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2a\"/>
    </mc:Choice>
  </mc:AlternateContent>
  <xr:revisionPtr revIDLastSave="0" documentId="13_ncr:1_{A7542272-5793-4225-B3A8-DB9F646517E8}" xr6:coauthVersionLast="44" xr6:coauthVersionMax="44" xr10:uidLastSave="{00000000-0000-0000-0000-000000000000}"/>
  <bookViews>
    <workbookView xWindow="50" yWindow="46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SA Plot1" sheetId="28" r:id="rId4"/>
    <sheet name="SA Plot2" sheetId="29" r:id="rId5"/>
    <sheet name="Retention" sheetId="3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0" l="1"/>
  <c r="I3" i="30"/>
  <c r="H3" i="30"/>
  <c r="G3" i="30"/>
  <c r="F3" i="30"/>
  <c r="E3" i="30"/>
  <c r="D3" i="30"/>
  <c r="C3" i="30"/>
  <c r="B3" i="30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<sst xmlns="http://schemas.openxmlformats.org/spreadsheetml/2006/main" count="2808" uniqueCount="1083">
  <si>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</si>
  <si>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</si>
  <si>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</si>
  <si>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</si>
  <si>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</si>
  <si>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</si>
  <si>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</si>
  <si>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</si>
  <si>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</si>
  <si>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</si>
  <si>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</si>
  <si>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</si>
  <si>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</si>
  <si>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</si>
  <si>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</si>
  <si>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</si>
  <si>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</si>
  <si>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</si>
  <si>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</si>
  <si>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</si>
  <si>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</si>
  <si>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</si>
  <si>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</si>
  <si>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</si>
  <si>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</si>
  <si>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</si>
  <si>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</si>
  <si>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</si>
  <si>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</si>
  <si>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</si>
  <si>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</si>
  <si>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</si>
  <si>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</si>
  <si>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</si>
  <si>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</si>
  <si>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</si>
  <si>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</si>
  <si>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</si>
  <si>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</si>
  <si>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</si>
  <si>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</si>
  <si>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</si>
  <si>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</si>
  <si>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</si>
  <si>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</si>
  <si>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</si>
  <si>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</si>
  <si>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</si>
  <si>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</si>
  <si>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</si>
  <si>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</si>
  <si>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</si>
  <si>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</si>
  <si>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</si>
  <si>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</si>
  <si>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</si>
  <si>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</si>
  <si>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</si>
  <si>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</si>
  <si>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</si>
  <si>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</si>
  <si>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</si>
  <si>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</si>
  <si>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</si>
  <si>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</si>
  <si>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</si>
  <si>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</si>
  <si>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</si>
  <si>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</si>
  <si>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</si>
  <si>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</si>
  <si>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</si>
  <si>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</si>
  <si>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</si>
  <si>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</si>
  <si>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</si>
  <si>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</si>
  <si>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</si>
  <si>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</si>
  <si>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</si>
  <si>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</si>
  <si>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</si>
  <si>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</si>
  <si>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</si>
  <si>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</si>
  <si>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</si>
  <si>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</si>
  <si>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</si>
  <si>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</si>
  <si>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</si>
  <si>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</si>
  <si>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</si>
  <si>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</si>
  <si>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</si>
  <si>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</si>
  <si>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</si>
  <si>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</si>
  <si>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</si>
  <si>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</si>
  <si>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</si>
  <si>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</si>
  <si>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</si>
  <si>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</si>
  <si>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</si>
  <si>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</si>
  <si>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</si>
  <si>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</si>
  <si>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</si>
  <si>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</si>
  <si>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</si>
  <si>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</si>
  <si>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</si>
  <si>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</si>
  <si>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</si>
  <si>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</si>
  <si>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</si>
  <si>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</si>
  <si>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</si>
  <si>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</si>
  <si>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</si>
  <si>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</si>
  <si>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</si>
  <si>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</si>
  <si>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</si>
  <si>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</si>
  <si>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</si>
  <si>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</si>
  <si>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</si>
  <si>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</si>
  <si>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</si>
  <si>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</si>
  <si>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</si>
  <si>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</si>
  <si>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</si>
  <si>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</si>
  <si>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</si>
  <si>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</si>
  <si>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</si>
  <si>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</si>
  <si>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</si>
  <si>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</si>
  <si>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</si>
  <si>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</si>
  <si>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</si>
  <si>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</si>
  <si>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</si>
  <si>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</si>
  <si>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</si>
  <si>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</si>
  <si>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</si>
  <si>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</si>
  <si>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</si>
  <si>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</si>
  <si>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</si>
  <si>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</si>
  <si>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</si>
  <si>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</si>
  <si>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</si>
  <si>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</si>
  <si>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</si>
  <si>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</si>
  <si>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</si>
  <si>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</si>
  <si>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</si>
  <si>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</si>
  <si>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</si>
  <si>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</si>
  <si>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</si>
  <si>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</si>
  <si>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</si>
  <si>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</si>
  <si>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</si>
  <si>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</si>
  <si>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</si>
  <si>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</si>
  <si>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</si>
  <si>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</si>
  <si>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</si>
  <si>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</si>
  <si>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</si>
  <si>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</si>
  <si>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</si>
  <si>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</si>
  <si>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</si>
  <si>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</si>
  <si>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</si>
  <si>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</si>
  <si>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</si>
  <si>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</si>
  <si>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</si>
  <si>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</si>
  <si>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</si>
  <si>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</si>
  <si>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</si>
  <si>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</si>
  <si>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</si>
  <si>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</si>
  <si>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</si>
  <si>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</si>
  <si>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</si>
  <si>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</si>
  <si>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</si>
  <si>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</si>
  <si>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</si>
  <si>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</si>
  <si>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</si>
  <si>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</si>
  <si>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</si>
  <si>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</si>
  <si>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</si>
  <si>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</si>
  <si>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</si>
  <si>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</si>
  <si>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</si>
  <si>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</si>
  <si>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</si>
  <si>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</si>
  <si>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</si>
  <si>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</si>
  <si>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</si>
  <si>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</si>
  <si>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</si>
  <si>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</si>
  <si>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</si>
  <si>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</si>
  <si>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</si>
  <si>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</si>
  <si>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</si>
  <si>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</si>
  <si>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</si>
  <si>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</si>
  <si>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</si>
  <si>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</si>
  <si>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</si>
  <si>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</si>
  <si>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</si>
  <si>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</si>
  <si>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</si>
  <si>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</si>
  <si>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</si>
  <si>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</si>
  <si>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</si>
  <si>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</si>
  <si>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</si>
  <si>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</si>
  <si>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</si>
  <si>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</si>
  <si>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</si>
  <si>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</si>
  <si>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</si>
  <si>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</si>
  <si>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</si>
  <si>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</si>
  <si>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</si>
  <si>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</si>
  <si>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</si>
  <si>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</si>
  <si>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</si>
  <si>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</si>
  <si>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</si>
  <si>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</si>
  <si>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</si>
  <si>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</si>
  <si>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</si>
  <si>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</si>
  <si>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</si>
  <si>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</si>
  <si>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</si>
  <si>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</si>
  <si>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</si>
  <si>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</si>
  <si>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</si>
  <si>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</si>
  <si>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</si>
  <si>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</si>
  <si>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</si>
  <si>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</si>
  <si>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</si>
  <si>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</si>
  <si>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</si>
  <si>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</si>
  <si>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</si>
  <si>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</si>
  <si>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</si>
  <si>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</si>
  <si>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</si>
  <si>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</si>
  <si>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</si>
  <si>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</si>
  <si>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</si>
  <si>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</si>
  <si>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</si>
  <si>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</si>
  <si>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</si>
  <si>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</si>
  <si>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</si>
  <si>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</si>
  <si>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</si>
  <si>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</si>
  <si>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</si>
  <si>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</si>
  <si>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</si>
  <si>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</si>
  <si>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</si>
  <si>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</si>
  <si>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</si>
  <si>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</si>
  <si>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</si>
  <si>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</si>
  <si>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</si>
  <si>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</si>
  <si>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</si>
  <si>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</si>
  <si>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</si>
  <si>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</si>
  <si>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</si>
  <si>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</si>
  <si>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</si>
  <si>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</si>
  <si>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</si>
  <si>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</si>
  <si>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</si>
  <si>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</si>
  <si>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</si>
  <si>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</si>
  <si>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</si>
  <si>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</si>
  <si>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</si>
  <si>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</si>
  <si>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</si>
  <si>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</si>
  <si>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</si>
  <si>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</si>
  <si>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</si>
  <si>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</si>
  <si>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</si>
  <si>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</si>
  <si>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</si>
  <si>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</si>
  <si>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</si>
  <si>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</si>
  <si>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</si>
  <si>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</si>
  <si>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</si>
  <si>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</si>
  <si>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</si>
  <si>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</si>
  <si>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</si>
  <si>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</si>
  <si>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</si>
  <si>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</si>
  <si>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</si>
  <si>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</si>
  <si>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</si>
  <si>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</si>
  <si>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</si>
  <si>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</si>
  <si>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</si>
  <si>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</si>
  <si>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</si>
  <si>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</si>
  <si>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</si>
  <si>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</si>
  <si>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</si>
  <si>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</si>
  <si>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</si>
  <si>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</si>
  <si>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</si>
  <si>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</si>
  <si>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</si>
  <si>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</si>
  <si>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</si>
  <si>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</si>
  <si>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</si>
  <si>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</si>
  <si>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</si>
  <si>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</si>
  <si>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</si>
  <si>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</si>
  <si>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</si>
  <si>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</si>
  <si>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</si>
  <si>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</si>
  <si>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</si>
  <si>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</si>
  <si>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</si>
  <si>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</si>
  <si>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</si>
  <si>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</si>
  <si>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</si>
  <si>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</si>
  <si>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</si>
  <si>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</si>
  <si>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</si>
  <si>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</si>
  <si>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</si>
  <si>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</si>
  <si>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</si>
  <si>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</si>
  <si>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</si>
  <si>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</si>
  <si>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</si>
  <si>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</si>
  <si>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</si>
  <si>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</si>
  <si>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</si>
  <si>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</si>
  <si>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</si>
  <si>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</si>
  <si>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</si>
  <si>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</si>
  <si>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</si>
  <si>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</si>
  <si>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</si>
  <si>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</si>
  <si>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</si>
  <si>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</si>
  <si>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</si>
  <si>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</si>
  <si>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</si>
  <si>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</si>
  <si>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</si>
  <si>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</si>
  <si>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</si>
  <si>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</si>
  <si>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</si>
  <si>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</si>
  <si>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</si>
  <si>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</si>
  <si>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</si>
  <si>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</si>
  <si>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</si>
  <si>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</si>
  <si>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</si>
  <si>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</si>
  <si>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</si>
  <si>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</si>
  <si>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</si>
  <si>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</si>
  <si>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</si>
  <si>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</si>
  <si>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</si>
  <si>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</si>
  <si>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</si>
  <si>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</si>
  <si>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</si>
  <si>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</si>
  <si>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</si>
  <si>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</si>
  <si>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</si>
  <si>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</si>
  <si>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</si>
  <si>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</si>
  <si>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</si>
  <si>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</si>
  <si>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</si>
  <si>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</si>
  <si>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</si>
  <si>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</si>
  <si>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</si>
  <si>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</si>
  <si>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</si>
  <si>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</si>
  <si>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</si>
  <si>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</si>
  <si>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</si>
  <si>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</si>
  <si>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</si>
  <si>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</si>
  <si>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</si>
  <si>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</si>
  <si>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</si>
  <si>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</si>
  <si>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</si>
  <si>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</si>
  <si>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</si>
  <si>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</si>
  <si>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</si>
  <si>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</si>
  <si>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</si>
  <si>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</si>
  <si>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</si>
  <si>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</si>
  <si>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</si>
  <si>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</si>
  <si>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</si>
  <si>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</si>
  <si>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</si>
  <si>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</si>
  <si>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</si>
  <si>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</si>
  <si>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</si>
  <si>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</si>
  <si>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</si>
  <si>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</si>
  <si>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</si>
  <si>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</si>
  <si>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</si>
  <si>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</si>
  <si>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</si>
  <si>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</si>
  <si>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</si>
  <si>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</si>
  <si>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</si>
  <si>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</si>
  <si>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</si>
  <si>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</si>
  <si>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</si>
  <si>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</si>
  <si>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</si>
  <si>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</si>
  <si>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</si>
  <si>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</si>
  <si>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</si>
  <si>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</si>
  <si>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</si>
  <si>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</si>
  <si>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</si>
  <si>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</si>
  <si>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</si>
  <si>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</si>
  <si>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</si>
  <si>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</si>
  <si>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</si>
  <si>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</si>
  <si>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</si>
  <si>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</si>
  <si>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</si>
  <si>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</si>
  <si>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</si>
  <si>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</si>
  <si>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</si>
  <si>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</si>
  <si>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</si>
  <si>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</si>
  <si>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</si>
  <si>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</si>
  <si>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</si>
  <si>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</si>
  <si>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</si>
  <si>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</si>
  <si>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</si>
  <si>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</si>
  <si>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</si>
  <si>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</si>
  <si>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</si>
  <si>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</si>
  <si>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</si>
  <si>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</si>
  <si>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</si>
  <si>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</si>
  <si>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</si>
  <si>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</si>
  <si>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</si>
  <si>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</si>
  <si>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</si>
  <si>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</si>
  <si>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</si>
  <si>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</si>
  <si>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</si>
  <si>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</si>
  <si>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</si>
  <si>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</si>
  <si>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</si>
  <si>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</si>
  <si>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</si>
  <si>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</si>
  <si>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</si>
  <si>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</si>
  <si>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</si>
  <si>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</si>
  <si>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</si>
  <si>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</si>
  <si>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</si>
  <si>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</si>
  <si>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</si>
  <si>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</si>
  <si>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</si>
  <si>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</si>
  <si>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</si>
  <si>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</si>
  <si>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</si>
  <si>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</si>
  <si>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</si>
  <si>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</si>
  <si>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</si>
  <si>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</si>
  <si>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</si>
  <si>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</si>
  <si>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</si>
  <si>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</si>
  <si>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</si>
  <si>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</si>
  <si>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</si>
  <si>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</si>
  <si>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</si>
  <si>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</si>
  <si>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</si>
  <si>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</si>
  <si>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</si>
  <si>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</si>
  <si>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</si>
  <si>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</si>
  <si>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</si>
  <si>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</si>
  <si>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</si>
  <si>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</si>
  <si>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</si>
  <si>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</si>
  <si>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</si>
  <si>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</si>
  <si>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</si>
  <si>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</si>
  <si>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</si>
  <si>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</si>
  <si>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</si>
  <si>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</si>
  <si>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</si>
  <si>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</si>
  <si>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</si>
  <si>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</si>
  <si>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</si>
  <si>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</si>
  <si>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</si>
  <si>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</si>
  <si>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</si>
  <si>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</si>
  <si>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</si>
  <si>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</si>
  <si>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</si>
  <si>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</si>
  <si>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</si>
  <si>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</si>
  <si>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</si>
  <si>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</si>
  <si>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</si>
  <si>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</si>
  <si>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</si>
  <si>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</si>
  <si>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</si>
  <si>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</si>
  <si>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</si>
  <si>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</si>
  <si>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</si>
  <si>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</si>
  <si>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</si>
  <si>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</si>
  <si>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</si>
  <si>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</si>
  <si>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</si>
  <si>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</si>
  <si>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</si>
  <si>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</si>
  <si>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</si>
  <si>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</si>
  <si>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</si>
  <si>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</si>
  <si>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</si>
  <si>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</si>
  <si>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</si>
  <si>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</si>
  <si>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</si>
  <si>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</si>
  <si>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</si>
  <si>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</si>
  <si>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</si>
  <si>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</si>
  <si>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</si>
  <si>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</si>
  <si>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</si>
  <si>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</si>
  <si>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</si>
  <si>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</si>
  <si>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</si>
  <si>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</si>
  <si>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</si>
  <si>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</si>
  <si>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</si>
  <si>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</si>
  <si>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</si>
  <si>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</si>
  <si>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</si>
  <si>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</si>
  <si>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</si>
  <si>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</si>
  <si>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</si>
  <si>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</si>
  <si>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</si>
  <si>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</si>
  <si>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</si>
  <si>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</si>
  <si>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</si>
  <si>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</si>
  <si>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</si>
  <si>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</si>
  <si>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</si>
  <si>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</si>
  <si>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</si>
  <si>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</si>
  <si>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</si>
  <si>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</si>
  <si>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</si>
  <si>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</si>
  <si>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</si>
  <si>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</si>
  <si>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</si>
  <si>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</si>
  <si>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</si>
  <si>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</si>
  <si>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</si>
  <si>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</si>
  <si>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</si>
  <si>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</si>
  <si>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</si>
  <si>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</si>
  <si>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</si>
  <si>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</si>
  <si>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</si>
  <si>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</si>
  <si>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</si>
  <si>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</si>
  <si>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</si>
  <si>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</si>
  <si>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</si>
  <si>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</si>
  <si>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</si>
  <si>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</si>
  <si>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</si>
  <si>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</si>
  <si>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</si>
  <si>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</si>
  <si>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</si>
  <si>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</si>
  <si>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</si>
  <si>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</si>
  <si>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</si>
  <si>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</si>
  <si>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</si>
  <si>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</si>
  <si>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</si>
  <si>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</si>
  <si>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</si>
  <si>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</si>
  <si>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</si>
  <si>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</si>
  <si>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</si>
  <si>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</si>
  <si>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</si>
  <si>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</si>
  <si>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</si>
  <si>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</si>
  <si>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</si>
  <si>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</si>
  <si>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</si>
  <si>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</si>
  <si>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</si>
  <si>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</si>
  <si>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</si>
  <si>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</si>
  <si>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</si>
  <si>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</si>
  <si>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</si>
  <si>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</si>
  <si>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</si>
  <si>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</si>
  <si>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</si>
  <si>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</si>
  <si>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</si>
  <si>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</si>
  <si>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</si>
  <si>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</si>
  <si>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</si>
  <si>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</si>
  <si>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</si>
  <si>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</si>
  <si>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</si>
  <si>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</si>
  <si>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</si>
  <si>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</si>
  <si>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</si>
  <si>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</si>
  <si>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</si>
  <si>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</si>
  <si>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</si>
  <si>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</si>
  <si>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</si>
  <si>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</si>
  <si>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</si>
  <si>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</si>
  <si>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</si>
  <si>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</si>
  <si>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</si>
  <si>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</si>
  <si>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</si>
  <si>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</si>
  <si>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</si>
  <si>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</si>
  <si>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</si>
  <si>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</si>
  <si>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</si>
  <si>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</si>
  <si>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</si>
  <si>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</si>
  <si>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</si>
  <si>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</si>
  <si>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</si>
  <si>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</si>
  <si>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</si>
  <si>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</si>
  <si>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</si>
  <si>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</si>
  <si>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</si>
  <si>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</si>
  <si>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</si>
  <si>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</si>
  <si>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</si>
  <si>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</si>
  <si>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</si>
  <si>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</si>
  <si>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</si>
  <si>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</si>
  <si>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</si>
  <si>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</si>
  <si>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</si>
  <si>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</si>
  <si>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</si>
  <si>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</si>
  <si>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</si>
  <si>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</si>
  <si>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</si>
  <si>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</si>
  <si>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</si>
  <si>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</si>
  <si>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</si>
  <si>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</si>
  <si>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</si>
  <si>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</si>
  <si>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</si>
  <si>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</si>
  <si>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</si>
  <si>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</si>
  <si>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</si>
  <si>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</si>
  <si>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</si>
  <si>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</si>
  <si>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</si>
  <si>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</si>
  <si>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</si>
  <si>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</si>
  <si>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</si>
  <si>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</si>
  <si>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</si>
  <si>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</si>
  <si>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</si>
  <si>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</si>
  <si>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</si>
  <si>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</si>
  <si>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</si>
  <si>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</si>
  <si>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</si>
  <si>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</si>
  <si>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</si>
  <si>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</si>
  <si>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</si>
  <si>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</si>
  <si>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</si>
  <si>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</si>
  <si>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</si>
  <si>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</si>
  <si>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</si>
  <si>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</si>
  <si>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</si>
  <si>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</si>
  <si>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</si>
  <si>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</si>
  <si>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</si>
  <si>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</si>
  <si>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</si>
  <si>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</si>
  <si>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</si>
  <si>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</si>
  <si>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</si>
  <si>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</si>
  <si>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</si>
  <si>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</si>
  <si>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</si>
  <si>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</si>
  <si>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</si>
  <si>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</si>
  <si>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</si>
  <si>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</si>
  <si>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</si>
  <si>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</si>
  <si>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</si>
  <si>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</si>
  <si>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</si>
  <si>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</si>
  <si>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</si>
  <si>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</si>
  <si>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</si>
  <si>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</si>
  <si>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</si>
  <si>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</si>
  <si>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</si>
  <si>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</si>
  <si>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</si>
  <si>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</si>
  <si>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</si>
  <si>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</si>
  <si>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</si>
  <si>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</si>
  <si>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</si>
  <si>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</si>
  <si>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</si>
  <si>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</si>
  <si>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</si>
  <si>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</si>
  <si>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</si>
  <si>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</si>
  <si>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</si>
  <si>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</si>
  <si>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</si>
  <si>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</si>
  <si>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</si>
  <si>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</si>
  <si>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</si>
  <si>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</si>
  <si>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</si>
  <si>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</si>
  <si>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</si>
  <si>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</si>
  <si>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</si>
  <si>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</si>
  <si>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</si>
  <si>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</si>
  <si>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</si>
  <si>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</si>
  <si>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</si>
  <si>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</si>
  <si>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</si>
  <si>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</si>
  <si>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</si>
  <si>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</si>
  <si>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</si>
  <si>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</si>
  <si>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</si>
  <si>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</si>
  <si>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</si>
  <si>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</si>
  <si>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</si>
  <si>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</si>
  <si>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</si>
  <si>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</si>
  <si>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</si>
  <si>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</si>
  <si>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</si>
  <si>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</si>
  <si>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</si>
  <si>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</si>
  <si>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</si>
  <si>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</si>
  <si>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</si>
  <si>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</si>
  <si>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</si>
  <si>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</si>
  <si>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</si>
  <si>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</si>
  <si>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</si>
  <si>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</si>
  <si>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</si>
  <si>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</si>
  <si>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</si>
  <si>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</si>
  <si>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</si>
  <si>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</si>
  <si>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</si>
  <si>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</si>
  <si>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</si>
  <si>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</si>
  <si>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</si>
  <si>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</si>
  <si>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</si>
  <si>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</si>
  <si>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</si>
  <si>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</si>
  <si>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</si>
  <si>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</si>
  <si>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</si>
  <si>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</si>
  <si>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</si>
  <si>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</si>
  <si>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</si>
  <si>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</si>
  <si>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</si>
  <si>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</si>
  <si>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</si>
  <si>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</si>
  <si>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</si>
  <si>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</si>
  <si>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</si>
  <si>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</si>
  <si>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</si>
  <si>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</si>
  <si>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</si>
  <si>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</si>
  <si>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</si>
  <si>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</si>
  <si>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</si>
  <si>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</si>
  <si>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</si>
  <si>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</si>
  <si>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</si>
  <si>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</si>
  <si>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</si>
  <si>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</si>
  <si>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</si>
  <si>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</si>
  <si>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</si>
  <si>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</si>
  <si>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</si>
  <si>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</si>
  <si>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</si>
  <si>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</si>
  <si>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</si>
  <si>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</si>
  <si>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</si>
  <si>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</si>
  <si>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</si>
  <si>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</si>
  <si>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</si>
  <si>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</si>
  <si>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</si>
  <si>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</si>
  <si>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</si>
  <si>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</si>
  <si>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</si>
  <si>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</si>
  <si>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</si>
  <si>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</si>
  <si>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</si>
  <si>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</si>
  <si>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</si>
  <si>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</si>
  <si>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</si>
  <si>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</si>
  <si>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</si>
  <si>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</si>
  <si>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</si>
  <si>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</si>
  <si>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</si>
  <si>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</si>
  <si>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</si>
  <si>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</si>
  <si>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</si>
  <si>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</si>
  <si>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</si>
  <si>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</si>
  <si>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</si>
  <si>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</si>
  <si>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</si>
  <si>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</si>
  <si>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</si>
  <si>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Alt2a_85_MF</t>
  </si>
  <si>
    <t>Alt2a_85_HF</t>
  </si>
  <si>
    <t>Alt2a_85_LF</t>
  </si>
  <si>
    <t>Alt2a_85_H</t>
  </si>
  <si>
    <t>Alt2a_85_M</t>
  </si>
  <si>
    <t>Alt2a_85_L</t>
  </si>
  <si>
    <t>Alt2a_85_HP</t>
  </si>
  <si>
    <t>Alt2a_85_MP</t>
  </si>
  <si>
    <t>Alt2a_85_LP</t>
  </si>
  <si>
    <t>Spawn Date</t>
  </si>
  <si>
    <t xml:space="preserve">% Retained; Temp - </t>
  </si>
  <si>
    <t>Low Full</t>
  </si>
  <si>
    <t>Med Full</t>
  </si>
  <si>
    <t>High Full</t>
  </si>
  <si>
    <t>Low</t>
  </si>
  <si>
    <t>Median</t>
  </si>
  <si>
    <t>High</t>
  </si>
  <si>
    <t>Low Peak</t>
  </si>
  <si>
    <t>Med Peak</t>
  </si>
  <si>
    <t>High Peak</t>
  </si>
  <si>
    <t>CTU Threshold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</si>
</sst>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8" xfId="0" applyNumberFormat="1" applyBorder="1" applyAlignment="1">
      <alignment horizontal="center" wrapText="1"/>
    </xf>
    <xf numFmtId="164" fontId="0" fillId="0" borderId="8" xfId="0" applyNumberFormat="1" applyBorder="1" applyAlignment="1">
      <alignment horizontal="center" wrapText="1"/>
    </xf>
    <xf numFmtId="10" fontId="0" fillId="0" borderId="8" xfId="1" applyNumberFormat="1" applyFont="1" applyBorder="1" applyAlignment="1">
      <alignment horizontal="center" wrapText="1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2" fontId="0" fillId="0" borderId="7" xfId="0" applyNumberForma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4" fontId="0" fillId="2" borderId="19" xfId="0" applyNumberFormat="1" applyFill="1" applyBorder="1"/>
    <xf numFmtId="166" fontId="0" fillId="0" borderId="20" xfId="1" applyNumberFormat="1" applyFont="1" applyBorder="1" applyAlignment="1">
      <alignment horizontal="center"/>
    </xf>
    <xf numFmtId="166" fontId="0" fillId="0" borderId="5" xfId="1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2a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Alt2a_85_HF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1.8141445512254555</c:v>
                </c:pt>
                <c:pt idx="1">
                  <c:v>3.6861196721295362</c:v>
                </c:pt>
                <c:pt idx="2">
                  <c:v>5.630268983992142</c:v>
                </c:pt>
                <c:pt idx="3">
                  <c:v>7.5942653893366199</c:v>
                </c:pt>
                <c:pt idx="4">
                  <c:v>9.5707826754910297</c:v>
                </c:pt>
                <c:pt idx="5">
                  <c:v>11.559245141155971</c:v>
                </c:pt>
                <c:pt idx="6">
                  <c:v>13.560050706881507</c:v>
                </c:pt>
                <c:pt idx="7">
                  <c:v>15.583192117401454</c:v>
                </c:pt>
                <c:pt idx="8">
                  <c:v>17.696979743843759</c:v>
                </c:pt>
                <c:pt idx="9">
                  <c:v>19.868566170850936</c:v>
                </c:pt>
                <c:pt idx="10">
                  <c:v>22.085403483059778</c:v>
                </c:pt>
                <c:pt idx="11">
                  <c:v>24.331990978220073</c:v>
                </c:pt>
                <c:pt idx="12">
                  <c:v>26.606012121748513</c:v>
                </c:pt>
                <c:pt idx="13">
                  <c:v>28.905402634506622</c:v>
                </c:pt>
                <c:pt idx="14">
                  <c:v>31.253429576946978</c:v>
                </c:pt>
                <c:pt idx="15">
                  <c:v>33.681241076443833</c:v>
                </c:pt>
                <c:pt idx="16">
                  <c:v>36.204219385016103</c:v>
                </c:pt>
                <c:pt idx="17">
                  <c:v>38.818883729884547</c:v>
                </c:pt>
                <c:pt idx="18">
                  <c:v>41.503128770068564</c:v>
                </c:pt>
                <c:pt idx="19">
                  <c:v>44.202061975636511</c:v>
                </c:pt>
                <c:pt idx="20">
                  <c:v>46.90374360822873</c:v>
                </c:pt>
                <c:pt idx="21">
                  <c:v>49.609068275499475</c:v>
                </c:pt>
                <c:pt idx="22">
                  <c:v>52.323853197556303</c:v>
                </c:pt>
                <c:pt idx="23">
                  <c:v>55.097637673543126</c:v>
                </c:pt>
                <c:pt idx="24">
                  <c:v>57.961881626869875</c:v>
                </c:pt>
                <c:pt idx="25">
                  <c:v>60.895142233813139</c:v>
                </c:pt>
                <c:pt idx="26">
                  <c:v>63.879920453727962</c:v>
                </c:pt>
                <c:pt idx="27">
                  <c:v>66.866747492321807</c:v>
                </c:pt>
                <c:pt idx="28">
                  <c:v>69.829001046397764</c:v>
                </c:pt>
                <c:pt idx="29">
                  <c:v>72.791254600473707</c:v>
                </c:pt>
                <c:pt idx="30">
                  <c:v>75.72931650304723</c:v>
                </c:pt>
                <c:pt idx="31">
                  <c:v>78.672053336626504</c:v>
                </c:pt>
                <c:pt idx="32">
                  <c:v>81.643975405494174</c:v>
                </c:pt>
                <c:pt idx="33">
                  <c:v>84.66536438224739</c:v>
                </c:pt>
                <c:pt idx="34">
                  <c:v>87.723852225229365</c:v>
                </c:pt>
                <c:pt idx="35">
                  <c:v>90.757640315844071</c:v>
                </c:pt>
                <c:pt idx="36">
                  <c:v>93.727875628915896</c:v>
                </c:pt>
                <c:pt idx="37">
                  <c:v>96.640108903566386</c:v>
                </c:pt>
                <c:pt idx="38">
                  <c:v>99.525772943483034</c:v>
                </c:pt>
                <c:pt idx="39">
                  <c:v>102.49534152284329</c:v>
                </c:pt>
                <c:pt idx="40">
                  <c:v>105.54479754977314</c:v>
                </c:pt>
                <c:pt idx="41">
                  <c:v>108.65765411213434</c:v>
                </c:pt>
                <c:pt idx="42">
                  <c:v>111.80633900205409</c:v>
                </c:pt>
                <c:pt idx="43">
                  <c:v>114.95717493478028</c:v>
                </c:pt>
                <c:pt idx="44">
                  <c:v>118.09149310467781</c:v>
                </c:pt>
                <c:pt idx="45">
                  <c:v>121.21868314051164</c:v>
                </c:pt>
                <c:pt idx="46">
                  <c:v>124.37680184049796</c:v>
                </c:pt>
                <c:pt idx="47">
                  <c:v>127.6720292982919</c:v>
                </c:pt>
                <c:pt idx="48">
                  <c:v>131.07961160217795</c:v>
                </c:pt>
                <c:pt idx="49">
                  <c:v>134.57095939383038</c:v>
                </c:pt>
                <c:pt idx="50">
                  <c:v>138.13088563319911</c:v>
                </c:pt>
                <c:pt idx="51">
                  <c:v>141.71448284782917</c:v>
                </c:pt>
                <c:pt idx="52">
                  <c:v>145.28365577794324</c:v>
                </c:pt>
                <c:pt idx="53">
                  <c:v>148.84020160770419</c:v>
                </c:pt>
                <c:pt idx="54">
                  <c:v>152.39316611524356</c:v>
                </c:pt>
                <c:pt idx="55">
                  <c:v>155.98817419807631</c:v>
                </c:pt>
                <c:pt idx="56">
                  <c:v>159.63726294506759</c:v>
                </c:pt>
                <c:pt idx="57">
                  <c:v>163.33373404078989</c:v>
                </c:pt>
                <c:pt idx="58">
                  <c:v>167.07190510232388</c:v>
                </c:pt>
                <c:pt idx="59">
                  <c:v>170.81868047188317</c:v>
                </c:pt>
                <c:pt idx="60">
                  <c:v>174.5532813690248</c:v>
                </c:pt>
                <c:pt idx="61">
                  <c:v>178.27589823018002</c:v>
                </c:pt>
                <c:pt idx="62">
                  <c:v>181.99102411419679</c:v>
                </c:pt>
                <c:pt idx="63">
                  <c:v>185.724054899934</c:v>
                </c:pt>
                <c:pt idx="64">
                  <c:v>189.46623184205848</c:v>
                </c:pt>
                <c:pt idx="65">
                  <c:v>193.22047746972424</c:v>
                </c:pt>
                <c:pt idx="66">
                  <c:v>196.97334174678039</c:v>
                </c:pt>
                <c:pt idx="67">
                  <c:v>200.72510155637875</c:v>
                </c:pt>
                <c:pt idx="68">
                  <c:v>204.48195643381516</c:v>
                </c:pt>
                <c:pt idx="69">
                  <c:v>208.24307056911078</c:v>
                </c:pt>
                <c:pt idx="70">
                  <c:v>212.00703144951058</c:v>
                </c:pt>
                <c:pt idx="71">
                  <c:v>215.79548028088496</c:v>
                </c:pt>
                <c:pt idx="72">
                  <c:v>219.59393531033393</c:v>
                </c:pt>
                <c:pt idx="73">
                  <c:v>223.39953601068058</c:v>
                </c:pt>
                <c:pt idx="74">
                  <c:v>227.21208713962145</c:v>
                </c:pt>
                <c:pt idx="75">
                  <c:v>231.02275798330288</c:v>
                </c:pt>
                <c:pt idx="76">
                  <c:v>234.82237395886168</c:v>
                </c:pt>
                <c:pt idx="77">
                  <c:v>238.61119504580552</c:v>
                </c:pt>
                <c:pt idx="78">
                  <c:v>242.39719894865041</c:v>
                </c:pt>
                <c:pt idx="79">
                  <c:v>246.21046657896417</c:v>
                </c:pt>
                <c:pt idx="80">
                  <c:v>250.04469489661844</c:v>
                </c:pt>
                <c:pt idx="81">
                  <c:v>253.89430486794393</c:v>
                </c:pt>
                <c:pt idx="82">
                  <c:v>257.76571652615274</c:v>
                </c:pt>
                <c:pt idx="83">
                  <c:v>261.64508602145861</c:v>
                </c:pt>
                <c:pt idx="84">
                  <c:v>265.51511872366336</c:v>
                </c:pt>
                <c:pt idx="85">
                  <c:v>269.37538574644071</c:v>
                </c:pt>
                <c:pt idx="86">
                  <c:v>273.23497940287393</c:v>
                </c:pt>
                <c:pt idx="87">
                  <c:v>277.11902201860323</c:v>
                </c:pt>
                <c:pt idx="88">
                  <c:v>281.02913237346257</c:v>
                </c:pt>
                <c:pt idx="89">
                  <c:v>284.95646207605523</c:v>
                </c:pt>
                <c:pt idx="90">
                  <c:v>288.89700994516028</c:v>
                </c:pt>
                <c:pt idx="91">
                  <c:v>292.83448811768164</c:v>
                </c:pt>
                <c:pt idx="92">
                  <c:v>296.76150328388604</c:v>
                </c:pt>
                <c:pt idx="93">
                  <c:v>300.6796825053699</c:v>
                </c:pt>
                <c:pt idx="94">
                  <c:v>304.59218310157803</c:v>
                </c:pt>
                <c:pt idx="95">
                  <c:v>308.5061512099706</c:v>
                </c:pt>
                <c:pt idx="96">
                  <c:v>312.43185529902831</c:v>
                </c:pt>
                <c:pt idx="97">
                  <c:v>318.85784517823089</c:v>
                </c:pt>
                <c:pt idx="98">
                  <c:v>325.27205404681456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E-4363-A95C-19B1F329687A}"/>
            </c:ext>
          </c:extLst>
        </c:ser>
        <c:ser>
          <c:idx val="4"/>
          <c:order val="4"/>
          <c:tx>
            <c:v>Alt2a_85_MF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1.6803503159932212</c:v>
                </c:pt>
                <c:pt idx="1">
                  <c:v>3.4214074370038903</c:v>
                </c:pt>
                <c:pt idx="2">
                  <c:v>5.236974102237558</c:v>
                </c:pt>
                <c:pt idx="3">
                  <c:v>7.0743889655812975</c:v>
                </c:pt>
                <c:pt idx="4">
                  <c:v>8.9258773268154368</c:v>
                </c:pt>
                <c:pt idx="5">
                  <c:v>10.790777718586476</c:v>
                </c:pt>
                <c:pt idx="6">
                  <c:v>12.669522431849222</c:v>
                </c:pt>
                <c:pt idx="7">
                  <c:v>14.572284971857785</c:v>
                </c:pt>
                <c:pt idx="8">
                  <c:v>16.568426817619148</c:v>
                </c:pt>
                <c:pt idx="9">
                  <c:v>18.625548812954833</c:v>
                </c:pt>
                <c:pt idx="10">
                  <c:v>20.730435621981506</c:v>
                </c:pt>
                <c:pt idx="11">
                  <c:v>22.866502489272474</c:v>
                </c:pt>
                <c:pt idx="12">
                  <c:v>25.032180686521635</c:v>
                </c:pt>
                <c:pt idx="13">
                  <c:v>27.225233704686325</c:v>
                </c:pt>
                <c:pt idx="14">
                  <c:v>29.469373469911861</c:v>
                </c:pt>
                <c:pt idx="15">
                  <c:v>31.795650380667894</c:v>
                </c:pt>
                <c:pt idx="16">
                  <c:v>34.219183246455707</c:v>
                </c:pt>
                <c:pt idx="17">
                  <c:v>36.736428702371093</c:v>
                </c:pt>
                <c:pt idx="18">
                  <c:v>39.325264821947236</c:v>
                </c:pt>
                <c:pt idx="19">
                  <c:v>41.930119145025927</c:v>
                </c:pt>
                <c:pt idx="20">
                  <c:v>44.539332253308189</c:v>
                </c:pt>
                <c:pt idx="21">
                  <c:v>47.15368613553558</c:v>
                </c:pt>
                <c:pt idx="22">
                  <c:v>49.778888332832281</c:v>
                </c:pt>
                <c:pt idx="23">
                  <c:v>52.464741555946745</c:v>
                </c:pt>
                <c:pt idx="24">
                  <c:v>55.24338710144589</c:v>
                </c:pt>
                <c:pt idx="25">
                  <c:v>58.093871636573624</c:v>
                </c:pt>
                <c:pt idx="26">
                  <c:v>60.9979463491524</c:v>
                </c:pt>
                <c:pt idx="27">
                  <c:v>63.904631785968213</c:v>
                </c:pt>
                <c:pt idx="28">
                  <c:v>66.772979960757326</c:v>
                </c:pt>
                <c:pt idx="29">
                  <c:v>69.641328135546445</c:v>
                </c:pt>
                <c:pt idx="30">
                  <c:v>72.467843600178185</c:v>
                </c:pt>
                <c:pt idx="31">
                  <c:v>75.281211402792565</c:v>
                </c:pt>
                <c:pt idx="32">
                  <c:v>78.112672606015721</c:v>
                </c:pt>
                <c:pt idx="33">
                  <c:v>80.991298969828392</c:v>
                </c:pt>
                <c:pt idx="34">
                  <c:v>83.911095584640378</c:v>
                </c:pt>
                <c:pt idx="35">
                  <c:v>86.811696935422901</c:v>
                </c:pt>
                <c:pt idx="36">
                  <c:v>89.653783673616402</c:v>
                </c:pt>
                <c:pt idx="37">
                  <c:v>92.443708319303326</c:v>
                </c:pt>
                <c:pt idx="38">
                  <c:v>95.213245870404577</c:v>
                </c:pt>
                <c:pt idx="39">
                  <c:v>98.073478775647231</c:v>
                </c:pt>
                <c:pt idx="40">
                  <c:v>101.02075510732554</c:v>
                </c:pt>
                <c:pt idx="41">
                  <c:v>104.03818918037824</c:v>
                </c:pt>
                <c:pt idx="42">
                  <c:v>107.09706308854794</c:v>
                </c:pt>
                <c:pt idx="43">
                  <c:v>110.16244275097249</c:v>
                </c:pt>
                <c:pt idx="44">
                  <c:v>113.21420397650824</c:v>
                </c:pt>
                <c:pt idx="45">
                  <c:v>116.26140471137195</c:v>
                </c:pt>
                <c:pt idx="46">
                  <c:v>119.34190348549257</c:v>
                </c:pt>
                <c:pt idx="47">
                  <c:v>122.56197222873276</c:v>
                </c:pt>
                <c:pt idx="48">
                  <c:v>125.89752293776472</c:v>
                </c:pt>
                <c:pt idx="49">
                  <c:v>129.31903148092303</c:v>
                </c:pt>
                <c:pt idx="50">
                  <c:v>132.81081628435672</c:v>
                </c:pt>
                <c:pt idx="51">
                  <c:v>136.32724968317015</c:v>
                </c:pt>
                <c:pt idx="52">
                  <c:v>139.83033688203844</c:v>
                </c:pt>
                <c:pt idx="53">
                  <c:v>143.32188280883238</c:v>
                </c:pt>
                <c:pt idx="54">
                  <c:v>146.81086607269904</c:v>
                </c:pt>
                <c:pt idx="55">
                  <c:v>150.34302669588246</c:v>
                </c:pt>
                <c:pt idx="56">
                  <c:v>153.93040020831779</c:v>
                </c:pt>
                <c:pt idx="57">
                  <c:v>157.56611564075729</c:v>
                </c:pt>
                <c:pt idx="58">
                  <c:v>161.24426733525448</c:v>
                </c:pt>
                <c:pt idx="59">
                  <c:v>164.9317506966448</c:v>
                </c:pt>
                <c:pt idx="60">
                  <c:v>168.60792304849434</c:v>
                </c:pt>
                <c:pt idx="61">
                  <c:v>172.27277424307124</c:v>
                </c:pt>
                <c:pt idx="62">
                  <c:v>175.93072232552157</c:v>
                </c:pt>
                <c:pt idx="63">
                  <c:v>179.6072804623922</c:v>
                </c:pt>
                <c:pt idx="64">
                  <c:v>183.29380132595827</c:v>
                </c:pt>
                <c:pt idx="65">
                  <c:v>186.99332712720454</c:v>
                </c:pt>
                <c:pt idx="66">
                  <c:v>190.69252770845256</c:v>
                </c:pt>
                <c:pt idx="67">
                  <c:v>194.39147222267803</c:v>
                </c:pt>
                <c:pt idx="68">
                  <c:v>198.09628816686319</c:v>
                </c:pt>
                <c:pt idx="69">
                  <c:v>201.80612011916804</c:v>
                </c:pt>
                <c:pt idx="70">
                  <c:v>205.51948697091234</c:v>
                </c:pt>
                <c:pt idx="71">
                  <c:v>209.25810132675832</c:v>
                </c:pt>
                <c:pt idx="72">
                  <c:v>213.00768473017101</c:v>
                </c:pt>
                <c:pt idx="73">
                  <c:v>216.76530462325914</c:v>
                </c:pt>
                <c:pt idx="74">
                  <c:v>220.53063871064506</c:v>
                </c:pt>
                <c:pt idx="75">
                  <c:v>224.29461695050512</c:v>
                </c:pt>
                <c:pt idx="76">
                  <c:v>228.04805706392338</c:v>
                </c:pt>
                <c:pt idx="77">
                  <c:v>231.79122195935926</c:v>
                </c:pt>
                <c:pt idx="78">
                  <c:v>235.5319773665135</c:v>
                </c:pt>
                <c:pt idx="79">
                  <c:v>239.30040985325107</c:v>
                </c:pt>
                <c:pt idx="80">
                  <c:v>243.09042562063166</c:v>
                </c:pt>
                <c:pt idx="81">
                  <c:v>246.89667105382952</c:v>
                </c:pt>
                <c:pt idx="82">
                  <c:v>250.72564123003642</c:v>
                </c:pt>
                <c:pt idx="83">
                  <c:v>254.56334335541703</c:v>
                </c:pt>
                <c:pt idx="84">
                  <c:v>258.39223205601706</c:v>
                </c:pt>
                <c:pt idx="85">
                  <c:v>262.21170750637157</c:v>
                </c:pt>
                <c:pt idx="86">
                  <c:v>266.03096949740245</c:v>
                </c:pt>
                <c:pt idx="87">
                  <c:v>269.87518481412843</c:v>
                </c:pt>
                <c:pt idx="88">
                  <c:v>273.74594663360409</c:v>
                </c:pt>
                <c:pt idx="89">
                  <c:v>277.63448113647513</c:v>
                </c:pt>
                <c:pt idx="90">
                  <c:v>281.53687995539673</c:v>
                </c:pt>
                <c:pt idx="91">
                  <c:v>285.4368560863897</c:v>
                </c:pt>
                <c:pt idx="92">
                  <c:v>289.32694566070001</c:v>
                </c:pt>
                <c:pt idx="93">
                  <c:v>293.20869718801504</c:v>
                </c:pt>
                <c:pt idx="94">
                  <c:v>297.08514009172791</c:v>
                </c:pt>
                <c:pt idx="95">
                  <c:v>300.96351043682614</c:v>
                </c:pt>
                <c:pt idx="96">
                  <c:v>304.85418704408318</c:v>
                </c:pt>
                <c:pt idx="97">
                  <c:v>311.28017692328575</c:v>
                </c:pt>
                <c:pt idx="98">
                  <c:v>317.69438579186942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4E-4363-A95C-19B1F329687A}"/>
            </c:ext>
          </c:extLst>
        </c:ser>
        <c:ser>
          <c:idx val="7"/>
          <c:order val="7"/>
          <c:tx>
            <c:v>Alt2a_85_LF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1.534430607202858</c:v>
                </c:pt>
                <c:pt idx="1">
                  <c:v>3.1326566114942116</c:v>
                </c:pt>
                <c:pt idx="2">
                  <c:v>4.8079524203461315</c:v>
                </c:pt>
                <c:pt idx="3">
                  <c:v>6.5072460077110517</c:v>
                </c:pt>
                <c:pt idx="4">
                  <c:v>8.2222696528164594</c:v>
                </c:pt>
                <c:pt idx="5">
                  <c:v>9.9522984336027491</c:v>
                </c:pt>
                <c:pt idx="6">
                  <c:v>11.697802869398656</c:v>
                </c:pt>
                <c:pt idx="7">
                  <c:v>13.469122637322203</c:v>
                </c:pt>
                <c:pt idx="8">
                  <c:v>15.336680064075273</c:v>
                </c:pt>
                <c:pt idx="9">
                  <c:v>17.26860687196994</c:v>
                </c:pt>
                <c:pt idx="10">
                  <c:v>19.250988621478374</c:v>
                </c:pt>
                <c:pt idx="11">
                  <c:v>21.266091293296249</c:v>
                </c:pt>
                <c:pt idx="12">
                  <c:v>23.313147279660352</c:v>
                </c:pt>
                <c:pt idx="13">
                  <c:v>25.389918230101877</c:v>
                </c:pt>
                <c:pt idx="14">
                  <c:v>27.520617353507596</c:v>
                </c:pt>
                <c:pt idx="15">
                  <c:v>29.736016527104852</c:v>
                </c:pt>
                <c:pt idx="16">
                  <c:v>32.050919801991071</c:v>
                </c:pt>
                <c:pt idx="17">
                  <c:v>34.461717322373147</c:v>
                </c:pt>
                <c:pt idx="18">
                  <c:v>36.946218295289142</c:v>
                </c:pt>
                <c:pt idx="19">
                  <c:v>39.448155092400334</c:v>
                </c:pt>
                <c:pt idx="20">
                  <c:v>41.95617562965797</c:v>
                </c:pt>
                <c:pt idx="21">
                  <c:v>44.470943541370289</c:v>
                </c:pt>
                <c:pt idx="22">
                  <c:v>46.99804868679108</c:v>
                </c:pt>
                <c:pt idx="23">
                  <c:v>49.587576751713662</c:v>
                </c:pt>
                <c:pt idx="24">
                  <c:v>52.272403065637299</c:v>
                </c:pt>
                <c:pt idx="25">
                  <c:v>55.032100401540831</c:v>
                </c:pt>
                <c:pt idx="26">
                  <c:v>57.847605256317252</c:v>
                </c:pt>
                <c:pt idx="27">
                  <c:v>60.666234317997848</c:v>
                </c:pt>
                <c:pt idx="28">
                  <c:v>63.430585075525819</c:v>
                </c:pt>
                <c:pt idx="29">
                  <c:v>66.19493583305379</c:v>
                </c:pt>
                <c:pt idx="30">
                  <c:v>68.897280059167841</c:v>
                </c:pt>
                <c:pt idx="31">
                  <c:v>71.566002108683861</c:v>
                </c:pt>
                <c:pt idx="32">
                  <c:v>74.239882662754866</c:v>
                </c:pt>
                <c:pt idx="33">
                  <c:v>76.957869236115982</c:v>
                </c:pt>
                <c:pt idx="34">
                  <c:v>79.721225084264276</c:v>
                </c:pt>
                <c:pt idx="35">
                  <c:v>82.471357925301902</c:v>
                </c:pt>
                <c:pt idx="36">
                  <c:v>85.168537388140479</c:v>
                </c:pt>
                <c:pt idx="37">
                  <c:v>87.820044778092466</c:v>
                </c:pt>
                <c:pt idx="38">
                  <c:v>90.458035799916644</c:v>
                </c:pt>
                <c:pt idx="39">
                  <c:v>93.194280503151887</c:v>
                </c:pt>
                <c:pt idx="40">
                  <c:v>96.025538831556631</c:v>
                </c:pt>
                <c:pt idx="41">
                  <c:v>98.934499870446359</c:v>
                </c:pt>
                <c:pt idx="42">
                  <c:v>101.89119810779144</c:v>
                </c:pt>
                <c:pt idx="43">
                  <c:v>104.85931923800175</c:v>
                </c:pt>
                <c:pt idx="44">
                  <c:v>107.81713319175655</c:v>
                </c:pt>
                <c:pt idx="45">
                  <c:v>110.7733358877031</c:v>
                </c:pt>
                <c:pt idx="46">
                  <c:v>113.76556593664905</c:v>
                </c:pt>
                <c:pt idx="47">
                  <c:v>116.90019896880747</c:v>
                </c:pt>
                <c:pt idx="48">
                  <c:v>120.15387590327609</c:v>
                </c:pt>
                <c:pt idx="49">
                  <c:v>123.49603643396605</c:v>
                </c:pt>
                <c:pt idx="50">
                  <c:v>126.91044331367817</c:v>
                </c:pt>
                <c:pt idx="51">
                  <c:v>130.3506639653472</c:v>
                </c:pt>
                <c:pt idx="52">
                  <c:v>133.77881491703496</c:v>
                </c:pt>
                <c:pt idx="53">
                  <c:v>137.19670904009232</c:v>
                </c:pt>
                <c:pt idx="54">
                  <c:v>140.6132482779789</c:v>
                </c:pt>
                <c:pt idx="55">
                  <c:v>144.07429773221486</c:v>
                </c:pt>
                <c:pt idx="56">
                  <c:v>147.59189014773659</c:v>
                </c:pt>
                <c:pt idx="57">
                  <c:v>151.15895916843718</c:v>
                </c:pt>
                <c:pt idx="58">
                  <c:v>154.76935093732843</c:v>
                </c:pt>
                <c:pt idx="59">
                  <c:v>158.38995058525913</c:v>
                </c:pt>
                <c:pt idx="60">
                  <c:v>162.00026652784192</c:v>
                </c:pt>
                <c:pt idx="61">
                  <c:v>165.60006738586205</c:v>
                </c:pt>
                <c:pt idx="62">
                  <c:v>169.19368872234972</c:v>
                </c:pt>
                <c:pt idx="63">
                  <c:v>172.80677255503716</c:v>
                </c:pt>
                <c:pt idx="64">
                  <c:v>176.43079271966025</c:v>
                </c:pt>
                <c:pt idx="65">
                  <c:v>180.06891903185843</c:v>
                </c:pt>
                <c:pt idx="66">
                  <c:v>183.70794962378085</c:v>
                </c:pt>
                <c:pt idx="67">
                  <c:v>187.34772056772573</c:v>
                </c:pt>
                <c:pt idx="68">
                  <c:v>190.99427603607845</c:v>
                </c:pt>
                <c:pt idx="69">
                  <c:v>194.64673546401806</c:v>
                </c:pt>
                <c:pt idx="70">
                  <c:v>198.30353821176308</c:v>
                </c:pt>
                <c:pt idx="71">
                  <c:v>201.98647255265854</c:v>
                </c:pt>
                <c:pt idx="72">
                  <c:v>205.68147846105325</c:v>
                </c:pt>
                <c:pt idx="73">
                  <c:v>209.38554063572164</c:v>
                </c:pt>
                <c:pt idx="74">
                  <c:v>213.09819371763953</c:v>
                </c:pt>
                <c:pt idx="75">
                  <c:v>216.81010206822577</c:v>
                </c:pt>
                <c:pt idx="76">
                  <c:v>220.51207153454726</c:v>
                </c:pt>
                <c:pt idx="77">
                  <c:v>224.20436488054392</c:v>
                </c:pt>
                <c:pt idx="78">
                  <c:v>227.89472240580966</c:v>
                </c:pt>
                <c:pt idx="79">
                  <c:v>231.61323320589014</c:v>
                </c:pt>
                <c:pt idx="80">
                  <c:v>235.35403042914498</c:v>
                </c:pt>
                <c:pt idx="81">
                  <c:v>239.11200401252572</c:v>
                </c:pt>
                <c:pt idx="82">
                  <c:v>242.8937292378348</c:v>
                </c:pt>
                <c:pt idx="83">
                  <c:v>246.685047974962</c:v>
                </c:pt>
                <c:pt idx="84">
                  <c:v>250.46813783011595</c:v>
                </c:pt>
                <c:pt idx="85">
                  <c:v>254.24220968367752</c:v>
                </c:pt>
                <c:pt idx="86">
                  <c:v>258.01657975744882</c:v>
                </c:pt>
                <c:pt idx="87">
                  <c:v>261.81646205670438</c:v>
                </c:pt>
                <c:pt idx="88">
                  <c:v>265.64342034073104</c:v>
                </c:pt>
                <c:pt idx="89">
                  <c:v>269.48876187239262</c:v>
                </c:pt>
                <c:pt idx="90">
                  <c:v>273.34867965330773</c:v>
                </c:pt>
                <c:pt idx="91">
                  <c:v>277.20688678719114</c:v>
                </c:pt>
                <c:pt idx="92">
                  <c:v>281.05584083347082</c:v>
                </c:pt>
                <c:pt idx="93">
                  <c:v>284.89700380651334</c:v>
                </c:pt>
                <c:pt idx="94">
                  <c:v>288.733263967109</c:v>
                </c:pt>
                <c:pt idx="95">
                  <c:v>292.57195635422158</c:v>
                </c:pt>
                <c:pt idx="96">
                  <c:v>296.42358114283928</c:v>
                </c:pt>
                <c:pt idx="97">
                  <c:v>302.84957102204186</c:v>
                </c:pt>
                <c:pt idx="98">
                  <c:v>309.26377989062553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4E-4363-A95C-19B1F329687A}"/>
            </c:ext>
          </c:extLst>
        </c:ser>
        <c:ser>
          <c:idx val="10"/>
          <c:order val="10"/>
          <c:tx>
            <c:v>Alt2a_85_H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1.944915122441887</c:v>
                </c:pt>
                <c:pt idx="1">
                  <c:v>3.9449801758168359</c:v>
                </c:pt>
                <c:pt idx="2">
                  <c:v>6.0148894801058379</c:v>
                </c:pt>
                <c:pt idx="3">
                  <c:v>8.1026155734459095</c:v>
                </c:pt>
                <c:pt idx="4">
                  <c:v>10.20124238258013</c:v>
                </c:pt>
                <c:pt idx="5">
                  <c:v>12.310509826047978</c:v>
                </c:pt>
                <c:pt idx="6">
                  <c:v>14.430824216292525</c:v>
                </c:pt>
                <c:pt idx="7">
                  <c:v>16.571880212245361</c:v>
                </c:pt>
                <c:pt idx="8">
                  <c:v>18.800916975443986</c:v>
                </c:pt>
                <c:pt idx="9">
                  <c:v>21.084624411781398</c:v>
                </c:pt>
                <c:pt idx="10">
                  <c:v>23.411089334479893</c:v>
                </c:pt>
                <c:pt idx="11">
                  <c:v>25.765901661399834</c:v>
                </c:pt>
                <c:pt idx="12">
                  <c:v>28.145996584154553</c:v>
                </c:pt>
                <c:pt idx="13">
                  <c:v>30.549461815906692</c:v>
                </c:pt>
                <c:pt idx="14">
                  <c:v>32.999098201866879</c:v>
                </c:pt>
                <c:pt idx="15">
                  <c:v>35.526185370267214</c:v>
                </c:pt>
                <c:pt idx="16">
                  <c:v>38.146390032118106</c:v>
                </c:pt>
                <c:pt idx="17">
                  <c:v>40.856248831777499</c:v>
                </c:pt>
                <c:pt idx="18">
                  <c:v>43.633698609906169</c:v>
                </c:pt>
                <c:pt idx="19">
                  <c:v>46.424536482083631</c:v>
                </c:pt>
                <c:pt idx="20">
                  <c:v>49.216557578281858</c:v>
                </c:pt>
                <c:pt idx="21">
                  <c:v>52.010774873730988</c:v>
                </c:pt>
                <c:pt idx="22">
                  <c:v>54.81310721298906</c:v>
                </c:pt>
                <c:pt idx="23">
                  <c:v>57.672826394976347</c:v>
                </c:pt>
                <c:pt idx="24">
                  <c:v>60.620719488596706</c:v>
                </c:pt>
                <c:pt idx="25">
                  <c:v>63.634821610260076</c:v>
                </c:pt>
                <c:pt idx="26">
                  <c:v>66.698021904418724</c:v>
                </c:pt>
                <c:pt idx="27">
                  <c:v>69.760472171976815</c:v>
                </c:pt>
                <c:pt idx="28">
                  <c:v>72.787028857443033</c:v>
                </c:pt>
                <c:pt idx="29">
                  <c:v>75.813585542909252</c:v>
                </c:pt>
                <c:pt idx="30">
                  <c:v>78.80747681912176</c:v>
                </c:pt>
                <c:pt idx="31">
                  <c:v>81.796853886900976</c:v>
                </c:pt>
                <c:pt idx="32">
                  <c:v>84.807488842683412</c:v>
                </c:pt>
                <c:pt idx="33">
                  <c:v>87.861920070012914</c:v>
                </c:pt>
                <c:pt idx="34">
                  <c:v>90.949708746896619</c:v>
                </c:pt>
                <c:pt idx="35">
                  <c:v>94.010561653466809</c:v>
                </c:pt>
                <c:pt idx="36">
                  <c:v>97.006487245116716</c:v>
                </c:pt>
                <c:pt idx="37">
                  <c:v>99.943138629058211</c:v>
                </c:pt>
                <c:pt idx="38">
                  <c:v>102.85194268185725</c:v>
                </c:pt>
                <c:pt idx="39">
                  <c:v>105.84326146503075</c:v>
                </c:pt>
                <c:pt idx="40">
                  <c:v>108.91299832495915</c:v>
                </c:pt>
                <c:pt idx="41">
                  <c:v>112.04473834744653</c:v>
                </c:pt>
                <c:pt idx="42">
                  <c:v>115.21112963128242</c:v>
                </c:pt>
                <c:pt idx="43">
                  <c:v>118.37873673825435</c:v>
                </c:pt>
                <c:pt idx="44">
                  <c:v>121.52916933324222</c:v>
                </c:pt>
                <c:pt idx="45">
                  <c:v>124.67187171047588</c:v>
                </c:pt>
                <c:pt idx="46">
                  <c:v>127.84492967274387</c:v>
                </c:pt>
                <c:pt idx="47">
                  <c:v>131.15450178554343</c:v>
                </c:pt>
                <c:pt idx="48">
                  <c:v>134.57570533342758</c:v>
                </c:pt>
                <c:pt idx="49">
                  <c:v>138.08014531463368</c:v>
                </c:pt>
                <c:pt idx="50">
                  <c:v>141.6527425065585</c:v>
                </c:pt>
                <c:pt idx="51">
                  <c:v>145.24873665326197</c:v>
                </c:pt>
                <c:pt idx="52">
                  <c:v>148.83001467433581</c:v>
                </c:pt>
                <c:pt idx="53">
                  <c:v>152.39836692121278</c:v>
                </c:pt>
                <c:pt idx="54">
                  <c:v>155.96284212952438</c:v>
                </c:pt>
                <c:pt idx="55">
                  <c:v>159.56903269864992</c:v>
                </c:pt>
                <c:pt idx="56">
                  <c:v>163.22896654156335</c:v>
                </c:pt>
                <c:pt idx="57">
                  <c:v>166.93596951771536</c:v>
                </c:pt>
                <c:pt idx="58">
                  <c:v>170.68439322821752</c:v>
                </c:pt>
                <c:pt idx="59">
                  <c:v>174.44114025149636</c:v>
                </c:pt>
                <c:pt idx="60">
                  <c:v>178.18540845017577</c:v>
                </c:pt>
                <c:pt idx="61">
                  <c:v>181.91742286073048</c:v>
                </c:pt>
                <c:pt idx="62">
                  <c:v>185.64169161908009</c:v>
                </c:pt>
                <c:pt idx="63">
                  <c:v>189.38359758464892</c:v>
                </c:pt>
                <c:pt idx="64">
                  <c:v>193.13437347336037</c:v>
                </c:pt>
                <c:pt idx="65">
                  <c:v>196.8969351394685</c:v>
                </c:pt>
                <c:pt idx="66">
                  <c:v>200.65782759370526</c:v>
                </c:pt>
                <c:pt idx="67">
                  <c:v>204.41736918758443</c:v>
                </c:pt>
                <c:pt idx="68">
                  <c:v>208.18177965283502</c:v>
                </c:pt>
                <c:pt idx="69">
                  <c:v>211.95023449640911</c:v>
                </c:pt>
                <c:pt idx="70">
                  <c:v>215.72133853536499</c:v>
                </c:pt>
                <c:pt idx="71">
                  <c:v>219.51673018008998</c:v>
                </c:pt>
                <c:pt idx="72">
                  <c:v>223.32190915695642</c:v>
                </c:pt>
                <c:pt idx="73">
                  <c:v>227.13403162752195</c:v>
                </c:pt>
                <c:pt idx="74">
                  <c:v>230.95292465822106</c:v>
                </c:pt>
                <c:pt idx="75">
                  <c:v>234.76979198685686</c:v>
                </c:pt>
                <c:pt idx="76">
                  <c:v>238.57546368003742</c:v>
                </c:pt>
                <c:pt idx="77">
                  <c:v>242.37020242513333</c:v>
                </c:pt>
                <c:pt idx="78">
                  <c:v>246.16200245066435</c:v>
                </c:pt>
                <c:pt idx="79">
                  <c:v>249.98094665588062</c:v>
                </c:pt>
                <c:pt idx="80">
                  <c:v>253.82071019514899</c:v>
                </c:pt>
                <c:pt idx="81">
                  <c:v>257.67569220353568</c:v>
                </c:pt>
                <c:pt idx="82">
                  <c:v>261.55230902929685</c:v>
                </c:pt>
                <c:pt idx="83">
                  <c:v>265.43673862717839</c:v>
                </c:pt>
                <c:pt idx="84">
                  <c:v>269.31171739805944</c:v>
                </c:pt>
                <c:pt idx="85">
                  <c:v>273.17683782833416</c:v>
                </c:pt>
                <c:pt idx="86">
                  <c:v>277.04118279340435</c:v>
                </c:pt>
                <c:pt idx="87">
                  <c:v>280.9298721824685</c:v>
                </c:pt>
                <c:pt idx="88">
                  <c:v>284.84452994206845</c:v>
                </c:pt>
                <c:pt idx="89">
                  <c:v>288.77630223517161</c:v>
                </c:pt>
                <c:pt idx="90">
                  <c:v>292.72118072455174</c:v>
                </c:pt>
                <c:pt idx="91">
                  <c:v>296.66288045690283</c:v>
                </c:pt>
                <c:pt idx="92">
                  <c:v>300.59401807098169</c:v>
                </c:pt>
                <c:pt idx="93">
                  <c:v>304.51623084975404</c:v>
                </c:pt>
                <c:pt idx="94">
                  <c:v>308.43269089549187</c:v>
                </c:pt>
                <c:pt idx="95">
                  <c:v>312.3505369369214</c:v>
                </c:pt>
                <c:pt idx="96">
                  <c:v>316.28002830848362</c:v>
                </c:pt>
                <c:pt idx="97">
                  <c:v>320.21214241939879</c:v>
                </c:pt>
                <c:pt idx="98">
                  <c:v>324.1452696226541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4E-4363-A95C-19B1F329687A}"/>
            </c:ext>
          </c:extLst>
        </c:ser>
        <c:ser>
          <c:idx val="13"/>
          <c:order val="13"/>
          <c:tx>
            <c:v>Alt2a_85_M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1.9249090724149309</c:v>
                </c:pt>
                <c:pt idx="1">
                  <c:v>3.9057961532046273</c:v>
                </c:pt>
                <c:pt idx="2">
                  <c:v>5.9570136375597009</c:v>
                </c:pt>
                <c:pt idx="3">
                  <c:v>8.0263418624883904</c:v>
                </c:pt>
                <c:pt idx="4">
                  <c:v>10.106689116273587</c:v>
                </c:pt>
                <c:pt idx="5">
                  <c:v>12.198251894656925</c:v>
                </c:pt>
                <c:pt idx="6">
                  <c:v>14.301521355195117</c:v>
                </c:pt>
                <c:pt idx="7">
                  <c:v>16.425988855164672</c:v>
                </c:pt>
                <c:pt idx="8">
                  <c:v>18.639028536887125</c:v>
                </c:pt>
                <c:pt idx="9">
                  <c:v>20.907369200666245</c:v>
                </c:pt>
                <c:pt idx="10">
                  <c:v>23.218926034581379</c:v>
                </c:pt>
                <c:pt idx="11">
                  <c:v>25.559137119434979</c:v>
                </c:pt>
                <c:pt idx="12">
                  <c:v>27.92505708734755</c:v>
                </c:pt>
                <c:pt idx="13">
                  <c:v>30.314702602167365</c:v>
                </c:pt>
                <c:pt idx="14">
                  <c:v>32.750964674014256</c:v>
                </c:pt>
                <c:pt idx="15">
                  <c:v>35.265096894610956</c:v>
                </c:pt>
                <c:pt idx="16">
                  <c:v>37.872718283334933</c:v>
                </c:pt>
                <c:pt idx="17">
                  <c:v>40.570342740340273</c:v>
                </c:pt>
                <c:pt idx="18">
                  <c:v>43.335876175927034</c:v>
                </c:pt>
                <c:pt idx="19">
                  <c:v>46.115043962572841</c:v>
                </c:pt>
                <c:pt idx="20">
                  <c:v>48.895703083406097</c:v>
                </c:pt>
                <c:pt idx="21">
                  <c:v>51.678856183481884</c:v>
                </c:pt>
                <c:pt idx="22">
                  <c:v>54.470385857418528</c:v>
                </c:pt>
                <c:pt idx="23">
                  <c:v>57.319581256125986</c:v>
                </c:pt>
                <c:pt idx="24">
                  <c:v>60.257334914425321</c:v>
                </c:pt>
                <c:pt idx="25">
                  <c:v>63.261708783545018</c:v>
                </c:pt>
                <c:pt idx="26">
                  <c:v>66.315174772772153</c:v>
                </c:pt>
                <c:pt idx="27">
                  <c:v>69.366058463196637</c:v>
                </c:pt>
                <c:pt idx="28">
                  <c:v>72.357627828673941</c:v>
                </c:pt>
                <c:pt idx="29">
                  <c:v>75.349197194151245</c:v>
                </c:pt>
                <c:pt idx="30">
                  <c:v>78.283117630595086</c:v>
                </c:pt>
                <c:pt idx="31">
                  <c:v>81.186439562289209</c:v>
                </c:pt>
                <c:pt idx="32">
                  <c:v>84.092638299898269</c:v>
                </c:pt>
                <c:pt idx="33">
                  <c:v>87.034977322175465</c:v>
                </c:pt>
                <c:pt idx="34">
                  <c:v>90.011213042328833</c:v>
                </c:pt>
                <c:pt idx="35">
                  <c:v>92.96396223854471</c:v>
                </c:pt>
                <c:pt idx="36">
                  <c:v>95.855617017728292</c:v>
                </c:pt>
                <c:pt idx="37">
                  <c:v>98.692758153336797</c:v>
                </c:pt>
                <c:pt idx="38">
                  <c:v>101.50715100627112</c:v>
                </c:pt>
                <c:pt idx="39">
                  <c:v>104.40962894014125</c:v>
                </c:pt>
                <c:pt idx="40">
                  <c:v>107.3963669229388</c:v>
                </c:pt>
                <c:pt idx="41">
                  <c:v>110.45060587161636</c:v>
                </c:pt>
                <c:pt idx="42">
                  <c:v>113.54403505492574</c:v>
                </c:pt>
                <c:pt idx="43">
                  <c:v>116.64216398708061</c:v>
                </c:pt>
                <c:pt idx="44">
                  <c:v>119.72538311376965</c:v>
                </c:pt>
                <c:pt idx="45">
                  <c:v>122.80283385776292</c:v>
                </c:pt>
                <c:pt idx="46">
                  <c:v>125.91241287229003</c:v>
                </c:pt>
                <c:pt idx="47">
                  <c:v>129.16033429390242</c:v>
                </c:pt>
                <c:pt idx="48">
                  <c:v>132.52225774246932</c:v>
                </c:pt>
                <c:pt idx="49">
                  <c:v>135.96904013370477</c:v>
                </c:pt>
                <c:pt idx="50">
                  <c:v>139.48522004251532</c:v>
                </c:pt>
                <c:pt idx="51">
                  <c:v>143.02546902701184</c:v>
                </c:pt>
                <c:pt idx="52">
                  <c:v>146.55177557632311</c:v>
                </c:pt>
                <c:pt idx="53">
                  <c:v>150.06595303385794</c:v>
                </c:pt>
                <c:pt idx="54">
                  <c:v>153.57700992463617</c:v>
                </c:pt>
                <c:pt idx="55">
                  <c:v>157.13064648953647</c:v>
                </c:pt>
                <c:pt idx="56">
                  <c:v>160.73889913090494</c:v>
                </c:pt>
                <c:pt idx="57">
                  <c:v>164.3949610546729</c:v>
                </c:pt>
                <c:pt idx="58">
                  <c:v>168.0930098840621</c:v>
                </c:pt>
                <c:pt idx="59">
                  <c:v>171.79995021460314</c:v>
                </c:pt>
                <c:pt idx="60">
                  <c:v>175.495099615968</c:v>
                </c:pt>
                <c:pt idx="61">
                  <c:v>179.1785263169981</c:v>
                </c:pt>
                <c:pt idx="62">
                  <c:v>182.85468408822646</c:v>
                </c:pt>
                <c:pt idx="63">
                  <c:v>186.54905703812403</c:v>
                </c:pt>
                <c:pt idx="64">
                  <c:v>190.25297193458894</c:v>
                </c:pt>
                <c:pt idx="65">
                  <c:v>193.96944360960919</c:v>
                </c:pt>
                <c:pt idx="66">
                  <c:v>197.68511468845534</c:v>
                </c:pt>
                <c:pt idx="67">
                  <c:v>201.40013373093055</c:v>
                </c:pt>
                <c:pt idx="68">
                  <c:v>205.12066229955698</c:v>
                </c:pt>
                <c:pt idx="69">
                  <c:v>208.84586102548997</c:v>
                </c:pt>
                <c:pt idx="70">
                  <c:v>212.5742792485087</c:v>
                </c:pt>
                <c:pt idx="71">
                  <c:v>216.32761561276669</c:v>
                </c:pt>
                <c:pt idx="72">
                  <c:v>220.09153600598725</c:v>
                </c:pt>
                <c:pt idx="73">
                  <c:v>223.86313753665297</c:v>
                </c:pt>
                <c:pt idx="74">
                  <c:v>227.64214280328599</c:v>
                </c:pt>
                <c:pt idx="75">
                  <c:v>231.41955879828367</c:v>
                </c:pt>
                <c:pt idx="76">
                  <c:v>235.18620982134598</c:v>
                </c:pt>
                <c:pt idx="77">
                  <c:v>238.94236156226148</c:v>
                </c:pt>
                <c:pt idx="78">
                  <c:v>242.69591669034043</c:v>
                </c:pt>
                <c:pt idx="79">
                  <c:v>246.47696274505111</c:v>
                </c:pt>
                <c:pt idx="80">
                  <c:v>250.27934884267381</c:v>
                </c:pt>
                <c:pt idx="81">
                  <c:v>254.09765985663071</c:v>
                </c:pt>
                <c:pt idx="82">
                  <c:v>257.9383731756073</c:v>
                </c:pt>
                <c:pt idx="83">
                  <c:v>261.78754223474391</c:v>
                </c:pt>
                <c:pt idx="84">
                  <c:v>265.62769597997215</c:v>
                </c:pt>
                <c:pt idx="85">
                  <c:v>269.45828549573417</c:v>
                </c:pt>
                <c:pt idx="86">
                  <c:v>273.28848283354256</c:v>
                </c:pt>
                <c:pt idx="87">
                  <c:v>277.14344525744178</c:v>
                </c:pt>
                <c:pt idx="88">
                  <c:v>281.02477566648446</c:v>
                </c:pt>
                <c:pt idx="89">
                  <c:v>284.92368228331287</c:v>
                </c:pt>
                <c:pt idx="90">
                  <c:v>288.83623398142191</c:v>
                </c:pt>
                <c:pt idx="91">
                  <c:v>292.74614613248855</c:v>
                </c:pt>
                <c:pt idx="92">
                  <c:v>296.64597666001538</c:v>
                </c:pt>
                <c:pt idx="93">
                  <c:v>300.53729841198054</c:v>
                </c:pt>
                <c:pt idx="94">
                  <c:v>304.42317772239011</c:v>
                </c:pt>
                <c:pt idx="95">
                  <c:v>308.31082904102072</c:v>
                </c:pt>
                <c:pt idx="96">
                  <c:v>312.21060367989247</c:v>
                </c:pt>
                <c:pt idx="97">
                  <c:v>318.63659355909505</c:v>
                </c:pt>
                <c:pt idx="98">
                  <c:v>325.05080242767872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4E-4363-A95C-19B1F329687A}"/>
            </c:ext>
          </c:extLst>
        </c:ser>
        <c:ser>
          <c:idx val="16"/>
          <c:order val="16"/>
          <c:tx>
            <c:v>Alt2a_85_L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1.6225492463052515</c:v>
                </c:pt>
                <c:pt idx="1">
                  <c:v>3.3071729576029396</c:v>
                </c:pt>
                <c:pt idx="2">
                  <c:v>5.0673795226385767</c:v>
                </c:pt>
                <c:pt idx="3">
                  <c:v>6.8502903520787957</c:v>
                </c:pt>
                <c:pt idx="4">
                  <c:v>8.6478937196503107</c:v>
                </c:pt>
                <c:pt idx="5">
                  <c:v>10.459677710681568</c:v>
                </c:pt>
                <c:pt idx="6">
                  <c:v>12.286116760997167</c:v>
                </c:pt>
                <c:pt idx="7">
                  <c:v>14.137353650046956</c:v>
                </c:pt>
                <c:pt idx="8">
                  <c:v>16.083178979027394</c:v>
                </c:pt>
                <c:pt idx="9">
                  <c:v>18.091382658973032</c:v>
                </c:pt>
                <c:pt idx="10">
                  <c:v>20.148435796007888</c:v>
                </c:pt>
                <c:pt idx="11">
                  <c:v>22.23729727175283</c:v>
                </c:pt>
                <c:pt idx="12">
                  <c:v>24.356717208588293</c:v>
                </c:pt>
                <c:pt idx="13">
                  <c:v>26.504580741120929</c:v>
                </c:pt>
                <c:pt idx="14">
                  <c:v>28.704765601495662</c:v>
                </c:pt>
                <c:pt idx="15">
                  <c:v>30.988118441837447</c:v>
                </c:pt>
                <c:pt idx="16">
                  <c:v>33.369618207459311</c:v>
                </c:pt>
                <c:pt idx="17">
                  <c:v>35.845685908146621</c:v>
                </c:pt>
                <c:pt idx="18">
                  <c:v>38.394178365157046</c:v>
                </c:pt>
                <c:pt idx="19">
                  <c:v>40.959254941804552</c:v>
                </c:pt>
                <c:pt idx="20">
                  <c:v>43.529388043276768</c:v>
                </c:pt>
                <c:pt idx="21">
                  <c:v>46.105316834179966</c:v>
                </c:pt>
                <c:pt idx="22">
                  <c:v>48.692695719242039</c:v>
                </c:pt>
                <c:pt idx="23">
                  <c:v>51.341434446273219</c:v>
                </c:pt>
                <c:pt idx="24">
                  <c:v>54.08396563993778</c:v>
                </c:pt>
                <c:pt idx="25">
                  <c:v>56.89951473221295</c:v>
                </c:pt>
                <c:pt idx="26">
                  <c:v>59.769263206981663</c:v>
                </c:pt>
                <c:pt idx="27">
                  <c:v>62.640256196002433</c:v>
                </c:pt>
                <c:pt idx="28">
                  <c:v>65.449239417890468</c:v>
                </c:pt>
                <c:pt idx="29">
                  <c:v>68.258222639778509</c:v>
                </c:pt>
                <c:pt idx="30">
                  <c:v>70.999363251075835</c:v>
                </c:pt>
                <c:pt idx="31">
                  <c:v>73.700538362783973</c:v>
                </c:pt>
                <c:pt idx="32">
                  <c:v>76.401433185849683</c:v>
                </c:pt>
                <c:pt idx="33">
                  <c:v>79.142549645787156</c:v>
                </c:pt>
                <c:pt idx="34">
                  <c:v>81.926489290083012</c:v>
                </c:pt>
                <c:pt idx="35">
                  <c:v>84.695688975563698</c:v>
                </c:pt>
                <c:pt idx="36">
                  <c:v>87.411003751508744</c:v>
                </c:pt>
                <c:pt idx="37">
                  <c:v>90.079783697094285</c:v>
                </c:pt>
                <c:pt idx="38">
                  <c:v>92.734184418070868</c:v>
                </c:pt>
                <c:pt idx="39">
                  <c:v>95.485893729053899</c:v>
                </c:pt>
                <c:pt idx="40">
                  <c:v>98.33161478835045</c:v>
                </c:pt>
                <c:pt idx="41">
                  <c:v>101.25408307268461</c:v>
                </c:pt>
                <c:pt idx="42">
                  <c:v>104.22348035922145</c:v>
                </c:pt>
                <c:pt idx="43">
                  <c:v>107.20365582690509</c:v>
                </c:pt>
                <c:pt idx="44">
                  <c:v>110.17306914005151</c:v>
                </c:pt>
                <c:pt idx="45">
                  <c:v>113.14045261756903</c:v>
                </c:pt>
                <c:pt idx="46">
                  <c:v>116.14346376270153</c:v>
                </c:pt>
                <c:pt idx="47">
                  <c:v>119.28846096629435</c:v>
                </c:pt>
                <c:pt idx="48">
                  <c:v>122.55199658693883</c:v>
                </c:pt>
                <c:pt idx="49">
                  <c:v>125.90364252941227</c:v>
                </c:pt>
                <c:pt idx="50">
                  <c:v>129.3272360582861</c:v>
                </c:pt>
                <c:pt idx="51">
                  <c:v>132.7764455042452</c:v>
                </c:pt>
                <c:pt idx="52">
                  <c:v>136.21337440650623</c:v>
                </c:pt>
                <c:pt idx="53">
                  <c:v>139.63983014908212</c:v>
                </c:pt>
                <c:pt idx="54">
                  <c:v>143.06471579152068</c:v>
                </c:pt>
                <c:pt idx="55">
                  <c:v>146.5338736377023</c:v>
                </c:pt>
                <c:pt idx="56">
                  <c:v>150.05932982293132</c:v>
                </c:pt>
                <c:pt idx="57">
                  <c:v>153.63403416037295</c:v>
                </c:pt>
                <c:pt idx="58">
                  <c:v>157.25185634499536</c:v>
                </c:pt>
                <c:pt idx="59">
                  <c:v>160.87968008225988</c:v>
                </c:pt>
                <c:pt idx="60">
                  <c:v>164.49699766831057</c:v>
                </c:pt>
                <c:pt idx="61">
                  <c:v>168.10360188699269</c:v>
                </c:pt>
                <c:pt idx="62">
                  <c:v>171.70383911401106</c:v>
                </c:pt>
                <c:pt idx="63">
                  <c:v>175.32334250793818</c:v>
                </c:pt>
                <c:pt idx="64">
                  <c:v>178.95358019781909</c:v>
                </c:pt>
                <c:pt idx="65">
                  <c:v>182.59771787071938</c:v>
                </c:pt>
                <c:pt idx="66">
                  <c:v>186.24255024713449</c:v>
                </c:pt>
                <c:pt idx="67">
                  <c:v>189.88794325954947</c:v>
                </c:pt>
                <c:pt idx="68">
                  <c:v>193.53995527662681</c:v>
                </c:pt>
                <c:pt idx="69">
                  <c:v>197.19771393084059</c:v>
                </c:pt>
                <c:pt idx="70">
                  <c:v>200.85967103553327</c:v>
                </c:pt>
                <c:pt idx="71">
                  <c:v>204.54761348158277</c:v>
                </c:pt>
                <c:pt idx="72">
                  <c:v>208.24746836031466</c:v>
                </c:pt>
                <c:pt idx="73">
                  <c:v>211.956232425238</c:v>
                </c:pt>
                <c:pt idx="74">
                  <c:v>215.67345636637253</c:v>
                </c:pt>
                <c:pt idx="75">
                  <c:v>219.38982874190117</c:v>
                </c:pt>
                <c:pt idx="76">
                  <c:v>223.09615866323838</c:v>
                </c:pt>
                <c:pt idx="77">
                  <c:v>226.79271147202061</c:v>
                </c:pt>
                <c:pt idx="78">
                  <c:v>230.48723895030309</c:v>
                </c:pt>
                <c:pt idx="79">
                  <c:v>234.20983175927239</c:v>
                </c:pt>
                <c:pt idx="80">
                  <c:v>237.95460803794495</c:v>
                </c:pt>
                <c:pt idx="81">
                  <c:v>241.71644289865199</c:v>
                </c:pt>
                <c:pt idx="82">
                  <c:v>245.50190896801851</c:v>
                </c:pt>
                <c:pt idx="83">
                  <c:v>249.29686306708734</c:v>
                </c:pt>
                <c:pt idx="84">
                  <c:v>253.0835053799924</c:v>
                </c:pt>
                <c:pt idx="85">
                  <c:v>256.86106176843975</c:v>
                </c:pt>
                <c:pt idx="86">
                  <c:v>260.63884177224838</c:v>
                </c:pt>
                <c:pt idx="87">
                  <c:v>264.44205773563345</c:v>
                </c:pt>
                <c:pt idx="88">
                  <c:v>268.27227719750232</c:v>
                </c:pt>
                <c:pt idx="89">
                  <c:v>272.12080374075032</c:v>
                </c:pt>
                <c:pt idx="90">
                  <c:v>275.98382571340204</c:v>
                </c:pt>
                <c:pt idx="91">
                  <c:v>279.84505827236165</c:v>
                </c:pt>
                <c:pt idx="92">
                  <c:v>283.69696582798139</c:v>
                </c:pt>
                <c:pt idx="93">
                  <c:v>287.54101778891351</c:v>
                </c:pt>
                <c:pt idx="94">
                  <c:v>291.38011300942384</c:v>
                </c:pt>
                <c:pt idx="95">
                  <c:v>295.22158113066189</c:v>
                </c:pt>
                <c:pt idx="96">
                  <c:v>299.0759161323985</c:v>
                </c:pt>
                <c:pt idx="97">
                  <c:v>305.50190601160108</c:v>
                </c:pt>
                <c:pt idx="98">
                  <c:v>311.91611488018475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4E-4363-A95C-19B1F329687A}"/>
            </c:ext>
          </c:extLst>
        </c:ser>
        <c:ser>
          <c:idx val="19"/>
          <c:order val="19"/>
          <c:tx>
            <c:v>Alt2a_85_HP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2.0097576693423482</c:v>
                </c:pt>
                <c:pt idx="1">
                  <c:v>4.0732858309947311</c:v>
                </c:pt>
                <c:pt idx="2">
                  <c:v>6.2054779121656871</c:v>
                </c:pt>
                <c:pt idx="3">
                  <c:v>8.3544666339390741</c:v>
                </c:pt>
                <c:pt idx="4">
                  <c:v>10.513543574910893</c:v>
                </c:pt>
                <c:pt idx="5">
                  <c:v>12.682608501914892</c:v>
                </c:pt>
                <c:pt idx="6">
                  <c:v>14.862073265552773</c:v>
                </c:pt>
                <c:pt idx="7">
                  <c:v>17.061481108461454</c:v>
                </c:pt>
                <c:pt idx="8">
                  <c:v>19.34752859081096</c:v>
                </c:pt>
                <c:pt idx="9">
                  <c:v>21.686672232289332</c:v>
                </c:pt>
                <c:pt idx="10">
                  <c:v>24.067321652393424</c:v>
                </c:pt>
                <c:pt idx="11">
                  <c:v>26.475617347996423</c:v>
                </c:pt>
                <c:pt idx="12">
                  <c:v>28.908119486574044</c:v>
                </c:pt>
                <c:pt idx="13">
                  <c:v>31.362992268477633</c:v>
                </c:pt>
                <c:pt idx="14">
                  <c:v>33.862808189294569</c:v>
                </c:pt>
                <c:pt idx="15">
                  <c:v>36.438914391064131</c:v>
                </c:pt>
                <c:pt idx="16">
                  <c:v>39.107100118398684</c:v>
                </c:pt>
                <c:pt idx="17">
                  <c:v>41.86392202797677</c:v>
                </c:pt>
                <c:pt idx="18">
                  <c:v>44.687338827486506</c:v>
                </c:pt>
                <c:pt idx="19">
                  <c:v>47.523496983175853</c:v>
                </c:pt>
                <c:pt idx="20">
                  <c:v>50.360057501268187</c:v>
                </c:pt>
                <c:pt idx="21">
                  <c:v>53.198093424922995</c:v>
                </c:pt>
                <c:pt idx="22">
                  <c:v>56.043574719862761</c:v>
                </c:pt>
                <c:pt idx="23">
                  <c:v>58.945638919160189</c:v>
                </c:pt>
                <c:pt idx="24">
                  <c:v>61.934736772972876</c:v>
                </c:pt>
                <c:pt idx="25">
                  <c:v>64.988642307462385</c:v>
                </c:pt>
                <c:pt idx="26">
                  <c:v>68.090439837106558</c:v>
                </c:pt>
                <c:pt idx="27">
                  <c:v>71.190098618137952</c:v>
                </c:pt>
                <c:pt idx="28">
                  <c:v>74.248261872945179</c:v>
                </c:pt>
                <c:pt idx="29">
                  <c:v>77.306425127752405</c:v>
                </c:pt>
                <c:pt idx="30">
                  <c:v>80.327768642091456</c:v>
                </c:pt>
                <c:pt idx="31">
                  <c:v>83.340068007883517</c:v>
                </c:pt>
                <c:pt idx="32">
                  <c:v>86.369735665214691</c:v>
                </c:pt>
                <c:pt idx="33">
                  <c:v>89.440406404715077</c:v>
                </c:pt>
                <c:pt idx="34">
                  <c:v>92.542588441789292</c:v>
                </c:pt>
                <c:pt idx="35">
                  <c:v>95.616733303610388</c:v>
                </c:pt>
                <c:pt idx="36">
                  <c:v>98.625275418242524</c:v>
                </c:pt>
                <c:pt idx="37">
                  <c:v>101.57392006326904</c:v>
                </c:pt>
                <c:pt idx="38">
                  <c:v>104.49408814401495</c:v>
                </c:pt>
                <c:pt idx="39">
                  <c:v>107.49608822977503</c:v>
                </c:pt>
                <c:pt idx="40">
                  <c:v>110.57578376562012</c:v>
                </c:pt>
                <c:pt idx="41">
                  <c:v>113.71679438503482</c:v>
                </c:pt>
                <c:pt idx="42">
                  <c:v>116.89187818561551</c:v>
                </c:pt>
                <c:pt idx="43">
                  <c:v>120.0677196643027</c:v>
                </c:pt>
                <c:pt idx="44">
                  <c:v>123.22606621539843</c:v>
                </c:pt>
                <c:pt idx="45">
                  <c:v>126.37638932617148</c:v>
                </c:pt>
                <c:pt idx="46">
                  <c:v>129.55678896005509</c:v>
                </c:pt>
                <c:pt idx="47">
                  <c:v>132.87341220486326</c:v>
                </c:pt>
                <c:pt idx="48">
                  <c:v>136.30131258405953</c:v>
                </c:pt>
                <c:pt idx="49">
                  <c:v>139.81219028418082</c:v>
                </c:pt>
                <c:pt idx="50">
                  <c:v>143.39101917289776</c:v>
                </c:pt>
                <c:pt idx="51">
                  <c:v>146.99311131455656</c:v>
                </c:pt>
                <c:pt idx="52">
                  <c:v>150.58034408122182</c:v>
                </c:pt>
                <c:pt idx="53">
                  <c:v>154.15450480986851</c:v>
                </c:pt>
                <c:pt idx="54">
                  <c:v>157.72464350992783</c:v>
                </c:pt>
                <c:pt idx="55">
                  <c:v>161.33633670461973</c:v>
                </c:pt>
                <c:pt idx="56">
                  <c:v>165.00160788461181</c:v>
                </c:pt>
                <c:pt idx="57">
                  <c:v>168.71379470692068</c:v>
                </c:pt>
                <c:pt idx="58">
                  <c:v>172.46726567979522</c:v>
                </c:pt>
                <c:pt idx="59">
                  <c:v>176.22892217485912</c:v>
                </c:pt>
                <c:pt idx="60">
                  <c:v>179.97795037291721</c:v>
                </c:pt>
                <c:pt idx="61">
                  <c:v>183.71459265267686</c:v>
                </c:pt>
                <c:pt idx="62">
                  <c:v>187.44336435065779</c:v>
                </c:pt>
                <c:pt idx="63">
                  <c:v>191.18964188664998</c:v>
                </c:pt>
                <c:pt idx="64">
                  <c:v>194.94465345150766</c:v>
                </c:pt>
                <c:pt idx="65">
                  <c:v>198.71131169027288</c:v>
                </c:pt>
                <c:pt idx="66">
                  <c:v>202.4761591323626</c:v>
                </c:pt>
                <c:pt idx="67">
                  <c:v>206.23953448787555</c:v>
                </c:pt>
                <c:pt idx="68">
                  <c:v>210.00766756680554</c:v>
                </c:pt>
                <c:pt idx="69">
                  <c:v>213.77973924725487</c:v>
                </c:pt>
                <c:pt idx="70">
                  <c:v>217.55436284300546</c:v>
                </c:pt>
                <c:pt idx="71">
                  <c:v>221.3531757740503</c:v>
                </c:pt>
                <c:pt idx="72">
                  <c:v>225.16166823608438</c:v>
                </c:pt>
                <c:pt idx="73">
                  <c:v>228.97700470643375</c:v>
                </c:pt>
                <c:pt idx="74">
                  <c:v>232.79902326535293</c:v>
                </c:pt>
                <c:pt idx="75">
                  <c:v>236.61894449230542</c:v>
                </c:pt>
                <c:pt idx="76">
                  <c:v>240.42760092077697</c:v>
                </c:pt>
                <c:pt idx="77">
                  <c:v>244.22525632615248</c:v>
                </c:pt>
                <c:pt idx="78">
                  <c:v>248.01991324122275</c:v>
                </c:pt>
                <c:pt idx="79">
                  <c:v>251.8416553593253</c:v>
                </c:pt>
                <c:pt idx="80">
                  <c:v>255.68414734398243</c:v>
                </c:pt>
                <c:pt idx="81">
                  <c:v>259.54177759804378</c:v>
                </c:pt>
                <c:pt idx="82">
                  <c:v>263.42096056147551</c:v>
                </c:pt>
                <c:pt idx="83">
                  <c:v>267.30788455355793</c:v>
                </c:pt>
                <c:pt idx="84">
                  <c:v>271.18530163903159</c:v>
                </c:pt>
                <c:pt idx="85">
                  <c:v>275.0528148757827</c:v>
                </c:pt>
                <c:pt idx="86">
                  <c:v>278.91950239941764</c:v>
                </c:pt>
                <c:pt idx="87">
                  <c:v>282.81048268400122</c:v>
                </c:pt>
                <c:pt idx="88">
                  <c:v>286.72738266415047</c:v>
                </c:pt>
                <c:pt idx="89">
                  <c:v>290.66134528034655</c:v>
                </c:pt>
                <c:pt idx="90">
                  <c:v>294.60835894056959</c:v>
                </c:pt>
                <c:pt idx="91">
                  <c:v>298.55214017692845</c:v>
                </c:pt>
                <c:pt idx="92">
                  <c:v>302.48531040741949</c:v>
                </c:pt>
                <c:pt idx="93">
                  <c:v>306.40951199961307</c:v>
                </c:pt>
                <c:pt idx="94">
                  <c:v>310.32792444643775</c:v>
                </c:pt>
                <c:pt idx="95">
                  <c:v>314.24768269446275</c:v>
                </c:pt>
                <c:pt idx="96">
                  <c:v>318.17904168365004</c:v>
                </c:pt>
                <c:pt idx="97">
                  <c:v>324.60503156285262</c:v>
                </c:pt>
                <c:pt idx="98">
                  <c:v>331.01924043143629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4E-4363-A95C-19B1F329687A}"/>
            </c:ext>
          </c:extLst>
        </c:ser>
        <c:ser>
          <c:idx val="22"/>
          <c:order val="22"/>
          <c:tx>
            <c:v>Alt2a_85_MP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1.8533815906283351</c:v>
                </c:pt>
                <c:pt idx="1">
                  <c:v>3.7639789786574016</c:v>
                </c:pt>
                <c:pt idx="2">
                  <c:v>5.7461271321772625</c:v>
                </c:pt>
                <c:pt idx="3">
                  <c:v>7.7475119680304276</c:v>
                </c:pt>
                <c:pt idx="4">
                  <c:v>9.7608787200572404</c:v>
                </c:pt>
                <c:pt idx="5">
                  <c:v>11.785975087724822</c:v>
                </c:pt>
                <c:pt idx="6">
                  <c:v>13.823238972152083</c:v>
                </c:pt>
                <c:pt idx="7">
                  <c:v>15.882452690377477</c:v>
                </c:pt>
                <c:pt idx="8">
                  <c:v>18.031588620461786</c:v>
                </c:pt>
                <c:pt idx="9">
                  <c:v>20.237640518383042</c:v>
                </c:pt>
                <c:pt idx="10">
                  <c:v>22.488211439321674</c:v>
                </c:pt>
                <c:pt idx="11">
                  <c:v>24.768129281839819</c:v>
                </c:pt>
                <c:pt idx="12">
                  <c:v>27.07485171939333</c:v>
                </c:pt>
                <c:pt idx="13">
                  <c:v>29.406334964478841</c:v>
                </c:pt>
                <c:pt idx="14">
                  <c:v>31.78568241954893</c:v>
                </c:pt>
                <c:pt idx="15">
                  <c:v>34.244117938648884</c:v>
                </c:pt>
                <c:pt idx="16">
                  <c:v>36.79712535328602</c:v>
                </c:pt>
                <c:pt idx="17">
                  <c:v>39.441219190457424</c:v>
                </c:pt>
                <c:pt idx="18">
                  <c:v>42.154300894101318</c:v>
                </c:pt>
                <c:pt idx="19">
                  <c:v>44.881695893437524</c:v>
                </c:pt>
                <c:pt idx="20">
                  <c:v>47.611398125849078</c:v>
                </c:pt>
                <c:pt idx="21">
                  <c:v>50.344342553135711</c:v>
                </c:pt>
                <c:pt idx="22">
                  <c:v>53.086367981923388</c:v>
                </c:pt>
                <c:pt idx="23">
                  <c:v>55.886925993036101</c:v>
                </c:pt>
                <c:pt idx="24">
                  <c:v>58.777276128196966</c:v>
                </c:pt>
                <c:pt idx="25">
                  <c:v>61.735776773054049</c:v>
                </c:pt>
                <c:pt idx="26">
                  <c:v>64.744679833428123</c:v>
                </c:pt>
                <c:pt idx="27">
                  <c:v>67.752490083930766</c:v>
                </c:pt>
                <c:pt idx="28">
                  <c:v>70.706891114812535</c:v>
                </c:pt>
                <c:pt idx="29">
                  <c:v>73.661292145694304</c:v>
                </c:pt>
                <c:pt idx="30">
                  <c:v>76.56256439947235</c:v>
                </c:pt>
                <c:pt idx="31">
                  <c:v>79.438407968921709</c:v>
                </c:pt>
                <c:pt idx="32">
                  <c:v>82.321800858470795</c:v>
                </c:pt>
                <c:pt idx="33">
                  <c:v>85.244810306520634</c:v>
                </c:pt>
                <c:pt idx="34">
                  <c:v>88.204022232648867</c:v>
                </c:pt>
                <c:pt idx="35">
                  <c:v>91.141078085332168</c:v>
                </c:pt>
                <c:pt idx="36">
                  <c:v>94.017799511078181</c:v>
                </c:pt>
                <c:pt idx="37">
                  <c:v>96.840674857049194</c:v>
                </c:pt>
                <c:pt idx="38">
                  <c:v>99.641478553306683</c:v>
                </c:pt>
                <c:pt idx="39">
                  <c:v>102.53113290599948</c:v>
                </c:pt>
                <c:pt idx="40">
                  <c:v>105.50587640261517</c:v>
                </c:pt>
                <c:pt idx="41">
                  <c:v>108.54891969800192</c:v>
                </c:pt>
                <c:pt idx="42">
                  <c:v>111.63183678044182</c:v>
                </c:pt>
                <c:pt idx="43">
                  <c:v>114.7200134246692</c:v>
                </c:pt>
                <c:pt idx="44">
                  <c:v>117.79369543610878</c:v>
                </c:pt>
                <c:pt idx="45">
                  <c:v>120.8620127308595</c:v>
                </c:pt>
                <c:pt idx="46">
                  <c:v>123.96286263285143</c:v>
                </c:pt>
                <c:pt idx="47">
                  <c:v>127.20248512290303</c:v>
                </c:pt>
                <c:pt idx="48">
                  <c:v>130.55661950579625</c:v>
                </c:pt>
                <c:pt idx="49">
                  <c:v>133.99600007250376</c:v>
                </c:pt>
                <c:pt idx="50">
                  <c:v>137.50508936491076</c:v>
                </c:pt>
                <c:pt idx="51">
                  <c:v>141.03845541234998</c:v>
                </c:pt>
                <c:pt idx="52">
                  <c:v>144.55807796645576</c:v>
                </c:pt>
                <c:pt idx="53">
                  <c:v>148.06575264844736</c:v>
                </c:pt>
                <c:pt idx="54">
                  <c:v>151.57046112276598</c:v>
                </c:pt>
                <c:pt idx="55">
                  <c:v>155.11790014182407</c:v>
                </c:pt>
                <c:pt idx="56">
                  <c:v>158.72009270184034</c:v>
                </c:pt>
                <c:pt idx="57">
                  <c:v>162.37019983607061</c:v>
                </c:pt>
                <c:pt idx="58">
                  <c:v>166.06236154163938</c:v>
                </c:pt>
                <c:pt idx="59">
                  <c:v>169.76347045313352</c:v>
                </c:pt>
                <c:pt idx="60">
                  <c:v>173.45285206349797</c:v>
                </c:pt>
                <c:pt idx="61">
                  <c:v>177.13054362129014</c:v>
                </c:pt>
                <c:pt idx="62">
                  <c:v>180.80098361562972</c:v>
                </c:pt>
                <c:pt idx="63">
                  <c:v>184.48966771784464</c:v>
                </c:pt>
                <c:pt idx="64">
                  <c:v>188.18793713563633</c:v>
                </c:pt>
                <c:pt idx="65">
                  <c:v>191.89882521581939</c:v>
                </c:pt>
                <c:pt idx="66">
                  <c:v>195.60899550232412</c:v>
                </c:pt>
                <c:pt idx="67">
                  <c:v>199.31857322577966</c:v>
                </c:pt>
                <c:pt idx="68">
                  <c:v>203.03371300839871</c:v>
                </c:pt>
                <c:pt idx="69">
                  <c:v>206.75357522553955</c:v>
                </c:pt>
                <c:pt idx="70">
                  <c:v>210.47670156878948</c:v>
                </c:pt>
                <c:pt idx="71">
                  <c:v>214.22480195347234</c:v>
                </c:pt>
                <c:pt idx="72">
                  <c:v>217.98357235210707</c:v>
                </c:pt>
                <c:pt idx="73">
                  <c:v>221.75010307172377</c:v>
                </c:pt>
                <c:pt idx="74">
                  <c:v>225.52410197117814</c:v>
                </c:pt>
                <c:pt idx="75">
                  <c:v>229.29654570315415</c:v>
                </c:pt>
                <c:pt idx="76">
                  <c:v>233.05825811817081</c:v>
                </c:pt>
                <c:pt idx="77">
                  <c:v>236.80950614603819</c:v>
                </c:pt>
                <c:pt idx="78">
                  <c:v>240.55817775663536</c:v>
                </c:pt>
                <c:pt idx="79">
                  <c:v>244.33436199682484</c:v>
                </c:pt>
                <c:pt idx="80">
                  <c:v>248.13193671460792</c:v>
                </c:pt>
                <c:pt idx="81">
                  <c:v>251.94551832980309</c:v>
                </c:pt>
                <c:pt idx="82">
                  <c:v>255.78159724183118</c:v>
                </c:pt>
                <c:pt idx="83">
                  <c:v>259.62620948151613</c:v>
                </c:pt>
                <c:pt idx="84">
                  <c:v>263.46185239325291</c:v>
                </c:pt>
                <c:pt idx="85">
                  <c:v>267.28795497127948</c:v>
                </c:pt>
                <c:pt idx="86">
                  <c:v>271.11370400316667</c:v>
                </c:pt>
                <c:pt idx="87">
                  <c:v>274.96426315677178</c:v>
                </c:pt>
                <c:pt idx="88">
                  <c:v>278.84123276955279</c:v>
                </c:pt>
                <c:pt idx="89">
                  <c:v>282.73583166116993</c:v>
                </c:pt>
                <c:pt idx="90">
                  <c:v>286.64414214987812</c:v>
                </c:pt>
                <c:pt idx="91">
                  <c:v>290.54988111596663</c:v>
                </c:pt>
                <c:pt idx="92">
                  <c:v>294.44559769057486</c:v>
                </c:pt>
                <c:pt idx="93">
                  <c:v>298.3328545834446</c:v>
                </c:pt>
                <c:pt idx="94">
                  <c:v>302.21470139979266</c:v>
                </c:pt>
                <c:pt idx="95">
                  <c:v>306.09836406641153</c:v>
                </c:pt>
                <c:pt idx="96">
                  <c:v>309.99420919335353</c:v>
                </c:pt>
                <c:pt idx="97">
                  <c:v>316.4201990725561</c:v>
                </c:pt>
                <c:pt idx="98">
                  <c:v>322.83440794113977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4E-4363-A95C-19B1F329687A}"/>
            </c:ext>
          </c:extLst>
        </c:ser>
        <c:ser>
          <c:idx val="25"/>
          <c:order val="25"/>
          <c:tx>
            <c:v>Alt2a_85_LP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1.6660783351040271</c:v>
                </c:pt>
                <c:pt idx="1">
                  <c:v>3.3933692860993387</c:v>
                </c:pt>
                <c:pt idx="2">
                  <c:v>5.1955014820869962</c:v>
                </c:pt>
                <c:pt idx="3">
                  <c:v>7.0196889299268248</c:v>
                </c:pt>
                <c:pt idx="4">
                  <c:v>8.8580473564306779</c:v>
                </c:pt>
                <c:pt idx="5">
                  <c:v>10.710177661872132</c:v>
                </c:pt>
                <c:pt idx="6">
                  <c:v>12.576561544856251</c:v>
                </c:pt>
                <c:pt idx="7">
                  <c:v>14.467248201552087</c:v>
                </c:pt>
                <c:pt idx="8">
                  <c:v>16.451689706926896</c:v>
                </c:pt>
                <c:pt idx="9">
                  <c:v>18.497509718577231</c:v>
                </c:pt>
                <c:pt idx="10">
                  <c:v>20.591377881814722</c:v>
                </c:pt>
                <c:pt idx="11">
                  <c:v>22.716600177368058</c:v>
                </c:pt>
                <c:pt idx="12">
                  <c:v>24.871686409804042</c:v>
                </c:pt>
                <c:pt idx="13">
                  <c:v>27.054583593424155</c:v>
                </c:pt>
                <c:pt idx="14">
                  <c:v>29.289002248564348</c:v>
                </c:pt>
                <c:pt idx="15">
                  <c:v>31.605826124700254</c:v>
                </c:pt>
                <c:pt idx="16">
                  <c:v>34.020121964934035</c:v>
                </c:pt>
                <c:pt idx="17">
                  <c:v>36.528330631019138</c:v>
                </c:pt>
                <c:pt idx="18">
                  <c:v>39.108325004084648</c:v>
                </c:pt>
                <c:pt idx="19">
                  <c:v>41.704478764375743</c:v>
                </c:pt>
                <c:pt idx="20">
                  <c:v>44.30517883686862</c:v>
                </c:pt>
                <c:pt idx="21">
                  <c:v>46.911202061942305</c:v>
                </c:pt>
                <c:pt idx="22">
                  <c:v>49.5282349424158</c:v>
                </c:pt>
                <c:pt idx="23">
                  <c:v>52.206099517362922</c:v>
                </c:pt>
                <c:pt idx="24">
                  <c:v>54.977009293026754</c:v>
                </c:pt>
                <c:pt idx="25">
                  <c:v>57.820017363242073</c:v>
                </c:pt>
                <c:pt idx="26">
                  <c:v>60.716428501143305</c:v>
                </c:pt>
                <c:pt idx="27">
                  <c:v>63.613155245649544</c:v>
                </c:pt>
                <c:pt idx="28">
                  <c:v>66.444070415971552</c:v>
                </c:pt>
                <c:pt idx="29">
                  <c:v>69.274985586293553</c:v>
                </c:pt>
                <c:pt idx="30">
                  <c:v>72.035195748150514</c:v>
                </c:pt>
                <c:pt idx="31">
                  <c:v>74.752319197588761</c:v>
                </c:pt>
                <c:pt idx="32">
                  <c:v>77.466483812992806</c:v>
                </c:pt>
                <c:pt idx="33">
                  <c:v>80.21895623454246</c:v>
                </c:pt>
                <c:pt idx="34">
                  <c:v>83.012997285334322</c:v>
                </c:pt>
                <c:pt idx="35">
                  <c:v>85.791551434371485</c:v>
                </c:pt>
                <c:pt idx="36">
                  <c:v>88.51576317646628</c:v>
                </c:pt>
                <c:pt idx="37">
                  <c:v>91.193015788624564</c:v>
                </c:pt>
                <c:pt idx="38">
                  <c:v>93.855465402236206</c:v>
                </c:pt>
                <c:pt idx="39">
                  <c:v>96.614758707873577</c:v>
                </c:pt>
                <c:pt idx="40">
                  <c:v>99.467571206423301</c:v>
                </c:pt>
                <c:pt idx="41">
                  <c:v>102.39666093981934</c:v>
                </c:pt>
                <c:pt idx="42">
                  <c:v>105.37228232050332</c:v>
                </c:pt>
                <c:pt idx="43">
                  <c:v>108.35836443958942</c:v>
                </c:pt>
                <c:pt idx="44">
                  <c:v>111.33346003864759</c:v>
                </c:pt>
                <c:pt idx="45">
                  <c:v>114.30631919784233</c:v>
                </c:pt>
                <c:pt idx="46">
                  <c:v>117.31460888477588</c:v>
                </c:pt>
                <c:pt idx="47">
                  <c:v>120.46467869125409</c:v>
                </c:pt>
                <c:pt idx="48">
                  <c:v>123.7330379970731</c:v>
                </c:pt>
                <c:pt idx="49">
                  <c:v>127.08932354753144</c:v>
                </c:pt>
                <c:pt idx="50">
                  <c:v>130.51740965531818</c:v>
                </c:pt>
                <c:pt idx="51">
                  <c:v>133.97101496025317</c:v>
                </c:pt>
                <c:pt idx="52">
                  <c:v>137.4122367527132</c:v>
                </c:pt>
                <c:pt idx="53">
                  <c:v>140.8428797778657</c:v>
                </c:pt>
                <c:pt idx="54">
                  <c:v>144.27184825539422</c:v>
                </c:pt>
                <c:pt idx="55">
                  <c:v>147.74497269443091</c:v>
                </c:pt>
                <c:pt idx="56">
                  <c:v>151.27427598839699</c:v>
                </c:pt>
                <c:pt idx="57">
                  <c:v>154.85271606406297</c:v>
                </c:pt>
                <c:pt idx="58">
                  <c:v>158.47417406000935</c:v>
                </c:pt>
                <c:pt idx="59">
                  <c:v>162.10553278658776</c:v>
                </c:pt>
                <c:pt idx="60">
                  <c:v>165.72627635020643</c:v>
                </c:pt>
                <c:pt idx="61">
                  <c:v>169.33620970081952</c:v>
                </c:pt>
                <c:pt idx="62">
                  <c:v>172.93968442378187</c:v>
                </c:pt>
                <c:pt idx="63">
                  <c:v>176.56232940992646</c:v>
                </c:pt>
                <c:pt idx="64">
                  <c:v>180.19561005279834</c:v>
                </c:pt>
                <c:pt idx="65">
                  <c:v>183.84268974059881</c:v>
                </c:pt>
                <c:pt idx="66">
                  <c:v>187.49036166749175</c:v>
                </c:pt>
                <c:pt idx="67">
                  <c:v>191.13850600948413</c:v>
                </c:pt>
                <c:pt idx="68">
                  <c:v>194.79318857925628</c:v>
                </c:pt>
                <c:pt idx="69">
                  <c:v>198.45354098791398</c:v>
                </c:pt>
                <c:pt idx="70">
                  <c:v>202.11802112653288</c:v>
                </c:pt>
                <c:pt idx="71">
                  <c:v>205.80841516375995</c:v>
                </c:pt>
                <c:pt idx="72">
                  <c:v>209.5106438158557</c:v>
                </c:pt>
                <c:pt idx="73">
                  <c:v>213.2217097334412</c:v>
                </c:pt>
                <c:pt idx="74">
                  <c:v>216.94117136243358</c:v>
                </c:pt>
                <c:pt idx="75">
                  <c:v>220.65972943395514</c:v>
                </c:pt>
                <c:pt idx="76">
                  <c:v>224.3681944894482</c:v>
                </c:pt>
                <c:pt idx="77">
                  <c:v>228.06683304279781</c:v>
                </c:pt>
                <c:pt idx="78">
                  <c:v>231.76340257047377</c:v>
                </c:pt>
                <c:pt idx="79">
                  <c:v>235.48799446218433</c:v>
                </c:pt>
                <c:pt idx="80">
                  <c:v>239.23471978882051</c:v>
                </c:pt>
                <c:pt idx="81">
                  <c:v>242.99844589991861</c:v>
                </c:pt>
                <c:pt idx="82">
                  <c:v>246.78574409215261</c:v>
                </c:pt>
                <c:pt idx="83">
                  <c:v>250.58247913952496</c:v>
                </c:pt>
                <c:pt idx="84">
                  <c:v>254.37086166876369</c:v>
                </c:pt>
                <c:pt idx="85">
                  <c:v>258.15012506547168</c:v>
                </c:pt>
                <c:pt idx="86">
                  <c:v>261.92957572164096</c:v>
                </c:pt>
                <c:pt idx="87">
                  <c:v>265.73442523325036</c:v>
                </c:pt>
                <c:pt idx="88">
                  <c:v>269.56624278378928</c:v>
                </c:pt>
                <c:pt idx="89">
                  <c:v>273.41633026329777</c:v>
                </c:pt>
                <c:pt idx="90">
                  <c:v>277.28087352809956</c:v>
                </c:pt>
                <c:pt idx="91">
                  <c:v>281.14358882866645</c:v>
                </c:pt>
                <c:pt idx="92">
                  <c:v>284.99694398541368</c:v>
                </c:pt>
                <c:pt idx="93">
                  <c:v>288.84241198640029</c:v>
                </c:pt>
                <c:pt idx="94">
                  <c:v>292.68289690266664</c:v>
                </c:pt>
                <c:pt idx="95">
                  <c:v>296.52572594597171</c:v>
                </c:pt>
                <c:pt idx="96">
                  <c:v>300.38138968096155</c:v>
                </c:pt>
                <c:pt idx="97">
                  <c:v>306.80737956016412</c:v>
                </c:pt>
                <c:pt idx="98">
                  <c:v>313.22158842874779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Alt2a_85_HF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1.8141445512254555</c:v>
                      </c:pt>
                      <c:pt idx="1">
                        <c:v>1.8719751209040807</c:v>
                      </c:pt>
                      <c:pt idx="2">
                        <c:v>1.9441493118626063</c:v>
                      </c:pt>
                      <c:pt idx="3">
                        <c:v>1.9639964053444781</c:v>
                      </c:pt>
                      <c:pt idx="4">
                        <c:v>1.97651728615441</c:v>
                      </c:pt>
                      <c:pt idx="5">
                        <c:v>1.988462465664941</c:v>
                      </c:pt>
                      <c:pt idx="6">
                        <c:v>2.000805565725535</c:v>
                      </c:pt>
                      <c:pt idx="7">
                        <c:v>2.0231414105199477</c:v>
                      </c:pt>
                      <c:pt idx="8">
                        <c:v>2.1137876264423046</c:v>
                      </c:pt>
                      <c:pt idx="9">
                        <c:v>2.1715864270071763</c:v>
                      </c:pt>
                      <c:pt idx="10">
                        <c:v>2.2168373122088414</c:v>
                      </c:pt>
                      <c:pt idx="11">
                        <c:v>2.2465874951602962</c:v>
                      </c:pt>
                      <c:pt idx="12">
                        <c:v>2.2740211435284396</c:v>
                      </c:pt>
                      <c:pt idx="13">
                        <c:v>2.2993905127581082</c:v>
                      </c:pt>
                      <c:pt idx="14">
                        <c:v>2.3480269424403564</c:v>
                      </c:pt>
                      <c:pt idx="15">
                        <c:v>2.4278114994968534</c:v>
                      </c:pt>
                      <c:pt idx="16">
                        <c:v>2.5229783085722706</c:v>
                      </c:pt>
                      <c:pt idx="17">
                        <c:v>2.6146643448684452</c:v>
                      </c:pt>
                      <c:pt idx="18">
                        <c:v>2.684245040184015</c:v>
                      </c:pt>
                      <c:pt idx="19">
                        <c:v>2.6989332055679487</c:v>
                      </c:pt>
                      <c:pt idx="20">
                        <c:v>2.7016816325922224</c:v>
                      </c:pt>
                      <c:pt idx="21">
                        <c:v>2.7053246672707432</c:v>
                      </c:pt>
                      <c:pt idx="22">
                        <c:v>2.7147849220568325</c:v>
                      </c:pt>
                      <c:pt idx="23">
                        <c:v>2.773784475986822</c:v>
                      </c:pt>
                      <c:pt idx="24">
                        <c:v>2.864243953326751</c:v>
                      </c:pt>
                      <c:pt idx="25">
                        <c:v>2.9332606069432656</c:v>
                      </c:pt>
                      <c:pt idx="26">
                        <c:v>2.9847782199148205</c:v>
                      </c:pt>
                      <c:pt idx="27">
                        <c:v>2.9868270385938409</c:v>
                      </c:pt>
                      <c:pt idx="28">
                        <c:v>2.96225355407595</c:v>
                      </c:pt>
                      <c:pt idx="29">
                        <c:v>2.96225355407595</c:v>
                      </c:pt>
                      <c:pt idx="30">
                        <c:v>2.9380619025735175</c:v>
                      </c:pt>
                      <c:pt idx="31">
                        <c:v>2.9427368335792732</c:v>
                      </c:pt>
                      <c:pt idx="32">
                        <c:v>2.9719220688676757</c:v>
                      </c:pt>
                      <c:pt idx="33">
                        <c:v>3.0213889767532112</c:v>
                      </c:pt>
                      <c:pt idx="34">
                        <c:v>3.0584878429819744</c:v>
                      </c:pt>
                      <c:pt idx="35">
                        <c:v>3.0337880906147077</c:v>
                      </c:pt>
                      <c:pt idx="36">
                        <c:v>2.9702353130718309</c:v>
                      </c:pt>
                      <c:pt idx="37">
                        <c:v>2.912233274650494</c:v>
                      </c:pt>
                      <c:pt idx="38">
                        <c:v>2.8856640399166538</c:v>
                      </c:pt>
                      <c:pt idx="39">
                        <c:v>2.9695685793602546</c:v>
                      </c:pt>
                      <c:pt idx="40">
                        <c:v>3.0494560269298474</c:v>
                      </c:pt>
                      <c:pt idx="41">
                        <c:v>3.1128565623612041</c:v>
                      </c:pt>
                      <c:pt idx="42">
                        <c:v>3.1486848899197559</c:v>
                      </c:pt>
                      <c:pt idx="43">
                        <c:v>3.1508359327262014</c:v>
                      </c:pt>
                      <c:pt idx="44">
                        <c:v>3.1343181698975271</c:v>
                      </c:pt>
                      <c:pt idx="45">
                        <c:v>3.1271900358338347</c:v>
                      </c:pt>
                      <c:pt idx="46">
                        <c:v>3.1581186999863156</c:v>
                      </c:pt>
                      <c:pt idx="47">
                        <c:v>3.2952274577939473</c:v>
                      </c:pt>
                      <c:pt idx="48">
                        <c:v>3.4075823038860324</c:v>
                      </c:pt>
                      <c:pt idx="49">
                        <c:v>3.4913477916524203</c:v>
                      </c:pt>
                      <c:pt idx="50">
                        <c:v>3.5599262393687265</c:v>
                      </c:pt>
                      <c:pt idx="51">
                        <c:v>3.5835972146300685</c:v>
                      </c:pt>
                      <c:pt idx="52">
                        <c:v>3.5691729301140569</c:v>
                      </c:pt>
                      <c:pt idx="53">
                        <c:v>3.5565458297609598</c:v>
                      </c:pt>
                      <c:pt idx="54">
                        <c:v>3.5529645075393694</c:v>
                      </c:pt>
                      <c:pt idx="55">
                        <c:v>3.5950080828327593</c:v>
                      </c:pt>
                      <c:pt idx="56">
                        <c:v>3.6490887469912945</c:v>
                      </c:pt>
                      <c:pt idx="57">
                        <c:v>3.696471095722309</c:v>
                      </c:pt>
                      <c:pt idx="58">
                        <c:v>3.7381710615339889</c:v>
                      </c:pt>
                      <c:pt idx="59">
                        <c:v>3.7467753695593</c:v>
                      </c:pt>
                      <c:pt idx="60">
                        <c:v>3.7346008971416382</c:v>
                      </c:pt>
                      <c:pt idx="61">
                        <c:v>3.7226168611552168</c:v>
                      </c:pt>
                      <c:pt idx="62">
                        <c:v>3.7151258840167793</c:v>
                      </c:pt>
                      <c:pt idx="63">
                        <c:v>3.7330307857372191</c:v>
                      </c:pt>
                      <c:pt idx="64">
                        <c:v>3.7421769421244711</c:v>
                      </c:pt>
                      <c:pt idx="65">
                        <c:v>3.7542456276657568</c:v>
                      </c:pt>
                      <c:pt idx="66">
                        <c:v>3.752864277056136</c:v>
                      </c:pt>
                      <c:pt idx="67">
                        <c:v>3.7517598095983669</c:v>
                      </c:pt>
                      <c:pt idx="68">
                        <c:v>3.7568548774364046</c:v>
                      </c:pt>
                      <c:pt idx="69">
                        <c:v>3.7611141352956343</c:v>
                      </c:pt>
                      <c:pt idx="70">
                        <c:v>3.7639608803998055</c:v>
                      </c:pt>
                      <c:pt idx="71">
                        <c:v>3.7884488313743954</c:v>
                      </c:pt>
                      <c:pt idx="72">
                        <c:v>3.798455029448967</c:v>
                      </c:pt>
                      <c:pt idx="73">
                        <c:v>3.8056007003466314</c:v>
                      </c:pt>
                      <c:pt idx="74">
                        <c:v>3.8125511289408549</c:v>
                      </c:pt>
                      <c:pt idx="75">
                        <c:v>3.8106708436814296</c:v>
                      </c:pt>
                      <c:pt idx="76">
                        <c:v>3.7996159755587895</c:v>
                      </c:pt>
                      <c:pt idx="77">
                        <c:v>3.7888210869438343</c:v>
                      </c:pt>
                      <c:pt idx="78">
                        <c:v>3.7860039028448833</c:v>
                      </c:pt>
                      <c:pt idx="79">
                        <c:v>3.8132676303137698</c:v>
                      </c:pt>
                      <c:pt idx="80">
                        <c:v>3.8342283176542624</c:v>
                      </c:pt>
                      <c:pt idx="81">
                        <c:v>3.8496099713255032</c:v>
                      </c:pt>
                      <c:pt idx="82">
                        <c:v>3.8714116582087903</c:v>
                      </c:pt>
                      <c:pt idx="83">
                        <c:v>3.8793694953058568</c:v>
                      </c:pt>
                      <c:pt idx="84">
                        <c:v>3.8700327022047625</c:v>
                      </c:pt>
                      <c:pt idx="85">
                        <c:v>3.860267022777363</c:v>
                      </c:pt>
                      <c:pt idx="86">
                        <c:v>3.8595936564332405</c:v>
                      </c:pt>
                      <c:pt idx="87">
                        <c:v>3.8840426157293262</c:v>
                      </c:pt>
                      <c:pt idx="88">
                        <c:v>3.9101103548593277</c:v>
                      </c:pt>
                      <c:pt idx="89">
                        <c:v>3.9273297025926772</c:v>
                      </c:pt>
                      <c:pt idx="90">
                        <c:v>3.9405478691050551</c:v>
                      </c:pt>
                      <c:pt idx="91">
                        <c:v>3.9374781725213484</c:v>
                      </c:pt>
                      <c:pt idx="92">
                        <c:v>3.9270151662043897</c:v>
                      </c:pt>
                      <c:pt idx="93">
                        <c:v>3.9181792214838631</c:v>
                      </c:pt>
                      <c:pt idx="94">
                        <c:v>3.9125005962081199</c:v>
                      </c:pt>
                      <c:pt idx="95">
                        <c:v>3.9139681083925675</c:v>
                      </c:pt>
                      <c:pt idx="96">
                        <c:v>3.9257040890577217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34E-4363-A95C-19B1F32968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Alt2a_85_HF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E-4363-A95C-19B1F32968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Alt2a_85_MF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1.6803503159932212</c:v>
                      </c:pt>
                      <c:pt idx="1">
                        <c:v>1.7410571210106689</c:v>
                      </c:pt>
                      <c:pt idx="2">
                        <c:v>1.8155666652336679</c:v>
                      </c:pt>
                      <c:pt idx="3">
                        <c:v>1.8374148633437399</c:v>
                      </c:pt>
                      <c:pt idx="4">
                        <c:v>1.8514883612341388</c:v>
                      </c:pt>
                      <c:pt idx="5">
                        <c:v>1.8649003917710394</c:v>
                      </c:pt>
                      <c:pt idx="6">
                        <c:v>1.8787447132627464</c:v>
                      </c:pt>
                      <c:pt idx="7">
                        <c:v>1.9027625400085626</c:v>
                      </c:pt>
                      <c:pt idx="8">
                        <c:v>1.9961418457613616</c:v>
                      </c:pt>
                      <c:pt idx="9">
                        <c:v>2.057121995335685</c:v>
                      </c:pt>
                      <c:pt idx="10">
                        <c:v>2.104886809026675</c:v>
                      </c:pt>
                      <c:pt idx="11">
                        <c:v>2.1360668672909666</c:v>
                      </c:pt>
                      <c:pt idx="12">
                        <c:v>2.165678197249159</c:v>
                      </c:pt>
                      <c:pt idx="13">
                        <c:v>2.1930530181646906</c:v>
                      </c:pt>
                      <c:pt idx="14">
                        <c:v>2.2441397652255382</c:v>
                      </c:pt>
                      <c:pt idx="15">
                        <c:v>2.3262769107560328</c:v>
                      </c:pt>
                      <c:pt idx="16">
                        <c:v>2.4235328657878141</c:v>
                      </c:pt>
                      <c:pt idx="17">
                        <c:v>2.5172454559153885</c:v>
                      </c:pt>
                      <c:pt idx="18">
                        <c:v>2.5888361195761425</c:v>
                      </c:pt>
                      <c:pt idx="19">
                        <c:v>2.6048543230786936</c:v>
                      </c:pt>
                      <c:pt idx="20">
                        <c:v>2.6092131082822583</c:v>
                      </c:pt>
                      <c:pt idx="21">
                        <c:v>2.6143538822273893</c:v>
                      </c:pt>
                      <c:pt idx="22">
                        <c:v>2.6252021972967032</c:v>
                      </c:pt>
                      <c:pt idx="23">
                        <c:v>2.685853223114461</c:v>
                      </c:pt>
                      <c:pt idx="24">
                        <c:v>2.7786455454991454</c:v>
                      </c:pt>
                      <c:pt idx="25">
                        <c:v>2.8504845351277326</c:v>
                      </c:pt>
                      <c:pt idx="26">
                        <c:v>2.9040747125787774</c:v>
                      </c:pt>
                      <c:pt idx="27">
                        <c:v>2.9066854368158102</c:v>
                      </c:pt>
                      <c:pt idx="28">
                        <c:v>2.8683481747891171</c:v>
                      </c:pt>
                      <c:pt idx="29">
                        <c:v>2.8683481747891171</c:v>
                      </c:pt>
                      <c:pt idx="30">
                        <c:v>2.8265154646317345</c:v>
                      </c:pt>
                      <c:pt idx="31">
                        <c:v>2.8133678026143811</c:v>
                      </c:pt>
                      <c:pt idx="32">
                        <c:v>2.8314612032231516</c:v>
                      </c:pt>
                      <c:pt idx="33">
                        <c:v>2.8786263638126708</c:v>
                      </c:pt>
                      <c:pt idx="34">
                        <c:v>2.9197966148119878</c:v>
                      </c:pt>
                      <c:pt idx="35">
                        <c:v>2.9006013507825239</c:v>
                      </c:pt>
                      <c:pt idx="36">
                        <c:v>2.8420867381935007</c:v>
                      </c:pt>
                      <c:pt idx="37">
                        <c:v>2.789924645686928</c:v>
                      </c:pt>
                      <c:pt idx="38">
                        <c:v>2.7695375511012537</c:v>
                      </c:pt>
                      <c:pt idx="39">
                        <c:v>2.8602329052426514</c:v>
                      </c:pt>
                      <c:pt idx="40">
                        <c:v>2.9472763316783048</c:v>
                      </c:pt>
                      <c:pt idx="41">
                        <c:v>3.0174340730527045</c:v>
                      </c:pt>
                      <c:pt idx="42">
                        <c:v>3.058873908169701</c:v>
                      </c:pt>
                      <c:pt idx="43">
                        <c:v>3.0653796624245495</c:v>
                      </c:pt>
                      <c:pt idx="44">
                        <c:v>3.051761225535758</c:v>
                      </c:pt>
                      <c:pt idx="45">
                        <c:v>3.047200734863706</c:v>
                      </c:pt>
                      <c:pt idx="46">
                        <c:v>3.0804987741206156</c:v>
                      </c:pt>
                      <c:pt idx="47">
                        <c:v>3.2200687432401951</c:v>
                      </c:pt>
                      <c:pt idx="48">
                        <c:v>3.3355507090319607</c:v>
                      </c:pt>
                      <c:pt idx="49">
                        <c:v>3.4215085431583181</c:v>
                      </c:pt>
                      <c:pt idx="50">
                        <c:v>3.4917848034336898</c:v>
                      </c:pt>
                      <c:pt idx="51">
                        <c:v>3.5164333988134402</c:v>
                      </c:pt>
                      <c:pt idx="52">
                        <c:v>3.5030871988682937</c:v>
                      </c:pt>
                      <c:pt idx="53">
                        <c:v>3.491545926793957</c:v>
                      </c:pt>
                      <c:pt idx="54">
                        <c:v>3.4889832638666554</c:v>
                      </c:pt>
                      <c:pt idx="55">
                        <c:v>3.5321606231834286</c:v>
                      </c:pt>
                      <c:pt idx="56">
                        <c:v>3.5873735124353296</c:v>
                      </c:pt>
                      <c:pt idx="57">
                        <c:v>3.6357154324394956</c:v>
                      </c:pt>
                      <c:pt idx="58">
                        <c:v>3.6781516944971893</c:v>
                      </c:pt>
                      <c:pt idx="59">
                        <c:v>3.6874833613903104</c:v>
                      </c:pt>
                      <c:pt idx="60">
                        <c:v>3.6761723518495493</c:v>
                      </c:pt>
                      <c:pt idx="61">
                        <c:v>3.6648511945768885</c:v>
                      </c:pt>
                      <c:pt idx="62">
                        <c:v>3.6579480824503197</c:v>
                      </c:pt>
                      <c:pt idx="63">
                        <c:v>3.6765581368706304</c:v>
                      </c:pt>
                      <c:pt idx="64">
                        <c:v>3.6865208635660722</c:v>
                      </c:pt>
                      <c:pt idx="65">
                        <c:v>3.6995258012462675</c:v>
                      </c:pt>
                      <c:pt idx="66">
                        <c:v>3.6992005812480215</c:v>
                      </c:pt>
                      <c:pt idx="67">
                        <c:v>3.6989445142254778</c:v>
                      </c:pt>
                      <c:pt idx="68">
                        <c:v>3.7048159441851647</c:v>
                      </c:pt>
                      <c:pt idx="69">
                        <c:v>3.7098319523048429</c:v>
                      </c:pt>
                      <c:pt idx="70">
                        <c:v>3.7133668517442859</c:v>
                      </c:pt>
                      <c:pt idx="71">
                        <c:v>3.7386143558459746</c:v>
                      </c:pt>
                      <c:pt idx="72">
                        <c:v>3.7495834034126818</c:v>
                      </c:pt>
                      <c:pt idx="73">
                        <c:v>3.7576198930881266</c:v>
                      </c:pt>
                      <c:pt idx="74">
                        <c:v>3.7653340873859324</c:v>
                      </c:pt>
                      <c:pt idx="75">
                        <c:v>3.763978239860041</c:v>
                      </c:pt>
                      <c:pt idx="76">
                        <c:v>3.7534401134182658</c:v>
                      </c:pt>
                      <c:pt idx="77">
                        <c:v>3.7431648954358785</c:v>
                      </c:pt>
                      <c:pt idx="78">
                        <c:v>3.7407554071542477</c:v>
                      </c:pt>
                      <c:pt idx="79">
                        <c:v>3.7684324867375714</c:v>
                      </c:pt>
                      <c:pt idx="80">
                        <c:v>3.7900157673805928</c:v>
                      </c:pt>
                      <c:pt idx="81">
                        <c:v>3.8062454331978501</c:v>
                      </c:pt>
                      <c:pt idx="82">
                        <c:v>3.8289701762069059</c:v>
                      </c:pt>
                      <c:pt idx="83">
                        <c:v>3.8377021253806118</c:v>
                      </c:pt>
                      <c:pt idx="84">
                        <c:v>3.8288887006000096</c:v>
                      </c:pt>
                      <c:pt idx="85">
                        <c:v>3.8194754503545276</c:v>
                      </c:pt>
                      <c:pt idx="86">
                        <c:v>3.8192619910308965</c:v>
                      </c:pt>
                      <c:pt idx="87">
                        <c:v>3.8442153167259843</c:v>
                      </c:pt>
                      <c:pt idx="88">
                        <c:v>3.8707618194756646</c:v>
                      </c:pt>
                      <c:pt idx="89">
                        <c:v>3.8885345028710181</c:v>
                      </c:pt>
                      <c:pt idx="90">
                        <c:v>3.9023988189215979</c:v>
                      </c:pt>
                      <c:pt idx="91">
                        <c:v>3.8999761309929744</c:v>
                      </c:pt>
                      <c:pt idx="92">
                        <c:v>3.8900895743103265</c:v>
                      </c:pt>
                      <c:pt idx="93">
                        <c:v>3.8817515273150249</c:v>
                      </c:pt>
                      <c:pt idx="94">
                        <c:v>3.8764429037128467</c:v>
                      </c:pt>
                      <c:pt idx="95">
                        <c:v>3.8783703450982339</c:v>
                      </c:pt>
                      <c:pt idx="96">
                        <c:v>3.8906766072570393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E-4363-A95C-19B1F32968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Alt2a_85_MF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4E-4363-A95C-19B1F32968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Alt2a_85_LF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1.534430607202858</c:v>
                      </c:pt>
                      <c:pt idx="1">
                        <c:v>1.5982260042913539</c:v>
                      </c:pt>
                      <c:pt idx="2">
                        <c:v>1.6752958088519201</c:v>
                      </c:pt>
                      <c:pt idx="3">
                        <c:v>1.6992935873649204</c:v>
                      </c:pt>
                      <c:pt idx="4">
                        <c:v>1.7150236451054071</c:v>
                      </c:pt>
                      <c:pt idx="5">
                        <c:v>1.73002878078629</c:v>
                      </c:pt>
                      <c:pt idx="6">
                        <c:v>1.7455044357959071</c:v>
                      </c:pt>
                      <c:pt idx="7">
                        <c:v>1.7713197679235471</c:v>
                      </c:pt>
                      <c:pt idx="8">
                        <c:v>1.8675574267530701</c:v>
                      </c:pt>
                      <c:pt idx="9">
                        <c:v>1.931926807894667</c:v>
                      </c:pt>
                      <c:pt idx="10">
                        <c:v>1.9823817495084335</c:v>
                      </c:pt>
                      <c:pt idx="11">
                        <c:v>2.0151026718178766</c:v>
                      </c:pt>
                      <c:pt idx="12">
                        <c:v>2.0470559863641045</c:v>
                      </c:pt>
                      <c:pt idx="13">
                        <c:v>2.0767709504415262</c:v>
                      </c:pt>
                      <c:pt idx="14">
                        <c:v>2.130699123405718</c:v>
                      </c:pt>
                      <c:pt idx="15">
                        <c:v>2.2153991735972554</c:v>
                      </c:pt>
                      <c:pt idx="16">
                        <c:v>2.3149032748862162</c:v>
                      </c:pt>
                      <c:pt idx="17">
                        <c:v>2.4107975203820784</c:v>
                      </c:pt>
                      <c:pt idx="18">
                        <c:v>2.4845009729159919</c:v>
                      </c:pt>
                      <c:pt idx="19">
                        <c:v>2.5019367971111937</c:v>
                      </c:pt>
                      <c:pt idx="20">
                        <c:v>2.5080205372576367</c:v>
                      </c:pt>
                      <c:pt idx="21">
                        <c:v>2.5147679117123154</c:v>
                      </c:pt>
                      <c:pt idx="22">
                        <c:v>2.527105145420788</c:v>
                      </c:pt>
                      <c:pt idx="23">
                        <c:v>2.5895280649225851</c:v>
                      </c:pt>
                      <c:pt idx="24">
                        <c:v>2.6848263139236379</c:v>
                      </c:pt>
                      <c:pt idx="25">
                        <c:v>2.7596973359035335</c:v>
                      </c:pt>
                      <c:pt idx="26">
                        <c:v>2.8155048547764241</c:v>
                      </c:pt>
                      <c:pt idx="27">
                        <c:v>2.8186290616805953</c:v>
                      </c:pt>
                      <c:pt idx="28">
                        <c:v>2.7643507575279682</c:v>
                      </c:pt>
                      <c:pt idx="29">
                        <c:v>2.7643507575279682</c:v>
                      </c:pt>
                      <c:pt idx="30">
                        <c:v>2.702344226114052</c:v>
                      </c:pt>
                      <c:pt idx="31">
                        <c:v>2.6687220495160151</c:v>
                      </c:pt>
                      <c:pt idx="32">
                        <c:v>2.673880554071002</c:v>
                      </c:pt>
                      <c:pt idx="33">
                        <c:v>2.7179865733611206</c:v>
                      </c:pt>
                      <c:pt idx="34">
                        <c:v>2.7633558481482896</c:v>
                      </c:pt>
                      <c:pt idx="35">
                        <c:v>2.7501328410376242</c:v>
                      </c:pt>
                      <c:pt idx="36">
                        <c:v>2.6971794628385815</c:v>
                      </c:pt>
                      <c:pt idx="37">
                        <c:v>2.651507389951985</c:v>
                      </c:pt>
                      <c:pt idx="38">
                        <c:v>2.6379910218241807</c:v>
                      </c:pt>
                      <c:pt idx="39">
                        <c:v>2.7362447032352444</c:v>
                      </c:pt>
                      <c:pt idx="40">
                        <c:v>2.8312583284047417</c:v>
                      </c:pt>
                      <c:pt idx="41">
                        <c:v>2.9089610388897253</c:v>
                      </c:pt>
                      <c:pt idx="42">
                        <c:v>2.9566982373450785</c:v>
                      </c:pt>
                      <c:pt idx="43">
                        <c:v>2.9681211302103079</c:v>
                      </c:pt>
                      <c:pt idx="44">
                        <c:v>2.9578139537548052</c:v>
                      </c:pt>
                      <c:pt idx="45">
                        <c:v>2.9562026959465415</c:v>
                      </c:pt>
                      <c:pt idx="46">
                        <c:v>2.9922300489459501</c:v>
                      </c:pt>
                      <c:pt idx="47">
                        <c:v>3.1346330321584208</c:v>
                      </c:pt>
                      <c:pt idx="48">
                        <c:v>3.2536769344686194</c:v>
                      </c:pt>
                      <c:pt idx="49">
                        <c:v>3.3421605306899691</c:v>
                      </c:pt>
                      <c:pt idx="50">
                        <c:v>3.414406879712121</c:v>
                      </c:pt>
                      <c:pt idx="51">
                        <c:v>3.4402206516690144</c:v>
                      </c:pt>
                      <c:pt idx="52">
                        <c:v>3.4281509516877797</c:v>
                      </c:pt>
                      <c:pt idx="53">
                        <c:v>3.4178941230573607</c:v>
                      </c:pt>
                      <c:pt idx="54">
                        <c:v>3.4165392378865702</c:v>
                      </c:pt>
                      <c:pt idx="55">
                        <c:v>3.4610494542359675</c:v>
                      </c:pt>
                      <c:pt idx="56">
                        <c:v>3.5175924155217313</c:v>
                      </c:pt>
                      <c:pt idx="57">
                        <c:v>3.5670690207005844</c:v>
                      </c:pt>
                      <c:pt idx="58">
                        <c:v>3.6103917688912439</c:v>
                      </c:pt>
                      <c:pt idx="59">
                        <c:v>3.6205996479307156</c:v>
                      </c:pt>
                      <c:pt idx="60">
                        <c:v>3.6103159425827984</c:v>
                      </c:pt>
                      <c:pt idx="61">
                        <c:v>3.5998008580201177</c:v>
                      </c:pt>
                      <c:pt idx="62">
                        <c:v>3.5936213364876597</c:v>
                      </c:pt>
                      <c:pt idx="63">
                        <c:v>3.6130838326874315</c:v>
                      </c:pt>
                      <c:pt idx="64">
                        <c:v>3.6240201646230923</c:v>
                      </c:pt>
                      <c:pt idx="65">
                        <c:v>3.6381263121981817</c:v>
                      </c:pt>
                      <c:pt idx="66">
                        <c:v>3.6390305919224186</c:v>
                      </c:pt>
                      <c:pt idx="67">
                        <c:v>3.6397709439448822</c:v>
                      </c:pt>
                      <c:pt idx="68">
                        <c:v>3.6465554683527168</c:v>
                      </c:pt>
                      <c:pt idx="69">
                        <c:v>3.6524594279396307</c:v>
                      </c:pt>
                      <c:pt idx="70">
                        <c:v>3.656802747745024</c:v>
                      </c:pt>
                      <c:pt idx="71">
                        <c:v>3.6829343408954469</c:v>
                      </c:pt>
                      <c:pt idx="72">
                        <c:v>3.6950059083947022</c:v>
                      </c:pt>
                      <c:pt idx="73">
                        <c:v>3.7040621746683984</c:v>
                      </c:pt>
                      <c:pt idx="74">
                        <c:v>3.7126530819178942</c:v>
                      </c:pt>
                      <c:pt idx="75">
                        <c:v>3.7119083505862283</c:v>
                      </c:pt>
                      <c:pt idx="76">
                        <c:v>3.7019694663214984</c:v>
                      </c:pt>
                      <c:pt idx="77">
                        <c:v>3.6922933459966565</c:v>
                      </c:pt>
                      <c:pt idx="78">
                        <c:v>3.6903575252657248</c:v>
                      </c:pt>
                      <c:pt idx="79">
                        <c:v>3.7185108000804683</c:v>
                      </c:pt>
                      <c:pt idx="80">
                        <c:v>3.7407972232548419</c:v>
                      </c:pt>
                      <c:pt idx="81">
                        <c:v>3.7579735833807186</c:v>
                      </c:pt>
                      <c:pt idx="82">
                        <c:v>3.7817252253090916</c:v>
                      </c:pt>
                      <c:pt idx="83">
                        <c:v>3.7913187371271859</c:v>
                      </c:pt>
                      <c:pt idx="84">
                        <c:v>3.7830898551539383</c:v>
                      </c:pt>
                      <c:pt idx="85">
                        <c:v>3.7740718535615652</c:v>
                      </c:pt>
                      <c:pt idx="86">
                        <c:v>3.7743700737712884</c:v>
                      </c:pt>
                      <c:pt idx="87">
                        <c:v>3.7998822992555761</c:v>
                      </c:pt>
                      <c:pt idx="88">
                        <c:v>3.8269582840266825</c:v>
                      </c:pt>
                      <c:pt idx="89">
                        <c:v>3.8453415316616031</c:v>
                      </c:pt>
                      <c:pt idx="90">
                        <c:v>3.8599177809150933</c:v>
                      </c:pt>
                      <c:pt idx="91">
                        <c:v>3.8582071338834081</c:v>
                      </c:pt>
                      <c:pt idx="92">
                        <c:v>3.8489540462797094</c:v>
                      </c:pt>
                      <c:pt idx="93">
                        <c:v>3.8411629730425036</c:v>
                      </c:pt>
                      <c:pt idx="94">
                        <c:v>3.8362601605956583</c:v>
                      </c:pt>
                      <c:pt idx="95">
                        <c:v>3.8386923871125784</c:v>
                      </c:pt>
                      <c:pt idx="96">
                        <c:v>3.8516247886177064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4E-4363-A95C-19B1F32968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Alt2a_85_LF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4E-4363-A95C-19B1F32968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Alt2a_85_H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1.944915122441887</c:v>
                      </c:pt>
                      <c:pt idx="1">
                        <c:v>2.0000650533749487</c:v>
                      </c:pt>
                      <c:pt idx="2">
                        <c:v>2.069909304289002</c:v>
                      </c:pt>
                      <c:pt idx="3">
                        <c:v>2.0877260933400721</c:v>
                      </c:pt>
                      <c:pt idx="4">
                        <c:v>2.0986268091342195</c:v>
                      </c:pt>
                      <c:pt idx="5">
                        <c:v>2.1092674434678487</c:v>
                      </c:pt>
                      <c:pt idx="6">
                        <c:v>2.1203143902445456</c:v>
                      </c:pt>
                      <c:pt idx="7">
                        <c:v>2.1410559959528346</c:v>
                      </c:pt>
                      <c:pt idx="8">
                        <c:v>2.2290367631986259</c:v>
                      </c:pt>
                      <c:pt idx="9">
                        <c:v>2.2837074363374126</c:v>
                      </c:pt>
                      <c:pt idx="10">
                        <c:v>2.326464922698495</c:v>
                      </c:pt>
                      <c:pt idx="11">
                        <c:v>2.3548123269199408</c:v>
                      </c:pt>
                      <c:pt idx="12">
                        <c:v>2.3800949227547177</c:v>
                      </c:pt>
                      <c:pt idx="13">
                        <c:v>2.4034652317521399</c:v>
                      </c:pt>
                      <c:pt idx="14">
                        <c:v>2.4496363859601855</c:v>
                      </c:pt>
                      <c:pt idx="15">
                        <c:v>2.5270871684003362</c:v>
                      </c:pt>
                      <c:pt idx="16">
                        <c:v>2.620204661850889</c:v>
                      </c:pt>
                      <c:pt idx="17">
                        <c:v>2.7098587996593948</c:v>
                      </c:pt>
                      <c:pt idx="18">
                        <c:v>2.7774497781286689</c:v>
                      </c:pt>
                      <c:pt idx="19">
                        <c:v>2.7908378721774598</c:v>
                      </c:pt>
                      <c:pt idx="20">
                        <c:v>2.7920210961982241</c:v>
                      </c:pt>
                      <c:pt idx="21">
                        <c:v>2.7942172954491329</c:v>
                      </c:pt>
                      <c:pt idx="22">
                        <c:v>2.8023323392580739</c:v>
                      </c:pt>
                      <c:pt idx="23">
                        <c:v>2.8597191819872849</c:v>
                      </c:pt>
                      <c:pt idx="24">
                        <c:v>2.94789309362036</c:v>
                      </c:pt>
                      <c:pt idx="25">
                        <c:v>3.014102121663369</c:v>
                      </c:pt>
                      <c:pt idx="26">
                        <c:v>3.0632002941586469</c:v>
                      </c:pt>
                      <c:pt idx="27">
                        <c:v>3.0624502675580856</c:v>
                      </c:pt>
                      <c:pt idx="28">
                        <c:v>3.0265566854662191</c:v>
                      </c:pt>
                      <c:pt idx="29">
                        <c:v>3.0265566854662191</c:v>
                      </c:pt>
                      <c:pt idx="30">
                        <c:v>2.9938912762125147</c:v>
                      </c:pt>
                      <c:pt idx="31">
                        <c:v>2.9893770677792104</c:v>
                      </c:pt>
                      <c:pt idx="32">
                        <c:v>3.0106349557824346</c:v>
                      </c:pt>
                      <c:pt idx="33">
                        <c:v>3.0544312273295011</c:v>
                      </c:pt>
                      <c:pt idx="34">
                        <c:v>3.0877886768836982</c:v>
                      </c:pt>
                      <c:pt idx="35">
                        <c:v>3.0608529065701964</c:v>
                      </c:pt>
                      <c:pt idx="36">
                        <c:v>2.9959255916499012</c:v>
                      </c:pt>
                      <c:pt idx="37">
                        <c:v>2.9366513839414887</c:v>
                      </c:pt>
                      <c:pt idx="38">
                        <c:v>2.9088040527990415</c:v>
                      </c:pt>
                      <c:pt idx="39">
                        <c:v>2.9913187831734933</c:v>
                      </c:pt>
                      <c:pt idx="40">
                        <c:v>3.0697368599283918</c:v>
                      </c:pt>
                      <c:pt idx="41">
                        <c:v>3.1317400224873815</c:v>
                      </c:pt>
                      <c:pt idx="42">
                        <c:v>3.1663912838358965</c:v>
                      </c:pt>
                      <c:pt idx="43">
                        <c:v>3.1676071069719347</c:v>
                      </c:pt>
                      <c:pt idx="44">
                        <c:v>3.1504325949878766</c:v>
                      </c:pt>
                      <c:pt idx="45">
                        <c:v>3.1427023772336593</c:v>
                      </c:pt>
                      <c:pt idx="46">
                        <c:v>3.1730579622679862</c:v>
                      </c:pt>
                      <c:pt idx="47">
                        <c:v>3.3095721127995614</c:v>
                      </c:pt>
                      <c:pt idx="48">
                        <c:v>3.42120354788416</c:v>
                      </c:pt>
                      <c:pt idx="49">
                        <c:v>3.5044399812061067</c:v>
                      </c:pt>
                      <c:pt idx="50">
                        <c:v>3.5725971919248165</c:v>
                      </c:pt>
                      <c:pt idx="51">
                        <c:v>3.5959941467034726</c:v>
                      </c:pt>
                      <c:pt idx="52">
                        <c:v>3.5812780210738415</c:v>
                      </c:pt>
                      <c:pt idx="53">
                        <c:v>3.5683522468769557</c:v>
                      </c:pt>
                      <c:pt idx="54">
                        <c:v>3.5644752083116034</c:v>
                      </c:pt>
                      <c:pt idx="55">
                        <c:v>3.6061905691255327</c:v>
                      </c:pt>
                      <c:pt idx="56">
                        <c:v>3.6599338429134347</c:v>
                      </c:pt>
                      <c:pt idx="57">
                        <c:v>3.7070029761520238</c:v>
                      </c:pt>
                      <c:pt idx="58">
                        <c:v>3.7484237105021556</c:v>
                      </c:pt>
                      <c:pt idx="59">
                        <c:v>3.7567470232788409</c:v>
                      </c:pt>
                      <c:pt idx="60">
                        <c:v>3.7442681986794017</c:v>
                      </c:pt>
                      <c:pt idx="61">
                        <c:v>3.7320144105546995</c:v>
                      </c:pt>
                      <c:pt idx="62">
                        <c:v>3.7242687583496008</c:v>
                      </c:pt>
                      <c:pt idx="63">
                        <c:v>3.7419059655688414</c:v>
                      </c:pt>
                      <c:pt idx="64">
                        <c:v>3.7507758887114573</c:v>
                      </c:pt>
                      <c:pt idx="65">
                        <c:v>3.7625616661081254</c:v>
                      </c:pt>
                      <c:pt idx="66">
                        <c:v>3.7608924542367639</c:v>
                      </c:pt>
                      <c:pt idx="67">
                        <c:v>3.7595415938791596</c:v>
                      </c:pt>
                      <c:pt idx="68">
                        <c:v>3.764410465250585</c:v>
                      </c:pt>
                      <c:pt idx="69">
                        <c:v>3.768454843574077</c:v>
                      </c:pt>
                      <c:pt idx="70">
                        <c:v>3.7711040389558725</c:v>
                      </c:pt>
                      <c:pt idx="71">
                        <c:v>3.7953916447249738</c:v>
                      </c:pt>
                      <c:pt idx="72">
                        <c:v>3.8051789768664417</c:v>
                      </c:pt>
                      <c:pt idx="73">
                        <c:v>3.8121224705655141</c:v>
                      </c:pt>
                      <c:pt idx="74">
                        <c:v>3.8188930306991269</c:v>
                      </c:pt>
                      <c:pt idx="75">
                        <c:v>3.8168673286357984</c:v>
                      </c:pt>
                      <c:pt idx="76">
                        <c:v>3.8056716931805594</c:v>
                      </c:pt>
                      <c:pt idx="77">
                        <c:v>3.794738745095926</c:v>
                      </c:pt>
                      <c:pt idx="78">
                        <c:v>3.7918000255310096</c:v>
                      </c:pt>
                      <c:pt idx="79">
                        <c:v>3.8189442052162796</c:v>
                      </c:pt>
                      <c:pt idx="80">
                        <c:v>3.8397635392683678</c:v>
                      </c:pt>
                      <c:pt idx="81">
                        <c:v>3.8549820083866857</c:v>
                      </c:pt>
                      <c:pt idx="82">
                        <c:v>3.8766168257611584</c:v>
                      </c:pt>
                      <c:pt idx="83">
                        <c:v>3.8844295978815349</c:v>
                      </c:pt>
                      <c:pt idx="84">
                        <c:v>3.8749787708810786</c:v>
                      </c:pt>
                      <c:pt idx="85">
                        <c:v>3.8651204302747337</c:v>
                      </c:pt>
                      <c:pt idx="86">
                        <c:v>3.8643449650702042</c:v>
                      </c:pt>
                      <c:pt idx="87">
                        <c:v>3.8886893890641323</c:v>
                      </c:pt>
                      <c:pt idx="88">
                        <c:v>3.9146577595999661</c:v>
                      </c:pt>
                      <c:pt idx="89">
                        <c:v>3.9317722931031467</c:v>
                      </c:pt>
                      <c:pt idx="90">
                        <c:v>3.944878489380109</c:v>
                      </c:pt>
                      <c:pt idx="91">
                        <c:v>3.9416997323510845</c:v>
                      </c:pt>
                      <c:pt idx="92">
                        <c:v>3.9311376140788892</c:v>
                      </c:pt>
                      <c:pt idx="93">
                        <c:v>3.922212778772376</c:v>
                      </c:pt>
                      <c:pt idx="94">
                        <c:v>3.9164600457378103</c:v>
                      </c:pt>
                      <c:pt idx="95">
                        <c:v>3.9178460414294998</c:v>
                      </c:pt>
                      <c:pt idx="96">
                        <c:v>3.929491371562194</c:v>
                      </c:pt>
                      <c:pt idx="97">
                        <c:v>3.9321141109151454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4E-4363-A95C-19B1F32968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Alt2a_85_H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1.3495767332882472E-4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34E-4363-A95C-19B1F32968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Alt2a_85_M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1.9249090724149309</c:v>
                      </c:pt>
                      <c:pt idx="1">
                        <c:v>1.9808870807896966</c:v>
                      </c:pt>
                      <c:pt idx="2">
                        <c:v>2.0512174843550741</c:v>
                      </c:pt>
                      <c:pt idx="3">
                        <c:v>2.0693282249286895</c:v>
                      </c:pt>
                      <c:pt idx="4">
                        <c:v>2.0803472537851975</c:v>
                      </c:pt>
                      <c:pt idx="5">
                        <c:v>2.0915627783833375</c:v>
                      </c:pt>
                      <c:pt idx="6">
                        <c:v>2.1032694605381921</c:v>
                      </c:pt>
                      <c:pt idx="7">
                        <c:v>2.1244674999695543</c:v>
                      </c:pt>
                      <c:pt idx="8">
                        <c:v>2.2130396817224547</c:v>
                      </c:pt>
                      <c:pt idx="9">
                        <c:v>2.2683406637791221</c:v>
                      </c:pt>
                      <c:pt idx="10">
                        <c:v>2.3115568339151342</c:v>
                      </c:pt>
                      <c:pt idx="11">
                        <c:v>2.3402110848535997</c:v>
                      </c:pt>
                      <c:pt idx="12">
                        <c:v>2.36591996791257</c:v>
                      </c:pt>
                      <c:pt idx="13">
                        <c:v>2.3896455148198159</c:v>
                      </c:pt>
                      <c:pt idx="14">
                        <c:v>2.4362620718468904</c:v>
                      </c:pt>
                      <c:pt idx="15">
                        <c:v>2.5141322205966974</c:v>
                      </c:pt>
                      <c:pt idx="16">
                        <c:v>2.607621388723981</c:v>
                      </c:pt>
                      <c:pt idx="17">
                        <c:v>2.6976244570053409</c:v>
                      </c:pt>
                      <c:pt idx="18">
                        <c:v>2.7655334355867613</c:v>
                      </c:pt>
                      <c:pt idx="19">
                        <c:v>2.7791677866458082</c:v>
                      </c:pt>
                      <c:pt idx="20">
                        <c:v>2.7806591208332545</c:v>
                      </c:pt>
                      <c:pt idx="21">
                        <c:v>2.7831531000757845</c:v>
                      </c:pt>
                      <c:pt idx="22">
                        <c:v>2.7915296739366458</c:v>
                      </c:pt>
                      <c:pt idx="23">
                        <c:v>2.8491953987074576</c:v>
                      </c:pt>
                      <c:pt idx="24">
                        <c:v>2.937753658299334</c:v>
                      </c:pt>
                      <c:pt idx="25">
                        <c:v>3.0043738691196973</c:v>
                      </c:pt>
                      <c:pt idx="26">
                        <c:v>3.0534659892271381</c:v>
                      </c:pt>
                      <c:pt idx="27">
                        <c:v>3.0508836904244863</c:v>
                      </c:pt>
                      <c:pt idx="28">
                        <c:v>2.9915693654773015</c:v>
                      </c:pt>
                      <c:pt idx="29">
                        <c:v>2.9915693654773015</c:v>
                      </c:pt>
                      <c:pt idx="30">
                        <c:v>2.9339204364438358</c:v>
                      </c:pt>
                      <c:pt idx="31">
                        <c:v>2.9033219316941294</c:v>
                      </c:pt>
                      <c:pt idx="32">
                        <c:v>2.9061987376090612</c:v>
                      </c:pt>
                      <c:pt idx="33">
                        <c:v>2.9423390222771904</c:v>
                      </c:pt>
                      <c:pt idx="34">
                        <c:v>2.9762357201533747</c:v>
                      </c:pt>
                      <c:pt idx="35">
                        <c:v>2.9527491962158705</c:v>
                      </c:pt>
                      <c:pt idx="36">
                        <c:v>2.8916547791835892</c:v>
                      </c:pt>
                      <c:pt idx="37">
                        <c:v>2.8371411356085097</c:v>
                      </c:pt>
                      <c:pt idx="38">
                        <c:v>2.8143928529343163</c:v>
                      </c:pt>
                      <c:pt idx="39">
                        <c:v>2.9024779338701245</c:v>
                      </c:pt>
                      <c:pt idx="40">
                        <c:v>2.9867379827975427</c:v>
                      </c:pt>
                      <c:pt idx="41">
                        <c:v>3.0542389486775643</c:v>
                      </c:pt>
                      <c:pt idx="42">
                        <c:v>3.0934291833093881</c:v>
                      </c:pt>
                      <c:pt idx="43">
                        <c:v>3.0981289321548626</c:v>
                      </c:pt>
                      <c:pt idx="44">
                        <c:v>3.0832191266890456</c:v>
                      </c:pt>
                      <c:pt idx="45">
                        <c:v>3.077450743993269</c:v>
                      </c:pt>
                      <c:pt idx="46">
                        <c:v>3.1095790145271121</c:v>
                      </c:pt>
                      <c:pt idx="47">
                        <c:v>3.2479214216123942</c:v>
                      </c:pt>
                      <c:pt idx="48">
                        <c:v>3.3619234485668894</c:v>
                      </c:pt>
                      <c:pt idx="49">
                        <c:v>3.4467823912354438</c:v>
                      </c:pt>
                      <c:pt idx="50">
                        <c:v>3.5161799088105541</c:v>
                      </c:pt>
                      <c:pt idx="51">
                        <c:v>3.5402489844965062</c:v>
                      </c:pt>
                      <c:pt idx="52">
                        <c:v>3.526306549311272</c:v>
                      </c:pt>
                      <c:pt idx="53">
                        <c:v>3.5141774575348195</c:v>
                      </c:pt>
                      <c:pt idx="54">
                        <c:v>3.5110568907782458</c:v>
                      </c:pt>
                      <c:pt idx="55">
                        <c:v>3.5536365649003105</c:v>
                      </c:pt>
                      <c:pt idx="56">
                        <c:v>3.6082526413684595</c:v>
                      </c:pt>
                      <c:pt idx="57">
                        <c:v>3.6560619237679615</c:v>
                      </c:pt>
                      <c:pt idx="58">
                        <c:v>3.6980488293892044</c:v>
                      </c:pt>
                      <c:pt idx="59">
                        <c:v>3.7069403305410553</c:v>
                      </c:pt>
                      <c:pt idx="60">
                        <c:v>3.6951494013648589</c:v>
                      </c:pt>
                      <c:pt idx="61">
                        <c:v>3.6834267010301036</c:v>
                      </c:pt>
                      <c:pt idx="62">
                        <c:v>3.6761577712283522</c:v>
                      </c:pt>
                      <c:pt idx="63">
                        <c:v>3.6943729498975744</c:v>
                      </c:pt>
                      <c:pt idx="64">
                        <c:v>3.703914896464906</c:v>
                      </c:pt>
                      <c:pt idx="65">
                        <c:v>3.7164716750202529</c:v>
                      </c:pt>
                      <c:pt idx="66">
                        <c:v>3.7156710788461678</c:v>
                      </c:pt>
                      <c:pt idx="67">
                        <c:v>3.7150190424752094</c:v>
                      </c:pt>
                      <c:pt idx="68">
                        <c:v>3.7205285686264444</c:v>
                      </c:pt>
                      <c:pt idx="69">
                        <c:v>3.7251987259329913</c:v>
                      </c:pt>
                      <c:pt idx="70">
                        <c:v>3.7284182230187324</c:v>
                      </c:pt>
                      <c:pt idx="71">
                        <c:v>3.7533363642580007</c:v>
                      </c:pt>
                      <c:pt idx="72">
                        <c:v>3.7639203932205541</c:v>
                      </c:pt>
                      <c:pt idx="73">
                        <c:v>3.7716015306657069</c:v>
                      </c:pt>
                      <c:pt idx="74">
                        <c:v>3.7790052666330243</c:v>
                      </c:pt>
                      <c:pt idx="75">
                        <c:v>3.7774159949976864</c:v>
                      </c:pt>
                      <c:pt idx="76">
                        <c:v>3.7666510230623054</c:v>
                      </c:pt>
                      <c:pt idx="77">
                        <c:v>3.7561517409154872</c:v>
                      </c:pt>
                      <c:pt idx="78">
                        <c:v>3.753555128078931</c:v>
                      </c:pt>
                      <c:pt idx="79">
                        <c:v>3.7810460547106963</c:v>
                      </c:pt>
                      <c:pt idx="80">
                        <c:v>3.8023860976226898</c:v>
                      </c:pt>
                      <c:pt idx="81">
                        <c:v>3.8183110139569134</c:v>
                      </c:pt>
                      <c:pt idx="82">
                        <c:v>3.8407133189765736</c:v>
                      </c:pt>
                      <c:pt idx="83">
                        <c:v>3.8491690591365981</c:v>
                      </c:pt>
                      <c:pt idx="84">
                        <c:v>3.8401537452282395</c:v>
                      </c:pt>
                      <c:pt idx="85">
                        <c:v>3.8305895157620018</c:v>
                      </c:pt>
                      <c:pt idx="86">
                        <c:v>3.8301973378083636</c:v>
                      </c:pt>
                      <c:pt idx="87">
                        <c:v>3.8549624238992135</c:v>
                      </c:pt>
                      <c:pt idx="88">
                        <c:v>3.8813304090426515</c:v>
                      </c:pt>
                      <c:pt idx="89">
                        <c:v>3.8989066168283943</c:v>
                      </c:pt>
                      <c:pt idx="90">
                        <c:v>3.912551698109024</c:v>
                      </c:pt>
                      <c:pt idx="91">
                        <c:v>3.9099121510666102</c:v>
                      </c:pt>
                      <c:pt idx="92">
                        <c:v>3.8998305275268184</c:v>
                      </c:pt>
                      <c:pt idx="93">
                        <c:v>3.891321751965187</c:v>
                      </c:pt>
                      <c:pt idx="94">
                        <c:v>3.885879310409543</c:v>
                      </c:pt>
                      <c:pt idx="95">
                        <c:v>3.8876513186306032</c:v>
                      </c:pt>
                      <c:pt idx="96">
                        <c:v>3.8997746388717571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34E-4363-A95C-19B1F32968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Alt2a_85_M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34E-4363-A95C-19B1F32968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Alt2a_85_L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1.6225492463052515</c:v>
                      </c:pt>
                      <c:pt idx="1">
                        <c:v>1.6846237112976878</c:v>
                      </c:pt>
                      <c:pt idx="2">
                        <c:v>1.7602065650356373</c:v>
                      </c:pt>
                      <c:pt idx="3">
                        <c:v>1.7829108294402185</c:v>
                      </c:pt>
                      <c:pt idx="4">
                        <c:v>1.7976033675715157</c:v>
                      </c:pt>
                      <c:pt idx="5">
                        <c:v>1.8117839910312572</c:v>
                      </c:pt>
                      <c:pt idx="6">
                        <c:v>1.8264390503155989</c:v>
                      </c:pt>
                      <c:pt idx="7">
                        <c:v>1.8512368890497881</c:v>
                      </c:pt>
                      <c:pt idx="8">
                        <c:v>1.9458253289804377</c:v>
                      </c:pt>
                      <c:pt idx="9">
                        <c:v>2.0082036799456384</c:v>
                      </c:pt>
                      <c:pt idx="10">
                        <c:v>2.0570531370348566</c:v>
                      </c:pt>
                      <c:pt idx="11">
                        <c:v>2.0888614757449409</c:v>
                      </c:pt>
                      <c:pt idx="12">
                        <c:v>2.1194199368354618</c:v>
                      </c:pt>
                      <c:pt idx="13">
                        <c:v>2.1478635325326363</c:v>
                      </c:pt>
                      <c:pt idx="14">
                        <c:v>2.2001848603747334</c:v>
                      </c:pt>
                      <c:pt idx="15">
                        <c:v>2.2833528403417853</c:v>
                      </c:pt>
                      <c:pt idx="16">
                        <c:v>2.381499765621867</c:v>
                      </c:pt>
                      <c:pt idx="17">
                        <c:v>2.4760677006873082</c:v>
                      </c:pt>
                      <c:pt idx="18">
                        <c:v>2.5484924570104273</c:v>
                      </c:pt>
                      <c:pt idx="19">
                        <c:v>2.5650765766475048</c:v>
                      </c:pt>
                      <c:pt idx="20">
                        <c:v>2.5701331014722189</c:v>
                      </c:pt>
                      <c:pt idx="21">
                        <c:v>2.5759287909031956</c:v>
                      </c:pt>
                      <c:pt idx="22">
                        <c:v>2.5873788850620758</c:v>
                      </c:pt>
                      <c:pt idx="23">
                        <c:v>2.6487387270311769</c:v>
                      </c:pt>
                      <c:pt idx="24">
                        <c:v>2.7425311936645609</c:v>
                      </c:pt>
                      <c:pt idx="25">
                        <c:v>2.8155490922751705</c:v>
                      </c:pt>
                      <c:pt idx="26">
                        <c:v>2.8697484747687105</c:v>
                      </c:pt>
                      <c:pt idx="27">
                        <c:v>2.8709929890207722</c:v>
                      </c:pt>
                      <c:pt idx="28">
                        <c:v>2.808983221888036</c:v>
                      </c:pt>
                      <c:pt idx="29">
                        <c:v>2.808983221888036</c:v>
                      </c:pt>
                      <c:pt idx="30">
                        <c:v>2.7411406112973182</c:v>
                      </c:pt>
                      <c:pt idx="31">
                        <c:v>2.7011751117081384</c:v>
                      </c:pt>
                      <c:pt idx="32">
                        <c:v>2.7008948230657057</c:v>
                      </c:pt>
                      <c:pt idx="33">
                        <c:v>2.7411164599374724</c:v>
                      </c:pt>
                      <c:pt idx="34">
                        <c:v>2.7839396442958551</c:v>
                      </c:pt>
                      <c:pt idx="35">
                        <c:v>2.7691996854806922</c:v>
                      </c:pt>
                      <c:pt idx="36">
                        <c:v>2.7153147759450476</c:v>
                      </c:pt>
                      <c:pt idx="37">
                        <c:v>2.6687799455855443</c:v>
                      </c:pt>
                      <c:pt idx="38">
                        <c:v>2.6544007209765885</c:v>
                      </c:pt>
                      <c:pt idx="39">
                        <c:v>2.7517093109830357</c:v>
                      </c:pt>
                      <c:pt idx="40">
                        <c:v>2.8457210592965452</c:v>
                      </c:pt>
                      <c:pt idx="41">
                        <c:v>2.9224682843341632</c:v>
                      </c:pt>
                      <c:pt idx="42">
                        <c:v>2.9693972865368399</c:v>
                      </c:pt>
                      <c:pt idx="43">
                        <c:v>2.9801754676836434</c:v>
                      </c:pt>
                      <c:pt idx="44">
                        <c:v>2.9694133131464215</c:v>
                      </c:pt>
                      <c:pt idx="45">
                        <c:v>2.9673834775175219</c:v>
                      </c:pt>
                      <c:pt idx="46">
                        <c:v>3.0030111451325001</c:v>
                      </c:pt>
                      <c:pt idx="47">
                        <c:v>3.1449972035928231</c:v>
                      </c:pt>
                      <c:pt idx="48">
                        <c:v>3.2635356206444763</c:v>
                      </c:pt>
                      <c:pt idx="49">
                        <c:v>3.3516459424734419</c:v>
                      </c:pt>
                      <c:pt idx="50">
                        <c:v>3.4235935288738388</c:v>
                      </c:pt>
                      <c:pt idx="51">
                        <c:v>3.449209445959101</c:v>
                      </c:pt>
                      <c:pt idx="52">
                        <c:v>3.4369289022610179</c:v>
                      </c:pt>
                      <c:pt idx="53">
                        <c:v>3.4264557425758859</c:v>
                      </c:pt>
                      <c:pt idx="54">
                        <c:v>3.4248856424385554</c:v>
                      </c:pt>
                      <c:pt idx="55">
                        <c:v>3.4691578461816124</c:v>
                      </c:pt>
                      <c:pt idx="56">
                        <c:v>3.5254561852290083</c:v>
                      </c:pt>
                      <c:pt idx="57">
                        <c:v>3.5747043374416299</c:v>
                      </c:pt>
                      <c:pt idx="58">
                        <c:v>3.6178221846224261</c:v>
                      </c:pt>
                      <c:pt idx="59">
                        <c:v>3.627823737264531</c:v>
                      </c:pt>
                      <c:pt idx="60">
                        <c:v>3.6173175860506954</c:v>
                      </c:pt>
                      <c:pt idx="61">
                        <c:v>3.6066042186821106</c:v>
                      </c:pt>
                      <c:pt idx="62">
                        <c:v>3.6002372270183574</c:v>
                      </c:pt>
                      <c:pt idx="63">
                        <c:v>3.6195033939271206</c:v>
                      </c:pt>
                      <c:pt idx="64">
                        <c:v>3.630237689880925</c:v>
                      </c:pt>
                      <c:pt idx="65">
                        <c:v>3.644137672900293</c:v>
                      </c:pt>
                      <c:pt idx="66">
                        <c:v>3.6448323764150956</c:v>
                      </c:pt>
                      <c:pt idx="67">
                        <c:v>3.6453930124149796</c:v>
                      </c:pt>
                      <c:pt idx="68">
                        <c:v>3.6520120170773369</c:v>
                      </c:pt>
                      <c:pt idx="69">
                        <c:v>3.657758654213767</c:v>
                      </c:pt>
                      <c:pt idx="70">
                        <c:v>3.6619571046926755</c:v>
                      </c:pt>
                      <c:pt idx="71">
                        <c:v>3.6879424460494983</c:v>
                      </c:pt>
                      <c:pt idx="72">
                        <c:v>3.6998548787318755</c:v>
                      </c:pt>
                      <c:pt idx="73">
                        <c:v>3.7087640649233489</c:v>
                      </c:pt>
                      <c:pt idx="74">
                        <c:v>3.7172239411345331</c:v>
                      </c:pt>
                      <c:pt idx="75">
                        <c:v>3.7163723755286369</c:v>
                      </c:pt>
                      <c:pt idx="76">
                        <c:v>3.7063299213372245</c:v>
                      </c:pt>
                      <c:pt idx="77">
                        <c:v>3.6965528087822284</c:v>
                      </c:pt>
                      <c:pt idx="78">
                        <c:v>3.6945274782824833</c:v>
                      </c:pt>
                      <c:pt idx="79">
                        <c:v>3.7225928089692935</c:v>
                      </c:pt>
                      <c:pt idx="80">
                        <c:v>3.7447762786725534</c:v>
                      </c:pt>
                      <c:pt idx="81">
                        <c:v>3.7618348607070295</c:v>
                      </c:pt>
                      <c:pt idx="82">
                        <c:v>3.7854660693665125</c:v>
                      </c:pt>
                      <c:pt idx="83">
                        <c:v>3.7949540990688186</c:v>
                      </c:pt>
                      <c:pt idx="84">
                        <c:v>3.7866423129050495</c:v>
                      </c:pt>
                      <c:pt idx="85">
                        <c:v>3.7775563884473708</c:v>
                      </c:pt>
                      <c:pt idx="86">
                        <c:v>3.7777800038086542</c:v>
                      </c:pt>
                      <c:pt idx="87">
                        <c:v>3.8032159633850875</c:v>
                      </c:pt>
                      <c:pt idx="88">
                        <c:v>3.8302194618688366</c:v>
                      </c:pt>
                      <c:pt idx="89">
                        <c:v>3.8485265432480027</c:v>
                      </c:pt>
                      <c:pt idx="90">
                        <c:v>3.8630219726517101</c:v>
                      </c:pt>
                      <c:pt idx="91">
                        <c:v>3.8612325589595984</c:v>
                      </c:pt>
                      <c:pt idx="92">
                        <c:v>3.8519075556197291</c:v>
                      </c:pt>
                      <c:pt idx="93">
                        <c:v>3.8440519609320964</c:v>
                      </c:pt>
                      <c:pt idx="94">
                        <c:v>3.8390952205103344</c:v>
                      </c:pt>
                      <c:pt idx="95">
                        <c:v>3.8414681212380231</c:v>
                      </c:pt>
                      <c:pt idx="96">
                        <c:v>3.8543350017366267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34E-4363-A95C-19B1F32968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Alt2a_85_L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34E-4363-A95C-19B1F32968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Alt2a_85_HP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2.0097576693423482</c:v>
                      </c:pt>
                      <c:pt idx="1">
                        <c:v>2.0635281616523833</c:v>
                      </c:pt>
                      <c:pt idx="2">
                        <c:v>2.1321920811709556</c:v>
                      </c:pt>
                      <c:pt idx="3">
                        <c:v>2.1489887217733865</c:v>
                      </c:pt>
                      <c:pt idx="4">
                        <c:v>2.1590769409718189</c:v>
                      </c:pt>
                      <c:pt idx="5">
                        <c:v>2.169064927003999</c:v>
                      </c:pt>
                      <c:pt idx="6">
                        <c:v>2.1794647636378821</c:v>
                      </c:pt>
                      <c:pt idx="7">
                        <c:v>2.1994078429086819</c:v>
                      </c:pt>
                      <c:pt idx="8">
                        <c:v>2.2860474823495065</c:v>
                      </c:pt>
                      <c:pt idx="9">
                        <c:v>2.3391436414783726</c:v>
                      </c:pt>
                      <c:pt idx="10">
                        <c:v>2.3806494201040937</c:v>
                      </c:pt>
                      <c:pt idx="11">
                        <c:v>2.4082956956029982</c:v>
                      </c:pt>
                      <c:pt idx="12">
                        <c:v>2.4325021385776218</c:v>
                      </c:pt>
                      <c:pt idx="13">
                        <c:v>2.454872781903588</c:v>
                      </c:pt>
                      <c:pt idx="14">
                        <c:v>2.4998159208169368</c:v>
                      </c:pt>
                      <c:pt idx="15">
                        <c:v>2.5761062017695595</c:v>
                      </c:pt>
                      <c:pt idx="16">
                        <c:v>2.6681857273345537</c:v>
                      </c:pt>
                      <c:pt idx="17">
                        <c:v>2.7568219095780875</c:v>
                      </c:pt>
                      <c:pt idx="18">
                        <c:v>2.823416799509737</c:v>
                      </c:pt>
                      <c:pt idx="19">
                        <c:v>2.8361581556893478</c:v>
                      </c:pt>
                      <c:pt idx="20">
                        <c:v>2.8365605180923348</c:v>
                      </c:pt>
                      <c:pt idx="21">
                        <c:v>2.8380359236548083</c:v>
                      </c:pt>
                      <c:pt idx="22">
                        <c:v>2.8454812949397654</c:v>
                      </c:pt>
                      <c:pt idx="23">
                        <c:v>2.9020641992974294</c:v>
                      </c:pt>
                      <c:pt idx="24">
                        <c:v>2.9890978538126887</c:v>
                      </c:pt>
                      <c:pt idx="25">
                        <c:v>3.0539055344895059</c:v>
                      </c:pt>
                      <c:pt idx="26">
                        <c:v>3.1017975296441724</c:v>
                      </c:pt>
                      <c:pt idx="27">
                        <c:v>3.0996587810313918</c:v>
                      </c:pt>
                      <c:pt idx="28">
                        <c:v>3.0581632548072224</c:v>
                      </c:pt>
                      <c:pt idx="29">
                        <c:v>3.0581632548072224</c:v>
                      </c:pt>
                      <c:pt idx="30">
                        <c:v>3.021343514339045</c:v>
                      </c:pt>
                      <c:pt idx="31">
                        <c:v>3.012299365792058</c:v>
                      </c:pt>
                      <c:pt idx="32">
                        <c:v>3.0296676573311805</c:v>
                      </c:pt>
                      <c:pt idx="33">
                        <c:v>3.0706707395003816</c:v>
                      </c:pt>
                      <c:pt idx="34">
                        <c:v>3.1021820370742144</c:v>
                      </c:pt>
                      <c:pt idx="35">
                        <c:v>3.0741448618210923</c:v>
                      </c:pt>
                      <c:pt idx="36">
                        <c:v>3.0085421146321383</c:v>
                      </c:pt>
                      <c:pt idx="37">
                        <c:v>2.9486446450265129</c:v>
                      </c:pt>
                      <c:pt idx="38">
                        <c:v>2.9201680807459094</c:v>
                      </c:pt>
                      <c:pt idx="39">
                        <c:v>3.0020000857600757</c:v>
                      </c:pt>
                      <c:pt idx="40">
                        <c:v>3.0796955358450853</c:v>
                      </c:pt>
                      <c:pt idx="41">
                        <c:v>3.1410106194147018</c:v>
                      </c:pt>
                      <c:pt idx="42">
                        <c:v>3.1750838005806901</c:v>
                      </c:pt>
                      <c:pt idx="43">
                        <c:v>3.1758414786871945</c:v>
                      </c:pt>
                      <c:pt idx="44">
                        <c:v>3.1583465510957272</c:v>
                      </c:pt>
                      <c:pt idx="45">
                        <c:v>3.1503231107730381</c:v>
                      </c:pt>
                      <c:pt idx="46">
                        <c:v>3.180399633883602</c:v>
                      </c:pt>
                      <c:pt idx="47">
                        <c:v>3.3166232448081607</c:v>
                      </c:pt>
                      <c:pt idx="48">
                        <c:v>3.4279003791962754</c:v>
                      </c:pt>
                      <c:pt idx="49">
                        <c:v>3.5108777001212759</c:v>
                      </c:pt>
                      <c:pt idx="50">
                        <c:v>3.5788288887169437</c:v>
                      </c:pt>
                      <c:pt idx="51">
                        <c:v>3.6020921416587872</c:v>
                      </c:pt>
                      <c:pt idx="52">
                        <c:v>3.5872327666652781</c:v>
                      </c:pt>
                      <c:pt idx="53">
                        <c:v>3.5741607286466901</c:v>
                      </c:pt>
                      <c:pt idx="54">
                        <c:v>3.5701387000593163</c:v>
                      </c:pt>
                      <c:pt idx="55">
                        <c:v>3.6116931946918984</c:v>
                      </c:pt>
                      <c:pt idx="56">
                        <c:v>3.6652711799921032</c:v>
                      </c:pt>
                      <c:pt idx="57">
                        <c:v>3.712186822308861</c:v>
                      </c:pt>
                      <c:pt idx="58">
                        <c:v>3.7534709728745317</c:v>
                      </c:pt>
                      <c:pt idx="59">
                        <c:v>3.7616564950639075</c:v>
                      </c:pt>
                      <c:pt idx="60">
                        <c:v>3.749028198058094</c:v>
                      </c:pt>
                      <c:pt idx="61">
                        <c:v>3.7366422797596526</c:v>
                      </c:pt>
                      <c:pt idx="62">
                        <c:v>3.7287716979809233</c:v>
                      </c:pt>
                      <c:pt idx="63">
                        <c:v>3.7462775359921907</c:v>
                      </c:pt>
                      <c:pt idx="64">
                        <c:v>3.7550115648576803</c:v>
                      </c:pt>
                      <c:pt idx="65">
                        <c:v>3.7666582387652063</c:v>
                      </c:pt>
                      <c:pt idx="66">
                        <c:v>3.7648474420897209</c:v>
                      </c:pt>
                      <c:pt idx="67">
                        <c:v>3.7633753555129421</c:v>
                      </c:pt>
                      <c:pt idx="68">
                        <c:v>3.7681330789300014</c:v>
                      </c:pt>
                      <c:pt idx="69">
                        <c:v>3.7720716804493328</c:v>
                      </c:pt>
                      <c:pt idx="70">
                        <c:v>3.7746235957505894</c:v>
                      </c:pt>
                      <c:pt idx="71">
                        <c:v>3.7988129310448397</c:v>
                      </c:pt>
                      <c:pt idx="72">
                        <c:v>3.8084924620340841</c:v>
                      </c:pt>
                      <c:pt idx="73">
                        <c:v>3.8153364703493686</c:v>
                      </c:pt>
                      <c:pt idx="74">
                        <c:v>3.822018558919182</c:v>
                      </c:pt>
                      <c:pt idx="75">
                        <c:v>3.8199212269524767</c:v>
                      </c:pt>
                      <c:pt idx="76">
                        <c:v>3.8086564284715636</c:v>
                      </c:pt>
                      <c:pt idx="77">
                        <c:v>3.7976554053755192</c:v>
                      </c:pt>
                      <c:pt idx="78">
                        <c:v>3.794656915070278</c:v>
                      </c:pt>
                      <c:pt idx="79">
                        <c:v>3.8217421181025366</c:v>
                      </c:pt>
                      <c:pt idx="80">
                        <c:v>3.8424919846571179</c:v>
                      </c:pt>
                      <c:pt idx="81">
                        <c:v>3.857630254061323</c:v>
                      </c:pt>
                      <c:pt idx="82">
                        <c:v>3.8791829634317581</c:v>
                      </c:pt>
                      <c:pt idx="83">
                        <c:v>3.8869239920824232</c:v>
                      </c:pt>
                      <c:pt idx="84">
                        <c:v>3.8774170854736774</c:v>
                      </c:pt>
                      <c:pt idx="85">
                        <c:v>3.8675132367511362</c:v>
                      </c:pt>
                      <c:pt idx="86">
                        <c:v>3.866687523634913</c:v>
                      </c:pt>
                      <c:pt idx="87">
                        <c:v>3.8909802845835642</c:v>
                      </c:pt>
                      <c:pt idx="88">
                        <c:v>3.9168999801492279</c:v>
                      </c:pt>
                      <c:pt idx="89">
                        <c:v>3.9339626161960561</c:v>
                      </c:pt>
                      <c:pt idx="90">
                        <c:v>3.9470136602230346</c:v>
                      </c:pt>
                      <c:pt idx="91">
                        <c:v>3.9437812363588529</c:v>
                      </c:pt>
                      <c:pt idx="92">
                        <c:v>3.9331702304910183</c:v>
                      </c:pt>
                      <c:pt idx="93">
                        <c:v>3.9242015921935982</c:v>
                      </c:pt>
                      <c:pt idx="94">
                        <c:v>3.9184124468246786</c:v>
                      </c:pt>
                      <c:pt idx="95">
                        <c:v>3.9197582480250119</c:v>
                      </c:pt>
                      <c:pt idx="96">
                        <c:v>3.9313589891872978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34E-4363-A95C-19B1F32968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Alt2a_85_HP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34E-4363-A95C-19B1F32968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Alt2a_85_MP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1.8533815906283351</c:v>
                      </c:pt>
                      <c:pt idx="1">
                        <c:v>1.9105973880290665</c:v>
                      </c:pt>
                      <c:pt idx="2">
                        <c:v>1.9821481535198608</c:v>
                      </c:pt>
                      <c:pt idx="3">
                        <c:v>2.0013848358531652</c:v>
                      </c:pt>
                      <c:pt idx="4">
                        <c:v>2.0133667520268128</c:v>
                      </c:pt>
                      <c:pt idx="5">
                        <c:v>2.0250963676675822</c:v>
                      </c:pt>
                      <c:pt idx="6">
                        <c:v>2.0372638844272606</c:v>
                      </c:pt>
                      <c:pt idx="7">
                        <c:v>2.0592137182253931</c:v>
                      </c:pt>
                      <c:pt idx="8">
                        <c:v>2.1491359300843085</c:v>
                      </c:pt>
                      <c:pt idx="9">
                        <c:v>2.2060518979212551</c:v>
                      </c:pt>
                      <c:pt idx="10">
                        <c:v>2.2505709209386326</c:v>
                      </c:pt>
                      <c:pt idx="11">
                        <c:v>2.2799178425181461</c:v>
                      </c:pt>
                      <c:pt idx="12">
                        <c:v>2.3067224375535118</c:v>
                      </c:pt>
                      <c:pt idx="13">
                        <c:v>2.331483245085511</c:v>
                      </c:pt>
                      <c:pt idx="14">
                        <c:v>2.3793474550700879</c:v>
                      </c:pt>
                      <c:pt idx="15">
                        <c:v>2.4584355190999521</c:v>
                      </c:pt>
                      <c:pt idx="16">
                        <c:v>2.5530074146371327</c:v>
                      </c:pt>
                      <c:pt idx="17">
                        <c:v>2.6440938371714009</c:v>
                      </c:pt>
                      <c:pt idx="18">
                        <c:v>2.7130817036438919</c:v>
                      </c:pt>
                      <c:pt idx="19">
                        <c:v>2.7273949993362048</c:v>
                      </c:pt>
                      <c:pt idx="20">
                        <c:v>2.729702232411555</c:v>
                      </c:pt>
                      <c:pt idx="21">
                        <c:v>2.7329444272866321</c:v>
                      </c:pt>
                      <c:pt idx="22">
                        <c:v>2.7420254287876777</c:v>
                      </c:pt>
                      <c:pt idx="23">
                        <c:v>2.8005580111127104</c:v>
                      </c:pt>
                      <c:pt idx="24">
                        <c:v>2.8903501351608623</c:v>
                      </c:pt>
                      <c:pt idx="25">
                        <c:v>2.958500644857081</c:v>
                      </c:pt>
                      <c:pt idx="26">
                        <c:v>3.0089030603740787</c:v>
                      </c:pt>
                      <c:pt idx="27">
                        <c:v>3.0078102505026454</c:v>
                      </c:pt>
                      <c:pt idx="28">
                        <c:v>2.9544010308817623</c:v>
                      </c:pt>
                      <c:pt idx="29">
                        <c:v>2.9544010308817623</c:v>
                      </c:pt>
                      <c:pt idx="30">
                        <c:v>2.9012722537780395</c:v>
                      </c:pt>
                      <c:pt idx="31">
                        <c:v>2.8758435694493523</c:v>
                      </c:pt>
                      <c:pt idx="32">
                        <c:v>2.8833928895490879</c:v>
                      </c:pt>
                      <c:pt idx="33">
                        <c:v>2.9230094480498452</c:v>
                      </c:pt>
                      <c:pt idx="34">
                        <c:v>2.9592119261282308</c:v>
                      </c:pt>
                      <c:pt idx="35">
                        <c:v>2.9370558526833048</c:v>
                      </c:pt>
                      <c:pt idx="36">
                        <c:v>2.8767214257460183</c:v>
                      </c:pt>
                      <c:pt idx="37">
                        <c:v>2.8228753459710068</c:v>
                      </c:pt>
                      <c:pt idx="38">
                        <c:v>2.8008036962574923</c:v>
                      </c:pt>
                      <c:pt idx="39">
                        <c:v>2.8896543526928014</c:v>
                      </c:pt>
                      <c:pt idx="40">
                        <c:v>2.9747434966156807</c:v>
                      </c:pt>
                      <c:pt idx="41">
                        <c:v>3.0430432953867572</c:v>
                      </c:pt>
                      <c:pt idx="42">
                        <c:v>3.0829170824398888</c:v>
                      </c:pt>
                      <c:pt idx="43">
                        <c:v>3.0881766442273864</c:v>
                      </c:pt>
                      <c:pt idx="44">
                        <c:v>3.07368201143957</c:v>
                      </c:pt>
                      <c:pt idx="45">
                        <c:v>3.06831729475073</c:v>
                      </c:pt>
                      <c:pt idx="46">
                        <c:v>3.1008499019919253</c:v>
                      </c:pt>
                      <c:pt idx="47">
                        <c:v>3.2396224900515991</c:v>
                      </c:pt>
                      <c:pt idx="48">
                        <c:v>3.3541343828932306</c:v>
                      </c:pt>
                      <c:pt idx="49">
                        <c:v>3.439380566707511</c:v>
                      </c:pt>
                      <c:pt idx="50">
                        <c:v>3.5090892924069945</c:v>
                      </c:pt>
                      <c:pt idx="51">
                        <c:v>3.5333660474392246</c:v>
                      </c:pt>
                      <c:pt idx="52">
                        <c:v>3.5196225541057746</c:v>
                      </c:pt>
                      <c:pt idx="53">
                        <c:v>3.5076746819916012</c:v>
                      </c:pt>
                      <c:pt idx="54">
                        <c:v>3.5047084743186177</c:v>
                      </c:pt>
                      <c:pt idx="55">
                        <c:v>3.5474390190580993</c:v>
                      </c:pt>
                      <c:pt idx="56">
                        <c:v>3.6021925600162858</c:v>
                      </c:pt>
                      <c:pt idx="57">
                        <c:v>3.6501071342302662</c:v>
                      </c:pt>
                      <c:pt idx="58">
                        <c:v>3.6921617055687661</c:v>
                      </c:pt>
                      <c:pt idx="59">
                        <c:v>3.7011089114941531</c:v>
                      </c:pt>
                      <c:pt idx="60">
                        <c:v>3.6893816103644625</c:v>
                      </c:pt>
                      <c:pt idx="61">
                        <c:v>3.6776915577921758</c:v>
                      </c:pt>
                      <c:pt idx="62">
                        <c:v>3.6704399943395809</c:v>
                      </c:pt>
                      <c:pt idx="63">
                        <c:v>3.6886841022149079</c:v>
                      </c:pt>
                      <c:pt idx="64">
                        <c:v>3.6982694177916877</c:v>
                      </c:pt>
                      <c:pt idx="65">
                        <c:v>3.7108880801830399</c:v>
                      </c:pt>
                      <c:pt idx="66">
                        <c:v>3.7101702865047317</c:v>
                      </c:pt>
                      <c:pt idx="67">
                        <c:v>3.709577723455546</c:v>
                      </c:pt>
                      <c:pt idx="68">
                        <c:v>3.7151397826190387</c:v>
                      </c:pt>
                      <c:pt idx="69">
                        <c:v>3.7198622171408391</c:v>
                      </c:pt>
                      <c:pt idx="70">
                        <c:v>3.7231263432499313</c:v>
                      </c:pt>
                      <c:pt idx="71">
                        <c:v>3.7481003846828531</c:v>
                      </c:pt>
                      <c:pt idx="72">
                        <c:v>3.7587703986347485</c:v>
                      </c:pt>
                      <c:pt idx="73">
                        <c:v>3.7665307196166853</c:v>
                      </c:pt>
                      <c:pt idx="74">
                        <c:v>3.7739988994543796</c:v>
                      </c:pt>
                      <c:pt idx="75">
                        <c:v>3.7724437319760025</c:v>
                      </c:pt>
                      <c:pt idx="76">
                        <c:v>3.7617124150166501</c:v>
                      </c:pt>
                      <c:pt idx="77">
                        <c:v>3.751248027867379</c:v>
                      </c:pt>
                      <c:pt idx="78">
                        <c:v>3.7486716105971789</c:v>
                      </c:pt>
                      <c:pt idx="79">
                        <c:v>3.7761842401894712</c:v>
                      </c:pt>
                      <c:pt idx="80">
                        <c:v>3.7975747177830748</c:v>
                      </c:pt>
                      <c:pt idx="81">
                        <c:v>3.8135816151951789</c:v>
                      </c:pt>
                      <c:pt idx="82">
                        <c:v>3.8360789120280976</c:v>
                      </c:pt>
                      <c:pt idx="83">
                        <c:v>3.8446122396849578</c:v>
                      </c:pt>
                      <c:pt idx="84">
                        <c:v>3.8356429117367576</c:v>
                      </c:pt>
                      <c:pt idx="85">
                        <c:v>3.8261025780265379</c:v>
                      </c:pt>
                      <c:pt idx="86">
                        <c:v>3.8257490318872214</c:v>
                      </c:pt>
                      <c:pt idx="87">
                        <c:v>3.8505591536050998</c:v>
                      </c:pt>
                      <c:pt idx="88">
                        <c:v>3.8769696127810369</c:v>
                      </c:pt>
                      <c:pt idx="89">
                        <c:v>3.8945988916171213</c:v>
                      </c:pt>
                      <c:pt idx="90">
                        <c:v>3.9083104887081679</c:v>
                      </c:pt>
                      <c:pt idx="91">
                        <c:v>3.9057389660884922</c:v>
                      </c:pt>
                      <c:pt idx="92">
                        <c:v>3.8957165746082407</c:v>
                      </c:pt>
                      <c:pt idx="93">
                        <c:v>3.8872568928697437</c:v>
                      </c:pt>
                      <c:pt idx="94">
                        <c:v>3.8818468163480682</c:v>
                      </c:pt>
                      <c:pt idx="95">
                        <c:v>3.8836626666189025</c:v>
                      </c:pt>
                      <c:pt idx="96">
                        <c:v>3.8958451269419907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34E-4363-A95C-19B1F329687A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Alt2a_85_MP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4E-4363-A95C-19B1F329687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Alt2a_85_LP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1.6660783351040271</c:v>
                      </c:pt>
                      <c:pt idx="1">
                        <c:v>1.7272909509953114</c:v>
                      </c:pt>
                      <c:pt idx="2">
                        <c:v>1.8021321959876577</c:v>
                      </c:pt>
                      <c:pt idx="3">
                        <c:v>1.8241874478398286</c:v>
                      </c:pt>
                      <c:pt idx="4">
                        <c:v>1.8383584265038535</c:v>
                      </c:pt>
                      <c:pt idx="5">
                        <c:v>1.8521303054414535</c:v>
                      </c:pt>
                      <c:pt idx="6">
                        <c:v>1.8663838829841177</c:v>
                      </c:pt>
                      <c:pt idx="7">
                        <c:v>1.8906866566958367</c:v>
                      </c:pt>
                      <c:pt idx="8">
                        <c:v>1.9844415053748103</c:v>
                      </c:pt>
                      <c:pt idx="9">
                        <c:v>2.0458200116503353</c:v>
                      </c:pt>
                      <c:pt idx="10">
                        <c:v>2.0938681632374934</c:v>
                      </c:pt>
                      <c:pt idx="11">
                        <c:v>2.1252222955533355</c:v>
                      </c:pt>
                      <c:pt idx="12">
                        <c:v>2.155086232435985</c:v>
                      </c:pt>
                      <c:pt idx="13">
                        <c:v>2.1828971836201116</c:v>
                      </c:pt>
                      <c:pt idx="14">
                        <c:v>2.2344186551401917</c:v>
                      </c:pt>
                      <c:pt idx="15">
                        <c:v>2.3168238761359063</c:v>
                      </c:pt>
                      <c:pt idx="16">
                        <c:v>2.4142958402337786</c:v>
                      </c:pt>
                      <c:pt idx="17">
                        <c:v>2.5082086660851006</c:v>
                      </c:pt>
                      <c:pt idx="18">
                        <c:v>2.5799943730655075</c:v>
                      </c:pt>
                      <c:pt idx="19">
                        <c:v>2.5961537602910942</c:v>
                      </c:pt>
                      <c:pt idx="20">
                        <c:v>2.6007000724928808</c:v>
                      </c:pt>
                      <c:pt idx="21">
                        <c:v>2.6060232250736881</c:v>
                      </c:pt>
                      <c:pt idx="22">
                        <c:v>2.6170328804734919</c:v>
                      </c:pt>
                      <c:pt idx="23">
                        <c:v>2.677864574947121</c:v>
                      </c:pt>
                      <c:pt idx="24">
                        <c:v>2.7709097756638328</c:v>
                      </c:pt>
                      <c:pt idx="25">
                        <c:v>2.8430080702153218</c:v>
                      </c:pt>
                      <c:pt idx="26">
                        <c:v>2.8964111379012349</c:v>
                      </c:pt>
                      <c:pt idx="27">
                        <c:v>2.8967267445062377</c:v>
                      </c:pt>
                      <c:pt idx="28">
                        <c:v>2.8309151703220019</c:v>
                      </c:pt>
                      <c:pt idx="29">
                        <c:v>2.8309151703220019</c:v>
                      </c:pt>
                      <c:pt idx="30">
                        <c:v>2.760210161856957</c:v>
                      </c:pt>
                      <c:pt idx="31">
                        <c:v>2.7171234494382492</c:v>
                      </c:pt>
                      <c:pt idx="32">
                        <c:v>2.71416461540404</c:v>
                      </c:pt>
                      <c:pt idx="33">
                        <c:v>2.7524724215496565</c:v>
                      </c:pt>
                      <c:pt idx="34">
                        <c:v>2.7940410507918592</c:v>
                      </c:pt>
                      <c:pt idx="35">
                        <c:v>2.7785541490371566</c:v>
                      </c:pt>
                      <c:pt idx="36">
                        <c:v>2.724211742094798</c:v>
                      </c:pt>
                      <c:pt idx="37">
                        <c:v>2.6772526121582896</c:v>
                      </c:pt>
                      <c:pt idx="38">
                        <c:v>2.6624496136116393</c:v>
                      </c:pt>
                      <c:pt idx="39">
                        <c:v>2.7592933056373643</c:v>
                      </c:pt>
                      <c:pt idx="40">
                        <c:v>2.8528124985497221</c:v>
                      </c:pt>
                      <c:pt idx="41">
                        <c:v>2.9290897333960366</c:v>
                      </c:pt>
                      <c:pt idx="42">
                        <c:v>2.9756213806839744</c:v>
                      </c:pt>
                      <c:pt idx="43">
                        <c:v>2.9860821190861118</c:v>
                      </c:pt>
                      <c:pt idx="44">
                        <c:v>2.9750955990581711</c:v>
                      </c:pt>
                      <c:pt idx="45">
                        <c:v>2.9728591591947411</c:v>
                      </c:pt>
                      <c:pt idx="46">
                        <c:v>3.0082896869335536</c:v>
                      </c:pt>
                      <c:pt idx="47">
                        <c:v>3.1500698064782102</c:v>
                      </c:pt>
                      <c:pt idx="48">
                        <c:v>3.2683593058189975</c:v>
                      </c:pt>
                      <c:pt idx="49">
                        <c:v>3.3562855504583426</c:v>
                      </c:pt>
                      <c:pt idx="50">
                        <c:v>3.4280861077867462</c:v>
                      </c:pt>
                      <c:pt idx="51">
                        <c:v>3.4536053049349915</c:v>
                      </c:pt>
                      <c:pt idx="52">
                        <c:v>3.4412217924600297</c:v>
                      </c:pt>
                      <c:pt idx="53">
                        <c:v>3.4306430251524951</c:v>
                      </c:pt>
                      <c:pt idx="54">
                        <c:v>3.4289684775285174</c:v>
                      </c:pt>
                      <c:pt idx="55">
                        <c:v>3.4731244390367002</c:v>
                      </c:pt>
                      <c:pt idx="56">
                        <c:v>3.5293032939660893</c:v>
                      </c:pt>
                      <c:pt idx="57">
                        <c:v>3.5784400756659744</c:v>
                      </c:pt>
                      <c:pt idx="58">
                        <c:v>3.6214579959463764</c:v>
                      </c:pt>
                      <c:pt idx="59">
                        <c:v>3.6313587265784015</c:v>
                      </c:pt>
                      <c:pt idx="60">
                        <c:v>3.6207435636186784</c:v>
                      </c:pt>
                      <c:pt idx="61">
                        <c:v>3.6099333506130886</c:v>
                      </c:pt>
                      <c:pt idx="62">
                        <c:v>3.6034747229623401</c:v>
                      </c:pt>
                      <c:pt idx="63">
                        <c:v>3.6226449861446017</c:v>
                      </c:pt>
                      <c:pt idx="64">
                        <c:v>3.6332806428718749</c:v>
                      </c:pt>
                      <c:pt idx="65">
                        <c:v>3.6470796878004683</c:v>
                      </c:pt>
                      <c:pt idx="66">
                        <c:v>3.6476719268929259</c:v>
                      </c:pt>
                      <c:pt idx="67">
                        <c:v>3.6481443419923774</c:v>
                      </c:pt>
                      <c:pt idx="68">
                        <c:v>3.6546825697721514</c:v>
                      </c:pt>
                      <c:pt idx="69">
                        <c:v>3.6603524086577113</c:v>
                      </c:pt>
                      <c:pt idx="70">
                        <c:v>3.6644801386189068</c:v>
                      </c:pt>
                      <c:pt idx="71">
                        <c:v>3.6903940372270618</c:v>
                      </c:pt>
                      <c:pt idx="72">
                        <c:v>3.7022286520957683</c:v>
                      </c:pt>
                      <c:pt idx="73">
                        <c:v>3.7110659175855023</c:v>
                      </c:pt>
                      <c:pt idx="74">
                        <c:v>3.7194616289923763</c:v>
                      </c:pt>
                      <c:pt idx="75">
                        <c:v>3.7185580715215685</c:v>
                      </c:pt>
                      <c:pt idx="76">
                        <c:v>3.7084650554930727</c:v>
                      </c:pt>
                      <c:pt idx="77">
                        <c:v>3.6986385533496242</c:v>
                      </c:pt>
                      <c:pt idx="78">
                        <c:v>3.6965695276759512</c:v>
                      </c:pt>
                      <c:pt idx="79">
                        <c:v>3.7245918917105563</c:v>
                      </c:pt>
                      <c:pt idx="80">
                        <c:v>3.746725326636168</c:v>
                      </c:pt>
                      <c:pt idx="81">
                        <c:v>3.7637261110980909</c:v>
                      </c:pt>
                      <c:pt idx="82">
                        <c:v>3.7872981922340108</c:v>
                      </c:pt>
                      <c:pt idx="83">
                        <c:v>3.79673504737235</c:v>
                      </c:pt>
                      <c:pt idx="84">
                        <c:v>3.7883825292387399</c:v>
                      </c:pt>
                      <c:pt idx="85">
                        <c:v>3.7792633967079921</c:v>
                      </c:pt>
                      <c:pt idx="86">
                        <c:v>3.7794506561692969</c:v>
                      </c:pt>
                      <c:pt idx="87">
                        <c:v>3.8048495116093823</c:v>
                      </c:pt>
                      <c:pt idx="88">
                        <c:v>3.8318175505388883</c:v>
                      </c:pt>
                      <c:pt idx="89">
                        <c:v>3.8500874795084696</c:v>
                      </c:pt>
                      <c:pt idx="90">
                        <c:v>3.8645432648018216</c:v>
                      </c:pt>
                      <c:pt idx="91">
                        <c:v>3.8627153005668706</c:v>
                      </c:pt>
                      <c:pt idx="92">
                        <c:v>3.8533551567472326</c:v>
                      </c:pt>
                      <c:pt idx="93">
                        <c:v>3.8454680009866422</c:v>
                      </c:pt>
                      <c:pt idx="94">
                        <c:v>3.8404849162663655</c:v>
                      </c:pt>
                      <c:pt idx="95">
                        <c:v>3.8428290433051013</c:v>
                      </c:pt>
                      <c:pt idx="96">
                        <c:v>3.8556637349898324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4E-4363-A95C-19B1F329687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Alt2a_85_%Ret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0.99999999999999978</c:v>
                </c:pt>
                <c:pt idx="30">
                  <c:v>0.99999999999994071</c:v>
                </c:pt>
                <c:pt idx="31">
                  <c:v>0.99999999999341826</c:v>
                </c:pt>
                <c:pt idx="32">
                  <c:v>0.99999999961500519</c:v>
                </c:pt>
                <c:pt idx="33">
                  <c:v>0.99999998703819448</c:v>
                </c:pt>
                <c:pt idx="34">
                  <c:v>0.99999972927904823</c:v>
                </c:pt>
                <c:pt idx="35">
                  <c:v>0.99999627219612852</c:v>
                </c:pt>
                <c:pt idx="36">
                  <c:v>0.99996448197224519</c:v>
                </c:pt>
                <c:pt idx="37">
                  <c:v>0.99975609413824862</c:v>
                </c:pt>
                <c:pt idx="38">
                  <c:v>0.99874874094172472</c:v>
                </c:pt>
                <c:pt idx="39">
                  <c:v>0.99504329253000856</c:v>
                </c:pt>
                <c:pt idx="40">
                  <c:v>0.98438357852623914</c:v>
                </c:pt>
                <c:pt idx="41">
                  <c:v>0.95976974246904778</c:v>
                </c:pt>
                <c:pt idx="42">
                  <c:v>0.91306009014932354</c:v>
                </c:pt>
                <c:pt idx="43">
                  <c:v>0.83858237481933462</c:v>
                </c:pt>
                <c:pt idx="44">
                  <c:v>0.73680907135268803</c:v>
                </c:pt>
                <c:pt idx="45">
                  <c:v>0.61558795791151433</c:v>
                </c:pt>
                <c:pt idx="46">
                  <c:v>0.48776511356936431</c:v>
                </c:pt>
                <c:pt idx="47">
                  <c:v>0.36661137575284258</c:v>
                </c:pt>
                <c:pt idx="48">
                  <c:v>0.26228207208982829</c:v>
                </c:pt>
                <c:pt idx="49">
                  <c:v>0.17960037911028839</c:v>
                </c:pt>
                <c:pt idx="50">
                  <c:v>0.11866733918573874</c:v>
                </c:pt>
                <c:pt idx="51">
                  <c:v>7.6425389846348668E-2</c:v>
                </c:pt>
                <c:pt idx="52">
                  <c:v>4.8594518057227518E-2</c:v>
                </c:pt>
                <c:pt idx="53">
                  <c:v>3.0990189289158015E-2</c:v>
                </c:pt>
                <c:pt idx="54">
                  <c:v>2.0170080162765863E-2</c:v>
                </c:pt>
                <c:pt idx="55">
                  <c:v>1.3603432487160588E-2</c:v>
                </c:pt>
                <c:pt idx="56">
                  <c:v>9.6296203209805704E-3</c:v>
                </c:pt>
                <c:pt idx="57">
                  <c:v>7.1913891702573805E-3</c:v>
                </c:pt>
                <c:pt idx="58">
                  <c:v>5.6463342260238848E-3</c:v>
                </c:pt>
                <c:pt idx="59">
                  <c:v>4.6154002585361547E-3</c:v>
                </c:pt>
                <c:pt idx="60">
                  <c:v>3.8845604886511538E-3</c:v>
                </c:pt>
                <c:pt idx="61">
                  <c:v>3.3378565317000487E-3</c:v>
                </c:pt>
                <c:pt idx="62">
                  <c:v>2.9085079491648342E-3</c:v>
                </c:pt>
                <c:pt idx="63">
                  <c:v>2.5568328803380878E-3</c:v>
                </c:pt>
                <c:pt idx="64">
                  <c:v>2.2624872342383046E-3</c:v>
                </c:pt>
                <c:pt idx="65">
                  <c:v>2.0112640083024447E-3</c:v>
                </c:pt>
                <c:pt idx="66">
                  <c:v>1.7933108754767688E-3</c:v>
                </c:pt>
                <c:pt idx="67">
                  <c:v>1.6018578502964757E-3</c:v>
                </c:pt>
                <c:pt idx="68">
                  <c:v>1.432652282851855E-3</c:v>
                </c:pt>
                <c:pt idx="69">
                  <c:v>1.2822344899483496E-3</c:v>
                </c:pt>
                <c:pt idx="70">
                  <c:v>1.1480307778798341E-3</c:v>
                </c:pt>
                <c:pt idx="71">
                  <c:v>1.0289567684841213E-3</c:v>
                </c:pt>
                <c:pt idx="72">
                  <c:v>9.2343899409398199E-4</c:v>
                </c:pt>
                <c:pt idx="73">
                  <c:v>8.297308236556595E-4</c:v>
                </c:pt>
                <c:pt idx="74">
                  <c:v>7.4638883936051226E-4</c:v>
                </c:pt>
                <c:pt idx="75">
                  <c:v>6.7242069088391449E-4</c:v>
                </c:pt>
                <c:pt idx="76">
                  <c:v>6.0680386638888484E-4</c:v>
                </c:pt>
                <c:pt idx="77">
                  <c:v>5.4847888605792617E-4</c:v>
                </c:pt>
                <c:pt idx="78">
                  <c:v>4.9648064881105891E-4</c:v>
                </c:pt>
                <c:pt idx="79">
                  <c:v>4.5006787097772366E-4</c:v>
                </c:pt>
                <c:pt idx="80">
                  <c:v>4.0900618636170038E-4</c:v>
                </c:pt>
                <c:pt idx="81">
                  <c:v>3.7294144749137572E-4</c:v>
                </c:pt>
                <c:pt idx="82">
                  <c:v>3.4130949911124911E-4</c:v>
                </c:pt>
                <c:pt idx="83">
                  <c:v>3.1348797262420154E-4</c:v>
                </c:pt>
                <c:pt idx="84">
                  <c:v>2.8903261991685531E-4</c:v>
                </c:pt>
                <c:pt idx="85">
                  <c:v>2.6761639094158139E-4</c:v>
                </c:pt>
                <c:pt idx="86">
                  <c:v>2.4883857865049252E-4</c:v>
                </c:pt>
                <c:pt idx="87">
                  <c:v>2.3220158619756333E-4</c:v>
                </c:pt>
                <c:pt idx="88">
                  <c:v>2.1754387917465704E-4</c:v>
                </c:pt>
                <c:pt idx="89">
                  <c:v>2.0459378922811709E-4</c:v>
                </c:pt>
                <c:pt idx="90">
                  <c:v>1.9304988822623596E-4</c:v>
                </c:pt>
                <c:pt idx="91">
                  <c:v>1.8258109945134995E-4</c:v>
                </c:pt>
                <c:pt idx="92">
                  <c:v>1.7297644149018288E-4</c:v>
                </c:pt>
                <c:pt idx="93">
                  <c:v>1.6412776633693851E-4</c:v>
                </c:pt>
                <c:pt idx="94">
                  <c:v>1.5598256083965305E-4</c:v>
                </c:pt>
                <c:pt idx="95">
                  <c:v>1.4849995945722663E-4</c:v>
                </c:pt>
                <c:pt idx="96">
                  <c:v>1.4151523981824498E-4</c:v>
                </c:pt>
                <c:pt idx="97">
                  <c:v>1.3813428693848339E-3</c:v>
                </c:pt>
                <c:pt idx="98">
                  <c:v>1.3256236655199375E-3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2a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8613020070157E-2"/>
          <c:y val="8.0350147889704737E-2"/>
          <c:w val="0.80889519514778163"/>
          <c:h val="0.74440853893173231"/>
        </c:manualLayout>
      </c:layout>
      <c:scatterChart>
        <c:scatterStyle val="smoothMarker"/>
        <c:varyColors val="0"/>
        <c:ser>
          <c:idx val="1"/>
          <c:order val="1"/>
          <c:tx>
            <c:v>Alt1a_85_HF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1.8141445512254555</c:v>
                </c:pt>
                <c:pt idx="1">
                  <c:v>3.6861196721295362</c:v>
                </c:pt>
                <c:pt idx="2">
                  <c:v>5.630268983992142</c:v>
                </c:pt>
                <c:pt idx="3">
                  <c:v>7.5942653893366199</c:v>
                </c:pt>
                <c:pt idx="4">
                  <c:v>9.5707826754910297</c:v>
                </c:pt>
                <c:pt idx="5">
                  <c:v>11.559245141155971</c:v>
                </c:pt>
                <c:pt idx="6">
                  <c:v>13.560050706881507</c:v>
                </c:pt>
                <c:pt idx="7">
                  <c:v>15.583192117401454</c:v>
                </c:pt>
                <c:pt idx="8">
                  <c:v>17.696979743843759</c:v>
                </c:pt>
                <c:pt idx="9">
                  <c:v>19.868566170850936</c:v>
                </c:pt>
                <c:pt idx="10">
                  <c:v>22.085403483059778</c:v>
                </c:pt>
                <c:pt idx="11">
                  <c:v>24.331990978220073</c:v>
                </c:pt>
                <c:pt idx="12">
                  <c:v>26.606012121748513</c:v>
                </c:pt>
                <c:pt idx="13">
                  <c:v>28.905402634506622</c:v>
                </c:pt>
                <c:pt idx="14">
                  <c:v>31.253429576946978</c:v>
                </c:pt>
                <c:pt idx="15">
                  <c:v>33.681241076443833</c:v>
                </c:pt>
                <c:pt idx="16">
                  <c:v>36.204219385016103</c:v>
                </c:pt>
                <c:pt idx="17">
                  <c:v>38.818883729884547</c:v>
                </c:pt>
                <c:pt idx="18">
                  <c:v>41.503128770068564</c:v>
                </c:pt>
                <c:pt idx="19">
                  <c:v>44.202061975636511</c:v>
                </c:pt>
                <c:pt idx="20">
                  <c:v>46.90374360822873</c:v>
                </c:pt>
                <c:pt idx="21">
                  <c:v>49.609068275499475</c:v>
                </c:pt>
                <c:pt idx="22">
                  <c:v>52.323853197556303</c:v>
                </c:pt>
                <c:pt idx="23">
                  <c:v>55.097637673543126</c:v>
                </c:pt>
                <c:pt idx="24">
                  <c:v>57.961881626869875</c:v>
                </c:pt>
                <c:pt idx="25">
                  <c:v>60.895142233813139</c:v>
                </c:pt>
                <c:pt idx="26">
                  <c:v>63.879920453727962</c:v>
                </c:pt>
                <c:pt idx="27">
                  <c:v>66.866747492321807</c:v>
                </c:pt>
                <c:pt idx="28">
                  <c:v>69.829001046397764</c:v>
                </c:pt>
                <c:pt idx="29">
                  <c:v>72.791254600473707</c:v>
                </c:pt>
                <c:pt idx="30">
                  <c:v>75.72931650304723</c:v>
                </c:pt>
                <c:pt idx="31">
                  <c:v>78.672053336626504</c:v>
                </c:pt>
                <c:pt idx="32">
                  <c:v>81.643975405494174</c:v>
                </c:pt>
                <c:pt idx="33">
                  <c:v>84.66536438224739</c:v>
                </c:pt>
                <c:pt idx="34">
                  <c:v>87.723852225229365</c:v>
                </c:pt>
                <c:pt idx="35">
                  <c:v>90.757640315844071</c:v>
                </c:pt>
                <c:pt idx="36">
                  <c:v>93.727875628915896</c:v>
                </c:pt>
                <c:pt idx="37">
                  <c:v>96.640108903566386</c:v>
                </c:pt>
                <c:pt idx="38">
                  <c:v>99.525772943483034</c:v>
                </c:pt>
                <c:pt idx="39">
                  <c:v>102.49534152284329</c:v>
                </c:pt>
                <c:pt idx="40">
                  <c:v>105.54479754977314</c:v>
                </c:pt>
                <c:pt idx="41">
                  <c:v>108.65765411213434</c:v>
                </c:pt>
                <c:pt idx="42">
                  <c:v>111.80633900205409</c:v>
                </c:pt>
                <c:pt idx="43">
                  <c:v>114.95717493478028</c:v>
                </c:pt>
                <c:pt idx="44">
                  <c:v>118.09149310467781</c:v>
                </c:pt>
                <c:pt idx="45">
                  <c:v>121.21868314051164</c:v>
                </c:pt>
                <c:pt idx="46">
                  <c:v>124.37680184049796</c:v>
                </c:pt>
                <c:pt idx="47">
                  <c:v>127.6720292982919</c:v>
                </c:pt>
                <c:pt idx="48">
                  <c:v>131.07961160217795</c:v>
                </c:pt>
                <c:pt idx="49">
                  <c:v>134.57095939383038</c:v>
                </c:pt>
                <c:pt idx="50">
                  <c:v>138.13088563319911</c:v>
                </c:pt>
                <c:pt idx="51">
                  <c:v>141.71448284782917</c:v>
                </c:pt>
                <c:pt idx="52">
                  <c:v>145.28365577794324</c:v>
                </c:pt>
                <c:pt idx="53">
                  <c:v>148.84020160770419</c:v>
                </c:pt>
                <c:pt idx="54">
                  <c:v>152.39316611524356</c:v>
                </c:pt>
                <c:pt idx="55">
                  <c:v>155.98817419807631</c:v>
                </c:pt>
                <c:pt idx="56">
                  <c:v>159.63726294506759</c:v>
                </c:pt>
                <c:pt idx="57">
                  <c:v>163.33373404078989</c:v>
                </c:pt>
                <c:pt idx="58">
                  <c:v>167.07190510232388</c:v>
                </c:pt>
                <c:pt idx="59">
                  <c:v>170.81868047188317</c:v>
                </c:pt>
                <c:pt idx="60">
                  <c:v>174.5532813690248</c:v>
                </c:pt>
                <c:pt idx="61">
                  <c:v>178.27589823018002</c:v>
                </c:pt>
                <c:pt idx="62">
                  <c:v>181.99102411419679</c:v>
                </c:pt>
                <c:pt idx="63">
                  <c:v>185.724054899934</c:v>
                </c:pt>
                <c:pt idx="64">
                  <c:v>189.46623184205848</c:v>
                </c:pt>
                <c:pt idx="65">
                  <c:v>193.22047746972424</c:v>
                </c:pt>
                <c:pt idx="66">
                  <c:v>196.97334174678039</c:v>
                </c:pt>
                <c:pt idx="67">
                  <c:v>200.72510155637875</c:v>
                </c:pt>
                <c:pt idx="68">
                  <c:v>204.48195643381516</c:v>
                </c:pt>
                <c:pt idx="69">
                  <c:v>208.24307056911078</c:v>
                </c:pt>
                <c:pt idx="70">
                  <c:v>212.00703144951058</c:v>
                </c:pt>
                <c:pt idx="71">
                  <c:v>215.79548028088496</c:v>
                </c:pt>
                <c:pt idx="72">
                  <c:v>219.59393531033393</c:v>
                </c:pt>
                <c:pt idx="73">
                  <c:v>223.39953601068058</c:v>
                </c:pt>
                <c:pt idx="74">
                  <c:v>227.21208713962145</c:v>
                </c:pt>
                <c:pt idx="75">
                  <c:v>231.02275798330288</c:v>
                </c:pt>
                <c:pt idx="76">
                  <c:v>234.82237395886168</c:v>
                </c:pt>
                <c:pt idx="77">
                  <c:v>238.61119504580552</c:v>
                </c:pt>
                <c:pt idx="78">
                  <c:v>242.39719894865041</c:v>
                </c:pt>
                <c:pt idx="79">
                  <c:v>246.21046657896417</c:v>
                </c:pt>
                <c:pt idx="80">
                  <c:v>250.04469489661844</c:v>
                </c:pt>
                <c:pt idx="81">
                  <c:v>253.89430486794393</c:v>
                </c:pt>
                <c:pt idx="82">
                  <c:v>257.76571652615274</c:v>
                </c:pt>
                <c:pt idx="83">
                  <c:v>261.64508602145861</c:v>
                </c:pt>
                <c:pt idx="84">
                  <c:v>265.51511872366336</c:v>
                </c:pt>
                <c:pt idx="85">
                  <c:v>269.37538574644071</c:v>
                </c:pt>
                <c:pt idx="86">
                  <c:v>273.23497940287393</c:v>
                </c:pt>
                <c:pt idx="87">
                  <c:v>277.11902201860323</c:v>
                </c:pt>
                <c:pt idx="88">
                  <c:v>281.02913237346257</c:v>
                </c:pt>
                <c:pt idx="89">
                  <c:v>284.95646207605523</c:v>
                </c:pt>
                <c:pt idx="90">
                  <c:v>288.89700994516028</c:v>
                </c:pt>
                <c:pt idx="91">
                  <c:v>292.83448811768164</c:v>
                </c:pt>
                <c:pt idx="92">
                  <c:v>296.76150328388604</c:v>
                </c:pt>
                <c:pt idx="93">
                  <c:v>300.6796825053699</c:v>
                </c:pt>
                <c:pt idx="94">
                  <c:v>304.59218310157803</c:v>
                </c:pt>
                <c:pt idx="95">
                  <c:v>308.5061512099706</c:v>
                </c:pt>
                <c:pt idx="96">
                  <c:v>312.43185529902831</c:v>
                </c:pt>
                <c:pt idx="97">
                  <c:v>318.85784517823089</c:v>
                </c:pt>
                <c:pt idx="98">
                  <c:v>325.27205404681456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563-80C3-5A0D64E1BB2D}"/>
            </c:ext>
          </c:extLst>
        </c:ser>
        <c:ser>
          <c:idx val="4"/>
          <c:order val="4"/>
          <c:tx>
            <c:v>Alt1a_85_MF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1.6803503159932212</c:v>
                </c:pt>
                <c:pt idx="1">
                  <c:v>3.4214074370038903</c:v>
                </c:pt>
                <c:pt idx="2">
                  <c:v>5.236974102237558</c:v>
                </c:pt>
                <c:pt idx="3">
                  <c:v>7.0743889655812975</c:v>
                </c:pt>
                <c:pt idx="4">
                  <c:v>8.9258773268154368</c:v>
                </c:pt>
                <c:pt idx="5">
                  <c:v>10.790777718586476</c:v>
                </c:pt>
                <c:pt idx="6">
                  <c:v>12.669522431849222</c:v>
                </c:pt>
                <c:pt idx="7">
                  <c:v>14.572284971857785</c:v>
                </c:pt>
                <c:pt idx="8">
                  <c:v>16.568426817619148</c:v>
                </c:pt>
                <c:pt idx="9">
                  <c:v>18.625548812954833</c:v>
                </c:pt>
                <c:pt idx="10">
                  <c:v>20.730435621981506</c:v>
                </c:pt>
                <c:pt idx="11">
                  <c:v>22.866502489272474</c:v>
                </c:pt>
                <c:pt idx="12">
                  <c:v>25.032180686521635</c:v>
                </c:pt>
                <c:pt idx="13">
                  <c:v>27.225233704686325</c:v>
                </c:pt>
                <c:pt idx="14">
                  <c:v>29.469373469911861</c:v>
                </c:pt>
                <c:pt idx="15">
                  <c:v>31.795650380667894</c:v>
                </c:pt>
                <c:pt idx="16">
                  <c:v>34.219183246455707</c:v>
                </c:pt>
                <c:pt idx="17">
                  <c:v>36.736428702371093</c:v>
                </c:pt>
                <c:pt idx="18">
                  <c:v>39.325264821947236</c:v>
                </c:pt>
                <c:pt idx="19">
                  <c:v>41.930119145025927</c:v>
                </c:pt>
                <c:pt idx="20">
                  <c:v>44.539332253308189</c:v>
                </c:pt>
                <c:pt idx="21">
                  <c:v>47.15368613553558</c:v>
                </c:pt>
                <c:pt idx="22">
                  <c:v>49.778888332832281</c:v>
                </c:pt>
                <c:pt idx="23">
                  <c:v>52.464741555946745</c:v>
                </c:pt>
                <c:pt idx="24">
                  <c:v>55.24338710144589</c:v>
                </c:pt>
                <c:pt idx="25">
                  <c:v>58.093871636573624</c:v>
                </c:pt>
                <c:pt idx="26">
                  <c:v>60.9979463491524</c:v>
                </c:pt>
                <c:pt idx="27">
                  <c:v>63.904631785968213</c:v>
                </c:pt>
                <c:pt idx="28">
                  <c:v>66.772979960757326</c:v>
                </c:pt>
                <c:pt idx="29">
                  <c:v>69.641328135546445</c:v>
                </c:pt>
                <c:pt idx="30">
                  <c:v>72.467843600178185</c:v>
                </c:pt>
                <c:pt idx="31">
                  <c:v>75.281211402792565</c:v>
                </c:pt>
                <c:pt idx="32">
                  <c:v>78.112672606015721</c:v>
                </c:pt>
                <c:pt idx="33">
                  <c:v>80.991298969828392</c:v>
                </c:pt>
                <c:pt idx="34">
                  <c:v>83.911095584640378</c:v>
                </c:pt>
                <c:pt idx="35">
                  <c:v>86.811696935422901</c:v>
                </c:pt>
                <c:pt idx="36">
                  <c:v>89.653783673616402</c:v>
                </c:pt>
                <c:pt idx="37">
                  <c:v>92.443708319303326</c:v>
                </c:pt>
                <c:pt idx="38">
                  <c:v>95.213245870404577</c:v>
                </c:pt>
                <c:pt idx="39">
                  <c:v>98.073478775647231</c:v>
                </c:pt>
                <c:pt idx="40">
                  <c:v>101.02075510732554</c:v>
                </c:pt>
                <c:pt idx="41">
                  <c:v>104.03818918037824</c:v>
                </c:pt>
                <c:pt idx="42">
                  <c:v>107.09706308854794</c:v>
                </c:pt>
                <c:pt idx="43">
                  <c:v>110.16244275097249</c:v>
                </c:pt>
                <c:pt idx="44">
                  <c:v>113.21420397650824</c:v>
                </c:pt>
                <c:pt idx="45">
                  <c:v>116.26140471137195</c:v>
                </c:pt>
                <c:pt idx="46">
                  <c:v>119.34190348549257</c:v>
                </c:pt>
                <c:pt idx="47">
                  <c:v>122.56197222873276</c:v>
                </c:pt>
                <c:pt idx="48">
                  <c:v>125.89752293776472</c:v>
                </c:pt>
                <c:pt idx="49">
                  <c:v>129.31903148092303</c:v>
                </c:pt>
                <c:pt idx="50">
                  <c:v>132.81081628435672</c:v>
                </c:pt>
                <c:pt idx="51">
                  <c:v>136.32724968317015</c:v>
                </c:pt>
                <c:pt idx="52">
                  <c:v>139.83033688203844</c:v>
                </c:pt>
                <c:pt idx="53">
                  <c:v>143.32188280883238</c:v>
                </c:pt>
                <c:pt idx="54">
                  <c:v>146.81086607269904</c:v>
                </c:pt>
                <c:pt idx="55">
                  <c:v>150.34302669588246</c:v>
                </c:pt>
                <c:pt idx="56">
                  <c:v>153.93040020831779</c:v>
                </c:pt>
                <c:pt idx="57">
                  <c:v>157.56611564075729</c:v>
                </c:pt>
                <c:pt idx="58">
                  <c:v>161.24426733525448</c:v>
                </c:pt>
                <c:pt idx="59">
                  <c:v>164.9317506966448</c:v>
                </c:pt>
                <c:pt idx="60">
                  <c:v>168.60792304849434</c:v>
                </c:pt>
                <c:pt idx="61">
                  <c:v>172.27277424307124</c:v>
                </c:pt>
                <c:pt idx="62">
                  <c:v>175.93072232552157</c:v>
                </c:pt>
                <c:pt idx="63">
                  <c:v>179.6072804623922</c:v>
                </c:pt>
                <c:pt idx="64">
                  <c:v>183.29380132595827</c:v>
                </c:pt>
                <c:pt idx="65">
                  <c:v>186.99332712720454</c:v>
                </c:pt>
                <c:pt idx="66">
                  <c:v>190.69252770845256</c:v>
                </c:pt>
                <c:pt idx="67">
                  <c:v>194.39147222267803</c:v>
                </c:pt>
                <c:pt idx="68">
                  <c:v>198.09628816686319</c:v>
                </c:pt>
                <c:pt idx="69">
                  <c:v>201.80612011916804</c:v>
                </c:pt>
                <c:pt idx="70">
                  <c:v>205.51948697091234</c:v>
                </c:pt>
                <c:pt idx="71">
                  <c:v>209.25810132675832</c:v>
                </c:pt>
                <c:pt idx="72">
                  <c:v>213.00768473017101</c:v>
                </c:pt>
                <c:pt idx="73">
                  <c:v>216.76530462325914</c:v>
                </c:pt>
                <c:pt idx="74">
                  <c:v>220.53063871064506</c:v>
                </c:pt>
                <c:pt idx="75">
                  <c:v>224.29461695050512</c:v>
                </c:pt>
                <c:pt idx="76">
                  <c:v>228.04805706392338</c:v>
                </c:pt>
                <c:pt idx="77">
                  <c:v>231.79122195935926</c:v>
                </c:pt>
                <c:pt idx="78">
                  <c:v>235.5319773665135</c:v>
                </c:pt>
                <c:pt idx="79">
                  <c:v>239.30040985325107</c:v>
                </c:pt>
                <c:pt idx="80">
                  <c:v>243.09042562063166</c:v>
                </c:pt>
                <c:pt idx="81">
                  <c:v>246.89667105382952</c:v>
                </c:pt>
                <c:pt idx="82">
                  <c:v>250.72564123003642</c:v>
                </c:pt>
                <c:pt idx="83">
                  <c:v>254.56334335541703</c:v>
                </c:pt>
                <c:pt idx="84">
                  <c:v>258.39223205601706</c:v>
                </c:pt>
                <c:pt idx="85">
                  <c:v>262.21170750637157</c:v>
                </c:pt>
                <c:pt idx="86">
                  <c:v>266.03096949740245</c:v>
                </c:pt>
                <c:pt idx="87">
                  <c:v>269.87518481412843</c:v>
                </c:pt>
                <c:pt idx="88">
                  <c:v>273.74594663360409</c:v>
                </c:pt>
                <c:pt idx="89">
                  <c:v>277.63448113647513</c:v>
                </c:pt>
                <c:pt idx="90">
                  <c:v>281.53687995539673</c:v>
                </c:pt>
                <c:pt idx="91">
                  <c:v>285.4368560863897</c:v>
                </c:pt>
                <c:pt idx="92">
                  <c:v>289.32694566070001</c:v>
                </c:pt>
                <c:pt idx="93">
                  <c:v>293.20869718801504</c:v>
                </c:pt>
                <c:pt idx="94">
                  <c:v>297.08514009172791</c:v>
                </c:pt>
                <c:pt idx="95">
                  <c:v>300.96351043682614</c:v>
                </c:pt>
                <c:pt idx="96">
                  <c:v>304.85418704408318</c:v>
                </c:pt>
                <c:pt idx="97">
                  <c:v>311.28017692328575</c:v>
                </c:pt>
                <c:pt idx="98">
                  <c:v>317.69438579186942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563-80C3-5A0D64E1BB2D}"/>
            </c:ext>
          </c:extLst>
        </c:ser>
        <c:ser>
          <c:idx val="7"/>
          <c:order val="7"/>
          <c:tx>
            <c:v>Alt1a_85_LF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1.534430607202858</c:v>
                </c:pt>
                <c:pt idx="1">
                  <c:v>3.1326566114942116</c:v>
                </c:pt>
                <c:pt idx="2">
                  <c:v>4.8079524203461315</c:v>
                </c:pt>
                <c:pt idx="3">
                  <c:v>6.5072460077110517</c:v>
                </c:pt>
                <c:pt idx="4">
                  <c:v>8.2222696528164594</c:v>
                </c:pt>
                <c:pt idx="5">
                  <c:v>9.9522984336027491</c:v>
                </c:pt>
                <c:pt idx="6">
                  <c:v>11.697802869398656</c:v>
                </c:pt>
                <c:pt idx="7">
                  <c:v>13.469122637322203</c:v>
                </c:pt>
                <c:pt idx="8">
                  <c:v>15.336680064075273</c:v>
                </c:pt>
                <c:pt idx="9">
                  <c:v>17.26860687196994</c:v>
                </c:pt>
                <c:pt idx="10">
                  <c:v>19.250988621478374</c:v>
                </c:pt>
                <c:pt idx="11">
                  <c:v>21.266091293296249</c:v>
                </c:pt>
                <c:pt idx="12">
                  <c:v>23.313147279660352</c:v>
                </c:pt>
                <c:pt idx="13">
                  <c:v>25.389918230101877</c:v>
                </c:pt>
                <c:pt idx="14">
                  <c:v>27.520617353507596</c:v>
                </c:pt>
                <c:pt idx="15">
                  <c:v>29.736016527104852</c:v>
                </c:pt>
                <c:pt idx="16">
                  <c:v>32.050919801991071</c:v>
                </c:pt>
                <c:pt idx="17">
                  <c:v>34.461717322373147</c:v>
                </c:pt>
                <c:pt idx="18">
                  <c:v>36.946218295289142</c:v>
                </c:pt>
                <c:pt idx="19">
                  <c:v>39.448155092400334</c:v>
                </c:pt>
                <c:pt idx="20">
                  <c:v>41.95617562965797</c:v>
                </c:pt>
                <c:pt idx="21">
                  <c:v>44.470943541370289</c:v>
                </c:pt>
                <c:pt idx="22">
                  <c:v>46.99804868679108</c:v>
                </c:pt>
                <c:pt idx="23">
                  <c:v>49.587576751713662</c:v>
                </c:pt>
                <c:pt idx="24">
                  <c:v>52.272403065637299</c:v>
                </c:pt>
                <c:pt idx="25">
                  <c:v>55.032100401540831</c:v>
                </c:pt>
                <c:pt idx="26">
                  <c:v>57.847605256317252</c:v>
                </c:pt>
                <c:pt idx="27">
                  <c:v>60.666234317997848</c:v>
                </c:pt>
                <c:pt idx="28">
                  <c:v>63.430585075525819</c:v>
                </c:pt>
                <c:pt idx="29">
                  <c:v>66.19493583305379</c:v>
                </c:pt>
                <c:pt idx="30">
                  <c:v>68.897280059167841</c:v>
                </c:pt>
                <c:pt idx="31">
                  <c:v>71.566002108683861</c:v>
                </c:pt>
                <c:pt idx="32">
                  <c:v>74.239882662754866</c:v>
                </c:pt>
                <c:pt idx="33">
                  <c:v>76.957869236115982</c:v>
                </c:pt>
                <c:pt idx="34">
                  <c:v>79.721225084264276</c:v>
                </c:pt>
                <c:pt idx="35">
                  <c:v>82.471357925301902</c:v>
                </c:pt>
                <c:pt idx="36">
                  <c:v>85.168537388140479</c:v>
                </c:pt>
                <c:pt idx="37">
                  <c:v>87.820044778092466</c:v>
                </c:pt>
                <c:pt idx="38">
                  <c:v>90.458035799916644</c:v>
                </c:pt>
                <c:pt idx="39">
                  <c:v>93.194280503151887</c:v>
                </c:pt>
                <c:pt idx="40">
                  <c:v>96.025538831556631</c:v>
                </c:pt>
                <c:pt idx="41">
                  <c:v>98.934499870446359</c:v>
                </c:pt>
                <c:pt idx="42">
                  <c:v>101.89119810779144</c:v>
                </c:pt>
                <c:pt idx="43">
                  <c:v>104.85931923800175</c:v>
                </c:pt>
                <c:pt idx="44">
                  <c:v>107.81713319175655</c:v>
                </c:pt>
                <c:pt idx="45">
                  <c:v>110.7733358877031</c:v>
                </c:pt>
                <c:pt idx="46">
                  <c:v>113.76556593664905</c:v>
                </c:pt>
                <c:pt idx="47">
                  <c:v>116.90019896880747</c:v>
                </c:pt>
                <c:pt idx="48">
                  <c:v>120.15387590327609</c:v>
                </c:pt>
                <c:pt idx="49">
                  <c:v>123.49603643396605</c:v>
                </c:pt>
                <c:pt idx="50">
                  <c:v>126.91044331367817</c:v>
                </c:pt>
                <c:pt idx="51">
                  <c:v>130.3506639653472</c:v>
                </c:pt>
                <c:pt idx="52">
                  <c:v>133.77881491703496</c:v>
                </c:pt>
                <c:pt idx="53">
                  <c:v>137.19670904009232</c:v>
                </c:pt>
                <c:pt idx="54">
                  <c:v>140.6132482779789</c:v>
                </c:pt>
                <c:pt idx="55">
                  <c:v>144.07429773221486</c:v>
                </c:pt>
                <c:pt idx="56">
                  <c:v>147.59189014773659</c:v>
                </c:pt>
                <c:pt idx="57">
                  <c:v>151.15895916843718</c:v>
                </c:pt>
                <c:pt idx="58">
                  <c:v>154.76935093732843</c:v>
                </c:pt>
                <c:pt idx="59">
                  <c:v>158.38995058525913</c:v>
                </c:pt>
                <c:pt idx="60">
                  <c:v>162.00026652784192</c:v>
                </c:pt>
                <c:pt idx="61">
                  <c:v>165.60006738586205</c:v>
                </c:pt>
                <c:pt idx="62">
                  <c:v>169.19368872234972</c:v>
                </c:pt>
                <c:pt idx="63">
                  <c:v>172.80677255503716</c:v>
                </c:pt>
                <c:pt idx="64">
                  <c:v>176.43079271966025</c:v>
                </c:pt>
                <c:pt idx="65">
                  <c:v>180.06891903185843</c:v>
                </c:pt>
                <c:pt idx="66">
                  <c:v>183.70794962378085</c:v>
                </c:pt>
                <c:pt idx="67">
                  <c:v>187.34772056772573</c:v>
                </c:pt>
                <c:pt idx="68">
                  <c:v>190.99427603607845</c:v>
                </c:pt>
                <c:pt idx="69">
                  <c:v>194.64673546401806</c:v>
                </c:pt>
                <c:pt idx="70">
                  <c:v>198.30353821176308</c:v>
                </c:pt>
                <c:pt idx="71">
                  <c:v>201.98647255265854</c:v>
                </c:pt>
                <c:pt idx="72">
                  <c:v>205.68147846105325</c:v>
                </c:pt>
                <c:pt idx="73">
                  <c:v>209.38554063572164</c:v>
                </c:pt>
                <c:pt idx="74">
                  <c:v>213.09819371763953</c:v>
                </c:pt>
                <c:pt idx="75">
                  <c:v>216.81010206822577</c:v>
                </c:pt>
                <c:pt idx="76">
                  <c:v>220.51207153454726</c:v>
                </c:pt>
                <c:pt idx="77">
                  <c:v>224.20436488054392</c:v>
                </c:pt>
                <c:pt idx="78">
                  <c:v>227.89472240580966</c:v>
                </c:pt>
                <c:pt idx="79">
                  <c:v>231.61323320589014</c:v>
                </c:pt>
                <c:pt idx="80">
                  <c:v>235.35403042914498</c:v>
                </c:pt>
                <c:pt idx="81">
                  <c:v>239.11200401252572</c:v>
                </c:pt>
                <c:pt idx="82">
                  <c:v>242.8937292378348</c:v>
                </c:pt>
                <c:pt idx="83">
                  <c:v>246.685047974962</c:v>
                </c:pt>
                <c:pt idx="84">
                  <c:v>250.46813783011595</c:v>
                </c:pt>
                <c:pt idx="85">
                  <c:v>254.24220968367752</c:v>
                </c:pt>
                <c:pt idx="86">
                  <c:v>258.01657975744882</c:v>
                </c:pt>
                <c:pt idx="87">
                  <c:v>261.81646205670438</c:v>
                </c:pt>
                <c:pt idx="88">
                  <c:v>265.64342034073104</c:v>
                </c:pt>
                <c:pt idx="89">
                  <c:v>269.48876187239262</c:v>
                </c:pt>
                <c:pt idx="90">
                  <c:v>273.34867965330773</c:v>
                </c:pt>
                <c:pt idx="91">
                  <c:v>277.20688678719114</c:v>
                </c:pt>
                <c:pt idx="92">
                  <c:v>281.05584083347082</c:v>
                </c:pt>
                <c:pt idx="93">
                  <c:v>284.89700380651334</c:v>
                </c:pt>
                <c:pt idx="94">
                  <c:v>288.733263967109</c:v>
                </c:pt>
                <c:pt idx="95">
                  <c:v>292.57195635422158</c:v>
                </c:pt>
                <c:pt idx="96">
                  <c:v>296.42358114283928</c:v>
                </c:pt>
                <c:pt idx="97">
                  <c:v>302.84957102204186</c:v>
                </c:pt>
                <c:pt idx="98">
                  <c:v>309.26377989062553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5-4563-80C3-5A0D64E1BB2D}"/>
            </c:ext>
          </c:extLst>
        </c:ser>
        <c:ser>
          <c:idx val="10"/>
          <c:order val="10"/>
          <c:tx>
            <c:v>Alt1a_85_H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1.944915122441887</c:v>
                </c:pt>
                <c:pt idx="1">
                  <c:v>3.9449801758168359</c:v>
                </c:pt>
                <c:pt idx="2">
                  <c:v>6.0148894801058379</c:v>
                </c:pt>
                <c:pt idx="3">
                  <c:v>8.1026155734459095</c:v>
                </c:pt>
                <c:pt idx="4">
                  <c:v>10.20124238258013</c:v>
                </c:pt>
                <c:pt idx="5">
                  <c:v>12.310509826047978</c:v>
                </c:pt>
                <c:pt idx="6">
                  <c:v>14.430824216292525</c:v>
                </c:pt>
                <c:pt idx="7">
                  <c:v>16.571880212245361</c:v>
                </c:pt>
                <c:pt idx="8">
                  <c:v>18.800916975443986</c:v>
                </c:pt>
                <c:pt idx="9">
                  <c:v>21.084624411781398</c:v>
                </c:pt>
                <c:pt idx="10">
                  <c:v>23.411089334479893</c:v>
                </c:pt>
                <c:pt idx="11">
                  <c:v>25.765901661399834</c:v>
                </c:pt>
                <c:pt idx="12">
                  <c:v>28.145996584154553</c:v>
                </c:pt>
                <c:pt idx="13">
                  <c:v>30.549461815906692</c:v>
                </c:pt>
                <c:pt idx="14">
                  <c:v>32.999098201866879</c:v>
                </c:pt>
                <c:pt idx="15">
                  <c:v>35.526185370267214</c:v>
                </c:pt>
                <c:pt idx="16">
                  <c:v>38.146390032118106</c:v>
                </c:pt>
                <c:pt idx="17">
                  <c:v>40.856248831777499</c:v>
                </c:pt>
                <c:pt idx="18">
                  <c:v>43.633698609906169</c:v>
                </c:pt>
                <c:pt idx="19">
                  <c:v>46.424536482083631</c:v>
                </c:pt>
                <c:pt idx="20">
                  <c:v>49.216557578281858</c:v>
                </c:pt>
                <c:pt idx="21">
                  <c:v>52.010774873730988</c:v>
                </c:pt>
                <c:pt idx="22">
                  <c:v>54.81310721298906</c:v>
                </c:pt>
                <c:pt idx="23">
                  <c:v>57.672826394976347</c:v>
                </c:pt>
                <c:pt idx="24">
                  <c:v>60.620719488596706</c:v>
                </c:pt>
                <c:pt idx="25">
                  <c:v>63.634821610260076</c:v>
                </c:pt>
                <c:pt idx="26">
                  <c:v>66.698021904418724</c:v>
                </c:pt>
                <c:pt idx="27">
                  <c:v>69.760472171976815</c:v>
                </c:pt>
                <c:pt idx="28">
                  <c:v>72.787028857443033</c:v>
                </c:pt>
                <c:pt idx="29">
                  <c:v>75.813585542909252</c:v>
                </c:pt>
                <c:pt idx="30">
                  <c:v>78.80747681912176</c:v>
                </c:pt>
                <c:pt idx="31">
                  <c:v>81.796853886900976</c:v>
                </c:pt>
                <c:pt idx="32">
                  <c:v>84.807488842683412</c:v>
                </c:pt>
                <c:pt idx="33">
                  <c:v>87.861920070012914</c:v>
                </c:pt>
                <c:pt idx="34">
                  <c:v>90.949708746896619</c:v>
                </c:pt>
                <c:pt idx="35">
                  <c:v>94.010561653466809</c:v>
                </c:pt>
                <c:pt idx="36">
                  <c:v>97.006487245116716</c:v>
                </c:pt>
                <c:pt idx="37">
                  <c:v>99.943138629058211</c:v>
                </c:pt>
                <c:pt idx="38">
                  <c:v>102.85194268185725</c:v>
                </c:pt>
                <c:pt idx="39">
                  <c:v>105.84326146503075</c:v>
                </c:pt>
                <c:pt idx="40">
                  <c:v>108.91299832495915</c:v>
                </c:pt>
                <c:pt idx="41">
                  <c:v>112.04473834744653</c:v>
                </c:pt>
                <c:pt idx="42">
                  <c:v>115.21112963128242</c:v>
                </c:pt>
                <c:pt idx="43">
                  <c:v>118.37873673825435</c:v>
                </c:pt>
                <c:pt idx="44">
                  <c:v>121.52916933324222</c:v>
                </c:pt>
                <c:pt idx="45">
                  <c:v>124.67187171047588</c:v>
                </c:pt>
                <c:pt idx="46">
                  <c:v>127.84492967274387</c:v>
                </c:pt>
                <c:pt idx="47">
                  <c:v>131.15450178554343</c:v>
                </c:pt>
                <c:pt idx="48">
                  <c:v>134.57570533342758</c:v>
                </c:pt>
                <c:pt idx="49">
                  <c:v>138.08014531463368</c:v>
                </c:pt>
                <c:pt idx="50">
                  <c:v>141.6527425065585</c:v>
                </c:pt>
                <c:pt idx="51">
                  <c:v>145.24873665326197</c:v>
                </c:pt>
                <c:pt idx="52">
                  <c:v>148.83001467433581</c:v>
                </c:pt>
                <c:pt idx="53">
                  <c:v>152.39836692121278</c:v>
                </c:pt>
                <c:pt idx="54">
                  <c:v>155.96284212952438</c:v>
                </c:pt>
                <c:pt idx="55">
                  <c:v>159.56903269864992</c:v>
                </c:pt>
                <c:pt idx="56">
                  <c:v>163.22896654156335</c:v>
                </c:pt>
                <c:pt idx="57">
                  <c:v>166.93596951771536</c:v>
                </c:pt>
                <c:pt idx="58">
                  <c:v>170.68439322821752</c:v>
                </c:pt>
                <c:pt idx="59">
                  <c:v>174.44114025149636</c:v>
                </c:pt>
                <c:pt idx="60">
                  <c:v>178.18540845017577</c:v>
                </c:pt>
                <c:pt idx="61">
                  <c:v>181.91742286073048</c:v>
                </c:pt>
                <c:pt idx="62">
                  <c:v>185.64169161908009</c:v>
                </c:pt>
                <c:pt idx="63">
                  <c:v>189.38359758464892</c:v>
                </c:pt>
                <c:pt idx="64">
                  <c:v>193.13437347336037</c:v>
                </c:pt>
                <c:pt idx="65">
                  <c:v>196.8969351394685</c:v>
                </c:pt>
                <c:pt idx="66">
                  <c:v>200.65782759370526</c:v>
                </c:pt>
                <c:pt idx="67">
                  <c:v>204.41736918758443</c:v>
                </c:pt>
                <c:pt idx="68">
                  <c:v>208.18177965283502</c:v>
                </c:pt>
                <c:pt idx="69">
                  <c:v>211.95023449640911</c:v>
                </c:pt>
                <c:pt idx="70">
                  <c:v>215.72133853536499</c:v>
                </c:pt>
                <c:pt idx="71">
                  <c:v>219.51673018008998</c:v>
                </c:pt>
                <c:pt idx="72">
                  <c:v>223.32190915695642</c:v>
                </c:pt>
                <c:pt idx="73">
                  <c:v>227.13403162752195</c:v>
                </c:pt>
                <c:pt idx="74">
                  <c:v>230.95292465822106</c:v>
                </c:pt>
                <c:pt idx="75">
                  <c:v>234.76979198685686</c:v>
                </c:pt>
                <c:pt idx="76">
                  <c:v>238.57546368003742</c:v>
                </c:pt>
                <c:pt idx="77">
                  <c:v>242.37020242513333</c:v>
                </c:pt>
                <c:pt idx="78">
                  <c:v>246.16200245066435</c:v>
                </c:pt>
                <c:pt idx="79">
                  <c:v>249.98094665588062</c:v>
                </c:pt>
                <c:pt idx="80">
                  <c:v>253.82071019514899</c:v>
                </c:pt>
                <c:pt idx="81">
                  <c:v>257.67569220353568</c:v>
                </c:pt>
                <c:pt idx="82">
                  <c:v>261.55230902929685</c:v>
                </c:pt>
                <c:pt idx="83">
                  <c:v>265.43673862717839</c:v>
                </c:pt>
                <c:pt idx="84">
                  <c:v>269.31171739805944</c:v>
                </c:pt>
                <c:pt idx="85">
                  <c:v>273.17683782833416</c:v>
                </c:pt>
                <c:pt idx="86">
                  <c:v>277.04118279340435</c:v>
                </c:pt>
                <c:pt idx="87">
                  <c:v>280.9298721824685</c:v>
                </c:pt>
                <c:pt idx="88">
                  <c:v>284.84452994206845</c:v>
                </c:pt>
                <c:pt idx="89">
                  <c:v>288.77630223517161</c:v>
                </c:pt>
                <c:pt idx="90">
                  <c:v>292.72118072455174</c:v>
                </c:pt>
                <c:pt idx="91">
                  <c:v>296.66288045690283</c:v>
                </c:pt>
                <c:pt idx="92">
                  <c:v>300.59401807098169</c:v>
                </c:pt>
                <c:pt idx="93">
                  <c:v>304.51623084975404</c:v>
                </c:pt>
                <c:pt idx="94">
                  <c:v>308.43269089549187</c:v>
                </c:pt>
                <c:pt idx="95">
                  <c:v>312.3505369369214</c:v>
                </c:pt>
                <c:pt idx="96">
                  <c:v>316.28002830848362</c:v>
                </c:pt>
                <c:pt idx="97">
                  <c:v>320.21214241939879</c:v>
                </c:pt>
                <c:pt idx="98">
                  <c:v>324.1452696226541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85-4563-80C3-5A0D64E1BB2D}"/>
            </c:ext>
          </c:extLst>
        </c:ser>
        <c:ser>
          <c:idx val="13"/>
          <c:order val="13"/>
          <c:tx>
            <c:v>Alt1a_85_M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1.9249090724149309</c:v>
                </c:pt>
                <c:pt idx="1">
                  <c:v>3.9057961532046273</c:v>
                </c:pt>
                <c:pt idx="2">
                  <c:v>5.9570136375597009</c:v>
                </c:pt>
                <c:pt idx="3">
                  <c:v>8.0263418624883904</c:v>
                </c:pt>
                <c:pt idx="4">
                  <c:v>10.106689116273587</c:v>
                </c:pt>
                <c:pt idx="5">
                  <c:v>12.198251894656925</c:v>
                </c:pt>
                <c:pt idx="6">
                  <c:v>14.301521355195117</c:v>
                </c:pt>
                <c:pt idx="7">
                  <c:v>16.425988855164672</c:v>
                </c:pt>
                <c:pt idx="8">
                  <c:v>18.639028536887125</c:v>
                </c:pt>
                <c:pt idx="9">
                  <c:v>20.907369200666245</c:v>
                </c:pt>
                <c:pt idx="10">
                  <c:v>23.218926034581379</c:v>
                </c:pt>
                <c:pt idx="11">
                  <c:v>25.559137119434979</c:v>
                </c:pt>
                <c:pt idx="12">
                  <c:v>27.92505708734755</c:v>
                </c:pt>
                <c:pt idx="13">
                  <c:v>30.314702602167365</c:v>
                </c:pt>
                <c:pt idx="14">
                  <c:v>32.750964674014256</c:v>
                </c:pt>
                <c:pt idx="15">
                  <c:v>35.265096894610956</c:v>
                </c:pt>
                <c:pt idx="16">
                  <c:v>37.872718283334933</c:v>
                </c:pt>
                <c:pt idx="17">
                  <c:v>40.570342740340273</c:v>
                </c:pt>
                <c:pt idx="18">
                  <c:v>43.335876175927034</c:v>
                </c:pt>
                <c:pt idx="19">
                  <c:v>46.115043962572841</c:v>
                </c:pt>
                <c:pt idx="20">
                  <c:v>48.895703083406097</c:v>
                </c:pt>
                <c:pt idx="21">
                  <c:v>51.678856183481884</c:v>
                </c:pt>
                <c:pt idx="22">
                  <c:v>54.470385857418528</c:v>
                </c:pt>
                <c:pt idx="23">
                  <c:v>57.319581256125986</c:v>
                </c:pt>
                <c:pt idx="24">
                  <c:v>60.257334914425321</c:v>
                </c:pt>
                <c:pt idx="25">
                  <c:v>63.261708783545018</c:v>
                </c:pt>
                <c:pt idx="26">
                  <c:v>66.315174772772153</c:v>
                </c:pt>
                <c:pt idx="27">
                  <c:v>69.366058463196637</c:v>
                </c:pt>
                <c:pt idx="28">
                  <c:v>72.357627828673941</c:v>
                </c:pt>
                <c:pt idx="29">
                  <c:v>75.349197194151245</c:v>
                </c:pt>
                <c:pt idx="30">
                  <c:v>78.283117630595086</c:v>
                </c:pt>
                <c:pt idx="31">
                  <c:v>81.186439562289209</c:v>
                </c:pt>
                <c:pt idx="32">
                  <c:v>84.092638299898269</c:v>
                </c:pt>
                <c:pt idx="33">
                  <c:v>87.034977322175465</c:v>
                </c:pt>
                <c:pt idx="34">
                  <c:v>90.011213042328833</c:v>
                </c:pt>
                <c:pt idx="35">
                  <c:v>92.96396223854471</c:v>
                </c:pt>
                <c:pt idx="36">
                  <c:v>95.855617017728292</c:v>
                </c:pt>
                <c:pt idx="37">
                  <c:v>98.692758153336797</c:v>
                </c:pt>
                <c:pt idx="38">
                  <c:v>101.50715100627112</c:v>
                </c:pt>
                <c:pt idx="39">
                  <c:v>104.40962894014125</c:v>
                </c:pt>
                <c:pt idx="40">
                  <c:v>107.3963669229388</c:v>
                </c:pt>
                <c:pt idx="41">
                  <c:v>110.45060587161636</c:v>
                </c:pt>
                <c:pt idx="42">
                  <c:v>113.54403505492574</c:v>
                </c:pt>
                <c:pt idx="43">
                  <c:v>116.64216398708061</c:v>
                </c:pt>
                <c:pt idx="44">
                  <c:v>119.72538311376965</c:v>
                </c:pt>
                <c:pt idx="45">
                  <c:v>122.80283385776292</c:v>
                </c:pt>
                <c:pt idx="46">
                  <c:v>125.91241287229003</c:v>
                </c:pt>
                <c:pt idx="47">
                  <c:v>129.16033429390242</c:v>
                </c:pt>
                <c:pt idx="48">
                  <c:v>132.52225774246932</c:v>
                </c:pt>
                <c:pt idx="49">
                  <c:v>135.96904013370477</c:v>
                </c:pt>
                <c:pt idx="50">
                  <c:v>139.48522004251532</c:v>
                </c:pt>
                <c:pt idx="51">
                  <c:v>143.02546902701184</c:v>
                </c:pt>
                <c:pt idx="52">
                  <c:v>146.55177557632311</c:v>
                </c:pt>
                <c:pt idx="53">
                  <c:v>150.06595303385794</c:v>
                </c:pt>
                <c:pt idx="54">
                  <c:v>153.57700992463617</c:v>
                </c:pt>
                <c:pt idx="55">
                  <c:v>157.13064648953647</c:v>
                </c:pt>
                <c:pt idx="56">
                  <c:v>160.73889913090494</c:v>
                </c:pt>
                <c:pt idx="57">
                  <c:v>164.3949610546729</c:v>
                </c:pt>
                <c:pt idx="58">
                  <c:v>168.0930098840621</c:v>
                </c:pt>
                <c:pt idx="59">
                  <c:v>171.79995021460314</c:v>
                </c:pt>
                <c:pt idx="60">
                  <c:v>175.495099615968</c:v>
                </c:pt>
                <c:pt idx="61">
                  <c:v>179.1785263169981</c:v>
                </c:pt>
                <c:pt idx="62">
                  <c:v>182.85468408822646</c:v>
                </c:pt>
                <c:pt idx="63">
                  <c:v>186.54905703812403</c:v>
                </c:pt>
                <c:pt idx="64">
                  <c:v>190.25297193458894</c:v>
                </c:pt>
                <c:pt idx="65">
                  <c:v>193.96944360960919</c:v>
                </c:pt>
                <c:pt idx="66">
                  <c:v>197.68511468845534</c:v>
                </c:pt>
                <c:pt idx="67">
                  <c:v>201.40013373093055</c:v>
                </c:pt>
                <c:pt idx="68">
                  <c:v>205.12066229955698</c:v>
                </c:pt>
                <c:pt idx="69">
                  <c:v>208.84586102548997</c:v>
                </c:pt>
                <c:pt idx="70">
                  <c:v>212.5742792485087</c:v>
                </c:pt>
                <c:pt idx="71">
                  <c:v>216.32761561276669</c:v>
                </c:pt>
                <c:pt idx="72">
                  <c:v>220.09153600598725</c:v>
                </c:pt>
                <c:pt idx="73">
                  <c:v>223.86313753665297</c:v>
                </c:pt>
                <c:pt idx="74">
                  <c:v>227.64214280328599</c:v>
                </c:pt>
                <c:pt idx="75">
                  <c:v>231.41955879828367</c:v>
                </c:pt>
                <c:pt idx="76">
                  <c:v>235.18620982134598</c:v>
                </c:pt>
                <c:pt idx="77">
                  <c:v>238.94236156226148</c:v>
                </c:pt>
                <c:pt idx="78">
                  <c:v>242.69591669034043</c:v>
                </c:pt>
                <c:pt idx="79">
                  <c:v>246.47696274505111</c:v>
                </c:pt>
                <c:pt idx="80">
                  <c:v>250.27934884267381</c:v>
                </c:pt>
                <c:pt idx="81">
                  <c:v>254.09765985663071</c:v>
                </c:pt>
                <c:pt idx="82">
                  <c:v>257.9383731756073</c:v>
                </c:pt>
                <c:pt idx="83">
                  <c:v>261.78754223474391</c:v>
                </c:pt>
                <c:pt idx="84">
                  <c:v>265.62769597997215</c:v>
                </c:pt>
                <c:pt idx="85">
                  <c:v>269.45828549573417</c:v>
                </c:pt>
                <c:pt idx="86">
                  <c:v>273.28848283354256</c:v>
                </c:pt>
                <c:pt idx="87">
                  <c:v>277.14344525744178</c:v>
                </c:pt>
                <c:pt idx="88">
                  <c:v>281.02477566648446</c:v>
                </c:pt>
                <c:pt idx="89">
                  <c:v>284.92368228331287</c:v>
                </c:pt>
                <c:pt idx="90">
                  <c:v>288.83623398142191</c:v>
                </c:pt>
                <c:pt idx="91">
                  <c:v>292.74614613248855</c:v>
                </c:pt>
                <c:pt idx="92">
                  <c:v>296.64597666001538</c:v>
                </c:pt>
                <c:pt idx="93">
                  <c:v>300.53729841198054</c:v>
                </c:pt>
                <c:pt idx="94">
                  <c:v>304.42317772239011</c:v>
                </c:pt>
                <c:pt idx="95">
                  <c:v>308.31082904102072</c:v>
                </c:pt>
                <c:pt idx="96">
                  <c:v>312.21060367989247</c:v>
                </c:pt>
                <c:pt idx="97">
                  <c:v>318.63659355909505</c:v>
                </c:pt>
                <c:pt idx="98">
                  <c:v>325.05080242767872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5-4563-80C3-5A0D64E1BB2D}"/>
            </c:ext>
          </c:extLst>
        </c:ser>
        <c:ser>
          <c:idx val="16"/>
          <c:order val="16"/>
          <c:tx>
            <c:v>Alt1a_85_L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1.6225492463052515</c:v>
                </c:pt>
                <c:pt idx="1">
                  <c:v>3.3071729576029396</c:v>
                </c:pt>
                <c:pt idx="2">
                  <c:v>5.0673795226385767</c:v>
                </c:pt>
                <c:pt idx="3">
                  <c:v>6.8502903520787957</c:v>
                </c:pt>
                <c:pt idx="4">
                  <c:v>8.6478937196503107</c:v>
                </c:pt>
                <c:pt idx="5">
                  <c:v>10.459677710681568</c:v>
                </c:pt>
                <c:pt idx="6">
                  <c:v>12.286116760997167</c:v>
                </c:pt>
                <c:pt idx="7">
                  <c:v>14.137353650046956</c:v>
                </c:pt>
                <c:pt idx="8">
                  <c:v>16.083178979027394</c:v>
                </c:pt>
                <c:pt idx="9">
                  <c:v>18.091382658973032</c:v>
                </c:pt>
                <c:pt idx="10">
                  <c:v>20.148435796007888</c:v>
                </c:pt>
                <c:pt idx="11">
                  <c:v>22.23729727175283</c:v>
                </c:pt>
                <c:pt idx="12">
                  <c:v>24.356717208588293</c:v>
                </c:pt>
                <c:pt idx="13">
                  <c:v>26.504580741120929</c:v>
                </c:pt>
                <c:pt idx="14">
                  <c:v>28.704765601495662</c:v>
                </c:pt>
                <c:pt idx="15">
                  <c:v>30.988118441837447</c:v>
                </c:pt>
                <c:pt idx="16">
                  <c:v>33.369618207459311</c:v>
                </c:pt>
                <c:pt idx="17">
                  <c:v>35.845685908146621</c:v>
                </c:pt>
                <c:pt idx="18">
                  <c:v>38.394178365157046</c:v>
                </c:pt>
                <c:pt idx="19">
                  <c:v>40.959254941804552</c:v>
                </c:pt>
                <c:pt idx="20">
                  <c:v>43.529388043276768</c:v>
                </c:pt>
                <c:pt idx="21">
                  <c:v>46.105316834179966</c:v>
                </c:pt>
                <c:pt idx="22">
                  <c:v>48.692695719242039</c:v>
                </c:pt>
                <c:pt idx="23">
                  <c:v>51.341434446273219</c:v>
                </c:pt>
                <c:pt idx="24">
                  <c:v>54.08396563993778</c:v>
                </c:pt>
                <c:pt idx="25">
                  <c:v>56.89951473221295</c:v>
                </c:pt>
                <c:pt idx="26">
                  <c:v>59.769263206981663</c:v>
                </c:pt>
                <c:pt idx="27">
                  <c:v>62.640256196002433</c:v>
                </c:pt>
                <c:pt idx="28">
                  <c:v>65.449239417890468</c:v>
                </c:pt>
                <c:pt idx="29">
                  <c:v>68.258222639778509</c:v>
                </c:pt>
                <c:pt idx="30">
                  <c:v>70.999363251075835</c:v>
                </c:pt>
                <c:pt idx="31">
                  <c:v>73.700538362783973</c:v>
                </c:pt>
                <c:pt idx="32">
                  <c:v>76.401433185849683</c:v>
                </c:pt>
                <c:pt idx="33">
                  <c:v>79.142549645787156</c:v>
                </c:pt>
                <c:pt idx="34">
                  <c:v>81.926489290083012</c:v>
                </c:pt>
                <c:pt idx="35">
                  <c:v>84.695688975563698</c:v>
                </c:pt>
                <c:pt idx="36">
                  <c:v>87.411003751508744</c:v>
                </c:pt>
                <c:pt idx="37">
                  <c:v>90.079783697094285</c:v>
                </c:pt>
                <c:pt idx="38">
                  <c:v>92.734184418070868</c:v>
                </c:pt>
                <c:pt idx="39">
                  <c:v>95.485893729053899</c:v>
                </c:pt>
                <c:pt idx="40">
                  <c:v>98.33161478835045</c:v>
                </c:pt>
                <c:pt idx="41">
                  <c:v>101.25408307268461</c:v>
                </c:pt>
                <c:pt idx="42">
                  <c:v>104.22348035922145</c:v>
                </c:pt>
                <c:pt idx="43">
                  <c:v>107.20365582690509</c:v>
                </c:pt>
                <c:pt idx="44">
                  <c:v>110.17306914005151</c:v>
                </c:pt>
                <c:pt idx="45">
                  <c:v>113.14045261756903</c:v>
                </c:pt>
                <c:pt idx="46">
                  <c:v>116.14346376270153</c:v>
                </c:pt>
                <c:pt idx="47">
                  <c:v>119.28846096629435</c:v>
                </c:pt>
                <c:pt idx="48">
                  <c:v>122.55199658693883</c:v>
                </c:pt>
                <c:pt idx="49">
                  <c:v>125.90364252941227</c:v>
                </c:pt>
                <c:pt idx="50">
                  <c:v>129.3272360582861</c:v>
                </c:pt>
                <c:pt idx="51">
                  <c:v>132.7764455042452</c:v>
                </c:pt>
                <c:pt idx="52">
                  <c:v>136.21337440650623</c:v>
                </c:pt>
                <c:pt idx="53">
                  <c:v>139.63983014908212</c:v>
                </c:pt>
                <c:pt idx="54">
                  <c:v>143.06471579152068</c:v>
                </c:pt>
                <c:pt idx="55">
                  <c:v>146.5338736377023</c:v>
                </c:pt>
                <c:pt idx="56">
                  <c:v>150.05932982293132</c:v>
                </c:pt>
                <c:pt idx="57">
                  <c:v>153.63403416037295</c:v>
                </c:pt>
                <c:pt idx="58">
                  <c:v>157.25185634499536</c:v>
                </c:pt>
                <c:pt idx="59">
                  <c:v>160.87968008225988</c:v>
                </c:pt>
                <c:pt idx="60">
                  <c:v>164.49699766831057</c:v>
                </c:pt>
                <c:pt idx="61">
                  <c:v>168.10360188699269</c:v>
                </c:pt>
                <c:pt idx="62">
                  <c:v>171.70383911401106</c:v>
                </c:pt>
                <c:pt idx="63">
                  <c:v>175.32334250793818</c:v>
                </c:pt>
                <c:pt idx="64">
                  <c:v>178.95358019781909</c:v>
                </c:pt>
                <c:pt idx="65">
                  <c:v>182.59771787071938</c:v>
                </c:pt>
                <c:pt idx="66">
                  <c:v>186.24255024713449</c:v>
                </c:pt>
                <c:pt idx="67">
                  <c:v>189.88794325954947</c:v>
                </c:pt>
                <c:pt idx="68">
                  <c:v>193.53995527662681</c:v>
                </c:pt>
                <c:pt idx="69">
                  <c:v>197.19771393084059</c:v>
                </c:pt>
                <c:pt idx="70">
                  <c:v>200.85967103553327</c:v>
                </c:pt>
                <c:pt idx="71">
                  <c:v>204.54761348158277</c:v>
                </c:pt>
                <c:pt idx="72">
                  <c:v>208.24746836031466</c:v>
                </c:pt>
                <c:pt idx="73">
                  <c:v>211.956232425238</c:v>
                </c:pt>
                <c:pt idx="74">
                  <c:v>215.67345636637253</c:v>
                </c:pt>
                <c:pt idx="75">
                  <c:v>219.38982874190117</c:v>
                </c:pt>
                <c:pt idx="76">
                  <c:v>223.09615866323838</c:v>
                </c:pt>
                <c:pt idx="77">
                  <c:v>226.79271147202061</c:v>
                </c:pt>
                <c:pt idx="78">
                  <c:v>230.48723895030309</c:v>
                </c:pt>
                <c:pt idx="79">
                  <c:v>234.20983175927239</c:v>
                </c:pt>
                <c:pt idx="80">
                  <c:v>237.95460803794495</c:v>
                </c:pt>
                <c:pt idx="81">
                  <c:v>241.71644289865199</c:v>
                </c:pt>
                <c:pt idx="82">
                  <c:v>245.50190896801851</c:v>
                </c:pt>
                <c:pt idx="83">
                  <c:v>249.29686306708734</c:v>
                </c:pt>
                <c:pt idx="84">
                  <c:v>253.0835053799924</c:v>
                </c:pt>
                <c:pt idx="85">
                  <c:v>256.86106176843975</c:v>
                </c:pt>
                <c:pt idx="86">
                  <c:v>260.63884177224838</c:v>
                </c:pt>
                <c:pt idx="87">
                  <c:v>264.44205773563345</c:v>
                </c:pt>
                <c:pt idx="88">
                  <c:v>268.27227719750232</c:v>
                </c:pt>
                <c:pt idx="89">
                  <c:v>272.12080374075032</c:v>
                </c:pt>
                <c:pt idx="90">
                  <c:v>275.98382571340204</c:v>
                </c:pt>
                <c:pt idx="91">
                  <c:v>279.84505827236165</c:v>
                </c:pt>
                <c:pt idx="92">
                  <c:v>283.69696582798139</c:v>
                </c:pt>
                <c:pt idx="93">
                  <c:v>287.54101778891351</c:v>
                </c:pt>
                <c:pt idx="94">
                  <c:v>291.38011300942384</c:v>
                </c:pt>
                <c:pt idx="95">
                  <c:v>295.22158113066189</c:v>
                </c:pt>
                <c:pt idx="96">
                  <c:v>299.0759161323985</c:v>
                </c:pt>
                <c:pt idx="97">
                  <c:v>305.50190601160108</c:v>
                </c:pt>
                <c:pt idx="98">
                  <c:v>311.91611488018475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85-4563-80C3-5A0D64E1BB2D}"/>
            </c:ext>
          </c:extLst>
        </c:ser>
        <c:ser>
          <c:idx val="19"/>
          <c:order val="19"/>
          <c:tx>
            <c:v>Alt1a_85_HP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2.0097576693423482</c:v>
                </c:pt>
                <c:pt idx="1">
                  <c:v>4.0732858309947311</c:v>
                </c:pt>
                <c:pt idx="2">
                  <c:v>6.2054779121656871</c:v>
                </c:pt>
                <c:pt idx="3">
                  <c:v>8.3544666339390741</c:v>
                </c:pt>
                <c:pt idx="4">
                  <c:v>10.513543574910893</c:v>
                </c:pt>
                <c:pt idx="5">
                  <c:v>12.682608501914892</c:v>
                </c:pt>
                <c:pt idx="6">
                  <c:v>14.862073265552773</c:v>
                </c:pt>
                <c:pt idx="7">
                  <c:v>17.061481108461454</c:v>
                </c:pt>
                <c:pt idx="8">
                  <c:v>19.34752859081096</c:v>
                </c:pt>
                <c:pt idx="9">
                  <c:v>21.686672232289332</c:v>
                </c:pt>
                <c:pt idx="10">
                  <c:v>24.067321652393424</c:v>
                </c:pt>
                <c:pt idx="11">
                  <c:v>26.475617347996423</c:v>
                </c:pt>
                <c:pt idx="12">
                  <c:v>28.908119486574044</c:v>
                </c:pt>
                <c:pt idx="13">
                  <c:v>31.362992268477633</c:v>
                </c:pt>
                <c:pt idx="14">
                  <c:v>33.862808189294569</c:v>
                </c:pt>
                <c:pt idx="15">
                  <c:v>36.438914391064131</c:v>
                </c:pt>
                <c:pt idx="16">
                  <c:v>39.107100118398684</c:v>
                </c:pt>
                <c:pt idx="17">
                  <c:v>41.86392202797677</c:v>
                </c:pt>
                <c:pt idx="18">
                  <c:v>44.687338827486506</c:v>
                </c:pt>
                <c:pt idx="19">
                  <c:v>47.523496983175853</c:v>
                </c:pt>
                <c:pt idx="20">
                  <c:v>50.360057501268187</c:v>
                </c:pt>
                <c:pt idx="21">
                  <c:v>53.198093424922995</c:v>
                </c:pt>
                <c:pt idx="22">
                  <c:v>56.043574719862761</c:v>
                </c:pt>
                <c:pt idx="23">
                  <c:v>58.945638919160189</c:v>
                </c:pt>
                <c:pt idx="24">
                  <c:v>61.934736772972876</c:v>
                </c:pt>
                <c:pt idx="25">
                  <c:v>64.988642307462385</c:v>
                </c:pt>
                <c:pt idx="26">
                  <c:v>68.090439837106558</c:v>
                </c:pt>
                <c:pt idx="27">
                  <c:v>71.190098618137952</c:v>
                </c:pt>
                <c:pt idx="28">
                  <c:v>74.248261872945179</c:v>
                </c:pt>
                <c:pt idx="29">
                  <c:v>77.306425127752405</c:v>
                </c:pt>
                <c:pt idx="30">
                  <c:v>80.327768642091456</c:v>
                </c:pt>
                <c:pt idx="31">
                  <c:v>83.340068007883517</c:v>
                </c:pt>
                <c:pt idx="32">
                  <c:v>86.369735665214691</c:v>
                </c:pt>
                <c:pt idx="33">
                  <c:v>89.440406404715077</c:v>
                </c:pt>
                <c:pt idx="34">
                  <c:v>92.542588441789292</c:v>
                </c:pt>
                <c:pt idx="35">
                  <c:v>95.616733303610388</c:v>
                </c:pt>
                <c:pt idx="36">
                  <c:v>98.625275418242524</c:v>
                </c:pt>
                <c:pt idx="37">
                  <c:v>101.57392006326904</c:v>
                </c:pt>
                <c:pt idx="38">
                  <c:v>104.49408814401495</c:v>
                </c:pt>
                <c:pt idx="39">
                  <c:v>107.49608822977503</c:v>
                </c:pt>
                <c:pt idx="40">
                  <c:v>110.57578376562012</c:v>
                </c:pt>
                <c:pt idx="41">
                  <c:v>113.71679438503482</c:v>
                </c:pt>
                <c:pt idx="42">
                  <c:v>116.89187818561551</c:v>
                </c:pt>
                <c:pt idx="43">
                  <c:v>120.0677196643027</c:v>
                </c:pt>
                <c:pt idx="44">
                  <c:v>123.22606621539843</c:v>
                </c:pt>
                <c:pt idx="45">
                  <c:v>126.37638932617148</c:v>
                </c:pt>
                <c:pt idx="46">
                  <c:v>129.55678896005509</c:v>
                </c:pt>
                <c:pt idx="47">
                  <c:v>132.87341220486326</c:v>
                </c:pt>
                <c:pt idx="48">
                  <c:v>136.30131258405953</c:v>
                </c:pt>
                <c:pt idx="49">
                  <c:v>139.81219028418082</c:v>
                </c:pt>
                <c:pt idx="50">
                  <c:v>143.39101917289776</c:v>
                </c:pt>
                <c:pt idx="51">
                  <c:v>146.99311131455656</c:v>
                </c:pt>
                <c:pt idx="52">
                  <c:v>150.58034408122182</c:v>
                </c:pt>
                <c:pt idx="53">
                  <c:v>154.15450480986851</c:v>
                </c:pt>
                <c:pt idx="54">
                  <c:v>157.72464350992783</c:v>
                </c:pt>
                <c:pt idx="55">
                  <c:v>161.33633670461973</c:v>
                </c:pt>
                <c:pt idx="56">
                  <c:v>165.00160788461181</c:v>
                </c:pt>
                <c:pt idx="57">
                  <c:v>168.71379470692068</c:v>
                </c:pt>
                <c:pt idx="58">
                  <c:v>172.46726567979522</c:v>
                </c:pt>
                <c:pt idx="59">
                  <c:v>176.22892217485912</c:v>
                </c:pt>
                <c:pt idx="60">
                  <c:v>179.97795037291721</c:v>
                </c:pt>
                <c:pt idx="61">
                  <c:v>183.71459265267686</c:v>
                </c:pt>
                <c:pt idx="62">
                  <c:v>187.44336435065779</c:v>
                </c:pt>
                <c:pt idx="63">
                  <c:v>191.18964188664998</c:v>
                </c:pt>
                <c:pt idx="64">
                  <c:v>194.94465345150766</c:v>
                </c:pt>
                <c:pt idx="65">
                  <c:v>198.71131169027288</c:v>
                </c:pt>
                <c:pt idx="66">
                  <c:v>202.4761591323626</c:v>
                </c:pt>
                <c:pt idx="67">
                  <c:v>206.23953448787555</c:v>
                </c:pt>
                <c:pt idx="68">
                  <c:v>210.00766756680554</c:v>
                </c:pt>
                <c:pt idx="69">
                  <c:v>213.77973924725487</c:v>
                </c:pt>
                <c:pt idx="70">
                  <c:v>217.55436284300546</c:v>
                </c:pt>
                <c:pt idx="71">
                  <c:v>221.3531757740503</c:v>
                </c:pt>
                <c:pt idx="72">
                  <c:v>225.16166823608438</c:v>
                </c:pt>
                <c:pt idx="73">
                  <c:v>228.97700470643375</c:v>
                </c:pt>
                <c:pt idx="74">
                  <c:v>232.79902326535293</c:v>
                </c:pt>
                <c:pt idx="75">
                  <c:v>236.61894449230542</c:v>
                </c:pt>
                <c:pt idx="76">
                  <c:v>240.42760092077697</c:v>
                </c:pt>
                <c:pt idx="77">
                  <c:v>244.22525632615248</c:v>
                </c:pt>
                <c:pt idx="78">
                  <c:v>248.01991324122275</c:v>
                </c:pt>
                <c:pt idx="79">
                  <c:v>251.8416553593253</c:v>
                </c:pt>
                <c:pt idx="80">
                  <c:v>255.68414734398243</c:v>
                </c:pt>
                <c:pt idx="81">
                  <c:v>259.54177759804378</c:v>
                </c:pt>
                <c:pt idx="82">
                  <c:v>263.42096056147551</c:v>
                </c:pt>
                <c:pt idx="83">
                  <c:v>267.30788455355793</c:v>
                </c:pt>
                <c:pt idx="84">
                  <c:v>271.18530163903159</c:v>
                </c:pt>
                <c:pt idx="85">
                  <c:v>275.0528148757827</c:v>
                </c:pt>
                <c:pt idx="86">
                  <c:v>278.91950239941764</c:v>
                </c:pt>
                <c:pt idx="87">
                  <c:v>282.81048268400122</c:v>
                </c:pt>
                <c:pt idx="88">
                  <c:v>286.72738266415047</c:v>
                </c:pt>
                <c:pt idx="89">
                  <c:v>290.66134528034655</c:v>
                </c:pt>
                <c:pt idx="90">
                  <c:v>294.60835894056959</c:v>
                </c:pt>
                <c:pt idx="91">
                  <c:v>298.55214017692845</c:v>
                </c:pt>
                <c:pt idx="92">
                  <c:v>302.48531040741949</c:v>
                </c:pt>
                <c:pt idx="93">
                  <c:v>306.40951199961307</c:v>
                </c:pt>
                <c:pt idx="94">
                  <c:v>310.32792444643775</c:v>
                </c:pt>
                <c:pt idx="95">
                  <c:v>314.24768269446275</c:v>
                </c:pt>
                <c:pt idx="96">
                  <c:v>318.17904168365004</c:v>
                </c:pt>
                <c:pt idx="97">
                  <c:v>324.60503156285262</c:v>
                </c:pt>
                <c:pt idx="98">
                  <c:v>331.01924043143629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5-4563-80C3-5A0D64E1BB2D}"/>
            </c:ext>
          </c:extLst>
        </c:ser>
        <c:ser>
          <c:idx val="22"/>
          <c:order val="22"/>
          <c:tx>
            <c:v>Alt1a_85_MP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1.8533815906283351</c:v>
                </c:pt>
                <c:pt idx="1">
                  <c:v>3.7639789786574016</c:v>
                </c:pt>
                <c:pt idx="2">
                  <c:v>5.7461271321772625</c:v>
                </c:pt>
                <c:pt idx="3">
                  <c:v>7.7475119680304276</c:v>
                </c:pt>
                <c:pt idx="4">
                  <c:v>9.7608787200572404</c:v>
                </c:pt>
                <c:pt idx="5">
                  <c:v>11.785975087724822</c:v>
                </c:pt>
                <c:pt idx="6">
                  <c:v>13.823238972152083</c:v>
                </c:pt>
                <c:pt idx="7">
                  <c:v>15.882452690377477</c:v>
                </c:pt>
                <c:pt idx="8">
                  <c:v>18.031588620461786</c:v>
                </c:pt>
                <c:pt idx="9">
                  <c:v>20.237640518383042</c:v>
                </c:pt>
                <c:pt idx="10">
                  <c:v>22.488211439321674</c:v>
                </c:pt>
                <c:pt idx="11">
                  <c:v>24.768129281839819</c:v>
                </c:pt>
                <c:pt idx="12">
                  <c:v>27.07485171939333</c:v>
                </c:pt>
                <c:pt idx="13">
                  <c:v>29.406334964478841</c:v>
                </c:pt>
                <c:pt idx="14">
                  <c:v>31.78568241954893</c:v>
                </c:pt>
                <c:pt idx="15">
                  <c:v>34.244117938648884</c:v>
                </c:pt>
                <c:pt idx="16">
                  <c:v>36.79712535328602</c:v>
                </c:pt>
                <c:pt idx="17">
                  <c:v>39.441219190457424</c:v>
                </c:pt>
                <c:pt idx="18">
                  <c:v>42.154300894101318</c:v>
                </c:pt>
                <c:pt idx="19">
                  <c:v>44.881695893437524</c:v>
                </c:pt>
                <c:pt idx="20">
                  <c:v>47.611398125849078</c:v>
                </c:pt>
                <c:pt idx="21">
                  <c:v>50.344342553135711</c:v>
                </c:pt>
                <c:pt idx="22">
                  <c:v>53.086367981923388</c:v>
                </c:pt>
                <c:pt idx="23">
                  <c:v>55.886925993036101</c:v>
                </c:pt>
                <c:pt idx="24">
                  <c:v>58.777276128196966</c:v>
                </c:pt>
                <c:pt idx="25">
                  <c:v>61.735776773054049</c:v>
                </c:pt>
                <c:pt idx="26">
                  <c:v>64.744679833428123</c:v>
                </c:pt>
                <c:pt idx="27">
                  <c:v>67.752490083930766</c:v>
                </c:pt>
                <c:pt idx="28">
                  <c:v>70.706891114812535</c:v>
                </c:pt>
                <c:pt idx="29">
                  <c:v>73.661292145694304</c:v>
                </c:pt>
                <c:pt idx="30">
                  <c:v>76.56256439947235</c:v>
                </c:pt>
                <c:pt idx="31">
                  <c:v>79.438407968921709</c:v>
                </c:pt>
                <c:pt idx="32">
                  <c:v>82.321800858470795</c:v>
                </c:pt>
                <c:pt idx="33">
                  <c:v>85.244810306520634</c:v>
                </c:pt>
                <c:pt idx="34">
                  <c:v>88.204022232648867</c:v>
                </c:pt>
                <c:pt idx="35">
                  <c:v>91.141078085332168</c:v>
                </c:pt>
                <c:pt idx="36">
                  <c:v>94.017799511078181</c:v>
                </c:pt>
                <c:pt idx="37">
                  <c:v>96.840674857049194</c:v>
                </c:pt>
                <c:pt idx="38">
                  <c:v>99.641478553306683</c:v>
                </c:pt>
                <c:pt idx="39">
                  <c:v>102.53113290599948</c:v>
                </c:pt>
                <c:pt idx="40">
                  <c:v>105.50587640261517</c:v>
                </c:pt>
                <c:pt idx="41">
                  <c:v>108.54891969800192</c:v>
                </c:pt>
                <c:pt idx="42">
                  <c:v>111.63183678044182</c:v>
                </c:pt>
                <c:pt idx="43">
                  <c:v>114.7200134246692</c:v>
                </c:pt>
                <c:pt idx="44">
                  <c:v>117.79369543610878</c:v>
                </c:pt>
                <c:pt idx="45">
                  <c:v>120.8620127308595</c:v>
                </c:pt>
                <c:pt idx="46">
                  <c:v>123.96286263285143</c:v>
                </c:pt>
                <c:pt idx="47">
                  <c:v>127.20248512290303</c:v>
                </c:pt>
                <c:pt idx="48">
                  <c:v>130.55661950579625</c:v>
                </c:pt>
                <c:pt idx="49">
                  <c:v>133.99600007250376</c:v>
                </c:pt>
                <c:pt idx="50">
                  <c:v>137.50508936491076</c:v>
                </c:pt>
                <c:pt idx="51">
                  <c:v>141.03845541234998</c:v>
                </c:pt>
                <c:pt idx="52">
                  <c:v>144.55807796645576</c:v>
                </c:pt>
                <c:pt idx="53">
                  <c:v>148.06575264844736</c:v>
                </c:pt>
                <c:pt idx="54">
                  <c:v>151.57046112276598</c:v>
                </c:pt>
                <c:pt idx="55">
                  <c:v>155.11790014182407</c:v>
                </c:pt>
                <c:pt idx="56">
                  <c:v>158.72009270184034</c:v>
                </c:pt>
                <c:pt idx="57">
                  <c:v>162.37019983607061</c:v>
                </c:pt>
                <c:pt idx="58">
                  <c:v>166.06236154163938</c:v>
                </c:pt>
                <c:pt idx="59">
                  <c:v>169.76347045313352</c:v>
                </c:pt>
                <c:pt idx="60">
                  <c:v>173.45285206349797</c:v>
                </c:pt>
                <c:pt idx="61">
                  <c:v>177.13054362129014</c:v>
                </c:pt>
                <c:pt idx="62">
                  <c:v>180.80098361562972</c:v>
                </c:pt>
                <c:pt idx="63">
                  <c:v>184.48966771784464</c:v>
                </c:pt>
                <c:pt idx="64">
                  <c:v>188.18793713563633</c:v>
                </c:pt>
                <c:pt idx="65">
                  <c:v>191.89882521581939</c:v>
                </c:pt>
                <c:pt idx="66">
                  <c:v>195.60899550232412</c:v>
                </c:pt>
                <c:pt idx="67">
                  <c:v>199.31857322577966</c:v>
                </c:pt>
                <c:pt idx="68">
                  <c:v>203.03371300839871</c:v>
                </c:pt>
                <c:pt idx="69">
                  <c:v>206.75357522553955</c:v>
                </c:pt>
                <c:pt idx="70">
                  <c:v>210.47670156878948</c:v>
                </c:pt>
                <c:pt idx="71">
                  <c:v>214.22480195347234</c:v>
                </c:pt>
                <c:pt idx="72">
                  <c:v>217.98357235210707</c:v>
                </c:pt>
                <c:pt idx="73">
                  <c:v>221.75010307172377</c:v>
                </c:pt>
                <c:pt idx="74">
                  <c:v>225.52410197117814</c:v>
                </c:pt>
                <c:pt idx="75">
                  <c:v>229.29654570315415</c:v>
                </c:pt>
                <c:pt idx="76">
                  <c:v>233.05825811817081</c:v>
                </c:pt>
                <c:pt idx="77">
                  <c:v>236.80950614603819</c:v>
                </c:pt>
                <c:pt idx="78">
                  <c:v>240.55817775663536</c:v>
                </c:pt>
                <c:pt idx="79">
                  <c:v>244.33436199682484</c:v>
                </c:pt>
                <c:pt idx="80">
                  <c:v>248.13193671460792</c:v>
                </c:pt>
                <c:pt idx="81">
                  <c:v>251.94551832980309</c:v>
                </c:pt>
                <c:pt idx="82">
                  <c:v>255.78159724183118</c:v>
                </c:pt>
                <c:pt idx="83">
                  <c:v>259.62620948151613</c:v>
                </c:pt>
                <c:pt idx="84">
                  <c:v>263.46185239325291</c:v>
                </c:pt>
                <c:pt idx="85">
                  <c:v>267.28795497127948</c:v>
                </c:pt>
                <c:pt idx="86">
                  <c:v>271.11370400316667</c:v>
                </c:pt>
                <c:pt idx="87">
                  <c:v>274.96426315677178</c:v>
                </c:pt>
                <c:pt idx="88">
                  <c:v>278.84123276955279</c:v>
                </c:pt>
                <c:pt idx="89">
                  <c:v>282.73583166116993</c:v>
                </c:pt>
                <c:pt idx="90">
                  <c:v>286.64414214987812</c:v>
                </c:pt>
                <c:pt idx="91">
                  <c:v>290.54988111596663</c:v>
                </c:pt>
                <c:pt idx="92">
                  <c:v>294.44559769057486</c:v>
                </c:pt>
                <c:pt idx="93">
                  <c:v>298.3328545834446</c:v>
                </c:pt>
                <c:pt idx="94">
                  <c:v>302.21470139979266</c:v>
                </c:pt>
                <c:pt idx="95">
                  <c:v>306.09836406641153</c:v>
                </c:pt>
                <c:pt idx="96">
                  <c:v>309.99420919335353</c:v>
                </c:pt>
                <c:pt idx="97">
                  <c:v>316.4201990725561</c:v>
                </c:pt>
                <c:pt idx="98">
                  <c:v>322.83440794113977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85-4563-80C3-5A0D64E1BB2D}"/>
            </c:ext>
          </c:extLst>
        </c:ser>
        <c:ser>
          <c:idx val="25"/>
          <c:order val="25"/>
          <c:tx>
            <c:v>Alt1a_85_LP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1.6660783351040271</c:v>
                </c:pt>
                <c:pt idx="1">
                  <c:v>3.3933692860993387</c:v>
                </c:pt>
                <c:pt idx="2">
                  <c:v>5.1955014820869962</c:v>
                </c:pt>
                <c:pt idx="3">
                  <c:v>7.0196889299268248</c:v>
                </c:pt>
                <c:pt idx="4">
                  <c:v>8.8580473564306779</c:v>
                </c:pt>
                <c:pt idx="5">
                  <c:v>10.710177661872132</c:v>
                </c:pt>
                <c:pt idx="6">
                  <c:v>12.576561544856251</c:v>
                </c:pt>
                <c:pt idx="7">
                  <c:v>14.467248201552087</c:v>
                </c:pt>
                <c:pt idx="8">
                  <c:v>16.451689706926896</c:v>
                </c:pt>
                <c:pt idx="9">
                  <c:v>18.497509718577231</c:v>
                </c:pt>
                <c:pt idx="10">
                  <c:v>20.591377881814722</c:v>
                </c:pt>
                <c:pt idx="11">
                  <c:v>22.716600177368058</c:v>
                </c:pt>
                <c:pt idx="12">
                  <c:v>24.871686409804042</c:v>
                </c:pt>
                <c:pt idx="13">
                  <c:v>27.054583593424155</c:v>
                </c:pt>
                <c:pt idx="14">
                  <c:v>29.289002248564348</c:v>
                </c:pt>
                <c:pt idx="15">
                  <c:v>31.605826124700254</c:v>
                </c:pt>
                <c:pt idx="16">
                  <c:v>34.020121964934035</c:v>
                </c:pt>
                <c:pt idx="17">
                  <c:v>36.528330631019138</c:v>
                </c:pt>
                <c:pt idx="18">
                  <c:v>39.108325004084648</c:v>
                </c:pt>
                <c:pt idx="19">
                  <c:v>41.704478764375743</c:v>
                </c:pt>
                <c:pt idx="20">
                  <c:v>44.30517883686862</c:v>
                </c:pt>
                <c:pt idx="21">
                  <c:v>46.911202061942305</c:v>
                </c:pt>
                <c:pt idx="22">
                  <c:v>49.5282349424158</c:v>
                </c:pt>
                <c:pt idx="23">
                  <c:v>52.206099517362922</c:v>
                </c:pt>
                <c:pt idx="24">
                  <c:v>54.977009293026754</c:v>
                </c:pt>
                <c:pt idx="25">
                  <c:v>57.820017363242073</c:v>
                </c:pt>
                <c:pt idx="26">
                  <c:v>60.716428501143305</c:v>
                </c:pt>
                <c:pt idx="27">
                  <c:v>63.613155245649544</c:v>
                </c:pt>
                <c:pt idx="28">
                  <c:v>66.444070415971552</c:v>
                </c:pt>
                <c:pt idx="29">
                  <c:v>69.274985586293553</c:v>
                </c:pt>
                <c:pt idx="30">
                  <c:v>72.035195748150514</c:v>
                </c:pt>
                <c:pt idx="31">
                  <c:v>74.752319197588761</c:v>
                </c:pt>
                <c:pt idx="32">
                  <c:v>77.466483812992806</c:v>
                </c:pt>
                <c:pt idx="33">
                  <c:v>80.21895623454246</c:v>
                </c:pt>
                <c:pt idx="34">
                  <c:v>83.012997285334322</c:v>
                </c:pt>
                <c:pt idx="35">
                  <c:v>85.791551434371485</c:v>
                </c:pt>
                <c:pt idx="36">
                  <c:v>88.51576317646628</c:v>
                </c:pt>
                <c:pt idx="37">
                  <c:v>91.193015788624564</c:v>
                </c:pt>
                <c:pt idx="38">
                  <c:v>93.855465402236206</c:v>
                </c:pt>
                <c:pt idx="39">
                  <c:v>96.614758707873577</c:v>
                </c:pt>
                <c:pt idx="40">
                  <c:v>99.467571206423301</c:v>
                </c:pt>
                <c:pt idx="41">
                  <c:v>102.39666093981934</c:v>
                </c:pt>
                <c:pt idx="42">
                  <c:v>105.37228232050332</c:v>
                </c:pt>
                <c:pt idx="43">
                  <c:v>108.35836443958942</c:v>
                </c:pt>
                <c:pt idx="44">
                  <c:v>111.33346003864759</c:v>
                </c:pt>
                <c:pt idx="45">
                  <c:v>114.30631919784233</c:v>
                </c:pt>
                <c:pt idx="46">
                  <c:v>117.31460888477588</c:v>
                </c:pt>
                <c:pt idx="47">
                  <c:v>120.46467869125409</c:v>
                </c:pt>
                <c:pt idx="48">
                  <c:v>123.7330379970731</c:v>
                </c:pt>
                <c:pt idx="49">
                  <c:v>127.08932354753144</c:v>
                </c:pt>
                <c:pt idx="50">
                  <c:v>130.51740965531818</c:v>
                </c:pt>
                <c:pt idx="51">
                  <c:v>133.97101496025317</c:v>
                </c:pt>
                <c:pt idx="52">
                  <c:v>137.4122367527132</c:v>
                </c:pt>
                <c:pt idx="53">
                  <c:v>140.8428797778657</c:v>
                </c:pt>
                <c:pt idx="54">
                  <c:v>144.27184825539422</c:v>
                </c:pt>
                <c:pt idx="55">
                  <c:v>147.74497269443091</c:v>
                </c:pt>
                <c:pt idx="56">
                  <c:v>151.27427598839699</c:v>
                </c:pt>
                <c:pt idx="57">
                  <c:v>154.85271606406297</c:v>
                </c:pt>
                <c:pt idx="58">
                  <c:v>158.47417406000935</c:v>
                </c:pt>
                <c:pt idx="59">
                  <c:v>162.10553278658776</c:v>
                </c:pt>
                <c:pt idx="60">
                  <c:v>165.72627635020643</c:v>
                </c:pt>
                <c:pt idx="61">
                  <c:v>169.33620970081952</c:v>
                </c:pt>
                <c:pt idx="62">
                  <c:v>172.93968442378187</c:v>
                </c:pt>
                <c:pt idx="63">
                  <c:v>176.56232940992646</c:v>
                </c:pt>
                <c:pt idx="64">
                  <c:v>180.19561005279834</c:v>
                </c:pt>
                <c:pt idx="65">
                  <c:v>183.84268974059881</c:v>
                </c:pt>
                <c:pt idx="66">
                  <c:v>187.49036166749175</c:v>
                </c:pt>
                <c:pt idx="67">
                  <c:v>191.13850600948413</c:v>
                </c:pt>
                <c:pt idx="68">
                  <c:v>194.79318857925628</c:v>
                </c:pt>
                <c:pt idx="69">
                  <c:v>198.45354098791398</c:v>
                </c:pt>
                <c:pt idx="70">
                  <c:v>202.11802112653288</c:v>
                </c:pt>
                <c:pt idx="71">
                  <c:v>205.80841516375995</c:v>
                </c:pt>
                <c:pt idx="72">
                  <c:v>209.5106438158557</c:v>
                </c:pt>
                <c:pt idx="73">
                  <c:v>213.2217097334412</c:v>
                </c:pt>
                <c:pt idx="74">
                  <c:v>216.94117136243358</c:v>
                </c:pt>
                <c:pt idx="75">
                  <c:v>220.65972943395514</c:v>
                </c:pt>
                <c:pt idx="76">
                  <c:v>224.3681944894482</c:v>
                </c:pt>
                <c:pt idx="77">
                  <c:v>228.06683304279781</c:v>
                </c:pt>
                <c:pt idx="78">
                  <c:v>231.76340257047377</c:v>
                </c:pt>
                <c:pt idx="79">
                  <c:v>235.48799446218433</c:v>
                </c:pt>
                <c:pt idx="80">
                  <c:v>239.23471978882051</c:v>
                </c:pt>
                <c:pt idx="81">
                  <c:v>242.99844589991861</c:v>
                </c:pt>
                <c:pt idx="82">
                  <c:v>246.78574409215261</c:v>
                </c:pt>
                <c:pt idx="83">
                  <c:v>250.58247913952496</c:v>
                </c:pt>
                <c:pt idx="84">
                  <c:v>254.37086166876369</c:v>
                </c:pt>
                <c:pt idx="85">
                  <c:v>258.15012506547168</c:v>
                </c:pt>
                <c:pt idx="86">
                  <c:v>261.92957572164096</c:v>
                </c:pt>
                <c:pt idx="87">
                  <c:v>265.73442523325036</c:v>
                </c:pt>
                <c:pt idx="88">
                  <c:v>269.56624278378928</c:v>
                </c:pt>
                <c:pt idx="89">
                  <c:v>273.41633026329777</c:v>
                </c:pt>
                <c:pt idx="90">
                  <c:v>277.28087352809956</c:v>
                </c:pt>
                <c:pt idx="91">
                  <c:v>281.14358882866645</c:v>
                </c:pt>
                <c:pt idx="92">
                  <c:v>284.99694398541368</c:v>
                </c:pt>
                <c:pt idx="93">
                  <c:v>288.84241198640029</c:v>
                </c:pt>
                <c:pt idx="94">
                  <c:v>292.68289690266664</c:v>
                </c:pt>
                <c:pt idx="95">
                  <c:v>296.52572594597171</c:v>
                </c:pt>
                <c:pt idx="96">
                  <c:v>300.38138968096155</c:v>
                </c:pt>
                <c:pt idx="97">
                  <c:v>306.80737956016412</c:v>
                </c:pt>
                <c:pt idx="98">
                  <c:v>313.22158842874779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Alt2a_85_HF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1.8141445512254555</c:v>
                      </c:pt>
                      <c:pt idx="1">
                        <c:v>1.8719751209040807</c:v>
                      </c:pt>
                      <c:pt idx="2">
                        <c:v>1.9441493118626063</c:v>
                      </c:pt>
                      <c:pt idx="3">
                        <c:v>1.9639964053444781</c:v>
                      </c:pt>
                      <c:pt idx="4">
                        <c:v>1.97651728615441</c:v>
                      </c:pt>
                      <c:pt idx="5">
                        <c:v>1.988462465664941</c:v>
                      </c:pt>
                      <c:pt idx="6">
                        <c:v>2.000805565725535</c:v>
                      </c:pt>
                      <c:pt idx="7">
                        <c:v>2.0231414105199477</c:v>
                      </c:pt>
                      <c:pt idx="8">
                        <c:v>2.1137876264423046</c:v>
                      </c:pt>
                      <c:pt idx="9">
                        <c:v>2.1715864270071763</c:v>
                      </c:pt>
                      <c:pt idx="10">
                        <c:v>2.2168373122088414</c:v>
                      </c:pt>
                      <c:pt idx="11">
                        <c:v>2.2465874951602962</c:v>
                      </c:pt>
                      <c:pt idx="12">
                        <c:v>2.2740211435284396</c:v>
                      </c:pt>
                      <c:pt idx="13">
                        <c:v>2.2993905127581082</c:v>
                      </c:pt>
                      <c:pt idx="14">
                        <c:v>2.3480269424403564</c:v>
                      </c:pt>
                      <c:pt idx="15">
                        <c:v>2.4278114994968534</c:v>
                      </c:pt>
                      <c:pt idx="16">
                        <c:v>2.5229783085722706</c:v>
                      </c:pt>
                      <c:pt idx="17">
                        <c:v>2.6146643448684452</c:v>
                      </c:pt>
                      <c:pt idx="18">
                        <c:v>2.684245040184015</c:v>
                      </c:pt>
                      <c:pt idx="19">
                        <c:v>2.6989332055679487</c:v>
                      </c:pt>
                      <c:pt idx="20">
                        <c:v>2.7016816325922224</c:v>
                      </c:pt>
                      <c:pt idx="21">
                        <c:v>2.7053246672707432</c:v>
                      </c:pt>
                      <c:pt idx="22">
                        <c:v>2.7147849220568325</c:v>
                      </c:pt>
                      <c:pt idx="23">
                        <c:v>2.773784475986822</c:v>
                      </c:pt>
                      <c:pt idx="24">
                        <c:v>2.864243953326751</c:v>
                      </c:pt>
                      <c:pt idx="25">
                        <c:v>2.9332606069432656</c:v>
                      </c:pt>
                      <c:pt idx="26">
                        <c:v>2.9847782199148205</c:v>
                      </c:pt>
                      <c:pt idx="27">
                        <c:v>2.9868270385938409</c:v>
                      </c:pt>
                      <c:pt idx="28">
                        <c:v>2.96225355407595</c:v>
                      </c:pt>
                      <c:pt idx="29">
                        <c:v>2.96225355407595</c:v>
                      </c:pt>
                      <c:pt idx="30">
                        <c:v>2.9380619025735175</c:v>
                      </c:pt>
                      <c:pt idx="31">
                        <c:v>2.9427368335792732</c:v>
                      </c:pt>
                      <c:pt idx="32">
                        <c:v>2.9719220688676757</c:v>
                      </c:pt>
                      <c:pt idx="33">
                        <c:v>3.0213889767532112</c:v>
                      </c:pt>
                      <c:pt idx="34">
                        <c:v>3.0584878429819744</c:v>
                      </c:pt>
                      <c:pt idx="35">
                        <c:v>3.0337880906147077</c:v>
                      </c:pt>
                      <c:pt idx="36">
                        <c:v>2.9702353130718309</c:v>
                      </c:pt>
                      <c:pt idx="37">
                        <c:v>2.912233274650494</c:v>
                      </c:pt>
                      <c:pt idx="38">
                        <c:v>2.8856640399166538</c:v>
                      </c:pt>
                      <c:pt idx="39">
                        <c:v>2.9695685793602546</c:v>
                      </c:pt>
                      <c:pt idx="40">
                        <c:v>3.0494560269298474</c:v>
                      </c:pt>
                      <c:pt idx="41">
                        <c:v>3.1128565623612041</c:v>
                      </c:pt>
                      <c:pt idx="42">
                        <c:v>3.1486848899197559</c:v>
                      </c:pt>
                      <c:pt idx="43">
                        <c:v>3.1508359327262014</c:v>
                      </c:pt>
                      <c:pt idx="44">
                        <c:v>3.1343181698975271</c:v>
                      </c:pt>
                      <c:pt idx="45">
                        <c:v>3.1271900358338347</c:v>
                      </c:pt>
                      <c:pt idx="46">
                        <c:v>3.1581186999863156</c:v>
                      </c:pt>
                      <c:pt idx="47">
                        <c:v>3.2952274577939473</c:v>
                      </c:pt>
                      <c:pt idx="48">
                        <c:v>3.4075823038860324</c:v>
                      </c:pt>
                      <c:pt idx="49">
                        <c:v>3.4913477916524203</c:v>
                      </c:pt>
                      <c:pt idx="50">
                        <c:v>3.5599262393687265</c:v>
                      </c:pt>
                      <c:pt idx="51">
                        <c:v>3.5835972146300685</c:v>
                      </c:pt>
                      <c:pt idx="52">
                        <c:v>3.5691729301140569</c:v>
                      </c:pt>
                      <c:pt idx="53">
                        <c:v>3.5565458297609598</c:v>
                      </c:pt>
                      <c:pt idx="54">
                        <c:v>3.5529645075393694</c:v>
                      </c:pt>
                      <c:pt idx="55">
                        <c:v>3.5950080828327593</c:v>
                      </c:pt>
                      <c:pt idx="56">
                        <c:v>3.6490887469912945</c:v>
                      </c:pt>
                      <c:pt idx="57">
                        <c:v>3.696471095722309</c:v>
                      </c:pt>
                      <c:pt idx="58">
                        <c:v>3.7381710615339889</c:v>
                      </c:pt>
                      <c:pt idx="59">
                        <c:v>3.7467753695593</c:v>
                      </c:pt>
                      <c:pt idx="60">
                        <c:v>3.7346008971416382</c:v>
                      </c:pt>
                      <c:pt idx="61">
                        <c:v>3.7226168611552168</c:v>
                      </c:pt>
                      <c:pt idx="62">
                        <c:v>3.7151258840167793</c:v>
                      </c:pt>
                      <c:pt idx="63">
                        <c:v>3.7330307857372191</c:v>
                      </c:pt>
                      <c:pt idx="64">
                        <c:v>3.7421769421244711</c:v>
                      </c:pt>
                      <c:pt idx="65">
                        <c:v>3.7542456276657568</c:v>
                      </c:pt>
                      <c:pt idx="66">
                        <c:v>3.752864277056136</c:v>
                      </c:pt>
                      <c:pt idx="67">
                        <c:v>3.7517598095983669</c:v>
                      </c:pt>
                      <c:pt idx="68">
                        <c:v>3.7568548774364046</c:v>
                      </c:pt>
                      <c:pt idx="69">
                        <c:v>3.7611141352956343</c:v>
                      </c:pt>
                      <c:pt idx="70">
                        <c:v>3.7639608803998055</c:v>
                      </c:pt>
                      <c:pt idx="71">
                        <c:v>3.7884488313743954</c:v>
                      </c:pt>
                      <c:pt idx="72">
                        <c:v>3.798455029448967</c:v>
                      </c:pt>
                      <c:pt idx="73">
                        <c:v>3.8056007003466314</c:v>
                      </c:pt>
                      <c:pt idx="74">
                        <c:v>3.8125511289408549</c:v>
                      </c:pt>
                      <c:pt idx="75">
                        <c:v>3.8106708436814296</c:v>
                      </c:pt>
                      <c:pt idx="76">
                        <c:v>3.7996159755587895</c:v>
                      </c:pt>
                      <c:pt idx="77">
                        <c:v>3.7888210869438343</c:v>
                      </c:pt>
                      <c:pt idx="78">
                        <c:v>3.7860039028448833</c:v>
                      </c:pt>
                      <c:pt idx="79">
                        <c:v>3.8132676303137698</c:v>
                      </c:pt>
                      <c:pt idx="80">
                        <c:v>3.8342283176542624</c:v>
                      </c:pt>
                      <c:pt idx="81">
                        <c:v>3.8496099713255032</c:v>
                      </c:pt>
                      <c:pt idx="82">
                        <c:v>3.8714116582087903</c:v>
                      </c:pt>
                      <c:pt idx="83">
                        <c:v>3.8793694953058568</c:v>
                      </c:pt>
                      <c:pt idx="84">
                        <c:v>3.8700327022047625</c:v>
                      </c:pt>
                      <c:pt idx="85">
                        <c:v>3.860267022777363</c:v>
                      </c:pt>
                      <c:pt idx="86">
                        <c:v>3.8595936564332405</c:v>
                      </c:pt>
                      <c:pt idx="87">
                        <c:v>3.8840426157293262</c:v>
                      </c:pt>
                      <c:pt idx="88">
                        <c:v>3.9101103548593277</c:v>
                      </c:pt>
                      <c:pt idx="89">
                        <c:v>3.9273297025926772</c:v>
                      </c:pt>
                      <c:pt idx="90">
                        <c:v>3.9405478691050551</c:v>
                      </c:pt>
                      <c:pt idx="91">
                        <c:v>3.9374781725213484</c:v>
                      </c:pt>
                      <c:pt idx="92">
                        <c:v>3.9270151662043897</c:v>
                      </c:pt>
                      <c:pt idx="93">
                        <c:v>3.9181792214838631</c:v>
                      </c:pt>
                      <c:pt idx="94">
                        <c:v>3.9125005962081199</c:v>
                      </c:pt>
                      <c:pt idx="95">
                        <c:v>3.9139681083925675</c:v>
                      </c:pt>
                      <c:pt idx="96">
                        <c:v>3.9257040890577217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F85-4563-80C3-5A0D64E1BB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Alt2a_85_HF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5-4563-80C3-5A0D64E1BB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Alt2a_85_MF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1.6803503159932212</c:v>
                      </c:pt>
                      <c:pt idx="1">
                        <c:v>1.7410571210106689</c:v>
                      </c:pt>
                      <c:pt idx="2">
                        <c:v>1.8155666652336679</c:v>
                      </c:pt>
                      <c:pt idx="3">
                        <c:v>1.8374148633437399</c:v>
                      </c:pt>
                      <c:pt idx="4">
                        <c:v>1.8514883612341388</c:v>
                      </c:pt>
                      <c:pt idx="5">
                        <c:v>1.8649003917710394</c:v>
                      </c:pt>
                      <c:pt idx="6">
                        <c:v>1.8787447132627464</c:v>
                      </c:pt>
                      <c:pt idx="7">
                        <c:v>1.9027625400085626</c:v>
                      </c:pt>
                      <c:pt idx="8">
                        <c:v>1.9961418457613616</c:v>
                      </c:pt>
                      <c:pt idx="9">
                        <c:v>2.057121995335685</c:v>
                      </c:pt>
                      <c:pt idx="10">
                        <c:v>2.104886809026675</c:v>
                      </c:pt>
                      <c:pt idx="11">
                        <c:v>2.1360668672909666</c:v>
                      </c:pt>
                      <c:pt idx="12">
                        <c:v>2.165678197249159</c:v>
                      </c:pt>
                      <c:pt idx="13">
                        <c:v>2.1930530181646906</c:v>
                      </c:pt>
                      <c:pt idx="14">
                        <c:v>2.2441397652255382</c:v>
                      </c:pt>
                      <c:pt idx="15">
                        <c:v>2.3262769107560328</c:v>
                      </c:pt>
                      <c:pt idx="16">
                        <c:v>2.4235328657878141</c:v>
                      </c:pt>
                      <c:pt idx="17">
                        <c:v>2.5172454559153885</c:v>
                      </c:pt>
                      <c:pt idx="18">
                        <c:v>2.5888361195761425</c:v>
                      </c:pt>
                      <c:pt idx="19">
                        <c:v>2.6048543230786936</c:v>
                      </c:pt>
                      <c:pt idx="20">
                        <c:v>2.6092131082822583</c:v>
                      </c:pt>
                      <c:pt idx="21">
                        <c:v>2.6143538822273893</c:v>
                      </c:pt>
                      <c:pt idx="22">
                        <c:v>2.6252021972967032</c:v>
                      </c:pt>
                      <c:pt idx="23">
                        <c:v>2.685853223114461</c:v>
                      </c:pt>
                      <c:pt idx="24">
                        <c:v>2.7786455454991454</c:v>
                      </c:pt>
                      <c:pt idx="25">
                        <c:v>2.8504845351277326</c:v>
                      </c:pt>
                      <c:pt idx="26">
                        <c:v>2.9040747125787774</c:v>
                      </c:pt>
                      <c:pt idx="27">
                        <c:v>2.9066854368158102</c:v>
                      </c:pt>
                      <c:pt idx="28">
                        <c:v>2.8683481747891171</c:v>
                      </c:pt>
                      <c:pt idx="29">
                        <c:v>2.8683481747891171</c:v>
                      </c:pt>
                      <c:pt idx="30">
                        <c:v>2.8265154646317345</c:v>
                      </c:pt>
                      <c:pt idx="31">
                        <c:v>2.8133678026143811</c:v>
                      </c:pt>
                      <c:pt idx="32">
                        <c:v>2.8314612032231516</c:v>
                      </c:pt>
                      <c:pt idx="33">
                        <c:v>2.8786263638126708</c:v>
                      </c:pt>
                      <c:pt idx="34">
                        <c:v>2.9197966148119878</c:v>
                      </c:pt>
                      <c:pt idx="35">
                        <c:v>2.9006013507825239</c:v>
                      </c:pt>
                      <c:pt idx="36">
                        <c:v>2.8420867381935007</c:v>
                      </c:pt>
                      <c:pt idx="37">
                        <c:v>2.789924645686928</c:v>
                      </c:pt>
                      <c:pt idx="38">
                        <c:v>2.7695375511012537</c:v>
                      </c:pt>
                      <c:pt idx="39">
                        <c:v>2.8602329052426514</c:v>
                      </c:pt>
                      <c:pt idx="40">
                        <c:v>2.9472763316783048</c:v>
                      </c:pt>
                      <c:pt idx="41">
                        <c:v>3.0174340730527045</c:v>
                      </c:pt>
                      <c:pt idx="42">
                        <c:v>3.058873908169701</c:v>
                      </c:pt>
                      <c:pt idx="43">
                        <c:v>3.0653796624245495</c:v>
                      </c:pt>
                      <c:pt idx="44">
                        <c:v>3.051761225535758</c:v>
                      </c:pt>
                      <c:pt idx="45">
                        <c:v>3.047200734863706</c:v>
                      </c:pt>
                      <c:pt idx="46">
                        <c:v>3.0804987741206156</c:v>
                      </c:pt>
                      <c:pt idx="47">
                        <c:v>3.2200687432401951</c:v>
                      </c:pt>
                      <c:pt idx="48">
                        <c:v>3.3355507090319607</c:v>
                      </c:pt>
                      <c:pt idx="49">
                        <c:v>3.4215085431583181</c:v>
                      </c:pt>
                      <c:pt idx="50">
                        <c:v>3.4917848034336898</c:v>
                      </c:pt>
                      <c:pt idx="51">
                        <c:v>3.5164333988134402</c:v>
                      </c:pt>
                      <c:pt idx="52">
                        <c:v>3.5030871988682937</c:v>
                      </c:pt>
                      <c:pt idx="53">
                        <c:v>3.491545926793957</c:v>
                      </c:pt>
                      <c:pt idx="54">
                        <c:v>3.4889832638666554</c:v>
                      </c:pt>
                      <c:pt idx="55">
                        <c:v>3.5321606231834286</c:v>
                      </c:pt>
                      <c:pt idx="56">
                        <c:v>3.5873735124353296</c:v>
                      </c:pt>
                      <c:pt idx="57">
                        <c:v>3.6357154324394956</c:v>
                      </c:pt>
                      <c:pt idx="58">
                        <c:v>3.6781516944971893</c:v>
                      </c:pt>
                      <c:pt idx="59">
                        <c:v>3.6874833613903104</c:v>
                      </c:pt>
                      <c:pt idx="60">
                        <c:v>3.6761723518495493</c:v>
                      </c:pt>
                      <c:pt idx="61">
                        <c:v>3.6648511945768885</c:v>
                      </c:pt>
                      <c:pt idx="62">
                        <c:v>3.6579480824503197</c:v>
                      </c:pt>
                      <c:pt idx="63">
                        <c:v>3.6765581368706304</c:v>
                      </c:pt>
                      <c:pt idx="64">
                        <c:v>3.6865208635660722</c:v>
                      </c:pt>
                      <c:pt idx="65">
                        <c:v>3.6995258012462675</c:v>
                      </c:pt>
                      <c:pt idx="66">
                        <c:v>3.6992005812480215</c:v>
                      </c:pt>
                      <c:pt idx="67">
                        <c:v>3.6989445142254778</c:v>
                      </c:pt>
                      <c:pt idx="68">
                        <c:v>3.7048159441851647</c:v>
                      </c:pt>
                      <c:pt idx="69">
                        <c:v>3.7098319523048429</c:v>
                      </c:pt>
                      <c:pt idx="70">
                        <c:v>3.7133668517442859</c:v>
                      </c:pt>
                      <c:pt idx="71">
                        <c:v>3.7386143558459746</c:v>
                      </c:pt>
                      <c:pt idx="72">
                        <c:v>3.7495834034126818</c:v>
                      </c:pt>
                      <c:pt idx="73">
                        <c:v>3.7576198930881266</c:v>
                      </c:pt>
                      <c:pt idx="74">
                        <c:v>3.7653340873859324</c:v>
                      </c:pt>
                      <c:pt idx="75">
                        <c:v>3.763978239860041</c:v>
                      </c:pt>
                      <c:pt idx="76">
                        <c:v>3.7534401134182658</c:v>
                      </c:pt>
                      <c:pt idx="77">
                        <c:v>3.7431648954358785</c:v>
                      </c:pt>
                      <c:pt idx="78">
                        <c:v>3.7407554071542477</c:v>
                      </c:pt>
                      <c:pt idx="79">
                        <c:v>3.7684324867375714</c:v>
                      </c:pt>
                      <c:pt idx="80">
                        <c:v>3.7900157673805928</c:v>
                      </c:pt>
                      <c:pt idx="81">
                        <c:v>3.8062454331978501</c:v>
                      </c:pt>
                      <c:pt idx="82">
                        <c:v>3.8289701762069059</c:v>
                      </c:pt>
                      <c:pt idx="83">
                        <c:v>3.8377021253806118</c:v>
                      </c:pt>
                      <c:pt idx="84">
                        <c:v>3.8288887006000096</c:v>
                      </c:pt>
                      <c:pt idx="85">
                        <c:v>3.8194754503545276</c:v>
                      </c:pt>
                      <c:pt idx="86">
                        <c:v>3.8192619910308965</c:v>
                      </c:pt>
                      <c:pt idx="87">
                        <c:v>3.8442153167259843</c:v>
                      </c:pt>
                      <c:pt idx="88">
                        <c:v>3.8707618194756646</c:v>
                      </c:pt>
                      <c:pt idx="89">
                        <c:v>3.8885345028710181</c:v>
                      </c:pt>
                      <c:pt idx="90">
                        <c:v>3.9023988189215979</c:v>
                      </c:pt>
                      <c:pt idx="91">
                        <c:v>3.8999761309929744</c:v>
                      </c:pt>
                      <c:pt idx="92">
                        <c:v>3.8900895743103265</c:v>
                      </c:pt>
                      <c:pt idx="93">
                        <c:v>3.8817515273150249</c:v>
                      </c:pt>
                      <c:pt idx="94">
                        <c:v>3.8764429037128467</c:v>
                      </c:pt>
                      <c:pt idx="95">
                        <c:v>3.8783703450982339</c:v>
                      </c:pt>
                      <c:pt idx="96">
                        <c:v>3.8906766072570393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F85-4563-80C3-5A0D64E1BB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Alt2a_85_MF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F85-4563-80C3-5A0D64E1BB2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Alt2a_85_LF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1.534430607202858</c:v>
                      </c:pt>
                      <c:pt idx="1">
                        <c:v>1.5982260042913539</c:v>
                      </c:pt>
                      <c:pt idx="2">
                        <c:v>1.6752958088519201</c:v>
                      </c:pt>
                      <c:pt idx="3">
                        <c:v>1.6992935873649204</c:v>
                      </c:pt>
                      <c:pt idx="4">
                        <c:v>1.7150236451054071</c:v>
                      </c:pt>
                      <c:pt idx="5">
                        <c:v>1.73002878078629</c:v>
                      </c:pt>
                      <c:pt idx="6">
                        <c:v>1.7455044357959071</c:v>
                      </c:pt>
                      <c:pt idx="7">
                        <c:v>1.7713197679235471</c:v>
                      </c:pt>
                      <c:pt idx="8">
                        <c:v>1.8675574267530701</c:v>
                      </c:pt>
                      <c:pt idx="9">
                        <c:v>1.931926807894667</c:v>
                      </c:pt>
                      <c:pt idx="10">
                        <c:v>1.9823817495084335</c:v>
                      </c:pt>
                      <c:pt idx="11">
                        <c:v>2.0151026718178766</c:v>
                      </c:pt>
                      <c:pt idx="12">
                        <c:v>2.0470559863641045</c:v>
                      </c:pt>
                      <c:pt idx="13">
                        <c:v>2.0767709504415262</c:v>
                      </c:pt>
                      <c:pt idx="14">
                        <c:v>2.130699123405718</c:v>
                      </c:pt>
                      <c:pt idx="15">
                        <c:v>2.2153991735972554</c:v>
                      </c:pt>
                      <c:pt idx="16">
                        <c:v>2.3149032748862162</c:v>
                      </c:pt>
                      <c:pt idx="17">
                        <c:v>2.4107975203820784</c:v>
                      </c:pt>
                      <c:pt idx="18">
                        <c:v>2.4845009729159919</c:v>
                      </c:pt>
                      <c:pt idx="19">
                        <c:v>2.5019367971111937</c:v>
                      </c:pt>
                      <c:pt idx="20">
                        <c:v>2.5080205372576367</c:v>
                      </c:pt>
                      <c:pt idx="21">
                        <c:v>2.5147679117123154</c:v>
                      </c:pt>
                      <c:pt idx="22">
                        <c:v>2.527105145420788</c:v>
                      </c:pt>
                      <c:pt idx="23">
                        <c:v>2.5895280649225851</c:v>
                      </c:pt>
                      <c:pt idx="24">
                        <c:v>2.6848263139236379</c:v>
                      </c:pt>
                      <c:pt idx="25">
                        <c:v>2.7596973359035335</c:v>
                      </c:pt>
                      <c:pt idx="26">
                        <c:v>2.8155048547764241</c:v>
                      </c:pt>
                      <c:pt idx="27">
                        <c:v>2.8186290616805953</c:v>
                      </c:pt>
                      <c:pt idx="28">
                        <c:v>2.7643507575279682</c:v>
                      </c:pt>
                      <c:pt idx="29">
                        <c:v>2.7643507575279682</c:v>
                      </c:pt>
                      <c:pt idx="30">
                        <c:v>2.702344226114052</c:v>
                      </c:pt>
                      <c:pt idx="31">
                        <c:v>2.6687220495160151</c:v>
                      </c:pt>
                      <c:pt idx="32">
                        <c:v>2.673880554071002</c:v>
                      </c:pt>
                      <c:pt idx="33">
                        <c:v>2.7179865733611206</c:v>
                      </c:pt>
                      <c:pt idx="34">
                        <c:v>2.7633558481482896</c:v>
                      </c:pt>
                      <c:pt idx="35">
                        <c:v>2.7501328410376242</c:v>
                      </c:pt>
                      <c:pt idx="36">
                        <c:v>2.6971794628385815</c:v>
                      </c:pt>
                      <c:pt idx="37">
                        <c:v>2.651507389951985</c:v>
                      </c:pt>
                      <c:pt idx="38">
                        <c:v>2.6379910218241807</c:v>
                      </c:pt>
                      <c:pt idx="39">
                        <c:v>2.7362447032352444</c:v>
                      </c:pt>
                      <c:pt idx="40">
                        <c:v>2.8312583284047417</c:v>
                      </c:pt>
                      <c:pt idx="41">
                        <c:v>2.9089610388897253</c:v>
                      </c:pt>
                      <c:pt idx="42">
                        <c:v>2.9566982373450785</c:v>
                      </c:pt>
                      <c:pt idx="43">
                        <c:v>2.9681211302103079</c:v>
                      </c:pt>
                      <c:pt idx="44">
                        <c:v>2.9578139537548052</c:v>
                      </c:pt>
                      <c:pt idx="45">
                        <c:v>2.9562026959465415</c:v>
                      </c:pt>
                      <c:pt idx="46">
                        <c:v>2.9922300489459501</c:v>
                      </c:pt>
                      <c:pt idx="47">
                        <c:v>3.1346330321584208</c:v>
                      </c:pt>
                      <c:pt idx="48">
                        <c:v>3.2536769344686194</c:v>
                      </c:pt>
                      <c:pt idx="49">
                        <c:v>3.3421605306899691</c:v>
                      </c:pt>
                      <c:pt idx="50">
                        <c:v>3.414406879712121</c:v>
                      </c:pt>
                      <c:pt idx="51">
                        <c:v>3.4402206516690144</c:v>
                      </c:pt>
                      <c:pt idx="52">
                        <c:v>3.4281509516877797</c:v>
                      </c:pt>
                      <c:pt idx="53">
                        <c:v>3.4178941230573607</c:v>
                      </c:pt>
                      <c:pt idx="54">
                        <c:v>3.4165392378865702</c:v>
                      </c:pt>
                      <c:pt idx="55">
                        <c:v>3.4610494542359675</c:v>
                      </c:pt>
                      <c:pt idx="56">
                        <c:v>3.5175924155217313</c:v>
                      </c:pt>
                      <c:pt idx="57">
                        <c:v>3.5670690207005844</c:v>
                      </c:pt>
                      <c:pt idx="58">
                        <c:v>3.6103917688912439</c:v>
                      </c:pt>
                      <c:pt idx="59">
                        <c:v>3.6205996479307156</c:v>
                      </c:pt>
                      <c:pt idx="60">
                        <c:v>3.6103159425827984</c:v>
                      </c:pt>
                      <c:pt idx="61">
                        <c:v>3.5998008580201177</c:v>
                      </c:pt>
                      <c:pt idx="62">
                        <c:v>3.5936213364876597</c:v>
                      </c:pt>
                      <c:pt idx="63">
                        <c:v>3.6130838326874315</c:v>
                      </c:pt>
                      <c:pt idx="64">
                        <c:v>3.6240201646230923</c:v>
                      </c:pt>
                      <c:pt idx="65">
                        <c:v>3.6381263121981817</c:v>
                      </c:pt>
                      <c:pt idx="66">
                        <c:v>3.6390305919224186</c:v>
                      </c:pt>
                      <c:pt idx="67">
                        <c:v>3.6397709439448822</c:v>
                      </c:pt>
                      <c:pt idx="68">
                        <c:v>3.6465554683527168</c:v>
                      </c:pt>
                      <c:pt idx="69">
                        <c:v>3.6524594279396307</c:v>
                      </c:pt>
                      <c:pt idx="70">
                        <c:v>3.656802747745024</c:v>
                      </c:pt>
                      <c:pt idx="71">
                        <c:v>3.6829343408954469</c:v>
                      </c:pt>
                      <c:pt idx="72">
                        <c:v>3.6950059083947022</c:v>
                      </c:pt>
                      <c:pt idx="73">
                        <c:v>3.7040621746683984</c:v>
                      </c:pt>
                      <c:pt idx="74">
                        <c:v>3.7126530819178942</c:v>
                      </c:pt>
                      <c:pt idx="75">
                        <c:v>3.7119083505862283</c:v>
                      </c:pt>
                      <c:pt idx="76">
                        <c:v>3.7019694663214984</c:v>
                      </c:pt>
                      <c:pt idx="77">
                        <c:v>3.6922933459966565</c:v>
                      </c:pt>
                      <c:pt idx="78">
                        <c:v>3.6903575252657248</c:v>
                      </c:pt>
                      <c:pt idx="79">
                        <c:v>3.7185108000804683</c:v>
                      </c:pt>
                      <c:pt idx="80">
                        <c:v>3.7407972232548419</c:v>
                      </c:pt>
                      <c:pt idx="81">
                        <c:v>3.7579735833807186</c:v>
                      </c:pt>
                      <c:pt idx="82">
                        <c:v>3.7817252253090916</c:v>
                      </c:pt>
                      <c:pt idx="83">
                        <c:v>3.7913187371271859</c:v>
                      </c:pt>
                      <c:pt idx="84">
                        <c:v>3.7830898551539383</c:v>
                      </c:pt>
                      <c:pt idx="85">
                        <c:v>3.7740718535615652</c:v>
                      </c:pt>
                      <c:pt idx="86">
                        <c:v>3.7743700737712884</c:v>
                      </c:pt>
                      <c:pt idx="87">
                        <c:v>3.7998822992555761</c:v>
                      </c:pt>
                      <c:pt idx="88">
                        <c:v>3.8269582840266825</c:v>
                      </c:pt>
                      <c:pt idx="89">
                        <c:v>3.8453415316616031</c:v>
                      </c:pt>
                      <c:pt idx="90">
                        <c:v>3.8599177809150933</c:v>
                      </c:pt>
                      <c:pt idx="91">
                        <c:v>3.8582071338834081</c:v>
                      </c:pt>
                      <c:pt idx="92">
                        <c:v>3.8489540462797094</c:v>
                      </c:pt>
                      <c:pt idx="93">
                        <c:v>3.8411629730425036</c:v>
                      </c:pt>
                      <c:pt idx="94">
                        <c:v>3.8362601605956583</c:v>
                      </c:pt>
                      <c:pt idx="95">
                        <c:v>3.8386923871125784</c:v>
                      </c:pt>
                      <c:pt idx="96">
                        <c:v>3.8516247886177064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F85-4563-80C3-5A0D64E1BB2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Alt2a_85_LF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F85-4563-80C3-5A0D64E1BB2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Alt2a_85_H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1.944915122441887</c:v>
                      </c:pt>
                      <c:pt idx="1">
                        <c:v>2.0000650533749487</c:v>
                      </c:pt>
                      <c:pt idx="2">
                        <c:v>2.069909304289002</c:v>
                      </c:pt>
                      <c:pt idx="3">
                        <c:v>2.0877260933400721</c:v>
                      </c:pt>
                      <c:pt idx="4">
                        <c:v>2.0986268091342195</c:v>
                      </c:pt>
                      <c:pt idx="5">
                        <c:v>2.1092674434678487</c:v>
                      </c:pt>
                      <c:pt idx="6">
                        <c:v>2.1203143902445456</c:v>
                      </c:pt>
                      <c:pt idx="7">
                        <c:v>2.1410559959528346</c:v>
                      </c:pt>
                      <c:pt idx="8">
                        <c:v>2.2290367631986259</c:v>
                      </c:pt>
                      <c:pt idx="9">
                        <c:v>2.2837074363374126</c:v>
                      </c:pt>
                      <c:pt idx="10">
                        <c:v>2.326464922698495</c:v>
                      </c:pt>
                      <c:pt idx="11">
                        <c:v>2.3548123269199408</c:v>
                      </c:pt>
                      <c:pt idx="12">
                        <c:v>2.3800949227547177</c:v>
                      </c:pt>
                      <c:pt idx="13">
                        <c:v>2.4034652317521399</c:v>
                      </c:pt>
                      <c:pt idx="14">
                        <c:v>2.4496363859601855</c:v>
                      </c:pt>
                      <c:pt idx="15">
                        <c:v>2.5270871684003362</c:v>
                      </c:pt>
                      <c:pt idx="16">
                        <c:v>2.620204661850889</c:v>
                      </c:pt>
                      <c:pt idx="17">
                        <c:v>2.7098587996593948</c:v>
                      </c:pt>
                      <c:pt idx="18">
                        <c:v>2.7774497781286689</c:v>
                      </c:pt>
                      <c:pt idx="19">
                        <c:v>2.7908378721774598</c:v>
                      </c:pt>
                      <c:pt idx="20">
                        <c:v>2.7920210961982241</c:v>
                      </c:pt>
                      <c:pt idx="21">
                        <c:v>2.7942172954491329</c:v>
                      </c:pt>
                      <c:pt idx="22">
                        <c:v>2.8023323392580739</c:v>
                      </c:pt>
                      <c:pt idx="23">
                        <c:v>2.8597191819872849</c:v>
                      </c:pt>
                      <c:pt idx="24">
                        <c:v>2.94789309362036</c:v>
                      </c:pt>
                      <c:pt idx="25">
                        <c:v>3.014102121663369</c:v>
                      </c:pt>
                      <c:pt idx="26">
                        <c:v>3.0632002941586469</c:v>
                      </c:pt>
                      <c:pt idx="27">
                        <c:v>3.0624502675580856</c:v>
                      </c:pt>
                      <c:pt idx="28">
                        <c:v>3.0265566854662191</c:v>
                      </c:pt>
                      <c:pt idx="29">
                        <c:v>3.0265566854662191</c:v>
                      </c:pt>
                      <c:pt idx="30">
                        <c:v>2.9938912762125147</c:v>
                      </c:pt>
                      <c:pt idx="31">
                        <c:v>2.9893770677792104</c:v>
                      </c:pt>
                      <c:pt idx="32">
                        <c:v>3.0106349557824346</c:v>
                      </c:pt>
                      <c:pt idx="33">
                        <c:v>3.0544312273295011</c:v>
                      </c:pt>
                      <c:pt idx="34">
                        <c:v>3.0877886768836982</c:v>
                      </c:pt>
                      <c:pt idx="35">
                        <c:v>3.0608529065701964</c:v>
                      </c:pt>
                      <c:pt idx="36">
                        <c:v>2.9959255916499012</c:v>
                      </c:pt>
                      <c:pt idx="37">
                        <c:v>2.9366513839414887</c:v>
                      </c:pt>
                      <c:pt idx="38">
                        <c:v>2.9088040527990415</c:v>
                      </c:pt>
                      <c:pt idx="39">
                        <c:v>2.9913187831734933</c:v>
                      </c:pt>
                      <c:pt idx="40">
                        <c:v>3.0697368599283918</c:v>
                      </c:pt>
                      <c:pt idx="41">
                        <c:v>3.1317400224873815</c:v>
                      </c:pt>
                      <c:pt idx="42">
                        <c:v>3.1663912838358965</c:v>
                      </c:pt>
                      <c:pt idx="43">
                        <c:v>3.1676071069719347</c:v>
                      </c:pt>
                      <c:pt idx="44">
                        <c:v>3.1504325949878766</c:v>
                      </c:pt>
                      <c:pt idx="45">
                        <c:v>3.1427023772336593</c:v>
                      </c:pt>
                      <c:pt idx="46">
                        <c:v>3.1730579622679862</c:v>
                      </c:pt>
                      <c:pt idx="47">
                        <c:v>3.3095721127995614</c:v>
                      </c:pt>
                      <c:pt idx="48">
                        <c:v>3.42120354788416</c:v>
                      </c:pt>
                      <c:pt idx="49">
                        <c:v>3.5044399812061067</c:v>
                      </c:pt>
                      <c:pt idx="50">
                        <c:v>3.5725971919248165</c:v>
                      </c:pt>
                      <c:pt idx="51">
                        <c:v>3.5959941467034726</c:v>
                      </c:pt>
                      <c:pt idx="52">
                        <c:v>3.5812780210738415</c:v>
                      </c:pt>
                      <c:pt idx="53">
                        <c:v>3.5683522468769557</c:v>
                      </c:pt>
                      <c:pt idx="54">
                        <c:v>3.5644752083116034</c:v>
                      </c:pt>
                      <c:pt idx="55">
                        <c:v>3.6061905691255327</c:v>
                      </c:pt>
                      <c:pt idx="56">
                        <c:v>3.6599338429134347</c:v>
                      </c:pt>
                      <c:pt idx="57">
                        <c:v>3.7070029761520238</c:v>
                      </c:pt>
                      <c:pt idx="58">
                        <c:v>3.7484237105021556</c:v>
                      </c:pt>
                      <c:pt idx="59">
                        <c:v>3.7567470232788409</c:v>
                      </c:pt>
                      <c:pt idx="60">
                        <c:v>3.7442681986794017</c:v>
                      </c:pt>
                      <c:pt idx="61">
                        <c:v>3.7320144105546995</c:v>
                      </c:pt>
                      <c:pt idx="62">
                        <c:v>3.7242687583496008</c:v>
                      </c:pt>
                      <c:pt idx="63">
                        <c:v>3.7419059655688414</c:v>
                      </c:pt>
                      <c:pt idx="64">
                        <c:v>3.7507758887114573</c:v>
                      </c:pt>
                      <c:pt idx="65">
                        <c:v>3.7625616661081254</c:v>
                      </c:pt>
                      <c:pt idx="66">
                        <c:v>3.7608924542367639</c:v>
                      </c:pt>
                      <c:pt idx="67">
                        <c:v>3.7595415938791596</c:v>
                      </c:pt>
                      <c:pt idx="68">
                        <c:v>3.764410465250585</c:v>
                      </c:pt>
                      <c:pt idx="69">
                        <c:v>3.768454843574077</c:v>
                      </c:pt>
                      <c:pt idx="70">
                        <c:v>3.7711040389558725</c:v>
                      </c:pt>
                      <c:pt idx="71">
                        <c:v>3.7953916447249738</c:v>
                      </c:pt>
                      <c:pt idx="72">
                        <c:v>3.8051789768664417</c:v>
                      </c:pt>
                      <c:pt idx="73">
                        <c:v>3.8121224705655141</c:v>
                      </c:pt>
                      <c:pt idx="74">
                        <c:v>3.8188930306991269</c:v>
                      </c:pt>
                      <c:pt idx="75">
                        <c:v>3.8168673286357984</c:v>
                      </c:pt>
                      <c:pt idx="76">
                        <c:v>3.8056716931805594</c:v>
                      </c:pt>
                      <c:pt idx="77">
                        <c:v>3.794738745095926</c:v>
                      </c:pt>
                      <c:pt idx="78">
                        <c:v>3.7918000255310096</c:v>
                      </c:pt>
                      <c:pt idx="79">
                        <c:v>3.8189442052162796</c:v>
                      </c:pt>
                      <c:pt idx="80">
                        <c:v>3.8397635392683678</c:v>
                      </c:pt>
                      <c:pt idx="81">
                        <c:v>3.8549820083866857</c:v>
                      </c:pt>
                      <c:pt idx="82">
                        <c:v>3.8766168257611584</c:v>
                      </c:pt>
                      <c:pt idx="83">
                        <c:v>3.8844295978815349</c:v>
                      </c:pt>
                      <c:pt idx="84">
                        <c:v>3.8749787708810786</c:v>
                      </c:pt>
                      <c:pt idx="85">
                        <c:v>3.8651204302747337</c:v>
                      </c:pt>
                      <c:pt idx="86">
                        <c:v>3.8643449650702042</c:v>
                      </c:pt>
                      <c:pt idx="87">
                        <c:v>3.8886893890641323</c:v>
                      </c:pt>
                      <c:pt idx="88">
                        <c:v>3.9146577595999661</c:v>
                      </c:pt>
                      <c:pt idx="89">
                        <c:v>3.9317722931031467</c:v>
                      </c:pt>
                      <c:pt idx="90">
                        <c:v>3.944878489380109</c:v>
                      </c:pt>
                      <c:pt idx="91">
                        <c:v>3.9416997323510845</c:v>
                      </c:pt>
                      <c:pt idx="92">
                        <c:v>3.9311376140788892</c:v>
                      </c:pt>
                      <c:pt idx="93">
                        <c:v>3.922212778772376</c:v>
                      </c:pt>
                      <c:pt idx="94">
                        <c:v>3.9164600457378103</c:v>
                      </c:pt>
                      <c:pt idx="95">
                        <c:v>3.9178460414294998</c:v>
                      </c:pt>
                      <c:pt idx="96">
                        <c:v>3.929491371562194</c:v>
                      </c:pt>
                      <c:pt idx="97">
                        <c:v>3.9321141109151454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F85-4563-80C3-5A0D64E1BB2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Alt2a_85_H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1.3495767332882472E-4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F85-4563-80C3-5A0D64E1BB2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Alt2a_85_M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1.9249090724149309</c:v>
                      </c:pt>
                      <c:pt idx="1">
                        <c:v>1.9808870807896966</c:v>
                      </c:pt>
                      <c:pt idx="2">
                        <c:v>2.0512174843550741</c:v>
                      </c:pt>
                      <c:pt idx="3">
                        <c:v>2.0693282249286895</c:v>
                      </c:pt>
                      <c:pt idx="4">
                        <c:v>2.0803472537851975</c:v>
                      </c:pt>
                      <c:pt idx="5">
                        <c:v>2.0915627783833375</c:v>
                      </c:pt>
                      <c:pt idx="6">
                        <c:v>2.1032694605381921</c:v>
                      </c:pt>
                      <c:pt idx="7">
                        <c:v>2.1244674999695543</c:v>
                      </c:pt>
                      <c:pt idx="8">
                        <c:v>2.2130396817224547</c:v>
                      </c:pt>
                      <c:pt idx="9">
                        <c:v>2.2683406637791221</c:v>
                      </c:pt>
                      <c:pt idx="10">
                        <c:v>2.3115568339151342</c:v>
                      </c:pt>
                      <c:pt idx="11">
                        <c:v>2.3402110848535997</c:v>
                      </c:pt>
                      <c:pt idx="12">
                        <c:v>2.36591996791257</c:v>
                      </c:pt>
                      <c:pt idx="13">
                        <c:v>2.3896455148198159</c:v>
                      </c:pt>
                      <c:pt idx="14">
                        <c:v>2.4362620718468904</c:v>
                      </c:pt>
                      <c:pt idx="15">
                        <c:v>2.5141322205966974</c:v>
                      </c:pt>
                      <c:pt idx="16">
                        <c:v>2.607621388723981</c:v>
                      </c:pt>
                      <c:pt idx="17">
                        <c:v>2.6976244570053409</c:v>
                      </c:pt>
                      <c:pt idx="18">
                        <c:v>2.7655334355867613</c:v>
                      </c:pt>
                      <c:pt idx="19">
                        <c:v>2.7791677866458082</c:v>
                      </c:pt>
                      <c:pt idx="20">
                        <c:v>2.7806591208332545</c:v>
                      </c:pt>
                      <c:pt idx="21">
                        <c:v>2.7831531000757845</c:v>
                      </c:pt>
                      <c:pt idx="22">
                        <c:v>2.7915296739366458</c:v>
                      </c:pt>
                      <c:pt idx="23">
                        <c:v>2.8491953987074576</c:v>
                      </c:pt>
                      <c:pt idx="24">
                        <c:v>2.937753658299334</c:v>
                      </c:pt>
                      <c:pt idx="25">
                        <c:v>3.0043738691196973</c:v>
                      </c:pt>
                      <c:pt idx="26">
                        <c:v>3.0534659892271381</c:v>
                      </c:pt>
                      <c:pt idx="27">
                        <c:v>3.0508836904244863</c:v>
                      </c:pt>
                      <c:pt idx="28">
                        <c:v>2.9915693654773015</c:v>
                      </c:pt>
                      <c:pt idx="29">
                        <c:v>2.9915693654773015</c:v>
                      </c:pt>
                      <c:pt idx="30">
                        <c:v>2.9339204364438358</c:v>
                      </c:pt>
                      <c:pt idx="31">
                        <c:v>2.9033219316941294</c:v>
                      </c:pt>
                      <c:pt idx="32">
                        <c:v>2.9061987376090612</c:v>
                      </c:pt>
                      <c:pt idx="33">
                        <c:v>2.9423390222771904</c:v>
                      </c:pt>
                      <c:pt idx="34">
                        <c:v>2.9762357201533747</c:v>
                      </c:pt>
                      <c:pt idx="35">
                        <c:v>2.9527491962158705</c:v>
                      </c:pt>
                      <c:pt idx="36">
                        <c:v>2.8916547791835892</c:v>
                      </c:pt>
                      <c:pt idx="37">
                        <c:v>2.8371411356085097</c:v>
                      </c:pt>
                      <c:pt idx="38">
                        <c:v>2.8143928529343163</c:v>
                      </c:pt>
                      <c:pt idx="39">
                        <c:v>2.9024779338701245</c:v>
                      </c:pt>
                      <c:pt idx="40">
                        <c:v>2.9867379827975427</c:v>
                      </c:pt>
                      <c:pt idx="41">
                        <c:v>3.0542389486775643</c:v>
                      </c:pt>
                      <c:pt idx="42">
                        <c:v>3.0934291833093881</c:v>
                      </c:pt>
                      <c:pt idx="43">
                        <c:v>3.0981289321548626</c:v>
                      </c:pt>
                      <c:pt idx="44">
                        <c:v>3.0832191266890456</c:v>
                      </c:pt>
                      <c:pt idx="45">
                        <c:v>3.077450743993269</c:v>
                      </c:pt>
                      <c:pt idx="46">
                        <c:v>3.1095790145271121</c:v>
                      </c:pt>
                      <c:pt idx="47">
                        <c:v>3.2479214216123942</c:v>
                      </c:pt>
                      <c:pt idx="48">
                        <c:v>3.3619234485668894</c:v>
                      </c:pt>
                      <c:pt idx="49">
                        <c:v>3.4467823912354438</c:v>
                      </c:pt>
                      <c:pt idx="50">
                        <c:v>3.5161799088105541</c:v>
                      </c:pt>
                      <c:pt idx="51">
                        <c:v>3.5402489844965062</c:v>
                      </c:pt>
                      <c:pt idx="52">
                        <c:v>3.526306549311272</c:v>
                      </c:pt>
                      <c:pt idx="53">
                        <c:v>3.5141774575348195</c:v>
                      </c:pt>
                      <c:pt idx="54">
                        <c:v>3.5110568907782458</c:v>
                      </c:pt>
                      <c:pt idx="55">
                        <c:v>3.5536365649003105</c:v>
                      </c:pt>
                      <c:pt idx="56">
                        <c:v>3.6082526413684595</c:v>
                      </c:pt>
                      <c:pt idx="57">
                        <c:v>3.6560619237679615</c:v>
                      </c:pt>
                      <c:pt idx="58">
                        <c:v>3.6980488293892044</c:v>
                      </c:pt>
                      <c:pt idx="59">
                        <c:v>3.7069403305410553</c:v>
                      </c:pt>
                      <c:pt idx="60">
                        <c:v>3.6951494013648589</c:v>
                      </c:pt>
                      <c:pt idx="61">
                        <c:v>3.6834267010301036</c:v>
                      </c:pt>
                      <c:pt idx="62">
                        <c:v>3.6761577712283522</c:v>
                      </c:pt>
                      <c:pt idx="63">
                        <c:v>3.6943729498975744</c:v>
                      </c:pt>
                      <c:pt idx="64">
                        <c:v>3.703914896464906</c:v>
                      </c:pt>
                      <c:pt idx="65">
                        <c:v>3.7164716750202529</c:v>
                      </c:pt>
                      <c:pt idx="66">
                        <c:v>3.7156710788461678</c:v>
                      </c:pt>
                      <c:pt idx="67">
                        <c:v>3.7150190424752094</c:v>
                      </c:pt>
                      <c:pt idx="68">
                        <c:v>3.7205285686264444</c:v>
                      </c:pt>
                      <c:pt idx="69">
                        <c:v>3.7251987259329913</c:v>
                      </c:pt>
                      <c:pt idx="70">
                        <c:v>3.7284182230187324</c:v>
                      </c:pt>
                      <c:pt idx="71">
                        <c:v>3.7533363642580007</c:v>
                      </c:pt>
                      <c:pt idx="72">
                        <c:v>3.7639203932205541</c:v>
                      </c:pt>
                      <c:pt idx="73">
                        <c:v>3.7716015306657069</c:v>
                      </c:pt>
                      <c:pt idx="74">
                        <c:v>3.7790052666330243</c:v>
                      </c:pt>
                      <c:pt idx="75">
                        <c:v>3.7774159949976864</c:v>
                      </c:pt>
                      <c:pt idx="76">
                        <c:v>3.7666510230623054</c:v>
                      </c:pt>
                      <c:pt idx="77">
                        <c:v>3.7561517409154872</c:v>
                      </c:pt>
                      <c:pt idx="78">
                        <c:v>3.753555128078931</c:v>
                      </c:pt>
                      <c:pt idx="79">
                        <c:v>3.7810460547106963</c:v>
                      </c:pt>
                      <c:pt idx="80">
                        <c:v>3.8023860976226898</c:v>
                      </c:pt>
                      <c:pt idx="81">
                        <c:v>3.8183110139569134</c:v>
                      </c:pt>
                      <c:pt idx="82">
                        <c:v>3.8407133189765736</c:v>
                      </c:pt>
                      <c:pt idx="83">
                        <c:v>3.8491690591365981</c:v>
                      </c:pt>
                      <c:pt idx="84">
                        <c:v>3.8401537452282395</c:v>
                      </c:pt>
                      <c:pt idx="85">
                        <c:v>3.8305895157620018</c:v>
                      </c:pt>
                      <c:pt idx="86">
                        <c:v>3.8301973378083636</c:v>
                      </c:pt>
                      <c:pt idx="87">
                        <c:v>3.8549624238992135</c:v>
                      </c:pt>
                      <c:pt idx="88">
                        <c:v>3.8813304090426515</c:v>
                      </c:pt>
                      <c:pt idx="89">
                        <c:v>3.8989066168283943</c:v>
                      </c:pt>
                      <c:pt idx="90">
                        <c:v>3.912551698109024</c:v>
                      </c:pt>
                      <c:pt idx="91">
                        <c:v>3.9099121510666102</c:v>
                      </c:pt>
                      <c:pt idx="92">
                        <c:v>3.8998305275268184</c:v>
                      </c:pt>
                      <c:pt idx="93">
                        <c:v>3.891321751965187</c:v>
                      </c:pt>
                      <c:pt idx="94">
                        <c:v>3.885879310409543</c:v>
                      </c:pt>
                      <c:pt idx="95">
                        <c:v>3.8876513186306032</c:v>
                      </c:pt>
                      <c:pt idx="96">
                        <c:v>3.8997746388717571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F85-4563-80C3-5A0D64E1BB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Alt2a_85_M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F85-4563-80C3-5A0D64E1BB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Alt2a_85_L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1.6225492463052515</c:v>
                      </c:pt>
                      <c:pt idx="1">
                        <c:v>1.6846237112976878</c:v>
                      </c:pt>
                      <c:pt idx="2">
                        <c:v>1.7602065650356373</c:v>
                      </c:pt>
                      <c:pt idx="3">
                        <c:v>1.7829108294402185</c:v>
                      </c:pt>
                      <c:pt idx="4">
                        <c:v>1.7976033675715157</c:v>
                      </c:pt>
                      <c:pt idx="5">
                        <c:v>1.8117839910312572</c:v>
                      </c:pt>
                      <c:pt idx="6">
                        <c:v>1.8264390503155989</c:v>
                      </c:pt>
                      <c:pt idx="7">
                        <c:v>1.8512368890497881</c:v>
                      </c:pt>
                      <c:pt idx="8">
                        <c:v>1.9458253289804377</c:v>
                      </c:pt>
                      <c:pt idx="9">
                        <c:v>2.0082036799456384</c:v>
                      </c:pt>
                      <c:pt idx="10">
                        <c:v>2.0570531370348566</c:v>
                      </c:pt>
                      <c:pt idx="11">
                        <c:v>2.0888614757449409</c:v>
                      </c:pt>
                      <c:pt idx="12">
                        <c:v>2.1194199368354618</c:v>
                      </c:pt>
                      <c:pt idx="13">
                        <c:v>2.1478635325326363</c:v>
                      </c:pt>
                      <c:pt idx="14">
                        <c:v>2.2001848603747334</c:v>
                      </c:pt>
                      <c:pt idx="15">
                        <c:v>2.2833528403417853</c:v>
                      </c:pt>
                      <c:pt idx="16">
                        <c:v>2.381499765621867</c:v>
                      </c:pt>
                      <c:pt idx="17">
                        <c:v>2.4760677006873082</c:v>
                      </c:pt>
                      <c:pt idx="18">
                        <c:v>2.5484924570104273</c:v>
                      </c:pt>
                      <c:pt idx="19">
                        <c:v>2.5650765766475048</c:v>
                      </c:pt>
                      <c:pt idx="20">
                        <c:v>2.5701331014722189</c:v>
                      </c:pt>
                      <c:pt idx="21">
                        <c:v>2.5759287909031956</c:v>
                      </c:pt>
                      <c:pt idx="22">
                        <c:v>2.5873788850620758</c:v>
                      </c:pt>
                      <c:pt idx="23">
                        <c:v>2.6487387270311769</c:v>
                      </c:pt>
                      <c:pt idx="24">
                        <c:v>2.7425311936645609</c:v>
                      </c:pt>
                      <c:pt idx="25">
                        <c:v>2.8155490922751705</c:v>
                      </c:pt>
                      <c:pt idx="26">
                        <c:v>2.8697484747687105</c:v>
                      </c:pt>
                      <c:pt idx="27">
                        <c:v>2.8709929890207722</c:v>
                      </c:pt>
                      <c:pt idx="28">
                        <c:v>2.808983221888036</c:v>
                      </c:pt>
                      <c:pt idx="29">
                        <c:v>2.808983221888036</c:v>
                      </c:pt>
                      <c:pt idx="30">
                        <c:v>2.7411406112973182</c:v>
                      </c:pt>
                      <c:pt idx="31">
                        <c:v>2.7011751117081384</c:v>
                      </c:pt>
                      <c:pt idx="32">
                        <c:v>2.7008948230657057</c:v>
                      </c:pt>
                      <c:pt idx="33">
                        <c:v>2.7411164599374724</c:v>
                      </c:pt>
                      <c:pt idx="34">
                        <c:v>2.7839396442958551</c:v>
                      </c:pt>
                      <c:pt idx="35">
                        <c:v>2.7691996854806922</c:v>
                      </c:pt>
                      <c:pt idx="36">
                        <c:v>2.7153147759450476</c:v>
                      </c:pt>
                      <c:pt idx="37">
                        <c:v>2.6687799455855443</c:v>
                      </c:pt>
                      <c:pt idx="38">
                        <c:v>2.6544007209765885</c:v>
                      </c:pt>
                      <c:pt idx="39">
                        <c:v>2.7517093109830357</c:v>
                      </c:pt>
                      <c:pt idx="40">
                        <c:v>2.8457210592965452</c:v>
                      </c:pt>
                      <c:pt idx="41">
                        <c:v>2.9224682843341632</c:v>
                      </c:pt>
                      <c:pt idx="42">
                        <c:v>2.9693972865368399</c:v>
                      </c:pt>
                      <c:pt idx="43">
                        <c:v>2.9801754676836434</c:v>
                      </c:pt>
                      <c:pt idx="44">
                        <c:v>2.9694133131464215</c:v>
                      </c:pt>
                      <c:pt idx="45">
                        <c:v>2.9673834775175219</c:v>
                      </c:pt>
                      <c:pt idx="46">
                        <c:v>3.0030111451325001</c:v>
                      </c:pt>
                      <c:pt idx="47">
                        <c:v>3.1449972035928231</c:v>
                      </c:pt>
                      <c:pt idx="48">
                        <c:v>3.2635356206444763</c:v>
                      </c:pt>
                      <c:pt idx="49">
                        <c:v>3.3516459424734419</c:v>
                      </c:pt>
                      <c:pt idx="50">
                        <c:v>3.4235935288738388</c:v>
                      </c:pt>
                      <c:pt idx="51">
                        <c:v>3.449209445959101</c:v>
                      </c:pt>
                      <c:pt idx="52">
                        <c:v>3.4369289022610179</c:v>
                      </c:pt>
                      <c:pt idx="53">
                        <c:v>3.4264557425758859</c:v>
                      </c:pt>
                      <c:pt idx="54">
                        <c:v>3.4248856424385554</c:v>
                      </c:pt>
                      <c:pt idx="55">
                        <c:v>3.4691578461816124</c:v>
                      </c:pt>
                      <c:pt idx="56">
                        <c:v>3.5254561852290083</c:v>
                      </c:pt>
                      <c:pt idx="57">
                        <c:v>3.5747043374416299</c:v>
                      </c:pt>
                      <c:pt idx="58">
                        <c:v>3.6178221846224261</c:v>
                      </c:pt>
                      <c:pt idx="59">
                        <c:v>3.627823737264531</c:v>
                      </c:pt>
                      <c:pt idx="60">
                        <c:v>3.6173175860506954</c:v>
                      </c:pt>
                      <c:pt idx="61">
                        <c:v>3.6066042186821106</c:v>
                      </c:pt>
                      <c:pt idx="62">
                        <c:v>3.6002372270183574</c:v>
                      </c:pt>
                      <c:pt idx="63">
                        <c:v>3.6195033939271206</c:v>
                      </c:pt>
                      <c:pt idx="64">
                        <c:v>3.630237689880925</c:v>
                      </c:pt>
                      <c:pt idx="65">
                        <c:v>3.644137672900293</c:v>
                      </c:pt>
                      <c:pt idx="66">
                        <c:v>3.6448323764150956</c:v>
                      </c:pt>
                      <c:pt idx="67">
                        <c:v>3.6453930124149796</c:v>
                      </c:pt>
                      <c:pt idx="68">
                        <c:v>3.6520120170773369</c:v>
                      </c:pt>
                      <c:pt idx="69">
                        <c:v>3.657758654213767</c:v>
                      </c:pt>
                      <c:pt idx="70">
                        <c:v>3.6619571046926755</c:v>
                      </c:pt>
                      <c:pt idx="71">
                        <c:v>3.6879424460494983</c:v>
                      </c:pt>
                      <c:pt idx="72">
                        <c:v>3.6998548787318755</c:v>
                      </c:pt>
                      <c:pt idx="73">
                        <c:v>3.7087640649233489</c:v>
                      </c:pt>
                      <c:pt idx="74">
                        <c:v>3.7172239411345331</c:v>
                      </c:pt>
                      <c:pt idx="75">
                        <c:v>3.7163723755286369</c:v>
                      </c:pt>
                      <c:pt idx="76">
                        <c:v>3.7063299213372245</c:v>
                      </c:pt>
                      <c:pt idx="77">
                        <c:v>3.6965528087822284</c:v>
                      </c:pt>
                      <c:pt idx="78">
                        <c:v>3.6945274782824833</c:v>
                      </c:pt>
                      <c:pt idx="79">
                        <c:v>3.7225928089692935</c:v>
                      </c:pt>
                      <c:pt idx="80">
                        <c:v>3.7447762786725534</c:v>
                      </c:pt>
                      <c:pt idx="81">
                        <c:v>3.7618348607070295</c:v>
                      </c:pt>
                      <c:pt idx="82">
                        <c:v>3.7854660693665125</c:v>
                      </c:pt>
                      <c:pt idx="83">
                        <c:v>3.7949540990688186</c:v>
                      </c:pt>
                      <c:pt idx="84">
                        <c:v>3.7866423129050495</c:v>
                      </c:pt>
                      <c:pt idx="85">
                        <c:v>3.7775563884473708</c:v>
                      </c:pt>
                      <c:pt idx="86">
                        <c:v>3.7777800038086542</c:v>
                      </c:pt>
                      <c:pt idx="87">
                        <c:v>3.8032159633850875</c:v>
                      </c:pt>
                      <c:pt idx="88">
                        <c:v>3.8302194618688366</c:v>
                      </c:pt>
                      <c:pt idx="89">
                        <c:v>3.8485265432480027</c:v>
                      </c:pt>
                      <c:pt idx="90">
                        <c:v>3.8630219726517101</c:v>
                      </c:pt>
                      <c:pt idx="91">
                        <c:v>3.8612325589595984</c:v>
                      </c:pt>
                      <c:pt idx="92">
                        <c:v>3.8519075556197291</c:v>
                      </c:pt>
                      <c:pt idx="93">
                        <c:v>3.8440519609320964</c:v>
                      </c:pt>
                      <c:pt idx="94">
                        <c:v>3.8390952205103344</c:v>
                      </c:pt>
                      <c:pt idx="95">
                        <c:v>3.8414681212380231</c:v>
                      </c:pt>
                      <c:pt idx="96">
                        <c:v>3.8543350017366267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F85-4563-80C3-5A0D64E1BB2D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Alt2a_85_L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F85-4563-80C3-5A0D64E1BB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Alt2a_85_HP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2.0097576693423482</c:v>
                      </c:pt>
                      <c:pt idx="1">
                        <c:v>2.0635281616523833</c:v>
                      </c:pt>
                      <c:pt idx="2">
                        <c:v>2.1321920811709556</c:v>
                      </c:pt>
                      <c:pt idx="3">
                        <c:v>2.1489887217733865</c:v>
                      </c:pt>
                      <c:pt idx="4">
                        <c:v>2.1590769409718189</c:v>
                      </c:pt>
                      <c:pt idx="5">
                        <c:v>2.169064927003999</c:v>
                      </c:pt>
                      <c:pt idx="6">
                        <c:v>2.1794647636378821</c:v>
                      </c:pt>
                      <c:pt idx="7">
                        <c:v>2.1994078429086819</c:v>
                      </c:pt>
                      <c:pt idx="8">
                        <c:v>2.2860474823495065</c:v>
                      </c:pt>
                      <c:pt idx="9">
                        <c:v>2.3391436414783726</c:v>
                      </c:pt>
                      <c:pt idx="10">
                        <c:v>2.3806494201040937</c:v>
                      </c:pt>
                      <c:pt idx="11">
                        <c:v>2.4082956956029982</c:v>
                      </c:pt>
                      <c:pt idx="12">
                        <c:v>2.4325021385776218</c:v>
                      </c:pt>
                      <c:pt idx="13">
                        <c:v>2.454872781903588</c:v>
                      </c:pt>
                      <c:pt idx="14">
                        <c:v>2.4998159208169368</c:v>
                      </c:pt>
                      <c:pt idx="15">
                        <c:v>2.5761062017695595</c:v>
                      </c:pt>
                      <c:pt idx="16">
                        <c:v>2.6681857273345537</c:v>
                      </c:pt>
                      <c:pt idx="17">
                        <c:v>2.7568219095780875</c:v>
                      </c:pt>
                      <c:pt idx="18">
                        <c:v>2.823416799509737</c:v>
                      </c:pt>
                      <c:pt idx="19">
                        <c:v>2.8361581556893478</c:v>
                      </c:pt>
                      <c:pt idx="20">
                        <c:v>2.8365605180923348</c:v>
                      </c:pt>
                      <c:pt idx="21">
                        <c:v>2.8380359236548083</c:v>
                      </c:pt>
                      <c:pt idx="22">
                        <c:v>2.8454812949397654</c:v>
                      </c:pt>
                      <c:pt idx="23">
                        <c:v>2.9020641992974294</c:v>
                      </c:pt>
                      <c:pt idx="24">
                        <c:v>2.9890978538126887</c:v>
                      </c:pt>
                      <c:pt idx="25">
                        <c:v>3.0539055344895059</c:v>
                      </c:pt>
                      <c:pt idx="26">
                        <c:v>3.1017975296441724</c:v>
                      </c:pt>
                      <c:pt idx="27">
                        <c:v>3.0996587810313918</c:v>
                      </c:pt>
                      <c:pt idx="28">
                        <c:v>3.0581632548072224</c:v>
                      </c:pt>
                      <c:pt idx="29">
                        <c:v>3.0581632548072224</c:v>
                      </c:pt>
                      <c:pt idx="30">
                        <c:v>3.021343514339045</c:v>
                      </c:pt>
                      <c:pt idx="31">
                        <c:v>3.012299365792058</c:v>
                      </c:pt>
                      <c:pt idx="32">
                        <c:v>3.0296676573311805</c:v>
                      </c:pt>
                      <c:pt idx="33">
                        <c:v>3.0706707395003816</c:v>
                      </c:pt>
                      <c:pt idx="34">
                        <c:v>3.1021820370742144</c:v>
                      </c:pt>
                      <c:pt idx="35">
                        <c:v>3.0741448618210923</c:v>
                      </c:pt>
                      <c:pt idx="36">
                        <c:v>3.0085421146321383</c:v>
                      </c:pt>
                      <c:pt idx="37">
                        <c:v>2.9486446450265129</c:v>
                      </c:pt>
                      <c:pt idx="38">
                        <c:v>2.9201680807459094</c:v>
                      </c:pt>
                      <c:pt idx="39">
                        <c:v>3.0020000857600757</c:v>
                      </c:pt>
                      <c:pt idx="40">
                        <c:v>3.0796955358450853</c:v>
                      </c:pt>
                      <c:pt idx="41">
                        <c:v>3.1410106194147018</c:v>
                      </c:pt>
                      <c:pt idx="42">
                        <c:v>3.1750838005806901</c:v>
                      </c:pt>
                      <c:pt idx="43">
                        <c:v>3.1758414786871945</c:v>
                      </c:pt>
                      <c:pt idx="44">
                        <c:v>3.1583465510957272</c:v>
                      </c:pt>
                      <c:pt idx="45">
                        <c:v>3.1503231107730381</c:v>
                      </c:pt>
                      <c:pt idx="46">
                        <c:v>3.180399633883602</c:v>
                      </c:pt>
                      <c:pt idx="47">
                        <c:v>3.3166232448081607</c:v>
                      </c:pt>
                      <c:pt idx="48">
                        <c:v>3.4279003791962754</c:v>
                      </c:pt>
                      <c:pt idx="49">
                        <c:v>3.5108777001212759</c:v>
                      </c:pt>
                      <c:pt idx="50">
                        <c:v>3.5788288887169437</c:v>
                      </c:pt>
                      <c:pt idx="51">
                        <c:v>3.6020921416587872</c:v>
                      </c:pt>
                      <c:pt idx="52">
                        <c:v>3.5872327666652781</c:v>
                      </c:pt>
                      <c:pt idx="53">
                        <c:v>3.5741607286466901</c:v>
                      </c:pt>
                      <c:pt idx="54">
                        <c:v>3.5701387000593163</c:v>
                      </c:pt>
                      <c:pt idx="55">
                        <c:v>3.6116931946918984</c:v>
                      </c:pt>
                      <c:pt idx="56">
                        <c:v>3.6652711799921032</c:v>
                      </c:pt>
                      <c:pt idx="57">
                        <c:v>3.712186822308861</c:v>
                      </c:pt>
                      <c:pt idx="58">
                        <c:v>3.7534709728745317</c:v>
                      </c:pt>
                      <c:pt idx="59">
                        <c:v>3.7616564950639075</c:v>
                      </c:pt>
                      <c:pt idx="60">
                        <c:v>3.749028198058094</c:v>
                      </c:pt>
                      <c:pt idx="61">
                        <c:v>3.7366422797596526</c:v>
                      </c:pt>
                      <c:pt idx="62">
                        <c:v>3.7287716979809233</c:v>
                      </c:pt>
                      <c:pt idx="63">
                        <c:v>3.7462775359921907</c:v>
                      </c:pt>
                      <c:pt idx="64">
                        <c:v>3.7550115648576803</c:v>
                      </c:pt>
                      <c:pt idx="65">
                        <c:v>3.7666582387652063</c:v>
                      </c:pt>
                      <c:pt idx="66">
                        <c:v>3.7648474420897209</c:v>
                      </c:pt>
                      <c:pt idx="67">
                        <c:v>3.7633753555129421</c:v>
                      </c:pt>
                      <c:pt idx="68">
                        <c:v>3.7681330789300014</c:v>
                      </c:pt>
                      <c:pt idx="69">
                        <c:v>3.7720716804493328</c:v>
                      </c:pt>
                      <c:pt idx="70">
                        <c:v>3.7746235957505894</c:v>
                      </c:pt>
                      <c:pt idx="71">
                        <c:v>3.7988129310448397</c:v>
                      </c:pt>
                      <c:pt idx="72">
                        <c:v>3.8084924620340841</c:v>
                      </c:pt>
                      <c:pt idx="73">
                        <c:v>3.8153364703493686</c:v>
                      </c:pt>
                      <c:pt idx="74">
                        <c:v>3.822018558919182</c:v>
                      </c:pt>
                      <c:pt idx="75">
                        <c:v>3.8199212269524767</c:v>
                      </c:pt>
                      <c:pt idx="76">
                        <c:v>3.8086564284715636</c:v>
                      </c:pt>
                      <c:pt idx="77">
                        <c:v>3.7976554053755192</c:v>
                      </c:pt>
                      <c:pt idx="78">
                        <c:v>3.794656915070278</c:v>
                      </c:pt>
                      <c:pt idx="79">
                        <c:v>3.8217421181025366</c:v>
                      </c:pt>
                      <c:pt idx="80">
                        <c:v>3.8424919846571179</c:v>
                      </c:pt>
                      <c:pt idx="81">
                        <c:v>3.857630254061323</c:v>
                      </c:pt>
                      <c:pt idx="82">
                        <c:v>3.8791829634317581</c:v>
                      </c:pt>
                      <c:pt idx="83">
                        <c:v>3.8869239920824232</c:v>
                      </c:pt>
                      <c:pt idx="84">
                        <c:v>3.8774170854736774</c:v>
                      </c:pt>
                      <c:pt idx="85">
                        <c:v>3.8675132367511362</c:v>
                      </c:pt>
                      <c:pt idx="86">
                        <c:v>3.866687523634913</c:v>
                      </c:pt>
                      <c:pt idx="87">
                        <c:v>3.8909802845835642</c:v>
                      </c:pt>
                      <c:pt idx="88">
                        <c:v>3.9168999801492279</c:v>
                      </c:pt>
                      <c:pt idx="89">
                        <c:v>3.9339626161960561</c:v>
                      </c:pt>
                      <c:pt idx="90">
                        <c:v>3.9470136602230346</c:v>
                      </c:pt>
                      <c:pt idx="91">
                        <c:v>3.9437812363588529</c:v>
                      </c:pt>
                      <c:pt idx="92">
                        <c:v>3.9331702304910183</c:v>
                      </c:pt>
                      <c:pt idx="93">
                        <c:v>3.9242015921935982</c:v>
                      </c:pt>
                      <c:pt idx="94">
                        <c:v>3.9184124468246786</c:v>
                      </c:pt>
                      <c:pt idx="95">
                        <c:v>3.9197582480250119</c:v>
                      </c:pt>
                      <c:pt idx="96">
                        <c:v>3.9313589891872978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85-4563-80C3-5A0D64E1BB2D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Alt2a_85_HP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F85-4563-80C3-5A0D64E1BB2D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Alt2a_85_MP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1.8533815906283351</c:v>
                      </c:pt>
                      <c:pt idx="1">
                        <c:v>1.9105973880290665</c:v>
                      </c:pt>
                      <c:pt idx="2">
                        <c:v>1.9821481535198608</c:v>
                      </c:pt>
                      <c:pt idx="3">
                        <c:v>2.0013848358531652</c:v>
                      </c:pt>
                      <c:pt idx="4">
                        <c:v>2.0133667520268128</c:v>
                      </c:pt>
                      <c:pt idx="5">
                        <c:v>2.0250963676675822</c:v>
                      </c:pt>
                      <c:pt idx="6">
                        <c:v>2.0372638844272606</c:v>
                      </c:pt>
                      <c:pt idx="7">
                        <c:v>2.0592137182253931</c:v>
                      </c:pt>
                      <c:pt idx="8">
                        <c:v>2.1491359300843085</c:v>
                      </c:pt>
                      <c:pt idx="9">
                        <c:v>2.2060518979212551</c:v>
                      </c:pt>
                      <c:pt idx="10">
                        <c:v>2.2505709209386326</c:v>
                      </c:pt>
                      <c:pt idx="11">
                        <c:v>2.2799178425181461</c:v>
                      </c:pt>
                      <c:pt idx="12">
                        <c:v>2.3067224375535118</c:v>
                      </c:pt>
                      <c:pt idx="13">
                        <c:v>2.331483245085511</c:v>
                      </c:pt>
                      <c:pt idx="14">
                        <c:v>2.3793474550700879</c:v>
                      </c:pt>
                      <c:pt idx="15">
                        <c:v>2.4584355190999521</c:v>
                      </c:pt>
                      <c:pt idx="16">
                        <c:v>2.5530074146371327</c:v>
                      </c:pt>
                      <c:pt idx="17">
                        <c:v>2.6440938371714009</c:v>
                      </c:pt>
                      <c:pt idx="18">
                        <c:v>2.7130817036438919</c:v>
                      </c:pt>
                      <c:pt idx="19">
                        <c:v>2.7273949993362048</c:v>
                      </c:pt>
                      <c:pt idx="20">
                        <c:v>2.729702232411555</c:v>
                      </c:pt>
                      <c:pt idx="21">
                        <c:v>2.7329444272866321</c:v>
                      </c:pt>
                      <c:pt idx="22">
                        <c:v>2.7420254287876777</c:v>
                      </c:pt>
                      <c:pt idx="23">
                        <c:v>2.8005580111127104</c:v>
                      </c:pt>
                      <c:pt idx="24">
                        <c:v>2.8903501351608623</c:v>
                      </c:pt>
                      <c:pt idx="25">
                        <c:v>2.958500644857081</c:v>
                      </c:pt>
                      <c:pt idx="26">
                        <c:v>3.0089030603740787</c:v>
                      </c:pt>
                      <c:pt idx="27">
                        <c:v>3.0078102505026454</c:v>
                      </c:pt>
                      <c:pt idx="28">
                        <c:v>2.9544010308817623</c:v>
                      </c:pt>
                      <c:pt idx="29">
                        <c:v>2.9544010308817623</c:v>
                      </c:pt>
                      <c:pt idx="30">
                        <c:v>2.9012722537780395</c:v>
                      </c:pt>
                      <c:pt idx="31">
                        <c:v>2.8758435694493523</c:v>
                      </c:pt>
                      <c:pt idx="32">
                        <c:v>2.8833928895490879</c:v>
                      </c:pt>
                      <c:pt idx="33">
                        <c:v>2.9230094480498452</c:v>
                      </c:pt>
                      <c:pt idx="34">
                        <c:v>2.9592119261282308</c:v>
                      </c:pt>
                      <c:pt idx="35">
                        <c:v>2.9370558526833048</c:v>
                      </c:pt>
                      <c:pt idx="36">
                        <c:v>2.8767214257460183</c:v>
                      </c:pt>
                      <c:pt idx="37">
                        <c:v>2.8228753459710068</c:v>
                      </c:pt>
                      <c:pt idx="38">
                        <c:v>2.8008036962574923</c:v>
                      </c:pt>
                      <c:pt idx="39">
                        <c:v>2.8896543526928014</c:v>
                      </c:pt>
                      <c:pt idx="40">
                        <c:v>2.9747434966156807</c:v>
                      </c:pt>
                      <c:pt idx="41">
                        <c:v>3.0430432953867572</c:v>
                      </c:pt>
                      <c:pt idx="42">
                        <c:v>3.0829170824398888</c:v>
                      </c:pt>
                      <c:pt idx="43">
                        <c:v>3.0881766442273864</c:v>
                      </c:pt>
                      <c:pt idx="44">
                        <c:v>3.07368201143957</c:v>
                      </c:pt>
                      <c:pt idx="45">
                        <c:v>3.06831729475073</c:v>
                      </c:pt>
                      <c:pt idx="46">
                        <c:v>3.1008499019919253</c:v>
                      </c:pt>
                      <c:pt idx="47">
                        <c:v>3.2396224900515991</c:v>
                      </c:pt>
                      <c:pt idx="48">
                        <c:v>3.3541343828932306</c:v>
                      </c:pt>
                      <c:pt idx="49">
                        <c:v>3.439380566707511</c:v>
                      </c:pt>
                      <c:pt idx="50">
                        <c:v>3.5090892924069945</c:v>
                      </c:pt>
                      <c:pt idx="51">
                        <c:v>3.5333660474392246</c:v>
                      </c:pt>
                      <c:pt idx="52">
                        <c:v>3.5196225541057746</c:v>
                      </c:pt>
                      <c:pt idx="53">
                        <c:v>3.5076746819916012</c:v>
                      </c:pt>
                      <c:pt idx="54">
                        <c:v>3.5047084743186177</c:v>
                      </c:pt>
                      <c:pt idx="55">
                        <c:v>3.5474390190580993</c:v>
                      </c:pt>
                      <c:pt idx="56">
                        <c:v>3.6021925600162858</c:v>
                      </c:pt>
                      <c:pt idx="57">
                        <c:v>3.6501071342302662</c:v>
                      </c:pt>
                      <c:pt idx="58">
                        <c:v>3.6921617055687661</c:v>
                      </c:pt>
                      <c:pt idx="59">
                        <c:v>3.7011089114941531</c:v>
                      </c:pt>
                      <c:pt idx="60">
                        <c:v>3.6893816103644625</c:v>
                      </c:pt>
                      <c:pt idx="61">
                        <c:v>3.6776915577921758</c:v>
                      </c:pt>
                      <c:pt idx="62">
                        <c:v>3.6704399943395809</c:v>
                      </c:pt>
                      <c:pt idx="63">
                        <c:v>3.6886841022149079</c:v>
                      </c:pt>
                      <c:pt idx="64">
                        <c:v>3.6982694177916877</c:v>
                      </c:pt>
                      <c:pt idx="65">
                        <c:v>3.7108880801830399</c:v>
                      </c:pt>
                      <c:pt idx="66">
                        <c:v>3.7101702865047317</c:v>
                      </c:pt>
                      <c:pt idx="67">
                        <c:v>3.709577723455546</c:v>
                      </c:pt>
                      <c:pt idx="68">
                        <c:v>3.7151397826190387</c:v>
                      </c:pt>
                      <c:pt idx="69">
                        <c:v>3.7198622171408391</c:v>
                      </c:pt>
                      <c:pt idx="70">
                        <c:v>3.7231263432499313</c:v>
                      </c:pt>
                      <c:pt idx="71">
                        <c:v>3.7481003846828531</c:v>
                      </c:pt>
                      <c:pt idx="72">
                        <c:v>3.7587703986347485</c:v>
                      </c:pt>
                      <c:pt idx="73">
                        <c:v>3.7665307196166853</c:v>
                      </c:pt>
                      <c:pt idx="74">
                        <c:v>3.7739988994543796</c:v>
                      </c:pt>
                      <c:pt idx="75">
                        <c:v>3.7724437319760025</c:v>
                      </c:pt>
                      <c:pt idx="76">
                        <c:v>3.7617124150166501</c:v>
                      </c:pt>
                      <c:pt idx="77">
                        <c:v>3.751248027867379</c:v>
                      </c:pt>
                      <c:pt idx="78">
                        <c:v>3.7486716105971789</c:v>
                      </c:pt>
                      <c:pt idx="79">
                        <c:v>3.7761842401894712</c:v>
                      </c:pt>
                      <c:pt idx="80">
                        <c:v>3.7975747177830748</c:v>
                      </c:pt>
                      <c:pt idx="81">
                        <c:v>3.8135816151951789</c:v>
                      </c:pt>
                      <c:pt idx="82">
                        <c:v>3.8360789120280976</c:v>
                      </c:pt>
                      <c:pt idx="83">
                        <c:v>3.8446122396849578</c:v>
                      </c:pt>
                      <c:pt idx="84">
                        <c:v>3.8356429117367576</c:v>
                      </c:pt>
                      <c:pt idx="85">
                        <c:v>3.8261025780265379</c:v>
                      </c:pt>
                      <c:pt idx="86">
                        <c:v>3.8257490318872214</c:v>
                      </c:pt>
                      <c:pt idx="87">
                        <c:v>3.8505591536050998</c:v>
                      </c:pt>
                      <c:pt idx="88">
                        <c:v>3.8769696127810369</c:v>
                      </c:pt>
                      <c:pt idx="89">
                        <c:v>3.8945988916171213</c:v>
                      </c:pt>
                      <c:pt idx="90">
                        <c:v>3.9083104887081679</c:v>
                      </c:pt>
                      <c:pt idx="91">
                        <c:v>3.9057389660884922</c:v>
                      </c:pt>
                      <c:pt idx="92">
                        <c:v>3.8957165746082407</c:v>
                      </c:pt>
                      <c:pt idx="93">
                        <c:v>3.8872568928697437</c:v>
                      </c:pt>
                      <c:pt idx="94">
                        <c:v>3.8818468163480682</c:v>
                      </c:pt>
                      <c:pt idx="95">
                        <c:v>3.8836626666189025</c:v>
                      </c:pt>
                      <c:pt idx="96">
                        <c:v>3.8958451269419907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F85-4563-80C3-5A0D64E1BB2D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Alt2a_85_MP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0.99999999999994071</c:v>
                      </c:pt>
                      <c:pt idx="31">
                        <c:v>0.99999999999341826</c:v>
                      </c:pt>
                      <c:pt idx="32">
                        <c:v>0.99999999961500519</c:v>
                      </c:pt>
                      <c:pt idx="33">
                        <c:v>0.99999998703819448</c:v>
                      </c:pt>
                      <c:pt idx="34">
                        <c:v>0.99999972927904823</c:v>
                      </c:pt>
                      <c:pt idx="35">
                        <c:v>0.99999627219612852</c:v>
                      </c:pt>
                      <c:pt idx="36">
                        <c:v>0.99996448197224519</c:v>
                      </c:pt>
                      <c:pt idx="37">
                        <c:v>0.99975609413824862</c:v>
                      </c:pt>
                      <c:pt idx="38">
                        <c:v>0.99874874094172472</c:v>
                      </c:pt>
                      <c:pt idx="39">
                        <c:v>0.99504329253000856</c:v>
                      </c:pt>
                      <c:pt idx="40">
                        <c:v>0.98438357852623914</c:v>
                      </c:pt>
                      <c:pt idx="41">
                        <c:v>0.95976974246904778</c:v>
                      </c:pt>
                      <c:pt idx="42">
                        <c:v>0.91306009014932354</c:v>
                      </c:pt>
                      <c:pt idx="43">
                        <c:v>0.83858237481933462</c:v>
                      </c:pt>
                      <c:pt idx="44">
                        <c:v>0.73680907135268803</c:v>
                      </c:pt>
                      <c:pt idx="45">
                        <c:v>0.61558795791151433</c:v>
                      </c:pt>
                      <c:pt idx="46">
                        <c:v>0.48776511356936431</c:v>
                      </c:pt>
                      <c:pt idx="47">
                        <c:v>0.36661137575284258</c:v>
                      </c:pt>
                      <c:pt idx="48">
                        <c:v>0.26228207208982829</c:v>
                      </c:pt>
                      <c:pt idx="49">
                        <c:v>0.17960037911028839</c:v>
                      </c:pt>
                      <c:pt idx="50">
                        <c:v>0.11866733918573874</c:v>
                      </c:pt>
                      <c:pt idx="51">
                        <c:v>7.6425389846348668E-2</c:v>
                      </c:pt>
                      <c:pt idx="52">
                        <c:v>4.8594518057227518E-2</c:v>
                      </c:pt>
                      <c:pt idx="53">
                        <c:v>3.0990189289158015E-2</c:v>
                      </c:pt>
                      <c:pt idx="54">
                        <c:v>2.0170080162765863E-2</c:v>
                      </c:pt>
                      <c:pt idx="55">
                        <c:v>1.3603432487160588E-2</c:v>
                      </c:pt>
                      <c:pt idx="56">
                        <c:v>9.6296203209805704E-3</c:v>
                      </c:pt>
                      <c:pt idx="57">
                        <c:v>7.1913891702573805E-3</c:v>
                      </c:pt>
                      <c:pt idx="58">
                        <c:v>5.6463342260238848E-3</c:v>
                      </c:pt>
                      <c:pt idx="59">
                        <c:v>4.6154002585361547E-3</c:v>
                      </c:pt>
                      <c:pt idx="60">
                        <c:v>3.8845604886511538E-3</c:v>
                      </c:pt>
                      <c:pt idx="61">
                        <c:v>3.3378565317000487E-3</c:v>
                      </c:pt>
                      <c:pt idx="62">
                        <c:v>2.9085079491648342E-3</c:v>
                      </c:pt>
                      <c:pt idx="63">
                        <c:v>2.5568328803380878E-3</c:v>
                      </c:pt>
                      <c:pt idx="64">
                        <c:v>2.2624872342383046E-3</c:v>
                      </c:pt>
                      <c:pt idx="65">
                        <c:v>2.0112640083024447E-3</c:v>
                      </c:pt>
                      <c:pt idx="66">
                        <c:v>1.7933108754767688E-3</c:v>
                      </c:pt>
                      <c:pt idx="67">
                        <c:v>1.6018578502964757E-3</c:v>
                      </c:pt>
                      <c:pt idx="68">
                        <c:v>1.432652282851855E-3</c:v>
                      </c:pt>
                      <c:pt idx="69">
                        <c:v>1.2822344899483496E-3</c:v>
                      </c:pt>
                      <c:pt idx="70">
                        <c:v>1.1480307778798341E-3</c:v>
                      </c:pt>
                      <c:pt idx="71">
                        <c:v>1.0289567684841213E-3</c:v>
                      </c:pt>
                      <c:pt idx="72">
                        <c:v>9.2343899409398199E-4</c:v>
                      </c:pt>
                      <c:pt idx="73">
                        <c:v>8.297308236556595E-4</c:v>
                      </c:pt>
                      <c:pt idx="74">
                        <c:v>7.4638883936051226E-4</c:v>
                      </c:pt>
                      <c:pt idx="75">
                        <c:v>6.7242069088391449E-4</c:v>
                      </c:pt>
                      <c:pt idx="76">
                        <c:v>6.0680386638888484E-4</c:v>
                      </c:pt>
                      <c:pt idx="77">
                        <c:v>5.4847888605792617E-4</c:v>
                      </c:pt>
                      <c:pt idx="78">
                        <c:v>4.9648064881105891E-4</c:v>
                      </c:pt>
                      <c:pt idx="79">
                        <c:v>4.5006787097772366E-4</c:v>
                      </c:pt>
                      <c:pt idx="80">
                        <c:v>4.0900618636170038E-4</c:v>
                      </c:pt>
                      <c:pt idx="81">
                        <c:v>3.7294144749137572E-4</c:v>
                      </c:pt>
                      <c:pt idx="82">
                        <c:v>3.4130949911124911E-4</c:v>
                      </c:pt>
                      <c:pt idx="83">
                        <c:v>3.1348797262420154E-4</c:v>
                      </c:pt>
                      <c:pt idx="84">
                        <c:v>2.8903261991685531E-4</c:v>
                      </c:pt>
                      <c:pt idx="85">
                        <c:v>2.6761639094158139E-4</c:v>
                      </c:pt>
                      <c:pt idx="86">
                        <c:v>2.4883857865049252E-4</c:v>
                      </c:pt>
                      <c:pt idx="87">
                        <c:v>2.3220158619756333E-4</c:v>
                      </c:pt>
                      <c:pt idx="88">
                        <c:v>2.1754387917465704E-4</c:v>
                      </c:pt>
                      <c:pt idx="89">
                        <c:v>2.0459378922811709E-4</c:v>
                      </c:pt>
                      <c:pt idx="90">
                        <c:v>1.9304988822623596E-4</c:v>
                      </c:pt>
                      <c:pt idx="91">
                        <c:v>1.8258109945134995E-4</c:v>
                      </c:pt>
                      <c:pt idx="92">
                        <c:v>1.7297644149018288E-4</c:v>
                      </c:pt>
                      <c:pt idx="93">
                        <c:v>1.6412776633693851E-4</c:v>
                      </c:pt>
                      <c:pt idx="94">
                        <c:v>1.5598256083965305E-4</c:v>
                      </c:pt>
                      <c:pt idx="95">
                        <c:v>1.4849995945722663E-4</c:v>
                      </c:pt>
                      <c:pt idx="96">
                        <c:v>1.4151523981824498E-4</c:v>
                      </c:pt>
                      <c:pt idx="97">
                        <c:v>1.3813428693848339E-3</c:v>
                      </c:pt>
                      <c:pt idx="98">
                        <c:v>1.3256236655199375E-3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F85-4563-80C3-5A0D64E1BB2D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Alt2a_85_LP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1.6660783351040271</c:v>
                      </c:pt>
                      <c:pt idx="1">
                        <c:v>1.7272909509953114</c:v>
                      </c:pt>
                      <c:pt idx="2">
                        <c:v>1.8021321959876577</c:v>
                      </c:pt>
                      <c:pt idx="3">
                        <c:v>1.8241874478398286</c:v>
                      </c:pt>
                      <c:pt idx="4">
                        <c:v>1.8383584265038535</c:v>
                      </c:pt>
                      <c:pt idx="5">
                        <c:v>1.8521303054414535</c:v>
                      </c:pt>
                      <c:pt idx="6">
                        <c:v>1.8663838829841177</c:v>
                      </c:pt>
                      <c:pt idx="7">
                        <c:v>1.8906866566958367</c:v>
                      </c:pt>
                      <c:pt idx="8">
                        <c:v>1.9844415053748103</c:v>
                      </c:pt>
                      <c:pt idx="9">
                        <c:v>2.0458200116503353</c:v>
                      </c:pt>
                      <c:pt idx="10">
                        <c:v>2.0938681632374934</c:v>
                      </c:pt>
                      <c:pt idx="11">
                        <c:v>2.1252222955533355</c:v>
                      </c:pt>
                      <c:pt idx="12">
                        <c:v>2.155086232435985</c:v>
                      </c:pt>
                      <c:pt idx="13">
                        <c:v>2.1828971836201116</c:v>
                      </c:pt>
                      <c:pt idx="14">
                        <c:v>2.2344186551401917</c:v>
                      </c:pt>
                      <c:pt idx="15">
                        <c:v>2.3168238761359063</c:v>
                      </c:pt>
                      <c:pt idx="16">
                        <c:v>2.4142958402337786</c:v>
                      </c:pt>
                      <c:pt idx="17">
                        <c:v>2.5082086660851006</c:v>
                      </c:pt>
                      <c:pt idx="18">
                        <c:v>2.5799943730655075</c:v>
                      </c:pt>
                      <c:pt idx="19">
                        <c:v>2.5961537602910942</c:v>
                      </c:pt>
                      <c:pt idx="20">
                        <c:v>2.6007000724928808</c:v>
                      </c:pt>
                      <c:pt idx="21">
                        <c:v>2.6060232250736881</c:v>
                      </c:pt>
                      <c:pt idx="22">
                        <c:v>2.6170328804734919</c:v>
                      </c:pt>
                      <c:pt idx="23">
                        <c:v>2.677864574947121</c:v>
                      </c:pt>
                      <c:pt idx="24">
                        <c:v>2.7709097756638328</c:v>
                      </c:pt>
                      <c:pt idx="25">
                        <c:v>2.8430080702153218</c:v>
                      </c:pt>
                      <c:pt idx="26">
                        <c:v>2.8964111379012349</c:v>
                      </c:pt>
                      <c:pt idx="27">
                        <c:v>2.8967267445062377</c:v>
                      </c:pt>
                      <c:pt idx="28">
                        <c:v>2.8309151703220019</c:v>
                      </c:pt>
                      <c:pt idx="29">
                        <c:v>2.8309151703220019</c:v>
                      </c:pt>
                      <c:pt idx="30">
                        <c:v>2.760210161856957</c:v>
                      </c:pt>
                      <c:pt idx="31">
                        <c:v>2.7171234494382492</c:v>
                      </c:pt>
                      <c:pt idx="32">
                        <c:v>2.71416461540404</c:v>
                      </c:pt>
                      <c:pt idx="33">
                        <c:v>2.7524724215496565</c:v>
                      </c:pt>
                      <c:pt idx="34">
                        <c:v>2.7940410507918592</c:v>
                      </c:pt>
                      <c:pt idx="35">
                        <c:v>2.7785541490371566</c:v>
                      </c:pt>
                      <c:pt idx="36">
                        <c:v>2.724211742094798</c:v>
                      </c:pt>
                      <c:pt idx="37">
                        <c:v>2.6772526121582896</c:v>
                      </c:pt>
                      <c:pt idx="38">
                        <c:v>2.6624496136116393</c:v>
                      </c:pt>
                      <c:pt idx="39">
                        <c:v>2.7592933056373643</c:v>
                      </c:pt>
                      <c:pt idx="40">
                        <c:v>2.8528124985497221</c:v>
                      </c:pt>
                      <c:pt idx="41">
                        <c:v>2.9290897333960366</c:v>
                      </c:pt>
                      <c:pt idx="42">
                        <c:v>2.9756213806839744</c:v>
                      </c:pt>
                      <c:pt idx="43">
                        <c:v>2.9860821190861118</c:v>
                      </c:pt>
                      <c:pt idx="44">
                        <c:v>2.9750955990581711</c:v>
                      </c:pt>
                      <c:pt idx="45">
                        <c:v>2.9728591591947411</c:v>
                      </c:pt>
                      <c:pt idx="46">
                        <c:v>3.0082896869335536</c:v>
                      </c:pt>
                      <c:pt idx="47">
                        <c:v>3.1500698064782102</c:v>
                      </c:pt>
                      <c:pt idx="48">
                        <c:v>3.2683593058189975</c:v>
                      </c:pt>
                      <c:pt idx="49">
                        <c:v>3.3562855504583426</c:v>
                      </c:pt>
                      <c:pt idx="50">
                        <c:v>3.4280861077867462</c:v>
                      </c:pt>
                      <c:pt idx="51">
                        <c:v>3.4536053049349915</c:v>
                      </c:pt>
                      <c:pt idx="52">
                        <c:v>3.4412217924600297</c:v>
                      </c:pt>
                      <c:pt idx="53">
                        <c:v>3.4306430251524951</c:v>
                      </c:pt>
                      <c:pt idx="54">
                        <c:v>3.4289684775285174</c:v>
                      </c:pt>
                      <c:pt idx="55">
                        <c:v>3.4731244390367002</c:v>
                      </c:pt>
                      <c:pt idx="56">
                        <c:v>3.5293032939660893</c:v>
                      </c:pt>
                      <c:pt idx="57">
                        <c:v>3.5784400756659744</c:v>
                      </c:pt>
                      <c:pt idx="58">
                        <c:v>3.6214579959463764</c:v>
                      </c:pt>
                      <c:pt idx="59">
                        <c:v>3.6313587265784015</c:v>
                      </c:pt>
                      <c:pt idx="60">
                        <c:v>3.6207435636186784</c:v>
                      </c:pt>
                      <c:pt idx="61">
                        <c:v>3.6099333506130886</c:v>
                      </c:pt>
                      <c:pt idx="62">
                        <c:v>3.6034747229623401</c:v>
                      </c:pt>
                      <c:pt idx="63">
                        <c:v>3.6226449861446017</c:v>
                      </c:pt>
                      <c:pt idx="64">
                        <c:v>3.6332806428718749</c:v>
                      </c:pt>
                      <c:pt idx="65">
                        <c:v>3.6470796878004683</c:v>
                      </c:pt>
                      <c:pt idx="66">
                        <c:v>3.6476719268929259</c:v>
                      </c:pt>
                      <c:pt idx="67">
                        <c:v>3.6481443419923774</c:v>
                      </c:pt>
                      <c:pt idx="68">
                        <c:v>3.6546825697721514</c:v>
                      </c:pt>
                      <c:pt idx="69">
                        <c:v>3.6603524086577113</c:v>
                      </c:pt>
                      <c:pt idx="70">
                        <c:v>3.6644801386189068</c:v>
                      </c:pt>
                      <c:pt idx="71">
                        <c:v>3.6903940372270618</c:v>
                      </c:pt>
                      <c:pt idx="72">
                        <c:v>3.7022286520957683</c:v>
                      </c:pt>
                      <c:pt idx="73">
                        <c:v>3.7110659175855023</c:v>
                      </c:pt>
                      <c:pt idx="74">
                        <c:v>3.7194616289923763</c:v>
                      </c:pt>
                      <c:pt idx="75">
                        <c:v>3.7185580715215685</c:v>
                      </c:pt>
                      <c:pt idx="76">
                        <c:v>3.7084650554930727</c:v>
                      </c:pt>
                      <c:pt idx="77">
                        <c:v>3.6986385533496242</c:v>
                      </c:pt>
                      <c:pt idx="78">
                        <c:v>3.6965695276759512</c:v>
                      </c:pt>
                      <c:pt idx="79">
                        <c:v>3.7245918917105563</c:v>
                      </c:pt>
                      <c:pt idx="80">
                        <c:v>3.746725326636168</c:v>
                      </c:pt>
                      <c:pt idx="81">
                        <c:v>3.7637261110980909</c:v>
                      </c:pt>
                      <c:pt idx="82">
                        <c:v>3.7872981922340108</c:v>
                      </c:pt>
                      <c:pt idx="83">
                        <c:v>3.79673504737235</c:v>
                      </c:pt>
                      <c:pt idx="84">
                        <c:v>3.7883825292387399</c:v>
                      </c:pt>
                      <c:pt idx="85">
                        <c:v>3.7792633967079921</c:v>
                      </c:pt>
                      <c:pt idx="86">
                        <c:v>3.7794506561692969</c:v>
                      </c:pt>
                      <c:pt idx="87">
                        <c:v>3.8048495116093823</c:v>
                      </c:pt>
                      <c:pt idx="88">
                        <c:v>3.8318175505388883</c:v>
                      </c:pt>
                      <c:pt idx="89">
                        <c:v>3.8500874795084696</c:v>
                      </c:pt>
                      <c:pt idx="90">
                        <c:v>3.8645432648018216</c:v>
                      </c:pt>
                      <c:pt idx="91">
                        <c:v>3.8627153005668706</c:v>
                      </c:pt>
                      <c:pt idx="92">
                        <c:v>3.8533551567472326</c:v>
                      </c:pt>
                      <c:pt idx="93">
                        <c:v>3.8454680009866422</c:v>
                      </c:pt>
                      <c:pt idx="94">
                        <c:v>3.8404849162663655</c:v>
                      </c:pt>
                      <c:pt idx="95">
                        <c:v>3.8428290433051013</c:v>
                      </c:pt>
                      <c:pt idx="96">
                        <c:v>3.8556637349898324</c:v>
                      </c:pt>
                      <c:pt idx="97">
                        <c:v>6.4259898792026018</c:v>
                      </c:pt>
                      <c:pt idx="98">
                        <c:v>6.4142088685836454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F85-4563-80C3-5A0D64E1BB2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0.99999999999999978</c:v>
                </c:pt>
                <c:pt idx="30">
                  <c:v>0.99999999999994071</c:v>
                </c:pt>
                <c:pt idx="31">
                  <c:v>0.99999999999341826</c:v>
                </c:pt>
                <c:pt idx="32">
                  <c:v>0.99999999961500519</c:v>
                </c:pt>
                <c:pt idx="33">
                  <c:v>0.99999998703819448</c:v>
                </c:pt>
                <c:pt idx="34">
                  <c:v>0.99999972927904823</c:v>
                </c:pt>
                <c:pt idx="35">
                  <c:v>0.99999627219612852</c:v>
                </c:pt>
                <c:pt idx="36">
                  <c:v>0.99996448197224519</c:v>
                </c:pt>
                <c:pt idx="37">
                  <c:v>0.99975609413824862</c:v>
                </c:pt>
                <c:pt idx="38">
                  <c:v>0.99874874094172472</c:v>
                </c:pt>
                <c:pt idx="39">
                  <c:v>0.99504329253000856</c:v>
                </c:pt>
                <c:pt idx="40">
                  <c:v>0.98438357852623914</c:v>
                </c:pt>
                <c:pt idx="41">
                  <c:v>0.95976974246904778</c:v>
                </c:pt>
                <c:pt idx="42">
                  <c:v>0.91306009014932354</c:v>
                </c:pt>
                <c:pt idx="43">
                  <c:v>0.83858237481933462</c:v>
                </c:pt>
                <c:pt idx="44">
                  <c:v>0.73680907135268803</c:v>
                </c:pt>
                <c:pt idx="45">
                  <c:v>0.61558795791151433</c:v>
                </c:pt>
                <c:pt idx="46">
                  <c:v>0.48776511356936431</c:v>
                </c:pt>
                <c:pt idx="47">
                  <c:v>0.36661137575284258</c:v>
                </c:pt>
                <c:pt idx="48">
                  <c:v>0.26228207208982829</c:v>
                </c:pt>
                <c:pt idx="49">
                  <c:v>0.17960037911028839</c:v>
                </c:pt>
                <c:pt idx="50">
                  <c:v>0.11866733918573874</c:v>
                </c:pt>
                <c:pt idx="51">
                  <c:v>7.6425389846348668E-2</c:v>
                </c:pt>
                <c:pt idx="52">
                  <c:v>4.8594518057227518E-2</c:v>
                </c:pt>
                <c:pt idx="53">
                  <c:v>3.0990189289158015E-2</c:v>
                </c:pt>
                <c:pt idx="54">
                  <c:v>2.0170080162765863E-2</c:v>
                </c:pt>
                <c:pt idx="55">
                  <c:v>1.3603432487160588E-2</c:v>
                </c:pt>
                <c:pt idx="56">
                  <c:v>9.6296203209805704E-3</c:v>
                </c:pt>
                <c:pt idx="57">
                  <c:v>7.1913891702573805E-3</c:v>
                </c:pt>
                <c:pt idx="58">
                  <c:v>5.6463342260238848E-3</c:v>
                </c:pt>
                <c:pt idx="59">
                  <c:v>4.6154002585361547E-3</c:v>
                </c:pt>
                <c:pt idx="60">
                  <c:v>3.8845604886511538E-3</c:v>
                </c:pt>
                <c:pt idx="61">
                  <c:v>3.3378565317000487E-3</c:v>
                </c:pt>
                <c:pt idx="62">
                  <c:v>2.9085079491648342E-3</c:v>
                </c:pt>
                <c:pt idx="63">
                  <c:v>2.5568328803380878E-3</c:v>
                </c:pt>
                <c:pt idx="64">
                  <c:v>2.2624872342383046E-3</c:v>
                </c:pt>
                <c:pt idx="65">
                  <c:v>2.0112640083024447E-3</c:v>
                </c:pt>
                <c:pt idx="66">
                  <c:v>1.7933108754767688E-3</c:v>
                </c:pt>
                <c:pt idx="67">
                  <c:v>1.6018578502964757E-3</c:v>
                </c:pt>
                <c:pt idx="68">
                  <c:v>1.432652282851855E-3</c:v>
                </c:pt>
                <c:pt idx="69">
                  <c:v>1.2822344899483496E-3</c:v>
                </c:pt>
                <c:pt idx="70">
                  <c:v>1.1480307778798341E-3</c:v>
                </c:pt>
                <c:pt idx="71">
                  <c:v>1.0289567684841213E-3</c:v>
                </c:pt>
                <c:pt idx="72">
                  <c:v>9.2343899409398199E-4</c:v>
                </c:pt>
                <c:pt idx="73">
                  <c:v>8.297308236556595E-4</c:v>
                </c:pt>
                <c:pt idx="74">
                  <c:v>7.4638883936051226E-4</c:v>
                </c:pt>
                <c:pt idx="75">
                  <c:v>6.7242069088391449E-4</c:v>
                </c:pt>
                <c:pt idx="76">
                  <c:v>6.0680386638888484E-4</c:v>
                </c:pt>
                <c:pt idx="77">
                  <c:v>5.4847888605792617E-4</c:v>
                </c:pt>
                <c:pt idx="78">
                  <c:v>4.9648064881105891E-4</c:v>
                </c:pt>
                <c:pt idx="79">
                  <c:v>4.5006787097772366E-4</c:v>
                </c:pt>
                <c:pt idx="80">
                  <c:v>4.0900618636170038E-4</c:v>
                </c:pt>
                <c:pt idx="81">
                  <c:v>3.7294144749137572E-4</c:v>
                </c:pt>
                <c:pt idx="82">
                  <c:v>3.4130949911124911E-4</c:v>
                </c:pt>
                <c:pt idx="83">
                  <c:v>3.1348797262420154E-4</c:v>
                </c:pt>
                <c:pt idx="84">
                  <c:v>2.8903261991685531E-4</c:v>
                </c:pt>
                <c:pt idx="85">
                  <c:v>2.6761639094158139E-4</c:v>
                </c:pt>
                <c:pt idx="86">
                  <c:v>2.4883857865049252E-4</c:v>
                </c:pt>
                <c:pt idx="87">
                  <c:v>2.3220158619756333E-4</c:v>
                </c:pt>
                <c:pt idx="88">
                  <c:v>2.1754387917465704E-4</c:v>
                </c:pt>
                <c:pt idx="89">
                  <c:v>2.0459378922811709E-4</c:v>
                </c:pt>
                <c:pt idx="90">
                  <c:v>1.9304988822623596E-4</c:v>
                </c:pt>
                <c:pt idx="91">
                  <c:v>1.8258109945134995E-4</c:v>
                </c:pt>
                <c:pt idx="92">
                  <c:v>1.7297644149018288E-4</c:v>
                </c:pt>
                <c:pt idx="93">
                  <c:v>1.6412776633693851E-4</c:v>
                </c:pt>
                <c:pt idx="94">
                  <c:v>1.5598256083965305E-4</c:v>
                </c:pt>
                <c:pt idx="95">
                  <c:v>1.4849995945722663E-4</c:v>
                </c:pt>
                <c:pt idx="96">
                  <c:v>1.4151523981824498E-4</c:v>
                </c:pt>
                <c:pt idx="97">
                  <c:v>1.3813428693848339E-3</c:v>
                </c:pt>
                <c:pt idx="98">
                  <c:v>1.3256236655199375E-3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230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5.000000000000001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2a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0.000%</c:formatCode>
                <c:ptCount val="9"/>
                <c:pt idx="0">
                  <c:v>1.1480307778798341E-3</c:v>
                </c:pt>
                <c:pt idx="1">
                  <c:v>1.432652282851855E-3</c:v>
                </c:pt>
                <c:pt idx="2">
                  <c:v>1.7933108754767688E-3</c:v>
                </c:pt>
                <c:pt idx="3">
                  <c:v>1.2822344899483496E-3</c:v>
                </c:pt>
                <c:pt idx="4">
                  <c:v>1.7933108754767688E-3</c:v>
                </c:pt>
                <c:pt idx="5">
                  <c:v>2.0112640083024447E-3</c:v>
                </c:pt>
                <c:pt idx="6">
                  <c:v>1.2822344899483496E-3</c:v>
                </c:pt>
                <c:pt idx="7">
                  <c:v>1.6018578502964757E-3</c:v>
                </c:pt>
                <c:pt idx="8">
                  <c:v>2.0112640083024447E-3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E-442F-8193-43E69FD61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28D59B-1E85-4B18-8F18-18C34C5DBBA7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787BFC-69F0-494B-9A0A-7E55977D8B96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4A9CA-6D0D-4C17-A310-CD8DD50FE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0.65155</cdr:x>
      <cdr:y>0.44557</cdr:y>
    </cdr:from>
    <cdr:to>
      <cdr:x>0.65244</cdr:x>
      <cdr:y>0.81851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FF11830-7D33-45BC-B8EF-A3F8B6A06018}"/>
            </a:ext>
          </a:extLst>
        </cdr:cNvPr>
        <cdr:cNvCxnSpPr/>
      </cdr:nvCxnSpPr>
      <cdr:spPr>
        <a:xfrm xmlns:a="http://schemas.openxmlformats.org/drawingml/2006/main">
          <a:off x="5645305" y="2803293"/>
          <a:ext cx="7744" cy="234640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0.70836</cdr:x>
      <cdr:y>0.45118</cdr:y>
    </cdr:from>
    <cdr:to>
      <cdr:x>0.70925</cdr:x>
      <cdr:y>0.82413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AB03FAA-91A3-4EF1-B7D1-D939BAA9D350}"/>
            </a:ext>
          </a:extLst>
        </cdr:cNvPr>
        <cdr:cNvCxnSpPr/>
      </cdr:nvCxnSpPr>
      <cdr:spPr>
        <a:xfrm xmlns:a="http://schemas.openxmlformats.org/drawingml/2006/main">
          <a:off x="6137507" y="2838605"/>
          <a:ext cx="7744" cy="234640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E3E4-0F7A-4245-BD57-A94494B4A6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0.4156</cdr:x>
      <cdr:y>0.52865</cdr:y>
    </cdr:from>
    <cdr:to>
      <cdr:x>0.41635</cdr:x>
      <cdr:y>0.82344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CA917CA-178C-47A2-9511-7B7D241BF962}"/>
            </a:ext>
          </a:extLst>
        </cdr:cNvPr>
        <cdr:cNvCxnSpPr/>
      </cdr:nvCxnSpPr>
      <cdr:spPr>
        <a:xfrm xmlns:a="http://schemas.openxmlformats.org/drawingml/2006/main" flipH="1">
          <a:off x="3600915" y="3326006"/>
          <a:ext cx="6521" cy="1854665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0.30969</cdr:x>
      <cdr:y>0.5305</cdr:y>
    </cdr:from>
    <cdr:to>
      <cdr:x>0.89287</cdr:x>
      <cdr:y>0.53153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F93F69D-CA04-4553-9801-9B4F93A5CF85}"/>
            </a:ext>
          </a:extLst>
        </cdr:cNvPr>
        <cdr:cNvCxnSpPr/>
      </cdr:nvCxnSpPr>
      <cdr:spPr>
        <a:xfrm xmlns:a="http://schemas.openxmlformats.org/drawingml/2006/main" flipV="1">
          <a:off x="2683262" y="3337622"/>
          <a:ext cx="5052897" cy="6523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0.41553</cdr:x>
      <cdr:y>0.65974</cdr:y>
    </cdr:from>
    <cdr:to>
      <cdr:x>0.89197</cdr:x>
      <cdr:y>0.66301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E8C6A89C-23F1-477F-ABAC-EA733D1D2060}"/>
            </a:ext>
          </a:extLst>
        </cdr:cNvPr>
        <cdr:cNvCxnSpPr/>
      </cdr:nvCxnSpPr>
      <cdr:spPr>
        <a:xfrm xmlns:a="http://schemas.openxmlformats.org/drawingml/2006/main" flipV="1">
          <a:off x="3600305" y="4150732"/>
          <a:ext cx="4128110" cy="2058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0.30795</cdr:x>
      <cdr:y>0.52749</cdr:y>
    </cdr:from>
    <cdr:to>
      <cdr:x>0.30871</cdr:x>
      <cdr:y>0.82228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5D919F85-B565-478B-B2F7-93B153BBB42A}"/>
            </a:ext>
          </a:extLst>
        </cdr:cNvPr>
        <cdr:cNvCxnSpPr/>
      </cdr:nvCxnSpPr>
      <cdr:spPr>
        <a:xfrm xmlns:a="http://schemas.openxmlformats.org/drawingml/2006/main" flipH="1">
          <a:off x="2668239" y="3318727"/>
          <a:ext cx="6521" cy="1854665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6ADC0-9847-430C-849D-2D3CBF9C6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Alt2/Alt2_85_CTU_Ret_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Chart1"/>
      <sheetName val="Chart2"/>
      <sheetName val="Retention"/>
    </sheetNames>
    <sheetDataSet>
      <sheetData sheetId="0" refreshError="1"/>
      <sheetData sheetId="1" refreshError="1"/>
      <sheetData sheetId="2">
        <row r="3">
          <cell r="C3">
            <v>1.7086133269297754</v>
          </cell>
        </row>
      </sheetData>
      <sheetData sheetId="3" refreshError="1"/>
      <sheetData sheetId="4" refreshError="1"/>
      <sheetData sheetId="5">
        <row r="2">
          <cell r="B2" t="str">
            <v>Low Full</v>
          </cell>
          <cell r="C2" t="str">
            <v>Med Full</v>
          </cell>
          <cell r="D2" t="str">
            <v>High Full</v>
          </cell>
          <cell r="E2" t="str">
            <v>Low</v>
          </cell>
          <cell r="F2" t="str">
            <v>Median</v>
          </cell>
          <cell r="G2" t="str">
            <v>High</v>
          </cell>
          <cell r="H2" t="str">
            <v>Low Peak</v>
          </cell>
          <cell r="I2" t="str">
            <v>Med Peak</v>
          </cell>
          <cell r="J2" t="str">
            <v>High Peak</v>
          </cell>
        </row>
        <row r="3">
          <cell r="B3">
            <v>5.2057648917551295E-4</v>
          </cell>
          <cell r="C3">
            <v>6.2061458544931567E-4</v>
          </cell>
          <cell r="D3">
            <v>8.1518632451294828E-4</v>
          </cell>
          <cell r="E3">
            <v>5.6818754598516534E-4</v>
          </cell>
          <cell r="F3">
            <v>7.4300178910398557E-4</v>
          </cell>
          <cell r="G3">
            <v>8.9573572884697121E-4</v>
          </cell>
          <cell r="H3">
            <v>5.6818754598516534E-4</v>
          </cell>
          <cell r="I3">
            <v>8.1518632451294828E-4</v>
          </cell>
          <cell r="J3">
            <v>9.8558853638730211E-4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0.82963739999999997</v>
      </c>
      <c r="G2">
        <v>13.806520000000001</v>
      </c>
      <c r="H2">
        <v>0</v>
      </c>
      <c r="I2" s="1">
        <v>1.6507019999999999E-9</v>
      </c>
      <c r="J2">
        <v>0.83168249999999999</v>
      </c>
      <c r="K2">
        <v>13.73747</v>
      </c>
      <c r="L2">
        <v>0</v>
      </c>
      <c r="M2" s="1">
        <v>6.763071E-12</v>
      </c>
      <c r="N2">
        <v>0.83364530000000003</v>
      </c>
      <c r="O2">
        <v>13.6685</v>
      </c>
      <c r="P2">
        <v>0</v>
      </c>
      <c r="Q2" s="1">
        <v>1.859769E-14</v>
      </c>
      <c r="R2">
        <v>0.83552289999999996</v>
      </c>
      <c r="S2">
        <v>13.60225</v>
      </c>
      <c r="T2">
        <v>0</v>
      </c>
      <c r="U2" s="1">
        <v>3.6726610000000001E-17</v>
      </c>
      <c r="V2">
        <v>0.83707279999999995</v>
      </c>
      <c r="W2">
        <v>13.542210000000001</v>
      </c>
      <c r="X2">
        <v>0</v>
      </c>
      <c r="Y2" s="1">
        <v>2.0891689999999999E-20</v>
      </c>
      <c r="Z2">
        <v>0.84033360000000001</v>
      </c>
      <c r="AA2">
        <v>13.33578</v>
      </c>
      <c r="AB2">
        <v>0</v>
      </c>
      <c r="AC2" s="1">
        <v>5.1143369999999996E-22</v>
      </c>
      <c r="AD2">
        <v>0.84249059999999998</v>
      </c>
      <c r="AE2">
        <v>13.11345</v>
      </c>
      <c r="AF2">
        <v>0</v>
      </c>
      <c r="AG2" s="1">
        <v>6.8514300000000001E-22</v>
      </c>
      <c r="AH2">
        <v>0.85552170000000005</v>
      </c>
      <c r="AI2">
        <v>12.903119999999999</v>
      </c>
      <c r="AJ2">
        <v>0</v>
      </c>
      <c r="AK2" s="1">
        <v>1.165235E-21</v>
      </c>
      <c r="AL2">
        <v>0.88951190000000002</v>
      </c>
      <c r="AM2">
        <v>12.68805</v>
      </c>
      <c r="AN2">
        <v>0</v>
      </c>
      <c r="AO2" s="1">
        <v>1.711293E-21</v>
      </c>
      <c r="AP2">
        <v>0.92686069999999998</v>
      </c>
      <c r="AQ2">
        <v>12.46124</v>
      </c>
      <c r="AR2">
        <v>0</v>
      </c>
      <c r="AS2" s="1">
        <v>2.1474790000000001E-21</v>
      </c>
      <c r="AT2">
        <v>0.96866479999999999</v>
      </c>
      <c r="AU2">
        <v>12.24789</v>
      </c>
      <c r="AV2">
        <v>0</v>
      </c>
      <c r="AW2" s="1">
        <v>2.5243279999999999E-21</v>
      </c>
      <c r="AX2">
        <v>1.0147839999999999</v>
      </c>
      <c r="AY2">
        <v>12.01164</v>
      </c>
      <c r="AZ2">
        <v>0</v>
      </c>
      <c r="BA2" s="1">
        <v>2.8515109999999998E-21</v>
      </c>
      <c r="BB2">
        <v>1.065485</v>
      </c>
      <c r="BC2">
        <v>11.79842</v>
      </c>
      <c r="BD2">
        <v>0</v>
      </c>
      <c r="BE2" s="1">
        <v>3.146069E-21</v>
      </c>
      <c r="BF2">
        <v>1.1229100000000001</v>
      </c>
      <c r="BG2">
        <v>11.8019</v>
      </c>
      <c r="BH2">
        <v>0</v>
      </c>
      <c r="BI2" s="1">
        <v>3.3909730000000004E-21</v>
      </c>
      <c r="BJ2">
        <v>1.120101</v>
      </c>
      <c r="BK2">
        <v>11.80401</v>
      </c>
      <c r="BL2">
        <v>0</v>
      </c>
      <c r="BM2" s="1">
        <v>3.7193069999999999E-21</v>
      </c>
      <c r="BN2">
        <v>1.1004890000000001</v>
      </c>
      <c r="BO2">
        <v>11.82071</v>
      </c>
      <c r="BP2">
        <v>0</v>
      </c>
      <c r="BQ2" s="1">
        <v>4.045524E-21</v>
      </c>
      <c r="BR2">
        <v>1.081534</v>
      </c>
      <c r="BS2">
        <v>11.837260000000001</v>
      </c>
      <c r="BT2">
        <v>0</v>
      </c>
      <c r="BU2" s="1">
        <v>3.0989699999999998E-21</v>
      </c>
      <c r="BV2">
        <v>1.0679719999999999</v>
      </c>
      <c r="BW2">
        <v>11.84717</v>
      </c>
      <c r="BX2">
        <v>0</v>
      </c>
      <c r="BY2" s="1">
        <v>3.2499220000000001E-21</v>
      </c>
      <c r="BZ2">
        <v>1.0543400000000001</v>
      </c>
      <c r="CA2">
        <v>11.84979</v>
      </c>
      <c r="CB2">
        <v>0</v>
      </c>
      <c r="CC2" s="1">
        <v>3.3128930000000001E-21</v>
      </c>
      <c r="CD2">
        <v>1.040403</v>
      </c>
      <c r="CE2">
        <v>11.84618</v>
      </c>
      <c r="CF2">
        <v>0</v>
      </c>
      <c r="CG2" s="1">
        <v>3.2589329999999998E-21</v>
      </c>
      <c r="CH2">
        <v>1.026432</v>
      </c>
      <c r="CI2">
        <v>11.85843</v>
      </c>
      <c r="CJ2">
        <v>0</v>
      </c>
      <c r="CK2" s="1">
        <v>3.0461029999999999E-21</v>
      </c>
      <c r="CL2">
        <v>1.012238</v>
      </c>
      <c r="CM2">
        <v>11.86965</v>
      </c>
      <c r="CN2">
        <v>0</v>
      </c>
      <c r="CO2" s="1">
        <v>2.726333E-21</v>
      </c>
      <c r="CP2">
        <v>0.99763950000000001</v>
      </c>
      <c r="CQ2">
        <v>11.88715</v>
      </c>
      <c r="CR2">
        <v>0</v>
      </c>
      <c r="CS2" s="1">
        <v>2.259504E-21</v>
      </c>
      <c r="CT2">
        <v>0.98279879999999997</v>
      </c>
      <c r="CU2">
        <v>11.91456</v>
      </c>
      <c r="CV2">
        <v>0</v>
      </c>
      <c r="CW2" s="1">
        <v>1.5828069999999999E-21</v>
      </c>
      <c r="CX2">
        <v>0.96751399999999999</v>
      </c>
      <c r="CY2">
        <v>11.92957</v>
      </c>
      <c r="CZ2">
        <v>0</v>
      </c>
      <c r="DA2" s="1">
        <v>6.3947829999999997E-22</v>
      </c>
      <c r="DB2">
        <v>0.95129560000000002</v>
      </c>
      <c r="DC2">
        <v>11.9377</v>
      </c>
      <c r="DD2">
        <v>0</v>
      </c>
      <c r="DE2" s="1">
        <v>5.2081919999999999E-22</v>
      </c>
      <c r="DF2">
        <v>0.93452210000000002</v>
      </c>
      <c r="DG2">
        <v>11.940289999999999</v>
      </c>
      <c r="DH2">
        <v>0</v>
      </c>
      <c r="DI2" s="1">
        <v>8.9806690000000003E-22</v>
      </c>
      <c r="DJ2">
        <v>0.91737709999999995</v>
      </c>
      <c r="DK2">
        <v>11.937060000000001</v>
      </c>
      <c r="DL2">
        <v>0</v>
      </c>
      <c r="DM2" s="1">
        <v>1.4181210000000001E-21</v>
      </c>
      <c r="DN2">
        <v>0.89984869999999995</v>
      </c>
      <c r="DO2">
        <v>11.957879999999999</v>
      </c>
      <c r="DP2">
        <v>0</v>
      </c>
      <c r="DQ2" s="1">
        <v>2.0709559999999998E-21</v>
      </c>
      <c r="DR2">
        <v>0.90330449999999995</v>
      </c>
      <c r="DS2">
        <v>11.967029999999999</v>
      </c>
      <c r="DT2">
        <v>0</v>
      </c>
      <c r="DU2" s="1">
        <v>2.2915839999999999E-21</v>
      </c>
      <c r="DV2">
        <v>0.90379350000000003</v>
      </c>
      <c r="DW2">
        <v>11.9816</v>
      </c>
      <c r="DX2">
        <v>0</v>
      </c>
      <c r="DY2" s="1">
        <v>2.1796850000000001E-21</v>
      </c>
      <c r="DZ2">
        <v>0.90391589999999999</v>
      </c>
      <c r="EA2">
        <v>12.00482</v>
      </c>
      <c r="EB2">
        <v>0</v>
      </c>
      <c r="EC2" s="1">
        <v>1.5695190000000001E-21</v>
      </c>
      <c r="ED2">
        <v>0.90396480000000001</v>
      </c>
      <c r="EE2">
        <v>12.03398</v>
      </c>
      <c r="EF2">
        <v>0</v>
      </c>
      <c r="EG2" s="1">
        <v>9.7308000000000005E-22</v>
      </c>
      <c r="EH2">
        <v>0.90396480000000001</v>
      </c>
      <c r="EI2">
        <v>12.04876</v>
      </c>
      <c r="EJ2">
        <v>0</v>
      </c>
      <c r="EK2" s="1">
        <v>6.2729980000000004E-22</v>
      </c>
      <c r="EL2">
        <v>0.90396480000000001</v>
      </c>
      <c r="EM2">
        <v>12.04114</v>
      </c>
      <c r="EN2">
        <v>0</v>
      </c>
      <c r="EO2" s="1">
        <v>4.5627240000000004E-22</v>
      </c>
      <c r="EP2">
        <v>0.90396480000000001</v>
      </c>
      <c r="EQ2">
        <v>12.035069999999999</v>
      </c>
      <c r="ER2">
        <v>0</v>
      </c>
      <c r="ES2" s="1">
        <v>3.6954E-22</v>
      </c>
      <c r="ET2">
        <v>0.90396480000000001</v>
      </c>
      <c r="EU2">
        <v>12.04316</v>
      </c>
      <c r="EV2">
        <v>0</v>
      </c>
      <c r="EW2" s="1">
        <v>3.2035989999999999E-22</v>
      </c>
      <c r="EX2">
        <v>0.90396480000000001</v>
      </c>
      <c r="EY2">
        <v>12.06362</v>
      </c>
      <c r="EZ2">
        <v>0</v>
      </c>
      <c r="FA2" s="1">
        <v>2.8995879999999999E-22</v>
      </c>
      <c r="FB2">
        <v>0.90396480000000001</v>
      </c>
      <c r="FC2">
        <v>12.09526</v>
      </c>
      <c r="FD2">
        <v>0</v>
      </c>
      <c r="FE2" s="1">
        <v>2.6916469999999998E-22</v>
      </c>
      <c r="FF2">
        <v>0.90396480000000001</v>
      </c>
      <c r="FG2">
        <v>12.126189999999999</v>
      </c>
      <c r="FH2">
        <v>0</v>
      </c>
      <c r="FI2" s="1">
        <v>2.530053E-22</v>
      </c>
      <c r="FJ2">
        <v>0.90396480000000001</v>
      </c>
      <c r="FK2">
        <v>12.123559999999999</v>
      </c>
      <c r="FL2">
        <v>0</v>
      </c>
      <c r="FM2" s="1">
        <v>2.3986620000000002E-22</v>
      </c>
      <c r="FN2">
        <v>0.90396480000000001</v>
      </c>
      <c r="FO2">
        <v>12.117699999999999</v>
      </c>
      <c r="FP2">
        <v>0</v>
      </c>
      <c r="FQ2" s="1">
        <v>2.285647E-22</v>
      </c>
      <c r="FR2">
        <v>0.90396480000000001</v>
      </c>
      <c r="FS2">
        <v>12.126860000000001</v>
      </c>
      <c r="FT2">
        <v>0</v>
      </c>
      <c r="FU2" s="1">
        <v>2.1830450000000002E-22</v>
      </c>
      <c r="FV2">
        <v>0.90396480000000001</v>
      </c>
      <c r="FW2">
        <v>12.12415</v>
      </c>
      <c r="FX2">
        <v>0</v>
      </c>
      <c r="FY2" s="1">
        <v>2.0895409999999999E-22</v>
      </c>
      <c r="FZ2">
        <v>0.90396480000000001</v>
      </c>
      <c r="GA2">
        <v>12.134080000000001</v>
      </c>
      <c r="GB2">
        <v>0</v>
      </c>
      <c r="GC2" s="1">
        <v>2.000599E-22</v>
      </c>
      <c r="GD2">
        <v>0.90396480000000001</v>
      </c>
      <c r="GE2">
        <v>12.14339</v>
      </c>
      <c r="GF2">
        <v>0</v>
      </c>
      <c r="GG2" s="1">
        <v>1.920541E-22</v>
      </c>
      <c r="GH2">
        <v>0.90396480000000001</v>
      </c>
      <c r="GI2">
        <v>12.177989999999999</v>
      </c>
      <c r="GJ2">
        <v>0</v>
      </c>
      <c r="GK2" s="1">
        <v>1.844507E-22</v>
      </c>
      <c r="GL2">
        <v>0.90396480000000001</v>
      </c>
      <c r="GM2">
        <v>12.207380000000001</v>
      </c>
      <c r="GN2">
        <v>0</v>
      </c>
      <c r="GO2" s="1">
        <v>1.775443E-22</v>
      </c>
      <c r="GP2">
        <v>0.90396480000000001</v>
      </c>
      <c r="GQ2">
        <v>12.213200000000001</v>
      </c>
      <c r="GR2">
        <v>0</v>
      </c>
      <c r="GS2" s="1">
        <v>1.710364E-22</v>
      </c>
      <c r="GT2">
        <v>0.90396480000000001</v>
      </c>
      <c r="GU2">
        <v>12.2156</v>
      </c>
      <c r="GV2">
        <v>0</v>
      </c>
      <c r="GW2" s="1">
        <v>1.648836E-22</v>
      </c>
      <c r="GX2">
        <v>0.90396480000000001</v>
      </c>
      <c r="GY2">
        <v>12.220800000000001</v>
      </c>
      <c r="GZ2">
        <v>0</v>
      </c>
      <c r="HA2" s="1">
        <v>1.587864E-22</v>
      </c>
      <c r="HB2">
        <v>0.90396480000000001</v>
      </c>
      <c r="HC2">
        <v>12.201280000000001</v>
      </c>
      <c r="HD2">
        <v>0</v>
      </c>
      <c r="HE2" s="1">
        <v>1.5287190000000001E-22</v>
      </c>
      <c r="HF2">
        <v>0.90396480000000001</v>
      </c>
      <c r="HG2">
        <v>12.217000000000001</v>
      </c>
      <c r="HH2">
        <v>0</v>
      </c>
      <c r="HI2" s="1">
        <v>1.471389E-22</v>
      </c>
      <c r="HJ2">
        <v>0.90396480000000001</v>
      </c>
      <c r="HK2">
        <v>12.22716</v>
      </c>
      <c r="HL2">
        <v>0</v>
      </c>
      <c r="HM2" s="1">
        <v>1.4169570000000001E-22</v>
      </c>
      <c r="HN2">
        <v>0.90396480000000001</v>
      </c>
      <c r="HO2">
        <v>12.25235</v>
      </c>
      <c r="HP2">
        <v>0</v>
      </c>
      <c r="HQ2" s="1">
        <v>1.365579E-22</v>
      </c>
      <c r="HR2">
        <v>0.90396480000000001</v>
      </c>
      <c r="HS2">
        <v>12.28281</v>
      </c>
      <c r="HT2">
        <v>0</v>
      </c>
      <c r="HU2" s="1">
        <v>1.3097290000000001E-22</v>
      </c>
      <c r="HV2">
        <v>0.90396480000000001</v>
      </c>
      <c r="HW2">
        <v>12.2951</v>
      </c>
      <c r="HX2">
        <v>0</v>
      </c>
      <c r="HY2" s="1">
        <v>1.260991E-22</v>
      </c>
      <c r="HZ2">
        <v>0.90396480000000001</v>
      </c>
      <c r="IA2">
        <v>12.298489999999999</v>
      </c>
      <c r="IB2">
        <v>0</v>
      </c>
      <c r="IC2" s="1">
        <v>1.2108639999999999E-22</v>
      </c>
      <c r="ID2">
        <v>0.90396480000000001</v>
      </c>
      <c r="IE2">
        <v>12.29851</v>
      </c>
      <c r="IF2">
        <v>0</v>
      </c>
      <c r="IG2" s="1">
        <v>1.1644979999999999E-22</v>
      </c>
      <c r="IH2">
        <v>0.90396480000000001</v>
      </c>
      <c r="II2">
        <v>12.28675</v>
      </c>
      <c r="IJ2">
        <v>0</v>
      </c>
      <c r="IK2" s="1">
        <v>1.1182300000000001E-22</v>
      </c>
      <c r="IL2">
        <v>0.90396480000000001</v>
      </c>
      <c r="IM2">
        <v>12.295360000000001</v>
      </c>
      <c r="IN2">
        <v>0</v>
      </c>
      <c r="IO2" s="1">
        <v>1.0750289999999999E-22</v>
      </c>
      <c r="IP2">
        <v>0.90396480000000001</v>
      </c>
      <c r="IQ2">
        <v>12.302289999999999</v>
      </c>
      <c r="IR2">
        <v>0</v>
      </c>
      <c r="IS2" s="1">
        <v>1.032683E-22</v>
      </c>
      <c r="IT2">
        <v>0.90396480000000001</v>
      </c>
      <c r="IU2">
        <v>12.32371</v>
      </c>
      <c r="IV2">
        <v>0</v>
      </c>
      <c r="IW2" s="1">
        <v>9.9025909999999996E-23</v>
      </c>
      <c r="IX2">
        <v>0.90396480000000001</v>
      </c>
      <c r="IY2">
        <v>12.35248</v>
      </c>
      <c r="IZ2">
        <v>0</v>
      </c>
      <c r="JA2" s="1">
        <v>9.5359660000000004E-23</v>
      </c>
      <c r="JB2">
        <v>0.90396480000000001</v>
      </c>
      <c r="JC2">
        <v>12.35243</v>
      </c>
      <c r="JD2">
        <v>0</v>
      </c>
      <c r="JE2" s="1">
        <v>9.1647809999999996E-23</v>
      </c>
      <c r="JF2">
        <v>0.90396480000000001</v>
      </c>
      <c r="JG2">
        <v>12.37025</v>
      </c>
      <c r="JH2">
        <v>0</v>
      </c>
      <c r="JI2" s="1">
        <v>8.8128980000000002E-23</v>
      </c>
      <c r="JJ2">
        <v>0.90396480000000001</v>
      </c>
      <c r="JK2">
        <v>12.364850000000001</v>
      </c>
      <c r="JL2">
        <v>0</v>
      </c>
      <c r="JM2" s="1">
        <v>8.482585E-23</v>
      </c>
      <c r="JN2">
        <v>0.90396480000000001</v>
      </c>
      <c r="JO2">
        <v>12.381589999999999</v>
      </c>
      <c r="JP2">
        <v>0</v>
      </c>
      <c r="JQ2" s="1">
        <v>8.1624629999999996E-23</v>
      </c>
      <c r="JR2">
        <v>0.90396480000000001</v>
      </c>
      <c r="JS2">
        <v>12.38611</v>
      </c>
      <c r="JT2">
        <v>0</v>
      </c>
      <c r="JU2" s="1">
        <v>7.8606859999999997E-23</v>
      </c>
      <c r="JV2">
        <v>0.90327619999999997</v>
      </c>
      <c r="JW2">
        <v>12.400840000000001</v>
      </c>
      <c r="JX2">
        <v>0</v>
      </c>
      <c r="JY2" s="1">
        <v>7.6350750000000005E-23</v>
      </c>
      <c r="JZ2">
        <v>0.90266040000000003</v>
      </c>
      <c r="KA2">
        <v>12.41245</v>
      </c>
      <c r="KB2">
        <v>0</v>
      </c>
      <c r="KC2" s="1">
        <v>7.5198010000000001E-23</v>
      </c>
      <c r="KD2">
        <v>0.90206799999999998</v>
      </c>
      <c r="KE2">
        <v>12.445510000000001</v>
      </c>
      <c r="KF2">
        <v>0</v>
      </c>
      <c r="KG2" s="1">
        <v>7.6298920000000005E-23</v>
      </c>
      <c r="KH2">
        <v>0.90147500000000003</v>
      </c>
      <c r="KI2">
        <v>12.43787</v>
      </c>
      <c r="KJ2">
        <v>0</v>
      </c>
      <c r="KK2" s="1">
        <v>7.7464489999999999E-23</v>
      </c>
      <c r="KL2">
        <v>0.90090550000000003</v>
      </c>
      <c r="KM2">
        <v>12.45083</v>
      </c>
      <c r="KN2">
        <v>0</v>
      </c>
      <c r="KO2" s="1">
        <v>7.7504409999999999E-23</v>
      </c>
      <c r="KP2">
        <v>0.90031079999999997</v>
      </c>
      <c r="KQ2">
        <v>12.45706</v>
      </c>
      <c r="KR2">
        <v>0</v>
      </c>
      <c r="KS2" s="1">
        <v>7.6686939999999998E-23</v>
      </c>
      <c r="KT2">
        <v>0.89971540000000005</v>
      </c>
      <c r="KU2">
        <v>12.4419</v>
      </c>
      <c r="KV2">
        <v>0</v>
      </c>
      <c r="KW2" s="1">
        <v>7.5520099999999997E-23</v>
      </c>
      <c r="KX2">
        <v>0.89911909999999995</v>
      </c>
      <c r="KY2">
        <v>12.45551</v>
      </c>
      <c r="KZ2">
        <v>0</v>
      </c>
      <c r="LA2" s="1">
        <v>7.4036490000000002E-23</v>
      </c>
      <c r="LB2">
        <v>0.89924139999999997</v>
      </c>
      <c r="LC2">
        <v>12.46477</v>
      </c>
      <c r="LD2">
        <v>0</v>
      </c>
      <c r="LE2" s="1">
        <v>7.2009219999999999E-23</v>
      </c>
      <c r="LF2">
        <v>0.89926589999999995</v>
      </c>
      <c r="LG2">
        <v>12.494759999999999</v>
      </c>
      <c r="LH2">
        <v>0</v>
      </c>
      <c r="LI2" s="1">
        <v>6.8962930000000004E-23</v>
      </c>
      <c r="LJ2">
        <v>0.89929029999999999</v>
      </c>
      <c r="LK2">
        <v>12.52366</v>
      </c>
      <c r="LL2">
        <v>0</v>
      </c>
      <c r="LM2" s="1">
        <v>6.4144299999999997E-23</v>
      </c>
      <c r="LN2">
        <v>0.89926589999999995</v>
      </c>
      <c r="LO2">
        <v>12.522830000000001</v>
      </c>
      <c r="LP2">
        <v>0</v>
      </c>
      <c r="LQ2" s="1">
        <v>5.9635229999999997E-23</v>
      </c>
      <c r="LR2">
        <v>0.89929029999999999</v>
      </c>
      <c r="LS2">
        <v>12.5496</v>
      </c>
      <c r="LT2">
        <v>0</v>
      </c>
      <c r="LU2" s="1">
        <v>5.6426519999999998E-23</v>
      </c>
      <c r="LV2">
        <v>0.89926589999999995</v>
      </c>
      <c r="LW2">
        <v>12.5631</v>
      </c>
      <c r="LX2">
        <v>0</v>
      </c>
      <c r="LY2" s="1">
        <v>5.3934590000000005E-23</v>
      </c>
      <c r="LZ2">
        <v>0.89926589999999995</v>
      </c>
      <c r="MA2">
        <v>12.534219999999999</v>
      </c>
      <c r="MB2">
        <v>0</v>
      </c>
      <c r="MC2" s="1">
        <v>5.1758880000000002E-23</v>
      </c>
      <c r="MD2">
        <v>0.89929020000000004</v>
      </c>
      <c r="ME2">
        <v>12.5358</v>
      </c>
      <c r="MF2">
        <v>0</v>
      </c>
      <c r="MG2" s="1">
        <v>4.989301E-23</v>
      </c>
      <c r="MH2">
        <v>0.89784940000000002</v>
      </c>
      <c r="MI2">
        <v>12.54626</v>
      </c>
      <c r="MJ2">
        <v>0</v>
      </c>
      <c r="MK2" s="1">
        <v>4.8914549999999998E-23</v>
      </c>
      <c r="ML2">
        <v>0.89661559999999996</v>
      </c>
      <c r="MM2">
        <v>12.580629999999999</v>
      </c>
      <c r="MN2">
        <v>0</v>
      </c>
      <c r="MO2" s="1">
        <v>4.9337329999999997E-23</v>
      </c>
      <c r="MP2">
        <v>0.89542619999999995</v>
      </c>
      <c r="MQ2">
        <v>12.60853</v>
      </c>
      <c r="MR2">
        <v>0</v>
      </c>
      <c r="MS2" s="1">
        <v>5.2732220000000001E-23</v>
      </c>
      <c r="MT2">
        <v>0.89420960000000005</v>
      </c>
      <c r="MU2">
        <v>12.61464</v>
      </c>
      <c r="MV2">
        <v>0</v>
      </c>
      <c r="MW2" s="1">
        <v>5.6387719999999999E-23</v>
      </c>
      <c r="MX2">
        <v>0.89296589999999998</v>
      </c>
      <c r="MY2">
        <v>12.621090000000001</v>
      </c>
      <c r="MZ2">
        <v>0</v>
      </c>
      <c r="NA2" s="1">
        <v>5.8620869999999994E-23</v>
      </c>
      <c r="NB2">
        <v>0.89176650000000002</v>
      </c>
      <c r="NC2">
        <v>12.62172</v>
      </c>
      <c r="ND2">
        <v>0</v>
      </c>
      <c r="NE2" s="1">
        <v>5.9591339999999997E-23</v>
      </c>
      <c r="NF2">
        <v>0.89054</v>
      </c>
      <c r="NG2">
        <v>12.614839999999999</v>
      </c>
      <c r="NH2">
        <v>0</v>
      </c>
      <c r="NI2" s="1">
        <v>5.9946059999999999E-23</v>
      </c>
      <c r="NJ2">
        <v>0.88933399999999996</v>
      </c>
      <c r="NK2">
        <v>12.62237</v>
      </c>
      <c r="NL2">
        <v>0</v>
      </c>
      <c r="NM2" s="1">
        <v>5.9886750000000001E-23</v>
      </c>
      <c r="NN2">
        <v>0.8895478</v>
      </c>
      <c r="NO2">
        <v>12.6311</v>
      </c>
      <c r="NP2">
        <v>0</v>
      </c>
      <c r="NQ2" s="1">
        <v>5.8888880000000004E-23</v>
      </c>
      <c r="NR2">
        <v>0.88957160000000002</v>
      </c>
      <c r="NS2">
        <v>12.64026</v>
      </c>
      <c r="NT2">
        <v>0</v>
      </c>
      <c r="NU2" s="1">
        <v>5.624348E-23</v>
      </c>
      <c r="NV2">
        <v>0.88959540000000004</v>
      </c>
      <c r="NW2">
        <v>12.67563</v>
      </c>
      <c r="NX2">
        <v>0</v>
      </c>
      <c r="NY2" s="1">
        <v>5.0836810000000001E-23</v>
      </c>
      <c r="NZ2">
        <v>0.88959540000000004</v>
      </c>
      <c r="OA2">
        <v>12.67629</v>
      </c>
      <c r="OB2">
        <v>0</v>
      </c>
      <c r="OC2" s="1">
        <v>4.5925209999999999E-23</v>
      </c>
      <c r="OD2">
        <v>0.88959540000000004</v>
      </c>
      <c r="OE2">
        <v>12.68811</v>
      </c>
      <c r="OF2">
        <v>0</v>
      </c>
      <c r="OG2" s="1">
        <v>4.2604620000000002E-23</v>
      </c>
      <c r="OH2">
        <v>0.88959540000000004</v>
      </c>
      <c r="OI2">
        <v>12.67254</v>
      </c>
      <c r="OJ2">
        <v>0</v>
      </c>
      <c r="OK2" s="1">
        <v>4.0334399999999999E-23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1.1796709999999999</v>
      </c>
      <c r="G3">
        <v>13.886419999999999</v>
      </c>
      <c r="H3" s="1">
        <v>8.0097900000000003E-11</v>
      </c>
      <c r="I3" s="1">
        <v>4.2756870000000002E-8</v>
      </c>
      <c r="J3">
        <v>1.190458</v>
      </c>
      <c r="K3">
        <v>13.791600000000001</v>
      </c>
      <c r="L3" s="1">
        <v>3.7036129999999999E-13</v>
      </c>
      <c r="M3" s="1">
        <v>1.9834990000000001E-10</v>
      </c>
      <c r="N3">
        <v>1.2013990000000001</v>
      </c>
      <c r="O3">
        <v>13.71194</v>
      </c>
      <c r="P3" s="1">
        <v>1.4832660000000001E-15</v>
      </c>
      <c r="Q3" s="1">
        <v>8.0773510000000005E-13</v>
      </c>
      <c r="R3">
        <v>1.212685</v>
      </c>
      <c r="S3">
        <v>13.62548</v>
      </c>
      <c r="T3" s="1">
        <v>5.6126780000000001E-18</v>
      </c>
      <c r="U3" s="1">
        <v>3.114119E-15</v>
      </c>
      <c r="V3">
        <v>1.224148</v>
      </c>
      <c r="W3">
        <v>13.56672</v>
      </c>
      <c r="X3" s="1">
        <v>2.0850679999999999E-20</v>
      </c>
      <c r="Y3" s="1">
        <v>1.182837E-17</v>
      </c>
      <c r="Z3">
        <v>1.252734</v>
      </c>
      <c r="AA3">
        <v>13.38485</v>
      </c>
      <c r="AB3" s="1">
        <v>5.0926589999999999E-22</v>
      </c>
      <c r="AC3" s="1">
        <v>3.2323560000000002E-19</v>
      </c>
      <c r="AD3">
        <v>1.289415</v>
      </c>
      <c r="AE3">
        <v>13.16212</v>
      </c>
      <c r="AF3" s="1">
        <v>6.7968209999999999E-22</v>
      </c>
      <c r="AG3" s="1">
        <v>4.8907339999999997E-19</v>
      </c>
      <c r="AH3">
        <v>1.3039179999999999</v>
      </c>
      <c r="AI3">
        <v>12.96388</v>
      </c>
      <c r="AJ3" s="1">
        <v>1.1554390000000001E-21</v>
      </c>
      <c r="AK3" s="1">
        <v>8.9328220000000008E-19</v>
      </c>
      <c r="AL3">
        <v>1.2851140000000001</v>
      </c>
      <c r="AM3">
        <v>12.766629999999999</v>
      </c>
      <c r="AN3" s="1">
        <v>1.7065980000000001E-21</v>
      </c>
      <c r="AO3" s="1">
        <v>1.31626E-18</v>
      </c>
      <c r="AP3">
        <v>1.265889</v>
      </c>
      <c r="AQ3">
        <v>12.5221</v>
      </c>
      <c r="AR3" s="1">
        <v>2.154006E-21</v>
      </c>
      <c r="AS3" s="1">
        <v>1.657635E-18</v>
      </c>
      <c r="AT3">
        <v>1.246273</v>
      </c>
      <c r="AU3">
        <v>12.31704</v>
      </c>
      <c r="AV3" s="1">
        <v>2.5468110000000001E-21</v>
      </c>
      <c r="AW3" s="1">
        <v>1.9547480000000001E-18</v>
      </c>
      <c r="AX3">
        <v>1.226183</v>
      </c>
      <c r="AY3">
        <v>12.04372</v>
      </c>
      <c r="AZ3" s="1">
        <v>2.894065E-21</v>
      </c>
      <c r="BA3" s="1">
        <v>2.216333E-18</v>
      </c>
      <c r="BB3">
        <v>1.2056</v>
      </c>
      <c r="BC3">
        <v>11.84314</v>
      </c>
      <c r="BD3" s="1">
        <v>3.211604E-21</v>
      </c>
      <c r="BE3" s="1">
        <v>2.4532900000000001E-18</v>
      </c>
      <c r="BF3">
        <v>1.1837880000000001</v>
      </c>
      <c r="BG3">
        <v>11.835369999999999</v>
      </c>
      <c r="BH3" s="1">
        <v>3.4818490000000003E-21</v>
      </c>
      <c r="BI3" s="1">
        <v>2.6537060000000001E-18</v>
      </c>
      <c r="BJ3">
        <v>1.1614040000000001</v>
      </c>
      <c r="BK3">
        <v>11.84675</v>
      </c>
      <c r="BL3" s="1">
        <v>3.7859089999999999E-21</v>
      </c>
      <c r="BM3" s="1">
        <v>2.8161419999999999E-18</v>
      </c>
      <c r="BN3">
        <v>1.1383319999999999</v>
      </c>
      <c r="BO3">
        <v>11.87396</v>
      </c>
      <c r="BP3" s="1">
        <v>4.0672669999999997E-21</v>
      </c>
      <c r="BQ3" s="1">
        <v>2.9381910000000001E-18</v>
      </c>
      <c r="BR3">
        <v>1.117202</v>
      </c>
      <c r="BS3">
        <v>11.882339999999999</v>
      </c>
      <c r="BT3" s="1">
        <v>3.0876550000000001E-21</v>
      </c>
      <c r="BU3" s="1">
        <v>2.1872629999999999E-18</v>
      </c>
      <c r="BV3">
        <v>1.1021540000000001</v>
      </c>
      <c r="BW3">
        <v>11.88687</v>
      </c>
      <c r="BX3" s="1">
        <v>3.2393890000000001E-21</v>
      </c>
      <c r="BY3" s="1">
        <v>2.304582E-18</v>
      </c>
      <c r="BZ3">
        <v>1.0869340000000001</v>
      </c>
      <c r="CA3">
        <v>11.873950000000001</v>
      </c>
      <c r="CB3" s="1">
        <v>3.3034899999999998E-21</v>
      </c>
      <c r="CC3" s="1">
        <v>2.360678E-18</v>
      </c>
      <c r="CD3">
        <v>1.071348</v>
      </c>
      <c r="CE3">
        <v>11.84201</v>
      </c>
      <c r="CF3" s="1">
        <v>3.251049E-21</v>
      </c>
      <c r="CG3" s="1">
        <v>2.334685E-18</v>
      </c>
      <c r="CH3">
        <v>1.05569</v>
      </c>
      <c r="CI3">
        <v>11.85704</v>
      </c>
      <c r="CJ3" s="1">
        <v>3.0400830000000001E-21</v>
      </c>
      <c r="CK3" s="1">
        <v>2.1893060000000001E-18</v>
      </c>
      <c r="CL3">
        <v>1.039736</v>
      </c>
      <c r="CM3">
        <v>11.867380000000001</v>
      </c>
      <c r="CN3" s="1">
        <v>2.722309E-21</v>
      </c>
      <c r="CO3" s="1">
        <v>1.9651210000000002E-18</v>
      </c>
      <c r="CP3">
        <v>1.0233589999999999</v>
      </c>
      <c r="CQ3">
        <v>11.891819999999999</v>
      </c>
      <c r="CR3" s="1">
        <v>2.2572879999999999E-21</v>
      </c>
      <c r="CS3" s="1">
        <v>1.6341390000000001E-18</v>
      </c>
      <c r="CT3">
        <v>1.006796</v>
      </c>
      <c r="CU3">
        <v>11.946210000000001</v>
      </c>
      <c r="CV3" s="1">
        <v>1.582204E-21</v>
      </c>
      <c r="CW3" s="1">
        <v>1.148452E-18</v>
      </c>
      <c r="CX3">
        <v>0.98973650000000002</v>
      </c>
      <c r="CY3">
        <v>11.968400000000001</v>
      </c>
      <c r="CZ3" s="1">
        <v>6.3969819999999998E-22</v>
      </c>
      <c r="DA3" s="1">
        <v>4.6572620000000003E-19</v>
      </c>
      <c r="DB3">
        <v>0.97146549999999998</v>
      </c>
      <c r="DC3">
        <v>11.972989999999999</v>
      </c>
      <c r="DD3" s="1">
        <v>5.2112629999999996E-22</v>
      </c>
      <c r="DE3" s="1">
        <v>3.8198109999999998E-19</v>
      </c>
      <c r="DF3">
        <v>0.9527352</v>
      </c>
      <c r="DG3">
        <v>11.964700000000001</v>
      </c>
      <c r="DH3" s="1">
        <v>8.9915319999999991E-22</v>
      </c>
      <c r="DI3" s="1">
        <v>6.6341289999999995E-19</v>
      </c>
      <c r="DJ3">
        <v>0.93357279999999998</v>
      </c>
      <c r="DK3">
        <v>11.93707</v>
      </c>
      <c r="DL3" s="1">
        <v>1.4208889999999999E-21</v>
      </c>
      <c r="DM3" s="1">
        <v>1.055157E-18</v>
      </c>
      <c r="DN3">
        <v>0.91387989999999997</v>
      </c>
      <c r="DO3">
        <v>11.97213</v>
      </c>
      <c r="DP3" s="1">
        <v>2.0769160000000001E-21</v>
      </c>
      <c r="DQ3" s="1">
        <v>1.552018E-18</v>
      </c>
      <c r="DR3">
        <v>0.91564020000000002</v>
      </c>
      <c r="DS3">
        <v>11.975210000000001</v>
      </c>
      <c r="DT3" s="1">
        <v>2.297594E-21</v>
      </c>
      <c r="DU3" s="1">
        <v>1.70241E-18</v>
      </c>
      <c r="DV3">
        <v>0.91612329999999997</v>
      </c>
      <c r="DW3">
        <v>11.994479999999999</v>
      </c>
      <c r="DX3" s="1">
        <v>2.1852879999999998E-21</v>
      </c>
      <c r="DY3" s="1">
        <v>1.6134699999999999E-18</v>
      </c>
      <c r="DZ3">
        <v>0.91624729999999999</v>
      </c>
      <c r="EA3">
        <v>12.039059999999999</v>
      </c>
      <c r="EB3" s="1">
        <v>1.573569E-21</v>
      </c>
      <c r="EC3" s="1">
        <v>1.158575E-18</v>
      </c>
      <c r="ED3">
        <v>0.91628710000000002</v>
      </c>
      <c r="EE3">
        <v>12.09422</v>
      </c>
      <c r="EF3" s="1">
        <v>9.7563250000000005E-22</v>
      </c>
      <c r="EG3" s="1">
        <v>7.1644750000000002E-19</v>
      </c>
      <c r="EH3">
        <v>0.91628319999999996</v>
      </c>
      <c r="EI3">
        <v>12.11251</v>
      </c>
      <c r="EJ3" s="1">
        <v>6.2892790000000001E-22</v>
      </c>
      <c r="EK3" s="1">
        <v>4.6063300000000005E-19</v>
      </c>
      <c r="EL3">
        <v>0.91631110000000005</v>
      </c>
      <c r="EM3">
        <v>12.08048</v>
      </c>
      <c r="EN3" s="1">
        <v>4.5745870000000002E-22</v>
      </c>
      <c r="EO3" s="1">
        <v>3.3413750000000001E-19</v>
      </c>
      <c r="EP3">
        <v>0.91630299999999998</v>
      </c>
      <c r="EQ3">
        <v>12.0471</v>
      </c>
      <c r="ER3" s="1">
        <v>3.7048250000000002E-22</v>
      </c>
      <c r="ES3" s="1">
        <v>2.6990620000000002E-19</v>
      </c>
      <c r="ET3">
        <v>0.9163038</v>
      </c>
      <c r="EU3">
        <v>12.04799</v>
      </c>
      <c r="EV3" s="1">
        <v>3.2118499999999999E-22</v>
      </c>
      <c r="EW3" s="1">
        <v>2.3334920000000001E-19</v>
      </c>
      <c r="EX3">
        <v>0.9163036</v>
      </c>
      <c r="EY3">
        <v>12.08178</v>
      </c>
      <c r="EZ3" s="1">
        <v>2.9070120000000001E-22</v>
      </c>
      <c r="FA3" s="1">
        <v>2.105956E-19</v>
      </c>
      <c r="FB3">
        <v>0.9163036</v>
      </c>
      <c r="FC3">
        <v>12.14081</v>
      </c>
      <c r="FD3" s="1">
        <v>2.6985430000000001E-22</v>
      </c>
      <c r="FE3" s="1">
        <v>1.948926E-19</v>
      </c>
      <c r="FF3">
        <v>0.91630590000000001</v>
      </c>
      <c r="FG3">
        <v>12.20642</v>
      </c>
      <c r="FH3" s="1">
        <v>2.5364930000000001E-22</v>
      </c>
      <c r="FI3" s="1">
        <v>1.8261269999999999E-19</v>
      </c>
      <c r="FJ3">
        <v>0.91630409999999995</v>
      </c>
      <c r="FK3">
        <v>12.182370000000001</v>
      </c>
      <c r="FL3" s="1">
        <v>2.404776E-22</v>
      </c>
      <c r="FM3" s="1">
        <v>1.7258690000000001E-19</v>
      </c>
      <c r="FN3">
        <v>0.91630610000000001</v>
      </c>
      <c r="FO3">
        <v>12.15657</v>
      </c>
      <c r="FP3" s="1">
        <v>2.291478E-22</v>
      </c>
      <c r="FQ3" s="1">
        <v>1.6393560000000001E-19</v>
      </c>
      <c r="FR3">
        <v>0.91630140000000004</v>
      </c>
      <c r="FS3">
        <v>12.1593</v>
      </c>
      <c r="FT3" s="1">
        <v>2.1886110000000001E-22</v>
      </c>
      <c r="FU3" s="1">
        <v>1.560488E-19</v>
      </c>
      <c r="FV3">
        <v>0.9163038</v>
      </c>
      <c r="FW3">
        <v>12.13409</v>
      </c>
      <c r="FX3" s="1">
        <v>2.0948740000000001E-22</v>
      </c>
      <c r="FY3" s="1">
        <v>1.488638E-19</v>
      </c>
      <c r="FZ3">
        <v>0.91630590000000001</v>
      </c>
      <c r="GA3">
        <v>12.140040000000001</v>
      </c>
      <c r="GB3" s="1">
        <v>2.005693E-22</v>
      </c>
      <c r="GC3" s="1">
        <v>1.4203690000000001E-19</v>
      </c>
      <c r="GD3">
        <v>0.91630199999999995</v>
      </c>
      <c r="GE3">
        <v>12.14852</v>
      </c>
      <c r="GF3" s="1">
        <v>1.9254249999999999E-22</v>
      </c>
      <c r="GG3" s="1">
        <v>1.3588669999999999E-19</v>
      </c>
      <c r="GH3">
        <v>0.9163038</v>
      </c>
      <c r="GI3">
        <v>12.216530000000001</v>
      </c>
      <c r="GJ3" s="1">
        <v>1.8491960000000001E-22</v>
      </c>
      <c r="GK3" s="1">
        <v>1.3004540000000001E-19</v>
      </c>
      <c r="GL3">
        <v>0.91631379999999996</v>
      </c>
      <c r="GM3">
        <v>12.279719999999999</v>
      </c>
      <c r="GN3" s="1">
        <v>1.7799760000000001E-22</v>
      </c>
      <c r="GO3" s="1">
        <v>1.247338E-19</v>
      </c>
      <c r="GP3">
        <v>0.91630350000000005</v>
      </c>
      <c r="GQ3">
        <v>12.279339999999999</v>
      </c>
      <c r="GR3" s="1">
        <v>1.7147109999999999E-22</v>
      </c>
      <c r="GS3" s="1">
        <v>1.197384E-19</v>
      </c>
      <c r="GT3">
        <v>0.91631430000000003</v>
      </c>
      <c r="GU3">
        <v>12.27079</v>
      </c>
      <c r="GV3" s="1">
        <v>1.6530299999999999E-22</v>
      </c>
      <c r="GW3" s="1">
        <v>1.150265E-19</v>
      </c>
      <c r="GX3">
        <v>0.91630389999999995</v>
      </c>
      <c r="GY3">
        <v>12.26844</v>
      </c>
      <c r="GZ3" s="1">
        <v>1.5919159999999999E-22</v>
      </c>
      <c r="HA3" s="1">
        <v>1.104167E-19</v>
      </c>
      <c r="HB3">
        <v>0.91630590000000001</v>
      </c>
      <c r="HC3">
        <v>12.20551</v>
      </c>
      <c r="HD3" s="1">
        <v>1.5326109999999999E-22</v>
      </c>
      <c r="HE3" s="1">
        <v>1.060154E-19</v>
      </c>
      <c r="HF3">
        <v>0.9163036</v>
      </c>
      <c r="HG3">
        <v>12.22739</v>
      </c>
      <c r="HH3" s="1">
        <v>1.4751299999999999E-22</v>
      </c>
      <c r="HI3" s="1">
        <v>1.017887E-19</v>
      </c>
      <c r="HJ3">
        <v>0.91630690000000004</v>
      </c>
      <c r="HK3">
        <v>12.23826</v>
      </c>
      <c r="HL3" s="1">
        <v>1.4205590000000001E-22</v>
      </c>
      <c r="HM3" s="1">
        <v>9.7814050000000001E-20</v>
      </c>
      <c r="HN3">
        <v>0.91631419999999997</v>
      </c>
      <c r="HO3">
        <v>12.283799999999999</v>
      </c>
      <c r="HP3" s="1">
        <v>1.3690659999999999E-22</v>
      </c>
      <c r="HQ3" s="1">
        <v>9.410524E-20</v>
      </c>
      <c r="HR3">
        <v>0.91630400000000001</v>
      </c>
      <c r="HS3">
        <v>12.34822</v>
      </c>
      <c r="HT3" s="1">
        <v>1.3130590000000001E-22</v>
      </c>
      <c r="HU3" s="1">
        <v>9.0127390000000002E-20</v>
      </c>
      <c r="HV3">
        <v>0.91630389999999995</v>
      </c>
      <c r="HW3">
        <v>12.364570000000001</v>
      </c>
      <c r="HX3" s="1">
        <v>1.2641990000000001E-22</v>
      </c>
      <c r="HY3" s="1">
        <v>8.6671980000000005E-20</v>
      </c>
      <c r="HZ3">
        <v>0.91630579999999995</v>
      </c>
      <c r="IA3">
        <v>12.35661</v>
      </c>
      <c r="IB3" s="1">
        <v>1.2139460000000001E-22</v>
      </c>
      <c r="IC3" s="1">
        <v>8.3150649999999995E-20</v>
      </c>
      <c r="ID3">
        <v>0.91630509999999998</v>
      </c>
      <c r="IE3">
        <v>12.34407</v>
      </c>
      <c r="IF3" s="1">
        <v>1.1674699999999999E-22</v>
      </c>
      <c r="IG3" s="1">
        <v>7.9909619999999996E-20</v>
      </c>
      <c r="IH3">
        <v>0.91630389999999995</v>
      </c>
      <c r="II3">
        <v>12.29776</v>
      </c>
      <c r="IJ3" s="1">
        <v>1.1210810000000001E-22</v>
      </c>
      <c r="IK3" s="1">
        <v>7.6692609999999996E-20</v>
      </c>
      <c r="IL3">
        <v>0.91631220000000002</v>
      </c>
      <c r="IM3">
        <v>12.303850000000001</v>
      </c>
      <c r="IN3" s="1">
        <v>1.0777730000000001E-22</v>
      </c>
      <c r="IO3" s="1">
        <v>7.3700360000000001E-20</v>
      </c>
      <c r="IP3">
        <v>0.91631359999999995</v>
      </c>
      <c r="IQ3">
        <v>12.305859999999999</v>
      </c>
      <c r="IR3" s="1">
        <v>1.035311E-22</v>
      </c>
      <c r="IS3" s="1">
        <v>7.0780550000000004E-20</v>
      </c>
      <c r="IT3">
        <v>0.91630370000000005</v>
      </c>
      <c r="IU3">
        <v>12.342549999999999</v>
      </c>
      <c r="IV3" s="1">
        <v>9.9278750000000002E-23</v>
      </c>
      <c r="IW3" s="1">
        <v>6.7857619999999995E-20</v>
      </c>
      <c r="IX3">
        <v>0.91630520000000004</v>
      </c>
      <c r="IY3">
        <v>12.402900000000001</v>
      </c>
      <c r="IZ3" s="1">
        <v>9.5603179999999995E-23</v>
      </c>
      <c r="JA3" s="1">
        <v>6.5334289999999995E-20</v>
      </c>
      <c r="JB3">
        <v>0.91630400000000001</v>
      </c>
      <c r="JC3">
        <v>12.38557</v>
      </c>
      <c r="JD3" s="1">
        <v>9.1881630000000002E-23</v>
      </c>
      <c r="JE3" s="1">
        <v>6.2786210000000004E-20</v>
      </c>
      <c r="JF3">
        <v>0.91630210000000001</v>
      </c>
      <c r="JG3">
        <v>12.41459</v>
      </c>
      <c r="JH3" s="1">
        <v>8.8353169999999998E-23</v>
      </c>
      <c r="JI3" s="1">
        <v>6.0370050000000006E-20</v>
      </c>
      <c r="JJ3">
        <v>0.9163038</v>
      </c>
      <c r="JK3">
        <v>12.388</v>
      </c>
      <c r="JL3" s="1">
        <v>8.5041929999999999E-23</v>
      </c>
      <c r="JM3" s="1">
        <v>5.810575E-20</v>
      </c>
      <c r="JN3">
        <v>0.91630400000000001</v>
      </c>
      <c r="JO3">
        <v>12.4145</v>
      </c>
      <c r="JP3" s="1">
        <v>8.1832620000000002E-23</v>
      </c>
      <c r="JQ3" s="1">
        <v>5.5914869999999995E-20</v>
      </c>
      <c r="JR3">
        <v>0.91631419999999997</v>
      </c>
      <c r="JS3">
        <v>12.41178</v>
      </c>
      <c r="JT3" s="1">
        <v>7.8807329999999996E-23</v>
      </c>
      <c r="JU3" s="1">
        <v>5.3847440000000001E-20</v>
      </c>
      <c r="JV3">
        <v>0.91556380000000004</v>
      </c>
      <c r="JW3">
        <v>12.433669999999999</v>
      </c>
      <c r="JX3" s="1">
        <v>7.6548010000000004E-23</v>
      </c>
      <c r="JY3" s="1">
        <v>5.2328729999999999E-20</v>
      </c>
      <c r="JZ3">
        <v>0.91489569999999998</v>
      </c>
      <c r="KA3">
        <v>12.444380000000001</v>
      </c>
      <c r="KB3" s="1">
        <v>7.5393949999999999E-23</v>
      </c>
      <c r="KC3" s="1">
        <v>5.1551710000000002E-20</v>
      </c>
      <c r="KD3">
        <v>0.91424589999999994</v>
      </c>
      <c r="KE3">
        <v>12.51591</v>
      </c>
      <c r="KF3" s="1">
        <v>7.6499030000000003E-23</v>
      </c>
      <c r="KG3" s="1">
        <v>5.2321090000000003E-20</v>
      </c>
      <c r="KH3">
        <v>0.9135721</v>
      </c>
      <c r="KI3">
        <v>12.48076</v>
      </c>
      <c r="KJ3" s="1">
        <v>7.767021E-23</v>
      </c>
      <c r="KK3" s="1">
        <v>5.313958E-20</v>
      </c>
      <c r="KL3">
        <v>0.91292859999999998</v>
      </c>
      <c r="KM3">
        <v>12.49996</v>
      </c>
      <c r="KN3" s="1">
        <v>7.7713279999999998E-23</v>
      </c>
      <c r="KO3" s="1">
        <v>5.3184939999999997E-20</v>
      </c>
      <c r="KP3">
        <v>0.91224300000000003</v>
      </c>
      <c r="KQ3">
        <v>12.496090000000001</v>
      </c>
      <c r="KR3" s="1">
        <v>7.6895449999999995E-23</v>
      </c>
      <c r="KS3" s="1">
        <v>5.2640859999999998E-20</v>
      </c>
      <c r="KT3">
        <v>0.91160180000000002</v>
      </c>
      <c r="KU3">
        <v>12.44675</v>
      </c>
      <c r="KV3" s="1">
        <v>7.5727179999999998E-23</v>
      </c>
      <c r="KW3" s="1">
        <v>5.1854859999999998E-20</v>
      </c>
      <c r="KX3">
        <v>0.91091670000000002</v>
      </c>
      <c r="KY3">
        <v>12.463850000000001</v>
      </c>
      <c r="KZ3" s="1">
        <v>7.4241750000000002E-23</v>
      </c>
      <c r="LA3" s="1">
        <v>5.0853010000000002E-20</v>
      </c>
      <c r="LB3">
        <v>0.91098650000000003</v>
      </c>
      <c r="LC3">
        <v>12.47207</v>
      </c>
      <c r="LD3" s="1">
        <v>7.220869E-23</v>
      </c>
      <c r="LE3" s="1">
        <v>4.9450510000000003E-20</v>
      </c>
      <c r="LF3">
        <v>0.91100720000000002</v>
      </c>
      <c r="LG3">
        <v>12.527200000000001</v>
      </c>
      <c r="LH3" s="1">
        <v>6.9154360000000006E-23</v>
      </c>
      <c r="LI3" s="1">
        <v>4.7353959999999998E-20</v>
      </c>
      <c r="LJ3">
        <v>0.9110104</v>
      </c>
      <c r="LK3">
        <v>12.59032</v>
      </c>
      <c r="LL3" s="1">
        <v>6.4323120000000002E-23</v>
      </c>
      <c r="LM3" s="1">
        <v>4.4047480000000001E-20</v>
      </c>
      <c r="LN3">
        <v>0.91101180000000004</v>
      </c>
      <c r="LO3">
        <v>12.574</v>
      </c>
      <c r="LP3" s="1">
        <v>5.9800829999999999E-23</v>
      </c>
      <c r="LQ3" s="1">
        <v>4.094759E-20</v>
      </c>
      <c r="LR3">
        <v>0.91103639999999997</v>
      </c>
      <c r="LS3">
        <v>12.62327</v>
      </c>
      <c r="LT3" s="1">
        <v>5.658329E-23</v>
      </c>
      <c r="LU3" s="1">
        <v>3.8743119999999999E-20</v>
      </c>
      <c r="LV3">
        <v>0.91102819999999995</v>
      </c>
      <c r="LW3">
        <v>12.646129999999999</v>
      </c>
      <c r="LX3" s="1">
        <v>5.4083990000000004E-23</v>
      </c>
      <c r="LY3" s="1">
        <v>3.703273E-20</v>
      </c>
      <c r="LZ3">
        <v>0.9110087</v>
      </c>
      <c r="MA3">
        <v>12.560140000000001</v>
      </c>
      <c r="MB3" s="1">
        <v>5.1902149999999999E-23</v>
      </c>
      <c r="MC3" s="1">
        <v>3.554133E-20</v>
      </c>
      <c r="MD3">
        <v>0.9110125</v>
      </c>
      <c r="ME3">
        <v>12.545579999999999</v>
      </c>
      <c r="MF3" s="1">
        <v>5.0031429999999999E-23</v>
      </c>
      <c r="MG3" s="1">
        <v>3.425811E-20</v>
      </c>
      <c r="MH3">
        <v>0.90955319999999995</v>
      </c>
      <c r="MI3">
        <v>12.55283</v>
      </c>
      <c r="MJ3" s="1">
        <v>4.9053129999999999E-23</v>
      </c>
      <c r="MK3" s="1">
        <v>3.3622620000000003E-20</v>
      </c>
      <c r="ML3">
        <v>0.90821019999999997</v>
      </c>
      <c r="MM3">
        <v>12.62416</v>
      </c>
      <c r="MN3" s="1">
        <v>4.9479649999999998E-23</v>
      </c>
      <c r="MO3" s="1">
        <v>3.3938189999999998E-20</v>
      </c>
      <c r="MP3">
        <v>0.90686730000000004</v>
      </c>
      <c r="MQ3">
        <v>12.681710000000001</v>
      </c>
      <c r="MR3" s="1">
        <v>5.2887279999999999E-23</v>
      </c>
      <c r="MS3" s="1">
        <v>3.629791E-20</v>
      </c>
      <c r="MT3">
        <v>0.90550149999999996</v>
      </c>
      <c r="MU3">
        <v>12.68239</v>
      </c>
      <c r="MV3" s="1">
        <v>5.6555579999999997E-23</v>
      </c>
      <c r="MW3" s="1">
        <v>3.8835029999999999E-20</v>
      </c>
      <c r="MX3">
        <v>0.9041825</v>
      </c>
      <c r="MY3">
        <v>12.683540000000001</v>
      </c>
      <c r="MZ3" s="1">
        <v>5.8798550000000005E-23</v>
      </c>
      <c r="NA3" s="1">
        <v>4.0396600000000003E-20</v>
      </c>
      <c r="NB3">
        <v>0.90283729999999995</v>
      </c>
      <c r="NC3">
        <v>12.674569999999999</v>
      </c>
      <c r="ND3" s="1">
        <v>5.9775290000000001E-23</v>
      </c>
      <c r="NE3" s="1">
        <v>4.1090289999999998E-20</v>
      </c>
      <c r="NF3">
        <v>0.90150419999999998</v>
      </c>
      <c r="NG3">
        <v>12.63828</v>
      </c>
      <c r="NH3" s="1">
        <v>6.0134280000000002E-23</v>
      </c>
      <c r="NI3" s="1">
        <v>4.1357469999999999E-20</v>
      </c>
      <c r="NJ3">
        <v>0.90015529999999999</v>
      </c>
      <c r="NK3">
        <v>12.641529999999999</v>
      </c>
      <c r="NL3" s="1">
        <v>6.0078139999999994E-23</v>
      </c>
      <c r="NM3" s="1">
        <v>4.1339440000000001E-20</v>
      </c>
      <c r="NN3">
        <v>0.90026189999999995</v>
      </c>
      <c r="NO3">
        <v>12.65028</v>
      </c>
      <c r="NP3" s="1">
        <v>5.9076229999999999E-23</v>
      </c>
      <c r="NQ3" s="1">
        <v>4.0628699999999997E-20</v>
      </c>
      <c r="NR3">
        <v>0.90027869999999999</v>
      </c>
      <c r="NS3">
        <v>12.659660000000001</v>
      </c>
      <c r="NT3" s="1">
        <v>5.6421740000000004E-23</v>
      </c>
      <c r="NU3" s="1">
        <v>3.8796410000000003E-20</v>
      </c>
      <c r="NV3">
        <v>0.90026830000000002</v>
      </c>
      <c r="NW3">
        <v>12.730869999999999</v>
      </c>
      <c r="NX3" s="1">
        <v>5.0998019999999999E-23</v>
      </c>
      <c r="NY3" s="1">
        <v>3.506159E-20</v>
      </c>
      <c r="NZ3">
        <v>0.9002983</v>
      </c>
      <c r="OA3">
        <v>12.72805</v>
      </c>
      <c r="OB3" s="1">
        <v>4.607163E-23</v>
      </c>
      <c r="OC3" s="1">
        <v>3.1670930000000002E-20</v>
      </c>
      <c r="OD3">
        <v>0.90029680000000001</v>
      </c>
      <c r="OE3">
        <v>12.74047</v>
      </c>
      <c r="OF3" s="1">
        <v>4.274038E-23</v>
      </c>
      <c r="OG3" s="1">
        <v>2.9376209999999997E-20</v>
      </c>
      <c r="OH3">
        <v>0.9002983</v>
      </c>
      <c r="OI3">
        <v>12.691459999999999</v>
      </c>
      <c r="OJ3" s="1">
        <v>4.046266E-23</v>
      </c>
      <c r="OK3" s="1">
        <v>2.7806629999999998E-20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0.82664700000000002</v>
      </c>
      <c r="G4">
        <v>13.98503</v>
      </c>
      <c r="H4" s="1">
        <v>4.8071909999999999E-10</v>
      </c>
      <c r="I4" s="1">
        <v>3.1035939999999998E-7</v>
      </c>
      <c r="J4">
        <v>0.83123199999999997</v>
      </c>
      <c r="K4">
        <v>13.85162</v>
      </c>
      <c r="L4" s="1">
        <v>2.2427490000000001E-12</v>
      </c>
      <c r="M4" s="1">
        <v>1.4515899999999999E-9</v>
      </c>
      <c r="N4">
        <v>0.83592580000000005</v>
      </c>
      <c r="O4">
        <v>13.76943</v>
      </c>
      <c r="P4" s="1">
        <v>9.2325410000000005E-15</v>
      </c>
      <c r="Q4" s="1">
        <v>5.9880660000000001E-12</v>
      </c>
      <c r="R4">
        <v>0.84064859999999997</v>
      </c>
      <c r="S4">
        <v>13.650880000000001</v>
      </c>
      <c r="T4" s="1">
        <v>3.6000889999999999E-17</v>
      </c>
      <c r="U4" s="1">
        <v>2.3464869999999999E-14</v>
      </c>
      <c r="V4">
        <v>0.8456475</v>
      </c>
      <c r="W4">
        <v>13.59252</v>
      </c>
      <c r="X4" s="1">
        <v>1.3876740000000001E-19</v>
      </c>
      <c r="Y4" s="1">
        <v>9.1108879999999995E-17</v>
      </c>
      <c r="Z4">
        <v>0.85589329999999997</v>
      </c>
      <c r="AA4">
        <v>13.43657</v>
      </c>
      <c r="AB4" s="1">
        <v>4.4366510000000002E-21</v>
      </c>
      <c r="AC4" s="1">
        <v>3.2659330000000002E-18</v>
      </c>
      <c r="AD4">
        <v>0.87019840000000004</v>
      </c>
      <c r="AE4">
        <v>13.211600000000001</v>
      </c>
      <c r="AF4" s="1">
        <v>7.1524929999999998E-21</v>
      </c>
      <c r="AG4" s="1">
        <v>5.392646E-18</v>
      </c>
      <c r="AH4">
        <v>0.88614380000000004</v>
      </c>
      <c r="AI4">
        <v>13.036350000000001</v>
      </c>
      <c r="AJ4" s="1">
        <v>1.3506199999999999E-20</v>
      </c>
      <c r="AK4" s="1">
        <v>1.0145189999999999E-17</v>
      </c>
      <c r="AL4">
        <v>0.90352619999999995</v>
      </c>
      <c r="AM4">
        <v>12.86895</v>
      </c>
      <c r="AN4" s="1">
        <v>2.0552450000000001E-20</v>
      </c>
      <c r="AO4" s="1">
        <v>1.5234030000000002E-17</v>
      </c>
      <c r="AP4">
        <v>0.92229680000000003</v>
      </c>
      <c r="AQ4">
        <v>12.6043</v>
      </c>
      <c r="AR4" s="1">
        <v>2.6934089999999999E-20</v>
      </c>
      <c r="AS4" s="1">
        <v>1.972414E-17</v>
      </c>
      <c r="AT4">
        <v>0.94320800000000005</v>
      </c>
      <c r="AU4">
        <v>12.40438</v>
      </c>
      <c r="AV4" s="1">
        <v>3.3279670000000001E-20</v>
      </c>
      <c r="AW4" s="1">
        <v>2.4049649999999999E-17</v>
      </c>
      <c r="AX4">
        <v>0.9653891</v>
      </c>
      <c r="AY4">
        <v>12.08807</v>
      </c>
      <c r="AZ4" s="1">
        <v>3.9751010000000002E-20</v>
      </c>
      <c r="BA4" s="1">
        <v>2.8333050000000002E-17</v>
      </c>
      <c r="BB4">
        <v>0.98977400000000004</v>
      </c>
      <c r="BC4">
        <v>11.906610000000001</v>
      </c>
      <c r="BD4" s="1">
        <v>4.67127E-20</v>
      </c>
      <c r="BE4" s="1">
        <v>3.2791779999999999E-17</v>
      </c>
      <c r="BF4">
        <v>1.0168269999999999</v>
      </c>
      <c r="BG4">
        <v>11.883150000000001</v>
      </c>
      <c r="BH4" s="1">
        <v>5.421153E-20</v>
      </c>
      <c r="BI4" s="1">
        <v>3.740398E-17</v>
      </c>
      <c r="BJ4">
        <v>1.04619</v>
      </c>
      <c r="BK4">
        <v>11.912179999999999</v>
      </c>
      <c r="BL4" s="1">
        <v>6.260661E-20</v>
      </c>
      <c r="BM4" s="1">
        <v>4.2369149999999998E-17</v>
      </c>
      <c r="BN4">
        <v>1.0773900000000001</v>
      </c>
      <c r="BO4">
        <v>11.956709999999999</v>
      </c>
      <c r="BP4" s="1">
        <v>7.214669E-20</v>
      </c>
      <c r="BQ4" s="1">
        <v>4.778272E-17</v>
      </c>
      <c r="BR4">
        <v>1.0983689999999999</v>
      </c>
      <c r="BS4">
        <v>11.957380000000001</v>
      </c>
      <c r="BT4" s="1">
        <v>7.678391E-20</v>
      </c>
      <c r="BU4" s="1">
        <v>5.3388759999999998E-17</v>
      </c>
      <c r="BV4">
        <v>1.0832360000000001</v>
      </c>
      <c r="BW4">
        <v>11.95377</v>
      </c>
      <c r="BX4" s="1">
        <v>8.809874E-20</v>
      </c>
      <c r="BY4" s="1">
        <v>6.2977120000000003E-17</v>
      </c>
      <c r="BZ4">
        <v>1.0678380000000001</v>
      </c>
      <c r="CA4">
        <v>11.919840000000001</v>
      </c>
      <c r="CB4" s="1">
        <v>1.001444E-19</v>
      </c>
      <c r="CC4" s="1">
        <v>7.3682000000000006E-17</v>
      </c>
      <c r="CD4">
        <v>1.0521069999999999</v>
      </c>
      <c r="CE4">
        <v>11.843109999999999</v>
      </c>
      <c r="CF4" s="1">
        <v>1.1214469999999999E-19</v>
      </c>
      <c r="CG4" s="1">
        <v>8.4965890000000004E-17</v>
      </c>
      <c r="CH4">
        <v>1.0363709999999999</v>
      </c>
      <c r="CI4">
        <v>11.860440000000001</v>
      </c>
      <c r="CJ4" s="1">
        <v>1.2326199999999999E-19</v>
      </c>
      <c r="CK4" s="1">
        <v>9.6244389999999998E-17</v>
      </c>
      <c r="CL4">
        <v>1.0202519999999999</v>
      </c>
      <c r="CM4">
        <v>11.870189999999999</v>
      </c>
      <c r="CN4" s="1">
        <v>1.361338E-19</v>
      </c>
      <c r="CO4" s="1">
        <v>1.096348E-16</v>
      </c>
      <c r="CP4">
        <v>1.003781</v>
      </c>
      <c r="CQ4">
        <v>11.90293</v>
      </c>
      <c r="CR4" s="1">
        <v>1.507321E-19</v>
      </c>
      <c r="CS4" s="1">
        <v>1.2529709999999999E-16</v>
      </c>
      <c r="CT4">
        <v>0.98713919999999999</v>
      </c>
      <c r="CU4">
        <v>12.00822</v>
      </c>
      <c r="CV4" s="1">
        <v>1.6710060000000001E-19</v>
      </c>
      <c r="CW4" s="1">
        <v>1.434594E-16</v>
      </c>
      <c r="CX4">
        <v>0.97001179999999998</v>
      </c>
      <c r="CY4">
        <v>12.050459999999999</v>
      </c>
      <c r="CZ4" s="1">
        <v>1.801387E-19</v>
      </c>
      <c r="DA4" s="1">
        <v>1.598971E-16</v>
      </c>
      <c r="DB4">
        <v>0.95115720000000004</v>
      </c>
      <c r="DC4">
        <v>12.04899</v>
      </c>
      <c r="DD4" s="1">
        <v>2.0516089999999999E-19</v>
      </c>
      <c r="DE4" s="1">
        <v>1.8478849999999999E-16</v>
      </c>
      <c r="DF4">
        <v>0.93205749999999998</v>
      </c>
      <c r="DG4">
        <v>12.02624</v>
      </c>
      <c r="DH4" s="1">
        <v>2.4242449999999999E-19</v>
      </c>
      <c r="DI4" s="1">
        <v>2.1984519999999999E-16</v>
      </c>
      <c r="DJ4">
        <v>0.91245100000000001</v>
      </c>
      <c r="DK4">
        <v>11.94727</v>
      </c>
      <c r="DL4" s="1">
        <v>2.8919119999999999E-19</v>
      </c>
      <c r="DM4" s="1">
        <v>2.6417710000000001E-16</v>
      </c>
      <c r="DN4">
        <v>0.89231090000000002</v>
      </c>
      <c r="DO4">
        <v>12.009359999999999</v>
      </c>
      <c r="DP4" s="1">
        <v>3.3701049999999999E-19</v>
      </c>
      <c r="DQ4" s="1">
        <v>3.1028340000000001E-16</v>
      </c>
      <c r="DR4">
        <v>0.89261440000000003</v>
      </c>
      <c r="DS4">
        <v>11.99081</v>
      </c>
      <c r="DT4" s="1">
        <v>3.5182350000000001E-19</v>
      </c>
      <c r="DU4" s="1">
        <v>3.2118090000000001E-16</v>
      </c>
      <c r="DV4">
        <v>0.89303600000000005</v>
      </c>
      <c r="DW4">
        <v>12.01704</v>
      </c>
      <c r="DX4" s="1">
        <v>3.309022E-19</v>
      </c>
      <c r="DY4" s="1">
        <v>3.008856E-16</v>
      </c>
      <c r="DZ4">
        <v>0.89317679999999999</v>
      </c>
      <c r="EA4">
        <v>12.107849999999999</v>
      </c>
      <c r="EB4" s="1">
        <v>2.342871E-19</v>
      </c>
      <c r="EC4" s="1">
        <v>2.123546E-16</v>
      </c>
      <c r="ED4">
        <v>0.89321070000000002</v>
      </c>
      <c r="EE4">
        <v>12.207879999999999</v>
      </c>
      <c r="EF4" s="1">
        <v>1.44924E-19</v>
      </c>
      <c r="EG4" s="1">
        <v>1.3100309999999999E-16</v>
      </c>
      <c r="EH4">
        <v>0.89323129999999995</v>
      </c>
      <c r="EI4">
        <v>12.229799999999999</v>
      </c>
      <c r="EJ4" s="1">
        <v>9.3806910000000001E-20</v>
      </c>
      <c r="EK4" s="1">
        <v>8.4580419999999997E-17</v>
      </c>
      <c r="EL4">
        <v>0.89322869999999999</v>
      </c>
      <c r="EM4">
        <v>12.16207</v>
      </c>
      <c r="EN4" s="1">
        <v>6.8664360000000004E-20</v>
      </c>
      <c r="EO4" s="1">
        <v>6.1750230000000001E-17</v>
      </c>
      <c r="EP4">
        <v>0.8932234</v>
      </c>
      <c r="EQ4">
        <v>12.07616</v>
      </c>
      <c r="ER4" s="1">
        <v>5.5805689999999999E-20</v>
      </c>
      <c r="ES4" s="1">
        <v>5.0061640000000001E-17</v>
      </c>
      <c r="ET4">
        <v>0.89322579999999996</v>
      </c>
      <c r="EU4">
        <v>12.05776</v>
      </c>
      <c r="EV4" s="1">
        <v>4.8517540000000001E-20</v>
      </c>
      <c r="EW4" s="1">
        <v>4.3404219999999998E-17</v>
      </c>
      <c r="EX4">
        <v>0.89322559999999995</v>
      </c>
      <c r="EY4">
        <v>12.1142</v>
      </c>
      <c r="EZ4" s="1">
        <v>4.3943759999999998E-20</v>
      </c>
      <c r="FA4" s="1">
        <v>3.9202139999999998E-17</v>
      </c>
      <c r="FB4">
        <v>0.8932253</v>
      </c>
      <c r="FC4">
        <v>12.21604</v>
      </c>
      <c r="FD4" s="1">
        <v>4.0818809999999999E-20</v>
      </c>
      <c r="FE4" s="1">
        <v>3.63013E-17</v>
      </c>
      <c r="FF4">
        <v>0.89323129999999995</v>
      </c>
      <c r="FG4">
        <v>12.356719999999999</v>
      </c>
      <c r="FH4" s="1">
        <v>3.8351920000000001E-20</v>
      </c>
      <c r="FI4" s="1">
        <v>3.400153E-17</v>
      </c>
      <c r="FJ4">
        <v>0.89322630000000003</v>
      </c>
      <c r="FK4">
        <v>12.29383</v>
      </c>
      <c r="FL4" s="1">
        <v>3.6364090000000002E-20</v>
      </c>
      <c r="FM4" s="1">
        <v>3.2136830000000001E-17</v>
      </c>
      <c r="FN4">
        <v>0.89323169999999996</v>
      </c>
      <c r="FO4">
        <v>12.243119999999999</v>
      </c>
      <c r="FP4" s="1">
        <v>3.4625420000000002E-20</v>
      </c>
      <c r="FQ4" s="1">
        <v>3.0504620000000003E-17</v>
      </c>
      <c r="FR4">
        <v>0.89323330000000001</v>
      </c>
      <c r="FS4">
        <v>12.227359999999999</v>
      </c>
      <c r="FT4" s="1">
        <v>3.3053050000000002E-20</v>
      </c>
      <c r="FU4" s="1">
        <v>2.9020950000000003E-17</v>
      </c>
      <c r="FV4">
        <v>0.89322599999999996</v>
      </c>
      <c r="FW4">
        <v>12.15767</v>
      </c>
      <c r="FX4" s="1">
        <v>3.1629919999999998E-20</v>
      </c>
      <c r="FY4" s="1">
        <v>2.7677140000000001E-17</v>
      </c>
      <c r="FZ4">
        <v>0.89323140000000001</v>
      </c>
      <c r="GA4">
        <v>12.151389999999999</v>
      </c>
      <c r="GB4" s="1">
        <v>3.0253480000000003E-20</v>
      </c>
      <c r="GC4" s="1">
        <v>2.6382659999999999E-17</v>
      </c>
      <c r="GD4">
        <v>0.8932348</v>
      </c>
      <c r="GE4">
        <v>12.158989999999999</v>
      </c>
      <c r="GF4" s="1">
        <v>2.9028289999999997E-20</v>
      </c>
      <c r="GG4" s="1">
        <v>2.522743E-17</v>
      </c>
      <c r="GH4">
        <v>0.89322570000000001</v>
      </c>
      <c r="GI4">
        <v>12.278919999999999</v>
      </c>
      <c r="GJ4" s="1">
        <v>2.7867789999999999E-20</v>
      </c>
      <c r="GK4" s="1">
        <v>2.4132299999999999E-17</v>
      </c>
      <c r="GL4">
        <v>0.89323540000000001</v>
      </c>
      <c r="GM4">
        <v>12.414289999999999</v>
      </c>
      <c r="GN4" s="1">
        <v>2.6802699999999999E-20</v>
      </c>
      <c r="GO4" s="1">
        <v>2.3128649999999999E-17</v>
      </c>
      <c r="GP4">
        <v>0.89322469999999998</v>
      </c>
      <c r="GQ4">
        <v>12.40386</v>
      </c>
      <c r="GR4" s="1">
        <v>2.5804559999999999E-20</v>
      </c>
      <c r="GS4" s="1">
        <v>2.218906E-17</v>
      </c>
      <c r="GT4">
        <v>0.89323710000000001</v>
      </c>
      <c r="GU4">
        <v>12.37609</v>
      </c>
      <c r="GV4" s="1">
        <v>2.4856590000000001E-20</v>
      </c>
      <c r="GW4" s="1">
        <v>2.1298760000000001E-17</v>
      </c>
      <c r="GX4">
        <v>0.89322599999999996</v>
      </c>
      <c r="GY4">
        <v>12.35994</v>
      </c>
      <c r="GZ4" s="1">
        <v>2.393002E-20</v>
      </c>
      <c r="HA4" s="1">
        <v>2.04377E-17</v>
      </c>
      <c r="HB4">
        <v>0.89323129999999995</v>
      </c>
      <c r="HC4">
        <v>12.22054</v>
      </c>
      <c r="HD4" s="1">
        <v>2.3019390000000001E-20</v>
      </c>
      <c r="HE4" s="1">
        <v>1.9607419999999999E-17</v>
      </c>
      <c r="HF4">
        <v>0.8932253</v>
      </c>
      <c r="HG4">
        <v>12.24649</v>
      </c>
      <c r="HH4" s="1">
        <v>2.2153629999999999E-20</v>
      </c>
      <c r="HI4" s="1">
        <v>1.8822829999999999E-17</v>
      </c>
      <c r="HJ4">
        <v>0.89322049999999997</v>
      </c>
      <c r="HK4">
        <v>12.25938</v>
      </c>
      <c r="HL4" s="1">
        <v>2.132596E-20</v>
      </c>
      <c r="HM4" s="1">
        <v>1.8081070000000001E-17</v>
      </c>
      <c r="HN4">
        <v>0.89323680000000005</v>
      </c>
      <c r="HO4">
        <v>12.336790000000001</v>
      </c>
      <c r="HP4" s="1">
        <v>2.0539419999999999E-20</v>
      </c>
      <c r="HQ4" s="1">
        <v>1.7384570000000001E-17</v>
      </c>
      <c r="HR4">
        <v>0.89322610000000002</v>
      </c>
      <c r="HS4">
        <v>12.47048</v>
      </c>
      <c r="HT4" s="1">
        <v>1.969689E-20</v>
      </c>
      <c r="HU4" s="1">
        <v>1.664699E-17</v>
      </c>
      <c r="HV4">
        <v>0.89322599999999996</v>
      </c>
      <c r="HW4">
        <v>12.496119999999999</v>
      </c>
      <c r="HX4" s="1">
        <v>1.8964239999999999E-20</v>
      </c>
      <c r="HY4" s="1">
        <v>1.6009040000000001E-17</v>
      </c>
      <c r="HZ4">
        <v>0.89323129999999995</v>
      </c>
      <c r="IA4">
        <v>12.46504</v>
      </c>
      <c r="IB4" s="1">
        <v>1.8199320000000001E-20</v>
      </c>
      <c r="IC4" s="1">
        <v>1.534984E-17</v>
      </c>
      <c r="ID4">
        <v>0.8932291</v>
      </c>
      <c r="IE4">
        <v>12.43435</v>
      </c>
      <c r="IF4" s="1">
        <v>1.7498579999999999E-20</v>
      </c>
      <c r="IG4" s="1">
        <v>1.474815E-17</v>
      </c>
      <c r="IH4">
        <v>0.89322610000000002</v>
      </c>
      <c r="II4">
        <v>12.321350000000001</v>
      </c>
      <c r="IJ4" s="1">
        <v>1.6808110000000001E-20</v>
      </c>
      <c r="IK4" s="1">
        <v>1.4157909999999999E-17</v>
      </c>
      <c r="IL4">
        <v>0.89323169999999996</v>
      </c>
      <c r="IM4">
        <v>12.320410000000001</v>
      </c>
      <c r="IN4" s="1">
        <v>1.615344E-20</v>
      </c>
      <c r="IO4" s="1">
        <v>1.3601629999999999E-17</v>
      </c>
      <c r="IP4">
        <v>0.89323529999999995</v>
      </c>
      <c r="IQ4">
        <v>12.3132</v>
      </c>
      <c r="IR4" s="1">
        <v>1.5514380000000001E-20</v>
      </c>
      <c r="IS4" s="1">
        <v>1.3060489999999999E-17</v>
      </c>
      <c r="IT4">
        <v>0.8932253</v>
      </c>
      <c r="IU4">
        <v>12.37336</v>
      </c>
      <c r="IV4" s="1">
        <v>1.4883749999999999E-20</v>
      </c>
      <c r="IW4" s="1">
        <v>1.2526190000000001E-17</v>
      </c>
      <c r="IX4">
        <v>0.89322959999999996</v>
      </c>
      <c r="IY4">
        <v>12.4985</v>
      </c>
      <c r="IZ4" s="1">
        <v>1.432775E-20</v>
      </c>
      <c r="JA4" s="1">
        <v>1.20567E-17</v>
      </c>
      <c r="JB4">
        <v>0.89322639999999998</v>
      </c>
      <c r="JC4">
        <v>12.446149999999999</v>
      </c>
      <c r="JD4" s="1">
        <v>1.3771569999999999E-20</v>
      </c>
      <c r="JE4" s="1">
        <v>1.158728E-17</v>
      </c>
      <c r="JF4">
        <v>0.89323529999999995</v>
      </c>
      <c r="JG4">
        <v>12.495189999999999</v>
      </c>
      <c r="JH4" s="1">
        <v>1.324132E-20</v>
      </c>
      <c r="JI4" s="1">
        <v>1.1140589999999999E-17</v>
      </c>
      <c r="JJ4">
        <v>0.89322590000000002</v>
      </c>
      <c r="JK4">
        <v>12.433529999999999</v>
      </c>
      <c r="JL4" s="1">
        <v>1.274687E-20</v>
      </c>
      <c r="JM4" s="1">
        <v>1.0723890000000001E-17</v>
      </c>
      <c r="JN4">
        <v>0.89322610000000002</v>
      </c>
      <c r="JO4">
        <v>12.475580000000001</v>
      </c>
      <c r="JP4" s="1">
        <v>1.226823E-20</v>
      </c>
      <c r="JQ4" s="1">
        <v>1.0321600000000001E-17</v>
      </c>
      <c r="JR4">
        <v>0.89323710000000001</v>
      </c>
      <c r="JS4">
        <v>12.463100000000001</v>
      </c>
      <c r="JT4" s="1">
        <v>1.180992E-20</v>
      </c>
      <c r="JU4" s="1">
        <v>9.9363699999999998E-18</v>
      </c>
      <c r="JV4">
        <v>0.8925613</v>
      </c>
      <c r="JW4">
        <v>12.49774</v>
      </c>
      <c r="JX4" s="1">
        <v>1.142012E-20</v>
      </c>
      <c r="JY4" s="1">
        <v>9.6128430000000008E-18</v>
      </c>
      <c r="JZ4">
        <v>0.89186290000000001</v>
      </c>
      <c r="KA4">
        <v>12.500260000000001</v>
      </c>
      <c r="KB4" s="1">
        <v>1.119572E-20</v>
      </c>
      <c r="KC4" s="1">
        <v>9.4267830000000004E-18</v>
      </c>
      <c r="KD4">
        <v>0.89119599999999999</v>
      </c>
      <c r="KE4">
        <v>12.64917</v>
      </c>
      <c r="KF4" s="1">
        <v>1.1296690000000001E-20</v>
      </c>
      <c r="KG4" s="1">
        <v>9.5150309999999993E-18</v>
      </c>
      <c r="KH4">
        <v>0.89050600000000002</v>
      </c>
      <c r="KI4">
        <v>12.5631</v>
      </c>
      <c r="KJ4" s="1">
        <v>1.1393360000000001E-20</v>
      </c>
      <c r="KK4" s="1">
        <v>9.5995769999999998E-18</v>
      </c>
      <c r="KL4">
        <v>0.88983140000000005</v>
      </c>
      <c r="KM4">
        <v>12.59613</v>
      </c>
      <c r="KN4" s="1">
        <v>1.1320859999999999E-20</v>
      </c>
      <c r="KO4" s="1">
        <v>9.5415400000000002E-18</v>
      </c>
      <c r="KP4">
        <v>0.88915290000000002</v>
      </c>
      <c r="KQ4">
        <v>12.566280000000001</v>
      </c>
      <c r="KR4" s="1">
        <v>1.1127939999999999E-20</v>
      </c>
      <c r="KS4" s="1">
        <v>9.3817889999999996E-18</v>
      </c>
      <c r="KT4">
        <v>0.88849699999999998</v>
      </c>
      <c r="KU4">
        <v>12.461209999999999</v>
      </c>
      <c r="KV4" s="1">
        <v>1.088758E-20</v>
      </c>
      <c r="KW4" s="1">
        <v>9.1820770000000003E-18</v>
      </c>
      <c r="KX4">
        <v>0.88779859999999999</v>
      </c>
      <c r="KY4">
        <v>12.480029999999999</v>
      </c>
      <c r="KZ4" s="1">
        <v>1.06093E-20</v>
      </c>
      <c r="LA4" s="1">
        <v>8.9500789999999993E-18</v>
      </c>
      <c r="LB4">
        <v>0.88780340000000002</v>
      </c>
      <c r="LC4">
        <v>12.4864</v>
      </c>
      <c r="LD4" s="1">
        <v>1.029918E-20</v>
      </c>
      <c r="LE4" s="1">
        <v>8.6868709999999999E-18</v>
      </c>
      <c r="LF4">
        <v>0.88781589999999999</v>
      </c>
      <c r="LG4">
        <v>12.57667</v>
      </c>
      <c r="LH4" s="1">
        <v>9.8474449999999993E-21</v>
      </c>
      <c r="LI4" s="1">
        <v>8.3048529999999995E-18</v>
      </c>
      <c r="LJ4">
        <v>0.88782439999999996</v>
      </c>
      <c r="LK4">
        <v>12.715249999999999</v>
      </c>
      <c r="LL4" s="1">
        <v>9.1501269999999993E-21</v>
      </c>
      <c r="LM4" s="1">
        <v>7.7168160000000003E-18</v>
      </c>
      <c r="LN4">
        <v>0.88781429999999995</v>
      </c>
      <c r="LO4">
        <v>12.67342</v>
      </c>
      <c r="LP4" s="1">
        <v>8.5136090000000001E-21</v>
      </c>
      <c r="LQ4" s="1">
        <v>7.1793780000000004E-18</v>
      </c>
      <c r="LR4">
        <v>0.88781699999999997</v>
      </c>
      <c r="LS4">
        <v>12.7575</v>
      </c>
      <c r="LT4" s="1">
        <v>8.059256E-21</v>
      </c>
      <c r="LU4" s="1">
        <v>6.7966489999999997E-18</v>
      </c>
      <c r="LV4">
        <v>0.88781160000000003</v>
      </c>
      <c r="LW4">
        <v>12.805479999999999</v>
      </c>
      <c r="LX4" s="1">
        <v>7.7065269999999997E-21</v>
      </c>
      <c r="LY4" s="1">
        <v>6.4994240000000001E-18</v>
      </c>
      <c r="LZ4">
        <v>0.88781980000000005</v>
      </c>
      <c r="MA4">
        <v>12.61998</v>
      </c>
      <c r="MB4" s="1">
        <v>7.3989570000000002E-21</v>
      </c>
      <c r="MC4" s="1">
        <v>6.240194E-18</v>
      </c>
      <c r="MD4">
        <v>0.88781659999999996</v>
      </c>
      <c r="ME4">
        <v>12.56636</v>
      </c>
      <c r="MF4" s="1">
        <v>7.1340889999999995E-21</v>
      </c>
      <c r="MG4" s="1">
        <v>6.0161470000000001E-18</v>
      </c>
      <c r="MH4">
        <v>0.88644069999999997</v>
      </c>
      <c r="MI4">
        <v>12.560689999999999</v>
      </c>
      <c r="MJ4" s="1">
        <v>6.9345379999999993E-21</v>
      </c>
      <c r="MK4" s="1">
        <v>5.8545159999999998E-18</v>
      </c>
      <c r="ML4">
        <v>0.88504859999999996</v>
      </c>
      <c r="MM4">
        <v>12.698740000000001</v>
      </c>
      <c r="MN4" s="1">
        <v>6.9301660000000005E-21</v>
      </c>
      <c r="MO4" s="1">
        <v>5.855677E-18</v>
      </c>
      <c r="MP4">
        <v>0.8836794</v>
      </c>
      <c r="MQ4">
        <v>12.818110000000001</v>
      </c>
      <c r="MR4" s="1">
        <v>7.3333139999999996E-21</v>
      </c>
      <c r="MS4" s="1">
        <v>6.2009809999999996E-18</v>
      </c>
      <c r="MT4">
        <v>0.88231740000000003</v>
      </c>
      <c r="MU4">
        <v>12.81049</v>
      </c>
      <c r="MV4" s="1">
        <v>7.7415469999999999E-21</v>
      </c>
      <c r="MW4" s="1">
        <v>6.5493080000000002E-18</v>
      </c>
      <c r="MX4">
        <v>0.88094519999999998</v>
      </c>
      <c r="MY4">
        <v>12.80123</v>
      </c>
      <c r="MZ4" s="1">
        <v>7.9427270000000004E-21</v>
      </c>
      <c r="NA4" s="1">
        <v>6.7236749999999998E-18</v>
      </c>
      <c r="NB4">
        <v>0.87957200000000002</v>
      </c>
      <c r="NC4">
        <v>12.7841</v>
      </c>
      <c r="ND4" s="1">
        <v>7.9741300000000006E-21</v>
      </c>
      <c r="NE4" s="1">
        <v>6.7544889999999997E-18</v>
      </c>
      <c r="NF4">
        <v>0.87818859999999999</v>
      </c>
      <c r="NG4">
        <v>12.6869</v>
      </c>
      <c r="NH4" s="1">
        <v>7.9252309999999995E-21</v>
      </c>
      <c r="NI4" s="1">
        <v>6.7170059999999999E-18</v>
      </c>
      <c r="NJ4">
        <v>0.87681480000000001</v>
      </c>
      <c r="NK4">
        <v>12.67944</v>
      </c>
      <c r="NL4" s="1">
        <v>7.8281380000000002E-21</v>
      </c>
      <c r="NM4" s="1">
        <v>6.6382729999999997E-18</v>
      </c>
      <c r="NN4">
        <v>0.87681200000000004</v>
      </c>
      <c r="NO4">
        <v>12.68773</v>
      </c>
      <c r="NP4" s="1">
        <v>7.6712780000000001E-21</v>
      </c>
      <c r="NQ4" s="1">
        <v>6.5018220000000004E-18</v>
      </c>
      <c r="NR4">
        <v>0.87684419999999996</v>
      </c>
      <c r="NS4">
        <v>12.69585</v>
      </c>
      <c r="NT4" s="1">
        <v>7.3061310000000006E-21</v>
      </c>
      <c r="NU4" s="1">
        <v>6.1907590000000002E-18</v>
      </c>
      <c r="NV4">
        <v>0.87686030000000004</v>
      </c>
      <c r="NW4">
        <v>12.824719999999999</v>
      </c>
      <c r="NX4" s="1">
        <v>6.5912510000000004E-21</v>
      </c>
      <c r="NY4" s="1">
        <v>5.5836589999999998E-18</v>
      </c>
      <c r="NZ4">
        <v>0.87686339999999996</v>
      </c>
      <c r="OA4">
        <v>12.83487</v>
      </c>
      <c r="OB4" s="1">
        <v>5.9600999999999999E-21</v>
      </c>
      <c r="OC4" s="1">
        <v>5.0487660000000001E-18</v>
      </c>
      <c r="OD4">
        <v>0.87685970000000002</v>
      </c>
      <c r="OE4">
        <v>12.838509999999999</v>
      </c>
      <c r="OF4" s="1">
        <v>5.5368720000000002E-21</v>
      </c>
      <c r="OG4" s="1">
        <v>4.6896449999999997E-18</v>
      </c>
      <c r="OH4">
        <v>0.87686370000000002</v>
      </c>
      <c r="OI4">
        <v>12.736549999999999</v>
      </c>
      <c r="OJ4" s="1">
        <v>5.2453699999999999E-21</v>
      </c>
      <c r="OK4" s="1">
        <v>4.4421460000000003E-18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0.6971079</v>
      </c>
      <c r="G5">
        <v>14.048109999999999</v>
      </c>
      <c r="H5" s="1">
        <v>2.2993820000000002E-9</v>
      </c>
      <c r="I5" s="1">
        <v>8.2521759999999995E-7</v>
      </c>
      <c r="J5">
        <v>0.69600629999999997</v>
      </c>
      <c r="K5">
        <v>13.885859999999999</v>
      </c>
      <c r="L5" s="1">
        <v>1.0658610000000001E-11</v>
      </c>
      <c r="M5" s="1">
        <v>3.8168230000000002E-9</v>
      </c>
      <c r="N5">
        <v>0.69485640000000004</v>
      </c>
      <c r="O5">
        <v>13.80997</v>
      </c>
      <c r="P5" s="1">
        <v>4.387179E-14</v>
      </c>
      <c r="Q5" s="1">
        <v>1.5690709999999999E-11</v>
      </c>
      <c r="R5">
        <v>0.69371260000000001</v>
      </c>
      <c r="S5">
        <v>13.666410000000001</v>
      </c>
      <c r="T5" s="1">
        <v>1.7189549999999999E-16</v>
      </c>
      <c r="U5" s="1">
        <v>6.1605739999999999E-14</v>
      </c>
      <c r="V5">
        <v>0.69256510000000004</v>
      </c>
      <c r="W5">
        <v>13.607810000000001</v>
      </c>
      <c r="X5" s="1">
        <v>6.7191800000000004E-19</v>
      </c>
      <c r="Y5" s="1">
        <v>2.422086E-16</v>
      </c>
      <c r="Z5">
        <v>0.69288640000000001</v>
      </c>
      <c r="AA5">
        <v>13.466620000000001</v>
      </c>
      <c r="AB5" s="1">
        <v>3.1208099999999999E-20</v>
      </c>
      <c r="AC5" s="1">
        <v>1.297937E-17</v>
      </c>
      <c r="AD5">
        <v>0.69904699999999997</v>
      </c>
      <c r="AE5">
        <v>13.23967</v>
      </c>
      <c r="AF5" s="1">
        <v>5.4731819999999995E-20</v>
      </c>
      <c r="AG5" s="1">
        <v>2.3366920000000001E-17</v>
      </c>
      <c r="AH5">
        <v>0.70631250000000001</v>
      </c>
      <c r="AI5">
        <v>13.078279999999999</v>
      </c>
      <c r="AJ5" s="1">
        <v>1.047151E-19</v>
      </c>
      <c r="AK5" s="1">
        <v>4.4997639999999997E-17</v>
      </c>
      <c r="AL5">
        <v>0.71416650000000004</v>
      </c>
      <c r="AM5">
        <v>12.937290000000001</v>
      </c>
      <c r="AN5" s="1">
        <v>1.600972E-19</v>
      </c>
      <c r="AO5" s="1">
        <v>6.9266560000000005E-17</v>
      </c>
      <c r="AP5">
        <v>0.72283200000000003</v>
      </c>
      <c r="AQ5">
        <v>12.66025</v>
      </c>
      <c r="AR5" s="1">
        <v>2.1278490000000001E-19</v>
      </c>
      <c r="AS5" s="1">
        <v>9.2999350000000001E-17</v>
      </c>
      <c r="AT5">
        <v>0.73271050000000004</v>
      </c>
      <c r="AU5">
        <v>12.460319999999999</v>
      </c>
      <c r="AV5" s="1">
        <v>2.6751E-19</v>
      </c>
      <c r="AW5" s="1">
        <v>1.182304E-16</v>
      </c>
      <c r="AX5">
        <v>0.74324049999999997</v>
      </c>
      <c r="AY5">
        <v>12.116099999999999</v>
      </c>
      <c r="AZ5" s="1">
        <v>3.2583429999999998E-19</v>
      </c>
      <c r="BA5" s="1">
        <v>1.4586210000000001E-16</v>
      </c>
      <c r="BB5">
        <v>0.75497349999999996</v>
      </c>
      <c r="BC5">
        <v>11.95091</v>
      </c>
      <c r="BD5" s="1">
        <v>3.9121190000000002E-19</v>
      </c>
      <c r="BE5" s="1">
        <v>1.7762700000000001E-16</v>
      </c>
      <c r="BF5">
        <v>0.76837580000000005</v>
      </c>
      <c r="BG5">
        <v>11.911630000000001</v>
      </c>
      <c r="BH5" s="1">
        <v>4.6509769999999996E-19</v>
      </c>
      <c r="BI5" s="1">
        <v>2.1469029999999999E-16</v>
      </c>
      <c r="BJ5">
        <v>0.78290550000000003</v>
      </c>
      <c r="BK5">
        <v>11.95815</v>
      </c>
      <c r="BL5" s="1">
        <v>5.5075470000000001E-19</v>
      </c>
      <c r="BM5" s="1">
        <v>2.5894819999999998E-16</v>
      </c>
      <c r="BN5">
        <v>0.7987168</v>
      </c>
      <c r="BO5">
        <v>12.02187</v>
      </c>
      <c r="BP5" s="1">
        <v>6.5102199999999999E-19</v>
      </c>
      <c r="BQ5" s="1">
        <v>3.1233739999999999E-16</v>
      </c>
      <c r="BR5">
        <v>0.80893490000000001</v>
      </c>
      <c r="BS5">
        <v>12.03351</v>
      </c>
      <c r="BT5" s="1">
        <v>7.5311229999999997E-19</v>
      </c>
      <c r="BU5" s="1">
        <v>3.6741340000000002E-16</v>
      </c>
      <c r="BV5">
        <v>0.80006860000000002</v>
      </c>
      <c r="BW5">
        <v>12.021000000000001</v>
      </c>
      <c r="BX5" s="1">
        <v>8.6511230000000003E-19</v>
      </c>
      <c r="BY5" s="1">
        <v>4.2355279999999999E-16</v>
      </c>
      <c r="BZ5">
        <v>0.79101549999999998</v>
      </c>
      <c r="CA5">
        <v>11.968439999999999</v>
      </c>
      <c r="CB5" s="1">
        <v>9.8562989999999994E-19</v>
      </c>
      <c r="CC5" s="1">
        <v>4.8443929999999997E-16</v>
      </c>
      <c r="CD5">
        <v>0.7817847</v>
      </c>
      <c r="CE5">
        <v>11.84844</v>
      </c>
      <c r="CF5" s="1">
        <v>1.1046669999999999E-18</v>
      </c>
      <c r="CG5" s="1">
        <v>5.4474969999999998E-16</v>
      </c>
      <c r="CH5">
        <v>0.7727425</v>
      </c>
      <c r="CI5">
        <v>11.868539999999999</v>
      </c>
      <c r="CJ5" s="1">
        <v>1.2183880000000001E-18</v>
      </c>
      <c r="CK5" s="1">
        <v>6.0291989999999996E-16</v>
      </c>
      <c r="CL5">
        <v>0.76344659999999998</v>
      </c>
      <c r="CM5">
        <v>11.87759</v>
      </c>
      <c r="CN5" s="1">
        <v>1.350716E-18</v>
      </c>
      <c r="CO5" s="1">
        <v>6.7074809999999995E-16</v>
      </c>
      <c r="CP5">
        <v>0.75400719999999999</v>
      </c>
      <c r="CQ5">
        <v>11.91586</v>
      </c>
      <c r="CR5" s="1">
        <v>1.501914E-18</v>
      </c>
      <c r="CS5" s="1">
        <v>7.4858000000000003E-16</v>
      </c>
      <c r="CT5">
        <v>0.74461409999999995</v>
      </c>
      <c r="CU5">
        <v>12.068429999999999</v>
      </c>
      <c r="CV5" s="1">
        <v>1.6732949999999999E-18</v>
      </c>
      <c r="CW5" s="1">
        <v>8.3709649999999997E-16</v>
      </c>
      <c r="CX5">
        <v>0.73483569999999998</v>
      </c>
      <c r="CY5">
        <v>12.1313</v>
      </c>
      <c r="CZ5" s="1">
        <v>1.8112839999999999E-18</v>
      </c>
      <c r="DA5" s="1">
        <v>9.0935210000000009E-16</v>
      </c>
      <c r="DB5">
        <v>0.72465120000000005</v>
      </c>
      <c r="DC5">
        <v>12.12274</v>
      </c>
      <c r="DD5" s="1">
        <v>2.0354620000000001E-18</v>
      </c>
      <c r="DE5" s="1">
        <v>1.027289E-15</v>
      </c>
      <c r="DF5">
        <v>0.71459159999999999</v>
      </c>
      <c r="DG5">
        <v>12.089040000000001</v>
      </c>
      <c r="DH5" s="1">
        <v>2.3487220000000001E-18</v>
      </c>
      <c r="DI5" s="1">
        <v>1.1901909999999999E-15</v>
      </c>
      <c r="DJ5">
        <v>0.70417229999999997</v>
      </c>
      <c r="DK5">
        <v>11.96245</v>
      </c>
      <c r="DL5" s="1">
        <v>2.7351969999999998E-18</v>
      </c>
      <c r="DM5" s="1">
        <v>1.392151E-15</v>
      </c>
      <c r="DN5">
        <v>0.69347080000000005</v>
      </c>
      <c r="DO5">
        <v>12.04726</v>
      </c>
      <c r="DP5" s="1">
        <v>3.1073290000000001E-18</v>
      </c>
      <c r="DQ5" s="1">
        <v>1.587954E-15</v>
      </c>
      <c r="DR5">
        <v>0.6941737</v>
      </c>
      <c r="DS5">
        <v>12.004849999999999</v>
      </c>
      <c r="DT5" s="1">
        <v>3.2059679999999999E-18</v>
      </c>
      <c r="DU5" s="1">
        <v>1.625819E-15</v>
      </c>
      <c r="DV5">
        <v>0.69479290000000005</v>
      </c>
      <c r="DW5">
        <v>12.036060000000001</v>
      </c>
      <c r="DX5" s="1">
        <v>3.0014260000000001E-18</v>
      </c>
      <c r="DY5" s="1">
        <v>1.5133980000000001E-15</v>
      </c>
      <c r="DZ5">
        <v>0.69498789999999999</v>
      </c>
      <c r="EA5">
        <v>12.170590000000001</v>
      </c>
      <c r="EB5" s="1">
        <v>2.1047129999999999E-18</v>
      </c>
      <c r="EC5" s="1">
        <v>1.0529649999999999E-15</v>
      </c>
      <c r="ED5">
        <v>0.69505660000000002</v>
      </c>
      <c r="EE5">
        <v>12.308400000000001</v>
      </c>
      <c r="EF5" s="1">
        <v>1.300944E-18</v>
      </c>
      <c r="EG5" s="1">
        <v>6.488729E-16</v>
      </c>
      <c r="EH5">
        <v>0.69504659999999996</v>
      </c>
      <c r="EI5">
        <v>12.33264</v>
      </c>
      <c r="EJ5" s="1">
        <v>8.4494659999999998E-19</v>
      </c>
      <c r="EK5" s="1">
        <v>4.210914E-16</v>
      </c>
      <c r="EL5">
        <v>0.69506889999999999</v>
      </c>
      <c r="EM5">
        <v>12.23826</v>
      </c>
      <c r="EN5" s="1">
        <v>6.2125230000000004E-19</v>
      </c>
      <c r="EO5" s="1">
        <v>3.094948E-16</v>
      </c>
      <c r="EP5">
        <v>0.69503919999999997</v>
      </c>
      <c r="EQ5">
        <v>12.1053</v>
      </c>
      <c r="ER5" s="1">
        <v>5.0632040000000003E-19</v>
      </c>
      <c r="ES5" s="1">
        <v>2.5194829999999999E-16</v>
      </c>
      <c r="ET5">
        <v>0.69507169999999996</v>
      </c>
      <c r="EU5">
        <v>12.066839999999999</v>
      </c>
      <c r="EV5" s="1">
        <v>4.4106989999999999E-19</v>
      </c>
      <c r="EW5" s="1">
        <v>2.1910319999999999E-16</v>
      </c>
      <c r="EX5">
        <v>0.695044</v>
      </c>
      <c r="EY5">
        <v>12.14195</v>
      </c>
      <c r="EZ5" s="1">
        <v>3.9988619999999999E-19</v>
      </c>
      <c r="FA5" s="1">
        <v>1.98177E-16</v>
      </c>
      <c r="FB5">
        <v>0.69507099999999999</v>
      </c>
      <c r="FC5">
        <v>12.27739</v>
      </c>
      <c r="FD5" s="1">
        <v>3.7168539999999999E-19</v>
      </c>
      <c r="FE5" s="1">
        <v>1.8369309999999999E-16</v>
      </c>
      <c r="FF5">
        <v>0.69504120000000003</v>
      </c>
      <c r="FG5">
        <v>12.489190000000001</v>
      </c>
      <c r="FH5" s="1">
        <v>3.4932480000000001E-19</v>
      </c>
      <c r="FI5" s="1">
        <v>1.7212240000000001E-16</v>
      </c>
      <c r="FJ5">
        <v>0.69507220000000003</v>
      </c>
      <c r="FK5">
        <v>12.39364</v>
      </c>
      <c r="FL5" s="1">
        <v>3.3129810000000001E-19</v>
      </c>
      <c r="FM5" s="1">
        <v>1.6274340000000001E-16</v>
      </c>
      <c r="FN5">
        <v>0.69504140000000003</v>
      </c>
      <c r="FO5">
        <v>12.32611</v>
      </c>
      <c r="FP5" s="1">
        <v>3.1548050000000001E-19</v>
      </c>
      <c r="FQ5" s="1">
        <v>1.5449130000000001E-16</v>
      </c>
      <c r="FR5">
        <v>0.69504580000000005</v>
      </c>
      <c r="FS5">
        <v>12.29088</v>
      </c>
      <c r="FT5" s="1">
        <v>3.011835E-19</v>
      </c>
      <c r="FU5" s="1">
        <v>1.469975E-16</v>
      </c>
      <c r="FV5">
        <v>0.69507180000000002</v>
      </c>
      <c r="FW5">
        <v>12.18121</v>
      </c>
      <c r="FX5" s="1">
        <v>2.88227E-19</v>
      </c>
      <c r="FY5" s="1">
        <v>1.4020589999999999E-16</v>
      </c>
      <c r="FZ5">
        <v>0.69504140000000003</v>
      </c>
      <c r="GA5">
        <v>12.161479999999999</v>
      </c>
      <c r="GB5" s="1">
        <v>2.756807E-19</v>
      </c>
      <c r="GC5" s="1">
        <v>1.336395E-16</v>
      </c>
      <c r="GD5">
        <v>0.69504920000000003</v>
      </c>
      <c r="GE5">
        <v>12.16859</v>
      </c>
      <c r="GF5" s="1">
        <v>2.6454450000000001E-19</v>
      </c>
      <c r="GG5" s="1">
        <v>1.2780649999999999E-16</v>
      </c>
      <c r="GH5">
        <v>0.69507160000000001</v>
      </c>
      <c r="GI5">
        <v>12.32902</v>
      </c>
      <c r="GJ5" s="1">
        <v>2.5395979999999998E-19</v>
      </c>
      <c r="GK5" s="1">
        <v>1.222554E-16</v>
      </c>
      <c r="GL5">
        <v>0.6950404</v>
      </c>
      <c r="GM5">
        <v>12.53219</v>
      </c>
      <c r="GN5" s="1">
        <v>2.4427409999999998E-19</v>
      </c>
      <c r="GO5" s="1">
        <v>1.171843E-16</v>
      </c>
      <c r="GP5">
        <v>0.69504129999999997</v>
      </c>
      <c r="GQ5">
        <v>12.514340000000001</v>
      </c>
      <c r="GR5" s="1">
        <v>2.351877E-19</v>
      </c>
      <c r="GS5" s="1">
        <v>1.1242859999999999E-16</v>
      </c>
      <c r="GT5">
        <v>0.69504390000000005</v>
      </c>
      <c r="GU5">
        <v>12.47002</v>
      </c>
      <c r="GV5" s="1">
        <v>2.2653670000000001E-19</v>
      </c>
      <c r="GW5" s="1">
        <v>1.0791139999999999E-16</v>
      </c>
      <c r="GX5">
        <v>0.69507220000000003</v>
      </c>
      <c r="GY5">
        <v>12.44228</v>
      </c>
      <c r="GZ5" s="1">
        <v>2.180897E-19</v>
      </c>
      <c r="HA5" s="1">
        <v>1.035482E-16</v>
      </c>
      <c r="HB5">
        <v>0.69504109999999997</v>
      </c>
      <c r="HC5">
        <v>12.237880000000001</v>
      </c>
      <c r="HD5" s="1">
        <v>2.097917E-19</v>
      </c>
      <c r="HE5" s="1">
        <v>9.9340620000000002E-17</v>
      </c>
      <c r="HF5">
        <v>0.69507070000000004</v>
      </c>
      <c r="HG5">
        <v>12.26315</v>
      </c>
      <c r="HH5" s="1">
        <v>2.0190870000000001E-19</v>
      </c>
      <c r="HI5" s="1">
        <v>9.5372259999999997E-17</v>
      </c>
      <c r="HJ5">
        <v>0.69506920000000005</v>
      </c>
      <c r="HK5">
        <v>12.2783</v>
      </c>
      <c r="HL5" s="1">
        <v>1.943714E-19</v>
      </c>
      <c r="HM5" s="1">
        <v>9.1617599999999999E-17</v>
      </c>
      <c r="HN5">
        <v>0.69504350000000004</v>
      </c>
      <c r="HO5">
        <v>12.38053</v>
      </c>
      <c r="HP5" s="1">
        <v>1.8719679999999999E-19</v>
      </c>
      <c r="HQ5" s="1">
        <v>8.8083349999999994E-17</v>
      </c>
      <c r="HR5">
        <v>0.69507180000000002</v>
      </c>
      <c r="HS5">
        <v>12.578189999999999</v>
      </c>
      <c r="HT5" s="1">
        <v>1.795067E-19</v>
      </c>
      <c r="HU5" s="1">
        <v>8.4339610000000002E-17</v>
      </c>
      <c r="HV5">
        <v>0.69507200000000002</v>
      </c>
      <c r="HW5">
        <v>12.61307</v>
      </c>
      <c r="HX5" s="1">
        <v>1.728522E-19</v>
      </c>
      <c r="HY5" s="1">
        <v>8.1125190000000002E-17</v>
      </c>
      <c r="HZ5">
        <v>0.69504069999999996</v>
      </c>
      <c r="IA5">
        <v>12.561030000000001</v>
      </c>
      <c r="IB5" s="1">
        <v>1.6586499999999999E-19</v>
      </c>
      <c r="IC5" s="1">
        <v>7.7770589999999997E-17</v>
      </c>
      <c r="ID5">
        <v>0.6950364</v>
      </c>
      <c r="IE5">
        <v>12.51643</v>
      </c>
      <c r="IF5" s="1">
        <v>1.594699E-19</v>
      </c>
      <c r="IG5" s="1">
        <v>7.4716540000000003E-17</v>
      </c>
      <c r="IH5">
        <v>0.69507220000000003</v>
      </c>
      <c r="II5">
        <v>12.34416</v>
      </c>
      <c r="IJ5" s="1">
        <v>1.531894E-19</v>
      </c>
      <c r="IK5" s="1">
        <v>7.1735339999999997E-17</v>
      </c>
      <c r="IL5">
        <v>0.69504759999999999</v>
      </c>
      <c r="IM5">
        <v>12.3354</v>
      </c>
      <c r="IN5" s="1">
        <v>1.4722529999999999E-19</v>
      </c>
      <c r="IO5" s="1">
        <v>6.8916470000000001E-17</v>
      </c>
      <c r="IP5">
        <v>0.69504010000000005</v>
      </c>
      <c r="IQ5">
        <v>12.319879999999999</v>
      </c>
      <c r="IR5" s="1">
        <v>1.4138939999999999E-19</v>
      </c>
      <c r="IS5" s="1">
        <v>6.6168169999999995E-17</v>
      </c>
      <c r="IT5">
        <v>0.69507110000000005</v>
      </c>
      <c r="IU5">
        <v>12.39828</v>
      </c>
      <c r="IV5" s="1">
        <v>1.3566249999999999E-19</v>
      </c>
      <c r="IW5" s="1">
        <v>6.3477829999999994E-17</v>
      </c>
      <c r="IX5">
        <v>0.69503769999999998</v>
      </c>
      <c r="IY5">
        <v>12.582800000000001</v>
      </c>
      <c r="IZ5" s="1">
        <v>1.305912E-19</v>
      </c>
      <c r="JA5" s="1">
        <v>6.1093680000000001E-17</v>
      </c>
      <c r="JB5">
        <v>0.69507280000000005</v>
      </c>
      <c r="JC5">
        <v>12.49924</v>
      </c>
      <c r="JD5" s="1">
        <v>1.255121E-19</v>
      </c>
      <c r="JE5" s="1">
        <v>5.8710559999999994E-17</v>
      </c>
      <c r="JF5">
        <v>0.69504960000000005</v>
      </c>
      <c r="JG5">
        <v>12.56573</v>
      </c>
      <c r="JH5" s="1">
        <v>1.2069190000000001E-19</v>
      </c>
      <c r="JI5" s="1">
        <v>5.6452710000000003E-17</v>
      </c>
      <c r="JJ5">
        <v>0.69507180000000002</v>
      </c>
      <c r="JK5">
        <v>12.47526</v>
      </c>
      <c r="JL5" s="1">
        <v>1.1617359999999999E-19</v>
      </c>
      <c r="JM5" s="1">
        <v>5.4334769999999998E-17</v>
      </c>
      <c r="JN5">
        <v>0.69507180000000002</v>
      </c>
      <c r="JO5">
        <v>12.528980000000001</v>
      </c>
      <c r="JP5" s="1">
        <v>1.1182579999999999E-19</v>
      </c>
      <c r="JQ5" s="1">
        <v>5.2308059999999998E-17</v>
      </c>
      <c r="JR5">
        <v>0.695044</v>
      </c>
      <c r="JS5">
        <v>12.51018</v>
      </c>
      <c r="JT5" s="1">
        <v>1.076423E-19</v>
      </c>
      <c r="JU5" s="1">
        <v>5.0349499999999999E-17</v>
      </c>
      <c r="JV5">
        <v>0.69467480000000004</v>
      </c>
      <c r="JW5">
        <v>12.555389999999999</v>
      </c>
      <c r="JX5" s="1">
        <v>1.040483E-19</v>
      </c>
      <c r="JY5" s="1">
        <v>4.8687200000000001E-17</v>
      </c>
      <c r="JZ5">
        <v>0.69430809999999998</v>
      </c>
      <c r="KA5">
        <v>12.54785</v>
      </c>
      <c r="KB5" s="1">
        <v>1.020138E-19</v>
      </c>
      <c r="KC5" s="1">
        <v>4.776427E-17</v>
      </c>
      <c r="KD5">
        <v>0.69395899999999999</v>
      </c>
      <c r="KE5">
        <v>12.766909999999999</v>
      </c>
      <c r="KF5" s="1">
        <v>1.02912E-19</v>
      </c>
      <c r="KG5" s="1">
        <v>4.8210449999999998E-17</v>
      </c>
      <c r="KH5">
        <v>0.69361249999999997</v>
      </c>
      <c r="KI5">
        <v>12.637119999999999</v>
      </c>
      <c r="KJ5" s="1">
        <v>1.036588E-19</v>
      </c>
      <c r="KK5" s="1">
        <v>4.8559100000000002E-17</v>
      </c>
      <c r="KL5">
        <v>0.69326739999999998</v>
      </c>
      <c r="KM5">
        <v>12.682309999999999</v>
      </c>
      <c r="KN5" s="1">
        <v>1.0286709999999999E-19</v>
      </c>
      <c r="KO5" s="1">
        <v>4.8187239999999998E-17</v>
      </c>
      <c r="KP5">
        <v>0.69292030000000004</v>
      </c>
      <c r="KQ5">
        <v>12.62749</v>
      </c>
      <c r="KR5" s="1">
        <v>1.010053E-19</v>
      </c>
      <c r="KS5" s="1">
        <v>4.7318260000000003E-17</v>
      </c>
      <c r="KT5">
        <v>0.69256510000000004</v>
      </c>
      <c r="KU5">
        <v>12.47672</v>
      </c>
      <c r="KV5" s="1">
        <v>9.8729719999999997E-20</v>
      </c>
      <c r="KW5" s="1">
        <v>4.6260640000000001E-17</v>
      </c>
      <c r="KX5">
        <v>0.692214</v>
      </c>
      <c r="KY5">
        <v>12.494440000000001</v>
      </c>
      <c r="KZ5" s="1">
        <v>9.6117809999999999E-20</v>
      </c>
      <c r="LA5" s="1">
        <v>4.504274E-17</v>
      </c>
      <c r="LB5">
        <v>0.69223400000000002</v>
      </c>
      <c r="LC5">
        <v>12.499269999999999</v>
      </c>
      <c r="LD5" s="1">
        <v>9.3265739999999997E-20</v>
      </c>
      <c r="LE5" s="1">
        <v>4.3698040000000002E-17</v>
      </c>
      <c r="LF5">
        <v>0.69223849999999998</v>
      </c>
      <c r="LG5">
        <v>12.61478</v>
      </c>
      <c r="LH5" s="1">
        <v>8.9088269999999995E-20</v>
      </c>
      <c r="LI5" s="1">
        <v>4.171642E-17</v>
      </c>
      <c r="LJ5">
        <v>0.6922412</v>
      </c>
      <c r="LK5">
        <v>12.82498</v>
      </c>
      <c r="LL5" s="1">
        <v>8.2730390000000001E-20</v>
      </c>
      <c r="LM5" s="1">
        <v>3.8728640000000001E-17</v>
      </c>
      <c r="LN5">
        <v>0.69226279999999996</v>
      </c>
      <c r="LO5">
        <v>12.763170000000001</v>
      </c>
      <c r="LP5" s="1">
        <v>7.7005720000000003E-20</v>
      </c>
      <c r="LQ5" s="1">
        <v>3.6053819999999998E-17</v>
      </c>
      <c r="LR5">
        <v>0.69224039999999998</v>
      </c>
      <c r="LS5">
        <v>12.874280000000001</v>
      </c>
      <c r="LT5" s="1">
        <v>7.2942010000000003E-20</v>
      </c>
      <c r="LU5" s="1">
        <v>3.4161779999999997E-17</v>
      </c>
      <c r="LV5">
        <v>0.69223769999999996</v>
      </c>
      <c r="LW5">
        <v>12.94745</v>
      </c>
      <c r="LX5" s="1">
        <v>6.9764580000000004E-20</v>
      </c>
      <c r="LY5" s="1">
        <v>3.2678190000000001E-17</v>
      </c>
      <c r="LZ5">
        <v>0.69224770000000002</v>
      </c>
      <c r="MA5">
        <v>12.678940000000001</v>
      </c>
      <c r="MB5" s="1">
        <v>6.6993010000000004E-20</v>
      </c>
      <c r="MC5" s="1">
        <v>3.1384150000000003E-17</v>
      </c>
      <c r="MD5">
        <v>0.69226739999999998</v>
      </c>
      <c r="ME5">
        <v>12.585850000000001</v>
      </c>
      <c r="MF5" s="1">
        <v>6.4596610000000001E-20</v>
      </c>
      <c r="MG5" s="1">
        <v>3.0259989999999999E-17</v>
      </c>
      <c r="MH5">
        <v>0.69149499999999997</v>
      </c>
      <c r="MI5">
        <v>12.56592</v>
      </c>
      <c r="MJ5" s="1">
        <v>6.2746969999999998E-20</v>
      </c>
      <c r="MK5" s="1">
        <v>2.941972E-17</v>
      </c>
      <c r="ML5">
        <v>0.69075489999999995</v>
      </c>
      <c r="MM5">
        <v>12.760730000000001</v>
      </c>
      <c r="MN5" s="1">
        <v>6.2712919999999995E-20</v>
      </c>
      <c r="MO5" s="1">
        <v>2.9445970000000001E-17</v>
      </c>
      <c r="MP5">
        <v>0.69001420000000002</v>
      </c>
      <c r="MQ5">
        <v>12.93791</v>
      </c>
      <c r="MR5" s="1">
        <v>6.6329469999999994E-20</v>
      </c>
      <c r="MS5" s="1">
        <v>3.1178220000000002E-17</v>
      </c>
      <c r="MT5">
        <v>0.68930670000000005</v>
      </c>
      <c r="MU5">
        <v>12.92395</v>
      </c>
      <c r="MV5" s="1">
        <v>6.9838729999999996E-20</v>
      </c>
      <c r="MW5" s="1">
        <v>3.282039E-17</v>
      </c>
      <c r="MX5">
        <v>0.68859459999999995</v>
      </c>
      <c r="MY5">
        <v>12.905049999999999</v>
      </c>
      <c r="MZ5" s="1">
        <v>7.1467230000000002E-20</v>
      </c>
      <c r="NA5" s="1">
        <v>3.3583760000000003E-17</v>
      </c>
      <c r="NB5">
        <v>0.68785099999999999</v>
      </c>
      <c r="NC5">
        <v>12.885109999999999</v>
      </c>
      <c r="ND5" s="1">
        <v>7.1593179999999997E-20</v>
      </c>
      <c r="NE5" s="1">
        <v>3.3645779999999998E-17</v>
      </c>
      <c r="NF5">
        <v>0.68713100000000005</v>
      </c>
      <c r="NG5">
        <v>12.732570000000001</v>
      </c>
      <c r="NH5" s="1">
        <v>7.1011459999999998E-20</v>
      </c>
      <c r="NI5" s="1">
        <v>3.3378089999999998E-17</v>
      </c>
      <c r="NJ5">
        <v>0.68641160000000001</v>
      </c>
      <c r="NK5">
        <v>12.71373</v>
      </c>
      <c r="NL5" s="1">
        <v>7.0017979999999997E-20</v>
      </c>
      <c r="NM5" s="1">
        <v>3.2920920000000001E-17</v>
      </c>
      <c r="NN5">
        <v>0.68644609999999995</v>
      </c>
      <c r="NO5">
        <v>12.721299999999999</v>
      </c>
      <c r="NP5" s="1">
        <v>6.8551420000000002E-20</v>
      </c>
      <c r="NQ5" s="1">
        <v>3.2213559999999997E-17</v>
      </c>
      <c r="NR5">
        <v>0.68648149999999997</v>
      </c>
      <c r="NS5">
        <v>12.727410000000001</v>
      </c>
      <c r="NT5" s="1">
        <v>6.5172069999999998E-20</v>
      </c>
      <c r="NU5" s="1">
        <v>3.0591910000000003E-17</v>
      </c>
      <c r="NV5">
        <v>0.68650630000000001</v>
      </c>
      <c r="NW5">
        <v>12.902559999999999</v>
      </c>
      <c r="NX5" s="1">
        <v>5.8729689999999994E-20</v>
      </c>
      <c r="NY5" s="1">
        <v>2.7546969999999999E-17</v>
      </c>
      <c r="NZ5">
        <v>0.68649660000000001</v>
      </c>
      <c r="OA5">
        <v>12.93319</v>
      </c>
      <c r="OB5" s="1">
        <v>5.3149539999999999E-20</v>
      </c>
      <c r="OC5" s="1">
        <v>2.4938220000000001E-17</v>
      </c>
      <c r="OD5">
        <v>0.68650359999999999</v>
      </c>
      <c r="OE5">
        <v>12.92441</v>
      </c>
      <c r="OF5" s="1">
        <v>4.9423270000000001E-20</v>
      </c>
      <c r="OG5" s="1">
        <v>2.319808E-17</v>
      </c>
      <c r="OH5">
        <v>0.68649700000000002</v>
      </c>
      <c r="OI5">
        <v>12.781090000000001</v>
      </c>
      <c r="OJ5" s="1">
        <v>4.6841660000000001E-20</v>
      </c>
      <c r="OK5" s="1">
        <v>2.19879E-17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1.233978</v>
      </c>
      <c r="G6">
        <v>14.113939999999999</v>
      </c>
      <c r="H6" s="1">
        <v>3.760809E-7</v>
      </c>
      <c r="I6" s="1">
        <v>1.79304E-4</v>
      </c>
      <c r="J6">
        <v>1.230647</v>
      </c>
      <c r="K6">
        <v>13.91785</v>
      </c>
      <c r="L6" s="1">
        <v>1.110601E-9</v>
      </c>
      <c r="M6" s="1">
        <v>5.2934889999999999E-7</v>
      </c>
      <c r="N6">
        <v>1.2273069999999999</v>
      </c>
      <c r="O6">
        <v>13.857799999999999</v>
      </c>
      <c r="P6" s="1">
        <v>3.3590910000000002E-12</v>
      </c>
      <c r="Q6" s="1">
        <v>1.5971910000000001E-9</v>
      </c>
      <c r="R6">
        <v>1.2239089999999999</v>
      </c>
      <c r="S6">
        <v>13.683479999999999</v>
      </c>
      <c r="T6" s="1">
        <v>1.0434840000000001E-14</v>
      </c>
      <c r="U6" s="1">
        <v>4.9566830000000004E-12</v>
      </c>
      <c r="V6">
        <v>1.220534</v>
      </c>
      <c r="W6">
        <v>13.623889999999999</v>
      </c>
      <c r="X6" s="1">
        <v>3.4908700000000003E-17</v>
      </c>
      <c r="Y6" s="1">
        <v>1.6569089999999999E-14</v>
      </c>
      <c r="Z6">
        <v>1.2088110000000001</v>
      </c>
      <c r="AA6">
        <v>13.491490000000001</v>
      </c>
      <c r="AB6" s="1">
        <v>2.2136020000000001E-18</v>
      </c>
      <c r="AC6" s="1">
        <v>1.0697529999999999E-15</v>
      </c>
      <c r="AD6">
        <v>1.1972659999999999</v>
      </c>
      <c r="AE6">
        <v>13.2621</v>
      </c>
      <c r="AF6" s="1">
        <v>3.0647299999999999E-18</v>
      </c>
      <c r="AG6" s="1">
        <v>1.498009E-15</v>
      </c>
      <c r="AH6">
        <v>1.1861330000000001</v>
      </c>
      <c r="AI6">
        <v>13.11149</v>
      </c>
      <c r="AJ6" s="1">
        <v>4.6030509999999998E-18</v>
      </c>
      <c r="AK6" s="1">
        <v>2.2719559999999999E-15</v>
      </c>
      <c r="AL6">
        <v>1.1747939999999999</v>
      </c>
      <c r="AM6">
        <v>13.0068</v>
      </c>
      <c r="AN6" s="1">
        <v>5.7649030000000001E-18</v>
      </c>
      <c r="AO6" s="1">
        <v>2.8733049999999999E-15</v>
      </c>
      <c r="AP6">
        <v>1.1633560000000001</v>
      </c>
      <c r="AQ6">
        <v>12.716839999999999</v>
      </c>
      <c r="AR6" s="1">
        <v>6.5653969999999997E-18</v>
      </c>
      <c r="AS6" s="1">
        <v>3.3062360000000002E-15</v>
      </c>
      <c r="AT6">
        <v>1.1521969999999999</v>
      </c>
      <c r="AU6">
        <v>12.51155</v>
      </c>
      <c r="AV6" s="1">
        <v>7.2775470000000002E-18</v>
      </c>
      <c r="AW6" s="1">
        <v>3.7039030000000003E-15</v>
      </c>
      <c r="AX6">
        <v>1.1407430000000001</v>
      </c>
      <c r="AY6">
        <v>12.141389999999999</v>
      </c>
      <c r="AZ6" s="1">
        <v>7.9589020000000006E-18</v>
      </c>
      <c r="BA6" s="1">
        <v>4.0959880000000001E-15</v>
      </c>
      <c r="BB6">
        <v>1.1291180000000001</v>
      </c>
      <c r="BC6">
        <v>11.99499</v>
      </c>
      <c r="BD6" s="1">
        <v>8.7017850000000006E-18</v>
      </c>
      <c r="BE6" s="1">
        <v>4.531362E-15</v>
      </c>
      <c r="BF6">
        <v>1.1167469999999999</v>
      </c>
      <c r="BG6">
        <v>11.93318</v>
      </c>
      <c r="BH6" s="1">
        <v>9.5039019999999997E-18</v>
      </c>
      <c r="BI6" s="1">
        <v>5.0152430000000001E-15</v>
      </c>
      <c r="BJ6">
        <v>1.1040540000000001</v>
      </c>
      <c r="BK6">
        <v>12.003080000000001</v>
      </c>
      <c r="BL6" s="1">
        <v>1.0451949999999999E-17</v>
      </c>
      <c r="BM6" s="1">
        <v>5.5926469999999996E-15</v>
      </c>
      <c r="BN6">
        <v>1.0909869999999999</v>
      </c>
      <c r="BO6">
        <v>12.09487</v>
      </c>
      <c r="BP6" s="1">
        <v>1.1572009999999999E-17</v>
      </c>
      <c r="BQ6" s="1">
        <v>6.2826749999999999E-15</v>
      </c>
      <c r="BR6">
        <v>1.078646</v>
      </c>
      <c r="BS6">
        <v>12.14011</v>
      </c>
      <c r="BT6" s="1">
        <v>1.263022E-17</v>
      </c>
      <c r="BU6" s="1">
        <v>6.9289599999999997E-15</v>
      </c>
      <c r="BV6">
        <v>1.0653220000000001</v>
      </c>
      <c r="BW6">
        <v>12.11415</v>
      </c>
      <c r="BX6" s="1">
        <v>1.3499760000000001E-17</v>
      </c>
      <c r="BY6" s="1">
        <v>7.4130699999999996E-15</v>
      </c>
      <c r="BZ6">
        <v>1.0515859999999999</v>
      </c>
      <c r="CA6">
        <v>12.039300000000001</v>
      </c>
      <c r="CB6" s="1">
        <v>1.435523E-17</v>
      </c>
      <c r="CC6" s="1">
        <v>7.8904550000000001E-15</v>
      </c>
      <c r="CD6">
        <v>1.037601</v>
      </c>
      <c r="CE6">
        <v>11.860989999999999</v>
      </c>
      <c r="CF6" s="1">
        <v>1.5003739999999999E-17</v>
      </c>
      <c r="CG6" s="1">
        <v>8.251356E-15</v>
      </c>
      <c r="CH6">
        <v>1.024295</v>
      </c>
      <c r="CI6">
        <v>11.88401</v>
      </c>
      <c r="CJ6" s="1">
        <v>1.5569430000000001E-17</v>
      </c>
      <c r="CK6" s="1">
        <v>8.5639649999999995E-15</v>
      </c>
      <c r="CL6">
        <v>1.0105310000000001</v>
      </c>
      <c r="CM6">
        <v>11.891959999999999</v>
      </c>
      <c r="CN6" s="1">
        <v>1.6247879999999999E-17</v>
      </c>
      <c r="CO6" s="1">
        <v>8.9378409999999999E-15</v>
      </c>
      <c r="CP6">
        <v>0.99643760000000003</v>
      </c>
      <c r="CQ6">
        <v>11.934889999999999</v>
      </c>
      <c r="CR6" s="1">
        <v>1.7028570000000001E-17</v>
      </c>
      <c r="CS6" s="1">
        <v>9.3699709999999993E-15</v>
      </c>
      <c r="CT6">
        <v>0.98192089999999999</v>
      </c>
      <c r="CU6">
        <v>12.14875</v>
      </c>
      <c r="CV6" s="1">
        <v>1.7883060000000001E-17</v>
      </c>
      <c r="CW6" s="1">
        <v>9.845664E-15</v>
      </c>
      <c r="CX6">
        <v>0.96686700000000003</v>
      </c>
      <c r="CY6">
        <v>12.24258</v>
      </c>
      <c r="CZ6" s="1">
        <v>1.821947E-17</v>
      </c>
      <c r="DA6" s="1">
        <v>1.0035729999999999E-14</v>
      </c>
      <c r="DB6">
        <v>0.95120539999999998</v>
      </c>
      <c r="DC6">
        <v>12.223879999999999</v>
      </c>
      <c r="DD6" s="1">
        <v>1.9414360000000002E-17</v>
      </c>
      <c r="DE6" s="1">
        <v>1.070896E-14</v>
      </c>
      <c r="DF6">
        <v>0.93561110000000003</v>
      </c>
      <c r="DG6">
        <v>12.177519999999999</v>
      </c>
      <c r="DH6" s="1">
        <v>2.1181910000000001E-17</v>
      </c>
      <c r="DI6" s="1">
        <v>1.168589E-14</v>
      </c>
      <c r="DJ6">
        <v>0.91939740000000003</v>
      </c>
      <c r="DK6">
        <v>11.989459999999999</v>
      </c>
      <c r="DL6" s="1">
        <v>2.3326340000000001E-17</v>
      </c>
      <c r="DM6" s="1">
        <v>1.287128E-14</v>
      </c>
      <c r="DN6">
        <v>0.90289220000000003</v>
      </c>
      <c r="DO6">
        <v>12.09928</v>
      </c>
      <c r="DP6" s="1">
        <v>2.5032630000000001E-17</v>
      </c>
      <c r="DQ6" s="1">
        <v>1.3804639999999999E-14</v>
      </c>
      <c r="DR6">
        <v>0.90239219999999998</v>
      </c>
      <c r="DS6">
        <v>12.02319</v>
      </c>
      <c r="DT6" s="1">
        <v>2.541996E-17</v>
      </c>
      <c r="DU6" s="1">
        <v>1.387438E-14</v>
      </c>
      <c r="DV6">
        <v>0.90334349999999997</v>
      </c>
      <c r="DW6">
        <v>12.05889</v>
      </c>
      <c r="DX6" s="1">
        <v>2.3593460000000001E-17</v>
      </c>
      <c r="DY6" s="1">
        <v>1.279043E-14</v>
      </c>
      <c r="DZ6">
        <v>0.90368099999999996</v>
      </c>
      <c r="EA6">
        <v>12.252599999999999</v>
      </c>
      <c r="EB6" s="1">
        <v>1.621246E-17</v>
      </c>
      <c r="EC6" s="1">
        <v>8.7278949999999998E-15</v>
      </c>
      <c r="ED6">
        <v>0.9037674</v>
      </c>
      <c r="EE6">
        <v>12.434850000000001</v>
      </c>
      <c r="EF6" s="1">
        <v>1.0010090000000001E-17</v>
      </c>
      <c r="EG6" s="1">
        <v>5.3730790000000003E-15</v>
      </c>
      <c r="EH6">
        <v>0.90377459999999998</v>
      </c>
      <c r="EI6">
        <v>12.46261</v>
      </c>
      <c r="EJ6" s="1">
        <v>6.5545660000000002E-18</v>
      </c>
      <c r="EK6" s="1">
        <v>3.514107E-15</v>
      </c>
      <c r="EL6">
        <v>0.90381469999999997</v>
      </c>
      <c r="EM6">
        <v>12.342129999999999</v>
      </c>
      <c r="EN6" s="1">
        <v>4.8688569999999998E-18</v>
      </c>
      <c r="EO6" s="1">
        <v>2.6081690000000001E-15</v>
      </c>
      <c r="EP6">
        <v>0.90381359999999999</v>
      </c>
      <c r="EQ6">
        <v>12.14859</v>
      </c>
      <c r="ER6" s="1">
        <v>3.9930130000000001E-18</v>
      </c>
      <c r="ES6" s="1">
        <v>2.135772E-15</v>
      </c>
      <c r="ET6">
        <v>0.9037809</v>
      </c>
      <c r="EU6">
        <v>12.07952</v>
      </c>
      <c r="EV6" s="1">
        <v>3.4934339999999998E-18</v>
      </c>
      <c r="EW6" s="1">
        <v>1.864898E-15</v>
      </c>
      <c r="EX6">
        <v>0.90378020000000003</v>
      </c>
      <c r="EY6">
        <v>12.175459999999999</v>
      </c>
      <c r="EZ6" s="1">
        <v>3.1743530000000001E-18</v>
      </c>
      <c r="FA6" s="1">
        <v>1.690261E-15</v>
      </c>
      <c r="FB6">
        <v>0.90377879999999999</v>
      </c>
      <c r="FC6">
        <v>12.34742</v>
      </c>
      <c r="FD6" s="1">
        <v>2.9545800000000002E-18</v>
      </c>
      <c r="FE6" s="1">
        <v>1.5688089999999999E-15</v>
      </c>
      <c r="FF6">
        <v>0.90380210000000005</v>
      </c>
      <c r="FG6">
        <v>12.65597</v>
      </c>
      <c r="FH6" s="1">
        <v>2.7788369999999998E-18</v>
      </c>
      <c r="FI6" s="1">
        <v>1.471088E-15</v>
      </c>
      <c r="FJ6">
        <v>0.90381529999999999</v>
      </c>
      <c r="FK6">
        <v>12.524749999999999</v>
      </c>
      <c r="FL6" s="1">
        <v>2.6366950000000001E-18</v>
      </c>
      <c r="FM6" s="1">
        <v>1.391568E-15</v>
      </c>
      <c r="FN6">
        <v>0.90380240000000001</v>
      </c>
      <c r="FO6">
        <v>12.440580000000001</v>
      </c>
      <c r="FP6" s="1">
        <v>2.5112059999999999E-18</v>
      </c>
      <c r="FQ6" s="1">
        <v>1.3211819999999999E-15</v>
      </c>
      <c r="FR6">
        <v>0.90381109999999998</v>
      </c>
      <c r="FS6">
        <v>12.37613</v>
      </c>
      <c r="FT6" s="1">
        <v>2.3979790000000001E-18</v>
      </c>
      <c r="FU6" s="1">
        <v>1.2573349999999999E-15</v>
      </c>
      <c r="FV6">
        <v>0.90378159999999996</v>
      </c>
      <c r="FW6">
        <v>12.21622</v>
      </c>
      <c r="FX6" s="1">
        <v>2.2946710000000001E-18</v>
      </c>
      <c r="FY6" s="1">
        <v>1.199187E-15</v>
      </c>
      <c r="FZ6">
        <v>0.90380300000000002</v>
      </c>
      <c r="GA6">
        <v>12.174530000000001</v>
      </c>
      <c r="GB6" s="1">
        <v>2.19498E-18</v>
      </c>
      <c r="GC6" s="1">
        <v>1.143102E-15</v>
      </c>
      <c r="GD6">
        <v>0.90380590000000005</v>
      </c>
      <c r="GE6">
        <v>12.180949999999999</v>
      </c>
      <c r="GF6" s="1">
        <v>2.10669E-18</v>
      </c>
      <c r="GG6" s="1">
        <v>1.0933950000000001E-15</v>
      </c>
      <c r="GH6">
        <v>0.90381460000000002</v>
      </c>
      <c r="GI6">
        <v>12.38452</v>
      </c>
      <c r="GJ6" s="1">
        <v>2.022214E-18</v>
      </c>
      <c r="GK6" s="1">
        <v>1.045874E-15</v>
      </c>
      <c r="GL6">
        <v>0.90380890000000003</v>
      </c>
      <c r="GM6">
        <v>12.67942</v>
      </c>
      <c r="GN6" s="1">
        <v>1.9455399999999999E-18</v>
      </c>
      <c r="GO6" s="1">
        <v>1.0026439999999999E-15</v>
      </c>
      <c r="GP6">
        <v>0.90382039999999997</v>
      </c>
      <c r="GQ6">
        <v>12.6564</v>
      </c>
      <c r="GR6" s="1">
        <v>1.8733610000000002E-18</v>
      </c>
      <c r="GS6" s="1">
        <v>9.6204700000000007E-16</v>
      </c>
      <c r="GT6">
        <v>0.90380439999999995</v>
      </c>
      <c r="GU6">
        <v>12.59094</v>
      </c>
      <c r="GV6" s="1">
        <v>1.8041669999999999E-18</v>
      </c>
      <c r="GW6" s="1">
        <v>9.2330899999999999E-16</v>
      </c>
      <c r="GX6">
        <v>0.90381619999999996</v>
      </c>
      <c r="GY6">
        <v>12.55021</v>
      </c>
      <c r="GZ6" s="1">
        <v>1.7367710000000002E-18</v>
      </c>
      <c r="HA6" s="1">
        <v>8.8588420000000004E-16</v>
      </c>
      <c r="HB6">
        <v>0.90380199999999999</v>
      </c>
      <c r="HC6">
        <v>12.267899999999999</v>
      </c>
      <c r="HD6" s="1">
        <v>1.670725E-18</v>
      </c>
      <c r="HE6" s="1">
        <v>8.4993399999999996E-16</v>
      </c>
      <c r="HF6">
        <v>0.90381129999999998</v>
      </c>
      <c r="HG6">
        <v>12.28379</v>
      </c>
      <c r="HH6" s="1">
        <v>1.6080200000000001E-18</v>
      </c>
      <c r="HI6" s="1">
        <v>8.1599109999999997E-16</v>
      </c>
      <c r="HJ6">
        <v>0.90381279999999997</v>
      </c>
      <c r="HK6">
        <v>12.3028</v>
      </c>
      <c r="HL6" s="1">
        <v>1.5480789999999999E-18</v>
      </c>
      <c r="HM6" s="1">
        <v>7.8394319999999999E-16</v>
      </c>
      <c r="HN6">
        <v>0.90380249999999995</v>
      </c>
      <c r="HO6">
        <v>12.431330000000001</v>
      </c>
      <c r="HP6" s="1">
        <v>1.4908460000000001E-18</v>
      </c>
      <c r="HQ6" s="1">
        <v>7.5361149999999996E-16</v>
      </c>
      <c r="HR6">
        <v>0.90381350000000005</v>
      </c>
      <c r="HS6">
        <v>12.71377</v>
      </c>
      <c r="HT6" s="1">
        <v>1.4294260000000001E-18</v>
      </c>
      <c r="HU6" s="1">
        <v>7.2151699999999999E-16</v>
      </c>
      <c r="HV6">
        <v>0.90378230000000004</v>
      </c>
      <c r="HW6">
        <v>12.7629</v>
      </c>
      <c r="HX6" s="1">
        <v>1.3766629999999999E-18</v>
      </c>
      <c r="HY6" s="1">
        <v>6.9409090000000004E-16</v>
      </c>
      <c r="HZ6">
        <v>0.90379989999999999</v>
      </c>
      <c r="IA6">
        <v>12.68472</v>
      </c>
      <c r="IB6" s="1">
        <v>1.3208899999999999E-18</v>
      </c>
      <c r="IC6" s="1">
        <v>6.6535109999999995E-16</v>
      </c>
      <c r="ID6">
        <v>0.90380249999999995</v>
      </c>
      <c r="IE6">
        <v>12.62448</v>
      </c>
      <c r="IF6" s="1">
        <v>1.269837E-18</v>
      </c>
      <c r="IG6" s="1">
        <v>6.3915869999999995E-16</v>
      </c>
      <c r="IH6">
        <v>0.90381639999999996</v>
      </c>
      <c r="II6">
        <v>12.377879999999999</v>
      </c>
      <c r="IJ6" s="1">
        <v>1.219956E-18</v>
      </c>
      <c r="IK6" s="1">
        <v>6.137558E-16</v>
      </c>
      <c r="IL6">
        <v>0.90381869999999997</v>
      </c>
      <c r="IM6">
        <v>12.35514</v>
      </c>
      <c r="IN6" s="1">
        <v>1.172552E-18</v>
      </c>
      <c r="IO6" s="1">
        <v>5.8964579999999999E-16</v>
      </c>
      <c r="IP6">
        <v>0.90380799999999994</v>
      </c>
      <c r="IQ6">
        <v>12.32897</v>
      </c>
      <c r="IR6" s="1">
        <v>1.125882E-18</v>
      </c>
      <c r="IS6" s="1">
        <v>5.6606439999999997E-16</v>
      </c>
      <c r="IT6">
        <v>0.90378060000000005</v>
      </c>
      <c r="IU6">
        <v>12.42634</v>
      </c>
      <c r="IV6" s="1">
        <v>1.080528E-18</v>
      </c>
      <c r="IW6" s="1">
        <v>5.4316209999999995E-16</v>
      </c>
      <c r="IX6">
        <v>0.90380720000000003</v>
      </c>
      <c r="IY6">
        <v>12.687810000000001</v>
      </c>
      <c r="IZ6" s="1">
        <v>1.040199E-18</v>
      </c>
      <c r="JA6" s="1">
        <v>5.2279869999999997E-16</v>
      </c>
      <c r="JB6">
        <v>0.90378409999999998</v>
      </c>
      <c r="JC6">
        <v>12.567460000000001</v>
      </c>
      <c r="JD6" s="1">
        <v>9.9946010000000006E-19</v>
      </c>
      <c r="JE6" s="1">
        <v>5.0224199999999999E-16</v>
      </c>
      <c r="JF6">
        <v>0.90380640000000001</v>
      </c>
      <c r="JG6">
        <v>12.65555</v>
      </c>
      <c r="JH6" s="1">
        <v>9.6134160000000003E-19</v>
      </c>
      <c r="JI6" s="1">
        <v>4.8306380000000001E-16</v>
      </c>
      <c r="JJ6">
        <v>0.90381489999999998</v>
      </c>
      <c r="JK6">
        <v>12.5319</v>
      </c>
      <c r="JL6" s="1">
        <v>9.2513640000000006E-19</v>
      </c>
      <c r="JM6" s="1">
        <v>4.6486149999999995E-16</v>
      </c>
      <c r="JN6">
        <v>0.90378020000000003</v>
      </c>
      <c r="JO6">
        <v>12.59517</v>
      </c>
      <c r="JP6" s="1">
        <v>8.9072200000000005E-19</v>
      </c>
      <c r="JQ6" s="1">
        <v>4.4758699999999999E-16</v>
      </c>
      <c r="JR6">
        <v>0.9038043</v>
      </c>
      <c r="JS6">
        <v>12.573270000000001</v>
      </c>
      <c r="JT6" s="1">
        <v>8.5738E-19</v>
      </c>
      <c r="JU6" s="1">
        <v>4.308491E-16</v>
      </c>
      <c r="JV6">
        <v>0.90326819999999997</v>
      </c>
      <c r="JW6">
        <v>12.62933</v>
      </c>
      <c r="JX6" s="1">
        <v>8.2779070000000001E-19</v>
      </c>
      <c r="JY6" s="1">
        <v>4.1607839999999999E-16</v>
      </c>
      <c r="JZ6">
        <v>0.90273150000000002</v>
      </c>
      <c r="KA6">
        <v>12.606909999999999</v>
      </c>
      <c r="KB6" s="1">
        <v>8.1191489999999996E-19</v>
      </c>
      <c r="KC6" s="1">
        <v>4.0825569999999999E-16</v>
      </c>
      <c r="KD6">
        <v>0.90218989999999999</v>
      </c>
      <c r="KE6">
        <v>12.91464</v>
      </c>
      <c r="KF6" s="1">
        <v>8.1862889999999999E-19</v>
      </c>
      <c r="KG6" s="1">
        <v>4.117754E-16</v>
      </c>
      <c r="KH6">
        <v>0.90165770000000001</v>
      </c>
      <c r="KI6">
        <v>12.73433</v>
      </c>
      <c r="KJ6" s="1">
        <v>8.222111E-19</v>
      </c>
      <c r="KK6" s="1">
        <v>4.1351189999999999E-16</v>
      </c>
      <c r="KL6">
        <v>0.90111649999999999</v>
      </c>
      <c r="KM6">
        <v>12.791449999999999</v>
      </c>
      <c r="KN6" s="1">
        <v>8.1363549999999995E-19</v>
      </c>
      <c r="KO6" s="1">
        <v>4.0914360000000002E-16</v>
      </c>
      <c r="KP6">
        <v>0.90059330000000004</v>
      </c>
      <c r="KQ6">
        <v>12.706</v>
      </c>
      <c r="KR6" s="1">
        <v>7.9708720000000003E-19</v>
      </c>
      <c r="KS6" s="1">
        <v>4.007881E-16</v>
      </c>
      <c r="KT6">
        <v>0.90004360000000005</v>
      </c>
      <c r="KU6">
        <v>12.501340000000001</v>
      </c>
      <c r="KV6" s="1">
        <v>7.7754340000000002E-19</v>
      </c>
      <c r="KW6" s="1">
        <v>3.9096460000000001E-16</v>
      </c>
      <c r="KX6">
        <v>0.8995069</v>
      </c>
      <c r="KY6">
        <v>12.51243</v>
      </c>
      <c r="KZ6" s="1">
        <v>7.5548600000000004E-19</v>
      </c>
      <c r="LA6" s="1">
        <v>3.7987950000000001E-16</v>
      </c>
      <c r="LB6">
        <v>0.89947569999999999</v>
      </c>
      <c r="LC6">
        <v>12.515940000000001</v>
      </c>
      <c r="LD6" s="1">
        <v>7.3254500000000004E-19</v>
      </c>
      <c r="LE6" s="1">
        <v>3.6823349999999998E-16</v>
      </c>
      <c r="LF6">
        <v>0.8995088</v>
      </c>
      <c r="LG6">
        <v>12.65579</v>
      </c>
      <c r="LH6" s="1">
        <v>6.9824709999999997E-19</v>
      </c>
      <c r="LI6" s="1">
        <v>3.508126E-16</v>
      </c>
      <c r="LJ6">
        <v>0.89949840000000003</v>
      </c>
      <c r="LK6">
        <v>12.96264</v>
      </c>
      <c r="LL6" s="1">
        <v>6.4760550000000004E-19</v>
      </c>
      <c r="LM6" s="1">
        <v>3.252985E-16</v>
      </c>
      <c r="LN6">
        <v>0.89950719999999995</v>
      </c>
      <c r="LO6">
        <v>12.882059999999999</v>
      </c>
      <c r="LP6" s="1">
        <v>6.0336229999999996E-19</v>
      </c>
      <c r="LQ6" s="1">
        <v>3.0310890000000001E-16</v>
      </c>
      <c r="LR6">
        <v>0.89950540000000001</v>
      </c>
      <c r="LS6">
        <v>13.02115</v>
      </c>
      <c r="LT6" s="1">
        <v>5.7228800000000001E-19</v>
      </c>
      <c r="LU6" s="1">
        <v>2.8756029999999998E-16</v>
      </c>
      <c r="LV6">
        <v>0.89950289999999999</v>
      </c>
      <c r="LW6">
        <v>13.12871</v>
      </c>
      <c r="LX6" s="1">
        <v>5.4761520000000003E-19</v>
      </c>
      <c r="LY6" s="1">
        <v>2.7519340000000002E-16</v>
      </c>
      <c r="LZ6">
        <v>0.89950850000000004</v>
      </c>
      <c r="MA6">
        <v>12.76516</v>
      </c>
      <c r="MB6" s="1">
        <v>5.2610140000000005E-19</v>
      </c>
      <c r="MC6" s="1">
        <v>2.644146E-16</v>
      </c>
      <c r="MD6">
        <v>0.89950509999999995</v>
      </c>
      <c r="ME6">
        <v>12.612719999999999</v>
      </c>
      <c r="MF6" s="1">
        <v>5.0731170000000002E-19</v>
      </c>
      <c r="MG6" s="1">
        <v>2.5495990000000002E-16</v>
      </c>
      <c r="MH6">
        <v>0.89848450000000002</v>
      </c>
      <c r="MI6">
        <v>12.571199999999999</v>
      </c>
      <c r="MJ6" s="1">
        <v>4.9181770000000004E-19</v>
      </c>
      <c r="MK6" s="1">
        <v>2.4734290000000001E-16</v>
      </c>
      <c r="ML6">
        <v>0.89735200000000004</v>
      </c>
      <c r="MM6">
        <v>12.83276</v>
      </c>
      <c r="MN6" s="1">
        <v>4.9174940000000003E-19</v>
      </c>
      <c r="MO6" s="1">
        <v>2.4757210000000001E-16</v>
      </c>
      <c r="MP6">
        <v>0.89622999999999997</v>
      </c>
      <c r="MQ6">
        <v>13.089589999999999</v>
      </c>
      <c r="MR6" s="1">
        <v>5.1951570000000001E-19</v>
      </c>
      <c r="MS6" s="1">
        <v>2.61692E-16</v>
      </c>
      <c r="MT6">
        <v>0.89516560000000001</v>
      </c>
      <c r="MU6">
        <v>13.069520000000001</v>
      </c>
      <c r="MV6" s="1">
        <v>5.4389590000000005E-19</v>
      </c>
      <c r="MW6" s="1">
        <v>2.738596E-16</v>
      </c>
      <c r="MX6">
        <v>0.8940458</v>
      </c>
      <c r="MY6">
        <v>13.037229999999999</v>
      </c>
      <c r="MZ6" s="1">
        <v>5.5340190000000003E-19</v>
      </c>
      <c r="NA6" s="1">
        <v>2.7856230000000001E-16</v>
      </c>
      <c r="NB6">
        <v>0.89298239999999995</v>
      </c>
      <c r="NC6">
        <v>13.01901</v>
      </c>
      <c r="ND6" s="1">
        <v>5.5184840000000001E-19</v>
      </c>
      <c r="NE6" s="1">
        <v>2.7772289999999998E-16</v>
      </c>
      <c r="NF6">
        <v>0.89188469999999997</v>
      </c>
      <c r="NG6">
        <v>12.79693</v>
      </c>
      <c r="NH6" s="1">
        <v>5.4500739999999996E-19</v>
      </c>
      <c r="NI6" s="1">
        <v>2.7424909999999998E-16</v>
      </c>
      <c r="NJ6">
        <v>0.89073340000000001</v>
      </c>
      <c r="NK6">
        <v>12.75887</v>
      </c>
      <c r="NL6" s="1">
        <v>5.3532399999999999E-19</v>
      </c>
      <c r="NM6" s="1">
        <v>2.6935429999999999E-16</v>
      </c>
      <c r="NN6">
        <v>0.8906946</v>
      </c>
      <c r="NO6">
        <v>12.764609999999999</v>
      </c>
      <c r="NP6" s="1">
        <v>5.2337770000000001E-19</v>
      </c>
      <c r="NQ6" s="1">
        <v>2.6315549999999999E-16</v>
      </c>
      <c r="NR6">
        <v>0.89074989999999998</v>
      </c>
      <c r="NS6">
        <v>12.76656</v>
      </c>
      <c r="NT6" s="1">
        <v>4.9558599999999998E-19</v>
      </c>
      <c r="NU6" s="1">
        <v>2.4893139999999998E-16</v>
      </c>
      <c r="NV6">
        <v>0.89077779999999995</v>
      </c>
      <c r="NW6">
        <v>12.994339999999999</v>
      </c>
      <c r="NX6" s="1">
        <v>4.455998E-19</v>
      </c>
      <c r="NY6" s="1">
        <v>2.236812E-16</v>
      </c>
      <c r="NZ6">
        <v>0.89079839999999999</v>
      </c>
      <c r="OA6">
        <v>13.06354</v>
      </c>
      <c r="OB6" s="1">
        <v>4.0405830000000001E-19</v>
      </c>
      <c r="OC6" s="1">
        <v>2.0288860000000001E-16</v>
      </c>
      <c r="OD6">
        <v>0.89077410000000001</v>
      </c>
      <c r="OE6">
        <v>13.03218</v>
      </c>
      <c r="OF6" s="1">
        <v>3.7652280000000001E-19</v>
      </c>
      <c r="OG6" s="1">
        <v>1.8909600000000001E-16</v>
      </c>
      <c r="OH6">
        <v>0.89080000000000004</v>
      </c>
      <c r="OI6">
        <v>12.845879999999999</v>
      </c>
      <c r="OJ6" s="1">
        <v>3.572322E-19</v>
      </c>
      <c r="OK6" s="1">
        <v>1.7942510000000001E-16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0.88806160000000001</v>
      </c>
      <c r="G7">
        <v>14.17445</v>
      </c>
      <c r="H7" s="1">
        <v>2.8101189999999999E-6</v>
      </c>
      <c r="I7" s="1">
        <v>9.65576E-4</v>
      </c>
      <c r="J7">
        <v>0.88618799999999998</v>
      </c>
      <c r="K7">
        <v>13.94697</v>
      </c>
      <c r="L7" s="1">
        <v>8.2277080000000005E-9</v>
      </c>
      <c r="M7" s="1">
        <v>2.8296949999999998E-6</v>
      </c>
      <c r="N7">
        <v>0.88430940000000002</v>
      </c>
      <c r="O7">
        <v>13.904170000000001</v>
      </c>
      <c r="P7" s="1">
        <v>2.4679410000000001E-11</v>
      </c>
      <c r="Q7" s="1">
        <v>8.4787710000000008E-9</v>
      </c>
      <c r="R7">
        <v>0.88238629999999996</v>
      </c>
      <c r="S7">
        <v>13.70012</v>
      </c>
      <c r="T7" s="1">
        <v>7.6050270000000003E-14</v>
      </c>
      <c r="U7" s="1">
        <v>2.6136180000000001E-11</v>
      </c>
      <c r="V7">
        <v>0.88051009999999996</v>
      </c>
      <c r="W7">
        <v>13.638870000000001</v>
      </c>
      <c r="X7" s="1">
        <v>2.5602179999999999E-16</v>
      </c>
      <c r="Y7" s="1">
        <v>8.8410559999999999E-14</v>
      </c>
      <c r="Z7">
        <v>0.87331170000000002</v>
      </c>
      <c r="AA7">
        <v>13.51385</v>
      </c>
      <c r="AB7" s="1">
        <v>1.9802060000000001E-17</v>
      </c>
      <c r="AC7" s="1">
        <v>7.3143279999999994E-15</v>
      </c>
      <c r="AD7">
        <v>0.86662519999999998</v>
      </c>
      <c r="AE7">
        <v>13.28262</v>
      </c>
      <c r="AF7" s="1">
        <v>2.7596639999999999E-17</v>
      </c>
      <c r="AG7" s="1">
        <v>1.02778E-14</v>
      </c>
      <c r="AH7">
        <v>0.86052189999999995</v>
      </c>
      <c r="AI7">
        <v>13.139720000000001</v>
      </c>
      <c r="AJ7" s="1">
        <v>4.0681270000000002E-17</v>
      </c>
      <c r="AK7" s="1">
        <v>1.5160740000000001E-14</v>
      </c>
      <c r="AL7">
        <v>0.85430629999999996</v>
      </c>
      <c r="AM7">
        <v>13.07283</v>
      </c>
      <c r="AN7" s="1">
        <v>4.9977420000000003E-17</v>
      </c>
      <c r="AO7" s="1">
        <v>1.8628509999999999E-14</v>
      </c>
      <c r="AP7">
        <v>0.84818110000000002</v>
      </c>
      <c r="AQ7">
        <v>12.769869999999999</v>
      </c>
      <c r="AR7" s="1">
        <v>5.6170660000000001E-17</v>
      </c>
      <c r="AS7" s="1">
        <v>2.0970589999999999E-14</v>
      </c>
      <c r="AT7">
        <v>0.8422269</v>
      </c>
      <c r="AU7">
        <v>12.55701</v>
      </c>
      <c r="AV7" s="1">
        <v>6.1526950000000005E-17</v>
      </c>
      <c r="AW7" s="1">
        <v>2.3003879999999999E-14</v>
      </c>
      <c r="AX7">
        <v>0.83606990000000003</v>
      </c>
      <c r="AY7">
        <v>12.16624</v>
      </c>
      <c r="AZ7" s="1">
        <v>6.6540179999999997E-17</v>
      </c>
      <c r="BA7" s="1">
        <v>2.4923489999999999E-14</v>
      </c>
      <c r="BB7">
        <v>0.82980980000000004</v>
      </c>
      <c r="BC7">
        <v>12.03542</v>
      </c>
      <c r="BD7" s="1">
        <v>7.1976430000000002E-17</v>
      </c>
      <c r="BE7" s="1">
        <v>2.7011640000000001E-14</v>
      </c>
      <c r="BF7">
        <v>0.82299580000000006</v>
      </c>
      <c r="BG7">
        <v>11.951309999999999</v>
      </c>
      <c r="BH7" s="1">
        <v>7.776674E-17</v>
      </c>
      <c r="BI7" s="1">
        <v>2.9254380000000002E-14</v>
      </c>
      <c r="BJ7">
        <v>0.8159651</v>
      </c>
      <c r="BK7">
        <v>12.04358</v>
      </c>
      <c r="BL7" s="1">
        <v>8.4627560000000002E-17</v>
      </c>
      <c r="BM7" s="1">
        <v>3.1919950000000001E-14</v>
      </c>
      <c r="BN7">
        <v>0.80870629999999999</v>
      </c>
      <c r="BO7">
        <v>12.16408</v>
      </c>
      <c r="BP7" s="1">
        <v>9.2683790000000005E-17</v>
      </c>
      <c r="BQ7" s="1">
        <v>3.5053229999999999E-14</v>
      </c>
      <c r="BR7">
        <v>0.80198579999999997</v>
      </c>
      <c r="BS7">
        <v>12.24367</v>
      </c>
      <c r="BT7" s="1">
        <v>9.9730780000000003E-17</v>
      </c>
      <c r="BU7" s="1">
        <v>3.7787100000000001E-14</v>
      </c>
      <c r="BV7">
        <v>0.79471820000000004</v>
      </c>
      <c r="BW7">
        <v>12.204319999999999</v>
      </c>
      <c r="BX7" s="1">
        <v>1.040597E-16</v>
      </c>
      <c r="BY7" s="1">
        <v>3.9517850000000001E-14</v>
      </c>
      <c r="BZ7">
        <v>0.78729930000000004</v>
      </c>
      <c r="CA7">
        <v>12.109719999999999</v>
      </c>
      <c r="CB7" s="1">
        <v>1.080941E-16</v>
      </c>
      <c r="CC7" s="1">
        <v>4.1158830000000001E-14</v>
      </c>
      <c r="CD7">
        <v>0.77980689999999997</v>
      </c>
      <c r="CE7">
        <v>11.87495</v>
      </c>
      <c r="CF7" s="1">
        <v>1.101261E-16</v>
      </c>
      <c r="CG7" s="1">
        <v>4.2013680000000002E-14</v>
      </c>
      <c r="CH7">
        <v>0.77311039999999998</v>
      </c>
      <c r="CI7">
        <v>11.899229999999999</v>
      </c>
      <c r="CJ7" s="1">
        <v>1.11789E-16</v>
      </c>
      <c r="CK7" s="1">
        <v>4.2747610000000002E-14</v>
      </c>
      <c r="CL7">
        <v>0.76607230000000004</v>
      </c>
      <c r="CM7">
        <v>11.905609999999999</v>
      </c>
      <c r="CN7" s="1">
        <v>1.1397349999999999E-16</v>
      </c>
      <c r="CO7" s="1">
        <v>4.3682710000000001E-14</v>
      </c>
      <c r="CP7">
        <v>0.7587566</v>
      </c>
      <c r="CQ7">
        <v>11.95163</v>
      </c>
      <c r="CR7" s="1">
        <v>1.1666110000000001E-16</v>
      </c>
      <c r="CS7" s="1">
        <v>4.4822640000000003E-14</v>
      </c>
      <c r="CT7">
        <v>0.75099579999999999</v>
      </c>
      <c r="CU7">
        <v>12.222239999999999</v>
      </c>
      <c r="CV7" s="1">
        <v>1.194812E-16</v>
      </c>
      <c r="CW7" s="1">
        <v>4.601332E-14</v>
      </c>
      <c r="CX7">
        <v>0.74287689999999995</v>
      </c>
      <c r="CY7">
        <v>12.348979999999999</v>
      </c>
      <c r="CZ7" s="1">
        <v>1.185233E-16</v>
      </c>
      <c r="DA7" s="1">
        <v>4.5756599999999999E-14</v>
      </c>
      <c r="DB7">
        <v>0.73454759999999997</v>
      </c>
      <c r="DC7">
        <v>12.319419999999999</v>
      </c>
      <c r="DD7" s="1">
        <v>1.234676E-16</v>
      </c>
      <c r="DE7" s="1">
        <v>4.7832740000000002E-14</v>
      </c>
      <c r="DF7">
        <v>0.7265973</v>
      </c>
      <c r="DG7">
        <v>12.260439999999999</v>
      </c>
      <c r="DH7" s="1">
        <v>1.3132340000000001E-16</v>
      </c>
      <c r="DI7" s="1">
        <v>5.0965089999999997E-14</v>
      </c>
      <c r="DJ7">
        <v>0.71833570000000002</v>
      </c>
      <c r="DK7">
        <v>12.015750000000001</v>
      </c>
      <c r="DL7" s="1">
        <v>1.4082810000000001E-16</v>
      </c>
      <c r="DM7" s="1">
        <v>5.4734409999999999E-14</v>
      </c>
      <c r="DN7">
        <v>0.71032629999999997</v>
      </c>
      <c r="DO7">
        <v>12.143789999999999</v>
      </c>
      <c r="DP7" s="1">
        <v>1.470575E-16</v>
      </c>
      <c r="DQ7" s="1">
        <v>5.7200079999999997E-14</v>
      </c>
      <c r="DR7">
        <v>0.71267720000000001</v>
      </c>
      <c r="DS7">
        <v>12.038869999999999</v>
      </c>
      <c r="DT7" s="1">
        <v>1.4822099999999999E-16</v>
      </c>
      <c r="DU7" s="1">
        <v>5.7139620000000002E-14</v>
      </c>
      <c r="DV7">
        <v>0.71437589999999995</v>
      </c>
      <c r="DW7">
        <v>12.07893</v>
      </c>
      <c r="DX7" s="1">
        <v>1.3655329999999999E-16</v>
      </c>
      <c r="DY7" s="1">
        <v>5.2226789999999999E-14</v>
      </c>
      <c r="DZ7">
        <v>0.71492080000000002</v>
      </c>
      <c r="EA7">
        <v>12.331300000000001</v>
      </c>
      <c r="EB7" s="1">
        <v>9.2588350000000005E-17</v>
      </c>
      <c r="EC7" s="1">
        <v>3.5155990000000001E-14</v>
      </c>
      <c r="ED7">
        <v>0.71506049999999999</v>
      </c>
      <c r="EE7">
        <v>12.55301</v>
      </c>
      <c r="EF7" s="1">
        <v>5.7159150000000006E-17</v>
      </c>
      <c r="EG7" s="1">
        <v>2.1643509999999999E-14</v>
      </c>
      <c r="EH7">
        <v>0.71511130000000001</v>
      </c>
      <c r="EI7">
        <v>12.586510000000001</v>
      </c>
      <c r="EJ7" s="1">
        <v>3.7661350000000002E-17</v>
      </c>
      <c r="EK7" s="1">
        <v>1.4248940000000001E-14</v>
      </c>
      <c r="EL7">
        <v>0.71511409999999997</v>
      </c>
      <c r="EM7">
        <v>12.447340000000001</v>
      </c>
      <c r="EN7" s="1">
        <v>2.8178260000000002E-17</v>
      </c>
      <c r="EO7" s="1">
        <v>1.0654400000000001E-14</v>
      </c>
      <c r="EP7">
        <v>0.71511579999999997</v>
      </c>
      <c r="EQ7">
        <v>12.19553</v>
      </c>
      <c r="ER7" s="1">
        <v>2.3210450000000001E-17</v>
      </c>
      <c r="ES7" s="1">
        <v>8.7638020000000006E-15</v>
      </c>
      <c r="ET7">
        <v>0.71510399999999996</v>
      </c>
      <c r="EU7">
        <v>12.092829999999999</v>
      </c>
      <c r="EV7" s="1">
        <v>2.0367540000000001E-17</v>
      </c>
      <c r="EW7" s="1">
        <v>7.6759310000000007E-15</v>
      </c>
      <c r="EX7">
        <v>0.71514659999999997</v>
      </c>
      <c r="EY7">
        <v>12.20551</v>
      </c>
      <c r="EZ7" s="1">
        <v>1.8537619999999999E-17</v>
      </c>
      <c r="FA7" s="1">
        <v>6.9693479999999999E-15</v>
      </c>
      <c r="FB7">
        <v>0.71514350000000004</v>
      </c>
      <c r="FC7">
        <v>12.408010000000001</v>
      </c>
      <c r="FD7" s="1">
        <v>1.7270799999999999E-17</v>
      </c>
      <c r="FE7" s="1">
        <v>6.4748750000000001E-15</v>
      </c>
      <c r="FF7">
        <v>0.71509900000000004</v>
      </c>
      <c r="FG7">
        <v>12.812749999999999</v>
      </c>
      <c r="FH7" s="1">
        <v>1.6250860000000001E-17</v>
      </c>
      <c r="FI7" s="1">
        <v>6.0742900000000003E-15</v>
      </c>
      <c r="FJ7">
        <v>0.71510549999999995</v>
      </c>
      <c r="FK7">
        <v>12.654780000000001</v>
      </c>
      <c r="FL7" s="1">
        <v>1.542433E-17</v>
      </c>
      <c r="FM7" s="1">
        <v>5.747638E-15</v>
      </c>
      <c r="FN7">
        <v>0.71509900000000004</v>
      </c>
      <c r="FO7">
        <v>12.55607</v>
      </c>
      <c r="FP7" s="1">
        <v>1.4691970000000001E-17</v>
      </c>
      <c r="FQ7" s="1">
        <v>5.4576440000000001E-15</v>
      </c>
      <c r="FR7">
        <v>0.71515359999999994</v>
      </c>
      <c r="FS7">
        <v>12.46081</v>
      </c>
      <c r="FT7" s="1">
        <v>1.4033259999999999E-17</v>
      </c>
      <c r="FU7" s="1">
        <v>5.1955220000000001E-15</v>
      </c>
      <c r="FV7">
        <v>0.7151054</v>
      </c>
      <c r="FW7">
        <v>12.25431</v>
      </c>
      <c r="FX7" s="1">
        <v>1.34271E-17</v>
      </c>
      <c r="FY7" s="1">
        <v>4.954322E-15</v>
      </c>
      <c r="FZ7">
        <v>0.71513470000000001</v>
      </c>
      <c r="GA7">
        <v>12.187469999999999</v>
      </c>
      <c r="GB7" s="1">
        <v>1.2845289999999999E-17</v>
      </c>
      <c r="GC7" s="1">
        <v>4.7235469999999998E-15</v>
      </c>
      <c r="GD7">
        <v>0.71514040000000001</v>
      </c>
      <c r="GE7">
        <v>12.192909999999999</v>
      </c>
      <c r="GF7" s="1">
        <v>1.233029E-17</v>
      </c>
      <c r="GG7" s="1">
        <v>4.518756E-15</v>
      </c>
      <c r="GH7">
        <v>0.7151054</v>
      </c>
      <c r="GI7">
        <v>12.430540000000001</v>
      </c>
      <c r="GJ7" s="1">
        <v>1.1834689999999999E-17</v>
      </c>
      <c r="GK7" s="1">
        <v>4.321687E-15</v>
      </c>
      <c r="GL7">
        <v>0.7151459</v>
      </c>
      <c r="GM7">
        <v>12.81678</v>
      </c>
      <c r="GN7" s="1">
        <v>1.138829E-17</v>
      </c>
      <c r="GO7" s="1">
        <v>4.1441090000000004E-15</v>
      </c>
      <c r="GP7">
        <v>0.71515220000000002</v>
      </c>
      <c r="GQ7">
        <v>12.79358</v>
      </c>
      <c r="GR7" s="1">
        <v>1.09667E-17</v>
      </c>
      <c r="GS7" s="1">
        <v>3.9766820000000002E-15</v>
      </c>
      <c r="GT7">
        <v>0.71510010000000002</v>
      </c>
      <c r="GU7">
        <v>12.70796</v>
      </c>
      <c r="GV7" s="1">
        <v>1.0560529999999999E-17</v>
      </c>
      <c r="GW7" s="1">
        <v>3.816029E-15</v>
      </c>
      <c r="GX7">
        <v>0.71514200000000006</v>
      </c>
      <c r="GY7">
        <v>12.65635</v>
      </c>
      <c r="GZ7" s="1">
        <v>1.0165780000000001E-17</v>
      </c>
      <c r="HA7" s="1">
        <v>3.6613559999999999E-15</v>
      </c>
      <c r="HB7">
        <v>0.71509880000000003</v>
      </c>
      <c r="HC7">
        <v>12.30458</v>
      </c>
      <c r="HD7" s="1">
        <v>9.779398E-18</v>
      </c>
      <c r="HE7" s="1">
        <v>3.5127689999999999E-15</v>
      </c>
      <c r="HF7">
        <v>0.71514310000000003</v>
      </c>
      <c r="HG7">
        <v>12.30283</v>
      </c>
      <c r="HH7" s="1">
        <v>9.4128590000000002E-18</v>
      </c>
      <c r="HI7" s="1">
        <v>3.3727200000000001E-15</v>
      </c>
      <c r="HJ7">
        <v>0.71510410000000002</v>
      </c>
      <c r="HK7">
        <v>12.3264</v>
      </c>
      <c r="HL7" s="1">
        <v>9.0620259999999996E-18</v>
      </c>
      <c r="HM7" s="1">
        <v>3.2401509999999998E-15</v>
      </c>
      <c r="HN7">
        <v>0.71514140000000004</v>
      </c>
      <c r="HO7">
        <v>12.47603</v>
      </c>
      <c r="HP7" s="1">
        <v>8.7268760000000003E-18</v>
      </c>
      <c r="HQ7" s="1">
        <v>3.1148619999999999E-15</v>
      </c>
      <c r="HR7">
        <v>0.71514659999999997</v>
      </c>
      <c r="HS7">
        <v>12.840999999999999</v>
      </c>
      <c r="HT7" s="1">
        <v>8.3671439999999993E-18</v>
      </c>
      <c r="HU7" s="1">
        <v>2.9821539999999998E-15</v>
      </c>
      <c r="HV7">
        <v>0.71514109999999997</v>
      </c>
      <c r="HW7">
        <v>12.90667</v>
      </c>
      <c r="HX7" s="1">
        <v>8.0587449999999997E-18</v>
      </c>
      <c r="HY7" s="1">
        <v>2.868901E-15</v>
      </c>
      <c r="HZ7">
        <v>0.71513939999999998</v>
      </c>
      <c r="IA7">
        <v>12.80528</v>
      </c>
      <c r="IB7" s="1">
        <v>7.7321600000000006E-18</v>
      </c>
      <c r="IC7" s="1">
        <v>2.750152E-15</v>
      </c>
      <c r="ID7">
        <v>0.71514679999999997</v>
      </c>
      <c r="IE7">
        <v>12.730790000000001</v>
      </c>
      <c r="IF7" s="1">
        <v>7.4327649999999996E-18</v>
      </c>
      <c r="IG7" s="1">
        <v>2.641662E-15</v>
      </c>
      <c r="IH7">
        <v>0.71510830000000003</v>
      </c>
      <c r="II7">
        <v>12.415279999999999</v>
      </c>
      <c r="IJ7" s="1">
        <v>7.1408430000000004E-18</v>
      </c>
      <c r="IK7" s="1">
        <v>2.536564E-15</v>
      </c>
      <c r="IL7">
        <v>0.71514279999999997</v>
      </c>
      <c r="IM7">
        <v>12.37434</v>
      </c>
      <c r="IN7" s="1">
        <v>6.863782E-18</v>
      </c>
      <c r="IO7" s="1">
        <v>2.4372090000000002E-15</v>
      </c>
      <c r="IP7">
        <v>0.71510989999999997</v>
      </c>
      <c r="IQ7">
        <v>12.338469999999999</v>
      </c>
      <c r="IR7" s="1">
        <v>6.5898300000000002E-18</v>
      </c>
      <c r="IS7" s="1">
        <v>2.3393419999999999E-15</v>
      </c>
      <c r="IT7">
        <v>0.71510450000000003</v>
      </c>
      <c r="IU7">
        <v>12.45002</v>
      </c>
      <c r="IV7" s="1">
        <v>6.3256709999999997E-18</v>
      </c>
      <c r="IW7" s="1">
        <v>2.2451680000000001E-15</v>
      </c>
      <c r="IX7">
        <v>0.71511199999999997</v>
      </c>
      <c r="IY7">
        <v>12.78477</v>
      </c>
      <c r="IZ7" s="1">
        <v>6.0897640000000004E-18</v>
      </c>
      <c r="JA7" s="1">
        <v>2.161078E-15</v>
      </c>
      <c r="JB7">
        <v>0.71514299999999997</v>
      </c>
      <c r="JC7">
        <v>12.63424</v>
      </c>
      <c r="JD7" s="1">
        <v>5.8503009999999999E-18</v>
      </c>
      <c r="JE7" s="1">
        <v>2.0758190000000001E-15</v>
      </c>
      <c r="JF7">
        <v>0.71514089999999997</v>
      </c>
      <c r="JG7">
        <v>12.74231</v>
      </c>
      <c r="JH7" s="1">
        <v>5.6283100000000001E-18</v>
      </c>
      <c r="JI7" s="1">
        <v>1.997019E-15</v>
      </c>
      <c r="JJ7">
        <v>0.7151054</v>
      </c>
      <c r="JK7">
        <v>12.58981</v>
      </c>
      <c r="JL7" s="1">
        <v>5.4150969999999997E-18</v>
      </c>
      <c r="JM7" s="1">
        <v>1.9212000000000001E-15</v>
      </c>
      <c r="JN7">
        <v>0.71514659999999997</v>
      </c>
      <c r="JO7">
        <v>12.65635</v>
      </c>
      <c r="JP7" s="1">
        <v>5.2148639999999997E-18</v>
      </c>
      <c r="JQ7" s="1">
        <v>1.850296E-15</v>
      </c>
      <c r="JR7">
        <v>0.71510010000000002</v>
      </c>
      <c r="JS7">
        <v>12.6365</v>
      </c>
      <c r="JT7" s="1">
        <v>5.0193310000000002E-18</v>
      </c>
      <c r="JU7" s="1">
        <v>1.7809649999999999E-15</v>
      </c>
      <c r="JV7">
        <v>0.71481090000000003</v>
      </c>
      <c r="JW7">
        <v>12.69969</v>
      </c>
      <c r="JX7" s="1">
        <v>4.8437379999999998E-18</v>
      </c>
      <c r="JY7" s="1">
        <v>1.719177E-15</v>
      </c>
      <c r="JZ7">
        <v>0.71454070000000003</v>
      </c>
      <c r="KA7">
        <v>12.662890000000001</v>
      </c>
      <c r="KB7" s="1">
        <v>4.7546580000000003E-18</v>
      </c>
      <c r="KC7" s="1">
        <v>1.6886019999999999E-15</v>
      </c>
      <c r="KD7">
        <v>0.71422319999999995</v>
      </c>
      <c r="KE7">
        <v>13.05209</v>
      </c>
      <c r="KF7" s="1">
        <v>4.7931149999999999E-18</v>
      </c>
      <c r="KG7" s="1">
        <v>1.7028630000000001E-15</v>
      </c>
      <c r="KH7">
        <v>0.71398229999999996</v>
      </c>
      <c r="KI7">
        <v>12.83047</v>
      </c>
      <c r="KJ7" s="1">
        <v>4.8059399999999997E-18</v>
      </c>
      <c r="KK7" s="1">
        <v>1.7071949999999999E-15</v>
      </c>
      <c r="KL7">
        <v>0.71373920000000002</v>
      </c>
      <c r="KM7">
        <v>12.893739999999999</v>
      </c>
      <c r="KN7" s="1">
        <v>4.7483389999999998E-18</v>
      </c>
      <c r="KO7" s="1">
        <v>1.6865900000000001E-15</v>
      </c>
      <c r="KP7">
        <v>0.7135032</v>
      </c>
      <c r="KQ7">
        <v>12.782690000000001</v>
      </c>
      <c r="KR7" s="1">
        <v>4.6460560000000002E-18</v>
      </c>
      <c r="KS7" s="1">
        <v>1.65029E-15</v>
      </c>
      <c r="KT7">
        <v>0.71325530000000004</v>
      </c>
      <c r="KU7">
        <v>12.52922</v>
      </c>
      <c r="KV7" s="1">
        <v>4.5273759999999997E-18</v>
      </c>
      <c r="KW7" s="1">
        <v>1.6082429999999999E-15</v>
      </c>
      <c r="KX7">
        <v>0.71297969999999999</v>
      </c>
      <c r="KY7">
        <v>12.528740000000001</v>
      </c>
      <c r="KZ7" s="1">
        <v>4.3946210000000002E-18</v>
      </c>
      <c r="LA7" s="1">
        <v>1.5611690000000001E-15</v>
      </c>
      <c r="LB7">
        <v>0.71306400000000003</v>
      </c>
      <c r="LC7">
        <v>12.53191</v>
      </c>
      <c r="LD7" s="1">
        <v>4.2594400000000003E-18</v>
      </c>
      <c r="LE7" s="1">
        <v>1.512754E-15</v>
      </c>
      <c r="LF7">
        <v>0.71310560000000001</v>
      </c>
      <c r="LG7">
        <v>12.689719999999999</v>
      </c>
      <c r="LH7" s="1">
        <v>4.0535010000000003E-18</v>
      </c>
      <c r="LI7" s="1">
        <v>1.4387139999999999E-15</v>
      </c>
      <c r="LJ7">
        <v>0.7131364</v>
      </c>
      <c r="LK7">
        <v>13.091950000000001</v>
      </c>
      <c r="LL7" s="1">
        <v>3.7568990000000001E-18</v>
      </c>
      <c r="LM7" s="1">
        <v>1.333234E-15</v>
      </c>
      <c r="LN7">
        <v>0.7131364</v>
      </c>
      <c r="LO7">
        <v>13.00055</v>
      </c>
      <c r="LP7" s="1">
        <v>3.5027100000000004E-18</v>
      </c>
      <c r="LQ7" s="1">
        <v>1.2431619999999999E-15</v>
      </c>
      <c r="LR7">
        <v>0.71312929999999997</v>
      </c>
      <c r="LS7">
        <v>13.16057</v>
      </c>
      <c r="LT7" s="1">
        <v>3.3252439999999999E-18</v>
      </c>
      <c r="LU7" s="1">
        <v>1.1804299999999999E-15</v>
      </c>
      <c r="LV7">
        <v>0.71312690000000001</v>
      </c>
      <c r="LW7">
        <v>13.301450000000001</v>
      </c>
      <c r="LX7" s="1">
        <v>3.1828769999999999E-18</v>
      </c>
      <c r="LY7" s="1">
        <v>1.130065E-15</v>
      </c>
      <c r="LZ7">
        <v>0.7131364</v>
      </c>
      <c r="MA7">
        <v>12.858230000000001</v>
      </c>
      <c r="MB7" s="1">
        <v>3.0589920000000001E-18</v>
      </c>
      <c r="MC7" s="1">
        <v>1.086236E-15</v>
      </c>
      <c r="MD7">
        <v>0.71312900000000001</v>
      </c>
      <c r="ME7">
        <v>12.64044</v>
      </c>
      <c r="MF7" s="1">
        <v>2.9497940000000001E-18</v>
      </c>
      <c r="MG7" s="1">
        <v>1.047398E-15</v>
      </c>
      <c r="MH7">
        <v>0.71250150000000001</v>
      </c>
      <c r="MI7">
        <v>12.575979999999999</v>
      </c>
      <c r="MJ7" s="1">
        <v>2.8574170000000001E-18</v>
      </c>
      <c r="MK7" s="1">
        <v>1.0153880000000001E-15</v>
      </c>
      <c r="ML7">
        <v>0.7118582</v>
      </c>
      <c r="MM7">
        <v>12.894959999999999</v>
      </c>
      <c r="MN7" s="1">
        <v>2.8606579999999998E-18</v>
      </c>
      <c r="MO7" s="1">
        <v>1.017956E-15</v>
      </c>
      <c r="MP7">
        <v>0.71134549999999996</v>
      </c>
      <c r="MQ7">
        <v>13.2333</v>
      </c>
      <c r="MR7" s="1">
        <v>3.0213460000000001E-18</v>
      </c>
      <c r="MS7" s="1">
        <v>1.0758969999999999E-15</v>
      </c>
      <c r="MT7">
        <v>0.71081499999999997</v>
      </c>
      <c r="MU7">
        <v>13.21008</v>
      </c>
      <c r="MV7" s="1">
        <v>3.152455E-18</v>
      </c>
      <c r="MW7" s="1">
        <v>1.122188E-15</v>
      </c>
      <c r="MX7">
        <v>0.71027819999999997</v>
      </c>
      <c r="MY7">
        <v>13.16366</v>
      </c>
      <c r="MZ7" s="1">
        <v>3.1969339999999999E-18</v>
      </c>
      <c r="NA7" s="1">
        <v>1.137741E-15</v>
      </c>
      <c r="NB7">
        <v>0.70978580000000002</v>
      </c>
      <c r="NC7">
        <v>13.14996</v>
      </c>
      <c r="ND7" s="1">
        <v>3.180142E-18</v>
      </c>
      <c r="NE7" s="1">
        <v>1.131746E-15</v>
      </c>
      <c r="NF7">
        <v>0.70924940000000003</v>
      </c>
      <c r="NG7">
        <v>12.864549999999999</v>
      </c>
      <c r="NH7" s="1">
        <v>3.1334289999999999E-18</v>
      </c>
      <c r="NI7" s="1">
        <v>1.115139E-15</v>
      </c>
      <c r="NJ7">
        <v>0.70873600000000003</v>
      </c>
      <c r="NK7">
        <v>12.80302</v>
      </c>
      <c r="NL7" s="1">
        <v>3.0718750000000001E-18</v>
      </c>
      <c r="NM7" s="1">
        <v>1.093296E-15</v>
      </c>
      <c r="NN7">
        <v>0.70887239999999996</v>
      </c>
      <c r="NO7">
        <v>12.80626</v>
      </c>
      <c r="NP7" s="1">
        <v>3.0008800000000001E-18</v>
      </c>
      <c r="NQ7" s="1">
        <v>1.067358E-15</v>
      </c>
      <c r="NR7">
        <v>0.70895339999999996</v>
      </c>
      <c r="NS7">
        <v>12.80293</v>
      </c>
      <c r="NT7" s="1">
        <v>2.832662E-18</v>
      </c>
      <c r="NU7" s="1">
        <v>1.006299E-15</v>
      </c>
      <c r="NV7">
        <v>0.70901919999999996</v>
      </c>
      <c r="NW7">
        <v>13.07652</v>
      </c>
      <c r="NX7" s="1">
        <v>2.5436959999999998E-18</v>
      </c>
      <c r="NY7" s="1">
        <v>9.0311879999999999E-16</v>
      </c>
      <c r="NZ7">
        <v>0.70901230000000004</v>
      </c>
      <c r="OA7">
        <v>13.19178</v>
      </c>
      <c r="OB7" s="1">
        <v>2.3099749999999999E-18</v>
      </c>
      <c r="OC7" s="1">
        <v>8.204152E-16</v>
      </c>
      <c r="OD7">
        <v>0.70904319999999998</v>
      </c>
      <c r="OE7">
        <v>13.13383</v>
      </c>
      <c r="OF7" s="1">
        <v>2.1558809999999999E-18</v>
      </c>
      <c r="OG7" s="1">
        <v>7.6589920000000003E-16</v>
      </c>
      <c r="OH7">
        <v>0.70901559999999997</v>
      </c>
      <c r="OI7">
        <v>12.91531</v>
      </c>
      <c r="OJ7" s="1">
        <v>2.0469149999999999E-18</v>
      </c>
      <c r="OK7" s="1">
        <v>7.2723520000000004E-16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0.8560025</v>
      </c>
      <c r="G8">
        <v>14.22344</v>
      </c>
      <c r="H8" s="1">
        <v>1.0641270000000001E-5</v>
      </c>
      <c r="I8">
        <v>3.2017619999999999E-3</v>
      </c>
      <c r="J8">
        <v>0.85414619999999997</v>
      </c>
      <c r="K8">
        <v>13.969329999999999</v>
      </c>
      <c r="L8" s="1">
        <v>3.1033209999999998E-8</v>
      </c>
      <c r="M8" s="1">
        <v>9.3526099999999999E-6</v>
      </c>
      <c r="N8">
        <v>0.85226489999999999</v>
      </c>
      <c r="O8">
        <v>13.943199999999999</v>
      </c>
      <c r="P8" s="1">
        <v>9.2744319999999994E-11</v>
      </c>
      <c r="Q8" s="1">
        <v>2.794141E-8</v>
      </c>
      <c r="R8">
        <v>0.85038659999999999</v>
      </c>
      <c r="S8">
        <v>13.712770000000001</v>
      </c>
      <c r="T8" s="1">
        <v>2.8480449999999998E-13</v>
      </c>
      <c r="U8" s="1">
        <v>8.5899950000000005E-11</v>
      </c>
      <c r="V8">
        <v>0.84853109999999998</v>
      </c>
      <c r="W8">
        <v>13.649290000000001</v>
      </c>
      <c r="X8" s="1">
        <v>9.7327779999999991E-16</v>
      </c>
      <c r="Y8" s="1">
        <v>2.9661199999999998E-13</v>
      </c>
      <c r="Z8">
        <v>0.84143449999999997</v>
      </c>
      <c r="AA8">
        <v>13.526020000000001</v>
      </c>
      <c r="AB8" s="1">
        <v>9.2731390000000001E-17</v>
      </c>
      <c r="AC8" s="1">
        <v>3.1285619999999998E-14</v>
      </c>
      <c r="AD8">
        <v>0.83484639999999999</v>
      </c>
      <c r="AE8">
        <v>13.29252</v>
      </c>
      <c r="AF8" s="1">
        <v>1.300765E-16</v>
      </c>
      <c r="AG8" s="1">
        <v>4.4379440000000002E-14</v>
      </c>
      <c r="AH8">
        <v>0.82888649999999997</v>
      </c>
      <c r="AI8">
        <v>13.153740000000001</v>
      </c>
      <c r="AJ8" s="1">
        <v>1.884962E-16</v>
      </c>
      <c r="AK8" s="1">
        <v>6.4376190000000004E-14</v>
      </c>
      <c r="AL8">
        <v>0.82296029999999998</v>
      </c>
      <c r="AM8">
        <v>13.122389999999999</v>
      </c>
      <c r="AN8" s="1">
        <v>2.2752780000000002E-16</v>
      </c>
      <c r="AO8" s="1">
        <v>7.7761089999999994E-14</v>
      </c>
      <c r="AP8">
        <v>0.81700620000000002</v>
      </c>
      <c r="AQ8">
        <v>12.807309999999999</v>
      </c>
      <c r="AR8" s="1">
        <v>2.5257090000000002E-16</v>
      </c>
      <c r="AS8" s="1">
        <v>8.6565269999999997E-14</v>
      </c>
      <c r="AT8">
        <v>0.81113789999999997</v>
      </c>
      <c r="AU8">
        <v>12.585520000000001</v>
      </c>
      <c r="AV8" s="1">
        <v>2.733237E-16</v>
      </c>
      <c r="AW8" s="1">
        <v>9.394653E-14</v>
      </c>
      <c r="AX8">
        <v>0.80507949999999995</v>
      </c>
      <c r="AY8">
        <v>12.18099</v>
      </c>
      <c r="AZ8" s="1">
        <v>2.9216020000000001E-16</v>
      </c>
      <c r="BA8" s="1">
        <v>1.00762E-13</v>
      </c>
      <c r="BB8">
        <v>0.79888890000000001</v>
      </c>
      <c r="BC8">
        <v>12.06072</v>
      </c>
      <c r="BD8" s="1">
        <v>3.1229340000000002E-16</v>
      </c>
      <c r="BE8" s="1">
        <v>1.080843E-13</v>
      </c>
      <c r="BF8">
        <v>0.79221589999999997</v>
      </c>
      <c r="BG8">
        <v>11.955920000000001</v>
      </c>
      <c r="BH8" s="1">
        <v>3.3321230000000002E-16</v>
      </c>
      <c r="BI8" s="1">
        <v>1.157976E-13</v>
      </c>
      <c r="BJ8">
        <v>0.78530540000000004</v>
      </c>
      <c r="BK8">
        <v>12.066890000000001</v>
      </c>
      <c r="BL8" s="1">
        <v>3.5804480000000002E-16</v>
      </c>
      <c r="BM8" s="1">
        <v>1.2498039999999999E-13</v>
      </c>
      <c r="BN8">
        <v>0.77819899999999997</v>
      </c>
      <c r="BO8">
        <v>12.213240000000001</v>
      </c>
      <c r="BP8" s="1">
        <v>3.8687649999999998E-16</v>
      </c>
      <c r="BQ8" s="1">
        <v>1.356516E-13</v>
      </c>
      <c r="BR8">
        <v>0.77171599999999996</v>
      </c>
      <c r="BS8">
        <v>12.32193</v>
      </c>
      <c r="BT8" s="1">
        <v>4.1051090000000002E-16</v>
      </c>
      <c r="BU8" s="1">
        <v>1.444548E-13</v>
      </c>
      <c r="BV8">
        <v>0.76478380000000001</v>
      </c>
      <c r="BW8">
        <v>12.27078</v>
      </c>
      <c r="BX8" s="1">
        <v>4.2225749999999999E-16</v>
      </c>
      <c r="BY8" s="1">
        <v>1.4917970000000001E-13</v>
      </c>
      <c r="BZ8">
        <v>0.75777110000000003</v>
      </c>
      <c r="CA8">
        <v>12.16039</v>
      </c>
      <c r="CB8" s="1">
        <v>4.3284549999999999E-16</v>
      </c>
      <c r="CC8" s="1">
        <v>1.5362560000000001E-13</v>
      </c>
      <c r="CD8">
        <v>0.75082300000000002</v>
      </c>
      <c r="CE8">
        <v>11.873950000000001</v>
      </c>
      <c r="CF8" s="1">
        <v>4.3441329999999999E-16</v>
      </c>
      <c r="CG8" s="1">
        <v>1.547682E-13</v>
      </c>
      <c r="CH8">
        <v>0.74427549999999998</v>
      </c>
      <c r="CI8">
        <v>11.897130000000001</v>
      </c>
      <c r="CJ8" s="1">
        <v>4.3554530000000001E-16</v>
      </c>
      <c r="CK8" s="1">
        <v>1.5590759999999999E-13</v>
      </c>
      <c r="CL8">
        <v>0.73732850000000005</v>
      </c>
      <c r="CM8">
        <v>11.90227</v>
      </c>
      <c r="CN8" s="1">
        <v>4.3811459999999999E-16</v>
      </c>
      <c r="CO8" s="1">
        <v>1.5756809999999999E-13</v>
      </c>
      <c r="CP8">
        <v>0.73016420000000004</v>
      </c>
      <c r="CQ8">
        <v>11.94868</v>
      </c>
      <c r="CR8" s="1">
        <v>4.4237770000000002E-16</v>
      </c>
      <c r="CS8" s="1">
        <v>1.5990210000000001E-13</v>
      </c>
      <c r="CT8">
        <v>0.7226167</v>
      </c>
      <c r="CU8">
        <v>12.26708</v>
      </c>
      <c r="CV8" s="1">
        <v>4.4628940000000001E-16</v>
      </c>
      <c r="CW8" s="1">
        <v>1.6208460000000001E-13</v>
      </c>
      <c r="CX8">
        <v>0.7146808</v>
      </c>
      <c r="CY8">
        <v>12.424770000000001</v>
      </c>
      <c r="CZ8" s="1">
        <v>4.3572740000000001E-16</v>
      </c>
      <c r="DA8" s="1">
        <v>1.5904750000000001E-13</v>
      </c>
      <c r="DB8">
        <v>0.70676609999999995</v>
      </c>
      <c r="DC8">
        <v>12.384130000000001</v>
      </c>
      <c r="DD8" s="1">
        <v>4.4835950000000004E-16</v>
      </c>
      <c r="DE8" s="1">
        <v>1.6471100000000001E-13</v>
      </c>
      <c r="DF8">
        <v>0.69947570000000003</v>
      </c>
      <c r="DG8">
        <v>12.31282</v>
      </c>
      <c r="DH8" s="1">
        <v>4.6999109999999997E-16</v>
      </c>
      <c r="DI8" s="1">
        <v>1.733948E-13</v>
      </c>
      <c r="DJ8">
        <v>0.69208099999999995</v>
      </c>
      <c r="DK8">
        <v>12.021850000000001</v>
      </c>
      <c r="DL8" s="1">
        <v>4.9626370000000003E-16</v>
      </c>
      <c r="DM8" s="1">
        <v>1.837918E-13</v>
      </c>
      <c r="DN8">
        <v>0.68509889999999996</v>
      </c>
      <c r="DO8">
        <v>12.15828</v>
      </c>
      <c r="DP8" s="1">
        <v>5.1031289999999997E-16</v>
      </c>
      <c r="DQ8" s="1">
        <v>1.8965299999999999E-13</v>
      </c>
      <c r="DR8">
        <v>0.68794440000000001</v>
      </c>
      <c r="DS8">
        <v>12.04443</v>
      </c>
      <c r="DT8" s="1">
        <v>5.1256040000000002E-16</v>
      </c>
      <c r="DU8" s="1">
        <v>1.8904470000000001E-13</v>
      </c>
      <c r="DV8">
        <v>0.69007209999999997</v>
      </c>
      <c r="DW8">
        <v>12.09229</v>
      </c>
      <c r="DX8" s="1">
        <v>4.6877550000000002E-16</v>
      </c>
      <c r="DY8" s="1">
        <v>1.713075E-13</v>
      </c>
      <c r="DZ8">
        <v>0.69071280000000002</v>
      </c>
      <c r="EA8">
        <v>12.397919999999999</v>
      </c>
      <c r="EB8" s="1">
        <v>3.1456420000000001E-16</v>
      </c>
      <c r="EC8" s="1">
        <v>1.1404809999999999E-13</v>
      </c>
      <c r="ED8">
        <v>0.69089179999999994</v>
      </c>
      <c r="EE8">
        <v>12.650869999999999</v>
      </c>
      <c r="EF8" s="1">
        <v>1.942611E-16</v>
      </c>
      <c r="EG8" s="1">
        <v>7.0248660000000005E-14</v>
      </c>
      <c r="EH8">
        <v>0.69094</v>
      </c>
      <c r="EI8">
        <v>12.6922</v>
      </c>
      <c r="EJ8" s="1">
        <v>1.286948E-16</v>
      </c>
      <c r="EK8" s="1">
        <v>4.6525850000000001E-14</v>
      </c>
      <c r="EL8">
        <v>0.69096389999999996</v>
      </c>
      <c r="EM8">
        <v>12.54407</v>
      </c>
      <c r="EN8" s="1">
        <v>9.6860980000000006E-17</v>
      </c>
      <c r="EO8" s="1">
        <v>3.501228E-14</v>
      </c>
      <c r="EP8">
        <v>0.69100099999999998</v>
      </c>
      <c r="EQ8">
        <v>12.24208</v>
      </c>
      <c r="ER8" s="1">
        <v>8.0072370000000005E-17</v>
      </c>
      <c r="ES8" s="1">
        <v>2.8912539999999997E-14</v>
      </c>
      <c r="ET8">
        <v>0.69098150000000003</v>
      </c>
      <c r="EU8">
        <v>12.10557</v>
      </c>
      <c r="EV8" s="1">
        <v>7.0434470000000001E-17</v>
      </c>
      <c r="EW8" s="1">
        <v>2.53897E-14</v>
      </c>
      <c r="EX8">
        <v>0.69099880000000002</v>
      </c>
      <c r="EY8">
        <v>12.228960000000001</v>
      </c>
      <c r="EZ8" s="1">
        <v>6.4195909999999997E-17</v>
      </c>
      <c r="FA8" s="1">
        <v>2.3087689999999999E-14</v>
      </c>
      <c r="FB8">
        <v>0.69099279999999996</v>
      </c>
      <c r="FC8">
        <v>12.452629999999999</v>
      </c>
      <c r="FD8" s="1">
        <v>5.9853280000000002E-17</v>
      </c>
      <c r="FE8" s="1">
        <v>2.1466479999999999E-14</v>
      </c>
      <c r="FF8">
        <v>0.69097909999999996</v>
      </c>
      <c r="FG8">
        <v>12.9435</v>
      </c>
      <c r="FH8" s="1">
        <v>5.6340920000000001E-17</v>
      </c>
      <c r="FI8" s="1">
        <v>2.0146900000000001E-14</v>
      </c>
      <c r="FJ8">
        <v>0.69098380000000004</v>
      </c>
      <c r="FK8">
        <v>12.77134</v>
      </c>
      <c r="FL8" s="1">
        <v>5.3487430000000002E-17</v>
      </c>
      <c r="FM8" s="1">
        <v>1.9068020000000001E-14</v>
      </c>
      <c r="FN8">
        <v>0.69097909999999996</v>
      </c>
      <c r="FO8">
        <v>12.66174</v>
      </c>
      <c r="FP8" s="1">
        <v>5.0953890000000003E-17</v>
      </c>
      <c r="FQ8" s="1">
        <v>1.8107720000000002E-14</v>
      </c>
      <c r="FR8">
        <v>0.69100430000000002</v>
      </c>
      <c r="FS8">
        <v>12.53679</v>
      </c>
      <c r="FT8" s="1">
        <v>4.8679870000000002E-17</v>
      </c>
      <c r="FU8" s="1">
        <v>1.7242589999999998E-14</v>
      </c>
      <c r="FV8">
        <v>0.69098389999999998</v>
      </c>
      <c r="FW8">
        <v>12.29209</v>
      </c>
      <c r="FX8" s="1">
        <v>4.6571439999999998E-17</v>
      </c>
      <c r="FY8" s="1">
        <v>1.64399E-14</v>
      </c>
      <c r="FZ8">
        <v>0.69097569999999997</v>
      </c>
      <c r="GA8">
        <v>12.19896</v>
      </c>
      <c r="GB8" s="1">
        <v>4.455882E-17</v>
      </c>
      <c r="GC8" s="1">
        <v>1.5676380000000001E-14</v>
      </c>
      <c r="GD8">
        <v>0.6909904</v>
      </c>
      <c r="GE8">
        <v>12.2033</v>
      </c>
      <c r="GF8" s="1">
        <v>4.2778029999999999E-17</v>
      </c>
      <c r="GG8" s="1">
        <v>1.4998240000000001E-14</v>
      </c>
      <c r="GH8">
        <v>0.69098389999999998</v>
      </c>
      <c r="GI8">
        <v>12.4619</v>
      </c>
      <c r="GJ8" s="1">
        <v>4.1054959999999997E-17</v>
      </c>
      <c r="GK8" s="1">
        <v>1.434271E-14</v>
      </c>
      <c r="GL8">
        <v>0.69098420000000005</v>
      </c>
      <c r="GM8">
        <v>12.929919999999999</v>
      </c>
      <c r="GN8" s="1">
        <v>3.9511689999999998E-17</v>
      </c>
      <c r="GO8" s="1">
        <v>1.3755899999999999E-14</v>
      </c>
      <c r="GP8">
        <v>0.69099750000000004</v>
      </c>
      <c r="GQ8">
        <v>12.91248</v>
      </c>
      <c r="GR8" s="1">
        <v>3.805327E-17</v>
      </c>
      <c r="GS8" s="1">
        <v>1.3201799999999999E-14</v>
      </c>
      <c r="GT8">
        <v>0.69097969999999997</v>
      </c>
      <c r="GU8">
        <v>12.80986</v>
      </c>
      <c r="GV8" s="1">
        <v>3.664176E-17</v>
      </c>
      <c r="GW8" s="1">
        <v>1.266716E-14</v>
      </c>
      <c r="GX8">
        <v>0.69098970000000004</v>
      </c>
      <c r="GY8">
        <v>12.75051</v>
      </c>
      <c r="GZ8" s="1">
        <v>3.5270849999999999E-17</v>
      </c>
      <c r="HA8" s="1">
        <v>1.215371E-14</v>
      </c>
      <c r="HB8">
        <v>0.69097900000000001</v>
      </c>
      <c r="HC8">
        <v>12.34511</v>
      </c>
      <c r="HD8" s="1">
        <v>3.3931860000000001E-17</v>
      </c>
      <c r="HE8" s="1">
        <v>1.1660650000000001E-14</v>
      </c>
      <c r="HF8">
        <v>0.69099259999999996</v>
      </c>
      <c r="HG8">
        <v>12.318339999999999</v>
      </c>
      <c r="HH8" s="1">
        <v>3.2660679999999998E-17</v>
      </c>
      <c r="HI8" s="1">
        <v>1.1196369999999999E-14</v>
      </c>
      <c r="HJ8">
        <v>0.69098289999999996</v>
      </c>
      <c r="HK8">
        <v>12.34674</v>
      </c>
      <c r="HL8" s="1">
        <v>3.1443529999999998E-17</v>
      </c>
      <c r="HM8" s="1">
        <v>1.075629E-14</v>
      </c>
      <c r="HN8">
        <v>0.69099540000000004</v>
      </c>
      <c r="HO8">
        <v>12.50985</v>
      </c>
      <c r="HP8" s="1">
        <v>3.0280310000000002E-17</v>
      </c>
      <c r="HQ8" s="1">
        <v>1.034016E-14</v>
      </c>
      <c r="HR8">
        <v>0.69099909999999998</v>
      </c>
      <c r="HS8">
        <v>12.94679</v>
      </c>
      <c r="HT8" s="1">
        <v>2.9032609999999999E-17</v>
      </c>
      <c r="HU8" s="1">
        <v>9.9000139999999998E-15</v>
      </c>
      <c r="HV8">
        <v>0.69098029999999999</v>
      </c>
      <c r="HW8">
        <v>13.030060000000001</v>
      </c>
      <c r="HX8" s="1">
        <v>2.7961559999999999E-17</v>
      </c>
      <c r="HY8" s="1">
        <v>9.5233290000000003E-15</v>
      </c>
      <c r="HZ8">
        <v>0.69099339999999998</v>
      </c>
      <c r="IA8">
        <v>12.91108</v>
      </c>
      <c r="IB8" s="1">
        <v>2.6830440000000001E-17</v>
      </c>
      <c r="IC8" s="1">
        <v>9.1301999999999999E-15</v>
      </c>
      <c r="ID8">
        <v>0.69099549999999998</v>
      </c>
      <c r="IE8">
        <v>12.825060000000001</v>
      </c>
      <c r="IF8" s="1">
        <v>2.578931E-17</v>
      </c>
      <c r="IG8" s="1">
        <v>8.7689079999999995E-15</v>
      </c>
      <c r="IH8">
        <v>0.69098970000000004</v>
      </c>
      <c r="II8">
        <v>12.453440000000001</v>
      </c>
      <c r="IJ8" s="1">
        <v>2.4776290000000001E-17</v>
      </c>
      <c r="IK8" s="1">
        <v>8.4201459999999993E-15</v>
      </c>
      <c r="IL8">
        <v>0.69098190000000004</v>
      </c>
      <c r="IM8">
        <v>12.391069999999999</v>
      </c>
      <c r="IN8" s="1">
        <v>2.3815769999999998E-17</v>
      </c>
      <c r="IO8" s="1">
        <v>8.0907649999999996E-15</v>
      </c>
      <c r="IP8">
        <v>0.69098720000000002</v>
      </c>
      <c r="IQ8">
        <v>12.34736</v>
      </c>
      <c r="IR8" s="1">
        <v>2.286313E-17</v>
      </c>
      <c r="IS8" s="1">
        <v>7.7646940000000004E-15</v>
      </c>
      <c r="IT8">
        <v>0.69098309999999996</v>
      </c>
      <c r="IU8">
        <v>12.466659999999999</v>
      </c>
      <c r="IV8" s="1">
        <v>2.1950899999999999E-17</v>
      </c>
      <c r="IW8" s="1">
        <v>7.4538140000000004E-15</v>
      </c>
      <c r="IX8">
        <v>0.69099279999999996</v>
      </c>
      <c r="IY8">
        <v>12.86354</v>
      </c>
      <c r="IZ8" s="1">
        <v>2.1132670000000001E-17</v>
      </c>
      <c r="JA8" s="1">
        <v>7.1749049999999998E-15</v>
      </c>
      <c r="JB8">
        <v>0.69099089999999996</v>
      </c>
      <c r="JC8">
        <v>12.693339999999999</v>
      </c>
      <c r="JD8" s="1">
        <v>2.0299110000000001E-17</v>
      </c>
      <c r="JE8" s="1">
        <v>6.8910669999999999E-15</v>
      </c>
      <c r="JF8">
        <v>0.69099100000000002</v>
      </c>
      <c r="JG8">
        <v>12.8172</v>
      </c>
      <c r="JH8" s="1">
        <v>1.9532489999999999E-17</v>
      </c>
      <c r="JI8" s="1">
        <v>6.6307530000000002E-15</v>
      </c>
      <c r="JJ8">
        <v>0.69098400000000004</v>
      </c>
      <c r="JK8">
        <v>12.64373</v>
      </c>
      <c r="JL8" s="1">
        <v>1.8788599999999999E-17</v>
      </c>
      <c r="JM8" s="1">
        <v>6.3775229999999998E-15</v>
      </c>
      <c r="JN8">
        <v>0.69099900000000003</v>
      </c>
      <c r="JO8">
        <v>12.70645</v>
      </c>
      <c r="JP8" s="1">
        <v>1.8097310000000001E-17</v>
      </c>
      <c r="JQ8" s="1">
        <v>6.1434620000000003E-15</v>
      </c>
      <c r="JR8">
        <v>0.69098000000000004</v>
      </c>
      <c r="JS8">
        <v>12.69369</v>
      </c>
      <c r="JT8" s="1">
        <v>1.7418070000000001E-17</v>
      </c>
      <c r="JU8" s="1">
        <v>5.9129779999999997E-15</v>
      </c>
      <c r="JV8">
        <v>0.69065770000000004</v>
      </c>
      <c r="JW8">
        <v>12.75901</v>
      </c>
      <c r="JX8" s="1">
        <v>1.6804340000000001E-17</v>
      </c>
      <c r="JY8" s="1">
        <v>5.706596E-15</v>
      </c>
      <c r="JZ8">
        <v>0.6903437</v>
      </c>
      <c r="KA8">
        <v>12.709490000000001</v>
      </c>
      <c r="KB8" s="1">
        <v>1.6510950000000001E-17</v>
      </c>
      <c r="KC8" s="1">
        <v>5.6119169999999996E-15</v>
      </c>
      <c r="KD8">
        <v>0.69007680000000005</v>
      </c>
      <c r="KE8">
        <v>13.16432</v>
      </c>
      <c r="KF8" s="1">
        <v>1.6644190000000001E-17</v>
      </c>
      <c r="KG8" s="1">
        <v>5.6596129999999999E-15</v>
      </c>
      <c r="KH8">
        <v>0.68985019999999997</v>
      </c>
      <c r="KI8">
        <v>12.91588</v>
      </c>
      <c r="KJ8" s="1">
        <v>1.666857E-17</v>
      </c>
      <c r="KK8" s="1">
        <v>5.6674280000000002E-15</v>
      </c>
      <c r="KL8">
        <v>0.68961879999999998</v>
      </c>
      <c r="KM8">
        <v>12.97846</v>
      </c>
      <c r="KN8" s="1">
        <v>1.6451130000000001E-17</v>
      </c>
      <c r="KO8" s="1">
        <v>5.5934609999999998E-15</v>
      </c>
      <c r="KP8">
        <v>0.68936540000000002</v>
      </c>
      <c r="KQ8">
        <v>12.849449999999999</v>
      </c>
      <c r="KR8" s="1">
        <v>1.608406E-17</v>
      </c>
      <c r="KS8" s="1">
        <v>5.4689319999999999E-15</v>
      </c>
      <c r="KT8">
        <v>0.68913009999999997</v>
      </c>
      <c r="KU8">
        <v>12.557650000000001</v>
      </c>
      <c r="KV8" s="1">
        <v>1.5662989999999999E-17</v>
      </c>
      <c r="KW8" s="1">
        <v>5.3267190000000001E-15</v>
      </c>
      <c r="KX8">
        <v>0.68889889999999998</v>
      </c>
      <c r="KY8">
        <v>12.541079999999999</v>
      </c>
      <c r="KZ8" s="1">
        <v>1.519524E-17</v>
      </c>
      <c r="LA8" s="1">
        <v>5.168392E-15</v>
      </c>
      <c r="LB8">
        <v>0.6889942</v>
      </c>
      <c r="LC8">
        <v>12.54532</v>
      </c>
      <c r="LD8" s="1">
        <v>1.472376E-17</v>
      </c>
      <c r="LE8" s="1">
        <v>5.0069989999999997E-15</v>
      </c>
      <c r="LF8">
        <v>0.6890541</v>
      </c>
      <c r="LG8">
        <v>12.712429999999999</v>
      </c>
      <c r="LH8" s="1">
        <v>1.3992290000000001E-17</v>
      </c>
      <c r="LI8" s="1">
        <v>4.7543309999999999E-15</v>
      </c>
      <c r="LJ8">
        <v>0.68905349999999999</v>
      </c>
      <c r="LK8">
        <v>13.199389999999999</v>
      </c>
      <c r="LL8" s="1">
        <v>1.29624E-17</v>
      </c>
      <c r="LM8" s="1">
        <v>4.4036179999999999E-15</v>
      </c>
      <c r="LN8">
        <v>0.6890811</v>
      </c>
      <c r="LO8">
        <v>13.10707</v>
      </c>
      <c r="LP8" s="1">
        <v>1.209285E-17</v>
      </c>
      <c r="LQ8" s="1">
        <v>4.1090999999999997E-15</v>
      </c>
      <c r="LR8">
        <v>0.68911089999999997</v>
      </c>
      <c r="LS8">
        <v>13.2784</v>
      </c>
      <c r="LT8" s="1">
        <v>1.148852E-17</v>
      </c>
      <c r="LU8" s="1">
        <v>3.9048770000000002E-15</v>
      </c>
      <c r="LV8">
        <v>0.68906800000000001</v>
      </c>
      <c r="LW8">
        <v>13.448689999999999</v>
      </c>
      <c r="LX8" s="1">
        <v>1.099904E-17</v>
      </c>
      <c r="LY8" s="1">
        <v>3.7389189999999998E-15</v>
      </c>
      <c r="LZ8">
        <v>0.68908179999999997</v>
      </c>
      <c r="MA8">
        <v>12.94998</v>
      </c>
      <c r="MB8" s="1">
        <v>1.05745E-17</v>
      </c>
      <c r="MC8" s="1">
        <v>3.5952190000000003E-15</v>
      </c>
      <c r="MD8">
        <v>0.68907839999999998</v>
      </c>
      <c r="ME8">
        <v>12.66672</v>
      </c>
      <c r="MF8" s="1">
        <v>1.0197039999999999E-17</v>
      </c>
      <c r="MG8" s="1">
        <v>3.466773E-15</v>
      </c>
      <c r="MH8">
        <v>0.68844590000000006</v>
      </c>
      <c r="MI8">
        <v>12.578709999999999</v>
      </c>
      <c r="MJ8" s="1">
        <v>9.8742149999999998E-18</v>
      </c>
      <c r="MK8" s="1">
        <v>3.360253E-15</v>
      </c>
      <c r="ML8">
        <v>0.68782200000000004</v>
      </c>
      <c r="MM8">
        <v>12.939170000000001</v>
      </c>
      <c r="MN8" s="1">
        <v>9.9019189999999996E-18</v>
      </c>
      <c r="MO8" s="1">
        <v>3.3760579999999998E-15</v>
      </c>
      <c r="MP8">
        <v>0.68728250000000002</v>
      </c>
      <c r="MQ8">
        <v>13.352830000000001</v>
      </c>
      <c r="MR8" s="1">
        <v>1.045821E-17</v>
      </c>
      <c r="MS8" s="1">
        <v>3.5688709999999998E-15</v>
      </c>
      <c r="MT8">
        <v>0.68678209999999995</v>
      </c>
      <c r="MU8">
        <v>13.33056</v>
      </c>
      <c r="MV8" s="1">
        <v>1.0886E-17</v>
      </c>
      <c r="MW8" s="1">
        <v>3.7137959999999997E-15</v>
      </c>
      <c r="MX8">
        <v>0.6862975</v>
      </c>
      <c r="MY8">
        <v>13.27068</v>
      </c>
      <c r="MZ8" s="1">
        <v>1.1014390000000001E-17</v>
      </c>
      <c r="NA8" s="1">
        <v>3.7571170000000003E-15</v>
      </c>
      <c r="NB8">
        <v>0.68579800000000002</v>
      </c>
      <c r="NC8">
        <v>13.26398</v>
      </c>
      <c r="ND8" s="1">
        <v>1.093958E-17</v>
      </c>
      <c r="NE8" s="1">
        <v>3.7320839999999998E-15</v>
      </c>
      <c r="NF8">
        <v>0.68528180000000005</v>
      </c>
      <c r="NG8">
        <v>12.92765</v>
      </c>
      <c r="NH8" s="1">
        <v>1.076294E-17</v>
      </c>
      <c r="NI8" s="1">
        <v>3.6724209999999996E-15</v>
      </c>
      <c r="NJ8">
        <v>0.68481309999999995</v>
      </c>
      <c r="NK8">
        <v>12.84069</v>
      </c>
      <c r="NL8" s="1">
        <v>1.0540419999999999E-17</v>
      </c>
      <c r="NM8" s="1">
        <v>3.5973830000000003E-15</v>
      </c>
      <c r="NN8">
        <v>0.68496889999999999</v>
      </c>
      <c r="NO8">
        <v>12.841710000000001</v>
      </c>
      <c r="NP8" s="1">
        <v>1.029111E-17</v>
      </c>
      <c r="NQ8" s="1">
        <v>3.5102189999999999E-15</v>
      </c>
      <c r="NR8">
        <v>0.68508829999999998</v>
      </c>
      <c r="NS8">
        <v>12.83286</v>
      </c>
      <c r="NT8" s="1">
        <v>9.6878250000000003E-18</v>
      </c>
      <c r="NU8" s="1">
        <v>3.2993640000000001E-15</v>
      </c>
      <c r="NV8">
        <v>0.68514059999999999</v>
      </c>
      <c r="NW8">
        <v>13.140029999999999</v>
      </c>
      <c r="NX8" s="1">
        <v>8.6919969999999996E-18</v>
      </c>
      <c r="NY8" s="1">
        <v>2.9585880000000002E-15</v>
      </c>
      <c r="NZ8">
        <v>0.68517070000000002</v>
      </c>
      <c r="OA8">
        <v>13.305479999999999</v>
      </c>
      <c r="OB8" s="1">
        <v>7.9035050000000002E-18</v>
      </c>
      <c r="OC8" s="1">
        <v>2.6915020000000001E-15</v>
      </c>
      <c r="OD8">
        <v>0.68516069999999996</v>
      </c>
      <c r="OE8">
        <v>13.21941</v>
      </c>
      <c r="OF8" s="1">
        <v>7.3855099999999995E-18</v>
      </c>
      <c r="OG8" s="1">
        <v>2.516021E-15</v>
      </c>
      <c r="OH8">
        <v>0.68516960000000005</v>
      </c>
      <c r="OI8">
        <v>12.983090000000001</v>
      </c>
      <c r="OJ8" s="1">
        <v>7.0164049999999998E-18</v>
      </c>
      <c r="OK8" s="1">
        <v>2.3905900000000001E-15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0.85677329999999996</v>
      </c>
      <c r="G9">
        <v>14.2827</v>
      </c>
      <c r="H9" s="1">
        <v>3.1023699999999999E-5</v>
      </c>
      <c r="I9">
        <v>1.5278740000000001E-2</v>
      </c>
      <c r="J9">
        <v>0.85472519999999996</v>
      </c>
      <c r="K9">
        <v>13.99776</v>
      </c>
      <c r="L9" s="1">
        <v>9.0221539999999998E-8</v>
      </c>
      <c r="M9" s="1">
        <v>4.4473159999999997E-5</v>
      </c>
      <c r="N9">
        <v>0.85267230000000005</v>
      </c>
      <c r="O9">
        <v>13.991479999999999</v>
      </c>
      <c r="P9" s="1">
        <v>2.6895499999999998E-10</v>
      </c>
      <c r="Q9" s="1">
        <v>1.324462E-7</v>
      </c>
      <c r="R9">
        <v>0.85058959999999995</v>
      </c>
      <c r="S9">
        <v>13.728389999999999</v>
      </c>
      <c r="T9" s="1">
        <v>8.2402730000000003E-13</v>
      </c>
      <c r="U9" s="1">
        <v>4.0598939999999998E-10</v>
      </c>
      <c r="V9">
        <v>0.84855740000000002</v>
      </c>
      <c r="W9">
        <v>13.66098</v>
      </c>
      <c r="X9" s="1">
        <v>2.8870059999999999E-15</v>
      </c>
      <c r="Y9" s="1">
        <v>1.4528249999999999E-12</v>
      </c>
      <c r="Z9">
        <v>0.84147070000000002</v>
      </c>
      <c r="AA9">
        <v>13.537739999999999</v>
      </c>
      <c r="AB9" s="1">
        <v>3.5011189999999999E-16</v>
      </c>
      <c r="AC9" s="1">
        <v>2.061405E-13</v>
      </c>
      <c r="AD9">
        <v>0.83439770000000002</v>
      </c>
      <c r="AE9">
        <v>13.30161</v>
      </c>
      <c r="AF9" s="1">
        <v>4.9538840000000004E-16</v>
      </c>
      <c r="AG9" s="1">
        <v>2.9488799999999997E-13</v>
      </c>
      <c r="AH9">
        <v>0.82800779999999996</v>
      </c>
      <c r="AI9">
        <v>13.166180000000001</v>
      </c>
      <c r="AJ9" s="1">
        <v>7.0680819999999997E-16</v>
      </c>
      <c r="AK9" s="1">
        <v>4.2006460000000001E-13</v>
      </c>
      <c r="AL9">
        <v>0.82160920000000004</v>
      </c>
      <c r="AM9">
        <v>13.18186</v>
      </c>
      <c r="AN9" s="1">
        <v>8.3988469999999999E-16</v>
      </c>
      <c r="AO9" s="1">
        <v>4.9832590000000001E-13</v>
      </c>
      <c r="AP9">
        <v>0.81517729999999999</v>
      </c>
      <c r="AQ9">
        <v>12.85031</v>
      </c>
      <c r="AR9" s="1">
        <v>9.2293439999999999E-16</v>
      </c>
      <c r="AS9" s="1">
        <v>5.483733E-13</v>
      </c>
      <c r="AT9">
        <v>0.80865779999999998</v>
      </c>
      <c r="AU9">
        <v>12.61609</v>
      </c>
      <c r="AV9" s="1">
        <v>9.8879190000000009E-16</v>
      </c>
      <c r="AW9" s="1">
        <v>5.8836809999999996E-13</v>
      </c>
      <c r="AX9">
        <v>0.80192240000000004</v>
      </c>
      <c r="AY9">
        <v>12.19927</v>
      </c>
      <c r="AZ9" s="1">
        <v>1.0469660000000001E-15</v>
      </c>
      <c r="BA9" s="1">
        <v>6.2431099999999996E-13</v>
      </c>
      <c r="BB9">
        <v>0.79506109999999997</v>
      </c>
      <c r="BC9">
        <v>12.08691</v>
      </c>
      <c r="BD9" s="1">
        <v>1.108319E-15</v>
      </c>
      <c r="BE9" s="1">
        <v>6.6234539999999997E-13</v>
      </c>
      <c r="BF9">
        <v>0.78766080000000005</v>
      </c>
      <c r="BG9">
        <v>11.956630000000001</v>
      </c>
      <c r="BH9" s="1">
        <v>1.1706009999999999E-15</v>
      </c>
      <c r="BI9" s="1">
        <v>7.0143719999999999E-13</v>
      </c>
      <c r="BJ9">
        <v>0.78005579999999997</v>
      </c>
      <c r="BK9">
        <v>12.09023</v>
      </c>
      <c r="BL9" s="1">
        <v>1.245118E-15</v>
      </c>
      <c r="BM9" s="1">
        <v>7.4838819999999998E-13</v>
      </c>
      <c r="BN9">
        <v>0.77223310000000001</v>
      </c>
      <c r="BO9">
        <v>12.26923</v>
      </c>
      <c r="BP9" s="1">
        <v>1.3306669999999999E-15</v>
      </c>
      <c r="BQ9" s="1">
        <v>8.0214940000000003E-13</v>
      </c>
      <c r="BR9">
        <v>0.76499839999999997</v>
      </c>
      <c r="BS9">
        <v>12.410220000000001</v>
      </c>
      <c r="BT9" s="1">
        <v>1.395784E-15</v>
      </c>
      <c r="BU9" s="1">
        <v>8.4297589999999996E-13</v>
      </c>
      <c r="BV9">
        <v>0.75763950000000002</v>
      </c>
      <c r="BW9">
        <v>12.34831</v>
      </c>
      <c r="BX9" s="1">
        <v>1.419379E-15</v>
      </c>
      <c r="BY9" s="1">
        <v>8.5946159999999997E-13</v>
      </c>
      <c r="BZ9">
        <v>0.75017409999999995</v>
      </c>
      <c r="CA9">
        <v>12.220789999999999</v>
      </c>
      <c r="CB9" s="1">
        <v>1.440017E-15</v>
      </c>
      <c r="CC9" s="1">
        <v>8.754929E-13</v>
      </c>
      <c r="CD9">
        <v>0.74278979999999994</v>
      </c>
      <c r="CE9">
        <v>11.87396</v>
      </c>
      <c r="CF9" s="1">
        <v>1.4281149999999999E-15</v>
      </c>
      <c r="CG9" s="1">
        <v>8.708044E-13</v>
      </c>
      <c r="CH9">
        <v>0.73543389999999997</v>
      </c>
      <c r="CI9">
        <v>11.89118</v>
      </c>
      <c r="CJ9" s="1">
        <v>1.417942E-15</v>
      </c>
      <c r="CK9" s="1">
        <v>8.6825509999999998E-13</v>
      </c>
      <c r="CL9">
        <v>0.7276726</v>
      </c>
      <c r="CM9">
        <v>11.894159999999999</v>
      </c>
      <c r="CN9" s="1">
        <v>1.4109699999999999E-15</v>
      </c>
      <c r="CO9" s="1">
        <v>8.6750169999999996E-13</v>
      </c>
      <c r="CP9">
        <v>0.71962110000000001</v>
      </c>
      <c r="CQ9">
        <v>11.940659999999999</v>
      </c>
      <c r="CR9" s="1">
        <v>1.4092790000000001E-15</v>
      </c>
      <c r="CS9" s="1">
        <v>8.7024689999999998E-13</v>
      </c>
      <c r="CT9">
        <v>0.71119239999999995</v>
      </c>
      <c r="CU9">
        <v>12.31118</v>
      </c>
      <c r="CV9" s="1">
        <v>1.40414E-15</v>
      </c>
      <c r="CW9" s="1">
        <v>8.7032329999999996E-13</v>
      </c>
      <c r="CX9">
        <v>0.70251079999999999</v>
      </c>
      <c r="CY9">
        <v>12.51037</v>
      </c>
      <c r="CZ9" s="1">
        <v>1.353765E-15</v>
      </c>
      <c r="DA9" s="1">
        <v>8.4269409999999996E-13</v>
      </c>
      <c r="DB9">
        <v>0.69394889999999998</v>
      </c>
      <c r="DC9">
        <v>12.455500000000001</v>
      </c>
      <c r="DD9" s="1">
        <v>1.3809189999999999E-15</v>
      </c>
      <c r="DE9" s="1">
        <v>8.6472690000000002E-13</v>
      </c>
      <c r="DF9">
        <v>0.6862935</v>
      </c>
      <c r="DG9">
        <v>12.3683</v>
      </c>
      <c r="DH9" s="1">
        <v>1.432069E-15</v>
      </c>
      <c r="DI9" s="1">
        <v>9.0025890000000001E-13</v>
      </c>
      <c r="DJ9">
        <v>0.67856720000000004</v>
      </c>
      <c r="DK9">
        <v>12.02727</v>
      </c>
      <c r="DL9" s="1">
        <v>1.4943159999999999E-15</v>
      </c>
      <c r="DM9" s="1">
        <v>9.4268479999999992E-13</v>
      </c>
      <c r="DN9">
        <v>0.67128460000000001</v>
      </c>
      <c r="DO9">
        <v>12.160640000000001</v>
      </c>
      <c r="DP9" s="1">
        <v>1.5197989999999999E-15</v>
      </c>
      <c r="DQ9" s="1">
        <v>9.6205499999999998E-13</v>
      </c>
      <c r="DR9">
        <v>0.67284109999999997</v>
      </c>
      <c r="DS9">
        <v>12.04842</v>
      </c>
      <c r="DT9" s="1">
        <v>1.5199469999999999E-15</v>
      </c>
      <c r="DU9" s="1">
        <v>9.561699000000001E-13</v>
      </c>
      <c r="DV9">
        <v>0.67464800000000003</v>
      </c>
      <c r="DW9">
        <v>12.105409999999999</v>
      </c>
      <c r="DX9" s="1">
        <v>1.3768E-15</v>
      </c>
      <c r="DY9" s="1">
        <v>8.5611209999999997E-13</v>
      </c>
      <c r="DZ9">
        <v>0.67520380000000002</v>
      </c>
      <c r="EA9">
        <v>12.47532</v>
      </c>
      <c r="EB9" s="1">
        <v>9.1437829999999999E-16</v>
      </c>
      <c r="EC9" s="1">
        <v>5.6307730000000002E-13</v>
      </c>
      <c r="ED9">
        <v>0.6753652</v>
      </c>
      <c r="EE9">
        <v>12.7628</v>
      </c>
      <c r="EF9" s="1">
        <v>5.6504380000000001E-16</v>
      </c>
      <c r="EG9" s="1">
        <v>3.4717970000000002E-13</v>
      </c>
      <c r="EH9">
        <v>0.67542469999999999</v>
      </c>
      <c r="EI9">
        <v>12.81906</v>
      </c>
      <c r="EJ9" s="1">
        <v>3.7651569999999999E-16</v>
      </c>
      <c r="EK9" s="1">
        <v>2.3160409999999999E-13</v>
      </c>
      <c r="EL9">
        <v>0.6754407</v>
      </c>
      <c r="EM9">
        <v>12.668659999999999</v>
      </c>
      <c r="EN9" s="1">
        <v>2.851002E-16</v>
      </c>
      <c r="EO9" s="1">
        <v>1.755671E-13</v>
      </c>
      <c r="EP9">
        <v>0.67543830000000005</v>
      </c>
      <c r="EQ9">
        <v>12.30641</v>
      </c>
      <c r="ER9" s="1">
        <v>2.3654769999999999E-16</v>
      </c>
      <c r="ES9" s="1">
        <v>1.4562489999999999E-13</v>
      </c>
      <c r="ET9">
        <v>0.6754213</v>
      </c>
      <c r="EU9">
        <v>12.12307</v>
      </c>
      <c r="EV9" s="1">
        <v>2.0858569999999999E-16</v>
      </c>
      <c r="EW9" s="1">
        <v>1.282526E-13</v>
      </c>
      <c r="EX9">
        <v>0.675427</v>
      </c>
      <c r="EY9">
        <v>12.253679999999999</v>
      </c>
      <c r="EZ9" s="1">
        <v>1.903797E-16</v>
      </c>
      <c r="FA9" s="1">
        <v>1.168256E-13</v>
      </c>
      <c r="FB9">
        <v>0.67543470000000005</v>
      </c>
      <c r="FC9">
        <v>12.49771</v>
      </c>
      <c r="FD9" s="1">
        <v>1.776328E-16</v>
      </c>
      <c r="FE9" s="1">
        <v>1.087188E-13</v>
      </c>
      <c r="FF9">
        <v>0.67542619999999998</v>
      </c>
      <c r="FG9">
        <v>13.094279999999999</v>
      </c>
      <c r="FH9" s="1">
        <v>1.6728279999999999E-16</v>
      </c>
      <c r="FI9" s="1">
        <v>1.020886E-13</v>
      </c>
      <c r="FJ9">
        <v>0.67542829999999998</v>
      </c>
      <c r="FK9">
        <v>12.919219999999999</v>
      </c>
      <c r="FL9" s="1">
        <v>1.588447E-16</v>
      </c>
      <c r="FM9" s="1">
        <v>9.6646699999999998E-14</v>
      </c>
      <c r="FN9">
        <v>0.67545460000000002</v>
      </c>
      <c r="FO9">
        <v>12.79574</v>
      </c>
      <c r="FP9" s="1">
        <v>1.5134040000000001E-16</v>
      </c>
      <c r="FQ9" s="1">
        <v>9.1800339999999999E-14</v>
      </c>
      <c r="FR9">
        <v>0.67543149999999996</v>
      </c>
      <c r="FS9">
        <v>12.631309999999999</v>
      </c>
      <c r="FT9" s="1">
        <v>1.44609E-16</v>
      </c>
      <c r="FU9" s="1">
        <v>8.7425080000000002E-14</v>
      </c>
      <c r="FV9">
        <v>0.67542979999999997</v>
      </c>
      <c r="FW9">
        <v>12.344569999999999</v>
      </c>
      <c r="FX9" s="1">
        <v>1.3833500000000001E-16</v>
      </c>
      <c r="FY9" s="1">
        <v>8.3346160000000003E-14</v>
      </c>
      <c r="FZ9">
        <v>0.6754192</v>
      </c>
      <c r="GA9">
        <v>12.21381</v>
      </c>
      <c r="GB9" s="1">
        <v>1.3237329999999999E-16</v>
      </c>
      <c r="GC9" s="1">
        <v>7.9487409999999997E-14</v>
      </c>
      <c r="GD9">
        <v>0.6754618</v>
      </c>
      <c r="GE9">
        <v>12.21599</v>
      </c>
      <c r="GF9" s="1">
        <v>1.2709960000000001E-16</v>
      </c>
      <c r="GG9" s="1">
        <v>7.6063759999999998E-14</v>
      </c>
      <c r="GH9">
        <v>0.67545809999999995</v>
      </c>
      <c r="GI9">
        <v>12.48969</v>
      </c>
      <c r="GJ9" s="1">
        <v>1.2197149999999999E-16</v>
      </c>
      <c r="GK9" s="1">
        <v>7.2733629999999999E-14</v>
      </c>
      <c r="GL9">
        <v>0.67542500000000005</v>
      </c>
      <c r="GM9">
        <v>13.05846</v>
      </c>
      <c r="GN9" s="1">
        <v>1.1739879999999999E-16</v>
      </c>
      <c r="GO9" s="1">
        <v>6.9762980000000004E-14</v>
      </c>
      <c r="GP9">
        <v>0.675427</v>
      </c>
      <c r="GQ9">
        <v>13.05729</v>
      </c>
      <c r="GR9" s="1">
        <v>1.1307780000000001E-16</v>
      </c>
      <c r="GS9" s="1">
        <v>6.6963309999999997E-14</v>
      </c>
      <c r="GT9">
        <v>0.67545469999999996</v>
      </c>
      <c r="GU9">
        <v>12.934900000000001</v>
      </c>
      <c r="GV9" s="1">
        <v>1.088825E-16</v>
      </c>
      <c r="GW9" s="1">
        <v>6.4252919999999996E-14</v>
      </c>
      <c r="GX9">
        <v>0.67542170000000001</v>
      </c>
      <c r="GY9">
        <v>12.86786</v>
      </c>
      <c r="GZ9" s="1">
        <v>1.048001E-16</v>
      </c>
      <c r="HA9" s="1">
        <v>6.1640130000000005E-14</v>
      </c>
      <c r="HB9">
        <v>0.67545520000000003</v>
      </c>
      <c r="HC9">
        <v>12.40681</v>
      </c>
      <c r="HD9" s="1">
        <v>1.008318E-16</v>
      </c>
      <c r="HE9" s="1">
        <v>5.914877E-14</v>
      </c>
      <c r="HF9">
        <v>0.67543470000000005</v>
      </c>
      <c r="HG9">
        <v>12.33595</v>
      </c>
      <c r="HH9" s="1">
        <v>9.7053259999999999E-17</v>
      </c>
      <c r="HI9" s="1">
        <v>5.6790470000000001E-14</v>
      </c>
      <c r="HJ9">
        <v>0.67542860000000005</v>
      </c>
      <c r="HK9">
        <v>12.37133</v>
      </c>
      <c r="HL9" s="1">
        <v>9.343861E-17</v>
      </c>
      <c r="HM9" s="1">
        <v>5.4560129999999999E-14</v>
      </c>
      <c r="HN9">
        <v>0.675427</v>
      </c>
      <c r="HO9">
        <v>12.5449</v>
      </c>
      <c r="HP9" s="1">
        <v>8.9975139999999997E-17</v>
      </c>
      <c r="HQ9" s="1">
        <v>5.2444119999999998E-14</v>
      </c>
      <c r="HR9">
        <v>0.67542829999999998</v>
      </c>
      <c r="HS9">
        <v>13.067880000000001</v>
      </c>
      <c r="HT9" s="1">
        <v>8.6272750000000005E-17</v>
      </c>
      <c r="HU9" s="1">
        <v>5.02167E-14</v>
      </c>
      <c r="HV9">
        <v>0.67545109999999997</v>
      </c>
      <c r="HW9">
        <v>13.178290000000001</v>
      </c>
      <c r="HX9" s="1">
        <v>8.308636E-17</v>
      </c>
      <c r="HY9" s="1">
        <v>4.8302819999999997E-14</v>
      </c>
      <c r="HZ9">
        <v>0.67542360000000001</v>
      </c>
      <c r="IA9">
        <v>13.042339999999999</v>
      </c>
      <c r="IB9" s="1">
        <v>7.9731910000000005E-17</v>
      </c>
      <c r="IC9" s="1">
        <v>4.6313899999999999E-14</v>
      </c>
      <c r="ID9">
        <v>0.67546550000000005</v>
      </c>
      <c r="IE9">
        <v>12.94238</v>
      </c>
      <c r="IF9" s="1">
        <v>7.6632819999999997E-17</v>
      </c>
      <c r="IG9" s="1">
        <v>4.4478419999999997E-14</v>
      </c>
      <c r="IH9">
        <v>0.67542179999999996</v>
      </c>
      <c r="II9">
        <v>12.50849</v>
      </c>
      <c r="IJ9" s="1">
        <v>7.3620309999999995E-17</v>
      </c>
      <c r="IK9" s="1">
        <v>4.2706859999999999E-14</v>
      </c>
      <c r="IL9">
        <v>0.67542340000000001</v>
      </c>
      <c r="IM9">
        <v>12.411820000000001</v>
      </c>
      <c r="IN9" s="1">
        <v>7.0769730000000001E-17</v>
      </c>
      <c r="IO9" s="1">
        <v>4.1037699999999999E-14</v>
      </c>
      <c r="IP9">
        <v>0.6754599</v>
      </c>
      <c r="IQ9">
        <v>12.359310000000001</v>
      </c>
      <c r="IR9" s="1">
        <v>6.7932549999999998E-17</v>
      </c>
      <c r="IS9" s="1">
        <v>3.9380890000000002E-14</v>
      </c>
      <c r="IT9">
        <v>0.67545710000000003</v>
      </c>
      <c r="IU9">
        <v>12.482200000000001</v>
      </c>
      <c r="IV9" s="1">
        <v>6.5236970000000004E-17</v>
      </c>
      <c r="IW9" s="1">
        <v>3.7814890000000002E-14</v>
      </c>
      <c r="IX9">
        <v>0.67542480000000005</v>
      </c>
      <c r="IY9">
        <v>12.95046</v>
      </c>
      <c r="IZ9" s="1">
        <v>6.2803049999999998E-17</v>
      </c>
      <c r="JA9" s="1">
        <v>3.6397359999999997E-14</v>
      </c>
      <c r="JB9">
        <v>0.67542409999999997</v>
      </c>
      <c r="JC9">
        <v>12.768050000000001</v>
      </c>
      <c r="JD9" s="1">
        <v>6.0319389999999998E-17</v>
      </c>
      <c r="JE9" s="1">
        <v>3.4952979999999999E-14</v>
      </c>
      <c r="JF9">
        <v>0.67543450000000005</v>
      </c>
      <c r="JG9">
        <v>12.908239999999999</v>
      </c>
      <c r="JH9" s="1">
        <v>5.8053220000000001E-17</v>
      </c>
      <c r="JI9" s="1">
        <v>3.3640570000000001E-14</v>
      </c>
      <c r="JJ9">
        <v>0.67542990000000003</v>
      </c>
      <c r="JK9">
        <v>12.715070000000001</v>
      </c>
      <c r="JL9" s="1">
        <v>5.5831340000000005E-17</v>
      </c>
      <c r="JM9" s="1">
        <v>3.2348560000000003E-14</v>
      </c>
      <c r="JN9">
        <v>0.67542789999999997</v>
      </c>
      <c r="JO9">
        <v>12.76324</v>
      </c>
      <c r="JP9" s="1">
        <v>5.3784779999999998E-17</v>
      </c>
      <c r="JQ9" s="1">
        <v>3.1166660000000003E-14</v>
      </c>
      <c r="JR9">
        <v>0.675427</v>
      </c>
      <c r="JS9">
        <v>12.76624</v>
      </c>
      <c r="JT9" s="1">
        <v>5.1766769999999997E-17</v>
      </c>
      <c r="JU9" s="1">
        <v>2.9997789999999999E-14</v>
      </c>
      <c r="JV9">
        <v>0.67516030000000005</v>
      </c>
      <c r="JW9">
        <v>12.828939999999999</v>
      </c>
      <c r="JX9" s="1">
        <v>4.9937850000000003E-17</v>
      </c>
      <c r="JY9" s="1">
        <v>2.8948330000000003E-14</v>
      </c>
      <c r="JZ9">
        <v>0.67482679999999995</v>
      </c>
      <c r="KA9">
        <v>12.765650000000001</v>
      </c>
      <c r="KB9" s="1">
        <v>4.9123740000000002E-17</v>
      </c>
      <c r="KC9" s="1">
        <v>2.8511720000000003E-14</v>
      </c>
      <c r="KD9">
        <v>0.67457259999999997</v>
      </c>
      <c r="KE9">
        <v>13.290839999999999</v>
      </c>
      <c r="KF9" s="1">
        <v>4.9523889999999998E-17</v>
      </c>
      <c r="KG9" s="1">
        <v>2.8757610000000003E-14</v>
      </c>
      <c r="KH9">
        <v>0.67429640000000002</v>
      </c>
      <c r="KI9">
        <v>13.02444</v>
      </c>
      <c r="KJ9" s="1">
        <v>4.953911E-17</v>
      </c>
      <c r="KK9" s="1">
        <v>2.875875E-14</v>
      </c>
      <c r="KL9">
        <v>0.67402119999999999</v>
      </c>
      <c r="KM9">
        <v>13.07625</v>
      </c>
      <c r="KN9" s="1">
        <v>4.8845370000000003E-17</v>
      </c>
      <c r="KO9" s="1">
        <v>2.835191E-14</v>
      </c>
      <c r="KP9">
        <v>0.67378280000000002</v>
      </c>
      <c r="KQ9">
        <v>12.93322</v>
      </c>
      <c r="KR9" s="1">
        <v>4.772234E-17</v>
      </c>
      <c r="KS9" s="1">
        <v>2.769985E-14</v>
      </c>
      <c r="KT9">
        <v>0.67350569999999998</v>
      </c>
      <c r="KU9">
        <v>12.59939</v>
      </c>
      <c r="KV9" s="1">
        <v>4.6448099999999999E-17</v>
      </c>
      <c r="KW9" s="1">
        <v>2.6962769999999999E-14</v>
      </c>
      <c r="KX9">
        <v>0.67325760000000001</v>
      </c>
      <c r="KY9">
        <v>12.554360000000001</v>
      </c>
      <c r="KZ9" s="1">
        <v>4.5042260000000001E-17</v>
      </c>
      <c r="LA9" s="1">
        <v>2.6151499999999999E-14</v>
      </c>
      <c r="LB9">
        <v>0.67328580000000005</v>
      </c>
      <c r="LC9">
        <v>12.56138</v>
      </c>
      <c r="LD9" s="1">
        <v>4.363034E-17</v>
      </c>
      <c r="LE9" s="1">
        <v>2.532496E-14</v>
      </c>
      <c r="LF9">
        <v>0.67336790000000002</v>
      </c>
      <c r="LG9">
        <v>12.732849999999999</v>
      </c>
      <c r="LH9" s="1">
        <v>4.1399209999999999E-17</v>
      </c>
      <c r="LI9" s="1">
        <v>2.4003379999999999E-14</v>
      </c>
      <c r="LJ9">
        <v>0.67338710000000002</v>
      </c>
      <c r="LK9">
        <v>13.32231</v>
      </c>
      <c r="LL9" s="1">
        <v>3.833667E-17</v>
      </c>
      <c r="LM9" s="1">
        <v>2.2223230000000001E-14</v>
      </c>
      <c r="LN9">
        <v>0.67339320000000003</v>
      </c>
      <c r="LO9">
        <v>13.24206</v>
      </c>
      <c r="LP9" s="1">
        <v>3.5790409999999998E-17</v>
      </c>
      <c r="LQ9" s="1">
        <v>2.075459E-14</v>
      </c>
      <c r="LR9">
        <v>0.67338109999999995</v>
      </c>
      <c r="LS9">
        <v>13.41789</v>
      </c>
      <c r="LT9" s="1">
        <v>3.402508E-17</v>
      </c>
      <c r="LU9" s="1">
        <v>1.973937E-14</v>
      </c>
      <c r="LV9">
        <v>0.67340409999999995</v>
      </c>
      <c r="LW9">
        <v>13.62346</v>
      </c>
      <c r="LX9" s="1">
        <v>3.2582869999999999E-17</v>
      </c>
      <c r="LY9" s="1">
        <v>1.890589E-14</v>
      </c>
      <c r="LZ9">
        <v>0.67341720000000005</v>
      </c>
      <c r="MA9">
        <v>13.07667</v>
      </c>
      <c r="MB9" s="1">
        <v>3.1336319999999998E-17</v>
      </c>
      <c r="MC9" s="1">
        <v>1.8187249999999999E-14</v>
      </c>
      <c r="MD9">
        <v>0.67337599999999997</v>
      </c>
      <c r="ME9">
        <v>12.702159999999999</v>
      </c>
      <c r="MF9" s="1">
        <v>3.0216829999999999E-17</v>
      </c>
      <c r="MG9" s="1">
        <v>1.753625E-14</v>
      </c>
      <c r="MH9">
        <v>0.6727687</v>
      </c>
      <c r="MI9">
        <v>12.58249</v>
      </c>
      <c r="MJ9" s="1">
        <v>2.9259620000000001E-17</v>
      </c>
      <c r="MK9" s="1">
        <v>1.6997339999999999E-14</v>
      </c>
      <c r="ML9">
        <v>0.67212720000000004</v>
      </c>
      <c r="MM9">
        <v>12.981579999999999</v>
      </c>
      <c r="MN9" s="1">
        <v>2.9406290000000002E-17</v>
      </c>
      <c r="MO9" s="1">
        <v>1.7126649999999999E-14</v>
      </c>
      <c r="MP9">
        <v>0.6715795</v>
      </c>
      <c r="MQ9">
        <v>13.491989999999999</v>
      </c>
      <c r="MR9" s="1">
        <v>3.1060940000000003E-17</v>
      </c>
      <c r="MS9" s="1">
        <v>1.810699E-14</v>
      </c>
      <c r="MT9">
        <v>0.6710256</v>
      </c>
      <c r="MU9">
        <v>13.47719</v>
      </c>
      <c r="MV9" s="1">
        <v>3.2259669999999997E-17</v>
      </c>
      <c r="MW9" s="1">
        <v>1.8793779999999999E-14</v>
      </c>
      <c r="MX9">
        <v>0.67049630000000005</v>
      </c>
      <c r="MY9">
        <v>13.39974</v>
      </c>
      <c r="MZ9" s="1">
        <v>3.2573650000000001E-17</v>
      </c>
      <c r="NA9" s="1">
        <v>1.8969199999999999E-14</v>
      </c>
      <c r="NB9">
        <v>0.66996699999999998</v>
      </c>
      <c r="NC9">
        <v>13.40343</v>
      </c>
      <c r="ND9" s="1">
        <v>3.2309919999999997E-17</v>
      </c>
      <c r="NE9" s="1">
        <v>1.8816270000000002E-14</v>
      </c>
      <c r="NF9">
        <v>0.66943520000000001</v>
      </c>
      <c r="NG9">
        <v>13.0128</v>
      </c>
      <c r="NH9" s="1">
        <v>3.1749530000000003E-17</v>
      </c>
      <c r="NI9" s="1">
        <v>1.849052E-14</v>
      </c>
      <c r="NJ9">
        <v>0.66893080000000005</v>
      </c>
      <c r="NK9">
        <v>12.8874</v>
      </c>
      <c r="NL9" s="1">
        <v>3.1067849999999998E-17</v>
      </c>
      <c r="NM9" s="1">
        <v>1.8098899999999999E-14</v>
      </c>
      <c r="NN9">
        <v>0.66900689999999996</v>
      </c>
      <c r="NO9">
        <v>12.884259999999999</v>
      </c>
      <c r="NP9" s="1">
        <v>3.0312730000000001E-17</v>
      </c>
      <c r="NQ9" s="1">
        <v>1.7647669999999999E-14</v>
      </c>
      <c r="NR9">
        <v>0.6691203</v>
      </c>
      <c r="NS9">
        <v>12.8675</v>
      </c>
      <c r="NT9" s="1">
        <v>2.8451129999999999E-17</v>
      </c>
      <c r="NU9" s="1">
        <v>1.6526869999999999E-14</v>
      </c>
      <c r="NV9">
        <v>0.66914949999999995</v>
      </c>
      <c r="NW9">
        <v>13.20781</v>
      </c>
      <c r="NX9" s="1">
        <v>2.550764E-17</v>
      </c>
      <c r="NY9" s="1">
        <v>1.4808340000000001E-14</v>
      </c>
      <c r="NZ9">
        <v>0.66913460000000002</v>
      </c>
      <c r="OA9">
        <v>13.444850000000001</v>
      </c>
      <c r="OB9" s="1">
        <v>2.3224429999999999E-17</v>
      </c>
      <c r="OC9" s="1">
        <v>1.349331E-14</v>
      </c>
      <c r="OD9">
        <v>0.66917110000000002</v>
      </c>
      <c r="OE9">
        <v>13.320639999999999</v>
      </c>
      <c r="OF9" s="1">
        <v>2.1730709999999999E-17</v>
      </c>
      <c r="OG9" s="1">
        <v>1.263351E-14</v>
      </c>
      <c r="OH9">
        <v>0.66913679999999998</v>
      </c>
      <c r="OI9">
        <v>13.07504</v>
      </c>
      <c r="OJ9" s="1">
        <v>2.0656819999999999E-17</v>
      </c>
      <c r="OK9" s="1">
        <v>1.201225E-14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0.77291549999999998</v>
      </c>
      <c r="G10">
        <v>14.361689999999999</v>
      </c>
      <c r="H10" s="1">
        <v>1.1833840000000001E-4</v>
      </c>
      <c r="I10">
        <v>6.38045E-2</v>
      </c>
      <c r="J10">
        <v>0.77148850000000002</v>
      </c>
      <c r="K10">
        <v>14.043609999999999</v>
      </c>
      <c r="L10" s="1">
        <v>3.429228E-7</v>
      </c>
      <c r="M10" s="1">
        <v>1.8515400000000001E-4</v>
      </c>
      <c r="N10">
        <v>0.7700188</v>
      </c>
      <c r="O10">
        <v>14.05823</v>
      </c>
      <c r="P10" s="1">
        <v>1.019016E-9</v>
      </c>
      <c r="Q10" s="1">
        <v>5.499253E-7</v>
      </c>
      <c r="R10">
        <v>0.76856860000000005</v>
      </c>
      <c r="S10">
        <v>13.755380000000001</v>
      </c>
      <c r="T10" s="1">
        <v>3.1132860000000001E-12</v>
      </c>
      <c r="U10" s="1">
        <v>1.6817409999999999E-9</v>
      </c>
      <c r="V10">
        <v>0.76713229999999999</v>
      </c>
      <c r="W10">
        <v>13.680580000000001</v>
      </c>
      <c r="X10" s="1">
        <v>1.163055E-14</v>
      </c>
      <c r="Y10" s="1">
        <v>6.5292329999999998E-12</v>
      </c>
      <c r="Z10">
        <v>0.76246999999999998</v>
      </c>
      <c r="AA10">
        <v>13.56513</v>
      </c>
      <c r="AB10" s="1">
        <v>2.1223970000000001E-15</v>
      </c>
      <c r="AC10" s="1">
        <v>1.414672E-12</v>
      </c>
      <c r="AD10">
        <v>0.75763619999999998</v>
      </c>
      <c r="AE10">
        <v>13.329980000000001</v>
      </c>
      <c r="AF10" s="1">
        <v>3.0389799999999999E-15</v>
      </c>
      <c r="AG10" s="1">
        <v>2.0473509999999999E-12</v>
      </c>
      <c r="AH10">
        <v>0.7521369</v>
      </c>
      <c r="AI10">
        <v>13.1973</v>
      </c>
      <c r="AJ10" s="1">
        <v>4.2325449999999998E-15</v>
      </c>
      <c r="AK10" s="1">
        <v>2.846884E-12</v>
      </c>
      <c r="AL10">
        <v>0.74663139999999995</v>
      </c>
      <c r="AM10">
        <v>13.27816</v>
      </c>
      <c r="AN10" s="1">
        <v>4.9128400000000004E-15</v>
      </c>
      <c r="AO10" s="1">
        <v>3.298758E-12</v>
      </c>
      <c r="AP10">
        <v>0.74108949999999996</v>
      </c>
      <c r="AQ10">
        <v>12.924110000000001</v>
      </c>
      <c r="AR10" s="1">
        <v>5.3190630000000003E-15</v>
      </c>
      <c r="AS10" s="1">
        <v>3.576083E-12</v>
      </c>
      <c r="AT10">
        <v>0.73540380000000005</v>
      </c>
      <c r="AU10">
        <v>12.67398</v>
      </c>
      <c r="AV10" s="1">
        <v>5.6140939999999998E-15</v>
      </c>
      <c r="AW10" s="1">
        <v>3.7789439999999999E-12</v>
      </c>
      <c r="AX10">
        <v>0.72950769999999998</v>
      </c>
      <c r="AY10">
        <v>12.246650000000001</v>
      </c>
      <c r="AZ10" s="1">
        <v>5.8616699999999997E-15</v>
      </c>
      <c r="BA10" s="1">
        <v>3.952901E-12</v>
      </c>
      <c r="BB10">
        <v>0.72349799999999997</v>
      </c>
      <c r="BC10">
        <v>12.1351</v>
      </c>
      <c r="BD10" s="1">
        <v>6.1165070000000002E-15</v>
      </c>
      <c r="BE10" s="1">
        <v>4.1325450000000001E-12</v>
      </c>
      <c r="BF10">
        <v>0.71708490000000003</v>
      </c>
      <c r="BG10">
        <v>11.977370000000001</v>
      </c>
      <c r="BH10" s="1">
        <v>6.3643670000000003E-15</v>
      </c>
      <c r="BI10" s="1">
        <v>4.3100219999999998E-12</v>
      </c>
      <c r="BJ10">
        <v>0.71043199999999995</v>
      </c>
      <c r="BK10">
        <v>12.138730000000001</v>
      </c>
      <c r="BL10" s="1">
        <v>6.6693670000000003E-15</v>
      </c>
      <c r="BM10" s="1">
        <v>4.5291030000000003E-12</v>
      </c>
      <c r="BN10">
        <v>0.70360699999999998</v>
      </c>
      <c r="BO10">
        <v>12.361179999999999</v>
      </c>
      <c r="BP10" s="1">
        <v>7.0125840000000001E-15</v>
      </c>
      <c r="BQ10" s="1">
        <v>4.7741E-12</v>
      </c>
      <c r="BR10">
        <v>0.69729669999999999</v>
      </c>
      <c r="BS10">
        <v>12.5364</v>
      </c>
      <c r="BT10" s="1">
        <v>7.2317410000000001E-15</v>
      </c>
      <c r="BU10" s="1">
        <v>4.9320460000000003E-12</v>
      </c>
      <c r="BV10">
        <v>0.69073019999999996</v>
      </c>
      <c r="BW10">
        <v>12.471869999999999</v>
      </c>
      <c r="BX10" s="1">
        <v>7.2329220000000004E-15</v>
      </c>
      <c r="BY10" s="1">
        <v>4.9413129999999998E-12</v>
      </c>
      <c r="BZ10">
        <v>0.68365810000000005</v>
      </c>
      <c r="CA10">
        <v>12.32619</v>
      </c>
      <c r="CB10" s="1">
        <v>7.229016E-15</v>
      </c>
      <c r="CC10" s="1">
        <v>4.9512840000000002E-12</v>
      </c>
      <c r="CD10">
        <v>0.67671219999999999</v>
      </c>
      <c r="CE10">
        <v>11.901820000000001</v>
      </c>
      <c r="CF10" s="1">
        <v>7.0481570000000003E-15</v>
      </c>
      <c r="CG10" s="1">
        <v>4.8347399999999997E-12</v>
      </c>
      <c r="CH10">
        <v>0.66963879999999998</v>
      </c>
      <c r="CI10">
        <v>11.904210000000001</v>
      </c>
      <c r="CJ10" s="1">
        <v>6.8973390000000004E-15</v>
      </c>
      <c r="CK10" s="1">
        <v>4.7430740000000002E-12</v>
      </c>
      <c r="CL10">
        <v>0.66216660000000005</v>
      </c>
      <c r="CM10">
        <v>11.90663</v>
      </c>
      <c r="CN10" s="1">
        <v>6.7538409999999999E-15</v>
      </c>
      <c r="CO10" s="1">
        <v>4.6548650000000003E-12</v>
      </c>
      <c r="CP10">
        <v>0.65443859999999998</v>
      </c>
      <c r="CQ10">
        <v>11.95431</v>
      </c>
      <c r="CR10" s="1">
        <v>6.637129E-15</v>
      </c>
      <c r="CS10" s="1">
        <v>4.5862690000000002E-12</v>
      </c>
      <c r="CT10">
        <v>0.64636979999999999</v>
      </c>
      <c r="CU10">
        <v>12.388489999999999</v>
      </c>
      <c r="CV10" s="1">
        <v>6.4890480000000004E-15</v>
      </c>
      <c r="CW10" s="1">
        <v>4.4913530000000004E-12</v>
      </c>
      <c r="CX10">
        <v>0.63814559999999998</v>
      </c>
      <c r="CY10">
        <v>12.64716</v>
      </c>
      <c r="CZ10" s="1">
        <v>6.1465390000000001E-15</v>
      </c>
      <c r="DA10" s="1">
        <v>4.2653740000000003E-12</v>
      </c>
      <c r="DB10">
        <v>0.63036139999999996</v>
      </c>
      <c r="DC10">
        <v>12.57756</v>
      </c>
      <c r="DD10" s="1">
        <v>6.194995E-15</v>
      </c>
      <c r="DE10" s="1">
        <v>4.3165189999999997E-12</v>
      </c>
      <c r="DF10">
        <v>0.62303470000000005</v>
      </c>
      <c r="DG10">
        <v>12.46842</v>
      </c>
      <c r="DH10" s="1">
        <v>6.3297149999999999E-15</v>
      </c>
      <c r="DI10" s="1">
        <v>4.4186230000000001E-12</v>
      </c>
      <c r="DJ10">
        <v>0.61546219999999996</v>
      </c>
      <c r="DK10">
        <v>12.075279999999999</v>
      </c>
      <c r="DL10" s="1">
        <v>6.4939030000000003E-15</v>
      </c>
      <c r="DM10" s="1">
        <v>4.536778E-12</v>
      </c>
      <c r="DN10">
        <v>0.60836299999999999</v>
      </c>
      <c r="DO10">
        <v>12.1921</v>
      </c>
      <c r="DP10" s="1">
        <v>6.5084169999999999E-15</v>
      </c>
      <c r="DQ10" s="1">
        <v>4.5507469999999997E-12</v>
      </c>
      <c r="DR10">
        <v>0.60717410000000005</v>
      </c>
      <c r="DS10">
        <v>12.06972</v>
      </c>
      <c r="DT10" s="1">
        <v>6.444669E-15</v>
      </c>
      <c r="DU10" s="1">
        <v>4.4789329999999999E-12</v>
      </c>
      <c r="DV10">
        <v>0.60784039999999995</v>
      </c>
      <c r="DW10">
        <v>12.12434</v>
      </c>
      <c r="DX10" s="1">
        <v>5.7237999999999996E-15</v>
      </c>
      <c r="DY10" s="1">
        <v>3.9265910000000003E-12</v>
      </c>
      <c r="DZ10">
        <v>0.60809239999999998</v>
      </c>
      <c r="EA10">
        <v>12.566229999999999</v>
      </c>
      <c r="EB10" s="1">
        <v>3.7422439999999999E-15</v>
      </c>
      <c r="EC10" s="1">
        <v>2.5430030000000001E-12</v>
      </c>
      <c r="ED10">
        <v>0.60815430000000004</v>
      </c>
      <c r="EE10">
        <v>12.89481</v>
      </c>
      <c r="EF10" s="1">
        <v>2.3160770000000001E-15</v>
      </c>
      <c r="EG10" s="1">
        <v>1.5708849999999999E-12</v>
      </c>
      <c r="EH10">
        <v>0.60818700000000003</v>
      </c>
      <c r="EI10">
        <v>12.98005</v>
      </c>
      <c r="EJ10" s="1">
        <v>1.558273E-15</v>
      </c>
      <c r="EK10" s="1">
        <v>1.058506E-12</v>
      </c>
      <c r="EL10">
        <v>0.60820790000000002</v>
      </c>
      <c r="EM10">
        <v>12.83325</v>
      </c>
      <c r="EN10" s="1">
        <v>1.191104E-15</v>
      </c>
      <c r="EO10" s="1">
        <v>8.1013580000000002E-13</v>
      </c>
      <c r="EP10">
        <v>0.60820730000000001</v>
      </c>
      <c r="EQ10">
        <v>12.397</v>
      </c>
      <c r="ER10" s="1">
        <v>9.9393119999999994E-16</v>
      </c>
      <c r="ES10" s="1">
        <v>6.7587680000000001E-13</v>
      </c>
      <c r="ET10">
        <v>0.60822569999999998</v>
      </c>
      <c r="EU10">
        <v>12.148809999999999</v>
      </c>
      <c r="EV10" s="1">
        <v>8.7975799999999999E-16</v>
      </c>
      <c r="EW10" s="1">
        <v>5.9750529999999996E-13</v>
      </c>
      <c r="EX10">
        <v>0.60820649999999998</v>
      </c>
      <c r="EY10">
        <v>12.280570000000001</v>
      </c>
      <c r="EZ10" s="1">
        <v>8.0473919999999998E-16</v>
      </c>
      <c r="FA10" s="1">
        <v>5.4550899999999999E-13</v>
      </c>
      <c r="FB10">
        <v>0.60820370000000001</v>
      </c>
      <c r="FC10">
        <v>12.54834</v>
      </c>
      <c r="FD10" s="1">
        <v>7.5167159999999995E-16</v>
      </c>
      <c r="FE10" s="1">
        <v>5.0816470000000001E-13</v>
      </c>
      <c r="FF10">
        <v>0.60822540000000003</v>
      </c>
      <c r="FG10">
        <v>13.27317</v>
      </c>
      <c r="FH10" s="1">
        <v>7.0841690000000005E-16</v>
      </c>
      <c r="FI10" s="1">
        <v>4.7756890000000003E-13</v>
      </c>
      <c r="FJ10">
        <v>0.60822359999999998</v>
      </c>
      <c r="FK10">
        <v>13.1159</v>
      </c>
      <c r="FL10" s="1">
        <v>6.7290130000000001E-16</v>
      </c>
      <c r="FM10" s="1">
        <v>4.5226120000000002E-13</v>
      </c>
      <c r="FN10">
        <v>0.60820099999999999</v>
      </c>
      <c r="FO10">
        <v>12.967610000000001</v>
      </c>
      <c r="FP10" s="1">
        <v>6.4124759999999996E-16</v>
      </c>
      <c r="FQ10" s="1">
        <v>4.2965580000000001E-13</v>
      </c>
      <c r="FR10">
        <v>0.6082109</v>
      </c>
      <c r="FS10">
        <v>12.75149</v>
      </c>
      <c r="FT10" s="1">
        <v>6.1283490000000005E-16</v>
      </c>
      <c r="FU10" s="1">
        <v>4.0926799999999999E-13</v>
      </c>
      <c r="FV10">
        <v>0.60822869999999996</v>
      </c>
      <c r="FW10">
        <v>12.418799999999999</v>
      </c>
      <c r="FX10" s="1">
        <v>5.8619769999999996E-16</v>
      </c>
      <c r="FY10" s="1">
        <v>3.9013359999999998E-13</v>
      </c>
      <c r="FZ10">
        <v>0.60822220000000005</v>
      </c>
      <c r="GA10">
        <v>12.23494</v>
      </c>
      <c r="GB10" s="1">
        <v>5.6106119999999997E-16</v>
      </c>
      <c r="GC10" s="1">
        <v>3.7216E-13</v>
      </c>
      <c r="GD10">
        <v>0.60822719999999997</v>
      </c>
      <c r="GE10">
        <v>12.232250000000001</v>
      </c>
      <c r="GF10" s="1">
        <v>5.3881559999999995E-16</v>
      </c>
      <c r="GG10" s="1">
        <v>3.5620470000000002E-13</v>
      </c>
      <c r="GH10">
        <v>0.60822790000000004</v>
      </c>
      <c r="GI10">
        <v>12.516170000000001</v>
      </c>
      <c r="GJ10" s="1">
        <v>5.1703519999999999E-16</v>
      </c>
      <c r="GK10" s="1">
        <v>3.405828E-13</v>
      </c>
      <c r="GL10">
        <v>0.60822529999999997</v>
      </c>
      <c r="GM10">
        <v>13.20905</v>
      </c>
      <c r="GN10" s="1">
        <v>4.9770869999999999E-16</v>
      </c>
      <c r="GO10" s="1">
        <v>3.2670369999999998E-13</v>
      </c>
      <c r="GP10">
        <v>0.60820850000000004</v>
      </c>
      <c r="GQ10">
        <v>13.24244</v>
      </c>
      <c r="GR10" s="1">
        <v>4.7947190000000003E-16</v>
      </c>
      <c r="GS10" s="1">
        <v>3.1365549999999998E-13</v>
      </c>
      <c r="GT10">
        <v>0.6082246</v>
      </c>
      <c r="GU10">
        <v>13.096539999999999</v>
      </c>
      <c r="GV10" s="1">
        <v>4.617065E-16</v>
      </c>
      <c r="GW10" s="1">
        <v>3.0097320000000001E-13</v>
      </c>
      <c r="GX10">
        <v>0.60820649999999998</v>
      </c>
      <c r="GY10">
        <v>13.02032</v>
      </c>
      <c r="GZ10" s="1">
        <v>4.4431540000000003E-16</v>
      </c>
      <c r="HA10" s="1">
        <v>2.8868390000000002E-13</v>
      </c>
      <c r="HB10">
        <v>0.60822690000000001</v>
      </c>
      <c r="HC10">
        <v>12.50051</v>
      </c>
      <c r="HD10" s="1">
        <v>4.2758109999999999E-16</v>
      </c>
      <c r="HE10" s="1">
        <v>2.7707049999999999E-13</v>
      </c>
      <c r="HF10">
        <v>0.60822739999999997</v>
      </c>
      <c r="HG10">
        <v>12.357430000000001</v>
      </c>
      <c r="HH10" s="1">
        <v>4.1153920000000002E-16</v>
      </c>
      <c r="HI10" s="1">
        <v>2.6601339999999999E-13</v>
      </c>
      <c r="HJ10">
        <v>0.6082265</v>
      </c>
      <c r="HK10">
        <v>12.40231</v>
      </c>
      <c r="HL10" s="1">
        <v>3.9623150000000001E-16</v>
      </c>
      <c r="HM10" s="1">
        <v>2.5557600000000002E-13</v>
      </c>
      <c r="HN10">
        <v>0.60821409999999998</v>
      </c>
      <c r="HO10">
        <v>12.58456</v>
      </c>
      <c r="HP10" s="1">
        <v>3.8146860000000002E-16</v>
      </c>
      <c r="HQ10" s="1">
        <v>2.4560979999999999E-13</v>
      </c>
      <c r="HR10">
        <v>0.60821130000000001</v>
      </c>
      <c r="HS10">
        <v>13.20989</v>
      </c>
      <c r="HT10" s="1">
        <v>3.6583440000000002E-16</v>
      </c>
      <c r="HU10" s="1">
        <v>2.3522899999999998E-13</v>
      </c>
      <c r="HV10">
        <v>0.60822560000000003</v>
      </c>
      <c r="HW10">
        <v>13.36448</v>
      </c>
      <c r="HX10" s="1">
        <v>3.5227760000000002E-16</v>
      </c>
      <c r="HY10" s="1">
        <v>2.2622199999999999E-13</v>
      </c>
      <c r="HZ10">
        <v>0.60820669999999999</v>
      </c>
      <c r="IA10">
        <v>13.21449</v>
      </c>
      <c r="IB10" s="1">
        <v>3.3811590000000001E-16</v>
      </c>
      <c r="IC10" s="1">
        <v>2.1695780000000001E-13</v>
      </c>
      <c r="ID10">
        <v>0.60823039999999995</v>
      </c>
      <c r="IE10">
        <v>13.09426</v>
      </c>
      <c r="IF10" s="1">
        <v>3.249447E-16</v>
      </c>
      <c r="IG10" s="1">
        <v>2.083386E-13</v>
      </c>
      <c r="IH10">
        <v>0.60820779999999997</v>
      </c>
      <c r="II10">
        <v>12.590859999999999</v>
      </c>
      <c r="IJ10" s="1">
        <v>3.121492E-16</v>
      </c>
      <c r="IK10" s="1">
        <v>2.000268E-13</v>
      </c>
      <c r="IL10">
        <v>0.60822500000000002</v>
      </c>
      <c r="IM10">
        <v>12.439410000000001</v>
      </c>
      <c r="IN10" s="1">
        <v>3.0008480000000001E-16</v>
      </c>
      <c r="IO10" s="1">
        <v>1.922184E-13</v>
      </c>
      <c r="IP10">
        <v>0.60822730000000003</v>
      </c>
      <c r="IQ10">
        <v>12.376329999999999</v>
      </c>
      <c r="IR10" s="1">
        <v>2.8800840000000001E-16</v>
      </c>
      <c r="IS10" s="1">
        <v>1.8442760000000001E-13</v>
      </c>
      <c r="IT10">
        <v>0.60822600000000004</v>
      </c>
      <c r="IU10">
        <v>12.49804</v>
      </c>
      <c r="IV10" s="1">
        <v>2.7669099999999998E-16</v>
      </c>
      <c r="IW10" s="1">
        <v>1.7716929999999999E-13</v>
      </c>
      <c r="IX10">
        <v>0.60821049999999999</v>
      </c>
      <c r="IY10">
        <v>13.04725</v>
      </c>
      <c r="IZ10" s="1">
        <v>2.6633880000000002E-16</v>
      </c>
      <c r="JA10" s="1">
        <v>1.7050749999999999E-13</v>
      </c>
      <c r="JB10">
        <v>0.60821210000000003</v>
      </c>
      <c r="JC10">
        <v>12.86946</v>
      </c>
      <c r="JD10" s="1">
        <v>2.5577300000000001E-16</v>
      </c>
      <c r="JE10" s="1">
        <v>1.637234E-13</v>
      </c>
      <c r="JF10">
        <v>0.6082301</v>
      </c>
      <c r="JG10">
        <v>13.02449</v>
      </c>
      <c r="JH10" s="1">
        <v>2.462443E-16</v>
      </c>
      <c r="JI10" s="1">
        <v>1.5762669999999999E-13</v>
      </c>
      <c r="JJ10">
        <v>0.60822889999999996</v>
      </c>
      <c r="JK10">
        <v>12.81386</v>
      </c>
      <c r="JL10" s="1">
        <v>2.3675689999999999E-16</v>
      </c>
      <c r="JM10" s="1">
        <v>1.5153350000000001E-13</v>
      </c>
      <c r="JN10">
        <v>0.60820989999999997</v>
      </c>
      <c r="JO10">
        <v>12.831099999999999</v>
      </c>
      <c r="JP10" s="1">
        <v>2.2810969999999998E-16</v>
      </c>
      <c r="JQ10" s="1">
        <v>1.4601570000000001E-13</v>
      </c>
      <c r="JR10">
        <v>0.60822620000000005</v>
      </c>
      <c r="JS10">
        <v>12.860989999999999</v>
      </c>
      <c r="JT10" s="1">
        <v>2.1957009999999999E-16</v>
      </c>
      <c r="JU10" s="1">
        <v>1.4055200000000001E-13</v>
      </c>
      <c r="JV10">
        <v>0.60801910000000003</v>
      </c>
      <c r="JW10">
        <v>12.91517</v>
      </c>
      <c r="JX10" s="1">
        <v>2.1182070000000001E-16</v>
      </c>
      <c r="JY10" s="1">
        <v>1.3563199999999999E-13</v>
      </c>
      <c r="JZ10">
        <v>0.60771790000000003</v>
      </c>
      <c r="KA10">
        <v>12.841150000000001</v>
      </c>
      <c r="KB10" s="1">
        <v>2.088043E-16</v>
      </c>
      <c r="KC10" s="1">
        <v>1.338614E-13</v>
      </c>
      <c r="KD10">
        <v>0.60746929999999999</v>
      </c>
      <c r="KE10">
        <v>13.438129999999999</v>
      </c>
      <c r="KF10" s="1">
        <v>2.1051219999999999E-16</v>
      </c>
      <c r="KG10" s="1">
        <v>1.3499690000000001E-13</v>
      </c>
      <c r="KH10">
        <v>0.6071976</v>
      </c>
      <c r="KI10">
        <v>13.171950000000001</v>
      </c>
      <c r="KJ10" s="1">
        <v>2.101942E-16</v>
      </c>
      <c r="KK10" s="1">
        <v>1.347412E-13</v>
      </c>
      <c r="KL10">
        <v>0.6069329</v>
      </c>
      <c r="KM10">
        <v>13.19528</v>
      </c>
      <c r="KN10" s="1">
        <v>2.069434E-16</v>
      </c>
      <c r="KO10" s="1">
        <v>1.32619E-13</v>
      </c>
      <c r="KP10">
        <v>0.60666450000000005</v>
      </c>
      <c r="KQ10">
        <v>13.047470000000001</v>
      </c>
      <c r="KR10" s="1">
        <v>2.0197159999999999E-16</v>
      </c>
      <c r="KS10" s="1">
        <v>1.294173E-13</v>
      </c>
      <c r="KT10">
        <v>0.60642580000000001</v>
      </c>
      <c r="KU10">
        <v>12.66385</v>
      </c>
      <c r="KV10" s="1">
        <v>1.9642090000000001E-16</v>
      </c>
      <c r="KW10" s="1">
        <v>1.258585E-13</v>
      </c>
      <c r="KX10">
        <v>0.60615779999999997</v>
      </c>
      <c r="KY10">
        <v>12.57137</v>
      </c>
      <c r="KZ10" s="1">
        <v>1.903737E-16</v>
      </c>
      <c r="LA10" s="1">
        <v>1.2199400000000001E-13</v>
      </c>
      <c r="LB10">
        <v>0.60612290000000002</v>
      </c>
      <c r="LC10">
        <v>12.582369999999999</v>
      </c>
      <c r="LD10" s="1">
        <v>1.8427180000000001E-16</v>
      </c>
      <c r="LE10" s="1">
        <v>1.1805219999999999E-13</v>
      </c>
      <c r="LF10">
        <v>0.60612060000000001</v>
      </c>
      <c r="LG10">
        <v>12.755319999999999</v>
      </c>
      <c r="LH10" s="1">
        <v>1.7439850000000001E-16</v>
      </c>
      <c r="LI10" s="1">
        <v>1.115927E-13</v>
      </c>
      <c r="LJ10">
        <v>0.60611340000000002</v>
      </c>
      <c r="LK10">
        <v>13.466200000000001</v>
      </c>
      <c r="LL10" s="1">
        <v>1.6142320000000001E-16</v>
      </c>
      <c r="LM10" s="1">
        <v>1.032773E-13</v>
      </c>
      <c r="LN10">
        <v>0.60614469999999998</v>
      </c>
      <c r="LO10">
        <v>13.419499999999999</v>
      </c>
      <c r="LP10" s="1">
        <v>1.5088160000000001E-16</v>
      </c>
      <c r="LQ10" s="1">
        <v>9.6575570000000006E-14</v>
      </c>
      <c r="LR10">
        <v>0.60612509999999997</v>
      </c>
      <c r="LS10">
        <v>13.59112</v>
      </c>
      <c r="LT10" s="1">
        <v>1.4357749999999999E-16</v>
      </c>
      <c r="LU10" s="1">
        <v>9.1937080000000006E-14</v>
      </c>
      <c r="LV10">
        <v>0.60614749999999995</v>
      </c>
      <c r="LW10">
        <v>13.83877</v>
      </c>
      <c r="LX10" s="1">
        <v>1.375506E-16</v>
      </c>
      <c r="LY10" s="1">
        <v>8.809193E-14</v>
      </c>
      <c r="LZ10">
        <v>0.60614290000000004</v>
      </c>
      <c r="MA10">
        <v>13.25484</v>
      </c>
      <c r="MB10" s="1">
        <v>1.3235830000000001E-16</v>
      </c>
      <c r="MC10" s="1">
        <v>8.4786909999999999E-14</v>
      </c>
      <c r="MD10">
        <v>0.606132</v>
      </c>
      <c r="ME10">
        <v>12.7531</v>
      </c>
      <c r="MF10" s="1">
        <v>1.2762149999999999E-16</v>
      </c>
      <c r="MG10" s="1">
        <v>8.1745639999999995E-14</v>
      </c>
      <c r="MH10">
        <v>0.60570040000000003</v>
      </c>
      <c r="MI10">
        <v>12.593209999999999</v>
      </c>
      <c r="MJ10" s="1">
        <v>1.236193E-16</v>
      </c>
      <c r="MK10" s="1">
        <v>7.9249179999999999E-14</v>
      </c>
      <c r="ML10">
        <v>0.60513839999999997</v>
      </c>
      <c r="MM10">
        <v>13.0268</v>
      </c>
      <c r="MN10" s="1">
        <v>1.247381E-16</v>
      </c>
      <c r="MO10" s="1">
        <v>8.0171219999999996E-14</v>
      </c>
      <c r="MP10">
        <v>0.60459430000000003</v>
      </c>
      <c r="MQ10">
        <v>13.662240000000001</v>
      </c>
      <c r="MR10" s="1">
        <v>1.317363E-16</v>
      </c>
      <c r="MS10" s="1">
        <v>8.4716300000000001E-14</v>
      </c>
      <c r="MT10">
        <v>0.60406230000000005</v>
      </c>
      <c r="MU10">
        <v>13.66788</v>
      </c>
      <c r="MV10" s="1">
        <v>1.363528E-16</v>
      </c>
      <c r="MW10" s="1">
        <v>8.7609590000000003E-14</v>
      </c>
      <c r="MX10">
        <v>0.60352930000000005</v>
      </c>
      <c r="MY10">
        <v>13.56752</v>
      </c>
      <c r="MZ10" s="1">
        <v>1.3725370000000001E-16</v>
      </c>
      <c r="NA10" s="1">
        <v>8.812782E-14</v>
      </c>
      <c r="NB10">
        <v>0.60298189999999996</v>
      </c>
      <c r="NC10">
        <v>13.58093</v>
      </c>
      <c r="ND10" s="1">
        <v>1.3587989999999999E-16</v>
      </c>
      <c r="NE10" s="1">
        <v>8.723146E-14</v>
      </c>
      <c r="NF10">
        <v>0.60248230000000003</v>
      </c>
      <c r="NG10">
        <v>13.135260000000001</v>
      </c>
      <c r="NH10" s="1">
        <v>1.3329219999999999E-16</v>
      </c>
      <c r="NI10" s="1">
        <v>8.5557540000000005E-14</v>
      </c>
      <c r="NJ10">
        <v>0.601908</v>
      </c>
      <c r="NK10">
        <v>12.95133</v>
      </c>
      <c r="NL10" s="1">
        <v>1.3027240000000001E-16</v>
      </c>
      <c r="NM10" s="1">
        <v>8.3622990000000006E-14</v>
      </c>
      <c r="NN10">
        <v>0.60182590000000002</v>
      </c>
      <c r="NO10">
        <v>12.938689999999999</v>
      </c>
      <c r="NP10" s="1">
        <v>1.2693050000000001E-16</v>
      </c>
      <c r="NQ10" s="1">
        <v>8.1422039999999994E-14</v>
      </c>
      <c r="NR10">
        <v>0.60187659999999998</v>
      </c>
      <c r="NS10">
        <v>12.91066</v>
      </c>
      <c r="NT10" s="1">
        <v>1.185366E-16</v>
      </c>
      <c r="NU10" s="1">
        <v>7.5857130000000004E-14</v>
      </c>
      <c r="NV10">
        <v>0.60187520000000005</v>
      </c>
      <c r="NW10">
        <v>13.28532</v>
      </c>
      <c r="NX10" s="1">
        <v>1.06181E-16</v>
      </c>
      <c r="NY10" s="1">
        <v>6.7918160000000006E-14</v>
      </c>
      <c r="NZ10">
        <v>0.60186649999999997</v>
      </c>
      <c r="OA10">
        <v>13.617470000000001</v>
      </c>
      <c r="OB10" s="1">
        <v>9.6881330000000003E-17</v>
      </c>
      <c r="OC10" s="1">
        <v>6.2022420000000003E-14</v>
      </c>
      <c r="OD10">
        <v>0.60188649999999999</v>
      </c>
      <c r="OE10">
        <v>13.44736</v>
      </c>
      <c r="OF10" s="1">
        <v>9.0833649999999997E-17</v>
      </c>
      <c r="OG10" s="1">
        <v>5.8188090000000006E-14</v>
      </c>
      <c r="OH10">
        <v>0.60186859999999998</v>
      </c>
      <c r="OI10">
        <v>13.20059</v>
      </c>
      <c r="OJ10" s="1">
        <v>8.6425669999999997E-17</v>
      </c>
      <c r="OK10" s="1">
        <v>5.5380109999999999E-14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0.65701609999999999</v>
      </c>
      <c r="G11">
        <v>14.43862</v>
      </c>
      <c r="H11" s="1">
        <v>3.6443750000000002E-4</v>
      </c>
      <c r="I11">
        <v>0.18457280000000001</v>
      </c>
      <c r="J11">
        <v>0.65550580000000003</v>
      </c>
      <c r="K11">
        <v>14.09554</v>
      </c>
      <c r="L11" s="1">
        <v>1.0533379999999999E-6</v>
      </c>
      <c r="M11" s="1">
        <v>5.3462200000000001E-4</v>
      </c>
      <c r="N11">
        <v>0.65396089999999996</v>
      </c>
      <c r="O11">
        <v>14.125679999999999</v>
      </c>
      <c r="P11" s="1">
        <v>3.122791E-9</v>
      </c>
      <c r="Q11" s="1">
        <v>1.5852469999999999E-6</v>
      </c>
      <c r="R11">
        <v>0.65247120000000003</v>
      </c>
      <c r="S11">
        <v>13.78707</v>
      </c>
      <c r="T11" s="1">
        <v>9.522729E-12</v>
      </c>
      <c r="U11" s="1">
        <v>4.8423190000000004E-9</v>
      </c>
      <c r="V11">
        <v>0.65097519999999998</v>
      </c>
      <c r="W11">
        <v>13.70227</v>
      </c>
      <c r="X11" s="1">
        <v>3.9729110000000001E-14</v>
      </c>
      <c r="Y11" s="1">
        <v>2.1834590000000001E-11</v>
      </c>
      <c r="Z11">
        <v>0.64692559999999999</v>
      </c>
      <c r="AA11">
        <v>13.598229999999999</v>
      </c>
      <c r="AB11" s="1">
        <v>1.099993E-14</v>
      </c>
      <c r="AC11" s="1">
        <v>7.3714779999999997E-12</v>
      </c>
      <c r="AD11">
        <v>0.64203730000000003</v>
      </c>
      <c r="AE11">
        <v>13.36767</v>
      </c>
      <c r="AF11" s="1">
        <v>1.5890299999999999E-14</v>
      </c>
      <c r="AG11" s="1">
        <v>1.077298E-11</v>
      </c>
      <c r="AH11">
        <v>0.63729420000000003</v>
      </c>
      <c r="AI11">
        <v>13.23437</v>
      </c>
      <c r="AJ11" s="1">
        <v>2.163306E-14</v>
      </c>
      <c r="AK11" s="1">
        <v>1.4654829999999999E-11</v>
      </c>
      <c r="AL11">
        <v>0.63275950000000003</v>
      </c>
      <c r="AM11">
        <v>13.382350000000001</v>
      </c>
      <c r="AN11" s="1">
        <v>2.4587450000000001E-14</v>
      </c>
      <c r="AO11" s="1">
        <v>1.6649249999999999E-11</v>
      </c>
      <c r="AP11">
        <v>0.6281487</v>
      </c>
      <c r="AQ11">
        <v>13.00765</v>
      </c>
      <c r="AR11" s="1">
        <v>2.6277619999999999E-14</v>
      </c>
      <c r="AS11" s="1">
        <v>1.7849379999999999E-11</v>
      </c>
      <c r="AT11">
        <v>0.62344370000000005</v>
      </c>
      <c r="AU11">
        <v>12.74095</v>
      </c>
      <c r="AV11" s="1">
        <v>2.7373219999999999E-14</v>
      </c>
      <c r="AW11" s="1">
        <v>1.8650229999999999E-11</v>
      </c>
      <c r="AX11">
        <v>0.61855439999999995</v>
      </c>
      <c r="AY11">
        <v>12.309889999999999</v>
      </c>
      <c r="AZ11" s="1">
        <v>2.823489E-14</v>
      </c>
      <c r="BA11" s="1">
        <v>1.9312080000000001E-11</v>
      </c>
      <c r="BB11">
        <v>0.61355669999999995</v>
      </c>
      <c r="BC11">
        <v>12.1884</v>
      </c>
      <c r="BD11" s="1">
        <v>2.9091240000000003E-14</v>
      </c>
      <c r="BE11" s="1">
        <v>1.9975740000000001E-11</v>
      </c>
      <c r="BF11">
        <v>0.60825399999999996</v>
      </c>
      <c r="BG11">
        <v>12.008699999999999</v>
      </c>
      <c r="BH11" s="1">
        <v>2.9878240000000002E-14</v>
      </c>
      <c r="BI11" s="1">
        <v>2.060827E-11</v>
      </c>
      <c r="BJ11">
        <v>0.60271339999999995</v>
      </c>
      <c r="BK11">
        <v>12.195029999999999</v>
      </c>
      <c r="BL11" s="1">
        <v>3.0905539999999999E-14</v>
      </c>
      <c r="BM11" s="1">
        <v>2.1423609999999999E-11</v>
      </c>
      <c r="BN11">
        <v>0.59708779999999995</v>
      </c>
      <c r="BO11">
        <v>12.460459999999999</v>
      </c>
      <c r="BP11" s="1">
        <v>3.2029770000000001E-14</v>
      </c>
      <c r="BQ11" s="1">
        <v>2.23074E-11</v>
      </c>
      <c r="BR11">
        <v>0.59175599999999995</v>
      </c>
      <c r="BS11">
        <v>12.662929999999999</v>
      </c>
      <c r="BT11" s="1">
        <v>3.2537839999999997E-14</v>
      </c>
      <c r="BU11" s="1">
        <v>2.2756340000000001E-11</v>
      </c>
      <c r="BV11">
        <v>0.58662950000000003</v>
      </c>
      <c r="BW11">
        <v>12.60596</v>
      </c>
      <c r="BX11" s="1">
        <v>3.2065730000000001E-14</v>
      </c>
      <c r="BY11" s="1">
        <v>2.2513509999999999E-11</v>
      </c>
      <c r="BZ11">
        <v>0.58139039999999997</v>
      </c>
      <c r="CA11">
        <v>12.44591</v>
      </c>
      <c r="CB11" s="1">
        <v>3.1621709999999997E-14</v>
      </c>
      <c r="CC11" s="1">
        <v>2.231176E-11</v>
      </c>
      <c r="CD11">
        <v>0.57630159999999997</v>
      </c>
      <c r="CE11">
        <v>11.95074</v>
      </c>
      <c r="CF11" s="1">
        <v>3.0373190000000001E-14</v>
      </c>
      <c r="CG11" s="1">
        <v>2.1522330000000001E-11</v>
      </c>
      <c r="CH11">
        <v>0.57114089999999995</v>
      </c>
      <c r="CI11">
        <v>11.92915</v>
      </c>
      <c r="CJ11" s="1">
        <v>2.9339889999999999E-14</v>
      </c>
      <c r="CK11" s="1">
        <v>2.090136E-11</v>
      </c>
      <c r="CL11">
        <v>0.56566950000000005</v>
      </c>
      <c r="CM11">
        <v>11.931760000000001</v>
      </c>
      <c r="CN11" s="1">
        <v>2.8315549999999999E-14</v>
      </c>
      <c r="CO11" s="1">
        <v>2.0275799999999999E-11</v>
      </c>
      <c r="CP11">
        <v>0.55992509999999995</v>
      </c>
      <c r="CQ11">
        <v>11.981400000000001</v>
      </c>
      <c r="CR11" s="1">
        <v>2.7418979999999999E-14</v>
      </c>
      <c r="CS11" s="1">
        <v>1.9743589999999999E-11</v>
      </c>
      <c r="CT11">
        <v>0.5539752</v>
      </c>
      <c r="CU11">
        <v>12.4702</v>
      </c>
      <c r="CV11" s="1">
        <v>2.6334979999999999E-14</v>
      </c>
      <c r="CW11" s="1">
        <v>1.9046949999999999E-11</v>
      </c>
      <c r="CX11">
        <v>0.54795240000000001</v>
      </c>
      <c r="CY11">
        <v>12.79308</v>
      </c>
      <c r="CZ11" s="1">
        <v>2.4574439999999999E-14</v>
      </c>
      <c r="DA11" s="1">
        <v>1.788676E-11</v>
      </c>
      <c r="DB11">
        <v>0.54222689999999996</v>
      </c>
      <c r="DC11">
        <v>12.71377</v>
      </c>
      <c r="DD11" s="1">
        <v>2.450557E-14</v>
      </c>
      <c r="DE11" s="1">
        <v>1.7964220000000002E-11</v>
      </c>
      <c r="DF11">
        <v>0.53703420000000002</v>
      </c>
      <c r="DG11">
        <v>12.581480000000001</v>
      </c>
      <c r="DH11" s="1">
        <v>2.470791E-14</v>
      </c>
      <c r="DI11" s="1">
        <v>1.820477E-11</v>
      </c>
      <c r="DJ11">
        <v>0.53189209999999998</v>
      </c>
      <c r="DK11">
        <v>12.14744</v>
      </c>
      <c r="DL11" s="1">
        <v>2.494539E-14</v>
      </c>
      <c r="DM11" s="1">
        <v>1.8446669999999999E-11</v>
      </c>
      <c r="DN11">
        <v>0.52729219999999999</v>
      </c>
      <c r="DO11">
        <v>12.234400000000001</v>
      </c>
      <c r="DP11" s="1">
        <v>2.4682189999999999E-14</v>
      </c>
      <c r="DQ11" s="1">
        <v>1.8335080000000001E-11</v>
      </c>
      <c r="DR11">
        <v>0.52636910000000003</v>
      </c>
      <c r="DS11">
        <v>12.102600000000001</v>
      </c>
      <c r="DT11" s="1">
        <v>2.4193760000000001E-14</v>
      </c>
      <c r="DU11" s="1">
        <v>1.794162E-11</v>
      </c>
      <c r="DV11">
        <v>0.52681730000000004</v>
      </c>
      <c r="DW11">
        <v>12.144450000000001</v>
      </c>
      <c r="DX11" s="1">
        <v>2.0976050000000001E-14</v>
      </c>
      <c r="DY11" s="1">
        <v>1.5331870000000001E-11</v>
      </c>
      <c r="DZ11">
        <v>0.52699969999999996</v>
      </c>
      <c r="EA11">
        <v>12.64812</v>
      </c>
      <c r="EB11" s="1">
        <v>1.35128E-14</v>
      </c>
      <c r="EC11" s="1">
        <v>9.7862189999999993E-12</v>
      </c>
      <c r="ED11">
        <v>0.52706070000000005</v>
      </c>
      <c r="EE11">
        <v>13.017390000000001</v>
      </c>
      <c r="EF11" s="1">
        <v>8.3829799999999996E-15</v>
      </c>
      <c r="EG11" s="1">
        <v>6.0642160000000003E-12</v>
      </c>
      <c r="EH11">
        <v>0.52710239999999997</v>
      </c>
      <c r="EI11">
        <v>13.141780000000001</v>
      </c>
      <c r="EJ11" s="1">
        <v>5.6991590000000003E-15</v>
      </c>
      <c r="EK11" s="1">
        <v>4.1330390000000002E-12</v>
      </c>
      <c r="EL11">
        <v>0.52709530000000004</v>
      </c>
      <c r="EM11">
        <v>13.00409</v>
      </c>
      <c r="EN11" s="1">
        <v>4.3977490000000003E-15</v>
      </c>
      <c r="EO11" s="1">
        <v>3.1950380000000001E-12</v>
      </c>
      <c r="EP11">
        <v>0.52709709999999999</v>
      </c>
      <c r="EQ11">
        <v>12.497</v>
      </c>
      <c r="ER11" s="1">
        <v>3.6911410000000001E-15</v>
      </c>
      <c r="ES11" s="1">
        <v>2.6819379999999998E-12</v>
      </c>
      <c r="ET11">
        <v>0.52711889999999995</v>
      </c>
      <c r="EU11">
        <v>12.17867</v>
      </c>
      <c r="EV11" s="1">
        <v>3.279341E-15</v>
      </c>
      <c r="EW11" s="1">
        <v>2.38028E-12</v>
      </c>
      <c r="EX11">
        <v>0.52709760000000005</v>
      </c>
      <c r="EY11">
        <v>12.303660000000001</v>
      </c>
      <c r="EZ11" s="1">
        <v>3.0066040000000001E-15</v>
      </c>
      <c r="FA11" s="1">
        <v>2.1784400000000002E-12</v>
      </c>
      <c r="FB11">
        <v>0.5271112</v>
      </c>
      <c r="FC11">
        <v>12.59375</v>
      </c>
      <c r="FD11" s="1">
        <v>2.8109359999999998E-15</v>
      </c>
      <c r="FE11" s="1">
        <v>2.0311420000000001E-12</v>
      </c>
      <c r="FF11">
        <v>0.52711280000000005</v>
      </c>
      <c r="FG11">
        <v>13.439069999999999</v>
      </c>
      <c r="FH11" s="1">
        <v>2.6514370000000001E-15</v>
      </c>
      <c r="FI11" s="1">
        <v>1.9106940000000001E-12</v>
      </c>
      <c r="FJ11">
        <v>0.52710800000000002</v>
      </c>
      <c r="FK11">
        <v>13.321440000000001</v>
      </c>
      <c r="FL11" s="1">
        <v>2.5193550000000001E-15</v>
      </c>
      <c r="FM11" s="1">
        <v>1.810049E-12</v>
      </c>
      <c r="FN11">
        <v>0.52711030000000003</v>
      </c>
      <c r="FO11">
        <v>13.14146</v>
      </c>
      <c r="FP11" s="1">
        <v>2.4012319999999998E-15</v>
      </c>
      <c r="FQ11" s="1">
        <v>1.7198019999999999E-12</v>
      </c>
      <c r="FR11">
        <v>0.52710319999999999</v>
      </c>
      <c r="FS11">
        <v>12.87283</v>
      </c>
      <c r="FT11" s="1">
        <v>2.2953139999999999E-15</v>
      </c>
      <c r="FU11" s="1">
        <v>1.6385510000000001E-12</v>
      </c>
      <c r="FV11">
        <v>0.52710760000000001</v>
      </c>
      <c r="FW11">
        <v>12.500540000000001</v>
      </c>
      <c r="FX11" s="1">
        <v>2.195298E-15</v>
      </c>
      <c r="FY11" s="1">
        <v>1.561795E-12</v>
      </c>
      <c r="FZ11">
        <v>0.52711010000000003</v>
      </c>
      <c r="GA11">
        <v>12.258940000000001</v>
      </c>
      <c r="GB11" s="1">
        <v>2.1017499999999999E-15</v>
      </c>
      <c r="GC11" s="1">
        <v>1.4903319999999999E-12</v>
      </c>
      <c r="GD11">
        <v>0.5271112</v>
      </c>
      <c r="GE11">
        <v>12.248710000000001</v>
      </c>
      <c r="GF11" s="1">
        <v>2.0187860000000001E-15</v>
      </c>
      <c r="GG11" s="1">
        <v>1.4266530000000001E-12</v>
      </c>
      <c r="GH11">
        <v>0.52711509999999995</v>
      </c>
      <c r="GI11">
        <v>12.535310000000001</v>
      </c>
      <c r="GJ11" s="1">
        <v>1.9370669999999999E-15</v>
      </c>
      <c r="GK11" s="1">
        <v>1.364045E-12</v>
      </c>
      <c r="GL11">
        <v>0.5271129</v>
      </c>
      <c r="GM11">
        <v>13.346970000000001</v>
      </c>
      <c r="GN11" s="1">
        <v>1.8648479999999999E-15</v>
      </c>
      <c r="GO11" s="1">
        <v>1.308555E-12</v>
      </c>
      <c r="GP11">
        <v>0.52710129999999999</v>
      </c>
      <c r="GQ11">
        <v>13.43018</v>
      </c>
      <c r="GR11" s="1">
        <v>1.7969139999999999E-15</v>
      </c>
      <c r="GS11" s="1">
        <v>1.256591E-12</v>
      </c>
      <c r="GT11">
        <v>0.52711090000000005</v>
      </c>
      <c r="GU11">
        <v>13.262689999999999</v>
      </c>
      <c r="GV11" s="1">
        <v>1.730363E-15</v>
      </c>
      <c r="GW11" s="1">
        <v>1.205828E-12</v>
      </c>
      <c r="GX11">
        <v>0.52710020000000002</v>
      </c>
      <c r="GY11">
        <v>13.17667</v>
      </c>
      <c r="GZ11" s="1">
        <v>1.6649809999999999E-15</v>
      </c>
      <c r="HA11" s="1">
        <v>1.15643E-12</v>
      </c>
      <c r="HB11">
        <v>0.52711430000000004</v>
      </c>
      <c r="HC11">
        <v>12.60937</v>
      </c>
      <c r="HD11" s="1">
        <v>1.602507E-15</v>
      </c>
      <c r="HE11" s="1">
        <v>1.1100790000000001E-12</v>
      </c>
      <c r="HF11">
        <v>0.52711079999999999</v>
      </c>
      <c r="HG11">
        <v>12.37875</v>
      </c>
      <c r="HH11" s="1">
        <v>1.542369E-15</v>
      </c>
      <c r="HI11" s="1">
        <v>1.0657680000000001E-12</v>
      </c>
      <c r="HJ11">
        <v>0.52711330000000001</v>
      </c>
      <c r="HK11">
        <v>12.433059999999999</v>
      </c>
      <c r="HL11" s="1">
        <v>1.4850489999999999E-15</v>
      </c>
      <c r="HM11" s="1">
        <v>1.024004E-12</v>
      </c>
      <c r="HN11">
        <v>0.52710239999999997</v>
      </c>
      <c r="HO11">
        <v>12.6203</v>
      </c>
      <c r="HP11" s="1">
        <v>1.4293329999999999E-15</v>
      </c>
      <c r="HQ11" s="1">
        <v>9.8372090000000009E-13</v>
      </c>
      <c r="HR11">
        <v>0.52710619999999997</v>
      </c>
      <c r="HS11">
        <v>13.33994</v>
      </c>
      <c r="HT11" s="1">
        <v>1.371161E-15</v>
      </c>
      <c r="HU11" s="1">
        <v>9.4250999999999999E-13</v>
      </c>
      <c r="HV11">
        <v>0.52710440000000003</v>
      </c>
      <c r="HW11">
        <v>13.54922</v>
      </c>
      <c r="HX11" s="1">
        <v>1.319933E-15</v>
      </c>
      <c r="HY11" s="1">
        <v>9.0606690000000002E-13</v>
      </c>
      <c r="HZ11">
        <v>0.52710040000000002</v>
      </c>
      <c r="IA11">
        <v>13.39331</v>
      </c>
      <c r="IB11" s="1">
        <v>1.2673320000000001E-15</v>
      </c>
      <c r="IC11" s="1">
        <v>8.693211E-13</v>
      </c>
      <c r="ID11">
        <v>0.52711589999999997</v>
      </c>
      <c r="IE11">
        <v>13.250019999999999</v>
      </c>
      <c r="IF11" s="1">
        <v>1.217791E-15</v>
      </c>
      <c r="IG11" s="1">
        <v>8.3467370000000003E-13</v>
      </c>
      <c r="IH11">
        <v>0.52710310000000005</v>
      </c>
      <c r="II11">
        <v>12.68671</v>
      </c>
      <c r="IJ11" s="1">
        <v>1.169813E-15</v>
      </c>
      <c r="IK11" s="1">
        <v>8.013666E-13</v>
      </c>
      <c r="IL11">
        <v>0.52711300000000005</v>
      </c>
      <c r="IM11">
        <v>12.46888</v>
      </c>
      <c r="IN11" s="1">
        <v>1.124602E-15</v>
      </c>
      <c r="IO11" s="1">
        <v>7.7006820000000004E-13</v>
      </c>
      <c r="IP11">
        <v>0.52711260000000004</v>
      </c>
      <c r="IQ11">
        <v>12.39532</v>
      </c>
      <c r="IR11" s="1">
        <v>1.0791190000000001E-15</v>
      </c>
      <c r="IS11" s="1">
        <v>7.3867429999999998E-13</v>
      </c>
      <c r="IT11">
        <v>0.52711180000000002</v>
      </c>
      <c r="IU11">
        <v>12.5107</v>
      </c>
      <c r="IV11" s="1">
        <v>1.0371950000000001E-15</v>
      </c>
      <c r="IW11" s="1">
        <v>7.0997030000000002E-13</v>
      </c>
      <c r="IX11">
        <v>0.52710590000000002</v>
      </c>
      <c r="IY11">
        <v>13.13109</v>
      </c>
      <c r="IZ11" s="1">
        <v>9.9828529999999996E-16</v>
      </c>
      <c r="JA11" s="1">
        <v>6.8319050000000003E-13</v>
      </c>
      <c r="JB11">
        <v>0.52709969999999995</v>
      </c>
      <c r="JC11">
        <v>12.97846</v>
      </c>
      <c r="JD11" s="1">
        <v>9.5860560000000001E-16</v>
      </c>
      <c r="JE11" s="1">
        <v>6.5596279999999996E-13</v>
      </c>
      <c r="JF11">
        <v>0.52711600000000003</v>
      </c>
      <c r="JG11">
        <v>13.14052</v>
      </c>
      <c r="JH11" s="1">
        <v>9.2317380000000008E-16</v>
      </c>
      <c r="JI11" s="1">
        <v>6.3174779999999995E-13</v>
      </c>
      <c r="JJ11">
        <v>0.5271074</v>
      </c>
      <c r="JK11">
        <v>12.920769999999999</v>
      </c>
      <c r="JL11" s="1">
        <v>8.8739519999999996E-16</v>
      </c>
      <c r="JM11" s="1">
        <v>6.071822E-13</v>
      </c>
      <c r="JN11">
        <v>0.52710389999999996</v>
      </c>
      <c r="JO11">
        <v>12.896430000000001</v>
      </c>
      <c r="JP11" s="1">
        <v>8.5507000000000001E-16</v>
      </c>
      <c r="JQ11" s="1">
        <v>5.8511589999999999E-13</v>
      </c>
      <c r="JR11">
        <v>0.52711370000000002</v>
      </c>
      <c r="JS11">
        <v>12.95781</v>
      </c>
      <c r="JT11" s="1">
        <v>8.23146E-16</v>
      </c>
      <c r="JU11" s="1">
        <v>5.6329939999999999E-13</v>
      </c>
      <c r="JV11">
        <v>0.52696339999999997</v>
      </c>
      <c r="JW11">
        <v>12.99884</v>
      </c>
      <c r="JX11" s="1">
        <v>7.9418870000000003E-16</v>
      </c>
      <c r="JY11" s="1">
        <v>5.4364370000000001E-13</v>
      </c>
      <c r="JZ11">
        <v>0.52679010000000004</v>
      </c>
      <c r="KA11">
        <v>12.920870000000001</v>
      </c>
      <c r="KB11" s="1">
        <v>7.8474189999999996E-16</v>
      </c>
      <c r="KC11" s="1">
        <v>5.3800980000000003E-13</v>
      </c>
      <c r="KD11">
        <v>0.52661959999999997</v>
      </c>
      <c r="KE11">
        <v>13.57147</v>
      </c>
      <c r="KF11" s="1">
        <v>7.9102729999999995E-16</v>
      </c>
      <c r="KG11" s="1">
        <v>5.424768E-13</v>
      </c>
      <c r="KH11">
        <v>0.52643700000000004</v>
      </c>
      <c r="KI11">
        <v>13.329689999999999</v>
      </c>
      <c r="KJ11" s="1">
        <v>7.8841770000000002E-16</v>
      </c>
      <c r="KK11" s="1">
        <v>5.4050489999999997E-13</v>
      </c>
      <c r="KL11">
        <v>0.52627690000000005</v>
      </c>
      <c r="KM11">
        <v>13.310930000000001</v>
      </c>
      <c r="KN11" s="1">
        <v>7.7509400000000001E-16</v>
      </c>
      <c r="KO11" s="1">
        <v>5.3126090000000001E-13</v>
      </c>
      <c r="KP11">
        <v>0.52611609999999998</v>
      </c>
      <c r="KQ11">
        <v>13.16952</v>
      </c>
      <c r="KR11" s="1">
        <v>7.5570770000000003E-16</v>
      </c>
      <c r="KS11" s="1">
        <v>5.1796000000000005E-13</v>
      </c>
      <c r="KT11">
        <v>0.52595239999999999</v>
      </c>
      <c r="KU11">
        <v>12.73997</v>
      </c>
      <c r="KV11" s="1">
        <v>7.3434889999999999E-16</v>
      </c>
      <c r="KW11" s="1">
        <v>5.0337289999999996E-13</v>
      </c>
      <c r="KX11">
        <v>0.52578789999999997</v>
      </c>
      <c r="KY11">
        <v>12.588789999999999</v>
      </c>
      <c r="KZ11" s="1">
        <v>7.1142990000000002E-16</v>
      </c>
      <c r="LA11" s="1">
        <v>4.8778909999999997E-13</v>
      </c>
      <c r="LB11">
        <v>0.52573729999999996</v>
      </c>
      <c r="LC11">
        <v>12.60389</v>
      </c>
      <c r="LD11" s="1">
        <v>6.8804529999999997E-16</v>
      </c>
      <c r="LE11" s="1">
        <v>4.7164460000000003E-13</v>
      </c>
      <c r="LF11">
        <v>0.52574600000000005</v>
      </c>
      <c r="LG11">
        <v>12.775370000000001</v>
      </c>
      <c r="LH11" s="1">
        <v>6.4937660000000003E-16</v>
      </c>
      <c r="LI11" s="1">
        <v>4.44522E-13</v>
      </c>
      <c r="LJ11">
        <v>0.52575130000000003</v>
      </c>
      <c r="LK11">
        <v>13.597580000000001</v>
      </c>
      <c r="LL11" s="1">
        <v>6.0093680000000004E-16</v>
      </c>
      <c r="LM11" s="1">
        <v>4.1138640000000002E-13</v>
      </c>
      <c r="LN11">
        <v>0.52574940000000003</v>
      </c>
      <c r="LO11">
        <v>13.60277</v>
      </c>
      <c r="LP11" s="1">
        <v>5.6243280000000004E-16</v>
      </c>
      <c r="LQ11" s="1">
        <v>3.8524870000000001E-13</v>
      </c>
      <c r="LR11">
        <v>0.52573999999999999</v>
      </c>
      <c r="LS11">
        <v>13.76131</v>
      </c>
      <c r="LT11" s="1">
        <v>5.3567669999999996E-16</v>
      </c>
      <c r="LU11" s="1">
        <v>3.6706290000000001E-13</v>
      </c>
      <c r="LV11">
        <v>0.5257579</v>
      </c>
      <c r="LW11">
        <v>14.049099999999999</v>
      </c>
      <c r="LX11" s="1">
        <v>5.1338950000000004E-16</v>
      </c>
      <c r="LY11" s="1">
        <v>3.518484E-13</v>
      </c>
      <c r="LZ11">
        <v>0.5257714</v>
      </c>
      <c r="MA11">
        <v>13.450340000000001</v>
      </c>
      <c r="MB11" s="1">
        <v>4.9426429999999998E-16</v>
      </c>
      <c r="MC11" s="1">
        <v>3.3883009999999999E-13</v>
      </c>
      <c r="MD11">
        <v>0.52578259999999999</v>
      </c>
      <c r="ME11">
        <v>12.81202</v>
      </c>
      <c r="MF11" s="1">
        <v>4.7657229999999995E-16</v>
      </c>
      <c r="MG11" s="1">
        <v>3.2667980000000001E-13</v>
      </c>
      <c r="MH11">
        <v>0.52547980000000005</v>
      </c>
      <c r="MI11">
        <v>12.60952</v>
      </c>
      <c r="MJ11" s="1">
        <v>4.61873E-16</v>
      </c>
      <c r="MK11" s="1">
        <v>3.168833E-13</v>
      </c>
      <c r="ML11">
        <v>0.52511719999999995</v>
      </c>
      <c r="MM11">
        <v>13.06357</v>
      </c>
      <c r="MN11" s="1">
        <v>4.6817420000000001E-16</v>
      </c>
      <c r="MO11" s="1">
        <v>3.222316E-13</v>
      </c>
      <c r="MP11">
        <v>0.52476480000000003</v>
      </c>
      <c r="MQ11">
        <v>13.824350000000001</v>
      </c>
      <c r="MR11" s="1">
        <v>4.9418609999999996E-16</v>
      </c>
      <c r="MS11" s="1">
        <v>3.4035119999999999E-13</v>
      </c>
      <c r="MT11">
        <v>0.52439519999999995</v>
      </c>
      <c r="MU11">
        <v>13.86354</v>
      </c>
      <c r="MV11" s="1">
        <v>5.0977569999999996E-16</v>
      </c>
      <c r="MW11" s="1">
        <v>3.5081119999999998E-13</v>
      </c>
      <c r="MX11">
        <v>0.52406929999999996</v>
      </c>
      <c r="MY11">
        <v>13.74033</v>
      </c>
      <c r="MZ11" s="1">
        <v>5.1156869999999999E-16</v>
      </c>
      <c r="NA11" s="1">
        <v>3.5185910000000001E-13</v>
      </c>
      <c r="NB11">
        <v>0.52370760000000005</v>
      </c>
      <c r="NC11">
        <v>13.75919</v>
      </c>
      <c r="ND11" s="1">
        <v>5.0553149999999998E-16</v>
      </c>
      <c r="NE11" s="1">
        <v>3.4772920000000002E-13</v>
      </c>
      <c r="NF11">
        <v>0.52336170000000004</v>
      </c>
      <c r="NG11">
        <v>13.27092</v>
      </c>
      <c r="NH11" s="1">
        <v>4.9508599999999996E-16</v>
      </c>
      <c r="NI11" s="1">
        <v>3.4057470000000002E-13</v>
      </c>
      <c r="NJ11">
        <v>0.52302780000000004</v>
      </c>
      <c r="NK11">
        <v>13.01976</v>
      </c>
      <c r="NL11" s="1">
        <v>4.8334840000000005E-16</v>
      </c>
      <c r="NM11" s="1">
        <v>3.3262450000000002E-13</v>
      </c>
      <c r="NN11">
        <v>0.52294640000000003</v>
      </c>
      <c r="NO11">
        <v>12.99399</v>
      </c>
      <c r="NP11" s="1">
        <v>4.7018420000000001E-16</v>
      </c>
      <c r="NQ11" s="1">
        <v>3.233789E-13</v>
      </c>
      <c r="NR11">
        <v>0.52295659999999999</v>
      </c>
      <c r="NS11">
        <v>12.9543</v>
      </c>
      <c r="NT11" s="1">
        <v>4.3670230000000001E-16</v>
      </c>
      <c r="NU11" s="1">
        <v>2.99533E-13</v>
      </c>
      <c r="NV11">
        <v>0.52296969999999998</v>
      </c>
      <c r="NW11">
        <v>13.355700000000001</v>
      </c>
      <c r="NX11" s="1">
        <v>3.9100579999999998E-16</v>
      </c>
      <c r="NY11" s="1">
        <v>2.6812680000000001E-13</v>
      </c>
      <c r="NZ11">
        <v>0.52296989999999999</v>
      </c>
      <c r="OA11">
        <v>13.78646</v>
      </c>
      <c r="OB11" s="1">
        <v>3.5757350000000002E-16</v>
      </c>
      <c r="OC11" s="1">
        <v>2.4545610000000002E-13</v>
      </c>
      <c r="OD11">
        <v>0.52296779999999998</v>
      </c>
      <c r="OE11">
        <v>13.57535</v>
      </c>
      <c r="OF11" s="1">
        <v>3.3588890000000002E-16</v>
      </c>
      <c r="OG11" s="1">
        <v>2.3073589999999999E-13</v>
      </c>
      <c r="OH11">
        <v>0.52295910000000001</v>
      </c>
      <c r="OI11">
        <v>13.33494</v>
      </c>
      <c r="OJ11" s="1">
        <v>3.1991870000000002E-16</v>
      </c>
      <c r="OK11" s="1">
        <v>2.1984780000000001E-13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0.63771270000000002</v>
      </c>
      <c r="G12">
        <v>14.509320000000001</v>
      </c>
      <c r="H12">
        <v>8.2714710000000001E-4</v>
      </c>
      <c r="I12">
        <v>0.36405710000000002</v>
      </c>
      <c r="J12">
        <v>0.63596050000000004</v>
      </c>
      <c r="K12">
        <v>14.148870000000001</v>
      </c>
      <c r="L12" s="1">
        <v>2.3857549999999999E-6</v>
      </c>
      <c r="M12">
        <v>1.0519920000000001E-3</v>
      </c>
      <c r="N12">
        <v>0.63420489999999996</v>
      </c>
      <c r="O12">
        <v>14.18566</v>
      </c>
      <c r="P12" s="1">
        <v>7.0591919999999997E-9</v>
      </c>
      <c r="Q12" s="1">
        <v>3.1119370000000002E-6</v>
      </c>
      <c r="R12">
        <v>0.63248150000000003</v>
      </c>
      <c r="S12">
        <v>13.817729999999999</v>
      </c>
      <c r="T12" s="1">
        <v>2.1502100000000001E-11</v>
      </c>
      <c r="U12" s="1">
        <v>9.4946459999999996E-9</v>
      </c>
      <c r="V12">
        <v>0.63074589999999997</v>
      </c>
      <c r="W12">
        <v>13.722049999999999</v>
      </c>
      <c r="X12" s="1">
        <v>1.1433430000000001E-13</v>
      </c>
      <c r="Y12" s="1">
        <v>5.9851099999999994E-11</v>
      </c>
      <c r="Z12">
        <v>0.6265714</v>
      </c>
      <c r="AA12">
        <v>13.6274</v>
      </c>
      <c r="AB12" s="1">
        <v>5.1535599999999998E-14</v>
      </c>
      <c r="AC12" s="1">
        <v>3.30273E-11</v>
      </c>
      <c r="AD12">
        <v>0.62110299999999996</v>
      </c>
      <c r="AE12">
        <v>13.40253</v>
      </c>
      <c r="AF12" s="1">
        <v>7.4942810000000006E-14</v>
      </c>
      <c r="AG12" s="1">
        <v>4.8409950000000001E-11</v>
      </c>
      <c r="AH12">
        <v>0.61557919999999999</v>
      </c>
      <c r="AI12">
        <v>13.26853</v>
      </c>
      <c r="AJ12" s="1">
        <v>9.9390870000000001E-14</v>
      </c>
      <c r="AK12" s="1">
        <v>6.4019479999999999E-11</v>
      </c>
      <c r="AL12">
        <v>0.61024990000000001</v>
      </c>
      <c r="AM12">
        <v>13.47522</v>
      </c>
      <c r="AN12" s="1">
        <v>1.104152E-13</v>
      </c>
      <c r="AO12" s="1">
        <v>7.0961290000000001E-11</v>
      </c>
      <c r="AP12">
        <v>0.60476540000000001</v>
      </c>
      <c r="AQ12">
        <v>13.084210000000001</v>
      </c>
      <c r="AR12" s="1">
        <v>1.164015E-13</v>
      </c>
      <c r="AS12" s="1">
        <v>7.4895189999999997E-11</v>
      </c>
      <c r="AT12">
        <v>0.59919770000000006</v>
      </c>
      <c r="AU12">
        <v>12.80372</v>
      </c>
      <c r="AV12" s="1">
        <v>1.196002E-13</v>
      </c>
      <c r="AW12" s="1">
        <v>7.7034360000000001E-11</v>
      </c>
      <c r="AX12">
        <v>0.59344050000000004</v>
      </c>
      <c r="AY12">
        <v>12.3705</v>
      </c>
      <c r="AZ12" s="1">
        <v>1.2184620000000001E-13</v>
      </c>
      <c r="BA12" s="1">
        <v>7.8632539999999997E-11</v>
      </c>
      <c r="BB12">
        <v>0.58754910000000005</v>
      </c>
      <c r="BC12">
        <v>12.233449999999999</v>
      </c>
      <c r="BD12" s="1">
        <v>1.2390399999999999E-13</v>
      </c>
      <c r="BE12" s="1">
        <v>8.0106210000000005E-11</v>
      </c>
      <c r="BF12">
        <v>0.58133849999999998</v>
      </c>
      <c r="BG12">
        <v>12.04012</v>
      </c>
      <c r="BH12" s="1">
        <v>1.2557419999999999E-13</v>
      </c>
      <c r="BI12" s="1">
        <v>8.1375470000000003E-11</v>
      </c>
      <c r="BJ12">
        <v>0.57490580000000002</v>
      </c>
      <c r="BK12">
        <v>12.24586</v>
      </c>
      <c r="BL12" s="1">
        <v>1.281903E-13</v>
      </c>
      <c r="BM12" s="1">
        <v>8.3305459999999998E-11</v>
      </c>
      <c r="BN12">
        <v>0.56834949999999995</v>
      </c>
      <c r="BO12">
        <v>12.547319999999999</v>
      </c>
      <c r="BP12" s="1">
        <v>1.3087290000000001E-13</v>
      </c>
      <c r="BQ12" s="1">
        <v>8.5242939999999999E-11</v>
      </c>
      <c r="BR12">
        <v>0.56202909999999995</v>
      </c>
      <c r="BS12">
        <v>12.7705</v>
      </c>
      <c r="BT12" s="1">
        <v>1.3092140000000001E-13</v>
      </c>
      <c r="BU12" s="1">
        <v>8.5423999999999996E-11</v>
      </c>
      <c r="BV12">
        <v>0.55599739999999997</v>
      </c>
      <c r="BW12">
        <v>12.72522</v>
      </c>
      <c r="BX12" s="1">
        <v>1.2709629999999999E-13</v>
      </c>
      <c r="BY12" s="1">
        <v>8.316412E-11</v>
      </c>
      <c r="BZ12">
        <v>0.54971619999999999</v>
      </c>
      <c r="CA12">
        <v>12.552709999999999</v>
      </c>
      <c r="CB12" s="1">
        <v>1.2363080000000001E-13</v>
      </c>
      <c r="CC12" s="1">
        <v>8.1229139999999995E-11</v>
      </c>
      <c r="CD12">
        <v>0.54351720000000003</v>
      </c>
      <c r="CE12">
        <v>11.999309999999999</v>
      </c>
      <c r="CF12" s="1">
        <v>1.1703600000000001E-13</v>
      </c>
      <c r="CG12" s="1">
        <v>7.7177999999999994E-11</v>
      </c>
      <c r="CH12">
        <v>0.53717490000000001</v>
      </c>
      <c r="CI12">
        <v>11.95144</v>
      </c>
      <c r="CJ12" s="1">
        <v>1.116296E-13</v>
      </c>
      <c r="CK12" s="1">
        <v>7.3949420000000002E-11</v>
      </c>
      <c r="CL12">
        <v>0.53051859999999995</v>
      </c>
      <c r="CM12">
        <v>11.95445</v>
      </c>
      <c r="CN12" s="1">
        <v>1.062155E-13</v>
      </c>
      <c r="CO12" s="1">
        <v>7.0670230000000004E-11</v>
      </c>
      <c r="CP12">
        <v>0.52360390000000001</v>
      </c>
      <c r="CQ12">
        <v>12.0061</v>
      </c>
      <c r="CR12" s="1">
        <v>1.01383E-13</v>
      </c>
      <c r="CS12" s="1">
        <v>6.7777480000000003E-11</v>
      </c>
      <c r="CT12">
        <v>0.51645589999999997</v>
      </c>
      <c r="CU12">
        <v>12.53363</v>
      </c>
      <c r="CV12" s="1">
        <v>9.5612050000000006E-14</v>
      </c>
      <c r="CW12" s="1">
        <v>6.4131430000000001E-11</v>
      </c>
      <c r="CX12">
        <v>0.50929530000000001</v>
      </c>
      <c r="CY12">
        <v>12.910170000000001</v>
      </c>
      <c r="CZ12" s="1">
        <v>8.8116969999999997E-14</v>
      </c>
      <c r="DA12" s="1">
        <v>5.9467209999999995E-11</v>
      </c>
      <c r="DB12">
        <v>0.50248409999999999</v>
      </c>
      <c r="DC12">
        <v>12.82563</v>
      </c>
      <c r="DD12" s="1">
        <v>8.6990389999999996E-14</v>
      </c>
      <c r="DE12" s="1">
        <v>5.9019100000000004E-11</v>
      </c>
      <c r="DF12">
        <v>0.49615179999999998</v>
      </c>
      <c r="DG12">
        <v>12.673859999999999</v>
      </c>
      <c r="DH12" s="1">
        <v>8.6652940000000003E-14</v>
      </c>
      <c r="DI12" s="1">
        <v>5.907388E-11</v>
      </c>
      <c r="DJ12">
        <v>0.48979210000000001</v>
      </c>
      <c r="DK12">
        <v>12.21278</v>
      </c>
      <c r="DL12" s="1">
        <v>8.6097970000000006E-14</v>
      </c>
      <c r="DM12" s="1">
        <v>5.8867210000000004E-11</v>
      </c>
      <c r="DN12">
        <v>0.48387999999999998</v>
      </c>
      <c r="DO12">
        <v>12.26742</v>
      </c>
      <c r="DP12" s="1">
        <v>8.4260919999999997E-14</v>
      </c>
      <c r="DQ12" s="1">
        <v>5.7845909999999997E-11</v>
      </c>
      <c r="DR12">
        <v>0.48096529999999998</v>
      </c>
      <c r="DS12">
        <v>12.133290000000001</v>
      </c>
      <c r="DT12" s="1">
        <v>8.1821639999999994E-14</v>
      </c>
      <c r="DU12" s="1">
        <v>5.6115340000000001E-11</v>
      </c>
      <c r="DV12">
        <v>0.48056159999999998</v>
      </c>
      <c r="DW12">
        <v>12.16053</v>
      </c>
      <c r="DX12" s="1">
        <v>6.8689170000000006E-14</v>
      </c>
      <c r="DY12" s="1">
        <v>4.6318089999999997E-11</v>
      </c>
      <c r="DZ12">
        <v>0.48050130000000002</v>
      </c>
      <c r="EA12">
        <v>12.706989999999999</v>
      </c>
      <c r="EB12" s="1">
        <v>4.3583599999999998E-14</v>
      </c>
      <c r="EC12" s="1">
        <v>2.9136440000000002E-11</v>
      </c>
      <c r="ED12">
        <v>0.48048259999999998</v>
      </c>
      <c r="EE12">
        <v>13.110469999999999</v>
      </c>
      <c r="EF12" s="1">
        <v>2.714574E-14</v>
      </c>
      <c r="EG12" s="1">
        <v>1.8137530000000001E-11</v>
      </c>
      <c r="EH12">
        <v>0.48048540000000001</v>
      </c>
      <c r="EI12">
        <v>13.27242</v>
      </c>
      <c r="EJ12" s="1">
        <v>1.8691940000000001E-14</v>
      </c>
      <c r="EK12" s="1">
        <v>1.2528600000000001E-11</v>
      </c>
      <c r="EL12">
        <v>0.4804774</v>
      </c>
      <c r="EM12">
        <v>13.14481</v>
      </c>
      <c r="EN12" s="1">
        <v>1.4579310000000001E-14</v>
      </c>
      <c r="EO12" s="1">
        <v>9.7908759999999993E-12</v>
      </c>
      <c r="EP12">
        <v>0.48048819999999998</v>
      </c>
      <c r="EQ12">
        <v>12.58319</v>
      </c>
      <c r="ER12" s="1">
        <v>1.231909E-14</v>
      </c>
      <c r="ES12" s="1">
        <v>8.2752289999999999E-12</v>
      </c>
      <c r="ET12">
        <v>0.48049069999999999</v>
      </c>
      <c r="EU12">
        <v>12.205629999999999</v>
      </c>
      <c r="EV12" s="1">
        <v>1.098983E-14</v>
      </c>
      <c r="EW12" s="1">
        <v>7.3746569999999995E-12</v>
      </c>
      <c r="EX12">
        <v>0.48049399999999998</v>
      </c>
      <c r="EY12">
        <v>12.320169999999999</v>
      </c>
      <c r="EZ12" s="1">
        <v>1.0103410000000001E-14</v>
      </c>
      <c r="FA12" s="1">
        <v>6.76846E-12</v>
      </c>
      <c r="FB12">
        <v>0.48050599999999999</v>
      </c>
      <c r="FC12">
        <v>12.628119999999999</v>
      </c>
      <c r="FD12" s="1">
        <v>9.4541590000000007E-15</v>
      </c>
      <c r="FE12" s="1">
        <v>6.3159120000000002E-12</v>
      </c>
      <c r="FF12">
        <v>0.4804851</v>
      </c>
      <c r="FG12">
        <v>13.56368</v>
      </c>
      <c r="FH12" s="1">
        <v>8.9269890000000005E-15</v>
      </c>
      <c r="FI12" s="1">
        <v>5.9477799999999999E-12</v>
      </c>
      <c r="FJ12">
        <v>0.48050320000000002</v>
      </c>
      <c r="FK12">
        <v>13.49184</v>
      </c>
      <c r="FL12" s="1">
        <v>8.4860290000000005E-15</v>
      </c>
      <c r="FM12" s="1">
        <v>5.6372119999999999E-12</v>
      </c>
      <c r="FN12">
        <v>0.48050579999999998</v>
      </c>
      <c r="FO12">
        <v>13.2822</v>
      </c>
      <c r="FP12" s="1">
        <v>8.0891390000000005E-15</v>
      </c>
      <c r="FQ12" s="1">
        <v>5.3566970000000003E-12</v>
      </c>
      <c r="FR12">
        <v>0.48050159999999997</v>
      </c>
      <c r="FS12">
        <v>12.97139</v>
      </c>
      <c r="FT12" s="1">
        <v>7.7339309999999997E-15</v>
      </c>
      <c r="FU12" s="1">
        <v>5.1045549999999998E-12</v>
      </c>
      <c r="FV12">
        <v>0.48049740000000002</v>
      </c>
      <c r="FW12">
        <v>12.57085</v>
      </c>
      <c r="FX12" s="1">
        <v>7.3962560000000007E-15</v>
      </c>
      <c r="FY12" s="1">
        <v>4.8651719999999999E-12</v>
      </c>
      <c r="FZ12">
        <v>0.48048170000000001</v>
      </c>
      <c r="GA12">
        <v>12.28041</v>
      </c>
      <c r="GB12" s="1">
        <v>7.0834269999999998E-15</v>
      </c>
      <c r="GC12" s="1">
        <v>4.6440429999999998E-12</v>
      </c>
      <c r="GD12">
        <v>0.48050599999999999</v>
      </c>
      <c r="GE12">
        <v>12.26224</v>
      </c>
      <c r="GF12" s="1">
        <v>6.8052840000000001E-15</v>
      </c>
      <c r="GG12" s="1">
        <v>4.4466499999999998E-12</v>
      </c>
      <c r="GH12">
        <v>0.48048730000000001</v>
      </c>
      <c r="GI12">
        <v>12.54724</v>
      </c>
      <c r="GJ12" s="1">
        <v>6.5293600000000001E-15</v>
      </c>
      <c r="GK12" s="1">
        <v>4.2511679999999996E-12</v>
      </c>
      <c r="GL12">
        <v>0.48050280000000001</v>
      </c>
      <c r="GM12">
        <v>13.449630000000001</v>
      </c>
      <c r="GN12" s="1">
        <v>6.2866290000000003E-15</v>
      </c>
      <c r="GO12" s="1">
        <v>4.0787700000000004E-12</v>
      </c>
      <c r="GP12">
        <v>0.48049940000000002</v>
      </c>
      <c r="GQ12">
        <v>13.582990000000001</v>
      </c>
      <c r="GR12" s="1">
        <v>6.0592620000000002E-15</v>
      </c>
      <c r="GS12" s="1">
        <v>3.9178030000000002E-12</v>
      </c>
      <c r="GT12">
        <v>0.48048160000000001</v>
      </c>
      <c r="GU12">
        <v>13.39969</v>
      </c>
      <c r="GV12" s="1">
        <v>5.834656E-15</v>
      </c>
      <c r="GW12" s="1">
        <v>3.7593289999999997E-12</v>
      </c>
      <c r="GX12">
        <v>0.4804986</v>
      </c>
      <c r="GY12">
        <v>13.30471</v>
      </c>
      <c r="GZ12" s="1">
        <v>5.6139369999999996E-15</v>
      </c>
      <c r="HA12" s="1">
        <v>3.6053E-12</v>
      </c>
      <c r="HB12">
        <v>0.48048629999999998</v>
      </c>
      <c r="HC12">
        <v>12.70589</v>
      </c>
      <c r="HD12" s="1">
        <v>5.4036320000000002E-15</v>
      </c>
      <c r="HE12" s="1">
        <v>3.4608590000000001E-12</v>
      </c>
      <c r="HF12">
        <v>0.48050490000000001</v>
      </c>
      <c r="HG12">
        <v>12.396459999999999</v>
      </c>
      <c r="HH12" s="1">
        <v>5.2012499999999999E-15</v>
      </c>
      <c r="HI12" s="1">
        <v>3.3231250000000001E-12</v>
      </c>
      <c r="HJ12">
        <v>0.48048540000000001</v>
      </c>
      <c r="HK12">
        <v>12.45759</v>
      </c>
      <c r="HL12" s="1">
        <v>5.0078810000000002E-15</v>
      </c>
      <c r="HM12" s="1">
        <v>3.1927410000000002E-12</v>
      </c>
      <c r="HN12">
        <v>0.48048829999999998</v>
      </c>
      <c r="HO12">
        <v>12.647030000000001</v>
      </c>
      <c r="HP12" s="1">
        <v>4.8178960000000004E-15</v>
      </c>
      <c r="HQ12" s="1">
        <v>3.0657079999999999E-12</v>
      </c>
      <c r="HR12">
        <v>0.48048109999999999</v>
      </c>
      <c r="HS12">
        <v>13.436450000000001</v>
      </c>
      <c r="HT12" s="1">
        <v>4.6240570000000002E-15</v>
      </c>
      <c r="HU12" s="1">
        <v>2.9388019999999999E-12</v>
      </c>
      <c r="HV12">
        <v>0.48047519999999999</v>
      </c>
      <c r="HW12">
        <v>13.69688</v>
      </c>
      <c r="HX12" s="1">
        <v>4.4489700000000002E-15</v>
      </c>
      <c r="HY12" s="1">
        <v>2.8235069999999998E-12</v>
      </c>
      <c r="HZ12">
        <v>0.4804988</v>
      </c>
      <c r="IA12">
        <v>13.541550000000001</v>
      </c>
      <c r="IB12" s="1">
        <v>4.2742590000000003E-15</v>
      </c>
      <c r="IC12" s="1">
        <v>2.710874E-12</v>
      </c>
      <c r="ID12">
        <v>0.48048730000000001</v>
      </c>
      <c r="IE12">
        <v>13.37791</v>
      </c>
      <c r="IF12" s="1">
        <v>4.1062920000000003E-15</v>
      </c>
      <c r="IG12" s="1">
        <v>2.6022100000000001E-12</v>
      </c>
      <c r="IH12">
        <v>0.48047719999999999</v>
      </c>
      <c r="II12">
        <v>12.77234</v>
      </c>
      <c r="IJ12" s="1">
        <v>3.9445690000000003E-15</v>
      </c>
      <c r="IK12" s="1">
        <v>2.4984340000000002E-12</v>
      </c>
      <c r="IL12">
        <v>0.48048550000000001</v>
      </c>
      <c r="IM12">
        <v>12.494249999999999</v>
      </c>
      <c r="IN12" s="1">
        <v>3.7918529999999997E-15</v>
      </c>
      <c r="IO12" s="1">
        <v>2.4005989999999999E-12</v>
      </c>
      <c r="IP12">
        <v>0.48048259999999998</v>
      </c>
      <c r="IQ12">
        <v>12.411809999999999</v>
      </c>
      <c r="IR12" s="1">
        <v>3.6374140000000001E-15</v>
      </c>
      <c r="IS12" s="1">
        <v>2.3020059999999999E-12</v>
      </c>
      <c r="IT12">
        <v>0.48048210000000002</v>
      </c>
      <c r="IU12">
        <v>12.51938</v>
      </c>
      <c r="IV12" s="1">
        <v>3.49816E-15</v>
      </c>
      <c r="IW12" s="1">
        <v>2.2139269999999999E-12</v>
      </c>
      <c r="IX12">
        <v>0.48048109999999999</v>
      </c>
      <c r="IY12">
        <v>13.19046</v>
      </c>
      <c r="IZ12" s="1">
        <v>3.3664410000000001E-15</v>
      </c>
      <c r="JA12" s="1">
        <v>2.1300470000000001E-12</v>
      </c>
      <c r="JB12">
        <v>0.48049249999999999</v>
      </c>
      <c r="JC12">
        <v>13.071210000000001</v>
      </c>
      <c r="JD12" s="1">
        <v>3.232734E-15</v>
      </c>
      <c r="JE12" s="1">
        <v>2.0453839999999998E-12</v>
      </c>
      <c r="JF12">
        <v>0.48048750000000001</v>
      </c>
      <c r="JG12">
        <v>13.23305</v>
      </c>
      <c r="JH12" s="1">
        <v>3.1141499999999999E-15</v>
      </c>
      <c r="JI12" s="1">
        <v>1.970376E-12</v>
      </c>
      <c r="JJ12">
        <v>0.48049710000000001</v>
      </c>
      <c r="JK12">
        <v>13.01159</v>
      </c>
      <c r="JL12" s="1">
        <v>2.9930109999999999E-15</v>
      </c>
      <c r="JM12" s="1">
        <v>1.8936220000000001E-12</v>
      </c>
      <c r="JN12">
        <v>0.4804776</v>
      </c>
      <c r="JO12">
        <v>12.948259999999999</v>
      </c>
      <c r="JP12" s="1">
        <v>2.8838489999999999E-15</v>
      </c>
      <c r="JQ12" s="1">
        <v>1.8245379999999999E-12</v>
      </c>
      <c r="JR12">
        <v>0.48048629999999998</v>
      </c>
      <c r="JS12">
        <v>13.036339999999999</v>
      </c>
      <c r="JT12" s="1">
        <v>2.7766849999999999E-15</v>
      </c>
      <c r="JU12" s="1">
        <v>1.756877E-12</v>
      </c>
      <c r="JV12">
        <v>0.480377</v>
      </c>
      <c r="JW12">
        <v>13.064640000000001</v>
      </c>
      <c r="JX12" s="1">
        <v>2.679852E-15</v>
      </c>
      <c r="JY12" s="1">
        <v>1.69617E-12</v>
      </c>
      <c r="JZ12">
        <v>0.48016490000000001</v>
      </c>
      <c r="KA12">
        <v>12.98771</v>
      </c>
      <c r="KB12" s="1">
        <v>2.656003E-15</v>
      </c>
      <c r="KC12" s="1">
        <v>1.683854E-12</v>
      </c>
      <c r="KD12">
        <v>0.4799677</v>
      </c>
      <c r="KE12">
        <v>13.66971</v>
      </c>
      <c r="KF12" s="1">
        <v>2.6762450000000002E-15</v>
      </c>
      <c r="KG12" s="1">
        <v>1.6969229999999999E-12</v>
      </c>
      <c r="KH12">
        <v>0.47973830000000001</v>
      </c>
      <c r="KI12">
        <v>13.46294</v>
      </c>
      <c r="KJ12" s="1">
        <v>2.6622259999999998E-15</v>
      </c>
      <c r="KK12" s="1">
        <v>1.687344E-12</v>
      </c>
      <c r="KL12">
        <v>0.4795179</v>
      </c>
      <c r="KM12">
        <v>13.402670000000001</v>
      </c>
      <c r="KN12" s="1">
        <v>2.6131349999999998E-15</v>
      </c>
      <c r="KO12" s="1">
        <v>1.6557989999999999E-12</v>
      </c>
      <c r="KP12">
        <v>0.47930830000000002</v>
      </c>
      <c r="KQ12">
        <v>13.272180000000001</v>
      </c>
      <c r="KR12" s="1">
        <v>2.545139E-15</v>
      </c>
      <c r="KS12" s="1">
        <v>1.612621E-12</v>
      </c>
      <c r="KT12">
        <v>0.4790779</v>
      </c>
      <c r="KU12">
        <v>12.808160000000001</v>
      </c>
      <c r="KV12" s="1">
        <v>2.4710519999999998E-15</v>
      </c>
      <c r="KW12" s="1">
        <v>1.56576E-12</v>
      </c>
      <c r="KX12">
        <v>0.47886010000000001</v>
      </c>
      <c r="KY12">
        <v>12.60319</v>
      </c>
      <c r="KZ12" s="1">
        <v>2.3932239999999999E-15</v>
      </c>
      <c r="LA12" s="1">
        <v>1.5168299999999999E-12</v>
      </c>
      <c r="LB12">
        <v>0.47876999999999997</v>
      </c>
      <c r="LC12">
        <v>12.621359999999999</v>
      </c>
      <c r="LD12" s="1">
        <v>2.3121250000000001E-15</v>
      </c>
      <c r="LE12" s="1">
        <v>1.4650290000000001E-12</v>
      </c>
      <c r="LF12">
        <v>0.47874470000000002</v>
      </c>
      <c r="LG12">
        <v>12.7906</v>
      </c>
      <c r="LH12" s="1">
        <v>2.174897E-15</v>
      </c>
      <c r="LI12" s="1">
        <v>1.376007E-12</v>
      </c>
      <c r="LJ12">
        <v>0.47872890000000001</v>
      </c>
      <c r="LK12">
        <v>13.69462</v>
      </c>
      <c r="LL12" s="1">
        <v>2.012977E-15</v>
      </c>
      <c r="LM12" s="1">
        <v>1.273811E-12</v>
      </c>
      <c r="LN12">
        <v>0.47874329999999998</v>
      </c>
      <c r="LO12">
        <v>13.75306</v>
      </c>
      <c r="LP12" s="1">
        <v>1.887224E-15</v>
      </c>
      <c r="LQ12" s="1">
        <v>1.195094E-12</v>
      </c>
      <c r="LR12">
        <v>0.47873719999999997</v>
      </c>
      <c r="LS12">
        <v>13.89636</v>
      </c>
      <c r="LT12" s="1">
        <v>1.7989700000000001E-15</v>
      </c>
      <c r="LU12" s="1">
        <v>1.139577E-12</v>
      </c>
      <c r="LV12">
        <v>0.47874260000000002</v>
      </c>
      <c r="LW12">
        <v>14.215299999999999</v>
      </c>
      <c r="LX12" s="1">
        <v>1.7247879999999999E-15</v>
      </c>
      <c r="LY12" s="1">
        <v>1.0927859999999999E-12</v>
      </c>
      <c r="LZ12">
        <v>0.47876099999999999</v>
      </c>
      <c r="MA12">
        <v>13.61755</v>
      </c>
      <c r="MB12" s="1">
        <v>1.661474E-15</v>
      </c>
      <c r="MC12" s="1">
        <v>1.0529350000000001E-12</v>
      </c>
      <c r="MD12">
        <v>0.47874919999999999</v>
      </c>
      <c r="ME12">
        <v>12.8653</v>
      </c>
      <c r="MF12" s="1">
        <v>1.6019350000000001E-15</v>
      </c>
      <c r="MG12" s="1">
        <v>1.0151099999999999E-12</v>
      </c>
      <c r="MH12">
        <v>0.47852479999999997</v>
      </c>
      <c r="MI12">
        <v>12.626150000000001</v>
      </c>
      <c r="MJ12" s="1">
        <v>1.55402E-15</v>
      </c>
      <c r="MK12" s="1">
        <v>9.8564150000000009E-13</v>
      </c>
      <c r="ML12">
        <v>0.47811009999999998</v>
      </c>
      <c r="MM12">
        <v>13.087859999999999</v>
      </c>
      <c r="MN12" s="1">
        <v>1.584348E-15</v>
      </c>
      <c r="MO12" s="1">
        <v>1.008302E-12</v>
      </c>
      <c r="MP12">
        <v>0.47765439999999998</v>
      </c>
      <c r="MQ12">
        <v>13.947850000000001</v>
      </c>
      <c r="MR12" s="1">
        <v>1.670799E-15</v>
      </c>
      <c r="MS12" s="1">
        <v>1.0636190000000001E-12</v>
      </c>
      <c r="MT12">
        <v>0.47721930000000001</v>
      </c>
      <c r="MU12">
        <v>14.023250000000001</v>
      </c>
      <c r="MV12" s="1">
        <v>1.7172510000000001E-15</v>
      </c>
      <c r="MW12" s="1">
        <v>1.0922429999999999E-12</v>
      </c>
      <c r="MX12">
        <v>0.47677969999999997</v>
      </c>
      <c r="MY12">
        <v>13.882210000000001</v>
      </c>
      <c r="MZ12" s="1">
        <v>1.7176779999999999E-15</v>
      </c>
      <c r="NA12" s="1">
        <v>1.09186E-12</v>
      </c>
      <c r="NB12">
        <v>0.47633130000000001</v>
      </c>
      <c r="NC12">
        <v>13.902150000000001</v>
      </c>
      <c r="ND12" s="1">
        <v>1.6944010000000001E-15</v>
      </c>
      <c r="NE12" s="1">
        <v>1.077076E-12</v>
      </c>
      <c r="NF12">
        <v>0.47587960000000001</v>
      </c>
      <c r="NG12">
        <v>13.386950000000001</v>
      </c>
      <c r="NH12" s="1">
        <v>1.6566540000000001E-15</v>
      </c>
      <c r="NI12" s="1">
        <v>1.0531200000000001E-12</v>
      </c>
      <c r="NJ12">
        <v>0.47542210000000001</v>
      </c>
      <c r="NK12">
        <v>13.077170000000001</v>
      </c>
      <c r="NL12" s="1">
        <v>1.6159249999999999E-15</v>
      </c>
      <c r="NM12" s="1">
        <v>1.0275830000000001E-12</v>
      </c>
      <c r="NN12">
        <v>0.47521809999999998</v>
      </c>
      <c r="NO12">
        <v>13.038880000000001</v>
      </c>
      <c r="NP12" s="1">
        <v>1.568639E-15</v>
      </c>
      <c r="NQ12" s="1">
        <v>9.9678130000000006E-13</v>
      </c>
      <c r="NR12">
        <v>0.47517480000000001</v>
      </c>
      <c r="NS12">
        <v>12.990119999999999</v>
      </c>
      <c r="NT12" s="1">
        <v>1.447402E-15</v>
      </c>
      <c r="NU12" s="1">
        <v>9.1703710000000004E-13</v>
      </c>
      <c r="NV12">
        <v>0.47516989999999998</v>
      </c>
      <c r="NW12">
        <v>13.40836</v>
      </c>
      <c r="NX12" s="1">
        <v>1.2960640000000001E-15</v>
      </c>
      <c r="NY12" s="1">
        <v>8.2118689999999999E-13</v>
      </c>
      <c r="NZ12">
        <v>0.47516999999999998</v>
      </c>
      <c r="OA12">
        <v>13.91872</v>
      </c>
      <c r="OB12" s="1">
        <v>1.188509E-15</v>
      </c>
      <c r="OC12" s="1">
        <v>7.5390319999999998E-13</v>
      </c>
      <c r="OD12">
        <v>0.47516639999999999</v>
      </c>
      <c r="OE12">
        <v>13.680289999999999</v>
      </c>
      <c r="OF12" s="1">
        <v>1.1186939999999999E-15</v>
      </c>
      <c r="OG12" s="1">
        <v>7.10099E-13</v>
      </c>
      <c r="OH12">
        <v>0.47516140000000001</v>
      </c>
      <c r="OI12">
        <v>13.4474</v>
      </c>
      <c r="OJ12" s="1">
        <v>1.066873E-15</v>
      </c>
      <c r="OK12" s="1">
        <v>6.7748500000000002E-13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0.78996840000000002</v>
      </c>
      <c r="G13">
        <v>14.575419999999999</v>
      </c>
      <c r="H13" s="1">
        <v>1.501488E-3</v>
      </c>
      <c r="I13">
        <v>0.47116190000000002</v>
      </c>
      <c r="J13">
        <v>0.7884911</v>
      </c>
      <c r="K13">
        <v>14.2026</v>
      </c>
      <c r="L13" s="1">
        <v>4.3211739999999999E-6</v>
      </c>
      <c r="M13">
        <v>1.358223E-3</v>
      </c>
      <c r="N13">
        <v>0.78699479999999999</v>
      </c>
      <c r="O13">
        <v>14.23831</v>
      </c>
      <c r="P13" s="1">
        <v>1.2746369999999999E-8</v>
      </c>
      <c r="Q13" s="1">
        <v>4.0012339999999996E-6</v>
      </c>
      <c r="R13">
        <v>0.7855702</v>
      </c>
      <c r="S13">
        <v>13.84646</v>
      </c>
      <c r="T13" s="1">
        <v>3.8940660000000003E-11</v>
      </c>
      <c r="U13" s="1">
        <v>1.228684E-8</v>
      </c>
      <c r="V13">
        <v>0.78418940000000004</v>
      </c>
      <c r="W13">
        <v>13.73997</v>
      </c>
      <c r="X13" s="1">
        <v>4.9434189999999998E-13</v>
      </c>
      <c r="Y13" s="1">
        <v>2.3028699999999999E-10</v>
      </c>
      <c r="Z13">
        <v>0.78078239999999999</v>
      </c>
      <c r="AA13">
        <v>13.65259</v>
      </c>
      <c r="AB13" s="1">
        <v>4.0683580000000001E-13</v>
      </c>
      <c r="AC13" s="1">
        <v>2.102222E-10</v>
      </c>
      <c r="AD13">
        <v>0.77615339999999999</v>
      </c>
      <c r="AE13">
        <v>13.43324</v>
      </c>
      <c r="AF13" s="1">
        <v>5.9037879999999997E-13</v>
      </c>
      <c r="AG13" s="1">
        <v>3.0630589999999999E-10</v>
      </c>
      <c r="AH13">
        <v>0.77125049999999995</v>
      </c>
      <c r="AI13">
        <v>13.300739999999999</v>
      </c>
      <c r="AJ13" s="1">
        <v>7.5213140000000005E-13</v>
      </c>
      <c r="AK13" s="1">
        <v>3.8972140000000001E-10</v>
      </c>
      <c r="AL13">
        <v>0.76682830000000002</v>
      </c>
      <c r="AM13">
        <v>13.556699999999999</v>
      </c>
      <c r="AN13" s="1">
        <v>8.0864240000000005E-13</v>
      </c>
      <c r="AO13" s="1">
        <v>4.1845870000000002E-10</v>
      </c>
      <c r="AP13">
        <v>0.76227560000000005</v>
      </c>
      <c r="AQ13">
        <v>13.153740000000001</v>
      </c>
      <c r="AR13" s="1">
        <v>8.34441E-13</v>
      </c>
      <c r="AS13" s="1">
        <v>4.3199270000000001E-10</v>
      </c>
      <c r="AT13">
        <v>0.75768559999999996</v>
      </c>
      <c r="AU13">
        <v>12.863329999999999</v>
      </c>
      <c r="AV13" s="1">
        <v>8.3950000000000001E-13</v>
      </c>
      <c r="AW13" s="1">
        <v>4.3474049999999999E-10</v>
      </c>
      <c r="AX13">
        <v>0.7528492</v>
      </c>
      <c r="AY13">
        <v>12.4253</v>
      </c>
      <c r="AZ13" s="1">
        <v>8.3887630000000004E-13</v>
      </c>
      <c r="BA13" s="1">
        <v>4.3477419999999998E-10</v>
      </c>
      <c r="BB13">
        <v>0.74792570000000003</v>
      </c>
      <c r="BC13">
        <v>12.27195</v>
      </c>
      <c r="BD13" s="1">
        <v>8.357242E-13</v>
      </c>
      <c r="BE13" s="1">
        <v>4.3345770000000001E-10</v>
      </c>
      <c r="BF13">
        <v>0.74268330000000005</v>
      </c>
      <c r="BG13">
        <v>12.072329999999999</v>
      </c>
      <c r="BH13" s="1">
        <v>8.2957769999999997E-13</v>
      </c>
      <c r="BI13" s="1">
        <v>4.307421E-10</v>
      </c>
      <c r="BJ13">
        <v>0.73717460000000001</v>
      </c>
      <c r="BK13">
        <v>12.293979999999999</v>
      </c>
      <c r="BL13" s="1">
        <v>8.2939730000000004E-13</v>
      </c>
      <c r="BM13" s="1">
        <v>4.3125580000000002E-10</v>
      </c>
      <c r="BN13">
        <v>0.73163</v>
      </c>
      <c r="BO13">
        <v>12.6271</v>
      </c>
      <c r="BP13" s="1">
        <v>8.2709609999999995E-13</v>
      </c>
      <c r="BQ13" s="1">
        <v>4.3033009999999998E-10</v>
      </c>
      <c r="BR13">
        <v>0.72650530000000002</v>
      </c>
      <c r="BS13">
        <v>12.86856</v>
      </c>
      <c r="BT13" s="1">
        <v>8.0896700000000002E-13</v>
      </c>
      <c r="BU13" s="1">
        <v>4.2059170000000002E-10</v>
      </c>
      <c r="BV13">
        <v>0.72022629999999999</v>
      </c>
      <c r="BW13">
        <v>12.835100000000001</v>
      </c>
      <c r="BX13" s="1">
        <v>7.6588760000000001E-13</v>
      </c>
      <c r="BY13" s="1">
        <v>3.97985E-10</v>
      </c>
      <c r="BZ13">
        <v>0.71343760000000001</v>
      </c>
      <c r="CA13">
        <v>12.64953</v>
      </c>
      <c r="CB13" s="1">
        <v>7.2673880000000001E-13</v>
      </c>
      <c r="CC13" s="1">
        <v>3.7735150000000001E-10</v>
      </c>
      <c r="CD13">
        <v>0.70687829999999996</v>
      </c>
      <c r="CE13">
        <v>12.04659</v>
      </c>
      <c r="CF13" s="1">
        <v>6.7191040000000004E-13</v>
      </c>
      <c r="CG13" s="1">
        <v>3.4833710000000002E-10</v>
      </c>
      <c r="CH13">
        <v>0.70013440000000005</v>
      </c>
      <c r="CI13">
        <v>11.972289999999999</v>
      </c>
      <c r="CJ13" s="1">
        <v>6.2686910000000002E-13</v>
      </c>
      <c r="CK13" s="1">
        <v>3.2453819999999999E-10</v>
      </c>
      <c r="CL13">
        <v>0.69305369999999999</v>
      </c>
      <c r="CM13">
        <v>11.975580000000001</v>
      </c>
      <c r="CN13" s="1">
        <v>5.823788E-13</v>
      </c>
      <c r="CO13" s="1">
        <v>3.010036E-10</v>
      </c>
      <c r="CP13">
        <v>0.68560829999999995</v>
      </c>
      <c r="CQ13">
        <v>12.029529999999999</v>
      </c>
      <c r="CR13" s="1">
        <v>5.4237660000000001E-13</v>
      </c>
      <c r="CS13" s="1">
        <v>2.7985840000000001E-10</v>
      </c>
      <c r="CT13">
        <v>0.6778708</v>
      </c>
      <c r="CU13">
        <v>12.584759999999999</v>
      </c>
      <c r="CV13" s="1">
        <v>4.959092E-13</v>
      </c>
      <c r="CW13" s="1">
        <v>2.5511219999999999E-10</v>
      </c>
      <c r="CX13">
        <v>0.67042460000000004</v>
      </c>
      <c r="CY13">
        <v>13.002140000000001</v>
      </c>
      <c r="CZ13" s="1">
        <v>4.4888129999999999E-13</v>
      </c>
      <c r="DA13" s="1">
        <v>2.3121070000000001E-10</v>
      </c>
      <c r="DB13">
        <v>0.66380410000000001</v>
      </c>
      <c r="DC13">
        <v>12.916270000000001</v>
      </c>
      <c r="DD13" s="1">
        <v>4.3483639999999998E-13</v>
      </c>
      <c r="DE13" s="1">
        <v>2.2522400000000001E-10</v>
      </c>
      <c r="DF13">
        <v>0.65659979999999996</v>
      </c>
      <c r="DG13">
        <v>12.74832</v>
      </c>
      <c r="DH13" s="1">
        <v>4.2388249999999999E-13</v>
      </c>
      <c r="DI13" s="1">
        <v>2.2077069999999999E-10</v>
      </c>
      <c r="DJ13">
        <v>0.64955039999999997</v>
      </c>
      <c r="DK13">
        <v>12.26867</v>
      </c>
      <c r="DL13" s="1">
        <v>4.0964000000000001E-13</v>
      </c>
      <c r="DM13" s="1">
        <v>2.1412690000000001E-10</v>
      </c>
      <c r="DN13">
        <v>0.6433683</v>
      </c>
      <c r="DO13">
        <v>12.29252</v>
      </c>
      <c r="DP13" s="1">
        <v>3.9370830000000002E-13</v>
      </c>
      <c r="DQ13" s="1">
        <v>2.065891E-10</v>
      </c>
      <c r="DR13">
        <v>0.63991949999999997</v>
      </c>
      <c r="DS13">
        <v>12.16046</v>
      </c>
      <c r="DT13" s="1">
        <v>3.7709420000000001E-13</v>
      </c>
      <c r="DU13" s="1">
        <v>1.9796359999999999E-10</v>
      </c>
      <c r="DV13">
        <v>0.63933410000000002</v>
      </c>
      <c r="DW13">
        <v>12.173629999999999</v>
      </c>
      <c r="DX13" s="1">
        <v>2.9958610000000001E-13</v>
      </c>
      <c r="DY13" s="1">
        <v>1.551233E-10</v>
      </c>
      <c r="DZ13">
        <v>0.6392042</v>
      </c>
      <c r="EA13">
        <v>12.74929</v>
      </c>
      <c r="EB13" s="1">
        <v>1.865215E-13</v>
      </c>
      <c r="EC13" s="1">
        <v>9.5986650000000001E-11</v>
      </c>
      <c r="ED13">
        <v>0.63923160000000001</v>
      </c>
      <c r="EE13">
        <v>13.182740000000001</v>
      </c>
      <c r="EF13" s="1">
        <v>1.1709590000000001E-13</v>
      </c>
      <c r="EG13" s="1">
        <v>6.0216699999999995E-11</v>
      </c>
      <c r="EH13">
        <v>0.63921689999999998</v>
      </c>
      <c r="EI13">
        <v>13.37851</v>
      </c>
      <c r="EJ13" s="1">
        <v>8.2241030000000002E-14</v>
      </c>
      <c r="EK13" s="1">
        <v>4.2367130000000002E-11</v>
      </c>
      <c r="EL13">
        <v>0.63922880000000004</v>
      </c>
      <c r="EM13">
        <v>13.259449999999999</v>
      </c>
      <c r="EN13" s="1">
        <v>6.5125929999999997E-14</v>
      </c>
      <c r="EO13" s="1">
        <v>3.3566330000000001E-11</v>
      </c>
      <c r="EP13">
        <v>0.63923909999999995</v>
      </c>
      <c r="EQ13">
        <v>12.65593</v>
      </c>
      <c r="ER13" s="1">
        <v>5.557219E-14</v>
      </c>
      <c r="ES13" s="1">
        <v>2.8626040000000001E-11</v>
      </c>
      <c r="ET13">
        <v>0.63923839999999998</v>
      </c>
      <c r="EU13">
        <v>12.22955</v>
      </c>
      <c r="EV13" s="1">
        <v>4.9849240000000001E-14</v>
      </c>
      <c r="EW13" s="1">
        <v>2.5635589999999999E-11</v>
      </c>
      <c r="EX13">
        <v>0.63923339999999995</v>
      </c>
      <c r="EY13">
        <v>12.33268</v>
      </c>
      <c r="EZ13" s="1">
        <v>4.601374E-14</v>
      </c>
      <c r="FA13" s="1">
        <v>2.3615140000000001E-11</v>
      </c>
      <c r="FB13">
        <v>0.63924239999999999</v>
      </c>
      <c r="FC13">
        <v>12.656090000000001</v>
      </c>
      <c r="FD13" s="1">
        <v>4.3095920000000003E-14</v>
      </c>
      <c r="FE13" s="1">
        <v>2.2052760000000001E-11</v>
      </c>
      <c r="FF13">
        <v>0.63922999999999996</v>
      </c>
      <c r="FG13">
        <v>13.65828</v>
      </c>
      <c r="FH13" s="1">
        <v>4.0758929999999998E-14</v>
      </c>
      <c r="FI13" s="1">
        <v>2.0798610000000001E-11</v>
      </c>
      <c r="FJ13">
        <v>0.63923810000000003</v>
      </c>
      <c r="FK13">
        <v>13.63186</v>
      </c>
      <c r="FL13" s="1">
        <v>3.8773029999999999E-14</v>
      </c>
      <c r="FM13" s="1">
        <v>1.9725800000000001E-11</v>
      </c>
      <c r="FN13">
        <v>0.6392428</v>
      </c>
      <c r="FO13">
        <v>13.395519999999999</v>
      </c>
      <c r="FP13" s="1">
        <v>3.6962660000000002E-14</v>
      </c>
      <c r="FQ13" s="1">
        <v>1.8745179999999999E-11</v>
      </c>
      <c r="FR13">
        <v>0.63923940000000001</v>
      </c>
      <c r="FS13">
        <v>13.05156</v>
      </c>
      <c r="FT13" s="1">
        <v>3.5347879999999999E-14</v>
      </c>
      <c r="FU13" s="1">
        <v>1.7866489999999999E-11</v>
      </c>
      <c r="FV13">
        <v>0.63923359999999996</v>
      </c>
      <c r="FW13">
        <v>12.630129999999999</v>
      </c>
      <c r="FX13" s="1">
        <v>3.380385E-14</v>
      </c>
      <c r="FY13" s="1">
        <v>1.7028740000000001E-11</v>
      </c>
      <c r="FZ13">
        <v>0.63923350000000001</v>
      </c>
      <c r="GA13">
        <v>12.29951</v>
      </c>
      <c r="GB13" s="1">
        <v>3.2389979999999999E-14</v>
      </c>
      <c r="GC13" s="1">
        <v>1.6261899999999999E-11</v>
      </c>
      <c r="GD13">
        <v>0.63924259999999999</v>
      </c>
      <c r="GE13">
        <v>12.27347</v>
      </c>
      <c r="GF13" s="1">
        <v>3.1126369999999999E-14</v>
      </c>
      <c r="GG13" s="1">
        <v>1.5574540000000001E-11</v>
      </c>
      <c r="GH13">
        <v>0.63923379999999996</v>
      </c>
      <c r="GI13">
        <v>12.5563</v>
      </c>
      <c r="GJ13" s="1">
        <v>2.986276E-14</v>
      </c>
      <c r="GK13" s="1">
        <v>1.4889320000000001E-11</v>
      </c>
      <c r="GL13">
        <v>0.63923030000000003</v>
      </c>
      <c r="GM13">
        <v>13.527240000000001</v>
      </c>
      <c r="GN13" s="1">
        <v>2.8756290000000001E-14</v>
      </c>
      <c r="GO13" s="1">
        <v>1.4287359999999999E-11</v>
      </c>
      <c r="GP13">
        <v>0.63923540000000001</v>
      </c>
      <c r="GQ13">
        <v>13.70749</v>
      </c>
      <c r="GR13" s="1">
        <v>2.7725380000000001E-14</v>
      </c>
      <c r="GS13" s="1">
        <v>1.3727190000000001E-11</v>
      </c>
      <c r="GT13">
        <v>0.63923099999999999</v>
      </c>
      <c r="GU13">
        <v>13.512779999999999</v>
      </c>
      <c r="GV13" s="1">
        <v>2.6695150000000001E-14</v>
      </c>
      <c r="GW13" s="1">
        <v>1.3170480000000001E-11</v>
      </c>
      <c r="GX13">
        <v>0.63923419999999997</v>
      </c>
      <c r="GY13">
        <v>13.409230000000001</v>
      </c>
      <c r="GZ13" s="1">
        <v>2.5686220000000001E-14</v>
      </c>
      <c r="HA13" s="1">
        <v>1.2631779999999999E-11</v>
      </c>
      <c r="HB13">
        <v>0.63923099999999999</v>
      </c>
      <c r="HC13">
        <v>12.78829</v>
      </c>
      <c r="HD13" s="1">
        <v>2.4722729999999999E-14</v>
      </c>
      <c r="HE13" s="1">
        <v>1.212472E-11</v>
      </c>
      <c r="HF13">
        <v>0.63923949999999996</v>
      </c>
      <c r="HG13">
        <v>12.411799999999999</v>
      </c>
      <c r="HH13" s="1">
        <v>2.3802339999999999E-14</v>
      </c>
      <c r="HI13" s="1">
        <v>1.164512E-11</v>
      </c>
      <c r="HJ13">
        <v>0.63923010000000002</v>
      </c>
      <c r="HK13">
        <v>12.47714</v>
      </c>
      <c r="HL13" s="1">
        <v>2.291526E-14</v>
      </c>
      <c r="HM13" s="1">
        <v>1.1187000000000001E-11</v>
      </c>
      <c r="HN13">
        <v>0.63922239999999997</v>
      </c>
      <c r="HO13">
        <v>12.66821</v>
      </c>
      <c r="HP13" s="1">
        <v>2.2028369999999999E-14</v>
      </c>
      <c r="HQ13" s="1">
        <v>1.0733640000000001E-11</v>
      </c>
      <c r="HR13">
        <v>0.63922639999999997</v>
      </c>
      <c r="HS13">
        <v>13.50891</v>
      </c>
      <c r="HT13" s="1">
        <v>2.116036E-14</v>
      </c>
      <c r="HU13" s="1">
        <v>1.029781E-11</v>
      </c>
      <c r="HV13">
        <v>0.63923319999999995</v>
      </c>
      <c r="HW13">
        <v>13.815659999999999</v>
      </c>
      <c r="HX13" s="1">
        <v>2.03408E-14</v>
      </c>
      <c r="HY13" s="1">
        <v>9.8851919999999993E-12</v>
      </c>
      <c r="HZ13">
        <v>0.63923450000000004</v>
      </c>
      <c r="IA13">
        <v>13.664070000000001</v>
      </c>
      <c r="IB13" s="1">
        <v>1.9562260000000001E-14</v>
      </c>
      <c r="IC13" s="1">
        <v>9.5003930000000002E-12</v>
      </c>
      <c r="ID13">
        <v>0.63923200000000002</v>
      </c>
      <c r="IE13">
        <v>13.48265</v>
      </c>
      <c r="IF13" s="1">
        <v>1.878717E-14</v>
      </c>
      <c r="IG13" s="1">
        <v>9.1167079999999995E-12</v>
      </c>
      <c r="IH13">
        <v>0.63922769999999995</v>
      </c>
      <c r="II13">
        <v>12.84656</v>
      </c>
      <c r="IJ13" s="1">
        <v>1.8049060000000001E-14</v>
      </c>
      <c r="IK13" s="1">
        <v>8.7539949999999996E-12</v>
      </c>
      <c r="IL13">
        <v>0.63923070000000004</v>
      </c>
      <c r="IM13">
        <v>12.516170000000001</v>
      </c>
      <c r="IN13" s="1">
        <v>1.7345540000000001E-14</v>
      </c>
      <c r="IO13" s="1">
        <v>8.4088510000000006E-12</v>
      </c>
      <c r="IP13">
        <v>0.63923200000000002</v>
      </c>
      <c r="IQ13">
        <v>12.42586</v>
      </c>
      <c r="IR13" s="1">
        <v>1.6631890000000001E-14</v>
      </c>
      <c r="IS13" s="1">
        <v>8.0603089999999998E-12</v>
      </c>
      <c r="IT13">
        <v>0.63923149999999995</v>
      </c>
      <c r="IU13">
        <v>12.52619</v>
      </c>
      <c r="IV13" s="1">
        <v>1.600935E-14</v>
      </c>
      <c r="IW13" s="1">
        <v>7.7581770000000003E-12</v>
      </c>
      <c r="IX13">
        <v>0.63922670000000004</v>
      </c>
      <c r="IY13">
        <v>13.23353</v>
      </c>
      <c r="IZ13" s="1">
        <v>1.540175E-14</v>
      </c>
      <c r="JA13" s="1">
        <v>7.4619940000000001E-12</v>
      </c>
      <c r="JB13">
        <v>0.63922939999999995</v>
      </c>
      <c r="JC13">
        <v>13.14955</v>
      </c>
      <c r="JD13" s="1">
        <v>1.4794259999999999E-14</v>
      </c>
      <c r="JE13" s="1">
        <v>7.1676759999999997E-12</v>
      </c>
      <c r="JF13">
        <v>0.63923220000000003</v>
      </c>
      <c r="JG13">
        <v>13.306789999999999</v>
      </c>
      <c r="JH13" s="1">
        <v>1.42555E-14</v>
      </c>
      <c r="JI13" s="1">
        <v>6.9063250000000001E-12</v>
      </c>
      <c r="JJ13">
        <v>0.63923319999999995</v>
      </c>
      <c r="JK13">
        <v>13.08755</v>
      </c>
      <c r="JL13" s="1">
        <v>1.3701919999999999E-14</v>
      </c>
      <c r="JM13" s="1">
        <v>6.6381980000000002E-12</v>
      </c>
      <c r="JN13">
        <v>0.63922800000000002</v>
      </c>
      <c r="JO13">
        <v>12.990600000000001</v>
      </c>
      <c r="JP13" s="1">
        <v>1.319716E-14</v>
      </c>
      <c r="JQ13" s="1">
        <v>6.3932179999999997E-12</v>
      </c>
      <c r="JR13">
        <v>0.63923289999999999</v>
      </c>
      <c r="JS13">
        <v>13.09942</v>
      </c>
      <c r="JT13" s="1">
        <v>1.27112E-14</v>
      </c>
      <c r="JU13" s="1">
        <v>6.1583029999999998E-12</v>
      </c>
      <c r="JV13">
        <v>0.63914850000000001</v>
      </c>
      <c r="JW13">
        <v>13.11716</v>
      </c>
      <c r="JX13" s="1">
        <v>1.2278090000000001E-14</v>
      </c>
      <c r="JY13" s="1">
        <v>5.9502929999999998E-12</v>
      </c>
      <c r="JZ13">
        <v>0.63892720000000003</v>
      </c>
      <c r="KA13">
        <v>13.043939999999999</v>
      </c>
      <c r="KB13" s="1">
        <v>1.222215E-14</v>
      </c>
      <c r="KC13" s="1">
        <v>5.9299979999999996E-12</v>
      </c>
      <c r="KD13">
        <v>0.63870859999999996</v>
      </c>
      <c r="KE13">
        <v>13.74371</v>
      </c>
      <c r="KF13" s="1">
        <v>1.2300749999999999E-14</v>
      </c>
      <c r="KG13" s="1">
        <v>5.9685830000000001E-12</v>
      </c>
      <c r="KH13">
        <v>0.63848090000000002</v>
      </c>
      <c r="KI13">
        <v>13.57451</v>
      </c>
      <c r="KJ13" s="1">
        <v>1.220145E-14</v>
      </c>
      <c r="KK13" s="1">
        <v>5.9191790000000001E-12</v>
      </c>
      <c r="KL13">
        <v>0.63825719999999997</v>
      </c>
      <c r="KM13">
        <v>13.47695</v>
      </c>
      <c r="KN13" s="1">
        <v>1.1948290000000001E-14</v>
      </c>
      <c r="KO13" s="1">
        <v>5.7957430000000002E-12</v>
      </c>
      <c r="KP13">
        <v>0.63801949999999996</v>
      </c>
      <c r="KQ13">
        <v>13.357760000000001</v>
      </c>
      <c r="KR13" s="1">
        <v>1.161839E-14</v>
      </c>
      <c r="KS13" s="1">
        <v>5.6357040000000002E-12</v>
      </c>
      <c r="KT13">
        <v>0.63779359999999996</v>
      </c>
      <c r="KU13">
        <v>12.867419999999999</v>
      </c>
      <c r="KV13" s="1">
        <v>1.12645E-14</v>
      </c>
      <c r="KW13" s="1">
        <v>5.4645159999999999E-12</v>
      </c>
      <c r="KX13">
        <v>0.63757489999999994</v>
      </c>
      <c r="KY13">
        <v>12.615600000000001</v>
      </c>
      <c r="KZ13" s="1">
        <v>1.090503E-14</v>
      </c>
      <c r="LA13" s="1">
        <v>5.2914470000000003E-12</v>
      </c>
      <c r="LB13">
        <v>0.63743099999999997</v>
      </c>
      <c r="LC13">
        <v>12.6356</v>
      </c>
      <c r="LD13" s="1">
        <v>1.051519E-14</v>
      </c>
      <c r="LE13" s="1">
        <v>5.1013680000000002E-12</v>
      </c>
      <c r="LF13">
        <v>0.63740050000000004</v>
      </c>
      <c r="LG13">
        <v>12.803520000000001</v>
      </c>
      <c r="LH13" s="1">
        <v>9.8417980000000003E-15</v>
      </c>
      <c r="LI13" s="1">
        <v>4.7693860000000003E-12</v>
      </c>
      <c r="LJ13">
        <v>0.63741139999999996</v>
      </c>
      <c r="LK13">
        <v>13.767110000000001</v>
      </c>
      <c r="LL13" s="1">
        <v>9.1167820000000002E-15</v>
      </c>
      <c r="LM13" s="1">
        <v>4.4192229999999999E-12</v>
      </c>
      <c r="LN13">
        <v>0.63739950000000001</v>
      </c>
      <c r="LO13">
        <v>13.87533</v>
      </c>
      <c r="LP13" s="1">
        <v>8.5712209999999995E-15</v>
      </c>
      <c r="LQ13" s="1">
        <v>4.1570840000000002E-12</v>
      </c>
      <c r="LR13">
        <v>0.63739279999999998</v>
      </c>
      <c r="LS13">
        <v>14.004530000000001</v>
      </c>
      <c r="LT13" s="1">
        <v>8.1780009999999998E-15</v>
      </c>
      <c r="LU13" s="1">
        <v>3.9670339999999998E-12</v>
      </c>
      <c r="LV13">
        <v>0.63739939999999995</v>
      </c>
      <c r="LW13">
        <v>14.348000000000001</v>
      </c>
      <c r="LX13" s="1">
        <v>7.8452299999999999E-15</v>
      </c>
      <c r="LY13" s="1">
        <v>3.8061130000000003E-12</v>
      </c>
      <c r="LZ13">
        <v>0.63740030000000003</v>
      </c>
      <c r="MA13">
        <v>13.757400000000001</v>
      </c>
      <c r="MB13" s="1">
        <v>7.5617259999999998E-15</v>
      </c>
      <c r="MC13" s="1">
        <v>3.66915E-12</v>
      </c>
      <c r="MD13">
        <v>0.63739400000000002</v>
      </c>
      <c r="ME13">
        <v>12.91268</v>
      </c>
      <c r="MF13" s="1">
        <v>7.2900639999999993E-15</v>
      </c>
      <c r="MG13" s="1">
        <v>3.5370339999999998E-12</v>
      </c>
      <c r="MH13">
        <v>0.63721380000000005</v>
      </c>
      <c r="MI13">
        <v>12.64222</v>
      </c>
      <c r="MJ13" s="1">
        <v>7.0854130000000003E-15</v>
      </c>
      <c r="MK13" s="1">
        <v>3.4403280000000002E-12</v>
      </c>
      <c r="ML13">
        <v>0.63678159999999995</v>
      </c>
      <c r="MM13">
        <v>13.10519</v>
      </c>
      <c r="MN13" s="1">
        <v>7.2855370000000002E-15</v>
      </c>
      <c r="MO13" s="1">
        <v>3.546473E-12</v>
      </c>
      <c r="MP13">
        <v>0.63632370000000005</v>
      </c>
      <c r="MQ13">
        <v>14.042350000000001</v>
      </c>
      <c r="MR13" s="1">
        <v>7.6630000000000001E-15</v>
      </c>
      <c r="MS13" s="1">
        <v>3.7305629999999999E-12</v>
      </c>
      <c r="MT13">
        <v>0.63584960000000001</v>
      </c>
      <c r="MU13">
        <v>14.153560000000001</v>
      </c>
      <c r="MV13" s="1">
        <v>7.8338309999999996E-15</v>
      </c>
      <c r="MW13" s="1">
        <v>3.8118159999999999E-12</v>
      </c>
      <c r="MX13">
        <v>0.63538220000000001</v>
      </c>
      <c r="MY13">
        <v>13.999140000000001</v>
      </c>
      <c r="MZ13" s="1">
        <v>7.7980220000000001E-15</v>
      </c>
      <c r="NA13" s="1">
        <v>3.7932470000000001E-12</v>
      </c>
      <c r="NB13">
        <v>0.63491070000000005</v>
      </c>
      <c r="NC13">
        <v>14.016970000000001</v>
      </c>
      <c r="ND13" s="1">
        <v>7.6715279999999998E-15</v>
      </c>
      <c r="NE13" s="1">
        <v>3.7321399999999999E-12</v>
      </c>
      <c r="NF13">
        <v>0.63444780000000001</v>
      </c>
      <c r="NG13">
        <v>13.48434</v>
      </c>
      <c r="NH13" s="1">
        <v>7.4822590000000004E-15</v>
      </c>
      <c r="NI13" s="1">
        <v>3.6405800000000002E-12</v>
      </c>
      <c r="NJ13">
        <v>0.63396140000000001</v>
      </c>
      <c r="NK13">
        <v>13.12515</v>
      </c>
      <c r="NL13" s="1">
        <v>7.2874460000000004E-15</v>
      </c>
      <c r="NM13" s="1">
        <v>3.5468909999999998E-12</v>
      </c>
      <c r="NN13">
        <v>0.6337045</v>
      </c>
      <c r="NO13">
        <v>13.07544</v>
      </c>
      <c r="NP13" s="1">
        <v>7.046936E-15</v>
      </c>
      <c r="NQ13" s="1">
        <v>3.4278089999999999E-12</v>
      </c>
      <c r="NR13">
        <v>0.63365369999999999</v>
      </c>
      <c r="NS13">
        <v>13.020020000000001</v>
      </c>
      <c r="NT13" s="1">
        <v>6.4394349999999997E-15</v>
      </c>
      <c r="NU13" s="1">
        <v>3.125817E-12</v>
      </c>
      <c r="NV13">
        <v>0.63363029999999998</v>
      </c>
      <c r="NW13">
        <v>13.44927</v>
      </c>
      <c r="NX13" s="1">
        <v>5.7722939999999998E-15</v>
      </c>
      <c r="NY13" s="1">
        <v>2.8023990000000001E-12</v>
      </c>
      <c r="NZ13">
        <v>0.63363720000000001</v>
      </c>
      <c r="OA13">
        <v>14.02196</v>
      </c>
      <c r="OB13" s="1">
        <v>5.3154440000000003E-15</v>
      </c>
      <c r="OC13" s="1">
        <v>2.5827780000000001E-12</v>
      </c>
      <c r="OD13">
        <v>0.63363309999999995</v>
      </c>
      <c r="OE13">
        <v>13.767670000000001</v>
      </c>
      <c r="OF13" s="1">
        <v>5.0160490000000001E-15</v>
      </c>
      <c r="OG13" s="1">
        <v>2.4381019999999998E-12</v>
      </c>
      <c r="OH13">
        <v>0.63365530000000003</v>
      </c>
      <c r="OI13">
        <v>13.539859999999999</v>
      </c>
      <c r="OJ13" s="1">
        <v>4.7935270000000002E-15</v>
      </c>
      <c r="OK13" s="1">
        <v>2.330606E-12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1.021631</v>
      </c>
      <c r="G14">
        <v>14.62419</v>
      </c>
      <c r="H14" s="1">
        <v>2.2487050000000001E-3</v>
      </c>
      <c r="I14">
        <v>0.48842550000000001</v>
      </c>
      <c r="J14">
        <v>1.019666</v>
      </c>
      <c r="K14">
        <v>14.24428</v>
      </c>
      <c r="L14" s="1">
        <v>6.4218229999999997E-6</v>
      </c>
      <c r="M14">
        <v>1.388359E-3</v>
      </c>
      <c r="N14">
        <v>1.0176769999999999</v>
      </c>
      <c r="O14">
        <v>14.27717</v>
      </c>
      <c r="P14" s="1">
        <v>1.7581220000000001E-8</v>
      </c>
      <c r="Q14" s="1">
        <v>3.5145910000000002E-6</v>
      </c>
      <c r="R14">
        <v>1.0157350000000001</v>
      </c>
      <c r="S14">
        <v>13.86881</v>
      </c>
      <c r="T14" s="1">
        <v>7.0621769999999998E-11</v>
      </c>
      <c r="U14" s="1">
        <v>1.8016470000000002E-8</v>
      </c>
      <c r="V14">
        <v>1.013801</v>
      </c>
      <c r="W14">
        <v>13.75348</v>
      </c>
      <c r="X14" s="1">
        <v>1.9718949999999999E-11</v>
      </c>
      <c r="Y14" s="1">
        <v>8.2811680000000005E-9</v>
      </c>
      <c r="Z14">
        <v>1.009514</v>
      </c>
      <c r="AA14">
        <v>13.671419999999999</v>
      </c>
      <c r="AB14" s="1">
        <v>1.995E-11</v>
      </c>
      <c r="AC14" s="1">
        <v>8.4203349999999995E-9</v>
      </c>
      <c r="AD14">
        <v>1.0031749999999999</v>
      </c>
      <c r="AE14">
        <v>13.45613</v>
      </c>
      <c r="AF14" s="1">
        <v>2.5880799999999999E-11</v>
      </c>
      <c r="AG14" s="1">
        <v>1.092297E-8</v>
      </c>
      <c r="AH14">
        <v>0.99687729999999997</v>
      </c>
      <c r="AI14">
        <v>13.322329999999999</v>
      </c>
      <c r="AJ14" s="1">
        <v>2.909941E-11</v>
      </c>
      <c r="AK14" s="1">
        <v>1.2279110000000001E-8</v>
      </c>
      <c r="AL14">
        <v>0.99159229999999998</v>
      </c>
      <c r="AM14">
        <v>13.61276</v>
      </c>
      <c r="AN14" s="1">
        <v>2.8394529999999999E-11</v>
      </c>
      <c r="AO14" s="1">
        <v>1.2016350000000001E-8</v>
      </c>
      <c r="AP14">
        <v>0.98614409999999997</v>
      </c>
      <c r="AQ14">
        <v>13.20415</v>
      </c>
      <c r="AR14" s="1">
        <v>2.692551E-11</v>
      </c>
      <c r="AS14" s="1">
        <v>1.143082E-8</v>
      </c>
      <c r="AT14">
        <v>0.98065539999999995</v>
      </c>
      <c r="AU14">
        <v>12.90544</v>
      </c>
      <c r="AV14" s="1">
        <v>2.5036199999999999E-11</v>
      </c>
      <c r="AW14" s="1">
        <v>1.066105E-8</v>
      </c>
      <c r="AX14">
        <v>0.97491589999999995</v>
      </c>
      <c r="AY14">
        <v>12.46649</v>
      </c>
      <c r="AZ14" s="1">
        <v>2.3209969999999999E-11</v>
      </c>
      <c r="BA14" s="1">
        <v>9.9156460000000006E-9</v>
      </c>
      <c r="BB14">
        <v>0.96903399999999995</v>
      </c>
      <c r="BC14">
        <v>12.29834</v>
      </c>
      <c r="BD14" s="1">
        <v>2.149246E-11</v>
      </c>
      <c r="BE14" s="1">
        <v>9.2136999999999993E-9</v>
      </c>
      <c r="BF14">
        <v>0.96280220000000005</v>
      </c>
      <c r="BG14">
        <v>12.09563</v>
      </c>
      <c r="BH14" s="1">
        <v>1.9854830000000001E-11</v>
      </c>
      <c r="BI14" s="1">
        <v>8.5439459999999996E-9</v>
      </c>
      <c r="BJ14">
        <v>0.95624549999999997</v>
      </c>
      <c r="BK14">
        <v>12.327199999999999</v>
      </c>
      <c r="BL14" s="1">
        <v>1.8494259999999999E-11</v>
      </c>
      <c r="BM14" s="1">
        <v>7.991233E-9</v>
      </c>
      <c r="BN14">
        <v>0.95014080000000001</v>
      </c>
      <c r="BO14">
        <v>12.68322</v>
      </c>
      <c r="BP14" s="1">
        <v>1.728025E-11</v>
      </c>
      <c r="BQ14" s="1">
        <v>7.4986199999999995E-9</v>
      </c>
      <c r="BR14">
        <v>0.94594900000000004</v>
      </c>
      <c r="BS14">
        <v>12.937480000000001</v>
      </c>
      <c r="BT14" s="1">
        <v>1.6167359999999999E-11</v>
      </c>
      <c r="BU14" s="1">
        <v>7.0439540000000003E-9</v>
      </c>
      <c r="BV14">
        <v>0.94186780000000003</v>
      </c>
      <c r="BW14">
        <v>12.914859999999999</v>
      </c>
      <c r="BX14" s="1">
        <v>1.467454E-11</v>
      </c>
      <c r="BY14" s="1">
        <v>6.4144309999999996E-9</v>
      </c>
      <c r="BZ14">
        <v>0.9385675</v>
      </c>
      <c r="CA14">
        <v>12.721629999999999</v>
      </c>
      <c r="CB14" s="1">
        <v>1.3451200000000001E-11</v>
      </c>
      <c r="CC14" s="1">
        <v>5.8981460000000003E-9</v>
      </c>
      <c r="CD14">
        <v>0.93647190000000002</v>
      </c>
      <c r="CE14">
        <v>12.08492</v>
      </c>
      <c r="CF14" s="1">
        <v>1.21712E-11</v>
      </c>
      <c r="CG14" s="1">
        <v>5.3549379999999999E-9</v>
      </c>
      <c r="CH14">
        <v>0.93441320000000005</v>
      </c>
      <c r="CI14">
        <v>11.98784</v>
      </c>
      <c r="CJ14" s="1">
        <v>1.1121600000000001E-11</v>
      </c>
      <c r="CK14" s="1">
        <v>4.9101109999999996E-9</v>
      </c>
      <c r="CL14">
        <v>0.93218559999999995</v>
      </c>
      <c r="CM14">
        <v>11.9916</v>
      </c>
      <c r="CN14" s="1">
        <v>1.0102739999999999E-11</v>
      </c>
      <c r="CO14" s="1">
        <v>4.4760690000000003E-9</v>
      </c>
      <c r="CP14">
        <v>0.92989569999999999</v>
      </c>
      <c r="CQ14">
        <v>12.046939999999999</v>
      </c>
      <c r="CR14" s="1">
        <v>9.1935159999999999E-12</v>
      </c>
      <c r="CS14" s="1">
        <v>4.0882420000000002E-9</v>
      </c>
      <c r="CT14">
        <v>0.92749950000000003</v>
      </c>
      <c r="CU14">
        <v>12.619730000000001</v>
      </c>
      <c r="CV14" s="1">
        <v>8.1607399999999998E-12</v>
      </c>
      <c r="CW14" s="1">
        <v>3.640984E-9</v>
      </c>
      <c r="CX14">
        <v>0.92269239999999997</v>
      </c>
      <c r="CY14">
        <v>13.06822</v>
      </c>
      <c r="CZ14" s="1">
        <v>7.143756E-12</v>
      </c>
      <c r="DA14" s="1">
        <v>3.2031140000000002E-9</v>
      </c>
      <c r="DB14">
        <v>0.91039119999999996</v>
      </c>
      <c r="DC14">
        <v>12.98448</v>
      </c>
      <c r="DD14" s="1">
        <v>6.2901349999999996E-12</v>
      </c>
      <c r="DE14" s="1">
        <v>2.8377930000000001E-9</v>
      </c>
      <c r="DF14">
        <v>0.89810350000000005</v>
      </c>
      <c r="DG14">
        <v>12.804779999999999</v>
      </c>
      <c r="DH14" s="1">
        <v>5.6185100000000001E-12</v>
      </c>
      <c r="DI14" s="1">
        <v>2.548653E-9</v>
      </c>
      <c r="DJ14">
        <v>0.88662200000000002</v>
      </c>
      <c r="DK14">
        <v>12.313510000000001</v>
      </c>
      <c r="DL14" s="1">
        <v>4.9996989999999996E-12</v>
      </c>
      <c r="DM14" s="1">
        <v>2.2791419999999999E-9</v>
      </c>
      <c r="DN14">
        <v>0.87687309999999996</v>
      </c>
      <c r="DO14">
        <v>12.309850000000001</v>
      </c>
      <c r="DP14" s="1">
        <v>4.5197830000000001E-12</v>
      </c>
      <c r="DQ14" s="1">
        <v>2.0725969999999999E-9</v>
      </c>
      <c r="DR14">
        <v>0.87026239999999999</v>
      </c>
      <c r="DS14">
        <v>12.182689999999999</v>
      </c>
      <c r="DT14" s="1">
        <v>4.165435E-12</v>
      </c>
      <c r="DU14" s="1">
        <v>1.9164650000000002E-9</v>
      </c>
      <c r="DV14">
        <v>0.86862360000000005</v>
      </c>
      <c r="DW14">
        <v>12.183109999999999</v>
      </c>
      <c r="DX14" s="1">
        <v>3.0987890000000002E-12</v>
      </c>
      <c r="DY14" s="1">
        <v>1.417008E-9</v>
      </c>
      <c r="DZ14">
        <v>0.86825909999999995</v>
      </c>
      <c r="EA14">
        <v>12.776719999999999</v>
      </c>
      <c r="EB14" s="1">
        <v>1.900424E-12</v>
      </c>
      <c r="EC14" s="1">
        <v>8.6619310000000004E-10</v>
      </c>
      <c r="ED14">
        <v>0.86825399999999997</v>
      </c>
      <c r="EE14">
        <v>13.23376</v>
      </c>
      <c r="EF14" s="1">
        <v>1.204392E-12</v>
      </c>
      <c r="EG14" s="1">
        <v>5.4804609999999998E-10</v>
      </c>
      <c r="EH14">
        <v>0.86823189999999995</v>
      </c>
      <c r="EI14">
        <v>13.45758</v>
      </c>
      <c r="EJ14" s="1">
        <v>8.6213220000000004E-13</v>
      </c>
      <c r="EK14" s="1">
        <v>3.9191399999999998E-10</v>
      </c>
      <c r="EL14">
        <v>0.8682377</v>
      </c>
      <c r="EM14">
        <v>13.34723</v>
      </c>
      <c r="EN14" s="1">
        <v>6.9175780000000002E-13</v>
      </c>
      <c r="EO14" s="1">
        <v>3.1395099999999999E-10</v>
      </c>
      <c r="EP14">
        <v>0.86824400000000002</v>
      </c>
      <c r="EQ14">
        <v>12.71421</v>
      </c>
      <c r="ER14" s="1">
        <v>5.9556389999999997E-13</v>
      </c>
      <c r="ES14" s="1">
        <v>2.6978279999999999E-10</v>
      </c>
      <c r="ET14">
        <v>0.86826970000000003</v>
      </c>
      <c r="EU14">
        <v>12.24943</v>
      </c>
      <c r="EV14" s="1">
        <v>5.3670140000000003E-13</v>
      </c>
      <c r="EW14" s="1">
        <v>2.425307E-10</v>
      </c>
      <c r="EX14">
        <v>0.86827120000000002</v>
      </c>
      <c r="EY14">
        <v>12.34084</v>
      </c>
      <c r="EZ14" s="1">
        <v>4.9717440000000001E-13</v>
      </c>
      <c r="FA14" s="1">
        <v>2.2408670000000001E-10</v>
      </c>
      <c r="FB14">
        <v>0.86826619999999999</v>
      </c>
      <c r="FC14">
        <v>12.67488</v>
      </c>
      <c r="FD14" s="1">
        <v>4.6586460000000003E-13</v>
      </c>
      <c r="FE14" s="1">
        <v>2.093354E-10</v>
      </c>
      <c r="FF14">
        <v>0.86826219999999998</v>
      </c>
      <c r="FG14">
        <v>13.72298</v>
      </c>
      <c r="FH14" s="1">
        <v>4.4130080000000001E-13</v>
      </c>
      <c r="FI14" s="1">
        <v>1.9770010000000001E-10</v>
      </c>
      <c r="FJ14">
        <v>0.86826959999999997</v>
      </c>
      <c r="FK14">
        <v>13.73865</v>
      </c>
      <c r="FL14" s="1">
        <v>4.2006769999999998E-13</v>
      </c>
      <c r="FM14" s="1">
        <v>1.8760480000000001E-10</v>
      </c>
      <c r="FN14">
        <v>0.8682687</v>
      </c>
      <c r="FO14">
        <v>13.48179</v>
      </c>
      <c r="FP14" s="1">
        <v>4.0043440000000001E-13</v>
      </c>
      <c r="FQ14" s="1">
        <v>1.782693E-10</v>
      </c>
      <c r="FR14">
        <v>0.86826570000000003</v>
      </c>
      <c r="FS14">
        <v>13.11295</v>
      </c>
      <c r="FT14" s="1">
        <v>3.8300520000000001E-13</v>
      </c>
      <c r="FU14" s="1">
        <v>1.6993660000000001E-10</v>
      </c>
      <c r="FV14">
        <v>0.86826599999999998</v>
      </c>
      <c r="FW14">
        <v>12.67745</v>
      </c>
      <c r="FX14" s="1">
        <v>3.662921E-13</v>
      </c>
      <c r="FY14" s="1">
        <v>1.6197560000000001E-10</v>
      </c>
      <c r="FZ14">
        <v>0.86826910000000002</v>
      </c>
      <c r="GA14">
        <v>12.31542</v>
      </c>
      <c r="GB14" s="1">
        <v>3.5113819999999998E-13</v>
      </c>
      <c r="GC14" s="1">
        <v>1.547464E-10</v>
      </c>
      <c r="GD14">
        <v>0.86826820000000005</v>
      </c>
      <c r="GE14">
        <v>12.282019999999999</v>
      </c>
      <c r="GF14" s="1">
        <v>3.3744929999999999E-13</v>
      </c>
      <c r="GG14" s="1">
        <v>1.48204E-10</v>
      </c>
      <c r="GH14">
        <v>0.86825960000000002</v>
      </c>
      <c r="GI14">
        <v>12.56047</v>
      </c>
      <c r="GJ14" s="1">
        <v>3.237792E-13</v>
      </c>
      <c r="GK14" s="1">
        <v>1.416998E-10</v>
      </c>
      <c r="GL14">
        <v>0.86826250000000005</v>
      </c>
      <c r="GM14">
        <v>13.57962</v>
      </c>
      <c r="GN14" s="1">
        <v>3.118015E-13</v>
      </c>
      <c r="GO14" s="1">
        <v>1.3597499999999999E-10</v>
      </c>
      <c r="GP14">
        <v>0.86826729999999996</v>
      </c>
      <c r="GQ14">
        <v>13.801119999999999</v>
      </c>
      <c r="GR14" s="1">
        <v>3.0064540000000001E-13</v>
      </c>
      <c r="GS14" s="1">
        <v>1.3064660000000001E-10</v>
      </c>
      <c r="GT14">
        <v>0.86827149999999997</v>
      </c>
      <c r="GU14">
        <v>13.59944</v>
      </c>
      <c r="GV14" s="1">
        <v>2.894445E-13</v>
      </c>
      <c r="GW14" s="1">
        <v>1.253373E-10</v>
      </c>
      <c r="GX14">
        <v>0.86826590000000003</v>
      </c>
      <c r="GY14">
        <v>13.48837</v>
      </c>
      <c r="GZ14" s="1">
        <v>2.7851370000000001E-13</v>
      </c>
      <c r="HA14" s="1">
        <v>1.202144E-10</v>
      </c>
      <c r="HB14">
        <v>0.86826239999999999</v>
      </c>
      <c r="HC14">
        <v>12.85506</v>
      </c>
      <c r="HD14" s="1">
        <v>2.680227E-13</v>
      </c>
      <c r="HE14" s="1">
        <v>1.1537120000000001E-10</v>
      </c>
      <c r="HF14">
        <v>0.86827030000000005</v>
      </c>
      <c r="HG14">
        <v>12.42403</v>
      </c>
      <c r="HH14" s="1">
        <v>2.5811889999999999E-13</v>
      </c>
      <c r="HI14" s="1">
        <v>1.108365E-10</v>
      </c>
      <c r="HJ14">
        <v>0.86826219999999998</v>
      </c>
      <c r="HK14">
        <v>12.491479999999999</v>
      </c>
      <c r="HL14" s="1">
        <v>2.4847109999999998E-13</v>
      </c>
      <c r="HM14" s="1">
        <v>1.06466E-10</v>
      </c>
      <c r="HN14">
        <v>0.86826440000000005</v>
      </c>
      <c r="HO14">
        <v>12.68253</v>
      </c>
      <c r="HP14" s="1">
        <v>2.3863109999999999E-13</v>
      </c>
      <c r="HQ14" s="1">
        <v>1.02064E-10</v>
      </c>
      <c r="HR14">
        <v>0.86825759999999996</v>
      </c>
      <c r="HS14">
        <v>13.557539999999999</v>
      </c>
      <c r="HT14" s="1">
        <v>2.2943789999999998E-13</v>
      </c>
      <c r="HU14" s="1">
        <v>9.8000570000000004E-11</v>
      </c>
      <c r="HV14">
        <v>0.86827299999999996</v>
      </c>
      <c r="HW14">
        <v>13.90376</v>
      </c>
      <c r="HX14" s="1">
        <v>2.203567E-13</v>
      </c>
      <c r="HY14" s="1">
        <v>9.400213E-11</v>
      </c>
      <c r="HZ14">
        <v>0.86826590000000003</v>
      </c>
      <c r="IA14">
        <v>13.75766</v>
      </c>
      <c r="IB14" s="1">
        <v>2.121182E-13</v>
      </c>
      <c r="IC14" s="1">
        <v>9.0412980000000002E-11</v>
      </c>
      <c r="ID14">
        <v>0.86826409999999998</v>
      </c>
      <c r="IE14">
        <v>13.56264</v>
      </c>
      <c r="IF14" s="1">
        <v>2.036616E-13</v>
      </c>
      <c r="IG14" s="1">
        <v>8.6744129999999995E-11</v>
      </c>
      <c r="IH14">
        <v>0.86826899999999996</v>
      </c>
      <c r="II14">
        <v>12.90723</v>
      </c>
      <c r="IJ14" s="1">
        <v>1.9569820000000001E-13</v>
      </c>
      <c r="IK14" s="1">
        <v>8.3307780000000006E-11</v>
      </c>
      <c r="IL14">
        <v>0.86826320000000001</v>
      </c>
      <c r="IM14">
        <v>12.533849999999999</v>
      </c>
      <c r="IN14" s="1">
        <v>1.8798890000000001E-13</v>
      </c>
      <c r="IO14" s="1">
        <v>7.9991730000000003E-11</v>
      </c>
      <c r="IP14">
        <v>0.86827299999999996</v>
      </c>
      <c r="IQ14">
        <v>12.43716</v>
      </c>
      <c r="IR14" s="1">
        <v>1.802017E-13</v>
      </c>
      <c r="IS14" s="1">
        <v>7.6658260000000001E-11</v>
      </c>
      <c r="IT14">
        <v>0.86827180000000004</v>
      </c>
      <c r="IU14">
        <v>12.53027</v>
      </c>
      <c r="IV14" s="1">
        <v>1.7358329999999999E-13</v>
      </c>
      <c r="IW14" s="1">
        <v>7.3829280000000003E-11</v>
      </c>
      <c r="IX14">
        <v>0.86825839999999999</v>
      </c>
      <c r="IY14">
        <v>13.26088</v>
      </c>
      <c r="IZ14" s="1">
        <v>1.6692499999999999E-13</v>
      </c>
      <c r="JA14" s="1">
        <v>7.0983680000000002E-11</v>
      </c>
      <c r="JB14">
        <v>0.86826170000000003</v>
      </c>
      <c r="JC14">
        <v>13.210570000000001</v>
      </c>
      <c r="JD14" s="1">
        <v>1.604111E-13</v>
      </c>
      <c r="JE14" s="1">
        <v>6.8211210000000003E-11</v>
      </c>
      <c r="JF14">
        <v>0.86826409999999998</v>
      </c>
      <c r="JG14">
        <v>13.36049</v>
      </c>
      <c r="JH14" s="1">
        <v>1.545889E-13</v>
      </c>
      <c r="JI14" s="1">
        <v>6.5729949999999999E-11</v>
      </c>
      <c r="JJ14">
        <v>0.86826519999999996</v>
      </c>
      <c r="JK14">
        <v>13.14682</v>
      </c>
      <c r="JL14" s="1">
        <v>1.486363E-13</v>
      </c>
      <c r="JM14" s="1">
        <v>6.3199490000000002E-11</v>
      </c>
      <c r="JN14">
        <v>0.86826939999999997</v>
      </c>
      <c r="JO14">
        <v>13.02229</v>
      </c>
      <c r="JP14" s="1">
        <v>1.430754E-13</v>
      </c>
      <c r="JQ14" s="1">
        <v>6.0833100000000004E-11</v>
      </c>
      <c r="JR14">
        <v>0.868259</v>
      </c>
      <c r="JS14">
        <v>13.146570000000001</v>
      </c>
      <c r="JT14" s="1">
        <v>1.3785319999999999E-13</v>
      </c>
      <c r="JU14" s="1">
        <v>5.8615620000000005E-11</v>
      </c>
      <c r="JV14">
        <v>0.86814369999999996</v>
      </c>
      <c r="JW14">
        <v>13.15588</v>
      </c>
      <c r="JX14" s="1">
        <v>1.332564E-13</v>
      </c>
      <c r="JY14" s="1">
        <v>5.66723E-11</v>
      </c>
      <c r="JZ14">
        <v>0.8678572</v>
      </c>
      <c r="KA14">
        <v>13.087</v>
      </c>
      <c r="KB14" s="1">
        <v>1.330068E-13</v>
      </c>
      <c r="KC14" s="1">
        <v>5.6595530000000002E-11</v>
      </c>
      <c r="KD14">
        <v>0.86749180000000004</v>
      </c>
      <c r="KE14">
        <v>13.79359</v>
      </c>
      <c r="KF14" s="1">
        <v>1.334462E-13</v>
      </c>
      <c r="KG14" s="1">
        <v>5.6794599999999998E-11</v>
      </c>
      <c r="KH14">
        <v>0.86712060000000002</v>
      </c>
      <c r="KI14">
        <v>13.661289999999999</v>
      </c>
      <c r="KJ14" s="1">
        <v>1.3183299999999999E-13</v>
      </c>
      <c r="KK14" s="1">
        <v>5.611666E-11</v>
      </c>
      <c r="KL14">
        <v>0.86675489999999999</v>
      </c>
      <c r="KM14">
        <v>13.5326</v>
      </c>
      <c r="KN14" s="1">
        <v>1.28632E-13</v>
      </c>
      <c r="KO14" s="1">
        <v>5.4765780000000002E-11</v>
      </c>
      <c r="KP14">
        <v>0.86642030000000003</v>
      </c>
      <c r="KQ14">
        <v>13.42337</v>
      </c>
      <c r="KR14" s="1">
        <v>1.247378E-13</v>
      </c>
      <c r="KS14" s="1">
        <v>5.3118719999999998E-11</v>
      </c>
      <c r="KT14">
        <v>0.86605650000000001</v>
      </c>
      <c r="KU14">
        <v>12.916270000000001</v>
      </c>
      <c r="KV14" s="1">
        <v>1.2059309999999999E-13</v>
      </c>
      <c r="KW14" s="1">
        <v>5.1367399999999998E-11</v>
      </c>
      <c r="KX14">
        <v>0.86568610000000001</v>
      </c>
      <c r="KY14">
        <v>12.625500000000001</v>
      </c>
      <c r="KZ14" s="1">
        <v>1.165247E-13</v>
      </c>
      <c r="LA14" s="1">
        <v>4.965035E-11</v>
      </c>
      <c r="LB14">
        <v>0.86543159999999997</v>
      </c>
      <c r="LC14">
        <v>12.646369999999999</v>
      </c>
      <c r="LD14" s="1">
        <v>1.1199290000000001E-13</v>
      </c>
      <c r="LE14" s="1">
        <v>4.7720960000000003E-11</v>
      </c>
      <c r="LF14">
        <v>0.86540600000000001</v>
      </c>
      <c r="LG14">
        <v>12.81155</v>
      </c>
      <c r="LH14" s="1">
        <v>1.043438E-13</v>
      </c>
      <c r="LI14" s="1">
        <v>4.4444810000000002E-11</v>
      </c>
      <c r="LJ14">
        <v>0.86538269999999995</v>
      </c>
      <c r="LK14">
        <v>13.815250000000001</v>
      </c>
      <c r="LL14" s="1">
        <v>9.6775030000000004E-14</v>
      </c>
      <c r="LM14" s="1">
        <v>4.1228379999999998E-11</v>
      </c>
      <c r="LN14">
        <v>0.86538179999999998</v>
      </c>
      <c r="LO14">
        <v>13.9678</v>
      </c>
      <c r="LP14" s="1">
        <v>9.1249230000000002E-14</v>
      </c>
      <c r="LQ14" s="1">
        <v>3.8881540000000003E-11</v>
      </c>
      <c r="LR14">
        <v>0.86538289999999995</v>
      </c>
      <c r="LS14">
        <v>14.083539999999999</v>
      </c>
      <c r="LT14" s="1">
        <v>8.7118889999999997E-14</v>
      </c>
      <c r="LU14" s="1">
        <v>3.7122679999999999E-11</v>
      </c>
      <c r="LV14">
        <v>0.86538349999999997</v>
      </c>
      <c r="LW14">
        <v>14.44563</v>
      </c>
      <c r="LX14" s="1">
        <v>8.3610759999999999E-14</v>
      </c>
      <c r="LY14" s="1">
        <v>3.5629879999999999E-11</v>
      </c>
      <c r="LZ14">
        <v>0.86538490000000001</v>
      </c>
      <c r="MA14">
        <v>13.8681</v>
      </c>
      <c r="MB14" s="1">
        <v>8.0612179999999996E-14</v>
      </c>
      <c r="MC14" s="1">
        <v>3.4354949999999998E-11</v>
      </c>
      <c r="MD14">
        <v>0.86537180000000002</v>
      </c>
      <c r="ME14">
        <v>12.952310000000001</v>
      </c>
      <c r="MF14" s="1">
        <v>7.7713339999999996E-14</v>
      </c>
      <c r="MG14" s="1">
        <v>3.3116809999999998E-11</v>
      </c>
      <c r="MH14">
        <v>0.86514259999999998</v>
      </c>
      <c r="MI14">
        <v>12.65565</v>
      </c>
      <c r="MJ14" s="1">
        <v>7.5640860000000003E-14</v>
      </c>
      <c r="MK14" s="1">
        <v>3.2250109999999997E-11</v>
      </c>
      <c r="ML14">
        <v>0.86451579999999995</v>
      </c>
      <c r="MM14">
        <v>13.114179999999999</v>
      </c>
      <c r="MN14" s="1">
        <v>7.818435E-14</v>
      </c>
      <c r="MO14" s="1">
        <v>3.3378679999999999E-11</v>
      </c>
      <c r="MP14">
        <v>0.86381739999999996</v>
      </c>
      <c r="MQ14">
        <v>14.107379999999999</v>
      </c>
      <c r="MR14" s="1">
        <v>8.1724080000000002E-14</v>
      </c>
      <c r="MS14" s="1">
        <v>3.4903220000000001E-11</v>
      </c>
      <c r="MT14">
        <v>0.86307789999999995</v>
      </c>
      <c r="MU14">
        <v>14.25163</v>
      </c>
      <c r="MV14" s="1">
        <v>8.2897439999999999E-14</v>
      </c>
      <c r="MW14" s="1">
        <v>3.5410059999999999E-11</v>
      </c>
      <c r="MX14">
        <v>0.86236939999999995</v>
      </c>
      <c r="MY14">
        <v>14.088150000000001</v>
      </c>
      <c r="MZ14" s="1">
        <v>8.1940229999999999E-14</v>
      </c>
      <c r="NA14" s="1">
        <v>3.5013909999999999E-11</v>
      </c>
      <c r="NB14">
        <v>0.86161580000000004</v>
      </c>
      <c r="NC14">
        <v>14.103160000000001</v>
      </c>
      <c r="ND14" s="1">
        <v>8.0170309999999995E-14</v>
      </c>
      <c r="NE14" s="1">
        <v>3.4272820000000001E-11</v>
      </c>
      <c r="NF14">
        <v>0.86088350000000002</v>
      </c>
      <c r="NG14">
        <v>13.561249999999999</v>
      </c>
      <c r="NH14" s="1">
        <v>7.7803769999999997E-14</v>
      </c>
      <c r="NI14" s="1">
        <v>3.3278000000000003E-11</v>
      </c>
      <c r="NJ14">
        <v>0.86015140000000001</v>
      </c>
      <c r="NK14">
        <v>13.162610000000001</v>
      </c>
      <c r="NL14" s="1">
        <v>7.5461750000000002E-14</v>
      </c>
      <c r="NM14" s="1">
        <v>3.229205E-11</v>
      </c>
      <c r="NN14">
        <v>0.85966799999999999</v>
      </c>
      <c r="NO14">
        <v>13.10291</v>
      </c>
      <c r="NP14" s="1">
        <v>7.2511520000000003E-14</v>
      </c>
      <c r="NQ14" s="1">
        <v>3.1027889999999999E-11</v>
      </c>
      <c r="NR14">
        <v>0.85951319999999998</v>
      </c>
      <c r="NS14">
        <v>13.04288</v>
      </c>
      <c r="NT14" s="1">
        <v>6.5648310000000004E-14</v>
      </c>
      <c r="NU14" s="1">
        <v>2.8070059999999999E-11</v>
      </c>
      <c r="NV14">
        <v>0.85951999999999995</v>
      </c>
      <c r="NW14">
        <v>13.47608</v>
      </c>
      <c r="NX14" s="1">
        <v>5.8967890000000001E-14</v>
      </c>
      <c r="NY14" s="1">
        <v>2.5215450000000002E-11</v>
      </c>
      <c r="NZ14">
        <v>0.85949390000000003</v>
      </c>
      <c r="OA14">
        <v>14.09695</v>
      </c>
      <c r="OB14" s="1">
        <v>5.450614E-14</v>
      </c>
      <c r="OC14" s="1">
        <v>2.331401E-11</v>
      </c>
      <c r="OD14">
        <v>0.85951029999999995</v>
      </c>
      <c r="OE14">
        <v>13.834669999999999</v>
      </c>
      <c r="OF14" s="1">
        <v>5.1536340000000003E-14</v>
      </c>
      <c r="OG14" s="1">
        <v>2.20434E-11</v>
      </c>
      <c r="OH14">
        <v>0.85950870000000001</v>
      </c>
      <c r="OI14">
        <v>13.611929999999999</v>
      </c>
      <c r="OJ14" s="1">
        <v>4.9345750000000001E-14</v>
      </c>
      <c r="OK14" s="1">
        <v>2.110731E-11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1.4725980000000001</v>
      </c>
      <c r="G15">
        <v>14.67112</v>
      </c>
      <c r="H15" s="1">
        <v>3.0797490000000001E-3</v>
      </c>
      <c r="I15">
        <v>0.48358240000000002</v>
      </c>
      <c r="J15">
        <v>1.471822</v>
      </c>
      <c r="K15">
        <v>14.28762</v>
      </c>
      <c r="L15" s="1">
        <v>8.9593499999999992E-6</v>
      </c>
      <c r="M15">
        <v>1.4447380000000001E-3</v>
      </c>
      <c r="N15">
        <v>1.471007</v>
      </c>
      <c r="O15">
        <v>14.315160000000001</v>
      </c>
      <c r="P15" s="1">
        <v>3.520061E-8</v>
      </c>
      <c r="Q15" s="1">
        <v>7.5524849999999999E-6</v>
      </c>
      <c r="R15">
        <v>1.4701930000000001</v>
      </c>
      <c r="S15">
        <v>13.89259</v>
      </c>
      <c r="T15" s="1">
        <v>7.7095680000000005E-9</v>
      </c>
      <c r="U15" s="1">
        <v>3.3142879999999999E-6</v>
      </c>
      <c r="V15">
        <v>1.4695039999999999</v>
      </c>
      <c r="W15">
        <v>13.76685</v>
      </c>
      <c r="X15" s="1">
        <v>6.9924569999999999E-9</v>
      </c>
      <c r="Y15" s="1">
        <v>3.0267580000000001E-6</v>
      </c>
      <c r="Z15">
        <v>1.46685</v>
      </c>
      <c r="AA15">
        <v>13.689539999999999</v>
      </c>
      <c r="AB15" s="1">
        <v>7.126663E-9</v>
      </c>
      <c r="AC15" s="1">
        <v>3.090058E-6</v>
      </c>
      <c r="AD15">
        <v>1.4632050000000001</v>
      </c>
      <c r="AE15">
        <v>13.478870000000001</v>
      </c>
      <c r="AF15" s="1">
        <v>9.2261979999999996E-9</v>
      </c>
      <c r="AG15" s="1">
        <v>4.0107929999999998E-6</v>
      </c>
      <c r="AH15">
        <v>1.457991</v>
      </c>
      <c r="AI15">
        <v>13.342639999999999</v>
      </c>
      <c r="AJ15" s="1">
        <v>1.034593E-8</v>
      </c>
      <c r="AK15" s="1">
        <v>4.5057050000000003E-6</v>
      </c>
      <c r="AL15">
        <v>1.44628</v>
      </c>
      <c r="AM15">
        <v>13.66456</v>
      </c>
      <c r="AN15" s="1">
        <v>1.010459E-8</v>
      </c>
      <c r="AO15" s="1">
        <v>4.3953479999999997E-6</v>
      </c>
      <c r="AP15">
        <v>1.4343140000000001</v>
      </c>
      <c r="AQ15">
        <v>13.25573</v>
      </c>
      <c r="AR15" s="1">
        <v>9.593518E-9</v>
      </c>
      <c r="AS15" s="1">
        <v>4.1675250000000004E-6</v>
      </c>
      <c r="AT15">
        <v>1.4222729999999999</v>
      </c>
      <c r="AU15">
        <v>12.946899999999999</v>
      </c>
      <c r="AV15" s="1">
        <v>8.9296529999999998E-9</v>
      </c>
      <c r="AW15" s="1">
        <v>3.8728420000000003E-6</v>
      </c>
      <c r="AX15">
        <v>1.4097820000000001</v>
      </c>
      <c r="AY15">
        <v>12.51017</v>
      </c>
      <c r="AZ15" s="1">
        <v>8.2883340000000001E-9</v>
      </c>
      <c r="BA15" s="1">
        <v>3.588661E-6</v>
      </c>
      <c r="BB15">
        <v>1.396906</v>
      </c>
      <c r="BC15">
        <v>12.3233</v>
      </c>
      <c r="BD15" s="1">
        <v>7.6850849999999996E-9</v>
      </c>
      <c r="BE15" s="1">
        <v>3.3221240000000002E-6</v>
      </c>
      <c r="BF15">
        <v>1.383426</v>
      </c>
      <c r="BG15">
        <v>12.119680000000001</v>
      </c>
      <c r="BH15" s="1">
        <v>7.1104419999999999E-9</v>
      </c>
      <c r="BI15" s="1">
        <v>3.0688140000000001E-6</v>
      </c>
      <c r="BJ15">
        <v>1.3692949999999999</v>
      </c>
      <c r="BK15">
        <v>12.357889999999999</v>
      </c>
      <c r="BL15" s="1">
        <v>6.6347900000000004E-9</v>
      </c>
      <c r="BM15" s="1">
        <v>2.859205E-6</v>
      </c>
      <c r="BN15">
        <v>1.3546370000000001</v>
      </c>
      <c r="BO15">
        <v>12.73462</v>
      </c>
      <c r="BP15" s="1">
        <v>6.2127169999999999E-9</v>
      </c>
      <c r="BQ15" s="1">
        <v>2.6739770000000001E-6</v>
      </c>
      <c r="BR15">
        <v>1.3406309999999999</v>
      </c>
      <c r="BS15">
        <v>13.00299</v>
      </c>
      <c r="BT15" s="1">
        <v>5.8323990000000003E-9</v>
      </c>
      <c r="BU15" s="1">
        <v>2.5107960000000001E-6</v>
      </c>
      <c r="BV15">
        <v>1.327061</v>
      </c>
      <c r="BW15">
        <v>12.99479</v>
      </c>
      <c r="BX15" s="1">
        <v>5.3082889999999998E-9</v>
      </c>
      <c r="BY15" s="1">
        <v>2.2862440000000002E-6</v>
      </c>
      <c r="BZ15">
        <v>1.31324</v>
      </c>
      <c r="CA15">
        <v>12.79452</v>
      </c>
      <c r="CB15" s="1">
        <v>4.8810600000000001E-9</v>
      </c>
      <c r="CC15" s="1">
        <v>2.1034430000000002E-6</v>
      </c>
      <c r="CD15">
        <v>1.29911</v>
      </c>
      <c r="CE15">
        <v>12.127090000000001</v>
      </c>
      <c r="CF15" s="1">
        <v>4.4356040000000003E-9</v>
      </c>
      <c r="CG15" s="1">
        <v>1.9126090000000002E-6</v>
      </c>
      <c r="CH15">
        <v>1.2845930000000001</v>
      </c>
      <c r="CI15">
        <v>12.00268</v>
      </c>
      <c r="CJ15" s="1">
        <v>4.0713659999999997E-9</v>
      </c>
      <c r="CK15" s="1">
        <v>1.756623E-6</v>
      </c>
      <c r="CL15">
        <v>1.2693620000000001</v>
      </c>
      <c r="CM15">
        <v>12.00718</v>
      </c>
      <c r="CN15" s="1">
        <v>3.7155190000000001E-9</v>
      </c>
      <c r="CO15" s="1">
        <v>1.6039020000000001E-6</v>
      </c>
      <c r="CP15">
        <v>1.2534989999999999</v>
      </c>
      <c r="CQ15">
        <v>12.064500000000001</v>
      </c>
      <c r="CR15" s="1">
        <v>3.397543E-9</v>
      </c>
      <c r="CS15" s="1">
        <v>1.4674999999999999E-6</v>
      </c>
      <c r="CT15">
        <v>1.2371030000000001</v>
      </c>
      <c r="CU15">
        <v>12.65423</v>
      </c>
      <c r="CV15" s="1">
        <v>3.0288509999999998E-9</v>
      </c>
      <c r="CW15" s="1">
        <v>1.3087859999999999E-6</v>
      </c>
      <c r="CX15">
        <v>1.2202679999999999</v>
      </c>
      <c r="CY15">
        <v>13.140409999999999</v>
      </c>
      <c r="CZ15" s="1">
        <v>2.66437E-9</v>
      </c>
      <c r="DA15" s="1">
        <v>1.1507649999999999E-6</v>
      </c>
      <c r="DB15">
        <v>1.2033180000000001</v>
      </c>
      <c r="DC15">
        <v>13.06204</v>
      </c>
      <c r="DD15" s="1">
        <v>2.3463679999999998E-9</v>
      </c>
      <c r="DE15" s="1">
        <v>1.0104999999999999E-6</v>
      </c>
      <c r="DF15">
        <v>1.1868970000000001</v>
      </c>
      <c r="DG15">
        <v>12.87046</v>
      </c>
      <c r="DH15" s="1">
        <v>2.0951410000000002E-9</v>
      </c>
      <c r="DI15" s="1">
        <v>9.0063939999999999E-7</v>
      </c>
      <c r="DJ15">
        <v>1.1708130000000001</v>
      </c>
      <c r="DK15">
        <v>12.36666</v>
      </c>
      <c r="DL15" s="1">
        <v>1.8626490000000001E-9</v>
      </c>
      <c r="DM15" s="1">
        <v>7.9894429999999996E-7</v>
      </c>
      <c r="DN15">
        <v>1.1542950000000001</v>
      </c>
      <c r="DO15">
        <v>12.33276</v>
      </c>
      <c r="DP15" s="1">
        <v>1.6867E-9</v>
      </c>
      <c r="DQ15" s="1">
        <v>7.2217539999999996E-7</v>
      </c>
      <c r="DR15">
        <v>1.142158</v>
      </c>
      <c r="DS15">
        <v>12.210570000000001</v>
      </c>
      <c r="DT15" s="1">
        <v>1.555317E-9</v>
      </c>
      <c r="DU15" s="1">
        <v>6.6433070000000002E-7</v>
      </c>
      <c r="DV15">
        <v>1.1388419999999999</v>
      </c>
      <c r="DW15">
        <v>12.19487</v>
      </c>
      <c r="DX15" s="1">
        <v>1.1440930000000001E-9</v>
      </c>
      <c r="DY15" s="1">
        <v>4.871536E-7</v>
      </c>
      <c r="DZ15">
        <v>1.1381699999999999</v>
      </c>
      <c r="EA15">
        <v>12.803520000000001</v>
      </c>
      <c r="EB15" s="1">
        <v>6.9854779999999995E-10</v>
      </c>
      <c r="EC15" s="1">
        <v>2.966121E-7</v>
      </c>
      <c r="ED15">
        <v>1.13811</v>
      </c>
      <c r="EE15">
        <v>13.290330000000001</v>
      </c>
      <c r="EF15" s="1">
        <v>4.4230769999999999E-10</v>
      </c>
      <c r="EG15" s="1">
        <v>1.873144E-7</v>
      </c>
      <c r="EH15">
        <v>1.1381380000000001</v>
      </c>
      <c r="EI15">
        <v>13.54574</v>
      </c>
      <c r="EJ15" s="1">
        <v>3.1673570000000001E-10</v>
      </c>
      <c r="EK15" s="1">
        <v>1.337729E-7</v>
      </c>
      <c r="EL15">
        <v>1.1381760000000001</v>
      </c>
      <c r="EM15">
        <v>13.44214</v>
      </c>
      <c r="EN15" s="1">
        <v>2.5396920000000001E-10</v>
      </c>
      <c r="EO15" s="1">
        <v>1.069693E-7</v>
      </c>
      <c r="EP15">
        <v>1.13819</v>
      </c>
      <c r="EQ15">
        <v>12.779500000000001</v>
      </c>
      <c r="ER15" s="1">
        <v>2.1837509999999999E-10</v>
      </c>
      <c r="ES15" s="1">
        <v>9.173614E-8</v>
      </c>
      <c r="ET15">
        <v>1.138226</v>
      </c>
      <c r="EU15">
        <v>12.273529999999999</v>
      </c>
      <c r="EV15" s="1">
        <v>1.9638549999999999E-10</v>
      </c>
      <c r="EW15" s="1">
        <v>8.227153E-8</v>
      </c>
      <c r="EX15">
        <v>1.138223</v>
      </c>
      <c r="EY15">
        <v>12.350809999999999</v>
      </c>
      <c r="EZ15" s="1">
        <v>1.8149560000000001E-10</v>
      </c>
      <c r="FA15" s="1">
        <v>7.5814839999999996E-8</v>
      </c>
      <c r="FB15">
        <v>1.1382099999999999</v>
      </c>
      <c r="FC15">
        <v>12.69886</v>
      </c>
      <c r="FD15" s="1">
        <v>1.6955409999999999E-10</v>
      </c>
      <c r="FE15" s="1">
        <v>7.0608369999999998E-8</v>
      </c>
      <c r="FF15">
        <v>1.1382110000000001</v>
      </c>
      <c r="FG15">
        <v>13.79116</v>
      </c>
      <c r="FH15" s="1">
        <v>1.6014619999999999E-10</v>
      </c>
      <c r="FI15" s="1">
        <v>6.6480800000000001E-8</v>
      </c>
      <c r="FJ15">
        <v>1.13822</v>
      </c>
      <c r="FK15">
        <v>13.85591</v>
      </c>
      <c r="FL15" s="1">
        <v>1.5197639999999999E-10</v>
      </c>
      <c r="FM15" s="1">
        <v>6.2891099999999996E-8</v>
      </c>
      <c r="FN15">
        <v>1.1382080000000001</v>
      </c>
      <c r="FO15">
        <v>13.57516</v>
      </c>
      <c r="FP15" s="1">
        <v>1.4441379999999999E-10</v>
      </c>
      <c r="FQ15" s="1">
        <v>5.9572360000000001E-8</v>
      </c>
      <c r="FR15">
        <v>1.1382049999999999</v>
      </c>
      <c r="FS15">
        <v>13.181710000000001</v>
      </c>
      <c r="FT15" s="1">
        <v>1.3766509999999999E-10</v>
      </c>
      <c r="FU15" s="1">
        <v>5.6596679999999998E-8</v>
      </c>
      <c r="FV15">
        <v>1.138217</v>
      </c>
      <c r="FW15">
        <v>12.73029</v>
      </c>
      <c r="FX15" s="1">
        <v>1.3121709999999999E-10</v>
      </c>
      <c r="FY15" s="1">
        <v>5.3764559999999997E-8</v>
      </c>
      <c r="FZ15">
        <v>1.1382080000000001</v>
      </c>
      <c r="GA15">
        <v>12.33497</v>
      </c>
      <c r="GB15" s="1">
        <v>1.2536450000000001E-10</v>
      </c>
      <c r="GC15" s="1">
        <v>5.1190149999999999E-8</v>
      </c>
      <c r="GD15">
        <v>1.138207</v>
      </c>
      <c r="GE15">
        <v>12.291600000000001</v>
      </c>
      <c r="GF15" s="1">
        <v>1.2006410000000001E-10</v>
      </c>
      <c r="GG15" s="1">
        <v>4.8857809999999999E-8</v>
      </c>
      <c r="GH15">
        <v>1.1382049999999999</v>
      </c>
      <c r="GI15">
        <v>12.56854</v>
      </c>
      <c r="GJ15" s="1">
        <v>1.14796E-10</v>
      </c>
      <c r="GK15" s="1">
        <v>4.6548940000000003E-8</v>
      </c>
      <c r="GL15">
        <v>1.138212</v>
      </c>
      <c r="GM15">
        <v>13.635120000000001</v>
      </c>
      <c r="GN15" s="1">
        <v>1.101598E-10</v>
      </c>
      <c r="GO15" s="1">
        <v>4.4510940000000001E-8</v>
      </c>
      <c r="GP15">
        <v>1.138217</v>
      </c>
      <c r="GQ15">
        <v>13.905060000000001</v>
      </c>
      <c r="GR15" s="1">
        <v>1.058422E-10</v>
      </c>
      <c r="GS15" s="1">
        <v>4.2615480000000002E-8</v>
      </c>
      <c r="GT15">
        <v>1.13822</v>
      </c>
      <c r="GU15">
        <v>13.6974</v>
      </c>
      <c r="GV15" s="1">
        <v>1.015395E-10</v>
      </c>
      <c r="GW15" s="1">
        <v>4.073861E-8</v>
      </c>
      <c r="GX15">
        <v>1.138215</v>
      </c>
      <c r="GY15">
        <v>13.575900000000001</v>
      </c>
      <c r="GZ15" s="1">
        <v>9.7390489999999998E-11</v>
      </c>
      <c r="HA15" s="1">
        <v>3.8947430000000003E-8</v>
      </c>
      <c r="HB15">
        <v>1.1382190000000001</v>
      </c>
      <c r="HC15">
        <v>12.928610000000001</v>
      </c>
      <c r="HD15" s="1">
        <v>9.3466139999999996E-11</v>
      </c>
      <c r="HE15" s="1">
        <v>3.7278189999999999E-8</v>
      </c>
      <c r="HF15">
        <v>1.13822</v>
      </c>
      <c r="HG15">
        <v>12.440239999999999</v>
      </c>
      <c r="HH15" s="1">
        <v>8.9794169999999998E-11</v>
      </c>
      <c r="HI15" s="1">
        <v>3.5725559999999997E-8</v>
      </c>
      <c r="HJ15">
        <v>1.1382110000000001</v>
      </c>
      <c r="HK15">
        <v>12.50718</v>
      </c>
      <c r="HL15" s="1">
        <v>8.6252729999999999E-11</v>
      </c>
      <c r="HM15" s="1">
        <v>3.4243430000000002E-8</v>
      </c>
      <c r="HN15">
        <v>1.1382129999999999</v>
      </c>
      <c r="HO15">
        <v>12.70044</v>
      </c>
      <c r="HP15" s="1">
        <v>8.2681740000000002E-11</v>
      </c>
      <c r="HQ15" s="1">
        <v>3.2768820000000003E-8</v>
      </c>
      <c r="HR15">
        <v>1.1382129999999999</v>
      </c>
      <c r="HS15">
        <v>13.60868</v>
      </c>
      <c r="HT15" s="1">
        <v>7.93937E-11</v>
      </c>
      <c r="HU15" s="1">
        <v>3.1419729999999999E-8</v>
      </c>
      <c r="HV15">
        <v>1.1382209999999999</v>
      </c>
      <c r="HW15">
        <v>14.00107</v>
      </c>
      <c r="HX15" s="1">
        <v>7.6150430000000006E-11</v>
      </c>
      <c r="HY15" s="1">
        <v>3.0101820000000003E-8</v>
      </c>
      <c r="HZ15">
        <v>1.1382140000000001</v>
      </c>
      <c r="IA15">
        <v>13.86252</v>
      </c>
      <c r="IB15" s="1">
        <v>7.3247789999999996E-11</v>
      </c>
      <c r="IC15" s="1">
        <v>2.8928100000000001E-8</v>
      </c>
      <c r="ID15">
        <v>1.1382129999999999</v>
      </c>
      <c r="IE15">
        <v>13.65178</v>
      </c>
      <c r="IF15" s="1">
        <v>7.027413E-11</v>
      </c>
      <c r="IG15" s="1">
        <v>2.7732639999999999E-8</v>
      </c>
      <c r="IH15">
        <v>1.138217</v>
      </c>
      <c r="II15">
        <v>12.97602</v>
      </c>
      <c r="IJ15" s="1">
        <v>6.7491050000000003E-11</v>
      </c>
      <c r="IK15" s="1">
        <v>2.6619799999999999E-8</v>
      </c>
      <c r="IL15">
        <v>1.1382140000000001</v>
      </c>
      <c r="IM15">
        <v>12.55542</v>
      </c>
      <c r="IN15" s="1">
        <v>6.4803379999999998E-11</v>
      </c>
      <c r="IO15" s="1">
        <v>2.555055E-8</v>
      </c>
      <c r="IP15">
        <v>1.138223</v>
      </c>
      <c r="IQ15">
        <v>12.450100000000001</v>
      </c>
      <c r="IR15" s="1">
        <v>6.2101099999999999E-11</v>
      </c>
      <c r="IS15" s="1">
        <v>2.447957E-8</v>
      </c>
      <c r="IT15">
        <v>1.13822</v>
      </c>
      <c r="IU15">
        <v>12.536659999999999</v>
      </c>
      <c r="IV15" s="1">
        <v>5.9812880000000006E-11</v>
      </c>
      <c r="IW15" s="1">
        <v>2.3571859999999999E-8</v>
      </c>
      <c r="IX15">
        <v>1.1382140000000001</v>
      </c>
      <c r="IY15">
        <v>13.28988</v>
      </c>
      <c r="IZ15" s="1">
        <v>5.7505759999999999E-11</v>
      </c>
      <c r="JA15" s="1">
        <v>2.2658780000000001E-8</v>
      </c>
      <c r="JB15">
        <v>1.1382110000000001</v>
      </c>
      <c r="JC15">
        <v>13.279540000000001</v>
      </c>
      <c r="JD15" s="1">
        <v>5.5260790000000002E-11</v>
      </c>
      <c r="JE15" s="1">
        <v>2.177181E-8</v>
      </c>
      <c r="JF15">
        <v>1.1382129999999999</v>
      </c>
      <c r="JG15">
        <v>13.418810000000001</v>
      </c>
      <c r="JH15" s="1">
        <v>5.3250659999999997E-11</v>
      </c>
      <c r="JI15" s="1">
        <v>2.0978010000000001E-8</v>
      </c>
      <c r="JJ15">
        <v>1.1382159999999999</v>
      </c>
      <c r="JK15">
        <v>13.212260000000001</v>
      </c>
      <c r="JL15" s="1">
        <v>5.120274E-11</v>
      </c>
      <c r="JM15" s="1">
        <v>2.017149E-8</v>
      </c>
      <c r="JN15">
        <v>1.13822</v>
      </c>
      <c r="JO15">
        <v>13.06007</v>
      </c>
      <c r="JP15" s="1">
        <v>4.9283310000000001E-11</v>
      </c>
      <c r="JQ15" s="1">
        <v>1.9415880000000001E-8</v>
      </c>
      <c r="JR15">
        <v>1.1382049999999999</v>
      </c>
      <c r="JS15">
        <v>13.196960000000001</v>
      </c>
      <c r="JT15" s="1">
        <v>4.7487680000000001E-11</v>
      </c>
      <c r="JU15" s="1">
        <v>1.8707919999999999E-8</v>
      </c>
      <c r="JV15">
        <v>1.138047</v>
      </c>
      <c r="JW15">
        <v>13.199529999999999</v>
      </c>
      <c r="JX15" s="1">
        <v>4.5916119999999998E-11</v>
      </c>
      <c r="JY15" s="1">
        <v>1.808875E-8</v>
      </c>
      <c r="JZ15">
        <v>1.1375630000000001</v>
      </c>
      <c r="KA15">
        <v>13.136760000000001</v>
      </c>
      <c r="KB15" s="1">
        <v>4.5862889999999998E-11</v>
      </c>
      <c r="KC15" s="1">
        <v>1.8067269999999999E-8</v>
      </c>
      <c r="KD15">
        <v>1.136943</v>
      </c>
      <c r="KE15">
        <v>13.84769</v>
      </c>
      <c r="KF15" s="1">
        <v>4.6013220000000002E-11</v>
      </c>
      <c r="KG15" s="1">
        <v>1.8126349999999999E-8</v>
      </c>
      <c r="KH15">
        <v>1.1363570000000001</v>
      </c>
      <c r="KI15">
        <v>13.758419999999999</v>
      </c>
      <c r="KJ15" s="1">
        <v>4.5450750000000002E-11</v>
      </c>
      <c r="KK15" s="1">
        <v>1.7906080000000001E-8</v>
      </c>
      <c r="KL15">
        <v>1.135731</v>
      </c>
      <c r="KM15">
        <v>13.597060000000001</v>
      </c>
      <c r="KN15" s="1">
        <v>4.4345030000000001E-11</v>
      </c>
      <c r="KO15" s="1">
        <v>1.747136E-8</v>
      </c>
      <c r="KP15">
        <v>1.135154</v>
      </c>
      <c r="KQ15">
        <v>13.497199999999999</v>
      </c>
      <c r="KR15" s="1">
        <v>4.3002980000000001E-11</v>
      </c>
      <c r="KS15" s="1">
        <v>1.6943050000000001E-8</v>
      </c>
      <c r="KT15">
        <v>1.1345209999999999</v>
      </c>
      <c r="KU15">
        <v>12.9712</v>
      </c>
      <c r="KV15" s="1">
        <v>4.1576040000000002E-11</v>
      </c>
      <c r="KW15" s="1">
        <v>1.6381009999999999E-8</v>
      </c>
      <c r="KX15">
        <v>1.133893</v>
      </c>
      <c r="KY15">
        <v>12.638680000000001</v>
      </c>
      <c r="KZ15" s="1">
        <v>4.0180729999999999E-11</v>
      </c>
      <c r="LA15" s="1">
        <v>1.5831429999999999E-8</v>
      </c>
      <c r="LB15">
        <v>1.1334649999999999</v>
      </c>
      <c r="LC15">
        <v>12.658569999999999</v>
      </c>
      <c r="LD15" s="1">
        <v>3.8609750000000001E-11</v>
      </c>
      <c r="LE15" s="1">
        <v>1.521289E-8</v>
      </c>
      <c r="LF15">
        <v>1.133319</v>
      </c>
      <c r="LG15">
        <v>12.823689999999999</v>
      </c>
      <c r="LH15" s="1">
        <v>3.5947400000000001E-11</v>
      </c>
      <c r="LI15" s="1">
        <v>1.416251E-8</v>
      </c>
      <c r="LJ15">
        <v>1.1333200000000001</v>
      </c>
      <c r="LK15">
        <v>13.86511</v>
      </c>
      <c r="LL15" s="1">
        <v>3.3348719999999998E-11</v>
      </c>
      <c r="LM15" s="1">
        <v>1.3139129999999999E-8</v>
      </c>
      <c r="LN15">
        <v>1.133313</v>
      </c>
      <c r="LO15">
        <v>14.068110000000001</v>
      </c>
      <c r="LP15" s="1">
        <v>3.1457499999999998E-11</v>
      </c>
      <c r="LQ15" s="1">
        <v>1.2393779999999999E-8</v>
      </c>
      <c r="LR15">
        <v>1.1333200000000001</v>
      </c>
      <c r="LS15">
        <v>14.17202</v>
      </c>
      <c r="LT15" s="1">
        <v>3.0035729999999998E-11</v>
      </c>
      <c r="LU15" s="1">
        <v>1.1833420000000001E-8</v>
      </c>
      <c r="LV15">
        <v>1.13331</v>
      </c>
      <c r="LW15">
        <v>14.55341</v>
      </c>
      <c r="LX15" s="1">
        <v>2.8828539999999999E-11</v>
      </c>
      <c r="LY15" s="1">
        <v>1.1357639999999999E-8</v>
      </c>
      <c r="LZ15">
        <v>1.133273</v>
      </c>
      <c r="MA15">
        <v>13.989000000000001</v>
      </c>
      <c r="MB15" s="1">
        <v>2.7797420000000001E-11</v>
      </c>
      <c r="MC15" s="1">
        <v>1.0951620000000001E-8</v>
      </c>
      <c r="MD15">
        <v>1.1333029999999999</v>
      </c>
      <c r="ME15">
        <v>13.00051</v>
      </c>
      <c r="MF15" s="1">
        <v>2.679555E-11</v>
      </c>
      <c r="MG15" s="1">
        <v>1.05564E-8</v>
      </c>
      <c r="MH15">
        <v>1.1329340000000001</v>
      </c>
      <c r="MI15">
        <v>12.67273</v>
      </c>
      <c r="MJ15" s="1">
        <v>2.6097670000000001E-11</v>
      </c>
      <c r="MK15" s="1">
        <v>1.0282680000000001E-8</v>
      </c>
      <c r="ML15">
        <v>1.1319360000000001</v>
      </c>
      <c r="MM15">
        <v>13.12607</v>
      </c>
      <c r="MN15" s="1">
        <v>2.702109E-11</v>
      </c>
      <c r="MO15" s="1">
        <v>1.064779E-8</v>
      </c>
      <c r="MP15">
        <v>1.1307560000000001</v>
      </c>
      <c r="MQ15">
        <v>14.175929999999999</v>
      </c>
      <c r="MR15" s="1">
        <v>2.8241759999999999E-11</v>
      </c>
      <c r="MS15" s="1">
        <v>1.1129080000000001E-8</v>
      </c>
      <c r="MT15">
        <v>1.1295360000000001</v>
      </c>
      <c r="MU15">
        <v>14.361050000000001</v>
      </c>
      <c r="MV15" s="1">
        <v>2.863532E-11</v>
      </c>
      <c r="MW15" s="1">
        <v>1.1283570000000001E-8</v>
      </c>
      <c r="MX15">
        <v>1.1282730000000001</v>
      </c>
      <c r="MY15">
        <v>14.189500000000001</v>
      </c>
      <c r="MZ15" s="1">
        <v>2.8300319999999999E-11</v>
      </c>
      <c r="NA15" s="1">
        <v>1.115186E-8</v>
      </c>
      <c r="NB15">
        <v>1.127038</v>
      </c>
      <c r="NC15">
        <v>14.19767</v>
      </c>
      <c r="ND15" s="1">
        <v>2.7690019999999999E-11</v>
      </c>
      <c r="NE15" s="1">
        <v>1.091159E-8</v>
      </c>
      <c r="NF15">
        <v>1.125745</v>
      </c>
      <c r="NG15">
        <v>13.64711</v>
      </c>
      <c r="NH15" s="1">
        <v>2.6876070000000001E-11</v>
      </c>
      <c r="NI15" s="1">
        <v>1.059044E-8</v>
      </c>
      <c r="NJ15">
        <v>1.1244909999999999</v>
      </c>
      <c r="NK15">
        <v>13.206189999999999</v>
      </c>
      <c r="NL15" s="1">
        <v>2.6071279999999999E-11</v>
      </c>
      <c r="NM15" s="1">
        <v>1.0272300000000001E-8</v>
      </c>
      <c r="NN15">
        <v>1.1235809999999999</v>
      </c>
      <c r="NO15">
        <v>13.13415</v>
      </c>
      <c r="NP15" s="1">
        <v>2.5038460000000001E-11</v>
      </c>
      <c r="NQ15" s="1">
        <v>9.8639369999999996E-9</v>
      </c>
      <c r="NR15">
        <v>1.123346</v>
      </c>
      <c r="NS15">
        <v>13.069940000000001</v>
      </c>
      <c r="NT15" s="1">
        <v>2.2634720000000001E-11</v>
      </c>
      <c r="NU15" s="1">
        <v>8.9158040000000006E-9</v>
      </c>
      <c r="NV15">
        <v>1.1233029999999999</v>
      </c>
      <c r="NW15">
        <v>13.507720000000001</v>
      </c>
      <c r="NX15" s="1">
        <v>2.033687E-11</v>
      </c>
      <c r="NY15" s="1">
        <v>8.0099650000000007E-9</v>
      </c>
      <c r="NZ15">
        <v>1.123294</v>
      </c>
      <c r="OA15">
        <v>14.175079999999999</v>
      </c>
      <c r="OB15" s="1">
        <v>1.88086E-11</v>
      </c>
      <c r="OC15" s="1">
        <v>7.407141E-9</v>
      </c>
      <c r="OD15">
        <v>1.1232740000000001</v>
      </c>
      <c r="OE15">
        <v>13.91319</v>
      </c>
      <c r="OF15" s="1">
        <v>1.7786139999999999E-11</v>
      </c>
      <c r="OG15" s="1">
        <v>7.003112E-9</v>
      </c>
      <c r="OH15">
        <v>1.1232759999999999</v>
      </c>
      <c r="OI15">
        <v>13.689249999999999</v>
      </c>
      <c r="OJ15" s="1">
        <v>1.7033480000000001E-11</v>
      </c>
      <c r="OK15" s="1">
        <v>6.7060480000000002E-9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1.0468500000000001</v>
      </c>
      <c r="G16">
        <v>14.717969999999999</v>
      </c>
      <c r="H16" s="1">
        <v>3.850015E-3</v>
      </c>
      <c r="I16">
        <v>0.99678509999999998</v>
      </c>
      <c r="J16">
        <v>1.0448329999999999</v>
      </c>
      <c r="K16">
        <v>14.33318</v>
      </c>
      <c r="L16" s="1">
        <v>1.081995E-5</v>
      </c>
      <c r="M16">
        <v>2.6723290000000002E-3</v>
      </c>
      <c r="N16">
        <v>1.0428249999999999</v>
      </c>
      <c r="O16">
        <v>14.35364</v>
      </c>
      <c r="P16" s="1">
        <v>9.0353230000000002E-8</v>
      </c>
      <c r="Q16" s="1">
        <v>6.1315150000000002E-5</v>
      </c>
      <c r="R16">
        <v>1.0408170000000001</v>
      </c>
      <c r="S16">
        <v>13.917899999999999</v>
      </c>
      <c r="T16" s="1">
        <v>5.3736340000000001E-8</v>
      </c>
      <c r="U16" s="1">
        <v>4.9288500000000001E-5</v>
      </c>
      <c r="V16">
        <v>1.0387500000000001</v>
      </c>
      <c r="W16">
        <v>13.78022</v>
      </c>
      <c r="X16" s="1">
        <v>4.9008530000000001E-8</v>
      </c>
      <c r="Y16" s="1">
        <v>4.5029440000000002E-5</v>
      </c>
      <c r="Z16">
        <v>1.0340450000000001</v>
      </c>
      <c r="AA16">
        <v>13.707190000000001</v>
      </c>
      <c r="AB16" s="1">
        <v>4.9846239999999999E-8</v>
      </c>
      <c r="AC16" s="1">
        <v>4.6110650000000002E-5</v>
      </c>
      <c r="AD16">
        <v>1.0267379999999999</v>
      </c>
      <c r="AE16">
        <v>13.50146</v>
      </c>
      <c r="AF16" s="1">
        <v>6.3846500000000002E-8</v>
      </c>
      <c r="AG16" s="1">
        <v>5.9259709999999998E-5</v>
      </c>
      <c r="AH16">
        <v>1.019412</v>
      </c>
      <c r="AI16">
        <v>13.36345</v>
      </c>
      <c r="AJ16" s="1">
        <v>7.0659210000000005E-8</v>
      </c>
      <c r="AK16" s="1">
        <v>6.5599720000000003E-5</v>
      </c>
      <c r="AL16">
        <v>1.0127759999999999</v>
      </c>
      <c r="AM16">
        <v>13.71632</v>
      </c>
      <c r="AN16" s="1">
        <v>6.807274E-8</v>
      </c>
      <c r="AO16" s="1">
        <v>6.3165779999999996E-5</v>
      </c>
      <c r="AP16">
        <v>1.006059</v>
      </c>
      <c r="AQ16">
        <v>13.31062</v>
      </c>
      <c r="AR16" s="1">
        <v>6.3802080000000003E-8</v>
      </c>
      <c r="AS16" s="1">
        <v>5.9211269999999998E-5</v>
      </c>
      <c r="AT16">
        <v>0.99937830000000005</v>
      </c>
      <c r="AU16">
        <v>12.99057</v>
      </c>
      <c r="AV16" s="1">
        <v>5.8636689999999998E-8</v>
      </c>
      <c r="AW16" s="1">
        <v>5.4410699999999997E-5</v>
      </c>
      <c r="AX16">
        <v>0.99244509999999997</v>
      </c>
      <c r="AY16">
        <v>12.55721</v>
      </c>
      <c r="AZ16" s="1">
        <v>5.3721750000000003E-8</v>
      </c>
      <c r="BA16" s="1">
        <v>4.9857880000000001E-5</v>
      </c>
      <c r="BB16">
        <v>0.98522390000000004</v>
      </c>
      <c r="BC16">
        <v>12.34876</v>
      </c>
      <c r="BD16" s="1">
        <v>4.9138739999999997E-8</v>
      </c>
      <c r="BE16" s="1">
        <v>4.5607959999999998E-5</v>
      </c>
      <c r="BF16">
        <v>0.97762959999999999</v>
      </c>
      <c r="BG16">
        <v>12.146039999999999</v>
      </c>
      <c r="BH16" s="1">
        <v>4.4822500000000003E-8</v>
      </c>
      <c r="BI16" s="1">
        <v>4.1618910000000003E-5</v>
      </c>
      <c r="BJ16">
        <v>0.9695511</v>
      </c>
      <c r="BK16">
        <v>12.38927</v>
      </c>
      <c r="BL16" s="1">
        <v>4.1197020000000001E-8</v>
      </c>
      <c r="BM16" s="1">
        <v>3.8277110000000001E-5</v>
      </c>
      <c r="BN16">
        <v>0.96117140000000001</v>
      </c>
      <c r="BO16">
        <v>12.78693</v>
      </c>
      <c r="BP16" s="1">
        <v>3.7984829999999998E-8</v>
      </c>
      <c r="BQ16" s="1">
        <v>3.5321180000000002E-5</v>
      </c>
      <c r="BR16">
        <v>0.95237680000000002</v>
      </c>
      <c r="BS16">
        <v>13.071260000000001</v>
      </c>
      <c r="BT16" s="1">
        <v>3.5129850000000003E-8</v>
      </c>
      <c r="BU16" s="1">
        <v>3.2682199999999997E-5</v>
      </c>
      <c r="BV16">
        <v>0.94357740000000001</v>
      </c>
      <c r="BW16">
        <v>13.079969999999999</v>
      </c>
      <c r="BX16" s="1">
        <v>3.1508090000000002E-8</v>
      </c>
      <c r="BY16" s="1">
        <v>2.9327420000000001E-5</v>
      </c>
      <c r="BZ16">
        <v>0.93487140000000002</v>
      </c>
      <c r="CA16">
        <v>12.87181</v>
      </c>
      <c r="CB16" s="1">
        <v>2.8557630000000001E-8</v>
      </c>
      <c r="CC16" s="1">
        <v>2.6604430000000001E-5</v>
      </c>
      <c r="CD16">
        <v>0.92645789999999995</v>
      </c>
      <c r="CE16">
        <v>12.17404</v>
      </c>
      <c r="CF16" s="1">
        <v>2.559977E-8</v>
      </c>
      <c r="CG16" s="1">
        <v>2.3865969999999999E-5</v>
      </c>
      <c r="CH16">
        <v>0.91777249999999999</v>
      </c>
      <c r="CI16">
        <v>12.018179999999999</v>
      </c>
      <c r="CJ16" s="1">
        <v>2.3164999999999999E-8</v>
      </c>
      <c r="CK16" s="1">
        <v>2.1604180000000001E-5</v>
      </c>
      <c r="CL16">
        <v>0.90859590000000001</v>
      </c>
      <c r="CM16">
        <v>12.023569999999999</v>
      </c>
      <c r="CN16" s="1">
        <v>2.0825930000000002E-8</v>
      </c>
      <c r="CO16" s="1">
        <v>1.9431509999999999E-5</v>
      </c>
      <c r="CP16">
        <v>0.89895840000000005</v>
      </c>
      <c r="CQ16">
        <v>12.08314</v>
      </c>
      <c r="CR16" s="1">
        <v>1.8743840000000001E-8</v>
      </c>
      <c r="CS16" s="1">
        <v>1.7497180000000001E-5</v>
      </c>
      <c r="CT16">
        <v>0.88893840000000002</v>
      </c>
      <c r="CU16">
        <v>12.68989</v>
      </c>
      <c r="CV16" s="1">
        <v>1.6424310000000002E-8</v>
      </c>
      <c r="CW16" s="1">
        <v>1.532234E-5</v>
      </c>
      <c r="CX16">
        <v>0.8786195</v>
      </c>
      <c r="CY16">
        <v>13.21786</v>
      </c>
      <c r="CZ16" s="1">
        <v>1.4192389999999999E-8</v>
      </c>
      <c r="DA16" s="1">
        <v>1.324714E-5</v>
      </c>
      <c r="DB16">
        <v>0.86771880000000001</v>
      </c>
      <c r="DC16">
        <v>13.147589999999999</v>
      </c>
      <c r="DD16" s="1">
        <v>1.22357E-8</v>
      </c>
      <c r="DE16" s="1">
        <v>1.1424430000000001E-5</v>
      </c>
      <c r="DF16">
        <v>0.85589579999999998</v>
      </c>
      <c r="DG16">
        <v>12.94379</v>
      </c>
      <c r="DH16" s="1">
        <v>1.0697179999999999E-8</v>
      </c>
      <c r="DI16" s="1">
        <v>9.9929569999999997E-6</v>
      </c>
      <c r="DJ16">
        <v>0.84473529999999997</v>
      </c>
      <c r="DK16">
        <v>12.426159999999999</v>
      </c>
      <c r="DL16" s="1">
        <v>9.3180750000000002E-9</v>
      </c>
      <c r="DM16" s="1">
        <v>8.6974129999999997E-6</v>
      </c>
      <c r="DN16">
        <v>0.83358679999999996</v>
      </c>
      <c r="DO16">
        <v>12.3597</v>
      </c>
      <c r="DP16" s="1">
        <v>8.2683309999999996E-9</v>
      </c>
      <c r="DQ16" s="1">
        <v>7.7150600000000006E-6</v>
      </c>
      <c r="DR16">
        <v>0.82516900000000004</v>
      </c>
      <c r="DS16">
        <v>12.242749999999999</v>
      </c>
      <c r="DT16" s="1">
        <v>7.5191950000000003E-9</v>
      </c>
      <c r="DU16" s="1">
        <v>7.0191789999999997E-6</v>
      </c>
      <c r="DV16">
        <v>0.82305620000000002</v>
      </c>
      <c r="DW16">
        <v>12.2087</v>
      </c>
      <c r="DX16" s="1">
        <v>5.4694780000000002E-9</v>
      </c>
      <c r="DY16" s="1">
        <v>5.0332600000000003E-6</v>
      </c>
      <c r="DZ16">
        <v>0.82278470000000004</v>
      </c>
      <c r="EA16">
        <v>12.831340000000001</v>
      </c>
      <c r="EB16" s="1">
        <v>3.336101E-9</v>
      </c>
      <c r="EC16" s="1">
        <v>3.05589E-6</v>
      </c>
      <c r="ED16">
        <v>0.82283620000000002</v>
      </c>
      <c r="EE16">
        <v>13.35371</v>
      </c>
      <c r="EF16" s="1">
        <v>2.1157939999999998E-9</v>
      </c>
      <c r="EG16" s="1">
        <v>1.9354970000000001E-6</v>
      </c>
      <c r="EH16">
        <v>0.82293150000000004</v>
      </c>
      <c r="EI16">
        <v>13.643420000000001</v>
      </c>
      <c r="EJ16" s="1">
        <v>1.5186570000000001E-9</v>
      </c>
      <c r="EK16" s="1">
        <v>1.389208E-6</v>
      </c>
      <c r="EL16">
        <v>0.82299880000000003</v>
      </c>
      <c r="EM16">
        <v>13.544650000000001</v>
      </c>
      <c r="EN16" s="1">
        <v>1.2194679999999999E-9</v>
      </c>
      <c r="EO16" s="1">
        <v>1.114304E-6</v>
      </c>
      <c r="EP16">
        <v>0.82301089999999999</v>
      </c>
      <c r="EQ16">
        <v>12.851380000000001</v>
      </c>
      <c r="ER16" s="1">
        <v>1.0496340000000001E-9</v>
      </c>
      <c r="ES16" s="1">
        <v>9.5776519999999993E-7</v>
      </c>
      <c r="ET16">
        <v>0.82303910000000002</v>
      </c>
      <c r="EU16">
        <v>12.30129</v>
      </c>
      <c r="EV16" s="1">
        <v>9.4440730000000002E-10</v>
      </c>
      <c r="EW16" s="1">
        <v>8.598509E-7</v>
      </c>
      <c r="EX16">
        <v>0.82303669999999995</v>
      </c>
      <c r="EY16">
        <v>12.362830000000001</v>
      </c>
      <c r="EZ16" s="1">
        <v>8.7309610000000001E-10</v>
      </c>
      <c r="FA16" s="1">
        <v>7.9296590000000004E-7</v>
      </c>
      <c r="FB16">
        <v>0.82303099999999996</v>
      </c>
      <c r="FC16">
        <v>12.728149999999999</v>
      </c>
      <c r="FD16" s="1">
        <v>8.157075E-10</v>
      </c>
      <c r="FE16" s="1">
        <v>7.3860839999999999E-7</v>
      </c>
      <c r="FF16">
        <v>0.82302830000000005</v>
      </c>
      <c r="FG16">
        <v>13.864990000000001</v>
      </c>
      <c r="FH16" s="1">
        <v>7.7058819999999997E-10</v>
      </c>
      <c r="FI16" s="1">
        <v>6.9570349999999995E-7</v>
      </c>
      <c r="FJ16">
        <v>0.82303040000000005</v>
      </c>
      <c r="FK16">
        <v>13.983779999999999</v>
      </c>
      <c r="FL16" s="1">
        <v>7.3130680000000005E-10</v>
      </c>
      <c r="FM16" s="1">
        <v>6.5823559999999997E-7</v>
      </c>
      <c r="FN16">
        <v>0.82302830000000005</v>
      </c>
      <c r="FO16">
        <v>13.676589999999999</v>
      </c>
      <c r="FP16" s="1">
        <v>6.949287E-10</v>
      </c>
      <c r="FQ16" s="1">
        <v>6.2350230000000002E-7</v>
      </c>
      <c r="FR16">
        <v>0.8230267</v>
      </c>
      <c r="FS16">
        <v>13.258290000000001</v>
      </c>
      <c r="FT16" s="1">
        <v>6.6246339999999995E-10</v>
      </c>
      <c r="FU16" s="1">
        <v>5.9241550000000004E-7</v>
      </c>
      <c r="FV16">
        <v>0.82302929999999996</v>
      </c>
      <c r="FW16">
        <v>12.788270000000001</v>
      </c>
      <c r="FX16" s="1">
        <v>6.3143519999999996E-10</v>
      </c>
      <c r="FY16" s="1">
        <v>5.6277090000000004E-7</v>
      </c>
      <c r="FZ16">
        <v>0.8230286</v>
      </c>
      <c r="GA16">
        <v>12.35787</v>
      </c>
      <c r="GB16" s="1">
        <v>6.0331789999999999E-10</v>
      </c>
      <c r="GC16" s="1">
        <v>5.3589639999999999E-7</v>
      </c>
      <c r="GD16">
        <v>0.8230267</v>
      </c>
      <c r="GE16">
        <v>12.30227</v>
      </c>
      <c r="GF16" s="1">
        <v>5.777776E-10</v>
      </c>
      <c r="GG16" s="1">
        <v>5.1141820000000004E-7</v>
      </c>
      <c r="GH16">
        <v>0.82302929999999996</v>
      </c>
      <c r="GI16">
        <v>12.580690000000001</v>
      </c>
      <c r="GJ16" s="1">
        <v>5.5247830000000002E-10</v>
      </c>
      <c r="GK16" s="1">
        <v>4.8735729999999999E-7</v>
      </c>
      <c r="GL16">
        <v>0.82303040000000005</v>
      </c>
      <c r="GM16">
        <v>13.69563</v>
      </c>
      <c r="GN16" s="1">
        <v>5.3015790000000001E-10</v>
      </c>
      <c r="GO16" s="1">
        <v>4.6600480000000001E-7</v>
      </c>
      <c r="GP16">
        <v>0.82302830000000005</v>
      </c>
      <c r="GQ16">
        <v>14.01961</v>
      </c>
      <c r="GR16" s="1">
        <v>5.0934119999999999E-10</v>
      </c>
      <c r="GS16" s="1">
        <v>4.4608770000000001E-7</v>
      </c>
      <c r="GT16">
        <v>0.82306760000000001</v>
      </c>
      <c r="GU16">
        <v>13.806570000000001</v>
      </c>
      <c r="GV16" s="1">
        <v>4.8864370000000002E-10</v>
      </c>
      <c r="GW16" s="1">
        <v>4.2646939999999997E-7</v>
      </c>
      <c r="GX16">
        <v>0.82306469999999998</v>
      </c>
      <c r="GY16">
        <v>13.672140000000001</v>
      </c>
      <c r="GZ16" s="1">
        <v>4.6867500000000004E-10</v>
      </c>
      <c r="HA16" s="1">
        <v>4.0774090000000001E-7</v>
      </c>
      <c r="HB16">
        <v>0.82303389999999998</v>
      </c>
      <c r="HC16">
        <v>13.008229999999999</v>
      </c>
      <c r="HD16" s="1">
        <v>4.497848E-10</v>
      </c>
      <c r="HE16" s="1">
        <v>3.9023999999999998E-7</v>
      </c>
      <c r="HF16">
        <v>0.82303079999999995</v>
      </c>
      <c r="HG16">
        <v>12.460190000000001</v>
      </c>
      <c r="HH16" s="1">
        <v>4.3213239999999997E-10</v>
      </c>
      <c r="HI16" s="1">
        <v>3.740086E-7</v>
      </c>
      <c r="HJ16">
        <v>0.82303040000000005</v>
      </c>
      <c r="HK16">
        <v>12.524430000000001</v>
      </c>
      <c r="HL16" s="1">
        <v>4.1509559999999999E-10</v>
      </c>
      <c r="HM16" s="1">
        <v>3.5850689999999998E-7</v>
      </c>
      <c r="HN16">
        <v>0.82303119999999996</v>
      </c>
      <c r="HO16">
        <v>12.72207</v>
      </c>
      <c r="HP16" s="1">
        <v>3.9785290000000002E-10</v>
      </c>
      <c r="HQ16" s="1">
        <v>3.4295269999999998E-7</v>
      </c>
      <c r="HR16">
        <v>0.82306710000000005</v>
      </c>
      <c r="HS16">
        <v>13.664199999999999</v>
      </c>
      <c r="HT16" s="1">
        <v>3.8208859999999999E-10</v>
      </c>
      <c r="HU16" s="1">
        <v>3.2897810000000001E-7</v>
      </c>
      <c r="HV16">
        <v>0.82303510000000002</v>
      </c>
      <c r="HW16">
        <v>14.108409999999999</v>
      </c>
      <c r="HX16" s="1">
        <v>3.6644439999999998E-10</v>
      </c>
      <c r="HY16" s="1">
        <v>3.1507760000000002E-7</v>
      </c>
      <c r="HZ16">
        <v>0.82303170000000003</v>
      </c>
      <c r="IA16">
        <v>13.9787</v>
      </c>
      <c r="IB16" s="1">
        <v>3.5249250000000001E-10</v>
      </c>
      <c r="IC16" s="1">
        <v>3.0284370000000001E-7</v>
      </c>
      <c r="ID16">
        <v>0.82306369999999995</v>
      </c>
      <c r="IE16">
        <v>13.7502</v>
      </c>
      <c r="IF16" s="1">
        <v>3.3818830000000002E-10</v>
      </c>
      <c r="IG16" s="1">
        <v>2.9033799999999999E-7</v>
      </c>
      <c r="IH16">
        <v>0.82306590000000002</v>
      </c>
      <c r="II16">
        <v>13.05194</v>
      </c>
      <c r="IJ16" s="1">
        <v>3.2480219999999998E-10</v>
      </c>
      <c r="IK16" s="1">
        <v>2.7871529999999999E-7</v>
      </c>
      <c r="IL16">
        <v>0.82302730000000002</v>
      </c>
      <c r="IM16">
        <v>12.58047</v>
      </c>
      <c r="IN16" s="1">
        <v>3.118527E-10</v>
      </c>
      <c r="IO16" s="1">
        <v>2.6746970000000002E-7</v>
      </c>
      <c r="IP16">
        <v>0.82303210000000004</v>
      </c>
      <c r="IQ16">
        <v>12.464449999999999</v>
      </c>
      <c r="IR16" s="1">
        <v>2.9884320000000001E-10</v>
      </c>
      <c r="IS16" s="1">
        <v>2.562579E-7</v>
      </c>
      <c r="IT16">
        <v>0.82303490000000001</v>
      </c>
      <c r="IU16">
        <v>12.545360000000001</v>
      </c>
      <c r="IV16" s="1">
        <v>2.8784860000000001E-10</v>
      </c>
      <c r="IW16" s="1">
        <v>2.4677479999999997E-7</v>
      </c>
      <c r="IX16">
        <v>0.82303510000000002</v>
      </c>
      <c r="IY16">
        <v>13.32207</v>
      </c>
      <c r="IZ16" s="1">
        <v>2.7673010000000002E-10</v>
      </c>
      <c r="JA16" s="1">
        <v>2.3719660000000001E-7</v>
      </c>
      <c r="JB16">
        <v>0.82306299999999999</v>
      </c>
      <c r="JC16">
        <v>13.3559</v>
      </c>
      <c r="JD16" s="1">
        <v>2.6594160000000001E-10</v>
      </c>
      <c r="JE16" s="1">
        <v>2.2795390000000001E-7</v>
      </c>
      <c r="JF16">
        <v>0.82306360000000001</v>
      </c>
      <c r="JG16">
        <v>13.482519999999999</v>
      </c>
      <c r="JH16" s="1">
        <v>2.5626850000000002E-10</v>
      </c>
      <c r="JI16" s="1">
        <v>2.1963169999999999E-7</v>
      </c>
      <c r="JJ16">
        <v>0.82302839999999999</v>
      </c>
      <c r="JK16">
        <v>13.28351</v>
      </c>
      <c r="JL16" s="1">
        <v>2.4642700000000002E-10</v>
      </c>
      <c r="JM16" s="1">
        <v>2.1122059999999999E-7</v>
      </c>
      <c r="JN16">
        <v>0.82303040000000005</v>
      </c>
      <c r="JO16">
        <v>13.103870000000001</v>
      </c>
      <c r="JP16" s="1">
        <v>2.3717050000000002E-10</v>
      </c>
      <c r="JQ16" s="1">
        <v>2.0325900000000001E-7</v>
      </c>
      <c r="JR16">
        <v>0.82306279999999998</v>
      </c>
      <c r="JS16">
        <v>13.251200000000001</v>
      </c>
      <c r="JT16" s="1">
        <v>2.2854020000000001E-10</v>
      </c>
      <c r="JU16" s="1">
        <v>1.9587749999999999E-7</v>
      </c>
      <c r="JV16">
        <v>0.8229457</v>
      </c>
      <c r="JW16">
        <v>13.24854</v>
      </c>
      <c r="JX16" s="1">
        <v>2.209925E-10</v>
      </c>
      <c r="JY16" s="1">
        <v>1.894929E-7</v>
      </c>
      <c r="JZ16">
        <v>0.82259409999999999</v>
      </c>
      <c r="KA16">
        <v>13.19285</v>
      </c>
      <c r="KB16" s="1">
        <v>2.206944E-10</v>
      </c>
      <c r="KC16" s="1">
        <v>1.8935699999999999E-7</v>
      </c>
      <c r="KD16">
        <v>0.82218930000000001</v>
      </c>
      <c r="KE16">
        <v>13.907920000000001</v>
      </c>
      <c r="KF16" s="1">
        <v>2.212052E-10</v>
      </c>
      <c r="KG16" s="1">
        <v>1.8976819999999999E-7</v>
      </c>
      <c r="KH16">
        <v>0.82174429999999998</v>
      </c>
      <c r="KI16">
        <v>13.865460000000001</v>
      </c>
      <c r="KJ16" s="1">
        <v>2.182844E-10</v>
      </c>
      <c r="KK16" s="1">
        <v>1.872322E-7</v>
      </c>
      <c r="KL16">
        <v>0.82130150000000002</v>
      </c>
      <c r="KM16">
        <v>13.67055</v>
      </c>
      <c r="KN16" s="1">
        <v>2.127717E-10</v>
      </c>
      <c r="KO16" s="1">
        <v>1.824881E-7</v>
      </c>
      <c r="KP16">
        <v>0.82089579999999995</v>
      </c>
      <c r="KQ16">
        <v>13.57897</v>
      </c>
      <c r="KR16" s="1">
        <v>2.0617119999999999E-10</v>
      </c>
      <c r="KS16" s="1">
        <v>1.768399E-7</v>
      </c>
      <c r="KT16">
        <v>0.82048290000000001</v>
      </c>
      <c r="KU16">
        <v>13.03139</v>
      </c>
      <c r="KV16" s="1">
        <v>1.991495E-10</v>
      </c>
      <c r="KW16" s="1">
        <v>1.7081419999999999E-7</v>
      </c>
      <c r="KX16">
        <v>0.82003559999999998</v>
      </c>
      <c r="KY16">
        <v>12.65484</v>
      </c>
      <c r="KZ16" s="1">
        <v>1.923163E-10</v>
      </c>
      <c r="LA16" s="1">
        <v>1.6496469999999999E-7</v>
      </c>
      <c r="LB16">
        <v>0.81970449999999995</v>
      </c>
      <c r="LC16">
        <v>12.672129999999999</v>
      </c>
      <c r="LD16" s="1">
        <v>1.84635E-10</v>
      </c>
      <c r="LE16" s="1">
        <v>1.5831380000000001E-7</v>
      </c>
      <c r="LF16">
        <v>0.81964190000000003</v>
      </c>
      <c r="LG16">
        <v>12.839829999999999</v>
      </c>
      <c r="LH16" s="1">
        <v>1.71804E-10</v>
      </c>
      <c r="LI16" s="1">
        <v>1.4720679999999999E-7</v>
      </c>
      <c r="LJ16">
        <v>0.81964130000000002</v>
      </c>
      <c r="LK16">
        <v>13.91878</v>
      </c>
      <c r="LL16" s="1">
        <v>1.594199E-10</v>
      </c>
      <c r="LM16" s="1">
        <v>1.366411E-7</v>
      </c>
      <c r="LN16">
        <v>0.81961130000000004</v>
      </c>
      <c r="LO16">
        <v>14.176920000000001</v>
      </c>
      <c r="LP16" s="1">
        <v>1.5043710000000001E-10</v>
      </c>
      <c r="LQ16" s="1">
        <v>1.290017E-7</v>
      </c>
      <c r="LR16">
        <v>0.81960889999999997</v>
      </c>
      <c r="LS16">
        <v>14.270860000000001</v>
      </c>
      <c r="LT16" s="1">
        <v>1.4364990000000001E-10</v>
      </c>
      <c r="LU16" s="1">
        <v>1.231877E-7</v>
      </c>
      <c r="LV16">
        <v>0.81964179999999998</v>
      </c>
      <c r="LW16">
        <v>14.67268</v>
      </c>
      <c r="LX16" s="1">
        <v>1.378792E-10</v>
      </c>
      <c r="LY16" s="1">
        <v>1.182453E-7</v>
      </c>
      <c r="LZ16">
        <v>0.81963870000000005</v>
      </c>
      <c r="MA16">
        <v>14.11965</v>
      </c>
      <c r="MB16" s="1">
        <v>1.329433E-10</v>
      </c>
      <c r="MC16" s="1">
        <v>1.140156E-7</v>
      </c>
      <c r="MD16">
        <v>0.81963339999999996</v>
      </c>
      <c r="ME16">
        <v>13.056279999999999</v>
      </c>
      <c r="MF16" s="1">
        <v>1.281587E-10</v>
      </c>
      <c r="MG16" s="1">
        <v>1.099118E-7</v>
      </c>
      <c r="MH16">
        <v>0.8193648</v>
      </c>
      <c r="MI16">
        <v>12.69285</v>
      </c>
      <c r="MJ16" s="1">
        <v>1.248262E-10</v>
      </c>
      <c r="MK16" s="1">
        <v>1.07138E-7</v>
      </c>
      <c r="ML16">
        <v>0.81868359999999996</v>
      </c>
      <c r="MM16">
        <v>13.1416</v>
      </c>
      <c r="MN16" s="1">
        <v>1.2919790000000001E-10</v>
      </c>
      <c r="MO16" s="1">
        <v>1.110737E-7</v>
      </c>
      <c r="MP16">
        <v>0.81787810000000005</v>
      </c>
      <c r="MQ16">
        <v>14.25001</v>
      </c>
      <c r="MR16" s="1">
        <v>1.3476950000000001E-10</v>
      </c>
      <c r="MS16" s="1">
        <v>1.1582500000000001E-7</v>
      </c>
      <c r="MT16">
        <v>0.81698210000000004</v>
      </c>
      <c r="MU16">
        <v>14.482089999999999</v>
      </c>
      <c r="MV16" s="1">
        <v>1.3637250000000001E-10</v>
      </c>
      <c r="MW16" s="1">
        <v>1.171438E-7</v>
      </c>
      <c r="MX16">
        <v>0.81612090000000004</v>
      </c>
      <c r="MY16">
        <v>14.30306</v>
      </c>
      <c r="MZ16" s="1">
        <v>1.3452460000000001E-10</v>
      </c>
      <c r="NA16" s="1">
        <v>1.155365E-7</v>
      </c>
      <c r="NB16">
        <v>0.81522660000000002</v>
      </c>
      <c r="NC16">
        <v>14.30147</v>
      </c>
      <c r="ND16" s="1">
        <v>1.31396E-10</v>
      </c>
      <c r="NE16" s="1">
        <v>1.128454E-7</v>
      </c>
      <c r="NF16">
        <v>0.81433960000000005</v>
      </c>
      <c r="NG16">
        <v>13.741339999999999</v>
      </c>
      <c r="NH16" s="1">
        <v>1.2731839999999999E-10</v>
      </c>
      <c r="NI16" s="1">
        <v>1.093477E-7</v>
      </c>
      <c r="NJ16">
        <v>0.81348929999999997</v>
      </c>
      <c r="NK16">
        <v>13.25558</v>
      </c>
      <c r="NL16" s="1">
        <v>1.2330669999999999E-10</v>
      </c>
      <c r="NM16" s="1">
        <v>1.059146E-7</v>
      </c>
      <c r="NN16">
        <v>0.81284990000000001</v>
      </c>
      <c r="NO16">
        <v>13.1692</v>
      </c>
      <c r="NP16" s="1">
        <v>1.182161E-10</v>
      </c>
      <c r="NQ16" s="1">
        <v>1.0145820000000001E-7</v>
      </c>
      <c r="NR16">
        <v>0.81267180000000006</v>
      </c>
      <c r="NS16">
        <v>13.101139999999999</v>
      </c>
      <c r="NT16" s="1">
        <v>1.0674550000000001E-10</v>
      </c>
      <c r="NU16" s="1">
        <v>9.1491050000000005E-8</v>
      </c>
      <c r="NV16">
        <v>0.81261300000000003</v>
      </c>
      <c r="NW16">
        <v>13.545159999999999</v>
      </c>
      <c r="NX16" s="1">
        <v>9.5947419999999999E-11</v>
      </c>
      <c r="NY16" s="1">
        <v>8.2267599999999997E-8</v>
      </c>
      <c r="NZ16">
        <v>0.81263700000000005</v>
      </c>
      <c r="OA16">
        <v>14.258139999999999</v>
      </c>
      <c r="OB16" s="1">
        <v>8.877507E-11</v>
      </c>
      <c r="OC16" s="1">
        <v>7.6153369999999999E-8</v>
      </c>
      <c r="OD16">
        <v>0.81265770000000004</v>
      </c>
      <c r="OE16">
        <v>14.0031</v>
      </c>
      <c r="OF16" s="1">
        <v>8.3961040000000006E-11</v>
      </c>
      <c r="OG16" s="1">
        <v>7.2026939999999994E-8</v>
      </c>
      <c r="OH16">
        <v>0.81262310000000004</v>
      </c>
      <c r="OI16">
        <v>13.771990000000001</v>
      </c>
      <c r="OJ16" s="1">
        <v>8.0425649999999997E-11</v>
      </c>
      <c r="OK16" s="1">
        <v>6.9001509999999994E-8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1.253449</v>
      </c>
      <c r="G17">
        <v>14.80593</v>
      </c>
      <c r="H17">
        <v>9.1006899999999998E-3</v>
      </c>
      <c r="I17">
        <v>3.9380280000000001</v>
      </c>
      <c r="J17">
        <v>1.2509809999999999</v>
      </c>
      <c r="K17">
        <v>14.42657</v>
      </c>
      <c r="L17" s="1">
        <v>7.5595310000000005E-5</v>
      </c>
      <c r="M17">
        <v>5.1963429999999998E-2</v>
      </c>
      <c r="N17">
        <v>1.2485580000000001</v>
      </c>
      <c r="O17">
        <v>14.42319</v>
      </c>
      <c r="P17" s="1">
        <v>4.5088089999999999E-5</v>
      </c>
      <c r="Q17" s="1">
        <v>3.6940279999999999E-2</v>
      </c>
      <c r="R17">
        <v>1.246062</v>
      </c>
      <c r="S17">
        <v>13.97118</v>
      </c>
      <c r="T17" s="1">
        <v>4.0895200000000001E-5</v>
      </c>
      <c r="U17" s="1">
        <v>3.3456800000000002E-2</v>
      </c>
      <c r="V17">
        <v>1.243568</v>
      </c>
      <c r="W17">
        <v>13.80707</v>
      </c>
      <c r="X17" s="1">
        <v>3.7343099999999998E-5</v>
      </c>
      <c r="Y17" s="1">
        <v>3.0482550000000001E-2</v>
      </c>
      <c r="Z17">
        <v>1.237325</v>
      </c>
      <c r="AA17">
        <v>13.73823</v>
      </c>
      <c r="AB17" s="1">
        <v>3.8233440000000002E-5</v>
      </c>
      <c r="AC17" s="1">
        <v>3.1145630000000001E-2</v>
      </c>
      <c r="AD17">
        <v>1.2272430000000001</v>
      </c>
      <c r="AE17">
        <v>13.542680000000001</v>
      </c>
      <c r="AF17" s="1">
        <v>4.9021940000000002E-5</v>
      </c>
      <c r="AG17" s="1">
        <v>3.9792750000000002E-2</v>
      </c>
      <c r="AH17">
        <v>1.217587</v>
      </c>
      <c r="AI17">
        <v>13.406180000000001</v>
      </c>
      <c r="AJ17" s="1">
        <v>5.40843E-5</v>
      </c>
      <c r="AK17" s="1">
        <v>4.3681379999999999E-2</v>
      </c>
      <c r="AL17">
        <v>1.2083889999999999</v>
      </c>
      <c r="AM17">
        <v>13.80213</v>
      </c>
      <c r="AN17" s="1">
        <v>5.1920289999999998E-5</v>
      </c>
      <c r="AO17" s="1">
        <v>4.1691390000000002E-2</v>
      </c>
      <c r="AP17">
        <v>1.199489</v>
      </c>
      <c r="AQ17">
        <v>13.41466</v>
      </c>
      <c r="AR17" s="1">
        <v>4.8543890000000001E-5</v>
      </c>
      <c r="AS17" s="1">
        <v>3.8794170000000003E-2</v>
      </c>
      <c r="AT17">
        <v>1.1908209999999999</v>
      </c>
      <c r="AU17">
        <v>13.075699999999999</v>
      </c>
      <c r="AV17" s="1">
        <v>4.4487550000000001E-5</v>
      </c>
      <c r="AW17" s="1">
        <v>3.5360580000000003E-2</v>
      </c>
      <c r="AX17">
        <v>1.1818299999999999</v>
      </c>
      <c r="AY17">
        <v>12.64095</v>
      </c>
      <c r="AZ17" s="1">
        <v>4.0651339999999998E-5</v>
      </c>
      <c r="BA17" s="1">
        <v>3.2124510000000002E-2</v>
      </c>
      <c r="BB17">
        <v>1.172582</v>
      </c>
      <c r="BC17">
        <v>12.396610000000001</v>
      </c>
      <c r="BD17" s="1">
        <v>3.7074599999999999E-5</v>
      </c>
      <c r="BE17" s="1">
        <v>2.912495E-2</v>
      </c>
      <c r="BF17">
        <v>1.1627909999999999</v>
      </c>
      <c r="BG17">
        <v>12.20215</v>
      </c>
      <c r="BH17" s="1">
        <v>3.3728169999999998E-5</v>
      </c>
      <c r="BI17" s="1">
        <v>2.633651E-2</v>
      </c>
      <c r="BJ17">
        <v>1.1523060000000001</v>
      </c>
      <c r="BK17">
        <v>12.44613</v>
      </c>
      <c r="BL17" s="1">
        <v>3.0918289999999998E-5</v>
      </c>
      <c r="BM17" s="1">
        <v>2.3990640000000001E-2</v>
      </c>
      <c r="BN17">
        <v>1.141473</v>
      </c>
      <c r="BO17">
        <v>12.880280000000001</v>
      </c>
      <c r="BP17" s="1">
        <v>2.8432349999999999E-5</v>
      </c>
      <c r="BQ17" s="1">
        <v>2.1919899999999999E-2</v>
      </c>
      <c r="BR17">
        <v>1.1306700000000001</v>
      </c>
      <c r="BS17">
        <v>13.200659999999999</v>
      </c>
      <c r="BT17" s="1">
        <v>2.6205240000000001E-5</v>
      </c>
      <c r="BU17" s="1">
        <v>2.006279E-2</v>
      </c>
      <c r="BV17">
        <v>1.12005</v>
      </c>
      <c r="BW17">
        <v>13.24173</v>
      </c>
      <c r="BX17" s="1">
        <v>2.3419830000000001E-5</v>
      </c>
      <c r="BY17" s="1">
        <v>1.779996E-2</v>
      </c>
      <c r="BZ17">
        <v>1.1092900000000001</v>
      </c>
      <c r="CA17">
        <v>13.017049999999999</v>
      </c>
      <c r="CB17" s="1">
        <v>2.1164950000000001E-5</v>
      </c>
      <c r="CC17" s="1">
        <v>1.5979070000000001E-2</v>
      </c>
      <c r="CD17">
        <v>1.0990139999999999</v>
      </c>
      <c r="CE17">
        <v>12.26759</v>
      </c>
      <c r="CF17" s="1">
        <v>1.891615E-5</v>
      </c>
      <c r="CG17" s="1">
        <v>1.4186900000000001E-2</v>
      </c>
      <c r="CH17">
        <v>1.0884879999999999</v>
      </c>
      <c r="CI17">
        <v>12.051589999999999</v>
      </c>
      <c r="CJ17" s="1">
        <v>1.7054790000000001E-5</v>
      </c>
      <c r="CK17" s="1">
        <v>1.269995E-2</v>
      </c>
      <c r="CL17">
        <v>1.077326</v>
      </c>
      <c r="CM17">
        <v>12.05682</v>
      </c>
      <c r="CN17" s="1">
        <v>1.5275620000000001E-5</v>
      </c>
      <c r="CO17" s="1">
        <v>1.128874E-2</v>
      </c>
      <c r="CP17">
        <v>1.0654729999999999</v>
      </c>
      <c r="CQ17">
        <v>12.12111</v>
      </c>
      <c r="CR17" s="1">
        <v>1.3693410000000001E-5</v>
      </c>
      <c r="CS17" s="1">
        <v>1.0038750000000001E-2</v>
      </c>
      <c r="CT17">
        <v>1.0531759999999999</v>
      </c>
      <c r="CU17">
        <v>12.759069999999999</v>
      </c>
      <c r="CV17" s="1">
        <v>1.1931450000000001E-5</v>
      </c>
      <c r="CW17" s="1">
        <v>8.6712830000000001E-3</v>
      </c>
      <c r="CX17">
        <v>1.0405819999999999</v>
      </c>
      <c r="CY17">
        <v>13.359069999999999</v>
      </c>
      <c r="CZ17" s="1">
        <v>1.0264009999999999E-5</v>
      </c>
      <c r="DA17" s="1">
        <v>7.3910920000000001E-3</v>
      </c>
      <c r="DB17">
        <v>1.0275369999999999</v>
      </c>
      <c r="DC17">
        <v>13.30992</v>
      </c>
      <c r="DD17" s="1">
        <v>8.803597E-6</v>
      </c>
      <c r="DE17" s="1">
        <v>6.2773229999999996E-3</v>
      </c>
      <c r="DF17">
        <v>1.0143709999999999</v>
      </c>
      <c r="DG17">
        <v>13.08596</v>
      </c>
      <c r="DH17" s="1">
        <v>7.6532710000000007E-6</v>
      </c>
      <c r="DI17" s="1">
        <v>5.3950450000000002E-3</v>
      </c>
      <c r="DJ17">
        <v>1.0025500000000001</v>
      </c>
      <c r="DK17">
        <v>12.534829999999999</v>
      </c>
      <c r="DL17" s="1">
        <v>6.6221560000000004E-6</v>
      </c>
      <c r="DM17" s="1">
        <v>4.621918E-3</v>
      </c>
      <c r="DN17">
        <v>0.99010379999999998</v>
      </c>
      <c r="DO17">
        <v>12.42141</v>
      </c>
      <c r="DP17" s="1">
        <v>5.8421649999999998E-6</v>
      </c>
      <c r="DQ17" s="1">
        <v>4.042866E-3</v>
      </c>
      <c r="DR17">
        <v>0.98080400000000001</v>
      </c>
      <c r="DS17">
        <v>12.303470000000001</v>
      </c>
      <c r="DT17" s="1">
        <v>5.2933300000000002E-6</v>
      </c>
      <c r="DU17" s="1">
        <v>3.6293269999999999E-3</v>
      </c>
      <c r="DV17">
        <v>0.97982840000000004</v>
      </c>
      <c r="DW17">
        <v>12.239890000000001</v>
      </c>
      <c r="DX17" s="1">
        <v>3.7723319999999999E-6</v>
      </c>
      <c r="DY17" s="1">
        <v>2.5653239999999999E-3</v>
      </c>
      <c r="DZ17">
        <v>0.98082970000000003</v>
      </c>
      <c r="EA17">
        <v>12.884550000000001</v>
      </c>
      <c r="EB17" s="1">
        <v>2.2869589999999998E-6</v>
      </c>
      <c r="EC17" s="1">
        <v>1.5464649999999999E-3</v>
      </c>
      <c r="ED17">
        <v>0.98170789999999997</v>
      </c>
      <c r="EE17">
        <v>13.4781</v>
      </c>
      <c r="EF17" s="1">
        <v>1.4487180000000001E-6</v>
      </c>
      <c r="EG17" s="1">
        <v>9.7556719999999995E-4</v>
      </c>
      <c r="EH17">
        <v>0.98220969999999996</v>
      </c>
      <c r="EI17">
        <v>13.819800000000001</v>
      </c>
      <c r="EJ17" s="1">
        <v>1.04063E-6</v>
      </c>
      <c r="EK17" s="1">
        <v>6.9834819999999996E-4</v>
      </c>
      <c r="EL17">
        <v>0.98248820000000003</v>
      </c>
      <c r="EM17">
        <v>13.7204</v>
      </c>
      <c r="EN17" s="1">
        <v>8.3515639999999999E-7</v>
      </c>
      <c r="EO17" s="1">
        <v>5.5874419999999998E-4</v>
      </c>
      <c r="EP17">
        <v>0.98261339999999997</v>
      </c>
      <c r="EQ17">
        <v>12.978590000000001</v>
      </c>
      <c r="ER17" s="1">
        <v>7.1809019999999998E-7</v>
      </c>
      <c r="ES17" s="1">
        <v>4.7904719999999998E-4</v>
      </c>
      <c r="ET17">
        <v>0.98269709999999999</v>
      </c>
      <c r="EU17">
        <v>12.356640000000001</v>
      </c>
      <c r="EV17" s="1">
        <v>6.4481619999999995E-7</v>
      </c>
      <c r="EW17" s="1">
        <v>4.2894370000000001E-4</v>
      </c>
      <c r="EX17">
        <v>0.98272630000000005</v>
      </c>
      <c r="EY17">
        <v>12.391439999999999</v>
      </c>
      <c r="EZ17" s="1">
        <v>5.9473150000000002E-7</v>
      </c>
      <c r="FA17" s="1">
        <v>3.9445540000000002E-4</v>
      </c>
      <c r="FB17">
        <v>0.98276520000000001</v>
      </c>
      <c r="FC17">
        <v>12.79153</v>
      </c>
      <c r="FD17" s="1">
        <v>5.539765E-7</v>
      </c>
      <c r="FE17" s="1">
        <v>3.6628319999999998E-4</v>
      </c>
      <c r="FF17">
        <v>0.98280970000000001</v>
      </c>
      <c r="FG17">
        <v>14.00112</v>
      </c>
      <c r="FH17" s="1">
        <v>5.2183409999999995E-7</v>
      </c>
      <c r="FI17" s="1">
        <v>3.4395440000000002E-4</v>
      </c>
      <c r="FJ17">
        <v>0.98275330000000005</v>
      </c>
      <c r="FK17">
        <v>14.202769999999999</v>
      </c>
      <c r="FL17" s="1">
        <v>4.937457E-7</v>
      </c>
      <c r="FM17" s="1">
        <v>3.2440779999999997E-4</v>
      </c>
      <c r="FN17">
        <v>0.98280699999999999</v>
      </c>
      <c r="FO17">
        <v>13.85782</v>
      </c>
      <c r="FP17" s="1">
        <v>4.6769729999999999E-7</v>
      </c>
      <c r="FQ17" s="1">
        <v>3.0632860000000001E-4</v>
      </c>
      <c r="FR17">
        <v>0.98276169999999996</v>
      </c>
      <c r="FS17">
        <v>13.40265</v>
      </c>
      <c r="FT17" s="1">
        <v>4.4437909999999998E-7</v>
      </c>
      <c r="FU17" s="1">
        <v>2.9004840000000003E-4</v>
      </c>
      <c r="FV17">
        <v>0.98275429999999997</v>
      </c>
      <c r="FW17">
        <v>12.889609999999999</v>
      </c>
      <c r="FX17" s="1">
        <v>4.2215089999999999E-7</v>
      </c>
      <c r="FY17" s="1">
        <v>2.7462800000000001E-4</v>
      </c>
      <c r="FZ17">
        <v>0.98280749999999995</v>
      </c>
      <c r="GA17">
        <v>12.40451</v>
      </c>
      <c r="GB17" s="1">
        <v>4.02003E-7</v>
      </c>
      <c r="GC17" s="1">
        <v>2.6062969999999998E-4</v>
      </c>
      <c r="GD17">
        <v>0.98281130000000005</v>
      </c>
      <c r="GE17">
        <v>12.323130000000001</v>
      </c>
      <c r="GF17" s="1">
        <v>3.8362580000000001E-7</v>
      </c>
      <c r="GG17" s="1">
        <v>2.478488E-4</v>
      </c>
      <c r="GH17">
        <v>0.98281649999999998</v>
      </c>
      <c r="GI17">
        <v>12.617660000000001</v>
      </c>
      <c r="GJ17" s="1">
        <v>3.6559939999999999E-7</v>
      </c>
      <c r="GK17" s="1">
        <v>2.3537969999999999E-4</v>
      </c>
      <c r="GL17">
        <v>0.98280730000000005</v>
      </c>
      <c r="GM17">
        <v>13.808820000000001</v>
      </c>
      <c r="GN17" s="1">
        <v>3.4958440000000001E-7</v>
      </c>
      <c r="GO17" s="1">
        <v>2.2427149999999999E-4</v>
      </c>
      <c r="GP17">
        <v>0.98280319999999999</v>
      </c>
      <c r="GQ17">
        <v>14.222659999999999</v>
      </c>
      <c r="GR17" s="1">
        <v>3.3462389999999997E-7</v>
      </c>
      <c r="GS17" s="1">
        <v>2.139044E-4</v>
      </c>
      <c r="GT17">
        <v>0.98281229999999997</v>
      </c>
      <c r="GU17">
        <v>14.005319999999999</v>
      </c>
      <c r="GV17" s="1">
        <v>3.19921E-7</v>
      </c>
      <c r="GW17" s="1">
        <v>2.03804E-4</v>
      </c>
      <c r="GX17">
        <v>0.98276629999999998</v>
      </c>
      <c r="GY17">
        <v>13.8454</v>
      </c>
      <c r="GZ17" s="1">
        <v>3.0587270000000003E-7</v>
      </c>
      <c r="HA17" s="1">
        <v>1.9420679999999999E-4</v>
      </c>
      <c r="HB17">
        <v>0.98275760000000001</v>
      </c>
      <c r="HC17">
        <v>13.14016</v>
      </c>
      <c r="HD17" s="1">
        <v>2.9273619999999999E-7</v>
      </c>
      <c r="HE17" s="1">
        <v>1.8535970000000001E-4</v>
      </c>
      <c r="HF17">
        <v>0.98279680000000003</v>
      </c>
      <c r="HG17">
        <v>12.507809999999999</v>
      </c>
      <c r="HH17" s="1">
        <v>2.8056870000000003E-7</v>
      </c>
      <c r="HI17" s="1">
        <v>1.7723239999999999E-4</v>
      </c>
      <c r="HJ17">
        <v>0.98280880000000004</v>
      </c>
      <c r="HK17">
        <v>12.55606</v>
      </c>
      <c r="HL17" s="1">
        <v>2.689423E-7</v>
      </c>
      <c r="HM17" s="1">
        <v>1.695259E-4</v>
      </c>
      <c r="HN17">
        <v>0.98280659999999997</v>
      </c>
      <c r="HO17">
        <v>12.76975</v>
      </c>
      <c r="HP17" s="1">
        <v>2.5726049999999998E-7</v>
      </c>
      <c r="HQ17" s="1">
        <v>1.61881E-4</v>
      </c>
      <c r="HR17">
        <v>0.98276870000000005</v>
      </c>
      <c r="HS17">
        <v>13.769170000000001</v>
      </c>
      <c r="HT17" s="1">
        <v>2.4679400000000001E-7</v>
      </c>
      <c r="HU17" s="1">
        <v>1.550636E-4</v>
      </c>
      <c r="HV17">
        <v>0.98280990000000001</v>
      </c>
      <c r="HW17">
        <v>14.30193</v>
      </c>
      <c r="HX17" s="1">
        <v>2.363536E-7</v>
      </c>
      <c r="HY17" s="1">
        <v>1.4833850000000001E-4</v>
      </c>
      <c r="HZ17">
        <v>0.98276560000000002</v>
      </c>
      <c r="IA17">
        <v>14.187010000000001</v>
      </c>
      <c r="IB17" s="1">
        <v>2.2718020000000001E-7</v>
      </c>
      <c r="IC17" s="1">
        <v>1.424396E-4</v>
      </c>
      <c r="ID17">
        <v>0.98280690000000004</v>
      </c>
      <c r="IE17">
        <v>13.92831</v>
      </c>
      <c r="IF17" s="1">
        <v>2.178085E-7</v>
      </c>
      <c r="IG17" s="1">
        <v>1.364782E-4</v>
      </c>
      <c r="IH17">
        <v>0.9827669</v>
      </c>
      <c r="II17">
        <v>13.183109999999999</v>
      </c>
      <c r="IJ17" s="1">
        <v>2.0908890000000001E-7</v>
      </c>
      <c r="IK17" s="1">
        <v>1.3093229999999999E-4</v>
      </c>
      <c r="IL17">
        <v>0.9827941</v>
      </c>
      <c r="IM17">
        <v>12.63204</v>
      </c>
      <c r="IN17" s="1">
        <v>2.0064500000000001E-7</v>
      </c>
      <c r="IO17" s="1">
        <v>1.255967E-4</v>
      </c>
      <c r="IP17">
        <v>0.98275610000000002</v>
      </c>
      <c r="IQ17">
        <v>12.490259999999999</v>
      </c>
      <c r="IR17" s="1">
        <v>1.922316E-7</v>
      </c>
      <c r="IS17" s="1">
        <v>1.202996E-4</v>
      </c>
      <c r="IT17">
        <v>0.98280990000000001</v>
      </c>
      <c r="IU17">
        <v>12.568809999999999</v>
      </c>
      <c r="IV17" s="1">
        <v>1.851234E-7</v>
      </c>
      <c r="IW17" s="1">
        <v>1.1582630000000001E-4</v>
      </c>
      <c r="IX17">
        <v>0.98276850000000004</v>
      </c>
      <c r="IY17">
        <v>13.388730000000001</v>
      </c>
      <c r="IZ17" s="1">
        <v>1.7793699999999999E-7</v>
      </c>
      <c r="JA17" s="1">
        <v>1.113138E-4</v>
      </c>
      <c r="JB17">
        <v>0.98276509999999995</v>
      </c>
      <c r="JC17">
        <v>13.487270000000001</v>
      </c>
      <c r="JD17" s="1">
        <v>1.7101080000000001E-7</v>
      </c>
      <c r="JE17" s="1">
        <v>1.069747E-4</v>
      </c>
      <c r="JF17">
        <v>0.98280909999999999</v>
      </c>
      <c r="JG17">
        <v>13.598789999999999</v>
      </c>
      <c r="JH17" s="1">
        <v>1.6476560000000001E-7</v>
      </c>
      <c r="JI17" s="1">
        <v>1.030619E-4</v>
      </c>
      <c r="JJ17">
        <v>0.98275369999999995</v>
      </c>
      <c r="JK17">
        <v>13.40493</v>
      </c>
      <c r="JL17" s="1">
        <v>1.5845660000000001E-7</v>
      </c>
      <c r="JM17" s="1">
        <v>9.9103529999999999E-5</v>
      </c>
      <c r="JN17">
        <v>0.98279629999999996</v>
      </c>
      <c r="JO17">
        <v>13.193490000000001</v>
      </c>
      <c r="JP17" s="1">
        <v>1.524773E-7</v>
      </c>
      <c r="JQ17" s="1">
        <v>9.5369450000000006E-5</v>
      </c>
      <c r="JR17">
        <v>0.98280730000000005</v>
      </c>
      <c r="JS17">
        <v>13.344049999999999</v>
      </c>
      <c r="JT17" s="1">
        <v>1.4694620000000001E-7</v>
      </c>
      <c r="JU17" s="1">
        <v>9.1911989999999996E-5</v>
      </c>
      <c r="JV17">
        <v>0.98263319999999998</v>
      </c>
      <c r="JW17">
        <v>13.34371</v>
      </c>
      <c r="JX17" s="1">
        <v>1.421718E-7</v>
      </c>
      <c r="JY17" s="1">
        <v>8.8923669999999995E-5</v>
      </c>
      <c r="JZ17">
        <v>0.98218079999999996</v>
      </c>
      <c r="KA17">
        <v>13.29528</v>
      </c>
      <c r="KB17" s="1">
        <v>1.4208140000000001E-7</v>
      </c>
      <c r="KC17" s="1">
        <v>8.8856289999999998E-5</v>
      </c>
      <c r="KD17">
        <v>0.98167159999999998</v>
      </c>
      <c r="KE17">
        <v>14.0289</v>
      </c>
      <c r="KF17" s="1">
        <v>1.423537E-7</v>
      </c>
      <c r="KG17" s="1">
        <v>8.9013189999999996E-5</v>
      </c>
      <c r="KH17">
        <v>0.98115439999999998</v>
      </c>
      <c r="KI17">
        <v>14.04932</v>
      </c>
      <c r="KJ17" s="1">
        <v>1.404097E-7</v>
      </c>
      <c r="KK17" s="1">
        <v>8.778441E-5</v>
      </c>
      <c r="KL17">
        <v>0.98064240000000003</v>
      </c>
      <c r="KM17">
        <v>13.81573</v>
      </c>
      <c r="KN17" s="1">
        <v>1.3681339999999999E-7</v>
      </c>
      <c r="KO17" s="1">
        <v>8.5518000000000004E-5</v>
      </c>
      <c r="KP17">
        <v>0.98011870000000001</v>
      </c>
      <c r="KQ17">
        <v>13.723190000000001</v>
      </c>
      <c r="KR17" s="1">
        <v>1.3255160000000001E-7</v>
      </c>
      <c r="KS17" s="1">
        <v>8.2836059999999995E-5</v>
      </c>
      <c r="KT17">
        <v>0.97959879999999999</v>
      </c>
      <c r="KU17">
        <v>13.13311</v>
      </c>
      <c r="KV17" s="1">
        <v>1.2800219999999999E-7</v>
      </c>
      <c r="KW17" s="1">
        <v>7.9972689999999993E-5</v>
      </c>
      <c r="KX17">
        <v>0.97911380000000003</v>
      </c>
      <c r="KY17">
        <v>12.692959999999999</v>
      </c>
      <c r="KZ17" s="1">
        <v>1.2359359999999999E-7</v>
      </c>
      <c r="LA17" s="1">
        <v>7.7200950000000005E-5</v>
      </c>
      <c r="LB17">
        <v>0.97876589999999997</v>
      </c>
      <c r="LC17">
        <v>12.69736</v>
      </c>
      <c r="LD17" s="1">
        <v>1.185715E-7</v>
      </c>
      <c r="LE17" s="1">
        <v>7.4046479999999995E-5</v>
      </c>
      <c r="LF17">
        <v>0.97872530000000002</v>
      </c>
      <c r="LG17">
        <v>12.879060000000001</v>
      </c>
      <c r="LH17" s="1">
        <v>1.102204E-7</v>
      </c>
      <c r="LI17" s="1">
        <v>6.8813079999999999E-5</v>
      </c>
      <c r="LJ17">
        <v>0.97875639999999997</v>
      </c>
      <c r="LK17">
        <v>14.01859</v>
      </c>
      <c r="LL17" s="1">
        <v>1.023187E-7</v>
      </c>
      <c r="LM17" s="1">
        <v>6.3880499999999999E-5</v>
      </c>
      <c r="LN17">
        <v>0.97876039999999997</v>
      </c>
      <c r="LO17">
        <v>14.36308</v>
      </c>
      <c r="LP17" s="1">
        <v>9.6610930000000002E-8</v>
      </c>
      <c r="LQ17" s="1">
        <v>6.0305869999999999E-5</v>
      </c>
      <c r="LR17">
        <v>0.97878940000000003</v>
      </c>
      <c r="LS17">
        <v>14.457990000000001</v>
      </c>
      <c r="LT17" s="1">
        <v>9.2259980000000001E-8</v>
      </c>
      <c r="LU17" s="1">
        <v>5.759064E-5</v>
      </c>
      <c r="LV17">
        <v>0.97879590000000005</v>
      </c>
      <c r="LW17">
        <v>14.89188</v>
      </c>
      <c r="LX17" s="1">
        <v>8.8559569999999996E-8</v>
      </c>
      <c r="LY17" s="1">
        <v>5.527982E-5</v>
      </c>
      <c r="LZ17">
        <v>0.97879649999999996</v>
      </c>
      <c r="MA17">
        <v>14.337020000000001</v>
      </c>
      <c r="MB17" s="1">
        <v>8.5391519999999994E-8</v>
      </c>
      <c r="MC17" s="1">
        <v>5.3304489999999997E-5</v>
      </c>
      <c r="MD17">
        <v>0.97878149999999997</v>
      </c>
      <c r="ME17">
        <v>13.16606</v>
      </c>
      <c r="MF17" s="1">
        <v>8.231934E-8</v>
      </c>
      <c r="MG17" s="1">
        <v>5.1383220000000001E-5</v>
      </c>
      <c r="MH17">
        <v>0.9785085</v>
      </c>
      <c r="MI17">
        <v>12.732089999999999</v>
      </c>
      <c r="MJ17" s="1">
        <v>8.0251970000000007E-8</v>
      </c>
      <c r="MK17" s="1">
        <v>5.0092559999999999E-5</v>
      </c>
      <c r="ML17">
        <v>0.97756869999999996</v>
      </c>
      <c r="MM17">
        <v>13.18361</v>
      </c>
      <c r="MN17" s="1">
        <v>8.3219929999999998E-8</v>
      </c>
      <c r="MO17" s="1">
        <v>5.194629E-5</v>
      </c>
      <c r="MP17">
        <v>0.97650380000000003</v>
      </c>
      <c r="MQ17">
        <v>14.38288</v>
      </c>
      <c r="MR17" s="1">
        <v>8.6733319999999996E-8</v>
      </c>
      <c r="MS17" s="1">
        <v>5.412431E-5</v>
      </c>
      <c r="MT17">
        <v>0.97546089999999996</v>
      </c>
      <c r="MU17">
        <v>14.69782</v>
      </c>
      <c r="MV17" s="1">
        <v>8.7667910000000006E-8</v>
      </c>
      <c r="MW17" s="1">
        <v>5.4680450000000003E-5</v>
      </c>
      <c r="MX17">
        <v>0.97441509999999998</v>
      </c>
      <c r="MY17">
        <v>14.511620000000001</v>
      </c>
      <c r="MZ17" s="1">
        <v>8.6419279999999998E-8</v>
      </c>
      <c r="NA17" s="1">
        <v>5.387943E-5</v>
      </c>
      <c r="NB17">
        <v>0.97336800000000001</v>
      </c>
      <c r="NC17">
        <v>14.48889</v>
      </c>
      <c r="ND17" s="1">
        <v>8.4364760000000004E-8</v>
      </c>
      <c r="NE17" s="1">
        <v>5.2570249999999997E-5</v>
      </c>
      <c r="NF17">
        <v>0.97232689999999999</v>
      </c>
      <c r="NG17">
        <v>13.90438</v>
      </c>
      <c r="NH17" s="1">
        <v>8.1712859999999994E-8</v>
      </c>
      <c r="NI17" s="1">
        <v>5.0892030000000002E-5</v>
      </c>
      <c r="NJ17">
        <v>0.97125110000000003</v>
      </c>
      <c r="NK17">
        <v>13.3504</v>
      </c>
      <c r="NL17" s="1">
        <v>7.911451E-8</v>
      </c>
      <c r="NM17" s="1">
        <v>4.9243119999999998E-5</v>
      </c>
      <c r="NN17">
        <v>0.97050119999999995</v>
      </c>
      <c r="NO17">
        <v>13.235390000000001</v>
      </c>
      <c r="NP17" s="1">
        <v>7.5739589999999997E-8</v>
      </c>
      <c r="NQ17" s="1">
        <v>4.7114299999999997E-5</v>
      </c>
      <c r="NR17">
        <v>0.97038639999999998</v>
      </c>
      <c r="NS17">
        <v>13.161619999999999</v>
      </c>
      <c r="NT17" s="1">
        <v>6.8256380000000001E-8</v>
      </c>
      <c r="NU17" s="1">
        <v>4.2437E-5</v>
      </c>
      <c r="NV17">
        <v>0.97043380000000001</v>
      </c>
      <c r="NW17">
        <v>13.62519</v>
      </c>
      <c r="NX17" s="1">
        <v>6.1382500000000001E-8</v>
      </c>
      <c r="NY17" s="1">
        <v>3.815031E-5</v>
      </c>
      <c r="NZ17">
        <v>0.97050630000000004</v>
      </c>
      <c r="OA17">
        <v>14.399470000000001</v>
      </c>
      <c r="OB17" s="1">
        <v>5.6832620000000001E-8</v>
      </c>
      <c r="OC17" s="1">
        <v>3.5318509999999998E-5</v>
      </c>
      <c r="OD17">
        <v>0.97048449999999997</v>
      </c>
      <c r="OE17">
        <v>14.17454</v>
      </c>
      <c r="OF17" s="1">
        <v>5.3756440000000003E-8</v>
      </c>
      <c r="OG17" s="1">
        <v>3.3398020000000002E-5</v>
      </c>
      <c r="OH17">
        <v>0.97051540000000003</v>
      </c>
      <c r="OI17">
        <v>13.90888</v>
      </c>
      <c r="OJ17" s="1">
        <v>5.1502630000000003E-8</v>
      </c>
      <c r="OK17" s="1">
        <v>3.1993579999999997E-5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0.65816030000000003</v>
      </c>
      <c r="G18">
        <v>14.891870000000001</v>
      </c>
      <c r="H18">
        <v>2.605704E-2</v>
      </c>
      <c r="I18">
        <v>18.26877</v>
      </c>
      <c r="J18">
        <v>0.65784980000000004</v>
      </c>
      <c r="K18">
        <v>14.52469</v>
      </c>
      <c r="L18" s="1">
        <v>4.181376E-4</v>
      </c>
      <c r="M18">
        <v>0.41665600000000003</v>
      </c>
      <c r="N18">
        <v>0.6575278</v>
      </c>
      <c r="O18">
        <v>14.493230000000001</v>
      </c>
      <c r="P18" s="1">
        <v>3.1218050000000002E-4</v>
      </c>
      <c r="Q18">
        <v>0.33200869999999999</v>
      </c>
      <c r="R18">
        <v>0.65720389999999995</v>
      </c>
      <c r="S18">
        <v>14.03059</v>
      </c>
      <c r="T18" s="1">
        <v>2.826506E-4</v>
      </c>
      <c r="U18">
        <v>0.30032379999999997</v>
      </c>
      <c r="V18">
        <v>0.65687050000000002</v>
      </c>
      <c r="W18">
        <v>13.83625</v>
      </c>
      <c r="X18" s="1">
        <v>2.5744789999999999E-4</v>
      </c>
      <c r="Y18">
        <v>0.2733293</v>
      </c>
      <c r="Z18">
        <v>0.65491529999999998</v>
      </c>
      <c r="AA18">
        <v>13.76972</v>
      </c>
      <c r="AB18" s="1">
        <v>2.6330549999999998E-4</v>
      </c>
      <c r="AC18">
        <v>0.28184969999999998</v>
      </c>
      <c r="AD18">
        <v>0.65174840000000001</v>
      </c>
      <c r="AE18">
        <v>13.58601</v>
      </c>
      <c r="AF18" s="1">
        <v>3.3374810000000001E-4</v>
      </c>
      <c r="AG18">
        <v>0.3567806</v>
      </c>
      <c r="AH18">
        <v>0.64940200000000003</v>
      </c>
      <c r="AI18">
        <v>13.45133</v>
      </c>
      <c r="AJ18" s="1">
        <v>3.6336490000000001E-4</v>
      </c>
      <c r="AK18">
        <v>0.38623390000000002</v>
      </c>
      <c r="AL18">
        <v>0.64769460000000001</v>
      </c>
      <c r="AM18">
        <v>13.883369999999999</v>
      </c>
      <c r="AN18" s="1">
        <v>3.4496169999999999E-4</v>
      </c>
      <c r="AO18">
        <v>0.365089</v>
      </c>
      <c r="AP18">
        <v>0.6454474</v>
      </c>
      <c r="AQ18">
        <v>13.52233</v>
      </c>
      <c r="AR18" s="1">
        <v>3.1929279999999999E-4</v>
      </c>
      <c r="AS18">
        <v>0.33705279999999999</v>
      </c>
      <c r="AT18">
        <v>0.64349869999999998</v>
      </c>
      <c r="AU18">
        <v>13.16334</v>
      </c>
      <c r="AV18" s="1">
        <v>2.8957180000000003E-4</v>
      </c>
      <c r="AW18">
        <v>0.30560720000000002</v>
      </c>
      <c r="AX18">
        <v>0.64157719999999996</v>
      </c>
      <c r="AY18">
        <v>12.72622</v>
      </c>
      <c r="AZ18" s="1">
        <v>2.6180959999999999E-4</v>
      </c>
      <c r="BA18">
        <v>0.27633390000000002</v>
      </c>
      <c r="BB18">
        <v>0.63956800000000003</v>
      </c>
      <c r="BC18">
        <v>12.44744</v>
      </c>
      <c r="BD18" s="1">
        <v>2.3612439999999999E-4</v>
      </c>
      <c r="BE18">
        <v>0.2492028</v>
      </c>
      <c r="BF18">
        <v>0.63734349999999995</v>
      </c>
      <c r="BG18">
        <v>12.26294</v>
      </c>
      <c r="BH18" s="1">
        <v>2.1232400000000001E-4</v>
      </c>
      <c r="BI18">
        <v>0.22414780000000001</v>
      </c>
      <c r="BJ18">
        <v>0.63490369999999996</v>
      </c>
      <c r="BK18">
        <v>12.5016</v>
      </c>
      <c r="BL18" s="1">
        <v>1.922033E-4</v>
      </c>
      <c r="BM18">
        <v>0.20297750000000001</v>
      </c>
      <c r="BN18">
        <v>0.6323493</v>
      </c>
      <c r="BO18">
        <v>12.971410000000001</v>
      </c>
      <c r="BP18" s="1">
        <v>1.7445629999999999E-4</v>
      </c>
      <c r="BQ18">
        <v>0.18432589999999999</v>
      </c>
      <c r="BR18">
        <v>0.62999269999999996</v>
      </c>
      <c r="BS18">
        <v>13.330579999999999</v>
      </c>
      <c r="BT18" s="1">
        <v>1.585972E-4</v>
      </c>
      <c r="BU18">
        <v>0.16747909999999999</v>
      </c>
      <c r="BV18">
        <v>0.62783639999999996</v>
      </c>
      <c r="BW18">
        <v>13.405900000000001</v>
      </c>
      <c r="BX18" s="1">
        <v>1.39837E-4</v>
      </c>
      <c r="BY18" s="1">
        <v>0.14756920000000001</v>
      </c>
      <c r="BZ18">
        <v>0.62531530000000002</v>
      </c>
      <c r="CA18">
        <v>13.16619</v>
      </c>
      <c r="CB18" s="1">
        <v>1.246788E-4</v>
      </c>
      <c r="CC18" s="1">
        <v>0.1315335</v>
      </c>
      <c r="CD18">
        <v>0.62299090000000001</v>
      </c>
      <c r="CE18">
        <v>12.37007</v>
      </c>
      <c r="CF18" s="1">
        <v>1.100263E-4</v>
      </c>
      <c r="CG18" s="1">
        <v>0.1160906</v>
      </c>
      <c r="CH18">
        <v>0.6206623</v>
      </c>
      <c r="CI18">
        <v>12.09056</v>
      </c>
      <c r="CJ18" s="1">
        <v>9.7863860000000001E-5</v>
      </c>
      <c r="CK18" s="1">
        <v>0.10318629999999999</v>
      </c>
      <c r="CL18">
        <v>0.61809670000000005</v>
      </c>
      <c r="CM18">
        <v>12.094099999999999</v>
      </c>
      <c r="CN18" s="1">
        <v>8.6413000000000001E-5</v>
      </c>
      <c r="CO18" s="1">
        <v>9.1051850000000004E-2</v>
      </c>
      <c r="CP18">
        <v>0.61528099999999997</v>
      </c>
      <c r="CQ18">
        <v>12.16159</v>
      </c>
      <c r="CR18" s="1">
        <v>7.6277109999999996E-5</v>
      </c>
      <c r="CS18" s="1">
        <v>8.0288979999999996E-2</v>
      </c>
      <c r="CT18">
        <v>0.61240399999999995</v>
      </c>
      <c r="CU18">
        <v>12.82818</v>
      </c>
      <c r="CV18" s="1">
        <v>6.5347730000000007E-5</v>
      </c>
      <c r="CW18" s="1">
        <v>6.8573910000000002E-2</v>
      </c>
      <c r="CX18">
        <v>0.60955680000000001</v>
      </c>
      <c r="CY18">
        <v>13.49943</v>
      </c>
      <c r="CZ18" s="1">
        <v>5.5301679999999998E-5</v>
      </c>
      <c r="DA18" s="1">
        <v>5.7930950000000002E-2</v>
      </c>
      <c r="DB18">
        <v>0.6065874</v>
      </c>
      <c r="DC18">
        <v>13.47733</v>
      </c>
      <c r="DD18" s="1">
        <v>4.6624669999999999E-5</v>
      </c>
      <c r="DE18" s="1">
        <v>4.8709389999999998E-2</v>
      </c>
      <c r="DF18">
        <v>0.60415850000000004</v>
      </c>
      <c r="DG18">
        <v>13.23639</v>
      </c>
      <c r="DH18" s="1">
        <v>3.9834759999999997E-5</v>
      </c>
      <c r="DI18" s="1">
        <v>4.1496060000000001E-2</v>
      </c>
      <c r="DJ18">
        <v>0.60121650000000004</v>
      </c>
      <c r="DK18">
        <v>12.648809999999999</v>
      </c>
      <c r="DL18" s="1">
        <v>3.3907289999999999E-5</v>
      </c>
      <c r="DM18" s="1">
        <v>3.5184840000000002E-2</v>
      </c>
      <c r="DN18">
        <v>0.59728979999999998</v>
      </c>
      <c r="DO18">
        <v>12.49161</v>
      </c>
      <c r="DP18" s="1">
        <v>2.9403279999999999E-5</v>
      </c>
      <c r="DQ18" s="1">
        <v>3.037509E-2</v>
      </c>
      <c r="DR18">
        <v>0.59492579999999995</v>
      </c>
      <c r="DS18">
        <v>12.368969999999999</v>
      </c>
      <c r="DT18" s="1">
        <v>2.633431E-5</v>
      </c>
      <c r="DU18" s="1">
        <v>2.7133959999999999E-2</v>
      </c>
      <c r="DV18">
        <v>0.59656869999999995</v>
      </c>
      <c r="DW18">
        <v>12.27638</v>
      </c>
      <c r="DX18" s="1">
        <v>1.8558409999999999E-5</v>
      </c>
      <c r="DY18" s="1">
        <v>1.868949E-2</v>
      </c>
      <c r="DZ18">
        <v>0.59846120000000003</v>
      </c>
      <c r="EA18">
        <v>12.93927</v>
      </c>
      <c r="EB18" s="1">
        <v>1.1261260000000001E-5</v>
      </c>
      <c r="EC18" s="1">
        <v>1.1251880000000001E-2</v>
      </c>
      <c r="ED18">
        <v>0.59966640000000004</v>
      </c>
      <c r="EE18">
        <v>13.603870000000001</v>
      </c>
      <c r="EF18" s="1">
        <v>7.1574359999999996E-6</v>
      </c>
      <c r="EG18" s="1">
        <v>7.1363080000000001E-3</v>
      </c>
      <c r="EH18">
        <v>0.60033429999999999</v>
      </c>
      <c r="EI18">
        <v>13.992229999999999</v>
      </c>
      <c r="EJ18" s="1">
        <v>5.1601459999999999E-6</v>
      </c>
      <c r="EK18" s="1">
        <v>5.1463669999999998E-3</v>
      </c>
      <c r="EL18">
        <v>0.60065190000000002</v>
      </c>
      <c r="EM18">
        <v>13.893269999999999</v>
      </c>
      <c r="EN18" s="1">
        <v>4.1503489999999998E-6</v>
      </c>
      <c r="EO18" s="1">
        <v>4.1355899999999998E-3</v>
      </c>
      <c r="EP18">
        <v>0.6008348</v>
      </c>
      <c r="EQ18">
        <v>13.10928</v>
      </c>
      <c r="ER18" s="1">
        <v>3.5737920000000002E-6</v>
      </c>
      <c r="ES18" s="1">
        <v>3.5569640000000001E-3</v>
      </c>
      <c r="ET18">
        <v>0.60091519999999998</v>
      </c>
      <c r="EU18">
        <v>12.41732</v>
      </c>
      <c r="EV18" s="1">
        <v>3.21136E-6</v>
      </c>
      <c r="EW18" s="1">
        <v>3.189412E-3</v>
      </c>
      <c r="EX18">
        <v>0.60097279999999997</v>
      </c>
      <c r="EY18">
        <v>12.422739999999999</v>
      </c>
      <c r="EZ18" s="1">
        <v>2.9632339999999999E-6</v>
      </c>
      <c r="FA18" s="1">
        <v>2.9359030000000001E-3</v>
      </c>
      <c r="FB18">
        <v>0.60099670000000005</v>
      </c>
      <c r="FC18">
        <v>12.85383</v>
      </c>
      <c r="FD18" s="1">
        <v>2.7606849999999999E-6</v>
      </c>
      <c r="FE18" s="1">
        <v>2.7273689999999999E-3</v>
      </c>
      <c r="FF18">
        <v>0.6009968</v>
      </c>
      <c r="FG18">
        <v>14.13142</v>
      </c>
      <c r="FH18" s="1">
        <v>2.6012089999999998E-6</v>
      </c>
      <c r="FI18" s="1">
        <v>2.5623299999999998E-3</v>
      </c>
      <c r="FJ18">
        <v>0.60098949999999995</v>
      </c>
      <c r="FK18">
        <v>14.41376</v>
      </c>
      <c r="FL18" s="1">
        <v>2.4611719999999999E-6</v>
      </c>
      <c r="FM18" s="1">
        <v>2.4168919999999999E-3</v>
      </c>
      <c r="FN18">
        <v>0.60099190000000002</v>
      </c>
      <c r="FO18">
        <v>14.041639999999999</v>
      </c>
      <c r="FP18" s="1">
        <v>2.3315550000000001E-6</v>
      </c>
      <c r="FQ18" s="1">
        <v>2.2825459999999999E-3</v>
      </c>
      <c r="FR18">
        <v>0.60102659999999997</v>
      </c>
      <c r="FS18">
        <v>13.55241</v>
      </c>
      <c r="FT18" s="1">
        <v>2.2153709999999998E-6</v>
      </c>
      <c r="FU18" s="1">
        <v>2.161643E-3</v>
      </c>
      <c r="FV18">
        <v>0.60099329999999995</v>
      </c>
      <c r="FW18">
        <v>12.99278</v>
      </c>
      <c r="FX18" s="1">
        <v>2.1045139999999999E-6</v>
      </c>
      <c r="FY18" s="1">
        <v>2.0464900000000002E-3</v>
      </c>
      <c r="FZ18">
        <v>0.60099270000000005</v>
      </c>
      <c r="GA18">
        <v>12.455640000000001</v>
      </c>
      <c r="GB18" s="1">
        <v>2.0043719999999999E-6</v>
      </c>
      <c r="GC18" s="1">
        <v>1.9427450000000001E-3</v>
      </c>
      <c r="GD18">
        <v>0.60103450000000003</v>
      </c>
      <c r="GE18">
        <v>12.34553</v>
      </c>
      <c r="GF18" s="1">
        <v>1.9125950000000002E-6</v>
      </c>
      <c r="GG18" s="1">
        <v>1.847151E-3</v>
      </c>
      <c r="GH18">
        <v>0.6010008</v>
      </c>
      <c r="GI18">
        <v>12.65648</v>
      </c>
      <c r="GJ18" s="1">
        <v>1.8230369999999999E-6</v>
      </c>
      <c r="GK18" s="1">
        <v>1.754858E-3</v>
      </c>
      <c r="GL18">
        <v>0.60100019999999998</v>
      </c>
      <c r="GM18">
        <v>13.91672</v>
      </c>
      <c r="GN18" s="1">
        <v>1.743128E-6</v>
      </c>
      <c r="GO18" s="1">
        <v>1.6719149999999999E-3</v>
      </c>
      <c r="GP18">
        <v>0.60103119999999999</v>
      </c>
      <c r="GQ18">
        <v>14.41985</v>
      </c>
      <c r="GR18" s="1">
        <v>1.668331E-6</v>
      </c>
      <c r="GS18" s="1">
        <v>1.5942549999999999E-3</v>
      </c>
      <c r="GT18">
        <v>0.60099460000000005</v>
      </c>
      <c r="GU18">
        <v>14.20351</v>
      </c>
      <c r="GV18" s="1">
        <v>1.595108E-6</v>
      </c>
      <c r="GW18" s="1">
        <v>1.5190340000000001E-3</v>
      </c>
      <c r="GX18">
        <v>0.60102949999999999</v>
      </c>
      <c r="GY18">
        <v>14.018039999999999</v>
      </c>
      <c r="GZ18" s="1">
        <v>1.525021E-6</v>
      </c>
      <c r="HA18" s="1">
        <v>1.447573E-3</v>
      </c>
      <c r="HB18">
        <v>0.60102509999999998</v>
      </c>
      <c r="HC18">
        <v>13.271509999999999</v>
      </c>
      <c r="HD18" s="1">
        <v>1.459539E-6</v>
      </c>
      <c r="HE18" s="1">
        <v>1.3817339999999999E-3</v>
      </c>
      <c r="HF18">
        <v>0.60099400000000003</v>
      </c>
      <c r="HG18">
        <v>12.56358</v>
      </c>
      <c r="HH18" s="1">
        <v>1.398975E-6</v>
      </c>
      <c r="HI18" s="1">
        <v>1.3211989999999999E-3</v>
      </c>
      <c r="HJ18">
        <v>0.60099329999999995</v>
      </c>
      <c r="HK18">
        <v>12.58783</v>
      </c>
      <c r="HL18" s="1">
        <v>1.3410880000000001E-6</v>
      </c>
      <c r="HM18" s="1">
        <v>1.2639439999999999E-3</v>
      </c>
      <c r="HN18">
        <v>0.60099789999999997</v>
      </c>
      <c r="HO18">
        <v>12.818199999999999</v>
      </c>
      <c r="HP18" s="1">
        <v>1.282614E-6</v>
      </c>
      <c r="HQ18" s="1">
        <v>1.2064070000000001E-3</v>
      </c>
      <c r="HR18">
        <v>0.60103200000000001</v>
      </c>
      <c r="HS18">
        <v>13.870889999999999</v>
      </c>
      <c r="HT18" s="1">
        <v>1.2306919999999999E-6</v>
      </c>
      <c r="HU18" s="1">
        <v>1.1563019999999999E-3</v>
      </c>
      <c r="HV18">
        <v>0.60099979999999997</v>
      </c>
      <c r="HW18">
        <v>14.491110000000001</v>
      </c>
      <c r="HX18" s="1">
        <v>1.1785269999999999E-6</v>
      </c>
      <c r="HY18" s="1">
        <v>1.105752E-3</v>
      </c>
      <c r="HZ18">
        <v>0.60102869999999997</v>
      </c>
      <c r="IA18">
        <v>14.3925</v>
      </c>
      <c r="IB18" s="1">
        <v>1.1327500000000001E-6</v>
      </c>
      <c r="IC18" s="1">
        <v>1.0619080000000001E-3</v>
      </c>
      <c r="ID18">
        <v>0.60099820000000004</v>
      </c>
      <c r="IE18">
        <v>14.107100000000001</v>
      </c>
      <c r="IF18" s="1">
        <v>1.086136E-6</v>
      </c>
      <c r="IG18" s="1">
        <v>1.0175449999999999E-3</v>
      </c>
      <c r="IH18">
        <v>0.60102949999999999</v>
      </c>
      <c r="II18">
        <v>13.31488</v>
      </c>
      <c r="IJ18" s="1">
        <v>1.0426410000000001E-6</v>
      </c>
      <c r="IK18" s="1">
        <v>9.7630090000000002E-4</v>
      </c>
      <c r="IL18">
        <v>0.60102310000000003</v>
      </c>
      <c r="IM18">
        <v>12.689069999999999</v>
      </c>
      <c r="IN18" s="1">
        <v>1.000516E-6</v>
      </c>
      <c r="IO18" s="1">
        <v>9.3646240000000002E-4</v>
      </c>
      <c r="IP18">
        <v>0.60102420000000001</v>
      </c>
      <c r="IQ18">
        <v>12.517289999999999</v>
      </c>
      <c r="IR18" s="1">
        <v>9.585318999999999E-7</v>
      </c>
      <c r="IS18" s="1">
        <v>8.9695919999999998E-4</v>
      </c>
      <c r="IT18">
        <v>0.60103030000000002</v>
      </c>
      <c r="IU18">
        <v>12.594010000000001</v>
      </c>
      <c r="IV18" s="1">
        <v>9.2315179999999997E-7</v>
      </c>
      <c r="IW18" s="1">
        <v>8.6366760000000002E-4</v>
      </c>
      <c r="IX18">
        <v>0.60099950000000002</v>
      </c>
      <c r="IY18">
        <v>13.45499</v>
      </c>
      <c r="IZ18" s="1">
        <v>8.87244E-7</v>
      </c>
      <c r="JA18" s="1">
        <v>8.2985939999999998E-4</v>
      </c>
      <c r="JB18">
        <v>0.60099789999999997</v>
      </c>
      <c r="JC18">
        <v>13.613490000000001</v>
      </c>
      <c r="JD18" s="1">
        <v>8.5277140000000003E-7</v>
      </c>
      <c r="JE18" s="1">
        <v>7.9763200000000005E-4</v>
      </c>
      <c r="JF18">
        <v>0.60099360000000002</v>
      </c>
      <c r="JG18">
        <v>13.713990000000001</v>
      </c>
      <c r="JH18" s="1">
        <v>8.2164359999999997E-7</v>
      </c>
      <c r="JI18" s="1">
        <v>7.6840610000000005E-4</v>
      </c>
      <c r="JJ18">
        <v>0.60102359999999999</v>
      </c>
      <c r="JK18">
        <v>13.523899999999999</v>
      </c>
      <c r="JL18" s="1">
        <v>7.9020209999999996E-7</v>
      </c>
      <c r="JM18" s="1">
        <v>7.3911340000000004E-4</v>
      </c>
      <c r="JN18">
        <v>0.601024</v>
      </c>
      <c r="JO18">
        <v>13.287559999999999</v>
      </c>
      <c r="JP18" s="1">
        <v>7.6035169999999998E-7</v>
      </c>
      <c r="JQ18" s="1">
        <v>7.1109929999999997E-4</v>
      </c>
      <c r="JR18">
        <v>0.60103099999999998</v>
      </c>
      <c r="JS18">
        <v>13.4345</v>
      </c>
      <c r="JT18" s="1">
        <v>7.3282009999999996E-7</v>
      </c>
      <c r="JU18" s="1">
        <v>6.8542549999999999E-4</v>
      </c>
      <c r="JV18">
        <v>0.60095080000000001</v>
      </c>
      <c r="JW18">
        <v>13.44172</v>
      </c>
      <c r="JX18" s="1">
        <v>7.0916869999999999E-7</v>
      </c>
      <c r="JY18" s="1">
        <v>6.6370540000000003E-4</v>
      </c>
      <c r="JZ18">
        <v>0.60071399999999997</v>
      </c>
      <c r="KA18">
        <v>13.39622</v>
      </c>
      <c r="KB18" s="1">
        <v>7.0862400000000001E-7</v>
      </c>
      <c r="KC18" s="1">
        <v>6.6368700000000004E-4</v>
      </c>
      <c r="KD18">
        <v>0.60050250000000005</v>
      </c>
      <c r="KE18">
        <v>14.150919999999999</v>
      </c>
      <c r="KF18" s="1">
        <v>7.0931520000000001E-7</v>
      </c>
      <c r="KG18" s="1">
        <v>6.6413650000000002E-4</v>
      </c>
      <c r="KH18">
        <v>0.60028579999999998</v>
      </c>
      <c r="KI18">
        <v>14.227080000000001</v>
      </c>
      <c r="KJ18" s="1">
        <v>6.9891670000000001E-7</v>
      </c>
      <c r="KK18" s="1">
        <v>6.540812E-4</v>
      </c>
      <c r="KL18">
        <v>0.60010079999999999</v>
      </c>
      <c r="KM18">
        <v>13.966100000000001</v>
      </c>
      <c r="KN18" s="1">
        <v>6.8040620000000002E-7</v>
      </c>
      <c r="KO18" s="1">
        <v>6.365136E-4</v>
      </c>
      <c r="KP18">
        <v>0.59991280000000002</v>
      </c>
      <c r="KQ18">
        <v>13.86398</v>
      </c>
      <c r="KR18" s="1">
        <v>6.5873529999999998E-7</v>
      </c>
      <c r="KS18" s="1">
        <v>6.1613909999999996E-4</v>
      </c>
      <c r="KT18">
        <v>0.59975619999999996</v>
      </c>
      <c r="KU18">
        <v>13.23498</v>
      </c>
      <c r="KV18" s="1">
        <v>6.3558909999999995E-7</v>
      </c>
      <c r="KW18" s="1">
        <v>5.94302E-4</v>
      </c>
      <c r="KX18">
        <v>0.5995646</v>
      </c>
      <c r="KY18">
        <v>12.73714</v>
      </c>
      <c r="KZ18" s="1">
        <v>6.1328200000000005E-7</v>
      </c>
      <c r="LA18" s="1">
        <v>5.7333939999999999E-4</v>
      </c>
      <c r="LB18">
        <v>0.5994545</v>
      </c>
      <c r="LC18">
        <v>12.723269999999999</v>
      </c>
      <c r="LD18" s="1">
        <v>5.8779370000000003E-7</v>
      </c>
      <c r="LE18" s="1">
        <v>5.4904610000000001E-4</v>
      </c>
      <c r="LF18">
        <v>0.59952130000000003</v>
      </c>
      <c r="LG18">
        <v>12.91839</v>
      </c>
      <c r="LH18" s="1">
        <v>5.4607770000000005E-7</v>
      </c>
      <c r="LI18" s="1">
        <v>5.0953320000000002E-4</v>
      </c>
      <c r="LJ18">
        <v>0.59955320000000001</v>
      </c>
      <c r="LK18">
        <v>14.11374</v>
      </c>
      <c r="LL18" s="1">
        <v>5.0712190000000001E-7</v>
      </c>
      <c r="LM18" s="1">
        <v>4.733432E-4</v>
      </c>
      <c r="LN18">
        <v>0.59961350000000002</v>
      </c>
      <c r="LO18">
        <v>14.54233</v>
      </c>
      <c r="LP18" s="1">
        <v>4.7906300000000003E-7</v>
      </c>
      <c r="LQ18" s="1">
        <v>4.4742810000000002E-4</v>
      </c>
      <c r="LR18">
        <v>0.59960840000000004</v>
      </c>
      <c r="LS18">
        <v>14.645479999999999</v>
      </c>
      <c r="LT18" s="1">
        <v>4.5757100000000001E-7</v>
      </c>
      <c r="LU18" s="1">
        <v>4.2740479999999999E-4</v>
      </c>
      <c r="LV18">
        <v>0.59963630000000001</v>
      </c>
      <c r="LW18">
        <v>15.108449999999999</v>
      </c>
      <c r="LX18" s="1">
        <v>4.3922170000000001E-7</v>
      </c>
      <c r="LY18" s="1">
        <v>4.1025650000000002E-4</v>
      </c>
      <c r="LZ18">
        <v>0.599638</v>
      </c>
      <c r="MA18">
        <v>14.54945</v>
      </c>
      <c r="MB18" s="1">
        <v>4.235156E-7</v>
      </c>
      <c r="MC18" s="1">
        <v>3.9560840000000001E-4</v>
      </c>
      <c r="MD18">
        <v>0.59963350000000004</v>
      </c>
      <c r="ME18">
        <v>13.284800000000001</v>
      </c>
      <c r="MF18" s="1">
        <v>4.0830290000000001E-7</v>
      </c>
      <c r="MG18" s="1">
        <v>3.8141260000000001E-4</v>
      </c>
      <c r="MH18">
        <v>0.59952939999999999</v>
      </c>
      <c r="MI18">
        <v>12.773210000000001</v>
      </c>
      <c r="MJ18" s="1">
        <v>3.9819100000000002E-7</v>
      </c>
      <c r="MK18" s="1">
        <v>3.7238089999999999E-4</v>
      </c>
      <c r="ML18">
        <v>0.59904239999999997</v>
      </c>
      <c r="MM18">
        <v>13.226979999999999</v>
      </c>
      <c r="MN18" s="1">
        <v>4.1286439999999998E-7</v>
      </c>
      <c r="MO18" s="1">
        <v>3.8686100000000001E-4</v>
      </c>
      <c r="MP18">
        <v>0.59857990000000005</v>
      </c>
      <c r="MQ18">
        <v>14.5085</v>
      </c>
      <c r="MR18" s="1">
        <v>4.294084E-7</v>
      </c>
      <c r="MS18" s="1">
        <v>4.020071E-4</v>
      </c>
      <c r="MT18">
        <v>0.59814330000000004</v>
      </c>
      <c r="MU18">
        <v>14.90814</v>
      </c>
      <c r="MV18" s="1">
        <v>4.3313950000000001E-7</v>
      </c>
      <c r="MW18" s="1">
        <v>4.050538E-4</v>
      </c>
      <c r="MX18">
        <v>0.59774210000000005</v>
      </c>
      <c r="MY18">
        <v>14.71932</v>
      </c>
      <c r="MZ18" s="1">
        <v>4.2621590000000002E-7</v>
      </c>
      <c r="NA18" s="1">
        <v>3.9829850000000001E-4</v>
      </c>
      <c r="NB18">
        <v>0.59736619999999996</v>
      </c>
      <c r="NC18">
        <v>14.67647</v>
      </c>
      <c r="ND18" s="1">
        <v>4.1539779999999999E-7</v>
      </c>
      <c r="NE18" s="1">
        <v>3.8794360000000001E-4</v>
      </c>
      <c r="NF18">
        <v>0.59697180000000005</v>
      </c>
      <c r="NG18">
        <v>14.066610000000001</v>
      </c>
      <c r="NH18" s="1">
        <v>4.017372E-7</v>
      </c>
      <c r="NI18" s="1">
        <v>3.750297E-4</v>
      </c>
      <c r="NJ18">
        <v>0.59660389999999996</v>
      </c>
      <c r="NK18">
        <v>13.44969</v>
      </c>
      <c r="NL18" s="1">
        <v>3.883846E-7</v>
      </c>
      <c r="NM18" s="1">
        <v>3.6240410000000002E-4</v>
      </c>
      <c r="NN18">
        <v>0.59635579999999999</v>
      </c>
      <c r="NO18">
        <v>13.30344</v>
      </c>
      <c r="NP18" s="1">
        <v>3.7112849999999997E-7</v>
      </c>
      <c r="NQ18" s="1">
        <v>3.4572500000000001E-4</v>
      </c>
      <c r="NR18">
        <v>0.59645649999999995</v>
      </c>
      <c r="NS18">
        <v>13.22373</v>
      </c>
      <c r="NT18" s="1">
        <v>3.340643E-7</v>
      </c>
      <c r="NU18" s="1">
        <v>3.1055329999999997E-4</v>
      </c>
      <c r="NV18">
        <v>0.59656699999999996</v>
      </c>
      <c r="NW18">
        <v>13.704739999999999</v>
      </c>
      <c r="NX18" s="1">
        <v>3.00622E-7</v>
      </c>
      <c r="NY18" s="1">
        <v>2.7958019999999999E-4</v>
      </c>
      <c r="NZ18">
        <v>0.59662139999999997</v>
      </c>
      <c r="OA18">
        <v>14.5344</v>
      </c>
      <c r="OB18" s="1">
        <v>2.7852279999999997E-7</v>
      </c>
      <c r="OC18" s="1">
        <v>2.5917920000000002E-4</v>
      </c>
      <c r="OD18">
        <v>0.59667320000000001</v>
      </c>
      <c r="OE18">
        <v>14.34792</v>
      </c>
      <c r="OF18" s="1">
        <v>2.6351060000000001E-7</v>
      </c>
      <c r="OG18" s="1">
        <v>2.452116E-4</v>
      </c>
      <c r="OH18">
        <v>0.59665979999999996</v>
      </c>
      <c r="OI18">
        <v>14.04264</v>
      </c>
      <c r="OJ18" s="1">
        <v>2.5252409999999998E-7</v>
      </c>
      <c r="OK18" s="1">
        <v>2.3503179999999999E-4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0.74465369999999997</v>
      </c>
      <c r="G19">
        <v>14.97645</v>
      </c>
      <c r="H19">
        <v>9.0415200000000001E-2</v>
      </c>
      <c r="I19">
        <v>43.49812</v>
      </c>
      <c r="J19">
        <v>0.74448999999999999</v>
      </c>
      <c r="K19">
        <v>14.634880000000001</v>
      </c>
      <c r="L19" s="1">
        <v>5.1103310000000001E-3</v>
      </c>
      <c r="M19">
        <v>3.3276029999999999</v>
      </c>
      <c r="N19">
        <v>0.74432489999999996</v>
      </c>
      <c r="O19">
        <v>14.572900000000001</v>
      </c>
      <c r="P19" s="1">
        <v>4.4686830000000002E-3</v>
      </c>
      <c r="Q19">
        <v>2.9563120000000001</v>
      </c>
      <c r="R19">
        <v>0.7441411</v>
      </c>
      <c r="S19">
        <v>14.10896</v>
      </c>
      <c r="T19" s="1">
        <v>4.0391430000000002E-3</v>
      </c>
      <c r="U19">
        <v>2.6726800000000002</v>
      </c>
      <c r="V19">
        <v>0.74393330000000002</v>
      </c>
      <c r="W19">
        <v>13.87791</v>
      </c>
      <c r="X19" s="1">
        <v>3.6755709999999999E-3</v>
      </c>
      <c r="Y19">
        <v>2.4327719999999999</v>
      </c>
      <c r="Z19">
        <v>0.74200889999999997</v>
      </c>
      <c r="AA19">
        <v>13.8126</v>
      </c>
      <c r="AB19" s="1">
        <v>3.8501410000000001E-3</v>
      </c>
      <c r="AC19">
        <v>2.5642520000000002</v>
      </c>
      <c r="AD19">
        <v>0.73865029999999998</v>
      </c>
      <c r="AE19">
        <v>13.648099999999999</v>
      </c>
      <c r="AF19" s="1">
        <v>4.7513E-3</v>
      </c>
      <c r="AG19">
        <v>3.172482</v>
      </c>
      <c r="AH19">
        <v>0.73650340000000003</v>
      </c>
      <c r="AI19">
        <v>13.51553</v>
      </c>
      <c r="AJ19" s="1">
        <v>5.0102710000000002E-3</v>
      </c>
      <c r="AK19">
        <v>3.3470040000000001</v>
      </c>
      <c r="AL19">
        <v>0.73527299999999995</v>
      </c>
      <c r="AM19">
        <v>13.978529999999999</v>
      </c>
      <c r="AN19" s="1">
        <v>4.6719250000000004E-3</v>
      </c>
      <c r="AO19">
        <v>3.1237729999999999</v>
      </c>
      <c r="AP19">
        <v>0.73360959999999997</v>
      </c>
      <c r="AQ19">
        <v>13.66081</v>
      </c>
      <c r="AR19" s="1">
        <v>4.2641229999999999E-3</v>
      </c>
      <c r="AS19">
        <v>2.8542399999999999</v>
      </c>
      <c r="AT19">
        <v>0.73010120000000001</v>
      </c>
      <c r="AU19">
        <v>13.27919</v>
      </c>
      <c r="AV19" s="1">
        <v>3.7911189999999999E-3</v>
      </c>
      <c r="AW19">
        <v>2.539126</v>
      </c>
      <c r="AX19">
        <v>0.72662119999999997</v>
      </c>
      <c r="AY19">
        <v>12.84416</v>
      </c>
      <c r="AZ19" s="1">
        <v>3.3664739999999999E-3</v>
      </c>
      <c r="BA19">
        <v>2.2568619999999999</v>
      </c>
      <c r="BB19">
        <v>0.7230451</v>
      </c>
      <c r="BC19">
        <v>12.53149</v>
      </c>
      <c r="BD19" s="1">
        <v>2.978334E-3</v>
      </c>
      <c r="BE19">
        <v>1.9984850000000001</v>
      </c>
      <c r="BF19">
        <v>0.71923530000000002</v>
      </c>
      <c r="BG19">
        <v>12.357049999999999</v>
      </c>
      <c r="BH19" s="1">
        <v>2.6280880000000002E-3</v>
      </c>
      <c r="BI19">
        <v>1.765584</v>
      </c>
      <c r="BJ19">
        <v>0.71515209999999996</v>
      </c>
      <c r="BK19">
        <v>12.582140000000001</v>
      </c>
      <c r="BL19" s="1">
        <v>2.3312419999999999E-3</v>
      </c>
      <c r="BM19">
        <v>1.5680799999999999</v>
      </c>
      <c r="BN19">
        <v>0.71098130000000004</v>
      </c>
      <c r="BO19">
        <v>13.086970000000001</v>
      </c>
      <c r="BP19" s="1">
        <v>2.074004E-3</v>
      </c>
      <c r="BQ19">
        <v>1.396944</v>
      </c>
      <c r="BR19">
        <v>0.70717209999999997</v>
      </c>
      <c r="BS19">
        <v>13.48748</v>
      </c>
      <c r="BT19" s="1">
        <v>1.8455240000000001E-3</v>
      </c>
      <c r="BU19">
        <v>1.2433460000000001</v>
      </c>
      <c r="BV19">
        <v>0.70369879999999996</v>
      </c>
      <c r="BW19">
        <v>13.60169</v>
      </c>
      <c r="BX19" s="1">
        <v>1.5973579999999999E-3</v>
      </c>
      <c r="BY19">
        <v>1.0759639999999999</v>
      </c>
      <c r="BZ19">
        <v>0.69990039999999998</v>
      </c>
      <c r="CA19">
        <v>13.3538</v>
      </c>
      <c r="CB19" s="1">
        <v>1.3965749999999999E-3</v>
      </c>
      <c r="CC19">
        <v>0.94058310000000001</v>
      </c>
      <c r="CD19">
        <v>0.69645670000000004</v>
      </c>
      <c r="CE19">
        <v>12.52407</v>
      </c>
      <c r="CF19" s="1">
        <v>1.2136880000000001E-3</v>
      </c>
      <c r="CG19">
        <v>0.81819790000000003</v>
      </c>
      <c r="CH19">
        <v>0.69302980000000003</v>
      </c>
      <c r="CI19">
        <v>12.17562</v>
      </c>
      <c r="CJ19" s="1">
        <v>1.060201E-3</v>
      </c>
      <c r="CK19">
        <v>0.71531250000000002</v>
      </c>
      <c r="CL19">
        <v>0.68939340000000005</v>
      </c>
      <c r="CM19">
        <v>12.17529</v>
      </c>
      <c r="CN19" s="1">
        <v>9.1974400000000001E-4</v>
      </c>
      <c r="CO19">
        <v>0.6210251</v>
      </c>
      <c r="CP19">
        <v>0.68554389999999998</v>
      </c>
      <c r="CQ19">
        <v>12.243639999999999</v>
      </c>
      <c r="CR19" s="1">
        <v>7.9604220000000002E-4</v>
      </c>
      <c r="CS19">
        <v>0.53776520000000005</v>
      </c>
      <c r="CT19">
        <v>0.68189710000000003</v>
      </c>
      <c r="CU19">
        <v>12.92933</v>
      </c>
      <c r="CV19" s="1">
        <v>6.6564979999999998E-4</v>
      </c>
      <c r="CW19">
        <v>0.44907019999999997</v>
      </c>
      <c r="CX19">
        <v>0.67850390000000005</v>
      </c>
      <c r="CY19">
        <v>13.66666</v>
      </c>
      <c r="CZ19" s="1">
        <v>5.5405359999999998E-4</v>
      </c>
      <c r="DA19">
        <v>0.37339169999999999</v>
      </c>
      <c r="DB19">
        <v>0.6754502</v>
      </c>
      <c r="DC19">
        <v>13.678649999999999</v>
      </c>
      <c r="DD19" s="1">
        <v>4.5975220000000003E-4</v>
      </c>
      <c r="DE19">
        <v>0.30910680000000001</v>
      </c>
      <c r="DF19">
        <v>0.67305579999999998</v>
      </c>
      <c r="DG19">
        <v>13.42794</v>
      </c>
      <c r="DH19" s="1">
        <v>3.8838769999999999E-4</v>
      </c>
      <c r="DI19">
        <v>0.26094970000000001</v>
      </c>
      <c r="DJ19">
        <v>0.6709195</v>
      </c>
      <c r="DK19">
        <v>12.8117</v>
      </c>
      <c r="DL19" s="1">
        <v>3.2637889999999998E-4</v>
      </c>
      <c r="DM19">
        <v>0.2195501</v>
      </c>
      <c r="DN19">
        <v>0.66853899999999999</v>
      </c>
      <c r="DO19">
        <v>12.610379999999999</v>
      </c>
      <c r="DP19" s="1">
        <v>2.7834479999999998E-4</v>
      </c>
      <c r="DQ19">
        <v>0.18734690000000001</v>
      </c>
      <c r="DR19">
        <v>0.66791929999999999</v>
      </c>
      <c r="DS19">
        <v>12.492749999999999</v>
      </c>
      <c r="DT19" s="1">
        <v>2.5010689999999998E-4</v>
      </c>
      <c r="DU19">
        <v>0.16835810000000001</v>
      </c>
      <c r="DV19">
        <v>0.67241390000000001</v>
      </c>
      <c r="DW19">
        <v>12.359260000000001</v>
      </c>
      <c r="DX19" s="1">
        <v>1.6965010000000001E-4</v>
      </c>
      <c r="DY19">
        <v>0.1122131</v>
      </c>
      <c r="DZ19">
        <v>0.67681279999999999</v>
      </c>
      <c r="EA19">
        <v>13.01615</v>
      </c>
      <c r="EB19" s="1">
        <v>1.044396E-4</v>
      </c>
      <c r="EC19">
        <v>6.8490860000000001E-2</v>
      </c>
      <c r="ED19">
        <v>0.67947950000000001</v>
      </c>
      <c r="EE19">
        <v>13.73898</v>
      </c>
      <c r="EF19" s="1">
        <v>6.7934649999999995E-5</v>
      </c>
      <c r="EG19">
        <v>4.4378059999999997E-2</v>
      </c>
      <c r="EH19">
        <v>0.68091639999999998</v>
      </c>
      <c r="EI19">
        <v>14.169829999999999</v>
      </c>
      <c r="EJ19" s="1">
        <v>5.0117639999999999E-5</v>
      </c>
      <c r="EK19">
        <v>3.2682309999999999E-2</v>
      </c>
      <c r="EL19">
        <v>0.68169489999999999</v>
      </c>
      <c r="EM19">
        <v>14.08534</v>
      </c>
      <c r="EN19" s="1">
        <v>4.0853960000000003E-5</v>
      </c>
      <c r="EO19">
        <v>2.6586329999999998E-2</v>
      </c>
      <c r="EP19">
        <v>0.68208389999999997</v>
      </c>
      <c r="EQ19">
        <v>13.27261</v>
      </c>
      <c r="ER19" s="1">
        <v>3.5489089999999998E-5</v>
      </c>
      <c r="ES19" s="1">
        <v>2.304718E-2</v>
      </c>
      <c r="ET19">
        <v>0.68228999999999995</v>
      </c>
      <c r="EU19">
        <v>12.50506</v>
      </c>
      <c r="EV19" s="1">
        <v>3.202181E-5</v>
      </c>
      <c r="EW19" s="1">
        <v>2.0744479999999999E-2</v>
      </c>
      <c r="EX19">
        <v>0.68238889999999996</v>
      </c>
      <c r="EY19">
        <v>12.465059999999999</v>
      </c>
      <c r="EZ19" s="1">
        <v>2.9620209999999999E-5</v>
      </c>
      <c r="FA19" s="1">
        <v>1.9135889999999999E-2</v>
      </c>
      <c r="FB19">
        <v>0.68240489999999998</v>
      </c>
      <c r="FC19">
        <v>12.91119</v>
      </c>
      <c r="FD19" s="1">
        <v>2.763076E-5</v>
      </c>
      <c r="FE19" s="1">
        <v>1.7797980000000001E-2</v>
      </c>
      <c r="FF19">
        <v>0.68247290000000005</v>
      </c>
      <c r="FG19">
        <v>14.247260000000001</v>
      </c>
      <c r="FH19" s="1">
        <v>2.606987E-5</v>
      </c>
      <c r="FI19" s="1">
        <v>1.6741900000000001E-2</v>
      </c>
      <c r="FJ19">
        <v>0.68246899999999999</v>
      </c>
      <c r="FK19">
        <v>14.62984</v>
      </c>
      <c r="FL19" s="1">
        <v>2.4669609999999999E-5</v>
      </c>
      <c r="FM19" s="1">
        <v>1.5792529999999999E-2</v>
      </c>
      <c r="FN19">
        <v>0.68245800000000001</v>
      </c>
      <c r="FO19">
        <v>14.25116</v>
      </c>
      <c r="FP19" s="1">
        <v>2.3379359999999999E-5</v>
      </c>
      <c r="FQ19">
        <v>1.4920370000000001E-2</v>
      </c>
      <c r="FR19">
        <v>0.68247349999999996</v>
      </c>
      <c r="FS19">
        <v>13.72776</v>
      </c>
      <c r="FT19" s="1">
        <v>2.2225499999999999E-5</v>
      </c>
      <c r="FU19" s="1">
        <v>1.413708E-2</v>
      </c>
      <c r="FV19">
        <v>0.6824732</v>
      </c>
      <c r="FW19">
        <v>13.12106</v>
      </c>
      <c r="FX19" s="1">
        <v>2.1107650000000001E-5</v>
      </c>
      <c r="FY19" s="1">
        <v>1.337999E-2</v>
      </c>
      <c r="FZ19">
        <v>0.6824635</v>
      </c>
      <c r="GA19">
        <v>12.52937</v>
      </c>
      <c r="GB19" s="1">
        <v>2.0116860000000001E-5</v>
      </c>
      <c r="GC19">
        <v>1.2709659999999999E-2</v>
      </c>
      <c r="GD19">
        <v>0.68248030000000004</v>
      </c>
      <c r="GE19">
        <v>12.38144</v>
      </c>
      <c r="GF19" s="1">
        <v>1.9182939999999998E-5</v>
      </c>
      <c r="GG19">
        <v>1.2076440000000001E-2</v>
      </c>
      <c r="GH19">
        <v>0.68246850000000003</v>
      </c>
      <c r="GI19">
        <v>12.69345</v>
      </c>
      <c r="GJ19" s="1">
        <v>1.830595E-5</v>
      </c>
      <c r="GK19" s="1">
        <v>1.148588E-2</v>
      </c>
      <c r="GL19">
        <v>0.6824692</v>
      </c>
      <c r="GM19">
        <v>14.00863</v>
      </c>
      <c r="GN19" s="1">
        <v>1.749876E-5</v>
      </c>
      <c r="GO19" s="1">
        <v>1.0939519999999999E-2</v>
      </c>
      <c r="GP19">
        <v>0.68247970000000002</v>
      </c>
      <c r="GQ19">
        <v>14.616759999999999</v>
      </c>
      <c r="GR19" s="1">
        <v>1.673541E-5</v>
      </c>
      <c r="GS19" s="1">
        <v>1.0424360000000001E-2</v>
      </c>
      <c r="GT19">
        <v>0.68246249999999997</v>
      </c>
      <c r="GU19">
        <v>14.41525</v>
      </c>
      <c r="GV19" s="1">
        <v>1.600476E-5</v>
      </c>
      <c r="GW19">
        <v>9.9345330000000006E-3</v>
      </c>
      <c r="GX19">
        <v>0.68247820000000003</v>
      </c>
      <c r="GY19">
        <v>14.205780000000001</v>
      </c>
      <c r="GZ19" s="1">
        <v>1.5301580000000001E-5</v>
      </c>
      <c r="HA19" s="1">
        <v>9.4670569999999992E-3</v>
      </c>
      <c r="HB19">
        <v>0.68247270000000004</v>
      </c>
      <c r="HC19">
        <v>13.43282</v>
      </c>
      <c r="HD19" s="1">
        <v>1.4648770000000001E-5</v>
      </c>
      <c r="HE19" s="1">
        <v>9.0391429999999995E-3</v>
      </c>
      <c r="HF19">
        <v>0.68247500000000005</v>
      </c>
      <c r="HG19">
        <v>12.646520000000001</v>
      </c>
      <c r="HH19" s="1">
        <v>1.40418E-5</v>
      </c>
      <c r="HI19" s="1">
        <v>8.6434430000000007E-3</v>
      </c>
      <c r="HJ19">
        <v>0.68246329999999999</v>
      </c>
      <c r="HK19">
        <v>12.630409999999999</v>
      </c>
      <c r="HL19" s="1">
        <v>1.346739E-5</v>
      </c>
      <c r="HM19">
        <v>8.2730530000000007E-3</v>
      </c>
      <c r="HN19">
        <v>0.68247519999999995</v>
      </c>
      <c r="HO19">
        <v>12.869400000000001</v>
      </c>
      <c r="HP19" s="1">
        <v>1.286641E-5</v>
      </c>
      <c r="HQ19" s="1">
        <v>7.8883730000000006E-3</v>
      </c>
      <c r="HR19">
        <v>0.68246980000000002</v>
      </c>
      <c r="HS19">
        <v>13.963089999999999</v>
      </c>
      <c r="HT19" s="1">
        <v>1.236256E-5</v>
      </c>
      <c r="HU19" s="1">
        <v>7.5704939999999997E-3</v>
      </c>
      <c r="HV19">
        <v>0.6825135</v>
      </c>
      <c r="HW19">
        <v>14.679510000000001</v>
      </c>
      <c r="HX19" s="1">
        <v>1.183249E-5</v>
      </c>
      <c r="HY19" s="1">
        <v>7.2367229999999996E-3</v>
      </c>
      <c r="HZ19">
        <v>0.68247559999999996</v>
      </c>
      <c r="IA19">
        <v>14.60866</v>
      </c>
      <c r="IB19" s="1">
        <v>1.137051E-5</v>
      </c>
      <c r="IC19" s="1">
        <v>6.9474840000000003E-3</v>
      </c>
      <c r="ID19">
        <v>0.68247539999999995</v>
      </c>
      <c r="IE19">
        <v>14.30411</v>
      </c>
      <c r="IF19" s="1">
        <v>1.0906809999999999E-5</v>
      </c>
      <c r="IG19" s="1">
        <v>6.6597180000000002E-3</v>
      </c>
      <c r="IH19">
        <v>0.68247720000000001</v>
      </c>
      <c r="II19">
        <v>13.474489999999999</v>
      </c>
      <c r="IJ19" s="1">
        <v>1.0471449999999999E-5</v>
      </c>
      <c r="IK19" s="1">
        <v>6.3908050000000003E-3</v>
      </c>
      <c r="IL19">
        <v>0.68247340000000001</v>
      </c>
      <c r="IM19">
        <v>12.771000000000001</v>
      </c>
      <c r="IN19" s="1">
        <v>1.004801E-5</v>
      </c>
      <c r="IO19" s="1">
        <v>6.1299910000000004E-3</v>
      </c>
      <c r="IP19">
        <v>0.68247190000000002</v>
      </c>
      <c r="IQ19">
        <v>12.559519999999999</v>
      </c>
      <c r="IR19" s="1">
        <v>9.6267959999999998E-6</v>
      </c>
      <c r="IS19" s="1">
        <v>5.8715579999999998E-3</v>
      </c>
      <c r="IT19">
        <v>0.68247740000000001</v>
      </c>
      <c r="IU19">
        <v>12.62631</v>
      </c>
      <c r="IV19" s="1">
        <v>9.2716350000000002E-6</v>
      </c>
      <c r="IW19" s="1">
        <v>5.6534769999999996E-3</v>
      </c>
      <c r="IX19">
        <v>0.68247820000000003</v>
      </c>
      <c r="IY19">
        <v>13.51614</v>
      </c>
      <c r="IZ19" s="1">
        <v>8.9086630000000004E-6</v>
      </c>
      <c r="JA19" s="1">
        <v>5.4309570000000001E-3</v>
      </c>
      <c r="JB19">
        <v>0.68247469999999999</v>
      </c>
      <c r="JC19">
        <v>13.74544</v>
      </c>
      <c r="JD19" s="1">
        <v>8.5646519999999999E-6</v>
      </c>
      <c r="JE19">
        <v>5.2210470000000004E-3</v>
      </c>
      <c r="JF19">
        <v>0.68249769999999998</v>
      </c>
      <c r="JG19">
        <v>13.838430000000001</v>
      </c>
      <c r="JH19" s="1">
        <v>8.2514920000000003E-6</v>
      </c>
      <c r="JI19" s="1">
        <v>5.0296380000000003E-3</v>
      </c>
      <c r="JJ19">
        <v>0.68247429999999998</v>
      </c>
      <c r="JK19">
        <v>13.65884</v>
      </c>
      <c r="JL19" s="1">
        <v>7.9392660000000007E-6</v>
      </c>
      <c r="JM19" s="1">
        <v>4.8397580000000004E-3</v>
      </c>
      <c r="JN19">
        <v>0.68250829999999996</v>
      </c>
      <c r="JO19">
        <v>13.39715</v>
      </c>
      <c r="JP19" s="1">
        <v>7.637273E-6</v>
      </c>
      <c r="JQ19" s="1">
        <v>4.6555729999999997E-3</v>
      </c>
      <c r="JR19">
        <v>0.6824713</v>
      </c>
      <c r="JS19">
        <v>13.535069999999999</v>
      </c>
      <c r="JT19" s="1">
        <v>7.3613439999999997E-6</v>
      </c>
      <c r="JU19" s="1">
        <v>4.4873730000000002E-3</v>
      </c>
      <c r="JV19">
        <v>0.68240619999999996</v>
      </c>
      <c r="JW19">
        <v>13.55308</v>
      </c>
      <c r="JX19" s="1">
        <v>7.14013E-6</v>
      </c>
      <c r="JY19" s="1">
        <v>4.354625E-3</v>
      </c>
      <c r="JZ19">
        <v>0.68217689999999997</v>
      </c>
      <c r="KA19">
        <v>13.50634</v>
      </c>
      <c r="KB19" s="1">
        <v>7.1454630000000001E-6</v>
      </c>
      <c r="KC19" s="1">
        <v>4.3604730000000001E-3</v>
      </c>
      <c r="KD19">
        <v>0.68195039999999996</v>
      </c>
      <c r="KE19">
        <v>14.271179999999999</v>
      </c>
      <c r="KF19" s="1">
        <v>7.1351810000000004E-6</v>
      </c>
      <c r="KG19" s="1">
        <v>4.3541020000000003E-3</v>
      </c>
      <c r="KH19">
        <v>0.6818168</v>
      </c>
      <c r="KI19">
        <v>14.41385</v>
      </c>
      <c r="KJ19" s="1">
        <v>7.0117969999999996E-6</v>
      </c>
      <c r="KK19">
        <v>4.2780129999999998E-3</v>
      </c>
      <c r="KL19">
        <v>0.68173680000000003</v>
      </c>
      <c r="KM19">
        <v>14.13396</v>
      </c>
      <c r="KN19" s="1">
        <v>6.8148079999999998E-6</v>
      </c>
      <c r="KO19" s="1">
        <v>4.1575199999999996E-3</v>
      </c>
      <c r="KP19">
        <v>0.68165489999999995</v>
      </c>
      <c r="KQ19">
        <v>14.015370000000001</v>
      </c>
      <c r="KR19" s="1">
        <v>6.5937820000000002E-6</v>
      </c>
      <c r="KS19" s="1">
        <v>4.0228540000000002E-3</v>
      </c>
      <c r="KT19">
        <v>0.68158989999999997</v>
      </c>
      <c r="KU19">
        <v>13.363490000000001</v>
      </c>
      <c r="KV19" s="1">
        <v>6.3532940000000001E-6</v>
      </c>
      <c r="KW19" s="1">
        <v>3.8756469999999999E-3</v>
      </c>
      <c r="KX19">
        <v>0.68153520000000001</v>
      </c>
      <c r="KY19">
        <v>12.804880000000001</v>
      </c>
      <c r="KZ19" s="1">
        <v>6.1266729999999996E-6</v>
      </c>
      <c r="LA19" s="1">
        <v>3.737139E-3</v>
      </c>
      <c r="LB19">
        <v>0.68155880000000002</v>
      </c>
      <c r="LC19">
        <v>12.762119999999999</v>
      </c>
      <c r="LD19" s="1">
        <v>5.8549450000000002E-6</v>
      </c>
      <c r="LE19" s="1">
        <v>3.5693309999999998E-3</v>
      </c>
      <c r="LF19">
        <v>0.68173799999999996</v>
      </c>
      <c r="LG19">
        <v>12.958589999999999</v>
      </c>
      <c r="LH19" s="1">
        <v>5.4270790000000002E-6</v>
      </c>
      <c r="LI19">
        <v>3.3060289999999998E-3</v>
      </c>
      <c r="LJ19">
        <v>0.68189069999999996</v>
      </c>
      <c r="LK19">
        <v>14.196540000000001</v>
      </c>
      <c r="LL19" s="1">
        <v>5.051897E-6</v>
      </c>
      <c r="LM19" s="1">
        <v>3.0777080000000002E-3</v>
      </c>
      <c r="LN19">
        <v>0.68194719999999998</v>
      </c>
      <c r="LO19">
        <v>14.726850000000001</v>
      </c>
      <c r="LP19" s="1">
        <v>4.7873330000000002E-6</v>
      </c>
      <c r="LQ19" s="1">
        <v>2.9174370000000002E-3</v>
      </c>
      <c r="LR19">
        <v>0.68201140000000005</v>
      </c>
      <c r="LS19">
        <v>14.840579999999999</v>
      </c>
      <c r="LT19" s="1">
        <v>4.5779940000000003E-6</v>
      </c>
      <c r="LU19" s="1">
        <v>2.7899969999999998E-3</v>
      </c>
      <c r="LV19">
        <v>0.68204129999999996</v>
      </c>
      <c r="LW19">
        <v>15.32649</v>
      </c>
      <c r="LX19" s="1">
        <v>4.3942469999999996E-6</v>
      </c>
      <c r="LY19" s="1">
        <v>2.6778459999999998E-3</v>
      </c>
      <c r="LZ19">
        <v>0.68203259999999999</v>
      </c>
      <c r="MA19">
        <v>14.787610000000001</v>
      </c>
      <c r="MB19" s="1">
        <v>4.2373239999999999E-6</v>
      </c>
      <c r="MC19" s="1">
        <v>2.5823840000000001E-3</v>
      </c>
      <c r="MD19">
        <v>0.68204279999999995</v>
      </c>
      <c r="ME19">
        <v>13.44148</v>
      </c>
      <c r="MF19" s="1">
        <v>4.0875250000000003E-6</v>
      </c>
      <c r="MG19" s="1">
        <v>2.491137E-3</v>
      </c>
      <c r="MH19">
        <v>0.68194100000000002</v>
      </c>
      <c r="MI19">
        <v>12.832509999999999</v>
      </c>
      <c r="MJ19" s="1">
        <v>4.0014840000000001E-6</v>
      </c>
      <c r="MK19" s="1">
        <v>2.4409309999999999E-3</v>
      </c>
      <c r="ML19">
        <v>0.68140970000000001</v>
      </c>
      <c r="MM19">
        <v>13.268509999999999</v>
      </c>
      <c r="MN19" s="1">
        <v>4.1645870000000002E-6</v>
      </c>
      <c r="MO19">
        <v>2.5442630000000002E-3</v>
      </c>
      <c r="MP19">
        <v>0.68103100000000005</v>
      </c>
      <c r="MQ19">
        <v>14.62134</v>
      </c>
      <c r="MR19" s="1">
        <v>4.3069399999999996E-6</v>
      </c>
      <c r="MS19" s="1">
        <v>2.6307890000000001E-3</v>
      </c>
      <c r="MT19">
        <v>0.68071789999999999</v>
      </c>
      <c r="MU19">
        <v>15.123250000000001</v>
      </c>
      <c r="MV19" s="1">
        <v>4.3212100000000001E-6</v>
      </c>
      <c r="MW19" s="1">
        <v>2.6382799999999998E-3</v>
      </c>
      <c r="MX19">
        <v>0.68050900000000003</v>
      </c>
      <c r="MY19">
        <v>14.94158</v>
      </c>
      <c r="MZ19" s="1">
        <v>4.2383289999999999E-6</v>
      </c>
      <c r="NA19" s="1">
        <v>2.5871620000000001E-3</v>
      </c>
      <c r="NB19">
        <v>0.68035999999999996</v>
      </c>
      <c r="NC19">
        <v>14.882759999999999</v>
      </c>
      <c r="ND19" s="1">
        <v>4.1208499999999997E-6</v>
      </c>
      <c r="NE19">
        <v>2.514825E-3</v>
      </c>
      <c r="NF19">
        <v>0.68019549999999995</v>
      </c>
      <c r="NG19">
        <v>14.257149999999999</v>
      </c>
      <c r="NH19" s="1">
        <v>3.9792290000000001E-6</v>
      </c>
      <c r="NI19" s="1">
        <v>2.4280819999999998E-3</v>
      </c>
      <c r="NJ19">
        <v>0.68005260000000001</v>
      </c>
      <c r="NK19">
        <v>13.57686</v>
      </c>
      <c r="NL19" s="1">
        <v>3.8420620000000002E-6</v>
      </c>
      <c r="NM19" s="1">
        <v>2.3440039999999998E-3</v>
      </c>
      <c r="NN19">
        <v>0.68006</v>
      </c>
      <c r="NO19">
        <v>13.39005</v>
      </c>
      <c r="NP19" s="1">
        <v>3.6524570000000001E-6</v>
      </c>
      <c r="NQ19" s="1">
        <v>2.225777E-3</v>
      </c>
      <c r="NR19">
        <v>0.68041750000000001</v>
      </c>
      <c r="NS19">
        <v>13.300560000000001</v>
      </c>
      <c r="NT19" s="1">
        <v>3.2736400000000001E-6</v>
      </c>
      <c r="NU19" s="1">
        <v>1.9918840000000002E-3</v>
      </c>
      <c r="NV19">
        <v>0.68071789999999999</v>
      </c>
      <c r="NW19">
        <v>13.78092</v>
      </c>
      <c r="NX19" s="1">
        <v>2.9602559999999999E-6</v>
      </c>
      <c r="NY19" s="1">
        <v>1.8013009999999999E-3</v>
      </c>
      <c r="NZ19">
        <v>0.68087279999999994</v>
      </c>
      <c r="OA19">
        <v>14.670120000000001</v>
      </c>
      <c r="OB19" s="1">
        <v>2.752819E-6</v>
      </c>
      <c r="OC19" s="1">
        <v>1.6752749999999999E-3</v>
      </c>
      <c r="OD19">
        <v>0.68099549999999998</v>
      </c>
      <c r="OE19">
        <v>14.535030000000001</v>
      </c>
      <c r="OF19" s="1">
        <v>2.6092279999999999E-6</v>
      </c>
      <c r="OG19" s="1">
        <v>1.5877770000000001E-3</v>
      </c>
      <c r="OH19">
        <v>0.68101299999999998</v>
      </c>
      <c r="OI19">
        <v>14.19844</v>
      </c>
      <c r="OJ19" s="1">
        <v>2.5037339999999999E-6</v>
      </c>
      <c r="OK19" s="1">
        <v>1.523499E-3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0.82065169999999998</v>
      </c>
      <c r="G20">
        <v>15.11309</v>
      </c>
      <c r="H20">
        <v>0.30452849999999998</v>
      </c>
      <c r="I20">
        <v>118.0652</v>
      </c>
      <c r="J20">
        <v>0.8210672</v>
      </c>
      <c r="K20">
        <v>14.80932</v>
      </c>
      <c r="L20" s="1">
        <v>8.454768E-2</v>
      </c>
      <c r="M20">
        <v>22.868739999999999</v>
      </c>
      <c r="N20">
        <v>0.82150590000000001</v>
      </c>
      <c r="O20">
        <v>14.715809999999999</v>
      </c>
      <c r="P20" s="1">
        <v>7.634734E-2</v>
      </c>
      <c r="Q20">
        <v>20.846550000000001</v>
      </c>
      <c r="R20">
        <v>0.82188749999999999</v>
      </c>
      <c r="S20">
        <v>14.26033</v>
      </c>
      <c r="T20" s="1">
        <v>6.8809179999999998E-2</v>
      </c>
      <c r="U20">
        <v>18.786809999999999</v>
      </c>
      <c r="V20">
        <v>0.8223319</v>
      </c>
      <c r="W20">
        <v>13.989089999999999</v>
      </c>
      <c r="X20" s="1">
        <v>6.2497039999999997E-2</v>
      </c>
      <c r="Y20">
        <v>17.058430000000001</v>
      </c>
      <c r="Z20">
        <v>0.82212730000000001</v>
      </c>
      <c r="AA20">
        <v>13.934430000000001</v>
      </c>
      <c r="AB20" s="1">
        <v>6.8980749999999993E-2</v>
      </c>
      <c r="AC20">
        <v>18.27215</v>
      </c>
      <c r="AD20">
        <v>0.82150449999999997</v>
      </c>
      <c r="AE20">
        <v>13.819459999999999</v>
      </c>
      <c r="AF20">
        <v>8.3136730000000006E-2</v>
      </c>
      <c r="AG20">
        <v>22.03839</v>
      </c>
      <c r="AH20">
        <v>0.81877500000000003</v>
      </c>
      <c r="AI20">
        <v>13.709680000000001</v>
      </c>
      <c r="AJ20" s="1">
        <v>8.5061800000000007E-2</v>
      </c>
      <c r="AK20">
        <v>22.69087</v>
      </c>
      <c r="AL20">
        <v>0.81626589999999999</v>
      </c>
      <c r="AM20">
        <v>14.20121</v>
      </c>
      <c r="AN20" s="1">
        <v>7.8294610000000001E-2</v>
      </c>
      <c r="AO20">
        <v>20.86139</v>
      </c>
      <c r="AP20">
        <v>0.81374500000000005</v>
      </c>
      <c r="AQ20">
        <v>13.94455</v>
      </c>
      <c r="AR20" s="1">
        <v>7.0609290000000005E-2</v>
      </c>
      <c r="AS20">
        <v>18.81072</v>
      </c>
      <c r="AT20">
        <v>0.81123270000000003</v>
      </c>
      <c r="AU20">
        <v>13.550129999999999</v>
      </c>
      <c r="AV20" s="1">
        <v>6.2032570000000002E-2</v>
      </c>
      <c r="AW20">
        <v>16.523759999999999</v>
      </c>
      <c r="AX20">
        <v>0.80872069999999996</v>
      </c>
      <c r="AY20">
        <v>13.12693</v>
      </c>
      <c r="AZ20">
        <v>5.4462209999999997E-2</v>
      </c>
      <c r="BA20">
        <v>14.506460000000001</v>
      </c>
      <c r="BB20">
        <v>0.80608900000000006</v>
      </c>
      <c r="BC20">
        <v>12.792389999999999</v>
      </c>
      <c r="BD20">
        <v>4.7560249999999998E-2</v>
      </c>
      <c r="BE20">
        <v>12.673069999999999</v>
      </c>
      <c r="BF20">
        <v>0.80330500000000005</v>
      </c>
      <c r="BG20">
        <v>12.62997</v>
      </c>
      <c r="BH20" s="1">
        <v>4.1472149999999999E-2</v>
      </c>
      <c r="BI20">
        <v>11.05198</v>
      </c>
      <c r="BJ20">
        <v>0.80046150000000005</v>
      </c>
      <c r="BK20">
        <v>12.838800000000001</v>
      </c>
      <c r="BL20" s="1">
        <v>3.6309370000000001E-2</v>
      </c>
      <c r="BM20">
        <v>9.6777709999999999</v>
      </c>
      <c r="BN20">
        <v>0.79762500000000003</v>
      </c>
      <c r="BO20">
        <v>13.37154</v>
      </c>
      <c r="BP20" s="1">
        <v>3.1931939999999999E-2</v>
      </c>
      <c r="BQ20">
        <v>8.5096969999999992</v>
      </c>
      <c r="BR20">
        <v>0.79516390000000003</v>
      </c>
      <c r="BS20">
        <v>13.812379999999999</v>
      </c>
      <c r="BT20">
        <v>2.8061949999999999E-2</v>
      </c>
      <c r="BU20">
        <v>7.5151199999999996</v>
      </c>
      <c r="BV20">
        <v>0.79305429999999999</v>
      </c>
      <c r="BW20">
        <v>13.97085</v>
      </c>
      <c r="BX20" s="1">
        <v>2.4063589999999999E-2</v>
      </c>
      <c r="BY20">
        <v>6.4748520000000003</v>
      </c>
      <c r="BZ20">
        <v>0.79084500000000002</v>
      </c>
      <c r="CA20">
        <v>13.736230000000001</v>
      </c>
      <c r="CB20" s="1">
        <v>2.07951E-2</v>
      </c>
      <c r="CC20">
        <v>5.6267639999999997</v>
      </c>
      <c r="CD20">
        <v>0.78856409999999999</v>
      </c>
      <c r="CE20">
        <v>12.90645</v>
      </c>
      <c r="CF20" s="1">
        <v>1.7948760000000001E-2</v>
      </c>
      <c r="CG20">
        <v>4.877758</v>
      </c>
      <c r="CH20">
        <v>0.78610780000000002</v>
      </c>
      <c r="CI20">
        <v>12.50155</v>
      </c>
      <c r="CJ20" s="1">
        <v>1.548354E-2</v>
      </c>
      <c r="CK20">
        <v>4.2321150000000003</v>
      </c>
      <c r="CL20">
        <v>0.78357239999999995</v>
      </c>
      <c r="CM20">
        <v>12.500590000000001</v>
      </c>
      <c r="CN20" s="1">
        <v>1.3285770000000001E-2</v>
      </c>
      <c r="CO20">
        <v>3.6511239999999998</v>
      </c>
      <c r="CP20">
        <v>0.78096719999999997</v>
      </c>
      <c r="CQ20">
        <v>12.571249999999999</v>
      </c>
      <c r="CR20" s="1">
        <v>1.13513E-2</v>
      </c>
      <c r="CS20">
        <v>3.138385</v>
      </c>
      <c r="CT20">
        <v>0.77710179999999995</v>
      </c>
      <c r="CU20">
        <v>13.26854</v>
      </c>
      <c r="CV20" s="1">
        <v>9.856933E-3</v>
      </c>
      <c r="CW20">
        <v>2.7404519999999999</v>
      </c>
      <c r="CX20">
        <v>0.77149630000000002</v>
      </c>
      <c r="CY20">
        <v>14.07738</v>
      </c>
      <c r="CZ20" s="1">
        <v>8.4491529999999992E-3</v>
      </c>
      <c r="DA20">
        <v>2.363775</v>
      </c>
      <c r="DB20">
        <v>0.76653499999999997</v>
      </c>
      <c r="DC20">
        <v>14.154299999999999</v>
      </c>
      <c r="DD20" s="1">
        <v>7.2197279999999999E-3</v>
      </c>
      <c r="DE20">
        <v>2.0314809999999999</v>
      </c>
      <c r="DF20">
        <v>0.76147659999999995</v>
      </c>
      <c r="DG20">
        <v>13.91832</v>
      </c>
      <c r="DH20" s="1">
        <v>6.0652509999999998E-3</v>
      </c>
      <c r="DI20">
        <v>1.7169509999999999</v>
      </c>
      <c r="DJ20">
        <v>0.75608120000000001</v>
      </c>
      <c r="DK20">
        <v>13.3108</v>
      </c>
      <c r="DL20" s="1">
        <v>5.0897690000000001E-3</v>
      </c>
      <c r="DM20">
        <v>1.4503550000000001</v>
      </c>
      <c r="DN20">
        <v>0.75029299999999999</v>
      </c>
      <c r="DO20">
        <v>13.06395</v>
      </c>
      <c r="DP20" s="1">
        <v>4.2321939999999999E-3</v>
      </c>
      <c r="DQ20">
        <v>1.2134609999999999</v>
      </c>
      <c r="DR20">
        <v>0.74548669999999995</v>
      </c>
      <c r="DS20">
        <v>12.92957</v>
      </c>
      <c r="DT20" s="1">
        <v>3.342392E-3</v>
      </c>
      <c r="DU20">
        <v>0.96807840000000001</v>
      </c>
      <c r="DV20">
        <v>0.744417</v>
      </c>
      <c r="DW20">
        <v>12.682980000000001</v>
      </c>
      <c r="DX20" s="1">
        <v>2.1578690000000002E-3</v>
      </c>
      <c r="DY20">
        <v>0.63815239999999995</v>
      </c>
      <c r="DZ20">
        <v>0.74472490000000002</v>
      </c>
      <c r="EA20">
        <v>13.236739999999999</v>
      </c>
      <c r="EB20">
        <v>1.3238620000000001E-3</v>
      </c>
      <c r="EC20">
        <v>0.3965687</v>
      </c>
      <c r="ED20">
        <v>0.74515830000000005</v>
      </c>
      <c r="EE20">
        <v>13.958500000000001</v>
      </c>
      <c r="EF20" s="1">
        <v>8.7691080000000001E-4</v>
      </c>
      <c r="EG20">
        <v>0.26247819999999999</v>
      </c>
      <c r="EH20">
        <v>0.74554670000000001</v>
      </c>
      <c r="EI20">
        <v>14.41272</v>
      </c>
      <c r="EJ20" s="1">
        <v>6.5661460000000001E-4</v>
      </c>
      <c r="EK20">
        <v>0.1969563</v>
      </c>
      <c r="EL20">
        <v>0.74575959999999997</v>
      </c>
      <c r="EM20">
        <v>14.358140000000001</v>
      </c>
      <c r="EN20" s="1">
        <v>5.3996549999999995E-4</v>
      </c>
      <c r="EO20">
        <v>0.16193099999999999</v>
      </c>
      <c r="EP20">
        <v>0.74591770000000002</v>
      </c>
      <c r="EQ20">
        <v>13.53781</v>
      </c>
      <c r="ER20" s="1">
        <v>4.716306E-4</v>
      </c>
      <c r="ES20">
        <v>0.1412881</v>
      </c>
      <c r="ET20">
        <v>0.74593350000000003</v>
      </c>
      <c r="EU20">
        <v>12.689819999999999</v>
      </c>
      <c r="EV20" s="1">
        <v>4.2673759999999999E-4</v>
      </c>
      <c r="EW20">
        <v>0.12756719999999999</v>
      </c>
      <c r="EX20">
        <v>0.7459924</v>
      </c>
      <c r="EY20">
        <v>12.57347</v>
      </c>
      <c r="EZ20" s="1">
        <v>3.9499910000000002E-4</v>
      </c>
      <c r="FA20">
        <v>0.1178442</v>
      </c>
      <c r="FB20">
        <v>0.7460118</v>
      </c>
      <c r="FC20">
        <v>13.005000000000001</v>
      </c>
      <c r="FD20" s="1">
        <v>3.694937E-4</v>
      </c>
      <c r="FE20">
        <v>0.1097934</v>
      </c>
      <c r="FF20">
        <v>0.74601740000000005</v>
      </c>
      <c r="FG20">
        <v>14.37726</v>
      </c>
      <c r="FH20" s="1">
        <v>3.4878129999999999E-4</v>
      </c>
      <c r="FI20">
        <v>0.1033423</v>
      </c>
      <c r="FJ20">
        <v>0.74602630000000003</v>
      </c>
      <c r="FK20">
        <v>14.89217</v>
      </c>
      <c r="FL20" s="1">
        <v>3.2991040000000002E-4</v>
      </c>
      <c r="FM20">
        <v>9.7477179999999997E-2</v>
      </c>
      <c r="FN20">
        <v>0.74600650000000002</v>
      </c>
      <c r="FO20">
        <v>14.536020000000001</v>
      </c>
      <c r="FP20" s="1">
        <v>3.1301819999999999E-4</v>
      </c>
      <c r="FQ20">
        <v>9.2143290000000003E-2</v>
      </c>
      <c r="FR20">
        <v>0.74601700000000004</v>
      </c>
      <c r="FS20">
        <v>13.98124</v>
      </c>
      <c r="FT20" s="1">
        <v>2.9785489999999999E-4</v>
      </c>
      <c r="FU20">
        <v>8.7348910000000002E-2</v>
      </c>
      <c r="FV20">
        <v>0.74600489999999997</v>
      </c>
      <c r="FW20">
        <v>13.33539</v>
      </c>
      <c r="FX20" s="1">
        <v>2.8256549999999998E-4</v>
      </c>
      <c r="FY20">
        <v>8.2630460000000003E-2</v>
      </c>
      <c r="FZ20">
        <v>0.74600770000000005</v>
      </c>
      <c r="GA20">
        <v>12.68777</v>
      </c>
      <c r="GB20">
        <v>2.6965410000000001E-4</v>
      </c>
      <c r="GC20">
        <v>7.8544849999999999E-2</v>
      </c>
      <c r="GD20">
        <v>0.74600739999999999</v>
      </c>
      <c r="GE20">
        <v>12.48607</v>
      </c>
      <c r="GF20" s="1">
        <v>2.566682E-4</v>
      </c>
      <c r="GG20">
        <v>7.4560719999999997E-2</v>
      </c>
      <c r="GH20">
        <v>0.74601269999999997</v>
      </c>
      <c r="GI20">
        <v>12.7707</v>
      </c>
      <c r="GJ20" s="1">
        <v>2.456127E-4</v>
      </c>
      <c r="GK20">
        <v>7.1016739999999995E-2</v>
      </c>
      <c r="GL20">
        <v>0.74603410000000003</v>
      </c>
      <c r="GM20">
        <v>14.11121</v>
      </c>
      <c r="GN20" s="1">
        <v>2.345821E-4</v>
      </c>
      <c r="GO20">
        <v>6.7613709999999994E-2</v>
      </c>
      <c r="GP20">
        <v>0.74601229999999996</v>
      </c>
      <c r="GQ20">
        <v>14.84869</v>
      </c>
      <c r="GR20" s="1">
        <v>2.240016E-4</v>
      </c>
      <c r="GS20">
        <v>6.4370360000000001E-2</v>
      </c>
      <c r="GT20">
        <v>0.74603399999999997</v>
      </c>
      <c r="GU20">
        <v>14.68458</v>
      </c>
      <c r="GV20" s="1">
        <v>2.1444929999999999E-4</v>
      </c>
      <c r="GW20">
        <v>6.137745E-2</v>
      </c>
      <c r="GX20">
        <v>0.74603039999999998</v>
      </c>
      <c r="GY20">
        <v>14.4572</v>
      </c>
      <c r="GZ20" s="1">
        <v>2.0487709999999999E-4</v>
      </c>
      <c r="HA20">
        <v>5.8471860000000001E-2</v>
      </c>
      <c r="HB20">
        <v>0.74603719999999996</v>
      </c>
      <c r="HC20">
        <v>13.68918</v>
      </c>
      <c r="HD20" s="1">
        <v>1.963604E-4</v>
      </c>
      <c r="HE20">
        <v>5.5858190000000002E-2</v>
      </c>
      <c r="HF20">
        <v>0.74600569999999999</v>
      </c>
      <c r="HG20">
        <v>12.82105</v>
      </c>
      <c r="HH20" s="1">
        <v>1.88104E-4</v>
      </c>
      <c r="HI20">
        <v>5.3395890000000001E-2</v>
      </c>
      <c r="HJ20">
        <v>0.74600670000000002</v>
      </c>
      <c r="HK20">
        <v>12.738049999999999</v>
      </c>
      <c r="HL20" s="1">
        <v>1.8068979999999999E-4</v>
      </c>
      <c r="HM20">
        <v>5.1144189999999999E-2</v>
      </c>
      <c r="HN20">
        <v>0.74603189999999997</v>
      </c>
      <c r="HO20">
        <v>12.969250000000001</v>
      </c>
      <c r="HP20" s="1">
        <v>1.723944E-4</v>
      </c>
      <c r="HQ20">
        <v>4.8731200000000002E-2</v>
      </c>
      <c r="HR20">
        <v>0.74603459999999999</v>
      </c>
      <c r="HS20">
        <v>14.077590000000001</v>
      </c>
      <c r="HT20" s="1">
        <v>1.659606E-4</v>
      </c>
      <c r="HU20">
        <v>4.6817690000000002E-2</v>
      </c>
      <c r="HV20">
        <v>0.74601170000000006</v>
      </c>
      <c r="HW20">
        <v>14.9017</v>
      </c>
      <c r="HX20" s="1">
        <v>1.5878210000000001E-4</v>
      </c>
      <c r="HY20">
        <v>4.4739969999999997E-2</v>
      </c>
      <c r="HZ20">
        <v>0.74603969999999997</v>
      </c>
      <c r="IA20">
        <v>14.88012</v>
      </c>
      <c r="IB20" s="1">
        <v>1.523544E-4</v>
      </c>
      <c r="IC20">
        <v>4.2925230000000002E-2</v>
      </c>
      <c r="ID20">
        <v>0.74604490000000001</v>
      </c>
      <c r="IE20">
        <v>14.56981</v>
      </c>
      <c r="IF20" s="1">
        <v>1.463243E-4</v>
      </c>
      <c r="IG20">
        <v>4.1172100000000003E-2</v>
      </c>
      <c r="IH20">
        <v>0.74601039999999996</v>
      </c>
      <c r="II20">
        <v>13.727130000000001</v>
      </c>
      <c r="IJ20" s="1">
        <v>1.4044989999999999E-4</v>
      </c>
      <c r="IK20">
        <v>3.9503000000000003E-2</v>
      </c>
      <c r="IL20">
        <v>0.74600889999999997</v>
      </c>
      <c r="IM20">
        <v>12.94331</v>
      </c>
      <c r="IN20" s="1">
        <v>1.348651E-4</v>
      </c>
      <c r="IO20">
        <v>3.7900339999999998E-2</v>
      </c>
      <c r="IP20">
        <v>0.74603390000000003</v>
      </c>
      <c r="IQ20">
        <v>12.67624</v>
      </c>
      <c r="IR20" s="1">
        <v>1.2925959999999999E-4</v>
      </c>
      <c r="IS20">
        <v>3.6311789999999997E-2</v>
      </c>
      <c r="IT20">
        <v>0.74604490000000001</v>
      </c>
      <c r="IU20">
        <v>12.717599999999999</v>
      </c>
      <c r="IV20" s="1">
        <v>1.243986E-4</v>
      </c>
      <c r="IW20">
        <v>3.4952619999999997E-2</v>
      </c>
      <c r="IX20">
        <v>0.74603549999999996</v>
      </c>
      <c r="IY20">
        <v>13.607239999999999</v>
      </c>
      <c r="IZ20" s="1">
        <v>1.1953199999999999E-4</v>
      </c>
      <c r="JA20">
        <v>3.3573619999999998E-2</v>
      </c>
      <c r="JB20">
        <v>0.74603589999999997</v>
      </c>
      <c r="JC20">
        <v>13.93249</v>
      </c>
      <c r="JD20" s="1">
        <v>1.148872E-4</v>
      </c>
      <c r="JE20">
        <v>3.227588E-2</v>
      </c>
      <c r="JF20">
        <v>0.74603699999999995</v>
      </c>
      <c r="JG20">
        <v>14.023910000000001</v>
      </c>
      <c r="JH20" s="1">
        <v>1.106893E-4</v>
      </c>
      <c r="JI20">
        <v>3.1091580000000001E-2</v>
      </c>
      <c r="JJ20">
        <v>0.74600809999999995</v>
      </c>
      <c r="JK20">
        <v>13.866569999999999</v>
      </c>
      <c r="JL20" s="1">
        <v>1.0649020000000001E-4</v>
      </c>
      <c r="JM20">
        <v>2.9918569999999998E-2</v>
      </c>
      <c r="JN20">
        <v>0.74600650000000002</v>
      </c>
      <c r="JO20">
        <v>13.575369999999999</v>
      </c>
      <c r="JP20" s="1">
        <v>1.024925E-4</v>
      </c>
      <c r="JQ20">
        <v>2.8782390000000001E-2</v>
      </c>
      <c r="JR20">
        <v>0.74602380000000001</v>
      </c>
      <c r="JS20">
        <v>13.69781</v>
      </c>
      <c r="JT20" s="1">
        <v>9.8773789999999999E-5</v>
      </c>
      <c r="JU20">
        <v>2.7742429999999998E-2</v>
      </c>
      <c r="JV20">
        <v>0.74598779999999998</v>
      </c>
      <c r="JW20">
        <v>13.72856</v>
      </c>
      <c r="JX20" s="1">
        <v>9.6307090000000004E-5</v>
      </c>
      <c r="JY20">
        <v>2.697838E-2</v>
      </c>
      <c r="JZ20">
        <v>0.74579640000000003</v>
      </c>
      <c r="KA20">
        <v>13.68036</v>
      </c>
      <c r="KB20" s="1">
        <v>9.6747080000000006E-5</v>
      </c>
      <c r="KC20">
        <v>2.7030240000000001E-2</v>
      </c>
      <c r="KD20">
        <v>0.74557960000000001</v>
      </c>
      <c r="KE20">
        <v>14.428979999999999</v>
      </c>
      <c r="KF20" s="1">
        <v>9.650231E-5</v>
      </c>
      <c r="KG20">
        <v>2.6956540000000001E-2</v>
      </c>
      <c r="KH20">
        <v>0.74533280000000002</v>
      </c>
      <c r="KI20">
        <v>14.66018</v>
      </c>
      <c r="KJ20" s="1">
        <v>9.4427439999999999E-5</v>
      </c>
      <c r="KK20">
        <v>2.6434740000000002E-2</v>
      </c>
      <c r="KL20">
        <v>0.74508609999999997</v>
      </c>
      <c r="KM20">
        <v>14.37208</v>
      </c>
      <c r="KN20" s="1">
        <v>9.1662639999999995E-5</v>
      </c>
      <c r="KO20">
        <v>2.5671780000000002E-2</v>
      </c>
      <c r="KP20">
        <v>0.74483509999999997</v>
      </c>
      <c r="KQ20">
        <v>14.23488</v>
      </c>
      <c r="KR20" s="1">
        <v>8.8743000000000001E-5</v>
      </c>
      <c r="KS20">
        <v>2.484482E-2</v>
      </c>
      <c r="KT20">
        <v>0.74461409999999995</v>
      </c>
      <c r="KU20">
        <v>13.5892</v>
      </c>
      <c r="KV20" s="1">
        <v>8.5392620000000001E-5</v>
      </c>
      <c r="KW20">
        <v>2.392029E-2</v>
      </c>
      <c r="KX20">
        <v>0.74438340000000003</v>
      </c>
      <c r="KY20">
        <v>12.96495</v>
      </c>
      <c r="KZ20" s="1">
        <v>8.2288100000000002E-5</v>
      </c>
      <c r="LA20">
        <v>2.3061290000000002E-2</v>
      </c>
      <c r="LB20">
        <v>0.74422279999999996</v>
      </c>
      <c r="LC20">
        <v>12.87515</v>
      </c>
      <c r="LD20" s="1">
        <v>7.8309979999999999E-5</v>
      </c>
      <c r="LE20">
        <v>2.1982330000000001E-2</v>
      </c>
      <c r="LF20">
        <v>0.74414069999999999</v>
      </c>
      <c r="LG20">
        <v>13.051399999999999</v>
      </c>
      <c r="LH20" s="1">
        <v>7.2362369999999995E-5</v>
      </c>
      <c r="LI20">
        <v>2.033971E-2</v>
      </c>
      <c r="LJ20">
        <v>0.74415240000000005</v>
      </c>
      <c r="LK20">
        <v>14.299770000000001</v>
      </c>
      <c r="LL20" s="1">
        <v>6.7427410000000005E-5</v>
      </c>
      <c r="LM20">
        <v>1.897049E-2</v>
      </c>
      <c r="LN20">
        <v>0.74416230000000005</v>
      </c>
      <c r="LO20">
        <v>14.96143</v>
      </c>
      <c r="LP20" s="1">
        <v>6.404983E-5</v>
      </c>
      <c r="LQ20">
        <v>1.8022699999999999E-2</v>
      </c>
      <c r="LR20">
        <v>0.74419270000000004</v>
      </c>
      <c r="LS20">
        <v>15.08643</v>
      </c>
      <c r="LT20" s="1">
        <v>6.1365849999999998E-5</v>
      </c>
      <c r="LU20">
        <v>1.7258599999999999E-2</v>
      </c>
      <c r="LV20">
        <v>0.74421230000000005</v>
      </c>
      <c r="LW20">
        <v>15.58039</v>
      </c>
      <c r="LX20" s="1">
        <v>5.8848009999999997E-5</v>
      </c>
      <c r="LY20">
        <v>1.6561409999999999E-2</v>
      </c>
      <c r="LZ20">
        <v>0.74419590000000002</v>
      </c>
      <c r="MA20">
        <v>15.106019999999999</v>
      </c>
      <c r="MB20" s="1">
        <v>5.6764680000000001E-5</v>
      </c>
      <c r="MC20">
        <v>1.5973580000000001E-2</v>
      </c>
      <c r="MD20">
        <v>0.7441953</v>
      </c>
      <c r="ME20">
        <v>13.704190000000001</v>
      </c>
      <c r="MF20" s="1">
        <v>5.482687E-5</v>
      </c>
      <c r="MG20">
        <v>1.5419530000000001E-2</v>
      </c>
      <c r="MH20">
        <v>0.74412610000000001</v>
      </c>
      <c r="MI20">
        <v>12.97626</v>
      </c>
      <c r="MJ20" s="1">
        <v>5.420761E-5</v>
      </c>
      <c r="MK20">
        <v>1.515943E-2</v>
      </c>
      <c r="ML20">
        <v>0.74378319999999998</v>
      </c>
      <c r="MM20">
        <v>13.35825</v>
      </c>
      <c r="MN20" s="1">
        <v>5.6988589999999998E-5</v>
      </c>
      <c r="MO20">
        <v>1.583617E-2</v>
      </c>
      <c r="MP20">
        <v>0.74329690000000004</v>
      </c>
      <c r="MQ20">
        <v>14.761699999999999</v>
      </c>
      <c r="MR20" s="1">
        <v>5.8560239999999998E-5</v>
      </c>
      <c r="MS20" s="1">
        <v>1.630939E-2</v>
      </c>
      <c r="MT20">
        <v>0.7427667</v>
      </c>
      <c r="MU20">
        <v>15.39297</v>
      </c>
      <c r="MV20" s="1">
        <v>5.83428E-5</v>
      </c>
      <c r="MW20" s="1">
        <v>1.6298650000000001E-2</v>
      </c>
      <c r="MX20">
        <v>0.74227209999999999</v>
      </c>
      <c r="MY20">
        <v>15.23644</v>
      </c>
      <c r="MZ20" s="1">
        <v>5.705178E-5</v>
      </c>
      <c r="NA20" s="1">
        <v>1.596094E-2</v>
      </c>
      <c r="NB20">
        <v>0.74180219999999997</v>
      </c>
      <c r="NC20">
        <v>15.168229999999999</v>
      </c>
      <c r="ND20" s="1">
        <v>5.5337029999999998E-5</v>
      </c>
      <c r="NE20" s="1">
        <v>1.5498899999999999E-2</v>
      </c>
      <c r="NF20">
        <v>0.74131789999999997</v>
      </c>
      <c r="NG20">
        <v>14.550369999999999</v>
      </c>
      <c r="NH20" s="1">
        <v>5.3403599999999998E-5</v>
      </c>
      <c r="NI20" s="1">
        <v>1.4962619999999999E-2</v>
      </c>
      <c r="NJ20">
        <v>0.74083259999999995</v>
      </c>
      <c r="NK20">
        <v>13.810370000000001</v>
      </c>
      <c r="NL20" s="1">
        <v>5.152076E-5</v>
      </c>
      <c r="NM20" s="1">
        <v>1.444259E-2</v>
      </c>
      <c r="NN20">
        <v>0.74044980000000005</v>
      </c>
      <c r="NO20">
        <v>13.56751</v>
      </c>
      <c r="NP20" s="1">
        <v>4.8647450000000001E-5</v>
      </c>
      <c r="NQ20" s="1">
        <v>1.3670170000000001E-2</v>
      </c>
      <c r="NR20">
        <v>0.74033190000000004</v>
      </c>
      <c r="NS20">
        <v>13.45725</v>
      </c>
      <c r="NT20" s="1">
        <v>4.335412E-5</v>
      </c>
      <c r="NU20" s="1">
        <v>1.2214279999999999E-2</v>
      </c>
      <c r="NV20">
        <v>0.74032659999999995</v>
      </c>
      <c r="NW20">
        <v>13.90202</v>
      </c>
      <c r="NX20" s="1">
        <v>3.9343040000000002E-5</v>
      </c>
      <c r="NY20">
        <v>1.109272E-2</v>
      </c>
      <c r="NZ20">
        <v>0.74038009999999999</v>
      </c>
      <c r="OA20">
        <v>14.851129999999999</v>
      </c>
      <c r="OB20" s="1">
        <v>3.6646030000000003E-5</v>
      </c>
      <c r="OC20" s="1">
        <v>1.0343649999999999E-2</v>
      </c>
      <c r="OD20">
        <v>0.74040470000000003</v>
      </c>
      <c r="OE20">
        <v>14.7849</v>
      </c>
      <c r="OF20" s="1">
        <v>3.48035E-5</v>
      </c>
      <c r="OG20" s="1">
        <v>9.8205229999999994E-3</v>
      </c>
      <c r="OH20">
        <v>0.7404347</v>
      </c>
      <c r="OI20">
        <v>14.438190000000001</v>
      </c>
      <c r="OJ20" s="1">
        <v>3.3404739999999998E-5</v>
      </c>
      <c r="OK20" s="1">
        <v>9.4300229999999992E-3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0.71229580000000003</v>
      </c>
      <c r="G21">
        <v>15.14931</v>
      </c>
      <c r="H21">
        <v>0.55131609999999998</v>
      </c>
      <c r="I21">
        <v>213.28579999999999</v>
      </c>
      <c r="J21">
        <v>0.71153860000000002</v>
      </c>
      <c r="K21">
        <v>14.88213</v>
      </c>
      <c r="L21" s="1">
        <v>8.3751119999999998E-2</v>
      </c>
      <c r="M21">
        <v>24.515339999999998</v>
      </c>
      <c r="N21">
        <v>0.71076919999999999</v>
      </c>
      <c r="O21">
        <v>14.76313</v>
      </c>
      <c r="P21" s="1">
        <v>7.3613239999999996E-2</v>
      </c>
      <c r="Q21">
        <v>21.571120000000001</v>
      </c>
      <c r="R21">
        <v>0.71000459999999999</v>
      </c>
      <c r="S21">
        <v>14.318379999999999</v>
      </c>
      <c r="T21" s="1">
        <v>6.6360849999999999E-2</v>
      </c>
      <c r="U21">
        <v>19.4665</v>
      </c>
      <c r="V21">
        <v>0.70924679999999996</v>
      </c>
      <c r="W21">
        <v>14.01423</v>
      </c>
      <c r="X21">
        <v>6.0194530000000003E-2</v>
      </c>
      <c r="Y21">
        <v>17.675840000000001</v>
      </c>
      <c r="Z21">
        <v>0.7077599</v>
      </c>
      <c r="AA21">
        <v>13.950900000000001</v>
      </c>
      <c r="AB21" s="1">
        <v>6.3721630000000001E-2</v>
      </c>
      <c r="AC21">
        <v>18.484190000000002</v>
      </c>
      <c r="AD21">
        <v>0.70511539999999995</v>
      </c>
      <c r="AE21">
        <v>13.84826</v>
      </c>
      <c r="AF21" s="1">
        <v>7.6732720000000004E-2</v>
      </c>
      <c r="AG21">
        <v>22.500129999999999</v>
      </c>
      <c r="AH21">
        <v>0.70364110000000002</v>
      </c>
      <c r="AI21">
        <v>13.735279999999999</v>
      </c>
      <c r="AJ21" s="1">
        <v>7.8868090000000002E-2</v>
      </c>
      <c r="AK21">
        <v>23.401140000000002</v>
      </c>
      <c r="AL21">
        <v>0.70281499999999997</v>
      </c>
      <c r="AM21">
        <v>14.23667</v>
      </c>
      <c r="AN21" s="1">
        <v>7.3021089999999997E-2</v>
      </c>
      <c r="AO21">
        <v>21.739460000000001</v>
      </c>
      <c r="AP21">
        <v>0.70217149999999995</v>
      </c>
      <c r="AQ21">
        <v>14.029059999999999</v>
      </c>
      <c r="AR21" s="1">
        <v>6.6090430000000006E-2</v>
      </c>
      <c r="AS21">
        <v>19.742809999999999</v>
      </c>
      <c r="AT21">
        <v>0.70160180000000005</v>
      </c>
      <c r="AU21">
        <v>13.614319999999999</v>
      </c>
      <c r="AV21" s="1">
        <v>5.8119610000000002E-2</v>
      </c>
      <c r="AW21">
        <v>17.418769999999999</v>
      </c>
      <c r="AX21">
        <v>0.70118190000000002</v>
      </c>
      <c r="AY21">
        <v>13.19426</v>
      </c>
      <c r="AZ21" s="1">
        <v>5.097587E-2</v>
      </c>
      <c r="BA21">
        <v>15.327120000000001</v>
      </c>
      <c r="BB21">
        <v>0.70075679999999996</v>
      </c>
      <c r="BC21">
        <v>12.833830000000001</v>
      </c>
      <c r="BD21" s="1">
        <v>4.4542199999999997E-2</v>
      </c>
      <c r="BE21">
        <v>13.439019999999999</v>
      </c>
      <c r="BF21">
        <v>0.70034669999999999</v>
      </c>
      <c r="BG21">
        <v>12.672510000000001</v>
      </c>
      <c r="BH21" s="1">
        <v>3.878011E-2</v>
      </c>
      <c r="BI21">
        <v>11.743130000000001</v>
      </c>
      <c r="BJ21">
        <v>0.70003519999999997</v>
      </c>
      <c r="BK21">
        <v>12.858420000000001</v>
      </c>
      <c r="BL21" s="1">
        <v>3.390994E-2</v>
      </c>
      <c r="BM21">
        <v>10.30711</v>
      </c>
      <c r="BN21">
        <v>0.69932740000000004</v>
      </c>
      <c r="BO21">
        <v>13.40818</v>
      </c>
      <c r="BP21">
        <v>2.97224E-2</v>
      </c>
      <c r="BQ21">
        <v>9.0726770000000005</v>
      </c>
      <c r="BR21">
        <v>0.69362679999999999</v>
      </c>
      <c r="BS21">
        <v>13.873279999999999</v>
      </c>
      <c r="BT21" s="1">
        <v>2.6176620000000001E-2</v>
      </c>
      <c r="BU21">
        <v>8.0536480000000008</v>
      </c>
      <c r="BV21">
        <v>0.68816529999999998</v>
      </c>
      <c r="BW21">
        <v>14.065799999999999</v>
      </c>
      <c r="BX21" s="1">
        <v>2.247716E-2</v>
      </c>
      <c r="BY21">
        <v>6.9681430000000004</v>
      </c>
      <c r="BZ21">
        <v>0.6825445</v>
      </c>
      <c r="CA21">
        <v>13.836830000000001</v>
      </c>
      <c r="CB21" s="1">
        <v>1.946664E-2</v>
      </c>
      <c r="CC21">
        <v>6.0825379999999996</v>
      </c>
      <c r="CD21">
        <v>0.67674570000000001</v>
      </c>
      <c r="CE21">
        <v>12.998950000000001</v>
      </c>
      <c r="CF21" s="1">
        <v>1.674612E-2</v>
      </c>
      <c r="CG21">
        <v>5.2755919999999996</v>
      </c>
      <c r="CH21">
        <v>0.67065850000000005</v>
      </c>
      <c r="CI21">
        <v>12.529299999999999</v>
      </c>
      <c r="CJ21" s="1">
        <v>1.4474819999999999E-2</v>
      </c>
      <c r="CK21">
        <v>4.5997279999999998</v>
      </c>
      <c r="CL21">
        <v>0.66436189999999995</v>
      </c>
      <c r="CM21">
        <v>12.5122</v>
      </c>
      <c r="CN21" s="1">
        <v>1.2417009999999999E-2</v>
      </c>
      <c r="CO21">
        <v>3.9807030000000001</v>
      </c>
      <c r="CP21">
        <v>0.65787799999999996</v>
      </c>
      <c r="CQ21">
        <v>12.580030000000001</v>
      </c>
      <c r="CR21" s="1">
        <v>1.062488E-2</v>
      </c>
      <c r="CS21">
        <v>3.437414</v>
      </c>
      <c r="CT21">
        <v>0.65166380000000002</v>
      </c>
      <c r="CU21">
        <v>13.271610000000001</v>
      </c>
      <c r="CV21" s="1">
        <v>9.1957050000000002E-3</v>
      </c>
      <c r="CW21">
        <v>3.000394</v>
      </c>
      <c r="CX21">
        <v>0.64574989999999999</v>
      </c>
      <c r="CY21">
        <v>14.13153</v>
      </c>
      <c r="CZ21" s="1">
        <v>7.8910290000000008E-3</v>
      </c>
      <c r="DA21">
        <v>2.5959880000000002</v>
      </c>
      <c r="DB21">
        <v>0.64048349999999998</v>
      </c>
      <c r="DC21">
        <v>14.25487</v>
      </c>
      <c r="DD21" s="1">
        <v>6.7502220000000002E-3</v>
      </c>
      <c r="DE21">
        <v>2.2362479999999998</v>
      </c>
      <c r="DF21">
        <v>0.6350768</v>
      </c>
      <c r="DG21">
        <v>14.01615</v>
      </c>
      <c r="DH21" s="1">
        <v>5.6928350000000003E-3</v>
      </c>
      <c r="DI21">
        <v>1.899319</v>
      </c>
      <c r="DJ21">
        <v>0.6293957</v>
      </c>
      <c r="DK21">
        <v>13.40166</v>
      </c>
      <c r="DL21" s="1">
        <v>4.7862369999999996E-3</v>
      </c>
      <c r="DM21">
        <v>1.608757</v>
      </c>
      <c r="DN21">
        <v>0.62347240000000004</v>
      </c>
      <c r="DO21">
        <v>13.10267</v>
      </c>
      <c r="DP21" s="1">
        <v>3.9740160000000004E-3</v>
      </c>
      <c r="DQ21">
        <v>1.3463179999999999</v>
      </c>
      <c r="DR21">
        <v>0.61837549999999997</v>
      </c>
      <c r="DS21">
        <v>12.97099</v>
      </c>
      <c r="DT21" s="1">
        <v>3.218594E-3</v>
      </c>
      <c r="DU21">
        <v>1.0973139999999999</v>
      </c>
      <c r="DV21">
        <v>0.61727460000000001</v>
      </c>
      <c r="DW21">
        <v>12.71421</v>
      </c>
      <c r="DX21" s="1">
        <v>2.1651190000000001E-3</v>
      </c>
      <c r="DY21">
        <v>0.74254960000000003</v>
      </c>
      <c r="DZ21">
        <v>0.6177511</v>
      </c>
      <c r="EA21">
        <v>13.25285</v>
      </c>
      <c r="EB21" s="1">
        <v>1.3554490000000001E-3</v>
      </c>
      <c r="EC21">
        <v>0.46330359999999998</v>
      </c>
      <c r="ED21">
        <v>0.61830419999999997</v>
      </c>
      <c r="EE21">
        <v>14.01046</v>
      </c>
      <c r="EF21" s="1">
        <v>8.9801330000000002E-4</v>
      </c>
      <c r="EG21">
        <v>0.3040042</v>
      </c>
      <c r="EH21">
        <v>0.61873800000000001</v>
      </c>
      <c r="EI21">
        <v>14.506729999999999</v>
      </c>
      <c r="EJ21" s="1">
        <v>6.6055159999999999E-4</v>
      </c>
      <c r="EK21">
        <v>0.22286400000000001</v>
      </c>
      <c r="EL21">
        <v>0.61899079999999995</v>
      </c>
      <c r="EM21">
        <v>14.491770000000001</v>
      </c>
      <c r="EN21" s="1">
        <v>5.3656950000000004E-4</v>
      </c>
      <c r="EO21">
        <v>0.18046000000000001</v>
      </c>
      <c r="EP21">
        <v>0.61915489999999995</v>
      </c>
      <c r="EQ21">
        <v>13.67756</v>
      </c>
      <c r="ER21" s="1">
        <v>4.648195E-4</v>
      </c>
      <c r="ES21">
        <v>0.1558734</v>
      </c>
      <c r="ET21">
        <v>0.61921579999999998</v>
      </c>
      <c r="EU21">
        <v>12.770099999999999</v>
      </c>
      <c r="EV21" s="1">
        <v>4.1879530000000001E-4</v>
      </c>
      <c r="EW21">
        <v>0.14003350000000001</v>
      </c>
      <c r="EX21">
        <v>0.61925620000000003</v>
      </c>
      <c r="EY21">
        <v>12.59262</v>
      </c>
      <c r="EZ21" s="1">
        <v>3.8699300000000003E-4</v>
      </c>
      <c r="FA21">
        <v>0.1290144</v>
      </c>
      <c r="FB21">
        <v>0.61927279999999996</v>
      </c>
      <c r="FC21">
        <v>13.009539999999999</v>
      </c>
      <c r="FD21" s="1">
        <v>3.608924E-4</v>
      </c>
      <c r="FE21">
        <v>0.1199379</v>
      </c>
      <c r="FF21">
        <v>0.61929020000000001</v>
      </c>
      <c r="FG21">
        <v>14.399889999999999</v>
      </c>
      <c r="FH21" s="1">
        <v>3.4028500000000001E-4</v>
      </c>
      <c r="FI21">
        <v>0.11272840000000001</v>
      </c>
      <c r="FJ21">
        <v>0.61927980000000005</v>
      </c>
      <c r="FK21">
        <v>15.0253</v>
      </c>
      <c r="FL21" s="1">
        <v>3.2196379999999998E-4</v>
      </c>
      <c r="FM21">
        <v>0.10632220000000001</v>
      </c>
      <c r="FN21">
        <v>0.619282</v>
      </c>
      <c r="FO21">
        <v>14.69706</v>
      </c>
      <c r="FP21" s="1">
        <v>3.0505030000000001E-4</v>
      </c>
      <c r="FQ21">
        <v>0.10041799999999999</v>
      </c>
      <c r="FR21">
        <v>0.61928760000000005</v>
      </c>
      <c r="FS21">
        <v>14.11726</v>
      </c>
      <c r="FT21" s="1">
        <v>2.899469E-4</v>
      </c>
      <c r="FU21">
        <v>9.5121490000000003E-2</v>
      </c>
      <c r="FV21">
        <v>0.61930229999999997</v>
      </c>
      <c r="FW21">
        <v>13.44106</v>
      </c>
      <c r="FX21" s="1">
        <v>2.7537500000000001E-4</v>
      </c>
      <c r="FY21">
        <v>9.0035470000000006E-2</v>
      </c>
      <c r="FZ21">
        <v>0.61927860000000001</v>
      </c>
      <c r="GA21">
        <v>12.751860000000001</v>
      </c>
      <c r="GB21" s="1">
        <v>2.6235320000000001E-4</v>
      </c>
      <c r="GC21">
        <v>8.5483710000000004E-2</v>
      </c>
      <c r="GD21">
        <v>0.61930450000000004</v>
      </c>
      <c r="GE21">
        <v>12.506500000000001</v>
      </c>
      <c r="GF21" s="1">
        <v>2.5021880000000002E-4</v>
      </c>
      <c r="GG21">
        <v>8.1247349999999996E-2</v>
      </c>
      <c r="GH21">
        <v>0.61928150000000004</v>
      </c>
      <c r="GI21">
        <v>12.76605</v>
      </c>
      <c r="GJ21" s="1">
        <v>2.3867650000000001E-4</v>
      </c>
      <c r="GK21">
        <v>7.7224349999999997E-2</v>
      </c>
      <c r="GL21">
        <v>0.61928349999999999</v>
      </c>
      <c r="GM21">
        <v>14.112399999999999</v>
      </c>
      <c r="GN21" s="1">
        <v>2.2817860000000001E-4</v>
      </c>
      <c r="GO21">
        <v>7.3565000000000005E-2</v>
      </c>
      <c r="GP21">
        <v>0.619282</v>
      </c>
      <c r="GQ21">
        <v>14.95499</v>
      </c>
      <c r="GR21" s="1">
        <v>2.1827549999999999E-4</v>
      </c>
      <c r="GS21">
        <v>7.0124309999999995E-2</v>
      </c>
      <c r="GT21">
        <v>0.61931179999999997</v>
      </c>
      <c r="GU21">
        <v>14.83146</v>
      </c>
      <c r="GV21" s="1">
        <v>2.0873229999999999E-4</v>
      </c>
      <c r="GW21">
        <v>6.6820790000000005E-2</v>
      </c>
      <c r="GX21">
        <v>0.61930390000000002</v>
      </c>
      <c r="GY21">
        <v>14.59061</v>
      </c>
      <c r="GZ21" s="1">
        <v>1.9954390000000001E-4</v>
      </c>
      <c r="HA21">
        <v>6.3672190000000004E-2</v>
      </c>
      <c r="HB21">
        <v>0.61931309999999995</v>
      </c>
      <c r="HC21">
        <v>13.829179999999999</v>
      </c>
      <c r="HD21" s="1">
        <v>1.910243E-4</v>
      </c>
      <c r="HE21">
        <v>6.0787000000000001E-2</v>
      </c>
      <c r="HF21">
        <v>0.61930629999999998</v>
      </c>
      <c r="HG21">
        <v>12.899760000000001</v>
      </c>
      <c r="HH21" s="1">
        <v>1.8306529999999999E-4</v>
      </c>
      <c r="HI21">
        <v>5.8110969999999998E-2</v>
      </c>
      <c r="HJ21">
        <v>0.61930600000000002</v>
      </c>
      <c r="HK21">
        <v>12.757619999999999</v>
      </c>
      <c r="HL21" s="1">
        <v>1.7554849999999999E-4</v>
      </c>
      <c r="HM21">
        <v>5.5605580000000002E-2</v>
      </c>
      <c r="HN21">
        <v>0.61930969999999996</v>
      </c>
      <c r="HO21">
        <v>12.981960000000001</v>
      </c>
      <c r="HP21" s="1">
        <v>1.6781390000000001E-4</v>
      </c>
      <c r="HQ21">
        <v>5.3062949999999998E-2</v>
      </c>
      <c r="HR21">
        <v>0.6193128</v>
      </c>
      <c r="HS21">
        <v>14.09238</v>
      </c>
      <c r="HT21" s="1">
        <v>1.61123E-4</v>
      </c>
      <c r="HU21">
        <v>5.0873979999999999E-2</v>
      </c>
      <c r="HV21">
        <v>0.61928190000000005</v>
      </c>
      <c r="HW21">
        <v>14.99804</v>
      </c>
      <c r="HX21" s="1">
        <v>1.5427680000000001E-4</v>
      </c>
      <c r="HY21">
        <v>4.8656369999999997E-2</v>
      </c>
      <c r="HZ21">
        <v>0.61928660000000002</v>
      </c>
      <c r="IA21">
        <v>15.02642</v>
      </c>
      <c r="IB21" s="1">
        <v>1.4823270000000001E-4</v>
      </c>
      <c r="IC21">
        <v>4.6706989999999997E-2</v>
      </c>
      <c r="ID21">
        <v>0.61929129999999999</v>
      </c>
      <c r="IE21">
        <v>14.712899999999999</v>
      </c>
      <c r="IF21" s="1">
        <v>1.4217170000000001E-4</v>
      </c>
      <c r="IG21">
        <v>4.4763659999999997E-2</v>
      </c>
      <c r="IH21">
        <v>0.61930879999999999</v>
      </c>
      <c r="II21">
        <v>13.86284</v>
      </c>
      <c r="IJ21" s="1">
        <v>1.3647999999999999E-4</v>
      </c>
      <c r="IK21">
        <v>4.2948220000000002E-2</v>
      </c>
      <c r="IL21">
        <v>0.61930719999999995</v>
      </c>
      <c r="IM21">
        <v>13.01735</v>
      </c>
      <c r="IN21" s="1">
        <v>1.3096329999999999E-4</v>
      </c>
      <c r="IO21">
        <v>4.1195330000000002E-2</v>
      </c>
      <c r="IP21">
        <v>0.6193109</v>
      </c>
      <c r="IQ21">
        <v>12.70313</v>
      </c>
      <c r="IR21" s="1">
        <v>1.254955E-4</v>
      </c>
      <c r="IS21">
        <v>3.9466210000000002E-2</v>
      </c>
      <c r="IT21">
        <v>0.61929270000000003</v>
      </c>
      <c r="IU21">
        <v>12.72275</v>
      </c>
      <c r="IV21" s="1">
        <v>1.208499E-4</v>
      </c>
      <c r="IW21">
        <v>3.7997000000000003E-2</v>
      </c>
      <c r="IX21">
        <v>0.61930879999999999</v>
      </c>
      <c r="IY21">
        <v>13.60515</v>
      </c>
      <c r="IZ21" s="1">
        <v>1.161275E-4</v>
      </c>
      <c r="JA21">
        <v>3.6505709999999997E-2</v>
      </c>
      <c r="JB21">
        <v>0.61931230000000004</v>
      </c>
      <c r="JC21">
        <v>14.00343</v>
      </c>
      <c r="JD21" s="1">
        <v>1.11623E-4</v>
      </c>
      <c r="JE21">
        <v>3.5086260000000001E-2</v>
      </c>
      <c r="JF21">
        <v>0.61928780000000005</v>
      </c>
      <c r="JG21">
        <v>14.103160000000001</v>
      </c>
      <c r="JH21" s="1">
        <v>1.0753889999999999E-4</v>
      </c>
      <c r="JI21">
        <v>3.3800839999999999E-2</v>
      </c>
      <c r="JJ21">
        <v>0.6192782</v>
      </c>
      <c r="JK21">
        <v>13.96161</v>
      </c>
      <c r="JL21" s="1">
        <v>1.034455E-4</v>
      </c>
      <c r="JM21">
        <v>3.251329E-2</v>
      </c>
      <c r="JN21">
        <v>0.61930470000000004</v>
      </c>
      <c r="JO21">
        <v>13.649839999999999</v>
      </c>
      <c r="JP21" s="1">
        <v>9.9531110000000001E-5</v>
      </c>
      <c r="JQ21">
        <v>3.1283760000000001E-2</v>
      </c>
      <c r="JR21">
        <v>0.61929920000000005</v>
      </c>
      <c r="JS21">
        <v>13.75577</v>
      </c>
      <c r="JT21" s="1">
        <v>9.5920689999999997E-5</v>
      </c>
      <c r="JU21">
        <v>3.0148919999999999E-2</v>
      </c>
      <c r="JV21">
        <v>0.61927540000000003</v>
      </c>
      <c r="JW21">
        <v>13.79677</v>
      </c>
      <c r="JX21" s="1">
        <v>9.3114689999999997E-5</v>
      </c>
      <c r="JY21">
        <v>2.9240349999999998E-2</v>
      </c>
      <c r="JZ21">
        <v>0.619116</v>
      </c>
      <c r="KA21">
        <v>13.74569</v>
      </c>
      <c r="KB21" s="1">
        <v>9.3280469999999994E-5</v>
      </c>
      <c r="KC21">
        <v>2.9258650000000001E-2</v>
      </c>
      <c r="KD21">
        <v>0.61892840000000005</v>
      </c>
      <c r="KE21">
        <v>14.47397</v>
      </c>
      <c r="KF21" s="1">
        <v>9.2999670000000001E-5</v>
      </c>
      <c r="KG21">
        <v>2.9194560000000001E-2</v>
      </c>
      <c r="KH21">
        <v>0.61875100000000005</v>
      </c>
      <c r="KI21">
        <v>14.77346</v>
      </c>
      <c r="KJ21" s="1">
        <v>9.1169930000000005E-5</v>
      </c>
      <c r="KK21">
        <v>2.8676170000000001E-2</v>
      </c>
      <c r="KL21">
        <v>0.61854909999999996</v>
      </c>
      <c r="KM21">
        <v>14.48615</v>
      </c>
      <c r="KN21" s="1">
        <v>8.852989E-5</v>
      </c>
      <c r="KO21">
        <v>2.7859439999999999E-2</v>
      </c>
      <c r="KP21">
        <v>0.61839219999999995</v>
      </c>
      <c r="KQ21">
        <v>14.33248</v>
      </c>
      <c r="KR21" s="1">
        <v>8.5632599999999997E-5</v>
      </c>
      <c r="KS21">
        <v>2.6955389999999999E-2</v>
      </c>
      <c r="KT21">
        <v>0.61820470000000005</v>
      </c>
      <c r="KU21">
        <v>13.69515</v>
      </c>
      <c r="KV21" s="1">
        <v>8.2526430000000005E-5</v>
      </c>
      <c r="KW21">
        <v>2.598638E-2</v>
      </c>
      <c r="KX21">
        <v>0.61803520000000001</v>
      </c>
      <c r="KY21">
        <v>13.02131</v>
      </c>
      <c r="KZ21" s="1">
        <v>7.9555340000000003E-5</v>
      </c>
      <c r="LA21">
        <v>2.5057980000000001E-2</v>
      </c>
      <c r="LB21">
        <v>0.61789210000000006</v>
      </c>
      <c r="LC21">
        <v>12.89143</v>
      </c>
      <c r="LD21" s="1">
        <v>7.6119150000000005E-5</v>
      </c>
      <c r="LE21">
        <v>2.398231E-2</v>
      </c>
      <c r="LF21">
        <v>0.61786759999999996</v>
      </c>
      <c r="LG21">
        <v>13.054449999999999</v>
      </c>
      <c r="LH21" s="1">
        <v>7.0716900000000001E-5</v>
      </c>
      <c r="LI21">
        <v>2.2280210000000002E-2</v>
      </c>
      <c r="LJ21">
        <v>0.61788180000000004</v>
      </c>
      <c r="LK21">
        <v>14.30111</v>
      </c>
      <c r="LL21" s="1">
        <v>6.5798460000000001E-5</v>
      </c>
      <c r="LM21">
        <v>2.0731030000000001E-2</v>
      </c>
      <c r="LN21">
        <v>0.61790109999999998</v>
      </c>
      <c r="LO21">
        <v>15.067729999999999</v>
      </c>
      <c r="LP21" s="1">
        <v>6.227777E-5</v>
      </c>
      <c r="LQ21">
        <v>1.9619689999999999E-2</v>
      </c>
      <c r="LR21">
        <v>0.61792270000000005</v>
      </c>
      <c r="LS21">
        <v>15.212859999999999</v>
      </c>
      <c r="LT21" s="1">
        <v>5.9537299999999997E-5</v>
      </c>
      <c r="LU21">
        <v>1.875541E-2</v>
      </c>
      <c r="LV21">
        <v>0.61794329999999997</v>
      </c>
      <c r="LW21">
        <v>15.70585</v>
      </c>
      <c r="LX21" s="1">
        <v>5.715416E-5</v>
      </c>
      <c r="LY21">
        <v>1.8004490000000001E-2</v>
      </c>
      <c r="LZ21">
        <v>0.61792650000000005</v>
      </c>
      <c r="MA21">
        <v>15.29217</v>
      </c>
      <c r="MB21" s="1">
        <v>5.5106099999999997E-5</v>
      </c>
      <c r="MC21">
        <v>1.7360509999999999E-2</v>
      </c>
      <c r="MD21">
        <v>0.61794450000000001</v>
      </c>
      <c r="ME21">
        <v>13.85554</v>
      </c>
      <c r="MF21" s="1">
        <v>5.3146719999999999E-5</v>
      </c>
      <c r="MG21">
        <v>1.6741599999999999E-2</v>
      </c>
      <c r="MH21">
        <v>0.61787740000000002</v>
      </c>
      <c r="MI21">
        <v>13.02708</v>
      </c>
      <c r="MJ21" s="1">
        <v>5.2203919999999998E-5</v>
      </c>
      <c r="MK21">
        <v>1.6396810000000001E-2</v>
      </c>
      <c r="ML21">
        <v>0.61757379999999995</v>
      </c>
      <c r="MM21">
        <v>13.35209</v>
      </c>
      <c r="MN21" s="1">
        <v>5.4508449999999998E-5</v>
      </c>
      <c r="MO21">
        <v>1.707966E-2</v>
      </c>
      <c r="MP21">
        <v>0.6172166</v>
      </c>
      <c r="MQ21">
        <v>14.77999</v>
      </c>
      <c r="MR21" s="1">
        <v>5.6103960000000001E-5</v>
      </c>
      <c r="MS21">
        <v>1.7631170000000002E-2</v>
      </c>
      <c r="MT21">
        <v>0.61681410000000003</v>
      </c>
      <c r="MU21">
        <v>15.51431</v>
      </c>
      <c r="MV21" s="1">
        <v>5.6037140000000002E-5</v>
      </c>
      <c r="MW21">
        <v>1.7659620000000001E-2</v>
      </c>
      <c r="MX21">
        <v>0.61643119999999996</v>
      </c>
      <c r="MY21">
        <v>15.385149999999999</v>
      </c>
      <c r="MZ21" s="1">
        <v>5.4841279999999998E-5</v>
      </c>
      <c r="NA21">
        <v>1.7314369999999999E-2</v>
      </c>
      <c r="NB21">
        <v>0.61609080000000005</v>
      </c>
      <c r="NC21">
        <v>15.3057</v>
      </c>
      <c r="ND21" s="1">
        <v>5.3250649999999998E-5</v>
      </c>
      <c r="NE21" s="1">
        <v>1.6827100000000001E-2</v>
      </c>
      <c r="NF21">
        <v>0.61570670000000005</v>
      </c>
      <c r="NG21">
        <v>14.699109999999999</v>
      </c>
      <c r="NH21" s="1">
        <v>5.1397770000000002E-5</v>
      </c>
      <c r="NI21" s="1">
        <v>1.625074E-2</v>
      </c>
      <c r="NJ21">
        <v>0.61535030000000002</v>
      </c>
      <c r="NK21">
        <v>13.912800000000001</v>
      </c>
      <c r="NL21" s="1">
        <v>4.9595190000000002E-5</v>
      </c>
      <c r="NM21" s="1">
        <v>1.568901E-2</v>
      </c>
      <c r="NN21">
        <v>0.61505960000000004</v>
      </c>
      <c r="NO21">
        <v>13.62186</v>
      </c>
      <c r="NP21" s="1">
        <v>4.7233820000000003E-5</v>
      </c>
      <c r="NQ21" s="1">
        <v>1.494786E-2</v>
      </c>
      <c r="NR21">
        <v>0.61498459999999999</v>
      </c>
      <c r="NS21">
        <v>13.499610000000001</v>
      </c>
      <c r="NT21" s="1">
        <v>4.2526079999999998E-5</v>
      </c>
      <c r="NU21" s="1">
        <v>1.345873E-2</v>
      </c>
      <c r="NV21">
        <v>0.61501119999999998</v>
      </c>
      <c r="NW21">
        <v>13.921329999999999</v>
      </c>
      <c r="NX21" s="1">
        <v>3.8425569999999998E-5</v>
      </c>
      <c r="NY21" s="1">
        <v>1.215869E-2</v>
      </c>
      <c r="NZ21">
        <v>0.61505679999999996</v>
      </c>
      <c r="OA21">
        <v>14.908429999999999</v>
      </c>
      <c r="OB21" s="1">
        <v>3.569041E-5</v>
      </c>
      <c r="OC21" s="1">
        <v>1.129146E-2</v>
      </c>
      <c r="OD21">
        <v>0.61509619999999998</v>
      </c>
      <c r="OE21">
        <v>14.90724</v>
      </c>
      <c r="OF21" s="1">
        <v>3.3811679999999999E-5</v>
      </c>
      <c r="OG21" s="1">
        <v>1.06946E-2</v>
      </c>
      <c r="OH21">
        <v>0.61509469999999999</v>
      </c>
      <c r="OI21">
        <v>14.55659</v>
      </c>
      <c r="OJ21" s="1">
        <v>3.2423109999999999E-5</v>
      </c>
      <c r="OK21" s="1">
        <v>1.0253709999999999E-2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0.78214360000000005</v>
      </c>
      <c r="G22">
        <v>15.17216</v>
      </c>
      <c r="H22">
        <v>0.97145250000000005</v>
      </c>
      <c r="I22">
        <v>357.00740000000002</v>
      </c>
      <c r="J22">
        <v>0.78048099999999998</v>
      </c>
      <c r="K22">
        <v>14.945819999999999</v>
      </c>
      <c r="L22">
        <v>8.5599079999999994E-2</v>
      </c>
      <c r="M22">
        <v>24.414809999999999</v>
      </c>
      <c r="N22">
        <v>0.77879140000000002</v>
      </c>
      <c r="O22">
        <v>14.803649999999999</v>
      </c>
      <c r="P22" s="1">
        <v>7.3999300000000004E-2</v>
      </c>
      <c r="Q22">
        <v>20.834820000000001</v>
      </c>
      <c r="R22">
        <v>0.77710860000000004</v>
      </c>
      <c r="S22">
        <v>14.37312</v>
      </c>
      <c r="T22" s="1">
        <v>6.6715640000000007E-2</v>
      </c>
      <c r="U22">
        <v>18.818190000000001</v>
      </c>
      <c r="V22">
        <v>0.77541369999999998</v>
      </c>
      <c r="W22">
        <v>14.037979999999999</v>
      </c>
      <c r="X22" s="1">
        <v>6.0487279999999997E-2</v>
      </c>
      <c r="Y22">
        <v>17.085450000000002</v>
      </c>
      <c r="Z22">
        <v>0.77288199999999996</v>
      </c>
      <c r="AA22">
        <v>13.965170000000001</v>
      </c>
      <c r="AB22" s="1">
        <v>6.2328359999999999E-2</v>
      </c>
      <c r="AC22">
        <v>17.443729999999999</v>
      </c>
      <c r="AD22">
        <v>0.76841099999999996</v>
      </c>
      <c r="AE22">
        <v>13.874000000000001</v>
      </c>
      <c r="AF22">
        <v>7.5822210000000001E-2</v>
      </c>
      <c r="AG22">
        <v>21.405850000000001</v>
      </c>
      <c r="AH22">
        <v>0.76318540000000001</v>
      </c>
      <c r="AI22">
        <v>13.756220000000001</v>
      </c>
      <c r="AJ22" s="1">
        <v>7.8971109999999997E-2</v>
      </c>
      <c r="AK22">
        <v>22.571860000000001</v>
      </c>
      <c r="AL22">
        <v>0.75774940000000002</v>
      </c>
      <c r="AM22">
        <v>14.26074</v>
      </c>
      <c r="AN22" s="1">
        <v>7.3365700000000006E-2</v>
      </c>
      <c r="AO22">
        <v>21.16056</v>
      </c>
      <c r="AP22">
        <v>0.75209809999999999</v>
      </c>
      <c r="AQ22">
        <v>14.105130000000001</v>
      </c>
      <c r="AR22" s="1">
        <v>6.6524219999999995E-2</v>
      </c>
      <c r="AS22">
        <v>19.342649999999999</v>
      </c>
      <c r="AT22">
        <v>0.74623550000000005</v>
      </c>
      <c r="AU22">
        <v>13.67338</v>
      </c>
      <c r="AV22" s="1">
        <v>5.8553210000000001E-2</v>
      </c>
      <c r="AW22">
        <v>17.159369999999999</v>
      </c>
      <c r="AX22">
        <v>0.74031979999999997</v>
      </c>
      <c r="AY22">
        <v>13.257059999999999</v>
      </c>
      <c r="AZ22">
        <v>5.1355570000000003E-2</v>
      </c>
      <c r="BA22">
        <v>15.16067</v>
      </c>
      <c r="BB22">
        <v>0.73422100000000001</v>
      </c>
      <c r="BC22">
        <v>12.873989999999999</v>
      </c>
      <c r="BD22" s="1">
        <v>4.4893950000000002E-2</v>
      </c>
      <c r="BE22">
        <v>13.359590000000001</v>
      </c>
      <c r="BF22">
        <v>0.72792409999999996</v>
      </c>
      <c r="BG22">
        <v>12.71162</v>
      </c>
      <c r="BH22" s="1">
        <v>3.9082369999999998E-2</v>
      </c>
      <c r="BI22">
        <v>11.72504</v>
      </c>
      <c r="BJ22">
        <v>0.72147850000000002</v>
      </c>
      <c r="BK22">
        <v>12.87471</v>
      </c>
      <c r="BL22" s="1">
        <v>3.4171720000000003E-2</v>
      </c>
      <c r="BM22">
        <v>10.33779</v>
      </c>
      <c r="BN22">
        <v>0.71490140000000002</v>
      </c>
      <c r="BO22">
        <v>13.44079</v>
      </c>
      <c r="BP22" s="1">
        <v>2.9936219999999999E-2</v>
      </c>
      <c r="BQ22">
        <v>9.1352910000000005</v>
      </c>
      <c r="BR22">
        <v>0.70849949999999995</v>
      </c>
      <c r="BS22">
        <v>13.92854</v>
      </c>
      <c r="BT22" s="1">
        <v>2.638685E-2</v>
      </c>
      <c r="BU22">
        <v>8.1252469999999999</v>
      </c>
      <c r="BV22">
        <v>0.70232190000000005</v>
      </c>
      <c r="BW22">
        <v>14.153729999999999</v>
      </c>
      <c r="BX22" s="1">
        <v>2.2673349999999998E-2</v>
      </c>
      <c r="BY22">
        <v>7.0449400000000004</v>
      </c>
      <c r="BZ22">
        <v>0.69599370000000005</v>
      </c>
      <c r="CA22">
        <v>13.934659999999999</v>
      </c>
      <c r="CB22" s="1">
        <v>1.9645510000000001E-2</v>
      </c>
      <c r="CC22">
        <v>6.1576659999999999</v>
      </c>
      <c r="CD22">
        <v>0.68947619999999998</v>
      </c>
      <c r="CE22">
        <v>13.09535</v>
      </c>
      <c r="CF22" s="1">
        <v>1.688858E-2</v>
      </c>
      <c r="CG22">
        <v>5.3408119999999997</v>
      </c>
      <c r="CH22">
        <v>0.68266479999999996</v>
      </c>
      <c r="CI22">
        <v>12.56378</v>
      </c>
      <c r="CJ22" s="1">
        <v>1.4607200000000001E-2</v>
      </c>
      <c r="CK22">
        <v>4.6651619999999996</v>
      </c>
      <c r="CL22">
        <v>0.67566539999999997</v>
      </c>
      <c r="CM22">
        <v>12.528370000000001</v>
      </c>
      <c r="CN22" s="1">
        <v>1.253168E-2</v>
      </c>
      <c r="CO22">
        <v>4.0419530000000004</v>
      </c>
      <c r="CP22">
        <v>0.66847080000000003</v>
      </c>
      <c r="CQ22">
        <v>12.59366</v>
      </c>
      <c r="CR22" s="1">
        <v>1.072854E-2</v>
      </c>
      <c r="CS22">
        <v>3.49647</v>
      </c>
      <c r="CT22">
        <v>0.66150600000000004</v>
      </c>
      <c r="CU22">
        <v>13.271839999999999</v>
      </c>
      <c r="CV22" s="1">
        <v>9.2743679999999998E-3</v>
      </c>
      <c r="CW22">
        <v>3.0491389999999998</v>
      </c>
      <c r="CX22">
        <v>0.65487150000000005</v>
      </c>
      <c r="CY22">
        <v>14.176589999999999</v>
      </c>
      <c r="CZ22" s="1">
        <v>7.9660979999999996E-3</v>
      </c>
      <c r="DA22">
        <v>2.644971</v>
      </c>
      <c r="DB22">
        <v>0.64896359999999997</v>
      </c>
      <c r="DC22">
        <v>14.349299999999999</v>
      </c>
      <c r="DD22" s="1">
        <v>6.8177159999999997E-3</v>
      </c>
      <c r="DE22">
        <v>2.2818070000000001</v>
      </c>
      <c r="DF22">
        <v>0.64289799999999997</v>
      </c>
      <c r="DG22">
        <v>14.110049999999999</v>
      </c>
      <c r="DH22" s="1">
        <v>5.7579789999999999E-3</v>
      </c>
      <c r="DI22">
        <v>1.9442790000000001</v>
      </c>
      <c r="DJ22">
        <v>0.63652439999999999</v>
      </c>
      <c r="DK22">
        <v>13.49348</v>
      </c>
      <c r="DL22" s="1">
        <v>4.843015E-3</v>
      </c>
      <c r="DM22">
        <v>1.6495230000000001</v>
      </c>
      <c r="DN22">
        <v>0.62999139999999998</v>
      </c>
      <c r="DO22">
        <v>13.146190000000001</v>
      </c>
      <c r="DP22" s="1">
        <v>4.020895E-3</v>
      </c>
      <c r="DQ22">
        <v>1.3819779999999999</v>
      </c>
      <c r="DR22">
        <v>0.62422929999999999</v>
      </c>
      <c r="DS22">
        <v>13.012890000000001</v>
      </c>
      <c r="DT22" s="1">
        <v>3.2784580000000002E-3</v>
      </c>
      <c r="DU22">
        <v>1.1394089999999999</v>
      </c>
      <c r="DV22">
        <v>0.6225368</v>
      </c>
      <c r="DW22">
        <v>12.74971</v>
      </c>
      <c r="DX22" s="1">
        <v>2.243222E-3</v>
      </c>
      <c r="DY22">
        <v>0.78786049999999996</v>
      </c>
      <c r="DZ22">
        <v>0.62255389999999999</v>
      </c>
      <c r="EA22">
        <v>13.26521</v>
      </c>
      <c r="EB22" s="1">
        <v>1.4057360000000001E-3</v>
      </c>
      <c r="EC22">
        <v>0.49333399999999999</v>
      </c>
      <c r="ED22">
        <v>0.62285239999999997</v>
      </c>
      <c r="EE22">
        <v>14.05039</v>
      </c>
      <c r="EF22" s="1">
        <v>9.2128230000000004E-4</v>
      </c>
      <c r="EG22">
        <v>0.32091829999999999</v>
      </c>
      <c r="EH22">
        <v>0.62315600000000004</v>
      </c>
      <c r="EI22">
        <v>14.588100000000001</v>
      </c>
      <c r="EJ22" s="1">
        <v>6.7190770000000004E-4</v>
      </c>
      <c r="EK22">
        <v>0.23208019999999999</v>
      </c>
      <c r="EL22">
        <v>0.62337469999999995</v>
      </c>
      <c r="EM22">
        <v>14.61383</v>
      </c>
      <c r="EN22" s="1">
        <v>5.426688E-4</v>
      </c>
      <c r="EO22">
        <v>0.1861757</v>
      </c>
      <c r="EP22">
        <v>0.62348029999999999</v>
      </c>
      <c r="EQ22">
        <v>13.81222</v>
      </c>
      <c r="ER22" s="1">
        <v>4.6824920000000002E-4</v>
      </c>
      <c r="ES22">
        <v>0.15976090000000001</v>
      </c>
      <c r="ET22">
        <v>0.62355249999999995</v>
      </c>
      <c r="EU22">
        <v>12.853109999999999</v>
      </c>
      <c r="EV22" s="1">
        <v>4.2107869999999999E-4</v>
      </c>
      <c r="EW22">
        <v>0.14307310000000001</v>
      </c>
      <c r="EX22">
        <v>0.62358599999999997</v>
      </c>
      <c r="EY22">
        <v>12.61378</v>
      </c>
      <c r="EZ22" s="1">
        <v>3.8864500000000002E-4</v>
      </c>
      <c r="FA22">
        <v>0.13153899999999999</v>
      </c>
      <c r="FB22">
        <v>0.6236005</v>
      </c>
      <c r="FC22">
        <v>13.012259999999999</v>
      </c>
      <c r="FD22">
        <v>3.6218909999999999E-4</v>
      </c>
      <c r="FE22">
        <v>0.12217649999999999</v>
      </c>
      <c r="FF22">
        <v>0.62361009999999995</v>
      </c>
      <c r="FG22">
        <v>14.40992</v>
      </c>
      <c r="FH22" s="1">
        <v>3.4129599999999999E-4</v>
      </c>
      <c r="FI22">
        <v>0.1147064</v>
      </c>
      <c r="FJ22">
        <v>0.62361999999999995</v>
      </c>
      <c r="FK22">
        <v>15.13949</v>
      </c>
      <c r="FL22" s="1">
        <v>3.2289260000000001E-4</v>
      </c>
      <c r="FM22">
        <v>0.1081623</v>
      </c>
      <c r="FN22">
        <v>0.62360309999999997</v>
      </c>
      <c r="FO22">
        <v>14.84676</v>
      </c>
      <c r="FP22" s="1">
        <v>3.058534E-4</v>
      </c>
      <c r="FQ22">
        <v>0.10212359999999999</v>
      </c>
      <c r="FR22">
        <v>0.62360780000000005</v>
      </c>
      <c r="FS22">
        <v>14.2454</v>
      </c>
      <c r="FT22" s="1">
        <v>2.9063839999999999E-4</v>
      </c>
      <c r="FU22">
        <v>9.6703709999999998E-2</v>
      </c>
      <c r="FV22">
        <v>0.62360269999999995</v>
      </c>
      <c r="FW22">
        <v>13.54283</v>
      </c>
      <c r="FX22" s="1">
        <v>2.7607389999999998E-4</v>
      </c>
      <c r="FY22">
        <v>9.1547950000000003E-2</v>
      </c>
      <c r="FZ22">
        <v>0.62359750000000003</v>
      </c>
      <c r="GA22">
        <v>12.81814</v>
      </c>
      <c r="GB22" s="1">
        <v>2.6291379999999998E-4</v>
      </c>
      <c r="GC22">
        <v>8.6866650000000004E-2</v>
      </c>
      <c r="GD22">
        <v>0.62360510000000002</v>
      </c>
      <c r="GE22">
        <v>12.52887</v>
      </c>
      <c r="GF22" s="1">
        <v>2.5084480000000001E-4</v>
      </c>
      <c r="GG22">
        <v>8.2600320000000005E-2</v>
      </c>
      <c r="GH22">
        <v>0.62362019999999996</v>
      </c>
      <c r="GI22">
        <v>12.76238</v>
      </c>
      <c r="GJ22" s="1">
        <v>2.391176E-4</v>
      </c>
      <c r="GK22">
        <v>7.8440579999999996E-2</v>
      </c>
      <c r="GL22">
        <v>0.6236216</v>
      </c>
      <c r="GM22">
        <v>14.106260000000001</v>
      </c>
      <c r="GN22" s="1">
        <v>2.286318E-4</v>
      </c>
      <c r="GO22">
        <v>7.4734540000000002E-2</v>
      </c>
      <c r="GP22">
        <v>0.62360130000000003</v>
      </c>
      <c r="GQ22">
        <v>15.04241</v>
      </c>
      <c r="GR22" s="1">
        <v>2.1879749999999999E-4</v>
      </c>
      <c r="GS22">
        <v>7.1278209999999995E-2</v>
      </c>
      <c r="GT22">
        <v>0.62361440000000001</v>
      </c>
      <c r="GU22">
        <v>14.96744</v>
      </c>
      <c r="GV22" s="1">
        <v>2.091935E-4</v>
      </c>
      <c r="GW22">
        <v>6.7906449999999993E-2</v>
      </c>
      <c r="GX22">
        <v>0.62360760000000004</v>
      </c>
      <c r="GY22">
        <v>14.716340000000001</v>
      </c>
      <c r="GZ22" s="1">
        <v>1.9999190000000001E-4</v>
      </c>
      <c r="HA22">
        <v>6.4705289999999999E-2</v>
      </c>
      <c r="HB22">
        <v>0.62361440000000001</v>
      </c>
      <c r="HC22">
        <v>13.96373</v>
      </c>
      <c r="HD22" s="1">
        <v>1.9141730000000001E-4</v>
      </c>
      <c r="HE22">
        <v>6.1760080000000002E-2</v>
      </c>
      <c r="HF22">
        <v>0.62360380000000004</v>
      </c>
      <c r="HG22">
        <v>12.98296</v>
      </c>
      <c r="HH22" s="1">
        <v>1.8343569999999999E-4</v>
      </c>
      <c r="HI22">
        <v>5.9032679999999997E-2</v>
      </c>
      <c r="HJ22">
        <v>0.62360950000000004</v>
      </c>
      <c r="HK22">
        <v>12.77791</v>
      </c>
      <c r="HL22" s="1">
        <v>1.758551E-4</v>
      </c>
      <c r="HM22">
        <v>5.6469270000000002E-2</v>
      </c>
      <c r="HN22">
        <v>0.62361160000000004</v>
      </c>
      <c r="HO22">
        <v>12.99394</v>
      </c>
      <c r="HP22" s="1">
        <v>1.6819830000000001E-4</v>
      </c>
      <c r="HQ22">
        <v>5.3933179999999997E-2</v>
      </c>
      <c r="HR22">
        <v>0.62360819999999995</v>
      </c>
      <c r="HS22">
        <v>14.097849999999999</v>
      </c>
      <c r="HT22" s="1">
        <v>1.6136920000000001E-4</v>
      </c>
      <c r="HU22">
        <v>5.1646690000000002E-2</v>
      </c>
      <c r="HV22">
        <v>0.62360159999999998</v>
      </c>
      <c r="HW22">
        <v>15.075810000000001</v>
      </c>
      <c r="HX22" s="1">
        <v>1.5456709999999999E-4</v>
      </c>
      <c r="HY22">
        <v>4.9425440000000001E-2</v>
      </c>
      <c r="HZ22">
        <v>0.62360269999999995</v>
      </c>
      <c r="IA22">
        <v>15.16047</v>
      </c>
      <c r="IB22" s="1">
        <v>1.4851719999999999E-4</v>
      </c>
      <c r="IC22">
        <v>4.7437930000000003E-2</v>
      </c>
      <c r="ID22">
        <v>0.62362989999999996</v>
      </c>
      <c r="IE22">
        <v>14.847490000000001</v>
      </c>
      <c r="IF22" s="1">
        <v>1.42414E-4</v>
      </c>
      <c r="IG22">
        <v>4.5453889999999997E-2</v>
      </c>
      <c r="IH22">
        <v>0.62360510000000002</v>
      </c>
      <c r="II22">
        <v>13.994479999999999</v>
      </c>
      <c r="IJ22" s="1">
        <v>1.3670819999999999E-4</v>
      </c>
      <c r="IK22">
        <v>4.3606619999999999E-2</v>
      </c>
      <c r="IL22">
        <v>0.6236313</v>
      </c>
      <c r="IM22">
        <v>13.095370000000001</v>
      </c>
      <c r="IN22" s="1">
        <v>1.311811E-4</v>
      </c>
      <c r="IO22">
        <v>4.1830279999999997E-2</v>
      </c>
      <c r="IP22">
        <v>0.62363299999999999</v>
      </c>
      <c r="IQ22">
        <v>12.73174</v>
      </c>
      <c r="IR22" s="1">
        <v>1.2570370000000001E-4</v>
      </c>
      <c r="IS22">
        <v>4.007616E-2</v>
      </c>
      <c r="IT22">
        <v>0.62360479999999996</v>
      </c>
      <c r="IU22">
        <v>12.7308</v>
      </c>
      <c r="IV22" s="1">
        <v>1.210465E-4</v>
      </c>
      <c r="IW22">
        <v>3.8577720000000003E-2</v>
      </c>
      <c r="IX22">
        <v>0.62360680000000002</v>
      </c>
      <c r="IY22">
        <v>13.596069999999999</v>
      </c>
      <c r="IZ22" s="1">
        <v>1.163312E-4</v>
      </c>
      <c r="JA22">
        <v>3.7073059999999998E-2</v>
      </c>
      <c r="JB22">
        <v>0.62363460000000004</v>
      </c>
      <c r="JC22">
        <v>14.062419999999999</v>
      </c>
      <c r="JD22" s="1">
        <v>1.118044E-4</v>
      </c>
      <c r="JE22">
        <v>3.5621199999999999E-2</v>
      </c>
      <c r="JF22">
        <v>0.6236005</v>
      </c>
      <c r="JG22">
        <v>14.17887</v>
      </c>
      <c r="JH22" s="1">
        <v>1.077132E-4</v>
      </c>
      <c r="JI22">
        <v>3.431609E-2</v>
      </c>
      <c r="JJ22">
        <v>0.62361719999999998</v>
      </c>
      <c r="JK22">
        <v>14.04959</v>
      </c>
      <c r="JL22" s="1">
        <v>1.035967E-4</v>
      </c>
      <c r="JM22">
        <v>3.2997619999999998E-2</v>
      </c>
      <c r="JN22">
        <v>0.62360709999999997</v>
      </c>
      <c r="JO22">
        <v>13.72228</v>
      </c>
      <c r="JP22" s="1">
        <v>9.9690220000000005E-5</v>
      </c>
      <c r="JQ22">
        <v>3.1760139999999999E-2</v>
      </c>
      <c r="JR22">
        <v>0.62362329999999999</v>
      </c>
      <c r="JS22">
        <v>13.80791</v>
      </c>
      <c r="JT22" s="1">
        <v>9.6065470000000002E-5</v>
      </c>
      <c r="JU22">
        <v>3.0601969999999999E-2</v>
      </c>
      <c r="JV22">
        <v>0.6235948</v>
      </c>
      <c r="JW22">
        <v>13.85891</v>
      </c>
      <c r="JX22" s="1">
        <v>9.3030520000000005E-5</v>
      </c>
      <c r="JY22">
        <v>2.9612039999999999E-2</v>
      </c>
      <c r="JZ22">
        <v>0.6234478</v>
      </c>
      <c r="KA22">
        <v>13.80668</v>
      </c>
      <c r="KB22" s="1">
        <v>9.3038559999999998E-5</v>
      </c>
      <c r="KC22">
        <v>2.9579290000000001E-2</v>
      </c>
      <c r="KD22">
        <v>0.62323709999999999</v>
      </c>
      <c r="KE22">
        <v>14.511150000000001</v>
      </c>
      <c r="KF22" s="1">
        <v>9.2845090000000003E-5</v>
      </c>
      <c r="KG22">
        <v>2.9543259999999998E-2</v>
      </c>
      <c r="KH22">
        <v>0.62303560000000002</v>
      </c>
      <c r="KI22">
        <v>14.871029999999999</v>
      </c>
      <c r="KJ22" s="1">
        <v>9.1167329999999999E-5</v>
      </c>
      <c r="KK22">
        <v>2.9053289999999999E-2</v>
      </c>
      <c r="KL22">
        <v>0.62281500000000001</v>
      </c>
      <c r="KM22">
        <v>14.59385</v>
      </c>
      <c r="KN22" s="1">
        <v>8.8620570000000001E-5</v>
      </c>
      <c r="KO22">
        <v>2.825563E-2</v>
      </c>
      <c r="KP22">
        <v>0.62263179999999996</v>
      </c>
      <c r="KQ22">
        <v>14.42399</v>
      </c>
      <c r="KR22" s="1">
        <v>8.5720949999999998E-5</v>
      </c>
      <c r="KS22">
        <v>2.7342769999999999E-2</v>
      </c>
      <c r="KT22">
        <v>0.622417</v>
      </c>
      <c r="KU22">
        <v>13.798360000000001</v>
      </c>
      <c r="KV22" s="1">
        <v>8.2649190000000001E-5</v>
      </c>
      <c r="KW22">
        <v>2.637989E-2</v>
      </c>
      <c r="KX22">
        <v>0.62221349999999997</v>
      </c>
      <c r="KY22">
        <v>13.081379999999999</v>
      </c>
      <c r="KZ22" s="1">
        <v>7.9676470000000007E-5</v>
      </c>
      <c r="LA22">
        <v>2.5437970000000001E-2</v>
      </c>
      <c r="LB22">
        <v>0.62202159999999995</v>
      </c>
      <c r="LC22">
        <v>12.908670000000001</v>
      </c>
      <c r="LD22" s="1">
        <v>7.6340889999999999E-5</v>
      </c>
      <c r="LE22">
        <v>2.4398070000000001E-2</v>
      </c>
      <c r="LF22">
        <v>0.62195959999999995</v>
      </c>
      <c r="LG22">
        <v>13.06002</v>
      </c>
      <c r="LH22" s="1">
        <v>7.1035759999999999E-5</v>
      </c>
      <c r="LI22">
        <v>2.2730230000000001E-2</v>
      </c>
      <c r="LJ22">
        <v>0.62196770000000001</v>
      </c>
      <c r="LK22">
        <v>14.2966</v>
      </c>
      <c r="LL22" s="1">
        <v>6.6035349999999998E-5</v>
      </c>
      <c r="LM22">
        <v>2.1119200000000001E-2</v>
      </c>
      <c r="LN22">
        <v>0.6219884</v>
      </c>
      <c r="LO22">
        <v>15.15573</v>
      </c>
      <c r="LP22" s="1">
        <v>6.2408970000000003E-5</v>
      </c>
      <c r="LQ22">
        <v>1.9938239999999999E-2</v>
      </c>
      <c r="LR22">
        <v>0.62199689999999996</v>
      </c>
      <c r="LS22">
        <v>15.33074</v>
      </c>
      <c r="LT22" s="1">
        <v>5.9627760000000003E-5</v>
      </c>
      <c r="LU22">
        <v>1.904424E-2</v>
      </c>
      <c r="LV22">
        <v>0.62201569999999995</v>
      </c>
      <c r="LW22">
        <v>15.81549</v>
      </c>
      <c r="LX22" s="1">
        <v>5.7245040000000001E-5</v>
      </c>
      <c r="LY22">
        <v>1.828231E-2</v>
      </c>
      <c r="LZ22">
        <v>0.6219981</v>
      </c>
      <c r="MA22">
        <v>15.463369999999999</v>
      </c>
      <c r="MB22" s="1">
        <v>5.5188839999999999E-5</v>
      </c>
      <c r="MC22">
        <v>1.762582E-2</v>
      </c>
      <c r="MD22">
        <v>0.62201879999999998</v>
      </c>
      <c r="ME22">
        <v>14.00901</v>
      </c>
      <c r="MF22" s="1">
        <v>5.3210929999999998E-5</v>
      </c>
      <c r="MG22">
        <v>1.6991249999999999E-2</v>
      </c>
      <c r="MH22">
        <v>0.62195469999999997</v>
      </c>
      <c r="MI22">
        <v>13.084300000000001</v>
      </c>
      <c r="MJ22" s="1">
        <v>5.2039130000000003E-5</v>
      </c>
      <c r="MK22">
        <v>1.6585160000000002E-2</v>
      </c>
      <c r="ML22">
        <v>0.62167190000000006</v>
      </c>
      <c r="MM22">
        <v>13.348229999999999</v>
      </c>
      <c r="MN22" s="1">
        <v>5.4038980000000001E-5</v>
      </c>
      <c r="MO22">
        <v>1.7189630000000001E-2</v>
      </c>
      <c r="MP22">
        <v>0.62124849999999998</v>
      </c>
      <c r="MQ22">
        <v>14.784459999999999</v>
      </c>
      <c r="MR22" s="1">
        <v>5.5824069999999998E-5</v>
      </c>
      <c r="MS22">
        <v>1.7796570000000001E-2</v>
      </c>
      <c r="MT22">
        <v>0.62080760000000001</v>
      </c>
      <c r="MU22">
        <v>15.617800000000001</v>
      </c>
      <c r="MV22" s="1">
        <v>5.5964880000000002E-5</v>
      </c>
      <c r="MW22">
        <v>1.7878950000000001E-2</v>
      </c>
      <c r="MX22">
        <v>0.6203746</v>
      </c>
      <c r="MY22">
        <v>15.523899999999999</v>
      </c>
      <c r="MZ22" s="1">
        <v>5.483491E-5</v>
      </c>
      <c r="NA22">
        <v>1.7548580000000001E-2</v>
      </c>
      <c r="NB22">
        <v>0.61993030000000005</v>
      </c>
      <c r="NC22">
        <v>15.43183</v>
      </c>
      <c r="ND22" s="1">
        <v>5.3313680000000003E-5</v>
      </c>
      <c r="NE22" s="1">
        <v>1.707622E-2</v>
      </c>
      <c r="NF22">
        <v>0.61953320000000001</v>
      </c>
      <c r="NG22">
        <v>14.840450000000001</v>
      </c>
      <c r="NH22" s="1">
        <v>5.1467629999999997E-5</v>
      </c>
      <c r="NI22">
        <v>1.6497439999999999E-2</v>
      </c>
      <c r="NJ22">
        <v>0.61910639999999995</v>
      </c>
      <c r="NK22">
        <v>14.01638</v>
      </c>
      <c r="NL22" s="1">
        <v>4.9665959999999999E-5</v>
      </c>
      <c r="NM22" s="1">
        <v>1.5929269999999999E-2</v>
      </c>
      <c r="NN22">
        <v>0.61873699999999998</v>
      </c>
      <c r="NO22">
        <v>13.675599999999999</v>
      </c>
      <c r="NP22" s="1">
        <v>4.7410490000000002E-5</v>
      </c>
      <c r="NQ22" s="1">
        <v>1.5232539999999999E-2</v>
      </c>
      <c r="NR22">
        <v>0.61859600000000003</v>
      </c>
      <c r="NS22">
        <v>13.54002</v>
      </c>
      <c r="NT22" s="1">
        <v>4.2814220000000002E-5</v>
      </c>
      <c r="NU22" s="1">
        <v>1.3788689999999999E-2</v>
      </c>
      <c r="NV22">
        <v>0.61859969999999997</v>
      </c>
      <c r="NW22">
        <v>13.93937</v>
      </c>
      <c r="NX22" s="1">
        <v>3.8612629999999999E-5</v>
      </c>
      <c r="NY22" s="1">
        <v>1.242118E-2</v>
      </c>
      <c r="NZ22">
        <v>0.61862830000000002</v>
      </c>
      <c r="OA22">
        <v>14.950480000000001</v>
      </c>
      <c r="OB22" s="1">
        <v>3.5804499999999999E-5</v>
      </c>
      <c r="OC22" s="1">
        <v>1.1503009999999999E-2</v>
      </c>
      <c r="OD22">
        <v>0.61864319999999995</v>
      </c>
      <c r="OE22">
        <v>15.01745</v>
      </c>
      <c r="OF22" s="1">
        <v>3.3889600000000002E-5</v>
      </c>
      <c r="OG22" s="1">
        <v>1.0880239999999999E-2</v>
      </c>
      <c r="OH22">
        <v>0.61865680000000001</v>
      </c>
      <c r="OI22">
        <v>14.667400000000001</v>
      </c>
      <c r="OJ22" s="1">
        <v>3.2476009999999999E-5</v>
      </c>
      <c r="OK22" s="1">
        <v>1.041891E-2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0.80778220000000001</v>
      </c>
      <c r="G23">
        <v>15.19209</v>
      </c>
      <c r="H23">
        <v>1.6234029999999999</v>
      </c>
      <c r="I23">
        <v>716.83839999999998</v>
      </c>
      <c r="J23">
        <v>0.80589279999999996</v>
      </c>
      <c r="K23">
        <v>15.01014</v>
      </c>
      <c r="L23">
        <v>8.9047769999999998E-2</v>
      </c>
      <c r="M23">
        <v>30.59836</v>
      </c>
      <c r="N23">
        <v>0.80400179999999999</v>
      </c>
      <c r="O23">
        <v>14.843590000000001</v>
      </c>
      <c r="P23" s="1">
        <v>7.4559200000000006E-2</v>
      </c>
      <c r="Q23">
        <v>25.061119999999999</v>
      </c>
      <c r="R23">
        <v>0.80212260000000002</v>
      </c>
      <c r="S23">
        <v>14.428739999999999</v>
      </c>
      <c r="T23" s="1">
        <v>6.7235660000000003E-2</v>
      </c>
      <c r="U23">
        <v>22.64385</v>
      </c>
      <c r="V23">
        <v>0.80021370000000003</v>
      </c>
      <c r="W23">
        <v>14.06315</v>
      </c>
      <c r="X23" s="1">
        <v>6.0918260000000002E-2</v>
      </c>
      <c r="Y23">
        <v>20.54485</v>
      </c>
      <c r="Z23">
        <v>0.79751689999999997</v>
      </c>
      <c r="AA23">
        <v>13.97939</v>
      </c>
      <c r="AB23" s="1">
        <v>6.1328859999999999E-2</v>
      </c>
      <c r="AC23">
        <v>20.487570000000002</v>
      </c>
      <c r="AD23">
        <v>0.79271789999999998</v>
      </c>
      <c r="AE23">
        <v>13.898899999999999</v>
      </c>
      <c r="AF23" s="1">
        <v>7.5053129999999996E-2</v>
      </c>
      <c r="AG23">
        <v>25.254999999999999</v>
      </c>
      <c r="AH23">
        <v>0.78702280000000002</v>
      </c>
      <c r="AI23">
        <v>13.77853</v>
      </c>
      <c r="AJ23" s="1">
        <v>7.9061999999999993E-2</v>
      </c>
      <c r="AK23">
        <v>26.95664</v>
      </c>
      <c r="AL23">
        <v>0.78102499999999997</v>
      </c>
      <c r="AM23">
        <v>14.28139</v>
      </c>
      <c r="AN23" s="1">
        <v>7.3835540000000005E-2</v>
      </c>
      <c r="AO23">
        <v>25.43055</v>
      </c>
      <c r="AP23">
        <v>0.77475550000000004</v>
      </c>
      <c r="AQ23">
        <v>14.179819999999999</v>
      </c>
      <c r="AR23" s="1">
        <v>6.7099790000000006E-2</v>
      </c>
      <c r="AS23">
        <v>23.305759999999999</v>
      </c>
      <c r="AT23">
        <v>0.76825889999999997</v>
      </c>
      <c r="AU23">
        <v>13.73513</v>
      </c>
      <c r="AV23" s="1">
        <v>5.9148029999999997E-2</v>
      </c>
      <c r="AW23">
        <v>20.718499999999999</v>
      </c>
      <c r="AX23">
        <v>0.76160229999999995</v>
      </c>
      <c r="AY23">
        <v>13.319570000000001</v>
      </c>
      <c r="AZ23" s="1">
        <v>5.1874249999999997E-2</v>
      </c>
      <c r="BA23">
        <v>18.310359999999999</v>
      </c>
      <c r="BB23">
        <v>0.75474019999999997</v>
      </c>
      <c r="BC23">
        <v>12.916399999999999</v>
      </c>
      <c r="BD23" s="1">
        <v>4.5372259999999998E-2</v>
      </c>
      <c r="BE23">
        <v>16.150079999999999</v>
      </c>
      <c r="BF23">
        <v>0.74767349999999999</v>
      </c>
      <c r="BG23">
        <v>12.75095</v>
      </c>
      <c r="BH23">
        <v>3.9501050000000003E-2</v>
      </c>
      <c r="BI23">
        <v>14.181380000000001</v>
      </c>
      <c r="BJ23">
        <v>0.74046670000000003</v>
      </c>
      <c r="BK23">
        <v>12.8918</v>
      </c>
      <c r="BL23" s="1">
        <v>3.4533269999999998E-2</v>
      </c>
      <c r="BM23">
        <v>12.50558</v>
      </c>
      <c r="BN23">
        <v>0.73309069999999998</v>
      </c>
      <c r="BO23">
        <v>13.470190000000001</v>
      </c>
      <c r="BP23" s="1">
        <v>3.0242249999999998E-2</v>
      </c>
      <c r="BQ23">
        <v>11.05021</v>
      </c>
      <c r="BR23">
        <v>0.72594579999999997</v>
      </c>
      <c r="BS23">
        <v>13.981780000000001</v>
      </c>
      <c r="BT23" s="1">
        <v>2.6678009999999999E-2</v>
      </c>
      <c r="BU23">
        <v>9.838101</v>
      </c>
      <c r="BV23">
        <v>0.71908260000000002</v>
      </c>
      <c r="BW23">
        <v>14.238860000000001</v>
      </c>
      <c r="BX23" s="1">
        <v>2.2954929999999998E-2</v>
      </c>
      <c r="BY23">
        <v>8.5466999999999995</v>
      </c>
      <c r="BZ23">
        <v>0.71201769999999998</v>
      </c>
      <c r="CA23">
        <v>14.03298</v>
      </c>
      <c r="CB23" s="1">
        <v>1.9891559999999999E-2</v>
      </c>
      <c r="CC23">
        <v>7.4717140000000004</v>
      </c>
      <c r="CD23">
        <v>0.70470279999999996</v>
      </c>
      <c r="CE23">
        <v>13.196009999999999</v>
      </c>
      <c r="CF23" s="1">
        <v>1.7093239999999999E-2</v>
      </c>
      <c r="CG23">
        <v>6.4819909999999998</v>
      </c>
      <c r="CH23">
        <v>0.69701460000000004</v>
      </c>
      <c r="CI23">
        <v>12.603579999999999</v>
      </c>
      <c r="CJ23" s="1">
        <v>1.479286E-2</v>
      </c>
      <c r="CK23">
        <v>5.6675789999999999</v>
      </c>
      <c r="CL23">
        <v>0.68913559999999996</v>
      </c>
      <c r="CM23">
        <v>12.54542</v>
      </c>
      <c r="CN23" s="1">
        <v>1.269441E-2</v>
      </c>
      <c r="CO23">
        <v>4.914396</v>
      </c>
      <c r="CP23">
        <v>0.68106259999999996</v>
      </c>
      <c r="CQ23">
        <v>12.609349999999999</v>
      </c>
      <c r="CR23" s="1">
        <v>1.087481E-2</v>
      </c>
      <c r="CS23">
        <v>4.2557140000000002</v>
      </c>
      <c r="CT23">
        <v>0.6732669</v>
      </c>
      <c r="CU23">
        <v>13.271850000000001</v>
      </c>
      <c r="CV23" s="1">
        <v>9.38516E-3</v>
      </c>
      <c r="CW23">
        <v>3.70526</v>
      </c>
      <c r="CX23">
        <v>0.66591330000000004</v>
      </c>
      <c r="CY23">
        <v>14.215490000000001</v>
      </c>
      <c r="CZ23" s="1">
        <v>8.0747460000000007E-3</v>
      </c>
      <c r="DA23">
        <v>3.220672</v>
      </c>
      <c r="DB23">
        <v>0.65937539999999994</v>
      </c>
      <c r="DC23">
        <v>14.44093</v>
      </c>
      <c r="DD23" s="1">
        <v>6.9140199999999999E-3</v>
      </c>
      <c r="DE23">
        <v>2.7794530000000002</v>
      </c>
      <c r="DF23">
        <v>0.65258459999999996</v>
      </c>
      <c r="DG23">
        <v>14.20327</v>
      </c>
      <c r="DH23" s="1">
        <v>5.850676E-3</v>
      </c>
      <c r="DI23">
        <v>2.3735900000000001</v>
      </c>
      <c r="DJ23">
        <v>0.64530299999999996</v>
      </c>
      <c r="DK23">
        <v>13.58652</v>
      </c>
      <c r="DL23" s="1">
        <v>4.9222270000000004E-3</v>
      </c>
      <c r="DM23">
        <v>2.0143589999999998</v>
      </c>
      <c r="DN23">
        <v>0.63791319999999996</v>
      </c>
      <c r="DO23">
        <v>13.19455</v>
      </c>
      <c r="DP23" s="1">
        <v>4.0885000000000001E-3</v>
      </c>
      <c r="DQ23">
        <v>1.689101</v>
      </c>
      <c r="DR23">
        <v>0.63120909999999997</v>
      </c>
      <c r="DS23">
        <v>13.05362</v>
      </c>
      <c r="DT23" s="1">
        <v>3.3589010000000001E-3</v>
      </c>
      <c r="DU23">
        <v>1.40323</v>
      </c>
      <c r="DV23">
        <v>0.62878520000000004</v>
      </c>
      <c r="DW23">
        <v>12.78861</v>
      </c>
      <c r="DX23" s="1">
        <v>2.34278E-3</v>
      </c>
      <c r="DY23">
        <v>0.99061829999999995</v>
      </c>
      <c r="DZ23">
        <v>0.62842929999999997</v>
      </c>
      <c r="EA23">
        <v>13.27562</v>
      </c>
      <c r="EB23" s="1">
        <v>1.472405E-3</v>
      </c>
      <c r="EC23">
        <v>0.6225039</v>
      </c>
      <c r="ED23">
        <v>0.62851849999999998</v>
      </c>
      <c r="EE23">
        <v>14.08475</v>
      </c>
      <c r="EF23" s="1">
        <v>9.5664820000000001E-4</v>
      </c>
      <c r="EG23">
        <v>0.40148210000000001</v>
      </c>
      <c r="EH23">
        <v>0.62876270000000001</v>
      </c>
      <c r="EI23">
        <v>14.665469999999999</v>
      </c>
      <c r="EJ23" s="1">
        <v>6.8973500000000002E-4</v>
      </c>
      <c r="EK23">
        <v>0.28668500000000002</v>
      </c>
      <c r="EL23">
        <v>0.62891070000000004</v>
      </c>
      <c r="EM23">
        <v>14.732340000000001</v>
      </c>
      <c r="EN23" s="1">
        <v>5.5259980000000003E-4</v>
      </c>
      <c r="EO23">
        <v>0.227909</v>
      </c>
      <c r="EP23">
        <v>0.62901410000000002</v>
      </c>
      <c r="EQ23">
        <v>13.94702</v>
      </c>
      <c r="ER23" s="1">
        <v>4.7408059999999998E-4</v>
      </c>
      <c r="ES23">
        <v>0.19430620000000001</v>
      </c>
      <c r="ET23">
        <v>0.62906059999999997</v>
      </c>
      <c r="EU23">
        <v>12.941409999999999</v>
      </c>
      <c r="EV23" s="1">
        <v>4.2515100000000002E-4</v>
      </c>
      <c r="EW23">
        <v>0.17346329999999999</v>
      </c>
      <c r="EX23">
        <v>0.62909660000000001</v>
      </c>
      <c r="EY23">
        <v>12.638579999999999</v>
      </c>
      <c r="EZ23" s="1">
        <v>3.9162000000000002E-4</v>
      </c>
      <c r="FA23">
        <v>0.1591032</v>
      </c>
      <c r="FB23">
        <v>0.62910350000000004</v>
      </c>
      <c r="FC23">
        <v>13.01667</v>
      </c>
      <c r="FD23" s="1">
        <v>3.6476990000000001E-4</v>
      </c>
      <c r="FE23">
        <v>0.14770990000000001</v>
      </c>
      <c r="FF23">
        <v>0.62910980000000005</v>
      </c>
      <c r="FG23">
        <v>14.415789999999999</v>
      </c>
      <c r="FH23" s="1">
        <v>3.4337080000000002E-4</v>
      </c>
      <c r="FI23">
        <v>0.1385102</v>
      </c>
      <c r="FJ23">
        <v>0.62911309999999998</v>
      </c>
      <c r="FK23">
        <v>15.24418</v>
      </c>
      <c r="FL23" s="1">
        <v>3.2476180000000002E-4</v>
      </c>
      <c r="FM23">
        <v>0.1305595</v>
      </c>
      <c r="FN23">
        <v>0.62912639999999997</v>
      </c>
      <c r="FO23">
        <v>14.99409</v>
      </c>
      <c r="FP23" s="1">
        <v>3.0758169999999999E-4</v>
      </c>
      <c r="FQ23">
        <v>0.1232579</v>
      </c>
      <c r="FR23">
        <v>0.62912420000000002</v>
      </c>
      <c r="FS23">
        <v>14.372999999999999</v>
      </c>
      <c r="FT23" s="1">
        <v>2.9221130000000001E-4</v>
      </c>
      <c r="FU23">
        <v>0.1166915</v>
      </c>
      <c r="FV23">
        <v>0.62912049999999997</v>
      </c>
      <c r="FW23">
        <v>13.64526</v>
      </c>
      <c r="FX23" s="1">
        <v>2.7757219999999998E-4</v>
      </c>
      <c r="FY23">
        <v>0.11046400000000001</v>
      </c>
      <c r="FZ23">
        <v>0.62914049999999999</v>
      </c>
      <c r="GA23">
        <v>12.888769999999999</v>
      </c>
      <c r="GB23">
        <v>2.6423510000000001E-4</v>
      </c>
      <c r="GC23">
        <v>0.10477450000000001</v>
      </c>
      <c r="GD23">
        <v>0.62912349999999995</v>
      </c>
      <c r="GE23">
        <v>12.553800000000001</v>
      </c>
      <c r="GF23" s="1">
        <v>2.5215060000000002E-4</v>
      </c>
      <c r="GG23">
        <v>9.963611E-2</v>
      </c>
      <c r="GH23">
        <v>0.62914219999999998</v>
      </c>
      <c r="GI23">
        <v>12.762370000000001</v>
      </c>
      <c r="GJ23" s="1">
        <v>2.402475E-4</v>
      </c>
      <c r="GK23">
        <v>9.4585699999999995E-2</v>
      </c>
      <c r="GL23">
        <v>0.62912290000000004</v>
      </c>
      <c r="GM23">
        <v>14.095370000000001</v>
      </c>
      <c r="GN23" s="1">
        <v>2.297128E-4</v>
      </c>
      <c r="GO23">
        <v>9.011081E-2</v>
      </c>
      <c r="GP23">
        <v>0.6291175</v>
      </c>
      <c r="GQ23">
        <v>15.12093</v>
      </c>
      <c r="GR23" s="1">
        <v>2.1990080000000001E-4</v>
      </c>
      <c r="GS23">
        <v>8.5962499999999997E-2</v>
      </c>
      <c r="GT23">
        <v>0.6291291</v>
      </c>
      <c r="GU23">
        <v>15.102550000000001</v>
      </c>
      <c r="GV23" s="1">
        <v>2.1022900000000001E-4</v>
      </c>
      <c r="GW23">
        <v>8.1893640000000004E-2</v>
      </c>
      <c r="GX23">
        <v>0.62912230000000002</v>
      </c>
      <c r="GY23">
        <v>14.843</v>
      </c>
      <c r="GZ23" s="1">
        <v>2.0096139999999999E-4</v>
      </c>
      <c r="HA23">
        <v>7.8020010000000001E-2</v>
      </c>
      <c r="HB23">
        <v>0.62912749999999995</v>
      </c>
      <c r="HC23">
        <v>14.09783</v>
      </c>
      <c r="HD23" s="1">
        <v>1.923285E-4</v>
      </c>
      <c r="HE23">
        <v>7.4466729999999995E-2</v>
      </c>
      <c r="HF23">
        <v>0.62913980000000003</v>
      </c>
      <c r="HG23">
        <v>13.07316</v>
      </c>
      <c r="HH23" s="1">
        <v>1.8427339999999999E-4</v>
      </c>
      <c r="HI23">
        <v>7.1159420000000001E-2</v>
      </c>
      <c r="HJ23">
        <v>0.62912440000000003</v>
      </c>
      <c r="HK23">
        <v>12.800219999999999</v>
      </c>
      <c r="HL23" s="1">
        <v>1.7663250000000001E-4</v>
      </c>
      <c r="HM23">
        <v>6.8064139999999995E-2</v>
      </c>
      <c r="HN23">
        <v>0.62912489999999999</v>
      </c>
      <c r="HO23">
        <v>13.007300000000001</v>
      </c>
      <c r="HP23" s="1">
        <v>1.690544E-4</v>
      </c>
      <c r="HQ23">
        <v>6.5051719999999993E-2</v>
      </c>
      <c r="HR23">
        <v>0.62914289999999995</v>
      </c>
      <c r="HS23">
        <v>14.10026</v>
      </c>
      <c r="HT23" s="1">
        <v>1.6204079999999999E-4</v>
      </c>
      <c r="HU23">
        <v>6.2234100000000001E-2</v>
      </c>
      <c r="HV23">
        <v>0.62911819999999996</v>
      </c>
      <c r="HW23">
        <v>15.14504</v>
      </c>
      <c r="HX23" s="1">
        <v>1.552975E-4</v>
      </c>
      <c r="HY23">
        <v>5.9595130000000003E-2</v>
      </c>
      <c r="HZ23">
        <v>0.62914369999999997</v>
      </c>
      <c r="IA23">
        <v>15.29242</v>
      </c>
      <c r="IB23" s="1">
        <v>1.491672E-4</v>
      </c>
      <c r="IC23">
        <v>5.716881E-2</v>
      </c>
      <c r="ID23">
        <v>0.62912579999999996</v>
      </c>
      <c r="IE23">
        <v>14.98272</v>
      </c>
      <c r="IF23" s="1">
        <v>1.4302529999999999E-4</v>
      </c>
      <c r="IG23">
        <v>5.4778210000000001E-2</v>
      </c>
      <c r="IH23">
        <v>0.62914020000000004</v>
      </c>
      <c r="II23">
        <v>14.12748</v>
      </c>
      <c r="IJ23" s="1">
        <v>1.3727929999999999E-4</v>
      </c>
      <c r="IK23">
        <v>5.2543930000000003E-2</v>
      </c>
      <c r="IL23">
        <v>0.62912570000000001</v>
      </c>
      <c r="IM23">
        <v>13.17995</v>
      </c>
      <c r="IN23" s="1">
        <v>1.3175080000000001E-4</v>
      </c>
      <c r="IO23">
        <v>5.0416370000000002E-2</v>
      </c>
      <c r="IP23">
        <v>0.62912570000000001</v>
      </c>
      <c r="IQ23">
        <v>12.76268</v>
      </c>
      <c r="IR23" s="1">
        <v>1.2625970000000001E-4</v>
      </c>
      <c r="IS23">
        <v>4.8307360000000001E-2</v>
      </c>
      <c r="IT23">
        <v>0.62911419999999996</v>
      </c>
      <c r="IU23">
        <v>12.741529999999999</v>
      </c>
      <c r="IV23" s="1">
        <v>1.215475E-4</v>
      </c>
      <c r="IW23">
        <v>4.6481750000000002E-2</v>
      </c>
      <c r="IX23">
        <v>0.62911609999999996</v>
      </c>
      <c r="IY23">
        <v>13.58465</v>
      </c>
      <c r="IZ23" s="1">
        <v>1.168419E-4</v>
      </c>
      <c r="JA23">
        <v>4.4682029999999998E-2</v>
      </c>
      <c r="JB23">
        <v>0.62912780000000001</v>
      </c>
      <c r="JC23">
        <v>14.11529</v>
      </c>
      <c r="JD23" s="1">
        <v>1.122606E-4</v>
      </c>
      <c r="JE23">
        <v>4.2917570000000002E-2</v>
      </c>
      <c r="JF23">
        <v>0.6291099</v>
      </c>
      <c r="JG23">
        <v>14.25644</v>
      </c>
      <c r="JH23" s="1">
        <v>1.081517E-4</v>
      </c>
      <c r="JI23">
        <v>4.1342539999999997E-2</v>
      </c>
      <c r="JJ23">
        <v>0.62913920000000001</v>
      </c>
      <c r="JK23">
        <v>14.135870000000001</v>
      </c>
      <c r="JL23" s="1">
        <v>1.0398759999999999E-4</v>
      </c>
      <c r="JM23">
        <v>3.9741810000000002E-2</v>
      </c>
      <c r="JN23">
        <v>0.62914809999999999</v>
      </c>
      <c r="JO23">
        <v>13.798</v>
      </c>
      <c r="JP23" s="1">
        <v>1.0010250000000001E-4</v>
      </c>
      <c r="JQ23">
        <v>3.8267620000000002E-2</v>
      </c>
      <c r="JR23">
        <v>0.62914440000000005</v>
      </c>
      <c r="JS23">
        <v>13.858739999999999</v>
      </c>
      <c r="JT23" s="1">
        <v>9.6441409999999995E-5</v>
      </c>
      <c r="JU23">
        <v>3.6862390000000002E-2</v>
      </c>
      <c r="JV23">
        <v>0.62909669999999995</v>
      </c>
      <c r="JW23">
        <v>13.92013</v>
      </c>
      <c r="JX23" s="1">
        <v>9.323446E-5</v>
      </c>
      <c r="JY23">
        <v>3.5610530000000001E-2</v>
      </c>
      <c r="JZ23">
        <v>0.62896439999999998</v>
      </c>
      <c r="KA23">
        <v>13.868209999999999</v>
      </c>
      <c r="KB23" s="1">
        <v>9.3024569999999995E-5</v>
      </c>
      <c r="KC23">
        <v>3.548105E-2</v>
      </c>
      <c r="KD23">
        <v>0.62875709999999996</v>
      </c>
      <c r="KE23">
        <v>14.548500000000001</v>
      </c>
      <c r="KF23" s="1">
        <v>9.2927339999999997E-5</v>
      </c>
      <c r="KG23">
        <v>3.547753E-2</v>
      </c>
      <c r="KH23">
        <v>0.62854810000000005</v>
      </c>
      <c r="KI23">
        <v>14.961320000000001</v>
      </c>
      <c r="KJ23" s="1">
        <v>9.1410589999999994E-5</v>
      </c>
      <c r="KK23">
        <v>3.4937879999999998E-2</v>
      </c>
      <c r="KL23">
        <v>0.62833620000000001</v>
      </c>
      <c r="KM23">
        <v>14.703670000000001</v>
      </c>
      <c r="KN23" s="1">
        <v>8.890844E-5</v>
      </c>
      <c r="KO23">
        <v>3.4008440000000001E-2</v>
      </c>
      <c r="KP23">
        <v>0.62811220000000001</v>
      </c>
      <c r="KQ23">
        <v>14.515969999999999</v>
      </c>
      <c r="KR23" s="1">
        <v>8.6016759999999997E-5</v>
      </c>
      <c r="KS23">
        <v>3.2919850000000001E-2</v>
      </c>
      <c r="KT23">
        <v>0.62786969999999998</v>
      </c>
      <c r="KU23">
        <v>13.902670000000001</v>
      </c>
      <c r="KV23" s="1">
        <v>8.2980999999999997E-5</v>
      </c>
      <c r="KW23">
        <v>3.1778180000000003E-2</v>
      </c>
      <c r="KX23">
        <v>0.62765479999999996</v>
      </c>
      <c r="KY23">
        <v>13.146979999999999</v>
      </c>
      <c r="KZ23" s="1">
        <v>7.9990169999999997E-5</v>
      </c>
      <c r="LA23">
        <v>3.0638660000000002E-2</v>
      </c>
      <c r="LB23">
        <v>0.6274729</v>
      </c>
      <c r="LC23">
        <v>12.92745</v>
      </c>
      <c r="LD23" s="1">
        <v>7.6760730000000001E-5</v>
      </c>
      <c r="LE23">
        <v>2.9431120000000002E-2</v>
      </c>
      <c r="LF23">
        <v>0.62739330000000004</v>
      </c>
      <c r="LG23">
        <v>13.069419999999999</v>
      </c>
      <c r="LH23" s="1">
        <v>7.1603979999999999E-5</v>
      </c>
      <c r="LI23">
        <v>2.7497810000000001E-2</v>
      </c>
      <c r="LJ23">
        <v>0.62738380000000005</v>
      </c>
      <c r="LK23">
        <v>14.28877</v>
      </c>
      <c r="LL23" s="1">
        <v>6.6482750000000003E-5</v>
      </c>
      <c r="LM23">
        <v>2.5515240000000002E-2</v>
      </c>
      <c r="LN23">
        <v>0.62739219999999996</v>
      </c>
      <c r="LO23">
        <v>15.23373</v>
      </c>
      <c r="LP23" s="1">
        <v>6.2700479999999999E-5</v>
      </c>
      <c r="LQ23">
        <v>2.4033269999999999E-2</v>
      </c>
      <c r="LR23">
        <v>0.62740180000000001</v>
      </c>
      <c r="LS23">
        <v>15.449450000000001</v>
      </c>
      <c r="LT23" s="1">
        <v>5.9871599999999998E-5</v>
      </c>
      <c r="LU23">
        <v>2.2942710000000002E-2</v>
      </c>
      <c r="LV23">
        <v>0.62739599999999995</v>
      </c>
      <c r="LW23">
        <v>15.921620000000001</v>
      </c>
      <c r="LX23" s="1">
        <v>5.7472400000000002E-5</v>
      </c>
      <c r="LY23">
        <v>2.202001E-2</v>
      </c>
      <c r="LZ23">
        <v>0.62742010000000004</v>
      </c>
      <c r="MA23">
        <v>15.62825</v>
      </c>
      <c r="MB23" s="1">
        <v>5.5403989999999999E-5</v>
      </c>
      <c r="MC23">
        <v>2.1227179999999998E-2</v>
      </c>
      <c r="MD23">
        <v>0.62742469999999995</v>
      </c>
      <c r="ME23">
        <v>14.16947</v>
      </c>
      <c r="MF23" s="1">
        <v>5.3408459999999999E-5</v>
      </c>
      <c r="MG23">
        <v>2.0460530000000001E-2</v>
      </c>
      <c r="MH23">
        <v>0.62736639999999999</v>
      </c>
      <c r="MI23">
        <v>13.149459999999999</v>
      </c>
      <c r="MJ23" s="1">
        <v>5.2040160000000001E-5</v>
      </c>
      <c r="MK23">
        <v>1.9907439999999998E-2</v>
      </c>
      <c r="ML23">
        <v>0.62708960000000002</v>
      </c>
      <c r="MM23">
        <v>13.34896</v>
      </c>
      <c r="MN23" s="1">
        <v>5.3782790000000002E-5</v>
      </c>
      <c r="MO23">
        <v>2.0521279999999999E-2</v>
      </c>
      <c r="MP23">
        <v>0.62667660000000003</v>
      </c>
      <c r="MQ23">
        <v>14.78429</v>
      </c>
      <c r="MR23" s="1">
        <v>5.5719169999999998E-5</v>
      </c>
      <c r="MS23">
        <v>2.1304159999999999E-2</v>
      </c>
      <c r="MT23">
        <v>0.62622960000000005</v>
      </c>
      <c r="MU23">
        <v>15.71345</v>
      </c>
      <c r="MV23" s="1">
        <v>5.6022439999999997E-5</v>
      </c>
      <c r="MW23">
        <v>2.1463599999999999E-2</v>
      </c>
      <c r="MX23">
        <v>0.62576310000000002</v>
      </c>
      <c r="MY23">
        <v>15.662750000000001</v>
      </c>
      <c r="MZ23" s="1">
        <v>5.4982799999999998E-5</v>
      </c>
      <c r="NA23">
        <v>2.1099900000000001E-2</v>
      </c>
      <c r="NB23">
        <v>0.62531760000000003</v>
      </c>
      <c r="NC23">
        <v>15.556419999999999</v>
      </c>
      <c r="ND23" s="1">
        <v>5.3492980000000003E-5</v>
      </c>
      <c r="NE23">
        <v>2.0548339999999998E-2</v>
      </c>
      <c r="NF23">
        <v>0.62486679999999994</v>
      </c>
      <c r="NG23">
        <v>14.980449999999999</v>
      </c>
      <c r="NH23" s="1">
        <v>5.1657489999999997E-5</v>
      </c>
      <c r="NI23">
        <v>1.9859060000000001E-2</v>
      </c>
      <c r="NJ23">
        <v>0.62441380000000002</v>
      </c>
      <c r="NK23">
        <v>14.12499</v>
      </c>
      <c r="NL23" s="1">
        <v>4.984954E-5</v>
      </c>
      <c r="NM23">
        <v>1.9173969999999999E-2</v>
      </c>
      <c r="NN23">
        <v>0.62401019999999996</v>
      </c>
      <c r="NO23">
        <v>13.731719999999999</v>
      </c>
      <c r="NP23" s="1">
        <v>4.771616E-5</v>
      </c>
      <c r="NQ23">
        <v>1.8385849999999999E-2</v>
      </c>
      <c r="NR23">
        <v>0.62383540000000004</v>
      </c>
      <c r="NS23">
        <v>13.581340000000001</v>
      </c>
      <c r="NT23" s="1">
        <v>4.3296169999999999E-5</v>
      </c>
      <c r="NU23">
        <v>1.6734829999999999E-2</v>
      </c>
      <c r="NV23">
        <v>0.62380869999999999</v>
      </c>
      <c r="NW23">
        <v>13.960419999999999</v>
      </c>
      <c r="NX23" s="1">
        <v>3.895991E-5</v>
      </c>
      <c r="NY23" s="1">
        <v>1.5040680000000001E-2</v>
      </c>
      <c r="NZ23">
        <v>0.62380780000000002</v>
      </c>
      <c r="OA23">
        <v>14.98503</v>
      </c>
      <c r="OB23" s="1">
        <v>3.6034849999999999E-5</v>
      </c>
      <c r="OC23" s="1">
        <v>1.388846E-2</v>
      </c>
      <c r="OD23">
        <v>0.62382009999999999</v>
      </c>
      <c r="OE23">
        <v>15.123939999999999</v>
      </c>
      <c r="OF23" s="1">
        <v>3.4069639999999999E-5</v>
      </c>
      <c r="OG23" s="1">
        <v>1.312031E-2</v>
      </c>
      <c r="OH23">
        <v>0.6238283</v>
      </c>
      <c r="OI23">
        <v>14.776770000000001</v>
      </c>
      <c r="OJ23" s="1">
        <v>3.2610549999999999E-5</v>
      </c>
      <c r="OK23" s="1">
        <v>1.254681E-2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1.000472</v>
      </c>
      <c r="G24">
        <v>15.21631</v>
      </c>
      <c r="H24">
        <v>3.0650170000000001</v>
      </c>
      <c r="I24">
        <v>1209.817</v>
      </c>
      <c r="J24">
        <v>0.99819939999999996</v>
      </c>
      <c r="K24">
        <v>15.08492</v>
      </c>
      <c r="L24">
        <v>9.5707790000000001E-2</v>
      </c>
      <c r="M24">
        <v>29.039580000000001</v>
      </c>
      <c r="N24">
        <v>0.99589870000000003</v>
      </c>
      <c r="O24">
        <v>14.891400000000001</v>
      </c>
      <c r="P24" s="1">
        <v>7.5248380000000004E-2</v>
      </c>
      <c r="Q24">
        <v>21.849360000000001</v>
      </c>
      <c r="R24">
        <v>0.99359249999999999</v>
      </c>
      <c r="S24">
        <v>14.491709999999999</v>
      </c>
      <c r="T24">
        <v>6.7882670000000006E-2</v>
      </c>
      <c r="U24">
        <v>19.748149999999999</v>
      </c>
      <c r="V24">
        <v>0.99128260000000001</v>
      </c>
      <c r="W24">
        <v>14.094989999999999</v>
      </c>
      <c r="X24" s="1">
        <v>6.1452840000000002E-2</v>
      </c>
      <c r="Y24">
        <v>17.900030000000001</v>
      </c>
      <c r="Z24">
        <v>0.98807350000000005</v>
      </c>
      <c r="AA24">
        <v>13.9964</v>
      </c>
      <c r="AB24" s="1">
        <v>6.0354940000000003E-2</v>
      </c>
      <c r="AC24">
        <v>17.440560000000001</v>
      </c>
      <c r="AD24">
        <v>0.98234390000000005</v>
      </c>
      <c r="AE24">
        <v>13.92596</v>
      </c>
      <c r="AF24">
        <v>7.4046039999999994E-2</v>
      </c>
      <c r="AG24">
        <v>21.484559999999998</v>
      </c>
      <c r="AH24">
        <v>0.97547510000000004</v>
      </c>
      <c r="AI24">
        <v>13.807869999999999</v>
      </c>
      <c r="AJ24">
        <v>7.9092309999999999E-2</v>
      </c>
      <c r="AK24">
        <v>23.251840000000001</v>
      </c>
      <c r="AL24">
        <v>0.96817770000000003</v>
      </c>
      <c r="AM24">
        <v>14.30372</v>
      </c>
      <c r="AN24" s="1">
        <v>7.4407760000000003E-2</v>
      </c>
      <c r="AO24">
        <v>22.110489999999999</v>
      </c>
      <c r="AP24">
        <v>0.96047340000000003</v>
      </c>
      <c r="AQ24">
        <v>14.26229</v>
      </c>
      <c r="AR24" s="1">
        <v>6.7774940000000006E-2</v>
      </c>
      <c r="AS24">
        <v>20.300899999999999</v>
      </c>
      <c r="AT24">
        <v>0.95242420000000005</v>
      </c>
      <c r="AU24">
        <v>13.81114</v>
      </c>
      <c r="AV24" s="1">
        <v>5.9875749999999998E-2</v>
      </c>
      <c r="AW24">
        <v>18.087610000000002</v>
      </c>
      <c r="AX24">
        <v>0.94416560000000005</v>
      </c>
      <c r="AY24">
        <v>13.38923</v>
      </c>
      <c r="AZ24" s="1">
        <v>5.2505870000000003E-2</v>
      </c>
      <c r="BA24">
        <v>15.980320000000001</v>
      </c>
      <c r="BB24">
        <v>0.93570880000000001</v>
      </c>
      <c r="BC24">
        <v>12.969620000000001</v>
      </c>
      <c r="BD24">
        <v>4.5950650000000003E-2</v>
      </c>
      <c r="BE24">
        <v>14.09859</v>
      </c>
      <c r="BF24">
        <v>0.92702090000000004</v>
      </c>
      <c r="BG24">
        <v>12.79622</v>
      </c>
      <c r="BH24" s="1">
        <v>4.001677E-2</v>
      </c>
      <c r="BI24">
        <v>12.381220000000001</v>
      </c>
      <c r="BJ24">
        <v>0.91819390000000001</v>
      </c>
      <c r="BK24">
        <v>12.916320000000001</v>
      </c>
      <c r="BL24" s="1">
        <v>3.4975979999999997E-2</v>
      </c>
      <c r="BM24">
        <v>10.910629999999999</v>
      </c>
      <c r="BN24">
        <v>0.90920529999999999</v>
      </c>
      <c r="BO24">
        <v>13.502610000000001</v>
      </c>
      <c r="BP24" s="1">
        <v>3.061881E-2</v>
      </c>
      <c r="BQ24">
        <v>9.6334999999999997</v>
      </c>
      <c r="BR24">
        <v>0.90064670000000002</v>
      </c>
      <c r="BS24">
        <v>14.04433</v>
      </c>
      <c r="BT24" s="1">
        <v>2.7024220000000002E-2</v>
      </c>
      <c r="BU24">
        <v>8.5747040000000005</v>
      </c>
      <c r="BV24">
        <v>0.89238170000000006</v>
      </c>
      <c r="BW24">
        <v>14.334949999999999</v>
      </c>
      <c r="BX24" s="1">
        <v>2.3304060000000001E-2</v>
      </c>
      <c r="BY24">
        <v>7.4639620000000004</v>
      </c>
      <c r="BZ24">
        <v>0.88372580000000001</v>
      </c>
      <c r="CA24">
        <v>14.14725</v>
      </c>
      <c r="CB24" s="1">
        <v>2.018209E-2</v>
      </c>
      <c r="CC24">
        <v>6.5164720000000003</v>
      </c>
      <c r="CD24">
        <v>0.87469810000000003</v>
      </c>
      <c r="CE24">
        <v>13.313890000000001</v>
      </c>
      <c r="CF24" s="1">
        <v>1.7345849999999999E-2</v>
      </c>
      <c r="CG24">
        <v>5.6537280000000001</v>
      </c>
      <c r="CH24">
        <v>0.86518669999999998</v>
      </c>
      <c r="CI24">
        <v>12.65803</v>
      </c>
      <c r="CJ24" s="1">
        <v>1.5015850000000001E-2</v>
      </c>
      <c r="CK24">
        <v>4.9418049999999996</v>
      </c>
      <c r="CL24">
        <v>0.85557430000000001</v>
      </c>
      <c r="CM24">
        <v>12.566700000000001</v>
      </c>
      <c r="CN24" s="1">
        <v>1.2892549999999999E-2</v>
      </c>
      <c r="CO24">
        <v>4.2854530000000004</v>
      </c>
      <c r="CP24">
        <v>0.84578869999999995</v>
      </c>
      <c r="CQ24">
        <v>12.630559999999999</v>
      </c>
      <c r="CR24" s="1">
        <v>1.1051750000000001E-2</v>
      </c>
      <c r="CS24">
        <v>3.7106240000000001</v>
      </c>
      <c r="CT24">
        <v>0.8365013</v>
      </c>
      <c r="CU24">
        <v>13.276770000000001</v>
      </c>
      <c r="CV24" s="1">
        <v>9.5172699999999995E-3</v>
      </c>
      <c r="CW24">
        <v>3.2203270000000002</v>
      </c>
      <c r="CX24">
        <v>0.82820899999999997</v>
      </c>
      <c r="CY24">
        <v>14.25783</v>
      </c>
      <c r="CZ24" s="1">
        <v>8.2089020000000006E-3</v>
      </c>
      <c r="DA24">
        <v>2.8023340000000001</v>
      </c>
      <c r="DB24">
        <v>0.82092909999999997</v>
      </c>
      <c r="DC24">
        <v>14.54562</v>
      </c>
      <c r="DD24" s="1">
        <v>7.0312609999999996E-3</v>
      </c>
      <c r="DE24">
        <v>2.4147940000000001</v>
      </c>
      <c r="DF24">
        <v>0.81314799999999998</v>
      </c>
      <c r="DG24">
        <v>14.31453</v>
      </c>
      <c r="DH24" s="1">
        <v>5.9633339999999998E-3</v>
      </c>
      <c r="DI24">
        <v>2.063161</v>
      </c>
      <c r="DJ24">
        <v>0.80483990000000005</v>
      </c>
      <c r="DK24">
        <v>13.69417</v>
      </c>
      <c r="DL24" s="1">
        <v>5.0164770000000001E-3</v>
      </c>
      <c r="DM24">
        <v>1.747204</v>
      </c>
      <c r="DN24">
        <v>0.79650430000000005</v>
      </c>
      <c r="DO24">
        <v>13.261039999999999</v>
      </c>
      <c r="DP24" s="1">
        <v>4.1720580000000002E-3</v>
      </c>
      <c r="DQ24">
        <v>1.4640979999999999</v>
      </c>
      <c r="DR24">
        <v>0.78910190000000002</v>
      </c>
      <c r="DS24">
        <v>13.098459999999999</v>
      </c>
      <c r="DT24" s="1">
        <v>3.4502729999999998E-3</v>
      </c>
      <c r="DU24">
        <v>1.2197340000000001</v>
      </c>
      <c r="DV24">
        <v>0.78713299999999997</v>
      </c>
      <c r="DW24">
        <v>12.83788</v>
      </c>
      <c r="DX24">
        <v>2.4640119999999998E-3</v>
      </c>
      <c r="DY24">
        <v>0.8801523</v>
      </c>
      <c r="DZ24">
        <v>0.78752960000000005</v>
      </c>
      <c r="EA24">
        <v>13.290839999999999</v>
      </c>
      <c r="EB24" s="1">
        <v>1.5565589999999999E-3</v>
      </c>
      <c r="EC24">
        <v>0.55578309999999997</v>
      </c>
      <c r="ED24">
        <v>0.78815040000000003</v>
      </c>
      <c r="EE24">
        <v>14.12405</v>
      </c>
      <c r="EF24" s="1">
        <v>1.0023090000000001E-3</v>
      </c>
      <c r="EG24">
        <v>0.35518509999999998</v>
      </c>
      <c r="EH24">
        <v>0.78868519999999998</v>
      </c>
      <c r="EI24">
        <v>14.753909999999999</v>
      </c>
      <c r="EJ24" s="1">
        <v>7.1274390000000004E-4</v>
      </c>
      <c r="EK24">
        <v>0.25001970000000001</v>
      </c>
      <c r="EL24">
        <v>0.78902229999999995</v>
      </c>
      <c r="EM24">
        <v>14.86356</v>
      </c>
      <c r="EN24" s="1">
        <v>5.6521329999999995E-4</v>
      </c>
      <c r="EO24">
        <v>0.19660269999999999</v>
      </c>
      <c r="EP24">
        <v>0.78919629999999996</v>
      </c>
      <c r="EQ24">
        <v>14.097720000000001</v>
      </c>
      <c r="ER24" s="1">
        <v>4.8137540000000001E-4</v>
      </c>
      <c r="ES24">
        <v>0.1663481</v>
      </c>
      <c r="ET24">
        <v>0.7893116</v>
      </c>
      <c r="EU24">
        <v>13.04791</v>
      </c>
      <c r="EV24" s="1">
        <v>4.3012209999999999E-4</v>
      </c>
      <c r="EW24">
        <v>0.14791869999999999</v>
      </c>
      <c r="EX24">
        <v>0.78935239999999995</v>
      </c>
      <c r="EY24">
        <v>12.67521</v>
      </c>
      <c r="EZ24" s="1">
        <v>3.9508350000000002E-4</v>
      </c>
      <c r="FA24">
        <v>0.135265</v>
      </c>
      <c r="FB24">
        <v>0.78937259999999998</v>
      </c>
      <c r="FC24">
        <v>13.03017</v>
      </c>
      <c r="FD24" s="1">
        <v>3.6784989999999999E-4</v>
      </c>
      <c r="FE24">
        <v>0.1255223</v>
      </c>
      <c r="FF24">
        <v>0.78941170000000005</v>
      </c>
      <c r="FG24">
        <v>14.42883</v>
      </c>
      <c r="FH24" s="1">
        <v>3.4579329999999999E-4</v>
      </c>
      <c r="FI24">
        <v>0.1175397</v>
      </c>
      <c r="FJ24">
        <v>0.78941139999999999</v>
      </c>
      <c r="FK24">
        <v>15.35225</v>
      </c>
      <c r="FL24" s="1">
        <v>3.2689219999999997E-4</v>
      </c>
      <c r="FM24">
        <v>0.11073330000000001</v>
      </c>
      <c r="FN24">
        <v>0.78940869999999996</v>
      </c>
      <c r="FO24">
        <v>15.16</v>
      </c>
      <c r="FP24" s="1">
        <v>3.0959359999999998E-4</v>
      </c>
      <c r="FQ24">
        <v>0.10454140000000001</v>
      </c>
      <c r="FR24">
        <v>0.78939769999999998</v>
      </c>
      <c r="FS24">
        <v>14.51937</v>
      </c>
      <c r="FT24" s="1">
        <v>2.9406529999999998E-4</v>
      </c>
      <c r="FU24">
        <v>9.8955290000000001E-2</v>
      </c>
      <c r="FV24">
        <v>0.78942140000000005</v>
      </c>
      <c r="FW24">
        <v>13.76219</v>
      </c>
      <c r="FX24" s="1">
        <v>2.7930650000000001E-4</v>
      </c>
      <c r="FY24">
        <v>9.366439E-2</v>
      </c>
      <c r="FZ24">
        <v>0.78939309999999996</v>
      </c>
      <c r="GA24">
        <v>12.974119999999999</v>
      </c>
      <c r="GB24" s="1">
        <v>2.6578240000000003E-4</v>
      </c>
      <c r="GC24">
        <v>8.8809669999999993E-2</v>
      </c>
      <c r="GD24">
        <v>0.78942749999999995</v>
      </c>
      <c r="GE24">
        <v>12.586819999999999</v>
      </c>
      <c r="GF24" s="1">
        <v>2.5361189999999998E-4</v>
      </c>
      <c r="GG24">
        <v>8.4440600000000005E-2</v>
      </c>
      <c r="GH24">
        <v>0.78939490000000001</v>
      </c>
      <c r="GI24">
        <v>12.77176</v>
      </c>
      <c r="GJ24" s="1">
        <v>2.4159370000000001E-4</v>
      </c>
      <c r="GK24">
        <v>8.0155080000000004E-2</v>
      </c>
      <c r="GL24">
        <v>0.78942199999999996</v>
      </c>
      <c r="GM24">
        <v>14.08994</v>
      </c>
      <c r="GN24" s="1">
        <v>2.30969E-4</v>
      </c>
      <c r="GO24">
        <v>7.635111E-2</v>
      </c>
      <c r="GP24">
        <v>0.78941439999999996</v>
      </c>
      <c r="GQ24">
        <v>15.2036</v>
      </c>
      <c r="GR24">
        <v>2.211204E-4</v>
      </c>
      <c r="GS24">
        <v>7.2830679999999995E-2</v>
      </c>
      <c r="GT24">
        <v>0.78939309999999996</v>
      </c>
      <c r="GU24">
        <v>15.257999999999999</v>
      </c>
      <c r="GV24" s="1">
        <v>2.1139530000000001E-4</v>
      </c>
      <c r="GW24">
        <v>6.9384979999999999E-2</v>
      </c>
      <c r="GX24">
        <v>0.78941950000000005</v>
      </c>
      <c r="GY24">
        <v>14.9915</v>
      </c>
      <c r="GZ24" s="1">
        <v>2.0203810000000001E-4</v>
      </c>
      <c r="HA24">
        <v>6.6092529999999997E-2</v>
      </c>
      <c r="HB24">
        <v>0.78938719999999996</v>
      </c>
      <c r="HC24">
        <v>14.245649999999999</v>
      </c>
      <c r="HD24" s="1">
        <v>1.9335519999999999E-4</v>
      </c>
      <c r="HE24">
        <v>6.3079679999999999E-2</v>
      </c>
      <c r="HF24">
        <v>0.78939459999999995</v>
      </c>
      <c r="HG24">
        <v>13.18449</v>
      </c>
      <c r="HH24" s="1">
        <v>1.8520209999999999E-4</v>
      </c>
      <c r="HI24">
        <v>6.0261540000000002E-2</v>
      </c>
      <c r="HJ24">
        <v>0.78938560000000002</v>
      </c>
      <c r="HK24">
        <v>12.83095</v>
      </c>
      <c r="HL24" s="1">
        <v>1.775205E-4</v>
      </c>
      <c r="HM24">
        <v>5.7640610000000002E-2</v>
      </c>
      <c r="HN24">
        <v>0.78942140000000005</v>
      </c>
      <c r="HO24">
        <v>13.027889999999999</v>
      </c>
      <c r="HP24" s="1">
        <v>1.7002449999999999E-4</v>
      </c>
      <c r="HQ24">
        <v>5.5125180000000003E-2</v>
      </c>
      <c r="HR24">
        <v>0.78939700000000002</v>
      </c>
      <c r="HS24">
        <v>14.109260000000001</v>
      </c>
      <c r="HT24" s="1">
        <v>1.6281250000000001E-4</v>
      </c>
      <c r="HU24">
        <v>5.2691330000000001E-2</v>
      </c>
      <c r="HV24">
        <v>0.78941609999999995</v>
      </c>
      <c r="HW24">
        <v>15.21918</v>
      </c>
      <c r="HX24" s="1">
        <v>1.5615019999999999E-4</v>
      </c>
      <c r="HY24">
        <v>5.049244E-2</v>
      </c>
      <c r="HZ24">
        <v>0.78939400000000004</v>
      </c>
      <c r="IA24">
        <v>15.44238</v>
      </c>
      <c r="IB24" s="1">
        <v>1.4986930000000001E-4</v>
      </c>
      <c r="IC24">
        <v>4.8395269999999997E-2</v>
      </c>
      <c r="ID24">
        <v>0.78939119999999996</v>
      </c>
      <c r="IE24">
        <v>15.14073</v>
      </c>
      <c r="IF24" s="1">
        <v>1.437117E-4</v>
      </c>
      <c r="IG24">
        <v>4.6378759999999998E-2</v>
      </c>
      <c r="IH24">
        <v>0.78939320000000002</v>
      </c>
      <c r="II24">
        <v>14.278169999999999</v>
      </c>
      <c r="IJ24" s="1">
        <v>1.3791890000000001E-4</v>
      </c>
      <c r="IK24">
        <v>4.4481340000000001E-2</v>
      </c>
      <c r="IL24">
        <v>0.78938779999999997</v>
      </c>
      <c r="IM24">
        <v>13.284369999999999</v>
      </c>
      <c r="IN24" s="1">
        <v>1.324028E-4</v>
      </c>
      <c r="IO24">
        <v>4.2691380000000001E-2</v>
      </c>
      <c r="IP24">
        <v>0.78942250000000003</v>
      </c>
      <c r="IQ24">
        <v>12.801909999999999</v>
      </c>
      <c r="IR24" s="1">
        <v>1.269101E-4</v>
      </c>
      <c r="IS24">
        <v>4.091521E-2</v>
      </c>
      <c r="IT24">
        <v>0.78941190000000006</v>
      </c>
      <c r="IU24">
        <v>12.75916</v>
      </c>
      <c r="IV24" s="1">
        <v>1.2210260000000001E-4</v>
      </c>
      <c r="IW24">
        <v>3.9342219999999997E-2</v>
      </c>
      <c r="IX24">
        <v>0.78941479999999997</v>
      </c>
      <c r="IY24">
        <v>13.57789</v>
      </c>
      <c r="IZ24" s="1">
        <v>1.174161E-4</v>
      </c>
      <c r="JA24">
        <v>3.7831799999999999E-2</v>
      </c>
      <c r="JB24">
        <v>0.78938889999999995</v>
      </c>
      <c r="JC24">
        <v>14.16858</v>
      </c>
      <c r="JD24" s="1">
        <v>1.127627E-4</v>
      </c>
      <c r="JE24">
        <v>3.6323719999999997E-2</v>
      </c>
      <c r="JF24">
        <v>0.78940529999999998</v>
      </c>
      <c r="JG24">
        <v>14.34914</v>
      </c>
      <c r="JH24" s="1">
        <v>1.086282E-4</v>
      </c>
      <c r="JI24">
        <v>3.4985960000000003E-2</v>
      </c>
      <c r="JJ24">
        <v>0.78939060000000005</v>
      </c>
      <c r="JK24">
        <v>14.23133</v>
      </c>
      <c r="JL24" s="1">
        <v>1.044119E-4</v>
      </c>
      <c r="JM24">
        <v>3.3624069999999999E-2</v>
      </c>
      <c r="JN24">
        <v>0.78940140000000003</v>
      </c>
      <c r="JO24">
        <v>13.89138</v>
      </c>
      <c r="JP24" s="1">
        <v>1.0056089999999999E-4</v>
      </c>
      <c r="JQ24">
        <v>3.2391669999999997E-2</v>
      </c>
      <c r="JR24">
        <v>0.78939680000000001</v>
      </c>
      <c r="JS24">
        <v>13.91807</v>
      </c>
      <c r="JT24" s="1">
        <v>9.6850239999999999E-5</v>
      </c>
      <c r="JU24">
        <v>3.1191759999999999E-2</v>
      </c>
      <c r="JV24">
        <v>0.7893732</v>
      </c>
      <c r="JW24">
        <v>13.991619999999999</v>
      </c>
      <c r="JX24" s="1">
        <v>9.3494690000000004E-5</v>
      </c>
      <c r="JY24">
        <v>3.0096629999999999E-2</v>
      </c>
      <c r="JZ24">
        <v>0.78924329999999998</v>
      </c>
      <c r="KA24">
        <v>13.94101</v>
      </c>
      <c r="KB24" s="1">
        <v>9.2982009999999999E-5</v>
      </c>
      <c r="KC24">
        <v>2.988041E-2</v>
      </c>
      <c r="KD24">
        <v>0.78902660000000002</v>
      </c>
      <c r="KE24">
        <v>14.60148</v>
      </c>
      <c r="KF24" s="1">
        <v>9.3007969999999999E-5</v>
      </c>
      <c r="KG24">
        <v>2.991417E-2</v>
      </c>
      <c r="KH24">
        <v>0.78879829999999995</v>
      </c>
      <c r="KI24">
        <v>15.05672</v>
      </c>
      <c r="KJ24" s="1">
        <v>9.1635610000000001E-5</v>
      </c>
      <c r="KK24">
        <v>2.9501739999999999E-2</v>
      </c>
      <c r="KL24">
        <v>0.78855850000000005</v>
      </c>
      <c r="KM24">
        <v>14.836550000000001</v>
      </c>
      <c r="KN24" s="1">
        <v>8.9218579999999999E-5</v>
      </c>
      <c r="KO24">
        <v>2.8747080000000001E-2</v>
      </c>
      <c r="KP24">
        <v>0.78831969999999996</v>
      </c>
      <c r="KQ24">
        <v>14.62369</v>
      </c>
      <c r="KR24" s="1">
        <v>8.6355130000000005E-5</v>
      </c>
      <c r="KS24">
        <v>2.783907E-2</v>
      </c>
      <c r="KT24">
        <v>0.78813520000000004</v>
      </c>
      <c r="KU24">
        <v>14.02054</v>
      </c>
      <c r="KV24" s="1">
        <v>8.3359650000000004E-5</v>
      </c>
      <c r="KW24">
        <v>2.6886960000000001E-2</v>
      </c>
      <c r="KX24">
        <v>0.78791929999999999</v>
      </c>
      <c r="KY24">
        <v>13.228999999999999</v>
      </c>
      <c r="KZ24" s="1">
        <v>8.0337569999999999E-5</v>
      </c>
      <c r="LA24">
        <v>2.5914E-2</v>
      </c>
      <c r="LB24">
        <v>0.787713</v>
      </c>
      <c r="LC24">
        <v>12.95251</v>
      </c>
      <c r="LD24" s="1">
        <v>7.7203070000000004E-5</v>
      </c>
      <c r="LE24">
        <v>2.4921019999999999E-2</v>
      </c>
      <c r="LF24">
        <v>0.78763620000000001</v>
      </c>
      <c r="LG24">
        <v>13.087350000000001</v>
      </c>
      <c r="LH24" s="1">
        <v>7.2256409999999996E-5</v>
      </c>
      <c r="LI24">
        <v>2.3363720000000001E-2</v>
      </c>
      <c r="LJ24">
        <v>0.78766760000000002</v>
      </c>
      <c r="LK24">
        <v>14.28626</v>
      </c>
      <c r="LL24" s="1">
        <v>6.7000529999999999E-5</v>
      </c>
      <c r="LM24">
        <v>2.1653329999999998E-2</v>
      </c>
      <c r="LN24">
        <v>0.78767319999999996</v>
      </c>
      <c r="LO24">
        <v>15.31129</v>
      </c>
      <c r="LP24" s="1">
        <v>6.3032269999999994E-5</v>
      </c>
      <c r="LQ24">
        <v>2.0345769999999999E-2</v>
      </c>
      <c r="LR24">
        <v>0.78767379999999998</v>
      </c>
      <c r="LS24">
        <v>15.5893</v>
      </c>
      <c r="LT24" s="1">
        <v>6.0154430000000003E-5</v>
      </c>
      <c r="LU24">
        <v>1.941068E-2</v>
      </c>
      <c r="LV24">
        <v>0.78771310000000005</v>
      </c>
      <c r="LW24">
        <v>16.047370000000001</v>
      </c>
      <c r="LX24" s="1">
        <v>5.7723870000000003E-5</v>
      </c>
      <c r="LY24">
        <v>1.862223E-2</v>
      </c>
      <c r="LZ24">
        <v>0.78768590000000005</v>
      </c>
      <c r="MA24">
        <v>15.804869999999999</v>
      </c>
      <c r="MB24" s="1">
        <v>5.5636320000000003E-5</v>
      </c>
      <c r="MC24">
        <v>1.794689E-2</v>
      </c>
      <c r="MD24">
        <v>0.78771760000000002</v>
      </c>
      <c r="ME24">
        <v>14.357379999999999</v>
      </c>
      <c r="MF24" s="1">
        <v>5.3632499999999999E-5</v>
      </c>
      <c r="MG24">
        <v>1.7300079999999999E-2</v>
      </c>
      <c r="MH24">
        <v>0.78766959999999997</v>
      </c>
      <c r="MI24">
        <v>13.234590000000001</v>
      </c>
      <c r="MJ24" s="1">
        <v>5.2099209999999998E-5</v>
      </c>
      <c r="MK24">
        <v>1.6788359999999999E-2</v>
      </c>
      <c r="ML24">
        <v>0.78737699999999999</v>
      </c>
      <c r="MM24">
        <v>13.363200000000001</v>
      </c>
      <c r="MN24" s="1">
        <v>5.3494729999999997E-5</v>
      </c>
      <c r="MO24">
        <v>1.718627E-2</v>
      </c>
      <c r="MP24">
        <v>0.78693199999999996</v>
      </c>
      <c r="MQ24">
        <v>14.787330000000001</v>
      </c>
      <c r="MR24" s="1">
        <v>5.558252E-5</v>
      </c>
      <c r="MS24">
        <v>1.788696E-2</v>
      </c>
      <c r="MT24">
        <v>0.78646640000000001</v>
      </c>
      <c r="MU24">
        <v>15.815250000000001</v>
      </c>
      <c r="MV24" s="1">
        <v>5.6060020000000003E-5</v>
      </c>
      <c r="MW24">
        <v>1.8073639999999998E-2</v>
      </c>
      <c r="MX24">
        <v>0.78598809999999997</v>
      </c>
      <c r="MY24">
        <v>15.82437</v>
      </c>
      <c r="MZ24" s="1">
        <v>5.5133680000000002E-5</v>
      </c>
      <c r="NA24">
        <v>1.780375E-2</v>
      </c>
      <c r="NB24">
        <v>0.78552239999999995</v>
      </c>
      <c r="NC24">
        <v>15.701560000000001</v>
      </c>
      <c r="ND24" s="1">
        <v>5.3685140000000001E-5</v>
      </c>
      <c r="NE24" s="1">
        <v>1.734991E-2</v>
      </c>
      <c r="NF24">
        <v>0.78507979999999999</v>
      </c>
      <c r="NG24">
        <v>15.135759999999999</v>
      </c>
      <c r="NH24" s="1">
        <v>5.1869410000000003E-5</v>
      </c>
      <c r="NI24" s="1">
        <v>1.677437E-2</v>
      </c>
      <c r="NJ24">
        <v>0.78461639999999999</v>
      </c>
      <c r="NK24">
        <v>14.25482</v>
      </c>
      <c r="NL24" s="1">
        <v>5.0051420000000001E-5</v>
      </c>
      <c r="NM24" s="1">
        <v>1.6191629999999999E-2</v>
      </c>
      <c r="NN24">
        <v>0.78423830000000005</v>
      </c>
      <c r="NO24">
        <v>13.800829999999999</v>
      </c>
      <c r="NP24" s="1">
        <v>4.8036820000000002E-5</v>
      </c>
      <c r="NQ24" s="1">
        <v>1.555988E-2</v>
      </c>
      <c r="NR24">
        <v>0.78408429999999996</v>
      </c>
      <c r="NS24">
        <v>13.631460000000001</v>
      </c>
      <c r="NT24" s="1">
        <v>4.3867849999999997E-5</v>
      </c>
      <c r="NU24">
        <v>1.425657E-2</v>
      </c>
      <c r="NV24">
        <v>0.78407479999999996</v>
      </c>
      <c r="NW24">
        <v>13.993980000000001</v>
      </c>
      <c r="NX24" s="1">
        <v>3.9388899999999998E-5</v>
      </c>
      <c r="NY24" s="1">
        <v>1.278868E-2</v>
      </c>
      <c r="NZ24">
        <v>0.78413639999999996</v>
      </c>
      <c r="OA24">
        <v>15.0213</v>
      </c>
      <c r="OB24" s="1">
        <v>3.6311949999999997E-5</v>
      </c>
      <c r="OC24" s="1">
        <v>1.1768600000000001E-2</v>
      </c>
      <c r="OD24">
        <v>0.78414240000000002</v>
      </c>
      <c r="OE24">
        <v>15.24213</v>
      </c>
      <c r="OF24" s="1">
        <v>3.4281659999999998E-5</v>
      </c>
      <c r="OG24" s="1">
        <v>1.1099090000000001E-2</v>
      </c>
      <c r="OH24">
        <v>0.78416929999999996</v>
      </c>
      <c r="OI24">
        <v>14.89974</v>
      </c>
      <c r="OJ24" s="1">
        <v>3.2761400000000001E-5</v>
      </c>
      <c r="OK24" s="1">
        <v>1.059672E-2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0.89119539999999997</v>
      </c>
      <c r="G25">
        <v>15.24779</v>
      </c>
      <c r="H25">
        <v>5.6740139999999997</v>
      </c>
      <c r="I25">
        <v>2912.9360000000001</v>
      </c>
      <c r="J25">
        <v>0.8893103</v>
      </c>
      <c r="K25">
        <v>15.16653</v>
      </c>
      <c r="L25">
        <v>0.1069484</v>
      </c>
      <c r="M25">
        <v>41.628320000000002</v>
      </c>
      <c r="N25">
        <v>0.88740909999999995</v>
      </c>
      <c r="O25">
        <v>14.948219999999999</v>
      </c>
      <c r="P25" s="1">
        <v>7.5921429999999998E-2</v>
      </c>
      <c r="Q25">
        <v>26.977239999999998</v>
      </c>
      <c r="R25">
        <v>0.88549140000000004</v>
      </c>
      <c r="S25">
        <v>14.558310000000001</v>
      </c>
      <c r="T25" s="1">
        <v>6.8515129999999994E-2</v>
      </c>
      <c r="U25">
        <v>24.381039999999999</v>
      </c>
      <c r="V25">
        <v>0.88360050000000001</v>
      </c>
      <c r="W25">
        <v>14.13326</v>
      </c>
      <c r="X25" s="1">
        <v>6.1976150000000001E-2</v>
      </c>
      <c r="Y25">
        <v>22.07199</v>
      </c>
      <c r="Z25">
        <v>0.88094410000000001</v>
      </c>
      <c r="AA25">
        <v>14.01613</v>
      </c>
      <c r="AB25" s="1">
        <v>5.964759E-2</v>
      </c>
      <c r="AC25">
        <v>21.065100000000001</v>
      </c>
      <c r="AD25">
        <v>0.87607990000000002</v>
      </c>
      <c r="AE25">
        <v>13.953709999999999</v>
      </c>
      <c r="AF25" s="1">
        <v>7.2970699999999999E-2</v>
      </c>
      <c r="AG25">
        <v>25.761150000000001</v>
      </c>
      <c r="AH25">
        <v>0.87023269999999997</v>
      </c>
      <c r="AI25">
        <v>13.84374</v>
      </c>
      <c r="AJ25">
        <v>7.9010440000000001E-2</v>
      </c>
      <c r="AK25">
        <v>28.285209999999999</v>
      </c>
      <c r="AL25">
        <v>0.86402670000000004</v>
      </c>
      <c r="AM25">
        <v>14.329499999999999</v>
      </c>
      <c r="AN25">
        <v>7.4953759999999994E-2</v>
      </c>
      <c r="AO25">
        <v>27.13992</v>
      </c>
      <c r="AP25">
        <v>0.8574695</v>
      </c>
      <c r="AQ25">
        <v>14.348089999999999</v>
      </c>
      <c r="AR25" s="1">
        <v>6.8395349999999994E-2</v>
      </c>
      <c r="AS25">
        <v>24.936050000000002</v>
      </c>
      <c r="AT25">
        <v>0.85064879999999998</v>
      </c>
      <c r="AU25">
        <v>13.898949999999999</v>
      </c>
      <c r="AV25" s="1">
        <v>6.0574360000000001E-2</v>
      </c>
      <c r="AW25">
        <v>22.255949999999999</v>
      </c>
      <c r="AX25">
        <v>0.8435899</v>
      </c>
      <c r="AY25">
        <v>13.461790000000001</v>
      </c>
      <c r="AZ25" s="1">
        <v>5.3113809999999997E-2</v>
      </c>
      <c r="BA25">
        <v>19.63794</v>
      </c>
      <c r="BB25">
        <v>0.83642399999999995</v>
      </c>
      <c r="BC25">
        <v>13.03251</v>
      </c>
      <c r="BD25" s="1">
        <v>4.6504139999999999E-2</v>
      </c>
      <c r="BE25">
        <v>17.31015</v>
      </c>
      <c r="BF25">
        <v>0.82909200000000005</v>
      </c>
      <c r="BG25">
        <v>12.84534</v>
      </c>
      <c r="BH25" s="1">
        <v>4.0517650000000002E-2</v>
      </c>
      <c r="BI25">
        <v>15.187519999999999</v>
      </c>
      <c r="BJ25">
        <v>0.82176979999999999</v>
      </c>
      <c r="BK25">
        <v>12.95051</v>
      </c>
      <c r="BL25" s="1">
        <v>3.5404350000000001E-2</v>
      </c>
      <c r="BM25">
        <v>13.35543</v>
      </c>
      <c r="BN25">
        <v>0.81428409999999996</v>
      </c>
      <c r="BO25">
        <v>13.54102</v>
      </c>
      <c r="BP25" s="1">
        <v>3.0986400000000001E-2</v>
      </c>
      <c r="BQ25">
        <v>11.76709</v>
      </c>
      <c r="BR25">
        <v>0.8071313</v>
      </c>
      <c r="BS25">
        <v>14.11773</v>
      </c>
      <c r="BT25">
        <v>2.7349740000000001E-2</v>
      </c>
      <c r="BU25">
        <v>10.452450000000001</v>
      </c>
      <c r="BV25">
        <v>0.80026810000000004</v>
      </c>
      <c r="BW25">
        <v>14.44</v>
      </c>
      <c r="BX25" s="1">
        <v>2.3644889999999998E-2</v>
      </c>
      <c r="BY25">
        <v>9.1108229999999999</v>
      </c>
      <c r="BZ25">
        <v>0.793022</v>
      </c>
      <c r="CA25">
        <v>14.272220000000001</v>
      </c>
      <c r="CB25" s="1">
        <v>2.0454779999999999E-2</v>
      </c>
      <c r="CC25">
        <v>7.929837</v>
      </c>
      <c r="CD25">
        <v>0.78546870000000002</v>
      </c>
      <c r="CE25">
        <v>13.43876</v>
      </c>
      <c r="CF25" s="1">
        <v>1.759196E-2</v>
      </c>
      <c r="CG25">
        <v>6.874485</v>
      </c>
      <c r="CH25">
        <v>0.77751320000000002</v>
      </c>
      <c r="CI25">
        <v>12.724640000000001</v>
      </c>
      <c r="CJ25" s="1">
        <v>1.522774E-2</v>
      </c>
      <c r="CK25">
        <v>5.9961830000000003</v>
      </c>
      <c r="CL25">
        <v>0.76954199999999995</v>
      </c>
      <c r="CM25">
        <v>12.591749999999999</v>
      </c>
      <c r="CN25" s="1">
        <v>1.3083610000000001E-2</v>
      </c>
      <c r="CO25">
        <v>5.1930880000000004</v>
      </c>
      <c r="CP25">
        <v>0.76156809999999997</v>
      </c>
      <c r="CQ25">
        <v>12.6561</v>
      </c>
      <c r="CR25" s="1">
        <v>1.122128E-2</v>
      </c>
      <c r="CS25">
        <v>4.4870260000000002</v>
      </c>
      <c r="CT25">
        <v>0.75433749999999999</v>
      </c>
      <c r="CU25">
        <v>13.29386</v>
      </c>
      <c r="CV25" s="1">
        <v>9.6443929999999994E-3</v>
      </c>
      <c r="CW25">
        <v>3.8737789999999999</v>
      </c>
      <c r="CX25">
        <v>0.74823269999999997</v>
      </c>
      <c r="CY25">
        <v>14.30434</v>
      </c>
      <c r="CZ25" s="1">
        <v>8.3392640000000007E-3</v>
      </c>
      <c r="DA25">
        <v>3.3699509999999999</v>
      </c>
      <c r="DB25">
        <v>0.74332330000000002</v>
      </c>
      <c r="DC25">
        <v>14.656470000000001</v>
      </c>
      <c r="DD25" s="1">
        <v>7.1443110000000004E-3</v>
      </c>
      <c r="DE25">
        <v>2.9003730000000001</v>
      </c>
      <c r="DF25">
        <v>0.73805350000000003</v>
      </c>
      <c r="DG25">
        <v>14.43679</v>
      </c>
      <c r="DH25" s="1">
        <v>6.0710800000000004E-3</v>
      </c>
      <c r="DI25">
        <v>2.4789370000000002</v>
      </c>
      <c r="DJ25">
        <v>0.73242700000000005</v>
      </c>
      <c r="DK25">
        <v>13.806150000000001</v>
      </c>
      <c r="DL25" s="1">
        <v>5.1057250000000002E-3</v>
      </c>
      <c r="DM25">
        <v>2.0951050000000002</v>
      </c>
      <c r="DN25">
        <v>0.72714259999999997</v>
      </c>
      <c r="DO25">
        <v>13.33996</v>
      </c>
      <c r="DP25" s="1">
        <v>4.2536249999999996E-3</v>
      </c>
      <c r="DQ25">
        <v>1.7551730000000001</v>
      </c>
      <c r="DR25">
        <v>0.72301479999999996</v>
      </c>
      <c r="DS25">
        <v>13.143079999999999</v>
      </c>
      <c r="DT25" s="1">
        <v>3.5318900000000002E-3</v>
      </c>
      <c r="DU25">
        <v>1.4628749999999999</v>
      </c>
      <c r="DV25">
        <v>0.723078</v>
      </c>
      <c r="DW25">
        <v>12.89118</v>
      </c>
      <c r="DX25" s="1">
        <v>2.5796090000000001E-3</v>
      </c>
      <c r="DY25">
        <v>1.078633</v>
      </c>
      <c r="DZ25">
        <v>0.72437240000000003</v>
      </c>
      <c r="EA25">
        <v>13.30894</v>
      </c>
      <c r="EB25" s="1">
        <v>1.640308E-3</v>
      </c>
      <c r="EC25">
        <v>0.68674590000000002</v>
      </c>
      <c r="ED25">
        <v>0.72550269999999994</v>
      </c>
      <c r="EE25">
        <v>14.16119</v>
      </c>
      <c r="EF25" s="1">
        <v>1.048602E-3</v>
      </c>
      <c r="EG25">
        <v>0.4358071</v>
      </c>
      <c r="EH25">
        <v>0.72632260000000004</v>
      </c>
      <c r="EI25">
        <v>14.83989</v>
      </c>
      <c r="EJ25" s="1">
        <v>7.3615759999999997E-4</v>
      </c>
      <c r="EK25">
        <v>0.30260880000000001</v>
      </c>
      <c r="EL25">
        <v>0.72679269999999996</v>
      </c>
      <c r="EM25">
        <v>14.991960000000001</v>
      </c>
      <c r="EN25" s="1">
        <v>5.778364E-4</v>
      </c>
      <c r="EO25">
        <v>0.23525409999999999</v>
      </c>
      <c r="EP25">
        <v>0.72707409999999995</v>
      </c>
      <c r="EQ25">
        <v>14.248200000000001</v>
      </c>
      <c r="ER25" s="1">
        <v>4.8867840000000001E-4</v>
      </c>
      <c r="ES25">
        <v>0.1975363</v>
      </c>
      <c r="ET25">
        <v>0.72719440000000002</v>
      </c>
      <c r="EU25">
        <v>13.161720000000001</v>
      </c>
      <c r="EV25" s="1">
        <v>4.3498080000000001E-4</v>
      </c>
      <c r="EW25">
        <v>0.17488699999999999</v>
      </c>
      <c r="EX25">
        <v>0.72728090000000001</v>
      </c>
      <c r="EY25">
        <v>12.719429999999999</v>
      </c>
      <c r="EZ25" s="1">
        <v>3.9839690000000001E-4</v>
      </c>
      <c r="FA25">
        <v>0.1594199</v>
      </c>
      <c r="FB25">
        <v>0.72732580000000002</v>
      </c>
      <c r="FC25">
        <v>13.04721</v>
      </c>
      <c r="FD25" s="1">
        <v>3.7077509999999998E-4</v>
      </c>
      <c r="FE25">
        <v>0.14784269999999999</v>
      </c>
      <c r="FF25">
        <v>0.72734209999999999</v>
      </c>
      <c r="FG25">
        <v>14.44327</v>
      </c>
      <c r="FH25" s="1">
        <v>3.4809350000000001E-4</v>
      </c>
      <c r="FI25">
        <v>0.13825770000000001</v>
      </c>
      <c r="FJ25">
        <v>0.72736920000000005</v>
      </c>
      <c r="FK25">
        <v>15.44745</v>
      </c>
      <c r="FL25" s="1">
        <v>3.2890360000000001E-4</v>
      </c>
      <c r="FM25">
        <v>0.1301821</v>
      </c>
      <c r="FN25">
        <v>0.72736509999999999</v>
      </c>
      <c r="FO25">
        <v>15.326280000000001</v>
      </c>
      <c r="FP25" s="1">
        <v>3.1149779999999999E-4</v>
      </c>
      <c r="FQ25">
        <v>0.12289890000000001</v>
      </c>
      <c r="FR25">
        <v>0.72734920000000003</v>
      </c>
      <c r="FS25">
        <v>14.66935</v>
      </c>
      <c r="FT25" s="1">
        <v>2.958263E-4</v>
      </c>
      <c r="FU25">
        <v>0.1163085</v>
      </c>
      <c r="FV25">
        <v>0.72737410000000002</v>
      </c>
      <c r="FW25">
        <v>13.88227</v>
      </c>
      <c r="FX25" s="1">
        <v>2.8096220000000001E-4</v>
      </c>
      <c r="FY25">
        <v>0.1100912</v>
      </c>
      <c r="FZ25">
        <v>0.72733590000000004</v>
      </c>
      <c r="GA25">
        <v>13.064959999999999</v>
      </c>
      <c r="GB25" s="1">
        <v>2.6726089999999999E-4</v>
      </c>
      <c r="GC25">
        <v>0.1043425</v>
      </c>
      <c r="GD25">
        <v>0.72734730000000003</v>
      </c>
      <c r="GE25">
        <v>12.624930000000001</v>
      </c>
      <c r="GF25" s="1">
        <v>2.5497619999999998E-4</v>
      </c>
      <c r="GG25">
        <v>9.9189360000000004E-2</v>
      </c>
      <c r="GH25">
        <v>0.7273638</v>
      </c>
      <c r="GI25">
        <v>12.78673</v>
      </c>
      <c r="GJ25" s="1">
        <v>2.428981E-4</v>
      </c>
      <c r="GK25">
        <v>9.4160090000000002E-2</v>
      </c>
      <c r="GL25">
        <v>0.72733780000000003</v>
      </c>
      <c r="GM25">
        <v>14.08653</v>
      </c>
      <c r="GN25" s="1">
        <v>2.32179E-4</v>
      </c>
      <c r="GO25">
        <v>8.9678289999999994E-2</v>
      </c>
      <c r="GP25">
        <v>0.72736559999999995</v>
      </c>
      <c r="GQ25">
        <v>15.27666</v>
      </c>
      <c r="GR25" s="1">
        <v>2.2224690000000001E-4</v>
      </c>
      <c r="GS25">
        <v>8.5521749999999994E-2</v>
      </c>
      <c r="GT25">
        <v>0.72736480000000003</v>
      </c>
      <c r="GU25">
        <v>15.413259999999999</v>
      </c>
      <c r="GV25" s="1">
        <v>2.1247630000000001E-4</v>
      </c>
      <c r="GW25">
        <v>8.1474969999999994E-2</v>
      </c>
      <c r="GX25">
        <v>0.72734580000000004</v>
      </c>
      <c r="GY25">
        <v>15.14386</v>
      </c>
      <c r="GZ25" s="1">
        <v>2.030465E-4</v>
      </c>
      <c r="HA25">
        <v>7.7605370000000007E-2</v>
      </c>
      <c r="HB25">
        <v>0.72736389999999995</v>
      </c>
      <c r="HC25">
        <v>14.391909999999999</v>
      </c>
      <c r="HD25" s="1">
        <v>1.943088E-4</v>
      </c>
      <c r="HE25">
        <v>7.4056010000000005E-2</v>
      </c>
      <c r="HF25">
        <v>0.72736659999999997</v>
      </c>
      <c r="HG25">
        <v>13.304510000000001</v>
      </c>
      <c r="HH25" s="1">
        <v>1.860682E-4</v>
      </c>
      <c r="HI25">
        <v>7.0732820000000002E-2</v>
      </c>
      <c r="HJ25">
        <v>0.72736429999999996</v>
      </c>
      <c r="HK25">
        <v>12.86788</v>
      </c>
      <c r="HL25" s="1">
        <v>1.7835799999999999E-4</v>
      </c>
      <c r="HM25">
        <v>6.7656900000000006E-2</v>
      </c>
      <c r="HN25">
        <v>0.72737280000000004</v>
      </c>
      <c r="HO25">
        <v>13.050599999999999</v>
      </c>
      <c r="HP25" s="1">
        <v>1.709208E-4</v>
      </c>
      <c r="HQ25">
        <v>6.4739439999999995E-2</v>
      </c>
      <c r="HR25">
        <v>0.72734200000000004</v>
      </c>
      <c r="HS25">
        <v>14.12039</v>
      </c>
      <c r="HT25" s="1">
        <v>1.635405E-4</v>
      </c>
      <c r="HU25">
        <v>6.1832419999999999E-2</v>
      </c>
      <c r="HV25">
        <v>0.72734279999999996</v>
      </c>
      <c r="HW25">
        <v>15.28612</v>
      </c>
      <c r="HX25" s="1">
        <v>1.5695229999999999E-4</v>
      </c>
      <c r="HY25">
        <v>5.9291410000000003E-2</v>
      </c>
      <c r="HZ25">
        <v>0.72737099999999999</v>
      </c>
      <c r="IA25">
        <v>15.589549999999999</v>
      </c>
      <c r="IB25" s="1">
        <v>1.505124E-4</v>
      </c>
      <c r="IC25">
        <v>5.6778519999999999E-2</v>
      </c>
      <c r="ID25">
        <v>0.72733859999999995</v>
      </c>
      <c r="IE25">
        <v>15.3026</v>
      </c>
      <c r="IF25" s="1">
        <v>1.4435439999999999E-4</v>
      </c>
      <c r="IG25">
        <v>5.4424409999999999E-2</v>
      </c>
      <c r="IH25">
        <v>0.72736279999999998</v>
      </c>
      <c r="II25">
        <v>14.429880000000001</v>
      </c>
      <c r="IJ25" s="1">
        <v>1.3852020000000001E-4</v>
      </c>
      <c r="IK25">
        <v>5.2192879999999997E-2</v>
      </c>
      <c r="IL25">
        <v>0.72736769999999995</v>
      </c>
      <c r="IM25">
        <v>13.39758</v>
      </c>
      <c r="IN25" s="1">
        <v>1.330135E-4</v>
      </c>
      <c r="IO25">
        <v>5.0102460000000001E-2</v>
      </c>
      <c r="IP25">
        <v>0.72737410000000002</v>
      </c>
      <c r="IQ25">
        <v>12.846159999999999</v>
      </c>
      <c r="IR25" s="1">
        <v>1.2752719999999999E-4</v>
      </c>
      <c r="IS25">
        <v>4.8032459999999999E-2</v>
      </c>
      <c r="IT25">
        <v>0.72736400000000001</v>
      </c>
      <c r="IU25">
        <v>12.780060000000001</v>
      </c>
      <c r="IV25" s="1">
        <v>1.226108E-4</v>
      </c>
      <c r="IW25">
        <v>4.6149639999999999E-2</v>
      </c>
      <c r="IX25">
        <v>0.72736880000000004</v>
      </c>
      <c r="IY25">
        <v>13.575900000000001</v>
      </c>
      <c r="IZ25" s="1">
        <v>1.179415E-4</v>
      </c>
      <c r="JA25">
        <v>4.4391220000000002E-2</v>
      </c>
      <c r="JB25">
        <v>0.72736769999999995</v>
      </c>
      <c r="JC25">
        <v>14.213850000000001</v>
      </c>
      <c r="JD25" s="1">
        <v>1.13231E-4</v>
      </c>
      <c r="JE25">
        <v>4.2610670000000003E-2</v>
      </c>
      <c r="JF25">
        <v>0.72736540000000005</v>
      </c>
      <c r="JG25">
        <v>14.442880000000001</v>
      </c>
      <c r="JH25" s="1">
        <v>1.0906140000000001E-4</v>
      </c>
      <c r="JI25">
        <v>4.1031449999999997E-2</v>
      </c>
      <c r="JJ25">
        <v>0.72736889999999998</v>
      </c>
      <c r="JK25">
        <v>14.324260000000001</v>
      </c>
      <c r="JL25" s="1">
        <v>1.048134E-4</v>
      </c>
      <c r="JM25">
        <v>3.9433700000000002E-2</v>
      </c>
      <c r="JN25">
        <v>0.72734500000000002</v>
      </c>
      <c r="JO25">
        <v>13.99028</v>
      </c>
      <c r="JP25" s="1">
        <v>1.0098089999999999E-4</v>
      </c>
      <c r="JQ25">
        <v>3.7996660000000002E-2</v>
      </c>
      <c r="JR25">
        <v>0.72733939999999997</v>
      </c>
      <c r="JS25">
        <v>13.9793</v>
      </c>
      <c r="JT25" s="1">
        <v>9.7225390000000005E-5</v>
      </c>
      <c r="JU25">
        <v>3.6578859999999998E-2</v>
      </c>
      <c r="JV25">
        <v>0.72735780000000005</v>
      </c>
      <c r="JW25">
        <v>14.06386</v>
      </c>
      <c r="JX25" s="1">
        <v>9.3780860000000006E-5</v>
      </c>
      <c r="JY25">
        <v>3.5272070000000003E-2</v>
      </c>
      <c r="JZ25">
        <v>0.72722640000000005</v>
      </c>
      <c r="KA25">
        <v>14.01482</v>
      </c>
      <c r="KB25" s="1">
        <v>9.2936120000000001E-5</v>
      </c>
      <c r="KC25">
        <v>3.4878140000000002E-2</v>
      </c>
      <c r="KD25">
        <v>0.7270778</v>
      </c>
      <c r="KE25">
        <v>14.66103</v>
      </c>
      <c r="KF25" s="1">
        <v>9.3067670000000001E-5</v>
      </c>
      <c r="KG25">
        <v>3.4953739999999997E-2</v>
      </c>
      <c r="KH25">
        <v>0.72691850000000002</v>
      </c>
      <c r="KI25">
        <v>15.14456</v>
      </c>
      <c r="KJ25" s="1">
        <v>9.182429E-5</v>
      </c>
      <c r="KK25">
        <v>3.45262E-2</v>
      </c>
      <c r="KL25">
        <v>0.72678259999999995</v>
      </c>
      <c r="KM25">
        <v>14.975989999999999</v>
      </c>
      <c r="KN25" s="1">
        <v>8.9499809999999994E-5</v>
      </c>
      <c r="KO25">
        <v>3.3683190000000002E-2</v>
      </c>
      <c r="KP25">
        <v>0.72663999999999995</v>
      </c>
      <c r="KQ25">
        <v>14.73354</v>
      </c>
      <c r="KR25" s="1">
        <v>8.6674990000000005E-5</v>
      </c>
      <c r="KS25">
        <v>3.2639519999999998E-2</v>
      </c>
      <c r="KT25">
        <v>0.72650159999999997</v>
      </c>
      <c r="KU25">
        <v>14.139250000000001</v>
      </c>
      <c r="KV25" s="1">
        <v>8.3712780000000001E-5</v>
      </c>
      <c r="KW25">
        <v>3.1540970000000002E-2</v>
      </c>
      <c r="KX25">
        <v>0.72637700000000005</v>
      </c>
      <c r="KY25">
        <v>13.31847</v>
      </c>
      <c r="KZ25" s="1">
        <v>8.0657850000000002E-5</v>
      </c>
      <c r="LA25">
        <v>3.03913E-2</v>
      </c>
      <c r="LB25">
        <v>0.72626020000000002</v>
      </c>
      <c r="LC25">
        <v>12.98202</v>
      </c>
      <c r="LD25" s="1">
        <v>7.7584449999999999E-5</v>
      </c>
      <c r="LE25">
        <v>2.925111E-2</v>
      </c>
      <c r="LF25">
        <v>0.72625519999999999</v>
      </c>
      <c r="LG25">
        <v>13.107379999999999</v>
      </c>
      <c r="LH25" s="1">
        <v>7.2855530000000003E-5</v>
      </c>
      <c r="LI25">
        <v>2.7523820000000001E-2</v>
      </c>
      <c r="LJ25">
        <v>0.72628250000000005</v>
      </c>
      <c r="LK25">
        <v>14.28632</v>
      </c>
      <c r="LL25" s="1">
        <v>6.7494010000000002E-5</v>
      </c>
      <c r="LM25">
        <v>2.5490619999999999E-2</v>
      </c>
      <c r="LN25">
        <v>0.72633959999999997</v>
      </c>
      <c r="LO25">
        <v>15.376200000000001</v>
      </c>
      <c r="LP25" s="1">
        <v>6.3359089999999994E-5</v>
      </c>
      <c r="LQ25">
        <v>2.3898809999999999E-2</v>
      </c>
      <c r="LR25">
        <v>0.72637249999999998</v>
      </c>
      <c r="LS25">
        <v>15.72921</v>
      </c>
      <c r="LT25" s="1">
        <v>6.043084E-5</v>
      </c>
      <c r="LU25">
        <v>2.2782719999999999E-2</v>
      </c>
      <c r="LV25">
        <v>0.72638080000000005</v>
      </c>
      <c r="LW25">
        <v>16.17605</v>
      </c>
      <c r="LX25" s="1">
        <v>5.7964509999999998E-5</v>
      </c>
      <c r="LY25">
        <v>2.1847249999999999E-2</v>
      </c>
      <c r="LZ25">
        <v>0.72638040000000004</v>
      </c>
      <c r="MA25">
        <v>15.974410000000001</v>
      </c>
      <c r="MB25" s="1">
        <v>5.5848060000000002E-5</v>
      </c>
      <c r="MC25">
        <v>2.104371E-2</v>
      </c>
      <c r="MD25">
        <v>0.72637910000000006</v>
      </c>
      <c r="ME25">
        <v>14.551909999999999</v>
      </c>
      <c r="MF25" s="1">
        <v>5.3842960000000003E-5</v>
      </c>
      <c r="MG25">
        <v>2.028872E-2</v>
      </c>
      <c r="MH25">
        <v>0.72635749999999999</v>
      </c>
      <c r="MI25">
        <v>13.330970000000001</v>
      </c>
      <c r="MJ25" s="1">
        <v>5.21961E-5</v>
      </c>
      <c r="MK25">
        <v>1.965221E-2</v>
      </c>
      <c r="ML25">
        <v>0.72613890000000003</v>
      </c>
      <c r="MM25">
        <v>13.386469999999999</v>
      </c>
      <c r="MN25" s="1">
        <v>5.3236850000000002E-5</v>
      </c>
      <c r="MO25">
        <v>1.996817E-2</v>
      </c>
      <c r="MP25">
        <v>0.72582959999999996</v>
      </c>
      <c r="MQ25">
        <v>14.788019999999999</v>
      </c>
      <c r="MR25" s="1">
        <v>5.5436670000000002E-5</v>
      </c>
      <c r="MS25">
        <v>2.082357E-2</v>
      </c>
      <c r="MT25">
        <v>0.7254815</v>
      </c>
      <c r="MU25">
        <v>15.90648</v>
      </c>
      <c r="MV25" s="1">
        <v>5.6072619999999997E-5</v>
      </c>
      <c r="MW25">
        <v>2.1106960000000001E-2</v>
      </c>
      <c r="MX25">
        <v>0.72518070000000001</v>
      </c>
      <c r="MY25">
        <v>15.986980000000001</v>
      </c>
      <c r="MZ25" s="1">
        <v>5.5267170000000003E-5</v>
      </c>
      <c r="NA25">
        <v>2.0842429999999999E-2</v>
      </c>
      <c r="NB25">
        <v>0.72491640000000002</v>
      </c>
      <c r="NC25">
        <v>15.8512</v>
      </c>
      <c r="ND25" s="1">
        <v>5.3856919999999997E-5</v>
      </c>
      <c r="NE25">
        <v>2.0327769999999998E-2</v>
      </c>
      <c r="NF25">
        <v>0.72465990000000002</v>
      </c>
      <c r="NG25">
        <v>15.288650000000001</v>
      </c>
      <c r="NH25" s="1">
        <v>5.2066150000000003E-5</v>
      </c>
      <c r="NI25">
        <v>1.966737E-2</v>
      </c>
      <c r="NJ25">
        <v>0.72440349999999998</v>
      </c>
      <c r="NK25">
        <v>14.391310000000001</v>
      </c>
      <c r="NL25" s="1">
        <v>5.0239640000000002E-5</v>
      </c>
      <c r="NM25">
        <v>1.898362E-2</v>
      </c>
      <c r="NN25">
        <v>0.72415110000000005</v>
      </c>
      <c r="NO25">
        <v>13.87571</v>
      </c>
      <c r="NP25" s="1">
        <v>4.8308030000000001E-5</v>
      </c>
      <c r="NQ25">
        <v>1.827382E-2</v>
      </c>
      <c r="NR25">
        <v>0.72412489999999996</v>
      </c>
      <c r="NS25">
        <v>13.68426</v>
      </c>
      <c r="NT25" s="1">
        <v>4.4402079999999998E-5</v>
      </c>
      <c r="NU25">
        <v>1.6863090000000001E-2</v>
      </c>
      <c r="NV25">
        <v>0.72419270000000002</v>
      </c>
      <c r="NW25">
        <v>14.031499999999999</v>
      </c>
      <c r="NX25" s="1">
        <v>3.9812579999999998E-5</v>
      </c>
      <c r="NY25" s="1">
        <v>1.511024E-2</v>
      </c>
      <c r="NZ25">
        <v>0.72427240000000004</v>
      </c>
      <c r="OA25">
        <v>15.054040000000001</v>
      </c>
      <c r="OB25" s="1">
        <v>3.6586959999999998E-5</v>
      </c>
      <c r="OC25" s="1">
        <v>1.3858580000000001E-2</v>
      </c>
      <c r="OD25">
        <v>0.72433879999999995</v>
      </c>
      <c r="OE25">
        <v>15.35553</v>
      </c>
      <c r="OF25" s="1">
        <v>3.4483529999999998E-5</v>
      </c>
      <c r="OG25" s="1">
        <v>1.3042659999999999E-2</v>
      </c>
      <c r="OH25">
        <v>0.72435689999999997</v>
      </c>
      <c r="OI25">
        <v>15.02421</v>
      </c>
      <c r="OJ25" s="1">
        <v>3.2904529999999999E-5</v>
      </c>
      <c r="OK25" s="1">
        <v>1.2432800000000001E-2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0.86197290000000004</v>
      </c>
      <c r="G26">
        <v>15.28504</v>
      </c>
      <c r="H26">
        <v>11.530760000000001</v>
      </c>
      <c r="I26">
        <v>4932.4799999999996</v>
      </c>
      <c r="J26">
        <v>0.86064079999999998</v>
      </c>
      <c r="K26">
        <v>15.24799</v>
      </c>
      <c r="L26">
        <v>0.1321359</v>
      </c>
      <c r="M26">
        <v>47.860410000000002</v>
      </c>
      <c r="N26">
        <v>0.85932160000000002</v>
      </c>
      <c r="O26">
        <v>15.012729999999999</v>
      </c>
      <c r="P26" s="1">
        <v>7.6770599999999994E-2</v>
      </c>
      <c r="Q26">
        <v>24.78144</v>
      </c>
      <c r="R26">
        <v>0.85800609999999999</v>
      </c>
      <c r="S26">
        <v>14.62429</v>
      </c>
      <c r="T26" s="1">
        <v>6.9290450000000003E-2</v>
      </c>
      <c r="U26">
        <v>22.383410000000001</v>
      </c>
      <c r="V26">
        <v>0.85666909999999996</v>
      </c>
      <c r="W26">
        <v>14.176209999999999</v>
      </c>
      <c r="X26" s="1">
        <v>6.2621650000000001E-2</v>
      </c>
      <c r="Y26">
        <v>20.241060000000001</v>
      </c>
      <c r="Z26">
        <v>0.85477570000000003</v>
      </c>
      <c r="AA26">
        <v>14.03776</v>
      </c>
      <c r="AB26" s="1">
        <v>5.9096139999999998E-2</v>
      </c>
      <c r="AC26">
        <v>19.002970000000001</v>
      </c>
      <c r="AD26">
        <v>0.85104970000000002</v>
      </c>
      <c r="AE26">
        <v>13.980320000000001</v>
      </c>
      <c r="AF26" s="1">
        <v>7.1555339999999995E-2</v>
      </c>
      <c r="AG26">
        <v>22.938700000000001</v>
      </c>
      <c r="AH26">
        <v>0.84659580000000001</v>
      </c>
      <c r="AI26">
        <v>13.882860000000001</v>
      </c>
      <c r="AJ26" s="1">
        <v>7.8791479999999997E-2</v>
      </c>
      <c r="AK26">
        <v>25.56128</v>
      </c>
      <c r="AL26">
        <v>0.84198830000000002</v>
      </c>
      <c r="AM26">
        <v>14.35798</v>
      </c>
      <c r="AN26" s="1">
        <v>7.5613540000000007E-2</v>
      </c>
      <c r="AO26">
        <v>24.778400000000001</v>
      </c>
      <c r="AP26">
        <v>0.83711029999999997</v>
      </c>
      <c r="AQ26">
        <v>14.431570000000001</v>
      </c>
      <c r="AR26" s="1">
        <v>6.9121109999999999E-2</v>
      </c>
      <c r="AS26">
        <v>22.778749999999999</v>
      </c>
      <c r="AT26">
        <v>0.83207359999999997</v>
      </c>
      <c r="AU26">
        <v>13.99213</v>
      </c>
      <c r="AV26" s="1">
        <v>6.1419599999999998E-2</v>
      </c>
      <c r="AW26">
        <v>20.371639999999999</v>
      </c>
      <c r="AX26">
        <v>0.82689460000000004</v>
      </c>
      <c r="AY26">
        <v>13.53363</v>
      </c>
      <c r="AZ26" s="1">
        <v>5.3856790000000002E-2</v>
      </c>
      <c r="BA26">
        <v>17.956209999999999</v>
      </c>
      <c r="BB26">
        <v>0.82170770000000004</v>
      </c>
      <c r="BC26">
        <v>13.10197</v>
      </c>
      <c r="BD26" s="1">
        <v>4.7176879999999997E-2</v>
      </c>
      <c r="BE26">
        <v>15.81301</v>
      </c>
      <c r="BF26">
        <v>0.81650270000000003</v>
      </c>
      <c r="BG26">
        <v>12.89504</v>
      </c>
      <c r="BH26" s="1">
        <v>4.1129899999999997E-2</v>
      </c>
      <c r="BI26">
        <v>13.86027</v>
      </c>
      <c r="BJ26">
        <v>0.81163629999999998</v>
      </c>
      <c r="BK26">
        <v>12.99217</v>
      </c>
      <c r="BL26" s="1">
        <v>3.5926529999999998E-2</v>
      </c>
      <c r="BM26">
        <v>12.16666</v>
      </c>
      <c r="BN26">
        <v>0.80680110000000005</v>
      </c>
      <c r="BO26">
        <v>13.583349999999999</v>
      </c>
      <c r="BP26" s="1">
        <v>3.1438279999999999E-2</v>
      </c>
      <c r="BQ26">
        <v>10.70478</v>
      </c>
      <c r="BR26">
        <v>0.80206949999999999</v>
      </c>
      <c r="BS26">
        <v>14.196400000000001</v>
      </c>
      <c r="BT26" s="1">
        <v>2.7733959999999998E-2</v>
      </c>
      <c r="BU26">
        <v>9.4913430000000005</v>
      </c>
      <c r="BV26">
        <v>0.79732599999999998</v>
      </c>
      <c r="BW26">
        <v>14.54716</v>
      </c>
      <c r="BX26" s="1">
        <v>2.4058070000000001E-2</v>
      </c>
      <c r="BY26">
        <v>8.2920619999999996</v>
      </c>
      <c r="BZ26">
        <v>0.7922517</v>
      </c>
      <c r="CA26">
        <v>14.400690000000001</v>
      </c>
      <c r="CB26" s="1">
        <v>2.0778359999999999E-2</v>
      </c>
      <c r="CC26">
        <v>7.1997590000000002</v>
      </c>
      <c r="CD26">
        <v>0.78689129999999996</v>
      </c>
      <c r="CE26">
        <v>13.56362</v>
      </c>
      <c r="CF26" s="1">
        <v>1.7890840000000002E-2</v>
      </c>
      <c r="CG26">
        <v>6.2425810000000004</v>
      </c>
      <c r="CH26">
        <v>0.78122899999999995</v>
      </c>
      <c r="CI26">
        <v>12.799759999999999</v>
      </c>
      <c r="CJ26" s="1">
        <v>1.547951E-2</v>
      </c>
      <c r="CK26">
        <v>5.4365420000000002</v>
      </c>
      <c r="CL26">
        <v>0.77592559999999999</v>
      </c>
      <c r="CM26">
        <v>12.619</v>
      </c>
      <c r="CN26" s="1">
        <v>1.3313800000000001E-2</v>
      </c>
      <c r="CO26">
        <v>4.7063329999999999</v>
      </c>
      <c r="CP26">
        <v>0.7711344</v>
      </c>
      <c r="CQ26">
        <v>12.68214</v>
      </c>
      <c r="CR26" s="1">
        <v>1.142484E-2</v>
      </c>
      <c r="CS26">
        <v>4.0611189999999997</v>
      </c>
      <c r="CT26">
        <v>0.76780749999999998</v>
      </c>
      <c r="CU26">
        <v>13.31621</v>
      </c>
      <c r="CV26" s="1">
        <v>9.8013279999999998E-3</v>
      </c>
      <c r="CW26">
        <v>3.4992350000000001</v>
      </c>
      <c r="CX26">
        <v>0.764316</v>
      </c>
      <c r="CY26">
        <v>14.346970000000001</v>
      </c>
      <c r="CZ26" s="1">
        <v>8.4928590000000002E-3</v>
      </c>
      <c r="DA26">
        <v>3.0489630000000001</v>
      </c>
      <c r="DB26">
        <v>0.75994229999999996</v>
      </c>
      <c r="DC26">
        <v>14.76432</v>
      </c>
      <c r="DD26" s="1">
        <v>7.2787160000000002E-3</v>
      </c>
      <c r="DE26">
        <v>2.6284969999999999</v>
      </c>
      <c r="DF26">
        <v>0.75525370000000003</v>
      </c>
      <c r="DG26">
        <v>14.56368</v>
      </c>
      <c r="DH26" s="1">
        <v>6.197546E-3</v>
      </c>
      <c r="DI26">
        <v>2.2532179999999999</v>
      </c>
      <c r="DJ26">
        <v>0.75028249999999996</v>
      </c>
      <c r="DK26">
        <v>13.91949</v>
      </c>
      <c r="DL26" s="1">
        <v>5.2114199999999996E-3</v>
      </c>
      <c r="DM26">
        <v>1.907052</v>
      </c>
      <c r="DN26">
        <v>0.74611430000000001</v>
      </c>
      <c r="DO26">
        <v>13.42629</v>
      </c>
      <c r="DP26" s="1">
        <v>4.3520629999999998E-3</v>
      </c>
      <c r="DQ26">
        <v>1.602614</v>
      </c>
      <c r="DR26">
        <v>0.74345459999999997</v>
      </c>
      <c r="DS26">
        <v>13.18709</v>
      </c>
      <c r="DT26" s="1">
        <v>3.6227450000000001E-3</v>
      </c>
      <c r="DU26">
        <v>1.338981</v>
      </c>
      <c r="DV26">
        <v>0.74517449999999996</v>
      </c>
      <c r="DW26">
        <v>12.94572</v>
      </c>
      <c r="DX26" s="1">
        <v>2.7134210000000001E-3</v>
      </c>
      <c r="DY26">
        <v>1.012896</v>
      </c>
      <c r="DZ26">
        <v>0.74540209999999996</v>
      </c>
      <c r="EA26">
        <v>13.32761</v>
      </c>
      <c r="EB26" s="1">
        <v>1.74234E-3</v>
      </c>
      <c r="EC26">
        <v>0.65293590000000001</v>
      </c>
      <c r="ED26">
        <v>0.74600560000000005</v>
      </c>
      <c r="EE26">
        <v>14.19037</v>
      </c>
      <c r="EF26" s="1">
        <v>1.106344E-3</v>
      </c>
      <c r="EG26">
        <v>0.4125161</v>
      </c>
      <c r="EH26">
        <v>0.74658409999999997</v>
      </c>
      <c r="EI26">
        <v>14.91602</v>
      </c>
      <c r="EJ26" s="1">
        <v>7.6558979999999995E-4</v>
      </c>
      <c r="EK26">
        <v>0.28282230000000003</v>
      </c>
      <c r="EL26">
        <v>0.74694340000000004</v>
      </c>
      <c r="EM26">
        <v>15.11361</v>
      </c>
      <c r="EN26" s="1">
        <v>5.9340019999999996E-4</v>
      </c>
      <c r="EO26">
        <v>0.21726139999999999</v>
      </c>
      <c r="EP26">
        <v>0.74716490000000002</v>
      </c>
      <c r="EQ26">
        <v>14.39729</v>
      </c>
      <c r="ER26" s="1">
        <v>4.9772309999999997E-4</v>
      </c>
      <c r="ES26">
        <v>0.18104049999999999</v>
      </c>
      <c r="ET26">
        <v>0.74726490000000001</v>
      </c>
      <c r="EU26">
        <v>13.282629999999999</v>
      </c>
      <c r="EV26" s="1">
        <v>4.4084629999999999E-4</v>
      </c>
      <c r="EW26">
        <v>0.15950890000000001</v>
      </c>
      <c r="EX26">
        <v>0.74732100000000001</v>
      </c>
      <c r="EY26">
        <v>12.769970000000001</v>
      </c>
      <c r="EZ26" s="1">
        <v>4.0238490000000002E-4</v>
      </c>
      <c r="FA26">
        <v>0.14494099999999999</v>
      </c>
      <c r="FB26">
        <v>0.74737229999999999</v>
      </c>
      <c r="FC26">
        <v>13.061529999999999</v>
      </c>
      <c r="FD26" s="1">
        <v>3.7416879999999997E-4</v>
      </c>
      <c r="FE26">
        <v>0.1342788</v>
      </c>
      <c r="FF26">
        <v>0.7473767</v>
      </c>
      <c r="FG26">
        <v>14.450279999999999</v>
      </c>
      <c r="FH26" s="1">
        <v>3.5079110000000002E-4</v>
      </c>
      <c r="FI26">
        <v>0.12541849999999999</v>
      </c>
      <c r="FJ26">
        <v>0.74740490000000004</v>
      </c>
      <c r="FK26">
        <v>15.52333</v>
      </c>
      <c r="FL26" s="1">
        <v>3.3127519999999998E-4</v>
      </c>
      <c r="FM26">
        <v>0.1180388</v>
      </c>
      <c r="FN26">
        <v>0.74739279999999997</v>
      </c>
      <c r="FO26">
        <v>15.488429999999999</v>
      </c>
      <c r="FP26" s="1">
        <v>3.1371760000000002E-4</v>
      </c>
      <c r="FQ26">
        <v>0.11141860000000001</v>
      </c>
      <c r="FR26">
        <v>0.74740439999999997</v>
      </c>
      <c r="FS26">
        <v>14.821249999999999</v>
      </c>
      <c r="FT26" s="1">
        <v>2.9786999999999999E-4</v>
      </c>
      <c r="FU26">
        <v>0.1054185</v>
      </c>
      <c r="FV26">
        <v>0.74740519999999999</v>
      </c>
      <c r="FW26">
        <v>14.00596</v>
      </c>
      <c r="FX26" s="1">
        <v>2.8291969999999999E-4</v>
      </c>
      <c r="FY26">
        <v>9.9796969999999999E-2</v>
      </c>
      <c r="FZ26">
        <v>0.74739009999999995</v>
      </c>
      <c r="GA26">
        <v>13.160589999999999</v>
      </c>
      <c r="GB26" s="1">
        <v>2.6900660000000001E-4</v>
      </c>
      <c r="GC26">
        <v>9.4545050000000005E-2</v>
      </c>
      <c r="GD26">
        <v>0.74739800000000001</v>
      </c>
      <c r="GE26">
        <v>12.668329999999999</v>
      </c>
      <c r="GF26" s="1">
        <v>2.5657860000000002E-4</v>
      </c>
      <c r="GG26">
        <v>8.9857279999999998E-2</v>
      </c>
      <c r="GH26">
        <v>0.74739299999999997</v>
      </c>
      <c r="GI26">
        <v>12.800979999999999</v>
      </c>
      <c r="GJ26" s="1">
        <v>2.4445100000000002E-4</v>
      </c>
      <c r="GK26">
        <v>8.5310300000000006E-2</v>
      </c>
      <c r="GL26">
        <v>0.74739180000000005</v>
      </c>
      <c r="GM26">
        <v>14.077830000000001</v>
      </c>
      <c r="GN26" s="1">
        <v>2.3362289999999999E-4</v>
      </c>
      <c r="GO26">
        <v>8.1235799999999997E-2</v>
      </c>
      <c r="GP26">
        <v>0.74739409999999995</v>
      </c>
      <c r="GQ26">
        <v>15.331860000000001</v>
      </c>
      <c r="GR26" s="1">
        <v>2.235525E-4</v>
      </c>
      <c r="GS26">
        <v>7.7444319999999997E-2</v>
      </c>
      <c r="GT26">
        <v>0.74738720000000003</v>
      </c>
      <c r="GU26">
        <v>15.56035</v>
      </c>
      <c r="GV26" s="1">
        <v>2.137226E-4</v>
      </c>
      <c r="GW26">
        <v>7.3779020000000001E-2</v>
      </c>
      <c r="GX26">
        <v>0.74739299999999997</v>
      </c>
      <c r="GY26">
        <v>15.2948</v>
      </c>
      <c r="GZ26" s="1">
        <v>2.042387E-4</v>
      </c>
      <c r="HA26">
        <v>7.0278279999999999E-2</v>
      </c>
      <c r="HB26">
        <v>0.74740059999999997</v>
      </c>
      <c r="HC26">
        <v>14.53703</v>
      </c>
      <c r="HD26" s="1">
        <v>1.9541019999999999E-4</v>
      </c>
      <c r="HE26">
        <v>6.704736E-2</v>
      </c>
      <c r="HF26">
        <v>0.74739040000000001</v>
      </c>
      <c r="HG26">
        <v>13.43149</v>
      </c>
      <c r="HH26" s="1">
        <v>1.8708749999999999E-4</v>
      </c>
      <c r="HI26">
        <v>6.4030680000000006E-2</v>
      </c>
      <c r="HJ26">
        <v>0.74740419999999996</v>
      </c>
      <c r="HK26">
        <v>12.91169</v>
      </c>
      <c r="HL26" s="1">
        <v>1.793353E-4</v>
      </c>
      <c r="HM26">
        <v>6.1243440000000003E-2</v>
      </c>
      <c r="HN26">
        <v>0.74739390000000006</v>
      </c>
      <c r="HO26">
        <v>13.070880000000001</v>
      </c>
      <c r="HP26" s="1">
        <v>1.7193450000000001E-4</v>
      </c>
      <c r="HQ26">
        <v>5.86227E-2</v>
      </c>
      <c r="HR26">
        <v>0.74739100000000003</v>
      </c>
      <c r="HS26">
        <v>14.12673</v>
      </c>
      <c r="HT26" s="1">
        <v>1.6439140000000001E-4</v>
      </c>
      <c r="HU26">
        <v>5.5957279999999998E-2</v>
      </c>
      <c r="HV26">
        <v>0.74738899999999997</v>
      </c>
      <c r="HW26">
        <v>15.33792</v>
      </c>
      <c r="HX26" s="1">
        <v>1.5786439999999999E-4</v>
      </c>
      <c r="HY26">
        <v>5.3681979999999997E-2</v>
      </c>
      <c r="HZ26">
        <v>0.74740030000000002</v>
      </c>
      <c r="IA26">
        <v>15.725860000000001</v>
      </c>
      <c r="IB26" s="1">
        <v>1.5125840000000001E-4</v>
      </c>
      <c r="IC26">
        <v>5.1372950000000001E-2</v>
      </c>
      <c r="ID26">
        <v>0.74738870000000002</v>
      </c>
      <c r="IE26">
        <v>15.4626</v>
      </c>
      <c r="IF26" s="1">
        <v>1.4510320000000001E-4</v>
      </c>
      <c r="IG26">
        <v>4.9251290000000003E-2</v>
      </c>
      <c r="IH26">
        <v>0.74739250000000002</v>
      </c>
      <c r="II26">
        <v>14.5816</v>
      </c>
      <c r="IJ26" s="1">
        <v>1.392284E-4</v>
      </c>
      <c r="IK26">
        <v>4.723078E-2</v>
      </c>
      <c r="IL26">
        <v>0.74739889999999998</v>
      </c>
      <c r="IM26">
        <v>13.51834</v>
      </c>
      <c r="IN26" s="1">
        <v>1.3371309999999999E-4</v>
      </c>
      <c r="IO26">
        <v>4.5341579999999999E-2</v>
      </c>
      <c r="IP26">
        <v>0.74739560000000005</v>
      </c>
      <c r="IQ26">
        <v>12.89587</v>
      </c>
      <c r="IR26" s="1">
        <v>1.2823540000000001E-4</v>
      </c>
      <c r="IS26">
        <v>4.34796E-2</v>
      </c>
      <c r="IT26">
        <v>0.74739250000000002</v>
      </c>
      <c r="IU26">
        <v>12.80162</v>
      </c>
      <c r="IV26" s="1">
        <v>1.2318870000000001E-4</v>
      </c>
      <c r="IW26">
        <v>4.17439E-2</v>
      </c>
      <c r="IX26">
        <v>0.74739149999999999</v>
      </c>
      <c r="IY26">
        <v>13.573840000000001</v>
      </c>
      <c r="IZ26" s="1">
        <v>1.185298E-4</v>
      </c>
      <c r="JA26">
        <v>4.0161750000000003E-2</v>
      </c>
      <c r="JB26">
        <v>0.74739739999999999</v>
      </c>
      <c r="JC26">
        <v>14.247159999999999</v>
      </c>
      <c r="JD26" s="1">
        <v>1.137799E-4</v>
      </c>
      <c r="JE26">
        <v>3.8550399999999999E-2</v>
      </c>
      <c r="JF26">
        <v>0.74740240000000002</v>
      </c>
      <c r="JG26">
        <v>14.53119</v>
      </c>
      <c r="JH26" s="1">
        <v>1.095534E-4</v>
      </c>
      <c r="JI26">
        <v>3.7107309999999998E-2</v>
      </c>
      <c r="JJ26">
        <v>0.74739840000000002</v>
      </c>
      <c r="JK26">
        <v>14.412369999999999</v>
      </c>
      <c r="JL26" s="1">
        <v>1.0530010000000001E-4</v>
      </c>
      <c r="JM26">
        <v>3.5671939999999999E-2</v>
      </c>
      <c r="JN26">
        <v>0.74739350000000004</v>
      </c>
      <c r="JO26">
        <v>14.08995</v>
      </c>
      <c r="JP26" s="1">
        <v>1.014582E-4</v>
      </c>
      <c r="JQ26">
        <v>3.4369089999999998E-2</v>
      </c>
      <c r="JR26">
        <v>0.74739489999999997</v>
      </c>
      <c r="JS26">
        <v>14.041079999999999</v>
      </c>
      <c r="JT26" s="1">
        <v>9.7660910000000006E-5</v>
      </c>
      <c r="JU26">
        <v>3.3080089999999999E-2</v>
      </c>
      <c r="JV26">
        <v>0.74739560000000005</v>
      </c>
      <c r="JW26">
        <v>14.132949999999999</v>
      </c>
      <c r="JX26" s="1">
        <v>9.4156789999999999E-5</v>
      </c>
      <c r="JY26">
        <v>3.1889319999999999E-2</v>
      </c>
      <c r="JZ26">
        <v>0.74728170000000005</v>
      </c>
      <c r="KA26">
        <v>14.085900000000001</v>
      </c>
      <c r="KB26" s="1">
        <v>9.2898279999999996E-5</v>
      </c>
      <c r="KC26">
        <v>3.1403439999999998E-2</v>
      </c>
      <c r="KD26">
        <v>0.74707219999999996</v>
      </c>
      <c r="KE26">
        <v>14.719139999999999</v>
      </c>
      <c r="KF26" s="1">
        <v>9.3106860000000005E-5</v>
      </c>
      <c r="KG26">
        <v>3.1486470000000003E-2</v>
      </c>
      <c r="KH26">
        <v>0.74687020000000004</v>
      </c>
      <c r="KI26">
        <v>15.22072</v>
      </c>
      <c r="KJ26" s="1">
        <v>9.2029189999999996E-5</v>
      </c>
      <c r="KK26">
        <v>3.116124E-2</v>
      </c>
      <c r="KL26">
        <v>0.74666809999999995</v>
      </c>
      <c r="KM26">
        <v>15.114570000000001</v>
      </c>
      <c r="KN26" s="1">
        <v>8.9817799999999999E-5</v>
      </c>
      <c r="KO26">
        <v>3.044152E-2</v>
      </c>
      <c r="KP26">
        <v>0.74645859999999997</v>
      </c>
      <c r="KQ26">
        <v>14.841900000000001</v>
      </c>
      <c r="KR26" s="1">
        <v>8.7044309999999997E-5</v>
      </c>
      <c r="KS26">
        <v>2.9520689999999999E-2</v>
      </c>
      <c r="KT26">
        <v>0.74623379999999995</v>
      </c>
      <c r="KU26">
        <v>14.25718</v>
      </c>
      <c r="KV26" s="1">
        <v>8.4113090000000005E-5</v>
      </c>
      <c r="KW26">
        <v>2.8543180000000001E-2</v>
      </c>
      <c r="KX26">
        <v>0.74606249999999996</v>
      </c>
      <c r="KY26">
        <v>13.414020000000001</v>
      </c>
      <c r="KZ26" s="1">
        <v>8.1024790000000003E-5</v>
      </c>
      <c r="LA26">
        <v>2.7501339999999999E-2</v>
      </c>
      <c r="LB26">
        <v>0.74588600000000005</v>
      </c>
      <c r="LC26">
        <v>13.016170000000001</v>
      </c>
      <c r="LD26" s="1">
        <v>7.7995119999999996E-5</v>
      </c>
      <c r="LE26">
        <v>2.648795E-2</v>
      </c>
      <c r="LF26">
        <v>0.7457857</v>
      </c>
      <c r="LG26">
        <v>13.124510000000001</v>
      </c>
      <c r="LH26" s="1">
        <v>7.3530159999999993E-5</v>
      </c>
      <c r="LI26">
        <v>2.501857E-2</v>
      </c>
      <c r="LJ26">
        <v>0.7458089</v>
      </c>
      <c r="LK26">
        <v>14.283899999999999</v>
      </c>
      <c r="LL26" s="1">
        <v>6.8086389999999998E-5</v>
      </c>
      <c r="LM26">
        <v>2.3168999999999999E-2</v>
      </c>
      <c r="LN26">
        <v>0.74580610000000003</v>
      </c>
      <c r="LO26">
        <v>15.423349999999999</v>
      </c>
      <c r="LP26" s="1">
        <v>6.3772779999999999E-5</v>
      </c>
      <c r="LQ26">
        <v>2.168084E-2</v>
      </c>
      <c r="LR26">
        <v>0.74585670000000004</v>
      </c>
      <c r="LS26">
        <v>15.85971</v>
      </c>
      <c r="LT26" s="1">
        <v>6.0768420000000001E-5</v>
      </c>
      <c r="LU26">
        <v>2.0646769999999998E-2</v>
      </c>
      <c r="LV26">
        <v>0.74585170000000001</v>
      </c>
      <c r="LW26">
        <v>16.299710000000001</v>
      </c>
      <c r="LX26" s="1">
        <v>5.8256140000000002E-5</v>
      </c>
      <c r="LY26">
        <v>1.9788859999999998E-2</v>
      </c>
      <c r="LZ26">
        <v>0.74585129999999999</v>
      </c>
      <c r="MA26">
        <v>16.135429999999999</v>
      </c>
      <c r="MB26" s="1">
        <v>5.6091809999999998E-5</v>
      </c>
      <c r="MC26">
        <v>1.9047149999999999E-2</v>
      </c>
      <c r="MD26">
        <v>0.74584760000000005</v>
      </c>
      <c r="ME26">
        <v>14.75089</v>
      </c>
      <c r="MF26" s="1">
        <v>5.408702E-5</v>
      </c>
      <c r="MG26">
        <v>1.836633E-2</v>
      </c>
      <c r="MH26">
        <v>0.74583509999999997</v>
      </c>
      <c r="MI26">
        <v>13.438800000000001</v>
      </c>
      <c r="MJ26" s="1">
        <v>5.2347179999999998E-5</v>
      </c>
      <c r="MK26">
        <v>1.77672E-2</v>
      </c>
      <c r="ML26">
        <v>0.7456216</v>
      </c>
      <c r="MM26">
        <v>13.41295</v>
      </c>
      <c r="MN26" s="1">
        <v>5.2958380000000003E-5</v>
      </c>
      <c r="MO26">
        <v>1.7915150000000001E-2</v>
      </c>
      <c r="MP26">
        <v>0.7451972</v>
      </c>
      <c r="MQ26">
        <v>14.78012</v>
      </c>
      <c r="MR26" s="1">
        <v>5.5239250000000001E-5</v>
      </c>
      <c r="MS26">
        <v>1.870488E-2</v>
      </c>
      <c r="MT26">
        <v>0.74478319999999998</v>
      </c>
      <c r="MU26">
        <v>15.978770000000001</v>
      </c>
      <c r="MV26" s="1">
        <v>5.6066480000000001E-5</v>
      </c>
      <c r="MW26">
        <v>1.9025670000000001E-2</v>
      </c>
      <c r="MX26">
        <v>0.74435660000000003</v>
      </c>
      <c r="MY26">
        <v>16.142130000000002</v>
      </c>
      <c r="MZ26" s="1">
        <v>5.5413289999999999E-5</v>
      </c>
      <c r="NA26">
        <v>1.8841549999999999E-2</v>
      </c>
      <c r="NB26">
        <v>0.74395149999999999</v>
      </c>
      <c r="NC26">
        <v>16.000969999999999</v>
      </c>
      <c r="ND26" s="1">
        <v>5.4049029999999999E-5</v>
      </c>
      <c r="NE26">
        <v>1.8397239999999999E-2</v>
      </c>
      <c r="NF26">
        <v>0.74352929999999995</v>
      </c>
      <c r="NG26">
        <v>15.437709999999999</v>
      </c>
      <c r="NH26" s="1">
        <v>5.2294409999999999E-5</v>
      </c>
      <c r="NI26" s="1">
        <v>1.781868E-2</v>
      </c>
      <c r="NJ26">
        <v>0.74311660000000002</v>
      </c>
      <c r="NK26">
        <v>14.53214</v>
      </c>
      <c r="NL26" s="1">
        <v>5.0460359999999999E-5</v>
      </c>
      <c r="NM26" s="1">
        <v>1.720408E-2</v>
      </c>
      <c r="NN26">
        <v>0.74274620000000002</v>
      </c>
      <c r="NO26">
        <v>13.955579999999999</v>
      </c>
      <c r="NP26" s="1">
        <v>4.8592630000000002E-5</v>
      </c>
      <c r="NQ26">
        <v>1.658345E-2</v>
      </c>
      <c r="NR26">
        <v>0.74257919999999999</v>
      </c>
      <c r="NS26">
        <v>13.73779</v>
      </c>
      <c r="NT26" s="1">
        <v>4.5009149999999999E-5</v>
      </c>
      <c r="NU26" s="1">
        <v>1.541703E-2</v>
      </c>
      <c r="NV26">
        <v>0.74258760000000001</v>
      </c>
      <c r="NW26">
        <v>14.06631</v>
      </c>
      <c r="NX26" s="1">
        <v>4.0328689999999998E-5</v>
      </c>
      <c r="NY26" s="1">
        <v>1.3814119999999999E-2</v>
      </c>
      <c r="NZ26">
        <v>0.74259589999999998</v>
      </c>
      <c r="OA26">
        <v>15.079269999999999</v>
      </c>
      <c r="OB26" s="1">
        <v>3.6928319999999998E-5</v>
      </c>
      <c r="OC26" s="1">
        <v>1.2629120000000001E-2</v>
      </c>
      <c r="OD26">
        <v>0.74269200000000002</v>
      </c>
      <c r="OE26">
        <v>15.45731</v>
      </c>
      <c r="OF26" s="1">
        <v>3.4720500000000001E-5</v>
      </c>
      <c r="OG26" s="1">
        <v>1.185599E-2</v>
      </c>
      <c r="OH26">
        <v>0.74269200000000002</v>
      </c>
      <c r="OI26">
        <v>15.14953</v>
      </c>
      <c r="OJ26" s="1">
        <v>3.3075920000000001E-5</v>
      </c>
      <c r="OK26" s="1">
        <v>1.128493E-2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0.93226600000000004</v>
      </c>
      <c r="G27">
        <v>15.324820000000001</v>
      </c>
      <c r="H27">
        <v>21.257090000000002</v>
      </c>
      <c r="I27">
        <v>8720.4889999999996</v>
      </c>
      <c r="J27">
        <v>0.9309537</v>
      </c>
      <c r="K27">
        <v>15.32583</v>
      </c>
      <c r="L27">
        <v>0.18295359999999999</v>
      </c>
      <c r="M27">
        <v>69.859849999999994</v>
      </c>
      <c r="N27">
        <v>0.92961990000000005</v>
      </c>
      <c r="O27">
        <v>15.08663</v>
      </c>
      <c r="P27" s="1">
        <v>7.7657770000000001E-2</v>
      </c>
      <c r="Q27">
        <v>23.640329999999999</v>
      </c>
      <c r="R27">
        <v>0.92829530000000005</v>
      </c>
      <c r="S27">
        <v>14.689959999999999</v>
      </c>
      <c r="T27" s="1">
        <v>6.9990280000000002E-2</v>
      </c>
      <c r="U27">
        <v>21.278479999999998</v>
      </c>
      <c r="V27">
        <v>0.92697169999999995</v>
      </c>
      <c r="W27">
        <v>14.225110000000001</v>
      </c>
      <c r="X27">
        <v>6.3211550000000005E-2</v>
      </c>
      <c r="Y27">
        <v>19.227530000000002</v>
      </c>
      <c r="Z27">
        <v>0.92506790000000005</v>
      </c>
      <c r="AA27">
        <v>14.061680000000001</v>
      </c>
      <c r="AB27" s="1">
        <v>5.8876449999999997E-2</v>
      </c>
      <c r="AC27">
        <v>17.845510000000001</v>
      </c>
      <c r="AD27">
        <v>0.92123350000000004</v>
      </c>
      <c r="AE27">
        <v>14.00581</v>
      </c>
      <c r="AF27" s="1">
        <v>7.0200680000000001E-2</v>
      </c>
      <c r="AG27">
        <v>21.128830000000001</v>
      </c>
      <c r="AH27">
        <v>0.9165567</v>
      </c>
      <c r="AI27">
        <v>13.92268</v>
      </c>
      <c r="AJ27" s="1">
        <v>7.8485979999999997E-2</v>
      </c>
      <c r="AK27">
        <v>23.9145</v>
      </c>
      <c r="AL27">
        <v>0.91170019999999996</v>
      </c>
      <c r="AM27">
        <v>14.387700000000001</v>
      </c>
      <c r="AN27" s="1">
        <v>7.618722E-2</v>
      </c>
      <c r="AO27">
        <v>23.4649</v>
      </c>
      <c r="AP27">
        <v>0.90668230000000005</v>
      </c>
      <c r="AQ27">
        <v>14.510540000000001</v>
      </c>
      <c r="AR27" s="1">
        <v>6.9755300000000006E-2</v>
      </c>
      <c r="AS27">
        <v>21.602509999999999</v>
      </c>
      <c r="AT27">
        <v>0.90147469999999996</v>
      </c>
      <c r="AU27">
        <v>14.088889999999999</v>
      </c>
      <c r="AV27" s="1">
        <v>6.2177700000000002E-2</v>
      </c>
      <c r="AW27">
        <v>19.376909999999999</v>
      </c>
      <c r="AX27">
        <v>0.89617440000000004</v>
      </c>
      <c r="AY27">
        <v>13.606579999999999</v>
      </c>
      <c r="AZ27" s="1">
        <v>5.4535769999999997E-2</v>
      </c>
      <c r="BA27">
        <v>17.079409999999999</v>
      </c>
      <c r="BB27">
        <v>0.89101419999999998</v>
      </c>
      <c r="BC27">
        <v>13.178419999999999</v>
      </c>
      <c r="BD27" s="1">
        <v>4.7790920000000001E-2</v>
      </c>
      <c r="BE27">
        <v>15.04271</v>
      </c>
      <c r="BF27">
        <v>0.88602760000000003</v>
      </c>
      <c r="BG27">
        <v>12.944290000000001</v>
      </c>
      <c r="BH27" s="1">
        <v>4.1688889999999999E-2</v>
      </c>
      <c r="BI27">
        <v>13.18693</v>
      </c>
      <c r="BJ27">
        <v>0.88070939999999998</v>
      </c>
      <c r="BK27">
        <v>13.03875</v>
      </c>
      <c r="BL27" s="1">
        <v>3.6400500000000002E-2</v>
      </c>
      <c r="BM27">
        <v>11.56818</v>
      </c>
      <c r="BN27">
        <v>0.87494059999999996</v>
      </c>
      <c r="BO27">
        <v>13.626329999999999</v>
      </c>
      <c r="BP27" s="1">
        <v>3.1850999999999997E-2</v>
      </c>
      <c r="BQ27">
        <v>10.17685</v>
      </c>
      <c r="BR27">
        <v>0.86929109999999998</v>
      </c>
      <c r="BS27">
        <v>14.275650000000001</v>
      </c>
      <c r="BT27" s="1">
        <v>2.8074849999999998E-2</v>
      </c>
      <c r="BU27">
        <v>9.0137280000000004</v>
      </c>
      <c r="BV27">
        <v>0.86341730000000005</v>
      </c>
      <c r="BW27">
        <v>14.65457</v>
      </c>
      <c r="BX27">
        <v>2.4430609999999998E-2</v>
      </c>
      <c r="BY27">
        <v>7.9003069999999997</v>
      </c>
      <c r="BZ27">
        <v>0.85719849999999997</v>
      </c>
      <c r="CA27">
        <v>14.53341</v>
      </c>
      <c r="CB27" s="1">
        <v>2.1071289999999999E-2</v>
      </c>
      <c r="CC27">
        <v>6.8508069999999996</v>
      </c>
      <c r="CD27">
        <v>0.85065469999999999</v>
      </c>
      <c r="CE27">
        <v>13.690989999999999</v>
      </c>
      <c r="CF27" s="1">
        <v>1.8164059999999999E-2</v>
      </c>
      <c r="CG27">
        <v>5.9469209999999997</v>
      </c>
      <c r="CH27">
        <v>0.84377959999999996</v>
      </c>
      <c r="CI27">
        <v>12.88607</v>
      </c>
      <c r="CJ27" s="1">
        <v>1.570643E-2</v>
      </c>
      <c r="CK27">
        <v>5.1750389999999999</v>
      </c>
      <c r="CL27">
        <v>0.83762709999999996</v>
      </c>
      <c r="CM27">
        <v>12.649979999999999</v>
      </c>
      <c r="CN27" s="1">
        <v>1.3524329999999999E-2</v>
      </c>
      <c r="CO27">
        <v>4.4853670000000001</v>
      </c>
      <c r="CP27">
        <v>0.83178920000000001</v>
      </c>
      <c r="CQ27">
        <v>12.709379999999999</v>
      </c>
      <c r="CR27" s="1">
        <v>1.1609370000000001E-2</v>
      </c>
      <c r="CS27">
        <v>3.8713129999999998</v>
      </c>
      <c r="CT27">
        <v>0.82471179999999999</v>
      </c>
      <c r="CU27">
        <v>13.34328</v>
      </c>
      <c r="CV27" s="1">
        <v>9.9493770000000006E-3</v>
      </c>
      <c r="CW27">
        <v>3.3352590000000002</v>
      </c>
      <c r="CX27">
        <v>0.81769670000000005</v>
      </c>
      <c r="CY27">
        <v>14.38815</v>
      </c>
      <c r="CZ27" s="1">
        <v>8.6286160000000004E-3</v>
      </c>
      <c r="DA27">
        <v>2.9087960000000002</v>
      </c>
      <c r="DB27">
        <v>0.81039419999999995</v>
      </c>
      <c r="DC27">
        <v>14.871779999999999</v>
      </c>
      <c r="DD27" s="1">
        <v>7.3999039999999997E-3</v>
      </c>
      <c r="DE27">
        <v>2.5094409999999998</v>
      </c>
      <c r="DF27">
        <v>0.8025525</v>
      </c>
      <c r="DG27">
        <v>14.699299999999999</v>
      </c>
      <c r="DH27" s="1">
        <v>6.3101709999999998E-3</v>
      </c>
      <c r="DI27">
        <v>2.1541049999999999</v>
      </c>
      <c r="DJ27">
        <v>0.79424689999999998</v>
      </c>
      <c r="DK27">
        <v>14.037559999999999</v>
      </c>
      <c r="DL27" s="1">
        <v>5.3079199999999998E-3</v>
      </c>
      <c r="DM27">
        <v>1.824182</v>
      </c>
      <c r="DN27">
        <v>0.78714600000000001</v>
      </c>
      <c r="DO27">
        <v>13.52505</v>
      </c>
      <c r="DP27" s="1">
        <v>4.4425940000000002E-3</v>
      </c>
      <c r="DQ27">
        <v>1.5372600000000001</v>
      </c>
      <c r="DR27">
        <v>0.7814624</v>
      </c>
      <c r="DS27">
        <v>13.23441</v>
      </c>
      <c r="DT27" s="1">
        <v>3.7020439999999998E-3</v>
      </c>
      <c r="DU27">
        <v>1.2881480000000001</v>
      </c>
      <c r="DV27">
        <v>0.77704640000000003</v>
      </c>
      <c r="DW27">
        <v>13.003629999999999</v>
      </c>
      <c r="DX27" s="1">
        <v>2.8326060000000001E-3</v>
      </c>
      <c r="DY27">
        <v>0.99749960000000004</v>
      </c>
      <c r="DZ27">
        <v>0.77533909999999995</v>
      </c>
      <c r="EA27">
        <v>13.357049999999999</v>
      </c>
      <c r="EB27" s="1">
        <v>1.8402589999999999E-3</v>
      </c>
      <c r="EC27">
        <v>0.65183899999999995</v>
      </c>
      <c r="ED27">
        <v>0.77498529999999999</v>
      </c>
      <c r="EE27">
        <v>14.22663</v>
      </c>
      <c r="EF27" s="1">
        <v>1.1635129999999999E-3</v>
      </c>
      <c r="EG27">
        <v>0.41033029999999998</v>
      </c>
      <c r="EH27">
        <v>0.77507190000000004</v>
      </c>
      <c r="EI27">
        <v>14.996930000000001</v>
      </c>
      <c r="EJ27" s="1">
        <v>7.9507259999999995E-4</v>
      </c>
      <c r="EK27">
        <v>0.27772989999999997</v>
      </c>
      <c r="EL27">
        <v>0.7751827</v>
      </c>
      <c r="EM27">
        <v>15.23577</v>
      </c>
      <c r="EN27" s="1">
        <v>6.087035E-4</v>
      </c>
      <c r="EO27">
        <v>0.21054349999999999</v>
      </c>
      <c r="EP27">
        <v>0.77525010000000005</v>
      </c>
      <c r="EQ27">
        <v>14.54663</v>
      </c>
      <c r="ER27" s="1">
        <v>5.0662069999999997E-4</v>
      </c>
      <c r="ES27">
        <v>0.1740071</v>
      </c>
      <c r="ET27">
        <v>0.77531890000000003</v>
      </c>
      <c r="EU27">
        <v>13.41239</v>
      </c>
      <c r="EV27" s="1">
        <v>4.464793E-4</v>
      </c>
      <c r="EW27">
        <v>0.15247430000000001</v>
      </c>
      <c r="EX27">
        <v>0.77533439999999998</v>
      </c>
      <c r="EY27">
        <v>12.83311</v>
      </c>
      <c r="EZ27" s="1">
        <v>4.0623930000000002E-4</v>
      </c>
      <c r="FA27">
        <v>0.13809399999999999</v>
      </c>
      <c r="FB27">
        <v>0.77537529999999999</v>
      </c>
      <c r="FC27">
        <v>13.085369999999999</v>
      </c>
      <c r="FD27" s="1">
        <v>3.7729480000000003E-4</v>
      </c>
      <c r="FE27">
        <v>0.12774869999999999</v>
      </c>
      <c r="FF27">
        <v>0.77538839999999998</v>
      </c>
      <c r="FG27">
        <v>14.46993</v>
      </c>
      <c r="FH27" s="1">
        <v>3.533152E-4</v>
      </c>
      <c r="FI27">
        <v>0.11918189999999999</v>
      </c>
      <c r="FJ27">
        <v>0.77538620000000003</v>
      </c>
      <c r="FK27">
        <v>15.593109999999999</v>
      </c>
      <c r="FL27" s="1">
        <v>3.3350369999999999E-4</v>
      </c>
      <c r="FM27">
        <v>0.1121137</v>
      </c>
      <c r="FN27">
        <v>0.77539329999999995</v>
      </c>
      <c r="FO27">
        <v>15.651730000000001</v>
      </c>
      <c r="FP27" s="1">
        <v>3.1576850000000002E-4</v>
      </c>
      <c r="FQ27">
        <v>0.1058007</v>
      </c>
      <c r="FR27">
        <v>0.77538070000000003</v>
      </c>
      <c r="FS27">
        <v>14.98305</v>
      </c>
      <c r="FT27" s="1">
        <v>2.9973670000000001E-4</v>
      </c>
      <c r="FU27">
        <v>0.100073</v>
      </c>
      <c r="FV27">
        <v>0.77538390000000001</v>
      </c>
      <c r="FW27">
        <v>14.136659999999999</v>
      </c>
      <c r="FX27" s="1">
        <v>2.8473829999999998E-4</v>
      </c>
      <c r="FY27">
        <v>9.4751559999999999E-2</v>
      </c>
      <c r="FZ27">
        <v>0.77537409999999996</v>
      </c>
      <c r="GA27">
        <v>13.262729999999999</v>
      </c>
      <c r="GB27" s="1">
        <v>2.7063249999999999E-4</v>
      </c>
      <c r="GC27">
        <v>8.9731959999999999E-2</v>
      </c>
      <c r="GD27">
        <v>0.77538169999999995</v>
      </c>
      <c r="GE27">
        <v>12.7197</v>
      </c>
      <c r="GF27" s="1">
        <v>2.580778E-4</v>
      </c>
      <c r="GG27">
        <v>8.5266990000000001E-2</v>
      </c>
      <c r="GH27">
        <v>0.77537900000000004</v>
      </c>
      <c r="GI27">
        <v>12.82483</v>
      </c>
      <c r="GJ27" s="1">
        <v>2.4590579999999999E-4</v>
      </c>
      <c r="GK27">
        <v>8.0960920000000006E-2</v>
      </c>
      <c r="GL27">
        <v>0.77537630000000002</v>
      </c>
      <c r="GM27">
        <v>14.082000000000001</v>
      </c>
      <c r="GN27">
        <v>2.3497120000000001E-4</v>
      </c>
      <c r="GO27">
        <v>7.7076019999999995E-2</v>
      </c>
      <c r="GP27">
        <v>0.77538010000000002</v>
      </c>
      <c r="GQ27">
        <v>15.384080000000001</v>
      </c>
      <c r="GR27" s="1">
        <v>2.247626E-4</v>
      </c>
      <c r="GS27">
        <v>7.3455240000000005E-2</v>
      </c>
      <c r="GT27">
        <v>0.77536490000000002</v>
      </c>
      <c r="GU27">
        <v>15.70917</v>
      </c>
      <c r="GV27" s="1">
        <v>2.1487559999999999E-4</v>
      </c>
      <c r="GW27">
        <v>6.9977510000000007E-2</v>
      </c>
      <c r="GX27">
        <v>0.7753968</v>
      </c>
      <c r="GY27">
        <v>15.45579</v>
      </c>
      <c r="GZ27" s="1">
        <v>2.053674E-4</v>
      </c>
      <c r="HA27">
        <v>6.6669060000000002E-2</v>
      </c>
      <c r="HB27">
        <v>0.77538430000000003</v>
      </c>
      <c r="HC27">
        <v>14.68272</v>
      </c>
      <c r="HD27" s="1">
        <v>1.964282E-4</v>
      </c>
      <c r="HE27">
        <v>6.3580680000000001E-2</v>
      </c>
      <c r="HF27">
        <v>0.77539570000000002</v>
      </c>
      <c r="HG27">
        <v>13.567629999999999</v>
      </c>
      <c r="HH27" s="1">
        <v>1.880482E-4</v>
      </c>
      <c r="HI27">
        <v>6.0716609999999997E-2</v>
      </c>
      <c r="HJ27">
        <v>0.77538249999999997</v>
      </c>
      <c r="HK27">
        <v>12.96768</v>
      </c>
      <c r="HL27" s="1">
        <v>1.802377E-4</v>
      </c>
      <c r="HM27">
        <v>5.8066710000000001E-2</v>
      </c>
      <c r="HN27">
        <v>0.77537330000000004</v>
      </c>
      <c r="HO27">
        <v>13.09721</v>
      </c>
      <c r="HP27" s="1">
        <v>1.728407E-4</v>
      </c>
      <c r="HQ27">
        <v>5.5589039999999999E-2</v>
      </c>
      <c r="HR27">
        <v>0.77537109999999998</v>
      </c>
      <c r="HS27">
        <v>14.14559</v>
      </c>
      <c r="HT27" s="1">
        <v>1.651872E-4</v>
      </c>
      <c r="HU27">
        <v>5.3046549999999998E-2</v>
      </c>
      <c r="HV27">
        <v>0.77536539999999998</v>
      </c>
      <c r="HW27">
        <v>15.39087</v>
      </c>
      <c r="HX27" s="1">
        <v>1.5867370000000001E-4</v>
      </c>
      <c r="HY27">
        <v>5.0894580000000002E-2</v>
      </c>
      <c r="HZ27">
        <v>0.77537699999999998</v>
      </c>
      <c r="IA27">
        <v>15.863350000000001</v>
      </c>
      <c r="IB27" s="1">
        <v>1.5195599999999999E-4</v>
      </c>
      <c r="IC27">
        <v>4.8688139999999998E-2</v>
      </c>
      <c r="ID27">
        <v>0.77539369999999996</v>
      </c>
      <c r="IE27">
        <v>15.630610000000001</v>
      </c>
      <c r="IF27" s="1">
        <v>1.4579950000000001E-4</v>
      </c>
      <c r="IG27">
        <v>4.6685900000000002E-2</v>
      </c>
      <c r="IH27">
        <v>0.77537940000000005</v>
      </c>
      <c r="II27">
        <v>14.736079999999999</v>
      </c>
      <c r="IJ27" s="1">
        <v>1.3989159999999999E-4</v>
      </c>
      <c r="IK27">
        <v>4.4767870000000001E-2</v>
      </c>
      <c r="IL27">
        <v>0.77537710000000004</v>
      </c>
      <c r="IM27">
        <v>13.648429999999999</v>
      </c>
      <c r="IN27" s="1">
        <v>1.343455E-4</v>
      </c>
      <c r="IO27">
        <v>4.2973310000000001E-2</v>
      </c>
      <c r="IP27">
        <v>0.77537610000000001</v>
      </c>
      <c r="IQ27">
        <v>12.954190000000001</v>
      </c>
      <c r="IR27" s="1">
        <v>1.2887200000000001E-4</v>
      </c>
      <c r="IS27">
        <v>4.1217190000000001E-2</v>
      </c>
      <c r="IT27">
        <v>0.77537789999999995</v>
      </c>
      <c r="IU27">
        <v>12.82906</v>
      </c>
      <c r="IV27" s="1">
        <v>1.2371640000000001E-4</v>
      </c>
      <c r="IW27">
        <v>3.9546520000000002E-2</v>
      </c>
      <c r="IX27">
        <v>0.77537149999999999</v>
      </c>
      <c r="IY27">
        <v>13.579800000000001</v>
      </c>
      <c r="IZ27" s="1">
        <v>1.190551E-4</v>
      </c>
      <c r="JA27">
        <v>3.805207E-2</v>
      </c>
      <c r="JB27">
        <v>0.7753736</v>
      </c>
      <c r="JC27">
        <v>14.276070000000001</v>
      </c>
      <c r="JD27" s="1">
        <v>1.1429429999999999E-4</v>
      </c>
      <c r="JE27">
        <v>3.6531729999999998E-2</v>
      </c>
      <c r="JF27">
        <v>0.77538720000000005</v>
      </c>
      <c r="JG27">
        <v>14.62372</v>
      </c>
      <c r="JH27" s="1">
        <v>1.10004E-4</v>
      </c>
      <c r="JI27">
        <v>3.5148699999999998E-2</v>
      </c>
      <c r="JJ27">
        <v>0.77537420000000001</v>
      </c>
      <c r="JK27">
        <v>14.50164</v>
      </c>
      <c r="JL27" s="1">
        <v>1.0577050000000001E-4</v>
      </c>
      <c r="JM27">
        <v>3.3803720000000002E-2</v>
      </c>
      <c r="JN27">
        <v>0.77537449999999997</v>
      </c>
      <c r="JO27">
        <v>14.19689</v>
      </c>
      <c r="JP27" s="1">
        <v>1.018921E-4</v>
      </c>
      <c r="JQ27">
        <v>3.2559280000000003E-2</v>
      </c>
      <c r="JR27">
        <v>0.77540710000000002</v>
      </c>
      <c r="JS27">
        <v>14.11144</v>
      </c>
      <c r="JT27" s="1">
        <v>9.8067369999999993E-5</v>
      </c>
      <c r="JU27">
        <v>3.133648E-2</v>
      </c>
      <c r="JV27">
        <v>0.77535069999999995</v>
      </c>
      <c r="JW27">
        <v>14.206390000000001</v>
      </c>
      <c r="JX27" s="1">
        <v>9.4527260000000003E-5</v>
      </c>
      <c r="JY27">
        <v>3.020287E-2</v>
      </c>
      <c r="JZ27">
        <v>0.77524910000000002</v>
      </c>
      <c r="KA27">
        <v>14.162520000000001</v>
      </c>
      <c r="KB27" s="1">
        <v>9.2894769999999995E-5</v>
      </c>
      <c r="KC27">
        <v>2.9622900000000001E-2</v>
      </c>
      <c r="KD27">
        <v>0.7749819</v>
      </c>
      <c r="KE27">
        <v>14.792820000000001</v>
      </c>
      <c r="KF27" s="1">
        <v>9.3112779999999999E-5</v>
      </c>
      <c r="KG27">
        <v>2.9695909999999999E-2</v>
      </c>
      <c r="KH27">
        <v>0.77468590000000004</v>
      </c>
      <c r="KI27">
        <v>15.295450000000001</v>
      </c>
      <c r="KJ27" s="1">
        <v>9.2205810000000005E-5</v>
      </c>
      <c r="KK27">
        <v>2.9446940000000001E-2</v>
      </c>
      <c r="KL27">
        <v>0.7743681</v>
      </c>
      <c r="KM27">
        <v>15.259729999999999</v>
      </c>
      <c r="KN27" s="1">
        <v>9.0100819999999998E-5</v>
      </c>
      <c r="KO27">
        <v>2.880373E-2</v>
      </c>
      <c r="KP27">
        <v>0.77405800000000002</v>
      </c>
      <c r="KQ27">
        <v>14.959809999999999</v>
      </c>
      <c r="KR27" s="1">
        <v>8.7374140000000004E-5</v>
      </c>
      <c r="KS27">
        <v>2.795098E-2</v>
      </c>
      <c r="KT27">
        <v>0.77374330000000002</v>
      </c>
      <c r="KU27">
        <v>14.37406</v>
      </c>
      <c r="KV27" s="1">
        <v>8.4467059999999994E-5</v>
      </c>
      <c r="KW27">
        <v>2.7034900000000001E-2</v>
      </c>
      <c r="KX27">
        <v>0.77344489999999999</v>
      </c>
      <c r="KY27">
        <v>13.517440000000001</v>
      </c>
      <c r="KZ27" s="1">
        <v>8.1358889999999997E-5</v>
      </c>
      <c r="LA27">
        <v>2.604824E-2</v>
      </c>
      <c r="LB27">
        <v>0.77313350000000003</v>
      </c>
      <c r="LC27">
        <v>13.058619999999999</v>
      </c>
      <c r="LD27" s="1">
        <v>7.8351140000000006E-5</v>
      </c>
      <c r="LE27">
        <v>2.509751E-2</v>
      </c>
      <c r="LF27">
        <v>0.77294700000000005</v>
      </c>
      <c r="LG27">
        <v>13.147629999999999</v>
      </c>
      <c r="LH27" s="1">
        <v>7.4127400000000005E-5</v>
      </c>
      <c r="LI27">
        <v>2.3789210000000002E-2</v>
      </c>
      <c r="LJ27">
        <v>0.77286900000000003</v>
      </c>
      <c r="LK27">
        <v>14.29011</v>
      </c>
      <c r="LL27" s="1">
        <v>6.8655169999999997E-5</v>
      </c>
      <c r="LM27">
        <v>2.204424E-2</v>
      </c>
      <c r="LN27">
        <v>0.77285649999999995</v>
      </c>
      <c r="LO27">
        <v>15.46518</v>
      </c>
      <c r="LP27" s="1">
        <v>6.4192240000000001E-5</v>
      </c>
      <c r="LQ27">
        <v>2.0593E-2</v>
      </c>
      <c r="LR27">
        <v>0.77286840000000001</v>
      </c>
      <c r="LS27">
        <v>15.996169999999999</v>
      </c>
      <c r="LT27" s="1">
        <v>6.1093000000000006E-5</v>
      </c>
      <c r="LU27">
        <v>1.9582220000000001E-2</v>
      </c>
      <c r="LV27">
        <v>0.77285250000000005</v>
      </c>
      <c r="LW27">
        <v>16.43759</v>
      </c>
      <c r="LX27" s="1">
        <v>5.8535749999999999E-5</v>
      </c>
      <c r="LY27">
        <v>1.8757650000000001E-2</v>
      </c>
      <c r="LZ27">
        <v>0.77287919999999999</v>
      </c>
      <c r="MA27">
        <v>16.292529999999999</v>
      </c>
      <c r="MB27" s="1">
        <v>5.6318979999999999E-5</v>
      </c>
      <c r="MC27">
        <v>1.804043E-2</v>
      </c>
      <c r="MD27">
        <v>0.77286650000000001</v>
      </c>
      <c r="ME27">
        <v>14.953720000000001</v>
      </c>
      <c r="MF27" s="1">
        <v>5.431135E-5</v>
      </c>
      <c r="MG27">
        <v>1.7396080000000001E-2</v>
      </c>
      <c r="MH27">
        <v>0.77283809999999997</v>
      </c>
      <c r="MI27">
        <v>13.56241</v>
      </c>
      <c r="MJ27" s="1">
        <v>5.2509680000000002E-5</v>
      </c>
      <c r="MK27">
        <v>1.6813229999999998E-2</v>
      </c>
      <c r="ML27">
        <v>0.7725959</v>
      </c>
      <c r="MM27">
        <v>13.45487</v>
      </c>
      <c r="MN27" s="1">
        <v>5.273022E-5</v>
      </c>
      <c r="MO27">
        <v>1.6826850000000001E-2</v>
      </c>
      <c r="MP27">
        <v>0.77208659999999996</v>
      </c>
      <c r="MQ27">
        <v>14.782550000000001</v>
      </c>
      <c r="MR27" s="1">
        <v>5.5026289999999998E-5</v>
      </c>
      <c r="MS27">
        <v>1.7565210000000001E-2</v>
      </c>
      <c r="MT27">
        <v>0.77146559999999997</v>
      </c>
      <c r="MU27">
        <v>16.046970000000002</v>
      </c>
      <c r="MV27" s="1">
        <v>5.6036070000000002E-5</v>
      </c>
      <c r="MW27">
        <v>1.792968E-2</v>
      </c>
      <c r="MX27">
        <v>0.77084660000000005</v>
      </c>
      <c r="MY27">
        <v>16.301279999999998</v>
      </c>
      <c r="MZ27" s="1">
        <v>5.5534620000000003E-5</v>
      </c>
      <c r="NA27">
        <v>1.7806820000000001E-2</v>
      </c>
      <c r="NB27">
        <v>0.77019349999999998</v>
      </c>
      <c r="NC27">
        <v>16.161899999999999</v>
      </c>
      <c r="ND27" s="1">
        <v>5.4217520000000002E-5</v>
      </c>
      <c r="NE27" s="1">
        <v>1.7404719999999999E-2</v>
      </c>
      <c r="NF27">
        <v>0.76952290000000001</v>
      </c>
      <c r="NG27">
        <v>15.58886</v>
      </c>
      <c r="NH27" s="1">
        <v>5.2502559999999998E-5</v>
      </c>
      <c r="NI27" s="1">
        <v>1.6872910000000001E-2</v>
      </c>
      <c r="NJ27">
        <v>0.76886580000000004</v>
      </c>
      <c r="NK27">
        <v>14.68108</v>
      </c>
      <c r="NL27" s="1">
        <v>5.066398E-5</v>
      </c>
      <c r="NM27" s="1">
        <v>1.6292089999999999E-2</v>
      </c>
      <c r="NN27">
        <v>0.76825960000000004</v>
      </c>
      <c r="NO27">
        <v>14.0464</v>
      </c>
      <c r="NP27" s="1">
        <v>4.8831320000000003E-5</v>
      </c>
      <c r="NQ27" s="1">
        <v>1.5715449999999999E-2</v>
      </c>
      <c r="NR27">
        <v>0.76788449999999997</v>
      </c>
      <c r="NS27">
        <v>13.796720000000001</v>
      </c>
      <c r="NT27" s="1">
        <v>4.5542330000000001E-5</v>
      </c>
      <c r="NU27" s="1">
        <v>1.4709989999999999E-2</v>
      </c>
      <c r="NV27">
        <v>0.76773550000000002</v>
      </c>
      <c r="NW27">
        <v>14.11257</v>
      </c>
      <c r="NX27" s="1">
        <v>4.082321E-5</v>
      </c>
      <c r="NY27" s="1">
        <v>1.319414E-2</v>
      </c>
      <c r="NZ27">
        <v>0.76768729999999996</v>
      </c>
      <c r="OA27">
        <v>15.10998</v>
      </c>
      <c r="OB27" s="1">
        <v>3.7263669999999998E-5</v>
      </c>
      <c r="OC27" s="1">
        <v>1.2023860000000001E-2</v>
      </c>
      <c r="OD27">
        <v>0.7676963</v>
      </c>
      <c r="OE27">
        <v>15.556480000000001</v>
      </c>
      <c r="OF27" s="1">
        <v>3.4941599999999998E-5</v>
      </c>
      <c r="OG27" s="1">
        <v>1.125527E-2</v>
      </c>
      <c r="OH27">
        <v>0.76771040000000002</v>
      </c>
      <c r="OI27">
        <v>15.2788</v>
      </c>
      <c r="OJ27" s="1">
        <v>3.3240430000000003E-5</v>
      </c>
      <c r="OK27" s="1">
        <v>1.0697999999999999E-2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0.78545949999999998</v>
      </c>
      <c r="G28">
        <v>15.36491</v>
      </c>
      <c r="H28">
        <v>37.704830000000001</v>
      </c>
      <c r="I28">
        <v>16824.53</v>
      </c>
      <c r="J28">
        <v>0.78441150000000004</v>
      </c>
      <c r="K28">
        <v>15.3979</v>
      </c>
      <c r="L28">
        <v>0.30243330000000002</v>
      </c>
      <c r="M28">
        <v>141.0421</v>
      </c>
      <c r="N28">
        <v>0.78338580000000002</v>
      </c>
      <c r="O28">
        <v>15.167310000000001</v>
      </c>
      <c r="P28" s="1">
        <v>7.8928659999999998E-2</v>
      </c>
      <c r="Q28">
        <v>26.815999999999999</v>
      </c>
      <c r="R28">
        <v>0.7823445</v>
      </c>
      <c r="S28">
        <v>14.754350000000001</v>
      </c>
      <c r="T28" s="1">
        <v>7.0703530000000001E-2</v>
      </c>
      <c r="U28">
        <v>23.865639999999999</v>
      </c>
      <c r="V28">
        <v>0.78131280000000003</v>
      </c>
      <c r="W28">
        <v>14.278879999999999</v>
      </c>
      <c r="X28" s="1">
        <v>6.3821550000000005E-2</v>
      </c>
      <c r="Y28">
        <v>21.552790000000002</v>
      </c>
      <c r="Z28">
        <v>0.77983020000000003</v>
      </c>
      <c r="AA28">
        <v>14.08746</v>
      </c>
      <c r="AB28" s="1">
        <v>5.888914E-2</v>
      </c>
      <c r="AC28">
        <v>19.830719999999999</v>
      </c>
      <c r="AD28">
        <v>0.77676639999999997</v>
      </c>
      <c r="AE28">
        <v>14.03022</v>
      </c>
      <c r="AF28" s="1">
        <v>6.8758890000000003E-2</v>
      </c>
      <c r="AG28">
        <v>22.936990000000002</v>
      </c>
      <c r="AH28">
        <v>0.77296739999999997</v>
      </c>
      <c r="AI28">
        <v>13.961959999999999</v>
      </c>
      <c r="AJ28">
        <v>7.8057760000000004E-2</v>
      </c>
      <c r="AK28">
        <v>26.354199999999999</v>
      </c>
      <c r="AL28">
        <v>0.76912389999999997</v>
      </c>
      <c r="AM28">
        <v>14.41952</v>
      </c>
      <c r="AN28" s="1">
        <v>7.6722109999999996E-2</v>
      </c>
      <c r="AO28">
        <v>26.19022</v>
      </c>
      <c r="AP28">
        <v>0.7651443</v>
      </c>
      <c r="AQ28">
        <v>14.583320000000001</v>
      </c>
      <c r="AR28" s="1">
        <v>7.0379070000000002E-2</v>
      </c>
      <c r="AS28">
        <v>24.156379999999999</v>
      </c>
      <c r="AT28">
        <v>0.76105849999999997</v>
      </c>
      <c r="AU28">
        <v>14.187279999999999</v>
      </c>
      <c r="AV28">
        <v>6.2939850000000006E-2</v>
      </c>
      <c r="AW28">
        <v>21.730979999999999</v>
      </c>
      <c r="AX28">
        <v>0.75690840000000004</v>
      </c>
      <c r="AY28">
        <v>13.680199999999999</v>
      </c>
      <c r="AZ28" s="1">
        <v>5.5233299999999999E-2</v>
      </c>
      <c r="BA28">
        <v>19.15737</v>
      </c>
      <c r="BB28">
        <v>0.75256020000000001</v>
      </c>
      <c r="BC28">
        <v>13.25867</v>
      </c>
      <c r="BD28" s="1">
        <v>4.8419749999999998E-2</v>
      </c>
      <c r="BE28">
        <v>16.870519999999999</v>
      </c>
      <c r="BF28">
        <v>0.74841899999999995</v>
      </c>
      <c r="BG28">
        <v>12.993309999999999</v>
      </c>
      <c r="BH28" s="1">
        <v>4.2261020000000003E-2</v>
      </c>
      <c r="BI28">
        <v>14.794779999999999</v>
      </c>
      <c r="BJ28">
        <v>0.74424060000000003</v>
      </c>
      <c r="BK28">
        <v>13.088760000000001</v>
      </c>
      <c r="BL28" s="1">
        <v>3.6883899999999997E-2</v>
      </c>
      <c r="BM28">
        <v>12.96904</v>
      </c>
      <c r="BN28">
        <v>0.73989190000000005</v>
      </c>
      <c r="BO28">
        <v>13.670059999999999</v>
      </c>
      <c r="BP28" s="1">
        <v>3.2272389999999998E-2</v>
      </c>
      <c r="BQ28">
        <v>11.402950000000001</v>
      </c>
      <c r="BR28">
        <v>0.73566419999999999</v>
      </c>
      <c r="BS28">
        <v>14.354179999999999</v>
      </c>
      <c r="BT28">
        <v>2.841776E-2</v>
      </c>
      <c r="BU28">
        <v>10.083959999999999</v>
      </c>
      <c r="BV28">
        <v>0.73132169999999996</v>
      </c>
      <c r="BW28">
        <v>14.761329999999999</v>
      </c>
      <c r="BX28" s="1">
        <v>2.4806479999999999E-2</v>
      </c>
      <c r="BY28">
        <v>8.8600440000000003</v>
      </c>
      <c r="BZ28">
        <v>0.72666109999999995</v>
      </c>
      <c r="CA28">
        <v>14.66769</v>
      </c>
      <c r="CB28" s="1">
        <v>2.1372200000000001E-2</v>
      </c>
      <c r="CC28">
        <v>7.6718109999999999</v>
      </c>
      <c r="CD28">
        <v>0.72177029999999998</v>
      </c>
      <c r="CE28">
        <v>13.818020000000001</v>
      </c>
      <c r="CF28" s="1">
        <v>1.8444640000000002E-2</v>
      </c>
      <c r="CG28">
        <v>6.6626339999999997</v>
      </c>
      <c r="CH28">
        <v>0.71662099999999995</v>
      </c>
      <c r="CI28">
        <v>12.98104</v>
      </c>
      <c r="CJ28" s="1">
        <v>1.5936949999999998E-2</v>
      </c>
      <c r="CK28">
        <v>5.7889780000000002</v>
      </c>
      <c r="CL28">
        <v>0.71179990000000004</v>
      </c>
      <c r="CM28">
        <v>12.68482</v>
      </c>
      <c r="CN28" s="1">
        <v>1.373987E-2</v>
      </c>
      <c r="CO28">
        <v>5.0213380000000001</v>
      </c>
      <c r="CP28">
        <v>0.70748560000000005</v>
      </c>
      <c r="CQ28">
        <v>12.737629999999999</v>
      </c>
      <c r="CR28" s="1">
        <v>1.1797200000000001E-2</v>
      </c>
      <c r="CS28">
        <v>4.3340870000000002</v>
      </c>
      <c r="CT28">
        <v>0.70345970000000002</v>
      </c>
      <c r="CU28">
        <v>13.37641</v>
      </c>
      <c r="CV28" s="1">
        <v>1.0105350000000001E-2</v>
      </c>
      <c r="CW28">
        <v>3.7288039999999998</v>
      </c>
      <c r="CX28">
        <v>0.69951680000000005</v>
      </c>
      <c r="CY28">
        <v>14.431990000000001</v>
      </c>
      <c r="CZ28" s="1">
        <v>8.7649410000000001E-3</v>
      </c>
      <c r="DA28">
        <v>3.2472669999999999</v>
      </c>
      <c r="DB28">
        <v>0.69551989999999997</v>
      </c>
      <c r="DC28">
        <v>14.97832</v>
      </c>
      <c r="DD28" s="1">
        <v>7.5233829999999998E-3</v>
      </c>
      <c r="DE28">
        <v>2.8001550000000002</v>
      </c>
      <c r="DF28">
        <v>0.69112720000000005</v>
      </c>
      <c r="DG28">
        <v>14.840009999999999</v>
      </c>
      <c r="DH28" s="1">
        <v>6.4232480000000003E-3</v>
      </c>
      <c r="DI28">
        <v>2.4026429999999999</v>
      </c>
      <c r="DJ28">
        <v>0.68650250000000002</v>
      </c>
      <c r="DK28">
        <v>14.158189999999999</v>
      </c>
      <c r="DL28" s="1">
        <v>5.407238E-3</v>
      </c>
      <c r="DM28">
        <v>2.033312</v>
      </c>
      <c r="DN28">
        <v>0.68165220000000004</v>
      </c>
      <c r="DO28">
        <v>13.63278</v>
      </c>
      <c r="DP28" s="1">
        <v>4.5338109999999996E-3</v>
      </c>
      <c r="DQ28">
        <v>1.7143109999999999</v>
      </c>
      <c r="DR28">
        <v>0.67629340000000004</v>
      </c>
      <c r="DS28">
        <v>13.28575</v>
      </c>
      <c r="DT28" s="1">
        <v>3.7795910000000001E-3</v>
      </c>
      <c r="DU28">
        <v>1.437338</v>
      </c>
      <c r="DV28">
        <v>0.67452179999999995</v>
      </c>
      <c r="DW28">
        <v>13.06353</v>
      </c>
      <c r="DX28" s="1">
        <v>2.948801E-3</v>
      </c>
      <c r="DY28">
        <v>1.1322639999999999</v>
      </c>
      <c r="DZ28">
        <v>0.67458070000000003</v>
      </c>
      <c r="EA28">
        <v>13.40056</v>
      </c>
      <c r="EB28" s="1">
        <v>1.943761E-3</v>
      </c>
      <c r="EC28">
        <v>0.75111399999999995</v>
      </c>
      <c r="ED28">
        <v>0.67527280000000001</v>
      </c>
      <c r="EE28">
        <v>14.276439999999999</v>
      </c>
      <c r="EF28" s="1">
        <v>1.2258950000000001E-3</v>
      </c>
      <c r="EG28">
        <v>0.47183079999999999</v>
      </c>
      <c r="EH28">
        <v>0.67592129999999995</v>
      </c>
      <c r="EI28">
        <v>15.0886</v>
      </c>
      <c r="EJ28" s="1">
        <v>8.2761339999999997E-4</v>
      </c>
      <c r="EK28">
        <v>0.31545450000000003</v>
      </c>
      <c r="EL28">
        <v>0.67635429999999996</v>
      </c>
      <c r="EM28">
        <v>15.361840000000001</v>
      </c>
      <c r="EN28" s="1">
        <v>6.253602E-4</v>
      </c>
      <c r="EO28">
        <v>0.23585300000000001</v>
      </c>
      <c r="EP28">
        <v>0.67657659999999997</v>
      </c>
      <c r="EQ28">
        <v>14.695790000000001</v>
      </c>
      <c r="ER28" s="1">
        <v>5.1623849999999998E-4</v>
      </c>
      <c r="ES28">
        <v>0.19323509999999999</v>
      </c>
      <c r="ET28">
        <v>0.67670140000000001</v>
      </c>
      <c r="EU28">
        <v>13.54838</v>
      </c>
      <c r="EV28" s="1">
        <v>4.5244129999999998E-4</v>
      </c>
      <c r="EW28">
        <v>0.16832330000000001</v>
      </c>
      <c r="EX28">
        <v>0.67677949999999998</v>
      </c>
      <c r="EY28">
        <v>12.909230000000001</v>
      </c>
      <c r="EZ28" s="1">
        <v>4.1034520000000002E-4</v>
      </c>
      <c r="FA28">
        <v>0.15194099999999999</v>
      </c>
      <c r="FB28">
        <v>0.67682209999999998</v>
      </c>
      <c r="FC28">
        <v>13.123390000000001</v>
      </c>
      <c r="FD28" s="1">
        <v>3.8050360000000001E-4</v>
      </c>
      <c r="FE28">
        <v>0.14030670000000001</v>
      </c>
      <c r="FF28">
        <v>0.67683979999999999</v>
      </c>
      <c r="FG28">
        <v>14.51201</v>
      </c>
      <c r="FH28" s="1">
        <v>3.5593289999999997E-4</v>
      </c>
      <c r="FI28">
        <v>0.1307555</v>
      </c>
      <c r="FJ28">
        <v>0.67687030000000004</v>
      </c>
      <c r="FK28">
        <v>15.666079999999999</v>
      </c>
      <c r="FL28" s="1">
        <v>3.3580699999999998E-4</v>
      </c>
      <c r="FM28">
        <v>0.12293270000000001</v>
      </c>
      <c r="FN28">
        <v>0.67684949999999999</v>
      </c>
      <c r="FO28">
        <v>15.81786</v>
      </c>
      <c r="FP28" s="1">
        <v>3.1786260000000002E-4</v>
      </c>
      <c r="FQ28">
        <v>0.11597590000000001</v>
      </c>
      <c r="FR28">
        <v>0.67683910000000003</v>
      </c>
      <c r="FS28">
        <v>15.155860000000001</v>
      </c>
      <c r="FT28" s="1">
        <v>3.0162249999999999E-4</v>
      </c>
      <c r="FU28">
        <v>0.1096565</v>
      </c>
      <c r="FV28">
        <v>0.67687370000000002</v>
      </c>
      <c r="FW28">
        <v>14.27384</v>
      </c>
      <c r="FX28" s="1">
        <v>2.8658239999999999E-4</v>
      </c>
      <c r="FY28">
        <v>0.1038417</v>
      </c>
      <c r="FZ28">
        <v>0.67686849999999998</v>
      </c>
      <c r="GA28">
        <v>13.369820000000001</v>
      </c>
      <c r="GB28" s="1">
        <v>2.7229769999999998E-4</v>
      </c>
      <c r="GC28">
        <v>9.8311499999999996E-2</v>
      </c>
      <c r="GD28">
        <v>0.67683789999999999</v>
      </c>
      <c r="GE28">
        <v>12.778689999999999</v>
      </c>
      <c r="GF28" s="1">
        <v>2.5960589999999997E-4</v>
      </c>
      <c r="GG28">
        <v>9.3396110000000004E-2</v>
      </c>
      <c r="GH28">
        <v>0.67686429999999997</v>
      </c>
      <c r="GI28">
        <v>12.861079999999999</v>
      </c>
      <c r="GJ28" s="1">
        <v>2.4739690000000002E-4</v>
      </c>
      <c r="GK28">
        <v>8.8695490000000002E-2</v>
      </c>
      <c r="GL28">
        <v>0.67687209999999998</v>
      </c>
      <c r="GM28">
        <v>14.10872</v>
      </c>
      <c r="GN28" s="1">
        <v>2.363361E-4</v>
      </c>
      <c r="GO28">
        <v>8.4412310000000004E-2</v>
      </c>
      <c r="GP28">
        <v>0.67683819999999995</v>
      </c>
      <c r="GQ28">
        <v>15.442830000000001</v>
      </c>
      <c r="GR28" s="1">
        <v>2.2599489999999999E-4</v>
      </c>
      <c r="GS28">
        <v>8.0423229999999998E-2</v>
      </c>
      <c r="GT28">
        <v>0.67686290000000005</v>
      </c>
      <c r="GU28">
        <v>15.863379999999999</v>
      </c>
      <c r="GV28" s="1">
        <v>2.1606269999999999E-4</v>
      </c>
      <c r="GW28">
        <v>7.6621019999999998E-2</v>
      </c>
      <c r="GX28">
        <v>0.67683400000000005</v>
      </c>
      <c r="GY28">
        <v>15.630100000000001</v>
      </c>
      <c r="GZ28" s="1">
        <v>2.0653199999999999E-4</v>
      </c>
      <c r="HA28">
        <v>7.300922E-2</v>
      </c>
      <c r="HB28">
        <v>0.67686840000000004</v>
      </c>
      <c r="HC28">
        <v>14.82893</v>
      </c>
      <c r="HD28" s="1">
        <v>1.9747330000000001E-4</v>
      </c>
      <c r="HE28">
        <v>6.9603129999999999E-2</v>
      </c>
      <c r="HF28">
        <v>0.67686179999999996</v>
      </c>
      <c r="HG28">
        <v>13.71022</v>
      </c>
      <c r="HH28" s="1">
        <v>1.890413E-4</v>
      </c>
      <c r="HI28">
        <v>6.6465209999999997E-2</v>
      </c>
      <c r="HJ28">
        <v>0.67683519999999997</v>
      </c>
      <c r="HK28">
        <v>13.03619</v>
      </c>
      <c r="HL28" s="1">
        <v>1.8115770000000001E-4</v>
      </c>
      <c r="HM28">
        <v>6.3551570000000002E-2</v>
      </c>
      <c r="HN28">
        <v>0.67686259999999998</v>
      </c>
      <c r="HO28">
        <v>13.13279</v>
      </c>
      <c r="HP28" s="1">
        <v>1.7373789999999999E-4</v>
      </c>
      <c r="HQ28">
        <v>6.0840329999999998E-2</v>
      </c>
      <c r="HR28">
        <v>0.67683360000000004</v>
      </c>
      <c r="HS28">
        <v>14.18501</v>
      </c>
      <c r="HT28" s="1">
        <v>1.660152E-4</v>
      </c>
      <c r="HU28">
        <v>5.8055280000000001E-2</v>
      </c>
      <c r="HV28">
        <v>0.67686279999999999</v>
      </c>
      <c r="HW28">
        <v>15.454929999999999</v>
      </c>
      <c r="HX28" s="1">
        <v>1.594666E-4</v>
      </c>
      <c r="HY28">
        <v>5.5689589999999997E-2</v>
      </c>
      <c r="HZ28">
        <v>0.67686440000000003</v>
      </c>
      <c r="IA28">
        <v>16.007059999999999</v>
      </c>
      <c r="IB28" s="1">
        <v>1.526802E-4</v>
      </c>
      <c r="IC28">
        <v>5.3271010000000001E-2</v>
      </c>
      <c r="ID28">
        <v>0.67683199999999999</v>
      </c>
      <c r="IE28">
        <v>15.80926</v>
      </c>
      <c r="IF28" s="1">
        <v>1.4651430000000001E-4</v>
      </c>
      <c r="IG28">
        <v>5.1086189999999997E-2</v>
      </c>
      <c r="IH28">
        <v>0.67686590000000002</v>
      </c>
      <c r="II28">
        <v>14.89284</v>
      </c>
      <c r="IJ28" s="1">
        <v>1.405709E-4</v>
      </c>
      <c r="IK28">
        <v>4.8983770000000003E-2</v>
      </c>
      <c r="IL28">
        <v>0.67686599999999997</v>
      </c>
      <c r="IM28">
        <v>13.78533</v>
      </c>
      <c r="IN28" s="1">
        <v>1.3498119999999999E-4</v>
      </c>
      <c r="IO28">
        <v>4.7014300000000002E-2</v>
      </c>
      <c r="IP28">
        <v>0.676867</v>
      </c>
      <c r="IQ28">
        <v>13.021000000000001</v>
      </c>
      <c r="IR28" s="1">
        <v>1.2950559999999999E-4</v>
      </c>
      <c r="IS28">
        <v>4.5100029999999999E-2</v>
      </c>
      <c r="IT28">
        <v>0.67687419999999998</v>
      </c>
      <c r="IU28">
        <v>12.86389</v>
      </c>
      <c r="IV28" s="1">
        <v>1.2425580000000001E-4</v>
      </c>
      <c r="IW28">
        <v>4.3251039999999998E-2</v>
      </c>
      <c r="IX28">
        <v>0.6768615</v>
      </c>
      <c r="IY28">
        <v>13.60483</v>
      </c>
      <c r="IZ28" s="1">
        <v>1.195815E-4</v>
      </c>
      <c r="JA28">
        <v>4.1617679999999997E-2</v>
      </c>
      <c r="JB28">
        <v>0.67687169999999997</v>
      </c>
      <c r="JC28">
        <v>14.30625</v>
      </c>
      <c r="JD28" s="1">
        <v>1.148272E-4</v>
      </c>
      <c r="JE28">
        <v>3.996574E-2</v>
      </c>
      <c r="JF28">
        <v>0.67687319999999995</v>
      </c>
      <c r="JG28">
        <v>14.723699999999999</v>
      </c>
      <c r="JH28" s="1">
        <v>1.10467E-4</v>
      </c>
      <c r="JI28">
        <v>3.8436129999999999E-2</v>
      </c>
      <c r="JJ28">
        <v>0.67687229999999998</v>
      </c>
      <c r="JK28">
        <v>14.59544</v>
      </c>
      <c r="JL28" s="1">
        <v>1.0626549999999999E-4</v>
      </c>
      <c r="JM28">
        <v>3.6982130000000002E-2</v>
      </c>
      <c r="JN28">
        <v>0.67686639999999998</v>
      </c>
      <c r="JO28">
        <v>14.31202</v>
      </c>
      <c r="JP28" s="1">
        <v>1.023311E-4</v>
      </c>
      <c r="JQ28">
        <v>3.5606260000000001E-2</v>
      </c>
      <c r="JR28">
        <v>0.67684339999999998</v>
      </c>
      <c r="JS28">
        <v>14.19326</v>
      </c>
      <c r="JT28" s="1">
        <v>9.8485960000000003E-5</v>
      </c>
      <c r="JU28">
        <v>3.4269399999999998E-2</v>
      </c>
      <c r="JV28">
        <v>0.67684180000000005</v>
      </c>
      <c r="JW28">
        <v>14.2872</v>
      </c>
      <c r="JX28" s="1">
        <v>9.4917329999999995E-5</v>
      </c>
      <c r="JY28">
        <v>3.302418E-2</v>
      </c>
      <c r="JZ28">
        <v>0.67675620000000003</v>
      </c>
      <c r="KA28">
        <v>14.24747</v>
      </c>
      <c r="KB28" s="1">
        <v>9.292274E-5</v>
      </c>
      <c r="KC28">
        <v>3.2272250000000002E-2</v>
      </c>
      <c r="KD28">
        <v>0.67659769999999997</v>
      </c>
      <c r="KE28">
        <v>14.88865</v>
      </c>
      <c r="KF28" s="1">
        <v>9.3098850000000001E-5</v>
      </c>
      <c r="KG28">
        <v>3.2323350000000001E-2</v>
      </c>
      <c r="KH28">
        <v>0.6763884</v>
      </c>
      <c r="KI28">
        <v>15.37532</v>
      </c>
      <c r="KJ28" s="1">
        <v>9.2371329999999996E-5</v>
      </c>
      <c r="KK28">
        <v>3.2114400000000001E-2</v>
      </c>
      <c r="KL28">
        <v>0.67621209999999998</v>
      </c>
      <c r="KM28">
        <v>15.412409999999999</v>
      </c>
      <c r="KN28" s="1">
        <v>9.0378839999999999E-5</v>
      </c>
      <c r="KO28">
        <v>3.1453059999999998E-2</v>
      </c>
      <c r="KP28">
        <v>0.67599920000000002</v>
      </c>
      <c r="KQ28">
        <v>15.09104</v>
      </c>
      <c r="KR28" s="1">
        <v>8.7700200000000004E-5</v>
      </c>
      <c r="KS28">
        <v>3.0540399999999999E-2</v>
      </c>
      <c r="KT28">
        <v>0.67585110000000004</v>
      </c>
      <c r="KU28">
        <v>14.4895</v>
      </c>
      <c r="KV28" s="1">
        <v>8.4812610000000002E-5</v>
      </c>
      <c r="KW28">
        <v>2.954685E-2</v>
      </c>
      <c r="KX28">
        <v>0.67567969999999999</v>
      </c>
      <c r="KY28">
        <v>13.62687</v>
      </c>
      <c r="KZ28" s="1">
        <v>8.1697030000000003E-5</v>
      </c>
      <c r="LA28">
        <v>2.8472219999999999E-2</v>
      </c>
      <c r="LB28">
        <v>0.67552299999999998</v>
      </c>
      <c r="LC28">
        <v>13.10999</v>
      </c>
      <c r="LD28" s="1">
        <v>7.8699980000000001E-5</v>
      </c>
      <c r="LE28">
        <v>2.743721E-2</v>
      </c>
      <c r="LF28">
        <v>0.67543790000000004</v>
      </c>
      <c r="LG28">
        <v>13.18</v>
      </c>
      <c r="LH28" s="1">
        <v>7.4707620000000004E-5</v>
      </c>
      <c r="LI28">
        <v>2.609003E-2</v>
      </c>
      <c r="LJ28">
        <v>0.67540710000000004</v>
      </c>
      <c r="LK28">
        <v>14.31926</v>
      </c>
      <c r="LL28" s="1">
        <v>6.925267E-5</v>
      </c>
      <c r="LM28">
        <v>2.4204710000000001E-2</v>
      </c>
      <c r="LN28">
        <v>0.67543439999999999</v>
      </c>
      <c r="LO28">
        <v>15.511480000000001</v>
      </c>
      <c r="LP28" s="1">
        <v>6.4650270000000005E-5</v>
      </c>
      <c r="LQ28">
        <v>2.2577409999999999E-2</v>
      </c>
      <c r="LR28">
        <v>0.67546799999999996</v>
      </c>
      <c r="LS28">
        <v>16.14499</v>
      </c>
      <c r="LT28" s="1">
        <v>6.1431319999999997E-5</v>
      </c>
      <c r="LU28">
        <v>2.1430959999999999E-2</v>
      </c>
      <c r="LV28">
        <v>0.67546720000000005</v>
      </c>
      <c r="LW28">
        <v>16.598549999999999</v>
      </c>
      <c r="LX28" s="1">
        <v>5.8825410000000002E-5</v>
      </c>
      <c r="LY28">
        <v>2.0514859999999999E-2</v>
      </c>
      <c r="LZ28">
        <v>0.67546930000000005</v>
      </c>
      <c r="MA28">
        <v>16.449159999999999</v>
      </c>
      <c r="MB28" s="1">
        <v>5.6554359999999999E-5</v>
      </c>
      <c r="MC28">
        <v>1.971639E-2</v>
      </c>
      <c r="MD28">
        <v>0.67550739999999998</v>
      </c>
      <c r="ME28">
        <v>15.15631</v>
      </c>
      <c r="MF28" s="1">
        <v>5.4539729999999998E-5</v>
      </c>
      <c r="MG28">
        <v>1.9011989999999999E-2</v>
      </c>
      <c r="MH28">
        <v>0.67547520000000005</v>
      </c>
      <c r="MI28">
        <v>13.69979</v>
      </c>
      <c r="MJ28" s="1">
        <v>5.268924E-5</v>
      </c>
      <c r="MK28">
        <v>1.8361820000000001E-2</v>
      </c>
      <c r="ML28">
        <v>0.67530319999999999</v>
      </c>
      <c r="MM28">
        <v>13.516579999999999</v>
      </c>
      <c r="MN28" s="1">
        <v>5.2535640000000002E-5</v>
      </c>
      <c r="MO28">
        <v>1.8250200000000001E-2</v>
      </c>
      <c r="MP28">
        <v>0.67496690000000004</v>
      </c>
      <c r="MQ28">
        <v>14.80809</v>
      </c>
      <c r="MR28" s="1">
        <v>5.478503E-5</v>
      </c>
      <c r="MS28">
        <v>1.9023439999999999E-2</v>
      </c>
      <c r="MT28">
        <v>0.67455430000000005</v>
      </c>
      <c r="MU28">
        <v>16.1218</v>
      </c>
      <c r="MV28" s="1">
        <v>5.5984479999999998E-5</v>
      </c>
      <c r="MW28">
        <v>1.9484990000000001E-2</v>
      </c>
      <c r="MX28">
        <v>0.67419240000000002</v>
      </c>
      <c r="MY28">
        <v>16.469239999999999</v>
      </c>
      <c r="MZ28" s="1">
        <v>5.5642410000000002E-5</v>
      </c>
      <c r="NA28">
        <v>1.940718E-2</v>
      </c>
      <c r="NB28">
        <v>0.67382010000000003</v>
      </c>
      <c r="NC28">
        <v>16.338539999999998</v>
      </c>
      <c r="ND28" s="1">
        <v>5.4381089999999999E-5</v>
      </c>
      <c r="NE28">
        <v>1.8988769999999999E-2</v>
      </c>
      <c r="NF28">
        <v>0.67343540000000002</v>
      </c>
      <c r="NG28">
        <v>15.744339999999999</v>
      </c>
      <c r="NH28" s="1">
        <v>5.2709939999999998E-5</v>
      </c>
      <c r="NI28">
        <v>1.8423829999999999E-2</v>
      </c>
      <c r="NJ28">
        <v>0.67308040000000002</v>
      </c>
      <c r="NK28">
        <v>14.83747</v>
      </c>
      <c r="NL28" s="1">
        <v>5.087079E-5</v>
      </c>
      <c r="NM28">
        <v>1.779E-2</v>
      </c>
      <c r="NN28">
        <v>0.6727263</v>
      </c>
      <c r="NO28">
        <v>14.149369999999999</v>
      </c>
      <c r="NP28" s="1">
        <v>4.9056349999999997E-5</v>
      </c>
      <c r="NQ28" s="1">
        <v>1.7165440000000001E-2</v>
      </c>
      <c r="NR28">
        <v>0.67258070000000003</v>
      </c>
      <c r="NS28">
        <v>13.862780000000001</v>
      </c>
      <c r="NT28" s="1">
        <v>4.6046869999999999E-5</v>
      </c>
      <c r="NU28" s="1">
        <v>1.6164680000000001E-2</v>
      </c>
      <c r="NV28">
        <v>0.67258030000000002</v>
      </c>
      <c r="NW28">
        <v>14.176819999999999</v>
      </c>
      <c r="NX28" s="1">
        <v>4.1338740000000001E-5</v>
      </c>
      <c r="NY28" s="1">
        <v>1.452903E-2</v>
      </c>
      <c r="NZ28">
        <v>0.67262140000000004</v>
      </c>
      <c r="OA28">
        <v>15.15582</v>
      </c>
      <c r="OB28" s="1">
        <v>3.762055E-5</v>
      </c>
      <c r="OC28" s="1">
        <v>1.320025E-2</v>
      </c>
      <c r="OD28">
        <v>0.67262549999999999</v>
      </c>
      <c r="OE28">
        <v>15.65971</v>
      </c>
      <c r="OF28" s="1">
        <v>3.517062E-5</v>
      </c>
      <c r="OG28" s="1">
        <v>1.2317979999999999E-2</v>
      </c>
      <c r="OH28">
        <v>0.67266550000000003</v>
      </c>
      <c r="OI28">
        <v>15.41291</v>
      </c>
      <c r="OJ28" s="1">
        <v>3.3413620000000003E-5</v>
      </c>
      <c r="OK28" s="1">
        <v>1.169181E-2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0.76830759999999998</v>
      </c>
      <c r="G29">
        <v>15.40602</v>
      </c>
      <c r="H29">
        <v>64.588049999999996</v>
      </c>
      <c r="I29">
        <v>29553.01</v>
      </c>
      <c r="J29">
        <v>0.767397</v>
      </c>
      <c r="K29">
        <v>15.467510000000001</v>
      </c>
      <c r="L29">
        <v>0.60689389999999999</v>
      </c>
      <c r="M29">
        <v>321.40910000000002</v>
      </c>
      <c r="N29">
        <v>0.76647880000000002</v>
      </c>
      <c r="O29">
        <v>15.259399999999999</v>
      </c>
      <c r="P29">
        <v>8.146101E-2</v>
      </c>
      <c r="Q29">
        <v>29.744029999999999</v>
      </c>
      <c r="R29">
        <v>0.76557509999999995</v>
      </c>
      <c r="S29">
        <v>14.822229999999999</v>
      </c>
      <c r="T29" s="1">
        <v>7.1478050000000001E-2</v>
      </c>
      <c r="U29">
        <v>25.531269999999999</v>
      </c>
      <c r="V29">
        <v>0.76464860000000001</v>
      </c>
      <c r="W29">
        <v>14.34172</v>
      </c>
      <c r="X29" s="1">
        <v>6.4490889999999995E-2</v>
      </c>
      <c r="Y29">
        <v>23.04598</v>
      </c>
      <c r="Z29">
        <v>0.7633858</v>
      </c>
      <c r="AA29">
        <v>14.11749</v>
      </c>
      <c r="AB29" s="1">
        <v>5.9061259999999997E-2</v>
      </c>
      <c r="AC29">
        <v>21.075569999999999</v>
      </c>
      <c r="AD29">
        <v>0.7606366</v>
      </c>
      <c r="AE29">
        <v>14.05546</v>
      </c>
      <c r="AF29" s="1">
        <v>6.719617E-2</v>
      </c>
      <c r="AG29">
        <v>23.68665</v>
      </c>
      <c r="AH29">
        <v>0.75723010000000002</v>
      </c>
      <c r="AI29">
        <v>14.002929999999999</v>
      </c>
      <c r="AJ29" s="1">
        <v>7.7480380000000001E-2</v>
      </c>
      <c r="AK29">
        <v>27.62903</v>
      </c>
      <c r="AL29">
        <v>0.75379160000000001</v>
      </c>
      <c r="AM29">
        <v>14.45717</v>
      </c>
      <c r="AN29" s="1">
        <v>7.7230770000000004E-2</v>
      </c>
      <c r="AO29">
        <v>27.860990000000001</v>
      </c>
      <c r="AP29">
        <v>0.75027809999999995</v>
      </c>
      <c r="AQ29">
        <v>14.65404</v>
      </c>
      <c r="AR29" s="1">
        <v>7.1041110000000005E-2</v>
      </c>
      <c r="AS29">
        <v>25.781759999999998</v>
      </c>
      <c r="AT29">
        <v>0.74667209999999995</v>
      </c>
      <c r="AU29">
        <v>14.294510000000001</v>
      </c>
      <c r="AV29" s="1">
        <v>6.3756199999999999E-2</v>
      </c>
      <c r="AW29">
        <v>23.273810000000001</v>
      </c>
      <c r="AX29">
        <v>0.74310609999999999</v>
      </c>
      <c r="AY29">
        <v>13.761659999999999</v>
      </c>
      <c r="AZ29" s="1">
        <v>5.5999359999999998E-2</v>
      </c>
      <c r="BA29">
        <v>20.536300000000001</v>
      </c>
      <c r="BB29">
        <v>0.73953159999999996</v>
      </c>
      <c r="BC29">
        <v>13.347799999999999</v>
      </c>
      <c r="BD29" s="1">
        <v>4.9106959999999998E-2</v>
      </c>
      <c r="BE29">
        <v>18.084109999999999</v>
      </c>
      <c r="BF29">
        <v>0.73564450000000003</v>
      </c>
      <c r="BG29">
        <v>13.047739999999999</v>
      </c>
      <c r="BH29" s="1">
        <v>4.2884360000000003E-2</v>
      </c>
      <c r="BI29">
        <v>15.867279999999999</v>
      </c>
      <c r="BJ29">
        <v>0.73172689999999996</v>
      </c>
      <c r="BK29">
        <v>13.14594</v>
      </c>
      <c r="BL29" s="1">
        <v>3.7412849999999997E-2</v>
      </c>
      <c r="BM29">
        <v>13.90523</v>
      </c>
      <c r="BN29">
        <v>0.72769799999999996</v>
      </c>
      <c r="BO29">
        <v>13.71767</v>
      </c>
      <c r="BP29" s="1">
        <v>3.2733169999999999E-2</v>
      </c>
      <c r="BQ29">
        <v>12.2256</v>
      </c>
      <c r="BR29">
        <v>0.72377760000000002</v>
      </c>
      <c r="BS29">
        <v>14.435449999999999</v>
      </c>
      <c r="BT29" s="1">
        <v>2.8791500000000001E-2</v>
      </c>
      <c r="BU29">
        <v>10.80035</v>
      </c>
      <c r="BV29">
        <v>0.71979579999999999</v>
      </c>
      <c r="BW29">
        <v>14.87335</v>
      </c>
      <c r="BX29" s="1">
        <v>2.5208609999999999E-2</v>
      </c>
      <c r="BY29">
        <v>9.5167590000000004</v>
      </c>
      <c r="BZ29">
        <v>0.71552369999999998</v>
      </c>
      <c r="CA29">
        <v>14.811820000000001</v>
      </c>
      <c r="CB29" s="1">
        <v>2.1705120000000001E-2</v>
      </c>
      <c r="CC29">
        <v>8.2379840000000009</v>
      </c>
      <c r="CD29">
        <v>0.71103830000000001</v>
      </c>
      <c r="CE29">
        <v>13.955159999999999</v>
      </c>
      <c r="CF29" s="1">
        <v>1.8752089999999999E-2</v>
      </c>
      <c r="CG29">
        <v>7.1613980000000002</v>
      </c>
      <c r="CH29">
        <v>0.70635409999999998</v>
      </c>
      <c r="CI29">
        <v>13.09192</v>
      </c>
      <c r="CJ29" s="1">
        <v>1.6188350000000001E-2</v>
      </c>
      <c r="CK29">
        <v>6.2165299999999997</v>
      </c>
      <c r="CL29">
        <v>0.70187390000000005</v>
      </c>
      <c r="CM29">
        <v>12.72687</v>
      </c>
      <c r="CN29" s="1">
        <v>1.3973849999999999E-2</v>
      </c>
      <c r="CO29">
        <v>5.3976369999999996</v>
      </c>
      <c r="CP29">
        <v>0.69738610000000001</v>
      </c>
      <c r="CQ29">
        <v>12.76652</v>
      </c>
      <c r="CR29" s="1">
        <v>1.2002260000000001E-2</v>
      </c>
      <c r="CS29">
        <v>4.6636100000000003</v>
      </c>
      <c r="CT29">
        <v>0.6932239</v>
      </c>
      <c r="CU29">
        <v>13.41197</v>
      </c>
      <c r="CV29" s="1">
        <v>1.028125E-2</v>
      </c>
      <c r="CW29">
        <v>4.016133</v>
      </c>
      <c r="CX29">
        <v>0.68915550000000003</v>
      </c>
      <c r="CY29">
        <v>14.4758</v>
      </c>
      <c r="CZ29" s="1">
        <v>8.9122070000000001E-3</v>
      </c>
      <c r="DA29">
        <v>3.4970409999999998</v>
      </c>
      <c r="DB29">
        <v>0.68516449999999995</v>
      </c>
      <c r="DC29">
        <v>15.08403</v>
      </c>
      <c r="DD29" s="1">
        <v>7.6583839999999999E-3</v>
      </c>
      <c r="DE29">
        <v>3.0210849999999998</v>
      </c>
      <c r="DF29">
        <v>0.68079900000000004</v>
      </c>
      <c r="DG29">
        <v>14.99034</v>
      </c>
      <c r="DH29" s="1">
        <v>6.545426E-3</v>
      </c>
      <c r="DI29">
        <v>2.5964779999999998</v>
      </c>
      <c r="DJ29">
        <v>0.67623299999999997</v>
      </c>
      <c r="DK29">
        <v>14.29058</v>
      </c>
      <c r="DL29" s="1">
        <v>5.5172650000000004E-3</v>
      </c>
      <c r="DM29">
        <v>2.202169</v>
      </c>
      <c r="DN29">
        <v>0.67174</v>
      </c>
      <c r="DO29">
        <v>13.75323</v>
      </c>
      <c r="DP29" s="1">
        <v>4.632499E-3</v>
      </c>
      <c r="DQ29">
        <v>1.860017</v>
      </c>
      <c r="DR29">
        <v>0.66633030000000004</v>
      </c>
      <c r="DS29">
        <v>13.34609</v>
      </c>
      <c r="DT29" s="1">
        <v>3.8619330000000001E-3</v>
      </c>
      <c r="DU29">
        <v>1.5603450000000001</v>
      </c>
      <c r="DV29">
        <v>0.66442259999999997</v>
      </c>
      <c r="DW29">
        <v>13.12711</v>
      </c>
      <c r="DX29" s="1">
        <v>3.0672059999999998E-3</v>
      </c>
      <c r="DY29">
        <v>1.250764</v>
      </c>
      <c r="DZ29">
        <v>0.66437789999999997</v>
      </c>
      <c r="EA29">
        <v>13.45736</v>
      </c>
      <c r="EB29" s="1">
        <v>2.0582539999999998E-3</v>
      </c>
      <c r="EC29">
        <v>0.84690980000000005</v>
      </c>
      <c r="ED29">
        <v>0.66500420000000005</v>
      </c>
      <c r="EE29">
        <v>14.33394</v>
      </c>
      <c r="EF29" s="1">
        <v>1.2975490000000001E-3</v>
      </c>
      <c r="EG29">
        <v>0.53265479999999998</v>
      </c>
      <c r="EH29">
        <v>0.66559219999999997</v>
      </c>
      <c r="EI29">
        <v>15.18749</v>
      </c>
      <c r="EJ29" s="1">
        <v>8.6548690000000004E-4</v>
      </c>
      <c r="EK29">
        <v>0.35191430000000001</v>
      </c>
      <c r="EL29">
        <v>0.66600669999999995</v>
      </c>
      <c r="EM29">
        <v>15.499140000000001</v>
      </c>
      <c r="EN29" s="1">
        <v>6.4457519999999995E-4</v>
      </c>
      <c r="EO29">
        <v>0.25913009999999997</v>
      </c>
      <c r="EP29">
        <v>0.66622910000000002</v>
      </c>
      <c r="EQ29">
        <v>14.858459999999999</v>
      </c>
      <c r="ER29" s="1">
        <v>5.2718860000000004E-4</v>
      </c>
      <c r="ES29">
        <v>0.21017959999999999</v>
      </c>
      <c r="ET29">
        <v>0.66635949999999999</v>
      </c>
      <c r="EU29">
        <v>13.702809999999999</v>
      </c>
      <c r="EV29" s="1">
        <v>4.5910219999999998E-4</v>
      </c>
      <c r="EW29">
        <v>0.18182329999999999</v>
      </c>
      <c r="EX29">
        <v>0.66643819999999998</v>
      </c>
      <c r="EY29">
        <v>13.00343</v>
      </c>
      <c r="EZ29" s="1">
        <v>4.1494040000000001E-4</v>
      </c>
      <c r="FA29">
        <v>0.1635162</v>
      </c>
      <c r="FB29">
        <v>0.6664987</v>
      </c>
      <c r="FC29">
        <v>13.169890000000001</v>
      </c>
      <c r="FD29" s="1">
        <v>3.8399279999999999E-4</v>
      </c>
      <c r="FE29">
        <v>0.15065780000000001</v>
      </c>
      <c r="FF29">
        <v>0.66651740000000004</v>
      </c>
      <c r="FG29">
        <v>14.567119999999999</v>
      </c>
      <c r="FH29" s="1">
        <v>3.587989E-4</v>
      </c>
      <c r="FI29">
        <v>0.14024110000000001</v>
      </c>
      <c r="FJ29">
        <v>0.6665198</v>
      </c>
      <c r="FK29">
        <v>15.741239999999999</v>
      </c>
      <c r="FL29" s="1">
        <v>3.3829610000000001E-4</v>
      </c>
      <c r="FM29">
        <v>0.13175480000000001</v>
      </c>
      <c r="FN29">
        <v>0.66652299999999998</v>
      </c>
      <c r="FO29">
        <v>15.99691</v>
      </c>
      <c r="FP29" s="1">
        <v>3.2011339999999999E-4</v>
      </c>
      <c r="FQ29">
        <v>0.1242509</v>
      </c>
      <c r="FR29">
        <v>0.66652219999999995</v>
      </c>
      <c r="FS29">
        <v>15.352639999999999</v>
      </c>
      <c r="FT29" s="1">
        <v>3.0364139999999998E-4</v>
      </c>
      <c r="FU29">
        <v>0.1174328</v>
      </c>
      <c r="FV29">
        <v>0.66652500000000003</v>
      </c>
      <c r="FW29">
        <v>14.431190000000001</v>
      </c>
      <c r="FX29" s="1">
        <v>2.8853450000000002E-4</v>
      </c>
      <c r="FY29">
        <v>0.11121449999999999</v>
      </c>
      <c r="FZ29">
        <v>0.66655220000000004</v>
      </c>
      <c r="GA29">
        <v>13.49159</v>
      </c>
      <c r="GB29" s="1">
        <v>2.7409089999999998E-4</v>
      </c>
      <c r="GC29">
        <v>0.10527350000000001</v>
      </c>
      <c r="GD29">
        <v>0.66653910000000005</v>
      </c>
      <c r="GE29">
        <v>12.85126</v>
      </c>
      <c r="GF29" s="1">
        <v>2.61234E-4</v>
      </c>
      <c r="GG29">
        <v>9.997172E-2</v>
      </c>
      <c r="GH29">
        <v>0.66651050000000001</v>
      </c>
      <c r="GI29">
        <v>12.90433</v>
      </c>
      <c r="GJ29" s="1">
        <v>2.4899310000000001E-4</v>
      </c>
      <c r="GK29">
        <v>9.4960929999999999E-2</v>
      </c>
      <c r="GL29">
        <v>0.66651830000000001</v>
      </c>
      <c r="GM29">
        <v>14.148009999999999</v>
      </c>
      <c r="GN29" s="1">
        <v>2.3777069999999999E-4</v>
      </c>
      <c r="GO29">
        <v>9.0335090000000007E-2</v>
      </c>
      <c r="GP29">
        <v>0.66654179999999996</v>
      </c>
      <c r="GQ29">
        <v>15.503170000000001</v>
      </c>
      <c r="GR29" s="1">
        <v>2.273132E-4</v>
      </c>
      <c r="GS29">
        <v>8.6048399999999997E-2</v>
      </c>
      <c r="GT29">
        <v>0.66654789999999997</v>
      </c>
      <c r="GU29">
        <v>16.026240000000001</v>
      </c>
      <c r="GV29" s="1">
        <v>2.1734949999999999E-4</v>
      </c>
      <c r="GW29">
        <v>8.1994600000000001E-2</v>
      </c>
      <c r="GX29">
        <v>0.66654000000000002</v>
      </c>
      <c r="GY29">
        <v>15.82691</v>
      </c>
      <c r="GZ29" s="1">
        <v>2.0778330000000001E-4</v>
      </c>
      <c r="HA29">
        <v>7.8133259999999996E-2</v>
      </c>
      <c r="HB29">
        <v>0.66654380000000002</v>
      </c>
      <c r="HC29">
        <v>14.99231</v>
      </c>
      <c r="HD29" s="1">
        <v>1.9860449999999999E-4</v>
      </c>
      <c r="HE29">
        <v>7.4467539999999999E-2</v>
      </c>
      <c r="HF29">
        <v>0.66654150000000001</v>
      </c>
      <c r="HG29">
        <v>13.870620000000001</v>
      </c>
      <c r="HH29" s="1">
        <v>1.9011279999999999E-4</v>
      </c>
      <c r="HI29">
        <v>7.1103769999999997E-2</v>
      </c>
      <c r="HJ29">
        <v>0.66654170000000001</v>
      </c>
      <c r="HK29">
        <v>13.124280000000001</v>
      </c>
      <c r="HL29" s="1">
        <v>1.821472E-4</v>
      </c>
      <c r="HM29">
        <v>6.7971180000000006E-2</v>
      </c>
      <c r="HN29">
        <v>0.66654179999999996</v>
      </c>
      <c r="HO29">
        <v>13.174939999999999</v>
      </c>
      <c r="HP29" s="1">
        <v>1.7467669999999999E-4</v>
      </c>
      <c r="HQ29">
        <v>6.5064800000000006E-2</v>
      </c>
      <c r="HR29">
        <v>0.66654040000000003</v>
      </c>
      <c r="HS29">
        <v>14.237550000000001</v>
      </c>
      <c r="HT29" s="1">
        <v>1.669272E-4</v>
      </c>
      <c r="HU29">
        <v>6.2099399999999999E-2</v>
      </c>
      <c r="HV29">
        <v>0.66654749999999996</v>
      </c>
      <c r="HW29">
        <v>15.525219999999999</v>
      </c>
      <c r="HX29" s="1">
        <v>1.6028860000000001E-4</v>
      </c>
      <c r="HY29">
        <v>5.954007E-2</v>
      </c>
      <c r="HZ29">
        <v>0.66654210000000003</v>
      </c>
      <c r="IA29">
        <v>16.159040000000001</v>
      </c>
      <c r="IB29" s="1">
        <v>1.5347169999999999E-4</v>
      </c>
      <c r="IC29">
        <v>5.6963069999999998E-2</v>
      </c>
      <c r="ID29">
        <v>0.66653879999999999</v>
      </c>
      <c r="IE29">
        <v>16.008230000000001</v>
      </c>
      <c r="IF29" s="1">
        <v>1.4728399999999999E-4</v>
      </c>
      <c r="IG29">
        <v>5.4626609999999999E-2</v>
      </c>
      <c r="IH29">
        <v>0.66654329999999995</v>
      </c>
      <c r="II29">
        <v>15.06738</v>
      </c>
      <c r="IJ29" s="1">
        <v>1.412985E-4</v>
      </c>
      <c r="IK29">
        <v>5.2374839999999999E-2</v>
      </c>
      <c r="IL29">
        <v>0.66650529999999997</v>
      </c>
      <c r="IM29">
        <v>13.94056</v>
      </c>
      <c r="IN29" s="1">
        <v>1.3565420000000001E-4</v>
      </c>
      <c r="IO29">
        <v>5.0259079999999998E-2</v>
      </c>
      <c r="IP29">
        <v>0.66650940000000003</v>
      </c>
      <c r="IQ29">
        <v>13.104100000000001</v>
      </c>
      <c r="IR29" s="1">
        <v>1.301702E-4</v>
      </c>
      <c r="IS29">
        <v>4.8218990000000003E-2</v>
      </c>
      <c r="IT29">
        <v>0.66652210000000001</v>
      </c>
      <c r="IU29">
        <v>12.9057</v>
      </c>
      <c r="IV29" s="1">
        <v>1.2484249999999999E-4</v>
      </c>
      <c r="IW29">
        <v>4.6226959999999997E-2</v>
      </c>
      <c r="IX29">
        <v>0.66651190000000005</v>
      </c>
      <c r="IY29">
        <v>13.641859999999999</v>
      </c>
      <c r="IZ29" s="1">
        <v>1.2014380000000001E-4</v>
      </c>
      <c r="JA29">
        <v>4.4477490000000001E-2</v>
      </c>
      <c r="JB29">
        <v>0.66651990000000005</v>
      </c>
      <c r="JC29">
        <v>14.335290000000001</v>
      </c>
      <c r="JD29" s="1">
        <v>1.1540260000000001E-4</v>
      </c>
      <c r="JE29">
        <v>4.2725989999999998E-2</v>
      </c>
      <c r="JF29">
        <v>0.6665122</v>
      </c>
      <c r="JG29">
        <v>14.83084</v>
      </c>
      <c r="JH29" s="1">
        <v>1.109709E-4</v>
      </c>
      <c r="JI29">
        <v>4.1073440000000003E-2</v>
      </c>
      <c r="JJ29">
        <v>0.66652129999999998</v>
      </c>
      <c r="JK29">
        <v>14.70105</v>
      </c>
      <c r="JL29" s="1">
        <v>1.067997E-4</v>
      </c>
      <c r="JM29">
        <v>3.9535529999999999E-2</v>
      </c>
      <c r="JN29">
        <v>0.66650960000000004</v>
      </c>
      <c r="JO29">
        <v>14.439349999999999</v>
      </c>
      <c r="JP29" s="1">
        <v>1.027993E-4</v>
      </c>
      <c r="JQ29">
        <v>3.8047850000000001E-2</v>
      </c>
      <c r="JR29">
        <v>0.66651190000000005</v>
      </c>
      <c r="JS29">
        <v>14.29223</v>
      </c>
      <c r="JT29" s="1">
        <v>9.8939720000000006E-5</v>
      </c>
      <c r="JU29">
        <v>3.6621460000000002E-2</v>
      </c>
      <c r="JV29">
        <v>0.66652440000000002</v>
      </c>
      <c r="JW29">
        <v>14.37768</v>
      </c>
      <c r="JX29" s="1">
        <v>9.5343840000000003E-5</v>
      </c>
      <c r="JY29">
        <v>3.5286150000000002E-2</v>
      </c>
      <c r="JZ29">
        <v>0.66642920000000005</v>
      </c>
      <c r="KA29">
        <v>14.342549999999999</v>
      </c>
      <c r="KB29" s="1">
        <v>9.3006120000000005E-5</v>
      </c>
      <c r="KC29">
        <v>3.4363879999999999E-2</v>
      </c>
      <c r="KD29">
        <v>0.66626759999999996</v>
      </c>
      <c r="KE29">
        <v>15.00323</v>
      </c>
      <c r="KF29" s="1">
        <v>9.3070339999999998E-5</v>
      </c>
      <c r="KG29">
        <v>3.4363030000000003E-2</v>
      </c>
      <c r="KH29">
        <v>0.66606779999999999</v>
      </c>
      <c r="KI29">
        <v>15.46321</v>
      </c>
      <c r="KJ29" s="1">
        <v>9.2529599999999996E-5</v>
      </c>
      <c r="KK29">
        <v>3.42089E-2</v>
      </c>
      <c r="KL29">
        <v>0.66588630000000004</v>
      </c>
      <c r="KM29">
        <v>15.57647</v>
      </c>
      <c r="KN29" s="1">
        <v>9.066423E-5</v>
      </c>
      <c r="KO29">
        <v>3.355752E-2</v>
      </c>
      <c r="KP29">
        <v>0.66571400000000003</v>
      </c>
      <c r="KQ29">
        <v>15.24194</v>
      </c>
      <c r="KR29" s="1">
        <v>8.8041120000000001E-5</v>
      </c>
      <c r="KS29">
        <v>3.2609810000000003E-2</v>
      </c>
      <c r="KT29">
        <v>0.66555710000000001</v>
      </c>
      <c r="KU29">
        <v>14.6153</v>
      </c>
      <c r="KV29" s="1">
        <v>8.5169250000000001E-5</v>
      </c>
      <c r="KW29">
        <v>3.155993E-2</v>
      </c>
      <c r="KX29">
        <v>0.66533690000000001</v>
      </c>
      <c r="KY29">
        <v>13.75098</v>
      </c>
      <c r="KZ29" s="1">
        <v>8.2060569999999996E-5</v>
      </c>
      <c r="LA29">
        <v>3.0423579999999999E-2</v>
      </c>
      <c r="LB29">
        <v>0.66519430000000002</v>
      </c>
      <c r="LC29">
        <v>13.175610000000001</v>
      </c>
      <c r="LD29" s="1">
        <v>7.9065499999999997E-5</v>
      </c>
      <c r="LE29">
        <v>2.9322669999999999E-2</v>
      </c>
      <c r="LF29">
        <v>0.66510650000000004</v>
      </c>
      <c r="LG29">
        <v>13.217040000000001</v>
      </c>
      <c r="LH29" s="1">
        <v>7.5295380000000003E-5</v>
      </c>
      <c r="LI29">
        <v>2.7970419999999999E-2</v>
      </c>
      <c r="LJ29">
        <v>0.66509689999999999</v>
      </c>
      <c r="LK29">
        <v>14.362550000000001</v>
      </c>
      <c r="LL29" s="1">
        <v>6.9908219999999997E-5</v>
      </c>
      <c r="LM29">
        <v>2.600123E-2</v>
      </c>
      <c r="LN29">
        <v>0.66509229999999997</v>
      </c>
      <c r="LO29">
        <v>15.56063</v>
      </c>
      <c r="LP29" s="1">
        <v>6.5166120000000001E-5</v>
      </c>
      <c r="LQ29">
        <v>2.4218259999999998E-2</v>
      </c>
      <c r="LR29">
        <v>0.66512479999999996</v>
      </c>
      <c r="LS29">
        <v>16.30517</v>
      </c>
      <c r="LT29" s="1">
        <v>6.1798940000000005E-5</v>
      </c>
      <c r="LU29">
        <v>2.2938469999999999E-2</v>
      </c>
      <c r="LV29">
        <v>0.665157</v>
      </c>
      <c r="LW29">
        <v>16.78593</v>
      </c>
      <c r="LX29" s="1">
        <v>5.9135999999999998E-5</v>
      </c>
      <c r="LY29">
        <v>2.1940669999999999E-2</v>
      </c>
      <c r="LZ29">
        <v>0.66514499999999999</v>
      </c>
      <c r="MA29">
        <v>16.62013</v>
      </c>
      <c r="MB29" s="1">
        <v>5.6811529999999998E-5</v>
      </c>
      <c r="MC29">
        <v>2.1072250000000001E-2</v>
      </c>
      <c r="MD29">
        <v>0.66512959999999999</v>
      </c>
      <c r="ME29">
        <v>15.37495</v>
      </c>
      <c r="MF29" s="1">
        <v>5.4784570000000002E-5</v>
      </c>
      <c r="MG29">
        <v>2.0317430000000001E-2</v>
      </c>
      <c r="MH29">
        <v>0.66513770000000005</v>
      </c>
      <c r="MI29">
        <v>13.86374</v>
      </c>
      <c r="MJ29" s="1">
        <v>5.2892890000000002E-5</v>
      </c>
      <c r="MK29">
        <v>1.9610969999999998E-2</v>
      </c>
      <c r="ML29">
        <v>0.66495660000000001</v>
      </c>
      <c r="MM29">
        <v>13.59651</v>
      </c>
      <c r="MN29" s="1">
        <v>5.2380509999999998E-5</v>
      </c>
      <c r="MO29">
        <v>1.9363310000000002E-2</v>
      </c>
      <c r="MP29">
        <v>0.66462279999999996</v>
      </c>
      <c r="MQ29">
        <v>14.84821</v>
      </c>
      <c r="MR29" s="1">
        <v>5.450838E-5</v>
      </c>
      <c r="MS29">
        <v>2.012384E-2</v>
      </c>
      <c r="MT29">
        <v>0.66424879999999997</v>
      </c>
      <c r="MU29">
        <v>16.19903</v>
      </c>
      <c r="MV29" s="1">
        <v>5.590721E-5</v>
      </c>
      <c r="MW29">
        <v>2.0690030000000002E-2</v>
      </c>
      <c r="MX29">
        <v>0.66383170000000002</v>
      </c>
      <c r="MY29">
        <v>16.649470000000001</v>
      </c>
      <c r="MZ29" s="1">
        <v>5.5740250000000002E-5</v>
      </c>
      <c r="NA29">
        <v>2.067751E-2</v>
      </c>
      <c r="NB29">
        <v>0.66346329999999998</v>
      </c>
      <c r="NC29">
        <v>16.541270000000001</v>
      </c>
      <c r="ND29" s="1">
        <v>5.4549019999999997E-5</v>
      </c>
      <c r="NE29">
        <v>2.0262800000000001E-2</v>
      </c>
      <c r="NF29">
        <v>0.66308590000000001</v>
      </c>
      <c r="NG29">
        <v>15.917579999999999</v>
      </c>
      <c r="NH29" s="1">
        <v>5.2927419999999999E-5</v>
      </c>
      <c r="NI29">
        <v>1.9682419999999999E-2</v>
      </c>
      <c r="NJ29">
        <v>0.66274319999999998</v>
      </c>
      <c r="NK29">
        <v>15.01333</v>
      </c>
      <c r="NL29" s="1">
        <v>5.1092879999999999E-5</v>
      </c>
      <c r="NM29">
        <v>1.9011759999999999E-2</v>
      </c>
      <c r="NN29">
        <v>0.66237000000000001</v>
      </c>
      <c r="NO29">
        <v>14.273149999999999</v>
      </c>
      <c r="NP29" s="1">
        <v>4.928529E-5</v>
      </c>
      <c r="NQ29">
        <v>1.8349399999999998E-2</v>
      </c>
      <c r="NR29">
        <v>0.66217090000000001</v>
      </c>
      <c r="NS29">
        <v>13.93971</v>
      </c>
      <c r="NT29" s="1">
        <v>4.6539609999999998E-5</v>
      </c>
      <c r="NU29">
        <v>1.7380280000000001E-2</v>
      </c>
      <c r="NV29">
        <v>0.66217579999999998</v>
      </c>
      <c r="NW29">
        <v>14.2538</v>
      </c>
      <c r="NX29" s="1">
        <v>4.1900809999999998E-5</v>
      </c>
      <c r="NY29" s="1">
        <v>1.5679709999999999E-2</v>
      </c>
      <c r="NZ29">
        <v>0.66221450000000004</v>
      </c>
      <c r="OA29">
        <v>15.216570000000001</v>
      </c>
      <c r="OB29" s="1">
        <v>3.8017840000000003E-5</v>
      </c>
      <c r="OC29" s="1">
        <v>1.4203550000000001E-2</v>
      </c>
      <c r="OD29">
        <v>0.6622323</v>
      </c>
      <c r="OE29">
        <v>15.766920000000001</v>
      </c>
      <c r="OF29" s="1">
        <v>3.5425100000000001E-5</v>
      </c>
      <c r="OG29" s="1">
        <v>1.3208360000000001E-2</v>
      </c>
      <c r="OH29">
        <v>0.66226549999999995</v>
      </c>
      <c r="OI29">
        <v>15.56345</v>
      </c>
      <c r="OJ29" s="1">
        <v>3.3605819999999997E-5</v>
      </c>
      <c r="OK29" s="1">
        <v>1.251701E-2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0.71773699999999996</v>
      </c>
      <c r="G30">
        <v>15.44347</v>
      </c>
      <c r="H30">
        <v>103.7252</v>
      </c>
      <c r="I30">
        <v>44613.03</v>
      </c>
      <c r="J30">
        <v>0.71682159999999995</v>
      </c>
      <c r="K30">
        <v>15.529540000000001</v>
      </c>
      <c r="L30">
        <v>1.3673169999999999</v>
      </c>
      <c r="M30">
        <v>716.54039999999998</v>
      </c>
      <c r="N30">
        <v>0.71589270000000005</v>
      </c>
      <c r="O30">
        <v>15.356260000000001</v>
      </c>
      <c r="P30">
        <v>8.7711330000000004E-2</v>
      </c>
      <c r="Q30">
        <v>32.875489999999999</v>
      </c>
      <c r="R30">
        <v>0.71497069999999996</v>
      </c>
      <c r="S30">
        <v>14.89026</v>
      </c>
      <c r="T30">
        <v>7.2321029999999994E-2</v>
      </c>
      <c r="U30">
        <v>25.607769999999999</v>
      </c>
      <c r="V30">
        <v>0.71406809999999998</v>
      </c>
      <c r="W30">
        <v>14.4101</v>
      </c>
      <c r="X30" s="1">
        <v>6.5217319999999995E-2</v>
      </c>
      <c r="Y30">
        <v>23.102070000000001</v>
      </c>
      <c r="Z30">
        <v>0.71282719999999999</v>
      </c>
      <c r="AA30">
        <v>14.150589999999999</v>
      </c>
      <c r="AB30" s="1">
        <v>5.9438169999999999E-2</v>
      </c>
      <c r="AC30">
        <v>21.04879</v>
      </c>
      <c r="AD30">
        <v>0.71028230000000003</v>
      </c>
      <c r="AE30">
        <v>14.08043</v>
      </c>
      <c r="AF30" s="1">
        <v>6.5583500000000003E-2</v>
      </c>
      <c r="AG30">
        <v>22.92897</v>
      </c>
      <c r="AH30">
        <v>0.70700719999999995</v>
      </c>
      <c r="AI30">
        <v>14.04213</v>
      </c>
      <c r="AJ30" s="1">
        <v>7.6729320000000004E-2</v>
      </c>
      <c r="AK30">
        <v>27.100460000000002</v>
      </c>
      <c r="AL30">
        <v>0.70365049999999996</v>
      </c>
      <c r="AM30">
        <v>14.49784</v>
      </c>
      <c r="AN30" s="1">
        <v>7.7664990000000003E-2</v>
      </c>
      <c r="AO30">
        <v>27.76118</v>
      </c>
      <c r="AP30">
        <v>0.70018829999999999</v>
      </c>
      <c r="AQ30">
        <v>14.717230000000001</v>
      </c>
      <c r="AR30">
        <v>7.1735090000000001E-2</v>
      </c>
      <c r="AS30">
        <v>25.821709999999999</v>
      </c>
      <c r="AT30">
        <v>0.69665379999999999</v>
      </c>
      <c r="AU30">
        <v>14.403280000000001</v>
      </c>
      <c r="AV30" s="1">
        <v>6.4615539999999999E-2</v>
      </c>
      <c r="AW30">
        <v>23.401289999999999</v>
      </c>
      <c r="AX30">
        <v>0.69312799999999997</v>
      </c>
      <c r="AY30">
        <v>13.84835</v>
      </c>
      <c r="AZ30" s="1">
        <v>5.6829049999999999E-2</v>
      </c>
      <c r="BA30">
        <v>20.687010000000001</v>
      </c>
      <c r="BB30">
        <v>0.6896369</v>
      </c>
      <c r="BC30">
        <v>13.439360000000001</v>
      </c>
      <c r="BD30" s="1">
        <v>4.9848620000000003E-2</v>
      </c>
      <c r="BE30">
        <v>18.226430000000001</v>
      </c>
      <c r="BF30">
        <v>0.68589060000000002</v>
      </c>
      <c r="BG30">
        <v>13.10571</v>
      </c>
      <c r="BH30" s="1">
        <v>4.3555759999999999E-2</v>
      </c>
      <c r="BI30">
        <v>16.00356</v>
      </c>
      <c r="BJ30">
        <v>0.68196299999999999</v>
      </c>
      <c r="BK30">
        <v>13.20599</v>
      </c>
      <c r="BL30" s="1">
        <v>3.7986409999999998E-2</v>
      </c>
      <c r="BM30">
        <v>14.023680000000001</v>
      </c>
      <c r="BN30">
        <v>0.6779425</v>
      </c>
      <c r="BO30">
        <v>13.766080000000001</v>
      </c>
      <c r="BP30" s="1">
        <v>3.3231740000000003E-2</v>
      </c>
      <c r="BQ30">
        <v>12.33037</v>
      </c>
      <c r="BR30">
        <v>0.67397870000000004</v>
      </c>
      <c r="BS30">
        <v>14.513310000000001</v>
      </c>
      <c r="BT30" s="1">
        <v>2.9198269999999998E-2</v>
      </c>
      <c r="BU30">
        <v>10.884510000000001</v>
      </c>
      <c r="BV30">
        <v>0.66998880000000005</v>
      </c>
      <c r="BW30">
        <v>14.98433</v>
      </c>
      <c r="BX30" s="1">
        <v>2.5632479999999999E-2</v>
      </c>
      <c r="BY30">
        <v>9.6146989999999999</v>
      </c>
      <c r="BZ30">
        <v>0.66576310000000005</v>
      </c>
      <c r="CA30">
        <v>14.957789999999999</v>
      </c>
      <c r="CB30" s="1">
        <v>2.207199E-2</v>
      </c>
      <c r="CC30">
        <v>8.3281360000000006</v>
      </c>
      <c r="CD30">
        <v>0.66129420000000005</v>
      </c>
      <c r="CE30">
        <v>14.09665</v>
      </c>
      <c r="CF30" s="1">
        <v>1.908557E-2</v>
      </c>
      <c r="CG30">
        <v>7.2456319999999996</v>
      </c>
      <c r="CH30">
        <v>0.65666089999999999</v>
      </c>
      <c r="CI30">
        <v>13.213139999999999</v>
      </c>
      <c r="CJ30" s="1">
        <v>1.6461969999999999E-2</v>
      </c>
      <c r="CK30">
        <v>6.2856389999999998</v>
      </c>
      <c r="CL30">
        <v>0.65251119999999996</v>
      </c>
      <c r="CM30">
        <v>12.77669</v>
      </c>
      <c r="CN30" s="1">
        <v>1.4226620000000001E-2</v>
      </c>
      <c r="CO30">
        <v>5.4618969999999996</v>
      </c>
      <c r="CP30">
        <v>0.64767589999999997</v>
      </c>
      <c r="CQ30">
        <v>12.796430000000001</v>
      </c>
      <c r="CR30" s="1">
        <v>1.222296E-2</v>
      </c>
      <c r="CS30">
        <v>4.7197829999999996</v>
      </c>
      <c r="CT30">
        <v>0.6431308</v>
      </c>
      <c r="CU30">
        <v>13.4499</v>
      </c>
      <c r="CV30" s="1">
        <v>1.047499E-2</v>
      </c>
      <c r="CW30">
        <v>4.0669320000000004</v>
      </c>
      <c r="CX30">
        <v>0.63857160000000002</v>
      </c>
      <c r="CY30">
        <v>14.51952</v>
      </c>
      <c r="CZ30" s="1">
        <v>9.0694269999999997E-3</v>
      </c>
      <c r="DA30">
        <v>3.5369169999999999</v>
      </c>
      <c r="DB30">
        <v>0.63422710000000004</v>
      </c>
      <c r="DC30">
        <v>15.18249</v>
      </c>
      <c r="DD30" s="1">
        <v>7.8043080000000003E-3</v>
      </c>
      <c r="DE30">
        <v>3.0595029999999999</v>
      </c>
      <c r="DF30">
        <v>0.62944920000000004</v>
      </c>
      <c r="DG30">
        <v>15.13965</v>
      </c>
      <c r="DH30" s="1">
        <v>6.6763830000000001E-3</v>
      </c>
      <c r="DI30">
        <v>2.6313209999999998</v>
      </c>
      <c r="DJ30">
        <v>0.62451069999999997</v>
      </c>
      <c r="DK30">
        <v>14.427060000000001</v>
      </c>
      <c r="DL30" s="1">
        <v>5.6378340000000004E-3</v>
      </c>
      <c r="DM30">
        <v>2.2353860000000001</v>
      </c>
      <c r="DN30">
        <v>0.61952620000000003</v>
      </c>
      <c r="DO30">
        <v>13.87776</v>
      </c>
      <c r="DP30" s="1">
        <v>4.7393649999999997E-3</v>
      </c>
      <c r="DQ30">
        <v>1.8895360000000001</v>
      </c>
      <c r="DR30">
        <v>0.61399899999999996</v>
      </c>
      <c r="DS30">
        <v>13.413320000000001</v>
      </c>
      <c r="DT30" s="1">
        <v>3.9509480000000001E-3</v>
      </c>
      <c r="DU30">
        <v>1.5845689999999999</v>
      </c>
      <c r="DV30">
        <v>0.61169410000000002</v>
      </c>
      <c r="DW30">
        <v>13.188940000000001</v>
      </c>
      <c r="DX30" s="1">
        <v>3.187301E-3</v>
      </c>
      <c r="DY30">
        <v>1.287642</v>
      </c>
      <c r="DZ30">
        <v>0.611097</v>
      </c>
      <c r="EA30">
        <v>13.52116</v>
      </c>
      <c r="EB30" s="1">
        <v>2.185555E-3</v>
      </c>
      <c r="EC30">
        <v>0.89167859999999999</v>
      </c>
      <c r="ED30">
        <v>0.61137759999999997</v>
      </c>
      <c r="EE30">
        <v>14.390599999999999</v>
      </c>
      <c r="EF30" s="1">
        <v>1.3809619999999999E-3</v>
      </c>
      <c r="EG30">
        <v>0.5629343</v>
      </c>
      <c r="EH30">
        <v>0.61175690000000005</v>
      </c>
      <c r="EI30">
        <v>15.28125</v>
      </c>
      <c r="EJ30" s="1">
        <v>9.1031819999999998E-4</v>
      </c>
      <c r="EK30">
        <v>0.36788159999999998</v>
      </c>
      <c r="EL30">
        <v>0.61204480000000006</v>
      </c>
      <c r="EM30">
        <v>15.63561</v>
      </c>
      <c r="EN30" s="1">
        <v>6.6726559999999999E-4</v>
      </c>
      <c r="EO30">
        <v>0.26666279999999998</v>
      </c>
      <c r="EP30">
        <v>0.6122187</v>
      </c>
      <c r="EQ30">
        <v>15.02244</v>
      </c>
      <c r="ER30" s="1">
        <v>5.3989779999999996E-4</v>
      </c>
      <c r="ES30">
        <v>0.21390780000000001</v>
      </c>
      <c r="ET30">
        <v>0.61230560000000001</v>
      </c>
      <c r="EU30">
        <v>13.864089999999999</v>
      </c>
      <c r="EV30" s="1">
        <v>4.6671469999999999E-4</v>
      </c>
      <c r="EW30">
        <v>0.18366109999999999</v>
      </c>
      <c r="EX30">
        <v>0.6123788</v>
      </c>
      <c r="EY30">
        <v>13.10824</v>
      </c>
      <c r="EZ30" s="1">
        <v>4.2015869999999998E-4</v>
      </c>
      <c r="FA30">
        <v>0.16450529999999999</v>
      </c>
      <c r="FB30">
        <v>0.61241480000000004</v>
      </c>
      <c r="FC30">
        <v>13.21857</v>
      </c>
      <c r="FD30" s="1">
        <v>3.878717E-4</v>
      </c>
      <c r="FE30">
        <v>0.1511884</v>
      </c>
      <c r="FF30">
        <v>0.61242969999999997</v>
      </c>
      <c r="FG30">
        <v>14.624689999999999</v>
      </c>
      <c r="FH30" s="1">
        <v>3.6200000000000002E-4</v>
      </c>
      <c r="FI30">
        <v>0.14057130000000001</v>
      </c>
      <c r="FJ30">
        <v>0.61242200000000002</v>
      </c>
      <c r="FK30">
        <v>15.810790000000001</v>
      </c>
      <c r="FL30" s="1">
        <v>3.4101649999999998E-4</v>
      </c>
      <c r="FM30">
        <v>0.13194</v>
      </c>
      <c r="FN30">
        <v>0.61245660000000002</v>
      </c>
      <c r="FO30">
        <v>16.171150000000001</v>
      </c>
      <c r="FP30" s="1">
        <v>3.2257480000000001E-4</v>
      </c>
      <c r="FQ30">
        <v>0.1243814</v>
      </c>
      <c r="FR30">
        <v>0.61245470000000002</v>
      </c>
      <c r="FS30">
        <v>15.55608</v>
      </c>
      <c r="FT30" s="1">
        <v>3.0585029999999997E-4</v>
      </c>
      <c r="FU30">
        <v>0.11750819999999999</v>
      </c>
      <c r="FV30">
        <v>0.61244359999999998</v>
      </c>
      <c r="FW30">
        <v>14.59731</v>
      </c>
      <c r="FX30" s="1">
        <v>2.906254E-4</v>
      </c>
      <c r="FY30">
        <v>0.11127670000000001</v>
      </c>
      <c r="FZ30">
        <v>0.61244690000000002</v>
      </c>
      <c r="GA30">
        <v>13.619210000000001</v>
      </c>
      <c r="GB30" s="1">
        <v>2.7604669999999997E-4</v>
      </c>
      <c r="GC30">
        <v>0.1053284</v>
      </c>
      <c r="GD30">
        <v>0.61244489999999996</v>
      </c>
      <c r="GE30">
        <v>12.932779999999999</v>
      </c>
      <c r="GF30" s="1">
        <v>2.6299420000000002E-4</v>
      </c>
      <c r="GG30">
        <v>9.9980319999999998E-2</v>
      </c>
      <c r="GH30">
        <v>0.61244670000000001</v>
      </c>
      <c r="GI30">
        <v>12.94858</v>
      </c>
      <c r="GJ30" s="1">
        <v>2.5072549999999999E-4</v>
      </c>
      <c r="GK30">
        <v>9.4987820000000001E-2</v>
      </c>
      <c r="GL30">
        <v>0.61243250000000005</v>
      </c>
      <c r="GM30">
        <v>14.190659999999999</v>
      </c>
      <c r="GN30" s="1">
        <v>2.3929769999999999E-4</v>
      </c>
      <c r="GO30">
        <v>9.0313320000000002E-2</v>
      </c>
      <c r="GP30">
        <v>0.6124387</v>
      </c>
      <c r="GQ30">
        <v>15.556570000000001</v>
      </c>
      <c r="GR30" s="1">
        <v>2.2874430000000001E-4</v>
      </c>
      <c r="GS30">
        <v>8.6020869999999999E-2</v>
      </c>
      <c r="GT30">
        <v>0.61244240000000005</v>
      </c>
      <c r="GU30">
        <v>16.179390000000001</v>
      </c>
      <c r="GV30" s="1">
        <v>2.187569E-4</v>
      </c>
      <c r="GW30">
        <v>8.198337E-2</v>
      </c>
      <c r="GX30">
        <v>0.61243899999999996</v>
      </c>
      <c r="GY30">
        <v>16.028089999999999</v>
      </c>
      <c r="GZ30" s="1">
        <v>2.0913750000000001E-4</v>
      </c>
      <c r="HA30">
        <v>7.8123059999999994E-2</v>
      </c>
      <c r="HB30">
        <v>0.61243999999999998</v>
      </c>
      <c r="HC30">
        <v>15.16342</v>
      </c>
      <c r="HD30" s="1">
        <v>1.9984540000000001E-4</v>
      </c>
      <c r="HE30">
        <v>7.4442040000000001E-2</v>
      </c>
      <c r="HF30">
        <v>0.6124423</v>
      </c>
      <c r="HG30">
        <v>14.035819999999999</v>
      </c>
      <c r="HH30" s="1">
        <v>1.9127980000000001E-4</v>
      </c>
      <c r="HI30">
        <v>7.1069489999999999E-2</v>
      </c>
      <c r="HJ30">
        <v>0.61244200000000004</v>
      </c>
      <c r="HK30">
        <v>13.22635</v>
      </c>
      <c r="HL30" s="1">
        <v>1.832263E-4</v>
      </c>
      <c r="HM30">
        <v>6.7924990000000005E-2</v>
      </c>
      <c r="HN30">
        <v>0.61244240000000005</v>
      </c>
      <c r="HO30">
        <v>13.218870000000001</v>
      </c>
      <c r="HP30" s="1">
        <v>1.7568170000000001E-4</v>
      </c>
      <c r="HQ30">
        <v>6.5007969999999998E-2</v>
      </c>
      <c r="HR30">
        <v>0.61244089999999995</v>
      </c>
      <c r="HS30">
        <v>14.29344</v>
      </c>
      <c r="HT30" s="1">
        <v>1.679463E-4</v>
      </c>
      <c r="HU30">
        <v>6.2071920000000003E-2</v>
      </c>
      <c r="HV30">
        <v>0.61244200000000004</v>
      </c>
      <c r="HW30">
        <v>15.59158</v>
      </c>
      <c r="HX30" s="1">
        <v>1.6116200000000001E-4</v>
      </c>
      <c r="HY30">
        <v>5.9470210000000003E-2</v>
      </c>
      <c r="HZ30">
        <v>0.61244100000000001</v>
      </c>
      <c r="IA30">
        <v>16.302710000000001</v>
      </c>
      <c r="IB30" s="1">
        <v>1.543494E-4</v>
      </c>
      <c r="IC30">
        <v>5.6915640000000003E-2</v>
      </c>
      <c r="ID30">
        <v>0.6124387</v>
      </c>
      <c r="IE30">
        <v>16.209160000000001</v>
      </c>
      <c r="IF30" s="1">
        <v>1.4812040000000001E-4</v>
      </c>
      <c r="IG30">
        <v>5.4575220000000001E-2</v>
      </c>
      <c r="IH30">
        <v>0.61244180000000004</v>
      </c>
      <c r="II30">
        <v>15.2484</v>
      </c>
      <c r="IJ30" s="1">
        <v>1.42087E-4</v>
      </c>
      <c r="IK30">
        <v>5.2320800000000001E-2</v>
      </c>
      <c r="IL30">
        <v>0.61243510000000001</v>
      </c>
      <c r="IM30">
        <v>14.10256</v>
      </c>
      <c r="IN30" s="1">
        <v>1.363836E-4</v>
      </c>
      <c r="IO30">
        <v>5.0196640000000001E-2</v>
      </c>
      <c r="IP30">
        <v>0.61243130000000001</v>
      </c>
      <c r="IQ30">
        <v>13.199059999999999</v>
      </c>
      <c r="IR30" s="1">
        <v>1.3088349999999999E-4</v>
      </c>
      <c r="IS30">
        <v>4.8163699999999997E-2</v>
      </c>
      <c r="IT30">
        <v>0.61243990000000004</v>
      </c>
      <c r="IU30">
        <v>12.950279999999999</v>
      </c>
      <c r="IV30" s="1">
        <v>1.2549539999999999E-4</v>
      </c>
      <c r="IW30">
        <v>4.616671E-2</v>
      </c>
      <c r="IX30">
        <v>0.61244030000000005</v>
      </c>
      <c r="IY30">
        <v>13.68289</v>
      </c>
      <c r="IZ30" s="1">
        <v>1.207567E-4</v>
      </c>
      <c r="JA30">
        <v>4.4410739999999997E-2</v>
      </c>
      <c r="JB30">
        <v>0.61243720000000001</v>
      </c>
      <c r="JC30">
        <v>14.35999</v>
      </c>
      <c r="JD30" s="1">
        <v>1.160281E-4</v>
      </c>
      <c r="JE30">
        <v>4.2675049999999999E-2</v>
      </c>
      <c r="JF30">
        <v>0.6124309</v>
      </c>
      <c r="JG30">
        <v>14.93211</v>
      </c>
      <c r="JH30" s="1">
        <v>1.1152760000000001E-4</v>
      </c>
      <c r="JI30">
        <v>4.1009709999999998E-2</v>
      </c>
      <c r="JJ30">
        <v>0.61243999999999998</v>
      </c>
      <c r="JK30">
        <v>14.81068</v>
      </c>
      <c r="JL30" s="1">
        <v>1.073725E-4</v>
      </c>
      <c r="JM30">
        <v>3.9483980000000002E-2</v>
      </c>
      <c r="JN30">
        <v>0.61243190000000003</v>
      </c>
      <c r="JO30">
        <v>14.56596</v>
      </c>
      <c r="JP30" s="1">
        <v>1.033071E-4</v>
      </c>
      <c r="JQ30">
        <v>3.7984480000000001E-2</v>
      </c>
      <c r="JR30">
        <v>0.61243270000000005</v>
      </c>
      <c r="JS30">
        <v>14.40025</v>
      </c>
      <c r="JT30" s="1">
        <v>9.9439520000000004E-5</v>
      </c>
      <c r="JU30">
        <v>3.6565430000000003E-2</v>
      </c>
      <c r="JV30">
        <v>0.61243780000000003</v>
      </c>
      <c r="JW30">
        <v>14.46903</v>
      </c>
      <c r="JX30" s="1">
        <v>9.5813189999999999E-5</v>
      </c>
      <c r="JY30">
        <v>3.5227149999999999E-2</v>
      </c>
      <c r="JZ30">
        <v>0.61235360000000005</v>
      </c>
      <c r="KA30">
        <v>14.43835</v>
      </c>
      <c r="KB30" s="1">
        <v>9.3158020000000006E-5</v>
      </c>
      <c r="KC30">
        <v>3.4205439999999997E-2</v>
      </c>
      <c r="KD30">
        <v>0.61219199999999996</v>
      </c>
      <c r="KE30">
        <v>15.120979999999999</v>
      </c>
      <c r="KF30" s="1">
        <v>9.3034550000000002E-5</v>
      </c>
      <c r="KG30">
        <v>3.412602E-2</v>
      </c>
      <c r="KH30">
        <v>0.61202279999999998</v>
      </c>
      <c r="KI30">
        <v>15.55186</v>
      </c>
      <c r="KJ30" s="1">
        <v>9.2674729999999998E-5</v>
      </c>
      <c r="KK30">
        <v>3.4031609999999997E-2</v>
      </c>
      <c r="KL30">
        <v>0.61182979999999998</v>
      </c>
      <c r="KM30">
        <v>15.73339</v>
      </c>
      <c r="KN30" s="1">
        <v>9.0956299999999995E-5</v>
      </c>
      <c r="KO30">
        <v>3.3440240000000003E-2</v>
      </c>
      <c r="KP30">
        <v>0.61164079999999998</v>
      </c>
      <c r="KQ30">
        <v>15.39934</v>
      </c>
      <c r="KR30" s="1">
        <v>8.8401159999999994E-5</v>
      </c>
      <c r="KS30">
        <v>3.252555E-2</v>
      </c>
      <c r="KT30">
        <v>0.61146160000000005</v>
      </c>
      <c r="KU30">
        <v>14.743740000000001</v>
      </c>
      <c r="KV30" s="1">
        <v>8.5544120000000001E-5</v>
      </c>
      <c r="KW30">
        <v>3.1488330000000002E-2</v>
      </c>
      <c r="KX30">
        <v>0.61127569999999998</v>
      </c>
      <c r="KY30">
        <v>13.879429999999999</v>
      </c>
      <c r="KZ30" s="1">
        <v>8.2458410000000004E-5</v>
      </c>
      <c r="LA30">
        <v>3.036902E-2</v>
      </c>
      <c r="LB30">
        <v>0.61110589999999998</v>
      </c>
      <c r="LC30">
        <v>13.25136</v>
      </c>
      <c r="LD30" s="1">
        <v>7.9457140000000005E-5</v>
      </c>
      <c r="LE30">
        <v>2.9272289999999999E-2</v>
      </c>
      <c r="LF30">
        <v>0.61100140000000003</v>
      </c>
      <c r="LG30">
        <v>13.253349999999999</v>
      </c>
      <c r="LH30" s="1">
        <v>7.5892450000000002E-5</v>
      </c>
      <c r="LI30">
        <v>2.7996630000000002E-2</v>
      </c>
      <c r="LJ30">
        <v>0.61096569999999994</v>
      </c>
      <c r="LK30">
        <v>14.41056</v>
      </c>
      <c r="LL30" s="1">
        <v>7.0629309999999999E-5</v>
      </c>
      <c r="LM30">
        <v>2.6094200000000001E-2</v>
      </c>
      <c r="LN30">
        <v>0.61097270000000004</v>
      </c>
      <c r="LO30">
        <v>15.606809999999999</v>
      </c>
      <c r="LP30" s="1">
        <v>6.574653E-5</v>
      </c>
      <c r="LQ30">
        <v>2.4273409999999999E-2</v>
      </c>
      <c r="LR30">
        <v>0.6109869</v>
      </c>
      <c r="LS30">
        <v>16.45618</v>
      </c>
      <c r="LT30" s="1">
        <v>6.2202969999999998E-5</v>
      </c>
      <c r="LU30">
        <v>2.29363E-2</v>
      </c>
      <c r="LV30">
        <v>0.61098200000000003</v>
      </c>
      <c r="LW30">
        <v>16.9787</v>
      </c>
      <c r="LX30" s="1">
        <v>5.9470750000000003E-5</v>
      </c>
      <c r="LY30">
        <v>2.1918759999999999E-2</v>
      </c>
      <c r="LZ30">
        <v>0.61099389999999998</v>
      </c>
      <c r="MA30">
        <v>16.793839999999999</v>
      </c>
      <c r="MB30" s="1">
        <v>5.7097630000000002E-5</v>
      </c>
      <c r="MC30">
        <v>2.1039820000000001E-2</v>
      </c>
      <c r="MD30">
        <v>0.61100829999999995</v>
      </c>
      <c r="ME30">
        <v>15.59174</v>
      </c>
      <c r="MF30" s="1">
        <v>5.5051289999999999E-5</v>
      </c>
      <c r="MG30">
        <v>2.0281299999999999E-2</v>
      </c>
      <c r="MH30">
        <v>0.6110139</v>
      </c>
      <c r="MI30">
        <v>14.04252</v>
      </c>
      <c r="MJ30" s="1">
        <v>5.3123340000000003E-5</v>
      </c>
      <c r="MK30">
        <v>1.9567959999999999E-2</v>
      </c>
      <c r="ML30">
        <v>0.61085339999999999</v>
      </c>
      <c r="MM30">
        <v>13.68586</v>
      </c>
      <c r="MN30" s="1">
        <v>5.2278599999999998E-5</v>
      </c>
      <c r="MO30">
        <v>1.9211470000000001E-2</v>
      </c>
      <c r="MP30">
        <v>0.6105545</v>
      </c>
      <c r="MQ30">
        <v>14.894880000000001</v>
      </c>
      <c r="MR30" s="1">
        <v>5.4197819999999999E-5</v>
      </c>
      <c r="MS30">
        <v>1.9877720000000001E-2</v>
      </c>
      <c r="MT30">
        <v>0.61015299999999995</v>
      </c>
      <c r="MU30">
        <v>16.267720000000001</v>
      </c>
      <c r="MV30" s="1">
        <v>5.5795609999999999E-5</v>
      </c>
      <c r="MW30">
        <v>2.050776E-2</v>
      </c>
      <c r="MX30">
        <v>0.60976180000000002</v>
      </c>
      <c r="MY30">
        <v>16.821090000000002</v>
      </c>
      <c r="MZ30" s="1">
        <v>5.5823769999999997E-5</v>
      </c>
      <c r="NA30">
        <v>2.0566419999999998E-2</v>
      </c>
      <c r="NB30">
        <v>0.60939620000000005</v>
      </c>
      <c r="NC30">
        <v>16.75055</v>
      </c>
      <c r="ND30" s="1">
        <v>5.4722989999999997E-5</v>
      </c>
      <c r="NE30">
        <v>2.0190219999999998E-2</v>
      </c>
      <c r="NF30">
        <v>0.60898200000000002</v>
      </c>
      <c r="NG30">
        <v>16.096060000000001</v>
      </c>
      <c r="NH30" s="1">
        <v>5.3155709999999997E-5</v>
      </c>
      <c r="NI30">
        <v>1.963384E-2</v>
      </c>
      <c r="NJ30">
        <v>0.60862150000000004</v>
      </c>
      <c r="NK30">
        <v>15.19345</v>
      </c>
      <c r="NL30" s="1">
        <v>5.1331900000000002E-5</v>
      </c>
      <c r="NM30">
        <v>1.8972590000000001E-2</v>
      </c>
      <c r="NN30">
        <v>0.60825490000000004</v>
      </c>
      <c r="NO30">
        <v>14.407920000000001</v>
      </c>
      <c r="NP30" s="1">
        <v>4.952494E-5</v>
      </c>
      <c r="NQ30">
        <v>1.8313880000000001E-2</v>
      </c>
      <c r="NR30">
        <v>0.60804999999999998</v>
      </c>
      <c r="NS30">
        <v>14.02121</v>
      </c>
      <c r="NT30" s="1">
        <v>4.7020449999999998E-5</v>
      </c>
      <c r="NU30">
        <v>1.743084E-2</v>
      </c>
      <c r="NV30">
        <v>0.60798850000000004</v>
      </c>
      <c r="NW30">
        <v>14.33132</v>
      </c>
      <c r="NX30" s="1">
        <v>4.2518819999999998E-5</v>
      </c>
      <c r="NY30" s="1">
        <v>1.5802469999999999E-2</v>
      </c>
      <c r="NZ30">
        <v>0.60798890000000005</v>
      </c>
      <c r="OA30">
        <v>15.283910000000001</v>
      </c>
      <c r="OB30" s="1">
        <v>3.8466780000000001E-5</v>
      </c>
      <c r="OC30" s="1">
        <v>1.4277369999999999E-2</v>
      </c>
      <c r="OD30">
        <v>0.60800770000000004</v>
      </c>
      <c r="OE30">
        <v>15.86402</v>
      </c>
      <c r="OF30" s="1">
        <v>3.5716010000000002E-5</v>
      </c>
      <c r="OG30" s="1">
        <v>1.323044E-2</v>
      </c>
      <c r="OH30">
        <v>0.60801879999999997</v>
      </c>
      <c r="OI30">
        <v>15.717269999999999</v>
      </c>
      <c r="OJ30" s="1">
        <v>3.3823170000000003E-5</v>
      </c>
      <c r="OK30" s="1">
        <v>1.2515470000000001E-2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0.67002220000000001</v>
      </c>
      <c r="G31">
        <v>15.47936</v>
      </c>
      <c r="H31">
        <v>149.797</v>
      </c>
      <c r="I31">
        <v>70832.41</v>
      </c>
      <c r="J31">
        <v>0.66906449999999995</v>
      </c>
      <c r="K31">
        <v>15.586080000000001</v>
      </c>
      <c r="L31">
        <v>2.8662079999999999</v>
      </c>
      <c r="M31">
        <v>1670.066</v>
      </c>
      <c r="N31">
        <v>0.66812130000000003</v>
      </c>
      <c r="O31">
        <v>15.45566</v>
      </c>
      <c r="P31">
        <v>0.1010863</v>
      </c>
      <c r="Q31">
        <v>45.51052</v>
      </c>
      <c r="R31">
        <v>0.6671551</v>
      </c>
      <c r="S31">
        <v>14.95856</v>
      </c>
      <c r="T31" s="1">
        <v>7.3193149999999998E-2</v>
      </c>
      <c r="U31">
        <v>29.577970000000001</v>
      </c>
      <c r="V31">
        <v>0.66619680000000003</v>
      </c>
      <c r="W31">
        <v>14.48258</v>
      </c>
      <c r="X31" s="1">
        <v>6.5946320000000003E-2</v>
      </c>
      <c r="Y31">
        <v>26.647749999999998</v>
      </c>
      <c r="Z31">
        <v>0.66500409999999999</v>
      </c>
      <c r="AA31">
        <v>14.18675</v>
      </c>
      <c r="AB31" s="1">
        <v>5.9929110000000001E-2</v>
      </c>
      <c r="AC31">
        <v>24.218430000000001</v>
      </c>
      <c r="AD31">
        <v>0.66258360000000005</v>
      </c>
      <c r="AE31">
        <v>14.10554</v>
      </c>
      <c r="AF31" s="1">
        <v>6.4105560000000006E-2</v>
      </c>
      <c r="AG31">
        <v>25.551819999999999</v>
      </c>
      <c r="AH31">
        <v>0.65940509999999997</v>
      </c>
      <c r="AI31">
        <v>14.08034</v>
      </c>
      <c r="AJ31" s="1">
        <v>7.5861970000000001E-2</v>
      </c>
      <c r="AK31">
        <v>30.493539999999999</v>
      </c>
      <c r="AL31">
        <v>0.6560745</v>
      </c>
      <c r="AM31">
        <v>14.541779999999999</v>
      </c>
      <c r="AN31" s="1">
        <v>7.7972830000000007E-2</v>
      </c>
      <c r="AO31">
        <v>31.730499999999999</v>
      </c>
      <c r="AP31">
        <v>0.65261950000000002</v>
      </c>
      <c r="AQ31">
        <v>14.773820000000001</v>
      </c>
      <c r="AR31">
        <v>7.2409940000000006E-2</v>
      </c>
      <c r="AS31">
        <v>29.695139999999999</v>
      </c>
      <c r="AT31">
        <v>0.64903789999999995</v>
      </c>
      <c r="AU31">
        <v>14.512320000000001</v>
      </c>
      <c r="AV31" s="1">
        <v>6.5448110000000004E-2</v>
      </c>
      <c r="AW31">
        <v>26.997520000000002</v>
      </c>
      <c r="AX31">
        <v>0.64548910000000004</v>
      </c>
      <c r="AY31">
        <v>13.93948</v>
      </c>
      <c r="AZ31" s="1">
        <v>5.7656600000000002E-2</v>
      </c>
      <c r="BA31">
        <v>23.904229999999998</v>
      </c>
      <c r="BB31">
        <v>0.64200380000000001</v>
      </c>
      <c r="BC31">
        <v>13.53084</v>
      </c>
      <c r="BD31" s="1">
        <v>5.0585339999999999E-2</v>
      </c>
      <c r="BE31">
        <v>21.055800000000001</v>
      </c>
      <c r="BF31">
        <v>0.63843689999999997</v>
      </c>
      <c r="BG31">
        <v>13.16756</v>
      </c>
      <c r="BH31" s="1">
        <v>4.4224859999999998E-2</v>
      </c>
      <c r="BI31">
        <v>18.488510000000002</v>
      </c>
      <c r="BJ31">
        <v>0.63478409999999996</v>
      </c>
      <c r="BK31">
        <v>13.267950000000001</v>
      </c>
      <c r="BL31" s="1">
        <v>3.8562409999999998E-2</v>
      </c>
      <c r="BM31">
        <v>16.18797</v>
      </c>
      <c r="BN31">
        <v>0.63104420000000006</v>
      </c>
      <c r="BO31">
        <v>13.815939999999999</v>
      </c>
      <c r="BP31">
        <v>3.3730339999999998E-2</v>
      </c>
      <c r="BQ31">
        <v>14.22185</v>
      </c>
      <c r="BR31">
        <v>0.62733050000000001</v>
      </c>
      <c r="BS31">
        <v>14.58827</v>
      </c>
      <c r="BT31" s="1">
        <v>2.960906E-2</v>
      </c>
      <c r="BU31">
        <v>12.535640000000001</v>
      </c>
      <c r="BV31">
        <v>0.62364109999999995</v>
      </c>
      <c r="BW31">
        <v>15.0943</v>
      </c>
      <c r="BX31" s="1">
        <v>2.6044189999999998E-2</v>
      </c>
      <c r="BY31">
        <v>11.0838</v>
      </c>
      <c r="BZ31">
        <v>0.61972369999999999</v>
      </c>
      <c r="CA31">
        <v>15.102869999999999</v>
      </c>
      <c r="CB31" s="1">
        <v>2.24443E-2</v>
      </c>
      <c r="CC31">
        <v>9.6045800000000003</v>
      </c>
      <c r="CD31">
        <v>0.61566069999999995</v>
      </c>
      <c r="CE31">
        <v>14.23944</v>
      </c>
      <c r="CF31" s="1">
        <v>1.9417319999999998E-2</v>
      </c>
      <c r="CG31">
        <v>8.3512559999999993</v>
      </c>
      <c r="CH31">
        <v>0.6114115</v>
      </c>
      <c r="CI31">
        <v>13.34047</v>
      </c>
      <c r="CJ31" s="1">
        <v>1.6736879999999999E-2</v>
      </c>
      <c r="CK31">
        <v>7.2338079999999998</v>
      </c>
      <c r="CL31">
        <v>0.6078884</v>
      </c>
      <c r="CM31">
        <v>12.83409</v>
      </c>
      <c r="CN31" s="1">
        <v>1.447849E-2</v>
      </c>
      <c r="CO31">
        <v>6.2809559999999998</v>
      </c>
      <c r="CP31">
        <v>0.6040875</v>
      </c>
      <c r="CQ31">
        <v>12.828440000000001</v>
      </c>
      <c r="CR31" s="1">
        <v>1.244203E-2</v>
      </c>
      <c r="CS31">
        <v>5.4176580000000003</v>
      </c>
      <c r="CT31">
        <v>0.60038389999999997</v>
      </c>
      <c r="CU31">
        <v>13.49207</v>
      </c>
      <c r="CV31" s="1">
        <v>1.0669369999999999E-2</v>
      </c>
      <c r="CW31">
        <v>4.6615659999999997</v>
      </c>
      <c r="CX31">
        <v>0.59663960000000005</v>
      </c>
      <c r="CY31">
        <v>14.565910000000001</v>
      </c>
      <c r="CZ31" s="1">
        <v>9.223874E-3</v>
      </c>
      <c r="DA31">
        <v>4.0390689999999996</v>
      </c>
      <c r="DB31">
        <v>0.59329690000000002</v>
      </c>
      <c r="DC31">
        <v>15.27488</v>
      </c>
      <c r="DD31" s="1">
        <v>7.9487450000000001E-3</v>
      </c>
      <c r="DE31">
        <v>3.4897079999999998</v>
      </c>
      <c r="DF31">
        <v>0.58963049999999995</v>
      </c>
      <c r="DG31">
        <v>15.28457</v>
      </c>
      <c r="DH31" s="1">
        <v>6.8050580000000001E-3</v>
      </c>
      <c r="DI31">
        <v>2.9946389999999998</v>
      </c>
      <c r="DJ31">
        <v>0.5859318</v>
      </c>
      <c r="DK31">
        <v>14.56277</v>
      </c>
      <c r="DL31" s="1">
        <v>5.7576629999999997E-3</v>
      </c>
      <c r="DM31">
        <v>2.5403560000000001</v>
      </c>
      <c r="DN31">
        <v>0.58219980000000005</v>
      </c>
      <c r="DO31">
        <v>14.00235</v>
      </c>
      <c r="DP31" s="1">
        <v>4.843862E-3</v>
      </c>
      <c r="DQ31">
        <v>2.1406079999999998</v>
      </c>
      <c r="DR31">
        <v>0.57796429999999999</v>
      </c>
      <c r="DS31">
        <v>13.485480000000001</v>
      </c>
      <c r="DT31" s="1">
        <v>4.0388430000000003E-3</v>
      </c>
      <c r="DU31">
        <v>1.7885800000000001</v>
      </c>
      <c r="DV31">
        <v>0.57620360000000004</v>
      </c>
      <c r="DW31">
        <v>13.24779</v>
      </c>
      <c r="DX31" s="1">
        <v>3.29649E-3</v>
      </c>
      <c r="DY31">
        <v>1.465103</v>
      </c>
      <c r="DZ31">
        <v>0.57582440000000001</v>
      </c>
      <c r="EA31">
        <v>13.589919999999999</v>
      </c>
      <c r="EB31" s="1">
        <v>2.3107850000000001E-3</v>
      </c>
      <c r="EC31">
        <v>1.0359320000000001</v>
      </c>
      <c r="ED31">
        <v>0.57615510000000003</v>
      </c>
      <c r="EE31">
        <v>14.449350000000001</v>
      </c>
      <c r="EF31" s="1">
        <v>1.466726E-3</v>
      </c>
      <c r="EG31">
        <v>0.65703389999999995</v>
      </c>
      <c r="EH31">
        <v>0.57658480000000001</v>
      </c>
      <c r="EI31">
        <v>15.371779999999999</v>
      </c>
      <c r="EJ31" s="1">
        <v>9.57203E-4</v>
      </c>
      <c r="EK31">
        <v>0.42514039999999997</v>
      </c>
      <c r="EL31">
        <v>0.57690949999999996</v>
      </c>
      <c r="EM31">
        <v>15.76699</v>
      </c>
      <c r="EN31" s="1">
        <v>6.9103100000000005E-4</v>
      </c>
      <c r="EO31">
        <v>0.30346329999999999</v>
      </c>
      <c r="EP31">
        <v>0.57711400000000002</v>
      </c>
      <c r="EQ31">
        <v>15.17892</v>
      </c>
      <c r="ER31" s="1">
        <v>5.5297889999999996E-4</v>
      </c>
      <c r="ES31">
        <v>0.24064340000000001</v>
      </c>
      <c r="ET31">
        <v>0.5772294</v>
      </c>
      <c r="EU31">
        <v>14.02233</v>
      </c>
      <c r="EV31" s="1">
        <v>4.7446160000000001E-4</v>
      </c>
      <c r="EW31">
        <v>0.20502989999999999</v>
      </c>
      <c r="EX31">
        <v>0.57727499999999998</v>
      </c>
      <c r="EY31">
        <v>13.218260000000001</v>
      </c>
      <c r="EZ31" s="1">
        <v>4.2540539999999998E-4</v>
      </c>
      <c r="FA31">
        <v>0.18287210000000001</v>
      </c>
      <c r="FB31">
        <v>0.57729039999999998</v>
      </c>
      <c r="FC31">
        <v>13.27253</v>
      </c>
      <c r="FD31" s="1">
        <v>3.9170049999999999E-4</v>
      </c>
      <c r="FE31">
        <v>0.1676136</v>
      </c>
      <c r="FF31">
        <v>0.57732649999999996</v>
      </c>
      <c r="FG31">
        <v>14.6881</v>
      </c>
      <c r="FH31" s="1">
        <v>3.6516720000000002E-4</v>
      </c>
      <c r="FI31">
        <v>0.15567020000000001</v>
      </c>
      <c r="FJ31">
        <v>0.57731560000000004</v>
      </c>
      <c r="FK31">
        <v>15.8789</v>
      </c>
      <c r="FL31" s="1">
        <v>3.43658E-4</v>
      </c>
      <c r="FM31">
        <v>0.14595279999999999</v>
      </c>
      <c r="FN31">
        <v>0.57732019999999995</v>
      </c>
      <c r="FO31">
        <v>16.332049999999999</v>
      </c>
      <c r="FP31" s="1">
        <v>3.249541E-4</v>
      </c>
      <c r="FQ31">
        <v>0.13754379999999999</v>
      </c>
      <c r="FR31">
        <v>0.57734560000000001</v>
      </c>
      <c r="FS31">
        <v>15.754810000000001</v>
      </c>
      <c r="FT31" s="1">
        <v>3.0799789999999999E-4</v>
      </c>
      <c r="FU31">
        <v>0.12990080000000001</v>
      </c>
      <c r="FV31">
        <v>0.57733219999999996</v>
      </c>
      <c r="FW31">
        <v>14.76249</v>
      </c>
      <c r="FX31" s="1">
        <v>2.9262610000000002E-4</v>
      </c>
      <c r="FY31">
        <v>0.1229884</v>
      </c>
      <c r="FZ31">
        <v>0.57733100000000004</v>
      </c>
      <c r="GA31">
        <v>13.74567</v>
      </c>
      <c r="GB31" s="1">
        <v>2.779406E-4</v>
      </c>
      <c r="GC31">
        <v>0.11641550000000001</v>
      </c>
      <c r="GD31">
        <v>0.57733639999999997</v>
      </c>
      <c r="GE31">
        <v>13.01811</v>
      </c>
      <c r="GF31" s="1">
        <v>2.6468470000000002E-4</v>
      </c>
      <c r="GG31">
        <v>0.11045489999999999</v>
      </c>
      <c r="GH31">
        <v>0.57734090000000005</v>
      </c>
      <c r="GI31">
        <v>12.996219999999999</v>
      </c>
      <c r="GJ31" s="1">
        <v>2.5239039999999999E-4</v>
      </c>
      <c r="GK31">
        <v>0.1049587</v>
      </c>
      <c r="GL31">
        <v>0.57732709999999998</v>
      </c>
      <c r="GM31">
        <v>14.24062</v>
      </c>
      <c r="GN31" s="1">
        <v>2.407624E-4</v>
      </c>
      <c r="GO31">
        <v>9.9744920000000001E-2</v>
      </c>
      <c r="GP31">
        <v>0.57733429999999997</v>
      </c>
      <c r="GQ31">
        <v>15.608790000000001</v>
      </c>
      <c r="GR31" s="1">
        <v>2.3012870000000001E-4</v>
      </c>
      <c r="GS31">
        <v>9.4998429999999995E-2</v>
      </c>
      <c r="GT31">
        <v>0.57733670000000004</v>
      </c>
      <c r="GU31">
        <v>16.320419999999999</v>
      </c>
      <c r="GV31" s="1">
        <v>2.2011860000000001E-4</v>
      </c>
      <c r="GW31">
        <v>9.0553030000000007E-2</v>
      </c>
      <c r="GX31">
        <v>0.57732479999999997</v>
      </c>
      <c r="GY31">
        <v>16.225660000000001</v>
      </c>
      <c r="GZ31" s="1">
        <v>2.1043209999999999E-4</v>
      </c>
      <c r="HA31">
        <v>8.6285349999999997E-2</v>
      </c>
      <c r="HB31">
        <v>0.57733480000000004</v>
      </c>
      <c r="HC31">
        <v>15.333209999999999</v>
      </c>
      <c r="HD31" s="1">
        <v>2.010526E-4</v>
      </c>
      <c r="HE31">
        <v>8.221038E-2</v>
      </c>
      <c r="HF31">
        <v>0.57733140000000005</v>
      </c>
      <c r="HG31">
        <v>14.19652</v>
      </c>
      <c r="HH31" s="1">
        <v>1.9240349999999999E-4</v>
      </c>
      <c r="HI31">
        <v>7.8472E-2</v>
      </c>
      <c r="HJ31">
        <v>0.57733049999999997</v>
      </c>
      <c r="HK31">
        <v>13.33588</v>
      </c>
      <c r="HL31" s="1">
        <v>1.8426839999999999E-4</v>
      </c>
      <c r="HM31">
        <v>7.4986639999999993E-2</v>
      </c>
      <c r="HN31">
        <v>0.5773315</v>
      </c>
      <c r="HO31">
        <v>13.26642</v>
      </c>
      <c r="HP31" s="1">
        <v>1.7664469999999999E-4</v>
      </c>
      <c r="HQ31">
        <v>7.1751789999999996E-2</v>
      </c>
      <c r="HR31">
        <v>0.57732969999999995</v>
      </c>
      <c r="HS31">
        <v>14.354609999999999</v>
      </c>
      <c r="HT31" s="1">
        <v>1.6894760000000001E-4</v>
      </c>
      <c r="HU31">
        <v>6.8545729999999999E-2</v>
      </c>
      <c r="HV31">
        <v>0.57733639999999997</v>
      </c>
      <c r="HW31">
        <v>15.65851</v>
      </c>
      <c r="HX31" s="1">
        <v>1.6199969999999999E-4</v>
      </c>
      <c r="HY31">
        <v>6.5621120000000005E-2</v>
      </c>
      <c r="HZ31">
        <v>0.57732779999999995</v>
      </c>
      <c r="IA31">
        <v>16.436820000000001</v>
      </c>
      <c r="IB31" s="1">
        <v>1.5520909999999999E-4</v>
      </c>
      <c r="IC31">
        <v>6.2827540000000001E-2</v>
      </c>
      <c r="ID31">
        <v>0.5773258</v>
      </c>
      <c r="IE31">
        <v>16.4041</v>
      </c>
      <c r="IF31" s="1">
        <v>1.489215E-4</v>
      </c>
      <c r="IG31">
        <v>6.0230909999999999E-2</v>
      </c>
      <c r="IH31">
        <v>0.57732779999999995</v>
      </c>
      <c r="II31">
        <v>15.426690000000001</v>
      </c>
      <c r="IJ31" s="1">
        <v>1.4284359999999999E-4</v>
      </c>
      <c r="IK31">
        <v>5.7738980000000002E-2</v>
      </c>
      <c r="IL31">
        <v>0.5773315</v>
      </c>
      <c r="IM31">
        <v>14.2621</v>
      </c>
      <c r="IN31" s="1">
        <v>1.3708859999999999E-4</v>
      </c>
      <c r="IO31">
        <v>5.5386659999999997E-2</v>
      </c>
      <c r="IP31">
        <v>0.57732190000000005</v>
      </c>
      <c r="IQ31">
        <v>13.29989</v>
      </c>
      <c r="IR31" s="1">
        <v>1.3156919999999999E-4</v>
      </c>
      <c r="IS31">
        <v>5.3147270000000003E-2</v>
      </c>
      <c r="IT31">
        <v>0.57732910000000004</v>
      </c>
      <c r="IU31">
        <v>12.99776</v>
      </c>
      <c r="IV31" s="1">
        <v>1.2614239999999999E-4</v>
      </c>
      <c r="IW31">
        <v>5.0942889999999998E-2</v>
      </c>
      <c r="IX31">
        <v>0.57732709999999998</v>
      </c>
      <c r="IY31">
        <v>13.72885</v>
      </c>
      <c r="IZ31" s="1">
        <v>1.213489E-4</v>
      </c>
      <c r="JA31">
        <v>4.8990069999999997E-2</v>
      </c>
      <c r="JB31">
        <v>0.57732459999999997</v>
      </c>
      <c r="JC31">
        <v>14.38476</v>
      </c>
      <c r="JD31" s="1">
        <v>1.166308E-4</v>
      </c>
      <c r="JE31">
        <v>4.7088329999999998E-2</v>
      </c>
      <c r="JF31">
        <v>0.57733029999999996</v>
      </c>
      <c r="JG31">
        <v>15.026730000000001</v>
      </c>
      <c r="JH31" s="1">
        <v>1.120741E-4</v>
      </c>
      <c r="JI31">
        <v>4.523874E-2</v>
      </c>
      <c r="JJ31">
        <v>0.57733009999999996</v>
      </c>
      <c r="JK31">
        <v>14.92046</v>
      </c>
      <c r="JL31" s="1">
        <v>1.079148E-4</v>
      </c>
      <c r="JM31">
        <v>4.355912E-2</v>
      </c>
      <c r="JN31">
        <v>0.57732240000000001</v>
      </c>
      <c r="JO31">
        <v>14.687670000000001</v>
      </c>
      <c r="JP31" s="1">
        <v>1.037969E-4</v>
      </c>
      <c r="JQ31">
        <v>4.1894229999999998E-2</v>
      </c>
      <c r="JR31">
        <v>0.57732209999999995</v>
      </c>
      <c r="JS31">
        <v>14.512180000000001</v>
      </c>
      <c r="JT31" s="1">
        <v>9.9925430000000006E-5</v>
      </c>
      <c r="JU31">
        <v>4.0334990000000001E-2</v>
      </c>
      <c r="JV31">
        <v>0.57733619999999997</v>
      </c>
      <c r="JW31">
        <v>14.55931</v>
      </c>
      <c r="JX31" s="1">
        <v>9.6267560000000004E-5</v>
      </c>
      <c r="JY31">
        <v>3.8852650000000002E-2</v>
      </c>
      <c r="JZ31">
        <v>0.57727150000000005</v>
      </c>
      <c r="KA31">
        <v>14.53326</v>
      </c>
      <c r="KB31" s="1">
        <v>9.3358419999999998E-5</v>
      </c>
      <c r="KC31">
        <v>3.763789E-2</v>
      </c>
      <c r="KD31">
        <v>0.57714140000000003</v>
      </c>
      <c r="KE31">
        <v>15.24039</v>
      </c>
      <c r="KF31" s="1">
        <v>9.3005090000000001E-5</v>
      </c>
      <c r="KG31">
        <v>3.7448469999999998E-2</v>
      </c>
      <c r="KH31">
        <v>0.57700099999999999</v>
      </c>
      <c r="KI31">
        <v>15.64181</v>
      </c>
      <c r="KJ31" s="1">
        <v>9.2788950000000005E-5</v>
      </c>
      <c r="KK31">
        <v>3.7393959999999997E-2</v>
      </c>
      <c r="KL31">
        <v>0.57682650000000002</v>
      </c>
      <c r="KM31">
        <v>15.878450000000001</v>
      </c>
      <c r="KN31" s="1">
        <v>9.1220589999999998E-5</v>
      </c>
      <c r="KO31">
        <v>3.6803879999999997E-2</v>
      </c>
      <c r="KP31">
        <v>0.57666439999999997</v>
      </c>
      <c r="KQ31">
        <v>15.55813</v>
      </c>
      <c r="KR31" s="1">
        <v>8.8740180000000007E-5</v>
      </c>
      <c r="KS31">
        <v>3.5828789999999999E-2</v>
      </c>
      <c r="KT31">
        <v>0.57653030000000005</v>
      </c>
      <c r="KU31">
        <v>14.8691</v>
      </c>
      <c r="KV31" s="1">
        <v>8.5900349999999998E-5</v>
      </c>
      <c r="KW31">
        <v>3.4694929999999999E-2</v>
      </c>
      <c r="KX31">
        <v>0.57636259999999995</v>
      </c>
      <c r="KY31">
        <v>14.00489</v>
      </c>
      <c r="KZ31" s="1">
        <v>8.284485E-5</v>
      </c>
      <c r="LA31">
        <v>3.3475940000000003E-2</v>
      </c>
      <c r="LB31">
        <v>0.57623690000000005</v>
      </c>
      <c r="LC31">
        <v>13.33258</v>
      </c>
      <c r="LD31" s="1">
        <v>7.9833659999999998E-5</v>
      </c>
      <c r="LE31">
        <v>3.2265380000000003E-2</v>
      </c>
      <c r="LF31">
        <v>0.57614050000000006</v>
      </c>
      <c r="LG31">
        <v>13.291829999999999</v>
      </c>
      <c r="LH31" s="1">
        <v>7.6429290000000003E-5</v>
      </c>
      <c r="LI31">
        <v>3.0920920000000001E-2</v>
      </c>
      <c r="LJ31">
        <v>0.57610059999999996</v>
      </c>
      <c r="LK31">
        <v>14.465579999999999</v>
      </c>
      <c r="LL31" s="1">
        <v>7.132482E-5</v>
      </c>
      <c r="LM31">
        <v>2.890144E-2</v>
      </c>
      <c r="LN31">
        <v>0.57612059999999998</v>
      </c>
      <c r="LO31">
        <v>15.653829999999999</v>
      </c>
      <c r="LP31" s="1">
        <v>6.6318080000000003E-5</v>
      </c>
      <c r="LQ31">
        <v>2.685661E-2</v>
      </c>
      <c r="LR31">
        <v>0.5761501</v>
      </c>
      <c r="LS31">
        <v>16.596399999999999</v>
      </c>
      <c r="LT31" s="1">
        <v>6.2597969999999997E-5</v>
      </c>
      <c r="LU31">
        <v>2.531773E-2</v>
      </c>
      <c r="LV31">
        <v>0.57616199999999995</v>
      </c>
      <c r="LW31">
        <v>17.171009999999999</v>
      </c>
      <c r="LX31" s="1">
        <v>5.9792359999999998E-5</v>
      </c>
      <c r="LY31">
        <v>2.4170649999999998E-2</v>
      </c>
      <c r="LZ31">
        <v>0.57614730000000003</v>
      </c>
      <c r="MA31">
        <v>16.963249999999999</v>
      </c>
      <c r="MB31" s="1">
        <v>5.7378659999999997E-5</v>
      </c>
      <c r="MC31">
        <v>2.319098E-2</v>
      </c>
      <c r="MD31">
        <v>0.57616710000000004</v>
      </c>
      <c r="ME31">
        <v>15.79529</v>
      </c>
      <c r="MF31" s="1">
        <v>5.5308769999999999E-5</v>
      </c>
      <c r="MG31">
        <v>2.2348880000000002E-2</v>
      </c>
      <c r="MH31">
        <v>0.57614699999999996</v>
      </c>
      <c r="MI31">
        <v>14.22519</v>
      </c>
      <c r="MJ31" s="1">
        <v>5.3352130000000002E-5</v>
      </c>
      <c r="MK31">
        <v>2.1556039999999999E-2</v>
      </c>
      <c r="ML31">
        <v>0.57602730000000002</v>
      </c>
      <c r="MM31">
        <v>13.783770000000001</v>
      </c>
      <c r="MN31" s="1">
        <v>5.2252420000000003E-5</v>
      </c>
      <c r="MO31">
        <v>2.1070309999999998E-2</v>
      </c>
      <c r="MP31">
        <v>0.57578890000000005</v>
      </c>
      <c r="MQ31">
        <v>14.952220000000001</v>
      </c>
      <c r="MR31" s="1">
        <v>5.3900200000000003E-5</v>
      </c>
      <c r="MS31">
        <v>2.1681889999999999E-2</v>
      </c>
      <c r="MT31">
        <v>0.57545259999999998</v>
      </c>
      <c r="MU31">
        <v>16.332830000000001</v>
      </c>
      <c r="MV31" s="1">
        <v>5.5664310000000002E-5</v>
      </c>
      <c r="MW31">
        <v>2.243038E-2</v>
      </c>
      <c r="MX31">
        <v>0.57513460000000005</v>
      </c>
      <c r="MY31">
        <v>16.980429999999998</v>
      </c>
      <c r="MZ31" s="1">
        <v>5.5884180000000001E-5</v>
      </c>
      <c r="NA31">
        <v>2.2568129999999999E-2</v>
      </c>
      <c r="NB31">
        <v>0.57481559999999998</v>
      </c>
      <c r="NC31">
        <v>16.956420000000001</v>
      </c>
      <c r="ND31" s="1">
        <v>5.4884230000000001E-5</v>
      </c>
      <c r="NE31">
        <v>2.2195099999999999E-2</v>
      </c>
      <c r="NF31">
        <v>0.57446779999999997</v>
      </c>
      <c r="NG31">
        <v>16.271909999999998</v>
      </c>
      <c r="NH31" s="1">
        <v>5.3369389999999997E-5</v>
      </c>
      <c r="NI31">
        <v>2.1601780000000001E-2</v>
      </c>
      <c r="NJ31">
        <v>0.57416449999999997</v>
      </c>
      <c r="NK31">
        <v>15.368130000000001</v>
      </c>
      <c r="NL31" s="1">
        <v>5.1560549999999999E-5</v>
      </c>
      <c r="NM31">
        <v>2.088017E-2</v>
      </c>
      <c r="NN31">
        <v>0.57386300000000001</v>
      </c>
      <c r="NO31">
        <v>14.54618</v>
      </c>
      <c r="NP31" s="1">
        <v>4.9751340000000002E-5</v>
      </c>
      <c r="NQ31">
        <v>2.0152940000000001E-2</v>
      </c>
      <c r="NR31">
        <v>0.57367889999999999</v>
      </c>
      <c r="NS31">
        <v>14.10454</v>
      </c>
      <c r="NT31" s="1">
        <v>4.74369E-5</v>
      </c>
      <c r="NU31">
        <v>1.925118E-2</v>
      </c>
      <c r="NV31">
        <v>0.57363129999999996</v>
      </c>
      <c r="NW31">
        <v>14.409890000000001</v>
      </c>
      <c r="NX31" s="1">
        <v>4.3115660000000002E-5</v>
      </c>
      <c r="NY31">
        <v>1.7545729999999999E-2</v>
      </c>
      <c r="NZ31">
        <v>0.57363310000000001</v>
      </c>
      <c r="OA31">
        <v>15.3566</v>
      </c>
      <c r="OB31" s="1">
        <v>3.8915429999999999E-5</v>
      </c>
      <c r="OC31">
        <v>1.5818329999999999E-2</v>
      </c>
      <c r="OD31">
        <v>0.5736618</v>
      </c>
      <c r="OE31">
        <v>15.95185</v>
      </c>
      <c r="OF31" s="1">
        <v>3.6010300000000003E-5</v>
      </c>
      <c r="OG31">
        <v>1.460877E-2</v>
      </c>
      <c r="OH31">
        <v>0.57368580000000002</v>
      </c>
      <c r="OI31">
        <v>15.865</v>
      </c>
      <c r="OJ31" s="1">
        <v>3.4039840000000002E-5</v>
      </c>
      <c r="OK31" s="1">
        <v>1.379288E-2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0.65896370000000004</v>
      </c>
      <c r="G32">
        <v>15.50802</v>
      </c>
      <c r="H32">
        <v>201.11539999999999</v>
      </c>
      <c r="I32">
        <v>75159.03</v>
      </c>
      <c r="J32">
        <v>0.65816399999999997</v>
      </c>
      <c r="K32">
        <v>15.62993</v>
      </c>
      <c r="L32">
        <v>5.5980129999999999</v>
      </c>
      <c r="M32">
        <v>2412.5419999999999</v>
      </c>
      <c r="N32">
        <v>0.65736779999999995</v>
      </c>
      <c r="O32">
        <v>15.540050000000001</v>
      </c>
      <c r="P32">
        <v>0.12807260000000001</v>
      </c>
      <c r="Q32">
        <v>49.135060000000003</v>
      </c>
      <c r="R32">
        <v>0.65657129999999997</v>
      </c>
      <c r="S32">
        <v>15.01693</v>
      </c>
      <c r="T32">
        <v>7.41922E-2</v>
      </c>
      <c r="U32">
        <v>25.5701</v>
      </c>
      <c r="V32">
        <v>0.65579129999999997</v>
      </c>
      <c r="W32">
        <v>14.54603</v>
      </c>
      <c r="X32" s="1">
        <v>6.6724859999999997E-2</v>
      </c>
      <c r="Y32">
        <v>22.990369999999999</v>
      </c>
      <c r="Z32">
        <v>0.65478119999999995</v>
      </c>
      <c r="AA32">
        <v>14.21956</v>
      </c>
      <c r="AB32" s="1">
        <v>6.0520110000000002E-2</v>
      </c>
      <c r="AC32">
        <v>20.86534</v>
      </c>
      <c r="AD32">
        <v>0.65277249999999998</v>
      </c>
      <c r="AE32">
        <v>14.126860000000001</v>
      </c>
      <c r="AF32" s="1">
        <v>6.2728930000000002E-2</v>
      </c>
      <c r="AG32">
        <v>21.44426</v>
      </c>
      <c r="AH32">
        <v>0.6501015</v>
      </c>
      <c r="AI32">
        <v>14.11103</v>
      </c>
      <c r="AJ32" s="1">
        <v>7.4844060000000004E-2</v>
      </c>
      <c r="AK32">
        <v>25.733170000000001</v>
      </c>
      <c r="AL32">
        <v>0.64731260000000002</v>
      </c>
      <c r="AM32">
        <v>14.57931</v>
      </c>
      <c r="AN32" s="1">
        <v>7.8159820000000005E-2</v>
      </c>
      <c r="AO32">
        <v>27.14986</v>
      </c>
      <c r="AP32">
        <v>0.6444529</v>
      </c>
      <c r="AQ32">
        <v>14.81654</v>
      </c>
      <c r="AR32" s="1">
        <v>7.3119199999999995E-2</v>
      </c>
      <c r="AS32">
        <v>25.583929999999999</v>
      </c>
      <c r="AT32">
        <v>0.6415151</v>
      </c>
      <c r="AU32">
        <v>14.602589999999999</v>
      </c>
      <c r="AV32" s="1">
        <v>6.6311369999999994E-2</v>
      </c>
      <c r="AW32">
        <v>23.329070000000002</v>
      </c>
      <c r="AX32">
        <v>0.63865019999999995</v>
      </c>
      <c r="AY32">
        <v>14.020519999999999</v>
      </c>
      <c r="AZ32" s="1">
        <v>5.8539140000000003E-2</v>
      </c>
      <c r="BA32">
        <v>20.706340000000001</v>
      </c>
      <c r="BB32">
        <v>0.63599450000000002</v>
      </c>
      <c r="BC32">
        <v>13.60727</v>
      </c>
      <c r="BD32">
        <v>5.1368919999999998E-2</v>
      </c>
      <c r="BE32">
        <v>18.2499</v>
      </c>
      <c r="BF32">
        <v>0.63327129999999998</v>
      </c>
      <c r="BG32">
        <v>13.22228</v>
      </c>
      <c r="BH32" s="1">
        <v>4.4938840000000001E-2</v>
      </c>
      <c r="BI32">
        <v>16.041080000000001</v>
      </c>
      <c r="BJ32">
        <v>0.63049909999999998</v>
      </c>
      <c r="BK32">
        <v>13.31903</v>
      </c>
      <c r="BL32" s="1">
        <v>3.9181979999999998E-2</v>
      </c>
      <c r="BM32">
        <v>14.052020000000001</v>
      </c>
      <c r="BN32">
        <v>0.62754430000000005</v>
      </c>
      <c r="BO32">
        <v>13.8553</v>
      </c>
      <c r="BP32" s="1">
        <v>3.4264500000000003E-2</v>
      </c>
      <c r="BQ32">
        <v>12.3507</v>
      </c>
      <c r="BR32">
        <v>0.62464739999999996</v>
      </c>
      <c r="BS32">
        <v>14.64349</v>
      </c>
      <c r="BT32" s="1">
        <v>3.0054239999999999E-2</v>
      </c>
      <c r="BU32">
        <v>10.88683</v>
      </c>
      <c r="BV32">
        <v>0.62184490000000003</v>
      </c>
      <c r="BW32">
        <v>15.181660000000001</v>
      </c>
      <c r="BX32" s="1">
        <v>2.6472949999999999E-2</v>
      </c>
      <c r="BY32">
        <v>9.6415609999999994</v>
      </c>
      <c r="BZ32">
        <v>0.61885140000000005</v>
      </c>
      <c r="CA32">
        <v>15.22223</v>
      </c>
      <c r="CB32" s="1">
        <v>2.2847550000000001E-2</v>
      </c>
      <c r="CC32">
        <v>8.3721770000000006</v>
      </c>
      <c r="CD32">
        <v>0.61581330000000001</v>
      </c>
      <c r="CE32">
        <v>14.363860000000001</v>
      </c>
      <c r="CF32" s="1">
        <v>1.976905E-2</v>
      </c>
      <c r="CG32">
        <v>7.2853079999999997</v>
      </c>
      <c r="CH32">
        <v>0.61268909999999999</v>
      </c>
      <c r="CI32">
        <v>13.454040000000001</v>
      </c>
      <c r="CJ32" s="1">
        <v>1.7033179999999998E-2</v>
      </c>
      <c r="CK32">
        <v>6.318403</v>
      </c>
      <c r="CL32">
        <v>0.61086030000000002</v>
      </c>
      <c r="CM32">
        <v>12.8889</v>
      </c>
      <c r="CN32" s="1">
        <v>1.4746759999999999E-2</v>
      </c>
      <c r="CO32">
        <v>5.4946659999999996</v>
      </c>
      <c r="CP32">
        <v>0.60892239999999997</v>
      </c>
      <c r="CQ32">
        <v>12.854480000000001</v>
      </c>
      <c r="CR32" s="1">
        <v>1.2677259999999999E-2</v>
      </c>
      <c r="CS32">
        <v>4.7464029999999999</v>
      </c>
      <c r="CT32">
        <v>0.60717759999999998</v>
      </c>
      <c r="CU32">
        <v>13.520849999999999</v>
      </c>
      <c r="CV32" s="1">
        <v>1.0878199999999999E-2</v>
      </c>
      <c r="CW32">
        <v>4.0909849999999999</v>
      </c>
      <c r="CX32">
        <v>0.60540609999999995</v>
      </c>
      <c r="CY32">
        <v>14.595840000000001</v>
      </c>
      <c r="CZ32" s="1">
        <v>9.3884099999999998E-3</v>
      </c>
      <c r="DA32">
        <v>3.5441440000000002</v>
      </c>
      <c r="DB32">
        <v>0.6045663</v>
      </c>
      <c r="DC32">
        <v>15.339880000000001</v>
      </c>
      <c r="DD32" s="1">
        <v>8.1027819999999993E-3</v>
      </c>
      <c r="DE32">
        <v>3.0685699999999998</v>
      </c>
      <c r="DF32">
        <v>0.60358959999999995</v>
      </c>
      <c r="DG32">
        <v>15.401109999999999</v>
      </c>
      <c r="DH32" s="1">
        <v>6.9417810000000002E-3</v>
      </c>
      <c r="DI32">
        <v>2.6372689999999999</v>
      </c>
      <c r="DJ32">
        <v>0.60304270000000004</v>
      </c>
      <c r="DK32">
        <v>14.68248</v>
      </c>
      <c r="DL32" s="1">
        <v>5.8855260000000003E-3</v>
      </c>
      <c r="DM32">
        <v>2.2440720000000001</v>
      </c>
      <c r="DN32">
        <v>0.60281119999999999</v>
      </c>
      <c r="DO32">
        <v>14.10857</v>
      </c>
      <c r="DP32" s="1">
        <v>4.9540859999999999E-3</v>
      </c>
      <c r="DQ32">
        <v>1.8941300000000001</v>
      </c>
      <c r="DR32">
        <v>0.60229049999999995</v>
      </c>
      <c r="DS32">
        <v>13.554119999999999</v>
      </c>
      <c r="DT32" s="1">
        <v>4.1327999999999998E-3</v>
      </c>
      <c r="DU32">
        <v>1.5854140000000001</v>
      </c>
      <c r="DV32">
        <v>0.60247399999999995</v>
      </c>
      <c r="DW32">
        <v>13.2963</v>
      </c>
      <c r="DX32" s="1">
        <v>3.402113E-3</v>
      </c>
      <c r="DY32">
        <v>1.310082</v>
      </c>
      <c r="DZ32">
        <v>0.60354160000000001</v>
      </c>
      <c r="EA32">
        <v>13.64635</v>
      </c>
      <c r="EB32" s="1">
        <v>2.4392979999999999E-3</v>
      </c>
      <c r="EC32">
        <v>0.94704370000000004</v>
      </c>
      <c r="ED32">
        <v>0.60493450000000004</v>
      </c>
      <c r="EE32">
        <v>14.48929</v>
      </c>
      <c r="EF32" s="1">
        <v>1.558598E-3</v>
      </c>
      <c r="EG32">
        <v>0.60545610000000005</v>
      </c>
      <c r="EH32">
        <v>0.60603090000000004</v>
      </c>
      <c r="EI32">
        <v>15.43497</v>
      </c>
      <c r="EJ32" s="1">
        <v>1.008302E-3</v>
      </c>
      <c r="EK32">
        <v>0.38915709999999998</v>
      </c>
      <c r="EL32">
        <v>0.60674260000000002</v>
      </c>
      <c r="EM32">
        <v>15.87613</v>
      </c>
      <c r="EN32" s="1">
        <v>7.1701860000000003E-4</v>
      </c>
      <c r="EO32">
        <v>0.27413159999999998</v>
      </c>
      <c r="EP32">
        <v>0.6071337</v>
      </c>
      <c r="EQ32">
        <v>15.31827</v>
      </c>
      <c r="ER32" s="1">
        <v>5.6705069999999995E-4</v>
      </c>
      <c r="ES32">
        <v>0.21505070000000001</v>
      </c>
      <c r="ET32">
        <v>0.60733800000000004</v>
      </c>
      <c r="EU32">
        <v>14.16817</v>
      </c>
      <c r="EV32" s="1">
        <v>4.8271449999999998E-4</v>
      </c>
      <c r="EW32">
        <v>0.18190290000000001</v>
      </c>
      <c r="EX32">
        <v>0.60746020000000001</v>
      </c>
      <c r="EY32">
        <v>13.320959999999999</v>
      </c>
      <c r="EZ32" s="1">
        <v>4.3090899999999999E-4</v>
      </c>
      <c r="FA32">
        <v>0.16158049999999999</v>
      </c>
      <c r="FB32">
        <v>0.60753349999999995</v>
      </c>
      <c r="FC32">
        <v>13.313599999999999</v>
      </c>
      <c r="FD32" s="1">
        <v>3.956532E-4</v>
      </c>
      <c r="FE32">
        <v>0.14770630000000001</v>
      </c>
      <c r="FF32">
        <v>0.60755400000000004</v>
      </c>
      <c r="FG32">
        <v>14.72715</v>
      </c>
      <c r="FH32" s="1">
        <v>3.6843770000000002E-4</v>
      </c>
      <c r="FI32">
        <v>0.13704040000000001</v>
      </c>
      <c r="FJ32">
        <v>0.60759399999999997</v>
      </c>
      <c r="FK32">
        <v>15.92592</v>
      </c>
      <c r="FL32" s="1">
        <v>3.4634759999999998E-4</v>
      </c>
      <c r="FM32">
        <v>0.1283503</v>
      </c>
      <c r="FN32">
        <v>0.607572</v>
      </c>
      <c r="FO32">
        <v>16.46219</v>
      </c>
      <c r="FP32" s="1">
        <v>3.2736100000000003E-4</v>
      </c>
      <c r="FQ32">
        <v>0.1209079</v>
      </c>
      <c r="FR32">
        <v>0.60756730000000003</v>
      </c>
      <c r="FS32">
        <v>15.92953</v>
      </c>
      <c r="FT32" s="1">
        <v>3.1018119999999999E-4</v>
      </c>
      <c r="FU32">
        <v>0.1141619</v>
      </c>
      <c r="FV32">
        <v>0.60758860000000003</v>
      </c>
      <c r="FW32">
        <v>14.916230000000001</v>
      </c>
      <c r="FX32">
        <v>2.9464280000000002E-4</v>
      </c>
      <c r="FY32">
        <v>0.10806300000000001</v>
      </c>
      <c r="FZ32">
        <v>0.60758540000000005</v>
      </c>
      <c r="GA32">
        <v>13.86346</v>
      </c>
      <c r="GB32" s="1">
        <v>2.798648E-4</v>
      </c>
      <c r="GC32">
        <v>0.102293</v>
      </c>
      <c r="GD32">
        <v>0.60758780000000001</v>
      </c>
      <c r="GE32">
        <v>13.100529999999999</v>
      </c>
      <c r="GF32" s="1">
        <v>2.6639280000000001E-4</v>
      </c>
      <c r="GG32">
        <v>9.7013160000000001E-2</v>
      </c>
      <c r="GH32">
        <v>0.60758480000000004</v>
      </c>
      <c r="GI32">
        <v>13.03126</v>
      </c>
      <c r="GJ32">
        <v>2.5405609999999999E-4</v>
      </c>
      <c r="GK32">
        <v>9.2195579999999999E-2</v>
      </c>
      <c r="GL32">
        <v>0.60759039999999997</v>
      </c>
      <c r="GM32">
        <v>14.26947</v>
      </c>
      <c r="GN32" s="1">
        <v>2.422495E-4</v>
      </c>
      <c r="GO32">
        <v>8.7586189999999994E-2</v>
      </c>
      <c r="GP32">
        <v>0.60758920000000005</v>
      </c>
      <c r="GQ32">
        <v>15.637180000000001</v>
      </c>
      <c r="GR32" s="1">
        <v>2.3153320000000001E-4</v>
      </c>
      <c r="GS32">
        <v>8.341142E-2</v>
      </c>
      <c r="GT32">
        <v>0.60759090000000004</v>
      </c>
      <c r="GU32">
        <v>16.42653</v>
      </c>
      <c r="GV32" s="1">
        <v>2.2148900000000001E-4</v>
      </c>
      <c r="GW32">
        <v>7.9514459999999995E-2</v>
      </c>
      <c r="GX32">
        <v>0.60757830000000002</v>
      </c>
      <c r="GY32">
        <v>16.394159999999999</v>
      </c>
      <c r="GZ32" s="1">
        <v>2.1172850000000001E-4</v>
      </c>
      <c r="HA32">
        <v>7.5762010000000005E-2</v>
      </c>
      <c r="HB32">
        <v>0.60758909999999999</v>
      </c>
      <c r="HC32">
        <v>15.493029999999999</v>
      </c>
      <c r="HD32" s="1">
        <v>2.0227649999999999E-4</v>
      </c>
      <c r="HE32">
        <v>7.2182280000000001E-2</v>
      </c>
      <c r="HF32">
        <v>0.60757950000000005</v>
      </c>
      <c r="HG32">
        <v>14.34207</v>
      </c>
      <c r="HH32" s="1">
        <v>1.935347E-4</v>
      </c>
      <c r="HI32">
        <v>6.8885740000000001E-2</v>
      </c>
      <c r="HJ32">
        <v>0.60757729999999999</v>
      </c>
      <c r="HK32">
        <v>13.442119999999999</v>
      </c>
      <c r="HL32" s="1">
        <v>1.853185E-4</v>
      </c>
      <c r="HM32">
        <v>6.5815319999999997E-2</v>
      </c>
      <c r="HN32">
        <v>0.6075798</v>
      </c>
      <c r="HO32">
        <v>13.30475</v>
      </c>
      <c r="HP32" s="1">
        <v>1.776161E-4</v>
      </c>
      <c r="HQ32">
        <v>6.2965469999999996E-2</v>
      </c>
      <c r="HR32">
        <v>0.60757609999999995</v>
      </c>
      <c r="HS32">
        <v>14.39639</v>
      </c>
      <c r="HT32" s="1">
        <v>1.699658E-4</v>
      </c>
      <c r="HU32">
        <v>6.0180150000000002E-2</v>
      </c>
      <c r="HV32">
        <v>0.60759090000000004</v>
      </c>
      <c r="HW32">
        <v>15.702540000000001</v>
      </c>
      <c r="HX32" s="1">
        <v>1.6284749999999999E-4</v>
      </c>
      <c r="HY32">
        <v>5.7572859999999997E-2</v>
      </c>
      <c r="HZ32">
        <v>0.60758489999999998</v>
      </c>
      <c r="IA32">
        <v>16.537600000000001</v>
      </c>
      <c r="IB32" s="1">
        <v>1.5608819999999999E-4</v>
      </c>
      <c r="IC32">
        <v>5.514202E-2</v>
      </c>
      <c r="ID32">
        <v>0.6075815</v>
      </c>
      <c r="IE32">
        <v>16.569030000000001</v>
      </c>
      <c r="IF32" s="1">
        <v>1.497236E-4</v>
      </c>
      <c r="IG32">
        <v>5.2848560000000003E-2</v>
      </c>
      <c r="IH32">
        <v>0.60758310000000004</v>
      </c>
      <c r="II32">
        <v>15.591710000000001</v>
      </c>
      <c r="IJ32" s="1">
        <v>1.4360560000000001E-4</v>
      </c>
      <c r="IK32">
        <v>5.065998E-2</v>
      </c>
      <c r="IL32">
        <v>0.60758710000000005</v>
      </c>
      <c r="IM32">
        <v>14.409140000000001</v>
      </c>
      <c r="IN32" s="1">
        <v>1.3780159999999999E-4</v>
      </c>
      <c r="IO32">
        <v>4.8590670000000002E-2</v>
      </c>
      <c r="IP32">
        <v>0.60758109999999999</v>
      </c>
      <c r="IQ32">
        <v>13.399760000000001</v>
      </c>
      <c r="IR32" s="1">
        <v>1.3226310000000001E-4</v>
      </c>
      <c r="IS32">
        <v>4.6628849999999999E-2</v>
      </c>
      <c r="IT32">
        <v>0.60757570000000005</v>
      </c>
      <c r="IU32">
        <v>13.03927</v>
      </c>
      <c r="IV32" s="1">
        <v>1.2680999999999999E-4</v>
      </c>
      <c r="IW32">
        <v>4.469766E-2</v>
      </c>
      <c r="IX32">
        <v>0.60758290000000004</v>
      </c>
      <c r="IY32">
        <v>13.760529999999999</v>
      </c>
      <c r="IZ32" s="1">
        <v>1.219481E-4</v>
      </c>
      <c r="JA32">
        <v>4.2968340000000001E-2</v>
      </c>
      <c r="JB32">
        <v>0.60758020000000001</v>
      </c>
      <c r="JC32">
        <v>14.399430000000001</v>
      </c>
      <c r="JD32" s="1">
        <v>1.172373E-4</v>
      </c>
      <c r="JE32">
        <v>4.1309520000000002E-2</v>
      </c>
      <c r="JF32">
        <v>0.60758849999999998</v>
      </c>
      <c r="JG32">
        <v>15.096259999999999</v>
      </c>
      <c r="JH32" s="1">
        <v>1.12632E-4</v>
      </c>
      <c r="JI32">
        <v>3.968021E-2</v>
      </c>
      <c r="JJ32">
        <v>0.60757890000000003</v>
      </c>
      <c r="JK32">
        <v>15.018039999999999</v>
      </c>
      <c r="JL32" s="1">
        <v>1.0845039999999999E-4</v>
      </c>
      <c r="JM32">
        <v>3.8204660000000001E-2</v>
      </c>
      <c r="JN32">
        <v>0.60758129999999999</v>
      </c>
      <c r="JO32">
        <v>14.78875</v>
      </c>
      <c r="JP32" s="1">
        <v>1.0429290000000001E-4</v>
      </c>
      <c r="JQ32">
        <v>3.6739519999999998E-2</v>
      </c>
      <c r="JR32">
        <v>0.60757950000000005</v>
      </c>
      <c r="JS32">
        <v>14.613099999999999</v>
      </c>
      <c r="JT32" s="1">
        <v>1.00417E-4</v>
      </c>
      <c r="JU32">
        <v>3.5376199999999997E-2</v>
      </c>
      <c r="JV32">
        <v>0.60758449999999997</v>
      </c>
      <c r="JW32">
        <v>14.63368</v>
      </c>
      <c r="JX32" s="1">
        <v>9.6723859999999995E-5</v>
      </c>
      <c r="JY32">
        <v>3.4070839999999998E-2</v>
      </c>
      <c r="JZ32">
        <v>0.60754129999999995</v>
      </c>
      <c r="KA32">
        <v>14.611980000000001</v>
      </c>
      <c r="KB32" s="1">
        <v>9.3608410000000004E-5</v>
      </c>
      <c r="KC32">
        <v>3.2950479999999997E-2</v>
      </c>
      <c r="KD32">
        <v>0.60746509999999998</v>
      </c>
      <c r="KE32">
        <v>15.331060000000001</v>
      </c>
      <c r="KF32" s="1">
        <v>9.2986259999999998E-5</v>
      </c>
      <c r="KG32">
        <v>3.2694130000000002E-2</v>
      </c>
      <c r="KH32">
        <v>0.60735030000000001</v>
      </c>
      <c r="KI32">
        <v>15.716480000000001</v>
      </c>
      <c r="KJ32" s="1">
        <v>9.2880330000000001E-5</v>
      </c>
      <c r="KK32">
        <v>3.2677930000000001E-2</v>
      </c>
      <c r="KL32">
        <v>0.60725180000000001</v>
      </c>
      <c r="KM32">
        <v>15.991020000000001</v>
      </c>
      <c r="KN32" s="1">
        <v>9.1470760000000002E-5</v>
      </c>
      <c r="KO32">
        <v>3.2215960000000002E-2</v>
      </c>
      <c r="KP32">
        <v>0.60717989999999999</v>
      </c>
      <c r="KQ32">
        <v>15.697520000000001</v>
      </c>
      <c r="KR32" s="1">
        <v>8.9076379999999998E-5</v>
      </c>
      <c r="KS32">
        <v>3.1395289999999999E-2</v>
      </c>
      <c r="KT32">
        <v>0.60713220000000001</v>
      </c>
      <c r="KU32">
        <v>14.985519999999999</v>
      </c>
      <c r="KV32" s="1">
        <v>8.6258889999999994E-5</v>
      </c>
      <c r="KW32">
        <v>3.0415810000000001E-2</v>
      </c>
      <c r="KX32">
        <v>0.60708759999999995</v>
      </c>
      <c r="KY32">
        <v>14.118930000000001</v>
      </c>
      <c r="KZ32" s="1">
        <v>8.3238410000000007E-5</v>
      </c>
      <c r="LA32">
        <v>2.9363489999999999E-2</v>
      </c>
      <c r="LB32">
        <v>0.60701640000000001</v>
      </c>
      <c r="LC32">
        <v>13.411910000000001</v>
      </c>
      <c r="LD32" s="1">
        <v>8.0212910000000007E-5</v>
      </c>
      <c r="LE32">
        <v>2.8303689999999999E-2</v>
      </c>
      <c r="LF32">
        <v>0.60700989999999999</v>
      </c>
      <c r="LG32">
        <v>13.319889999999999</v>
      </c>
      <c r="LH32" s="1">
        <v>7.6936209999999998E-5</v>
      </c>
      <c r="LI32">
        <v>2.716841E-2</v>
      </c>
      <c r="LJ32">
        <v>0.6070818</v>
      </c>
      <c r="LK32">
        <v>14.50127</v>
      </c>
      <c r="LL32" s="1">
        <v>7.2021659999999999E-5</v>
      </c>
      <c r="LM32">
        <v>2.5469189999999999E-2</v>
      </c>
      <c r="LN32">
        <v>0.60710140000000001</v>
      </c>
      <c r="LO32">
        <v>15.68585</v>
      </c>
      <c r="LP32" s="1">
        <v>6.690388E-5</v>
      </c>
      <c r="LQ32">
        <v>2.3650910000000001E-2</v>
      </c>
      <c r="LR32">
        <v>0.60716519999999996</v>
      </c>
      <c r="LS32">
        <v>16.696840000000002</v>
      </c>
      <c r="LT32" s="1">
        <v>6.3004059999999999E-5</v>
      </c>
      <c r="LU32">
        <v>2.2249689999999999E-2</v>
      </c>
      <c r="LV32">
        <v>0.60717710000000003</v>
      </c>
      <c r="LW32">
        <v>17.32713</v>
      </c>
      <c r="LX32" s="1">
        <v>6.0118049999999999E-5</v>
      </c>
      <c r="LY32">
        <v>2.1220840000000001E-2</v>
      </c>
      <c r="LZ32">
        <v>0.60719679999999998</v>
      </c>
      <c r="MA32">
        <v>17.115500000000001</v>
      </c>
      <c r="MB32" s="1">
        <v>5.7667180000000001E-5</v>
      </c>
      <c r="MC32">
        <v>2.0352740000000001E-2</v>
      </c>
      <c r="MD32">
        <v>0.60718079999999996</v>
      </c>
      <c r="ME32">
        <v>15.975580000000001</v>
      </c>
      <c r="MF32" s="1">
        <v>5.5567240000000002E-5</v>
      </c>
      <c r="MG32">
        <v>1.9607119999999999E-2</v>
      </c>
      <c r="MH32">
        <v>0.6071879</v>
      </c>
      <c r="MI32">
        <v>14.39941</v>
      </c>
      <c r="MJ32" s="1">
        <v>5.3587449999999998E-5</v>
      </c>
      <c r="MK32">
        <v>1.8907460000000001E-2</v>
      </c>
      <c r="ML32">
        <v>0.60708930000000005</v>
      </c>
      <c r="MM32">
        <v>13.869770000000001</v>
      </c>
      <c r="MN32" s="1">
        <v>5.2255900000000002E-5</v>
      </c>
      <c r="MO32">
        <v>1.841744E-2</v>
      </c>
      <c r="MP32">
        <v>0.60692939999999995</v>
      </c>
      <c r="MQ32">
        <v>14.99301</v>
      </c>
      <c r="MR32" s="1">
        <v>5.3609870000000001E-5</v>
      </c>
      <c r="MS32">
        <v>1.8849709999999999E-2</v>
      </c>
      <c r="MT32">
        <v>0.60671160000000002</v>
      </c>
      <c r="MU32">
        <v>16.37161</v>
      </c>
      <c r="MV32" s="1">
        <v>5.551103E-5</v>
      </c>
      <c r="MW32">
        <v>1.954349E-2</v>
      </c>
      <c r="MX32">
        <v>0.60655130000000002</v>
      </c>
      <c r="MY32">
        <v>17.102150000000002</v>
      </c>
      <c r="MZ32" s="1">
        <v>5.5926959999999999E-5</v>
      </c>
      <c r="NA32">
        <v>1.9728619999999999E-2</v>
      </c>
      <c r="NB32">
        <v>0.60639140000000002</v>
      </c>
      <c r="NC32">
        <v>17.133019999999998</v>
      </c>
      <c r="ND32" s="1">
        <v>5.5041180000000003E-5</v>
      </c>
      <c r="NE32">
        <v>1.9444220000000002E-2</v>
      </c>
      <c r="NF32">
        <v>0.6062594</v>
      </c>
      <c r="NG32">
        <v>16.431899999999999</v>
      </c>
      <c r="NH32" s="1">
        <v>5.3581259999999999E-5</v>
      </c>
      <c r="NI32">
        <v>1.8945279999999998E-2</v>
      </c>
      <c r="NJ32">
        <v>0.60613159999999999</v>
      </c>
      <c r="NK32">
        <v>15.52454</v>
      </c>
      <c r="NL32" s="1">
        <v>5.1792239999999998E-5</v>
      </c>
      <c r="NM32">
        <v>1.8324480000000001E-2</v>
      </c>
      <c r="NN32">
        <v>0.6060371</v>
      </c>
      <c r="NO32">
        <v>14.67521</v>
      </c>
      <c r="NP32" s="1">
        <v>4.997934E-5</v>
      </c>
      <c r="NQ32">
        <v>1.768979E-2</v>
      </c>
      <c r="NR32">
        <v>0.60601000000000005</v>
      </c>
      <c r="NS32">
        <v>14.180070000000001</v>
      </c>
      <c r="NT32" s="1">
        <v>4.7815870000000002E-5</v>
      </c>
      <c r="NU32" s="1">
        <v>1.6947899999999998E-2</v>
      </c>
      <c r="NV32">
        <v>0.60609440000000003</v>
      </c>
      <c r="NW32">
        <v>14.46743</v>
      </c>
      <c r="NX32" s="1">
        <v>4.3713839999999998E-5</v>
      </c>
      <c r="NY32" s="1">
        <v>1.5533669999999999E-2</v>
      </c>
      <c r="NZ32">
        <v>0.60621429999999998</v>
      </c>
      <c r="OA32">
        <v>15.41395</v>
      </c>
      <c r="OB32" s="1">
        <v>3.9385039999999999E-5</v>
      </c>
      <c r="OC32" s="1">
        <v>1.398634E-2</v>
      </c>
      <c r="OD32">
        <v>0.60628119999999996</v>
      </c>
      <c r="OE32">
        <v>16.012630000000001</v>
      </c>
      <c r="OF32" s="1">
        <v>3.6321659999999999E-5</v>
      </c>
      <c r="OG32" s="1">
        <v>1.287748E-2</v>
      </c>
      <c r="OH32">
        <v>0.60631159999999995</v>
      </c>
      <c r="OI32">
        <v>15.995340000000001</v>
      </c>
      <c r="OJ32" s="1">
        <v>3.426503E-5</v>
      </c>
      <c r="OK32" s="1">
        <v>1.213499E-2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0.84180109999999997</v>
      </c>
      <c r="G33">
        <v>15.53309</v>
      </c>
      <c r="H33">
        <v>239.31880000000001</v>
      </c>
      <c r="I33">
        <v>83040.44</v>
      </c>
      <c r="J33">
        <v>0.84041060000000001</v>
      </c>
      <c r="K33">
        <v>15.668799999999999</v>
      </c>
      <c r="L33">
        <v>9.1246229999999997</v>
      </c>
      <c r="M33">
        <v>3790.7469999999998</v>
      </c>
      <c r="N33">
        <v>0.83901429999999999</v>
      </c>
      <c r="O33">
        <v>15.62208</v>
      </c>
      <c r="P33">
        <v>0.16792080000000001</v>
      </c>
      <c r="Q33">
        <v>64.708309999999997</v>
      </c>
      <c r="R33">
        <v>0.83759790000000001</v>
      </c>
      <c r="S33">
        <v>15.0761</v>
      </c>
      <c r="T33" s="1">
        <v>7.5122240000000007E-2</v>
      </c>
      <c r="U33">
        <v>24.514990000000001</v>
      </c>
      <c r="V33">
        <v>0.83621319999999999</v>
      </c>
      <c r="W33">
        <v>14.61002</v>
      </c>
      <c r="X33" s="1">
        <v>6.7360180000000006E-2</v>
      </c>
      <c r="Y33">
        <v>21.94971</v>
      </c>
      <c r="Z33">
        <v>0.83458600000000005</v>
      </c>
      <c r="AA33">
        <v>14.254429999999999</v>
      </c>
      <c r="AB33" s="1">
        <v>6.1028369999999998E-2</v>
      </c>
      <c r="AC33">
        <v>19.90287</v>
      </c>
      <c r="AD33">
        <v>0.83153750000000004</v>
      </c>
      <c r="AE33">
        <v>14.147819999999999</v>
      </c>
      <c r="AF33" s="1">
        <v>6.1780689999999999E-2</v>
      </c>
      <c r="AG33">
        <v>19.968720000000001</v>
      </c>
      <c r="AH33">
        <v>0.82741149999999997</v>
      </c>
      <c r="AI33">
        <v>14.137790000000001</v>
      </c>
      <c r="AJ33" s="1">
        <v>7.3942930000000004E-2</v>
      </c>
      <c r="AK33">
        <v>24.007560000000002</v>
      </c>
      <c r="AL33">
        <v>0.82288859999999997</v>
      </c>
      <c r="AM33">
        <v>14.61314</v>
      </c>
      <c r="AN33" s="1">
        <v>7.8266459999999996E-2</v>
      </c>
      <c r="AO33">
        <v>25.726500000000001</v>
      </c>
      <c r="AP33">
        <v>0.81813959999999997</v>
      </c>
      <c r="AQ33">
        <v>14.85195</v>
      </c>
      <c r="AR33" s="1">
        <v>7.3686740000000001E-2</v>
      </c>
      <c r="AS33">
        <v>24.463069999999998</v>
      </c>
      <c r="AT33">
        <v>0.81320950000000003</v>
      </c>
      <c r="AU33">
        <v>14.686349999999999</v>
      </c>
      <c r="AV33" s="1">
        <v>6.6996109999999998E-2</v>
      </c>
      <c r="AW33">
        <v>22.402149999999999</v>
      </c>
      <c r="AX33">
        <v>0.80769100000000005</v>
      </c>
      <c r="AY33">
        <v>14.10511</v>
      </c>
      <c r="AZ33" s="1">
        <v>5.9257730000000002E-2</v>
      </c>
      <c r="BA33">
        <v>19.964369999999999</v>
      </c>
      <c r="BB33">
        <v>0.80241580000000001</v>
      </c>
      <c r="BC33">
        <v>13.68038</v>
      </c>
      <c r="BD33">
        <v>5.2008800000000001E-2</v>
      </c>
      <c r="BE33">
        <v>17.631329999999998</v>
      </c>
      <c r="BF33">
        <v>0.79700740000000003</v>
      </c>
      <c r="BG33">
        <v>13.27786</v>
      </c>
      <c r="BH33">
        <v>4.5522699999999999E-2</v>
      </c>
      <c r="BI33">
        <v>15.535299999999999</v>
      </c>
      <c r="BJ33">
        <v>0.79144590000000004</v>
      </c>
      <c r="BK33">
        <v>13.36443</v>
      </c>
      <c r="BL33" s="1">
        <v>3.9694640000000003E-2</v>
      </c>
      <c r="BM33">
        <v>13.638529999999999</v>
      </c>
      <c r="BN33">
        <v>0.78553870000000003</v>
      </c>
      <c r="BO33">
        <v>13.886480000000001</v>
      </c>
      <c r="BP33" s="1">
        <v>3.470575E-2</v>
      </c>
      <c r="BQ33">
        <v>12.009460000000001</v>
      </c>
      <c r="BR33">
        <v>0.77965930000000006</v>
      </c>
      <c r="BS33">
        <v>14.681850000000001</v>
      </c>
      <c r="BT33" s="1">
        <v>3.0426169999999999E-2</v>
      </c>
      <c r="BU33">
        <v>10.60402</v>
      </c>
      <c r="BV33">
        <v>0.77393900000000004</v>
      </c>
      <c r="BW33">
        <v>15.261889999999999</v>
      </c>
      <c r="BX33" s="1">
        <v>2.682582E-2</v>
      </c>
      <c r="BY33">
        <v>9.3812829999999998</v>
      </c>
      <c r="BZ33">
        <v>0.76794890000000005</v>
      </c>
      <c r="CA33">
        <v>15.33708</v>
      </c>
      <c r="CB33" s="1">
        <v>2.31904E-2</v>
      </c>
      <c r="CC33">
        <v>8.1259840000000008</v>
      </c>
      <c r="CD33">
        <v>0.76138720000000004</v>
      </c>
      <c r="CE33">
        <v>14.495509999999999</v>
      </c>
      <c r="CF33" s="1">
        <v>2.0060720000000001E-2</v>
      </c>
      <c r="CG33">
        <v>7.0362780000000003</v>
      </c>
      <c r="CH33">
        <v>0.75355329999999998</v>
      </c>
      <c r="CI33">
        <v>13.574249999999999</v>
      </c>
      <c r="CJ33" s="1">
        <v>1.7284000000000001E-2</v>
      </c>
      <c r="CK33">
        <v>6.0747369999999998</v>
      </c>
      <c r="CL33">
        <v>0.7474672</v>
      </c>
      <c r="CM33">
        <v>12.95424</v>
      </c>
      <c r="CN33" s="1">
        <v>1.49718E-2</v>
      </c>
      <c r="CO33">
        <v>5.2511939999999999</v>
      </c>
      <c r="CP33">
        <v>0.74083849999999996</v>
      </c>
      <c r="CQ33">
        <v>12.882860000000001</v>
      </c>
      <c r="CR33" s="1">
        <v>1.287688E-2</v>
      </c>
      <c r="CS33">
        <v>4.5070750000000004</v>
      </c>
      <c r="CT33">
        <v>0.73419230000000002</v>
      </c>
      <c r="CU33">
        <v>13.53707</v>
      </c>
      <c r="CV33" s="1">
        <v>1.1054700000000001E-2</v>
      </c>
      <c r="CW33">
        <v>3.8580369999999999</v>
      </c>
      <c r="CX33">
        <v>0.72727439999999999</v>
      </c>
      <c r="CY33">
        <v>14.60778</v>
      </c>
      <c r="CZ33" s="1">
        <v>9.5276749999999993E-3</v>
      </c>
      <c r="DA33">
        <v>3.3116379999999999</v>
      </c>
      <c r="DB33">
        <v>0.72164010000000001</v>
      </c>
      <c r="DC33">
        <v>15.367789999999999</v>
      </c>
      <c r="DD33" s="1">
        <v>8.229999E-3</v>
      </c>
      <c r="DE33">
        <v>2.8838189999999999</v>
      </c>
      <c r="DF33">
        <v>0.71549180000000001</v>
      </c>
      <c r="DG33">
        <v>15.4839</v>
      </c>
      <c r="DH33" s="1">
        <v>7.0551880000000004E-3</v>
      </c>
      <c r="DI33">
        <v>2.49518</v>
      </c>
      <c r="DJ33">
        <v>0.70879990000000004</v>
      </c>
      <c r="DK33">
        <v>14.787660000000001</v>
      </c>
      <c r="DL33" s="1">
        <v>5.9921949999999996E-3</v>
      </c>
      <c r="DM33">
        <v>2.141114</v>
      </c>
      <c r="DN33">
        <v>0.70210499999999998</v>
      </c>
      <c r="DO33">
        <v>14.19223</v>
      </c>
      <c r="DP33" s="1">
        <v>5.0463130000000002E-3</v>
      </c>
      <c r="DQ33">
        <v>1.8209630000000001</v>
      </c>
      <c r="DR33">
        <v>0.69496769999999997</v>
      </c>
      <c r="DS33">
        <v>13.61712</v>
      </c>
      <c r="DT33" s="1">
        <v>4.2132350000000001E-3</v>
      </c>
      <c r="DU33">
        <v>1.5368230000000001</v>
      </c>
      <c r="DV33">
        <v>0.68975379999999997</v>
      </c>
      <c r="DW33">
        <v>13.33187</v>
      </c>
      <c r="DX33" s="1">
        <v>3.4871680000000001E-3</v>
      </c>
      <c r="DY33">
        <v>1.2844500000000001</v>
      </c>
      <c r="DZ33">
        <v>0.68682860000000001</v>
      </c>
      <c r="EA33">
        <v>13.679349999999999</v>
      </c>
      <c r="EB33" s="1">
        <v>2.549338E-3</v>
      </c>
      <c r="EC33">
        <v>0.95208899999999996</v>
      </c>
      <c r="ED33">
        <v>0.68573989999999996</v>
      </c>
      <c r="EE33">
        <v>14.485480000000001</v>
      </c>
      <c r="EF33" s="1">
        <v>1.6415259999999999E-3</v>
      </c>
      <c r="EG33">
        <v>0.61633380000000004</v>
      </c>
      <c r="EH33">
        <v>0.68537009999999998</v>
      </c>
      <c r="EI33">
        <v>15.456300000000001</v>
      </c>
      <c r="EJ33" s="1">
        <v>1.055496E-3</v>
      </c>
      <c r="EK33">
        <v>0.39479690000000001</v>
      </c>
      <c r="EL33">
        <v>0.68527919999999998</v>
      </c>
      <c r="EM33">
        <v>15.95795</v>
      </c>
      <c r="EN33" s="1">
        <v>7.4121300000000001E-4</v>
      </c>
      <c r="EO33">
        <v>0.27490249999999999</v>
      </c>
      <c r="EP33">
        <v>0.6852528</v>
      </c>
      <c r="EQ33">
        <v>15.445930000000001</v>
      </c>
      <c r="ER33" s="1">
        <v>5.7999099999999997E-4</v>
      </c>
      <c r="ES33">
        <v>0.2133747</v>
      </c>
      <c r="ET33">
        <v>0.68526050000000005</v>
      </c>
      <c r="EU33">
        <v>14.30925</v>
      </c>
      <c r="EV33" s="1">
        <v>4.9024400000000003E-4</v>
      </c>
      <c r="EW33">
        <v>0.17919479999999999</v>
      </c>
      <c r="EX33">
        <v>0.68525630000000004</v>
      </c>
      <c r="EY33">
        <v>13.41728</v>
      </c>
      <c r="EZ33" s="1">
        <v>4.3585549999999997E-4</v>
      </c>
      <c r="FA33">
        <v>0.15850710000000001</v>
      </c>
      <c r="FB33">
        <v>0.68528020000000001</v>
      </c>
      <c r="FC33">
        <v>13.33245</v>
      </c>
      <c r="FD33" s="1">
        <v>3.9916110000000002E-4</v>
      </c>
      <c r="FE33">
        <v>0.14450869999999999</v>
      </c>
      <c r="FF33">
        <v>0.68529839999999997</v>
      </c>
      <c r="FG33">
        <v>14.71585</v>
      </c>
      <c r="FH33" s="1">
        <v>3.7132689999999998E-4</v>
      </c>
      <c r="FI33">
        <v>0.13393269999999999</v>
      </c>
      <c r="FJ33">
        <v>0.68528180000000005</v>
      </c>
      <c r="FK33">
        <v>15.938929999999999</v>
      </c>
      <c r="FL33" s="1">
        <v>3.4870179999999998E-4</v>
      </c>
      <c r="FM33">
        <v>0.1253071</v>
      </c>
      <c r="FN33">
        <v>0.68528560000000005</v>
      </c>
      <c r="FO33">
        <v>16.557919999999999</v>
      </c>
      <c r="FP33" s="1">
        <v>3.294576E-4</v>
      </c>
      <c r="FQ33">
        <v>0.1179871</v>
      </c>
      <c r="FR33">
        <v>0.68526540000000002</v>
      </c>
      <c r="FS33">
        <v>16.081</v>
      </c>
      <c r="FT33" s="1">
        <v>3.120884E-4</v>
      </c>
      <c r="FU33">
        <v>0.1113779</v>
      </c>
      <c r="FV33">
        <v>0.6852859</v>
      </c>
      <c r="FW33">
        <v>15.06484</v>
      </c>
      <c r="FX33" s="1">
        <v>2.9639290000000001E-4</v>
      </c>
      <c r="FY33">
        <v>0.1054049</v>
      </c>
      <c r="FZ33">
        <v>0.68526120000000001</v>
      </c>
      <c r="GA33">
        <v>13.97892</v>
      </c>
      <c r="GB33" s="1">
        <v>2.8154079999999999E-4</v>
      </c>
      <c r="GC33">
        <v>9.9782490000000001E-2</v>
      </c>
      <c r="GD33">
        <v>0.68528520000000004</v>
      </c>
      <c r="GE33">
        <v>13.18328</v>
      </c>
      <c r="GF33" s="1">
        <v>2.678825E-4</v>
      </c>
      <c r="GG33">
        <v>9.4595009999999993E-2</v>
      </c>
      <c r="GH33">
        <v>0.68527329999999997</v>
      </c>
      <c r="GI33">
        <v>13.045780000000001</v>
      </c>
      <c r="GJ33" s="1">
        <v>2.5548710000000002E-4</v>
      </c>
      <c r="GK33">
        <v>8.9897619999999998E-2</v>
      </c>
      <c r="GL33">
        <v>0.68526379999999998</v>
      </c>
      <c r="GM33">
        <v>14.255879999999999</v>
      </c>
      <c r="GN33" s="1">
        <v>2.4355000000000001E-4</v>
      </c>
      <c r="GO33">
        <v>8.5384379999999996E-2</v>
      </c>
      <c r="GP33">
        <v>0.68527680000000002</v>
      </c>
      <c r="GQ33">
        <v>15.625019999999999</v>
      </c>
      <c r="GR33" s="1">
        <v>2.3275379999999999E-4</v>
      </c>
      <c r="GS33">
        <v>8.1304909999999994E-2</v>
      </c>
      <c r="GT33">
        <v>0.68527850000000001</v>
      </c>
      <c r="GU33">
        <v>16.488340000000001</v>
      </c>
      <c r="GV33" s="1">
        <v>2.2266570000000001E-4</v>
      </c>
      <c r="GW33">
        <v>7.7506050000000007E-2</v>
      </c>
      <c r="GX33">
        <v>0.6852838</v>
      </c>
      <c r="GY33">
        <v>16.529029999999999</v>
      </c>
      <c r="GZ33" s="1">
        <v>2.1284710000000001E-4</v>
      </c>
      <c r="HA33">
        <v>7.3846389999999998E-2</v>
      </c>
      <c r="HB33">
        <v>0.68525250000000004</v>
      </c>
      <c r="HC33">
        <v>15.65056</v>
      </c>
      <c r="HD33" s="1">
        <v>2.033352E-4</v>
      </c>
      <c r="HE33">
        <v>7.0354949999999999E-2</v>
      </c>
      <c r="HF33">
        <v>0.68527099999999996</v>
      </c>
      <c r="HG33">
        <v>14.479089999999999</v>
      </c>
      <c r="HH33" s="1">
        <v>1.9451289999999999E-4</v>
      </c>
      <c r="HI33">
        <v>6.7128740000000006E-2</v>
      </c>
      <c r="HJ33">
        <v>0.68527610000000005</v>
      </c>
      <c r="HK33">
        <v>13.547470000000001</v>
      </c>
      <c r="HL33" s="1">
        <v>1.86229E-4</v>
      </c>
      <c r="HM33">
        <v>6.4127879999999998E-2</v>
      </c>
      <c r="HN33">
        <v>0.68527110000000002</v>
      </c>
      <c r="HO33">
        <v>13.32816</v>
      </c>
      <c r="HP33">
        <v>1.7845949999999999E-4</v>
      </c>
      <c r="HQ33">
        <v>6.1341609999999998E-2</v>
      </c>
      <c r="HR33">
        <v>0.68527309999999997</v>
      </c>
      <c r="HS33">
        <v>14.391629999999999</v>
      </c>
      <c r="HT33" s="1">
        <v>1.7084749999999999E-4</v>
      </c>
      <c r="HU33">
        <v>5.8652650000000001E-2</v>
      </c>
      <c r="HV33">
        <v>0.68525519999999995</v>
      </c>
      <c r="HW33">
        <v>15.69722</v>
      </c>
      <c r="HX33" s="1">
        <v>1.635854E-4</v>
      </c>
      <c r="HY33">
        <v>5.6075970000000003E-2</v>
      </c>
      <c r="HZ33">
        <v>0.68528800000000001</v>
      </c>
      <c r="IA33">
        <v>16.59497</v>
      </c>
      <c r="IB33" s="1">
        <v>1.5685450000000001E-4</v>
      </c>
      <c r="IC33">
        <v>5.3727810000000001E-2</v>
      </c>
      <c r="ID33">
        <v>0.68525769999999997</v>
      </c>
      <c r="IE33">
        <v>16.699639999999999</v>
      </c>
      <c r="IF33" s="1">
        <v>1.5041180000000001E-4</v>
      </c>
      <c r="IG33">
        <v>5.1475800000000002E-2</v>
      </c>
      <c r="IH33">
        <v>0.68528310000000003</v>
      </c>
      <c r="II33">
        <v>15.75103</v>
      </c>
      <c r="IJ33" s="1">
        <v>1.44265E-4</v>
      </c>
      <c r="IK33">
        <v>4.9344590000000001E-2</v>
      </c>
      <c r="IL33">
        <v>0.68528960000000005</v>
      </c>
      <c r="IM33">
        <v>14.55096</v>
      </c>
      <c r="IN33" s="1">
        <v>1.3842229999999999E-4</v>
      </c>
      <c r="IO33">
        <v>4.7325310000000002E-2</v>
      </c>
      <c r="IP33">
        <v>0.68528520000000004</v>
      </c>
      <c r="IQ33">
        <v>13.50346</v>
      </c>
      <c r="IR33" s="1">
        <v>1.328662E-4</v>
      </c>
      <c r="IS33">
        <v>4.5416789999999999E-2</v>
      </c>
      <c r="IT33">
        <v>0.68527309999999997</v>
      </c>
      <c r="IU33">
        <v>13.07272</v>
      </c>
      <c r="IV33" s="1">
        <v>1.2739779999999999E-4</v>
      </c>
      <c r="IW33">
        <v>4.3539950000000001E-2</v>
      </c>
      <c r="IX33">
        <v>0.68528310000000003</v>
      </c>
      <c r="IY33">
        <v>13.756779999999999</v>
      </c>
      <c r="IZ33" s="1">
        <v>1.2246690000000001E-4</v>
      </c>
      <c r="JA33">
        <v>4.1837939999999997E-2</v>
      </c>
      <c r="JB33">
        <v>0.68528920000000004</v>
      </c>
      <c r="JC33">
        <v>14.39462</v>
      </c>
      <c r="JD33" s="1">
        <v>1.1776070000000001E-4</v>
      </c>
      <c r="JE33">
        <v>4.0230500000000002E-2</v>
      </c>
      <c r="JF33">
        <v>0.68528009999999995</v>
      </c>
      <c r="JG33">
        <v>15.132149999999999</v>
      </c>
      <c r="JH33" s="1">
        <v>1.131173E-4</v>
      </c>
      <c r="JI33">
        <v>3.8639430000000002E-2</v>
      </c>
      <c r="JJ33">
        <v>0.68527059999999995</v>
      </c>
      <c r="JK33">
        <v>15.102169999999999</v>
      </c>
      <c r="JL33" s="1">
        <v>1.089052E-4</v>
      </c>
      <c r="JM33">
        <v>3.7196479999999997E-2</v>
      </c>
      <c r="JN33">
        <v>0.68528500000000003</v>
      </c>
      <c r="JO33">
        <v>14.866709999999999</v>
      </c>
      <c r="JP33" s="1">
        <v>1.047249E-4</v>
      </c>
      <c r="JQ33">
        <v>3.5769500000000003E-2</v>
      </c>
      <c r="JR33">
        <v>0.68528040000000001</v>
      </c>
      <c r="JS33">
        <v>14.700240000000001</v>
      </c>
      <c r="JT33" s="1">
        <v>1.008411E-4</v>
      </c>
      <c r="JU33">
        <v>3.4444059999999999E-2</v>
      </c>
      <c r="JV33">
        <v>0.68527830000000001</v>
      </c>
      <c r="JW33">
        <v>14.687200000000001</v>
      </c>
      <c r="JX33" s="1">
        <v>9.7116959999999996E-5</v>
      </c>
      <c r="JY33">
        <v>3.3168030000000001E-2</v>
      </c>
      <c r="JZ33">
        <v>0.68519269999999999</v>
      </c>
      <c r="KA33">
        <v>14.670540000000001</v>
      </c>
      <c r="KB33" s="1">
        <v>9.3860559999999998E-5</v>
      </c>
      <c r="KC33">
        <v>3.2038249999999997E-2</v>
      </c>
      <c r="KD33">
        <v>0.68502790000000002</v>
      </c>
      <c r="KE33">
        <v>15.375970000000001</v>
      </c>
      <c r="KF33" s="1">
        <v>9.2978970000000003E-5</v>
      </c>
      <c r="KG33">
        <v>3.1697019999999999E-2</v>
      </c>
      <c r="KH33">
        <v>0.68481740000000002</v>
      </c>
      <c r="KI33">
        <v>15.76877</v>
      </c>
      <c r="KJ33" s="1">
        <v>9.2939100000000006E-5</v>
      </c>
      <c r="KK33">
        <v>3.1703040000000002E-2</v>
      </c>
      <c r="KL33">
        <v>0.68454340000000002</v>
      </c>
      <c r="KM33">
        <v>16.064689999999999</v>
      </c>
      <c r="KN33" s="1">
        <v>9.1671880000000004E-5</v>
      </c>
      <c r="KO33">
        <v>3.1312390000000002E-2</v>
      </c>
      <c r="KP33">
        <v>0.68426940000000003</v>
      </c>
      <c r="KQ33">
        <v>15.81443</v>
      </c>
      <c r="KR33" s="1">
        <v>8.9360739999999996E-5</v>
      </c>
      <c r="KS33">
        <v>3.0554419999999999E-2</v>
      </c>
      <c r="KT33">
        <v>0.68396599999999996</v>
      </c>
      <c r="KU33">
        <v>15.09882</v>
      </c>
      <c r="KV33" s="1">
        <v>8.656604E-5</v>
      </c>
      <c r="KW33">
        <v>2.9621439999999999E-2</v>
      </c>
      <c r="KX33">
        <v>0.68372820000000001</v>
      </c>
      <c r="KY33">
        <v>14.226139999999999</v>
      </c>
      <c r="KZ33" s="1">
        <v>8.3578609999999994E-5</v>
      </c>
      <c r="LA33">
        <v>2.861965E-2</v>
      </c>
      <c r="LB33">
        <v>0.68344459999999996</v>
      </c>
      <c r="LC33">
        <v>13.491300000000001</v>
      </c>
      <c r="LD33" s="1">
        <v>8.0538599999999995E-5</v>
      </c>
      <c r="LE33">
        <v>2.75929E-2</v>
      </c>
      <c r="LF33">
        <v>0.68321500000000002</v>
      </c>
      <c r="LG33">
        <v>13.33168</v>
      </c>
      <c r="LH33" s="1">
        <v>7.7348740000000003E-5</v>
      </c>
      <c r="LI33">
        <v>2.6524880000000001E-2</v>
      </c>
      <c r="LJ33">
        <v>0.68311860000000002</v>
      </c>
      <c r="LK33">
        <v>14.49283</v>
      </c>
      <c r="LL33" s="1">
        <v>7.2614920000000003E-5</v>
      </c>
      <c r="LM33">
        <v>2.494648E-2</v>
      </c>
      <c r="LN33">
        <v>0.68310870000000001</v>
      </c>
      <c r="LO33">
        <v>15.68303</v>
      </c>
      <c r="LP33" s="1">
        <v>6.742114E-5</v>
      </c>
      <c r="LQ33">
        <v>2.3159720000000002E-2</v>
      </c>
      <c r="LR33">
        <v>0.68307450000000003</v>
      </c>
      <c r="LS33">
        <v>16.743680000000001</v>
      </c>
      <c r="LT33" s="1">
        <v>6.3365739999999998E-5</v>
      </c>
      <c r="LU33">
        <v>2.1745859999999999E-2</v>
      </c>
      <c r="LV33">
        <v>0.68307879999999999</v>
      </c>
      <c r="LW33">
        <v>17.43206</v>
      </c>
      <c r="LX33" s="1">
        <v>6.0404120000000001E-5</v>
      </c>
      <c r="LY33">
        <v>2.071885E-2</v>
      </c>
      <c r="LZ33">
        <v>0.68308489999999999</v>
      </c>
      <c r="MA33">
        <v>17.252939999999999</v>
      </c>
      <c r="MB33" s="1">
        <v>5.7921019999999998E-5</v>
      </c>
      <c r="MC33">
        <v>1.9863990000000002E-2</v>
      </c>
      <c r="MD33">
        <v>0.68307390000000001</v>
      </c>
      <c r="ME33">
        <v>16.142099999999999</v>
      </c>
      <c r="MF33" s="1">
        <v>5.5790069999999998E-5</v>
      </c>
      <c r="MG33">
        <v>1.9127870000000002E-2</v>
      </c>
      <c r="MH33">
        <v>0.68307229999999997</v>
      </c>
      <c r="MI33">
        <v>14.57329</v>
      </c>
      <c r="MJ33" s="1">
        <v>5.3794459999999999E-5</v>
      </c>
      <c r="MK33">
        <v>1.8443330000000001E-2</v>
      </c>
      <c r="ML33">
        <v>0.68295620000000001</v>
      </c>
      <c r="MM33">
        <v>13.93683</v>
      </c>
      <c r="MN33" s="1">
        <v>5.2316940000000003E-5</v>
      </c>
      <c r="MO33">
        <v>1.791947E-2</v>
      </c>
      <c r="MP33">
        <v>0.68260489999999996</v>
      </c>
      <c r="MQ33">
        <v>14.987629999999999</v>
      </c>
      <c r="MR33" s="1">
        <v>5.337098E-5</v>
      </c>
      <c r="MS33">
        <v>1.8234130000000001E-2</v>
      </c>
      <c r="MT33">
        <v>0.6821178</v>
      </c>
      <c r="MU33">
        <v>16.363119999999999</v>
      </c>
      <c r="MV33" s="1">
        <v>5.5358909999999997E-5</v>
      </c>
      <c r="MW33">
        <v>1.8938279999999998E-2</v>
      </c>
      <c r="MX33">
        <v>0.68159590000000003</v>
      </c>
      <c r="MY33">
        <v>17.17595</v>
      </c>
      <c r="MZ33" s="1">
        <v>5.5942739999999998E-5</v>
      </c>
      <c r="NA33">
        <v>1.9186950000000001E-2</v>
      </c>
      <c r="NB33">
        <v>0.68102189999999996</v>
      </c>
      <c r="NC33">
        <v>17.274329999999999</v>
      </c>
      <c r="ND33" s="1">
        <v>5.5169159999999997E-5</v>
      </c>
      <c r="NE33">
        <v>1.8960359999999999E-2</v>
      </c>
      <c r="NF33">
        <v>0.68046770000000001</v>
      </c>
      <c r="NG33">
        <v>16.579609999999999</v>
      </c>
      <c r="NH33" s="1">
        <v>5.3757690000000001E-5</v>
      </c>
      <c r="NI33">
        <v>1.850191E-2</v>
      </c>
      <c r="NJ33">
        <v>0.67989489999999997</v>
      </c>
      <c r="NK33">
        <v>15.66695</v>
      </c>
      <c r="NL33" s="1">
        <v>5.1991209999999999E-5</v>
      </c>
      <c r="NM33">
        <v>1.7916189999999999E-2</v>
      </c>
      <c r="NN33">
        <v>0.67934550000000005</v>
      </c>
      <c r="NO33">
        <v>14.796340000000001</v>
      </c>
      <c r="NP33" s="1">
        <v>5.0174950000000003E-5</v>
      </c>
      <c r="NQ33" s="1">
        <v>1.7306390000000001E-2</v>
      </c>
      <c r="NR33">
        <v>0.67891000000000001</v>
      </c>
      <c r="NS33">
        <v>14.247199999999999</v>
      </c>
      <c r="NT33" s="1">
        <v>4.8114819999999997E-5</v>
      </c>
      <c r="NU33" s="1">
        <v>1.6625089999999999E-2</v>
      </c>
      <c r="NV33">
        <v>0.67870410000000003</v>
      </c>
      <c r="NW33">
        <v>14.493029999999999</v>
      </c>
      <c r="NX33" s="1">
        <v>4.422717E-5</v>
      </c>
      <c r="NY33" s="1">
        <v>1.533238E-2</v>
      </c>
      <c r="NZ33">
        <v>0.67860880000000001</v>
      </c>
      <c r="OA33">
        <v>15.441879999999999</v>
      </c>
      <c r="OB33" s="1">
        <v>3.9809579999999998E-5</v>
      </c>
      <c r="OC33" s="1">
        <v>1.379992E-2</v>
      </c>
      <c r="OD33">
        <v>0.6785776</v>
      </c>
      <c r="OE33">
        <v>16.03726</v>
      </c>
      <c r="OF33" s="1">
        <v>3.660637E-5</v>
      </c>
      <c r="OG33" s="1">
        <v>1.266929E-2</v>
      </c>
      <c r="OH33">
        <v>0.67859100000000006</v>
      </c>
      <c r="OI33">
        <v>16.109110000000001</v>
      </c>
      <c r="OJ33" s="1">
        <v>3.4467429999999997E-5</v>
      </c>
      <c r="OK33" s="1">
        <v>1.191472E-2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0.74206349999999999</v>
      </c>
      <c r="G34">
        <v>15.56188</v>
      </c>
      <c r="H34">
        <v>271.69639999999998</v>
      </c>
      <c r="I34">
        <v>81761.78</v>
      </c>
      <c r="J34">
        <v>0.74086580000000002</v>
      </c>
      <c r="K34">
        <v>15.70472</v>
      </c>
      <c r="L34">
        <v>14.28964</v>
      </c>
      <c r="M34">
        <v>4890.92</v>
      </c>
      <c r="N34">
        <v>0.73965780000000003</v>
      </c>
      <c r="O34">
        <v>15.68999</v>
      </c>
      <c r="P34">
        <v>0.23351340000000001</v>
      </c>
      <c r="Q34">
        <v>78.001300000000001</v>
      </c>
      <c r="R34">
        <v>0.73842850000000004</v>
      </c>
      <c r="S34">
        <v>15.1259</v>
      </c>
      <c r="T34" s="1">
        <v>7.6251910000000006E-2</v>
      </c>
      <c r="U34">
        <v>22.33361</v>
      </c>
      <c r="V34">
        <v>0.73721930000000002</v>
      </c>
      <c r="W34">
        <v>14.663019999999999</v>
      </c>
      <c r="X34" s="1">
        <v>6.8012539999999996E-2</v>
      </c>
      <c r="Y34">
        <v>19.87377</v>
      </c>
      <c r="Z34">
        <v>0.73585310000000004</v>
      </c>
      <c r="AA34">
        <v>14.28537</v>
      </c>
      <c r="AB34" s="1">
        <v>6.1562239999999997E-2</v>
      </c>
      <c r="AC34">
        <v>17.997440000000001</v>
      </c>
      <c r="AD34">
        <v>0.73330519999999999</v>
      </c>
      <c r="AE34">
        <v>14.16583</v>
      </c>
      <c r="AF34" s="1">
        <v>6.0957770000000001E-2</v>
      </c>
      <c r="AG34">
        <v>17.721869999999999</v>
      </c>
      <c r="AH34">
        <v>0.72965210000000003</v>
      </c>
      <c r="AI34">
        <v>14.162710000000001</v>
      </c>
      <c r="AJ34" s="1">
        <v>7.2935680000000003E-2</v>
      </c>
      <c r="AK34">
        <v>21.252279999999999</v>
      </c>
      <c r="AL34">
        <v>0.72485900000000003</v>
      </c>
      <c r="AM34">
        <v>14.64522</v>
      </c>
      <c r="AN34">
        <v>7.8232220000000005E-2</v>
      </c>
      <c r="AO34">
        <v>23.00665</v>
      </c>
      <c r="AP34">
        <v>0.71976039999999997</v>
      </c>
      <c r="AQ34">
        <v>14.88063</v>
      </c>
      <c r="AR34">
        <v>7.4237510000000007E-2</v>
      </c>
      <c r="AS34">
        <v>21.99689</v>
      </c>
      <c r="AT34">
        <v>0.71438840000000003</v>
      </c>
      <c r="AU34">
        <v>14.755229999999999</v>
      </c>
      <c r="AV34" s="1">
        <v>6.7662169999999994E-2</v>
      </c>
      <c r="AW34">
        <v>20.15288</v>
      </c>
      <c r="AX34">
        <v>0.70882579999999995</v>
      </c>
      <c r="AY34">
        <v>14.1739</v>
      </c>
      <c r="AZ34" s="1">
        <v>5.9977229999999999E-2</v>
      </c>
      <c r="BA34">
        <v>17.95919</v>
      </c>
      <c r="BB34">
        <v>0.70358889999999996</v>
      </c>
      <c r="BC34">
        <v>13.73818</v>
      </c>
      <c r="BD34" s="1">
        <v>5.2651900000000001E-2</v>
      </c>
      <c r="BE34">
        <v>15.8546</v>
      </c>
      <c r="BF34">
        <v>0.69818360000000002</v>
      </c>
      <c r="BG34">
        <v>13.32578</v>
      </c>
      <c r="BH34" s="1">
        <v>4.6109329999999997E-2</v>
      </c>
      <c r="BI34">
        <v>13.972300000000001</v>
      </c>
      <c r="BJ34">
        <v>0.69260239999999995</v>
      </c>
      <c r="BK34">
        <v>13.402100000000001</v>
      </c>
      <c r="BL34" s="1">
        <v>4.0214519999999997E-2</v>
      </c>
      <c r="BM34">
        <v>12.265969999999999</v>
      </c>
      <c r="BN34">
        <v>0.68675019999999998</v>
      </c>
      <c r="BO34">
        <v>13.91325</v>
      </c>
      <c r="BP34" s="1">
        <v>3.5151920000000003E-2</v>
      </c>
      <c r="BQ34">
        <v>10.795590000000001</v>
      </c>
      <c r="BR34">
        <v>0.68089010000000005</v>
      </c>
      <c r="BS34">
        <v>14.71143</v>
      </c>
      <c r="BT34" s="1">
        <v>3.080542E-2</v>
      </c>
      <c r="BU34">
        <v>9.5265599999999999</v>
      </c>
      <c r="BV34">
        <v>0.68064519999999995</v>
      </c>
      <c r="BW34">
        <v>15.32526</v>
      </c>
      <c r="BX34">
        <v>2.7186599999999998E-2</v>
      </c>
      <c r="BY34">
        <v>8.426031</v>
      </c>
      <c r="BZ34">
        <v>0.6830659</v>
      </c>
      <c r="CA34">
        <v>15.426780000000001</v>
      </c>
      <c r="CB34" s="1">
        <v>2.354759E-2</v>
      </c>
      <c r="CC34">
        <v>7.3015819999999998</v>
      </c>
      <c r="CD34">
        <v>0.68558350000000001</v>
      </c>
      <c r="CE34">
        <v>14.60238</v>
      </c>
      <c r="CF34" s="1">
        <v>2.0358330000000001E-2</v>
      </c>
      <c r="CG34">
        <v>6.3096969999999999</v>
      </c>
      <c r="CH34">
        <v>0.68825099999999995</v>
      </c>
      <c r="CI34">
        <v>13.673170000000001</v>
      </c>
      <c r="CJ34" s="1">
        <v>1.7542470000000001E-2</v>
      </c>
      <c r="CK34">
        <v>5.4362469999999998</v>
      </c>
      <c r="CL34">
        <v>0.6948742</v>
      </c>
      <c r="CM34">
        <v>13.012639999999999</v>
      </c>
      <c r="CN34" s="1">
        <v>1.5200480000000001E-2</v>
      </c>
      <c r="CO34">
        <v>4.6977960000000003</v>
      </c>
      <c r="CP34">
        <v>0.70218400000000003</v>
      </c>
      <c r="CQ34">
        <v>12.90888</v>
      </c>
      <c r="CR34" s="1">
        <v>1.307966E-2</v>
      </c>
      <c r="CS34">
        <v>4.0330750000000002</v>
      </c>
      <c r="CT34">
        <v>0.71041010000000004</v>
      </c>
      <c r="CU34">
        <v>13.55017</v>
      </c>
      <c r="CV34" s="1">
        <v>1.123183E-2</v>
      </c>
      <c r="CW34">
        <v>3.4521510000000002</v>
      </c>
      <c r="CX34">
        <v>0.71957689999999996</v>
      </c>
      <c r="CY34">
        <v>14.612120000000001</v>
      </c>
      <c r="CZ34" s="1">
        <v>9.6670139999999998E-3</v>
      </c>
      <c r="DA34">
        <v>2.958869</v>
      </c>
      <c r="DB34">
        <v>0.7109953</v>
      </c>
      <c r="DC34">
        <v>15.38227</v>
      </c>
      <c r="DD34" s="1">
        <v>8.3490679999999994E-3</v>
      </c>
      <c r="DE34">
        <v>2.580187</v>
      </c>
      <c r="DF34">
        <v>0.70175549999999998</v>
      </c>
      <c r="DG34">
        <v>15.54472</v>
      </c>
      <c r="DH34" s="1">
        <v>7.1619780000000003E-3</v>
      </c>
      <c r="DI34">
        <v>2.2374589999999999</v>
      </c>
      <c r="DJ34">
        <v>0.69237349999999998</v>
      </c>
      <c r="DK34">
        <v>14.875640000000001</v>
      </c>
      <c r="DL34" s="1">
        <v>6.0930130000000004E-3</v>
      </c>
      <c r="DM34">
        <v>1.9253009999999999</v>
      </c>
      <c r="DN34">
        <v>0.68291409999999997</v>
      </c>
      <c r="DO34">
        <v>14.25991</v>
      </c>
      <c r="DP34" s="1">
        <v>5.133795E-3</v>
      </c>
      <c r="DQ34">
        <v>1.6408229999999999</v>
      </c>
      <c r="DR34">
        <v>0.67301290000000003</v>
      </c>
      <c r="DS34">
        <v>13.67381</v>
      </c>
      <c r="DT34" s="1">
        <v>4.2911499999999997E-3</v>
      </c>
      <c r="DU34">
        <v>1.3894740000000001</v>
      </c>
      <c r="DV34">
        <v>0.66501770000000004</v>
      </c>
      <c r="DW34">
        <v>13.36115</v>
      </c>
      <c r="DX34" s="1">
        <v>3.566577E-3</v>
      </c>
      <c r="DY34">
        <v>1.167791</v>
      </c>
      <c r="DZ34">
        <v>0.6598309</v>
      </c>
      <c r="EA34">
        <v>13.70111</v>
      </c>
      <c r="EB34" s="1">
        <v>2.6578610000000001E-3</v>
      </c>
      <c r="EC34">
        <v>0.88187020000000005</v>
      </c>
      <c r="ED34">
        <v>0.65697519999999998</v>
      </c>
      <c r="EE34">
        <v>14.47536</v>
      </c>
      <c r="EF34" s="1">
        <v>1.7279109999999999E-3</v>
      </c>
      <c r="EG34">
        <v>0.57701769999999997</v>
      </c>
      <c r="EH34">
        <v>0.65552290000000002</v>
      </c>
      <c r="EI34">
        <v>15.46331</v>
      </c>
      <c r="EJ34" s="1">
        <v>1.1059939999999999E-3</v>
      </c>
      <c r="EK34">
        <v>0.36867620000000001</v>
      </c>
      <c r="EL34">
        <v>0.65481389999999995</v>
      </c>
      <c r="EM34">
        <v>16.0166</v>
      </c>
      <c r="EN34" s="1">
        <v>7.6737430000000002E-4</v>
      </c>
      <c r="EO34">
        <v>0.25416179999999999</v>
      </c>
      <c r="EP34">
        <v>0.65447549999999999</v>
      </c>
      <c r="EQ34">
        <v>15.54935</v>
      </c>
      <c r="ER34" s="1">
        <v>5.9385060000000003E-4</v>
      </c>
      <c r="ES34">
        <v>0.19535060000000001</v>
      </c>
      <c r="ET34">
        <v>0.65428450000000005</v>
      </c>
      <c r="EU34">
        <v>14.42975</v>
      </c>
      <c r="EV34" s="1">
        <v>4.9825900000000003E-4</v>
      </c>
      <c r="EW34">
        <v>0.1629775</v>
      </c>
      <c r="EX34">
        <v>0.65420409999999996</v>
      </c>
      <c r="EY34">
        <v>13.502689999999999</v>
      </c>
      <c r="EZ34" s="1">
        <v>4.4104479999999998E-4</v>
      </c>
      <c r="FA34">
        <v>0.14358670000000001</v>
      </c>
      <c r="FB34">
        <v>0.65417170000000002</v>
      </c>
      <c r="FC34">
        <v>13.35031</v>
      </c>
      <c r="FD34" s="1">
        <v>4.0279839999999998E-4</v>
      </c>
      <c r="FE34">
        <v>0.13058130000000001</v>
      </c>
      <c r="FF34">
        <v>0.65413390000000005</v>
      </c>
      <c r="FG34">
        <v>14.69476</v>
      </c>
      <c r="FH34" s="1">
        <v>3.7429E-4</v>
      </c>
      <c r="FI34">
        <v>0.1209011</v>
      </c>
      <c r="FJ34">
        <v>0.65413019999999999</v>
      </c>
      <c r="FK34">
        <v>15.93811</v>
      </c>
      <c r="FL34" s="1">
        <v>3.5110939999999998E-4</v>
      </c>
      <c r="FM34">
        <v>0.11300640000000001</v>
      </c>
      <c r="FN34">
        <v>0.65414289999999997</v>
      </c>
      <c r="FO34">
        <v>16.62116</v>
      </c>
      <c r="FP34" s="1">
        <v>3.3158390000000002E-4</v>
      </c>
      <c r="FQ34">
        <v>0.1063601</v>
      </c>
      <c r="FR34">
        <v>0.65412479999999995</v>
      </c>
      <c r="FS34">
        <v>16.201499999999999</v>
      </c>
      <c r="FT34" s="1">
        <v>3.1403529999999999E-4</v>
      </c>
      <c r="FU34">
        <v>0.10038279999999999</v>
      </c>
      <c r="FV34">
        <v>0.65412619999999999</v>
      </c>
      <c r="FW34">
        <v>15.191890000000001</v>
      </c>
      <c r="FX34" s="1">
        <v>2.9817050000000001E-4</v>
      </c>
      <c r="FY34">
        <v>9.4979549999999996E-2</v>
      </c>
      <c r="FZ34">
        <v>0.65411719999999995</v>
      </c>
      <c r="GA34">
        <v>14.080270000000001</v>
      </c>
      <c r="GB34" s="1">
        <v>2.8324209999999999E-4</v>
      </c>
      <c r="GC34">
        <v>8.9916070000000001E-2</v>
      </c>
      <c r="GD34">
        <v>0.65411600000000003</v>
      </c>
      <c r="GE34">
        <v>13.25733</v>
      </c>
      <c r="GF34" s="1">
        <v>2.6940159999999999E-4</v>
      </c>
      <c r="GG34">
        <v>8.5215289999999999E-2</v>
      </c>
      <c r="GH34">
        <v>0.65410749999999995</v>
      </c>
      <c r="GI34">
        <v>13.059150000000001</v>
      </c>
      <c r="GJ34" s="1">
        <v>2.5692690000000002E-4</v>
      </c>
      <c r="GK34">
        <v>8.0978069999999999E-2</v>
      </c>
      <c r="GL34">
        <v>0.65411739999999996</v>
      </c>
      <c r="GM34">
        <v>14.23394</v>
      </c>
      <c r="GN34" s="1">
        <v>2.4488210000000001E-4</v>
      </c>
      <c r="GO34">
        <v>7.6903890000000003E-2</v>
      </c>
      <c r="GP34">
        <v>0.65411030000000003</v>
      </c>
      <c r="GQ34">
        <v>15.60342</v>
      </c>
      <c r="GR34" s="1">
        <v>2.33995E-4</v>
      </c>
      <c r="GS34">
        <v>7.3219839999999994E-2</v>
      </c>
      <c r="GT34">
        <v>0.65413069999999995</v>
      </c>
      <c r="GU34">
        <v>16.52487</v>
      </c>
      <c r="GV34" s="1">
        <v>2.238493E-4</v>
      </c>
      <c r="GW34">
        <v>6.9796759999999999E-2</v>
      </c>
      <c r="GX34">
        <v>0.6541226</v>
      </c>
      <c r="GY34">
        <v>16.633800000000001</v>
      </c>
      <c r="GZ34" s="1">
        <v>2.139744E-4</v>
      </c>
      <c r="HA34">
        <v>6.6499730000000007E-2</v>
      </c>
      <c r="HB34">
        <v>0.65412709999999996</v>
      </c>
      <c r="HC34">
        <v>15.785069999999999</v>
      </c>
      <c r="HD34" s="1">
        <v>2.04408E-4</v>
      </c>
      <c r="HE34">
        <v>6.335404E-2</v>
      </c>
      <c r="HF34">
        <v>0.65412650000000006</v>
      </c>
      <c r="HG34">
        <v>14.59581</v>
      </c>
      <c r="HH34" s="1">
        <v>1.9550310000000001E-4</v>
      </c>
      <c r="HI34">
        <v>6.0439560000000003E-2</v>
      </c>
      <c r="HJ34">
        <v>0.65411109999999995</v>
      </c>
      <c r="HK34">
        <v>13.641640000000001</v>
      </c>
      <c r="HL34" s="1">
        <v>1.8715E-4</v>
      </c>
      <c r="HM34">
        <v>5.7730799999999999E-2</v>
      </c>
      <c r="HN34">
        <v>0.65410769999999996</v>
      </c>
      <c r="HO34">
        <v>13.35022</v>
      </c>
      <c r="HP34" s="1">
        <v>1.7931610000000001E-4</v>
      </c>
      <c r="HQ34">
        <v>5.5215309999999997E-2</v>
      </c>
      <c r="HR34">
        <v>0.65411609999999998</v>
      </c>
      <c r="HS34">
        <v>14.3794</v>
      </c>
      <c r="HT34" s="1">
        <v>1.7173439999999999E-4</v>
      </c>
      <c r="HU34">
        <v>5.281189E-2</v>
      </c>
      <c r="HV34">
        <v>0.65413120000000002</v>
      </c>
      <c r="HW34">
        <v>15.68314</v>
      </c>
      <c r="HX34" s="1">
        <v>1.6434110000000001E-4</v>
      </c>
      <c r="HY34">
        <v>5.0467890000000001E-2</v>
      </c>
      <c r="HZ34">
        <v>0.65411459999999999</v>
      </c>
      <c r="IA34">
        <v>16.629760000000001</v>
      </c>
      <c r="IB34" s="1">
        <v>1.5762560000000001E-4</v>
      </c>
      <c r="IC34">
        <v>4.8366289999999999E-2</v>
      </c>
      <c r="ID34">
        <v>0.65411390000000003</v>
      </c>
      <c r="IE34">
        <v>16.799299999999999</v>
      </c>
      <c r="IF34" s="1">
        <v>1.5110239999999999E-4</v>
      </c>
      <c r="IG34">
        <v>4.6325209999999999E-2</v>
      </c>
      <c r="IH34">
        <v>0.65411620000000004</v>
      </c>
      <c r="II34">
        <v>15.887040000000001</v>
      </c>
      <c r="IJ34" s="1">
        <v>1.4493049999999999E-4</v>
      </c>
      <c r="IK34">
        <v>4.4409539999999997E-2</v>
      </c>
      <c r="IL34">
        <v>0.65411580000000002</v>
      </c>
      <c r="IM34">
        <v>14.672969999999999</v>
      </c>
      <c r="IN34" s="1">
        <v>1.390501E-4</v>
      </c>
      <c r="IO34">
        <v>4.2589269999999999E-2</v>
      </c>
      <c r="IP34">
        <v>0.65411300000000006</v>
      </c>
      <c r="IQ34">
        <v>13.597580000000001</v>
      </c>
      <c r="IR34" s="1">
        <v>1.334745E-4</v>
      </c>
      <c r="IS34">
        <v>4.0872829999999999E-2</v>
      </c>
      <c r="IT34">
        <v>0.65411680000000005</v>
      </c>
      <c r="IU34">
        <v>13.104290000000001</v>
      </c>
      <c r="IV34" s="1">
        <v>1.279978E-4</v>
      </c>
      <c r="IW34">
        <v>3.9188000000000001E-2</v>
      </c>
      <c r="IX34">
        <v>0.65411660000000005</v>
      </c>
      <c r="IY34">
        <v>13.74766</v>
      </c>
      <c r="IZ34" s="1">
        <v>1.229898E-4</v>
      </c>
      <c r="JA34">
        <v>3.7641569999999999E-2</v>
      </c>
      <c r="JB34">
        <v>0.65412190000000003</v>
      </c>
      <c r="JC34">
        <v>14.38777</v>
      </c>
      <c r="JD34" s="1">
        <v>1.182839E-4</v>
      </c>
      <c r="JE34">
        <v>3.6200499999999997E-2</v>
      </c>
      <c r="JF34">
        <v>0.65410789999999996</v>
      </c>
      <c r="JG34">
        <v>15.15188</v>
      </c>
      <c r="JH34" s="1">
        <v>1.136092E-4</v>
      </c>
      <c r="JI34">
        <v>3.4766770000000002E-2</v>
      </c>
      <c r="JJ34">
        <v>0.65410820000000003</v>
      </c>
      <c r="JK34">
        <v>15.170299999999999</v>
      </c>
      <c r="JL34" s="1">
        <v>1.093596E-4</v>
      </c>
      <c r="JM34">
        <v>3.3462289999999999E-2</v>
      </c>
      <c r="JN34">
        <v>0.65411220000000003</v>
      </c>
      <c r="JO34">
        <v>14.92761</v>
      </c>
      <c r="JP34" s="1">
        <v>1.05163E-4</v>
      </c>
      <c r="JQ34">
        <v>3.218012E-2</v>
      </c>
      <c r="JR34">
        <v>0.65411419999999998</v>
      </c>
      <c r="JS34">
        <v>14.771979999999999</v>
      </c>
      <c r="JT34" s="1">
        <v>1.012667E-4</v>
      </c>
      <c r="JU34">
        <v>3.0987649999999999E-2</v>
      </c>
      <c r="JV34">
        <v>0.65410849999999998</v>
      </c>
      <c r="JW34">
        <v>14.72838</v>
      </c>
      <c r="JX34" s="1">
        <v>9.7512339999999994E-5</v>
      </c>
      <c r="JY34">
        <v>2.9836169999999999E-2</v>
      </c>
      <c r="JZ34">
        <v>0.65405519999999995</v>
      </c>
      <c r="KA34">
        <v>14.71758</v>
      </c>
      <c r="KB34" s="1">
        <v>9.4146770000000003E-5</v>
      </c>
      <c r="KC34">
        <v>2.8797150000000001E-2</v>
      </c>
      <c r="KD34">
        <v>0.65385559999999998</v>
      </c>
      <c r="KE34">
        <v>15.401910000000001</v>
      </c>
      <c r="KF34" s="1">
        <v>9.2981850000000002E-5</v>
      </c>
      <c r="KG34">
        <v>2.8413009999999999E-2</v>
      </c>
      <c r="KH34">
        <v>0.65357779999999999</v>
      </c>
      <c r="KI34">
        <v>15.80925</v>
      </c>
      <c r="KJ34" s="1">
        <v>9.2979140000000002E-5</v>
      </c>
      <c r="KK34">
        <v>2.8426320000000001E-2</v>
      </c>
      <c r="KL34">
        <v>0.65322460000000004</v>
      </c>
      <c r="KM34">
        <v>16.113759999999999</v>
      </c>
      <c r="KN34" s="1">
        <v>9.1858260000000005E-5</v>
      </c>
      <c r="KO34">
        <v>2.8117880000000001E-2</v>
      </c>
      <c r="KP34">
        <v>0.65286670000000002</v>
      </c>
      <c r="KQ34">
        <v>15.91103</v>
      </c>
      <c r="KR34" s="1">
        <v>8.9638979999999999E-5</v>
      </c>
      <c r="KS34">
        <v>2.746668E-2</v>
      </c>
      <c r="KT34">
        <v>0.65247920000000004</v>
      </c>
      <c r="KU34">
        <v>15.19603</v>
      </c>
      <c r="KV34" s="1">
        <v>8.6874160000000006E-5</v>
      </c>
      <c r="KW34">
        <v>2.6641330000000001E-2</v>
      </c>
      <c r="KX34">
        <v>0.65208699999999997</v>
      </c>
      <c r="KY34">
        <v>14.3172</v>
      </c>
      <c r="KZ34" s="1">
        <v>8.3917000000000003E-5</v>
      </c>
      <c r="LA34">
        <v>2.5754349999999999E-2</v>
      </c>
      <c r="LB34">
        <v>0.65170289999999997</v>
      </c>
      <c r="LC34">
        <v>13.562749999999999</v>
      </c>
      <c r="LD34" s="1">
        <v>8.0864109999999998E-5</v>
      </c>
      <c r="LE34">
        <v>2.4832710000000001E-2</v>
      </c>
      <c r="LF34">
        <v>0.65137160000000005</v>
      </c>
      <c r="LG34">
        <v>13.34437</v>
      </c>
      <c r="LH34" s="1">
        <v>7.7741719999999996E-5</v>
      </c>
      <c r="LI34">
        <v>2.3893080000000001E-2</v>
      </c>
      <c r="LJ34">
        <v>0.65117380000000002</v>
      </c>
      <c r="LK34">
        <v>14.47617</v>
      </c>
      <c r="LL34" s="1">
        <v>7.3199279999999994E-5</v>
      </c>
      <c r="LM34">
        <v>2.253233E-2</v>
      </c>
      <c r="LN34">
        <v>0.65107429999999999</v>
      </c>
      <c r="LO34">
        <v>15.673550000000001</v>
      </c>
      <c r="LP34" s="1">
        <v>6.7952020000000004E-5</v>
      </c>
      <c r="LQ34">
        <v>2.0919859999999998E-2</v>
      </c>
      <c r="LR34">
        <v>0.65102760000000004</v>
      </c>
      <c r="LS34">
        <v>16.767379999999999</v>
      </c>
      <c r="LT34" s="1">
        <v>6.3744210000000006E-5</v>
      </c>
      <c r="LU34">
        <v>1.9611110000000001E-2</v>
      </c>
      <c r="LV34">
        <v>0.65100639999999999</v>
      </c>
      <c r="LW34">
        <v>17.506029999999999</v>
      </c>
      <c r="LX34" s="1">
        <v>6.069935E-5</v>
      </c>
      <c r="LY34">
        <v>1.8666640000000002E-2</v>
      </c>
      <c r="LZ34">
        <v>0.65099569999999995</v>
      </c>
      <c r="MA34">
        <v>17.364550000000001</v>
      </c>
      <c r="MB34" s="1">
        <v>5.8180370000000001E-5</v>
      </c>
      <c r="MC34">
        <v>1.7889450000000001E-2</v>
      </c>
      <c r="MD34">
        <v>0.6509817</v>
      </c>
      <c r="ME34">
        <v>16.27938</v>
      </c>
      <c r="MF34" s="1">
        <v>5.6015189999999998E-5</v>
      </c>
      <c r="MG34">
        <v>1.7219660000000001E-2</v>
      </c>
      <c r="MH34">
        <v>0.65097369999999999</v>
      </c>
      <c r="MI34">
        <v>14.72738</v>
      </c>
      <c r="MJ34" s="1">
        <v>5.4006460000000003E-5</v>
      </c>
      <c r="MK34">
        <v>1.6602289999999999E-2</v>
      </c>
      <c r="ML34">
        <v>0.65084710000000001</v>
      </c>
      <c r="MM34">
        <v>13.998100000000001</v>
      </c>
      <c r="MN34" s="1">
        <v>5.2407400000000002E-5</v>
      </c>
      <c r="MO34">
        <v>1.610228E-2</v>
      </c>
      <c r="MP34">
        <v>0.65045649999999999</v>
      </c>
      <c r="MQ34">
        <v>14.97913</v>
      </c>
      <c r="MR34" s="1">
        <v>5.3146460000000001E-5</v>
      </c>
      <c r="MS34">
        <v>1.6298730000000001E-2</v>
      </c>
      <c r="MT34">
        <v>0.64986719999999998</v>
      </c>
      <c r="MU34">
        <v>16.34488</v>
      </c>
      <c r="MV34" s="1">
        <v>5.518585E-5</v>
      </c>
      <c r="MW34">
        <v>1.6940819999999999E-2</v>
      </c>
      <c r="MX34">
        <v>0.64916810000000003</v>
      </c>
      <c r="MY34">
        <v>17.221959999999999</v>
      </c>
      <c r="MZ34" s="1">
        <v>5.5941550000000003E-5</v>
      </c>
      <c r="NA34" s="1">
        <v>1.7212620000000001E-2</v>
      </c>
      <c r="NB34">
        <v>0.64841320000000002</v>
      </c>
      <c r="NC34">
        <v>17.381910000000001</v>
      </c>
      <c r="ND34" s="1">
        <v>5.5287600000000002E-5</v>
      </c>
      <c r="NE34">
        <v>1.7046470000000001E-2</v>
      </c>
      <c r="NF34">
        <v>0.64764750000000004</v>
      </c>
      <c r="NG34">
        <v>16.70412</v>
      </c>
      <c r="NH34" s="1">
        <v>5.3927010000000001E-5</v>
      </c>
      <c r="NI34" s="1">
        <v>1.6652630000000002E-2</v>
      </c>
      <c r="NJ34">
        <v>0.64685490000000001</v>
      </c>
      <c r="NK34">
        <v>15.786110000000001</v>
      </c>
      <c r="NL34" s="1">
        <v>5.2188570000000002E-5</v>
      </c>
      <c r="NM34" s="1">
        <v>1.613846E-2</v>
      </c>
      <c r="NN34">
        <v>0.6460728</v>
      </c>
      <c r="NO34">
        <v>14.901199999999999</v>
      </c>
      <c r="NP34" s="1">
        <v>5.0369040000000001E-5</v>
      </c>
      <c r="NQ34" s="1">
        <v>1.5593559999999999E-2</v>
      </c>
      <c r="NR34">
        <v>0.64540169999999997</v>
      </c>
      <c r="NS34">
        <v>14.30653</v>
      </c>
      <c r="NT34" s="1">
        <v>4.8391289999999998E-5</v>
      </c>
      <c r="NU34">
        <v>1.5004730000000001E-2</v>
      </c>
      <c r="NV34">
        <v>0.64499689999999998</v>
      </c>
      <c r="NW34">
        <v>14.51117</v>
      </c>
      <c r="NX34" s="1">
        <v>4.4734560000000001E-5</v>
      </c>
      <c r="NY34" s="1">
        <v>1.391032E-2</v>
      </c>
      <c r="NZ34">
        <v>0.64478179999999996</v>
      </c>
      <c r="OA34">
        <v>15.45552</v>
      </c>
      <c r="OB34" s="1">
        <v>4.0254080000000003E-5</v>
      </c>
      <c r="OC34" s="1">
        <v>1.25218E-2</v>
      </c>
      <c r="OD34">
        <v>0.64469980000000005</v>
      </c>
      <c r="OE34">
        <v>16.047910000000002</v>
      </c>
      <c r="OF34" s="1">
        <v>3.6909029999999997E-5</v>
      </c>
      <c r="OG34" s="1">
        <v>1.1467679999999999E-2</v>
      </c>
      <c r="OH34">
        <v>0.64463999999999999</v>
      </c>
      <c r="OI34">
        <v>16.19633</v>
      </c>
      <c r="OJ34" s="1">
        <v>3.467865E-5</v>
      </c>
      <c r="OK34" s="1">
        <v>1.0764040000000001E-2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1.038343</v>
      </c>
      <c r="G35">
        <v>15.588179999999999</v>
      </c>
      <c r="H35">
        <v>288.30059999999997</v>
      </c>
      <c r="I35">
        <v>89482.91</v>
      </c>
      <c r="J35">
        <v>1.0378160000000001</v>
      </c>
      <c r="K35">
        <v>15.74179</v>
      </c>
      <c r="L35">
        <v>21.275590000000001</v>
      </c>
      <c r="M35">
        <v>8741.7150000000001</v>
      </c>
      <c r="N35">
        <v>1.0372699999999999</v>
      </c>
      <c r="O35">
        <v>15.77115</v>
      </c>
      <c r="P35">
        <v>0.36485479999999998</v>
      </c>
      <c r="Q35">
        <v>166.9248</v>
      </c>
      <c r="R35">
        <v>1.03677</v>
      </c>
      <c r="S35">
        <v>15.194839999999999</v>
      </c>
      <c r="T35">
        <v>7.8256279999999998E-2</v>
      </c>
      <c r="U35">
        <v>25.08351</v>
      </c>
      <c r="V35">
        <v>1.036276</v>
      </c>
      <c r="W35">
        <v>14.731820000000001</v>
      </c>
      <c r="X35" s="1">
        <v>6.8612670000000001E-2</v>
      </c>
      <c r="Y35">
        <v>21.42933</v>
      </c>
      <c r="Z35">
        <v>1.035593</v>
      </c>
      <c r="AA35">
        <v>14.329560000000001</v>
      </c>
      <c r="AB35" s="1">
        <v>6.2054100000000001E-2</v>
      </c>
      <c r="AC35">
        <v>19.397950000000002</v>
      </c>
      <c r="AD35">
        <v>1.0336890000000001</v>
      </c>
      <c r="AE35">
        <v>14.18913</v>
      </c>
      <c r="AF35" s="1">
        <v>6.0404680000000002E-2</v>
      </c>
      <c r="AG35">
        <v>18.740290000000002</v>
      </c>
      <c r="AH35">
        <v>1.0310820000000001</v>
      </c>
      <c r="AI35">
        <v>14.188639999999999</v>
      </c>
      <c r="AJ35" s="1">
        <v>7.1983309999999995E-2</v>
      </c>
      <c r="AK35">
        <v>22.318200000000001</v>
      </c>
      <c r="AL35">
        <v>1.02868</v>
      </c>
      <c r="AM35">
        <v>14.67746</v>
      </c>
      <c r="AN35" s="1">
        <v>7.8123399999999996E-2</v>
      </c>
      <c r="AO35">
        <v>24.56401</v>
      </c>
      <c r="AP35">
        <v>1.0264580000000001</v>
      </c>
      <c r="AQ35">
        <v>14.910539999999999</v>
      </c>
      <c r="AR35" s="1">
        <v>7.4716050000000006E-2</v>
      </c>
      <c r="AS35">
        <v>23.784880000000001</v>
      </c>
      <c r="AT35">
        <v>1.0243690000000001</v>
      </c>
      <c r="AU35">
        <v>14.835470000000001</v>
      </c>
      <c r="AV35" s="1">
        <v>6.8243760000000001E-2</v>
      </c>
      <c r="AW35">
        <v>21.895250000000001</v>
      </c>
      <c r="AX35">
        <v>1.0223899999999999</v>
      </c>
      <c r="AY35">
        <v>14.271710000000001</v>
      </c>
      <c r="AZ35" s="1">
        <v>6.0623290000000003E-2</v>
      </c>
      <c r="BA35">
        <v>19.609870000000001</v>
      </c>
      <c r="BB35">
        <v>1.0171159999999999</v>
      </c>
      <c r="BC35">
        <v>13.814019999999999</v>
      </c>
      <c r="BD35" s="1">
        <v>5.3226000000000002E-2</v>
      </c>
      <c r="BE35">
        <v>17.3582</v>
      </c>
      <c r="BF35">
        <v>1.011002</v>
      </c>
      <c r="BG35">
        <v>13.39378</v>
      </c>
      <c r="BH35" s="1">
        <v>4.6631859999999997E-2</v>
      </c>
      <c r="BI35">
        <v>15.34083</v>
      </c>
      <c r="BJ35">
        <v>1.004702</v>
      </c>
      <c r="BK35">
        <v>13.445819999999999</v>
      </c>
      <c r="BL35" s="1">
        <v>4.0681660000000001E-2</v>
      </c>
      <c r="BM35">
        <v>13.505710000000001</v>
      </c>
      <c r="BN35">
        <v>0.99805540000000004</v>
      </c>
      <c r="BO35">
        <v>13.939310000000001</v>
      </c>
      <c r="BP35" s="1">
        <v>3.5552470000000003E-2</v>
      </c>
      <c r="BQ35">
        <v>11.91264</v>
      </c>
      <c r="BR35">
        <v>0.99151529999999999</v>
      </c>
      <c r="BS35">
        <v>14.733320000000001</v>
      </c>
      <c r="BT35" s="1">
        <v>3.1149369999999999E-2</v>
      </c>
      <c r="BU35">
        <v>10.53609</v>
      </c>
      <c r="BV35">
        <v>0.98571039999999999</v>
      </c>
      <c r="BW35">
        <v>15.38345</v>
      </c>
      <c r="BX35" s="1">
        <v>2.7499800000000001E-2</v>
      </c>
      <c r="BY35">
        <v>9.3835259999999998</v>
      </c>
      <c r="BZ35">
        <v>0.9799061</v>
      </c>
      <c r="CA35">
        <v>15.52826</v>
      </c>
      <c r="CB35" s="1">
        <v>2.3867059999999999E-2</v>
      </c>
      <c r="CC35">
        <v>8.2334639999999997</v>
      </c>
      <c r="CD35">
        <v>0.97377659999999999</v>
      </c>
      <c r="CE35">
        <v>14.74775</v>
      </c>
      <c r="CF35" s="1">
        <v>2.062605E-2</v>
      </c>
      <c r="CG35">
        <v>7.1827820000000004</v>
      </c>
      <c r="CH35">
        <v>0.96734160000000002</v>
      </c>
      <c r="CI35">
        <v>13.811159999999999</v>
      </c>
      <c r="CJ35" s="1">
        <v>1.7780089999999998E-2</v>
      </c>
      <c r="CK35">
        <v>6.2579140000000004</v>
      </c>
      <c r="CL35">
        <v>0.95856160000000001</v>
      </c>
      <c r="CM35">
        <v>13.099170000000001</v>
      </c>
      <c r="CN35" s="1">
        <v>1.5406019999999999E-2</v>
      </c>
      <c r="CO35">
        <v>5.4793329999999996</v>
      </c>
      <c r="CP35">
        <v>0.94847959999999998</v>
      </c>
      <c r="CQ35">
        <v>12.938980000000001</v>
      </c>
      <c r="CR35" s="1">
        <v>1.326566E-2</v>
      </c>
      <c r="CS35">
        <v>4.7786679999999997</v>
      </c>
      <c r="CT35">
        <v>0.93845480000000003</v>
      </c>
      <c r="CU35">
        <v>13.54651</v>
      </c>
      <c r="CV35" s="1">
        <v>1.1395890000000001E-2</v>
      </c>
      <c r="CW35">
        <v>4.1561019999999997</v>
      </c>
      <c r="CX35">
        <v>0.92813809999999997</v>
      </c>
      <c r="CY35">
        <v>14.59915</v>
      </c>
      <c r="CZ35" s="1">
        <v>9.7994769999999991E-3</v>
      </c>
      <c r="DA35">
        <v>3.617165</v>
      </c>
      <c r="DB35">
        <v>0.91809399999999997</v>
      </c>
      <c r="DC35">
        <v>15.39673</v>
      </c>
      <c r="DD35" s="1">
        <v>8.4632600000000002E-3</v>
      </c>
      <c r="DE35">
        <v>3.1636259999999998</v>
      </c>
      <c r="DF35">
        <v>0.90740719999999997</v>
      </c>
      <c r="DG35">
        <v>15.630979999999999</v>
      </c>
      <c r="DH35" s="1">
        <v>7.2651089999999996E-3</v>
      </c>
      <c r="DI35">
        <v>2.7527430000000002</v>
      </c>
      <c r="DJ35">
        <v>0.8966421</v>
      </c>
      <c r="DK35">
        <v>15.02172</v>
      </c>
      <c r="DL35" s="1">
        <v>6.1900669999999996E-3</v>
      </c>
      <c r="DM35">
        <v>2.3794550000000001</v>
      </c>
      <c r="DN35">
        <v>0.88526170000000004</v>
      </c>
      <c r="DO35">
        <v>14.37974</v>
      </c>
      <c r="DP35" s="1">
        <v>5.2182560000000001E-3</v>
      </c>
      <c r="DQ35">
        <v>2.0349460000000001</v>
      </c>
      <c r="DR35">
        <v>0.87216369999999999</v>
      </c>
      <c r="DS35">
        <v>13.7835</v>
      </c>
      <c r="DT35" s="1">
        <v>4.3673690000000003E-3</v>
      </c>
      <c r="DU35">
        <v>1.7301580000000001</v>
      </c>
      <c r="DV35">
        <v>0.86143020000000003</v>
      </c>
      <c r="DW35">
        <v>13.42001</v>
      </c>
      <c r="DX35" s="1">
        <v>3.640014E-3</v>
      </c>
      <c r="DY35">
        <v>1.4619070000000001</v>
      </c>
      <c r="DZ35">
        <v>0.8544292</v>
      </c>
      <c r="EA35">
        <v>13.73349</v>
      </c>
      <c r="EB35" s="1">
        <v>2.760607E-3</v>
      </c>
      <c r="EC35">
        <v>1.1339220000000001</v>
      </c>
      <c r="ED35">
        <v>0.85055890000000001</v>
      </c>
      <c r="EE35">
        <v>14.460279999999999</v>
      </c>
      <c r="EF35" s="1">
        <v>1.816336E-3</v>
      </c>
      <c r="EG35">
        <v>0.75858619999999999</v>
      </c>
      <c r="EH35">
        <v>0.84864980000000001</v>
      </c>
      <c r="EI35">
        <v>15.46111</v>
      </c>
      <c r="EJ35" s="1">
        <v>1.1601949999999999E-3</v>
      </c>
      <c r="EK35">
        <v>0.48487570000000002</v>
      </c>
      <c r="EL35">
        <v>0.84768149999999998</v>
      </c>
      <c r="EM35">
        <v>16.0867</v>
      </c>
      <c r="EN35" s="1">
        <v>7.9608070000000003E-4</v>
      </c>
      <c r="EO35">
        <v>0.32911309999999999</v>
      </c>
      <c r="EP35">
        <v>0.84722200000000003</v>
      </c>
      <c r="EQ35">
        <v>15.701460000000001</v>
      </c>
      <c r="ER35" s="1">
        <v>6.0892050000000005E-4</v>
      </c>
      <c r="ES35">
        <v>0.248367</v>
      </c>
      <c r="ET35">
        <v>0.84700279999999994</v>
      </c>
      <c r="EU35">
        <v>14.626390000000001</v>
      </c>
      <c r="EV35" s="1">
        <v>5.0686890000000004E-4</v>
      </c>
      <c r="EW35">
        <v>0.20457990000000001</v>
      </c>
      <c r="EX35">
        <v>0.84690209999999999</v>
      </c>
      <c r="EY35">
        <v>13.65888</v>
      </c>
      <c r="EZ35" s="1">
        <v>4.4648129999999998E-4</v>
      </c>
      <c r="FA35">
        <v>0.1787917</v>
      </c>
      <c r="FB35">
        <v>0.84683410000000003</v>
      </c>
      <c r="FC35">
        <v>13.405329999999999</v>
      </c>
      <c r="FD35" s="1">
        <v>4.0655040000000002E-4</v>
      </c>
      <c r="FE35">
        <v>0.16181789999999999</v>
      </c>
      <c r="FF35">
        <v>0.84679499999999996</v>
      </c>
      <c r="FG35">
        <v>14.65396</v>
      </c>
      <c r="FH35" s="1">
        <v>3.7727620000000003E-4</v>
      </c>
      <c r="FI35">
        <v>0.14947920000000001</v>
      </c>
      <c r="FJ35">
        <v>0.84677610000000003</v>
      </c>
      <c r="FK35">
        <v>15.922180000000001</v>
      </c>
      <c r="FL35" s="1">
        <v>3.535333E-4</v>
      </c>
      <c r="FM35">
        <v>0.13948820000000001</v>
      </c>
      <c r="FN35">
        <v>0.84676720000000005</v>
      </c>
      <c r="FO35">
        <v>16.681760000000001</v>
      </c>
      <c r="FP35" s="1">
        <v>3.336972E-4</v>
      </c>
      <c r="FQ35">
        <v>0.13117229999999999</v>
      </c>
      <c r="FR35">
        <v>0.84677009999999997</v>
      </c>
      <c r="FS35">
        <v>16.377659999999999</v>
      </c>
      <c r="FT35" s="1">
        <v>3.159724E-4</v>
      </c>
      <c r="FU35">
        <v>0.1237567</v>
      </c>
      <c r="FV35">
        <v>0.84676949999999995</v>
      </c>
      <c r="FW35">
        <v>15.40066</v>
      </c>
      <c r="FX35" s="1">
        <v>2.9993039999999998E-4</v>
      </c>
      <c r="FY35">
        <v>0.1170466</v>
      </c>
      <c r="FZ35">
        <v>0.84675719999999999</v>
      </c>
      <c r="GA35">
        <v>14.25822</v>
      </c>
      <c r="GB35" s="1">
        <v>2.849242E-4</v>
      </c>
      <c r="GC35">
        <v>0.1108074</v>
      </c>
      <c r="GD35">
        <v>0.84677899999999995</v>
      </c>
      <c r="GE35">
        <v>13.3912</v>
      </c>
      <c r="GF35" s="1">
        <v>2.7091849999999999E-4</v>
      </c>
      <c r="GG35">
        <v>0.1049749</v>
      </c>
      <c r="GH35">
        <v>0.8467692</v>
      </c>
      <c r="GI35">
        <v>13.10356</v>
      </c>
      <c r="GJ35" s="1">
        <v>2.5833950000000002E-4</v>
      </c>
      <c r="GK35">
        <v>9.9725179999999997E-2</v>
      </c>
      <c r="GL35">
        <v>0.84678010000000004</v>
      </c>
      <c r="GM35">
        <v>14.195790000000001</v>
      </c>
      <c r="GN35" s="1">
        <v>2.4621719999999998E-4</v>
      </c>
      <c r="GO35">
        <v>9.4709100000000004E-2</v>
      </c>
      <c r="GP35">
        <v>0.84678089999999995</v>
      </c>
      <c r="GQ35">
        <v>15.557460000000001</v>
      </c>
      <c r="GR35" s="1">
        <v>2.3522770000000001E-4</v>
      </c>
      <c r="GS35">
        <v>9.0142130000000001E-2</v>
      </c>
      <c r="GT35">
        <v>0.84675230000000001</v>
      </c>
      <c r="GU35">
        <v>16.554500000000001</v>
      </c>
      <c r="GV35" s="1">
        <v>2.2500769999999999E-4</v>
      </c>
      <c r="GW35">
        <v>8.5912730000000007E-2</v>
      </c>
      <c r="GX35">
        <v>0.84678750000000003</v>
      </c>
      <c r="GY35">
        <v>16.780709999999999</v>
      </c>
      <c r="GZ35" s="1">
        <v>2.1508289999999999E-4</v>
      </c>
      <c r="HA35">
        <v>8.1856719999999994E-2</v>
      </c>
      <c r="HB35">
        <v>0.84677849999999999</v>
      </c>
      <c r="HC35">
        <v>15.99912</v>
      </c>
      <c r="HD35" s="1">
        <v>2.0546919999999999E-4</v>
      </c>
      <c r="HE35">
        <v>7.7987050000000002E-2</v>
      </c>
      <c r="HF35">
        <v>0.84677460000000004</v>
      </c>
      <c r="HG35">
        <v>14.792160000000001</v>
      </c>
      <c r="HH35" s="1">
        <v>1.9648070000000001E-4</v>
      </c>
      <c r="HI35">
        <v>7.4378470000000002E-2</v>
      </c>
      <c r="HJ35">
        <v>0.84677239999999998</v>
      </c>
      <c r="HK35">
        <v>13.8102</v>
      </c>
      <c r="HL35" s="1">
        <v>1.8806030000000001E-4</v>
      </c>
      <c r="HM35">
        <v>7.1030330000000003E-2</v>
      </c>
      <c r="HN35">
        <v>0.84678070000000005</v>
      </c>
      <c r="HO35">
        <v>13.410170000000001</v>
      </c>
      <c r="HP35" s="1">
        <v>1.8016629999999999E-4</v>
      </c>
      <c r="HQ35">
        <v>6.7921819999999994E-2</v>
      </c>
      <c r="HR35">
        <v>0.84675679999999998</v>
      </c>
      <c r="HS35">
        <v>14.3545</v>
      </c>
      <c r="HT35" s="1">
        <v>1.725927E-4</v>
      </c>
      <c r="HU35">
        <v>6.4983100000000002E-2</v>
      </c>
      <c r="HV35">
        <v>0.84677880000000005</v>
      </c>
      <c r="HW35">
        <v>15.649279999999999</v>
      </c>
      <c r="HX35" s="1">
        <v>1.651007E-4</v>
      </c>
      <c r="HY35">
        <v>6.207642E-2</v>
      </c>
      <c r="HZ35">
        <v>0.84677150000000001</v>
      </c>
      <c r="IA35">
        <v>16.662330000000001</v>
      </c>
      <c r="IB35" s="1">
        <v>1.583755E-4</v>
      </c>
      <c r="IC35">
        <v>5.9493249999999998E-2</v>
      </c>
      <c r="ID35">
        <v>0.84677740000000001</v>
      </c>
      <c r="IE35">
        <v>16.9359</v>
      </c>
      <c r="IF35" s="1">
        <v>1.5178300000000001E-4</v>
      </c>
      <c r="IG35">
        <v>5.6965809999999999E-2</v>
      </c>
      <c r="IH35">
        <v>0.84675679999999998</v>
      </c>
      <c r="II35">
        <v>16.105149999999998</v>
      </c>
      <c r="IJ35" s="1">
        <v>1.455866E-4</v>
      </c>
      <c r="IK35">
        <v>5.4610909999999999E-2</v>
      </c>
      <c r="IL35">
        <v>0.84677279999999999</v>
      </c>
      <c r="IM35">
        <v>14.878740000000001</v>
      </c>
      <c r="IN35" s="1">
        <v>1.3966989999999999E-4</v>
      </c>
      <c r="IO35">
        <v>5.2367820000000002E-2</v>
      </c>
      <c r="IP35">
        <v>0.84677029999999998</v>
      </c>
      <c r="IQ35">
        <v>13.76816</v>
      </c>
      <c r="IR35" s="1">
        <v>1.340704E-4</v>
      </c>
      <c r="IS35">
        <v>5.0255759999999997E-2</v>
      </c>
      <c r="IT35">
        <v>0.84678370000000003</v>
      </c>
      <c r="IU35">
        <v>13.177250000000001</v>
      </c>
      <c r="IV35" s="1">
        <v>1.285871E-4</v>
      </c>
      <c r="IW35">
        <v>4.8193800000000002E-2</v>
      </c>
      <c r="IX35">
        <v>0.84678330000000002</v>
      </c>
      <c r="IY35">
        <v>13.73434</v>
      </c>
      <c r="IZ35" s="1">
        <v>1.2350570000000001E-4</v>
      </c>
      <c r="JA35">
        <v>4.6265760000000003E-2</v>
      </c>
      <c r="JB35">
        <v>0.84677829999999998</v>
      </c>
      <c r="JC35">
        <v>14.376989999999999</v>
      </c>
      <c r="JD35" s="1">
        <v>1.187912E-4</v>
      </c>
      <c r="JE35">
        <v>4.4497719999999998E-2</v>
      </c>
      <c r="JF35">
        <v>0.84677009999999997</v>
      </c>
      <c r="JG35">
        <v>15.15803</v>
      </c>
      <c r="JH35" s="1">
        <v>1.140958E-4</v>
      </c>
      <c r="JI35">
        <v>4.2737650000000002E-2</v>
      </c>
      <c r="JJ35">
        <v>0.84677420000000003</v>
      </c>
      <c r="JK35">
        <v>15.26871</v>
      </c>
      <c r="JL35" s="1">
        <v>1.098039E-4</v>
      </c>
      <c r="JM35">
        <v>4.1119280000000001E-2</v>
      </c>
      <c r="JN35">
        <v>0.84676819999999997</v>
      </c>
      <c r="JO35">
        <v>15.024620000000001</v>
      </c>
      <c r="JP35" s="1">
        <v>1.0559809999999999E-4</v>
      </c>
      <c r="JQ35">
        <v>3.9550460000000003E-2</v>
      </c>
      <c r="JR35">
        <v>0.84677959999999997</v>
      </c>
      <c r="JS35">
        <v>14.88524</v>
      </c>
      <c r="JT35" s="1">
        <v>1.0168219999999999E-4</v>
      </c>
      <c r="JU35">
        <v>3.8079889999999998E-2</v>
      </c>
      <c r="JV35">
        <v>0.84676609999999997</v>
      </c>
      <c r="JW35">
        <v>14.79847</v>
      </c>
      <c r="JX35" s="1">
        <v>9.7901409999999998E-5</v>
      </c>
      <c r="JY35">
        <v>3.6660529999999997E-2</v>
      </c>
      <c r="JZ35">
        <v>0.84667159999999997</v>
      </c>
      <c r="KA35">
        <v>14.79416</v>
      </c>
      <c r="KB35" s="1">
        <v>9.4459510000000007E-5</v>
      </c>
      <c r="KC35">
        <v>3.535721E-2</v>
      </c>
      <c r="KD35">
        <v>0.84643999999999997</v>
      </c>
      <c r="KE35">
        <v>15.43576</v>
      </c>
      <c r="KF35" s="1">
        <v>9.3013359999999997E-5</v>
      </c>
      <c r="KG35">
        <v>3.4731980000000003E-2</v>
      </c>
      <c r="KH35">
        <v>0.84607949999999998</v>
      </c>
      <c r="KI35">
        <v>15.87288</v>
      </c>
      <c r="KJ35" s="1">
        <v>9.3001569999999999E-5</v>
      </c>
      <c r="KK35">
        <v>3.4724810000000002E-2</v>
      </c>
      <c r="KL35">
        <v>0.84561989999999998</v>
      </c>
      <c r="KM35">
        <v>16.176770000000001</v>
      </c>
      <c r="KN35" s="1">
        <v>9.2019240000000004E-5</v>
      </c>
      <c r="KO35">
        <v>3.4425699999999997E-2</v>
      </c>
      <c r="KP35">
        <v>0.84513729999999998</v>
      </c>
      <c r="KQ35">
        <v>16.062149999999999</v>
      </c>
      <c r="KR35" s="1">
        <v>8.9898919999999995E-5</v>
      </c>
      <c r="KS35">
        <v>3.3691819999999997E-2</v>
      </c>
      <c r="KT35">
        <v>0.8446475</v>
      </c>
      <c r="KU35">
        <v>15.357570000000001</v>
      </c>
      <c r="KV35" s="1">
        <v>8.7174210000000004E-5</v>
      </c>
      <c r="KW35">
        <v>3.2712209999999999E-2</v>
      </c>
      <c r="KX35">
        <v>0.84411990000000003</v>
      </c>
      <c r="KY35">
        <v>14.46949</v>
      </c>
      <c r="KZ35" s="1">
        <v>8.424203E-5</v>
      </c>
      <c r="LA35">
        <v>3.1644850000000002E-2</v>
      </c>
      <c r="LB35">
        <v>0.84362139999999997</v>
      </c>
      <c r="LC35">
        <v>13.692550000000001</v>
      </c>
      <c r="LD35" s="1">
        <v>8.1181219999999996E-5</v>
      </c>
      <c r="LE35">
        <v>3.0519310000000001E-2</v>
      </c>
      <c r="LF35">
        <v>0.84319049999999995</v>
      </c>
      <c r="LG35">
        <v>13.388719999999999</v>
      </c>
      <c r="LH35" s="1">
        <v>7.8103510000000003E-5</v>
      </c>
      <c r="LI35">
        <v>2.9392339999999999E-2</v>
      </c>
      <c r="LJ35">
        <v>0.84291369999999999</v>
      </c>
      <c r="LK35">
        <v>14.442819999999999</v>
      </c>
      <c r="LL35" s="1">
        <v>7.3746940000000006E-5</v>
      </c>
      <c r="LM35">
        <v>2.783445E-2</v>
      </c>
      <c r="LN35">
        <v>0.84278739999999996</v>
      </c>
      <c r="LO35">
        <v>15.645239999999999</v>
      </c>
      <c r="LP35" s="1">
        <v>6.8483689999999996E-5</v>
      </c>
      <c r="LQ35">
        <v>2.5871849999999998E-2</v>
      </c>
      <c r="LR35">
        <v>0.84273779999999998</v>
      </c>
      <c r="LS35">
        <v>16.770150000000001</v>
      </c>
      <c r="LT35" s="1">
        <v>6.4138689999999996E-5</v>
      </c>
      <c r="LU35">
        <v>2.420019E-2</v>
      </c>
      <c r="LV35">
        <v>0.84268390000000004</v>
      </c>
      <c r="LW35">
        <v>17.60228</v>
      </c>
      <c r="LX35" s="1">
        <v>6.1000320000000001E-5</v>
      </c>
      <c r="LY35">
        <v>2.2988339999999999E-2</v>
      </c>
      <c r="LZ35">
        <v>0.84270179999999995</v>
      </c>
      <c r="MA35">
        <v>17.531140000000001</v>
      </c>
      <c r="MB35" s="1">
        <v>5.8440409999999998E-5</v>
      </c>
      <c r="MC35">
        <v>2.2011860000000001E-2</v>
      </c>
      <c r="MD35">
        <v>0.84265239999999997</v>
      </c>
      <c r="ME35">
        <v>16.4938</v>
      </c>
      <c r="MF35" s="1">
        <v>5.623781E-5</v>
      </c>
      <c r="MG35">
        <v>2.1171659999999998E-2</v>
      </c>
      <c r="MH35">
        <v>0.8426477</v>
      </c>
      <c r="MI35">
        <v>14.99098</v>
      </c>
      <c r="MJ35" s="1">
        <v>5.4217150000000003E-5</v>
      </c>
      <c r="MK35">
        <v>2.0409799999999999E-2</v>
      </c>
      <c r="ML35">
        <v>0.84250890000000001</v>
      </c>
      <c r="MM35">
        <v>14.132720000000001</v>
      </c>
      <c r="MN35" s="1">
        <v>5.252855E-5</v>
      </c>
      <c r="MO35">
        <v>1.9757279999999999E-2</v>
      </c>
      <c r="MP35">
        <v>0.8419991</v>
      </c>
      <c r="MQ35">
        <v>14.974780000000001</v>
      </c>
      <c r="MR35" s="1">
        <v>5.2962489999999999E-5</v>
      </c>
      <c r="MS35">
        <v>1.9828729999999999E-2</v>
      </c>
      <c r="MT35">
        <v>0.84123800000000004</v>
      </c>
      <c r="MU35">
        <v>16.303660000000001</v>
      </c>
      <c r="MV35" s="1">
        <v>5.499707E-5</v>
      </c>
      <c r="MW35">
        <v>2.0589E-2</v>
      </c>
      <c r="MX35">
        <v>0.84034569999999997</v>
      </c>
      <c r="MY35">
        <v>17.266729999999999</v>
      </c>
      <c r="MZ35" s="1">
        <v>5.5912000000000003E-5</v>
      </c>
      <c r="NA35">
        <v>2.100952E-2</v>
      </c>
      <c r="NB35">
        <v>0.83936109999999997</v>
      </c>
      <c r="NC35">
        <v>17.53135</v>
      </c>
      <c r="ND35" s="1">
        <v>5.5387850000000002E-5</v>
      </c>
      <c r="NE35">
        <v>2.088771E-2</v>
      </c>
      <c r="NF35">
        <v>0.8383545</v>
      </c>
      <c r="NG35">
        <v>16.905090000000001</v>
      </c>
      <c r="NH35" s="1">
        <v>5.4083709999999999E-5</v>
      </c>
      <c r="NI35">
        <v>2.0444739999999999E-2</v>
      </c>
      <c r="NJ35">
        <v>0.83730490000000002</v>
      </c>
      <c r="NK35">
        <v>15.98185</v>
      </c>
      <c r="NL35" s="1">
        <v>5.2378479999999999E-5</v>
      </c>
      <c r="NM35">
        <v>1.9840449999999999E-2</v>
      </c>
      <c r="NN35">
        <v>0.83626480000000003</v>
      </c>
      <c r="NO35">
        <v>15.08342</v>
      </c>
      <c r="NP35" s="1">
        <v>5.0558159999999997E-5</v>
      </c>
      <c r="NQ35">
        <v>1.9178810000000001E-2</v>
      </c>
      <c r="NR35">
        <v>0.83538939999999995</v>
      </c>
      <c r="NS35">
        <v>14.42154</v>
      </c>
      <c r="NT35" s="1">
        <v>4.8636149999999997E-5</v>
      </c>
      <c r="NU35">
        <v>1.84858E-2</v>
      </c>
      <c r="NV35">
        <v>0.83484290000000005</v>
      </c>
      <c r="NW35">
        <v>14.55204</v>
      </c>
      <c r="NX35" s="1">
        <v>4.5204390000000003E-5</v>
      </c>
      <c r="NY35">
        <v>1.727538E-2</v>
      </c>
      <c r="NZ35">
        <v>0.83455559999999995</v>
      </c>
      <c r="OA35">
        <v>15.465529999999999</v>
      </c>
      <c r="OB35" s="1">
        <v>4.0706510000000001E-5</v>
      </c>
      <c r="OC35" s="1">
        <v>1.5586819999999999E-2</v>
      </c>
      <c r="OD35">
        <v>0.83443429999999996</v>
      </c>
      <c r="OE35">
        <v>16.05809</v>
      </c>
      <c r="OF35" s="1">
        <v>3.722688E-5</v>
      </c>
      <c r="OG35" s="1">
        <v>1.422351E-2</v>
      </c>
      <c r="OH35">
        <v>0.83435210000000004</v>
      </c>
      <c r="OI35">
        <v>16.307500000000001</v>
      </c>
      <c r="OJ35" s="1">
        <v>3.4896310000000001E-5</v>
      </c>
      <c r="OK35" s="1">
        <v>1.330098E-2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0.66389909999999996</v>
      </c>
      <c r="G36">
        <v>15.59342</v>
      </c>
      <c r="H36">
        <v>290.12979999999999</v>
      </c>
      <c r="I36">
        <v>114492.3</v>
      </c>
      <c r="J36">
        <v>0.66197340000000005</v>
      </c>
      <c r="K36">
        <v>15.772169999999999</v>
      </c>
      <c r="L36">
        <v>35.502749999999999</v>
      </c>
      <c r="M36">
        <v>19582.22</v>
      </c>
      <c r="N36">
        <v>0.6600452</v>
      </c>
      <c r="O36">
        <v>15.85094</v>
      </c>
      <c r="P36">
        <v>0.76190500000000005</v>
      </c>
      <c r="Q36">
        <v>502.5478</v>
      </c>
      <c r="R36">
        <v>0.65810880000000005</v>
      </c>
      <c r="S36">
        <v>15.277810000000001</v>
      </c>
      <c r="T36">
        <v>8.4668080000000007E-2</v>
      </c>
      <c r="U36">
        <v>38.222790000000003</v>
      </c>
      <c r="V36">
        <v>0.65619190000000005</v>
      </c>
      <c r="W36">
        <v>14.808669999999999</v>
      </c>
      <c r="X36" s="1">
        <v>6.9492760000000001E-2</v>
      </c>
      <c r="Y36">
        <v>28.963760000000001</v>
      </c>
      <c r="Z36">
        <v>0.65412559999999997</v>
      </c>
      <c r="AA36">
        <v>14.383459999999999</v>
      </c>
      <c r="AB36" s="1">
        <v>6.2747849999999994E-2</v>
      </c>
      <c r="AC36">
        <v>26.174469999999999</v>
      </c>
      <c r="AD36">
        <v>0.65078689999999995</v>
      </c>
      <c r="AE36">
        <v>14.21515</v>
      </c>
      <c r="AF36" s="1">
        <v>5.986582E-2</v>
      </c>
      <c r="AG36">
        <v>24.834240000000001</v>
      </c>
      <c r="AH36">
        <v>0.64599490000000004</v>
      </c>
      <c r="AI36">
        <v>14.209110000000001</v>
      </c>
      <c r="AJ36" s="1">
        <v>7.0526989999999998E-2</v>
      </c>
      <c r="AK36">
        <v>29.13899</v>
      </c>
      <c r="AL36">
        <v>0.64042690000000002</v>
      </c>
      <c r="AM36">
        <v>14.699719999999999</v>
      </c>
      <c r="AN36" s="1">
        <v>7.7784549999999994E-2</v>
      </c>
      <c r="AO36">
        <v>32.697450000000003</v>
      </c>
      <c r="AP36">
        <v>0.6343318</v>
      </c>
      <c r="AQ36">
        <v>14.935169999999999</v>
      </c>
      <c r="AR36" s="1">
        <v>7.5309459999999995E-2</v>
      </c>
      <c r="AS36">
        <v>32.199260000000002</v>
      </c>
      <c r="AT36">
        <v>0.62790449999999998</v>
      </c>
      <c r="AU36">
        <v>14.9124</v>
      </c>
      <c r="AV36">
        <v>6.901082E-2</v>
      </c>
      <c r="AW36">
        <v>29.842739999999999</v>
      </c>
      <c r="AX36">
        <v>0.6212723</v>
      </c>
      <c r="AY36">
        <v>14.386329999999999</v>
      </c>
      <c r="AZ36" s="1">
        <v>6.1514779999999998E-2</v>
      </c>
      <c r="BA36">
        <v>26.91497</v>
      </c>
      <c r="BB36">
        <v>0.61443349999999997</v>
      </c>
      <c r="BC36">
        <v>13.898260000000001</v>
      </c>
      <c r="BD36" s="1">
        <v>5.4035180000000002E-2</v>
      </c>
      <c r="BE36">
        <v>23.892949999999999</v>
      </c>
      <c r="BF36">
        <v>0.60756310000000002</v>
      </c>
      <c r="BG36">
        <v>13.47377</v>
      </c>
      <c r="BH36" s="1">
        <v>4.7369759999999997E-2</v>
      </c>
      <c r="BI36">
        <v>21.16619</v>
      </c>
      <c r="BJ36">
        <v>0.60050159999999997</v>
      </c>
      <c r="BK36">
        <v>13.488849999999999</v>
      </c>
      <c r="BL36" s="1">
        <v>4.1350030000000003E-2</v>
      </c>
      <c r="BM36">
        <v>18.681319999999999</v>
      </c>
      <c r="BN36">
        <v>0.59316570000000002</v>
      </c>
      <c r="BO36">
        <v>13.959709999999999</v>
      </c>
      <c r="BP36" s="1">
        <v>3.6126510000000001E-2</v>
      </c>
      <c r="BQ36">
        <v>16.50404</v>
      </c>
      <c r="BR36">
        <v>0.58587089999999997</v>
      </c>
      <c r="BS36">
        <v>14.737120000000001</v>
      </c>
      <c r="BT36" s="1">
        <v>3.164732E-2</v>
      </c>
      <c r="BU36">
        <v>14.622769999999999</v>
      </c>
      <c r="BV36">
        <v>0.57890839999999999</v>
      </c>
      <c r="BW36">
        <v>15.43051</v>
      </c>
      <c r="BX36" s="1">
        <v>2.7929610000000001E-2</v>
      </c>
      <c r="BY36">
        <v>13.040749999999999</v>
      </c>
      <c r="BZ36">
        <v>0.57187549999999998</v>
      </c>
      <c r="CA36">
        <v>15.629569999999999</v>
      </c>
      <c r="CB36" s="1">
        <v>2.432138E-2</v>
      </c>
      <c r="CC36">
        <v>11.50764</v>
      </c>
      <c r="CD36">
        <v>0.56457409999999997</v>
      </c>
      <c r="CE36">
        <v>14.913539999999999</v>
      </c>
      <c r="CF36" s="1">
        <v>2.1010899999999999E-2</v>
      </c>
      <c r="CG36">
        <v>10.05855</v>
      </c>
      <c r="CH36">
        <v>0.55701650000000003</v>
      </c>
      <c r="CI36">
        <v>13.9725</v>
      </c>
      <c r="CJ36" s="1">
        <v>1.812855E-2</v>
      </c>
      <c r="CK36">
        <v>8.7916209999999992</v>
      </c>
      <c r="CL36">
        <v>0.54965660000000005</v>
      </c>
      <c r="CM36">
        <v>13.21035</v>
      </c>
      <c r="CN36" s="1">
        <v>1.5701659999999999E-2</v>
      </c>
      <c r="CO36">
        <v>7.7038330000000004</v>
      </c>
      <c r="CP36">
        <v>0.54163899999999998</v>
      </c>
      <c r="CQ36">
        <v>12.97776</v>
      </c>
      <c r="CR36" s="1">
        <v>1.353791E-2</v>
      </c>
      <c r="CS36">
        <v>6.7358719999999996</v>
      </c>
      <c r="CT36">
        <v>0.53362010000000004</v>
      </c>
      <c r="CU36">
        <v>13.537699999999999</v>
      </c>
      <c r="CV36" s="1">
        <v>1.163867E-2</v>
      </c>
      <c r="CW36">
        <v>5.8699009999999996</v>
      </c>
      <c r="CX36">
        <v>0.52539309999999995</v>
      </c>
      <c r="CY36">
        <v>14.57174</v>
      </c>
      <c r="CZ36" s="1">
        <v>1.0000500000000001E-2</v>
      </c>
      <c r="DA36">
        <v>5.1124400000000003</v>
      </c>
      <c r="DB36">
        <v>0.51738689999999998</v>
      </c>
      <c r="DC36">
        <v>15.39715</v>
      </c>
      <c r="DD36" s="1">
        <v>8.6444880000000005E-3</v>
      </c>
      <c r="DE36">
        <v>4.4794520000000002</v>
      </c>
      <c r="DF36">
        <v>0.50897840000000005</v>
      </c>
      <c r="DG36">
        <v>15.717739999999999</v>
      </c>
      <c r="DH36" s="1">
        <v>7.4304710000000001E-3</v>
      </c>
      <c r="DI36">
        <v>3.9084660000000002</v>
      </c>
      <c r="DJ36">
        <v>0.50040249999999997</v>
      </c>
      <c r="DK36">
        <v>15.18764</v>
      </c>
      <c r="DL36" s="1">
        <v>6.3453479999999998E-3</v>
      </c>
      <c r="DM36">
        <v>3.3909319999999998</v>
      </c>
      <c r="DN36">
        <v>0.49181259999999999</v>
      </c>
      <c r="DO36">
        <v>14.52535</v>
      </c>
      <c r="DP36" s="1">
        <v>5.3567479999999997E-3</v>
      </c>
      <c r="DQ36">
        <v>2.9089510000000001</v>
      </c>
      <c r="DR36">
        <v>0.48318729999999999</v>
      </c>
      <c r="DS36">
        <v>13.917920000000001</v>
      </c>
      <c r="DT36" s="1">
        <v>4.4935299999999999E-3</v>
      </c>
      <c r="DU36">
        <v>2.480559</v>
      </c>
      <c r="DV36">
        <v>0.47590779999999999</v>
      </c>
      <c r="DW36">
        <v>13.49518</v>
      </c>
      <c r="DX36" s="1">
        <v>3.7574980000000002E-3</v>
      </c>
      <c r="DY36">
        <v>2.1031900000000001</v>
      </c>
      <c r="DZ36">
        <v>0.47092479999999998</v>
      </c>
      <c r="EA36">
        <v>13.766999999999999</v>
      </c>
      <c r="EB36" s="1">
        <v>2.9276900000000002E-3</v>
      </c>
      <c r="EC36">
        <v>1.673827</v>
      </c>
      <c r="ED36">
        <v>0.46797889999999998</v>
      </c>
      <c r="EE36">
        <v>14.44721</v>
      </c>
      <c r="EF36" s="1">
        <v>1.9744540000000001E-3</v>
      </c>
      <c r="EG36">
        <v>1.1513930000000001</v>
      </c>
      <c r="EH36">
        <v>0.46641500000000002</v>
      </c>
      <c r="EI36">
        <v>15.44754</v>
      </c>
      <c r="EJ36" s="1">
        <v>1.262883E-3</v>
      </c>
      <c r="EK36">
        <v>0.73963610000000002</v>
      </c>
      <c r="EL36">
        <v>0.46560279999999998</v>
      </c>
      <c r="EM36">
        <v>16.143039999999999</v>
      </c>
      <c r="EN36" s="1">
        <v>8.5199669999999996E-4</v>
      </c>
      <c r="EO36">
        <v>0.49443959999999998</v>
      </c>
      <c r="EP36">
        <v>0.46519670000000002</v>
      </c>
      <c r="EQ36">
        <v>15.858370000000001</v>
      </c>
      <c r="ER36" s="1">
        <v>6.3816019999999999E-4</v>
      </c>
      <c r="ES36">
        <v>0.36517050000000001</v>
      </c>
      <c r="ET36">
        <v>0.4649626</v>
      </c>
      <c r="EU36">
        <v>14.84784</v>
      </c>
      <c r="EV36" s="1">
        <v>5.2334189999999996E-4</v>
      </c>
      <c r="EW36">
        <v>0.29601569999999999</v>
      </c>
      <c r="EX36">
        <v>0.46487070000000003</v>
      </c>
      <c r="EY36">
        <v>13.85093</v>
      </c>
      <c r="EZ36" s="1">
        <v>4.566293E-4</v>
      </c>
      <c r="FA36">
        <v>0.25602560000000002</v>
      </c>
      <c r="FB36">
        <v>0.4648158</v>
      </c>
      <c r="FC36">
        <v>13.490600000000001</v>
      </c>
      <c r="FD36" s="1">
        <v>4.1344670000000001E-4</v>
      </c>
      <c r="FE36">
        <v>0.23030510000000001</v>
      </c>
      <c r="FF36">
        <v>0.4647906</v>
      </c>
      <c r="FG36">
        <v>14.60694</v>
      </c>
      <c r="FH36" s="1">
        <v>3.826247E-4</v>
      </c>
      <c r="FI36">
        <v>0.21207380000000001</v>
      </c>
      <c r="FJ36">
        <v>0.46478520000000001</v>
      </c>
      <c r="FK36">
        <v>15.88894</v>
      </c>
      <c r="FL36" s="1">
        <v>3.5786999999999999E-4</v>
      </c>
      <c r="FM36">
        <v>0.19751560000000001</v>
      </c>
      <c r="FN36">
        <v>0.46476420000000002</v>
      </c>
      <c r="FO36">
        <v>16.71856</v>
      </c>
      <c r="FP36" s="1">
        <v>3.374316E-4</v>
      </c>
      <c r="FQ36">
        <v>0.18551909999999999</v>
      </c>
      <c r="FR36">
        <v>0.46476430000000002</v>
      </c>
      <c r="FS36">
        <v>16.558810000000001</v>
      </c>
      <c r="FT36" s="1">
        <v>3.1937790000000001E-4</v>
      </c>
      <c r="FU36">
        <v>0.17494609999999999</v>
      </c>
      <c r="FV36">
        <v>0.46475610000000001</v>
      </c>
      <c r="FW36">
        <v>15.637689999999999</v>
      </c>
      <c r="FX36" s="1">
        <v>3.030129E-4</v>
      </c>
      <c r="FY36">
        <v>0.1653752</v>
      </c>
      <c r="FZ36">
        <v>0.46476849999999997</v>
      </c>
      <c r="GA36">
        <v>14.47194</v>
      </c>
      <c r="GB36" s="1">
        <v>2.8785840000000002E-4</v>
      </c>
      <c r="GC36">
        <v>0.1565569</v>
      </c>
      <c r="GD36">
        <v>0.46475240000000001</v>
      </c>
      <c r="GE36">
        <v>13.55509</v>
      </c>
      <c r="GF36" s="1">
        <v>2.7359589999999999E-4</v>
      </c>
      <c r="GG36">
        <v>0.1482657</v>
      </c>
      <c r="GH36">
        <v>0.46476610000000002</v>
      </c>
      <c r="GI36">
        <v>13.175140000000001</v>
      </c>
      <c r="GJ36" s="1">
        <v>2.6080260000000002E-4</v>
      </c>
      <c r="GK36">
        <v>0.14079220000000001</v>
      </c>
      <c r="GL36">
        <v>0.46476509999999999</v>
      </c>
      <c r="GM36">
        <v>14.15405</v>
      </c>
      <c r="GN36" s="1">
        <v>2.4857299999999998E-4</v>
      </c>
      <c r="GO36">
        <v>0.1337206</v>
      </c>
      <c r="GP36">
        <v>0.4647712</v>
      </c>
      <c r="GQ36">
        <v>15.49696</v>
      </c>
      <c r="GR36" s="1">
        <v>2.3738820000000001E-4</v>
      </c>
      <c r="GS36">
        <v>0.12721959999999999</v>
      </c>
      <c r="GT36">
        <v>0.4647656</v>
      </c>
      <c r="GU36">
        <v>16.554539999999999</v>
      </c>
      <c r="GV36" s="1">
        <v>2.2701770000000001E-4</v>
      </c>
      <c r="GW36">
        <v>0.1212172</v>
      </c>
      <c r="GX36">
        <v>0.46477059999999998</v>
      </c>
      <c r="GY36">
        <v>16.922509999999999</v>
      </c>
      <c r="GZ36" s="1">
        <v>2.1701690000000001E-4</v>
      </c>
      <c r="HA36">
        <v>0.1155045</v>
      </c>
      <c r="HB36">
        <v>0.46476899999999999</v>
      </c>
      <c r="HC36">
        <v>16.233789999999999</v>
      </c>
      <c r="HD36" s="1">
        <v>2.0732309999999999E-4</v>
      </c>
      <c r="HE36">
        <v>0.1100458</v>
      </c>
      <c r="HF36">
        <v>0.46476519999999999</v>
      </c>
      <c r="HG36">
        <v>15.02215</v>
      </c>
      <c r="HH36" s="1">
        <v>1.9819090000000001E-4</v>
      </c>
      <c r="HI36">
        <v>0.1049225</v>
      </c>
      <c r="HJ36">
        <v>0.4647676</v>
      </c>
      <c r="HK36">
        <v>14.013529999999999</v>
      </c>
      <c r="HL36" s="1">
        <v>1.896581E-4</v>
      </c>
      <c r="HM36">
        <v>0.1001779</v>
      </c>
      <c r="HN36">
        <v>0.46477299999999999</v>
      </c>
      <c r="HO36">
        <v>13.501300000000001</v>
      </c>
      <c r="HP36" s="1">
        <v>1.8165680000000001E-4</v>
      </c>
      <c r="HQ36">
        <v>9.5771389999999998E-2</v>
      </c>
      <c r="HR36">
        <v>0.46476889999999998</v>
      </c>
      <c r="HS36">
        <v>14.3262</v>
      </c>
      <c r="HT36" s="1">
        <v>1.7406100000000001E-4</v>
      </c>
      <c r="HU36">
        <v>9.1637860000000002E-2</v>
      </c>
      <c r="HV36">
        <v>0.46476709999999999</v>
      </c>
      <c r="HW36">
        <v>15.602790000000001</v>
      </c>
      <c r="HX36" s="1">
        <v>1.664515E-4</v>
      </c>
      <c r="HY36">
        <v>8.7528579999999995E-2</v>
      </c>
      <c r="HZ36">
        <v>0.46476450000000002</v>
      </c>
      <c r="IA36">
        <v>16.666989999999998</v>
      </c>
      <c r="IB36" s="1">
        <v>1.5966449999999999E-4</v>
      </c>
      <c r="IC36">
        <v>8.3866830000000003E-2</v>
      </c>
      <c r="ID36">
        <v>0.46476489999999998</v>
      </c>
      <c r="IE36">
        <v>17.06616</v>
      </c>
      <c r="IF36" s="1">
        <v>1.5297530000000001E-4</v>
      </c>
      <c r="IG36">
        <v>8.0291180000000004E-2</v>
      </c>
      <c r="IH36">
        <v>0.46476869999999998</v>
      </c>
      <c r="II36">
        <v>16.344830000000002</v>
      </c>
      <c r="IJ36" s="1">
        <v>1.467316E-4</v>
      </c>
      <c r="IK36">
        <v>7.6969090000000004E-2</v>
      </c>
      <c r="IL36">
        <v>0.46476529999999999</v>
      </c>
      <c r="IM36">
        <v>15.11905</v>
      </c>
      <c r="IN36" s="1">
        <v>1.407546E-4</v>
      </c>
      <c r="IO36">
        <v>7.3801339999999993E-2</v>
      </c>
      <c r="IP36">
        <v>0.46476430000000002</v>
      </c>
      <c r="IQ36">
        <v>13.975910000000001</v>
      </c>
      <c r="IR36" s="1">
        <v>1.351042E-4</v>
      </c>
      <c r="IS36">
        <v>7.081788E-2</v>
      </c>
      <c r="IT36">
        <v>0.46477049999999998</v>
      </c>
      <c r="IU36">
        <v>13.281140000000001</v>
      </c>
      <c r="IV36" s="1">
        <v>1.2960719999999999E-4</v>
      </c>
      <c r="IW36">
        <v>6.7926239999999999E-2</v>
      </c>
      <c r="IX36">
        <v>0.46477039999999997</v>
      </c>
      <c r="IY36">
        <v>13.726789999999999</v>
      </c>
      <c r="IZ36" s="1">
        <v>1.244106E-4</v>
      </c>
      <c r="JA36">
        <v>6.5175440000000001E-2</v>
      </c>
      <c r="JB36">
        <v>0.4647675</v>
      </c>
      <c r="JC36">
        <v>14.36309</v>
      </c>
      <c r="JD36" s="1">
        <v>1.19665E-4</v>
      </c>
      <c r="JE36">
        <v>6.2680070000000004E-2</v>
      </c>
      <c r="JF36">
        <v>0.46476719999999999</v>
      </c>
      <c r="JG36">
        <v>15.14856</v>
      </c>
      <c r="JH36" s="1">
        <v>1.149477E-4</v>
      </c>
      <c r="JI36">
        <v>6.0212269999999998E-2</v>
      </c>
      <c r="JJ36">
        <v>0.46476479999999998</v>
      </c>
      <c r="JK36">
        <v>15.364369999999999</v>
      </c>
      <c r="JL36" s="1">
        <v>1.105767E-4</v>
      </c>
      <c r="JM36">
        <v>5.7906529999999998E-2</v>
      </c>
      <c r="JN36">
        <v>0.46476190000000001</v>
      </c>
      <c r="JO36">
        <v>15.13485</v>
      </c>
      <c r="JP36" s="1">
        <v>1.063636E-4</v>
      </c>
      <c r="JQ36">
        <v>5.570957E-2</v>
      </c>
      <c r="JR36">
        <v>0.4647675</v>
      </c>
      <c r="JS36">
        <v>15.0091</v>
      </c>
      <c r="JT36" s="1">
        <v>1.024006E-4</v>
      </c>
      <c r="JU36">
        <v>5.362546E-2</v>
      </c>
      <c r="JV36">
        <v>0.46476240000000002</v>
      </c>
      <c r="JW36">
        <v>14.88416</v>
      </c>
      <c r="JX36" s="1">
        <v>9.8582840000000004E-5</v>
      </c>
      <c r="JY36">
        <v>5.1624209999999997E-2</v>
      </c>
      <c r="JZ36">
        <v>0.46471119999999999</v>
      </c>
      <c r="KA36">
        <v>14.879049999999999</v>
      </c>
      <c r="KB36" s="1">
        <v>9.5045589999999996E-5</v>
      </c>
      <c r="KC36">
        <v>4.9759329999999997E-2</v>
      </c>
      <c r="KD36">
        <v>0.46457409999999999</v>
      </c>
      <c r="KE36">
        <v>15.471629999999999</v>
      </c>
      <c r="KF36" s="1">
        <v>9.3134669999999999E-5</v>
      </c>
      <c r="KG36">
        <v>4.8652239999999999E-2</v>
      </c>
      <c r="KH36">
        <v>0.4643583</v>
      </c>
      <c r="KI36">
        <v>15.94046</v>
      </c>
      <c r="KJ36" s="1">
        <v>9.3018239999999999E-5</v>
      </c>
      <c r="KK36">
        <v>4.8556410000000001E-2</v>
      </c>
      <c r="KL36">
        <v>0.46405839999999998</v>
      </c>
      <c r="KM36">
        <v>16.2393</v>
      </c>
      <c r="KN36" s="1">
        <v>9.2256140000000002E-5</v>
      </c>
      <c r="KO36">
        <v>4.8245509999999998E-2</v>
      </c>
      <c r="KP36">
        <v>0.46375369999999999</v>
      </c>
      <c r="KQ36">
        <v>16.221080000000001</v>
      </c>
      <c r="KR36" s="1">
        <v>9.0319139999999997E-5</v>
      </c>
      <c r="KS36">
        <v>4.7322860000000001E-2</v>
      </c>
      <c r="KT36">
        <v>0.46343709999999999</v>
      </c>
      <c r="KU36">
        <v>15.542070000000001</v>
      </c>
      <c r="KV36" s="1">
        <v>8.7680040000000004E-5</v>
      </c>
      <c r="KW36">
        <v>4.6006150000000003E-2</v>
      </c>
      <c r="KX36">
        <v>0.46310499999999999</v>
      </c>
      <c r="KY36">
        <v>14.64648</v>
      </c>
      <c r="KZ36" s="1">
        <v>8.4789859999999997E-5</v>
      </c>
      <c r="LA36">
        <v>4.4537529999999999E-2</v>
      </c>
      <c r="LB36">
        <v>0.46278360000000002</v>
      </c>
      <c r="LC36">
        <v>13.85023</v>
      </c>
      <c r="LD36" s="1">
        <v>8.1727739999999996E-5</v>
      </c>
      <c r="LE36">
        <v>4.2969060000000003E-2</v>
      </c>
      <c r="LF36">
        <v>0.46247969999999999</v>
      </c>
      <c r="LG36">
        <v>13.45904</v>
      </c>
      <c r="LH36" s="1">
        <v>7.8694190000000002E-5</v>
      </c>
      <c r="LI36">
        <v>4.1409939999999999E-2</v>
      </c>
      <c r="LJ36">
        <v>0.46228960000000002</v>
      </c>
      <c r="LK36">
        <v>14.403090000000001</v>
      </c>
      <c r="LL36" s="1">
        <v>7.4641809999999995E-5</v>
      </c>
      <c r="LM36">
        <v>3.9384589999999997E-2</v>
      </c>
      <c r="LN36">
        <v>0.46219710000000003</v>
      </c>
      <c r="LO36">
        <v>15.601509999999999</v>
      </c>
      <c r="LP36" s="1">
        <v>6.9424550000000003E-5</v>
      </c>
      <c r="LQ36">
        <v>3.6690649999999998E-2</v>
      </c>
      <c r="LR36">
        <v>0.46214860000000002</v>
      </c>
      <c r="LS36">
        <v>16.754539999999999</v>
      </c>
      <c r="LT36" s="1">
        <v>6.4868040000000006E-5</v>
      </c>
      <c r="LU36">
        <v>3.4251320000000002E-2</v>
      </c>
      <c r="LV36">
        <v>0.46211540000000001</v>
      </c>
      <c r="LW36">
        <v>17.689070000000001</v>
      </c>
      <c r="LX36" s="1">
        <v>6.1546680000000003E-5</v>
      </c>
      <c r="LY36">
        <v>3.2451309999999997E-2</v>
      </c>
      <c r="LZ36">
        <v>0.46212229999999999</v>
      </c>
      <c r="MA36">
        <v>17.7044</v>
      </c>
      <c r="MB36" s="1">
        <v>5.8902059999999997E-5</v>
      </c>
      <c r="MC36">
        <v>3.1035900000000002E-2</v>
      </c>
      <c r="MD36">
        <v>0.46208919999999998</v>
      </c>
      <c r="ME36">
        <v>16.72935</v>
      </c>
      <c r="MF36" s="1">
        <v>5.6630730000000002E-5</v>
      </c>
      <c r="MG36">
        <v>2.9823019999999999E-2</v>
      </c>
      <c r="MH36">
        <v>0.46209230000000001</v>
      </c>
      <c r="MI36">
        <v>15.29411</v>
      </c>
      <c r="MJ36" s="1">
        <v>5.4587409999999999E-5</v>
      </c>
      <c r="MK36">
        <v>2.8743479999999998E-2</v>
      </c>
      <c r="ML36">
        <v>0.46199990000000002</v>
      </c>
      <c r="MM36">
        <v>14.316929999999999</v>
      </c>
      <c r="MN36" s="1">
        <v>5.2786040000000002E-5</v>
      </c>
      <c r="MO36">
        <v>2.7782609999999999E-2</v>
      </c>
      <c r="MP36">
        <v>0.46170600000000001</v>
      </c>
      <c r="MQ36">
        <v>14.979290000000001</v>
      </c>
      <c r="MR36" s="1">
        <v>5.2720080000000002E-5</v>
      </c>
      <c r="MS36">
        <v>2.76315E-2</v>
      </c>
      <c r="MT36">
        <v>0.46124300000000001</v>
      </c>
      <c r="MU36">
        <v>16.249269999999999</v>
      </c>
      <c r="MV36" s="1">
        <v>5.464166E-5</v>
      </c>
      <c r="MW36">
        <v>2.859857E-2</v>
      </c>
      <c r="MX36">
        <v>0.46066689999999999</v>
      </c>
      <c r="MY36">
        <v>17.286180000000002</v>
      </c>
      <c r="MZ36" s="1">
        <v>5.5805930000000003E-5</v>
      </c>
      <c r="NA36">
        <v>2.9309419999999999E-2</v>
      </c>
      <c r="NB36">
        <v>0.4600474</v>
      </c>
      <c r="NC36">
        <v>17.676839999999999</v>
      </c>
      <c r="ND36" s="1">
        <v>5.5524800000000001E-5</v>
      </c>
      <c r="NE36">
        <v>2.9275559999999999E-2</v>
      </c>
      <c r="NF36">
        <v>0.45940330000000001</v>
      </c>
      <c r="NG36">
        <v>17.126570000000001</v>
      </c>
      <c r="NH36" s="1">
        <v>5.4332690000000002E-5</v>
      </c>
      <c r="NI36">
        <v>2.872446E-2</v>
      </c>
      <c r="NJ36">
        <v>0.4587369</v>
      </c>
      <c r="NK36">
        <v>16.2043</v>
      </c>
      <c r="NL36" s="1">
        <v>5.2694749999999999E-5</v>
      </c>
      <c r="NM36">
        <v>2.791983E-2</v>
      </c>
      <c r="NN36">
        <v>0.45806000000000002</v>
      </c>
      <c r="NO36">
        <v>15.297599999999999</v>
      </c>
      <c r="NP36" s="1">
        <v>5.0881309999999998E-5</v>
      </c>
      <c r="NQ36">
        <v>2.700323E-2</v>
      </c>
      <c r="NR36">
        <v>0.4574783</v>
      </c>
      <c r="NS36">
        <v>14.56851</v>
      </c>
      <c r="NT36" s="1">
        <v>4.9021219999999999E-5</v>
      </c>
      <c r="NU36">
        <v>2.6059849999999999E-2</v>
      </c>
      <c r="NV36">
        <v>0.45709620000000001</v>
      </c>
      <c r="NW36">
        <v>14.60852</v>
      </c>
      <c r="NX36" s="1">
        <v>4.5958080000000002E-5</v>
      </c>
      <c r="NY36">
        <v>2.455328E-2</v>
      </c>
      <c r="NZ36">
        <v>0.45688499999999999</v>
      </c>
      <c r="OA36">
        <v>15.466100000000001</v>
      </c>
      <c r="OB36" s="1">
        <v>4.1515109999999999E-5</v>
      </c>
      <c r="OC36">
        <v>2.2251400000000001E-2</v>
      </c>
      <c r="OD36">
        <v>0.45676660000000002</v>
      </c>
      <c r="OE36">
        <v>16.066079999999999</v>
      </c>
      <c r="OF36" s="1">
        <v>3.7817610000000003E-5</v>
      </c>
      <c r="OG36">
        <v>2.023558E-2</v>
      </c>
      <c r="OH36">
        <v>0.45671679999999998</v>
      </c>
      <c r="OI36">
        <v>16.4041</v>
      </c>
      <c r="OJ36" s="1">
        <v>3.5297060000000002E-5</v>
      </c>
      <c r="OK36">
        <v>1.8837400000000001E-2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0.58040029999999998</v>
      </c>
      <c r="G37">
        <v>15.60032</v>
      </c>
      <c r="H37">
        <v>268.1841</v>
      </c>
      <c r="I37">
        <v>108318.6</v>
      </c>
      <c r="J37">
        <v>0.57877279999999998</v>
      </c>
      <c r="K37">
        <v>15.80387</v>
      </c>
      <c r="L37">
        <v>59.330010000000001</v>
      </c>
      <c r="M37">
        <v>31536.86</v>
      </c>
      <c r="N37">
        <v>0.5771269</v>
      </c>
      <c r="O37">
        <v>15.920970000000001</v>
      </c>
      <c r="P37">
        <v>1.7360390000000001</v>
      </c>
      <c r="Q37">
        <v>1063.595</v>
      </c>
      <c r="R37">
        <v>0.57548650000000001</v>
      </c>
      <c r="S37">
        <v>15.36379</v>
      </c>
      <c r="T37">
        <v>0.1024388</v>
      </c>
      <c r="U37">
        <v>50.981070000000003</v>
      </c>
      <c r="V37">
        <v>0.57385549999999996</v>
      </c>
      <c r="W37">
        <v>14.883520000000001</v>
      </c>
      <c r="X37" s="1">
        <v>7.0689429999999998E-2</v>
      </c>
      <c r="Y37">
        <v>31.281860000000002</v>
      </c>
      <c r="Z37">
        <v>0.57212510000000005</v>
      </c>
      <c r="AA37">
        <v>14.44134</v>
      </c>
      <c r="AB37" s="1">
        <v>6.3595659999999998E-2</v>
      </c>
      <c r="AC37">
        <v>28.131730000000001</v>
      </c>
      <c r="AD37">
        <v>0.56937150000000003</v>
      </c>
      <c r="AE37">
        <v>14.24287</v>
      </c>
      <c r="AF37" s="1">
        <v>5.9586890000000003E-2</v>
      </c>
      <c r="AG37">
        <v>26.3169</v>
      </c>
      <c r="AH37">
        <v>0.56538160000000004</v>
      </c>
      <c r="AI37">
        <v>14.23119</v>
      </c>
      <c r="AJ37" s="1">
        <v>6.8728810000000001E-2</v>
      </c>
      <c r="AK37">
        <v>30.186699999999998</v>
      </c>
      <c r="AL37">
        <v>0.5606757</v>
      </c>
      <c r="AM37">
        <v>14.72052</v>
      </c>
      <c r="AN37" s="1">
        <v>7.7171320000000002E-2</v>
      </c>
      <c r="AO37">
        <v>34.390250000000002</v>
      </c>
      <c r="AP37">
        <v>0.55554099999999995</v>
      </c>
      <c r="AQ37">
        <v>14.95865</v>
      </c>
      <c r="AR37" s="1">
        <v>7.5918440000000004E-2</v>
      </c>
      <c r="AS37">
        <v>34.362110000000001</v>
      </c>
      <c r="AT37">
        <v>0.5500737</v>
      </c>
      <c r="AU37">
        <v>14.982989999999999</v>
      </c>
      <c r="AV37" s="1">
        <v>6.9876160000000007E-2</v>
      </c>
      <c r="AW37">
        <v>31.973179999999999</v>
      </c>
      <c r="AX37">
        <v>0.54443490000000005</v>
      </c>
      <c r="AY37">
        <v>14.497210000000001</v>
      </c>
      <c r="AZ37" s="1">
        <v>6.2551270000000006E-2</v>
      </c>
      <c r="BA37">
        <v>28.93591</v>
      </c>
      <c r="BB37">
        <v>0.5386069</v>
      </c>
      <c r="BC37">
        <v>13.98133</v>
      </c>
      <c r="BD37">
        <v>5.5005409999999998E-2</v>
      </c>
      <c r="BE37">
        <v>25.705390000000001</v>
      </c>
      <c r="BF37">
        <v>0.53276849999999998</v>
      </c>
      <c r="BG37">
        <v>13.55681</v>
      </c>
      <c r="BH37" s="1">
        <v>4.8249769999999997E-2</v>
      </c>
      <c r="BI37">
        <v>22.77262</v>
      </c>
      <c r="BJ37">
        <v>0.52676279999999998</v>
      </c>
      <c r="BK37">
        <v>13.53304</v>
      </c>
      <c r="BL37" s="1">
        <v>4.2150279999999998E-2</v>
      </c>
      <c r="BM37">
        <v>20.103529999999999</v>
      </c>
      <c r="BN37">
        <v>0.52051480000000006</v>
      </c>
      <c r="BO37">
        <v>13.981949999999999</v>
      </c>
      <c r="BP37">
        <v>3.6813419999999999E-2</v>
      </c>
      <c r="BQ37">
        <v>17.746770000000001</v>
      </c>
      <c r="BR37">
        <v>0.51434530000000001</v>
      </c>
      <c r="BS37">
        <v>14.742100000000001</v>
      </c>
      <c r="BT37" s="1">
        <v>3.2245269999999999E-2</v>
      </c>
      <c r="BU37">
        <v>15.714270000000001</v>
      </c>
      <c r="BV37">
        <v>0.50847739999999997</v>
      </c>
      <c r="BW37">
        <v>15.46935</v>
      </c>
      <c r="BX37" s="1">
        <v>2.8432369999999998E-2</v>
      </c>
      <c r="BY37">
        <v>14.002840000000001</v>
      </c>
      <c r="BZ37">
        <v>0.50245870000000004</v>
      </c>
      <c r="CA37">
        <v>15.71908</v>
      </c>
      <c r="CB37" s="1">
        <v>2.4850770000000001E-2</v>
      </c>
      <c r="CC37">
        <v>12.397550000000001</v>
      </c>
      <c r="CD37">
        <v>0.49623469999999997</v>
      </c>
      <c r="CE37">
        <v>15.068680000000001</v>
      </c>
      <c r="CF37" s="1">
        <v>2.1465330000000001E-2</v>
      </c>
      <c r="CG37">
        <v>10.838979999999999</v>
      </c>
      <c r="CH37">
        <v>0.48981360000000002</v>
      </c>
      <c r="CI37">
        <v>14.12853</v>
      </c>
      <c r="CJ37" s="1">
        <v>1.8539460000000001E-2</v>
      </c>
      <c r="CK37">
        <v>9.4829120000000007</v>
      </c>
      <c r="CL37">
        <v>0.4835371</v>
      </c>
      <c r="CM37">
        <v>13.326890000000001</v>
      </c>
      <c r="CN37" s="1">
        <v>1.6047949999999998E-2</v>
      </c>
      <c r="CO37">
        <v>8.3065049999999996</v>
      </c>
      <c r="CP37">
        <v>0.4766937</v>
      </c>
      <c r="CQ37">
        <v>13.02158</v>
      </c>
      <c r="CR37" s="1">
        <v>1.3854989999999999E-2</v>
      </c>
      <c r="CS37">
        <v>7.271865</v>
      </c>
      <c r="CT37">
        <v>0.46986850000000002</v>
      </c>
      <c r="CU37">
        <v>13.53101</v>
      </c>
      <c r="CV37" s="1">
        <v>1.1919590000000001E-2</v>
      </c>
      <c r="CW37">
        <v>6.3418000000000001</v>
      </c>
      <c r="CX37">
        <v>0.4628562</v>
      </c>
      <c r="CY37">
        <v>14.54317</v>
      </c>
      <c r="CZ37" s="1">
        <v>1.0237110000000001E-2</v>
      </c>
      <c r="DA37">
        <v>5.5230360000000003</v>
      </c>
      <c r="DB37">
        <v>0.45600540000000001</v>
      </c>
      <c r="DC37">
        <v>15.392239999999999</v>
      </c>
      <c r="DD37" s="1">
        <v>8.8507169999999993E-3</v>
      </c>
      <c r="DE37">
        <v>4.8401240000000003</v>
      </c>
      <c r="DF37">
        <v>0.44881159999999998</v>
      </c>
      <c r="DG37">
        <v>15.7883</v>
      </c>
      <c r="DH37" s="1">
        <v>7.6186659999999996E-3</v>
      </c>
      <c r="DI37">
        <v>4.2321299999999997</v>
      </c>
      <c r="DJ37">
        <v>0.44140679999999999</v>
      </c>
      <c r="DK37">
        <v>15.338050000000001</v>
      </c>
      <c r="DL37" s="1">
        <v>6.5193719999999998E-3</v>
      </c>
      <c r="DM37">
        <v>3.6811349999999998</v>
      </c>
      <c r="DN37">
        <v>0.43404150000000002</v>
      </c>
      <c r="DO37">
        <v>14.668380000000001</v>
      </c>
      <c r="DP37" s="1">
        <v>5.514995E-3</v>
      </c>
      <c r="DQ37">
        <v>3.1670340000000001</v>
      </c>
      <c r="DR37">
        <v>0.4265929</v>
      </c>
      <c r="DS37">
        <v>14.048590000000001</v>
      </c>
      <c r="DT37" s="1">
        <v>4.6364240000000001E-3</v>
      </c>
      <c r="DU37">
        <v>2.7083840000000001</v>
      </c>
      <c r="DV37">
        <v>0.42017919999999997</v>
      </c>
      <c r="DW37">
        <v>13.57315</v>
      </c>
      <c r="DX37" s="1">
        <v>3.8847410000000001E-3</v>
      </c>
      <c r="DY37">
        <v>2.3029700000000002</v>
      </c>
      <c r="DZ37">
        <v>0.41564990000000002</v>
      </c>
      <c r="EA37">
        <v>13.79787</v>
      </c>
      <c r="EB37" s="1">
        <v>3.0997709999999999E-3</v>
      </c>
      <c r="EC37">
        <v>1.8706830000000001</v>
      </c>
      <c r="ED37">
        <v>0.41289920000000002</v>
      </c>
      <c r="EE37">
        <v>14.441050000000001</v>
      </c>
      <c r="EF37" s="1">
        <v>2.1529610000000001E-3</v>
      </c>
      <c r="EG37">
        <v>1.3230299999999999</v>
      </c>
      <c r="EH37">
        <v>0.41136850000000003</v>
      </c>
      <c r="EI37">
        <v>15.42582</v>
      </c>
      <c r="EJ37" s="1">
        <v>1.3864299999999999E-3</v>
      </c>
      <c r="EK37">
        <v>0.85736659999999998</v>
      </c>
      <c r="EL37">
        <v>0.41056569999999998</v>
      </c>
      <c r="EM37">
        <v>16.176349999999999</v>
      </c>
      <c r="EN37" s="1">
        <v>9.2143680000000003E-4</v>
      </c>
      <c r="EO37">
        <v>0.5666909</v>
      </c>
      <c r="EP37">
        <v>0.4101629</v>
      </c>
      <c r="EQ37">
        <v>15.990690000000001</v>
      </c>
      <c r="ER37" s="1">
        <v>6.7449019999999999E-4</v>
      </c>
      <c r="ES37">
        <v>0.41026970000000001</v>
      </c>
      <c r="ET37">
        <v>0.40993859999999999</v>
      </c>
      <c r="EU37">
        <v>15.05125</v>
      </c>
      <c r="EV37" s="1">
        <v>5.4347309999999997E-4</v>
      </c>
      <c r="EW37">
        <v>0.32727270000000003</v>
      </c>
      <c r="EX37">
        <v>0.4098328</v>
      </c>
      <c r="EY37">
        <v>14.04148</v>
      </c>
      <c r="EZ37" s="1">
        <v>4.6872199999999998E-4</v>
      </c>
      <c r="FA37">
        <v>0.28003810000000001</v>
      </c>
      <c r="FB37">
        <v>0.4097787</v>
      </c>
      <c r="FC37">
        <v>13.58864</v>
      </c>
      <c r="FD37" s="1">
        <v>4.215259E-4</v>
      </c>
      <c r="FE37">
        <v>0.25032670000000001</v>
      </c>
      <c r="FF37">
        <v>0.40975420000000001</v>
      </c>
      <c r="FG37">
        <v>14.567130000000001</v>
      </c>
      <c r="FH37" s="1">
        <v>3.8869000000000002E-4</v>
      </c>
      <c r="FI37">
        <v>0.22970869999999999</v>
      </c>
      <c r="FJ37">
        <v>0.40973359999999998</v>
      </c>
      <c r="FK37">
        <v>15.84507</v>
      </c>
      <c r="FL37" s="1">
        <v>3.6277830000000001E-4</v>
      </c>
      <c r="FM37">
        <v>0.21353420000000001</v>
      </c>
      <c r="FN37">
        <v>0.40972370000000002</v>
      </c>
      <c r="FO37">
        <v>16.72579</v>
      </c>
      <c r="FP37" s="1">
        <v>3.4159959999999998E-4</v>
      </c>
      <c r="FQ37">
        <v>0.2003075</v>
      </c>
      <c r="FR37">
        <v>0.40972389999999997</v>
      </c>
      <c r="FS37">
        <v>16.710529999999999</v>
      </c>
      <c r="FT37" s="1">
        <v>3.231393E-4</v>
      </c>
      <c r="FU37">
        <v>0.18878600000000001</v>
      </c>
      <c r="FV37">
        <v>0.40972619999999998</v>
      </c>
      <c r="FW37">
        <v>15.857329999999999</v>
      </c>
      <c r="FX37" s="1">
        <v>3.0641570000000001E-4</v>
      </c>
      <c r="FY37">
        <v>0.1783727</v>
      </c>
      <c r="FZ37">
        <v>0.40971590000000002</v>
      </c>
      <c r="GA37">
        <v>14.681039999999999</v>
      </c>
      <c r="GB37" s="1">
        <v>2.9106979999999998E-4</v>
      </c>
      <c r="GC37">
        <v>0.168846</v>
      </c>
      <c r="GD37">
        <v>0.4097288</v>
      </c>
      <c r="GE37">
        <v>13.71829</v>
      </c>
      <c r="GF37" s="1">
        <v>2.7657099999999998E-4</v>
      </c>
      <c r="GG37">
        <v>0.15986880000000001</v>
      </c>
      <c r="GH37">
        <v>0.40973619999999999</v>
      </c>
      <c r="GI37">
        <v>13.25947</v>
      </c>
      <c r="GJ37" s="1">
        <v>2.635146E-4</v>
      </c>
      <c r="GK37">
        <v>0.1517435</v>
      </c>
      <c r="GL37">
        <v>0.40972900000000001</v>
      </c>
      <c r="GM37">
        <v>14.11975</v>
      </c>
      <c r="GN37" s="1">
        <v>2.5117720000000001E-4</v>
      </c>
      <c r="GO37">
        <v>0.1441317</v>
      </c>
      <c r="GP37">
        <v>0.4097286</v>
      </c>
      <c r="GQ37">
        <v>15.43397</v>
      </c>
      <c r="GR37" s="1">
        <v>2.397636E-4</v>
      </c>
      <c r="GS37">
        <v>0.13706869999999999</v>
      </c>
      <c r="GT37">
        <v>0.40971269999999999</v>
      </c>
      <c r="GU37">
        <v>16.537559999999999</v>
      </c>
      <c r="GV37" s="1">
        <v>2.2921789999999999E-4</v>
      </c>
      <c r="GW37">
        <v>0.13056599999999999</v>
      </c>
      <c r="GX37">
        <v>0.40971730000000001</v>
      </c>
      <c r="GY37">
        <v>17.031169999999999</v>
      </c>
      <c r="GZ37" s="1">
        <v>2.1913959999999999E-4</v>
      </c>
      <c r="HA37">
        <v>0.1244217</v>
      </c>
      <c r="HB37">
        <v>0.40973310000000002</v>
      </c>
      <c r="HC37">
        <v>16.443090000000002</v>
      </c>
      <c r="HD37" s="1">
        <v>2.0936110000000001E-4</v>
      </c>
      <c r="HE37">
        <v>0.118545</v>
      </c>
      <c r="HF37">
        <v>0.40972520000000001</v>
      </c>
      <c r="HG37">
        <v>15.24334</v>
      </c>
      <c r="HH37" s="1">
        <v>2.0007719999999999E-4</v>
      </c>
      <c r="HI37">
        <v>0.1129984</v>
      </c>
      <c r="HJ37">
        <v>0.40972649999999999</v>
      </c>
      <c r="HK37">
        <v>14.212</v>
      </c>
      <c r="HL37" s="1">
        <v>1.9141899999999999E-4</v>
      </c>
      <c r="HM37">
        <v>0.10786560000000001</v>
      </c>
      <c r="HN37">
        <v>0.40973280000000001</v>
      </c>
      <c r="HO37">
        <v>13.60622</v>
      </c>
      <c r="HP37" s="1">
        <v>1.832979E-4</v>
      </c>
      <c r="HQ37">
        <v>0.10309699999999999</v>
      </c>
      <c r="HR37">
        <v>0.4097285</v>
      </c>
      <c r="HS37">
        <v>14.303990000000001</v>
      </c>
      <c r="HT37" s="1">
        <v>1.7564060000000001E-4</v>
      </c>
      <c r="HU37">
        <v>9.8645479999999994E-2</v>
      </c>
      <c r="HV37">
        <v>0.4097268</v>
      </c>
      <c r="HW37">
        <v>15.553789999999999</v>
      </c>
      <c r="HX37" s="1">
        <v>1.679625E-4</v>
      </c>
      <c r="HY37">
        <v>9.4231469999999998E-2</v>
      </c>
      <c r="HZ37">
        <v>0.40972599999999998</v>
      </c>
      <c r="IA37">
        <v>16.65709</v>
      </c>
      <c r="IB37" s="1">
        <v>1.6105469999999999E-4</v>
      </c>
      <c r="IC37">
        <v>9.0251739999999997E-2</v>
      </c>
      <c r="ID37">
        <v>0.4097305</v>
      </c>
      <c r="IE37">
        <v>17.16555</v>
      </c>
      <c r="IF37" s="1">
        <v>1.5429650000000001E-4</v>
      </c>
      <c r="IG37">
        <v>8.6404129999999996E-2</v>
      </c>
      <c r="IH37">
        <v>0.40972789999999998</v>
      </c>
      <c r="II37">
        <v>16.557950000000002</v>
      </c>
      <c r="IJ37" s="1">
        <v>1.479877E-4</v>
      </c>
      <c r="IK37">
        <v>8.2821270000000002E-2</v>
      </c>
      <c r="IL37">
        <v>0.4097269</v>
      </c>
      <c r="IM37">
        <v>15.34881</v>
      </c>
      <c r="IN37" s="1">
        <v>1.4194659999999999E-4</v>
      </c>
      <c r="IO37">
        <v>7.9406359999999995E-2</v>
      </c>
      <c r="IP37">
        <v>0.40972609999999998</v>
      </c>
      <c r="IQ37">
        <v>14.1805</v>
      </c>
      <c r="IR37" s="1">
        <v>1.362306E-4</v>
      </c>
      <c r="IS37">
        <v>7.6185459999999997E-2</v>
      </c>
      <c r="IT37">
        <v>0.40973110000000001</v>
      </c>
      <c r="IU37">
        <v>13.39682</v>
      </c>
      <c r="IV37" s="1">
        <v>1.307139E-4</v>
      </c>
      <c r="IW37">
        <v>7.3087159999999998E-2</v>
      </c>
      <c r="IX37">
        <v>0.40973110000000001</v>
      </c>
      <c r="IY37">
        <v>13.72856</v>
      </c>
      <c r="IZ37" s="1">
        <v>1.2541470000000001E-4</v>
      </c>
      <c r="JA37">
        <v>7.0103540000000006E-2</v>
      </c>
      <c r="JB37">
        <v>0.40972789999999998</v>
      </c>
      <c r="JC37">
        <v>14.34723</v>
      </c>
      <c r="JD37" s="1">
        <v>1.20612E-4</v>
      </c>
      <c r="JE37">
        <v>6.7406160000000007E-2</v>
      </c>
      <c r="JF37">
        <v>0.40971580000000002</v>
      </c>
      <c r="JG37">
        <v>15.12574</v>
      </c>
      <c r="JH37" s="1">
        <v>1.158836E-4</v>
      </c>
      <c r="JI37">
        <v>6.4765400000000001E-2</v>
      </c>
      <c r="JJ37">
        <v>0.4097247</v>
      </c>
      <c r="JK37">
        <v>15.436870000000001</v>
      </c>
      <c r="JL37" s="1">
        <v>1.114272E-4</v>
      </c>
      <c r="JM37">
        <v>6.2263100000000002E-2</v>
      </c>
      <c r="JN37">
        <v>0.40972189999999997</v>
      </c>
      <c r="JO37">
        <v>15.237970000000001</v>
      </c>
      <c r="JP37" s="1">
        <v>1.072059E-4</v>
      </c>
      <c r="JQ37">
        <v>5.9910640000000001E-2</v>
      </c>
      <c r="JR37">
        <v>0.40972720000000001</v>
      </c>
      <c r="JS37">
        <v>15.120100000000001</v>
      </c>
      <c r="JT37" s="1">
        <v>1.031833E-4</v>
      </c>
      <c r="JU37">
        <v>5.7655739999999997E-2</v>
      </c>
      <c r="JV37">
        <v>0.40971350000000001</v>
      </c>
      <c r="JW37">
        <v>14.971030000000001</v>
      </c>
      <c r="JX37" s="1">
        <v>9.9333510000000001E-5</v>
      </c>
      <c r="JY37">
        <v>5.5502870000000003E-2</v>
      </c>
      <c r="JZ37">
        <v>0.40968660000000001</v>
      </c>
      <c r="KA37">
        <v>14.955539999999999</v>
      </c>
      <c r="KB37" s="1">
        <v>9.5724419999999996E-5</v>
      </c>
      <c r="KC37">
        <v>5.347797E-2</v>
      </c>
      <c r="KD37">
        <v>0.40956680000000001</v>
      </c>
      <c r="KE37">
        <v>15.50606</v>
      </c>
      <c r="KF37" s="1">
        <v>9.3362619999999994E-5</v>
      </c>
      <c r="KG37">
        <v>5.2086830000000001E-2</v>
      </c>
      <c r="KH37">
        <v>0.4093794</v>
      </c>
      <c r="KI37">
        <v>15.99704</v>
      </c>
      <c r="KJ37" s="1">
        <v>9.302774E-5</v>
      </c>
      <c r="KK37">
        <v>5.1856590000000001E-2</v>
      </c>
      <c r="KL37">
        <v>0.4091455</v>
      </c>
      <c r="KM37">
        <v>16.29344</v>
      </c>
      <c r="KN37" s="1">
        <v>9.2467649999999999E-5</v>
      </c>
      <c r="KO37">
        <v>5.1613430000000002E-2</v>
      </c>
      <c r="KP37">
        <v>0.40887899999999999</v>
      </c>
      <c r="KQ37">
        <v>16.354420000000001</v>
      </c>
      <c r="KR37" s="1">
        <v>9.0743819999999998E-5</v>
      </c>
      <c r="KS37">
        <v>5.0739029999999997E-2</v>
      </c>
      <c r="KT37">
        <v>0.40860299999999999</v>
      </c>
      <c r="KU37">
        <v>15.713800000000001</v>
      </c>
      <c r="KV37" s="1">
        <v>8.8216529999999993E-5</v>
      </c>
      <c r="KW37">
        <v>4.9395139999999997E-2</v>
      </c>
      <c r="KX37">
        <v>0.40831210000000001</v>
      </c>
      <c r="KY37">
        <v>14.81545</v>
      </c>
      <c r="KZ37" s="1">
        <v>8.5371700000000001E-5</v>
      </c>
      <c r="LA37">
        <v>4.785213E-2</v>
      </c>
      <c r="LB37">
        <v>0.40803529999999999</v>
      </c>
      <c r="LC37">
        <v>14.00492</v>
      </c>
      <c r="LD37" s="1">
        <v>8.2324560000000005E-5</v>
      </c>
      <c r="LE37">
        <v>4.6189769999999998E-2</v>
      </c>
      <c r="LF37">
        <v>0.4077751</v>
      </c>
      <c r="LG37">
        <v>13.54041</v>
      </c>
      <c r="LH37" s="1">
        <v>7.9309280000000002E-5</v>
      </c>
      <c r="LI37">
        <v>4.4532309999999999E-2</v>
      </c>
      <c r="LJ37">
        <v>0.40760590000000002</v>
      </c>
      <c r="LK37">
        <v>14.36806</v>
      </c>
      <c r="LL37" s="1">
        <v>7.5546270000000003E-5</v>
      </c>
      <c r="LM37">
        <v>4.2506219999999997E-2</v>
      </c>
      <c r="LN37">
        <v>0.40750940000000002</v>
      </c>
      <c r="LO37">
        <v>15.55156</v>
      </c>
      <c r="LP37" s="1">
        <v>7.0462370000000003E-5</v>
      </c>
      <c r="LQ37">
        <v>3.9712740000000003E-2</v>
      </c>
      <c r="LR37">
        <v>0.40746389999999999</v>
      </c>
      <c r="LS37">
        <v>16.721450000000001</v>
      </c>
      <c r="LT37" s="1">
        <v>6.5715869999999997E-5</v>
      </c>
      <c r="LU37">
        <v>3.7022319999999997E-2</v>
      </c>
      <c r="LV37">
        <v>0.40744049999999998</v>
      </c>
      <c r="LW37">
        <v>17.749600000000001</v>
      </c>
      <c r="LX37" s="1">
        <v>6.2172179999999999E-5</v>
      </c>
      <c r="LY37">
        <v>3.4985139999999998E-2</v>
      </c>
      <c r="LZ37">
        <v>0.4074199</v>
      </c>
      <c r="MA37">
        <v>17.85134</v>
      </c>
      <c r="MB37" s="1">
        <v>5.9416180000000001E-5</v>
      </c>
      <c r="MC37">
        <v>3.3413739999999997E-2</v>
      </c>
      <c r="MD37">
        <v>0.4074065</v>
      </c>
      <c r="ME37">
        <v>16.943149999999999</v>
      </c>
      <c r="MF37" s="1">
        <v>5.706892E-5</v>
      </c>
      <c r="MG37">
        <v>3.2079440000000001E-2</v>
      </c>
      <c r="MH37">
        <v>0.40741040000000001</v>
      </c>
      <c r="MI37">
        <v>15.57559</v>
      </c>
      <c r="MJ37" s="1">
        <v>5.4994560000000001E-5</v>
      </c>
      <c r="MK37">
        <v>3.090913E-2</v>
      </c>
      <c r="ML37">
        <v>0.40732259999999998</v>
      </c>
      <c r="MM37">
        <v>14.51449</v>
      </c>
      <c r="MN37" s="1">
        <v>5.310945E-5</v>
      </c>
      <c r="MO37">
        <v>2.9845770000000001E-2</v>
      </c>
      <c r="MP37">
        <v>0.40709640000000002</v>
      </c>
      <c r="MQ37">
        <v>14.996869999999999</v>
      </c>
      <c r="MR37" s="1">
        <v>5.2566299999999998E-5</v>
      </c>
      <c r="MS37">
        <v>2.9461560000000001E-2</v>
      </c>
      <c r="MT37">
        <v>0.40670859999999998</v>
      </c>
      <c r="MU37">
        <v>16.19464</v>
      </c>
      <c r="MV37" s="1">
        <v>5.4243909999999998E-5</v>
      </c>
      <c r="MW37">
        <v>3.0349080000000001E-2</v>
      </c>
      <c r="MX37">
        <v>0.40622540000000001</v>
      </c>
      <c r="MY37">
        <v>17.28153</v>
      </c>
      <c r="MZ37" s="1">
        <v>5.5635030000000001E-5</v>
      </c>
      <c r="NA37">
        <v>3.1210979999999999E-2</v>
      </c>
      <c r="NB37">
        <v>0.4056826</v>
      </c>
      <c r="NC37">
        <v>17.79158</v>
      </c>
      <c r="ND37" s="1">
        <v>5.5630829999999998E-5</v>
      </c>
      <c r="NE37">
        <v>3.1317640000000001E-2</v>
      </c>
      <c r="NF37">
        <v>0.4051266</v>
      </c>
      <c r="NG37">
        <v>17.325559999999999</v>
      </c>
      <c r="NH37" s="1">
        <v>5.458306E-5</v>
      </c>
      <c r="NI37">
        <v>3.0809090000000001E-2</v>
      </c>
      <c r="NJ37">
        <v>0.40455079999999999</v>
      </c>
      <c r="NK37">
        <v>16.41291</v>
      </c>
      <c r="NL37" s="1">
        <v>5.3027159999999997E-5</v>
      </c>
      <c r="NM37">
        <v>2.999543E-2</v>
      </c>
      <c r="NN37">
        <v>0.40397820000000001</v>
      </c>
      <c r="NO37">
        <v>15.50282</v>
      </c>
      <c r="NP37" s="1">
        <v>5.1233670000000002E-5</v>
      </c>
      <c r="NQ37">
        <v>2.9031339999999999E-2</v>
      </c>
      <c r="NR37">
        <v>0.40345829999999999</v>
      </c>
      <c r="NS37">
        <v>14.71997</v>
      </c>
      <c r="NT37" s="1">
        <v>4.9408150000000002E-5</v>
      </c>
      <c r="NU37">
        <v>2.8040059999999999E-2</v>
      </c>
      <c r="NV37">
        <v>0.40311239999999998</v>
      </c>
      <c r="NW37">
        <v>14.670360000000001</v>
      </c>
      <c r="NX37" s="1">
        <v>4.6692539999999997E-5</v>
      </c>
      <c r="NY37">
        <v>2.6595819999999999E-2</v>
      </c>
      <c r="NZ37">
        <v>0.40290320000000002</v>
      </c>
      <c r="OA37">
        <v>15.4648</v>
      </c>
      <c r="OB37" s="1">
        <v>4.2406890000000002E-5</v>
      </c>
      <c r="OC37">
        <v>2.4235840000000002E-2</v>
      </c>
      <c r="OD37">
        <v>0.40279300000000001</v>
      </c>
      <c r="OE37">
        <v>16.07142</v>
      </c>
      <c r="OF37" s="1">
        <v>3.8504429999999999E-5</v>
      </c>
      <c r="OG37">
        <v>2.1987759999999999E-2</v>
      </c>
      <c r="OH37">
        <v>0.40274919999999997</v>
      </c>
      <c r="OI37">
        <v>16.470469999999999</v>
      </c>
      <c r="OJ37" s="1">
        <v>3.5762970000000001E-5</v>
      </c>
      <c r="OK37">
        <v>2.0379830000000002E-2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0.64797260000000001</v>
      </c>
      <c r="G38">
        <v>15.606960000000001</v>
      </c>
      <c r="H38">
        <v>226.9144</v>
      </c>
      <c r="I38">
        <v>77593.84</v>
      </c>
      <c r="J38">
        <v>0.64633810000000003</v>
      </c>
      <c r="K38">
        <v>15.83548</v>
      </c>
      <c r="L38">
        <v>87.624390000000005</v>
      </c>
      <c r="M38">
        <v>39645.94</v>
      </c>
      <c r="N38">
        <v>0.64469500000000002</v>
      </c>
      <c r="O38">
        <v>15.98325</v>
      </c>
      <c r="P38">
        <v>3.462008</v>
      </c>
      <c r="Q38">
        <v>1804.173</v>
      </c>
      <c r="R38">
        <v>0.6430671</v>
      </c>
      <c r="S38">
        <v>15.45651</v>
      </c>
      <c r="T38">
        <v>0.1392832</v>
      </c>
      <c r="U38">
        <v>64.765000000000001</v>
      </c>
      <c r="V38">
        <v>0.64139959999999996</v>
      </c>
      <c r="W38">
        <v>14.95983</v>
      </c>
      <c r="X38">
        <v>7.2123380000000001E-2</v>
      </c>
      <c r="Y38">
        <v>28.228079999999999</v>
      </c>
      <c r="Z38">
        <v>0.63956369999999996</v>
      </c>
      <c r="AA38">
        <v>14.506220000000001</v>
      </c>
      <c r="AB38" s="1">
        <v>6.4410460000000003E-2</v>
      </c>
      <c r="AC38">
        <v>25.125879999999999</v>
      </c>
      <c r="AD38">
        <v>0.63673409999999997</v>
      </c>
      <c r="AE38">
        <v>14.27422</v>
      </c>
      <c r="AF38" s="1">
        <v>5.9629460000000002E-2</v>
      </c>
      <c r="AG38">
        <v>23.241959999999999</v>
      </c>
      <c r="AH38">
        <v>0.63261990000000001</v>
      </c>
      <c r="AI38">
        <v>14.254759999999999</v>
      </c>
      <c r="AJ38" s="1">
        <v>6.7087289999999994E-2</v>
      </c>
      <c r="AK38">
        <v>25.963529999999999</v>
      </c>
      <c r="AL38">
        <v>0.62768230000000003</v>
      </c>
      <c r="AM38">
        <v>14.738860000000001</v>
      </c>
      <c r="AN38" s="1">
        <v>7.6439019999999996E-2</v>
      </c>
      <c r="AO38">
        <v>29.986180000000001</v>
      </c>
      <c r="AP38">
        <v>0.62228289999999997</v>
      </c>
      <c r="AQ38">
        <v>14.982480000000001</v>
      </c>
      <c r="AR38" s="1">
        <v>7.639261E-2</v>
      </c>
      <c r="AS38">
        <v>30.454940000000001</v>
      </c>
      <c r="AT38">
        <v>0.6165214</v>
      </c>
      <c r="AU38">
        <v>15.047639999999999</v>
      </c>
      <c r="AV38" s="1">
        <v>7.0661920000000003E-2</v>
      </c>
      <c r="AW38">
        <v>28.497520000000002</v>
      </c>
      <c r="AX38">
        <v>0.6105505</v>
      </c>
      <c r="AY38">
        <v>14.60868</v>
      </c>
      <c r="AZ38" s="1">
        <v>6.3505060000000002E-2</v>
      </c>
      <c r="BA38">
        <v>25.89696</v>
      </c>
      <c r="BB38">
        <v>0.60437719999999995</v>
      </c>
      <c r="BC38">
        <v>14.06972</v>
      </c>
      <c r="BD38" s="1">
        <v>5.5921480000000003E-2</v>
      </c>
      <c r="BE38">
        <v>23.045459999999999</v>
      </c>
      <c r="BF38">
        <v>0.5982248</v>
      </c>
      <c r="BG38">
        <v>13.64564</v>
      </c>
      <c r="BH38" s="1">
        <v>4.9077320000000001E-2</v>
      </c>
      <c r="BI38">
        <v>20.428090000000001</v>
      </c>
      <c r="BJ38">
        <v>0.59185869999999996</v>
      </c>
      <c r="BK38">
        <v>13.581049999999999</v>
      </c>
      <c r="BL38" s="1">
        <v>4.2903360000000001E-2</v>
      </c>
      <c r="BM38">
        <v>18.049399999999999</v>
      </c>
      <c r="BN38">
        <v>0.58524500000000002</v>
      </c>
      <c r="BO38">
        <v>14.007009999999999</v>
      </c>
      <c r="BP38" s="1">
        <v>3.7462580000000002E-2</v>
      </c>
      <c r="BQ38">
        <v>15.932779999999999</v>
      </c>
      <c r="BR38">
        <v>0.57862469999999999</v>
      </c>
      <c r="BS38">
        <v>14.747909999999999</v>
      </c>
      <c r="BT38" s="1">
        <v>3.280831E-2</v>
      </c>
      <c r="BU38">
        <v>14.10806</v>
      </c>
      <c r="BV38">
        <v>0.57167420000000002</v>
      </c>
      <c r="BW38">
        <v>15.501609999999999</v>
      </c>
      <c r="BX38" s="1">
        <v>2.8900450000000001E-2</v>
      </c>
      <c r="BY38">
        <v>12.562419999999999</v>
      </c>
      <c r="BZ38">
        <v>0.56452849999999999</v>
      </c>
      <c r="CA38">
        <v>15.80213</v>
      </c>
      <c r="CB38" s="1">
        <v>2.533417E-2</v>
      </c>
      <c r="CC38">
        <v>11.15672</v>
      </c>
      <c r="CD38">
        <v>0.55717430000000001</v>
      </c>
      <c r="CE38">
        <v>15.22124</v>
      </c>
      <c r="CF38" s="1">
        <v>2.1891879999999999E-2</v>
      </c>
      <c r="CG38">
        <v>9.7639849999999999</v>
      </c>
      <c r="CH38">
        <v>0.54958340000000006</v>
      </c>
      <c r="CI38">
        <v>14.28988</v>
      </c>
      <c r="CJ38" s="1">
        <v>1.892245E-2</v>
      </c>
      <c r="CK38">
        <v>8.5509350000000008</v>
      </c>
      <c r="CL38">
        <v>0.54214689999999999</v>
      </c>
      <c r="CM38">
        <v>13.45651</v>
      </c>
      <c r="CN38" s="1">
        <v>1.6370989999999998E-2</v>
      </c>
      <c r="CO38">
        <v>7.4893669999999997</v>
      </c>
      <c r="CP38">
        <v>0.53413219999999995</v>
      </c>
      <c r="CQ38">
        <v>13.07516</v>
      </c>
      <c r="CR38" s="1">
        <v>1.4149149999999999E-2</v>
      </c>
      <c r="CS38">
        <v>6.5649360000000003</v>
      </c>
      <c r="CT38">
        <v>0.52608820000000001</v>
      </c>
      <c r="CU38">
        <v>13.52863</v>
      </c>
      <c r="CV38" s="1">
        <v>1.2180379999999999E-2</v>
      </c>
      <c r="CW38">
        <v>5.7310049999999997</v>
      </c>
      <c r="CX38">
        <v>0.51784850000000004</v>
      </c>
      <c r="CY38">
        <v>14.514749999999999</v>
      </c>
      <c r="CZ38" s="1">
        <v>1.0461379999999999E-2</v>
      </c>
      <c r="DA38">
        <v>4.9935689999999999</v>
      </c>
      <c r="DB38">
        <v>0.50958709999999996</v>
      </c>
      <c r="DC38">
        <v>15.382020000000001</v>
      </c>
      <c r="DD38" s="1">
        <v>9.0402009999999994E-3</v>
      </c>
      <c r="DE38">
        <v>4.3754780000000002</v>
      </c>
      <c r="DF38">
        <v>0.50041150000000001</v>
      </c>
      <c r="DG38">
        <v>15.8476</v>
      </c>
      <c r="DH38" s="1">
        <v>7.7913089999999997E-3</v>
      </c>
      <c r="DI38">
        <v>3.8321559999999999</v>
      </c>
      <c r="DJ38">
        <v>0.49111110000000002</v>
      </c>
      <c r="DK38">
        <v>15.48076</v>
      </c>
      <c r="DL38" s="1">
        <v>6.6776359999999998E-3</v>
      </c>
      <c r="DM38">
        <v>3.3393109999999999</v>
      </c>
      <c r="DN38">
        <v>0.4817613</v>
      </c>
      <c r="DO38">
        <v>14.81847</v>
      </c>
      <c r="DP38" s="1">
        <v>5.6607890000000003E-3</v>
      </c>
      <c r="DQ38">
        <v>2.8802379999999999</v>
      </c>
      <c r="DR38">
        <v>0.47230899999999998</v>
      </c>
      <c r="DS38">
        <v>14.18244</v>
      </c>
      <c r="DT38" s="1">
        <v>4.7671600000000003E-3</v>
      </c>
      <c r="DU38">
        <v>2.468229</v>
      </c>
      <c r="DV38">
        <v>0.4638853</v>
      </c>
      <c r="DW38">
        <v>13.66015</v>
      </c>
      <c r="DX38" s="1">
        <v>3.9990290000000003E-3</v>
      </c>
      <c r="DY38">
        <v>2.1028389999999999</v>
      </c>
      <c r="DZ38">
        <v>0.45771040000000002</v>
      </c>
      <c r="EA38">
        <v>13.833349999999999</v>
      </c>
      <c r="EB38" s="1">
        <v>3.2442529999999999E-3</v>
      </c>
      <c r="EC38">
        <v>1.735557</v>
      </c>
      <c r="ED38">
        <v>0.45376109999999997</v>
      </c>
      <c r="EE38">
        <v>14.4445</v>
      </c>
      <c r="EF38" s="1">
        <v>2.3152279999999999E-3</v>
      </c>
      <c r="EG38">
        <v>1.26237</v>
      </c>
      <c r="EH38">
        <v>0.45148359999999998</v>
      </c>
      <c r="EI38">
        <v>15.402089999999999</v>
      </c>
      <c r="EJ38" s="1">
        <v>1.506187E-3</v>
      </c>
      <c r="EK38">
        <v>0.82815689999999997</v>
      </c>
      <c r="EL38">
        <v>0.45026270000000002</v>
      </c>
      <c r="EM38">
        <v>16.194230000000001</v>
      </c>
      <c r="EN38" s="1">
        <v>9.9108040000000001E-4</v>
      </c>
      <c r="EO38">
        <v>0.54290159999999998</v>
      </c>
      <c r="EP38">
        <v>0.44961570000000001</v>
      </c>
      <c r="EQ38">
        <v>16.10736</v>
      </c>
      <c r="ER38" s="1">
        <v>7.1119309999999997E-4</v>
      </c>
      <c r="ES38">
        <v>0.38554690000000003</v>
      </c>
      <c r="ET38">
        <v>0.44926240000000001</v>
      </c>
      <c r="EU38">
        <v>15.24696</v>
      </c>
      <c r="EV38" s="1">
        <v>5.6352669999999998E-4</v>
      </c>
      <c r="EW38">
        <v>0.3023457</v>
      </c>
      <c r="EX38">
        <v>0.44908550000000003</v>
      </c>
      <c r="EY38">
        <v>14.240270000000001</v>
      </c>
      <c r="EZ38" s="1">
        <v>4.8052549999999999E-4</v>
      </c>
      <c r="FA38">
        <v>0.2556949</v>
      </c>
      <c r="FB38">
        <v>0.448994</v>
      </c>
      <c r="FC38">
        <v>13.70678</v>
      </c>
      <c r="FD38" s="1">
        <v>4.2928109999999998E-4</v>
      </c>
      <c r="FE38">
        <v>0.22699269999999999</v>
      </c>
      <c r="FF38">
        <v>0.44895930000000001</v>
      </c>
      <c r="FG38">
        <v>14.544280000000001</v>
      </c>
      <c r="FH38" s="1">
        <v>3.943428E-4</v>
      </c>
      <c r="FI38">
        <v>0.20746200000000001</v>
      </c>
      <c r="FJ38">
        <v>0.44893270000000002</v>
      </c>
      <c r="FK38">
        <v>15.795360000000001</v>
      </c>
      <c r="FL38" s="1">
        <v>3.6733190000000002E-4</v>
      </c>
      <c r="FM38">
        <v>0.19246189999999999</v>
      </c>
      <c r="FN38">
        <v>0.4489168</v>
      </c>
      <c r="FO38">
        <v>16.72148</v>
      </c>
      <c r="FP38" s="1">
        <v>3.4541589999999999E-4</v>
      </c>
      <c r="FQ38">
        <v>0.180283</v>
      </c>
      <c r="FR38">
        <v>0.44891449999999999</v>
      </c>
      <c r="FS38">
        <v>16.843060000000001</v>
      </c>
      <c r="FT38" s="1">
        <v>3.2654549999999998E-4</v>
      </c>
      <c r="FU38">
        <v>0.1697989</v>
      </c>
      <c r="FV38">
        <v>0.44890950000000002</v>
      </c>
      <c r="FW38">
        <v>16.070789999999999</v>
      </c>
      <c r="FX38" s="1">
        <v>3.095021E-4</v>
      </c>
      <c r="FY38">
        <v>0.16035920000000001</v>
      </c>
      <c r="FZ38">
        <v>0.44890479999999999</v>
      </c>
      <c r="GA38">
        <v>14.896319999999999</v>
      </c>
      <c r="GB38" s="1">
        <v>2.9395480000000003E-4</v>
      </c>
      <c r="GC38">
        <v>0.15176500000000001</v>
      </c>
      <c r="GD38">
        <v>0.44891249999999999</v>
      </c>
      <c r="GE38">
        <v>13.889860000000001</v>
      </c>
      <c r="GF38" s="1">
        <v>2.7927429999999998E-4</v>
      </c>
      <c r="GG38">
        <v>0.1436809</v>
      </c>
      <c r="GH38">
        <v>0.44892100000000001</v>
      </c>
      <c r="GI38">
        <v>13.362640000000001</v>
      </c>
      <c r="GJ38" s="1">
        <v>2.6596429999999998E-4</v>
      </c>
      <c r="GK38">
        <v>0.13631219999999999</v>
      </c>
      <c r="GL38">
        <v>0.4489127</v>
      </c>
      <c r="GM38">
        <v>14.10088</v>
      </c>
      <c r="GN38" s="1">
        <v>2.5352540000000002E-4</v>
      </c>
      <c r="GO38">
        <v>0.12947819999999999</v>
      </c>
      <c r="GP38">
        <v>0.44890560000000002</v>
      </c>
      <c r="GQ38">
        <v>15.37228</v>
      </c>
      <c r="GR38" s="1">
        <v>2.4190400000000001E-4</v>
      </c>
      <c r="GS38">
        <v>0.1230849</v>
      </c>
      <c r="GT38">
        <v>0.44890029999999997</v>
      </c>
      <c r="GU38">
        <v>16.506399999999999</v>
      </c>
      <c r="GV38" s="1">
        <v>2.3120209999999999E-4</v>
      </c>
      <c r="GW38">
        <v>0.1172132</v>
      </c>
      <c r="GX38">
        <v>0.44890619999999998</v>
      </c>
      <c r="GY38">
        <v>17.11731</v>
      </c>
      <c r="GZ38" s="1">
        <v>2.2105040000000001E-4</v>
      </c>
      <c r="HA38">
        <v>0.1117023</v>
      </c>
      <c r="HB38">
        <v>0.4489186</v>
      </c>
      <c r="HC38">
        <v>16.637889999999999</v>
      </c>
      <c r="HD38" s="1">
        <v>2.1119699999999999E-4</v>
      </c>
      <c r="HE38">
        <v>0.10643179999999999</v>
      </c>
      <c r="HF38">
        <v>0.44890340000000001</v>
      </c>
      <c r="HG38">
        <v>15.46823</v>
      </c>
      <c r="HH38" s="1">
        <v>2.0178399999999999E-4</v>
      </c>
      <c r="HI38">
        <v>0.1014307</v>
      </c>
      <c r="HJ38">
        <v>0.44890409999999997</v>
      </c>
      <c r="HK38">
        <v>14.415979999999999</v>
      </c>
      <c r="HL38" s="1">
        <v>1.930093E-4</v>
      </c>
      <c r="HM38">
        <v>9.6801319999999996E-2</v>
      </c>
      <c r="HN38">
        <v>0.44891360000000002</v>
      </c>
      <c r="HO38">
        <v>13.732250000000001</v>
      </c>
      <c r="HP38" s="1">
        <v>1.847784E-4</v>
      </c>
      <c r="HQ38">
        <v>9.2500029999999997E-2</v>
      </c>
      <c r="HR38">
        <v>0.44890760000000002</v>
      </c>
      <c r="HS38">
        <v>14.298170000000001</v>
      </c>
      <c r="HT38" s="1">
        <v>1.7704330000000001E-4</v>
      </c>
      <c r="HU38">
        <v>8.8495190000000001E-2</v>
      </c>
      <c r="HV38">
        <v>0.44890560000000002</v>
      </c>
      <c r="HW38">
        <v>15.50751</v>
      </c>
      <c r="HX38" s="1">
        <v>1.693396E-4</v>
      </c>
      <c r="HY38">
        <v>8.455741E-2</v>
      </c>
      <c r="HZ38">
        <v>0.44890629999999998</v>
      </c>
      <c r="IA38">
        <v>16.633520000000001</v>
      </c>
      <c r="IB38" s="1">
        <v>1.622944E-4</v>
      </c>
      <c r="IC38">
        <v>8.0943349999999997E-2</v>
      </c>
      <c r="ID38">
        <v>0.4489166</v>
      </c>
      <c r="IE38">
        <v>17.244710000000001</v>
      </c>
      <c r="IF38" s="1">
        <v>1.5549849999999999E-4</v>
      </c>
      <c r="IG38">
        <v>7.7501470000000003E-2</v>
      </c>
      <c r="IH38">
        <v>0.44890639999999998</v>
      </c>
      <c r="II38">
        <v>16.754819999999999</v>
      </c>
      <c r="IJ38" s="1">
        <v>1.4911739999999999E-4</v>
      </c>
      <c r="IK38">
        <v>7.4274989999999999E-2</v>
      </c>
      <c r="IL38">
        <v>0.44890760000000002</v>
      </c>
      <c r="IM38">
        <v>15.580489999999999</v>
      </c>
      <c r="IN38" s="1">
        <v>1.4302069999999999E-4</v>
      </c>
      <c r="IO38">
        <v>7.1207709999999994E-2</v>
      </c>
      <c r="IP38">
        <v>0.44891730000000002</v>
      </c>
      <c r="IQ38">
        <v>14.39193</v>
      </c>
      <c r="IR38" s="1">
        <v>1.372414E-4</v>
      </c>
      <c r="IS38">
        <v>6.8309259999999997E-2</v>
      </c>
      <c r="IT38">
        <v>0.4489051</v>
      </c>
      <c r="IU38">
        <v>13.53153</v>
      </c>
      <c r="IV38" s="1">
        <v>1.316992E-4</v>
      </c>
      <c r="IW38">
        <v>6.55385E-2</v>
      </c>
      <c r="IX38">
        <v>0.44891219999999998</v>
      </c>
      <c r="IY38">
        <v>13.74719</v>
      </c>
      <c r="IZ38" s="1">
        <v>1.2633079999999999E-4</v>
      </c>
      <c r="JA38">
        <v>6.2851210000000005E-2</v>
      </c>
      <c r="JB38">
        <v>0.44890059999999998</v>
      </c>
      <c r="JC38">
        <v>14.331049999999999</v>
      </c>
      <c r="JD38" s="1">
        <v>1.214576E-4</v>
      </c>
      <c r="JE38">
        <v>6.0413290000000001E-2</v>
      </c>
      <c r="JF38">
        <v>0.4489167</v>
      </c>
      <c r="JG38">
        <v>15.096970000000001</v>
      </c>
      <c r="JH38" s="1">
        <v>1.167242E-4</v>
      </c>
      <c r="JI38">
        <v>5.8058650000000003E-2</v>
      </c>
      <c r="JJ38">
        <v>0.44890289999999999</v>
      </c>
      <c r="JK38">
        <v>15.491350000000001</v>
      </c>
      <c r="JL38" s="1">
        <v>1.1219850000000001E-4</v>
      </c>
      <c r="JM38">
        <v>5.5799880000000003E-2</v>
      </c>
      <c r="JN38">
        <v>0.4488991</v>
      </c>
      <c r="JO38">
        <v>15.34169</v>
      </c>
      <c r="JP38" s="1">
        <v>1.079602E-4</v>
      </c>
      <c r="JQ38">
        <v>5.3695050000000001E-2</v>
      </c>
      <c r="JR38">
        <v>0.44890619999999998</v>
      </c>
      <c r="JS38">
        <v>15.227359999999999</v>
      </c>
      <c r="JT38" s="1">
        <v>1.038869E-4</v>
      </c>
      <c r="JU38">
        <v>5.1664479999999999E-2</v>
      </c>
      <c r="JV38">
        <v>0.44891639999999999</v>
      </c>
      <c r="JW38">
        <v>15.0669</v>
      </c>
      <c r="JX38" s="1">
        <v>1.000122E-4</v>
      </c>
      <c r="JY38">
        <v>4.973532E-2</v>
      </c>
      <c r="JZ38">
        <v>0.4488781</v>
      </c>
      <c r="KA38">
        <v>15.0311</v>
      </c>
      <c r="KB38" s="1">
        <v>9.6351529999999996E-5</v>
      </c>
      <c r="KC38">
        <v>4.7908680000000002E-2</v>
      </c>
      <c r="KD38">
        <v>0.44873180000000001</v>
      </c>
      <c r="KE38">
        <v>15.54923</v>
      </c>
      <c r="KF38" s="1">
        <v>9.3647960000000006E-5</v>
      </c>
      <c r="KG38">
        <v>4.6511799999999999E-2</v>
      </c>
      <c r="KH38">
        <v>0.4485152</v>
      </c>
      <c r="KI38">
        <v>16.048010000000001</v>
      </c>
      <c r="KJ38" s="1">
        <v>9.3042900000000003E-5</v>
      </c>
      <c r="KK38">
        <v>4.6159430000000001E-2</v>
      </c>
      <c r="KL38">
        <v>0.44825500000000001</v>
      </c>
      <c r="KM38">
        <v>16.348549999999999</v>
      </c>
      <c r="KN38" s="1">
        <v>9.2619630000000006E-5</v>
      </c>
      <c r="KO38">
        <v>4.6000409999999999E-2</v>
      </c>
      <c r="KP38">
        <v>0.44792179999999998</v>
      </c>
      <c r="KQ38">
        <v>16.471800000000002</v>
      </c>
      <c r="KR38" s="1">
        <v>9.1093230000000006E-5</v>
      </c>
      <c r="KS38">
        <v>4.5322389999999997E-2</v>
      </c>
      <c r="KT38">
        <v>0.4475729</v>
      </c>
      <c r="KU38">
        <v>15.881180000000001</v>
      </c>
      <c r="KV38" s="1">
        <v>8.8681020000000002E-5</v>
      </c>
      <c r="KW38">
        <v>4.4188489999999997E-2</v>
      </c>
      <c r="KX38">
        <v>0.44722250000000002</v>
      </c>
      <c r="KY38">
        <v>14.98644</v>
      </c>
      <c r="KZ38" s="1">
        <v>8.5880880000000005E-5</v>
      </c>
      <c r="LA38">
        <v>4.2839460000000003E-2</v>
      </c>
      <c r="LB38">
        <v>0.44687369999999998</v>
      </c>
      <c r="LC38">
        <v>14.16414</v>
      </c>
      <c r="LD38" s="1">
        <v>8.2858399999999999E-5</v>
      </c>
      <c r="LE38">
        <v>4.1375639999999998E-2</v>
      </c>
      <c r="LF38">
        <v>0.44654769999999999</v>
      </c>
      <c r="LG38">
        <v>13.638500000000001</v>
      </c>
      <c r="LH38" s="1">
        <v>7.9846510000000003E-5</v>
      </c>
      <c r="LI38">
        <v>3.9902420000000001E-2</v>
      </c>
      <c r="LJ38">
        <v>0.44630130000000001</v>
      </c>
      <c r="LK38">
        <v>14.34656</v>
      </c>
      <c r="LL38" s="1">
        <v>7.6297069999999996E-5</v>
      </c>
      <c r="LM38">
        <v>3.8198740000000002E-2</v>
      </c>
      <c r="LN38">
        <v>0.44616329999999998</v>
      </c>
      <c r="LO38">
        <v>15.49962</v>
      </c>
      <c r="LP38" s="1">
        <v>7.1389540000000001E-5</v>
      </c>
      <c r="LQ38">
        <v>3.5811780000000001E-2</v>
      </c>
      <c r="LR38">
        <v>0.44609339999999997</v>
      </c>
      <c r="LS38">
        <v>16.681789999999999</v>
      </c>
      <c r="LT38" s="1">
        <v>6.6512319999999998E-5</v>
      </c>
      <c r="LU38">
        <v>3.3360340000000002E-2</v>
      </c>
      <c r="LV38">
        <v>0.44604159999999998</v>
      </c>
      <c r="LW38">
        <v>17.794409999999999</v>
      </c>
      <c r="LX38" s="1">
        <v>6.2757419999999998E-5</v>
      </c>
      <c r="LY38">
        <v>3.1440450000000002E-2</v>
      </c>
      <c r="LZ38">
        <v>0.44603930000000003</v>
      </c>
      <c r="MA38">
        <v>17.982399999999998</v>
      </c>
      <c r="MB38" s="1">
        <v>5.9886819999999999E-5</v>
      </c>
      <c r="MC38">
        <v>2.9981069999999999E-2</v>
      </c>
      <c r="MD38">
        <v>0.44602760000000002</v>
      </c>
      <c r="ME38">
        <v>17.148129999999998</v>
      </c>
      <c r="MF38" s="1">
        <v>5.7471759999999998E-5</v>
      </c>
      <c r="MG38">
        <v>2.8758869999999999E-2</v>
      </c>
      <c r="MH38">
        <v>0.44601279999999999</v>
      </c>
      <c r="MI38">
        <v>15.84808</v>
      </c>
      <c r="MJ38" s="1">
        <v>5.536108E-5</v>
      </c>
      <c r="MK38">
        <v>2.7697490000000002E-2</v>
      </c>
      <c r="ML38">
        <v>0.44591969999999997</v>
      </c>
      <c r="MM38">
        <v>14.736929999999999</v>
      </c>
      <c r="MN38" s="1">
        <v>5.342155E-5</v>
      </c>
      <c r="MO38">
        <v>2.672544E-2</v>
      </c>
      <c r="MP38">
        <v>0.4456736</v>
      </c>
      <c r="MQ38">
        <v>15.03937</v>
      </c>
      <c r="MR38" s="1">
        <v>5.2534100000000002E-5</v>
      </c>
      <c r="MS38">
        <v>2.621998E-2</v>
      </c>
      <c r="MT38">
        <v>0.44523669999999999</v>
      </c>
      <c r="MU38">
        <v>16.146660000000001</v>
      </c>
      <c r="MV38" s="1">
        <v>5.389735E-5</v>
      </c>
      <c r="MW38">
        <v>2.6840510000000001E-2</v>
      </c>
      <c r="MX38">
        <v>0.44465359999999998</v>
      </c>
      <c r="MY38">
        <v>17.263010000000001</v>
      </c>
      <c r="MZ38" s="1">
        <v>5.5440099999999998E-5</v>
      </c>
      <c r="NA38">
        <v>2.767244E-2</v>
      </c>
      <c r="NB38">
        <v>0.44397880000000001</v>
      </c>
      <c r="NC38">
        <v>17.886710000000001</v>
      </c>
      <c r="ND38" s="1">
        <v>5.5684959999999997E-5</v>
      </c>
      <c r="NE38">
        <v>2.7892879999999998E-2</v>
      </c>
      <c r="NF38">
        <v>0.44331429999999999</v>
      </c>
      <c r="NG38">
        <v>17.513629999999999</v>
      </c>
      <c r="NH38" s="1">
        <v>5.4789069999999998E-5</v>
      </c>
      <c r="NI38">
        <v>2.752257E-2</v>
      </c>
      <c r="NJ38">
        <v>0.44259349999999997</v>
      </c>
      <c r="NK38">
        <v>16.621259999999999</v>
      </c>
      <c r="NL38" s="1">
        <v>5.3313580000000003E-5</v>
      </c>
      <c r="NM38">
        <v>2.684162E-2</v>
      </c>
      <c r="NN38">
        <v>0.44186959999999997</v>
      </c>
      <c r="NO38">
        <v>15.710319999999999</v>
      </c>
      <c r="NP38" s="1">
        <v>5.1547859999999999E-5</v>
      </c>
      <c r="NQ38">
        <v>2.6000769999999999E-2</v>
      </c>
      <c r="NR38">
        <v>0.4412141</v>
      </c>
      <c r="NS38">
        <v>14.88433</v>
      </c>
      <c r="NT38" s="1">
        <v>4.9737980000000002E-5</v>
      </c>
      <c r="NU38">
        <v>2.5126699999999998E-2</v>
      </c>
      <c r="NV38">
        <v>0.44073879999999999</v>
      </c>
      <c r="NW38">
        <v>14.74681</v>
      </c>
      <c r="NX38" s="1">
        <v>4.7277919999999998E-5</v>
      </c>
      <c r="NY38">
        <v>2.396208E-2</v>
      </c>
      <c r="NZ38">
        <v>0.44045380000000001</v>
      </c>
      <c r="OA38">
        <v>15.4671</v>
      </c>
      <c r="OB38" s="1">
        <v>4.3201180000000001E-5</v>
      </c>
      <c r="OC38">
        <v>2.197905E-2</v>
      </c>
      <c r="OD38">
        <v>0.44028899999999999</v>
      </c>
      <c r="OE38">
        <v>16.0792</v>
      </c>
      <c r="OF38" s="1">
        <v>3.9153770000000002E-5</v>
      </c>
      <c r="OG38">
        <v>1.991422E-2</v>
      </c>
      <c r="OH38">
        <v>0.44021110000000002</v>
      </c>
      <c r="OI38">
        <v>16.51595</v>
      </c>
      <c r="OJ38" s="1">
        <v>3.6208560000000002E-5</v>
      </c>
      <c r="OK38">
        <v>1.8378889999999998E-2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0.52118949999999997</v>
      </c>
      <c r="G39">
        <v>15.6076</v>
      </c>
      <c r="H39">
        <v>183.80709999999999</v>
      </c>
      <c r="I39">
        <v>50922.86</v>
      </c>
      <c r="J39">
        <v>0.519706</v>
      </c>
      <c r="K39">
        <v>15.85163</v>
      </c>
      <c r="L39">
        <v>115.2452</v>
      </c>
      <c r="M39">
        <v>36695.980000000003</v>
      </c>
      <c r="N39">
        <v>0.51821859999999997</v>
      </c>
      <c r="O39">
        <v>16.016089999999998</v>
      </c>
      <c r="P39">
        <v>5.7169239999999997</v>
      </c>
      <c r="Q39">
        <v>1940.4359999999999</v>
      </c>
      <c r="R39">
        <v>0.51673139999999995</v>
      </c>
      <c r="S39">
        <v>15.51275</v>
      </c>
      <c r="T39">
        <v>0.19270889999999999</v>
      </c>
      <c r="U39">
        <v>63.596429999999998</v>
      </c>
      <c r="V39">
        <v>0.51522000000000001</v>
      </c>
      <c r="W39">
        <v>15.00478</v>
      </c>
      <c r="X39">
        <v>7.3712559999999996E-2</v>
      </c>
      <c r="Y39">
        <v>22.27563</v>
      </c>
      <c r="Z39">
        <v>0.51364549999999998</v>
      </c>
      <c r="AA39">
        <v>14.54622</v>
      </c>
      <c r="AB39" s="1">
        <v>6.5129179999999995E-2</v>
      </c>
      <c r="AC39">
        <v>19.656140000000001</v>
      </c>
      <c r="AD39">
        <v>0.51129449999999999</v>
      </c>
      <c r="AE39">
        <v>14.29344</v>
      </c>
      <c r="AF39" s="1">
        <v>5.9797250000000003E-2</v>
      </c>
      <c r="AG39">
        <v>18.09103</v>
      </c>
      <c r="AH39">
        <v>0.50786759999999997</v>
      </c>
      <c r="AI39">
        <v>14.267239999999999</v>
      </c>
      <c r="AJ39" s="1">
        <v>6.5710980000000002E-2</v>
      </c>
      <c r="AK39">
        <v>19.874400000000001</v>
      </c>
      <c r="AL39">
        <v>0.50369059999999999</v>
      </c>
      <c r="AM39">
        <v>14.74643</v>
      </c>
      <c r="AN39" s="1">
        <v>7.5690779999999999E-2</v>
      </c>
      <c r="AO39">
        <v>23.13486</v>
      </c>
      <c r="AP39">
        <v>0.49908140000000001</v>
      </c>
      <c r="AQ39">
        <v>14.99517</v>
      </c>
      <c r="AR39" s="1">
        <v>7.6718620000000001E-2</v>
      </c>
      <c r="AS39">
        <v>23.751999999999999</v>
      </c>
      <c r="AT39">
        <v>0.49411820000000001</v>
      </c>
      <c r="AU39">
        <v>15.08104</v>
      </c>
      <c r="AV39" s="1">
        <v>7.1322689999999994E-2</v>
      </c>
      <c r="AW39">
        <v>22.32893</v>
      </c>
      <c r="AX39">
        <v>0.48897360000000001</v>
      </c>
      <c r="AY39">
        <v>14.673410000000001</v>
      </c>
      <c r="AZ39" s="1">
        <v>6.4317009999999994E-2</v>
      </c>
      <c r="BA39">
        <v>20.359179999999999</v>
      </c>
      <c r="BB39">
        <v>0.483649</v>
      </c>
      <c r="BC39">
        <v>14.12293</v>
      </c>
      <c r="BD39" s="1">
        <v>5.6720439999999997E-2</v>
      </c>
      <c r="BE39">
        <v>18.15577</v>
      </c>
      <c r="BF39">
        <v>0.47834969999999999</v>
      </c>
      <c r="BG39">
        <v>13.698040000000001</v>
      </c>
      <c r="BH39" s="1">
        <v>4.9798969999999998E-2</v>
      </c>
      <c r="BI39">
        <v>16.114850000000001</v>
      </c>
      <c r="BJ39">
        <v>0.47285749999999999</v>
      </c>
      <c r="BK39">
        <v>13.608980000000001</v>
      </c>
      <c r="BL39" s="1">
        <v>4.3561059999999999E-2</v>
      </c>
      <c r="BM39">
        <v>14.26013</v>
      </c>
      <c r="BN39">
        <v>0.46716150000000001</v>
      </c>
      <c r="BO39">
        <v>14.02059</v>
      </c>
      <c r="BP39" s="1">
        <v>3.8032620000000003E-2</v>
      </c>
      <c r="BQ39">
        <v>12.60121</v>
      </c>
      <c r="BR39">
        <v>0.46148869999999997</v>
      </c>
      <c r="BS39">
        <v>14.74901</v>
      </c>
      <c r="BT39" s="1">
        <v>3.3301780000000003E-2</v>
      </c>
      <c r="BU39">
        <v>11.16921</v>
      </c>
      <c r="BV39">
        <v>0.45597729999999997</v>
      </c>
      <c r="BW39">
        <v>15.51605</v>
      </c>
      <c r="BX39">
        <v>2.9309789999999999E-2</v>
      </c>
      <c r="BY39">
        <v>9.9468049999999995</v>
      </c>
      <c r="BZ39">
        <v>0.4503067</v>
      </c>
      <c r="CA39">
        <v>15.84728</v>
      </c>
      <c r="CB39" s="1">
        <v>2.5749910000000001E-2</v>
      </c>
      <c r="CC39">
        <v>8.8533629999999999</v>
      </c>
      <c r="CD39">
        <v>0.44446400000000003</v>
      </c>
      <c r="CE39">
        <v>15.308859999999999</v>
      </c>
      <c r="CF39" s="1">
        <v>2.2268110000000001E-2</v>
      </c>
      <c r="CG39">
        <v>7.7591039999999998</v>
      </c>
      <c r="CH39">
        <v>0.43845980000000001</v>
      </c>
      <c r="CI39">
        <v>14.386010000000001</v>
      </c>
      <c r="CJ39" s="1">
        <v>1.9257920000000001E-2</v>
      </c>
      <c r="CK39">
        <v>6.8027290000000002</v>
      </c>
      <c r="CL39">
        <v>0.43253720000000001</v>
      </c>
      <c r="CM39">
        <v>13.53661</v>
      </c>
      <c r="CN39" s="1">
        <v>1.665498E-2</v>
      </c>
      <c r="CO39">
        <v>5.9616920000000002</v>
      </c>
      <c r="CP39">
        <v>0.42619679999999999</v>
      </c>
      <c r="CQ39">
        <v>13.10984</v>
      </c>
      <c r="CR39" s="1">
        <v>1.440614E-2</v>
      </c>
      <c r="CS39">
        <v>5.2327729999999999</v>
      </c>
      <c r="CT39">
        <v>0.41983009999999998</v>
      </c>
      <c r="CU39">
        <v>13.52844</v>
      </c>
      <c r="CV39" s="1">
        <v>1.240869E-2</v>
      </c>
      <c r="CW39">
        <v>4.5737750000000004</v>
      </c>
      <c r="CX39">
        <v>0.41329680000000002</v>
      </c>
      <c r="CY39">
        <v>14.49794</v>
      </c>
      <c r="CZ39" s="1">
        <v>1.0659699999999999E-2</v>
      </c>
      <c r="DA39">
        <v>3.9894150000000002</v>
      </c>
      <c r="DB39">
        <v>0.40679080000000001</v>
      </c>
      <c r="DC39">
        <v>15.374129999999999</v>
      </c>
      <c r="DD39" s="1">
        <v>9.2054930000000004E-3</v>
      </c>
      <c r="DE39">
        <v>3.4969169999999998</v>
      </c>
      <c r="DF39">
        <v>0.39998810000000001</v>
      </c>
      <c r="DG39">
        <v>15.877969999999999</v>
      </c>
      <c r="DH39" s="1">
        <v>7.9414099999999994E-3</v>
      </c>
      <c r="DI39">
        <v>3.0655640000000002</v>
      </c>
      <c r="DJ39">
        <v>0.39311800000000002</v>
      </c>
      <c r="DK39">
        <v>15.56062</v>
      </c>
      <c r="DL39" s="1">
        <v>6.8143500000000003E-3</v>
      </c>
      <c r="DM39">
        <v>2.6741649999999999</v>
      </c>
      <c r="DN39">
        <v>0.38625409999999999</v>
      </c>
      <c r="DO39">
        <v>14.90802</v>
      </c>
      <c r="DP39" s="1">
        <v>5.7873869999999997E-3</v>
      </c>
      <c r="DQ39">
        <v>2.310152</v>
      </c>
      <c r="DR39">
        <v>0.37925490000000001</v>
      </c>
      <c r="DS39">
        <v>14.26113</v>
      </c>
      <c r="DT39" s="1">
        <v>4.8799020000000002E-3</v>
      </c>
      <c r="DU39">
        <v>1.982092</v>
      </c>
      <c r="DV39">
        <v>0.37293769999999998</v>
      </c>
      <c r="DW39">
        <v>13.714090000000001</v>
      </c>
      <c r="DX39" s="1">
        <v>4.0970429999999999E-3</v>
      </c>
      <c r="DY39">
        <v>1.6905779999999999</v>
      </c>
      <c r="DZ39">
        <v>0.3682146</v>
      </c>
      <c r="EA39">
        <v>13.85643</v>
      </c>
      <c r="EB39" s="1">
        <v>3.3614370000000001E-3</v>
      </c>
      <c r="EC39">
        <v>1.406363</v>
      </c>
      <c r="ED39">
        <v>0.3651451</v>
      </c>
      <c r="EE39">
        <v>14.450889999999999</v>
      </c>
      <c r="EF39" s="1">
        <v>2.4535989999999999E-3</v>
      </c>
      <c r="EG39">
        <v>1.0394429999999999</v>
      </c>
      <c r="EH39">
        <v>0.36335289999999998</v>
      </c>
      <c r="EI39">
        <v>15.38861</v>
      </c>
      <c r="EJ39" s="1">
        <v>1.613265E-3</v>
      </c>
      <c r="EK39">
        <v>0.68753059999999999</v>
      </c>
      <c r="EL39">
        <v>0.36236279999999998</v>
      </c>
      <c r="EM39">
        <v>16.200299999999999</v>
      </c>
      <c r="EN39" s="1">
        <v>1.054964E-3</v>
      </c>
      <c r="EO39">
        <v>0.44914969999999999</v>
      </c>
      <c r="EP39">
        <v>0.36185610000000001</v>
      </c>
      <c r="EQ39">
        <v>16.169820000000001</v>
      </c>
      <c r="ER39" s="1">
        <v>7.4512479999999995E-4</v>
      </c>
      <c r="ES39">
        <v>0.31561699999999998</v>
      </c>
      <c r="ET39">
        <v>0.36157929999999999</v>
      </c>
      <c r="EU39">
        <v>15.35764</v>
      </c>
      <c r="EV39" s="1">
        <v>5.8189890000000005E-4</v>
      </c>
      <c r="EW39">
        <v>0.2450252</v>
      </c>
      <c r="EX39">
        <v>0.3614328</v>
      </c>
      <c r="EY39">
        <v>14.35821</v>
      </c>
      <c r="EZ39" s="1">
        <v>4.9120719999999997E-4</v>
      </c>
      <c r="FA39">
        <v>0.20575760000000001</v>
      </c>
      <c r="FB39">
        <v>0.36136109999999999</v>
      </c>
      <c r="FC39">
        <v>13.782159999999999</v>
      </c>
      <c r="FD39">
        <v>4.3620589999999998E-4</v>
      </c>
      <c r="FE39">
        <v>0.18189050000000001</v>
      </c>
      <c r="FF39">
        <v>0.36132959999999997</v>
      </c>
      <c r="FG39">
        <v>14.539809999999999</v>
      </c>
      <c r="FH39" s="1">
        <v>3.992949E-4</v>
      </c>
      <c r="FI39">
        <v>0.165825</v>
      </c>
      <c r="FJ39">
        <v>0.36131550000000001</v>
      </c>
      <c r="FK39">
        <v>15.76544</v>
      </c>
      <c r="FL39" s="1">
        <v>3.7130270000000003E-4</v>
      </c>
      <c r="FM39">
        <v>0.15364549999999999</v>
      </c>
      <c r="FN39">
        <v>0.36130109999999999</v>
      </c>
      <c r="FO39">
        <v>16.714759999999998</v>
      </c>
      <c r="FP39" s="1">
        <v>3.4871549999999999E-4</v>
      </c>
      <c r="FQ39">
        <v>0.14379649999999999</v>
      </c>
      <c r="FR39">
        <v>0.36129939999999999</v>
      </c>
      <c r="FS39">
        <v>16.913209999999999</v>
      </c>
      <c r="FT39" s="1">
        <v>3.2946709999999999E-4</v>
      </c>
      <c r="FU39">
        <v>0.13537679999999999</v>
      </c>
      <c r="FV39">
        <v>0.36129869999999997</v>
      </c>
      <c r="FW39">
        <v>16.192399999999999</v>
      </c>
      <c r="FX39" s="1">
        <v>3.121512E-4</v>
      </c>
      <c r="FY39">
        <v>0.12781500000000001</v>
      </c>
      <c r="FZ39">
        <v>0.36129080000000002</v>
      </c>
      <c r="GA39">
        <v>15.02341</v>
      </c>
      <c r="GB39" s="1">
        <v>2.9641519999999997E-4</v>
      </c>
      <c r="GC39">
        <v>0.1209485</v>
      </c>
      <c r="GD39">
        <v>0.36129539999999999</v>
      </c>
      <c r="GE39">
        <v>13.99263</v>
      </c>
      <c r="GF39" s="1">
        <v>2.81589E-4</v>
      </c>
      <c r="GG39">
        <v>0.1145004</v>
      </c>
      <c r="GH39">
        <v>0.36129679999999997</v>
      </c>
      <c r="GI39">
        <v>13.42881</v>
      </c>
      <c r="GJ39" s="1">
        <v>2.6805440000000002E-4</v>
      </c>
      <c r="GK39">
        <v>0.1085974</v>
      </c>
      <c r="GL39">
        <v>0.36129559999999999</v>
      </c>
      <c r="GM39">
        <v>14.09782</v>
      </c>
      <c r="GN39" s="1">
        <v>2.5552380000000001E-4</v>
      </c>
      <c r="GO39">
        <v>0.1031523</v>
      </c>
      <c r="GP39">
        <v>0.36129109999999998</v>
      </c>
      <c r="GQ39">
        <v>15.3375</v>
      </c>
      <c r="GR39" s="1">
        <v>2.4373440000000001E-4</v>
      </c>
      <c r="GS39">
        <v>9.8038639999999996E-2</v>
      </c>
      <c r="GT39">
        <v>0.3612863</v>
      </c>
      <c r="GU39">
        <v>16.48423</v>
      </c>
      <c r="GV39" s="1">
        <v>2.329E-4</v>
      </c>
      <c r="GW39">
        <v>9.3347189999999997E-2</v>
      </c>
      <c r="GX39">
        <v>0.36128559999999998</v>
      </c>
      <c r="GY39">
        <v>17.15971</v>
      </c>
      <c r="GZ39" s="1">
        <v>2.2267620000000001E-4</v>
      </c>
      <c r="HA39">
        <v>8.8959079999999996E-2</v>
      </c>
      <c r="HB39">
        <v>0.36129549999999999</v>
      </c>
      <c r="HC39">
        <v>16.745840000000001</v>
      </c>
      <c r="HD39" s="1">
        <v>2.127571E-4</v>
      </c>
      <c r="HE39">
        <v>8.4763619999999998E-2</v>
      </c>
      <c r="HF39">
        <v>0.36129020000000001</v>
      </c>
      <c r="HG39">
        <v>15.600070000000001</v>
      </c>
      <c r="HH39" s="1">
        <v>2.032456E-4</v>
      </c>
      <c r="HI39">
        <v>8.0772399999999994E-2</v>
      </c>
      <c r="HJ39">
        <v>0.36129040000000001</v>
      </c>
      <c r="HK39">
        <v>14.536440000000001</v>
      </c>
      <c r="HL39" s="1">
        <v>1.943697E-4</v>
      </c>
      <c r="HM39">
        <v>7.7075569999999996E-2</v>
      </c>
      <c r="HN39">
        <v>0.3612939</v>
      </c>
      <c r="HO39">
        <v>13.812709999999999</v>
      </c>
      <c r="HP39" s="1">
        <v>1.860416E-4</v>
      </c>
      <c r="HQ39">
        <v>7.3640380000000005E-2</v>
      </c>
      <c r="HR39">
        <v>0.36129430000000001</v>
      </c>
      <c r="HS39">
        <v>14.300660000000001</v>
      </c>
      <c r="HT39" s="1">
        <v>1.7823329999999999E-4</v>
      </c>
      <c r="HU39">
        <v>7.0445419999999995E-2</v>
      </c>
      <c r="HV39">
        <v>0.36129280000000003</v>
      </c>
      <c r="HW39">
        <v>15.482430000000001</v>
      </c>
      <c r="HX39" s="1">
        <v>1.7052150000000001E-4</v>
      </c>
      <c r="HY39">
        <v>6.7323300000000003E-2</v>
      </c>
      <c r="HZ39">
        <v>0.36128779999999999</v>
      </c>
      <c r="IA39">
        <v>16.616309999999999</v>
      </c>
      <c r="IB39" s="1">
        <v>1.6334809999999999E-4</v>
      </c>
      <c r="IC39">
        <v>6.4424759999999998E-2</v>
      </c>
      <c r="ID39">
        <v>0.36129430000000001</v>
      </c>
      <c r="IE39">
        <v>17.28397</v>
      </c>
      <c r="IF39" s="1">
        <v>1.5652609999999999E-4</v>
      </c>
      <c r="IG39">
        <v>6.1690469999999997E-2</v>
      </c>
      <c r="IH39">
        <v>0.36128640000000001</v>
      </c>
      <c r="II39">
        <v>16.86308</v>
      </c>
      <c r="IJ39" s="1">
        <v>1.5007829999999999E-4</v>
      </c>
      <c r="IK39">
        <v>5.9115019999999997E-2</v>
      </c>
      <c r="IL39">
        <v>0.36128900000000003</v>
      </c>
      <c r="IM39">
        <v>15.7156</v>
      </c>
      <c r="IN39" s="1">
        <v>1.439356E-4</v>
      </c>
      <c r="IO39">
        <v>5.667196E-2</v>
      </c>
      <c r="IP39">
        <v>0.3612881</v>
      </c>
      <c r="IQ39">
        <v>14.517010000000001</v>
      </c>
      <c r="IR39" s="1">
        <v>1.3810170000000001E-4</v>
      </c>
      <c r="IS39">
        <v>5.436096E-2</v>
      </c>
      <c r="IT39">
        <v>0.3612823</v>
      </c>
      <c r="IU39">
        <v>13.61632</v>
      </c>
      <c r="IV39" s="1">
        <v>1.3253310000000001E-4</v>
      </c>
      <c r="IW39">
        <v>5.2157639999999998E-2</v>
      </c>
      <c r="IX39">
        <v>0.36129299999999998</v>
      </c>
      <c r="IY39">
        <v>13.76502</v>
      </c>
      <c r="IZ39" s="1">
        <v>1.2711830000000001E-4</v>
      </c>
      <c r="JA39">
        <v>5.0016249999999998E-2</v>
      </c>
      <c r="JB39">
        <v>0.36128399999999999</v>
      </c>
      <c r="JC39">
        <v>14.32194</v>
      </c>
      <c r="JD39" s="1">
        <v>1.2217749999999999E-4</v>
      </c>
      <c r="JE39">
        <v>4.806535E-2</v>
      </c>
      <c r="JF39">
        <v>0.36129299999999998</v>
      </c>
      <c r="JG39">
        <v>15.07945</v>
      </c>
      <c r="JH39" s="1">
        <v>1.174394E-4</v>
      </c>
      <c r="JI39">
        <v>4.619827E-2</v>
      </c>
      <c r="JJ39">
        <v>0.3612899</v>
      </c>
      <c r="JK39">
        <v>15.5168</v>
      </c>
      <c r="JL39" s="1">
        <v>1.128609E-4</v>
      </c>
      <c r="JM39">
        <v>4.4394360000000001E-2</v>
      </c>
      <c r="JN39">
        <v>0.36128589999999999</v>
      </c>
      <c r="JO39">
        <v>15.401960000000001</v>
      </c>
      <c r="JP39" s="1">
        <v>1.085995E-4</v>
      </c>
      <c r="JQ39">
        <v>4.2719510000000002E-2</v>
      </c>
      <c r="JR39">
        <v>0.36128700000000002</v>
      </c>
      <c r="JS39">
        <v>15.288869999999999</v>
      </c>
      <c r="JT39" s="1">
        <v>1.044864E-4</v>
      </c>
      <c r="JU39">
        <v>4.1100600000000001E-2</v>
      </c>
      <c r="JV39">
        <v>0.36128769999999999</v>
      </c>
      <c r="JW39">
        <v>15.12576</v>
      </c>
      <c r="JX39" s="1">
        <v>1.0059110000000001E-4</v>
      </c>
      <c r="JY39">
        <v>3.9566490000000003E-2</v>
      </c>
      <c r="JZ39">
        <v>0.36126039999999998</v>
      </c>
      <c r="KA39">
        <v>15.07494</v>
      </c>
      <c r="KB39" s="1">
        <v>9.6890679999999996E-5</v>
      </c>
      <c r="KC39">
        <v>3.8108320000000001E-2</v>
      </c>
      <c r="KD39">
        <v>0.36116809999999999</v>
      </c>
      <c r="KE39">
        <v>15.57809</v>
      </c>
      <c r="KF39" s="1">
        <v>9.3939850000000001E-5</v>
      </c>
      <c r="KG39">
        <v>3.6936620000000003E-2</v>
      </c>
      <c r="KH39">
        <v>0.3610102</v>
      </c>
      <c r="KI39">
        <v>16.075769999999999</v>
      </c>
      <c r="KJ39" s="1">
        <v>9.3068320000000006E-5</v>
      </c>
      <c r="KK39">
        <v>3.658202E-2</v>
      </c>
      <c r="KL39">
        <v>0.36080709999999999</v>
      </c>
      <c r="KM39">
        <v>16.381430000000002</v>
      </c>
      <c r="KN39" s="1">
        <v>9.2725980000000005E-5</v>
      </c>
      <c r="KO39">
        <v>3.6475010000000002E-2</v>
      </c>
      <c r="KP39">
        <v>0.36056369999999999</v>
      </c>
      <c r="KQ39">
        <v>16.53434</v>
      </c>
      <c r="KR39" s="1">
        <v>9.1368300000000004E-5</v>
      </c>
      <c r="KS39">
        <v>3.5984240000000001E-2</v>
      </c>
      <c r="KT39">
        <v>0.36030309999999999</v>
      </c>
      <c r="KU39">
        <v>15.976800000000001</v>
      </c>
      <c r="KV39" s="1">
        <v>8.9064319999999995E-5</v>
      </c>
      <c r="KW39">
        <v>3.5116559999999998E-2</v>
      </c>
      <c r="KX39">
        <v>0.36004839999999999</v>
      </c>
      <c r="KY39">
        <v>15.08657</v>
      </c>
      <c r="KZ39" s="1">
        <v>8.6307290000000006E-5</v>
      </c>
      <c r="LA39">
        <v>3.4060319999999998E-2</v>
      </c>
      <c r="LB39">
        <v>0.35977940000000003</v>
      </c>
      <c r="LC39">
        <v>14.258100000000001</v>
      </c>
      <c r="LD39" s="1">
        <v>8.3310679999999994E-5</v>
      </c>
      <c r="LE39">
        <v>3.2908750000000001E-2</v>
      </c>
      <c r="LF39">
        <v>0.35952879999999998</v>
      </c>
      <c r="LG39">
        <v>13.701079999999999</v>
      </c>
      <c r="LH39" s="1">
        <v>8.0297370000000006E-5</v>
      </c>
      <c r="LI39">
        <v>3.1741829999999999E-2</v>
      </c>
      <c r="LJ39">
        <v>0.35935889999999998</v>
      </c>
      <c r="LK39">
        <v>14.341139999999999</v>
      </c>
      <c r="LL39" s="1">
        <v>7.6900050000000002E-5</v>
      </c>
      <c r="LM39">
        <v>3.0431610000000001E-2</v>
      </c>
      <c r="LN39">
        <v>0.35923660000000002</v>
      </c>
      <c r="LO39">
        <v>15.469620000000001</v>
      </c>
      <c r="LP39" s="1">
        <v>7.2168669999999997E-5</v>
      </c>
      <c r="LQ39">
        <v>2.8591189999999999E-2</v>
      </c>
      <c r="LR39">
        <v>0.35918070000000002</v>
      </c>
      <c r="LS39">
        <v>16.657520000000002</v>
      </c>
      <c r="LT39" s="1">
        <v>6.720668E-5</v>
      </c>
      <c r="LU39">
        <v>2.6628389999999998E-2</v>
      </c>
      <c r="LV39">
        <v>0.3591512</v>
      </c>
      <c r="LW39">
        <v>17.815270000000002</v>
      </c>
      <c r="LX39" s="1">
        <v>6.3270819999999999E-5</v>
      </c>
      <c r="LY39">
        <v>2.505748E-2</v>
      </c>
      <c r="LZ39">
        <v>0.35913279999999997</v>
      </c>
      <c r="MA39">
        <v>18.053509999999999</v>
      </c>
      <c r="MB39" s="1">
        <v>6.0293620000000003E-5</v>
      </c>
      <c r="MC39">
        <v>2.3871449999999999E-2</v>
      </c>
      <c r="MD39">
        <v>0.35912139999999998</v>
      </c>
      <c r="ME39">
        <v>17.26408</v>
      </c>
      <c r="MF39" s="1">
        <v>5.781944E-5</v>
      </c>
      <c r="MG39">
        <v>2.288629E-2</v>
      </c>
      <c r="MH39">
        <v>0.3591203</v>
      </c>
      <c r="MI39">
        <v>16.002649999999999</v>
      </c>
      <c r="MJ39" s="1">
        <v>5.5673510000000002E-5</v>
      </c>
      <c r="MK39">
        <v>2.2034990000000001E-2</v>
      </c>
      <c r="ML39">
        <v>0.35906490000000002</v>
      </c>
      <c r="MM39">
        <v>14.87421</v>
      </c>
      <c r="MN39" s="1">
        <v>5.3697189999999997E-5</v>
      </c>
      <c r="MO39">
        <v>2.1254640000000002E-2</v>
      </c>
      <c r="MP39">
        <v>0.35886820000000003</v>
      </c>
      <c r="MQ39">
        <v>15.07432</v>
      </c>
      <c r="MR39" s="1">
        <v>5.2536749999999998E-5</v>
      </c>
      <c r="MS39">
        <v>2.0784739999999999E-2</v>
      </c>
      <c r="MT39">
        <v>0.35856320000000003</v>
      </c>
      <c r="MU39">
        <v>16.12274</v>
      </c>
      <c r="MV39" s="1">
        <v>5.3616509999999998E-5</v>
      </c>
      <c r="MW39">
        <v>2.1193500000000001E-2</v>
      </c>
      <c r="MX39">
        <v>0.35812450000000001</v>
      </c>
      <c r="MY39">
        <v>17.247689999999999</v>
      </c>
      <c r="MZ39" s="1">
        <v>5.5250239999999998E-5</v>
      </c>
      <c r="NA39">
        <v>2.1873799999999999E-2</v>
      </c>
      <c r="NB39">
        <v>0.35763669999999997</v>
      </c>
      <c r="NC39">
        <v>17.93535</v>
      </c>
      <c r="ND39" s="1">
        <v>5.5701510000000003E-5</v>
      </c>
      <c r="NE39">
        <v>2.2105710000000001E-2</v>
      </c>
      <c r="NF39">
        <v>0.35711949999999998</v>
      </c>
      <c r="NG39">
        <v>17.61881</v>
      </c>
      <c r="NH39" s="1">
        <v>5.4950649999999999E-5</v>
      </c>
      <c r="NI39">
        <v>2.1853790000000001E-2</v>
      </c>
      <c r="NJ39">
        <v>0.35659039999999997</v>
      </c>
      <c r="NK39">
        <v>16.742329999999999</v>
      </c>
      <c r="NL39" s="1">
        <v>5.3548529999999999E-5</v>
      </c>
      <c r="NM39">
        <v>2.1335409999999999E-2</v>
      </c>
      <c r="NN39">
        <v>0.3560507</v>
      </c>
      <c r="NO39">
        <v>15.8315</v>
      </c>
      <c r="NP39" s="1">
        <v>5.1811870000000002E-5</v>
      </c>
      <c r="NQ39">
        <v>2.0678470000000001E-2</v>
      </c>
      <c r="NR39">
        <v>0.35554669999999999</v>
      </c>
      <c r="NS39">
        <v>14.98409</v>
      </c>
      <c r="NT39" s="1">
        <v>5.0009790000000003E-5</v>
      </c>
      <c r="NU39">
        <v>1.998873E-2</v>
      </c>
      <c r="NV39">
        <v>0.3551859</v>
      </c>
      <c r="NW39">
        <v>14.79679</v>
      </c>
      <c r="NX39" s="1">
        <v>4.7731919999999998E-5</v>
      </c>
      <c r="NY39">
        <v>1.9114309999999999E-2</v>
      </c>
      <c r="NZ39">
        <v>0.3549659</v>
      </c>
      <c r="OA39">
        <v>15.4718</v>
      </c>
      <c r="OB39" s="1">
        <v>4.3864589999999999E-5</v>
      </c>
      <c r="OC39">
        <v>1.7603839999999999E-2</v>
      </c>
      <c r="OD39">
        <v>0.35482390000000003</v>
      </c>
      <c r="OE39">
        <v>16.08455</v>
      </c>
      <c r="OF39" s="1">
        <v>3.9722799999999999E-5</v>
      </c>
      <c r="OG39">
        <v>1.5944719999999999E-2</v>
      </c>
      <c r="OH39">
        <v>0.35477310000000001</v>
      </c>
      <c r="OI39">
        <v>16.536300000000001</v>
      </c>
      <c r="OJ39" s="1">
        <v>3.6604180000000003E-5</v>
      </c>
      <c r="OK39">
        <v>1.4679849999999999E-2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0.84905299999999995</v>
      </c>
      <c r="G40">
        <v>15.610900000000001</v>
      </c>
      <c r="H40">
        <v>156.13650000000001</v>
      </c>
      <c r="I40">
        <v>53659.05</v>
      </c>
      <c r="J40">
        <v>0.84622160000000002</v>
      </c>
      <c r="K40">
        <v>15.871980000000001</v>
      </c>
      <c r="L40">
        <v>133.24700000000001</v>
      </c>
      <c r="M40">
        <v>60962.98</v>
      </c>
      <c r="N40">
        <v>0.8433872</v>
      </c>
      <c r="O40">
        <v>16.0535</v>
      </c>
      <c r="P40">
        <v>7.5801170000000004</v>
      </c>
      <c r="Q40">
        <v>3929.3180000000002</v>
      </c>
      <c r="R40">
        <v>0.84053069999999996</v>
      </c>
      <c r="S40">
        <v>15.584530000000001</v>
      </c>
      <c r="T40">
        <v>0.24067849999999999</v>
      </c>
      <c r="U40">
        <v>121.3921</v>
      </c>
      <c r="V40">
        <v>0.83766410000000002</v>
      </c>
      <c r="W40">
        <v>15.061159999999999</v>
      </c>
      <c r="X40">
        <v>7.4951219999999999E-2</v>
      </c>
      <c r="Y40">
        <v>31.329930000000001</v>
      </c>
      <c r="Z40">
        <v>0.83467449999999999</v>
      </c>
      <c r="AA40">
        <v>14.598839999999999</v>
      </c>
      <c r="AB40" s="1">
        <v>6.558406E-2</v>
      </c>
      <c r="AC40">
        <v>27.17784</v>
      </c>
      <c r="AD40">
        <v>0.83042990000000005</v>
      </c>
      <c r="AE40">
        <v>14.31934</v>
      </c>
      <c r="AF40" s="1">
        <v>5.9977139999999998E-2</v>
      </c>
      <c r="AG40">
        <v>24.88428</v>
      </c>
      <c r="AH40">
        <v>0.82420899999999997</v>
      </c>
      <c r="AI40">
        <v>14.28449</v>
      </c>
      <c r="AJ40">
        <v>6.4902929999999998E-2</v>
      </c>
      <c r="AK40">
        <v>26.721620000000001</v>
      </c>
      <c r="AL40">
        <v>0.81650679999999998</v>
      </c>
      <c r="AM40">
        <v>14.75651</v>
      </c>
      <c r="AN40" s="1">
        <v>7.5185020000000005E-2</v>
      </c>
      <c r="AO40">
        <v>31.325869999999998</v>
      </c>
      <c r="AP40">
        <v>0.80793919999999997</v>
      </c>
      <c r="AQ40">
        <v>15.012259999999999</v>
      </c>
      <c r="AR40" s="1">
        <v>7.68847E-2</v>
      </c>
      <c r="AS40">
        <v>32.57273</v>
      </c>
      <c r="AT40">
        <v>0.7987185</v>
      </c>
      <c r="AU40">
        <v>15.12044</v>
      </c>
      <c r="AV40" s="1">
        <v>7.1731909999999996E-2</v>
      </c>
      <c r="AW40">
        <v>30.78651</v>
      </c>
      <c r="AX40">
        <v>0.78911480000000001</v>
      </c>
      <c r="AY40">
        <v>14.75203</v>
      </c>
      <c r="AZ40" s="1">
        <v>6.4820970000000006E-2</v>
      </c>
      <c r="BA40">
        <v>28.15211</v>
      </c>
      <c r="BB40">
        <v>0.77919919999999998</v>
      </c>
      <c r="BC40">
        <v>14.192780000000001</v>
      </c>
      <c r="BD40" s="1">
        <v>5.7225669999999999E-2</v>
      </c>
      <c r="BE40">
        <v>25.144120000000001</v>
      </c>
      <c r="BF40">
        <v>0.76931300000000002</v>
      </c>
      <c r="BG40">
        <v>13.765420000000001</v>
      </c>
      <c r="BH40">
        <v>5.0255599999999997E-2</v>
      </c>
      <c r="BI40">
        <v>22.322399999999998</v>
      </c>
      <c r="BJ40">
        <v>0.75906689999999999</v>
      </c>
      <c r="BK40">
        <v>13.64813</v>
      </c>
      <c r="BL40" s="1">
        <v>4.3977210000000003E-2</v>
      </c>
      <c r="BM40">
        <v>19.761839999999999</v>
      </c>
      <c r="BN40">
        <v>0.74851559999999995</v>
      </c>
      <c r="BO40">
        <v>14.041829999999999</v>
      </c>
      <c r="BP40" s="1">
        <v>3.8395350000000002E-2</v>
      </c>
      <c r="BQ40">
        <v>17.460760000000001</v>
      </c>
      <c r="BR40">
        <v>0.73801550000000005</v>
      </c>
      <c r="BS40">
        <v>14.754949999999999</v>
      </c>
      <c r="BT40" s="1">
        <v>3.361712E-2</v>
      </c>
      <c r="BU40">
        <v>15.47186</v>
      </c>
      <c r="BV40">
        <v>0.72776540000000001</v>
      </c>
      <c r="BW40">
        <v>15.534280000000001</v>
      </c>
      <c r="BX40" s="1">
        <v>2.9571859999999998E-2</v>
      </c>
      <c r="BY40">
        <v>13.769019999999999</v>
      </c>
      <c r="BZ40">
        <v>0.71727339999999995</v>
      </c>
      <c r="CA40">
        <v>15.902469999999999</v>
      </c>
      <c r="CB40" s="1">
        <v>2.6010789999999999E-2</v>
      </c>
      <c r="CC40">
        <v>12.27459</v>
      </c>
      <c r="CD40">
        <v>0.70650639999999998</v>
      </c>
      <c r="CE40">
        <v>15.414540000000001</v>
      </c>
      <c r="CF40">
        <v>2.2509149999999999E-2</v>
      </c>
      <c r="CG40">
        <v>10.77031</v>
      </c>
      <c r="CH40">
        <v>0.6954728</v>
      </c>
      <c r="CI40">
        <v>14.50802</v>
      </c>
      <c r="CJ40" s="1">
        <v>1.9471599999999999E-2</v>
      </c>
      <c r="CK40">
        <v>9.4459250000000008</v>
      </c>
      <c r="CL40">
        <v>0.68460549999999998</v>
      </c>
      <c r="CM40">
        <v>13.64245</v>
      </c>
      <c r="CN40" s="1">
        <v>1.683693E-2</v>
      </c>
      <c r="CO40">
        <v>8.2772579999999998</v>
      </c>
      <c r="CP40">
        <v>0.6730834</v>
      </c>
      <c r="CQ40">
        <v>13.160259999999999</v>
      </c>
      <c r="CR40" s="1">
        <v>1.4569759999999999E-2</v>
      </c>
      <c r="CS40">
        <v>7.2692670000000001</v>
      </c>
      <c r="CT40">
        <v>0.66149179999999996</v>
      </c>
      <c r="CU40">
        <v>13.53467</v>
      </c>
      <c r="CV40" s="1">
        <v>1.255467E-2</v>
      </c>
      <c r="CW40">
        <v>6.3580909999999999</v>
      </c>
      <c r="CX40">
        <v>0.64964569999999999</v>
      </c>
      <c r="CY40">
        <v>14.482950000000001</v>
      </c>
      <c r="CZ40" s="1">
        <v>1.078749E-2</v>
      </c>
      <c r="DA40">
        <v>5.5483330000000004</v>
      </c>
      <c r="DB40">
        <v>0.63786109999999996</v>
      </c>
      <c r="DC40">
        <v>15.366199999999999</v>
      </c>
      <c r="DD40" s="1">
        <v>9.3121379999999993E-3</v>
      </c>
      <c r="DE40">
        <v>4.8613530000000003</v>
      </c>
      <c r="DF40">
        <v>0.62576620000000005</v>
      </c>
      <c r="DG40">
        <v>15.91329</v>
      </c>
      <c r="DH40" s="1">
        <v>8.0377520000000004E-3</v>
      </c>
      <c r="DI40">
        <v>4.2650740000000003</v>
      </c>
      <c r="DJ40">
        <v>0.61358290000000004</v>
      </c>
      <c r="DK40">
        <v>15.65915</v>
      </c>
      <c r="DL40" s="1">
        <v>6.9019440000000001E-3</v>
      </c>
      <c r="DM40">
        <v>3.7249979999999998</v>
      </c>
      <c r="DN40">
        <v>0.60134189999999998</v>
      </c>
      <c r="DO40">
        <v>15.0305</v>
      </c>
      <c r="DP40" s="1">
        <v>5.8688830000000001E-3</v>
      </c>
      <c r="DQ40">
        <v>3.2240669999999998</v>
      </c>
      <c r="DR40">
        <v>0.58885069999999995</v>
      </c>
      <c r="DS40">
        <v>14.36768</v>
      </c>
      <c r="DT40" s="1">
        <v>4.952339E-3</v>
      </c>
      <c r="DU40">
        <v>2.7699549999999999</v>
      </c>
      <c r="DV40">
        <v>0.57741310000000001</v>
      </c>
      <c r="DW40">
        <v>13.793670000000001</v>
      </c>
      <c r="DX40" s="1">
        <v>4.1599840000000003E-3</v>
      </c>
      <c r="DY40">
        <v>2.3657720000000002</v>
      </c>
      <c r="DZ40">
        <v>0.56865750000000004</v>
      </c>
      <c r="EA40">
        <v>13.896089999999999</v>
      </c>
      <c r="EB40" s="1">
        <v>3.4324709999999999E-3</v>
      </c>
      <c r="EC40">
        <v>1.9848239999999999</v>
      </c>
      <c r="ED40">
        <v>0.56285600000000002</v>
      </c>
      <c r="EE40">
        <v>14.47124</v>
      </c>
      <c r="EF40" s="1">
        <v>2.5401540000000002E-3</v>
      </c>
      <c r="EG40">
        <v>1.498958</v>
      </c>
      <c r="EH40">
        <v>0.55940369999999995</v>
      </c>
      <c r="EI40">
        <v>15.378159999999999</v>
      </c>
      <c r="EJ40" s="1">
        <v>1.6831859999999999E-3</v>
      </c>
      <c r="EK40">
        <v>1.0049060000000001</v>
      </c>
      <c r="EL40">
        <v>0.5574865</v>
      </c>
      <c r="EM40">
        <v>16.206029999999998</v>
      </c>
      <c r="EN40" s="1">
        <v>1.0977319999999999E-3</v>
      </c>
      <c r="EO40">
        <v>0.65468870000000001</v>
      </c>
      <c r="EP40">
        <v>0.55647159999999996</v>
      </c>
      <c r="EQ40">
        <v>16.247109999999999</v>
      </c>
      <c r="ER40" s="1">
        <v>7.6806019999999995E-4</v>
      </c>
      <c r="ES40">
        <v>0.45374409999999998</v>
      </c>
      <c r="ET40">
        <v>0.55593269999999995</v>
      </c>
      <c r="EU40">
        <v>15.503920000000001</v>
      </c>
      <c r="EV40" s="1">
        <v>5.9423530000000003E-4</v>
      </c>
      <c r="EW40">
        <v>0.3472017</v>
      </c>
      <c r="EX40">
        <v>0.55565039999999999</v>
      </c>
      <c r="EY40">
        <v>14.52492</v>
      </c>
      <c r="EZ40" s="1">
        <v>4.9831039999999999E-4</v>
      </c>
      <c r="FA40">
        <v>0.28854299999999999</v>
      </c>
      <c r="FB40">
        <v>0.55549870000000001</v>
      </c>
      <c r="FC40">
        <v>13.900600000000001</v>
      </c>
      <c r="FD40" s="1">
        <v>4.4075199999999998E-4</v>
      </c>
      <c r="FE40">
        <v>0.2534614</v>
      </c>
      <c r="FF40">
        <v>0.55543180000000003</v>
      </c>
      <c r="FG40">
        <v>14.55214</v>
      </c>
      <c r="FH40" s="1">
        <v>4.0249779999999998E-4</v>
      </c>
      <c r="FI40">
        <v>0.23019880000000001</v>
      </c>
      <c r="FJ40">
        <v>0.55540659999999997</v>
      </c>
      <c r="FK40">
        <v>15.72902</v>
      </c>
      <c r="FL40" s="1">
        <v>3.738503E-4</v>
      </c>
      <c r="FM40">
        <v>0.21290029999999999</v>
      </c>
      <c r="FN40">
        <v>0.55537840000000005</v>
      </c>
      <c r="FO40">
        <v>16.702629999999999</v>
      </c>
      <c r="FP40" s="1">
        <v>3.5081730000000001E-4</v>
      </c>
      <c r="FQ40">
        <v>0.1989892</v>
      </c>
      <c r="FR40">
        <v>0.55535920000000005</v>
      </c>
      <c r="FS40">
        <v>16.99943</v>
      </c>
      <c r="FT40" s="1">
        <v>3.313147E-4</v>
      </c>
      <c r="FU40">
        <v>0.1872154</v>
      </c>
      <c r="FV40">
        <v>0.55537530000000002</v>
      </c>
      <c r="FW40">
        <v>16.355219999999999</v>
      </c>
      <c r="FX40" s="1">
        <v>3.1382840000000002E-4</v>
      </c>
      <c r="FY40">
        <v>0.17669219999999999</v>
      </c>
      <c r="FZ40">
        <v>0.55535800000000002</v>
      </c>
      <c r="GA40">
        <v>15.201359999999999</v>
      </c>
      <c r="GB40" s="1">
        <v>2.9796279999999998E-4</v>
      </c>
      <c r="GC40">
        <v>0.1671589</v>
      </c>
      <c r="GD40">
        <v>0.55536339999999995</v>
      </c>
      <c r="GE40">
        <v>14.13987</v>
      </c>
      <c r="GF40" s="1">
        <v>2.8304920000000002E-4</v>
      </c>
      <c r="GG40">
        <v>0.1582384</v>
      </c>
      <c r="GH40">
        <v>0.55535820000000002</v>
      </c>
      <c r="GI40">
        <v>13.53294</v>
      </c>
      <c r="GJ40" s="1">
        <v>2.6937229999999998E-4</v>
      </c>
      <c r="GK40">
        <v>0.15002260000000001</v>
      </c>
      <c r="GL40">
        <v>0.55536350000000001</v>
      </c>
      <c r="GM40">
        <v>14.109529999999999</v>
      </c>
      <c r="GN40" s="1">
        <v>2.5677799999999999E-4</v>
      </c>
      <c r="GO40">
        <v>0.14249439999999999</v>
      </c>
      <c r="GP40">
        <v>0.55535789999999996</v>
      </c>
      <c r="GQ40">
        <v>15.296849999999999</v>
      </c>
      <c r="GR40" s="1">
        <v>2.4488960000000002E-4</v>
      </c>
      <c r="GS40">
        <v>0.1353983</v>
      </c>
      <c r="GT40">
        <v>0.55535449999999997</v>
      </c>
      <c r="GU40">
        <v>16.453140000000001</v>
      </c>
      <c r="GV40" s="1">
        <v>2.3397230000000001E-4</v>
      </c>
      <c r="GW40">
        <v>0.12889059999999999</v>
      </c>
      <c r="GX40">
        <v>0.55534600000000001</v>
      </c>
      <c r="GY40">
        <v>17.209150000000001</v>
      </c>
      <c r="GZ40" s="1">
        <v>2.2369680000000001E-4</v>
      </c>
      <c r="HA40">
        <v>0.12282709999999999</v>
      </c>
      <c r="HB40">
        <v>0.55535679999999998</v>
      </c>
      <c r="HC40">
        <v>16.885300000000001</v>
      </c>
      <c r="HD40" s="1">
        <v>2.1373489999999999E-4</v>
      </c>
      <c r="HE40">
        <v>0.1170363</v>
      </c>
      <c r="HF40">
        <v>0.55536229999999998</v>
      </c>
      <c r="HG40">
        <v>15.78346</v>
      </c>
      <c r="HH40" s="1">
        <v>2.0416950000000001E-4</v>
      </c>
      <c r="HI40">
        <v>0.11151759999999999</v>
      </c>
      <c r="HJ40">
        <v>0.55535730000000005</v>
      </c>
      <c r="HK40">
        <v>14.70623</v>
      </c>
      <c r="HL40" s="1">
        <v>1.9522699999999999E-4</v>
      </c>
      <c r="HM40">
        <v>0.1063923</v>
      </c>
      <c r="HN40">
        <v>0.55535749999999995</v>
      </c>
      <c r="HO40">
        <v>13.93783</v>
      </c>
      <c r="HP40" s="1">
        <v>1.868362E-4</v>
      </c>
      <c r="HQ40">
        <v>0.10162980000000001</v>
      </c>
      <c r="HR40">
        <v>0.55536479999999999</v>
      </c>
      <c r="HS40">
        <v>14.324439999999999</v>
      </c>
      <c r="HT40" s="1">
        <v>1.7897989999999999E-4</v>
      </c>
      <c r="HU40">
        <v>9.7205959999999994E-2</v>
      </c>
      <c r="HV40">
        <v>0.55536300000000005</v>
      </c>
      <c r="HW40">
        <v>15.457979999999999</v>
      </c>
      <c r="HX40" s="1">
        <v>1.712665E-4</v>
      </c>
      <c r="HY40">
        <v>9.2923549999999994E-2</v>
      </c>
      <c r="HZ40">
        <v>0.55534749999999999</v>
      </c>
      <c r="IA40">
        <v>16.593039999999998</v>
      </c>
      <c r="IB40" s="1">
        <v>1.6401060000000001E-4</v>
      </c>
      <c r="IC40">
        <v>8.888248E-2</v>
      </c>
      <c r="ID40">
        <v>0.5553555</v>
      </c>
      <c r="IE40">
        <v>17.33061</v>
      </c>
      <c r="IF40" s="1">
        <v>1.5717260000000001E-4</v>
      </c>
      <c r="IG40">
        <v>8.5118299999999994E-2</v>
      </c>
      <c r="IH40">
        <v>0.55534819999999996</v>
      </c>
      <c r="II40">
        <v>17.001460000000002</v>
      </c>
      <c r="IJ40" s="1">
        <v>1.5068159999999999E-4</v>
      </c>
      <c r="IK40">
        <v>8.1549460000000004E-2</v>
      </c>
      <c r="IL40">
        <v>0.55534930000000005</v>
      </c>
      <c r="IM40">
        <v>15.90193</v>
      </c>
      <c r="IN40" s="1">
        <v>1.4450960000000001E-4</v>
      </c>
      <c r="IO40">
        <v>7.817607E-2</v>
      </c>
      <c r="IP40">
        <v>0.55534790000000001</v>
      </c>
      <c r="IQ40">
        <v>14.692769999999999</v>
      </c>
      <c r="IR40" s="1">
        <v>1.3864159999999999E-4</v>
      </c>
      <c r="IS40">
        <v>7.4979509999999999E-2</v>
      </c>
      <c r="IT40">
        <v>0.55534340000000004</v>
      </c>
      <c r="IU40">
        <v>13.74546</v>
      </c>
      <c r="IV40" s="1">
        <v>1.3305599999999999E-4</v>
      </c>
      <c r="IW40">
        <v>7.1943800000000002E-2</v>
      </c>
      <c r="IX40">
        <v>0.55535579999999996</v>
      </c>
      <c r="IY40">
        <v>13.80687</v>
      </c>
      <c r="IZ40" s="1">
        <v>1.2761599999999999E-4</v>
      </c>
      <c r="JA40">
        <v>6.8989659999999994E-2</v>
      </c>
      <c r="JB40">
        <v>0.55535350000000006</v>
      </c>
      <c r="JC40">
        <v>14.31428</v>
      </c>
      <c r="JD40" s="1">
        <v>1.2263199999999999E-4</v>
      </c>
      <c r="JE40">
        <v>6.6275440000000005E-2</v>
      </c>
      <c r="JF40">
        <v>0.55536280000000005</v>
      </c>
      <c r="JG40">
        <v>15.05897</v>
      </c>
      <c r="JH40" s="1">
        <v>1.178877E-4</v>
      </c>
      <c r="JI40">
        <v>6.3711080000000003E-2</v>
      </c>
      <c r="JJ40">
        <v>0.55535690000000004</v>
      </c>
      <c r="JK40">
        <v>15.543279999999999</v>
      </c>
      <c r="JL40" s="1">
        <v>1.1327970000000001E-4</v>
      </c>
      <c r="JM40">
        <v>6.121505E-2</v>
      </c>
      <c r="JN40">
        <v>0.55535449999999997</v>
      </c>
      <c r="JO40">
        <v>15.48658</v>
      </c>
      <c r="JP40" s="1">
        <v>1.089999E-4</v>
      </c>
      <c r="JQ40">
        <v>5.8900979999999999E-2</v>
      </c>
      <c r="JR40">
        <v>0.55534519999999998</v>
      </c>
      <c r="JS40">
        <v>15.37494</v>
      </c>
      <c r="JT40" s="1">
        <v>1.048633E-4</v>
      </c>
      <c r="JU40">
        <v>5.6663779999999997E-2</v>
      </c>
      <c r="JV40">
        <v>0.5553477</v>
      </c>
      <c r="JW40">
        <v>15.214259999999999</v>
      </c>
      <c r="JX40" s="1">
        <v>1.00954E-4</v>
      </c>
      <c r="JY40">
        <v>5.4548699999999999E-2</v>
      </c>
      <c r="JZ40">
        <v>0.55531079999999999</v>
      </c>
      <c r="KA40">
        <v>15.13852</v>
      </c>
      <c r="KB40" s="1">
        <v>9.7231330000000001E-5</v>
      </c>
      <c r="KC40">
        <v>5.2530609999999998E-2</v>
      </c>
      <c r="KD40">
        <v>0.55517380000000005</v>
      </c>
      <c r="KE40">
        <v>15.630839999999999</v>
      </c>
      <c r="KF40" s="1">
        <v>9.4149730000000006E-5</v>
      </c>
      <c r="KG40">
        <v>5.0823439999999998E-2</v>
      </c>
      <c r="KH40">
        <v>0.55489770000000005</v>
      </c>
      <c r="KI40">
        <v>16.11468</v>
      </c>
      <c r="KJ40" s="1">
        <v>9.3095499999999997E-5</v>
      </c>
      <c r="KK40">
        <v>5.0180250000000003E-2</v>
      </c>
      <c r="KL40">
        <v>0.55455670000000001</v>
      </c>
      <c r="KM40">
        <v>16.432359999999999</v>
      </c>
      <c r="KN40" s="1">
        <v>9.2781879999999999E-5</v>
      </c>
      <c r="KO40">
        <v>5.004687E-2</v>
      </c>
      <c r="KP40">
        <v>0.55413140000000005</v>
      </c>
      <c r="KQ40">
        <v>16.6145</v>
      </c>
      <c r="KR40" s="1">
        <v>9.1529969999999997E-5</v>
      </c>
      <c r="KS40">
        <v>4.9460909999999997E-2</v>
      </c>
      <c r="KT40">
        <v>0.55369420000000003</v>
      </c>
      <c r="KU40">
        <v>16.105930000000001</v>
      </c>
      <c r="KV40" s="1">
        <v>8.9299430000000003E-5</v>
      </c>
      <c r="KW40">
        <v>4.8335049999999997E-2</v>
      </c>
      <c r="KX40">
        <v>0.55324390000000001</v>
      </c>
      <c r="KY40">
        <v>15.226430000000001</v>
      </c>
      <c r="KZ40" s="1">
        <v>8.6572019999999999E-5</v>
      </c>
      <c r="LA40">
        <v>4.6913570000000002E-2</v>
      </c>
      <c r="LB40">
        <v>0.55278490000000002</v>
      </c>
      <c r="LC40">
        <v>14.390639999999999</v>
      </c>
      <c r="LD40" s="1">
        <v>8.3594749999999998E-5</v>
      </c>
      <c r="LE40">
        <v>4.5352919999999998E-2</v>
      </c>
      <c r="LF40">
        <v>0.5523363</v>
      </c>
      <c r="LG40">
        <v>13.79932</v>
      </c>
      <c r="LH40" s="1">
        <v>8.0578800000000002E-5</v>
      </c>
      <c r="LI40">
        <v>4.3751539999999998E-2</v>
      </c>
      <c r="LJ40">
        <v>0.55200210000000005</v>
      </c>
      <c r="LK40">
        <v>14.35009</v>
      </c>
      <c r="LL40" s="1">
        <v>7.7260909999999998E-5</v>
      </c>
      <c r="LM40">
        <v>4.2016850000000001E-2</v>
      </c>
      <c r="LN40">
        <v>0.5517936</v>
      </c>
      <c r="LO40">
        <v>15.43402</v>
      </c>
      <c r="LP40" s="1">
        <v>7.2650439999999994E-5</v>
      </c>
      <c r="LQ40">
        <v>3.9599059999999998E-2</v>
      </c>
      <c r="LR40">
        <v>0.55168660000000003</v>
      </c>
      <c r="LS40">
        <v>16.628319999999999</v>
      </c>
      <c r="LT40" s="1">
        <v>6.7651720000000003E-5</v>
      </c>
      <c r="LU40">
        <v>3.6886040000000002E-2</v>
      </c>
      <c r="LV40">
        <v>0.55161749999999998</v>
      </c>
      <c r="LW40">
        <v>17.841899999999999</v>
      </c>
      <c r="LX40" s="1">
        <v>6.3603350000000005E-5</v>
      </c>
      <c r="LY40">
        <v>3.4639709999999997E-2</v>
      </c>
      <c r="LZ40">
        <v>0.55157509999999998</v>
      </c>
      <c r="MA40">
        <v>18.145299999999999</v>
      </c>
      <c r="MB40" s="1">
        <v>6.0553039999999997E-5</v>
      </c>
      <c r="MC40">
        <v>3.2950380000000001E-2</v>
      </c>
      <c r="MD40">
        <v>0.55156859999999996</v>
      </c>
      <c r="ME40">
        <v>17.419180000000001</v>
      </c>
      <c r="MF40" s="1">
        <v>5.8040790000000001E-5</v>
      </c>
      <c r="MG40">
        <v>3.1566820000000002E-2</v>
      </c>
      <c r="MH40">
        <v>0.55155900000000002</v>
      </c>
      <c r="MI40">
        <v>16.209800000000001</v>
      </c>
      <c r="MJ40" s="1">
        <v>5.5870779999999999E-5</v>
      </c>
      <c r="MK40">
        <v>3.0378289999999999E-2</v>
      </c>
      <c r="ML40">
        <v>0.55147480000000004</v>
      </c>
      <c r="MM40">
        <v>15.07985</v>
      </c>
      <c r="MN40" s="1">
        <v>5.3874859999999999E-5</v>
      </c>
      <c r="MO40">
        <v>2.9292189999999999E-2</v>
      </c>
      <c r="MP40">
        <v>0.55116019999999999</v>
      </c>
      <c r="MQ40">
        <v>15.149229999999999</v>
      </c>
      <c r="MR40" s="1">
        <v>5.2575219999999999E-5</v>
      </c>
      <c r="MS40">
        <v>2.853839E-2</v>
      </c>
      <c r="MT40">
        <v>0.55063890000000004</v>
      </c>
      <c r="MU40">
        <v>16.106110000000001</v>
      </c>
      <c r="MV40" s="1">
        <v>5.345254E-5</v>
      </c>
      <c r="MW40">
        <v>2.892486E-2</v>
      </c>
      <c r="MX40">
        <v>0.54991380000000001</v>
      </c>
      <c r="MY40">
        <v>17.225339999999999</v>
      </c>
      <c r="MZ40" s="1">
        <v>5.5120059999999998E-5</v>
      </c>
      <c r="NA40">
        <v>2.9872860000000001E-2</v>
      </c>
      <c r="NB40">
        <v>0.54907090000000003</v>
      </c>
      <c r="NC40">
        <v>17.995470000000001</v>
      </c>
      <c r="ND40" s="1">
        <v>5.5708979999999997E-5</v>
      </c>
      <c r="NE40">
        <v>3.0299099999999999E-2</v>
      </c>
      <c r="NF40">
        <v>0.54818529999999999</v>
      </c>
      <c r="NG40">
        <v>17.758780000000002</v>
      </c>
      <c r="NH40" s="1">
        <v>5.5045350000000003E-5</v>
      </c>
      <c r="NI40">
        <v>3.0036529999999999E-2</v>
      </c>
      <c r="NJ40">
        <v>0.54725970000000002</v>
      </c>
      <c r="NK40">
        <v>16.911930000000002</v>
      </c>
      <c r="NL40" s="1">
        <v>5.3692200000000001E-5</v>
      </c>
      <c r="NM40">
        <v>2.9368720000000001E-2</v>
      </c>
      <c r="NN40">
        <v>0.54631019999999997</v>
      </c>
      <c r="NO40">
        <v>16.002420000000001</v>
      </c>
      <c r="NP40" s="1">
        <v>5.1977320000000003E-5</v>
      </c>
      <c r="NQ40">
        <v>2.848939E-2</v>
      </c>
      <c r="NR40">
        <v>0.54543410000000003</v>
      </c>
      <c r="NS40">
        <v>15.13158</v>
      </c>
      <c r="NT40" s="1">
        <v>5.0178790000000001E-5</v>
      </c>
      <c r="NU40">
        <v>2.7547829999999999E-2</v>
      </c>
      <c r="NV40">
        <v>0.54476119999999995</v>
      </c>
      <c r="NW40">
        <v>14.881360000000001</v>
      </c>
      <c r="NX40" s="1">
        <v>4.7996089999999999E-5</v>
      </c>
      <c r="NY40">
        <v>2.6423749999999999E-2</v>
      </c>
      <c r="NZ40">
        <v>0.54434099999999996</v>
      </c>
      <c r="OA40">
        <v>15.490259999999999</v>
      </c>
      <c r="OB40" s="1">
        <v>4.4272569999999998E-5</v>
      </c>
      <c r="OC40">
        <v>2.4481409999999999E-2</v>
      </c>
      <c r="OD40">
        <v>0.54408540000000005</v>
      </c>
      <c r="OE40">
        <v>16.097329999999999</v>
      </c>
      <c r="OF40" s="1">
        <v>4.0090209999999998E-5</v>
      </c>
      <c r="OG40">
        <v>2.218173E-2</v>
      </c>
      <c r="OH40">
        <v>0.54396840000000002</v>
      </c>
      <c r="OI40">
        <v>16.557790000000001</v>
      </c>
      <c r="OJ40" s="1">
        <v>3.6863399999999997E-5</v>
      </c>
      <c r="OK40">
        <v>2.035673E-2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0.78403279999999997</v>
      </c>
      <c r="G41">
        <v>15.63547</v>
      </c>
      <c r="H41">
        <v>109.01560000000001</v>
      </c>
      <c r="I41">
        <v>31756.18</v>
      </c>
      <c r="J41">
        <v>0.78187870000000004</v>
      </c>
      <c r="K41">
        <v>15.906459999999999</v>
      </c>
      <c r="L41">
        <v>165.61150000000001</v>
      </c>
      <c r="M41">
        <v>64661.59</v>
      </c>
      <c r="N41">
        <v>0.7797269</v>
      </c>
      <c r="O41">
        <v>16.104399999999998</v>
      </c>
      <c r="P41">
        <v>12.419280000000001</v>
      </c>
      <c r="Q41">
        <v>5642.1970000000001</v>
      </c>
      <c r="R41">
        <v>0.777536</v>
      </c>
      <c r="S41">
        <v>15.67783</v>
      </c>
      <c r="T41">
        <v>0.38582490000000003</v>
      </c>
      <c r="U41">
        <v>179.4453</v>
      </c>
      <c r="V41">
        <v>0.77534780000000003</v>
      </c>
      <c r="W41">
        <v>15.136369999999999</v>
      </c>
      <c r="X41">
        <v>7.8284629999999994E-2</v>
      </c>
      <c r="Y41">
        <v>29.09356</v>
      </c>
      <c r="Z41">
        <v>0.77309600000000001</v>
      </c>
      <c r="AA41">
        <v>14.67154</v>
      </c>
      <c r="AB41" s="1">
        <v>6.6425230000000002E-2</v>
      </c>
      <c r="AC41">
        <v>24.135729999999999</v>
      </c>
      <c r="AD41">
        <v>0.76987510000000003</v>
      </c>
      <c r="AE41">
        <v>14.358750000000001</v>
      </c>
      <c r="AF41" s="1">
        <v>6.041436E-2</v>
      </c>
      <c r="AG41">
        <v>21.97382</v>
      </c>
      <c r="AH41">
        <v>0.76514800000000005</v>
      </c>
      <c r="AI41">
        <v>14.316940000000001</v>
      </c>
      <c r="AJ41" s="1">
        <v>6.3544180000000006E-2</v>
      </c>
      <c r="AK41">
        <v>22.908770000000001</v>
      </c>
      <c r="AL41">
        <v>0.75922500000000004</v>
      </c>
      <c r="AM41">
        <v>14.785360000000001</v>
      </c>
      <c r="AN41" s="1">
        <v>7.4138129999999997E-2</v>
      </c>
      <c r="AO41">
        <v>26.941420000000001</v>
      </c>
      <c r="AP41">
        <v>0.75268780000000002</v>
      </c>
      <c r="AQ41">
        <v>15.0459</v>
      </c>
      <c r="AR41" s="1">
        <v>7.7032799999999998E-2</v>
      </c>
      <c r="AS41">
        <v>28.420310000000001</v>
      </c>
      <c r="AT41">
        <v>0.74557419999999996</v>
      </c>
      <c r="AU41">
        <v>15.177490000000001</v>
      </c>
      <c r="AV41" s="1">
        <v>7.2425959999999998E-2</v>
      </c>
      <c r="AW41">
        <v>27.028839999999999</v>
      </c>
      <c r="AX41">
        <v>0.73816499999999996</v>
      </c>
      <c r="AY41">
        <v>14.84808</v>
      </c>
      <c r="AZ41" s="1">
        <v>6.5691609999999998E-2</v>
      </c>
      <c r="BA41">
        <v>24.75479</v>
      </c>
      <c r="BB41">
        <v>0.730491</v>
      </c>
      <c r="BC41">
        <v>14.292529999999999</v>
      </c>
      <c r="BD41" s="1">
        <v>5.8123029999999999E-2</v>
      </c>
      <c r="BE41">
        <v>22.114439999999998</v>
      </c>
      <c r="BF41">
        <v>0.7229409</v>
      </c>
      <c r="BG41">
        <v>13.858219999999999</v>
      </c>
      <c r="BH41" s="1">
        <v>5.1066399999999998E-2</v>
      </c>
      <c r="BI41">
        <v>19.593820000000001</v>
      </c>
      <c r="BJ41">
        <v>0.71503519999999998</v>
      </c>
      <c r="BK41">
        <v>13.717040000000001</v>
      </c>
      <c r="BL41" s="1">
        <v>4.4715970000000001E-2</v>
      </c>
      <c r="BM41">
        <v>17.31466</v>
      </c>
      <c r="BN41">
        <v>0.70685739999999997</v>
      </c>
      <c r="BO41">
        <v>14.09329</v>
      </c>
      <c r="BP41" s="1">
        <v>3.9043050000000003E-2</v>
      </c>
      <c r="BQ41">
        <v>15.26191</v>
      </c>
      <c r="BR41">
        <v>0.69878070000000003</v>
      </c>
      <c r="BS41">
        <v>14.794700000000001</v>
      </c>
      <c r="BT41" s="1">
        <v>3.417887E-2</v>
      </c>
      <c r="BU41">
        <v>13.494540000000001</v>
      </c>
      <c r="BV41">
        <v>0.69063909999999995</v>
      </c>
      <c r="BW41">
        <v>15.578720000000001</v>
      </c>
      <c r="BX41" s="1">
        <v>3.0038889999999999E-2</v>
      </c>
      <c r="BY41">
        <v>11.976190000000001</v>
      </c>
      <c r="BZ41">
        <v>0.68227669999999996</v>
      </c>
      <c r="CA41">
        <v>15.98279</v>
      </c>
      <c r="CB41" s="1">
        <v>2.6464359999999999E-2</v>
      </c>
      <c r="CC41">
        <v>10.66827</v>
      </c>
      <c r="CD41">
        <v>0.67364990000000002</v>
      </c>
      <c r="CE41">
        <v>15.539899999999999</v>
      </c>
      <c r="CF41">
        <v>2.2940350000000002E-2</v>
      </c>
      <c r="CG41">
        <v>9.3595000000000006</v>
      </c>
      <c r="CH41">
        <v>0.66480589999999995</v>
      </c>
      <c r="CI41">
        <v>14.663449999999999</v>
      </c>
      <c r="CJ41" s="1">
        <v>1.9850309999999999E-2</v>
      </c>
      <c r="CK41">
        <v>8.1923890000000004</v>
      </c>
      <c r="CL41">
        <v>0.65600729999999996</v>
      </c>
      <c r="CM41">
        <v>13.78332</v>
      </c>
      <c r="CN41" s="1">
        <v>1.716229E-2</v>
      </c>
      <c r="CO41">
        <v>7.1637829999999996</v>
      </c>
      <c r="CP41">
        <v>0.64666089999999998</v>
      </c>
      <c r="CQ41">
        <v>13.240259999999999</v>
      </c>
      <c r="CR41" s="1">
        <v>1.4859509999999999E-2</v>
      </c>
      <c r="CS41">
        <v>6.2795389999999998</v>
      </c>
      <c r="CT41">
        <v>0.6372871</v>
      </c>
      <c r="CU41">
        <v>13.571249999999999</v>
      </c>
      <c r="CV41" s="1">
        <v>1.281524E-2</v>
      </c>
      <c r="CW41">
        <v>5.4837879999999997</v>
      </c>
      <c r="CX41">
        <v>0.62765360000000003</v>
      </c>
      <c r="CY41">
        <v>14.490769999999999</v>
      </c>
      <c r="CZ41" s="1">
        <v>1.101793E-2</v>
      </c>
      <c r="DA41">
        <v>4.776173</v>
      </c>
      <c r="DB41">
        <v>0.61797780000000002</v>
      </c>
      <c r="DC41">
        <v>15.37345</v>
      </c>
      <c r="DD41" s="1">
        <v>9.5050919999999997E-3</v>
      </c>
      <c r="DE41">
        <v>4.1719499999999998</v>
      </c>
      <c r="DF41">
        <v>0.60793529999999996</v>
      </c>
      <c r="DG41">
        <v>15.96021</v>
      </c>
      <c r="DH41" s="1">
        <v>8.2111809999999997E-3</v>
      </c>
      <c r="DI41">
        <v>3.6555059999999999</v>
      </c>
      <c r="DJ41">
        <v>0.59769190000000005</v>
      </c>
      <c r="DK41">
        <v>15.769</v>
      </c>
      <c r="DL41" s="1">
        <v>7.0604109999999999E-3</v>
      </c>
      <c r="DM41">
        <v>3.1907030000000001</v>
      </c>
      <c r="DN41">
        <v>0.58755469999999999</v>
      </c>
      <c r="DO41">
        <v>15.186</v>
      </c>
      <c r="DP41" s="1">
        <v>6.0175489999999996E-3</v>
      </c>
      <c r="DQ41">
        <v>2.7616930000000002</v>
      </c>
      <c r="DR41">
        <v>0.57708550000000003</v>
      </c>
      <c r="DS41">
        <v>14.49762</v>
      </c>
      <c r="DT41" s="1">
        <v>5.0853410000000002E-3</v>
      </c>
      <c r="DU41">
        <v>2.371003</v>
      </c>
      <c r="DV41">
        <v>0.56737009999999999</v>
      </c>
      <c r="DW41">
        <v>13.899520000000001</v>
      </c>
      <c r="DX41" s="1">
        <v>4.2772390000000004E-3</v>
      </c>
      <c r="DY41">
        <v>2.0239470000000002</v>
      </c>
      <c r="DZ41">
        <v>0.55981420000000004</v>
      </c>
      <c r="EA41">
        <v>13.965339999999999</v>
      </c>
      <c r="EB41" s="1">
        <v>3.5598240000000001E-3</v>
      </c>
      <c r="EC41">
        <v>1.70763</v>
      </c>
      <c r="ED41">
        <v>0.55473550000000005</v>
      </c>
      <c r="EE41">
        <v>14.525690000000001</v>
      </c>
      <c r="EF41" s="1">
        <v>2.7028130000000001E-3</v>
      </c>
      <c r="EG41">
        <v>1.319116</v>
      </c>
      <c r="EH41">
        <v>0.55165529999999996</v>
      </c>
      <c r="EI41">
        <v>15.390090000000001</v>
      </c>
      <c r="EJ41" s="1">
        <v>1.8227429999999999E-3</v>
      </c>
      <c r="EK41">
        <v>0.89998020000000001</v>
      </c>
      <c r="EL41">
        <v>0.54994310000000002</v>
      </c>
      <c r="EM41">
        <v>16.222249999999999</v>
      </c>
      <c r="EN41" s="1">
        <v>1.1862109999999999E-3</v>
      </c>
      <c r="EO41">
        <v>0.5860495</v>
      </c>
      <c r="EP41">
        <v>0.54902830000000002</v>
      </c>
      <c r="EQ41">
        <v>16.32769</v>
      </c>
      <c r="ER41" s="1">
        <v>8.162547E-4</v>
      </c>
      <c r="ES41">
        <v>0.40018310000000001</v>
      </c>
      <c r="ET41">
        <v>0.54852489999999998</v>
      </c>
      <c r="EU41">
        <v>15.66413</v>
      </c>
      <c r="EV41" s="1">
        <v>6.2000589999999995E-4</v>
      </c>
      <c r="EW41">
        <v>0.30087920000000001</v>
      </c>
      <c r="EX41">
        <v>0.54826589999999997</v>
      </c>
      <c r="EY41">
        <v>14.725630000000001</v>
      </c>
      <c r="EZ41" s="1">
        <v>5.1298990000000003E-4</v>
      </c>
      <c r="FA41">
        <v>0.24679570000000001</v>
      </c>
      <c r="FB41">
        <v>0.54814669999999999</v>
      </c>
      <c r="FC41">
        <v>14.067629999999999</v>
      </c>
      <c r="FD41" s="1">
        <v>4.5000200000000002E-4</v>
      </c>
      <c r="FE41">
        <v>0.21502109999999999</v>
      </c>
      <c r="FF41">
        <v>0.54809699999999995</v>
      </c>
      <c r="FG41">
        <v>14.62407</v>
      </c>
      <c r="FH41" s="1">
        <v>4.0891639999999997E-4</v>
      </c>
      <c r="FI41">
        <v>0.19433420000000001</v>
      </c>
      <c r="FJ41">
        <v>0.54805210000000004</v>
      </c>
      <c r="FK41">
        <v>15.715669999999999</v>
      </c>
      <c r="FL41" s="1">
        <v>3.7888549999999998E-4</v>
      </c>
      <c r="FM41">
        <v>0.17929390000000001</v>
      </c>
      <c r="FN41">
        <v>0.54804799999999998</v>
      </c>
      <c r="FO41">
        <v>16.70279</v>
      </c>
      <c r="FP41" s="1">
        <v>3.549453E-4</v>
      </c>
      <c r="FQ41">
        <v>0.1673055</v>
      </c>
      <c r="FR41">
        <v>0.54802519999999999</v>
      </c>
      <c r="FS41">
        <v>17.092210000000001</v>
      </c>
      <c r="FT41" s="1">
        <v>3.349138E-4</v>
      </c>
      <c r="FU41">
        <v>0.1572634</v>
      </c>
      <c r="FV41">
        <v>0.54802530000000005</v>
      </c>
      <c r="FW41">
        <v>16.538049999999998</v>
      </c>
      <c r="FX41" s="1">
        <v>3.170882E-4</v>
      </c>
      <c r="FY41">
        <v>0.1483594</v>
      </c>
      <c r="FZ41">
        <v>0.5480102</v>
      </c>
      <c r="GA41">
        <v>15.41112</v>
      </c>
      <c r="GB41" s="1">
        <v>3.009566E-4</v>
      </c>
      <c r="GC41">
        <v>0.14030509999999999</v>
      </c>
      <c r="GD41">
        <v>0.54803009999999996</v>
      </c>
      <c r="GE41">
        <v>14.319739999999999</v>
      </c>
      <c r="GF41" s="1">
        <v>2.8587840000000002E-4</v>
      </c>
      <c r="GG41">
        <v>0.13281129999999999</v>
      </c>
      <c r="GH41">
        <v>0.54802629999999997</v>
      </c>
      <c r="GI41">
        <v>13.679399999999999</v>
      </c>
      <c r="GJ41" s="1">
        <v>2.7194030000000002E-4</v>
      </c>
      <c r="GK41">
        <v>0.12586510000000001</v>
      </c>
      <c r="GL41">
        <v>0.54801359999999999</v>
      </c>
      <c r="GM41">
        <v>14.174580000000001</v>
      </c>
      <c r="GN41" s="1">
        <v>2.591968E-4</v>
      </c>
      <c r="GO41">
        <v>0.11953129999999999</v>
      </c>
      <c r="GP41">
        <v>0.54800959999999999</v>
      </c>
      <c r="GQ41">
        <v>15.29176</v>
      </c>
      <c r="GR41" s="1">
        <v>2.4713399999999998E-4</v>
      </c>
      <c r="GS41">
        <v>0.1135568</v>
      </c>
      <c r="GT41">
        <v>0.54801299999999997</v>
      </c>
      <c r="GU41">
        <v>16.434979999999999</v>
      </c>
      <c r="GV41" s="1">
        <v>2.360528E-4</v>
      </c>
      <c r="GW41">
        <v>0.108069</v>
      </c>
      <c r="GX41">
        <v>0.54800510000000002</v>
      </c>
      <c r="GY41">
        <v>17.269110000000001</v>
      </c>
      <c r="GZ41" s="1">
        <v>2.2566989999999999E-4</v>
      </c>
      <c r="HA41">
        <v>0.1029757</v>
      </c>
      <c r="HB41">
        <v>0.5480256</v>
      </c>
      <c r="HC41">
        <v>17.035910000000001</v>
      </c>
      <c r="HD41" s="1">
        <v>2.156247E-4</v>
      </c>
      <c r="HE41">
        <v>9.8122810000000005E-2</v>
      </c>
      <c r="HF41">
        <v>0.54801299999999997</v>
      </c>
      <c r="HG41">
        <v>15.997909999999999</v>
      </c>
      <c r="HH41" s="1">
        <v>2.059579E-4</v>
      </c>
      <c r="HI41">
        <v>9.3491530000000003E-2</v>
      </c>
      <c r="HJ41">
        <v>0.54800930000000003</v>
      </c>
      <c r="HK41">
        <v>14.910970000000001</v>
      </c>
      <c r="HL41" s="1">
        <v>1.968874E-4</v>
      </c>
      <c r="HM41">
        <v>8.9172950000000001E-2</v>
      </c>
      <c r="HN41">
        <v>0.54800369999999998</v>
      </c>
      <c r="HO41">
        <v>14.10891</v>
      </c>
      <c r="HP41" s="1">
        <v>1.8837659999999999E-4</v>
      </c>
      <c r="HQ41">
        <v>8.5161109999999998E-2</v>
      </c>
      <c r="HR41">
        <v>0.54800890000000002</v>
      </c>
      <c r="HS41">
        <v>14.400779999999999</v>
      </c>
      <c r="HT41" s="1">
        <v>1.804183E-4</v>
      </c>
      <c r="HU41">
        <v>8.1438440000000001E-2</v>
      </c>
      <c r="HV41">
        <v>0.54800780000000004</v>
      </c>
      <c r="HW41">
        <v>15.465299999999999</v>
      </c>
      <c r="HX41" s="1">
        <v>1.7270029999999999E-4</v>
      </c>
      <c r="HY41">
        <v>7.7872479999999994E-2</v>
      </c>
      <c r="HZ41">
        <v>0.5480024</v>
      </c>
      <c r="IA41">
        <v>16.586500000000001</v>
      </c>
      <c r="IB41" s="1">
        <v>1.6530000000000001E-4</v>
      </c>
      <c r="IC41">
        <v>7.4454430000000002E-2</v>
      </c>
      <c r="ID41">
        <v>0.54802479999999998</v>
      </c>
      <c r="IE41">
        <v>17.389089999999999</v>
      </c>
      <c r="IF41" s="1">
        <v>1.5842490000000001E-4</v>
      </c>
      <c r="IG41">
        <v>7.1305190000000004E-2</v>
      </c>
      <c r="IH41">
        <v>0.54802519999999999</v>
      </c>
      <c r="II41">
        <v>17.149519999999999</v>
      </c>
      <c r="IJ41" s="1">
        <v>1.5184930000000001E-4</v>
      </c>
      <c r="IK41">
        <v>6.8301680000000004E-2</v>
      </c>
      <c r="IL41">
        <v>0.54802059999999997</v>
      </c>
      <c r="IM41">
        <v>16.117930000000001</v>
      </c>
      <c r="IN41" s="1">
        <v>1.4562000000000001E-4</v>
      </c>
      <c r="IO41">
        <v>6.5472489999999994E-2</v>
      </c>
      <c r="IP41">
        <v>0.54801909999999998</v>
      </c>
      <c r="IQ41">
        <v>14.90184</v>
      </c>
      <c r="IR41" s="1">
        <v>1.396879E-4</v>
      </c>
      <c r="IS41">
        <v>6.2788010000000005E-2</v>
      </c>
      <c r="IT41">
        <v>0.54800590000000005</v>
      </c>
      <c r="IU41">
        <v>13.915789999999999</v>
      </c>
      <c r="IV41" s="1">
        <v>1.3406529999999999E-4</v>
      </c>
      <c r="IW41">
        <v>6.0246460000000002E-2</v>
      </c>
      <c r="IX41">
        <v>0.54801230000000001</v>
      </c>
      <c r="IY41">
        <v>13.89523</v>
      </c>
      <c r="IZ41" s="1">
        <v>1.2858640000000001E-4</v>
      </c>
      <c r="JA41">
        <v>5.777612E-2</v>
      </c>
      <c r="JB41">
        <v>0.54803219999999997</v>
      </c>
      <c r="JC41">
        <v>14.32062</v>
      </c>
      <c r="JD41" s="1">
        <v>1.2351349999999999E-4</v>
      </c>
      <c r="JE41">
        <v>5.5481019999999999E-2</v>
      </c>
      <c r="JF41">
        <v>0.54800689999999996</v>
      </c>
      <c r="JG41">
        <v>15.059850000000001</v>
      </c>
      <c r="JH41" s="1">
        <v>1.1874719999999999E-4</v>
      </c>
      <c r="JI41">
        <v>5.3337969999999998E-2</v>
      </c>
      <c r="JJ41">
        <v>0.54800939999999998</v>
      </c>
      <c r="JK41">
        <v>15.57</v>
      </c>
      <c r="JL41" s="1">
        <v>1.140933E-4</v>
      </c>
      <c r="JM41">
        <v>5.1245069999999997E-2</v>
      </c>
      <c r="JN41">
        <v>0.54801339999999998</v>
      </c>
      <c r="JO41">
        <v>15.59285</v>
      </c>
      <c r="JP41" s="1">
        <v>1.097687E-4</v>
      </c>
      <c r="JQ41">
        <v>4.9299429999999998E-2</v>
      </c>
      <c r="JR41">
        <v>0.54801480000000002</v>
      </c>
      <c r="JS41">
        <v>15.48556</v>
      </c>
      <c r="JT41" s="1">
        <v>1.0559519999999999E-4</v>
      </c>
      <c r="JU41">
        <v>4.7425849999999999E-2</v>
      </c>
      <c r="JV41">
        <v>0.54800300000000002</v>
      </c>
      <c r="JW41">
        <v>15.334860000000001</v>
      </c>
      <c r="JX41" s="1">
        <v>1.016551E-4</v>
      </c>
      <c r="JY41">
        <v>4.5652850000000002E-2</v>
      </c>
      <c r="JZ41">
        <v>0.54797779999999996</v>
      </c>
      <c r="KA41">
        <v>15.22697</v>
      </c>
      <c r="KB41" s="1">
        <v>9.7892020000000005E-5</v>
      </c>
      <c r="KC41">
        <v>4.3957139999999999E-2</v>
      </c>
      <c r="KD41">
        <v>0.54787390000000002</v>
      </c>
      <c r="KE41">
        <v>15.728999999999999</v>
      </c>
      <c r="KF41" s="1">
        <v>9.4605120000000001E-5</v>
      </c>
      <c r="KG41">
        <v>4.2462590000000001E-2</v>
      </c>
      <c r="KH41">
        <v>0.54763079999999997</v>
      </c>
      <c r="KI41">
        <v>16.174250000000001</v>
      </c>
      <c r="KJ41" s="1">
        <v>9.3175319999999997E-5</v>
      </c>
      <c r="KK41">
        <v>4.1764160000000002E-2</v>
      </c>
      <c r="KL41">
        <v>0.54733449999999995</v>
      </c>
      <c r="KM41">
        <v>16.511859999999999</v>
      </c>
      <c r="KN41" s="1">
        <v>9.2863779999999995E-5</v>
      </c>
      <c r="KO41">
        <v>4.163675E-2</v>
      </c>
      <c r="KP41">
        <v>0.54699739999999997</v>
      </c>
      <c r="KQ41">
        <v>16.7117</v>
      </c>
      <c r="KR41" s="1">
        <v>9.1812409999999996E-5</v>
      </c>
      <c r="KS41">
        <v>4.1228090000000002E-2</v>
      </c>
      <c r="KT41">
        <v>0.54660450000000005</v>
      </c>
      <c r="KU41">
        <v>16.252749999999999</v>
      </c>
      <c r="KV41" s="1">
        <v>8.9733180000000002E-5</v>
      </c>
      <c r="KW41">
        <v>4.0356169999999997E-2</v>
      </c>
      <c r="KX41">
        <v>0.54622250000000006</v>
      </c>
      <c r="KY41">
        <v>15.39212</v>
      </c>
      <c r="KZ41" s="1">
        <v>8.7070940000000003E-5</v>
      </c>
      <c r="LA41">
        <v>3.9202819999999999E-2</v>
      </c>
      <c r="LB41">
        <v>0.5458035</v>
      </c>
      <c r="LC41">
        <v>14.54928</v>
      </c>
      <c r="LD41" s="1">
        <v>8.4134340000000001E-5</v>
      </c>
      <c r="LE41">
        <v>3.7920740000000001E-2</v>
      </c>
      <c r="LF41">
        <v>0.54543819999999998</v>
      </c>
      <c r="LG41">
        <v>13.93544</v>
      </c>
      <c r="LH41" s="1">
        <v>8.1116230000000003E-5</v>
      </c>
      <c r="LI41">
        <v>3.65872E-2</v>
      </c>
      <c r="LJ41">
        <v>0.54515190000000002</v>
      </c>
      <c r="LK41">
        <v>14.409459999999999</v>
      </c>
      <c r="LL41" s="1">
        <v>7.7918979999999996E-5</v>
      </c>
      <c r="LM41">
        <v>3.518727E-2</v>
      </c>
      <c r="LN41">
        <v>0.54496650000000002</v>
      </c>
      <c r="LO41">
        <v>15.422420000000001</v>
      </c>
      <c r="LP41" s="1">
        <v>7.3557099999999994E-5</v>
      </c>
      <c r="LQ41">
        <v>3.3283390000000003E-2</v>
      </c>
      <c r="LR41">
        <v>0.54485669999999997</v>
      </c>
      <c r="LS41">
        <v>16.628810000000001</v>
      </c>
      <c r="LT41" s="1">
        <v>6.8527329999999999E-5</v>
      </c>
      <c r="LU41">
        <v>3.1027220000000001E-2</v>
      </c>
      <c r="LV41">
        <v>0.54479350000000004</v>
      </c>
      <c r="LW41">
        <v>17.892499999999998</v>
      </c>
      <c r="LX41" s="1">
        <v>6.4269109999999998E-5</v>
      </c>
      <c r="LY41">
        <v>2.9074849999999999E-2</v>
      </c>
      <c r="LZ41">
        <v>0.54476369999999996</v>
      </c>
      <c r="MA41">
        <v>18.25093</v>
      </c>
      <c r="MB41" s="1">
        <v>6.1067279999999996E-5</v>
      </c>
      <c r="MC41">
        <v>2.7603579999999999E-2</v>
      </c>
      <c r="MD41">
        <v>0.54474999999999996</v>
      </c>
      <c r="ME41">
        <v>17.592490000000002</v>
      </c>
      <c r="MF41" s="1">
        <v>5.8477300000000003E-5</v>
      </c>
      <c r="MG41">
        <v>2.6419519999999998E-2</v>
      </c>
      <c r="MH41">
        <v>0.54473950000000004</v>
      </c>
      <c r="MI41">
        <v>16.441179999999999</v>
      </c>
      <c r="MJ41" s="1">
        <v>5.6254159999999998E-5</v>
      </c>
      <c r="MK41">
        <v>2.5407599999999999E-2</v>
      </c>
      <c r="ML41">
        <v>0.54467860000000001</v>
      </c>
      <c r="MM41">
        <v>15.34609</v>
      </c>
      <c r="MN41" s="1">
        <v>5.4224049999999998E-5</v>
      </c>
      <c r="MO41">
        <v>2.4491099999999998E-2</v>
      </c>
      <c r="MP41">
        <v>0.54442489999999999</v>
      </c>
      <c r="MQ41">
        <v>15.29561</v>
      </c>
      <c r="MR41" s="1">
        <v>5.2701809999999998E-5</v>
      </c>
      <c r="MS41">
        <v>2.3780929999999999E-2</v>
      </c>
      <c r="MT41">
        <v>0.54396869999999997</v>
      </c>
      <c r="MU41">
        <v>16.121479999999998</v>
      </c>
      <c r="MV41" s="1">
        <v>5.3168419999999999E-5</v>
      </c>
      <c r="MW41">
        <v>2.392412E-2</v>
      </c>
      <c r="MX41">
        <v>0.54336600000000002</v>
      </c>
      <c r="MY41">
        <v>17.219159999999999</v>
      </c>
      <c r="MZ41" s="1">
        <v>5.484237E-5</v>
      </c>
      <c r="NA41">
        <v>2.4693840000000002E-2</v>
      </c>
      <c r="NB41">
        <v>0.54264380000000001</v>
      </c>
      <c r="NC41">
        <v>18.070129999999999</v>
      </c>
      <c r="ND41" s="1">
        <v>5.5667069999999999E-5</v>
      </c>
      <c r="NE41">
        <v>2.5141429999999999E-2</v>
      </c>
      <c r="NF41">
        <v>0.54186109999999998</v>
      </c>
      <c r="NG41">
        <v>17.91675</v>
      </c>
      <c r="NH41" s="1">
        <v>5.520475E-5</v>
      </c>
      <c r="NI41">
        <v>2.5007540000000002E-2</v>
      </c>
      <c r="NJ41">
        <v>0.54108789999999996</v>
      </c>
      <c r="NK41">
        <v>17.11337</v>
      </c>
      <c r="NL41" s="1">
        <v>5.3954420000000001E-5</v>
      </c>
      <c r="NM41">
        <v>2.4495619999999999E-2</v>
      </c>
      <c r="NN41">
        <v>0.54025290000000004</v>
      </c>
      <c r="NO41">
        <v>16.2074</v>
      </c>
      <c r="NP41" s="1">
        <v>5.2289079999999999E-5</v>
      </c>
      <c r="NQ41">
        <v>2.378516E-2</v>
      </c>
      <c r="NR41">
        <v>0.53949139999999995</v>
      </c>
      <c r="NS41">
        <v>15.31723</v>
      </c>
      <c r="NT41" s="1">
        <v>5.0499530000000002E-5</v>
      </c>
      <c r="NU41">
        <v>2.3004960000000001E-2</v>
      </c>
      <c r="NV41">
        <v>0.53889929999999997</v>
      </c>
      <c r="NW41">
        <v>15.01327</v>
      </c>
      <c r="NX41" s="1">
        <v>4.8462530000000001E-5</v>
      </c>
      <c r="NY41">
        <v>2.2122650000000001E-2</v>
      </c>
      <c r="NZ41">
        <v>0.53852630000000001</v>
      </c>
      <c r="OA41">
        <v>15.54599</v>
      </c>
      <c r="OB41" s="1">
        <v>4.5036520000000003E-5</v>
      </c>
      <c r="OC41">
        <v>2.0638420000000001E-2</v>
      </c>
      <c r="OD41">
        <v>0.53829990000000005</v>
      </c>
      <c r="OE41">
        <v>16.13233</v>
      </c>
      <c r="OF41" s="1">
        <v>4.0822670000000003E-5</v>
      </c>
      <c r="OG41">
        <v>1.8728870000000002E-2</v>
      </c>
      <c r="OH41">
        <v>0.53818730000000004</v>
      </c>
      <c r="OI41">
        <v>16.584350000000001</v>
      </c>
      <c r="OJ41" s="1">
        <v>3.7392589999999998E-5</v>
      </c>
      <c r="OK41">
        <v>1.7129889999999998E-2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0.67576579999999997</v>
      </c>
      <c r="G42">
        <v>15.66799</v>
      </c>
      <c r="H42">
        <v>72.206559999999996</v>
      </c>
      <c r="I42">
        <v>21296.87</v>
      </c>
      <c r="J42">
        <v>0.6743053</v>
      </c>
      <c r="K42">
        <v>15.93896</v>
      </c>
      <c r="L42">
        <v>192.82429999999999</v>
      </c>
      <c r="M42">
        <v>73357.179999999993</v>
      </c>
      <c r="N42">
        <v>0.67282589999999998</v>
      </c>
      <c r="O42">
        <v>16.15071</v>
      </c>
      <c r="P42">
        <v>18.927790000000002</v>
      </c>
      <c r="Q42">
        <v>8131.6890000000003</v>
      </c>
      <c r="R42">
        <v>0.67134170000000004</v>
      </c>
      <c r="S42">
        <v>15.75685</v>
      </c>
      <c r="T42">
        <v>0.61543930000000002</v>
      </c>
      <c r="U42">
        <v>272.8417</v>
      </c>
      <c r="V42">
        <v>0.66986100000000004</v>
      </c>
      <c r="W42">
        <v>15.202070000000001</v>
      </c>
      <c r="X42">
        <v>8.3291980000000002E-2</v>
      </c>
      <c r="Y42">
        <v>31.255749999999999</v>
      </c>
      <c r="Z42">
        <v>0.66828670000000001</v>
      </c>
      <c r="AA42">
        <v>14.73574</v>
      </c>
      <c r="AB42" s="1">
        <v>6.7247570000000007E-2</v>
      </c>
      <c r="AC42">
        <v>24.525030000000001</v>
      </c>
      <c r="AD42">
        <v>0.66612130000000003</v>
      </c>
      <c r="AE42">
        <v>14.3962</v>
      </c>
      <c r="AF42" s="1">
        <v>6.0924140000000002E-2</v>
      </c>
      <c r="AG42">
        <v>22.226970000000001</v>
      </c>
      <c r="AH42">
        <v>0.66290309999999997</v>
      </c>
      <c r="AI42">
        <v>14.34918</v>
      </c>
      <c r="AJ42" s="1">
        <v>6.2456669999999999E-2</v>
      </c>
      <c r="AK42">
        <v>22.61373</v>
      </c>
      <c r="AL42">
        <v>0.65883389999999997</v>
      </c>
      <c r="AM42">
        <v>14.81906</v>
      </c>
      <c r="AN42" s="1">
        <v>7.3077760000000005E-2</v>
      </c>
      <c r="AO42">
        <v>26.55987</v>
      </c>
      <c r="AP42">
        <v>0.65433850000000005</v>
      </c>
      <c r="AQ42">
        <v>15.081340000000001</v>
      </c>
      <c r="AR42" s="1">
        <v>7.7123230000000001E-2</v>
      </c>
      <c r="AS42">
        <v>28.32498</v>
      </c>
      <c r="AT42">
        <v>0.64944239999999998</v>
      </c>
      <c r="AU42">
        <v>15.22739</v>
      </c>
      <c r="AV42" s="1">
        <v>7.3053060000000003E-2</v>
      </c>
      <c r="AW42">
        <v>27.058610000000002</v>
      </c>
      <c r="AX42">
        <v>0.64433039999999997</v>
      </c>
      <c r="AY42">
        <v>14.92651</v>
      </c>
      <c r="AZ42" s="1">
        <v>6.6483650000000005E-2</v>
      </c>
      <c r="BA42">
        <v>24.776720000000001</v>
      </c>
      <c r="BB42">
        <v>0.63897780000000004</v>
      </c>
      <c r="BC42">
        <v>14.380179999999999</v>
      </c>
      <c r="BD42">
        <v>5.8955220000000003E-2</v>
      </c>
      <c r="BE42">
        <v>22.108180000000001</v>
      </c>
      <c r="BF42">
        <v>0.63389399999999996</v>
      </c>
      <c r="BG42">
        <v>13.93493</v>
      </c>
      <c r="BH42" s="1">
        <v>5.1816969999999997E-2</v>
      </c>
      <c r="BI42">
        <v>19.584140000000001</v>
      </c>
      <c r="BJ42">
        <v>0.62847889999999995</v>
      </c>
      <c r="BK42">
        <v>13.7806</v>
      </c>
      <c r="BL42" s="1">
        <v>4.5397859999999998E-2</v>
      </c>
      <c r="BM42">
        <v>17.306570000000001</v>
      </c>
      <c r="BN42">
        <v>0.62283290000000002</v>
      </c>
      <c r="BO42">
        <v>14.144600000000001</v>
      </c>
      <c r="BP42" s="1">
        <v>3.964384E-2</v>
      </c>
      <c r="BQ42">
        <v>15.250260000000001</v>
      </c>
      <c r="BR42">
        <v>0.61647350000000001</v>
      </c>
      <c r="BS42">
        <v>14.839130000000001</v>
      </c>
      <c r="BT42">
        <v>3.469527E-2</v>
      </c>
      <c r="BU42">
        <v>13.474919999999999</v>
      </c>
      <c r="BV42">
        <v>0.61024579999999995</v>
      </c>
      <c r="BW42">
        <v>15.621740000000001</v>
      </c>
      <c r="BX42" s="1">
        <v>3.0471519999999998E-2</v>
      </c>
      <c r="BY42">
        <v>11.94293</v>
      </c>
      <c r="BZ42">
        <v>0.60383589999999998</v>
      </c>
      <c r="CA42">
        <v>16.050180000000001</v>
      </c>
      <c r="CB42" s="1">
        <v>2.6869290000000001E-2</v>
      </c>
      <c r="CC42">
        <v>10.63683</v>
      </c>
      <c r="CD42">
        <v>0.59719529999999998</v>
      </c>
      <c r="CE42">
        <v>15.63504</v>
      </c>
      <c r="CF42" s="1">
        <v>2.3334569999999999E-2</v>
      </c>
      <c r="CG42">
        <v>9.3406310000000001</v>
      </c>
      <c r="CH42">
        <v>0.59037819999999996</v>
      </c>
      <c r="CI42">
        <v>14.787879999999999</v>
      </c>
      <c r="CJ42" s="1">
        <v>2.0193200000000001E-2</v>
      </c>
      <c r="CK42">
        <v>8.1694200000000006</v>
      </c>
      <c r="CL42">
        <v>0.58354099999999998</v>
      </c>
      <c r="CM42">
        <v>13.898770000000001</v>
      </c>
      <c r="CN42" s="1">
        <v>1.7459200000000001E-2</v>
      </c>
      <c r="CO42">
        <v>7.1385829999999997</v>
      </c>
      <c r="CP42">
        <v>0.57631030000000005</v>
      </c>
      <c r="CQ42">
        <v>13.31109</v>
      </c>
      <c r="CR42" s="1">
        <v>1.512052E-2</v>
      </c>
      <c r="CS42">
        <v>6.2526929999999998</v>
      </c>
      <c r="CT42">
        <v>0.56905969999999995</v>
      </c>
      <c r="CU42">
        <v>13.611660000000001</v>
      </c>
      <c r="CV42" s="1">
        <v>1.3049659999999999E-2</v>
      </c>
      <c r="CW42">
        <v>5.4590290000000001</v>
      </c>
      <c r="CX42">
        <v>0.56158960000000002</v>
      </c>
      <c r="CY42">
        <v>14.509040000000001</v>
      </c>
      <c r="CZ42" s="1">
        <v>1.1224659999999999E-2</v>
      </c>
      <c r="DA42">
        <v>4.7545359999999999</v>
      </c>
      <c r="DB42">
        <v>0.5540197</v>
      </c>
      <c r="DC42">
        <v>15.3874</v>
      </c>
      <c r="DD42" s="1">
        <v>9.6774119999999998E-3</v>
      </c>
      <c r="DE42">
        <v>4.149222</v>
      </c>
      <c r="DF42">
        <v>0.54551530000000004</v>
      </c>
      <c r="DG42">
        <v>15.99799</v>
      </c>
      <c r="DH42" s="1">
        <v>8.3628580000000008E-3</v>
      </c>
      <c r="DI42">
        <v>3.6353569999999999</v>
      </c>
      <c r="DJ42">
        <v>0.53682019999999997</v>
      </c>
      <c r="DK42">
        <v>15.84876</v>
      </c>
      <c r="DL42" s="1">
        <v>7.1982130000000002E-3</v>
      </c>
      <c r="DM42">
        <v>3.1736110000000002</v>
      </c>
      <c r="DN42">
        <v>0.52828929999999996</v>
      </c>
      <c r="DO42">
        <v>15.309279999999999</v>
      </c>
      <c r="DP42" s="1">
        <v>6.1460320000000001E-3</v>
      </c>
      <c r="DQ42">
        <v>2.7486630000000001</v>
      </c>
      <c r="DR42">
        <v>0.51940509999999995</v>
      </c>
      <c r="DS42">
        <v>14.599069999999999</v>
      </c>
      <c r="DT42" s="1">
        <v>5.1996660000000004E-3</v>
      </c>
      <c r="DU42">
        <v>2.3601299999999998</v>
      </c>
      <c r="DV42">
        <v>0.51104550000000004</v>
      </c>
      <c r="DW42">
        <v>13.985860000000001</v>
      </c>
      <c r="DX42" s="1">
        <v>4.3776939999999997E-3</v>
      </c>
      <c r="DY42">
        <v>2.0152929999999998</v>
      </c>
      <c r="DZ42">
        <v>0.50438899999999998</v>
      </c>
      <c r="EA42">
        <v>14.02979</v>
      </c>
      <c r="EB42" s="1">
        <v>3.6617640000000001E-3</v>
      </c>
      <c r="EC42">
        <v>1.7065090000000001</v>
      </c>
      <c r="ED42">
        <v>0.49982850000000001</v>
      </c>
      <c r="EE42">
        <v>14.581189999999999</v>
      </c>
      <c r="EF42" s="1">
        <v>2.8351560000000001E-3</v>
      </c>
      <c r="EG42">
        <v>1.34013</v>
      </c>
      <c r="EH42">
        <v>0.49702930000000001</v>
      </c>
      <c r="EI42">
        <v>15.41408</v>
      </c>
      <c r="EJ42" s="1">
        <v>1.943022E-3</v>
      </c>
      <c r="EK42">
        <v>0.92764809999999998</v>
      </c>
      <c r="EL42">
        <v>0.49543219999999999</v>
      </c>
      <c r="EM42">
        <v>16.240300000000001</v>
      </c>
      <c r="EN42" s="1">
        <v>1.265263E-3</v>
      </c>
      <c r="EO42">
        <v>0.6048945</v>
      </c>
      <c r="EP42">
        <v>0.49457679999999998</v>
      </c>
      <c r="EQ42">
        <v>16.38428</v>
      </c>
      <c r="ER42" s="1">
        <v>8.6002829999999998E-4</v>
      </c>
      <c r="ES42">
        <v>0.4089332</v>
      </c>
      <c r="ET42">
        <v>0.49411830000000001</v>
      </c>
      <c r="EU42">
        <v>15.77984</v>
      </c>
      <c r="EV42">
        <v>6.4330159999999997E-4</v>
      </c>
      <c r="EW42">
        <v>0.30340289999999998</v>
      </c>
      <c r="EX42">
        <v>0.49388720000000003</v>
      </c>
      <c r="EY42">
        <v>14.88035</v>
      </c>
      <c r="EZ42" s="1">
        <v>5.2610920000000004E-4</v>
      </c>
      <c r="FA42">
        <v>0.24632999999999999</v>
      </c>
      <c r="FB42">
        <v>0.49378260000000002</v>
      </c>
      <c r="FC42">
        <v>14.207369999999999</v>
      </c>
      <c r="FD42" s="1">
        <v>4.5812849999999998E-4</v>
      </c>
      <c r="FE42">
        <v>0.21321080000000001</v>
      </c>
      <c r="FF42">
        <v>0.49372339999999998</v>
      </c>
      <c r="FG42">
        <v>14.707319999999999</v>
      </c>
      <c r="FH42" s="1">
        <v>4.1446449999999998E-4</v>
      </c>
      <c r="FI42">
        <v>0.19194430000000001</v>
      </c>
      <c r="FJ42">
        <v>0.49368960000000001</v>
      </c>
      <c r="FK42">
        <v>15.72024</v>
      </c>
      <c r="FL42" s="1">
        <v>3.8316929999999998E-4</v>
      </c>
      <c r="FM42">
        <v>0.1767312</v>
      </c>
      <c r="FN42">
        <v>0.49365619999999999</v>
      </c>
      <c r="FO42">
        <v>16.709250000000001</v>
      </c>
      <c r="FP42" s="1">
        <v>3.584293E-4</v>
      </c>
      <c r="FQ42">
        <v>0.16470019999999999</v>
      </c>
      <c r="FR42">
        <v>0.4936566</v>
      </c>
      <c r="FS42">
        <v>17.158429999999999</v>
      </c>
      <c r="FT42" s="1">
        <v>3.379295E-4</v>
      </c>
      <c r="FU42">
        <v>0.15470159999999999</v>
      </c>
      <c r="FV42">
        <v>0.49364710000000001</v>
      </c>
      <c r="FW42">
        <v>16.673010000000001</v>
      </c>
      <c r="FX42" s="1">
        <v>3.1981050000000002E-4</v>
      </c>
      <c r="FY42">
        <v>0.14588880000000001</v>
      </c>
      <c r="FZ42">
        <v>0.49364150000000001</v>
      </c>
      <c r="GA42">
        <v>15.571260000000001</v>
      </c>
      <c r="GB42" s="1">
        <v>3.0344589999999999E-4</v>
      </c>
      <c r="GC42">
        <v>0.137928</v>
      </c>
      <c r="GD42">
        <v>0.49364390000000002</v>
      </c>
      <c r="GE42">
        <v>14.460900000000001</v>
      </c>
      <c r="GF42" s="1">
        <v>2.8822869999999999E-4</v>
      </c>
      <c r="GG42">
        <v>0.13055849999999999</v>
      </c>
      <c r="GH42">
        <v>0.49364089999999999</v>
      </c>
      <c r="GI42">
        <v>13.80147</v>
      </c>
      <c r="GJ42" s="1">
        <v>2.7408519999999999E-4</v>
      </c>
      <c r="GK42">
        <v>0.1236947</v>
      </c>
      <c r="GL42">
        <v>0.49364330000000001</v>
      </c>
      <c r="GM42">
        <v>14.249230000000001</v>
      </c>
      <c r="GN42" s="1">
        <v>2.6119990000000003E-4</v>
      </c>
      <c r="GO42">
        <v>0.1174502</v>
      </c>
      <c r="GP42">
        <v>0.49364079999999999</v>
      </c>
      <c r="GQ42">
        <v>15.300240000000001</v>
      </c>
      <c r="GR42" s="1">
        <v>2.4900909999999999E-4</v>
      </c>
      <c r="GS42">
        <v>0.1115683</v>
      </c>
      <c r="GT42">
        <v>0.49364249999999998</v>
      </c>
      <c r="GU42">
        <v>16.432189999999999</v>
      </c>
      <c r="GV42" s="1">
        <v>2.3778429999999999E-4</v>
      </c>
      <c r="GW42">
        <v>0.10615339999999999</v>
      </c>
      <c r="GX42">
        <v>0.49363449999999998</v>
      </c>
      <c r="GY42">
        <v>17.315270000000002</v>
      </c>
      <c r="GZ42" s="1">
        <v>2.2730250000000001E-4</v>
      </c>
      <c r="HA42">
        <v>0.1011396</v>
      </c>
      <c r="HB42">
        <v>0.49364089999999999</v>
      </c>
      <c r="HC42">
        <v>17.144659999999998</v>
      </c>
      <c r="HD42" s="1">
        <v>2.171888E-4</v>
      </c>
      <c r="HE42">
        <v>9.6375909999999995E-2</v>
      </c>
      <c r="HF42">
        <v>0.49363760000000001</v>
      </c>
      <c r="HG42">
        <v>16.160039999999999</v>
      </c>
      <c r="HH42" s="1">
        <v>2.074438E-4</v>
      </c>
      <c r="HI42">
        <v>9.1824349999999999E-2</v>
      </c>
      <c r="HJ42">
        <v>0.49364069999999999</v>
      </c>
      <c r="HK42">
        <v>15.0701</v>
      </c>
      <c r="HL42" s="1">
        <v>1.9826800000000001E-4</v>
      </c>
      <c r="HM42">
        <v>8.7566870000000005E-2</v>
      </c>
      <c r="HN42">
        <v>0.49364809999999998</v>
      </c>
      <c r="HO42">
        <v>14.25027</v>
      </c>
      <c r="HP42" s="1">
        <v>1.896608E-4</v>
      </c>
      <c r="HQ42">
        <v>8.3613980000000004E-2</v>
      </c>
      <c r="HR42">
        <v>0.49363479999999998</v>
      </c>
      <c r="HS42">
        <v>14.48359</v>
      </c>
      <c r="HT42" s="1">
        <v>1.8161260000000001E-4</v>
      </c>
      <c r="HU42">
        <v>7.9945340000000004E-2</v>
      </c>
      <c r="HV42">
        <v>0.49363469999999998</v>
      </c>
      <c r="HW42">
        <v>15.48781</v>
      </c>
      <c r="HX42" s="1">
        <v>1.7388279999999999E-4</v>
      </c>
      <c r="HY42">
        <v>7.6457839999999999E-2</v>
      </c>
      <c r="HZ42">
        <v>0.49363590000000002</v>
      </c>
      <c r="IA42">
        <v>16.59158</v>
      </c>
      <c r="IB42" s="1">
        <v>1.6637950000000001E-4</v>
      </c>
      <c r="IC42">
        <v>7.3084259999999998E-2</v>
      </c>
      <c r="ID42">
        <v>0.49364049999999998</v>
      </c>
      <c r="IE42">
        <v>17.43563</v>
      </c>
      <c r="IF42" s="1">
        <v>1.59462E-4</v>
      </c>
      <c r="IG42">
        <v>6.9993089999999994E-2</v>
      </c>
      <c r="IH42">
        <v>0.49364019999999997</v>
      </c>
      <c r="II42">
        <v>17.255040000000001</v>
      </c>
      <c r="IJ42" s="1">
        <v>1.5281689999999999E-4</v>
      </c>
      <c r="IK42">
        <v>6.7036219999999994E-2</v>
      </c>
      <c r="IL42">
        <v>0.49363790000000002</v>
      </c>
      <c r="IM42">
        <v>16.280709999999999</v>
      </c>
      <c r="IN42" s="1">
        <v>1.465409E-4</v>
      </c>
      <c r="IO42">
        <v>6.4255569999999998E-2</v>
      </c>
      <c r="IP42">
        <v>0.49363629999999997</v>
      </c>
      <c r="IQ42">
        <v>15.06296</v>
      </c>
      <c r="IR42" s="1">
        <v>1.4055759999999999E-4</v>
      </c>
      <c r="IS42">
        <v>6.1616089999999998E-2</v>
      </c>
      <c r="IT42">
        <v>0.49363859999999998</v>
      </c>
      <c r="IU42">
        <v>14.05437</v>
      </c>
      <c r="IV42" s="1">
        <v>1.3489949999999999E-4</v>
      </c>
      <c r="IW42">
        <v>5.9120409999999998E-2</v>
      </c>
      <c r="IX42">
        <v>0.49363800000000002</v>
      </c>
      <c r="IY42">
        <v>13.9826</v>
      </c>
      <c r="IZ42" s="1">
        <v>1.2939430000000001E-4</v>
      </c>
      <c r="JA42">
        <v>5.6700500000000001E-2</v>
      </c>
      <c r="JB42">
        <v>0.49364000000000002</v>
      </c>
      <c r="JC42">
        <v>14.33487</v>
      </c>
      <c r="JD42" s="1">
        <v>1.2424579999999999E-4</v>
      </c>
      <c r="JE42">
        <v>5.4432389999999997E-2</v>
      </c>
      <c r="JF42">
        <v>0.4936334</v>
      </c>
      <c r="JG42">
        <v>15.06912</v>
      </c>
      <c r="JH42" s="1">
        <v>1.1945509999999999E-4</v>
      </c>
      <c r="JI42">
        <v>5.2329220000000003E-2</v>
      </c>
      <c r="JJ42">
        <v>0.49364089999999999</v>
      </c>
      <c r="JK42">
        <v>15.58853</v>
      </c>
      <c r="JL42" s="1">
        <v>1.14772E-4</v>
      </c>
      <c r="JM42">
        <v>5.0276260000000003E-2</v>
      </c>
      <c r="JN42">
        <v>0.49364330000000001</v>
      </c>
      <c r="JO42">
        <v>15.67586</v>
      </c>
      <c r="JP42" s="1">
        <v>1.104021E-4</v>
      </c>
      <c r="JQ42">
        <v>4.8359109999999997E-2</v>
      </c>
      <c r="JR42">
        <v>0.49363020000000002</v>
      </c>
      <c r="JS42">
        <v>15.57525</v>
      </c>
      <c r="JT42" s="1">
        <v>1.062044E-4</v>
      </c>
      <c r="JU42">
        <v>4.6522349999999997E-2</v>
      </c>
      <c r="JV42">
        <v>0.49363679999999999</v>
      </c>
      <c r="JW42">
        <v>15.43479</v>
      </c>
      <c r="JX42" s="1">
        <v>1.0223569999999999E-4</v>
      </c>
      <c r="JY42">
        <v>4.4779949999999999E-2</v>
      </c>
      <c r="JZ42">
        <v>0.49363620000000002</v>
      </c>
      <c r="KA42">
        <v>15.30133</v>
      </c>
      <c r="KB42" s="1">
        <v>9.8442150000000001E-5</v>
      </c>
      <c r="KC42">
        <v>4.3113279999999997E-2</v>
      </c>
      <c r="KD42">
        <v>0.4935215</v>
      </c>
      <c r="KE42">
        <v>15.82104</v>
      </c>
      <c r="KF42" s="1">
        <v>9.5023299999999995E-5</v>
      </c>
      <c r="KG42">
        <v>4.1608590000000001E-2</v>
      </c>
      <c r="KH42">
        <v>0.49333189999999999</v>
      </c>
      <c r="KI42">
        <v>16.2272</v>
      </c>
      <c r="KJ42" s="1">
        <v>9.3274889999999996E-5</v>
      </c>
      <c r="KK42">
        <v>4.0804149999999997E-2</v>
      </c>
      <c r="KL42">
        <v>0.49308580000000002</v>
      </c>
      <c r="KM42">
        <v>16.581949999999999</v>
      </c>
      <c r="KN42" s="1">
        <v>9.2914810000000001E-5</v>
      </c>
      <c r="KO42">
        <v>4.0653179999999997E-2</v>
      </c>
      <c r="KP42">
        <v>0.4927995</v>
      </c>
      <c r="KQ42">
        <v>16.786919999999999</v>
      </c>
      <c r="KR42" s="1">
        <v>9.202053E-5</v>
      </c>
      <c r="KS42">
        <v>4.0311550000000002E-2</v>
      </c>
      <c r="KT42">
        <v>0.49247950000000001</v>
      </c>
      <c r="KU42">
        <v>16.362580000000001</v>
      </c>
      <c r="KV42" s="1">
        <v>9.0076510000000005E-5</v>
      </c>
      <c r="KW42">
        <v>3.9512409999999998E-2</v>
      </c>
      <c r="KX42">
        <v>0.49212349999999999</v>
      </c>
      <c r="KY42">
        <v>15.51885</v>
      </c>
      <c r="KZ42" s="1">
        <v>8.7475090000000005E-5</v>
      </c>
      <c r="LA42">
        <v>3.8410529999999998E-2</v>
      </c>
      <c r="LB42">
        <v>0.49179109999999998</v>
      </c>
      <c r="LC42">
        <v>14.671860000000001</v>
      </c>
      <c r="LD42" s="1">
        <v>8.4575270000000001E-5</v>
      </c>
      <c r="LE42">
        <v>3.7172520000000001E-2</v>
      </c>
      <c r="LF42">
        <v>0.49146210000000001</v>
      </c>
      <c r="LG42">
        <v>14.047890000000001</v>
      </c>
      <c r="LH42" s="1">
        <v>8.1558320000000003E-5</v>
      </c>
      <c r="LI42">
        <v>3.5871699999999999E-2</v>
      </c>
      <c r="LJ42">
        <v>0.49119669999999999</v>
      </c>
      <c r="LK42">
        <v>14.47921</v>
      </c>
      <c r="LL42" s="1">
        <v>7.8432789999999998E-5</v>
      </c>
      <c r="LM42">
        <v>3.4529650000000002E-2</v>
      </c>
      <c r="LN42">
        <v>0.49103849999999999</v>
      </c>
      <c r="LO42">
        <v>15.42736</v>
      </c>
      <c r="LP42" s="1">
        <v>7.427883E-5</v>
      </c>
      <c r="LQ42">
        <v>3.2751490000000001E-2</v>
      </c>
      <c r="LR42">
        <v>0.49093920000000002</v>
      </c>
      <c r="LS42">
        <v>16.638079999999999</v>
      </c>
      <c r="LT42" s="1">
        <v>6.9261220000000002E-5</v>
      </c>
      <c r="LU42">
        <v>3.0559889999999999E-2</v>
      </c>
      <c r="LV42">
        <v>0.49087789999999998</v>
      </c>
      <c r="LW42">
        <v>17.940190000000001</v>
      </c>
      <c r="LX42" s="1">
        <v>6.484044E-5</v>
      </c>
      <c r="LY42">
        <v>2.8594620000000001E-2</v>
      </c>
      <c r="LZ42">
        <v>0.49085269999999998</v>
      </c>
      <c r="MA42">
        <v>18.33164</v>
      </c>
      <c r="MB42" s="1">
        <v>6.1504090000000006E-5</v>
      </c>
      <c r="MC42">
        <v>2.710601E-2</v>
      </c>
      <c r="MD42">
        <v>0.49083480000000002</v>
      </c>
      <c r="ME42">
        <v>17.71969</v>
      </c>
      <c r="MF42" s="1">
        <v>5.8843659999999998E-5</v>
      </c>
      <c r="MG42">
        <v>2.5922710000000002E-2</v>
      </c>
      <c r="MH42">
        <v>0.49084290000000003</v>
      </c>
      <c r="MI42">
        <v>16.61084</v>
      </c>
      <c r="MJ42" s="1">
        <v>5.6572620000000002E-5</v>
      </c>
      <c r="MK42">
        <v>2.4916339999999999E-2</v>
      </c>
      <c r="ML42">
        <v>0.49077730000000003</v>
      </c>
      <c r="MM42">
        <v>15.559150000000001</v>
      </c>
      <c r="MN42" s="1">
        <v>5.4517130000000002E-5</v>
      </c>
      <c r="MO42">
        <v>2.4011999999999999E-2</v>
      </c>
      <c r="MP42">
        <v>0.4905813</v>
      </c>
      <c r="MQ42">
        <v>15.436909999999999</v>
      </c>
      <c r="MR42" s="1">
        <v>5.2852410000000003E-5</v>
      </c>
      <c r="MS42">
        <v>2.3268529999999999E-2</v>
      </c>
      <c r="MT42">
        <v>0.4901896</v>
      </c>
      <c r="MU42">
        <v>16.156369999999999</v>
      </c>
      <c r="MV42" s="1">
        <v>5.2973899999999998E-5</v>
      </c>
      <c r="MW42">
        <v>2.327535E-2</v>
      </c>
      <c r="MX42">
        <v>0.48969489999999999</v>
      </c>
      <c r="MY42">
        <v>17.224299999999999</v>
      </c>
      <c r="MZ42" s="1">
        <v>5.4597769999999999E-5</v>
      </c>
      <c r="NA42">
        <v>2.3997629999999999E-2</v>
      </c>
      <c r="NB42">
        <v>0.48909160000000002</v>
      </c>
      <c r="NC42">
        <v>18.12932</v>
      </c>
      <c r="ND42" s="1">
        <v>5.5605529999999997E-5</v>
      </c>
      <c r="NE42">
        <v>2.4500439999999998E-2</v>
      </c>
      <c r="NF42">
        <v>0.48842750000000001</v>
      </c>
      <c r="NG42">
        <v>18.033670000000001</v>
      </c>
      <c r="NH42" s="1">
        <v>5.5317939999999997E-5</v>
      </c>
      <c r="NI42">
        <v>2.4436550000000001E-2</v>
      </c>
      <c r="NJ42">
        <v>0.48773739999999999</v>
      </c>
      <c r="NK42">
        <v>17.267579999999999</v>
      </c>
      <c r="NL42" s="1">
        <v>5.4159359999999999E-5</v>
      </c>
      <c r="NM42">
        <v>2.3973299999999999E-2</v>
      </c>
      <c r="NN42">
        <v>0.48703079999999999</v>
      </c>
      <c r="NO42">
        <v>16.366009999999999</v>
      </c>
      <c r="NP42" s="1">
        <v>5.2541570000000003E-5</v>
      </c>
      <c r="NQ42">
        <v>2.329788E-2</v>
      </c>
      <c r="NR42">
        <v>0.48637720000000001</v>
      </c>
      <c r="NS42">
        <v>15.46482</v>
      </c>
      <c r="NT42" s="1">
        <v>5.076133E-5</v>
      </c>
      <c r="NU42">
        <v>2.2540379999999999E-2</v>
      </c>
      <c r="NV42">
        <v>0.48583589999999999</v>
      </c>
      <c r="NW42">
        <v>15.1289</v>
      </c>
      <c r="NX42" s="1">
        <v>4.8811489999999998E-5</v>
      </c>
      <c r="NY42">
        <v>2.1709619999999999E-2</v>
      </c>
      <c r="NZ42">
        <v>0.485489</v>
      </c>
      <c r="OA42">
        <v>15.607279999999999</v>
      </c>
      <c r="OB42" s="1">
        <v>4.5634180000000003E-5</v>
      </c>
      <c r="OC42">
        <v>2.0357730000000001E-2</v>
      </c>
      <c r="OD42">
        <v>0.48529139999999998</v>
      </c>
      <c r="OE42">
        <v>16.168340000000001</v>
      </c>
      <c r="OF42" s="1">
        <v>4.1438350000000003E-5</v>
      </c>
      <c r="OG42">
        <v>1.8508520000000001E-2</v>
      </c>
      <c r="OH42">
        <v>0.48520200000000002</v>
      </c>
      <c r="OI42">
        <v>16.60765</v>
      </c>
      <c r="OJ42" s="1">
        <v>3.7850740000000003E-5</v>
      </c>
      <c r="OK42">
        <v>1.6889830000000002E-2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0.75077680000000002</v>
      </c>
      <c r="G43">
        <v>15.69453</v>
      </c>
      <c r="H43">
        <v>48.038710000000002</v>
      </c>
      <c r="I43">
        <v>11322.17</v>
      </c>
      <c r="J43">
        <v>0.75012029999999996</v>
      </c>
      <c r="K43">
        <v>15.96181</v>
      </c>
      <c r="L43">
        <v>211.69730000000001</v>
      </c>
      <c r="M43">
        <v>58136.13</v>
      </c>
      <c r="N43">
        <v>0.74944279999999996</v>
      </c>
      <c r="O43">
        <v>16.182829999999999</v>
      </c>
      <c r="P43">
        <v>25.4818</v>
      </c>
      <c r="Q43">
        <v>7376.6930000000002</v>
      </c>
      <c r="R43">
        <v>0.74879739999999995</v>
      </c>
      <c r="S43">
        <v>15.80855</v>
      </c>
      <c r="T43">
        <v>0.86763060000000003</v>
      </c>
      <c r="U43">
        <v>253.77539999999999</v>
      </c>
      <c r="V43">
        <v>0.74809990000000004</v>
      </c>
      <c r="W43">
        <v>15.245799999999999</v>
      </c>
      <c r="X43">
        <v>8.8704080000000005E-2</v>
      </c>
      <c r="Y43">
        <v>24.29767</v>
      </c>
      <c r="Z43">
        <v>0.74740200000000001</v>
      </c>
      <c r="AA43">
        <v>14.7788</v>
      </c>
      <c r="AB43">
        <v>6.7940479999999998E-2</v>
      </c>
      <c r="AC43">
        <v>18.345420000000001</v>
      </c>
      <c r="AD43">
        <v>0.74633579999999999</v>
      </c>
      <c r="AE43">
        <v>14.422040000000001</v>
      </c>
      <c r="AF43" s="1">
        <v>6.1390380000000001E-2</v>
      </c>
      <c r="AG43">
        <v>16.586950000000002</v>
      </c>
      <c r="AH43">
        <v>0.74474220000000002</v>
      </c>
      <c r="AI43">
        <v>14.37224</v>
      </c>
      <c r="AJ43">
        <v>6.1716609999999998E-2</v>
      </c>
      <c r="AK43">
        <v>16.62433</v>
      </c>
      <c r="AL43">
        <v>0.74274810000000002</v>
      </c>
      <c r="AM43">
        <v>14.84515</v>
      </c>
      <c r="AN43" s="1">
        <v>7.2210440000000001E-2</v>
      </c>
      <c r="AO43">
        <v>19.499690000000001</v>
      </c>
      <c r="AP43">
        <v>0.74064249999999998</v>
      </c>
      <c r="AQ43">
        <v>15.10737</v>
      </c>
      <c r="AR43" s="1">
        <v>7.711171E-2</v>
      </c>
      <c r="AS43">
        <v>20.95476</v>
      </c>
      <c r="AT43">
        <v>0.73836639999999998</v>
      </c>
      <c r="AU43">
        <v>15.26139</v>
      </c>
      <c r="AV43" s="1">
        <v>7.3568289999999995E-2</v>
      </c>
      <c r="AW43">
        <v>20.096340000000001</v>
      </c>
      <c r="AX43">
        <v>0.73607389999999995</v>
      </c>
      <c r="AY43">
        <v>14.97728</v>
      </c>
      <c r="AZ43" s="1">
        <v>6.7129910000000001E-2</v>
      </c>
      <c r="BA43">
        <v>18.408370000000001</v>
      </c>
      <c r="BB43">
        <v>0.73336950000000001</v>
      </c>
      <c r="BC43">
        <v>14.440099999999999</v>
      </c>
      <c r="BD43" s="1">
        <v>5.9634880000000001E-2</v>
      </c>
      <c r="BE43">
        <v>16.421900000000001</v>
      </c>
      <c r="BF43">
        <v>0.72654050000000003</v>
      </c>
      <c r="BG43">
        <v>13.985300000000001</v>
      </c>
      <c r="BH43" s="1">
        <v>5.242343E-2</v>
      </c>
      <c r="BI43">
        <v>14.54406</v>
      </c>
      <c r="BJ43">
        <v>0.71929209999999999</v>
      </c>
      <c r="BK43">
        <v>13.825089999999999</v>
      </c>
      <c r="BL43" s="1">
        <v>4.594823E-2</v>
      </c>
      <c r="BM43">
        <v>12.85263</v>
      </c>
      <c r="BN43">
        <v>0.71176819999999996</v>
      </c>
      <c r="BO43">
        <v>14.18215</v>
      </c>
      <c r="BP43" s="1">
        <v>4.0131350000000003E-2</v>
      </c>
      <c r="BQ43">
        <v>11.32357</v>
      </c>
      <c r="BR43">
        <v>0.70429189999999997</v>
      </c>
      <c r="BS43">
        <v>14.87374</v>
      </c>
      <c r="BT43" s="1">
        <v>3.5114199999999998E-2</v>
      </c>
      <c r="BU43">
        <v>9.9950200000000002</v>
      </c>
      <c r="BV43">
        <v>0.69721540000000004</v>
      </c>
      <c r="BW43">
        <v>15.653879999999999</v>
      </c>
      <c r="BX43">
        <v>3.0825419999999999E-2</v>
      </c>
      <c r="BY43">
        <v>8.847289</v>
      </c>
      <c r="BZ43">
        <v>0.68989350000000005</v>
      </c>
      <c r="CA43">
        <v>16.095929999999999</v>
      </c>
      <c r="CB43">
        <v>2.7191989999999999E-2</v>
      </c>
      <c r="CC43">
        <v>7.8743550000000004</v>
      </c>
      <c r="CD43">
        <v>0.68234070000000002</v>
      </c>
      <c r="CE43">
        <v>15.693949999999999</v>
      </c>
      <c r="CF43" s="1">
        <v>2.3652409999999999E-2</v>
      </c>
      <c r="CG43">
        <v>6.9162790000000003</v>
      </c>
      <c r="CH43">
        <v>0.67457440000000002</v>
      </c>
      <c r="CI43">
        <v>14.86763</v>
      </c>
      <c r="CJ43" s="1">
        <v>2.0468469999999999E-2</v>
      </c>
      <c r="CK43">
        <v>6.0424429999999996</v>
      </c>
      <c r="CL43">
        <v>0.66675949999999995</v>
      </c>
      <c r="CM43">
        <v>13.97383</v>
      </c>
      <c r="CN43" s="1">
        <v>1.769884E-2</v>
      </c>
      <c r="CO43">
        <v>5.274826</v>
      </c>
      <c r="CP43">
        <v>0.65855379999999997</v>
      </c>
      <c r="CQ43">
        <v>13.35998</v>
      </c>
      <c r="CR43" s="1">
        <v>1.53297E-2</v>
      </c>
      <c r="CS43">
        <v>4.614509</v>
      </c>
      <c r="CT43">
        <v>0.65018019999999999</v>
      </c>
      <c r="CU43">
        <v>13.64569</v>
      </c>
      <c r="CV43" s="1">
        <v>1.3236990000000001E-2</v>
      </c>
      <c r="CW43">
        <v>4.0230050000000004</v>
      </c>
      <c r="CX43">
        <v>0.64092530000000003</v>
      </c>
      <c r="CY43">
        <v>14.53027</v>
      </c>
      <c r="CZ43" s="1">
        <v>1.138981E-2</v>
      </c>
      <c r="DA43">
        <v>3.4991120000000002</v>
      </c>
      <c r="DB43">
        <v>0.63158239999999999</v>
      </c>
      <c r="DC43">
        <v>15.40394</v>
      </c>
      <c r="DD43" s="1">
        <v>9.8154569999999997E-3</v>
      </c>
      <c r="DE43">
        <v>3.047663</v>
      </c>
      <c r="DF43">
        <v>0.62169160000000001</v>
      </c>
      <c r="DG43">
        <v>16.025929999999999</v>
      </c>
      <c r="DH43" s="1">
        <v>8.483216E-3</v>
      </c>
      <c r="DI43">
        <v>2.66466</v>
      </c>
      <c r="DJ43">
        <v>0.61216890000000002</v>
      </c>
      <c r="DK43">
        <v>15.897309999999999</v>
      </c>
      <c r="DL43" s="1">
        <v>7.3075500000000003E-3</v>
      </c>
      <c r="DM43">
        <v>2.3213520000000001</v>
      </c>
      <c r="DN43">
        <v>0.60291899999999998</v>
      </c>
      <c r="DO43">
        <v>15.389379999999999</v>
      </c>
      <c r="DP43" s="1">
        <v>6.2475009999999999E-3</v>
      </c>
      <c r="DQ43">
        <v>2.0071080000000001</v>
      </c>
      <c r="DR43">
        <v>0.59321639999999998</v>
      </c>
      <c r="DS43">
        <v>14.662789999999999</v>
      </c>
      <c r="DT43" s="1">
        <v>5.2898709999999998E-3</v>
      </c>
      <c r="DU43">
        <v>1.7197530000000001</v>
      </c>
      <c r="DV43">
        <v>0.58387040000000001</v>
      </c>
      <c r="DW43">
        <v>14.04199</v>
      </c>
      <c r="DX43" s="1">
        <v>4.4564950000000004E-3</v>
      </c>
      <c r="DY43">
        <v>1.465071</v>
      </c>
      <c r="DZ43">
        <v>0.57625000000000004</v>
      </c>
      <c r="EA43">
        <v>14.07748</v>
      </c>
      <c r="EB43" s="1">
        <v>3.7377209999999998E-3</v>
      </c>
      <c r="EC43">
        <v>1.2400979999999999</v>
      </c>
      <c r="ED43">
        <v>0.57087739999999998</v>
      </c>
      <c r="EE43">
        <v>14.62818</v>
      </c>
      <c r="EF43" s="1">
        <v>2.9330879999999999E-3</v>
      </c>
      <c r="EG43">
        <v>0.98157019999999995</v>
      </c>
      <c r="EH43">
        <v>0.56756059999999997</v>
      </c>
      <c r="EI43">
        <v>15.4427</v>
      </c>
      <c r="EJ43" s="1">
        <v>2.035224E-3</v>
      </c>
      <c r="EK43">
        <v>0.68480010000000002</v>
      </c>
      <c r="EL43">
        <v>0.56567599999999996</v>
      </c>
      <c r="EM43">
        <v>16.257729999999999</v>
      </c>
      <c r="EN43" s="1">
        <v>1.327258E-3</v>
      </c>
      <c r="EO43">
        <v>0.44679370000000002</v>
      </c>
      <c r="EP43">
        <v>0.5646272</v>
      </c>
      <c r="EQ43">
        <v>16.41807</v>
      </c>
      <c r="ER43" s="1">
        <v>8.9472650000000005E-4</v>
      </c>
      <c r="ES43">
        <v>0.3002533</v>
      </c>
      <c r="ET43">
        <v>0.56407560000000001</v>
      </c>
      <c r="EU43">
        <v>15.848599999999999</v>
      </c>
      <c r="EV43" s="1">
        <v>6.6172789999999996E-4</v>
      </c>
      <c r="EW43">
        <v>0.2209739</v>
      </c>
      <c r="EX43">
        <v>0.56379179999999995</v>
      </c>
      <c r="EY43">
        <v>14.977550000000001</v>
      </c>
      <c r="EZ43" s="1">
        <v>5.3641690000000004E-4</v>
      </c>
      <c r="FA43">
        <v>0.1782765</v>
      </c>
      <c r="FB43">
        <v>0.56366590000000005</v>
      </c>
      <c r="FC43">
        <v>14.304119999999999</v>
      </c>
      <c r="FD43" s="1">
        <v>4.644394E-4</v>
      </c>
      <c r="FE43">
        <v>0.15367449999999999</v>
      </c>
      <c r="FF43">
        <v>0.56357330000000005</v>
      </c>
      <c r="FG43">
        <v>14.77974</v>
      </c>
      <c r="FH43" s="1">
        <v>4.1872710000000001E-4</v>
      </c>
      <c r="FI43">
        <v>0.13800560000000001</v>
      </c>
      <c r="FJ43">
        <v>0.56353200000000003</v>
      </c>
      <c r="FK43">
        <v>15.73611</v>
      </c>
      <c r="FL43" s="1">
        <v>3.8642430000000001E-4</v>
      </c>
      <c r="FM43">
        <v>0.12690470000000001</v>
      </c>
      <c r="FN43">
        <v>0.56351300000000004</v>
      </c>
      <c r="FO43">
        <v>16.71977</v>
      </c>
      <c r="FP43" s="1">
        <v>3.610625E-4</v>
      </c>
      <c r="FQ43">
        <v>0.1181664</v>
      </c>
      <c r="FR43">
        <v>0.56349939999999998</v>
      </c>
      <c r="FS43">
        <v>17.20102</v>
      </c>
      <c r="FT43" s="1">
        <v>3.4019850000000001E-4</v>
      </c>
      <c r="FU43">
        <v>0.1109429</v>
      </c>
      <c r="FV43">
        <v>0.56350599999999995</v>
      </c>
      <c r="FW43">
        <v>16.754470000000001</v>
      </c>
      <c r="FX43" s="1">
        <v>3.2185759999999998E-4</v>
      </c>
      <c r="FY43">
        <v>0.10459880000000001</v>
      </c>
      <c r="FZ43">
        <v>0.56349959999999999</v>
      </c>
      <c r="GA43">
        <v>15.669510000000001</v>
      </c>
      <c r="GB43" s="1">
        <v>3.0530999999999999E-4</v>
      </c>
      <c r="GC43">
        <v>9.8873379999999997E-2</v>
      </c>
      <c r="GD43">
        <v>0.56348140000000002</v>
      </c>
      <c r="GE43">
        <v>14.54885</v>
      </c>
      <c r="GF43" s="1">
        <v>2.8998480000000002E-4</v>
      </c>
      <c r="GG43">
        <v>9.3587859999999995E-2</v>
      </c>
      <c r="GH43">
        <v>0.5634979</v>
      </c>
      <c r="GI43">
        <v>13.885910000000001</v>
      </c>
      <c r="GJ43" s="1">
        <v>2.7569500000000001E-4</v>
      </c>
      <c r="GK43">
        <v>8.8653499999999996E-2</v>
      </c>
      <c r="GL43">
        <v>0.56350060000000002</v>
      </c>
      <c r="GM43">
        <v>14.31447</v>
      </c>
      <c r="GN43" s="1">
        <v>2.6269530000000001E-4</v>
      </c>
      <c r="GO43">
        <v>8.4168880000000001E-2</v>
      </c>
      <c r="GP43">
        <v>0.5634981</v>
      </c>
      <c r="GQ43">
        <v>15.321719999999999</v>
      </c>
      <c r="GR43" s="1">
        <v>2.5041629999999999E-4</v>
      </c>
      <c r="GS43">
        <v>7.9949569999999998E-2</v>
      </c>
      <c r="GT43">
        <v>0.56349899999999997</v>
      </c>
      <c r="GU43">
        <v>16.439229999999998</v>
      </c>
      <c r="GV43" s="1">
        <v>2.390824E-4</v>
      </c>
      <c r="GW43">
        <v>7.6059000000000002E-2</v>
      </c>
      <c r="GX43">
        <v>0.56349800000000005</v>
      </c>
      <c r="GY43">
        <v>17.3508</v>
      </c>
      <c r="GZ43" s="1">
        <v>2.285233E-4</v>
      </c>
      <c r="HA43">
        <v>7.2461209999999998E-2</v>
      </c>
      <c r="HB43">
        <v>0.56349890000000002</v>
      </c>
      <c r="HC43">
        <v>17.209109999999999</v>
      </c>
      <c r="HD43" s="1">
        <v>2.1835539999999999E-4</v>
      </c>
      <c r="HE43">
        <v>6.9048979999999996E-2</v>
      </c>
      <c r="HF43">
        <v>0.56349610000000006</v>
      </c>
      <c r="HG43">
        <v>16.259540000000001</v>
      </c>
      <c r="HH43" s="1">
        <v>2.0855710000000001E-4</v>
      </c>
      <c r="HI43">
        <v>6.578784E-2</v>
      </c>
      <c r="HJ43">
        <v>0.56349859999999996</v>
      </c>
      <c r="HK43">
        <v>15.16947</v>
      </c>
      <c r="HL43" s="1">
        <v>1.9930079999999999E-4</v>
      </c>
      <c r="HM43">
        <v>6.2730540000000001E-2</v>
      </c>
      <c r="HN43">
        <v>0.56349249999999995</v>
      </c>
      <c r="HO43">
        <v>14.3451</v>
      </c>
      <c r="HP43" s="1">
        <v>1.906245E-4</v>
      </c>
      <c r="HQ43">
        <v>5.9894049999999997E-2</v>
      </c>
      <c r="HR43">
        <v>0.56349349999999998</v>
      </c>
      <c r="HS43">
        <v>14.552379999999999</v>
      </c>
      <c r="HT43" s="1">
        <v>1.8250760000000001E-4</v>
      </c>
      <c r="HU43">
        <v>5.7259079999999997E-2</v>
      </c>
      <c r="HV43">
        <v>0.56349470000000002</v>
      </c>
      <c r="HW43">
        <v>15.51812</v>
      </c>
      <c r="HX43" s="1">
        <v>1.7476359999999999E-4</v>
      </c>
      <c r="HY43">
        <v>5.4766460000000003E-2</v>
      </c>
      <c r="HZ43">
        <v>0.5634941</v>
      </c>
      <c r="IA43">
        <v>16.607489999999999</v>
      </c>
      <c r="IB43" s="1">
        <v>1.671911E-4</v>
      </c>
      <c r="IC43">
        <v>5.2343220000000003E-2</v>
      </c>
      <c r="ID43">
        <v>0.56349850000000001</v>
      </c>
      <c r="IE43">
        <v>17.47146</v>
      </c>
      <c r="IF43" s="1">
        <v>1.6023529999999999E-4</v>
      </c>
      <c r="IG43">
        <v>5.0128230000000003E-2</v>
      </c>
      <c r="IH43">
        <v>0.56347729999999996</v>
      </c>
      <c r="II43">
        <v>17.317820000000001</v>
      </c>
      <c r="IJ43" s="1">
        <v>1.5353909999999999E-4</v>
      </c>
      <c r="IK43">
        <v>4.8006739999999999E-2</v>
      </c>
      <c r="IL43">
        <v>0.56349689999999997</v>
      </c>
      <c r="IM43">
        <v>16.380009999999999</v>
      </c>
      <c r="IN43" s="1">
        <v>1.472287E-4</v>
      </c>
      <c r="IO43">
        <v>4.6014029999999997E-2</v>
      </c>
      <c r="IP43">
        <v>0.56349450000000001</v>
      </c>
      <c r="IQ43">
        <v>15.161910000000001</v>
      </c>
      <c r="IR43" s="1">
        <v>1.4120779999999999E-4</v>
      </c>
      <c r="IS43">
        <v>4.412166E-2</v>
      </c>
      <c r="IT43">
        <v>0.56349720000000003</v>
      </c>
      <c r="IU43">
        <v>14.144740000000001</v>
      </c>
      <c r="IV43" s="1">
        <v>1.3552139999999999E-4</v>
      </c>
      <c r="IW43">
        <v>4.2334120000000003E-2</v>
      </c>
      <c r="IX43">
        <v>0.56348940000000003</v>
      </c>
      <c r="IY43">
        <v>14.050280000000001</v>
      </c>
      <c r="IZ43" s="1">
        <v>1.2999830000000001E-4</v>
      </c>
      <c r="JA43">
        <v>4.0603210000000001E-2</v>
      </c>
      <c r="JB43">
        <v>0.56349059999999995</v>
      </c>
      <c r="JC43">
        <v>14.35163</v>
      </c>
      <c r="JD43" s="1">
        <v>1.24793E-4</v>
      </c>
      <c r="JE43">
        <v>3.8971720000000001E-2</v>
      </c>
      <c r="JF43">
        <v>0.56349249999999995</v>
      </c>
      <c r="JG43">
        <v>15.08492</v>
      </c>
      <c r="JH43" s="1">
        <v>1.199821E-4</v>
      </c>
      <c r="JI43">
        <v>3.74658E-2</v>
      </c>
      <c r="JJ43">
        <v>0.56349899999999997</v>
      </c>
      <c r="JK43">
        <v>15.60243</v>
      </c>
      <c r="JL43" s="1">
        <v>1.152808E-4</v>
      </c>
      <c r="JM43">
        <v>3.5996779999999999E-2</v>
      </c>
      <c r="JN43">
        <v>0.56350060000000002</v>
      </c>
      <c r="JO43">
        <v>15.73193</v>
      </c>
      <c r="JP43" s="1">
        <v>1.108736E-4</v>
      </c>
      <c r="JQ43">
        <v>3.4620100000000001E-2</v>
      </c>
      <c r="JR43">
        <v>0.56349439999999995</v>
      </c>
      <c r="JS43">
        <v>15.635339999999999</v>
      </c>
      <c r="JT43" s="1">
        <v>1.0666129999999999E-4</v>
      </c>
      <c r="JU43">
        <v>3.3305599999999998E-2</v>
      </c>
      <c r="JV43">
        <v>0.56349590000000005</v>
      </c>
      <c r="JW43">
        <v>15.50305</v>
      </c>
      <c r="JX43" s="1">
        <v>1.026691E-4</v>
      </c>
      <c r="JY43">
        <v>3.2056979999999999E-2</v>
      </c>
      <c r="JZ43">
        <v>0.56348200000000004</v>
      </c>
      <c r="KA43">
        <v>15.35411</v>
      </c>
      <c r="KB43" s="1">
        <v>9.8854430000000002E-5</v>
      </c>
      <c r="KC43">
        <v>3.086293E-2</v>
      </c>
      <c r="KD43">
        <v>0.56338299999999997</v>
      </c>
      <c r="KE43">
        <v>15.893509999999999</v>
      </c>
      <c r="KF43" s="1">
        <v>9.5353829999999997E-5</v>
      </c>
      <c r="KG43">
        <v>2.9770120000000001E-2</v>
      </c>
      <c r="KH43">
        <v>0.56318270000000004</v>
      </c>
      <c r="KI43">
        <v>16.268090000000001</v>
      </c>
      <c r="KJ43" s="1">
        <v>9.3368999999999993E-5</v>
      </c>
      <c r="KK43">
        <v>2.9141650000000002E-2</v>
      </c>
      <c r="KL43">
        <v>0.56290379999999995</v>
      </c>
      <c r="KM43">
        <v>16.634609999999999</v>
      </c>
      <c r="KN43" s="1">
        <v>9.2947000000000003E-5</v>
      </c>
      <c r="KO43">
        <v>2.9017169999999998E-2</v>
      </c>
      <c r="KP43">
        <v>0.5625888</v>
      </c>
      <c r="KQ43">
        <v>16.839210000000001</v>
      </c>
      <c r="KR43" s="1">
        <v>9.2164219999999996E-5</v>
      </c>
      <c r="KS43">
        <v>2.8795250000000001E-2</v>
      </c>
      <c r="KT43">
        <v>0.56221410000000005</v>
      </c>
      <c r="KU43">
        <v>16.429020000000001</v>
      </c>
      <c r="KV43" s="1">
        <v>9.0325020000000001E-5</v>
      </c>
      <c r="KW43">
        <v>2.824658E-2</v>
      </c>
      <c r="KX43">
        <v>0.56185779999999996</v>
      </c>
      <c r="KY43">
        <v>15.59722</v>
      </c>
      <c r="KZ43" s="1">
        <v>8.7774839999999995E-5</v>
      </c>
      <c r="LA43">
        <v>2.7468070000000001E-2</v>
      </c>
      <c r="LB43">
        <v>0.56147150000000001</v>
      </c>
      <c r="LC43">
        <v>14.74794</v>
      </c>
      <c r="LD43" s="1">
        <v>8.4903569999999996E-5</v>
      </c>
      <c r="LE43">
        <v>2.6588959999999998E-2</v>
      </c>
      <c r="LF43">
        <v>0.56111310000000003</v>
      </c>
      <c r="LG43">
        <v>14.125080000000001</v>
      </c>
      <c r="LH43" s="1">
        <v>8.1888499999999994E-5</v>
      </c>
      <c r="LI43">
        <v>2.565895E-2</v>
      </c>
      <c r="LJ43">
        <v>0.56081599999999998</v>
      </c>
      <c r="LK43">
        <v>14.54034</v>
      </c>
      <c r="LL43" s="1">
        <v>7.8803169999999996E-5</v>
      </c>
      <c r="LM43">
        <v>2.4708419999999998E-2</v>
      </c>
      <c r="LN43">
        <v>0.56060049999999995</v>
      </c>
      <c r="LO43">
        <v>15.44252</v>
      </c>
      <c r="LP43" s="1">
        <v>7.480229E-5</v>
      </c>
      <c r="LQ43">
        <v>2.347351E-2</v>
      </c>
      <c r="LR43">
        <v>0.56048699999999996</v>
      </c>
      <c r="LS43">
        <v>16.659649999999999</v>
      </c>
      <c r="LT43" s="1">
        <v>6.9812430000000005E-5</v>
      </c>
      <c r="LU43">
        <v>2.1916769999999999E-2</v>
      </c>
      <c r="LV43">
        <v>0.56041669999999999</v>
      </c>
      <c r="LW43">
        <v>17.983920000000001</v>
      </c>
      <c r="LX43" s="1">
        <v>6.5277350000000003E-5</v>
      </c>
      <c r="LY43">
        <v>2.0489650000000002E-2</v>
      </c>
      <c r="LZ43">
        <v>0.56038710000000003</v>
      </c>
      <c r="MA43">
        <v>18.383289999999999</v>
      </c>
      <c r="MB43" s="1">
        <v>6.1835819999999996E-5</v>
      </c>
      <c r="MC43">
        <v>1.940393E-2</v>
      </c>
      <c r="MD43">
        <v>0.56036810000000004</v>
      </c>
      <c r="ME43">
        <v>17.796289999999999</v>
      </c>
      <c r="MF43" s="1">
        <v>5.9119790000000002E-5</v>
      </c>
      <c r="MG43">
        <v>1.85477E-2</v>
      </c>
      <c r="MH43">
        <v>0.56035990000000002</v>
      </c>
      <c r="MI43">
        <v>16.713100000000001</v>
      </c>
      <c r="MJ43" s="1">
        <v>5.6811280000000001E-5</v>
      </c>
      <c r="MK43">
        <v>1.7821630000000001E-2</v>
      </c>
      <c r="ML43">
        <v>0.5603226</v>
      </c>
      <c r="MM43">
        <v>15.699529999999999</v>
      </c>
      <c r="MN43" s="1">
        <v>5.4738029999999999E-5</v>
      </c>
      <c r="MO43">
        <v>1.717225E-2</v>
      </c>
      <c r="MP43">
        <v>0.56011900000000003</v>
      </c>
      <c r="MQ43">
        <v>15.54435</v>
      </c>
      <c r="MR43" s="1">
        <v>5.2986180000000003E-5</v>
      </c>
      <c r="MS43">
        <v>1.662228E-2</v>
      </c>
      <c r="MT43">
        <v>0.55971839999999995</v>
      </c>
      <c r="MU43">
        <v>16.195709999999998</v>
      </c>
      <c r="MV43" s="1">
        <v>5.2852680000000002E-5</v>
      </c>
      <c r="MW43">
        <v>1.6568039999999999E-2</v>
      </c>
      <c r="MX43">
        <v>0.55916379999999999</v>
      </c>
      <c r="MY43">
        <v>17.240480000000002</v>
      </c>
      <c r="MZ43" s="1">
        <v>5.4410370000000001E-5</v>
      </c>
      <c r="NA43">
        <v>1.7064639999999999E-2</v>
      </c>
      <c r="NB43">
        <v>0.55850339999999998</v>
      </c>
      <c r="NC43">
        <v>18.17295</v>
      </c>
      <c r="ND43" s="1">
        <v>5.5546859999999999E-5</v>
      </c>
      <c r="NE43">
        <v>1.7448310000000002E-2</v>
      </c>
      <c r="NF43">
        <v>0.55779060000000003</v>
      </c>
      <c r="NG43">
        <v>18.106200000000001</v>
      </c>
      <c r="NH43" s="1">
        <v>5.5395139999999997E-5</v>
      </c>
      <c r="NI43" s="1">
        <v>1.7429719999999999E-2</v>
      </c>
      <c r="NJ43">
        <v>0.55701179999999995</v>
      </c>
      <c r="NK43">
        <v>17.363790000000002</v>
      </c>
      <c r="NL43" s="1">
        <v>5.4308380000000002E-5</v>
      </c>
      <c r="NM43" s="1">
        <v>1.71123E-2</v>
      </c>
      <c r="NN43">
        <v>0.55624359999999995</v>
      </c>
      <c r="NO43">
        <v>16.46565</v>
      </c>
      <c r="NP43" s="1">
        <v>5.2729390000000003E-5</v>
      </c>
      <c r="NQ43" s="1">
        <v>1.6636459999999999E-2</v>
      </c>
      <c r="NR43">
        <v>0.55548200000000003</v>
      </c>
      <c r="NS43">
        <v>15.559290000000001</v>
      </c>
      <c r="NT43" s="1">
        <v>5.0956730000000002E-5</v>
      </c>
      <c r="NU43" s="1">
        <v>1.6095809999999999E-2</v>
      </c>
      <c r="NV43">
        <v>0.55487129999999996</v>
      </c>
      <c r="NW43">
        <v>15.213369999999999</v>
      </c>
      <c r="NX43" s="1">
        <v>4.9057790000000002E-5</v>
      </c>
      <c r="NY43" s="1">
        <v>1.551247E-2</v>
      </c>
      <c r="NZ43">
        <v>0.55446980000000001</v>
      </c>
      <c r="OA43">
        <v>15.65795</v>
      </c>
      <c r="OB43" s="1">
        <v>4.6063019999999997E-5</v>
      </c>
      <c r="OC43" s="1">
        <v>1.4589299999999999E-2</v>
      </c>
      <c r="OD43">
        <v>0.55423180000000005</v>
      </c>
      <c r="OE43">
        <v>16.2012</v>
      </c>
      <c r="OF43" s="1">
        <v>4.1902610000000002E-5</v>
      </c>
      <c r="OG43" s="1">
        <v>1.3280760000000001E-2</v>
      </c>
      <c r="OH43">
        <v>0.55409850000000005</v>
      </c>
      <c r="OI43">
        <v>16.62481</v>
      </c>
      <c r="OJ43" s="1">
        <v>3.8202950000000003E-5</v>
      </c>
      <c r="OK43" s="1">
        <v>1.21034E-2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1.534864</v>
      </c>
      <c r="G44">
        <v>15.73363</v>
      </c>
      <c r="H44">
        <v>34.29354</v>
      </c>
      <c r="I44">
        <v>7372.7550000000001</v>
      </c>
      <c r="J44">
        <v>1.5321629999999999</v>
      </c>
      <c r="K44">
        <v>15.98945</v>
      </c>
      <c r="L44">
        <v>221.9897</v>
      </c>
      <c r="M44">
        <v>67975.48</v>
      </c>
      <c r="N44">
        <v>1.5294220000000001</v>
      </c>
      <c r="O44">
        <v>16.233799999999999</v>
      </c>
      <c r="P44">
        <v>31.70121</v>
      </c>
      <c r="Q44">
        <v>11623.27</v>
      </c>
      <c r="R44">
        <v>1.5266420000000001</v>
      </c>
      <c r="S44">
        <v>15.88752</v>
      </c>
      <c r="T44">
        <v>1.1490929999999999</v>
      </c>
      <c r="U44">
        <v>455.93669999999997</v>
      </c>
      <c r="V44">
        <v>1.5238590000000001</v>
      </c>
      <c r="W44">
        <v>15.31798</v>
      </c>
      <c r="X44">
        <v>9.4942970000000002E-2</v>
      </c>
      <c r="Y44">
        <v>31.052440000000001</v>
      </c>
      <c r="Z44">
        <v>1.5209779999999999</v>
      </c>
      <c r="AA44">
        <v>14.848699999999999</v>
      </c>
      <c r="AB44">
        <v>6.8500210000000006E-2</v>
      </c>
      <c r="AC44">
        <v>20.756409999999999</v>
      </c>
      <c r="AD44">
        <v>1.5169919999999999</v>
      </c>
      <c r="AE44">
        <v>14.467090000000001</v>
      </c>
      <c r="AF44" s="1">
        <v>6.1767660000000002E-2</v>
      </c>
      <c r="AG44">
        <v>18.721170000000001</v>
      </c>
      <c r="AH44">
        <v>1.510988</v>
      </c>
      <c r="AI44">
        <v>14.404529999999999</v>
      </c>
      <c r="AJ44" s="1">
        <v>6.1253009999999997E-2</v>
      </c>
      <c r="AK44">
        <v>18.41968</v>
      </c>
      <c r="AL44">
        <v>1.503312</v>
      </c>
      <c r="AM44">
        <v>14.888030000000001</v>
      </c>
      <c r="AN44" s="1">
        <v>7.1519520000000003E-2</v>
      </c>
      <c r="AO44">
        <v>21.541309999999999</v>
      </c>
      <c r="AP44">
        <v>1.4953050000000001</v>
      </c>
      <c r="AQ44">
        <v>15.148440000000001</v>
      </c>
      <c r="AR44" s="1">
        <v>7.7055509999999994E-2</v>
      </c>
      <c r="AS44">
        <v>23.543019999999999</v>
      </c>
      <c r="AT44">
        <v>1.486405</v>
      </c>
      <c r="AU44">
        <v>15.30747</v>
      </c>
      <c r="AV44" s="1">
        <v>7.3944549999999998E-2</v>
      </c>
      <c r="AW44">
        <v>22.879190000000001</v>
      </c>
      <c r="AX44">
        <v>1.4779040000000001</v>
      </c>
      <c r="AY44">
        <v>15.05484</v>
      </c>
      <c r="AZ44" s="1">
        <v>6.7613859999999998E-2</v>
      </c>
      <c r="BA44">
        <v>21.095140000000001</v>
      </c>
      <c r="BB44">
        <v>1.468904</v>
      </c>
      <c r="BC44">
        <v>14.54495</v>
      </c>
      <c r="BD44" s="1">
        <v>6.0160409999999997E-2</v>
      </c>
      <c r="BE44">
        <v>18.929939999999998</v>
      </c>
      <c r="BF44">
        <v>1.4595579999999999</v>
      </c>
      <c r="BG44">
        <v>14.06977</v>
      </c>
      <c r="BH44">
        <v>5.2890779999999998E-2</v>
      </c>
      <c r="BI44">
        <v>16.765029999999999</v>
      </c>
      <c r="BJ44">
        <v>1.449587</v>
      </c>
      <c r="BK44">
        <v>13.90762</v>
      </c>
      <c r="BL44" s="1">
        <v>4.637231E-2</v>
      </c>
      <c r="BM44">
        <v>14.81555</v>
      </c>
      <c r="BN44">
        <v>1.439092</v>
      </c>
      <c r="BO44">
        <v>14.254860000000001</v>
      </c>
      <c r="BP44" s="1">
        <v>4.050894E-2</v>
      </c>
      <c r="BQ44">
        <v>13.05185</v>
      </c>
      <c r="BR44">
        <v>1.428426</v>
      </c>
      <c r="BS44">
        <v>14.942270000000001</v>
      </c>
      <c r="BT44" s="1">
        <v>3.54405E-2</v>
      </c>
      <c r="BU44">
        <v>11.515499999999999</v>
      </c>
      <c r="BV44">
        <v>1.4180870000000001</v>
      </c>
      <c r="BW44">
        <v>15.71565</v>
      </c>
      <c r="BX44" s="1">
        <v>3.1103869999999999E-2</v>
      </c>
      <c r="BY44">
        <v>10.192589999999999</v>
      </c>
      <c r="BZ44">
        <v>1.407152</v>
      </c>
      <c r="CA44">
        <v>16.177969999999998</v>
      </c>
      <c r="CB44">
        <v>2.7440349999999999E-2</v>
      </c>
      <c r="CC44">
        <v>9.0745459999999998</v>
      </c>
      <c r="CD44">
        <v>1.395721</v>
      </c>
      <c r="CE44">
        <v>15.790940000000001</v>
      </c>
      <c r="CF44" s="1">
        <v>2.3900100000000001E-2</v>
      </c>
      <c r="CG44">
        <v>7.9912510000000001</v>
      </c>
      <c r="CH44">
        <v>1.3843570000000001</v>
      </c>
      <c r="CI44">
        <v>15.006930000000001</v>
      </c>
      <c r="CJ44" s="1">
        <v>2.0683529999999999E-2</v>
      </c>
      <c r="CK44">
        <v>6.9826449999999998</v>
      </c>
      <c r="CL44">
        <v>1.3727259999999999</v>
      </c>
      <c r="CM44">
        <v>14.11035</v>
      </c>
      <c r="CN44" s="1">
        <v>1.7887210000000001E-2</v>
      </c>
      <c r="CO44">
        <v>6.0981709999999998</v>
      </c>
      <c r="CP44">
        <v>1.3611279999999999</v>
      </c>
      <c r="CQ44">
        <v>13.45833</v>
      </c>
      <c r="CR44" s="1">
        <v>1.549435E-2</v>
      </c>
      <c r="CS44">
        <v>5.3325170000000002</v>
      </c>
      <c r="CT44">
        <v>1.3515470000000001</v>
      </c>
      <c r="CU44">
        <v>13.72279</v>
      </c>
      <c r="CV44" s="1">
        <v>1.3384129999999999E-2</v>
      </c>
      <c r="CW44">
        <v>4.6417869999999999</v>
      </c>
      <c r="CX44">
        <v>1.3413079999999999</v>
      </c>
      <c r="CY44">
        <v>14.58864</v>
      </c>
      <c r="CZ44" s="1">
        <v>1.151956E-2</v>
      </c>
      <c r="DA44">
        <v>4.0277380000000003</v>
      </c>
      <c r="DB44">
        <v>1.33084</v>
      </c>
      <c r="DC44">
        <v>15.44735</v>
      </c>
      <c r="DD44" s="1">
        <v>9.9245210000000004E-3</v>
      </c>
      <c r="DE44">
        <v>3.4964930000000001</v>
      </c>
      <c r="DF44">
        <v>1.319556</v>
      </c>
      <c r="DG44">
        <v>16.082889999999999</v>
      </c>
      <c r="DH44" s="1">
        <v>8.578324E-3</v>
      </c>
      <c r="DI44">
        <v>3.0476169999999998</v>
      </c>
      <c r="DJ44">
        <v>1.308732</v>
      </c>
      <c r="DK44">
        <v>15.980169999999999</v>
      </c>
      <c r="DL44" s="1">
        <v>7.3938149999999998E-3</v>
      </c>
      <c r="DM44">
        <v>2.6495730000000002</v>
      </c>
      <c r="DN44">
        <v>1.2978609999999999</v>
      </c>
      <c r="DO44">
        <v>15.53641</v>
      </c>
      <c r="DP44" s="1">
        <v>6.3273490000000003E-3</v>
      </c>
      <c r="DQ44">
        <v>2.2896730000000001</v>
      </c>
      <c r="DR44">
        <v>1.2863100000000001</v>
      </c>
      <c r="DS44">
        <v>14.785550000000001</v>
      </c>
      <c r="DT44" s="1">
        <v>5.3612310000000002E-3</v>
      </c>
      <c r="DU44">
        <v>1.9598789999999999</v>
      </c>
      <c r="DV44">
        <v>1.276389</v>
      </c>
      <c r="DW44">
        <v>14.153219999999999</v>
      </c>
      <c r="DX44" s="1">
        <v>4.5190120000000002E-3</v>
      </c>
      <c r="DY44">
        <v>1.665875</v>
      </c>
      <c r="DZ44">
        <v>1.268483</v>
      </c>
      <c r="EA44">
        <v>14.187810000000001</v>
      </c>
      <c r="EB44" s="1">
        <v>3.7957329999999999E-3</v>
      </c>
      <c r="EC44">
        <v>1.4090819999999999</v>
      </c>
      <c r="ED44">
        <v>1.263009</v>
      </c>
      <c r="EE44">
        <v>14.738759999999999</v>
      </c>
      <c r="EF44" s="1">
        <v>3.0068370000000001E-3</v>
      </c>
      <c r="EG44">
        <v>1.1301829999999999</v>
      </c>
      <c r="EH44">
        <v>1.25959</v>
      </c>
      <c r="EI44">
        <v>15.52441</v>
      </c>
      <c r="EJ44" s="1">
        <v>2.1079079999999999E-3</v>
      </c>
      <c r="EK44">
        <v>0.8020157</v>
      </c>
      <c r="EL44">
        <v>1.2577480000000001</v>
      </c>
      <c r="EM44">
        <v>16.31034</v>
      </c>
      <c r="EN44" s="1">
        <v>1.377884E-3</v>
      </c>
      <c r="EO44">
        <v>0.52570620000000001</v>
      </c>
      <c r="EP44">
        <v>1.2566569999999999</v>
      </c>
      <c r="EQ44">
        <v>16.47766</v>
      </c>
      <c r="ER44" s="1">
        <v>9.2359600000000005E-4</v>
      </c>
      <c r="ES44">
        <v>0.35002490000000003</v>
      </c>
      <c r="ET44">
        <v>1.256108</v>
      </c>
      <c r="EU44">
        <v>15.962730000000001</v>
      </c>
      <c r="EV44" s="1">
        <v>6.7706950000000004E-4</v>
      </c>
      <c r="EW44">
        <v>0.25368960000000002</v>
      </c>
      <c r="EX44">
        <v>1.2558039999999999</v>
      </c>
      <c r="EY44">
        <v>15.1541</v>
      </c>
      <c r="EZ44" s="1">
        <v>5.4492600000000005E-4</v>
      </c>
      <c r="FA44">
        <v>0.2020747</v>
      </c>
      <c r="FB44">
        <v>1.255655</v>
      </c>
      <c r="FC44">
        <v>14.49573</v>
      </c>
      <c r="FD44" s="1">
        <v>4.6957249999999998E-4</v>
      </c>
      <c r="FE44">
        <v>0.1727157</v>
      </c>
      <c r="FF44">
        <v>1.255552</v>
      </c>
      <c r="FG44">
        <v>14.962020000000001</v>
      </c>
      <c r="FH44" s="1">
        <v>4.2214759999999998E-4</v>
      </c>
      <c r="FI44">
        <v>0.1543186</v>
      </c>
      <c r="FJ44">
        <v>1.255511</v>
      </c>
      <c r="FK44">
        <v>15.801159999999999</v>
      </c>
      <c r="FL44" s="1">
        <v>3.8899939999999998E-4</v>
      </c>
      <c r="FM44">
        <v>0.14151610000000001</v>
      </c>
      <c r="FN44">
        <v>1.2554989999999999</v>
      </c>
      <c r="FO44">
        <v>16.761970000000002</v>
      </c>
      <c r="FP44" s="1">
        <v>3.631404E-4</v>
      </c>
      <c r="FQ44">
        <v>0.1315635</v>
      </c>
      <c r="FR44">
        <v>1.2555240000000001</v>
      </c>
      <c r="FS44">
        <v>17.277920000000002</v>
      </c>
      <c r="FT44" s="1">
        <v>3.4197109999999998E-4</v>
      </c>
      <c r="FU44">
        <v>0.1234015</v>
      </c>
      <c r="FV44">
        <v>1.2555069999999999</v>
      </c>
      <c r="FW44">
        <v>16.897320000000001</v>
      </c>
      <c r="FX44" s="1">
        <v>3.2345349999999998E-4</v>
      </c>
      <c r="FY44">
        <v>0.1162895</v>
      </c>
      <c r="FZ44">
        <v>1.2554719999999999</v>
      </c>
      <c r="GA44">
        <v>15.84703</v>
      </c>
      <c r="GB44" s="1">
        <v>3.0675519999999999E-4</v>
      </c>
      <c r="GC44">
        <v>0.1098831</v>
      </c>
      <c r="GD44">
        <v>1.2554749999999999</v>
      </c>
      <c r="GE44">
        <v>14.71687</v>
      </c>
      <c r="GF44" s="1">
        <v>2.9134400000000002E-4</v>
      </c>
      <c r="GG44">
        <v>0.1039947</v>
      </c>
      <c r="GH44">
        <v>1.255482</v>
      </c>
      <c r="GI44">
        <v>14.052110000000001</v>
      </c>
      <c r="GJ44" s="1">
        <v>2.769507E-4</v>
      </c>
      <c r="GK44">
        <v>9.8495559999999996E-2</v>
      </c>
      <c r="GL44">
        <v>1.255476</v>
      </c>
      <c r="GM44">
        <v>14.478059999999999</v>
      </c>
      <c r="GN44" s="1">
        <v>2.6385139999999998E-4</v>
      </c>
      <c r="GO44">
        <v>9.3487109999999998E-2</v>
      </c>
      <c r="GP44">
        <v>1.2554799999999999</v>
      </c>
      <c r="GQ44">
        <v>15.39944</v>
      </c>
      <c r="GR44" s="1">
        <v>2.5151010000000002E-4</v>
      </c>
      <c r="GS44">
        <v>8.8793549999999999E-2</v>
      </c>
      <c r="GT44">
        <v>1.255484</v>
      </c>
      <c r="GU44">
        <v>16.47927</v>
      </c>
      <c r="GV44" s="1">
        <v>2.4009049999999999E-4</v>
      </c>
      <c r="GW44">
        <v>8.4452490000000005E-2</v>
      </c>
      <c r="GX44">
        <v>1.255487</v>
      </c>
      <c r="GY44">
        <v>17.42456</v>
      </c>
      <c r="GZ44" s="1">
        <v>2.2946849999999999E-4</v>
      </c>
      <c r="HA44">
        <v>8.0443879999999995E-2</v>
      </c>
      <c r="HB44">
        <v>1.255474</v>
      </c>
      <c r="HC44">
        <v>17.322399999999998</v>
      </c>
      <c r="HD44" s="1">
        <v>2.1925720000000001E-4</v>
      </c>
      <c r="HE44">
        <v>7.6655600000000004E-2</v>
      </c>
      <c r="HF44">
        <v>1.2554689999999999</v>
      </c>
      <c r="HG44">
        <v>16.434889999999999</v>
      </c>
      <c r="HH44" s="1">
        <v>2.09419E-4</v>
      </c>
      <c r="HI44">
        <v>7.3037779999999997E-2</v>
      </c>
      <c r="HJ44">
        <v>1.2554730000000001</v>
      </c>
      <c r="HK44">
        <v>15.356870000000001</v>
      </c>
      <c r="HL44" s="1">
        <v>2.0010110000000001E-4</v>
      </c>
      <c r="HM44">
        <v>6.9630570000000003E-2</v>
      </c>
      <c r="HN44">
        <v>1.2554650000000001</v>
      </c>
      <c r="HO44">
        <v>14.531739999999999</v>
      </c>
      <c r="HP44" s="1">
        <v>1.913707E-4</v>
      </c>
      <c r="HQ44">
        <v>6.647016E-2</v>
      </c>
      <c r="HR44">
        <v>1.255476</v>
      </c>
      <c r="HS44">
        <v>14.72223</v>
      </c>
      <c r="HT44" s="1">
        <v>1.83203E-4</v>
      </c>
      <c r="HU44">
        <v>6.3532279999999997E-2</v>
      </c>
      <c r="HV44">
        <v>1.2554650000000001</v>
      </c>
      <c r="HW44">
        <v>15.61238</v>
      </c>
      <c r="HX44" s="1">
        <v>1.7543950000000001E-4</v>
      </c>
      <c r="HY44">
        <v>6.0770749999999998E-2</v>
      </c>
      <c r="HZ44">
        <v>1.2554780000000001</v>
      </c>
      <c r="IA44">
        <v>16.662510000000001</v>
      </c>
      <c r="IB44" s="1">
        <v>1.6782519999999999E-4</v>
      </c>
      <c r="IC44">
        <v>5.8079220000000001E-2</v>
      </c>
      <c r="ID44">
        <v>1.2554730000000001</v>
      </c>
      <c r="IE44">
        <v>17.54814</v>
      </c>
      <c r="IF44" s="1">
        <v>1.608306E-4</v>
      </c>
      <c r="IG44">
        <v>5.561058E-2</v>
      </c>
      <c r="IH44">
        <v>1.255482</v>
      </c>
      <c r="II44">
        <v>17.425260000000002</v>
      </c>
      <c r="IJ44" s="1">
        <v>1.5409970000000001E-4</v>
      </c>
      <c r="IK44">
        <v>5.3252500000000001E-2</v>
      </c>
      <c r="IL44">
        <v>1.255471</v>
      </c>
      <c r="IM44">
        <v>16.555250000000001</v>
      </c>
      <c r="IN44" s="1">
        <v>1.4776120000000001E-4</v>
      </c>
      <c r="IO44">
        <v>5.1039010000000003E-2</v>
      </c>
      <c r="IP44">
        <v>1.2554780000000001</v>
      </c>
      <c r="IQ44">
        <v>15.34573</v>
      </c>
      <c r="IR44" s="1">
        <v>1.4171210000000001E-4</v>
      </c>
      <c r="IS44">
        <v>4.8936979999999998E-2</v>
      </c>
      <c r="IT44">
        <v>1.255471</v>
      </c>
      <c r="IU44">
        <v>14.32014</v>
      </c>
      <c r="IV44" s="1">
        <v>1.360004E-4</v>
      </c>
      <c r="IW44">
        <v>4.695117E-2</v>
      </c>
      <c r="IX44">
        <v>1.255468</v>
      </c>
      <c r="IY44">
        <v>14.208780000000001</v>
      </c>
      <c r="IZ44" s="1">
        <v>1.3046640000000001E-4</v>
      </c>
      <c r="JA44">
        <v>4.503447E-2</v>
      </c>
      <c r="JB44">
        <v>1.2554719999999999</v>
      </c>
      <c r="JC44">
        <v>14.406169999999999</v>
      </c>
      <c r="JD44" s="1">
        <v>1.2522069999999999E-4</v>
      </c>
      <c r="JE44">
        <v>4.3214009999999997E-2</v>
      </c>
      <c r="JF44">
        <v>1.2554749999999999</v>
      </c>
      <c r="JG44">
        <v>15.13397</v>
      </c>
      <c r="JH44" s="1">
        <v>1.203884E-4</v>
      </c>
      <c r="JI44">
        <v>4.1540529999999999E-2</v>
      </c>
      <c r="JJ44">
        <v>1.2554719999999999</v>
      </c>
      <c r="JK44">
        <v>15.63274</v>
      </c>
      <c r="JL44" s="1">
        <v>1.156747E-4</v>
      </c>
      <c r="JM44">
        <v>3.9914350000000001E-2</v>
      </c>
      <c r="JN44">
        <v>1.255476</v>
      </c>
      <c r="JO44">
        <v>15.83465</v>
      </c>
      <c r="JP44" s="1">
        <v>1.112381E-4</v>
      </c>
      <c r="JQ44">
        <v>3.8379589999999998E-2</v>
      </c>
      <c r="JR44">
        <v>1.2554829999999999</v>
      </c>
      <c r="JS44">
        <v>15.75915</v>
      </c>
      <c r="JT44" s="1">
        <v>1.070157E-4</v>
      </c>
      <c r="JU44">
        <v>3.6924510000000001E-2</v>
      </c>
      <c r="JV44">
        <v>1.2554700000000001</v>
      </c>
      <c r="JW44">
        <v>15.640890000000001</v>
      </c>
      <c r="JX44" s="1">
        <v>1.030032E-4</v>
      </c>
      <c r="JY44">
        <v>3.5536379999999999E-2</v>
      </c>
      <c r="JZ44">
        <v>1.255477</v>
      </c>
      <c r="KA44">
        <v>15.464930000000001</v>
      </c>
      <c r="KB44" s="1">
        <v>9.9174260000000001E-5</v>
      </c>
      <c r="KC44">
        <v>3.4211150000000003E-2</v>
      </c>
      <c r="KD44">
        <v>1.2552939999999999</v>
      </c>
      <c r="KE44">
        <v>16.054819999999999</v>
      </c>
      <c r="KF44" s="1">
        <v>9.5622050000000004E-5</v>
      </c>
      <c r="KG44">
        <v>3.2979469999999997E-2</v>
      </c>
      <c r="KH44">
        <v>1.255053</v>
      </c>
      <c r="KI44">
        <v>16.36543</v>
      </c>
      <c r="KJ44" s="1">
        <v>9.3462310000000002E-5</v>
      </c>
      <c r="KK44">
        <v>3.2184379999999999E-2</v>
      </c>
      <c r="KL44">
        <v>1.2547060000000001</v>
      </c>
      <c r="KM44">
        <v>16.748919999999998</v>
      </c>
      <c r="KN44" s="1">
        <v>9.2969670000000003E-5</v>
      </c>
      <c r="KO44">
        <v>3.1994639999999998E-2</v>
      </c>
      <c r="KP44">
        <v>1.254356</v>
      </c>
      <c r="KQ44">
        <v>16.943950000000001</v>
      </c>
      <c r="KR44" s="1">
        <v>9.2264460000000001E-5</v>
      </c>
      <c r="KS44">
        <v>3.1787889999999999E-2</v>
      </c>
      <c r="KT44">
        <v>1.2538320000000001</v>
      </c>
      <c r="KU44">
        <v>16.549869999999999</v>
      </c>
      <c r="KV44" s="1">
        <v>9.0507540000000003E-5</v>
      </c>
      <c r="KW44">
        <v>3.1228510000000001E-2</v>
      </c>
      <c r="KX44">
        <v>1.2534639999999999</v>
      </c>
      <c r="KY44">
        <v>15.740640000000001</v>
      </c>
      <c r="KZ44" s="1">
        <v>8.8004000000000006E-5</v>
      </c>
      <c r="LA44">
        <v>3.0396599999999999E-2</v>
      </c>
      <c r="LB44">
        <v>1.252969</v>
      </c>
      <c r="LC44">
        <v>14.891030000000001</v>
      </c>
      <c r="LD44" s="1">
        <v>8.5154039999999994E-5</v>
      </c>
      <c r="LE44">
        <v>2.9436380000000002E-2</v>
      </c>
      <c r="LF44">
        <v>1.252529</v>
      </c>
      <c r="LG44">
        <v>14.27488</v>
      </c>
      <c r="LH44" s="1">
        <v>8.2142980000000001E-5</v>
      </c>
      <c r="LI44">
        <v>2.8412840000000002E-2</v>
      </c>
      <c r="LJ44">
        <v>1.2521580000000001</v>
      </c>
      <c r="LK44">
        <v>14.69575</v>
      </c>
      <c r="LL44" s="1">
        <v>7.9080169999999993E-5</v>
      </c>
      <c r="LM44">
        <v>2.7372870000000001E-2</v>
      </c>
      <c r="LN44">
        <v>1.251952</v>
      </c>
      <c r="LO44">
        <v>15.50554</v>
      </c>
      <c r="LP44" s="1">
        <v>7.5191269999999997E-5</v>
      </c>
      <c r="LQ44">
        <v>2.6074400000000001E-2</v>
      </c>
      <c r="LR44">
        <v>1.2518130000000001</v>
      </c>
      <c r="LS44">
        <v>16.725999999999999</v>
      </c>
      <c r="LT44" s="1">
        <v>7.0239899999999998E-5</v>
      </c>
      <c r="LU44">
        <v>2.4388070000000001E-2</v>
      </c>
      <c r="LV44">
        <v>1.2517199999999999</v>
      </c>
      <c r="LW44">
        <v>18.089130000000001</v>
      </c>
      <c r="LX44" s="1">
        <v>6.5626389999999998E-5</v>
      </c>
      <c r="LY44">
        <v>2.2773330000000001E-2</v>
      </c>
      <c r="LZ44">
        <v>1.2517590000000001</v>
      </c>
      <c r="MA44">
        <v>18.489080000000001</v>
      </c>
      <c r="MB44" s="1">
        <v>6.2099259999999994E-5</v>
      </c>
      <c r="MC44">
        <v>2.1525659999999999E-2</v>
      </c>
      <c r="MD44">
        <v>1.2516769999999999</v>
      </c>
      <c r="ME44">
        <v>17.92953</v>
      </c>
      <c r="MF44" s="1">
        <v>5.9337009999999999E-5</v>
      </c>
      <c r="MG44">
        <v>2.0554050000000001E-2</v>
      </c>
      <c r="MH44">
        <v>1.251709</v>
      </c>
      <c r="MI44">
        <v>16.889500000000002</v>
      </c>
      <c r="MJ44" s="1">
        <v>5.6997170000000002E-5</v>
      </c>
      <c r="MK44">
        <v>1.9735869999999999E-2</v>
      </c>
      <c r="ML44">
        <v>1.2516259999999999</v>
      </c>
      <c r="MM44">
        <v>15.964449999999999</v>
      </c>
      <c r="MN44" s="1">
        <v>5.4909720000000002E-5</v>
      </c>
      <c r="MO44">
        <v>1.9011170000000001E-2</v>
      </c>
      <c r="MP44">
        <v>1.2513300000000001</v>
      </c>
      <c r="MQ44">
        <v>15.79524</v>
      </c>
      <c r="MR44" s="1">
        <v>5.31047E-5</v>
      </c>
      <c r="MS44">
        <v>1.8377000000000001E-2</v>
      </c>
      <c r="MT44">
        <v>1.2508170000000001</v>
      </c>
      <c r="MU44">
        <v>16.317609999999998</v>
      </c>
      <c r="MV44" s="1">
        <v>5.278427E-5</v>
      </c>
      <c r="MW44">
        <v>1.820797E-2</v>
      </c>
      <c r="MX44">
        <v>1.250121</v>
      </c>
      <c r="MY44">
        <v>17.297239999999999</v>
      </c>
      <c r="MZ44" s="1">
        <v>5.4263830000000003E-5</v>
      </c>
      <c r="NA44">
        <v>1.8696210000000001E-2</v>
      </c>
      <c r="NB44">
        <v>1.2493000000000001</v>
      </c>
      <c r="NC44">
        <v>18.267230000000001</v>
      </c>
      <c r="ND44" s="1">
        <v>5.5488100000000002E-5</v>
      </c>
      <c r="NE44">
        <v>1.916147E-2</v>
      </c>
      <c r="NF44">
        <v>1.248399</v>
      </c>
      <c r="NG44">
        <v>18.238430000000001</v>
      </c>
      <c r="NH44" s="1">
        <v>5.5444469999999999E-5</v>
      </c>
      <c r="NI44">
        <v>1.9201119999999999E-2</v>
      </c>
      <c r="NJ44">
        <v>1.247471</v>
      </c>
      <c r="NK44">
        <v>17.541920000000001</v>
      </c>
      <c r="NL44" s="1">
        <v>5.4419010000000003E-5</v>
      </c>
      <c r="NM44">
        <v>1.8884560000000002E-2</v>
      </c>
      <c r="NN44">
        <v>1.2464550000000001</v>
      </c>
      <c r="NO44">
        <v>16.65485</v>
      </c>
      <c r="NP44" s="1">
        <v>5.2872099999999998E-5</v>
      </c>
      <c r="NQ44">
        <v>1.8376360000000001E-2</v>
      </c>
      <c r="NR44">
        <v>1.2455259999999999</v>
      </c>
      <c r="NS44">
        <v>15.742850000000001</v>
      </c>
      <c r="NT44" s="1">
        <v>5.1106770000000001E-5</v>
      </c>
      <c r="NU44" s="1">
        <v>1.7782510000000001E-2</v>
      </c>
      <c r="NV44">
        <v>1.2448630000000001</v>
      </c>
      <c r="NW44">
        <v>15.392189999999999</v>
      </c>
      <c r="NX44" s="1">
        <v>4.923753E-5</v>
      </c>
      <c r="NY44" s="1">
        <v>1.71521E-2</v>
      </c>
      <c r="NZ44">
        <v>1.2444090000000001</v>
      </c>
      <c r="OA44">
        <v>15.793609999999999</v>
      </c>
      <c r="OB44" s="1">
        <v>4.6376930000000002E-5</v>
      </c>
      <c r="OC44">
        <v>1.621179E-2</v>
      </c>
      <c r="OD44">
        <v>1.244156</v>
      </c>
      <c r="OE44">
        <v>16.281839999999999</v>
      </c>
      <c r="OF44" s="1">
        <v>4.2264010000000001E-5</v>
      </c>
      <c r="OG44">
        <v>1.4808470000000001E-2</v>
      </c>
      <c r="OH44">
        <v>1.2439549999999999</v>
      </c>
      <c r="OI44">
        <v>16.673639999999999</v>
      </c>
      <c r="OJ44" s="1">
        <v>3.8485839999999999E-5</v>
      </c>
      <c r="OK44" s="1">
        <v>1.3470599999999999E-2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0.61917069999999996</v>
      </c>
      <c r="G45">
        <v>15.767580000000001</v>
      </c>
      <c r="H45">
        <v>18.38983</v>
      </c>
      <c r="I45">
        <v>4702.4620000000004</v>
      </c>
      <c r="J45">
        <v>0.61764289999999999</v>
      </c>
      <c r="K45">
        <v>16.011510000000001</v>
      </c>
      <c r="L45">
        <v>231.00049999999999</v>
      </c>
      <c r="M45">
        <v>72693.17</v>
      </c>
      <c r="N45">
        <v>0.61610450000000005</v>
      </c>
      <c r="O45">
        <v>16.273620000000001</v>
      </c>
      <c r="P45">
        <v>44.143799999999999</v>
      </c>
      <c r="Q45">
        <v>15360.29</v>
      </c>
      <c r="R45">
        <v>0.61456849999999996</v>
      </c>
      <c r="S45">
        <v>15.945489999999999</v>
      </c>
      <c r="T45">
        <v>1.8054349999999999</v>
      </c>
      <c r="U45">
        <v>655.16690000000006</v>
      </c>
      <c r="V45">
        <v>0.61301079999999997</v>
      </c>
      <c r="W45">
        <v>15.37345</v>
      </c>
      <c r="X45">
        <v>0.110092</v>
      </c>
      <c r="Y45">
        <v>36.803400000000003</v>
      </c>
      <c r="Z45">
        <v>0.61140779999999995</v>
      </c>
      <c r="AA45">
        <v>14.901680000000001</v>
      </c>
      <c r="AB45">
        <v>6.9482479999999999E-2</v>
      </c>
      <c r="AC45">
        <v>22.078579999999999</v>
      </c>
      <c r="AD45">
        <v>0.60931279999999999</v>
      </c>
      <c r="AE45">
        <v>14.50281</v>
      </c>
      <c r="AF45" s="1">
        <v>6.2393480000000001E-2</v>
      </c>
      <c r="AG45">
        <v>19.83595</v>
      </c>
      <c r="AH45">
        <v>0.60616740000000002</v>
      </c>
      <c r="AI45">
        <v>14.43004</v>
      </c>
      <c r="AJ45" s="1">
        <v>6.0614649999999999E-2</v>
      </c>
      <c r="AK45">
        <v>19.226559999999999</v>
      </c>
      <c r="AL45">
        <v>0.60211930000000002</v>
      </c>
      <c r="AM45">
        <v>14.92395</v>
      </c>
      <c r="AN45" s="1">
        <v>7.0277649999999997E-2</v>
      </c>
      <c r="AO45">
        <v>22.3233</v>
      </c>
      <c r="AP45">
        <v>0.59779899999999997</v>
      </c>
      <c r="AQ45">
        <v>15.180479999999999</v>
      </c>
      <c r="AR45" s="1">
        <v>7.6800800000000002E-2</v>
      </c>
      <c r="AS45">
        <v>24.607199999999999</v>
      </c>
      <c r="AT45">
        <v>0.59306250000000005</v>
      </c>
      <c r="AU45">
        <v>15.341760000000001</v>
      </c>
      <c r="AV45" s="1">
        <v>7.4472650000000001E-2</v>
      </c>
      <c r="AW45">
        <v>24.054549999999999</v>
      </c>
      <c r="AX45">
        <v>0.58855250000000003</v>
      </c>
      <c r="AY45">
        <v>15.1105</v>
      </c>
      <c r="AZ45" s="1">
        <v>6.8343269999999998E-2</v>
      </c>
      <c r="BA45">
        <v>22.216259999999998</v>
      </c>
      <c r="BB45">
        <v>0.58376649999999997</v>
      </c>
      <c r="BC45">
        <v>14.622249999999999</v>
      </c>
      <c r="BD45" s="1">
        <v>6.0990519999999999E-2</v>
      </c>
      <c r="BE45">
        <v>19.961659999999998</v>
      </c>
      <c r="BF45">
        <v>0.57881579999999999</v>
      </c>
      <c r="BG45">
        <v>14.131970000000001</v>
      </c>
      <c r="BH45">
        <v>5.3647319999999998E-2</v>
      </c>
      <c r="BI45">
        <v>17.672779999999999</v>
      </c>
      <c r="BJ45">
        <v>0.57360599999999995</v>
      </c>
      <c r="BK45">
        <v>13.970800000000001</v>
      </c>
      <c r="BL45" s="1">
        <v>4.7059190000000001E-2</v>
      </c>
      <c r="BM45">
        <v>15.61037</v>
      </c>
      <c r="BN45">
        <v>0.56812419999999997</v>
      </c>
      <c r="BO45">
        <v>14.311360000000001</v>
      </c>
      <c r="BP45" s="1">
        <v>4.1124099999999997E-2</v>
      </c>
      <c r="BQ45">
        <v>13.744870000000001</v>
      </c>
      <c r="BR45">
        <v>0.56246379999999996</v>
      </c>
      <c r="BS45">
        <v>14.995419999999999</v>
      </c>
      <c r="BT45" s="1">
        <v>3.5967789999999999E-2</v>
      </c>
      <c r="BU45">
        <v>12.11538</v>
      </c>
      <c r="BV45">
        <v>0.55672650000000001</v>
      </c>
      <c r="BW45">
        <v>15.76233</v>
      </c>
      <c r="BX45" s="1">
        <v>3.1556479999999998E-2</v>
      </c>
      <c r="BY45">
        <v>10.71486</v>
      </c>
      <c r="BZ45">
        <v>0.55075030000000003</v>
      </c>
      <c r="CA45">
        <v>16.237159999999999</v>
      </c>
      <c r="CB45">
        <v>2.7836639999999999E-2</v>
      </c>
      <c r="CC45">
        <v>9.5319939999999992</v>
      </c>
      <c r="CD45">
        <v>0.54461230000000005</v>
      </c>
      <c r="CE45">
        <v>15.857860000000001</v>
      </c>
      <c r="CF45" s="1">
        <v>2.4302710000000002E-2</v>
      </c>
      <c r="CG45">
        <v>8.4016099999999998</v>
      </c>
      <c r="CH45">
        <v>0.53853390000000001</v>
      </c>
      <c r="CI45">
        <v>15.104430000000001</v>
      </c>
      <c r="CJ45" s="1">
        <v>2.1034560000000001E-2</v>
      </c>
      <c r="CK45">
        <v>7.3340649999999998</v>
      </c>
      <c r="CL45">
        <v>0.53234930000000003</v>
      </c>
      <c r="CM45">
        <v>14.20679</v>
      </c>
      <c r="CN45" s="1">
        <v>1.8197049999999999E-2</v>
      </c>
      <c r="CO45">
        <v>6.3997060000000001</v>
      </c>
      <c r="CP45">
        <v>0.52646020000000004</v>
      </c>
      <c r="CQ45">
        <v>13.529500000000001</v>
      </c>
      <c r="CR45" s="1">
        <v>1.5766559999999999E-2</v>
      </c>
      <c r="CS45">
        <v>5.5918289999999997</v>
      </c>
      <c r="CT45">
        <v>0.52159789999999995</v>
      </c>
      <c r="CU45">
        <v>13.778549999999999</v>
      </c>
      <c r="CV45" s="1">
        <v>1.362886E-2</v>
      </c>
      <c r="CW45">
        <v>4.8698860000000002</v>
      </c>
      <c r="CX45">
        <v>0.51646860000000006</v>
      </c>
      <c r="CY45">
        <v>14.63165</v>
      </c>
      <c r="CZ45" s="1">
        <v>1.1735840000000001E-2</v>
      </c>
      <c r="DA45">
        <v>4.2271169999999998</v>
      </c>
      <c r="DB45">
        <v>0.51125949999999998</v>
      </c>
      <c r="DC45">
        <v>15.477690000000001</v>
      </c>
      <c r="DD45" s="1">
        <v>1.0107069999999999E-2</v>
      </c>
      <c r="DE45">
        <v>3.669</v>
      </c>
      <c r="DF45">
        <v>0.50574359999999996</v>
      </c>
      <c r="DG45">
        <v>16.120750000000001</v>
      </c>
      <c r="DH45" s="1">
        <v>8.7363979999999994E-3</v>
      </c>
      <c r="DI45">
        <v>3.1981259999999998</v>
      </c>
      <c r="DJ45">
        <v>0.50024049999999998</v>
      </c>
      <c r="DK45">
        <v>16.034189999999999</v>
      </c>
      <c r="DL45" s="1">
        <v>7.5358109999999999E-3</v>
      </c>
      <c r="DM45">
        <v>2.7823609999999999</v>
      </c>
      <c r="DN45">
        <v>0.4943341</v>
      </c>
      <c r="DO45">
        <v>15.633369999999999</v>
      </c>
      <c r="DP45" s="1">
        <v>6.4585780000000004E-3</v>
      </c>
      <c r="DQ45">
        <v>2.4077639999999998</v>
      </c>
      <c r="DR45">
        <v>0.48815530000000001</v>
      </c>
      <c r="DS45">
        <v>14.868830000000001</v>
      </c>
      <c r="DT45" s="1">
        <v>5.4795850000000004E-3</v>
      </c>
      <c r="DU45">
        <v>2.0635520000000001</v>
      </c>
      <c r="DV45">
        <v>0.48289530000000003</v>
      </c>
      <c r="DW45">
        <v>14.22803</v>
      </c>
      <c r="DX45" s="1">
        <v>4.6240789999999997E-3</v>
      </c>
      <c r="DY45">
        <v>1.754983</v>
      </c>
      <c r="DZ45">
        <v>0.4786224</v>
      </c>
      <c r="EA45">
        <v>14.262930000000001</v>
      </c>
      <c r="EB45" s="1">
        <v>3.8919620000000001E-3</v>
      </c>
      <c r="EC45">
        <v>1.486221</v>
      </c>
      <c r="ED45">
        <v>0.4755586</v>
      </c>
      <c r="EE45">
        <v>14.81007</v>
      </c>
      <c r="EF45" s="1">
        <v>3.1292009999999999E-3</v>
      </c>
      <c r="EG45">
        <v>1.2032799999999999</v>
      </c>
      <c r="EH45">
        <v>0.47367179999999998</v>
      </c>
      <c r="EI45">
        <v>15.57751</v>
      </c>
      <c r="EJ45" s="1">
        <v>2.2343039999999999E-3</v>
      </c>
      <c r="EK45">
        <v>0.86449160000000003</v>
      </c>
      <c r="EL45">
        <v>0.47257870000000002</v>
      </c>
      <c r="EM45">
        <v>16.346779999999999</v>
      </c>
      <c r="EN45" s="1">
        <v>1.468914E-3</v>
      </c>
      <c r="EO45">
        <v>0.56918150000000001</v>
      </c>
      <c r="EP45">
        <v>0.47198079999999998</v>
      </c>
      <c r="EQ45">
        <v>16.515879999999999</v>
      </c>
      <c r="ER45" s="1">
        <v>9.7641350000000004E-4</v>
      </c>
      <c r="ES45">
        <v>0.37711240000000001</v>
      </c>
      <c r="ET45">
        <v>0.47164539999999999</v>
      </c>
      <c r="EU45">
        <v>16.034649999999999</v>
      </c>
      <c r="EV45" s="1">
        <v>7.0520380000000001E-4</v>
      </c>
      <c r="EW45">
        <v>0.27072740000000001</v>
      </c>
      <c r="EX45">
        <v>0.47148790000000002</v>
      </c>
      <c r="EY45">
        <v>15.26783</v>
      </c>
      <c r="EZ45" s="1">
        <v>5.6041890000000001E-4</v>
      </c>
      <c r="FA45">
        <v>0.21385609999999999</v>
      </c>
      <c r="FB45">
        <v>0.47141519999999998</v>
      </c>
      <c r="FC45">
        <v>14.618639999999999</v>
      </c>
      <c r="FD45" s="1">
        <v>4.7881969999999998E-4</v>
      </c>
      <c r="FE45">
        <v>0.18175069999999999</v>
      </c>
      <c r="FF45">
        <v>0.47134409999999999</v>
      </c>
      <c r="FG45">
        <v>15.08367</v>
      </c>
      <c r="FH45" s="1">
        <v>4.282507E-4</v>
      </c>
      <c r="FI45">
        <v>0.16183330000000001</v>
      </c>
      <c r="FJ45">
        <v>0.47133710000000001</v>
      </c>
      <c r="FK45">
        <v>15.846550000000001</v>
      </c>
      <c r="FL45" s="1">
        <v>3.9353089999999999E-4</v>
      </c>
      <c r="FM45">
        <v>0.1481306</v>
      </c>
      <c r="FN45">
        <v>0.47131840000000003</v>
      </c>
      <c r="FO45">
        <v>16.79195</v>
      </c>
      <c r="FP45" s="1">
        <v>3.6677880000000001E-4</v>
      </c>
      <c r="FQ45">
        <v>0.13756669999999999</v>
      </c>
      <c r="FR45">
        <v>0.47130139999999998</v>
      </c>
      <c r="FS45">
        <v>17.325099999999999</v>
      </c>
      <c r="FT45" s="1">
        <v>3.4505290000000002E-4</v>
      </c>
      <c r="FU45">
        <v>0.12894720000000001</v>
      </c>
      <c r="FV45">
        <v>0.47131909999999999</v>
      </c>
      <c r="FW45">
        <v>16.989280000000001</v>
      </c>
      <c r="FX45" s="1">
        <v>3.2621439999999999E-4</v>
      </c>
      <c r="FY45">
        <v>0.1214764</v>
      </c>
      <c r="FZ45">
        <v>0.47130719999999998</v>
      </c>
      <c r="GA45">
        <v>15.96298</v>
      </c>
      <c r="GB45" s="1">
        <v>3.092568E-4</v>
      </c>
      <c r="GC45">
        <v>0.1147538</v>
      </c>
      <c r="GD45">
        <v>0.47132960000000002</v>
      </c>
      <c r="GE45">
        <v>14.829140000000001</v>
      </c>
      <c r="GF45" s="1">
        <v>2.9369580000000001E-4</v>
      </c>
      <c r="GG45">
        <v>0.10859820000000001</v>
      </c>
      <c r="GH45">
        <v>0.47130810000000001</v>
      </c>
      <c r="GI45">
        <v>14.15832</v>
      </c>
      <c r="GJ45" s="1">
        <v>2.791254E-4</v>
      </c>
      <c r="GK45">
        <v>0.1028408</v>
      </c>
      <c r="GL45">
        <v>0.47130260000000002</v>
      </c>
      <c r="GM45">
        <v>14.58656</v>
      </c>
      <c r="GN45" s="1">
        <v>2.65844E-4</v>
      </c>
      <c r="GO45">
        <v>9.7591399999999995E-2</v>
      </c>
      <c r="GP45">
        <v>0.47133320000000001</v>
      </c>
      <c r="GQ45">
        <v>15.45167</v>
      </c>
      <c r="GR45" s="1">
        <v>2.5340369999999999E-4</v>
      </c>
      <c r="GS45">
        <v>9.2691599999999999E-2</v>
      </c>
      <c r="GT45">
        <v>0.47130880000000003</v>
      </c>
      <c r="GU45">
        <v>16.504760000000001</v>
      </c>
      <c r="GV45" s="1">
        <v>2.4182930000000001E-4</v>
      </c>
      <c r="GW45">
        <v>8.8143929999999995E-2</v>
      </c>
      <c r="GX45">
        <v>0.47133229999999998</v>
      </c>
      <c r="GY45">
        <v>17.469100000000001</v>
      </c>
      <c r="GZ45" s="1">
        <v>2.3109810000000001E-4</v>
      </c>
      <c r="HA45">
        <v>8.3951429999999994E-2</v>
      </c>
      <c r="HB45">
        <v>0.47132230000000003</v>
      </c>
      <c r="HC45">
        <v>17.396139999999999</v>
      </c>
      <c r="HD45" s="1">
        <v>2.208108E-4</v>
      </c>
      <c r="HE45">
        <v>7.9996510000000007E-2</v>
      </c>
      <c r="HF45">
        <v>0.47130109999999997</v>
      </c>
      <c r="HG45">
        <v>16.547460000000001</v>
      </c>
      <c r="HH45" s="1">
        <v>2.1090449999999999E-4</v>
      </c>
      <c r="HI45">
        <v>7.6221419999999998E-2</v>
      </c>
      <c r="HJ45">
        <v>0.4713021</v>
      </c>
      <c r="HK45">
        <v>15.48075</v>
      </c>
      <c r="HL45" s="1">
        <v>2.014835E-4</v>
      </c>
      <c r="HM45">
        <v>7.2657330000000006E-2</v>
      </c>
      <c r="HN45">
        <v>0.4713</v>
      </c>
      <c r="HO45">
        <v>14.65316</v>
      </c>
      <c r="HP45" s="1">
        <v>1.9265849999999999E-4</v>
      </c>
      <c r="HQ45">
        <v>6.9351300000000005E-2</v>
      </c>
      <c r="HR45">
        <v>0.47132639999999998</v>
      </c>
      <c r="HS45">
        <v>14.836</v>
      </c>
      <c r="HT45" s="1">
        <v>1.844029E-4</v>
      </c>
      <c r="HU45">
        <v>6.6279260000000007E-2</v>
      </c>
      <c r="HV45">
        <v>0.47132540000000001</v>
      </c>
      <c r="HW45">
        <v>15.67511</v>
      </c>
      <c r="HX45" s="1">
        <v>1.7659899999999999E-4</v>
      </c>
      <c r="HY45">
        <v>6.3399520000000001E-2</v>
      </c>
      <c r="HZ45">
        <v>0.47130889999999998</v>
      </c>
      <c r="IA45">
        <v>16.697590000000002</v>
      </c>
      <c r="IB45" s="1">
        <v>1.689254E-4</v>
      </c>
      <c r="IC45">
        <v>6.0590970000000001E-2</v>
      </c>
      <c r="ID45">
        <v>0.47132180000000001</v>
      </c>
      <c r="IE45">
        <v>17.595559999999999</v>
      </c>
      <c r="IF45" s="1">
        <v>1.6185280000000001E-4</v>
      </c>
      <c r="IG45">
        <v>5.8007129999999997E-2</v>
      </c>
      <c r="IH45">
        <v>0.4713078</v>
      </c>
      <c r="II45">
        <v>17.493749999999999</v>
      </c>
      <c r="IJ45" s="1">
        <v>1.5506769999999999E-4</v>
      </c>
      <c r="IK45">
        <v>5.5545289999999997E-2</v>
      </c>
      <c r="IL45">
        <v>0.47132109999999999</v>
      </c>
      <c r="IM45">
        <v>16.668060000000001</v>
      </c>
      <c r="IN45" s="1">
        <v>1.4867980000000001E-4</v>
      </c>
      <c r="IO45">
        <v>5.3233240000000001E-2</v>
      </c>
      <c r="IP45">
        <v>0.47130699999999998</v>
      </c>
      <c r="IQ45">
        <v>15.46762</v>
      </c>
      <c r="IR45" s="1">
        <v>1.4258160000000001E-4</v>
      </c>
      <c r="IS45">
        <v>5.1038380000000001E-2</v>
      </c>
      <c r="IT45">
        <v>0.47130159999999999</v>
      </c>
      <c r="IU45">
        <v>14.43535</v>
      </c>
      <c r="IV45" s="1">
        <v>1.368234E-4</v>
      </c>
      <c r="IW45">
        <v>4.8964349999999997E-2</v>
      </c>
      <c r="IX45">
        <v>0.47133019999999998</v>
      </c>
      <c r="IY45">
        <v>14.314769999999999</v>
      </c>
      <c r="IZ45" s="1">
        <v>1.312718E-4</v>
      </c>
      <c r="JA45">
        <v>4.6969469999999999E-2</v>
      </c>
      <c r="JB45">
        <v>0.47132550000000001</v>
      </c>
      <c r="JC45">
        <v>14.444129999999999</v>
      </c>
      <c r="JD45" s="1">
        <v>1.259617E-4</v>
      </c>
      <c r="JE45">
        <v>4.5064149999999997E-2</v>
      </c>
      <c r="JF45">
        <v>0.47130630000000001</v>
      </c>
      <c r="JG45">
        <v>15.165369999999999</v>
      </c>
      <c r="JH45" s="1">
        <v>1.210844E-4</v>
      </c>
      <c r="JI45">
        <v>4.3314489999999997E-2</v>
      </c>
      <c r="JJ45">
        <v>0.47132869999999999</v>
      </c>
      <c r="JK45">
        <v>15.6517</v>
      </c>
      <c r="JL45" s="1">
        <v>1.163564E-4</v>
      </c>
      <c r="JM45">
        <v>4.1621980000000003E-2</v>
      </c>
      <c r="JN45">
        <v>0.47132239999999997</v>
      </c>
      <c r="JO45">
        <v>15.897360000000001</v>
      </c>
      <c r="JP45" s="1">
        <v>1.1186760000000001E-4</v>
      </c>
      <c r="JQ45">
        <v>4.001511E-2</v>
      </c>
      <c r="JR45">
        <v>0.47130450000000002</v>
      </c>
      <c r="JS45">
        <v>15.84117</v>
      </c>
      <c r="JT45" s="1">
        <v>1.0762410000000001E-4</v>
      </c>
      <c r="JU45">
        <v>3.8498669999999999E-2</v>
      </c>
      <c r="JV45">
        <v>0.47130109999999997</v>
      </c>
      <c r="JW45">
        <v>15.73054</v>
      </c>
      <c r="JX45" s="1">
        <v>1.035777E-4</v>
      </c>
      <c r="JY45">
        <v>3.7048690000000002E-2</v>
      </c>
      <c r="JZ45">
        <v>0.47130339999999998</v>
      </c>
      <c r="KA45">
        <v>15.537269999999999</v>
      </c>
      <c r="KB45" s="1">
        <v>9.9724540000000007E-5</v>
      </c>
      <c r="KC45">
        <v>3.5666910000000003E-2</v>
      </c>
      <c r="KD45">
        <v>0.47123100000000001</v>
      </c>
      <c r="KE45">
        <v>16.158169999999998</v>
      </c>
      <c r="KF45" s="1">
        <v>9.6098729999999997E-5</v>
      </c>
      <c r="KG45">
        <v>3.4371100000000002E-2</v>
      </c>
      <c r="KH45">
        <v>0.4711322</v>
      </c>
      <c r="KI45">
        <v>16.430569999999999</v>
      </c>
      <c r="KJ45" s="1">
        <v>9.3652439999999994E-5</v>
      </c>
      <c r="KK45">
        <v>3.3479580000000002E-2</v>
      </c>
      <c r="KL45">
        <v>0.4709663</v>
      </c>
      <c r="KM45">
        <v>16.82217</v>
      </c>
      <c r="KN45" s="1">
        <v>9.3005280000000001E-5</v>
      </c>
      <c r="KO45">
        <v>3.3243179999999997E-2</v>
      </c>
      <c r="KP45">
        <v>0.4707884</v>
      </c>
      <c r="KQ45">
        <v>17.010349999999999</v>
      </c>
      <c r="KR45" s="1">
        <v>9.2417160000000004E-5</v>
      </c>
      <c r="KS45">
        <v>3.3055260000000003E-2</v>
      </c>
      <c r="KT45">
        <v>0.4705742</v>
      </c>
      <c r="KU45">
        <v>16.62922</v>
      </c>
      <c r="KV45" s="1">
        <v>9.0807549999999998E-5</v>
      </c>
      <c r="KW45">
        <v>3.250952E-2</v>
      </c>
      <c r="KX45">
        <v>0.4703386</v>
      </c>
      <c r="KY45">
        <v>15.83389</v>
      </c>
      <c r="KZ45" s="1">
        <v>8.8387170000000004E-5</v>
      </c>
      <c r="LA45">
        <v>3.16665E-2</v>
      </c>
      <c r="LB45">
        <v>0.4701321</v>
      </c>
      <c r="LC45">
        <v>14.985480000000001</v>
      </c>
      <c r="LD45" s="1">
        <v>8.5577399999999998E-5</v>
      </c>
      <c r="LE45">
        <v>3.0679100000000001E-2</v>
      </c>
      <c r="LF45">
        <v>0.46988960000000002</v>
      </c>
      <c r="LG45">
        <v>14.36994</v>
      </c>
      <c r="LH45" s="1">
        <v>8.2576600000000005E-5</v>
      </c>
      <c r="LI45">
        <v>2.9619739999999999E-2</v>
      </c>
      <c r="LJ45">
        <v>0.4697305</v>
      </c>
      <c r="LK45">
        <v>14.79913</v>
      </c>
      <c r="LL45" s="1">
        <v>7.9541699999999998E-5</v>
      </c>
      <c r="LM45">
        <v>2.8545600000000001E-2</v>
      </c>
      <c r="LN45">
        <v>0.4696091</v>
      </c>
      <c r="LO45">
        <v>15.549810000000001</v>
      </c>
      <c r="LP45" s="1">
        <v>7.5836830000000001E-5</v>
      </c>
      <c r="LQ45">
        <v>2.7239309999999999E-2</v>
      </c>
      <c r="LR45">
        <v>0.46953859999999997</v>
      </c>
      <c r="LS45">
        <v>16.76604</v>
      </c>
      <c r="LT45" s="1">
        <v>7.0977110000000003E-5</v>
      </c>
      <c r="LU45">
        <v>2.5511510000000001E-2</v>
      </c>
      <c r="LV45">
        <v>0.46950150000000002</v>
      </c>
      <c r="LW45">
        <v>18.154209999999999</v>
      </c>
      <c r="LX45" s="1">
        <v>6.6244230000000001E-5</v>
      </c>
      <c r="LY45">
        <v>2.380792E-2</v>
      </c>
      <c r="LZ45">
        <v>0.469476</v>
      </c>
      <c r="MA45">
        <v>18.559899999999999</v>
      </c>
      <c r="MB45" s="1">
        <v>6.2563000000000004E-5</v>
      </c>
      <c r="MC45">
        <v>2.2475169999999999E-2</v>
      </c>
      <c r="MD45">
        <v>0.46945989999999999</v>
      </c>
      <c r="ME45">
        <v>18.014520000000001</v>
      </c>
      <c r="MF45" s="1">
        <v>5.9715149999999997E-5</v>
      </c>
      <c r="MG45">
        <v>2.144476E-2</v>
      </c>
      <c r="MH45">
        <v>0.46944439999999998</v>
      </c>
      <c r="MI45">
        <v>17.00188</v>
      </c>
      <c r="MJ45" s="1">
        <v>5.73199E-5</v>
      </c>
      <c r="MK45">
        <v>2.0581499999999999E-2</v>
      </c>
      <c r="ML45">
        <v>0.4694354</v>
      </c>
      <c r="MM45">
        <v>16.133179999999999</v>
      </c>
      <c r="MN45" s="1">
        <v>5.5205550000000002E-5</v>
      </c>
      <c r="MO45">
        <v>1.9821950000000001E-2</v>
      </c>
      <c r="MP45">
        <v>0.4693272</v>
      </c>
      <c r="MQ45">
        <v>15.96325</v>
      </c>
      <c r="MR45" s="1">
        <v>5.3326309999999999E-5</v>
      </c>
      <c r="MS45">
        <v>1.9146819999999998E-2</v>
      </c>
      <c r="MT45">
        <v>0.46910289999999999</v>
      </c>
      <c r="MU45">
        <v>16.401199999999999</v>
      </c>
      <c r="MV45" s="1">
        <v>5.2699650000000003E-5</v>
      </c>
      <c r="MW45">
        <v>1.890112E-2</v>
      </c>
      <c r="MX45">
        <v>0.46875559999999999</v>
      </c>
      <c r="MY45">
        <v>17.333300000000001</v>
      </c>
      <c r="MZ45" s="1">
        <v>5.4007539999999997E-5</v>
      </c>
      <c r="NA45">
        <v>1.9364510000000001E-2</v>
      </c>
      <c r="NB45">
        <v>0.46835939999999998</v>
      </c>
      <c r="NC45">
        <v>18.326560000000001</v>
      </c>
      <c r="ND45" s="1">
        <v>5.53638E-5</v>
      </c>
      <c r="NE45">
        <v>1.9877769999999999E-2</v>
      </c>
      <c r="NF45">
        <v>0.46792129999999998</v>
      </c>
      <c r="NG45">
        <v>18.323090000000001</v>
      </c>
      <c r="NH45" s="1">
        <v>5.5508179999999997E-5</v>
      </c>
      <c r="NI45">
        <v>1.9964329999999999E-2</v>
      </c>
      <c r="NJ45">
        <v>0.46748260000000003</v>
      </c>
      <c r="NK45">
        <v>17.657039999999999</v>
      </c>
      <c r="NL45" s="1">
        <v>5.4596709999999999E-5</v>
      </c>
      <c r="NM45">
        <v>1.9664250000000001E-2</v>
      </c>
      <c r="NN45">
        <v>0.46702529999999998</v>
      </c>
      <c r="NO45">
        <v>16.778580000000002</v>
      </c>
      <c r="NP45" s="1">
        <v>5.3109570000000002E-5</v>
      </c>
      <c r="NQ45">
        <v>1.9151410000000001E-2</v>
      </c>
      <c r="NR45">
        <v>0.46657029999999999</v>
      </c>
      <c r="NS45">
        <v>15.86327</v>
      </c>
      <c r="NT45" s="1">
        <v>5.1360950000000002E-5</v>
      </c>
      <c r="NU45">
        <v>1.8539750000000001E-2</v>
      </c>
      <c r="NV45">
        <v>0.46620709999999999</v>
      </c>
      <c r="NW45">
        <v>15.50684</v>
      </c>
      <c r="NX45" s="1">
        <v>4.9530290000000002E-5</v>
      </c>
      <c r="NY45">
        <v>1.7893820000000001E-2</v>
      </c>
      <c r="NZ45">
        <v>0.46597480000000002</v>
      </c>
      <c r="OA45">
        <v>15.88705</v>
      </c>
      <c r="OB45" s="1">
        <v>4.6888829999999999E-5</v>
      </c>
      <c r="OC45" s="1">
        <v>1.6967800000000002E-2</v>
      </c>
      <c r="OD45">
        <v>0.46581709999999998</v>
      </c>
      <c r="OE45">
        <v>16.332650000000001</v>
      </c>
      <c r="OF45" s="1">
        <v>4.2887079999999997E-5</v>
      </c>
      <c r="OG45" s="1">
        <v>1.5539000000000001E-2</v>
      </c>
      <c r="OH45">
        <v>0.46575939999999999</v>
      </c>
      <c r="OI45">
        <v>16.708960000000001</v>
      </c>
      <c r="OJ45" s="1">
        <v>3.8988749999999998E-5</v>
      </c>
      <c r="OK45" s="1">
        <v>1.4121760000000001E-2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1.147508</v>
      </c>
      <c r="G46">
        <v>15.826700000000001</v>
      </c>
      <c r="H46">
        <v>11.13771</v>
      </c>
      <c r="I46">
        <v>2029.3140000000001</v>
      </c>
      <c r="J46">
        <v>1.146698</v>
      </c>
      <c r="K46">
        <v>16.048539999999999</v>
      </c>
      <c r="L46">
        <v>231.20320000000001</v>
      </c>
      <c r="M46">
        <v>51652.02</v>
      </c>
      <c r="N46">
        <v>1.145913</v>
      </c>
      <c r="O46">
        <v>16.319800000000001</v>
      </c>
      <c r="P46">
        <v>54.40146</v>
      </c>
      <c r="Q46">
        <v>13108.47</v>
      </c>
      <c r="R46">
        <v>1.145092</v>
      </c>
      <c r="S46">
        <v>15.998250000000001</v>
      </c>
      <c r="T46">
        <v>2.423063</v>
      </c>
      <c r="U46">
        <v>602.32799999999997</v>
      </c>
      <c r="V46">
        <v>1.1442619999999999</v>
      </c>
      <c r="W46">
        <v>15.42712</v>
      </c>
      <c r="X46">
        <v>0.12490080000000001</v>
      </c>
      <c r="Y46">
        <v>29.336349999999999</v>
      </c>
      <c r="Z46">
        <v>1.143316</v>
      </c>
      <c r="AA46">
        <v>14.95223</v>
      </c>
      <c r="AB46">
        <v>7.0243659999999999E-2</v>
      </c>
      <c r="AC46">
        <v>15.698880000000001</v>
      </c>
      <c r="AD46">
        <v>1.1419319999999999</v>
      </c>
      <c r="AE46">
        <v>14.539009999999999</v>
      </c>
      <c r="AF46" s="1">
        <v>6.285338E-2</v>
      </c>
      <c r="AG46">
        <v>14.00924</v>
      </c>
      <c r="AH46">
        <v>1.1395390000000001</v>
      </c>
      <c r="AI46">
        <v>14.46658</v>
      </c>
      <c r="AJ46" s="1">
        <v>6.0306529999999997E-2</v>
      </c>
      <c r="AK46">
        <v>13.37013</v>
      </c>
      <c r="AL46">
        <v>1.1367579999999999</v>
      </c>
      <c r="AM46">
        <v>14.97702</v>
      </c>
      <c r="AN46" s="1">
        <v>6.9441139999999998E-2</v>
      </c>
      <c r="AO46">
        <v>15.32752</v>
      </c>
      <c r="AP46">
        <v>1.1355420000000001</v>
      </c>
      <c r="AQ46">
        <v>15.220599999999999</v>
      </c>
      <c r="AR46" s="1">
        <v>7.6607120000000001E-2</v>
      </c>
      <c r="AS46">
        <v>16.97166</v>
      </c>
      <c r="AT46">
        <v>1.134323</v>
      </c>
      <c r="AU46">
        <v>15.38801</v>
      </c>
      <c r="AV46" s="1">
        <v>7.4847060000000007E-2</v>
      </c>
      <c r="AW46">
        <v>16.62782</v>
      </c>
      <c r="AX46">
        <v>1.130228</v>
      </c>
      <c r="AY46">
        <v>15.15836</v>
      </c>
      <c r="AZ46" s="1">
        <v>6.8854600000000002E-2</v>
      </c>
      <c r="BA46">
        <v>15.32685</v>
      </c>
      <c r="BB46">
        <v>1.1253569999999999</v>
      </c>
      <c r="BC46">
        <v>14.694190000000001</v>
      </c>
      <c r="BD46" s="1">
        <v>6.156681E-2</v>
      </c>
      <c r="BE46">
        <v>13.735989999999999</v>
      </c>
      <c r="BF46">
        <v>1.120101</v>
      </c>
      <c r="BG46">
        <v>14.193669999999999</v>
      </c>
      <c r="BH46" s="1">
        <v>5.4178990000000003E-2</v>
      </c>
      <c r="BI46">
        <v>12.111510000000001</v>
      </c>
      <c r="BJ46">
        <v>1.114425</v>
      </c>
      <c r="BK46">
        <v>14.039440000000001</v>
      </c>
      <c r="BL46" s="1">
        <v>4.7538410000000003E-2</v>
      </c>
      <c r="BM46">
        <v>10.650840000000001</v>
      </c>
      <c r="BN46">
        <v>1.108239</v>
      </c>
      <c r="BO46">
        <v>14.378270000000001</v>
      </c>
      <c r="BP46" s="1">
        <v>4.1553140000000002E-2</v>
      </c>
      <c r="BQ46">
        <v>9.3352540000000008</v>
      </c>
      <c r="BR46">
        <v>1.1016790000000001</v>
      </c>
      <c r="BS46">
        <v>15.063560000000001</v>
      </c>
      <c r="BT46" s="1">
        <v>3.633339E-2</v>
      </c>
      <c r="BU46">
        <v>8.1863399999999995</v>
      </c>
      <c r="BV46">
        <v>1.094951</v>
      </c>
      <c r="BW46">
        <v>15.82037</v>
      </c>
      <c r="BX46" s="1">
        <v>3.1870700000000002E-2</v>
      </c>
      <c r="BY46">
        <v>7.1999430000000002</v>
      </c>
      <c r="BZ46">
        <v>1.087836</v>
      </c>
      <c r="CA46">
        <v>16.297619999999998</v>
      </c>
      <c r="CB46" s="1">
        <v>2.8106579999999999E-2</v>
      </c>
      <c r="CC46">
        <v>6.36815</v>
      </c>
      <c r="CD46">
        <v>1.0806979999999999</v>
      </c>
      <c r="CE46">
        <v>15.91328</v>
      </c>
      <c r="CF46" s="1">
        <v>2.457579E-2</v>
      </c>
      <c r="CG46">
        <v>5.5905329999999998</v>
      </c>
      <c r="CH46">
        <v>1.074592</v>
      </c>
      <c r="CI46">
        <v>15.18622</v>
      </c>
      <c r="CJ46" s="1">
        <v>2.1272920000000001E-2</v>
      </c>
      <c r="CK46">
        <v>4.8579860000000004</v>
      </c>
      <c r="CL46">
        <v>1.068273</v>
      </c>
      <c r="CM46">
        <v>14.28945</v>
      </c>
      <c r="CN46" s="1">
        <v>1.8406499999999999E-2</v>
      </c>
      <c r="CO46">
        <v>4.219049</v>
      </c>
      <c r="CP46">
        <v>1.061331</v>
      </c>
      <c r="CQ46">
        <v>13.595980000000001</v>
      </c>
      <c r="CR46" s="1">
        <v>1.5949169999999999E-2</v>
      </c>
      <c r="CS46">
        <v>3.6703920000000001</v>
      </c>
      <c r="CT46">
        <v>1.0532079999999999</v>
      </c>
      <c r="CU46">
        <v>13.841290000000001</v>
      </c>
      <c r="CV46" s="1">
        <v>1.379245E-2</v>
      </c>
      <c r="CW46">
        <v>3.1895389999999999</v>
      </c>
      <c r="CX46">
        <v>1.044592</v>
      </c>
      <c r="CY46">
        <v>14.686360000000001</v>
      </c>
      <c r="CZ46" s="1">
        <v>1.188029E-2</v>
      </c>
      <c r="DA46">
        <v>2.7621540000000002</v>
      </c>
      <c r="DB46">
        <v>1.035652</v>
      </c>
      <c r="DC46">
        <v>15.517910000000001</v>
      </c>
      <c r="DD46" s="1">
        <v>1.022931E-2</v>
      </c>
      <c r="DE46">
        <v>2.3908830000000001</v>
      </c>
      <c r="DF46">
        <v>1.026062</v>
      </c>
      <c r="DG46">
        <v>16.16142</v>
      </c>
      <c r="DH46" s="1">
        <v>8.84156E-3</v>
      </c>
      <c r="DI46">
        <v>2.0783429999999998</v>
      </c>
      <c r="DJ46">
        <v>1.0163899999999999</v>
      </c>
      <c r="DK46">
        <v>16.079039999999999</v>
      </c>
      <c r="DL46" s="1">
        <v>7.6293619999999998E-3</v>
      </c>
      <c r="DM46">
        <v>1.803112</v>
      </c>
      <c r="DN46">
        <v>1.005925</v>
      </c>
      <c r="DO46">
        <v>15.71677</v>
      </c>
      <c r="DP46" s="1">
        <v>6.5442920000000002E-3</v>
      </c>
      <c r="DQ46">
        <v>1.5564640000000001</v>
      </c>
      <c r="DR46">
        <v>0.99513490000000004</v>
      </c>
      <c r="DS46">
        <v>14.93886</v>
      </c>
      <c r="DT46" s="1">
        <v>5.5573380000000002E-3</v>
      </c>
      <c r="DU46">
        <v>1.330009</v>
      </c>
      <c r="DV46">
        <v>0.98743760000000003</v>
      </c>
      <c r="DW46">
        <v>14.292339999999999</v>
      </c>
      <c r="DX46" s="1">
        <v>4.6924829999999999E-3</v>
      </c>
      <c r="DY46">
        <v>1.1260699999999999</v>
      </c>
      <c r="DZ46">
        <v>0.98079760000000005</v>
      </c>
      <c r="EA46">
        <v>14.33545</v>
      </c>
      <c r="EB46" s="1">
        <v>3.951904E-3</v>
      </c>
      <c r="EC46">
        <v>0.95000770000000001</v>
      </c>
      <c r="ED46">
        <v>0.97593810000000003</v>
      </c>
      <c r="EE46">
        <v>14.88682</v>
      </c>
      <c r="EF46" s="1">
        <v>3.2013839999999998E-3</v>
      </c>
      <c r="EG46">
        <v>0.77164750000000004</v>
      </c>
      <c r="EH46">
        <v>0.97231040000000002</v>
      </c>
      <c r="EI46">
        <v>15.642950000000001</v>
      </c>
      <c r="EJ46" s="1">
        <v>2.310468E-3</v>
      </c>
      <c r="EK46">
        <v>0.55856799999999995</v>
      </c>
      <c r="EL46">
        <v>0.96994910000000001</v>
      </c>
      <c r="EM46">
        <v>16.388590000000001</v>
      </c>
      <c r="EN46" s="1">
        <v>1.525141E-3</v>
      </c>
      <c r="EO46">
        <v>0.36870249999999999</v>
      </c>
      <c r="EP46">
        <v>0.96862360000000003</v>
      </c>
      <c r="EQ46">
        <v>16.54712</v>
      </c>
      <c r="ER46" s="1">
        <v>1.0094850000000001E-3</v>
      </c>
      <c r="ES46">
        <v>0.24326929999999999</v>
      </c>
      <c r="ET46">
        <v>0.96792469999999997</v>
      </c>
      <c r="EU46">
        <v>16.08935</v>
      </c>
      <c r="EV46" s="1">
        <v>7.2285589999999999E-4</v>
      </c>
      <c r="EW46">
        <v>0.17327619999999999</v>
      </c>
      <c r="EX46">
        <v>0.96756640000000005</v>
      </c>
      <c r="EY46">
        <v>15.360810000000001</v>
      </c>
      <c r="EZ46" s="1">
        <v>5.7007290000000001E-4</v>
      </c>
      <c r="FA46">
        <v>0.13593420000000001</v>
      </c>
      <c r="FB46">
        <v>0.96738729999999995</v>
      </c>
      <c r="FC46">
        <v>14.731640000000001</v>
      </c>
      <c r="FD46" s="1">
        <v>4.845211E-4</v>
      </c>
      <c r="FE46">
        <v>0.114983</v>
      </c>
      <c r="FF46">
        <v>0.96728689999999995</v>
      </c>
      <c r="FG46">
        <v>15.21114</v>
      </c>
      <c r="FH46" s="1">
        <v>4.3197759999999999E-4</v>
      </c>
      <c r="FI46">
        <v>0.10208490000000001</v>
      </c>
      <c r="FJ46">
        <v>0.96723040000000005</v>
      </c>
      <c r="FK46">
        <v>15.906319999999999</v>
      </c>
      <c r="FL46" s="1">
        <v>3.9626249999999999E-4</v>
      </c>
      <c r="FM46">
        <v>9.3294450000000001E-2</v>
      </c>
      <c r="FN46">
        <v>0.96718349999999997</v>
      </c>
      <c r="FO46">
        <v>16.827660000000002</v>
      </c>
      <c r="FP46" s="1">
        <v>3.6896070000000001E-4</v>
      </c>
      <c r="FQ46">
        <v>8.6565080000000003E-2</v>
      </c>
      <c r="FR46">
        <v>0.96714619999999996</v>
      </c>
      <c r="FS46">
        <v>17.368320000000001</v>
      </c>
      <c r="FT46" s="1">
        <v>3.4688740000000002E-4</v>
      </c>
      <c r="FU46">
        <v>8.1093470000000001E-2</v>
      </c>
      <c r="FV46">
        <v>0.96713930000000004</v>
      </c>
      <c r="FW46">
        <v>17.061340000000001</v>
      </c>
      <c r="FX46" s="1">
        <v>3.2784930000000001E-4</v>
      </c>
      <c r="FY46">
        <v>7.6376830000000007E-2</v>
      </c>
      <c r="FZ46">
        <v>0.96717180000000003</v>
      </c>
      <c r="GA46">
        <v>16.054780000000001</v>
      </c>
      <c r="GB46" s="1">
        <v>3.1074299999999999E-4</v>
      </c>
      <c r="GC46">
        <v>7.2136169999999999E-2</v>
      </c>
      <c r="GD46">
        <v>0.96716959999999996</v>
      </c>
      <c r="GE46">
        <v>14.92009</v>
      </c>
      <c r="GF46" s="1">
        <v>2.9508680000000002E-4</v>
      </c>
      <c r="GG46">
        <v>6.8264469999999994E-2</v>
      </c>
      <c r="GH46">
        <v>0.96720360000000005</v>
      </c>
      <c r="GI46">
        <v>14.25606</v>
      </c>
      <c r="GJ46" s="1">
        <v>2.8041570000000003E-4</v>
      </c>
      <c r="GK46">
        <v>6.4636860000000004E-2</v>
      </c>
      <c r="GL46">
        <v>0.96719710000000003</v>
      </c>
      <c r="GM46">
        <v>14.70116</v>
      </c>
      <c r="GN46" s="1">
        <v>2.670223E-4</v>
      </c>
      <c r="GO46">
        <v>6.1327029999999998E-2</v>
      </c>
      <c r="GP46">
        <v>0.96718079999999995</v>
      </c>
      <c r="GQ46">
        <v>15.51956</v>
      </c>
      <c r="GR46" s="1">
        <v>2.5452709999999998E-4</v>
      </c>
      <c r="GS46">
        <v>5.8250160000000002E-2</v>
      </c>
      <c r="GT46">
        <v>0.96716159999999995</v>
      </c>
      <c r="GU46">
        <v>16.545190000000002</v>
      </c>
      <c r="GV46" s="1">
        <v>2.4285929999999999E-4</v>
      </c>
      <c r="GW46">
        <v>5.5382670000000002E-2</v>
      </c>
      <c r="GX46">
        <v>0.96717280000000005</v>
      </c>
      <c r="GY46">
        <v>17.518799999999999</v>
      </c>
      <c r="GZ46" s="1">
        <v>2.320581E-4</v>
      </c>
      <c r="HA46">
        <v>5.2744399999999997E-2</v>
      </c>
      <c r="HB46">
        <v>0.96719880000000003</v>
      </c>
      <c r="HC46">
        <v>17.453779999999998</v>
      </c>
      <c r="HD46" s="1">
        <v>2.217287E-4</v>
      </c>
      <c r="HE46">
        <v>5.0259440000000002E-2</v>
      </c>
      <c r="HF46">
        <v>0.96719549999999999</v>
      </c>
      <c r="HG46">
        <v>16.63616</v>
      </c>
      <c r="HH46" s="1">
        <v>2.1178279999999999E-4</v>
      </c>
      <c r="HI46">
        <v>4.7886579999999998E-2</v>
      </c>
      <c r="HJ46">
        <v>0.96719690000000003</v>
      </c>
      <c r="HK46">
        <v>15.58184</v>
      </c>
      <c r="HL46" s="1">
        <v>2.023025E-4</v>
      </c>
      <c r="HM46">
        <v>4.564352E-2</v>
      </c>
      <c r="HN46">
        <v>0.96719440000000001</v>
      </c>
      <c r="HO46">
        <v>14.76052</v>
      </c>
      <c r="HP46" s="1">
        <v>1.9342139999999999E-4</v>
      </c>
      <c r="HQ46">
        <v>4.356256E-2</v>
      </c>
      <c r="HR46">
        <v>0.9671575</v>
      </c>
      <c r="HS46">
        <v>14.952389999999999</v>
      </c>
      <c r="HT46" s="1">
        <v>1.8511140000000001E-4</v>
      </c>
      <c r="HU46">
        <v>4.1630159999999999E-2</v>
      </c>
      <c r="HV46">
        <v>0.96716990000000003</v>
      </c>
      <c r="HW46">
        <v>15.752319999999999</v>
      </c>
      <c r="HX46" s="1">
        <v>1.7728129999999999E-4</v>
      </c>
      <c r="HY46">
        <v>3.9821740000000001E-2</v>
      </c>
      <c r="HZ46">
        <v>0.96715470000000003</v>
      </c>
      <c r="IA46">
        <v>16.747170000000001</v>
      </c>
      <c r="IB46" s="1">
        <v>1.695767E-4</v>
      </c>
      <c r="IC46">
        <v>3.8056E-2</v>
      </c>
      <c r="ID46">
        <v>0.96715229999999996</v>
      </c>
      <c r="IE46">
        <v>17.64706</v>
      </c>
      <c r="IF46" s="1">
        <v>1.624529E-4</v>
      </c>
      <c r="IG46">
        <v>3.6429780000000002E-2</v>
      </c>
      <c r="IH46">
        <v>0.96715859999999998</v>
      </c>
      <c r="II46">
        <v>17.548110000000001</v>
      </c>
      <c r="IJ46" s="1">
        <v>1.5563989999999999E-4</v>
      </c>
      <c r="IK46">
        <v>3.4882669999999998E-2</v>
      </c>
      <c r="IL46">
        <v>0.96719569999999999</v>
      </c>
      <c r="IM46">
        <v>16.756039999999999</v>
      </c>
      <c r="IN46" s="1">
        <v>1.4922119999999999E-4</v>
      </c>
      <c r="IO46">
        <v>3.3428579999999999E-2</v>
      </c>
      <c r="IP46">
        <v>0.96720269999999997</v>
      </c>
      <c r="IQ46">
        <v>15.564590000000001</v>
      </c>
      <c r="IR46" s="1">
        <v>1.4309570000000001E-4</v>
      </c>
      <c r="IS46">
        <v>3.2049540000000001E-2</v>
      </c>
      <c r="IT46">
        <v>0.9671959</v>
      </c>
      <c r="IU46">
        <v>14.53356</v>
      </c>
      <c r="IV46" s="1">
        <v>1.3730900000000001E-4</v>
      </c>
      <c r="IW46">
        <v>3.0745499999999999E-2</v>
      </c>
      <c r="IX46">
        <v>0.96717699999999995</v>
      </c>
      <c r="IY46">
        <v>14.419129999999999</v>
      </c>
      <c r="IZ46" s="1">
        <v>1.317472E-4</v>
      </c>
      <c r="JA46">
        <v>2.9495779999999999E-2</v>
      </c>
      <c r="JB46">
        <v>0.96715640000000003</v>
      </c>
      <c r="JC46">
        <v>14.489050000000001</v>
      </c>
      <c r="JD46" s="1">
        <v>1.263999E-4</v>
      </c>
      <c r="JE46">
        <v>2.82957E-2</v>
      </c>
      <c r="JF46">
        <v>0.96715709999999999</v>
      </c>
      <c r="JG46">
        <v>15.206849999999999</v>
      </c>
      <c r="JH46" s="1">
        <v>1.214938E-4</v>
      </c>
      <c r="JI46">
        <v>2.719419E-2</v>
      </c>
      <c r="JJ46">
        <v>0.96716869999999999</v>
      </c>
      <c r="JK46">
        <v>15.67385</v>
      </c>
      <c r="JL46" s="1">
        <v>1.167586E-4</v>
      </c>
      <c r="JM46">
        <v>2.6133859999999998E-2</v>
      </c>
      <c r="JN46">
        <v>0.96719710000000003</v>
      </c>
      <c r="JO46">
        <v>15.9543</v>
      </c>
      <c r="JP46" s="1">
        <v>1.122385E-4</v>
      </c>
      <c r="JQ46">
        <v>2.5121549999999999E-2</v>
      </c>
      <c r="JR46">
        <v>0.9671999</v>
      </c>
      <c r="JS46">
        <v>15.91508</v>
      </c>
      <c r="JT46" s="1">
        <v>1.079832E-4</v>
      </c>
      <c r="JU46">
        <v>2.4169449999999999E-2</v>
      </c>
      <c r="JV46">
        <v>0.96719529999999998</v>
      </c>
      <c r="JW46">
        <v>15.811870000000001</v>
      </c>
      <c r="JX46" s="1">
        <v>1.0391689999999999E-4</v>
      </c>
      <c r="JY46">
        <v>2.325787E-2</v>
      </c>
      <c r="JZ46">
        <v>0.96715779999999996</v>
      </c>
      <c r="KA46">
        <v>15.606859999999999</v>
      </c>
      <c r="KB46" s="1">
        <v>1.000494E-4</v>
      </c>
      <c r="KC46">
        <v>2.2390139999999999E-2</v>
      </c>
      <c r="KD46">
        <v>0.9670493</v>
      </c>
      <c r="KE46">
        <v>16.263719999999999</v>
      </c>
      <c r="KF46" s="1">
        <v>9.6388800000000001E-5</v>
      </c>
      <c r="KG46">
        <v>2.1571170000000001E-2</v>
      </c>
      <c r="KH46">
        <v>0.96686179999999999</v>
      </c>
      <c r="KI46">
        <v>16.497959999999999</v>
      </c>
      <c r="KJ46" s="1">
        <v>9.3784559999999994E-5</v>
      </c>
      <c r="KK46">
        <v>2.098086E-2</v>
      </c>
      <c r="KL46">
        <v>0.96655460000000004</v>
      </c>
      <c r="KM46">
        <v>16.894649999999999</v>
      </c>
      <c r="KN46" s="1">
        <v>9.3029360000000005E-5</v>
      </c>
      <c r="KO46">
        <v>2.0808650000000001E-2</v>
      </c>
      <c r="KP46">
        <v>0.96617109999999995</v>
      </c>
      <c r="KQ46">
        <v>17.076090000000001</v>
      </c>
      <c r="KR46" s="1">
        <v>9.2500119999999994E-5</v>
      </c>
      <c r="KS46">
        <v>2.0699929999999998E-2</v>
      </c>
      <c r="KT46">
        <v>0.96573469999999995</v>
      </c>
      <c r="KU46">
        <v>16.692029999999999</v>
      </c>
      <c r="KV46" s="1">
        <v>9.0980549999999997E-5</v>
      </c>
      <c r="KW46">
        <v>2.0372979999999999E-2</v>
      </c>
      <c r="KX46">
        <v>0.96532609999999996</v>
      </c>
      <c r="KY46">
        <v>15.908609999999999</v>
      </c>
      <c r="KZ46" s="1">
        <v>8.8612159999999996E-5</v>
      </c>
      <c r="LA46">
        <v>1.9851890000000001E-2</v>
      </c>
      <c r="LB46">
        <v>0.96489860000000005</v>
      </c>
      <c r="LC46">
        <v>15.062200000000001</v>
      </c>
      <c r="LD46" s="1">
        <v>8.5827049999999993E-5</v>
      </c>
      <c r="LE46">
        <v>1.9236349999999999E-2</v>
      </c>
      <c r="LF46">
        <v>0.96442439999999996</v>
      </c>
      <c r="LG46">
        <v>14.45689</v>
      </c>
      <c r="LH46" s="1">
        <v>8.2833850000000003E-5</v>
      </c>
      <c r="LI46">
        <v>1.8571879999999999E-2</v>
      </c>
      <c r="LJ46">
        <v>0.96405689999999999</v>
      </c>
      <c r="LK46">
        <v>14.90767</v>
      </c>
      <c r="LL46" s="1">
        <v>7.9808419999999994E-5</v>
      </c>
      <c r="LM46">
        <v>1.7899680000000001E-2</v>
      </c>
      <c r="LN46">
        <v>0.96383289999999999</v>
      </c>
      <c r="LO46">
        <v>15.60636</v>
      </c>
      <c r="LP46" s="1">
        <v>7.6204600000000006E-5</v>
      </c>
      <c r="LQ46">
        <v>1.710124E-2</v>
      </c>
      <c r="LR46">
        <v>0.96370049999999996</v>
      </c>
      <c r="LS46">
        <v>16.822569999999999</v>
      </c>
      <c r="LT46" s="1">
        <v>7.1410979999999996E-5</v>
      </c>
      <c r="LU46">
        <v>1.6033240000000001E-2</v>
      </c>
      <c r="LV46">
        <v>0.96357919999999997</v>
      </c>
      <c r="LW46">
        <v>18.230830000000001</v>
      </c>
      <c r="LX46" s="1">
        <v>6.6617380000000002E-5</v>
      </c>
      <c r="LY46" s="1">
        <v>1.495614E-2</v>
      </c>
      <c r="LZ46">
        <v>0.96352859999999996</v>
      </c>
      <c r="MA46">
        <v>18.622479999999999</v>
      </c>
      <c r="MB46" s="1">
        <v>6.2841859999999996E-5</v>
      </c>
      <c r="MC46" s="1">
        <v>1.4104129999999999E-2</v>
      </c>
      <c r="MD46">
        <v>0.96350219999999998</v>
      </c>
      <c r="ME46">
        <v>18.080850000000002</v>
      </c>
      <c r="MF46" s="1">
        <v>5.9940450000000003E-5</v>
      </c>
      <c r="MG46" s="1">
        <v>1.3449050000000001E-2</v>
      </c>
      <c r="MH46">
        <v>0.96351149999999997</v>
      </c>
      <c r="MI46">
        <v>17.08999</v>
      </c>
      <c r="MJ46" s="1">
        <v>5.7511510000000001E-5</v>
      </c>
      <c r="MK46" s="1">
        <v>1.290231E-2</v>
      </c>
      <c r="ML46">
        <v>0.96345879999999995</v>
      </c>
      <c r="MM46">
        <v>16.279399999999999</v>
      </c>
      <c r="MN46" s="1">
        <v>5.5380449999999999E-5</v>
      </c>
      <c r="MO46" s="1">
        <v>1.242449E-2</v>
      </c>
      <c r="MP46">
        <v>0.96327529999999995</v>
      </c>
      <c r="MQ46">
        <v>16.12613</v>
      </c>
      <c r="MR46" s="1">
        <v>5.3466830000000003E-5</v>
      </c>
      <c r="MS46" s="1">
        <v>1.19951E-2</v>
      </c>
      <c r="MT46">
        <v>0.96283980000000002</v>
      </c>
      <c r="MU46">
        <v>16.495999999999999</v>
      </c>
      <c r="MV46" s="1">
        <v>5.2672549999999998E-5</v>
      </c>
      <c r="MW46" s="1">
        <v>1.180702E-2</v>
      </c>
      <c r="MX46">
        <v>0.96223460000000005</v>
      </c>
      <c r="MY46">
        <v>17.384270000000001</v>
      </c>
      <c r="MZ46" s="1">
        <v>5.3861309999999999E-5</v>
      </c>
      <c r="NA46" s="1">
        <v>1.2069379999999999E-2</v>
      </c>
      <c r="NB46">
        <v>0.96144569999999996</v>
      </c>
      <c r="NC46">
        <v>18.387440000000002</v>
      </c>
      <c r="ND46" s="1">
        <v>5.5284020000000003E-5</v>
      </c>
      <c r="NE46" s="1">
        <v>1.239884E-2</v>
      </c>
      <c r="NF46">
        <v>0.96060900000000005</v>
      </c>
      <c r="NG46">
        <v>18.39395</v>
      </c>
      <c r="NH46" s="1">
        <v>5.5540230000000003E-5</v>
      </c>
      <c r="NI46" s="1">
        <v>1.247094E-2</v>
      </c>
      <c r="NJ46">
        <v>0.95969499999999996</v>
      </c>
      <c r="NK46">
        <v>17.75113</v>
      </c>
      <c r="NL46" s="1">
        <v>5.4700090000000001E-5</v>
      </c>
      <c r="NM46" s="1">
        <v>1.2294029999999999E-2</v>
      </c>
      <c r="NN46">
        <v>0.95879440000000005</v>
      </c>
      <c r="NO46">
        <v>16.880949999999999</v>
      </c>
      <c r="NP46" s="1">
        <v>5.3250590000000001E-5</v>
      </c>
      <c r="NQ46" s="1">
        <v>1.1977430000000001E-2</v>
      </c>
      <c r="NR46">
        <v>0.95787719999999998</v>
      </c>
      <c r="NS46">
        <v>15.964370000000001</v>
      </c>
      <c r="NT46" s="1">
        <v>5.1513530000000003E-5</v>
      </c>
      <c r="NU46">
        <v>1.1593880000000001E-2</v>
      </c>
      <c r="NV46">
        <v>0.95712870000000005</v>
      </c>
      <c r="NW46">
        <v>15.617470000000001</v>
      </c>
      <c r="NX46" s="1">
        <v>4.9698070000000002E-5</v>
      </c>
      <c r="NY46" s="1">
        <v>1.1190729999999999E-2</v>
      </c>
      <c r="NZ46">
        <v>0.95661510000000005</v>
      </c>
      <c r="OA46">
        <v>15.98161</v>
      </c>
      <c r="OB46" s="1">
        <v>4.717527E-5</v>
      </c>
      <c r="OC46" s="1">
        <v>1.06344E-2</v>
      </c>
      <c r="OD46">
        <v>0.95630340000000003</v>
      </c>
      <c r="OE46">
        <v>16.390519999999999</v>
      </c>
      <c r="OF46" s="1">
        <v>4.3252779999999999E-5</v>
      </c>
      <c r="OG46" s="1">
        <v>9.7586259999999994E-3</v>
      </c>
      <c r="OH46">
        <v>0.95612050000000004</v>
      </c>
      <c r="OI46">
        <v>16.743780000000001</v>
      </c>
      <c r="OJ46" s="1">
        <v>3.9292419999999998E-5</v>
      </c>
      <c r="OK46" s="1">
        <v>8.8626880000000005E-3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1.170447</v>
      </c>
      <c r="G47">
        <v>15.877689999999999</v>
      </c>
      <c r="H47">
        <v>6.9928549999999996</v>
      </c>
      <c r="I47">
        <v>1235.921</v>
      </c>
      <c r="J47">
        <v>1.173117</v>
      </c>
      <c r="K47">
        <v>16.076619999999998</v>
      </c>
      <c r="L47">
        <v>229.05619999999999</v>
      </c>
      <c r="M47">
        <v>53148.639999999999</v>
      </c>
      <c r="N47">
        <v>1.1759250000000001</v>
      </c>
      <c r="O47">
        <v>16.365939999999998</v>
      </c>
      <c r="P47">
        <v>63.80847</v>
      </c>
      <c r="Q47">
        <v>16547.689999999999</v>
      </c>
      <c r="R47">
        <v>1.179009</v>
      </c>
      <c r="S47">
        <v>16.048649999999999</v>
      </c>
      <c r="T47">
        <v>3.0610819999999999</v>
      </c>
      <c r="U47">
        <v>834.69600000000003</v>
      </c>
      <c r="V47">
        <v>1.1819219999999999</v>
      </c>
      <c r="W47">
        <v>15.481159999999999</v>
      </c>
      <c r="X47">
        <v>0.14082600000000001</v>
      </c>
      <c r="Y47">
        <v>36.059310000000004</v>
      </c>
      <c r="Z47">
        <v>1.184903</v>
      </c>
      <c r="AA47">
        <v>15.00221</v>
      </c>
      <c r="AB47">
        <v>7.0936390000000002E-2</v>
      </c>
      <c r="AC47">
        <v>16.762049999999999</v>
      </c>
      <c r="AD47">
        <v>1.1878649999999999</v>
      </c>
      <c r="AE47">
        <v>14.576000000000001</v>
      </c>
      <c r="AF47">
        <v>6.3243469999999996E-2</v>
      </c>
      <c r="AG47">
        <v>14.889139999999999</v>
      </c>
      <c r="AH47">
        <v>1.191746</v>
      </c>
      <c r="AI47">
        <v>14.495839999999999</v>
      </c>
      <c r="AJ47" s="1">
        <v>6.013773E-2</v>
      </c>
      <c r="AK47">
        <v>14.076219999999999</v>
      </c>
      <c r="AL47">
        <v>1.1965730000000001</v>
      </c>
      <c r="AM47">
        <v>15.02619</v>
      </c>
      <c r="AN47">
        <v>6.8770559999999994E-2</v>
      </c>
      <c r="AO47">
        <v>16.004809999999999</v>
      </c>
      <c r="AP47">
        <v>1.1956009999999999</v>
      </c>
      <c r="AQ47">
        <v>15.257400000000001</v>
      </c>
      <c r="AR47" s="1">
        <v>7.6422589999999999E-2</v>
      </c>
      <c r="AS47">
        <v>17.894469999999998</v>
      </c>
      <c r="AT47">
        <v>1.1951259999999999</v>
      </c>
      <c r="AU47">
        <v>15.425470000000001</v>
      </c>
      <c r="AV47" s="1">
        <v>7.5142760000000003E-2</v>
      </c>
      <c r="AW47">
        <v>17.696750000000002</v>
      </c>
      <c r="AX47">
        <v>1.194693</v>
      </c>
      <c r="AY47">
        <v>15.206250000000001</v>
      </c>
      <c r="AZ47" s="1">
        <v>6.9263729999999996E-2</v>
      </c>
      <c r="BA47">
        <v>16.366109999999999</v>
      </c>
      <c r="BB47">
        <v>1.1940660000000001</v>
      </c>
      <c r="BC47">
        <v>14.766719999999999</v>
      </c>
      <c r="BD47" s="1">
        <v>6.2030620000000002E-2</v>
      </c>
      <c r="BE47">
        <v>14.704929999999999</v>
      </c>
      <c r="BF47">
        <v>1.1933959999999999</v>
      </c>
      <c r="BG47">
        <v>14.25258</v>
      </c>
      <c r="BH47" s="1">
        <v>5.4610539999999999E-2</v>
      </c>
      <c r="BI47">
        <v>12.9811</v>
      </c>
      <c r="BJ47">
        <v>1.1924110000000001</v>
      </c>
      <c r="BK47">
        <v>14.105370000000001</v>
      </c>
      <c r="BL47" s="1">
        <v>4.7925580000000002E-2</v>
      </c>
      <c r="BM47">
        <v>11.424390000000001</v>
      </c>
      <c r="BN47">
        <v>1.1910780000000001</v>
      </c>
      <c r="BO47">
        <v>14.441940000000001</v>
      </c>
      <c r="BP47" s="1">
        <v>4.1899720000000001E-2</v>
      </c>
      <c r="BQ47">
        <v>10.02187</v>
      </c>
      <c r="BR47">
        <v>1.189492</v>
      </c>
      <c r="BS47">
        <v>15.12581</v>
      </c>
      <c r="BT47" s="1">
        <v>3.6628809999999998E-2</v>
      </c>
      <c r="BU47">
        <v>8.7914999999999992</v>
      </c>
      <c r="BV47">
        <v>1.188785</v>
      </c>
      <c r="BW47">
        <v>15.873150000000001</v>
      </c>
      <c r="BX47" s="1">
        <v>3.2125500000000001E-2</v>
      </c>
      <c r="BY47">
        <v>7.7302920000000004</v>
      </c>
      <c r="BZ47">
        <v>1.187746</v>
      </c>
      <c r="CA47">
        <v>16.355180000000001</v>
      </c>
      <c r="CB47">
        <v>2.832293E-2</v>
      </c>
      <c r="CC47">
        <v>6.8336569999999996</v>
      </c>
      <c r="CD47">
        <v>1.185551</v>
      </c>
      <c r="CE47">
        <v>15.96841</v>
      </c>
      <c r="CF47">
        <v>2.4790659999999999E-2</v>
      </c>
      <c r="CG47">
        <v>6.0066769999999998</v>
      </c>
      <c r="CH47">
        <v>1.1813450000000001</v>
      </c>
      <c r="CI47">
        <v>15.27018</v>
      </c>
      <c r="CJ47" s="1">
        <v>2.1462579999999998E-2</v>
      </c>
      <c r="CK47">
        <v>5.2239690000000003</v>
      </c>
      <c r="CL47">
        <v>1.1772339999999999</v>
      </c>
      <c r="CM47">
        <v>14.376139999999999</v>
      </c>
      <c r="CN47" s="1">
        <v>1.85729E-2</v>
      </c>
      <c r="CO47">
        <v>4.5400369999999999</v>
      </c>
      <c r="CP47">
        <v>1.172752</v>
      </c>
      <c r="CQ47">
        <v>13.665089999999999</v>
      </c>
      <c r="CR47" s="1">
        <v>1.6090159999999999E-2</v>
      </c>
      <c r="CS47">
        <v>3.9502899999999999</v>
      </c>
      <c r="CT47">
        <v>1.1674720000000001</v>
      </c>
      <c r="CU47">
        <v>13.903840000000001</v>
      </c>
      <c r="CV47" s="1">
        <v>1.3919040000000001E-2</v>
      </c>
      <c r="CW47">
        <v>3.4351669999999999</v>
      </c>
      <c r="CX47">
        <v>1.161524</v>
      </c>
      <c r="CY47">
        <v>14.742010000000001</v>
      </c>
      <c r="CZ47" s="1">
        <v>1.1991949999999999E-2</v>
      </c>
      <c r="DA47">
        <v>2.976785</v>
      </c>
      <c r="DB47">
        <v>1.1553180000000001</v>
      </c>
      <c r="DC47">
        <v>15.55738</v>
      </c>
      <c r="DD47" s="1">
        <v>1.0324150000000001E-2</v>
      </c>
      <c r="DE47">
        <v>2.5771660000000001</v>
      </c>
      <c r="DF47">
        <v>1.148636</v>
      </c>
      <c r="DG47">
        <v>16.20194</v>
      </c>
      <c r="DH47" s="1">
        <v>8.9228380000000006E-3</v>
      </c>
      <c r="DI47">
        <v>2.2401360000000001</v>
      </c>
      <c r="DJ47">
        <v>1.1429739999999999</v>
      </c>
      <c r="DK47">
        <v>16.12546</v>
      </c>
      <c r="DL47" s="1">
        <v>7.7018369999999996E-3</v>
      </c>
      <c r="DM47">
        <v>1.9424589999999999</v>
      </c>
      <c r="DN47">
        <v>1.1365350000000001</v>
      </c>
      <c r="DO47">
        <v>15.80175</v>
      </c>
      <c r="DP47" s="1">
        <v>6.6102579999999999E-3</v>
      </c>
      <c r="DQ47">
        <v>1.675972</v>
      </c>
      <c r="DR47">
        <v>1.1306970000000001</v>
      </c>
      <c r="DS47">
        <v>15.01824</v>
      </c>
      <c r="DT47" s="1">
        <v>5.6181670000000003E-3</v>
      </c>
      <c r="DU47">
        <v>1.4322220000000001</v>
      </c>
      <c r="DV47">
        <v>1.1289940000000001</v>
      </c>
      <c r="DW47">
        <v>14.362109999999999</v>
      </c>
      <c r="DX47" s="1">
        <v>4.7458190000000001E-3</v>
      </c>
      <c r="DY47">
        <v>1.2147319999999999</v>
      </c>
      <c r="DZ47">
        <v>1.1280520000000001</v>
      </c>
      <c r="EA47">
        <v>14.41492</v>
      </c>
      <c r="EB47" s="1">
        <v>3.9980909999999996E-3</v>
      </c>
      <c r="EC47">
        <v>1.0262549999999999</v>
      </c>
      <c r="ED47">
        <v>1.127656</v>
      </c>
      <c r="EE47">
        <v>14.966229999999999</v>
      </c>
      <c r="EF47">
        <v>3.2559569999999999E-3</v>
      </c>
      <c r="EG47">
        <v>0.83955310000000005</v>
      </c>
      <c r="EH47">
        <v>1.127432</v>
      </c>
      <c r="EI47">
        <v>15.71194</v>
      </c>
      <c r="EJ47" s="1">
        <v>2.3693709999999999E-3</v>
      </c>
      <c r="EK47">
        <v>0.61442490000000005</v>
      </c>
      <c r="EL47">
        <v>1.127429</v>
      </c>
      <c r="EM47">
        <v>16.43656</v>
      </c>
      <c r="EN47" s="1">
        <v>1.569612E-3</v>
      </c>
      <c r="EO47">
        <v>0.4076031</v>
      </c>
      <c r="EP47">
        <v>1.1273260000000001</v>
      </c>
      <c r="EQ47">
        <v>16.581320000000002</v>
      </c>
      <c r="ER47" s="1">
        <v>1.0359620000000001E-3</v>
      </c>
      <c r="ES47">
        <v>0.26804099999999997</v>
      </c>
      <c r="ET47">
        <v>1.127356</v>
      </c>
      <c r="EU47">
        <v>16.145980000000002</v>
      </c>
      <c r="EV47" s="1">
        <v>7.3703120000000004E-4</v>
      </c>
      <c r="EW47">
        <v>0.1893523</v>
      </c>
      <c r="EX47">
        <v>1.1273580000000001</v>
      </c>
      <c r="EY47">
        <v>15.45879</v>
      </c>
      <c r="EZ47" s="1">
        <v>5.7778820000000005E-4</v>
      </c>
      <c r="FA47">
        <v>0.147395</v>
      </c>
      <c r="FB47">
        <v>1.127338</v>
      </c>
      <c r="FC47">
        <v>14.848990000000001</v>
      </c>
      <c r="FD47" s="1">
        <v>4.8903949999999999E-4</v>
      </c>
      <c r="FE47">
        <v>0.12399490000000001</v>
      </c>
      <c r="FF47">
        <v>1.12737</v>
      </c>
      <c r="FG47">
        <v>15.348330000000001</v>
      </c>
      <c r="FH47" s="1">
        <v>4.3491450000000001E-4</v>
      </c>
      <c r="FI47">
        <v>0.10972560000000001</v>
      </c>
      <c r="FJ47">
        <v>1.1274029999999999</v>
      </c>
      <c r="FK47">
        <v>15.974869999999999</v>
      </c>
      <c r="FL47" s="1">
        <v>3.9839630000000002E-4</v>
      </c>
      <c r="FM47">
        <v>0.10008830000000001</v>
      </c>
      <c r="FN47">
        <v>1.127359</v>
      </c>
      <c r="FO47">
        <v>16.869399999999999</v>
      </c>
      <c r="FP47" s="1">
        <v>3.7065969999999998E-4</v>
      </c>
      <c r="FQ47">
        <v>9.2775700000000003E-2</v>
      </c>
      <c r="FR47">
        <v>1.1273839999999999</v>
      </c>
      <c r="FS47">
        <v>17.412420000000001</v>
      </c>
      <c r="FT47" s="1">
        <v>3.4830979999999999E-4</v>
      </c>
      <c r="FU47">
        <v>8.6849899999999994E-2</v>
      </c>
      <c r="FV47">
        <v>1.1273709999999999</v>
      </c>
      <c r="FW47">
        <v>17.13852</v>
      </c>
      <c r="FX47" s="1">
        <v>3.2911179999999999E-4</v>
      </c>
      <c r="FY47">
        <v>8.1771629999999998E-2</v>
      </c>
      <c r="FZ47">
        <v>1.127354</v>
      </c>
      <c r="GA47">
        <v>16.154630000000001</v>
      </c>
      <c r="GB47" s="1">
        <v>3.1189020000000001E-4</v>
      </c>
      <c r="GC47">
        <v>7.7217770000000005E-2</v>
      </c>
      <c r="GD47">
        <v>1.127343</v>
      </c>
      <c r="GE47">
        <v>15.021890000000001</v>
      </c>
      <c r="GF47" s="1">
        <v>2.9615499999999999E-4</v>
      </c>
      <c r="GG47">
        <v>7.3066309999999995E-2</v>
      </c>
      <c r="GH47">
        <v>1.127345</v>
      </c>
      <c r="GI47">
        <v>14.357200000000001</v>
      </c>
      <c r="GJ47" s="1">
        <v>2.8141400000000001E-4</v>
      </c>
      <c r="GK47">
        <v>6.9179699999999997E-2</v>
      </c>
      <c r="GL47">
        <v>1.1273390000000001</v>
      </c>
      <c r="GM47">
        <v>14.82371</v>
      </c>
      <c r="GN47" s="1">
        <v>2.6793260000000001E-4</v>
      </c>
      <c r="GO47">
        <v>6.5624219999999997E-2</v>
      </c>
      <c r="GP47">
        <v>1.127351</v>
      </c>
      <c r="GQ47">
        <v>15.5937</v>
      </c>
      <c r="GR47" s="1">
        <v>2.5538969999999999E-4</v>
      </c>
      <c r="GS47">
        <v>6.2329679999999998E-2</v>
      </c>
      <c r="GT47">
        <v>1.127337</v>
      </c>
      <c r="GU47">
        <v>16.587869999999999</v>
      </c>
      <c r="GV47" s="1">
        <v>2.4365420000000001E-4</v>
      </c>
      <c r="GW47">
        <v>5.9252510000000001E-2</v>
      </c>
      <c r="GX47">
        <v>1.127345</v>
      </c>
      <c r="GY47">
        <v>17.567910000000001</v>
      </c>
      <c r="GZ47" s="1">
        <v>2.3279339999999999E-4</v>
      </c>
      <c r="HA47">
        <v>5.6422170000000001E-2</v>
      </c>
      <c r="HB47">
        <v>1.1273299999999999</v>
      </c>
      <c r="HC47">
        <v>17.517610000000001</v>
      </c>
      <c r="HD47" s="1">
        <v>2.2243410000000001E-4</v>
      </c>
      <c r="HE47">
        <v>5.3765630000000002E-2</v>
      </c>
      <c r="HF47">
        <v>1.127338</v>
      </c>
      <c r="HG47">
        <v>16.729759999999999</v>
      </c>
      <c r="HH47" s="1">
        <v>2.1246009999999999E-4</v>
      </c>
      <c r="HI47">
        <v>5.122786E-2</v>
      </c>
      <c r="HJ47">
        <v>1.1273390000000001</v>
      </c>
      <c r="HK47">
        <v>15.69345</v>
      </c>
      <c r="HL47" s="1">
        <v>2.0293519999999999E-4</v>
      </c>
      <c r="HM47">
        <v>4.8824140000000002E-2</v>
      </c>
      <c r="HN47">
        <v>1.1273390000000001</v>
      </c>
      <c r="HO47">
        <v>14.8748</v>
      </c>
      <c r="HP47" s="1">
        <v>1.9401060000000001E-4</v>
      </c>
      <c r="HQ47">
        <v>4.6593130000000003E-2</v>
      </c>
      <c r="HR47">
        <v>1.1273439999999999</v>
      </c>
      <c r="HS47">
        <v>15.07878</v>
      </c>
      <c r="HT47" s="1">
        <v>1.8565810000000001E-4</v>
      </c>
      <c r="HU47">
        <v>4.4520230000000001E-2</v>
      </c>
      <c r="HV47">
        <v>1.127353</v>
      </c>
      <c r="HW47">
        <v>15.83616</v>
      </c>
      <c r="HX47" s="1">
        <v>1.7780380000000001E-4</v>
      </c>
      <c r="HY47">
        <v>4.2585579999999998E-2</v>
      </c>
      <c r="HZ47">
        <v>1.1274</v>
      </c>
      <c r="IA47">
        <v>16.798940000000002</v>
      </c>
      <c r="IB47" s="1">
        <v>1.700797E-4</v>
      </c>
      <c r="IC47">
        <v>4.069917E-2</v>
      </c>
      <c r="ID47">
        <v>1.12734</v>
      </c>
      <c r="IE47">
        <v>17.699680000000001</v>
      </c>
      <c r="IF47" s="1">
        <v>1.629139E-4</v>
      </c>
      <c r="IG47">
        <v>3.8952779999999999E-2</v>
      </c>
      <c r="IH47">
        <v>1.1273439999999999</v>
      </c>
      <c r="II47">
        <v>17.606780000000001</v>
      </c>
      <c r="IJ47" s="1">
        <v>1.560826E-4</v>
      </c>
      <c r="IK47">
        <v>3.7299249999999999E-2</v>
      </c>
      <c r="IL47">
        <v>1.127408</v>
      </c>
      <c r="IM47">
        <v>16.849399999999999</v>
      </c>
      <c r="IN47" s="1">
        <v>1.4963800000000001E-4</v>
      </c>
      <c r="IO47">
        <v>3.5742629999999997E-2</v>
      </c>
      <c r="IP47">
        <v>1.1273439999999999</v>
      </c>
      <c r="IQ47">
        <v>15.6723</v>
      </c>
      <c r="IR47" s="1">
        <v>1.434924E-4</v>
      </c>
      <c r="IS47">
        <v>3.426717E-2</v>
      </c>
      <c r="IT47">
        <v>1.1273390000000001</v>
      </c>
      <c r="IU47">
        <v>14.639900000000001</v>
      </c>
      <c r="IV47" s="1">
        <v>1.3768330000000001E-4</v>
      </c>
      <c r="IW47">
        <v>3.2870839999999998E-2</v>
      </c>
      <c r="IX47">
        <v>1.127348</v>
      </c>
      <c r="IY47">
        <v>14.532299999999999</v>
      </c>
      <c r="IZ47" s="1">
        <v>1.3211040000000001E-4</v>
      </c>
      <c r="JA47">
        <v>3.1535670000000002E-2</v>
      </c>
      <c r="JB47">
        <v>1.127343</v>
      </c>
      <c r="JC47">
        <v>14.540889999999999</v>
      </c>
      <c r="JD47" s="1">
        <v>1.267378E-4</v>
      </c>
      <c r="JE47">
        <v>3.024932E-2</v>
      </c>
      <c r="JF47">
        <v>1.1273439999999999</v>
      </c>
      <c r="JG47">
        <v>15.249829999999999</v>
      </c>
      <c r="JH47" s="1">
        <v>1.218096E-4</v>
      </c>
      <c r="JI47">
        <v>2.9068759999999999E-2</v>
      </c>
      <c r="JJ47">
        <v>1.12734</v>
      </c>
      <c r="JK47">
        <v>15.697660000000001</v>
      </c>
      <c r="JL47" s="1">
        <v>1.170655E-4</v>
      </c>
      <c r="JM47">
        <v>2.7936599999999999E-2</v>
      </c>
      <c r="JN47">
        <v>1.12734</v>
      </c>
      <c r="JO47">
        <v>16.00928</v>
      </c>
      <c r="JP47" s="1">
        <v>1.125243E-4</v>
      </c>
      <c r="JQ47">
        <v>2.68522E-2</v>
      </c>
      <c r="JR47">
        <v>1.127343</v>
      </c>
      <c r="JS47">
        <v>15.99628</v>
      </c>
      <c r="JT47" s="1">
        <v>1.0826E-4</v>
      </c>
      <c r="JU47">
        <v>2.5834860000000001E-2</v>
      </c>
      <c r="JV47">
        <v>1.1273390000000001</v>
      </c>
      <c r="JW47">
        <v>15.898479999999999</v>
      </c>
      <c r="JX47" s="1">
        <v>1.0417860000000001E-4</v>
      </c>
      <c r="JY47">
        <v>2.4859010000000001E-2</v>
      </c>
      <c r="JZ47">
        <v>1.1273610000000001</v>
      </c>
      <c r="KA47">
        <v>15.68188</v>
      </c>
      <c r="KB47" s="1">
        <v>1.003002E-4</v>
      </c>
      <c r="KC47">
        <v>2.3930759999999999E-2</v>
      </c>
      <c r="KD47">
        <v>1.1273059999999999</v>
      </c>
      <c r="KE47">
        <v>16.372170000000001</v>
      </c>
      <c r="KF47" s="1">
        <v>9.6615579999999996E-5</v>
      </c>
      <c r="KG47">
        <v>2.305163E-2</v>
      </c>
      <c r="KH47">
        <v>1.1272390000000001</v>
      </c>
      <c r="KI47">
        <v>16.573309999999999</v>
      </c>
      <c r="KJ47" s="1">
        <v>9.3896529999999993E-5</v>
      </c>
      <c r="KK47">
        <v>2.23889E-2</v>
      </c>
      <c r="KL47">
        <v>1.127105</v>
      </c>
      <c r="KM47">
        <v>16.96968</v>
      </c>
      <c r="KN47" s="1">
        <v>9.3049890000000004E-5</v>
      </c>
      <c r="KO47">
        <v>2.2175790000000001E-2</v>
      </c>
      <c r="KP47">
        <v>1.126951</v>
      </c>
      <c r="KQ47">
        <v>17.145099999999999</v>
      </c>
      <c r="KR47" s="1">
        <v>9.2558010000000005E-5</v>
      </c>
      <c r="KS47">
        <v>2.2069600000000002E-2</v>
      </c>
      <c r="KT47">
        <v>1.1268549999999999</v>
      </c>
      <c r="KU47">
        <v>16.76164</v>
      </c>
      <c r="KV47" s="1">
        <v>9.1108290000000002E-5</v>
      </c>
      <c r="KW47">
        <v>2.1742170000000002E-2</v>
      </c>
      <c r="KX47">
        <v>1.126763</v>
      </c>
      <c r="KY47">
        <v>15.989560000000001</v>
      </c>
      <c r="KZ47" s="1">
        <v>8.8783320000000002E-5</v>
      </c>
      <c r="LA47">
        <v>2.120091E-2</v>
      </c>
      <c r="LB47">
        <v>1.1266160000000001</v>
      </c>
      <c r="LC47">
        <v>15.14701</v>
      </c>
      <c r="LD47" s="1">
        <v>8.6015900000000004E-5</v>
      </c>
      <c r="LE47">
        <v>2.0550680000000002E-2</v>
      </c>
      <c r="LF47">
        <v>1.1265000000000001</v>
      </c>
      <c r="LG47">
        <v>14.546519999999999</v>
      </c>
      <c r="LH47" s="1">
        <v>8.3031450000000003E-5</v>
      </c>
      <c r="LI47">
        <v>1.9845359999999999E-2</v>
      </c>
      <c r="LJ47">
        <v>1.1264380000000001</v>
      </c>
      <c r="LK47">
        <v>15.024190000000001</v>
      </c>
      <c r="LL47" s="1">
        <v>8.0010529999999998E-5</v>
      </c>
      <c r="LM47">
        <v>1.9129920000000002E-2</v>
      </c>
      <c r="LN47">
        <v>1.1263289999999999</v>
      </c>
      <c r="LO47">
        <v>15.67118</v>
      </c>
      <c r="LP47" s="1">
        <v>7.6478540000000006E-5</v>
      </c>
      <c r="LQ47">
        <v>1.8300810000000001E-2</v>
      </c>
      <c r="LR47">
        <v>1.126358</v>
      </c>
      <c r="LS47">
        <v>16.884589999999999</v>
      </c>
      <c r="LT47" s="1">
        <v>7.1742940000000003E-5</v>
      </c>
      <c r="LU47">
        <v>1.7181749999999999E-2</v>
      </c>
      <c r="LV47">
        <v>1.1263840000000001</v>
      </c>
      <c r="LW47">
        <v>18.308540000000001</v>
      </c>
      <c r="LX47" s="1">
        <v>6.6908429999999993E-5</v>
      </c>
      <c r="LY47">
        <v>1.6022990000000001E-2</v>
      </c>
      <c r="LZ47">
        <v>1.12636</v>
      </c>
      <c r="MA47">
        <v>18.694279999999999</v>
      </c>
      <c r="MB47" s="1">
        <v>6.3060229999999998E-5</v>
      </c>
      <c r="MC47" s="1">
        <v>1.5092700000000001E-2</v>
      </c>
      <c r="MD47">
        <v>1.1263540000000001</v>
      </c>
      <c r="ME47">
        <v>18.15174</v>
      </c>
      <c r="MF47" s="1">
        <v>6.0115719999999999E-5</v>
      </c>
      <c r="MG47" s="1">
        <v>1.438119E-2</v>
      </c>
      <c r="MH47">
        <v>1.1263799999999999</v>
      </c>
      <c r="MI47">
        <v>17.18394</v>
      </c>
      <c r="MJ47" s="1">
        <v>5.7660569999999999E-5</v>
      </c>
      <c r="MK47" s="1">
        <v>1.3790729999999999E-2</v>
      </c>
      <c r="ML47">
        <v>1.126328</v>
      </c>
      <c r="MM47">
        <v>16.430250000000001</v>
      </c>
      <c r="MN47" s="1">
        <v>5.5515369999999998E-5</v>
      </c>
      <c r="MO47" s="1">
        <v>1.327711E-2</v>
      </c>
      <c r="MP47">
        <v>1.1262099999999999</v>
      </c>
      <c r="MQ47">
        <v>16.304490000000001</v>
      </c>
      <c r="MR47" s="1">
        <v>5.357847E-5</v>
      </c>
      <c r="MS47" s="1">
        <v>1.281301E-2</v>
      </c>
      <c r="MT47">
        <v>1.1260559999999999</v>
      </c>
      <c r="MU47">
        <v>16.60201</v>
      </c>
      <c r="MV47" s="1">
        <v>5.266357E-5</v>
      </c>
      <c r="MW47" s="1">
        <v>1.257725E-2</v>
      </c>
      <c r="MX47">
        <v>1.125785</v>
      </c>
      <c r="MY47">
        <v>17.437239999999999</v>
      </c>
      <c r="MZ47" s="1">
        <v>5.3750620000000001E-5</v>
      </c>
      <c r="NA47" s="1">
        <v>1.282323E-2</v>
      </c>
      <c r="NB47">
        <v>1.125597</v>
      </c>
      <c r="NC47">
        <v>18.450500000000002</v>
      </c>
      <c r="ND47" s="1">
        <v>5.5217219999999998E-5</v>
      </c>
      <c r="NE47" s="1">
        <v>1.3185779999999999E-2</v>
      </c>
      <c r="NF47">
        <v>1.125327</v>
      </c>
      <c r="NG47">
        <v>18.47026</v>
      </c>
      <c r="NH47" s="1">
        <v>5.5559590000000002E-5</v>
      </c>
      <c r="NI47" s="1">
        <v>1.328887E-2</v>
      </c>
      <c r="NJ47">
        <v>1.125043</v>
      </c>
      <c r="NK47">
        <v>17.852049999999998</v>
      </c>
      <c r="NL47" s="1">
        <v>5.4776089999999998E-5</v>
      </c>
      <c r="NM47" s="1">
        <v>1.3118039999999999E-2</v>
      </c>
      <c r="NN47">
        <v>1.1247480000000001</v>
      </c>
      <c r="NO47">
        <v>16.993020000000001</v>
      </c>
      <c r="NP47" s="1">
        <v>5.335646E-5</v>
      </c>
      <c r="NQ47" s="1">
        <v>1.278994E-2</v>
      </c>
      <c r="NR47">
        <v>1.1245670000000001</v>
      </c>
      <c r="NS47">
        <v>16.075389999999999</v>
      </c>
      <c r="NT47" s="1">
        <v>5.1630649999999997E-5</v>
      </c>
      <c r="NU47" s="1">
        <v>1.238481E-2</v>
      </c>
      <c r="NV47">
        <v>1.124368</v>
      </c>
      <c r="NW47">
        <v>15.733090000000001</v>
      </c>
      <c r="NX47" s="1">
        <v>4.9824319999999998E-5</v>
      </c>
      <c r="NY47" s="1">
        <v>1.195777E-2</v>
      </c>
      <c r="NZ47">
        <v>1.124285</v>
      </c>
      <c r="OA47">
        <v>16.08886</v>
      </c>
      <c r="OB47" s="1">
        <v>4.7385780000000002E-5</v>
      </c>
      <c r="OC47" s="1">
        <v>1.1390040000000001E-2</v>
      </c>
      <c r="OD47">
        <v>1.1241909999999999</v>
      </c>
      <c r="OE47">
        <v>16.450369999999999</v>
      </c>
      <c r="OF47" s="1">
        <v>4.3531970000000001E-5</v>
      </c>
      <c r="OG47" s="1">
        <v>1.047988E-2</v>
      </c>
      <c r="OH47">
        <v>1.124228</v>
      </c>
      <c r="OI47">
        <v>16.787030000000001</v>
      </c>
      <c r="OJ47" s="1">
        <v>3.9529559999999999E-5</v>
      </c>
      <c r="OK47" s="1">
        <v>9.5136490000000008E-3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1.003134</v>
      </c>
      <c r="G48">
        <v>15.89812</v>
      </c>
      <c r="H48">
        <v>3.8119019999999999</v>
      </c>
      <c r="I48">
        <v>665.21040000000005</v>
      </c>
      <c r="J48">
        <v>1.0019359999999999</v>
      </c>
      <c r="K48">
        <v>16.082820000000002</v>
      </c>
      <c r="L48">
        <v>221.63579999999999</v>
      </c>
      <c r="M48">
        <v>48860.89</v>
      </c>
      <c r="N48">
        <v>1.0008539999999999</v>
      </c>
      <c r="O48">
        <v>16.398530000000001</v>
      </c>
      <c r="P48">
        <v>76.091229999999996</v>
      </c>
      <c r="Q48">
        <v>18377.439999999999</v>
      </c>
      <c r="R48">
        <v>0.99982990000000005</v>
      </c>
      <c r="S48">
        <v>16.088100000000001</v>
      </c>
      <c r="T48">
        <v>4.0010060000000003</v>
      </c>
      <c r="U48">
        <v>1004.6180000000001</v>
      </c>
      <c r="V48">
        <v>0.9988167</v>
      </c>
      <c r="W48">
        <v>15.525309999999999</v>
      </c>
      <c r="X48">
        <v>0.16524349999999999</v>
      </c>
      <c r="Y48">
        <v>40.023569999999999</v>
      </c>
      <c r="Z48">
        <v>0.99775199999999997</v>
      </c>
      <c r="AA48">
        <v>15.042199999999999</v>
      </c>
      <c r="AB48">
        <v>7.1848850000000006E-2</v>
      </c>
      <c r="AC48">
        <v>16.34449</v>
      </c>
      <c r="AD48">
        <v>0.99615860000000001</v>
      </c>
      <c r="AE48">
        <v>14.60608</v>
      </c>
      <c r="AF48" s="1">
        <v>6.3708749999999995E-2</v>
      </c>
      <c r="AG48">
        <v>14.48115</v>
      </c>
      <c r="AH48">
        <v>0.9935467</v>
      </c>
      <c r="AI48">
        <v>14.50639</v>
      </c>
      <c r="AJ48" s="1">
        <v>6.0000989999999997E-2</v>
      </c>
      <c r="AK48">
        <v>13.632070000000001</v>
      </c>
      <c r="AL48">
        <v>0.99007109999999998</v>
      </c>
      <c r="AM48">
        <v>15.05214</v>
      </c>
      <c r="AN48" s="1">
        <v>6.7945519999999995E-2</v>
      </c>
      <c r="AO48">
        <v>15.434699999999999</v>
      </c>
      <c r="AP48">
        <v>0.98630960000000001</v>
      </c>
      <c r="AQ48">
        <v>15.27788</v>
      </c>
      <c r="AR48" s="1">
        <v>7.6130429999999999E-2</v>
      </c>
      <c r="AS48">
        <v>17.437809999999999</v>
      </c>
      <c r="AT48">
        <v>0.98210010000000003</v>
      </c>
      <c r="AU48">
        <v>15.438610000000001</v>
      </c>
      <c r="AV48" s="1">
        <v>7.5451219999999999E-2</v>
      </c>
      <c r="AW48">
        <v>17.436810000000001</v>
      </c>
      <c r="AX48">
        <v>0.9773077</v>
      </c>
      <c r="AY48">
        <v>15.24555</v>
      </c>
      <c r="AZ48" s="1">
        <v>6.9734569999999996E-2</v>
      </c>
      <c r="BA48">
        <v>16.234110000000001</v>
      </c>
      <c r="BB48">
        <v>0.97220689999999998</v>
      </c>
      <c r="BC48">
        <v>14.82461</v>
      </c>
      <c r="BD48" s="1">
        <v>6.2577339999999995E-2</v>
      </c>
      <c r="BE48">
        <v>14.67803</v>
      </c>
      <c r="BF48">
        <v>0.96687809999999996</v>
      </c>
      <c r="BG48">
        <v>14.29462</v>
      </c>
      <c r="BH48">
        <v>5.5127509999999998E-2</v>
      </c>
      <c r="BI48">
        <v>13.025639999999999</v>
      </c>
      <c r="BJ48">
        <v>0.96127689999999999</v>
      </c>
      <c r="BK48">
        <v>14.15014</v>
      </c>
      <c r="BL48" s="1">
        <v>4.8390919999999997E-2</v>
      </c>
      <c r="BM48">
        <v>11.5206</v>
      </c>
      <c r="BN48">
        <v>0.95519189999999998</v>
      </c>
      <c r="BO48">
        <v>14.481299999999999</v>
      </c>
      <c r="BP48" s="1">
        <v>4.2319519999999999E-2</v>
      </c>
      <c r="BQ48">
        <v>10.15959</v>
      </c>
      <c r="BR48">
        <v>0.94887189999999999</v>
      </c>
      <c r="BS48">
        <v>15.15767</v>
      </c>
      <c r="BT48" s="1">
        <v>3.698916E-2</v>
      </c>
      <c r="BU48">
        <v>8.9560370000000002</v>
      </c>
      <c r="BV48">
        <v>0.94362520000000005</v>
      </c>
      <c r="BW48">
        <v>15.901680000000001</v>
      </c>
      <c r="BX48" s="1">
        <v>3.2440169999999997E-2</v>
      </c>
      <c r="BY48">
        <v>7.914987</v>
      </c>
      <c r="BZ48">
        <v>0.93808020000000003</v>
      </c>
      <c r="CA48">
        <v>16.394970000000001</v>
      </c>
      <c r="CB48" s="1">
        <v>2.8589179999999999E-2</v>
      </c>
      <c r="CC48">
        <v>7.030907</v>
      </c>
      <c r="CD48">
        <v>0.93216699999999997</v>
      </c>
      <c r="CE48">
        <v>16.016860000000001</v>
      </c>
      <c r="CF48" s="1">
        <v>2.5055060000000001E-2</v>
      </c>
      <c r="CG48">
        <v>6.218432</v>
      </c>
      <c r="CH48">
        <v>0.92607119999999998</v>
      </c>
      <c r="CI48">
        <v>15.345140000000001</v>
      </c>
      <c r="CJ48" s="1">
        <v>2.169836E-2</v>
      </c>
      <c r="CK48">
        <v>5.4349210000000001</v>
      </c>
      <c r="CL48">
        <v>0.91990819999999995</v>
      </c>
      <c r="CM48">
        <v>14.45528</v>
      </c>
      <c r="CN48" s="1">
        <v>1.878109E-2</v>
      </c>
      <c r="CO48">
        <v>4.7471870000000003</v>
      </c>
      <c r="CP48">
        <v>0.91340949999999999</v>
      </c>
      <c r="CQ48">
        <v>13.72428</v>
      </c>
      <c r="CR48" s="1">
        <v>1.6266490000000002E-2</v>
      </c>
      <c r="CS48">
        <v>4.1499790000000001</v>
      </c>
      <c r="CT48">
        <v>0.90621280000000004</v>
      </c>
      <c r="CU48">
        <v>13.94389</v>
      </c>
      <c r="CV48" s="1">
        <v>1.4078439999999999E-2</v>
      </c>
      <c r="CW48">
        <v>3.6290490000000002</v>
      </c>
      <c r="CX48">
        <v>0.89843620000000002</v>
      </c>
      <c r="CY48">
        <v>14.773210000000001</v>
      </c>
      <c r="CZ48" s="1">
        <v>1.21333E-2</v>
      </c>
      <c r="DA48">
        <v>3.1626609999999999</v>
      </c>
      <c r="DB48">
        <v>0.89047370000000003</v>
      </c>
      <c r="DC48">
        <v>15.57413</v>
      </c>
      <c r="DD48" s="1">
        <v>1.044517E-2</v>
      </c>
      <c r="DE48">
        <v>2.7531119999999998</v>
      </c>
      <c r="DF48">
        <v>0.8824343</v>
      </c>
      <c r="DG48">
        <v>16.224920000000001</v>
      </c>
      <c r="DH48" s="1">
        <v>9.0270760000000002E-3</v>
      </c>
      <c r="DI48">
        <v>2.4059029999999999</v>
      </c>
      <c r="DJ48">
        <v>0.87586169999999997</v>
      </c>
      <c r="DK48">
        <v>16.166450000000001</v>
      </c>
      <c r="DL48" s="1">
        <v>7.79571E-3</v>
      </c>
      <c r="DM48">
        <v>2.0985610000000001</v>
      </c>
      <c r="DN48">
        <v>0.8688844</v>
      </c>
      <c r="DO48">
        <v>15.87252</v>
      </c>
      <c r="DP48" s="1">
        <v>6.6956530000000002E-3</v>
      </c>
      <c r="DQ48">
        <v>1.821963</v>
      </c>
      <c r="DR48">
        <v>0.86136590000000002</v>
      </c>
      <c r="DS48">
        <v>15.098459999999999</v>
      </c>
      <c r="DT48" s="1">
        <v>5.6966320000000001E-3</v>
      </c>
      <c r="DU48">
        <v>1.568344</v>
      </c>
      <c r="DV48">
        <v>0.85326800000000003</v>
      </c>
      <c r="DW48">
        <v>14.428319999999999</v>
      </c>
      <c r="DX48" s="1">
        <v>4.8152120000000001E-3</v>
      </c>
      <c r="DY48">
        <v>1.341774</v>
      </c>
      <c r="DZ48">
        <v>0.84644520000000001</v>
      </c>
      <c r="EA48">
        <v>14.48007</v>
      </c>
      <c r="EB48" s="1">
        <v>4.0588000000000004E-3</v>
      </c>
      <c r="EC48">
        <v>1.1426559999999999</v>
      </c>
      <c r="ED48">
        <v>0.84153100000000003</v>
      </c>
      <c r="EE48">
        <v>15.01291</v>
      </c>
      <c r="EF48" s="1">
        <v>3.3275499999999999E-3</v>
      </c>
      <c r="EG48">
        <v>0.94600960000000001</v>
      </c>
      <c r="EH48">
        <v>0.83839969999999997</v>
      </c>
      <c r="EI48">
        <v>15.74802</v>
      </c>
      <c r="EJ48" s="1">
        <v>2.450069E-3</v>
      </c>
      <c r="EK48">
        <v>0.70329489999999995</v>
      </c>
      <c r="EL48">
        <v>0.83663169999999998</v>
      </c>
      <c r="EM48">
        <v>16.47043</v>
      </c>
      <c r="EN48" s="1">
        <v>1.632655E-3</v>
      </c>
      <c r="EO48">
        <v>0.47072259999999999</v>
      </c>
      <c r="EP48">
        <v>0.83564799999999995</v>
      </c>
      <c r="EQ48">
        <v>16.613759999999999</v>
      </c>
      <c r="ER48" s="1">
        <v>1.0742270000000001E-3</v>
      </c>
      <c r="ES48">
        <v>0.3091488</v>
      </c>
      <c r="ET48">
        <v>0.83513219999999999</v>
      </c>
      <c r="EU48">
        <v>16.202349999999999</v>
      </c>
      <c r="EV48" s="1">
        <v>7.5765870000000005E-4</v>
      </c>
      <c r="EW48">
        <v>0.21668599999999999</v>
      </c>
      <c r="EX48">
        <v>0.83483240000000003</v>
      </c>
      <c r="EY48">
        <v>15.551130000000001</v>
      </c>
      <c r="EZ48" s="1">
        <v>5.8897330000000001E-4</v>
      </c>
      <c r="FA48">
        <v>0.16727880000000001</v>
      </c>
      <c r="FB48">
        <v>0.83472369999999996</v>
      </c>
      <c r="FC48">
        <v>14.942780000000001</v>
      </c>
      <c r="FD48" s="1">
        <v>4.9553949999999998E-4</v>
      </c>
      <c r="FE48">
        <v>0.13987920000000001</v>
      </c>
      <c r="FF48">
        <v>0.83460979999999996</v>
      </c>
      <c r="FG48">
        <v>15.44506</v>
      </c>
      <c r="FH48" s="1">
        <v>4.3909930000000003E-4</v>
      </c>
      <c r="FI48">
        <v>0.1233288</v>
      </c>
      <c r="FJ48">
        <v>0.83458960000000004</v>
      </c>
      <c r="FK48">
        <v>16.020510000000002</v>
      </c>
      <c r="FL48" s="1">
        <v>4.0140109999999999E-4</v>
      </c>
      <c r="FM48">
        <v>0.1122586</v>
      </c>
      <c r="FN48">
        <v>0.83453980000000005</v>
      </c>
      <c r="FO48">
        <v>16.899190000000001</v>
      </c>
      <c r="FP48" s="1">
        <v>3.7304290000000001E-4</v>
      </c>
      <c r="FQ48">
        <v>0.1039371</v>
      </c>
      <c r="FR48">
        <v>0.83458469999999996</v>
      </c>
      <c r="FS48">
        <v>17.44303</v>
      </c>
      <c r="FT48" s="1">
        <v>3.502973E-4</v>
      </c>
      <c r="FU48">
        <v>9.722865E-2</v>
      </c>
      <c r="FV48">
        <v>0.83457289999999995</v>
      </c>
      <c r="FW48">
        <v>17.215250000000001</v>
      </c>
      <c r="FX48" s="1">
        <v>3.3086859999999999E-4</v>
      </c>
      <c r="FY48">
        <v>9.150846E-2</v>
      </c>
      <c r="FZ48">
        <v>0.83455049999999997</v>
      </c>
      <c r="GA48">
        <v>16.258220000000001</v>
      </c>
      <c r="GB48" s="1">
        <v>3.1348260000000001E-4</v>
      </c>
      <c r="GC48">
        <v>8.6391380000000004E-2</v>
      </c>
      <c r="GD48">
        <v>0.83454649999999997</v>
      </c>
      <c r="GE48">
        <v>15.130330000000001</v>
      </c>
      <c r="GF48" s="1">
        <v>2.9763530000000003E-4</v>
      </c>
      <c r="GG48">
        <v>8.1736610000000001E-2</v>
      </c>
      <c r="GH48">
        <v>0.8345475</v>
      </c>
      <c r="GI48">
        <v>14.437480000000001</v>
      </c>
      <c r="GJ48" s="1">
        <v>2.8279850000000002E-4</v>
      </c>
      <c r="GK48">
        <v>7.7383649999999998E-2</v>
      </c>
      <c r="GL48">
        <v>0.83454320000000004</v>
      </c>
      <c r="GM48">
        <v>14.907590000000001</v>
      </c>
      <c r="GN48" s="1">
        <v>2.6919269999999999E-4</v>
      </c>
      <c r="GO48">
        <v>7.3390330000000004E-2</v>
      </c>
      <c r="GP48">
        <v>0.83454220000000001</v>
      </c>
      <c r="GQ48">
        <v>15.63523</v>
      </c>
      <c r="GR48" s="1">
        <v>2.5658359999999999E-4</v>
      </c>
      <c r="GS48">
        <v>6.9703799999999996E-2</v>
      </c>
      <c r="GT48">
        <v>0.83453390000000005</v>
      </c>
      <c r="GU48">
        <v>16.59609</v>
      </c>
      <c r="GV48" s="1">
        <v>2.4475579999999999E-4</v>
      </c>
      <c r="GW48">
        <v>6.6252489999999997E-2</v>
      </c>
      <c r="GX48">
        <v>0.83454819999999996</v>
      </c>
      <c r="GY48">
        <v>17.58868</v>
      </c>
      <c r="GZ48" s="1">
        <v>2.3381340000000001E-4</v>
      </c>
      <c r="HA48">
        <v>6.3078629999999997E-2</v>
      </c>
      <c r="HB48">
        <v>0.83453040000000001</v>
      </c>
      <c r="HC48">
        <v>17.584409999999998</v>
      </c>
      <c r="HD48" s="1">
        <v>2.234072E-4</v>
      </c>
      <c r="HE48">
        <v>6.0108000000000002E-2</v>
      </c>
      <c r="HF48">
        <v>0.83454329999999999</v>
      </c>
      <c r="HG48">
        <v>16.821899999999999</v>
      </c>
      <c r="HH48" s="1">
        <v>2.1339490000000001E-4</v>
      </c>
      <c r="HI48">
        <v>5.7272160000000003E-2</v>
      </c>
      <c r="HJ48">
        <v>0.83454459999999997</v>
      </c>
      <c r="HK48">
        <v>15.80809</v>
      </c>
      <c r="HL48" s="1">
        <v>2.038109E-4</v>
      </c>
      <c r="HM48">
        <v>5.4580679999999999E-2</v>
      </c>
      <c r="HN48">
        <v>0.83454640000000002</v>
      </c>
      <c r="HO48">
        <v>14.975949999999999</v>
      </c>
      <c r="HP48" s="1">
        <v>1.9482559999999999E-4</v>
      </c>
      <c r="HQ48">
        <v>5.2080559999999998E-2</v>
      </c>
      <c r="HR48">
        <v>0.83454720000000004</v>
      </c>
      <c r="HS48">
        <v>15.173030000000001</v>
      </c>
      <c r="HT48" s="1">
        <v>1.8641480000000001E-4</v>
      </c>
      <c r="HU48">
        <v>4.9757299999999997E-2</v>
      </c>
      <c r="HV48">
        <v>0.83455210000000002</v>
      </c>
      <c r="HW48">
        <v>15.8849</v>
      </c>
      <c r="HX48" s="1">
        <v>1.7852309999999999E-4</v>
      </c>
      <c r="HY48">
        <v>4.7593000000000003E-2</v>
      </c>
      <c r="HZ48">
        <v>0.83453929999999998</v>
      </c>
      <c r="IA48">
        <v>16.82077</v>
      </c>
      <c r="IB48" s="1">
        <v>1.7077840000000001E-4</v>
      </c>
      <c r="IC48">
        <v>4.5489309999999998E-2</v>
      </c>
      <c r="ID48">
        <v>0.83454410000000001</v>
      </c>
      <c r="IE48">
        <v>17.72869</v>
      </c>
      <c r="IF48" s="1">
        <v>1.635502E-4</v>
      </c>
      <c r="IG48">
        <v>4.3527450000000002E-2</v>
      </c>
      <c r="IH48">
        <v>0.83454600000000001</v>
      </c>
      <c r="II48">
        <v>17.66506</v>
      </c>
      <c r="IJ48" s="1">
        <v>1.5669579999999999E-4</v>
      </c>
      <c r="IK48">
        <v>4.1680790000000002E-2</v>
      </c>
      <c r="IL48">
        <v>0.8345456</v>
      </c>
      <c r="IM48">
        <v>16.942900000000002</v>
      </c>
      <c r="IN48" s="1">
        <v>1.5021300000000001E-4</v>
      </c>
      <c r="IO48">
        <v>3.9938410000000001E-2</v>
      </c>
      <c r="IP48">
        <v>0.83454870000000003</v>
      </c>
      <c r="IQ48">
        <v>15.78748</v>
      </c>
      <c r="IR48" s="1">
        <v>1.4404000000000001E-4</v>
      </c>
      <c r="IS48">
        <v>3.82879E-2</v>
      </c>
      <c r="IT48">
        <v>0.83454519999999999</v>
      </c>
      <c r="IU48">
        <v>14.74165</v>
      </c>
      <c r="IV48" s="1">
        <v>1.381996E-4</v>
      </c>
      <c r="IW48">
        <v>3.6725349999999997E-2</v>
      </c>
      <c r="IX48">
        <v>0.83454130000000004</v>
      </c>
      <c r="IY48">
        <v>14.62082</v>
      </c>
      <c r="IZ48" s="1">
        <v>1.3261060000000001E-4</v>
      </c>
      <c r="JA48">
        <v>3.5234790000000002E-2</v>
      </c>
      <c r="JB48">
        <v>0.83454729999999999</v>
      </c>
      <c r="JC48">
        <v>14.58099</v>
      </c>
      <c r="JD48" s="1">
        <v>1.272066E-4</v>
      </c>
      <c r="JE48">
        <v>3.3795180000000001E-2</v>
      </c>
      <c r="JF48">
        <v>0.83454759999999995</v>
      </c>
      <c r="JG48">
        <v>15.270390000000001</v>
      </c>
      <c r="JH48" s="1">
        <v>1.222455E-4</v>
      </c>
      <c r="JI48">
        <v>3.2471760000000002E-2</v>
      </c>
      <c r="JJ48">
        <v>0.83455250000000003</v>
      </c>
      <c r="JK48">
        <v>15.711830000000001</v>
      </c>
      <c r="JL48" s="1">
        <v>1.174909E-4</v>
      </c>
      <c r="JM48">
        <v>3.1208530000000002E-2</v>
      </c>
      <c r="JN48">
        <v>0.83454569999999995</v>
      </c>
      <c r="JO48">
        <v>16.042760000000001</v>
      </c>
      <c r="JP48" s="1">
        <v>1.129201E-4</v>
      </c>
      <c r="JQ48">
        <v>2.999431E-2</v>
      </c>
      <c r="JR48">
        <v>0.83454700000000004</v>
      </c>
      <c r="JS48">
        <v>16.06842</v>
      </c>
      <c r="JT48" s="1">
        <v>1.0864140000000001E-4</v>
      </c>
      <c r="JU48">
        <v>2.8857609999999999E-2</v>
      </c>
      <c r="JV48">
        <v>0.83454499999999998</v>
      </c>
      <c r="JW48">
        <v>15.969989999999999</v>
      </c>
      <c r="JX48" s="1">
        <v>1.045396E-4</v>
      </c>
      <c r="JY48">
        <v>2.776621E-2</v>
      </c>
      <c r="JZ48">
        <v>0.83454530000000005</v>
      </c>
      <c r="KA48">
        <v>15.743119999999999</v>
      </c>
      <c r="KB48" s="1">
        <v>1.0064610000000001E-4</v>
      </c>
      <c r="KC48">
        <v>2.672948E-2</v>
      </c>
      <c r="KD48">
        <v>0.83444289999999999</v>
      </c>
      <c r="KE48">
        <v>16.439150000000001</v>
      </c>
      <c r="KF48" s="1">
        <v>9.6932480000000006E-5</v>
      </c>
      <c r="KG48">
        <v>2.574477E-2</v>
      </c>
      <c r="KH48">
        <v>0.83429509999999996</v>
      </c>
      <c r="KI48">
        <v>16.633430000000001</v>
      </c>
      <c r="KJ48" s="1">
        <v>9.4067010000000007E-5</v>
      </c>
      <c r="KK48">
        <v>2.4973180000000001E-2</v>
      </c>
      <c r="KL48">
        <v>0.83403769999999999</v>
      </c>
      <c r="KM48">
        <v>17.018519999999999</v>
      </c>
      <c r="KN48" s="1">
        <v>9.3080149999999993E-5</v>
      </c>
      <c r="KO48">
        <v>2.470085E-2</v>
      </c>
      <c r="KP48">
        <v>0.83375100000000002</v>
      </c>
      <c r="KQ48">
        <v>17.19538</v>
      </c>
      <c r="KR48" s="1">
        <v>9.2628639999999999E-5</v>
      </c>
      <c r="KS48">
        <v>2.4596710000000001E-2</v>
      </c>
      <c r="KT48">
        <v>0.83342899999999998</v>
      </c>
      <c r="KU48">
        <v>16.834700000000002</v>
      </c>
      <c r="KV48" s="1">
        <v>9.1275120000000004E-5</v>
      </c>
      <c r="KW48">
        <v>2.426466E-2</v>
      </c>
      <c r="KX48">
        <v>0.83308950000000004</v>
      </c>
      <c r="KY48">
        <v>16.07123</v>
      </c>
      <c r="KZ48" s="1">
        <v>8.901383E-5</v>
      </c>
      <c r="LA48">
        <v>2.3687079999999999E-2</v>
      </c>
      <c r="LB48">
        <v>0.83274139999999996</v>
      </c>
      <c r="LC48">
        <v>15.234970000000001</v>
      </c>
      <c r="LD48" s="1">
        <v>8.6272770000000003E-5</v>
      </c>
      <c r="LE48">
        <v>2.2976679999999999E-2</v>
      </c>
      <c r="LF48">
        <v>0.83238350000000005</v>
      </c>
      <c r="LG48">
        <v>14.618119999999999</v>
      </c>
      <c r="LH48" s="1">
        <v>8.3302310000000004E-5</v>
      </c>
      <c r="LI48">
        <v>2.220159E-2</v>
      </c>
      <c r="LJ48">
        <v>0.83211230000000003</v>
      </c>
      <c r="LK48">
        <v>15.10514</v>
      </c>
      <c r="LL48" s="1">
        <v>8.0285300000000002E-5</v>
      </c>
      <c r="LM48">
        <v>2.1411070000000001E-2</v>
      </c>
      <c r="LN48">
        <v>0.83188910000000005</v>
      </c>
      <c r="LO48">
        <v>15.71485</v>
      </c>
      <c r="LP48" s="1">
        <v>7.6844040000000001E-5</v>
      </c>
      <c r="LQ48">
        <v>2.0512679999999998E-2</v>
      </c>
      <c r="LR48">
        <v>0.83182029999999996</v>
      </c>
      <c r="LS48">
        <v>16.884229999999999</v>
      </c>
      <c r="LT48">
        <v>7.2198839999999993E-5</v>
      </c>
      <c r="LU48">
        <v>1.9292690000000001E-2</v>
      </c>
      <c r="LV48">
        <v>0.83172109999999999</v>
      </c>
      <c r="LW48">
        <v>18.337199999999999</v>
      </c>
      <c r="LX48" s="1">
        <v>6.7318009999999996E-5</v>
      </c>
      <c r="LY48">
        <v>1.7990889999999999E-2</v>
      </c>
      <c r="LZ48">
        <v>0.831708</v>
      </c>
      <c r="MA48">
        <v>18.762699999999999</v>
      </c>
      <c r="MB48" s="1">
        <v>6.3369349999999993E-5</v>
      </c>
      <c r="MC48">
        <v>1.6926630000000002E-2</v>
      </c>
      <c r="MD48">
        <v>0.83167990000000003</v>
      </c>
      <c r="ME48">
        <v>18.2227</v>
      </c>
      <c r="MF48" s="1">
        <v>6.0360879999999999E-5</v>
      </c>
      <c r="MG48">
        <v>1.611541E-2</v>
      </c>
      <c r="MH48">
        <v>0.83168489999999995</v>
      </c>
      <c r="MI48">
        <v>17.27947</v>
      </c>
      <c r="MJ48" s="1">
        <v>5.7869099999999998E-5</v>
      </c>
      <c r="MK48">
        <v>1.544661E-2</v>
      </c>
      <c r="ML48">
        <v>0.83164510000000003</v>
      </c>
      <c r="MM48">
        <v>16.556550000000001</v>
      </c>
      <c r="MN48" s="1">
        <v>5.5703030000000001E-5</v>
      </c>
      <c r="MO48" s="1">
        <v>1.486754E-2</v>
      </c>
      <c r="MP48">
        <v>0.83149519999999999</v>
      </c>
      <c r="MQ48">
        <v>16.450949999999999</v>
      </c>
      <c r="MR48" s="1">
        <v>5.3737640000000001E-5</v>
      </c>
      <c r="MS48">
        <v>1.434377E-2</v>
      </c>
      <c r="MT48">
        <v>0.83114840000000001</v>
      </c>
      <c r="MU48">
        <v>16.679369999999999</v>
      </c>
      <c r="MV48" s="1">
        <v>5.2666939999999998E-5</v>
      </c>
      <c r="MW48" s="1">
        <v>1.404382E-2</v>
      </c>
      <c r="MX48">
        <v>0.83065860000000002</v>
      </c>
      <c r="MY48">
        <v>17.45909</v>
      </c>
      <c r="MZ48" s="1">
        <v>5.360007E-5</v>
      </c>
      <c r="NA48" s="1">
        <v>1.428081E-2</v>
      </c>
      <c r="NB48">
        <v>0.83003769999999999</v>
      </c>
      <c r="NC48">
        <v>18.489429999999999</v>
      </c>
      <c r="ND48" s="1">
        <v>5.5112969999999997E-5</v>
      </c>
      <c r="NE48" s="1">
        <v>1.4702939999999999E-2</v>
      </c>
      <c r="NF48">
        <v>0.82937059999999996</v>
      </c>
      <c r="NG48">
        <v>18.541080000000001</v>
      </c>
      <c r="NH48" s="1">
        <v>5.5572319999999998E-5</v>
      </c>
      <c r="NI48">
        <v>1.4858329999999999E-2</v>
      </c>
      <c r="NJ48">
        <v>0.82866130000000005</v>
      </c>
      <c r="NK48">
        <v>17.94933</v>
      </c>
      <c r="NL48" s="1">
        <v>5.4873670000000001E-5</v>
      </c>
      <c r="NM48" s="1">
        <v>1.469967E-2</v>
      </c>
      <c r="NN48">
        <v>0.82796440000000004</v>
      </c>
      <c r="NO48">
        <v>17.10435</v>
      </c>
      <c r="NP48" s="1">
        <v>5.3498339999999998E-5</v>
      </c>
      <c r="NQ48" s="1">
        <v>1.4354240000000001E-2</v>
      </c>
      <c r="NR48">
        <v>0.82725190000000004</v>
      </c>
      <c r="NS48">
        <v>16.18432</v>
      </c>
      <c r="NT48" s="1">
        <v>5.1789870000000002E-5</v>
      </c>
      <c r="NU48" s="1">
        <v>1.3915200000000001E-2</v>
      </c>
      <c r="NV48">
        <v>0.8266616</v>
      </c>
      <c r="NW48">
        <v>15.82085</v>
      </c>
      <c r="NX48" s="1">
        <v>4.999444E-5</v>
      </c>
      <c r="NY48" s="1">
        <v>1.3447249999999999E-2</v>
      </c>
      <c r="NZ48">
        <v>0.82624830000000005</v>
      </c>
      <c r="OA48">
        <v>16.177309999999999</v>
      </c>
      <c r="OB48" s="1">
        <v>4.7663220000000003E-5</v>
      </c>
      <c r="OC48" s="1">
        <v>1.2843479999999999E-2</v>
      </c>
      <c r="OD48">
        <v>0.82601429999999998</v>
      </c>
      <c r="OE48">
        <v>16.483149999999998</v>
      </c>
      <c r="OF48" s="1">
        <v>4.3917089999999999E-5</v>
      </c>
      <c r="OG48" s="1">
        <v>1.185753E-2</v>
      </c>
      <c r="OH48">
        <v>0.82588859999999997</v>
      </c>
      <c r="OI48">
        <v>16.82892</v>
      </c>
      <c r="OJ48" s="1">
        <v>3.9866429999999997E-5</v>
      </c>
      <c r="OK48" s="1">
        <v>1.076481E-2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1.244291</v>
      </c>
      <c r="G49">
        <v>15.90419</v>
      </c>
      <c r="H49">
        <v>2.0913339999999998</v>
      </c>
      <c r="I49">
        <v>321.22199999999998</v>
      </c>
      <c r="J49">
        <v>1.2408239999999999</v>
      </c>
      <c r="K49">
        <v>16.08137</v>
      </c>
      <c r="L49">
        <v>209.33439999999999</v>
      </c>
      <c r="M49">
        <v>43028.99</v>
      </c>
      <c r="N49">
        <v>1.2375890000000001</v>
      </c>
      <c r="O49">
        <v>16.428750000000001</v>
      </c>
      <c r="P49">
        <v>89.288060000000002</v>
      </c>
      <c r="Q49">
        <v>21473.33</v>
      </c>
      <c r="R49">
        <v>1.234326</v>
      </c>
      <c r="S49">
        <v>16.134229999999999</v>
      </c>
      <c r="T49">
        <v>5.2812919999999997</v>
      </c>
      <c r="U49">
        <v>1403.5360000000001</v>
      </c>
      <c r="V49">
        <v>1.231034</v>
      </c>
      <c r="W49">
        <v>15.58325</v>
      </c>
      <c r="X49">
        <v>0.20277980000000001</v>
      </c>
      <c r="Y49">
        <v>52.548520000000003</v>
      </c>
      <c r="Z49">
        <v>1.227703</v>
      </c>
      <c r="AA49">
        <v>15.092499999999999</v>
      </c>
      <c r="AB49">
        <v>7.2995539999999998E-2</v>
      </c>
      <c r="AC49">
        <v>16.19764</v>
      </c>
      <c r="AD49">
        <v>1.223579</v>
      </c>
      <c r="AE49">
        <v>14.64758</v>
      </c>
      <c r="AF49" s="1">
        <v>6.4162830000000004E-2</v>
      </c>
      <c r="AG49">
        <v>14.149789999999999</v>
      </c>
      <c r="AH49">
        <v>1.2172860000000001</v>
      </c>
      <c r="AI49">
        <v>14.512589999999999</v>
      </c>
      <c r="AJ49" s="1">
        <v>5.9949139999999998E-2</v>
      </c>
      <c r="AK49">
        <v>13.225149999999999</v>
      </c>
      <c r="AL49">
        <v>1.2088209999999999</v>
      </c>
      <c r="AM49">
        <v>15.07089</v>
      </c>
      <c r="AN49" s="1">
        <v>6.7129889999999998E-2</v>
      </c>
      <c r="AO49">
        <v>14.77999</v>
      </c>
      <c r="AP49">
        <v>1.199003</v>
      </c>
      <c r="AQ49">
        <v>15.29293</v>
      </c>
      <c r="AR49" s="1">
        <v>7.5762709999999997E-2</v>
      </c>
      <c r="AS49">
        <v>16.883400000000002</v>
      </c>
      <c r="AT49">
        <v>1.1882539999999999</v>
      </c>
      <c r="AU49">
        <v>15.44215</v>
      </c>
      <c r="AV49" s="1">
        <v>7.5699580000000002E-2</v>
      </c>
      <c r="AW49">
        <v>17.11327</v>
      </c>
      <c r="AX49">
        <v>1.1767460000000001</v>
      </c>
      <c r="AY49">
        <v>15.294829999999999</v>
      </c>
      <c r="AZ49" s="1">
        <v>7.0173029999999997E-2</v>
      </c>
      <c r="BA49">
        <v>16.050439999999998</v>
      </c>
      <c r="BB49">
        <v>1.164617</v>
      </c>
      <c r="BC49">
        <v>14.89226</v>
      </c>
      <c r="BD49">
        <v>6.3102030000000003E-2</v>
      </c>
      <c r="BE49">
        <v>14.601419999999999</v>
      </c>
      <c r="BF49">
        <v>1.1521250000000001</v>
      </c>
      <c r="BG49">
        <v>14.34634</v>
      </c>
      <c r="BH49" s="1">
        <v>5.56356E-2</v>
      </c>
      <c r="BI49">
        <v>13.019539999999999</v>
      </c>
      <c r="BJ49">
        <v>1.1392059999999999</v>
      </c>
      <c r="BK49">
        <v>14.19946</v>
      </c>
      <c r="BL49" s="1">
        <v>4.885229E-2</v>
      </c>
      <c r="BM49">
        <v>11.56432</v>
      </c>
      <c r="BN49">
        <v>1.125537</v>
      </c>
      <c r="BO49">
        <v>14.51497</v>
      </c>
      <c r="BP49">
        <v>4.2739020000000003E-2</v>
      </c>
      <c r="BQ49">
        <v>10.243919999999999</v>
      </c>
      <c r="BR49">
        <v>1.1116649999999999</v>
      </c>
      <c r="BS49">
        <v>15.170820000000001</v>
      </c>
      <c r="BT49" s="1">
        <v>3.7354199999999997E-2</v>
      </c>
      <c r="BU49">
        <v>9.0667869999999997</v>
      </c>
      <c r="BV49">
        <v>1.098654</v>
      </c>
      <c r="BW49">
        <v>15.91244</v>
      </c>
      <c r="BX49">
        <v>3.2757719999999997E-2</v>
      </c>
      <c r="BY49">
        <v>8.0465699999999991</v>
      </c>
      <c r="BZ49">
        <v>1.085205</v>
      </c>
      <c r="CA49">
        <v>16.42728</v>
      </c>
      <c r="CB49" s="1">
        <v>2.885772E-2</v>
      </c>
      <c r="CC49">
        <v>7.1757660000000003</v>
      </c>
      <c r="CD49">
        <v>1.0713729999999999</v>
      </c>
      <c r="CE49">
        <v>16.08211</v>
      </c>
      <c r="CF49">
        <v>2.5324389999999999E-2</v>
      </c>
      <c r="CG49">
        <v>6.3851959999999996</v>
      </c>
      <c r="CH49">
        <v>1.056942</v>
      </c>
      <c r="CI49">
        <v>15.44228</v>
      </c>
      <c r="CJ49" s="1">
        <v>2.1942550000000002E-2</v>
      </c>
      <c r="CK49">
        <v>5.6116320000000002</v>
      </c>
      <c r="CL49">
        <v>1.042343</v>
      </c>
      <c r="CM49">
        <v>14.565</v>
      </c>
      <c r="CN49" s="1">
        <v>1.899822E-2</v>
      </c>
      <c r="CO49">
        <v>4.9274300000000002</v>
      </c>
      <c r="CP49">
        <v>1.0273760000000001</v>
      </c>
      <c r="CQ49">
        <v>13.80833</v>
      </c>
      <c r="CR49" s="1">
        <v>1.6451509999999999E-2</v>
      </c>
      <c r="CS49">
        <v>4.328227</v>
      </c>
      <c r="CT49">
        <v>1.0115069999999999</v>
      </c>
      <c r="CU49">
        <v>13.97514</v>
      </c>
      <c r="CV49" s="1">
        <v>1.424637E-2</v>
      </c>
      <c r="CW49">
        <v>3.8067000000000002</v>
      </c>
      <c r="CX49">
        <v>0.99488259999999995</v>
      </c>
      <c r="CY49">
        <v>14.782389999999999</v>
      </c>
      <c r="CZ49" s="1">
        <v>1.22837E-2</v>
      </c>
      <c r="DA49">
        <v>3.3371710000000001</v>
      </c>
      <c r="DB49">
        <v>0.97800759999999998</v>
      </c>
      <c r="DC49">
        <v>15.56598</v>
      </c>
      <c r="DD49" s="1">
        <v>1.0576159999999999E-2</v>
      </c>
      <c r="DE49">
        <v>2.9222290000000002</v>
      </c>
      <c r="DF49">
        <v>0.96127439999999997</v>
      </c>
      <c r="DG49">
        <v>16.22195</v>
      </c>
      <c r="DH49" s="1">
        <v>9.1405919999999995E-3</v>
      </c>
      <c r="DI49">
        <v>2.5676480000000002</v>
      </c>
      <c r="DJ49">
        <v>0.94562550000000001</v>
      </c>
      <c r="DK49">
        <v>16.21584</v>
      </c>
      <c r="DL49" s="1">
        <v>7.8979859999999992E-3</v>
      </c>
      <c r="DM49">
        <v>2.2546529999999998</v>
      </c>
      <c r="DN49">
        <v>0.92945199999999994</v>
      </c>
      <c r="DO49">
        <v>15.951879999999999</v>
      </c>
      <c r="DP49" s="1">
        <v>6.7894870000000003E-3</v>
      </c>
      <c r="DQ49">
        <v>1.971878</v>
      </c>
      <c r="DR49">
        <v>0.9124873</v>
      </c>
      <c r="DS49">
        <v>15.21895</v>
      </c>
      <c r="DT49" s="1">
        <v>5.7831549999999999E-3</v>
      </c>
      <c r="DU49">
        <v>1.7110639999999999</v>
      </c>
      <c r="DV49">
        <v>0.89552430000000005</v>
      </c>
      <c r="DW49">
        <v>14.525230000000001</v>
      </c>
      <c r="DX49" s="1">
        <v>4.8928959999999999E-3</v>
      </c>
      <c r="DY49">
        <v>1.47498</v>
      </c>
      <c r="DZ49">
        <v>0.88070820000000005</v>
      </c>
      <c r="EA49">
        <v>14.551489999999999</v>
      </c>
      <c r="EB49" s="1">
        <v>4.1277129999999999E-3</v>
      </c>
      <c r="EC49">
        <v>1.264972</v>
      </c>
      <c r="ED49">
        <v>0.86977269999999995</v>
      </c>
      <c r="EE49">
        <v>15.03839</v>
      </c>
      <c r="EF49" s="1">
        <v>3.4073240000000002E-3</v>
      </c>
      <c r="EG49">
        <v>1.060595</v>
      </c>
      <c r="EH49">
        <v>0.86261699999999997</v>
      </c>
      <c r="EI49">
        <v>15.76493</v>
      </c>
      <c r="EJ49" s="1">
        <v>2.545234E-3</v>
      </c>
      <c r="EK49">
        <v>0.80615970000000003</v>
      </c>
      <c r="EL49">
        <v>0.85845499999999997</v>
      </c>
      <c r="EM49">
        <v>16.495280000000001</v>
      </c>
      <c r="EN49" s="1">
        <v>1.7116379999999999E-3</v>
      </c>
      <c r="EO49">
        <v>0.54802770000000001</v>
      </c>
      <c r="EP49">
        <v>0.85614559999999995</v>
      </c>
      <c r="EQ49">
        <v>16.652290000000001</v>
      </c>
      <c r="ER49" s="1">
        <v>1.124026E-3</v>
      </c>
      <c r="ES49">
        <v>0.35993619999999998</v>
      </c>
      <c r="ET49">
        <v>0.85490029999999995</v>
      </c>
      <c r="EU49">
        <v>16.28041</v>
      </c>
      <c r="EV49" s="1">
        <v>7.8495089999999995E-4</v>
      </c>
      <c r="EW49">
        <v>0.2492597</v>
      </c>
      <c r="EX49">
        <v>0.85427620000000004</v>
      </c>
      <c r="EY49">
        <v>15.67642</v>
      </c>
      <c r="EZ49" s="1">
        <v>6.0371280000000001E-4</v>
      </c>
      <c r="FA49">
        <v>0.18969459999999999</v>
      </c>
      <c r="FB49">
        <v>0.85392690000000004</v>
      </c>
      <c r="FC49">
        <v>15.06453</v>
      </c>
      <c r="FD49" s="1">
        <v>5.0400059999999999E-4</v>
      </c>
      <c r="FE49">
        <v>0.1569353</v>
      </c>
      <c r="FF49">
        <v>0.85373019999999999</v>
      </c>
      <c r="FG49">
        <v>15.53581</v>
      </c>
      <c r="FH49" s="1">
        <v>4.444564E-4</v>
      </c>
      <c r="FI49">
        <v>0.13744300000000001</v>
      </c>
      <c r="FJ49">
        <v>0.85366359999999997</v>
      </c>
      <c r="FK49">
        <v>16.069279999999999</v>
      </c>
      <c r="FL49" s="1">
        <v>4.051724E-4</v>
      </c>
      <c r="FM49">
        <v>0.1246203</v>
      </c>
      <c r="FN49">
        <v>0.85363719999999998</v>
      </c>
      <c r="FO49">
        <v>16.901489999999999</v>
      </c>
      <c r="FP49" s="1">
        <v>3.7600619999999998E-4</v>
      </c>
      <c r="FQ49">
        <v>0.115149</v>
      </c>
      <c r="FR49">
        <v>0.85360539999999996</v>
      </c>
      <c r="FS49">
        <v>17.451969999999999</v>
      </c>
      <c r="FT49" s="1">
        <v>3.527467E-4</v>
      </c>
      <c r="FU49">
        <v>0.1075781</v>
      </c>
      <c r="FV49">
        <v>0.85358199999999995</v>
      </c>
      <c r="FW49">
        <v>17.31541</v>
      </c>
      <c r="FX49" s="1">
        <v>3.3301320000000002E-4</v>
      </c>
      <c r="FY49">
        <v>0.1011755</v>
      </c>
      <c r="FZ49">
        <v>0.85358400000000001</v>
      </c>
      <c r="GA49">
        <v>16.412859999999998</v>
      </c>
      <c r="GB49" s="1">
        <v>3.1542419999999998E-4</v>
      </c>
      <c r="GC49">
        <v>9.5480049999999997E-2</v>
      </c>
      <c r="GD49">
        <v>0.85358369999999995</v>
      </c>
      <c r="GE49">
        <v>15.30001</v>
      </c>
      <c r="GF49" s="1">
        <v>2.9943059999999999E-4</v>
      </c>
      <c r="GG49">
        <v>9.0313829999999998E-2</v>
      </c>
      <c r="GH49">
        <v>0.853576</v>
      </c>
      <c r="GI49">
        <v>14.54425</v>
      </c>
      <c r="GJ49" s="1">
        <v>2.8448070000000001E-4</v>
      </c>
      <c r="GK49">
        <v>8.5495989999999994E-2</v>
      </c>
      <c r="GL49">
        <v>0.85357810000000001</v>
      </c>
      <c r="GM49">
        <v>14.982620000000001</v>
      </c>
      <c r="GN49" s="1">
        <v>2.7072640000000002E-4</v>
      </c>
      <c r="GO49">
        <v>8.1057850000000001E-2</v>
      </c>
      <c r="GP49">
        <v>0.85357249999999996</v>
      </c>
      <c r="GQ49">
        <v>15.663600000000001</v>
      </c>
      <c r="GR49" s="1">
        <v>2.5802909999999999E-4</v>
      </c>
      <c r="GS49">
        <v>7.6977710000000005E-2</v>
      </c>
      <c r="GT49">
        <v>0.853572</v>
      </c>
      <c r="GU49">
        <v>16.579170000000001</v>
      </c>
      <c r="GV49" s="1">
        <v>2.460958E-4</v>
      </c>
      <c r="GW49">
        <v>7.3151949999999993E-2</v>
      </c>
      <c r="GX49">
        <v>0.8535857</v>
      </c>
      <c r="GY49">
        <v>17.577249999999999</v>
      </c>
      <c r="GZ49" s="1">
        <v>2.3505299999999999E-4</v>
      </c>
      <c r="HA49">
        <v>6.9631890000000002E-2</v>
      </c>
      <c r="HB49">
        <v>0.85356860000000001</v>
      </c>
      <c r="HC49">
        <v>17.674949999999999</v>
      </c>
      <c r="HD49" s="1">
        <v>2.2458499999999999E-4</v>
      </c>
      <c r="HE49">
        <v>6.6348340000000006E-2</v>
      </c>
      <c r="HF49">
        <v>0.85357919999999998</v>
      </c>
      <c r="HG49">
        <v>16.951070000000001</v>
      </c>
      <c r="HH49" s="1">
        <v>2.14525E-4</v>
      </c>
      <c r="HI49">
        <v>6.3219849999999994E-2</v>
      </c>
      <c r="HJ49">
        <v>0.85358210000000001</v>
      </c>
      <c r="HK49">
        <v>15.98007</v>
      </c>
      <c r="HL49" s="1">
        <v>2.0487559999999999E-4</v>
      </c>
      <c r="HM49">
        <v>6.0244680000000002E-2</v>
      </c>
      <c r="HN49">
        <v>0.85357890000000003</v>
      </c>
      <c r="HO49">
        <v>15.11811</v>
      </c>
      <c r="HP49" s="1">
        <v>1.9581430000000001E-4</v>
      </c>
      <c r="HQ49">
        <v>5.7473829999999997E-2</v>
      </c>
      <c r="HR49">
        <v>0.85358409999999996</v>
      </c>
      <c r="HS49">
        <v>15.27224</v>
      </c>
      <c r="HT49" s="1">
        <v>1.8733420000000001E-4</v>
      </c>
      <c r="HU49">
        <v>5.4899679999999999E-2</v>
      </c>
      <c r="HV49">
        <v>0.85358860000000003</v>
      </c>
      <c r="HW49">
        <v>15.91868</v>
      </c>
      <c r="HX49" s="1">
        <v>1.793903E-4</v>
      </c>
      <c r="HY49">
        <v>5.2505120000000002E-2</v>
      </c>
      <c r="HZ49">
        <v>0.85357519999999998</v>
      </c>
      <c r="IA49">
        <v>16.812349999999999</v>
      </c>
      <c r="IB49" s="1">
        <v>1.716253E-4</v>
      </c>
      <c r="IC49">
        <v>5.0191550000000001E-2</v>
      </c>
      <c r="ID49">
        <v>0.85357989999999995</v>
      </c>
      <c r="IE49">
        <v>17.724900000000002</v>
      </c>
      <c r="IF49" s="1">
        <v>1.643227E-4</v>
      </c>
      <c r="IG49">
        <v>4.8012840000000001E-2</v>
      </c>
      <c r="IH49">
        <v>0.85358040000000002</v>
      </c>
      <c r="II49">
        <v>17.74428</v>
      </c>
      <c r="IJ49" s="1">
        <v>1.5743899999999999E-4</v>
      </c>
      <c r="IK49">
        <v>4.5976169999999997E-2</v>
      </c>
      <c r="IL49">
        <v>0.8535838</v>
      </c>
      <c r="IM49">
        <v>17.074729999999999</v>
      </c>
      <c r="IN49" s="1">
        <v>1.5090859999999999E-4</v>
      </c>
      <c r="IO49">
        <v>4.4047999999999997E-2</v>
      </c>
      <c r="IP49">
        <v>0.85358789999999996</v>
      </c>
      <c r="IQ49">
        <v>15.96631</v>
      </c>
      <c r="IR49" s="1">
        <v>1.447028E-4</v>
      </c>
      <c r="IS49">
        <v>4.2225619999999998E-2</v>
      </c>
      <c r="IT49">
        <v>0.85358319999999999</v>
      </c>
      <c r="IU49">
        <v>14.894360000000001</v>
      </c>
      <c r="IV49" s="1">
        <v>1.3882519999999999E-4</v>
      </c>
      <c r="IW49">
        <v>4.0498640000000002E-2</v>
      </c>
      <c r="IX49">
        <v>0.85358080000000003</v>
      </c>
      <c r="IY49">
        <v>14.72085</v>
      </c>
      <c r="IZ49" s="1">
        <v>1.332146E-4</v>
      </c>
      <c r="JA49">
        <v>3.8855779999999999E-2</v>
      </c>
      <c r="JB49">
        <v>0.85358489999999998</v>
      </c>
      <c r="JC49">
        <v>14.6395</v>
      </c>
      <c r="JD49" s="1">
        <v>1.2777869999999999E-4</v>
      </c>
      <c r="JE49">
        <v>3.726666E-2</v>
      </c>
      <c r="JF49">
        <v>0.8535855</v>
      </c>
      <c r="JG49">
        <v>15.265790000000001</v>
      </c>
      <c r="JH49" s="1">
        <v>1.227729E-4</v>
      </c>
      <c r="JI49">
        <v>3.5797990000000002E-2</v>
      </c>
      <c r="JJ49">
        <v>0.85359779999999996</v>
      </c>
      <c r="JK49">
        <v>15.72139</v>
      </c>
      <c r="JL49" s="1">
        <v>1.1800500000000001E-4</v>
      </c>
      <c r="JM49">
        <v>3.4407500000000001E-2</v>
      </c>
      <c r="JN49">
        <v>0.85357490000000003</v>
      </c>
      <c r="JO49">
        <v>16.058920000000001</v>
      </c>
      <c r="JP49" s="1">
        <v>1.1340119999999999E-4</v>
      </c>
      <c r="JQ49">
        <v>3.3065129999999998E-2</v>
      </c>
      <c r="JR49">
        <v>0.85358449999999997</v>
      </c>
      <c r="JS49">
        <v>16.15653</v>
      </c>
      <c r="JT49" s="1">
        <v>1.091014E-4</v>
      </c>
      <c r="JU49">
        <v>3.1809579999999997E-2</v>
      </c>
      <c r="JV49">
        <v>0.85357479999999997</v>
      </c>
      <c r="JW49">
        <v>16.05247</v>
      </c>
      <c r="JX49" s="1">
        <v>1.0497600000000001E-4</v>
      </c>
      <c r="JY49">
        <v>3.0604840000000001E-2</v>
      </c>
      <c r="JZ49">
        <v>0.85354129999999995</v>
      </c>
      <c r="KA49">
        <v>15.82517</v>
      </c>
      <c r="KB49" s="1">
        <v>1.010628E-4</v>
      </c>
      <c r="KC49">
        <v>2.9461149999999998E-2</v>
      </c>
      <c r="KD49">
        <v>0.85342399999999996</v>
      </c>
      <c r="KE49">
        <v>16.478400000000001</v>
      </c>
      <c r="KF49" s="1">
        <v>9.7320090000000003E-5</v>
      </c>
      <c r="KG49">
        <v>2.8371859999999999E-2</v>
      </c>
      <c r="KH49">
        <v>0.85316150000000002</v>
      </c>
      <c r="KI49">
        <v>16.707920000000001</v>
      </c>
      <c r="KJ49" s="1">
        <v>9.4303579999999995E-5</v>
      </c>
      <c r="KK49">
        <v>2.7476520000000001E-2</v>
      </c>
      <c r="KL49">
        <v>0.85271889999999995</v>
      </c>
      <c r="KM49">
        <v>17.051570000000002</v>
      </c>
      <c r="KN49" s="1">
        <v>9.3128310000000001E-5</v>
      </c>
      <c r="KO49">
        <v>2.7105130000000002E-2</v>
      </c>
      <c r="KP49">
        <v>0.85217900000000002</v>
      </c>
      <c r="KQ49">
        <v>17.252459999999999</v>
      </c>
      <c r="KR49" s="1">
        <v>9.2696629999999998E-5</v>
      </c>
      <c r="KS49">
        <v>2.6996099999999999E-2</v>
      </c>
      <c r="KT49">
        <v>0.85157159999999998</v>
      </c>
      <c r="KU49">
        <v>16.940989999999999</v>
      </c>
      <c r="KV49" s="1">
        <v>9.1457109999999996E-5</v>
      </c>
      <c r="KW49">
        <v>2.66804E-2</v>
      </c>
      <c r="KX49">
        <v>0.85091150000000004</v>
      </c>
      <c r="KY49">
        <v>16.191269999999999</v>
      </c>
      <c r="KZ49" s="1">
        <v>8.9279690000000004E-5</v>
      </c>
      <c r="LA49">
        <v>2.6086850000000002E-2</v>
      </c>
      <c r="LB49">
        <v>0.85026659999999998</v>
      </c>
      <c r="LC49">
        <v>15.369440000000001</v>
      </c>
      <c r="LD49" s="1">
        <v>8.6575950000000002E-5</v>
      </c>
      <c r="LE49">
        <v>2.5329770000000001E-2</v>
      </c>
      <c r="LF49">
        <v>0.84958959999999994</v>
      </c>
      <c r="LG49">
        <v>14.717090000000001</v>
      </c>
      <c r="LH49" s="1">
        <v>8.3625349999999997E-5</v>
      </c>
      <c r="LI49">
        <v>2.449337E-2</v>
      </c>
      <c r="LJ49">
        <v>0.84899740000000001</v>
      </c>
      <c r="LK49">
        <v>15.178179999999999</v>
      </c>
      <c r="LL49" s="1">
        <v>8.061132E-5</v>
      </c>
      <c r="LM49">
        <v>2.3632529999999999E-2</v>
      </c>
      <c r="LN49">
        <v>0.8485935</v>
      </c>
      <c r="LO49">
        <v>15.758139999999999</v>
      </c>
      <c r="LP49" s="1">
        <v>7.7262320000000002E-5</v>
      </c>
      <c r="LQ49">
        <v>2.2681E-2</v>
      </c>
      <c r="LR49">
        <v>0.84837209999999996</v>
      </c>
      <c r="LS49">
        <v>16.85286</v>
      </c>
      <c r="LT49" s="1">
        <v>7.2739680000000003E-5</v>
      </c>
      <c r="LU49">
        <v>2.139402E-2</v>
      </c>
      <c r="LV49">
        <v>0.84821860000000004</v>
      </c>
      <c r="LW49">
        <v>18.31372</v>
      </c>
      <c r="LX49" s="1">
        <v>6.7825350000000006E-5</v>
      </c>
      <c r="LY49">
        <v>1.9958409999999999E-2</v>
      </c>
      <c r="LZ49">
        <v>0.84813170000000004</v>
      </c>
      <c r="MA49">
        <v>18.844799999999999</v>
      </c>
      <c r="MB49" s="1">
        <v>6.3757930000000004E-5</v>
      </c>
      <c r="MC49">
        <v>1.8745390000000001E-2</v>
      </c>
      <c r="MD49">
        <v>0.84805730000000001</v>
      </c>
      <c r="ME49">
        <v>18.323730000000001</v>
      </c>
      <c r="MF49" s="1">
        <v>6.0665080000000002E-5</v>
      </c>
      <c r="MG49">
        <v>1.7820140000000002E-2</v>
      </c>
      <c r="MH49">
        <v>0.8480588</v>
      </c>
      <c r="MI49">
        <v>17.425550000000001</v>
      </c>
      <c r="MJ49" s="1">
        <v>5.8126869999999999E-5</v>
      </c>
      <c r="MK49">
        <v>1.706703E-2</v>
      </c>
      <c r="ML49">
        <v>0.84801269999999995</v>
      </c>
      <c r="MM49">
        <v>16.714950000000002</v>
      </c>
      <c r="MN49" s="1">
        <v>5.5932230000000002E-5</v>
      </c>
      <c r="MO49">
        <v>1.641929E-2</v>
      </c>
      <c r="MP49">
        <v>0.84777499999999995</v>
      </c>
      <c r="MQ49">
        <v>16.627839999999999</v>
      </c>
      <c r="MR49" s="1">
        <v>5.393774E-5</v>
      </c>
      <c r="MS49">
        <v>1.5834649999999999E-2</v>
      </c>
      <c r="MT49">
        <v>0.84720960000000001</v>
      </c>
      <c r="MU49">
        <v>16.771049999999999</v>
      </c>
      <c r="MV49" s="1">
        <v>5.2703530000000003E-5</v>
      </c>
      <c r="MW49">
        <v>1.545127E-2</v>
      </c>
      <c r="MX49">
        <v>0.84630939999999999</v>
      </c>
      <c r="MY49">
        <v>17.453220000000002</v>
      </c>
      <c r="MZ49" s="1">
        <v>5.3432279999999999E-5</v>
      </c>
      <c r="NA49">
        <v>1.5632440000000001E-2</v>
      </c>
      <c r="NB49">
        <v>0.84520169999999994</v>
      </c>
      <c r="NC49">
        <v>18.48752</v>
      </c>
      <c r="ND49" s="1">
        <v>5.4967920000000001E-5</v>
      </c>
      <c r="NE49" s="1">
        <v>1.6102490000000001E-2</v>
      </c>
      <c r="NF49">
        <v>0.8439603</v>
      </c>
      <c r="NG49">
        <v>18.630289999999999</v>
      </c>
      <c r="NH49" s="1">
        <v>5.5567769999999998E-5</v>
      </c>
      <c r="NI49">
        <v>1.6332780000000002E-2</v>
      </c>
      <c r="NJ49">
        <v>0.84262510000000002</v>
      </c>
      <c r="NK49">
        <v>18.083539999999999</v>
      </c>
      <c r="NL49" s="1">
        <v>5.4976099999999997E-5</v>
      </c>
      <c r="NM49" s="1">
        <v>1.6209919999999999E-2</v>
      </c>
      <c r="NN49">
        <v>0.84127090000000004</v>
      </c>
      <c r="NO49">
        <v>17.266210000000001</v>
      </c>
      <c r="NP49" s="1">
        <v>5.3660379999999997E-5</v>
      </c>
      <c r="NQ49">
        <v>1.5862709999999999E-2</v>
      </c>
      <c r="NR49">
        <v>0.83990609999999999</v>
      </c>
      <c r="NS49">
        <v>16.344840000000001</v>
      </c>
      <c r="NT49" s="1">
        <v>5.1977000000000001E-5</v>
      </c>
      <c r="NU49" s="1">
        <v>1.539809E-2</v>
      </c>
      <c r="NV49">
        <v>0.83872690000000005</v>
      </c>
      <c r="NW49">
        <v>15.93045</v>
      </c>
      <c r="NX49" s="1">
        <v>5.019282E-5</v>
      </c>
      <c r="NY49" s="1">
        <v>1.489382E-2</v>
      </c>
      <c r="NZ49">
        <v>0.83792909999999998</v>
      </c>
      <c r="OA49">
        <v>16.275870000000001</v>
      </c>
      <c r="OB49" s="1">
        <v>4.7971379999999998E-5</v>
      </c>
      <c r="OC49" s="1">
        <v>1.4271239999999999E-2</v>
      </c>
      <c r="OD49">
        <v>0.83738670000000004</v>
      </c>
      <c r="OE49">
        <v>16.506309999999999</v>
      </c>
      <c r="OF49" s="1">
        <v>4.4373499999999998E-5</v>
      </c>
      <c r="OG49" s="1">
        <v>1.32485E-2</v>
      </c>
      <c r="OH49">
        <v>0.83710039999999997</v>
      </c>
      <c r="OI49">
        <v>16.8794</v>
      </c>
      <c r="OJ49" s="1">
        <v>4.028948E-5</v>
      </c>
      <c r="OK49" s="1">
        <v>1.203945E-2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0.69590819999999998</v>
      </c>
      <c r="G50">
        <v>15.91056</v>
      </c>
      <c r="H50" s="1">
        <v>0.88095429999999997</v>
      </c>
      <c r="I50">
        <v>241.2962</v>
      </c>
      <c r="J50">
        <v>0.6937565</v>
      </c>
      <c r="K50">
        <v>16.08615</v>
      </c>
      <c r="L50">
        <v>189.37719999999999</v>
      </c>
      <c r="M50">
        <v>72685.47</v>
      </c>
      <c r="N50">
        <v>0.69171119999999997</v>
      </c>
      <c r="O50">
        <v>16.458829999999999</v>
      </c>
      <c r="P50">
        <v>107.0035</v>
      </c>
      <c r="Q50">
        <v>51309.9</v>
      </c>
      <c r="R50">
        <v>0.68966559999999999</v>
      </c>
      <c r="S50">
        <v>16.18674</v>
      </c>
      <c r="T50">
        <v>7.4457690000000003</v>
      </c>
      <c r="U50">
        <v>4082.1210000000001</v>
      </c>
      <c r="V50">
        <v>0.68760529999999997</v>
      </c>
      <c r="W50">
        <v>15.654310000000001</v>
      </c>
      <c r="X50">
        <v>0.27360180000000001</v>
      </c>
      <c r="Y50">
        <v>149.62190000000001</v>
      </c>
      <c r="Z50">
        <v>0.68552109999999999</v>
      </c>
      <c r="AA50">
        <v>15.152939999999999</v>
      </c>
      <c r="AB50">
        <v>7.4915120000000002E-2</v>
      </c>
      <c r="AC50">
        <v>32.877130000000001</v>
      </c>
      <c r="AD50">
        <v>0.68301109999999998</v>
      </c>
      <c r="AE50">
        <v>14.700659999999999</v>
      </c>
      <c r="AF50" s="1">
        <v>6.4737539999999996E-2</v>
      </c>
      <c r="AG50">
        <v>27.963280000000001</v>
      </c>
      <c r="AH50">
        <v>0.67926699999999995</v>
      </c>
      <c r="AI50">
        <v>14.52483</v>
      </c>
      <c r="AJ50" s="1">
        <v>5.9983290000000002E-2</v>
      </c>
      <c r="AK50">
        <v>25.893419999999999</v>
      </c>
      <c r="AL50">
        <v>0.67416129999999996</v>
      </c>
      <c r="AM50">
        <v>15.092140000000001</v>
      </c>
      <c r="AN50" s="1">
        <v>6.6091949999999997E-2</v>
      </c>
      <c r="AO50">
        <v>28.363910000000001</v>
      </c>
      <c r="AP50">
        <v>0.66821989999999998</v>
      </c>
      <c r="AQ50">
        <v>15.309850000000001</v>
      </c>
      <c r="AR50" s="1">
        <v>7.5189099999999995E-2</v>
      </c>
      <c r="AS50">
        <v>32.676569999999998</v>
      </c>
      <c r="AT50">
        <v>0.66162520000000002</v>
      </c>
      <c r="AU50">
        <v>15.45168</v>
      </c>
      <c r="AV50" s="1">
        <v>7.5930579999999998E-2</v>
      </c>
      <c r="AW50">
        <v>33.559660000000001</v>
      </c>
      <c r="AX50">
        <v>0.65455949999999996</v>
      </c>
      <c r="AY50">
        <v>15.35394</v>
      </c>
      <c r="AZ50" s="1">
        <v>7.0684919999999998E-2</v>
      </c>
      <c r="BA50">
        <v>31.655760000000001</v>
      </c>
      <c r="BB50">
        <v>0.64711479999999999</v>
      </c>
      <c r="BC50">
        <v>14.96974</v>
      </c>
      <c r="BD50" s="1">
        <v>6.3733929999999994E-2</v>
      </c>
      <c r="BE50">
        <v>28.899550000000001</v>
      </c>
      <c r="BF50">
        <v>0.63947399999999999</v>
      </c>
      <c r="BG50">
        <v>14.41433</v>
      </c>
      <c r="BH50" s="1">
        <v>5.626345E-2</v>
      </c>
      <c r="BI50">
        <v>25.819520000000001</v>
      </c>
      <c r="BJ50">
        <v>0.63143059999999995</v>
      </c>
      <c r="BK50">
        <v>14.26089</v>
      </c>
      <c r="BL50" s="1">
        <v>4.9422489999999999E-2</v>
      </c>
      <c r="BM50">
        <v>22.95412</v>
      </c>
      <c r="BN50">
        <v>0.62300040000000001</v>
      </c>
      <c r="BO50">
        <v>14.555020000000001</v>
      </c>
      <c r="BP50" s="1">
        <v>4.3260519999999997E-2</v>
      </c>
      <c r="BQ50">
        <v>20.353629999999999</v>
      </c>
      <c r="BR50">
        <v>0.61447819999999997</v>
      </c>
      <c r="BS50">
        <v>15.18524</v>
      </c>
      <c r="BT50">
        <v>3.781209E-2</v>
      </c>
      <c r="BU50">
        <v>18.022580000000001</v>
      </c>
      <c r="BV50">
        <v>0.60634319999999997</v>
      </c>
      <c r="BW50">
        <v>15.92244</v>
      </c>
      <c r="BX50" s="1">
        <v>3.315444E-2</v>
      </c>
      <c r="BY50">
        <v>15.99705</v>
      </c>
      <c r="BZ50">
        <v>0.59803790000000001</v>
      </c>
      <c r="CA50">
        <v>16.459879999999998</v>
      </c>
      <c r="CB50" s="1">
        <v>2.9192820000000001E-2</v>
      </c>
      <c r="CC50">
        <v>14.262790000000001</v>
      </c>
      <c r="CD50">
        <v>0.58950880000000005</v>
      </c>
      <c r="CE50">
        <v>16.15767</v>
      </c>
      <c r="CF50">
        <v>2.565922E-2</v>
      </c>
      <c r="CG50">
        <v>12.716989999999999</v>
      </c>
      <c r="CH50">
        <v>0.58067199999999997</v>
      </c>
      <c r="CI50">
        <v>15.55044</v>
      </c>
      <c r="CJ50" s="1">
        <v>2.22528E-2</v>
      </c>
      <c r="CK50">
        <v>11.193680000000001</v>
      </c>
      <c r="CL50">
        <v>0.57174720000000001</v>
      </c>
      <c r="CM50">
        <v>14.692819999999999</v>
      </c>
      <c r="CN50" s="1">
        <v>1.927508E-2</v>
      </c>
      <c r="CO50">
        <v>9.8379309999999993</v>
      </c>
      <c r="CP50">
        <v>0.56263640000000004</v>
      </c>
      <c r="CQ50">
        <v>13.913830000000001</v>
      </c>
      <c r="CR50" s="1">
        <v>1.6689349999999999E-2</v>
      </c>
      <c r="CS50">
        <v>8.6450300000000002</v>
      </c>
      <c r="CT50">
        <v>0.5530524</v>
      </c>
      <c r="CU50">
        <v>14.01394</v>
      </c>
      <c r="CV50" s="1">
        <v>1.4461750000000001E-2</v>
      </c>
      <c r="CW50">
        <v>7.6114829999999998</v>
      </c>
      <c r="CX50">
        <v>0.54303780000000001</v>
      </c>
      <c r="CY50">
        <v>14.79092</v>
      </c>
      <c r="CZ50" s="1">
        <v>1.2477759999999999E-2</v>
      </c>
      <c r="DA50">
        <v>6.6808339999999999</v>
      </c>
      <c r="DB50">
        <v>0.53274580000000005</v>
      </c>
      <c r="DC50">
        <v>15.556330000000001</v>
      </c>
      <c r="DD50" s="1">
        <v>1.074686E-2</v>
      </c>
      <c r="DE50">
        <v>5.8560400000000001</v>
      </c>
      <c r="DF50">
        <v>0.5226942</v>
      </c>
      <c r="DG50">
        <v>16.213609999999999</v>
      </c>
      <c r="DH50" s="1">
        <v>9.2879750000000004E-3</v>
      </c>
      <c r="DI50">
        <v>5.1466839999999996</v>
      </c>
      <c r="DJ50">
        <v>0.51306320000000005</v>
      </c>
      <c r="DK50">
        <v>16.265930000000001</v>
      </c>
      <c r="DL50" s="1">
        <v>8.0304850000000004E-3</v>
      </c>
      <c r="DM50">
        <v>4.5241160000000002</v>
      </c>
      <c r="DN50">
        <v>0.50321360000000004</v>
      </c>
      <c r="DO50">
        <v>16.03125</v>
      </c>
      <c r="DP50" s="1">
        <v>6.9116459999999996E-3</v>
      </c>
      <c r="DQ50">
        <v>3.9631829999999999</v>
      </c>
      <c r="DR50">
        <v>0.49291829999999998</v>
      </c>
      <c r="DS50">
        <v>15.35239</v>
      </c>
      <c r="DT50" s="1">
        <v>5.8970250000000002E-3</v>
      </c>
      <c r="DU50">
        <v>3.4465590000000002</v>
      </c>
      <c r="DV50">
        <v>0.48266170000000003</v>
      </c>
      <c r="DW50">
        <v>14.63313</v>
      </c>
      <c r="DX50" s="1">
        <v>4.9961820000000001E-3</v>
      </c>
      <c r="DY50">
        <v>2.9767519999999998</v>
      </c>
      <c r="DZ50">
        <v>0.47362219999999999</v>
      </c>
      <c r="EA50">
        <v>14.622820000000001</v>
      </c>
      <c r="EB50" s="1">
        <v>4.2204269999999997E-3</v>
      </c>
      <c r="EC50">
        <v>2.5578349999999999</v>
      </c>
      <c r="ED50">
        <v>0.46691490000000002</v>
      </c>
      <c r="EE50">
        <v>15.0639</v>
      </c>
      <c r="EF50" s="1">
        <v>3.5124179999999998E-3</v>
      </c>
      <c r="EG50">
        <v>2.161708</v>
      </c>
      <c r="EH50">
        <v>0.4624934</v>
      </c>
      <c r="EI50">
        <v>15.787240000000001</v>
      </c>
      <c r="EJ50" s="1">
        <v>2.6760149999999999E-3</v>
      </c>
      <c r="EK50">
        <v>1.6762010000000001</v>
      </c>
      <c r="EL50">
        <v>0.45991480000000001</v>
      </c>
      <c r="EM50">
        <v>16.516290000000001</v>
      </c>
      <c r="EN50" s="1">
        <v>1.8259929999999999E-3</v>
      </c>
      <c r="EO50">
        <v>1.1576660000000001</v>
      </c>
      <c r="EP50">
        <v>0.45847320000000003</v>
      </c>
      <c r="EQ50">
        <v>16.686910000000001</v>
      </c>
      <c r="ER50" s="1">
        <v>1.198541E-3</v>
      </c>
      <c r="ES50">
        <v>0.76100670000000004</v>
      </c>
      <c r="ET50">
        <v>0.45769720000000003</v>
      </c>
      <c r="EU50">
        <v>16.357469999999999</v>
      </c>
      <c r="EV50" s="1">
        <v>8.2641159999999997E-4</v>
      </c>
      <c r="EW50">
        <v>0.52069529999999997</v>
      </c>
      <c r="EX50">
        <v>0.45730090000000001</v>
      </c>
      <c r="EY50">
        <v>15.80397</v>
      </c>
      <c r="EZ50" s="1">
        <v>6.2604819999999999E-4</v>
      </c>
      <c r="FA50">
        <v>0.39023910000000001</v>
      </c>
      <c r="FB50">
        <v>0.45710020000000001</v>
      </c>
      <c r="FC50">
        <v>15.202529999999999</v>
      </c>
      <c r="FD50" s="1">
        <v>5.1669629999999997E-4</v>
      </c>
      <c r="FE50">
        <v>0.3190346</v>
      </c>
      <c r="FF50">
        <v>0.45698499999999997</v>
      </c>
      <c r="FG50">
        <v>15.63096</v>
      </c>
      <c r="FH50" s="1">
        <v>4.5239070000000002E-4</v>
      </c>
      <c r="FI50">
        <v>0.27730690000000002</v>
      </c>
      <c r="FJ50">
        <v>0.45692579999999999</v>
      </c>
      <c r="FK50">
        <v>16.131499999999999</v>
      </c>
      <c r="FL50" s="1">
        <v>4.1066570000000002E-4</v>
      </c>
      <c r="FM50">
        <v>0.25031360000000002</v>
      </c>
      <c r="FN50">
        <v>0.45689879999999999</v>
      </c>
      <c r="FO50">
        <v>16.89723</v>
      </c>
      <c r="FP50" s="1">
        <v>3.8027649999999998E-4</v>
      </c>
      <c r="FQ50">
        <v>0.23075850000000001</v>
      </c>
      <c r="FR50">
        <v>0.45688699999999999</v>
      </c>
      <c r="FS50">
        <v>17.45065</v>
      </c>
      <c r="FT50" s="1">
        <v>3.5624639999999998E-4</v>
      </c>
      <c r="FU50">
        <v>0.21526519999999999</v>
      </c>
      <c r="FV50">
        <v>0.45688600000000001</v>
      </c>
      <c r="FW50">
        <v>17.40925</v>
      </c>
      <c r="FX50" s="1">
        <v>3.3606E-4</v>
      </c>
      <c r="FY50">
        <v>0.2022862</v>
      </c>
      <c r="FZ50">
        <v>0.4568777</v>
      </c>
      <c r="GA50">
        <v>16.57329</v>
      </c>
      <c r="GB50" s="1">
        <v>3.1817679999999999E-4</v>
      </c>
      <c r="GC50">
        <v>0.1908186</v>
      </c>
      <c r="GD50">
        <v>0.45687420000000001</v>
      </c>
      <c r="GE50">
        <v>15.481159999999999</v>
      </c>
      <c r="GF50" s="1">
        <v>3.0196239999999999E-4</v>
      </c>
      <c r="GG50">
        <v>0.18043909999999999</v>
      </c>
      <c r="GH50">
        <v>0.45687119999999998</v>
      </c>
      <c r="GI50">
        <v>14.668810000000001</v>
      </c>
      <c r="GJ50" s="1">
        <v>2.8685890000000001E-4</v>
      </c>
      <c r="GK50">
        <v>0.1707978</v>
      </c>
      <c r="GL50">
        <v>0.45687489999999997</v>
      </c>
      <c r="GM50">
        <v>15.06198</v>
      </c>
      <c r="GN50" s="1">
        <v>2.7290000000000002E-4</v>
      </c>
      <c r="GO50">
        <v>0.1618802</v>
      </c>
      <c r="GP50">
        <v>0.4568702</v>
      </c>
      <c r="GQ50">
        <v>15.7019</v>
      </c>
      <c r="GR50" s="1">
        <v>2.6006670000000001E-4</v>
      </c>
      <c r="GS50">
        <v>0.1537076</v>
      </c>
      <c r="GT50">
        <v>0.45687260000000002</v>
      </c>
      <c r="GU50">
        <v>16.56129</v>
      </c>
      <c r="GV50" s="1">
        <v>2.4799190000000001E-4</v>
      </c>
      <c r="GW50">
        <v>0.14604249999999999</v>
      </c>
      <c r="GX50">
        <v>0.45687559999999999</v>
      </c>
      <c r="GY50">
        <v>17.558589999999999</v>
      </c>
      <c r="GZ50" s="1">
        <v>2.3680559999999999E-4</v>
      </c>
      <c r="HA50">
        <v>0.1389811</v>
      </c>
      <c r="HB50">
        <v>0.45687080000000002</v>
      </c>
      <c r="HC50">
        <v>17.759789999999999</v>
      </c>
      <c r="HD50" s="1">
        <v>2.262446E-4</v>
      </c>
      <c r="HE50">
        <v>0.13241549999999999</v>
      </c>
      <c r="HF50">
        <v>0.45687610000000001</v>
      </c>
      <c r="HG50">
        <v>17.082100000000001</v>
      </c>
      <c r="HH50" s="1">
        <v>2.16116E-4</v>
      </c>
      <c r="HI50">
        <v>0.1261747</v>
      </c>
      <c r="HJ50">
        <v>0.45687339999999999</v>
      </c>
      <c r="HK50">
        <v>16.160990000000002</v>
      </c>
      <c r="HL50" s="1">
        <v>2.0637969999999999E-4</v>
      </c>
      <c r="HM50">
        <v>0.12023010000000001</v>
      </c>
      <c r="HN50">
        <v>0.45686979999999999</v>
      </c>
      <c r="HO50">
        <v>15.27582</v>
      </c>
      <c r="HP50" s="1">
        <v>1.972101E-4</v>
      </c>
      <c r="HQ50">
        <v>0.114676</v>
      </c>
      <c r="HR50">
        <v>0.45687430000000001</v>
      </c>
      <c r="HS50">
        <v>15.3779</v>
      </c>
      <c r="HT50" s="1">
        <v>1.8863340000000001E-4</v>
      </c>
      <c r="HU50">
        <v>0.1095189</v>
      </c>
      <c r="HV50">
        <v>0.45687689999999997</v>
      </c>
      <c r="HW50">
        <v>15.960760000000001</v>
      </c>
      <c r="HX50" s="1">
        <v>1.8060879999999999E-4</v>
      </c>
      <c r="HY50">
        <v>0.1047251</v>
      </c>
      <c r="HZ50">
        <v>0.45687369999999999</v>
      </c>
      <c r="IA50">
        <v>16.812349999999999</v>
      </c>
      <c r="IB50" s="1">
        <v>1.7281959999999999E-4</v>
      </c>
      <c r="IC50">
        <v>0.10012699999999999</v>
      </c>
      <c r="ID50">
        <v>0.45687640000000002</v>
      </c>
      <c r="IE50">
        <v>17.718219999999999</v>
      </c>
      <c r="IF50" s="1">
        <v>1.6541630000000001E-4</v>
      </c>
      <c r="IG50">
        <v>9.5753770000000002E-2</v>
      </c>
      <c r="IH50">
        <v>0.456876</v>
      </c>
      <c r="II50">
        <v>17.8218</v>
      </c>
      <c r="IJ50" s="1">
        <v>1.5848650000000001E-4</v>
      </c>
      <c r="IK50">
        <v>9.1689740000000006E-2</v>
      </c>
      <c r="IL50">
        <v>0.45687470000000002</v>
      </c>
      <c r="IM50">
        <v>17.207100000000001</v>
      </c>
      <c r="IN50" s="1">
        <v>1.518894E-4</v>
      </c>
      <c r="IO50">
        <v>8.7832060000000003E-2</v>
      </c>
      <c r="IP50">
        <v>0.45687810000000001</v>
      </c>
      <c r="IQ50">
        <v>16.155090000000001</v>
      </c>
      <c r="IR50" s="1">
        <v>1.4563600000000001E-4</v>
      </c>
      <c r="IS50">
        <v>8.4193299999999999E-2</v>
      </c>
      <c r="IT50">
        <v>0.45687440000000001</v>
      </c>
      <c r="IU50">
        <v>15.06283</v>
      </c>
      <c r="IV50" s="1">
        <v>1.397068E-4</v>
      </c>
      <c r="IW50">
        <v>8.0742140000000004E-2</v>
      </c>
      <c r="IX50">
        <v>0.45687359999999999</v>
      </c>
      <c r="IY50">
        <v>14.82761</v>
      </c>
      <c r="IZ50" s="1">
        <v>1.3406299999999999E-4</v>
      </c>
      <c r="JA50">
        <v>7.7467140000000004E-2</v>
      </c>
      <c r="JB50">
        <v>0.45687509999999998</v>
      </c>
      <c r="JC50">
        <v>14.71518</v>
      </c>
      <c r="JD50" s="1">
        <v>1.2858809999999999E-4</v>
      </c>
      <c r="JE50">
        <v>7.4298500000000003E-2</v>
      </c>
      <c r="JF50">
        <v>0.45687559999999999</v>
      </c>
      <c r="JG50">
        <v>15.26582</v>
      </c>
      <c r="JH50" s="1">
        <v>1.2351610000000001E-4</v>
      </c>
      <c r="JI50">
        <v>7.1349399999999993E-2</v>
      </c>
      <c r="JJ50">
        <v>0.45688099999999998</v>
      </c>
      <c r="JK50">
        <v>15.73193</v>
      </c>
      <c r="JL50" s="1">
        <v>1.187263E-4</v>
      </c>
      <c r="JM50">
        <v>6.85809E-2</v>
      </c>
      <c r="JN50">
        <v>0.45687090000000002</v>
      </c>
      <c r="JO50">
        <v>16.068909999999999</v>
      </c>
      <c r="JP50" s="1">
        <v>1.140824E-4</v>
      </c>
      <c r="JQ50">
        <v>6.5900070000000005E-2</v>
      </c>
      <c r="JR50">
        <v>0.45688020000000001</v>
      </c>
      <c r="JS50">
        <v>16.24342</v>
      </c>
      <c r="JT50" s="1">
        <v>1.097477E-4</v>
      </c>
      <c r="JU50">
        <v>6.3390580000000002E-2</v>
      </c>
      <c r="JV50">
        <v>0.45687119999999998</v>
      </c>
      <c r="JW50">
        <v>16.136209999999998</v>
      </c>
      <c r="JX50" s="1">
        <v>1.0559130000000001E-4</v>
      </c>
      <c r="JY50">
        <v>6.0986779999999997E-2</v>
      </c>
      <c r="JZ50">
        <v>0.45685310000000001</v>
      </c>
      <c r="KA50">
        <v>15.91944</v>
      </c>
      <c r="KB50" s="1">
        <v>1.016489E-4</v>
      </c>
      <c r="KC50">
        <v>5.8703810000000002E-2</v>
      </c>
      <c r="KD50">
        <v>0.45679120000000001</v>
      </c>
      <c r="KE50">
        <v>16.512360000000001</v>
      </c>
      <c r="KF50" s="1">
        <v>9.7870749999999995E-5</v>
      </c>
      <c r="KG50">
        <v>5.6526529999999998E-2</v>
      </c>
      <c r="KH50">
        <v>0.4566286</v>
      </c>
      <c r="KI50">
        <v>16.791820000000001</v>
      </c>
      <c r="KJ50" s="1">
        <v>9.4671230000000005E-5</v>
      </c>
      <c r="KK50">
        <v>5.4657169999999998E-2</v>
      </c>
      <c r="KL50">
        <v>0.45638139999999999</v>
      </c>
      <c r="KM50">
        <v>17.081430000000001</v>
      </c>
      <c r="KN50" s="1">
        <v>9.3214799999999994E-5</v>
      </c>
      <c r="KO50">
        <v>5.3753919999999997E-2</v>
      </c>
      <c r="KP50">
        <v>0.45606099999999999</v>
      </c>
      <c r="KQ50">
        <v>17.317519999999998</v>
      </c>
      <c r="KR50" s="1">
        <v>9.2774180000000002E-5</v>
      </c>
      <c r="KS50">
        <v>5.3520270000000002E-2</v>
      </c>
      <c r="KT50">
        <v>0.45570949999999999</v>
      </c>
      <c r="KU50">
        <v>17.048269999999999</v>
      </c>
      <c r="KV50" s="1">
        <v>9.168868E-5</v>
      </c>
      <c r="KW50">
        <v>5.2983019999999999E-2</v>
      </c>
      <c r="KX50">
        <v>0.4553275</v>
      </c>
      <c r="KY50">
        <v>16.31671</v>
      </c>
      <c r="KZ50" s="1">
        <v>8.9636760000000006E-5</v>
      </c>
      <c r="LA50">
        <v>5.1884140000000002E-2</v>
      </c>
      <c r="LB50">
        <v>0.45492450000000001</v>
      </c>
      <c r="LC50">
        <v>15.51219</v>
      </c>
      <c r="LD50" s="1">
        <v>8.6991500000000002E-5</v>
      </c>
      <c r="LE50">
        <v>5.042311E-2</v>
      </c>
      <c r="LF50">
        <v>0.45453460000000001</v>
      </c>
      <c r="LG50">
        <v>14.833500000000001</v>
      </c>
      <c r="LH50" s="1">
        <v>8.4073279999999999E-5</v>
      </c>
      <c r="LI50">
        <v>4.8786969999999999E-2</v>
      </c>
      <c r="LJ50">
        <v>0.454183</v>
      </c>
      <c r="LK50">
        <v>15.253489999999999</v>
      </c>
      <c r="LL50" s="1">
        <v>8.106388E-5</v>
      </c>
      <c r="LM50">
        <v>4.7086540000000003E-2</v>
      </c>
      <c r="LN50">
        <v>0.45393250000000002</v>
      </c>
      <c r="LO50">
        <v>15.809760000000001</v>
      </c>
      <c r="LP50" s="1">
        <v>7.7822570000000001E-5</v>
      </c>
      <c r="LQ50">
        <v>4.5257600000000002E-2</v>
      </c>
      <c r="LR50">
        <v>0.45378210000000002</v>
      </c>
      <c r="LS50">
        <v>16.822279999999999</v>
      </c>
      <c r="LT50" s="1">
        <v>7.3482579999999999E-5</v>
      </c>
      <c r="LU50">
        <v>4.2818120000000001E-2</v>
      </c>
      <c r="LV50">
        <v>0.4536906</v>
      </c>
      <c r="LW50">
        <v>18.277229999999999</v>
      </c>
      <c r="LX50" s="1">
        <v>6.8550569999999998E-5</v>
      </c>
      <c r="LY50">
        <v>3.9974160000000002E-2</v>
      </c>
      <c r="LZ50">
        <v>0.45364880000000002</v>
      </c>
      <c r="MA50">
        <v>18.919260000000001</v>
      </c>
      <c r="MB50" s="1">
        <v>6.4322559999999997E-5</v>
      </c>
      <c r="MC50">
        <v>3.7479899999999997E-2</v>
      </c>
      <c r="MD50">
        <v>0.45362069999999999</v>
      </c>
      <c r="ME50">
        <v>18.426659999999998</v>
      </c>
      <c r="MF50" s="1">
        <v>6.1103299999999995E-5</v>
      </c>
      <c r="MG50">
        <v>3.5569379999999998E-2</v>
      </c>
      <c r="MH50">
        <v>0.45360620000000001</v>
      </c>
      <c r="MI50">
        <v>17.580629999999999</v>
      </c>
      <c r="MJ50" s="1">
        <v>5.849527E-5</v>
      </c>
      <c r="MK50">
        <v>3.4035250000000003E-2</v>
      </c>
      <c r="ML50">
        <v>0.45358549999999997</v>
      </c>
      <c r="MM50">
        <v>16.881489999999999</v>
      </c>
      <c r="MN50" s="1">
        <v>5.6257529999999997E-5</v>
      </c>
      <c r="MO50">
        <v>3.2725079999999997E-2</v>
      </c>
      <c r="MP50">
        <v>0.45344139999999999</v>
      </c>
      <c r="MQ50">
        <v>16.814969999999999</v>
      </c>
      <c r="MR50" s="1">
        <v>5.4225679999999997E-5</v>
      </c>
      <c r="MS50">
        <v>3.154564E-2</v>
      </c>
      <c r="MT50">
        <v>0.45311240000000003</v>
      </c>
      <c r="MU50">
        <v>16.88158</v>
      </c>
      <c r="MV50" s="1">
        <v>5.279579E-5</v>
      </c>
      <c r="MW50">
        <v>3.0683749999999999E-2</v>
      </c>
      <c r="MX50">
        <v>0.45261509999999999</v>
      </c>
      <c r="MY50">
        <v>17.45842</v>
      </c>
      <c r="MZ50" s="1">
        <v>5.3218920000000001E-5</v>
      </c>
      <c r="NA50">
        <v>3.0860249999999999E-2</v>
      </c>
      <c r="NB50">
        <v>0.4519552</v>
      </c>
      <c r="NC50">
        <v>18.476749999999999</v>
      </c>
      <c r="ND50" s="1">
        <v>5.4744470000000002E-5</v>
      </c>
      <c r="NE50">
        <v>3.1771290000000001E-2</v>
      </c>
      <c r="NF50">
        <v>0.45121539999999999</v>
      </c>
      <c r="NG50">
        <v>18.715579999999999</v>
      </c>
      <c r="NH50" s="1">
        <v>5.5529950000000002E-5</v>
      </c>
      <c r="NI50">
        <v>3.233287E-2</v>
      </c>
      <c r="NJ50">
        <v>0.45044440000000002</v>
      </c>
      <c r="NK50">
        <v>18.219329999999999</v>
      </c>
      <c r="NL50" s="1">
        <v>5.5099850000000001E-5</v>
      </c>
      <c r="NM50">
        <v>3.2189740000000001E-2</v>
      </c>
      <c r="NN50">
        <v>0.44963229999999998</v>
      </c>
      <c r="NO50">
        <v>17.434889999999999</v>
      </c>
      <c r="NP50" s="1">
        <v>5.3874150000000003E-5</v>
      </c>
      <c r="NQ50">
        <v>3.1559129999999998E-2</v>
      </c>
      <c r="NR50">
        <v>0.44883190000000001</v>
      </c>
      <c r="NS50">
        <v>16.515979999999999</v>
      </c>
      <c r="NT50" s="1">
        <v>5.2232389999999997E-5</v>
      </c>
      <c r="NU50">
        <v>3.0666740000000001E-2</v>
      </c>
      <c r="NV50">
        <v>0.44812780000000002</v>
      </c>
      <c r="NW50">
        <v>16.056339999999999</v>
      </c>
      <c r="NX50" s="1">
        <v>5.046356E-5</v>
      </c>
      <c r="NY50">
        <v>2.967825E-2</v>
      </c>
      <c r="NZ50">
        <v>0.44762619999999997</v>
      </c>
      <c r="OA50">
        <v>16.37351</v>
      </c>
      <c r="OB50" s="1">
        <v>4.8371249999999999E-5</v>
      </c>
      <c r="OC50">
        <v>2.851302E-2</v>
      </c>
      <c r="OD50">
        <v>0.44731579999999999</v>
      </c>
      <c r="OE50">
        <v>16.538460000000001</v>
      </c>
      <c r="OF50" s="1">
        <v>4.4995759999999998E-5</v>
      </c>
      <c r="OG50">
        <v>2.661997E-2</v>
      </c>
      <c r="OH50">
        <v>0.44713209999999998</v>
      </c>
      <c r="OI50">
        <v>16.925809999999998</v>
      </c>
      <c r="OJ50" s="1">
        <v>4.0898810000000003E-5</v>
      </c>
      <c r="OK50">
        <v>2.422881E-2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0.69307099999999999</v>
      </c>
      <c r="G51">
        <v>15.92815</v>
      </c>
      <c r="H51" s="1">
        <v>0.2396884</v>
      </c>
      <c r="I51">
        <v>58.225090000000002</v>
      </c>
      <c r="J51">
        <v>0.69102350000000001</v>
      </c>
      <c r="K51">
        <v>16.1037</v>
      </c>
      <c r="L51">
        <v>156.12540000000001</v>
      </c>
      <c r="M51">
        <v>47626.48</v>
      </c>
      <c r="N51">
        <v>0.68915590000000004</v>
      </c>
      <c r="O51">
        <v>16.48489</v>
      </c>
      <c r="P51">
        <v>132.81639999999999</v>
      </c>
      <c r="Q51">
        <v>45830.97</v>
      </c>
      <c r="R51">
        <v>0.68722079999999997</v>
      </c>
      <c r="S51">
        <v>16.231750000000002</v>
      </c>
      <c r="T51">
        <v>11.54069</v>
      </c>
      <c r="U51">
        <v>4238.03</v>
      </c>
      <c r="V51">
        <v>0.68529680000000004</v>
      </c>
      <c r="W51">
        <v>15.71838</v>
      </c>
      <c r="X51">
        <v>0.42241610000000002</v>
      </c>
      <c r="Y51">
        <v>156.26009999999999</v>
      </c>
      <c r="Z51">
        <v>0.68332590000000004</v>
      </c>
      <c r="AA51">
        <v>15.20707</v>
      </c>
      <c r="AB51">
        <v>7.8664620000000005E-2</v>
      </c>
      <c r="AC51">
        <v>26.246459999999999</v>
      </c>
      <c r="AD51">
        <v>0.68101579999999995</v>
      </c>
      <c r="AE51">
        <v>14.75023</v>
      </c>
      <c r="AF51" s="1">
        <v>6.5570870000000003E-2</v>
      </c>
      <c r="AG51">
        <v>21.631260000000001</v>
      </c>
      <c r="AH51">
        <v>0.67763200000000001</v>
      </c>
      <c r="AI51">
        <v>14.54655</v>
      </c>
      <c r="AJ51" s="1">
        <v>6.0166999999999998E-2</v>
      </c>
      <c r="AK51">
        <v>19.862909999999999</v>
      </c>
      <c r="AL51">
        <v>0.67293769999999997</v>
      </c>
      <c r="AM51">
        <v>15.11928</v>
      </c>
      <c r="AN51" s="1">
        <v>6.4757209999999996E-2</v>
      </c>
      <c r="AO51">
        <v>21.323350000000001</v>
      </c>
      <c r="AP51">
        <v>0.66734309999999997</v>
      </c>
      <c r="AQ51">
        <v>15.32987</v>
      </c>
      <c r="AR51" s="1">
        <v>7.4327219999999999E-2</v>
      </c>
      <c r="AS51">
        <v>24.650790000000001</v>
      </c>
      <c r="AT51">
        <v>0.66083349999999996</v>
      </c>
      <c r="AU51">
        <v>15.47362</v>
      </c>
      <c r="AV51" s="1">
        <v>7.61878E-2</v>
      </c>
      <c r="AW51">
        <v>25.523140000000001</v>
      </c>
      <c r="AX51">
        <v>0.65381820000000002</v>
      </c>
      <c r="AY51">
        <v>15.404120000000001</v>
      </c>
      <c r="AZ51" s="1">
        <v>7.1386130000000006E-2</v>
      </c>
      <c r="BA51">
        <v>24.116720000000001</v>
      </c>
      <c r="BB51">
        <v>0.6464162</v>
      </c>
      <c r="BC51">
        <v>15.035920000000001</v>
      </c>
      <c r="BD51" s="1">
        <v>6.4597409999999994E-2</v>
      </c>
      <c r="BE51">
        <v>21.998850000000001</v>
      </c>
      <c r="BF51">
        <v>0.63877689999999998</v>
      </c>
      <c r="BG51">
        <v>14.48157</v>
      </c>
      <c r="BH51" s="1">
        <v>5.7132460000000003E-2</v>
      </c>
      <c r="BI51">
        <v>19.609760000000001</v>
      </c>
      <c r="BJ51">
        <v>0.63070250000000005</v>
      </c>
      <c r="BK51">
        <v>14.322979999999999</v>
      </c>
      <c r="BL51" s="1">
        <v>5.0202080000000003E-2</v>
      </c>
      <c r="BM51">
        <v>17.37107</v>
      </c>
      <c r="BN51">
        <v>0.62232909999999997</v>
      </c>
      <c r="BO51">
        <v>14.601419999999999</v>
      </c>
      <c r="BP51" s="1">
        <v>4.3968300000000002E-2</v>
      </c>
      <c r="BQ51">
        <v>15.34858</v>
      </c>
      <c r="BR51">
        <v>0.61398160000000002</v>
      </c>
      <c r="BS51">
        <v>15.215529999999999</v>
      </c>
      <c r="BT51" s="1">
        <v>3.8435259999999999E-2</v>
      </c>
      <c r="BU51">
        <v>13.53618</v>
      </c>
      <c r="BV51">
        <v>0.60603200000000002</v>
      </c>
      <c r="BW51">
        <v>15.948</v>
      </c>
      <c r="BX51" s="1">
        <v>3.3690230000000002E-2</v>
      </c>
      <c r="BY51">
        <v>11.96313</v>
      </c>
      <c r="BZ51">
        <v>0.59786810000000001</v>
      </c>
      <c r="CA51">
        <v>16.49587</v>
      </c>
      <c r="CB51" s="1">
        <v>2.9642890000000002E-2</v>
      </c>
      <c r="CC51">
        <v>10.61511</v>
      </c>
      <c r="CD51">
        <v>0.58945060000000005</v>
      </c>
      <c r="CE51">
        <v>16.219760000000001</v>
      </c>
      <c r="CF51" s="1">
        <v>2.6094760000000002E-2</v>
      </c>
      <c r="CG51">
        <v>9.4329839999999994</v>
      </c>
      <c r="CH51">
        <v>0.58072999999999997</v>
      </c>
      <c r="CI51">
        <v>15.63618</v>
      </c>
      <c r="CJ51">
        <v>2.2659640000000002E-2</v>
      </c>
      <c r="CK51">
        <v>8.2740930000000006</v>
      </c>
      <c r="CL51">
        <v>0.57178379999999995</v>
      </c>
      <c r="CM51">
        <v>14.796810000000001</v>
      </c>
      <c r="CN51" s="1">
        <v>1.9632500000000001E-2</v>
      </c>
      <c r="CO51">
        <v>7.2408520000000003</v>
      </c>
      <c r="CP51">
        <v>0.56268790000000002</v>
      </c>
      <c r="CQ51">
        <v>14.007949999999999</v>
      </c>
      <c r="CR51" s="1">
        <v>1.6995610000000001E-2</v>
      </c>
      <c r="CS51">
        <v>6.332586</v>
      </c>
      <c r="CT51">
        <v>0.55314189999999996</v>
      </c>
      <c r="CU51">
        <v>14.06428</v>
      </c>
      <c r="CV51" s="1">
        <v>1.473377E-2</v>
      </c>
      <c r="CW51">
        <v>5.5504800000000003</v>
      </c>
      <c r="CX51">
        <v>0.54314090000000004</v>
      </c>
      <c r="CY51">
        <v>14.81734</v>
      </c>
      <c r="CZ51" s="1">
        <v>1.2720459999999999E-2</v>
      </c>
      <c r="DA51">
        <v>4.8498320000000001</v>
      </c>
      <c r="DB51">
        <v>0.5328117</v>
      </c>
      <c r="DC51">
        <v>15.56433</v>
      </c>
      <c r="DD51" s="1">
        <v>1.095777E-2</v>
      </c>
      <c r="DE51">
        <v>4.2304190000000004</v>
      </c>
      <c r="DF51">
        <v>0.52304209999999995</v>
      </c>
      <c r="DG51">
        <v>16.217300000000002</v>
      </c>
      <c r="DH51" s="1">
        <v>9.4689470000000001E-3</v>
      </c>
      <c r="DI51">
        <v>3.6980770000000001</v>
      </c>
      <c r="DJ51">
        <v>0.5135982</v>
      </c>
      <c r="DK51">
        <v>16.30367</v>
      </c>
      <c r="DL51" s="1">
        <v>8.1901530000000004E-3</v>
      </c>
      <c r="DM51">
        <v>3.2354349999999998</v>
      </c>
      <c r="DN51">
        <v>0.50392990000000004</v>
      </c>
      <c r="DO51">
        <v>16.094270000000002</v>
      </c>
      <c r="DP51" s="1">
        <v>7.056283E-3</v>
      </c>
      <c r="DQ51">
        <v>2.822022</v>
      </c>
      <c r="DR51">
        <v>0.49375740000000001</v>
      </c>
      <c r="DS51">
        <v>15.451589999999999</v>
      </c>
      <c r="DT51" s="1">
        <v>6.0294099999999998E-3</v>
      </c>
      <c r="DU51">
        <v>2.4441739999999998</v>
      </c>
      <c r="DV51">
        <v>0.48360730000000002</v>
      </c>
      <c r="DW51">
        <v>14.71589</v>
      </c>
      <c r="DX51" s="1">
        <v>5.1144839999999999E-3</v>
      </c>
      <c r="DY51">
        <v>2.101315</v>
      </c>
      <c r="DZ51">
        <v>0.47449530000000001</v>
      </c>
      <c r="EA51">
        <v>14.682829999999999</v>
      </c>
      <c r="EB51" s="1">
        <v>4.3241160000000002E-3</v>
      </c>
      <c r="EC51">
        <v>1.797979</v>
      </c>
      <c r="ED51">
        <v>0.46753709999999998</v>
      </c>
      <c r="EE51">
        <v>15.104660000000001</v>
      </c>
      <c r="EF51" s="1">
        <v>3.6213090000000001E-3</v>
      </c>
      <c r="EG51">
        <v>1.5202629999999999</v>
      </c>
      <c r="EH51">
        <v>0.46293230000000002</v>
      </c>
      <c r="EI51">
        <v>15.828989999999999</v>
      </c>
      <c r="EJ51" s="1">
        <v>2.8125300000000002E-3</v>
      </c>
      <c r="EK51">
        <v>1.1908700000000001</v>
      </c>
      <c r="EL51">
        <v>0.46021289999999998</v>
      </c>
      <c r="EM51">
        <v>16.54</v>
      </c>
      <c r="EN51" s="1">
        <v>1.9506090000000001E-3</v>
      </c>
      <c r="EO51">
        <v>0.83011590000000002</v>
      </c>
      <c r="EP51">
        <v>0.45868579999999998</v>
      </c>
      <c r="EQ51">
        <v>16.709810000000001</v>
      </c>
      <c r="ER51" s="1">
        <v>1.2822020000000001E-3</v>
      </c>
      <c r="ES51">
        <v>0.54581789999999997</v>
      </c>
      <c r="ET51">
        <v>0.4578778</v>
      </c>
      <c r="EU51">
        <v>16.408519999999999</v>
      </c>
      <c r="EV51" s="1">
        <v>8.7361459999999998E-4</v>
      </c>
      <c r="EW51">
        <v>0.37042720000000001</v>
      </c>
      <c r="EX51">
        <v>0.45744770000000001</v>
      </c>
      <c r="EY51">
        <v>15.895</v>
      </c>
      <c r="EZ51" s="1">
        <v>6.5139099999999997E-4</v>
      </c>
      <c r="FA51">
        <v>0.2746729</v>
      </c>
      <c r="FB51">
        <v>0.45722499999999999</v>
      </c>
      <c r="FC51">
        <v>15.32063</v>
      </c>
      <c r="FD51" s="1">
        <v>5.3094749999999999E-4</v>
      </c>
      <c r="FE51">
        <v>0.22267110000000001</v>
      </c>
      <c r="FF51">
        <v>0.4571132</v>
      </c>
      <c r="FG51">
        <v>15.72758</v>
      </c>
      <c r="FH51" s="1">
        <v>4.611738E-4</v>
      </c>
      <c r="FI51">
        <v>0.19250059999999999</v>
      </c>
      <c r="FJ51">
        <v>0.45704909999999999</v>
      </c>
      <c r="FK51">
        <v>16.200320000000001</v>
      </c>
      <c r="FL51" s="1">
        <v>4.166409E-4</v>
      </c>
      <c r="FM51">
        <v>0.17319850000000001</v>
      </c>
      <c r="FN51">
        <v>0.45702009999999998</v>
      </c>
      <c r="FO51">
        <v>16.9009</v>
      </c>
      <c r="FP51" s="1">
        <v>3.848589E-4</v>
      </c>
      <c r="FQ51">
        <v>0.15939590000000001</v>
      </c>
      <c r="FR51">
        <v>0.45700479999999999</v>
      </c>
      <c r="FS51">
        <v>17.45504</v>
      </c>
      <c r="FT51" s="1">
        <v>3.5997239999999999E-4</v>
      </c>
      <c r="FU51">
        <v>0.1485361</v>
      </c>
      <c r="FV51">
        <v>0.45700990000000002</v>
      </c>
      <c r="FW51">
        <v>17.46949</v>
      </c>
      <c r="FX51" s="1">
        <v>3.3928259999999998E-4</v>
      </c>
      <c r="FY51">
        <v>0.13949909999999999</v>
      </c>
      <c r="FZ51">
        <v>0.45698850000000002</v>
      </c>
      <c r="GA51">
        <v>16.683330000000002</v>
      </c>
      <c r="GB51" s="1">
        <v>3.2107799999999998E-4</v>
      </c>
      <c r="GC51">
        <v>0.13154830000000001</v>
      </c>
      <c r="GD51">
        <v>0.45699299999999998</v>
      </c>
      <c r="GE51">
        <v>15.60772</v>
      </c>
      <c r="GF51" s="1">
        <v>3.0461540000000002E-4</v>
      </c>
      <c r="GG51">
        <v>0.1243643</v>
      </c>
      <c r="GH51">
        <v>0.45699650000000003</v>
      </c>
      <c r="GI51">
        <v>14.777290000000001</v>
      </c>
      <c r="GJ51" s="1">
        <v>2.8935769999999998E-4</v>
      </c>
      <c r="GK51">
        <v>0.1177126</v>
      </c>
      <c r="GL51">
        <v>0.45699869999999998</v>
      </c>
      <c r="GM51">
        <v>15.146459999999999</v>
      </c>
      <c r="GN51" s="1">
        <v>2.7519099999999999E-4</v>
      </c>
      <c r="GO51">
        <v>0.1115438</v>
      </c>
      <c r="GP51">
        <v>0.45699699999999999</v>
      </c>
      <c r="GQ51">
        <v>15.758430000000001</v>
      </c>
      <c r="GR51" s="1">
        <v>2.622042E-4</v>
      </c>
      <c r="GS51">
        <v>0.1058998</v>
      </c>
      <c r="GT51">
        <v>0.45699849999999997</v>
      </c>
      <c r="GU51">
        <v>16.569980000000001</v>
      </c>
      <c r="GV51" s="1">
        <v>2.4998799999999998E-4</v>
      </c>
      <c r="GW51">
        <v>0.1006075</v>
      </c>
      <c r="GX51">
        <v>0.4569954</v>
      </c>
      <c r="GY51">
        <v>17.562719999999999</v>
      </c>
      <c r="GZ51" s="1">
        <v>2.386476E-4</v>
      </c>
      <c r="HA51">
        <v>9.5727789999999993E-2</v>
      </c>
      <c r="HB51">
        <v>0.45699620000000002</v>
      </c>
      <c r="HC51">
        <v>17.812539999999998</v>
      </c>
      <c r="HD51" s="1">
        <v>2.2798370000000001E-4</v>
      </c>
      <c r="HE51">
        <v>9.1197500000000001E-2</v>
      </c>
      <c r="HF51">
        <v>0.45700099999999999</v>
      </c>
      <c r="HG51">
        <v>17.17249</v>
      </c>
      <c r="HH51" s="1">
        <v>2.177821E-4</v>
      </c>
      <c r="HI51">
        <v>8.6902499999999994E-2</v>
      </c>
      <c r="HJ51">
        <v>0.45699240000000002</v>
      </c>
      <c r="HK51">
        <v>16.28792</v>
      </c>
      <c r="HL51" s="1">
        <v>2.0795699999999999E-4</v>
      </c>
      <c r="HM51">
        <v>8.2803160000000001E-2</v>
      </c>
      <c r="HN51">
        <v>0.4569916</v>
      </c>
      <c r="HO51">
        <v>15.40103</v>
      </c>
      <c r="HP51" s="1">
        <v>1.9867560000000001E-4</v>
      </c>
      <c r="HQ51">
        <v>7.896852E-2</v>
      </c>
      <c r="HR51">
        <v>0.45699299999999998</v>
      </c>
      <c r="HS51">
        <v>15.47728</v>
      </c>
      <c r="HT51" s="1">
        <v>1.899968E-4</v>
      </c>
      <c r="HU51">
        <v>7.5405600000000003E-2</v>
      </c>
      <c r="HV51">
        <v>0.45699610000000002</v>
      </c>
      <c r="HW51">
        <v>16.020579999999999</v>
      </c>
      <c r="HX51" s="1">
        <v>1.818822E-4</v>
      </c>
      <c r="HY51">
        <v>7.2097990000000001E-2</v>
      </c>
      <c r="HZ51">
        <v>0.45699800000000002</v>
      </c>
      <c r="IA51">
        <v>16.836780000000001</v>
      </c>
      <c r="IB51" s="1">
        <v>1.740698E-4</v>
      </c>
      <c r="IC51">
        <v>6.8938780000000005E-2</v>
      </c>
      <c r="ID51">
        <v>0.45700109999999999</v>
      </c>
      <c r="IE51">
        <v>17.72644</v>
      </c>
      <c r="IF51" s="1">
        <v>1.6656860000000001E-4</v>
      </c>
      <c r="IG51">
        <v>6.5916489999999994E-2</v>
      </c>
      <c r="IH51">
        <v>0.4569995</v>
      </c>
      <c r="II51">
        <v>17.873699999999999</v>
      </c>
      <c r="IJ51" s="1">
        <v>1.5958279999999999E-4</v>
      </c>
      <c r="IK51">
        <v>6.3116450000000004E-2</v>
      </c>
      <c r="IL51">
        <v>0.45699459999999997</v>
      </c>
      <c r="IM51">
        <v>17.29645</v>
      </c>
      <c r="IN51" s="1">
        <v>1.5291769999999999E-4</v>
      </c>
      <c r="IO51">
        <v>6.0456459999999997E-2</v>
      </c>
      <c r="IP51">
        <v>0.45699200000000001</v>
      </c>
      <c r="IQ51">
        <v>16.284949999999998</v>
      </c>
      <c r="IR51" s="1">
        <v>1.4661049999999999E-4</v>
      </c>
      <c r="IS51">
        <v>5.7948119999999999E-2</v>
      </c>
      <c r="IT51">
        <v>0.45699440000000002</v>
      </c>
      <c r="IU51">
        <v>15.19009</v>
      </c>
      <c r="IV51" s="1">
        <v>1.4063009999999999E-4</v>
      </c>
      <c r="IW51">
        <v>5.5569500000000001E-2</v>
      </c>
      <c r="IX51">
        <v>0.45699440000000002</v>
      </c>
      <c r="IY51">
        <v>14.922750000000001</v>
      </c>
      <c r="IZ51" s="1">
        <v>1.349485E-4</v>
      </c>
      <c r="JA51">
        <v>5.3315170000000002E-2</v>
      </c>
      <c r="JB51">
        <v>0.45699479999999998</v>
      </c>
      <c r="JC51">
        <v>14.786820000000001</v>
      </c>
      <c r="JD51" s="1">
        <v>1.2943930000000001E-4</v>
      </c>
      <c r="JE51">
        <v>5.1135140000000003E-2</v>
      </c>
      <c r="JF51">
        <v>0.4569955</v>
      </c>
      <c r="JG51">
        <v>15.28355</v>
      </c>
      <c r="JH51" s="1">
        <v>1.2429490000000001E-4</v>
      </c>
      <c r="JI51">
        <v>4.9095140000000002E-2</v>
      </c>
      <c r="JJ51">
        <v>0.45699889999999999</v>
      </c>
      <c r="JK51">
        <v>15.74681</v>
      </c>
      <c r="JL51" s="1">
        <v>1.194779E-4</v>
      </c>
      <c r="JM51">
        <v>4.7191740000000003E-2</v>
      </c>
      <c r="JN51">
        <v>0.45699640000000002</v>
      </c>
      <c r="JO51">
        <v>16.085509999999999</v>
      </c>
      <c r="JP51" s="1">
        <v>1.148E-4</v>
      </c>
      <c r="JQ51">
        <v>4.5344830000000003E-2</v>
      </c>
      <c r="JR51">
        <v>0.45700000000000002</v>
      </c>
      <c r="JS51">
        <v>16.308920000000001</v>
      </c>
      <c r="JT51" s="1">
        <v>1.104219E-4</v>
      </c>
      <c r="JU51">
        <v>4.361396E-2</v>
      </c>
      <c r="JV51">
        <v>0.45699770000000001</v>
      </c>
      <c r="JW51">
        <v>16.20496</v>
      </c>
      <c r="JX51" s="1">
        <v>1.062371E-4</v>
      </c>
      <c r="JY51">
        <v>4.1959129999999997E-2</v>
      </c>
      <c r="JZ51">
        <v>0.45698030000000001</v>
      </c>
      <c r="KA51">
        <v>16.000409999999999</v>
      </c>
      <c r="KB51" s="1">
        <v>1.0226300000000001E-4</v>
      </c>
      <c r="KC51">
        <v>4.0386199999999997E-2</v>
      </c>
      <c r="KD51">
        <v>0.45692579999999999</v>
      </c>
      <c r="KE51">
        <v>16.560849999999999</v>
      </c>
      <c r="KF51" s="1">
        <v>9.8453460000000006E-5</v>
      </c>
      <c r="KG51">
        <v>3.8884849999999999E-2</v>
      </c>
      <c r="KH51">
        <v>0.45677240000000002</v>
      </c>
      <c r="KI51">
        <v>16.866700000000002</v>
      </c>
      <c r="KJ51" s="1">
        <v>9.509641E-5</v>
      </c>
      <c r="KK51">
        <v>3.7560000000000003E-2</v>
      </c>
      <c r="KL51">
        <v>0.45652999999999999</v>
      </c>
      <c r="KM51">
        <v>17.118500000000001</v>
      </c>
      <c r="KN51" s="1">
        <v>9.3335909999999996E-5</v>
      </c>
      <c r="KO51">
        <v>3.6856189999999997E-2</v>
      </c>
      <c r="KP51">
        <v>0.45621499999999998</v>
      </c>
      <c r="KQ51">
        <v>17.379110000000001</v>
      </c>
      <c r="KR51" s="1">
        <v>9.2843770000000005E-5</v>
      </c>
      <c r="KS51">
        <v>3.6675739999999998E-2</v>
      </c>
      <c r="KT51">
        <v>0.45586460000000001</v>
      </c>
      <c r="KU51">
        <v>17.120239999999999</v>
      </c>
      <c r="KV51" s="1">
        <v>9.1909760000000003E-5</v>
      </c>
      <c r="KW51">
        <v>3.6341659999999998E-2</v>
      </c>
      <c r="KX51">
        <v>0.45547939999999998</v>
      </c>
      <c r="KY51">
        <v>16.404820000000001</v>
      </c>
      <c r="KZ51" s="1">
        <v>8.9995160000000006E-5</v>
      </c>
      <c r="LA51">
        <v>3.5619209999999998E-2</v>
      </c>
      <c r="LB51">
        <v>0.45507989999999998</v>
      </c>
      <c r="LC51">
        <v>15.61281</v>
      </c>
      <c r="LD51" s="1">
        <v>8.7418530000000005E-5</v>
      </c>
      <c r="LE51">
        <v>3.4630069999999999E-2</v>
      </c>
      <c r="LF51">
        <v>0.45469979999999999</v>
      </c>
      <c r="LG51">
        <v>14.93371</v>
      </c>
      <c r="LH51" s="1">
        <v>8.453787E-5</v>
      </c>
      <c r="LI51">
        <v>3.3513790000000002E-2</v>
      </c>
      <c r="LJ51">
        <v>0.45432719999999999</v>
      </c>
      <c r="LK51">
        <v>15.33164</v>
      </c>
      <c r="LL51" s="1">
        <v>8.1531960000000002E-5</v>
      </c>
      <c r="LM51">
        <v>3.2346149999999997E-2</v>
      </c>
      <c r="LN51">
        <v>0.45407609999999998</v>
      </c>
      <c r="LO51">
        <v>15.866820000000001</v>
      </c>
      <c r="LP51" s="1">
        <v>7.8377280000000005E-5</v>
      </c>
      <c r="LQ51">
        <v>3.1112669999999999E-2</v>
      </c>
      <c r="LR51">
        <v>0.45392199999999999</v>
      </c>
      <c r="LS51">
        <v>16.83089</v>
      </c>
      <c r="LT51" s="1">
        <v>7.4233550000000004E-5</v>
      </c>
      <c r="LU51">
        <v>2.9494099999999999E-2</v>
      </c>
      <c r="LV51">
        <v>0.45382539999999999</v>
      </c>
      <c r="LW51">
        <v>18.28209</v>
      </c>
      <c r="LX51" s="1">
        <v>6.9314979999999995E-5</v>
      </c>
      <c r="LY51">
        <v>2.7551260000000001E-2</v>
      </c>
      <c r="LZ51">
        <v>0.45377729999999999</v>
      </c>
      <c r="MA51">
        <v>18.969840000000001</v>
      </c>
      <c r="MB51" s="1">
        <v>6.4930119999999998E-5</v>
      </c>
      <c r="MC51">
        <v>2.5803079999999999E-2</v>
      </c>
      <c r="MD51">
        <v>0.45374910000000002</v>
      </c>
      <c r="ME51">
        <v>18.49766</v>
      </c>
      <c r="MF51" s="1">
        <v>6.1570690000000003E-5</v>
      </c>
      <c r="MG51">
        <v>2.4458239999999999E-2</v>
      </c>
      <c r="MH51">
        <v>0.4537273</v>
      </c>
      <c r="MI51">
        <v>17.689209999999999</v>
      </c>
      <c r="MJ51" s="1">
        <v>5.8884539999999998E-5</v>
      </c>
      <c r="MK51">
        <v>2.3387020000000001E-2</v>
      </c>
      <c r="ML51">
        <v>0.45371270000000002</v>
      </c>
      <c r="MM51">
        <v>17.014240000000001</v>
      </c>
      <c r="MN51" s="1">
        <v>5.6598650000000001E-5</v>
      </c>
      <c r="MO51">
        <v>2.2477830000000001E-2</v>
      </c>
      <c r="MP51">
        <v>0.45360030000000001</v>
      </c>
      <c r="MQ51">
        <v>16.972359999999998</v>
      </c>
      <c r="MR51" s="1">
        <v>5.4533149999999998E-5</v>
      </c>
      <c r="MS51">
        <v>2.166009E-2</v>
      </c>
      <c r="MT51">
        <v>0.45328400000000002</v>
      </c>
      <c r="MU51">
        <v>16.990739999999999</v>
      </c>
      <c r="MV51" s="1">
        <v>5.2938620000000003E-5</v>
      </c>
      <c r="MW51">
        <v>2.1024480000000002E-2</v>
      </c>
      <c r="MX51">
        <v>0.45278760000000001</v>
      </c>
      <c r="MY51">
        <v>17.489560000000001</v>
      </c>
      <c r="MZ51" s="1">
        <v>5.303322E-5</v>
      </c>
      <c r="NA51">
        <v>2.1052600000000001E-2</v>
      </c>
      <c r="NB51">
        <v>0.45214850000000001</v>
      </c>
      <c r="NC51">
        <v>18.4817</v>
      </c>
      <c r="ND51" s="1">
        <v>5.4501440000000002E-5</v>
      </c>
      <c r="NE51">
        <v>2.1652109999999999E-2</v>
      </c>
      <c r="NF51">
        <v>0.4514222</v>
      </c>
      <c r="NG51">
        <v>18.77497</v>
      </c>
      <c r="NH51" s="1">
        <v>5.5463849999999999E-5</v>
      </c>
      <c r="NI51">
        <v>2.2074690000000001E-2</v>
      </c>
      <c r="NJ51">
        <v>0.4506423</v>
      </c>
      <c r="NK51">
        <v>18.314920000000001</v>
      </c>
      <c r="NL51" s="1">
        <v>5.5211999999999999E-5</v>
      </c>
      <c r="NM51">
        <v>2.2016819999999999E-2</v>
      </c>
      <c r="NN51">
        <v>0.44983030000000002</v>
      </c>
      <c r="NO51">
        <v>17.555129999999998</v>
      </c>
      <c r="NP51" s="1">
        <v>5.4086229999999999E-5</v>
      </c>
      <c r="NQ51">
        <v>2.1604809999999999E-2</v>
      </c>
      <c r="NR51">
        <v>0.44903579999999998</v>
      </c>
      <c r="NS51">
        <v>16.641190000000002</v>
      </c>
      <c r="NT51" s="1">
        <v>5.249415E-5</v>
      </c>
      <c r="NU51">
        <v>2.1000709999999999E-2</v>
      </c>
      <c r="NV51">
        <v>0.44831929999999998</v>
      </c>
      <c r="NW51">
        <v>16.16939</v>
      </c>
      <c r="NX51" s="1">
        <v>5.0739519999999999E-5</v>
      </c>
      <c r="NY51">
        <v>2.032308E-2</v>
      </c>
      <c r="NZ51">
        <v>0.44780310000000001</v>
      </c>
      <c r="OA51">
        <v>16.45571</v>
      </c>
      <c r="OB51" s="1">
        <v>4.8749889999999998E-5</v>
      </c>
      <c r="OC51">
        <v>1.9550540000000002E-2</v>
      </c>
      <c r="OD51">
        <v>0.44748700000000002</v>
      </c>
      <c r="OE51">
        <v>16.584430000000001</v>
      </c>
      <c r="OF51" s="1">
        <v>4.5609719999999999E-5</v>
      </c>
      <c r="OG51">
        <v>1.831961E-2</v>
      </c>
      <c r="OH51">
        <v>0.44729859999999999</v>
      </c>
      <c r="OI51">
        <v>16.95879</v>
      </c>
      <c r="OJ51" s="1">
        <v>4.15373E-5</v>
      </c>
      <c r="OK51">
        <v>1.6694770000000001E-2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1.1590149999999999</v>
      </c>
      <c r="G52">
        <v>15.95947</v>
      </c>
      <c r="H52" s="1">
        <v>8.3571129999999993E-2</v>
      </c>
      <c r="I52">
        <v>13.73502</v>
      </c>
      <c r="J52">
        <v>1.158647</v>
      </c>
      <c r="K52">
        <v>16.133410000000001</v>
      </c>
      <c r="L52">
        <v>133.2456</v>
      </c>
      <c r="M52">
        <v>31644.880000000001</v>
      </c>
      <c r="N52">
        <v>1.1583969999999999</v>
      </c>
      <c r="O52">
        <v>16.511710000000001</v>
      </c>
      <c r="P52">
        <v>149.5224</v>
      </c>
      <c r="Q52">
        <v>40741.9</v>
      </c>
      <c r="R52">
        <v>1.1581189999999999</v>
      </c>
      <c r="S52">
        <v>16.2728</v>
      </c>
      <c r="T52">
        <v>14.942539999999999</v>
      </c>
      <c r="U52">
        <v>4358.9390000000003</v>
      </c>
      <c r="V52">
        <v>1.1578090000000001</v>
      </c>
      <c r="W52">
        <v>15.77895</v>
      </c>
      <c r="X52">
        <v>0.55844769999999999</v>
      </c>
      <c r="Y52">
        <v>165.416</v>
      </c>
      <c r="Z52">
        <v>1.157451</v>
      </c>
      <c r="AA52">
        <v>15.258710000000001</v>
      </c>
      <c r="AB52">
        <v>8.1996449999999999E-2</v>
      </c>
      <c r="AC52">
        <v>21.747119999999999</v>
      </c>
      <c r="AD52">
        <v>1.156839</v>
      </c>
      <c r="AE52">
        <v>14.798959999999999</v>
      </c>
      <c r="AF52">
        <v>6.6140089999999999E-2</v>
      </c>
      <c r="AG52">
        <v>17.21435</v>
      </c>
      <c r="AH52">
        <v>1.1555089999999999</v>
      </c>
      <c r="AI52">
        <v>14.578659999999999</v>
      </c>
      <c r="AJ52" s="1">
        <v>6.0384670000000001E-2</v>
      </c>
      <c r="AK52">
        <v>15.702070000000001</v>
      </c>
      <c r="AL52">
        <v>1.153592</v>
      </c>
      <c r="AM52">
        <v>15.15507</v>
      </c>
      <c r="AN52" s="1">
        <v>6.3973279999999993E-2</v>
      </c>
      <c r="AO52">
        <v>16.5382</v>
      </c>
      <c r="AP52">
        <v>1.151653</v>
      </c>
      <c r="AQ52">
        <v>15.35744</v>
      </c>
      <c r="AR52" s="1">
        <v>7.3748369999999994E-2</v>
      </c>
      <c r="AS52">
        <v>19.133379999999999</v>
      </c>
      <c r="AT52">
        <v>1.1497679999999999</v>
      </c>
      <c r="AU52">
        <v>15.50869</v>
      </c>
      <c r="AV52" s="1">
        <v>7.6328750000000001E-2</v>
      </c>
      <c r="AW52">
        <v>19.93056</v>
      </c>
      <c r="AX52">
        <v>1.147737</v>
      </c>
      <c r="AY52">
        <v>15.44942</v>
      </c>
      <c r="AZ52" s="1">
        <v>7.1851460000000006E-2</v>
      </c>
      <c r="BA52">
        <v>18.842549999999999</v>
      </c>
      <c r="BB52">
        <v>1.1454880000000001</v>
      </c>
      <c r="BC52">
        <v>15.098979999999999</v>
      </c>
      <c r="BD52" s="1">
        <v>6.5165440000000005E-2</v>
      </c>
      <c r="BE52">
        <v>17.14404</v>
      </c>
      <c r="BF52">
        <v>1.1435409999999999</v>
      </c>
      <c r="BG52">
        <v>14.55386</v>
      </c>
      <c r="BH52" s="1">
        <v>5.7709549999999998E-2</v>
      </c>
      <c r="BI52">
        <v>15.222989999999999</v>
      </c>
      <c r="BJ52">
        <v>1.1411910000000001</v>
      </c>
      <c r="BK52">
        <v>14.393980000000001</v>
      </c>
      <c r="BL52" s="1">
        <v>5.071962E-2</v>
      </c>
      <c r="BM52">
        <v>13.41305</v>
      </c>
      <c r="BN52">
        <v>1.1384209999999999</v>
      </c>
      <c r="BO52">
        <v>14.66395</v>
      </c>
      <c r="BP52" s="1">
        <v>4.4434880000000003E-2</v>
      </c>
      <c r="BQ52">
        <v>11.78584</v>
      </c>
      <c r="BR52">
        <v>1.1357999999999999</v>
      </c>
      <c r="BS52">
        <v>15.27327</v>
      </c>
      <c r="BT52" s="1">
        <v>3.884638E-2</v>
      </c>
      <c r="BU52">
        <v>10.332660000000001</v>
      </c>
      <c r="BV52">
        <v>1.1337660000000001</v>
      </c>
      <c r="BW52">
        <v>16.000160000000001</v>
      </c>
      <c r="BX52" s="1">
        <v>3.4043700000000003E-2</v>
      </c>
      <c r="BY52">
        <v>9.0790249999999997</v>
      </c>
      <c r="BZ52">
        <v>1.1318969999999999</v>
      </c>
      <c r="CA52">
        <v>16.546849999999999</v>
      </c>
      <c r="CB52" s="1">
        <v>2.9940439999999999E-2</v>
      </c>
      <c r="CC52">
        <v>8.0021360000000001</v>
      </c>
      <c r="CD52">
        <v>1.129791</v>
      </c>
      <c r="CE52">
        <v>16.279129999999999</v>
      </c>
      <c r="CF52" s="1">
        <v>2.637513E-2</v>
      </c>
      <c r="CG52">
        <v>7.0690790000000003</v>
      </c>
      <c r="CH52">
        <v>1.1272139999999999</v>
      </c>
      <c r="CI52">
        <v>15.715669999999999</v>
      </c>
      <c r="CJ52">
        <v>2.292311E-2</v>
      </c>
      <c r="CK52">
        <v>6.1639619999999997</v>
      </c>
      <c r="CL52">
        <v>1.1244270000000001</v>
      </c>
      <c r="CM52">
        <v>14.895770000000001</v>
      </c>
      <c r="CN52" s="1">
        <v>1.9861710000000001E-2</v>
      </c>
      <c r="CO52">
        <v>5.355912</v>
      </c>
      <c r="CP52">
        <v>1.121767</v>
      </c>
      <c r="CQ52">
        <v>14.10671</v>
      </c>
      <c r="CR52" s="1">
        <v>1.7192120000000002E-2</v>
      </c>
      <c r="CS52">
        <v>4.648479</v>
      </c>
      <c r="CT52">
        <v>1.1184350000000001</v>
      </c>
      <c r="CU52">
        <v>14.143470000000001</v>
      </c>
      <c r="CV52" s="1">
        <v>1.490641E-2</v>
      </c>
      <c r="CW52">
        <v>4.0429250000000003</v>
      </c>
      <c r="CX52">
        <v>1.114665</v>
      </c>
      <c r="CY52">
        <v>14.87933</v>
      </c>
      <c r="CZ52" s="1">
        <v>1.287375E-2</v>
      </c>
      <c r="DA52">
        <v>3.5034730000000001</v>
      </c>
      <c r="DB52">
        <v>1.1102529999999999</v>
      </c>
      <c r="DC52">
        <v>15.60824</v>
      </c>
      <c r="DD52" s="1">
        <v>1.109095E-2</v>
      </c>
      <c r="DE52">
        <v>3.0289600000000001</v>
      </c>
      <c r="DF52">
        <v>1.1067359999999999</v>
      </c>
      <c r="DG52">
        <v>16.248539999999998</v>
      </c>
      <c r="DH52" s="1">
        <v>9.5828270000000004E-3</v>
      </c>
      <c r="DI52">
        <v>2.6223969999999999</v>
      </c>
      <c r="DJ52">
        <v>1.1030679999999999</v>
      </c>
      <c r="DK52">
        <v>16.342210000000001</v>
      </c>
      <c r="DL52" s="1">
        <v>8.2900030000000006E-3</v>
      </c>
      <c r="DM52">
        <v>2.2747069999999998</v>
      </c>
      <c r="DN52">
        <v>1.0988</v>
      </c>
      <c r="DO52">
        <v>16.16619</v>
      </c>
      <c r="DP52">
        <v>7.1459440000000004E-3</v>
      </c>
      <c r="DQ52">
        <v>1.9672940000000001</v>
      </c>
      <c r="DR52">
        <v>1.0936159999999999</v>
      </c>
      <c r="DS52">
        <v>15.54514</v>
      </c>
      <c r="DT52" s="1">
        <v>6.1109279999999998E-3</v>
      </c>
      <c r="DU52">
        <v>1.6894659999999999</v>
      </c>
      <c r="DV52">
        <v>1.089396</v>
      </c>
      <c r="DW52">
        <v>14.800369999999999</v>
      </c>
      <c r="DX52" s="1">
        <v>5.1869819999999997E-3</v>
      </c>
      <c r="DY52">
        <v>1.439044</v>
      </c>
      <c r="DZ52">
        <v>1.085682</v>
      </c>
      <c r="EA52">
        <v>14.764110000000001</v>
      </c>
      <c r="EB52" s="1">
        <v>4.3866199999999999E-3</v>
      </c>
      <c r="EC52">
        <v>1.2198640000000001</v>
      </c>
      <c r="ED52">
        <v>1.082975</v>
      </c>
      <c r="EE52">
        <v>15.19633</v>
      </c>
      <c r="EF52" s="1">
        <v>3.68308E-3</v>
      </c>
      <c r="EG52">
        <v>1.0259039999999999</v>
      </c>
      <c r="EH52">
        <v>1.081356</v>
      </c>
      <c r="EI52">
        <v>15.923640000000001</v>
      </c>
      <c r="EJ52" s="1">
        <v>2.8888160000000002E-3</v>
      </c>
      <c r="EK52">
        <v>0.80737239999999999</v>
      </c>
      <c r="EL52">
        <v>1.080524</v>
      </c>
      <c r="EM52">
        <v>16.589919999999999</v>
      </c>
      <c r="EN52" s="1">
        <v>2.021952E-3</v>
      </c>
      <c r="EO52">
        <v>0.56635579999999996</v>
      </c>
      <c r="EP52">
        <v>1.0802020000000001</v>
      </c>
      <c r="EQ52">
        <v>16.734030000000001</v>
      </c>
      <c r="ER52" s="1">
        <v>1.331074E-3</v>
      </c>
      <c r="ES52">
        <v>0.37223099999999998</v>
      </c>
      <c r="ET52">
        <v>1.0800590000000001</v>
      </c>
      <c r="EU52">
        <v>16.450900000000001</v>
      </c>
      <c r="EV52" s="1">
        <v>9.014626E-4</v>
      </c>
      <c r="EW52">
        <v>0.25072729999999999</v>
      </c>
      <c r="EX52">
        <v>1.0800350000000001</v>
      </c>
      <c r="EY52">
        <v>15.98358</v>
      </c>
      <c r="EZ52" s="1">
        <v>6.6632460000000003E-4</v>
      </c>
      <c r="FA52">
        <v>0.18405869999999999</v>
      </c>
      <c r="FB52">
        <v>1.0800069999999999</v>
      </c>
      <c r="FC52">
        <v>15.46823</v>
      </c>
      <c r="FD52" s="1">
        <v>5.3928500000000002E-4</v>
      </c>
      <c r="FE52">
        <v>0.14801800000000001</v>
      </c>
      <c r="FF52">
        <v>1.0799810000000001</v>
      </c>
      <c r="FG52">
        <v>15.888579999999999</v>
      </c>
      <c r="FH52" s="1">
        <v>4.662604E-4</v>
      </c>
      <c r="FI52">
        <v>0.1272992</v>
      </c>
      <c r="FJ52">
        <v>1.07996</v>
      </c>
      <c r="FK52">
        <v>16.317019999999999</v>
      </c>
      <c r="FL52" s="1">
        <v>4.200683E-4</v>
      </c>
      <c r="FM52">
        <v>0.1141766</v>
      </c>
      <c r="FN52">
        <v>1.079998</v>
      </c>
      <c r="FO52">
        <v>16.935749999999999</v>
      </c>
      <c r="FP52" s="1">
        <v>3.8745979999999999E-4</v>
      </c>
      <c r="FQ52">
        <v>0.1049017</v>
      </c>
      <c r="FR52">
        <v>1.079996</v>
      </c>
      <c r="FS52">
        <v>17.482610000000001</v>
      </c>
      <c r="FT52" s="1">
        <v>3.6207900000000001E-4</v>
      </c>
      <c r="FU52">
        <v>9.7657620000000001E-2</v>
      </c>
      <c r="FV52">
        <v>1.079979</v>
      </c>
      <c r="FW52">
        <v>17.520399999999999</v>
      </c>
      <c r="FX52" s="1">
        <v>3.4109489999999999E-4</v>
      </c>
      <c r="FY52">
        <v>9.1664899999999994E-2</v>
      </c>
      <c r="FZ52">
        <v>1.08002</v>
      </c>
      <c r="GA52">
        <v>16.779440000000001</v>
      </c>
      <c r="GB52" s="1">
        <v>3.227064E-4</v>
      </c>
      <c r="GC52">
        <v>8.6410570000000006E-2</v>
      </c>
      <c r="GD52">
        <v>1.080009</v>
      </c>
      <c r="GE52">
        <v>15.721719999999999</v>
      </c>
      <c r="GF52" s="1">
        <v>3.0610039999999999E-4</v>
      </c>
      <c r="GG52">
        <v>8.1674919999999998E-2</v>
      </c>
      <c r="GH52">
        <v>1.0800160000000001</v>
      </c>
      <c r="GI52">
        <v>14.91555</v>
      </c>
      <c r="GJ52" s="1">
        <v>2.9075619999999999E-4</v>
      </c>
      <c r="GK52">
        <v>7.7303280000000002E-2</v>
      </c>
      <c r="GL52">
        <v>1.0800190000000001</v>
      </c>
      <c r="GM52">
        <v>15.29339</v>
      </c>
      <c r="GN52" s="1">
        <v>2.7647689999999998E-4</v>
      </c>
      <c r="GO52">
        <v>7.324E-2</v>
      </c>
      <c r="GP52">
        <v>1.0800050000000001</v>
      </c>
      <c r="GQ52">
        <v>15.876620000000001</v>
      </c>
      <c r="GR52" s="1">
        <v>2.6339609999999998E-4</v>
      </c>
      <c r="GS52">
        <v>6.9524649999999993E-2</v>
      </c>
      <c r="GT52">
        <v>1.0800069999999999</v>
      </c>
      <c r="GU52">
        <v>16.633559999999999</v>
      </c>
      <c r="GV52" s="1">
        <v>2.5110399999999999E-4</v>
      </c>
      <c r="GW52">
        <v>6.6045000000000006E-2</v>
      </c>
      <c r="GX52">
        <v>1.079936</v>
      </c>
      <c r="GY52">
        <v>17.60755</v>
      </c>
      <c r="GZ52" s="1">
        <v>2.396772E-4</v>
      </c>
      <c r="HA52">
        <v>6.2831919999999999E-2</v>
      </c>
      <c r="HB52">
        <v>1.080014</v>
      </c>
      <c r="HC52">
        <v>17.85313</v>
      </c>
      <c r="HD52" s="1">
        <v>2.289545E-4</v>
      </c>
      <c r="HE52">
        <v>5.9853400000000001E-2</v>
      </c>
      <c r="HF52">
        <v>1.079944</v>
      </c>
      <c r="HG52">
        <v>17.254270000000002</v>
      </c>
      <c r="HH52" s="1">
        <v>2.1870869999999999E-4</v>
      </c>
      <c r="HI52">
        <v>5.7035580000000002E-2</v>
      </c>
      <c r="HJ52">
        <v>1.0800099999999999</v>
      </c>
      <c r="HK52">
        <v>16.40504</v>
      </c>
      <c r="HL52" s="1">
        <v>2.0884049999999999E-4</v>
      </c>
      <c r="HM52">
        <v>5.4343700000000002E-2</v>
      </c>
      <c r="HN52">
        <v>1.0799319999999999</v>
      </c>
      <c r="HO52">
        <v>15.54288</v>
      </c>
      <c r="HP52" s="1">
        <v>1.994961E-4</v>
      </c>
      <c r="HQ52">
        <v>5.1821489999999998E-2</v>
      </c>
      <c r="HR52">
        <v>1.0800110000000001</v>
      </c>
      <c r="HS52">
        <v>15.6294</v>
      </c>
      <c r="HT52" s="1">
        <v>1.9076170000000001E-4</v>
      </c>
      <c r="HU52">
        <v>4.9477090000000001E-2</v>
      </c>
      <c r="HV52">
        <v>1.0799369999999999</v>
      </c>
      <c r="HW52">
        <v>16.145669999999999</v>
      </c>
      <c r="HX52" s="1">
        <v>1.825928E-4</v>
      </c>
      <c r="HY52">
        <v>4.7301580000000003E-2</v>
      </c>
      <c r="HZ52">
        <v>1.0800179999999999</v>
      </c>
      <c r="IA52">
        <v>16.916129999999999</v>
      </c>
      <c r="IB52" s="1">
        <v>1.7476690000000001E-4</v>
      </c>
      <c r="IC52">
        <v>4.5232649999999999E-2</v>
      </c>
      <c r="ID52">
        <v>1.0800110000000001</v>
      </c>
      <c r="IE52">
        <v>17.776230000000002</v>
      </c>
      <c r="IF52" s="1">
        <v>1.672121E-4</v>
      </c>
      <c r="IG52">
        <v>4.324385E-2</v>
      </c>
      <c r="IH52">
        <v>1.0800209999999999</v>
      </c>
      <c r="II52">
        <v>17.919560000000001</v>
      </c>
      <c r="IJ52" s="1">
        <v>1.601947E-4</v>
      </c>
      <c r="IK52">
        <v>4.1405089999999999E-2</v>
      </c>
      <c r="IL52">
        <v>1.079936</v>
      </c>
      <c r="IM52">
        <v>17.374120000000001</v>
      </c>
      <c r="IN52" s="1">
        <v>1.5349229999999999E-4</v>
      </c>
      <c r="IO52">
        <v>3.9657629999999999E-2</v>
      </c>
      <c r="IP52">
        <v>1.079998</v>
      </c>
      <c r="IQ52">
        <v>16.397870000000001</v>
      </c>
      <c r="IR52" s="1">
        <v>1.471551E-4</v>
      </c>
      <c r="IS52">
        <v>3.8009950000000001E-2</v>
      </c>
      <c r="IT52">
        <v>1.080003</v>
      </c>
      <c r="IU52">
        <v>15.32194</v>
      </c>
      <c r="IV52" s="1">
        <v>1.411467E-4</v>
      </c>
      <c r="IW52">
        <v>3.6448290000000001E-2</v>
      </c>
      <c r="IX52">
        <v>1.0800019999999999</v>
      </c>
      <c r="IY52">
        <v>15.05992</v>
      </c>
      <c r="IZ52" s="1">
        <v>1.354413E-4</v>
      </c>
      <c r="JA52">
        <v>3.4968579999999999E-2</v>
      </c>
      <c r="JB52">
        <v>1.080003</v>
      </c>
      <c r="JC52">
        <v>14.887370000000001</v>
      </c>
      <c r="JD52" s="1">
        <v>1.299161E-4</v>
      </c>
      <c r="JE52">
        <v>3.3540189999999998E-2</v>
      </c>
      <c r="JF52">
        <v>1.080004</v>
      </c>
      <c r="JG52">
        <v>15.340630000000001</v>
      </c>
      <c r="JH52" s="1">
        <v>1.24731E-4</v>
      </c>
      <c r="JI52">
        <v>3.219615E-2</v>
      </c>
      <c r="JJ52">
        <v>1.079941</v>
      </c>
      <c r="JK52">
        <v>15.778409999999999</v>
      </c>
      <c r="JL52" s="1">
        <v>1.198956E-4</v>
      </c>
      <c r="JM52">
        <v>3.094763E-2</v>
      </c>
      <c r="JN52">
        <v>1.0800149999999999</v>
      </c>
      <c r="JO52">
        <v>16.12799</v>
      </c>
      <c r="JP52" s="1">
        <v>1.1520210000000001E-4</v>
      </c>
      <c r="JQ52">
        <v>2.9736100000000001E-2</v>
      </c>
      <c r="JR52">
        <v>1.079998</v>
      </c>
      <c r="JS52">
        <v>16.384119999999999</v>
      </c>
      <c r="JT52" s="1">
        <v>1.107958E-4</v>
      </c>
      <c r="JU52">
        <v>2.8598060000000002E-2</v>
      </c>
      <c r="JV52">
        <v>1.0800069999999999</v>
      </c>
      <c r="JW52">
        <v>16.295570000000001</v>
      </c>
      <c r="JX52" s="1">
        <v>1.065977E-4</v>
      </c>
      <c r="JY52">
        <v>2.7513039999999999E-2</v>
      </c>
      <c r="JZ52">
        <v>1.079982</v>
      </c>
      <c r="KA52">
        <v>16.10276</v>
      </c>
      <c r="KB52" s="1">
        <v>1.026066E-4</v>
      </c>
      <c r="KC52">
        <v>2.6480259999999999E-2</v>
      </c>
      <c r="KD52">
        <v>1.0799380000000001</v>
      </c>
      <c r="KE52">
        <v>16.67109</v>
      </c>
      <c r="KF52" s="1">
        <v>9.8780660000000005E-5</v>
      </c>
      <c r="KG52">
        <v>2.5493780000000001E-2</v>
      </c>
      <c r="KH52">
        <v>1.0798239999999999</v>
      </c>
      <c r="KI52">
        <v>16.970790000000001</v>
      </c>
      <c r="KJ52" s="1">
        <v>9.5348429999999999E-5</v>
      </c>
      <c r="KK52">
        <v>2.4604790000000001E-2</v>
      </c>
      <c r="KL52">
        <v>1.079663</v>
      </c>
      <c r="KM52">
        <v>17.197880000000001</v>
      </c>
      <c r="KN52" s="1">
        <v>9.3418380000000005E-5</v>
      </c>
      <c r="KO52">
        <v>2.4092289999999999E-2</v>
      </c>
      <c r="KP52">
        <v>1.0794459999999999</v>
      </c>
      <c r="KQ52">
        <v>17.46725</v>
      </c>
      <c r="KR52" s="1">
        <v>9.2880999999999994E-5</v>
      </c>
      <c r="KS52">
        <v>2.3953100000000001E-2</v>
      </c>
      <c r="KT52">
        <v>1.0792170000000001</v>
      </c>
      <c r="KU52">
        <v>17.183</v>
      </c>
      <c r="KV52" s="1">
        <v>9.2026390000000003E-5</v>
      </c>
      <c r="KW52">
        <v>2.3747379999999998E-2</v>
      </c>
      <c r="KX52">
        <v>1.0790040000000001</v>
      </c>
      <c r="KY52">
        <v>16.48677</v>
      </c>
      <c r="KZ52" s="1">
        <v>9.0190640000000006E-5</v>
      </c>
      <c r="LA52">
        <v>2.3288610000000001E-2</v>
      </c>
      <c r="LB52">
        <v>1.0788390000000001</v>
      </c>
      <c r="LC52">
        <v>15.70617</v>
      </c>
      <c r="LD52" s="1">
        <v>8.7656869999999995E-5</v>
      </c>
      <c r="LE52">
        <v>2.2644859999999999E-2</v>
      </c>
      <c r="LF52">
        <v>1.078584</v>
      </c>
      <c r="LG52">
        <v>15.05688</v>
      </c>
      <c r="LH52" s="1">
        <v>8.4796720000000002E-5</v>
      </c>
      <c r="LI52">
        <v>2.1913789999999999E-2</v>
      </c>
      <c r="LJ52">
        <v>1.078335</v>
      </c>
      <c r="LK52">
        <v>15.46654</v>
      </c>
      <c r="LL52" s="1">
        <v>8.1793310000000002E-5</v>
      </c>
      <c r="LM52">
        <v>2.1144929999999999E-2</v>
      </c>
      <c r="LN52">
        <v>1.078284</v>
      </c>
      <c r="LO52">
        <v>15.967409999999999</v>
      </c>
      <c r="LP52" s="1">
        <v>7.8677669999999998E-5</v>
      </c>
      <c r="LQ52">
        <v>2.0344959999999999E-2</v>
      </c>
      <c r="LR52">
        <v>1.0781590000000001</v>
      </c>
      <c r="LS52">
        <v>16.906490000000002</v>
      </c>
      <c r="LT52" s="1">
        <v>7.4642750000000006E-5</v>
      </c>
      <c r="LU52">
        <v>1.931766E-2</v>
      </c>
      <c r="LV52">
        <v>1.0781449999999999</v>
      </c>
      <c r="LW52">
        <v>18.357119999999998</v>
      </c>
      <c r="LX52" s="1">
        <v>6.9743709999999995E-5</v>
      </c>
      <c r="LY52">
        <v>1.805642E-2</v>
      </c>
      <c r="LZ52">
        <v>1.0781069999999999</v>
      </c>
      <c r="MA52">
        <v>19.024519999999999</v>
      </c>
      <c r="MB52" s="1">
        <v>6.5276550000000001E-5</v>
      </c>
      <c r="MC52">
        <v>1.689498E-2</v>
      </c>
      <c r="MD52">
        <v>1.0780650000000001</v>
      </c>
      <c r="ME52">
        <v>18.563359999999999</v>
      </c>
      <c r="MF52" s="1">
        <v>6.1835510000000002E-5</v>
      </c>
      <c r="MG52">
        <v>1.599602E-2</v>
      </c>
      <c r="MH52">
        <v>1.078138</v>
      </c>
      <c r="MI52">
        <v>17.785240000000002</v>
      </c>
      <c r="MJ52" s="1">
        <v>5.9103829999999997E-5</v>
      </c>
      <c r="MK52">
        <v>1.528495E-2</v>
      </c>
      <c r="ML52">
        <v>1.078066</v>
      </c>
      <c r="MM52">
        <v>17.170950000000001</v>
      </c>
      <c r="MN52" s="1">
        <v>5.6788430000000002E-5</v>
      </c>
      <c r="MO52" s="1">
        <v>1.4684620000000001E-2</v>
      </c>
      <c r="MP52">
        <v>1.078036</v>
      </c>
      <c r="MQ52">
        <v>17.179390000000001</v>
      </c>
      <c r="MR52" s="1">
        <v>5.4707199999999997E-5</v>
      </c>
      <c r="MS52" s="1">
        <v>1.414663E-2</v>
      </c>
      <c r="MT52">
        <v>1.077731</v>
      </c>
      <c r="MU52">
        <v>17.159990000000001</v>
      </c>
      <c r="MV52" s="1">
        <v>5.3033830000000002E-5</v>
      </c>
      <c r="MW52" s="1">
        <v>1.370798E-2</v>
      </c>
      <c r="MX52">
        <v>1.0773839999999999</v>
      </c>
      <c r="MY52">
        <v>17.581520000000001</v>
      </c>
      <c r="MZ52" s="1">
        <v>5.2946560000000003E-5</v>
      </c>
      <c r="NA52" s="1">
        <v>1.366939E-2</v>
      </c>
      <c r="NB52">
        <v>1.0769310000000001</v>
      </c>
      <c r="NC52">
        <v>18.529129999999999</v>
      </c>
      <c r="ND52" s="1">
        <v>5.4365489999999999E-5</v>
      </c>
      <c r="NE52">
        <v>1.4034639999999999E-2</v>
      </c>
      <c r="NF52">
        <v>1.0764929999999999</v>
      </c>
      <c r="NG52">
        <v>18.834599999999998</v>
      </c>
      <c r="NH52" s="1">
        <v>5.5420010000000002E-5</v>
      </c>
      <c r="NI52" s="1">
        <v>1.432306E-2</v>
      </c>
      <c r="NJ52">
        <v>1.0760160000000001</v>
      </c>
      <c r="NK52">
        <v>18.40803</v>
      </c>
      <c r="NL52" s="1">
        <v>5.5270720000000001E-5</v>
      </c>
      <c r="NM52" s="1">
        <v>1.430234E-2</v>
      </c>
      <c r="NN52">
        <v>1.075509</v>
      </c>
      <c r="NO52">
        <v>17.67334</v>
      </c>
      <c r="NP52" s="1">
        <v>5.420422E-5</v>
      </c>
      <c r="NQ52" s="1">
        <v>1.4038989999999999E-2</v>
      </c>
      <c r="NR52">
        <v>1.0750440000000001</v>
      </c>
      <c r="NS52">
        <v>16.768809999999998</v>
      </c>
      <c r="NT52" s="1">
        <v>5.2641150000000003E-5</v>
      </c>
      <c r="NU52" s="1">
        <v>1.364368E-2</v>
      </c>
      <c r="NV52">
        <v>1.074624</v>
      </c>
      <c r="NW52">
        <v>16.32311</v>
      </c>
      <c r="NX52" s="1">
        <v>5.0894650000000002E-5</v>
      </c>
      <c r="NY52" s="1">
        <v>1.319642E-2</v>
      </c>
      <c r="NZ52">
        <v>1.074301</v>
      </c>
      <c r="OA52">
        <v>16.575510000000001</v>
      </c>
      <c r="OB52" s="1">
        <v>4.8951330000000002E-5</v>
      </c>
      <c r="OC52" s="1">
        <v>1.2700589999999999E-2</v>
      </c>
      <c r="OD52">
        <v>1.074128</v>
      </c>
      <c r="OE52">
        <v>16.68085</v>
      </c>
      <c r="OF52" s="1">
        <v>4.5940570000000003E-5</v>
      </c>
      <c r="OG52" s="1">
        <v>1.1935589999999999E-2</v>
      </c>
      <c r="OH52">
        <v>1.074044</v>
      </c>
      <c r="OI52">
        <v>16.999479999999998</v>
      </c>
      <c r="OJ52" s="1">
        <v>4.1894970000000003E-5</v>
      </c>
      <c r="OK52" s="1">
        <v>1.089122E-2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1.0581689999999999</v>
      </c>
      <c r="G53">
        <v>15.981120000000001</v>
      </c>
      <c r="H53" s="1">
        <v>2.33604E-2</v>
      </c>
      <c r="I53" s="1">
        <v>3.25664</v>
      </c>
      <c r="J53">
        <v>1.0571090000000001</v>
      </c>
      <c r="K53">
        <v>16.155670000000001</v>
      </c>
      <c r="L53">
        <v>111.7146</v>
      </c>
      <c r="M53">
        <v>21700.76</v>
      </c>
      <c r="N53">
        <v>1.0561149999999999</v>
      </c>
      <c r="O53">
        <v>16.531490000000002</v>
      </c>
      <c r="P53">
        <v>164.715</v>
      </c>
      <c r="Q53">
        <v>35908.410000000003</v>
      </c>
      <c r="R53">
        <v>1.0549820000000001</v>
      </c>
      <c r="S53">
        <v>16.304970000000001</v>
      </c>
      <c r="T53">
        <v>18.83962</v>
      </c>
      <c r="U53">
        <v>4349.7610000000004</v>
      </c>
      <c r="V53">
        <v>1.053847</v>
      </c>
      <c r="W53">
        <v>15.827809999999999</v>
      </c>
      <c r="X53">
        <v>0.72810189999999997</v>
      </c>
      <c r="Y53">
        <v>171.06559999999999</v>
      </c>
      <c r="Z53">
        <v>1.052713</v>
      </c>
      <c r="AA53">
        <v>15.300409999999999</v>
      </c>
      <c r="AB53">
        <v>8.6125880000000002E-2</v>
      </c>
      <c r="AC53">
        <v>18.57433</v>
      </c>
      <c r="AD53">
        <v>1.051248</v>
      </c>
      <c r="AE53">
        <v>14.83853</v>
      </c>
      <c r="AF53">
        <v>6.6698220000000003E-2</v>
      </c>
      <c r="AG53">
        <v>14.106619999999999</v>
      </c>
      <c r="AH53">
        <v>1.0487880000000001</v>
      </c>
      <c r="AI53">
        <v>14.60243</v>
      </c>
      <c r="AJ53" s="1">
        <v>6.0643330000000002E-2</v>
      </c>
      <c r="AK53">
        <v>12.8246</v>
      </c>
      <c r="AL53">
        <v>1.045339</v>
      </c>
      <c r="AM53">
        <v>15.176909999999999</v>
      </c>
      <c r="AN53" s="1">
        <v>6.327961E-2</v>
      </c>
      <c r="AO53">
        <v>13.327780000000001</v>
      </c>
      <c r="AP53">
        <v>1.0415460000000001</v>
      </c>
      <c r="AQ53">
        <v>15.378159999999999</v>
      </c>
      <c r="AR53">
        <v>7.3163839999999994E-2</v>
      </c>
      <c r="AS53">
        <v>15.461539999999999</v>
      </c>
      <c r="AT53">
        <v>1.0376840000000001</v>
      </c>
      <c r="AU53">
        <v>15.53163</v>
      </c>
      <c r="AV53" s="1">
        <v>7.6430310000000001E-2</v>
      </c>
      <c r="AW53">
        <v>16.258510000000001</v>
      </c>
      <c r="AX53">
        <v>1.03366</v>
      </c>
      <c r="AY53">
        <v>15.48455</v>
      </c>
      <c r="AZ53" s="1">
        <v>7.2288420000000006E-2</v>
      </c>
      <c r="BA53">
        <v>15.45248</v>
      </c>
      <c r="BB53">
        <v>1.0295339999999999</v>
      </c>
      <c r="BC53">
        <v>15.14756</v>
      </c>
      <c r="BD53">
        <v>6.5703590000000006E-2</v>
      </c>
      <c r="BE53">
        <v>14.098649999999999</v>
      </c>
      <c r="BF53">
        <v>1.0254399999999999</v>
      </c>
      <c r="BG53">
        <v>14.60979</v>
      </c>
      <c r="BH53" s="1">
        <v>5.8264200000000002E-2</v>
      </c>
      <c r="BI53">
        <v>12.546430000000001</v>
      </c>
      <c r="BJ53">
        <v>1.0209220000000001</v>
      </c>
      <c r="BK53">
        <v>14.44502</v>
      </c>
      <c r="BL53" s="1">
        <v>5.1217829999999999E-2</v>
      </c>
      <c r="BM53">
        <v>11.06776</v>
      </c>
      <c r="BN53">
        <v>1.0161739999999999</v>
      </c>
      <c r="BO53">
        <v>14.706799999999999</v>
      </c>
      <c r="BP53" s="1">
        <v>4.4883970000000002E-2</v>
      </c>
      <c r="BQ53">
        <v>9.7359220000000004</v>
      </c>
      <c r="BR53">
        <v>1.0114829999999999</v>
      </c>
      <c r="BS53">
        <v>15.310140000000001</v>
      </c>
      <c r="BT53" s="1">
        <v>3.9240320000000002E-2</v>
      </c>
      <c r="BU53">
        <v>8.5428409999999992</v>
      </c>
      <c r="BV53">
        <v>1.0064500000000001</v>
      </c>
      <c r="BW53">
        <v>16.033080000000002</v>
      </c>
      <c r="BX53" s="1">
        <v>3.4381979999999999E-2</v>
      </c>
      <c r="BY53">
        <v>7.5134780000000001</v>
      </c>
      <c r="BZ53">
        <v>1.001981</v>
      </c>
      <c r="CA53">
        <v>16.580649999999999</v>
      </c>
      <c r="CB53">
        <v>3.0227469999999999E-2</v>
      </c>
      <c r="CC53">
        <v>6.6300049999999997</v>
      </c>
      <c r="CD53">
        <v>0.99734210000000001</v>
      </c>
      <c r="CE53">
        <v>16.32536</v>
      </c>
      <c r="CF53" s="1">
        <v>2.6641709999999999E-2</v>
      </c>
      <c r="CG53">
        <v>5.8679589999999999</v>
      </c>
      <c r="CH53">
        <v>0.99247189999999996</v>
      </c>
      <c r="CI53">
        <v>15.776149999999999</v>
      </c>
      <c r="CJ53" s="1">
        <v>2.3175870000000001E-2</v>
      </c>
      <c r="CK53">
        <v>5.1279519999999996</v>
      </c>
      <c r="CL53">
        <v>0.98738119999999996</v>
      </c>
      <c r="CM53">
        <v>14.97317</v>
      </c>
      <c r="CN53" s="1">
        <v>2.0082539999999999E-2</v>
      </c>
      <c r="CO53">
        <v>4.4622570000000001</v>
      </c>
      <c r="CP53">
        <v>0.9822398</v>
      </c>
      <c r="CQ53">
        <v>14.18085</v>
      </c>
      <c r="CR53" s="1">
        <v>1.7382379999999999E-2</v>
      </c>
      <c r="CS53">
        <v>3.8788999999999998</v>
      </c>
      <c r="CT53">
        <v>0.97654980000000002</v>
      </c>
      <c r="CU53">
        <v>14.196490000000001</v>
      </c>
      <c r="CV53" s="1">
        <v>1.5072749999999999E-2</v>
      </c>
      <c r="CW53">
        <v>3.3789600000000002</v>
      </c>
      <c r="CX53">
        <v>0.97087970000000001</v>
      </c>
      <c r="CY53">
        <v>14.91816</v>
      </c>
      <c r="CZ53" s="1">
        <v>1.3021690000000001E-2</v>
      </c>
      <c r="DA53">
        <v>2.9323679999999999</v>
      </c>
      <c r="DB53">
        <v>0.96484859999999995</v>
      </c>
      <c r="DC53">
        <v>15.6351</v>
      </c>
      <c r="DD53" s="1">
        <v>1.121988E-2</v>
      </c>
      <c r="DE53">
        <v>2.5381390000000001</v>
      </c>
      <c r="DF53">
        <v>0.96016460000000003</v>
      </c>
      <c r="DG53">
        <v>16.27055</v>
      </c>
      <c r="DH53" s="1">
        <v>9.6916439999999993E-3</v>
      </c>
      <c r="DI53">
        <v>2.1989670000000001</v>
      </c>
      <c r="DJ53">
        <v>0.95456280000000004</v>
      </c>
      <c r="DK53">
        <v>16.370650000000001</v>
      </c>
      <c r="DL53" s="1">
        <v>8.3850969999999993E-3</v>
      </c>
      <c r="DM53">
        <v>1.9100839999999999</v>
      </c>
      <c r="DN53">
        <v>0.94856750000000001</v>
      </c>
      <c r="DO53">
        <v>16.218240000000002</v>
      </c>
      <c r="DP53" s="1">
        <v>7.2310949999999999E-3</v>
      </c>
      <c r="DQ53">
        <v>1.6545730000000001</v>
      </c>
      <c r="DR53">
        <v>0.94169449999999999</v>
      </c>
      <c r="DS53">
        <v>15.618460000000001</v>
      </c>
      <c r="DT53" s="1">
        <v>6.1883809999999997E-3</v>
      </c>
      <c r="DU53">
        <v>1.4237139999999999</v>
      </c>
      <c r="DV53">
        <v>0.93520720000000002</v>
      </c>
      <c r="DW53">
        <v>14.865410000000001</v>
      </c>
      <c r="DX53" s="1">
        <v>5.2559340000000003E-3</v>
      </c>
      <c r="DY53">
        <v>1.215365</v>
      </c>
      <c r="DZ53">
        <v>0.9299248</v>
      </c>
      <c r="EA53">
        <v>14.82368</v>
      </c>
      <c r="EB53" s="1">
        <v>4.4459740000000001E-3</v>
      </c>
      <c r="EC53">
        <v>1.031474</v>
      </c>
      <c r="ED53">
        <v>0.92642780000000002</v>
      </c>
      <c r="EE53">
        <v>15.257989999999999</v>
      </c>
      <c r="EF53" s="1">
        <v>3.7400530000000001E-3</v>
      </c>
      <c r="EG53">
        <v>0.86902520000000005</v>
      </c>
      <c r="EH53">
        <v>0.92455419999999999</v>
      </c>
      <c r="EI53">
        <v>15.98293</v>
      </c>
      <c r="EJ53" s="1">
        <v>2.9583399999999998E-3</v>
      </c>
      <c r="EK53">
        <v>0.68896619999999997</v>
      </c>
      <c r="EL53">
        <v>0.92382660000000005</v>
      </c>
      <c r="EM53">
        <v>16.624919999999999</v>
      </c>
      <c r="EN53" s="1">
        <v>2.0883590000000001E-3</v>
      </c>
      <c r="EO53">
        <v>0.48705209999999999</v>
      </c>
      <c r="EP53">
        <v>0.92375339999999995</v>
      </c>
      <c r="EQ53">
        <v>16.75386</v>
      </c>
      <c r="ER53" s="1">
        <v>1.377301E-3</v>
      </c>
      <c r="ES53">
        <v>0.32062760000000001</v>
      </c>
      <c r="ET53">
        <v>0.92377869999999995</v>
      </c>
      <c r="EU53">
        <v>16.482500000000002</v>
      </c>
      <c r="EV53" s="1">
        <v>9.2801419999999997E-4</v>
      </c>
      <c r="EW53">
        <v>0.2149238</v>
      </c>
      <c r="EX53">
        <v>0.92386159999999995</v>
      </c>
      <c r="EY53">
        <v>16.047899999999998</v>
      </c>
      <c r="EZ53" s="1">
        <v>6.8056530000000005E-4</v>
      </c>
      <c r="FA53">
        <v>0.15659049999999999</v>
      </c>
      <c r="FB53">
        <v>0.92389739999999998</v>
      </c>
      <c r="FC53">
        <v>15.569660000000001</v>
      </c>
      <c r="FD53" s="1">
        <v>5.4719440000000001E-4</v>
      </c>
      <c r="FE53">
        <v>0.12512899999999999</v>
      </c>
      <c r="FF53">
        <v>0.92390289999999997</v>
      </c>
      <c r="FG53">
        <v>15.99837</v>
      </c>
      <c r="FH53" s="1">
        <v>4.7104599999999998E-4</v>
      </c>
      <c r="FI53">
        <v>0.1071607</v>
      </c>
      <c r="FJ53">
        <v>0.92391460000000003</v>
      </c>
      <c r="FK53">
        <v>16.398389999999999</v>
      </c>
      <c r="FL53" s="1">
        <v>4.232622E-4</v>
      </c>
      <c r="FM53">
        <v>9.5867129999999995E-2</v>
      </c>
      <c r="FN53">
        <v>0.92396869999999998</v>
      </c>
      <c r="FO53">
        <v>16.964649999999999</v>
      </c>
      <c r="FP53" s="1">
        <v>3.8986819999999999E-4</v>
      </c>
      <c r="FQ53">
        <v>8.7963159999999999E-2</v>
      </c>
      <c r="FR53">
        <v>0.92395170000000004</v>
      </c>
      <c r="FS53">
        <v>17.502490000000002</v>
      </c>
      <c r="FT53" s="1">
        <v>3.6402039999999997E-4</v>
      </c>
      <c r="FU53">
        <v>8.182122E-2</v>
      </c>
      <c r="FV53">
        <v>0.92396599999999995</v>
      </c>
      <c r="FW53">
        <v>17.557759999999998</v>
      </c>
      <c r="FX53" s="1">
        <v>3.427522E-4</v>
      </c>
      <c r="FY53">
        <v>7.676239E-2</v>
      </c>
      <c r="FZ53">
        <v>0.92400020000000005</v>
      </c>
      <c r="GA53">
        <v>16.852820000000001</v>
      </c>
      <c r="GB53" s="1">
        <v>3.2419760000000001E-4</v>
      </c>
      <c r="GC53">
        <v>7.2345889999999996E-2</v>
      </c>
      <c r="GD53">
        <v>0.92399690000000001</v>
      </c>
      <c r="GE53">
        <v>15.811210000000001</v>
      </c>
      <c r="GF53" s="1">
        <v>3.074582E-4</v>
      </c>
      <c r="GG53">
        <v>6.8370310000000004E-2</v>
      </c>
      <c r="GH53">
        <v>0.92399290000000001</v>
      </c>
      <c r="GI53">
        <v>15.013439999999999</v>
      </c>
      <c r="GJ53" s="1">
        <v>2.9203250000000002E-4</v>
      </c>
      <c r="GK53">
        <v>6.4707150000000005E-2</v>
      </c>
      <c r="GL53">
        <v>0.92399609999999999</v>
      </c>
      <c r="GM53">
        <v>15.393090000000001</v>
      </c>
      <c r="GN53" s="1">
        <v>2.776519E-4</v>
      </c>
      <c r="GO53">
        <v>6.1296679999999999E-2</v>
      </c>
      <c r="GP53">
        <v>0.92398499999999995</v>
      </c>
      <c r="GQ53">
        <v>15.957689999999999</v>
      </c>
      <c r="GR53" s="1">
        <v>2.6448299999999998E-4</v>
      </c>
      <c r="GS53">
        <v>5.8179889999999998E-2</v>
      </c>
      <c r="GT53">
        <v>0.92398690000000006</v>
      </c>
      <c r="GU53">
        <v>16.674620000000001</v>
      </c>
      <c r="GV53" s="1">
        <v>2.5212489999999998E-4</v>
      </c>
      <c r="GW53">
        <v>5.5265210000000002E-2</v>
      </c>
      <c r="GX53">
        <v>0.92398650000000004</v>
      </c>
      <c r="GY53">
        <v>17.631969999999999</v>
      </c>
      <c r="GZ53" s="1">
        <v>2.406199E-4</v>
      </c>
      <c r="HA53">
        <v>5.2569930000000001E-2</v>
      </c>
      <c r="HB53">
        <v>0.92400099999999996</v>
      </c>
      <c r="HC53">
        <v>17.88327</v>
      </c>
      <c r="HD53" s="1">
        <v>2.298406E-4</v>
      </c>
      <c r="HE53">
        <v>5.0074769999999998E-2</v>
      </c>
      <c r="HF53">
        <v>0.92398880000000005</v>
      </c>
      <c r="HG53">
        <v>17.315729999999999</v>
      </c>
      <c r="HH53" s="1">
        <v>2.1955339999999999E-4</v>
      </c>
      <c r="HI53">
        <v>4.7716750000000002E-2</v>
      </c>
      <c r="HJ53">
        <v>0.92399220000000004</v>
      </c>
      <c r="HK53">
        <v>16.494700000000002</v>
      </c>
      <c r="HL53" s="1">
        <v>2.0964679999999999E-4</v>
      </c>
      <c r="HM53">
        <v>4.5466109999999997E-2</v>
      </c>
      <c r="HN53">
        <v>0.92397549999999995</v>
      </c>
      <c r="HO53">
        <v>15.645530000000001</v>
      </c>
      <c r="HP53" s="1">
        <v>2.002448E-4</v>
      </c>
      <c r="HQ53">
        <v>4.3350510000000002E-2</v>
      </c>
      <c r="HR53">
        <v>0.92399109999999995</v>
      </c>
      <c r="HS53">
        <v>15.735429999999999</v>
      </c>
      <c r="HT53" s="1">
        <v>1.914598E-4</v>
      </c>
      <c r="HU53">
        <v>4.1386699999999998E-2</v>
      </c>
      <c r="HV53">
        <v>0.92398639999999999</v>
      </c>
      <c r="HW53">
        <v>16.232379999999999</v>
      </c>
      <c r="HX53" s="1">
        <v>1.8324159999999999E-4</v>
      </c>
      <c r="HY53">
        <v>3.9561680000000002E-2</v>
      </c>
      <c r="HZ53">
        <v>0.92399609999999999</v>
      </c>
      <c r="IA53">
        <v>16.965800000000002</v>
      </c>
      <c r="IB53" s="1">
        <v>1.754011E-4</v>
      </c>
      <c r="IC53">
        <v>3.7835189999999998E-2</v>
      </c>
      <c r="ID53">
        <v>0.92399010000000004</v>
      </c>
      <c r="IE53">
        <v>17.807230000000001</v>
      </c>
      <c r="IF53" s="1">
        <v>1.67801E-4</v>
      </c>
      <c r="IG53">
        <v>3.6168230000000003E-2</v>
      </c>
      <c r="IH53">
        <v>0.92399640000000005</v>
      </c>
      <c r="II53">
        <v>17.952649999999998</v>
      </c>
      <c r="IJ53" s="1">
        <v>1.6075169999999999E-4</v>
      </c>
      <c r="IK53">
        <v>3.462805E-2</v>
      </c>
      <c r="IL53">
        <v>0.92397580000000001</v>
      </c>
      <c r="IM53">
        <v>17.432639999999999</v>
      </c>
      <c r="IN53" s="1">
        <v>1.540163E-4</v>
      </c>
      <c r="IO53">
        <v>3.3163949999999998E-2</v>
      </c>
      <c r="IP53">
        <v>0.92398469999999999</v>
      </c>
      <c r="IQ53">
        <v>16.485589999999998</v>
      </c>
      <c r="IR53" s="1">
        <v>1.4765270000000001E-4</v>
      </c>
      <c r="IS53">
        <v>3.1785470000000003E-2</v>
      </c>
      <c r="IT53">
        <v>0.92397649999999998</v>
      </c>
      <c r="IU53">
        <v>15.42048</v>
      </c>
      <c r="IV53" s="1">
        <v>1.416167E-4</v>
      </c>
      <c r="IW53">
        <v>3.0478209999999999E-2</v>
      </c>
      <c r="IX53">
        <v>0.9239851</v>
      </c>
      <c r="IY53">
        <v>15.159800000000001</v>
      </c>
      <c r="IZ53" s="1">
        <v>1.358904E-4</v>
      </c>
      <c r="JA53">
        <v>2.924102E-2</v>
      </c>
      <c r="JB53">
        <v>0.92397790000000002</v>
      </c>
      <c r="JC53">
        <v>14.96059</v>
      </c>
      <c r="JD53" s="1">
        <v>1.3035090000000001E-4</v>
      </c>
      <c r="JE53">
        <v>2.8047599999999999E-2</v>
      </c>
      <c r="JF53">
        <v>0.92397720000000005</v>
      </c>
      <c r="JG53">
        <v>15.37405</v>
      </c>
      <c r="JH53" s="1">
        <v>1.2512879999999999E-4</v>
      </c>
      <c r="JI53">
        <v>2.691934E-2</v>
      </c>
      <c r="JJ53">
        <v>0.92398760000000002</v>
      </c>
      <c r="JK53">
        <v>15.7986</v>
      </c>
      <c r="JL53" s="1">
        <v>1.202757E-4</v>
      </c>
      <c r="JM53">
        <v>2.5874250000000001E-2</v>
      </c>
      <c r="JN53">
        <v>0.92400340000000003</v>
      </c>
      <c r="JO53">
        <v>16.154119999999999</v>
      </c>
      <c r="JP53" s="1">
        <v>1.1556980000000001E-4</v>
      </c>
      <c r="JQ53">
        <v>2.4862660000000002E-2</v>
      </c>
      <c r="JR53">
        <v>0.92397399999999996</v>
      </c>
      <c r="JS53">
        <v>16.436309999999999</v>
      </c>
      <c r="JT53" s="1">
        <v>1.111372E-4</v>
      </c>
      <c r="JU53">
        <v>2.3908410000000001E-2</v>
      </c>
      <c r="JV53">
        <v>0.92397859999999998</v>
      </c>
      <c r="JW53">
        <v>16.361820000000002</v>
      </c>
      <c r="JX53" s="1">
        <v>1.069262E-4</v>
      </c>
      <c r="JY53">
        <v>2.300137E-2</v>
      </c>
      <c r="JZ53">
        <v>0.92396739999999999</v>
      </c>
      <c r="KA53">
        <v>16.174050000000001</v>
      </c>
      <c r="KB53" s="1">
        <v>1.029195E-4</v>
      </c>
      <c r="KC53">
        <v>2.2137130000000001E-2</v>
      </c>
      <c r="KD53">
        <v>0.92391520000000005</v>
      </c>
      <c r="KE53">
        <v>16.744340000000001</v>
      </c>
      <c r="KF53" s="1">
        <v>9.9079309999999999E-5</v>
      </c>
      <c r="KG53">
        <v>2.1312500000000002E-2</v>
      </c>
      <c r="KH53">
        <v>0.92380850000000003</v>
      </c>
      <c r="KI53">
        <v>17.044779999999999</v>
      </c>
      <c r="KJ53" s="1">
        <v>9.5587249999999995E-5</v>
      </c>
      <c r="KK53">
        <v>2.056028E-2</v>
      </c>
      <c r="KL53">
        <v>0.92364860000000004</v>
      </c>
      <c r="KM53">
        <v>17.25563</v>
      </c>
      <c r="KN53" s="1">
        <v>9.3504879999999998E-5</v>
      </c>
      <c r="KO53">
        <v>2.010294E-2</v>
      </c>
      <c r="KP53">
        <v>0.92339470000000001</v>
      </c>
      <c r="KQ53">
        <v>17.524329999999999</v>
      </c>
      <c r="KR53" s="1">
        <v>9.2914250000000002E-5</v>
      </c>
      <c r="KS53">
        <v>1.997519E-2</v>
      </c>
      <c r="KT53">
        <v>0.92318610000000001</v>
      </c>
      <c r="KU53">
        <v>17.232569999999999</v>
      </c>
      <c r="KV53" s="1">
        <v>9.2127609999999996E-5</v>
      </c>
      <c r="KW53">
        <v>1.9816859999999999E-2</v>
      </c>
      <c r="KX53">
        <v>0.92291690000000004</v>
      </c>
      <c r="KY53">
        <v>16.549949999999999</v>
      </c>
      <c r="KZ53" s="1">
        <v>9.0365340000000003E-5</v>
      </c>
      <c r="LA53">
        <v>1.9450140000000001E-2</v>
      </c>
      <c r="LB53">
        <v>0.92272430000000005</v>
      </c>
      <c r="LC53">
        <v>15.778549999999999</v>
      </c>
      <c r="LD53" s="1">
        <v>8.7872899999999997E-5</v>
      </c>
      <c r="LE53">
        <v>1.8922830000000002E-2</v>
      </c>
      <c r="LF53">
        <v>0.92249329999999996</v>
      </c>
      <c r="LG53">
        <v>15.14073</v>
      </c>
      <c r="LH53" s="1">
        <v>8.5032490000000002E-5</v>
      </c>
      <c r="LI53">
        <v>1.8317590000000002E-2</v>
      </c>
      <c r="LJ53">
        <v>0.92226540000000001</v>
      </c>
      <c r="LK53">
        <v>15.55767</v>
      </c>
      <c r="LL53" s="1">
        <v>8.2031970000000001E-5</v>
      </c>
      <c r="LM53">
        <v>1.7676790000000001E-2</v>
      </c>
      <c r="LN53">
        <v>0.92215760000000002</v>
      </c>
      <c r="LO53">
        <v>16.037949999999999</v>
      </c>
      <c r="LP53" s="1">
        <v>7.8945640000000001E-5</v>
      </c>
      <c r="LQ53" s="1">
        <v>1.701596E-2</v>
      </c>
      <c r="LR53">
        <v>0.92205680000000001</v>
      </c>
      <c r="LS53">
        <v>16.948429999999998</v>
      </c>
      <c r="LT53" s="1">
        <v>7.5007660000000001E-5</v>
      </c>
      <c r="LU53" s="1">
        <v>1.6178080000000001E-2</v>
      </c>
      <c r="LV53">
        <v>0.92206759999999999</v>
      </c>
      <c r="LW53">
        <v>18.401420000000002</v>
      </c>
      <c r="LX53" s="1">
        <v>7.0135869999999998E-5</v>
      </c>
      <c r="LY53" s="1">
        <v>1.513287E-2</v>
      </c>
      <c r="LZ53">
        <v>0.92204649999999999</v>
      </c>
      <c r="MA53">
        <v>19.064990000000002</v>
      </c>
      <c r="MB53" s="1">
        <v>6.5597630000000006E-5</v>
      </c>
      <c r="MC53" s="1">
        <v>1.415049E-2</v>
      </c>
      <c r="MD53">
        <v>0.92203840000000004</v>
      </c>
      <c r="ME53">
        <v>18.614899999999999</v>
      </c>
      <c r="MF53" s="1">
        <v>6.2080329999999998E-5</v>
      </c>
      <c r="MG53" s="1">
        <v>1.3385269999999999E-2</v>
      </c>
      <c r="MH53">
        <v>0.92206359999999998</v>
      </c>
      <c r="MI53">
        <v>17.855119999999999</v>
      </c>
      <c r="MJ53" s="1">
        <v>5.9305219999999997E-5</v>
      </c>
      <c r="MK53" s="1">
        <v>1.278371E-2</v>
      </c>
      <c r="ML53">
        <v>0.92205760000000003</v>
      </c>
      <c r="MM53">
        <v>17.27937</v>
      </c>
      <c r="MN53" s="1">
        <v>5.6962380000000001E-5</v>
      </c>
      <c r="MO53" s="1">
        <v>1.227723E-2</v>
      </c>
      <c r="MP53">
        <v>0.92194259999999995</v>
      </c>
      <c r="MQ53">
        <v>17.32368</v>
      </c>
      <c r="MR53" s="1">
        <v>5.4866759999999998E-5</v>
      </c>
      <c r="MS53" s="1">
        <v>1.1826089999999999E-2</v>
      </c>
      <c r="MT53">
        <v>0.92171360000000002</v>
      </c>
      <c r="MU53">
        <v>17.282530000000001</v>
      </c>
      <c r="MV53" s="1">
        <v>5.3130770000000001E-5</v>
      </c>
      <c r="MW53">
        <v>1.1448659999999999E-2</v>
      </c>
      <c r="MX53">
        <v>0.92132460000000005</v>
      </c>
      <c r="MY53">
        <v>17.64472</v>
      </c>
      <c r="MZ53" s="1">
        <v>5.2879820000000003E-5</v>
      </c>
      <c r="NA53">
        <v>1.138423E-2</v>
      </c>
      <c r="NB53">
        <v>0.92088530000000002</v>
      </c>
      <c r="NC53">
        <v>18.561450000000001</v>
      </c>
      <c r="ND53" s="1">
        <v>5.424142E-5</v>
      </c>
      <c r="NE53" s="1">
        <v>1.167611E-2</v>
      </c>
      <c r="NF53">
        <v>0.92039720000000003</v>
      </c>
      <c r="NG53">
        <v>18.875430000000001</v>
      </c>
      <c r="NH53" s="1">
        <v>5.5374719999999998E-5</v>
      </c>
      <c r="NI53" s="1">
        <v>1.193255E-2</v>
      </c>
      <c r="NJ53">
        <v>0.91986140000000005</v>
      </c>
      <c r="NK53">
        <v>18.476659999999999</v>
      </c>
      <c r="NL53" s="1">
        <v>5.5319950000000002E-5</v>
      </c>
      <c r="NM53" s="1">
        <v>1.193493E-2</v>
      </c>
      <c r="NN53">
        <v>0.91939409999999999</v>
      </c>
      <c r="NO53">
        <v>17.76314</v>
      </c>
      <c r="NP53" s="1">
        <v>5.4310230000000003E-5</v>
      </c>
      <c r="NQ53" s="1">
        <v>1.17273E-2</v>
      </c>
      <c r="NR53">
        <v>0.91888740000000002</v>
      </c>
      <c r="NS53">
        <v>16.86627</v>
      </c>
      <c r="NT53" s="1">
        <v>5.2775599999999997E-5</v>
      </c>
      <c r="NU53" s="1">
        <v>1.1404009999999999E-2</v>
      </c>
      <c r="NV53">
        <v>0.91845949999999998</v>
      </c>
      <c r="NW53">
        <v>16.42775</v>
      </c>
      <c r="NX53" s="1">
        <v>5.1036689999999998E-5</v>
      </c>
      <c r="NY53" s="1">
        <v>1.1032770000000001E-2</v>
      </c>
      <c r="NZ53">
        <v>0.91822459999999995</v>
      </c>
      <c r="OA53">
        <v>16.664670000000001</v>
      </c>
      <c r="OB53" s="1">
        <v>4.9129190000000003E-5</v>
      </c>
      <c r="OC53">
        <v>1.0625829999999999E-2</v>
      </c>
      <c r="OD53">
        <v>0.9180663</v>
      </c>
      <c r="OE53">
        <v>16.750139999999998</v>
      </c>
      <c r="OF53" s="1">
        <v>4.6233580000000003E-5</v>
      </c>
      <c r="OG53" s="1">
        <v>1.0010750000000001E-2</v>
      </c>
      <c r="OH53">
        <v>0.91797220000000002</v>
      </c>
      <c r="OI53">
        <v>17.031680000000001</v>
      </c>
      <c r="OJ53" s="1">
        <v>4.2221690000000002E-5</v>
      </c>
      <c r="OK53" s="1">
        <v>9.1476700000000001E-3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1.185265</v>
      </c>
      <c r="G54">
        <v>16.000350000000001</v>
      </c>
      <c r="H54" s="1">
        <v>5.9227309999999997E-3</v>
      </c>
      <c r="I54" s="1">
        <v>0.7829779</v>
      </c>
      <c r="J54">
        <v>1.184744</v>
      </c>
      <c r="K54">
        <v>16.17728</v>
      </c>
      <c r="L54">
        <v>94.329800000000006</v>
      </c>
      <c r="M54">
        <v>18694.34</v>
      </c>
      <c r="N54">
        <v>1.184196</v>
      </c>
      <c r="O54">
        <v>16.549790000000002</v>
      </c>
      <c r="P54">
        <v>176.54650000000001</v>
      </c>
      <c r="Q54">
        <v>40304.019999999997</v>
      </c>
      <c r="R54">
        <v>1.1836040000000001</v>
      </c>
      <c r="S54">
        <v>16.336970000000001</v>
      </c>
      <c r="T54">
        <v>22.799679999999999</v>
      </c>
      <c r="U54">
        <v>5622.7049999999999</v>
      </c>
      <c r="V54">
        <v>1.1829799999999999</v>
      </c>
      <c r="W54">
        <v>15.87744</v>
      </c>
      <c r="X54">
        <v>0.9186377</v>
      </c>
      <c r="Y54">
        <v>233.9211</v>
      </c>
      <c r="Z54">
        <v>1.1822999999999999</v>
      </c>
      <c r="AA54">
        <v>15.343389999999999</v>
      </c>
      <c r="AB54">
        <v>9.0834129999999999E-2</v>
      </c>
      <c r="AC54">
        <v>20.837530000000001</v>
      </c>
      <c r="AD54">
        <v>1.1813709999999999</v>
      </c>
      <c r="AE54">
        <v>14.879289999999999</v>
      </c>
      <c r="AF54">
        <v>6.7192150000000006E-2</v>
      </c>
      <c r="AG54">
        <v>14.90372</v>
      </c>
      <c r="AH54">
        <v>1.1794789999999999</v>
      </c>
      <c r="AI54">
        <v>14.626049999999999</v>
      </c>
      <c r="AJ54" s="1">
        <v>6.0896899999999997E-2</v>
      </c>
      <c r="AK54">
        <v>13.5025</v>
      </c>
      <c r="AL54">
        <v>1.176752</v>
      </c>
      <c r="AM54">
        <v>15.19331</v>
      </c>
      <c r="AN54" s="1">
        <v>6.2735120000000005E-2</v>
      </c>
      <c r="AO54">
        <v>13.838200000000001</v>
      </c>
      <c r="AP54">
        <v>1.1730959999999999</v>
      </c>
      <c r="AQ54">
        <v>15.39913</v>
      </c>
      <c r="AR54" s="1">
        <v>7.2626399999999994E-2</v>
      </c>
      <c r="AS54">
        <v>16.06606</v>
      </c>
      <c r="AT54">
        <v>1.1688069999999999</v>
      </c>
      <c r="AU54">
        <v>15.55204</v>
      </c>
      <c r="AV54">
        <v>7.6474990000000007E-2</v>
      </c>
      <c r="AW54">
        <v>17.0458</v>
      </c>
      <c r="AX54">
        <v>1.1644509999999999</v>
      </c>
      <c r="AY54">
        <v>15.51849</v>
      </c>
      <c r="AZ54" s="1">
        <v>7.2642860000000004E-2</v>
      </c>
      <c r="BA54">
        <v>16.28471</v>
      </c>
      <c r="BB54">
        <v>1.1601919999999999</v>
      </c>
      <c r="BC54">
        <v>15.196</v>
      </c>
      <c r="BD54">
        <v>6.6150200000000006E-2</v>
      </c>
      <c r="BE54">
        <v>14.889139999999999</v>
      </c>
      <c r="BF54">
        <v>1.1559189999999999</v>
      </c>
      <c r="BG54">
        <v>14.667</v>
      </c>
      <c r="BH54" s="1">
        <v>5.8733220000000003E-2</v>
      </c>
      <c r="BI54">
        <v>13.268890000000001</v>
      </c>
      <c r="BJ54">
        <v>1.1511530000000001</v>
      </c>
      <c r="BK54">
        <v>14.494109999999999</v>
      </c>
      <c r="BL54" s="1">
        <v>5.1640659999999998E-2</v>
      </c>
      <c r="BM54">
        <v>11.70689</v>
      </c>
      <c r="BN54">
        <v>1.1462909999999999</v>
      </c>
      <c r="BO54">
        <v>14.74746</v>
      </c>
      <c r="BP54" s="1">
        <v>4.526637E-2</v>
      </c>
      <c r="BQ54">
        <v>10.29989</v>
      </c>
      <c r="BR54">
        <v>1.14167</v>
      </c>
      <c r="BS54">
        <v>15.34413</v>
      </c>
      <c r="BT54" s="1">
        <v>3.9576750000000001E-2</v>
      </c>
      <c r="BU54">
        <v>9.0366309999999999</v>
      </c>
      <c r="BV54">
        <v>1.1368849999999999</v>
      </c>
      <c r="BW54">
        <v>16.06324</v>
      </c>
      <c r="BX54" s="1">
        <v>3.4670960000000001E-2</v>
      </c>
      <c r="BY54">
        <v>7.9439739999999999</v>
      </c>
      <c r="BZ54">
        <v>1.1314660000000001</v>
      </c>
      <c r="CA54">
        <v>16.611730000000001</v>
      </c>
      <c r="CB54" s="1">
        <v>3.0473090000000001E-2</v>
      </c>
      <c r="CC54">
        <v>7.0078509999999996</v>
      </c>
      <c r="CD54">
        <v>1.1258600000000001</v>
      </c>
      <c r="CE54">
        <v>16.372199999999999</v>
      </c>
      <c r="CF54" s="1">
        <v>2.686771E-2</v>
      </c>
      <c r="CG54">
        <v>6.2034330000000004</v>
      </c>
      <c r="CH54">
        <v>1.1201080000000001</v>
      </c>
      <c r="CI54">
        <v>15.83643</v>
      </c>
      <c r="CJ54" s="1">
        <v>2.339306E-2</v>
      </c>
      <c r="CK54">
        <v>5.4251389999999997</v>
      </c>
      <c r="CL54">
        <v>1.114039</v>
      </c>
      <c r="CM54">
        <v>15.052770000000001</v>
      </c>
      <c r="CN54" s="1">
        <v>2.027236E-2</v>
      </c>
      <c r="CO54">
        <v>4.7196759999999998</v>
      </c>
      <c r="CP54">
        <v>1.107702</v>
      </c>
      <c r="CQ54">
        <v>14.256159999999999</v>
      </c>
      <c r="CR54" s="1">
        <v>1.754729E-2</v>
      </c>
      <c r="CS54">
        <v>4.101877</v>
      </c>
      <c r="CT54">
        <v>1.1008450000000001</v>
      </c>
      <c r="CU54">
        <v>14.24816</v>
      </c>
      <c r="CV54" s="1">
        <v>1.521689E-2</v>
      </c>
      <c r="CW54">
        <v>3.5718730000000001</v>
      </c>
      <c r="CX54">
        <v>1.0944830000000001</v>
      </c>
      <c r="CY54">
        <v>14.95445</v>
      </c>
      <c r="CZ54" s="1">
        <v>1.315066E-2</v>
      </c>
      <c r="DA54">
        <v>3.0997889999999999</v>
      </c>
      <c r="DB54">
        <v>1.087793</v>
      </c>
      <c r="DC54">
        <v>15.660690000000001</v>
      </c>
      <c r="DD54" s="1">
        <v>1.133292E-2</v>
      </c>
      <c r="DE54">
        <v>2.6820870000000001</v>
      </c>
      <c r="DF54">
        <v>1.082206</v>
      </c>
      <c r="DG54">
        <v>16.293189999999999</v>
      </c>
      <c r="DH54" s="1">
        <v>9.7871620000000003E-3</v>
      </c>
      <c r="DI54">
        <v>2.3216860000000001</v>
      </c>
      <c r="DJ54">
        <v>1.0756110000000001</v>
      </c>
      <c r="DK54">
        <v>16.398599999999998</v>
      </c>
      <c r="DL54" s="1">
        <v>8.4685249999999993E-3</v>
      </c>
      <c r="DM54">
        <v>2.0151669999999999</v>
      </c>
      <c r="DN54">
        <v>1.0687450000000001</v>
      </c>
      <c r="DO54">
        <v>16.268750000000001</v>
      </c>
      <c r="DP54" s="1">
        <v>7.305888E-3</v>
      </c>
      <c r="DQ54">
        <v>1.7445740000000001</v>
      </c>
      <c r="DR54">
        <v>1.0608109999999999</v>
      </c>
      <c r="DS54">
        <v>15.69331</v>
      </c>
      <c r="DT54" s="1">
        <v>6.2566210000000004E-3</v>
      </c>
      <c r="DU54">
        <v>1.500637</v>
      </c>
      <c r="DV54">
        <v>1.053013</v>
      </c>
      <c r="DW54">
        <v>14.93242</v>
      </c>
      <c r="DX54" s="1">
        <v>5.316922E-3</v>
      </c>
      <c r="DY54">
        <v>1.280219</v>
      </c>
      <c r="DZ54">
        <v>1.0474140000000001</v>
      </c>
      <c r="EA54">
        <v>14.8843</v>
      </c>
      <c r="EB54" s="1">
        <v>4.4991429999999997E-3</v>
      </c>
      <c r="EC54">
        <v>1.0854999999999999</v>
      </c>
      <c r="ED54">
        <v>1.0445930000000001</v>
      </c>
      <c r="EE54">
        <v>15.31776</v>
      </c>
      <c r="EF54" s="1">
        <v>3.7905249999999999E-3</v>
      </c>
      <c r="EG54">
        <v>0.91387030000000002</v>
      </c>
      <c r="EH54">
        <v>1.0439099999999999</v>
      </c>
      <c r="EI54">
        <v>16.03604</v>
      </c>
      <c r="EJ54" s="1">
        <v>3.0200380000000001E-3</v>
      </c>
      <c r="EK54">
        <v>0.72830980000000001</v>
      </c>
      <c r="EL54">
        <v>1.0441290000000001</v>
      </c>
      <c r="EM54">
        <v>16.65963</v>
      </c>
      <c r="EN54" s="1">
        <v>2.149069E-3</v>
      </c>
      <c r="EO54">
        <v>0.51853959999999999</v>
      </c>
      <c r="EP54">
        <v>1.044724</v>
      </c>
      <c r="EQ54">
        <v>16.77571</v>
      </c>
      <c r="ER54" s="1">
        <v>1.420506E-3</v>
      </c>
      <c r="ES54">
        <v>0.34193119999999999</v>
      </c>
      <c r="ET54">
        <v>1.045194</v>
      </c>
      <c r="EU54">
        <v>16.513459999999998</v>
      </c>
      <c r="EV54">
        <v>9.5312640000000002E-4</v>
      </c>
      <c r="EW54">
        <v>0.22806170000000001</v>
      </c>
      <c r="EX54">
        <v>1.0455209999999999</v>
      </c>
      <c r="EY54">
        <v>16.110099999999999</v>
      </c>
      <c r="EZ54" s="1">
        <v>6.9404880000000001E-4</v>
      </c>
      <c r="FA54">
        <v>0.1648221</v>
      </c>
      <c r="FB54">
        <v>1.0457559999999999</v>
      </c>
      <c r="FC54">
        <v>15.66492</v>
      </c>
      <c r="FD54" s="1">
        <v>5.5464649999999996E-4</v>
      </c>
      <c r="FE54">
        <v>0.13078980000000001</v>
      </c>
      <c r="FF54">
        <v>1.0458769999999999</v>
      </c>
      <c r="FG54">
        <v>16.102969999999999</v>
      </c>
      <c r="FH54" s="1">
        <v>4.7551720000000002E-4</v>
      </c>
      <c r="FI54">
        <v>0.11148429999999999</v>
      </c>
      <c r="FJ54">
        <v>1.0459529999999999</v>
      </c>
      <c r="FK54">
        <v>16.478380000000001</v>
      </c>
      <c r="FL54" s="1">
        <v>4.262208E-4</v>
      </c>
      <c r="FM54">
        <v>9.9452730000000003E-2</v>
      </c>
      <c r="FN54">
        <v>1.0459879999999999</v>
      </c>
      <c r="FO54">
        <v>16.997990000000001</v>
      </c>
      <c r="FP54" s="1">
        <v>3.9207700000000001E-4</v>
      </c>
      <c r="FQ54">
        <v>9.1115920000000003E-2</v>
      </c>
      <c r="FR54">
        <v>1.0460149999999999</v>
      </c>
      <c r="FS54">
        <v>17.523340000000001</v>
      </c>
      <c r="FT54" s="1">
        <v>3.6579409999999999E-4</v>
      </c>
      <c r="FU54">
        <v>8.467624E-2</v>
      </c>
      <c r="FV54">
        <v>1.046025</v>
      </c>
      <c r="FW54">
        <v>17.59366</v>
      </c>
      <c r="FX54" s="1">
        <v>3.4425990000000001E-4</v>
      </c>
      <c r="FY54">
        <v>7.9399440000000002E-2</v>
      </c>
      <c r="FZ54">
        <v>1.0460609999999999</v>
      </c>
      <c r="GA54">
        <v>16.926100000000002</v>
      </c>
      <c r="GB54" s="1">
        <v>3.2554980000000001E-4</v>
      </c>
      <c r="GC54">
        <v>7.4812400000000001E-2</v>
      </c>
      <c r="GD54">
        <v>1.046009</v>
      </c>
      <c r="GE54">
        <v>15.90293</v>
      </c>
      <c r="GF54" s="1">
        <v>3.086861E-4</v>
      </c>
      <c r="GG54">
        <v>7.0687440000000004E-2</v>
      </c>
      <c r="GH54">
        <v>1.0460449999999999</v>
      </c>
      <c r="GI54">
        <v>15.10867</v>
      </c>
      <c r="GJ54" s="1">
        <v>2.9318619999999998E-4</v>
      </c>
      <c r="GK54">
        <v>6.6895510000000005E-2</v>
      </c>
      <c r="GL54">
        <v>1.0460970000000001</v>
      </c>
      <c r="GM54">
        <v>15.48766</v>
      </c>
      <c r="GN54" s="1">
        <v>2.7871519999999998E-4</v>
      </c>
      <c r="GO54">
        <v>6.3363160000000002E-2</v>
      </c>
      <c r="GP54">
        <v>1.0460959999999999</v>
      </c>
      <c r="GQ54">
        <v>16.03641</v>
      </c>
      <c r="GR54" s="1">
        <v>2.6546540000000002E-4</v>
      </c>
      <c r="GS54">
        <v>6.01328E-2</v>
      </c>
      <c r="GT54">
        <v>1.0460989999999999</v>
      </c>
      <c r="GU54">
        <v>16.714320000000001</v>
      </c>
      <c r="GV54" s="1">
        <v>2.5305130000000001E-4</v>
      </c>
      <c r="GW54">
        <v>5.7118380000000003E-2</v>
      </c>
      <c r="GX54">
        <v>1.046046</v>
      </c>
      <c r="GY54">
        <v>17.65165</v>
      </c>
      <c r="GZ54" s="1">
        <v>2.4147510000000001E-4</v>
      </c>
      <c r="HA54">
        <v>5.4325739999999997E-2</v>
      </c>
      <c r="HB54">
        <v>1.046109</v>
      </c>
      <c r="HC54">
        <v>17.91217</v>
      </c>
      <c r="HD54" s="1">
        <v>2.3064139999999999E-4</v>
      </c>
      <c r="HE54">
        <v>5.1743310000000001E-2</v>
      </c>
      <c r="HF54">
        <v>1.046055</v>
      </c>
      <c r="HG54">
        <v>17.376999999999999</v>
      </c>
      <c r="HH54" s="1">
        <v>2.203184E-4</v>
      </c>
      <c r="HI54">
        <v>4.9306419999999997E-2</v>
      </c>
      <c r="HJ54">
        <v>1.0460389999999999</v>
      </c>
      <c r="HK54">
        <v>16.584620000000001</v>
      </c>
      <c r="HL54" s="1">
        <v>2.1037350000000001E-4</v>
      </c>
      <c r="HM54">
        <v>4.6979359999999998E-2</v>
      </c>
      <c r="HN54">
        <v>1.0460259999999999</v>
      </c>
      <c r="HO54">
        <v>15.746510000000001</v>
      </c>
      <c r="HP54" s="1">
        <v>2.00922E-4</v>
      </c>
      <c r="HQ54">
        <v>4.4789200000000001E-2</v>
      </c>
      <c r="HR54">
        <v>1.0460449999999999</v>
      </c>
      <c r="HS54">
        <v>15.838229999999999</v>
      </c>
      <c r="HT54" s="1">
        <v>1.920902E-4</v>
      </c>
      <c r="HU54">
        <v>4.2755889999999998E-2</v>
      </c>
      <c r="HV54">
        <v>1.046044</v>
      </c>
      <c r="HW54">
        <v>16.317640000000001</v>
      </c>
      <c r="HX54" s="1">
        <v>1.8382739999999999E-4</v>
      </c>
      <c r="HY54">
        <v>4.0866279999999998E-2</v>
      </c>
      <c r="HZ54">
        <v>1.0460419999999999</v>
      </c>
      <c r="IA54">
        <v>17.011220000000002</v>
      </c>
      <c r="IB54" s="1">
        <v>1.7597089999999999E-4</v>
      </c>
      <c r="IC54">
        <v>3.908586E-2</v>
      </c>
      <c r="ID54">
        <v>1.0460469999999999</v>
      </c>
      <c r="IE54">
        <v>17.835450000000002</v>
      </c>
      <c r="IF54" s="1">
        <v>1.6833500000000001E-4</v>
      </c>
      <c r="IG54">
        <v>3.7360530000000003E-2</v>
      </c>
      <c r="IH54">
        <v>1.0460959999999999</v>
      </c>
      <c r="II54">
        <v>17.983910000000002</v>
      </c>
      <c r="IJ54" s="1">
        <v>1.6125429999999999E-4</v>
      </c>
      <c r="IK54">
        <v>3.5767939999999998E-2</v>
      </c>
      <c r="IL54">
        <v>1.0460780000000001</v>
      </c>
      <c r="IM54">
        <v>17.490179999999999</v>
      </c>
      <c r="IN54" s="1">
        <v>1.544909E-4</v>
      </c>
      <c r="IO54">
        <v>3.4253810000000003E-2</v>
      </c>
      <c r="IP54">
        <v>1.046087</v>
      </c>
      <c r="IQ54">
        <v>16.574349999999999</v>
      </c>
      <c r="IR54" s="1">
        <v>1.481012E-4</v>
      </c>
      <c r="IS54">
        <v>3.282873E-2</v>
      </c>
      <c r="IT54">
        <v>1.046081</v>
      </c>
      <c r="IU54">
        <v>15.51952</v>
      </c>
      <c r="IV54" s="1">
        <v>1.4204119999999999E-4</v>
      </c>
      <c r="IW54">
        <v>3.1477190000000002E-2</v>
      </c>
      <c r="IX54">
        <v>1.0460430000000001</v>
      </c>
      <c r="IY54">
        <v>15.259650000000001</v>
      </c>
      <c r="IZ54" s="1">
        <v>1.362953E-4</v>
      </c>
      <c r="JA54">
        <v>3.0197990000000001E-2</v>
      </c>
      <c r="JB54">
        <v>1.046028</v>
      </c>
      <c r="JC54">
        <v>15.03393</v>
      </c>
      <c r="JD54" s="1">
        <v>1.3074270000000001E-4</v>
      </c>
      <c r="JE54">
        <v>2.8966450000000001E-2</v>
      </c>
      <c r="JF54">
        <v>1.046081</v>
      </c>
      <c r="JG54">
        <v>15.404059999999999</v>
      </c>
      <c r="JH54" s="1">
        <v>1.2549029999999999E-4</v>
      </c>
      <c r="JI54">
        <v>2.7798550000000002E-2</v>
      </c>
      <c r="JJ54">
        <v>1.046054</v>
      </c>
      <c r="JK54">
        <v>15.81733</v>
      </c>
      <c r="JL54" s="1">
        <v>1.206187E-4</v>
      </c>
      <c r="JM54">
        <v>2.6717379999999999E-2</v>
      </c>
      <c r="JN54">
        <v>1.0460590000000001</v>
      </c>
      <c r="JO54">
        <v>16.177009999999999</v>
      </c>
      <c r="JP54" s="1">
        <v>1.159012E-4</v>
      </c>
      <c r="JQ54">
        <v>2.567417E-2</v>
      </c>
      <c r="JR54">
        <v>1.0460780000000001</v>
      </c>
      <c r="JS54">
        <v>16.48517</v>
      </c>
      <c r="JT54" s="1">
        <v>1.114464E-4</v>
      </c>
      <c r="JU54">
        <v>2.4686300000000001E-2</v>
      </c>
      <c r="JV54">
        <v>1.046082</v>
      </c>
      <c r="JW54">
        <v>16.428090000000001</v>
      </c>
      <c r="JX54" s="1">
        <v>1.0722369999999999E-4</v>
      </c>
      <c r="JY54">
        <v>2.3749780000000002E-2</v>
      </c>
      <c r="JZ54">
        <v>1.0460670000000001</v>
      </c>
      <c r="KA54">
        <v>16.242190000000001</v>
      </c>
      <c r="KB54" s="1">
        <v>1.032021E-4</v>
      </c>
      <c r="KC54">
        <v>2.2855940000000002E-2</v>
      </c>
      <c r="KD54">
        <v>1.0459639999999999</v>
      </c>
      <c r="KE54">
        <v>16.81371</v>
      </c>
      <c r="KF54" s="1">
        <v>9.9348919999999995E-5</v>
      </c>
      <c r="KG54">
        <v>2.20038E-2</v>
      </c>
      <c r="KH54">
        <v>1.0458350000000001</v>
      </c>
      <c r="KI54">
        <v>17.116250000000001</v>
      </c>
      <c r="KJ54" s="1">
        <v>9.5809629999999994E-5</v>
      </c>
      <c r="KK54">
        <v>2.121934E-2</v>
      </c>
      <c r="KL54">
        <v>1.0456270000000001</v>
      </c>
      <c r="KM54">
        <v>17.314119999999999</v>
      </c>
      <c r="KN54" s="1">
        <v>9.3592690000000002E-5</v>
      </c>
      <c r="KO54">
        <v>2.0716499999999999E-2</v>
      </c>
      <c r="KP54">
        <v>1.0453790000000001</v>
      </c>
      <c r="KQ54">
        <v>17.57612</v>
      </c>
      <c r="KR54" s="1">
        <v>9.2942219999999994E-5</v>
      </c>
      <c r="KS54">
        <v>2.0567709999999999E-2</v>
      </c>
      <c r="KT54">
        <v>1.0451649999999999</v>
      </c>
      <c r="KU54">
        <v>17.28322</v>
      </c>
      <c r="KV54" s="1">
        <v>9.2212099999999998E-5</v>
      </c>
      <c r="KW54">
        <v>2.04172E-2</v>
      </c>
      <c r="KX54">
        <v>1.0448740000000001</v>
      </c>
      <c r="KY54">
        <v>16.614129999999999</v>
      </c>
      <c r="KZ54" s="1">
        <v>9.0517420000000003E-5</v>
      </c>
      <c r="LA54">
        <v>2.0054010000000001E-2</v>
      </c>
      <c r="LB54">
        <v>1.0446139999999999</v>
      </c>
      <c r="LC54">
        <v>15.852370000000001</v>
      </c>
      <c r="LD54" s="1">
        <v>8.8064309999999997E-5</v>
      </c>
      <c r="LE54">
        <v>1.952019E-2</v>
      </c>
      <c r="LF54">
        <v>1.0443519999999999</v>
      </c>
      <c r="LG54">
        <v>15.21959</v>
      </c>
      <c r="LH54" s="1">
        <v>8.5242940000000006E-5</v>
      </c>
      <c r="LI54">
        <v>1.8900130000000001E-2</v>
      </c>
      <c r="LJ54">
        <v>1.0441910000000001</v>
      </c>
      <c r="LK54">
        <v>15.644019999999999</v>
      </c>
      <c r="LL54" s="1">
        <v>8.2247129999999996E-5</v>
      </c>
      <c r="LM54">
        <v>1.8240159999999998E-2</v>
      </c>
      <c r="LN54">
        <v>1.0440320000000001</v>
      </c>
      <c r="LO54">
        <v>16.10791</v>
      </c>
      <c r="LP54" s="1">
        <v>7.9181739999999997E-5</v>
      </c>
      <c r="LQ54">
        <v>1.756342E-2</v>
      </c>
      <c r="LR54">
        <v>1.0440419999999999</v>
      </c>
      <c r="LS54">
        <v>16.984310000000001</v>
      </c>
      <c r="LT54" s="1">
        <v>7.5330329999999995E-5</v>
      </c>
      <c r="LU54" s="1">
        <v>1.672001E-2</v>
      </c>
      <c r="LV54">
        <v>1.044052</v>
      </c>
      <c r="LW54">
        <v>18.439430000000002</v>
      </c>
      <c r="LX54" s="1">
        <v>7.0490690000000005E-5</v>
      </c>
      <c r="LY54" s="1">
        <v>1.5652869999999999E-2</v>
      </c>
      <c r="LZ54">
        <v>1.0440499999999999</v>
      </c>
      <c r="MA54">
        <v>19.10446</v>
      </c>
      <c r="MB54" s="1">
        <v>6.5893040000000004E-5</v>
      </c>
      <c r="MC54" s="1">
        <v>1.462801E-2</v>
      </c>
      <c r="MD54">
        <v>1.0440309999999999</v>
      </c>
      <c r="ME54">
        <v>18.668099999999999</v>
      </c>
      <c r="MF54" s="1">
        <v>6.2305039999999997E-5</v>
      </c>
      <c r="MG54" s="1">
        <v>1.3823469999999999E-2</v>
      </c>
      <c r="MH54">
        <v>1.044062</v>
      </c>
      <c r="MI54">
        <v>17.922879999999999</v>
      </c>
      <c r="MJ54" s="1">
        <v>5.9489330000000002E-5</v>
      </c>
      <c r="MK54" s="1">
        <v>1.3194539999999999E-2</v>
      </c>
      <c r="ML54">
        <v>1.044055</v>
      </c>
      <c r="MM54">
        <v>17.381640000000001</v>
      </c>
      <c r="MN54" s="1">
        <v>5.7120529999999998E-5</v>
      </c>
      <c r="MO54" s="1">
        <v>1.266715E-2</v>
      </c>
      <c r="MP54">
        <v>1.0439659999999999</v>
      </c>
      <c r="MQ54">
        <v>17.461739999999999</v>
      </c>
      <c r="MR54" s="1">
        <v>5.5011549999999997E-5</v>
      </c>
      <c r="MS54" s="1">
        <v>1.219982E-2</v>
      </c>
      <c r="MT54">
        <v>1.043644</v>
      </c>
      <c r="MU54">
        <v>17.405670000000001</v>
      </c>
      <c r="MV54" s="1">
        <v>5.3226429999999998E-5</v>
      </c>
      <c r="MW54" s="1">
        <v>1.180058E-2</v>
      </c>
      <c r="MX54">
        <v>1.043185</v>
      </c>
      <c r="MY54">
        <v>17.707540000000002</v>
      </c>
      <c r="MZ54" s="1">
        <v>5.2830420000000003E-5</v>
      </c>
      <c r="NA54" s="1">
        <v>1.169944E-2</v>
      </c>
      <c r="NB54">
        <v>1.04267</v>
      </c>
      <c r="NC54">
        <v>18.593139999999998</v>
      </c>
      <c r="ND54" s="1">
        <v>5.4127489999999999E-5</v>
      </c>
      <c r="NE54" s="1">
        <v>1.19816E-2</v>
      </c>
      <c r="NF54">
        <v>1.0421260000000001</v>
      </c>
      <c r="NG54">
        <v>18.913550000000001</v>
      </c>
      <c r="NH54" s="1">
        <v>5.5326040000000001E-5</v>
      </c>
      <c r="NI54" s="1">
        <v>1.225854E-2</v>
      </c>
      <c r="NJ54">
        <v>1.0415920000000001</v>
      </c>
      <c r="NK54">
        <v>18.543990000000001</v>
      </c>
      <c r="NL54" s="1">
        <v>5.5357810000000001E-5</v>
      </c>
      <c r="NM54" s="1">
        <v>1.227987E-2</v>
      </c>
      <c r="NN54">
        <v>1.041067</v>
      </c>
      <c r="NO54">
        <v>17.853269999999998</v>
      </c>
      <c r="NP54" s="1">
        <v>5.4401419999999999E-5</v>
      </c>
      <c r="NQ54" s="1">
        <v>1.20778E-2</v>
      </c>
      <c r="NR54">
        <v>1.040554</v>
      </c>
      <c r="NS54">
        <v>16.965039999999998</v>
      </c>
      <c r="NT54" s="1">
        <v>5.2894930000000003E-5</v>
      </c>
      <c r="NU54">
        <v>1.1750439999999999E-2</v>
      </c>
      <c r="NV54">
        <v>1.0401199999999999</v>
      </c>
      <c r="NW54">
        <v>16.527059999999999</v>
      </c>
      <c r="NX54" s="1">
        <v>5.1163360000000003E-5</v>
      </c>
      <c r="NY54">
        <v>1.136844E-2</v>
      </c>
      <c r="NZ54">
        <v>1.039874</v>
      </c>
      <c r="OA54">
        <v>16.755230000000001</v>
      </c>
      <c r="OB54" s="1">
        <v>4.928403E-5</v>
      </c>
      <c r="OC54" s="1">
        <v>1.095456E-2</v>
      </c>
      <c r="OD54">
        <v>1.039798</v>
      </c>
      <c r="OE54">
        <v>16.819939999999999</v>
      </c>
      <c r="OF54" s="1">
        <v>4.6489929999999999E-5</v>
      </c>
      <c r="OG54" s="1">
        <v>1.0344610000000001E-2</v>
      </c>
      <c r="OH54">
        <v>1.039757</v>
      </c>
      <c r="OI54">
        <v>17.065619999999999</v>
      </c>
      <c r="OJ54" s="1">
        <v>4.2518180000000001E-5</v>
      </c>
      <c r="OK54" s="1">
        <v>9.4679240000000008E-3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0.9809253</v>
      </c>
      <c r="G55">
        <v>16.020890000000001</v>
      </c>
      <c r="H55" s="1">
        <v>5.0598799999999997E-4</v>
      </c>
      <c r="I55" s="1">
        <v>0.14153589999999999</v>
      </c>
      <c r="J55">
        <v>0.9799911</v>
      </c>
      <c r="K55">
        <v>16.203959999999999</v>
      </c>
      <c r="L55">
        <v>75.582989999999995</v>
      </c>
      <c r="M55">
        <v>17817.86</v>
      </c>
      <c r="N55">
        <v>0.97910660000000005</v>
      </c>
      <c r="O55">
        <v>16.570080000000001</v>
      </c>
      <c r="P55">
        <v>188.4881</v>
      </c>
      <c r="Q55">
        <v>54097.03</v>
      </c>
      <c r="R55">
        <v>0.97810779999999997</v>
      </c>
      <c r="S55">
        <v>16.37754</v>
      </c>
      <c r="T55">
        <v>28.540890000000001</v>
      </c>
      <c r="U55">
        <v>9275.1579999999994</v>
      </c>
      <c r="V55">
        <v>0.97713170000000005</v>
      </c>
      <c r="W55">
        <v>15.94042</v>
      </c>
      <c r="X55">
        <v>1.238599</v>
      </c>
      <c r="Y55">
        <v>431.47590000000002</v>
      </c>
      <c r="Z55">
        <v>0.97611999999999999</v>
      </c>
      <c r="AA55">
        <v>15.39991</v>
      </c>
      <c r="AB55">
        <v>9.9205050000000003E-2</v>
      </c>
      <c r="AC55">
        <v>30.009530000000002</v>
      </c>
      <c r="AD55">
        <v>0.97481790000000001</v>
      </c>
      <c r="AE55">
        <v>14.93252</v>
      </c>
      <c r="AF55">
        <v>6.7832100000000006E-2</v>
      </c>
      <c r="AG55">
        <v>18.997800000000002</v>
      </c>
      <c r="AH55">
        <v>0.9724891</v>
      </c>
      <c r="AI55">
        <v>14.657550000000001</v>
      </c>
      <c r="AJ55">
        <v>6.123485E-2</v>
      </c>
      <c r="AK55">
        <v>17.121860000000002</v>
      </c>
      <c r="AL55">
        <v>0.96920059999999997</v>
      </c>
      <c r="AM55">
        <v>15.20872</v>
      </c>
      <c r="AN55" s="1">
        <v>6.2150940000000002E-2</v>
      </c>
      <c r="AO55">
        <v>17.246459999999999</v>
      </c>
      <c r="AP55">
        <v>0.9654372</v>
      </c>
      <c r="AQ55">
        <v>15.426920000000001</v>
      </c>
      <c r="AR55" s="1">
        <v>7.1935299999999994E-2</v>
      </c>
      <c r="AS55">
        <v>19.98705</v>
      </c>
      <c r="AT55">
        <v>0.96148199999999995</v>
      </c>
      <c r="AU55">
        <v>15.57694</v>
      </c>
      <c r="AV55" s="1">
        <v>7.6456389999999999E-2</v>
      </c>
      <c r="AW55">
        <v>21.435490000000001</v>
      </c>
      <c r="AX55">
        <v>0.95753029999999995</v>
      </c>
      <c r="AY55">
        <v>15.55824</v>
      </c>
      <c r="AZ55" s="1">
        <v>7.3039140000000002E-2</v>
      </c>
      <c r="BA55">
        <v>20.620100000000001</v>
      </c>
      <c r="BB55">
        <v>0.95375200000000004</v>
      </c>
      <c r="BC55">
        <v>15.25672</v>
      </c>
      <c r="BD55" s="1">
        <v>6.6665169999999996E-2</v>
      </c>
      <c r="BE55">
        <v>18.897200000000002</v>
      </c>
      <c r="BF55">
        <v>0.9499744</v>
      </c>
      <c r="BG55">
        <v>14.74187</v>
      </c>
      <c r="BH55" s="1">
        <v>5.9285379999999999E-2</v>
      </c>
      <c r="BI55">
        <v>16.86476</v>
      </c>
      <c r="BJ55">
        <v>0.94595280000000004</v>
      </c>
      <c r="BK55">
        <v>14.5556</v>
      </c>
      <c r="BL55">
        <v>5.2141159999999999E-2</v>
      </c>
      <c r="BM55">
        <v>14.874309999999999</v>
      </c>
      <c r="BN55">
        <v>0.94177619999999995</v>
      </c>
      <c r="BO55">
        <v>14.799630000000001</v>
      </c>
      <c r="BP55" s="1">
        <v>4.571915E-2</v>
      </c>
      <c r="BQ55">
        <v>13.08061</v>
      </c>
      <c r="BR55">
        <v>0.93778130000000004</v>
      </c>
      <c r="BS55">
        <v>15.38794</v>
      </c>
      <c r="BT55" s="1">
        <v>3.9976520000000001E-2</v>
      </c>
      <c r="BU55">
        <v>11.46936</v>
      </c>
      <c r="BV55">
        <v>0.93365189999999998</v>
      </c>
      <c r="BW55">
        <v>16.101749999999999</v>
      </c>
      <c r="BX55" s="1">
        <v>3.5014469999999999E-2</v>
      </c>
      <c r="BY55">
        <v>10.07358</v>
      </c>
      <c r="BZ55">
        <v>0.92946700000000004</v>
      </c>
      <c r="CA55">
        <v>16.64969</v>
      </c>
      <c r="CB55" s="1">
        <v>3.0764759999999999E-2</v>
      </c>
      <c r="CC55">
        <v>8.8747609999999995</v>
      </c>
      <c r="CD55">
        <v>0.92541620000000002</v>
      </c>
      <c r="CE55">
        <v>16.43046</v>
      </c>
      <c r="CF55" s="1">
        <v>2.7132400000000001E-2</v>
      </c>
      <c r="CG55">
        <v>7.8476520000000001</v>
      </c>
      <c r="CH55">
        <v>0.92134020000000005</v>
      </c>
      <c r="CI55">
        <v>15.911049999999999</v>
      </c>
      <c r="CJ55" s="1">
        <v>2.3650049999999999E-2</v>
      </c>
      <c r="CK55">
        <v>6.8627050000000001</v>
      </c>
      <c r="CL55">
        <v>0.9171686</v>
      </c>
      <c r="CM55">
        <v>15.15394</v>
      </c>
      <c r="CN55" s="1">
        <v>2.0496919999999998E-2</v>
      </c>
      <c r="CO55">
        <v>5.9612340000000001</v>
      </c>
      <c r="CP55">
        <v>0.91279429999999995</v>
      </c>
      <c r="CQ55">
        <v>14.35355</v>
      </c>
      <c r="CR55" s="1">
        <v>1.7743080000000001E-2</v>
      </c>
      <c r="CS55">
        <v>5.1724800000000002</v>
      </c>
      <c r="CT55">
        <v>0.90819490000000003</v>
      </c>
      <c r="CU55">
        <v>14.317640000000001</v>
      </c>
      <c r="CV55" s="1">
        <v>1.5387100000000001E-2</v>
      </c>
      <c r="CW55">
        <v>4.4953919999999998</v>
      </c>
      <c r="CX55">
        <v>0.90353439999999996</v>
      </c>
      <c r="CY55">
        <v>15.00267</v>
      </c>
      <c r="CZ55" s="1">
        <v>1.330286E-2</v>
      </c>
      <c r="DA55">
        <v>3.896814</v>
      </c>
      <c r="DB55">
        <v>0.89885090000000001</v>
      </c>
      <c r="DC55">
        <v>15.695970000000001</v>
      </c>
      <c r="DD55" s="1">
        <v>1.1466779999999999E-2</v>
      </c>
      <c r="DE55">
        <v>3.3664480000000001</v>
      </c>
      <c r="DF55">
        <v>0.89549469999999998</v>
      </c>
      <c r="DG55">
        <v>16.323029999999999</v>
      </c>
      <c r="DH55" s="1">
        <v>9.9002910000000003E-3</v>
      </c>
      <c r="DI55">
        <v>2.9061129999999999</v>
      </c>
      <c r="DJ55">
        <v>0.89161880000000004</v>
      </c>
      <c r="DK55">
        <v>16.431760000000001</v>
      </c>
      <c r="DL55" s="1">
        <v>8.5668819999999996E-3</v>
      </c>
      <c r="DM55">
        <v>2.5153539999999999</v>
      </c>
      <c r="DN55">
        <v>0.88761880000000004</v>
      </c>
      <c r="DO55">
        <v>16.329049999999999</v>
      </c>
      <c r="DP55" s="1">
        <v>7.3937439999999998E-3</v>
      </c>
      <c r="DQ55">
        <v>2.171672</v>
      </c>
      <c r="DR55">
        <v>0.88289609999999996</v>
      </c>
      <c r="DS55">
        <v>15.784560000000001</v>
      </c>
      <c r="DT55" s="1">
        <v>6.3365369999999997E-3</v>
      </c>
      <c r="DU55">
        <v>1.863089</v>
      </c>
      <c r="DV55">
        <v>0.87882099999999996</v>
      </c>
      <c r="DW55">
        <v>15.018370000000001</v>
      </c>
      <c r="DX55" s="1">
        <v>5.3884939999999997E-3</v>
      </c>
      <c r="DY55">
        <v>1.585083</v>
      </c>
      <c r="DZ55">
        <v>0.8759941</v>
      </c>
      <c r="EA55">
        <v>14.96313</v>
      </c>
      <c r="EB55" s="1">
        <v>4.5617119999999999E-3</v>
      </c>
      <c r="EC55">
        <v>1.340876</v>
      </c>
      <c r="ED55">
        <v>0.87631550000000002</v>
      </c>
      <c r="EE55">
        <v>15.3954</v>
      </c>
      <c r="EF55" s="1">
        <v>3.8490479999999999E-3</v>
      </c>
      <c r="EG55">
        <v>1.1264099999999999</v>
      </c>
      <c r="EH55">
        <v>0.87835430000000003</v>
      </c>
      <c r="EI55">
        <v>16.101890000000001</v>
      </c>
      <c r="EJ55" s="1">
        <v>3.0907310000000002E-3</v>
      </c>
      <c r="EK55">
        <v>0.90241700000000002</v>
      </c>
      <c r="EL55">
        <v>0.88045450000000003</v>
      </c>
      <c r="EM55">
        <v>16.70589</v>
      </c>
      <c r="EN55" s="1">
        <v>2.220554E-3</v>
      </c>
      <c r="EO55">
        <v>0.64822679999999999</v>
      </c>
      <c r="EP55">
        <v>0.88213830000000004</v>
      </c>
      <c r="EQ55">
        <v>16.805569999999999</v>
      </c>
      <c r="ER55" s="1">
        <v>1.4726800000000001E-3</v>
      </c>
      <c r="ES55">
        <v>0.42867840000000001</v>
      </c>
      <c r="ET55">
        <v>0.88327500000000003</v>
      </c>
      <c r="EU55">
        <v>16.54964</v>
      </c>
      <c r="EV55">
        <v>9.8388509999999992E-4</v>
      </c>
      <c r="EW55">
        <v>0.28432069999999998</v>
      </c>
      <c r="EX55">
        <v>0.88401680000000005</v>
      </c>
      <c r="EY55">
        <v>16.182649999999999</v>
      </c>
      <c r="EZ55" s="1">
        <v>7.1060019999999999E-4</v>
      </c>
      <c r="FA55">
        <v>0.20340749999999999</v>
      </c>
      <c r="FB55">
        <v>0.88447209999999998</v>
      </c>
      <c r="FC55">
        <v>15.77788</v>
      </c>
      <c r="FD55" s="1">
        <v>5.6374219999999996E-4</v>
      </c>
      <c r="FE55">
        <v>0.1599508</v>
      </c>
      <c r="FF55">
        <v>0.8847315</v>
      </c>
      <c r="FG55">
        <v>16.232780000000002</v>
      </c>
      <c r="FH55" s="1">
        <v>4.8092049999999998E-4</v>
      </c>
      <c r="FI55">
        <v>0.13549890000000001</v>
      </c>
      <c r="FJ55">
        <v>0.88486520000000002</v>
      </c>
      <c r="FK55">
        <v>16.582329999999999</v>
      </c>
      <c r="FL55" s="1">
        <v>4.297638E-4</v>
      </c>
      <c r="FM55">
        <v>0.1204205</v>
      </c>
      <c r="FN55">
        <v>0.88495210000000002</v>
      </c>
      <c r="FO55">
        <v>17.047360000000001</v>
      </c>
      <c r="FP55" s="1">
        <v>3.9468750000000002E-4</v>
      </c>
      <c r="FQ55">
        <v>0.1100985</v>
      </c>
      <c r="FR55">
        <v>0.88501589999999997</v>
      </c>
      <c r="FS55">
        <v>17.552299999999999</v>
      </c>
      <c r="FT55" s="1">
        <v>3.6788249999999999E-4</v>
      </c>
      <c r="FU55">
        <v>0.1021989</v>
      </c>
      <c r="FV55">
        <v>0.88502400000000003</v>
      </c>
      <c r="FW55">
        <v>17.634550000000001</v>
      </c>
      <c r="FX55" s="1">
        <v>3.4602649999999999E-4</v>
      </c>
      <c r="FY55">
        <v>9.5761100000000002E-2</v>
      </c>
      <c r="FZ55">
        <v>0.88505180000000006</v>
      </c>
      <c r="GA55">
        <v>17.01258</v>
      </c>
      <c r="GB55" s="1">
        <v>3.2712669999999998E-4</v>
      </c>
      <c r="GC55">
        <v>9.0196680000000001E-2</v>
      </c>
      <c r="GD55">
        <v>0.88504850000000002</v>
      </c>
      <c r="GE55">
        <v>16.015170000000001</v>
      </c>
      <c r="GF55" s="1">
        <v>3.1011809999999999E-4</v>
      </c>
      <c r="GG55">
        <v>8.5202319999999998E-2</v>
      </c>
      <c r="GH55">
        <v>0.88507619999999998</v>
      </c>
      <c r="GI55">
        <v>15.226240000000001</v>
      </c>
      <c r="GJ55" s="1">
        <v>2.9452839999999998E-4</v>
      </c>
      <c r="GK55">
        <v>8.0624600000000005E-2</v>
      </c>
      <c r="GL55">
        <v>0.88503799999999999</v>
      </c>
      <c r="GM55">
        <v>15.60487</v>
      </c>
      <c r="GN55" s="1">
        <v>2.7995359999999998E-4</v>
      </c>
      <c r="GO55">
        <v>7.6357839999999996E-2</v>
      </c>
      <c r="GP55">
        <v>0.88504439999999995</v>
      </c>
      <c r="GQ55">
        <v>16.137589999999999</v>
      </c>
      <c r="GR55" s="1">
        <v>2.6660570000000002E-4</v>
      </c>
      <c r="GS55">
        <v>7.2451619999999994E-2</v>
      </c>
      <c r="GT55">
        <v>0.88504000000000005</v>
      </c>
      <c r="GU55">
        <v>16.768529999999998</v>
      </c>
      <c r="GV55" s="1">
        <v>2.541283E-4</v>
      </c>
      <c r="GW55">
        <v>6.8817210000000004E-2</v>
      </c>
      <c r="GX55">
        <v>0.88502789999999998</v>
      </c>
      <c r="GY55">
        <v>17.677160000000001</v>
      </c>
      <c r="GZ55" s="1">
        <v>2.4246740000000001E-4</v>
      </c>
      <c r="HA55">
        <v>6.5440399999999996E-2</v>
      </c>
      <c r="HB55">
        <v>0.88504329999999998</v>
      </c>
      <c r="HC55">
        <v>17.944839999999999</v>
      </c>
      <c r="HD55" s="1">
        <v>2.315695E-4</v>
      </c>
      <c r="HE55">
        <v>6.2322370000000002E-2</v>
      </c>
      <c r="HF55">
        <v>0.88504079999999996</v>
      </c>
      <c r="HG55">
        <v>17.449940000000002</v>
      </c>
      <c r="HH55" s="1">
        <v>2.212045E-4</v>
      </c>
      <c r="HI55">
        <v>5.9387040000000002E-2</v>
      </c>
      <c r="HJ55">
        <v>0.88506750000000001</v>
      </c>
      <c r="HK55">
        <v>16.692270000000001</v>
      </c>
      <c r="HL55" s="1">
        <v>2.112184E-4</v>
      </c>
      <c r="HM55">
        <v>5.6582630000000002E-2</v>
      </c>
      <c r="HN55">
        <v>0.88506309999999999</v>
      </c>
      <c r="HO55">
        <v>15.87068</v>
      </c>
      <c r="HP55" s="1">
        <v>2.017117E-4</v>
      </c>
      <c r="HQ55">
        <v>5.3941049999999997E-2</v>
      </c>
      <c r="HR55">
        <v>0.88507979999999997</v>
      </c>
      <c r="HS55">
        <v>15.96725</v>
      </c>
      <c r="HT55" s="1">
        <v>1.928245E-4</v>
      </c>
      <c r="HU55">
        <v>5.1485969999999999E-2</v>
      </c>
      <c r="HV55">
        <v>0.88507199999999997</v>
      </c>
      <c r="HW55">
        <v>16.428370000000001</v>
      </c>
      <c r="HX55" s="1">
        <v>1.8450850000000001E-4</v>
      </c>
      <c r="HY55">
        <v>4.9204190000000002E-2</v>
      </c>
      <c r="HZ55">
        <v>0.88503089999999995</v>
      </c>
      <c r="IA55">
        <v>17.071259999999999</v>
      </c>
      <c r="IB55" s="1">
        <v>1.766304E-4</v>
      </c>
      <c r="IC55">
        <v>4.7060459999999998E-2</v>
      </c>
      <c r="ID55">
        <v>0.88507429999999998</v>
      </c>
      <c r="IE55">
        <v>17.872199999999999</v>
      </c>
      <c r="IF55" s="1">
        <v>1.689572E-4</v>
      </c>
      <c r="IG55">
        <v>4.4982800000000003E-2</v>
      </c>
      <c r="IH55">
        <v>0.88503609999999999</v>
      </c>
      <c r="II55">
        <v>18.019850000000002</v>
      </c>
      <c r="IJ55" s="1">
        <v>1.61836E-4</v>
      </c>
      <c r="IK55">
        <v>4.305987E-2</v>
      </c>
      <c r="IL55">
        <v>0.88503229999999999</v>
      </c>
      <c r="IM55">
        <v>17.557569999999998</v>
      </c>
      <c r="IN55" s="1">
        <v>1.5504160000000001E-4</v>
      </c>
      <c r="IO55">
        <v>4.1235540000000001E-2</v>
      </c>
      <c r="IP55">
        <v>0.88503069999999995</v>
      </c>
      <c r="IQ55">
        <v>16.68055</v>
      </c>
      <c r="IR55" s="1">
        <v>1.4862149999999999E-4</v>
      </c>
      <c r="IS55">
        <v>3.9517049999999998E-2</v>
      </c>
      <c r="IT55">
        <v>0.8850268</v>
      </c>
      <c r="IU55">
        <v>15.641550000000001</v>
      </c>
      <c r="IV55" s="1">
        <v>1.4253409999999999E-4</v>
      </c>
      <c r="IW55">
        <v>3.7888329999999998E-2</v>
      </c>
      <c r="IX55">
        <v>0.88507290000000005</v>
      </c>
      <c r="IY55">
        <v>15.38518</v>
      </c>
      <c r="IZ55" s="1">
        <v>1.3676439999999999E-4</v>
      </c>
      <c r="JA55">
        <v>3.6347619999999997E-2</v>
      </c>
      <c r="JB55">
        <v>0.88506110000000005</v>
      </c>
      <c r="JC55">
        <v>15.1275</v>
      </c>
      <c r="JD55" s="1">
        <v>1.3119689999999999E-4</v>
      </c>
      <c r="JE55">
        <v>3.4865420000000001E-2</v>
      </c>
      <c r="JF55">
        <v>0.8850268</v>
      </c>
      <c r="JG55">
        <v>15.44628</v>
      </c>
      <c r="JH55" s="1">
        <v>1.2591109999999999E-4</v>
      </c>
      <c r="JI55">
        <v>3.3456090000000001E-2</v>
      </c>
      <c r="JJ55">
        <v>0.88507910000000001</v>
      </c>
      <c r="JK55">
        <v>15.84144</v>
      </c>
      <c r="JL55" s="1">
        <v>1.210159E-4</v>
      </c>
      <c r="JM55">
        <v>3.2152640000000003E-2</v>
      </c>
      <c r="JN55">
        <v>0.88503600000000004</v>
      </c>
      <c r="JO55">
        <v>16.204070000000002</v>
      </c>
      <c r="JP55" s="1">
        <v>1.162854E-4</v>
      </c>
      <c r="JQ55">
        <v>3.089826E-2</v>
      </c>
      <c r="JR55">
        <v>0.8850247</v>
      </c>
      <c r="JS55">
        <v>16.541779999999999</v>
      </c>
      <c r="JT55" s="1">
        <v>1.118051E-4</v>
      </c>
      <c r="JU55">
        <v>2.970625E-2</v>
      </c>
      <c r="JV55">
        <v>0.88502619999999999</v>
      </c>
      <c r="JW55">
        <v>16.510660000000001</v>
      </c>
      <c r="JX55" s="1">
        <v>1.0756870000000001E-4</v>
      </c>
      <c r="JY55">
        <v>2.85785E-2</v>
      </c>
      <c r="JZ55">
        <v>0.88505129999999999</v>
      </c>
      <c r="KA55">
        <v>16.325060000000001</v>
      </c>
      <c r="KB55" s="1">
        <v>1.035292E-4</v>
      </c>
      <c r="KC55">
        <v>2.750149E-2</v>
      </c>
      <c r="KD55">
        <v>0.88501669999999999</v>
      </c>
      <c r="KE55">
        <v>16.901679999999999</v>
      </c>
      <c r="KF55" s="1">
        <v>9.9662120000000004E-5</v>
      </c>
      <c r="KG55">
        <v>2.6475530000000001E-2</v>
      </c>
      <c r="KH55">
        <v>0.88488469999999997</v>
      </c>
      <c r="KI55">
        <v>17.20317</v>
      </c>
      <c r="KJ55" s="1">
        <v>9.607513E-5</v>
      </c>
      <c r="KK55">
        <v>2.5520620000000001E-2</v>
      </c>
      <c r="KL55">
        <v>0.88475440000000005</v>
      </c>
      <c r="KM55">
        <v>17.388919999999999</v>
      </c>
      <c r="KN55" s="1">
        <v>9.3707089999999995E-5</v>
      </c>
      <c r="KO55">
        <v>2.4870389999999999E-2</v>
      </c>
      <c r="KP55">
        <v>0.88463689999999995</v>
      </c>
      <c r="KQ55">
        <v>17.638739999999999</v>
      </c>
      <c r="KR55" s="1">
        <v>9.2974670000000001E-5</v>
      </c>
      <c r="KS55">
        <v>2.4661039999999999E-2</v>
      </c>
      <c r="KT55">
        <v>0.88445370000000001</v>
      </c>
      <c r="KU55">
        <v>17.344370000000001</v>
      </c>
      <c r="KV55" s="1">
        <v>9.2300880000000001E-5</v>
      </c>
      <c r="KW55">
        <v>2.4492440000000001E-2</v>
      </c>
      <c r="KX55">
        <v>0.88437500000000002</v>
      </c>
      <c r="KY55">
        <v>16.692270000000001</v>
      </c>
      <c r="KZ55" s="1">
        <v>9.0686879999999999E-5</v>
      </c>
      <c r="LA55">
        <v>2.4078080000000002E-2</v>
      </c>
      <c r="LB55">
        <v>0.8842605</v>
      </c>
      <c r="LC55">
        <v>15.94224</v>
      </c>
      <c r="LD55" s="1">
        <v>8.8281649999999995E-5</v>
      </c>
      <c r="LE55">
        <v>2.3449540000000001E-2</v>
      </c>
      <c r="LF55">
        <v>0.88419820000000005</v>
      </c>
      <c r="LG55">
        <v>15.31532</v>
      </c>
      <c r="LH55" s="1">
        <v>8.5483809999999997E-5</v>
      </c>
      <c r="LI55">
        <v>2.270877E-2</v>
      </c>
      <c r="LJ55">
        <v>0.88416130000000004</v>
      </c>
      <c r="LK55">
        <v>15.75098</v>
      </c>
      <c r="LL55" s="1">
        <v>8.2495780000000002E-5</v>
      </c>
      <c r="LM55">
        <v>2.191717E-2</v>
      </c>
      <c r="LN55">
        <v>0.88416039999999996</v>
      </c>
      <c r="LO55">
        <v>16.199190000000002</v>
      </c>
      <c r="LP55" s="1">
        <v>7.9448669999999995E-5</v>
      </c>
      <c r="LQ55">
        <v>2.1107290000000001E-2</v>
      </c>
      <c r="LR55">
        <v>0.88423839999999998</v>
      </c>
      <c r="LS55">
        <v>17.033850000000001</v>
      </c>
      <c r="LT55" s="1">
        <v>7.5693720000000005E-5</v>
      </c>
      <c r="LU55">
        <v>2.0124309999999999E-2</v>
      </c>
      <c r="LV55">
        <v>0.88430580000000003</v>
      </c>
      <c r="LW55">
        <v>18.486699999999999</v>
      </c>
      <c r="LX55" s="1">
        <v>7.0901119999999999E-5</v>
      </c>
      <c r="LY55">
        <v>1.886177E-2</v>
      </c>
      <c r="LZ55">
        <v>0.88437169999999998</v>
      </c>
      <c r="MA55">
        <v>19.151620000000001</v>
      </c>
      <c r="MB55" s="1">
        <v>6.6242360000000005E-5</v>
      </c>
      <c r="MC55">
        <v>1.7616739999999999E-2</v>
      </c>
      <c r="MD55">
        <v>0.88438209999999995</v>
      </c>
      <c r="ME55">
        <v>18.733540000000001</v>
      </c>
      <c r="MF55" s="1">
        <v>6.2570350000000003E-5</v>
      </c>
      <c r="MG55">
        <v>1.6626559999999999E-2</v>
      </c>
      <c r="MH55">
        <v>0.88441879999999995</v>
      </c>
      <c r="MI55">
        <v>18.002500000000001</v>
      </c>
      <c r="MJ55" s="1">
        <v>5.9704909999999999E-5</v>
      </c>
      <c r="MK55">
        <v>1.5858130000000002E-2</v>
      </c>
      <c r="ML55">
        <v>0.88441369999999997</v>
      </c>
      <c r="MM55">
        <v>17.502569999999999</v>
      </c>
      <c r="MN55" s="1">
        <v>5.730469E-5</v>
      </c>
      <c r="MO55">
        <v>1.521665E-2</v>
      </c>
      <c r="MP55">
        <v>0.88430450000000005</v>
      </c>
      <c r="MQ55">
        <v>17.629280000000001</v>
      </c>
      <c r="MR55" s="1">
        <v>5.5179400000000002E-5</v>
      </c>
      <c r="MS55" s="1">
        <v>1.465175E-2</v>
      </c>
      <c r="MT55">
        <v>0.88410560000000005</v>
      </c>
      <c r="MU55">
        <v>17.563829999999999</v>
      </c>
      <c r="MV55" s="1">
        <v>5.3345769999999998E-5</v>
      </c>
      <c r="MW55" s="1">
        <v>1.4159130000000001E-2</v>
      </c>
      <c r="MX55">
        <v>0.88382660000000002</v>
      </c>
      <c r="MY55">
        <v>17.79205</v>
      </c>
      <c r="MZ55" s="1">
        <v>5.2788229999999999E-5</v>
      </c>
      <c r="NA55" s="1">
        <v>1.39875E-2</v>
      </c>
      <c r="NB55">
        <v>0.88352660000000005</v>
      </c>
      <c r="NC55">
        <v>18.635100000000001</v>
      </c>
      <c r="ND55" s="1">
        <v>5.3995269999999999E-5</v>
      </c>
      <c r="NE55" s="1">
        <v>1.4290539999999999E-2</v>
      </c>
      <c r="NF55">
        <v>0.88327060000000002</v>
      </c>
      <c r="NG55">
        <v>18.958220000000001</v>
      </c>
      <c r="NH55" s="1">
        <v>5.5259819999999997E-5</v>
      </c>
      <c r="NI55" s="1">
        <v>1.463511E-2</v>
      </c>
      <c r="NJ55">
        <v>0.88303039999999999</v>
      </c>
      <c r="NK55">
        <v>18.624040000000001</v>
      </c>
      <c r="NL55" s="1">
        <v>5.5393170000000001E-5</v>
      </c>
      <c r="NM55" s="1">
        <v>1.46868E-2</v>
      </c>
      <c r="NN55">
        <v>0.88282099999999997</v>
      </c>
      <c r="NO55">
        <v>17.96219</v>
      </c>
      <c r="NP55" s="1">
        <v>5.4502010000000002E-5</v>
      </c>
      <c r="NQ55" s="1">
        <v>1.445985E-2</v>
      </c>
      <c r="NR55">
        <v>0.88261350000000005</v>
      </c>
      <c r="NS55">
        <v>17.085629999999998</v>
      </c>
      <c r="NT55" s="1">
        <v>5.3029789999999998E-5</v>
      </c>
      <c r="NU55" s="1">
        <v>1.407369E-2</v>
      </c>
      <c r="NV55">
        <v>0.8825366</v>
      </c>
      <c r="NW55">
        <v>16.648800000000001</v>
      </c>
      <c r="NX55" s="1">
        <v>5.1308250000000001E-5</v>
      </c>
      <c r="NY55" s="1">
        <v>1.3614960000000001E-2</v>
      </c>
      <c r="NZ55">
        <v>0.88257779999999997</v>
      </c>
      <c r="OA55">
        <v>16.86994</v>
      </c>
      <c r="OB55" s="1">
        <v>4.9455890000000001E-5</v>
      </c>
      <c r="OC55" s="1">
        <v>1.3123070000000001E-2</v>
      </c>
      <c r="OD55">
        <v>0.88271549999999999</v>
      </c>
      <c r="OE55">
        <v>16.910360000000001</v>
      </c>
      <c r="OF55" s="1">
        <v>4.6774080000000002E-5</v>
      </c>
      <c r="OG55" s="1">
        <v>1.2424879999999999E-2</v>
      </c>
      <c r="OH55">
        <v>0.88277240000000001</v>
      </c>
      <c r="OI55">
        <v>17.110119999999998</v>
      </c>
      <c r="OJ55" s="1">
        <v>4.2860159999999997E-5</v>
      </c>
      <c r="OK55" s="1">
        <v>1.139687E-2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0.73580400000000001</v>
      </c>
      <c r="G56">
        <v>16.037960000000002</v>
      </c>
      <c r="H56" s="1">
        <v>9.5752699999999995E-5</v>
      </c>
      <c r="I56" s="1">
        <v>3.2681349999999998E-2</v>
      </c>
      <c r="J56">
        <v>0.73535200000000001</v>
      </c>
      <c r="K56">
        <v>16.2318</v>
      </c>
      <c r="L56">
        <v>54.376899999999999</v>
      </c>
      <c r="M56">
        <v>15266.85</v>
      </c>
      <c r="N56">
        <v>0.73491430000000002</v>
      </c>
      <c r="O56">
        <v>16.58812</v>
      </c>
      <c r="P56">
        <v>199.92429999999999</v>
      </c>
      <c r="Q56">
        <v>68886.55</v>
      </c>
      <c r="R56">
        <v>0.73441979999999996</v>
      </c>
      <c r="S56">
        <v>16.422270000000001</v>
      </c>
      <c r="T56">
        <v>38.098149999999997</v>
      </c>
      <c r="U56">
        <v>15030.55</v>
      </c>
      <c r="V56">
        <v>0.73390580000000005</v>
      </c>
      <c r="W56">
        <v>16.009450000000001</v>
      </c>
      <c r="X56">
        <v>1.8843589999999999</v>
      </c>
      <c r="Y56">
        <v>808.65890000000002</v>
      </c>
      <c r="Z56">
        <v>0.73340760000000005</v>
      </c>
      <c r="AA56">
        <v>15.464729999999999</v>
      </c>
      <c r="AB56">
        <v>0.1177894</v>
      </c>
      <c r="AC56">
        <v>45.28539</v>
      </c>
      <c r="AD56">
        <v>0.73271660000000005</v>
      </c>
      <c r="AE56">
        <v>14.993119999999999</v>
      </c>
      <c r="AF56">
        <v>6.8843360000000006E-2</v>
      </c>
      <c r="AG56">
        <v>23.602869999999999</v>
      </c>
      <c r="AH56">
        <v>0.73133459999999995</v>
      </c>
      <c r="AI56">
        <v>14.694129999999999</v>
      </c>
      <c r="AJ56" s="1">
        <v>6.1740589999999998E-2</v>
      </c>
      <c r="AK56">
        <v>21.10005</v>
      </c>
      <c r="AL56">
        <v>0.7293075</v>
      </c>
      <c r="AM56">
        <v>15.22053</v>
      </c>
      <c r="AN56" s="1">
        <v>6.1491129999999998E-2</v>
      </c>
      <c r="AO56">
        <v>20.867159999999998</v>
      </c>
      <c r="AP56">
        <v>0.72699499999999995</v>
      </c>
      <c r="AQ56">
        <v>15.45745</v>
      </c>
      <c r="AR56" s="1">
        <v>7.0949129999999999E-2</v>
      </c>
      <c r="AS56">
        <v>24.070930000000001</v>
      </c>
      <c r="AT56">
        <v>0.72467550000000003</v>
      </c>
      <c r="AU56">
        <v>15.60261</v>
      </c>
      <c r="AV56" s="1">
        <v>7.6332579999999997E-2</v>
      </c>
      <c r="AW56">
        <v>26.14207</v>
      </c>
      <c r="AX56">
        <v>0.72241319999999998</v>
      </c>
      <c r="AY56">
        <v>15.59822</v>
      </c>
      <c r="AZ56" s="1">
        <v>7.3537039999999998E-2</v>
      </c>
      <c r="BA56">
        <v>25.388190000000002</v>
      </c>
      <c r="BB56">
        <v>0.72039969999999998</v>
      </c>
      <c r="BC56">
        <v>15.322620000000001</v>
      </c>
      <c r="BD56" s="1">
        <v>6.7339339999999998E-2</v>
      </c>
      <c r="BE56">
        <v>23.360859999999999</v>
      </c>
      <c r="BF56">
        <v>0.71846620000000005</v>
      </c>
      <c r="BG56">
        <v>14.826739999999999</v>
      </c>
      <c r="BH56">
        <v>6.0024180000000003E-2</v>
      </c>
      <c r="BI56">
        <v>20.91283</v>
      </c>
      <c r="BJ56">
        <v>0.71642130000000004</v>
      </c>
      <c r="BK56">
        <v>14.621919999999999</v>
      </c>
      <c r="BL56" s="1">
        <v>5.2816750000000003E-2</v>
      </c>
      <c r="BM56">
        <v>18.466609999999999</v>
      </c>
      <c r="BN56">
        <v>0.71439350000000001</v>
      </c>
      <c r="BO56">
        <v>14.856199999999999</v>
      </c>
      <c r="BP56" s="1">
        <v>4.6329740000000001E-2</v>
      </c>
      <c r="BQ56">
        <v>16.255659999999999</v>
      </c>
      <c r="BR56">
        <v>0.71239549999999996</v>
      </c>
      <c r="BS56">
        <v>15.43281</v>
      </c>
      <c r="BT56">
        <v>4.0516719999999999E-2</v>
      </c>
      <c r="BU56">
        <v>14.265499999999999</v>
      </c>
      <c r="BV56">
        <v>0.71021040000000002</v>
      </c>
      <c r="BW56">
        <v>16.139959999999999</v>
      </c>
      <c r="BX56" s="1">
        <v>3.5479200000000002E-2</v>
      </c>
      <c r="BY56">
        <v>12.534560000000001</v>
      </c>
      <c r="BZ56">
        <v>0.70804979999999995</v>
      </c>
      <c r="CA56">
        <v>16.687249999999999</v>
      </c>
      <c r="CB56" s="1">
        <v>3.116099E-2</v>
      </c>
      <c r="CC56">
        <v>11.045400000000001</v>
      </c>
      <c r="CD56">
        <v>0.70621820000000002</v>
      </c>
      <c r="CE56">
        <v>16.493870000000001</v>
      </c>
      <c r="CF56" s="1">
        <v>2.7485849999999999E-2</v>
      </c>
      <c r="CG56">
        <v>9.7731220000000008</v>
      </c>
      <c r="CH56">
        <v>0.70450190000000001</v>
      </c>
      <c r="CI56">
        <v>15.992749999999999</v>
      </c>
      <c r="CJ56" s="1">
        <v>2.399575E-2</v>
      </c>
      <c r="CK56">
        <v>8.5670520000000003</v>
      </c>
      <c r="CL56">
        <v>0.70284999999999997</v>
      </c>
      <c r="CM56">
        <v>15.267659999999999</v>
      </c>
      <c r="CN56" s="1">
        <v>2.080005E-2</v>
      </c>
      <c r="CO56">
        <v>7.448455</v>
      </c>
      <c r="CP56">
        <v>0.70114019999999999</v>
      </c>
      <c r="CQ56">
        <v>14.465109999999999</v>
      </c>
      <c r="CR56" s="1">
        <v>1.8008150000000001E-2</v>
      </c>
      <c r="CS56">
        <v>6.4680730000000004</v>
      </c>
      <c r="CT56">
        <v>0.699322</v>
      </c>
      <c r="CU56">
        <v>14.395009999999999</v>
      </c>
      <c r="CV56" s="1">
        <v>1.561568E-2</v>
      </c>
      <c r="CW56">
        <v>5.6240750000000004</v>
      </c>
      <c r="CX56">
        <v>0.69730990000000004</v>
      </c>
      <c r="CY56">
        <v>15.05226</v>
      </c>
      <c r="CZ56" s="1">
        <v>1.350702E-2</v>
      </c>
      <c r="DA56">
        <v>4.881418</v>
      </c>
      <c r="DB56">
        <v>0.69546390000000002</v>
      </c>
      <c r="DC56">
        <v>15.730420000000001</v>
      </c>
      <c r="DD56" s="1">
        <v>1.1646790000000001E-2</v>
      </c>
      <c r="DE56">
        <v>4.2214109999999998</v>
      </c>
      <c r="DF56">
        <v>0.69512980000000002</v>
      </c>
      <c r="DG56">
        <v>16.349769999999999</v>
      </c>
      <c r="DH56" s="1">
        <v>1.005321E-2</v>
      </c>
      <c r="DI56">
        <v>3.6459510000000002</v>
      </c>
      <c r="DJ56">
        <v>0.69460029999999995</v>
      </c>
      <c r="DK56">
        <v>16.465540000000001</v>
      </c>
      <c r="DL56" s="1">
        <v>8.6989779999999996E-3</v>
      </c>
      <c r="DM56">
        <v>3.1581800000000002</v>
      </c>
      <c r="DN56">
        <v>0.69431869999999996</v>
      </c>
      <c r="DO56">
        <v>16.390219999999999</v>
      </c>
      <c r="DP56" s="1">
        <v>7.511284E-3</v>
      </c>
      <c r="DQ56">
        <v>2.7300930000000001</v>
      </c>
      <c r="DR56">
        <v>0.69371939999999999</v>
      </c>
      <c r="DS56">
        <v>15.886200000000001</v>
      </c>
      <c r="DT56" s="1">
        <v>6.4430599999999996E-3</v>
      </c>
      <c r="DU56">
        <v>2.3458800000000002</v>
      </c>
      <c r="DV56">
        <v>0.69332400000000005</v>
      </c>
      <c r="DW56">
        <v>15.12012</v>
      </c>
      <c r="DX56" s="1">
        <v>5.4838179999999997E-3</v>
      </c>
      <c r="DY56">
        <v>1.999393</v>
      </c>
      <c r="DZ56">
        <v>0.69338390000000005</v>
      </c>
      <c r="EA56">
        <v>15.0527</v>
      </c>
      <c r="EB56" s="1">
        <v>4.6448949999999996E-3</v>
      </c>
      <c r="EC56">
        <v>1.6940459999999999</v>
      </c>
      <c r="ED56">
        <v>0.69655860000000003</v>
      </c>
      <c r="EE56">
        <v>15.475770000000001</v>
      </c>
      <c r="EF56" s="1">
        <v>3.9254090000000004E-3</v>
      </c>
      <c r="EG56">
        <v>1.4258230000000001</v>
      </c>
      <c r="EH56">
        <v>0.70068399999999997</v>
      </c>
      <c r="EI56">
        <v>16.165410000000001</v>
      </c>
      <c r="EJ56" s="1">
        <v>3.1807160000000001E-3</v>
      </c>
      <c r="EK56">
        <v>1.1542159999999999</v>
      </c>
      <c r="EL56">
        <v>0.70427649999999997</v>
      </c>
      <c r="EM56">
        <v>16.757359999999998</v>
      </c>
      <c r="EN56" s="1">
        <v>2.3143980000000001E-3</v>
      </c>
      <c r="EO56">
        <v>0.84145720000000002</v>
      </c>
      <c r="EP56">
        <v>0.70691789999999999</v>
      </c>
      <c r="EQ56">
        <v>16.843319999999999</v>
      </c>
      <c r="ER56" s="1">
        <v>1.5433809999999999E-3</v>
      </c>
      <c r="ES56">
        <v>0.56054250000000005</v>
      </c>
      <c r="ET56">
        <v>0.70863759999999998</v>
      </c>
      <c r="EU56">
        <v>16.590679999999999</v>
      </c>
      <c r="EV56" s="1">
        <v>1.0263690000000001E-3</v>
      </c>
      <c r="EW56">
        <v>0.37026750000000003</v>
      </c>
      <c r="EX56">
        <v>0.70969340000000003</v>
      </c>
      <c r="EY56">
        <v>16.260619999999999</v>
      </c>
      <c r="EZ56" s="1">
        <v>7.3357550000000004E-4</v>
      </c>
      <c r="FA56">
        <v>0.26196039999999998</v>
      </c>
      <c r="FB56">
        <v>0.7103197</v>
      </c>
      <c r="FC56">
        <v>15.895960000000001</v>
      </c>
      <c r="FD56" s="1">
        <v>5.7629079999999997E-4</v>
      </c>
      <c r="FE56">
        <v>0.20375579999999999</v>
      </c>
      <c r="FF56">
        <v>0.71067009999999997</v>
      </c>
      <c r="FG56">
        <v>16.36769</v>
      </c>
      <c r="FH56" s="1">
        <v>4.8828540000000001E-4</v>
      </c>
      <c r="FI56">
        <v>0.17127899999999999</v>
      </c>
      <c r="FJ56">
        <v>0.71088459999999998</v>
      </c>
      <c r="FK56">
        <v>16.69988</v>
      </c>
      <c r="FL56" s="1">
        <v>4.3453630000000001E-4</v>
      </c>
      <c r="FM56">
        <v>0.15150040000000001</v>
      </c>
      <c r="FN56">
        <v>0.71098799999999995</v>
      </c>
      <c r="FO56">
        <v>17.107800000000001</v>
      </c>
      <c r="FP56" s="1">
        <v>3.981538E-4</v>
      </c>
      <c r="FQ56">
        <v>0.13814940000000001</v>
      </c>
      <c r="FR56">
        <v>0.71104250000000002</v>
      </c>
      <c r="FS56">
        <v>17.583100000000002</v>
      </c>
      <c r="FT56" s="1">
        <v>3.7063640000000001E-4</v>
      </c>
      <c r="FU56">
        <v>0.1280501</v>
      </c>
      <c r="FV56">
        <v>0.71107969999999998</v>
      </c>
      <c r="FW56">
        <v>17.678129999999999</v>
      </c>
      <c r="FX56" s="1">
        <v>3.4833839999999999E-4</v>
      </c>
      <c r="FY56">
        <v>0.1198756</v>
      </c>
      <c r="FZ56">
        <v>0.71110879999999999</v>
      </c>
      <c r="GA56">
        <v>17.11064</v>
      </c>
      <c r="GB56" s="1">
        <v>3.2917979999999998E-4</v>
      </c>
      <c r="GC56">
        <v>0.1128552</v>
      </c>
      <c r="GD56">
        <v>0.71109860000000003</v>
      </c>
      <c r="GE56">
        <v>16.147580000000001</v>
      </c>
      <c r="GF56" s="1">
        <v>3.1198249999999999E-4</v>
      </c>
      <c r="GG56">
        <v>0.1065738</v>
      </c>
      <c r="GH56">
        <v>0.71112509999999995</v>
      </c>
      <c r="GI56">
        <v>15.35703</v>
      </c>
      <c r="GJ56" s="1">
        <v>2.9626730000000001E-4</v>
      </c>
      <c r="GK56">
        <v>0.1008362</v>
      </c>
      <c r="GL56">
        <v>0.71111460000000004</v>
      </c>
      <c r="GM56">
        <v>15.725619999999999</v>
      </c>
      <c r="GN56" s="1">
        <v>2.8156140000000002E-4</v>
      </c>
      <c r="GO56">
        <v>9.5484379999999994E-2</v>
      </c>
      <c r="GP56">
        <v>0.71112410000000004</v>
      </c>
      <c r="GQ56">
        <v>16.245480000000001</v>
      </c>
      <c r="GR56" s="1">
        <v>2.6808300000000001E-4</v>
      </c>
      <c r="GS56">
        <v>9.0578919999999993E-2</v>
      </c>
      <c r="GT56">
        <v>0.71111729999999995</v>
      </c>
      <c r="GU56">
        <v>16.824639999999999</v>
      </c>
      <c r="GV56" s="1">
        <v>2.5552460000000002E-4</v>
      </c>
      <c r="GW56">
        <v>8.6030389999999998E-2</v>
      </c>
      <c r="GX56">
        <v>0.71110899999999999</v>
      </c>
      <c r="GY56">
        <v>17.698039999999999</v>
      </c>
      <c r="GZ56" s="1">
        <v>2.4375549999999999E-4</v>
      </c>
      <c r="HA56">
        <v>8.1793009999999999E-2</v>
      </c>
      <c r="HB56">
        <v>0.71115980000000001</v>
      </c>
      <c r="HC56">
        <v>17.981179999999998</v>
      </c>
      <c r="HD56" s="1">
        <v>2.3277169999999999E-4</v>
      </c>
      <c r="HE56">
        <v>7.7884990000000001E-2</v>
      </c>
      <c r="HF56">
        <v>0.71111650000000004</v>
      </c>
      <c r="HG56">
        <v>17.532060000000001</v>
      </c>
      <c r="HH56" s="1">
        <v>2.223468E-4</v>
      </c>
      <c r="HI56">
        <v>7.4213879999999996E-2</v>
      </c>
      <c r="HJ56">
        <v>0.71115859999999997</v>
      </c>
      <c r="HK56">
        <v>16.815249999999999</v>
      </c>
      <c r="HL56" s="1">
        <v>2.1231439999999999E-4</v>
      </c>
      <c r="HM56">
        <v>7.0712150000000001E-2</v>
      </c>
      <c r="HN56">
        <v>0.71111650000000004</v>
      </c>
      <c r="HO56">
        <v>16.011369999999999</v>
      </c>
      <c r="HP56" s="1">
        <v>2.027369E-4</v>
      </c>
      <c r="HQ56">
        <v>6.7403649999999996E-2</v>
      </c>
      <c r="HR56">
        <v>0.71112229999999998</v>
      </c>
      <c r="HS56">
        <v>16.106400000000001</v>
      </c>
      <c r="HT56" s="1">
        <v>1.937761E-4</v>
      </c>
      <c r="HU56">
        <v>6.432599E-2</v>
      </c>
      <c r="HV56">
        <v>0.71111800000000003</v>
      </c>
      <c r="HW56">
        <v>16.548069999999999</v>
      </c>
      <c r="HX56" s="1">
        <v>1.8539340000000001E-4</v>
      </c>
      <c r="HY56">
        <v>6.1465909999999999E-2</v>
      </c>
      <c r="HZ56">
        <v>0.71115949999999994</v>
      </c>
      <c r="IA56">
        <v>17.134270000000001</v>
      </c>
      <c r="IB56" s="1">
        <v>1.774832E-4</v>
      </c>
      <c r="IC56">
        <v>5.8787279999999997E-2</v>
      </c>
      <c r="ID56">
        <v>0.71111939999999996</v>
      </c>
      <c r="IE56">
        <v>17.906600000000001</v>
      </c>
      <c r="IF56" s="1">
        <v>1.6976630000000001E-4</v>
      </c>
      <c r="IG56">
        <v>5.6192319999999997E-2</v>
      </c>
      <c r="IH56">
        <v>0.7111558</v>
      </c>
      <c r="II56">
        <v>18.059419999999999</v>
      </c>
      <c r="IJ56" s="1">
        <v>1.6258909999999999E-4</v>
      </c>
      <c r="IK56">
        <v>5.3780620000000001E-2</v>
      </c>
      <c r="IL56">
        <v>0.71112660000000005</v>
      </c>
      <c r="IM56">
        <v>17.63372</v>
      </c>
      <c r="IN56" s="1">
        <v>1.5575490000000001E-4</v>
      </c>
      <c r="IO56">
        <v>5.149927E-2</v>
      </c>
      <c r="IP56">
        <v>0.71115360000000005</v>
      </c>
      <c r="IQ56">
        <v>16.803560000000001</v>
      </c>
      <c r="IR56" s="1">
        <v>1.492954E-4</v>
      </c>
      <c r="IS56">
        <v>4.9349270000000001E-2</v>
      </c>
      <c r="IT56">
        <v>0.71115090000000003</v>
      </c>
      <c r="IU56">
        <v>15.78323</v>
      </c>
      <c r="IV56" s="1">
        <v>1.431731E-4</v>
      </c>
      <c r="IW56">
        <v>4.7312800000000002E-2</v>
      </c>
      <c r="IX56">
        <v>0.71112140000000001</v>
      </c>
      <c r="IY56">
        <v>15.523020000000001</v>
      </c>
      <c r="IZ56" s="1">
        <v>1.373712E-4</v>
      </c>
      <c r="JA56">
        <v>4.5387150000000001E-2</v>
      </c>
      <c r="JB56">
        <v>0.71115510000000004</v>
      </c>
      <c r="JC56">
        <v>15.235569999999999</v>
      </c>
      <c r="JD56" s="1">
        <v>1.3178500000000001E-4</v>
      </c>
      <c r="JE56">
        <v>4.3538189999999997E-2</v>
      </c>
      <c r="JF56">
        <v>0.71115090000000003</v>
      </c>
      <c r="JG56">
        <v>15.494759999999999</v>
      </c>
      <c r="JH56" s="1">
        <v>1.264583E-4</v>
      </c>
      <c r="JI56">
        <v>4.1772190000000001E-2</v>
      </c>
      <c r="JJ56">
        <v>0.7111189</v>
      </c>
      <c r="JK56">
        <v>15.86712</v>
      </c>
      <c r="JL56" s="1">
        <v>1.215277E-4</v>
      </c>
      <c r="JM56">
        <v>4.0139880000000003E-2</v>
      </c>
      <c r="JN56">
        <v>0.71111380000000002</v>
      </c>
      <c r="JO56">
        <v>16.22625</v>
      </c>
      <c r="JP56" s="1">
        <v>1.1678199999999999E-4</v>
      </c>
      <c r="JQ56">
        <v>3.8574949999999997E-2</v>
      </c>
      <c r="JR56">
        <v>0.71111389999999997</v>
      </c>
      <c r="JS56">
        <v>16.598669999999998</v>
      </c>
      <c r="JT56" s="1">
        <v>1.1226900000000001E-4</v>
      </c>
      <c r="JU56">
        <v>3.7081870000000003E-2</v>
      </c>
      <c r="JV56">
        <v>0.71114790000000005</v>
      </c>
      <c r="JW56">
        <v>16.601030000000002</v>
      </c>
      <c r="JX56" s="1">
        <v>1.0801429999999999E-4</v>
      </c>
      <c r="JY56">
        <v>3.5673660000000003E-2</v>
      </c>
      <c r="JZ56">
        <v>0.71114480000000002</v>
      </c>
      <c r="KA56">
        <v>16.415759999999999</v>
      </c>
      <c r="KB56" s="1">
        <v>1.0395290000000001E-4</v>
      </c>
      <c r="KC56">
        <v>3.4327990000000003E-2</v>
      </c>
      <c r="KD56">
        <v>0.71108839999999995</v>
      </c>
      <c r="KE56">
        <v>16.989809999999999</v>
      </c>
      <c r="KF56" s="1">
        <v>1.000673E-4</v>
      </c>
      <c r="KG56">
        <v>3.3046390000000002E-2</v>
      </c>
      <c r="KH56">
        <v>0.71105220000000002</v>
      </c>
      <c r="KI56">
        <v>17.295100000000001</v>
      </c>
      <c r="KJ56" s="1">
        <v>9.6428570000000005E-5</v>
      </c>
      <c r="KK56">
        <v>3.184232E-2</v>
      </c>
      <c r="KL56">
        <v>0.71103269999999996</v>
      </c>
      <c r="KM56">
        <v>17.467770000000002</v>
      </c>
      <c r="KN56" s="1">
        <v>9.387726E-5</v>
      </c>
      <c r="KO56">
        <v>3.0972220000000002E-2</v>
      </c>
      <c r="KP56">
        <v>0.71103830000000001</v>
      </c>
      <c r="KQ56">
        <v>17.703720000000001</v>
      </c>
      <c r="KR56" s="1">
        <v>9.3019890000000006E-5</v>
      </c>
      <c r="KS56">
        <v>3.0663470000000002E-2</v>
      </c>
      <c r="KT56">
        <v>0.71108700000000002</v>
      </c>
      <c r="KU56">
        <v>17.416229999999999</v>
      </c>
      <c r="KV56" s="1">
        <v>9.2404170000000003E-5</v>
      </c>
      <c r="KW56">
        <v>3.047182E-2</v>
      </c>
      <c r="KX56">
        <v>0.7111381</v>
      </c>
      <c r="KY56">
        <v>16.783180000000002</v>
      </c>
      <c r="KZ56" s="1">
        <v>9.0895370000000002E-5</v>
      </c>
      <c r="LA56">
        <v>2.9996439999999999E-2</v>
      </c>
      <c r="LB56">
        <v>0.71121250000000003</v>
      </c>
      <c r="LC56">
        <v>16.04749</v>
      </c>
      <c r="LD56" s="1">
        <v>8.8556310000000005E-5</v>
      </c>
      <c r="LE56">
        <v>2.9241779999999998E-2</v>
      </c>
      <c r="LF56">
        <v>0.71138299999999999</v>
      </c>
      <c r="LG56">
        <v>15.42084</v>
      </c>
      <c r="LH56" s="1">
        <v>8.579208E-5</v>
      </c>
      <c r="LI56">
        <v>2.8334979999999999E-2</v>
      </c>
      <c r="LJ56">
        <v>0.71150809999999998</v>
      </c>
      <c r="LK56">
        <v>15.86096</v>
      </c>
      <c r="LL56" s="1">
        <v>8.2815290000000006E-5</v>
      </c>
      <c r="LM56">
        <v>2.7356979999999999E-2</v>
      </c>
      <c r="LN56">
        <v>0.71168779999999998</v>
      </c>
      <c r="LO56">
        <v>16.301819999999999</v>
      </c>
      <c r="LP56" s="1">
        <v>7.9786490000000005E-5</v>
      </c>
      <c r="LQ56">
        <v>2.6356859999999999E-2</v>
      </c>
      <c r="LR56">
        <v>0.71180860000000001</v>
      </c>
      <c r="LS56">
        <v>17.082660000000001</v>
      </c>
      <c r="LT56" s="1">
        <v>7.6145169999999995E-5</v>
      </c>
      <c r="LU56">
        <v>2.5174419999999999E-2</v>
      </c>
      <c r="LV56">
        <v>0.71194420000000003</v>
      </c>
      <c r="LW56">
        <v>18.523910000000001</v>
      </c>
      <c r="LX56" s="1">
        <v>7.1428680000000001E-5</v>
      </c>
      <c r="LY56">
        <v>2.363608E-2</v>
      </c>
      <c r="LZ56">
        <v>0.71202929999999998</v>
      </c>
      <c r="MA56">
        <v>19.20205</v>
      </c>
      <c r="MB56" s="1">
        <v>6.6702949999999998E-5</v>
      </c>
      <c r="MC56">
        <v>2.2068020000000001E-2</v>
      </c>
      <c r="MD56">
        <v>0.71211619999999998</v>
      </c>
      <c r="ME56">
        <v>18.810420000000001</v>
      </c>
      <c r="MF56" s="1">
        <v>6.292231E-5</v>
      </c>
      <c r="MG56">
        <v>2.0797340000000001E-2</v>
      </c>
      <c r="MH56">
        <v>0.71211480000000005</v>
      </c>
      <c r="MI56">
        <v>18.093900000000001</v>
      </c>
      <c r="MJ56" s="1">
        <v>5.998739E-5</v>
      </c>
      <c r="MK56">
        <v>1.9816130000000001E-2</v>
      </c>
      <c r="ML56">
        <v>0.71214440000000001</v>
      </c>
      <c r="MM56">
        <v>17.63017</v>
      </c>
      <c r="MN56" s="1">
        <v>5.7545140000000002E-5</v>
      </c>
      <c r="MO56">
        <v>1.90035E-2</v>
      </c>
      <c r="MP56">
        <v>0.71211639999999998</v>
      </c>
      <c r="MQ56">
        <v>17.80743</v>
      </c>
      <c r="MR56" s="1">
        <v>5.5397440000000002E-5</v>
      </c>
      <c r="MS56">
        <v>1.8292249999999999E-2</v>
      </c>
      <c r="MT56">
        <v>0.7120301</v>
      </c>
      <c r="MU56">
        <v>17.742999999999999</v>
      </c>
      <c r="MV56" s="1">
        <v>5.3511879999999997E-5</v>
      </c>
      <c r="MW56">
        <v>1.7663229999999999E-2</v>
      </c>
      <c r="MX56">
        <v>0.7119491</v>
      </c>
      <c r="MY56">
        <v>17.886649999999999</v>
      </c>
      <c r="MZ56" s="1">
        <v>5.2759880000000001E-5</v>
      </c>
      <c r="NA56">
        <v>1.7384799999999999E-2</v>
      </c>
      <c r="NB56">
        <v>0.71198079999999997</v>
      </c>
      <c r="NC56">
        <v>18.675560000000001</v>
      </c>
      <c r="ND56" s="1">
        <v>5.3829750000000001E-5</v>
      </c>
      <c r="NE56">
        <v>1.7707110000000002E-2</v>
      </c>
      <c r="NF56">
        <v>0.71205149999999995</v>
      </c>
      <c r="NG56">
        <v>19.006180000000001</v>
      </c>
      <c r="NH56" s="1">
        <v>5.5161709999999998E-5</v>
      </c>
      <c r="NI56">
        <v>1.815671E-2</v>
      </c>
      <c r="NJ56">
        <v>0.71218250000000005</v>
      </c>
      <c r="NK56">
        <v>18.713529999999999</v>
      </c>
      <c r="NL56" s="1">
        <v>5.542637E-5</v>
      </c>
      <c r="NM56">
        <v>1.8269290000000001E-2</v>
      </c>
      <c r="NN56">
        <v>0.7124144</v>
      </c>
      <c r="NO56">
        <v>18.086919999999999</v>
      </c>
      <c r="NP56" s="1">
        <v>5.4625189999999999E-5</v>
      </c>
      <c r="NQ56">
        <v>1.8022679999999999E-2</v>
      </c>
      <c r="NR56">
        <v>0.7126441</v>
      </c>
      <c r="NS56">
        <v>17.22533</v>
      </c>
      <c r="NT56" s="1">
        <v>5.3200350000000003E-5</v>
      </c>
      <c r="NU56" s="1">
        <v>1.75617E-2</v>
      </c>
      <c r="NV56">
        <v>0.71295209999999998</v>
      </c>
      <c r="NW56">
        <v>16.781780000000001</v>
      </c>
      <c r="NX56" s="1">
        <v>5.1494250000000003E-5</v>
      </c>
      <c r="NY56" s="1">
        <v>1.6999360000000002E-2</v>
      </c>
      <c r="NZ56">
        <v>0.71331829999999996</v>
      </c>
      <c r="OA56">
        <v>16.997699999999998</v>
      </c>
      <c r="OB56" s="1">
        <v>4.9668830000000003E-5</v>
      </c>
      <c r="OC56" s="1">
        <v>1.6397220000000001E-2</v>
      </c>
      <c r="OD56">
        <v>0.71365670000000003</v>
      </c>
      <c r="OE56">
        <v>17.009440000000001</v>
      </c>
      <c r="OF56" s="1">
        <v>4.7120750000000001E-5</v>
      </c>
      <c r="OG56" s="1">
        <v>1.557565E-2</v>
      </c>
      <c r="OH56">
        <v>0.71389610000000003</v>
      </c>
      <c r="OI56">
        <v>17.164020000000001</v>
      </c>
      <c r="OJ56" s="1">
        <v>4.329794E-5</v>
      </c>
      <c r="OK56" s="1">
        <v>1.4333500000000001E-2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0.68877670000000002</v>
      </c>
      <c r="G57">
        <v>16.04487</v>
      </c>
      <c r="H57" s="1">
        <v>1.5734149999999999E-5</v>
      </c>
      <c r="I57" s="1">
        <v>5.025636E-3</v>
      </c>
      <c r="J57">
        <v>0.68794160000000004</v>
      </c>
      <c r="K57">
        <v>16.253270000000001</v>
      </c>
      <c r="L57">
        <v>36.768619999999999</v>
      </c>
      <c r="M57">
        <v>9836.1610000000001</v>
      </c>
      <c r="N57">
        <v>0.68713760000000002</v>
      </c>
      <c r="O57">
        <v>16.5991</v>
      </c>
      <c r="P57">
        <v>204.29349999999999</v>
      </c>
      <c r="Q57">
        <v>64923.360000000001</v>
      </c>
      <c r="R57">
        <v>0.68627850000000001</v>
      </c>
      <c r="S57">
        <v>16.462810000000001</v>
      </c>
      <c r="T57">
        <v>50.570509999999999</v>
      </c>
      <c r="U57">
        <v>18014.87</v>
      </c>
      <c r="V57">
        <v>0.68540869999999998</v>
      </c>
      <c r="W57">
        <v>16.071660000000001</v>
      </c>
      <c r="X57">
        <v>2.9373649999999998</v>
      </c>
      <c r="Y57">
        <v>1129.7070000000001</v>
      </c>
      <c r="Z57">
        <v>0.68454040000000005</v>
      </c>
      <c r="AA57">
        <v>15.526529999999999</v>
      </c>
      <c r="AB57">
        <v>0.15208479999999999</v>
      </c>
      <c r="AC57">
        <v>55.441890000000001</v>
      </c>
      <c r="AD57">
        <v>0.68350710000000003</v>
      </c>
      <c r="AE57">
        <v>15.05043</v>
      </c>
      <c r="AF57">
        <v>7.0255219999999993E-2</v>
      </c>
      <c r="AG57">
        <v>22.673999999999999</v>
      </c>
      <c r="AH57">
        <v>0.68179299999999998</v>
      </c>
      <c r="AI57">
        <v>14.72855</v>
      </c>
      <c r="AJ57">
        <v>6.2341819999999999E-2</v>
      </c>
      <c r="AK57">
        <v>20.036560000000001</v>
      </c>
      <c r="AL57">
        <v>0.67933489999999996</v>
      </c>
      <c r="AM57">
        <v>15.22561</v>
      </c>
      <c r="AN57" s="1">
        <v>6.0953859999999999E-2</v>
      </c>
      <c r="AO57">
        <v>19.520859999999999</v>
      </c>
      <c r="AP57">
        <v>0.67637559999999997</v>
      </c>
      <c r="AQ57">
        <v>15.483129999999999</v>
      </c>
      <c r="AR57" s="1">
        <v>6.9852929999999994E-2</v>
      </c>
      <c r="AS57">
        <v>22.381250000000001</v>
      </c>
      <c r="AT57">
        <v>0.67326410000000003</v>
      </c>
      <c r="AU57">
        <v>15.62247</v>
      </c>
      <c r="AV57" s="1">
        <v>7.6098239999999998E-2</v>
      </c>
      <c r="AW57">
        <v>24.623519999999999</v>
      </c>
      <c r="AX57">
        <v>0.67004699999999995</v>
      </c>
      <c r="AY57">
        <v>15.63143</v>
      </c>
      <c r="AZ57">
        <v>7.4040789999999995E-2</v>
      </c>
      <c r="BA57">
        <v>24.190840000000001</v>
      </c>
      <c r="BB57">
        <v>0.66685119999999998</v>
      </c>
      <c r="BC57">
        <v>15.381449999999999</v>
      </c>
      <c r="BD57" s="1">
        <v>6.8059330000000001E-2</v>
      </c>
      <c r="BE57">
        <v>22.393280000000001</v>
      </c>
      <c r="BF57">
        <v>0.66360569999999997</v>
      </c>
      <c r="BG57">
        <v>14.90551</v>
      </c>
      <c r="BH57">
        <v>6.0830509999999997E-2</v>
      </c>
      <c r="BI57">
        <v>20.149349999999998</v>
      </c>
      <c r="BJ57">
        <v>0.6602095</v>
      </c>
      <c r="BK57">
        <v>14.68</v>
      </c>
      <c r="BL57" s="1">
        <v>5.3565370000000001E-2</v>
      </c>
      <c r="BM57">
        <v>17.8535</v>
      </c>
      <c r="BN57">
        <v>0.65676950000000001</v>
      </c>
      <c r="BO57">
        <v>14.90429</v>
      </c>
      <c r="BP57" s="1">
        <v>4.7007689999999998E-2</v>
      </c>
      <c r="BQ57">
        <v>15.766260000000001</v>
      </c>
      <c r="BR57">
        <v>0.65334210000000004</v>
      </c>
      <c r="BS57">
        <v>15.46541</v>
      </c>
      <c r="BT57">
        <v>4.1120320000000002E-2</v>
      </c>
      <c r="BU57">
        <v>13.88029</v>
      </c>
      <c r="BV57">
        <v>0.64984120000000001</v>
      </c>
      <c r="BW57">
        <v>16.165620000000001</v>
      </c>
      <c r="BX57" s="1">
        <v>3.6000600000000001E-2</v>
      </c>
      <c r="BY57">
        <v>12.22993</v>
      </c>
      <c r="BZ57">
        <v>0.64637230000000001</v>
      </c>
      <c r="CA57">
        <v>16.71416</v>
      </c>
      <c r="CB57" s="1">
        <v>3.1608520000000001E-2</v>
      </c>
      <c r="CC57">
        <v>10.806760000000001</v>
      </c>
      <c r="CD57">
        <v>0.64304689999999998</v>
      </c>
      <c r="CE57">
        <v>16.55123</v>
      </c>
      <c r="CF57" s="1">
        <v>2.7879439999999998E-2</v>
      </c>
      <c r="CG57">
        <v>9.5913760000000003</v>
      </c>
      <c r="CH57">
        <v>0.6395556</v>
      </c>
      <c r="CI57">
        <v>16.06767</v>
      </c>
      <c r="CJ57" s="1">
        <v>2.43828E-2</v>
      </c>
      <c r="CK57">
        <v>8.4508960000000002</v>
      </c>
      <c r="CL57">
        <v>0.63612250000000004</v>
      </c>
      <c r="CM57">
        <v>15.374370000000001</v>
      </c>
      <c r="CN57" s="1">
        <v>2.114307E-2</v>
      </c>
      <c r="CO57">
        <v>7.3767860000000001</v>
      </c>
      <c r="CP57">
        <v>0.63265210000000005</v>
      </c>
      <c r="CQ57">
        <v>14.57206</v>
      </c>
      <c r="CR57" s="1">
        <v>1.8310179999999999E-2</v>
      </c>
      <c r="CS57">
        <v>6.4309950000000002</v>
      </c>
      <c r="CT57">
        <v>0.62904559999999998</v>
      </c>
      <c r="CU57">
        <v>14.46288</v>
      </c>
      <c r="CV57" s="1">
        <v>1.587562E-2</v>
      </c>
      <c r="CW57">
        <v>5.6122199999999998</v>
      </c>
      <c r="CX57">
        <v>0.62520129999999996</v>
      </c>
      <c r="CY57">
        <v>15.08788</v>
      </c>
      <c r="CZ57" s="1">
        <v>1.374001E-2</v>
      </c>
      <c r="DA57">
        <v>4.8933770000000001</v>
      </c>
      <c r="DB57">
        <v>0.62151679999999998</v>
      </c>
      <c r="DC57">
        <v>15.75113</v>
      </c>
      <c r="DD57" s="1">
        <v>1.1853600000000001E-2</v>
      </c>
      <c r="DE57">
        <v>4.2512420000000004</v>
      </c>
      <c r="DF57">
        <v>0.6187764</v>
      </c>
      <c r="DG57">
        <v>16.360890000000001</v>
      </c>
      <c r="DH57" s="1">
        <v>1.023045E-2</v>
      </c>
      <c r="DI57">
        <v>3.68798</v>
      </c>
      <c r="DJ57">
        <v>0.61554779999999998</v>
      </c>
      <c r="DK57">
        <v>16.49277</v>
      </c>
      <c r="DL57" s="1">
        <v>8.8520230000000005E-3</v>
      </c>
      <c r="DM57">
        <v>3.209476</v>
      </c>
      <c r="DN57">
        <v>0.61239639999999995</v>
      </c>
      <c r="DO57">
        <v>16.438659999999999</v>
      </c>
      <c r="DP57" s="1">
        <v>7.6477899999999998E-3</v>
      </c>
      <c r="DQ57">
        <v>2.789787</v>
      </c>
      <c r="DR57">
        <v>0.60894269999999995</v>
      </c>
      <c r="DS57">
        <v>15.98104</v>
      </c>
      <c r="DT57" s="1">
        <v>6.5671669999999996E-3</v>
      </c>
      <c r="DU57">
        <v>2.412115</v>
      </c>
      <c r="DV57">
        <v>0.6056802</v>
      </c>
      <c r="DW57">
        <v>15.221310000000001</v>
      </c>
      <c r="DX57" s="1">
        <v>5.5956249999999999E-3</v>
      </c>
      <c r="DY57">
        <v>2.0692309999999998</v>
      </c>
      <c r="DZ57">
        <v>0.60302849999999997</v>
      </c>
      <c r="EA57">
        <v>15.133570000000001</v>
      </c>
      <c r="EB57" s="1">
        <v>4.7431289999999996E-3</v>
      </c>
      <c r="EC57">
        <v>1.7639499999999999</v>
      </c>
      <c r="ED57">
        <v>0.60322480000000001</v>
      </c>
      <c r="EE57">
        <v>15.5349</v>
      </c>
      <c r="EF57" s="1">
        <v>4.0140749999999998E-3</v>
      </c>
      <c r="EG57">
        <v>1.493557</v>
      </c>
      <c r="EH57">
        <v>0.60373060000000001</v>
      </c>
      <c r="EI57">
        <v>16.206420000000001</v>
      </c>
      <c r="EJ57" s="1">
        <v>3.2830440000000002E-3</v>
      </c>
      <c r="EK57">
        <v>1.224664</v>
      </c>
      <c r="EL57">
        <v>0.60469740000000005</v>
      </c>
      <c r="EM57">
        <v>16.800190000000001</v>
      </c>
      <c r="EN57">
        <v>2.4255850000000001E-3</v>
      </c>
      <c r="EO57">
        <v>0.90887220000000002</v>
      </c>
      <c r="EP57">
        <v>0.60563929999999999</v>
      </c>
      <c r="EQ57">
        <v>16.881689999999999</v>
      </c>
      <c r="ER57" s="1">
        <v>1.6308469999999999E-3</v>
      </c>
      <c r="ES57">
        <v>0.6119116</v>
      </c>
      <c r="ET57">
        <v>0.60634480000000002</v>
      </c>
      <c r="EU57">
        <v>16.630369999999999</v>
      </c>
      <c r="EV57" s="1">
        <v>1.0803640000000001E-3</v>
      </c>
      <c r="EW57">
        <v>0.40350239999999998</v>
      </c>
      <c r="EX57">
        <v>0.60681459999999998</v>
      </c>
      <c r="EY57">
        <v>16.329799999999999</v>
      </c>
      <c r="EZ57" s="1">
        <v>7.6306629999999996E-4</v>
      </c>
      <c r="FA57">
        <v>0.28251399999999999</v>
      </c>
      <c r="FB57">
        <v>0.60712189999999999</v>
      </c>
      <c r="FC57">
        <v>15.99479</v>
      </c>
      <c r="FD57" s="1">
        <v>5.9231880000000005E-4</v>
      </c>
      <c r="FE57">
        <v>0.21726860000000001</v>
      </c>
      <c r="FF57">
        <v>0.6073056</v>
      </c>
      <c r="FG57">
        <v>16.473199999999999</v>
      </c>
      <c r="FH57" s="1">
        <v>4.9758069999999998E-4</v>
      </c>
      <c r="FI57">
        <v>0.18112800000000001</v>
      </c>
      <c r="FJ57">
        <v>0.60740830000000001</v>
      </c>
      <c r="FK57">
        <v>16.804790000000001</v>
      </c>
      <c r="FL57" s="1">
        <v>4.4048090000000002E-4</v>
      </c>
      <c r="FM57">
        <v>0.15938820000000001</v>
      </c>
      <c r="FN57">
        <v>0.60746180000000005</v>
      </c>
      <c r="FO57">
        <v>17.163869999999999</v>
      </c>
      <c r="FP57" s="1">
        <v>4.0240190000000002E-4</v>
      </c>
      <c r="FQ57">
        <v>0.14491519999999999</v>
      </c>
      <c r="FR57">
        <v>0.60750649999999995</v>
      </c>
      <c r="FS57">
        <v>17.604340000000001</v>
      </c>
      <c r="FT57" s="1">
        <v>3.7398439999999998E-4</v>
      </c>
      <c r="FU57">
        <v>0.1341069</v>
      </c>
      <c r="FV57">
        <v>0.60749699999999995</v>
      </c>
      <c r="FW57">
        <v>17.715969999999999</v>
      </c>
      <c r="FX57" s="1">
        <v>3.5112359999999999E-4</v>
      </c>
      <c r="FY57">
        <v>0.12542</v>
      </c>
      <c r="FZ57">
        <v>0.60753769999999996</v>
      </c>
      <c r="GA57">
        <v>17.20477</v>
      </c>
      <c r="GB57" s="1">
        <v>3.3163680000000001E-4</v>
      </c>
      <c r="GC57">
        <v>0.1180132</v>
      </c>
      <c r="GD57">
        <v>0.60754770000000002</v>
      </c>
      <c r="GE57">
        <v>16.280519999999999</v>
      </c>
      <c r="GF57" s="1">
        <v>3.1420999999999999E-4</v>
      </c>
      <c r="GG57">
        <v>0.1114074</v>
      </c>
      <c r="GH57">
        <v>0.60754370000000002</v>
      </c>
      <c r="GI57">
        <v>15.47709</v>
      </c>
      <c r="GJ57" s="1">
        <v>2.9833509999999998E-4</v>
      </c>
      <c r="GK57">
        <v>0.1053945</v>
      </c>
      <c r="GL57">
        <v>0.60752399999999995</v>
      </c>
      <c r="GM57">
        <v>15.818720000000001</v>
      </c>
      <c r="GN57" s="1">
        <v>2.8348050000000002E-4</v>
      </c>
      <c r="GO57">
        <v>9.9787280000000006E-2</v>
      </c>
      <c r="GP57">
        <v>0.60753900000000005</v>
      </c>
      <c r="GQ57">
        <v>16.332159999999998</v>
      </c>
      <c r="GR57" s="1">
        <v>2.698469E-4</v>
      </c>
      <c r="GS57">
        <v>9.4638970000000003E-2</v>
      </c>
      <c r="GT57">
        <v>0.60752830000000002</v>
      </c>
      <c r="GU57">
        <v>16.864979999999999</v>
      </c>
      <c r="GV57" s="1">
        <v>2.571858E-4</v>
      </c>
      <c r="GW57">
        <v>8.9879070000000005E-2</v>
      </c>
      <c r="GX57">
        <v>0.60753080000000004</v>
      </c>
      <c r="GY57">
        <v>17.702839999999998</v>
      </c>
      <c r="GZ57" s="1">
        <v>2.4529430000000001E-4</v>
      </c>
      <c r="HA57">
        <v>8.5436479999999995E-2</v>
      </c>
      <c r="HB57">
        <v>0.60754229999999998</v>
      </c>
      <c r="HC57">
        <v>18.015250000000002</v>
      </c>
      <c r="HD57" s="1">
        <v>2.342027E-4</v>
      </c>
      <c r="HE57">
        <v>8.1343380000000007E-2</v>
      </c>
      <c r="HF57">
        <v>0.6075353</v>
      </c>
      <c r="HG57">
        <v>17.609749999999998</v>
      </c>
      <c r="HH57" s="1">
        <v>2.237044E-4</v>
      </c>
      <c r="HI57">
        <v>7.7503929999999999E-2</v>
      </c>
      <c r="HJ57">
        <v>0.60754209999999997</v>
      </c>
      <c r="HK57">
        <v>16.933910000000001</v>
      </c>
      <c r="HL57" s="1">
        <v>2.1361549999999999E-4</v>
      </c>
      <c r="HM57">
        <v>7.3850079999999999E-2</v>
      </c>
      <c r="HN57">
        <v>0.60753069999999998</v>
      </c>
      <c r="HO57">
        <v>16.143899999999999</v>
      </c>
      <c r="HP57" s="1">
        <v>2.039559E-4</v>
      </c>
      <c r="HQ57">
        <v>7.0386009999999999E-2</v>
      </c>
      <c r="HR57">
        <v>0.60753789999999996</v>
      </c>
      <c r="HS57">
        <v>16.223310000000001</v>
      </c>
      <c r="HT57" s="1">
        <v>1.949102E-4</v>
      </c>
      <c r="HU57">
        <v>6.7162100000000002E-2</v>
      </c>
      <c r="HV57">
        <v>0.60753539999999995</v>
      </c>
      <c r="HW57">
        <v>16.646000000000001</v>
      </c>
      <c r="HX57" s="1">
        <v>1.864487E-4</v>
      </c>
      <c r="HY57">
        <v>6.4165849999999997E-2</v>
      </c>
      <c r="HZ57">
        <v>0.60754249999999999</v>
      </c>
      <c r="IA57">
        <v>17.18207</v>
      </c>
      <c r="IB57" s="1">
        <v>1.7849089999999999E-4</v>
      </c>
      <c r="IC57">
        <v>6.1368640000000002E-2</v>
      </c>
      <c r="ID57">
        <v>0.60753630000000003</v>
      </c>
      <c r="IE57">
        <v>17.925239999999999</v>
      </c>
      <c r="IF57" s="1">
        <v>1.707322E-4</v>
      </c>
      <c r="IG57">
        <v>5.8660520000000001E-2</v>
      </c>
      <c r="IH57">
        <v>0.60753999999999997</v>
      </c>
      <c r="II57">
        <v>18.095849999999999</v>
      </c>
      <c r="IJ57" s="1">
        <v>1.634839E-4</v>
      </c>
      <c r="IK57">
        <v>5.6133460000000003E-2</v>
      </c>
      <c r="IL57">
        <v>0.60754240000000004</v>
      </c>
      <c r="IM57">
        <v>17.706659999999999</v>
      </c>
      <c r="IN57" s="1">
        <v>1.566052E-4</v>
      </c>
      <c r="IO57">
        <v>5.3749570000000003E-2</v>
      </c>
      <c r="IP57">
        <v>0.60753999999999997</v>
      </c>
      <c r="IQ57">
        <v>16.925149999999999</v>
      </c>
      <c r="IR57" s="1">
        <v>1.50097E-4</v>
      </c>
      <c r="IS57">
        <v>5.1501890000000002E-2</v>
      </c>
      <c r="IT57">
        <v>0.60753760000000001</v>
      </c>
      <c r="IU57">
        <v>15.922140000000001</v>
      </c>
      <c r="IV57" s="1">
        <v>1.4393399999999999E-4</v>
      </c>
      <c r="IW57">
        <v>4.9374010000000003E-2</v>
      </c>
      <c r="IX57">
        <v>0.60753310000000005</v>
      </c>
      <c r="IY57">
        <v>15.64296</v>
      </c>
      <c r="IZ57" s="1">
        <v>1.380904E-4</v>
      </c>
      <c r="JA57">
        <v>4.7359859999999997E-2</v>
      </c>
      <c r="JB57">
        <v>0.60754039999999998</v>
      </c>
      <c r="JC57">
        <v>15.338100000000001</v>
      </c>
      <c r="JD57" s="1">
        <v>1.324822E-4</v>
      </c>
      <c r="JE57">
        <v>4.5433519999999998E-2</v>
      </c>
      <c r="JF57">
        <v>0.60753749999999995</v>
      </c>
      <c r="JG57">
        <v>15.537470000000001</v>
      </c>
      <c r="JH57" s="1">
        <v>1.2711180000000001E-4</v>
      </c>
      <c r="JI57">
        <v>4.3586220000000002E-2</v>
      </c>
      <c r="JJ57">
        <v>0.60753170000000001</v>
      </c>
      <c r="JK57">
        <v>15.88781</v>
      </c>
      <c r="JL57" s="1">
        <v>1.2213459999999999E-4</v>
      </c>
      <c r="JM57">
        <v>4.1875130000000003E-2</v>
      </c>
      <c r="JN57">
        <v>0.60753400000000002</v>
      </c>
      <c r="JO57">
        <v>16.2346</v>
      </c>
      <c r="JP57" s="1">
        <v>1.173722E-4</v>
      </c>
      <c r="JQ57">
        <v>4.0244229999999999E-2</v>
      </c>
      <c r="JR57">
        <v>0.607541</v>
      </c>
      <c r="JS57">
        <v>16.641850000000002</v>
      </c>
      <c r="JT57" s="1">
        <v>1.1282309999999999E-4</v>
      </c>
      <c r="JU57">
        <v>3.868245E-2</v>
      </c>
      <c r="JV57">
        <v>0.60754090000000005</v>
      </c>
      <c r="JW57">
        <v>16.679120000000001</v>
      </c>
      <c r="JX57" s="1">
        <v>1.085441E-4</v>
      </c>
      <c r="JY57">
        <v>3.7212740000000001E-2</v>
      </c>
      <c r="JZ57">
        <v>0.60753710000000005</v>
      </c>
      <c r="KA57">
        <v>16.496600000000001</v>
      </c>
      <c r="KB57" s="1">
        <v>1.0445680000000001E-4</v>
      </c>
      <c r="KC57">
        <v>3.5807180000000001E-2</v>
      </c>
      <c r="KD57">
        <v>0.60750280000000001</v>
      </c>
      <c r="KE57">
        <v>17.051189999999998</v>
      </c>
      <c r="KF57" s="1">
        <v>1.005478E-4</v>
      </c>
      <c r="KG57">
        <v>3.4468279999999997E-2</v>
      </c>
      <c r="KH57">
        <v>0.60744540000000002</v>
      </c>
      <c r="KI57">
        <v>17.371089999999999</v>
      </c>
      <c r="KJ57" s="1">
        <v>9.6858879999999994E-5</v>
      </c>
      <c r="KK57">
        <v>3.3204730000000002E-2</v>
      </c>
      <c r="KL57">
        <v>0.6073326</v>
      </c>
      <c r="KM57">
        <v>17.530360000000002</v>
      </c>
      <c r="KN57" s="1">
        <v>9.4110089999999998E-5</v>
      </c>
      <c r="KO57">
        <v>3.2242859999999998E-2</v>
      </c>
      <c r="KP57">
        <v>0.60724270000000002</v>
      </c>
      <c r="KQ57">
        <v>17.755880000000001</v>
      </c>
      <c r="KR57" s="1">
        <v>9.3080700000000005E-5</v>
      </c>
      <c r="KS57">
        <v>3.1866770000000003E-2</v>
      </c>
      <c r="KT57">
        <v>0.60712829999999995</v>
      </c>
      <c r="KU57">
        <v>17.48901</v>
      </c>
      <c r="KV57" s="1">
        <v>9.2511860000000002E-5</v>
      </c>
      <c r="KW57">
        <v>3.1685770000000002E-2</v>
      </c>
      <c r="KX57">
        <v>0.60704519999999995</v>
      </c>
      <c r="KY57">
        <v>16.87275</v>
      </c>
      <c r="KZ57" s="1">
        <v>9.112879E-5</v>
      </c>
      <c r="LA57">
        <v>3.1239530000000001E-2</v>
      </c>
      <c r="LB57">
        <v>0.60692999999999997</v>
      </c>
      <c r="LC57">
        <v>16.152349999999998</v>
      </c>
      <c r="LD57" s="1">
        <v>8.8873620000000004E-5</v>
      </c>
      <c r="LE57">
        <v>3.0491420000000002E-2</v>
      </c>
      <c r="LF57">
        <v>0.60687179999999996</v>
      </c>
      <c r="LG57">
        <v>15.517580000000001</v>
      </c>
      <c r="LH57" s="1">
        <v>8.6152430000000001E-5</v>
      </c>
      <c r="LI57">
        <v>2.9571779999999999E-2</v>
      </c>
      <c r="LJ57">
        <v>0.60681770000000002</v>
      </c>
      <c r="LK57">
        <v>15.945410000000001</v>
      </c>
      <c r="LL57" s="1">
        <v>8.31924E-5</v>
      </c>
      <c r="LM57">
        <v>2.8568340000000001E-2</v>
      </c>
      <c r="LN57">
        <v>0.6068093</v>
      </c>
      <c r="LO57">
        <v>16.391580000000001</v>
      </c>
      <c r="LP57" s="1">
        <v>8.0179789999999994E-5</v>
      </c>
      <c r="LQ57">
        <v>2.7539569999999999E-2</v>
      </c>
      <c r="LR57">
        <v>0.60684000000000005</v>
      </c>
      <c r="LS57">
        <v>17.112649999999999</v>
      </c>
      <c r="LT57" s="1">
        <v>7.6658539999999994E-5</v>
      </c>
      <c r="LU57">
        <v>2.635065E-2</v>
      </c>
      <c r="LV57">
        <v>0.60688109999999995</v>
      </c>
      <c r="LW57">
        <v>18.519960000000001</v>
      </c>
      <c r="LX57" s="1">
        <v>7.2050259999999994E-5</v>
      </c>
      <c r="LY57">
        <v>2.4791690000000002E-2</v>
      </c>
      <c r="LZ57">
        <v>0.60689040000000005</v>
      </c>
      <c r="MA57">
        <v>19.24372</v>
      </c>
      <c r="MB57" s="1">
        <v>6.7263569999999995E-5</v>
      </c>
      <c r="MC57">
        <v>2.31454E-2</v>
      </c>
      <c r="MD57">
        <v>0.60693070000000005</v>
      </c>
      <c r="ME57">
        <v>18.88608</v>
      </c>
      <c r="MF57" s="1">
        <v>6.3353810000000004E-5</v>
      </c>
      <c r="MG57">
        <v>2.1781979999999999E-2</v>
      </c>
      <c r="MH57">
        <v>0.60693620000000004</v>
      </c>
      <c r="MI57">
        <v>18.18487</v>
      </c>
      <c r="MJ57" s="1">
        <v>6.0329769999999998E-5</v>
      </c>
      <c r="MK57">
        <v>2.073063E-2</v>
      </c>
      <c r="ML57">
        <v>0.60691890000000004</v>
      </c>
      <c r="MM57">
        <v>17.738990000000001</v>
      </c>
      <c r="MN57" s="1">
        <v>5.7835209999999999E-5</v>
      </c>
      <c r="MO57">
        <v>1.9868139999999999E-2</v>
      </c>
      <c r="MP57">
        <v>0.60688989999999998</v>
      </c>
      <c r="MQ57">
        <v>17.956219999999998</v>
      </c>
      <c r="MR57" s="1">
        <v>5.5659219999999999E-5</v>
      </c>
      <c r="MS57">
        <v>1.9118420000000001E-2</v>
      </c>
      <c r="MT57">
        <v>0.60675080000000003</v>
      </c>
      <c r="MU57">
        <v>17.9054</v>
      </c>
      <c r="MV57" s="1">
        <v>5.3723149999999997E-5</v>
      </c>
      <c r="MW57">
        <v>1.845049E-2</v>
      </c>
      <c r="MX57">
        <v>0.60653349999999995</v>
      </c>
      <c r="MY57">
        <v>17.9693</v>
      </c>
      <c r="MZ57" s="1">
        <v>5.2765040000000003E-5</v>
      </c>
      <c r="NA57">
        <v>1.8098110000000001E-2</v>
      </c>
      <c r="NB57">
        <v>0.60631860000000004</v>
      </c>
      <c r="NC57">
        <v>18.699120000000001</v>
      </c>
      <c r="ND57" s="1">
        <v>5.3642969999999999E-5</v>
      </c>
      <c r="NE57">
        <v>1.8374080000000001E-2</v>
      </c>
      <c r="NF57">
        <v>0.60610989999999998</v>
      </c>
      <c r="NG57">
        <v>19.0472</v>
      </c>
      <c r="NH57" s="1">
        <v>5.5028629999999999E-5</v>
      </c>
      <c r="NI57">
        <v>1.8862489999999999E-2</v>
      </c>
      <c r="NJ57">
        <v>0.6059194</v>
      </c>
      <c r="NK57">
        <v>18.79646</v>
      </c>
      <c r="NL57" s="1">
        <v>5.5445100000000002E-5</v>
      </c>
      <c r="NM57">
        <v>1.9038659999999999E-2</v>
      </c>
      <c r="NN57">
        <v>0.60575259999999997</v>
      </c>
      <c r="NO57">
        <v>18.206250000000001</v>
      </c>
      <c r="NP57" s="1">
        <v>5.4760889999999999E-5</v>
      </c>
      <c r="NQ57">
        <v>1.883046E-2</v>
      </c>
      <c r="NR57">
        <v>0.60559890000000005</v>
      </c>
      <c r="NS57">
        <v>17.361560000000001</v>
      </c>
      <c r="NT57" s="1">
        <v>5.33981E-5</v>
      </c>
      <c r="NU57">
        <v>1.838093E-2</v>
      </c>
      <c r="NV57">
        <v>0.60547419999999996</v>
      </c>
      <c r="NW57">
        <v>16.89977</v>
      </c>
      <c r="NX57" s="1">
        <v>5.1714089999999999E-5</v>
      </c>
      <c r="NY57">
        <v>1.7811520000000001E-2</v>
      </c>
      <c r="NZ57">
        <v>0.60547200000000001</v>
      </c>
      <c r="OA57">
        <v>17.110119999999998</v>
      </c>
      <c r="OB57" s="1">
        <v>4.9913149999999998E-5</v>
      </c>
      <c r="OC57" s="1">
        <v>1.7198419999999999E-2</v>
      </c>
      <c r="OD57">
        <v>0.60552720000000004</v>
      </c>
      <c r="OE57">
        <v>17.09355</v>
      </c>
      <c r="OF57" s="1">
        <v>4.7507699999999999E-5</v>
      </c>
      <c r="OG57" s="1">
        <v>1.6390640000000001E-2</v>
      </c>
      <c r="OH57">
        <v>0.60561279999999995</v>
      </c>
      <c r="OI57">
        <v>17.217289999999998</v>
      </c>
      <c r="OJ57" s="1">
        <v>4.3815259999999998E-5</v>
      </c>
      <c r="OK57" s="1">
        <v>1.514266E-2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0.75013940000000001</v>
      </c>
      <c r="G58">
        <v>16.058730000000001</v>
      </c>
      <c r="H58" s="1">
        <v>2.5245300000000001E-6</v>
      </c>
      <c r="I58" s="1">
        <v>1.103099E-3</v>
      </c>
      <c r="J58">
        <v>0.74859070000000005</v>
      </c>
      <c r="K58">
        <v>16.284690000000001</v>
      </c>
      <c r="L58">
        <v>24.986370000000001</v>
      </c>
      <c r="M58">
        <v>7979.5649999999996</v>
      </c>
      <c r="N58">
        <v>0.7470852</v>
      </c>
      <c r="O58">
        <v>16.612020000000001</v>
      </c>
      <c r="P58">
        <v>204.37860000000001</v>
      </c>
      <c r="Q58">
        <v>86368.41</v>
      </c>
      <c r="R58">
        <v>0.74551389999999995</v>
      </c>
      <c r="S58">
        <v>16.513770000000001</v>
      </c>
      <c r="T58">
        <v>63.545819999999999</v>
      </c>
      <c r="U58">
        <v>32569.17</v>
      </c>
      <c r="V58">
        <v>0.74392179999999997</v>
      </c>
      <c r="W58">
        <v>16.148330000000001</v>
      </c>
      <c r="X58">
        <v>4.3114970000000001</v>
      </c>
      <c r="Y58">
        <v>2507.7399999999998</v>
      </c>
      <c r="Z58">
        <v>0.74235249999999997</v>
      </c>
      <c r="AA58">
        <v>15.60843</v>
      </c>
      <c r="AB58">
        <v>0.20294380000000001</v>
      </c>
      <c r="AC58">
        <v>113.9301</v>
      </c>
      <c r="AD58">
        <v>0.74057949999999995</v>
      </c>
      <c r="AE58">
        <v>15.125450000000001</v>
      </c>
      <c r="AF58">
        <v>7.2009820000000002E-2</v>
      </c>
      <c r="AG58">
        <v>32.140700000000002</v>
      </c>
      <c r="AH58">
        <v>0.73798039999999998</v>
      </c>
      <c r="AI58">
        <v>14.78219</v>
      </c>
      <c r="AJ58" s="1">
        <v>6.2917440000000005E-2</v>
      </c>
      <c r="AK58">
        <v>27.625399999999999</v>
      </c>
      <c r="AL58">
        <v>0.73423680000000002</v>
      </c>
      <c r="AM58">
        <v>15.239380000000001</v>
      </c>
      <c r="AN58">
        <v>6.0606960000000001E-2</v>
      </c>
      <c r="AO58">
        <v>26.401479999999999</v>
      </c>
      <c r="AP58">
        <v>0.72958330000000005</v>
      </c>
      <c r="AQ58">
        <v>15.51873</v>
      </c>
      <c r="AR58" s="1">
        <v>6.883852E-2</v>
      </c>
      <c r="AS58">
        <v>29.814509999999999</v>
      </c>
      <c r="AT58">
        <v>0.72447349999999999</v>
      </c>
      <c r="AU58">
        <v>15.655010000000001</v>
      </c>
      <c r="AV58" s="1">
        <v>7.5781639999999997E-2</v>
      </c>
      <c r="AW58">
        <v>33.164709999999999</v>
      </c>
      <c r="AX58">
        <v>0.71903039999999996</v>
      </c>
      <c r="AY58">
        <v>15.66832</v>
      </c>
      <c r="AZ58" s="1">
        <v>7.4439749999999999E-2</v>
      </c>
      <c r="BA58">
        <v>32.931899999999999</v>
      </c>
      <c r="BB58">
        <v>0.71352729999999998</v>
      </c>
      <c r="BC58">
        <v>15.45443</v>
      </c>
      <c r="BD58" s="1">
        <v>6.868262E-2</v>
      </c>
      <c r="BE58">
        <v>30.576689999999999</v>
      </c>
      <c r="BF58">
        <v>0.70785929999999997</v>
      </c>
      <c r="BG58">
        <v>15.007339999999999</v>
      </c>
      <c r="BH58" s="1">
        <v>6.1545349999999999E-2</v>
      </c>
      <c r="BI58">
        <v>27.543279999999999</v>
      </c>
      <c r="BJ58">
        <v>0.70196990000000004</v>
      </c>
      <c r="BK58">
        <v>14.75953</v>
      </c>
      <c r="BL58" s="1">
        <v>5.4240570000000002E-2</v>
      </c>
      <c r="BM58">
        <v>24.373799999999999</v>
      </c>
      <c r="BN58">
        <v>0.69597690000000001</v>
      </c>
      <c r="BO58">
        <v>14.97392</v>
      </c>
      <c r="BP58" s="1">
        <v>4.7619649999999999E-2</v>
      </c>
      <c r="BQ58">
        <v>21.478100000000001</v>
      </c>
      <c r="BR58">
        <v>0.68986590000000003</v>
      </c>
      <c r="BS58">
        <v>15.51741</v>
      </c>
      <c r="BT58" s="1">
        <v>4.1668490000000002E-2</v>
      </c>
      <c r="BU58">
        <v>18.865100000000002</v>
      </c>
      <c r="BV58">
        <v>0.68359729999999996</v>
      </c>
      <c r="BW58">
        <v>16.206019999999999</v>
      </c>
      <c r="BX58" s="1">
        <v>3.6475E-2</v>
      </c>
      <c r="BY58">
        <v>16.571650000000002</v>
      </c>
      <c r="BZ58">
        <v>0.67726520000000001</v>
      </c>
      <c r="CA58">
        <v>16.75122</v>
      </c>
      <c r="CB58" s="1">
        <v>3.2017129999999998E-2</v>
      </c>
      <c r="CC58">
        <v>14.593159999999999</v>
      </c>
      <c r="CD58">
        <v>0.67109370000000002</v>
      </c>
      <c r="CE58">
        <v>16.617460000000001</v>
      </c>
      <c r="CF58" s="1">
        <v>2.8234499999999999E-2</v>
      </c>
      <c r="CG58">
        <v>12.91328</v>
      </c>
      <c r="CH58">
        <v>0.66467399999999999</v>
      </c>
      <c r="CI58">
        <v>16.155830000000002</v>
      </c>
      <c r="CJ58" s="1">
        <v>2.4732290000000001E-2</v>
      </c>
      <c r="CK58">
        <v>11.370950000000001</v>
      </c>
      <c r="CL58">
        <v>0.65826390000000001</v>
      </c>
      <c r="CM58">
        <v>15.49968</v>
      </c>
      <c r="CN58" s="1">
        <v>2.1456599999999999E-2</v>
      </c>
      <c r="CO58">
        <v>9.9053459999999998</v>
      </c>
      <c r="CP58">
        <v>0.65177180000000001</v>
      </c>
      <c r="CQ58">
        <v>14.70566</v>
      </c>
      <c r="CR58" s="1">
        <v>1.8587269999999999E-2</v>
      </c>
      <c r="CS58">
        <v>8.6133710000000008</v>
      </c>
      <c r="CT58">
        <v>0.64506940000000002</v>
      </c>
      <c r="CU58">
        <v>14.557869999999999</v>
      </c>
      <c r="CV58" s="1">
        <v>1.611373E-2</v>
      </c>
      <c r="CW58">
        <v>7.492502</v>
      </c>
      <c r="CX58">
        <v>0.63795210000000002</v>
      </c>
      <c r="CY58">
        <v>15.140549999999999</v>
      </c>
      <c r="CZ58" s="1">
        <v>1.3953490000000001E-2</v>
      </c>
      <c r="DA58">
        <v>6.5155390000000004</v>
      </c>
      <c r="DB58">
        <v>0.63095760000000001</v>
      </c>
      <c r="DC58">
        <v>15.78308</v>
      </c>
      <c r="DD58" s="1">
        <v>1.204423E-2</v>
      </c>
      <c r="DE58">
        <v>5.6436039999999998</v>
      </c>
      <c r="DF58">
        <v>0.62486390000000003</v>
      </c>
      <c r="DG58">
        <v>16.373180000000001</v>
      </c>
      <c r="DH58" s="1">
        <v>1.0394560000000001E-2</v>
      </c>
      <c r="DI58">
        <v>4.8844729999999998</v>
      </c>
      <c r="DJ58">
        <v>0.61837830000000005</v>
      </c>
      <c r="DK58">
        <v>16.520330000000001</v>
      </c>
      <c r="DL58" s="1">
        <v>8.9933630000000007E-3</v>
      </c>
      <c r="DM58">
        <v>4.2386799999999996</v>
      </c>
      <c r="DN58">
        <v>0.6118188</v>
      </c>
      <c r="DO58">
        <v>16.491099999999999</v>
      </c>
      <c r="DP58" s="1">
        <v>7.7738440000000002E-3</v>
      </c>
      <c r="DQ58">
        <v>3.6754090000000001</v>
      </c>
      <c r="DR58">
        <v>0.60479039999999995</v>
      </c>
      <c r="DS58">
        <v>16.08248</v>
      </c>
      <c r="DT58" s="1">
        <v>6.6819330000000001E-3</v>
      </c>
      <c r="DU58">
        <v>3.171103</v>
      </c>
      <c r="DV58">
        <v>0.59779599999999999</v>
      </c>
      <c r="DW58">
        <v>15.338139999999999</v>
      </c>
      <c r="DX58" s="1">
        <v>5.6996759999999999E-3</v>
      </c>
      <c r="DY58">
        <v>2.714842</v>
      </c>
      <c r="DZ58">
        <v>0.59138520000000006</v>
      </c>
      <c r="EA58">
        <v>15.226129999999999</v>
      </c>
      <c r="EB58" s="1">
        <v>4.8352439999999998E-3</v>
      </c>
      <c r="EC58">
        <v>2.3087149999999999</v>
      </c>
      <c r="ED58">
        <v>0.58836140000000003</v>
      </c>
      <c r="EE58">
        <v>15.60355</v>
      </c>
      <c r="EF58" s="1">
        <v>4.0966249999999996E-3</v>
      </c>
      <c r="EG58">
        <v>1.957376</v>
      </c>
      <c r="EH58">
        <v>0.58641489999999996</v>
      </c>
      <c r="EI58">
        <v>16.25658</v>
      </c>
      <c r="EJ58" s="1">
        <v>3.376591E-3</v>
      </c>
      <c r="EK58">
        <v>1.6182129999999999</v>
      </c>
      <c r="EL58">
        <v>0.5856382</v>
      </c>
      <c r="EM58">
        <v>16.84918</v>
      </c>
      <c r="EN58" s="1">
        <v>2.5310979999999999E-3</v>
      </c>
      <c r="EO58">
        <v>1.2205349999999999</v>
      </c>
      <c r="EP58">
        <v>0.58548</v>
      </c>
      <c r="EQ58">
        <v>16.923719999999999</v>
      </c>
      <c r="ER58" s="1">
        <v>1.717461E-3</v>
      </c>
      <c r="ES58">
        <v>0.8307677</v>
      </c>
      <c r="ET58">
        <v>0.58550999999999997</v>
      </c>
      <c r="EU58">
        <v>16.671489999999999</v>
      </c>
      <c r="EV58" s="1">
        <v>1.135301E-3</v>
      </c>
      <c r="EW58">
        <v>0.54696739999999999</v>
      </c>
      <c r="EX58">
        <v>0.58559839999999996</v>
      </c>
      <c r="EY58">
        <v>16.400549999999999</v>
      </c>
      <c r="EZ58" s="1">
        <v>7.9341779999999998E-4</v>
      </c>
      <c r="FA58">
        <v>0.37863259999999999</v>
      </c>
      <c r="FB58">
        <v>0.58568410000000004</v>
      </c>
      <c r="FC58">
        <v>16.103269999999998</v>
      </c>
      <c r="FD58" s="1">
        <v>6.0875909999999998E-4</v>
      </c>
      <c r="FE58">
        <v>0.28741559999999999</v>
      </c>
      <c r="FF58">
        <v>0.5857369</v>
      </c>
      <c r="FG58">
        <v>16.590299999999999</v>
      </c>
      <c r="FH58" s="1">
        <v>5.0701559999999997E-4</v>
      </c>
      <c r="FI58">
        <v>0.23726249999999999</v>
      </c>
      <c r="FJ58">
        <v>0.58579550000000002</v>
      </c>
      <c r="FK58">
        <v>16.926200000000001</v>
      </c>
      <c r="FL58" s="1">
        <v>4.4644420000000001E-4</v>
      </c>
      <c r="FM58">
        <v>0.2075043</v>
      </c>
      <c r="FN58">
        <v>0.58581439999999996</v>
      </c>
      <c r="FO58">
        <v>17.22888</v>
      </c>
      <c r="FP58" s="1">
        <v>4.0659600000000001E-4</v>
      </c>
      <c r="FQ58">
        <v>0.1879854</v>
      </c>
      <c r="FR58">
        <v>0.58584179999999997</v>
      </c>
      <c r="FS58">
        <v>17.624919999999999</v>
      </c>
      <c r="FT58" s="1">
        <v>3.7726440000000001E-4</v>
      </c>
      <c r="FU58">
        <v>0.17363609999999999</v>
      </c>
      <c r="FV58">
        <v>0.58583609999999997</v>
      </c>
      <c r="FW58">
        <v>17.75048</v>
      </c>
      <c r="FX58" s="1">
        <v>3.538301E-4</v>
      </c>
      <c r="FY58">
        <v>0.1621909</v>
      </c>
      <c r="FZ58">
        <v>0.58584700000000001</v>
      </c>
      <c r="GA58">
        <v>17.30086</v>
      </c>
      <c r="GB58" s="1">
        <v>3.3400809999999998E-4</v>
      </c>
      <c r="GC58">
        <v>0.15251790000000001</v>
      </c>
      <c r="GD58">
        <v>0.58585940000000003</v>
      </c>
      <c r="GE58">
        <v>16.423269999999999</v>
      </c>
      <c r="GF58" s="1">
        <v>3.1635780000000002E-4</v>
      </c>
      <c r="GG58">
        <v>0.14392830000000001</v>
      </c>
      <c r="GH58">
        <v>0.58584970000000003</v>
      </c>
      <c r="GI58">
        <v>15.61497</v>
      </c>
      <c r="GJ58" s="1">
        <v>3.0031840000000002E-4</v>
      </c>
      <c r="GK58">
        <v>0.13613020000000001</v>
      </c>
      <c r="GL58">
        <v>0.58583410000000002</v>
      </c>
      <c r="GM58">
        <v>15.923870000000001</v>
      </c>
      <c r="GN58" s="1">
        <v>2.85331E-4</v>
      </c>
      <c r="GO58">
        <v>0.12886900000000001</v>
      </c>
      <c r="GP58">
        <v>0.58585100000000001</v>
      </c>
      <c r="GQ58">
        <v>16.43186</v>
      </c>
      <c r="GR58" s="1">
        <v>2.7154929999999999E-4</v>
      </c>
      <c r="GS58">
        <v>0.12219149999999999</v>
      </c>
      <c r="GT58">
        <v>0.58583410000000002</v>
      </c>
      <c r="GU58">
        <v>16.916740000000001</v>
      </c>
      <c r="GV58" s="1">
        <v>2.5878009999999999E-4</v>
      </c>
      <c r="GW58">
        <v>0.1160302</v>
      </c>
      <c r="GX58">
        <v>0.58584550000000002</v>
      </c>
      <c r="GY58">
        <v>17.712879999999998</v>
      </c>
      <c r="GZ58" s="1">
        <v>2.4677690000000002E-4</v>
      </c>
      <c r="HA58">
        <v>0.11027629999999999</v>
      </c>
      <c r="HB58">
        <v>0.58584670000000005</v>
      </c>
      <c r="HC58">
        <v>18.047820000000002</v>
      </c>
      <c r="HD58" s="1">
        <v>2.3557609999999999E-4</v>
      </c>
      <c r="HE58">
        <v>0.1049728</v>
      </c>
      <c r="HF58">
        <v>0.58584930000000002</v>
      </c>
      <c r="HG58">
        <v>17.689630000000001</v>
      </c>
      <c r="HH58" s="1">
        <v>2.2500870000000001E-4</v>
      </c>
      <c r="HI58">
        <v>0.1000127</v>
      </c>
      <c r="HJ58">
        <v>0.58584689999999995</v>
      </c>
      <c r="HK58">
        <v>17.058409999999999</v>
      </c>
      <c r="HL58" s="1">
        <v>2.1486150000000001E-4</v>
      </c>
      <c r="HM58">
        <v>9.5298569999999999E-2</v>
      </c>
      <c r="HN58">
        <v>0.58583969999999996</v>
      </c>
      <c r="HO58">
        <v>16.292190000000002</v>
      </c>
      <c r="HP58" s="1">
        <v>2.0512730000000001E-4</v>
      </c>
      <c r="HQ58">
        <v>9.0819830000000004E-2</v>
      </c>
      <c r="HR58">
        <v>0.58585039999999999</v>
      </c>
      <c r="HS58">
        <v>16.354199999999999</v>
      </c>
      <c r="HT58" s="1">
        <v>1.9600260000000001E-4</v>
      </c>
      <c r="HU58">
        <v>8.664645E-2</v>
      </c>
      <c r="HV58">
        <v>0.58584829999999999</v>
      </c>
      <c r="HW58">
        <v>16.75826</v>
      </c>
      <c r="HX58" s="1">
        <v>1.8746489999999999E-4</v>
      </c>
      <c r="HY58">
        <v>8.2766870000000006E-2</v>
      </c>
      <c r="HZ58">
        <v>0.58584740000000002</v>
      </c>
      <c r="IA58">
        <v>17.24437</v>
      </c>
      <c r="IB58" s="1">
        <v>1.7945130000000001E-4</v>
      </c>
      <c r="IC58">
        <v>7.9151819999999998E-2</v>
      </c>
      <c r="ID58">
        <v>0.58584890000000001</v>
      </c>
      <c r="IE58">
        <v>17.948460000000001</v>
      </c>
      <c r="IF58" s="1">
        <v>1.7166220000000001E-4</v>
      </c>
      <c r="IG58">
        <v>7.5665209999999997E-2</v>
      </c>
      <c r="IH58">
        <v>0.5858449</v>
      </c>
      <c r="II58">
        <v>18.132960000000001</v>
      </c>
      <c r="IJ58" s="1">
        <v>1.643401E-4</v>
      </c>
      <c r="IK58">
        <v>7.2388960000000002E-2</v>
      </c>
      <c r="IL58">
        <v>0.5858468</v>
      </c>
      <c r="IM58">
        <v>17.781870000000001</v>
      </c>
      <c r="IN58" s="1">
        <v>1.574217E-4</v>
      </c>
      <c r="IO58">
        <v>6.9313029999999998E-2</v>
      </c>
      <c r="IP58">
        <v>0.58584670000000005</v>
      </c>
      <c r="IQ58">
        <v>17.052489999999999</v>
      </c>
      <c r="IR58" s="1">
        <v>1.5086569999999999E-4</v>
      </c>
      <c r="IS58">
        <v>6.6407460000000001E-2</v>
      </c>
      <c r="IT58">
        <v>0.58584360000000002</v>
      </c>
      <c r="IU58">
        <v>16.076429999999998</v>
      </c>
      <c r="IV58" s="1">
        <v>1.4466340000000001E-4</v>
      </c>
      <c r="IW58">
        <v>6.3659969999999996E-2</v>
      </c>
      <c r="IX58">
        <v>0.58584119999999995</v>
      </c>
      <c r="IY58">
        <v>15.775589999999999</v>
      </c>
      <c r="IZ58" s="1">
        <v>1.387797E-4</v>
      </c>
      <c r="JA58">
        <v>6.1057729999999998E-2</v>
      </c>
      <c r="JB58">
        <v>0.58584670000000005</v>
      </c>
      <c r="JC58">
        <v>15.457090000000001</v>
      </c>
      <c r="JD58" s="1">
        <v>1.3314859999999999E-4</v>
      </c>
      <c r="JE58">
        <v>5.8576320000000001E-2</v>
      </c>
      <c r="JF58">
        <v>0.58584340000000001</v>
      </c>
      <c r="JG58">
        <v>15.59731</v>
      </c>
      <c r="JH58" s="1">
        <v>1.2773999999999999E-4</v>
      </c>
      <c r="JI58">
        <v>5.6190089999999998E-2</v>
      </c>
      <c r="JJ58">
        <v>0.58583989999999997</v>
      </c>
      <c r="JK58">
        <v>15.91339</v>
      </c>
      <c r="JL58" s="1">
        <v>1.2271729999999999E-4</v>
      </c>
      <c r="JM58">
        <v>5.3973519999999997E-2</v>
      </c>
      <c r="JN58">
        <v>0.58584849999999999</v>
      </c>
      <c r="JO58">
        <v>16.244219999999999</v>
      </c>
      <c r="JP58" s="1">
        <v>1.179381E-4</v>
      </c>
      <c r="JQ58">
        <v>5.1873620000000002E-2</v>
      </c>
      <c r="JR58">
        <v>0.58585319999999996</v>
      </c>
      <c r="JS58">
        <v>16.682639999999999</v>
      </c>
      <c r="JT58" s="1">
        <v>1.133561E-4</v>
      </c>
      <c r="JU58">
        <v>4.9855780000000002E-2</v>
      </c>
      <c r="JV58">
        <v>0.58585279999999995</v>
      </c>
      <c r="JW58">
        <v>16.761649999999999</v>
      </c>
      <c r="JX58" s="1">
        <v>1.090513E-4</v>
      </c>
      <c r="JY58">
        <v>4.7959139999999997E-2</v>
      </c>
      <c r="JZ58">
        <v>0.58584789999999998</v>
      </c>
      <c r="KA58">
        <v>16.58774</v>
      </c>
      <c r="KB58" s="1">
        <v>1.0493979999999999E-4</v>
      </c>
      <c r="KC58">
        <v>4.6144730000000002E-2</v>
      </c>
      <c r="KD58">
        <v>0.58581570000000005</v>
      </c>
      <c r="KE58">
        <v>17.120349999999998</v>
      </c>
      <c r="KF58" s="1">
        <v>1.0100820000000001E-4</v>
      </c>
      <c r="KG58">
        <v>4.4417119999999997E-2</v>
      </c>
      <c r="KH58">
        <v>0.58572429999999998</v>
      </c>
      <c r="KI58">
        <v>17.452570000000001</v>
      </c>
      <c r="KJ58" s="1">
        <v>9.7278559999999998E-5</v>
      </c>
      <c r="KK58">
        <v>4.2778480000000001E-2</v>
      </c>
      <c r="KL58">
        <v>0.58558690000000002</v>
      </c>
      <c r="KM58">
        <v>17.60022</v>
      </c>
      <c r="KN58" s="1">
        <v>9.4359890000000004E-5</v>
      </c>
      <c r="KO58">
        <v>4.1465849999999999E-2</v>
      </c>
      <c r="KP58">
        <v>0.58540729999999996</v>
      </c>
      <c r="KQ58">
        <v>17.816009999999999</v>
      </c>
      <c r="KR58" s="1">
        <v>9.3147599999999996E-5</v>
      </c>
      <c r="KS58">
        <v>4.0890299999999997E-2</v>
      </c>
      <c r="KT58">
        <v>0.58519529999999997</v>
      </c>
      <c r="KU58">
        <v>17.568239999999999</v>
      </c>
      <c r="KV58" s="1">
        <v>9.2601509999999998E-5</v>
      </c>
      <c r="KW58">
        <v>4.0662419999999998E-2</v>
      </c>
      <c r="KX58">
        <v>0.58499449999999997</v>
      </c>
      <c r="KY58">
        <v>16.968589999999999</v>
      </c>
      <c r="KZ58" s="1">
        <v>9.1336809999999997E-5</v>
      </c>
      <c r="LA58">
        <v>4.0147870000000002E-2</v>
      </c>
      <c r="LB58">
        <v>0.58477780000000001</v>
      </c>
      <c r="LC58">
        <v>16.26576</v>
      </c>
      <c r="LD58" s="1">
        <v>8.9169299999999993E-5</v>
      </c>
      <c r="LE58">
        <v>3.9232320000000001E-2</v>
      </c>
      <c r="LF58">
        <v>0.58458049999999995</v>
      </c>
      <c r="LG58">
        <v>15.63068</v>
      </c>
      <c r="LH58" s="1">
        <v>8.6490819999999997E-5</v>
      </c>
      <c r="LI58">
        <v>3.8074780000000003E-2</v>
      </c>
      <c r="LJ58">
        <v>0.58438420000000002</v>
      </c>
      <c r="LK58">
        <v>16.039960000000001</v>
      </c>
      <c r="LL58" s="1">
        <v>8.3549490000000003E-5</v>
      </c>
      <c r="LM58">
        <v>3.6798690000000002E-2</v>
      </c>
      <c r="LN58">
        <v>0.58424529999999997</v>
      </c>
      <c r="LO58">
        <v>16.493020000000001</v>
      </c>
      <c r="LP58" s="1">
        <v>8.0548099999999995E-5</v>
      </c>
      <c r="LQ58">
        <v>3.5484340000000003E-2</v>
      </c>
      <c r="LR58">
        <v>0.58419270000000001</v>
      </c>
      <c r="LS58">
        <v>17.157350000000001</v>
      </c>
      <c r="LT58" s="1">
        <v>7.7129749999999998E-5</v>
      </c>
      <c r="LU58">
        <v>3.400769E-2</v>
      </c>
      <c r="LV58">
        <v>0.58415989999999995</v>
      </c>
      <c r="LW58">
        <v>18.517769999999999</v>
      </c>
      <c r="LX58" s="1">
        <v>7.2637449999999993E-5</v>
      </c>
      <c r="LY58">
        <v>3.2068579999999999E-2</v>
      </c>
      <c r="LZ58">
        <v>0.58414829999999995</v>
      </c>
      <c r="MA58">
        <v>19.28304</v>
      </c>
      <c r="MB58" s="1">
        <v>6.7811600000000006E-5</v>
      </c>
      <c r="MC58">
        <v>2.994341E-2</v>
      </c>
      <c r="MD58">
        <v>0.58415910000000004</v>
      </c>
      <c r="ME58">
        <v>18.965730000000001</v>
      </c>
      <c r="MF58" s="1">
        <v>6.3779390000000001E-5</v>
      </c>
      <c r="MG58">
        <v>2.8137200000000001E-2</v>
      </c>
      <c r="MH58">
        <v>0.58416319999999999</v>
      </c>
      <c r="MI58">
        <v>18.284089999999999</v>
      </c>
      <c r="MJ58" s="1">
        <v>6.0664590000000001E-5</v>
      </c>
      <c r="MK58">
        <v>2.674321E-2</v>
      </c>
      <c r="ML58">
        <v>0.58413839999999995</v>
      </c>
      <c r="MM58">
        <v>17.857600000000001</v>
      </c>
      <c r="MN58" s="1">
        <v>5.8117089999999999E-5</v>
      </c>
      <c r="MO58">
        <v>2.5610310000000001E-2</v>
      </c>
      <c r="MP58">
        <v>0.58410799999999996</v>
      </c>
      <c r="MQ58">
        <v>18.115539999999999</v>
      </c>
      <c r="MR58" s="1">
        <v>5.5911529999999997E-5</v>
      </c>
      <c r="MS58">
        <v>2.4633840000000001E-2</v>
      </c>
      <c r="MT58">
        <v>0.58392379999999999</v>
      </c>
      <c r="MU58">
        <v>18.089040000000001</v>
      </c>
      <c r="MV58" s="1">
        <v>5.3935299999999998E-5</v>
      </c>
      <c r="MW58">
        <v>2.3758970000000001E-2</v>
      </c>
      <c r="MX58">
        <v>0.5836228</v>
      </c>
      <c r="MY58">
        <v>18.07283</v>
      </c>
      <c r="MZ58" s="1">
        <v>5.2793839999999999E-5</v>
      </c>
      <c r="NA58">
        <v>2.322246E-2</v>
      </c>
      <c r="NB58">
        <v>0.58324399999999998</v>
      </c>
      <c r="NC58">
        <v>18.7254</v>
      </c>
      <c r="ND58" s="1">
        <v>5.347511E-5</v>
      </c>
      <c r="NE58">
        <v>2.347457E-2</v>
      </c>
      <c r="NF58">
        <v>0.58283529999999995</v>
      </c>
      <c r="NG58">
        <v>19.088039999999999</v>
      </c>
      <c r="NH58" s="1">
        <v>5.4886429999999999E-5</v>
      </c>
      <c r="NI58">
        <v>2.410576E-2</v>
      </c>
      <c r="NJ58">
        <v>0.58240429999999999</v>
      </c>
      <c r="NK58">
        <v>18.881900000000002</v>
      </c>
      <c r="NL58" s="1">
        <v>5.5448380000000001E-5</v>
      </c>
      <c r="NM58">
        <v>2.4400350000000001E-2</v>
      </c>
      <c r="NN58">
        <v>0.58197639999999995</v>
      </c>
      <c r="NO58">
        <v>18.332319999999999</v>
      </c>
      <c r="NP58" s="1">
        <v>5.4878459999999997E-5</v>
      </c>
      <c r="NQ58">
        <v>2.4191230000000001E-2</v>
      </c>
      <c r="NR58">
        <v>0.58153589999999999</v>
      </c>
      <c r="NS58">
        <v>17.509440000000001</v>
      </c>
      <c r="NT58" s="1">
        <v>5.3579270000000002E-5</v>
      </c>
      <c r="NU58">
        <v>2.364728E-2</v>
      </c>
      <c r="NV58">
        <v>0.58118210000000003</v>
      </c>
      <c r="NW58">
        <v>17.03518</v>
      </c>
      <c r="NX58" s="1">
        <v>5.1921379999999999E-5</v>
      </c>
      <c r="NY58">
        <v>2.2930840000000001E-2</v>
      </c>
      <c r="NZ58">
        <v>0.58092029999999995</v>
      </c>
      <c r="OA58">
        <v>17.231249999999999</v>
      </c>
      <c r="OB58" s="1">
        <v>5.0139490000000003E-5</v>
      </c>
      <c r="OC58">
        <v>2.2153490000000001E-2</v>
      </c>
      <c r="OD58">
        <v>0.58079250000000004</v>
      </c>
      <c r="OE58">
        <v>17.188659999999999</v>
      </c>
      <c r="OF58" s="1">
        <v>4.785488E-5</v>
      </c>
      <c r="OG58">
        <v>2.1173689999999998E-2</v>
      </c>
      <c r="OH58">
        <v>0.58075299999999996</v>
      </c>
      <c r="OI58">
        <v>17.276800000000001</v>
      </c>
      <c r="OJ58" s="1">
        <v>4.430311E-5</v>
      </c>
      <c r="OK58">
        <v>1.964598E-2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0.55174420000000002</v>
      </c>
      <c r="G59">
        <v>16.070640000000001</v>
      </c>
      <c r="H59" s="1">
        <v>4.087074E-7</v>
      </c>
      <c r="I59" s="1">
        <v>1.557893E-4</v>
      </c>
      <c r="J59">
        <v>0.55161150000000003</v>
      </c>
      <c r="K59">
        <v>16.308450000000001</v>
      </c>
      <c r="L59">
        <v>13.520530000000001</v>
      </c>
      <c r="M59">
        <v>4260.7129999999997</v>
      </c>
      <c r="N59">
        <v>0.55149950000000003</v>
      </c>
      <c r="O59">
        <v>16.622350000000001</v>
      </c>
      <c r="P59">
        <v>194.71360000000001</v>
      </c>
      <c r="Q59">
        <v>72041</v>
      </c>
      <c r="R59">
        <v>0.55135259999999997</v>
      </c>
      <c r="S59">
        <v>16.551290000000002</v>
      </c>
      <c r="T59">
        <v>83.782330000000002</v>
      </c>
      <c r="U59">
        <v>34109.760000000002</v>
      </c>
      <c r="V59">
        <v>0.5511838</v>
      </c>
      <c r="W59">
        <v>16.204550000000001</v>
      </c>
      <c r="X59">
        <v>6.9462710000000003</v>
      </c>
      <c r="Y59">
        <v>2990.1759999999999</v>
      </c>
      <c r="Z59">
        <v>0.55105130000000002</v>
      </c>
      <c r="AA59">
        <v>15.671569999999999</v>
      </c>
      <c r="AB59">
        <v>0.3110328</v>
      </c>
      <c r="AC59">
        <v>133.63849999999999</v>
      </c>
      <c r="AD59">
        <v>0.55083280000000001</v>
      </c>
      <c r="AE59">
        <v>15.18281</v>
      </c>
      <c r="AF59">
        <v>7.5403380000000006E-2</v>
      </c>
      <c r="AG59">
        <v>29.09937</v>
      </c>
      <c r="AH59">
        <v>0.55028299999999997</v>
      </c>
      <c r="AI59">
        <v>14.82612</v>
      </c>
      <c r="AJ59" s="1">
        <v>6.3768889999999995E-2</v>
      </c>
      <c r="AK59">
        <v>24.340399999999999</v>
      </c>
      <c r="AL59">
        <v>0.54943160000000002</v>
      </c>
      <c r="AM59">
        <v>15.25264</v>
      </c>
      <c r="AN59" s="1">
        <v>6.0332080000000003E-2</v>
      </c>
      <c r="AO59">
        <v>22.972570000000001</v>
      </c>
      <c r="AP59">
        <v>0.54843850000000005</v>
      </c>
      <c r="AQ59">
        <v>15.54631</v>
      </c>
      <c r="AR59" s="1">
        <v>6.7454890000000003E-2</v>
      </c>
      <c r="AS59">
        <v>25.619479999999999</v>
      </c>
      <c r="AT59">
        <v>0.54757909999999999</v>
      </c>
      <c r="AU59">
        <v>15.681089999999999</v>
      </c>
      <c r="AV59" s="1">
        <v>7.5239589999999995E-2</v>
      </c>
      <c r="AW59">
        <v>28.750889999999998</v>
      </c>
      <c r="AX59">
        <v>0.54685280000000003</v>
      </c>
      <c r="AY59">
        <v>15.69445</v>
      </c>
      <c r="AZ59">
        <v>7.4934280000000006E-2</v>
      </c>
      <c r="BA59">
        <v>28.83362</v>
      </c>
      <c r="BB59">
        <v>0.5460834</v>
      </c>
      <c r="BC59">
        <v>15.509399999999999</v>
      </c>
      <c r="BD59" s="1">
        <v>6.9521830000000007E-2</v>
      </c>
      <c r="BE59">
        <v>26.877569999999999</v>
      </c>
      <c r="BF59">
        <v>0.54540230000000001</v>
      </c>
      <c r="BG59">
        <v>15.085140000000001</v>
      </c>
      <c r="BH59">
        <v>6.2517500000000004E-2</v>
      </c>
      <c r="BI59">
        <v>24.269020000000001</v>
      </c>
      <c r="BJ59">
        <v>0.54481710000000005</v>
      </c>
      <c r="BK59">
        <v>14.822800000000001</v>
      </c>
      <c r="BL59" s="1">
        <v>5.5170289999999997E-2</v>
      </c>
      <c r="BM59">
        <v>21.493670000000002</v>
      </c>
      <c r="BN59">
        <v>0.54431819999999997</v>
      </c>
      <c r="BO59">
        <v>15.030279999999999</v>
      </c>
      <c r="BP59" s="1">
        <v>4.8456899999999997E-2</v>
      </c>
      <c r="BQ59">
        <v>18.941680000000002</v>
      </c>
      <c r="BR59">
        <v>0.54389419999999999</v>
      </c>
      <c r="BS59">
        <v>15.560549999999999</v>
      </c>
      <c r="BT59" s="1">
        <v>4.2416849999999999E-2</v>
      </c>
      <c r="BU59">
        <v>16.63833</v>
      </c>
      <c r="BV59">
        <v>0.54352270000000003</v>
      </c>
      <c r="BW59">
        <v>16.240929999999999</v>
      </c>
      <c r="BX59" s="1">
        <v>3.7121229999999998E-2</v>
      </c>
      <c r="BY59">
        <v>14.60778</v>
      </c>
      <c r="BZ59">
        <v>0.54343249999999999</v>
      </c>
      <c r="CA59">
        <v>16.780570000000001</v>
      </c>
      <c r="CB59" s="1">
        <v>3.2572320000000002E-2</v>
      </c>
      <c r="CC59">
        <v>12.85364</v>
      </c>
      <c r="CD59">
        <v>0.54293729999999996</v>
      </c>
      <c r="CE59">
        <v>16.66694</v>
      </c>
      <c r="CF59" s="1">
        <v>2.870692E-2</v>
      </c>
      <c r="CG59">
        <v>11.365349999999999</v>
      </c>
      <c r="CH59">
        <v>0.54215360000000001</v>
      </c>
      <c r="CI59">
        <v>16.223299999999998</v>
      </c>
      <c r="CJ59" s="1">
        <v>2.5191310000000001E-2</v>
      </c>
      <c r="CK59">
        <v>10.01783</v>
      </c>
      <c r="CL59">
        <v>0.54170070000000003</v>
      </c>
      <c r="CM59">
        <v>15.595700000000001</v>
      </c>
      <c r="CN59">
        <v>2.1870810000000001E-2</v>
      </c>
      <c r="CO59">
        <v>8.7289089999999998</v>
      </c>
      <c r="CP59">
        <v>0.54134629999999995</v>
      </c>
      <c r="CQ59">
        <v>14.81208</v>
      </c>
      <c r="CR59" s="1">
        <v>1.8951200000000001E-2</v>
      </c>
      <c r="CS59">
        <v>7.589054</v>
      </c>
      <c r="CT59">
        <v>0.54101140000000003</v>
      </c>
      <c r="CU59">
        <v>14.637829999999999</v>
      </c>
      <c r="CV59" s="1">
        <v>1.6424520000000001E-2</v>
      </c>
      <c r="CW59">
        <v>6.5972670000000004</v>
      </c>
      <c r="CX59">
        <v>0.54065039999999998</v>
      </c>
      <c r="CY59">
        <v>15.185370000000001</v>
      </c>
      <c r="CZ59">
        <v>1.422987E-2</v>
      </c>
      <c r="DA59">
        <v>5.7357170000000002</v>
      </c>
      <c r="DB59">
        <v>0.54073400000000005</v>
      </c>
      <c r="DC59">
        <v>15.811030000000001</v>
      </c>
      <c r="DD59" s="1">
        <v>1.228828E-2</v>
      </c>
      <c r="DE59">
        <v>4.9664060000000001</v>
      </c>
      <c r="DF59">
        <v>0.54037230000000003</v>
      </c>
      <c r="DG59">
        <v>16.38287</v>
      </c>
      <c r="DH59" s="1">
        <v>1.0603899999999999E-2</v>
      </c>
      <c r="DI59">
        <v>4.2974170000000003</v>
      </c>
      <c r="DJ59">
        <v>0.54001670000000002</v>
      </c>
      <c r="DK59">
        <v>16.54025</v>
      </c>
      <c r="DL59" s="1">
        <v>9.1723989999999995E-3</v>
      </c>
      <c r="DM59">
        <v>3.727474</v>
      </c>
      <c r="DN59">
        <v>0.53998880000000005</v>
      </c>
      <c r="DO59">
        <v>16.53143</v>
      </c>
      <c r="DP59" s="1">
        <v>7.9321180000000002E-3</v>
      </c>
      <c r="DQ59">
        <v>3.232418</v>
      </c>
      <c r="DR59">
        <v>0.53989549999999997</v>
      </c>
      <c r="DS59">
        <v>16.16095</v>
      </c>
      <c r="DT59" s="1">
        <v>6.8246749999999997E-3</v>
      </c>
      <c r="DU59">
        <v>2.7901069999999999</v>
      </c>
      <c r="DV59">
        <v>0.54000570000000003</v>
      </c>
      <c r="DW59">
        <v>15.43464</v>
      </c>
      <c r="DX59" s="1">
        <v>5.8281019999999999E-3</v>
      </c>
      <c r="DY59">
        <v>2.3901249999999998</v>
      </c>
      <c r="DZ59">
        <v>0.54073099999999996</v>
      </c>
      <c r="EA59">
        <v>15.302060000000001</v>
      </c>
      <c r="EB59" s="1">
        <v>4.9480740000000002E-3</v>
      </c>
      <c r="EC59">
        <v>2.0331730000000001</v>
      </c>
      <c r="ED59">
        <v>0.54021909999999995</v>
      </c>
      <c r="EE59">
        <v>15.659929999999999</v>
      </c>
      <c r="EF59" s="1">
        <v>4.1942380000000003E-3</v>
      </c>
      <c r="EG59">
        <v>1.7265140000000001</v>
      </c>
      <c r="EH59">
        <v>0.54019859999999997</v>
      </c>
      <c r="EI59">
        <v>16.299060000000001</v>
      </c>
      <c r="EJ59" s="1">
        <v>3.4829729999999999E-3</v>
      </c>
      <c r="EK59">
        <v>1.436771</v>
      </c>
      <c r="EL59">
        <v>0.5407054</v>
      </c>
      <c r="EM59">
        <v>16.889849999999999</v>
      </c>
      <c r="EN59" s="1">
        <v>2.653355E-3</v>
      </c>
      <c r="EO59">
        <v>1.0984750000000001</v>
      </c>
      <c r="EP59">
        <v>0.54136930000000005</v>
      </c>
      <c r="EQ59">
        <v>16.957850000000001</v>
      </c>
      <c r="ER59" s="1">
        <v>1.821383E-3</v>
      </c>
      <c r="ES59">
        <v>0.7552778</v>
      </c>
      <c r="ET59">
        <v>0.54189259999999995</v>
      </c>
      <c r="EU59">
        <v>16.70401</v>
      </c>
      <c r="EV59" s="1">
        <v>1.2027839999999999E-3</v>
      </c>
      <c r="EW59">
        <v>0.49728</v>
      </c>
      <c r="EX59">
        <v>0.54225310000000004</v>
      </c>
      <c r="EY59">
        <v>16.455819999999999</v>
      </c>
      <c r="EZ59" s="1">
        <v>8.3109639999999995E-4</v>
      </c>
      <c r="FA59">
        <v>0.34130329999999998</v>
      </c>
      <c r="FB59">
        <v>0.54247699999999999</v>
      </c>
      <c r="FC59">
        <v>16.1922</v>
      </c>
      <c r="FD59" s="1">
        <v>6.2910669999999996E-4</v>
      </c>
      <c r="FE59">
        <v>0.25632070000000001</v>
      </c>
      <c r="FF59">
        <v>0.54263459999999997</v>
      </c>
      <c r="FG59">
        <v>16.686820000000001</v>
      </c>
      <c r="FH59" s="1">
        <v>5.1858150000000001E-4</v>
      </c>
      <c r="FI59">
        <v>0.20983450000000001</v>
      </c>
      <c r="FJ59">
        <v>0.54272969999999998</v>
      </c>
      <c r="FK59">
        <v>17.028420000000001</v>
      </c>
      <c r="FL59" s="1">
        <v>4.5366949999999998E-4</v>
      </c>
      <c r="FM59">
        <v>0.1825473</v>
      </c>
      <c r="FN59">
        <v>0.54279350000000004</v>
      </c>
      <c r="FO59">
        <v>17.285129999999999</v>
      </c>
      <c r="FP59" s="1">
        <v>4.1160870000000002E-4</v>
      </c>
      <c r="FQ59">
        <v>0.1648599</v>
      </c>
      <c r="FR59">
        <v>0.54281780000000002</v>
      </c>
      <c r="FS59">
        <v>17.640090000000001</v>
      </c>
      <c r="FT59" s="1">
        <v>3.8113790000000002E-4</v>
      </c>
      <c r="FU59">
        <v>0.15202209999999999</v>
      </c>
      <c r="FV59">
        <v>0.54282390000000003</v>
      </c>
      <c r="FW59">
        <v>17.774699999999999</v>
      </c>
      <c r="FX59" s="1">
        <v>3.5701139999999999E-4</v>
      </c>
      <c r="FY59">
        <v>0.1418526</v>
      </c>
      <c r="FZ59">
        <v>0.5428288</v>
      </c>
      <c r="GA59">
        <v>17.37555</v>
      </c>
      <c r="GB59" s="1">
        <v>3.3677639999999998E-4</v>
      </c>
      <c r="GC59">
        <v>0.13331760000000001</v>
      </c>
      <c r="GD59">
        <v>0.54284449999999995</v>
      </c>
      <c r="GE59">
        <v>16.53942</v>
      </c>
      <c r="GF59" s="1">
        <v>3.1885749999999998E-4</v>
      </c>
      <c r="GG59">
        <v>0.12576950000000001</v>
      </c>
      <c r="GH59">
        <v>0.54283979999999998</v>
      </c>
      <c r="GI59">
        <v>15.73244</v>
      </c>
      <c r="GJ59" s="1">
        <v>3.0262099999999999E-4</v>
      </c>
      <c r="GK59">
        <v>0.1189317</v>
      </c>
      <c r="GL59">
        <v>0.54285640000000002</v>
      </c>
      <c r="GM59">
        <v>16.01257</v>
      </c>
      <c r="GN59" s="1">
        <v>2.8749089999999998E-4</v>
      </c>
      <c r="GO59">
        <v>0.1125784</v>
      </c>
      <c r="GP59">
        <v>0.54285839999999996</v>
      </c>
      <c r="GQ59">
        <v>16.515879999999999</v>
      </c>
      <c r="GR59" s="1">
        <v>2.735317E-4</v>
      </c>
      <c r="GS59">
        <v>0.1067232</v>
      </c>
      <c r="GT59">
        <v>0.54285220000000001</v>
      </c>
      <c r="GU59">
        <v>16.964259999999999</v>
      </c>
      <c r="GV59" s="1">
        <v>2.606342E-4</v>
      </c>
      <c r="GW59">
        <v>0.1013294</v>
      </c>
      <c r="GX59">
        <v>0.54285479999999997</v>
      </c>
      <c r="GY59">
        <v>17.72287</v>
      </c>
      <c r="GZ59" s="1">
        <v>2.4850030000000002E-4</v>
      </c>
      <c r="HA59">
        <v>9.6291699999999994E-2</v>
      </c>
      <c r="HB59">
        <v>0.54285530000000004</v>
      </c>
      <c r="HC59">
        <v>18.071529999999999</v>
      </c>
      <c r="HD59" s="1">
        <v>2.3717169999999999E-4</v>
      </c>
      <c r="HE59">
        <v>9.1645279999999996E-2</v>
      </c>
      <c r="HF59">
        <v>0.54285910000000004</v>
      </c>
      <c r="HG59">
        <v>17.75187</v>
      </c>
      <c r="HH59" s="1">
        <v>2.2652029999999999E-4</v>
      </c>
      <c r="HI59">
        <v>8.7310520000000003E-2</v>
      </c>
      <c r="HJ59">
        <v>0.54285550000000005</v>
      </c>
      <c r="HK59">
        <v>17.157910000000001</v>
      </c>
      <c r="HL59" s="1">
        <v>2.1630560000000001E-4</v>
      </c>
      <c r="HM59">
        <v>8.3195430000000001E-2</v>
      </c>
      <c r="HN59">
        <v>0.54285229999999995</v>
      </c>
      <c r="HO59">
        <v>16.415990000000001</v>
      </c>
      <c r="HP59" s="1">
        <v>2.0648889999999999E-4</v>
      </c>
      <c r="HQ59">
        <v>7.9280240000000002E-2</v>
      </c>
      <c r="HR59">
        <v>0.54285810000000001</v>
      </c>
      <c r="HS59">
        <v>16.46302</v>
      </c>
      <c r="HT59" s="1">
        <v>1.9727049999999999E-4</v>
      </c>
      <c r="HU59">
        <v>7.5627130000000001E-2</v>
      </c>
      <c r="HV59">
        <v>0.54285629999999996</v>
      </c>
      <c r="HW59">
        <v>16.85275</v>
      </c>
      <c r="HX59" s="1">
        <v>1.886445E-4</v>
      </c>
      <c r="HY59">
        <v>7.223069E-2</v>
      </c>
      <c r="HZ59">
        <v>0.54285700000000003</v>
      </c>
      <c r="IA59">
        <v>17.301020000000001</v>
      </c>
      <c r="IB59" s="1">
        <v>1.8056180000000001E-4</v>
      </c>
      <c r="IC59">
        <v>6.9069630000000007E-2</v>
      </c>
      <c r="ID59">
        <v>0.54285660000000002</v>
      </c>
      <c r="IE59">
        <v>17.969059999999999</v>
      </c>
      <c r="IF59" s="1">
        <v>1.7274099999999999E-4</v>
      </c>
      <c r="IG59">
        <v>6.6032530000000006E-2</v>
      </c>
      <c r="IH59">
        <v>0.5428539</v>
      </c>
      <c r="II59">
        <v>18.161819999999999</v>
      </c>
      <c r="IJ59" s="1">
        <v>1.653336E-4</v>
      </c>
      <c r="IK59">
        <v>6.3160910000000001E-2</v>
      </c>
      <c r="IL59">
        <v>0.54285530000000004</v>
      </c>
      <c r="IM59">
        <v>17.841090000000001</v>
      </c>
      <c r="IN59" s="1">
        <v>1.583694E-4</v>
      </c>
      <c r="IO59">
        <v>6.0476330000000002E-2</v>
      </c>
      <c r="IP59">
        <v>0.54285859999999997</v>
      </c>
      <c r="IQ59">
        <v>17.154150000000001</v>
      </c>
      <c r="IR59" s="1">
        <v>1.5175839999999999E-4</v>
      </c>
      <c r="IS59">
        <v>5.7936389999999997E-2</v>
      </c>
      <c r="IT59">
        <v>0.54285340000000004</v>
      </c>
      <c r="IU59">
        <v>16.205010000000001</v>
      </c>
      <c r="IV59" s="1">
        <v>1.4550960000000001E-4</v>
      </c>
      <c r="IW59">
        <v>5.55357E-2</v>
      </c>
      <c r="IX59">
        <v>0.54285320000000004</v>
      </c>
      <c r="IY59">
        <v>15.88616</v>
      </c>
      <c r="IZ59" s="1">
        <v>1.3957919999999999E-4</v>
      </c>
      <c r="JA59">
        <v>5.3261639999999999E-2</v>
      </c>
      <c r="JB59">
        <v>0.54285779999999995</v>
      </c>
      <c r="JC59">
        <v>15.559189999999999</v>
      </c>
      <c r="JD59" s="1">
        <v>1.3391999999999999E-4</v>
      </c>
      <c r="JE59">
        <v>5.1098930000000001E-2</v>
      </c>
      <c r="JF59">
        <v>0.54285329999999998</v>
      </c>
      <c r="JG59">
        <v>15.653320000000001</v>
      </c>
      <c r="JH59" s="1">
        <v>1.284704E-4</v>
      </c>
      <c r="JI59">
        <v>4.9014660000000002E-2</v>
      </c>
      <c r="JJ59">
        <v>0.54285159999999999</v>
      </c>
      <c r="JK59">
        <v>15.935890000000001</v>
      </c>
      <c r="JL59" s="1">
        <v>1.233935E-4</v>
      </c>
      <c r="JM59">
        <v>4.70731E-2</v>
      </c>
      <c r="JN59">
        <v>0.54285870000000003</v>
      </c>
      <c r="JO59">
        <v>16.252960000000002</v>
      </c>
      <c r="JP59" s="1">
        <v>1.1859240000000001E-4</v>
      </c>
      <c r="JQ59">
        <v>4.5242879999999999E-2</v>
      </c>
      <c r="JR59">
        <v>0.5428615</v>
      </c>
      <c r="JS59">
        <v>16.71163</v>
      </c>
      <c r="JT59" s="1">
        <v>1.139747E-4</v>
      </c>
      <c r="JU59">
        <v>4.3480230000000002E-2</v>
      </c>
      <c r="JV59">
        <v>0.54284100000000002</v>
      </c>
      <c r="JW59">
        <v>16.82733</v>
      </c>
      <c r="JX59" s="1">
        <v>1.096375E-4</v>
      </c>
      <c r="JY59">
        <v>4.1823260000000001E-2</v>
      </c>
      <c r="JZ59">
        <v>0.54285410000000001</v>
      </c>
      <c r="KA59">
        <v>16.663810000000002</v>
      </c>
      <c r="KB59" s="1">
        <v>1.0549889999999999E-4</v>
      </c>
      <c r="KC59">
        <v>4.0239509999999999E-2</v>
      </c>
      <c r="KD59">
        <v>0.54282770000000002</v>
      </c>
      <c r="KE59">
        <v>17.178159999999998</v>
      </c>
      <c r="KF59" s="1">
        <v>1.015421E-4</v>
      </c>
      <c r="KG59">
        <v>3.8731460000000002E-2</v>
      </c>
      <c r="KH59">
        <v>0.54278119999999996</v>
      </c>
      <c r="KI59">
        <v>17.51858</v>
      </c>
      <c r="KJ59" s="1">
        <v>9.7772389999999999E-5</v>
      </c>
      <c r="KK59">
        <v>3.7296509999999998E-2</v>
      </c>
      <c r="KL59">
        <v>0.54271139999999995</v>
      </c>
      <c r="KM59">
        <v>17.659549999999999</v>
      </c>
      <c r="KN59" s="1">
        <v>9.4678950000000003E-5</v>
      </c>
      <c r="KO59">
        <v>3.6105720000000001E-2</v>
      </c>
      <c r="KP59">
        <v>0.54262359999999998</v>
      </c>
      <c r="KQ59">
        <v>17.86628</v>
      </c>
      <c r="KR59" s="1">
        <v>9.3239049999999996E-5</v>
      </c>
      <c r="KS59">
        <v>3.5535129999999998E-2</v>
      </c>
      <c r="KT59">
        <v>0.54254869999999999</v>
      </c>
      <c r="KU59">
        <v>17.634039999999999</v>
      </c>
      <c r="KV59" s="1">
        <v>9.2694429999999993E-5</v>
      </c>
      <c r="KW59">
        <v>3.5334930000000001E-2</v>
      </c>
      <c r="KX59">
        <v>0.5424544</v>
      </c>
      <c r="KY59">
        <v>17.046379999999999</v>
      </c>
      <c r="KZ59" s="1">
        <v>9.1562139999999998E-5</v>
      </c>
      <c r="LA59">
        <v>3.4929660000000001E-2</v>
      </c>
      <c r="LB59">
        <v>0.54237619999999997</v>
      </c>
      <c r="LC59">
        <v>16.358899999999998</v>
      </c>
      <c r="LD59" s="1">
        <v>8.9502969999999998E-5</v>
      </c>
      <c r="LE59">
        <v>3.4169770000000002E-2</v>
      </c>
      <c r="LF59">
        <v>0.54232570000000002</v>
      </c>
      <c r="LG59">
        <v>15.72763</v>
      </c>
      <c r="LH59" s="1">
        <v>8.6876800000000001E-5</v>
      </c>
      <c r="LI59">
        <v>3.3182900000000001E-2</v>
      </c>
      <c r="LJ59">
        <v>0.54225500000000004</v>
      </c>
      <c r="LK59">
        <v>16.1188</v>
      </c>
      <c r="LL59" s="1">
        <v>8.3959810000000003E-5</v>
      </c>
      <c r="LM59">
        <v>3.2084000000000001E-2</v>
      </c>
      <c r="LN59">
        <v>0.54224539999999999</v>
      </c>
      <c r="LO59">
        <v>16.577089999999998</v>
      </c>
      <c r="LP59" s="1">
        <v>8.096779E-5</v>
      </c>
      <c r="LQ59">
        <v>3.0946339999999999E-2</v>
      </c>
      <c r="LR59">
        <v>0.54225389999999996</v>
      </c>
      <c r="LS59">
        <v>17.1996</v>
      </c>
      <c r="LT59" s="1">
        <v>7.7653460000000002E-5</v>
      </c>
      <c r="LU59">
        <v>2.9695659999999999E-2</v>
      </c>
      <c r="LV59">
        <v>0.54228370000000004</v>
      </c>
      <c r="LW59">
        <v>18.515029999999999</v>
      </c>
      <c r="LX59" s="1">
        <v>7.3305620000000006E-5</v>
      </c>
      <c r="LY59">
        <v>2.8057820000000001E-2</v>
      </c>
      <c r="LZ59">
        <v>0.54229799999999995</v>
      </c>
      <c r="MA59">
        <v>19.31127</v>
      </c>
      <c r="MB59" s="1">
        <v>6.8455029999999996E-5</v>
      </c>
      <c r="MC59">
        <v>2.6206989999999999E-2</v>
      </c>
      <c r="MD59">
        <v>0.54230029999999996</v>
      </c>
      <c r="ME59">
        <v>19.029399999999999</v>
      </c>
      <c r="MF59" s="1">
        <v>6.428522E-5</v>
      </c>
      <c r="MG59">
        <v>2.459708E-2</v>
      </c>
      <c r="MH59">
        <v>0.54230959999999995</v>
      </c>
      <c r="MI59">
        <v>18.3658</v>
      </c>
      <c r="MJ59" s="1">
        <v>6.1059169999999998E-5</v>
      </c>
      <c r="MK59">
        <v>2.3351469999999999E-2</v>
      </c>
      <c r="ML59">
        <v>0.54231669999999998</v>
      </c>
      <c r="MM59">
        <v>17.955469999999998</v>
      </c>
      <c r="MN59" s="1">
        <v>5.8447930000000002E-5</v>
      </c>
      <c r="MO59">
        <v>2.2346939999999999E-2</v>
      </c>
      <c r="MP59">
        <v>0.54229709999999998</v>
      </c>
      <c r="MQ59">
        <v>18.24352</v>
      </c>
      <c r="MR59" s="1">
        <v>5.6204990000000001E-5</v>
      </c>
      <c r="MS59">
        <v>2.1487269999999999E-2</v>
      </c>
      <c r="MT59">
        <v>0.54219340000000005</v>
      </c>
      <c r="MU59">
        <v>18.24316</v>
      </c>
      <c r="MV59" s="1">
        <v>5.4189459999999997E-5</v>
      </c>
      <c r="MW59">
        <v>2.0715319999999999E-2</v>
      </c>
      <c r="MX59">
        <v>0.54205179999999997</v>
      </c>
      <c r="MY59">
        <v>18.166879999999999</v>
      </c>
      <c r="MZ59" s="1">
        <v>5.2862570000000002E-5</v>
      </c>
      <c r="NA59">
        <v>2.0194790000000001E-2</v>
      </c>
      <c r="NB59">
        <v>0.54188539999999996</v>
      </c>
      <c r="NC59">
        <v>18.748449999999998</v>
      </c>
      <c r="ND59" s="1">
        <v>5.3299640000000003E-5</v>
      </c>
      <c r="NE59">
        <v>2.0337419999999998E-2</v>
      </c>
      <c r="NF59">
        <v>0.54171349999999996</v>
      </c>
      <c r="NG59">
        <v>19.118230000000001</v>
      </c>
      <c r="NH59" s="1">
        <v>5.4711340000000002E-5</v>
      </c>
      <c r="NI59">
        <v>2.0882970000000001E-2</v>
      </c>
      <c r="NJ59">
        <v>0.54154800000000003</v>
      </c>
      <c r="NK59">
        <v>18.949069999999999</v>
      </c>
      <c r="NL59" s="1">
        <v>5.5433139999999999E-5</v>
      </c>
      <c r="NM59">
        <v>2.1188579999999999E-2</v>
      </c>
      <c r="NN59">
        <v>0.54140920000000003</v>
      </c>
      <c r="NO59">
        <v>18.434049999999999</v>
      </c>
      <c r="NP59" s="1">
        <v>5.5003010000000002E-5</v>
      </c>
      <c r="NQ59">
        <v>2.1052439999999999E-2</v>
      </c>
      <c r="NR59">
        <v>0.54126510000000005</v>
      </c>
      <c r="NS59">
        <v>17.63185</v>
      </c>
      <c r="NT59" s="1">
        <v>5.3782449999999999E-5</v>
      </c>
      <c r="NU59">
        <v>2.0606309999999999E-2</v>
      </c>
      <c r="NV59">
        <v>0.54116739999999997</v>
      </c>
      <c r="NW59">
        <v>17.15061</v>
      </c>
      <c r="NX59" s="1">
        <v>5.2159379999999999E-5</v>
      </c>
      <c r="NY59">
        <v>1.9997399999999999E-2</v>
      </c>
      <c r="NZ59">
        <v>0.54115100000000005</v>
      </c>
      <c r="OA59">
        <v>17.33098</v>
      </c>
      <c r="OB59" s="1">
        <v>5.039527E-5</v>
      </c>
      <c r="OC59">
        <v>1.9328959999999999E-2</v>
      </c>
      <c r="OD59">
        <v>0.54116299999999995</v>
      </c>
      <c r="OE59">
        <v>17.2699</v>
      </c>
      <c r="OF59" s="1">
        <v>4.8231739999999997E-5</v>
      </c>
      <c r="OG59">
        <v>1.8514659999999999E-2</v>
      </c>
      <c r="OH59">
        <v>0.54120780000000002</v>
      </c>
      <c r="OI59">
        <v>17.327490000000001</v>
      </c>
      <c r="OJ59" s="1">
        <v>4.4852260000000001E-5</v>
      </c>
      <c r="OK59">
        <v>1.7242830000000001E-2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0.93882390000000004</v>
      </c>
      <c r="G60">
        <v>16.067039999999999</v>
      </c>
      <c r="H60" s="1">
        <v>5.9454309999999997E-8</v>
      </c>
      <c r="I60" s="1">
        <v>1.5682859999999999E-5</v>
      </c>
      <c r="J60">
        <v>0.93670299999999995</v>
      </c>
      <c r="K60">
        <v>16.316549999999999</v>
      </c>
      <c r="L60">
        <v>8.6557860000000009</v>
      </c>
      <c r="M60">
        <v>1889.373</v>
      </c>
      <c r="N60">
        <v>0.93464130000000001</v>
      </c>
      <c r="O60">
        <v>16.622969999999999</v>
      </c>
      <c r="P60">
        <v>184.80789999999999</v>
      </c>
      <c r="Q60">
        <v>47461.75</v>
      </c>
      <c r="R60">
        <v>0.93250719999999998</v>
      </c>
      <c r="S60">
        <v>16.57611</v>
      </c>
      <c r="T60">
        <v>97.196110000000004</v>
      </c>
      <c r="U60">
        <v>26944.29</v>
      </c>
      <c r="V60">
        <v>0.93040630000000002</v>
      </c>
      <c r="W60">
        <v>16.243379999999998</v>
      </c>
      <c r="X60">
        <v>8.9957189999999994</v>
      </c>
      <c r="Y60">
        <v>2593.1390000000001</v>
      </c>
      <c r="Z60">
        <v>0.92829410000000001</v>
      </c>
      <c r="AA60">
        <v>15.71785</v>
      </c>
      <c r="AB60">
        <v>0.40116180000000001</v>
      </c>
      <c r="AC60">
        <v>115.886</v>
      </c>
      <c r="AD60">
        <v>0.92599929999999997</v>
      </c>
      <c r="AE60">
        <v>15.22406</v>
      </c>
      <c r="AF60">
        <v>7.8121739999999995E-2</v>
      </c>
      <c r="AG60">
        <v>20.978059999999999</v>
      </c>
      <c r="AH60">
        <v>0.92285980000000001</v>
      </c>
      <c r="AI60">
        <v>14.853</v>
      </c>
      <c r="AJ60">
        <v>6.4331819999999998E-2</v>
      </c>
      <c r="AK60">
        <v>17.13889</v>
      </c>
      <c r="AL60">
        <v>0.91837480000000005</v>
      </c>
      <c r="AM60">
        <v>15.25043</v>
      </c>
      <c r="AN60">
        <v>6.0279529999999998E-2</v>
      </c>
      <c r="AO60">
        <v>16.07338</v>
      </c>
      <c r="AP60">
        <v>0.91266879999999995</v>
      </c>
      <c r="AQ60">
        <v>15.55841</v>
      </c>
      <c r="AR60" s="1">
        <v>6.6626550000000007E-2</v>
      </c>
      <c r="AS60">
        <v>17.781860000000002</v>
      </c>
      <c r="AT60">
        <v>0.90636689999999998</v>
      </c>
      <c r="AU60">
        <v>15.688879999999999</v>
      </c>
      <c r="AV60">
        <v>7.4870790000000007E-2</v>
      </c>
      <c r="AW60">
        <v>20.157119999999999</v>
      </c>
      <c r="AX60">
        <v>0.89952330000000003</v>
      </c>
      <c r="AY60">
        <v>15.710050000000001</v>
      </c>
      <c r="AZ60" s="1">
        <v>7.5239319999999998E-2</v>
      </c>
      <c r="BA60">
        <v>20.463719999999999</v>
      </c>
      <c r="BB60">
        <v>0.89240799999999998</v>
      </c>
      <c r="BC60">
        <v>15.54466</v>
      </c>
      <c r="BD60" s="1">
        <v>7.0068080000000005E-2</v>
      </c>
      <c r="BE60">
        <v>19.22288</v>
      </c>
      <c r="BF60">
        <v>0.88507000000000002</v>
      </c>
      <c r="BG60">
        <v>15.13585</v>
      </c>
      <c r="BH60" s="1">
        <v>6.3154009999999997E-2</v>
      </c>
      <c r="BI60">
        <v>17.472059999999999</v>
      </c>
      <c r="BJ60">
        <v>0.87747249999999999</v>
      </c>
      <c r="BK60">
        <v>14.86007</v>
      </c>
      <c r="BL60" s="1">
        <v>5.578909E-2</v>
      </c>
      <c r="BM60">
        <v>15.563639999999999</v>
      </c>
      <c r="BN60">
        <v>0.86973239999999996</v>
      </c>
      <c r="BO60">
        <v>15.058260000000001</v>
      </c>
      <c r="BP60" s="1">
        <v>4.9016259999999999E-2</v>
      </c>
      <c r="BQ60">
        <v>13.78877</v>
      </c>
      <c r="BR60">
        <v>0.861792</v>
      </c>
      <c r="BS60">
        <v>15.57246</v>
      </c>
      <c r="BT60" s="1">
        <v>4.291942E-2</v>
      </c>
      <c r="BU60">
        <v>12.17963</v>
      </c>
      <c r="BV60">
        <v>0.85397710000000004</v>
      </c>
      <c r="BW60">
        <v>16.242989999999999</v>
      </c>
      <c r="BX60">
        <v>3.7559330000000002E-2</v>
      </c>
      <c r="BY60">
        <v>10.74934</v>
      </c>
      <c r="BZ60">
        <v>0.84633259999999999</v>
      </c>
      <c r="CA60">
        <v>16.790430000000001</v>
      </c>
      <c r="CB60" s="1">
        <v>3.2954959999999998E-2</v>
      </c>
      <c r="CC60">
        <v>9.5116809999999994</v>
      </c>
      <c r="CD60">
        <v>0.83839140000000001</v>
      </c>
      <c r="CE60">
        <v>16.701499999999999</v>
      </c>
      <c r="CF60" s="1">
        <v>2.9031830000000002E-2</v>
      </c>
      <c r="CG60">
        <v>8.4526450000000004</v>
      </c>
      <c r="CH60">
        <v>0.83018479999999995</v>
      </c>
      <c r="CI60">
        <v>16.272079999999999</v>
      </c>
      <c r="CJ60" s="1">
        <v>2.5505389999999999E-2</v>
      </c>
      <c r="CK60">
        <v>7.497763</v>
      </c>
      <c r="CL60">
        <v>0.82203020000000004</v>
      </c>
      <c r="CM60">
        <v>15.66587</v>
      </c>
      <c r="CN60" s="1">
        <v>2.2157880000000001E-2</v>
      </c>
      <c r="CO60">
        <v>6.5741160000000001</v>
      </c>
      <c r="CP60">
        <v>0.81381840000000005</v>
      </c>
      <c r="CQ60">
        <v>14.88852</v>
      </c>
      <c r="CR60" s="1">
        <v>1.9204720000000002E-2</v>
      </c>
      <c r="CS60">
        <v>5.7503169999999999</v>
      </c>
      <c r="CT60">
        <v>0.80541720000000006</v>
      </c>
      <c r="CU60">
        <v>14.684950000000001</v>
      </c>
      <c r="CV60" s="1">
        <v>1.6642730000000001E-2</v>
      </c>
      <c r="CW60">
        <v>5.028702</v>
      </c>
      <c r="CX60">
        <v>0.79677580000000003</v>
      </c>
      <c r="CY60">
        <v>15.201140000000001</v>
      </c>
      <c r="CZ60" s="1">
        <v>1.4424920000000001E-2</v>
      </c>
      <c r="DA60">
        <v>4.4007199999999997</v>
      </c>
      <c r="DB60">
        <v>0.78839590000000004</v>
      </c>
      <c r="DC60">
        <v>15.816470000000001</v>
      </c>
      <c r="DD60" s="1">
        <v>1.246208E-2</v>
      </c>
      <c r="DE60">
        <v>3.8375270000000001</v>
      </c>
      <c r="DF60">
        <v>0.78023050000000005</v>
      </c>
      <c r="DG60">
        <v>16.379249999999999</v>
      </c>
      <c r="DH60" s="1">
        <v>1.075371E-2</v>
      </c>
      <c r="DI60">
        <v>3.3405529999999999</v>
      </c>
      <c r="DJ60">
        <v>0.77184070000000005</v>
      </c>
      <c r="DK60">
        <v>16.55199</v>
      </c>
      <c r="DL60" s="1">
        <v>9.3013439999999996E-3</v>
      </c>
      <c r="DM60">
        <v>2.9152019999999998</v>
      </c>
      <c r="DN60">
        <v>0.76320670000000002</v>
      </c>
      <c r="DO60">
        <v>16.554600000000001</v>
      </c>
      <c r="DP60" s="1">
        <v>8.0465090000000003E-3</v>
      </c>
      <c r="DQ60">
        <v>2.5459489999999998</v>
      </c>
      <c r="DR60">
        <v>0.75408989999999998</v>
      </c>
      <c r="DS60">
        <v>16.219339999999999</v>
      </c>
      <c r="DT60" s="1">
        <v>6.9283349999999999E-3</v>
      </c>
      <c r="DU60">
        <v>2.214744</v>
      </c>
      <c r="DV60">
        <v>0.74495639999999996</v>
      </c>
      <c r="DW60">
        <v>15.50935</v>
      </c>
      <c r="DX60" s="1">
        <v>5.9220100000000001E-3</v>
      </c>
      <c r="DY60">
        <v>1.9129160000000001</v>
      </c>
      <c r="DZ60">
        <v>0.73660250000000005</v>
      </c>
      <c r="EA60">
        <v>15.35205</v>
      </c>
      <c r="EB60">
        <v>5.0310019999999997E-3</v>
      </c>
      <c r="EC60">
        <v>1.640476</v>
      </c>
      <c r="ED60">
        <v>0.73023190000000004</v>
      </c>
      <c r="EE60">
        <v>15.68585</v>
      </c>
      <c r="EF60" s="1">
        <v>4.2646630000000001E-3</v>
      </c>
      <c r="EG60">
        <v>1.3999010000000001</v>
      </c>
      <c r="EH60">
        <v>0.72586249999999997</v>
      </c>
      <c r="EI60">
        <v>16.314299999999999</v>
      </c>
      <c r="EJ60" s="1">
        <v>3.5571399999999999E-3</v>
      </c>
      <c r="EK60">
        <v>1.1737599999999999</v>
      </c>
      <c r="EL60">
        <v>0.72329500000000002</v>
      </c>
      <c r="EM60">
        <v>16.91337</v>
      </c>
      <c r="EN60" s="1">
        <v>2.7395169999999999E-3</v>
      </c>
      <c r="EO60">
        <v>0.90877350000000001</v>
      </c>
      <c r="EP60">
        <v>0.72207250000000001</v>
      </c>
      <c r="EQ60">
        <v>16.982990000000001</v>
      </c>
      <c r="ER60" s="1">
        <v>1.896829E-3</v>
      </c>
      <c r="ES60">
        <v>0.63095120000000005</v>
      </c>
      <c r="ET60">
        <v>0.72147839999999996</v>
      </c>
      <c r="EU60">
        <v>16.728940000000001</v>
      </c>
      <c r="EV60" s="1">
        <v>1.252817E-3</v>
      </c>
      <c r="EW60">
        <v>0.41600880000000001</v>
      </c>
      <c r="EX60">
        <v>0.72124200000000005</v>
      </c>
      <c r="EY60">
        <v>16.494479999999999</v>
      </c>
      <c r="EZ60" s="1">
        <v>8.5930960000000004E-4</v>
      </c>
      <c r="FA60">
        <v>0.28380670000000002</v>
      </c>
      <c r="FB60">
        <v>0.72112980000000004</v>
      </c>
      <c r="FC60">
        <v>16.250039999999998</v>
      </c>
      <c r="FD60" s="1">
        <v>6.443261E-4</v>
      </c>
      <c r="FE60">
        <v>0.21136150000000001</v>
      </c>
      <c r="FF60">
        <v>0.72109590000000001</v>
      </c>
      <c r="FG60">
        <v>16.741879999999998</v>
      </c>
      <c r="FH60" s="1">
        <v>5.2717249999999997E-4</v>
      </c>
      <c r="FI60">
        <v>0.17186609999999999</v>
      </c>
      <c r="FJ60">
        <v>0.72108910000000004</v>
      </c>
      <c r="FK60">
        <v>17.09571</v>
      </c>
      <c r="FL60" s="1">
        <v>4.5898169999999998E-4</v>
      </c>
      <c r="FM60">
        <v>0.14886569999999999</v>
      </c>
      <c r="FN60">
        <v>0.72108430000000001</v>
      </c>
      <c r="FO60">
        <v>17.324179999999998</v>
      </c>
      <c r="FP60" s="1">
        <v>4.1525349999999998E-4</v>
      </c>
      <c r="FQ60">
        <v>0.1340943</v>
      </c>
      <c r="FR60">
        <v>0.72109120000000004</v>
      </c>
      <c r="FS60">
        <v>17.64321</v>
      </c>
      <c r="FT60" s="1">
        <v>3.8393010000000003E-4</v>
      </c>
      <c r="FU60">
        <v>0.1234802</v>
      </c>
      <c r="FV60">
        <v>0.72111119999999995</v>
      </c>
      <c r="FW60">
        <v>17.79035</v>
      </c>
      <c r="FX60" s="1">
        <v>3.5929700000000001E-4</v>
      </c>
      <c r="FY60">
        <v>0.11512169999999999</v>
      </c>
      <c r="FZ60">
        <v>0.72110010000000002</v>
      </c>
      <c r="GA60">
        <v>17.43159</v>
      </c>
      <c r="GB60" s="1">
        <v>3.3875460000000002E-4</v>
      </c>
      <c r="GC60">
        <v>0.10814219999999999</v>
      </c>
      <c r="GD60">
        <v>0.72110830000000004</v>
      </c>
      <c r="GE60">
        <v>16.630579999999998</v>
      </c>
      <c r="GF60" s="1">
        <v>3.206366E-4</v>
      </c>
      <c r="GG60">
        <v>0.10199270000000001</v>
      </c>
      <c r="GH60">
        <v>0.72110859999999999</v>
      </c>
      <c r="GI60">
        <v>15.81738</v>
      </c>
      <c r="GJ60" s="1">
        <v>3.0425819999999997E-4</v>
      </c>
      <c r="GK60">
        <v>9.6431989999999995E-2</v>
      </c>
      <c r="GL60">
        <v>0.7211071</v>
      </c>
      <c r="GM60">
        <v>16.064229999999998</v>
      </c>
      <c r="GN60" s="1">
        <v>2.8902920000000001E-4</v>
      </c>
      <c r="GO60">
        <v>9.1277410000000003E-2</v>
      </c>
      <c r="GP60">
        <v>0.72110379999999996</v>
      </c>
      <c r="GQ60">
        <v>16.565529999999999</v>
      </c>
      <c r="GR60" s="1">
        <v>2.749421E-4</v>
      </c>
      <c r="GS60">
        <v>8.6514789999999994E-2</v>
      </c>
      <c r="GT60">
        <v>0.72110620000000003</v>
      </c>
      <c r="GU60">
        <v>16.990629999999999</v>
      </c>
      <c r="GV60" s="1">
        <v>2.6195359999999998E-4</v>
      </c>
      <c r="GW60">
        <v>8.2133490000000003E-2</v>
      </c>
      <c r="GX60">
        <v>0.72109970000000001</v>
      </c>
      <c r="GY60">
        <v>17.718689999999999</v>
      </c>
      <c r="GZ60">
        <v>2.4972580000000001E-4</v>
      </c>
      <c r="HA60">
        <v>7.8041540000000006E-2</v>
      </c>
      <c r="HB60">
        <v>0.72110010000000002</v>
      </c>
      <c r="HC60">
        <v>18.088010000000001</v>
      </c>
      <c r="HD60" s="1">
        <v>2.383056E-4</v>
      </c>
      <c r="HE60">
        <v>7.4265399999999995E-2</v>
      </c>
      <c r="HF60">
        <v>0.72109990000000002</v>
      </c>
      <c r="HG60">
        <v>17.797409999999999</v>
      </c>
      <c r="HH60" s="1">
        <v>2.2759049999999999E-4</v>
      </c>
      <c r="HI60">
        <v>7.074925E-2</v>
      </c>
      <c r="HJ60">
        <v>0.72109990000000002</v>
      </c>
      <c r="HK60">
        <v>17.233440000000002</v>
      </c>
      <c r="HL60" s="1">
        <v>2.1732979999999999E-4</v>
      </c>
      <c r="HM60">
        <v>6.7415130000000004E-2</v>
      </c>
      <c r="HN60">
        <v>0.72109970000000001</v>
      </c>
      <c r="HO60">
        <v>16.506930000000001</v>
      </c>
      <c r="HP60" s="1">
        <v>2.0745670000000001E-4</v>
      </c>
      <c r="HQ60">
        <v>6.4240329999999998E-2</v>
      </c>
      <c r="HR60">
        <v>0.72110379999999996</v>
      </c>
      <c r="HS60">
        <v>16.532039999999999</v>
      </c>
      <c r="HT60" s="1">
        <v>1.9817120000000001E-4</v>
      </c>
      <c r="HU60">
        <v>6.1273729999999998E-2</v>
      </c>
      <c r="HV60">
        <v>0.72110070000000004</v>
      </c>
      <c r="HW60">
        <v>16.909829999999999</v>
      </c>
      <c r="HX60" s="1">
        <v>1.8948200000000001E-4</v>
      </c>
      <c r="HY60">
        <v>5.8514410000000003E-2</v>
      </c>
      <c r="HZ60">
        <v>0.72110379999999996</v>
      </c>
      <c r="IA60">
        <v>17.333200000000001</v>
      </c>
      <c r="IB60" s="1">
        <v>1.8134849999999999E-4</v>
      </c>
      <c r="IC60">
        <v>5.5949760000000001E-2</v>
      </c>
      <c r="ID60">
        <v>0.72110079999999999</v>
      </c>
      <c r="IE60">
        <v>17.974329999999998</v>
      </c>
      <c r="IF60" s="1">
        <v>1.7350619999999999E-4</v>
      </c>
      <c r="IG60">
        <v>5.3492659999999997E-2</v>
      </c>
      <c r="IH60">
        <v>0.72111769999999997</v>
      </c>
      <c r="II60">
        <v>18.182230000000001</v>
      </c>
      <c r="IJ60" s="1">
        <v>1.6603949999999999E-4</v>
      </c>
      <c r="IK60">
        <v>5.115923E-2</v>
      </c>
      <c r="IL60">
        <v>0.72109959999999995</v>
      </c>
      <c r="IM60">
        <v>17.885750000000002</v>
      </c>
      <c r="IN60" s="1">
        <v>1.5904189999999999E-4</v>
      </c>
      <c r="IO60">
        <v>4.8983369999999998E-2</v>
      </c>
      <c r="IP60">
        <v>0.72110149999999995</v>
      </c>
      <c r="IQ60">
        <v>17.233090000000001</v>
      </c>
      <c r="IR60" s="1">
        <v>1.523916E-4</v>
      </c>
      <c r="IS60">
        <v>4.6923670000000001E-2</v>
      </c>
      <c r="IT60">
        <v>0.72111789999999998</v>
      </c>
      <c r="IU60">
        <v>16.303290000000001</v>
      </c>
      <c r="IV60" s="1">
        <v>1.4610989999999999E-4</v>
      </c>
      <c r="IW60">
        <v>4.4976849999999999E-2</v>
      </c>
      <c r="IX60">
        <v>0.72111959999999997</v>
      </c>
      <c r="IY60">
        <v>15.96133</v>
      </c>
      <c r="IZ60" s="1">
        <v>1.40147E-4</v>
      </c>
      <c r="JA60">
        <v>4.3132980000000001E-2</v>
      </c>
      <c r="JB60">
        <v>0.7210993</v>
      </c>
      <c r="JC60">
        <v>15.63415</v>
      </c>
      <c r="JD60" s="1">
        <v>1.3446580000000001E-4</v>
      </c>
      <c r="JE60">
        <v>4.1381719999999997E-2</v>
      </c>
      <c r="JF60">
        <v>0.72109780000000001</v>
      </c>
      <c r="JG60">
        <v>15.68947</v>
      </c>
      <c r="JH60" s="1">
        <v>1.289896E-4</v>
      </c>
      <c r="JI60">
        <v>3.9692520000000002E-2</v>
      </c>
      <c r="JJ60">
        <v>0.72109749999999995</v>
      </c>
      <c r="JK60">
        <v>15.94908</v>
      </c>
      <c r="JL60" s="1">
        <v>1.2387370000000001E-4</v>
      </c>
      <c r="JM60">
        <v>3.8114809999999999E-2</v>
      </c>
      <c r="JN60">
        <v>0.7210995</v>
      </c>
      <c r="JO60">
        <v>16.251380000000001</v>
      </c>
      <c r="JP60" s="1">
        <v>1.190547E-4</v>
      </c>
      <c r="JQ60">
        <v>3.6633270000000002E-2</v>
      </c>
      <c r="JR60">
        <v>0.72110229999999997</v>
      </c>
      <c r="JS60">
        <v>16.724900000000002</v>
      </c>
      <c r="JT60" s="1">
        <v>1.144133E-4</v>
      </c>
      <c r="JU60">
        <v>3.5204970000000002E-2</v>
      </c>
      <c r="JV60">
        <v>0.72110090000000004</v>
      </c>
      <c r="JW60">
        <v>16.86966</v>
      </c>
      <c r="JX60" s="1">
        <v>1.100522E-4</v>
      </c>
      <c r="JY60">
        <v>3.3860290000000001E-2</v>
      </c>
      <c r="JZ60">
        <v>0.72108729999999999</v>
      </c>
      <c r="KA60">
        <v>16.71584</v>
      </c>
      <c r="KB60" s="1">
        <v>1.058936E-4</v>
      </c>
      <c r="KC60">
        <v>3.2577469999999997E-2</v>
      </c>
      <c r="KD60">
        <v>0.72106530000000002</v>
      </c>
      <c r="KE60">
        <v>17.205359999999999</v>
      </c>
      <c r="KF60" s="1">
        <v>1.0192049999999999E-4</v>
      </c>
      <c r="KG60">
        <v>3.1356050000000003E-2</v>
      </c>
      <c r="KH60">
        <v>0.72097860000000003</v>
      </c>
      <c r="KI60">
        <v>17.56015</v>
      </c>
      <c r="KJ60" s="1">
        <v>9.8127410000000006E-5</v>
      </c>
      <c r="KK60">
        <v>3.019283E-2</v>
      </c>
      <c r="KL60">
        <v>0.72077610000000003</v>
      </c>
      <c r="KM60">
        <v>17.696719999999999</v>
      </c>
      <c r="KN60" s="1">
        <v>9.4921870000000001E-5</v>
      </c>
      <c r="KO60">
        <v>2.9203429999999999E-2</v>
      </c>
      <c r="KP60">
        <v>0.7205241</v>
      </c>
      <c r="KQ60">
        <v>17.895900000000001</v>
      </c>
      <c r="KR60" s="1">
        <v>9.3314690000000002E-5</v>
      </c>
      <c r="KS60">
        <v>2.8698600000000001E-2</v>
      </c>
      <c r="KT60">
        <v>0.72022739999999996</v>
      </c>
      <c r="KU60">
        <v>17.686910000000001</v>
      </c>
      <c r="KV60" s="1">
        <v>9.2755170000000001E-5</v>
      </c>
      <c r="KW60">
        <v>2.8535899999999999E-2</v>
      </c>
      <c r="KX60">
        <v>0.71990319999999997</v>
      </c>
      <c r="KY60">
        <v>17.106439999999999</v>
      </c>
      <c r="KZ60" s="1">
        <v>9.1713979999999995E-5</v>
      </c>
      <c r="LA60">
        <v>2.8239110000000001E-2</v>
      </c>
      <c r="LB60">
        <v>0.71956779999999998</v>
      </c>
      <c r="LC60">
        <v>16.431750000000001</v>
      </c>
      <c r="LD60" s="1">
        <v>8.9734200000000006E-5</v>
      </c>
      <c r="LE60">
        <v>2.7654140000000001E-2</v>
      </c>
      <c r="LF60">
        <v>0.71922160000000002</v>
      </c>
      <c r="LG60">
        <v>15.797079999999999</v>
      </c>
      <c r="LH60" s="1">
        <v>8.7148109999999994E-5</v>
      </c>
      <c r="LI60">
        <v>2.687519E-2</v>
      </c>
      <c r="LJ60">
        <v>0.71889919999999996</v>
      </c>
      <c r="LK60">
        <v>16.163499999999999</v>
      </c>
      <c r="LL60" s="1">
        <v>8.4251289999999997E-5</v>
      </c>
      <c r="LM60">
        <v>2.5998529999999999E-2</v>
      </c>
      <c r="LN60">
        <v>0.71864119999999998</v>
      </c>
      <c r="LO60">
        <v>16.630520000000001</v>
      </c>
      <c r="LP60" s="1">
        <v>8.1263510000000006E-5</v>
      </c>
      <c r="LQ60">
        <v>2.5085650000000001E-2</v>
      </c>
      <c r="LR60">
        <v>0.71849450000000004</v>
      </c>
      <c r="LS60">
        <v>17.216539999999998</v>
      </c>
      <c r="LT60" s="1">
        <v>7.8013980000000001E-5</v>
      </c>
      <c r="LU60">
        <v>2.409671E-2</v>
      </c>
      <c r="LV60">
        <v>0.71839520000000001</v>
      </c>
      <c r="LW60">
        <v>18.49184</v>
      </c>
      <c r="LX60" s="1">
        <v>7.3772589999999998E-5</v>
      </c>
      <c r="LY60">
        <v>2.280623E-2</v>
      </c>
      <c r="LZ60">
        <v>0.71836710000000004</v>
      </c>
      <c r="MA60">
        <v>19.326650000000001</v>
      </c>
      <c r="MB60" s="1">
        <v>6.8917119999999999E-5</v>
      </c>
      <c r="MC60">
        <v>2.1311279999999998E-2</v>
      </c>
      <c r="MD60">
        <v>0.71832560000000001</v>
      </c>
      <c r="ME60">
        <v>19.077629999999999</v>
      </c>
      <c r="MF60" s="1">
        <v>6.4652099999999997E-5</v>
      </c>
      <c r="MG60">
        <v>1.998395E-2</v>
      </c>
      <c r="MH60">
        <v>0.7183157</v>
      </c>
      <c r="MI60">
        <v>18.42972</v>
      </c>
      <c r="MJ60" s="1">
        <v>6.1343959999999998E-5</v>
      </c>
      <c r="MK60">
        <v>1.8953979999999999E-2</v>
      </c>
      <c r="ML60">
        <v>0.71831820000000002</v>
      </c>
      <c r="MM60">
        <v>18.02178</v>
      </c>
      <c r="MN60" s="1">
        <v>5.8686E-5</v>
      </c>
      <c r="MO60">
        <v>1.8128769999999999E-2</v>
      </c>
      <c r="MP60">
        <v>0.71825269999999997</v>
      </c>
      <c r="MQ60">
        <v>18.323229999999999</v>
      </c>
      <c r="MR60" s="1">
        <v>5.6414769999999999E-5</v>
      </c>
      <c r="MS60">
        <v>1.7426179999999999E-2</v>
      </c>
      <c r="MT60">
        <v>0.71806040000000004</v>
      </c>
      <c r="MU60">
        <v>18.34947</v>
      </c>
      <c r="MV60" s="1">
        <v>5.4374759999999997E-5</v>
      </c>
      <c r="MW60">
        <v>1.6796410000000001E-2</v>
      </c>
      <c r="MX60">
        <v>0.71767669999999995</v>
      </c>
      <c r="MY60">
        <v>18.232009999999999</v>
      </c>
      <c r="MZ60" s="1">
        <v>5.293073E-5</v>
      </c>
      <c r="NA60">
        <v>1.6345910000000002E-2</v>
      </c>
      <c r="NB60">
        <v>0.71713490000000002</v>
      </c>
      <c r="NC60">
        <v>18.756740000000001</v>
      </c>
      <c r="ND60" s="1">
        <v>5.3187630000000001E-5</v>
      </c>
      <c r="NE60">
        <v>1.641368E-2</v>
      </c>
      <c r="NF60">
        <v>0.71654969999999996</v>
      </c>
      <c r="NG60">
        <v>19.1357</v>
      </c>
      <c r="NH60" s="1">
        <v>5.4582539999999997E-5</v>
      </c>
      <c r="NI60">
        <v>1.6853679999999999E-2</v>
      </c>
      <c r="NJ60">
        <v>0.71587650000000003</v>
      </c>
      <c r="NK60">
        <v>18.997209999999999</v>
      </c>
      <c r="NL60" s="1">
        <v>5.5412769999999997E-5</v>
      </c>
      <c r="NM60" s="1">
        <v>1.713777E-2</v>
      </c>
      <c r="NN60">
        <v>0.71520479999999997</v>
      </c>
      <c r="NO60">
        <v>18.510190000000001</v>
      </c>
      <c r="NP60" s="1">
        <v>5.5085649999999997E-5</v>
      </c>
      <c r="NQ60" s="1">
        <v>1.7064369999999999E-2</v>
      </c>
      <c r="NR60">
        <v>0.71451940000000003</v>
      </c>
      <c r="NS60">
        <v>17.726019999999998</v>
      </c>
      <c r="NT60" s="1">
        <v>5.3925109999999997E-5</v>
      </c>
      <c r="NU60" s="1">
        <v>1.672767E-2</v>
      </c>
      <c r="NV60">
        <v>0.71386780000000005</v>
      </c>
      <c r="NW60">
        <v>17.230920000000001</v>
      </c>
      <c r="NX60" s="1">
        <v>5.2329049999999997E-5</v>
      </c>
      <c r="NY60" s="1">
        <v>1.6249610000000001E-2</v>
      </c>
      <c r="NZ60">
        <v>0.71336489999999997</v>
      </c>
      <c r="OA60">
        <v>17.399080000000001</v>
      </c>
      <c r="OB60" s="1">
        <v>5.0575599999999997E-5</v>
      </c>
      <c r="OC60" s="1">
        <v>1.5717200000000001E-2</v>
      </c>
      <c r="OD60">
        <v>0.71305689999999999</v>
      </c>
      <c r="OE60">
        <v>17.324339999999999</v>
      </c>
      <c r="OF60" s="1">
        <v>4.8487710000000001E-5</v>
      </c>
      <c r="OG60" s="1">
        <v>1.508222E-2</v>
      </c>
      <c r="OH60">
        <v>0.7128544</v>
      </c>
      <c r="OI60">
        <v>17.366199999999999</v>
      </c>
      <c r="OJ60" s="1">
        <v>4.5234729999999998E-5</v>
      </c>
      <c r="OK60" s="1">
        <v>1.4090760000000001E-2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1.1774150000000001</v>
      </c>
      <c r="G61">
        <v>16.067049999999998</v>
      </c>
      <c r="H61" s="1">
        <v>5.5852149999999999E-9</v>
      </c>
      <c r="I61" s="1">
        <v>1.487019E-6</v>
      </c>
      <c r="J61">
        <v>1.174668</v>
      </c>
      <c r="K61">
        <v>16.326540000000001</v>
      </c>
      <c r="L61">
        <v>5.680542</v>
      </c>
      <c r="M61">
        <v>1129.6769999999999</v>
      </c>
      <c r="N61">
        <v>1.17197</v>
      </c>
      <c r="O61">
        <v>16.624359999999999</v>
      </c>
      <c r="P61">
        <v>173.9828</v>
      </c>
      <c r="Q61">
        <v>43789.71</v>
      </c>
      <c r="R61">
        <v>1.1692180000000001</v>
      </c>
      <c r="S61">
        <v>16.602640000000001</v>
      </c>
      <c r="T61">
        <v>109.0599</v>
      </c>
      <c r="U61">
        <v>31220.62</v>
      </c>
      <c r="V61">
        <v>1.166488</v>
      </c>
      <c r="W61">
        <v>16.286740000000002</v>
      </c>
      <c r="X61">
        <v>11.149839999999999</v>
      </c>
      <c r="Y61">
        <v>3452.556</v>
      </c>
      <c r="Z61">
        <v>1.163729</v>
      </c>
      <c r="AA61">
        <v>15.773479999999999</v>
      </c>
      <c r="AB61">
        <v>0.50436420000000004</v>
      </c>
      <c r="AC61">
        <v>159.73560000000001</v>
      </c>
      <c r="AD61">
        <v>1.1608000000000001</v>
      </c>
      <c r="AE61">
        <v>15.27336</v>
      </c>
      <c r="AF61">
        <v>8.1185530000000006E-2</v>
      </c>
      <c r="AG61">
        <v>22.44566</v>
      </c>
      <c r="AH61">
        <v>1.1567799999999999</v>
      </c>
      <c r="AI61">
        <v>14.88945</v>
      </c>
      <c r="AJ61">
        <v>6.4822889999999994E-2</v>
      </c>
      <c r="AK61">
        <v>17.465879999999999</v>
      </c>
      <c r="AL61">
        <v>1.151035</v>
      </c>
      <c r="AM61">
        <v>15.250439999999999</v>
      </c>
      <c r="AN61" s="1">
        <v>6.0295750000000002E-2</v>
      </c>
      <c r="AO61">
        <v>16.231449999999999</v>
      </c>
      <c r="AP61">
        <v>1.143705</v>
      </c>
      <c r="AQ61">
        <v>15.571109999999999</v>
      </c>
      <c r="AR61" s="1">
        <v>6.5902000000000002E-2</v>
      </c>
      <c r="AS61">
        <v>17.696149999999999</v>
      </c>
      <c r="AT61">
        <v>1.1353610000000001</v>
      </c>
      <c r="AU61">
        <v>15.699310000000001</v>
      </c>
      <c r="AV61" s="1">
        <v>7.4467249999999999E-2</v>
      </c>
      <c r="AW61">
        <v>20.186319999999998</v>
      </c>
      <c r="AX61">
        <v>1.1263559999999999</v>
      </c>
      <c r="AY61">
        <v>15.72681</v>
      </c>
      <c r="AZ61" s="1">
        <v>7.5429189999999993E-2</v>
      </c>
      <c r="BA61">
        <v>20.70356</v>
      </c>
      <c r="BB61">
        <v>1.1169910000000001</v>
      </c>
      <c r="BC61">
        <v>15.58379</v>
      </c>
      <c r="BD61" s="1">
        <v>7.0493E-2</v>
      </c>
      <c r="BE61">
        <v>19.540839999999999</v>
      </c>
      <c r="BF61">
        <v>1.107375</v>
      </c>
      <c r="BG61">
        <v>15.195410000000001</v>
      </c>
      <c r="BH61" s="1">
        <v>6.366753E-2</v>
      </c>
      <c r="BI61">
        <v>17.807400000000001</v>
      </c>
      <c r="BJ61">
        <v>1.097407</v>
      </c>
      <c r="BK61">
        <v>14.908189999999999</v>
      </c>
      <c r="BL61">
        <v>5.6298330000000001E-2</v>
      </c>
      <c r="BM61">
        <v>15.883190000000001</v>
      </c>
      <c r="BN61">
        <v>1.0873550000000001</v>
      </c>
      <c r="BO61">
        <v>15.0938</v>
      </c>
      <c r="BP61" s="1">
        <v>4.9479549999999997E-2</v>
      </c>
      <c r="BQ61">
        <v>14.07808</v>
      </c>
      <c r="BR61">
        <v>1.0770360000000001</v>
      </c>
      <c r="BS61">
        <v>15.58854</v>
      </c>
      <c r="BT61" s="1">
        <v>4.3338550000000003E-2</v>
      </c>
      <c r="BU61">
        <v>12.44018</v>
      </c>
      <c r="BV61">
        <v>1.066937</v>
      </c>
      <c r="BW61">
        <v>16.248390000000001</v>
      </c>
      <c r="BX61" s="1">
        <v>3.7926189999999999E-2</v>
      </c>
      <c r="BY61">
        <v>10.978529999999999</v>
      </c>
      <c r="BZ61">
        <v>1.0566979999999999</v>
      </c>
      <c r="CA61">
        <v>16.800750000000001</v>
      </c>
      <c r="CB61" s="1">
        <v>3.327157E-2</v>
      </c>
      <c r="CC61">
        <v>9.7139810000000004</v>
      </c>
      <c r="CD61">
        <v>1.0462689999999999</v>
      </c>
      <c r="CE61">
        <v>16.73995</v>
      </c>
      <c r="CF61" s="1">
        <v>2.9301500000000001E-2</v>
      </c>
      <c r="CG61">
        <v>8.6286539999999992</v>
      </c>
      <c r="CH61">
        <v>1.035507</v>
      </c>
      <c r="CI61">
        <v>16.3306</v>
      </c>
      <c r="CJ61" s="1">
        <v>2.576637E-2</v>
      </c>
      <c r="CK61">
        <v>7.6618870000000001</v>
      </c>
      <c r="CL61">
        <v>1.024886</v>
      </c>
      <c r="CM61">
        <v>15.749370000000001</v>
      </c>
      <c r="CN61">
        <v>2.2399949999999998E-2</v>
      </c>
      <c r="CO61">
        <v>6.7232719999999997</v>
      </c>
      <c r="CP61">
        <v>1.014235</v>
      </c>
      <c r="CQ61">
        <v>14.98696</v>
      </c>
      <c r="CR61" s="1">
        <v>1.9419550000000001E-2</v>
      </c>
      <c r="CS61">
        <v>5.8822200000000002</v>
      </c>
      <c r="CT61">
        <v>1.0033339999999999</v>
      </c>
      <c r="CU61">
        <v>14.75102</v>
      </c>
      <c r="CV61" s="1">
        <v>1.6828280000000001E-2</v>
      </c>
      <c r="CW61">
        <v>5.1439529999999998</v>
      </c>
      <c r="CX61">
        <v>0.99225540000000001</v>
      </c>
      <c r="CY61">
        <v>15.223739999999999</v>
      </c>
      <c r="CZ61" s="1">
        <v>1.4590590000000001E-2</v>
      </c>
      <c r="DA61">
        <v>4.5024740000000003</v>
      </c>
      <c r="DB61">
        <v>0.98123090000000002</v>
      </c>
      <c r="DC61">
        <v>15.82371</v>
      </c>
      <c r="DD61" s="1">
        <v>1.2610659999999999E-2</v>
      </c>
      <c r="DE61">
        <v>3.928166</v>
      </c>
      <c r="DF61">
        <v>0.97056560000000003</v>
      </c>
      <c r="DG61">
        <v>16.376300000000001</v>
      </c>
      <c r="DH61" s="1">
        <v>1.0882889999999999E-2</v>
      </c>
      <c r="DI61">
        <v>3.419648</v>
      </c>
      <c r="DJ61">
        <v>0.95972100000000005</v>
      </c>
      <c r="DK61">
        <v>16.56465</v>
      </c>
      <c r="DL61" s="1">
        <v>9.4120599999999999E-3</v>
      </c>
      <c r="DM61">
        <v>2.9828489999999999</v>
      </c>
      <c r="DN61">
        <v>0.94857689999999995</v>
      </c>
      <c r="DO61">
        <v>16.58296</v>
      </c>
      <c r="DP61" s="1">
        <v>8.1446049999999992E-3</v>
      </c>
      <c r="DQ61">
        <v>2.6050019999999998</v>
      </c>
      <c r="DR61">
        <v>0.93685289999999999</v>
      </c>
      <c r="DS61">
        <v>16.289709999999999</v>
      </c>
      <c r="DT61" s="1">
        <v>7.017527E-3</v>
      </c>
      <c r="DU61">
        <v>2.2675529999999999</v>
      </c>
      <c r="DV61">
        <v>0.92513279999999998</v>
      </c>
      <c r="DW61">
        <v>15.608040000000001</v>
      </c>
      <c r="DX61" s="1">
        <v>6.0037170000000004E-3</v>
      </c>
      <c r="DY61">
        <v>1.9604109999999999</v>
      </c>
      <c r="DZ61">
        <v>0.91431470000000004</v>
      </c>
      <c r="EA61">
        <v>15.41765</v>
      </c>
      <c r="EB61" s="1">
        <v>5.1040039999999997E-3</v>
      </c>
      <c r="EC61">
        <v>1.6822550000000001</v>
      </c>
      <c r="ED61">
        <v>0.90584580000000003</v>
      </c>
      <c r="EE61">
        <v>15.72335</v>
      </c>
      <c r="EF61" s="1">
        <v>4.3288240000000002E-3</v>
      </c>
      <c r="EG61">
        <v>1.436304</v>
      </c>
      <c r="EH61">
        <v>0.90007590000000004</v>
      </c>
      <c r="EI61">
        <v>16.33952</v>
      </c>
      <c r="EJ61" s="1">
        <v>3.624249E-3</v>
      </c>
      <c r="EK61">
        <v>1.209125</v>
      </c>
      <c r="EL61">
        <v>0.89667640000000004</v>
      </c>
      <c r="EM61">
        <v>16.942019999999999</v>
      </c>
      <c r="EN61" s="1">
        <v>2.8197059999999999E-3</v>
      </c>
      <c r="EO61">
        <v>0.94788209999999995</v>
      </c>
      <c r="EP61">
        <v>0.89515960000000006</v>
      </c>
      <c r="EQ61">
        <v>17.01295</v>
      </c>
      <c r="ER61" s="1">
        <v>1.969934E-3</v>
      </c>
      <c r="ES61">
        <v>0.66585729999999999</v>
      </c>
      <c r="ET61">
        <v>0.89441009999999999</v>
      </c>
      <c r="EU61">
        <v>16.76024</v>
      </c>
      <c r="EV61" s="1">
        <v>1.3026439999999999E-3</v>
      </c>
      <c r="EW61">
        <v>0.43996380000000002</v>
      </c>
      <c r="EX61">
        <v>0.8941249</v>
      </c>
      <c r="EY61">
        <v>16.54177</v>
      </c>
      <c r="EZ61" s="1">
        <v>8.8779899999999999E-4</v>
      </c>
      <c r="FA61">
        <v>0.29779889999999998</v>
      </c>
      <c r="FB61">
        <v>0.89403600000000005</v>
      </c>
      <c r="FC61">
        <v>16.328340000000001</v>
      </c>
      <c r="FD61" s="1">
        <v>6.5970999999999998E-4</v>
      </c>
      <c r="FE61">
        <v>0.21919259999999999</v>
      </c>
      <c r="FF61">
        <v>0.89402619999999999</v>
      </c>
      <c r="FG61">
        <v>16.8169</v>
      </c>
      <c r="FH61" s="1">
        <v>5.3579419999999999E-4</v>
      </c>
      <c r="FI61">
        <v>0.17649580000000001</v>
      </c>
      <c r="FJ61">
        <v>0.89401719999999996</v>
      </c>
      <c r="FK61">
        <v>17.184069999999998</v>
      </c>
      <c r="FL61" s="1">
        <v>4.6425539999999998E-4</v>
      </c>
      <c r="FM61">
        <v>0.15189359999999999</v>
      </c>
      <c r="FN61">
        <v>0.89404740000000005</v>
      </c>
      <c r="FO61">
        <v>17.378900000000002</v>
      </c>
      <c r="FP61" s="1">
        <v>4.1882669999999999E-4</v>
      </c>
      <c r="FQ61">
        <v>0.13629669999999999</v>
      </c>
      <c r="FR61">
        <v>0.89405120000000005</v>
      </c>
      <c r="FS61">
        <v>17.648620000000001</v>
      </c>
      <c r="FT61" s="1">
        <v>3.8664580000000002E-4</v>
      </c>
      <c r="FU61">
        <v>0.12525149999999999</v>
      </c>
      <c r="FV61">
        <v>0.89405199999999996</v>
      </c>
      <c r="FW61">
        <v>17.80575</v>
      </c>
      <c r="FX61" s="1">
        <v>3.615062E-4</v>
      </c>
      <c r="FY61">
        <v>0.1166307</v>
      </c>
      <c r="FZ61">
        <v>0.8940669</v>
      </c>
      <c r="GA61">
        <v>17.49691</v>
      </c>
      <c r="GB61" s="1">
        <v>3.406611E-4</v>
      </c>
      <c r="GC61">
        <v>0.1094831</v>
      </c>
      <c r="GD61">
        <v>0.89407119999999995</v>
      </c>
      <c r="GE61">
        <v>16.745059999999999</v>
      </c>
      <c r="GF61" s="1">
        <v>3.2234549999999999E-4</v>
      </c>
      <c r="GG61">
        <v>0.1032172</v>
      </c>
      <c r="GH61">
        <v>0.89405990000000002</v>
      </c>
      <c r="GI61">
        <v>15.93702</v>
      </c>
      <c r="GJ61" s="1">
        <v>3.0582189999999999E-4</v>
      </c>
      <c r="GK61">
        <v>9.7564590000000007E-2</v>
      </c>
      <c r="GL61">
        <v>0.89406090000000005</v>
      </c>
      <c r="GM61">
        <v>16.140280000000001</v>
      </c>
      <c r="GN61" s="1">
        <v>2.9049909999999998E-4</v>
      </c>
      <c r="GO61">
        <v>9.2341069999999997E-2</v>
      </c>
      <c r="GP61">
        <v>0.89405639999999997</v>
      </c>
      <c r="GQ61">
        <v>16.634789999999999</v>
      </c>
      <c r="GR61" s="1">
        <v>2.7629089999999998E-4</v>
      </c>
      <c r="GS61">
        <v>8.7504009999999993E-2</v>
      </c>
      <c r="GT61">
        <v>0.89408869999999996</v>
      </c>
      <c r="GU61">
        <v>17.035399999999999</v>
      </c>
      <c r="GV61" s="1">
        <v>2.6321199999999997E-4</v>
      </c>
      <c r="GW61">
        <v>8.3059910000000001E-2</v>
      </c>
      <c r="GX61">
        <v>0.89408330000000003</v>
      </c>
      <c r="GY61">
        <v>17.718689999999999</v>
      </c>
      <c r="GZ61" s="1">
        <v>2.508996E-4</v>
      </c>
      <c r="HA61">
        <v>7.8912079999999996E-2</v>
      </c>
      <c r="HB61">
        <v>0.89408410000000005</v>
      </c>
      <c r="HC61">
        <v>18.101590000000002</v>
      </c>
      <c r="HD61" s="1">
        <v>2.3939060000000001E-4</v>
      </c>
      <c r="HE61">
        <v>7.5079460000000001E-2</v>
      </c>
      <c r="HF61">
        <v>0.89407550000000002</v>
      </c>
      <c r="HG61">
        <v>17.850570000000001</v>
      </c>
      <c r="HH61" s="1">
        <v>2.2861140000000001E-4</v>
      </c>
      <c r="HI61">
        <v>7.1518810000000002E-2</v>
      </c>
      <c r="HJ61">
        <v>0.89408279999999996</v>
      </c>
      <c r="HK61">
        <v>17.326689999999999</v>
      </c>
      <c r="HL61" s="1">
        <v>2.183075E-4</v>
      </c>
      <c r="HM61">
        <v>6.8149719999999997E-2</v>
      </c>
      <c r="HN61">
        <v>0.8940536</v>
      </c>
      <c r="HO61">
        <v>16.628409999999999</v>
      </c>
      <c r="HP61" s="1">
        <v>2.083807E-4</v>
      </c>
      <c r="HQ61">
        <v>6.4936709999999995E-2</v>
      </c>
      <c r="HR61">
        <v>0.89405690000000004</v>
      </c>
      <c r="HS61">
        <v>16.627040000000001</v>
      </c>
      <c r="HT61" s="1">
        <v>1.990316E-4</v>
      </c>
      <c r="HU61">
        <v>6.1929329999999998E-2</v>
      </c>
      <c r="HV61">
        <v>0.8940842</v>
      </c>
      <c r="HW61">
        <v>16.989979999999999</v>
      </c>
      <c r="HX61" s="1">
        <v>1.9028409999999999E-4</v>
      </c>
      <c r="HY61">
        <v>5.9132049999999999E-2</v>
      </c>
      <c r="HZ61">
        <v>0.89405860000000004</v>
      </c>
      <c r="IA61">
        <v>17.385190000000001</v>
      </c>
      <c r="IB61" s="1">
        <v>1.820979E-4</v>
      </c>
      <c r="IC61">
        <v>5.6532699999999998E-2</v>
      </c>
      <c r="ID61">
        <v>0.89408379999999998</v>
      </c>
      <c r="IE61">
        <v>17.986170000000001</v>
      </c>
      <c r="IF61" s="1">
        <v>1.7423650000000001E-4</v>
      </c>
      <c r="IG61">
        <v>5.4054779999999997E-2</v>
      </c>
      <c r="IH61">
        <v>0.89405610000000002</v>
      </c>
      <c r="II61">
        <v>18.204889999999999</v>
      </c>
      <c r="IJ61" s="1">
        <v>1.667146E-4</v>
      </c>
      <c r="IK61">
        <v>5.1689840000000001E-2</v>
      </c>
      <c r="IL61">
        <v>0.89408240000000005</v>
      </c>
      <c r="IM61">
        <v>17.93899</v>
      </c>
      <c r="IN61" s="1">
        <v>1.5968389999999999E-4</v>
      </c>
      <c r="IO61">
        <v>4.9488089999999998E-2</v>
      </c>
      <c r="IP61">
        <v>0.89404790000000001</v>
      </c>
      <c r="IQ61">
        <v>17.329149999999998</v>
      </c>
      <c r="IR61" s="1">
        <v>1.5299439999999999E-4</v>
      </c>
      <c r="IS61">
        <v>4.7402260000000002E-2</v>
      </c>
      <c r="IT61">
        <v>0.8940574</v>
      </c>
      <c r="IU61">
        <v>16.432980000000001</v>
      </c>
      <c r="IV61" s="1">
        <v>1.466824E-4</v>
      </c>
      <c r="IW61">
        <v>4.5433439999999999E-2</v>
      </c>
      <c r="IX61">
        <v>0.89405400000000002</v>
      </c>
      <c r="IY61">
        <v>16.065909999999999</v>
      </c>
      <c r="IZ61" s="1">
        <v>1.4068840000000001E-4</v>
      </c>
      <c r="JA61">
        <v>4.3568210000000003E-2</v>
      </c>
      <c r="JB61">
        <v>0.89407599999999998</v>
      </c>
      <c r="JC61">
        <v>15.7376</v>
      </c>
      <c r="JD61" s="1">
        <v>1.349856E-4</v>
      </c>
      <c r="JE61">
        <v>4.179828E-2</v>
      </c>
      <c r="JF61">
        <v>0.89408019999999999</v>
      </c>
      <c r="JG61">
        <v>15.74615</v>
      </c>
      <c r="JH61" s="1">
        <v>1.2948659999999999E-4</v>
      </c>
      <c r="JI61">
        <v>4.0091849999999998E-2</v>
      </c>
      <c r="JJ61">
        <v>0.89408180000000004</v>
      </c>
      <c r="JK61">
        <v>15.96799</v>
      </c>
      <c r="JL61" s="1">
        <v>1.243331E-4</v>
      </c>
      <c r="JM61">
        <v>3.849122E-2</v>
      </c>
      <c r="JN61">
        <v>0.89407530000000002</v>
      </c>
      <c r="JO61">
        <v>16.252859999999998</v>
      </c>
      <c r="JP61" s="1">
        <v>1.1949440000000001E-4</v>
      </c>
      <c r="JQ61">
        <v>3.6993949999999998E-2</v>
      </c>
      <c r="JR61">
        <v>0.89405440000000003</v>
      </c>
      <c r="JS61">
        <v>16.735790000000001</v>
      </c>
      <c r="JT61" s="1">
        <v>1.1483189999999999E-4</v>
      </c>
      <c r="JU61">
        <v>3.5550529999999997E-2</v>
      </c>
      <c r="JV61">
        <v>0.89407619999999999</v>
      </c>
      <c r="JW61">
        <v>16.921119999999998</v>
      </c>
      <c r="JX61" s="1">
        <v>1.104477E-4</v>
      </c>
      <c r="JY61">
        <v>3.4189579999999997E-2</v>
      </c>
      <c r="JZ61">
        <v>0.89406479999999999</v>
      </c>
      <c r="KA61">
        <v>16.786249999999999</v>
      </c>
      <c r="KB61" s="1">
        <v>1.0627090000000001E-4</v>
      </c>
      <c r="KC61">
        <v>3.2893079999999998E-2</v>
      </c>
      <c r="KD61">
        <v>0.89401790000000003</v>
      </c>
      <c r="KE61">
        <v>17.247340000000001</v>
      </c>
      <c r="KF61" s="1">
        <v>1.022807E-4</v>
      </c>
      <c r="KG61">
        <v>3.1658440000000003E-2</v>
      </c>
      <c r="KH61">
        <v>0.89390040000000004</v>
      </c>
      <c r="KI61">
        <v>17.614039999999999</v>
      </c>
      <c r="KJ61" s="1">
        <v>9.8467780000000005E-5</v>
      </c>
      <c r="KK61">
        <v>3.0481979999999999E-2</v>
      </c>
      <c r="KL61">
        <v>0.89367090000000005</v>
      </c>
      <c r="KM61">
        <v>17.752089999999999</v>
      </c>
      <c r="KN61" s="1">
        <v>9.5167259999999997E-5</v>
      </c>
      <c r="KO61">
        <v>2.945269E-2</v>
      </c>
      <c r="KP61">
        <v>0.89332520000000004</v>
      </c>
      <c r="KQ61">
        <v>17.93787</v>
      </c>
      <c r="KR61" s="1">
        <v>9.3396820000000001E-5</v>
      </c>
      <c r="KS61">
        <v>2.8880719999999999E-2</v>
      </c>
      <c r="KT61">
        <v>0.89294810000000002</v>
      </c>
      <c r="KU61">
        <v>17.75366</v>
      </c>
      <c r="KV61" s="1">
        <v>9.2805089999999996E-5</v>
      </c>
      <c r="KW61">
        <v>2.8699410000000002E-2</v>
      </c>
      <c r="KX61">
        <v>0.89252480000000001</v>
      </c>
      <c r="KY61">
        <v>17.182980000000001</v>
      </c>
      <c r="KZ61" s="1">
        <v>9.1844579999999997E-5</v>
      </c>
      <c r="LA61">
        <v>2.8431209999999998E-2</v>
      </c>
      <c r="LB61">
        <v>0.8920747</v>
      </c>
      <c r="LC61">
        <v>16.525359999999999</v>
      </c>
      <c r="LD61" s="1">
        <v>8.9944330000000001E-5</v>
      </c>
      <c r="LE61">
        <v>2.787508E-2</v>
      </c>
      <c r="LF61">
        <v>0.891625</v>
      </c>
      <c r="LG61">
        <v>15.89499</v>
      </c>
      <c r="LH61" s="1">
        <v>8.7399670000000001E-5</v>
      </c>
      <c r="LI61">
        <v>2.7108799999999999E-2</v>
      </c>
      <c r="LJ61">
        <v>0.89122829999999997</v>
      </c>
      <c r="LK61">
        <v>16.226949999999999</v>
      </c>
      <c r="LL61" s="1">
        <v>8.452449E-5</v>
      </c>
      <c r="LM61">
        <v>2.6236619999999999E-2</v>
      </c>
      <c r="LN61">
        <v>0.89089839999999998</v>
      </c>
      <c r="LO61">
        <v>16.699120000000001</v>
      </c>
      <c r="LP61" s="1">
        <v>8.1541080000000003E-5</v>
      </c>
      <c r="LQ61">
        <v>2.532063E-2</v>
      </c>
      <c r="LR61">
        <v>0.89065280000000002</v>
      </c>
      <c r="LS61">
        <v>17.249130000000001</v>
      </c>
      <c r="LT61" s="1">
        <v>7.834467E-5</v>
      </c>
      <c r="LU61">
        <v>2.4345450000000001E-2</v>
      </c>
      <c r="LV61">
        <v>0.89054390000000005</v>
      </c>
      <c r="LW61">
        <v>18.46536</v>
      </c>
      <c r="LX61" s="1">
        <v>7.4207069999999994E-5</v>
      </c>
      <c r="LY61">
        <v>2.308934E-2</v>
      </c>
      <c r="LZ61">
        <v>0.89049590000000001</v>
      </c>
      <c r="MA61">
        <v>19.336490000000001</v>
      </c>
      <c r="MB61" s="1">
        <v>6.9360319999999995E-5</v>
      </c>
      <c r="MC61">
        <v>2.159405E-2</v>
      </c>
      <c r="MD61">
        <v>0.89045940000000001</v>
      </c>
      <c r="ME61">
        <v>19.135380000000001</v>
      </c>
      <c r="MF61" s="1">
        <v>6.5010059999999993E-5</v>
      </c>
      <c r="MG61">
        <v>2.0227579999999998E-2</v>
      </c>
      <c r="MH61">
        <v>0.89045160000000001</v>
      </c>
      <c r="MI61">
        <v>18.51248</v>
      </c>
      <c r="MJ61" s="1">
        <v>6.1621060000000003E-5</v>
      </c>
      <c r="MK61">
        <v>1.915946E-2</v>
      </c>
      <c r="ML61">
        <v>0.89045079999999999</v>
      </c>
      <c r="MM61">
        <v>18.112559999999998</v>
      </c>
      <c r="MN61" s="1">
        <v>5.8916000000000003E-5</v>
      </c>
      <c r="MO61">
        <v>1.831093E-2</v>
      </c>
      <c r="MP61">
        <v>0.89037790000000006</v>
      </c>
      <c r="MQ61">
        <v>18.424330000000001</v>
      </c>
      <c r="MR61" s="1">
        <v>5.6615430000000002E-5</v>
      </c>
      <c r="MS61">
        <v>1.7592679999999999E-2</v>
      </c>
      <c r="MT61">
        <v>0.89012369999999996</v>
      </c>
      <c r="MU61">
        <v>18.49015</v>
      </c>
      <c r="MV61" s="1">
        <v>5.4553979999999998E-5</v>
      </c>
      <c r="MW61">
        <v>1.6951210000000001E-2</v>
      </c>
      <c r="MX61">
        <v>0.8896347</v>
      </c>
      <c r="MY61">
        <v>18.333459999999999</v>
      </c>
      <c r="MZ61" s="1">
        <v>5.3010239999999999E-5</v>
      </c>
      <c r="NA61">
        <v>1.6462149999999998E-2</v>
      </c>
      <c r="NB61">
        <v>0.88894399999999996</v>
      </c>
      <c r="NC61">
        <v>18.77581</v>
      </c>
      <c r="ND61" s="1">
        <v>5.309152E-5</v>
      </c>
      <c r="NE61">
        <v>1.6459830000000002E-2</v>
      </c>
      <c r="NF61">
        <v>0.88817069999999998</v>
      </c>
      <c r="NG61">
        <v>19.15268</v>
      </c>
      <c r="NH61" s="1">
        <v>5.4451080000000003E-5</v>
      </c>
      <c r="NI61">
        <v>1.6882640000000001E-2</v>
      </c>
      <c r="NJ61">
        <v>0.88730679999999995</v>
      </c>
      <c r="NK61">
        <v>19.053889999999999</v>
      </c>
      <c r="NL61" s="1">
        <v>5.5376939999999998E-5</v>
      </c>
      <c r="NM61">
        <v>1.7203639999999999E-2</v>
      </c>
      <c r="NN61">
        <v>0.88642500000000002</v>
      </c>
      <c r="NO61">
        <v>18.605530000000002</v>
      </c>
      <c r="NP61" s="1">
        <v>5.5151500000000002E-5</v>
      </c>
      <c r="NQ61" s="1">
        <v>1.7170629999999999E-2</v>
      </c>
      <c r="NR61">
        <v>0.88553859999999995</v>
      </c>
      <c r="NS61">
        <v>17.849869999999999</v>
      </c>
      <c r="NT61" s="1">
        <v>5.4051780000000002E-5</v>
      </c>
      <c r="NU61" s="1">
        <v>1.6857520000000001E-2</v>
      </c>
      <c r="NV61">
        <v>0.8847024</v>
      </c>
      <c r="NW61">
        <v>17.3443</v>
      </c>
      <c r="NX61" s="1">
        <v>5.2484909999999997E-5</v>
      </c>
      <c r="NY61" s="1">
        <v>1.6389020000000001E-2</v>
      </c>
      <c r="NZ61">
        <v>0.8840616</v>
      </c>
      <c r="OA61">
        <v>17.48884</v>
      </c>
      <c r="OB61" s="1">
        <v>5.0741939999999999E-5</v>
      </c>
      <c r="OC61" s="1">
        <v>1.585808E-2</v>
      </c>
      <c r="OD61">
        <v>0.88365229999999995</v>
      </c>
      <c r="OE61">
        <v>17.403739999999999</v>
      </c>
      <c r="OF61" s="1">
        <v>4.8717039999999997E-5</v>
      </c>
      <c r="OG61" s="1">
        <v>1.524266E-2</v>
      </c>
      <c r="OH61">
        <v>0.88339909999999999</v>
      </c>
      <c r="OI61">
        <v>17.41902</v>
      </c>
      <c r="OJ61" s="1">
        <v>4.5588150000000002E-5</v>
      </c>
      <c r="OK61" s="1">
        <v>1.4295820000000001E-2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0.94335250000000004</v>
      </c>
      <c r="G62">
        <v>16.082190000000001</v>
      </c>
      <c r="H62" s="1">
        <v>1.0259290000000001E-9</v>
      </c>
      <c r="I62" s="1">
        <v>3.5508490000000001E-7</v>
      </c>
      <c r="J62">
        <v>0.94123440000000003</v>
      </c>
      <c r="K62">
        <v>16.348520000000001</v>
      </c>
      <c r="L62">
        <v>3.1034600000000001</v>
      </c>
      <c r="M62">
        <v>742.34580000000005</v>
      </c>
      <c r="N62">
        <v>0.93917660000000003</v>
      </c>
      <c r="O62">
        <v>16.635079999999999</v>
      </c>
      <c r="P62">
        <v>156.07220000000001</v>
      </c>
      <c r="Q62">
        <v>49004.25</v>
      </c>
      <c r="R62">
        <v>0.93706920000000005</v>
      </c>
      <c r="S62">
        <v>16.635000000000002</v>
      </c>
      <c r="T62">
        <v>125.3176</v>
      </c>
      <c r="U62">
        <v>46875.4</v>
      </c>
      <c r="V62">
        <v>0.93496710000000005</v>
      </c>
      <c r="W62">
        <v>16.341519999999999</v>
      </c>
      <c r="X62">
        <v>14.94558</v>
      </c>
      <c r="Y62">
        <v>6298.5079999999998</v>
      </c>
      <c r="Z62">
        <v>0.93287260000000005</v>
      </c>
      <c r="AA62">
        <v>15.847250000000001</v>
      </c>
      <c r="AB62">
        <v>0.71200889999999994</v>
      </c>
      <c r="AC62">
        <v>317.09800000000001</v>
      </c>
      <c r="AD62">
        <v>0.93065540000000002</v>
      </c>
      <c r="AE62">
        <v>15.33881</v>
      </c>
      <c r="AF62">
        <v>8.7484259999999994E-2</v>
      </c>
      <c r="AG62">
        <v>32.48489</v>
      </c>
      <c r="AH62">
        <v>0.92758370000000001</v>
      </c>
      <c r="AI62">
        <v>14.94807</v>
      </c>
      <c r="AJ62">
        <v>6.5536949999999997E-2</v>
      </c>
      <c r="AK62">
        <v>22.878139999999998</v>
      </c>
      <c r="AL62">
        <v>0.92316900000000002</v>
      </c>
      <c r="AM62">
        <v>15.26647</v>
      </c>
      <c r="AN62" s="1">
        <v>6.0339629999999998E-2</v>
      </c>
      <c r="AO62">
        <v>21.006419999999999</v>
      </c>
      <c r="AP62">
        <v>0.91752869999999997</v>
      </c>
      <c r="AQ62">
        <v>15.59399</v>
      </c>
      <c r="AR62" s="1">
        <v>6.4940369999999997E-2</v>
      </c>
      <c r="AS62">
        <v>22.422779999999999</v>
      </c>
      <c r="AT62">
        <v>0.91103219999999996</v>
      </c>
      <c r="AU62">
        <v>15.726380000000001</v>
      </c>
      <c r="AV62" s="1">
        <v>7.3815140000000001E-2</v>
      </c>
      <c r="AW62">
        <v>25.659279999999999</v>
      </c>
      <c r="AX62">
        <v>0.90413080000000001</v>
      </c>
      <c r="AY62">
        <v>15.75094</v>
      </c>
      <c r="AZ62" s="1">
        <v>7.5596579999999997E-2</v>
      </c>
      <c r="BA62">
        <v>26.585360000000001</v>
      </c>
      <c r="BB62">
        <v>0.89694010000000002</v>
      </c>
      <c r="BC62">
        <v>15.63658</v>
      </c>
      <c r="BD62" s="1">
        <v>7.1029060000000005E-2</v>
      </c>
      <c r="BE62">
        <v>25.190439999999999</v>
      </c>
      <c r="BF62">
        <v>0.88963250000000005</v>
      </c>
      <c r="BG62">
        <v>15.27566</v>
      </c>
      <c r="BH62" s="1">
        <v>6.4335669999999998E-2</v>
      </c>
      <c r="BI62">
        <v>22.962900000000001</v>
      </c>
      <c r="BJ62">
        <v>0.88206830000000003</v>
      </c>
      <c r="BK62">
        <v>14.98499</v>
      </c>
      <c r="BL62">
        <v>5.697617E-2</v>
      </c>
      <c r="BM62">
        <v>20.455030000000001</v>
      </c>
      <c r="BN62">
        <v>0.87425620000000004</v>
      </c>
      <c r="BO62">
        <v>15.15629</v>
      </c>
      <c r="BP62" s="1">
        <v>5.0096349999999998E-2</v>
      </c>
      <c r="BQ62">
        <v>18.080580000000001</v>
      </c>
      <c r="BR62">
        <v>0.8662938</v>
      </c>
      <c r="BS62">
        <v>15.63467</v>
      </c>
      <c r="BT62" s="1">
        <v>4.3898149999999997E-2</v>
      </c>
      <c r="BU62">
        <v>15.9298</v>
      </c>
      <c r="BV62">
        <v>0.85860789999999998</v>
      </c>
      <c r="BW62">
        <v>16.280069999999998</v>
      </c>
      <c r="BX62" s="1">
        <v>3.8417890000000003E-2</v>
      </c>
      <c r="BY62">
        <v>14.00766</v>
      </c>
      <c r="BZ62">
        <v>0.85068880000000002</v>
      </c>
      <c r="CA62">
        <v>16.828469999999999</v>
      </c>
      <c r="CB62" s="1">
        <v>3.3695589999999997E-2</v>
      </c>
      <c r="CC62">
        <v>12.342689999999999</v>
      </c>
      <c r="CD62">
        <v>0.84273739999999997</v>
      </c>
      <c r="CE62">
        <v>16.786380000000001</v>
      </c>
      <c r="CF62" s="1">
        <v>2.966127E-2</v>
      </c>
      <c r="CG62">
        <v>10.91229</v>
      </c>
      <c r="CH62">
        <v>0.83455469999999998</v>
      </c>
      <c r="CI62">
        <v>16.40372</v>
      </c>
      <c r="CJ62" s="1">
        <v>2.611024E-2</v>
      </c>
      <c r="CK62">
        <v>9.6569579999999995</v>
      </c>
      <c r="CL62">
        <v>0.82664090000000001</v>
      </c>
      <c r="CM62">
        <v>15.84891</v>
      </c>
      <c r="CN62" s="1">
        <v>2.272362E-2</v>
      </c>
      <c r="CO62">
        <v>8.4536909999999992</v>
      </c>
      <c r="CP62">
        <v>0.81849309999999997</v>
      </c>
      <c r="CQ62">
        <v>15.11162</v>
      </c>
      <c r="CR62" s="1">
        <v>1.9706009999999999E-2</v>
      </c>
      <c r="CS62">
        <v>7.372109</v>
      </c>
      <c r="CT62">
        <v>0.81006219999999995</v>
      </c>
      <c r="CU62">
        <v>14.852499999999999</v>
      </c>
      <c r="CV62" s="1">
        <v>1.70767E-2</v>
      </c>
      <c r="CW62">
        <v>6.4234429999999998</v>
      </c>
      <c r="CX62">
        <v>0.80162750000000005</v>
      </c>
      <c r="CY62">
        <v>15.27375</v>
      </c>
      <c r="CZ62" s="1">
        <v>1.4811039999999999E-2</v>
      </c>
      <c r="DA62">
        <v>5.6011259999999998</v>
      </c>
      <c r="DB62">
        <v>0.79323690000000002</v>
      </c>
      <c r="DC62">
        <v>15.849930000000001</v>
      </c>
      <c r="DD62" s="1">
        <v>1.280777E-2</v>
      </c>
      <c r="DE62">
        <v>4.866892</v>
      </c>
      <c r="DF62">
        <v>0.78522219999999998</v>
      </c>
      <c r="DG62">
        <v>16.383929999999999</v>
      </c>
      <c r="DH62" s="1">
        <v>1.105564E-2</v>
      </c>
      <c r="DI62">
        <v>4.2175830000000003</v>
      </c>
      <c r="DJ62">
        <v>0.77720860000000003</v>
      </c>
      <c r="DK62">
        <v>16.580680000000001</v>
      </c>
      <c r="DL62" s="1">
        <v>9.5593699999999993E-3</v>
      </c>
      <c r="DM62">
        <v>3.6595300000000002</v>
      </c>
      <c r="DN62">
        <v>0.76897749999999998</v>
      </c>
      <c r="DO62">
        <v>16.619890000000002</v>
      </c>
      <c r="DP62" s="1">
        <v>8.2743910000000007E-3</v>
      </c>
      <c r="DQ62">
        <v>3.1872099999999999</v>
      </c>
      <c r="DR62">
        <v>0.76003520000000002</v>
      </c>
      <c r="DS62">
        <v>16.364809999999999</v>
      </c>
      <c r="DT62" s="1">
        <v>7.1350320000000004E-3</v>
      </c>
      <c r="DU62">
        <v>2.768059</v>
      </c>
      <c r="DV62">
        <v>0.75111249999999996</v>
      </c>
      <c r="DW62">
        <v>15.72072</v>
      </c>
      <c r="DX62" s="1">
        <v>6.1116499999999997E-3</v>
      </c>
      <c r="DY62">
        <v>2.38836</v>
      </c>
      <c r="DZ62">
        <v>0.74310449999999995</v>
      </c>
      <c r="EA62">
        <v>15.50024</v>
      </c>
      <c r="EB62" s="1">
        <v>5.2009259999999998E-3</v>
      </c>
      <c r="EC62">
        <v>2.04427</v>
      </c>
      <c r="ED62">
        <v>0.736931</v>
      </c>
      <c r="EE62">
        <v>15.781969999999999</v>
      </c>
      <c r="EF62" s="1">
        <v>4.4144190000000002E-3</v>
      </c>
      <c r="EG62">
        <v>1.740694</v>
      </c>
      <c r="EH62">
        <v>0.73296430000000001</v>
      </c>
      <c r="EI62">
        <v>16.38401</v>
      </c>
      <c r="EJ62" s="1">
        <v>3.7116050000000002E-3</v>
      </c>
      <c r="EK62">
        <v>1.466432</v>
      </c>
      <c r="EL62">
        <v>0.73076160000000001</v>
      </c>
      <c r="EM62">
        <v>16.9773</v>
      </c>
      <c r="EN62" s="1">
        <v>2.92575E-3</v>
      </c>
      <c r="EO62">
        <v>1.1619280000000001</v>
      </c>
      <c r="EP62">
        <v>0.73003059999999997</v>
      </c>
      <c r="EQ62">
        <v>17.04533</v>
      </c>
      <c r="ER62" s="1">
        <v>2.0709280000000001E-3</v>
      </c>
      <c r="ES62">
        <v>0.82704390000000005</v>
      </c>
      <c r="ET62">
        <v>0.72976750000000001</v>
      </c>
      <c r="EU62">
        <v>16.7944</v>
      </c>
      <c r="EV62" s="1">
        <v>1.37382E-3</v>
      </c>
      <c r="EW62">
        <v>0.54852290000000004</v>
      </c>
      <c r="EX62">
        <v>0.72976819999999998</v>
      </c>
      <c r="EY62">
        <v>16.592939999999999</v>
      </c>
      <c r="EZ62" s="1">
        <v>9.2924109999999996E-4</v>
      </c>
      <c r="FA62">
        <v>0.36849110000000002</v>
      </c>
      <c r="FB62">
        <v>0.72980789999999995</v>
      </c>
      <c r="FC62">
        <v>16.421559999999999</v>
      </c>
      <c r="FD62" s="1">
        <v>6.8213650000000002E-4</v>
      </c>
      <c r="FE62">
        <v>0.26774170000000003</v>
      </c>
      <c r="FF62">
        <v>0.72987250000000004</v>
      </c>
      <c r="FG62">
        <v>16.915230000000001</v>
      </c>
      <c r="FH62" s="1">
        <v>5.4826240000000002E-4</v>
      </c>
      <c r="FI62">
        <v>0.21316170000000001</v>
      </c>
      <c r="FJ62">
        <v>0.72994479999999995</v>
      </c>
      <c r="FK62">
        <v>17.28884</v>
      </c>
      <c r="FL62" s="1">
        <v>4.717845E-4</v>
      </c>
      <c r="FM62">
        <v>0.18205969999999999</v>
      </c>
      <c r="FN62">
        <v>0.7299776</v>
      </c>
      <c r="FO62">
        <v>17.450109999999999</v>
      </c>
      <c r="FP62" s="1">
        <v>4.238593E-4</v>
      </c>
      <c r="FQ62">
        <v>0.1626204</v>
      </c>
      <c r="FR62">
        <v>0.72999650000000005</v>
      </c>
      <c r="FS62">
        <v>17.664719999999999</v>
      </c>
      <c r="FT62" s="1">
        <v>3.9041919999999999E-4</v>
      </c>
      <c r="FU62">
        <v>0.14907090000000001</v>
      </c>
      <c r="FV62">
        <v>0.73001590000000005</v>
      </c>
      <c r="FW62">
        <v>17.820460000000001</v>
      </c>
      <c r="FX62" s="1">
        <v>3.6455109999999999E-4</v>
      </c>
      <c r="FY62">
        <v>0.1386095</v>
      </c>
      <c r="FZ62">
        <v>0.73000849999999995</v>
      </c>
      <c r="GA62">
        <v>17.560759999999998</v>
      </c>
      <c r="GB62" s="1">
        <v>3.4326840000000001E-4</v>
      </c>
      <c r="GC62">
        <v>0.13000349999999999</v>
      </c>
      <c r="GD62">
        <v>0.73001930000000004</v>
      </c>
      <c r="GE62">
        <v>16.86525</v>
      </c>
      <c r="GF62" s="1">
        <v>3.246783E-4</v>
      </c>
      <c r="GG62">
        <v>0.12250900000000001</v>
      </c>
      <c r="GH62">
        <v>0.73002389999999995</v>
      </c>
      <c r="GI62">
        <v>16.080590000000001</v>
      </c>
      <c r="GJ62" s="1">
        <v>3.0795049999999999E-4</v>
      </c>
      <c r="GK62">
        <v>0.11576450000000001</v>
      </c>
      <c r="GL62">
        <v>0.73005010000000004</v>
      </c>
      <c r="GM62">
        <v>16.24493</v>
      </c>
      <c r="GN62" s="1">
        <v>2.9249860000000002E-4</v>
      </c>
      <c r="GO62">
        <v>0.1095564</v>
      </c>
      <c r="GP62">
        <v>0.73003839999999998</v>
      </c>
      <c r="GQ62">
        <v>16.725010000000001</v>
      </c>
      <c r="GR62" s="1">
        <v>2.7812730000000002E-4</v>
      </c>
      <c r="GS62">
        <v>0.103794</v>
      </c>
      <c r="GT62">
        <v>0.73005089999999995</v>
      </c>
      <c r="GU62">
        <v>17.10295</v>
      </c>
      <c r="GV62" s="1">
        <v>2.6491919999999998E-4</v>
      </c>
      <c r="GW62">
        <v>9.8505960000000004E-2</v>
      </c>
      <c r="GX62">
        <v>0.73004760000000002</v>
      </c>
      <c r="GY62">
        <v>17.730709999999998</v>
      </c>
      <c r="GZ62" s="1">
        <v>2.5249620000000002E-4</v>
      </c>
      <c r="HA62">
        <v>9.3575690000000003E-2</v>
      </c>
      <c r="HB62">
        <v>0.73004910000000001</v>
      </c>
      <c r="HC62">
        <v>18.109839999999998</v>
      </c>
      <c r="HD62" s="1">
        <v>2.4086569999999999E-4</v>
      </c>
      <c r="HE62">
        <v>8.9012400000000005E-2</v>
      </c>
      <c r="HF62">
        <v>0.73004139999999995</v>
      </c>
      <c r="HG62">
        <v>17.903690000000001</v>
      </c>
      <c r="HH62" s="1">
        <v>2.299979E-4</v>
      </c>
      <c r="HI62">
        <v>8.4780010000000003E-2</v>
      </c>
      <c r="HJ62">
        <v>0.73002469999999997</v>
      </c>
      <c r="HK62">
        <v>17.424340000000001</v>
      </c>
      <c r="HL62" s="1">
        <v>2.1963040000000001E-4</v>
      </c>
      <c r="HM62">
        <v>8.0785969999999999E-2</v>
      </c>
      <c r="HN62">
        <v>0.73003799999999996</v>
      </c>
      <c r="HO62">
        <v>16.766819999999999</v>
      </c>
      <c r="HP62" s="1">
        <v>2.0963549999999999E-4</v>
      </c>
      <c r="HQ62">
        <v>7.6973799999999995E-2</v>
      </c>
      <c r="HR62">
        <v>0.7300394</v>
      </c>
      <c r="HS62">
        <v>16.74747</v>
      </c>
      <c r="HT62" s="1">
        <v>2.0020039999999999E-4</v>
      </c>
      <c r="HU62">
        <v>7.339764E-2</v>
      </c>
      <c r="HV62">
        <v>0.73004840000000004</v>
      </c>
      <c r="HW62">
        <v>17.094930000000002</v>
      </c>
      <c r="HX62" s="1">
        <v>1.9137519999999999E-4</v>
      </c>
      <c r="HY62">
        <v>7.0074319999999996E-2</v>
      </c>
      <c r="HZ62">
        <v>0.73004360000000001</v>
      </c>
      <c r="IA62">
        <v>17.46068</v>
      </c>
      <c r="IB62" s="1">
        <v>1.831139E-4</v>
      </c>
      <c r="IC62">
        <v>6.6982369999999999E-2</v>
      </c>
      <c r="ID62">
        <v>0.73004709999999995</v>
      </c>
      <c r="IE62">
        <v>18.01221</v>
      </c>
      <c r="IF62" s="1">
        <v>1.7522419999999999E-4</v>
      </c>
      <c r="IG62">
        <v>6.4051479999999994E-2</v>
      </c>
      <c r="IH62">
        <v>0.73002199999999995</v>
      </c>
      <c r="II62">
        <v>18.226959999999998</v>
      </c>
      <c r="IJ62" s="1">
        <v>1.676332E-4</v>
      </c>
      <c r="IK62">
        <v>6.1239639999999998E-2</v>
      </c>
      <c r="IL62">
        <v>0.73002429999999996</v>
      </c>
      <c r="IM62">
        <v>17.992719999999998</v>
      </c>
      <c r="IN62" s="1">
        <v>1.6055320000000001E-4</v>
      </c>
      <c r="IO62">
        <v>5.8626459999999998E-2</v>
      </c>
      <c r="IP62">
        <v>0.73003399999999996</v>
      </c>
      <c r="IQ62">
        <v>17.42718</v>
      </c>
      <c r="IR62" s="1">
        <v>1.5381229999999999E-4</v>
      </c>
      <c r="IS62">
        <v>5.6149520000000001E-2</v>
      </c>
      <c r="IT62">
        <v>0.73004570000000002</v>
      </c>
      <c r="IU62">
        <v>16.577300000000001</v>
      </c>
      <c r="IV62" s="1">
        <v>1.4745829999999999E-4</v>
      </c>
      <c r="IW62">
        <v>5.3814340000000002E-2</v>
      </c>
      <c r="IX62">
        <v>0.73003810000000002</v>
      </c>
      <c r="IY62">
        <v>16.196149999999999</v>
      </c>
      <c r="IZ62" s="1">
        <v>1.4142239999999999E-4</v>
      </c>
      <c r="JA62">
        <v>5.1601229999999998E-2</v>
      </c>
      <c r="JB62">
        <v>0.73004349999999996</v>
      </c>
      <c r="JC62">
        <v>15.8599</v>
      </c>
      <c r="JD62" s="1">
        <v>1.356889E-4</v>
      </c>
      <c r="JE62">
        <v>4.9505199999999999E-2</v>
      </c>
      <c r="JF62">
        <v>0.730043</v>
      </c>
      <c r="JG62">
        <v>15.82368</v>
      </c>
      <c r="JH62" s="1">
        <v>1.3016079999999999E-4</v>
      </c>
      <c r="JI62">
        <v>4.7483600000000001E-2</v>
      </c>
      <c r="JJ62">
        <v>0.73004749999999996</v>
      </c>
      <c r="JK62">
        <v>15.994070000000001</v>
      </c>
      <c r="JL62" s="1">
        <v>1.249577E-4</v>
      </c>
      <c r="JM62">
        <v>4.5580500000000003E-2</v>
      </c>
      <c r="JN62">
        <v>0.73004139999999995</v>
      </c>
      <c r="JO62">
        <v>16.265129999999999</v>
      </c>
      <c r="JP62" s="1">
        <v>1.200892E-4</v>
      </c>
      <c r="JQ62">
        <v>4.3803849999999998E-2</v>
      </c>
      <c r="JR62">
        <v>0.73004530000000001</v>
      </c>
      <c r="JS62">
        <v>16.74738</v>
      </c>
      <c r="JT62" s="1">
        <v>1.154013E-4</v>
      </c>
      <c r="JU62">
        <v>4.2094850000000003E-2</v>
      </c>
      <c r="JV62">
        <v>0.73004159999999996</v>
      </c>
      <c r="JW62">
        <v>16.978899999999999</v>
      </c>
      <c r="JX62" s="1">
        <v>1.1098360000000001E-4</v>
      </c>
      <c r="JY62">
        <v>4.0478790000000001E-2</v>
      </c>
      <c r="JZ62">
        <v>0.7300352</v>
      </c>
      <c r="KA62">
        <v>16.869679999999999</v>
      </c>
      <c r="KB62" s="1">
        <v>1.067834E-4</v>
      </c>
      <c r="KC62">
        <v>3.89421E-2</v>
      </c>
      <c r="KD62">
        <v>0.73002029999999996</v>
      </c>
      <c r="KE62">
        <v>17.312670000000001</v>
      </c>
      <c r="KF62" s="1">
        <v>1.0276980000000001E-4</v>
      </c>
      <c r="KG62">
        <v>3.7478190000000002E-2</v>
      </c>
      <c r="KH62">
        <v>0.72991470000000003</v>
      </c>
      <c r="KI62">
        <v>17.67848</v>
      </c>
      <c r="KJ62" s="1">
        <v>9.8930050000000007E-5</v>
      </c>
      <c r="KK62">
        <v>3.6082580000000003E-2</v>
      </c>
      <c r="KL62">
        <v>0.72973969999999999</v>
      </c>
      <c r="KM62">
        <v>17.826440000000002</v>
      </c>
      <c r="KN62" s="1">
        <v>9.5520540000000004E-5</v>
      </c>
      <c r="KO62">
        <v>3.4831969999999997E-2</v>
      </c>
      <c r="KP62">
        <v>0.72946739999999999</v>
      </c>
      <c r="KQ62">
        <v>17.99286</v>
      </c>
      <c r="KR62" s="1">
        <v>9.3528059999999994E-5</v>
      </c>
      <c r="KS62">
        <v>3.4073659999999999E-2</v>
      </c>
      <c r="KT62">
        <v>0.72918689999999997</v>
      </c>
      <c r="KU62">
        <v>17.823129999999999</v>
      </c>
      <c r="KV62" s="1">
        <v>9.2865460000000004E-5</v>
      </c>
      <c r="KW62">
        <v>3.3825019999999997E-2</v>
      </c>
      <c r="KX62">
        <v>0.72885739999999999</v>
      </c>
      <c r="KY62">
        <v>17.265830000000001</v>
      </c>
      <c r="KZ62" s="1">
        <v>9.200232E-5</v>
      </c>
      <c r="LA62">
        <v>3.3540269999999997E-2</v>
      </c>
      <c r="LB62">
        <v>0.72854079999999999</v>
      </c>
      <c r="LC62">
        <v>16.62677</v>
      </c>
      <c r="LD62" s="1">
        <v>9.0214020000000002E-5</v>
      </c>
      <c r="LE62">
        <v>3.2925780000000002E-2</v>
      </c>
      <c r="LF62">
        <v>0.72823519999999997</v>
      </c>
      <c r="LG62">
        <v>16.011949999999999</v>
      </c>
      <c r="LH62" s="1">
        <v>8.7731730000000001E-5</v>
      </c>
      <c r="LI62">
        <v>3.204572E-2</v>
      </c>
      <c r="LJ62">
        <v>0.7279061</v>
      </c>
      <c r="LK62">
        <v>16.31335</v>
      </c>
      <c r="LL62" s="1">
        <v>8.4887299999999996E-5</v>
      </c>
      <c r="LM62">
        <v>3.102854E-2</v>
      </c>
      <c r="LN62">
        <v>0.72768960000000005</v>
      </c>
      <c r="LO62">
        <v>16.78098</v>
      </c>
      <c r="LP62" s="1">
        <v>8.1913020000000001E-5</v>
      </c>
      <c r="LQ62">
        <v>2.995227E-2</v>
      </c>
      <c r="LR62">
        <v>0.72753570000000001</v>
      </c>
      <c r="LS62">
        <v>17.30622</v>
      </c>
      <c r="LT62" s="1">
        <v>7.877397E-5</v>
      </c>
      <c r="LU62">
        <v>2.882032E-2</v>
      </c>
      <c r="LV62">
        <v>0.72746060000000001</v>
      </c>
      <c r="LW62">
        <v>18.465589999999999</v>
      </c>
      <c r="LX62" s="1">
        <v>7.4776699999999998E-5</v>
      </c>
      <c r="LY62">
        <v>2.739343E-2</v>
      </c>
      <c r="LZ62">
        <v>0.72742620000000002</v>
      </c>
      <c r="MA62">
        <v>19.342099999999999</v>
      </c>
      <c r="MB62" s="1">
        <v>6.9962930000000003E-5</v>
      </c>
      <c r="MC62">
        <v>2.5649809999999999E-2</v>
      </c>
      <c r="MD62">
        <v>0.72741679999999997</v>
      </c>
      <c r="ME62">
        <v>19.193570000000001</v>
      </c>
      <c r="MF62" s="1">
        <v>6.5508199999999997E-5</v>
      </c>
      <c r="MG62">
        <v>2.4003819999999999E-2</v>
      </c>
      <c r="MH62">
        <v>0.72741679999999997</v>
      </c>
      <c r="MI62">
        <v>18.601469999999999</v>
      </c>
      <c r="MJ62" s="1">
        <v>6.200539E-5</v>
      </c>
      <c r="MK62">
        <v>2.2701869999999999E-2</v>
      </c>
      <c r="ML62">
        <v>0.72741080000000002</v>
      </c>
      <c r="MM62">
        <v>18.220829999999999</v>
      </c>
      <c r="MN62" s="1">
        <v>5.9232279999999997E-5</v>
      </c>
      <c r="MO62">
        <v>2.1675989999999999E-2</v>
      </c>
      <c r="MP62">
        <v>0.72734270000000001</v>
      </c>
      <c r="MQ62">
        <v>18.544329999999999</v>
      </c>
      <c r="MR62" s="1">
        <v>5.6889080000000003E-5</v>
      </c>
      <c r="MS62">
        <v>2.0813430000000001E-2</v>
      </c>
      <c r="MT62">
        <v>0.72717120000000002</v>
      </c>
      <c r="MU62">
        <v>18.654229999999998</v>
      </c>
      <c r="MV62" s="1">
        <v>5.4799580000000002E-5</v>
      </c>
      <c r="MW62">
        <v>2.0047010000000001E-2</v>
      </c>
      <c r="MX62">
        <v>0.72680500000000003</v>
      </c>
      <c r="MY62">
        <v>18.468139999999998</v>
      </c>
      <c r="MZ62" s="1">
        <v>5.3140989999999998E-5</v>
      </c>
      <c r="NA62">
        <v>1.9431130000000001E-2</v>
      </c>
      <c r="NB62">
        <v>0.7262999</v>
      </c>
      <c r="NC62">
        <v>18.815449999999998</v>
      </c>
      <c r="ND62" s="1">
        <v>5.2985319999999997E-5</v>
      </c>
      <c r="NE62">
        <v>1.9337500000000001E-2</v>
      </c>
      <c r="NF62">
        <v>0.7257034</v>
      </c>
      <c r="NG62">
        <v>19.169740000000001</v>
      </c>
      <c r="NH62" s="1">
        <v>5.426593E-5</v>
      </c>
      <c r="NI62">
        <v>1.9796040000000001E-2</v>
      </c>
      <c r="NJ62">
        <v>0.72503379999999995</v>
      </c>
      <c r="NK62">
        <v>19.111719999999998</v>
      </c>
      <c r="NL62" s="1">
        <v>5.5306660000000001E-5</v>
      </c>
      <c r="NM62">
        <v>2.021059E-2</v>
      </c>
      <c r="NN62">
        <v>0.72439129999999996</v>
      </c>
      <c r="NO62">
        <v>18.706990000000001</v>
      </c>
      <c r="NP62" s="1">
        <v>5.522238E-5</v>
      </c>
      <c r="NQ62">
        <v>2.0223100000000001E-2</v>
      </c>
      <c r="NR62">
        <v>0.72370330000000005</v>
      </c>
      <c r="NS62">
        <v>17.986640000000001</v>
      </c>
      <c r="NT62" s="1">
        <v>5.4211130000000002E-5</v>
      </c>
      <c r="NU62">
        <v>1.9886830000000001E-2</v>
      </c>
      <c r="NV62">
        <v>0.72309500000000004</v>
      </c>
      <c r="NW62">
        <v>17.482220000000002</v>
      </c>
      <c r="NX62" s="1">
        <v>5.2688909999999997E-5</v>
      </c>
      <c r="NY62">
        <v>1.9351110000000001E-2</v>
      </c>
      <c r="NZ62">
        <v>0.7226205</v>
      </c>
      <c r="OA62">
        <v>17.59618</v>
      </c>
      <c r="OB62" s="1">
        <v>5.0961709999999998E-5</v>
      </c>
      <c r="OC62">
        <v>1.873054E-2</v>
      </c>
      <c r="OD62">
        <v>0.72230839999999996</v>
      </c>
      <c r="OE62">
        <v>17.50573</v>
      </c>
      <c r="OF62" s="1">
        <v>4.9007269999999999E-5</v>
      </c>
      <c r="OG62">
        <v>1.8028789999999999E-2</v>
      </c>
      <c r="OH62">
        <v>0.72213660000000002</v>
      </c>
      <c r="OI62">
        <v>17.482309999999998</v>
      </c>
      <c r="OJ62" s="1">
        <v>4.6046169999999998E-5</v>
      </c>
      <c r="OK62" s="1">
        <v>1.6976789999999999E-2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0.67048169999999996</v>
      </c>
      <c r="G63">
        <v>16.102810000000002</v>
      </c>
      <c r="H63" s="1">
        <v>1.7309549999999999E-10</v>
      </c>
      <c r="I63" s="1">
        <v>6.0075929999999999E-8</v>
      </c>
      <c r="J63">
        <v>0.66986219999999996</v>
      </c>
      <c r="K63">
        <v>16.366900000000001</v>
      </c>
      <c r="L63" s="1">
        <v>1.387521</v>
      </c>
      <c r="M63">
        <v>367.49509999999998</v>
      </c>
      <c r="N63">
        <v>0.66927429999999999</v>
      </c>
      <c r="O63">
        <v>16.647739999999999</v>
      </c>
      <c r="P63">
        <v>130.8955</v>
      </c>
      <c r="Q63">
        <v>41799.22</v>
      </c>
      <c r="R63">
        <v>0.66863980000000001</v>
      </c>
      <c r="S63">
        <v>16.660520000000002</v>
      </c>
      <c r="T63">
        <v>144.65119999999999</v>
      </c>
      <c r="U63">
        <v>52337.77</v>
      </c>
      <c r="V63">
        <v>0.66804719999999995</v>
      </c>
      <c r="W63">
        <v>16.38804</v>
      </c>
      <c r="X63">
        <v>21.17952</v>
      </c>
      <c r="Y63">
        <v>8322.42</v>
      </c>
      <c r="Z63">
        <v>0.66745589999999999</v>
      </c>
      <c r="AA63">
        <v>15.91278</v>
      </c>
      <c r="AB63">
        <v>1.1104050000000001</v>
      </c>
      <c r="AC63">
        <v>455.8861</v>
      </c>
      <c r="AD63">
        <v>0.66679219999999995</v>
      </c>
      <c r="AE63">
        <v>15.396990000000001</v>
      </c>
      <c r="AF63">
        <v>0.10022209999999999</v>
      </c>
      <c r="AG63">
        <v>37.150080000000003</v>
      </c>
      <c r="AH63">
        <v>0.66572120000000001</v>
      </c>
      <c r="AI63">
        <v>15.00193</v>
      </c>
      <c r="AJ63">
        <v>6.6549440000000001E-2</v>
      </c>
      <c r="AK63">
        <v>23.274480000000001</v>
      </c>
      <c r="AL63">
        <v>0.66405550000000002</v>
      </c>
      <c r="AM63">
        <v>15.284230000000001</v>
      </c>
      <c r="AN63" s="1">
        <v>6.0626819999999998E-2</v>
      </c>
      <c r="AO63">
        <v>21.174890000000001</v>
      </c>
      <c r="AP63">
        <v>0.66194350000000002</v>
      </c>
      <c r="AQ63">
        <v>15.612489999999999</v>
      </c>
      <c r="AR63" s="1">
        <v>6.3858620000000005E-2</v>
      </c>
      <c r="AS63">
        <v>22.205480000000001</v>
      </c>
      <c r="AT63">
        <v>0.65963490000000002</v>
      </c>
      <c r="AU63">
        <v>15.750220000000001</v>
      </c>
      <c r="AV63" s="1">
        <v>7.2927210000000006E-2</v>
      </c>
      <c r="AW63">
        <v>25.48959</v>
      </c>
      <c r="AX63">
        <v>0.65739700000000001</v>
      </c>
      <c r="AY63">
        <v>15.77205</v>
      </c>
      <c r="AZ63" s="1">
        <v>7.5716469999999994E-2</v>
      </c>
      <c r="BA63">
        <v>26.727419999999999</v>
      </c>
      <c r="BB63">
        <v>0.65522749999999996</v>
      </c>
      <c r="BC63">
        <v>15.681800000000001</v>
      </c>
      <c r="BD63" s="1">
        <v>7.1676340000000005E-2</v>
      </c>
      <c r="BE63">
        <v>25.498270000000002</v>
      </c>
      <c r="BF63">
        <v>0.65306070000000005</v>
      </c>
      <c r="BG63">
        <v>15.3447</v>
      </c>
      <c r="BH63" s="1">
        <v>6.5153710000000004E-2</v>
      </c>
      <c r="BI63">
        <v>23.324179999999998</v>
      </c>
      <c r="BJ63">
        <v>0.65082300000000004</v>
      </c>
      <c r="BK63">
        <v>15.05621</v>
      </c>
      <c r="BL63" s="1">
        <v>5.7820000000000003E-2</v>
      </c>
      <c r="BM63">
        <v>20.82433</v>
      </c>
      <c r="BN63">
        <v>0.64849349999999994</v>
      </c>
      <c r="BO63">
        <v>15.21302</v>
      </c>
      <c r="BP63" s="1">
        <v>5.0861980000000001E-2</v>
      </c>
      <c r="BQ63">
        <v>18.42351</v>
      </c>
      <c r="BR63">
        <v>0.64623280000000005</v>
      </c>
      <c r="BS63">
        <v>15.678319999999999</v>
      </c>
      <c r="BT63" s="1">
        <v>4.4590360000000002E-2</v>
      </c>
      <c r="BU63">
        <v>16.246580000000002</v>
      </c>
      <c r="BV63">
        <v>0.64434729999999996</v>
      </c>
      <c r="BW63">
        <v>16.310390000000002</v>
      </c>
      <c r="BX63" s="1">
        <v>3.9027230000000003E-2</v>
      </c>
      <c r="BY63">
        <v>14.29368</v>
      </c>
      <c r="BZ63">
        <v>0.64254020000000001</v>
      </c>
      <c r="CA63">
        <v>16.853449999999999</v>
      </c>
      <c r="CB63" s="1">
        <v>3.4219369999999999E-2</v>
      </c>
      <c r="CC63">
        <v>12.59632</v>
      </c>
      <c r="CD63">
        <v>0.64092700000000002</v>
      </c>
      <c r="CE63">
        <v>16.82536</v>
      </c>
      <c r="CF63" s="1">
        <v>3.010579E-2</v>
      </c>
      <c r="CG63">
        <v>11.13678</v>
      </c>
      <c r="CH63">
        <v>0.63927230000000002</v>
      </c>
      <c r="CI63">
        <v>16.46837</v>
      </c>
      <c r="CJ63" s="1">
        <v>2.6524510000000001E-2</v>
      </c>
      <c r="CK63">
        <v>9.8666509999999992</v>
      </c>
      <c r="CL63">
        <v>0.63686849999999995</v>
      </c>
      <c r="CM63">
        <v>15.936450000000001</v>
      </c>
      <c r="CN63" s="1">
        <v>2.3114659999999999E-2</v>
      </c>
      <c r="CO63">
        <v>8.6522790000000001</v>
      </c>
      <c r="CP63">
        <v>0.63424599999999998</v>
      </c>
      <c r="CQ63">
        <v>15.22357</v>
      </c>
      <c r="CR63" s="1">
        <v>2.0049520000000001E-2</v>
      </c>
      <c r="CS63">
        <v>7.5509539999999999</v>
      </c>
      <c r="CT63">
        <v>0.63156559999999995</v>
      </c>
      <c r="CU63">
        <v>14.94929</v>
      </c>
      <c r="CV63" s="1">
        <v>1.7375089999999999E-2</v>
      </c>
      <c r="CW63">
        <v>6.5831419999999996</v>
      </c>
      <c r="CX63">
        <v>0.62920779999999998</v>
      </c>
      <c r="CY63">
        <v>15.324389999999999</v>
      </c>
      <c r="CZ63" s="1">
        <v>1.507349E-2</v>
      </c>
      <c r="DA63">
        <v>5.7434940000000001</v>
      </c>
      <c r="DB63">
        <v>0.62738380000000005</v>
      </c>
      <c r="DC63">
        <v>15.87715</v>
      </c>
      <c r="DD63" s="1">
        <v>1.304174E-2</v>
      </c>
      <c r="DE63">
        <v>4.9942399999999996</v>
      </c>
      <c r="DF63">
        <v>0.62601300000000004</v>
      </c>
      <c r="DG63">
        <v>16.395659999999999</v>
      </c>
      <c r="DH63" s="1">
        <v>1.126045E-2</v>
      </c>
      <c r="DI63">
        <v>4.3306519999999997</v>
      </c>
      <c r="DJ63">
        <v>0.62456290000000003</v>
      </c>
      <c r="DK63">
        <v>16.595189999999999</v>
      </c>
      <c r="DL63" s="1">
        <v>9.731735E-3</v>
      </c>
      <c r="DM63">
        <v>3.7581509999999998</v>
      </c>
      <c r="DN63">
        <v>0.62067499999999998</v>
      </c>
      <c r="DO63">
        <v>16.652940000000001</v>
      </c>
      <c r="DP63" s="1">
        <v>8.4242520000000001E-3</v>
      </c>
      <c r="DQ63">
        <v>3.2741790000000002</v>
      </c>
      <c r="DR63">
        <v>0.61644840000000001</v>
      </c>
      <c r="DS63">
        <v>16.428820000000002</v>
      </c>
      <c r="DT63" s="1">
        <v>7.2696849999999997E-3</v>
      </c>
      <c r="DU63">
        <v>2.8460939999999999</v>
      </c>
      <c r="DV63">
        <v>0.61237839999999999</v>
      </c>
      <c r="DW63">
        <v>15.822990000000001</v>
      </c>
      <c r="DX63" s="1">
        <v>6.2347599999999998E-3</v>
      </c>
      <c r="DY63">
        <v>2.4587750000000002</v>
      </c>
      <c r="DZ63">
        <v>0.60926930000000001</v>
      </c>
      <c r="EA63">
        <v>15.58042</v>
      </c>
      <c r="EB63" s="1">
        <v>5.3113550000000002E-3</v>
      </c>
      <c r="EC63">
        <v>2.1065299999999998</v>
      </c>
      <c r="ED63">
        <v>0.6074541</v>
      </c>
      <c r="EE63">
        <v>15.84084</v>
      </c>
      <c r="EF63" s="1">
        <v>4.5110630000000001E-3</v>
      </c>
      <c r="EG63">
        <v>1.794772</v>
      </c>
      <c r="EH63">
        <v>0.60702460000000003</v>
      </c>
      <c r="EI63">
        <v>16.42736</v>
      </c>
      <c r="EJ63" s="1">
        <v>3.8057640000000001E-3</v>
      </c>
      <c r="EK63">
        <v>1.5165139999999999</v>
      </c>
      <c r="EL63">
        <v>0.60731369999999996</v>
      </c>
      <c r="EM63">
        <v>17.009699999999999</v>
      </c>
      <c r="EN63" s="1">
        <v>3.038579E-3</v>
      </c>
      <c r="EO63">
        <v>1.215195</v>
      </c>
      <c r="EP63">
        <v>0.60731570000000001</v>
      </c>
      <c r="EQ63">
        <v>17.075880000000002</v>
      </c>
      <c r="ER63" s="1">
        <v>2.1826110000000001E-3</v>
      </c>
      <c r="ES63">
        <v>0.87685800000000003</v>
      </c>
      <c r="ET63">
        <v>0.60752320000000004</v>
      </c>
      <c r="EU63">
        <v>16.826799999999999</v>
      </c>
      <c r="EV63" s="1">
        <v>1.4554889999999999E-3</v>
      </c>
      <c r="EW63">
        <v>0.58477000000000001</v>
      </c>
      <c r="EX63">
        <v>0.60776750000000002</v>
      </c>
      <c r="EY63">
        <v>16.638300000000001</v>
      </c>
      <c r="EZ63" s="1">
        <v>9.7780809999999997E-4</v>
      </c>
      <c r="FA63">
        <v>0.39070050000000001</v>
      </c>
      <c r="FB63">
        <v>0.60800220000000005</v>
      </c>
      <c r="FC63">
        <v>16.504840000000002</v>
      </c>
      <c r="FD63" s="1">
        <v>7.0853569999999996E-4</v>
      </c>
      <c r="FE63">
        <v>0.28060360000000001</v>
      </c>
      <c r="FF63">
        <v>0.60815410000000003</v>
      </c>
      <c r="FG63">
        <v>17.007529999999999</v>
      </c>
      <c r="FH63" s="1">
        <v>5.6282040000000004E-4</v>
      </c>
      <c r="FI63">
        <v>0.22098999999999999</v>
      </c>
      <c r="FJ63">
        <v>0.60824730000000005</v>
      </c>
      <c r="FK63">
        <v>17.384620000000002</v>
      </c>
      <c r="FL63" s="1">
        <v>4.8045279999999998E-4</v>
      </c>
      <c r="FM63">
        <v>0.18734129999999999</v>
      </c>
      <c r="FN63">
        <v>0.60831460000000004</v>
      </c>
      <c r="FO63">
        <v>17.523579999999999</v>
      </c>
      <c r="FP63" s="1">
        <v>4.2955970000000001E-4</v>
      </c>
      <c r="FQ63">
        <v>0.16657630000000001</v>
      </c>
      <c r="FR63">
        <v>0.60835890000000004</v>
      </c>
      <c r="FS63">
        <v>17.687380000000001</v>
      </c>
      <c r="FT63" s="1">
        <v>3.946307E-4</v>
      </c>
      <c r="FU63">
        <v>0.1523147</v>
      </c>
      <c r="FV63">
        <v>0.60837419999999998</v>
      </c>
      <c r="FW63">
        <v>17.833590000000001</v>
      </c>
      <c r="FX63" s="1">
        <v>3.6791869999999998E-4</v>
      </c>
      <c r="FY63">
        <v>0.1414243</v>
      </c>
      <c r="FZ63">
        <v>0.60840669999999997</v>
      </c>
      <c r="GA63">
        <v>17.613890000000001</v>
      </c>
      <c r="GB63" s="1">
        <v>3.4612919999999999E-4</v>
      </c>
      <c r="GC63">
        <v>0.13252829999999999</v>
      </c>
      <c r="GD63">
        <v>0.60839889999999996</v>
      </c>
      <c r="GE63">
        <v>16.972570000000001</v>
      </c>
      <c r="GF63" s="1">
        <v>3.2722550000000001E-4</v>
      </c>
      <c r="GG63">
        <v>0.1248316</v>
      </c>
      <c r="GH63">
        <v>0.60840470000000002</v>
      </c>
      <c r="GI63">
        <v>16.21593</v>
      </c>
      <c r="GJ63" s="1">
        <v>3.1026939999999998E-4</v>
      </c>
      <c r="GK63">
        <v>0.1179245</v>
      </c>
      <c r="GL63">
        <v>0.60840620000000001</v>
      </c>
      <c r="GM63">
        <v>16.348299999999998</v>
      </c>
      <c r="GN63" s="1">
        <v>2.9466810000000003E-4</v>
      </c>
      <c r="GO63">
        <v>0.1115898</v>
      </c>
      <c r="GP63">
        <v>0.60839710000000002</v>
      </c>
      <c r="GQ63">
        <v>16.810110000000002</v>
      </c>
      <c r="GR63" s="1">
        <v>2.801266E-4</v>
      </c>
      <c r="GS63">
        <v>0.1056995</v>
      </c>
      <c r="GT63">
        <v>0.60839969999999999</v>
      </c>
      <c r="GU63">
        <v>17.17164</v>
      </c>
      <c r="GV63" s="1">
        <v>2.6676869999999999E-4</v>
      </c>
      <c r="GW63">
        <v>0.1002961</v>
      </c>
      <c r="GX63">
        <v>0.60839770000000004</v>
      </c>
      <c r="GY63">
        <v>17.747910000000001</v>
      </c>
      <c r="GZ63" s="1">
        <v>2.5422999999999998E-4</v>
      </c>
      <c r="HA63">
        <v>9.5265630000000004E-2</v>
      </c>
      <c r="HB63">
        <v>0.60840059999999996</v>
      </c>
      <c r="HC63">
        <v>18.113679999999999</v>
      </c>
      <c r="HD63" s="1">
        <v>2.4246829999999999E-4</v>
      </c>
      <c r="HE63">
        <v>9.0603489999999995E-2</v>
      </c>
      <c r="HF63">
        <v>0.60842090000000004</v>
      </c>
      <c r="HG63">
        <v>17.948560000000001</v>
      </c>
      <c r="HH63" s="1">
        <v>2.3150260000000001E-4</v>
      </c>
      <c r="HI63">
        <v>8.6285730000000005E-2</v>
      </c>
      <c r="HJ63">
        <v>0.60840380000000005</v>
      </c>
      <c r="HK63">
        <v>17.511109999999999</v>
      </c>
      <c r="HL63" s="1">
        <v>2.210611E-4</v>
      </c>
      <c r="HM63">
        <v>8.2217349999999995E-2</v>
      </c>
      <c r="HN63">
        <v>0.60841900000000004</v>
      </c>
      <c r="HO63">
        <v>16.893789999999999</v>
      </c>
      <c r="HP63" s="1">
        <v>2.1100019999999999E-4</v>
      </c>
      <c r="HQ63">
        <v>7.8338679999999994E-2</v>
      </c>
      <c r="HR63">
        <v>0.60841840000000003</v>
      </c>
      <c r="HS63">
        <v>16.863530000000001</v>
      </c>
      <c r="HT63" s="1">
        <v>2.01471E-4</v>
      </c>
      <c r="HU63">
        <v>7.4687429999999999E-2</v>
      </c>
      <c r="HV63">
        <v>0.60839829999999995</v>
      </c>
      <c r="HW63">
        <v>17.195820000000001</v>
      </c>
      <c r="HX63" s="1">
        <v>1.9255840000000001E-4</v>
      </c>
      <c r="HY63">
        <v>7.1295369999999997E-2</v>
      </c>
      <c r="HZ63">
        <v>0.60839759999999998</v>
      </c>
      <c r="IA63">
        <v>17.53631</v>
      </c>
      <c r="IB63" s="1">
        <v>1.8421630000000001E-4</v>
      </c>
      <c r="IC63">
        <v>6.8140569999999998E-2</v>
      </c>
      <c r="ID63">
        <v>0.6084058</v>
      </c>
      <c r="IE63">
        <v>18.04119</v>
      </c>
      <c r="IF63" s="1">
        <v>1.7629019999999999E-4</v>
      </c>
      <c r="IG63">
        <v>6.5161289999999997E-2</v>
      </c>
      <c r="IH63">
        <v>0.60841970000000001</v>
      </c>
      <c r="II63">
        <v>18.24512</v>
      </c>
      <c r="IJ63" s="1">
        <v>1.6863499999999999E-4</v>
      </c>
      <c r="IK63">
        <v>6.2294460000000003E-2</v>
      </c>
      <c r="IL63">
        <v>0.60842320000000005</v>
      </c>
      <c r="IM63">
        <v>18.038889999999999</v>
      </c>
      <c r="IN63" s="1">
        <v>1.6149560000000001E-4</v>
      </c>
      <c r="IO63">
        <v>5.9630710000000003E-2</v>
      </c>
      <c r="IP63">
        <v>0.60841540000000005</v>
      </c>
      <c r="IQ63">
        <v>17.513110000000001</v>
      </c>
      <c r="IR63" s="1">
        <v>1.5470029999999999E-4</v>
      </c>
      <c r="IS63">
        <v>5.7106259999999999E-2</v>
      </c>
      <c r="IT63">
        <v>0.60842479999999999</v>
      </c>
      <c r="IU63">
        <v>16.709420000000001</v>
      </c>
      <c r="IV63" s="1">
        <v>1.483012E-4</v>
      </c>
      <c r="IW63">
        <v>5.4729149999999997E-2</v>
      </c>
      <c r="IX63">
        <v>0.60841849999999997</v>
      </c>
      <c r="IY63">
        <v>16.32281</v>
      </c>
      <c r="IZ63" s="1">
        <v>1.422199E-4</v>
      </c>
      <c r="JA63">
        <v>5.2474279999999998E-2</v>
      </c>
      <c r="JB63">
        <v>0.60839549999999998</v>
      </c>
      <c r="JC63">
        <v>15.974919999999999</v>
      </c>
      <c r="JD63" s="1">
        <v>1.3644730000000001E-4</v>
      </c>
      <c r="JE63">
        <v>5.0340269999999999E-2</v>
      </c>
      <c r="JF63">
        <v>0.60841959999999995</v>
      </c>
      <c r="JG63">
        <v>15.90152</v>
      </c>
      <c r="JH63" s="1">
        <v>1.3089119999999999E-4</v>
      </c>
      <c r="JI63">
        <v>4.8285719999999997E-2</v>
      </c>
      <c r="JJ63">
        <v>0.60839920000000003</v>
      </c>
      <c r="JK63">
        <v>16.02056</v>
      </c>
      <c r="JL63" s="1">
        <v>1.2563569999999999E-4</v>
      </c>
      <c r="JM63">
        <v>4.6343189999999999E-2</v>
      </c>
      <c r="JN63">
        <v>0.60842110000000005</v>
      </c>
      <c r="JO63">
        <v>16.279810000000001</v>
      </c>
      <c r="JP63" s="1">
        <v>1.207328E-4</v>
      </c>
      <c r="JQ63">
        <v>4.453406E-2</v>
      </c>
      <c r="JR63">
        <v>0.60839719999999997</v>
      </c>
      <c r="JS63">
        <v>16.755459999999999</v>
      </c>
      <c r="JT63" s="1">
        <v>1.1601889999999999E-4</v>
      </c>
      <c r="JU63">
        <v>4.279604E-2</v>
      </c>
      <c r="JV63">
        <v>0.60840059999999996</v>
      </c>
      <c r="JW63">
        <v>17.029199999999999</v>
      </c>
      <c r="JX63" s="1">
        <v>1.115638E-4</v>
      </c>
      <c r="JY63">
        <v>4.1148249999999997E-2</v>
      </c>
      <c r="JZ63">
        <v>0.60841730000000005</v>
      </c>
      <c r="KA63">
        <v>16.946580000000001</v>
      </c>
      <c r="KB63" s="1">
        <v>1.0733970000000001E-4</v>
      </c>
      <c r="KC63">
        <v>3.9586089999999997E-2</v>
      </c>
      <c r="KD63">
        <v>0.60840590000000005</v>
      </c>
      <c r="KE63">
        <v>17.378579999999999</v>
      </c>
      <c r="KF63" s="1">
        <v>1.033E-4</v>
      </c>
      <c r="KG63">
        <v>3.8096060000000001E-2</v>
      </c>
      <c r="KH63">
        <v>0.60831829999999998</v>
      </c>
      <c r="KI63">
        <v>17.737089999999998</v>
      </c>
      <c r="KJ63" s="1">
        <v>9.9432599999999994E-5</v>
      </c>
      <c r="KK63">
        <v>3.667488E-2</v>
      </c>
      <c r="KL63">
        <v>0.60820390000000002</v>
      </c>
      <c r="KM63">
        <v>17.899290000000001</v>
      </c>
      <c r="KN63" s="1">
        <v>9.5926380000000002E-5</v>
      </c>
      <c r="KO63">
        <v>3.5379479999999998E-2</v>
      </c>
      <c r="KP63">
        <v>0.60802350000000005</v>
      </c>
      <c r="KQ63">
        <v>18.04522</v>
      </c>
      <c r="KR63" s="1">
        <v>9.370134E-5</v>
      </c>
      <c r="KS63">
        <v>3.453606E-2</v>
      </c>
      <c r="KT63">
        <v>0.60781870000000005</v>
      </c>
      <c r="KU63">
        <v>17.88447</v>
      </c>
      <c r="KV63" s="1">
        <v>9.2929000000000004E-5</v>
      </c>
      <c r="KW63">
        <v>3.4243629999999997E-2</v>
      </c>
      <c r="KX63">
        <v>0.60762340000000004</v>
      </c>
      <c r="KY63">
        <v>17.342089999999999</v>
      </c>
      <c r="KZ63" s="1">
        <v>9.2155289999999994E-5</v>
      </c>
      <c r="LA63">
        <v>3.398234E-2</v>
      </c>
      <c r="LB63">
        <v>0.6074233</v>
      </c>
      <c r="LC63">
        <v>16.72</v>
      </c>
      <c r="LD63" s="1">
        <v>9.0491700000000006E-5</v>
      </c>
      <c r="LE63">
        <v>3.340311E-2</v>
      </c>
      <c r="LF63">
        <v>0.60722739999999997</v>
      </c>
      <c r="LG63">
        <v>16.120899999999999</v>
      </c>
      <c r="LH63" s="1">
        <v>8.8084000000000006E-5</v>
      </c>
      <c r="LI63">
        <v>3.2539499999999999E-2</v>
      </c>
      <c r="LJ63">
        <v>0.60704170000000002</v>
      </c>
      <c r="LK63">
        <v>16.39734</v>
      </c>
      <c r="LL63" s="1">
        <v>8.5275070000000004E-5</v>
      </c>
      <c r="LM63">
        <v>3.152253E-2</v>
      </c>
      <c r="LN63">
        <v>0.60688810000000004</v>
      </c>
      <c r="LO63">
        <v>16.855920000000001</v>
      </c>
      <c r="LP63" s="1">
        <v>8.2312769999999994E-5</v>
      </c>
      <c r="LQ63">
        <v>3.043858E-2</v>
      </c>
      <c r="LR63">
        <v>0.60682650000000005</v>
      </c>
      <c r="LS63">
        <v>17.36523</v>
      </c>
      <c r="LT63" s="1">
        <v>7.9220839999999995E-5</v>
      </c>
      <c r="LU63">
        <v>2.9307630000000001E-2</v>
      </c>
      <c r="LV63">
        <v>0.60677360000000002</v>
      </c>
      <c r="LW63">
        <v>18.469550000000002</v>
      </c>
      <c r="LX63" s="1">
        <v>7.5369269999999995E-5</v>
      </c>
      <c r="LY63">
        <v>2.791184E-2</v>
      </c>
      <c r="LZ63">
        <v>0.60678209999999999</v>
      </c>
      <c r="MA63">
        <v>19.342289999999998</v>
      </c>
      <c r="MB63" s="1">
        <v>7.0615970000000001E-5</v>
      </c>
      <c r="MC63">
        <v>2.617129E-2</v>
      </c>
      <c r="MD63">
        <v>0.60678189999999999</v>
      </c>
      <c r="ME63">
        <v>19.243289999999998</v>
      </c>
      <c r="MF63" s="1">
        <v>6.6062609999999994E-5</v>
      </c>
      <c r="MG63">
        <v>2.4475380000000001E-2</v>
      </c>
      <c r="MH63">
        <v>0.60680109999999998</v>
      </c>
      <c r="MI63">
        <v>18.681950000000001</v>
      </c>
      <c r="MJ63" s="1">
        <v>6.2432929999999999E-5</v>
      </c>
      <c r="MK63">
        <v>2.311525E-2</v>
      </c>
      <c r="ML63">
        <v>0.60679720000000004</v>
      </c>
      <c r="MM63">
        <v>18.320360000000001</v>
      </c>
      <c r="MN63" s="1">
        <v>5.9580190000000002E-5</v>
      </c>
      <c r="MO63">
        <v>2.2049240000000001E-2</v>
      </c>
      <c r="MP63">
        <v>0.60676779999999997</v>
      </c>
      <c r="MQ63">
        <v>18.652979999999999</v>
      </c>
      <c r="MR63" s="1">
        <v>5.7188370000000001E-5</v>
      </c>
      <c r="MS63">
        <v>2.11597E-2</v>
      </c>
      <c r="MT63">
        <v>0.60664799999999997</v>
      </c>
      <c r="MU63">
        <v>18.803999999999998</v>
      </c>
      <c r="MV63" s="1">
        <v>5.5069379999999997E-5</v>
      </c>
      <c r="MW63">
        <v>2.037419E-2</v>
      </c>
      <c r="MX63">
        <v>0.60639189999999998</v>
      </c>
      <c r="MY63">
        <v>18.60275</v>
      </c>
      <c r="MZ63" s="1">
        <v>5.3309649999999999E-5</v>
      </c>
      <c r="NA63">
        <v>1.9719750000000001E-2</v>
      </c>
      <c r="NB63">
        <v>0.60604369999999996</v>
      </c>
      <c r="NC63">
        <v>18.86328</v>
      </c>
      <c r="ND63" s="1">
        <v>5.2905080000000001E-5</v>
      </c>
      <c r="NE63">
        <v>1.9543339999999999E-2</v>
      </c>
      <c r="NF63">
        <v>0.60562959999999999</v>
      </c>
      <c r="NG63">
        <v>19.184100000000001</v>
      </c>
      <c r="NH63" s="1">
        <v>5.4066269999999999E-5</v>
      </c>
      <c r="NI63">
        <v>1.9962609999999999E-2</v>
      </c>
      <c r="NJ63">
        <v>0.60520719999999995</v>
      </c>
      <c r="NK63">
        <v>19.16065</v>
      </c>
      <c r="NL63" s="1">
        <v>5.5210870000000002E-5</v>
      </c>
      <c r="NM63">
        <v>2.0413290000000001E-2</v>
      </c>
      <c r="NN63">
        <v>0.60478719999999997</v>
      </c>
      <c r="NO63">
        <v>18.7974</v>
      </c>
      <c r="NP63" s="1">
        <v>5.5281709999999997E-5</v>
      </c>
      <c r="NQ63">
        <v>2.04786E-2</v>
      </c>
      <c r="NR63">
        <v>0.60436619999999996</v>
      </c>
      <c r="NS63">
        <v>18.112290000000002</v>
      </c>
      <c r="NT63" s="1">
        <v>5.4373429999999999E-5</v>
      </c>
      <c r="NU63">
        <v>2.0174299999999999E-2</v>
      </c>
      <c r="NV63">
        <v>0.60397140000000005</v>
      </c>
      <c r="NW63">
        <v>17.612410000000001</v>
      </c>
      <c r="NX63" s="1">
        <v>5.2905019999999997E-5</v>
      </c>
      <c r="NY63">
        <v>1.9652090000000001E-2</v>
      </c>
      <c r="NZ63">
        <v>0.60368480000000002</v>
      </c>
      <c r="OA63">
        <v>17.698709999999998</v>
      </c>
      <c r="OB63" s="1">
        <v>5.1195749999999999E-5</v>
      </c>
      <c r="OC63">
        <v>1.9031059999999999E-2</v>
      </c>
      <c r="OD63">
        <v>0.60350910000000002</v>
      </c>
      <c r="OE63">
        <v>17.60521</v>
      </c>
      <c r="OF63" s="1">
        <v>4.9301229999999997E-5</v>
      </c>
      <c r="OG63">
        <v>1.833943E-2</v>
      </c>
      <c r="OH63">
        <v>0.6034465</v>
      </c>
      <c r="OI63">
        <v>17.545909999999999</v>
      </c>
      <c r="OJ63" s="1">
        <v>4.6514580000000002E-5</v>
      </c>
      <c r="OK63">
        <v>1.7332589999999998E-2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0.88482700000000003</v>
      </c>
      <c r="G64">
        <v>16.12903</v>
      </c>
      <c r="H64" s="1">
        <v>2.1285489999999999E-11</v>
      </c>
      <c r="I64" s="1">
        <v>8.0162209999999998E-9</v>
      </c>
      <c r="J64">
        <v>0.88274929999999996</v>
      </c>
      <c r="K64">
        <v>16.383230000000001</v>
      </c>
      <c r="L64" s="1">
        <v>0.6805234</v>
      </c>
      <c r="M64">
        <v>170.53039999999999</v>
      </c>
      <c r="N64">
        <v>0.88072779999999995</v>
      </c>
      <c r="O64">
        <v>16.665559999999999</v>
      </c>
      <c r="P64">
        <v>109.5703</v>
      </c>
      <c r="Q64">
        <v>36074.410000000003</v>
      </c>
      <c r="R64">
        <v>0.87868630000000003</v>
      </c>
      <c r="S64">
        <v>16.685510000000001</v>
      </c>
      <c r="T64">
        <v>158.70910000000001</v>
      </c>
      <c r="U64">
        <v>62410.720000000001</v>
      </c>
      <c r="V64">
        <v>0.87668639999999998</v>
      </c>
      <c r="W64">
        <v>16.43994</v>
      </c>
      <c r="X64">
        <v>27.82695</v>
      </c>
      <c r="Y64">
        <v>12405.57</v>
      </c>
      <c r="Z64">
        <v>0.87467059999999996</v>
      </c>
      <c r="AA64">
        <v>15.98934</v>
      </c>
      <c r="AB64">
        <v>1.620498</v>
      </c>
      <c r="AC64">
        <v>782.42660000000001</v>
      </c>
      <c r="AD64">
        <v>0.87257130000000005</v>
      </c>
      <c r="AE64">
        <v>15.46637</v>
      </c>
      <c r="AF64">
        <v>0.1181528</v>
      </c>
      <c r="AG64">
        <v>51.073549999999997</v>
      </c>
      <c r="AH64">
        <v>0.8697897</v>
      </c>
      <c r="AI64">
        <v>15.06549</v>
      </c>
      <c r="AJ64">
        <v>6.7585880000000001E-2</v>
      </c>
      <c r="AK64">
        <v>25.833880000000001</v>
      </c>
      <c r="AL64">
        <v>0.86577020000000005</v>
      </c>
      <c r="AM64">
        <v>15.3071</v>
      </c>
      <c r="AN64" s="1">
        <v>6.0957980000000002E-2</v>
      </c>
      <c r="AO64">
        <v>23.193439999999999</v>
      </c>
      <c r="AP64">
        <v>0.86058630000000003</v>
      </c>
      <c r="AQ64">
        <v>15.62904</v>
      </c>
      <c r="AR64" s="1">
        <v>6.306407E-2</v>
      </c>
      <c r="AS64">
        <v>23.82142</v>
      </c>
      <c r="AT64">
        <v>0.85454509999999995</v>
      </c>
      <c r="AU64">
        <v>15.77495</v>
      </c>
      <c r="AV64" s="1">
        <v>7.21223E-2</v>
      </c>
      <c r="AW64">
        <v>27.362590000000001</v>
      </c>
      <c r="AX64">
        <v>0.84804559999999996</v>
      </c>
      <c r="AY64">
        <v>15.79655</v>
      </c>
      <c r="AZ64" s="1">
        <v>7.5756130000000005E-2</v>
      </c>
      <c r="BA64">
        <v>29.110199999999999</v>
      </c>
      <c r="BB64">
        <v>0.84125720000000004</v>
      </c>
      <c r="BC64">
        <v>15.73067</v>
      </c>
      <c r="BD64" s="1">
        <v>7.2208460000000002E-2</v>
      </c>
      <c r="BE64">
        <v>28.04148</v>
      </c>
      <c r="BF64">
        <v>0.83426420000000001</v>
      </c>
      <c r="BG64">
        <v>15.41996</v>
      </c>
      <c r="BH64" s="1">
        <v>6.5845829999999994E-2</v>
      </c>
      <c r="BI64">
        <v>25.7776</v>
      </c>
      <c r="BJ64">
        <v>0.82693360000000005</v>
      </c>
      <c r="BK64">
        <v>15.13951</v>
      </c>
      <c r="BL64" s="1">
        <v>5.855134E-2</v>
      </c>
      <c r="BM64">
        <v>23.09919</v>
      </c>
      <c r="BN64">
        <v>0.81937269999999995</v>
      </c>
      <c r="BO64">
        <v>15.2761</v>
      </c>
      <c r="BP64" s="1">
        <v>5.1532210000000002E-2</v>
      </c>
      <c r="BQ64">
        <v>20.47438</v>
      </c>
      <c r="BR64">
        <v>0.81169349999999996</v>
      </c>
      <c r="BS64">
        <v>15.725300000000001</v>
      </c>
      <c r="BT64" s="1">
        <v>4.51984E-2</v>
      </c>
      <c r="BU64">
        <v>18.08663</v>
      </c>
      <c r="BV64">
        <v>0.80447380000000002</v>
      </c>
      <c r="BW64">
        <v>16.341290000000001</v>
      </c>
      <c r="BX64" s="1">
        <v>3.9567339999999999E-2</v>
      </c>
      <c r="BY64">
        <v>15.9338</v>
      </c>
      <c r="BZ64">
        <v>0.79715060000000004</v>
      </c>
      <c r="CA64">
        <v>16.8781</v>
      </c>
      <c r="CB64" s="1">
        <v>3.4686229999999998E-2</v>
      </c>
      <c r="CC64">
        <v>14.05904</v>
      </c>
      <c r="CD64">
        <v>0.78969389999999995</v>
      </c>
      <c r="CE64">
        <v>16.866040000000002</v>
      </c>
      <c r="CF64" s="1">
        <v>3.0504340000000001E-2</v>
      </c>
      <c r="CG64">
        <v>12.44585</v>
      </c>
      <c r="CH64">
        <v>0.78204149999999995</v>
      </c>
      <c r="CI64">
        <v>16.54044</v>
      </c>
      <c r="CJ64" s="1">
        <v>2.689043E-2</v>
      </c>
      <c r="CK64">
        <v>11.05087</v>
      </c>
      <c r="CL64">
        <v>0.77418430000000005</v>
      </c>
      <c r="CM64">
        <v>16.033110000000001</v>
      </c>
      <c r="CN64" s="1">
        <v>2.3464079999999998E-2</v>
      </c>
      <c r="CO64">
        <v>9.7200930000000003</v>
      </c>
      <c r="CP64">
        <v>0.76608030000000005</v>
      </c>
      <c r="CQ64">
        <v>15.34951</v>
      </c>
      <c r="CR64" s="1">
        <v>2.0358459999999998E-2</v>
      </c>
      <c r="CS64">
        <v>8.4977619999999998</v>
      </c>
      <c r="CT64">
        <v>0.75780899999999995</v>
      </c>
      <c r="CU64">
        <v>15.061439999999999</v>
      </c>
      <c r="CV64">
        <v>1.7645549999999999E-2</v>
      </c>
      <c r="CW64">
        <v>7.4204660000000002</v>
      </c>
      <c r="CX64">
        <v>0.74985029999999997</v>
      </c>
      <c r="CY64">
        <v>15.384779999999999</v>
      </c>
      <c r="CZ64" s="1">
        <v>1.5311470000000001E-2</v>
      </c>
      <c r="DA64">
        <v>6.4825239999999997</v>
      </c>
      <c r="DB64">
        <v>0.74221250000000005</v>
      </c>
      <c r="DC64">
        <v>15.9086</v>
      </c>
      <c r="DD64" s="1">
        <v>1.325554E-2</v>
      </c>
      <c r="DE64">
        <v>5.6502629999999998</v>
      </c>
      <c r="DF64">
        <v>0.73469280000000003</v>
      </c>
      <c r="DG64">
        <v>16.412489999999998</v>
      </c>
      <c r="DH64" s="1">
        <v>1.144863E-2</v>
      </c>
      <c r="DI64">
        <v>4.912032</v>
      </c>
      <c r="DJ64">
        <v>0.72702219999999995</v>
      </c>
      <c r="DK64">
        <v>16.610430000000001</v>
      </c>
      <c r="DL64" s="1">
        <v>9.8919609999999995E-3</v>
      </c>
      <c r="DM64">
        <v>4.2711420000000002</v>
      </c>
      <c r="DN64">
        <v>0.71908660000000002</v>
      </c>
      <c r="DO64">
        <v>16.688559999999999</v>
      </c>
      <c r="DP64" s="1">
        <v>8.5627829999999992E-3</v>
      </c>
      <c r="DQ64">
        <v>3.7219129999999998</v>
      </c>
      <c r="DR64">
        <v>0.71066110000000005</v>
      </c>
      <c r="DS64">
        <v>16.495809999999999</v>
      </c>
      <c r="DT64" s="1">
        <v>7.3941750000000002E-3</v>
      </c>
      <c r="DU64">
        <v>3.2384059999999999</v>
      </c>
      <c r="DV64">
        <v>0.7024108</v>
      </c>
      <c r="DW64">
        <v>15.93732</v>
      </c>
      <c r="DX64" s="1">
        <v>6.3488340000000002E-3</v>
      </c>
      <c r="DY64">
        <v>2.8014260000000002</v>
      </c>
      <c r="DZ64">
        <v>0.69531980000000004</v>
      </c>
      <c r="EA64">
        <v>15.67938</v>
      </c>
      <c r="EB64" s="1">
        <v>5.4143070000000001E-3</v>
      </c>
      <c r="EC64">
        <v>2.4029509999999998</v>
      </c>
      <c r="ED64">
        <v>0.68983499999999998</v>
      </c>
      <c r="EE64">
        <v>15.91516</v>
      </c>
      <c r="EF64" s="1">
        <v>4.6012379999999997E-3</v>
      </c>
      <c r="EG64">
        <v>2.0503239999999998</v>
      </c>
      <c r="EH64">
        <v>0.68599429999999995</v>
      </c>
      <c r="EI64">
        <v>16.48028</v>
      </c>
      <c r="EJ64" s="1">
        <v>3.8909740000000002E-3</v>
      </c>
      <c r="EK64">
        <v>1.7380409999999999</v>
      </c>
      <c r="EL64">
        <v>0.68388280000000001</v>
      </c>
      <c r="EM64">
        <v>17.04785</v>
      </c>
      <c r="EN64" s="1">
        <v>3.1394830000000002E-3</v>
      </c>
      <c r="EO64">
        <v>1.4095070000000001</v>
      </c>
      <c r="EP64">
        <v>0.68294350000000004</v>
      </c>
      <c r="EQ64">
        <v>17.112950000000001</v>
      </c>
      <c r="ER64" s="1">
        <v>2.2862730000000001E-3</v>
      </c>
      <c r="ES64">
        <v>1.033237</v>
      </c>
      <c r="ET64">
        <v>0.6826662</v>
      </c>
      <c r="EU64">
        <v>16.865359999999999</v>
      </c>
      <c r="EV64" s="1">
        <v>1.5343220000000001E-3</v>
      </c>
      <c r="EW64">
        <v>0.69458410000000004</v>
      </c>
      <c r="EX64">
        <v>0.68262699999999998</v>
      </c>
      <c r="EY64">
        <v>16.687539999999998</v>
      </c>
      <c r="EZ64" s="1">
        <v>1.0258299999999999E-3</v>
      </c>
      <c r="FA64">
        <v>0.46185379999999998</v>
      </c>
      <c r="FB64">
        <v>0.68270140000000001</v>
      </c>
      <c r="FC64">
        <v>16.594069999999999</v>
      </c>
      <c r="FD64" s="1">
        <v>7.3483960000000003E-4</v>
      </c>
      <c r="FE64">
        <v>0.32740170000000002</v>
      </c>
      <c r="FF64">
        <v>0.68278430000000001</v>
      </c>
      <c r="FG64">
        <v>17.11468</v>
      </c>
      <c r="FH64" s="1">
        <v>5.7723750000000004E-4</v>
      </c>
      <c r="FI64">
        <v>0.25447629999999999</v>
      </c>
      <c r="FJ64">
        <v>0.68283419999999995</v>
      </c>
      <c r="FK64">
        <v>17.493230000000001</v>
      </c>
      <c r="FL64" s="1">
        <v>4.8892049999999995E-4</v>
      </c>
      <c r="FM64">
        <v>0.21371370000000001</v>
      </c>
      <c r="FN64">
        <v>0.68287699999999996</v>
      </c>
      <c r="FO64">
        <v>17.617889999999999</v>
      </c>
      <c r="FP64" s="1">
        <v>4.350434E-4</v>
      </c>
      <c r="FQ64">
        <v>0.18893370000000001</v>
      </c>
      <c r="FR64">
        <v>0.68292660000000005</v>
      </c>
      <c r="FS64">
        <v>17.72569</v>
      </c>
      <c r="FT64" s="1">
        <v>3.9861909999999999E-4</v>
      </c>
      <c r="FU64">
        <v>0.1722051</v>
      </c>
      <c r="FV64">
        <v>0.68292370000000002</v>
      </c>
      <c r="FW64">
        <v>17.84948</v>
      </c>
      <c r="FX64" s="1">
        <v>3.710788E-4</v>
      </c>
      <c r="FY64">
        <v>0.1596033</v>
      </c>
      <c r="FZ64">
        <v>0.68295380000000006</v>
      </c>
      <c r="GA64">
        <v>17.666519999999998</v>
      </c>
      <c r="GB64" s="1">
        <v>3.4879110000000002E-4</v>
      </c>
      <c r="GC64">
        <v>0.14940110000000001</v>
      </c>
      <c r="GD64">
        <v>0.68296250000000003</v>
      </c>
      <c r="GE64">
        <v>17.0885</v>
      </c>
      <c r="GF64" s="1">
        <v>3.2958569999999999E-4</v>
      </c>
      <c r="GG64">
        <v>0.14064299999999999</v>
      </c>
      <c r="GH64">
        <v>0.68296679999999999</v>
      </c>
      <c r="GI64">
        <v>16.371089999999999</v>
      </c>
      <c r="GJ64" s="1">
        <v>3.1241139999999999E-4</v>
      </c>
      <c r="GK64">
        <v>0.1328126</v>
      </c>
      <c r="GL64">
        <v>0.68295939999999999</v>
      </c>
      <c r="GM64">
        <v>16.474989999999998</v>
      </c>
      <c r="GN64" s="1">
        <v>2.9666030000000002E-4</v>
      </c>
      <c r="GO64">
        <v>0.12565609999999999</v>
      </c>
      <c r="GP64">
        <v>0.68295760000000005</v>
      </c>
      <c r="GQ64">
        <v>16.909700000000001</v>
      </c>
      <c r="GR64" s="1">
        <v>2.819718E-4</v>
      </c>
      <c r="GS64">
        <v>0.1190005</v>
      </c>
      <c r="GT64">
        <v>0.68295309999999998</v>
      </c>
      <c r="GU64">
        <v>17.25704</v>
      </c>
      <c r="GV64" s="1">
        <v>2.6847129999999999E-4</v>
      </c>
      <c r="GW64">
        <v>0.11289109999999999</v>
      </c>
      <c r="GX64">
        <v>0.68297110000000005</v>
      </c>
      <c r="GY64">
        <v>17.776499999999999</v>
      </c>
      <c r="GZ64" s="1">
        <v>2.558285E-4</v>
      </c>
      <c r="HA64">
        <v>0.10721700000000001</v>
      </c>
      <c r="HB64">
        <v>0.68294920000000003</v>
      </c>
      <c r="HC64">
        <v>18.11571</v>
      </c>
      <c r="HD64" s="1">
        <v>2.4394339999999999E-4</v>
      </c>
      <c r="HE64">
        <v>0.10194549999999999</v>
      </c>
      <c r="HF64">
        <v>0.68295689999999998</v>
      </c>
      <c r="HG64">
        <v>17.993929999999999</v>
      </c>
      <c r="HH64" s="1">
        <v>2.328854E-4</v>
      </c>
      <c r="HI64">
        <v>9.7076410000000002E-2</v>
      </c>
      <c r="HJ64">
        <v>0.68295910000000004</v>
      </c>
      <c r="HK64">
        <v>17.60482</v>
      </c>
      <c r="HL64" s="1">
        <v>2.2237400000000001E-4</v>
      </c>
      <c r="HM64">
        <v>9.2493829999999999E-2</v>
      </c>
      <c r="HN64">
        <v>0.6829556</v>
      </c>
      <c r="HO64">
        <v>17.0351</v>
      </c>
      <c r="HP64" s="1">
        <v>2.1225500000000001E-4</v>
      </c>
      <c r="HQ64">
        <v>8.8132669999999996E-2</v>
      </c>
      <c r="HR64">
        <v>0.68298060000000005</v>
      </c>
      <c r="HS64">
        <v>17.002659999999999</v>
      </c>
      <c r="HT64" s="1">
        <v>2.0264290000000001E-4</v>
      </c>
      <c r="HU64">
        <v>8.4012519999999993E-2</v>
      </c>
      <c r="HV64">
        <v>0.68297200000000002</v>
      </c>
      <c r="HW64">
        <v>17.31607</v>
      </c>
      <c r="HX64" s="1">
        <v>1.9364680000000001E-4</v>
      </c>
      <c r="HY64">
        <v>8.0180970000000004E-2</v>
      </c>
      <c r="HZ64">
        <v>0.68294739999999998</v>
      </c>
      <c r="IA64">
        <v>17.629770000000001</v>
      </c>
      <c r="IB64" s="1">
        <v>1.852294E-4</v>
      </c>
      <c r="IC64">
        <v>7.6619859999999998E-2</v>
      </c>
      <c r="ID64">
        <v>0.68296369999999995</v>
      </c>
      <c r="IE64">
        <v>18.08239</v>
      </c>
      <c r="IF64" s="1">
        <v>1.7726609999999999E-4</v>
      </c>
      <c r="IG64">
        <v>7.3271790000000003E-2</v>
      </c>
      <c r="IH64">
        <v>0.68297960000000002</v>
      </c>
      <c r="II64">
        <v>18.264109999999999</v>
      </c>
      <c r="IJ64" s="1">
        <v>1.6955980000000001E-4</v>
      </c>
      <c r="IK64">
        <v>7.0045960000000004E-2</v>
      </c>
      <c r="IL64">
        <v>0.68295870000000003</v>
      </c>
      <c r="IM64">
        <v>18.086459999999999</v>
      </c>
      <c r="IN64" s="1">
        <v>1.623599E-4</v>
      </c>
      <c r="IO64">
        <v>6.703953E-2</v>
      </c>
      <c r="IP64">
        <v>0.68297799999999997</v>
      </c>
      <c r="IQ64">
        <v>17.604679999999998</v>
      </c>
      <c r="IR64" s="1">
        <v>1.555176E-4</v>
      </c>
      <c r="IS64">
        <v>6.419677E-2</v>
      </c>
      <c r="IT64">
        <v>0.68296310000000005</v>
      </c>
      <c r="IU64">
        <v>16.85594</v>
      </c>
      <c r="IV64" s="1">
        <v>1.490749E-4</v>
      </c>
      <c r="IW64">
        <v>6.1519869999999997E-2</v>
      </c>
      <c r="IX64">
        <v>0.68298239999999999</v>
      </c>
      <c r="IY64">
        <v>16.474509999999999</v>
      </c>
      <c r="IZ64" s="1">
        <v>1.4295439999999999E-4</v>
      </c>
      <c r="JA64">
        <v>5.898134E-2</v>
      </c>
      <c r="JB64">
        <v>0.68296959999999995</v>
      </c>
      <c r="JC64">
        <v>16.107589999999998</v>
      </c>
      <c r="JD64" s="1">
        <v>1.371415E-4</v>
      </c>
      <c r="JE64">
        <v>5.657587E-2</v>
      </c>
      <c r="JF64">
        <v>0.68297960000000002</v>
      </c>
      <c r="JG64">
        <v>15.99949</v>
      </c>
      <c r="JH64" s="1">
        <v>1.3156250000000001E-4</v>
      </c>
      <c r="JI64">
        <v>5.4271380000000001E-2</v>
      </c>
      <c r="JJ64">
        <v>0.68297549999999996</v>
      </c>
      <c r="JK64">
        <v>16.0565</v>
      </c>
      <c r="JL64" s="1">
        <v>1.2626059999999999E-4</v>
      </c>
      <c r="JM64">
        <v>5.2078760000000002E-2</v>
      </c>
      <c r="JN64">
        <v>0.68295760000000005</v>
      </c>
      <c r="JO64">
        <v>16.299959999999999</v>
      </c>
      <c r="JP64" s="1">
        <v>1.213222E-4</v>
      </c>
      <c r="JQ64">
        <v>5.0040210000000002E-2</v>
      </c>
      <c r="JR64">
        <v>0.68297260000000004</v>
      </c>
      <c r="JS64">
        <v>16.76322</v>
      </c>
      <c r="JT64" s="1">
        <v>1.165859E-4</v>
      </c>
      <c r="JU64">
        <v>4.8087070000000003E-2</v>
      </c>
      <c r="JV64">
        <v>0.68298320000000001</v>
      </c>
      <c r="JW64">
        <v>17.08203</v>
      </c>
      <c r="JX64" s="1">
        <v>1.120979E-4</v>
      </c>
      <c r="JY64">
        <v>4.6230710000000001E-2</v>
      </c>
      <c r="JZ64">
        <v>0.68295430000000001</v>
      </c>
      <c r="KA64">
        <v>17.03276</v>
      </c>
      <c r="KB64" s="1">
        <v>1.0785059999999999E-4</v>
      </c>
      <c r="KC64">
        <v>4.4474600000000003E-2</v>
      </c>
      <c r="KD64">
        <v>0.68293630000000005</v>
      </c>
      <c r="KE64">
        <v>17.460619999999999</v>
      </c>
      <c r="KF64" s="1">
        <v>1.037852E-4</v>
      </c>
      <c r="KG64">
        <v>4.2797200000000001E-2</v>
      </c>
      <c r="KH64">
        <v>0.68284979999999995</v>
      </c>
      <c r="KI64">
        <v>17.803049999999999</v>
      </c>
      <c r="KJ64" s="1">
        <v>9.9895200000000005E-5</v>
      </c>
      <c r="KK64">
        <v>4.1197820000000003E-2</v>
      </c>
      <c r="KL64">
        <v>0.68270989999999998</v>
      </c>
      <c r="KM64">
        <v>17.98508</v>
      </c>
      <c r="KN64" s="1">
        <v>9.6316479999999997E-5</v>
      </c>
      <c r="KO64">
        <v>3.9719379999999999E-2</v>
      </c>
      <c r="KP64">
        <v>0.68246700000000005</v>
      </c>
      <c r="KQ64">
        <v>18.107749999999999</v>
      </c>
      <c r="KR64" s="1">
        <v>9.3889880000000002E-5</v>
      </c>
      <c r="KS64">
        <v>3.86839E-2</v>
      </c>
      <c r="KT64">
        <v>0.68218809999999996</v>
      </c>
      <c r="KU64">
        <v>17.950119999999998</v>
      </c>
      <c r="KV64" s="1">
        <v>9.299074E-5</v>
      </c>
      <c r="KW64">
        <v>3.8290100000000001E-2</v>
      </c>
      <c r="KX64">
        <v>0.68189469999999996</v>
      </c>
      <c r="KY64">
        <v>17.42849</v>
      </c>
      <c r="KZ64" s="1">
        <v>9.2281320000000002E-5</v>
      </c>
      <c r="LA64">
        <v>3.802262E-2</v>
      </c>
      <c r="LB64">
        <v>0.68157780000000001</v>
      </c>
      <c r="LC64">
        <v>16.8247</v>
      </c>
      <c r="LD64" s="1">
        <v>9.0731710000000005E-5</v>
      </c>
      <c r="LE64">
        <v>3.7429440000000001E-2</v>
      </c>
      <c r="LF64">
        <v>0.68125919999999995</v>
      </c>
      <c r="LG64">
        <v>16.24427</v>
      </c>
      <c r="LH64" s="1">
        <v>8.8397859999999993E-5</v>
      </c>
      <c r="LI64">
        <v>3.6500629999999999E-2</v>
      </c>
      <c r="LJ64">
        <v>0.68097660000000004</v>
      </c>
      <c r="LK64">
        <v>16.49971</v>
      </c>
      <c r="LL64" s="1">
        <v>8.5626080000000002E-5</v>
      </c>
      <c r="LM64">
        <v>3.53821E-2</v>
      </c>
      <c r="LN64">
        <v>0.68074520000000005</v>
      </c>
      <c r="LO64">
        <v>16.942029999999999</v>
      </c>
      <c r="LP64" s="1">
        <v>8.267649E-5</v>
      </c>
      <c r="LQ64">
        <v>3.4176959999999999E-2</v>
      </c>
      <c r="LR64">
        <v>0.68058850000000004</v>
      </c>
      <c r="LS64">
        <v>17.441610000000001</v>
      </c>
      <c r="LT64" s="1">
        <v>7.9617380000000006E-5</v>
      </c>
      <c r="LU64">
        <v>3.2926690000000002E-2</v>
      </c>
      <c r="LV64">
        <v>0.68051019999999995</v>
      </c>
      <c r="LW64">
        <v>18.484169999999999</v>
      </c>
      <c r="LX64" s="1">
        <v>7.5891740000000007E-5</v>
      </c>
      <c r="LY64">
        <v>3.1423640000000003E-2</v>
      </c>
      <c r="LZ64">
        <v>0.68048370000000002</v>
      </c>
      <c r="MA64">
        <v>19.338989999999999</v>
      </c>
      <c r="MB64" s="1">
        <v>7.1212819999999998E-5</v>
      </c>
      <c r="MC64">
        <v>2.9518920000000001E-2</v>
      </c>
      <c r="MD64">
        <v>0.68046439999999997</v>
      </c>
      <c r="ME64">
        <v>19.29402</v>
      </c>
      <c r="MF64" s="1">
        <v>6.6584369999999997E-5</v>
      </c>
      <c r="MG64">
        <v>2.7592700000000001E-2</v>
      </c>
      <c r="MH64">
        <v>0.68045990000000001</v>
      </c>
      <c r="MI64">
        <v>18.770320000000002</v>
      </c>
      <c r="MJ64" s="1">
        <v>6.2836449999999997E-5</v>
      </c>
      <c r="MK64">
        <v>2.6017439999999999E-2</v>
      </c>
      <c r="ML64">
        <v>0.68047740000000001</v>
      </c>
      <c r="MM64">
        <v>18.431920000000002</v>
      </c>
      <c r="MN64" s="1">
        <v>5.9905429999999999E-5</v>
      </c>
      <c r="MO64">
        <v>2.4787590000000002E-2</v>
      </c>
      <c r="MP64">
        <v>0.68041799999999997</v>
      </c>
      <c r="MQ64">
        <v>18.77534</v>
      </c>
      <c r="MR64" s="1">
        <v>5.7466139999999998E-5</v>
      </c>
      <c r="MS64">
        <v>2.3770320000000001E-2</v>
      </c>
      <c r="MT64">
        <v>0.68026509999999996</v>
      </c>
      <c r="MU64">
        <v>18.971050000000002</v>
      </c>
      <c r="MV64" s="1">
        <v>5.5319940000000001E-5</v>
      </c>
      <c r="MW64">
        <v>2.2879010000000002E-2</v>
      </c>
      <c r="MX64">
        <v>0.67995720000000004</v>
      </c>
      <c r="MY64">
        <v>18.76735</v>
      </c>
      <c r="MZ64" s="1">
        <v>5.3485120000000002E-5</v>
      </c>
      <c r="NA64">
        <v>2.2115719999999998E-2</v>
      </c>
      <c r="NB64">
        <v>0.67947120000000005</v>
      </c>
      <c r="NC64">
        <v>18.9344</v>
      </c>
      <c r="ND64" s="1">
        <v>5.2864500000000002E-5</v>
      </c>
      <c r="NE64">
        <v>2.181951E-2</v>
      </c>
      <c r="NF64">
        <v>0.67889569999999999</v>
      </c>
      <c r="NG64">
        <v>19.201460000000001</v>
      </c>
      <c r="NH64" s="1">
        <v>5.3887829999999998E-5</v>
      </c>
      <c r="NI64">
        <v>2.2214250000000001E-2</v>
      </c>
      <c r="NJ64">
        <v>0.67828169999999999</v>
      </c>
      <c r="NK64">
        <v>19.2104</v>
      </c>
      <c r="NL64" s="1">
        <v>5.5105919999999998E-5</v>
      </c>
      <c r="NM64">
        <v>2.2745580000000001E-2</v>
      </c>
      <c r="NN64">
        <v>0.67766769999999998</v>
      </c>
      <c r="NO64">
        <v>18.895589999999999</v>
      </c>
      <c r="NP64" s="1">
        <v>5.5319570000000003E-5</v>
      </c>
      <c r="NQ64">
        <v>2.28843E-2</v>
      </c>
      <c r="NR64">
        <v>0.6770275</v>
      </c>
      <c r="NS64">
        <v>18.252739999999999</v>
      </c>
      <c r="NT64" s="1">
        <v>5.4512850000000001E-5</v>
      </c>
      <c r="NU64">
        <v>2.2594099999999999E-2</v>
      </c>
      <c r="NV64">
        <v>0.67640160000000005</v>
      </c>
      <c r="NW64">
        <v>17.763400000000001</v>
      </c>
      <c r="NX64" s="1">
        <v>5.3098140000000002E-5</v>
      </c>
      <c r="NY64">
        <v>2.2036630000000001E-2</v>
      </c>
      <c r="NZ64">
        <v>0.67593599999999998</v>
      </c>
      <c r="OA64">
        <v>17.821470000000001</v>
      </c>
      <c r="OB64" s="1">
        <v>5.1408069999999998E-5</v>
      </c>
      <c r="OC64">
        <v>2.1352389999999999E-2</v>
      </c>
      <c r="OD64">
        <v>0.67563220000000002</v>
      </c>
      <c r="OE64">
        <v>17.72372</v>
      </c>
      <c r="OF64" s="1">
        <v>4.9556640000000002E-5</v>
      </c>
      <c r="OG64">
        <v>2.059766E-2</v>
      </c>
      <c r="OH64">
        <v>0.67545149999999998</v>
      </c>
      <c r="OI64">
        <v>17.625630000000001</v>
      </c>
      <c r="OJ64" s="1">
        <v>4.6919989999999997E-5</v>
      </c>
      <c r="OK64">
        <v>1.954123E-2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0.6739697</v>
      </c>
      <c r="G65">
        <v>16.166029999999999</v>
      </c>
      <c r="H65" s="1">
        <v>3.1530850000000002E-12</v>
      </c>
      <c r="I65" s="1">
        <v>1.368136E-9</v>
      </c>
      <c r="J65">
        <v>0.67292719999999995</v>
      </c>
      <c r="K65">
        <v>16.401029999999999</v>
      </c>
      <c r="L65" s="1">
        <v>0.24830569999999999</v>
      </c>
      <c r="M65">
        <v>70.294039999999995</v>
      </c>
      <c r="N65">
        <v>0.67190070000000002</v>
      </c>
      <c r="O65">
        <v>16.68976</v>
      </c>
      <c r="P65">
        <v>84.178830000000005</v>
      </c>
      <c r="Q65">
        <v>30911.27</v>
      </c>
      <c r="R65">
        <v>0.67086080000000003</v>
      </c>
      <c r="S65">
        <v>16.709</v>
      </c>
      <c r="T65">
        <v>172.39859999999999</v>
      </c>
      <c r="U65">
        <v>76629.03</v>
      </c>
      <c r="V65">
        <v>0.66986109999999999</v>
      </c>
      <c r="W65">
        <v>16.494869999999999</v>
      </c>
      <c r="X65">
        <v>38.200609999999998</v>
      </c>
      <c r="Y65">
        <v>19444.43</v>
      </c>
      <c r="Z65">
        <v>0.66886590000000001</v>
      </c>
      <c r="AA65">
        <v>16.07188</v>
      </c>
      <c r="AB65">
        <v>2.5832470000000001</v>
      </c>
      <c r="AC65">
        <v>1435.0550000000001</v>
      </c>
      <c r="AD65">
        <v>0.6678366</v>
      </c>
      <c r="AE65">
        <v>15.543950000000001</v>
      </c>
      <c r="AF65">
        <v>0.15574679999999999</v>
      </c>
      <c r="AG65">
        <v>80.888069999999999</v>
      </c>
      <c r="AH65">
        <v>0.66639490000000001</v>
      </c>
      <c r="AI65">
        <v>15.13855</v>
      </c>
      <c r="AJ65">
        <v>6.9282140000000006E-2</v>
      </c>
      <c r="AK65">
        <v>30.603570000000001</v>
      </c>
      <c r="AL65">
        <v>0.6641804</v>
      </c>
      <c r="AM65">
        <v>15.34159</v>
      </c>
      <c r="AN65" s="1">
        <v>6.1471709999999999E-2</v>
      </c>
      <c r="AO65">
        <v>26.902090000000001</v>
      </c>
      <c r="AP65">
        <v>0.66132020000000002</v>
      </c>
      <c r="AQ65">
        <v>15.646520000000001</v>
      </c>
      <c r="AR65" s="1">
        <v>6.2194069999999997E-2</v>
      </c>
      <c r="AS65">
        <v>27.000060000000001</v>
      </c>
      <c r="AT65">
        <v>0.65799980000000002</v>
      </c>
      <c r="AU65">
        <v>15.806100000000001</v>
      </c>
      <c r="AV65">
        <v>7.101151E-2</v>
      </c>
      <c r="AW65">
        <v>30.87415</v>
      </c>
      <c r="AX65">
        <v>0.65447080000000002</v>
      </c>
      <c r="AY65">
        <v>15.82363</v>
      </c>
      <c r="AZ65" s="1">
        <v>7.5652090000000005E-2</v>
      </c>
      <c r="BA65">
        <v>33.289700000000003</v>
      </c>
      <c r="BB65">
        <v>0.65089790000000003</v>
      </c>
      <c r="BC65">
        <v>15.7812</v>
      </c>
      <c r="BD65" s="1">
        <v>7.2807700000000003E-2</v>
      </c>
      <c r="BE65">
        <v>32.374870000000001</v>
      </c>
      <c r="BF65">
        <v>0.64722740000000001</v>
      </c>
      <c r="BG65">
        <v>15.50001</v>
      </c>
      <c r="BH65" s="1">
        <v>6.6671430000000004E-2</v>
      </c>
      <c r="BI65">
        <v>29.865559999999999</v>
      </c>
      <c r="BJ65">
        <v>0.64341890000000002</v>
      </c>
      <c r="BK65">
        <v>15.23535</v>
      </c>
      <c r="BL65" s="1">
        <v>5.9448300000000003E-2</v>
      </c>
      <c r="BM65">
        <v>26.812570000000001</v>
      </c>
      <c r="BN65">
        <v>0.63946440000000004</v>
      </c>
      <c r="BO65">
        <v>15.350149999999999</v>
      </c>
      <c r="BP65" s="1">
        <v>5.2361079999999997E-2</v>
      </c>
      <c r="BQ65">
        <v>23.759499999999999</v>
      </c>
      <c r="BR65">
        <v>0.63553519999999997</v>
      </c>
      <c r="BS65">
        <v>15.78477</v>
      </c>
      <c r="BT65">
        <v>4.5950150000000002E-2</v>
      </c>
      <c r="BU65">
        <v>20.973520000000001</v>
      </c>
      <c r="BV65">
        <v>0.63212990000000002</v>
      </c>
      <c r="BW65">
        <v>16.382449999999999</v>
      </c>
      <c r="BX65" s="1">
        <v>4.0237269999999999E-2</v>
      </c>
      <c r="BY65">
        <v>18.459320000000002</v>
      </c>
      <c r="BZ65">
        <v>0.62831369999999997</v>
      </c>
      <c r="CA65">
        <v>16.909379999999999</v>
      </c>
      <c r="CB65" s="1">
        <v>3.5263089999999997E-2</v>
      </c>
      <c r="CC65">
        <v>16.261690000000002</v>
      </c>
      <c r="CD65">
        <v>0.62438800000000005</v>
      </c>
      <c r="CE65">
        <v>16.90643</v>
      </c>
      <c r="CF65" s="1">
        <v>3.099667E-2</v>
      </c>
      <c r="CG65">
        <v>14.370559999999999</v>
      </c>
      <c r="CH65">
        <v>0.62040470000000003</v>
      </c>
      <c r="CI65">
        <v>16.61543</v>
      </c>
      <c r="CJ65" s="1">
        <v>2.7334000000000001E-2</v>
      </c>
      <c r="CK65">
        <v>12.74446</v>
      </c>
      <c r="CL65">
        <v>0.61627750000000003</v>
      </c>
      <c r="CM65">
        <v>16.13316</v>
      </c>
      <c r="CN65">
        <v>2.3892690000000001E-2</v>
      </c>
      <c r="CO65">
        <v>11.213380000000001</v>
      </c>
      <c r="CP65">
        <v>0.61200120000000002</v>
      </c>
      <c r="CQ65">
        <v>15.4841</v>
      </c>
      <c r="CR65" s="1">
        <v>2.0739299999999999E-2</v>
      </c>
      <c r="CS65">
        <v>9.7932520000000007</v>
      </c>
      <c r="CT65">
        <v>0.60764309999999999</v>
      </c>
      <c r="CU65">
        <v>15.19158</v>
      </c>
      <c r="CV65" s="1">
        <v>1.797963E-2</v>
      </c>
      <c r="CW65">
        <v>8.5399360000000009</v>
      </c>
      <c r="CX65">
        <v>0.60392060000000003</v>
      </c>
      <c r="CY65">
        <v>15.46336</v>
      </c>
      <c r="CZ65" s="1">
        <v>1.560402E-2</v>
      </c>
      <c r="DA65">
        <v>7.447209</v>
      </c>
      <c r="DB65">
        <v>0.59997619999999996</v>
      </c>
      <c r="DC65">
        <v>15.950850000000001</v>
      </c>
      <c r="DD65" s="1">
        <v>1.3516419999999999E-2</v>
      </c>
      <c r="DE65">
        <v>6.4826610000000002</v>
      </c>
      <c r="DF65">
        <v>0.59597929999999999</v>
      </c>
      <c r="DG65">
        <v>16.438310000000001</v>
      </c>
      <c r="DH65" s="1">
        <v>1.167848E-2</v>
      </c>
      <c r="DI65">
        <v>5.6274119999999996</v>
      </c>
      <c r="DJ65">
        <v>0.59199270000000004</v>
      </c>
      <c r="DK65">
        <v>16.624780000000001</v>
      </c>
      <c r="DL65" s="1">
        <v>1.0090200000000001E-2</v>
      </c>
      <c r="DM65">
        <v>4.8824009999999998</v>
      </c>
      <c r="DN65">
        <v>0.58785779999999999</v>
      </c>
      <c r="DO65">
        <v>16.726089999999999</v>
      </c>
      <c r="DP65" s="1">
        <v>8.7335490000000002E-3</v>
      </c>
      <c r="DQ65">
        <v>4.2444620000000004</v>
      </c>
      <c r="DR65">
        <v>0.58342879999999997</v>
      </c>
      <c r="DS65">
        <v>16.560549999999999</v>
      </c>
      <c r="DT65" s="1">
        <v>7.5467920000000001E-3</v>
      </c>
      <c r="DU65">
        <v>3.6865100000000002</v>
      </c>
      <c r="DV65">
        <v>0.57937959999999999</v>
      </c>
      <c r="DW65">
        <v>16.05424</v>
      </c>
      <c r="DX65" s="1">
        <v>6.4885100000000003E-3</v>
      </c>
      <c r="DY65">
        <v>3.1846920000000001</v>
      </c>
      <c r="DZ65">
        <v>0.57623259999999998</v>
      </c>
      <c r="EA65">
        <v>15.794790000000001</v>
      </c>
      <c r="EB65" s="1">
        <v>5.5399339999999998E-3</v>
      </c>
      <c r="EC65">
        <v>2.728869</v>
      </c>
      <c r="ED65">
        <v>0.57354550000000004</v>
      </c>
      <c r="EE65">
        <v>16.007159999999999</v>
      </c>
      <c r="EF65" s="1">
        <v>4.7116720000000001E-3</v>
      </c>
      <c r="EG65">
        <v>2.3258109999999999</v>
      </c>
      <c r="EH65">
        <v>0.57206610000000002</v>
      </c>
      <c r="EI65">
        <v>16.547249999999998</v>
      </c>
      <c r="EJ65" s="1">
        <v>3.993206E-3</v>
      </c>
      <c r="EK65">
        <v>1.9719580000000001</v>
      </c>
      <c r="EL65">
        <v>0.57161839999999997</v>
      </c>
      <c r="EM65">
        <v>17.092980000000001</v>
      </c>
      <c r="EN65" s="1">
        <v>3.2588640000000002E-3</v>
      </c>
      <c r="EO65">
        <v>1.6140159999999999</v>
      </c>
      <c r="EP65">
        <v>0.57181420000000005</v>
      </c>
      <c r="EQ65">
        <v>17.15494</v>
      </c>
      <c r="ER65" s="1">
        <v>2.4137759999999999E-3</v>
      </c>
      <c r="ES65">
        <v>1.2021630000000001</v>
      </c>
      <c r="ET65">
        <v>0.57221829999999996</v>
      </c>
      <c r="EU65">
        <v>16.906849999999999</v>
      </c>
      <c r="EV65" s="1">
        <v>1.635196E-3</v>
      </c>
      <c r="EW65">
        <v>0.81596040000000003</v>
      </c>
      <c r="EX65">
        <v>0.57259859999999996</v>
      </c>
      <c r="EY65">
        <v>16.73828</v>
      </c>
      <c r="EZ65" s="1">
        <v>1.0889109999999999E-3</v>
      </c>
      <c r="FA65">
        <v>0.5406919</v>
      </c>
      <c r="FB65">
        <v>0.57290629999999998</v>
      </c>
      <c r="FC65">
        <v>16.686699999999998</v>
      </c>
      <c r="FD65" s="1">
        <v>7.6970749999999996E-4</v>
      </c>
      <c r="FE65">
        <v>0.37826850000000001</v>
      </c>
      <c r="FF65">
        <v>0.57312640000000004</v>
      </c>
      <c r="FG65">
        <v>17.238440000000001</v>
      </c>
      <c r="FH65" s="1">
        <v>5.9626489999999998E-4</v>
      </c>
      <c r="FI65">
        <v>0.2898425</v>
      </c>
      <c r="FJ65">
        <v>0.57326809999999995</v>
      </c>
      <c r="FK65">
        <v>17.614239999999999</v>
      </c>
      <c r="FL65" s="1">
        <v>4.9995879999999995E-4</v>
      </c>
      <c r="FM65">
        <v>0.24085129999999999</v>
      </c>
      <c r="FN65">
        <v>0.57334909999999994</v>
      </c>
      <c r="FO65">
        <v>17.730039999999999</v>
      </c>
      <c r="FP65" s="1">
        <v>4.4208870000000001E-4</v>
      </c>
      <c r="FQ65">
        <v>0.21152389999999999</v>
      </c>
      <c r="FR65">
        <v>0.57340170000000001</v>
      </c>
      <c r="FS65">
        <v>17.781500000000001</v>
      </c>
      <c r="FT65" s="1">
        <v>4.0365190000000002E-4</v>
      </c>
      <c r="FU65">
        <v>0.19207640000000001</v>
      </c>
      <c r="FV65">
        <v>0.5734418</v>
      </c>
      <c r="FW65">
        <v>17.86788</v>
      </c>
      <c r="FX65" s="1">
        <v>3.7503390000000002E-4</v>
      </c>
      <c r="FY65">
        <v>0.17765429999999999</v>
      </c>
      <c r="FZ65">
        <v>0.57347570000000003</v>
      </c>
      <c r="GA65">
        <v>17.714189999999999</v>
      </c>
      <c r="GB65" s="1">
        <v>3.5208789999999999E-4</v>
      </c>
      <c r="GC65">
        <v>0.16608880000000001</v>
      </c>
      <c r="GD65">
        <v>0.57347999999999999</v>
      </c>
      <c r="GE65">
        <v>17.202670000000001</v>
      </c>
      <c r="GF65" s="1">
        <v>3.3249290000000002E-4</v>
      </c>
      <c r="GG65">
        <v>0.15624740000000001</v>
      </c>
      <c r="GH65">
        <v>0.57348809999999995</v>
      </c>
      <c r="GI65">
        <v>16.537500000000001</v>
      </c>
      <c r="GJ65" s="1">
        <v>3.1504500000000002E-4</v>
      </c>
      <c r="GK65">
        <v>0.14748929999999999</v>
      </c>
      <c r="GL65">
        <v>0.57348449999999995</v>
      </c>
      <c r="GM65">
        <v>16.62593</v>
      </c>
      <c r="GN65" s="1">
        <v>2.9910180000000002E-4</v>
      </c>
      <c r="GO65">
        <v>0.13951140000000001</v>
      </c>
      <c r="GP65">
        <v>0.57348239999999995</v>
      </c>
      <c r="GQ65">
        <v>17.025569999999998</v>
      </c>
      <c r="GR65" s="1">
        <v>2.8423890000000001E-4</v>
      </c>
      <c r="GS65">
        <v>0.13209889999999999</v>
      </c>
      <c r="GT65">
        <v>0.57348129999999997</v>
      </c>
      <c r="GU65">
        <v>17.35942</v>
      </c>
      <c r="GV65" s="1">
        <v>2.7056340000000001E-4</v>
      </c>
      <c r="GW65">
        <v>0.1252849</v>
      </c>
      <c r="GX65">
        <v>0.5734804</v>
      </c>
      <c r="GY65">
        <v>17.822489999999998</v>
      </c>
      <c r="GZ65" s="1">
        <v>2.57791E-4</v>
      </c>
      <c r="HA65">
        <v>0.1189738</v>
      </c>
      <c r="HB65">
        <v>0.57349320000000004</v>
      </c>
      <c r="HC65">
        <v>18.118269999999999</v>
      </c>
      <c r="HD65" s="1">
        <v>2.4575710000000002E-4</v>
      </c>
      <c r="HE65">
        <v>0.1130988</v>
      </c>
      <c r="HF65">
        <v>0.57347820000000005</v>
      </c>
      <c r="HG65">
        <v>18.036210000000001</v>
      </c>
      <c r="HH65" s="1">
        <v>2.3457679999999999E-4</v>
      </c>
      <c r="HI65">
        <v>0.1076767</v>
      </c>
      <c r="HJ65">
        <v>0.57347930000000003</v>
      </c>
      <c r="HK65">
        <v>17.69821</v>
      </c>
      <c r="HL65" s="1">
        <v>2.23978E-4</v>
      </c>
      <c r="HM65">
        <v>0.1025882</v>
      </c>
      <c r="HN65">
        <v>0.57347729999999997</v>
      </c>
      <c r="HO65">
        <v>17.182320000000001</v>
      </c>
      <c r="HP65" s="1">
        <v>2.137889E-4</v>
      </c>
      <c r="HQ65">
        <v>9.7752270000000002E-2</v>
      </c>
      <c r="HR65">
        <v>0.57348900000000003</v>
      </c>
      <c r="HS65">
        <v>17.163489999999999</v>
      </c>
      <c r="HT65" s="1">
        <v>2.0408070000000001E-4</v>
      </c>
      <c r="HU65">
        <v>9.31723E-2</v>
      </c>
      <c r="HV65">
        <v>0.57348140000000003</v>
      </c>
      <c r="HW65">
        <v>17.456330000000001</v>
      </c>
      <c r="HX65" s="1">
        <v>1.9498249999999999E-4</v>
      </c>
      <c r="HY65">
        <v>8.8905419999999999E-2</v>
      </c>
      <c r="HZ65">
        <v>0.57347309999999996</v>
      </c>
      <c r="IA65">
        <v>17.742260000000002</v>
      </c>
      <c r="IB65" s="1">
        <v>1.8647140000000001E-4</v>
      </c>
      <c r="IC65">
        <v>8.4939490000000006E-2</v>
      </c>
      <c r="ID65">
        <v>0.5734766</v>
      </c>
      <c r="IE65">
        <v>18.14001</v>
      </c>
      <c r="IF65" s="1">
        <v>1.7845409999999999E-4</v>
      </c>
      <c r="IG65">
        <v>8.122704E-2</v>
      </c>
      <c r="IH65">
        <v>0.57348480000000002</v>
      </c>
      <c r="II65">
        <v>18.284510000000001</v>
      </c>
      <c r="IJ65" s="1">
        <v>1.706942E-4</v>
      </c>
      <c r="IK65">
        <v>7.7651670000000006E-2</v>
      </c>
      <c r="IL65">
        <v>0.57347879999999996</v>
      </c>
      <c r="IM65">
        <v>18.132010000000001</v>
      </c>
      <c r="IN65" s="1">
        <v>1.6341359999999999E-4</v>
      </c>
      <c r="IO65">
        <v>7.4302850000000004E-2</v>
      </c>
      <c r="IP65">
        <v>0.57348699999999997</v>
      </c>
      <c r="IQ65">
        <v>17.69455</v>
      </c>
      <c r="IR65" s="1">
        <v>1.565193E-4</v>
      </c>
      <c r="IS65">
        <v>7.1149459999999998E-2</v>
      </c>
      <c r="IT65">
        <v>0.57347630000000005</v>
      </c>
      <c r="IU65">
        <v>17.006119999999999</v>
      </c>
      <c r="IV65" s="1">
        <v>1.5001740000000001E-4</v>
      </c>
      <c r="IW65">
        <v>6.8173910000000004E-2</v>
      </c>
      <c r="IX65">
        <v>0.57348140000000003</v>
      </c>
      <c r="IY65">
        <v>16.64556</v>
      </c>
      <c r="IZ65" s="1">
        <v>1.4385E-4</v>
      </c>
      <c r="JA65">
        <v>6.5357390000000001E-2</v>
      </c>
      <c r="JB65">
        <v>0.57349950000000005</v>
      </c>
      <c r="JC65">
        <v>16.252469999999999</v>
      </c>
      <c r="JD65" s="1">
        <v>1.379904E-4</v>
      </c>
      <c r="JE65">
        <v>6.2687199999999998E-2</v>
      </c>
      <c r="JF65">
        <v>0.57348500000000002</v>
      </c>
      <c r="JG65">
        <v>16.117460000000001</v>
      </c>
      <c r="JH65" s="1">
        <v>1.32383E-4</v>
      </c>
      <c r="JI65">
        <v>6.0136269999999999E-2</v>
      </c>
      <c r="JJ65">
        <v>0.57347769999999998</v>
      </c>
      <c r="JK65">
        <v>16.10472</v>
      </c>
      <c r="JL65" s="1">
        <v>1.2702699999999999E-4</v>
      </c>
      <c r="JM65">
        <v>5.7698319999999997E-2</v>
      </c>
      <c r="JN65">
        <v>0.57347899999999996</v>
      </c>
      <c r="JO65">
        <v>16.327839999999998</v>
      </c>
      <c r="JP65" s="1">
        <v>1.2204E-4</v>
      </c>
      <c r="JQ65">
        <v>5.5429480000000003E-2</v>
      </c>
      <c r="JR65">
        <v>0.57348480000000002</v>
      </c>
      <c r="JS65">
        <v>16.774809999999999</v>
      </c>
      <c r="JT65" s="1">
        <v>1.172802E-4</v>
      </c>
      <c r="JU65">
        <v>5.3268709999999997E-2</v>
      </c>
      <c r="JV65">
        <v>0.57348069999999995</v>
      </c>
      <c r="JW65">
        <v>17.135850000000001</v>
      </c>
      <c r="JX65" s="1">
        <v>1.1275100000000001E-4</v>
      </c>
      <c r="JY65">
        <v>5.1206509999999997E-2</v>
      </c>
      <c r="JZ65">
        <v>0.57347669999999995</v>
      </c>
      <c r="KA65">
        <v>17.12481</v>
      </c>
      <c r="KB65" s="1">
        <v>1.084743E-4</v>
      </c>
      <c r="KC65">
        <v>4.925711E-2</v>
      </c>
      <c r="KD65">
        <v>0.57346929999999996</v>
      </c>
      <c r="KE65">
        <v>17.561640000000001</v>
      </c>
      <c r="KF65" s="1">
        <v>1.0437739999999999E-4</v>
      </c>
      <c r="KG65">
        <v>4.7396090000000002E-2</v>
      </c>
      <c r="KH65">
        <v>0.57341419999999999</v>
      </c>
      <c r="KI65">
        <v>17.876760000000001</v>
      </c>
      <c r="KJ65" s="1">
        <v>1.004603E-4</v>
      </c>
      <c r="KK65">
        <v>4.5621660000000001E-2</v>
      </c>
      <c r="KL65">
        <v>0.57330510000000001</v>
      </c>
      <c r="KM65">
        <v>18.080690000000001</v>
      </c>
      <c r="KN65" s="1">
        <v>9.6808490000000006E-5</v>
      </c>
      <c r="KO65">
        <v>4.396249E-2</v>
      </c>
      <c r="KP65">
        <v>0.57316409999999995</v>
      </c>
      <c r="KQ65">
        <v>18.181609999999999</v>
      </c>
      <c r="KR65" s="1">
        <v>9.4153659999999997E-5</v>
      </c>
      <c r="KS65">
        <v>4.2720210000000002E-2</v>
      </c>
      <c r="KT65">
        <v>0.5730094</v>
      </c>
      <c r="KU65">
        <v>18.015619999999998</v>
      </c>
      <c r="KV65" s="1">
        <v>9.3074140000000007E-5</v>
      </c>
      <c r="KW65">
        <v>4.21956E-2</v>
      </c>
      <c r="KX65">
        <v>0.57284800000000002</v>
      </c>
      <c r="KY65">
        <v>17.518550000000001</v>
      </c>
      <c r="KZ65" s="1">
        <v>9.2417120000000001E-5</v>
      </c>
      <c r="LA65">
        <v>4.1915000000000001E-2</v>
      </c>
      <c r="LB65">
        <v>0.57264550000000003</v>
      </c>
      <c r="LC65">
        <v>16.932870000000001</v>
      </c>
      <c r="LD65" s="1">
        <v>9.1003730000000006E-5</v>
      </c>
      <c r="LE65">
        <v>4.13192E-2</v>
      </c>
      <c r="LF65">
        <v>0.57248060000000001</v>
      </c>
      <c r="LG65">
        <v>16.3767</v>
      </c>
      <c r="LH65" s="1">
        <v>8.8768640000000005E-5</v>
      </c>
      <c r="LI65">
        <v>4.0339630000000001E-2</v>
      </c>
      <c r="LJ65">
        <v>0.57233789999999996</v>
      </c>
      <c r="LK65">
        <v>16.623080000000002</v>
      </c>
      <c r="LL65" s="1">
        <v>8.6046930000000007E-5</v>
      </c>
      <c r="LM65">
        <v>3.9128959999999997E-2</v>
      </c>
      <c r="LN65">
        <v>0.57221560000000005</v>
      </c>
      <c r="LO65">
        <v>17.04082</v>
      </c>
      <c r="LP65" s="1">
        <v>8.3115550000000004E-5</v>
      </c>
      <c r="LQ65">
        <v>3.7808130000000002E-2</v>
      </c>
      <c r="LR65">
        <v>0.5721697</v>
      </c>
      <c r="LS65">
        <v>17.5397</v>
      </c>
      <c r="LT65" s="1">
        <v>8.0087599999999995E-5</v>
      </c>
      <c r="LU65">
        <v>3.644215E-2</v>
      </c>
      <c r="LV65">
        <v>0.57216279999999997</v>
      </c>
      <c r="LW65">
        <v>18.520569999999999</v>
      </c>
      <c r="LX65" s="1">
        <v>7.6503809999999998E-5</v>
      </c>
      <c r="LY65">
        <v>3.4847740000000002E-2</v>
      </c>
      <c r="LZ65">
        <v>0.57215450000000001</v>
      </c>
      <c r="MA65">
        <v>19.33512</v>
      </c>
      <c r="MB65" s="1">
        <v>7.1933889999999998E-5</v>
      </c>
      <c r="MC65">
        <v>3.280487E-2</v>
      </c>
      <c r="MD65">
        <v>0.57216789999999995</v>
      </c>
      <c r="ME65">
        <v>19.34121</v>
      </c>
      <c r="MF65" s="1">
        <v>6.7235089999999995E-5</v>
      </c>
      <c r="MG65">
        <v>3.0658600000000001E-2</v>
      </c>
      <c r="MH65">
        <v>0.57217119999999999</v>
      </c>
      <c r="MI65">
        <v>18.859660000000002</v>
      </c>
      <c r="MJ65" s="1">
        <v>6.3343550000000004E-5</v>
      </c>
      <c r="MK65">
        <v>2.8859579999999999E-2</v>
      </c>
      <c r="ML65">
        <v>0.57217899999999999</v>
      </c>
      <c r="MM65">
        <v>18.552219999999998</v>
      </c>
      <c r="MN65" s="1">
        <v>6.030985E-5</v>
      </c>
      <c r="MO65">
        <v>2.7457570000000001E-2</v>
      </c>
      <c r="MP65">
        <v>0.57216259999999997</v>
      </c>
      <c r="MQ65">
        <v>18.913029999999999</v>
      </c>
      <c r="MR65" s="1">
        <v>5.7809229999999997E-5</v>
      </c>
      <c r="MS65">
        <v>2.6308970000000001E-2</v>
      </c>
      <c r="MT65">
        <v>0.57207490000000005</v>
      </c>
      <c r="MU65">
        <v>19.150469999999999</v>
      </c>
      <c r="MV65" s="1">
        <v>5.5627739999999999E-5</v>
      </c>
      <c r="MW65">
        <v>2.531077E-2</v>
      </c>
      <c r="MX65">
        <v>0.57184190000000001</v>
      </c>
      <c r="MY65">
        <v>18.955680000000001</v>
      </c>
      <c r="MZ65" s="1">
        <v>5.371796E-5</v>
      </c>
      <c r="NA65">
        <v>2.443853E-2</v>
      </c>
      <c r="NB65">
        <v>0.57156439999999997</v>
      </c>
      <c r="NC65">
        <v>19.031140000000001</v>
      </c>
      <c r="ND65" s="1">
        <v>5.2861220000000003E-5</v>
      </c>
      <c r="NE65">
        <v>2.4004569999999999E-2</v>
      </c>
      <c r="NF65">
        <v>0.57122079999999997</v>
      </c>
      <c r="NG65">
        <v>19.224930000000001</v>
      </c>
      <c r="NH65" s="1">
        <v>5.3679969999999999E-5</v>
      </c>
      <c r="NI65">
        <v>2.4337879999999999E-2</v>
      </c>
      <c r="NJ65">
        <v>0.57086380000000003</v>
      </c>
      <c r="NK65">
        <v>19.258690000000001</v>
      </c>
      <c r="NL65" s="1">
        <v>5.4958460000000003E-5</v>
      </c>
      <c r="NM65">
        <v>2.4937069999999999E-2</v>
      </c>
      <c r="NN65">
        <v>0.57053469999999995</v>
      </c>
      <c r="NO65">
        <v>18.994769999999999</v>
      </c>
      <c r="NP65" s="1">
        <v>5.533949E-5</v>
      </c>
      <c r="NQ65">
        <v>2.5161699999999999E-2</v>
      </c>
      <c r="NR65">
        <v>0.57016239999999996</v>
      </c>
      <c r="NS65">
        <v>18.397690000000001</v>
      </c>
      <c r="NT65" s="1">
        <v>5.4667289999999997E-5</v>
      </c>
      <c r="NU65">
        <v>2.489972E-2</v>
      </c>
      <c r="NV65">
        <v>0.5698493</v>
      </c>
      <c r="NW65">
        <v>17.930340000000001</v>
      </c>
      <c r="NX65" s="1">
        <v>5.3325219999999997E-5</v>
      </c>
      <c r="NY65">
        <v>2.4316500000000001E-2</v>
      </c>
      <c r="NZ65">
        <v>0.5696175</v>
      </c>
      <c r="OA65">
        <v>17.96256</v>
      </c>
      <c r="OB65" s="1">
        <v>5.1663009999999997E-5</v>
      </c>
      <c r="OC65">
        <v>2.3574169999999998E-2</v>
      </c>
      <c r="OD65">
        <v>0.56947460000000005</v>
      </c>
      <c r="OE65">
        <v>17.85735</v>
      </c>
      <c r="OF65" s="1">
        <v>4.9852740000000001E-5</v>
      </c>
      <c r="OG65">
        <v>2.2758759999999999E-2</v>
      </c>
      <c r="OH65">
        <v>0.56943319999999997</v>
      </c>
      <c r="OI65">
        <v>17.717980000000001</v>
      </c>
      <c r="OJ65" s="1">
        <v>4.7382580000000001E-5</v>
      </c>
      <c r="OK65">
        <v>2.1667840000000001E-2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0.64301779999999997</v>
      </c>
      <c r="G66">
        <v>16.190660000000001</v>
      </c>
      <c r="H66" s="1">
        <v>4.341329E-13</v>
      </c>
      <c r="I66" s="1">
        <v>1.4635500000000001E-10</v>
      </c>
      <c r="J66">
        <v>0.6419627</v>
      </c>
      <c r="K66">
        <v>16.409790000000001</v>
      </c>
      <c r="L66" s="1">
        <v>7.9008750000000003E-2</v>
      </c>
      <c r="M66">
        <v>20.029140000000002</v>
      </c>
      <c r="N66">
        <v>0.64093009999999995</v>
      </c>
      <c r="O66">
        <v>16.70674</v>
      </c>
      <c r="P66">
        <v>61.416899999999998</v>
      </c>
      <c r="Q66">
        <v>18608.73</v>
      </c>
      <c r="R66">
        <v>0.63987919999999998</v>
      </c>
      <c r="S66">
        <v>16.723320000000001</v>
      </c>
      <c r="T66">
        <v>180.83080000000001</v>
      </c>
      <c r="U66">
        <v>61186.69</v>
      </c>
      <c r="V66">
        <v>0.63889720000000005</v>
      </c>
      <c r="W66">
        <v>16.532699999999998</v>
      </c>
      <c r="X66">
        <v>50.650889999999997</v>
      </c>
      <c r="Y66">
        <v>18393.509999999998</v>
      </c>
      <c r="Z66">
        <v>0.63789600000000002</v>
      </c>
      <c r="AA66">
        <v>16.129670000000001</v>
      </c>
      <c r="AB66">
        <v>3.9493149999999999</v>
      </c>
      <c r="AC66">
        <v>1491.9659999999999</v>
      </c>
      <c r="AD66">
        <v>0.6368511</v>
      </c>
      <c r="AE66">
        <v>15.59985</v>
      </c>
      <c r="AF66">
        <v>0.21375630000000001</v>
      </c>
      <c r="AG66">
        <v>79.212459999999993</v>
      </c>
      <c r="AH66">
        <v>0.63540819999999998</v>
      </c>
      <c r="AI66">
        <v>15.189220000000001</v>
      </c>
      <c r="AJ66">
        <v>7.1542120000000001E-2</v>
      </c>
      <c r="AK66">
        <v>24.46012</v>
      </c>
      <c r="AL66">
        <v>0.633297</v>
      </c>
      <c r="AM66">
        <v>15.36605</v>
      </c>
      <c r="AN66" s="1">
        <v>6.2090060000000002E-2</v>
      </c>
      <c r="AO66">
        <v>21.137160000000002</v>
      </c>
      <c r="AP66">
        <v>0.63048689999999996</v>
      </c>
      <c r="AQ66">
        <v>15.655709999999999</v>
      </c>
      <c r="AR66" s="1">
        <v>6.1497740000000002E-2</v>
      </c>
      <c r="AS66">
        <v>20.903490000000001</v>
      </c>
      <c r="AT66">
        <v>0.62717409999999996</v>
      </c>
      <c r="AU66">
        <v>15.82535</v>
      </c>
      <c r="AV66" s="1">
        <v>6.9861699999999999E-2</v>
      </c>
      <c r="AW66">
        <v>23.819510000000001</v>
      </c>
      <c r="AX66">
        <v>0.62362030000000002</v>
      </c>
      <c r="AY66">
        <v>15.84257</v>
      </c>
      <c r="AZ66" s="1">
        <v>7.5447509999999995E-2</v>
      </c>
      <c r="BA66">
        <v>25.973849999999999</v>
      </c>
      <c r="BB66">
        <v>0.62001050000000002</v>
      </c>
      <c r="BC66">
        <v>15.814030000000001</v>
      </c>
      <c r="BD66" s="1">
        <v>7.3379920000000001E-2</v>
      </c>
      <c r="BE66">
        <v>25.499300000000002</v>
      </c>
      <c r="BF66">
        <v>0.61629299999999998</v>
      </c>
      <c r="BG66">
        <v>15.55364</v>
      </c>
      <c r="BH66" s="1">
        <v>6.7496249999999994E-2</v>
      </c>
      <c r="BI66">
        <v>23.639209999999999</v>
      </c>
      <c r="BJ66">
        <v>0.61241999999999996</v>
      </c>
      <c r="BK66">
        <v>15.301220000000001</v>
      </c>
      <c r="BL66">
        <v>6.0359969999999999E-2</v>
      </c>
      <c r="BM66">
        <v>21.304690000000001</v>
      </c>
      <c r="BN66">
        <v>0.6084098</v>
      </c>
      <c r="BO66">
        <v>15.39899</v>
      </c>
      <c r="BP66" s="1">
        <v>5.3210779999999999E-2</v>
      </c>
      <c r="BQ66">
        <v>18.923999999999999</v>
      </c>
      <c r="BR66">
        <v>0.60448970000000002</v>
      </c>
      <c r="BS66">
        <v>15.8217</v>
      </c>
      <c r="BT66" s="1">
        <v>4.6721159999999998E-2</v>
      </c>
      <c r="BU66">
        <v>16.74072</v>
      </c>
      <c r="BV66">
        <v>0.60093730000000001</v>
      </c>
      <c r="BW66">
        <v>16.40635</v>
      </c>
      <c r="BX66" s="1">
        <v>4.092668E-2</v>
      </c>
      <c r="BY66">
        <v>14.765040000000001</v>
      </c>
      <c r="BZ66">
        <v>0.59719929999999999</v>
      </c>
      <c r="CA66">
        <v>16.927520000000001</v>
      </c>
      <c r="CB66" s="1">
        <v>3.585638E-2</v>
      </c>
      <c r="CC66">
        <v>13.0274</v>
      </c>
      <c r="CD66">
        <v>0.59336630000000001</v>
      </c>
      <c r="CE66">
        <v>16.932770000000001</v>
      </c>
      <c r="CF66" s="1">
        <v>3.1505789999999999E-2</v>
      </c>
      <c r="CG66">
        <v>11.530799999999999</v>
      </c>
      <c r="CH66">
        <v>0.58948489999999998</v>
      </c>
      <c r="CI66">
        <v>16.666340000000002</v>
      </c>
      <c r="CJ66" s="1">
        <v>2.7785009999999999E-2</v>
      </c>
      <c r="CK66">
        <v>10.246790000000001</v>
      </c>
      <c r="CL66">
        <v>0.58549379999999995</v>
      </c>
      <c r="CM66">
        <v>16.201589999999999</v>
      </c>
      <c r="CN66" s="1">
        <v>2.4328590000000001E-2</v>
      </c>
      <c r="CO66">
        <v>9.0461670000000005</v>
      </c>
      <c r="CP66">
        <v>0.58135599999999998</v>
      </c>
      <c r="CQ66">
        <v>15.576589999999999</v>
      </c>
      <c r="CR66" s="1">
        <v>2.1128379999999999E-2</v>
      </c>
      <c r="CS66">
        <v>7.9207549999999998</v>
      </c>
      <c r="CT66">
        <v>0.57720400000000005</v>
      </c>
      <c r="CU66">
        <v>15.28098</v>
      </c>
      <c r="CV66" s="1">
        <v>1.8322209999999998E-2</v>
      </c>
      <c r="CW66">
        <v>6.9235220000000002</v>
      </c>
      <c r="CX66">
        <v>0.57362340000000001</v>
      </c>
      <c r="CY66">
        <v>15.51699</v>
      </c>
      <c r="CZ66" s="1">
        <v>1.5903770000000001E-2</v>
      </c>
      <c r="DA66">
        <v>6.0514910000000004</v>
      </c>
      <c r="DB66">
        <v>0.57007289999999999</v>
      </c>
      <c r="DC66">
        <v>15.976789999999999</v>
      </c>
      <c r="DD66" s="1">
        <v>1.378266E-2</v>
      </c>
      <c r="DE66">
        <v>5.2811399999999997</v>
      </c>
      <c r="DF66">
        <v>0.5666139</v>
      </c>
      <c r="DG66">
        <v>16.453779999999998</v>
      </c>
      <c r="DH66" s="1">
        <v>1.191328E-2</v>
      </c>
      <c r="DI66">
        <v>4.5958839999999999</v>
      </c>
      <c r="DJ66">
        <v>0.56332159999999998</v>
      </c>
      <c r="DK66">
        <v>16.63279</v>
      </c>
      <c r="DL66" s="1">
        <v>1.0292870000000001E-2</v>
      </c>
      <c r="DM66">
        <v>3.996623</v>
      </c>
      <c r="DN66">
        <v>0.55992379999999997</v>
      </c>
      <c r="DO66">
        <v>16.748470000000001</v>
      </c>
      <c r="DP66" s="1">
        <v>8.908081E-3</v>
      </c>
      <c r="DQ66">
        <v>3.4827490000000001</v>
      </c>
      <c r="DR66">
        <v>0.5562549</v>
      </c>
      <c r="DS66">
        <v>16.603169999999999</v>
      </c>
      <c r="DT66" s="1">
        <v>7.7020379999999996E-3</v>
      </c>
      <c r="DU66">
        <v>3.0340289999999999</v>
      </c>
      <c r="DV66">
        <v>0.5529309</v>
      </c>
      <c r="DW66">
        <v>16.13449</v>
      </c>
      <c r="DX66" s="1">
        <v>6.6296640000000004E-3</v>
      </c>
      <c r="DY66">
        <v>2.6301839999999999</v>
      </c>
      <c r="DZ66">
        <v>0.55003389999999996</v>
      </c>
      <c r="EA66">
        <v>15.877660000000001</v>
      </c>
      <c r="EB66" s="1">
        <v>5.6668400000000002E-3</v>
      </c>
      <c r="EC66">
        <v>2.2621039999999999</v>
      </c>
      <c r="ED66">
        <v>0.54792189999999996</v>
      </c>
      <c r="EE66">
        <v>16.06833</v>
      </c>
      <c r="EF66" s="1">
        <v>4.8230010000000004E-3</v>
      </c>
      <c r="EG66">
        <v>1.933867</v>
      </c>
      <c r="EH66">
        <v>0.54686190000000001</v>
      </c>
      <c r="EI66">
        <v>16.58802</v>
      </c>
      <c r="EJ66" s="1">
        <v>4.0936439999999996E-3</v>
      </c>
      <c r="EK66">
        <v>1.6452439999999999</v>
      </c>
      <c r="EL66">
        <v>0.54669619999999997</v>
      </c>
      <c r="EM66">
        <v>17.122420000000002</v>
      </c>
      <c r="EN66" s="1">
        <v>3.3719660000000001E-3</v>
      </c>
      <c r="EO66">
        <v>1.358428</v>
      </c>
      <c r="EP66">
        <v>0.54711730000000003</v>
      </c>
      <c r="EQ66">
        <v>17.18638</v>
      </c>
      <c r="ER66" s="1">
        <v>2.5377279999999999E-3</v>
      </c>
      <c r="ES66">
        <v>1.025585</v>
      </c>
      <c r="ET66">
        <v>0.54764970000000002</v>
      </c>
      <c r="EU66">
        <v>16.937439999999999</v>
      </c>
      <c r="EV66" s="1">
        <v>1.736877E-3</v>
      </c>
      <c r="EW66">
        <v>0.70246450000000005</v>
      </c>
      <c r="EX66">
        <v>0.54814200000000002</v>
      </c>
      <c r="EY66">
        <v>16.772379999999998</v>
      </c>
      <c r="EZ66" s="1">
        <v>1.1541259999999999E-3</v>
      </c>
      <c r="FA66">
        <v>0.4651806</v>
      </c>
      <c r="FB66">
        <v>0.54851369999999999</v>
      </c>
      <c r="FC66">
        <v>16.74361</v>
      </c>
      <c r="FD66" s="1">
        <v>8.0613129999999996E-4</v>
      </c>
      <c r="FE66">
        <v>0.32266830000000002</v>
      </c>
      <c r="FF66">
        <v>0.54875910000000006</v>
      </c>
      <c r="FG66">
        <v>17.317519999999998</v>
      </c>
      <c r="FH66" s="1">
        <v>6.1608370000000004E-4</v>
      </c>
      <c r="FI66">
        <v>0.2447259</v>
      </c>
      <c r="FJ66">
        <v>0.54892549999999996</v>
      </c>
      <c r="FK66">
        <v>17.695440000000001</v>
      </c>
      <c r="FL66" s="1">
        <v>5.1132789999999999E-4</v>
      </c>
      <c r="FM66">
        <v>0.20175969999999999</v>
      </c>
      <c r="FN66">
        <v>0.54902430000000002</v>
      </c>
      <c r="FO66">
        <v>17.812999999999999</v>
      </c>
      <c r="FP66" s="1">
        <v>4.4924530000000002E-4</v>
      </c>
      <c r="FQ66">
        <v>0.1763081</v>
      </c>
      <c r="FR66">
        <v>0.54909540000000001</v>
      </c>
      <c r="FS66">
        <v>17.82518</v>
      </c>
      <c r="FT66" s="1">
        <v>4.086836E-4</v>
      </c>
      <c r="FU66">
        <v>0.1596368</v>
      </c>
      <c r="FV66">
        <v>0.54911359999999998</v>
      </c>
      <c r="FW66">
        <v>17.881689999999999</v>
      </c>
      <c r="FX66">
        <v>3.7894550000000001E-4</v>
      </c>
      <c r="FY66">
        <v>0.14741870000000001</v>
      </c>
      <c r="FZ66">
        <v>0.54914739999999995</v>
      </c>
      <c r="GA66">
        <v>17.74511</v>
      </c>
      <c r="GB66" s="1">
        <v>3.5532119999999998E-4</v>
      </c>
      <c r="GC66">
        <v>0.13768849999999999</v>
      </c>
      <c r="GD66">
        <v>0.54916180000000003</v>
      </c>
      <c r="GE66">
        <v>17.28227</v>
      </c>
      <c r="GF66" s="1">
        <v>3.3532419999999998E-4</v>
      </c>
      <c r="GG66">
        <v>0.1294622</v>
      </c>
      <c r="GH66">
        <v>0.54917380000000005</v>
      </c>
      <c r="GI66">
        <v>16.651579999999999</v>
      </c>
      <c r="GJ66" s="1">
        <v>3.176071E-4</v>
      </c>
      <c r="GK66">
        <v>0.1221684</v>
      </c>
      <c r="GL66">
        <v>0.54917249999999995</v>
      </c>
      <c r="GM66">
        <v>16.729510000000001</v>
      </c>
      <c r="GN66" s="1">
        <v>3.014704E-4</v>
      </c>
      <c r="GO66">
        <v>0.1155413</v>
      </c>
      <c r="GP66">
        <v>0.5491627</v>
      </c>
      <c r="GQ66">
        <v>17.1021</v>
      </c>
      <c r="GR66" s="1">
        <v>2.8643990000000002E-4</v>
      </c>
      <c r="GS66">
        <v>0.1093886</v>
      </c>
      <c r="GT66">
        <v>0.54916540000000003</v>
      </c>
      <c r="GU66">
        <v>17.428660000000001</v>
      </c>
      <c r="GV66" s="1">
        <v>2.725928E-4</v>
      </c>
      <c r="GW66">
        <v>0.10372489999999999</v>
      </c>
      <c r="GX66">
        <v>0.54916540000000003</v>
      </c>
      <c r="GY66">
        <v>17.854299999999999</v>
      </c>
      <c r="GZ66">
        <v>2.596912E-4</v>
      </c>
      <c r="HA66">
        <v>9.8489690000000005E-2</v>
      </c>
      <c r="HB66">
        <v>0.54915999999999998</v>
      </c>
      <c r="HC66">
        <v>18.121259999999999</v>
      </c>
      <c r="HD66" s="1">
        <v>2.4752029999999998E-4</v>
      </c>
      <c r="HE66">
        <v>9.3613920000000003E-2</v>
      </c>
      <c r="HF66">
        <v>0.54916359999999997</v>
      </c>
      <c r="HG66">
        <v>18.063369999999999</v>
      </c>
      <c r="HH66" s="1">
        <v>2.3621509999999999E-4</v>
      </c>
      <c r="HI66">
        <v>8.9112179999999999E-2</v>
      </c>
      <c r="HJ66">
        <v>0.54916410000000004</v>
      </c>
      <c r="HK66">
        <v>17.76296</v>
      </c>
      <c r="HL66" s="1">
        <v>2.255297E-4</v>
      </c>
      <c r="HM66">
        <v>8.4896299999999994E-2</v>
      </c>
      <c r="HN66">
        <v>0.54916299999999996</v>
      </c>
      <c r="HO66">
        <v>17.282699999999998</v>
      </c>
      <c r="HP66" s="1">
        <v>2.152728E-4</v>
      </c>
      <c r="HQ66">
        <v>8.0894949999999993E-2</v>
      </c>
      <c r="HR66">
        <v>0.54916580000000004</v>
      </c>
      <c r="HS66">
        <v>17.27449</v>
      </c>
      <c r="HT66" s="1">
        <v>2.0547259999999999E-4</v>
      </c>
      <c r="HU66">
        <v>7.7098799999999995E-2</v>
      </c>
      <c r="HV66">
        <v>0.54916670000000001</v>
      </c>
      <c r="HW66">
        <v>17.551089999999999</v>
      </c>
      <c r="HX66" s="1">
        <v>1.9627809999999999E-4</v>
      </c>
      <c r="HY66">
        <v>7.3557349999999994E-2</v>
      </c>
      <c r="HZ66">
        <v>0.54916109999999996</v>
      </c>
      <c r="IA66">
        <v>17.819199999999999</v>
      </c>
      <c r="IB66" s="1">
        <v>1.8767689999999999E-4</v>
      </c>
      <c r="IC66">
        <v>7.0266239999999994E-2</v>
      </c>
      <c r="ID66">
        <v>0.54915630000000004</v>
      </c>
      <c r="IE66">
        <v>18.18018</v>
      </c>
      <c r="IF66" s="1">
        <v>1.7959979999999999E-4</v>
      </c>
      <c r="IG66">
        <v>6.7192520000000006E-2</v>
      </c>
      <c r="IH66">
        <v>0.54916739999999997</v>
      </c>
      <c r="II66">
        <v>18.299430000000001</v>
      </c>
      <c r="IJ66" s="1">
        <v>1.7179369999999999E-4</v>
      </c>
      <c r="IK66">
        <v>6.4236370000000001E-2</v>
      </c>
      <c r="IL66">
        <v>0.54916350000000003</v>
      </c>
      <c r="IM66">
        <v>18.162960000000002</v>
      </c>
      <c r="IN66" s="1">
        <v>1.644343E-4</v>
      </c>
      <c r="IO66">
        <v>6.1456940000000002E-2</v>
      </c>
      <c r="IP66">
        <v>0.54916350000000003</v>
      </c>
      <c r="IQ66">
        <v>17.757629999999999</v>
      </c>
      <c r="IR66" s="1">
        <v>1.5748779999999999E-4</v>
      </c>
      <c r="IS66">
        <v>5.88464E-2</v>
      </c>
      <c r="IT66">
        <v>0.54915619999999998</v>
      </c>
      <c r="IU66">
        <v>17.11027</v>
      </c>
      <c r="IV66" s="1">
        <v>1.5092830000000001E-4</v>
      </c>
      <c r="IW66">
        <v>5.6379940000000003E-2</v>
      </c>
      <c r="IX66">
        <v>0.54915950000000002</v>
      </c>
      <c r="IY66">
        <v>16.765429999999999</v>
      </c>
      <c r="IZ66" s="1">
        <v>1.4471389999999999E-4</v>
      </c>
      <c r="JA66">
        <v>5.4047919999999999E-2</v>
      </c>
      <c r="JB66">
        <v>0.54916529999999997</v>
      </c>
      <c r="JC66">
        <v>16.35493</v>
      </c>
      <c r="JD66" s="1">
        <v>1.388119E-4</v>
      </c>
      <c r="JE66">
        <v>5.1838420000000003E-2</v>
      </c>
      <c r="JF66">
        <v>0.54916790000000004</v>
      </c>
      <c r="JG66">
        <v>16.202279999999998</v>
      </c>
      <c r="JH66" s="1">
        <v>1.331754E-4</v>
      </c>
      <c r="JI66">
        <v>4.9729229999999999E-2</v>
      </c>
      <c r="JJ66">
        <v>0.54915749999999997</v>
      </c>
      <c r="JK66">
        <v>16.142019999999999</v>
      </c>
      <c r="JL66" s="1">
        <v>1.277699E-4</v>
      </c>
      <c r="JM66">
        <v>4.7708590000000002E-2</v>
      </c>
      <c r="JN66">
        <v>0.54916480000000001</v>
      </c>
      <c r="JO66">
        <v>16.344709999999999</v>
      </c>
      <c r="JP66" s="1">
        <v>1.2273359999999999E-4</v>
      </c>
      <c r="JQ66">
        <v>4.5826369999999998E-2</v>
      </c>
      <c r="JR66">
        <v>0.54916419999999999</v>
      </c>
      <c r="JS66">
        <v>16.780270000000002</v>
      </c>
      <c r="JT66" s="1">
        <v>1.179503E-4</v>
      </c>
      <c r="JU66">
        <v>4.4041169999999998E-2</v>
      </c>
      <c r="JV66">
        <v>0.54915630000000004</v>
      </c>
      <c r="JW66">
        <v>17.16732</v>
      </c>
      <c r="JX66" s="1">
        <v>1.133817E-4</v>
      </c>
      <c r="JY66">
        <v>4.2332359999999999E-2</v>
      </c>
      <c r="JZ66">
        <v>0.54918250000000002</v>
      </c>
      <c r="KA66">
        <v>17.185890000000001</v>
      </c>
      <c r="KB66" s="1">
        <v>1.0907729999999999E-4</v>
      </c>
      <c r="KC66">
        <v>4.0719239999999997E-2</v>
      </c>
      <c r="KD66">
        <v>0.54915950000000002</v>
      </c>
      <c r="KE66">
        <v>17.627569999999999</v>
      </c>
      <c r="KF66" s="1">
        <v>1.049501E-4</v>
      </c>
      <c r="KG66">
        <v>3.9179310000000002E-2</v>
      </c>
      <c r="KH66">
        <v>0.54912019999999995</v>
      </c>
      <c r="KI66">
        <v>17.9254</v>
      </c>
      <c r="KJ66" s="1">
        <v>1.010081E-4</v>
      </c>
      <c r="KK66">
        <v>3.7711269999999998E-2</v>
      </c>
      <c r="KL66">
        <v>0.54903550000000001</v>
      </c>
      <c r="KM66">
        <v>18.143429999999999</v>
      </c>
      <c r="KN66" s="1">
        <v>9.7297549999999998E-5</v>
      </c>
      <c r="KO66">
        <v>3.6330090000000002E-2</v>
      </c>
      <c r="KP66">
        <v>0.54892540000000001</v>
      </c>
      <c r="KQ66">
        <v>18.231780000000001</v>
      </c>
      <c r="KR66" s="1">
        <v>9.444178E-5</v>
      </c>
      <c r="KS66">
        <v>3.525267E-2</v>
      </c>
      <c r="KT66">
        <v>0.54878680000000002</v>
      </c>
      <c r="KU66">
        <v>18.062529999999999</v>
      </c>
      <c r="KV66" s="1">
        <v>9.3167260000000002E-5</v>
      </c>
      <c r="KW66">
        <v>3.4764980000000001E-2</v>
      </c>
      <c r="KX66">
        <v>0.54864089999999999</v>
      </c>
      <c r="KY66">
        <v>17.58343</v>
      </c>
      <c r="KZ66" s="1">
        <v>9.2535180000000007E-5</v>
      </c>
      <c r="LA66">
        <v>3.4541570000000001E-2</v>
      </c>
      <c r="LB66">
        <v>0.54850909999999997</v>
      </c>
      <c r="LC66">
        <v>17.010899999999999</v>
      </c>
      <c r="LD66" s="1">
        <v>9.1251650000000002E-5</v>
      </c>
      <c r="LE66">
        <v>3.4091110000000001E-2</v>
      </c>
      <c r="LF66">
        <v>0.54837499999999995</v>
      </c>
      <c r="LG66">
        <v>16.467169999999999</v>
      </c>
      <c r="LH66" s="1">
        <v>8.9118290000000003E-5</v>
      </c>
      <c r="LI66">
        <v>3.3318010000000002E-2</v>
      </c>
      <c r="LJ66">
        <v>0.5482591</v>
      </c>
      <c r="LK66">
        <v>16.706600000000002</v>
      </c>
      <c r="LL66" s="1">
        <v>8.6449139999999995E-5</v>
      </c>
      <c r="LM66">
        <v>3.2340599999999997E-2</v>
      </c>
      <c r="LN66">
        <v>0.54819099999999998</v>
      </c>
      <c r="LO66">
        <v>17.107579999999999</v>
      </c>
      <c r="LP66" s="1">
        <v>8.3538969999999999E-5</v>
      </c>
      <c r="LQ66">
        <v>3.1262390000000001E-2</v>
      </c>
      <c r="LR66">
        <v>0.54814339999999995</v>
      </c>
      <c r="LS66">
        <v>17.604379999999999</v>
      </c>
      <c r="LT66" s="1">
        <v>8.0532680000000001E-5</v>
      </c>
      <c r="LU66">
        <v>3.014623E-2</v>
      </c>
      <c r="LV66">
        <v>0.54813540000000005</v>
      </c>
      <c r="LW66">
        <v>18.541180000000001</v>
      </c>
      <c r="LX66" s="1">
        <v>7.7071140000000004E-5</v>
      </c>
      <c r="LY66">
        <v>2.8869410000000002E-2</v>
      </c>
      <c r="LZ66">
        <v>0.54815550000000002</v>
      </c>
      <c r="MA66">
        <v>19.329879999999999</v>
      </c>
      <c r="MB66" s="1">
        <v>7.262204E-5</v>
      </c>
      <c r="MC66">
        <v>2.722407E-2</v>
      </c>
      <c r="MD66">
        <v>0.54815749999999996</v>
      </c>
      <c r="ME66">
        <v>19.371780000000001</v>
      </c>
      <c r="MF66" s="1">
        <v>6.787582E-5</v>
      </c>
      <c r="MG66">
        <v>2.544505E-2</v>
      </c>
      <c r="MH66">
        <v>0.54818610000000001</v>
      </c>
      <c r="MI66">
        <v>18.922720000000002</v>
      </c>
      <c r="MJ66" s="1">
        <v>6.3848210000000004E-5</v>
      </c>
      <c r="MK66">
        <v>2.3923980000000001E-2</v>
      </c>
      <c r="ML66">
        <v>0.54820729999999995</v>
      </c>
      <c r="MM66">
        <v>18.632059999999999</v>
      </c>
      <c r="MN66" s="1">
        <v>6.0708329999999998E-5</v>
      </c>
      <c r="MO66">
        <v>2.27376E-2</v>
      </c>
      <c r="MP66">
        <v>0.54818029999999995</v>
      </c>
      <c r="MQ66">
        <v>19.0032</v>
      </c>
      <c r="MR66" s="1">
        <v>5.814491E-5</v>
      </c>
      <c r="MS66">
        <v>2.1772799999999998E-2</v>
      </c>
      <c r="MT66">
        <v>0.54810429999999999</v>
      </c>
      <c r="MU66">
        <v>19.2698</v>
      </c>
      <c r="MV66" s="1">
        <v>5.5927929999999999E-5</v>
      </c>
      <c r="MW66">
        <v>2.094037E-2</v>
      </c>
      <c r="MX66">
        <v>0.54794149999999997</v>
      </c>
      <c r="MY66">
        <v>19.088539999999998</v>
      </c>
      <c r="MZ66" s="1">
        <v>5.3959319999999998E-5</v>
      </c>
      <c r="NA66">
        <v>2.0205859999999999E-2</v>
      </c>
      <c r="NB66">
        <v>0.5476896</v>
      </c>
      <c r="NC66">
        <v>19.104399999999998</v>
      </c>
      <c r="ND66" s="1">
        <v>5.2883210000000003E-5</v>
      </c>
      <c r="NE66">
        <v>1.9789640000000001E-2</v>
      </c>
      <c r="NF66">
        <v>0.54742460000000004</v>
      </c>
      <c r="NG66">
        <v>19.242709999999999</v>
      </c>
      <c r="NH66" s="1">
        <v>5.3495670000000001E-5</v>
      </c>
      <c r="NI66">
        <v>2.000364E-2</v>
      </c>
      <c r="NJ66">
        <v>0.54715630000000004</v>
      </c>
      <c r="NK66">
        <v>19.289729999999999</v>
      </c>
      <c r="NL66" s="1">
        <v>5.4803350000000001E-5</v>
      </c>
      <c r="NM66">
        <v>2.05065E-2</v>
      </c>
      <c r="NN66">
        <v>0.54688729999999997</v>
      </c>
      <c r="NO66">
        <v>19.062940000000001</v>
      </c>
      <c r="NP66" s="1">
        <v>5.5347940000000002E-5</v>
      </c>
      <c r="NQ66">
        <v>2.0742300000000002E-2</v>
      </c>
      <c r="NR66">
        <v>0.54659800000000003</v>
      </c>
      <c r="NS66">
        <v>18.499590000000001</v>
      </c>
      <c r="NT66" s="1">
        <v>5.4805999999999997E-5</v>
      </c>
      <c r="NU66">
        <v>2.0569460000000001E-2</v>
      </c>
      <c r="NV66">
        <v>0.54636050000000003</v>
      </c>
      <c r="NW66">
        <v>18.045339999999999</v>
      </c>
      <c r="NX66" s="1">
        <v>5.3540369999999998E-5</v>
      </c>
      <c r="NY66">
        <v>2.0115999999999998E-2</v>
      </c>
      <c r="NZ66">
        <v>0.54619269999999998</v>
      </c>
      <c r="OA66">
        <v>18.063600000000001</v>
      </c>
      <c r="OB66" s="1">
        <v>5.1908230000000001E-5</v>
      </c>
      <c r="OC66">
        <v>1.9517420000000001E-2</v>
      </c>
      <c r="OD66">
        <v>0.54609640000000004</v>
      </c>
      <c r="OE66">
        <v>17.949249999999999</v>
      </c>
      <c r="OF66" s="1">
        <v>5.0129259999999999E-5</v>
      </c>
      <c r="OG66">
        <v>1.8856970000000001E-2</v>
      </c>
      <c r="OH66">
        <v>0.54606440000000001</v>
      </c>
      <c r="OI66">
        <v>17.78856</v>
      </c>
      <c r="OJ66" s="1">
        <v>4.7801849999999997E-5</v>
      </c>
      <c r="OK66">
        <v>1.7999589999999999E-2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0.94200870000000003</v>
      </c>
      <c r="G67">
        <v>16.221119999999999</v>
      </c>
      <c r="H67" s="1">
        <v>5.4799760000000003E-14</v>
      </c>
      <c r="I67" s="1">
        <v>9.9481769999999996E-12</v>
      </c>
      <c r="J67">
        <v>0.93952170000000002</v>
      </c>
      <c r="K67">
        <v>16.41872</v>
      </c>
      <c r="L67" s="1">
        <v>3.2718400000000002E-2</v>
      </c>
      <c r="M67" s="1">
        <v>4.2584280000000003</v>
      </c>
      <c r="N67">
        <v>0.93714560000000002</v>
      </c>
      <c r="O67">
        <v>16.724730000000001</v>
      </c>
      <c r="P67">
        <v>47.074420000000003</v>
      </c>
      <c r="Q67">
        <v>7625.5709999999999</v>
      </c>
      <c r="R67">
        <v>0.93476539999999997</v>
      </c>
      <c r="S67">
        <v>16.735659999999999</v>
      </c>
      <c r="T67">
        <v>182.04920000000001</v>
      </c>
      <c r="U67">
        <v>32932.82</v>
      </c>
      <c r="V67">
        <v>0.93247429999999998</v>
      </c>
      <c r="W67">
        <v>16.569780000000002</v>
      </c>
      <c r="X67">
        <v>61.719499999999996</v>
      </c>
      <c r="Y67">
        <v>12036.48</v>
      </c>
      <c r="Z67">
        <v>0.93015689999999995</v>
      </c>
      <c r="AA67">
        <v>16.187390000000001</v>
      </c>
      <c r="AB67">
        <v>5.5039220000000002</v>
      </c>
      <c r="AC67">
        <v>1137.3</v>
      </c>
      <c r="AD67">
        <v>0.92776009999999998</v>
      </c>
      <c r="AE67">
        <v>15.659689999999999</v>
      </c>
      <c r="AF67">
        <v>0.29198950000000001</v>
      </c>
      <c r="AG67">
        <v>60.702419999999996</v>
      </c>
      <c r="AH67">
        <v>0.92474820000000002</v>
      </c>
      <c r="AI67">
        <v>15.243980000000001</v>
      </c>
      <c r="AJ67">
        <v>7.4385049999999994E-2</v>
      </c>
      <c r="AK67">
        <v>13.821009999999999</v>
      </c>
      <c r="AL67">
        <v>0.92046150000000004</v>
      </c>
      <c r="AM67">
        <v>15.398429999999999</v>
      </c>
      <c r="AN67">
        <v>6.263813E-2</v>
      </c>
      <c r="AO67">
        <v>11.483879999999999</v>
      </c>
      <c r="AP67">
        <v>0.91480870000000003</v>
      </c>
      <c r="AQ67">
        <v>15.66452</v>
      </c>
      <c r="AR67" s="1">
        <v>6.1101419999999997E-2</v>
      </c>
      <c r="AS67">
        <v>11.18568</v>
      </c>
      <c r="AT67">
        <v>0.90801160000000003</v>
      </c>
      <c r="AU67">
        <v>15.846679999999999</v>
      </c>
      <c r="AV67" s="1">
        <v>6.8940360000000006E-2</v>
      </c>
      <c r="AW67">
        <v>12.64217</v>
      </c>
      <c r="AX67">
        <v>0.90045509999999995</v>
      </c>
      <c r="AY67">
        <v>15.86237</v>
      </c>
      <c r="AZ67" s="1">
        <v>7.5171509999999997E-2</v>
      </c>
      <c r="BA67">
        <v>13.91413</v>
      </c>
      <c r="BB67">
        <v>0.8924957</v>
      </c>
      <c r="BC67">
        <v>15.844760000000001</v>
      </c>
      <c r="BD67" s="1">
        <v>7.3759599999999995E-2</v>
      </c>
      <c r="BE67">
        <v>13.786720000000001</v>
      </c>
      <c r="BF67">
        <v>0.88418790000000003</v>
      </c>
      <c r="BG67">
        <v>15.608420000000001</v>
      </c>
      <c r="BH67" s="1">
        <v>6.8107070000000006E-2</v>
      </c>
      <c r="BI67">
        <v>12.83333</v>
      </c>
      <c r="BJ67">
        <v>0.87553239999999999</v>
      </c>
      <c r="BK67">
        <v>15.372949999999999</v>
      </c>
      <c r="BL67" s="1">
        <v>6.105609E-2</v>
      </c>
      <c r="BM67">
        <v>11.595549999999999</v>
      </c>
      <c r="BN67">
        <v>0.86663469999999998</v>
      </c>
      <c r="BO67">
        <v>15.455019999999999</v>
      </c>
      <c r="BP67" s="1">
        <v>5.3872900000000001E-2</v>
      </c>
      <c r="BQ67">
        <v>10.30925</v>
      </c>
      <c r="BR67">
        <v>0.85778639999999995</v>
      </c>
      <c r="BS67">
        <v>15.8659</v>
      </c>
      <c r="BT67" s="1">
        <v>4.7325369999999999E-2</v>
      </c>
      <c r="BU67">
        <v>9.1227999999999998</v>
      </c>
      <c r="BV67">
        <v>0.84950210000000004</v>
      </c>
      <c r="BW67">
        <v>16.43554</v>
      </c>
      <c r="BX67" s="1">
        <v>4.1470170000000001E-2</v>
      </c>
      <c r="BY67">
        <v>8.0481719999999992</v>
      </c>
      <c r="BZ67">
        <v>0.84083909999999995</v>
      </c>
      <c r="CA67">
        <v>16.948550000000001</v>
      </c>
      <c r="CB67" s="1">
        <v>3.6327409999999997E-2</v>
      </c>
      <c r="CC67">
        <v>7.1000529999999999</v>
      </c>
      <c r="CD67">
        <v>0.83186700000000002</v>
      </c>
      <c r="CE67">
        <v>16.958870000000001</v>
      </c>
      <c r="CF67" s="1">
        <v>3.1911330000000002E-2</v>
      </c>
      <c r="CG67">
        <v>6.2827450000000002</v>
      </c>
      <c r="CH67">
        <v>0.82263180000000002</v>
      </c>
      <c r="CI67">
        <v>16.71837</v>
      </c>
      <c r="CJ67" s="1">
        <v>2.8140579999999998E-2</v>
      </c>
      <c r="CK67">
        <v>5.5827609999999996</v>
      </c>
      <c r="CL67">
        <v>0.81312759999999995</v>
      </c>
      <c r="CM67">
        <v>16.273599999999998</v>
      </c>
      <c r="CN67" s="1">
        <v>2.4672909999999999E-2</v>
      </c>
      <c r="CO67">
        <v>4.9355609999999999</v>
      </c>
      <c r="CP67">
        <v>0.80339830000000001</v>
      </c>
      <c r="CQ67">
        <v>15.67614</v>
      </c>
      <c r="CR67" s="1">
        <v>2.1440000000000001E-2</v>
      </c>
      <c r="CS67">
        <v>4.3247660000000003</v>
      </c>
      <c r="CT67">
        <v>0.79366769999999998</v>
      </c>
      <c r="CU67">
        <v>15.38381</v>
      </c>
      <c r="CV67" s="1">
        <v>1.8598529999999999E-2</v>
      </c>
      <c r="CW67">
        <v>3.7815050000000001</v>
      </c>
      <c r="CX67">
        <v>0.78479580000000004</v>
      </c>
      <c r="CY67">
        <v>15.584530000000001</v>
      </c>
      <c r="CZ67" s="1">
        <v>1.6145779999999998E-2</v>
      </c>
      <c r="DA67">
        <v>3.304786</v>
      </c>
      <c r="DB67">
        <v>0.7756826</v>
      </c>
      <c r="DC67">
        <v>16.00872</v>
      </c>
      <c r="DD67" s="1">
        <v>1.3998500000000001E-2</v>
      </c>
      <c r="DE67">
        <v>2.8874379999999999</v>
      </c>
      <c r="DF67">
        <v>0.76653009999999999</v>
      </c>
      <c r="DG67">
        <v>16.471029999999999</v>
      </c>
      <c r="DH67" s="1">
        <v>1.210484E-2</v>
      </c>
      <c r="DI67">
        <v>2.5158649999999998</v>
      </c>
      <c r="DJ67">
        <v>0.75727270000000002</v>
      </c>
      <c r="DK67">
        <v>16.640429999999999</v>
      </c>
      <c r="DL67" s="1">
        <v>1.0459390000000001E-2</v>
      </c>
      <c r="DM67">
        <v>2.1900599999999999</v>
      </c>
      <c r="DN67">
        <v>0.74760850000000001</v>
      </c>
      <c r="DO67">
        <v>16.76885</v>
      </c>
      <c r="DP67" s="1">
        <v>9.0515379999999996E-3</v>
      </c>
      <c r="DQ67">
        <v>1.9101030000000001</v>
      </c>
      <c r="DR67">
        <v>0.7374868</v>
      </c>
      <c r="DS67">
        <v>16.645330000000001</v>
      </c>
      <c r="DT67" s="1">
        <v>7.8296259999999993E-3</v>
      </c>
      <c r="DU67">
        <v>1.666366</v>
      </c>
      <c r="DV67">
        <v>0.72790029999999994</v>
      </c>
      <c r="DW67">
        <v>16.218440000000001</v>
      </c>
      <c r="DX67" s="1">
        <v>6.745872E-3</v>
      </c>
      <c r="DY67">
        <v>1.446977</v>
      </c>
      <c r="DZ67">
        <v>0.71931120000000004</v>
      </c>
      <c r="EA67">
        <v>15.974729999999999</v>
      </c>
      <c r="EB67" s="1">
        <v>5.7726280000000001E-3</v>
      </c>
      <c r="EC67">
        <v>1.2468710000000001</v>
      </c>
      <c r="ED67">
        <v>0.7118331</v>
      </c>
      <c r="EE67">
        <v>16.139109999999999</v>
      </c>
      <c r="EF67" s="1">
        <v>4.9166519999999997E-3</v>
      </c>
      <c r="EG67">
        <v>1.068181</v>
      </c>
      <c r="EH67">
        <v>0.70612509999999995</v>
      </c>
      <c r="EI67">
        <v>16.6342</v>
      </c>
      <c r="EJ67" s="1">
        <v>4.1774639999999997E-3</v>
      </c>
      <c r="EK67">
        <v>0.91085640000000001</v>
      </c>
      <c r="EL67">
        <v>0.702399</v>
      </c>
      <c r="EM67">
        <v>17.15624</v>
      </c>
      <c r="EN67" s="1">
        <v>3.4640420000000001E-3</v>
      </c>
      <c r="EO67">
        <v>0.75771750000000004</v>
      </c>
      <c r="EP67">
        <v>0.70039980000000002</v>
      </c>
      <c r="EQ67">
        <v>17.22222</v>
      </c>
      <c r="ER67" s="1">
        <v>2.642185E-3</v>
      </c>
      <c r="ES67">
        <v>0.58043979999999995</v>
      </c>
      <c r="ET67">
        <v>0.69942280000000001</v>
      </c>
      <c r="EU67">
        <v>16.971969999999999</v>
      </c>
      <c r="EV67" s="1">
        <v>1.8272259999999999E-3</v>
      </c>
      <c r="EW67">
        <v>0.40231250000000002</v>
      </c>
      <c r="EX67">
        <v>0.69900410000000002</v>
      </c>
      <c r="EY67">
        <v>16.808029999999999</v>
      </c>
      <c r="EZ67" s="1">
        <v>1.2143639999999999E-3</v>
      </c>
      <c r="FA67">
        <v>0.26675579999999999</v>
      </c>
      <c r="FB67">
        <v>0.698851</v>
      </c>
      <c r="FC67">
        <v>16.799199999999999</v>
      </c>
      <c r="FD67" s="1">
        <v>8.4046190000000001E-4</v>
      </c>
      <c r="FE67">
        <v>0.18338360000000001</v>
      </c>
      <c r="FF67">
        <v>0.69877639999999996</v>
      </c>
      <c r="FG67">
        <v>17.40016</v>
      </c>
      <c r="FH67" s="1">
        <v>6.3475789999999999E-4</v>
      </c>
      <c r="FI67">
        <v>0.13737820000000001</v>
      </c>
      <c r="FJ67">
        <v>0.69879539999999996</v>
      </c>
      <c r="FK67">
        <v>17.784140000000001</v>
      </c>
      <c r="FL67" s="1">
        <v>5.219062E-4</v>
      </c>
      <c r="FM67">
        <v>0.11213049999999999</v>
      </c>
      <c r="FN67">
        <v>0.69877599999999995</v>
      </c>
      <c r="FO67">
        <v>17.907589999999999</v>
      </c>
      <c r="FP67" s="1">
        <v>4.5578779999999998E-4</v>
      </c>
      <c r="FQ67">
        <v>9.7354200000000002E-2</v>
      </c>
      <c r="FR67">
        <v>0.69880679999999995</v>
      </c>
      <c r="FS67">
        <v>17.881150000000002</v>
      </c>
      <c r="FT67" s="1">
        <v>4.1319620000000002E-4</v>
      </c>
      <c r="FU67">
        <v>8.7817859999999998E-2</v>
      </c>
      <c r="FV67">
        <v>0.69880390000000003</v>
      </c>
      <c r="FW67">
        <v>17.898849999999999</v>
      </c>
      <c r="FX67" s="1">
        <v>3.8239730000000003E-4</v>
      </c>
      <c r="FY67">
        <v>8.0928449999999999E-2</v>
      </c>
      <c r="FZ67">
        <v>0.69882770000000005</v>
      </c>
      <c r="GA67">
        <v>17.77317</v>
      </c>
      <c r="GB67" s="1">
        <v>3.5814819999999999E-4</v>
      </c>
      <c r="GC67">
        <v>7.5494469999999994E-2</v>
      </c>
      <c r="GD67">
        <v>0.69882619999999995</v>
      </c>
      <c r="GE67">
        <v>17.36178</v>
      </c>
      <c r="GF67" s="1">
        <v>3.3777770000000001E-4</v>
      </c>
      <c r="GG67">
        <v>7.0935349999999994E-2</v>
      </c>
      <c r="GH67">
        <v>0.69884040000000003</v>
      </c>
      <c r="GI67">
        <v>16.77272</v>
      </c>
      <c r="GJ67" s="1">
        <v>3.1981940000000002E-4</v>
      </c>
      <c r="GK67">
        <v>6.691474E-2</v>
      </c>
      <c r="GL67">
        <v>0.69883300000000004</v>
      </c>
      <c r="GM67">
        <v>16.847670000000001</v>
      </c>
      <c r="GN67" s="1">
        <v>3.0350979999999999E-4</v>
      </c>
      <c r="GO67">
        <v>6.3270599999999996E-2</v>
      </c>
      <c r="GP67">
        <v>0.69881320000000002</v>
      </c>
      <c r="GQ67">
        <v>17.188179999999999</v>
      </c>
      <c r="GR67" s="1">
        <v>2.8833489999999999E-4</v>
      </c>
      <c r="GS67">
        <v>5.989274E-2</v>
      </c>
      <c r="GT67">
        <v>0.69883949999999995</v>
      </c>
      <c r="GU67">
        <v>17.50609</v>
      </c>
      <c r="GV67" s="1">
        <v>2.743407E-4</v>
      </c>
      <c r="GW67">
        <v>5.6779580000000003E-2</v>
      </c>
      <c r="GX67">
        <v>0.69884040000000003</v>
      </c>
      <c r="GY67">
        <v>17.89715</v>
      </c>
      <c r="GZ67" s="1">
        <v>2.6132409999999999E-4</v>
      </c>
      <c r="HA67">
        <v>5.3906429999999998E-2</v>
      </c>
      <c r="HB67">
        <v>0.69883309999999998</v>
      </c>
      <c r="HC67">
        <v>18.128430000000002</v>
      </c>
      <c r="HD67" s="1">
        <v>2.4903929999999999E-4</v>
      </c>
      <c r="HE67">
        <v>5.1229219999999999E-2</v>
      </c>
      <c r="HF67">
        <v>0.6988202</v>
      </c>
      <c r="HG67">
        <v>18.086829999999999</v>
      </c>
      <c r="HH67" s="1">
        <v>2.3762340000000001E-4</v>
      </c>
      <c r="HI67">
        <v>4.8757519999999999E-2</v>
      </c>
      <c r="HJ67">
        <v>0.69883839999999997</v>
      </c>
      <c r="HK67">
        <v>17.828040000000001</v>
      </c>
      <c r="HL67" s="1">
        <v>2.268611E-4</v>
      </c>
      <c r="HM67">
        <v>4.6447780000000001E-2</v>
      </c>
      <c r="HN67">
        <v>0.69883759999999995</v>
      </c>
      <c r="HO67">
        <v>17.387029999999999</v>
      </c>
      <c r="HP67" s="1">
        <v>2.1654420000000001E-4</v>
      </c>
      <c r="HQ67">
        <v>4.4258430000000001E-2</v>
      </c>
      <c r="HR67">
        <v>0.69883229999999996</v>
      </c>
      <c r="HS67">
        <v>17.397559999999999</v>
      </c>
      <c r="HT67" s="1">
        <v>2.066688E-4</v>
      </c>
      <c r="HU67">
        <v>4.2178739999999999E-2</v>
      </c>
      <c r="HV67">
        <v>0.6988434</v>
      </c>
      <c r="HW67">
        <v>17.656970000000001</v>
      </c>
      <c r="HX67" s="1">
        <v>1.9739430000000001E-4</v>
      </c>
      <c r="HY67">
        <v>4.0235449999999999E-2</v>
      </c>
      <c r="HZ67">
        <v>0.69883689999999998</v>
      </c>
      <c r="IA67">
        <v>17.907769999999999</v>
      </c>
      <c r="IB67" s="1">
        <v>1.887147E-4</v>
      </c>
      <c r="IC67">
        <v>3.8428120000000003E-2</v>
      </c>
      <c r="ID67">
        <v>0.69883200000000001</v>
      </c>
      <c r="IE67">
        <v>18.231729999999999</v>
      </c>
      <c r="IF67" s="1">
        <v>1.8058049999999999E-4</v>
      </c>
      <c r="IG67">
        <v>3.6743970000000001E-2</v>
      </c>
      <c r="IH67">
        <v>0.6988413</v>
      </c>
      <c r="II67">
        <v>18.31908</v>
      </c>
      <c r="IJ67" s="1">
        <v>1.727373E-4</v>
      </c>
      <c r="IK67">
        <v>3.5129569999999999E-2</v>
      </c>
      <c r="IL67">
        <v>0.69883689999999998</v>
      </c>
      <c r="IM67">
        <v>18.19314</v>
      </c>
      <c r="IN67" s="1">
        <v>1.6531179999999999E-4</v>
      </c>
      <c r="IO67">
        <v>3.3604309999999998E-2</v>
      </c>
      <c r="IP67">
        <v>0.69882789999999995</v>
      </c>
      <c r="IQ67">
        <v>17.82159</v>
      </c>
      <c r="IR67" s="1">
        <v>1.5831729999999999E-4</v>
      </c>
      <c r="IS67">
        <v>3.2174109999999999E-2</v>
      </c>
      <c r="IT67">
        <v>0.69883220000000001</v>
      </c>
      <c r="IU67">
        <v>17.21865</v>
      </c>
      <c r="IV67" s="1">
        <v>1.5171170000000001E-4</v>
      </c>
      <c r="IW67">
        <v>3.08229E-2</v>
      </c>
      <c r="IX67">
        <v>0.69883569999999995</v>
      </c>
      <c r="IY67">
        <v>16.89752</v>
      </c>
      <c r="IZ67" s="1">
        <v>1.4545549999999999E-4</v>
      </c>
      <c r="JA67">
        <v>2.9546360000000001E-2</v>
      </c>
      <c r="JB67">
        <v>0.69884089999999999</v>
      </c>
      <c r="JC67">
        <v>16.47118</v>
      </c>
      <c r="JD67" s="1">
        <v>1.3951689999999999E-4</v>
      </c>
      <c r="JE67">
        <v>2.833668E-2</v>
      </c>
      <c r="JF67">
        <v>0.69884270000000004</v>
      </c>
      <c r="JG67">
        <v>16.303139999999999</v>
      </c>
      <c r="JH67" s="1">
        <v>1.3385280000000001E-4</v>
      </c>
      <c r="JI67">
        <v>2.718429E-2</v>
      </c>
      <c r="JJ67">
        <v>0.69883419999999996</v>
      </c>
      <c r="JK67">
        <v>16.19408</v>
      </c>
      <c r="JL67" s="1">
        <v>1.2841059999999999E-4</v>
      </c>
      <c r="JM67">
        <v>2.6077590000000001E-2</v>
      </c>
      <c r="JN67">
        <v>0.69884029999999997</v>
      </c>
      <c r="JO67">
        <v>16.364339999999999</v>
      </c>
      <c r="JP67" s="1">
        <v>1.2332900000000001E-4</v>
      </c>
      <c r="JQ67">
        <v>2.504497E-2</v>
      </c>
      <c r="JR67">
        <v>0.69883220000000001</v>
      </c>
      <c r="JS67">
        <v>16.78659</v>
      </c>
      <c r="JT67" s="1">
        <v>1.185231E-4</v>
      </c>
      <c r="JU67">
        <v>2.4069449999999999E-2</v>
      </c>
      <c r="JV67">
        <v>0.69883499999999998</v>
      </c>
      <c r="JW67">
        <v>17.19322</v>
      </c>
      <c r="JX67" s="1">
        <v>1.139252E-4</v>
      </c>
      <c r="JY67">
        <v>2.3133979999999998E-2</v>
      </c>
      <c r="JZ67">
        <v>0.69883790000000001</v>
      </c>
      <c r="KA67">
        <v>17.248249999999999</v>
      </c>
      <c r="KB67" s="1">
        <v>1.095929E-4</v>
      </c>
      <c r="KC67">
        <v>2.2250780000000001E-2</v>
      </c>
      <c r="KD67">
        <v>0.69880949999999997</v>
      </c>
      <c r="KE67">
        <v>17.698979999999999</v>
      </c>
      <c r="KF67" s="1">
        <v>1.054413E-4</v>
      </c>
      <c r="KG67">
        <v>2.1408389999999999E-2</v>
      </c>
      <c r="KH67">
        <v>0.69875290000000001</v>
      </c>
      <c r="KI67">
        <v>17.979869999999998</v>
      </c>
      <c r="KJ67" s="1">
        <v>1.014783E-4</v>
      </c>
      <c r="KK67">
        <v>2.0605769999999999E-2</v>
      </c>
      <c r="KL67">
        <v>0.69858920000000002</v>
      </c>
      <c r="KM67">
        <v>18.207439999999998</v>
      </c>
      <c r="KN67" s="1">
        <v>9.7726590000000007E-5</v>
      </c>
      <c r="KO67">
        <v>1.984644E-2</v>
      </c>
      <c r="KP67">
        <v>0.69834240000000003</v>
      </c>
      <c r="KQ67">
        <v>18.290579999999999</v>
      </c>
      <c r="KR67" s="1">
        <v>9.4719470000000005E-5</v>
      </c>
      <c r="KS67">
        <v>1.923099E-2</v>
      </c>
      <c r="KT67">
        <v>0.69805220000000001</v>
      </c>
      <c r="KU67">
        <v>18.114370000000001</v>
      </c>
      <c r="KV67" s="1">
        <v>9.3263540000000002E-5</v>
      </c>
      <c r="KW67">
        <v>1.8927079999999999E-2</v>
      </c>
      <c r="KX67">
        <v>0.69771810000000001</v>
      </c>
      <c r="KY67">
        <v>17.653829999999999</v>
      </c>
      <c r="KZ67" s="1">
        <v>9.2622569999999994E-5</v>
      </c>
      <c r="LA67">
        <v>1.8801890000000002E-2</v>
      </c>
      <c r="LB67">
        <v>0.69735179999999997</v>
      </c>
      <c r="LC67">
        <v>17.095839999999999</v>
      </c>
      <c r="LD67" s="1">
        <v>9.1444369999999999E-5</v>
      </c>
      <c r="LE67">
        <v>1.857922E-2</v>
      </c>
      <c r="LF67">
        <v>0.69698590000000005</v>
      </c>
      <c r="LG67">
        <v>16.565390000000001</v>
      </c>
      <c r="LH67" s="1">
        <v>8.9402910000000005E-5</v>
      </c>
      <c r="LI67">
        <v>1.8179669999999998E-2</v>
      </c>
      <c r="LJ67">
        <v>0.69662299999999999</v>
      </c>
      <c r="LK67">
        <v>16.801870000000001</v>
      </c>
      <c r="LL67" s="1">
        <v>8.6784780000000002E-5</v>
      </c>
      <c r="LM67">
        <v>1.766013E-2</v>
      </c>
      <c r="LN67">
        <v>0.69631549999999998</v>
      </c>
      <c r="LO67">
        <v>17.18308</v>
      </c>
      <c r="LP67" s="1">
        <v>8.3897119999999995E-5</v>
      </c>
      <c r="LQ67" s="1">
        <v>1.708003E-2</v>
      </c>
      <c r="LR67">
        <v>0.6960904</v>
      </c>
      <c r="LS67">
        <v>17.67662</v>
      </c>
      <c r="LT67" s="1">
        <v>8.0903530000000004E-5</v>
      </c>
      <c r="LU67" s="1">
        <v>1.6475879999999998E-2</v>
      </c>
      <c r="LV67">
        <v>0.69595439999999997</v>
      </c>
      <c r="LW67">
        <v>18.570060000000002</v>
      </c>
      <c r="LX67" s="1">
        <v>7.753177E-5</v>
      </c>
      <c r="LY67" s="1">
        <v>1.579964E-2</v>
      </c>
      <c r="LZ67">
        <v>0.69587909999999997</v>
      </c>
      <c r="MA67">
        <v>19.323879999999999</v>
      </c>
      <c r="MB67" s="1">
        <v>7.3196969999999995E-5</v>
      </c>
      <c r="MC67" s="1">
        <v>1.493015E-2</v>
      </c>
      <c r="MD67">
        <v>0.69584380000000001</v>
      </c>
      <c r="ME67">
        <v>19.39695</v>
      </c>
      <c r="MF67" s="1">
        <v>6.8434750000000001E-5</v>
      </c>
      <c r="MG67" s="1">
        <v>1.3961060000000001E-2</v>
      </c>
      <c r="MH67">
        <v>0.69582480000000002</v>
      </c>
      <c r="MI67">
        <v>18.988569999999999</v>
      </c>
      <c r="MJ67" s="1">
        <v>6.4296510000000004E-5</v>
      </c>
      <c r="MK67" s="1">
        <v>1.3111100000000001E-2</v>
      </c>
      <c r="ML67">
        <v>0.69582100000000002</v>
      </c>
      <c r="MM67">
        <v>18.716460000000001</v>
      </c>
      <c r="MN67" s="1">
        <v>6.1059630000000003E-5</v>
      </c>
      <c r="MO67">
        <v>1.244497E-2</v>
      </c>
      <c r="MP67">
        <v>0.69579579999999996</v>
      </c>
      <c r="MQ67">
        <v>19.09994</v>
      </c>
      <c r="MR67" s="1">
        <v>5.8438230000000001E-5</v>
      </c>
      <c r="MS67" s="1">
        <v>1.190722E-2</v>
      </c>
      <c r="MT67">
        <v>0.69565089999999996</v>
      </c>
      <c r="MU67">
        <v>19.393630000000002</v>
      </c>
      <c r="MV67" s="1">
        <v>5.618754E-5</v>
      </c>
      <c r="MW67" s="1">
        <v>1.1446980000000001E-2</v>
      </c>
      <c r="MX67">
        <v>0.69534439999999997</v>
      </c>
      <c r="MY67">
        <v>19.23678</v>
      </c>
      <c r="MZ67" s="1">
        <v>5.4177630000000003E-5</v>
      </c>
      <c r="NA67" s="1">
        <v>1.103932E-2</v>
      </c>
      <c r="NB67">
        <v>0.69483890000000004</v>
      </c>
      <c r="NC67">
        <v>19.199010000000001</v>
      </c>
      <c r="ND67" s="1">
        <v>5.2940070000000003E-5</v>
      </c>
      <c r="NE67" s="1">
        <v>1.0781290000000001E-2</v>
      </c>
      <c r="NF67">
        <v>0.69424470000000005</v>
      </c>
      <c r="NG67">
        <v>19.269649999999999</v>
      </c>
      <c r="NH67" s="1">
        <v>5.3357470000000003E-5</v>
      </c>
      <c r="NI67" s="1">
        <v>1.085596E-2</v>
      </c>
      <c r="NJ67">
        <v>0.69352939999999996</v>
      </c>
      <c r="NK67">
        <v>19.318449999999999</v>
      </c>
      <c r="NL67" s="1">
        <v>5.4655469999999997E-5</v>
      </c>
      <c r="NM67" s="1">
        <v>1.1125639999999999E-2</v>
      </c>
      <c r="NN67">
        <v>0.69280759999999997</v>
      </c>
      <c r="NO67">
        <v>19.131430000000002</v>
      </c>
      <c r="NP67" s="1">
        <v>5.5328229999999999E-5</v>
      </c>
      <c r="NQ67" s="1">
        <v>1.1281050000000001E-2</v>
      </c>
      <c r="NR67">
        <v>0.69206610000000002</v>
      </c>
      <c r="NS67">
        <v>18.607330000000001</v>
      </c>
      <c r="NT67" s="1">
        <v>5.4907770000000001E-5</v>
      </c>
      <c r="NU67" s="1">
        <v>1.121404E-2</v>
      </c>
      <c r="NV67">
        <v>0.69132289999999996</v>
      </c>
      <c r="NW67">
        <v>18.171759999999999</v>
      </c>
      <c r="NX67" s="1">
        <v>5.3713199999999999E-5</v>
      </c>
      <c r="NY67" s="1">
        <v>1.098446E-2</v>
      </c>
      <c r="NZ67">
        <v>0.69068770000000002</v>
      </c>
      <c r="OA67">
        <v>18.179659999999998</v>
      </c>
      <c r="OB67" s="1">
        <v>5.2113169999999999E-5</v>
      </c>
      <c r="OC67" s="1">
        <v>1.0667360000000001E-2</v>
      </c>
      <c r="OD67">
        <v>0.69021279999999996</v>
      </c>
      <c r="OE67">
        <v>18.049880000000002</v>
      </c>
      <c r="OF67" s="1">
        <v>5.035624E-5</v>
      </c>
      <c r="OG67" s="1">
        <v>1.0313080000000001E-2</v>
      </c>
      <c r="OH67">
        <v>0.6899459</v>
      </c>
      <c r="OI67">
        <v>17.87377</v>
      </c>
      <c r="OJ67" s="1">
        <v>4.8134480000000003E-5</v>
      </c>
      <c r="OK67" s="1">
        <v>9.8680750000000005E-3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0.64472410000000002</v>
      </c>
      <c r="G68">
        <v>16.241</v>
      </c>
      <c r="H68" s="1">
        <v>2.0144990000000001E-14</v>
      </c>
      <c r="I68" s="1">
        <v>3.535509E-12</v>
      </c>
      <c r="J68">
        <v>0.64367439999999998</v>
      </c>
      <c r="K68">
        <v>16.42437</v>
      </c>
      <c r="L68" s="1">
        <v>1.6252719999999998E-2</v>
      </c>
      <c r="M68" s="1">
        <v>2.2916620000000001</v>
      </c>
      <c r="N68">
        <v>0.64266590000000001</v>
      </c>
      <c r="O68">
        <v>16.73556</v>
      </c>
      <c r="P68">
        <v>38.424370000000003</v>
      </c>
      <c r="Q68">
        <v>6195.0950000000003</v>
      </c>
      <c r="R68">
        <v>0.64164829999999995</v>
      </c>
      <c r="S68">
        <v>16.742439999999998</v>
      </c>
      <c r="T68">
        <v>181.38079999999999</v>
      </c>
      <c r="U68">
        <v>31551.45</v>
      </c>
      <c r="V68">
        <v>0.64070470000000002</v>
      </c>
      <c r="W68">
        <v>16.59094</v>
      </c>
      <c r="X68">
        <v>70.24821</v>
      </c>
      <c r="Y68">
        <v>12913.71</v>
      </c>
      <c r="Z68">
        <v>0.63974310000000001</v>
      </c>
      <c r="AA68">
        <v>16.220569999999999</v>
      </c>
      <c r="AB68">
        <v>6.9279830000000002</v>
      </c>
      <c r="AC68">
        <v>1329.057</v>
      </c>
      <c r="AD68">
        <v>0.63873950000000002</v>
      </c>
      <c r="AE68">
        <v>15.69525</v>
      </c>
      <c r="AF68">
        <v>0.37193359999999998</v>
      </c>
      <c r="AG68">
        <v>72.135050000000007</v>
      </c>
      <c r="AH68">
        <v>0.63737109999999997</v>
      </c>
      <c r="AI68">
        <v>15.276719999999999</v>
      </c>
      <c r="AJ68">
        <v>7.7273259999999996E-2</v>
      </c>
      <c r="AK68">
        <v>13.8378</v>
      </c>
      <c r="AL68">
        <v>0.63534270000000004</v>
      </c>
      <c r="AM68">
        <v>15.419549999999999</v>
      </c>
      <c r="AN68">
        <v>6.3063560000000005E-2</v>
      </c>
      <c r="AO68">
        <v>11.15302</v>
      </c>
      <c r="AP68">
        <v>0.63260470000000002</v>
      </c>
      <c r="AQ68">
        <v>15.66986</v>
      </c>
      <c r="AR68" s="1">
        <v>6.087994E-2</v>
      </c>
      <c r="AS68">
        <v>10.76817</v>
      </c>
      <c r="AT68">
        <v>0.62938819999999995</v>
      </c>
      <c r="AU68">
        <v>15.85947</v>
      </c>
      <c r="AV68">
        <v>6.8261740000000001E-2</v>
      </c>
      <c r="AW68">
        <v>12.09746</v>
      </c>
      <c r="AX68">
        <v>0.62588520000000003</v>
      </c>
      <c r="AY68">
        <v>15.87387</v>
      </c>
      <c r="AZ68" s="1">
        <v>7.4904470000000001E-2</v>
      </c>
      <c r="BA68">
        <v>13.376659999999999</v>
      </c>
      <c r="BB68">
        <v>0.62230319999999995</v>
      </c>
      <c r="BC68">
        <v>15.86154</v>
      </c>
      <c r="BD68" s="1">
        <v>7.3985880000000004E-2</v>
      </c>
      <c r="BE68">
        <v>13.32156</v>
      </c>
      <c r="BF68">
        <v>0.61863440000000003</v>
      </c>
      <c r="BG68">
        <v>15.63951</v>
      </c>
      <c r="BH68" s="1">
        <v>6.8520250000000005E-2</v>
      </c>
      <c r="BI68">
        <v>12.425269999999999</v>
      </c>
      <c r="BJ68">
        <v>0.61479530000000004</v>
      </c>
      <c r="BK68">
        <v>15.414720000000001</v>
      </c>
      <c r="BL68" s="1">
        <v>6.1539789999999997E-2</v>
      </c>
      <c r="BM68">
        <v>11.23767</v>
      </c>
      <c r="BN68">
        <v>0.61088500000000001</v>
      </c>
      <c r="BO68">
        <v>15.48856</v>
      </c>
      <c r="BP68" s="1">
        <v>5.434042E-2</v>
      </c>
      <c r="BQ68">
        <v>9.9912519999999994</v>
      </c>
      <c r="BR68">
        <v>0.607155</v>
      </c>
      <c r="BS68">
        <v>15.89287</v>
      </c>
      <c r="BT68" s="1">
        <v>4.7753339999999998E-2</v>
      </c>
      <c r="BU68">
        <v>8.8379740000000009</v>
      </c>
      <c r="BV68">
        <v>0.60370670000000004</v>
      </c>
      <c r="BW68">
        <v>16.453679999999999</v>
      </c>
      <c r="BX68" s="1">
        <v>4.185548E-2</v>
      </c>
      <c r="BY68">
        <v>7.7934780000000003</v>
      </c>
      <c r="BZ68">
        <v>0.59998280000000004</v>
      </c>
      <c r="CA68">
        <v>16.961269999999999</v>
      </c>
      <c r="CB68" s="1">
        <v>3.6662220000000002E-2</v>
      </c>
      <c r="CC68">
        <v>6.8705280000000002</v>
      </c>
      <c r="CD68">
        <v>0.59614129999999999</v>
      </c>
      <c r="CE68">
        <v>16.973289999999999</v>
      </c>
      <c r="CF68" s="1">
        <v>3.2199739999999998E-2</v>
      </c>
      <c r="CG68">
        <v>6.0744230000000003</v>
      </c>
      <c r="CH68">
        <v>0.59217629999999999</v>
      </c>
      <c r="CI68">
        <v>16.747129999999999</v>
      </c>
      <c r="CJ68" s="1">
        <v>2.8391240000000002E-2</v>
      </c>
      <c r="CK68">
        <v>5.3927880000000004</v>
      </c>
      <c r="CL68">
        <v>0.58811069999999999</v>
      </c>
      <c r="CM68">
        <v>16.3141</v>
      </c>
      <c r="CN68" s="1">
        <v>2.4915619999999999E-2</v>
      </c>
      <c r="CO68">
        <v>4.7670820000000003</v>
      </c>
      <c r="CP68">
        <v>0.58389360000000001</v>
      </c>
      <c r="CQ68">
        <v>15.73264</v>
      </c>
      <c r="CR68" s="1">
        <v>2.166185E-2</v>
      </c>
      <c r="CS68">
        <v>4.1754949999999997</v>
      </c>
      <c r="CT68">
        <v>0.57975010000000005</v>
      </c>
      <c r="CU68">
        <v>15.44444</v>
      </c>
      <c r="CV68" s="1">
        <v>1.8795530000000001E-2</v>
      </c>
      <c r="CW68">
        <v>3.6484450000000002</v>
      </c>
      <c r="CX68">
        <v>0.57637329999999998</v>
      </c>
      <c r="CY68">
        <v>15.626569999999999</v>
      </c>
      <c r="CZ68" s="1">
        <v>1.631705E-2</v>
      </c>
      <c r="DA68">
        <v>3.1853400000000001</v>
      </c>
      <c r="DB68">
        <v>0.57207600000000003</v>
      </c>
      <c r="DC68">
        <v>16.029129999999999</v>
      </c>
      <c r="DD68" s="1">
        <v>1.4150869999999999E-2</v>
      </c>
      <c r="DE68">
        <v>2.7804690000000001</v>
      </c>
      <c r="DF68">
        <v>0.56783989999999995</v>
      </c>
      <c r="DG68">
        <v>16.48198</v>
      </c>
      <c r="DH68" s="1">
        <v>1.2240600000000001E-2</v>
      </c>
      <c r="DI68">
        <v>2.420363</v>
      </c>
      <c r="DJ68">
        <v>0.56365129999999997</v>
      </c>
      <c r="DK68">
        <v>16.644839999999999</v>
      </c>
      <c r="DL68" s="1">
        <v>1.057757E-2</v>
      </c>
      <c r="DM68">
        <v>2.104228</v>
      </c>
      <c r="DN68">
        <v>0.55930009999999997</v>
      </c>
      <c r="DO68">
        <v>16.78003</v>
      </c>
      <c r="DP68" s="1">
        <v>9.1529290000000006E-3</v>
      </c>
      <c r="DQ68">
        <v>1.832379</v>
      </c>
      <c r="DR68">
        <v>0.554678</v>
      </c>
      <c r="DS68">
        <v>16.667940000000002</v>
      </c>
      <c r="DT68" s="1">
        <v>7.9196460000000007E-3</v>
      </c>
      <c r="DU68">
        <v>1.59646</v>
      </c>
      <c r="DV68">
        <v>0.55068989999999995</v>
      </c>
      <c r="DW68">
        <v>16.264199999999999</v>
      </c>
      <c r="DX68" s="1">
        <v>6.8281879999999998E-3</v>
      </c>
      <c r="DY68">
        <v>1.3847940000000001</v>
      </c>
      <c r="DZ68">
        <v>0.54702899999999999</v>
      </c>
      <c r="EA68">
        <v>16.031120000000001</v>
      </c>
      <c r="EB68" s="1">
        <v>5.8474590000000002E-3</v>
      </c>
      <c r="EC68">
        <v>1.192034</v>
      </c>
      <c r="ED68">
        <v>0.54369250000000002</v>
      </c>
      <c r="EE68">
        <v>16.182089999999999</v>
      </c>
      <c r="EF68" s="1">
        <v>4.9833890000000004E-3</v>
      </c>
      <c r="EG68">
        <v>1.0200530000000001</v>
      </c>
      <c r="EH68">
        <v>0.54142889999999999</v>
      </c>
      <c r="EI68">
        <v>16.663620000000002</v>
      </c>
      <c r="EJ68" s="1">
        <v>4.2372670000000003E-3</v>
      </c>
      <c r="EK68">
        <v>0.86904979999999998</v>
      </c>
      <c r="EL68">
        <v>0.54033240000000005</v>
      </c>
      <c r="EM68">
        <v>17.176970000000001</v>
      </c>
      <c r="EN68" s="1">
        <v>3.5289610000000002E-3</v>
      </c>
      <c r="EO68">
        <v>0.72443539999999995</v>
      </c>
      <c r="EP68">
        <v>0.54005829999999999</v>
      </c>
      <c r="EQ68">
        <v>17.242349999999998</v>
      </c>
      <c r="ER68" s="1">
        <v>2.7175279999999999E-3</v>
      </c>
      <c r="ES68">
        <v>0.55864670000000005</v>
      </c>
      <c r="ET68">
        <v>0.54016909999999996</v>
      </c>
      <c r="EU68">
        <v>16.991320000000002</v>
      </c>
      <c r="EV68" s="1">
        <v>1.894792E-3</v>
      </c>
      <c r="EW68">
        <v>0.3895884</v>
      </c>
      <c r="EX68">
        <v>0.54039340000000002</v>
      </c>
      <c r="EY68">
        <v>16.828199999999999</v>
      </c>
      <c r="EZ68" s="1">
        <v>1.2606329999999999E-3</v>
      </c>
      <c r="FA68">
        <v>0.25852229999999998</v>
      </c>
      <c r="FB68">
        <v>0.54060580000000003</v>
      </c>
      <c r="FC68">
        <v>16.831219999999998</v>
      </c>
      <c r="FD68" s="1">
        <v>8.6720549999999997E-4</v>
      </c>
      <c r="FE68">
        <v>0.1768566</v>
      </c>
      <c r="FF68">
        <v>0.54076959999999996</v>
      </c>
      <c r="FG68">
        <v>17.449490000000001</v>
      </c>
      <c r="FH68" s="1">
        <v>6.4931669999999996E-4</v>
      </c>
      <c r="FI68">
        <v>0.13155459999999999</v>
      </c>
      <c r="FJ68">
        <v>0.5408944</v>
      </c>
      <c r="FK68">
        <v>17.836449999999999</v>
      </c>
      <c r="FL68" s="1">
        <v>5.3009390000000002E-4</v>
      </c>
      <c r="FM68">
        <v>0.1067487</v>
      </c>
      <c r="FN68">
        <v>0.54096279999999997</v>
      </c>
      <c r="FO68">
        <v>17.962119999999999</v>
      </c>
      <c r="FP68" s="1">
        <v>4.6079699999999999E-4</v>
      </c>
      <c r="FQ68">
        <v>9.2323840000000004E-2</v>
      </c>
      <c r="FR68">
        <v>0.5410121</v>
      </c>
      <c r="FS68">
        <v>17.915559999999999</v>
      </c>
      <c r="FT68" s="1">
        <v>4.1660550000000002E-4</v>
      </c>
      <c r="FU68">
        <v>8.3091769999999995E-2</v>
      </c>
      <c r="FV68">
        <v>0.54104039999999998</v>
      </c>
      <c r="FW68">
        <v>17.90925</v>
      </c>
      <c r="FX68" s="1">
        <v>3.8498159999999999E-4</v>
      </c>
      <c r="FY68">
        <v>7.6479519999999995E-2</v>
      </c>
      <c r="FZ68">
        <v>0.54106509999999997</v>
      </c>
      <c r="GA68">
        <v>17.787430000000001</v>
      </c>
      <c r="GB68" s="1">
        <v>3.6024819999999998E-4</v>
      </c>
      <c r="GC68">
        <v>7.1291099999999996E-2</v>
      </c>
      <c r="GD68">
        <v>0.54107519999999998</v>
      </c>
      <c r="GE68">
        <v>17.403849999999998</v>
      </c>
      <c r="GF68" s="1">
        <v>3.395909E-4</v>
      </c>
      <c r="GG68">
        <v>6.6958900000000002E-2</v>
      </c>
      <c r="GH68">
        <v>0.54107119999999997</v>
      </c>
      <c r="GI68">
        <v>16.841460000000001</v>
      </c>
      <c r="GJ68" s="1">
        <v>3.214483E-4</v>
      </c>
      <c r="GK68">
        <v>6.3149419999999998E-2</v>
      </c>
      <c r="GL68">
        <v>0.54107669999999997</v>
      </c>
      <c r="GM68">
        <v>16.918880000000001</v>
      </c>
      <c r="GN68" s="1">
        <v>3.0500580000000001E-4</v>
      </c>
      <c r="GO68">
        <v>5.9701810000000001E-2</v>
      </c>
      <c r="GP68">
        <v>0.54106739999999998</v>
      </c>
      <c r="GQ68">
        <v>17.240849999999998</v>
      </c>
      <c r="GR68" s="1">
        <v>2.8973049999999999E-4</v>
      </c>
      <c r="GS68">
        <v>5.6510169999999998E-2</v>
      </c>
      <c r="GT68">
        <v>0.5410722</v>
      </c>
      <c r="GU68">
        <v>17.552790000000002</v>
      </c>
      <c r="GV68" s="1">
        <v>2.7562659999999999E-4</v>
      </c>
      <c r="GW68">
        <v>5.3567040000000003E-2</v>
      </c>
      <c r="GX68">
        <v>0.54107340000000004</v>
      </c>
      <c r="GY68">
        <v>17.925909999999998</v>
      </c>
      <c r="GZ68" s="1">
        <v>2.6252319999999998E-4</v>
      </c>
      <c r="HA68">
        <v>5.085228E-2</v>
      </c>
      <c r="HB68">
        <v>0.54108440000000002</v>
      </c>
      <c r="HC68">
        <v>18.13354</v>
      </c>
      <c r="HD68" s="1">
        <v>2.501561E-4</v>
      </c>
      <c r="HE68">
        <v>4.832289E-2</v>
      </c>
      <c r="HF68">
        <v>0.54107150000000004</v>
      </c>
      <c r="HG68">
        <v>18.098520000000001</v>
      </c>
      <c r="HH68" s="1">
        <v>2.3865799999999999E-4</v>
      </c>
      <c r="HI68">
        <v>4.5986020000000002E-2</v>
      </c>
      <c r="HJ68">
        <v>0.54107139999999998</v>
      </c>
      <c r="HK68">
        <v>17.862880000000001</v>
      </c>
      <c r="HL68" s="1">
        <v>2.278378E-4</v>
      </c>
      <c r="HM68">
        <v>4.3806240000000003E-2</v>
      </c>
      <c r="HN68">
        <v>0.54107090000000002</v>
      </c>
      <c r="HO68">
        <v>17.44537</v>
      </c>
      <c r="HP68" s="1">
        <v>2.1747539999999999E-4</v>
      </c>
      <c r="HQ68">
        <v>4.1741180000000003E-2</v>
      </c>
      <c r="HR68">
        <v>0.54106319999999997</v>
      </c>
      <c r="HS68">
        <v>17.469930000000002</v>
      </c>
      <c r="HT68" s="1">
        <v>2.0754709999999999E-4</v>
      </c>
      <c r="HU68">
        <v>3.977837E-2</v>
      </c>
      <c r="HV68">
        <v>0.54107139999999998</v>
      </c>
      <c r="HW68">
        <v>17.720479999999998</v>
      </c>
      <c r="HX68" s="1">
        <v>1.9821349999999999E-4</v>
      </c>
      <c r="HY68">
        <v>3.7942740000000003E-2</v>
      </c>
      <c r="HZ68">
        <v>0.54108909999999999</v>
      </c>
      <c r="IA68">
        <v>17.961649999999999</v>
      </c>
      <c r="IB68" s="1">
        <v>1.8947739999999999E-4</v>
      </c>
      <c r="IC68">
        <v>3.6235169999999997E-2</v>
      </c>
      <c r="ID68">
        <v>0.54108520000000004</v>
      </c>
      <c r="IE68">
        <v>18.265080000000001</v>
      </c>
      <c r="IF68" s="1">
        <v>1.8129830000000001E-4</v>
      </c>
      <c r="IG68">
        <v>3.4645130000000003E-2</v>
      </c>
      <c r="IH68">
        <v>0.54107329999999998</v>
      </c>
      <c r="II68">
        <v>18.331340000000001</v>
      </c>
      <c r="IJ68" s="1">
        <v>1.7342909999999999E-4</v>
      </c>
      <c r="IK68">
        <v>3.3123760000000002E-2</v>
      </c>
      <c r="IL68">
        <v>0.54106960000000004</v>
      </c>
      <c r="IM68">
        <v>18.20908</v>
      </c>
      <c r="IN68" s="1">
        <v>1.6595609999999999E-4</v>
      </c>
      <c r="IO68">
        <v>3.1682950000000001E-2</v>
      </c>
      <c r="IP68">
        <v>0.54108160000000005</v>
      </c>
      <c r="IQ68">
        <v>17.855720000000002</v>
      </c>
      <c r="IR68" s="1">
        <v>1.5892670000000001E-4</v>
      </c>
      <c r="IS68">
        <v>3.0333329999999999E-2</v>
      </c>
      <c r="IT68">
        <v>0.54108540000000005</v>
      </c>
      <c r="IU68">
        <v>17.278310000000001</v>
      </c>
      <c r="IV68" s="1">
        <v>1.5228679999999999E-4</v>
      </c>
      <c r="IW68">
        <v>2.905804E-2</v>
      </c>
      <c r="IX68">
        <v>0.54107050000000001</v>
      </c>
      <c r="IY68">
        <v>16.973960000000002</v>
      </c>
      <c r="IZ68" s="1">
        <v>1.459993E-4</v>
      </c>
      <c r="JA68">
        <v>2.785342E-2</v>
      </c>
      <c r="JB68">
        <v>0.54109169999999995</v>
      </c>
      <c r="JC68">
        <v>16.538889999999999</v>
      </c>
      <c r="JD68" s="1">
        <v>1.4003369999999999E-4</v>
      </c>
      <c r="JE68">
        <v>2.671229E-2</v>
      </c>
      <c r="JF68">
        <v>0.54107490000000003</v>
      </c>
      <c r="JG68">
        <v>16.363700000000001</v>
      </c>
      <c r="JH68" s="1">
        <v>1.343483E-4</v>
      </c>
      <c r="JI68">
        <v>2.5625869999999999E-2</v>
      </c>
      <c r="JJ68">
        <v>0.54108730000000005</v>
      </c>
      <c r="JK68">
        <v>16.227150000000002</v>
      </c>
      <c r="JL68" s="1">
        <v>1.288815E-4</v>
      </c>
      <c r="JM68">
        <v>2.458202E-2</v>
      </c>
      <c r="JN68">
        <v>0.54107349999999999</v>
      </c>
      <c r="JO68">
        <v>16.377600000000001</v>
      </c>
      <c r="JP68" s="1">
        <v>1.2376609999999999E-4</v>
      </c>
      <c r="JQ68">
        <v>2.36063E-2</v>
      </c>
      <c r="JR68">
        <v>0.54106399999999999</v>
      </c>
      <c r="JS68">
        <v>16.791689999999999</v>
      </c>
      <c r="JT68" s="1">
        <v>1.1894229999999999E-4</v>
      </c>
      <c r="JU68">
        <v>2.2686660000000001E-2</v>
      </c>
      <c r="JV68">
        <v>0.54106600000000005</v>
      </c>
      <c r="JW68">
        <v>17.20712</v>
      </c>
      <c r="JX68" s="1">
        <v>1.143231E-4</v>
      </c>
      <c r="JY68">
        <v>2.1804230000000001E-2</v>
      </c>
      <c r="JZ68">
        <v>0.54108920000000005</v>
      </c>
      <c r="KA68">
        <v>17.283560000000001</v>
      </c>
      <c r="KB68" s="1">
        <v>1.0997020000000001E-4</v>
      </c>
      <c r="KC68">
        <v>2.0970880000000001E-2</v>
      </c>
      <c r="KD68">
        <v>0.54106659999999995</v>
      </c>
      <c r="KE68">
        <v>17.742540000000002</v>
      </c>
      <c r="KF68" s="1">
        <v>1.0580130000000001E-4</v>
      </c>
      <c r="KG68">
        <v>2.0176240000000002E-2</v>
      </c>
      <c r="KH68">
        <v>0.54101980000000005</v>
      </c>
      <c r="KI68">
        <v>18.012899999999998</v>
      </c>
      <c r="KJ68" s="1">
        <v>1.018221E-4</v>
      </c>
      <c r="KK68">
        <v>1.9419100000000002E-2</v>
      </c>
      <c r="KL68">
        <v>0.54094370000000003</v>
      </c>
      <c r="KM68">
        <v>18.244289999999999</v>
      </c>
      <c r="KN68" s="1">
        <v>9.8043320000000005E-5</v>
      </c>
      <c r="KO68">
        <v>1.8701260000000001E-2</v>
      </c>
      <c r="KP68">
        <v>0.54080839999999997</v>
      </c>
      <c r="KQ68">
        <v>18.326550000000001</v>
      </c>
      <c r="KR68" s="1">
        <v>9.4935979999999999E-5</v>
      </c>
      <c r="KS68">
        <v>1.8107310000000001E-2</v>
      </c>
      <c r="KT68">
        <v>0.54064979999999996</v>
      </c>
      <c r="KU68">
        <v>18.143419999999999</v>
      </c>
      <c r="KV68" s="1">
        <v>9.3342529999999998E-5</v>
      </c>
      <c r="KW68">
        <v>1.7799539999999999E-2</v>
      </c>
      <c r="KX68">
        <v>0.54046499999999997</v>
      </c>
      <c r="KY68">
        <v>17.692799999999998</v>
      </c>
      <c r="KZ68" s="1">
        <v>9.267961E-5</v>
      </c>
      <c r="LA68">
        <v>1.767668E-2</v>
      </c>
      <c r="LB68">
        <v>0.54028830000000005</v>
      </c>
      <c r="LC68">
        <v>17.14293</v>
      </c>
      <c r="LD68" s="1">
        <v>9.1573810000000001E-5</v>
      </c>
      <c r="LE68">
        <v>1.7476769999999999E-2</v>
      </c>
      <c r="LF68">
        <v>0.54010130000000001</v>
      </c>
      <c r="LG68">
        <v>16.622060000000001</v>
      </c>
      <c r="LH68" s="1">
        <v>8.9602699999999995E-5</v>
      </c>
      <c r="LI68" s="1">
        <v>1.7111060000000001E-2</v>
      </c>
      <c r="LJ68">
        <v>0.53994569999999997</v>
      </c>
      <c r="LK68">
        <v>16.859870000000001</v>
      </c>
      <c r="LL68">
        <v>8.7024440000000003E-5</v>
      </c>
      <c r="LM68" s="1">
        <v>1.6627719999999999E-2</v>
      </c>
      <c r="LN68">
        <v>0.53980919999999999</v>
      </c>
      <c r="LO68">
        <v>17.228570000000001</v>
      </c>
      <c r="LP68" s="1">
        <v>8.4155140000000006E-5</v>
      </c>
      <c r="LQ68" s="1">
        <v>1.6084520000000001E-2</v>
      </c>
      <c r="LR68">
        <v>0.53973819999999995</v>
      </c>
      <c r="LS68">
        <v>17.72118</v>
      </c>
      <c r="LT68" s="1">
        <v>8.1170539999999994E-5</v>
      </c>
      <c r="LU68" s="1">
        <v>1.5517400000000001E-2</v>
      </c>
      <c r="LV68">
        <v>0.53969540000000005</v>
      </c>
      <c r="LW68">
        <v>18.592459999999999</v>
      </c>
      <c r="LX68" s="1">
        <v>7.7856999999999997E-5</v>
      </c>
      <c r="LY68" s="1">
        <v>1.489004E-2</v>
      </c>
      <c r="LZ68">
        <v>0.539659</v>
      </c>
      <c r="MA68">
        <v>19.3217</v>
      </c>
      <c r="MB68" s="1">
        <v>7.3608800000000006E-5</v>
      </c>
      <c r="MC68" s="1">
        <v>1.408614E-2</v>
      </c>
      <c r="MD68">
        <v>0.53966369999999997</v>
      </c>
      <c r="ME68">
        <v>19.408919999999998</v>
      </c>
      <c r="MF68" s="1">
        <v>6.8847410000000002E-5</v>
      </c>
      <c r="MG68" s="1">
        <v>1.3176439999999999E-2</v>
      </c>
      <c r="MH68">
        <v>0.53967509999999996</v>
      </c>
      <c r="MI68">
        <v>19.024370000000001</v>
      </c>
      <c r="MJ68" s="1">
        <v>6.4631810000000001E-5</v>
      </c>
      <c r="MK68" s="1">
        <v>1.236635E-2</v>
      </c>
      <c r="ML68">
        <v>0.539682</v>
      </c>
      <c r="MM68">
        <v>18.765419999999999</v>
      </c>
      <c r="MN68" s="1">
        <v>6.1321800000000006E-5</v>
      </c>
      <c r="MO68" s="1">
        <v>1.172928E-2</v>
      </c>
      <c r="MP68">
        <v>0.53967600000000004</v>
      </c>
      <c r="MQ68">
        <v>19.157550000000001</v>
      </c>
      <c r="MR68" s="1">
        <v>5.8655800000000002E-5</v>
      </c>
      <c r="MS68" s="1">
        <v>1.1217100000000001E-2</v>
      </c>
      <c r="MT68">
        <v>0.53959409999999997</v>
      </c>
      <c r="MU68">
        <v>19.464449999999999</v>
      </c>
      <c r="MV68" s="1">
        <v>5.6378410000000003E-5</v>
      </c>
      <c r="MW68" s="1">
        <v>1.07805E-2</v>
      </c>
      <c r="MX68">
        <v>0.53941450000000002</v>
      </c>
      <c r="MY68">
        <v>19.322849999999999</v>
      </c>
      <c r="MZ68" s="1">
        <v>5.4340750000000003E-5</v>
      </c>
      <c r="NA68" s="1">
        <v>1.0393009999999999E-2</v>
      </c>
      <c r="NB68">
        <v>0.53913299999999997</v>
      </c>
      <c r="NC68">
        <v>19.257549999999998</v>
      </c>
      <c r="ND68" s="1">
        <v>5.2997349999999998E-5</v>
      </c>
      <c r="NE68" s="1">
        <v>1.0134270000000001E-2</v>
      </c>
      <c r="NF68">
        <v>0.53881749999999995</v>
      </c>
      <c r="NG68">
        <v>19.28755</v>
      </c>
      <c r="NH68" s="1">
        <v>5.3266239999999998E-5</v>
      </c>
      <c r="NI68" s="1">
        <v>1.018028E-2</v>
      </c>
      <c r="NJ68">
        <v>0.53845189999999998</v>
      </c>
      <c r="NK68">
        <v>19.33379</v>
      </c>
      <c r="NL68" s="1">
        <v>5.4540260000000001E-5</v>
      </c>
      <c r="NM68" s="1">
        <v>1.0427489999999999E-2</v>
      </c>
      <c r="NN68">
        <v>0.53808180000000005</v>
      </c>
      <c r="NO68">
        <v>19.168230000000001</v>
      </c>
      <c r="NP68" s="1">
        <v>5.5299230000000003E-5</v>
      </c>
      <c r="NQ68" s="1">
        <v>1.0584659999999999E-2</v>
      </c>
      <c r="NR68">
        <v>0.53773629999999994</v>
      </c>
      <c r="NS68">
        <v>18.666630000000001</v>
      </c>
      <c r="NT68" s="1">
        <v>5.4970699999999999E-5</v>
      </c>
      <c r="NU68" s="1">
        <v>1.0534379999999999E-2</v>
      </c>
      <c r="NV68">
        <v>0.5373696</v>
      </c>
      <c r="NW68">
        <v>18.245149999999999</v>
      </c>
      <c r="NX68" s="1">
        <v>5.383196E-5</v>
      </c>
      <c r="NY68" s="1">
        <v>1.032597E-2</v>
      </c>
      <c r="NZ68">
        <v>0.53708829999999996</v>
      </c>
      <c r="OA68">
        <v>18.247730000000001</v>
      </c>
      <c r="OB68" s="1">
        <v>5.2258710000000002E-5</v>
      </c>
      <c r="OC68" s="1">
        <v>1.0031150000000001E-2</v>
      </c>
      <c r="OD68">
        <v>0.53692589999999996</v>
      </c>
      <c r="OE68">
        <v>18.10857</v>
      </c>
      <c r="OF68" s="1">
        <v>5.0517060000000002E-5</v>
      </c>
      <c r="OG68" s="1">
        <v>9.6997720000000006E-3</v>
      </c>
      <c r="OH68">
        <v>0.53682300000000005</v>
      </c>
      <c r="OI68">
        <v>17.923290000000001</v>
      </c>
      <c r="OJ68" s="1">
        <v>4.8363879999999998E-5</v>
      </c>
      <c r="OK68" s="1">
        <v>9.2915719999999997E-3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0.69727039999999996</v>
      </c>
      <c r="G69">
        <v>16.274889999999999</v>
      </c>
      <c r="H69" s="1">
        <v>4.9787719999999999E-15</v>
      </c>
      <c r="I69" s="1">
        <v>2.0212290000000001E-12</v>
      </c>
      <c r="J69">
        <v>0.69575350000000002</v>
      </c>
      <c r="K69">
        <v>16.433730000000001</v>
      </c>
      <c r="L69" s="1">
        <v>8.3319740000000007E-3</v>
      </c>
      <c r="M69" s="1">
        <v>2.0051359999999998</v>
      </c>
      <c r="N69">
        <v>0.69428630000000002</v>
      </c>
      <c r="O69">
        <v>16.75282</v>
      </c>
      <c r="P69">
        <v>32.220529999999997</v>
      </c>
      <c r="Q69">
        <v>10632.06</v>
      </c>
      <c r="R69">
        <v>0.69281210000000004</v>
      </c>
      <c r="S69">
        <v>16.752659999999999</v>
      </c>
      <c r="T69">
        <v>179.5575</v>
      </c>
      <c r="U69">
        <v>70979.7</v>
      </c>
      <c r="V69">
        <v>0.69141189999999997</v>
      </c>
      <c r="W69">
        <v>16.623329999999999</v>
      </c>
      <c r="X69">
        <v>77.358069999999998</v>
      </c>
      <c r="Y69">
        <v>34767.68</v>
      </c>
      <c r="Z69">
        <v>0.69000209999999995</v>
      </c>
      <c r="AA69">
        <v>16.27178</v>
      </c>
      <c r="AB69">
        <v>8.2375869999999995</v>
      </c>
      <c r="AC69">
        <v>4062.8449999999998</v>
      </c>
      <c r="AD69">
        <v>0.68854320000000002</v>
      </c>
      <c r="AE69">
        <v>15.751860000000001</v>
      </c>
      <c r="AF69">
        <v>0.44976549999999998</v>
      </c>
      <c r="AG69">
        <v>228.69290000000001</v>
      </c>
      <c r="AH69">
        <v>0.68668399999999996</v>
      </c>
      <c r="AI69">
        <v>15.328530000000001</v>
      </c>
      <c r="AJ69">
        <v>8.0102939999999997E-2</v>
      </c>
      <c r="AK69">
        <v>34.281610000000001</v>
      </c>
      <c r="AL69">
        <v>0.68398890000000001</v>
      </c>
      <c r="AM69">
        <v>15.45477</v>
      </c>
      <c r="AN69">
        <v>6.3429410000000006E-2</v>
      </c>
      <c r="AO69">
        <v>26.060269999999999</v>
      </c>
      <c r="AP69">
        <v>0.68040809999999996</v>
      </c>
      <c r="AQ69">
        <v>15.67836</v>
      </c>
      <c r="AR69" s="1">
        <v>6.074367E-2</v>
      </c>
      <c r="AS69">
        <v>24.83803</v>
      </c>
      <c r="AT69">
        <v>0.67611279999999996</v>
      </c>
      <c r="AU69">
        <v>15.878769999999999</v>
      </c>
      <c r="AV69" s="1">
        <v>6.7730609999999997E-2</v>
      </c>
      <c r="AW69">
        <v>27.625710000000002</v>
      </c>
      <c r="AX69">
        <v>0.67136560000000001</v>
      </c>
      <c r="AY69">
        <v>15.89204</v>
      </c>
      <c r="AZ69" s="1">
        <v>7.4678880000000003E-2</v>
      </c>
      <c r="BA69">
        <v>30.776</v>
      </c>
      <c r="BB69">
        <v>0.66646470000000002</v>
      </c>
      <c r="BC69">
        <v>15.886100000000001</v>
      </c>
      <c r="BD69">
        <v>7.4162130000000007E-2</v>
      </c>
      <c r="BE69">
        <v>30.93571</v>
      </c>
      <c r="BF69">
        <v>0.66134709999999997</v>
      </c>
      <c r="BG69">
        <v>15.68647</v>
      </c>
      <c r="BH69" s="1">
        <v>6.8853529999999996E-2</v>
      </c>
      <c r="BI69">
        <v>28.996230000000001</v>
      </c>
      <c r="BJ69">
        <v>0.65600930000000002</v>
      </c>
      <c r="BK69">
        <v>15.47885</v>
      </c>
      <c r="BL69" s="1">
        <v>6.1930760000000001E-2</v>
      </c>
      <c r="BM69">
        <v>26.308620000000001</v>
      </c>
      <c r="BN69">
        <v>0.65055359999999995</v>
      </c>
      <c r="BO69">
        <v>15.540710000000001</v>
      </c>
      <c r="BP69">
        <v>5.4720249999999998E-2</v>
      </c>
      <c r="BQ69">
        <v>23.433589999999999</v>
      </c>
      <c r="BR69">
        <v>0.64520809999999995</v>
      </c>
      <c r="BS69">
        <v>15.93399</v>
      </c>
      <c r="BT69" s="1">
        <v>4.8100749999999998E-2</v>
      </c>
      <c r="BU69">
        <v>20.754259999999999</v>
      </c>
      <c r="BV69">
        <v>0.640185</v>
      </c>
      <c r="BW69">
        <v>16.480989999999998</v>
      </c>
      <c r="BX69" s="1">
        <v>4.2167639999999999E-2</v>
      </c>
      <c r="BY69">
        <v>18.32038</v>
      </c>
      <c r="BZ69">
        <v>0.63486489999999995</v>
      </c>
      <c r="CA69">
        <v>16.98001</v>
      </c>
      <c r="CB69" s="1">
        <v>3.6933630000000002E-2</v>
      </c>
      <c r="CC69">
        <v>16.160710000000002</v>
      </c>
      <c r="CD69">
        <v>0.62939529999999999</v>
      </c>
      <c r="CE69">
        <v>16.99465</v>
      </c>
      <c r="CF69" s="1">
        <v>3.24336E-2</v>
      </c>
      <c r="CG69">
        <v>14.295540000000001</v>
      </c>
      <c r="CH69">
        <v>0.62379260000000003</v>
      </c>
      <c r="CI69">
        <v>16.789770000000001</v>
      </c>
      <c r="CJ69" s="1">
        <v>2.8593759999999999E-2</v>
      </c>
      <c r="CK69">
        <v>12.69791</v>
      </c>
      <c r="CL69">
        <v>0.61805960000000004</v>
      </c>
      <c r="CM69">
        <v>16.37538</v>
      </c>
      <c r="CN69" s="1">
        <v>2.511043E-2</v>
      </c>
      <c r="CO69">
        <v>11.247389999999999</v>
      </c>
      <c r="CP69">
        <v>0.61210909999999996</v>
      </c>
      <c r="CQ69">
        <v>15.818020000000001</v>
      </c>
      <c r="CR69" s="1">
        <v>2.1840289999999998E-2</v>
      </c>
      <c r="CS69">
        <v>9.868601</v>
      </c>
      <c r="CT69">
        <v>0.60621990000000003</v>
      </c>
      <c r="CU69">
        <v>15.537699999999999</v>
      </c>
      <c r="CV69" s="1">
        <v>1.8953859999999999E-2</v>
      </c>
      <c r="CW69">
        <v>8.6341479999999997</v>
      </c>
      <c r="CX69">
        <v>0.60113050000000001</v>
      </c>
      <c r="CY69">
        <v>15.693020000000001</v>
      </c>
      <c r="CZ69" s="1">
        <v>1.6455020000000001E-2</v>
      </c>
      <c r="DA69">
        <v>7.5448950000000004</v>
      </c>
      <c r="DB69">
        <v>0.5958658</v>
      </c>
      <c r="DC69">
        <v>16.061029999999999</v>
      </c>
      <c r="DD69" s="1">
        <v>1.42731E-2</v>
      </c>
      <c r="DE69">
        <v>6.5884349999999996</v>
      </c>
      <c r="DF69">
        <v>0.5906401</v>
      </c>
      <c r="DG69">
        <v>16.498760000000001</v>
      </c>
      <c r="DH69" s="1">
        <v>1.234938E-2</v>
      </c>
      <c r="DI69">
        <v>5.7382669999999996</v>
      </c>
      <c r="DJ69">
        <v>0.5854819</v>
      </c>
      <c r="DK69">
        <v>16.651520000000001</v>
      </c>
      <c r="DL69" s="1">
        <v>1.0672350000000001E-2</v>
      </c>
      <c r="DM69">
        <v>4.9899550000000001</v>
      </c>
      <c r="DN69">
        <v>0.58011789999999996</v>
      </c>
      <c r="DO69">
        <v>16.79562</v>
      </c>
      <c r="DP69" s="1">
        <v>9.2340129999999992E-3</v>
      </c>
      <c r="DQ69">
        <v>4.3467279999999997</v>
      </c>
      <c r="DR69">
        <v>0.57443710000000003</v>
      </c>
      <c r="DS69">
        <v>16.700900000000001</v>
      </c>
      <c r="DT69" s="1">
        <v>7.991359E-3</v>
      </c>
      <c r="DU69">
        <v>3.7901020000000001</v>
      </c>
      <c r="DV69">
        <v>0.5692526</v>
      </c>
      <c r="DW69">
        <v>16.331499999999998</v>
      </c>
      <c r="DX69" s="1">
        <v>6.8935139999999999E-3</v>
      </c>
      <c r="DY69">
        <v>3.2916989999999999</v>
      </c>
      <c r="DZ69">
        <v>0.56477980000000005</v>
      </c>
      <c r="EA69">
        <v>16.117709999999999</v>
      </c>
      <c r="EB69" s="1">
        <v>5.9066279999999997E-3</v>
      </c>
      <c r="EC69">
        <v>2.836071</v>
      </c>
      <c r="ED69">
        <v>0.56099840000000001</v>
      </c>
      <c r="EE69">
        <v>16.24869</v>
      </c>
      <c r="EF69" s="1">
        <v>5.0357939999999997E-3</v>
      </c>
      <c r="EG69">
        <v>2.4279609999999998</v>
      </c>
      <c r="EH69">
        <v>0.55834070000000002</v>
      </c>
      <c r="EI69">
        <v>16.70955</v>
      </c>
      <c r="EJ69" s="1">
        <v>4.2836439999999996E-3</v>
      </c>
      <c r="EK69">
        <v>2.0696789999999998</v>
      </c>
      <c r="EL69">
        <v>0.55695380000000005</v>
      </c>
      <c r="EM69">
        <v>17.209379999999999</v>
      </c>
      <c r="EN69" s="1">
        <v>3.5779850000000001E-3</v>
      </c>
      <c r="EO69">
        <v>1.73299</v>
      </c>
      <c r="EP69">
        <v>0.55647829999999998</v>
      </c>
      <c r="EQ69">
        <v>17.2728</v>
      </c>
      <c r="ER69" s="1">
        <v>2.7742880000000002E-3</v>
      </c>
      <c r="ES69">
        <v>1.351531</v>
      </c>
      <c r="ET69">
        <v>0.55645409999999995</v>
      </c>
      <c r="EU69">
        <v>17.020589999999999</v>
      </c>
      <c r="EV69">
        <v>1.9464529999999999E-3</v>
      </c>
      <c r="EW69">
        <v>0.95262550000000001</v>
      </c>
      <c r="EX69">
        <v>0.55659990000000004</v>
      </c>
      <c r="EY69">
        <v>16.858560000000001</v>
      </c>
      <c r="EZ69" s="1">
        <v>1.2965069999999999E-3</v>
      </c>
      <c r="FA69">
        <v>0.63376529999999998</v>
      </c>
      <c r="FB69">
        <v>0.55676219999999998</v>
      </c>
      <c r="FC69">
        <v>16.878270000000001</v>
      </c>
      <c r="FD69" s="1">
        <v>8.880998E-4</v>
      </c>
      <c r="FE69">
        <v>0.43077789999999999</v>
      </c>
      <c r="FF69">
        <v>0.55689560000000005</v>
      </c>
      <c r="FG69">
        <v>17.52403</v>
      </c>
      <c r="FH69" s="1">
        <v>6.6070359999999999E-4</v>
      </c>
      <c r="FI69">
        <v>0.31712770000000001</v>
      </c>
      <c r="FJ69">
        <v>0.55701129999999999</v>
      </c>
      <c r="FK69">
        <v>17.916450000000001</v>
      </c>
      <c r="FL69" s="1">
        <v>5.364724E-4</v>
      </c>
      <c r="FM69">
        <v>0.25503140000000002</v>
      </c>
      <c r="FN69">
        <v>0.55707989999999996</v>
      </c>
      <c r="FO69">
        <v>18.0456</v>
      </c>
      <c r="FP69" s="1">
        <v>4.6467649999999997E-4</v>
      </c>
      <c r="FQ69">
        <v>0.2192547</v>
      </c>
      <c r="FR69">
        <v>0.55713820000000003</v>
      </c>
      <c r="FS69">
        <v>17.970590000000001</v>
      </c>
      <c r="FT69" s="1">
        <v>4.1922360000000002E-4</v>
      </c>
      <c r="FU69">
        <v>0.19662850000000001</v>
      </c>
      <c r="FV69">
        <v>0.55714180000000002</v>
      </c>
      <c r="FW69">
        <v>17.926130000000001</v>
      </c>
      <c r="FX69" s="1">
        <v>3.869543E-4</v>
      </c>
      <c r="FY69">
        <v>0.18062909999999999</v>
      </c>
      <c r="FZ69">
        <v>0.55718120000000004</v>
      </c>
      <c r="GA69">
        <v>17.807289999999998</v>
      </c>
      <c r="GB69" s="1">
        <v>3.6184610000000001E-4</v>
      </c>
      <c r="GC69">
        <v>0.16818459999999999</v>
      </c>
      <c r="GD69">
        <v>0.55717589999999995</v>
      </c>
      <c r="GE69">
        <v>17.464490000000001</v>
      </c>
      <c r="GF69" s="1">
        <v>3.40966E-4</v>
      </c>
      <c r="GG69">
        <v>0.157861</v>
      </c>
      <c r="GH69">
        <v>0.55718610000000002</v>
      </c>
      <c r="GI69">
        <v>16.94436</v>
      </c>
      <c r="GJ69" s="1">
        <v>3.2268070000000002E-4</v>
      </c>
      <c r="GK69">
        <v>0.14882529999999999</v>
      </c>
      <c r="GL69">
        <v>0.5571893</v>
      </c>
      <c r="GM69">
        <v>17.029419999999998</v>
      </c>
      <c r="GN69" s="1">
        <v>3.0613640000000001E-4</v>
      </c>
      <c r="GO69">
        <v>0.1406703</v>
      </c>
      <c r="GP69">
        <v>0.55718440000000002</v>
      </c>
      <c r="GQ69">
        <v>17.323340000000002</v>
      </c>
      <c r="GR69" s="1">
        <v>2.9078639999999999E-4</v>
      </c>
      <c r="GS69">
        <v>0.13313549999999999</v>
      </c>
      <c r="GT69">
        <v>0.55718469999999998</v>
      </c>
      <c r="GU69">
        <v>17.62509</v>
      </c>
      <c r="GV69" s="1">
        <v>2.7659800000000002E-4</v>
      </c>
      <c r="GW69">
        <v>0.1261786</v>
      </c>
      <c r="GX69">
        <v>0.55718659999999998</v>
      </c>
      <c r="GY69">
        <v>17.973220000000001</v>
      </c>
      <c r="GZ69" s="1">
        <v>2.6342830000000001E-4</v>
      </c>
      <c r="HA69">
        <v>0.1197681</v>
      </c>
      <c r="HB69">
        <v>0.55717799999999995</v>
      </c>
      <c r="HC69">
        <v>18.142969999999998</v>
      </c>
      <c r="HD69" s="1">
        <v>2.5099870000000002E-4</v>
      </c>
      <c r="HE69">
        <v>0.1137981</v>
      </c>
      <c r="HF69">
        <v>0.55718449999999997</v>
      </c>
      <c r="HG69">
        <v>18.114100000000001</v>
      </c>
      <c r="HH69" s="1">
        <v>2.394392E-4</v>
      </c>
      <c r="HI69">
        <v>0.1082765</v>
      </c>
      <c r="HJ69">
        <v>0.55718409999999996</v>
      </c>
      <c r="HK69">
        <v>17.913270000000001</v>
      </c>
      <c r="HL69" s="1">
        <v>2.2857429999999999E-4</v>
      </c>
      <c r="HM69">
        <v>0.1031369</v>
      </c>
      <c r="HN69">
        <v>0.55718369999999995</v>
      </c>
      <c r="HO69">
        <v>17.531849999999999</v>
      </c>
      <c r="HP69" s="1">
        <v>2.181773E-4</v>
      </c>
      <c r="HQ69">
        <v>9.8273810000000003E-2</v>
      </c>
      <c r="HR69">
        <v>0.55717680000000003</v>
      </c>
      <c r="HS69">
        <v>17.58051</v>
      </c>
      <c r="HT69" s="1">
        <v>2.0821049999999999E-4</v>
      </c>
      <c r="HU69">
        <v>9.3648110000000007E-2</v>
      </c>
      <c r="HV69">
        <v>0.55718100000000004</v>
      </c>
      <c r="HW69">
        <v>17.8186</v>
      </c>
      <c r="HX69" s="1">
        <v>1.988313E-4</v>
      </c>
      <c r="HY69">
        <v>8.9316049999999994E-2</v>
      </c>
      <c r="HZ69">
        <v>0.55718500000000004</v>
      </c>
      <c r="IA69">
        <v>18.045649999999998</v>
      </c>
      <c r="IB69" s="1">
        <v>1.9005350000000001E-4</v>
      </c>
      <c r="IC69">
        <v>8.5286710000000002E-2</v>
      </c>
      <c r="ID69">
        <v>0.55718080000000003</v>
      </c>
      <c r="IE69">
        <v>18.319269999999999</v>
      </c>
      <c r="IF69" s="1">
        <v>1.8183920000000001E-4</v>
      </c>
      <c r="IG69">
        <v>8.1536170000000005E-2</v>
      </c>
      <c r="IH69">
        <v>0.55718570000000001</v>
      </c>
      <c r="II69">
        <v>18.35163</v>
      </c>
      <c r="IJ69" s="1">
        <v>1.7395059999999999E-4</v>
      </c>
      <c r="IK69">
        <v>7.7957540000000006E-2</v>
      </c>
      <c r="IL69">
        <v>0.55718129999999999</v>
      </c>
      <c r="IM69">
        <v>18.231909999999999</v>
      </c>
      <c r="IN69" s="1">
        <v>1.664421E-4</v>
      </c>
      <c r="IO69">
        <v>7.4557449999999997E-2</v>
      </c>
      <c r="IP69">
        <v>0.55717640000000002</v>
      </c>
      <c r="IQ69">
        <v>17.90532</v>
      </c>
      <c r="IR69" s="1">
        <v>1.5938620000000001E-4</v>
      </c>
      <c r="IS69">
        <v>7.1377940000000001E-2</v>
      </c>
      <c r="IT69">
        <v>0.55718100000000004</v>
      </c>
      <c r="IU69">
        <v>17.366299999999999</v>
      </c>
      <c r="IV69" s="1">
        <v>1.527205E-4</v>
      </c>
      <c r="IW69">
        <v>6.8372160000000001E-2</v>
      </c>
      <c r="IX69">
        <v>0.55718449999999997</v>
      </c>
      <c r="IY69">
        <v>17.090319999999998</v>
      </c>
      <c r="IZ69" s="1">
        <v>1.4640979999999999E-4</v>
      </c>
      <c r="JA69">
        <v>6.5533049999999995E-2</v>
      </c>
      <c r="JB69">
        <v>0.5571874</v>
      </c>
      <c r="JC69">
        <v>16.643360000000001</v>
      </c>
      <c r="JD69" s="1">
        <v>1.4042309999999999E-4</v>
      </c>
      <c r="JE69">
        <v>6.2845730000000002E-2</v>
      </c>
      <c r="JF69">
        <v>0.55718780000000001</v>
      </c>
      <c r="JG69">
        <v>16.458189999999998</v>
      </c>
      <c r="JH69" s="1">
        <v>1.3472150000000001E-4</v>
      </c>
      <c r="JI69">
        <v>6.0288380000000003E-2</v>
      </c>
      <c r="JJ69">
        <v>0.55718369999999995</v>
      </c>
      <c r="JK69">
        <v>16.281420000000001</v>
      </c>
      <c r="JL69" s="1">
        <v>1.292369E-4</v>
      </c>
      <c r="JM69">
        <v>5.7831809999999997E-2</v>
      </c>
      <c r="JN69">
        <v>0.55718699999999999</v>
      </c>
      <c r="JO69">
        <v>16.39912</v>
      </c>
      <c r="JP69" s="1">
        <v>1.2409610000000001E-4</v>
      </c>
      <c r="JQ69">
        <v>5.5527489999999999E-2</v>
      </c>
      <c r="JR69">
        <v>0.55717439999999996</v>
      </c>
      <c r="JS69">
        <v>16.800329999999999</v>
      </c>
      <c r="JT69" s="1">
        <v>1.1925769999999999E-4</v>
      </c>
      <c r="JU69">
        <v>5.3362659999999999E-2</v>
      </c>
      <c r="JV69">
        <v>0.55717700000000003</v>
      </c>
      <c r="JW69">
        <v>17.225829999999998</v>
      </c>
      <c r="JX69" s="1">
        <v>1.146231E-4</v>
      </c>
      <c r="JY69">
        <v>5.1284820000000002E-2</v>
      </c>
      <c r="JZ69">
        <v>0.55718460000000003</v>
      </c>
      <c r="KA69">
        <v>17.335619999999999</v>
      </c>
      <c r="KB69" s="1">
        <v>1.1025440000000001E-4</v>
      </c>
      <c r="KC69">
        <v>4.9322240000000003E-2</v>
      </c>
      <c r="KD69">
        <v>0.55717810000000001</v>
      </c>
      <c r="KE69">
        <v>17.809339999999999</v>
      </c>
      <c r="KF69" s="1">
        <v>1.060728E-4</v>
      </c>
      <c r="KG69">
        <v>4.745129E-2</v>
      </c>
      <c r="KH69">
        <v>0.55714940000000002</v>
      </c>
      <c r="KI69">
        <v>18.064430000000002</v>
      </c>
      <c r="KJ69" s="1">
        <v>1.020812E-4</v>
      </c>
      <c r="KK69">
        <v>4.566858E-2</v>
      </c>
      <c r="KL69">
        <v>0.55703990000000003</v>
      </c>
      <c r="KM69">
        <v>18.299320000000002</v>
      </c>
      <c r="KN69" s="1">
        <v>9.8283740000000005E-5</v>
      </c>
      <c r="KO69">
        <v>4.3975189999999997E-2</v>
      </c>
      <c r="KP69">
        <v>0.55690510000000004</v>
      </c>
      <c r="KQ69">
        <v>18.382840000000002</v>
      </c>
      <c r="KR69" s="1">
        <v>9.5106249999999998E-5</v>
      </c>
      <c r="KS69">
        <v>4.2535160000000002E-2</v>
      </c>
      <c r="KT69">
        <v>0.55673859999999997</v>
      </c>
      <c r="KU69">
        <v>18.18788</v>
      </c>
      <c r="KV69" s="1">
        <v>9.3407429999999998E-5</v>
      </c>
      <c r="KW69">
        <v>4.1736889999999999E-2</v>
      </c>
      <c r="KX69">
        <v>0.55654400000000004</v>
      </c>
      <c r="KY69">
        <v>17.751090000000001</v>
      </c>
      <c r="KZ69" s="1">
        <v>9.2721910000000005E-5</v>
      </c>
      <c r="LA69">
        <v>4.1427779999999997E-2</v>
      </c>
      <c r="LB69">
        <v>0.55635860000000004</v>
      </c>
      <c r="LC69">
        <v>17.21367</v>
      </c>
      <c r="LD69" s="1">
        <v>9.1668610000000006E-5</v>
      </c>
      <c r="LE69">
        <v>4.0996610000000003E-2</v>
      </c>
      <c r="LF69">
        <v>0.55615959999999998</v>
      </c>
      <c r="LG69">
        <v>16.707909999999998</v>
      </c>
      <c r="LH69" s="1">
        <v>8.9751590000000002E-5</v>
      </c>
      <c r="LI69">
        <v>4.0180390000000003E-2</v>
      </c>
      <c r="LJ69">
        <v>0.55598539999999996</v>
      </c>
      <c r="LK69">
        <v>16.950030000000002</v>
      </c>
      <c r="LL69" s="1">
        <v>8.7204309999999995E-5</v>
      </c>
      <c r="LM69">
        <v>3.9072469999999998E-2</v>
      </c>
      <c r="LN69">
        <v>0.55582989999999999</v>
      </c>
      <c r="LO69">
        <v>17.299150000000001</v>
      </c>
      <c r="LP69" s="1">
        <v>8.4349250000000006E-5</v>
      </c>
      <c r="LQ69">
        <v>3.7811879999999999E-2</v>
      </c>
      <c r="LR69">
        <v>0.55572889999999997</v>
      </c>
      <c r="LS69">
        <v>17.789829999999998</v>
      </c>
      <c r="LT69" s="1">
        <v>8.137114E-5</v>
      </c>
      <c r="LU69">
        <v>3.6489460000000001E-2</v>
      </c>
      <c r="LV69">
        <v>0.55566839999999995</v>
      </c>
      <c r="LW69">
        <v>18.63045</v>
      </c>
      <c r="LX69" s="1">
        <v>7.8097259999999999E-5</v>
      </c>
      <c r="LY69">
        <v>3.5047410000000001E-2</v>
      </c>
      <c r="LZ69">
        <v>0.55565710000000001</v>
      </c>
      <c r="MA69">
        <v>19.319739999999999</v>
      </c>
      <c r="MB69" s="1">
        <v>7.3915050000000003E-5</v>
      </c>
      <c r="MC69">
        <v>3.3212899999999997E-2</v>
      </c>
      <c r="MD69">
        <v>0.55565770000000003</v>
      </c>
      <c r="ME69">
        <v>19.424140000000001</v>
      </c>
      <c r="MF69" s="1">
        <v>6.9159239999999996E-5</v>
      </c>
      <c r="MG69">
        <v>3.1089249999999999E-2</v>
      </c>
      <c r="MH69">
        <v>0.55566110000000002</v>
      </c>
      <c r="MI69">
        <v>19.076730000000001</v>
      </c>
      <c r="MJ69" s="1">
        <v>6.4887340000000001E-5</v>
      </c>
      <c r="MK69">
        <v>2.9152830000000001E-2</v>
      </c>
      <c r="ML69">
        <v>0.55566599999999999</v>
      </c>
      <c r="MM69">
        <v>18.839279999999999</v>
      </c>
      <c r="MN69" s="1">
        <v>6.152144E-5</v>
      </c>
      <c r="MO69">
        <v>2.761951E-2</v>
      </c>
      <c r="MP69">
        <v>0.55566020000000005</v>
      </c>
      <c r="MQ69">
        <v>19.245360000000002</v>
      </c>
      <c r="MR69" s="1">
        <v>5.8820899999999998E-5</v>
      </c>
      <c r="MS69">
        <v>2.6394270000000001E-2</v>
      </c>
      <c r="MT69">
        <v>0.5555639</v>
      </c>
      <c r="MU69">
        <v>19.570409999999999</v>
      </c>
      <c r="MV69" s="1">
        <v>5.6522879999999999E-5</v>
      </c>
      <c r="MW69">
        <v>2.5355630000000001E-2</v>
      </c>
      <c r="MX69">
        <v>0.55538270000000001</v>
      </c>
      <c r="MY69">
        <v>19.454000000000001</v>
      </c>
      <c r="MZ69" s="1">
        <v>5.4465490000000002E-5</v>
      </c>
      <c r="NA69">
        <v>2.4433659999999999E-2</v>
      </c>
      <c r="NB69">
        <v>0.55509699999999995</v>
      </c>
      <c r="NC69">
        <v>19.351700000000001</v>
      </c>
      <c r="ND69" s="1">
        <v>5.3048279999999997E-5</v>
      </c>
      <c r="NE69">
        <v>2.3776680000000001E-2</v>
      </c>
      <c r="NF69">
        <v>0.55477100000000001</v>
      </c>
      <c r="NG69">
        <v>19.317920000000001</v>
      </c>
      <c r="NH69" s="1">
        <v>5.3204520000000003E-5</v>
      </c>
      <c r="NI69">
        <v>2.3801449999999998E-2</v>
      </c>
      <c r="NJ69">
        <v>0.55436920000000001</v>
      </c>
      <c r="NK69">
        <v>19.355589999999999</v>
      </c>
      <c r="NL69" s="1">
        <v>5.4453809999999998E-5</v>
      </c>
      <c r="NM69">
        <v>2.435791E-2</v>
      </c>
      <c r="NN69">
        <v>0.55397399999999997</v>
      </c>
      <c r="NO69">
        <v>19.22147</v>
      </c>
      <c r="NP69" s="1">
        <v>5.5274459999999998E-5</v>
      </c>
      <c r="NQ69">
        <v>2.4768970000000001E-2</v>
      </c>
      <c r="NR69">
        <v>0.55357959999999995</v>
      </c>
      <c r="NS69">
        <v>18.75433</v>
      </c>
      <c r="NT69" s="1">
        <v>5.5015619999999997E-5</v>
      </c>
      <c r="NU69">
        <v>2.4703470000000002E-2</v>
      </c>
      <c r="NV69">
        <v>0.55320080000000005</v>
      </c>
      <c r="NW69">
        <v>18.356619999999999</v>
      </c>
      <c r="NX69" s="1">
        <v>5.3920489999999999E-5</v>
      </c>
      <c r="NY69">
        <v>2.4248559999999999E-2</v>
      </c>
      <c r="NZ69">
        <v>0.55288649999999995</v>
      </c>
      <c r="OA69">
        <v>18.35303</v>
      </c>
      <c r="OB69" s="1">
        <v>5.2368219999999999E-5</v>
      </c>
      <c r="OC69">
        <v>2.357455E-2</v>
      </c>
      <c r="OD69">
        <v>0.55267379999999999</v>
      </c>
      <c r="OE69">
        <v>18.198239999999998</v>
      </c>
      <c r="OF69" s="1">
        <v>5.0637350000000001E-5</v>
      </c>
      <c r="OG69">
        <v>2.280714E-2</v>
      </c>
      <c r="OH69">
        <v>0.55255620000000005</v>
      </c>
      <c r="OI69">
        <v>18.000389999999999</v>
      </c>
      <c r="OJ69" s="1">
        <v>4.8531449999999998E-5</v>
      </c>
      <c r="OK69">
        <v>2.188383E-2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0.6138673</v>
      </c>
      <c r="G70">
        <v>16.315110000000001</v>
      </c>
      <c r="H70" s="1">
        <v>7.7749280000000003E-16</v>
      </c>
      <c r="I70" s="1">
        <v>2.7049409999999999E-13</v>
      </c>
      <c r="J70">
        <v>0.61278160000000004</v>
      </c>
      <c r="K70">
        <v>16.445419999999999</v>
      </c>
      <c r="L70" s="1">
        <v>1.791782E-3</v>
      </c>
      <c r="M70" s="1">
        <v>0.44500630000000002</v>
      </c>
      <c r="N70">
        <v>0.61172590000000004</v>
      </c>
      <c r="O70">
        <v>16.77131</v>
      </c>
      <c r="P70">
        <v>21.360610000000001</v>
      </c>
      <c r="Q70">
        <v>6370.4539999999997</v>
      </c>
      <c r="R70">
        <v>0.61067850000000001</v>
      </c>
      <c r="S70">
        <v>16.762789999999999</v>
      </c>
      <c r="T70">
        <v>171.3869</v>
      </c>
      <c r="U70">
        <v>58020.78</v>
      </c>
      <c r="V70">
        <v>0.60975900000000005</v>
      </c>
      <c r="W70">
        <v>16.655740000000002</v>
      </c>
      <c r="X70">
        <v>93.332859999999997</v>
      </c>
      <c r="Y70">
        <v>34328.629999999997</v>
      </c>
      <c r="Z70">
        <v>0.60879419999999995</v>
      </c>
      <c r="AA70">
        <v>16.323789999999999</v>
      </c>
      <c r="AB70">
        <v>11.679539999999999</v>
      </c>
      <c r="AC70">
        <v>4539.1139999999996</v>
      </c>
      <c r="AD70">
        <v>0.60779629999999996</v>
      </c>
      <c r="AE70">
        <v>15.811669999999999</v>
      </c>
      <c r="AF70">
        <v>0.67263079999999997</v>
      </c>
      <c r="AG70">
        <v>267.41730000000001</v>
      </c>
      <c r="AH70">
        <v>0.60651759999999999</v>
      </c>
      <c r="AI70">
        <v>15.38383</v>
      </c>
      <c r="AJ70">
        <v>8.8345069999999998E-2</v>
      </c>
      <c r="AK70">
        <v>32.042700000000004</v>
      </c>
      <c r="AL70">
        <v>0.6046106</v>
      </c>
      <c r="AM70">
        <v>15.495089999999999</v>
      </c>
      <c r="AN70">
        <v>6.4294989999999996E-2</v>
      </c>
      <c r="AO70">
        <v>22.571349999999999</v>
      </c>
      <c r="AP70">
        <v>0.60204369999999996</v>
      </c>
      <c r="AQ70">
        <v>15.68811</v>
      </c>
      <c r="AR70" s="1">
        <v>6.0571100000000003E-2</v>
      </c>
      <c r="AS70">
        <v>21.229299999999999</v>
      </c>
      <c r="AT70">
        <v>0.59896280000000002</v>
      </c>
      <c r="AU70">
        <v>15.89888</v>
      </c>
      <c r="AV70" s="1">
        <v>6.6609810000000005E-2</v>
      </c>
      <c r="AW70">
        <v>23.32657</v>
      </c>
      <c r="AX70">
        <v>0.59557159999999998</v>
      </c>
      <c r="AY70">
        <v>15.910349999999999</v>
      </c>
      <c r="AZ70" s="1">
        <v>7.4121210000000007E-2</v>
      </c>
      <c r="BA70">
        <v>26.161519999999999</v>
      </c>
      <c r="BB70">
        <v>0.59182270000000003</v>
      </c>
      <c r="BC70">
        <v>15.909470000000001</v>
      </c>
      <c r="BD70" s="1">
        <v>7.4484830000000002E-2</v>
      </c>
      <c r="BE70">
        <v>26.548120000000001</v>
      </c>
      <c r="BF70">
        <v>0.58757409999999999</v>
      </c>
      <c r="BG70">
        <v>15.73352</v>
      </c>
      <c r="BH70" s="1">
        <v>6.9546700000000003E-2</v>
      </c>
      <c r="BI70">
        <v>24.99718</v>
      </c>
      <c r="BJ70">
        <v>0.58311619999999997</v>
      </c>
      <c r="BK70">
        <v>15.54486</v>
      </c>
      <c r="BL70" s="1">
        <v>6.2757900000000005E-2</v>
      </c>
      <c r="BM70">
        <v>22.73611</v>
      </c>
      <c r="BN70">
        <v>0.57858620000000005</v>
      </c>
      <c r="BO70">
        <v>15.597060000000001</v>
      </c>
      <c r="BP70" s="1">
        <v>5.5535809999999998E-2</v>
      </c>
      <c r="BQ70">
        <v>20.27589</v>
      </c>
      <c r="BR70">
        <v>0.57418910000000001</v>
      </c>
      <c r="BS70">
        <v>15.97889</v>
      </c>
      <c r="BT70" s="1">
        <v>4.8847340000000003E-2</v>
      </c>
      <c r="BU70">
        <v>17.96632</v>
      </c>
      <c r="BV70">
        <v>0.5701138</v>
      </c>
      <c r="BW70">
        <v>16.511130000000001</v>
      </c>
      <c r="BX70" s="1">
        <v>4.283961E-2</v>
      </c>
      <c r="BY70">
        <v>15.863720000000001</v>
      </c>
      <c r="BZ70">
        <v>0.56582840000000001</v>
      </c>
      <c r="CA70">
        <v>17.000080000000001</v>
      </c>
      <c r="CB70" s="1">
        <v>3.751956E-2</v>
      </c>
      <c r="CC70">
        <v>13.99166</v>
      </c>
      <c r="CD70">
        <v>0.56136739999999996</v>
      </c>
      <c r="CE70">
        <v>17.015789999999999</v>
      </c>
      <c r="CF70" s="1">
        <v>3.2937870000000001E-2</v>
      </c>
      <c r="CG70">
        <v>12.372920000000001</v>
      </c>
      <c r="CH70">
        <v>0.55678550000000004</v>
      </c>
      <c r="CI70">
        <v>16.831790000000002</v>
      </c>
      <c r="CJ70" s="1">
        <v>2.9027750000000001E-2</v>
      </c>
      <c r="CK70">
        <v>10.985849999999999</v>
      </c>
      <c r="CL70">
        <v>0.55190410000000001</v>
      </c>
      <c r="CM70">
        <v>16.437370000000001</v>
      </c>
      <c r="CN70">
        <v>2.552461E-2</v>
      </c>
      <c r="CO70">
        <v>9.7407540000000008</v>
      </c>
      <c r="CP70">
        <v>0.54686809999999997</v>
      </c>
      <c r="CQ70">
        <v>15.90438</v>
      </c>
      <c r="CR70" s="1">
        <v>2.2222140000000001E-2</v>
      </c>
      <c r="CS70">
        <v>8.5536659999999998</v>
      </c>
      <c r="CT70">
        <v>0.54191579999999995</v>
      </c>
      <c r="CU70">
        <v>15.635350000000001</v>
      </c>
      <c r="CV70" s="1">
        <v>1.9292960000000001E-2</v>
      </c>
      <c r="CW70">
        <v>7.4873450000000004</v>
      </c>
      <c r="CX70">
        <v>0.53793979999999997</v>
      </c>
      <c r="CY70">
        <v>15.764659999999999</v>
      </c>
      <c r="CZ70" s="1">
        <v>1.6752909999999999E-2</v>
      </c>
      <c r="DA70">
        <v>6.5427790000000003</v>
      </c>
      <c r="DB70">
        <v>0.53378550000000002</v>
      </c>
      <c r="DC70">
        <v>16.095649999999999</v>
      </c>
      <c r="DD70" s="1">
        <v>1.4536149999999999E-2</v>
      </c>
      <c r="DE70">
        <v>5.7143249999999997</v>
      </c>
      <c r="DF70">
        <v>0.52966950000000002</v>
      </c>
      <c r="DG70">
        <v>16.516590000000001</v>
      </c>
      <c r="DH70" s="1">
        <v>1.258358E-2</v>
      </c>
      <c r="DI70">
        <v>4.9787610000000004</v>
      </c>
      <c r="DJ70">
        <v>0.52562019999999998</v>
      </c>
      <c r="DK70">
        <v>16.658550000000002</v>
      </c>
      <c r="DL70" s="1">
        <v>1.087656E-2</v>
      </c>
      <c r="DM70">
        <v>4.3296130000000002</v>
      </c>
      <c r="DN70">
        <v>0.52103900000000003</v>
      </c>
      <c r="DO70">
        <v>16.810189999999999</v>
      </c>
      <c r="DP70" s="1">
        <v>9.4085269999999999E-3</v>
      </c>
      <c r="DQ70">
        <v>3.7710659999999998</v>
      </c>
      <c r="DR70">
        <v>0.51621059999999996</v>
      </c>
      <c r="DS70">
        <v>16.73292</v>
      </c>
      <c r="DT70" s="1">
        <v>8.1451890000000006E-3</v>
      </c>
      <c r="DU70">
        <v>3.2892450000000002</v>
      </c>
      <c r="DV70">
        <v>0.5120403</v>
      </c>
      <c r="DW70">
        <v>16.397539999999999</v>
      </c>
      <c r="DX70" s="1">
        <v>7.0334530000000003E-3</v>
      </c>
      <c r="DY70">
        <v>2.860398</v>
      </c>
      <c r="DZ70">
        <v>0.50866549999999999</v>
      </c>
      <c r="EA70">
        <v>16.20656</v>
      </c>
      <c r="EB70" s="1">
        <v>6.0342479999999999E-3</v>
      </c>
      <c r="EC70">
        <v>2.4690310000000002</v>
      </c>
      <c r="ED70">
        <v>0.50573659999999998</v>
      </c>
      <c r="EE70">
        <v>16.316839999999999</v>
      </c>
      <c r="EF70" s="1">
        <v>5.148728E-3</v>
      </c>
      <c r="EG70">
        <v>2.117353</v>
      </c>
      <c r="EH70">
        <v>0.50368900000000005</v>
      </c>
      <c r="EI70">
        <v>16.756039999999999</v>
      </c>
      <c r="EJ70" s="1">
        <v>4.3829860000000002E-3</v>
      </c>
      <c r="EK70">
        <v>1.807871</v>
      </c>
      <c r="EL70">
        <v>0.50252200000000002</v>
      </c>
      <c r="EM70">
        <v>17.24249</v>
      </c>
      <c r="EN70" s="1">
        <v>3.6799250000000001E-3</v>
      </c>
      <c r="EO70">
        <v>1.5211159999999999</v>
      </c>
      <c r="EP70">
        <v>0.50195780000000001</v>
      </c>
      <c r="EQ70">
        <v>17.303889999999999</v>
      </c>
      <c r="ER70" s="1">
        <v>2.8929870000000001E-3</v>
      </c>
      <c r="ES70">
        <v>1.2001269999999999</v>
      </c>
      <c r="ET70">
        <v>0.50182340000000003</v>
      </c>
      <c r="EU70">
        <v>17.05058</v>
      </c>
      <c r="EV70" s="1">
        <v>2.0574690000000001E-3</v>
      </c>
      <c r="EW70">
        <v>0.85573520000000003</v>
      </c>
      <c r="EX70">
        <v>0.50190009999999996</v>
      </c>
      <c r="EY70">
        <v>16.888940000000002</v>
      </c>
      <c r="EZ70" s="1">
        <v>1.3754310000000001E-3</v>
      </c>
      <c r="FA70">
        <v>0.57138929999999999</v>
      </c>
      <c r="FB70">
        <v>0.50200270000000002</v>
      </c>
      <c r="FC70">
        <v>16.922470000000001</v>
      </c>
      <c r="FD70" s="1">
        <v>9.3464869999999997E-4</v>
      </c>
      <c r="FE70">
        <v>0.38611489999999998</v>
      </c>
      <c r="FF70">
        <v>0.50209839999999994</v>
      </c>
      <c r="FG70">
        <v>17.595680000000002</v>
      </c>
      <c r="FH70" s="1">
        <v>6.8612440000000001E-4</v>
      </c>
      <c r="FI70">
        <v>0.28128920000000002</v>
      </c>
      <c r="FJ70">
        <v>0.5021854</v>
      </c>
      <c r="FK70">
        <v>17.996320000000001</v>
      </c>
      <c r="FL70" s="1">
        <v>5.5062519999999997E-4</v>
      </c>
      <c r="FM70">
        <v>0.22409190000000001</v>
      </c>
      <c r="FN70">
        <v>0.50224230000000003</v>
      </c>
      <c r="FO70">
        <v>18.130600000000001</v>
      </c>
      <c r="FP70" s="1">
        <v>4.732084E-4</v>
      </c>
      <c r="FQ70">
        <v>0.19142960000000001</v>
      </c>
      <c r="FR70">
        <v>0.50227080000000002</v>
      </c>
      <c r="FS70">
        <v>18.029070000000001</v>
      </c>
      <c r="FT70" s="1">
        <v>4.2490889999999997E-4</v>
      </c>
      <c r="FU70">
        <v>0.171015</v>
      </c>
      <c r="FV70">
        <v>0.5023029</v>
      </c>
      <c r="FW70">
        <v>17.945</v>
      </c>
      <c r="FX70" s="1">
        <v>3.9119989999999999E-4</v>
      </c>
      <c r="FY70">
        <v>0.1567656</v>
      </c>
      <c r="FZ70">
        <v>0.50231300000000001</v>
      </c>
      <c r="GA70">
        <v>17.825900000000001</v>
      </c>
      <c r="GB70" s="1">
        <v>3.6526629999999999E-4</v>
      </c>
      <c r="GC70">
        <v>0.14579020000000001</v>
      </c>
      <c r="GD70">
        <v>0.50232520000000003</v>
      </c>
      <c r="GE70">
        <v>17.523299999999999</v>
      </c>
      <c r="GF70" s="1">
        <v>3.4389229999999999E-4</v>
      </c>
      <c r="GG70">
        <v>0.13674210000000001</v>
      </c>
      <c r="GH70">
        <v>0.50232889999999997</v>
      </c>
      <c r="GI70">
        <v>17.045999999999999</v>
      </c>
      <c r="GJ70" s="1">
        <v>3.252962E-4</v>
      </c>
      <c r="GK70">
        <v>0.12886600000000001</v>
      </c>
      <c r="GL70">
        <v>0.502336</v>
      </c>
      <c r="GM70">
        <v>17.141380000000002</v>
      </c>
      <c r="GN70" s="1">
        <v>3.085327E-4</v>
      </c>
      <c r="GO70">
        <v>0.1217763</v>
      </c>
      <c r="GP70">
        <v>0.50233229999999995</v>
      </c>
      <c r="GQ70">
        <v>17.407430000000002</v>
      </c>
      <c r="GR70" s="1">
        <v>2.9302210000000002E-4</v>
      </c>
      <c r="GS70">
        <v>0.1152406</v>
      </c>
      <c r="GT70">
        <v>0.50232410000000005</v>
      </c>
      <c r="GU70">
        <v>17.697749999999999</v>
      </c>
      <c r="GV70" s="1">
        <v>2.7865440000000001E-4</v>
      </c>
      <c r="GW70">
        <v>0.1091979</v>
      </c>
      <c r="GX70">
        <v>0.50232759999999999</v>
      </c>
      <c r="GY70">
        <v>18.023070000000001</v>
      </c>
      <c r="GZ70" s="1">
        <v>2.653415E-4</v>
      </c>
      <c r="HA70">
        <v>0.1036354</v>
      </c>
      <c r="HB70">
        <v>0.50232399999999999</v>
      </c>
      <c r="HC70">
        <v>18.154959999999999</v>
      </c>
      <c r="HD70" s="1">
        <v>2.5278190000000003E-4</v>
      </c>
      <c r="HE70">
        <v>9.8455630000000002E-2</v>
      </c>
      <c r="HF70">
        <v>0.50232509999999997</v>
      </c>
      <c r="HG70">
        <v>18.12735</v>
      </c>
      <c r="HH70" s="1">
        <v>2.410903E-4</v>
      </c>
      <c r="HI70">
        <v>9.3662960000000003E-2</v>
      </c>
      <c r="HJ70">
        <v>0.50232399999999999</v>
      </c>
      <c r="HK70">
        <v>17.961870000000001</v>
      </c>
      <c r="HL70" s="1">
        <v>2.3012830000000001E-4</v>
      </c>
      <c r="HM70">
        <v>8.9209869999999997E-2</v>
      </c>
      <c r="HN70">
        <v>0.50232390000000005</v>
      </c>
      <c r="HO70">
        <v>17.61656</v>
      </c>
      <c r="HP70" s="1">
        <v>2.1965689999999999E-4</v>
      </c>
      <c r="HQ70">
        <v>8.5002099999999997E-2</v>
      </c>
      <c r="HR70">
        <v>0.502328</v>
      </c>
      <c r="HS70">
        <v>17.691140000000001</v>
      </c>
      <c r="HT70" s="1">
        <v>2.096159E-4</v>
      </c>
      <c r="HU70">
        <v>8.0999940000000006E-2</v>
      </c>
      <c r="HV70">
        <v>0.50232359999999998</v>
      </c>
      <c r="HW70">
        <v>17.91752</v>
      </c>
      <c r="HX70" s="1">
        <v>2.00139E-4</v>
      </c>
      <c r="HY70">
        <v>7.7241859999999996E-2</v>
      </c>
      <c r="HZ70">
        <v>0.50232790000000005</v>
      </c>
      <c r="IA70">
        <v>18.13092</v>
      </c>
      <c r="IB70" s="1">
        <v>1.912719E-4</v>
      </c>
      <c r="IC70">
        <v>7.3748229999999998E-2</v>
      </c>
      <c r="ID70">
        <v>0.50232220000000005</v>
      </c>
      <c r="IE70">
        <v>18.376370000000001</v>
      </c>
      <c r="IF70" s="1">
        <v>1.8297960000000001E-4</v>
      </c>
      <c r="IG70">
        <v>7.0496169999999997E-2</v>
      </c>
      <c r="IH70">
        <v>0.50232489999999996</v>
      </c>
      <c r="II70">
        <v>18.37433</v>
      </c>
      <c r="IJ70" s="1">
        <v>1.7504989999999999E-4</v>
      </c>
      <c r="IK70">
        <v>6.7404720000000001E-2</v>
      </c>
      <c r="IL70">
        <v>0.50232849999999996</v>
      </c>
      <c r="IM70">
        <v>18.253959999999999</v>
      </c>
      <c r="IN70" s="1">
        <v>1.6747149999999999E-4</v>
      </c>
      <c r="IO70">
        <v>6.4458790000000002E-2</v>
      </c>
      <c r="IP70">
        <v>0.50232580000000004</v>
      </c>
      <c r="IQ70">
        <v>17.954170000000001</v>
      </c>
      <c r="IR70" s="1">
        <v>1.6035830000000001E-4</v>
      </c>
      <c r="IS70">
        <v>6.1705339999999997E-2</v>
      </c>
      <c r="IT70">
        <v>0.50232270000000001</v>
      </c>
      <c r="IU70">
        <v>17.452960000000001</v>
      </c>
      <c r="IV70" s="1">
        <v>1.536357E-4</v>
      </c>
      <c r="IW70">
        <v>5.91017E-2</v>
      </c>
      <c r="IX70">
        <v>0.50232759999999999</v>
      </c>
      <c r="IY70">
        <v>17.207260000000002</v>
      </c>
      <c r="IZ70" s="1">
        <v>1.4727760000000001E-4</v>
      </c>
      <c r="JA70">
        <v>5.6645139999999997E-2</v>
      </c>
      <c r="JB70">
        <v>0.50232929999999998</v>
      </c>
      <c r="JC70">
        <v>16.751280000000001</v>
      </c>
      <c r="JD70" s="1">
        <v>1.4124410000000001E-4</v>
      </c>
      <c r="JE70">
        <v>5.4318690000000003E-2</v>
      </c>
      <c r="JF70">
        <v>0.50232849999999996</v>
      </c>
      <c r="JG70">
        <v>16.555409999999998</v>
      </c>
      <c r="JH70" s="1">
        <v>1.355076E-4</v>
      </c>
      <c r="JI70">
        <v>5.2107859999999999E-2</v>
      </c>
      <c r="JJ70">
        <v>0.50232710000000003</v>
      </c>
      <c r="JK70">
        <v>16.34076</v>
      </c>
      <c r="JL70" s="1">
        <v>1.299874E-4</v>
      </c>
      <c r="JM70">
        <v>4.9983519999999997E-2</v>
      </c>
      <c r="JN70">
        <v>0.50232909999999997</v>
      </c>
      <c r="JO70">
        <v>16.421130000000002</v>
      </c>
      <c r="JP70" s="1">
        <v>1.2479400000000001E-4</v>
      </c>
      <c r="JQ70">
        <v>4.7984569999999997E-2</v>
      </c>
      <c r="JR70">
        <v>0.50231879999999995</v>
      </c>
      <c r="JS70">
        <v>16.808910000000001</v>
      </c>
      <c r="JT70" s="1">
        <v>1.199225E-4</v>
      </c>
      <c r="JU70">
        <v>4.6111470000000002E-2</v>
      </c>
      <c r="JV70">
        <v>0.50233150000000004</v>
      </c>
      <c r="JW70">
        <v>17.241040000000002</v>
      </c>
      <c r="JX70" s="1">
        <v>1.152591E-4</v>
      </c>
      <c r="JY70">
        <v>4.431554E-2</v>
      </c>
      <c r="JZ70">
        <v>0.50232549999999998</v>
      </c>
      <c r="KA70">
        <v>17.385400000000001</v>
      </c>
      <c r="KB70" s="1">
        <v>1.108532E-4</v>
      </c>
      <c r="KC70">
        <v>4.2615519999999997E-2</v>
      </c>
      <c r="KD70">
        <v>0.50232500000000002</v>
      </c>
      <c r="KE70">
        <v>17.87433</v>
      </c>
      <c r="KF70" s="1">
        <v>1.066464E-4</v>
      </c>
      <c r="KG70">
        <v>4.0998270000000003E-2</v>
      </c>
      <c r="KH70">
        <v>0.50228479999999998</v>
      </c>
      <c r="KI70">
        <v>18.116959999999999</v>
      </c>
      <c r="KJ70" s="1">
        <v>1.026271E-4</v>
      </c>
      <c r="KK70">
        <v>3.9456529999999997E-2</v>
      </c>
      <c r="KL70">
        <v>0.50220489999999995</v>
      </c>
      <c r="KM70">
        <v>18.352730000000001</v>
      </c>
      <c r="KN70" s="1">
        <v>9.8795400000000006E-5</v>
      </c>
      <c r="KO70">
        <v>3.7988960000000002E-2</v>
      </c>
      <c r="KP70">
        <v>0.50210319999999997</v>
      </c>
      <c r="KQ70">
        <v>18.440359999999998</v>
      </c>
      <c r="KR70" s="1">
        <v>9.5485779999999998E-5</v>
      </c>
      <c r="KS70">
        <v>3.6711470000000003E-2</v>
      </c>
      <c r="KT70">
        <v>0.50195460000000003</v>
      </c>
      <c r="KU70">
        <v>18.234359999999999</v>
      </c>
      <c r="KV70" s="1">
        <v>9.3561389999999994E-5</v>
      </c>
      <c r="KW70">
        <v>3.595566E-2</v>
      </c>
      <c r="KX70">
        <v>0.50180659999999999</v>
      </c>
      <c r="KY70">
        <v>17.809930000000001</v>
      </c>
      <c r="KZ70" s="1">
        <v>9.2808640000000001E-5</v>
      </c>
      <c r="LA70">
        <v>3.56671E-2</v>
      </c>
      <c r="LB70">
        <v>0.50163230000000003</v>
      </c>
      <c r="LC70">
        <v>17.28548</v>
      </c>
      <c r="LD70" s="1">
        <v>9.1856769999999996E-5</v>
      </c>
      <c r="LE70">
        <v>3.5327320000000002E-2</v>
      </c>
      <c r="LF70">
        <v>0.50145030000000002</v>
      </c>
      <c r="LG70">
        <v>16.793569999999999</v>
      </c>
      <c r="LH70" s="1">
        <v>9.0055819999999994E-5</v>
      </c>
      <c r="LI70">
        <v>3.4662850000000002E-2</v>
      </c>
      <c r="LJ70">
        <v>0.50129570000000001</v>
      </c>
      <c r="LK70">
        <v>17.040430000000001</v>
      </c>
      <c r="LL70" s="1">
        <v>8.7578769999999994E-5</v>
      </c>
      <c r="LM70">
        <v>3.3733560000000003E-2</v>
      </c>
      <c r="LN70">
        <v>0.50114939999999997</v>
      </c>
      <c r="LO70">
        <v>17.370539999999998</v>
      </c>
      <c r="LP70" s="1">
        <v>8.4755979999999998E-5</v>
      </c>
      <c r="LQ70">
        <v>3.2660929999999998E-2</v>
      </c>
      <c r="LR70">
        <v>0.50104490000000002</v>
      </c>
      <c r="LS70">
        <v>17.856439999999999</v>
      </c>
      <c r="LT70" s="1">
        <v>8.1789719999999995E-5</v>
      </c>
      <c r="LU70">
        <v>3.1528470000000003E-2</v>
      </c>
      <c r="LV70">
        <v>0.50099400000000005</v>
      </c>
      <c r="LW70">
        <v>18.668990000000001</v>
      </c>
      <c r="LX70" s="1">
        <v>7.858896E-5</v>
      </c>
      <c r="LY70">
        <v>3.030981E-2</v>
      </c>
      <c r="LZ70">
        <v>0.50097119999999995</v>
      </c>
      <c r="MA70">
        <v>19.31861</v>
      </c>
      <c r="MB70" s="1">
        <v>7.4547560000000002E-5</v>
      </c>
      <c r="MC70">
        <v>2.877559E-2</v>
      </c>
      <c r="MD70">
        <v>0.50098379999999998</v>
      </c>
      <c r="ME70">
        <v>19.436309999999999</v>
      </c>
      <c r="MF70" s="1">
        <v>6.9819770000000003E-5</v>
      </c>
      <c r="MG70">
        <v>2.6959380000000002E-2</v>
      </c>
      <c r="MH70">
        <v>0.50097849999999999</v>
      </c>
      <c r="MI70">
        <v>19.127980000000001</v>
      </c>
      <c r="MJ70" s="1">
        <v>6.5437049999999994E-5</v>
      </c>
      <c r="MK70">
        <v>2.526026E-2</v>
      </c>
      <c r="ML70">
        <v>0.50097409999999998</v>
      </c>
      <c r="MM70">
        <v>18.91159</v>
      </c>
      <c r="MN70" s="1">
        <v>6.1949919999999996E-5</v>
      </c>
      <c r="MO70">
        <v>2.390283E-2</v>
      </c>
      <c r="MP70">
        <v>0.50095699999999999</v>
      </c>
      <c r="MQ70">
        <v>19.331119999999999</v>
      </c>
      <c r="MR70" s="1">
        <v>5.9173170000000003E-5</v>
      </c>
      <c r="MS70">
        <v>2.2824589999999999E-2</v>
      </c>
      <c r="MT70">
        <v>0.50089870000000003</v>
      </c>
      <c r="MU70">
        <v>19.673439999999999</v>
      </c>
      <c r="MV70" s="1">
        <v>5.6829490000000001E-5</v>
      </c>
      <c r="MW70">
        <v>2.191574E-2</v>
      </c>
      <c r="MX70">
        <v>0.5007606</v>
      </c>
      <c r="MY70">
        <v>19.585249999999998</v>
      </c>
      <c r="MZ70" s="1">
        <v>5.473378E-5</v>
      </c>
      <c r="NA70">
        <v>2.111087E-2</v>
      </c>
      <c r="NB70">
        <v>0.50051809999999997</v>
      </c>
      <c r="NC70">
        <v>19.451720000000002</v>
      </c>
      <c r="ND70" s="1">
        <v>5.3178040000000001E-5</v>
      </c>
      <c r="NE70">
        <v>2.0504749999999999E-2</v>
      </c>
      <c r="NF70">
        <v>0.50023099999999998</v>
      </c>
      <c r="NG70">
        <v>19.352309999999999</v>
      </c>
      <c r="NH70" s="1">
        <v>5.3095040000000002E-5</v>
      </c>
      <c r="NI70">
        <v>2.0453280000000001E-2</v>
      </c>
      <c r="NJ70">
        <v>0.49988690000000002</v>
      </c>
      <c r="NK70">
        <v>19.37576</v>
      </c>
      <c r="NL70" s="1">
        <v>5.4269820000000001E-5</v>
      </c>
      <c r="NM70">
        <v>2.0906729999999998E-2</v>
      </c>
      <c r="NN70">
        <v>0.49954379999999998</v>
      </c>
      <c r="NO70">
        <v>19.272570000000002</v>
      </c>
      <c r="NP70" s="1">
        <v>5.5209500000000001E-5</v>
      </c>
      <c r="NQ70">
        <v>2.1297449999999999E-2</v>
      </c>
      <c r="NR70">
        <v>0.49918659999999998</v>
      </c>
      <c r="NS70">
        <v>18.840710000000001</v>
      </c>
      <c r="NT70" s="1">
        <v>5.5098739999999998E-5</v>
      </c>
      <c r="NU70">
        <v>2.1288990000000001E-2</v>
      </c>
      <c r="NV70">
        <v>0.49884020000000001</v>
      </c>
      <c r="NW70">
        <v>18.466729999999998</v>
      </c>
      <c r="NX70" s="1">
        <v>5.4100469999999999E-5</v>
      </c>
      <c r="NY70">
        <v>2.0929920000000001E-2</v>
      </c>
      <c r="NZ70">
        <v>0.49856329999999999</v>
      </c>
      <c r="OA70">
        <v>18.459869999999999</v>
      </c>
      <c r="OB70" s="1">
        <v>5.2595919999999997E-5</v>
      </c>
      <c r="OC70">
        <v>2.0367139999999999E-2</v>
      </c>
      <c r="OD70">
        <v>0.49836449999999999</v>
      </c>
      <c r="OE70">
        <v>18.287330000000001</v>
      </c>
      <c r="OF70" s="1">
        <v>5.0886259999999998E-5</v>
      </c>
      <c r="OG70">
        <v>1.971504E-2</v>
      </c>
      <c r="OH70">
        <v>0.4982568</v>
      </c>
      <c r="OI70">
        <v>18.080850000000002</v>
      </c>
      <c r="OJ70" s="1">
        <v>4.8869129999999998E-5</v>
      </c>
      <c r="OK70">
        <v>1.89473E-2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0.89568769999999998</v>
      </c>
      <c r="G71">
        <v>16.359570000000001</v>
      </c>
      <c r="H71" s="1">
        <v>1.1146999999999999E-16</v>
      </c>
      <c r="I71" s="1">
        <v>2.806145E-14</v>
      </c>
      <c r="J71">
        <v>0.89380749999999998</v>
      </c>
      <c r="K71">
        <v>16.461379999999998</v>
      </c>
      <c r="L71" s="1">
        <v>4.6896779999999999E-4</v>
      </c>
      <c r="M71" s="1">
        <v>8.2029980000000002E-2</v>
      </c>
      <c r="N71">
        <v>0.89196710000000001</v>
      </c>
      <c r="O71">
        <v>16.790130000000001</v>
      </c>
      <c r="P71">
        <v>15.27078</v>
      </c>
      <c r="Q71">
        <v>3322.9209999999998</v>
      </c>
      <c r="R71">
        <v>0.8901519</v>
      </c>
      <c r="S71">
        <v>16.772179999999999</v>
      </c>
      <c r="T71">
        <v>162.47309999999999</v>
      </c>
      <c r="U71">
        <v>39606.839999999997</v>
      </c>
      <c r="V71">
        <v>0.88853269999999995</v>
      </c>
      <c r="W71">
        <v>16.68224</v>
      </c>
      <c r="X71">
        <v>105.25920000000001</v>
      </c>
      <c r="Y71">
        <v>27521.09</v>
      </c>
      <c r="Z71">
        <v>0.88685420000000004</v>
      </c>
      <c r="AA71">
        <v>16.366599999999998</v>
      </c>
      <c r="AB71">
        <v>14.766819999999999</v>
      </c>
      <c r="AC71">
        <v>4040.817</v>
      </c>
      <c r="AD71">
        <v>0.88512210000000002</v>
      </c>
      <c r="AE71">
        <v>15.86266</v>
      </c>
      <c r="AF71">
        <v>0.89296450000000005</v>
      </c>
      <c r="AG71">
        <v>249.65700000000001</v>
      </c>
      <c r="AH71">
        <v>0.88297829999999999</v>
      </c>
      <c r="AI71">
        <v>15.434559999999999</v>
      </c>
      <c r="AJ71">
        <v>9.6769759999999996E-2</v>
      </c>
      <c r="AK71">
        <v>25.270109999999999</v>
      </c>
      <c r="AL71">
        <v>0.87989119999999998</v>
      </c>
      <c r="AM71">
        <v>15.53809</v>
      </c>
      <c r="AN71">
        <v>6.5012719999999996E-2</v>
      </c>
      <c r="AO71">
        <v>16.39358</v>
      </c>
      <c r="AP71">
        <v>0.87568179999999995</v>
      </c>
      <c r="AQ71">
        <v>15.70162</v>
      </c>
      <c r="AR71" s="1">
        <v>6.0549480000000003E-2</v>
      </c>
      <c r="AS71">
        <v>15.236179999999999</v>
      </c>
      <c r="AT71">
        <v>0.87059770000000003</v>
      </c>
      <c r="AU71">
        <v>15.92183</v>
      </c>
      <c r="AV71" s="1">
        <v>6.5830139999999995E-2</v>
      </c>
      <c r="AW71">
        <v>16.530169999999998</v>
      </c>
      <c r="AX71">
        <v>0.86494000000000004</v>
      </c>
      <c r="AY71">
        <v>15.92568</v>
      </c>
      <c r="AZ71" s="1">
        <v>7.3673420000000003E-2</v>
      </c>
      <c r="BA71">
        <v>18.591380000000001</v>
      </c>
      <c r="BB71">
        <v>0.85892049999999998</v>
      </c>
      <c r="BC71">
        <v>15.92991</v>
      </c>
      <c r="BD71" s="1">
        <v>7.4691149999999998E-2</v>
      </c>
      <c r="BE71">
        <v>18.97242</v>
      </c>
      <c r="BF71">
        <v>0.85267760000000004</v>
      </c>
      <c r="BG71">
        <v>15.77444</v>
      </c>
      <c r="BH71" s="1">
        <v>7.0051359999999993E-2</v>
      </c>
      <c r="BI71">
        <v>17.881139999999998</v>
      </c>
      <c r="BJ71">
        <v>0.84614149999999999</v>
      </c>
      <c r="BK71">
        <v>15.60486</v>
      </c>
      <c r="BL71" s="1">
        <v>6.3366530000000004E-2</v>
      </c>
      <c r="BM71">
        <v>16.243079999999999</v>
      </c>
      <c r="BN71">
        <v>0.83918320000000002</v>
      </c>
      <c r="BO71">
        <v>15.65474</v>
      </c>
      <c r="BP71" s="1">
        <v>5.6139540000000002E-2</v>
      </c>
      <c r="BQ71">
        <v>14.449170000000001</v>
      </c>
      <c r="BR71">
        <v>0.83225329999999997</v>
      </c>
      <c r="BS71">
        <v>16.034980000000001</v>
      </c>
      <c r="BT71" s="1">
        <v>4.9407159999999999E-2</v>
      </c>
      <c r="BU71">
        <v>12.751860000000001</v>
      </c>
      <c r="BV71">
        <v>0.82580690000000001</v>
      </c>
      <c r="BW71">
        <v>16.552589999999999</v>
      </c>
      <c r="BX71" s="1">
        <v>4.3343390000000002E-2</v>
      </c>
      <c r="BY71">
        <v>11.18595</v>
      </c>
      <c r="BZ71">
        <v>0.81906319999999999</v>
      </c>
      <c r="CA71">
        <v>17.027819999999998</v>
      </c>
      <c r="CB71">
        <v>3.7960050000000002E-2</v>
      </c>
      <c r="CC71">
        <v>9.7938890000000001</v>
      </c>
      <c r="CD71">
        <v>0.81203820000000004</v>
      </c>
      <c r="CE71">
        <v>17.037189999999999</v>
      </c>
      <c r="CF71" s="1">
        <v>3.3316489999999997E-2</v>
      </c>
      <c r="CG71">
        <v>8.5926570000000009</v>
      </c>
      <c r="CH71">
        <v>0.80486670000000005</v>
      </c>
      <c r="CI71">
        <v>16.867740000000001</v>
      </c>
      <c r="CJ71">
        <v>2.935163E-2</v>
      </c>
      <c r="CK71">
        <v>7.5649550000000003</v>
      </c>
      <c r="CL71">
        <v>0.79735979999999995</v>
      </c>
      <c r="CM71">
        <v>16.488510000000002</v>
      </c>
      <c r="CN71" s="1">
        <v>2.5829299999999999E-2</v>
      </c>
      <c r="CO71">
        <v>6.6543190000000001</v>
      </c>
      <c r="CP71">
        <v>0.78961360000000003</v>
      </c>
      <c r="CQ71">
        <v>15.972720000000001</v>
      </c>
      <c r="CR71" s="1">
        <v>2.2503749999999999E-2</v>
      </c>
      <c r="CS71">
        <v>5.7943939999999996</v>
      </c>
      <c r="CT71">
        <v>0.78159900000000004</v>
      </c>
      <c r="CU71">
        <v>15.7128</v>
      </c>
      <c r="CV71" s="1">
        <v>1.9540950000000001E-2</v>
      </c>
      <c r="CW71">
        <v>5.0263869999999997</v>
      </c>
      <c r="CX71">
        <v>0.77523509999999995</v>
      </c>
      <c r="CY71">
        <v>15.81639</v>
      </c>
      <c r="CZ71" s="1">
        <v>1.696781E-2</v>
      </c>
      <c r="DA71">
        <v>4.380458</v>
      </c>
      <c r="DB71">
        <v>0.76846910000000002</v>
      </c>
      <c r="DC71">
        <v>16.119589999999999</v>
      </c>
      <c r="DD71" s="1">
        <v>1.472585E-2</v>
      </c>
      <c r="DE71">
        <v>3.8272520000000001</v>
      </c>
      <c r="DF71">
        <v>0.76172240000000002</v>
      </c>
      <c r="DG71">
        <v>16.52703</v>
      </c>
      <c r="DH71" s="1">
        <v>1.275257E-2</v>
      </c>
      <c r="DI71">
        <v>3.3361480000000001</v>
      </c>
      <c r="DJ71">
        <v>0.75517020000000001</v>
      </c>
      <c r="DK71">
        <v>16.66085</v>
      </c>
      <c r="DL71" s="1">
        <v>1.1024290000000001E-2</v>
      </c>
      <c r="DM71">
        <v>2.9014899999999999</v>
      </c>
      <c r="DN71">
        <v>0.74806399999999995</v>
      </c>
      <c r="DO71">
        <v>16.816739999999999</v>
      </c>
      <c r="DP71" s="1">
        <v>9.5348199999999994E-3</v>
      </c>
      <c r="DQ71">
        <v>2.5262790000000002</v>
      </c>
      <c r="DR71">
        <v>0.74052189999999996</v>
      </c>
      <c r="DS71">
        <v>16.751609999999999</v>
      </c>
      <c r="DT71" s="1">
        <v>8.2560350000000001E-3</v>
      </c>
      <c r="DU71">
        <v>2.2033369999999999</v>
      </c>
      <c r="DV71">
        <v>0.73281130000000005</v>
      </c>
      <c r="DW71">
        <v>16.440159999999999</v>
      </c>
      <c r="DX71" s="1">
        <v>7.1335610000000001E-3</v>
      </c>
      <c r="DY71">
        <v>1.9178539999999999</v>
      </c>
      <c r="DZ71">
        <v>0.72549989999999998</v>
      </c>
      <c r="EA71">
        <v>16.268809999999998</v>
      </c>
      <c r="EB71" s="1">
        <v>6.1259610000000001E-3</v>
      </c>
      <c r="EC71">
        <v>1.6586890000000001</v>
      </c>
      <c r="ED71">
        <v>0.71872259999999999</v>
      </c>
      <c r="EE71">
        <v>16.365200000000002</v>
      </c>
      <c r="EF71" s="1">
        <v>5.2299369999999996E-3</v>
      </c>
      <c r="EG71">
        <v>1.4248769999999999</v>
      </c>
      <c r="EH71">
        <v>0.71343330000000005</v>
      </c>
      <c r="EI71">
        <v>16.788969999999999</v>
      </c>
      <c r="EJ71" s="1">
        <v>4.4540539999999998E-3</v>
      </c>
      <c r="EK71">
        <v>1.21834</v>
      </c>
      <c r="EL71">
        <v>0.70997489999999996</v>
      </c>
      <c r="EM71">
        <v>17.26559</v>
      </c>
      <c r="EN71" s="1">
        <v>3.7506869999999999E-3</v>
      </c>
      <c r="EO71">
        <v>1.028159</v>
      </c>
      <c r="EP71">
        <v>0.70806630000000004</v>
      </c>
      <c r="EQ71">
        <v>17.325040000000001</v>
      </c>
      <c r="ER71" s="1">
        <v>2.9753230000000002E-3</v>
      </c>
      <c r="ES71">
        <v>0.81736620000000004</v>
      </c>
      <c r="ET71">
        <v>0.70712540000000002</v>
      </c>
      <c r="EU71">
        <v>17.07142</v>
      </c>
      <c r="EV71" s="1">
        <v>2.1364969999999998E-3</v>
      </c>
      <c r="EW71">
        <v>0.58759139999999999</v>
      </c>
      <c r="EX71">
        <v>0.70674630000000005</v>
      </c>
      <c r="EY71">
        <v>16.9102</v>
      </c>
      <c r="EZ71" s="1">
        <v>1.432961E-3</v>
      </c>
      <c r="FA71">
        <v>0.39347840000000001</v>
      </c>
      <c r="FB71">
        <v>0.70661260000000004</v>
      </c>
      <c r="FC71">
        <v>16.953140000000001</v>
      </c>
      <c r="FD71" s="1">
        <v>9.6908620000000004E-4</v>
      </c>
      <c r="FE71">
        <v>0.26486939999999998</v>
      </c>
      <c r="FF71">
        <v>0.70658690000000002</v>
      </c>
      <c r="FG71">
        <v>17.64676</v>
      </c>
      <c r="FH71" s="1">
        <v>7.0499630000000005E-4</v>
      </c>
      <c r="FI71">
        <v>0.19149099999999999</v>
      </c>
      <c r="FJ71">
        <v>0.70659910000000004</v>
      </c>
      <c r="FK71">
        <v>18.054729999999999</v>
      </c>
      <c r="FL71" s="1">
        <v>5.610802E-4</v>
      </c>
      <c r="FM71">
        <v>0.1514672</v>
      </c>
      <c r="FN71">
        <v>0.70662170000000002</v>
      </c>
      <c r="FO71">
        <v>18.192640000000001</v>
      </c>
      <c r="FP71" s="1">
        <v>4.7944950000000002E-4</v>
      </c>
      <c r="FQ71">
        <v>0.1287499</v>
      </c>
      <c r="FR71">
        <v>0.70664389999999999</v>
      </c>
      <c r="FS71">
        <v>18.074100000000001</v>
      </c>
      <c r="FT71" s="1">
        <v>4.2902279999999999E-4</v>
      </c>
      <c r="FU71">
        <v>0.11467330000000001</v>
      </c>
      <c r="FV71">
        <v>0.70667449999999998</v>
      </c>
      <c r="FW71">
        <v>17.96048</v>
      </c>
      <c r="FX71" s="1">
        <v>3.9424240000000003E-4</v>
      </c>
      <c r="FY71">
        <v>0.1049451</v>
      </c>
      <c r="FZ71">
        <v>0.70666770000000001</v>
      </c>
      <c r="GA71">
        <v>17.838370000000001</v>
      </c>
      <c r="GB71" s="1">
        <v>3.6769869999999998E-4</v>
      </c>
      <c r="GC71">
        <v>9.7502249999999999E-2</v>
      </c>
      <c r="GD71">
        <v>0.70667829999999998</v>
      </c>
      <c r="GE71">
        <v>17.56362</v>
      </c>
      <c r="GF71" s="1">
        <v>3.459615E-4</v>
      </c>
      <c r="GG71">
        <v>9.1400800000000004E-2</v>
      </c>
      <c r="GH71">
        <v>0.70667760000000002</v>
      </c>
      <c r="GI71">
        <v>17.118870000000001</v>
      </c>
      <c r="GJ71" s="1">
        <v>3.271382E-4</v>
      </c>
      <c r="GK71">
        <v>8.6110060000000002E-2</v>
      </c>
      <c r="GL71">
        <v>0.70668949999999997</v>
      </c>
      <c r="GM71">
        <v>17.224720000000001</v>
      </c>
      <c r="GN71" s="1">
        <v>3.1021530000000002E-4</v>
      </c>
      <c r="GO71">
        <v>8.1357310000000002E-2</v>
      </c>
      <c r="GP71">
        <v>0.70668699999999995</v>
      </c>
      <c r="GQ71">
        <v>17.471319999999999</v>
      </c>
      <c r="GR71" s="1">
        <v>2.9459439999999999E-4</v>
      </c>
      <c r="GS71">
        <v>7.6985339999999999E-2</v>
      </c>
      <c r="GT71">
        <v>0.70667329999999995</v>
      </c>
      <c r="GU71">
        <v>17.751830000000002</v>
      </c>
      <c r="GV71" s="1">
        <v>2.8010189999999998E-4</v>
      </c>
      <c r="GW71">
        <v>7.2938119999999995E-2</v>
      </c>
      <c r="GX71">
        <v>0.706673</v>
      </c>
      <c r="GY71">
        <v>18.062180000000001</v>
      </c>
      <c r="GZ71" s="1">
        <v>2.6668379999999998E-4</v>
      </c>
      <c r="HA71">
        <v>6.9214899999999996E-2</v>
      </c>
      <c r="HB71">
        <v>0.70670270000000002</v>
      </c>
      <c r="HC71">
        <v>18.165669999999999</v>
      </c>
      <c r="HD71" s="1">
        <v>2.5403900000000001E-4</v>
      </c>
      <c r="HE71">
        <v>6.5749849999999999E-2</v>
      </c>
      <c r="HF71">
        <v>0.70669820000000005</v>
      </c>
      <c r="HG71">
        <v>18.135400000000001</v>
      </c>
      <c r="HH71" s="1">
        <v>2.4225160000000001E-4</v>
      </c>
      <c r="HI71">
        <v>6.2541250000000007E-2</v>
      </c>
      <c r="HJ71">
        <v>0.70669490000000001</v>
      </c>
      <c r="HK71">
        <v>17.995180000000001</v>
      </c>
      <c r="HL71" s="1">
        <v>2.3121829999999999E-4</v>
      </c>
      <c r="HM71">
        <v>5.95626E-2</v>
      </c>
      <c r="HN71">
        <v>0.70669539999999997</v>
      </c>
      <c r="HO71">
        <v>17.676729999999999</v>
      </c>
      <c r="HP71" s="1">
        <v>2.206938E-4</v>
      </c>
      <c r="HQ71">
        <v>5.675231E-2</v>
      </c>
      <c r="HR71">
        <v>0.70667460000000004</v>
      </c>
      <c r="HS71">
        <v>17.771999999999998</v>
      </c>
      <c r="HT71" s="1">
        <v>2.106008E-4</v>
      </c>
      <c r="HU71">
        <v>5.4079839999999997E-2</v>
      </c>
      <c r="HV71">
        <v>0.70669749999999998</v>
      </c>
      <c r="HW71">
        <v>17.991389999999999</v>
      </c>
      <c r="HX71" s="1">
        <v>2.0105899999999999E-4</v>
      </c>
      <c r="HY71">
        <v>5.1566620000000001E-2</v>
      </c>
      <c r="HZ71">
        <v>0.70667599999999997</v>
      </c>
      <c r="IA71">
        <v>18.194880000000001</v>
      </c>
      <c r="IB71" s="1">
        <v>1.9212689999999999E-4</v>
      </c>
      <c r="IC71">
        <v>4.9229530000000001E-2</v>
      </c>
      <c r="ID71">
        <v>0.70669400000000004</v>
      </c>
      <c r="IE71">
        <v>18.420940000000002</v>
      </c>
      <c r="IF71" s="1">
        <v>1.8377979999999999E-4</v>
      </c>
      <c r="IG71">
        <v>4.7053579999999998E-2</v>
      </c>
      <c r="IH71">
        <v>0.70669590000000004</v>
      </c>
      <c r="II71">
        <v>18.39263</v>
      </c>
      <c r="IJ71" s="1">
        <v>1.7582009999999999E-4</v>
      </c>
      <c r="IK71">
        <v>4.4991110000000001E-2</v>
      </c>
      <c r="IL71">
        <v>0.7066827</v>
      </c>
      <c r="IM71">
        <v>18.26924</v>
      </c>
      <c r="IN71" s="1">
        <v>1.6819569999999999E-4</v>
      </c>
      <c r="IO71">
        <v>4.3022350000000001E-2</v>
      </c>
      <c r="IP71">
        <v>0.70668039999999999</v>
      </c>
      <c r="IQ71">
        <v>17.98826</v>
      </c>
      <c r="IR71" s="1">
        <v>1.6104100000000001E-4</v>
      </c>
      <c r="IS71">
        <v>4.1182080000000003E-2</v>
      </c>
      <c r="IT71">
        <v>0.70669470000000001</v>
      </c>
      <c r="IU71">
        <v>17.514279999999999</v>
      </c>
      <c r="IV71" s="1">
        <v>1.5427879999999999E-4</v>
      </c>
      <c r="IW71">
        <v>3.9441850000000001E-2</v>
      </c>
      <c r="IX71">
        <v>0.70667590000000002</v>
      </c>
      <c r="IY71">
        <v>17.292729999999999</v>
      </c>
      <c r="IZ71" s="1">
        <v>1.478866E-4</v>
      </c>
      <c r="JA71">
        <v>3.7801870000000001E-2</v>
      </c>
      <c r="JB71">
        <v>0.70667720000000001</v>
      </c>
      <c r="JC71">
        <v>16.832239999999999</v>
      </c>
      <c r="JD71" s="1">
        <v>1.4181959999999999E-4</v>
      </c>
      <c r="JE71">
        <v>3.624703E-2</v>
      </c>
      <c r="JF71">
        <v>0.70667449999999998</v>
      </c>
      <c r="JG71">
        <v>16.628139999999998</v>
      </c>
      <c r="JH71" s="1">
        <v>1.360573E-4</v>
      </c>
      <c r="JI71">
        <v>3.4771000000000003E-2</v>
      </c>
      <c r="JJ71">
        <v>0.70667519999999995</v>
      </c>
      <c r="JK71">
        <v>16.387619999999998</v>
      </c>
      <c r="JL71" s="1">
        <v>1.3051379999999999E-4</v>
      </c>
      <c r="JM71">
        <v>3.3353880000000002E-2</v>
      </c>
      <c r="JN71">
        <v>0.70669839999999995</v>
      </c>
      <c r="JO71">
        <v>16.438659999999999</v>
      </c>
      <c r="JP71" s="1">
        <v>1.2528450000000001E-4</v>
      </c>
      <c r="JQ71">
        <v>3.2016650000000001E-2</v>
      </c>
      <c r="JR71">
        <v>0.70669079999999995</v>
      </c>
      <c r="JS71">
        <v>16.815999999999999</v>
      </c>
      <c r="JT71" s="1">
        <v>1.2038849999999999E-4</v>
      </c>
      <c r="JU71">
        <v>3.076487E-2</v>
      </c>
      <c r="JV71">
        <v>0.70668520000000001</v>
      </c>
      <c r="JW71">
        <v>17.250489999999999</v>
      </c>
      <c r="JX71" s="1">
        <v>1.157055E-4</v>
      </c>
      <c r="JY71">
        <v>2.956657E-2</v>
      </c>
      <c r="JZ71">
        <v>0.70669930000000003</v>
      </c>
      <c r="KA71">
        <v>17.420249999999999</v>
      </c>
      <c r="KB71" s="1">
        <v>1.1127380000000001E-4</v>
      </c>
      <c r="KC71">
        <v>2.8430690000000002E-2</v>
      </c>
      <c r="KD71">
        <v>0.70668129999999996</v>
      </c>
      <c r="KE71">
        <v>17.92193</v>
      </c>
      <c r="KF71" s="1">
        <v>1.07049E-4</v>
      </c>
      <c r="KG71">
        <v>2.7351279999999999E-2</v>
      </c>
      <c r="KH71">
        <v>0.70662599999999998</v>
      </c>
      <c r="KI71">
        <v>18.156860000000002</v>
      </c>
      <c r="KJ71" s="1">
        <v>1.030101E-4</v>
      </c>
      <c r="KK71">
        <v>2.6321560000000001E-2</v>
      </c>
      <c r="KL71">
        <v>0.70651489999999995</v>
      </c>
      <c r="KM71">
        <v>18.39132</v>
      </c>
      <c r="KN71" s="1">
        <v>9.9156520000000007E-5</v>
      </c>
      <c r="KO71">
        <v>2.5340959999999999E-2</v>
      </c>
      <c r="KP71">
        <v>0.70632980000000001</v>
      </c>
      <c r="KQ71">
        <v>18.483750000000001</v>
      </c>
      <c r="KR71" s="1">
        <v>9.5764949999999999E-5</v>
      </c>
      <c r="KS71">
        <v>2.4474739999999998E-2</v>
      </c>
      <c r="KT71">
        <v>0.70608510000000002</v>
      </c>
      <c r="KU71">
        <v>18.26904</v>
      </c>
      <c r="KV71" s="1">
        <v>9.3683410000000006E-5</v>
      </c>
      <c r="KW71">
        <v>2.3938379999999999E-2</v>
      </c>
      <c r="KX71">
        <v>0.70578439999999998</v>
      </c>
      <c r="KY71">
        <v>17.852229999999999</v>
      </c>
      <c r="KZ71" s="1">
        <v>9.2868409999999994E-5</v>
      </c>
      <c r="LA71">
        <v>2.3732650000000001E-2</v>
      </c>
      <c r="LB71">
        <v>0.70549150000000005</v>
      </c>
      <c r="LC71">
        <v>17.337689999999998</v>
      </c>
      <c r="LD71" s="1">
        <v>9.1980149999999994E-5</v>
      </c>
      <c r="LE71">
        <v>2.35205E-2</v>
      </c>
      <c r="LF71">
        <v>0.70517079999999999</v>
      </c>
      <c r="LG71">
        <v>16.856380000000001</v>
      </c>
      <c r="LH71" s="1">
        <v>9.0262549999999995E-5</v>
      </c>
      <c r="LI71">
        <v>2.3097429999999999E-2</v>
      </c>
      <c r="LJ71">
        <v>0.70486740000000003</v>
      </c>
      <c r="LK71">
        <v>17.108170000000001</v>
      </c>
      <c r="LL71" s="1">
        <v>8.7837789999999994E-5</v>
      </c>
      <c r="LM71">
        <v>2.249164E-2</v>
      </c>
      <c r="LN71">
        <v>0.70459229999999995</v>
      </c>
      <c r="LO71">
        <v>17.424479999999999</v>
      </c>
      <c r="LP71" s="1">
        <v>8.5039789999999998E-5</v>
      </c>
      <c r="LQ71">
        <v>2.1784410000000001E-2</v>
      </c>
      <c r="LR71">
        <v>0.70437059999999996</v>
      </c>
      <c r="LS71">
        <v>17.90568</v>
      </c>
      <c r="LT71" s="1">
        <v>8.2081469999999995E-5</v>
      </c>
      <c r="LU71">
        <v>2.1033610000000001E-2</v>
      </c>
      <c r="LV71">
        <v>0.70424339999999996</v>
      </c>
      <c r="LW71">
        <v>18.700399999999998</v>
      </c>
      <c r="LX71" s="1">
        <v>7.8925320000000003E-5</v>
      </c>
      <c r="LY71">
        <v>2.023256E-2</v>
      </c>
      <c r="LZ71">
        <v>0.70417750000000001</v>
      </c>
      <c r="MA71">
        <v>19.318989999999999</v>
      </c>
      <c r="MB71" s="1">
        <v>7.4982160000000006E-5</v>
      </c>
      <c r="MC71">
        <v>1.923366E-2</v>
      </c>
      <c r="MD71">
        <v>0.70414220000000005</v>
      </c>
      <c r="ME71">
        <v>19.442830000000001</v>
      </c>
      <c r="MF71" s="1">
        <v>7.0284350000000004E-5</v>
      </c>
      <c r="MG71">
        <v>1.8033649999999998E-2</v>
      </c>
      <c r="MH71">
        <v>0.70412079999999999</v>
      </c>
      <c r="MI71">
        <v>19.164249999999999</v>
      </c>
      <c r="MJ71" s="1">
        <v>6.5830739999999996E-5</v>
      </c>
      <c r="MK71">
        <v>1.688806E-2</v>
      </c>
      <c r="ML71">
        <v>0.7041288</v>
      </c>
      <c r="MM71">
        <v>18.96471</v>
      </c>
      <c r="MN71" s="1">
        <v>6.2256949999999994E-5</v>
      </c>
      <c r="MO71">
        <v>1.5965920000000001E-2</v>
      </c>
      <c r="MP71">
        <v>0.70409889999999997</v>
      </c>
      <c r="MQ71">
        <v>19.39461</v>
      </c>
      <c r="MR71" s="1">
        <v>5.9423779999999997E-5</v>
      </c>
      <c r="MS71">
        <v>1.523598E-2</v>
      </c>
      <c r="MT71">
        <v>0.70401970000000003</v>
      </c>
      <c r="MU71">
        <v>19.748380000000001</v>
      </c>
      <c r="MV71" s="1">
        <v>5.7046629999999999E-5</v>
      </c>
      <c r="MW71" s="1">
        <v>1.46239E-2</v>
      </c>
      <c r="MX71">
        <v>0.70377809999999996</v>
      </c>
      <c r="MY71">
        <v>19.682639999999999</v>
      </c>
      <c r="MZ71" s="1">
        <v>5.4926539999999999E-5</v>
      </c>
      <c r="NA71" s="1">
        <v>1.408359E-2</v>
      </c>
      <c r="NB71">
        <v>0.70340709999999995</v>
      </c>
      <c r="NC71">
        <v>19.530439999999999</v>
      </c>
      <c r="ND71" s="1">
        <v>5.3284690000000001E-5</v>
      </c>
      <c r="NE71" s="1">
        <v>1.3662270000000001E-2</v>
      </c>
      <c r="NF71">
        <v>0.70287929999999998</v>
      </c>
      <c r="NG71">
        <v>19.38119</v>
      </c>
      <c r="NH71" s="1">
        <v>5.3033669999999998E-5</v>
      </c>
      <c r="NI71">
        <v>1.3591779999999999E-2</v>
      </c>
      <c r="NJ71">
        <v>0.70230879999999996</v>
      </c>
      <c r="NK71">
        <v>19.389800000000001</v>
      </c>
      <c r="NL71" s="1">
        <v>5.4140520000000003E-5</v>
      </c>
      <c r="NM71" s="1">
        <v>1.3877570000000001E-2</v>
      </c>
      <c r="NN71">
        <v>0.70167179999999996</v>
      </c>
      <c r="NO71">
        <v>19.308420000000002</v>
      </c>
      <c r="NP71" s="1">
        <v>5.515447E-5</v>
      </c>
      <c r="NQ71" s="1">
        <v>1.415399E-2</v>
      </c>
      <c r="NR71">
        <v>0.70103199999999999</v>
      </c>
      <c r="NS71">
        <v>18.903780000000001</v>
      </c>
      <c r="NT71" s="1">
        <v>5.5149689999999997E-5</v>
      </c>
      <c r="NU71">
        <v>1.417262E-2</v>
      </c>
      <c r="NV71">
        <v>0.70041229999999999</v>
      </c>
      <c r="NW71">
        <v>18.549130000000002</v>
      </c>
      <c r="NX71" s="1">
        <v>5.4223150000000003E-5</v>
      </c>
      <c r="NY71" s="1">
        <v>1.39504E-2</v>
      </c>
      <c r="NZ71">
        <v>0.69983269999999997</v>
      </c>
      <c r="OA71">
        <v>18.541689999999999</v>
      </c>
      <c r="OB71" s="1">
        <v>5.2754560000000002E-5</v>
      </c>
      <c r="OC71">
        <v>1.358522E-2</v>
      </c>
      <c r="OD71">
        <v>0.69938730000000005</v>
      </c>
      <c r="OE71">
        <v>18.35547</v>
      </c>
      <c r="OF71" s="1">
        <v>5.105968E-5</v>
      </c>
      <c r="OG71" s="1">
        <v>1.3155460000000001E-2</v>
      </c>
      <c r="OH71">
        <v>0.69912269999999999</v>
      </c>
      <c r="OI71">
        <v>18.14358</v>
      </c>
      <c r="OJ71" s="1">
        <v>4.9096420000000001E-5</v>
      </c>
      <c r="OK71" s="1">
        <v>1.265662E-2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0.94165259999999995</v>
      </c>
      <c r="G72">
        <v>16.41094</v>
      </c>
      <c r="H72" s="1">
        <v>1.818943E-17</v>
      </c>
      <c r="I72" s="1">
        <v>5.38499E-15</v>
      </c>
      <c r="J72">
        <v>0.94163920000000001</v>
      </c>
      <c r="K72">
        <v>16.480619999999998</v>
      </c>
      <c r="L72" s="1">
        <v>1.032441E-4</v>
      </c>
      <c r="M72" s="1">
        <v>1.978705E-2</v>
      </c>
      <c r="N72">
        <v>0.94162420000000002</v>
      </c>
      <c r="O72">
        <v>16.81222</v>
      </c>
      <c r="P72">
        <v>11.33464</v>
      </c>
      <c r="Q72">
        <v>2729.6289999999999</v>
      </c>
      <c r="R72">
        <v>0.94166280000000002</v>
      </c>
      <c r="S72">
        <v>16.78313</v>
      </c>
      <c r="T72">
        <v>153.6294</v>
      </c>
      <c r="U72">
        <v>43124.5</v>
      </c>
      <c r="V72">
        <v>0.94182509999999997</v>
      </c>
      <c r="W72">
        <v>16.70872</v>
      </c>
      <c r="X72">
        <v>114.9568</v>
      </c>
      <c r="Y72">
        <v>35586.089999999997</v>
      </c>
      <c r="Z72">
        <v>0.94197799999999998</v>
      </c>
      <c r="AA72">
        <v>16.41028</v>
      </c>
      <c r="AB72">
        <v>17.73432</v>
      </c>
      <c r="AC72">
        <v>5868.9009999999998</v>
      </c>
      <c r="AD72">
        <v>0.94209200000000004</v>
      </c>
      <c r="AE72">
        <v>15.91661</v>
      </c>
      <c r="AF72">
        <v>1.1248480000000001</v>
      </c>
      <c r="AG72">
        <v>386.46289999999999</v>
      </c>
      <c r="AH72">
        <v>0.9418995</v>
      </c>
      <c r="AI72">
        <v>15.488160000000001</v>
      </c>
      <c r="AJ72">
        <v>0.1060378</v>
      </c>
      <c r="AK72">
        <v>33.505710000000001</v>
      </c>
      <c r="AL72">
        <v>0.94116409999999995</v>
      </c>
      <c r="AM72">
        <v>15.58727</v>
      </c>
      <c r="AN72">
        <v>6.5675559999999994E-2</v>
      </c>
      <c r="AO72">
        <v>19.470849999999999</v>
      </c>
      <c r="AP72">
        <v>0.9400193</v>
      </c>
      <c r="AQ72">
        <v>15.719659999999999</v>
      </c>
      <c r="AR72" s="1">
        <v>6.0592220000000002E-2</v>
      </c>
      <c r="AS72">
        <v>17.88261</v>
      </c>
      <c r="AT72">
        <v>0.93881570000000003</v>
      </c>
      <c r="AU72">
        <v>15.946630000000001</v>
      </c>
      <c r="AV72" s="1">
        <v>6.5221940000000006E-2</v>
      </c>
      <c r="AW72">
        <v>19.16506</v>
      </c>
      <c r="AX72">
        <v>0.93777840000000001</v>
      </c>
      <c r="AY72">
        <v>15.94407</v>
      </c>
      <c r="AZ72" s="1">
        <v>7.3278200000000002E-2</v>
      </c>
      <c r="BA72">
        <v>21.637920000000001</v>
      </c>
      <c r="BB72">
        <v>0.93704620000000005</v>
      </c>
      <c r="BC72">
        <v>15.953440000000001</v>
      </c>
      <c r="BD72" s="1">
        <v>7.4835029999999997E-2</v>
      </c>
      <c r="BE72">
        <v>22.2699</v>
      </c>
      <c r="BF72">
        <v>0.93668379999999996</v>
      </c>
      <c r="BG72">
        <v>15.818020000000001</v>
      </c>
      <c r="BH72" s="1">
        <v>7.0458720000000002E-2</v>
      </c>
      <c r="BI72">
        <v>21.085989999999999</v>
      </c>
      <c r="BJ72">
        <v>0.93644579999999999</v>
      </c>
      <c r="BK72">
        <v>15.67043</v>
      </c>
      <c r="BL72" s="1">
        <v>6.3862660000000002E-2</v>
      </c>
      <c r="BM72">
        <v>19.19445</v>
      </c>
      <c r="BN72">
        <v>0.93630290000000005</v>
      </c>
      <c r="BO72">
        <v>15.720840000000001</v>
      </c>
      <c r="BP72" s="1">
        <v>5.6633000000000003E-2</v>
      </c>
      <c r="BQ72">
        <v>17.087720000000001</v>
      </c>
      <c r="BR72">
        <v>0.9385194</v>
      </c>
      <c r="BS72">
        <v>16.100100000000001</v>
      </c>
      <c r="BT72" s="1">
        <v>4.9867019999999998E-2</v>
      </c>
      <c r="BU72">
        <v>15.079560000000001</v>
      </c>
      <c r="BV72">
        <v>0.94561399999999995</v>
      </c>
      <c r="BW72">
        <v>16.60249</v>
      </c>
      <c r="BX72">
        <v>4.3756320000000001E-2</v>
      </c>
      <c r="BY72">
        <v>13.231120000000001</v>
      </c>
      <c r="BZ72">
        <v>0.95347979999999999</v>
      </c>
      <c r="CA72">
        <v>17.06148</v>
      </c>
      <c r="CB72" s="1">
        <v>3.832025E-2</v>
      </c>
      <c r="CC72">
        <v>11.58183</v>
      </c>
      <c r="CD72">
        <v>0.96196630000000005</v>
      </c>
      <c r="CE72">
        <v>17.06147</v>
      </c>
      <c r="CF72" s="1">
        <v>3.3624550000000003E-2</v>
      </c>
      <c r="CG72">
        <v>10.15588</v>
      </c>
      <c r="CH72">
        <v>0.97146429999999995</v>
      </c>
      <c r="CI72">
        <v>16.90615</v>
      </c>
      <c r="CJ72" s="1">
        <v>2.96136E-2</v>
      </c>
      <c r="CK72">
        <v>8.9335470000000008</v>
      </c>
      <c r="CL72">
        <v>0.98155360000000003</v>
      </c>
      <c r="CM72">
        <v>16.54495</v>
      </c>
      <c r="CN72">
        <v>2.607203E-2</v>
      </c>
      <c r="CO72">
        <v>7.8586330000000002</v>
      </c>
      <c r="CP72">
        <v>0.99260309999999996</v>
      </c>
      <c r="CQ72">
        <v>16.047979999999999</v>
      </c>
      <c r="CR72" s="1">
        <v>2.272743E-2</v>
      </c>
      <c r="CS72">
        <v>6.8439519999999998</v>
      </c>
      <c r="CT72">
        <v>1.0045109999999999</v>
      </c>
      <c r="CU72">
        <v>15.799670000000001</v>
      </c>
      <c r="CV72" s="1">
        <v>1.973548E-2</v>
      </c>
      <c r="CW72">
        <v>5.9324649999999997</v>
      </c>
      <c r="CX72">
        <v>1.0027239999999999</v>
      </c>
      <c r="CY72">
        <v>15.877050000000001</v>
      </c>
      <c r="CZ72" s="1">
        <v>1.712839E-2</v>
      </c>
      <c r="DA72">
        <v>5.1687719999999997</v>
      </c>
      <c r="DB72">
        <v>0.99490590000000001</v>
      </c>
      <c r="DC72">
        <v>16.14828</v>
      </c>
      <c r="DD72" s="1">
        <v>1.486762E-2</v>
      </c>
      <c r="DE72">
        <v>4.5196899999999998</v>
      </c>
      <c r="DF72">
        <v>0.9872978</v>
      </c>
      <c r="DG72">
        <v>16.539090000000002</v>
      </c>
      <c r="DH72" s="1">
        <v>1.287933E-2</v>
      </c>
      <c r="DI72">
        <v>3.9429970000000001</v>
      </c>
      <c r="DJ72">
        <v>0.9801685</v>
      </c>
      <c r="DK72">
        <v>16.663900000000002</v>
      </c>
      <c r="DL72" s="1">
        <v>1.1135630000000001E-2</v>
      </c>
      <c r="DM72">
        <v>3.4308000000000001</v>
      </c>
      <c r="DN72">
        <v>0.97237969999999996</v>
      </c>
      <c r="DO72">
        <v>16.822569999999999</v>
      </c>
      <c r="DP72" s="1">
        <v>9.6301760000000007E-3</v>
      </c>
      <c r="DQ72">
        <v>2.987473</v>
      </c>
      <c r="DR72">
        <v>0.9641284</v>
      </c>
      <c r="DS72">
        <v>16.771789999999999</v>
      </c>
      <c r="DT72" s="1">
        <v>8.3395459999999998E-3</v>
      </c>
      <c r="DU72">
        <v>2.606284</v>
      </c>
      <c r="DV72">
        <v>0.95614410000000005</v>
      </c>
      <c r="DW72">
        <v>16.486170000000001</v>
      </c>
      <c r="DX72" s="1">
        <v>7.2082639999999998E-3</v>
      </c>
      <c r="DY72">
        <v>2.2693219999999998</v>
      </c>
      <c r="DZ72">
        <v>0.94844209999999995</v>
      </c>
      <c r="EA72">
        <v>16.340589999999999</v>
      </c>
      <c r="EB72" s="1">
        <v>6.1941210000000003E-3</v>
      </c>
      <c r="EC72">
        <v>1.964685</v>
      </c>
      <c r="ED72">
        <v>0.94150869999999998</v>
      </c>
      <c r="EE72">
        <v>16.423870000000001</v>
      </c>
      <c r="EF72" s="1">
        <v>5.2907099999999997E-3</v>
      </c>
      <c r="EG72">
        <v>1.6889149999999999</v>
      </c>
      <c r="EH72">
        <v>0.93649610000000005</v>
      </c>
      <c r="EI72">
        <v>16.830269999999999</v>
      </c>
      <c r="EJ72" s="1">
        <v>4.5074679999999997E-3</v>
      </c>
      <c r="EK72">
        <v>1.4445190000000001</v>
      </c>
      <c r="EL72">
        <v>0.9338767</v>
      </c>
      <c r="EM72">
        <v>17.294740000000001</v>
      </c>
      <c r="EN72" s="1">
        <v>3.8033849999999998E-3</v>
      </c>
      <c r="EO72">
        <v>1.2213099999999999</v>
      </c>
      <c r="EP72">
        <v>0.93311010000000005</v>
      </c>
      <c r="EQ72">
        <v>17.349689999999999</v>
      </c>
      <c r="ER72" s="1">
        <v>3.0367760000000001E-3</v>
      </c>
      <c r="ES72">
        <v>0.97829920000000004</v>
      </c>
      <c r="ET72">
        <v>0.93323849999999997</v>
      </c>
      <c r="EU72">
        <v>17.096209999999999</v>
      </c>
      <c r="EV72" s="1">
        <v>2.1970330000000001E-3</v>
      </c>
      <c r="EW72">
        <v>0.70996700000000001</v>
      </c>
      <c r="EX72">
        <v>0.93376269999999995</v>
      </c>
      <c r="EY72">
        <v>16.935790000000001</v>
      </c>
      <c r="EZ72" s="1">
        <v>1.4780710000000001E-3</v>
      </c>
      <c r="FA72">
        <v>0.47729100000000002</v>
      </c>
      <c r="FB72">
        <v>0.93427729999999998</v>
      </c>
      <c r="FC72">
        <v>16.98997</v>
      </c>
      <c r="FD72" s="1">
        <v>9.9656979999999994E-4</v>
      </c>
      <c r="FE72">
        <v>0.31992700000000002</v>
      </c>
      <c r="FF72">
        <v>0.93468890000000004</v>
      </c>
      <c r="FG72">
        <v>17.708410000000001</v>
      </c>
      <c r="FH72" s="1">
        <v>7.2014880000000005E-4</v>
      </c>
      <c r="FI72">
        <v>0.22915450000000001</v>
      </c>
      <c r="FJ72">
        <v>0.93498530000000002</v>
      </c>
      <c r="FK72">
        <v>18.126010000000001</v>
      </c>
      <c r="FL72" s="1">
        <v>5.694532E-4</v>
      </c>
      <c r="FM72">
        <v>0.17962839999999999</v>
      </c>
      <c r="FN72">
        <v>0.93519490000000005</v>
      </c>
      <c r="FO72">
        <v>18.26643</v>
      </c>
      <c r="FP72" s="1">
        <v>4.8440370000000003E-4</v>
      </c>
      <c r="FQ72">
        <v>0.15171200000000001</v>
      </c>
      <c r="FR72">
        <v>0.93528469999999997</v>
      </c>
      <c r="FS72">
        <v>18.131550000000001</v>
      </c>
      <c r="FT72" s="1">
        <v>4.3225510000000002E-4</v>
      </c>
      <c r="FU72">
        <v>0.1345963</v>
      </c>
      <c r="FV72">
        <v>0.93537490000000001</v>
      </c>
      <c r="FW72">
        <v>17.98218</v>
      </c>
      <c r="FX72" s="1">
        <v>3.9660900000000002E-4</v>
      </c>
      <c r="FY72">
        <v>0.1229108</v>
      </c>
      <c r="FZ72">
        <v>0.93544320000000003</v>
      </c>
      <c r="GA72">
        <v>17.852049999999998</v>
      </c>
      <c r="GB72" s="1">
        <v>3.6958329999999998E-4</v>
      </c>
      <c r="GC72">
        <v>0.114052</v>
      </c>
      <c r="GD72">
        <v>0.93544890000000003</v>
      </c>
      <c r="GE72">
        <v>17.606670000000001</v>
      </c>
      <c r="GF72" s="1">
        <v>3.4755179999999998E-4</v>
      </c>
      <c r="GG72">
        <v>0.106837</v>
      </c>
      <c r="GH72">
        <v>0.93545160000000005</v>
      </c>
      <c r="GI72">
        <v>17.203710000000001</v>
      </c>
      <c r="GJ72" s="1">
        <v>3.2854949999999998E-4</v>
      </c>
      <c r="GK72">
        <v>0.1006118</v>
      </c>
      <c r="GL72">
        <v>0.93548010000000004</v>
      </c>
      <c r="GM72">
        <v>17.3277</v>
      </c>
      <c r="GN72" s="1">
        <v>3.115026E-4</v>
      </c>
      <c r="GO72">
        <v>9.5036060000000006E-2</v>
      </c>
      <c r="GP72">
        <v>0.93546899999999999</v>
      </c>
      <c r="GQ72">
        <v>17.553149999999999</v>
      </c>
      <c r="GR72" s="1">
        <v>2.9579550000000002E-4</v>
      </c>
      <c r="GS72">
        <v>8.9920949999999999E-2</v>
      </c>
      <c r="GT72">
        <v>0.93545940000000005</v>
      </c>
      <c r="GU72">
        <v>17.819410000000001</v>
      </c>
      <c r="GV72" s="1">
        <v>2.8121119999999997E-4</v>
      </c>
      <c r="GW72">
        <v>8.517856E-2</v>
      </c>
      <c r="GX72">
        <v>0.93545250000000002</v>
      </c>
      <c r="GY72">
        <v>18.114100000000001</v>
      </c>
      <c r="GZ72" s="1">
        <v>2.6771029999999999E-4</v>
      </c>
      <c r="HA72">
        <v>8.0818719999999997E-2</v>
      </c>
      <c r="HB72">
        <v>0.93546850000000004</v>
      </c>
      <c r="HC72">
        <v>18.181380000000001</v>
      </c>
      <c r="HD72" s="1">
        <v>2.5500030000000001E-4</v>
      </c>
      <c r="HE72">
        <v>7.6766769999999998E-2</v>
      </c>
      <c r="HF72">
        <v>0.93545860000000003</v>
      </c>
      <c r="HG72">
        <v>18.143070000000002</v>
      </c>
      <c r="HH72" s="1">
        <v>2.431392E-4</v>
      </c>
      <c r="HI72">
        <v>7.3009350000000001E-2</v>
      </c>
      <c r="HJ72">
        <v>0.93549320000000002</v>
      </c>
      <c r="HK72">
        <v>18.031169999999999</v>
      </c>
      <c r="HL72" s="1">
        <v>2.3205139999999999E-4</v>
      </c>
      <c r="HM72">
        <v>6.9524509999999998E-2</v>
      </c>
      <c r="HN72">
        <v>0.93549539999999998</v>
      </c>
      <c r="HO72">
        <v>17.74615</v>
      </c>
      <c r="HP72" s="1">
        <v>2.2148590000000001E-4</v>
      </c>
      <c r="HQ72">
        <v>6.6243880000000005E-2</v>
      </c>
      <c r="HR72">
        <v>0.93549009999999999</v>
      </c>
      <c r="HS72">
        <v>17.869250000000001</v>
      </c>
      <c r="HT72" s="1">
        <v>2.1135340000000001E-4</v>
      </c>
      <c r="HU72">
        <v>6.3122570000000003E-2</v>
      </c>
      <c r="HV72">
        <v>0.93545929999999999</v>
      </c>
      <c r="HW72">
        <v>18.083839999999999</v>
      </c>
      <c r="HX72" s="1">
        <v>2.0176229999999999E-4</v>
      </c>
      <c r="HY72">
        <v>6.0184639999999998E-2</v>
      </c>
      <c r="HZ72">
        <v>0.93545020000000001</v>
      </c>
      <c r="IA72">
        <v>18.27505</v>
      </c>
      <c r="IB72" s="1">
        <v>1.9277939999999999E-4</v>
      </c>
      <c r="IC72">
        <v>5.7447680000000001E-2</v>
      </c>
      <c r="ID72">
        <v>0.9354941</v>
      </c>
      <c r="IE72">
        <v>18.479430000000001</v>
      </c>
      <c r="IF72" s="1">
        <v>1.843921E-4</v>
      </c>
      <c r="IG72">
        <v>5.4903269999999997E-2</v>
      </c>
      <c r="IH72">
        <v>0.93549519999999997</v>
      </c>
      <c r="II72">
        <v>18.41741</v>
      </c>
      <c r="IJ72" s="1">
        <v>1.7640820000000001E-4</v>
      </c>
      <c r="IK72">
        <v>5.2497519999999999E-2</v>
      </c>
      <c r="IL72">
        <v>0.93549640000000001</v>
      </c>
      <c r="IM72">
        <v>18.286169999999998</v>
      </c>
      <c r="IN72" s="1">
        <v>1.6874859999999999E-4</v>
      </c>
      <c r="IO72">
        <v>5.0197369999999998E-2</v>
      </c>
      <c r="IP72">
        <v>0.93549450000000001</v>
      </c>
      <c r="IQ72">
        <v>18.025539999999999</v>
      </c>
      <c r="IR72" s="1">
        <v>1.615613E-4</v>
      </c>
      <c r="IS72">
        <v>4.804626E-2</v>
      </c>
      <c r="IT72">
        <v>0.93549590000000005</v>
      </c>
      <c r="IU72">
        <v>17.583939999999998</v>
      </c>
      <c r="IV72" s="1">
        <v>1.5477089999999999E-4</v>
      </c>
      <c r="IW72">
        <v>4.6013869999999998E-2</v>
      </c>
      <c r="IX72">
        <v>0.93545109999999998</v>
      </c>
      <c r="IY72">
        <v>17.39442</v>
      </c>
      <c r="IZ72" s="1">
        <v>1.483507E-4</v>
      </c>
      <c r="JA72">
        <v>4.4096610000000001E-2</v>
      </c>
      <c r="JB72">
        <v>0.93548359999999997</v>
      </c>
      <c r="JC72">
        <v>16.931719999999999</v>
      </c>
      <c r="JD72" s="1">
        <v>1.422587E-4</v>
      </c>
      <c r="JE72">
        <v>4.2280860000000003E-2</v>
      </c>
      <c r="JF72">
        <v>0.93548849999999995</v>
      </c>
      <c r="JG72">
        <v>16.71743</v>
      </c>
      <c r="JH72" s="1">
        <v>1.3647630000000001E-4</v>
      </c>
      <c r="JI72">
        <v>4.0557370000000002E-2</v>
      </c>
      <c r="JJ72">
        <v>0.93544950000000004</v>
      </c>
      <c r="JK72">
        <v>16.448399999999999</v>
      </c>
      <c r="JL72" s="1">
        <v>1.309153E-4</v>
      </c>
      <c r="JM72">
        <v>3.8904910000000001E-2</v>
      </c>
      <c r="JN72">
        <v>0.93545219999999996</v>
      </c>
      <c r="JO72">
        <v>16.46341</v>
      </c>
      <c r="JP72" s="1">
        <v>1.25659E-4</v>
      </c>
      <c r="JQ72">
        <v>3.7341619999999999E-2</v>
      </c>
      <c r="JR72">
        <v>0.93549099999999996</v>
      </c>
      <c r="JS72">
        <v>16.827000000000002</v>
      </c>
      <c r="JT72" s="1">
        <v>1.20745E-4</v>
      </c>
      <c r="JU72">
        <v>3.5880200000000001E-2</v>
      </c>
      <c r="JV72">
        <v>0.93549870000000002</v>
      </c>
      <c r="JW72">
        <v>17.261749999999999</v>
      </c>
      <c r="JX72" s="1">
        <v>1.1604560000000001E-4</v>
      </c>
      <c r="JY72">
        <v>3.4481440000000002E-2</v>
      </c>
      <c r="JZ72">
        <v>0.93546090000000004</v>
      </c>
      <c r="KA72">
        <v>17.460059999999999</v>
      </c>
      <c r="KB72" s="1">
        <v>1.115948E-4</v>
      </c>
      <c r="KC72">
        <v>3.3154839999999998E-2</v>
      </c>
      <c r="KD72">
        <v>0.93547000000000002</v>
      </c>
      <c r="KE72">
        <v>17.980930000000001</v>
      </c>
      <c r="KF72" s="1">
        <v>1.073557E-4</v>
      </c>
      <c r="KG72">
        <v>3.1894569999999997E-2</v>
      </c>
      <c r="KH72">
        <v>0.93541879999999999</v>
      </c>
      <c r="KI72">
        <v>18.20795</v>
      </c>
      <c r="KJ72" s="1">
        <v>1.033028E-4</v>
      </c>
      <c r="KK72">
        <v>3.0692899999999999E-2</v>
      </c>
      <c r="KL72">
        <v>0.93526989999999999</v>
      </c>
      <c r="KM72">
        <v>18.43825</v>
      </c>
      <c r="KN72" s="1">
        <v>9.9432940000000004E-5</v>
      </c>
      <c r="KO72">
        <v>2.9548140000000001E-2</v>
      </c>
      <c r="KP72">
        <v>0.93505459999999996</v>
      </c>
      <c r="KQ72">
        <v>18.537980000000001</v>
      </c>
      <c r="KR72" s="1">
        <v>9.5984839999999999E-5</v>
      </c>
      <c r="KS72">
        <v>2.852066E-2</v>
      </c>
      <c r="KT72">
        <v>0.93475649999999999</v>
      </c>
      <c r="KU72">
        <v>18.311029999999999</v>
      </c>
      <c r="KV72" s="1">
        <v>9.3785440000000001E-5</v>
      </c>
      <c r="KW72">
        <v>2.7852020000000002E-2</v>
      </c>
      <c r="KX72">
        <v>0.93445319999999998</v>
      </c>
      <c r="KY72">
        <v>17.900690000000001</v>
      </c>
      <c r="KZ72" s="1">
        <v>9.2912910000000003E-5</v>
      </c>
      <c r="LA72">
        <v>2.7587440000000001E-2</v>
      </c>
      <c r="LB72">
        <v>0.93411319999999998</v>
      </c>
      <c r="LC72">
        <v>17.398420000000002</v>
      </c>
      <c r="LD72" s="1">
        <v>9.2067189999999998E-5</v>
      </c>
      <c r="LE72">
        <v>2.7355999999999998E-2</v>
      </c>
      <c r="LF72">
        <v>0.93377500000000002</v>
      </c>
      <c r="LG72">
        <v>16.93167</v>
      </c>
      <c r="LH72" s="1">
        <v>9.0415229999999997E-5</v>
      </c>
      <c r="LI72">
        <v>2.6890089999999998E-2</v>
      </c>
      <c r="LJ72">
        <v>0.93347919999999995</v>
      </c>
      <c r="LK72">
        <v>17.19201</v>
      </c>
      <c r="LL72" s="1">
        <v>8.8031690000000006E-5</v>
      </c>
      <c r="LM72">
        <v>2.620256E-2</v>
      </c>
      <c r="LN72">
        <v>0.93318909999999999</v>
      </c>
      <c r="LO72">
        <v>17.491949999999999</v>
      </c>
      <c r="LP72" s="1">
        <v>8.5254140000000004E-5</v>
      </c>
      <c r="LQ72">
        <v>2.5389209999999999E-2</v>
      </c>
      <c r="LR72">
        <v>0.93298199999999998</v>
      </c>
      <c r="LS72">
        <v>17.966930000000001</v>
      </c>
      <c r="LT72" s="1">
        <v>8.230357E-5</v>
      </c>
      <c r="LU72">
        <v>2.451909E-2</v>
      </c>
      <c r="LV72">
        <v>0.93290309999999999</v>
      </c>
      <c r="LW72">
        <v>18.745329999999999</v>
      </c>
      <c r="LX72" s="1">
        <v>7.9176800000000004E-5</v>
      </c>
      <c r="LY72">
        <v>2.3598319999999999E-2</v>
      </c>
      <c r="LZ72">
        <v>0.93288919999999997</v>
      </c>
      <c r="MA72">
        <v>19.323540000000001</v>
      </c>
      <c r="MB72" s="1">
        <v>7.5308079999999997E-5</v>
      </c>
      <c r="MC72">
        <v>2.246627E-2</v>
      </c>
      <c r="MD72">
        <v>0.93285910000000005</v>
      </c>
      <c r="ME72">
        <v>19.44754</v>
      </c>
      <c r="MF72" s="1">
        <v>7.0640149999999998E-5</v>
      </c>
      <c r="MG72">
        <v>2.108527E-2</v>
      </c>
      <c r="MH72">
        <v>0.93291100000000005</v>
      </c>
      <c r="MI72">
        <v>19.203679999999999</v>
      </c>
      <c r="MJ72" s="1">
        <v>6.6137890000000002E-5</v>
      </c>
      <c r="MK72">
        <v>1.9736409999999999E-2</v>
      </c>
      <c r="ML72">
        <v>0.93291369999999996</v>
      </c>
      <c r="MM72">
        <v>19.02835</v>
      </c>
      <c r="MN72" s="1">
        <v>6.2497360000000006E-5</v>
      </c>
      <c r="MO72">
        <v>1.8638720000000001E-2</v>
      </c>
      <c r="MP72">
        <v>0.93291120000000005</v>
      </c>
      <c r="MQ72">
        <v>19.472059999999999</v>
      </c>
      <c r="MR72" s="1">
        <v>5.9618930000000001E-5</v>
      </c>
      <c r="MS72">
        <v>1.777196E-2</v>
      </c>
      <c r="MT72">
        <v>0.93281360000000002</v>
      </c>
      <c r="MU72">
        <v>19.837219999999999</v>
      </c>
      <c r="MV72" s="1">
        <v>5.7214650000000003E-5</v>
      </c>
      <c r="MW72">
        <v>1.7050180000000002E-2</v>
      </c>
      <c r="MX72">
        <v>0.93253540000000001</v>
      </c>
      <c r="MY72">
        <v>19.79843</v>
      </c>
      <c r="MZ72" s="1">
        <v>5.5075889999999998E-5</v>
      </c>
      <c r="NA72">
        <v>1.6415409999999998E-2</v>
      </c>
      <c r="NB72">
        <v>0.93208559999999996</v>
      </c>
      <c r="NC72">
        <v>19.630520000000001</v>
      </c>
      <c r="ND72" s="1">
        <v>5.3374919999999998E-5</v>
      </c>
      <c r="NE72">
        <v>1.5904720000000001E-2</v>
      </c>
      <c r="NF72">
        <v>0.93147780000000002</v>
      </c>
      <c r="NG72">
        <v>19.421610000000001</v>
      </c>
      <c r="NH72" s="1">
        <v>5.2996179999999998E-5</v>
      </c>
      <c r="NI72">
        <v>1.577282E-2</v>
      </c>
      <c r="NJ72">
        <v>0.93082860000000001</v>
      </c>
      <c r="NK72">
        <v>19.406300000000002</v>
      </c>
      <c r="NL72" s="1">
        <v>5.4040389999999998E-5</v>
      </c>
      <c r="NM72">
        <v>1.6077459999999998E-2</v>
      </c>
      <c r="NN72">
        <v>0.9301336</v>
      </c>
      <c r="NO72">
        <v>19.347300000000001</v>
      </c>
      <c r="NP72" s="1">
        <v>5.5103440000000001E-5</v>
      </c>
      <c r="NQ72" s="1">
        <v>1.6415599999999999E-2</v>
      </c>
      <c r="NR72">
        <v>0.92945449999999996</v>
      </c>
      <c r="NS72">
        <v>18.97523</v>
      </c>
      <c r="NT72" s="1">
        <v>5.5181199999999999E-5</v>
      </c>
      <c r="NU72" s="1">
        <v>1.6469319999999999E-2</v>
      </c>
      <c r="NV72">
        <v>0.92882200000000004</v>
      </c>
      <c r="NW72">
        <v>18.647210000000001</v>
      </c>
      <c r="NX72" s="1">
        <v>5.4313079999999999E-5</v>
      </c>
      <c r="NY72" s="1">
        <v>1.6234080000000001E-2</v>
      </c>
      <c r="NZ72">
        <v>0.92826180000000003</v>
      </c>
      <c r="OA72">
        <v>18.640830000000001</v>
      </c>
      <c r="OB72" s="1">
        <v>5.2874909999999998E-5</v>
      </c>
      <c r="OC72" s="1">
        <v>1.5821579999999998E-2</v>
      </c>
      <c r="OD72">
        <v>0.92786310000000005</v>
      </c>
      <c r="OE72">
        <v>18.43928</v>
      </c>
      <c r="OF72" s="1">
        <v>5.1192079999999999E-5</v>
      </c>
      <c r="OG72" s="1">
        <v>1.532615E-2</v>
      </c>
      <c r="OH72">
        <v>0.92766519999999997</v>
      </c>
      <c r="OI72">
        <v>18.218889999999998</v>
      </c>
      <c r="OJ72" s="1">
        <v>4.9265860000000003E-5</v>
      </c>
      <c r="OK72">
        <v>1.4759019999999999E-2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0.90345850000000005</v>
      </c>
      <c r="G73">
        <v>16.480119999999999</v>
      </c>
      <c r="H73" s="1">
        <v>2.1448159999999998E-18</v>
      </c>
      <c r="I73" s="1">
        <v>7.5489110000000002E-16</v>
      </c>
      <c r="J73">
        <v>0.90340969999999998</v>
      </c>
      <c r="K73">
        <v>16.504660000000001</v>
      </c>
      <c r="L73" s="1">
        <v>8.4811549999999996E-6</v>
      </c>
      <c r="M73" s="1">
        <v>2.9659679999999998E-3</v>
      </c>
      <c r="N73">
        <v>0.90336479999999997</v>
      </c>
      <c r="O73">
        <v>16.840319999999998</v>
      </c>
      <c r="P73">
        <v>7.384226</v>
      </c>
      <c r="Q73">
        <v>1913.6279999999999</v>
      </c>
      <c r="R73">
        <v>0.90301390000000004</v>
      </c>
      <c r="S73">
        <v>16.8001</v>
      </c>
      <c r="T73">
        <v>139.17949999999999</v>
      </c>
      <c r="U73">
        <v>44488.95</v>
      </c>
      <c r="V73">
        <v>0.90171579999999996</v>
      </c>
      <c r="W73">
        <v>16.742329999999999</v>
      </c>
      <c r="X73">
        <v>127.8135</v>
      </c>
      <c r="Y73">
        <v>47696.41</v>
      </c>
      <c r="Z73">
        <v>0.9003255</v>
      </c>
      <c r="AA73">
        <v>16.470569999999999</v>
      </c>
      <c r="AB73">
        <v>22.8566</v>
      </c>
      <c r="AC73">
        <v>9625.0220000000008</v>
      </c>
      <c r="AD73">
        <v>0.89891370000000004</v>
      </c>
      <c r="AE73">
        <v>15.99611</v>
      </c>
      <c r="AF73">
        <v>1.594058</v>
      </c>
      <c r="AG73">
        <v>732.19690000000003</v>
      </c>
      <c r="AH73">
        <v>0.89706750000000002</v>
      </c>
      <c r="AI73">
        <v>15.560639999999999</v>
      </c>
      <c r="AJ73">
        <v>0.12706039999999999</v>
      </c>
      <c r="AK73">
        <v>53.250039999999998</v>
      </c>
      <c r="AL73">
        <v>0.89426830000000002</v>
      </c>
      <c r="AM73">
        <v>15.65357</v>
      </c>
      <c r="AN73">
        <v>6.6891729999999996E-2</v>
      </c>
      <c r="AO73">
        <v>23.958279999999998</v>
      </c>
      <c r="AP73">
        <v>0.89045129999999995</v>
      </c>
      <c r="AQ73">
        <v>15.744759999999999</v>
      </c>
      <c r="AR73">
        <v>6.0730340000000001E-2</v>
      </c>
      <c r="AS73">
        <v>21.48423</v>
      </c>
      <c r="AT73">
        <v>0.88580389999999998</v>
      </c>
      <c r="AU73">
        <v>15.968819999999999</v>
      </c>
      <c r="AV73" s="1">
        <v>6.4399059999999994E-2</v>
      </c>
      <c r="AW73">
        <v>22.600280000000001</v>
      </c>
      <c r="AX73">
        <v>0.88076189999999999</v>
      </c>
      <c r="AY73">
        <v>15.9755</v>
      </c>
      <c r="AZ73" s="1">
        <v>7.263058E-2</v>
      </c>
      <c r="BA73">
        <v>25.626110000000001</v>
      </c>
      <c r="BB73">
        <v>0.87551559999999995</v>
      </c>
      <c r="BC73">
        <v>15.98767</v>
      </c>
      <c r="BD73" s="1">
        <v>7.4954099999999996E-2</v>
      </c>
      <c r="BE73">
        <v>26.727930000000001</v>
      </c>
      <c r="BF73">
        <v>0.87021610000000005</v>
      </c>
      <c r="BG73">
        <v>15.875529999999999</v>
      </c>
      <c r="BH73" s="1">
        <v>7.0999560000000003E-2</v>
      </c>
      <c r="BI73">
        <v>25.505210000000002</v>
      </c>
      <c r="BJ73">
        <v>0.86479799999999996</v>
      </c>
      <c r="BK73">
        <v>15.755470000000001</v>
      </c>
      <c r="BL73" s="1">
        <v>6.4549129999999996E-2</v>
      </c>
      <c r="BM73">
        <v>23.302769999999999</v>
      </c>
      <c r="BN73">
        <v>0.85915839999999999</v>
      </c>
      <c r="BO73">
        <v>15.8066</v>
      </c>
      <c r="BP73" s="1">
        <v>5.7337510000000001E-2</v>
      </c>
      <c r="BQ73">
        <v>20.783770000000001</v>
      </c>
      <c r="BR73">
        <v>0.85375869999999998</v>
      </c>
      <c r="BS73">
        <v>16.16581</v>
      </c>
      <c r="BT73" s="1">
        <v>5.0516869999999998E-2</v>
      </c>
      <c r="BU73">
        <v>18.352350000000001</v>
      </c>
      <c r="BV73">
        <v>0.84781870000000004</v>
      </c>
      <c r="BW73">
        <v>16.65165</v>
      </c>
      <c r="BX73" s="1">
        <v>4.4348209999999999E-2</v>
      </c>
      <c r="BY73">
        <v>16.149429999999999</v>
      </c>
      <c r="BZ73">
        <v>0.84184650000000005</v>
      </c>
      <c r="CA73">
        <v>17.095079999999999</v>
      </c>
      <c r="CB73" s="1">
        <v>3.8841050000000002E-2</v>
      </c>
      <c r="CC73">
        <v>14.16784</v>
      </c>
      <c r="CD73">
        <v>0.83563229999999999</v>
      </c>
      <c r="CE73">
        <v>17.09102</v>
      </c>
      <c r="CF73">
        <v>3.4070429999999999E-2</v>
      </c>
      <c r="CG73">
        <v>12.44656</v>
      </c>
      <c r="CH73">
        <v>0.82958699999999996</v>
      </c>
      <c r="CI73">
        <v>16.944289999999999</v>
      </c>
      <c r="CJ73" s="1">
        <v>2.99898E-2</v>
      </c>
      <c r="CK73">
        <v>11.034050000000001</v>
      </c>
      <c r="CL73">
        <v>0.82325930000000003</v>
      </c>
      <c r="CM73">
        <v>16.610009999999999</v>
      </c>
      <c r="CN73" s="1">
        <v>2.641992E-2</v>
      </c>
      <c r="CO73">
        <v>9.8014910000000004</v>
      </c>
      <c r="CP73">
        <v>0.81689089999999998</v>
      </c>
      <c r="CQ73">
        <v>16.137129999999999</v>
      </c>
      <c r="CR73" s="1">
        <v>2.3054120000000001E-2</v>
      </c>
      <c r="CS73">
        <v>8.6288850000000004</v>
      </c>
      <c r="CT73">
        <v>0.81051249999999997</v>
      </c>
      <c r="CU73">
        <v>15.9049</v>
      </c>
      <c r="CV73" s="1">
        <v>2.0024719999999999E-2</v>
      </c>
      <c r="CW73">
        <v>7.5565670000000003</v>
      </c>
      <c r="CX73">
        <v>0.80353059999999998</v>
      </c>
      <c r="CY73">
        <v>15.96031</v>
      </c>
      <c r="CZ73" s="1">
        <v>1.7368939999999999E-2</v>
      </c>
      <c r="DA73">
        <v>6.6074289999999998</v>
      </c>
      <c r="DB73">
        <v>0.79564820000000003</v>
      </c>
      <c r="DC73">
        <v>16.18694</v>
      </c>
      <c r="DD73" s="1">
        <v>1.5079739999999999E-2</v>
      </c>
      <c r="DE73">
        <v>5.787712</v>
      </c>
      <c r="DF73">
        <v>0.78810340000000001</v>
      </c>
      <c r="DG73">
        <v>16.552579999999999</v>
      </c>
      <c r="DH73" s="1">
        <v>1.306977E-2</v>
      </c>
      <c r="DI73">
        <v>5.0594710000000003</v>
      </c>
      <c r="DJ73">
        <v>0.78102079999999996</v>
      </c>
      <c r="DK73">
        <v>16.670359999999999</v>
      </c>
      <c r="DL73" s="1">
        <v>1.130376E-2</v>
      </c>
      <c r="DM73">
        <v>4.4112080000000002</v>
      </c>
      <c r="DN73">
        <v>0.77338090000000004</v>
      </c>
      <c r="DO73">
        <v>16.82752</v>
      </c>
      <c r="DP73" s="1">
        <v>9.7746919999999998E-3</v>
      </c>
      <c r="DQ73">
        <v>3.847429</v>
      </c>
      <c r="DR73">
        <v>0.76539389999999996</v>
      </c>
      <c r="DS73">
        <v>16.799810000000001</v>
      </c>
      <c r="DT73" s="1">
        <v>8.4658149999999998E-3</v>
      </c>
      <c r="DU73">
        <v>3.3626839999999998</v>
      </c>
      <c r="DV73">
        <v>0.75763800000000003</v>
      </c>
      <c r="DW73">
        <v>16.547270000000001</v>
      </c>
      <c r="DX73" s="1">
        <v>7.3216619999999996E-3</v>
      </c>
      <c r="DY73">
        <v>2.9349609999999999</v>
      </c>
      <c r="DZ73">
        <v>0.74984090000000003</v>
      </c>
      <c r="EA73">
        <v>16.43629</v>
      </c>
      <c r="EB73" s="1">
        <v>6.2978060000000004E-3</v>
      </c>
      <c r="EC73">
        <v>2.548495</v>
      </c>
      <c r="ED73">
        <v>0.74285369999999995</v>
      </c>
      <c r="EE73">
        <v>16.500900000000001</v>
      </c>
      <c r="EF73" s="1">
        <v>5.3841829999999999E-3</v>
      </c>
      <c r="EG73">
        <v>2.1970260000000001</v>
      </c>
      <c r="EH73">
        <v>0.73774090000000003</v>
      </c>
      <c r="EI73">
        <v>16.882020000000001</v>
      </c>
      <c r="EJ73" s="1">
        <v>4.5907250000000004E-3</v>
      </c>
      <c r="EK73">
        <v>1.8838140000000001</v>
      </c>
      <c r="EL73">
        <v>0.73507650000000002</v>
      </c>
      <c r="EM73">
        <v>17.333880000000001</v>
      </c>
      <c r="EN73" s="1">
        <v>3.8849650000000002E-3</v>
      </c>
      <c r="EO73">
        <v>1.599734</v>
      </c>
      <c r="EP73">
        <v>0.73427500000000001</v>
      </c>
      <c r="EQ73">
        <v>17.385339999999999</v>
      </c>
      <c r="ER73" s="1">
        <v>3.1323480000000001E-3</v>
      </c>
      <c r="ES73">
        <v>1.2971239999999999</v>
      </c>
      <c r="ET73">
        <v>0.73439840000000001</v>
      </c>
      <c r="EU73">
        <v>17.133939999999999</v>
      </c>
      <c r="EV73" s="1">
        <v>2.2944559999999998E-3</v>
      </c>
      <c r="EW73">
        <v>0.95670100000000002</v>
      </c>
      <c r="EX73">
        <v>0.73494570000000004</v>
      </c>
      <c r="EY73">
        <v>16.971609999999998</v>
      </c>
      <c r="EZ73" s="1">
        <v>1.553097E-3</v>
      </c>
      <c r="FA73">
        <v>0.64899180000000001</v>
      </c>
      <c r="FB73">
        <v>0.73547450000000003</v>
      </c>
      <c r="FC73">
        <v>17.03125</v>
      </c>
      <c r="FD73" s="1">
        <v>1.043139E-3</v>
      </c>
      <c r="FE73">
        <v>0.43345460000000002</v>
      </c>
      <c r="FF73">
        <v>0.73589749999999998</v>
      </c>
      <c r="FG73">
        <v>17.77496</v>
      </c>
      <c r="FH73" s="1">
        <v>7.4599170000000002E-4</v>
      </c>
      <c r="FI73">
        <v>0.30656860000000002</v>
      </c>
      <c r="FJ73">
        <v>0.73617569999999999</v>
      </c>
      <c r="FK73">
        <v>18.216349999999998</v>
      </c>
      <c r="FL73" s="1">
        <v>5.8367029999999999E-4</v>
      </c>
      <c r="FM73">
        <v>0.23707590000000001</v>
      </c>
      <c r="FN73">
        <v>0.73637909999999995</v>
      </c>
      <c r="FO73">
        <v>18.36553</v>
      </c>
      <c r="FP73" s="1">
        <v>4.927248E-4</v>
      </c>
      <c r="FQ73">
        <v>0.1982421</v>
      </c>
      <c r="FR73">
        <v>0.73648210000000003</v>
      </c>
      <c r="FS73">
        <v>18.215800000000002</v>
      </c>
      <c r="FT73" s="1">
        <v>4.376103E-4</v>
      </c>
      <c r="FU73">
        <v>0.17478630000000001</v>
      </c>
      <c r="FV73">
        <v>0.73658760000000001</v>
      </c>
      <c r="FW73">
        <v>18.020189999999999</v>
      </c>
      <c r="FX73" s="1">
        <v>4.004802E-4</v>
      </c>
      <c r="FY73">
        <v>0.15905749999999999</v>
      </c>
      <c r="FZ73">
        <v>0.73662249999999996</v>
      </c>
      <c r="GA73">
        <v>17.871289999999998</v>
      </c>
      <c r="GB73" s="1">
        <v>3.7263889999999999E-4</v>
      </c>
      <c r="GC73">
        <v>0.1473072</v>
      </c>
      <c r="GD73">
        <v>0.73663509999999999</v>
      </c>
      <c r="GE73">
        <v>17.661799999999999</v>
      </c>
      <c r="GF73" s="1">
        <v>3.5011409999999998E-4</v>
      </c>
      <c r="GG73">
        <v>0.13782440000000001</v>
      </c>
      <c r="GH73">
        <v>0.73665619999999998</v>
      </c>
      <c r="GI73">
        <v>17.312580000000001</v>
      </c>
      <c r="GJ73" s="1">
        <v>3.3081389999999999E-4</v>
      </c>
      <c r="GK73">
        <v>0.1297111</v>
      </c>
      <c r="GL73">
        <v>0.73667369999999999</v>
      </c>
      <c r="GM73">
        <v>17.460560000000001</v>
      </c>
      <c r="GN73" s="1">
        <v>3.1355739999999998E-4</v>
      </c>
      <c r="GO73">
        <v>0.1224756</v>
      </c>
      <c r="GP73">
        <v>0.73666039999999999</v>
      </c>
      <c r="GQ73">
        <v>17.662279999999999</v>
      </c>
      <c r="GR73" s="1">
        <v>2.9771039999999999E-4</v>
      </c>
      <c r="GS73">
        <v>0.1158641</v>
      </c>
      <c r="GT73">
        <v>0.7366838</v>
      </c>
      <c r="GU73">
        <v>17.906600000000001</v>
      </c>
      <c r="GV73" s="1">
        <v>2.8298409999999999E-4</v>
      </c>
      <c r="GW73">
        <v>0.10973189999999999</v>
      </c>
      <c r="GX73">
        <v>0.73668069999999997</v>
      </c>
      <c r="GY73">
        <v>18.183789999999998</v>
      </c>
      <c r="GZ73" s="1">
        <v>2.6935119999999999E-4</v>
      </c>
      <c r="HA73">
        <v>0.10409160000000001</v>
      </c>
      <c r="HB73">
        <v>0.73669220000000002</v>
      </c>
      <c r="HC73">
        <v>18.210380000000001</v>
      </c>
      <c r="HD73" s="1">
        <v>2.565345E-4</v>
      </c>
      <c r="HE73">
        <v>9.8859409999999995E-2</v>
      </c>
      <c r="HF73">
        <v>0.73668</v>
      </c>
      <c r="HG73">
        <v>18.151039999999998</v>
      </c>
      <c r="HH73" s="1">
        <v>2.4455590000000001E-4</v>
      </c>
      <c r="HI73">
        <v>9.3998880000000007E-2</v>
      </c>
      <c r="HJ73">
        <v>0.73670979999999997</v>
      </c>
      <c r="HK73">
        <v>18.076260000000001</v>
      </c>
      <c r="HL73" s="1">
        <v>2.3337910000000001E-4</v>
      </c>
      <c r="HM73">
        <v>8.9499480000000006E-2</v>
      </c>
      <c r="HN73">
        <v>0.73668219999999995</v>
      </c>
      <c r="HO73">
        <v>17.835139999999999</v>
      </c>
      <c r="HP73" s="1">
        <v>2.2274449999999999E-4</v>
      </c>
      <c r="HQ73">
        <v>8.5271749999999993E-2</v>
      </c>
      <c r="HR73">
        <v>0.73668199999999995</v>
      </c>
      <c r="HS73">
        <v>17.992229999999999</v>
      </c>
      <c r="HT73" s="1">
        <v>2.1255260000000001E-4</v>
      </c>
      <c r="HU73">
        <v>8.1254190000000004E-2</v>
      </c>
      <c r="HV73">
        <v>0.73667340000000003</v>
      </c>
      <c r="HW73">
        <v>18.204989999999999</v>
      </c>
      <c r="HX73" s="1">
        <v>2.028829E-4</v>
      </c>
      <c r="HY73">
        <v>7.7459420000000001E-2</v>
      </c>
      <c r="HZ73">
        <v>0.73669700000000005</v>
      </c>
      <c r="IA73">
        <v>18.38092</v>
      </c>
      <c r="IB73" s="1">
        <v>1.9382310000000001E-4</v>
      </c>
      <c r="IC73">
        <v>7.3925039999999997E-2</v>
      </c>
      <c r="ID73">
        <v>0.73671410000000004</v>
      </c>
      <c r="IE73">
        <v>18.559930000000001</v>
      </c>
      <c r="IF73" s="1">
        <v>1.853678E-4</v>
      </c>
      <c r="IG73">
        <v>7.0640270000000005E-2</v>
      </c>
      <c r="IH73">
        <v>0.73671319999999996</v>
      </c>
      <c r="II73">
        <v>18.45843</v>
      </c>
      <c r="IJ73" s="1">
        <v>1.77343E-4</v>
      </c>
      <c r="IK73">
        <v>6.7544590000000002E-2</v>
      </c>
      <c r="IL73">
        <v>0.73668299999999998</v>
      </c>
      <c r="IM73">
        <v>18.309190000000001</v>
      </c>
      <c r="IN73" s="1">
        <v>1.6963039999999999E-4</v>
      </c>
      <c r="IO73">
        <v>6.4579590000000006E-2</v>
      </c>
      <c r="IP73">
        <v>0.73668239999999996</v>
      </c>
      <c r="IQ73">
        <v>18.075530000000001</v>
      </c>
      <c r="IR73" s="1">
        <v>1.6238949999999999E-4</v>
      </c>
      <c r="IS73">
        <v>6.180414E-2</v>
      </c>
      <c r="IT73">
        <v>0.73668500000000003</v>
      </c>
      <c r="IU73">
        <v>17.67559</v>
      </c>
      <c r="IV73" s="1">
        <v>1.555533E-4</v>
      </c>
      <c r="IW73">
        <v>5.9185399999999999E-2</v>
      </c>
      <c r="IX73">
        <v>0.73669980000000002</v>
      </c>
      <c r="IY73">
        <v>17.527059999999999</v>
      </c>
      <c r="IZ73" s="1">
        <v>1.4909050000000001E-4</v>
      </c>
      <c r="JA73">
        <v>5.6713769999999997E-2</v>
      </c>
      <c r="JB73">
        <v>0.73669790000000002</v>
      </c>
      <c r="JC73">
        <v>17.073309999999999</v>
      </c>
      <c r="JD73" s="1">
        <v>1.4295949999999999E-4</v>
      </c>
      <c r="JE73">
        <v>5.4373770000000002E-2</v>
      </c>
      <c r="JF73">
        <v>0.73671070000000005</v>
      </c>
      <c r="JG73">
        <v>16.840209999999999</v>
      </c>
      <c r="JH73" s="1">
        <v>1.3714369999999999E-4</v>
      </c>
      <c r="JI73">
        <v>5.2155979999999998E-2</v>
      </c>
      <c r="JJ73">
        <v>0.7366973</v>
      </c>
      <c r="JK73">
        <v>16.540310000000002</v>
      </c>
      <c r="JL73" s="1">
        <v>1.3155569999999999E-4</v>
      </c>
      <c r="JM73">
        <v>5.0029560000000001E-2</v>
      </c>
      <c r="JN73">
        <v>0.73670060000000004</v>
      </c>
      <c r="JO73">
        <v>16.497620000000001</v>
      </c>
      <c r="JP73" s="1">
        <v>1.262581E-4</v>
      </c>
      <c r="JQ73">
        <v>4.8013109999999998E-2</v>
      </c>
      <c r="JR73">
        <v>0.73667930000000004</v>
      </c>
      <c r="JS73">
        <v>16.839320000000001</v>
      </c>
      <c r="JT73" s="1">
        <v>1.213112E-4</v>
      </c>
      <c r="JU73">
        <v>4.6128759999999998E-2</v>
      </c>
      <c r="JV73">
        <v>0.73668440000000002</v>
      </c>
      <c r="JW73">
        <v>17.264479999999999</v>
      </c>
      <c r="JX73" s="1">
        <v>1.1658689999999999E-4</v>
      </c>
      <c r="JY73">
        <v>4.4329979999999998E-2</v>
      </c>
      <c r="JZ73">
        <v>0.73667439999999995</v>
      </c>
      <c r="KA73">
        <v>17.50526</v>
      </c>
      <c r="KB73" s="1">
        <v>1.121048E-4</v>
      </c>
      <c r="KC73">
        <v>4.2618660000000003E-2</v>
      </c>
      <c r="KD73">
        <v>0.73668560000000005</v>
      </c>
      <c r="KE73">
        <v>18.048719999999999</v>
      </c>
      <c r="KF73" s="1">
        <v>1.078434E-4</v>
      </c>
      <c r="KG73">
        <v>4.099763E-2</v>
      </c>
      <c r="KH73">
        <v>0.73662729999999998</v>
      </c>
      <c r="KI73">
        <v>18.276779999999999</v>
      </c>
      <c r="KJ73" s="1">
        <v>1.037682E-4</v>
      </c>
      <c r="KK73">
        <v>3.9451140000000003E-2</v>
      </c>
      <c r="KL73">
        <v>0.73648230000000003</v>
      </c>
      <c r="KM73">
        <v>18.4953</v>
      </c>
      <c r="KN73" s="1">
        <v>9.9873840000000002E-5</v>
      </c>
      <c r="KO73">
        <v>3.7976900000000001E-2</v>
      </c>
      <c r="KP73">
        <v>0.73630169999999995</v>
      </c>
      <c r="KQ73">
        <v>18.609400000000001</v>
      </c>
      <c r="KR73" s="1">
        <v>9.6347360000000002E-5</v>
      </c>
      <c r="KS73">
        <v>3.6631950000000003E-2</v>
      </c>
      <c r="KT73">
        <v>0.7360158</v>
      </c>
      <c r="KU73">
        <v>18.374220000000001</v>
      </c>
      <c r="KV73" s="1">
        <v>9.3965690000000007E-5</v>
      </c>
      <c r="KW73">
        <v>3.569452E-2</v>
      </c>
      <c r="KX73">
        <v>0.73571560000000003</v>
      </c>
      <c r="KY73">
        <v>17.968689999999999</v>
      </c>
      <c r="KZ73" s="1">
        <v>9.2983850000000006E-5</v>
      </c>
      <c r="LA73">
        <v>3.5300249999999998E-2</v>
      </c>
      <c r="LB73">
        <v>0.73541279999999998</v>
      </c>
      <c r="LC73">
        <v>17.485330000000001</v>
      </c>
      <c r="LD73" s="1">
        <v>9.2190520000000006E-5</v>
      </c>
      <c r="LE73">
        <v>3.5025510000000003E-2</v>
      </c>
      <c r="LF73">
        <v>0.7351048</v>
      </c>
      <c r="LG73">
        <v>17.03227</v>
      </c>
      <c r="LH73" s="1">
        <v>9.0641810000000004E-5</v>
      </c>
      <c r="LI73">
        <v>3.4480410000000003E-2</v>
      </c>
      <c r="LJ73">
        <v>0.73482919999999996</v>
      </c>
      <c r="LK73">
        <v>17.297540000000001</v>
      </c>
      <c r="LL73" s="1">
        <v>8.832899E-5</v>
      </c>
      <c r="LM73">
        <v>3.3639509999999997E-2</v>
      </c>
      <c r="LN73">
        <v>0.73455210000000004</v>
      </c>
      <c r="LO73">
        <v>17.58202</v>
      </c>
      <c r="LP73" s="1">
        <v>8.5586689999999998E-5</v>
      </c>
      <c r="LQ73">
        <v>3.2619210000000003E-2</v>
      </c>
      <c r="LR73">
        <v>0.73438959999999998</v>
      </c>
      <c r="LS73">
        <v>18.038730000000001</v>
      </c>
      <c r="LT73" s="1">
        <v>8.2650160000000001E-5</v>
      </c>
      <c r="LU73">
        <v>3.1515410000000001E-2</v>
      </c>
      <c r="LV73">
        <v>0.73431089999999999</v>
      </c>
      <c r="LW73">
        <v>18.798739999999999</v>
      </c>
      <c r="LX73" s="1">
        <v>7.9562880000000002E-5</v>
      </c>
      <c r="LY73">
        <v>3.0355179999999999E-2</v>
      </c>
      <c r="LZ73">
        <v>0.73429149999999999</v>
      </c>
      <c r="MA73">
        <v>19.33165</v>
      </c>
      <c r="MB73" s="1">
        <v>7.5807020000000003E-5</v>
      </c>
      <c r="MC73">
        <v>2.8960280000000001E-2</v>
      </c>
      <c r="MD73">
        <v>0.73430810000000002</v>
      </c>
      <c r="ME73">
        <v>19.448070000000001</v>
      </c>
      <c r="MF73" s="1">
        <v>7.1200490000000003E-5</v>
      </c>
      <c r="MG73">
        <v>2.722807E-2</v>
      </c>
      <c r="MH73">
        <v>0.73431630000000003</v>
      </c>
      <c r="MI73">
        <v>19.25422</v>
      </c>
      <c r="MJ73" s="1">
        <v>6.663265E-5</v>
      </c>
      <c r="MK73">
        <v>2.5477099999999999E-2</v>
      </c>
      <c r="ML73">
        <v>0.73433300000000001</v>
      </c>
      <c r="MM73">
        <v>19.108180000000001</v>
      </c>
      <c r="MN73" s="1">
        <v>6.2885829999999996E-5</v>
      </c>
      <c r="MO73">
        <v>2.4022849999999998E-2</v>
      </c>
      <c r="MP73">
        <v>0.73434909999999998</v>
      </c>
      <c r="MQ73">
        <v>19.565190000000001</v>
      </c>
      <c r="MR73" s="1">
        <v>5.9932480000000001E-5</v>
      </c>
      <c r="MS73">
        <v>2.287749E-2</v>
      </c>
      <c r="MT73">
        <v>0.73425390000000001</v>
      </c>
      <c r="MU73">
        <v>19.947209999999998</v>
      </c>
      <c r="MV73" s="1">
        <v>5.7482689999999997E-5</v>
      </c>
      <c r="MW73">
        <v>2.1931570000000001E-2</v>
      </c>
      <c r="MX73">
        <v>0.73399239999999999</v>
      </c>
      <c r="MY73">
        <v>19.949739999999998</v>
      </c>
      <c r="MZ73" s="1">
        <v>5.5313740000000001E-5</v>
      </c>
      <c r="NA73">
        <v>2.1106280000000002E-2</v>
      </c>
      <c r="NB73">
        <v>0.73356560000000004</v>
      </c>
      <c r="NC73">
        <v>19.774629999999998</v>
      </c>
      <c r="ND73" s="1">
        <v>5.3530920000000001E-5</v>
      </c>
      <c r="NE73">
        <v>2.041952E-2</v>
      </c>
      <c r="NF73">
        <v>0.73303070000000004</v>
      </c>
      <c r="NG73">
        <v>19.48929</v>
      </c>
      <c r="NH73" s="1">
        <v>5.295766E-5</v>
      </c>
      <c r="NI73">
        <v>2.0162639999999999E-2</v>
      </c>
      <c r="NJ73">
        <v>0.73243329999999995</v>
      </c>
      <c r="NK73">
        <v>19.428260000000002</v>
      </c>
      <c r="NL73" s="1">
        <v>5.3883859999999998E-5</v>
      </c>
      <c r="NM73">
        <v>2.0490959999999999E-2</v>
      </c>
      <c r="NN73">
        <v>0.7317806</v>
      </c>
      <c r="NO73">
        <v>19.39573</v>
      </c>
      <c r="NP73" s="1">
        <v>5.500724E-5</v>
      </c>
      <c r="NQ73">
        <v>2.0947549999999999E-2</v>
      </c>
      <c r="NR73">
        <v>0.73116139999999996</v>
      </c>
      <c r="NS73">
        <v>19.07084</v>
      </c>
      <c r="NT73" s="1">
        <v>5.5213570000000001E-5</v>
      </c>
      <c r="NU73">
        <v>2.1079520000000001E-2</v>
      </c>
      <c r="NV73">
        <v>0.73057559999999999</v>
      </c>
      <c r="NW73">
        <v>18.775580000000001</v>
      </c>
      <c r="NX73" s="1">
        <v>5.4441380000000002E-5</v>
      </c>
      <c r="NY73">
        <v>2.0829400000000001E-2</v>
      </c>
      <c r="NZ73">
        <v>0.73005790000000004</v>
      </c>
      <c r="OA73">
        <v>18.776389999999999</v>
      </c>
      <c r="OB73" s="1">
        <v>5.3055759999999998E-5</v>
      </c>
      <c r="OC73">
        <v>2.0330620000000001E-2</v>
      </c>
      <c r="OD73">
        <v>0.7297131</v>
      </c>
      <c r="OE73">
        <v>18.55369</v>
      </c>
      <c r="OF73" s="1">
        <v>5.1394360000000001E-5</v>
      </c>
      <c r="OG73">
        <v>1.9709689999999998E-2</v>
      </c>
      <c r="OH73">
        <v>0.72955389999999998</v>
      </c>
      <c r="OI73">
        <v>18.328970000000002</v>
      </c>
      <c r="OJ73" s="1">
        <v>4.9517659999999999E-5</v>
      </c>
      <c r="OK73">
        <v>1.9006180000000001E-2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0.5618071</v>
      </c>
      <c r="G74">
        <v>16.531690000000001</v>
      </c>
      <c r="H74" s="1">
        <v>3.801679E-19</v>
      </c>
      <c r="I74" s="1">
        <v>1.3400719999999999E-16</v>
      </c>
      <c r="J74">
        <v>0.56105729999999998</v>
      </c>
      <c r="K74">
        <v>16.523420000000002</v>
      </c>
      <c r="L74" s="1">
        <v>1.7664360000000001E-6</v>
      </c>
      <c r="M74" s="1">
        <v>6.1908690000000001E-4</v>
      </c>
      <c r="N74">
        <v>0.56030749999999996</v>
      </c>
      <c r="O74">
        <v>16.859089999999998</v>
      </c>
      <c r="P74">
        <v>4.0782090000000002</v>
      </c>
      <c r="Q74">
        <v>1190.508</v>
      </c>
      <c r="R74">
        <v>0.55961939999999999</v>
      </c>
      <c r="S74">
        <v>16.8141</v>
      </c>
      <c r="T74">
        <v>118.3361</v>
      </c>
      <c r="U74">
        <v>38992.06</v>
      </c>
      <c r="V74">
        <v>0.55894739999999998</v>
      </c>
      <c r="W74">
        <v>16.765809999999998</v>
      </c>
      <c r="X74">
        <v>142.61689999999999</v>
      </c>
      <c r="Y74">
        <v>51529.59</v>
      </c>
      <c r="Z74">
        <v>0.55822490000000002</v>
      </c>
      <c r="AA74">
        <v>16.515350000000002</v>
      </c>
      <c r="AB74">
        <v>31.155259999999998</v>
      </c>
      <c r="AC74">
        <v>12080.14</v>
      </c>
      <c r="AD74">
        <v>0.55749000000000004</v>
      </c>
      <c r="AE74">
        <v>16.05781</v>
      </c>
      <c r="AF74">
        <v>2.5045670000000002</v>
      </c>
      <c r="AG74">
        <v>1024.7280000000001</v>
      </c>
      <c r="AH74">
        <v>0.55649959999999998</v>
      </c>
      <c r="AI74">
        <v>15.615780000000001</v>
      </c>
      <c r="AJ74">
        <v>0.17387520000000001</v>
      </c>
      <c r="AK74">
        <v>69.606129999999993</v>
      </c>
      <c r="AL74">
        <v>0.55496259999999997</v>
      </c>
      <c r="AM74">
        <v>15.703659999999999</v>
      </c>
      <c r="AN74">
        <v>6.9295579999999996E-2</v>
      </c>
      <c r="AO74">
        <v>24.901700000000002</v>
      </c>
      <c r="AP74">
        <v>0.5528438</v>
      </c>
      <c r="AQ74">
        <v>15.764659999999999</v>
      </c>
      <c r="AR74">
        <v>6.10758E-2</v>
      </c>
      <c r="AS74">
        <v>21.706710000000001</v>
      </c>
      <c r="AT74">
        <v>0.550284</v>
      </c>
      <c r="AU74">
        <v>15.98235</v>
      </c>
      <c r="AV74" s="1">
        <v>6.3411499999999996E-2</v>
      </c>
      <c r="AW74">
        <v>22.466049999999999</v>
      </c>
      <c r="AX74">
        <v>0.54783850000000001</v>
      </c>
      <c r="AY74">
        <v>15.99994</v>
      </c>
      <c r="AZ74" s="1">
        <v>7.1669559999999993E-2</v>
      </c>
      <c r="BA74">
        <v>25.500689999999999</v>
      </c>
      <c r="BB74">
        <v>0.54663910000000004</v>
      </c>
      <c r="BC74">
        <v>16.012219999999999</v>
      </c>
      <c r="BD74" s="1">
        <v>7.4994409999999997E-2</v>
      </c>
      <c r="BE74">
        <v>26.89087</v>
      </c>
      <c r="BF74">
        <v>0.54565669999999999</v>
      </c>
      <c r="BG74">
        <v>15.916729999999999</v>
      </c>
      <c r="BH74" s="1">
        <v>7.165125E-2</v>
      </c>
      <c r="BI74">
        <v>25.854559999999999</v>
      </c>
      <c r="BJ74">
        <v>0.54475090000000004</v>
      </c>
      <c r="BK74">
        <v>15.816560000000001</v>
      </c>
      <c r="BL74" s="1">
        <v>6.5417219999999998E-2</v>
      </c>
      <c r="BM74">
        <v>23.717390000000002</v>
      </c>
      <c r="BN74">
        <v>0.54389089999999995</v>
      </c>
      <c r="BO74">
        <v>15.86917</v>
      </c>
      <c r="BP74" s="1">
        <v>5.8250299999999998E-2</v>
      </c>
      <c r="BQ74">
        <v>21.210319999999999</v>
      </c>
      <c r="BR74">
        <v>0.5436742</v>
      </c>
      <c r="BS74">
        <v>16.207619999999999</v>
      </c>
      <c r="BT74" s="1">
        <v>5.134946E-2</v>
      </c>
      <c r="BU74">
        <v>18.787559999999999</v>
      </c>
      <c r="BV74">
        <v>0.54365459999999999</v>
      </c>
      <c r="BW74">
        <v>16.681840000000001</v>
      </c>
      <c r="BX74" s="1">
        <v>4.5109469999999999E-2</v>
      </c>
      <c r="BY74">
        <v>16.58306</v>
      </c>
      <c r="BZ74">
        <v>0.54391840000000002</v>
      </c>
      <c r="CA74">
        <v>17.115100000000002</v>
      </c>
      <c r="CB74">
        <v>3.9503610000000002E-2</v>
      </c>
      <c r="CC74">
        <v>14.58165</v>
      </c>
      <c r="CD74">
        <v>0.54408699999999999</v>
      </c>
      <c r="CE74">
        <v>17.114100000000001</v>
      </c>
      <c r="CF74" s="1">
        <v>3.4625690000000001E-2</v>
      </c>
      <c r="CG74">
        <v>12.83639</v>
      </c>
      <c r="CH74">
        <v>0.5388946</v>
      </c>
      <c r="CI74">
        <v>16.969049999999999</v>
      </c>
      <c r="CJ74" s="1">
        <v>3.0438409999999999E-2</v>
      </c>
      <c r="CK74">
        <v>11.39616</v>
      </c>
      <c r="CL74">
        <v>0.53352370000000005</v>
      </c>
      <c r="CM74">
        <v>16.652930000000001</v>
      </c>
      <c r="CN74" s="1">
        <v>2.6825709999999999E-2</v>
      </c>
      <c r="CO74">
        <v>10.150930000000001</v>
      </c>
      <c r="CP74">
        <v>0.52812539999999997</v>
      </c>
      <c r="CQ74">
        <v>16.193909999999999</v>
      </c>
      <c r="CR74" s="1">
        <v>2.3438540000000001E-2</v>
      </c>
      <c r="CS74">
        <v>8.9690200000000004</v>
      </c>
      <c r="CT74">
        <v>0.5227193</v>
      </c>
      <c r="CU74">
        <v>15.96941</v>
      </c>
      <c r="CV74" s="1">
        <v>2.0369129999999999E-2</v>
      </c>
      <c r="CW74">
        <v>7.8814419999999998</v>
      </c>
      <c r="CX74">
        <v>0.51757799999999998</v>
      </c>
      <c r="CY74">
        <v>16.010909999999999</v>
      </c>
      <c r="CZ74" s="1">
        <v>1.766999E-2</v>
      </c>
      <c r="DA74">
        <v>6.912236</v>
      </c>
      <c r="DB74">
        <v>0.51200250000000003</v>
      </c>
      <c r="DC74">
        <v>16.20806</v>
      </c>
      <c r="DD74" s="1">
        <v>1.5344729999999999E-2</v>
      </c>
      <c r="DE74">
        <v>6.0734139999999996</v>
      </c>
      <c r="DF74">
        <v>0.50668310000000005</v>
      </c>
      <c r="DG74">
        <v>16.556699999999999</v>
      </c>
      <c r="DH74" s="1">
        <v>1.3308479999999999E-2</v>
      </c>
      <c r="DI74">
        <v>5.3279360000000002</v>
      </c>
      <c r="DJ74">
        <v>0.5014343</v>
      </c>
      <c r="DK74">
        <v>16.67445</v>
      </c>
      <c r="DL74" s="1">
        <v>1.151488E-2</v>
      </c>
      <c r="DM74">
        <v>4.6621860000000002</v>
      </c>
      <c r="DN74">
        <v>0.49582520000000002</v>
      </c>
      <c r="DO74">
        <v>16.826360000000001</v>
      </c>
      <c r="DP74" s="1">
        <v>9.9569570000000007E-3</v>
      </c>
      <c r="DQ74">
        <v>4.0802350000000001</v>
      </c>
      <c r="DR74">
        <v>0.4899925</v>
      </c>
      <c r="DS74">
        <v>16.817540000000001</v>
      </c>
      <c r="DT74" s="1">
        <v>8.6247600000000004E-3</v>
      </c>
      <c r="DU74">
        <v>3.5791590000000002</v>
      </c>
      <c r="DV74">
        <v>0.48432639999999999</v>
      </c>
      <c r="DW74">
        <v>16.586079999999999</v>
      </c>
      <c r="DX74" s="1">
        <v>7.4643340000000004E-3</v>
      </c>
      <c r="DY74">
        <v>3.1369180000000001</v>
      </c>
      <c r="DZ74">
        <v>0.47877829999999999</v>
      </c>
      <c r="EA74">
        <v>16.49588</v>
      </c>
      <c r="EB74" s="1">
        <v>6.42882E-3</v>
      </c>
      <c r="EC74">
        <v>2.736424</v>
      </c>
      <c r="ED74">
        <v>0.47372779999999998</v>
      </c>
      <c r="EE74">
        <v>16.545169999999999</v>
      </c>
      <c r="EF74" s="1">
        <v>5.5030590000000002E-3</v>
      </c>
      <c r="EG74">
        <v>2.3700380000000001</v>
      </c>
      <c r="EH74">
        <v>0.4698445</v>
      </c>
      <c r="EI74">
        <v>16.90738</v>
      </c>
      <c r="EJ74">
        <v>4.6967750000000003E-3</v>
      </c>
      <c r="EK74">
        <v>2.04108</v>
      </c>
      <c r="EL74">
        <v>0.4675861</v>
      </c>
      <c r="EM74">
        <v>17.355540000000001</v>
      </c>
      <c r="EN74" s="1">
        <v>3.9873490000000003E-3</v>
      </c>
      <c r="EO74">
        <v>1.742394</v>
      </c>
      <c r="EP74">
        <v>0.4666727</v>
      </c>
      <c r="EQ74">
        <v>17.409120000000001</v>
      </c>
      <c r="ER74" s="1">
        <v>3.2514800000000002E-3</v>
      </c>
      <c r="ES74">
        <v>1.4271659999999999</v>
      </c>
      <c r="ET74">
        <v>0.4664624</v>
      </c>
      <c r="EU74">
        <v>17.160990000000002</v>
      </c>
      <c r="EV74" s="1">
        <v>2.4201689999999998E-3</v>
      </c>
      <c r="EW74">
        <v>1.066403</v>
      </c>
      <c r="EX74">
        <v>0.46661219999999998</v>
      </c>
      <c r="EY74">
        <v>16.99474</v>
      </c>
      <c r="EZ74" s="1">
        <v>1.6536389999999999E-3</v>
      </c>
      <c r="FA74">
        <v>0.72938729999999996</v>
      </c>
      <c r="FB74">
        <v>0.46682879999999999</v>
      </c>
      <c r="FC74">
        <v>17.049980000000001</v>
      </c>
      <c r="FD74" s="1">
        <v>1.1071779999999999E-3</v>
      </c>
      <c r="FE74">
        <v>0.486761</v>
      </c>
      <c r="FF74">
        <v>0.46702650000000001</v>
      </c>
      <c r="FG74">
        <v>17.802790000000002</v>
      </c>
      <c r="FH74" s="1">
        <v>7.8192219999999996E-4</v>
      </c>
      <c r="FI74">
        <v>0.34157349999999997</v>
      </c>
      <c r="FJ74">
        <v>0.46715980000000001</v>
      </c>
      <c r="FK74">
        <v>18.26754</v>
      </c>
      <c r="FL74" s="1">
        <v>6.0338459999999998E-4</v>
      </c>
      <c r="FM74">
        <v>0.26169809999999999</v>
      </c>
      <c r="FN74">
        <v>0.46726440000000002</v>
      </c>
      <c r="FO74">
        <v>18.427700000000002</v>
      </c>
      <c r="FP74" s="1">
        <v>5.0413669999999999E-4</v>
      </c>
      <c r="FQ74">
        <v>0.2172723</v>
      </c>
      <c r="FR74">
        <v>0.4673078</v>
      </c>
      <c r="FS74">
        <v>18.27244</v>
      </c>
      <c r="FT74" s="1">
        <v>4.4485569999999999E-4</v>
      </c>
      <c r="FU74">
        <v>0.19069739999999999</v>
      </c>
      <c r="FV74">
        <v>0.46736369999999999</v>
      </c>
      <c r="FW74">
        <v>18.049499999999998</v>
      </c>
      <c r="FX74" s="1">
        <v>4.0563349999999998E-4</v>
      </c>
      <c r="FY74">
        <v>0.17309459999999999</v>
      </c>
      <c r="FZ74">
        <v>0.46738459999999998</v>
      </c>
      <c r="GA74">
        <v>17.884699999999999</v>
      </c>
      <c r="GB74" s="1">
        <v>3.7666430000000002E-4</v>
      </c>
      <c r="GC74">
        <v>0.1600762</v>
      </c>
      <c r="GD74">
        <v>0.46740670000000001</v>
      </c>
      <c r="GE74">
        <v>17.697569999999999</v>
      </c>
      <c r="GF74" s="1">
        <v>3.534686E-4</v>
      </c>
      <c r="GG74">
        <v>0.14964379999999999</v>
      </c>
      <c r="GH74">
        <v>0.46741690000000002</v>
      </c>
      <c r="GI74">
        <v>17.378540000000001</v>
      </c>
      <c r="GJ74" s="1">
        <v>3.3376370000000002E-4</v>
      </c>
      <c r="GK74">
        <v>0.14076910000000001</v>
      </c>
      <c r="GL74">
        <v>0.46742450000000002</v>
      </c>
      <c r="GM74">
        <v>17.537510000000001</v>
      </c>
      <c r="GN74" s="1">
        <v>3.1622399999999999E-4</v>
      </c>
      <c r="GO74">
        <v>0.1328792</v>
      </c>
      <c r="GP74">
        <v>0.46741369999999999</v>
      </c>
      <c r="GQ74">
        <v>17.72691</v>
      </c>
      <c r="GR74" s="1">
        <v>3.0018580000000002E-4</v>
      </c>
      <c r="GS74">
        <v>0.12568879999999999</v>
      </c>
      <c r="GT74">
        <v>0.46741369999999999</v>
      </c>
      <c r="GU74">
        <v>17.956430000000001</v>
      </c>
      <c r="GV74" s="1">
        <v>2.8528069999999997E-4</v>
      </c>
      <c r="GW74">
        <v>0.11902119999999999</v>
      </c>
      <c r="GX74">
        <v>0.46741319999999997</v>
      </c>
      <c r="GY74">
        <v>18.224229999999999</v>
      </c>
      <c r="GZ74" s="1">
        <v>2.7147409999999999E-4</v>
      </c>
      <c r="HA74">
        <v>0.1128845</v>
      </c>
      <c r="HB74">
        <v>0.4674142</v>
      </c>
      <c r="HC74">
        <v>18.233219999999999</v>
      </c>
      <c r="HD74" s="1">
        <v>2.5851699999999999E-4</v>
      </c>
      <c r="HE74">
        <v>0.10719869999999999</v>
      </c>
      <c r="HF74">
        <v>0.46740870000000001</v>
      </c>
      <c r="HG74">
        <v>18.155280000000001</v>
      </c>
      <c r="HH74" s="1">
        <v>2.4638980000000002E-4</v>
      </c>
      <c r="HI74">
        <v>0.1019135</v>
      </c>
      <c r="HJ74">
        <v>0.46743200000000001</v>
      </c>
      <c r="HK74">
        <v>18.104179999999999</v>
      </c>
      <c r="HL74" s="1">
        <v>2.3509590000000001E-4</v>
      </c>
      <c r="HM74">
        <v>9.7024440000000003E-2</v>
      </c>
      <c r="HN74">
        <v>0.4674256</v>
      </c>
      <c r="HO74">
        <v>17.889340000000001</v>
      </c>
      <c r="HP74" s="1">
        <v>2.2436949999999999E-4</v>
      </c>
      <c r="HQ74">
        <v>9.2437329999999998E-2</v>
      </c>
      <c r="HR74">
        <v>0.46740730000000003</v>
      </c>
      <c r="HS74">
        <v>18.062580000000001</v>
      </c>
      <c r="HT74" s="1">
        <v>2.14098E-4</v>
      </c>
      <c r="HU74">
        <v>8.8079829999999998E-2</v>
      </c>
      <c r="HV74">
        <v>0.46742210000000001</v>
      </c>
      <c r="HW74">
        <v>18.276039999999998</v>
      </c>
      <c r="HX74" s="1">
        <v>2.0433380000000001E-4</v>
      </c>
      <c r="HY74">
        <v>8.3960209999999993E-2</v>
      </c>
      <c r="HZ74">
        <v>0.46741270000000001</v>
      </c>
      <c r="IA74">
        <v>18.443729999999999</v>
      </c>
      <c r="IB74" s="1">
        <v>1.9517460000000001E-4</v>
      </c>
      <c r="IC74">
        <v>8.0119650000000001E-2</v>
      </c>
      <c r="ID74">
        <v>0.46741719999999998</v>
      </c>
      <c r="IE74">
        <v>18.608840000000001</v>
      </c>
      <c r="IF74" s="1">
        <v>1.8662630000000001E-4</v>
      </c>
      <c r="IG74">
        <v>7.6550389999999996E-2</v>
      </c>
      <c r="IH74">
        <v>0.46741490000000002</v>
      </c>
      <c r="II74">
        <v>18.489000000000001</v>
      </c>
      <c r="IJ74" s="1">
        <v>1.785438E-4</v>
      </c>
      <c r="IK74">
        <v>7.3193800000000003E-2</v>
      </c>
      <c r="IL74">
        <v>0.46742600000000001</v>
      </c>
      <c r="IM74">
        <v>18.32479</v>
      </c>
      <c r="IN74" s="1">
        <v>1.707701E-4</v>
      </c>
      <c r="IO74">
        <v>6.9978390000000001E-2</v>
      </c>
      <c r="IP74">
        <v>0.46742650000000002</v>
      </c>
      <c r="IQ74">
        <v>18.109190000000002</v>
      </c>
      <c r="IR74" s="1">
        <v>1.6345889999999999E-4</v>
      </c>
      <c r="IS74">
        <v>6.6963960000000003E-2</v>
      </c>
      <c r="IT74">
        <v>0.46740870000000001</v>
      </c>
      <c r="IU74">
        <v>17.734210000000001</v>
      </c>
      <c r="IV74" s="1">
        <v>1.5656089999999999E-4</v>
      </c>
      <c r="IW74">
        <v>6.4122570000000004E-2</v>
      </c>
      <c r="IX74">
        <v>0.46740860000000001</v>
      </c>
      <c r="IY74">
        <v>17.60754</v>
      </c>
      <c r="IZ74" s="1">
        <v>1.5004459999999999E-4</v>
      </c>
      <c r="JA74">
        <v>6.144202E-2</v>
      </c>
      <c r="JB74">
        <v>0.46742679999999998</v>
      </c>
      <c r="JC74">
        <v>17.16818</v>
      </c>
      <c r="JD74" s="1">
        <v>1.4386330000000001E-4</v>
      </c>
      <c r="JE74">
        <v>5.890281E-2</v>
      </c>
      <c r="JF74">
        <v>0.46741529999999998</v>
      </c>
      <c r="JG74">
        <v>16.91864</v>
      </c>
      <c r="JH74" s="1">
        <v>1.3800309999999999E-4</v>
      </c>
      <c r="JI74">
        <v>5.6498420000000001E-2</v>
      </c>
      <c r="JJ74">
        <v>0.46742679999999998</v>
      </c>
      <c r="JK74">
        <v>16.604410000000001</v>
      </c>
      <c r="JL74" s="1">
        <v>1.323826E-4</v>
      </c>
      <c r="JM74">
        <v>5.419595E-2</v>
      </c>
      <c r="JN74">
        <v>0.46740949999999998</v>
      </c>
      <c r="JO74">
        <v>16.517530000000001</v>
      </c>
      <c r="JP74" s="1">
        <v>1.2703160000000001E-4</v>
      </c>
      <c r="JQ74">
        <v>5.2005629999999997E-2</v>
      </c>
      <c r="JR74">
        <v>0.4674237</v>
      </c>
      <c r="JS74">
        <v>16.843039999999998</v>
      </c>
      <c r="JT74" s="1">
        <v>1.220402E-4</v>
      </c>
      <c r="JU74">
        <v>4.9959589999999998E-2</v>
      </c>
      <c r="JV74">
        <v>0.46741369999999999</v>
      </c>
      <c r="JW74">
        <v>17.259679999999999</v>
      </c>
      <c r="JX74" s="1">
        <v>1.172842E-4</v>
      </c>
      <c r="JY74">
        <v>4.8010619999999997E-2</v>
      </c>
      <c r="JZ74">
        <v>0.46742280000000003</v>
      </c>
      <c r="KA74">
        <v>17.528379999999999</v>
      </c>
      <c r="KB74" s="1">
        <v>1.1276419999999999E-4</v>
      </c>
      <c r="KC74">
        <v>4.6154479999999998E-2</v>
      </c>
      <c r="KD74">
        <v>0.4674104</v>
      </c>
      <c r="KE74">
        <v>18.082159999999998</v>
      </c>
      <c r="KF74" s="1">
        <v>1.0847130000000001E-4</v>
      </c>
      <c r="KG74">
        <v>4.4397329999999999E-2</v>
      </c>
      <c r="KH74">
        <v>0.46738160000000001</v>
      </c>
      <c r="KI74">
        <v>18.31813</v>
      </c>
      <c r="KJ74" s="1">
        <v>1.043676E-4</v>
      </c>
      <c r="KK74">
        <v>4.2721040000000002E-2</v>
      </c>
      <c r="KL74">
        <v>0.4673062</v>
      </c>
      <c r="KM74">
        <v>18.52516</v>
      </c>
      <c r="KN74" s="1">
        <v>1.004444E-4</v>
      </c>
      <c r="KO74">
        <v>4.1123750000000001E-2</v>
      </c>
      <c r="KP74">
        <v>0.46715780000000001</v>
      </c>
      <c r="KQ74">
        <v>18.65164</v>
      </c>
      <c r="KR74" s="1">
        <v>9.683165E-5</v>
      </c>
      <c r="KS74">
        <v>3.9652430000000002E-2</v>
      </c>
      <c r="KT74">
        <v>0.466978</v>
      </c>
      <c r="KU74">
        <v>18.419589999999999</v>
      </c>
      <c r="KV74" s="1">
        <v>9.4228209999999994E-5</v>
      </c>
      <c r="KW74">
        <v>3.8581480000000001E-2</v>
      </c>
      <c r="KX74">
        <v>0.46677249999999998</v>
      </c>
      <c r="KY74">
        <v>18.015370000000001</v>
      </c>
      <c r="KZ74" s="1">
        <v>9.3082060000000005E-5</v>
      </c>
      <c r="LA74">
        <v>3.8110949999999998E-2</v>
      </c>
      <c r="LB74">
        <v>0.46655340000000001</v>
      </c>
      <c r="LC74">
        <v>17.54569</v>
      </c>
      <c r="LD74" s="1">
        <v>9.2332530000000006E-5</v>
      </c>
      <c r="LE74">
        <v>3.7829410000000001E-2</v>
      </c>
      <c r="LF74">
        <v>0.46634049999999999</v>
      </c>
      <c r="LG74">
        <v>17.095649999999999</v>
      </c>
      <c r="LH74" s="1">
        <v>9.0915000000000006E-5</v>
      </c>
      <c r="LI74">
        <v>3.7284150000000002E-2</v>
      </c>
      <c r="LJ74">
        <v>0.46611979999999997</v>
      </c>
      <c r="LK74">
        <v>17.35596</v>
      </c>
      <c r="LL74" s="1">
        <v>8.8698270000000002E-5</v>
      </c>
      <c r="LM74">
        <v>3.6411159999999998E-2</v>
      </c>
      <c r="LN74">
        <v>0.46594289999999999</v>
      </c>
      <c r="LO74">
        <v>17.63589</v>
      </c>
      <c r="LP74" s="1">
        <v>8.6008110000000001E-5</v>
      </c>
      <c r="LQ74">
        <v>3.5330769999999997E-2</v>
      </c>
      <c r="LR74">
        <v>0.46581109999999998</v>
      </c>
      <c r="LS74">
        <v>18.073340000000002</v>
      </c>
      <c r="LT74" s="1">
        <v>8.3093009999999999E-5</v>
      </c>
      <c r="LU74">
        <v>3.4150899999999998E-2</v>
      </c>
      <c r="LV74">
        <v>0.46575220000000001</v>
      </c>
      <c r="LW74">
        <v>18.82225</v>
      </c>
      <c r="LX74" s="1">
        <v>8.0046529999999995E-5</v>
      </c>
      <c r="LY74">
        <v>3.2913079999999997E-2</v>
      </c>
      <c r="LZ74">
        <v>0.46571630000000003</v>
      </c>
      <c r="MA74">
        <v>19.335149999999999</v>
      </c>
      <c r="MB74" s="1">
        <v>7.6426509999999998E-5</v>
      </c>
      <c r="MC74">
        <v>3.1448190000000001E-2</v>
      </c>
      <c r="MD74">
        <v>0.46572469999999999</v>
      </c>
      <c r="ME74">
        <v>19.446680000000001</v>
      </c>
      <c r="MF74" s="1">
        <v>7.1918199999999999E-5</v>
      </c>
      <c r="MG74">
        <v>2.960991E-2</v>
      </c>
      <c r="MH74">
        <v>0.46572649999999999</v>
      </c>
      <c r="MI74">
        <v>19.28669</v>
      </c>
      <c r="MJ74" s="1">
        <v>6.7283969999999999E-5</v>
      </c>
      <c r="MK74">
        <v>2.7703309999999998E-2</v>
      </c>
      <c r="ML74">
        <v>0.46572580000000002</v>
      </c>
      <c r="MM74">
        <v>19.153790000000001</v>
      </c>
      <c r="MN74" s="1">
        <v>6.3400480000000003E-5</v>
      </c>
      <c r="MO74">
        <v>2.6094289999999999E-2</v>
      </c>
      <c r="MP74">
        <v>0.46572000000000002</v>
      </c>
      <c r="MQ74">
        <v>19.61326</v>
      </c>
      <c r="MR74" s="1">
        <v>6.0344999999999999E-5</v>
      </c>
      <c r="MS74">
        <v>2.4827910000000002E-2</v>
      </c>
      <c r="MT74">
        <v>0.46567500000000001</v>
      </c>
      <c r="MU74">
        <v>20.008289999999999</v>
      </c>
      <c r="MV74" s="1">
        <v>5.7832530000000001E-5</v>
      </c>
      <c r="MW74">
        <v>2.3788190000000001E-2</v>
      </c>
      <c r="MX74">
        <v>0.46549200000000002</v>
      </c>
      <c r="MY74">
        <v>20.04166</v>
      </c>
      <c r="MZ74" s="1">
        <v>5.5623859999999998E-5</v>
      </c>
      <c r="NA74">
        <v>2.2886460000000001E-2</v>
      </c>
      <c r="NB74">
        <v>0.46520860000000003</v>
      </c>
      <c r="NC74">
        <v>19.869620000000001</v>
      </c>
      <c r="ND74" s="1">
        <v>5.3752199999999997E-5</v>
      </c>
      <c r="NE74">
        <v>2.212269E-2</v>
      </c>
      <c r="NF74">
        <v>0.46484579999999998</v>
      </c>
      <c r="NG74">
        <v>19.539570000000001</v>
      </c>
      <c r="NH74" s="1">
        <v>5.2951319999999997E-5</v>
      </c>
      <c r="NI74">
        <v>2.1784729999999999E-2</v>
      </c>
      <c r="NJ74">
        <v>0.46442339999999999</v>
      </c>
      <c r="NK74">
        <v>19.44191</v>
      </c>
      <c r="NL74" s="1">
        <v>5.3689980000000001E-5</v>
      </c>
      <c r="NM74">
        <v>2.2087519999999999E-2</v>
      </c>
      <c r="NN74">
        <v>0.46399780000000002</v>
      </c>
      <c r="NO74">
        <v>19.424939999999999</v>
      </c>
      <c r="NP74" s="1">
        <v>5.486533E-5</v>
      </c>
      <c r="NQ74">
        <v>2.2598699999999999E-2</v>
      </c>
      <c r="NR74">
        <v>0.46354410000000001</v>
      </c>
      <c r="NS74">
        <v>19.132950000000001</v>
      </c>
      <c r="NT74" s="1">
        <v>5.522974E-5</v>
      </c>
      <c r="NU74">
        <v>2.2793839999999999E-2</v>
      </c>
      <c r="NV74">
        <v>0.46311809999999998</v>
      </c>
      <c r="NW74">
        <v>18.853860000000001</v>
      </c>
      <c r="NX74" s="1">
        <v>5.4592010000000002E-5</v>
      </c>
      <c r="NY74">
        <v>2.256959E-2</v>
      </c>
      <c r="NZ74">
        <v>0.46274720000000003</v>
      </c>
      <c r="OA74">
        <v>18.862220000000001</v>
      </c>
      <c r="OB74" s="1">
        <v>5.3280330000000001E-5</v>
      </c>
      <c r="OC74">
        <v>2.2059720000000001E-2</v>
      </c>
      <c r="OD74">
        <v>0.46248070000000002</v>
      </c>
      <c r="OE74">
        <v>18.625530000000001</v>
      </c>
      <c r="OF74" s="1">
        <v>5.165094E-5</v>
      </c>
      <c r="OG74">
        <v>2.1404240000000001E-2</v>
      </c>
      <c r="OH74">
        <v>0.4623255</v>
      </c>
      <c r="OI74">
        <v>18.405000000000001</v>
      </c>
      <c r="OJ74" s="1">
        <v>4.9826230000000003E-5</v>
      </c>
      <c r="OK74">
        <v>2.0662509999999999E-2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0.8104903</v>
      </c>
      <c r="G75">
        <v>16.57835</v>
      </c>
      <c r="H75" s="1">
        <v>4.5002420000000002E-20</v>
      </c>
      <c r="I75" s="1">
        <v>1.801792E-17</v>
      </c>
      <c r="J75">
        <v>0.80883360000000004</v>
      </c>
      <c r="K75">
        <v>16.540479999999999</v>
      </c>
      <c r="L75" s="1">
        <v>2.4782810000000001E-7</v>
      </c>
      <c r="M75" s="1">
        <v>9.879125E-5</v>
      </c>
      <c r="N75">
        <v>0.80718350000000005</v>
      </c>
      <c r="O75">
        <v>16.868020000000001</v>
      </c>
      <c r="P75" s="1">
        <v>2.5537670000000001</v>
      </c>
      <c r="Q75">
        <v>742.8877</v>
      </c>
      <c r="R75">
        <v>0.80564029999999998</v>
      </c>
      <c r="S75">
        <v>16.830829999999999</v>
      </c>
      <c r="T75">
        <v>102.2182</v>
      </c>
      <c r="U75">
        <v>36338</v>
      </c>
      <c r="V75">
        <v>0.80411480000000002</v>
      </c>
      <c r="W75">
        <v>16.78858</v>
      </c>
      <c r="X75">
        <v>151.50450000000001</v>
      </c>
      <c r="Y75">
        <v>62658.12</v>
      </c>
      <c r="Z75">
        <v>0.80250049999999995</v>
      </c>
      <c r="AA75">
        <v>16.565989999999999</v>
      </c>
      <c r="AB75">
        <v>38.77619</v>
      </c>
      <c r="AC75">
        <v>18132.43</v>
      </c>
      <c r="AD75">
        <v>0.80089010000000005</v>
      </c>
      <c r="AE75">
        <v>16.13336</v>
      </c>
      <c r="AF75">
        <v>3.5577000000000001</v>
      </c>
      <c r="AG75">
        <v>1858.298</v>
      </c>
      <c r="AH75">
        <v>0.79890289999999997</v>
      </c>
      <c r="AI75">
        <v>15.67882</v>
      </c>
      <c r="AJ75">
        <v>0.24203859999999999</v>
      </c>
      <c r="AK75">
        <v>130.28360000000001</v>
      </c>
      <c r="AL75">
        <v>0.79606189999999999</v>
      </c>
      <c r="AM75">
        <v>15.753159999999999</v>
      </c>
      <c r="AN75">
        <v>7.3100570000000004E-2</v>
      </c>
      <c r="AO75">
        <v>31.647169999999999</v>
      </c>
      <c r="AP75">
        <v>0.79216960000000003</v>
      </c>
      <c r="AQ75">
        <v>15.7842</v>
      </c>
      <c r="AR75">
        <v>6.155559E-2</v>
      </c>
      <c r="AS75">
        <v>25.33719</v>
      </c>
      <c r="AT75">
        <v>0.78739139999999996</v>
      </c>
      <c r="AU75">
        <v>15.98217</v>
      </c>
      <c r="AV75" s="1">
        <v>6.2786010000000003E-2</v>
      </c>
      <c r="AW75">
        <v>25.644580000000001</v>
      </c>
      <c r="AX75">
        <v>0.78199430000000003</v>
      </c>
      <c r="AY75">
        <v>16.02552</v>
      </c>
      <c r="AZ75" s="1">
        <v>7.0889320000000006E-2</v>
      </c>
      <c r="BA75">
        <v>29.122199999999999</v>
      </c>
      <c r="BB75">
        <v>0.77638929999999995</v>
      </c>
      <c r="BC75">
        <v>16.03153</v>
      </c>
      <c r="BD75" s="1">
        <v>7.4933600000000003E-2</v>
      </c>
      <c r="BE75">
        <v>31.28426</v>
      </c>
      <c r="BF75">
        <v>0.77067390000000002</v>
      </c>
      <c r="BG75">
        <v>15.955120000000001</v>
      </c>
      <c r="BH75" s="1">
        <v>7.2121370000000004E-2</v>
      </c>
      <c r="BI75">
        <v>30.581600000000002</v>
      </c>
      <c r="BJ75">
        <v>0.76475190000000004</v>
      </c>
      <c r="BK75">
        <v>15.87501</v>
      </c>
      <c r="BL75" s="1">
        <v>6.6080180000000002E-2</v>
      </c>
      <c r="BM75">
        <v>28.38993</v>
      </c>
      <c r="BN75">
        <v>0.75864609999999999</v>
      </c>
      <c r="BO75">
        <v>15.92859</v>
      </c>
      <c r="BP75" s="1">
        <v>5.8967119999999998E-2</v>
      </c>
      <c r="BQ75">
        <v>25.655480000000001</v>
      </c>
      <c r="BR75">
        <v>0.74931380000000003</v>
      </c>
      <c r="BS75">
        <v>16.233519999999999</v>
      </c>
      <c r="BT75" s="1">
        <v>5.20054E-2</v>
      </c>
      <c r="BU75">
        <v>22.929670000000002</v>
      </c>
      <c r="BV75">
        <v>0.73991510000000005</v>
      </c>
      <c r="BW75">
        <v>16.695340000000002</v>
      </c>
      <c r="BX75" s="1">
        <v>4.5712240000000001E-2</v>
      </c>
      <c r="BY75">
        <v>20.42257</v>
      </c>
      <c r="BZ75">
        <v>0.7305104</v>
      </c>
      <c r="CA75">
        <v>17.12218</v>
      </c>
      <c r="CB75" s="1">
        <v>4.0032329999999998E-2</v>
      </c>
      <c r="CC75">
        <v>18.13195</v>
      </c>
      <c r="CD75">
        <v>0.72073569999999998</v>
      </c>
      <c r="CE75">
        <v>17.142510000000001</v>
      </c>
      <c r="CF75">
        <v>3.5075710000000003E-2</v>
      </c>
      <c r="CG75">
        <v>16.113499999999998</v>
      </c>
      <c r="CH75">
        <v>0.71080639999999995</v>
      </c>
      <c r="CI75">
        <v>17.007549999999998</v>
      </c>
      <c r="CJ75" s="1">
        <v>3.08031E-2</v>
      </c>
      <c r="CK75">
        <v>14.3523</v>
      </c>
      <c r="CL75">
        <v>0.70064470000000001</v>
      </c>
      <c r="CM75">
        <v>16.728580000000001</v>
      </c>
      <c r="CN75" s="1">
        <v>2.714805E-2</v>
      </c>
      <c r="CO75">
        <v>12.83924</v>
      </c>
      <c r="CP75">
        <v>0.69043699999999997</v>
      </c>
      <c r="CQ75">
        <v>16.29796</v>
      </c>
      <c r="CR75" s="1">
        <v>2.3743230000000001E-2</v>
      </c>
      <c r="CS75">
        <v>11.41009</v>
      </c>
      <c r="CT75">
        <v>0.68002810000000002</v>
      </c>
      <c r="CU75">
        <v>16.075369999999999</v>
      </c>
      <c r="CV75" s="1">
        <v>2.064268E-2</v>
      </c>
      <c r="CW75">
        <v>10.07296</v>
      </c>
      <c r="CX75">
        <v>0.66959360000000001</v>
      </c>
      <c r="CY75">
        <v>16.09395</v>
      </c>
      <c r="CZ75" s="1">
        <v>1.791179E-2</v>
      </c>
      <c r="DA75">
        <v>8.8719009999999994</v>
      </c>
      <c r="DB75">
        <v>0.65854539999999995</v>
      </c>
      <c r="DC75">
        <v>16.24061</v>
      </c>
      <c r="DD75" s="1">
        <v>1.5556759999999999E-2</v>
      </c>
      <c r="DE75">
        <v>7.8258000000000001</v>
      </c>
      <c r="DF75">
        <v>0.64775559999999999</v>
      </c>
      <c r="DG75">
        <v>16.552379999999999</v>
      </c>
      <c r="DH75" s="1">
        <v>1.3499570000000001E-2</v>
      </c>
      <c r="DI75">
        <v>6.8977830000000004</v>
      </c>
      <c r="DJ75">
        <v>0.63697680000000001</v>
      </c>
      <c r="DK75">
        <v>16.682980000000001</v>
      </c>
      <c r="DL75" s="1">
        <v>1.1683600000000001E-2</v>
      </c>
      <c r="DM75">
        <v>6.0643640000000003</v>
      </c>
      <c r="DN75">
        <v>0.62580349999999996</v>
      </c>
      <c r="DO75">
        <v>16.816680000000002</v>
      </c>
      <c r="DP75" s="1">
        <v>1.0103050000000001E-2</v>
      </c>
      <c r="DQ75">
        <v>5.3297730000000003</v>
      </c>
      <c r="DR75">
        <v>0.61430289999999999</v>
      </c>
      <c r="DS75">
        <v>16.846430000000002</v>
      </c>
      <c r="DT75" s="1">
        <v>8.7515790000000006E-3</v>
      </c>
      <c r="DU75">
        <v>4.695303</v>
      </c>
      <c r="DV75">
        <v>0.60298470000000004</v>
      </c>
      <c r="DW75">
        <v>16.651150000000001</v>
      </c>
      <c r="DX75" s="1">
        <v>7.5777800000000001E-3</v>
      </c>
      <c r="DY75">
        <v>4.1368359999999997</v>
      </c>
      <c r="DZ75">
        <v>0.59177049999999998</v>
      </c>
      <c r="EA75">
        <v>16.584610000000001</v>
      </c>
      <c r="EB75" s="1">
        <v>6.5328640000000002E-3</v>
      </c>
      <c r="EC75">
        <v>3.6316099999999998</v>
      </c>
      <c r="ED75">
        <v>0.58126</v>
      </c>
      <c r="EE75">
        <v>16.609380000000002</v>
      </c>
      <c r="EF75" s="1">
        <v>5.5978260000000002E-3</v>
      </c>
      <c r="EG75">
        <v>3.166442</v>
      </c>
      <c r="EH75">
        <v>0.57240610000000003</v>
      </c>
      <c r="EI75">
        <v>16.92963</v>
      </c>
      <c r="EJ75" s="1">
        <v>4.781029E-3</v>
      </c>
      <c r="EK75">
        <v>2.744027</v>
      </c>
      <c r="EL75">
        <v>0.5662355</v>
      </c>
      <c r="EM75">
        <v>17.369689999999999</v>
      </c>
      <c r="EN75" s="1">
        <v>4.0668700000000002E-3</v>
      </c>
      <c r="EO75">
        <v>2.359693</v>
      </c>
      <c r="EP75">
        <v>0.56230420000000003</v>
      </c>
      <c r="EQ75">
        <v>17.444569999999999</v>
      </c>
      <c r="ER75" s="1">
        <v>3.341606E-3</v>
      </c>
      <c r="ES75">
        <v>1.9639610000000001</v>
      </c>
      <c r="ET75">
        <v>0.55993899999999996</v>
      </c>
      <c r="EU75">
        <v>17.215599999999998</v>
      </c>
      <c r="EV75" s="1">
        <v>2.518527E-3</v>
      </c>
      <c r="EW75">
        <v>1.505009</v>
      </c>
      <c r="EX75">
        <v>0.55863989999999997</v>
      </c>
      <c r="EY75">
        <v>17.036960000000001</v>
      </c>
      <c r="EZ75" s="1">
        <v>1.73661E-3</v>
      </c>
      <c r="FA75">
        <v>1.0507629999999999</v>
      </c>
      <c r="FB75">
        <v>0.55793440000000005</v>
      </c>
      <c r="FC75">
        <v>17.067119999999999</v>
      </c>
      <c r="FD75" s="1">
        <v>1.1624509999999999E-3</v>
      </c>
      <c r="FE75">
        <v>0.70385679999999995</v>
      </c>
      <c r="FF75">
        <v>0.55754749999999997</v>
      </c>
      <c r="FG75">
        <v>17.7867</v>
      </c>
      <c r="FH75" s="1">
        <v>8.1376280000000005E-4</v>
      </c>
      <c r="FI75">
        <v>0.487294</v>
      </c>
      <c r="FJ75">
        <v>0.55732669999999995</v>
      </c>
      <c r="FK75">
        <v>18.319210000000002</v>
      </c>
      <c r="FL75" s="1">
        <v>6.2093140000000005E-4</v>
      </c>
      <c r="FM75">
        <v>0.36586400000000002</v>
      </c>
      <c r="FN75">
        <v>0.55723659999999997</v>
      </c>
      <c r="FO75">
        <v>18.508489999999998</v>
      </c>
      <c r="FP75" s="1">
        <v>5.1416700000000005E-4</v>
      </c>
      <c r="FQ75">
        <v>0.29860320000000001</v>
      </c>
      <c r="FR75">
        <v>0.5571836</v>
      </c>
      <c r="FS75">
        <v>18.368289999999998</v>
      </c>
      <c r="FT75" s="1">
        <v>4.5109579999999999E-4</v>
      </c>
      <c r="FU75">
        <v>0.25913750000000002</v>
      </c>
      <c r="FV75">
        <v>0.55715740000000002</v>
      </c>
      <c r="FW75">
        <v>18.116820000000001</v>
      </c>
      <c r="FX75" s="1">
        <v>4.0995559999999998E-4</v>
      </c>
      <c r="FY75">
        <v>0.23366990000000001</v>
      </c>
      <c r="FZ75">
        <v>0.55714920000000001</v>
      </c>
      <c r="GA75">
        <v>17.915520000000001</v>
      </c>
      <c r="GB75" s="1">
        <v>3.799769E-4</v>
      </c>
      <c r="GC75">
        <v>0.21530589999999999</v>
      </c>
      <c r="GD75">
        <v>0.55714490000000005</v>
      </c>
      <c r="GE75">
        <v>17.753879999999999</v>
      </c>
      <c r="GF75" s="1">
        <v>3.5619679999999998E-4</v>
      </c>
      <c r="GG75">
        <v>0.20085030000000001</v>
      </c>
      <c r="GH75">
        <v>0.55714640000000004</v>
      </c>
      <c r="GI75">
        <v>17.478729999999999</v>
      </c>
      <c r="GJ75" s="1">
        <v>3.3613909999999998E-4</v>
      </c>
      <c r="GK75">
        <v>0.18871569999999999</v>
      </c>
      <c r="GL75">
        <v>0.55714419999999998</v>
      </c>
      <c r="GM75">
        <v>17.633600000000001</v>
      </c>
      <c r="GN75" s="1">
        <v>3.1836009999999999E-4</v>
      </c>
      <c r="GO75">
        <v>0.17801610000000001</v>
      </c>
      <c r="GP75">
        <v>0.55712879999999998</v>
      </c>
      <c r="GQ75">
        <v>17.81597</v>
      </c>
      <c r="GR75" s="1">
        <v>3.0215709999999998E-4</v>
      </c>
      <c r="GS75">
        <v>0.1683192</v>
      </c>
      <c r="GT75">
        <v>0.55713860000000004</v>
      </c>
      <c r="GU75">
        <v>18.01801</v>
      </c>
      <c r="GV75" s="1">
        <v>2.8711170000000002E-4</v>
      </c>
      <c r="GW75">
        <v>0.15934499999999999</v>
      </c>
      <c r="GX75">
        <v>0.55713979999999996</v>
      </c>
      <c r="GY75">
        <v>18.273479999999999</v>
      </c>
      <c r="GZ75" s="1">
        <v>2.7316569999999999E-4</v>
      </c>
      <c r="HA75">
        <v>0.15107899999999999</v>
      </c>
      <c r="HB75">
        <v>0.55714419999999998</v>
      </c>
      <c r="HC75">
        <v>18.281020000000002</v>
      </c>
      <c r="HD75" s="1">
        <v>2.6009299999999998E-4</v>
      </c>
      <c r="HE75">
        <v>0.1434337</v>
      </c>
      <c r="HF75">
        <v>0.55712450000000002</v>
      </c>
      <c r="HG75">
        <v>18.16545</v>
      </c>
      <c r="HH75" s="1">
        <v>2.47851E-4</v>
      </c>
      <c r="HI75">
        <v>0.13632369999999999</v>
      </c>
      <c r="HJ75">
        <v>0.55715859999999995</v>
      </c>
      <c r="HK75">
        <v>18.141680000000001</v>
      </c>
      <c r="HL75" s="1">
        <v>2.3646100000000001E-4</v>
      </c>
      <c r="HM75">
        <v>0.1297499</v>
      </c>
      <c r="HN75">
        <v>0.5571374</v>
      </c>
      <c r="HO75">
        <v>17.970189999999999</v>
      </c>
      <c r="HP75" s="1">
        <v>2.256588E-4</v>
      </c>
      <c r="HQ75">
        <v>0.1236006</v>
      </c>
      <c r="HR75">
        <v>0.55714050000000004</v>
      </c>
      <c r="HS75">
        <v>18.145479999999999</v>
      </c>
      <c r="HT75" s="1">
        <v>2.1532340000000001E-4</v>
      </c>
      <c r="HU75">
        <v>0.1177687</v>
      </c>
      <c r="HV75">
        <v>0.55713509999999999</v>
      </c>
      <c r="HW75">
        <v>18.368040000000001</v>
      </c>
      <c r="HX75" s="1">
        <v>2.054886E-4</v>
      </c>
      <c r="HY75">
        <v>0.1122486</v>
      </c>
      <c r="HZ75">
        <v>0.55713829999999998</v>
      </c>
      <c r="IA75">
        <v>18.530139999999999</v>
      </c>
      <c r="IB75" s="1">
        <v>1.962492E-4</v>
      </c>
      <c r="IC75">
        <v>0.10708529999999999</v>
      </c>
      <c r="ID75">
        <v>0.55713729999999995</v>
      </c>
      <c r="IE75">
        <v>18.67718</v>
      </c>
      <c r="IF75" s="1">
        <v>1.8762490000000001E-4</v>
      </c>
      <c r="IG75">
        <v>0.10228669999999999</v>
      </c>
      <c r="IH75">
        <v>0.55714710000000001</v>
      </c>
      <c r="II75">
        <v>18.553820000000002</v>
      </c>
      <c r="IJ75" s="1">
        <v>1.7949329999999999E-4</v>
      </c>
      <c r="IK75">
        <v>9.7792850000000001E-2</v>
      </c>
      <c r="IL75">
        <v>0.55713789999999996</v>
      </c>
      <c r="IM75">
        <v>18.358360000000001</v>
      </c>
      <c r="IN75" s="1">
        <v>1.7167589999999999E-4</v>
      </c>
      <c r="IO75">
        <v>9.3496899999999994E-2</v>
      </c>
      <c r="IP75">
        <v>0.55714960000000002</v>
      </c>
      <c r="IQ75">
        <v>18.166889999999999</v>
      </c>
      <c r="IR75" s="1">
        <v>1.643076E-4</v>
      </c>
      <c r="IS75">
        <v>8.9450150000000006E-2</v>
      </c>
      <c r="IT75">
        <v>0.55712700000000004</v>
      </c>
      <c r="IU75">
        <v>17.831569999999999</v>
      </c>
      <c r="IV75" s="1">
        <v>1.5735940000000001E-4</v>
      </c>
      <c r="IW75">
        <v>8.5641149999999999E-2</v>
      </c>
      <c r="IX75">
        <v>0.55712600000000001</v>
      </c>
      <c r="IY75">
        <v>17.720079999999999</v>
      </c>
      <c r="IZ75" s="1">
        <v>1.5079960000000001E-4</v>
      </c>
      <c r="JA75">
        <v>8.2049899999999995E-2</v>
      </c>
      <c r="JB75">
        <v>0.55715420000000004</v>
      </c>
      <c r="JC75">
        <v>17.336559999999999</v>
      </c>
      <c r="JD75" s="1">
        <v>1.445807E-4</v>
      </c>
      <c r="JE75">
        <v>7.8651860000000004E-2</v>
      </c>
      <c r="JF75">
        <v>0.55714989999999998</v>
      </c>
      <c r="JG75">
        <v>17.051069999999999</v>
      </c>
      <c r="JH75" s="1">
        <v>1.3868379999999999E-4</v>
      </c>
      <c r="JI75">
        <v>7.5432940000000004E-2</v>
      </c>
      <c r="JJ75">
        <v>0.55713990000000002</v>
      </c>
      <c r="JK75">
        <v>16.728480000000001</v>
      </c>
      <c r="JL75" s="1">
        <v>1.3303760000000001E-4</v>
      </c>
      <c r="JM75">
        <v>7.2361190000000006E-2</v>
      </c>
      <c r="JN75">
        <v>0.55714269999999999</v>
      </c>
      <c r="JO75">
        <v>16.557040000000001</v>
      </c>
      <c r="JP75" s="1">
        <v>1.2764619999999999E-4</v>
      </c>
      <c r="JQ75">
        <v>6.9424639999999996E-2</v>
      </c>
      <c r="JR75">
        <v>0.55714980000000003</v>
      </c>
      <c r="JS75">
        <v>16.83625</v>
      </c>
      <c r="JT75" s="1">
        <v>1.226179E-4</v>
      </c>
      <c r="JU75">
        <v>6.6679299999999997E-2</v>
      </c>
      <c r="JV75">
        <v>0.55715420000000004</v>
      </c>
      <c r="JW75">
        <v>17.225809999999999</v>
      </c>
      <c r="JX75" s="1">
        <v>1.178379E-4</v>
      </c>
      <c r="JY75">
        <v>6.4075499999999994E-2</v>
      </c>
      <c r="JZ75">
        <v>0.55713610000000002</v>
      </c>
      <c r="KA75">
        <v>17.535969999999999</v>
      </c>
      <c r="KB75" s="1">
        <v>1.132878E-4</v>
      </c>
      <c r="KC75">
        <v>6.1591680000000003E-2</v>
      </c>
      <c r="KD75">
        <v>0.55712930000000005</v>
      </c>
      <c r="KE75">
        <v>18.07743</v>
      </c>
      <c r="KF75" s="1">
        <v>1.0896860000000001E-4</v>
      </c>
      <c r="KG75">
        <v>5.9240210000000001E-2</v>
      </c>
      <c r="KH75">
        <v>0.55709770000000003</v>
      </c>
      <c r="KI75">
        <v>18.37022</v>
      </c>
      <c r="KJ75" s="1">
        <v>1.0484290000000001E-4</v>
      </c>
      <c r="KK75">
        <v>5.699912E-2</v>
      </c>
      <c r="KL75">
        <v>0.5569655</v>
      </c>
      <c r="KM75">
        <v>18.551400000000001</v>
      </c>
      <c r="KN75" s="1">
        <v>1.008975E-4</v>
      </c>
      <c r="KO75">
        <v>5.4864749999999997E-2</v>
      </c>
      <c r="KP75">
        <v>0.55674219999999996</v>
      </c>
      <c r="KQ75">
        <v>18.706569999999999</v>
      </c>
      <c r="KR75" s="1">
        <v>9.7228729999999995E-5</v>
      </c>
      <c r="KS75">
        <v>5.2871960000000003E-2</v>
      </c>
      <c r="KT75">
        <v>0.55646580000000001</v>
      </c>
      <c r="KU75">
        <v>18.506039999999999</v>
      </c>
      <c r="KV75" s="1">
        <v>9.4470249999999999E-5</v>
      </c>
      <c r="KW75">
        <v>5.1317920000000003E-2</v>
      </c>
      <c r="KX75">
        <v>0.55610329999999997</v>
      </c>
      <c r="KY75">
        <v>18.10397</v>
      </c>
      <c r="KZ75" s="1">
        <v>9.3176360000000002E-5</v>
      </c>
      <c r="LA75">
        <v>5.0546439999999998E-2</v>
      </c>
      <c r="LB75">
        <v>0.55571369999999998</v>
      </c>
      <c r="LC75">
        <v>17.659579999999998</v>
      </c>
      <c r="LD75" s="1">
        <v>9.2433729999999998E-5</v>
      </c>
      <c r="LE75">
        <v>5.0168379999999999E-2</v>
      </c>
      <c r="LF75">
        <v>0.55530020000000002</v>
      </c>
      <c r="LG75">
        <v>17.208770000000001</v>
      </c>
      <c r="LH75" s="1">
        <v>9.1112439999999995E-5</v>
      </c>
      <c r="LI75">
        <v>4.9542610000000001E-2</v>
      </c>
      <c r="LJ75">
        <v>0.55487839999999999</v>
      </c>
      <c r="LK75">
        <v>17.421880000000002</v>
      </c>
      <c r="LL75" s="1">
        <v>8.8976650000000001E-5</v>
      </c>
      <c r="LM75">
        <v>4.8479519999999998E-2</v>
      </c>
      <c r="LN75">
        <v>0.55449519999999997</v>
      </c>
      <c r="LO75">
        <v>17.706479999999999</v>
      </c>
      <c r="LP75" s="1">
        <v>8.6333909999999998E-5</v>
      </c>
      <c r="LQ75">
        <v>4.7109369999999998E-2</v>
      </c>
      <c r="LR75">
        <v>0.55419030000000002</v>
      </c>
      <c r="LS75">
        <v>18.097580000000001</v>
      </c>
      <c r="LT75" s="1">
        <v>8.3439739999999996E-5</v>
      </c>
      <c r="LU75">
        <v>4.5579069999999999E-2</v>
      </c>
      <c r="LV75">
        <v>0.55397830000000003</v>
      </c>
      <c r="LW75">
        <v>18.809519999999999</v>
      </c>
      <c r="LX75" s="1">
        <v>8.0417119999999994E-5</v>
      </c>
      <c r="LY75">
        <v>4.3968510000000002E-2</v>
      </c>
      <c r="LZ75">
        <v>0.55383800000000005</v>
      </c>
      <c r="MA75">
        <v>19.328209999999999</v>
      </c>
      <c r="MB75" s="1">
        <v>7.6891859999999999E-5</v>
      </c>
      <c r="MC75">
        <v>4.2118280000000001E-2</v>
      </c>
      <c r="MD75">
        <v>0.55376159999999996</v>
      </c>
      <c r="ME75">
        <v>19.436160000000001</v>
      </c>
      <c r="MF75" s="1">
        <v>7.2474359999999996E-5</v>
      </c>
      <c r="MG75">
        <v>3.9782900000000003E-2</v>
      </c>
      <c r="MH75">
        <v>0.55371219999999999</v>
      </c>
      <c r="MI75">
        <v>19.3368</v>
      </c>
      <c r="MJ75" s="1">
        <v>6.7810709999999998E-5</v>
      </c>
      <c r="MK75">
        <v>3.724587E-2</v>
      </c>
      <c r="ML75">
        <v>0.55368919999999999</v>
      </c>
      <c r="MM75">
        <v>19.217199999999998</v>
      </c>
      <c r="MN75" s="1">
        <v>6.3824730000000001E-5</v>
      </c>
      <c r="MO75">
        <v>3.5018970000000003E-2</v>
      </c>
      <c r="MP75">
        <v>0.55366360000000003</v>
      </c>
      <c r="MQ75">
        <v>19.651489999999999</v>
      </c>
      <c r="MR75" s="1">
        <v>6.0682710000000002E-5</v>
      </c>
      <c r="MS75">
        <v>3.3251740000000002E-2</v>
      </c>
      <c r="MT75">
        <v>0.55356919999999998</v>
      </c>
      <c r="MU75">
        <v>20.071020000000001</v>
      </c>
      <c r="MV75" s="1">
        <v>5.8115310000000003E-5</v>
      </c>
      <c r="MW75">
        <v>3.1816730000000001E-2</v>
      </c>
      <c r="MX75">
        <v>0.55331470000000005</v>
      </c>
      <c r="MY75">
        <v>20.166350000000001</v>
      </c>
      <c r="MZ75" s="1">
        <v>5.5873969999999999E-5</v>
      </c>
      <c r="NA75">
        <v>3.0587509999999998E-2</v>
      </c>
      <c r="NB75">
        <v>0.55288440000000005</v>
      </c>
      <c r="NC75">
        <v>20.023140000000001</v>
      </c>
      <c r="ND75" s="1">
        <v>5.3945579999999999E-5</v>
      </c>
      <c r="NE75">
        <v>2.9527459999999998E-2</v>
      </c>
      <c r="NF75">
        <v>0.55228509999999997</v>
      </c>
      <c r="NG75">
        <v>19.651800000000001</v>
      </c>
      <c r="NH75" s="1">
        <v>5.2957500000000002E-5</v>
      </c>
      <c r="NI75">
        <v>2.892935E-2</v>
      </c>
      <c r="NJ75">
        <v>0.55156769999999999</v>
      </c>
      <c r="NK75">
        <v>19.473279999999999</v>
      </c>
      <c r="NL75" s="1">
        <v>5.3556400000000001E-5</v>
      </c>
      <c r="NM75">
        <v>2.9170829999999998E-2</v>
      </c>
      <c r="NN75">
        <v>0.55076539999999996</v>
      </c>
      <c r="NO75">
        <v>19.46367</v>
      </c>
      <c r="NP75" s="1">
        <v>5.474105E-5</v>
      </c>
      <c r="NQ75">
        <v>2.9844679999999998E-2</v>
      </c>
      <c r="NR75">
        <v>0.54994279999999995</v>
      </c>
      <c r="NS75">
        <v>19.232569999999999</v>
      </c>
      <c r="NT75" s="1">
        <v>5.5225549999999998E-5</v>
      </c>
      <c r="NU75">
        <v>3.0221810000000002E-2</v>
      </c>
      <c r="NV75">
        <v>0.54911049999999995</v>
      </c>
      <c r="NW75">
        <v>18.975760000000001</v>
      </c>
      <c r="NX75" s="1">
        <v>5.4694400000000003E-5</v>
      </c>
      <c r="NY75">
        <v>3.0047219999999999E-2</v>
      </c>
      <c r="NZ75">
        <v>0.5483152</v>
      </c>
      <c r="OA75">
        <v>18.98854</v>
      </c>
      <c r="OB75" s="1">
        <v>5.3448059999999998E-5</v>
      </c>
      <c r="OC75">
        <v>2.945354E-2</v>
      </c>
      <c r="OD75">
        <v>0.54768559999999999</v>
      </c>
      <c r="OE75">
        <v>18.745090000000001</v>
      </c>
      <c r="OF75" s="1">
        <v>5.184951E-5</v>
      </c>
      <c r="OG75">
        <v>2.86293E-2</v>
      </c>
      <c r="OH75">
        <v>0.54722939999999998</v>
      </c>
      <c r="OI75">
        <v>18.537140000000001</v>
      </c>
      <c r="OJ75" s="1">
        <v>5.0057230000000001E-5</v>
      </c>
      <c r="OK75">
        <v>2.7683409999999999E-2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0.47629500000000002</v>
      </c>
      <c r="G76">
        <v>16.631150000000002</v>
      </c>
      <c r="H76" s="1">
        <v>5.9372690000000002E-21</v>
      </c>
      <c r="I76" s="1">
        <v>2.9497490000000001E-18</v>
      </c>
      <c r="J76">
        <v>0.47451670000000001</v>
      </c>
      <c r="K76">
        <v>16.567710000000002</v>
      </c>
      <c r="L76" s="1">
        <v>3.7407260000000002E-8</v>
      </c>
      <c r="M76" s="1">
        <v>1.8512979999999999E-5</v>
      </c>
      <c r="N76">
        <v>0.47278009999999998</v>
      </c>
      <c r="O76">
        <v>16.86534</v>
      </c>
      <c r="P76" s="1">
        <v>1.2524919999999999</v>
      </c>
      <c r="Q76">
        <v>423.6712</v>
      </c>
      <c r="R76">
        <v>0.4711072</v>
      </c>
      <c r="S76">
        <v>16.851610000000001</v>
      </c>
      <c r="T76">
        <v>80.222160000000002</v>
      </c>
      <c r="U76">
        <v>33546.92</v>
      </c>
      <c r="V76">
        <v>0.46944229999999998</v>
      </c>
      <c r="W76">
        <v>16.810649999999999</v>
      </c>
      <c r="X76">
        <v>159.29130000000001</v>
      </c>
      <c r="Y76">
        <v>79657.95</v>
      </c>
      <c r="Z76">
        <v>0.46775</v>
      </c>
      <c r="AA76">
        <v>16.623729999999998</v>
      </c>
      <c r="AB76">
        <v>51.616230000000002</v>
      </c>
      <c r="AC76">
        <v>30556.82</v>
      </c>
      <c r="AD76">
        <v>0.466053</v>
      </c>
      <c r="AE76">
        <v>16.225639999999999</v>
      </c>
      <c r="AF76">
        <v>5.8900309999999996</v>
      </c>
      <c r="AG76">
        <v>4074.9589999999998</v>
      </c>
      <c r="AH76">
        <v>0.46411279999999999</v>
      </c>
      <c r="AI76">
        <v>15.761200000000001</v>
      </c>
      <c r="AJ76">
        <v>0.43779610000000002</v>
      </c>
      <c r="AK76">
        <v>335.12419999999997</v>
      </c>
      <c r="AL76">
        <v>0.46157029999999999</v>
      </c>
      <c r="AM76">
        <v>15.80749</v>
      </c>
      <c r="AN76">
        <v>8.5940450000000002E-2</v>
      </c>
      <c r="AO76">
        <v>51.971440000000001</v>
      </c>
      <c r="AP76">
        <v>0.45817089999999999</v>
      </c>
      <c r="AQ76">
        <v>15.80939</v>
      </c>
      <c r="AR76">
        <v>6.2820249999999994E-2</v>
      </c>
      <c r="AS76">
        <v>32.744239999999998</v>
      </c>
      <c r="AT76">
        <v>0.45397280000000001</v>
      </c>
      <c r="AU76">
        <v>15.978999999999999</v>
      </c>
      <c r="AV76" s="1">
        <v>6.2035229999999997E-2</v>
      </c>
      <c r="AW76">
        <v>31.678930000000001</v>
      </c>
      <c r="AX76">
        <v>0.44911709999999999</v>
      </c>
      <c r="AY76">
        <v>16.05405</v>
      </c>
      <c r="AZ76" s="1">
        <v>6.9616339999999999E-2</v>
      </c>
      <c r="BA76">
        <v>35.637830000000001</v>
      </c>
      <c r="BB76">
        <v>0.44390540000000001</v>
      </c>
      <c r="BC76">
        <v>16.049610000000001</v>
      </c>
      <c r="BD76">
        <v>7.459681E-2</v>
      </c>
      <c r="BE76">
        <v>38.89264</v>
      </c>
      <c r="BF76">
        <v>0.43842950000000003</v>
      </c>
      <c r="BG76">
        <v>15.996919999999999</v>
      </c>
      <c r="BH76" s="1">
        <v>7.2648630000000006E-2</v>
      </c>
      <c r="BI76">
        <v>38.631100000000004</v>
      </c>
      <c r="BJ76">
        <v>0.4327336</v>
      </c>
      <c r="BK76">
        <v>15.939489999999999</v>
      </c>
      <c r="BL76" s="1">
        <v>6.6954429999999995E-2</v>
      </c>
      <c r="BM76">
        <v>36.191299999999998</v>
      </c>
      <c r="BN76">
        <v>0.42683900000000002</v>
      </c>
      <c r="BO76">
        <v>15.995279999999999</v>
      </c>
      <c r="BP76" s="1">
        <v>5.9961309999999997E-2</v>
      </c>
      <c r="BQ76">
        <v>32.912529999999997</v>
      </c>
      <c r="BR76">
        <v>0.42081210000000002</v>
      </c>
      <c r="BS76">
        <v>16.258859999999999</v>
      </c>
      <c r="BT76" s="1">
        <v>5.2939640000000003E-2</v>
      </c>
      <c r="BU76">
        <v>29.481020000000001</v>
      </c>
      <c r="BV76">
        <v>0.4150201</v>
      </c>
      <c r="BW76">
        <v>16.703869999999998</v>
      </c>
      <c r="BX76">
        <v>4.6579339999999997E-2</v>
      </c>
      <c r="BY76">
        <v>26.29044</v>
      </c>
      <c r="BZ76">
        <v>0.40921790000000002</v>
      </c>
      <c r="CA76">
        <v>17.120999999999999</v>
      </c>
      <c r="CB76" s="1">
        <v>4.0846340000000002E-2</v>
      </c>
      <c r="CC76">
        <v>23.366769999999999</v>
      </c>
      <c r="CD76">
        <v>0.40317890000000001</v>
      </c>
      <c r="CE76">
        <v>17.170169999999999</v>
      </c>
      <c r="CF76">
        <v>3.5815809999999997E-2</v>
      </c>
      <c r="CG76">
        <v>20.77384</v>
      </c>
      <c r="CH76">
        <v>0.39707350000000002</v>
      </c>
      <c r="CI76">
        <v>17.048369999999998</v>
      </c>
      <c r="CJ76" s="1">
        <v>3.1457980000000003E-2</v>
      </c>
      <c r="CK76">
        <v>18.504829999999998</v>
      </c>
      <c r="CL76">
        <v>0.39081759999999999</v>
      </c>
      <c r="CM76">
        <v>16.80894</v>
      </c>
      <c r="CN76" s="1">
        <v>2.7749599999999999E-2</v>
      </c>
      <c r="CO76">
        <v>16.561160000000001</v>
      </c>
      <c r="CP76">
        <v>0.38455010000000001</v>
      </c>
      <c r="CQ76">
        <v>16.412970000000001</v>
      </c>
      <c r="CR76" s="1">
        <v>2.4333E-2</v>
      </c>
      <c r="CS76">
        <v>14.755369999999999</v>
      </c>
      <c r="CT76">
        <v>0.37819970000000003</v>
      </c>
      <c r="CU76">
        <v>16.194120000000002</v>
      </c>
      <c r="CV76" s="1">
        <v>2.1180210000000001E-2</v>
      </c>
      <c r="CW76">
        <v>13.048389999999999</v>
      </c>
      <c r="CX76">
        <v>0.3720987</v>
      </c>
      <c r="CY76">
        <v>16.192710000000002</v>
      </c>
      <c r="CZ76" s="1">
        <v>1.8392510000000001E-2</v>
      </c>
      <c r="DA76">
        <v>11.504110000000001</v>
      </c>
      <c r="DB76">
        <v>0.36566759999999998</v>
      </c>
      <c r="DC76">
        <v>16.288229999999999</v>
      </c>
      <c r="DD76" s="1">
        <v>1.5975900000000001E-2</v>
      </c>
      <c r="DE76">
        <v>10.148870000000001</v>
      </c>
      <c r="DF76">
        <v>0.35940420000000001</v>
      </c>
      <c r="DG76">
        <v>16.551570000000002</v>
      </c>
      <c r="DH76" s="1">
        <v>1.38751E-2</v>
      </c>
      <c r="DI76">
        <v>8.9524019999999993</v>
      </c>
      <c r="DJ76">
        <v>0.3530972</v>
      </c>
      <c r="DK76">
        <v>16.690650000000002</v>
      </c>
      <c r="DL76" s="1">
        <v>1.2015410000000001E-2</v>
      </c>
      <c r="DM76">
        <v>7.8763969999999999</v>
      </c>
      <c r="DN76">
        <v>0.34658909999999998</v>
      </c>
      <c r="DO76">
        <v>16.80735</v>
      </c>
      <c r="DP76" s="1">
        <v>1.0389199999999999E-2</v>
      </c>
      <c r="DQ76">
        <v>6.9230179999999999</v>
      </c>
      <c r="DR76">
        <v>0.33988429999999997</v>
      </c>
      <c r="DS76">
        <v>16.869420000000002</v>
      </c>
      <c r="DT76" s="1">
        <v>8.9966130000000005E-3</v>
      </c>
      <c r="DU76">
        <v>6.0970810000000002</v>
      </c>
      <c r="DV76">
        <v>0.33329239999999999</v>
      </c>
      <c r="DW76">
        <v>16.711279999999999</v>
      </c>
      <c r="DX76" s="1">
        <v>7.7958740000000004E-3</v>
      </c>
      <c r="DY76">
        <v>5.3773059999999999</v>
      </c>
      <c r="DZ76">
        <v>0.3267718</v>
      </c>
      <c r="EA76">
        <v>16.663119999999999</v>
      </c>
      <c r="EB76" s="1">
        <v>6.7337719999999998E-3</v>
      </c>
      <c r="EC76">
        <v>4.7313210000000003</v>
      </c>
      <c r="ED76">
        <v>0.32063130000000001</v>
      </c>
      <c r="EE76">
        <v>16.677240000000001</v>
      </c>
      <c r="EF76" s="1">
        <v>5.7836540000000001E-3</v>
      </c>
      <c r="EG76">
        <v>4.1372030000000004</v>
      </c>
      <c r="EH76">
        <v>0.31539499999999998</v>
      </c>
      <c r="EI76">
        <v>16.952290000000001</v>
      </c>
      <c r="EJ76" s="1">
        <v>4.9501889999999998E-3</v>
      </c>
      <c r="EK76">
        <v>3.5958939999999999</v>
      </c>
      <c r="EL76">
        <v>0.31167020000000001</v>
      </c>
      <c r="EM76">
        <v>17.36835</v>
      </c>
      <c r="EN76" s="1">
        <v>4.2266550000000002E-3</v>
      </c>
      <c r="EO76">
        <v>3.1061619999999999</v>
      </c>
      <c r="EP76">
        <v>0.30920639999999999</v>
      </c>
      <c r="EQ76">
        <v>17.472249999999999</v>
      </c>
      <c r="ER76" s="1">
        <v>3.5211209999999999E-3</v>
      </c>
      <c r="ES76">
        <v>2.617451</v>
      </c>
      <c r="ET76">
        <v>0.30765569999999998</v>
      </c>
      <c r="EU76">
        <v>17.272680000000001</v>
      </c>
      <c r="EV76" s="1">
        <v>2.7231209999999998E-3</v>
      </c>
      <c r="EW76">
        <v>2.0542129999999998</v>
      </c>
      <c r="EX76">
        <v>0.306759</v>
      </c>
      <c r="EY76">
        <v>17.084540000000001</v>
      </c>
      <c r="EZ76" s="1">
        <v>1.920681E-3</v>
      </c>
      <c r="FA76">
        <v>1.467932</v>
      </c>
      <c r="FB76">
        <v>0.30623980000000001</v>
      </c>
      <c r="FC76">
        <v>17.08953</v>
      </c>
      <c r="FD76" s="1">
        <v>1.291969E-3</v>
      </c>
      <c r="FE76">
        <v>0.99158849999999998</v>
      </c>
      <c r="FF76">
        <v>0.30594310000000002</v>
      </c>
      <c r="FG76">
        <v>17.752020000000002</v>
      </c>
      <c r="FH76" s="1">
        <v>8.9108190000000004E-4</v>
      </c>
      <c r="FI76">
        <v>0.67918630000000002</v>
      </c>
      <c r="FJ76">
        <v>0.30577949999999998</v>
      </c>
      <c r="FK76">
        <v>18.341750000000001</v>
      </c>
      <c r="FL76" s="1">
        <v>6.6402799999999999E-4</v>
      </c>
      <c r="FM76">
        <v>0.49916850000000001</v>
      </c>
      <c r="FN76">
        <v>0.30570009999999997</v>
      </c>
      <c r="FO76">
        <v>18.57028</v>
      </c>
      <c r="FP76" s="1">
        <v>5.3857769999999996E-4</v>
      </c>
      <c r="FQ76">
        <v>0.39922059999999998</v>
      </c>
      <c r="FR76">
        <v>0.30564550000000001</v>
      </c>
      <c r="FS76">
        <v>18.462969999999999</v>
      </c>
      <c r="FT76" s="1">
        <v>4.6596309999999999E-4</v>
      </c>
      <c r="FU76">
        <v>0.34156140000000001</v>
      </c>
      <c r="FV76">
        <v>0.30561759999999999</v>
      </c>
      <c r="FW76">
        <v>18.19604</v>
      </c>
      <c r="FX76" s="1">
        <v>4.19968E-4</v>
      </c>
      <c r="FY76">
        <v>0.30534339999999999</v>
      </c>
      <c r="FZ76">
        <v>0.30561159999999998</v>
      </c>
      <c r="GA76">
        <v>17.95589</v>
      </c>
      <c r="GB76" s="1">
        <v>3.8748249999999998E-4</v>
      </c>
      <c r="GC76">
        <v>0.28000219999999998</v>
      </c>
      <c r="GD76">
        <v>0.30560660000000001</v>
      </c>
      <c r="GE76">
        <v>17.80444</v>
      </c>
      <c r="GF76" s="1">
        <v>3.6227079999999999E-4</v>
      </c>
      <c r="GG76">
        <v>0.26048549999999998</v>
      </c>
      <c r="GH76">
        <v>0.3056026</v>
      </c>
      <c r="GI76">
        <v>17.576730000000001</v>
      </c>
      <c r="GJ76" s="1">
        <v>3.4136239999999998E-4</v>
      </c>
      <c r="GK76">
        <v>0.24436569999999999</v>
      </c>
      <c r="GL76">
        <v>0.30560320000000002</v>
      </c>
      <c r="GM76">
        <v>17.720359999999999</v>
      </c>
      <c r="GN76" s="1">
        <v>3.2303380000000002E-4</v>
      </c>
      <c r="GO76">
        <v>0.23031380000000001</v>
      </c>
      <c r="GP76">
        <v>0.30559320000000001</v>
      </c>
      <c r="GQ76">
        <v>17.90269</v>
      </c>
      <c r="GR76" s="1">
        <v>3.0644469999999998E-4</v>
      </c>
      <c r="GS76">
        <v>0.21765570000000001</v>
      </c>
      <c r="GT76">
        <v>0.30560300000000001</v>
      </c>
      <c r="GU76">
        <v>18.076879999999999</v>
      </c>
      <c r="GV76" s="1">
        <v>2.910972E-4</v>
      </c>
      <c r="GW76">
        <v>0.2059897</v>
      </c>
      <c r="GX76">
        <v>0.30559510000000001</v>
      </c>
      <c r="GY76">
        <v>18.317550000000001</v>
      </c>
      <c r="GZ76" s="1">
        <v>2.7684330000000003E-4</v>
      </c>
      <c r="HA76">
        <v>0.19522990000000001</v>
      </c>
      <c r="HB76">
        <v>0.30559799999999998</v>
      </c>
      <c r="HC76">
        <v>18.330390000000001</v>
      </c>
      <c r="HD76" s="1">
        <v>2.6351860000000001E-4</v>
      </c>
      <c r="HE76">
        <v>0.18529780000000001</v>
      </c>
      <c r="HF76">
        <v>0.30559500000000001</v>
      </c>
      <c r="HG76">
        <v>18.183679999999999</v>
      </c>
      <c r="HH76" s="1">
        <v>2.5103750000000002E-4</v>
      </c>
      <c r="HI76">
        <v>0.17606169999999999</v>
      </c>
      <c r="HJ76">
        <v>0.30560670000000001</v>
      </c>
      <c r="HK76">
        <v>18.170629999999999</v>
      </c>
      <c r="HL76" s="1">
        <v>2.3941969999999999E-4</v>
      </c>
      <c r="HM76">
        <v>0.16751830000000001</v>
      </c>
      <c r="HN76">
        <v>0.30559809999999998</v>
      </c>
      <c r="HO76">
        <v>18.046040000000001</v>
      </c>
      <c r="HP76" s="1">
        <v>2.28445E-4</v>
      </c>
      <c r="HQ76">
        <v>0.15954989999999999</v>
      </c>
      <c r="HR76">
        <v>0.30559809999999998</v>
      </c>
      <c r="HS76">
        <v>18.215530000000001</v>
      </c>
      <c r="HT76" s="1">
        <v>2.1797679999999999E-4</v>
      </c>
      <c r="HU76">
        <v>0.15201790000000001</v>
      </c>
      <c r="HV76">
        <v>0.30559779999999998</v>
      </c>
      <c r="HW76">
        <v>18.45168</v>
      </c>
      <c r="HX76" s="1">
        <v>2.07992E-4</v>
      </c>
      <c r="HY76">
        <v>0.14487559999999999</v>
      </c>
      <c r="HZ76">
        <v>0.3055988</v>
      </c>
      <c r="IA76">
        <v>18.612549999999999</v>
      </c>
      <c r="IB76" s="1">
        <v>1.9858239999999999E-4</v>
      </c>
      <c r="IC76">
        <v>0.1381771</v>
      </c>
      <c r="ID76">
        <v>0.30559960000000003</v>
      </c>
      <c r="IE76">
        <v>18.743590000000001</v>
      </c>
      <c r="IF76" s="1">
        <v>1.8979509999999999E-4</v>
      </c>
      <c r="IG76">
        <v>0.1319458</v>
      </c>
      <c r="IH76">
        <v>0.30560080000000001</v>
      </c>
      <c r="II76">
        <v>18.624980000000001</v>
      </c>
      <c r="IJ76" s="1">
        <v>1.815473E-4</v>
      </c>
      <c r="IK76">
        <v>0.12612999999999999</v>
      </c>
      <c r="IL76">
        <v>0.30559829999999999</v>
      </c>
      <c r="IM76">
        <v>18.40024</v>
      </c>
      <c r="IN76" s="1">
        <v>1.7363750000000001E-4</v>
      </c>
      <c r="IO76">
        <v>0.1205876</v>
      </c>
      <c r="IP76">
        <v>0.30559979999999998</v>
      </c>
      <c r="IQ76">
        <v>18.22156</v>
      </c>
      <c r="IR76" s="1">
        <v>1.6614360000000001E-4</v>
      </c>
      <c r="IS76">
        <v>0.1153438</v>
      </c>
      <c r="IT76">
        <v>0.30559779999999998</v>
      </c>
      <c r="IU76">
        <v>17.927689999999998</v>
      </c>
      <c r="IV76" s="1">
        <v>1.5909459999999999E-4</v>
      </c>
      <c r="IW76">
        <v>0.1104156</v>
      </c>
      <c r="IX76">
        <v>0.30559239999999999</v>
      </c>
      <c r="IY76">
        <v>17.824729999999999</v>
      </c>
      <c r="IZ76" s="1">
        <v>1.524346E-4</v>
      </c>
      <c r="JA76">
        <v>0.10576729999999999</v>
      </c>
      <c r="JB76">
        <v>0.30560510000000002</v>
      </c>
      <c r="JC76">
        <v>17.50648</v>
      </c>
      <c r="JD76" s="1">
        <v>1.4613159999999999E-4</v>
      </c>
      <c r="JE76">
        <v>0.10137599999999999</v>
      </c>
      <c r="JF76">
        <v>0.30560379999999998</v>
      </c>
      <c r="JG76">
        <v>17.19136</v>
      </c>
      <c r="JH76" s="1">
        <v>1.4015539999999999E-4</v>
      </c>
      <c r="JI76">
        <v>9.721581E-2</v>
      </c>
      <c r="JJ76">
        <v>0.30560009999999999</v>
      </c>
      <c r="JK76">
        <v>16.8628</v>
      </c>
      <c r="JL76" s="1">
        <v>1.3444969999999999E-4</v>
      </c>
      <c r="JM76">
        <v>9.3255589999999999E-2</v>
      </c>
      <c r="JN76">
        <v>0.30559930000000002</v>
      </c>
      <c r="JO76">
        <v>16.616769999999999</v>
      </c>
      <c r="JP76" s="1">
        <v>1.2898099999999999E-4</v>
      </c>
      <c r="JQ76">
        <v>8.946192E-2</v>
      </c>
      <c r="JR76">
        <v>0.30560179999999998</v>
      </c>
      <c r="JS76">
        <v>16.82826</v>
      </c>
      <c r="JT76" s="1">
        <v>1.2386600000000001E-4</v>
      </c>
      <c r="JU76">
        <v>8.5902110000000004E-2</v>
      </c>
      <c r="JV76">
        <v>0.30560490000000001</v>
      </c>
      <c r="JW76">
        <v>17.185390000000002</v>
      </c>
      <c r="JX76" s="1">
        <v>1.190332E-4</v>
      </c>
      <c r="JY76">
        <v>8.2542290000000004E-2</v>
      </c>
      <c r="JZ76">
        <v>0.30559829999999999</v>
      </c>
      <c r="KA76">
        <v>17.528870000000001</v>
      </c>
      <c r="KB76" s="1">
        <v>1.1442099999999999E-4</v>
      </c>
      <c r="KC76">
        <v>7.9333749999999995E-2</v>
      </c>
      <c r="KD76">
        <v>0.30559209999999998</v>
      </c>
      <c r="KE76">
        <v>18.060120000000001</v>
      </c>
      <c r="KF76" s="1">
        <v>1.1004440000000001E-4</v>
      </c>
      <c r="KG76">
        <v>7.6295089999999996E-2</v>
      </c>
      <c r="KH76">
        <v>0.30557790000000001</v>
      </c>
      <c r="KI76">
        <v>18.409780000000001</v>
      </c>
      <c r="KJ76" s="1">
        <v>1.058688E-4</v>
      </c>
      <c r="KK76">
        <v>7.3401910000000001E-2</v>
      </c>
      <c r="KL76">
        <v>0.30550909999999998</v>
      </c>
      <c r="KM76">
        <v>18.57375</v>
      </c>
      <c r="KN76" s="1">
        <v>1.0187320000000001E-4</v>
      </c>
      <c r="KO76">
        <v>7.0645940000000004E-2</v>
      </c>
      <c r="KP76">
        <v>0.3053862</v>
      </c>
      <c r="KQ76">
        <v>18.752780000000001</v>
      </c>
      <c r="KR76" s="1">
        <v>9.8107380000000001E-5</v>
      </c>
      <c r="KS76">
        <v>6.8049670000000007E-2</v>
      </c>
      <c r="KT76">
        <v>0.30523109999999998</v>
      </c>
      <c r="KU76">
        <v>18.59206</v>
      </c>
      <c r="KV76" s="1">
        <v>9.5060610000000003E-5</v>
      </c>
      <c r="KW76">
        <v>6.5902680000000005E-2</v>
      </c>
      <c r="KX76">
        <v>0.30502659999999998</v>
      </c>
      <c r="KY76">
        <v>18.19839</v>
      </c>
      <c r="KZ76" s="1">
        <v>9.3422020000000002E-5</v>
      </c>
      <c r="LA76">
        <v>6.4691739999999998E-2</v>
      </c>
      <c r="LB76">
        <v>0.3048013</v>
      </c>
      <c r="LC76">
        <v>17.777270000000001</v>
      </c>
      <c r="LD76" s="1">
        <v>9.2625780000000002E-5</v>
      </c>
      <c r="LE76">
        <v>6.4146270000000005E-2</v>
      </c>
      <c r="LF76">
        <v>0.30456670000000002</v>
      </c>
      <c r="LG76">
        <v>17.333939999999998</v>
      </c>
      <c r="LH76" s="1">
        <v>9.1481070000000005E-5</v>
      </c>
      <c r="LI76">
        <v>6.3447439999999994E-2</v>
      </c>
      <c r="LJ76">
        <v>0.30432819999999999</v>
      </c>
      <c r="LK76">
        <v>17.48367</v>
      </c>
      <c r="LL76" s="1">
        <v>8.953147E-5</v>
      </c>
      <c r="LM76">
        <v>6.2217719999999997E-2</v>
      </c>
      <c r="LN76">
        <v>0.30410470000000001</v>
      </c>
      <c r="LO76">
        <v>17.768460000000001</v>
      </c>
      <c r="LP76" s="1">
        <v>8.7004219999999998E-5</v>
      </c>
      <c r="LQ76">
        <v>6.0554289999999997E-2</v>
      </c>
      <c r="LR76">
        <v>0.30391659999999998</v>
      </c>
      <c r="LS76">
        <v>18.117650000000001</v>
      </c>
      <c r="LT76" s="1">
        <v>8.4165099999999998E-5</v>
      </c>
      <c r="LU76">
        <v>5.86461E-2</v>
      </c>
      <c r="LV76">
        <v>0.30378579999999999</v>
      </c>
      <c r="LW76">
        <v>18.786249999999999</v>
      </c>
      <c r="LX76" s="1">
        <v>8.118748E-5</v>
      </c>
      <c r="LY76">
        <v>5.6621110000000002E-2</v>
      </c>
      <c r="LZ76">
        <v>0.30369489999999999</v>
      </c>
      <c r="MA76">
        <v>19.308779999999999</v>
      </c>
      <c r="MB76" s="1">
        <v>7.7834509999999996E-5</v>
      </c>
      <c r="MC76">
        <v>5.4359230000000001E-2</v>
      </c>
      <c r="MD76">
        <v>0.30364639999999998</v>
      </c>
      <c r="ME76">
        <v>19.42163</v>
      </c>
      <c r="MF76" s="1">
        <v>7.3631159999999998E-5</v>
      </c>
      <c r="MG76">
        <v>5.1522940000000003E-2</v>
      </c>
      <c r="MH76">
        <v>0.30361369999999999</v>
      </c>
      <c r="MI76">
        <v>19.37707</v>
      </c>
      <c r="MJ76" s="1">
        <v>6.8960740000000001E-5</v>
      </c>
      <c r="MK76">
        <v>4.8306000000000002E-2</v>
      </c>
      <c r="ML76">
        <v>0.30359950000000002</v>
      </c>
      <c r="MM76">
        <v>19.281079999999999</v>
      </c>
      <c r="MN76" s="1">
        <v>6.4779310000000006E-5</v>
      </c>
      <c r="MO76">
        <v>4.5350750000000002E-2</v>
      </c>
      <c r="MP76">
        <v>0.3035834</v>
      </c>
      <c r="MQ76">
        <v>19.676880000000001</v>
      </c>
      <c r="MR76" s="1">
        <v>6.1440759999999993E-5</v>
      </c>
      <c r="MS76">
        <v>4.2964130000000003E-2</v>
      </c>
      <c r="MT76">
        <v>0.3035311</v>
      </c>
      <c r="MU76">
        <v>20.116009999999999</v>
      </c>
      <c r="MV76" s="1">
        <v>5.8743139999999999E-5</v>
      </c>
      <c r="MW76">
        <v>4.1041550000000003E-2</v>
      </c>
      <c r="MX76">
        <v>0.30339769999999999</v>
      </c>
      <c r="MY76">
        <v>20.273009999999999</v>
      </c>
      <c r="MZ76" s="1">
        <v>5.6423089999999998E-5</v>
      </c>
      <c r="NA76">
        <v>3.9416359999999998E-2</v>
      </c>
      <c r="NB76">
        <v>0.30315379999999997</v>
      </c>
      <c r="NC76">
        <v>20.17127</v>
      </c>
      <c r="ND76" s="1">
        <v>5.4390739999999997E-5</v>
      </c>
      <c r="NE76">
        <v>3.800278E-2</v>
      </c>
      <c r="NF76">
        <v>0.30282350000000002</v>
      </c>
      <c r="NG76">
        <v>19.783629999999999</v>
      </c>
      <c r="NH76" s="1">
        <v>5.310432E-5</v>
      </c>
      <c r="NI76">
        <v>3.7062879999999999E-2</v>
      </c>
      <c r="NJ76">
        <v>0.30241960000000001</v>
      </c>
      <c r="NK76">
        <v>19.52103</v>
      </c>
      <c r="NL76" s="1">
        <v>5.3317389999999998E-5</v>
      </c>
      <c r="NM76">
        <v>3.7121849999999998E-2</v>
      </c>
      <c r="NN76">
        <v>0.30196580000000001</v>
      </c>
      <c r="NO76">
        <v>19.496949999999998</v>
      </c>
      <c r="NP76" s="1">
        <v>5.4444619999999998E-5</v>
      </c>
      <c r="NQ76">
        <v>3.7912769999999998E-2</v>
      </c>
      <c r="NR76">
        <v>0.30148740000000002</v>
      </c>
      <c r="NS76">
        <v>19.324300000000001</v>
      </c>
      <c r="NT76" s="1">
        <v>5.5145939999999999E-5</v>
      </c>
      <c r="NU76">
        <v>3.8517429999999998E-2</v>
      </c>
      <c r="NV76">
        <v>0.30101319999999998</v>
      </c>
      <c r="NW76">
        <v>19.09862</v>
      </c>
      <c r="NX76" s="1">
        <v>5.4857929999999997E-5</v>
      </c>
      <c r="NY76">
        <v>3.8460729999999999E-2</v>
      </c>
      <c r="NZ76">
        <v>0.30054579999999997</v>
      </c>
      <c r="OA76">
        <v>19.105350000000001</v>
      </c>
      <c r="OB76" s="1">
        <v>5.3769349999999997E-5</v>
      </c>
      <c r="OC76">
        <v>3.7818730000000002E-2</v>
      </c>
      <c r="OD76">
        <v>0.30017319999999997</v>
      </c>
      <c r="OE76">
        <v>18.873670000000001</v>
      </c>
      <c r="OF76" s="1">
        <v>5.2252749999999999E-5</v>
      </c>
      <c r="OG76">
        <v>3.6832110000000001E-2</v>
      </c>
      <c r="OH76">
        <v>0.29990139999999998</v>
      </c>
      <c r="OI76">
        <v>18.666250000000002</v>
      </c>
      <c r="OJ76" s="1">
        <v>5.0524639999999997E-5</v>
      </c>
      <c r="OK76">
        <v>3.5668610000000003E-2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0.49446869999999998</v>
      </c>
      <c r="G77">
        <v>16.68834</v>
      </c>
      <c r="H77" s="1">
        <v>7.2235979999999996E-22</v>
      </c>
      <c r="I77" s="1">
        <v>3.975899E-19</v>
      </c>
      <c r="J77">
        <v>0.49267270000000002</v>
      </c>
      <c r="K77">
        <v>16.604669999999999</v>
      </c>
      <c r="L77" s="1">
        <v>5.4317469999999999E-9</v>
      </c>
      <c r="M77" s="1">
        <v>2.9785579999999998E-6</v>
      </c>
      <c r="N77">
        <v>0.49090869999999998</v>
      </c>
      <c r="O77">
        <v>16.8568</v>
      </c>
      <c r="P77" s="1">
        <v>0.49419390000000002</v>
      </c>
      <c r="Q77">
        <v>196.63079999999999</v>
      </c>
      <c r="R77">
        <v>0.4892225</v>
      </c>
      <c r="S77">
        <v>16.872060000000001</v>
      </c>
      <c r="T77">
        <v>56.64085</v>
      </c>
      <c r="U77">
        <v>26171.41</v>
      </c>
      <c r="V77">
        <v>0.48754609999999998</v>
      </c>
      <c r="W77">
        <v>16.829090000000001</v>
      </c>
      <c r="X77">
        <v>159.74350000000001</v>
      </c>
      <c r="Y77">
        <v>86772.82</v>
      </c>
      <c r="Z77">
        <v>0.48584110000000003</v>
      </c>
      <c r="AA77">
        <v>16.676870000000001</v>
      </c>
      <c r="AB77">
        <v>69.632509999999996</v>
      </c>
      <c r="AC77">
        <v>43663.06</v>
      </c>
      <c r="AD77">
        <v>0.48412949999999999</v>
      </c>
      <c r="AE77">
        <v>16.315359999999998</v>
      </c>
      <c r="AF77">
        <v>10.413959999999999</v>
      </c>
      <c r="AG77">
        <v>7467.4409999999998</v>
      </c>
      <c r="AH77">
        <v>0.48218610000000001</v>
      </c>
      <c r="AI77">
        <v>15.85079</v>
      </c>
      <c r="AJ77">
        <v>0.92889580000000005</v>
      </c>
      <c r="AK77">
        <v>736.36919999999998</v>
      </c>
      <c r="AL77">
        <v>0.47963650000000002</v>
      </c>
      <c r="AM77">
        <v>15.85914</v>
      </c>
      <c r="AN77">
        <v>0.1239296</v>
      </c>
      <c r="AO77">
        <v>88.359430000000003</v>
      </c>
      <c r="AP77">
        <v>0.47621409999999997</v>
      </c>
      <c r="AQ77">
        <v>15.839740000000001</v>
      </c>
      <c r="AR77">
        <v>6.6130240000000007E-2</v>
      </c>
      <c r="AS77">
        <v>38.964449999999999</v>
      </c>
      <c r="AT77">
        <v>0.47198780000000001</v>
      </c>
      <c r="AU77">
        <v>15.97663</v>
      </c>
      <c r="AV77">
        <v>6.1557050000000002E-2</v>
      </c>
      <c r="AW77">
        <v>35.09592</v>
      </c>
      <c r="AX77">
        <v>0.46708569999999999</v>
      </c>
      <c r="AY77">
        <v>16.07826</v>
      </c>
      <c r="AZ77" s="1">
        <v>6.7992510000000006E-2</v>
      </c>
      <c r="BA77">
        <v>38.702919999999999</v>
      </c>
      <c r="BB77">
        <v>0.46179949999999997</v>
      </c>
      <c r="BC77">
        <v>16.066140000000001</v>
      </c>
      <c r="BD77" s="1">
        <v>7.3902319999999994E-2</v>
      </c>
      <c r="BE77">
        <v>42.757150000000003</v>
      </c>
      <c r="BF77">
        <v>0.45624100000000001</v>
      </c>
      <c r="BG77">
        <v>16.034549999999999</v>
      </c>
      <c r="BH77" s="1">
        <v>7.3133719999999999E-2</v>
      </c>
      <c r="BI77">
        <v>43.171050000000001</v>
      </c>
      <c r="BJ77">
        <v>0.4504589</v>
      </c>
      <c r="BK77">
        <v>15.99897</v>
      </c>
      <c r="BL77">
        <v>6.7971829999999997E-2</v>
      </c>
      <c r="BM77">
        <v>40.822220000000002</v>
      </c>
      <c r="BN77">
        <v>0.4444842</v>
      </c>
      <c r="BO77">
        <v>16.058610000000002</v>
      </c>
      <c r="BP77" s="1">
        <v>6.1180850000000002E-2</v>
      </c>
      <c r="BQ77">
        <v>37.339550000000003</v>
      </c>
      <c r="BR77">
        <v>0.43836839999999999</v>
      </c>
      <c r="BS77">
        <v>16.285900000000002</v>
      </c>
      <c r="BT77" s="1">
        <v>5.4137299999999999E-2</v>
      </c>
      <c r="BU77">
        <v>33.552840000000003</v>
      </c>
      <c r="BV77">
        <v>0.43248229999999999</v>
      </c>
      <c r="BW77">
        <v>16.709530000000001</v>
      </c>
      <c r="BX77" s="1">
        <v>4.7683150000000001E-2</v>
      </c>
      <c r="BY77">
        <v>29.977550000000001</v>
      </c>
      <c r="BZ77">
        <v>0.42661549999999998</v>
      </c>
      <c r="CA77">
        <v>17.116389999999999</v>
      </c>
      <c r="CB77" s="1">
        <v>4.1848169999999997E-2</v>
      </c>
      <c r="CC77">
        <v>26.688829999999999</v>
      </c>
      <c r="CD77">
        <v>0.42042649999999998</v>
      </c>
      <c r="CE77">
        <v>17.193549999999998</v>
      </c>
      <c r="CF77">
        <v>3.6690710000000001E-2</v>
      </c>
      <c r="CG77">
        <v>23.749120000000001</v>
      </c>
      <c r="CH77">
        <v>0.41415999999999997</v>
      </c>
      <c r="CI77">
        <v>17.086939999999998</v>
      </c>
      <c r="CJ77" s="1">
        <v>3.2216160000000001E-2</v>
      </c>
      <c r="CK77">
        <v>21.169260000000001</v>
      </c>
      <c r="CL77">
        <v>0.40775860000000003</v>
      </c>
      <c r="CM77">
        <v>16.883710000000001</v>
      </c>
      <c r="CN77" s="1">
        <v>2.8411700000000002E-2</v>
      </c>
      <c r="CO77">
        <v>18.956340000000001</v>
      </c>
      <c r="CP77">
        <v>0.40134920000000002</v>
      </c>
      <c r="CQ77">
        <v>16.525130000000001</v>
      </c>
      <c r="CR77" s="1">
        <v>2.4966740000000001E-2</v>
      </c>
      <c r="CS77">
        <v>16.93656</v>
      </c>
      <c r="CT77">
        <v>0.39485540000000002</v>
      </c>
      <c r="CU77">
        <v>16.31277</v>
      </c>
      <c r="CV77" s="1">
        <v>2.1766440000000001E-2</v>
      </c>
      <c r="CW77">
        <v>15.016590000000001</v>
      </c>
      <c r="CX77">
        <v>0.38861410000000002</v>
      </c>
      <c r="CY77">
        <v>16.296759999999999</v>
      </c>
      <c r="CZ77" s="1">
        <v>1.892131E-2</v>
      </c>
      <c r="DA77">
        <v>13.266500000000001</v>
      </c>
      <c r="DB77">
        <v>0.38205670000000003</v>
      </c>
      <c r="DC77">
        <v>16.3477</v>
      </c>
      <c r="DD77" s="1">
        <v>1.6436490000000002E-2</v>
      </c>
      <c r="DE77">
        <v>11.716150000000001</v>
      </c>
      <c r="DF77">
        <v>0.37556659999999997</v>
      </c>
      <c r="DG77">
        <v>16.55688</v>
      </c>
      <c r="DH77" s="1">
        <v>1.428425E-2</v>
      </c>
      <c r="DI77">
        <v>10.35408</v>
      </c>
      <c r="DJ77">
        <v>0.3687954</v>
      </c>
      <c r="DK77">
        <v>16.69576</v>
      </c>
      <c r="DL77" s="1">
        <v>1.237656E-2</v>
      </c>
      <c r="DM77">
        <v>9.1365649999999992</v>
      </c>
      <c r="DN77">
        <v>0.3618362</v>
      </c>
      <c r="DO77">
        <v>16.800540000000002</v>
      </c>
      <c r="DP77" s="1">
        <v>1.0701820000000001E-2</v>
      </c>
      <c r="DQ77">
        <v>8.0517509999999994</v>
      </c>
      <c r="DR77">
        <v>0.35469050000000002</v>
      </c>
      <c r="DS77">
        <v>16.884889999999999</v>
      </c>
      <c r="DT77" s="1">
        <v>9.2627249999999994E-3</v>
      </c>
      <c r="DU77">
        <v>7.1056239999999997</v>
      </c>
      <c r="DV77">
        <v>0.34765020000000002</v>
      </c>
      <c r="DW77">
        <v>16.774930000000001</v>
      </c>
      <c r="DX77" s="1">
        <v>8.0302429999999994E-3</v>
      </c>
      <c r="DY77">
        <v>6.278702</v>
      </c>
      <c r="DZ77">
        <v>0.3406923</v>
      </c>
      <c r="EA77">
        <v>16.74851</v>
      </c>
      <c r="EB77" s="1">
        <v>6.9479880000000004E-3</v>
      </c>
      <c r="EC77">
        <v>5.5395289999999999</v>
      </c>
      <c r="ED77">
        <v>0.33411689999999999</v>
      </c>
      <c r="EE77">
        <v>16.770879999999998</v>
      </c>
      <c r="EF77" s="1">
        <v>5.9822709999999999E-3</v>
      </c>
      <c r="EG77">
        <v>4.8627079999999996</v>
      </c>
      <c r="EH77">
        <v>0.32827669999999998</v>
      </c>
      <c r="EI77">
        <v>16.99145</v>
      </c>
      <c r="EJ77" s="1">
        <v>5.1310490000000004E-3</v>
      </c>
      <c r="EK77">
        <v>4.2428840000000001</v>
      </c>
      <c r="EL77">
        <v>0.32375389999999998</v>
      </c>
      <c r="EM77">
        <v>17.36253</v>
      </c>
      <c r="EN77" s="1">
        <v>4.3945390000000003E-3</v>
      </c>
      <c r="EO77">
        <v>3.6808260000000002</v>
      </c>
      <c r="EP77">
        <v>0.32060569999999999</v>
      </c>
      <c r="EQ77">
        <v>17.493960000000001</v>
      </c>
      <c r="ER77" s="1">
        <v>3.700002E-3</v>
      </c>
      <c r="ES77">
        <v>3.1376430000000002</v>
      </c>
      <c r="ET77">
        <v>0.31854749999999998</v>
      </c>
      <c r="EU77">
        <v>17.33831</v>
      </c>
      <c r="EV77" s="1">
        <v>2.9306079999999999E-3</v>
      </c>
      <c r="EW77">
        <v>2.5283199999999999</v>
      </c>
      <c r="EX77">
        <v>0.3172876</v>
      </c>
      <c r="EY77">
        <v>17.149930000000001</v>
      </c>
      <c r="EZ77" s="1">
        <v>2.1216970000000001E-3</v>
      </c>
      <c r="FA77">
        <v>1.86467</v>
      </c>
      <c r="FB77">
        <v>0.31651610000000002</v>
      </c>
      <c r="FC77">
        <v>17.129169999999998</v>
      </c>
      <c r="FD77" s="1">
        <v>1.4446000000000001E-3</v>
      </c>
      <c r="FE77">
        <v>1.2828459999999999</v>
      </c>
      <c r="FF77">
        <v>0.3160695</v>
      </c>
      <c r="FG77">
        <v>17.706610000000001</v>
      </c>
      <c r="FH77" s="1">
        <v>9.8748109999999994E-4</v>
      </c>
      <c r="FI77">
        <v>0.87371140000000003</v>
      </c>
      <c r="FJ77">
        <v>0.31581120000000001</v>
      </c>
      <c r="FK77">
        <v>18.334350000000001</v>
      </c>
      <c r="FL77" s="1">
        <v>7.1917070000000001E-4</v>
      </c>
      <c r="FM77">
        <v>0.62663570000000002</v>
      </c>
      <c r="FN77">
        <v>0.31567509999999999</v>
      </c>
      <c r="FO77">
        <v>18.623290000000001</v>
      </c>
      <c r="FP77" s="1">
        <v>5.6965330000000004E-4</v>
      </c>
      <c r="FQ77">
        <v>0.48726330000000001</v>
      </c>
      <c r="FR77">
        <v>0.3155867</v>
      </c>
      <c r="FS77">
        <v>18.572669999999999</v>
      </c>
      <c r="FT77" s="1">
        <v>4.8437250000000001E-4</v>
      </c>
      <c r="FU77">
        <v>0.40790510000000002</v>
      </c>
      <c r="FV77">
        <v>0.31554520000000003</v>
      </c>
      <c r="FW77">
        <v>18.30547</v>
      </c>
      <c r="FX77" s="1">
        <v>4.318937E-4</v>
      </c>
      <c r="FY77">
        <v>0.35962919999999998</v>
      </c>
      <c r="FZ77">
        <v>0.31552590000000003</v>
      </c>
      <c r="GA77">
        <v>18.022539999999999</v>
      </c>
      <c r="GB77" s="1">
        <v>3.9609269999999998E-4</v>
      </c>
      <c r="GC77">
        <v>0.32719199999999998</v>
      </c>
      <c r="GD77">
        <v>0.31550990000000001</v>
      </c>
      <c r="GE77">
        <v>17.85998</v>
      </c>
      <c r="GF77" s="1">
        <v>3.690489E-4</v>
      </c>
      <c r="GG77">
        <v>0.30303099999999999</v>
      </c>
      <c r="GH77">
        <v>0.31551069999999998</v>
      </c>
      <c r="GI77">
        <v>17.687280000000001</v>
      </c>
      <c r="GJ77" s="1">
        <v>3.470735E-4</v>
      </c>
      <c r="GK77">
        <v>0.28355069999999999</v>
      </c>
      <c r="GL77">
        <v>0.31549670000000002</v>
      </c>
      <c r="GM77">
        <v>17.822959999999998</v>
      </c>
      <c r="GN77" s="1">
        <v>3.2808130000000003E-4</v>
      </c>
      <c r="GO77">
        <v>0.26687040000000001</v>
      </c>
      <c r="GP77">
        <v>0.31549240000000001</v>
      </c>
      <c r="GQ77">
        <v>18.008050000000001</v>
      </c>
      <c r="GR77" s="1">
        <v>3.1103789999999999E-4</v>
      </c>
      <c r="GS77">
        <v>0.25199680000000002</v>
      </c>
      <c r="GT77">
        <v>0.3155037</v>
      </c>
      <c r="GU77">
        <v>18.154509999999998</v>
      </c>
      <c r="GV77" s="1">
        <v>2.953586E-4</v>
      </c>
      <c r="GW77">
        <v>0.23838529999999999</v>
      </c>
      <c r="GX77">
        <v>0.31549749999999999</v>
      </c>
      <c r="GY77">
        <v>18.37012</v>
      </c>
      <c r="GZ77" s="1">
        <v>2.8077590000000002E-4</v>
      </c>
      <c r="HA77">
        <v>0.2258232</v>
      </c>
      <c r="HB77">
        <v>0.3154961</v>
      </c>
      <c r="HC77">
        <v>18.387910000000002</v>
      </c>
      <c r="HD77" s="1">
        <v>2.6717009999999999E-4</v>
      </c>
      <c r="HE77">
        <v>0.21424319999999999</v>
      </c>
      <c r="HF77">
        <v>0.315498</v>
      </c>
      <c r="HG77">
        <v>18.221630000000001</v>
      </c>
      <c r="HH77" s="1">
        <v>2.544429E-4</v>
      </c>
      <c r="HI77">
        <v>0.2034938</v>
      </c>
      <c r="HJ77">
        <v>0.31550650000000002</v>
      </c>
      <c r="HK77">
        <v>18.19659</v>
      </c>
      <c r="HL77" s="1">
        <v>2.4257529999999999E-4</v>
      </c>
      <c r="HM77">
        <v>0.19353799999999999</v>
      </c>
      <c r="HN77">
        <v>0.31549709999999997</v>
      </c>
      <c r="HO77">
        <v>18.126159999999999</v>
      </c>
      <c r="HP77" s="1">
        <v>2.3140359999999999E-4</v>
      </c>
      <c r="HQ77">
        <v>0.1842782</v>
      </c>
      <c r="HR77">
        <v>0.31549500000000003</v>
      </c>
      <c r="HS77">
        <v>18.29355</v>
      </c>
      <c r="HT77" s="1">
        <v>2.2078779999999999E-4</v>
      </c>
      <c r="HU77">
        <v>0.17556179999999999</v>
      </c>
      <c r="HV77">
        <v>0.31549450000000001</v>
      </c>
      <c r="HW77">
        <v>18.546009999999999</v>
      </c>
      <c r="HX77" s="1">
        <v>2.106512E-4</v>
      </c>
      <c r="HY77">
        <v>0.1672949</v>
      </c>
      <c r="HZ77">
        <v>0.31549480000000002</v>
      </c>
      <c r="IA77">
        <v>18.709710000000001</v>
      </c>
      <c r="IB77" s="1">
        <v>2.0106980000000001E-4</v>
      </c>
      <c r="IC77">
        <v>0.1595174</v>
      </c>
      <c r="ID77">
        <v>0.31549719999999998</v>
      </c>
      <c r="IE77">
        <v>18.826979999999999</v>
      </c>
      <c r="IF77" s="1">
        <v>1.921103E-4</v>
      </c>
      <c r="IG77">
        <v>0.15226809999999999</v>
      </c>
      <c r="IH77">
        <v>0.31549700000000003</v>
      </c>
      <c r="II77">
        <v>18.713889999999999</v>
      </c>
      <c r="IJ77" s="1">
        <v>1.8372190000000001E-4</v>
      </c>
      <c r="IK77">
        <v>0.14551430000000001</v>
      </c>
      <c r="IL77">
        <v>0.31549749999999999</v>
      </c>
      <c r="IM77">
        <v>18.465779999999999</v>
      </c>
      <c r="IN77" s="1">
        <v>1.7571700000000001E-4</v>
      </c>
      <c r="IO77">
        <v>0.13911470000000001</v>
      </c>
      <c r="IP77">
        <v>0.31549630000000001</v>
      </c>
      <c r="IQ77">
        <v>18.28313</v>
      </c>
      <c r="IR77" s="1">
        <v>1.6809480000000001E-4</v>
      </c>
      <c r="IS77">
        <v>0.1330364</v>
      </c>
      <c r="IT77">
        <v>0.31549890000000003</v>
      </c>
      <c r="IU77">
        <v>18.036650000000002</v>
      </c>
      <c r="IV77" s="1">
        <v>1.60939E-4</v>
      </c>
      <c r="IW77">
        <v>0.12732669999999999</v>
      </c>
      <c r="IX77">
        <v>0.31549159999999998</v>
      </c>
      <c r="IY77">
        <v>17.948149999999998</v>
      </c>
      <c r="IZ77" s="1">
        <v>1.541708E-4</v>
      </c>
      <c r="JA77">
        <v>0.1219397</v>
      </c>
      <c r="JB77">
        <v>0.31550220000000001</v>
      </c>
      <c r="JC77">
        <v>17.69989</v>
      </c>
      <c r="JD77" s="1">
        <v>1.47775E-4</v>
      </c>
      <c r="JE77">
        <v>0.1168569</v>
      </c>
      <c r="JF77">
        <v>0.315502</v>
      </c>
      <c r="JG77">
        <v>17.374510000000001</v>
      </c>
      <c r="JH77" s="1">
        <v>1.4171330000000001E-4</v>
      </c>
      <c r="JI77">
        <v>0.112044</v>
      </c>
      <c r="JJ77">
        <v>0.31549670000000002</v>
      </c>
      <c r="JK77">
        <v>17.034479999999999</v>
      </c>
      <c r="JL77" s="1">
        <v>1.3593860000000001E-4</v>
      </c>
      <c r="JM77">
        <v>0.10747139999999999</v>
      </c>
      <c r="JN77">
        <v>0.31549640000000001</v>
      </c>
      <c r="JO77">
        <v>16.726559999999999</v>
      </c>
      <c r="JP77" s="1">
        <v>1.3039900000000001E-4</v>
      </c>
      <c r="JQ77">
        <v>0.10309260000000001</v>
      </c>
      <c r="JR77">
        <v>0.31549749999999999</v>
      </c>
      <c r="JS77">
        <v>16.83099</v>
      </c>
      <c r="JT77" s="1">
        <v>1.2519199999999999E-4</v>
      </c>
      <c r="JU77">
        <v>9.8960969999999995E-2</v>
      </c>
      <c r="JV77">
        <v>0.31550159999999999</v>
      </c>
      <c r="JW77">
        <v>17.14104</v>
      </c>
      <c r="JX77" s="1">
        <v>1.202954E-4</v>
      </c>
      <c r="JY77">
        <v>9.5075240000000005E-2</v>
      </c>
      <c r="JZ77">
        <v>0.31549519999999998</v>
      </c>
      <c r="KA77">
        <v>17.499610000000001</v>
      </c>
      <c r="KB77" s="1">
        <v>1.156222E-4</v>
      </c>
      <c r="KC77">
        <v>9.1368759999999993E-2</v>
      </c>
      <c r="KD77">
        <v>0.31549250000000001</v>
      </c>
      <c r="KE77">
        <v>18.032399999999999</v>
      </c>
      <c r="KF77" s="1">
        <v>1.11184E-4</v>
      </c>
      <c r="KG77">
        <v>8.7853210000000001E-2</v>
      </c>
      <c r="KH77">
        <v>0.3154768</v>
      </c>
      <c r="KI77">
        <v>18.432079999999999</v>
      </c>
      <c r="KJ77" s="1">
        <v>1.069534E-4</v>
      </c>
      <c r="KK77">
        <v>8.4511299999999998E-2</v>
      </c>
      <c r="KL77">
        <v>0.31540770000000001</v>
      </c>
      <c r="KM77">
        <v>18.606539999999999</v>
      </c>
      <c r="KN77" s="1">
        <v>1.029068E-4</v>
      </c>
      <c r="KO77">
        <v>8.1328040000000004E-2</v>
      </c>
      <c r="KP77">
        <v>0.31527359999999999</v>
      </c>
      <c r="KQ77">
        <v>18.79496</v>
      </c>
      <c r="KR77" s="1">
        <v>9.9063999999999999E-5</v>
      </c>
      <c r="KS77">
        <v>7.8310710000000006E-2</v>
      </c>
      <c r="KT77">
        <v>0.31510680000000002</v>
      </c>
      <c r="KU77">
        <v>18.686350000000001</v>
      </c>
      <c r="KV77" s="1">
        <v>9.5782230000000001E-5</v>
      </c>
      <c r="KW77">
        <v>7.5680490000000003E-2</v>
      </c>
      <c r="KX77">
        <v>0.31488050000000001</v>
      </c>
      <c r="KY77">
        <v>18.31804</v>
      </c>
      <c r="KZ77" s="1">
        <v>9.3774369999999999E-5</v>
      </c>
      <c r="LA77">
        <v>7.3975070000000004E-2</v>
      </c>
      <c r="LB77">
        <v>0.3146311</v>
      </c>
      <c r="LC77">
        <v>17.919070000000001</v>
      </c>
      <c r="LD77" s="1">
        <v>9.2827100000000004E-5</v>
      </c>
      <c r="LE77">
        <v>7.3176749999999999E-2</v>
      </c>
      <c r="LF77">
        <v>0.3143686</v>
      </c>
      <c r="LG77">
        <v>17.49633</v>
      </c>
      <c r="LH77" s="1">
        <v>9.1807520000000006E-5</v>
      </c>
      <c r="LI77">
        <v>7.2463589999999994E-2</v>
      </c>
      <c r="LJ77">
        <v>0.31409350000000003</v>
      </c>
      <c r="LK77">
        <v>17.571300000000001</v>
      </c>
      <c r="LL77" s="1">
        <v>9.0056039999999996E-5</v>
      </c>
      <c r="LM77">
        <v>7.1244769999999999E-2</v>
      </c>
      <c r="LN77">
        <v>0.31383499999999998</v>
      </c>
      <c r="LO77">
        <v>17.835819999999998</v>
      </c>
      <c r="LP77" s="1">
        <v>8.7669150000000001E-5</v>
      </c>
      <c r="LQ77">
        <v>6.9493349999999995E-2</v>
      </c>
      <c r="LR77">
        <v>0.31361739999999999</v>
      </c>
      <c r="LS77">
        <v>18.149419999999999</v>
      </c>
      <c r="LT77" s="1">
        <v>8.4905109999999995E-5</v>
      </c>
      <c r="LU77">
        <v>6.7404519999999996E-2</v>
      </c>
      <c r="LV77">
        <v>0.31346010000000002</v>
      </c>
      <c r="LW77">
        <v>18.759409999999999</v>
      </c>
      <c r="LX77" s="1">
        <v>8.1971190000000005E-5</v>
      </c>
      <c r="LY77">
        <v>6.5145750000000002E-2</v>
      </c>
      <c r="LZ77">
        <v>0.31334230000000002</v>
      </c>
      <c r="MA77">
        <v>19.27159</v>
      </c>
      <c r="MB77" s="1">
        <v>7.8751999999999994E-5</v>
      </c>
      <c r="MC77">
        <v>6.2679780000000004E-2</v>
      </c>
      <c r="MD77">
        <v>0.31327129999999997</v>
      </c>
      <c r="ME77">
        <v>19.401330000000002</v>
      </c>
      <c r="MF77" s="1">
        <v>7.4777720000000002E-5</v>
      </c>
      <c r="MG77">
        <v>5.9658969999999999E-2</v>
      </c>
      <c r="MH77">
        <v>0.31322689999999997</v>
      </c>
      <c r="MI77">
        <v>19.404319999999998</v>
      </c>
      <c r="MJ77" s="1">
        <v>7.0175959999999998E-5</v>
      </c>
      <c r="MK77">
        <v>5.6093369999999997E-2</v>
      </c>
      <c r="ML77">
        <v>0.3132046</v>
      </c>
      <c r="MM77">
        <v>19.356310000000001</v>
      </c>
      <c r="MN77" s="1">
        <v>6.5838990000000004E-5</v>
      </c>
      <c r="MO77">
        <v>5.2617280000000002E-2</v>
      </c>
      <c r="MP77">
        <v>0.3131871</v>
      </c>
      <c r="MQ77">
        <v>19.70618</v>
      </c>
      <c r="MR77" s="1">
        <v>6.2290590000000002E-5</v>
      </c>
      <c r="MS77">
        <v>4.9710579999999997E-2</v>
      </c>
      <c r="MT77">
        <v>0.31313269999999999</v>
      </c>
      <c r="MU77">
        <v>20.153449999999999</v>
      </c>
      <c r="MV77" s="1">
        <v>5.9439019999999999E-5</v>
      </c>
      <c r="MW77">
        <v>4.7371740000000002E-2</v>
      </c>
      <c r="MX77">
        <v>0.3129883</v>
      </c>
      <c r="MY77">
        <v>20.375820000000001</v>
      </c>
      <c r="MZ77" s="1">
        <v>5.7021020000000003E-5</v>
      </c>
      <c r="NA77">
        <v>4.5423600000000001E-2</v>
      </c>
      <c r="NB77">
        <v>0.31273030000000002</v>
      </c>
      <c r="NC77">
        <v>20.33935</v>
      </c>
      <c r="ND77" s="1">
        <v>5.489778E-5</v>
      </c>
      <c r="NE77">
        <v>4.3734170000000003E-2</v>
      </c>
      <c r="NF77">
        <v>0.31237510000000002</v>
      </c>
      <c r="NG77">
        <v>19.961690000000001</v>
      </c>
      <c r="NH77" s="1">
        <v>5.3363379999999997E-5</v>
      </c>
      <c r="NI77">
        <v>4.2463849999999997E-2</v>
      </c>
      <c r="NJ77">
        <v>0.3119326</v>
      </c>
      <c r="NK77">
        <v>19.61196</v>
      </c>
      <c r="NL77" s="1">
        <v>5.317629E-5</v>
      </c>
      <c r="NM77">
        <v>4.2180450000000001E-2</v>
      </c>
      <c r="NN77">
        <v>0.31142639999999999</v>
      </c>
      <c r="NO77">
        <v>19.53725</v>
      </c>
      <c r="NP77" s="1">
        <v>5.413651E-5</v>
      </c>
      <c r="NQ77">
        <v>4.2878520000000003E-2</v>
      </c>
      <c r="NR77">
        <v>0.31088789999999999</v>
      </c>
      <c r="NS77">
        <v>19.41771</v>
      </c>
      <c r="NT77" s="1">
        <v>5.4989199999999999E-5</v>
      </c>
      <c r="NU77">
        <v>4.3666249999999997E-2</v>
      </c>
      <c r="NV77">
        <v>0.31034790000000001</v>
      </c>
      <c r="NW77">
        <v>19.242180000000001</v>
      </c>
      <c r="NX77" s="1">
        <v>5.4954719999999999E-5</v>
      </c>
      <c r="NY77">
        <v>4.3826440000000001E-2</v>
      </c>
      <c r="NZ77">
        <v>0.30981199999999998</v>
      </c>
      <c r="OA77">
        <v>19.240559999999999</v>
      </c>
      <c r="OB77" s="1">
        <v>5.405728E-5</v>
      </c>
      <c r="OC77">
        <v>4.3293520000000002E-2</v>
      </c>
      <c r="OD77">
        <v>0.30937170000000003</v>
      </c>
      <c r="OE77">
        <v>19.038609999999998</v>
      </c>
      <c r="OF77" s="1">
        <v>5.2649550000000001E-5</v>
      </c>
      <c r="OG77">
        <v>4.2287669999999999E-2</v>
      </c>
      <c r="OH77">
        <v>0.3090464</v>
      </c>
      <c r="OI77">
        <v>18.817319999999999</v>
      </c>
      <c r="OJ77" s="1">
        <v>5.0986960000000002E-5</v>
      </c>
      <c r="OK77">
        <v>4.1031129999999999E-2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0.37945839999999997</v>
      </c>
      <c r="G78">
        <v>16.76427</v>
      </c>
      <c r="H78" s="1">
        <v>8.5308019999999997E-23</v>
      </c>
      <c r="I78" s="1">
        <v>5.7923169999999996E-20</v>
      </c>
      <c r="J78">
        <v>0.37788919999999998</v>
      </c>
      <c r="K78">
        <v>16.657499999999999</v>
      </c>
      <c r="L78" s="1">
        <v>7.3921649999999998E-10</v>
      </c>
      <c r="M78" s="1">
        <v>5.0008419999999995E-7</v>
      </c>
      <c r="N78">
        <v>0.3763572</v>
      </c>
      <c r="O78">
        <v>16.847049999999999</v>
      </c>
      <c r="P78" s="1">
        <v>0.18618419999999999</v>
      </c>
      <c r="Q78">
        <v>83.418580000000006</v>
      </c>
      <c r="R78">
        <v>0.37488260000000001</v>
      </c>
      <c r="S78">
        <v>16.89376</v>
      </c>
      <c r="T78">
        <v>38.493110000000001</v>
      </c>
      <c r="U78">
        <v>20362.23</v>
      </c>
      <c r="V78">
        <v>0.3734169</v>
      </c>
      <c r="W78">
        <v>16.84808</v>
      </c>
      <c r="X78">
        <v>153.19759999999999</v>
      </c>
      <c r="Y78">
        <v>98868.15</v>
      </c>
      <c r="Z78">
        <v>0.37193680000000001</v>
      </c>
      <c r="AA78">
        <v>16.731120000000001</v>
      </c>
      <c r="AB78">
        <v>87.824029999999993</v>
      </c>
      <c r="AC78">
        <v>67668.89</v>
      </c>
      <c r="AD78">
        <v>0.37045339999999999</v>
      </c>
      <c r="AE78">
        <v>16.41168</v>
      </c>
      <c r="AF78">
        <v>16.787289999999999</v>
      </c>
      <c r="AG78">
        <v>15054.95</v>
      </c>
      <c r="AH78">
        <v>0.36878860000000002</v>
      </c>
      <c r="AI78">
        <v>15.959820000000001</v>
      </c>
      <c r="AJ78">
        <v>1.795385</v>
      </c>
      <c r="AK78">
        <v>1797.222</v>
      </c>
      <c r="AL78">
        <v>0.36666690000000002</v>
      </c>
      <c r="AM78">
        <v>15.91886</v>
      </c>
      <c r="AN78">
        <v>0.20103389999999999</v>
      </c>
      <c r="AO78">
        <v>193.71019999999999</v>
      </c>
      <c r="AP78">
        <v>0.3638516</v>
      </c>
      <c r="AQ78">
        <v>15.88308</v>
      </c>
      <c r="AR78">
        <v>7.2616200000000006E-2</v>
      </c>
      <c r="AS78">
        <v>55.250610000000002</v>
      </c>
      <c r="AT78">
        <v>0.36035929999999999</v>
      </c>
      <c r="AU78">
        <v>15.97898</v>
      </c>
      <c r="AV78">
        <v>6.1607700000000001E-2</v>
      </c>
      <c r="AW78">
        <v>43.604689999999998</v>
      </c>
      <c r="AX78">
        <v>0.35629250000000001</v>
      </c>
      <c r="AY78">
        <v>16.098269999999999</v>
      </c>
      <c r="AZ78" s="1">
        <v>6.6474649999999996E-2</v>
      </c>
      <c r="BA78">
        <v>46.618299999999998</v>
      </c>
      <c r="BB78">
        <v>0.35188049999999998</v>
      </c>
      <c r="BC78">
        <v>16.087009999999999</v>
      </c>
      <c r="BD78" s="1">
        <v>7.2988789999999998E-2</v>
      </c>
      <c r="BE78">
        <v>51.956429999999997</v>
      </c>
      <c r="BF78">
        <v>0.3472132</v>
      </c>
      <c r="BG78">
        <v>16.072369999999999</v>
      </c>
      <c r="BH78" s="1">
        <v>7.3411599999999994E-2</v>
      </c>
      <c r="BI78">
        <v>53.431019999999997</v>
      </c>
      <c r="BJ78">
        <v>0.34235149999999998</v>
      </c>
      <c r="BK78">
        <v>16.06148</v>
      </c>
      <c r="BL78" s="1">
        <v>6.8899890000000005E-2</v>
      </c>
      <c r="BM78">
        <v>51.145479999999999</v>
      </c>
      <c r="BN78">
        <v>0.33734609999999998</v>
      </c>
      <c r="BO78">
        <v>16.1294</v>
      </c>
      <c r="BP78" s="1">
        <v>6.2364259999999998E-2</v>
      </c>
      <c r="BQ78">
        <v>47.102890000000002</v>
      </c>
      <c r="BR78">
        <v>0.33219310000000002</v>
      </c>
      <c r="BS78">
        <v>16.327279999999998</v>
      </c>
      <c r="BT78" s="1">
        <v>5.5339590000000001E-2</v>
      </c>
      <c r="BU78">
        <v>42.483330000000002</v>
      </c>
      <c r="BV78">
        <v>0.32720139999999998</v>
      </c>
      <c r="BW78">
        <v>16.720199999999998</v>
      </c>
      <c r="BX78" s="1">
        <v>4.8800389999999999E-2</v>
      </c>
      <c r="BY78">
        <v>38.020969999999998</v>
      </c>
      <c r="BZ78">
        <v>0.32222869999999998</v>
      </c>
      <c r="CA78">
        <v>17.113209999999999</v>
      </c>
      <c r="CB78" s="1">
        <v>4.2871550000000001E-2</v>
      </c>
      <c r="CC78">
        <v>33.89723</v>
      </c>
      <c r="CD78">
        <v>0.31703100000000001</v>
      </c>
      <c r="CE78">
        <v>17.213460000000001</v>
      </c>
      <c r="CF78" s="1">
        <v>3.7594309999999999E-2</v>
      </c>
      <c r="CG78">
        <v>30.18038</v>
      </c>
      <c r="CH78">
        <v>0.31178099999999997</v>
      </c>
      <c r="CI78">
        <v>17.128229999999999</v>
      </c>
      <c r="CJ78">
        <v>3.3005560000000003E-2</v>
      </c>
      <c r="CK78">
        <v>26.907109999999999</v>
      </c>
      <c r="CL78">
        <v>0.30643379999999998</v>
      </c>
      <c r="CM78">
        <v>16.959060000000001</v>
      </c>
      <c r="CN78" s="1">
        <v>2.9095960000000001E-2</v>
      </c>
      <c r="CO78">
        <v>24.087610000000002</v>
      </c>
      <c r="CP78">
        <v>0.30109900000000001</v>
      </c>
      <c r="CQ78">
        <v>16.644079999999999</v>
      </c>
      <c r="CR78" s="1">
        <v>2.5614120000000001E-2</v>
      </c>
      <c r="CS78">
        <v>21.56278</v>
      </c>
      <c r="CT78">
        <v>0.29569410000000002</v>
      </c>
      <c r="CU78">
        <v>16.446739999999998</v>
      </c>
      <c r="CV78" s="1">
        <v>2.23737E-2</v>
      </c>
      <c r="CW78">
        <v>19.167020000000001</v>
      </c>
      <c r="CX78">
        <v>0.29048839999999998</v>
      </c>
      <c r="CY78">
        <v>16.421150000000001</v>
      </c>
      <c r="CZ78" s="1">
        <v>1.9473819999999999E-2</v>
      </c>
      <c r="DA78">
        <v>16.962869999999999</v>
      </c>
      <c r="DB78">
        <v>0.28505540000000001</v>
      </c>
      <c r="DC78">
        <v>16.430900000000001</v>
      </c>
      <c r="DD78" s="1">
        <v>1.6921249999999999E-2</v>
      </c>
      <c r="DE78">
        <v>14.99076</v>
      </c>
      <c r="DF78">
        <v>0.27972019999999997</v>
      </c>
      <c r="DG78">
        <v>16.579889999999999</v>
      </c>
      <c r="DH78" s="1">
        <v>1.471824E-2</v>
      </c>
      <c r="DI78">
        <v>13.258459999999999</v>
      </c>
      <c r="DJ78">
        <v>0.27430490000000002</v>
      </c>
      <c r="DK78">
        <v>16.699400000000001</v>
      </c>
      <c r="DL78" s="1">
        <v>1.277904E-2</v>
      </c>
      <c r="DM78">
        <v>11.714040000000001</v>
      </c>
      <c r="DN78">
        <v>0.26875389999999999</v>
      </c>
      <c r="DO78">
        <v>16.80132</v>
      </c>
      <c r="DP78" s="1">
        <v>1.1070089999999999E-2</v>
      </c>
      <c r="DQ78">
        <v>10.3339</v>
      </c>
      <c r="DR78">
        <v>0.26307659999999999</v>
      </c>
      <c r="DS78">
        <v>16.889279999999999</v>
      </c>
      <c r="DT78" s="1">
        <v>9.5929889999999997E-3</v>
      </c>
      <c r="DU78">
        <v>9.1226020000000005</v>
      </c>
      <c r="DV78">
        <v>0.25748559999999998</v>
      </c>
      <c r="DW78">
        <v>16.82891</v>
      </c>
      <c r="DX78" s="1">
        <v>8.3235189999999997E-3</v>
      </c>
      <c r="DY78">
        <v>8.0658840000000005</v>
      </c>
      <c r="DZ78">
        <v>0.25195859999999998</v>
      </c>
      <c r="EA78">
        <v>16.832540000000002</v>
      </c>
      <c r="EB78" s="1">
        <v>7.2123539999999998E-3</v>
      </c>
      <c r="EC78">
        <v>7.1252880000000003</v>
      </c>
      <c r="ED78">
        <v>0.24668979999999999</v>
      </c>
      <c r="EE78">
        <v>16.878710000000002</v>
      </c>
      <c r="EF78" s="1">
        <v>6.2255929999999998E-3</v>
      </c>
      <c r="EG78">
        <v>6.2687369999999998</v>
      </c>
      <c r="EH78">
        <v>0.24202689999999999</v>
      </c>
      <c r="EI78">
        <v>17.052389999999999</v>
      </c>
      <c r="EJ78" s="1">
        <v>5.3527929999999998E-3</v>
      </c>
      <c r="EK78">
        <v>5.4828729999999997</v>
      </c>
      <c r="EL78">
        <v>0.23864930000000001</v>
      </c>
      <c r="EM78">
        <v>17.366119999999999</v>
      </c>
      <c r="EN78" s="1">
        <v>4.5979740000000003E-3</v>
      </c>
      <c r="EO78">
        <v>4.7670560000000002</v>
      </c>
      <c r="EP78">
        <v>0.2362524</v>
      </c>
      <c r="EQ78">
        <v>17.508510000000001</v>
      </c>
      <c r="ER78" s="1">
        <v>3.9071710000000001E-3</v>
      </c>
      <c r="ES78">
        <v>4.093483</v>
      </c>
      <c r="ET78">
        <v>0.23465230000000001</v>
      </c>
      <c r="EU78">
        <v>17.394290000000002</v>
      </c>
      <c r="EV78" s="1">
        <v>3.1701949999999998E-3</v>
      </c>
      <c r="EW78">
        <v>3.367801</v>
      </c>
      <c r="EX78">
        <v>0.23365620000000001</v>
      </c>
      <c r="EY78">
        <v>17.21808</v>
      </c>
      <c r="EZ78" s="1">
        <v>2.3678269999999999E-3</v>
      </c>
      <c r="FA78">
        <v>2.557245</v>
      </c>
      <c r="FB78">
        <v>0.2330363</v>
      </c>
      <c r="FC78">
        <v>17.181760000000001</v>
      </c>
      <c r="FD78" s="1">
        <v>1.644789E-3</v>
      </c>
      <c r="FE78">
        <v>1.796756</v>
      </c>
      <c r="FF78">
        <v>0.2326734</v>
      </c>
      <c r="FG78">
        <v>17.692019999999999</v>
      </c>
      <c r="FH78" s="1">
        <v>1.120904E-3</v>
      </c>
      <c r="FI78">
        <v>1.22445</v>
      </c>
      <c r="FJ78">
        <v>0.23246030000000001</v>
      </c>
      <c r="FK78">
        <v>18.316939999999999</v>
      </c>
      <c r="FL78" s="1">
        <v>7.9777609999999997E-4</v>
      </c>
      <c r="FM78">
        <v>0.86142209999999997</v>
      </c>
      <c r="FN78">
        <v>0.23234189999999999</v>
      </c>
      <c r="FO78">
        <v>18.66611</v>
      </c>
      <c r="FP78" s="1">
        <v>6.140672E-4</v>
      </c>
      <c r="FQ78">
        <v>0.65206379999999997</v>
      </c>
      <c r="FR78">
        <v>0.23227020000000001</v>
      </c>
      <c r="FS78">
        <v>18.674420000000001</v>
      </c>
      <c r="FT78" s="1">
        <v>5.1019759999999998E-4</v>
      </c>
      <c r="FU78">
        <v>0.5334487</v>
      </c>
      <c r="FV78">
        <v>0.2322388</v>
      </c>
      <c r="FW78">
        <v>18.417449999999999</v>
      </c>
      <c r="FX78" s="1">
        <v>4.4812919999999998E-4</v>
      </c>
      <c r="FY78">
        <v>0.46310790000000002</v>
      </c>
      <c r="FZ78">
        <v>0.2322166</v>
      </c>
      <c r="GA78">
        <v>18.100059999999999</v>
      </c>
      <c r="GB78" s="1">
        <v>4.0741440000000001E-4</v>
      </c>
      <c r="GC78">
        <v>0.41752080000000003</v>
      </c>
      <c r="GD78">
        <v>0.23220299999999999</v>
      </c>
      <c r="GE78">
        <v>17.911770000000001</v>
      </c>
      <c r="GF78" s="1">
        <v>3.7773670000000001E-4</v>
      </c>
      <c r="GG78">
        <v>0.38471030000000001</v>
      </c>
      <c r="GH78">
        <v>0.2322051</v>
      </c>
      <c r="GI78">
        <v>17.787479999999999</v>
      </c>
      <c r="GJ78" s="1">
        <v>3.5424909999999998E-4</v>
      </c>
      <c r="GK78">
        <v>0.3589232</v>
      </c>
      <c r="GL78">
        <v>0.23219500000000001</v>
      </c>
      <c r="GM78">
        <v>17.934149999999999</v>
      </c>
      <c r="GN78" s="1">
        <v>3.3433859999999998E-4</v>
      </c>
      <c r="GO78">
        <v>0.33725339999999998</v>
      </c>
      <c r="GP78">
        <v>0.23219290000000001</v>
      </c>
      <c r="GQ78">
        <v>18.1191</v>
      </c>
      <c r="GR78" s="1">
        <v>3.1669009999999999E-4</v>
      </c>
      <c r="GS78">
        <v>0.3181619</v>
      </c>
      <c r="GT78">
        <v>0.2321965</v>
      </c>
      <c r="GU78">
        <v>18.244959999999999</v>
      </c>
      <c r="GV78" s="1">
        <v>3.0057709999999999E-4</v>
      </c>
      <c r="GW78">
        <v>0.30082350000000002</v>
      </c>
      <c r="GX78">
        <v>0.2321928</v>
      </c>
      <c r="GY78">
        <v>18.431059999999999</v>
      </c>
      <c r="GZ78" s="1">
        <v>2.8559929999999998E-4</v>
      </c>
      <c r="HA78">
        <v>0.28483829999999999</v>
      </c>
      <c r="HB78">
        <v>0.2321957</v>
      </c>
      <c r="HC78">
        <v>18.441369999999999</v>
      </c>
      <c r="HD78" s="1">
        <v>2.7163840000000002E-4</v>
      </c>
      <c r="HE78">
        <v>0.27011619999999997</v>
      </c>
      <c r="HF78">
        <v>0.2321973</v>
      </c>
      <c r="HG78">
        <v>18.269629999999999</v>
      </c>
      <c r="HH78" s="1">
        <v>2.5860759999999999E-4</v>
      </c>
      <c r="HI78">
        <v>0.25647360000000002</v>
      </c>
      <c r="HJ78">
        <v>0.23219770000000001</v>
      </c>
      <c r="HK78">
        <v>18.219100000000001</v>
      </c>
      <c r="HL78" s="1">
        <v>2.4643519999999999E-4</v>
      </c>
      <c r="HM78">
        <v>0.24382409999999999</v>
      </c>
      <c r="HN78">
        <v>0.2321937</v>
      </c>
      <c r="HO78">
        <v>18.19472</v>
      </c>
      <c r="HP78" s="1">
        <v>2.3501429999999999E-4</v>
      </c>
      <c r="HQ78">
        <v>0.23208500000000001</v>
      </c>
      <c r="HR78">
        <v>0.23219409999999999</v>
      </c>
      <c r="HS78">
        <v>18.377590000000001</v>
      </c>
      <c r="HT78" s="1">
        <v>2.2420609999999999E-4</v>
      </c>
      <c r="HU78">
        <v>0.22107579999999999</v>
      </c>
      <c r="HV78">
        <v>0.2321935</v>
      </c>
      <c r="HW78">
        <v>18.642890000000001</v>
      </c>
      <c r="HX78" s="1">
        <v>2.138907E-4</v>
      </c>
      <c r="HY78">
        <v>0.21064759999999999</v>
      </c>
      <c r="HZ78">
        <v>0.23219319999999999</v>
      </c>
      <c r="IA78">
        <v>18.81035</v>
      </c>
      <c r="IB78" s="1">
        <v>2.0411020000000001E-4</v>
      </c>
      <c r="IC78">
        <v>0.20081089999999999</v>
      </c>
      <c r="ID78">
        <v>0.23218939999999999</v>
      </c>
      <c r="IE78">
        <v>18.917829999999999</v>
      </c>
      <c r="IF78" s="1">
        <v>1.9494E-4</v>
      </c>
      <c r="IG78">
        <v>0.19161790000000001</v>
      </c>
      <c r="IH78">
        <v>0.2321917</v>
      </c>
      <c r="II78">
        <v>18.799219999999998</v>
      </c>
      <c r="IJ78" s="1">
        <v>1.8637020000000001E-4</v>
      </c>
      <c r="IK78">
        <v>0.18305920000000001</v>
      </c>
      <c r="IL78">
        <v>0.2321975</v>
      </c>
      <c r="IM78">
        <v>18.539059999999999</v>
      </c>
      <c r="IN78" s="1">
        <v>1.7824339999999999E-4</v>
      </c>
      <c r="IO78">
        <v>0.17499629999999999</v>
      </c>
      <c r="IP78">
        <v>0.2321946</v>
      </c>
      <c r="IQ78">
        <v>18.339469999999999</v>
      </c>
      <c r="IR78" s="1">
        <v>1.7047650000000001E-4</v>
      </c>
      <c r="IS78">
        <v>0.1673248</v>
      </c>
      <c r="IT78">
        <v>0.2321935</v>
      </c>
      <c r="IU78">
        <v>18.133489999999998</v>
      </c>
      <c r="IV78" s="1">
        <v>1.631836E-4</v>
      </c>
      <c r="IW78">
        <v>0.16010720000000001</v>
      </c>
      <c r="IX78">
        <v>0.23218630000000001</v>
      </c>
      <c r="IY78">
        <v>18.07274</v>
      </c>
      <c r="IZ78" s="1">
        <v>1.5628509999999999E-4</v>
      </c>
      <c r="JA78">
        <v>0.15330160000000001</v>
      </c>
      <c r="JB78">
        <v>0.2321926</v>
      </c>
      <c r="JC78">
        <v>17.872730000000001</v>
      </c>
      <c r="JD78" s="1">
        <v>1.497732E-4</v>
      </c>
      <c r="JE78">
        <v>0.14688419999999999</v>
      </c>
      <c r="JF78">
        <v>0.23219329999999999</v>
      </c>
      <c r="JG78">
        <v>17.564139999999998</v>
      </c>
      <c r="JH78" s="1">
        <v>1.436067E-4</v>
      </c>
      <c r="JI78">
        <v>0.14081199999999999</v>
      </c>
      <c r="JJ78">
        <v>0.2321916</v>
      </c>
      <c r="JK78">
        <v>17.205210000000001</v>
      </c>
      <c r="JL78" s="1">
        <v>1.3774260000000001E-4</v>
      </c>
      <c r="JM78">
        <v>0.1350518</v>
      </c>
      <c r="JN78">
        <v>0.23219519999999999</v>
      </c>
      <c r="JO78">
        <v>16.861979999999999</v>
      </c>
      <c r="JP78" s="1">
        <v>1.3212489999999999E-4</v>
      </c>
      <c r="JQ78">
        <v>0.12954550000000001</v>
      </c>
      <c r="JR78">
        <v>0.2321917</v>
      </c>
      <c r="JS78">
        <v>16.856490000000001</v>
      </c>
      <c r="JT78" s="1">
        <v>1.2681079999999999E-4</v>
      </c>
      <c r="JU78">
        <v>0.1243218</v>
      </c>
      <c r="JV78">
        <v>0.23219190000000001</v>
      </c>
      <c r="JW78">
        <v>17.113330000000001</v>
      </c>
      <c r="JX78" s="1">
        <v>1.218263E-4</v>
      </c>
      <c r="JY78">
        <v>0.1194149</v>
      </c>
      <c r="JZ78">
        <v>0.23219090000000001</v>
      </c>
      <c r="KA78">
        <v>17.463940000000001</v>
      </c>
      <c r="KB78" s="1">
        <v>1.17082E-4</v>
      </c>
      <c r="KC78">
        <v>0.1147483</v>
      </c>
      <c r="KD78">
        <v>0.23219480000000001</v>
      </c>
      <c r="KE78">
        <v>18.0166</v>
      </c>
      <c r="KF78" s="1">
        <v>1.125694E-4</v>
      </c>
      <c r="KG78">
        <v>0.11031440000000001</v>
      </c>
      <c r="KH78">
        <v>0.23217679999999999</v>
      </c>
      <c r="KI78">
        <v>18.43937</v>
      </c>
      <c r="KJ78" s="1">
        <v>1.082695E-4</v>
      </c>
      <c r="KK78">
        <v>0.1061044</v>
      </c>
      <c r="KL78">
        <v>0.23212949999999999</v>
      </c>
      <c r="KM78">
        <v>18.649799999999999</v>
      </c>
      <c r="KN78" s="1">
        <v>1.041609E-4</v>
      </c>
      <c r="KO78">
        <v>0.10209409999999999</v>
      </c>
      <c r="KP78">
        <v>0.2320402</v>
      </c>
      <c r="KQ78">
        <v>18.832139999999999</v>
      </c>
      <c r="KR78" s="1">
        <v>1.002423E-4</v>
      </c>
      <c r="KS78">
        <v>9.8280720000000002E-2</v>
      </c>
      <c r="KT78">
        <v>0.23192160000000001</v>
      </c>
      <c r="KU78">
        <v>18.765059999999998</v>
      </c>
      <c r="KV78" s="1">
        <v>9.6739680000000003E-5</v>
      </c>
      <c r="KW78">
        <v>9.4833810000000004E-2</v>
      </c>
      <c r="KX78">
        <v>0.23175609999999999</v>
      </c>
      <c r="KY78">
        <v>18.432939999999999</v>
      </c>
      <c r="KZ78" s="1">
        <v>9.4310739999999994E-5</v>
      </c>
      <c r="LA78">
        <v>9.234146E-2</v>
      </c>
      <c r="LB78">
        <v>0.23157829999999999</v>
      </c>
      <c r="LC78">
        <v>18.05104</v>
      </c>
      <c r="LD78" s="1">
        <v>9.3094709999999996E-5</v>
      </c>
      <c r="LE78">
        <v>9.1061550000000005E-2</v>
      </c>
      <c r="LF78">
        <v>0.23138649999999999</v>
      </c>
      <c r="LG78">
        <v>17.657209999999999</v>
      </c>
      <c r="LH78" s="1">
        <v>9.214569E-5</v>
      </c>
      <c r="LI78">
        <v>9.0199970000000004E-2</v>
      </c>
      <c r="LJ78">
        <v>0.231188</v>
      </c>
      <c r="LK78">
        <v>17.682659999999998</v>
      </c>
      <c r="LL78" s="1">
        <v>9.0619720000000004E-5</v>
      </c>
      <c r="LM78">
        <v>8.8883970000000007E-2</v>
      </c>
      <c r="LN78">
        <v>0.23099929999999999</v>
      </c>
      <c r="LO78">
        <v>17.90691</v>
      </c>
      <c r="LP78" s="1">
        <v>8.8420209999999998E-5</v>
      </c>
      <c r="LQ78">
        <v>8.6893150000000002E-2</v>
      </c>
      <c r="LR78">
        <v>0.23083219999999999</v>
      </c>
      <c r="LS78">
        <v>18.200679999999998</v>
      </c>
      <c r="LT78" s="1">
        <v>8.5766160000000003E-5</v>
      </c>
      <c r="LU78">
        <v>8.4414879999999998E-2</v>
      </c>
      <c r="LV78">
        <v>0.23071169999999999</v>
      </c>
      <c r="LW78">
        <v>18.75956</v>
      </c>
      <c r="LX78" s="1">
        <v>8.2888080000000002E-5</v>
      </c>
      <c r="LY78">
        <v>8.1669699999999998E-2</v>
      </c>
      <c r="LZ78">
        <v>0.23062530000000001</v>
      </c>
      <c r="MA78">
        <v>19.235150000000001</v>
      </c>
      <c r="MB78" s="1">
        <v>7.9790120000000002E-5</v>
      </c>
      <c r="MC78">
        <v>7.8710089999999996E-2</v>
      </c>
      <c r="MD78">
        <v>0.23057279999999999</v>
      </c>
      <c r="ME78">
        <v>19.38139</v>
      </c>
      <c r="MF78" s="1">
        <v>7.6075370000000005E-5</v>
      </c>
      <c r="MG78">
        <v>7.5192679999999998E-2</v>
      </c>
      <c r="MH78">
        <v>0.2305381</v>
      </c>
      <c r="MI78">
        <v>19.41084</v>
      </c>
      <c r="MJ78" s="1">
        <v>7.162258E-5</v>
      </c>
      <c r="MK78">
        <v>7.0935120000000004E-2</v>
      </c>
      <c r="ML78">
        <v>0.230513</v>
      </c>
      <c r="MM78">
        <v>19.42755</v>
      </c>
      <c r="MN78" s="1">
        <v>6.7163059999999998E-5</v>
      </c>
      <c r="MO78">
        <v>6.6542219999999999E-2</v>
      </c>
      <c r="MP78">
        <v>0.23050490000000001</v>
      </c>
      <c r="MQ78">
        <v>19.751909999999999</v>
      </c>
      <c r="MR78" s="1">
        <v>6.3372000000000002E-5</v>
      </c>
      <c r="MS78">
        <v>6.2716309999999997E-2</v>
      </c>
      <c r="MT78">
        <v>0.23046720000000001</v>
      </c>
      <c r="MU78">
        <v>20.191590000000001</v>
      </c>
      <c r="MV78" s="1">
        <v>6.0317749999999997E-5</v>
      </c>
      <c r="MW78">
        <v>5.9616629999999997E-2</v>
      </c>
      <c r="MX78">
        <v>0.23036490000000001</v>
      </c>
      <c r="MY78">
        <v>20.46349</v>
      </c>
      <c r="MZ78" s="1">
        <v>5.7764009999999999E-5</v>
      </c>
      <c r="NA78">
        <v>5.7062450000000001E-2</v>
      </c>
      <c r="NB78">
        <v>0.23018079999999999</v>
      </c>
      <c r="NC78">
        <v>20.495280000000001</v>
      </c>
      <c r="ND78" s="1">
        <v>5.5538760000000002E-5</v>
      </c>
      <c r="NE78">
        <v>5.4868109999999998E-2</v>
      </c>
      <c r="NF78">
        <v>0.22992969999999999</v>
      </c>
      <c r="NG78">
        <v>20.140239999999999</v>
      </c>
      <c r="NH78" s="1">
        <v>5.3770400000000003E-5</v>
      </c>
      <c r="NI78">
        <v>5.3096400000000002E-2</v>
      </c>
      <c r="NJ78">
        <v>0.22961290000000001</v>
      </c>
      <c r="NK78">
        <v>19.726430000000001</v>
      </c>
      <c r="NL78" s="1">
        <v>5.315759E-5</v>
      </c>
      <c r="NM78">
        <v>5.2344700000000001E-2</v>
      </c>
      <c r="NN78">
        <v>0.22924839999999999</v>
      </c>
      <c r="NO78">
        <v>19.583210000000001</v>
      </c>
      <c r="NP78" s="1">
        <v>5.3798989999999997E-5</v>
      </c>
      <c r="NQ78">
        <v>5.2888270000000001E-2</v>
      </c>
      <c r="NR78">
        <v>0.22885910000000001</v>
      </c>
      <c r="NS78">
        <v>19.49381</v>
      </c>
      <c r="NT78" s="1">
        <v>5.4738250000000001E-5</v>
      </c>
      <c r="NU78">
        <v>5.389447E-2</v>
      </c>
      <c r="NV78">
        <v>0.22846130000000001</v>
      </c>
      <c r="NW78">
        <v>19.377089999999999</v>
      </c>
      <c r="NX78" s="1">
        <v>5.4973709999999999E-5</v>
      </c>
      <c r="NY78">
        <v>5.4340149999999997E-2</v>
      </c>
      <c r="NZ78">
        <v>0.22806679999999999</v>
      </c>
      <c r="OA78">
        <v>19.37585</v>
      </c>
      <c r="OB78" s="1">
        <v>5.4339480000000002E-5</v>
      </c>
      <c r="OC78">
        <v>5.3922770000000002E-2</v>
      </c>
      <c r="OD78">
        <v>0.22774330000000001</v>
      </c>
      <c r="OE78">
        <v>19.20337</v>
      </c>
      <c r="OF78" s="1">
        <v>5.3087809999999997E-5</v>
      </c>
      <c r="OG78">
        <v>5.2834119999999998E-2</v>
      </c>
      <c r="OH78">
        <v>0.227497</v>
      </c>
      <c r="OI78">
        <v>18.961770000000001</v>
      </c>
      <c r="OJ78" s="1">
        <v>5.1509869999999997E-5</v>
      </c>
      <c r="OK78">
        <v>5.136218E-2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0.41451650000000001</v>
      </c>
      <c r="G79">
        <v>16.844370000000001</v>
      </c>
      <c r="H79" s="1">
        <v>7.2481100000000006E-24</v>
      </c>
      <c r="I79" s="1">
        <v>4.2247300000000003E-21</v>
      </c>
      <c r="J79">
        <v>0.4128888</v>
      </c>
      <c r="K79">
        <v>16.712070000000001</v>
      </c>
      <c r="L79" s="1">
        <v>8.0686340000000002E-11</v>
      </c>
      <c r="M79" s="1">
        <v>4.6834489999999998E-8</v>
      </c>
      <c r="N79">
        <v>0.41129759999999999</v>
      </c>
      <c r="O79">
        <v>16.847380000000001</v>
      </c>
      <c r="P79" s="1">
        <v>5.3132909999999998E-2</v>
      </c>
      <c r="Q79">
        <v>23.19397</v>
      </c>
      <c r="R79">
        <v>0.40978340000000002</v>
      </c>
      <c r="S79">
        <v>16.911090000000002</v>
      </c>
      <c r="T79">
        <v>22.8569</v>
      </c>
      <c r="U79">
        <v>10977.51</v>
      </c>
      <c r="V79">
        <v>0.40826459999999998</v>
      </c>
      <c r="W79">
        <v>16.865110000000001</v>
      </c>
      <c r="X79">
        <v>137.19290000000001</v>
      </c>
      <c r="Y79">
        <v>75910.8</v>
      </c>
      <c r="Z79">
        <v>0.40673169999999997</v>
      </c>
      <c r="AA79">
        <v>16.773350000000001</v>
      </c>
      <c r="AB79">
        <v>108.07040000000001</v>
      </c>
      <c r="AC79">
        <v>67169.19</v>
      </c>
      <c r="AD79">
        <v>0.40520129999999999</v>
      </c>
      <c r="AE79">
        <v>16.488800000000001</v>
      </c>
      <c r="AF79">
        <v>26.704509999999999</v>
      </c>
      <c r="AG79">
        <v>18161.36</v>
      </c>
      <c r="AH79">
        <v>0.4034913</v>
      </c>
      <c r="AI79">
        <v>16.058399999999999</v>
      </c>
      <c r="AJ79">
        <v>3.419511</v>
      </c>
      <c r="AK79">
        <v>2474.75</v>
      </c>
      <c r="AL79">
        <v>0.40131159999999999</v>
      </c>
      <c r="AM79">
        <v>15.97917</v>
      </c>
      <c r="AN79">
        <v>0.36210540000000002</v>
      </c>
      <c r="AO79">
        <v>263.35090000000002</v>
      </c>
      <c r="AP79">
        <v>0.39843339999999999</v>
      </c>
      <c r="AQ79">
        <v>15.92994</v>
      </c>
      <c r="AR79">
        <v>8.6198739999999996E-2</v>
      </c>
      <c r="AS79">
        <v>55.591650000000001</v>
      </c>
      <c r="AT79">
        <v>0.39485569999999998</v>
      </c>
      <c r="AU79">
        <v>15.992240000000001</v>
      </c>
      <c r="AV79">
        <v>6.2434990000000003E-2</v>
      </c>
      <c r="AW79">
        <v>37.849260000000001</v>
      </c>
      <c r="AX79">
        <v>0.3906674</v>
      </c>
      <c r="AY79">
        <v>16.11036</v>
      </c>
      <c r="AZ79">
        <v>6.4874509999999996E-2</v>
      </c>
      <c r="BA79">
        <v>39.031120000000001</v>
      </c>
      <c r="BB79">
        <v>0.38612020000000002</v>
      </c>
      <c r="BC79">
        <v>16.110189999999999</v>
      </c>
      <c r="BD79" s="1">
        <v>7.1696940000000001E-2</v>
      </c>
      <c r="BE79">
        <v>43.595289999999999</v>
      </c>
      <c r="BF79">
        <v>0.38127879999999997</v>
      </c>
      <c r="BG79">
        <v>16.10454</v>
      </c>
      <c r="BH79" s="1">
        <v>7.3516440000000002E-2</v>
      </c>
      <c r="BI79">
        <v>45.494480000000003</v>
      </c>
      <c r="BJ79">
        <v>0.37622899999999998</v>
      </c>
      <c r="BK79">
        <v>16.117139999999999</v>
      </c>
      <c r="BL79" s="1">
        <v>6.987894E-2</v>
      </c>
      <c r="BM79">
        <v>43.957430000000002</v>
      </c>
      <c r="BN79">
        <v>0.37102210000000002</v>
      </c>
      <c r="BO79">
        <v>16.198160000000001</v>
      </c>
      <c r="BP79" s="1">
        <v>6.3704739999999996E-2</v>
      </c>
      <c r="BQ79">
        <v>40.672789999999999</v>
      </c>
      <c r="BR79">
        <v>0.36565449999999999</v>
      </c>
      <c r="BS79">
        <v>16.38335</v>
      </c>
      <c r="BT79" s="1">
        <v>5.6745610000000002E-2</v>
      </c>
      <c r="BU79">
        <v>36.751139999999999</v>
      </c>
      <c r="BV79">
        <v>0.36046669999999997</v>
      </c>
      <c r="BW79">
        <v>16.745450000000002</v>
      </c>
      <c r="BX79" s="1">
        <v>5.0117780000000001E-2</v>
      </c>
      <c r="BY79">
        <v>32.88588</v>
      </c>
      <c r="BZ79">
        <v>0.35531649999999998</v>
      </c>
      <c r="CA79">
        <v>17.119039999999998</v>
      </c>
      <c r="CB79" s="1">
        <v>4.4081929999999998E-2</v>
      </c>
      <c r="CC79">
        <v>29.301100000000002</v>
      </c>
      <c r="CD79">
        <v>0.3498966</v>
      </c>
      <c r="CE79">
        <v>17.22673</v>
      </c>
      <c r="CF79" s="1">
        <v>3.8670410000000002E-2</v>
      </c>
      <c r="CG79">
        <v>26.05602</v>
      </c>
      <c r="CH79">
        <v>0.34441769999999999</v>
      </c>
      <c r="CI79">
        <v>17.163170000000001</v>
      </c>
      <c r="CJ79" s="1">
        <v>3.3949239999999999E-2</v>
      </c>
      <c r="CK79">
        <v>23.192710000000002</v>
      </c>
      <c r="CL79">
        <v>0.33882139999999999</v>
      </c>
      <c r="CM79">
        <v>17.01782</v>
      </c>
      <c r="CN79" s="1">
        <v>2.9907679999999999E-2</v>
      </c>
      <c r="CO79">
        <v>20.720320000000001</v>
      </c>
      <c r="CP79">
        <v>0.33326319999999998</v>
      </c>
      <c r="CQ79">
        <v>16.741779999999999</v>
      </c>
      <c r="CR79" s="1">
        <v>2.6368300000000001E-2</v>
      </c>
      <c r="CS79">
        <v>18.53866</v>
      </c>
      <c r="CT79">
        <v>0.32757370000000002</v>
      </c>
      <c r="CU79">
        <v>16.570550000000001</v>
      </c>
      <c r="CV79" s="1">
        <v>2.3086539999999999E-2</v>
      </c>
      <c r="CW79">
        <v>16.485140000000001</v>
      </c>
      <c r="CX79">
        <v>0.322102</v>
      </c>
      <c r="CY79">
        <v>16.543510000000001</v>
      </c>
      <c r="CZ79" s="1">
        <v>2.012417E-2</v>
      </c>
      <c r="DA79">
        <v>14.58414</v>
      </c>
      <c r="DB79">
        <v>0.31641229999999998</v>
      </c>
      <c r="DC79">
        <v>16.52291</v>
      </c>
      <c r="DD79" s="1">
        <v>1.7495759999999999E-2</v>
      </c>
      <c r="DE79">
        <v>12.87341</v>
      </c>
      <c r="DF79">
        <v>0.31084709999999999</v>
      </c>
      <c r="DG79">
        <v>16.619879999999998</v>
      </c>
      <c r="DH79" s="1">
        <v>1.522603E-2</v>
      </c>
      <c r="DI79">
        <v>11.36961</v>
      </c>
      <c r="DJ79">
        <v>0.30516759999999998</v>
      </c>
      <c r="DK79">
        <v>16.704689999999999</v>
      </c>
      <c r="DL79" s="1">
        <v>1.3233170000000001E-2</v>
      </c>
      <c r="DM79">
        <v>10.03514</v>
      </c>
      <c r="DN79">
        <v>0.29934149999999998</v>
      </c>
      <c r="DO79">
        <v>16.810269999999999</v>
      </c>
      <c r="DP79" s="1">
        <v>1.147375E-2</v>
      </c>
      <c r="DQ79">
        <v>8.8442329999999991</v>
      </c>
      <c r="DR79">
        <v>0.29336449999999997</v>
      </c>
      <c r="DS79">
        <v>16.889700000000001</v>
      </c>
      <c r="DT79" s="1">
        <v>9.9445130000000003E-3</v>
      </c>
      <c r="DU79">
        <v>7.7969970000000002</v>
      </c>
      <c r="DV79">
        <v>0.2874659</v>
      </c>
      <c r="DW79">
        <v>16.86722</v>
      </c>
      <c r="DX79" s="1">
        <v>8.6321030000000003E-3</v>
      </c>
      <c r="DY79">
        <v>6.8836760000000004</v>
      </c>
      <c r="DZ79">
        <v>0.2816128</v>
      </c>
      <c r="EA79">
        <v>16.905719999999999</v>
      </c>
      <c r="EB79" s="1">
        <v>7.4862469999999997E-3</v>
      </c>
      <c r="EC79">
        <v>6.0732179999999998</v>
      </c>
      <c r="ED79">
        <v>0.27601819999999999</v>
      </c>
      <c r="EE79">
        <v>16.979330000000001</v>
      </c>
      <c r="EF79" s="1">
        <v>6.4730539999999998E-3</v>
      </c>
      <c r="EG79">
        <v>5.3404879999999997</v>
      </c>
      <c r="EH79">
        <v>0.27101930000000002</v>
      </c>
      <c r="EI79">
        <v>17.12191</v>
      </c>
      <c r="EJ79" s="1">
        <v>5.5764400000000002E-3</v>
      </c>
      <c r="EK79">
        <v>4.6709240000000003</v>
      </c>
      <c r="EL79">
        <v>0.2673953</v>
      </c>
      <c r="EM79">
        <v>17.382989999999999</v>
      </c>
      <c r="EN79" s="1">
        <v>4.7994149999999996E-3</v>
      </c>
      <c r="EO79">
        <v>4.0618949999999998</v>
      </c>
      <c r="EP79">
        <v>0.26477149999999999</v>
      </c>
      <c r="EQ79">
        <v>17.518519999999999</v>
      </c>
      <c r="ER79" s="1">
        <v>4.1019300000000002E-3</v>
      </c>
      <c r="ES79">
        <v>3.4991460000000001</v>
      </c>
      <c r="ET79">
        <v>0.262988</v>
      </c>
      <c r="EU79">
        <v>17.4315</v>
      </c>
      <c r="EV79" s="1">
        <v>3.3888830000000001E-3</v>
      </c>
      <c r="EW79">
        <v>2.9154080000000002</v>
      </c>
      <c r="EX79">
        <v>0.26186300000000001</v>
      </c>
      <c r="EY79">
        <v>17.272819999999999</v>
      </c>
      <c r="EZ79" s="1">
        <v>2.6017499999999999E-3</v>
      </c>
      <c r="FA79">
        <v>2.2605569999999999</v>
      </c>
      <c r="FB79">
        <v>0.26115660000000002</v>
      </c>
      <c r="FC79">
        <v>17.231670000000001</v>
      </c>
      <c r="FD79" s="1">
        <v>1.8467939999999999E-3</v>
      </c>
      <c r="FE79">
        <v>1.615998</v>
      </c>
      <c r="FF79">
        <v>0.26073210000000002</v>
      </c>
      <c r="FG79">
        <v>17.70129</v>
      </c>
      <c r="FH79" s="1">
        <v>1.262357E-3</v>
      </c>
      <c r="FI79">
        <v>1.105321</v>
      </c>
      <c r="FJ79">
        <v>0.26048979999999999</v>
      </c>
      <c r="FK79">
        <v>18.304929999999999</v>
      </c>
      <c r="FL79" s="1">
        <v>8.8360170000000005E-4</v>
      </c>
      <c r="FM79">
        <v>0.76864180000000004</v>
      </c>
      <c r="FN79">
        <v>0.2603432</v>
      </c>
      <c r="FO79">
        <v>18.698360000000001</v>
      </c>
      <c r="FP79" s="1">
        <v>6.6287919999999997E-4</v>
      </c>
      <c r="FQ79">
        <v>0.57061070000000003</v>
      </c>
      <c r="FR79">
        <v>0.2602604</v>
      </c>
      <c r="FS79">
        <v>18.750969999999999</v>
      </c>
      <c r="FT79" s="1">
        <v>5.3821960000000003E-4</v>
      </c>
      <c r="FU79">
        <v>0.45837729999999999</v>
      </c>
      <c r="FV79">
        <v>0.26022000000000001</v>
      </c>
      <c r="FW79">
        <v>18.506080000000001</v>
      </c>
      <c r="FX79" s="1">
        <v>4.652988E-4</v>
      </c>
      <c r="FY79">
        <v>0.39283990000000002</v>
      </c>
      <c r="FZ79">
        <v>0.26019419999999999</v>
      </c>
      <c r="GA79">
        <v>18.16676</v>
      </c>
      <c r="GB79" s="1">
        <v>4.1902230000000001E-4</v>
      </c>
      <c r="GC79">
        <v>0.35141020000000001</v>
      </c>
      <c r="GD79">
        <v>0.26017820000000003</v>
      </c>
      <c r="GE79">
        <v>17.95252</v>
      </c>
      <c r="GF79" s="1">
        <v>3.8642359999999998E-4</v>
      </c>
      <c r="GG79">
        <v>0.3223627</v>
      </c>
      <c r="GH79">
        <v>0.2601791</v>
      </c>
      <c r="GI79">
        <v>17.86102</v>
      </c>
      <c r="GJ79" s="1">
        <v>3.6128469999999999E-4</v>
      </c>
      <c r="GK79">
        <v>0.29999429999999999</v>
      </c>
      <c r="GL79">
        <v>0.2601675</v>
      </c>
      <c r="GM79">
        <v>18.03247</v>
      </c>
      <c r="GN79" s="1">
        <v>3.403926E-4</v>
      </c>
      <c r="GO79">
        <v>0.28147820000000001</v>
      </c>
      <c r="GP79">
        <v>0.26016319999999998</v>
      </c>
      <c r="GQ79">
        <v>18.214739999999999</v>
      </c>
      <c r="GR79" s="1">
        <v>3.2210890000000002E-4</v>
      </c>
      <c r="GS79">
        <v>0.26533060000000003</v>
      </c>
      <c r="GT79">
        <v>0.26016489999999998</v>
      </c>
      <c r="GU79">
        <v>18.328199999999999</v>
      </c>
      <c r="GV79" s="1">
        <v>3.0555380000000002E-4</v>
      </c>
      <c r="GW79">
        <v>0.2507586</v>
      </c>
      <c r="GX79">
        <v>0.26017089999999998</v>
      </c>
      <c r="GY79">
        <v>18.48949</v>
      </c>
      <c r="GZ79" s="1">
        <v>2.9020640000000002E-4</v>
      </c>
      <c r="HA79">
        <v>0.23735059999999999</v>
      </c>
      <c r="HB79">
        <v>0.26016280000000003</v>
      </c>
      <c r="HC79">
        <v>18.483170000000001</v>
      </c>
      <c r="HD79" s="1">
        <v>2.7589660000000002E-4</v>
      </c>
      <c r="HE79">
        <v>0.22500680000000001</v>
      </c>
      <c r="HF79">
        <v>0.26016919999999999</v>
      </c>
      <c r="HG79">
        <v>18.311800000000002</v>
      </c>
      <c r="HH79" s="1">
        <v>2.6257389999999998E-4</v>
      </c>
      <c r="HI79">
        <v>0.213585</v>
      </c>
      <c r="HJ79">
        <v>0.26017030000000002</v>
      </c>
      <c r="HK79">
        <v>18.237680000000001</v>
      </c>
      <c r="HL79" s="1">
        <v>2.501108E-4</v>
      </c>
      <c r="HM79">
        <v>0.20298440000000001</v>
      </c>
      <c r="HN79">
        <v>0.26016909999999999</v>
      </c>
      <c r="HO79">
        <v>18.242920000000002</v>
      </c>
      <c r="HP79" s="1">
        <v>2.384462E-4</v>
      </c>
      <c r="HQ79">
        <v>0.19316140000000001</v>
      </c>
      <c r="HR79">
        <v>0.2601676</v>
      </c>
      <c r="HS79">
        <v>18.45288</v>
      </c>
      <c r="HT79" s="1">
        <v>2.2744449999999999E-4</v>
      </c>
      <c r="HU79">
        <v>0.18397459999999999</v>
      </c>
      <c r="HV79">
        <v>0.26016679999999998</v>
      </c>
      <c r="HW79">
        <v>18.726469999999999</v>
      </c>
      <c r="HX79" s="1">
        <v>2.1696350000000001E-4</v>
      </c>
      <c r="HY79">
        <v>0.175286</v>
      </c>
      <c r="HZ79">
        <v>0.2601656</v>
      </c>
      <c r="IA79">
        <v>18.896699999999999</v>
      </c>
      <c r="IB79" s="1">
        <v>2.0700189999999999E-4</v>
      </c>
      <c r="IC79">
        <v>0.16707669999999999</v>
      </c>
      <c r="ID79">
        <v>0.26016210000000001</v>
      </c>
      <c r="IE79">
        <v>18.997910000000001</v>
      </c>
      <c r="IF79" s="1">
        <v>1.97634E-4</v>
      </c>
      <c r="IG79">
        <v>0.15938559999999999</v>
      </c>
      <c r="IH79">
        <v>0.2601677</v>
      </c>
      <c r="II79">
        <v>18.86552</v>
      </c>
      <c r="IJ79" s="1">
        <v>1.8888579999999999E-4</v>
      </c>
      <c r="IK79">
        <v>0.15222730000000001</v>
      </c>
      <c r="IL79">
        <v>0.26017020000000002</v>
      </c>
      <c r="IM79">
        <v>18.600110000000001</v>
      </c>
      <c r="IN79" s="1">
        <v>1.8063169999999999E-4</v>
      </c>
      <c r="IO79">
        <v>0.14550879999999999</v>
      </c>
      <c r="IP79">
        <v>0.26016349999999999</v>
      </c>
      <c r="IQ79">
        <v>18.38241</v>
      </c>
      <c r="IR79" s="1">
        <v>1.7273930000000001E-4</v>
      </c>
      <c r="IS79">
        <v>0.13911889999999999</v>
      </c>
      <c r="IT79">
        <v>0.26017040000000002</v>
      </c>
      <c r="IU79">
        <v>18.20299</v>
      </c>
      <c r="IV79" s="1">
        <v>1.653142E-4</v>
      </c>
      <c r="IW79">
        <v>0.1330945</v>
      </c>
      <c r="IX79">
        <v>0.26016099999999998</v>
      </c>
      <c r="IY79">
        <v>18.174849999999999</v>
      </c>
      <c r="IZ79" s="1">
        <v>1.582931E-4</v>
      </c>
      <c r="JA79">
        <v>0.12741640000000001</v>
      </c>
      <c r="JB79">
        <v>0.26016539999999999</v>
      </c>
      <c r="JC79">
        <v>17.99907</v>
      </c>
      <c r="JD79" s="1">
        <v>1.5166729999999999E-4</v>
      </c>
      <c r="JE79">
        <v>0.12206409999999999</v>
      </c>
      <c r="JF79">
        <v>0.26016739999999999</v>
      </c>
      <c r="JG79">
        <v>17.719090000000001</v>
      </c>
      <c r="JH79" s="1">
        <v>1.4540049999999999E-4</v>
      </c>
      <c r="JI79">
        <v>0.1170031</v>
      </c>
      <c r="JJ79">
        <v>0.2601638</v>
      </c>
      <c r="JK79">
        <v>17.341149999999999</v>
      </c>
      <c r="JL79" s="1">
        <v>1.3944829999999999E-4</v>
      </c>
      <c r="JM79">
        <v>0.1122069</v>
      </c>
      <c r="JN79">
        <v>0.26016929999999999</v>
      </c>
      <c r="JO79">
        <v>16.98218</v>
      </c>
      <c r="JP79" s="1">
        <v>1.3375980000000001E-4</v>
      </c>
      <c r="JQ79">
        <v>0.107631</v>
      </c>
      <c r="JR79">
        <v>0.26016709999999998</v>
      </c>
      <c r="JS79">
        <v>16.895769999999999</v>
      </c>
      <c r="JT79" s="1">
        <v>1.2835010000000001E-4</v>
      </c>
      <c r="JU79">
        <v>0.1032733</v>
      </c>
      <c r="JV79">
        <v>0.26016410000000001</v>
      </c>
      <c r="JW79">
        <v>17.107379999999999</v>
      </c>
      <c r="JX79" s="1">
        <v>1.2327479999999999E-4</v>
      </c>
      <c r="JY79">
        <v>9.9177749999999995E-2</v>
      </c>
      <c r="JZ79">
        <v>0.26016349999999999</v>
      </c>
      <c r="KA79">
        <v>17.437270000000002</v>
      </c>
      <c r="KB79" s="1">
        <v>1.184648E-4</v>
      </c>
      <c r="KC79">
        <v>9.5295199999999997E-2</v>
      </c>
      <c r="KD79">
        <v>0.26016869999999997</v>
      </c>
      <c r="KE79">
        <v>18.018139999999999</v>
      </c>
      <c r="KF79" s="1">
        <v>1.13881E-4</v>
      </c>
      <c r="KG79">
        <v>9.16019E-2</v>
      </c>
      <c r="KH79">
        <v>0.26014710000000002</v>
      </c>
      <c r="KI79">
        <v>18.4437</v>
      </c>
      <c r="KJ79" s="1">
        <v>1.0951610000000001E-4</v>
      </c>
      <c r="KK79">
        <v>8.8095789999999993E-2</v>
      </c>
      <c r="KL79">
        <v>0.26010159999999999</v>
      </c>
      <c r="KM79">
        <v>18.690930000000002</v>
      </c>
      <c r="KN79" s="1">
        <v>1.053481E-4</v>
      </c>
      <c r="KO79">
        <v>8.4757750000000007E-2</v>
      </c>
      <c r="KP79">
        <v>0.26000889999999999</v>
      </c>
      <c r="KQ79">
        <v>18.86328</v>
      </c>
      <c r="KR79" s="1">
        <v>1.013669E-4</v>
      </c>
      <c r="KS79">
        <v>8.1578990000000004E-2</v>
      </c>
      <c r="KT79">
        <v>0.25989030000000002</v>
      </c>
      <c r="KU79">
        <v>18.818519999999999</v>
      </c>
      <c r="KV79" s="1">
        <v>9.7706550000000001E-5</v>
      </c>
      <c r="KW79">
        <v>7.8646800000000003E-2</v>
      </c>
      <c r="KX79">
        <v>0.25972010000000001</v>
      </c>
      <c r="KY79">
        <v>18.519089999999998</v>
      </c>
      <c r="KZ79" s="1">
        <v>9.492108E-5</v>
      </c>
      <c r="LA79">
        <v>7.6375570000000004E-2</v>
      </c>
      <c r="LB79">
        <v>0.25953290000000001</v>
      </c>
      <c r="LC79">
        <v>18.149190000000001</v>
      </c>
      <c r="LD79" s="1">
        <v>9.3389080000000002E-5</v>
      </c>
      <c r="LE79">
        <v>7.5111499999999998E-2</v>
      </c>
      <c r="LF79">
        <v>0.25932870000000002</v>
      </c>
      <c r="LG79">
        <v>17.78199</v>
      </c>
      <c r="LH79" s="1">
        <v>9.2429950000000004E-5</v>
      </c>
      <c r="LI79">
        <v>7.437916E-2</v>
      </c>
      <c r="LJ79">
        <v>0.25912400000000002</v>
      </c>
      <c r="LK79">
        <v>17.79016</v>
      </c>
      <c r="LL79" s="1">
        <v>9.1091539999999996E-5</v>
      </c>
      <c r="LM79">
        <v>7.3406929999999995E-2</v>
      </c>
      <c r="LN79">
        <v>0.2589243</v>
      </c>
      <c r="LO79">
        <v>17.972259999999999</v>
      </c>
      <c r="LP79" s="1">
        <v>8.9081690000000004E-5</v>
      </c>
      <c r="LQ79">
        <v>7.1890159999999995E-2</v>
      </c>
      <c r="LR79">
        <v>0.25874449999999999</v>
      </c>
      <c r="LS79">
        <v>18.257259999999999</v>
      </c>
      <c r="LT79" s="1">
        <v>8.6547229999999999E-5</v>
      </c>
      <c r="LU79">
        <v>6.9930640000000002E-2</v>
      </c>
      <c r="LV79">
        <v>0.25861450000000002</v>
      </c>
      <c r="LW79">
        <v>18.777830000000002</v>
      </c>
      <c r="LX79" s="1">
        <v>8.3729050000000001E-5</v>
      </c>
      <c r="LY79">
        <v>6.7713380000000004E-2</v>
      </c>
      <c r="LZ79">
        <v>0.25851570000000001</v>
      </c>
      <c r="MA79">
        <v>19.212900000000001</v>
      </c>
      <c r="MB79" s="1">
        <v>8.0716000000000004E-5</v>
      </c>
      <c r="MC79">
        <v>6.533079E-2</v>
      </c>
      <c r="MD79">
        <v>0.25845590000000002</v>
      </c>
      <c r="ME79">
        <v>19.365770000000001</v>
      </c>
      <c r="MF79" s="1">
        <v>7.7217069999999994E-5</v>
      </c>
      <c r="MG79">
        <v>6.2568700000000005E-2</v>
      </c>
      <c r="MH79">
        <v>0.2584169</v>
      </c>
      <c r="MI79">
        <v>19.409420000000001</v>
      </c>
      <c r="MJ79" s="1">
        <v>7.2949599999999997E-5</v>
      </c>
      <c r="MK79">
        <v>5.9191510000000003E-2</v>
      </c>
      <c r="ML79">
        <v>0.25839079999999998</v>
      </c>
      <c r="MM79">
        <v>19.480989999999998</v>
      </c>
      <c r="MN79" s="1">
        <v>6.843804E-5</v>
      </c>
      <c r="MO79">
        <v>5.5557049999999997E-2</v>
      </c>
      <c r="MP79">
        <v>0.25838179999999999</v>
      </c>
      <c r="MQ79">
        <v>19.80423</v>
      </c>
      <c r="MR79" s="1">
        <v>6.4437180000000006E-5</v>
      </c>
      <c r="MS79">
        <v>5.2280559999999997E-2</v>
      </c>
      <c r="MT79">
        <v>0.25833539999999999</v>
      </c>
      <c r="MU79">
        <v>20.22944</v>
      </c>
      <c r="MV79" s="1">
        <v>6.1179419999999994E-5</v>
      </c>
      <c r="MW79">
        <v>4.9598919999999998E-2</v>
      </c>
      <c r="MX79">
        <v>0.25823740000000001</v>
      </c>
      <c r="MY79">
        <v>20.52937</v>
      </c>
      <c r="MZ79" s="1">
        <v>5.8484450000000002E-5</v>
      </c>
      <c r="NA79">
        <v>4.7403170000000001E-2</v>
      </c>
      <c r="NB79">
        <v>0.25805260000000002</v>
      </c>
      <c r="NC79">
        <v>20.614149999999999</v>
      </c>
      <c r="ND79" s="1">
        <v>5.6164159999999997E-5</v>
      </c>
      <c r="NE79">
        <v>4.553347E-2</v>
      </c>
      <c r="NF79">
        <v>0.25778699999999999</v>
      </c>
      <c r="NG79">
        <v>20.279979999999998</v>
      </c>
      <c r="NH79" s="1">
        <v>5.4225969999999997E-5</v>
      </c>
      <c r="NI79">
        <v>4.3971679999999999E-2</v>
      </c>
      <c r="NJ79">
        <v>0.25746039999999998</v>
      </c>
      <c r="NK79">
        <v>19.829719999999998</v>
      </c>
      <c r="NL79" s="1">
        <v>5.3219980000000001E-5</v>
      </c>
      <c r="NM79">
        <v>4.3115170000000001E-2</v>
      </c>
      <c r="NN79">
        <v>0.25708229999999999</v>
      </c>
      <c r="NO79">
        <v>19.6264</v>
      </c>
      <c r="NP79" s="1">
        <v>5.3537089999999999E-5</v>
      </c>
      <c r="NQ79">
        <v>4.3335779999999997E-2</v>
      </c>
      <c r="NR79">
        <v>0.25667250000000003</v>
      </c>
      <c r="NS79">
        <v>19.545829999999999</v>
      </c>
      <c r="NT79" s="1">
        <v>5.4467720000000002E-5</v>
      </c>
      <c r="NU79">
        <v>4.413682E-2</v>
      </c>
      <c r="NV79">
        <v>0.2562567</v>
      </c>
      <c r="NW79">
        <v>19.47945</v>
      </c>
      <c r="NX79" s="1">
        <v>5.494302E-5</v>
      </c>
      <c r="NY79">
        <v>4.4643000000000002E-2</v>
      </c>
      <c r="NZ79">
        <v>0.2558376</v>
      </c>
      <c r="OA79">
        <v>19.487870000000001</v>
      </c>
      <c r="OB79" s="1">
        <v>5.4548759999999999E-5</v>
      </c>
      <c r="OC79">
        <v>4.4456589999999997E-2</v>
      </c>
      <c r="OD79">
        <v>0.25548860000000001</v>
      </c>
      <c r="OE79">
        <v>19.333169999999999</v>
      </c>
      <c r="OF79" s="1">
        <v>5.3463630000000003E-5</v>
      </c>
      <c r="OG79">
        <v>4.3672250000000003E-2</v>
      </c>
      <c r="OH79">
        <v>0.25522070000000002</v>
      </c>
      <c r="OI79">
        <v>19.076280000000001</v>
      </c>
      <c r="OJ79" s="1">
        <v>5.1974739999999998E-5</v>
      </c>
      <c r="OK79">
        <v>4.252276E-2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0.52916129999999995</v>
      </c>
      <c r="G80">
        <v>16.913830000000001</v>
      </c>
      <c r="H80" s="1">
        <v>5.1856539999999999E-25</v>
      </c>
      <c r="I80" s="1">
        <v>2.277819E-22</v>
      </c>
      <c r="J80">
        <v>0.52740799999999999</v>
      </c>
      <c r="K80">
        <v>16.756959999999999</v>
      </c>
      <c r="L80" s="1">
        <v>9.0025790000000004E-12</v>
      </c>
      <c r="M80" s="1">
        <v>3.9362900000000003E-9</v>
      </c>
      <c r="N80">
        <v>0.52571250000000003</v>
      </c>
      <c r="O80">
        <v>16.854430000000001</v>
      </c>
      <c r="P80" s="1">
        <v>1.9804249999999999E-2</v>
      </c>
      <c r="Q80" s="1">
        <v>6.5067729999999999</v>
      </c>
      <c r="R80">
        <v>0.52411779999999997</v>
      </c>
      <c r="S80">
        <v>16.922740000000001</v>
      </c>
      <c r="T80">
        <v>14.96927</v>
      </c>
      <c r="U80">
        <v>5608.9279999999999</v>
      </c>
      <c r="V80">
        <v>0.52249710000000005</v>
      </c>
      <c r="W80">
        <v>16.878620000000002</v>
      </c>
      <c r="X80">
        <v>122.3999</v>
      </c>
      <c r="Y80">
        <v>51330.63</v>
      </c>
      <c r="Z80">
        <v>0.52085740000000003</v>
      </c>
      <c r="AA80">
        <v>16.801829999999999</v>
      </c>
      <c r="AB80">
        <v>120.56789999999999</v>
      </c>
      <c r="AC80">
        <v>54945.67</v>
      </c>
      <c r="AD80">
        <v>0.51922440000000003</v>
      </c>
      <c r="AE80">
        <v>16.54233</v>
      </c>
      <c r="AF80">
        <v>35.172730000000001</v>
      </c>
      <c r="AG80">
        <v>17039.63</v>
      </c>
      <c r="AH80">
        <v>0.51740079999999999</v>
      </c>
      <c r="AI80">
        <v>16.132549999999998</v>
      </c>
      <c r="AJ80">
        <v>5.0358140000000002</v>
      </c>
      <c r="AK80">
        <v>2543.9319999999998</v>
      </c>
      <c r="AL80">
        <v>0.51504220000000001</v>
      </c>
      <c r="AM80">
        <v>16.030809999999999</v>
      </c>
      <c r="AN80">
        <v>0.5369777</v>
      </c>
      <c r="AO80">
        <v>274.488</v>
      </c>
      <c r="AP80">
        <v>0.51193599999999995</v>
      </c>
      <c r="AQ80">
        <v>15.97002</v>
      </c>
      <c r="AR80">
        <v>0.10120990000000001</v>
      </c>
      <c r="AS80">
        <v>48.44314</v>
      </c>
      <c r="AT80">
        <v>0.50805840000000002</v>
      </c>
      <c r="AU80">
        <v>16.008379999999999</v>
      </c>
      <c r="AV80">
        <v>6.3646170000000002E-2</v>
      </c>
      <c r="AW80">
        <v>28.995650000000001</v>
      </c>
      <c r="AX80">
        <v>0.5035115</v>
      </c>
      <c r="AY80">
        <v>16.116910000000001</v>
      </c>
      <c r="AZ80">
        <v>6.3936489999999999E-2</v>
      </c>
      <c r="BA80">
        <v>28.97993</v>
      </c>
      <c r="BB80">
        <v>0.49855519999999998</v>
      </c>
      <c r="BC80">
        <v>16.13034</v>
      </c>
      <c r="BD80" s="1">
        <v>7.0727680000000001E-2</v>
      </c>
      <c r="BE80">
        <v>32.343220000000002</v>
      </c>
      <c r="BF80">
        <v>0.49326039999999999</v>
      </c>
      <c r="BG80">
        <v>16.127389999999998</v>
      </c>
      <c r="BH80" s="1">
        <v>7.3486330000000002E-2</v>
      </c>
      <c r="BI80">
        <v>34.100679999999997</v>
      </c>
      <c r="BJ80">
        <v>0.48772480000000001</v>
      </c>
      <c r="BK80">
        <v>16.157550000000001</v>
      </c>
      <c r="BL80">
        <v>7.0516499999999996E-2</v>
      </c>
      <c r="BM80">
        <v>33.19462</v>
      </c>
      <c r="BN80">
        <v>0.48205930000000002</v>
      </c>
      <c r="BO80">
        <v>16.249970000000001</v>
      </c>
      <c r="BP80" s="1">
        <v>6.4624509999999996E-2</v>
      </c>
      <c r="BQ80">
        <v>30.82526</v>
      </c>
      <c r="BR80">
        <v>0.47622409999999998</v>
      </c>
      <c r="BS80">
        <v>16.4313</v>
      </c>
      <c r="BT80">
        <v>5.7730280000000002E-2</v>
      </c>
      <c r="BU80">
        <v>27.896619999999999</v>
      </c>
      <c r="BV80">
        <v>0.470609</v>
      </c>
      <c r="BW80">
        <v>16.770060000000001</v>
      </c>
      <c r="BX80" s="1">
        <v>5.1046050000000003E-2</v>
      </c>
      <c r="BY80">
        <v>24.965990000000001</v>
      </c>
      <c r="BZ80">
        <v>0.46511360000000002</v>
      </c>
      <c r="CA80">
        <v>17.12894</v>
      </c>
      <c r="CB80" s="1">
        <v>4.4936530000000002E-2</v>
      </c>
      <c r="CC80">
        <v>22.240860000000001</v>
      </c>
      <c r="CD80">
        <v>0.45923730000000001</v>
      </c>
      <c r="CE80">
        <v>17.233360000000001</v>
      </c>
      <c r="CF80" s="1">
        <v>3.9432719999999997E-2</v>
      </c>
      <c r="CG80">
        <v>19.76756</v>
      </c>
      <c r="CH80">
        <v>0.45323409999999997</v>
      </c>
      <c r="CI80">
        <v>17.185169999999999</v>
      </c>
      <c r="CJ80" s="1">
        <v>3.4617290000000002E-2</v>
      </c>
      <c r="CK80">
        <v>17.581320000000002</v>
      </c>
      <c r="CL80">
        <v>0.44689790000000001</v>
      </c>
      <c r="CM80">
        <v>17.052969999999998</v>
      </c>
      <c r="CN80" s="1">
        <v>3.0480179999999999E-2</v>
      </c>
      <c r="CO80">
        <v>15.688090000000001</v>
      </c>
      <c r="CP80">
        <v>0.44063669999999999</v>
      </c>
      <c r="CQ80">
        <v>16.80199</v>
      </c>
      <c r="CR80" s="1">
        <v>2.6890859999999999E-2</v>
      </c>
      <c r="CS80">
        <v>14.0304</v>
      </c>
      <c r="CT80">
        <v>0.43420809999999999</v>
      </c>
      <c r="CU80">
        <v>16.653320000000001</v>
      </c>
      <c r="CV80" s="1">
        <v>2.358006E-2</v>
      </c>
      <c r="CW80">
        <v>12.47973</v>
      </c>
      <c r="CX80">
        <v>0.42805880000000002</v>
      </c>
      <c r="CY80">
        <v>16.628060000000001</v>
      </c>
      <c r="CZ80" s="1">
        <v>2.0573919999999999E-2</v>
      </c>
      <c r="DA80">
        <v>11.038500000000001</v>
      </c>
      <c r="DB80">
        <v>0.42165989999999998</v>
      </c>
      <c r="DC80">
        <v>16.589179999999999</v>
      </c>
      <c r="DD80" s="1">
        <v>1.7895439999999999E-2</v>
      </c>
      <c r="DE80">
        <v>9.7373989999999999</v>
      </c>
      <c r="DF80">
        <v>0.41547600000000001</v>
      </c>
      <c r="DG80">
        <v>16.653359999999999</v>
      </c>
      <c r="DH80" s="1">
        <v>1.55785E-2</v>
      </c>
      <c r="DI80">
        <v>8.5925930000000008</v>
      </c>
      <c r="DJ80">
        <v>0.40911760000000003</v>
      </c>
      <c r="DK80">
        <v>16.70917</v>
      </c>
      <c r="DL80" s="1">
        <v>1.3547500000000001E-2</v>
      </c>
      <c r="DM80">
        <v>7.580152</v>
      </c>
      <c r="DN80">
        <v>0.40242040000000001</v>
      </c>
      <c r="DO80">
        <v>16.818359999999998</v>
      </c>
      <c r="DP80" s="1">
        <v>1.1752780000000001E-2</v>
      </c>
      <c r="DQ80">
        <v>6.6771459999999996</v>
      </c>
      <c r="DR80">
        <v>0.39535530000000002</v>
      </c>
      <c r="DS80">
        <v>16.889019999999999</v>
      </c>
      <c r="DT80" s="1">
        <v>1.0188529999999999E-2</v>
      </c>
      <c r="DU80">
        <v>5.8816680000000003</v>
      </c>
      <c r="DV80">
        <v>0.38838600000000001</v>
      </c>
      <c r="DW80">
        <v>16.886869999999998</v>
      </c>
      <c r="DX80" s="1">
        <v>8.8456679999999992E-3</v>
      </c>
      <c r="DY80">
        <v>5.1894419999999997</v>
      </c>
      <c r="DZ80">
        <v>0.38148959999999998</v>
      </c>
      <c r="EA80">
        <v>16.954049999999999</v>
      </c>
      <c r="EB80" s="1">
        <v>7.6762660000000002E-3</v>
      </c>
      <c r="EC80">
        <v>4.5789419999999996</v>
      </c>
      <c r="ED80">
        <v>0.3748745</v>
      </c>
      <c r="EE80">
        <v>17.0518</v>
      </c>
      <c r="EF80" s="1">
        <v>6.6453379999999998E-3</v>
      </c>
      <c r="EG80">
        <v>4.0292770000000004</v>
      </c>
      <c r="EH80">
        <v>0.3689191</v>
      </c>
      <c r="EI80">
        <v>17.182449999999999</v>
      </c>
      <c r="EJ80" s="1">
        <v>5.7330870000000004E-3</v>
      </c>
      <c r="EK80">
        <v>3.5280640000000001</v>
      </c>
      <c r="EL80">
        <v>0.3646798</v>
      </c>
      <c r="EM80">
        <v>17.406839999999999</v>
      </c>
      <c r="EN80" s="1">
        <v>4.9407219999999998E-3</v>
      </c>
      <c r="EO80">
        <v>3.0722179999999999</v>
      </c>
      <c r="EP80">
        <v>0.36159330000000001</v>
      </c>
      <c r="EQ80">
        <v>17.526509999999998</v>
      </c>
      <c r="ER80" s="1">
        <v>4.2352759999999996E-3</v>
      </c>
      <c r="ES80">
        <v>2.6542509999999999</v>
      </c>
      <c r="ET80">
        <v>0.35945359999999998</v>
      </c>
      <c r="EU80">
        <v>17.45533</v>
      </c>
      <c r="EV80" s="1">
        <v>3.5346290000000001E-3</v>
      </c>
      <c r="EW80">
        <v>2.231636</v>
      </c>
      <c r="EX80">
        <v>0.35777219999999998</v>
      </c>
      <c r="EY80">
        <v>17.315650000000002</v>
      </c>
      <c r="EZ80" s="1">
        <v>2.7612829999999998E-3</v>
      </c>
      <c r="FA80">
        <v>1.758256</v>
      </c>
      <c r="FB80">
        <v>0.35672330000000002</v>
      </c>
      <c r="FC80">
        <v>17.27619</v>
      </c>
      <c r="FD80" s="1">
        <v>1.991221E-3</v>
      </c>
      <c r="FE80">
        <v>1.276103</v>
      </c>
      <c r="FF80">
        <v>0.3560951</v>
      </c>
      <c r="FG80">
        <v>17.729369999999999</v>
      </c>
      <c r="FH80">
        <v>1.367889E-3</v>
      </c>
      <c r="FI80">
        <v>0.87792429999999999</v>
      </c>
      <c r="FJ80">
        <v>0.35572920000000002</v>
      </c>
      <c r="FK80">
        <v>18.304939999999998</v>
      </c>
      <c r="FL80" s="1">
        <v>9.4944810000000001E-4</v>
      </c>
      <c r="FM80">
        <v>0.60653170000000001</v>
      </c>
      <c r="FN80">
        <v>0.35550090000000001</v>
      </c>
      <c r="FO80">
        <v>18.725100000000001</v>
      </c>
      <c r="FP80">
        <v>7.0072419999999997E-4</v>
      </c>
      <c r="FQ80">
        <v>0.4437757</v>
      </c>
      <c r="FR80">
        <v>0.35537649999999998</v>
      </c>
      <c r="FS80">
        <v>18.810639999999999</v>
      </c>
      <c r="FT80" s="1">
        <v>5.5982329999999998E-4</v>
      </c>
      <c r="FU80">
        <v>0.3511862</v>
      </c>
      <c r="FV80">
        <v>0.35531459999999998</v>
      </c>
      <c r="FW80">
        <v>18.578140000000001</v>
      </c>
      <c r="FX80" s="1">
        <v>4.7830060000000001E-4</v>
      </c>
      <c r="FY80">
        <v>0.29762090000000002</v>
      </c>
      <c r="FZ80">
        <v>0.35527049999999999</v>
      </c>
      <c r="GA80">
        <v>18.224720000000001</v>
      </c>
      <c r="GB80" s="1">
        <v>4.2761019999999999E-4</v>
      </c>
      <c r="GC80">
        <v>0.26437759999999999</v>
      </c>
      <c r="GD80">
        <v>0.3552517</v>
      </c>
      <c r="GE80">
        <v>17.98743</v>
      </c>
      <c r="GF80" s="1">
        <v>3.927213E-4</v>
      </c>
      <c r="GG80">
        <v>0.24155570000000001</v>
      </c>
      <c r="GH80">
        <v>0.35524529999999999</v>
      </c>
      <c r="GI80">
        <v>17.916149999999998</v>
      </c>
      <c r="GJ80" s="1">
        <v>3.6630149999999998E-4</v>
      </c>
      <c r="GK80">
        <v>0.22428229999999999</v>
      </c>
      <c r="GL80">
        <v>0.35523890000000002</v>
      </c>
      <c r="GM80">
        <v>18.120979999999999</v>
      </c>
      <c r="GN80" s="1">
        <v>3.4466390000000003E-4</v>
      </c>
      <c r="GO80">
        <v>0.21016779999999999</v>
      </c>
      <c r="GP80">
        <v>0.35522429999999999</v>
      </c>
      <c r="GQ80">
        <v>18.300460000000001</v>
      </c>
      <c r="GR80" s="1">
        <v>3.2589959999999998E-4</v>
      </c>
      <c r="GS80">
        <v>0.19796559999999999</v>
      </c>
      <c r="GT80">
        <v>0.35522959999999998</v>
      </c>
      <c r="GU80">
        <v>18.40624</v>
      </c>
      <c r="GV80" s="1">
        <v>3.090212E-4</v>
      </c>
      <c r="GW80">
        <v>0.1870183</v>
      </c>
      <c r="GX80">
        <v>0.35524070000000002</v>
      </c>
      <c r="GY80">
        <v>18.54749</v>
      </c>
      <c r="GZ80" s="1">
        <v>2.934193E-4</v>
      </c>
      <c r="HA80">
        <v>0.17697170000000001</v>
      </c>
      <c r="HB80">
        <v>0.35522989999999999</v>
      </c>
      <c r="HC80">
        <v>18.51962</v>
      </c>
      <c r="HD80" s="1">
        <v>2.7886069999999999E-4</v>
      </c>
      <c r="HE80">
        <v>0.16771720000000001</v>
      </c>
      <c r="HF80">
        <v>0.35523349999999998</v>
      </c>
      <c r="HG80">
        <v>18.34796</v>
      </c>
      <c r="HH80" s="1">
        <v>2.6533239999999999E-4</v>
      </c>
      <c r="HI80">
        <v>0.15916920000000001</v>
      </c>
      <c r="HJ80">
        <v>0.3552321</v>
      </c>
      <c r="HK80">
        <v>18.255389999999998</v>
      </c>
      <c r="HL80" s="1">
        <v>2.5266729999999998E-4</v>
      </c>
      <c r="HM80">
        <v>0.15123159999999999</v>
      </c>
      <c r="HN80">
        <v>0.35523399999999999</v>
      </c>
      <c r="HO80">
        <v>18.277819999999998</v>
      </c>
      <c r="HP80" s="1">
        <v>2.408298E-4</v>
      </c>
      <c r="HQ80">
        <v>0.1438815</v>
      </c>
      <c r="HR80">
        <v>0.35522910000000002</v>
      </c>
      <c r="HS80">
        <v>18.521339999999999</v>
      </c>
      <c r="HT80" s="1">
        <v>2.2968500000000001E-4</v>
      </c>
      <c r="HU80">
        <v>0.1370198</v>
      </c>
      <c r="HV80">
        <v>0.3552324</v>
      </c>
      <c r="HW80">
        <v>18.801880000000001</v>
      </c>
      <c r="HX80" s="1">
        <v>2.1909309999999999E-4</v>
      </c>
      <c r="HY80">
        <v>0.1305433</v>
      </c>
      <c r="HZ80">
        <v>0.35522510000000002</v>
      </c>
      <c r="IA80">
        <v>18.9742</v>
      </c>
      <c r="IB80" s="1">
        <v>2.090068E-4</v>
      </c>
      <c r="IC80">
        <v>0.1244169</v>
      </c>
      <c r="ID80">
        <v>0.35522690000000001</v>
      </c>
      <c r="IE80">
        <v>19.071269999999998</v>
      </c>
      <c r="IF80" s="1">
        <v>1.99509E-4</v>
      </c>
      <c r="IG80">
        <v>0.1186667</v>
      </c>
      <c r="IH80">
        <v>0.35522819999999999</v>
      </c>
      <c r="II80">
        <v>18.920680000000001</v>
      </c>
      <c r="IJ80" s="1">
        <v>1.906306E-4</v>
      </c>
      <c r="IK80">
        <v>0.11331239999999999</v>
      </c>
      <c r="IL80">
        <v>0.355236</v>
      </c>
      <c r="IM80">
        <v>18.651669999999999</v>
      </c>
      <c r="IN80" s="1">
        <v>1.822827E-4</v>
      </c>
      <c r="IO80">
        <v>0.1082996</v>
      </c>
      <c r="IP80">
        <v>0.3552283</v>
      </c>
      <c r="IQ80">
        <v>18.4178</v>
      </c>
      <c r="IR80" s="1">
        <v>1.743069E-4</v>
      </c>
      <c r="IS80">
        <v>0.10353809999999999</v>
      </c>
      <c r="IT80">
        <v>0.35523270000000001</v>
      </c>
      <c r="IU80">
        <v>18.254290000000001</v>
      </c>
      <c r="IV80" s="1">
        <v>1.667908E-4</v>
      </c>
      <c r="IW80">
        <v>9.9042359999999996E-2</v>
      </c>
      <c r="IX80">
        <v>0.35522890000000001</v>
      </c>
      <c r="IY80">
        <v>18.26079</v>
      </c>
      <c r="IZ80" s="1">
        <v>1.5968889999999999E-4</v>
      </c>
      <c r="JA80">
        <v>9.4805139999999996E-2</v>
      </c>
      <c r="JB80">
        <v>0.35523100000000002</v>
      </c>
      <c r="JC80">
        <v>18.096830000000001</v>
      </c>
      <c r="JD80" s="1">
        <v>1.5298199999999999E-4</v>
      </c>
      <c r="JE80">
        <v>9.0810799999999997E-2</v>
      </c>
      <c r="JF80">
        <v>0.35523060000000001</v>
      </c>
      <c r="JG80">
        <v>17.849039999999999</v>
      </c>
      <c r="JH80" s="1">
        <v>1.4664330000000001E-4</v>
      </c>
      <c r="JI80">
        <v>8.7036619999999995E-2</v>
      </c>
      <c r="JJ80">
        <v>0.35522870000000001</v>
      </c>
      <c r="JK80">
        <v>17.454910000000002</v>
      </c>
      <c r="JL80" s="1">
        <v>1.4062739999999999E-4</v>
      </c>
      <c r="JM80">
        <v>8.3461199999999999E-2</v>
      </c>
      <c r="JN80">
        <v>0.35523179999999999</v>
      </c>
      <c r="JO80">
        <v>17.088239999999999</v>
      </c>
      <c r="JP80" s="1">
        <v>1.348895E-4</v>
      </c>
      <c r="JQ80">
        <v>8.0057229999999993E-2</v>
      </c>
      <c r="JR80">
        <v>0.35522680000000001</v>
      </c>
      <c r="JS80">
        <v>16.94463</v>
      </c>
      <c r="JT80" s="1">
        <v>1.2941729999999999E-4</v>
      </c>
      <c r="JU80">
        <v>7.6807739999999999E-2</v>
      </c>
      <c r="JV80">
        <v>0.35522870000000001</v>
      </c>
      <c r="JW80">
        <v>17.111059999999998</v>
      </c>
      <c r="JX80" s="1">
        <v>1.242796E-4</v>
      </c>
      <c r="JY80">
        <v>7.3749380000000003E-2</v>
      </c>
      <c r="JZ80">
        <v>0.35522900000000002</v>
      </c>
      <c r="KA80">
        <v>17.4191</v>
      </c>
      <c r="KB80" s="1">
        <v>1.194211E-4</v>
      </c>
      <c r="KC80">
        <v>7.0856849999999999E-2</v>
      </c>
      <c r="KD80">
        <v>0.35523100000000002</v>
      </c>
      <c r="KE80">
        <v>18.027329999999999</v>
      </c>
      <c r="KF80" s="1">
        <v>1.1478829999999999E-4</v>
      </c>
      <c r="KG80">
        <v>6.810505E-2</v>
      </c>
      <c r="KH80">
        <v>0.35521589999999997</v>
      </c>
      <c r="KI80">
        <v>18.44885</v>
      </c>
      <c r="KJ80" s="1">
        <v>1.103795E-4</v>
      </c>
      <c r="KK80">
        <v>6.5491839999999996E-2</v>
      </c>
      <c r="KL80">
        <v>0.3551494</v>
      </c>
      <c r="KM80">
        <v>18.728020000000001</v>
      </c>
      <c r="KN80" s="1">
        <v>1.061711E-4</v>
      </c>
      <c r="KO80">
        <v>6.3005480000000003E-2</v>
      </c>
      <c r="KP80">
        <v>0.3550315</v>
      </c>
      <c r="KQ80">
        <v>18.892669999999999</v>
      </c>
      <c r="KR80" s="1">
        <v>1.0214909999999999E-4</v>
      </c>
      <c r="KS80">
        <v>6.063665E-2</v>
      </c>
      <c r="KT80">
        <v>0.35488009999999998</v>
      </c>
      <c r="KU80">
        <v>18.85718</v>
      </c>
      <c r="KV80" s="1">
        <v>9.8400839999999998E-5</v>
      </c>
      <c r="KW80">
        <v>5.8425440000000002E-2</v>
      </c>
      <c r="KX80">
        <v>0.35466130000000001</v>
      </c>
      <c r="KY80">
        <v>18.584980000000002</v>
      </c>
      <c r="KZ80" s="1">
        <v>9.5397259999999999E-5</v>
      </c>
      <c r="LA80">
        <v>5.6632439999999999E-2</v>
      </c>
      <c r="LB80">
        <v>0.35440729999999998</v>
      </c>
      <c r="LC80">
        <v>18.22559</v>
      </c>
      <c r="LD80" s="1">
        <v>9.3625569999999998E-5</v>
      </c>
      <c r="LE80">
        <v>5.5564040000000002E-2</v>
      </c>
      <c r="LF80">
        <v>0.35413430000000001</v>
      </c>
      <c r="LG80">
        <v>17.88111</v>
      </c>
      <c r="LH80" s="1">
        <v>9.2616379999999995E-5</v>
      </c>
      <c r="LI80">
        <v>5.4986529999999999E-2</v>
      </c>
      <c r="LJ80">
        <v>0.35385640000000002</v>
      </c>
      <c r="LK80">
        <v>17.893820000000002</v>
      </c>
      <c r="LL80" s="1">
        <v>9.1387660000000003E-5</v>
      </c>
      <c r="LM80">
        <v>5.4324480000000001E-2</v>
      </c>
      <c r="LN80">
        <v>0.35358919999999999</v>
      </c>
      <c r="LO80">
        <v>18.03725</v>
      </c>
      <c r="LP80" s="1">
        <v>8.9512789999999994E-5</v>
      </c>
      <c r="LQ80">
        <v>5.3279939999999998E-2</v>
      </c>
      <c r="LR80">
        <v>0.35334579999999999</v>
      </c>
      <c r="LS80">
        <v>18.31635</v>
      </c>
      <c r="LT80" s="1">
        <v>8.7070970000000005E-5</v>
      </c>
      <c r="LU80">
        <v>5.1887009999999997E-2</v>
      </c>
      <c r="LV80">
        <v>0.35315980000000002</v>
      </c>
      <c r="LW80">
        <v>18.811050000000002</v>
      </c>
      <c r="LX80" s="1">
        <v>8.4300780000000003E-5</v>
      </c>
      <c r="LY80">
        <v>5.0279909999999997E-2</v>
      </c>
      <c r="LZ80">
        <v>0.3530179</v>
      </c>
      <c r="MA80">
        <v>19.2073</v>
      </c>
      <c r="MB80" s="1">
        <v>8.1336100000000002E-5</v>
      </c>
      <c r="MC80">
        <v>4.854816E-2</v>
      </c>
      <c r="MD80">
        <v>0.352941</v>
      </c>
      <c r="ME80">
        <v>19.35257</v>
      </c>
      <c r="MF80" s="1">
        <v>7.7967389999999994E-5</v>
      </c>
      <c r="MG80">
        <v>4.6579479999999999E-2</v>
      </c>
      <c r="MH80">
        <v>0.35287809999999997</v>
      </c>
      <c r="MI80">
        <v>19.403089999999999</v>
      </c>
      <c r="MJ80" s="1">
        <v>7.3844009999999994E-5</v>
      </c>
      <c r="MK80">
        <v>4.4170389999999997E-2</v>
      </c>
      <c r="ML80">
        <v>0.35284349999999998</v>
      </c>
      <c r="MM80">
        <v>19.520980000000002</v>
      </c>
      <c r="MN80" s="1">
        <v>6.9332589999999993E-5</v>
      </c>
      <c r="MO80">
        <v>4.1495509999999999E-2</v>
      </c>
      <c r="MP80">
        <v>0.35283029999999999</v>
      </c>
      <c r="MQ80">
        <v>19.861260000000001</v>
      </c>
      <c r="MR80" s="1">
        <v>6.520117E-5</v>
      </c>
      <c r="MS80">
        <v>3.900899E-2</v>
      </c>
      <c r="MT80">
        <v>0.3527689</v>
      </c>
      <c r="MU80">
        <v>20.270060000000001</v>
      </c>
      <c r="MV80" s="1">
        <v>6.1797469999999997E-5</v>
      </c>
      <c r="MW80">
        <v>3.6948309999999998E-2</v>
      </c>
      <c r="MX80">
        <v>0.35264450000000003</v>
      </c>
      <c r="MY80">
        <v>20.584219999999998</v>
      </c>
      <c r="MZ80" s="1">
        <v>5.8998690000000001E-5</v>
      </c>
      <c r="NA80">
        <v>3.526721E-2</v>
      </c>
      <c r="NB80">
        <v>0.35240850000000001</v>
      </c>
      <c r="NC80">
        <v>20.71078</v>
      </c>
      <c r="ND80" s="1">
        <v>5.6609320000000002E-5</v>
      </c>
      <c r="NE80">
        <v>3.3846670000000002E-2</v>
      </c>
      <c r="NF80">
        <v>0.35206569999999998</v>
      </c>
      <c r="NG80">
        <v>20.395009999999999</v>
      </c>
      <c r="NH80" s="1">
        <v>5.4573320000000003E-5</v>
      </c>
      <c r="NI80">
        <v>3.2640849999999999E-2</v>
      </c>
      <c r="NJ80">
        <v>0.3516339</v>
      </c>
      <c r="NK80">
        <v>19.92484</v>
      </c>
      <c r="NL80" s="1">
        <v>5.3330679999999999E-5</v>
      </c>
      <c r="NM80">
        <v>3.1881659999999999E-2</v>
      </c>
      <c r="NN80">
        <v>0.3511358</v>
      </c>
      <c r="NO80">
        <v>19.670459999999999</v>
      </c>
      <c r="NP80" s="1">
        <v>5.3395839999999997E-5</v>
      </c>
      <c r="NQ80">
        <v>3.1897290000000002E-2</v>
      </c>
      <c r="NR80">
        <v>0.3505974</v>
      </c>
      <c r="NS80">
        <v>19.584869999999999</v>
      </c>
      <c r="NT80" s="1">
        <v>5.4271360000000001E-5</v>
      </c>
      <c r="NU80">
        <v>3.2445210000000002E-2</v>
      </c>
      <c r="NV80">
        <v>0.35002850000000002</v>
      </c>
      <c r="NW80">
        <v>19.561</v>
      </c>
      <c r="NX80" s="1">
        <v>5.4883689999999997E-5</v>
      </c>
      <c r="NY80">
        <v>3.2888100000000003E-2</v>
      </c>
      <c r="NZ80">
        <v>0.34947289999999998</v>
      </c>
      <c r="OA80">
        <v>19.58887</v>
      </c>
      <c r="OB80" s="1">
        <v>5.4663870000000002E-5</v>
      </c>
      <c r="OC80">
        <v>3.2848250000000002E-2</v>
      </c>
      <c r="OD80">
        <v>0.34899150000000001</v>
      </c>
      <c r="OE80">
        <v>19.442550000000001</v>
      </c>
      <c r="OF80" s="1">
        <v>5.3705790000000003E-5</v>
      </c>
      <c r="OG80">
        <v>3.2344199999999997E-2</v>
      </c>
      <c r="OH80">
        <v>0.34861350000000002</v>
      </c>
      <c r="OI80">
        <v>19.177589999999999</v>
      </c>
      <c r="OJ80" s="1">
        <v>5.2287009999999997E-5</v>
      </c>
      <c r="OK80">
        <v>3.1539459999999998E-2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0.62926919999999997</v>
      </c>
      <c r="G81">
        <v>17.020320000000002</v>
      </c>
      <c r="H81" s="1">
        <v>5.7740799999999999E-26</v>
      </c>
      <c r="I81" s="1">
        <v>2.7115759999999999E-23</v>
      </c>
      <c r="J81">
        <v>0.62700869999999997</v>
      </c>
      <c r="K81">
        <v>16.823229999999999</v>
      </c>
      <c r="L81" s="1">
        <v>1.168319E-12</v>
      </c>
      <c r="M81" s="1">
        <v>5.4448730000000002E-10</v>
      </c>
      <c r="N81">
        <v>0.62482320000000002</v>
      </c>
      <c r="O81">
        <v>16.88307</v>
      </c>
      <c r="P81" s="1">
        <v>8.0143379999999993E-3</v>
      </c>
      <c r="Q81" s="1">
        <v>2.2628080000000002</v>
      </c>
      <c r="R81">
        <v>0.62276830000000005</v>
      </c>
      <c r="S81">
        <v>16.940049999999999</v>
      </c>
      <c r="T81">
        <v>10.354839999999999</v>
      </c>
      <c r="U81">
        <v>3712.2710000000002</v>
      </c>
      <c r="V81">
        <v>0.62067930000000004</v>
      </c>
      <c r="W81">
        <v>16.90164</v>
      </c>
      <c r="X81">
        <v>109.22580000000001</v>
      </c>
      <c r="Y81">
        <v>46369.27</v>
      </c>
      <c r="Z81">
        <v>0.61858159999999995</v>
      </c>
      <c r="AA81">
        <v>16.837589999999999</v>
      </c>
      <c r="AB81">
        <v>128.7106</v>
      </c>
      <c r="AC81">
        <v>61928.72</v>
      </c>
      <c r="AD81">
        <v>0.61642560000000002</v>
      </c>
      <c r="AE81">
        <v>16.606030000000001</v>
      </c>
      <c r="AF81">
        <v>42.90645</v>
      </c>
      <c r="AG81">
        <v>22649.21</v>
      </c>
      <c r="AH81">
        <v>0.61406369999999999</v>
      </c>
      <c r="AI81">
        <v>16.226510000000001</v>
      </c>
      <c r="AJ81">
        <v>6.7380769999999997</v>
      </c>
      <c r="AK81">
        <v>3788.94</v>
      </c>
      <c r="AL81">
        <v>0.61107710000000004</v>
      </c>
      <c r="AM81">
        <v>16.112480000000001</v>
      </c>
      <c r="AN81">
        <v>0.73714009999999996</v>
      </c>
      <c r="AO81">
        <v>424.20139999999998</v>
      </c>
      <c r="AP81">
        <v>0.60717279999999996</v>
      </c>
      <c r="AQ81">
        <v>16.033270000000002</v>
      </c>
      <c r="AR81">
        <v>0.118884</v>
      </c>
      <c r="AS81">
        <v>62.678109999999997</v>
      </c>
      <c r="AT81">
        <v>0.602275</v>
      </c>
      <c r="AU81">
        <v>16.046610000000001</v>
      </c>
      <c r="AV81">
        <v>6.516603E-2</v>
      </c>
      <c r="AW81">
        <v>31.014659999999999</v>
      </c>
      <c r="AX81">
        <v>0.59649960000000002</v>
      </c>
      <c r="AY81">
        <v>16.13402</v>
      </c>
      <c r="AZ81">
        <v>6.3349489999999994E-2</v>
      </c>
      <c r="BA81">
        <v>29.417200000000001</v>
      </c>
      <c r="BB81">
        <v>0.59020019999999995</v>
      </c>
      <c r="BC81">
        <v>16.17071</v>
      </c>
      <c r="BD81" s="1">
        <v>6.9945679999999996E-2</v>
      </c>
      <c r="BE81">
        <v>32.424050000000001</v>
      </c>
      <c r="BF81">
        <v>0.58343400000000001</v>
      </c>
      <c r="BG81">
        <v>16.167829999999999</v>
      </c>
      <c r="BH81" s="1">
        <v>7.3395890000000005E-2</v>
      </c>
      <c r="BI81">
        <v>34.272829999999999</v>
      </c>
      <c r="BJ81">
        <v>0.57635000000000003</v>
      </c>
      <c r="BK81">
        <v>16.220549999999999</v>
      </c>
      <c r="BL81" s="1">
        <v>7.0991750000000006E-2</v>
      </c>
      <c r="BM81">
        <v>33.365279999999998</v>
      </c>
      <c r="BN81">
        <v>0.56911469999999997</v>
      </c>
      <c r="BO81">
        <v>16.316469999999999</v>
      </c>
      <c r="BP81" s="1">
        <v>6.5318039999999994E-2</v>
      </c>
      <c r="BQ81">
        <v>30.8721</v>
      </c>
      <c r="BR81">
        <v>0.56163879999999999</v>
      </c>
      <c r="BS81">
        <v>16.497170000000001</v>
      </c>
      <c r="BT81" s="1">
        <v>5.8482840000000001E-2</v>
      </c>
      <c r="BU81">
        <v>28.001940000000001</v>
      </c>
      <c r="BV81">
        <v>0.55440769999999995</v>
      </c>
      <c r="BW81">
        <v>16.80744</v>
      </c>
      <c r="BX81" s="1">
        <v>5.1760889999999997E-2</v>
      </c>
      <c r="BY81">
        <v>25.077909999999999</v>
      </c>
      <c r="BZ81">
        <v>0.54720809999999998</v>
      </c>
      <c r="CA81">
        <v>17.14612</v>
      </c>
      <c r="CB81" s="1">
        <v>4.5592819999999999E-2</v>
      </c>
      <c r="CC81">
        <v>22.345089999999999</v>
      </c>
      <c r="CD81">
        <v>0.53950359999999997</v>
      </c>
      <c r="CE81">
        <v>17.234480000000001</v>
      </c>
      <c r="CF81" s="1">
        <v>4.0020140000000003E-2</v>
      </c>
      <c r="CG81">
        <v>19.856940000000002</v>
      </c>
      <c r="CH81">
        <v>0.53165899999999999</v>
      </c>
      <c r="CI81">
        <v>17.205909999999999</v>
      </c>
      <c r="CJ81" s="1">
        <v>3.5132240000000002E-2</v>
      </c>
      <c r="CK81">
        <v>17.6508</v>
      </c>
      <c r="CL81">
        <v>0.52362759999999997</v>
      </c>
      <c r="CM81">
        <v>17.08738</v>
      </c>
      <c r="CN81" s="1">
        <v>3.092056E-2</v>
      </c>
      <c r="CO81">
        <v>15.73024</v>
      </c>
      <c r="CP81">
        <v>0.51571849999999997</v>
      </c>
      <c r="CQ81">
        <v>16.866800000000001</v>
      </c>
      <c r="CR81" s="1">
        <v>2.7287019999999999E-2</v>
      </c>
      <c r="CS81">
        <v>14.0593</v>
      </c>
      <c r="CT81">
        <v>0.50760380000000005</v>
      </c>
      <c r="CU81">
        <v>16.756799999999998</v>
      </c>
      <c r="CV81" s="1">
        <v>2.3953559999999999E-2</v>
      </c>
      <c r="CW81">
        <v>12.51229</v>
      </c>
      <c r="CX81">
        <v>0.49982260000000001</v>
      </c>
      <c r="CY81">
        <v>16.741879999999998</v>
      </c>
      <c r="CZ81" s="1">
        <v>2.0914829999999999E-2</v>
      </c>
      <c r="DA81">
        <v>11.070729999999999</v>
      </c>
      <c r="DB81">
        <v>0.49178569999999999</v>
      </c>
      <c r="DC81">
        <v>16.682960000000001</v>
      </c>
      <c r="DD81">
        <v>1.8199690000000001E-2</v>
      </c>
      <c r="DE81">
        <v>9.764602</v>
      </c>
      <c r="DF81">
        <v>0.48390119999999998</v>
      </c>
      <c r="DG81">
        <v>16.70608</v>
      </c>
      <c r="DH81" s="1">
        <v>1.5844799999999999E-2</v>
      </c>
      <c r="DI81">
        <v>8.6109419999999997</v>
      </c>
      <c r="DJ81">
        <v>0.47570089999999998</v>
      </c>
      <c r="DK81">
        <v>16.713950000000001</v>
      </c>
      <c r="DL81" s="1">
        <v>1.378416E-2</v>
      </c>
      <c r="DM81">
        <v>7.594163</v>
      </c>
      <c r="DN81">
        <v>0.46721859999999998</v>
      </c>
      <c r="DO81">
        <v>16.82685</v>
      </c>
      <c r="DP81" s="1">
        <v>1.196271E-2</v>
      </c>
      <c r="DQ81">
        <v>6.687494</v>
      </c>
      <c r="DR81">
        <v>0.45854699999999998</v>
      </c>
      <c r="DS81">
        <v>16.881930000000001</v>
      </c>
      <c r="DT81" s="1">
        <v>1.037211E-2</v>
      </c>
      <c r="DU81">
        <v>5.8853299999999997</v>
      </c>
      <c r="DV81">
        <v>0.4500133</v>
      </c>
      <c r="DW81">
        <v>16.900289999999998</v>
      </c>
      <c r="DX81" s="1">
        <v>9.0074850000000008E-3</v>
      </c>
      <c r="DY81">
        <v>5.1863890000000001</v>
      </c>
      <c r="DZ81">
        <v>0.44155</v>
      </c>
      <c r="EA81">
        <v>17.01427</v>
      </c>
      <c r="EB81" s="1">
        <v>7.8242650000000004E-3</v>
      </c>
      <c r="EC81">
        <v>4.5735200000000003</v>
      </c>
      <c r="ED81">
        <v>0.43336940000000002</v>
      </c>
      <c r="EE81">
        <v>17.147220000000001</v>
      </c>
      <c r="EF81" s="1">
        <v>6.7830549999999996E-3</v>
      </c>
      <c r="EG81">
        <v>4.0264610000000003</v>
      </c>
      <c r="EH81">
        <v>0.42596390000000001</v>
      </c>
      <c r="EI81">
        <v>17.275189999999998</v>
      </c>
      <c r="EJ81" s="1">
        <v>5.8620979999999996E-3</v>
      </c>
      <c r="EK81">
        <v>3.52956</v>
      </c>
      <c r="EL81">
        <v>0.42042600000000002</v>
      </c>
      <c r="EM81">
        <v>17.455200000000001</v>
      </c>
      <c r="EN81" s="1">
        <v>5.0604450000000002E-3</v>
      </c>
      <c r="EO81">
        <v>3.0775380000000001</v>
      </c>
      <c r="EP81">
        <v>0.41625430000000002</v>
      </c>
      <c r="EQ81">
        <v>17.536660000000001</v>
      </c>
      <c r="ER81" s="1">
        <v>4.3494409999999999E-3</v>
      </c>
      <c r="ES81">
        <v>2.6657310000000001</v>
      </c>
      <c r="ET81">
        <v>0.41331430000000002</v>
      </c>
      <c r="EU81">
        <v>17.474</v>
      </c>
      <c r="EV81" s="1">
        <v>3.6589399999999998E-3</v>
      </c>
      <c r="EW81">
        <v>2.2607520000000001</v>
      </c>
      <c r="EX81">
        <v>0.41135139999999998</v>
      </c>
      <c r="EY81">
        <v>17.363720000000001</v>
      </c>
      <c r="EZ81" s="1">
        <v>2.9011789999999998E-3</v>
      </c>
      <c r="FA81">
        <v>1.8116380000000001</v>
      </c>
      <c r="FB81">
        <v>0.41013280000000002</v>
      </c>
      <c r="FC81">
        <v>17.33952</v>
      </c>
      <c r="FD81" s="1">
        <v>2.1244219999999999E-3</v>
      </c>
      <c r="FE81">
        <v>1.3396790000000001</v>
      </c>
      <c r="FF81">
        <v>0.40939890000000001</v>
      </c>
      <c r="FG81">
        <v>17.803470000000001</v>
      </c>
      <c r="FH81" s="1">
        <v>1.4699050000000001E-3</v>
      </c>
      <c r="FI81">
        <v>0.93085510000000005</v>
      </c>
      <c r="FJ81">
        <v>0.40895769999999998</v>
      </c>
      <c r="FK81">
        <v>18.326779999999999</v>
      </c>
      <c r="FL81" s="1">
        <v>1.0152480000000001E-3</v>
      </c>
      <c r="FM81">
        <v>0.64020339999999998</v>
      </c>
      <c r="FN81">
        <v>0.4087018</v>
      </c>
      <c r="FO81">
        <v>18.766539999999999</v>
      </c>
      <c r="FP81" s="1">
        <v>7.3915500000000002E-4</v>
      </c>
      <c r="FQ81">
        <v>0.46105220000000002</v>
      </c>
      <c r="FR81">
        <v>0.40855049999999998</v>
      </c>
      <c r="FS81">
        <v>18.884260000000001</v>
      </c>
      <c r="FT81" s="1">
        <v>5.8174729999999997E-4</v>
      </c>
      <c r="FU81">
        <v>0.3581975</v>
      </c>
      <c r="FV81">
        <v>0.40847719999999998</v>
      </c>
      <c r="FW81">
        <v>18.66516</v>
      </c>
      <c r="FX81" s="1">
        <v>4.9131489999999995E-4</v>
      </c>
      <c r="FY81">
        <v>0.2991472</v>
      </c>
      <c r="FZ81">
        <v>0.40842489999999998</v>
      </c>
      <c r="GA81">
        <v>18.29851</v>
      </c>
      <c r="GB81" s="1">
        <v>4.3602220000000001E-4</v>
      </c>
      <c r="GC81">
        <v>0.26322610000000002</v>
      </c>
      <c r="GD81">
        <v>0.40840860000000001</v>
      </c>
      <c r="GE81">
        <v>18.033809999999999</v>
      </c>
      <c r="GF81" s="1">
        <v>3.9875849999999999E-4</v>
      </c>
      <c r="GG81">
        <v>0.23918690000000001</v>
      </c>
      <c r="GH81">
        <v>0.40839500000000001</v>
      </c>
      <c r="GI81">
        <v>17.982119999999998</v>
      </c>
      <c r="GJ81" s="1">
        <v>3.7103150000000003E-4</v>
      </c>
      <c r="GK81">
        <v>0.2213888</v>
      </c>
      <c r="GL81">
        <v>0.4083852</v>
      </c>
      <c r="GM81">
        <v>18.250630000000001</v>
      </c>
      <c r="GN81" s="1">
        <v>3.4864359999999998E-4</v>
      </c>
      <c r="GO81">
        <v>0.20709279999999999</v>
      </c>
      <c r="GP81">
        <v>0.40836990000000001</v>
      </c>
      <c r="GQ81">
        <v>18.42925</v>
      </c>
      <c r="GR81" s="1">
        <v>3.2940569999999998E-4</v>
      </c>
      <c r="GS81">
        <v>0.19486999999999999</v>
      </c>
      <c r="GT81">
        <v>0.40837400000000001</v>
      </c>
      <c r="GU81">
        <v>18.525369999999999</v>
      </c>
      <c r="GV81" s="1">
        <v>3.12214E-4</v>
      </c>
      <c r="GW81">
        <v>0.1839953</v>
      </c>
      <c r="GX81">
        <v>0.40838479999999999</v>
      </c>
      <c r="GY81">
        <v>18.643039999999999</v>
      </c>
      <c r="GZ81" s="1">
        <v>2.9637020000000002E-4</v>
      </c>
      <c r="HA81">
        <v>0.17405380000000001</v>
      </c>
      <c r="HB81">
        <v>0.40837780000000001</v>
      </c>
      <c r="HC81">
        <v>18.57199</v>
      </c>
      <c r="HD81" s="1">
        <v>2.8158689999999999E-4</v>
      </c>
      <c r="HE81">
        <v>0.16489329999999999</v>
      </c>
      <c r="HF81">
        <v>0.40838239999999998</v>
      </c>
      <c r="HG81">
        <v>18.392610000000001</v>
      </c>
      <c r="HH81" s="1">
        <v>2.6786529999999999E-4</v>
      </c>
      <c r="HI81">
        <v>0.156444</v>
      </c>
      <c r="HJ81">
        <v>0.4083773</v>
      </c>
      <c r="HK81">
        <v>18.283390000000001</v>
      </c>
      <c r="HL81" s="1">
        <v>2.5501709999999999E-4</v>
      </c>
      <c r="HM81">
        <v>0.14860139999999999</v>
      </c>
      <c r="HN81">
        <v>0.40837859999999998</v>
      </c>
      <c r="HO81">
        <v>18.319579999999998</v>
      </c>
      <c r="HP81" s="1">
        <v>2.4301499999999999E-4</v>
      </c>
      <c r="HQ81">
        <v>0.14133960000000001</v>
      </c>
      <c r="HR81">
        <v>0.40837430000000002</v>
      </c>
      <c r="HS81">
        <v>18.623729999999998</v>
      </c>
      <c r="HT81" s="1">
        <v>2.3173620000000001E-4</v>
      </c>
      <c r="HU81">
        <v>0.1345741</v>
      </c>
      <c r="HV81">
        <v>0.40837820000000002</v>
      </c>
      <c r="HW81">
        <v>18.9178</v>
      </c>
      <c r="HX81" s="1">
        <v>2.210395E-4</v>
      </c>
      <c r="HY81">
        <v>0.1282045</v>
      </c>
      <c r="HZ81">
        <v>0.40836359999999999</v>
      </c>
      <c r="IA81">
        <v>19.08991</v>
      </c>
      <c r="IB81" s="1">
        <v>2.1084040000000001E-4</v>
      </c>
      <c r="IC81">
        <v>0.1221739</v>
      </c>
      <c r="ID81">
        <v>0.40837230000000002</v>
      </c>
      <c r="IE81">
        <v>19.181049999999999</v>
      </c>
      <c r="IF81" s="1">
        <v>2.0122830000000001E-4</v>
      </c>
      <c r="IG81">
        <v>0.116506</v>
      </c>
      <c r="IH81">
        <v>0.40837230000000002</v>
      </c>
      <c r="II81">
        <v>18.993369999999999</v>
      </c>
      <c r="IJ81" s="1">
        <v>1.9223060000000001E-4</v>
      </c>
      <c r="IK81">
        <v>0.1112191</v>
      </c>
      <c r="IL81">
        <v>0.40838150000000001</v>
      </c>
      <c r="IM81">
        <v>18.71528</v>
      </c>
      <c r="IN81" s="1">
        <v>1.8379090000000001E-4</v>
      </c>
      <c r="IO81">
        <v>0.1062825</v>
      </c>
      <c r="IP81">
        <v>0.40837230000000002</v>
      </c>
      <c r="IQ81">
        <v>18.462409999999998</v>
      </c>
      <c r="IR81" s="1">
        <v>1.7574149999999999E-4</v>
      </c>
      <c r="IS81">
        <v>0.1016039</v>
      </c>
      <c r="IT81">
        <v>0.4083736</v>
      </c>
      <c r="IU81">
        <v>18.311620000000001</v>
      </c>
      <c r="IV81" s="1">
        <v>1.6814059999999999E-4</v>
      </c>
      <c r="IW81">
        <v>9.717729E-2</v>
      </c>
      <c r="IX81">
        <v>0.40837709999999999</v>
      </c>
      <c r="IY81">
        <v>18.375160000000001</v>
      </c>
      <c r="IZ81" s="1">
        <v>1.609654E-4</v>
      </c>
      <c r="JA81">
        <v>9.3007069999999997E-2</v>
      </c>
      <c r="JB81">
        <v>0.40837699999999999</v>
      </c>
      <c r="JC81">
        <v>18.21735</v>
      </c>
      <c r="JD81" s="1">
        <v>1.5418389999999999E-4</v>
      </c>
      <c r="JE81">
        <v>8.9074410000000007E-2</v>
      </c>
      <c r="JF81">
        <v>0.40837279999999998</v>
      </c>
      <c r="JG81">
        <v>18.0152</v>
      </c>
      <c r="JH81" s="1">
        <v>1.4777860000000001E-4</v>
      </c>
      <c r="JI81">
        <v>8.5361259999999994E-2</v>
      </c>
      <c r="JJ81">
        <v>0.40837309999999999</v>
      </c>
      <c r="JK81">
        <v>17.601959999999998</v>
      </c>
      <c r="JL81" s="1">
        <v>1.4170529999999999E-4</v>
      </c>
      <c r="JM81">
        <v>8.1846299999999997E-2</v>
      </c>
      <c r="JN81">
        <v>0.40837289999999998</v>
      </c>
      <c r="JO81">
        <v>17.2287</v>
      </c>
      <c r="JP81" s="1">
        <v>1.3591920000000001E-4</v>
      </c>
      <c r="JQ81">
        <v>7.8505149999999996E-2</v>
      </c>
      <c r="JR81">
        <v>0.40836509999999998</v>
      </c>
      <c r="JS81">
        <v>17.031960000000002</v>
      </c>
      <c r="JT81" s="1">
        <v>1.303927E-4</v>
      </c>
      <c r="JU81">
        <v>7.5311149999999993E-2</v>
      </c>
      <c r="JV81">
        <v>0.40837370000000001</v>
      </c>
      <c r="JW81">
        <v>17.139589999999998</v>
      </c>
      <c r="JX81" s="1">
        <v>1.2519850000000001E-4</v>
      </c>
      <c r="JY81">
        <v>7.2299500000000003E-2</v>
      </c>
      <c r="JZ81">
        <v>0.40837420000000002</v>
      </c>
      <c r="KA81">
        <v>17.412649999999999</v>
      </c>
      <c r="KB81" s="1">
        <v>1.2029490000000001E-4</v>
      </c>
      <c r="KC81">
        <v>6.9456530000000002E-2</v>
      </c>
      <c r="KD81">
        <v>0.40837200000000001</v>
      </c>
      <c r="KE81">
        <v>18.06176</v>
      </c>
      <c r="KF81" s="1">
        <v>1.1561709999999999E-4</v>
      </c>
      <c r="KG81">
        <v>6.6752249999999999E-2</v>
      </c>
      <c r="KH81">
        <v>0.40835630000000001</v>
      </c>
      <c r="KI81">
        <v>18.46997</v>
      </c>
      <c r="KJ81" s="1">
        <v>1.111691E-4</v>
      </c>
      <c r="KK81">
        <v>6.4184779999999997E-2</v>
      </c>
      <c r="KL81">
        <v>0.4082925</v>
      </c>
      <c r="KM81">
        <v>18.783280000000001</v>
      </c>
      <c r="KN81" s="1">
        <v>1.069225E-4</v>
      </c>
      <c r="KO81">
        <v>6.17399E-2</v>
      </c>
      <c r="KP81">
        <v>0.40815760000000001</v>
      </c>
      <c r="KQ81">
        <v>18.943159999999999</v>
      </c>
      <c r="KR81" s="1">
        <v>1.028635E-4</v>
      </c>
      <c r="KS81">
        <v>5.9410449999999997E-2</v>
      </c>
      <c r="KT81">
        <v>0.40799970000000002</v>
      </c>
      <c r="KU81">
        <v>18.900929999999999</v>
      </c>
      <c r="KV81" s="1">
        <v>9.9049469999999999E-5</v>
      </c>
      <c r="KW81">
        <v>5.7217780000000003E-2</v>
      </c>
      <c r="KX81">
        <v>0.40776760000000001</v>
      </c>
      <c r="KY81">
        <v>18.656639999999999</v>
      </c>
      <c r="KZ81" s="1">
        <v>9.5871869999999997E-5</v>
      </c>
      <c r="LA81">
        <v>5.5359110000000003E-2</v>
      </c>
      <c r="LB81">
        <v>0.40749479999999999</v>
      </c>
      <c r="LC81">
        <v>18.313320000000001</v>
      </c>
      <c r="LD81" s="1">
        <v>9.3874420000000005E-5</v>
      </c>
      <c r="LE81">
        <v>5.4157370000000003E-2</v>
      </c>
      <c r="LF81">
        <v>0.40719309999999997</v>
      </c>
      <c r="LG81">
        <v>17.999120000000001</v>
      </c>
      <c r="LH81" s="1">
        <v>9.278151E-5</v>
      </c>
      <c r="LI81">
        <v>5.3519900000000002E-2</v>
      </c>
      <c r="LJ81">
        <v>0.40688790000000002</v>
      </c>
      <c r="LK81">
        <v>18.049720000000001</v>
      </c>
      <c r="LL81" s="1">
        <v>9.1631360000000002E-5</v>
      </c>
      <c r="LM81">
        <v>5.29173E-2</v>
      </c>
      <c r="LN81">
        <v>0.4065878</v>
      </c>
      <c r="LO81">
        <v>18.145700000000001</v>
      </c>
      <c r="LP81" s="1">
        <v>8.9880460000000005E-5</v>
      </c>
      <c r="LQ81">
        <v>5.1985040000000003E-2</v>
      </c>
      <c r="LR81">
        <v>0.40631709999999999</v>
      </c>
      <c r="LS81">
        <v>18.41685</v>
      </c>
      <c r="LT81" s="1">
        <v>8.7531579999999999E-5</v>
      </c>
      <c r="LU81">
        <v>5.0696440000000002E-2</v>
      </c>
      <c r="LV81">
        <v>0.4061111</v>
      </c>
      <c r="LW81">
        <v>18.892779999999998</v>
      </c>
      <c r="LX81" s="1">
        <v>8.4812479999999993E-5</v>
      </c>
      <c r="LY81">
        <v>4.9171979999999997E-2</v>
      </c>
      <c r="LZ81">
        <v>0.40595520000000002</v>
      </c>
      <c r="MA81">
        <v>19.217449999999999</v>
      </c>
      <c r="MB81" s="1">
        <v>8.1888499999999994E-5</v>
      </c>
      <c r="MC81">
        <v>4.7516320000000001E-2</v>
      </c>
      <c r="MD81">
        <v>0.40585579999999999</v>
      </c>
      <c r="ME81">
        <v>19.338190000000001</v>
      </c>
      <c r="MF81" s="1">
        <v>7.8623150000000006E-5</v>
      </c>
      <c r="MG81">
        <v>4.5670420000000003E-2</v>
      </c>
      <c r="MH81">
        <v>0.40578809999999998</v>
      </c>
      <c r="MI81">
        <v>19.39066</v>
      </c>
      <c r="MJ81" s="1">
        <v>7.4638090000000006E-5</v>
      </c>
      <c r="MK81">
        <v>4.342853E-2</v>
      </c>
      <c r="ML81">
        <v>0.40575080000000002</v>
      </c>
      <c r="MM81">
        <v>19.568269999999998</v>
      </c>
      <c r="MN81" s="1">
        <v>7.0157369999999998E-5</v>
      </c>
      <c r="MO81">
        <v>4.0863629999999998E-2</v>
      </c>
      <c r="MP81">
        <v>0.40573029999999999</v>
      </c>
      <c r="MQ81">
        <v>19.960550000000001</v>
      </c>
      <c r="MR81" s="1">
        <v>6.5923919999999995E-5</v>
      </c>
      <c r="MS81">
        <v>3.8386459999999997E-2</v>
      </c>
      <c r="MT81">
        <v>0.4056593</v>
      </c>
      <c r="MU81">
        <v>20.34901</v>
      </c>
      <c r="MV81" s="1">
        <v>6.2385989999999995E-5</v>
      </c>
      <c r="MW81">
        <v>3.6291329999999997E-2</v>
      </c>
      <c r="MX81">
        <v>0.40553810000000001</v>
      </c>
      <c r="MY81">
        <v>20.66601</v>
      </c>
      <c r="MZ81" s="1">
        <v>5.9484400000000003E-5</v>
      </c>
      <c r="NA81">
        <v>3.458257E-2</v>
      </c>
      <c r="NB81">
        <v>0.40528429999999999</v>
      </c>
      <c r="NC81">
        <v>20.834790000000002</v>
      </c>
      <c r="ND81" s="1">
        <v>5.7026800000000001E-5</v>
      </c>
      <c r="NE81">
        <v>3.3150480000000003E-2</v>
      </c>
      <c r="NF81">
        <v>0.4049083</v>
      </c>
      <c r="NG81">
        <v>20.533919999999998</v>
      </c>
      <c r="NH81" s="1">
        <v>5.4912340000000002E-5</v>
      </c>
      <c r="NI81">
        <v>3.192453E-2</v>
      </c>
      <c r="NJ81">
        <v>0.4044488</v>
      </c>
      <c r="NK81">
        <v>20.049769999999999</v>
      </c>
      <c r="NL81" s="1">
        <v>5.3482030000000003E-5</v>
      </c>
      <c r="NM81">
        <v>3.1061999999999999E-2</v>
      </c>
      <c r="NN81">
        <v>0.40390619999999999</v>
      </c>
      <c r="NO81">
        <v>19.738569999999999</v>
      </c>
      <c r="NP81" s="1">
        <v>5.3304870000000003E-5</v>
      </c>
      <c r="NQ81">
        <v>3.0901209999999998E-2</v>
      </c>
      <c r="NR81">
        <v>0.40330939999999998</v>
      </c>
      <c r="NS81">
        <v>19.631550000000001</v>
      </c>
      <c r="NT81" s="1">
        <v>5.4087040000000002E-5</v>
      </c>
      <c r="NU81">
        <v>3.134663E-2</v>
      </c>
      <c r="NV81">
        <v>0.40267890000000001</v>
      </c>
      <c r="NW81">
        <v>19.660229999999999</v>
      </c>
      <c r="NX81" s="1">
        <v>5.4794859999999997E-5</v>
      </c>
      <c r="NY81">
        <v>3.1825190000000003E-2</v>
      </c>
      <c r="NZ81">
        <v>0.40207150000000003</v>
      </c>
      <c r="OA81">
        <v>19.728359999999999</v>
      </c>
      <c r="OB81" s="1">
        <v>5.47362E-5</v>
      </c>
      <c r="OC81">
        <v>3.1892160000000003E-2</v>
      </c>
      <c r="OD81">
        <v>0.40153850000000002</v>
      </c>
      <c r="OE81">
        <v>19.582789999999999</v>
      </c>
      <c r="OF81" s="1">
        <v>5.3906090000000001E-5</v>
      </c>
      <c r="OG81">
        <v>3.1492199999999998E-2</v>
      </c>
      <c r="OH81">
        <v>0.40110119999999999</v>
      </c>
      <c r="OI81">
        <v>19.30996</v>
      </c>
      <c r="OJ81" s="1">
        <v>5.2561590000000001E-5</v>
      </c>
      <c r="OK81">
        <v>3.076479E-2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0.50954909999999998</v>
      </c>
      <c r="G82">
        <v>17.114629999999998</v>
      </c>
      <c r="H82" s="1">
        <v>6.7619590000000005E-27</v>
      </c>
      <c r="I82" s="1">
        <v>2.765618E-24</v>
      </c>
      <c r="J82">
        <v>0.51057569999999997</v>
      </c>
      <c r="K82">
        <v>16.88092</v>
      </c>
      <c r="L82" s="1">
        <v>1.804287E-13</v>
      </c>
      <c r="M82" s="1">
        <v>7.3106979999999995E-11</v>
      </c>
      <c r="N82">
        <v>0.51160039999999996</v>
      </c>
      <c r="O82">
        <v>16.91525</v>
      </c>
      <c r="P82" s="1">
        <v>2.1527809999999999E-3</v>
      </c>
      <c r="Q82" s="1">
        <v>0.67918020000000001</v>
      </c>
      <c r="R82">
        <v>0.51270970000000005</v>
      </c>
      <c r="S82">
        <v>16.954139999999999</v>
      </c>
      <c r="T82">
        <v>6.2709149999999996</v>
      </c>
      <c r="U82">
        <v>2167.2460000000001</v>
      </c>
      <c r="V82">
        <v>0.51384439999999998</v>
      </c>
      <c r="W82">
        <v>16.921420000000001</v>
      </c>
      <c r="X82">
        <v>92.488039999999998</v>
      </c>
      <c r="Y82">
        <v>35203.360000000001</v>
      </c>
      <c r="Z82">
        <v>0.51490809999999998</v>
      </c>
      <c r="AA82">
        <v>16.864509999999999</v>
      </c>
      <c r="AB82">
        <v>136.2765</v>
      </c>
      <c r="AC82">
        <v>55500.59</v>
      </c>
      <c r="AD82">
        <v>0.5159667</v>
      </c>
      <c r="AE82">
        <v>16.651869999999999</v>
      </c>
      <c r="AF82">
        <v>53.19997</v>
      </c>
      <c r="AG82">
        <v>22708.66</v>
      </c>
      <c r="AH82">
        <v>0.51705080000000003</v>
      </c>
      <c r="AI82">
        <v>16.299880000000002</v>
      </c>
      <c r="AJ82">
        <v>9.2807960000000005</v>
      </c>
      <c r="AK82">
        <v>4083.9110000000001</v>
      </c>
      <c r="AL82">
        <v>0.51813229999999999</v>
      </c>
      <c r="AM82">
        <v>16.18637</v>
      </c>
      <c r="AN82">
        <v>1.055544</v>
      </c>
      <c r="AO82">
        <v>470.28050000000002</v>
      </c>
      <c r="AP82">
        <v>0.5194531</v>
      </c>
      <c r="AQ82">
        <v>16.087769999999999</v>
      </c>
      <c r="AR82">
        <v>0.14767449999999999</v>
      </c>
      <c r="AS82">
        <v>63.50497</v>
      </c>
      <c r="AT82">
        <v>0.52121669999999998</v>
      </c>
      <c r="AU82">
        <v>16.08644</v>
      </c>
      <c r="AV82">
        <v>6.7697320000000005E-2</v>
      </c>
      <c r="AW82">
        <v>27.465820000000001</v>
      </c>
      <c r="AX82">
        <v>0.52353240000000001</v>
      </c>
      <c r="AY82">
        <v>16.148119999999999</v>
      </c>
      <c r="AZ82">
        <v>6.283598E-2</v>
      </c>
      <c r="BA82">
        <v>25.047270000000001</v>
      </c>
      <c r="BB82">
        <v>0.52655759999999996</v>
      </c>
      <c r="BC82">
        <v>16.20524</v>
      </c>
      <c r="BD82" s="1">
        <v>6.9022920000000001E-2</v>
      </c>
      <c r="BE82">
        <v>27.38336</v>
      </c>
      <c r="BF82">
        <v>0.53022100000000005</v>
      </c>
      <c r="BG82">
        <v>16.20242</v>
      </c>
      <c r="BH82" s="1">
        <v>7.3245749999999998E-2</v>
      </c>
      <c r="BI82">
        <v>29.070519999999998</v>
      </c>
      <c r="BJ82">
        <v>0.53435120000000003</v>
      </c>
      <c r="BK82">
        <v>16.274650000000001</v>
      </c>
      <c r="BL82" s="1">
        <v>7.1550039999999995E-2</v>
      </c>
      <c r="BM82">
        <v>28.398209999999999</v>
      </c>
      <c r="BN82">
        <v>0.5364293</v>
      </c>
      <c r="BO82">
        <v>16.378229999999999</v>
      </c>
      <c r="BP82" s="1">
        <v>6.6116170000000002E-2</v>
      </c>
      <c r="BQ82">
        <v>26.259689999999999</v>
      </c>
      <c r="BR82">
        <v>0.53052849999999996</v>
      </c>
      <c r="BS82">
        <v>16.560960000000001</v>
      </c>
      <c r="BT82" s="1">
        <v>5.9359710000000003E-2</v>
      </c>
      <c r="BU82">
        <v>23.786899999999999</v>
      </c>
      <c r="BV82">
        <v>0.52487090000000003</v>
      </c>
      <c r="BW82">
        <v>16.84872</v>
      </c>
      <c r="BX82" s="1">
        <v>5.2606199999999999E-2</v>
      </c>
      <c r="BY82">
        <v>21.249490000000002</v>
      </c>
      <c r="BZ82">
        <v>0.51933560000000001</v>
      </c>
      <c r="CA82">
        <v>17.168410000000002</v>
      </c>
      <c r="CB82" s="1">
        <v>4.6374690000000003E-2</v>
      </c>
      <c r="CC82">
        <v>18.90944</v>
      </c>
      <c r="CD82">
        <v>0.51338269999999997</v>
      </c>
      <c r="CE82">
        <v>17.235600000000002</v>
      </c>
      <c r="CF82">
        <v>4.0726619999999998E-2</v>
      </c>
      <c r="CG82">
        <v>16.777100000000001</v>
      </c>
      <c r="CH82">
        <v>0.50728949999999995</v>
      </c>
      <c r="CI82">
        <v>17.22035</v>
      </c>
      <c r="CJ82">
        <v>3.575673E-2</v>
      </c>
      <c r="CK82">
        <v>14.88429</v>
      </c>
      <c r="CL82">
        <v>0.50101969999999996</v>
      </c>
      <c r="CM82">
        <v>17.110499999999998</v>
      </c>
      <c r="CN82" s="1">
        <v>3.145887E-2</v>
      </c>
      <c r="CO82">
        <v>13.2342</v>
      </c>
      <c r="CP82">
        <v>0.49492439999999999</v>
      </c>
      <c r="CQ82">
        <v>16.91133</v>
      </c>
      <c r="CR82" s="1">
        <v>2.7769700000000001E-2</v>
      </c>
      <c r="CS82">
        <v>11.803739999999999</v>
      </c>
      <c r="CT82">
        <v>0.48858040000000003</v>
      </c>
      <c r="CU82">
        <v>16.834099999999999</v>
      </c>
      <c r="CV82" s="1">
        <v>2.441082E-2</v>
      </c>
      <c r="CW82">
        <v>10.49132</v>
      </c>
      <c r="CX82">
        <v>0.48235889999999998</v>
      </c>
      <c r="CY82">
        <v>16.828600000000002</v>
      </c>
      <c r="CZ82" s="1">
        <v>2.1335360000000001E-2</v>
      </c>
      <c r="DA82">
        <v>9.2687209999999993</v>
      </c>
      <c r="DB82">
        <v>0.47592570000000001</v>
      </c>
      <c r="DC82">
        <v>16.755120000000002</v>
      </c>
      <c r="DD82" s="1">
        <v>1.857903E-2</v>
      </c>
      <c r="DE82">
        <v>8.1600380000000001</v>
      </c>
      <c r="DF82">
        <v>0.46973809999999999</v>
      </c>
      <c r="DG82">
        <v>16.749510000000001</v>
      </c>
      <c r="DH82" s="1">
        <v>1.6178399999999999E-2</v>
      </c>
      <c r="DI82">
        <v>7.1799650000000002</v>
      </c>
      <c r="DJ82">
        <v>0.4633449</v>
      </c>
      <c r="DK82">
        <v>16.719889999999999</v>
      </c>
      <c r="DL82" s="1">
        <v>1.4082219999999999E-2</v>
      </c>
      <c r="DM82">
        <v>6.3212270000000004</v>
      </c>
      <c r="DN82">
        <v>0.45666620000000002</v>
      </c>
      <c r="DO82">
        <v>16.835529999999999</v>
      </c>
      <c r="DP82" s="1">
        <v>1.22299E-2</v>
      </c>
      <c r="DQ82">
        <v>5.5571529999999996</v>
      </c>
      <c r="DR82">
        <v>0.44982319999999998</v>
      </c>
      <c r="DS82">
        <v>16.878489999999999</v>
      </c>
      <c r="DT82" s="1">
        <v>1.060783E-2</v>
      </c>
      <c r="DU82">
        <v>4.8808689999999997</v>
      </c>
      <c r="DV82">
        <v>0.4431312</v>
      </c>
      <c r="DW82">
        <v>16.907699999999998</v>
      </c>
      <c r="DX82" s="1">
        <v>9.2134499999999998E-3</v>
      </c>
      <c r="DY82">
        <v>4.2913490000000003</v>
      </c>
      <c r="DZ82">
        <v>0.43638060000000001</v>
      </c>
      <c r="EA82">
        <v>17.055689999999998</v>
      </c>
      <c r="EB82" s="1">
        <v>8.0067769999999996E-3</v>
      </c>
      <c r="EC82">
        <v>3.7764690000000001</v>
      </c>
      <c r="ED82">
        <v>0.42950650000000001</v>
      </c>
      <c r="EE82">
        <v>17.214600000000001</v>
      </c>
      <c r="EF82" s="1">
        <v>6.9484580000000002E-3</v>
      </c>
      <c r="EG82">
        <v>3.3193440000000001</v>
      </c>
      <c r="EH82">
        <v>0.42320799999999997</v>
      </c>
      <c r="EI82">
        <v>17.344760000000001</v>
      </c>
      <c r="EJ82" s="1">
        <v>6.0135320000000003E-3</v>
      </c>
      <c r="EK82">
        <v>2.9063650000000001</v>
      </c>
      <c r="EL82">
        <v>0.41875699999999999</v>
      </c>
      <c r="EM82">
        <v>17.495010000000001</v>
      </c>
      <c r="EN82" s="1">
        <v>5.1987800000000001E-3</v>
      </c>
      <c r="EO82">
        <v>2.5315569999999998</v>
      </c>
      <c r="EP82">
        <v>0.41537679999999999</v>
      </c>
      <c r="EQ82">
        <v>17.545079999999999</v>
      </c>
      <c r="ER82" s="1">
        <v>4.4781639999999998E-3</v>
      </c>
      <c r="ES82">
        <v>2.192831</v>
      </c>
      <c r="ET82">
        <v>0.4129755</v>
      </c>
      <c r="EU82">
        <v>17.482759999999999</v>
      </c>
      <c r="EV82" s="1">
        <v>3.7946130000000001E-3</v>
      </c>
      <c r="EW82">
        <v>1.866104</v>
      </c>
      <c r="EX82">
        <v>0.41136159999999999</v>
      </c>
      <c r="EY82">
        <v>17.392420000000001</v>
      </c>
      <c r="EZ82" s="1">
        <v>3.0543990000000002E-3</v>
      </c>
      <c r="FA82">
        <v>1.508475</v>
      </c>
      <c r="FB82">
        <v>0.41035359999999999</v>
      </c>
      <c r="FC82">
        <v>17.384039999999999</v>
      </c>
      <c r="FD82" s="1">
        <v>2.2746519999999998E-3</v>
      </c>
      <c r="FE82">
        <v>1.127089</v>
      </c>
      <c r="FF82">
        <v>0.40973609999999999</v>
      </c>
      <c r="FG82">
        <v>17.866630000000001</v>
      </c>
      <c r="FH82" s="1">
        <v>1.588739E-3</v>
      </c>
      <c r="FI82">
        <v>0.78789299999999995</v>
      </c>
      <c r="FJ82">
        <v>0.40936810000000001</v>
      </c>
      <c r="FK82">
        <v>18.354800000000001</v>
      </c>
      <c r="FL82" s="1">
        <v>1.093751E-3</v>
      </c>
      <c r="FM82">
        <v>0.54093970000000002</v>
      </c>
      <c r="FN82">
        <v>0.40914220000000001</v>
      </c>
      <c r="FO82">
        <v>18.797260000000001</v>
      </c>
      <c r="FP82" s="1">
        <v>7.8556030000000003E-4</v>
      </c>
      <c r="FQ82">
        <v>0.38632300000000003</v>
      </c>
      <c r="FR82">
        <v>0.40903539999999999</v>
      </c>
      <c r="FS82">
        <v>18.930820000000001</v>
      </c>
      <c r="FT82" s="1">
        <v>6.0822770000000005E-4</v>
      </c>
      <c r="FU82">
        <v>0.29702659999999997</v>
      </c>
      <c r="FV82">
        <v>0.40896320000000003</v>
      </c>
      <c r="FW82">
        <v>18.716840000000001</v>
      </c>
      <c r="FX82" s="1">
        <v>5.0686549999999996E-4</v>
      </c>
      <c r="FY82">
        <v>0.24592249999999999</v>
      </c>
      <c r="FZ82">
        <v>0.40891519999999998</v>
      </c>
      <c r="GA82">
        <v>18.34271</v>
      </c>
      <c r="GB82" s="1">
        <v>4.4590219999999999E-4</v>
      </c>
      <c r="GC82">
        <v>0.21515129999999999</v>
      </c>
      <c r="GD82">
        <v>0.4089026</v>
      </c>
      <c r="GE82">
        <v>18.062480000000001</v>
      </c>
      <c r="GF82" s="1">
        <v>4.0572399999999999E-4</v>
      </c>
      <c r="GG82">
        <v>0.19484599999999999</v>
      </c>
      <c r="GH82">
        <v>0.40889130000000001</v>
      </c>
      <c r="GI82">
        <v>18.02477</v>
      </c>
      <c r="GJ82" s="1">
        <v>3.7641509999999999E-4</v>
      </c>
      <c r="GK82">
        <v>0.18000160000000001</v>
      </c>
      <c r="GL82">
        <v>0.4088812</v>
      </c>
      <c r="GM82">
        <v>18.340730000000001</v>
      </c>
      <c r="GN82" s="1">
        <v>3.5312149999999998E-4</v>
      </c>
      <c r="GO82">
        <v>0.16819500000000001</v>
      </c>
      <c r="GP82">
        <v>0.40888479999999999</v>
      </c>
      <c r="GQ82">
        <v>18.519580000000001</v>
      </c>
      <c r="GR82" s="1">
        <v>3.3333229999999998E-4</v>
      </c>
      <c r="GS82">
        <v>0.1581697</v>
      </c>
      <c r="GT82">
        <v>0.4088774</v>
      </c>
      <c r="GU82">
        <v>18.608409999999999</v>
      </c>
      <c r="GV82" s="1">
        <v>3.1577089999999998E-4</v>
      </c>
      <c r="GW82">
        <v>0.1492927</v>
      </c>
      <c r="GX82">
        <v>0.40887960000000001</v>
      </c>
      <c r="GY82">
        <v>18.7117</v>
      </c>
      <c r="GZ82" s="1">
        <v>2.9965029999999999E-4</v>
      </c>
      <c r="HA82">
        <v>0.1411984</v>
      </c>
      <c r="HB82">
        <v>0.40887829999999997</v>
      </c>
      <c r="HC82">
        <v>18.606000000000002</v>
      </c>
      <c r="HD82" s="1">
        <v>2.8461630000000001E-4</v>
      </c>
      <c r="HE82">
        <v>0.1337401</v>
      </c>
      <c r="HF82">
        <v>0.40888370000000002</v>
      </c>
      <c r="HG82">
        <v>18.419429999999998</v>
      </c>
      <c r="HH82" s="1">
        <v>2.7067619999999998E-4</v>
      </c>
      <c r="HI82">
        <v>0.1268656</v>
      </c>
      <c r="HJ82">
        <v>0.40888039999999998</v>
      </c>
      <c r="HK82">
        <v>18.30256</v>
      </c>
      <c r="HL82" s="1">
        <v>2.5763179999999998E-4</v>
      </c>
      <c r="HM82">
        <v>0.1204876</v>
      </c>
      <c r="HN82">
        <v>0.40887519999999999</v>
      </c>
      <c r="HO82">
        <v>18.347169999999998</v>
      </c>
      <c r="HP82" s="1">
        <v>2.4543850000000001E-4</v>
      </c>
      <c r="HQ82">
        <v>0.1145793</v>
      </c>
      <c r="HR82">
        <v>0.40887800000000002</v>
      </c>
      <c r="HS82">
        <v>18.696169999999999</v>
      </c>
      <c r="HT82" s="1">
        <v>2.340121E-4</v>
      </c>
      <c r="HU82">
        <v>0.1090836</v>
      </c>
      <c r="HV82">
        <v>0.40887679999999998</v>
      </c>
      <c r="HW82">
        <v>19.000630000000001</v>
      </c>
      <c r="HX82" s="1">
        <v>2.231918E-4</v>
      </c>
      <c r="HY82">
        <v>0.10391350000000001</v>
      </c>
      <c r="HZ82">
        <v>0.40886860000000003</v>
      </c>
      <c r="IA82">
        <v>19.170750000000002</v>
      </c>
      <c r="IB82" s="1">
        <v>2.128756E-4</v>
      </c>
      <c r="IC82">
        <v>9.9019720000000006E-2</v>
      </c>
      <c r="ID82">
        <v>0.40887079999999998</v>
      </c>
      <c r="IE82">
        <v>19.256640000000001</v>
      </c>
      <c r="IF82" s="1">
        <v>2.0313540000000001E-4</v>
      </c>
      <c r="IG82">
        <v>9.4416749999999994E-2</v>
      </c>
      <c r="IH82">
        <v>0.40887420000000002</v>
      </c>
      <c r="II82">
        <v>19.038889999999999</v>
      </c>
      <c r="IJ82" s="1">
        <v>1.94007E-4</v>
      </c>
      <c r="IK82">
        <v>9.0119519999999995E-2</v>
      </c>
      <c r="IL82">
        <v>0.4088793</v>
      </c>
      <c r="IM82">
        <v>18.753039999999999</v>
      </c>
      <c r="IN82" s="1">
        <v>1.854603E-4</v>
      </c>
      <c r="IO82">
        <v>8.6110900000000004E-2</v>
      </c>
      <c r="IP82">
        <v>0.40887430000000002</v>
      </c>
      <c r="IQ82">
        <v>18.489170000000001</v>
      </c>
      <c r="IR82" s="1">
        <v>1.7733030000000001E-4</v>
      </c>
      <c r="IS82">
        <v>8.2317379999999996E-2</v>
      </c>
      <c r="IT82">
        <v>0.4088717</v>
      </c>
      <c r="IU82">
        <v>18.345780000000001</v>
      </c>
      <c r="IV82" s="1">
        <v>1.696356E-4</v>
      </c>
      <c r="IW82">
        <v>7.8723940000000006E-2</v>
      </c>
      <c r="IX82">
        <v>0.40887790000000002</v>
      </c>
      <c r="IY82">
        <v>18.450489999999999</v>
      </c>
      <c r="IZ82" s="1">
        <v>1.6237789999999999E-4</v>
      </c>
      <c r="JA82">
        <v>7.5339879999999998E-2</v>
      </c>
      <c r="JB82">
        <v>0.40887600000000002</v>
      </c>
      <c r="JC82">
        <v>18.292809999999999</v>
      </c>
      <c r="JD82" s="1">
        <v>1.555142E-4</v>
      </c>
      <c r="JE82">
        <v>7.2147879999999998E-2</v>
      </c>
      <c r="JF82">
        <v>0.4088733</v>
      </c>
      <c r="JG82">
        <v>18.119450000000001</v>
      </c>
      <c r="JH82" s="1">
        <v>1.490365E-4</v>
      </c>
      <c r="JI82">
        <v>6.9135150000000006E-2</v>
      </c>
      <c r="JJ82">
        <v>0.40887560000000001</v>
      </c>
      <c r="JK82">
        <v>17.69333</v>
      </c>
      <c r="JL82" s="1">
        <v>1.4289869999999999E-4</v>
      </c>
      <c r="JM82">
        <v>6.6283410000000001E-2</v>
      </c>
      <c r="JN82">
        <v>0.4088716</v>
      </c>
      <c r="JO82">
        <v>17.317430000000002</v>
      </c>
      <c r="JP82" s="1">
        <v>1.3705689999999999E-4</v>
      </c>
      <c r="JQ82">
        <v>6.3576140000000003E-2</v>
      </c>
      <c r="JR82">
        <v>0.4088697</v>
      </c>
      <c r="JS82">
        <v>17.09374</v>
      </c>
      <c r="JT82" s="1">
        <v>1.3147500000000001E-4</v>
      </c>
      <c r="JU82">
        <v>6.0986560000000002E-2</v>
      </c>
      <c r="JV82">
        <v>0.4088717</v>
      </c>
      <c r="JW82">
        <v>17.16647</v>
      </c>
      <c r="JX82" s="1">
        <v>1.262158E-4</v>
      </c>
      <c r="JY82">
        <v>5.8541969999999999E-2</v>
      </c>
      <c r="JZ82">
        <v>0.40887790000000002</v>
      </c>
      <c r="KA82">
        <v>17.416429999999998</v>
      </c>
      <c r="KB82" s="1">
        <v>1.2126240000000001E-4</v>
      </c>
      <c r="KC82">
        <v>5.6236689999999999E-2</v>
      </c>
      <c r="KD82">
        <v>0.40887109999999999</v>
      </c>
      <c r="KE82">
        <v>18.096129999999999</v>
      </c>
      <c r="KF82" s="1">
        <v>1.1653459999999999E-4</v>
      </c>
      <c r="KG82">
        <v>5.4043540000000001E-2</v>
      </c>
      <c r="KH82">
        <v>0.40885870000000002</v>
      </c>
      <c r="KI82">
        <v>18.491430000000001</v>
      </c>
      <c r="KJ82" s="1">
        <v>1.1204119999999999E-4</v>
      </c>
      <c r="KK82">
        <v>5.196141E-2</v>
      </c>
      <c r="KL82">
        <v>0.4088157</v>
      </c>
      <c r="KM82">
        <v>18.823319999999999</v>
      </c>
      <c r="KN82" s="1">
        <v>1.077538E-4</v>
      </c>
      <c r="KO82">
        <v>4.9978359999999999E-2</v>
      </c>
      <c r="KP82">
        <v>0.4087132</v>
      </c>
      <c r="KQ82">
        <v>18.981349999999999</v>
      </c>
      <c r="KR82" s="1">
        <v>1.036549E-4</v>
      </c>
      <c r="KS82">
        <v>4.8088079999999998E-2</v>
      </c>
      <c r="KT82">
        <v>0.40857959999999999</v>
      </c>
      <c r="KU82">
        <v>18.926549999999999</v>
      </c>
      <c r="KV82" s="1">
        <v>9.9778479999999999E-5</v>
      </c>
      <c r="KW82">
        <v>4.6302669999999997E-2</v>
      </c>
      <c r="KX82">
        <v>0.40838940000000001</v>
      </c>
      <c r="KY82">
        <v>18.696639999999999</v>
      </c>
      <c r="KZ82" s="1">
        <v>9.6431270000000004E-5</v>
      </c>
      <c r="LA82">
        <v>4.4754269999999999E-2</v>
      </c>
      <c r="LB82">
        <v>0.4081803</v>
      </c>
      <c r="LC82">
        <v>18.363949999999999</v>
      </c>
      <c r="LD82" s="1">
        <v>9.4184879999999999E-5</v>
      </c>
      <c r="LE82">
        <v>4.370872E-2</v>
      </c>
      <c r="LF82">
        <v>0.40793109999999999</v>
      </c>
      <c r="LG82">
        <v>18.07123</v>
      </c>
      <c r="LH82" s="1">
        <v>9.2967760000000005E-5</v>
      </c>
      <c r="LI82">
        <v>4.3151059999999998E-2</v>
      </c>
      <c r="LJ82">
        <v>0.4076804</v>
      </c>
      <c r="LK82">
        <v>18.156590000000001</v>
      </c>
      <c r="LL82" s="1">
        <v>9.1878669999999996E-5</v>
      </c>
      <c r="LM82">
        <v>4.2678010000000002E-2</v>
      </c>
      <c r="LN82">
        <v>0.40744160000000001</v>
      </c>
      <c r="LO82">
        <v>18.223659999999999</v>
      </c>
      <c r="LP82" s="1">
        <v>9.0263430000000003E-5</v>
      </c>
      <c r="LQ82">
        <v>4.1963399999999998E-2</v>
      </c>
      <c r="LR82">
        <v>0.4072151</v>
      </c>
      <c r="LS82">
        <v>18.49136</v>
      </c>
      <c r="LT82" s="1">
        <v>8.8021499999999997E-5</v>
      </c>
      <c r="LU82">
        <v>4.0955350000000001E-2</v>
      </c>
      <c r="LV82">
        <v>0.40705019999999997</v>
      </c>
      <c r="LW82">
        <v>18.960699999999999</v>
      </c>
      <c r="LX82" s="1">
        <v>8.5365459999999998E-5</v>
      </c>
      <c r="LY82">
        <v>3.9745259999999998E-2</v>
      </c>
      <c r="LZ82">
        <v>0.40692070000000002</v>
      </c>
      <c r="MA82">
        <v>19.2347</v>
      </c>
      <c r="MB82" s="1">
        <v>8.2483380000000002E-5</v>
      </c>
      <c r="MC82">
        <v>3.8423230000000003E-2</v>
      </c>
      <c r="MD82">
        <v>0.406837</v>
      </c>
      <c r="ME82">
        <v>19.330929999999999</v>
      </c>
      <c r="MF82" s="1">
        <v>7.9314589999999994E-5</v>
      </c>
      <c r="MG82">
        <v>3.696352E-2</v>
      </c>
      <c r="MH82">
        <v>0.40677459999999999</v>
      </c>
      <c r="MI82">
        <v>19.382549999999998</v>
      </c>
      <c r="MJ82" s="1">
        <v>7.5482580000000007E-5</v>
      </c>
      <c r="MK82">
        <v>3.5204180000000002E-2</v>
      </c>
      <c r="ML82">
        <v>0.40674700000000003</v>
      </c>
      <c r="MM82">
        <v>19.59994</v>
      </c>
      <c r="MN82" s="1">
        <v>7.1062029999999994E-5</v>
      </c>
      <c r="MO82">
        <v>3.3159689999999999E-2</v>
      </c>
      <c r="MP82">
        <v>0.40672330000000001</v>
      </c>
      <c r="MQ82">
        <v>20.03435</v>
      </c>
      <c r="MR82" s="1">
        <v>6.6735160000000002E-5</v>
      </c>
      <c r="MS82">
        <v>3.1140069999999999E-2</v>
      </c>
      <c r="MT82">
        <v>0.40666910000000001</v>
      </c>
      <c r="MU82">
        <v>20.41122</v>
      </c>
      <c r="MV82" s="1">
        <v>6.3051240000000007E-5</v>
      </c>
      <c r="MW82">
        <v>2.9409629999999999E-2</v>
      </c>
      <c r="MX82">
        <v>0.40657100000000002</v>
      </c>
      <c r="MY82">
        <v>20.724910000000001</v>
      </c>
      <c r="MZ82" s="1">
        <v>6.0030079999999998E-5</v>
      </c>
      <c r="NA82">
        <v>2.799722E-2</v>
      </c>
      <c r="NB82">
        <v>0.4063774</v>
      </c>
      <c r="NC82">
        <v>20.914490000000001</v>
      </c>
      <c r="ND82" s="1">
        <v>5.7493410000000002E-5</v>
      </c>
      <c r="NE82">
        <v>2.6818060000000001E-2</v>
      </c>
      <c r="NF82">
        <v>0.40608309999999997</v>
      </c>
      <c r="NG82">
        <v>20.61674</v>
      </c>
      <c r="NH82" s="1">
        <v>5.5301820000000001E-5</v>
      </c>
      <c r="NI82">
        <v>2.5805910000000001E-2</v>
      </c>
      <c r="NJ82">
        <v>0.40570400000000001</v>
      </c>
      <c r="NK82">
        <v>20.126270000000002</v>
      </c>
      <c r="NL82" s="1">
        <v>5.3691019999999999E-5</v>
      </c>
      <c r="NM82">
        <v>2.5057039999999999E-2</v>
      </c>
      <c r="NN82">
        <v>0.40525850000000002</v>
      </c>
      <c r="NO82">
        <v>19.783930000000002</v>
      </c>
      <c r="NP82" s="1">
        <v>5.3246720000000001E-5</v>
      </c>
      <c r="NQ82">
        <v>2.484422E-2</v>
      </c>
      <c r="NR82">
        <v>0.40477419999999997</v>
      </c>
      <c r="NS82">
        <v>19.660730000000001</v>
      </c>
      <c r="NT82" s="1">
        <v>5.3890810000000003E-5</v>
      </c>
      <c r="NU82">
        <v>2.5153519999999999E-2</v>
      </c>
      <c r="NV82">
        <v>0.4042655</v>
      </c>
      <c r="NW82">
        <v>19.72345</v>
      </c>
      <c r="NX82" s="1">
        <v>5.4675030000000003E-5</v>
      </c>
      <c r="NY82">
        <v>2.5552999999999999E-2</v>
      </c>
      <c r="NZ82">
        <v>0.40375889999999998</v>
      </c>
      <c r="OA82">
        <v>19.81925</v>
      </c>
      <c r="OB82" s="1">
        <v>5.4786500000000001E-5</v>
      </c>
      <c r="OC82">
        <v>2.5652390000000001E-2</v>
      </c>
      <c r="OD82">
        <v>0.40331339999999999</v>
      </c>
      <c r="OE82">
        <v>19.671759999999999</v>
      </c>
      <c r="OF82" s="1">
        <v>5.410251E-5</v>
      </c>
      <c r="OG82">
        <v>2.5371520000000002E-2</v>
      </c>
      <c r="OH82">
        <v>0.40296650000000001</v>
      </c>
      <c r="OI82">
        <v>19.39132</v>
      </c>
      <c r="OJ82" s="1">
        <v>5.2848020000000001E-5</v>
      </c>
      <c r="OK82">
        <v>2.481121E-2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0.86620209999999997</v>
      </c>
      <c r="G83">
        <v>17.23122</v>
      </c>
      <c r="H83" s="1">
        <v>6.1890259999999996E-28</v>
      </c>
      <c r="I83" s="1">
        <v>2.4080079999999999E-25</v>
      </c>
      <c r="J83">
        <v>0.86612140000000004</v>
      </c>
      <c r="K83">
        <v>16.94764</v>
      </c>
      <c r="L83" s="1">
        <v>2.1789119999999999E-14</v>
      </c>
      <c r="M83" s="1">
        <v>8.4147950000000004E-12</v>
      </c>
      <c r="N83">
        <v>0.86609130000000001</v>
      </c>
      <c r="O83">
        <v>16.961739999999999</v>
      </c>
      <c r="P83" s="1">
        <v>8.0558150000000005E-4</v>
      </c>
      <c r="Q83" s="1">
        <v>0.19264519999999999</v>
      </c>
      <c r="R83">
        <v>0.86549500000000001</v>
      </c>
      <c r="S83">
        <v>16.96613</v>
      </c>
      <c r="T83" s="1">
        <v>4.3011030000000003</v>
      </c>
      <c r="U83">
        <v>1311.2170000000001</v>
      </c>
      <c r="V83">
        <v>0.86437299999999995</v>
      </c>
      <c r="W83">
        <v>16.941469999999999</v>
      </c>
      <c r="X83">
        <v>80.879230000000007</v>
      </c>
      <c r="Y83">
        <v>28553.360000000001</v>
      </c>
      <c r="Z83">
        <v>0.86320169999999996</v>
      </c>
      <c r="AA83">
        <v>16.88991</v>
      </c>
      <c r="AB83">
        <v>139.6559</v>
      </c>
      <c r="AC83">
        <v>54449.45</v>
      </c>
      <c r="AD83">
        <v>0.86199340000000002</v>
      </c>
      <c r="AE83">
        <v>16.69764</v>
      </c>
      <c r="AF83">
        <v>60.898339999999997</v>
      </c>
      <c r="AG83">
        <v>25458.34</v>
      </c>
      <c r="AH83">
        <v>0.86065440000000004</v>
      </c>
      <c r="AI83">
        <v>16.379560000000001</v>
      </c>
      <c r="AJ83">
        <v>11.435969999999999</v>
      </c>
      <c r="AK83">
        <v>5009.9189999999999</v>
      </c>
      <c r="AL83">
        <v>0.8588597</v>
      </c>
      <c r="AM83">
        <v>16.281030000000001</v>
      </c>
      <c r="AN83">
        <v>1.3448089999999999</v>
      </c>
      <c r="AO83">
        <v>603.46010000000001</v>
      </c>
      <c r="AP83">
        <v>0.856433</v>
      </c>
      <c r="AQ83">
        <v>16.151869999999999</v>
      </c>
      <c r="AR83">
        <v>0.1746704</v>
      </c>
      <c r="AS83">
        <v>75.738569999999996</v>
      </c>
      <c r="AT83">
        <v>0.85336789999999996</v>
      </c>
      <c r="AU83">
        <v>16.133469999999999</v>
      </c>
      <c r="AV83">
        <v>7.0088079999999997E-2</v>
      </c>
      <c r="AW83">
        <v>28.00272</v>
      </c>
      <c r="AX83">
        <v>0.84978209999999998</v>
      </c>
      <c r="AY83">
        <v>16.155280000000001</v>
      </c>
      <c r="AZ83">
        <v>6.26168E-2</v>
      </c>
      <c r="BA83">
        <v>24.44003</v>
      </c>
      <c r="BB83">
        <v>0.84605390000000003</v>
      </c>
      <c r="BC83">
        <v>16.23723</v>
      </c>
      <c r="BD83" s="1">
        <v>6.8381460000000005E-2</v>
      </c>
      <c r="BE83">
        <v>26.660920000000001</v>
      </c>
      <c r="BF83">
        <v>0.84208919999999998</v>
      </c>
      <c r="BG83">
        <v>16.233149999999998</v>
      </c>
      <c r="BH83" s="1">
        <v>7.3096579999999994E-2</v>
      </c>
      <c r="BI83">
        <v>28.746939999999999</v>
      </c>
      <c r="BJ83">
        <v>0.83791170000000004</v>
      </c>
      <c r="BK83">
        <v>16.33193</v>
      </c>
      <c r="BL83" s="1">
        <v>7.1926340000000005E-2</v>
      </c>
      <c r="BM83">
        <v>28.557320000000001</v>
      </c>
      <c r="BN83">
        <v>0.83373900000000001</v>
      </c>
      <c r="BO83">
        <v>16.472519999999999</v>
      </c>
      <c r="BP83" s="1">
        <v>6.6718710000000001E-2</v>
      </c>
      <c r="BQ83">
        <v>26.70458</v>
      </c>
      <c r="BR83">
        <v>0.8292716</v>
      </c>
      <c r="BS83">
        <v>16.66301</v>
      </c>
      <c r="BT83" s="1">
        <v>6.0010979999999998E-2</v>
      </c>
      <c r="BU83">
        <v>24.178809999999999</v>
      </c>
      <c r="BV83">
        <v>0.82541949999999997</v>
      </c>
      <c r="BW83">
        <v>16.924810000000001</v>
      </c>
      <c r="BX83" s="1">
        <v>5.3233900000000001E-2</v>
      </c>
      <c r="BY83">
        <v>21.563130000000001</v>
      </c>
      <c r="BZ83">
        <v>0.81785699999999995</v>
      </c>
      <c r="CA83">
        <v>17.21565</v>
      </c>
      <c r="CB83" s="1">
        <v>4.6941869999999997E-2</v>
      </c>
      <c r="CC83">
        <v>19.147549999999999</v>
      </c>
      <c r="CD83">
        <v>0.80975790000000003</v>
      </c>
      <c r="CE83">
        <v>17.242290000000001</v>
      </c>
      <c r="CF83" s="1">
        <v>4.1236670000000003E-2</v>
      </c>
      <c r="CG83">
        <v>16.946680000000001</v>
      </c>
      <c r="CH83">
        <v>0.80147120000000005</v>
      </c>
      <c r="CI83">
        <v>17.24062</v>
      </c>
      <c r="CJ83" s="1">
        <v>3.6205050000000003E-2</v>
      </c>
      <c r="CK83">
        <v>14.99127</v>
      </c>
      <c r="CL83">
        <v>0.79287629999999998</v>
      </c>
      <c r="CM83">
        <v>17.140630000000002</v>
      </c>
      <c r="CN83" s="1">
        <v>3.1844940000000002E-2</v>
      </c>
      <c r="CO83">
        <v>13.28589</v>
      </c>
      <c r="CP83">
        <v>0.78469580000000005</v>
      </c>
      <c r="CQ83">
        <v>16.967420000000001</v>
      </c>
      <c r="CR83" s="1">
        <v>2.8111839999999999E-2</v>
      </c>
      <c r="CS83">
        <v>11.822369999999999</v>
      </c>
      <c r="CT83">
        <v>0.77608560000000004</v>
      </c>
      <c r="CU83">
        <v>16.939530000000001</v>
      </c>
      <c r="CV83" s="1">
        <v>2.4730430000000001E-2</v>
      </c>
      <c r="CW83">
        <v>10.49274</v>
      </c>
      <c r="CX83">
        <v>0.76785389999999998</v>
      </c>
      <c r="CY83">
        <v>16.951560000000001</v>
      </c>
      <c r="CZ83" s="1">
        <v>2.162733E-2</v>
      </c>
      <c r="DA83">
        <v>9.2531859999999995</v>
      </c>
      <c r="DB83">
        <v>0.75946579999999997</v>
      </c>
      <c r="DC83">
        <v>16.86016</v>
      </c>
      <c r="DD83" s="1">
        <v>1.8841670000000001E-2</v>
      </c>
      <c r="DE83">
        <v>8.1274040000000003</v>
      </c>
      <c r="DF83">
        <v>0.75104280000000001</v>
      </c>
      <c r="DG83">
        <v>16.82075</v>
      </c>
      <c r="DH83" s="1">
        <v>1.6406750000000001E-2</v>
      </c>
      <c r="DI83">
        <v>7.1291700000000002</v>
      </c>
      <c r="DJ83">
        <v>0.74150170000000004</v>
      </c>
      <c r="DK83">
        <v>16.737380000000002</v>
      </c>
      <c r="DL83" s="1">
        <v>1.428429E-2</v>
      </c>
      <c r="DM83">
        <v>6.2590979999999998</v>
      </c>
      <c r="DN83">
        <v>0.73149730000000002</v>
      </c>
      <c r="DO83">
        <v>16.856359999999999</v>
      </c>
      <c r="DP83" s="1">
        <v>1.240954E-2</v>
      </c>
      <c r="DQ83">
        <v>5.4875040000000004</v>
      </c>
      <c r="DR83">
        <v>0.72124429999999995</v>
      </c>
      <c r="DS83">
        <v>16.881119999999999</v>
      </c>
      <c r="DT83" s="1">
        <v>1.07656E-2</v>
      </c>
      <c r="DU83">
        <v>4.8049049999999998</v>
      </c>
      <c r="DV83">
        <v>0.71132640000000003</v>
      </c>
      <c r="DW83">
        <v>16.92052</v>
      </c>
      <c r="DX83" s="1">
        <v>9.350545E-3</v>
      </c>
      <c r="DY83">
        <v>4.2126999999999999</v>
      </c>
      <c r="DZ83">
        <v>0.70129629999999998</v>
      </c>
      <c r="EA83">
        <v>17.115169999999999</v>
      </c>
      <c r="EB83" s="1">
        <v>8.1267839999999997E-3</v>
      </c>
      <c r="EC83">
        <v>3.6998980000000001</v>
      </c>
      <c r="ED83">
        <v>0.69166139999999998</v>
      </c>
      <c r="EE83">
        <v>17.310700000000001</v>
      </c>
      <c r="EF83" s="1">
        <v>7.0555970000000003E-3</v>
      </c>
      <c r="EG83">
        <v>3.2446700000000002</v>
      </c>
      <c r="EH83">
        <v>0.68275359999999996</v>
      </c>
      <c r="EI83">
        <v>17.448730000000001</v>
      </c>
      <c r="EJ83" s="1">
        <v>6.1098230000000003E-3</v>
      </c>
      <c r="EK83">
        <v>2.8359329999999998</v>
      </c>
      <c r="EL83">
        <v>0.67653810000000003</v>
      </c>
      <c r="EM83">
        <v>17.561699999999998</v>
      </c>
      <c r="EN83">
        <v>5.2849860000000002E-3</v>
      </c>
      <c r="EO83">
        <v>2.4662199999999999</v>
      </c>
      <c r="EP83">
        <v>0.67145509999999997</v>
      </c>
      <c r="EQ83">
        <v>17.563379999999999</v>
      </c>
      <c r="ER83" s="1">
        <v>4.5560929999999998E-3</v>
      </c>
      <c r="ES83">
        <v>2.1352669999999998</v>
      </c>
      <c r="ET83">
        <v>0.66777960000000003</v>
      </c>
      <c r="EU83">
        <v>17.492260000000002</v>
      </c>
      <c r="EV83" s="1">
        <v>3.8732660000000002E-3</v>
      </c>
      <c r="EW83">
        <v>1.822176</v>
      </c>
      <c r="EX83">
        <v>0.66528860000000001</v>
      </c>
      <c r="EY83">
        <v>17.42624</v>
      </c>
      <c r="EZ83" s="1">
        <v>3.1420329999999998E-3</v>
      </c>
      <c r="FA83">
        <v>1.4855769999999999</v>
      </c>
      <c r="FB83">
        <v>0.66368170000000004</v>
      </c>
      <c r="FC83">
        <v>17.444900000000001</v>
      </c>
      <c r="FD83" s="1">
        <v>2.3622040000000001E-3</v>
      </c>
      <c r="FE83">
        <v>1.1223700000000001</v>
      </c>
      <c r="FF83">
        <v>0.66270890000000005</v>
      </c>
      <c r="FG83">
        <v>17.968209999999999</v>
      </c>
      <c r="FH83" s="1">
        <v>1.6598349999999999E-3</v>
      </c>
      <c r="FI83">
        <v>0.79038759999999997</v>
      </c>
      <c r="FJ83">
        <v>0.66212470000000001</v>
      </c>
      <c r="FK83">
        <v>18.41187</v>
      </c>
      <c r="FL83" s="1">
        <v>1.1417319999999999E-3</v>
      </c>
      <c r="FM83">
        <v>0.54230250000000002</v>
      </c>
      <c r="FN83">
        <v>0.66177140000000001</v>
      </c>
      <c r="FO83">
        <v>18.84497</v>
      </c>
      <c r="FP83" s="1">
        <v>8.1426139999999996E-4</v>
      </c>
      <c r="FQ83">
        <v>0.38411970000000001</v>
      </c>
      <c r="FR83">
        <v>0.66158349999999999</v>
      </c>
      <c r="FS83">
        <v>18.989519999999999</v>
      </c>
      <c r="FT83" s="1">
        <v>6.246232E-4</v>
      </c>
      <c r="FU83">
        <v>0.29205009999999998</v>
      </c>
      <c r="FV83">
        <v>0.66147829999999996</v>
      </c>
      <c r="FW83">
        <v>18.774819999999998</v>
      </c>
      <c r="FX83" s="1">
        <v>5.1641540000000002E-4</v>
      </c>
      <c r="FY83">
        <v>0.2394589</v>
      </c>
      <c r="FZ83">
        <v>0.66141000000000005</v>
      </c>
      <c r="GA83">
        <v>18.391660000000002</v>
      </c>
      <c r="GB83" s="1">
        <v>4.5188569999999998E-4</v>
      </c>
      <c r="GC83">
        <v>0.20811470000000001</v>
      </c>
      <c r="GD83">
        <v>0.66138850000000005</v>
      </c>
      <c r="GE83">
        <v>18.09562</v>
      </c>
      <c r="GF83" s="1">
        <v>4.0987499999999997E-4</v>
      </c>
      <c r="GG83">
        <v>0.18773380000000001</v>
      </c>
      <c r="GH83">
        <v>0.66136030000000001</v>
      </c>
      <c r="GI83">
        <v>18.07874</v>
      </c>
      <c r="GJ83" s="1">
        <v>3.7958769999999999E-4</v>
      </c>
      <c r="GK83">
        <v>0.17304810000000001</v>
      </c>
      <c r="GL83">
        <v>0.6613407</v>
      </c>
      <c r="GM83">
        <v>18.463370000000001</v>
      </c>
      <c r="GN83" s="1">
        <v>3.5573210000000002E-4</v>
      </c>
      <c r="GO83">
        <v>0.1614902</v>
      </c>
      <c r="GP83">
        <v>0.66135619999999995</v>
      </c>
      <c r="GQ83">
        <v>18.64415</v>
      </c>
      <c r="GR83" s="1">
        <v>3.356128E-4</v>
      </c>
      <c r="GS83">
        <v>0.15175910000000001</v>
      </c>
      <c r="GT83">
        <v>0.66133660000000005</v>
      </c>
      <c r="GU83">
        <v>18.72167</v>
      </c>
      <c r="GV83" s="1">
        <v>3.1782130000000003E-4</v>
      </c>
      <c r="GW83">
        <v>0.14318069999999999</v>
      </c>
      <c r="GX83">
        <v>0.66133549999999997</v>
      </c>
      <c r="GY83">
        <v>18.808150000000001</v>
      </c>
      <c r="GZ83" s="1">
        <v>3.0153889999999999E-4</v>
      </c>
      <c r="HA83">
        <v>0.13538710000000001</v>
      </c>
      <c r="HB83">
        <v>0.66133379999999997</v>
      </c>
      <c r="HC83">
        <v>18.6495</v>
      </c>
      <c r="HD83" s="1">
        <v>2.8635999999999999E-4</v>
      </c>
      <c r="HE83">
        <v>0.12820889999999999</v>
      </c>
      <c r="HF83">
        <v>0.66133640000000005</v>
      </c>
      <c r="HG83">
        <v>18.449539999999999</v>
      </c>
      <c r="HH83" s="1">
        <v>2.7229039999999998E-4</v>
      </c>
      <c r="HI83">
        <v>0.1215938</v>
      </c>
      <c r="HJ83">
        <v>0.66133379999999997</v>
      </c>
      <c r="HK83">
        <v>18.327390000000001</v>
      </c>
      <c r="HL83" s="1">
        <v>2.591348E-4</v>
      </c>
      <c r="HM83">
        <v>0.1154641</v>
      </c>
      <c r="HN83">
        <v>0.6613308</v>
      </c>
      <c r="HO83">
        <v>18.383389999999999</v>
      </c>
      <c r="HP83" s="1">
        <v>2.4683319999999997E-4</v>
      </c>
      <c r="HQ83">
        <v>0.1097798</v>
      </c>
      <c r="HR83">
        <v>0.66133090000000005</v>
      </c>
      <c r="HS83">
        <v>18.796420000000001</v>
      </c>
      <c r="HT83" s="1">
        <v>2.3531809999999999E-4</v>
      </c>
      <c r="HU83">
        <v>0.1045016</v>
      </c>
      <c r="HV83">
        <v>0.66135500000000003</v>
      </c>
      <c r="HW83">
        <v>19.11759</v>
      </c>
      <c r="HX83" s="1">
        <v>2.2442729999999999E-4</v>
      </c>
      <c r="HY83">
        <v>9.9543419999999994E-2</v>
      </c>
      <c r="HZ83">
        <v>0.66135160000000004</v>
      </c>
      <c r="IA83">
        <v>19.281839999999999</v>
      </c>
      <c r="IB83" s="1">
        <v>2.140473E-4</v>
      </c>
      <c r="IC83">
        <v>9.485064E-2</v>
      </c>
      <c r="ID83">
        <v>0.66134440000000005</v>
      </c>
      <c r="IE83">
        <v>19.358779999999999</v>
      </c>
      <c r="IF83" s="1">
        <v>2.0423269999999999E-4</v>
      </c>
      <c r="IG83">
        <v>9.0431590000000006E-2</v>
      </c>
      <c r="IH83">
        <v>0.66132939999999996</v>
      </c>
      <c r="II83">
        <v>19.093979999999998</v>
      </c>
      <c r="IJ83" s="1">
        <v>1.950284E-4</v>
      </c>
      <c r="IK83">
        <v>8.6302370000000003E-2</v>
      </c>
      <c r="IL83">
        <v>0.66133180000000003</v>
      </c>
      <c r="IM83">
        <v>18.794419999999999</v>
      </c>
      <c r="IN83" s="1">
        <v>1.8641689999999999E-4</v>
      </c>
      <c r="IO83">
        <v>8.2453120000000005E-2</v>
      </c>
      <c r="IP83">
        <v>0.66132950000000001</v>
      </c>
      <c r="IQ83">
        <v>18.51895</v>
      </c>
      <c r="IR83" s="1">
        <v>1.782408E-4</v>
      </c>
      <c r="IS83">
        <v>7.881763E-2</v>
      </c>
      <c r="IT83">
        <v>0.661327</v>
      </c>
      <c r="IU83">
        <v>18.38447</v>
      </c>
      <c r="IV83" s="1">
        <v>1.7049360000000001E-4</v>
      </c>
      <c r="IW83">
        <v>7.5370039999999999E-2</v>
      </c>
      <c r="IX83">
        <v>0.66133430000000004</v>
      </c>
      <c r="IY83">
        <v>18.5473</v>
      </c>
      <c r="IZ83" s="1">
        <v>1.6318760000000001E-4</v>
      </c>
      <c r="JA83">
        <v>7.2124209999999994E-2</v>
      </c>
      <c r="JB83">
        <v>0.66132829999999998</v>
      </c>
      <c r="JC83">
        <v>18.38456</v>
      </c>
      <c r="JD83" s="1">
        <v>1.562775E-4</v>
      </c>
      <c r="JE83">
        <v>6.906147E-2</v>
      </c>
      <c r="JF83">
        <v>0.66132570000000002</v>
      </c>
      <c r="JG83">
        <v>18.244479999999999</v>
      </c>
      <c r="JH83" s="1">
        <v>1.4975829999999999E-4</v>
      </c>
      <c r="JI83">
        <v>6.617323E-2</v>
      </c>
      <c r="JJ83">
        <v>0.66135069999999996</v>
      </c>
      <c r="JK83">
        <v>17.801539999999999</v>
      </c>
      <c r="JL83" s="1">
        <v>1.435827E-4</v>
      </c>
      <c r="JM83">
        <v>6.3438659999999994E-2</v>
      </c>
      <c r="JN83">
        <v>0.66132780000000002</v>
      </c>
      <c r="JO83">
        <v>17.424399999999999</v>
      </c>
      <c r="JP83" s="1">
        <v>1.3770850000000001E-4</v>
      </c>
      <c r="JQ83">
        <v>6.0845080000000003E-2</v>
      </c>
      <c r="JR83">
        <v>0.66133450000000005</v>
      </c>
      <c r="JS83">
        <v>17.177679999999999</v>
      </c>
      <c r="JT83" s="1">
        <v>1.3209800000000001E-4</v>
      </c>
      <c r="JU83">
        <v>5.8365359999999998E-2</v>
      </c>
      <c r="JV83">
        <v>0.66132650000000004</v>
      </c>
      <c r="JW83">
        <v>17.212689999999998</v>
      </c>
      <c r="JX83" s="1">
        <v>1.268005E-4</v>
      </c>
      <c r="JY83">
        <v>5.6018520000000002E-2</v>
      </c>
      <c r="JZ83">
        <v>0.6613308</v>
      </c>
      <c r="KA83">
        <v>17.4345</v>
      </c>
      <c r="KB83" s="1">
        <v>1.218164E-4</v>
      </c>
      <c r="KC83">
        <v>5.3808700000000001E-2</v>
      </c>
      <c r="KD83">
        <v>0.66132780000000002</v>
      </c>
      <c r="KE83">
        <v>18.158850000000001</v>
      </c>
      <c r="KF83" s="1">
        <v>1.170612E-4</v>
      </c>
      <c r="KG83">
        <v>5.1707459999999997E-2</v>
      </c>
      <c r="KH83">
        <v>0.66130999999999995</v>
      </c>
      <c r="KI83">
        <v>18.531860000000002</v>
      </c>
      <c r="KJ83" s="1">
        <v>1.125411E-4</v>
      </c>
      <c r="KK83">
        <v>4.9711640000000001E-2</v>
      </c>
      <c r="KL83">
        <v>0.66126309999999999</v>
      </c>
      <c r="KM83">
        <v>18.881419999999999</v>
      </c>
      <c r="KN83" s="1">
        <v>1.082312E-4</v>
      </c>
      <c r="KO83">
        <v>4.781113E-2</v>
      </c>
      <c r="KP83">
        <v>0.6611165</v>
      </c>
      <c r="KQ83">
        <v>19.037780000000001</v>
      </c>
      <c r="KR83" s="1">
        <v>1.041117E-4</v>
      </c>
      <c r="KS83">
        <v>4.5999020000000002E-2</v>
      </c>
      <c r="KT83">
        <v>0.66091009999999994</v>
      </c>
      <c r="KU83">
        <v>18.955880000000001</v>
      </c>
      <c r="KV83" s="1">
        <v>1.002027E-4</v>
      </c>
      <c r="KW83">
        <v>4.4280819999999999E-2</v>
      </c>
      <c r="KX83">
        <v>0.66063939999999999</v>
      </c>
      <c r="KY83">
        <v>18.737469999999998</v>
      </c>
      <c r="KZ83" s="1">
        <v>9.6770100000000004E-5</v>
      </c>
      <c r="LA83">
        <v>4.2760310000000003E-2</v>
      </c>
      <c r="LB83">
        <v>0.6603329</v>
      </c>
      <c r="LC83">
        <v>18.41825</v>
      </c>
      <c r="LD83" s="1">
        <v>9.438444E-5</v>
      </c>
      <c r="LE83">
        <v>4.1688610000000001E-2</v>
      </c>
      <c r="LF83">
        <v>0.65999580000000002</v>
      </c>
      <c r="LG83">
        <v>18.15483</v>
      </c>
      <c r="LH83" s="1">
        <v>9.308199E-5</v>
      </c>
      <c r="LI83">
        <v>4.1104809999999999E-2</v>
      </c>
      <c r="LJ83">
        <v>0.65961340000000002</v>
      </c>
      <c r="LK83">
        <v>18.299060000000001</v>
      </c>
      <c r="LL83" s="1">
        <v>9.2014889999999998E-5</v>
      </c>
      <c r="LM83">
        <v>4.066007E-2</v>
      </c>
      <c r="LN83">
        <v>0.65926640000000003</v>
      </c>
      <c r="LO83">
        <v>18.333870000000001</v>
      </c>
      <c r="LP83" s="1">
        <v>9.0474659999999993E-5</v>
      </c>
      <c r="LQ83">
        <v>4.0015509999999997E-2</v>
      </c>
      <c r="LR83">
        <v>0.65893440000000003</v>
      </c>
      <c r="LS83">
        <v>18.59948</v>
      </c>
      <c r="LT83" s="1">
        <v>8.8296340000000006E-5</v>
      </c>
      <c r="LU83">
        <v>3.9087709999999998E-2</v>
      </c>
      <c r="LV83">
        <v>0.65866740000000001</v>
      </c>
      <c r="LW83">
        <v>19.069189999999999</v>
      </c>
      <c r="LX83" s="1">
        <v>8.5677519999999996E-5</v>
      </c>
      <c r="LY83">
        <v>3.795569E-2</v>
      </c>
      <c r="LZ83">
        <v>0.65848300000000004</v>
      </c>
      <c r="MA83">
        <v>19.272300000000001</v>
      </c>
      <c r="MB83" s="1">
        <v>8.2818989999999994E-5</v>
      </c>
      <c r="MC83">
        <v>3.6709970000000001E-2</v>
      </c>
      <c r="MD83">
        <v>0.6583582</v>
      </c>
      <c r="ME83">
        <v>19.325790000000001</v>
      </c>
      <c r="MF83" s="1">
        <v>7.9696950000000003E-5</v>
      </c>
      <c r="MG83">
        <v>3.534466E-2</v>
      </c>
      <c r="MH83">
        <v>0.65825129999999998</v>
      </c>
      <c r="MI83">
        <v>19.372800000000002</v>
      </c>
      <c r="MJ83" s="1">
        <v>7.5950200000000003E-5</v>
      </c>
      <c r="MK83">
        <v>3.3716780000000002E-2</v>
      </c>
      <c r="ML83">
        <v>0.65820529999999999</v>
      </c>
      <c r="MM83">
        <v>19.64179</v>
      </c>
      <c r="MN83" s="1">
        <v>7.1574709999999998E-5</v>
      </c>
      <c r="MO83">
        <v>3.179887E-2</v>
      </c>
      <c r="MP83">
        <v>0.65817150000000002</v>
      </c>
      <c r="MQ83">
        <v>20.14123</v>
      </c>
      <c r="MR83" s="1">
        <v>6.7205740000000002E-5</v>
      </c>
      <c r="MS83">
        <v>2.9858180000000002E-2</v>
      </c>
      <c r="MT83">
        <v>0.65810150000000001</v>
      </c>
      <c r="MU83">
        <v>20.507400000000001</v>
      </c>
      <c r="MV83" s="1">
        <v>6.3440299999999996E-5</v>
      </c>
      <c r="MW83">
        <v>2.8168729999999999E-2</v>
      </c>
      <c r="MX83">
        <v>0.65795680000000001</v>
      </c>
      <c r="MY83">
        <v>20.810300000000002</v>
      </c>
      <c r="MZ83" s="1">
        <v>6.0349120000000003E-5</v>
      </c>
      <c r="NA83">
        <v>2.6787200000000001E-2</v>
      </c>
      <c r="NB83">
        <v>0.6576902</v>
      </c>
      <c r="NC83">
        <v>21.016909999999999</v>
      </c>
      <c r="ND83" s="1">
        <v>5.7765279999999999E-5</v>
      </c>
      <c r="NE83">
        <v>2.5637719999999999E-2</v>
      </c>
      <c r="NF83">
        <v>0.65727760000000002</v>
      </c>
      <c r="NG83">
        <v>20.711200000000002</v>
      </c>
      <c r="NH83" s="1">
        <v>5.5533969999999998E-5</v>
      </c>
      <c r="NI83">
        <v>2.4650979999999999E-2</v>
      </c>
      <c r="NJ83">
        <v>0.65673020000000004</v>
      </c>
      <c r="NK83">
        <v>20.214960000000001</v>
      </c>
      <c r="NL83" s="1">
        <v>5.383264E-5</v>
      </c>
      <c r="NM83">
        <v>2.3888800000000002E-2</v>
      </c>
      <c r="NN83">
        <v>0.65608319999999998</v>
      </c>
      <c r="NO83">
        <v>19.84243</v>
      </c>
      <c r="NP83" s="1">
        <v>5.323905E-5</v>
      </c>
      <c r="NQ83">
        <v>2.360255E-2</v>
      </c>
      <c r="NR83">
        <v>0.65537210000000001</v>
      </c>
      <c r="NS83">
        <v>19.697479999999999</v>
      </c>
      <c r="NT83" s="1">
        <v>5.3789429999999999E-5</v>
      </c>
      <c r="NU83">
        <v>2.383803E-2</v>
      </c>
      <c r="NV83">
        <v>0.65464480000000003</v>
      </c>
      <c r="NW83">
        <v>19.802849999999999</v>
      </c>
      <c r="NX83" s="1">
        <v>5.4602299999999997E-5</v>
      </c>
      <c r="NY83">
        <v>2.4224409999999998E-2</v>
      </c>
      <c r="NZ83">
        <v>0.65390409999999999</v>
      </c>
      <c r="OA83">
        <v>19.936509999999998</v>
      </c>
      <c r="OB83" s="1">
        <v>5.4804939999999997E-5</v>
      </c>
      <c r="OC83">
        <v>2.436197E-2</v>
      </c>
      <c r="OD83">
        <v>0.65323050000000005</v>
      </c>
      <c r="OE83">
        <v>19.783740000000002</v>
      </c>
      <c r="OF83" s="1">
        <v>5.4207599999999999E-5</v>
      </c>
      <c r="OG83">
        <v>2.4138059999999999E-2</v>
      </c>
      <c r="OH83">
        <v>0.6526904</v>
      </c>
      <c r="OI83">
        <v>19.488769999999999</v>
      </c>
      <c r="OJ83" s="1">
        <v>5.300686E-5</v>
      </c>
      <c r="OK83">
        <v>2.3633049999999999E-2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0.74464819999999998</v>
      </c>
      <c r="G84">
        <v>17.338059999999999</v>
      </c>
      <c r="H84" s="1">
        <v>4.704597E-29</v>
      </c>
      <c r="I84" s="1">
        <v>1.5031859999999999E-26</v>
      </c>
      <c r="J84">
        <v>0.74362740000000005</v>
      </c>
      <c r="K84">
        <v>17.006710000000002</v>
      </c>
      <c r="L84" s="1">
        <v>2.5259199999999998E-15</v>
      </c>
      <c r="M84" s="1">
        <v>8.0097889999999996E-13</v>
      </c>
      <c r="N84">
        <v>0.74268730000000005</v>
      </c>
      <c r="O84">
        <v>17.01146</v>
      </c>
      <c r="P84" s="1">
        <v>1.9963509999999999E-4</v>
      </c>
      <c r="Q84" s="1">
        <v>4.4441479999999998E-2</v>
      </c>
      <c r="R84">
        <v>0.74170829999999999</v>
      </c>
      <c r="S84">
        <v>16.976199999999999</v>
      </c>
      <c r="T84" s="1">
        <v>2.642531</v>
      </c>
      <c r="U84">
        <v>686.28459999999995</v>
      </c>
      <c r="V84">
        <v>0.74076920000000002</v>
      </c>
      <c r="W84">
        <v>16.95936</v>
      </c>
      <c r="X84">
        <v>67.470659999999995</v>
      </c>
      <c r="Y84">
        <v>19746.830000000002</v>
      </c>
      <c r="Z84">
        <v>0.73978909999999998</v>
      </c>
      <c r="AA84">
        <v>16.911079999999998</v>
      </c>
      <c r="AB84">
        <v>141.28399999999999</v>
      </c>
      <c r="AC84">
        <v>44829.7</v>
      </c>
      <c r="AD84">
        <v>0.7387958</v>
      </c>
      <c r="AE84">
        <v>16.736799999999999</v>
      </c>
      <c r="AF84">
        <v>70.541650000000004</v>
      </c>
      <c r="AG84">
        <v>23660.6</v>
      </c>
      <c r="AH84">
        <v>0.73770619999999998</v>
      </c>
      <c r="AI84">
        <v>16.446860000000001</v>
      </c>
      <c r="AJ84">
        <v>14.49006</v>
      </c>
      <c r="AK84">
        <v>5046.7529999999997</v>
      </c>
      <c r="AL84">
        <v>0.73626499999999995</v>
      </c>
      <c r="AM84">
        <v>16.372140000000002</v>
      </c>
      <c r="AN84">
        <v>1.7835700000000001</v>
      </c>
      <c r="AO84">
        <v>634.17070000000001</v>
      </c>
      <c r="AP84">
        <v>0.73435070000000002</v>
      </c>
      <c r="AQ84">
        <v>16.212990000000001</v>
      </c>
      <c r="AR84">
        <v>0.21700069999999999</v>
      </c>
      <c r="AS84">
        <v>75.730289999999997</v>
      </c>
      <c r="AT84">
        <v>0.73191050000000002</v>
      </c>
      <c r="AU84">
        <v>16.176970000000001</v>
      </c>
      <c r="AV84">
        <v>7.3804579999999995E-2</v>
      </c>
      <c r="AW84">
        <v>24.11345</v>
      </c>
      <c r="AX84">
        <v>0.72898260000000004</v>
      </c>
      <c r="AY84">
        <v>16.163720000000001</v>
      </c>
      <c r="AZ84">
        <v>6.2467950000000001E-2</v>
      </c>
      <c r="BA84">
        <v>19.9575</v>
      </c>
      <c r="BB84">
        <v>0.725607</v>
      </c>
      <c r="BC84">
        <v>16.266639999999999</v>
      </c>
      <c r="BD84">
        <v>6.7539740000000001E-2</v>
      </c>
      <c r="BE84">
        <v>21.52948</v>
      </c>
      <c r="BF84">
        <v>0.72154269999999998</v>
      </c>
      <c r="BG84">
        <v>16.260580000000001</v>
      </c>
      <c r="BH84" s="1">
        <v>7.2771909999999995E-2</v>
      </c>
      <c r="BI84">
        <v>23.337199999999999</v>
      </c>
      <c r="BJ84">
        <v>0.71723429999999999</v>
      </c>
      <c r="BK84">
        <v>16.385570000000001</v>
      </c>
      <c r="BL84" s="1">
        <v>7.2264629999999996E-2</v>
      </c>
      <c r="BM84">
        <v>23.340420000000002</v>
      </c>
      <c r="BN84">
        <v>0.71289820000000004</v>
      </c>
      <c r="BO84">
        <v>16.567340000000002</v>
      </c>
      <c r="BP84" s="1">
        <v>6.7434800000000003E-2</v>
      </c>
      <c r="BQ84">
        <v>21.907679999999999</v>
      </c>
      <c r="BR84">
        <v>0.70833610000000002</v>
      </c>
      <c r="BS84">
        <v>16.770630000000001</v>
      </c>
      <c r="BT84" s="1">
        <v>6.0796410000000002E-2</v>
      </c>
      <c r="BU84">
        <v>19.843119999999999</v>
      </c>
      <c r="BV84">
        <v>0.70432910000000004</v>
      </c>
      <c r="BW84">
        <v>17.01126</v>
      </c>
      <c r="BX84" s="1">
        <v>5.4001569999999999E-2</v>
      </c>
      <c r="BY84">
        <v>17.695599999999999</v>
      </c>
      <c r="BZ84">
        <v>0.70002339999999996</v>
      </c>
      <c r="CA84">
        <v>17.272130000000001</v>
      </c>
      <c r="CB84">
        <v>4.7635820000000002E-2</v>
      </c>
      <c r="CC84">
        <v>15.67239</v>
      </c>
      <c r="CD84">
        <v>0.69551090000000004</v>
      </c>
      <c r="CE84">
        <v>17.251290000000001</v>
      </c>
      <c r="CF84">
        <v>4.1861500000000003E-2</v>
      </c>
      <c r="CG84">
        <v>13.83113</v>
      </c>
      <c r="CH84">
        <v>0.69086999999999998</v>
      </c>
      <c r="CI84">
        <v>17.259979999999999</v>
      </c>
      <c r="CJ84" s="1">
        <v>3.6754269999999999E-2</v>
      </c>
      <c r="CK84">
        <v>12.19416</v>
      </c>
      <c r="CL84">
        <v>0.68598999999999999</v>
      </c>
      <c r="CM84">
        <v>17.168800000000001</v>
      </c>
      <c r="CN84" s="1">
        <v>3.2318010000000001E-2</v>
      </c>
      <c r="CO84">
        <v>10.76662</v>
      </c>
      <c r="CP84">
        <v>0.68037740000000002</v>
      </c>
      <c r="CQ84">
        <v>17.019110000000001</v>
      </c>
      <c r="CR84" s="1">
        <v>2.852385E-2</v>
      </c>
      <c r="CS84">
        <v>9.5464070000000003</v>
      </c>
      <c r="CT84">
        <v>0.67444999999999999</v>
      </c>
      <c r="CU84">
        <v>17.045639999999999</v>
      </c>
      <c r="CV84" s="1">
        <v>2.5114330000000001E-2</v>
      </c>
      <c r="CW84">
        <v>8.4481950000000001</v>
      </c>
      <c r="CX84">
        <v>0.66888150000000002</v>
      </c>
      <c r="CY84">
        <v>17.08024</v>
      </c>
      <c r="CZ84">
        <v>2.1980019999999999E-2</v>
      </c>
      <c r="DA84">
        <v>7.4262420000000002</v>
      </c>
      <c r="DB84">
        <v>0.66335370000000005</v>
      </c>
      <c r="DC84">
        <v>16.97204</v>
      </c>
      <c r="DD84">
        <v>1.9159900000000001E-2</v>
      </c>
      <c r="DE84">
        <v>6.4997499999999997</v>
      </c>
      <c r="DF84">
        <v>0.6583232</v>
      </c>
      <c r="DG84">
        <v>16.901340000000001</v>
      </c>
      <c r="DH84" s="1">
        <v>1.6682599999999999E-2</v>
      </c>
      <c r="DI84">
        <v>5.6816050000000002</v>
      </c>
      <c r="DJ84">
        <v>0.65297859999999996</v>
      </c>
      <c r="DK84">
        <v>16.759239999999998</v>
      </c>
      <c r="DL84" s="1">
        <v>1.452734E-2</v>
      </c>
      <c r="DM84">
        <v>4.9689949999999996</v>
      </c>
      <c r="DN84">
        <v>0.64728370000000002</v>
      </c>
      <c r="DO84">
        <v>16.881519999999998</v>
      </c>
      <c r="DP84" s="1">
        <v>1.26255E-2</v>
      </c>
      <c r="DQ84">
        <v>4.3396299999999997</v>
      </c>
      <c r="DR84">
        <v>0.64145890000000005</v>
      </c>
      <c r="DS84">
        <v>16.88672</v>
      </c>
      <c r="DT84" s="1">
        <v>1.0955019999999999E-2</v>
      </c>
      <c r="DU84">
        <v>3.7836159999999999</v>
      </c>
      <c r="DV84">
        <v>0.63506370000000001</v>
      </c>
      <c r="DW84">
        <v>16.932410000000001</v>
      </c>
      <c r="DX84" s="1">
        <v>9.513021E-3</v>
      </c>
      <c r="DY84">
        <v>3.3022019999999999</v>
      </c>
      <c r="DZ84">
        <v>0.62783279999999997</v>
      </c>
      <c r="EA84">
        <v>17.174520000000001</v>
      </c>
      <c r="EB84" s="1">
        <v>8.2693439999999997E-3</v>
      </c>
      <c r="EC84">
        <v>2.8877980000000001</v>
      </c>
      <c r="ED84">
        <v>0.62100010000000005</v>
      </c>
      <c r="EE84">
        <v>17.40775</v>
      </c>
      <c r="EF84" s="1">
        <v>7.1827999999999996E-3</v>
      </c>
      <c r="EG84">
        <v>2.521566</v>
      </c>
      <c r="EH84">
        <v>0.6146066</v>
      </c>
      <c r="EI84">
        <v>17.55508</v>
      </c>
      <c r="EJ84">
        <v>6.2242799999999996E-3</v>
      </c>
      <c r="EK84">
        <v>2.1954760000000002</v>
      </c>
      <c r="EL84">
        <v>0.61062720000000004</v>
      </c>
      <c r="EM84">
        <v>17.633489999999998</v>
      </c>
      <c r="EN84" s="1">
        <v>5.3874830000000002E-3</v>
      </c>
      <c r="EO84">
        <v>1.907141</v>
      </c>
      <c r="EP84">
        <v>0.60726990000000003</v>
      </c>
      <c r="EQ84">
        <v>17.58465</v>
      </c>
      <c r="ER84" s="1">
        <v>4.6489340000000004E-3</v>
      </c>
      <c r="ES84">
        <v>1.6510149999999999</v>
      </c>
      <c r="ET84">
        <v>0.60480869999999998</v>
      </c>
      <c r="EU84">
        <v>17.49935</v>
      </c>
      <c r="EV84" s="1">
        <v>3.9660010000000002E-3</v>
      </c>
      <c r="EW84">
        <v>1.4119630000000001</v>
      </c>
      <c r="EX84">
        <v>0.60310520000000001</v>
      </c>
      <c r="EY84">
        <v>17.45532</v>
      </c>
      <c r="EZ84" s="1">
        <v>3.2455980000000001E-3</v>
      </c>
      <c r="FA84">
        <v>1.158914</v>
      </c>
      <c r="FB84">
        <v>0.60202750000000005</v>
      </c>
      <c r="FC84">
        <v>17.504349999999999</v>
      </c>
      <c r="FD84" s="1">
        <v>2.4679720000000001E-3</v>
      </c>
      <c r="FE84">
        <v>0.88369660000000005</v>
      </c>
      <c r="FF84">
        <v>0.60136590000000001</v>
      </c>
      <c r="FG84">
        <v>18.077919999999999</v>
      </c>
      <c r="FH84" s="1">
        <v>1.7478070000000001E-3</v>
      </c>
      <c r="FI84">
        <v>0.62647079999999999</v>
      </c>
      <c r="FJ84">
        <v>0.60095779999999999</v>
      </c>
      <c r="FK84">
        <v>18.480830000000001</v>
      </c>
      <c r="FL84" s="1">
        <v>1.2022560000000001E-3</v>
      </c>
      <c r="FM84">
        <v>0.42998589999999998</v>
      </c>
      <c r="FN84">
        <v>0.60071669999999999</v>
      </c>
      <c r="FO84">
        <v>18.897929999999999</v>
      </c>
      <c r="FP84" s="1">
        <v>8.5086579999999997E-4</v>
      </c>
      <c r="FQ84">
        <v>0.30269990000000002</v>
      </c>
      <c r="FR84">
        <v>0.60056889999999996</v>
      </c>
      <c r="FS84">
        <v>19.046189999999999</v>
      </c>
      <c r="FT84" s="1">
        <v>6.4556140000000004E-4</v>
      </c>
      <c r="FU84">
        <v>0.22805429999999999</v>
      </c>
      <c r="FV84">
        <v>0.60050309999999996</v>
      </c>
      <c r="FW84">
        <v>18.825009999999999</v>
      </c>
      <c r="FX84" s="1">
        <v>5.2855770000000005E-4</v>
      </c>
      <c r="FY84">
        <v>0.18545130000000001</v>
      </c>
      <c r="FZ84">
        <v>0.60044750000000002</v>
      </c>
      <c r="GA84">
        <v>18.433219999999999</v>
      </c>
      <c r="GB84" s="1">
        <v>4.5942219999999998E-4</v>
      </c>
      <c r="GC84">
        <v>0.1602567</v>
      </c>
      <c r="GD84">
        <v>0.60044489999999995</v>
      </c>
      <c r="GE84">
        <v>18.124880000000001</v>
      </c>
      <c r="GF84" s="1">
        <v>4.1504619999999998E-4</v>
      </c>
      <c r="GG84">
        <v>0.14406550000000001</v>
      </c>
      <c r="GH84">
        <v>0.6004121</v>
      </c>
      <c r="GI84">
        <v>18.12987</v>
      </c>
      <c r="GJ84" s="1">
        <v>3.8349709999999998E-4</v>
      </c>
      <c r="GK84">
        <v>0.13253309999999999</v>
      </c>
      <c r="GL84">
        <v>0.60040309999999997</v>
      </c>
      <c r="GM84">
        <v>18.58569</v>
      </c>
      <c r="GN84" s="1">
        <v>3.589283E-4</v>
      </c>
      <c r="GO84">
        <v>0.1235416</v>
      </c>
      <c r="GP84">
        <v>0.60041580000000006</v>
      </c>
      <c r="GQ84">
        <v>18.76932</v>
      </c>
      <c r="GR84" s="1">
        <v>3.383859E-4</v>
      </c>
      <c r="GS84">
        <v>0.1160273</v>
      </c>
      <c r="GT84">
        <v>0.60040079999999996</v>
      </c>
      <c r="GU84">
        <v>18.83483</v>
      </c>
      <c r="GV84" s="1">
        <v>3.2030740000000001E-4</v>
      </c>
      <c r="GW84">
        <v>0.1094253</v>
      </c>
      <c r="GX84">
        <v>0.60039810000000005</v>
      </c>
      <c r="GY84">
        <v>18.906359999999999</v>
      </c>
      <c r="GZ84" s="1">
        <v>3.0382750000000001E-4</v>
      </c>
      <c r="HA84">
        <v>0.103451</v>
      </c>
      <c r="HB84">
        <v>0.60039690000000001</v>
      </c>
      <c r="HC84">
        <v>18.691770000000002</v>
      </c>
      <c r="HD84" s="1">
        <v>2.8847410000000002E-4</v>
      </c>
      <c r="HE84">
        <v>9.7949220000000004E-2</v>
      </c>
      <c r="HF84">
        <v>0.60041389999999994</v>
      </c>
      <c r="HG84">
        <v>18.475460000000002</v>
      </c>
      <c r="HH84" s="1">
        <v>2.7424589999999998E-4</v>
      </c>
      <c r="HI84">
        <v>9.2878710000000003E-2</v>
      </c>
      <c r="HJ84">
        <v>0.6003927</v>
      </c>
      <c r="HK84">
        <v>18.350989999999999</v>
      </c>
      <c r="HL84" s="1">
        <v>2.6095429999999998E-4</v>
      </c>
      <c r="HM84">
        <v>8.8184559999999995E-2</v>
      </c>
      <c r="HN84">
        <v>0.60041719999999998</v>
      </c>
      <c r="HO84">
        <v>18.418849999999999</v>
      </c>
      <c r="HP84" s="1">
        <v>2.4852430000000002E-4</v>
      </c>
      <c r="HQ84">
        <v>8.3831030000000001E-2</v>
      </c>
      <c r="HR84">
        <v>0.6004121</v>
      </c>
      <c r="HS84">
        <v>18.89723</v>
      </c>
      <c r="HT84" s="1">
        <v>2.3689760000000001E-4</v>
      </c>
      <c r="HU84">
        <v>7.9791000000000001E-2</v>
      </c>
      <c r="HV84">
        <v>0.60039310000000001</v>
      </c>
      <c r="HW84">
        <v>19.237210000000001</v>
      </c>
      <c r="HX84" s="1">
        <v>2.259172E-4</v>
      </c>
      <c r="HY84">
        <v>7.6002239999999999E-2</v>
      </c>
      <c r="HZ84">
        <v>0.60039670000000001</v>
      </c>
      <c r="IA84">
        <v>19.3934</v>
      </c>
      <c r="IB84" s="1">
        <v>2.1546059999999999E-4</v>
      </c>
      <c r="IC84">
        <v>7.2416519999999998E-2</v>
      </c>
      <c r="ID84">
        <v>0.60039319999999996</v>
      </c>
      <c r="IE84">
        <v>19.46048</v>
      </c>
      <c r="IF84" s="1">
        <v>2.055599E-4</v>
      </c>
      <c r="IG84">
        <v>6.9036470000000003E-2</v>
      </c>
      <c r="IH84">
        <v>0.60039439999999999</v>
      </c>
      <c r="II84">
        <v>19.14509</v>
      </c>
      <c r="IJ84" s="1">
        <v>1.962655E-4</v>
      </c>
      <c r="IK84">
        <v>6.5875310000000006E-2</v>
      </c>
      <c r="IL84">
        <v>0.60039039999999999</v>
      </c>
      <c r="IM84">
        <v>18.829360000000001</v>
      </c>
      <c r="IN84" s="1">
        <v>1.8757220000000001E-4</v>
      </c>
      <c r="IO84">
        <v>6.2929529999999997E-2</v>
      </c>
      <c r="IP84">
        <v>0.60039450000000005</v>
      </c>
      <c r="IQ84">
        <v>18.54438</v>
      </c>
      <c r="IR84" s="1">
        <v>1.7934029999999999E-4</v>
      </c>
      <c r="IS84">
        <v>6.0153039999999998E-2</v>
      </c>
      <c r="IT84">
        <v>0.60039290000000001</v>
      </c>
      <c r="IU84">
        <v>18.418589999999998</v>
      </c>
      <c r="IV84" s="1">
        <v>1.7153099999999999E-4</v>
      </c>
      <c r="IW84">
        <v>5.7518189999999997E-2</v>
      </c>
      <c r="IX84">
        <v>0.6003986</v>
      </c>
      <c r="IY84">
        <v>18.64049</v>
      </c>
      <c r="IZ84" s="1">
        <v>1.6416630000000001E-4</v>
      </c>
      <c r="JA84">
        <v>5.5036950000000001E-2</v>
      </c>
      <c r="JB84">
        <v>0.60040939999999998</v>
      </c>
      <c r="JC84">
        <v>18.4696</v>
      </c>
      <c r="JD84" s="1">
        <v>1.572004E-4</v>
      </c>
      <c r="JE84">
        <v>5.2695840000000001E-2</v>
      </c>
      <c r="JF84">
        <v>0.60038670000000005</v>
      </c>
      <c r="JG84">
        <v>18.358499999999999</v>
      </c>
      <c r="JH84" s="1">
        <v>1.5062990000000001E-4</v>
      </c>
      <c r="JI84">
        <v>5.0488379999999999E-2</v>
      </c>
      <c r="JJ84">
        <v>0.60039920000000002</v>
      </c>
      <c r="JK84">
        <v>17.89959</v>
      </c>
      <c r="JL84" s="1">
        <v>1.4440979999999999E-4</v>
      </c>
      <c r="JM84">
        <v>4.840034E-2</v>
      </c>
      <c r="JN84">
        <v>0.60039480000000001</v>
      </c>
      <c r="JO84">
        <v>17.522169999999999</v>
      </c>
      <c r="JP84" s="1">
        <v>1.384949E-4</v>
      </c>
      <c r="JQ84">
        <v>4.6418670000000002E-2</v>
      </c>
      <c r="JR84">
        <v>0.60039719999999996</v>
      </c>
      <c r="JS84">
        <v>17.260249999999999</v>
      </c>
      <c r="JT84" s="1">
        <v>1.3284930000000001E-4</v>
      </c>
      <c r="JU84">
        <v>4.4526419999999997E-2</v>
      </c>
      <c r="JV84">
        <v>0.60041370000000005</v>
      </c>
      <c r="JW84">
        <v>17.264559999999999</v>
      </c>
      <c r="JX84" s="1">
        <v>1.2750810000000001E-4</v>
      </c>
      <c r="JY84">
        <v>4.273213E-2</v>
      </c>
      <c r="JZ84">
        <v>0.60041199999999995</v>
      </c>
      <c r="KA84">
        <v>17.46</v>
      </c>
      <c r="KB84" s="1">
        <v>1.2248519999999999E-4</v>
      </c>
      <c r="KC84">
        <v>4.1043259999999998E-2</v>
      </c>
      <c r="KD84">
        <v>0.60039640000000005</v>
      </c>
      <c r="KE84">
        <v>18.2318</v>
      </c>
      <c r="KF84" s="1">
        <v>1.17698E-4</v>
      </c>
      <c r="KG84">
        <v>3.9438899999999999E-2</v>
      </c>
      <c r="KH84">
        <v>0.60038219999999998</v>
      </c>
      <c r="KI84">
        <v>18.579840000000001</v>
      </c>
      <c r="KJ84" s="1">
        <v>1.131448E-4</v>
      </c>
      <c r="KK84">
        <v>3.7914070000000001E-2</v>
      </c>
      <c r="KL84">
        <v>0.60034900000000002</v>
      </c>
      <c r="KM84">
        <v>18.942260000000001</v>
      </c>
      <c r="KN84" s="1">
        <v>1.088072E-4</v>
      </c>
      <c r="KO84">
        <v>3.6463229999999999E-2</v>
      </c>
      <c r="KP84">
        <v>0.60025289999999998</v>
      </c>
      <c r="KQ84">
        <v>19.096489999999999</v>
      </c>
      <c r="KR84" s="1">
        <v>1.0466119999999999E-4</v>
      </c>
      <c r="KS84">
        <v>3.5078489999999997E-2</v>
      </c>
      <c r="KT84">
        <v>0.6001341</v>
      </c>
      <c r="KU84">
        <v>18.982530000000001</v>
      </c>
      <c r="KV84" s="1">
        <v>1.0071799999999999E-4</v>
      </c>
      <c r="KW84">
        <v>3.3763439999999999E-2</v>
      </c>
      <c r="KX84">
        <v>0.59994619999999999</v>
      </c>
      <c r="KY84">
        <v>18.77009</v>
      </c>
      <c r="KZ84" s="1">
        <v>9.7191189999999998E-5</v>
      </c>
      <c r="LA84">
        <v>3.2581980000000003E-2</v>
      </c>
      <c r="LB84">
        <v>0.59971750000000001</v>
      </c>
      <c r="LC84">
        <v>18.46312</v>
      </c>
      <c r="LD84" s="1">
        <v>9.4639060000000004E-5</v>
      </c>
      <c r="LE84">
        <v>3.1720980000000003E-2</v>
      </c>
      <c r="LF84">
        <v>0.59947910000000004</v>
      </c>
      <c r="LG84">
        <v>18.228590000000001</v>
      </c>
      <c r="LH84" s="1">
        <v>9.3220720000000001E-5</v>
      </c>
      <c r="LI84">
        <v>3.1241479999999999E-2</v>
      </c>
      <c r="LJ84">
        <v>0.59923369999999998</v>
      </c>
      <c r="LK84">
        <v>18.438600000000001</v>
      </c>
      <c r="LL84" s="1">
        <v>9.2170269999999999E-5</v>
      </c>
      <c r="LM84">
        <v>3.0904609999999999E-2</v>
      </c>
      <c r="LN84">
        <v>0.59900109999999995</v>
      </c>
      <c r="LO84">
        <v>18.446079999999998</v>
      </c>
      <c r="LP84" s="1">
        <v>9.071614E-5</v>
      </c>
      <c r="LQ84">
        <v>3.0437329999999999E-2</v>
      </c>
      <c r="LR84">
        <v>0.59877849999999999</v>
      </c>
      <c r="LS84">
        <v>18.711110000000001</v>
      </c>
      <c r="LT84" s="1">
        <v>8.8617740000000006E-5</v>
      </c>
      <c r="LU84">
        <v>2.9754300000000001E-2</v>
      </c>
      <c r="LV84">
        <v>0.59859779999999996</v>
      </c>
      <c r="LW84">
        <v>19.18703</v>
      </c>
      <c r="LX84" s="1">
        <v>8.6047270000000003E-5</v>
      </c>
      <c r="LY84">
        <v>2.89079E-2</v>
      </c>
      <c r="LZ84">
        <v>0.59844509999999995</v>
      </c>
      <c r="MA84">
        <v>19.318490000000001</v>
      </c>
      <c r="MB84" s="1">
        <v>8.3216949999999996E-5</v>
      </c>
      <c r="MC84">
        <v>2.7970060000000001E-2</v>
      </c>
      <c r="MD84">
        <v>0.59837419999999997</v>
      </c>
      <c r="ME84">
        <v>19.32469</v>
      </c>
      <c r="MF84" s="1">
        <v>8.0147170000000002E-5</v>
      </c>
      <c r="MG84">
        <v>2.6947490000000001E-2</v>
      </c>
      <c r="MH84">
        <v>0.59829920000000003</v>
      </c>
      <c r="MI84">
        <v>19.364360000000001</v>
      </c>
      <c r="MJ84" s="1">
        <v>7.6500970000000003E-5</v>
      </c>
      <c r="MK84">
        <v>2.573924E-2</v>
      </c>
      <c r="ML84">
        <v>0.59827109999999994</v>
      </c>
      <c r="MM84">
        <v>19.682739999999999</v>
      </c>
      <c r="MN84" s="1">
        <v>7.2188490000000001E-5</v>
      </c>
      <c r="MO84">
        <v>2.4302890000000001E-2</v>
      </c>
      <c r="MP84">
        <v>0.5982499</v>
      </c>
      <c r="MQ84">
        <v>20.251349999999999</v>
      </c>
      <c r="MR84" s="1">
        <v>6.7779669999999995E-5</v>
      </c>
      <c r="MS84">
        <v>2.2820440000000001E-2</v>
      </c>
      <c r="MT84">
        <v>0.59821049999999998</v>
      </c>
      <c r="MU84">
        <v>20.610959999999999</v>
      </c>
      <c r="MV84" s="1">
        <v>6.3918490000000001E-5</v>
      </c>
      <c r="MW84">
        <v>2.151142E-2</v>
      </c>
      <c r="MX84">
        <v>0.59810370000000002</v>
      </c>
      <c r="MY84">
        <v>20.899439999999998</v>
      </c>
      <c r="MZ84" s="1">
        <v>6.0740640000000002E-5</v>
      </c>
      <c r="NA84">
        <v>2.0437650000000002E-2</v>
      </c>
      <c r="NB84">
        <v>0.5979255</v>
      </c>
      <c r="NC84">
        <v>21.116499999999998</v>
      </c>
      <c r="ND84" s="1">
        <v>5.8096249999999998E-5</v>
      </c>
      <c r="NE84">
        <v>1.9546899999999999E-2</v>
      </c>
      <c r="NF84">
        <v>0.59764709999999999</v>
      </c>
      <c r="NG84">
        <v>20.794409999999999</v>
      </c>
      <c r="NH84" s="1">
        <v>5.5817389999999998E-5</v>
      </c>
      <c r="NI84">
        <v>1.878343E-2</v>
      </c>
      <c r="NJ84">
        <v>0.59727470000000005</v>
      </c>
      <c r="NK84">
        <v>20.292760000000001</v>
      </c>
      <c r="NL84" s="1">
        <v>5.4016920000000003E-5</v>
      </c>
      <c r="NM84">
        <v>1.8176680000000001E-2</v>
      </c>
      <c r="NN84">
        <v>0.59684630000000005</v>
      </c>
      <c r="NO84">
        <v>19.89791</v>
      </c>
      <c r="NP84" s="1">
        <v>5.3247E-5</v>
      </c>
      <c r="NQ84">
        <v>1.7907670000000001E-2</v>
      </c>
      <c r="NR84">
        <v>0.59635490000000002</v>
      </c>
      <c r="NS84">
        <v>19.732679999999998</v>
      </c>
      <c r="NT84" s="1">
        <v>5.3672460000000002E-5</v>
      </c>
      <c r="NU84">
        <v>1.8047649999999998E-2</v>
      </c>
      <c r="NV84">
        <v>0.59582559999999996</v>
      </c>
      <c r="NW84">
        <v>19.877600000000001</v>
      </c>
      <c r="NX84" s="1">
        <v>5.4503380000000003E-5</v>
      </c>
      <c r="NY84">
        <v>1.834187E-2</v>
      </c>
      <c r="NZ84">
        <v>0.59533139999999996</v>
      </c>
      <c r="OA84">
        <v>20.049880000000002</v>
      </c>
      <c r="OB84" s="1">
        <v>5.4817890000000002E-5</v>
      </c>
      <c r="OC84">
        <v>1.8474109999999998E-2</v>
      </c>
      <c r="OD84">
        <v>0.59487129999999999</v>
      </c>
      <c r="OE84">
        <v>19.890139999999999</v>
      </c>
      <c r="OF84" s="1">
        <v>5.4323190000000001E-5</v>
      </c>
      <c r="OG84">
        <v>1.8331879999999998E-2</v>
      </c>
      <c r="OH84">
        <v>0.59449850000000004</v>
      </c>
      <c r="OI84">
        <v>19.578150000000001</v>
      </c>
      <c r="OJ84" s="1">
        <v>5.3191179999999998E-5</v>
      </c>
      <c r="OK84">
        <v>1.7967520000000001E-2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0.81602280000000005</v>
      </c>
      <c r="G85">
        <v>17.42475</v>
      </c>
      <c r="H85" s="1">
        <v>5.7713299999999997E-30</v>
      </c>
      <c r="I85" s="1">
        <v>1.74584E-27</v>
      </c>
      <c r="J85">
        <v>0.81551609999999997</v>
      </c>
      <c r="K85">
        <v>17.054790000000001</v>
      </c>
      <c r="L85" s="1">
        <v>4.330555E-16</v>
      </c>
      <c r="M85" s="1">
        <v>1.2998130000000001E-13</v>
      </c>
      <c r="N85">
        <v>0.81508420000000004</v>
      </c>
      <c r="O85">
        <v>17.055710000000001</v>
      </c>
      <c r="P85" s="1">
        <v>5.5821639999999997E-5</v>
      </c>
      <c r="Q85" s="1">
        <v>1.244642E-2</v>
      </c>
      <c r="R85">
        <v>0.81463969999999997</v>
      </c>
      <c r="S85">
        <v>16.985029999999998</v>
      </c>
      <c r="T85" s="1">
        <v>1.740494</v>
      </c>
      <c r="U85">
        <v>434.64460000000003</v>
      </c>
      <c r="V85">
        <v>0.81418900000000005</v>
      </c>
      <c r="W85">
        <v>16.974319999999999</v>
      </c>
      <c r="X85">
        <v>57.516759999999998</v>
      </c>
      <c r="Y85">
        <v>16029.83</v>
      </c>
      <c r="Z85">
        <v>0.81373810000000002</v>
      </c>
      <c r="AA85">
        <v>16.92802</v>
      </c>
      <c r="AB85">
        <v>141.36150000000001</v>
      </c>
      <c r="AC85">
        <v>42281.3</v>
      </c>
      <c r="AD85">
        <v>0.81325159999999996</v>
      </c>
      <c r="AE85">
        <v>16.767859999999999</v>
      </c>
      <c r="AF85">
        <v>78.330950000000001</v>
      </c>
      <c r="AG85">
        <v>24545.71</v>
      </c>
      <c r="AH85">
        <v>0.81268010000000002</v>
      </c>
      <c r="AI85">
        <v>16.498629999999999</v>
      </c>
      <c r="AJ85">
        <v>17.258949999999999</v>
      </c>
      <c r="AK85">
        <v>5578.6279999999997</v>
      </c>
      <c r="AL85">
        <v>0.8118689</v>
      </c>
      <c r="AM85">
        <v>16.448640000000001</v>
      </c>
      <c r="AN85">
        <v>2.205759</v>
      </c>
      <c r="AO85">
        <v>725.49929999999995</v>
      </c>
      <c r="AP85">
        <v>0.81081099999999995</v>
      </c>
      <c r="AQ85">
        <v>16.26445</v>
      </c>
      <c r="AR85">
        <v>0.25891429999999999</v>
      </c>
      <c r="AS85">
        <v>84.261960000000002</v>
      </c>
      <c r="AT85">
        <v>0.80941390000000002</v>
      </c>
      <c r="AU85">
        <v>16.213159999999998</v>
      </c>
      <c r="AV85">
        <v>7.7484090000000005E-2</v>
      </c>
      <c r="AW85">
        <v>23.910589999999999</v>
      </c>
      <c r="AX85">
        <v>0.80780510000000005</v>
      </c>
      <c r="AY85">
        <v>16.174420000000001</v>
      </c>
      <c r="AZ85">
        <v>6.2509780000000001E-2</v>
      </c>
      <c r="BA85">
        <v>18.88391</v>
      </c>
      <c r="BB85">
        <v>0.80597980000000002</v>
      </c>
      <c r="BC85">
        <v>16.2912</v>
      </c>
      <c r="BD85">
        <v>6.6909339999999998E-2</v>
      </c>
      <c r="BE85">
        <v>20.166160000000001</v>
      </c>
      <c r="BF85">
        <v>0.80421419999999999</v>
      </c>
      <c r="BG85">
        <v>16.282910000000001</v>
      </c>
      <c r="BH85" s="1">
        <v>7.2489540000000005E-2</v>
      </c>
      <c r="BI85">
        <v>21.946110000000001</v>
      </c>
      <c r="BJ85">
        <v>0.80233399999999999</v>
      </c>
      <c r="BK85">
        <v>16.42896</v>
      </c>
      <c r="BL85">
        <v>7.250434E-2</v>
      </c>
      <c r="BM85">
        <v>22.07704</v>
      </c>
      <c r="BN85">
        <v>0.80072929999999998</v>
      </c>
      <c r="BO85">
        <v>16.645520000000001</v>
      </c>
      <c r="BP85" s="1">
        <v>6.7979719999999993E-2</v>
      </c>
      <c r="BQ85">
        <v>20.795929999999998</v>
      </c>
      <c r="BR85">
        <v>0.79909549999999996</v>
      </c>
      <c r="BS85">
        <v>16.861999999999998</v>
      </c>
      <c r="BT85" s="1">
        <v>6.1406469999999998E-2</v>
      </c>
      <c r="BU85">
        <v>18.854430000000001</v>
      </c>
      <c r="BV85">
        <v>0.79714499999999999</v>
      </c>
      <c r="BW85">
        <v>17.08764</v>
      </c>
      <c r="BX85" s="1">
        <v>5.4599870000000002E-2</v>
      </c>
      <c r="BY85">
        <v>16.818829999999998</v>
      </c>
      <c r="BZ85">
        <v>0.79501469999999996</v>
      </c>
      <c r="CA85">
        <v>17.324169999999999</v>
      </c>
      <c r="CB85" s="1">
        <v>4.8185119999999998E-2</v>
      </c>
      <c r="CC85">
        <v>14.8902</v>
      </c>
      <c r="CD85">
        <v>0.79263779999999995</v>
      </c>
      <c r="CE85">
        <v>17.261769999999999</v>
      </c>
      <c r="CF85" s="1">
        <v>4.2356159999999997E-2</v>
      </c>
      <c r="CG85">
        <v>13.13414</v>
      </c>
      <c r="CH85">
        <v>0.79031569999999995</v>
      </c>
      <c r="CI85">
        <v>17.277139999999999</v>
      </c>
      <c r="CJ85" s="1">
        <v>3.7189069999999998E-2</v>
      </c>
      <c r="CK85">
        <v>11.568860000000001</v>
      </c>
      <c r="CL85">
        <v>0.78780070000000002</v>
      </c>
      <c r="CM85">
        <v>17.192990000000002</v>
      </c>
      <c r="CN85" s="1">
        <v>3.2693380000000001E-2</v>
      </c>
      <c r="CO85">
        <v>10.202299999999999</v>
      </c>
      <c r="CP85">
        <v>0.78527899999999995</v>
      </c>
      <c r="CQ85">
        <v>17.060279999999999</v>
      </c>
      <c r="CR85" s="1">
        <v>2.884714E-2</v>
      </c>
      <c r="CS85">
        <v>9.0293720000000004</v>
      </c>
      <c r="CT85">
        <v>0.78266409999999997</v>
      </c>
      <c r="CU85">
        <v>17.134810000000002</v>
      </c>
      <c r="CV85" s="1">
        <v>2.541382E-2</v>
      </c>
      <c r="CW85">
        <v>7.9807620000000004</v>
      </c>
      <c r="CX85">
        <v>0.78083550000000002</v>
      </c>
      <c r="CY85">
        <v>17.19238</v>
      </c>
      <c r="CZ85" s="1">
        <v>2.225456E-2</v>
      </c>
      <c r="DA85">
        <v>7.0088999999999997</v>
      </c>
      <c r="DB85">
        <v>0.77892649999999997</v>
      </c>
      <c r="DC85">
        <v>17.071490000000001</v>
      </c>
      <c r="DD85" s="1">
        <v>1.940592E-2</v>
      </c>
      <c r="DE85">
        <v>6.1267690000000004</v>
      </c>
      <c r="DF85">
        <v>0.77604839999999997</v>
      </c>
      <c r="DG85">
        <v>16.97662</v>
      </c>
      <c r="DH85" s="1">
        <v>1.6897240000000001E-2</v>
      </c>
      <c r="DI85">
        <v>5.3488889999999998</v>
      </c>
      <c r="DJ85">
        <v>0.77282859999999998</v>
      </c>
      <c r="DK85">
        <v>16.782229999999998</v>
      </c>
      <c r="DL85" s="1">
        <v>1.4715489999999999E-2</v>
      </c>
      <c r="DM85">
        <v>4.6722770000000002</v>
      </c>
      <c r="DN85">
        <v>0.76933620000000003</v>
      </c>
      <c r="DO85">
        <v>16.905550000000002</v>
      </c>
      <c r="DP85" s="1">
        <v>1.2792380000000001E-2</v>
      </c>
      <c r="DQ85">
        <v>4.0758809999999999</v>
      </c>
      <c r="DR85">
        <v>0.7658701</v>
      </c>
      <c r="DS85">
        <v>16.89415</v>
      </c>
      <c r="DT85" s="1">
        <v>1.1101450000000001E-2</v>
      </c>
      <c r="DU85">
        <v>3.5481699999999998</v>
      </c>
      <c r="DV85">
        <v>0.76248039999999995</v>
      </c>
      <c r="DW85">
        <v>16.942910000000001</v>
      </c>
      <c r="DX85" s="1">
        <v>9.6379429999999995E-3</v>
      </c>
      <c r="DY85">
        <v>3.088991</v>
      </c>
      <c r="DZ85">
        <v>0.75892179999999998</v>
      </c>
      <c r="EA85">
        <v>17.227810000000002</v>
      </c>
      <c r="EB85" s="1">
        <v>8.3782279999999997E-3</v>
      </c>
      <c r="EC85">
        <v>2.6930999999999998</v>
      </c>
      <c r="ED85">
        <v>0.75618540000000001</v>
      </c>
      <c r="EE85">
        <v>17.49541</v>
      </c>
      <c r="EF85" s="1">
        <v>7.2795259999999997E-3</v>
      </c>
      <c r="EG85">
        <v>2.3456800000000002</v>
      </c>
      <c r="EH85">
        <v>0.75359330000000002</v>
      </c>
      <c r="EI85">
        <v>17.652850000000001</v>
      </c>
      <c r="EJ85" s="1">
        <v>6.3105280000000001E-3</v>
      </c>
      <c r="EK85">
        <v>2.0375960000000002</v>
      </c>
      <c r="EL85">
        <v>0.7491099</v>
      </c>
      <c r="EM85">
        <v>17.703130000000002</v>
      </c>
      <c r="EN85" s="1">
        <v>5.4625560000000004E-3</v>
      </c>
      <c r="EO85">
        <v>1.7674460000000001</v>
      </c>
      <c r="EP85">
        <v>0.74487040000000004</v>
      </c>
      <c r="EQ85">
        <v>17.60699</v>
      </c>
      <c r="ER85" s="1">
        <v>4.7163600000000002E-3</v>
      </c>
      <c r="ES85">
        <v>1.529161</v>
      </c>
      <c r="ET85">
        <v>0.7416857</v>
      </c>
      <c r="EU85">
        <v>17.505210000000002</v>
      </c>
      <c r="EV85" s="1">
        <v>4.0320390000000003E-3</v>
      </c>
      <c r="EW85">
        <v>1.3092220000000001</v>
      </c>
      <c r="EX85">
        <v>0.73943210000000004</v>
      </c>
      <c r="EY85">
        <v>17.479299999999999</v>
      </c>
      <c r="EZ85" s="1">
        <v>3.3186800000000001E-3</v>
      </c>
      <c r="FA85">
        <v>1.079701</v>
      </c>
      <c r="FB85">
        <v>0.73798850000000005</v>
      </c>
      <c r="FC85">
        <v>17.557269999999999</v>
      </c>
      <c r="FD85" s="1">
        <v>2.543731E-3</v>
      </c>
      <c r="FE85">
        <v>0.82918999999999998</v>
      </c>
      <c r="FF85">
        <v>0.73709400000000003</v>
      </c>
      <c r="FG85">
        <v>18.182469999999999</v>
      </c>
      <c r="FH85" s="1">
        <v>1.812162E-3</v>
      </c>
      <c r="FI85">
        <v>0.59107430000000005</v>
      </c>
      <c r="FJ85">
        <v>0.73652910000000005</v>
      </c>
      <c r="FK85">
        <v>18.550879999999999</v>
      </c>
      <c r="FL85" s="1">
        <v>1.247302E-3</v>
      </c>
      <c r="FM85">
        <v>0.40596759999999998</v>
      </c>
      <c r="FN85">
        <v>0.73619590000000001</v>
      </c>
      <c r="FO85">
        <v>18.950279999999999</v>
      </c>
      <c r="FP85" s="1">
        <v>8.7838930000000003E-4</v>
      </c>
      <c r="FQ85">
        <v>0.28449180000000002</v>
      </c>
      <c r="FR85">
        <v>0.7360061</v>
      </c>
      <c r="FS85">
        <v>19.0974</v>
      </c>
      <c r="FT85" s="1">
        <v>6.6134150000000003E-4</v>
      </c>
      <c r="FU85">
        <v>0.21279000000000001</v>
      </c>
      <c r="FV85">
        <v>0.73593260000000005</v>
      </c>
      <c r="FW85">
        <v>18.86711</v>
      </c>
      <c r="FX85" s="1">
        <v>5.3767759999999996E-4</v>
      </c>
      <c r="FY85">
        <v>0.17188010000000001</v>
      </c>
      <c r="FZ85">
        <v>0.73585639999999997</v>
      </c>
      <c r="GA85">
        <v>18.46698</v>
      </c>
      <c r="GB85" s="1">
        <v>4.6503000000000001E-4</v>
      </c>
      <c r="GC85">
        <v>0.14781939999999999</v>
      </c>
      <c r="GD85">
        <v>0.73582619999999999</v>
      </c>
      <c r="GE85">
        <v>18.1496</v>
      </c>
      <c r="GF85" s="1">
        <v>4.1885039999999999E-4</v>
      </c>
      <c r="GG85">
        <v>0.13250039999999999</v>
      </c>
      <c r="GH85">
        <v>0.73581090000000005</v>
      </c>
      <c r="GI85">
        <v>18.174499999999998</v>
      </c>
      <c r="GJ85" s="1">
        <v>3.863475E-4</v>
      </c>
      <c r="GK85">
        <v>0.1216911</v>
      </c>
      <c r="GL85">
        <v>0.73580279999999998</v>
      </c>
      <c r="GM85">
        <v>18.697189999999999</v>
      </c>
      <c r="GN85" s="1">
        <v>3.6124239999999998E-4</v>
      </c>
      <c r="GO85">
        <v>0.1133256</v>
      </c>
      <c r="GP85">
        <v>0.73578690000000002</v>
      </c>
      <c r="GQ85">
        <v>18.884239999999998</v>
      </c>
      <c r="GR85" s="1">
        <v>3.4037999999999999E-4</v>
      </c>
      <c r="GS85">
        <v>0.10637820000000001</v>
      </c>
      <c r="GT85">
        <v>0.73580590000000001</v>
      </c>
      <c r="GU85">
        <v>18.93871</v>
      </c>
      <c r="GV85" s="1">
        <v>3.2209429999999998E-4</v>
      </c>
      <c r="GW85">
        <v>0.10029440000000001</v>
      </c>
      <c r="GX85">
        <v>0.73576529999999996</v>
      </c>
      <c r="GY85">
        <v>18.997450000000001</v>
      </c>
      <c r="GZ85" s="1">
        <v>3.0546680000000001E-4</v>
      </c>
      <c r="HA85">
        <v>9.4802910000000004E-2</v>
      </c>
      <c r="HB85">
        <v>0.73576359999999996</v>
      </c>
      <c r="HC85">
        <v>18.73057</v>
      </c>
      <c r="HD85" s="1">
        <v>2.8998830000000002E-4</v>
      </c>
      <c r="HE85">
        <v>8.9748750000000002E-2</v>
      </c>
      <c r="HF85">
        <v>0.73578759999999999</v>
      </c>
      <c r="HG85">
        <v>18.49689</v>
      </c>
      <c r="HH85" s="1">
        <v>2.7564709999999999E-4</v>
      </c>
      <c r="HI85">
        <v>8.5090849999999996E-2</v>
      </c>
      <c r="HJ85">
        <v>0.73579070000000002</v>
      </c>
      <c r="HK85">
        <v>18.372060000000001</v>
      </c>
      <c r="HL85" s="1">
        <v>2.622592E-4</v>
      </c>
      <c r="HM85">
        <v>8.0782320000000005E-2</v>
      </c>
      <c r="HN85">
        <v>0.73579280000000002</v>
      </c>
      <c r="HO85">
        <v>18.450610000000001</v>
      </c>
      <c r="HP85" s="1">
        <v>2.4973580000000001E-4</v>
      </c>
      <c r="HQ85">
        <v>7.6786629999999995E-2</v>
      </c>
      <c r="HR85">
        <v>0.73578920000000003</v>
      </c>
      <c r="HS85">
        <v>18.989519999999999</v>
      </c>
      <c r="HT85" s="1">
        <v>2.3802759999999999E-4</v>
      </c>
      <c r="HU85">
        <v>7.3078180000000006E-2</v>
      </c>
      <c r="HV85">
        <v>0.73578069999999995</v>
      </c>
      <c r="HW85">
        <v>19.348020000000002</v>
      </c>
      <c r="HX85" s="1">
        <v>2.2698010000000001E-4</v>
      </c>
      <c r="HY85">
        <v>6.960305E-2</v>
      </c>
      <c r="HZ85">
        <v>0.73579170000000005</v>
      </c>
      <c r="IA85">
        <v>19.495930000000001</v>
      </c>
      <c r="IB85" s="1">
        <v>2.1647069999999999E-4</v>
      </c>
      <c r="IC85">
        <v>6.6316929999999996E-2</v>
      </c>
      <c r="ID85">
        <v>0.73579050000000001</v>
      </c>
      <c r="IE85">
        <v>19.553719999999998</v>
      </c>
      <c r="IF85" s="1">
        <v>2.065088E-4</v>
      </c>
      <c r="IG85">
        <v>6.3218410000000003E-2</v>
      </c>
      <c r="IH85">
        <v>0.73578969999999999</v>
      </c>
      <c r="II85">
        <v>19.190169999999998</v>
      </c>
      <c r="IJ85" s="1">
        <v>1.971509E-4</v>
      </c>
      <c r="IK85">
        <v>6.0317820000000001E-2</v>
      </c>
      <c r="IL85">
        <v>0.73578670000000002</v>
      </c>
      <c r="IM85">
        <v>18.858000000000001</v>
      </c>
      <c r="IN85" s="1">
        <v>1.883992E-4</v>
      </c>
      <c r="IO85">
        <v>5.7615069999999997E-2</v>
      </c>
      <c r="IP85">
        <v>0.7357901</v>
      </c>
      <c r="IQ85">
        <v>18.565280000000001</v>
      </c>
      <c r="IR85" s="1">
        <v>1.8012550000000001E-4</v>
      </c>
      <c r="IS85">
        <v>5.5071250000000002E-2</v>
      </c>
      <c r="IT85">
        <v>0.73578829999999995</v>
      </c>
      <c r="IU85">
        <v>18.44725</v>
      </c>
      <c r="IV85" s="1">
        <v>1.7227400000000001E-4</v>
      </c>
      <c r="IW85">
        <v>5.2656189999999999E-2</v>
      </c>
      <c r="IX85">
        <v>0.73579550000000005</v>
      </c>
      <c r="IY85">
        <v>18.72354</v>
      </c>
      <c r="IZ85" s="1">
        <v>1.6486570000000001E-4</v>
      </c>
      <c r="JA85">
        <v>5.0381870000000002E-2</v>
      </c>
      <c r="JB85">
        <v>0.73578489999999996</v>
      </c>
      <c r="JC85">
        <v>18.543810000000001</v>
      </c>
      <c r="JD85" s="1">
        <v>1.578599E-4</v>
      </c>
      <c r="JE85">
        <v>4.8236370000000001E-2</v>
      </c>
      <c r="JF85">
        <v>0.73578310000000002</v>
      </c>
      <c r="JG85">
        <v>18.456910000000001</v>
      </c>
      <c r="JH85" s="1">
        <v>1.5125309999999999E-4</v>
      </c>
      <c r="JI85">
        <v>4.6211830000000002E-2</v>
      </c>
      <c r="JJ85">
        <v>0.73578909999999997</v>
      </c>
      <c r="JK85">
        <v>17.983920000000001</v>
      </c>
      <c r="JL85" s="1">
        <v>1.45E-4</v>
      </c>
      <c r="JM85">
        <v>4.4298909999999997E-2</v>
      </c>
      <c r="JN85">
        <v>0.73579260000000002</v>
      </c>
      <c r="JO85">
        <v>17.60643</v>
      </c>
      <c r="JP85" s="1">
        <v>1.3905619999999999E-4</v>
      </c>
      <c r="JQ85">
        <v>4.2484099999999997E-2</v>
      </c>
      <c r="JR85">
        <v>0.73579170000000005</v>
      </c>
      <c r="JS85">
        <v>17.33511</v>
      </c>
      <c r="JT85" s="1">
        <v>1.333862E-4</v>
      </c>
      <c r="JU85">
        <v>4.0751259999999997E-2</v>
      </c>
      <c r="JV85">
        <v>0.73578750000000004</v>
      </c>
      <c r="JW85">
        <v>17.315259999999999</v>
      </c>
      <c r="JX85" s="1">
        <v>1.2801389999999999E-4</v>
      </c>
      <c r="JY85">
        <v>3.9107000000000003E-2</v>
      </c>
      <c r="JZ85">
        <v>0.73578920000000003</v>
      </c>
      <c r="KA85">
        <v>17.487369999999999</v>
      </c>
      <c r="KB85" s="1">
        <v>1.2296289999999999E-4</v>
      </c>
      <c r="KC85">
        <v>3.7559509999999997E-2</v>
      </c>
      <c r="KD85">
        <v>0.73578699999999997</v>
      </c>
      <c r="KE85">
        <v>18.304020000000001</v>
      </c>
      <c r="KF85" s="1">
        <v>1.181521E-4</v>
      </c>
      <c r="KG85">
        <v>3.6089070000000001E-2</v>
      </c>
      <c r="KH85">
        <v>0.73577559999999997</v>
      </c>
      <c r="KI85">
        <v>18.628250000000001</v>
      </c>
      <c r="KJ85" s="1">
        <v>1.135757E-4</v>
      </c>
      <c r="KK85">
        <v>3.4692399999999998E-2</v>
      </c>
      <c r="KL85">
        <v>0.7357245</v>
      </c>
      <c r="KM85">
        <v>18.999549999999999</v>
      </c>
      <c r="KN85" s="1">
        <v>1.092185E-4</v>
      </c>
      <c r="KO85">
        <v>3.3363820000000002E-2</v>
      </c>
      <c r="KP85">
        <v>0.73562709999999998</v>
      </c>
      <c r="KQ85">
        <v>19.15137</v>
      </c>
      <c r="KR85" s="1">
        <v>1.0505389999999999E-4</v>
      </c>
      <c r="KS85">
        <v>3.2094669999999999E-2</v>
      </c>
      <c r="KT85">
        <v>0.73545499999999997</v>
      </c>
      <c r="KU85">
        <v>19.006039999999999</v>
      </c>
      <c r="KV85" s="1">
        <v>1.0108800000000001E-4</v>
      </c>
      <c r="KW85">
        <v>3.0888410000000002E-2</v>
      </c>
      <c r="KX85">
        <v>0.73526040000000004</v>
      </c>
      <c r="KY85">
        <v>18.795660000000002</v>
      </c>
      <c r="KZ85" s="1">
        <v>9.7502059999999993E-5</v>
      </c>
      <c r="LA85">
        <v>2.9793529999999999E-2</v>
      </c>
      <c r="LB85">
        <v>0.73498059999999998</v>
      </c>
      <c r="LC85">
        <v>18.499020000000002</v>
      </c>
      <c r="LD85" s="1">
        <v>9.4833459999999996E-5</v>
      </c>
      <c r="LE85">
        <v>2.8973260000000001E-2</v>
      </c>
      <c r="LF85">
        <v>0.7347224</v>
      </c>
      <c r="LG85">
        <v>18.290140000000001</v>
      </c>
      <c r="LH85" s="1">
        <v>9.3325249999999996E-5</v>
      </c>
      <c r="LI85">
        <v>2.8507169999999998E-2</v>
      </c>
      <c r="LJ85">
        <v>0.73440839999999996</v>
      </c>
      <c r="LK85">
        <v>18.56428</v>
      </c>
      <c r="LL85" s="1">
        <v>9.2277680000000005E-5</v>
      </c>
      <c r="LM85">
        <v>2.819839E-2</v>
      </c>
      <c r="LN85">
        <v>0.73409780000000002</v>
      </c>
      <c r="LO85">
        <v>18.550370000000001</v>
      </c>
      <c r="LP85" s="1">
        <v>9.0881820000000003E-5</v>
      </c>
      <c r="LQ85">
        <v>2.7787369999999999E-2</v>
      </c>
      <c r="LR85">
        <v>0.73381529999999995</v>
      </c>
      <c r="LS85">
        <v>18.81495</v>
      </c>
      <c r="LT85" s="1">
        <v>8.8841430000000002E-5</v>
      </c>
      <c r="LU85">
        <v>2.7180010000000001E-2</v>
      </c>
      <c r="LV85">
        <v>0.73359200000000002</v>
      </c>
      <c r="LW85">
        <v>19.30021</v>
      </c>
      <c r="LX85" s="1">
        <v>8.6308440000000005E-5</v>
      </c>
      <c r="LY85">
        <v>2.6418730000000001E-2</v>
      </c>
      <c r="LZ85">
        <v>0.73340819999999995</v>
      </c>
      <c r="MA85">
        <v>19.366520000000001</v>
      </c>
      <c r="MB85" s="1">
        <v>8.3498010000000007E-5</v>
      </c>
      <c r="MC85">
        <v>2.556864E-2</v>
      </c>
      <c r="MD85">
        <v>0.73329480000000002</v>
      </c>
      <c r="ME85">
        <v>19.32536</v>
      </c>
      <c r="MF85" s="1">
        <v>8.0461600000000002E-5</v>
      </c>
      <c r="MG85">
        <v>2.4646040000000001E-2</v>
      </c>
      <c r="MH85">
        <v>0.73323170000000004</v>
      </c>
      <c r="MI85">
        <v>19.357199999999999</v>
      </c>
      <c r="MJ85" s="1">
        <v>7.6885419999999995E-5</v>
      </c>
      <c r="MK85">
        <v>2.3564140000000001E-2</v>
      </c>
      <c r="ML85">
        <v>0.733151</v>
      </c>
      <c r="MM85">
        <v>19.719360000000002</v>
      </c>
      <c r="MN85" s="1">
        <v>7.2622999999999999E-5</v>
      </c>
      <c r="MO85">
        <v>2.2270450000000001E-2</v>
      </c>
      <c r="MP85">
        <v>0.73311230000000005</v>
      </c>
      <c r="MQ85">
        <v>20.353470000000002</v>
      </c>
      <c r="MR85" s="1">
        <v>6.8192109999999994E-5</v>
      </c>
      <c r="MS85">
        <v>2.091368E-2</v>
      </c>
      <c r="MT85">
        <v>0.73308050000000002</v>
      </c>
      <c r="MU85">
        <v>20.710080000000001</v>
      </c>
      <c r="MV85" s="1">
        <v>6.4265969999999996E-5</v>
      </c>
      <c r="MW85">
        <v>1.9702399999999998E-2</v>
      </c>
      <c r="MX85">
        <v>0.73297299999999999</v>
      </c>
      <c r="MY85">
        <v>20.983309999999999</v>
      </c>
      <c r="MZ85" s="1">
        <v>6.1024630000000001E-5</v>
      </c>
      <c r="NA85">
        <v>1.8704599999999998E-2</v>
      </c>
      <c r="NB85">
        <v>0.73277159999999997</v>
      </c>
      <c r="NC85">
        <v>21.206949999999999</v>
      </c>
      <c r="ND85" s="1">
        <v>5.833621E-5</v>
      </c>
      <c r="NE85">
        <v>1.787915E-2</v>
      </c>
      <c r="NF85">
        <v>0.73242569999999996</v>
      </c>
      <c r="NG85">
        <v>20.864940000000001</v>
      </c>
      <c r="NH85" s="1">
        <v>5.6023280000000001E-5</v>
      </c>
      <c r="NI85">
        <v>1.7172300000000001E-2</v>
      </c>
      <c r="NJ85">
        <v>0.73197990000000002</v>
      </c>
      <c r="NK85">
        <v>20.357700000000001</v>
      </c>
      <c r="NL85" s="1">
        <v>5.41586E-5</v>
      </c>
      <c r="NM85">
        <v>1.6600210000000001E-2</v>
      </c>
      <c r="NN85">
        <v>0.73144750000000003</v>
      </c>
      <c r="NO85">
        <v>19.947230000000001</v>
      </c>
      <c r="NP85" s="1">
        <v>5.3265220000000001E-5</v>
      </c>
      <c r="NQ85">
        <v>1.631809E-2</v>
      </c>
      <c r="NR85">
        <v>0.73088500000000001</v>
      </c>
      <c r="NS85">
        <v>19.764189999999999</v>
      </c>
      <c r="NT85" s="1">
        <v>5.3595889999999999E-5</v>
      </c>
      <c r="NU85">
        <v>1.6414890000000001E-2</v>
      </c>
      <c r="NV85">
        <v>0.73021720000000001</v>
      </c>
      <c r="NW85">
        <v>19.943159999999999</v>
      </c>
      <c r="NX85" s="1">
        <v>5.4429370000000002E-5</v>
      </c>
      <c r="NY85">
        <v>1.668004E-2</v>
      </c>
      <c r="NZ85">
        <v>0.72962700000000003</v>
      </c>
      <c r="OA85">
        <v>20.151910000000001</v>
      </c>
      <c r="OB85" s="1">
        <v>5.4817719999999997E-5</v>
      </c>
      <c r="OC85">
        <v>1.6819270000000001E-2</v>
      </c>
      <c r="OD85">
        <v>0.72902560000000005</v>
      </c>
      <c r="OE85">
        <v>19.984559999999998</v>
      </c>
      <c r="OF85" s="1">
        <v>5.4399520000000001E-5</v>
      </c>
      <c r="OG85" s="1">
        <v>1.670992E-2</v>
      </c>
      <c r="OH85">
        <v>0.72854779999999997</v>
      </c>
      <c r="OI85">
        <v>19.656140000000001</v>
      </c>
      <c r="OJ85" s="1">
        <v>5.3319300000000003E-5</v>
      </c>
      <c r="OK85" s="1">
        <v>1.6391780000000002E-2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1.043533</v>
      </c>
      <c r="G86">
        <v>17.501519999999999</v>
      </c>
      <c r="H86" s="1">
        <v>4.6947989999999998E-31</v>
      </c>
      <c r="I86" s="1">
        <v>9.2565830000000004E-29</v>
      </c>
      <c r="J86">
        <v>1.042001</v>
      </c>
      <c r="K86">
        <v>17.098410000000001</v>
      </c>
      <c r="L86" s="1">
        <v>6.8479950000000002E-17</v>
      </c>
      <c r="M86" s="1">
        <v>1.338888E-14</v>
      </c>
      <c r="N86">
        <v>1.040565</v>
      </c>
      <c r="O86">
        <v>17.096990000000002</v>
      </c>
      <c r="P86" s="1">
        <v>1.8002259999999999E-5</v>
      </c>
      <c r="Q86" s="1">
        <v>2.658166E-3</v>
      </c>
      <c r="R86">
        <v>1.039158</v>
      </c>
      <c r="S86">
        <v>16.993040000000001</v>
      </c>
      <c r="T86" s="1">
        <v>1.1652210000000001</v>
      </c>
      <c r="U86">
        <v>197.17230000000001</v>
      </c>
      <c r="V86">
        <v>1.037758</v>
      </c>
      <c r="W86">
        <v>16.98734</v>
      </c>
      <c r="X86">
        <v>49.110109999999999</v>
      </c>
      <c r="Y86">
        <v>9049.4959999999992</v>
      </c>
      <c r="Z86">
        <v>1.0363439999999999</v>
      </c>
      <c r="AA86">
        <v>16.942299999999999</v>
      </c>
      <c r="AB86">
        <v>139.98750000000001</v>
      </c>
      <c r="AC86">
        <v>27203.29</v>
      </c>
      <c r="AD86">
        <v>1.03491</v>
      </c>
      <c r="AE86">
        <v>16.794049999999999</v>
      </c>
      <c r="AF86">
        <v>85.469890000000007</v>
      </c>
      <c r="AG86">
        <v>17208.599999999999</v>
      </c>
      <c r="AH86">
        <v>1.0333330000000001</v>
      </c>
      <c r="AI86">
        <v>16.541540000000001</v>
      </c>
      <c r="AJ86">
        <v>20.088989999999999</v>
      </c>
      <c r="AK86">
        <v>4141.7809999999999</v>
      </c>
      <c r="AL86">
        <v>1.031369</v>
      </c>
      <c r="AM86">
        <v>16.51726</v>
      </c>
      <c r="AN86">
        <v>2.6619359999999999</v>
      </c>
      <c r="AO86">
        <v>556.50630000000001</v>
      </c>
      <c r="AP86">
        <v>1.0288580000000001</v>
      </c>
      <c r="AQ86">
        <v>16.309999999999999</v>
      </c>
      <c r="AR86">
        <v>0.30551159999999999</v>
      </c>
      <c r="AS86">
        <v>63.565719999999999</v>
      </c>
      <c r="AT86">
        <v>1.0256320000000001</v>
      </c>
      <c r="AU86">
        <v>16.24511</v>
      </c>
      <c r="AV86">
        <v>8.1576529999999994E-2</v>
      </c>
      <c r="AW86">
        <v>16.32967</v>
      </c>
      <c r="AX86">
        <v>1.021712</v>
      </c>
      <c r="AY86">
        <v>16.186050000000002</v>
      </c>
      <c r="AZ86">
        <v>6.2582109999999996E-2</v>
      </c>
      <c r="BA86">
        <v>12.31622</v>
      </c>
      <c r="BB86">
        <v>1.017253</v>
      </c>
      <c r="BC86">
        <v>16.31166</v>
      </c>
      <c r="BD86">
        <v>6.6354049999999998E-2</v>
      </c>
      <c r="BE86">
        <v>13.02609</v>
      </c>
      <c r="BF86">
        <v>1.0126930000000001</v>
      </c>
      <c r="BG86">
        <v>16.301500000000001</v>
      </c>
      <c r="BH86" s="1">
        <v>7.2200749999999994E-2</v>
      </c>
      <c r="BI86">
        <v>14.219799999999999</v>
      </c>
      <c r="BJ86">
        <v>1.007833</v>
      </c>
      <c r="BK86">
        <v>16.464749999999999</v>
      </c>
      <c r="BL86" s="1">
        <v>7.2696769999999994E-2</v>
      </c>
      <c r="BM86">
        <v>14.38036</v>
      </c>
      <c r="BN86">
        <v>1.002748</v>
      </c>
      <c r="BO86">
        <v>16.710190000000001</v>
      </c>
      <c r="BP86" s="1">
        <v>6.8459069999999997E-2</v>
      </c>
      <c r="BQ86">
        <v>13.59323</v>
      </c>
      <c r="BR86">
        <v>0.99747249999999998</v>
      </c>
      <c r="BS86">
        <v>16.9391</v>
      </c>
      <c r="BT86" s="1">
        <v>6.1962820000000002E-2</v>
      </c>
      <c r="BU86">
        <v>12.34052</v>
      </c>
      <c r="BV86">
        <v>0.99263920000000005</v>
      </c>
      <c r="BW86">
        <v>17.153829999999999</v>
      </c>
      <c r="BX86" s="1">
        <v>5.514968E-2</v>
      </c>
      <c r="BY86">
        <v>11.01726</v>
      </c>
      <c r="BZ86">
        <v>0.987599</v>
      </c>
      <c r="CA86">
        <v>17.370139999999999</v>
      </c>
      <c r="CB86" s="1">
        <v>4.8691989999999997E-2</v>
      </c>
      <c r="CC86">
        <v>9.7604629999999997</v>
      </c>
      <c r="CD86">
        <v>0.98217650000000001</v>
      </c>
      <c r="CE86">
        <v>17.27215</v>
      </c>
      <c r="CF86" s="1">
        <v>4.2813759999999999E-2</v>
      </c>
      <c r="CG86">
        <v>8.6135839999999995</v>
      </c>
      <c r="CH86">
        <v>0.97689320000000002</v>
      </c>
      <c r="CI86">
        <v>17.290679999999998</v>
      </c>
      <c r="CJ86" s="1">
        <v>3.7592510000000003E-2</v>
      </c>
      <c r="CK86">
        <v>7.5881720000000001</v>
      </c>
      <c r="CL86">
        <v>0.97132890000000005</v>
      </c>
      <c r="CM86">
        <v>17.212589999999999</v>
      </c>
      <c r="CN86" s="1">
        <v>3.3043080000000002E-2</v>
      </c>
      <c r="CO86">
        <v>6.6912799999999999</v>
      </c>
      <c r="CP86">
        <v>0.96586850000000002</v>
      </c>
      <c r="CQ86">
        <v>17.091750000000001</v>
      </c>
      <c r="CR86" s="1">
        <v>2.9149850000000001E-2</v>
      </c>
      <c r="CS86">
        <v>5.9200650000000001</v>
      </c>
      <c r="CT86">
        <v>0.96019549999999998</v>
      </c>
      <c r="CU86">
        <v>17.206209999999999</v>
      </c>
      <c r="CV86" s="1">
        <v>2.5693359999999998E-2</v>
      </c>
      <c r="CW86">
        <v>5.2338269999999998</v>
      </c>
      <c r="CX86">
        <v>0.95423780000000002</v>
      </c>
      <c r="CY86">
        <v>17.28481</v>
      </c>
      <c r="CZ86" s="1">
        <v>2.251117E-2</v>
      </c>
      <c r="DA86">
        <v>4.6005070000000003</v>
      </c>
      <c r="DB86">
        <v>0.948631</v>
      </c>
      <c r="DC86">
        <v>17.153770000000002</v>
      </c>
      <c r="DD86" s="1">
        <v>1.9636600000000001E-2</v>
      </c>
      <c r="DE86">
        <v>4.0249280000000001</v>
      </c>
      <c r="DF86">
        <v>0.94336319999999996</v>
      </c>
      <c r="DG86">
        <v>17.040839999999999</v>
      </c>
      <c r="DH86" s="1">
        <v>1.7098840000000001E-2</v>
      </c>
      <c r="DI86">
        <v>3.5200589999999998</v>
      </c>
      <c r="DJ86">
        <v>0.93763110000000005</v>
      </c>
      <c r="DK86">
        <v>16.80395</v>
      </c>
      <c r="DL86" s="1">
        <v>1.4892000000000001E-2</v>
      </c>
      <c r="DM86">
        <v>3.0803479999999999</v>
      </c>
      <c r="DN86">
        <v>0.93148489999999995</v>
      </c>
      <c r="DO86">
        <v>16.923369999999998</v>
      </c>
      <c r="DP86" s="1">
        <v>1.294911E-2</v>
      </c>
      <c r="DQ86">
        <v>2.6927020000000002</v>
      </c>
      <c r="DR86">
        <v>0.92574639999999997</v>
      </c>
      <c r="DS86">
        <v>16.90109</v>
      </c>
      <c r="DT86" s="1">
        <v>1.1239860000000001E-2</v>
      </c>
      <c r="DU86">
        <v>2.3480150000000002</v>
      </c>
      <c r="DV86">
        <v>0.92021560000000002</v>
      </c>
      <c r="DW86">
        <v>16.949809999999999</v>
      </c>
      <c r="DX86" s="1">
        <v>9.7574270000000008E-3</v>
      </c>
      <c r="DY86">
        <v>2.0468630000000001</v>
      </c>
      <c r="DZ86">
        <v>0.91469750000000005</v>
      </c>
      <c r="EA86">
        <v>17.270189999999999</v>
      </c>
      <c r="EB86" s="1">
        <v>8.4823669999999993E-3</v>
      </c>
      <c r="EC86">
        <v>1.7866960000000001</v>
      </c>
      <c r="ED86">
        <v>0.90893060000000003</v>
      </c>
      <c r="EE86">
        <v>17.562670000000001</v>
      </c>
      <c r="EF86" s="1">
        <v>7.3717399999999999E-3</v>
      </c>
      <c r="EG86">
        <v>1.5594060000000001</v>
      </c>
      <c r="EH86">
        <v>0.90363970000000005</v>
      </c>
      <c r="EI86">
        <v>17.72926</v>
      </c>
      <c r="EJ86" s="1">
        <v>6.3929049999999999E-3</v>
      </c>
      <c r="EK86">
        <v>1.3577520000000001</v>
      </c>
      <c r="EL86">
        <v>0.90051879999999995</v>
      </c>
      <c r="EM86">
        <v>17.764559999999999</v>
      </c>
      <c r="EN86" s="1">
        <v>5.5336070000000003E-3</v>
      </c>
      <c r="EO86">
        <v>1.1785680000000001</v>
      </c>
      <c r="EP86">
        <v>0.89771520000000005</v>
      </c>
      <c r="EQ86">
        <v>17.629529999999999</v>
      </c>
      <c r="ER86" s="1">
        <v>4.7797949999999999E-3</v>
      </c>
      <c r="ES86">
        <v>1.0202929999999999</v>
      </c>
      <c r="ET86">
        <v>0.89558850000000001</v>
      </c>
      <c r="EU86">
        <v>17.510179999999998</v>
      </c>
      <c r="EV86" s="1">
        <v>4.0932970000000001E-3</v>
      </c>
      <c r="EW86">
        <v>0.87498770000000003</v>
      </c>
      <c r="EX86">
        <v>0.89410829999999997</v>
      </c>
      <c r="EY86">
        <v>17.497340000000001</v>
      </c>
      <c r="EZ86" s="1">
        <v>3.3860090000000002E-3</v>
      </c>
      <c r="FA86">
        <v>0.72478500000000001</v>
      </c>
      <c r="FB86">
        <v>0.89317690000000005</v>
      </c>
      <c r="FC86">
        <v>17.594370000000001</v>
      </c>
      <c r="FD86" s="1">
        <v>2.6143630000000002E-3</v>
      </c>
      <c r="FE86">
        <v>0.56023920000000005</v>
      </c>
      <c r="FF86">
        <v>0.89259149999999998</v>
      </c>
      <c r="FG86">
        <v>18.264410000000002</v>
      </c>
      <c r="FH86" s="1">
        <v>1.8733020000000001E-3</v>
      </c>
      <c r="FI86">
        <v>0.40147359999999999</v>
      </c>
      <c r="FJ86">
        <v>0.89223330000000001</v>
      </c>
      <c r="FK86">
        <v>18.610130000000002</v>
      </c>
      <c r="FL86" s="1">
        <v>1.290778E-3</v>
      </c>
      <c r="FM86">
        <v>0.27607130000000002</v>
      </c>
      <c r="FN86">
        <v>0.89203940000000004</v>
      </c>
      <c r="FO86">
        <v>18.996839999999999</v>
      </c>
      <c r="FP86" s="1">
        <v>9.0521760000000003E-4</v>
      </c>
      <c r="FQ86">
        <v>0.19279070000000001</v>
      </c>
      <c r="FR86">
        <v>0.89190919999999996</v>
      </c>
      <c r="FS86">
        <v>19.14086</v>
      </c>
      <c r="FT86" s="1">
        <v>6.767686E-4</v>
      </c>
      <c r="FU86">
        <v>0.1433229</v>
      </c>
      <c r="FV86">
        <v>0.89186529999999997</v>
      </c>
      <c r="FW86">
        <v>18.904720000000001</v>
      </c>
      <c r="FX86" s="1">
        <v>5.4656840000000002E-4</v>
      </c>
      <c r="FY86">
        <v>0.11509170000000001</v>
      </c>
      <c r="FZ86">
        <v>0.89182530000000004</v>
      </c>
      <c r="GA86">
        <v>18.49625</v>
      </c>
      <c r="GB86" s="1">
        <v>4.7045479999999998E-4</v>
      </c>
      <c r="GC86">
        <v>9.8556770000000002E-2</v>
      </c>
      <c r="GD86">
        <v>0.89183009999999996</v>
      </c>
      <c r="GE86">
        <v>18.171690000000002</v>
      </c>
      <c r="GF86" s="1">
        <v>4.2249520000000001E-4</v>
      </c>
      <c r="GG86">
        <v>8.8112220000000005E-2</v>
      </c>
      <c r="GH86">
        <v>0.8917834</v>
      </c>
      <c r="GI86">
        <v>18.20478</v>
      </c>
      <c r="GJ86" s="1">
        <v>3.8905690000000002E-4</v>
      </c>
      <c r="GK86">
        <v>8.0803219999999995E-2</v>
      </c>
      <c r="GL86">
        <v>0.89181790000000005</v>
      </c>
      <c r="GM86">
        <v>18.78378</v>
      </c>
      <c r="GN86" s="1">
        <v>3.6342880000000001E-4</v>
      </c>
      <c r="GO86">
        <v>7.518387E-2</v>
      </c>
      <c r="GP86">
        <v>0.89179220000000003</v>
      </c>
      <c r="GQ86">
        <v>18.97813</v>
      </c>
      <c r="GR86" s="1">
        <v>3.4225150000000002E-4</v>
      </c>
      <c r="GS86">
        <v>7.0538950000000003E-2</v>
      </c>
      <c r="GT86">
        <v>0.89178310000000005</v>
      </c>
      <c r="GU86">
        <v>19.024519999999999</v>
      </c>
      <c r="GV86" s="1">
        <v>3.2376779999999998E-4</v>
      </c>
      <c r="GW86">
        <v>6.6488240000000004E-2</v>
      </c>
      <c r="GX86">
        <v>0.89176829999999996</v>
      </c>
      <c r="GY86">
        <v>19.073799999999999</v>
      </c>
      <c r="GZ86" s="1">
        <v>3.07001E-4</v>
      </c>
      <c r="HA86">
        <v>6.2836690000000001E-2</v>
      </c>
      <c r="HB86">
        <v>0.89176370000000005</v>
      </c>
      <c r="HC86">
        <v>18.769079999999999</v>
      </c>
      <c r="HD86" s="1">
        <v>2.914053E-4</v>
      </c>
      <c r="HE86">
        <v>5.9478910000000003E-2</v>
      </c>
      <c r="HF86">
        <v>0.89179969999999997</v>
      </c>
      <c r="HG86">
        <v>18.514679999999998</v>
      </c>
      <c r="HH86" s="1">
        <v>2.7695580000000001E-4</v>
      </c>
      <c r="HI86">
        <v>5.6385820000000003E-2</v>
      </c>
      <c r="HJ86">
        <v>0.89175979999999999</v>
      </c>
      <c r="HK86">
        <v>18.390319999999999</v>
      </c>
      <c r="HL86" s="1">
        <v>2.634782E-4</v>
      </c>
      <c r="HM86">
        <v>5.3526530000000003E-2</v>
      </c>
      <c r="HN86">
        <v>0.89175910000000003</v>
      </c>
      <c r="HO86">
        <v>18.472329999999999</v>
      </c>
      <c r="HP86" s="1">
        <v>2.5086610000000001E-4</v>
      </c>
      <c r="HQ86">
        <v>5.0873670000000003E-2</v>
      </c>
      <c r="HR86">
        <v>0.89175850000000001</v>
      </c>
      <c r="HS86">
        <v>19.06063</v>
      </c>
      <c r="HT86" s="1">
        <v>2.390797E-4</v>
      </c>
      <c r="HU86">
        <v>4.8412040000000003E-2</v>
      </c>
      <c r="HV86">
        <v>0.89175890000000002</v>
      </c>
      <c r="HW86">
        <v>19.43749</v>
      </c>
      <c r="HX86" s="1">
        <v>2.279735E-4</v>
      </c>
      <c r="HY86">
        <v>4.6107670000000003E-2</v>
      </c>
      <c r="HZ86">
        <v>0.89180720000000002</v>
      </c>
      <c r="IA86">
        <v>19.57958</v>
      </c>
      <c r="IB86" s="1">
        <v>2.1741410000000001E-4</v>
      </c>
      <c r="IC86">
        <v>4.3930789999999997E-2</v>
      </c>
      <c r="ID86">
        <v>0.89175729999999997</v>
      </c>
      <c r="IE86">
        <v>19.631869999999999</v>
      </c>
      <c r="IF86" s="1">
        <v>2.0739240000000001E-4</v>
      </c>
      <c r="IG86">
        <v>4.1875049999999997E-2</v>
      </c>
      <c r="IH86">
        <v>0.89176580000000005</v>
      </c>
      <c r="II86">
        <v>19.232309999999998</v>
      </c>
      <c r="IJ86" s="1">
        <v>1.979785E-4</v>
      </c>
      <c r="IK86">
        <v>3.9950760000000002E-2</v>
      </c>
      <c r="IL86">
        <v>0.89176390000000005</v>
      </c>
      <c r="IM86">
        <v>18.882770000000001</v>
      </c>
      <c r="IN86" s="1">
        <v>1.8917240000000001E-4</v>
      </c>
      <c r="IO86">
        <v>3.8157980000000001E-2</v>
      </c>
      <c r="IP86">
        <v>0.89176679999999997</v>
      </c>
      <c r="IQ86">
        <v>18.584219999999998</v>
      </c>
      <c r="IR86" s="1">
        <v>1.808584E-4</v>
      </c>
      <c r="IS86">
        <v>3.6471549999999998E-2</v>
      </c>
      <c r="IT86">
        <v>0.89180320000000002</v>
      </c>
      <c r="IU86">
        <v>18.4681</v>
      </c>
      <c r="IV86" s="1">
        <v>1.7296990000000001E-4</v>
      </c>
      <c r="IW86">
        <v>3.4871180000000002E-2</v>
      </c>
      <c r="IX86">
        <v>0.89176420000000001</v>
      </c>
      <c r="IY86">
        <v>18.787659999999999</v>
      </c>
      <c r="IZ86" s="1">
        <v>1.655173E-4</v>
      </c>
      <c r="JA86">
        <v>3.3362910000000003E-2</v>
      </c>
      <c r="JB86">
        <v>0.89176219999999995</v>
      </c>
      <c r="JC86">
        <v>18.6051</v>
      </c>
      <c r="JD86" s="1">
        <v>1.584744E-4</v>
      </c>
      <c r="JE86">
        <v>3.1940660000000003E-2</v>
      </c>
      <c r="JF86">
        <v>0.89179730000000001</v>
      </c>
      <c r="JG86">
        <v>18.53651</v>
      </c>
      <c r="JH86" s="1">
        <v>1.5183549999999999E-4</v>
      </c>
      <c r="JI86">
        <v>3.059839E-2</v>
      </c>
      <c r="JJ86">
        <v>0.89179540000000002</v>
      </c>
      <c r="JK86">
        <v>18.05705</v>
      </c>
      <c r="JL86" s="1">
        <v>1.4555079999999999E-4</v>
      </c>
      <c r="JM86">
        <v>2.9330640000000002E-2</v>
      </c>
      <c r="JN86">
        <v>0.89176120000000003</v>
      </c>
      <c r="JO86">
        <v>17.67549</v>
      </c>
      <c r="JP86" s="1">
        <v>1.3957809999999999E-4</v>
      </c>
      <c r="JQ86">
        <v>2.8127989999999999E-2</v>
      </c>
      <c r="JR86">
        <v>0.89180590000000004</v>
      </c>
      <c r="JS86">
        <v>17.400539999999999</v>
      </c>
      <c r="JT86" s="1">
        <v>1.338876E-4</v>
      </c>
      <c r="JU86">
        <v>2.6981100000000001E-2</v>
      </c>
      <c r="JV86">
        <v>0.8918005</v>
      </c>
      <c r="JW86">
        <v>17.358219999999999</v>
      </c>
      <c r="JX86" s="1">
        <v>1.284856E-4</v>
      </c>
      <c r="JY86">
        <v>2.589029E-2</v>
      </c>
      <c r="JZ86">
        <v>0.89175890000000002</v>
      </c>
      <c r="KA86">
        <v>17.50836</v>
      </c>
      <c r="KB86" s="1">
        <v>1.2340680000000001E-4</v>
      </c>
      <c r="KC86">
        <v>2.486439E-2</v>
      </c>
      <c r="KD86">
        <v>0.89179370000000002</v>
      </c>
      <c r="KE86">
        <v>18.357749999999999</v>
      </c>
      <c r="KF86" s="1">
        <v>1.185756E-4</v>
      </c>
      <c r="KG86">
        <v>2.3890310000000001E-2</v>
      </c>
      <c r="KH86">
        <v>0.89175179999999998</v>
      </c>
      <c r="KI86">
        <v>18.66873</v>
      </c>
      <c r="KJ86" s="1">
        <v>1.139775E-4</v>
      </c>
      <c r="KK86">
        <v>2.296523E-2</v>
      </c>
      <c r="KL86">
        <v>0.89170859999999996</v>
      </c>
      <c r="KM86">
        <v>19.044</v>
      </c>
      <c r="KN86" s="1">
        <v>1.096012E-4</v>
      </c>
      <c r="KO86">
        <v>2.2084960000000001E-2</v>
      </c>
      <c r="KP86">
        <v>0.89164969999999999</v>
      </c>
      <c r="KQ86">
        <v>19.195329999999998</v>
      </c>
      <c r="KR86" s="1">
        <v>1.054211E-4</v>
      </c>
      <c r="KS86">
        <v>2.1244369999999999E-2</v>
      </c>
      <c r="KT86">
        <v>0.89152920000000002</v>
      </c>
      <c r="KU86">
        <v>19.028580000000002</v>
      </c>
      <c r="KV86" s="1">
        <v>1.014331E-4</v>
      </c>
      <c r="KW86">
        <v>2.0444489999999999E-2</v>
      </c>
      <c r="KX86">
        <v>0.89134709999999995</v>
      </c>
      <c r="KY86">
        <v>18.816230000000001</v>
      </c>
      <c r="KZ86" s="1">
        <v>9.779799E-5</v>
      </c>
      <c r="LA86">
        <v>1.9713620000000001E-2</v>
      </c>
      <c r="LB86">
        <v>0.89115699999999998</v>
      </c>
      <c r="LC86">
        <v>18.52928</v>
      </c>
      <c r="LD86" s="1">
        <v>9.5025180000000005E-5</v>
      </c>
      <c r="LE86">
        <v>1.9154020000000001E-2</v>
      </c>
      <c r="LF86">
        <v>0.89095820000000003</v>
      </c>
      <c r="LG86">
        <v>18.335170000000002</v>
      </c>
      <c r="LH86" s="1">
        <v>9.3427969999999999E-5</v>
      </c>
      <c r="LI86">
        <v>1.8830880000000001E-2</v>
      </c>
      <c r="LJ86">
        <v>0.89069549999999997</v>
      </c>
      <c r="LK86">
        <v>18.66479</v>
      </c>
      <c r="LL86" s="1">
        <v>9.2374690000000001E-5</v>
      </c>
      <c r="LM86">
        <v>1.8625360000000001E-2</v>
      </c>
      <c r="LN86">
        <v>0.89046959999999997</v>
      </c>
      <c r="LO86">
        <v>18.640129999999999</v>
      </c>
      <c r="LP86" s="1">
        <v>9.1030060000000005E-5</v>
      </c>
      <c r="LQ86">
        <v>1.8363270000000001E-2</v>
      </c>
      <c r="LR86">
        <v>0.89027540000000005</v>
      </c>
      <c r="LS86">
        <v>18.897359999999999</v>
      </c>
      <c r="LT86" s="1">
        <v>8.9045470000000004E-5</v>
      </c>
      <c r="LU86">
        <v>1.797232E-2</v>
      </c>
      <c r="LV86">
        <v>0.89008489999999996</v>
      </c>
      <c r="LW86">
        <v>19.392489999999999</v>
      </c>
      <c r="LX86" s="1">
        <v>8.6548909999999995E-5</v>
      </c>
      <c r="LY86">
        <v>1.7477070000000001E-2</v>
      </c>
      <c r="LZ86">
        <v>0.88995650000000004</v>
      </c>
      <c r="MA86">
        <v>19.413979999999999</v>
      </c>
      <c r="MB86" s="1">
        <v>8.3757829999999995E-5</v>
      </c>
      <c r="MC86" s="1">
        <v>1.6919409999999999E-2</v>
      </c>
      <c r="MD86">
        <v>0.88985860000000006</v>
      </c>
      <c r="ME86">
        <v>19.32724</v>
      </c>
      <c r="MF86" s="1">
        <v>8.0749490000000003E-5</v>
      </c>
      <c r="MG86" s="1">
        <v>1.6315699999999999E-2</v>
      </c>
      <c r="MH86">
        <v>0.8898123</v>
      </c>
      <c r="MI86">
        <v>19.349679999999999</v>
      </c>
      <c r="MJ86" s="1">
        <v>7.7236089999999997E-5</v>
      </c>
      <c r="MK86" s="1">
        <v>1.561279E-2</v>
      </c>
      <c r="ML86">
        <v>0.88976350000000004</v>
      </c>
      <c r="MM86">
        <v>19.741679999999999</v>
      </c>
      <c r="MN86" s="1">
        <v>7.302403E-5</v>
      </c>
      <c r="MO86" s="1">
        <v>1.476823E-2</v>
      </c>
      <c r="MP86">
        <v>0.88977799999999996</v>
      </c>
      <c r="MQ86">
        <v>20.43338</v>
      </c>
      <c r="MR86" s="1">
        <v>6.8580050000000001E-5</v>
      </c>
      <c r="MS86" s="1">
        <v>1.387095E-2</v>
      </c>
      <c r="MT86">
        <v>0.88971480000000003</v>
      </c>
      <c r="MU86">
        <v>20.791419999999999</v>
      </c>
      <c r="MV86" s="1">
        <v>6.4594690000000006E-5</v>
      </c>
      <c r="MW86" s="1">
        <v>1.306122E-2</v>
      </c>
      <c r="MX86">
        <v>0.88963409999999998</v>
      </c>
      <c r="MY86">
        <v>21.05095</v>
      </c>
      <c r="MZ86" s="1">
        <v>6.1292599999999997E-5</v>
      </c>
      <c r="NA86" s="1">
        <v>1.2391940000000001E-2</v>
      </c>
      <c r="NB86">
        <v>0.88947969999999998</v>
      </c>
      <c r="NC86">
        <v>21.28313</v>
      </c>
      <c r="ND86" s="1">
        <v>5.8562250000000003E-5</v>
      </c>
      <c r="NE86" s="1">
        <v>1.1839529999999999E-2</v>
      </c>
      <c r="NF86">
        <v>0.88923189999999996</v>
      </c>
      <c r="NG86">
        <v>20.926590000000001</v>
      </c>
      <c r="NH86" s="1">
        <v>5.6217659999999999E-5</v>
      </c>
      <c r="NI86" s="1">
        <v>1.1367250000000001E-2</v>
      </c>
      <c r="NJ86">
        <v>0.88883480000000004</v>
      </c>
      <c r="NK86">
        <v>20.4133</v>
      </c>
      <c r="NL86" s="1">
        <v>5.4297849999999997E-5</v>
      </c>
      <c r="NM86" s="1">
        <v>1.0980210000000001E-2</v>
      </c>
      <c r="NN86">
        <v>0.88846809999999998</v>
      </c>
      <c r="NO86">
        <v>19.990680000000001</v>
      </c>
      <c r="NP86" s="1">
        <v>5.3294609999999997E-5</v>
      </c>
      <c r="NQ86" s="1">
        <v>1.0774890000000001E-2</v>
      </c>
      <c r="NR86">
        <v>0.88797990000000004</v>
      </c>
      <c r="NS86">
        <v>19.790320000000001</v>
      </c>
      <c r="NT86" s="1">
        <v>5.3529729999999999E-5</v>
      </c>
      <c r="NU86" s="1">
        <v>1.0821519999999999E-2</v>
      </c>
      <c r="NV86">
        <v>0.88749</v>
      </c>
      <c r="NW86">
        <v>19.99052</v>
      </c>
      <c r="NX86" s="1">
        <v>5.4357990000000003E-5</v>
      </c>
      <c r="NY86" s="1">
        <v>1.099485E-2</v>
      </c>
      <c r="NZ86">
        <v>0.88700809999999997</v>
      </c>
      <c r="OA86">
        <v>20.237950000000001</v>
      </c>
      <c r="OB86" s="1">
        <v>5.4810779999999999E-5</v>
      </c>
      <c r="OC86" s="1">
        <v>1.109829E-2</v>
      </c>
      <c r="OD86">
        <v>0.8865672</v>
      </c>
      <c r="OE86">
        <v>20.061350000000001</v>
      </c>
      <c r="OF86" s="1">
        <v>5.4464839999999997E-5</v>
      </c>
      <c r="OG86" s="1">
        <v>1.103909E-2</v>
      </c>
      <c r="OH86">
        <v>0.88622869999999998</v>
      </c>
      <c r="OI86">
        <v>19.726839999999999</v>
      </c>
      <c r="OJ86" s="1">
        <v>5.3434830000000001E-5</v>
      </c>
      <c r="OK86" s="1">
        <v>1.0838449999999999E-2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1.0307010000000001</v>
      </c>
      <c r="G87">
        <v>17.578330000000001</v>
      </c>
      <c r="H87" s="1">
        <v>9.7551050000000005E-32</v>
      </c>
      <c r="I87" s="1">
        <v>2.6307909999999999E-29</v>
      </c>
      <c r="J87">
        <v>1.030599</v>
      </c>
      <c r="K87">
        <v>17.1435</v>
      </c>
      <c r="L87" s="1">
        <v>1.5425400000000001E-17</v>
      </c>
      <c r="M87" s="1">
        <v>4.1249159999999999E-15</v>
      </c>
      <c r="N87">
        <v>1.0302579999999999</v>
      </c>
      <c r="O87">
        <v>17.139679999999998</v>
      </c>
      <c r="P87" s="1">
        <v>6.640807E-6</v>
      </c>
      <c r="Q87" s="1">
        <v>1.2056949999999999E-3</v>
      </c>
      <c r="R87">
        <v>1.029876</v>
      </c>
      <c r="S87">
        <v>17.001390000000001</v>
      </c>
      <c r="T87" s="1">
        <v>0.8581474</v>
      </c>
      <c r="U87">
        <v>185.1892</v>
      </c>
      <c r="V87">
        <v>1.029517</v>
      </c>
      <c r="W87">
        <v>17.000209999999999</v>
      </c>
      <c r="X87">
        <v>43.526890000000002</v>
      </c>
      <c r="Y87">
        <v>10636.42</v>
      </c>
      <c r="Z87">
        <v>1.0291349999999999</v>
      </c>
      <c r="AA87">
        <v>16.956130000000002</v>
      </c>
      <c r="AB87">
        <v>138.2131</v>
      </c>
      <c r="AC87">
        <v>36492.870000000003</v>
      </c>
      <c r="AD87">
        <v>1.0287520000000001</v>
      </c>
      <c r="AE87">
        <v>16.819199999999999</v>
      </c>
      <c r="AF87">
        <v>90.533050000000003</v>
      </c>
      <c r="AG87">
        <v>25173.119999999999</v>
      </c>
      <c r="AH87">
        <v>1.0282640000000001</v>
      </c>
      <c r="AI87">
        <v>16.582640000000001</v>
      </c>
      <c r="AJ87">
        <v>22.28951</v>
      </c>
      <c r="AK87">
        <v>6415.5140000000001</v>
      </c>
      <c r="AL87">
        <v>1.027515</v>
      </c>
      <c r="AM87">
        <v>16.587209999999999</v>
      </c>
      <c r="AN87">
        <v>3.0331929999999998</v>
      </c>
      <c r="AO87">
        <v>891.18269999999995</v>
      </c>
      <c r="AP87">
        <v>1.0266519999999999</v>
      </c>
      <c r="AQ87">
        <v>16.356200000000001</v>
      </c>
      <c r="AR87">
        <v>0.34433249999999999</v>
      </c>
      <c r="AS87">
        <v>100.7272</v>
      </c>
      <c r="AT87">
        <v>1.0254749999999999</v>
      </c>
      <c r="AU87">
        <v>16.278120000000001</v>
      </c>
      <c r="AV87">
        <v>8.4985870000000005E-2</v>
      </c>
      <c r="AW87">
        <v>23.540569999999999</v>
      </c>
      <c r="AX87">
        <v>1.024122</v>
      </c>
      <c r="AY87">
        <v>16.199590000000001</v>
      </c>
      <c r="AZ87">
        <v>6.2759129999999996E-2</v>
      </c>
      <c r="BA87">
        <v>16.897659999999998</v>
      </c>
      <c r="BB87">
        <v>1.022624</v>
      </c>
      <c r="BC87">
        <v>16.331299999999999</v>
      </c>
      <c r="BD87">
        <v>6.5966830000000004E-2</v>
      </c>
      <c r="BE87">
        <v>17.675640000000001</v>
      </c>
      <c r="BF87">
        <v>1.0215700000000001</v>
      </c>
      <c r="BG87">
        <v>16.320150000000002</v>
      </c>
      <c r="BH87" s="1">
        <v>7.1971129999999994E-2</v>
      </c>
      <c r="BI87">
        <v>19.34637</v>
      </c>
      <c r="BJ87">
        <v>1.020594</v>
      </c>
      <c r="BK87">
        <v>16.5001</v>
      </c>
      <c r="BL87" s="1">
        <v>7.2809970000000002E-2</v>
      </c>
      <c r="BM87">
        <v>19.672329999999999</v>
      </c>
      <c r="BN87">
        <v>1.019577</v>
      </c>
      <c r="BO87">
        <v>16.773720000000001</v>
      </c>
      <c r="BP87" s="1">
        <v>6.8778110000000003E-2</v>
      </c>
      <c r="BQ87">
        <v>18.659849999999999</v>
      </c>
      <c r="BR87">
        <v>1.0189060000000001</v>
      </c>
      <c r="BS87">
        <v>17.01708</v>
      </c>
      <c r="BT87" s="1">
        <v>6.2348029999999999E-2</v>
      </c>
      <c r="BU87">
        <v>16.970099999999999</v>
      </c>
      <c r="BV87">
        <v>1.0167980000000001</v>
      </c>
      <c r="BW87">
        <v>17.222940000000001</v>
      </c>
      <c r="BX87" s="1">
        <v>5.5530940000000001E-2</v>
      </c>
      <c r="BY87">
        <v>15.16488</v>
      </c>
      <c r="BZ87">
        <v>1.0137989999999999</v>
      </c>
      <c r="CA87">
        <v>17.41901</v>
      </c>
      <c r="CB87" s="1">
        <v>4.9044240000000003E-2</v>
      </c>
      <c r="CC87">
        <v>13.441380000000001</v>
      </c>
      <c r="CD87">
        <v>1.0105789999999999</v>
      </c>
      <c r="CE87">
        <v>17.284210000000002</v>
      </c>
      <c r="CF87" s="1">
        <v>4.3132370000000003E-2</v>
      </c>
      <c r="CG87">
        <v>11.86612</v>
      </c>
      <c r="CH87">
        <v>1.0077069999999999</v>
      </c>
      <c r="CI87">
        <v>17.303709999999999</v>
      </c>
      <c r="CJ87" s="1">
        <v>3.7874230000000002E-2</v>
      </c>
      <c r="CK87">
        <v>10.45335</v>
      </c>
      <c r="CL87">
        <v>1.004713</v>
      </c>
      <c r="CM87">
        <v>17.23208</v>
      </c>
      <c r="CN87">
        <v>3.3287270000000001E-2</v>
      </c>
      <c r="CO87">
        <v>9.2160879999999992</v>
      </c>
      <c r="CP87">
        <v>1.0020990000000001</v>
      </c>
      <c r="CQ87">
        <v>17.122409999999999</v>
      </c>
      <c r="CR87" s="1">
        <v>2.936103E-2</v>
      </c>
      <c r="CS87">
        <v>8.1500430000000001</v>
      </c>
      <c r="CT87">
        <v>0.99940680000000004</v>
      </c>
      <c r="CU87">
        <v>17.277950000000001</v>
      </c>
      <c r="CV87" s="1">
        <v>2.5886929999999999E-2</v>
      </c>
      <c r="CW87">
        <v>7.2057140000000004</v>
      </c>
      <c r="CX87">
        <v>0.9966526</v>
      </c>
      <c r="CY87">
        <v>17.380199999999999</v>
      </c>
      <c r="CZ87" s="1">
        <v>2.26891E-2</v>
      </c>
      <c r="DA87">
        <v>6.3345380000000002</v>
      </c>
      <c r="DB87">
        <v>0.99345039999999996</v>
      </c>
      <c r="DC87">
        <v>17.238890000000001</v>
      </c>
      <c r="DD87" s="1">
        <v>1.9795529999999999E-2</v>
      </c>
      <c r="DE87">
        <v>5.5461340000000003</v>
      </c>
      <c r="DF87">
        <v>0.98656949999999999</v>
      </c>
      <c r="DG87">
        <v>17.10772</v>
      </c>
      <c r="DH87" s="1">
        <v>1.723802E-2</v>
      </c>
      <c r="DI87">
        <v>4.8551460000000004</v>
      </c>
      <c r="DJ87">
        <v>0.97919199999999995</v>
      </c>
      <c r="DK87">
        <v>16.828440000000001</v>
      </c>
      <c r="DL87" s="1">
        <v>1.501386E-2</v>
      </c>
      <c r="DM87">
        <v>4.2529250000000003</v>
      </c>
      <c r="DN87">
        <v>0.97134580000000004</v>
      </c>
      <c r="DO87">
        <v>16.939869999999999</v>
      </c>
      <c r="DP87" s="1">
        <v>1.305737E-2</v>
      </c>
      <c r="DQ87">
        <v>3.7224170000000001</v>
      </c>
      <c r="DR87">
        <v>0.96427050000000003</v>
      </c>
      <c r="DS87">
        <v>16.909109999999998</v>
      </c>
      <c r="DT87" s="1">
        <v>1.133613E-2</v>
      </c>
      <c r="DU87">
        <v>3.248726</v>
      </c>
      <c r="DV87">
        <v>0.95751609999999998</v>
      </c>
      <c r="DW87">
        <v>16.955539999999999</v>
      </c>
      <c r="DX87" s="1">
        <v>9.8409359999999998E-3</v>
      </c>
      <c r="DY87">
        <v>2.8335210000000002</v>
      </c>
      <c r="DZ87">
        <v>0.95091329999999996</v>
      </c>
      <c r="EA87">
        <v>17.310960000000001</v>
      </c>
      <c r="EB87" s="1">
        <v>8.5552119999999995E-3</v>
      </c>
      <c r="EC87">
        <v>2.474523</v>
      </c>
      <c r="ED87">
        <v>0.94415899999999997</v>
      </c>
      <c r="EE87">
        <v>17.62537</v>
      </c>
      <c r="EF87" s="1">
        <v>7.4359760000000004E-3</v>
      </c>
      <c r="EG87">
        <v>2.1609569999999998</v>
      </c>
      <c r="EH87">
        <v>0.93727369999999999</v>
      </c>
      <c r="EI87">
        <v>17.801200000000001</v>
      </c>
      <c r="EJ87" s="1">
        <v>6.4498369999999999E-3</v>
      </c>
      <c r="EK87">
        <v>1.8831290000000001</v>
      </c>
      <c r="EL87">
        <v>0.93029689999999998</v>
      </c>
      <c r="EM87">
        <v>17.827719999999999</v>
      </c>
      <c r="EN87" s="1">
        <v>5.5843660000000003E-3</v>
      </c>
      <c r="EO87">
        <v>1.643883</v>
      </c>
      <c r="EP87">
        <v>0.92436220000000002</v>
      </c>
      <c r="EQ87">
        <v>17.65531</v>
      </c>
      <c r="ER87" s="1">
        <v>4.8252599999999996E-3</v>
      </c>
      <c r="ES87">
        <v>1.4299120000000001</v>
      </c>
      <c r="ET87">
        <v>0.91983130000000002</v>
      </c>
      <c r="EU87">
        <v>17.515280000000001</v>
      </c>
      <c r="EV87" s="1">
        <v>4.1370199999999999E-3</v>
      </c>
      <c r="EW87">
        <v>1.232084</v>
      </c>
      <c r="EX87">
        <v>0.91665660000000004</v>
      </c>
      <c r="EY87">
        <v>17.512640000000001</v>
      </c>
      <c r="EZ87" s="1">
        <v>3.4340500000000001E-3</v>
      </c>
      <c r="FA87">
        <v>1.0273859999999999</v>
      </c>
      <c r="FB87">
        <v>0.91460169999999996</v>
      </c>
      <c r="FC87">
        <v>17.621130000000001</v>
      </c>
      <c r="FD87" s="1">
        <v>2.6654199999999999E-3</v>
      </c>
      <c r="FE87">
        <v>0.80071360000000003</v>
      </c>
      <c r="FF87">
        <v>0.91328319999999996</v>
      </c>
      <c r="FG87">
        <v>18.333269999999999</v>
      </c>
      <c r="FH87" s="1">
        <v>1.918274E-3</v>
      </c>
      <c r="FI87">
        <v>0.57765449999999996</v>
      </c>
      <c r="FJ87">
        <v>0.91248079999999998</v>
      </c>
      <c r="FK87">
        <v>18.665420000000001</v>
      </c>
      <c r="FL87" s="1">
        <v>1.323217E-3</v>
      </c>
      <c r="FM87">
        <v>0.39811829999999998</v>
      </c>
      <c r="FN87">
        <v>0.91203270000000003</v>
      </c>
      <c r="FO87">
        <v>19.042390000000001</v>
      </c>
      <c r="FP87" s="1">
        <v>9.2542649999999998E-4</v>
      </c>
      <c r="FQ87">
        <v>0.27722479999999999</v>
      </c>
      <c r="FR87">
        <v>0.91176559999999995</v>
      </c>
      <c r="FS87">
        <v>19.18234</v>
      </c>
      <c r="FT87" s="1">
        <v>6.8842570000000002E-4</v>
      </c>
      <c r="FU87">
        <v>0.20485339999999999</v>
      </c>
      <c r="FV87">
        <v>0.91162169999999998</v>
      </c>
      <c r="FW87">
        <v>18.94444</v>
      </c>
      <c r="FX87" s="1">
        <v>5.5327060000000001E-4</v>
      </c>
      <c r="FY87">
        <v>0.16350219999999999</v>
      </c>
      <c r="FZ87">
        <v>0.91153309999999999</v>
      </c>
      <c r="GA87">
        <v>18.526949999999999</v>
      </c>
      <c r="GB87" s="1">
        <v>4.7452170000000001E-4</v>
      </c>
      <c r="GC87">
        <v>0.1393799</v>
      </c>
      <c r="GD87">
        <v>0.91146559999999999</v>
      </c>
      <c r="GE87">
        <v>18.19528</v>
      </c>
      <c r="GF87" s="1">
        <v>4.2520569999999997E-4</v>
      </c>
      <c r="GG87">
        <v>0.1242605</v>
      </c>
      <c r="GH87">
        <v>0.91143390000000002</v>
      </c>
      <c r="GI87">
        <v>18.22466</v>
      </c>
      <c r="GJ87" s="1">
        <v>3.9105550000000002E-4</v>
      </c>
      <c r="GK87">
        <v>0.1137663</v>
      </c>
      <c r="GL87">
        <v>0.91142440000000002</v>
      </c>
      <c r="GM87">
        <v>18.855840000000001</v>
      </c>
      <c r="GN87" s="1">
        <v>3.6503300000000001E-4</v>
      </c>
      <c r="GO87">
        <v>0.10575909999999999</v>
      </c>
      <c r="GP87">
        <v>0.91143320000000005</v>
      </c>
      <c r="GQ87">
        <v>19.06354</v>
      </c>
      <c r="GR87" s="1">
        <v>3.4362169999999998E-4</v>
      </c>
      <c r="GS87">
        <v>9.9172629999999998E-2</v>
      </c>
      <c r="GT87">
        <v>0.91141830000000001</v>
      </c>
      <c r="GU87">
        <v>19.103739999999998</v>
      </c>
      <c r="GV87" s="1">
        <v>3.2498850000000002E-4</v>
      </c>
      <c r="GW87">
        <v>9.3450199999999997E-2</v>
      </c>
      <c r="GX87">
        <v>0.91140580000000004</v>
      </c>
      <c r="GY87">
        <v>19.145790000000002</v>
      </c>
      <c r="GZ87" s="1">
        <v>3.081192E-4</v>
      </c>
      <c r="HA87">
        <v>8.8303359999999997E-2</v>
      </c>
      <c r="HB87">
        <v>0.91143629999999998</v>
      </c>
      <c r="HC87">
        <v>18.81382</v>
      </c>
      <c r="HD87" s="1">
        <v>2.9244029999999998E-4</v>
      </c>
      <c r="HE87">
        <v>8.3573739999999994E-2</v>
      </c>
      <c r="HF87">
        <v>0.91143470000000004</v>
      </c>
      <c r="HG87">
        <v>18.53229</v>
      </c>
      <c r="HH87" s="1">
        <v>2.7791019999999999E-4</v>
      </c>
      <c r="HI87">
        <v>7.9218789999999997E-2</v>
      </c>
      <c r="HJ87">
        <v>0.91142420000000002</v>
      </c>
      <c r="HK87">
        <v>18.40859</v>
      </c>
      <c r="HL87" s="1">
        <v>2.6436519999999998E-4</v>
      </c>
      <c r="HM87">
        <v>7.5193889999999999E-2</v>
      </c>
      <c r="HN87">
        <v>0.91142789999999996</v>
      </c>
      <c r="HO87">
        <v>18.486740000000001</v>
      </c>
      <c r="HP87" s="1">
        <v>2.5169020000000001E-4</v>
      </c>
      <c r="HQ87">
        <v>7.145936E-2</v>
      </c>
      <c r="HR87">
        <v>0.91142299999999998</v>
      </c>
      <c r="HS87">
        <v>19.118839999999999</v>
      </c>
      <c r="HT87" s="1">
        <v>2.3984470000000001E-4</v>
      </c>
      <c r="HU87">
        <v>6.7993899999999996E-2</v>
      </c>
      <c r="HV87">
        <v>0.91143019999999997</v>
      </c>
      <c r="HW87">
        <v>19.516839999999998</v>
      </c>
      <c r="HX87" s="1">
        <v>2.2869589999999999E-4</v>
      </c>
      <c r="HY87">
        <v>6.4754539999999999E-2</v>
      </c>
      <c r="HZ87">
        <v>0.91140750000000004</v>
      </c>
      <c r="IA87">
        <v>19.655899999999999</v>
      </c>
      <c r="IB87" s="1">
        <v>2.1809990000000001E-4</v>
      </c>
      <c r="IC87">
        <v>6.1697479999999999E-2</v>
      </c>
      <c r="ID87">
        <v>0.91142610000000002</v>
      </c>
      <c r="IE87">
        <v>19.70571</v>
      </c>
      <c r="IF87" s="1">
        <v>2.0803560000000001E-4</v>
      </c>
      <c r="IG87">
        <v>5.8805250000000003E-2</v>
      </c>
      <c r="IH87">
        <v>0.91143580000000002</v>
      </c>
      <c r="II87">
        <v>19.279109999999999</v>
      </c>
      <c r="IJ87" s="1">
        <v>1.9858119999999999E-4</v>
      </c>
      <c r="IK87">
        <v>5.6099820000000002E-2</v>
      </c>
      <c r="IL87">
        <v>0.9114025</v>
      </c>
      <c r="IM87">
        <v>18.908619999999999</v>
      </c>
      <c r="IN87" s="1">
        <v>1.897345E-4</v>
      </c>
      <c r="IO87">
        <v>5.3577359999999997E-2</v>
      </c>
      <c r="IP87">
        <v>0.91143790000000002</v>
      </c>
      <c r="IQ87">
        <v>18.605070000000001</v>
      </c>
      <c r="IR87" s="1">
        <v>1.813916E-4</v>
      </c>
      <c r="IS87">
        <v>5.1207320000000001E-2</v>
      </c>
      <c r="IT87">
        <v>0.91143430000000003</v>
      </c>
      <c r="IU87">
        <v>18.484549999999999</v>
      </c>
      <c r="IV87" s="1">
        <v>1.734757E-4</v>
      </c>
      <c r="IW87">
        <v>4.8959500000000003E-2</v>
      </c>
      <c r="IX87">
        <v>0.91142900000000004</v>
      </c>
      <c r="IY87">
        <v>18.84102</v>
      </c>
      <c r="IZ87" s="1">
        <v>1.6599179999999999E-4</v>
      </c>
      <c r="JA87">
        <v>4.6838209999999998E-2</v>
      </c>
      <c r="JB87">
        <v>0.91140069999999995</v>
      </c>
      <c r="JC87">
        <v>18.66358</v>
      </c>
      <c r="JD87" s="1">
        <v>1.5892120000000001E-4</v>
      </c>
      <c r="JE87">
        <v>4.4838500000000003E-2</v>
      </c>
      <c r="JF87">
        <v>0.91143450000000004</v>
      </c>
      <c r="JG87">
        <v>18.61018</v>
      </c>
      <c r="JH87" s="1">
        <v>1.522598E-4</v>
      </c>
      <c r="JI87">
        <v>4.295384E-2</v>
      </c>
      <c r="JJ87">
        <v>0.91142900000000004</v>
      </c>
      <c r="JK87">
        <v>18.13186</v>
      </c>
      <c r="JL87" s="1">
        <v>1.459524E-4</v>
      </c>
      <c r="JM87">
        <v>4.1172199999999999E-2</v>
      </c>
      <c r="JN87">
        <v>0.91142480000000003</v>
      </c>
      <c r="JO87">
        <v>17.740410000000001</v>
      </c>
      <c r="JP87" s="1">
        <v>1.3995690000000001E-4</v>
      </c>
      <c r="JQ87">
        <v>3.9481090000000003E-2</v>
      </c>
      <c r="JR87">
        <v>0.91140460000000001</v>
      </c>
      <c r="JS87">
        <v>17.466380000000001</v>
      </c>
      <c r="JT87" s="1">
        <v>1.3425190000000001E-4</v>
      </c>
      <c r="JU87">
        <v>3.787211E-2</v>
      </c>
      <c r="JV87">
        <v>0.91143629999999998</v>
      </c>
      <c r="JW87">
        <v>17.398389999999999</v>
      </c>
      <c r="JX87" s="1">
        <v>1.288289E-4</v>
      </c>
      <c r="JY87">
        <v>3.6338620000000002E-2</v>
      </c>
      <c r="JZ87">
        <v>0.91142380000000001</v>
      </c>
      <c r="KA87">
        <v>17.524719999999999</v>
      </c>
      <c r="KB87" s="1">
        <v>1.2372939999999999E-4</v>
      </c>
      <c r="KC87">
        <v>3.4896429999999999E-2</v>
      </c>
      <c r="KD87">
        <v>0.91142699999999999</v>
      </c>
      <c r="KE87">
        <v>18.396840000000001</v>
      </c>
      <c r="KF87" s="1">
        <v>1.188839E-4</v>
      </c>
      <c r="KG87">
        <v>3.3528549999999997E-2</v>
      </c>
      <c r="KH87">
        <v>0.91138339999999995</v>
      </c>
      <c r="KI87">
        <v>18.705549999999999</v>
      </c>
      <c r="KJ87" s="1">
        <v>1.142699E-4</v>
      </c>
      <c r="KK87">
        <v>3.22285E-2</v>
      </c>
      <c r="KL87">
        <v>0.91132939999999996</v>
      </c>
      <c r="KM87">
        <v>19.080069999999999</v>
      </c>
      <c r="KN87" s="1">
        <v>1.098797E-4</v>
      </c>
      <c r="KO87">
        <v>3.099273E-2</v>
      </c>
      <c r="KP87">
        <v>0.91123569999999998</v>
      </c>
      <c r="KQ87">
        <v>19.234210000000001</v>
      </c>
      <c r="KR87" s="1">
        <v>1.056882E-4</v>
      </c>
      <c r="KS87">
        <v>2.9814650000000002E-2</v>
      </c>
      <c r="KT87">
        <v>0.9110087</v>
      </c>
      <c r="KU87">
        <v>19.054069999999999</v>
      </c>
      <c r="KV87" s="1">
        <v>1.016842E-4</v>
      </c>
      <c r="KW87">
        <v>2.8693079999999999E-2</v>
      </c>
      <c r="KX87">
        <v>0.91076380000000001</v>
      </c>
      <c r="KY87">
        <v>18.835909999999998</v>
      </c>
      <c r="KZ87" s="1">
        <v>9.8016029999999993E-5</v>
      </c>
      <c r="LA87">
        <v>2.7663070000000001E-2</v>
      </c>
      <c r="LB87">
        <v>0.91042270000000003</v>
      </c>
      <c r="LC87">
        <v>18.559889999999999</v>
      </c>
      <c r="LD87" s="1">
        <v>9.5170169999999997E-5</v>
      </c>
      <c r="LE87">
        <v>2.685939E-2</v>
      </c>
      <c r="LF87">
        <v>0.91003179999999995</v>
      </c>
      <c r="LG87">
        <v>18.371269999999999</v>
      </c>
      <c r="LH87" s="1">
        <v>9.3504740000000002E-5</v>
      </c>
      <c r="LI87">
        <v>2.6388120000000001E-2</v>
      </c>
      <c r="LJ87">
        <v>0.90965019999999996</v>
      </c>
      <c r="LK87">
        <v>18.753229999999999</v>
      </c>
      <c r="LL87" s="1">
        <v>9.2443209999999997E-5</v>
      </c>
      <c r="LM87">
        <v>2.6102230000000001E-2</v>
      </c>
      <c r="LN87">
        <v>0.90921399999999997</v>
      </c>
      <c r="LO87">
        <v>18.727540000000001</v>
      </c>
      <c r="LP87" s="1">
        <v>9.1133409999999998E-5</v>
      </c>
      <c r="LQ87">
        <v>2.5753479999999999E-2</v>
      </c>
      <c r="LR87">
        <v>0.9088598</v>
      </c>
      <c r="LS87">
        <v>18.968340000000001</v>
      </c>
      <c r="LT87" s="1">
        <v>8.9190370000000004E-5</v>
      </c>
      <c r="LU87">
        <v>2.5227019999999999E-2</v>
      </c>
      <c r="LV87">
        <v>0.90852029999999995</v>
      </c>
      <c r="LW87">
        <v>19.473230000000001</v>
      </c>
      <c r="LX87" s="1">
        <v>8.6721319999999994E-5</v>
      </c>
      <c r="LY87">
        <v>2.4547960000000001E-2</v>
      </c>
      <c r="LZ87">
        <v>0.90830180000000005</v>
      </c>
      <c r="MA87">
        <v>19.466449999999998</v>
      </c>
      <c r="MB87" s="1">
        <v>8.3944900000000003E-5</v>
      </c>
      <c r="MC87">
        <v>2.377601E-2</v>
      </c>
      <c r="MD87">
        <v>0.90811569999999997</v>
      </c>
      <c r="ME87">
        <v>19.329979999999999</v>
      </c>
      <c r="MF87" s="1">
        <v>8.0955610000000002E-5</v>
      </c>
      <c r="MG87">
        <v>2.2939310000000001E-2</v>
      </c>
      <c r="MH87">
        <v>0.90801419999999999</v>
      </c>
      <c r="MI87">
        <v>19.340879999999999</v>
      </c>
      <c r="MJ87" s="1">
        <v>7.7486429999999999E-5</v>
      </c>
      <c r="MK87">
        <v>2.197143E-2</v>
      </c>
      <c r="ML87">
        <v>0.90792030000000001</v>
      </c>
      <c r="MM87">
        <v>19.750910000000001</v>
      </c>
      <c r="MN87" s="1">
        <v>7.3313340000000004E-5</v>
      </c>
      <c r="MO87">
        <v>2.0803249999999999E-2</v>
      </c>
      <c r="MP87">
        <v>0.90787890000000004</v>
      </c>
      <c r="MQ87">
        <v>20.499479999999998</v>
      </c>
      <c r="MR87" s="1">
        <v>6.8864149999999994E-5</v>
      </c>
      <c r="MS87">
        <v>1.9545449999999999E-2</v>
      </c>
      <c r="MT87">
        <v>0.90782790000000002</v>
      </c>
      <c r="MU87">
        <v>20.86374</v>
      </c>
      <c r="MV87" s="1">
        <v>6.4836319999999996E-5</v>
      </c>
      <c r="MW87">
        <v>1.83958E-2</v>
      </c>
      <c r="MX87">
        <v>0.90768110000000002</v>
      </c>
      <c r="MY87">
        <v>21.1099</v>
      </c>
      <c r="MZ87" s="1">
        <v>6.1489589999999994E-5</v>
      </c>
      <c r="NA87">
        <v>1.744246E-2</v>
      </c>
      <c r="NB87">
        <v>0.90743960000000001</v>
      </c>
      <c r="NC87">
        <v>21.354279999999999</v>
      </c>
      <c r="ND87" s="1">
        <v>5.8727480000000002E-5</v>
      </c>
      <c r="NE87">
        <v>1.665867E-2</v>
      </c>
      <c r="NF87">
        <v>0.90702830000000001</v>
      </c>
      <c r="NG87">
        <v>20.990580000000001</v>
      </c>
      <c r="NH87" s="1">
        <v>5.6360390000000003E-5</v>
      </c>
      <c r="NI87">
        <v>1.5991600000000002E-2</v>
      </c>
      <c r="NJ87">
        <v>0.90647200000000006</v>
      </c>
      <c r="NK87">
        <v>20.469639999999998</v>
      </c>
      <c r="NL87" s="1">
        <v>5.4403020000000002E-5</v>
      </c>
      <c r="NM87">
        <v>1.544015E-2</v>
      </c>
      <c r="NN87">
        <v>0.90577289999999999</v>
      </c>
      <c r="NO87">
        <v>20.0351</v>
      </c>
      <c r="NP87" s="1">
        <v>5.3322190000000002E-5</v>
      </c>
      <c r="NQ87" s="1">
        <v>1.5130589999999999E-2</v>
      </c>
      <c r="NR87">
        <v>0.90502669999999996</v>
      </c>
      <c r="NS87">
        <v>19.81484</v>
      </c>
      <c r="NT87" s="1">
        <v>5.3484640000000002E-5</v>
      </c>
      <c r="NU87" s="1">
        <v>1.517569E-2</v>
      </c>
      <c r="NV87">
        <v>0.9041787</v>
      </c>
      <c r="NW87">
        <v>20.025269999999999</v>
      </c>
      <c r="NX87" s="1">
        <v>5.4304059999999998E-5</v>
      </c>
      <c r="NY87" s="1">
        <v>1.542163E-2</v>
      </c>
      <c r="NZ87">
        <v>0.90334530000000002</v>
      </c>
      <c r="OA87">
        <v>20.31898</v>
      </c>
      <c r="OB87" s="1">
        <v>5.4800730000000001E-5</v>
      </c>
      <c r="OC87" s="1">
        <v>1.558991E-2</v>
      </c>
      <c r="OD87">
        <v>0.90256890000000001</v>
      </c>
      <c r="OE87">
        <v>20.130500000000001</v>
      </c>
      <c r="OF87" s="1">
        <v>5.4508149999999998E-5</v>
      </c>
      <c r="OG87" s="1">
        <v>1.55333E-2</v>
      </c>
      <c r="OH87">
        <v>0.90192660000000002</v>
      </c>
      <c r="OI87">
        <v>19.801919999999999</v>
      </c>
      <c r="OJ87" s="1">
        <v>5.3516529999999997E-5</v>
      </c>
      <c r="OK87" s="1">
        <v>1.527212E-2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1.038867</v>
      </c>
      <c r="G88">
        <v>17.663709999999998</v>
      </c>
      <c r="H88" s="1">
        <v>1.047159E-32</v>
      </c>
      <c r="I88" s="1">
        <v>2.440332E-30</v>
      </c>
      <c r="J88">
        <v>1.037507</v>
      </c>
      <c r="K88">
        <v>17.195920000000001</v>
      </c>
      <c r="L88" s="1">
        <v>2.4296750000000001E-18</v>
      </c>
      <c r="M88" s="1">
        <v>5.6131130000000001E-16</v>
      </c>
      <c r="N88">
        <v>1.0361419999999999</v>
      </c>
      <c r="O88">
        <v>17.188400000000001</v>
      </c>
      <c r="P88" s="1">
        <v>1.69749E-6</v>
      </c>
      <c r="Q88" s="1">
        <v>2.8677690000000002E-4</v>
      </c>
      <c r="R88">
        <v>1.0347170000000001</v>
      </c>
      <c r="S88">
        <v>17.011299999999999</v>
      </c>
      <c r="T88" s="1">
        <v>0.54640690000000003</v>
      </c>
      <c r="U88">
        <v>103.5986</v>
      </c>
      <c r="V88">
        <v>1.0334159999999999</v>
      </c>
      <c r="W88">
        <v>17.013960000000001</v>
      </c>
      <c r="X88">
        <v>36.207500000000003</v>
      </c>
      <c r="Y88">
        <v>7673.0690000000004</v>
      </c>
      <c r="Z88">
        <v>1.032065</v>
      </c>
      <c r="AA88">
        <v>16.97081</v>
      </c>
      <c r="AB88">
        <v>134.5016</v>
      </c>
      <c r="AC88">
        <v>30561.78</v>
      </c>
      <c r="AD88">
        <v>1.030651</v>
      </c>
      <c r="AE88">
        <v>16.845849999999999</v>
      </c>
      <c r="AF88">
        <v>97.702669999999998</v>
      </c>
      <c r="AG88">
        <v>23270</v>
      </c>
      <c r="AH88">
        <v>1.0291680000000001</v>
      </c>
      <c r="AI88">
        <v>16.625430000000001</v>
      </c>
      <c r="AJ88">
        <v>25.771049999999999</v>
      </c>
      <c r="AK88">
        <v>6336.0640000000003</v>
      </c>
      <c r="AL88">
        <v>1.027288</v>
      </c>
      <c r="AM88">
        <v>16.664490000000001</v>
      </c>
      <c r="AN88">
        <v>3.65307</v>
      </c>
      <c r="AO88">
        <v>915.76369999999997</v>
      </c>
      <c r="AP88">
        <v>1.0250809999999999</v>
      </c>
      <c r="AQ88">
        <v>16.407630000000001</v>
      </c>
      <c r="AR88">
        <v>0.4110607</v>
      </c>
      <c r="AS88">
        <v>103.03740000000001</v>
      </c>
      <c r="AT88">
        <v>1.022133</v>
      </c>
      <c r="AU88">
        <v>16.314450000000001</v>
      </c>
      <c r="AV88">
        <v>9.0869050000000007E-2</v>
      </c>
      <c r="AW88">
        <v>21.75348</v>
      </c>
      <c r="AX88">
        <v>1.0185519999999999</v>
      </c>
      <c r="AY88">
        <v>16.217320000000001</v>
      </c>
      <c r="AZ88">
        <v>6.3107010000000005E-2</v>
      </c>
      <c r="BA88">
        <v>14.692880000000001</v>
      </c>
      <c r="BB88">
        <v>1.0144219999999999</v>
      </c>
      <c r="BC88">
        <v>16.351099999999999</v>
      </c>
      <c r="BD88">
        <v>6.5426440000000002E-2</v>
      </c>
      <c r="BE88">
        <v>15.16949</v>
      </c>
      <c r="BF88">
        <v>1.010521</v>
      </c>
      <c r="BG88">
        <v>16.340070000000001</v>
      </c>
      <c r="BH88" s="1">
        <v>7.1603509999999995E-2</v>
      </c>
      <c r="BI88">
        <v>16.657139999999998</v>
      </c>
      <c r="BJ88">
        <v>1.0063660000000001</v>
      </c>
      <c r="BK88">
        <v>16.536650000000002</v>
      </c>
      <c r="BL88" s="1">
        <v>7.2933579999999998E-2</v>
      </c>
      <c r="BM88">
        <v>17.06082</v>
      </c>
      <c r="BN88">
        <v>1.0020279999999999</v>
      </c>
      <c r="BO88">
        <v>16.840229999999998</v>
      </c>
      <c r="BP88" s="1">
        <v>6.921389E-2</v>
      </c>
      <c r="BQ88">
        <v>16.267029999999998</v>
      </c>
      <c r="BR88">
        <v>0.99722789999999994</v>
      </c>
      <c r="BS88">
        <v>17.099720000000001</v>
      </c>
      <c r="BT88" s="1">
        <v>6.2896800000000003E-2</v>
      </c>
      <c r="BU88">
        <v>14.846</v>
      </c>
      <c r="BV88">
        <v>0.99225289999999999</v>
      </c>
      <c r="BW88">
        <v>17.298929999999999</v>
      </c>
      <c r="BX88" s="1">
        <v>5.6079259999999999E-2</v>
      </c>
      <c r="BY88">
        <v>13.287039999999999</v>
      </c>
      <c r="BZ88">
        <v>0.9870738</v>
      </c>
      <c r="CA88">
        <v>17.473929999999999</v>
      </c>
      <c r="CB88" s="1">
        <v>4.9552640000000002E-2</v>
      </c>
      <c r="CC88">
        <v>11.783149999999999</v>
      </c>
      <c r="CD88">
        <v>0.98149980000000003</v>
      </c>
      <c r="CE88">
        <v>17.299779999999998</v>
      </c>
      <c r="CF88" s="1">
        <v>4.359362E-2</v>
      </c>
      <c r="CG88">
        <v>10.40629</v>
      </c>
      <c r="CH88">
        <v>0.97641060000000002</v>
      </c>
      <c r="CI88">
        <v>17.317129999999999</v>
      </c>
      <c r="CJ88" s="1">
        <v>3.8283400000000002E-2</v>
      </c>
      <c r="CK88">
        <v>9.1724200000000007</v>
      </c>
      <c r="CL88">
        <v>0.97099659999999999</v>
      </c>
      <c r="CM88">
        <v>17.252960000000002</v>
      </c>
      <c r="CN88" s="1">
        <v>3.3642680000000001E-2</v>
      </c>
      <c r="CO88">
        <v>8.0904279999999993</v>
      </c>
      <c r="CP88">
        <v>0.9661016</v>
      </c>
      <c r="CQ88">
        <v>17.155159999999999</v>
      </c>
      <c r="CR88">
        <v>2.9668409999999999E-2</v>
      </c>
      <c r="CS88">
        <v>7.1550279999999997</v>
      </c>
      <c r="CT88">
        <v>0.96098450000000002</v>
      </c>
      <c r="CU88">
        <v>17.355650000000001</v>
      </c>
      <c r="CV88" s="1">
        <v>2.6167929999999999E-2</v>
      </c>
      <c r="CW88">
        <v>6.3298800000000002</v>
      </c>
      <c r="CX88">
        <v>0.95567480000000005</v>
      </c>
      <c r="CY88">
        <v>17.487829999999999</v>
      </c>
      <c r="CZ88" s="1">
        <v>2.294817E-2</v>
      </c>
      <c r="DA88">
        <v>5.5694400000000002</v>
      </c>
      <c r="DB88">
        <v>0.94905689999999998</v>
      </c>
      <c r="DC88">
        <v>17.33642</v>
      </c>
      <c r="DD88" s="1">
        <v>2.00257E-2</v>
      </c>
      <c r="DE88">
        <v>4.8790789999999999</v>
      </c>
      <c r="DF88">
        <v>0.9421273</v>
      </c>
      <c r="DG88">
        <v>17.185220000000001</v>
      </c>
      <c r="DH88" s="1">
        <v>1.7440009999999999E-2</v>
      </c>
      <c r="DI88">
        <v>4.2650480000000002</v>
      </c>
      <c r="DJ88">
        <v>0.93465039999999999</v>
      </c>
      <c r="DK88">
        <v>16.859400000000001</v>
      </c>
      <c r="DL88" s="1">
        <v>1.519037E-2</v>
      </c>
      <c r="DM88">
        <v>3.7302309999999999</v>
      </c>
      <c r="DN88">
        <v>0.92661230000000006</v>
      </c>
      <c r="DO88">
        <v>16.959409999999998</v>
      </c>
      <c r="DP88" s="1">
        <v>1.321396E-2</v>
      </c>
      <c r="DQ88">
        <v>3.260446</v>
      </c>
      <c r="DR88">
        <v>0.91983820000000005</v>
      </c>
      <c r="DS88">
        <v>16.92023</v>
      </c>
      <c r="DT88" s="1">
        <v>1.1475900000000001E-2</v>
      </c>
      <c r="DU88">
        <v>2.8427129999999998</v>
      </c>
      <c r="DV88">
        <v>0.91342469999999998</v>
      </c>
      <c r="DW88">
        <v>16.96264</v>
      </c>
      <c r="DX88" s="1">
        <v>9.9624410000000007E-3</v>
      </c>
      <c r="DY88">
        <v>2.4753970000000001</v>
      </c>
      <c r="DZ88">
        <v>0.90715939999999995</v>
      </c>
      <c r="EA88">
        <v>17.35859</v>
      </c>
      <c r="EB88" s="1">
        <v>8.6609070000000007E-3</v>
      </c>
      <c r="EC88">
        <v>2.157769</v>
      </c>
      <c r="ED88">
        <v>0.90069529999999998</v>
      </c>
      <c r="EE88">
        <v>17.702919999999999</v>
      </c>
      <c r="EF88" s="1">
        <v>7.5290490000000003E-3</v>
      </c>
      <c r="EG88">
        <v>1.8812519999999999</v>
      </c>
      <c r="EH88">
        <v>0.89428510000000005</v>
      </c>
      <c r="EI88">
        <v>17.894770000000001</v>
      </c>
      <c r="EJ88" s="1">
        <v>6.5320760000000004E-3</v>
      </c>
      <c r="EK88">
        <v>1.636682</v>
      </c>
      <c r="EL88">
        <v>0.88176580000000004</v>
      </c>
      <c r="EM88">
        <v>17.905840000000001</v>
      </c>
      <c r="EN88" s="1">
        <v>5.6561989999999998E-3</v>
      </c>
      <c r="EO88">
        <v>1.425305</v>
      </c>
      <c r="EP88">
        <v>0.87171330000000002</v>
      </c>
      <c r="EQ88">
        <v>17.686889999999998</v>
      </c>
      <c r="ER88" s="1">
        <v>4.8902750000000004E-3</v>
      </c>
      <c r="ES88">
        <v>1.237725</v>
      </c>
      <c r="ET88">
        <v>0.86411130000000003</v>
      </c>
      <c r="EU88">
        <v>17.52102</v>
      </c>
      <c r="EV88" s="1">
        <v>4.1997880000000003E-3</v>
      </c>
      <c r="EW88">
        <v>1.0662419999999999</v>
      </c>
      <c r="EX88">
        <v>0.85873449999999996</v>
      </c>
      <c r="EY88">
        <v>17.530069999999998</v>
      </c>
      <c r="EZ88" s="1">
        <v>3.503333E-3</v>
      </c>
      <c r="FA88">
        <v>0.8918779</v>
      </c>
      <c r="FB88">
        <v>0.855159</v>
      </c>
      <c r="FC88">
        <v>17.659389999999998</v>
      </c>
      <c r="FD88" s="1">
        <v>2.7403390000000001E-3</v>
      </c>
      <c r="FE88">
        <v>0.69937680000000002</v>
      </c>
      <c r="FF88">
        <v>0.85293790000000003</v>
      </c>
      <c r="FG88">
        <v>18.42428</v>
      </c>
      <c r="FH88" s="1">
        <v>1.985686E-3</v>
      </c>
      <c r="FI88">
        <v>0.50744990000000001</v>
      </c>
      <c r="FJ88">
        <v>0.85156620000000005</v>
      </c>
      <c r="FK88">
        <v>18.741769999999999</v>
      </c>
      <c r="FL88" s="1">
        <v>1.37268E-3</v>
      </c>
      <c r="FM88">
        <v>0.35038730000000001</v>
      </c>
      <c r="FN88">
        <v>0.85073779999999999</v>
      </c>
      <c r="FO88">
        <v>19.09694</v>
      </c>
      <c r="FP88" s="1">
        <v>9.5657190000000001E-4</v>
      </c>
      <c r="FQ88">
        <v>0.2432067</v>
      </c>
      <c r="FR88">
        <v>0.85026690000000005</v>
      </c>
      <c r="FS88">
        <v>19.230560000000001</v>
      </c>
      <c r="FT88" s="1">
        <v>7.0647799999999997E-4</v>
      </c>
      <c r="FU88">
        <v>0.17855650000000001</v>
      </c>
      <c r="FV88">
        <v>0.85001150000000003</v>
      </c>
      <c r="FW88">
        <v>18.98704</v>
      </c>
      <c r="FX88" s="1">
        <v>5.6362709999999996E-4</v>
      </c>
      <c r="FY88">
        <v>0.14155960000000001</v>
      </c>
      <c r="FZ88">
        <v>0.84985889999999997</v>
      </c>
      <c r="GA88">
        <v>18.559950000000001</v>
      </c>
      <c r="GB88" s="1">
        <v>4.807721E-4</v>
      </c>
      <c r="GC88">
        <v>0.1200735</v>
      </c>
      <c r="GD88">
        <v>0.84975699999999998</v>
      </c>
      <c r="GE88">
        <v>18.22081</v>
      </c>
      <c r="GF88" s="1">
        <v>4.2932799999999998E-4</v>
      </c>
      <c r="GG88">
        <v>0.1067087</v>
      </c>
      <c r="GH88">
        <v>0.84971699999999994</v>
      </c>
      <c r="GI88">
        <v>18.254529999999999</v>
      </c>
      <c r="GJ88" s="1">
        <v>3.9407830000000001E-4</v>
      </c>
      <c r="GK88">
        <v>9.7520579999999996E-2</v>
      </c>
      <c r="GL88">
        <v>0.84969269999999997</v>
      </c>
      <c r="GM88">
        <v>18.946870000000001</v>
      </c>
      <c r="GN88" s="1">
        <v>3.674385E-4</v>
      </c>
      <c r="GO88">
        <v>9.0561610000000001E-2</v>
      </c>
      <c r="GP88">
        <v>0.84967539999999997</v>
      </c>
      <c r="GQ88">
        <v>19.170739999999999</v>
      </c>
      <c r="GR88" s="1">
        <v>3.4566870000000001E-4</v>
      </c>
      <c r="GS88">
        <v>8.4871500000000002E-2</v>
      </c>
      <c r="GT88">
        <v>0.84965670000000004</v>
      </c>
      <c r="GU88">
        <v>19.201809999999998</v>
      </c>
      <c r="GV88" s="1">
        <v>3.2680829999999999E-4</v>
      </c>
      <c r="GW88">
        <v>7.9948790000000006E-2</v>
      </c>
      <c r="GX88">
        <v>0.8496378</v>
      </c>
      <c r="GY88">
        <v>19.235410000000002</v>
      </c>
      <c r="GZ88" s="1">
        <v>3.097803E-4</v>
      </c>
      <c r="HA88">
        <v>7.5531299999999996E-2</v>
      </c>
      <c r="HB88">
        <v>0.84966980000000003</v>
      </c>
      <c r="HC88">
        <v>18.865120000000001</v>
      </c>
      <c r="HD88" s="1">
        <v>2.9398050000000001E-4</v>
      </c>
      <c r="HE88">
        <v>7.1478390000000003E-2</v>
      </c>
      <c r="HF88">
        <v>0.84966909999999995</v>
      </c>
      <c r="HG88">
        <v>18.552230000000002</v>
      </c>
      <c r="HH88" s="1">
        <v>2.7933100000000001E-4</v>
      </c>
      <c r="HI88">
        <v>6.7744639999999995E-2</v>
      </c>
      <c r="HJ88">
        <v>0.84962859999999996</v>
      </c>
      <c r="HK88">
        <v>18.429480000000002</v>
      </c>
      <c r="HL88" s="1">
        <v>2.6568300000000001E-4</v>
      </c>
      <c r="HM88">
        <v>6.4295560000000002E-2</v>
      </c>
      <c r="HN88">
        <v>0.8496378</v>
      </c>
      <c r="HO88">
        <v>18.509139999999999</v>
      </c>
      <c r="HP88" s="1">
        <v>2.5291449999999998E-4</v>
      </c>
      <c r="HQ88">
        <v>6.1095539999999997E-2</v>
      </c>
      <c r="HR88">
        <v>0.84965690000000005</v>
      </c>
      <c r="HS88">
        <v>19.193639999999998</v>
      </c>
      <c r="HT88" s="1">
        <v>2.409841E-4</v>
      </c>
      <c r="HU88">
        <v>5.8126949999999997E-2</v>
      </c>
      <c r="HV88">
        <v>0.84966129999999995</v>
      </c>
      <c r="HW88">
        <v>19.617940000000001</v>
      </c>
      <c r="HX88" s="1">
        <v>2.297694E-4</v>
      </c>
      <c r="HY88">
        <v>5.5354809999999997E-2</v>
      </c>
      <c r="HZ88">
        <v>0.84966390000000003</v>
      </c>
      <c r="IA88">
        <v>19.753080000000001</v>
      </c>
      <c r="IB88" s="1">
        <v>2.191172E-4</v>
      </c>
      <c r="IC88">
        <v>5.273945E-2</v>
      </c>
      <c r="ID88">
        <v>0.84966589999999997</v>
      </c>
      <c r="IE88">
        <v>19.796130000000002</v>
      </c>
      <c r="IF88" s="1">
        <v>2.0899460000000001E-4</v>
      </c>
      <c r="IG88">
        <v>5.0265299999999999E-2</v>
      </c>
      <c r="IH88">
        <v>0.84963630000000001</v>
      </c>
      <c r="II88">
        <v>19.332740000000001</v>
      </c>
      <c r="IJ88" s="1">
        <v>1.9947509999999999E-4</v>
      </c>
      <c r="IK88">
        <v>4.7948249999999998E-2</v>
      </c>
      <c r="IL88">
        <v>0.84963580000000005</v>
      </c>
      <c r="IM88">
        <v>18.936409999999999</v>
      </c>
      <c r="IN88" s="1">
        <v>1.9056809999999999E-4</v>
      </c>
      <c r="IO88">
        <v>4.5787139999999997E-2</v>
      </c>
      <c r="IP88">
        <v>0.84966169999999996</v>
      </c>
      <c r="IQ88">
        <v>18.627289999999999</v>
      </c>
      <c r="IR88" s="1">
        <v>1.821828E-4</v>
      </c>
      <c r="IS88">
        <v>4.3761210000000002E-2</v>
      </c>
      <c r="IT88">
        <v>0.84966419999999998</v>
      </c>
      <c r="IU88">
        <v>18.505579999999998</v>
      </c>
      <c r="IV88" s="1">
        <v>1.7422520000000001E-4</v>
      </c>
      <c r="IW88">
        <v>4.1838599999999997E-2</v>
      </c>
      <c r="IX88">
        <v>0.84965650000000004</v>
      </c>
      <c r="IY88">
        <v>18.906099999999999</v>
      </c>
      <c r="IZ88" s="1">
        <v>1.6669779999999999E-4</v>
      </c>
      <c r="JA88">
        <v>4.002348E-2</v>
      </c>
      <c r="JB88">
        <v>0.84966339999999996</v>
      </c>
      <c r="JC88">
        <v>18.734490000000001</v>
      </c>
      <c r="JD88" s="1">
        <v>1.59586E-4</v>
      </c>
      <c r="JE88">
        <v>3.8311789999999998E-2</v>
      </c>
      <c r="JF88">
        <v>0.84964289999999998</v>
      </c>
      <c r="JG88">
        <v>18.697590000000002</v>
      </c>
      <c r="JH88" s="1">
        <v>1.528879E-4</v>
      </c>
      <c r="JI88">
        <v>3.6699959999999997E-2</v>
      </c>
      <c r="JJ88">
        <v>0.84965380000000001</v>
      </c>
      <c r="JK88">
        <v>18.216529999999999</v>
      </c>
      <c r="JL88" s="1">
        <v>1.4654699999999999E-4</v>
      </c>
      <c r="JM88">
        <v>3.5176029999999997E-2</v>
      </c>
      <c r="JN88">
        <v>0.84965800000000002</v>
      </c>
      <c r="JO88">
        <v>17.81561</v>
      </c>
      <c r="JP88" s="1">
        <v>1.405205E-4</v>
      </c>
      <c r="JQ88">
        <v>3.372994E-2</v>
      </c>
      <c r="JR88">
        <v>0.84966609999999998</v>
      </c>
      <c r="JS88">
        <v>17.54363</v>
      </c>
      <c r="JT88" s="1">
        <v>1.347919E-4</v>
      </c>
      <c r="JU88">
        <v>3.235466E-2</v>
      </c>
      <c r="JV88">
        <v>0.84967269999999995</v>
      </c>
      <c r="JW88">
        <v>17.450299999999999</v>
      </c>
      <c r="JX88" s="1">
        <v>1.293388E-4</v>
      </c>
      <c r="JY88">
        <v>3.1043330000000001E-2</v>
      </c>
      <c r="JZ88">
        <v>0.84962870000000001</v>
      </c>
      <c r="KA88">
        <v>17.552610000000001</v>
      </c>
      <c r="KB88" s="1">
        <v>1.242087E-4</v>
      </c>
      <c r="KC88">
        <v>2.9809019999999999E-2</v>
      </c>
      <c r="KD88">
        <v>0.84965919999999995</v>
      </c>
      <c r="KE88">
        <v>18.453199999999999</v>
      </c>
      <c r="KF88" s="1">
        <v>1.193409E-4</v>
      </c>
      <c r="KG88">
        <v>2.8639789999999998E-2</v>
      </c>
      <c r="KH88">
        <v>0.84964759999999995</v>
      </c>
      <c r="KI88">
        <v>18.75657</v>
      </c>
      <c r="KJ88" s="1">
        <v>1.1470499999999999E-4</v>
      </c>
      <c r="KK88">
        <v>2.7527610000000001E-2</v>
      </c>
      <c r="KL88">
        <v>0.84958020000000001</v>
      </c>
      <c r="KM88">
        <v>19.12642</v>
      </c>
      <c r="KN88" s="1">
        <v>1.102934E-4</v>
      </c>
      <c r="KO88">
        <v>2.6471100000000001E-2</v>
      </c>
      <c r="KP88">
        <v>0.84940760000000004</v>
      </c>
      <c r="KQ88">
        <v>19.286770000000001</v>
      </c>
      <c r="KR88" s="1">
        <v>1.0608319999999999E-4</v>
      </c>
      <c r="KS88">
        <v>2.5463389999999999E-2</v>
      </c>
      <c r="KT88">
        <v>0.84911650000000005</v>
      </c>
      <c r="KU88">
        <v>19.082809999999998</v>
      </c>
      <c r="KV88" s="1">
        <v>1.020564E-4</v>
      </c>
      <c r="KW88">
        <v>2.450302E-2</v>
      </c>
      <c r="KX88">
        <v>0.8487171</v>
      </c>
      <c r="KY88">
        <v>18.856089999999998</v>
      </c>
      <c r="KZ88" s="1">
        <v>9.8342859999999994E-5</v>
      </c>
      <c r="LA88">
        <v>2.3615649999999998E-2</v>
      </c>
      <c r="LB88">
        <v>0.84823170000000003</v>
      </c>
      <c r="LC88">
        <v>18.59187</v>
      </c>
      <c r="LD88" s="1">
        <v>9.5392130000000007E-5</v>
      </c>
      <c r="LE88">
        <v>2.2907500000000001E-2</v>
      </c>
      <c r="LF88">
        <v>0.84767689999999996</v>
      </c>
      <c r="LG88">
        <v>18.417179999999998</v>
      </c>
      <c r="LH88" s="1">
        <v>9.3621380000000003E-5</v>
      </c>
      <c r="LI88">
        <v>2.24812E-2</v>
      </c>
      <c r="LJ88">
        <v>0.84706879999999996</v>
      </c>
      <c r="LK88">
        <v>18.8612</v>
      </c>
      <c r="LL88" s="1">
        <v>9.2540229999999994E-5</v>
      </c>
      <c r="LM88">
        <v>2.2229990000000002E-2</v>
      </c>
      <c r="LN88">
        <v>0.84645159999999997</v>
      </c>
      <c r="LO88">
        <v>18.835149999999999</v>
      </c>
      <c r="LP88" s="1">
        <v>9.1278370000000001E-5</v>
      </c>
      <c r="LQ88">
        <v>2.1940830000000001E-2</v>
      </c>
      <c r="LR88">
        <v>0.84586720000000004</v>
      </c>
      <c r="LS88">
        <v>19.062380000000001</v>
      </c>
      <c r="LT88" s="1">
        <v>8.9397529999999994E-5</v>
      </c>
      <c r="LU88">
        <v>2.1504700000000002E-2</v>
      </c>
      <c r="LV88">
        <v>0.84538170000000001</v>
      </c>
      <c r="LW88">
        <v>19.577449999999999</v>
      </c>
      <c r="LX88" s="1">
        <v>8.6971849999999996E-5</v>
      </c>
      <c r="LY88">
        <v>2.0934270000000001E-2</v>
      </c>
      <c r="LZ88">
        <v>0.84499029999999997</v>
      </c>
      <c r="MA88">
        <v>19.530830000000002</v>
      </c>
      <c r="MB88" s="1">
        <v>8.4218749999999997E-5</v>
      </c>
      <c r="MC88">
        <v>2.028168E-2</v>
      </c>
      <c r="MD88">
        <v>0.84470400000000001</v>
      </c>
      <c r="ME88">
        <v>19.335540000000002</v>
      </c>
      <c r="MF88" s="1">
        <v>8.1255880000000001E-5</v>
      </c>
      <c r="MG88">
        <v>1.9574520000000002E-2</v>
      </c>
      <c r="MH88">
        <v>0.84453049999999996</v>
      </c>
      <c r="MI88">
        <v>19.33351</v>
      </c>
      <c r="MJ88" s="1">
        <v>7.7849780000000007E-5</v>
      </c>
      <c r="MK88">
        <v>1.8763990000000001E-2</v>
      </c>
      <c r="ML88">
        <v>0.84439810000000004</v>
      </c>
      <c r="MM88">
        <v>19.768879999999999</v>
      </c>
      <c r="MN88" s="1">
        <v>7.3738079999999997E-5</v>
      </c>
      <c r="MO88">
        <v>1.778354E-2</v>
      </c>
      <c r="MP88">
        <v>0.84432980000000002</v>
      </c>
      <c r="MQ88">
        <v>20.585249999999998</v>
      </c>
      <c r="MR88" s="1">
        <v>6.9287149999999999E-5</v>
      </c>
      <c r="MS88">
        <v>1.6713809999999999E-2</v>
      </c>
      <c r="MT88">
        <v>0.84424390000000005</v>
      </c>
      <c r="MU88">
        <v>20.958130000000001</v>
      </c>
      <c r="MV88" s="1">
        <v>6.5198910000000004E-5</v>
      </c>
      <c r="MW88">
        <v>1.572322E-2</v>
      </c>
      <c r="MX88">
        <v>0.84408430000000001</v>
      </c>
      <c r="MY88">
        <v>21.187249999999999</v>
      </c>
      <c r="MZ88" s="1">
        <v>6.1785869999999999E-5</v>
      </c>
      <c r="NA88" s="1">
        <v>1.489742E-2</v>
      </c>
      <c r="NB88">
        <v>0.84371160000000001</v>
      </c>
      <c r="NC88">
        <v>21.437480000000001</v>
      </c>
      <c r="ND88" s="1">
        <v>5.8974310000000003E-5</v>
      </c>
      <c r="NE88" s="1">
        <v>1.421943E-2</v>
      </c>
      <c r="NF88">
        <v>0.8431478</v>
      </c>
      <c r="NG88">
        <v>21.062280000000001</v>
      </c>
      <c r="NH88" s="1">
        <v>5.6572900000000002E-5</v>
      </c>
      <c r="NI88" s="1">
        <v>1.3643290000000001E-2</v>
      </c>
      <c r="NJ88">
        <v>0.84232070000000003</v>
      </c>
      <c r="NK88">
        <v>20.531330000000001</v>
      </c>
      <c r="NL88" s="1">
        <v>5.4563440000000003E-5</v>
      </c>
      <c r="NM88" s="1">
        <v>1.3161930000000001E-2</v>
      </c>
      <c r="NN88">
        <v>0.84133860000000005</v>
      </c>
      <c r="NO88">
        <v>20.085979999999999</v>
      </c>
      <c r="NP88" s="1">
        <v>5.3371619999999997E-5</v>
      </c>
      <c r="NQ88" s="1">
        <v>1.287311E-2</v>
      </c>
      <c r="NR88">
        <v>0.84018990000000005</v>
      </c>
      <c r="NS88">
        <v>19.844950000000001</v>
      </c>
      <c r="NT88" s="1">
        <v>5.3421490000000003E-5</v>
      </c>
      <c r="NU88">
        <v>1.288449E-2</v>
      </c>
      <c r="NV88">
        <v>0.8389915</v>
      </c>
      <c r="NW88">
        <v>20.073370000000001</v>
      </c>
      <c r="NX88" s="1">
        <v>5.4218929999999999E-5</v>
      </c>
      <c r="NY88" s="1">
        <v>1.3084999999999999E-2</v>
      </c>
      <c r="NZ88">
        <v>0.83771720000000005</v>
      </c>
      <c r="OA88">
        <v>20.41225</v>
      </c>
      <c r="OB88" s="1">
        <v>5.4775979999999997E-5</v>
      </c>
      <c r="OC88" s="1">
        <v>1.3237509999999999E-2</v>
      </c>
      <c r="OD88">
        <v>0.83654980000000001</v>
      </c>
      <c r="OE88">
        <v>20.214259999999999</v>
      </c>
      <c r="OF88" s="1">
        <v>5.4563759999999998E-5</v>
      </c>
      <c r="OG88" s="1">
        <v>1.3204189999999999E-2</v>
      </c>
      <c r="OH88">
        <v>0.83551960000000003</v>
      </c>
      <c r="OI88">
        <v>19.883870000000002</v>
      </c>
      <c r="OJ88" s="1">
        <v>5.3631829999999999E-5</v>
      </c>
      <c r="OK88">
        <v>1.29932E-2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0.9685956</v>
      </c>
      <c r="G89">
        <v>17.73997</v>
      </c>
      <c r="H89" s="1">
        <v>1.5376440000000001E-33</v>
      </c>
      <c r="I89" s="1">
        <v>3.6827119999999998E-31</v>
      </c>
      <c r="J89">
        <v>0.96861699999999995</v>
      </c>
      <c r="K89">
        <v>17.24493</v>
      </c>
      <c r="L89" s="1">
        <v>5.1888599999999999E-19</v>
      </c>
      <c r="M89" s="1">
        <v>1.2311510000000001E-16</v>
      </c>
      <c r="N89">
        <v>0.96854410000000002</v>
      </c>
      <c r="O89">
        <v>17.23197</v>
      </c>
      <c r="P89" s="1">
        <v>4.4549439999999997E-7</v>
      </c>
      <c r="Q89" s="1">
        <v>8.4496959999999998E-5</v>
      </c>
      <c r="R89">
        <v>0.96852709999999997</v>
      </c>
      <c r="S89">
        <v>17.02073</v>
      </c>
      <c r="T89" s="1">
        <v>0.36211719999999997</v>
      </c>
      <c r="U89">
        <v>70.985060000000004</v>
      </c>
      <c r="V89">
        <v>0.96852850000000001</v>
      </c>
      <c r="W89">
        <v>17.025480000000002</v>
      </c>
      <c r="X89">
        <v>30.551189999999998</v>
      </c>
      <c r="Y89">
        <v>6656.3209999999999</v>
      </c>
      <c r="Z89">
        <v>0.96851039999999999</v>
      </c>
      <c r="AA89">
        <v>16.983229999999999</v>
      </c>
      <c r="AB89">
        <v>130.36869999999999</v>
      </c>
      <c r="AC89">
        <v>30304.400000000001</v>
      </c>
      <c r="AD89">
        <v>0.96843939999999995</v>
      </c>
      <c r="AE89">
        <v>16.868069999999999</v>
      </c>
      <c r="AF89">
        <v>103.69280000000001</v>
      </c>
      <c r="AG89">
        <v>25159.98</v>
      </c>
      <c r="AH89">
        <v>0.96831599999999995</v>
      </c>
      <c r="AI89">
        <v>16.662130000000001</v>
      </c>
      <c r="AJ89">
        <v>29.053339999999999</v>
      </c>
      <c r="AK89">
        <v>7253.3069999999998</v>
      </c>
      <c r="AL89">
        <v>0.96795589999999998</v>
      </c>
      <c r="AM89">
        <v>16.733180000000001</v>
      </c>
      <c r="AN89">
        <v>4.2709359999999998</v>
      </c>
      <c r="AO89">
        <v>1084.854</v>
      </c>
      <c r="AP89">
        <v>0.96635519999999997</v>
      </c>
      <c r="AQ89">
        <v>16.453230000000001</v>
      </c>
      <c r="AR89">
        <v>0.47958669999999998</v>
      </c>
      <c r="AS89">
        <v>121.98480000000001</v>
      </c>
      <c r="AT89">
        <v>0.96420930000000005</v>
      </c>
      <c r="AU89">
        <v>16.347930000000002</v>
      </c>
      <c r="AV89">
        <v>9.6939849999999994E-2</v>
      </c>
      <c r="AW89">
        <v>23.702210000000001</v>
      </c>
      <c r="AX89">
        <v>0.96157879999999996</v>
      </c>
      <c r="AY89">
        <v>16.234030000000001</v>
      </c>
      <c r="AZ89">
        <v>6.3520409999999999E-2</v>
      </c>
      <c r="BA89">
        <v>15.10181</v>
      </c>
      <c r="BB89">
        <v>0.95856580000000002</v>
      </c>
      <c r="BC89">
        <v>16.366599999999998</v>
      </c>
      <c r="BD89">
        <v>6.4982150000000002E-2</v>
      </c>
      <c r="BE89">
        <v>15.3667</v>
      </c>
      <c r="BF89">
        <v>0.9560845</v>
      </c>
      <c r="BG89">
        <v>16.35754</v>
      </c>
      <c r="BH89" s="1">
        <v>7.1257109999999999E-2</v>
      </c>
      <c r="BI89">
        <v>16.891960000000001</v>
      </c>
      <c r="BJ89">
        <v>0.95355559999999995</v>
      </c>
      <c r="BK89">
        <v>16.56756</v>
      </c>
      <c r="BL89" s="1">
        <v>7.3019420000000002E-2</v>
      </c>
      <c r="BM89">
        <v>17.395769999999999</v>
      </c>
      <c r="BN89">
        <v>0.95092509999999997</v>
      </c>
      <c r="BO89">
        <v>16.896519999999999</v>
      </c>
      <c r="BP89" s="1">
        <v>6.9565379999999996E-2</v>
      </c>
      <c r="BQ89">
        <v>16.64442</v>
      </c>
      <c r="BR89">
        <v>0.94801469999999999</v>
      </c>
      <c r="BS89">
        <v>17.170100000000001</v>
      </c>
      <c r="BT89" s="1">
        <v>6.3356830000000003E-2</v>
      </c>
      <c r="BU89">
        <v>15.217449999999999</v>
      </c>
      <c r="BV89">
        <v>0.94504489999999997</v>
      </c>
      <c r="BW89">
        <v>17.364899999999999</v>
      </c>
      <c r="BX89" s="1">
        <v>5.6548109999999999E-2</v>
      </c>
      <c r="BY89">
        <v>13.6267</v>
      </c>
      <c r="BZ89">
        <v>0.94200430000000002</v>
      </c>
      <c r="CA89">
        <v>17.521329999999999</v>
      </c>
      <c r="CB89" s="1">
        <v>4.9988329999999997E-2</v>
      </c>
      <c r="CC89">
        <v>12.08155</v>
      </c>
      <c r="CD89">
        <v>0.93870750000000003</v>
      </c>
      <c r="CE89">
        <v>17.313800000000001</v>
      </c>
      <c r="CF89" s="1">
        <v>4.3989309999999997E-2</v>
      </c>
      <c r="CG89">
        <v>10.664849999999999</v>
      </c>
      <c r="CH89">
        <v>0.93503590000000003</v>
      </c>
      <c r="CI89">
        <v>17.32649</v>
      </c>
      <c r="CJ89" s="1">
        <v>3.8633599999999997E-2</v>
      </c>
      <c r="CK89">
        <v>9.3970109999999991</v>
      </c>
      <c r="CL89">
        <v>0.93106469999999997</v>
      </c>
      <c r="CM89">
        <v>17.268910000000002</v>
      </c>
      <c r="CN89">
        <v>3.3947329999999998E-2</v>
      </c>
      <c r="CO89">
        <v>8.2841869999999993</v>
      </c>
      <c r="CP89">
        <v>0.92801319999999998</v>
      </c>
      <c r="CQ89">
        <v>17.18139</v>
      </c>
      <c r="CR89" s="1">
        <v>2.9932469999999999E-2</v>
      </c>
      <c r="CS89">
        <v>7.3246700000000002</v>
      </c>
      <c r="CT89">
        <v>0.92480980000000002</v>
      </c>
      <c r="CU89">
        <v>17.418189999999999</v>
      </c>
      <c r="CV89" s="1">
        <v>2.6408089999999999E-2</v>
      </c>
      <c r="CW89">
        <v>6.481789</v>
      </c>
      <c r="CX89">
        <v>0.92145469999999996</v>
      </c>
      <c r="CY89">
        <v>17.578199999999999</v>
      </c>
      <c r="CZ89" s="1">
        <v>2.3169840000000001E-2</v>
      </c>
      <c r="DA89">
        <v>5.705622</v>
      </c>
      <c r="DB89">
        <v>0.9177476</v>
      </c>
      <c r="DC89">
        <v>17.419740000000001</v>
      </c>
      <c r="DD89" s="1">
        <v>2.0225549999999998E-2</v>
      </c>
      <c r="DE89">
        <v>4.99716</v>
      </c>
      <c r="DF89">
        <v>0.91407050000000001</v>
      </c>
      <c r="DG89">
        <v>17.252109999999998</v>
      </c>
      <c r="DH89" s="1">
        <v>1.761532E-2</v>
      </c>
      <c r="DI89">
        <v>4.3645509999999996</v>
      </c>
      <c r="DJ89">
        <v>0.90997859999999997</v>
      </c>
      <c r="DK89">
        <v>16.888459999999998</v>
      </c>
      <c r="DL89" s="1">
        <v>1.534313E-2</v>
      </c>
      <c r="DM89">
        <v>3.8131279999999999</v>
      </c>
      <c r="DN89">
        <v>0.90541870000000002</v>
      </c>
      <c r="DO89">
        <v>16.975439999999999</v>
      </c>
      <c r="DP89" s="1">
        <v>1.3349069999999999E-2</v>
      </c>
      <c r="DQ89">
        <v>3.329437</v>
      </c>
      <c r="DR89">
        <v>0.90106240000000004</v>
      </c>
      <c r="DS89">
        <v>16.93074</v>
      </c>
      <c r="DT89" s="1">
        <v>1.159611E-2</v>
      </c>
      <c r="DU89">
        <v>2.9017879999999998</v>
      </c>
      <c r="DV89">
        <v>0.89761840000000004</v>
      </c>
      <c r="DW89">
        <v>16.96876</v>
      </c>
      <c r="DX89" s="1">
        <v>1.0067410000000001E-2</v>
      </c>
      <c r="DY89">
        <v>2.5247709999999999</v>
      </c>
      <c r="DZ89">
        <v>0.89461100000000005</v>
      </c>
      <c r="EA89">
        <v>17.400189999999998</v>
      </c>
      <c r="EB89" s="1">
        <v>8.751778E-3</v>
      </c>
      <c r="EC89">
        <v>2.1988629999999998</v>
      </c>
      <c r="ED89">
        <v>0.89132149999999999</v>
      </c>
      <c r="EE89">
        <v>17.773230000000002</v>
      </c>
      <c r="EF89" s="1">
        <v>7.6088040000000003E-3</v>
      </c>
      <c r="EG89">
        <v>1.915535</v>
      </c>
      <c r="EH89">
        <v>0.88819159999999997</v>
      </c>
      <c r="EI89">
        <v>17.983080000000001</v>
      </c>
      <c r="EJ89" s="1">
        <v>6.6033719999999997E-3</v>
      </c>
      <c r="EK89">
        <v>1.665097</v>
      </c>
      <c r="EL89">
        <v>0.88561259999999997</v>
      </c>
      <c r="EM89">
        <v>17.980450000000001</v>
      </c>
      <c r="EN89" s="1">
        <v>5.7172150000000003E-3</v>
      </c>
      <c r="EO89">
        <v>1.44242</v>
      </c>
      <c r="EP89">
        <v>0.88359460000000001</v>
      </c>
      <c r="EQ89">
        <v>17.7178</v>
      </c>
      <c r="ER89" s="1">
        <v>4.9447320000000003E-3</v>
      </c>
      <c r="ES89">
        <v>1.2472529999999999</v>
      </c>
      <c r="ET89">
        <v>0.88202320000000001</v>
      </c>
      <c r="EU89">
        <v>17.52637</v>
      </c>
      <c r="EV89" s="1">
        <v>4.2513059999999998E-3</v>
      </c>
      <c r="EW89">
        <v>1.0716950000000001</v>
      </c>
      <c r="EX89">
        <v>0.88086989999999998</v>
      </c>
      <c r="EY89">
        <v>17.546060000000001</v>
      </c>
      <c r="EZ89" s="1">
        <v>3.559146E-3</v>
      </c>
      <c r="FA89">
        <v>0.89709510000000003</v>
      </c>
      <c r="FB89">
        <v>0.8801466</v>
      </c>
      <c r="FC89">
        <v>17.70017</v>
      </c>
      <c r="FD89" s="1">
        <v>2.8009039999999999E-3</v>
      </c>
      <c r="FE89">
        <v>0.70625910000000003</v>
      </c>
      <c r="FF89">
        <v>0.87967620000000002</v>
      </c>
      <c r="FG89">
        <v>18.517790000000002</v>
      </c>
      <c r="FH89" s="1">
        <v>2.0409740000000001E-3</v>
      </c>
      <c r="FI89">
        <v>0.51463689999999995</v>
      </c>
      <c r="FJ89">
        <v>0.8793628</v>
      </c>
      <c r="FK89">
        <v>18.822430000000001</v>
      </c>
      <c r="FL89" s="1">
        <v>1.413826E-3</v>
      </c>
      <c r="FM89">
        <v>0.35585450000000002</v>
      </c>
      <c r="FN89">
        <v>0.8792198</v>
      </c>
      <c r="FO89">
        <v>19.150559999999999</v>
      </c>
      <c r="FP89" s="1">
        <v>9.827274E-4</v>
      </c>
      <c r="FQ89">
        <v>0.24632599999999999</v>
      </c>
      <c r="FR89">
        <v>0.87909630000000005</v>
      </c>
      <c r="FS89">
        <v>19.276340000000001</v>
      </c>
      <c r="FT89" s="1">
        <v>7.2169650000000003E-4</v>
      </c>
      <c r="FU89">
        <v>0.1798343</v>
      </c>
      <c r="FV89">
        <v>0.87910840000000001</v>
      </c>
      <c r="FW89">
        <v>19.024709999999999</v>
      </c>
      <c r="FX89" s="1">
        <v>5.7234460000000001E-4</v>
      </c>
      <c r="FY89">
        <v>0.1417368</v>
      </c>
      <c r="FZ89">
        <v>0.87904819999999995</v>
      </c>
      <c r="GA89">
        <v>18.588699999999999</v>
      </c>
      <c r="GB89" s="1">
        <v>4.8599839999999999E-4</v>
      </c>
      <c r="GC89">
        <v>0.11968769999999999</v>
      </c>
      <c r="GD89">
        <v>0.87901320000000005</v>
      </c>
      <c r="GE89">
        <v>18.243310000000001</v>
      </c>
      <c r="GF89" s="1">
        <v>4.3274209999999999E-4</v>
      </c>
      <c r="GG89">
        <v>0.1060608</v>
      </c>
      <c r="GH89">
        <v>0.87902040000000004</v>
      </c>
      <c r="GI89">
        <v>18.28772</v>
      </c>
      <c r="GJ89" s="1">
        <v>3.9656449999999997E-4</v>
      </c>
      <c r="GK89">
        <v>9.677036E-2</v>
      </c>
      <c r="GL89">
        <v>0.87902199999999997</v>
      </c>
      <c r="GM89">
        <v>19.038869999999999</v>
      </c>
      <c r="GN89" s="1">
        <v>3.6940520000000002E-4</v>
      </c>
      <c r="GO89">
        <v>8.9782529999999999E-2</v>
      </c>
      <c r="GP89">
        <v>0.87904510000000002</v>
      </c>
      <c r="GQ89">
        <v>19.27806</v>
      </c>
      <c r="GR89" s="1">
        <v>3.4733129999999998E-4</v>
      </c>
      <c r="GS89">
        <v>8.4095400000000001E-2</v>
      </c>
      <c r="GT89">
        <v>0.87902009999999997</v>
      </c>
      <c r="GU89">
        <v>19.299040000000002</v>
      </c>
      <c r="GV89" s="1">
        <v>3.2828149999999999E-4</v>
      </c>
      <c r="GW89">
        <v>7.9192819999999997E-2</v>
      </c>
      <c r="GX89">
        <v>0.87900299999999998</v>
      </c>
      <c r="GY89">
        <v>19.324459999999998</v>
      </c>
      <c r="GZ89" s="1">
        <v>3.1112369999999998E-4</v>
      </c>
      <c r="HA89">
        <v>7.4804640000000006E-2</v>
      </c>
      <c r="HB89">
        <v>0.87901510000000005</v>
      </c>
      <c r="HC89">
        <v>18.912839999999999</v>
      </c>
      <c r="HD89" s="1">
        <v>2.9522430000000001E-4</v>
      </c>
      <c r="HE89">
        <v>7.0784310000000003E-2</v>
      </c>
      <c r="HF89">
        <v>0.87901510000000005</v>
      </c>
      <c r="HG89">
        <v>18.570609999999999</v>
      </c>
      <c r="HH89" s="1">
        <v>2.8047990000000002E-4</v>
      </c>
      <c r="HI89">
        <v>6.7079280000000005E-2</v>
      </c>
      <c r="HJ89">
        <v>0.87899660000000002</v>
      </c>
      <c r="HK89">
        <v>18.44886</v>
      </c>
      <c r="HL89" s="1">
        <v>2.6674860000000002E-4</v>
      </c>
      <c r="HM89">
        <v>6.365693E-2</v>
      </c>
      <c r="HN89">
        <v>0.87900290000000003</v>
      </c>
      <c r="HO89">
        <v>18.534490000000002</v>
      </c>
      <c r="HP89" s="1">
        <v>2.539032E-4</v>
      </c>
      <c r="HQ89">
        <v>6.0483139999999998E-2</v>
      </c>
      <c r="HR89">
        <v>0.87899879999999997</v>
      </c>
      <c r="HS89">
        <v>19.2699</v>
      </c>
      <c r="HT89" s="1">
        <v>2.41905E-4</v>
      </c>
      <c r="HU89">
        <v>5.7540420000000002E-2</v>
      </c>
      <c r="HV89">
        <v>0.8790019</v>
      </c>
      <c r="HW89">
        <v>19.720210000000002</v>
      </c>
      <c r="HX89" s="1">
        <v>2.3063590000000001E-4</v>
      </c>
      <c r="HY89">
        <v>5.4793519999999998E-2</v>
      </c>
      <c r="HZ89">
        <v>0.87900089999999997</v>
      </c>
      <c r="IA89">
        <v>19.850989999999999</v>
      </c>
      <c r="IB89" s="1">
        <v>2.199375E-4</v>
      </c>
      <c r="IC89">
        <v>5.2203390000000002E-2</v>
      </c>
      <c r="ID89">
        <v>0.87900529999999999</v>
      </c>
      <c r="IE89">
        <v>19.884979999999999</v>
      </c>
      <c r="IF89" s="1">
        <v>2.0976879999999999E-4</v>
      </c>
      <c r="IG89">
        <v>4.975255E-2</v>
      </c>
      <c r="IH89">
        <v>0.87900230000000001</v>
      </c>
      <c r="II89">
        <v>19.382570000000001</v>
      </c>
      <c r="IJ89" s="1">
        <v>2.001971E-4</v>
      </c>
      <c r="IK89">
        <v>4.7454370000000003E-2</v>
      </c>
      <c r="IL89">
        <v>0.87900330000000004</v>
      </c>
      <c r="IM89">
        <v>18.960989999999999</v>
      </c>
      <c r="IN89" s="1">
        <v>1.912421E-4</v>
      </c>
      <c r="IO89">
        <v>4.5311980000000002E-2</v>
      </c>
      <c r="IP89">
        <v>0.87899709999999998</v>
      </c>
      <c r="IQ89">
        <v>18.646380000000001</v>
      </c>
      <c r="IR89" s="1">
        <v>1.8281959999999999E-4</v>
      </c>
      <c r="IS89">
        <v>4.3306110000000002E-2</v>
      </c>
      <c r="IT89">
        <v>0.87900409999999995</v>
      </c>
      <c r="IU89">
        <v>18.526710000000001</v>
      </c>
      <c r="IV89" s="1">
        <v>1.7482939999999999E-4</v>
      </c>
      <c r="IW89">
        <v>4.1402370000000001E-2</v>
      </c>
      <c r="IX89">
        <v>0.87899349999999998</v>
      </c>
      <c r="IY89">
        <v>18.970189999999999</v>
      </c>
      <c r="IZ89" s="1">
        <v>1.672663E-4</v>
      </c>
      <c r="JA89">
        <v>3.9603989999999999E-2</v>
      </c>
      <c r="JB89">
        <v>0.87900500000000004</v>
      </c>
      <c r="JC89">
        <v>18.803380000000001</v>
      </c>
      <c r="JD89" s="1">
        <v>1.6012369999999999E-4</v>
      </c>
      <c r="JE89">
        <v>3.7908949999999997E-2</v>
      </c>
      <c r="JF89">
        <v>0.87900820000000002</v>
      </c>
      <c r="JG89">
        <v>18.781199999999998</v>
      </c>
      <c r="JH89" s="1">
        <v>1.5339490000000001E-4</v>
      </c>
      <c r="JI89">
        <v>3.6311629999999998E-2</v>
      </c>
      <c r="JJ89">
        <v>0.87899910000000003</v>
      </c>
      <c r="JK89">
        <v>18.294319999999999</v>
      </c>
      <c r="JL89" s="1">
        <v>1.47026E-4</v>
      </c>
      <c r="JM89">
        <v>3.4802350000000003E-2</v>
      </c>
      <c r="JN89">
        <v>0.87899950000000004</v>
      </c>
      <c r="JO89">
        <v>17.886430000000001</v>
      </c>
      <c r="JP89" s="1">
        <v>1.409754E-4</v>
      </c>
      <c r="JQ89">
        <v>3.337093E-2</v>
      </c>
      <c r="JR89">
        <v>0.87900579999999995</v>
      </c>
      <c r="JS89">
        <v>17.616569999999999</v>
      </c>
      <c r="JT89" s="1">
        <v>1.3522680000000001E-4</v>
      </c>
      <c r="JU89">
        <v>3.2009879999999998E-2</v>
      </c>
      <c r="JV89">
        <v>0.87901059999999998</v>
      </c>
      <c r="JW89">
        <v>17.503240000000002</v>
      </c>
      <c r="JX89" s="1">
        <v>1.297499E-4</v>
      </c>
      <c r="JY89">
        <v>3.0711289999999999E-2</v>
      </c>
      <c r="JZ89">
        <v>0.87899689999999997</v>
      </c>
      <c r="KA89">
        <v>17.585570000000001</v>
      </c>
      <c r="KB89" s="1">
        <v>1.245958E-4</v>
      </c>
      <c r="KC89">
        <v>2.948719E-2</v>
      </c>
      <c r="KD89">
        <v>0.87900020000000001</v>
      </c>
      <c r="KE89">
        <v>18.51548</v>
      </c>
      <c r="KF89" s="1">
        <v>1.197095E-4</v>
      </c>
      <c r="KG89">
        <v>2.8330379999999999E-2</v>
      </c>
      <c r="KH89">
        <v>0.87901700000000005</v>
      </c>
      <c r="KI89">
        <v>18.81081</v>
      </c>
      <c r="KJ89" s="1">
        <v>1.150561E-4</v>
      </c>
      <c r="KK89">
        <v>2.7229489999999999E-2</v>
      </c>
      <c r="KL89">
        <v>0.87895000000000001</v>
      </c>
      <c r="KM89">
        <v>19.174479999999999</v>
      </c>
      <c r="KN89" s="1">
        <v>1.106265E-4</v>
      </c>
      <c r="KO89">
        <v>2.618291E-2</v>
      </c>
      <c r="KP89">
        <v>0.87892340000000002</v>
      </c>
      <c r="KQ89">
        <v>19.34151</v>
      </c>
      <c r="KR89" s="1">
        <v>1.064018E-4</v>
      </c>
      <c r="KS89">
        <v>2.5184390000000001E-2</v>
      </c>
      <c r="KT89">
        <v>0.87877989999999995</v>
      </c>
      <c r="KU89">
        <v>19.109539999999999</v>
      </c>
      <c r="KV89" s="1">
        <v>1.023586E-4</v>
      </c>
      <c r="KW89">
        <v>2.4231349999999999E-2</v>
      </c>
      <c r="KX89">
        <v>0.87862779999999996</v>
      </c>
      <c r="KY89">
        <v>18.873090000000001</v>
      </c>
      <c r="KZ89" s="1">
        <v>9.8609899999999999E-5</v>
      </c>
      <c r="LA89">
        <v>2.3345709999999999E-2</v>
      </c>
      <c r="LB89">
        <v>0.87845680000000004</v>
      </c>
      <c r="LC89">
        <v>18.61909</v>
      </c>
      <c r="LD89" s="1">
        <v>9.55784E-5</v>
      </c>
      <c r="LE89">
        <v>2.2625340000000001E-2</v>
      </c>
      <c r="LF89">
        <v>0.87825109999999995</v>
      </c>
      <c r="LG89">
        <v>18.463190000000001</v>
      </c>
      <c r="LH89" s="1">
        <v>9.3720750000000002E-5</v>
      </c>
      <c r="LI89">
        <v>2.218061E-2</v>
      </c>
      <c r="LJ89">
        <v>0.87811139999999999</v>
      </c>
      <c r="LK89">
        <v>18.967479999999998</v>
      </c>
      <c r="LL89" s="1">
        <v>9.261762E-5</v>
      </c>
      <c r="LM89">
        <v>2.1922199999999999E-2</v>
      </c>
      <c r="LN89">
        <v>0.87788219999999995</v>
      </c>
      <c r="LO89">
        <v>18.941230000000001</v>
      </c>
      <c r="LP89" s="1">
        <v>9.1391809999999995E-5</v>
      </c>
      <c r="LQ89">
        <v>2.1640280000000001E-2</v>
      </c>
      <c r="LR89">
        <v>0.87767309999999998</v>
      </c>
      <c r="LS89">
        <v>19.160309999999999</v>
      </c>
      <c r="LT89" s="1">
        <v>8.9561069999999997E-5</v>
      </c>
      <c r="LU89">
        <v>2.1216720000000001E-2</v>
      </c>
      <c r="LV89">
        <v>0.87753749999999997</v>
      </c>
      <c r="LW89">
        <v>19.684699999999999</v>
      </c>
      <c r="LX89" s="1">
        <v>8.7171019999999997E-5</v>
      </c>
      <c r="LY89">
        <v>2.0658900000000001E-2</v>
      </c>
      <c r="LZ89">
        <v>0.87741530000000001</v>
      </c>
      <c r="MA89">
        <v>19.5946</v>
      </c>
      <c r="MB89" s="1">
        <v>8.4437370000000004E-5</v>
      </c>
      <c r="MC89">
        <v>2.0017610000000002E-2</v>
      </c>
      <c r="MD89">
        <v>0.87732889999999997</v>
      </c>
      <c r="ME89">
        <v>19.343</v>
      </c>
      <c r="MF89" s="1">
        <v>8.1494630000000006E-5</v>
      </c>
      <c r="MG89">
        <v>1.9323239999999998E-2</v>
      </c>
      <c r="MH89">
        <v>0.87727829999999996</v>
      </c>
      <c r="MI89">
        <v>19.32855</v>
      </c>
      <c r="MJ89" s="1">
        <v>7.8135910000000006E-5</v>
      </c>
      <c r="MK89">
        <v>1.8534209999999999E-2</v>
      </c>
      <c r="ML89">
        <v>0.87723399999999996</v>
      </c>
      <c r="MM89">
        <v>19.792359999999999</v>
      </c>
      <c r="MN89" s="1">
        <v>7.4075939999999996E-5</v>
      </c>
      <c r="MO89">
        <v>1.7580350000000002E-2</v>
      </c>
      <c r="MP89">
        <v>0.87722370000000005</v>
      </c>
      <c r="MQ89">
        <v>20.673839999999998</v>
      </c>
      <c r="MR89" s="1">
        <v>6.9627919999999999E-5</v>
      </c>
      <c r="MS89">
        <v>1.6527779999999999E-2</v>
      </c>
      <c r="MT89">
        <v>0.87719340000000001</v>
      </c>
      <c r="MU89">
        <v>21.0563</v>
      </c>
      <c r="MV89" s="1">
        <v>6.5494019999999995E-5</v>
      </c>
      <c r="MW89">
        <v>1.554201E-2</v>
      </c>
      <c r="MX89">
        <v>0.87714579999999998</v>
      </c>
      <c r="MY89">
        <v>21.268000000000001</v>
      </c>
      <c r="MZ89" s="1">
        <v>6.2027219999999996E-5</v>
      </c>
      <c r="NA89" s="1">
        <v>1.471652E-2</v>
      </c>
      <c r="NB89">
        <v>0.87699130000000003</v>
      </c>
      <c r="NC89">
        <v>21.517769999999999</v>
      </c>
      <c r="ND89" s="1">
        <v>5.917497E-5</v>
      </c>
      <c r="NE89">
        <v>1.403802E-2</v>
      </c>
      <c r="NF89">
        <v>0.87678650000000002</v>
      </c>
      <c r="NG89">
        <v>21.127829999999999</v>
      </c>
      <c r="NH89" s="1">
        <v>5.6746159999999999E-5</v>
      </c>
      <c r="NI89" s="1">
        <v>1.3462450000000001E-2</v>
      </c>
      <c r="NJ89">
        <v>0.87646469999999999</v>
      </c>
      <c r="NK89">
        <v>20.586569999999998</v>
      </c>
      <c r="NL89" s="1">
        <v>5.4697429999999998E-5</v>
      </c>
      <c r="NM89">
        <v>1.2976400000000001E-2</v>
      </c>
      <c r="NN89">
        <v>0.8761101</v>
      </c>
      <c r="NO89">
        <v>20.133479999999999</v>
      </c>
      <c r="NP89" s="1">
        <v>5.342126E-5</v>
      </c>
      <c r="NQ89" s="1">
        <v>1.266898E-2</v>
      </c>
      <c r="NR89">
        <v>0.87568319999999999</v>
      </c>
      <c r="NS89">
        <v>19.874919999999999</v>
      </c>
      <c r="NT89" s="1">
        <v>5.3377429999999997E-5</v>
      </c>
      <c r="NU89" s="1">
        <v>1.265319E-2</v>
      </c>
      <c r="NV89">
        <v>0.87523980000000001</v>
      </c>
      <c r="NW89">
        <v>20.125299999999999</v>
      </c>
      <c r="NX89" s="1">
        <v>5.4150619999999998E-5</v>
      </c>
      <c r="NY89" s="1">
        <v>1.283832E-2</v>
      </c>
      <c r="NZ89">
        <v>0.8748245</v>
      </c>
      <c r="OA89">
        <v>20.50122</v>
      </c>
      <c r="OB89" s="1">
        <v>5.4752220000000002E-5</v>
      </c>
      <c r="OC89" s="1">
        <v>1.299148E-2</v>
      </c>
      <c r="OD89">
        <v>0.87441440000000004</v>
      </c>
      <c r="OE89">
        <v>20.297470000000001</v>
      </c>
      <c r="OF89" s="1">
        <v>5.4604169999999999E-5</v>
      </c>
      <c r="OG89" s="1">
        <v>1.296717E-2</v>
      </c>
      <c r="OH89">
        <v>0.87409539999999997</v>
      </c>
      <c r="OI89">
        <v>19.95767</v>
      </c>
      <c r="OJ89" s="1">
        <v>5.3721200000000003E-5</v>
      </c>
      <c r="OK89" s="1">
        <v>1.2765800000000001E-2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1.1427449999999999</v>
      </c>
      <c r="G90">
        <v>17.82038</v>
      </c>
      <c r="H90" s="1">
        <v>1.6099100000000001E-34</v>
      </c>
      <c r="I90" s="1">
        <v>4.1298590000000001E-32</v>
      </c>
      <c r="J90">
        <v>1.1424909999999999</v>
      </c>
      <c r="K90">
        <v>17.300460000000001</v>
      </c>
      <c r="L90" s="1">
        <v>7.8602299999999996E-20</v>
      </c>
      <c r="M90" s="1">
        <v>1.99934E-17</v>
      </c>
      <c r="N90">
        <v>1.142226</v>
      </c>
      <c r="O90">
        <v>17.281179999999999</v>
      </c>
      <c r="P90" s="1">
        <v>1.07813E-7</v>
      </c>
      <c r="Q90" s="1">
        <v>1.9172829999999999E-5</v>
      </c>
      <c r="R90">
        <v>1.1419790000000001</v>
      </c>
      <c r="S90">
        <v>17.033090000000001</v>
      </c>
      <c r="T90" s="1">
        <v>0.2368963</v>
      </c>
      <c r="U90">
        <v>46.808210000000003</v>
      </c>
      <c r="V90">
        <v>1.1418250000000001</v>
      </c>
      <c r="W90">
        <v>17.037310000000002</v>
      </c>
      <c r="X90">
        <v>25.538430000000002</v>
      </c>
      <c r="Y90">
        <v>5787.759</v>
      </c>
      <c r="Z90">
        <v>1.1416660000000001</v>
      </c>
      <c r="AA90">
        <v>16.996670000000002</v>
      </c>
      <c r="AB90">
        <v>125.3982</v>
      </c>
      <c r="AC90">
        <v>31002.46</v>
      </c>
      <c r="AD90">
        <v>1.1414059999999999</v>
      </c>
      <c r="AE90">
        <v>16.892810000000001</v>
      </c>
      <c r="AF90">
        <v>109.4224</v>
      </c>
      <c r="AG90">
        <v>28734.79</v>
      </c>
      <c r="AH90">
        <v>1.1411389999999999</v>
      </c>
      <c r="AI90">
        <v>16.699249999999999</v>
      </c>
      <c r="AJ90">
        <v>32.6404</v>
      </c>
      <c r="AK90">
        <v>8940.9840000000004</v>
      </c>
      <c r="AL90">
        <v>1.1405719999999999</v>
      </c>
      <c r="AM90">
        <v>16.807919999999999</v>
      </c>
      <c r="AN90">
        <v>4.988626</v>
      </c>
      <c r="AO90">
        <v>1404.6220000000001</v>
      </c>
      <c r="AP90">
        <v>1.1395900000000001</v>
      </c>
      <c r="AQ90">
        <v>16.505510000000001</v>
      </c>
      <c r="AR90">
        <v>0.56186380000000002</v>
      </c>
      <c r="AS90">
        <v>159.23920000000001</v>
      </c>
      <c r="AT90">
        <v>1.138288</v>
      </c>
      <c r="AU90">
        <v>16.38204</v>
      </c>
      <c r="AV90">
        <v>0.1042956</v>
      </c>
      <c r="AW90">
        <v>28.107939999999999</v>
      </c>
      <c r="AX90">
        <v>1.136676</v>
      </c>
      <c r="AY90">
        <v>16.257529999999999</v>
      </c>
      <c r="AZ90">
        <v>6.4080659999999998E-2</v>
      </c>
      <c r="BA90">
        <v>16.54289</v>
      </c>
      <c r="BB90">
        <v>1.1350480000000001</v>
      </c>
      <c r="BC90">
        <v>16.380189999999999</v>
      </c>
      <c r="BD90">
        <v>6.4576069999999999E-2</v>
      </c>
      <c r="BE90">
        <v>16.537459999999999</v>
      </c>
      <c r="BF90">
        <v>1.131793</v>
      </c>
      <c r="BG90">
        <v>16.374970000000001</v>
      </c>
      <c r="BH90" s="1">
        <v>7.0891469999999998E-2</v>
      </c>
      <c r="BI90">
        <v>18.223800000000001</v>
      </c>
      <c r="BJ90">
        <v>1.1277330000000001</v>
      </c>
      <c r="BK90">
        <v>16.59639</v>
      </c>
      <c r="BL90" s="1">
        <v>7.3074040000000007E-2</v>
      </c>
      <c r="BM90">
        <v>18.93338</v>
      </c>
      <c r="BN90">
        <v>1.123572</v>
      </c>
      <c r="BO90">
        <v>16.953569999999999</v>
      </c>
      <c r="BP90" s="1">
        <v>6.9906529999999995E-2</v>
      </c>
      <c r="BQ90">
        <v>18.24259</v>
      </c>
      <c r="BR90">
        <v>1.11907</v>
      </c>
      <c r="BS90">
        <v>17.24089</v>
      </c>
      <c r="BT90" s="1">
        <v>6.3817319999999997E-2</v>
      </c>
      <c r="BU90">
        <v>16.76069</v>
      </c>
      <c r="BV90">
        <v>1.114601</v>
      </c>
      <c r="BW90">
        <v>17.435130000000001</v>
      </c>
      <c r="BX90" s="1">
        <v>5.7021919999999997E-2</v>
      </c>
      <c r="BY90">
        <v>15.0596</v>
      </c>
      <c r="BZ90">
        <v>1.1103019999999999</v>
      </c>
      <c r="CA90">
        <v>17.573239999999998</v>
      </c>
      <c r="CB90" s="1">
        <v>5.0430910000000002E-2</v>
      </c>
      <c r="CC90">
        <v>13.38655</v>
      </c>
      <c r="CD90">
        <v>1.105742</v>
      </c>
      <c r="CE90">
        <v>17.334050000000001</v>
      </c>
      <c r="CF90" s="1">
        <v>4.43922E-2</v>
      </c>
      <c r="CG90">
        <v>11.84558</v>
      </c>
      <c r="CH90">
        <v>1.100994</v>
      </c>
      <c r="CI90">
        <v>17.33521</v>
      </c>
      <c r="CJ90" s="1">
        <v>3.8989919999999997E-2</v>
      </c>
      <c r="CK90">
        <v>10.45895</v>
      </c>
      <c r="CL90">
        <v>1.0959639999999999</v>
      </c>
      <c r="CM90">
        <v>17.286719999999999</v>
      </c>
      <c r="CN90" s="1">
        <v>3.4258780000000003E-2</v>
      </c>
      <c r="CO90">
        <v>9.2376400000000007</v>
      </c>
      <c r="CP90">
        <v>1.0905819999999999</v>
      </c>
      <c r="CQ90">
        <v>17.208539999999999</v>
      </c>
      <c r="CR90" s="1">
        <v>3.020016E-2</v>
      </c>
      <c r="CS90">
        <v>8.1838639999999998</v>
      </c>
      <c r="CT90">
        <v>1.0846929999999999</v>
      </c>
      <c r="CU90">
        <v>17.479479999999999</v>
      </c>
      <c r="CV90" s="1">
        <v>2.6650469999999999E-2</v>
      </c>
      <c r="CW90">
        <v>7.2606359999999999</v>
      </c>
      <c r="CX90">
        <v>1.0787249999999999</v>
      </c>
      <c r="CY90">
        <v>17.675650000000001</v>
      </c>
      <c r="CZ90">
        <v>2.33943E-2</v>
      </c>
      <c r="DA90">
        <v>6.4095209999999998</v>
      </c>
      <c r="DB90">
        <v>1.0724530000000001</v>
      </c>
      <c r="DC90">
        <v>17.512499999999999</v>
      </c>
      <c r="DD90" s="1">
        <v>2.042954E-2</v>
      </c>
      <c r="DE90">
        <v>5.6283310000000002</v>
      </c>
      <c r="DF90">
        <v>1.0666040000000001</v>
      </c>
      <c r="DG90">
        <v>17.327169999999999</v>
      </c>
      <c r="DH90">
        <v>1.779495E-2</v>
      </c>
      <c r="DI90">
        <v>4.9267010000000004</v>
      </c>
      <c r="DJ90">
        <v>1.0604549999999999</v>
      </c>
      <c r="DK90">
        <v>16.928170000000001</v>
      </c>
      <c r="DL90" s="1">
        <v>1.549991E-2</v>
      </c>
      <c r="DM90">
        <v>4.3128469999999997</v>
      </c>
      <c r="DN90">
        <v>1.0538799999999999</v>
      </c>
      <c r="DO90">
        <v>16.987500000000001</v>
      </c>
      <c r="DP90" s="1">
        <v>1.3487890000000001E-2</v>
      </c>
      <c r="DQ90">
        <v>3.7737910000000001</v>
      </c>
      <c r="DR90">
        <v>1.0474129999999999</v>
      </c>
      <c r="DS90">
        <v>16.9451</v>
      </c>
      <c r="DT90" s="1">
        <v>1.171962E-2</v>
      </c>
      <c r="DU90">
        <v>3.295979</v>
      </c>
      <c r="DV90">
        <v>1.0419419999999999</v>
      </c>
      <c r="DW90">
        <v>16.973109999999998</v>
      </c>
      <c r="DX90" s="1">
        <v>1.017527E-2</v>
      </c>
      <c r="DY90">
        <v>2.873259</v>
      </c>
      <c r="DZ90">
        <v>1.0365009999999999</v>
      </c>
      <c r="EA90">
        <v>17.440829999999998</v>
      </c>
      <c r="EB90" s="1">
        <v>8.8452170000000007E-3</v>
      </c>
      <c r="EC90">
        <v>2.5078550000000002</v>
      </c>
      <c r="ED90">
        <v>1.0309440000000001</v>
      </c>
      <c r="EE90">
        <v>17.8431</v>
      </c>
      <c r="EF90" s="1">
        <v>7.6908979999999998E-3</v>
      </c>
      <c r="EG90">
        <v>2.1896059999999999</v>
      </c>
      <c r="EH90">
        <v>1.0260130000000001</v>
      </c>
      <c r="EI90">
        <v>18.07704</v>
      </c>
      <c r="EJ90" s="1">
        <v>6.6769749999999999E-3</v>
      </c>
      <c r="EK90">
        <v>1.907292</v>
      </c>
      <c r="EL90">
        <v>1.0223390000000001</v>
      </c>
      <c r="EM90">
        <v>18.073029999999999</v>
      </c>
      <c r="EN90" s="1">
        <v>5.7818050000000001E-3</v>
      </c>
      <c r="EO90">
        <v>1.6549229999999999</v>
      </c>
      <c r="EP90">
        <v>1.019884</v>
      </c>
      <c r="EQ90">
        <v>17.762640000000001</v>
      </c>
      <c r="ER90" s="1">
        <v>5.0018689999999999E-3</v>
      </c>
      <c r="ES90">
        <v>1.432504</v>
      </c>
      <c r="ET90">
        <v>1.0181260000000001</v>
      </c>
      <c r="EU90">
        <v>17.534739999999999</v>
      </c>
      <c r="EV90" s="1">
        <v>4.30439E-3</v>
      </c>
      <c r="EW90">
        <v>1.2326809999999999</v>
      </c>
      <c r="EX90">
        <v>1.0169889999999999</v>
      </c>
      <c r="EY90">
        <v>17.561219999999999</v>
      </c>
      <c r="EZ90" s="1">
        <v>3.6155459999999999E-3</v>
      </c>
      <c r="FA90">
        <v>1.036087</v>
      </c>
      <c r="FB90">
        <v>1.016262</v>
      </c>
      <c r="FC90">
        <v>17.734839999999998</v>
      </c>
      <c r="FD90" s="1">
        <v>2.8622000000000001E-3</v>
      </c>
      <c r="FE90">
        <v>0.82170989999999999</v>
      </c>
      <c r="FF90">
        <v>1.0158799999999999</v>
      </c>
      <c r="FG90">
        <v>18.611450000000001</v>
      </c>
      <c r="FH90" s="1">
        <v>2.097771E-3</v>
      </c>
      <c r="FI90">
        <v>0.60318229999999995</v>
      </c>
      <c r="FJ90">
        <v>1.015646</v>
      </c>
      <c r="FK90">
        <v>18.917159999999999</v>
      </c>
      <c r="FL90" s="1">
        <v>1.4567390000000001E-3</v>
      </c>
      <c r="FM90">
        <v>0.418485</v>
      </c>
      <c r="FN90">
        <v>1.015525</v>
      </c>
      <c r="FO90">
        <v>19.2164</v>
      </c>
      <c r="FP90" s="1">
        <v>1.010309E-3</v>
      </c>
      <c r="FQ90">
        <v>0.2889757</v>
      </c>
      <c r="FR90">
        <v>1.015493</v>
      </c>
      <c r="FS90">
        <v>19.329899999999999</v>
      </c>
      <c r="FT90" s="1">
        <v>7.3782549999999996E-4</v>
      </c>
      <c r="FU90">
        <v>0.20953240000000001</v>
      </c>
      <c r="FV90">
        <v>1.0154920000000001</v>
      </c>
      <c r="FW90">
        <v>19.074719999999999</v>
      </c>
      <c r="FX90" s="1">
        <v>5.8157330000000004E-4</v>
      </c>
      <c r="FY90">
        <v>0.1638886</v>
      </c>
      <c r="FZ90">
        <v>1.0154540000000001</v>
      </c>
      <c r="GA90">
        <v>18.626270000000002</v>
      </c>
      <c r="GB90" s="1">
        <v>4.9149399999999998E-4</v>
      </c>
      <c r="GC90">
        <v>0.13755729999999999</v>
      </c>
      <c r="GD90">
        <v>1.015442</v>
      </c>
      <c r="GE90">
        <v>18.27383</v>
      </c>
      <c r="GF90" s="1">
        <v>4.3630399999999999E-4</v>
      </c>
      <c r="GG90">
        <v>0.1214214</v>
      </c>
      <c r="GH90">
        <v>1.015474</v>
      </c>
      <c r="GI90">
        <v>18.314399999999999</v>
      </c>
      <c r="GJ90" s="1">
        <v>3.9913140000000003E-4</v>
      </c>
      <c r="GK90">
        <v>0.1105363</v>
      </c>
      <c r="GL90">
        <v>1.015422</v>
      </c>
      <c r="GM90">
        <v>19.130389999999998</v>
      </c>
      <c r="GN90" s="1">
        <v>3.7142460000000001E-4</v>
      </c>
      <c r="GO90">
        <v>0.1024254</v>
      </c>
      <c r="GP90">
        <v>1.0154380000000001</v>
      </c>
      <c r="GQ90">
        <v>19.399270000000001</v>
      </c>
      <c r="GR90" s="1">
        <v>3.4902799999999998E-4</v>
      </c>
      <c r="GS90">
        <v>9.5868640000000005E-2</v>
      </c>
      <c r="GT90">
        <v>1.015458</v>
      </c>
      <c r="GU90">
        <v>19.411339999999999</v>
      </c>
      <c r="GV90" s="1">
        <v>3.2978119999999998E-4</v>
      </c>
      <c r="GW90">
        <v>9.0239349999999996E-2</v>
      </c>
      <c r="GX90">
        <v>1.0154399999999999</v>
      </c>
      <c r="GY90">
        <v>19.428840000000001</v>
      </c>
      <c r="GZ90" s="1">
        <v>3.1248890000000002E-4</v>
      </c>
      <c r="HA90">
        <v>8.5219290000000003E-2</v>
      </c>
      <c r="HB90">
        <v>1.0154510000000001</v>
      </c>
      <c r="HC90">
        <v>18.982749999999999</v>
      </c>
      <c r="HD90" s="1">
        <v>2.964865E-4</v>
      </c>
      <c r="HE90">
        <v>8.0628400000000003E-2</v>
      </c>
      <c r="HF90">
        <v>1.015452</v>
      </c>
      <c r="HG90">
        <v>18.594339999999999</v>
      </c>
      <c r="HH90" s="1">
        <v>2.8164640000000001E-4</v>
      </c>
      <c r="HI90">
        <v>7.6397060000000003E-2</v>
      </c>
      <c r="HJ90">
        <v>1.015439</v>
      </c>
      <c r="HK90">
        <v>18.47289</v>
      </c>
      <c r="HL90" s="1">
        <v>2.6783180000000001E-4</v>
      </c>
      <c r="HM90">
        <v>7.2489899999999996E-2</v>
      </c>
      <c r="HN90">
        <v>1.015441</v>
      </c>
      <c r="HO90">
        <v>18.55603</v>
      </c>
      <c r="HP90" s="1">
        <v>2.5490769999999999E-4</v>
      </c>
      <c r="HQ90">
        <v>6.8866759999999999E-2</v>
      </c>
      <c r="HR90">
        <v>1.0154289999999999</v>
      </c>
      <c r="HS90">
        <v>19.343810000000001</v>
      </c>
      <c r="HT90" s="1">
        <v>2.4283949999999999E-4</v>
      </c>
      <c r="HU90">
        <v>6.5509010000000006E-2</v>
      </c>
      <c r="HV90">
        <v>1.015431</v>
      </c>
      <c r="HW90">
        <v>19.831890000000001</v>
      </c>
      <c r="HX90" s="1">
        <v>2.315137E-4</v>
      </c>
      <c r="HY90">
        <v>6.2377210000000002E-2</v>
      </c>
      <c r="HZ90">
        <v>1.0154240000000001</v>
      </c>
      <c r="IA90">
        <v>19.962510000000002</v>
      </c>
      <c r="IB90" s="1">
        <v>2.2076689999999999E-4</v>
      </c>
      <c r="IC90">
        <v>5.942629E-2</v>
      </c>
      <c r="ID90">
        <v>1.0154339999999999</v>
      </c>
      <c r="IE90">
        <v>19.989730000000002</v>
      </c>
      <c r="IF90" s="1">
        <v>2.105536E-4</v>
      </c>
      <c r="IG90">
        <v>5.6634089999999998E-2</v>
      </c>
      <c r="IH90">
        <v>1.015442</v>
      </c>
      <c r="II90">
        <v>19.453119999999998</v>
      </c>
      <c r="IJ90" s="1">
        <v>2.009306E-4</v>
      </c>
      <c r="IK90">
        <v>5.4012749999999998E-2</v>
      </c>
      <c r="IL90">
        <v>1.015436</v>
      </c>
      <c r="IM90">
        <v>18.994050000000001</v>
      </c>
      <c r="IN90" s="1">
        <v>1.9192539999999999E-4</v>
      </c>
      <c r="IO90">
        <v>5.156877E-2</v>
      </c>
      <c r="IP90">
        <v>1.015425</v>
      </c>
      <c r="IQ90">
        <v>18.672509999999999</v>
      </c>
      <c r="IR90" s="1">
        <v>1.834638E-4</v>
      </c>
      <c r="IS90">
        <v>4.9282470000000002E-2</v>
      </c>
      <c r="IT90">
        <v>1.0154319999999999</v>
      </c>
      <c r="IU90">
        <v>18.547090000000001</v>
      </c>
      <c r="IV90" s="1">
        <v>1.7544070000000001E-4</v>
      </c>
      <c r="IW90">
        <v>4.7114610000000001E-2</v>
      </c>
      <c r="IX90">
        <v>1.015423</v>
      </c>
      <c r="IY90">
        <v>19.032319999999999</v>
      </c>
      <c r="IZ90" s="1">
        <v>1.678417E-4</v>
      </c>
      <c r="JA90">
        <v>4.506479E-2</v>
      </c>
      <c r="JB90">
        <v>1.0154270000000001</v>
      </c>
      <c r="JC90">
        <v>18.88551</v>
      </c>
      <c r="JD90" s="1">
        <v>1.6066769999999999E-4</v>
      </c>
      <c r="JE90">
        <v>4.3134150000000003E-2</v>
      </c>
      <c r="JF90">
        <v>1.0154369999999999</v>
      </c>
      <c r="JG90">
        <v>18.875520000000002</v>
      </c>
      <c r="JH90" s="1">
        <v>1.5390830000000001E-4</v>
      </c>
      <c r="JI90">
        <v>4.1313790000000003E-2</v>
      </c>
      <c r="JJ90">
        <v>1.015441</v>
      </c>
      <c r="JK90">
        <v>18.393560000000001</v>
      </c>
      <c r="JL90" s="1">
        <v>1.475115E-4</v>
      </c>
      <c r="JM90">
        <v>3.9594169999999998E-2</v>
      </c>
      <c r="JN90">
        <v>1.0154300000000001</v>
      </c>
      <c r="JO90">
        <v>17.969149999999999</v>
      </c>
      <c r="JP90" s="1">
        <v>1.4143630000000001E-4</v>
      </c>
      <c r="JQ90">
        <v>3.7964369999999997E-2</v>
      </c>
      <c r="JR90">
        <v>1.0154339999999999</v>
      </c>
      <c r="JS90">
        <v>17.70675</v>
      </c>
      <c r="JT90" s="1">
        <v>1.3566610000000001E-4</v>
      </c>
      <c r="JU90">
        <v>3.641494E-2</v>
      </c>
      <c r="JV90">
        <v>1.0154380000000001</v>
      </c>
      <c r="JW90">
        <v>17.565829999999998</v>
      </c>
      <c r="JX90" s="1">
        <v>1.3016629999999999E-4</v>
      </c>
      <c r="JY90">
        <v>3.4936179999999997E-2</v>
      </c>
      <c r="JZ90">
        <v>1.015485</v>
      </c>
      <c r="KA90">
        <v>17.62125</v>
      </c>
      <c r="KB90" s="1">
        <v>1.2498930000000001E-4</v>
      </c>
      <c r="KC90">
        <v>3.3541349999999998E-2</v>
      </c>
      <c r="KD90">
        <v>1.015476</v>
      </c>
      <c r="KE90">
        <v>18.57058</v>
      </c>
      <c r="KF90" s="1">
        <v>1.200829E-4</v>
      </c>
      <c r="KG90">
        <v>3.222411E-2</v>
      </c>
      <c r="KH90">
        <v>1.015455</v>
      </c>
      <c r="KI90">
        <v>18.87397</v>
      </c>
      <c r="KJ90" s="1">
        <v>1.154116E-4</v>
      </c>
      <c r="KK90">
        <v>3.097105E-2</v>
      </c>
      <c r="KL90">
        <v>1.0154190000000001</v>
      </c>
      <c r="KM90">
        <v>19.223189999999999</v>
      </c>
      <c r="KN90" s="1">
        <v>1.109644E-4</v>
      </c>
      <c r="KO90">
        <v>2.977921E-2</v>
      </c>
      <c r="KP90">
        <v>1.0153190000000001</v>
      </c>
      <c r="KQ90">
        <v>19.401820000000001</v>
      </c>
      <c r="KR90" s="1">
        <v>1.067251E-4</v>
      </c>
      <c r="KS90">
        <v>2.864351E-2</v>
      </c>
      <c r="KT90">
        <v>1.0151619999999999</v>
      </c>
      <c r="KU90">
        <v>19.149280000000001</v>
      </c>
      <c r="KV90" s="1">
        <v>1.026659E-4</v>
      </c>
      <c r="KW90">
        <v>2.755842E-2</v>
      </c>
      <c r="KX90">
        <v>1.0149189999999999</v>
      </c>
      <c r="KY90">
        <v>18.89358</v>
      </c>
      <c r="KZ90" s="1">
        <v>9.8884100000000004E-5</v>
      </c>
      <c r="LA90">
        <v>2.6545849999999999E-2</v>
      </c>
      <c r="LB90">
        <v>1.014723</v>
      </c>
      <c r="LC90">
        <v>18.652920000000002</v>
      </c>
      <c r="LD90" s="1">
        <v>9.5776090000000005E-5</v>
      </c>
      <c r="LE90">
        <v>2.5706030000000001E-2</v>
      </c>
      <c r="LF90">
        <v>1.014475</v>
      </c>
      <c r="LG90">
        <v>18.507750000000001</v>
      </c>
      <c r="LH90" s="1">
        <v>9.3828470000000003E-5</v>
      </c>
      <c r="LI90">
        <v>2.5172489999999999E-2</v>
      </c>
      <c r="LJ90">
        <v>1.014216</v>
      </c>
      <c r="LK90">
        <v>19.079129999999999</v>
      </c>
      <c r="LL90" s="1">
        <v>9.2696130000000004E-5</v>
      </c>
      <c r="LM90">
        <v>2.487052E-2</v>
      </c>
      <c r="LN90">
        <v>1.013919</v>
      </c>
      <c r="LO90">
        <v>19.070070000000001</v>
      </c>
      <c r="LP90" s="1">
        <v>9.1503599999999996E-5</v>
      </c>
      <c r="LQ90">
        <v>2.4561880000000001E-2</v>
      </c>
      <c r="LR90">
        <v>1.01373</v>
      </c>
      <c r="LS90">
        <v>19.266259999999999</v>
      </c>
      <c r="LT90" s="1">
        <v>8.972385E-5</v>
      </c>
      <c r="LU90">
        <v>2.409975E-2</v>
      </c>
      <c r="LV90">
        <v>1.0135430000000001</v>
      </c>
      <c r="LW90">
        <v>19.801770000000001</v>
      </c>
      <c r="LX90" s="1">
        <v>8.73708E-5</v>
      </c>
      <c r="LY90">
        <v>2.3480890000000001E-2</v>
      </c>
      <c r="LZ90">
        <v>1.013393</v>
      </c>
      <c r="MA90">
        <v>19.682950000000002</v>
      </c>
      <c r="MB90" s="1">
        <v>8.4657559999999998E-5</v>
      </c>
      <c r="MC90">
        <v>2.276133E-2</v>
      </c>
      <c r="MD90">
        <v>1.013315</v>
      </c>
      <c r="ME90">
        <v>19.356369999999998</v>
      </c>
      <c r="MF90" s="1">
        <v>8.1733949999999997E-5</v>
      </c>
      <c r="MG90">
        <v>2.1980510000000002E-2</v>
      </c>
      <c r="MH90">
        <v>1.0132840000000001</v>
      </c>
      <c r="MI90">
        <v>19.32103</v>
      </c>
      <c r="MJ90" s="1">
        <v>7.8419730000000006E-5</v>
      </c>
      <c r="MK90">
        <v>2.110095E-2</v>
      </c>
      <c r="ML90">
        <v>1.0131950000000001</v>
      </c>
      <c r="MM90">
        <v>19.803039999999999</v>
      </c>
      <c r="MN90" s="1">
        <v>7.4413429999999997E-5</v>
      </c>
      <c r="MO90">
        <v>2.0037650000000001E-2</v>
      </c>
      <c r="MP90">
        <v>1.0132049999999999</v>
      </c>
      <c r="MQ90">
        <v>20.761669999999999</v>
      </c>
      <c r="MR90" s="1">
        <v>6.9973440000000006E-5</v>
      </c>
      <c r="MS90">
        <v>1.8848520000000001E-2</v>
      </c>
      <c r="MT90">
        <v>1.013204</v>
      </c>
      <c r="MU90">
        <v>21.16695</v>
      </c>
      <c r="MV90" s="1">
        <v>6.5796910000000001E-5</v>
      </c>
      <c r="MW90">
        <v>1.7717779999999999E-2</v>
      </c>
      <c r="MX90">
        <v>1.0130680000000001</v>
      </c>
      <c r="MY90">
        <v>21.35829</v>
      </c>
      <c r="MZ90" s="1">
        <v>6.2274720000000003E-5</v>
      </c>
      <c r="NA90">
        <v>1.6763989999999999E-2</v>
      </c>
      <c r="NB90">
        <v>1.0129049999999999</v>
      </c>
      <c r="NC90">
        <v>21.611450000000001</v>
      </c>
      <c r="ND90" s="1">
        <v>5.9380899999999999E-5</v>
      </c>
      <c r="NE90">
        <v>1.598136E-2</v>
      </c>
      <c r="NF90">
        <v>1.0125770000000001</v>
      </c>
      <c r="NG90">
        <v>21.212890000000002</v>
      </c>
      <c r="NH90" s="1">
        <v>5.6924030000000001E-5</v>
      </c>
      <c r="NI90">
        <v>1.531999E-2</v>
      </c>
      <c r="NJ90">
        <v>1.012168</v>
      </c>
      <c r="NK90">
        <v>20.656140000000001</v>
      </c>
      <c r="NL90" s="1">
        <v>5.483859E-5</v>
      </c>
      <c r="NM90" s="1">
        <v>1.4758530000000001E-2</v>
      </c>
      <c r="NN90">
        <v>1.0117080000000001</v>
      </c>
      <c r="NO90">
        <v>20.194009999999999</v>
      </c>
      <c r="NP90" s="1">
        <v>5.348132E-5</v>
      </c>
      <c r="NQ90" s="1">
        <v>1.438496E-2</v>
      </c>
      <c r="NR90">
        <v>1.011182</v>
      </c>
      <c r="NS90">
        <v>19.911460000000002</v>
      </c>
      <c r="NT90" s="1">
        <v>5.3340929999999998E-5</v>
      </c>
      <c r="NU90">
        <v>1.4335219999999999E-2</v>
      </c>
      <c r="NV90">
        <v>1.010616</v>
      </c>
      <c r="NW90">
        <v>20.172260000000001</v>
      </c>
      <c r="NX90" s="1">
        <v>5.4082310000000003E-5</v>
      </c>
      <c r="NY90" s="1">
        <v>1.453425E-2</v>
      </c>
      <c r="NZ90">
        <v>1.0100549999999999</v>
      </c>
      <c r="OA90">
        <v>20.603999999999999</v>
      </c>
      <c r="OB90" s="1">
        <v>5.4725119999999997E-5</v>
      </c>
      <c r="OC90" s="1">
        <v>1.4721969999999999E-2</v>
      </c>
      <c r="OD90">
        <v>1.0095860000000001</v>
      </c>
      <c r="OE90">
        <v>20.392669999999999</v>
      </c>
      <c r="OF90" s="1">
        <v>5.464147E-5</v>
      </c>
      <c r="OG90" s="1">
        <v>1.4716979999999999E-2</v>
      </c>
      <c r="OH90">
        <v>1.009207</v>
      </c>
      <c r="OI90">
        <v>20.055240000000001</v>
      </c>
      <c r="OJ90" s="1">
        <v>5.3809369999999998E-5</v>
      </c>
      <c r="OK90" s="1">
        <v>1.4506440000000001E-2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0.87269529999999995</v>
      </c>
      <c r="G91">
        <v>17.894110000000001</v>
      </c>
      <c r="H91" s="1">
        <v>2.2218509999999999E-35</v>
      </c>
      <c r="I91" s="1">
        <v>6.5136189999999996E-33</v>
      </c>
      <c r="J91">
        <v>0.87108560000000002</v>
      </c>
      <c r="K91">
        <v>17.356780000000001</v>
      </c>
      <c r="L91" s="1">
        <v>1.4949789999999999E-20</v>
      </c>
      <c r="M91" s="1">
        <v>4.3479450000000002E-18</v>
      </c>
      <c r="N91">
        <v>0.8695157</v>
      </c>
      <c r="O91">
        <v>17.32779</v>
      </c>
      <c r="P91" s="1">
        <v>1.450934E-8</v>
      </c>
      <c r="Q91" s="1">
        <v>4.2432880000000002E-6</v>
      </c>
      <c r="R91">
        <v>0.86800630000000001</v>
      </c>
      <c r="S91">
        <v>17.04748</v>
      </c>
      <c r="T91" s="1">
        <v>0.13901769999999999</v>
      </c>
      <c r="U91">
        <v>31.431609999999999</v>
      </c>
      <c r="V91">
        <v>0.86652850000000003</v>
      </c>
      <c r="W91">
        <v>17.047830000000001</v>
      </c>
      <c r="X91">
        <v>20.31617</v>
      </c>
      <c r="Y91">
        <v>5251.0870000000004</v>
      </c>
      <c r="Z91">
        <v>0.86506629999999995</v>
      </c>
      <c r="AA91">
        <v>17.00939</v>
      </c>
      <c r="AB91">
        <v>118.4362</v>
      </c>
      <c r="AC91">
        <v>33396.49</v>
      </c>
      <c r="AD91">
        <v>0.86355420000000005</v>
      </c>
      <c r="AE91">
        <v>16.916319999999999</v>
      </c>
      <c r="AF91">
        <v>115.8463</v>
      </c>
      <c r="AG91">
        <v>34714.85</v>
      </c>
      <c r="AH91">
        <v>0.86197590000000002</v>
      </c>
      <c r="AI91">
        <v>16.732299999999999</v>
      </c>
      <c r="AJ91">
        <v>37.372039999999998</v>
      </c>
      <c r="AK91">
        <v>11689.45</v>
      </c>
      <c r="AL91">
        <v>0.86006320000000003</v>
      </c>
      <c r="AM91">
        <v>16.876059999999999</v>
      </c>
      <c r="AN91">
        <v>6.0051769999999998</v>
      </c>
      <c r="AO91">
        <v>1932.68</v>
      </c>
      <c r="AP91">
        <v>0.85751440000000001</v>
      </c>
      <c r="AQ91">
        <v>16.55696</v>
      </c>
      <c r="AR91">
        <v>0.68323710000000004</v>
      </c>
      <c r="AS91">
        <v>222.1164</v>
      </c>
      <c r="AT91">
        <v>0.85420750000000001</v>
      </c>
      <c r="AU91">
        <v>16.413419999999999</v>
      </c>
      <c r="AV91">
        <v>0.1152967</v>
      </c>
      <c r="AW91">
        <v>35.919699999999999</v>
      </c>
      <c r="AX91">
        <v>0.85015510000000005</v>
      </c>
      <c r="AY91">
        <v>16.284800000000001</v>
      </c>
      <c r="AZ91">
        <v>6.4963709999999994E-2</v>
      </c>
      <c r="BA91">
        <v>19.351700000000001</v>
      </c>
      <c r="BB91">
        <v>0.84552439999999995</v>
      </c>
      <c r="BC91">
        <v>16.39001</v>
      </c>
      <c r="BD91">
        <v>6.4106490000000002E-2</v>
      </c>
      <c r="BE91">
        <v>18.949770000000001</v>
      </c>
      <c r="BF91">
        <v>0.84071819999999997</v>
      </c>
      <c r="BG91">
        <v>16.39132</v>
      </c>
      <c r="BH91" s="1">
        <v>7.0392090000000004E-2</v>
      </c>
      <c r="BI91">
        <v>20.897749999999998</v>
      </c>
      <c r="BJ91">
        <v>0.83567239999999998</v>
      </c>
      <c r="BK91">
        <v>16.620329999999999</v>
      </c>
      <c r="BL91" s="1">
        <v>7.3078099999999993E-2</v>
      </c>
      <c r="BM91">
        <v>21.882739999999998</v>
      </c>
      <c r="BN91">
        <v>0.83047079999999995</v>
      </c>
      <c r="BO91">
        <v>17.003360000000001</v>
      </c>
      <c r="BP91" s="1">
        <v>7.0283780000000004E-2</v>
      </c>
      <c r="BQ91">
        <v>21.217459999999999</v>
      </c>
      <c r="BR91">
        <v>0.82498059999999995</v>
      </c>
      <c r="BS91">
        <v>17.303439999999998</v>
      </c>
      <c r="BT91" s="1">
        <v>6.436037E-2</v>
      </c>
      <c r="BU91">
        <v>19.57405</v>
      </c>
      <c r="BV91">
        <v>0.81946249999999998</v>
      </c>
      <c r="BW91">
        <v>17.501359999999998</v>
      </c>
      <c r="BX91" s="1">
        <v>5.7590849999999999E-2</v>
      </c>
      <c r="BY91">
        <v>17.629899999999999</v>
      </c>
      <c r="BZ91">
        <v>0.81398250000000005</v>
      </c>
      <c r="CA91">
        <v>17.62416</v>
      </c>
      <c r="CB91" s="1">
        <v>5.096709E-2</v>
      </c>
      <c r="CC91">
        <v>15.69725</v>
      </c>
      <c r="CD91">
        <v>0.80824119999999999</v>
      </c>
      <c r="CE91">
        <v>17.359500000000001</v>
      </c>
      <c r="CF91" s="1">
        <v>4.4883100000000002E-2</v>
      </c>
      <c r="CG91">
        <v>13.91042</v>
      </c>
      <c r="CH91">
        <v>0.80234519999999998</v>
      </c>
      <c r="CI91">
        <v>17.343920000000001</v>
      </c>
      <c r="CJ91" s="1">
        <v>3.9426629999999997E-2</v>
      </c>
      <c r="CK91">
        <v>12.29688</v>
      </c>
      <c r="CL91">
        <v>0.79632610000000004</v>
      </c>
      <c r="CM91">
        <v>17.305430000000001</v>
      </c>
      <c r="CN91" s="1">
        <v>3.4642819999999998E-2</v>
      </c>
      <c r="CO91">
        <v>10.87303</v>
      </c>
      <c r="CP91">
        <v>0.79051389999999999</v>
      </c>
      <c r="CQ91">
        <v>17.234819999999999</v>
      </c>
      <c r="CR91">
        <v>3.0528389999999999E-2</v>
      </c>
      <c r="CS91">
        <v>9.6394520000000004</v>
      </c>
      <c r="CT91">
        <v>0.78456919999999997</v>
      </c>
      <c r="CU91">
        <v>17.53369</v>
      </c>
      <c r="CV91" s="1">
        <v>2.6946959999999999E-2</v>
      </c>
      <c r="CW91">
        <v>8.5614080000000001</v>
      </c>
      <c r="CX91">
        <v>0.77863700000000002</v>
      </c>
      <c r="CY91">
        <v>17.76699</v>
      </c>
      <c r="CZ91" s="1">
        <v>2.3670920000000002E-2</v>
      </c>
      <c r="DA91">
        <v>7.5695290000000002</v>
      </c>
      <c r="DB91">
        <v>0.77260300000000004</v>
      </c>
      <c r="DC91">
        <v>17.60238</v>
      </c>
      <c r="DD91" s="1">
        <v>2.0682280000000001E-2</v>
      </c>
      <c r="DE91">
        <v>6.6553380000000004</v>
      </c>
      <c r="DF91">
        <v>0.76672890000000005</v>
      </c>
      <c r="DG91">
        <v>17.3995</v>
      </c>
      <c r="DH91">
        <v>1.8018679999999999E-2</v>
      </c>
      <c r="DI91">
        <v>5.8318430000000001</v>
      </c>
      <c r="DJ91">
        <v>0.76068619999999998</v>
      </c>
      <c r="DK91">
        <v>16.97259</v>
      </c>
      <c r="DL91" s="1">
        <v>1.5695819999999999E-2</v>
      </c>
      <c r="DM91">
        <v>5.1097270000000004</v>
      </c>
      <c r="DN91">
        <v>0.75434789999999996</v>
      </c>
      <c r="DO91">
        <v>16.996269999999999</v>
      </c>
      <c r="DP91" s="1">
        <v>1.3661690000000001E-2</v>
      </c>
      <c r="DQ91">
        <v>4.4756099999999996</v>
      </c>
      <c r="DR91">
        <v>0.74841729999999995</v>
      </c>
      <c r="DS91">
        <v>16.961749999999999</v>
      </c>
      <c r="DT91" s="1">
        <v>1.1875520000000001E-2</v>
      </c>
      <c r="DU91">
        <v>3.9136489999999999</v>
      </c>
      <c r="DV91">
        <v>0.74308090000000004</v>
      </c>
      <c r="DW91">
        <v>16.976109999999998</v>
      </c>
      <c r="DX91" s="1">
        <v>1.0310730000000001E-2</v>
      </c>
      <c r="DY91">
        <v>3.4163579999999998</v>
      </c>
      <c r="DZ91">
        <v>0.73767930000000004</v>
      </c>
      <c r="EA91">
        <v>17.4726</v>
      </c>
      <c r="EB91" s="1">
        <v>8.9628580000000006E-3</v>
      </c>
      <c r="EC91">
        <v>2.9859469999999999</v>
      </c>
      <c r="ED91">
        <v>0.73226290000000005</v>
      </c>
      <c r="EE91">
        <v>17.901019999999999</v>
      </c>
      <c r="EF91" s="1">
        <v>7.7946079999999997E-3</v>
      </c>
      <c r="EG91">
        <v>2.6110150000000001</v>
      </c>
      <c r="EH91">
        <v>0.72755530000000002</v>
      </c>
      <c r="EI91">
        <v>18.161580000000001</v>
      </c>
      <c r="EJ91" s="1">
        <v>6.7701539999999996E-3</v>
      </c>
      <c r="EK91">
        <v>2.278003</v>
      </c>
      <c r="EL91">
        <v>0.72375619999999996</v>
      </c>
      <c r="EM91">
        <v>18.16451</v>
      </c>
      <c r="EN91" s="1">
        <v>5.8648859999999997E-3</v>
      </c>
      <c r="EO91">
        <v>1.9797419999999999</v>
      </c>
      <c r="EP91">
        <v>0.72125980000000001</v>
      </c>
      <c r="EQ91">
        <v>17.812049999999999</v>
      </c>
      <c r="ER91" s="1">
        <v>5.0760329999999998E-3</v>
      </c>
      <c r="ES91">
        <v>1.7158009999999999</v>
      </c>
      <c r="ET91">
        <v>0.71952210000000005</v>
      </c>
      <c r="EU91">
        <v>17.54494</v>
      </c>
      <c r="EV91" s="1">
        <v>4.3732739999999999E-3</v>
      </c>
      <c r="EW91">
        <v>1.478872</v>
      </c>
      <c r="EX91">
        <v>0.71841279999999996</v>
      </c>
      <c r="EY91">
        <v>17.57281</v>
      </c>
      <c r="EZ91" s="1">
        <v>3.6884499999999998E-3</v>
      </c>
      <c r="FA91">
        <v>1.2481880000000001</v>
      </c>
      <c r="FB91">
        <v>0.71770270000000003</v>
      </c>
      <c r="FC91">
        <v>17.758880000000001</v>
      </c>
      <c r="FD91" s="1">
        <v>2.9422239999999998E-3</v>
      </c>
      <c r="FE91">
        <v>0.99747759999999996</v>
      </c>
      <c r="FF91">
        <v>0.71734489999999995</v>
      </c>
      <c r="FG91">
        <v>18.68628</v>
      </c>
      <c r="FH91" s="1">
        <v>2.1735180000000002E-3</v>
      </c>
      <c r="FI91">
        <v>0.73814120000000005</v>
      </c>
      <c r="FJ91">
        <v>0.71712540000000002</v>
      </c>
      <c r="FK91">
        <v>19.007840000000002</v>
      </c>
      <c r="FL91" s="1">
        <v>1.515118E-3</v>
      </c>
      <c r="FM91">
        <v>0.51427560000000005</v>
      </c>
      <c r="FN91">
        <v>0.71699840000000004</v>
      </c>
      <c r="FO91">
        <v>19.27947</v>
      </c>
      <c r="FP91" s="1">
        <v>1.0483420000000001E-3</v>
      </c>
      <c r="FQ91">
        <v>0.354464</v>
      </c>
      <c r="FR91">
        <v>0.71697100000000002</v>
      </c>
      <c r="FS91">
        <v>19.379740000000002</v>
      </c>
      <c r="FT91" s="1">
        <v>7.6022830000000005E-4</v>
      </c>
      <c r="FU91">
        <v>0.25532919999999998</v>
      </c>
      <c r="FV91">
        <v>0.71695260000000005</v>
      </c>
      <c r="FW91">
        <v>19.126139999999999</v>
      </c>
      <c r="FX91" s="1">
        <v>5.9438229999999996E-4</v>
      </c>
      <c r="FY91">
        <v>0.19813910000000001</v>
      </c>
      <c r="FZ91">
        <v>0.71694089999999999</v>
      </c>
      <c r="GA91">
        <v>18.665600000000001</v>
      </c>
      <c r="GB91" s="1">
        <v>4.9908060000000004E-4</v>
      </c>
      <c r="GC91">
        <v>0.1652458</v>
      </c>
      <c r="GD91">
        <v>0.71692449999999996</v>
      </c>
      <c r="GE91">
        <v>18.306180000000001</v>
      </c>
      <c r="GF91" s="1">
        <v>4.4117579999999998E-4</v>
      </c>
      <c r="GG91">
        <v>0.14524999999999999</v>
      </c>
      <c r="GH91">
        <v>0.71693229999999997</v>
      </c>
      <c r="GI91">
        <v>18.331880000000002</v>
      </c>
      <c r="GJ91" s="1">
        <v>4.0260429999999998E-4</v>
      </c>
      <c r="GK91">
        <v>0.13190499999999999</v>
      </c>
      <c r="GL91">
        <v>0.71690620000000005</v>
      </c>
      <c r="GM91">
        <v>19.20234</v>
      </c>
      <c r="GN91" s="1">
        <v>3.741347E-4</v>
      </c>
      <c r="GO91">
        <v>0.122055</v>
      </c>
      <c r="GP91">
        <v>0.71688620000000003</v>
      </c>
      <c r="GQ91">
        <v>19.510359999999999</v>
      </c>
      <c r="GR91" s="1">
        <v>3.5128939999999999E-4</v>
      </c>
      <c r="GS91">
        <v>0.114149</v>
      </c>
      <c r="GT91">
        <v>0.71692699999999998</v>
      </c>
      <c r="GU91">
        <v>19.51681</v>
      </c>
      <c r="GV91" s="1">
        <v>3.3177519999999999E-4</v>
      </c>
      <c r="GW91">
        <v>0.10740089999999999</v>
      </c>
      <c r="GX91">
        <v>0.716916</v>
      </c>
      <c r="GY91">
        <v>19.52778</v>
      </c>
      <c r="GZ91" s="1">
        <v>3.142997E-4</v>
      </c>
      <c r="HA91">
        <v>0.1014</v>
      </c>
      <c r="HB91">
        <v>0.716916</v>
      </c>
      <c r="HC91">
        <v>19.060140000000001</v>
      </c>
      <c r="HD91" s="1">
        <v>2.9815819999999999E-4</v>
      </c>
      <c r="HE91">
        <v>9.5923339999999996E-2</v>
      </c>
      <c r="HF91">
        <v>0.71691850000000001</v>
      </c>
      <c r="HG91">
        <v>18.619319999999998</v>
      </c>
      <c r="HH91" s="1">
        <v>2.8319229999999998E-4</v>
      </c>
      <c r="HI91">
        <v>9.0876529999999997E-2</v>
      </c>
      <c r="HJ91">
        <v>0.71691289999999996</v>
      </c>
      <c r="HK91">
        <v>18.496510000000001</v>
      </c>
      <c r="HL91" s="1">
        <v>2.6926599999999999E-4</v>
      </c>
      <c r="HM91">
        <v>8.6217059999999998E-2</v>
      </c>
      <c r="HN91">
        <v>0.71691950000000004</v>
      </c>
      <c r="HO91">
        <v>18.57124</v>
      </c>
      <c r="HP91" s="1">
        <v>2.5623909999999999E-4</v>
      </c>
      <c r="HQ91">
        <v>8.1897159999999997E-2</v>
      </c>
      <c r="HR91">
        <v>0.71690569999999998</v>
      </c>
      <c r="HS91">
        <v>19.400089999999999</v>
      </c>
      <c r="HT91" s="1">
        <v>2.4407699999999999E-4</v>
      </c>
      <c r="HU91">
        <v>7.7894389999999994E-2</v>
      </c>
      <c r="HV91">
        <v>0.7169065</v>
      </c>
      <c r="HW91">
        <v>19.930620000000001</v>
      </c>
      <c r="HX91" s="1">
        <v>2.3267510000000001E-4</v>
      </c>
      <c r="HY91">
        <v>7.4164809999999998E-2</v>
      </c>
      <c r="HZ91">
        <v>0.71689950000000002</v>
      </c>
      <c r="IA91">
        <v>20.066369999999999</v>
      </c>
      <c r="IB91" s="1">
        <v>2.218643E-4</v>
      </c>
      <c r="IC91">
        <v>7.0653289999999994E-2</v>
      </c>
      <c r="ID91">
        <v>0.71691070000000001</v>
      </c>
      <c r="IE91">
        <v>20.089359999999999</v>
      </c>
      <c r="IF91" s="1">
        <v>2.115931E-4</v>
      </c>
      <c r="IG91">
        <v>6.7331379999999996E-2</v>
      </c>
      <c r="IH91">
        <v>0.71691320000000003</v>
      </c>
      <c r="II91">
        <v>19.530200000000001</v>
      </c>
      <c r="IJ91" s="1">
        <v>2.0190099999999999E-4</v>
      </c>
      <c r="IK91">
        <v>6.4208169999999995E-2</v>
      </c>
      <c r="IL91">
        <v>0.71690410000000004</v>
      </c>
      <c r="IM91">
        <v>19.029140000000002</v>
      </c>
      <c r="IN91" s="1">
        <v>1.9282890000000001E-4</v>
      </c>
      <c r="IO91">
        <v>6.1295839999999997E-2</v>
      </c>
      <c r="IP91">
        <v>0.71691090000000002</v>
      </c>
      <c r="IQ91">
        <v>18.700520000000001</v>
      </c>
      <c r="IR91" s="1">
        <v>1.8431679999999999E-4</v>
      </c>
      <c r="IS91">
        <v>5.8574109999999999E-2</v>
      </c>
      <c r="IT91">
        <v>0.71690739999999997</v>
      </c>
      <c r="IU91">
        <v>18.563929999999999</v>
      </c>
      <c r="IV91" s="1">
        <v>1.7624890000000001E-4</v>
      </c>
      <c r="IW91">
        <v>5.5995749999999997E-2</v>
      </c>
      <c r="IX91">
        <v>0.71691079999999996</v>
      </c>
      <c r="IY91">
        <v>19.079940000000001</v>
      </c>
      <c r="IZ91" s="1">
        <v>1.6860449999999999E-4</v>
      </c>
      <c r="JA91">
        <v>5.3556109999999997E-2</v>
      </c>
      <c r="JB91">
        <v>0.71690169999999998</v>
      </c>
      <c r="JC91">
        <v>18.965219999999999</v>
      </c>
      <c r="JD91" s="1">
        <v>1.613873E-4</v>
      </c>
      <c r="JE91">
        <v>5.1258720000000001E-2</v>
      </c>
      <c r="JF91">
        <v>0.71691119999999997</v>
      </c>
      <c r="JG91">
        <v>18.96191</v>
      </c>
      <c r="JH91" s="1">
        <v>1.545866E-4</v>
      </c>
      <c r="JI91">
        <v>4.9091849999999999E-2</v>
      </c>
      <c r="JJ91">
        <v>0.71691450000000001</v>
      </c>
      <c r="JK91">
        <v>18.494050000000001</v>
      </c>
      <c r="JL91" s="1">
        <v>1.481527E-4</v>
      </c>
      <c r="JM91">
        <v>4.7045860000000002E-2</v>
      </c>
      <c r="JN91">
        <v>0.7169082</v>
      </c>
      <c r="JO91">
        <v>18.047930000000001</v>
      </c>
      <c r="JP91" s="1">
        <v>1.4204610000000001E-4</v>
      </c>
      <c r="JQ91">
        <v>4.510782E-2</v>
      </c>
      <c r="JR91">
        <v>0.71691079999999996</v>
      </c>
      <c r="JS91">
        <v>17.795649999999998</v>
      </c>
      <c r="JT91" s="1">
        <v>1.3624660000000001E-4</v>
      </c>
      <c r="JU91">
        <v>4.326547E-2</v>
      </c>
      <c r="JV91">
        <v>0.71691360000000004</v>
      </c>
      <c r="JW91">
        <v>17.62603</v>
      </c>
      <c r="JX91" s="1">
        <v>1.307178E-4</v>
      </c>
      <c r="JY91">
        <v>4.1506979999999999E-2</v>
      </c>
      <c r="JZ91">
        <v>0.71691289999999996</v>
      </c>
      <c r="KA91">
        <v>17.65401</v>
      </c>
      <c r="KB91" s="1">
        <v>1.2550929999999999E-4</v>
      </c>
      <c r="KC91">
        <v>3.984741E-2</v>
      </c>
      <c r="KD91">
        <v>0.71690730000000003</v>
      </c>
      <c r="KE91">
        <v>18.607320000000001</v>
      </c>
      <c r="KF91" s="1">
        <v>1.205765E-4</v>
      </c>
      <c r="KG91">
        <v>3.8280460000000002E-2</v>
      </c>
      <c r="KH91">
        <v>0.71689970000000003</v>
      </c>
      <c r="KI91">
        <v>18.933969999999999</v>
      </c>
      <c r="KJ91" s="1">
        <v>1.158803E-4</v>
      </c>
      <c r="KK91">
        <v>3.679002E-2</v>
      </c>
      <c r="KL91">
        <v>0.71686649999999996</v>
      </c>
      <c r="KM91">
        <v>19.262879999999999</v>
      </c>
      <c r="KN91" s="1">
        <v>1.114116E-4</v>
      </c>
      <c r="KO91">
        <v>3.5373410000000001E-2</v>
      </c>
      <c r="KP91">
        <v>0.71680630000000001</v>
      </c>
      <c r="KQ91">
        <v>19.456630000000001</v>
      </c>
      <c r="KR91" s="1">
        <v>1.07151E-4</v>
      </c>
      <c r="KS91">
        <v>3.4023520000000002E-2</v>
      </c>
      <c r="KT91">
        <v>0.71669470000000002</v>
      </c>
      <c r="KU91">
        <v>19.193840000000002</v>
      </c>
      <c r="KV91" s="1">
        <v>1.030719E-4</v>
      </c>
      <c r="KW91">
        <v>3.2734260000000001E-2</v>
      </c>
      <c r="KX91">
        <v>0.71650219999999998</v>
      </c>
      <c r="KY91">
        <v>18.913709999999998</v>
      </c>
      <c r="KZ91" s="1">
        <v>9.9249690000000006E-5</v>
      </c>
      <c r="LA91">
        <v>3.1524620000000003E-2</v>
      </c>
      <c r="LB91">
        <v>0.71632260000000003</v>
      </c>
      <c r="LC91">
        <v>18.686440000000001</v>
      </c>
      <c r="LD91" s="1">
        <v>9.6047939999999995E-5</v>
      </c>
      <c r="LE91">
        <v>3.0504590000000002E-2</v>
      </c>
      <c r="LF91">
        <v>0.71611709999999995</v>
      </c>
      <c r="LG91">
        <v>18.544339999999998</v>
      </c>
      <c r="LH91" s="1">
        <v>9.3978810000000003E-5</v>
      </c>
      <c r="LI91">
        <v>2.9837289999999999E-2</v>
      </c>
      <c r="LJ91">
        <v>0.71588359999999995</v>
      </c>
      <c r="LK91">
        <v>19.172989999999999</v>
      </c>
      <c r="LL91" s="1">
        <v>9.2796660000000003E-5</v>
      </c>
      <c r="LM91">
        <v>2.9465180000000001E-2</v>
      </c>
      <c r="LN91">
        <v>0.71567619999999998</v>
      </c>
      <c r="LO91">
        <v>19.19539</v>
      </c>
      <c r="LP91" s="1">
        <v>9.1643410000000005E-5</v>
      </c>
      <c r="LQ91">
        <v>2.9112329999999999E-2</v>
      </c>
      <c r="LR91">
        <v>0.71545959999999997</v>
      </c>
      <c r="LS91">
        <v>19.36056</v>
      </c>
      <c r="LT91" s="1">
        <v>8.9930850000000007E-5</v>
      </c>
      <c r="LU91">
        <v>2.8588539999999999E-2</v>
      </c>
      <c r="LV91">
        <v>0.71531460000000002</v>
      </c>
      <c r="LW91">
        <v>19.905049999999999</v>
      </c>
      <c r="LX91" s="1">
        <v>8.7629260000000002E-5</v>
      </c>
      <c r="LY91">
        <v>2.787359E-2</v>
      </c>
      <c r="LZ91">
        <v>0.71520410000000001</v>
      </c>
      <c r="MA91">
        <v>19.777059999999999</v>
      </c>
      <c r="MB91" s="1">
        <v>8.4944869999999998E-5</v>
      </c>
      <c r="MC91">
        <v>2.7032150000000001E-2</v>
      </c>
      <c r="MD91">
        <v>0.71513420000000005</v>
      </c>
      <c r="ME91">
        <v>19.373909999999999</v>
      </c>
      <c r="MF91" s="1">
        <v>8.2045170000000003E-5</v>
      </c>
      <c r="MG91">
        <v>2.6116199999999999E-2</v>
      </c>
      <c r="MH91">
        <v>0.71506190000000003</v>
      </c>
      <c r="MI91">
        <v>19.31372</v>
      </c>
      <c r="MJ91" s="1">
        <v>7.8785840000000003E-5</v>
      </c>
      <c r="MK91">
        <v>2.5092090000000001E-2</v>
      </c>
      <c r="ML91">
        <v>0.71505370000000001</v>
      </c>
      <c r="MM91">
        <v>19.79935</v>
      </c>
      <c r="MN91" s="1">
        <v>7.4853110000000004E-5</v>
      </c>
      <c r="MO91">
        <v>2.3855959999999999E-2</v>
      </c>
      <c r="MP91">
        <v>0.71504040000000002</v>
      </c>
      <c r="MQ91">
        <v>20.830480000000001</v>
      </c>
      <c r="MR91" s="1">
        <v>7.0431180000000003E-5</v>
      </c>
      <c r="MS91">
        <v>2.2455550000000001E-2</v>
      </c>
      <c r="MT91">
        <v>0.71501060000000005</v>
      </c>
      <c r="MU91">
        <v>21.26755</v>
      </c>
      <c r="MV91" s="1">
        <v>6.6202499999999995E-5</v>
      </c>
      <c r="MW91">
        <v>2.110209E-2</v>
      </c>
      <c r="MX91">
        <v>0.7149373</v>
      </c>
      <c r="MY91">
        <v>21.440940000000001</v>
      </c>
      <c r="MZ91" s="1">
        <v>6.2607079999999998E-5</v>
      </c>
      <c r="NA91">
        <v>1.9950099999999998E-2</v>
      </c>
      <c r="NB91">
        <v>0.71476189999999995</v>
      </c>
      <c r="NC91">
        <v>21.698450000000001</v>
      </c>
      <c r="ND91" s="1">
        <v>5.965582E-5</v>
      </c>
      <c r="NE91">
        <v>1.900638E-2</v>
      </c>
      <c r="NF91">
        <v>0.71455060000000004</v>
      </c>
      <c r="NG91">
        <v>21.30012</v>
      </c>
      <c r="NH91" s="1">
        <v>5.7160800000000003E-5</v>
      </c>
      <c r="NI91">
        <v>1.8211939999999999E-2</v>
      </c>
      <c r="NJ91">
        <v>0.71418020000000004</v>
      </c>
      <c r="NK91">
        <v>20.72626</v>
      </c>
      <c r="NL91" s="1">
        <v>5.5029689999999999E-5</v>
      </c>
      <c r="NM91">
        <v>1.753476E-2</v>
      </c>
      <c r="NN91">
        <v>0.71379230000000005</v>
      </c>
      <c r="NO91">
        <v>20.255520000000001</v>
      </c>
      <c r="NP91" s="1">
        <v>5.3571040000000002E-5</v>
      </c>
      <c r="NQ91">
        <v>1.7064030000000001E-2</v>
      </c>
      <c r="NR91">
        <v>0.71338520000000005</v>
      </c>
      <c r="NS91">
        <v>19.948139999999999</v>
      </c>
      <c r="NT91" s="1">
        <v>5.3301360000000002E-5</v>
      </c>
      <c r="NU91">
        <v>1.6966889999999998E-2</v>
      </c>
      <c r="NV91">
        <v>0.71289880000000005</v>
      </c>
      <c r="NW91">
        <v>20.206890000000001</v>
      </c>
      <c r="NX91" s="1">
        <v>5.3989510000000003E-5</v>
      </c>
      <c r="NY91">
        <v>1.7186130000000001E-2</v>
      </c>
      <c r="NZ91">
        <v>0.71245040000000004</v>
      </c>
      <c r="OA91">
        <v>20.697510000000001</v>
      </c>
      <c r="OB91" s="1">
        <v>5.4679789999999997E-5</v>
      </c>
      <c r="OC91">
        <v>1.7423810000000001E-2</v>
      </c>
      <c r="OD91">
        <v>0.71203620000000001</v>
      </c>
      <c r="OE91">
        <v>20.481560000000002</v>
      </c>
      <c r="OF91" s="1">
        <v>5.4681539999999998E-5</v>
      </c>
      <c r="OG91">
        <v>1.7446840000000002E-2</v>
      </c>
      <c r="OH91">
        <v>0.71173240000000004</v>
      </c>
      <c r="OI91">
        <v>20.155449999999998</v>
      </c>
      <c r="OJ91" s="1">
        <v>5.3918809999999997E-5</v>
      </c>
      <c r="OK91" s="1">
        <v>1.7221159999999999E-2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0.97108030000000001</v>
      </c>
      <c r="G92">
        <v>17.981639999999999</v>
      </c>
      <c r="H92" s="1">
        <v>2.0591210000000001E-36</v>
      </c>
      <c r="I92" s="1">
        <v>6.3251770000000002E-34</v>
      </c>
      <c r="J92">
        <v>0.96944980000000003</v>
      </c>
      <c r="K92">
        <v>17.432040000000001</v>
      </c>
      <c r="L92" s="1">
        <v>2.060817E-21</v>
      </c>
      <c r="M92" s="1">
        <v>6.2766489999999996E-19</v>
      </c>
      <c r="N92">
        <v>0.96785370000000004</v>
      </c>
      <c r="O92">
        <v>17.38082</v>
      </c>
      <c r="P92" s="1">
        <v>2.2081800000000001E-9</v>
      </c>
      <c r="Q92" s="1">
        <v>6.7597550000000003E-7</v>
      </c>
      <c r="R92">
        <v>0.96636339999999998</v>
      </c>
      <c r="S92">
        <v>17.069030000000001</v>
      </c>
      <c r="T92" s="1">
        <v>7.7596650000000003E-2</v>
      </c>
      <c r="U92" s="1">
        <v>17.53256</v>
      </c>
      <c r="V92">
        <v>0.96487000000000001</v>
      </c>
      <c r="W92">
        <v>17.0595</v>
      </c>
      <c r="X92">
        <v>15.7188</v>
      </c>
      <c r="Y92">
        <v>4137.3059999999996</v>
      </c>
      <c r="Z92">
        <v>0.96339589999999997</v>
      </c>
      <c r="AA92">
        <v>17.02439</v>
      </c>
      <c r="AB92">
        <v>110.1088</v>
      </c>
      <c r="AC92">
        <v>32043.21</v>
      </c>
      <c r="AD92">
        <v>0.96185869999999996</v>
      </c>
      <c r="AE92">
        <v>16.94228</v>
      </c>
      <c r="AF92">
        <v>121.8869</v>
      </c>
      <c r="AG92">
        <v>38107.56</v>
      </c>
      <c r="AH92">
        <v>0.96027119999999999</v>
      </c>
      <c r="AI92">
        <v>16.772040000000001</v>
      </c>
      <c r="AJ92">
        <v>42.866779999999999</v>
      </c>
      <c r="AK92">
        <v>14112.7</v>
      </c>
      <c r="AL92">
        <v>0.95833210000000002</v>
      </c>
      <c r="AM92">
        <v>16.952729999999999</v>
      </c>
      <c r="AN92">
        <v>7.2914149999999998</v>
      </c>
      <c r="AO92">
        <v>2486.9659999999999</v>
      </c>
      <c r="AP92">
        <v>0.95573600000000003</v>
      </c>
      <c r="AQ92">
        <v>16.62041</v>
      </c>
      <c r="AR92">
        <v>0.84456929999999997</v>
      </c>
      <c r="AS92">
        <v>292.5025</v>
      </c>
      <c r="AT92">
        <v>0.95231600000000005</v>
      </c>
      <c r="AU92">
        <v>16.456340000000001</v>
      </c>
      <c r="AV92">
        <v>0.1301997</v>
      </c>
      <c r="AW92">
        <v>43.158070000000002</v>
      </c>
      <c r="AX92">
        <v>0.9481115</v>
      </c>
      <c r="AY92">
        <v>16.319590000000002</v>
      </c>
      <c r="AZ92">
        <v>6.6213720000000004E-2</v>
      </c>
      <c r="BA92">
        <v>20.658339999999999</v>
      </c>
      <c r="BB92">
        <v>0.94330020000000003</v>
      </c>
      <c r="BC92">
        <v>16.399080000000001</v>
      </c>
      <c r="BD92">
        <v>6.3667840000000003E-2</v>
      </c>
      <c r="BE92">
        <v>19.603090000000002</v>
      </c>
      <c r="BF92">
        <v>0.93815930000000003</v>
      </c>
      <c r="BG92">
        <v>16.413720000000001</v>
      </c>
      <c r="BH92" s="1">
        <v>6.983338E-2</v>
      </c>
      <c r="BI92">
        <v>21.55151</v>
      </c>
      <c r="BJ92">
        <v>0.93277960000000004</v>
      </c>
      <c r="BK92">
        <v>16.649450000000002</v>
      </c>
      <c r="BL92" s="1">
        <v>7.3033050000000002E-2</v>
      </c>
      <c r="BM92">
        <v>22.716809999999999</v>
      </c>
      <c r="BN92">
        <v>0.92726589999999998</v>
      </c>
      <c r="BO92">
        <v>17.059979999999999</v>
      </c>
      <c r="BP92" s="1">
        <v>7.0656079999999996E-2</v>
      </c>
      <c r="BQ92">
        <v>22.141940000000002</v>
      </c>
      <c r="BR92">
        <v>0.92142619999999997</v>
      </c>
      <c r="BS92">
        <v>17.379180000000002</v>
      </c>
      <c r="BT92" s="1">
        <v>6.4928029999999998E-2</v>
      </c>
      <c r="BU92">
        <v>20.478729999999999</v>
      </c>
      <c r="BV92">
        <v>0.91563890000000003</v>
      </c>
      <c r="BW92">
        <v>17.584209999999999</v>
      </c>
      <c r="BX92" s="1">
        <v>5.8191840000000002E-2</v>
      </c>
      <c r="BY92">
        <v>18.450790000000001</v>
      </c>
      <c r="BZ92">
        <v>0.90991540000000004</v>
      </c>
      <c r="CA92">
        <v>17.688680000000002</v>
      </c>
      <c r="CB92" s="1">
        <v>5.1537199999999998E-2</v>
      </c>
      <c r="CC92">
        <v>16.418030000000002</v>
      </c>
      <c r="CD92">
        <v>0.90391900000000003</v>
      </c>
      <c r="CE92">
        <v>17.394960000000001</v>
      </c>
      <c r="CF92" s="1">
        <v>4.5405399999999999E-2</v>
      </c>
      <c r="CG92">
        <v>14.533709999999999</v>
      </c>
      <c r="CH92">
        <v>0.8977349</v>
      </c>
      <c r="CI92">
        <v>17.35427</v>
      </c>
      <c r="CJ92" s="1">
        <v>3.9892219999999999E-2</v>
      </c>
      <c r="CK92">
        <v>12.82962</v>
      </c>
      <c r="CL92">
        <v>0.89125960000000004</v>
      </c>
      <c r="CM92">
        <v>17.327089999999998</v>
      </c>
      <c r="CN92" s="1">
        <v>3.505196E-2</v>
      </c>
      <c r="CO92">
        <v>11.32558</v>
      </c>
      <c r="CP92">
        <v>0.88471480000000002</v>
      </c>
      <c r="CQ92">
        <v>17.267189999999999</v>
      </c>
      <c r="CR92" s="1">
        <v>3.0879130000000001E-2</v>
      </c>
      <c r="CS92">
        <v>10.02051</v>
      </c>
      <c r="CT92">
        <v>0.87808169999999997</v>
      </c>
      <c r="CU92">
        <v>17.59646</v>
      </c>
      <c r="CV92" s="1">
        <v>2.7261870000000001E-2</v>
      </c>
      <c r="CW92">
        <v>8.8849060000000009</v>
      </c>
      <c r="CX92">
        <v>0.87141860000000004</v>
      </c>
      <c r="CY92">
        <v>17.873249999999999</v>
      </c>
      <c r="CZ92" s="1">
        <v>2.396452E-2</v>
      </c>
      <c r="DA92">
        <v>7.8464729999999996</v>
      </c>
      <c r="DB92">
        <v>0.86481870000000005</v>
      </c>
      <c r="DC92">
        <v>17.710999999999999</v>
      </c>
      <c r="DD92" s="1">
        <v>2.0950969999999999E-2</v>
      </c>
      <c r="DE92">
        <v>6.8906609999999997</v>
      </c>
      <c r="DF92">
        <v>0.85833040000000005</v>
      </c>
      <c r="DG92">
        <v>17.4863</v>
      </c>
      <c r="DH92">
        <v>1.825713E-2</v>
      </c>
      <c r="DI92">
        <v>6.0368380000000004</v>
      </c>
      <c r="DJ92">
        <v>0.85167289999999995</v>
      </c>
      <c r="DK92">
        <v>17.029710000000001</v>
      </c>
      <c r="DL92" s="1">
        <v>1.5904580000000001E-2</v>
      </c>
      <c r="DM92">
        <v>5.2864180000000003</v>
      </c>
      <c r="DN92">
        <v>0.84475579999999995</v>
      </c>
      <c r="DO92">
        <v>17.00883</v>
      </c>
      <c r="DP92" s="1">
        <v>1.384664E-2</v>
      </c>
      <c r="DQ92">
        <v>4.6283969999999997</v>
      </c>
      <c r="DR92">
        <v>0.83794679999999999</v>
      </c>
      <c r="DS92">
        <v>16.983270000000001</v>
      </c>
      <c r="DT92" s="1">
        <v>1.2041319999999999E-2</v>
      </c>
      <c r="DU92">
        <v>4.045293</v>
      </c>
      <c r="DV92">
        <v>0.83098810000000001</v>
      </c>
      <c r="DW92">
        <v>16.980730000000001</v>
      </c>
      <c r="DX92" s="1">
        <v>1.0454949999999999E-2</v>
      </c>
      <c r="DY92">
        <v>3.5275599999999998</v>
      </c>
      <c r="DZ92">
        <v>0.82403559999999998</v>
      </c>
      <c r="EA92">
        <v>17.501429999999999</v>
      </c>
      <c r="EB92" s="1">
        <v>9.0880549999999994E-3</v>
      </c>
      <c r="EC92">
        <v>3.0790649999999999</v>
      </c>
      <c r="ED92">
        <v>0.81705369999999999</v>
      </c>
      <c r="EE92">
        <v>17.961539999999999</v>
      </c>
      <c r="EF92" s="1">
        <v>7.9046940000000003E-3</v>
      </c>
      <c r="EG92">
        <v>2.6890100000000001</v>
      </c>
      <c r="EH92">
        <v>0.8109885</v>
      </c>
      <c r="EI92">
        <v>18.255700000000001</v>
      </c>
      <c r="EJ92" s="1">
        <v>6.8688559999999996E-3</v>
      </c>
      <c r="EK92">
        <v>2.3448090000000001</v>
      </c>
      <c r="EL92">
        <v>0.80590430000000002</v>
      </c>
      <c r="EM92">
        <v>18.267530000000001</v>
      </c>
      <c r="EN92" s="1">
        <v>5.9529769999999999E-3</v>
      </c>
      <c r="EO92">
        <v>2.0374029999999999</v>
      </c>
      <c r="EP92">
        <v>0.80251159999999999</v>
      </c>
      <c r="EQ92">
        <v>17.871690000000001</v>
      </c>
      <c r="ER92" s="1">
        <v>5.1544900000000003E-3</v>
      </c>
      <c r="ES92">
        <v>1.765234</v>
      </c>
      <c r="ET92">
        <v>0.80009750000000002</v>
      </c>
      <c r="EU92">
        <v>17.558949999999999</v>
      </c>
      <c r="EV92" s="1">
        <v>4.4453940000000001E-3</v>
      </c>
      <c r="EW92">
        <v>1.5220830000000001</v>
      </c>
      <c r="EX92">
        <v>0.79852679999999998</v>
      </c>
      <c r="EY92">
        <v>17.583649999999999</v>
      </c>
      <c r="EZ92" s="1">
        <v>3.7634679999999998E-3</v>
      </c>
      <c r="FA92">
        <v>1.2888269999999999</v>
      </c>
      <c r="FB92">
        <v>0.79734439999999995</v>
      </c>
      <c r="FC92">
        <v>17.785620000000002</v>
      </c>
      <c r="FD92" s="1">
        <v>3.0248359999999999E-3</v>
      </c>
      <c r="FE92">
        <v>1.0376460000000001</v>
      </c>
      <c r="FF92">
        <v>0.79652679999999998</v>
      </c>
      <c r="FG92">
        <v>18.762250000000002</v>
      </c>
      <c r="FH92" s="1">
        <v>2.253358E-3</v>
      </c>
      <c r="FI92">
        <v>0.77456650000000005</v>
      </c>
      <c r="FJ92">
        <v>0.79603310000000005</v>
      </c>
      <c r="FK92">
        <v>19.112549999999999</v>
      </c>
      <c r="FL92" s="1">
        <v>1.578046E-3</v>
      </c>
      <c r="FM92">
        <v>0.54237740000000001</v>
      </c>
      <c r="FN92">
        <v>0.79579500000000003</v>
      </c>
      <c r="FO92">
        <v>19.348659999999999</v>
      </c>
      <c r="FP92" s="1">
        <v>1.090031E-3</v>
      </c>
      <c r="FQ92">
        <v>0.37329899999999999</v>
      </c>
      <c r="FR92">
        <v>0.79563459999999997</v>
      </c>
      <c r="FS92">
        <v>19.432939999999999</v>
      </c>
      <c r="FT92" s="1">
        <v>7.8498649999999995E-4</v>
      </c>
      <c r="FU92">
        <v>0.26701609999999998</v>
      </c>
      <c r="FV92">
        <v>0.79557219999999995</v>
      </c>
      <c r="FW92">
        <v>19.182960000000001</v>
      </c>
      <c r="FX92" s="1">
        <v>6.0854500000000005E-4</v>
      </c>
      <c r="FY92">
        <v>0.2053758</v>
      </c>
      <c r="FZ92">
        <v>0.79551660000000002</v>
      </c>
      <c r="GA92">
        <v>18.710329999999999</v>
      </c>
      <c r="GB92" s="1">
        <v>5.0741190000000002E-4</v>
      </c>
      <c r="GC92">
        <v>0.17001269999999999</v>
      </c>
      <c r="GD92">
        <v>0.7954947</v>
      </c>
      <c r="GE92">
        <v>18.343039999999998</v>
      </c>
      <c r="GF92" s="1">
        <v>4.464661E-4</v>
      </c>
      <c r="GG92">
        <v>0.14869850000000001</v>
      </c>
      <c r="GH92">
        <v>0.79552619999999996</v>
      </c>
      <c r="GI92">
        <v>18.352740000000001</v>
      </c>
      <c r="GJ92" s="1">
        <v>4.0633500000000002E-4</v>
      </c>
      <c r="GK92">
        <v>0.1346424</v>
      </c>
      <c r="GL92">
        <v>0.79548220000000003</v>
      </c>
      <c r="GM92">
        <v>19.273409999999998</v>
      </c>
      <c r="GN92" s="1">
        <v>3.7701400000000001E-4</v>
      </c>
      <c r="GO92">
        <v>0.1243793</v>
      </c>
      <c r="GP92">
        <v>0.79549259999999999</v>
      </c>
      <c r="GQ92">
        <v>19.633299999999998</v>
      </c>
      <c r="GR92" s="1">
        <v>3.536802E-4</v>
      </c>
      <c r="GS92">
        <v>0.11621090000000001</v>
      </c>
      <c r="GT92">
        <v>0.79550149999999997</v>
      </c>
      <c r="GU92">
        <v>19.635470000000002</v>
      </c>
      <c r="GV92" s="1">
        <v>3.3387299999999999E-4</v>
      </c>
      <c r="GW92">
        <v>0.10928599999999999</v>
      </c>
      <c r="GX92">
        <v>0.7954928</v>
      </c>
      <c r="GY92">
        <v>19.63908</v>
      </c>
      <c r="GZ92" s="1">
        <v>3.1619839999999998E-4</v>
      </c>
      <c r="HA92">
        <v>0.10314859999999999</v>
      </c>
      <c r="HB92">
        <v>0.79548569999999996</v>
      </c>
      <c r="HC92">
        <v>19.151230000000002</v>
      </c>
      <c r="HD92" s="1">
        <v>2.9990749999999998E-4</v>
      </c>
      <c r="HE92">
        <v>9.7559870000000007E-2</v>
      </c>
      <c r="HF92">
        <v>0.79548220000000003</v>
      </c>
      <c r="HG92">
        <v>18.650120000000001</v>
      </c>
      <c r="HH92" s="1">
        <v>2.8480950000000002E-4</v>
      </c>
      <c r="HI92">
        <v>9.2410809999999996E-2</v>
      </c>
      <c r="HJ92">
        <v>0.79547939999999995</v>
      </c>
      <c r="HK92">
        <v>18.522379999999998</v>
      </c>
      <c r="HL92" s="1">
        <v>2.7076440000000003E-4</v>
      </c>
      <c r="HM92">
        <v>8.7658639999999996E-2</v>
      </c>
      <c r="HN92">
        <v>0.79549250000000005</v>
      </c>
      <c r="HO92">
        <v>18.589500000000001</v>
      </c>
      <c r="HP92" s="1">
        <v>2.5763259999999998E-4</v>
      </c>
      <c r="HQ92">
        <v>8.3257499999999998E-2</v>
      </c>
      <c r="HR92">
        <v>0.79547900000000005</v>
      </c>
      <c r="HS92">
        <v>19.454820000000002</v>
      </c>
      <c r="HT92" s="1">
        <v>2.4537119999999999E-4</v>
      </c>
      <c r="HU92">
        <v>7.9175190000000006E-2</v>
      </c>
      <c r="HV92">
        <v>0.79547939999999995</v>
      </c>
      <c r="HW92">
        <v>20.037559999999999</v>
      </c>
      <c r="HX92" s="1">
        <v>2.338888E-4</v>
      </c>
      <c r="HY92">
        <v>7.5377239999999998E-2</v>
      </c>
      <c r="HZ92">
        <v>0.79546950000000005</v>
      </c>
      <c r="IA92">
        <v>20.18385</v>
      </c>
      <c r="IB92" s="1">
        <v>2.230113E-4</v>
      </c>
      <c r="IC92">
        <v>7.1805140000000003E-2</v>
      </c>
      <c r="ID92">
        <v>0.79547760000000001</v>
      </c>
      <c r="IE92">
        <v>20.200479999999999</v>
      </c>
      <c r="IF92" s="1">
        <v>2.12678E-4</v>
      </c>
      <c r="IG92">
        <v>6.842587E-2</v>
      </c>
      <c r="IH92">
        <v>0.79548730000000001</v>
      </c>
      <c r="II92">
        <v>19.621600000000001</v>
      </c>
      <c r="IJ92" s="1">
        <v>2.0291640000000001E-4</v>
      </c>
      <c r="IK92">
        <v>6.5246999999999999E-2</v>
      </c>
      <c r="IL92">
        <v>0.79548079999999999</v>
      </c>
      <c r="IM92">
        <v>19.070779999999999</v>
      </c>
      <c r="IN92" s="1">
        <v>1.9377549999999999E-4</v>
      </c>
      <c r="IO92">
        <v>6.2279399999999999E-2</v>
      </c>
      <c r="IP92">
        <v>0.79549369999999997</v>
      </c>
      <c r="IQ92">
        <v>18.732559999999999</v>
      </c>
      <c r="IR92" s="1">
        <v>1.8520839999999999E-4</v>
      </c>
      <c r="IS92">
        <v>5.9508989999999998E-2</v>
      </c>
      <c r="IT92">
        <v>0.79547970000000001</v>
      </c>
      <c r="IU92">
        <v>18.583739999999999</v>
      </c>
      <c r="IV92" s="1">
        <v>1.770931E-4</v>
      </c>
      <c r="IW92">
        <v>5.6886199999999998E-2</v>
      </c>
      <c r="IX92">
        <v>0.79548600000000003</v>
      </c>
      <c r="IY92">
        <v>19.12604</v>
      </c>
      <c r="IZ92" s="1">
        <v>1.6940210000000001E-4</v>
      </c>
      <c r="JA92">
        <v>5.4404460000000002E-2</v>
      </c>
      <c r="JB92">
        <v>0.79547299999999999</v>
      </c>
      <c r="JC92">
        <v>19.055520000000001</v>
      </c>
      <c r="JD92" s="1">
        <v>1.6213889999999999E-4</v>
      </c>
      <c r="JE92">
        <v>5.2067719999999998E-2</v>
      </c>
      <c r="JF92">
        <v>0.79548560000000001</v>
      </c>
      <c r="JG92">
        <v>19.055610000000001</v>
      </c>
      <c r="JH92" s="1">
        <v>1.5529509999999999E-4</v>
      </c>
      <c r="JI92">
        <v>4.9861959999999997E-2</v>
      </c>
      <c r="JJ92">
        <v>0.79548269999999999</v>
      </c>
      <c r="JK92">
        <v>18.606580000000001</v>
      </c>
      <c r="JL92" s="1">
        <v>1.4882130000000001E-4</v>
      </c>
      <c r="JM92">
        <v>4.7781339999999999E-2</v>
      </c>
      <c r="JN92">
        <v>0.79547520000000005</v>
      </c>
      <c r="JO92">
        <v>18.13608</v>
      </c>
      <c r="JP92" s="1">
        <v>1.4268190000000001E-4</v>
      </c>
      <c r="JQ92">
        <v>4.5810209999999997E-2</v>
      </c>
      <c r="JR92">
        <v>0.79547820000000002</v>
      </c>
      <c r="JS92">
        <v>17.894200000000001</v>
      </c>
      <c r="JT92" s="1">
        <v>1.3685180000000001E-4</v>
      </c>
      <c r="JU92">
        <v>4.3937829999999997E-2</v>
      </c>
      <c r="JV92">
        <v>0.79548249999999998</v>
      </c>
      <c r="JW92">
        <v>17.695930000000001</v>
      </c>
      <c r="JX92" s="1">
        <v>1.312939E-4</v>
      </c>
      <c r="JY92">
        <v>4.2151389999999997E-2</v>
      </c>
      <c r="JZ92">
        <v>0.79547920000000005</v>
      </c>
      <c r="KA92">
        <v>17.695340000000002</v>
      </c>
      <c r="KB92" s="1">
        <v>1.260511E-4</v>
      </c>
      <c r="KC92">
        <v>4.0461459999999998E-2</v>
      </c>
      <c r="KD92">
        <v>0.79548249999999998</v>
      </c>
      <c r="KE92">
        <v>18.642720000000001</v>
      </c>
      <c r="KF92" s="1">
        <v>1.210912E-4</v>
      </c>
      <c r="KG92">
        <v>3.886879E-2</v>
      </c>
      <c r="KH92">
        <v>0.79547349999999994</v>
      </c>
      <c r="KI92">
        <v>19.003579999999999</v>
      </c>
      <c r="KJ92" s="1">
        <v>1.163691E-4</v>
      </c>
      <c r="KK92">
        <v>3.735289E-2</v>
      </c>
      <c r="KL92">
        <v>0.79543160000000002</v>
      </c>
      <c r="KM92">
        <v>19.305820000000001</v>
      </c>
      <c r="KN92" s="1">
        <v>1.1187729999999999E-4</v>
      </c>
      <c r="KO92">
        <v>3.5913550000000002E-2</v>
      </c>
      <c r="KP92">
        <v>0.79533469999999995</v>
      </c>
      <c r="KQ92">
        <v>19.518809999999998</v>
      </c>
      <c r="KR92" s="1">
        <v>1.07595E-4</v>
      </c>
      <c r="KS92">
        <v>3.4541759999999998E-2</v>
      </c>
      <c r="KT92">
        <v>0.79517340000000003</v>
      </c>
      <c r="KU92">
        <v>19.246829999999999</v>
      </c>
      <c r="KV92" s="1">
        <v>1.034956E-4</v>
      </c>
      <c r="KW92">
        <v>3.3231459999999997E-2</v>
      </c>
      <c r="KX92">
        <v>0.79497110000000004</v>
      </c>
      <c r="KY92">
        <v>18.93647</v>
      </c>
      <c r="KZ92" s="1">
        <v>9.9636890000000001E-5</v>
      </c>
      <c r="LA92">
        <v>3.1996190000000001E-2</v>
      </c>
      <c r="LB92">
        <v>0.79472929999999997</v>
      </c>
      <c r="LC92">
        <v>18.722049999999999</v>
      </c>
      <c r="LD92" s="1">
        <v>9.6344820000000001E-5</v>
      </c>
      <c r="LE92">
        <v>3.093601E-2</v>
      </c>
      <c r="LF92">
        <v>0.79442239999999997</v>
      </c>
      <c r="LG92">
        <v>18.585609999999999</v>
      </c>
      <c r="LH92" s="1">
        <v>9.4147340000000002E-5</v>
      </c>
      <c r="LI92">
        <v>3.0218479999999999E-2</v>
      </c>
      <c r="LJ92">
        <v>0.79408060000000003</v>
      </c>
      <c r="LK92">
        <v>19.268550000000001</v>
      </c>
      <c r="LL92" s="1">
        <v>9.2902410000000001E-5</v>
      </c>
      <c r="LM92">
        <v>2.9818830000000001E-2</v>
      </c>
      <c r="LN92">
        <v>0.79377699999999995</v>
      </c>
      <c r="LO92">
        <v>19.33567</v>
      </c>
      <c r="LP92" s="1">
        <v>9.1782579999999996E-5</v>
      </c>
      <c r="LQ92">
        <v>2.94717E-2</v>
      </c>
      <c r="LR92">
        <v>0.79346510000000003</v>
      </c>
      <c r="LS92">
        <v>19.46707</v>
      </c>
      <c r="LT92" s="1">
        <v>9.0138339999999993E-5</v>
      </c>
      <c r="LU92">
        <v>2.8964E-2</v>
      </c>
      <c r="LV92">
        <v>0.79323719999999998</v>
      </c>
      <c r="LW92">
        <v>20.017620000000001</v>
      </c>
      <c r="LX92" s="1">
        <v>8.7892429999999994E-5</v>
      </c>
      <c r="LY92">
        <v>2.8260090000000002E-2</v>
      </c>
      <c r="LZ92">
        <v>0.79305400000000004</v>
      </c>
      <c r="MA92">
        <v>19.886769999999999</v>
      </c>
      <c r="MB92" s="1">
        <v>8.524034E-5</v>
      </c>
      <c r="MC92">
        <v>2.742079E-2</v>
      </c>
      <c r="MD92">
        <v>0.79291959999999995</v>
      </c>
      <c r="ME92">
        <v>19.400310000000001</v>
      </c>
      <c r="MF92" s="1">
        <v>8.2364149999999996E-5</v>
      </c>
      <c r="MG92">
        <v>2.650243E-2</v>
      </c>
      <c r="MH92">
        <v>0.79283179999999998</v>
      </c>
      <c r="MI92">
        <v>19.308399999999999</v>
      </c>
      <c r="MJ92" s="1">
        <v>7.9157089999999994E-5</v>
      </c>
      <c r="MK92">
        <v>2.5483269999999999E-2</v>
      </c>
      <c r="ML92">
        <v>0.79280189999999995</v>
      </c>
      <c r="MM92">
        <v>19.794129999999999</v>
      </c>
      <c r="MN92" s="1">
        <v>7.5302790000000006E-5</v>
      </c>
      <c r="MO92">
        <v>2.4260440000000001E-2</v>
      </c>
      <c r="MP92">
        <v>0.79277030000000004</v>
      </c>
      <c r="MQ92">
        <v>20.898060000000001</v>
      </c>
      <c r="MR92" s="1">
        <v>7.0907790000000005E-5</v>
      </c>
      <c r="MS92">
        <v>2.2855480000000001E-2</v>
      </c>
      <c r="MT92">
        <v>0.7927208</v>
      </c>
      <c r="MU92">
        <v>21.379079999999998</v>
      </c>
      <c r="MV92" s="1">
        <v>6.6630400000000005E-5</v>
      </c>
      <c r="MW92">
        <v>2.1472379999999999E-2</v>
      </c>
      <c r="MX92">
        <v>0.79264270000000003</v>
      </c>
      <c r="MY92">
        <v>21.535440000000001</v>
      </c>
      <c r="MZ92" s="1">
        <v>6.2959920000000001E-5</v>
      </c>
      <c r="NA92">
        <v>2.0282729999999999E-2</v>
      </c>
      <c r="NB92">
        <v>0.79243520000000001</v>
      </c>
      <c r="NC92">
        <v>21.791840000000001</v>
      </c>
      <c r="ND92" s="1">
        <v>5.9947149999999997E-5</v>
      </c>
      <c r="NE92">
        <v>1.9307600000000001E-2</v>
      </c>
      <c r="NF92">
        <v>0.79212170000000004</v>
      </c>
      <c r="NG92">
        <v>21.398340000000001</v>
      </c>
      <c r="NH92" s="1">
        <v>5.741086E-5</v>
      </c>
      <c r="NI92">
        <v>1.8490679999999999E-2</v>
      </c>
      <c r="NJ92">
        <v>0.79168459999999996</v>
      </c>
      <c r="NK92">
        <v>20.80462</v>
      </c>
      <c r="NL92" s="1">
        <v>5.523574E-5</v>
      </c>
      <c r="NM92">
        <v>1.7791029999999999E-2</v>
      </c>
      <c r="NN92">
        <v>0.79112649999999995</v>
      </c>
      <c r="NO92">
        <v>20.325659999999999</v>
      </c>
      <c r="NP92" s="1">
        <v>5.3679459999999997E-5</v>
      </c>
      <c r="NQ92">
        <v>1.7283340000000001E-2</v>
      </c>
      <c r="NR92">
        <v>0.79051190000000005</v>
      </c>
      <c r="NS92">
        <v>19.992190000000001</v>
      </c>
      <c r="NT92" s="1">
        <v>5.3273840000000001E-5</v>
      </c>
      <c r="NU92">
        <v>1.7139649999999999E-2</v>
      </c>
      <c r="NV92">
        <v>0.78988210000000003</v>
      </c>
      <c r="NW92">
        <v>20.244530000000001</v>
      </c>
      <c r="NX92" s="1">
        <v>5.389493E-5</v>
      </c>
      <c r="NY92">
        <v>1.7335639999999999E-2</v>
      </c>
      <c r="NZ92">
        <v>0.78924269999999996</v>
      </c>
      <c r="OA92">
        <v>20.79318</v>
      </c>
      <c r="OB92" s="1">
        <v>5.4624630000000001E-5</v>
      </c>
      <c r="OC92">
        <v>1.758672E-2</v>
      </c>
      <c r="OD92">
        <v>0.78861680000000001</v>
      </c>
      <c r="OE92">
        <v>20.581679999999999</v>
      </c>
      <c r="OF92" s="1">
        <v>5.4714060000000002E-5</v>
      </c>
      <c r="OG92">
        <v>1.7638379999999999E-2</v>
      </c>
      <c r="OH92">
        <v>0.78813480000000002</v>
      </c>
      <c r="OI92">
        <v>20.26577</v>
      </c>
      <c r="OJ92" s="1">
        <v>5.4025659999999997E-5</v>
      </c>
      <c r="OK92" s="1">
        <v>1.743515E-2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0.81824169999999996</v>
      </c>
      <c r="G93">
        <v>18.073250000000002</v>
      </c>
      <c r="H93" s="1">
        <v>2.146923E-37</v>
      </c>
      <c r="I93" s="1">
        <v>7.0628720000000001E-35</v>
      </c>
      <c r="J93">
        <v>0.81735250000000004</v>
      </c>
      <c r="K93">
        <v>17.518930000000001</v>
      </c>
      <c r="L93" s="1">
        <v>3.1048139999999998E-22</v>
      </c>
      <c r="M93" s="1">
        <v>1.0123640000000001E-19</v>
      </c>
      <c r="N93">
        <v>0.81646260000000004</v>
      </c>
      <c r="O93">
        <v>17.435289999999998</v>
      </c>
      <c r="P93" s="1">
        <v>3.7065390000000001E-10</v>
      </c>
      <c r="Q93" s="1">
        <v>1.21435E-7</v>
      </c>
      <c r="R93">
        <v>0.81560359999999998</v>
      </c>
      <c r="S93">
        <v>17.097290000000001</v>
      </c>
      <c r="T93" s="1">
        <v>3.9475429999999999E-2</v>
      </c>
      <c r="U93" s="1">
        <v>9.5087259999999993</v>
      </c>
      <c r="V93">
        <v>0.81476210000000004</v>
      </c>
      <c r="W93">
        <v>17.071110000000001</v>
      </c>
      <c r="X93">
        <v>11.630940000000001</v>
      </c>
      <c r="Y93">
        <v>3242.7959999999998</v>
      </c>
      <c r="Z93">
        <v>0.81392620000000004</v>
      </c>
      <c r="AA93">
        <v>17.040240000000001</v>
      </c>
      <c r="AB93">
        <v>100.0699</v>
      </c>
      <c r="AC93">
        <v>30862.11</v>
      </c>
      <c r="AD93">
        <v>0.81307450000000003</v>
      </c>
      <c r="AE93">
        <v>16.967739999999999</v>
      </c>
      <c r="AF93">
        <v>127.4371</v>
      </c>
      <c r="AG93">
        <v>42341.5</v>
      </c>
      <c r="AH93">
        <v>0.81213650000000004</v>
      </c>
      <c r="AI93">
        <v>16.813739999999999</v>
      </c>
      <c r="AJ93">
        <v>49.513820000000003</v>
      </c>
      <c r="AK93">
        <v>17384.419999999998</v>
      </c>
      <c r="AL93">
        <v>0.81096420000000002</v>
      </c>
      <c r="AM93">
        <v>17.027809999999999</v>
      </c>
      <c r="AN93">
        <v>9.0162499999999994</v>
      </c>
      <c r="AO93">
        <v>3293.4490000000001</v>
      </c>
      <c r="AP93">
        <v>0.80934640000000002</v>
      </c>
      <c r="AQ93">
        <v>16.69089</v>
      </c>
      <c r="AR93">
        <v>1.0745229999999999</v>
      </c>
      <c r="AS93">
        <v>400.68860000000001</v>
      </c>
      <c r="AT93">
        <v>0.8071834</v>
      </c>
      <c r="AU93">
        <v>16.506209999999999</v>
      </c>
      <c r="AV93">
        <v>0.15204200000000001</v>
      </c>
      <c r="AW93">
        <v>54.650509999999997</v>
      </c>
      <c r="AX93">
        <v>0.80452290000000004</v>
      </c>
      <c r="AY93">
        <v>16.35839</v>
      </c>
      <c r="AZ93">
        <v>6.8099629999999994E-2</v>
      </c>
      <c r="BA93">
        <v>22.800560000000001</v>
      </c>
      <c r="BB93">
        <v>0.8015217</v>
      </c>
      <c r="BC93">
        <v>16.407309999999999</v>
      </c>
      <c r="BD93">
        <v>6.3275789999999998E-2</v>
      </c>
      <c r="BE93">
        <v>20.8017</v>
      </c>
      <c r="BF93">
        <v>0.79844769999999998</v>
      </c>
      <c r="BG93">
        <v>16.4392</v>
      </c>
      <c r="BH93" s="1">
        <v>6.9189819999999999E-2</v>
      </c>
      <c r="BI93">
        <v>22.755859999999998</v>
      </c>
      <c r="BJ93">
        <v>0.79535270000000002</v>
      </c>
      <c r="BK93">
        <v>16.679410000000001</v>
      </c>
      <c r="BL93" s="1">
        <v>7.2923169999999995E-2</v>
      </c>
      <c r="BM93">
        <v>24.150400000000001</v>
      </c>
      <c r="BN93">
        <v>0.79225540000000005</v>
      </c>
      <c r="BO93">
        <v>17.1159</v>
      </c>
      <c r="BP93" s="1">
        <v>7.1032570000000003E-2</v>
      </c>
      <c r="BQ93">
        <v>23.68573</v>
      </c>
      <c r="BR93">
        <v>0.78901589999999999</v>
      </c>
      <c r="BS93">
        <v>17.459800000000001</v>
      </c>
      <c r="BT93" s="1">
        <v>6.554364E-2</v>
      </c>
      <c r="BU93">
        <v>21.981100000000001</v>
      </c>
      <c r="BV93">
        <v>0.78580190000000005</v>
      </c>
      <c r="BW93">
        <v>17.67483</v>
      </c>
      <c r="BX93" s="1">
        <v>5.8850739999999999E-2</v>
      </c>
      <c r="BY93">
        <v>19.822749999999999</v>
      </c>
      <c r="BZ93">
        <v>0.78266069999999999</v>
      </c>
      <c r="CA93">
        <v>17.760370000000002</v>
      </c>
      <c r="CB93" s="1">
        <v>5.2167119999999997E-2</v>
      </c>
      <c r="CC93">
        <v>17.638179999999998</v>
      </c>
      <c r="CD93">
        <v>0.77935580000000004</v>
      </c>
      <c r="CE93">
        <v>17.437830000000002</v>
      </c>
      <c r="CF93" s="1">
        <v>4.5982049999999997E-2</v>
      </c>
      <c r="CG93">
        <v>15.60435</v>
      </c>
      <c r="CH93">
        <v>0.77600449999999999</v>
      </c>
      <c r="CI93">
        <v>17.365410000000001</v>
      </c>
      <c r="CJ93" s="1">
        <v>4.0407369999999998E-2</v>
      </c>
      <c r="CK93">
        <v>13.761950000000001</v>
      </c>
      <c r="CL93">
        <v>0.77250960000000002</v>
      </c>
      <c r="CM93">
        <v>17.349049999999998</v>
      </c>
      <c r="CN93" s="1">
        <v>3.5503739999999999E-2</v>
      </c>
      <c r="CO93">
        <v>12.13354</v>
      </c>
      <c r="CP93">
        <v>0.76927299999999998</v>
      </c>
      <c r="CQ93">
        <v>17.300889999999999</v>
      </c>
      <c r="CR93" s="1">
        <v>3.1266530000000001E-2</v>
      </c>
      <c r="CS93">
        <v>10.72081</v>
      </c>
      <c r="CT93">
        <v>0.76611980000000002</v>
      </c>
      <c r="CU93">
        <v>17.65936</v>
      </c>
      <c r="CV93" s="1">
        <v>2.7607340000000001E-2</v>
      </c>
      <c r="CW93">
        <v>9.4952500000000004</v>
      </c>
      <c r="CX93">
        <v>0.76300449999999997</v>
      </c>
      <c r="CY93">
        <v>17.982600000000001</v>
      </c>
      <c r="CZ93" s="1">
        <v>2.4285500000000002E-2</v>
      </c>
      <c r="DA93">
        <v>8.3808690000000006</v>
      </c>
      <c r="DB93">
        <v>0.75952039999999998</v>
      </c>
      <c r="DC93">
        <v>17.82892</v>
      </c>
      <c r="DD93" s="1">
        <v>2.1241320000000001E-2</v>
      </c>
      <c r="DE93">
        <v>7.3543849999999997</v>
      </c>
      <c r="DF93">
        <v>0.75442969999999998</v>
      </c>
      <c r="DG93">
        <v>17.582529999999998</v>
      </c>
      <c r="DH93" s="1">
        <v>1.8515710000000001E-2</v>
      </c>
      <c r="DI93">
        <v>6.4364929999999996</v>
      </c>
      <c r="DJ93">
        <v>0.74935529999999995</v>
      </c>
      <c r="DK93">
        <v>17.096</v>
      </c>
      <c r="DL93" s="1">
        <v>1.6130800000000001E-2</v>
      </c>
      <c r="DM93">
        <v>5.6275320000000004</v>
      </c>
      <c r="DN93">
        <v>0.74403379999999997</v>
      </c>
      <c r="DO93">
        <v>17.026039999999998</v>
      </c>
      <c r="DP93" s="1">
        <v>1.404654E-2</v>
      </c>
      <c r="DQ93">
        <v>4.9194050000000002</v>
      </c>
      <c r="DR93">
        <v>0.73947850000000004</v>
      </c>
      <c r="DS93">
        <v>17.00676</v>
      </c>
      <c r="DT93" s="1">
        <v>1.222061E-2</v>
      </c>
      <c r="DU93">
        <v>4.2950249999999999</v>
      </c>
      <c r="DV93">
        <v>0.73570780000000002</v>
      </c>
      <c r="DW93">
        <v>16.987069999999999</v>
      </c>
      <c r="DX93" s="1">
        <v>1.0611290000000001E-2</v>
      </c>
      <c r="DY93">
        <v>3.7435689999999999</v>
      </c>
      <c r="DZ93">
        <v>0.73212619999999995</v>
      </c>
      <c r="EA93">
        <v>17.52505</v>
      </c>
      <c r="EB93" s="1">
        <v>9.2236190000000006E-3</v>
      </c>
      <c r="EC93">
        <v>3.2650519999999998</v>
      </c>
      <c r="ED93">
        <v>0.72867020000000005</v>
      </c>
      <c r="EE93">
        <v>18.02214</v>
      </c>
      <c r="EF93" s="1">
        <v>8.0235299999999992E-3</v>
      </c>
      <c r="EG93">
        <v>2.8491710000000001</v>
      </c>
      <c r="EH93">
        <v>0.72525329999999999</v>
      </c>
      <c r="EI93">
        <v>18.353449999999999</v>
      </c>
      <c r="EJ93" s="1">
        <v>6.9745450000000004E-3</v>
      </c>
      <c r="EK93">
        <v>2.4836100000000001</v>
      </c>
      <c r="EL93">
        <v>0.72234609999999999</v>
      </c>
      <c r="EM93">
        <v>18.374690000000001</v>
      </c>
      <c r="EN93" s="1">
        <v>6.0474750000000001E-3</v>
      </c>
      <c r="EO93">
        <v>2.1577989999999998</v>
      </c>
      <c r="EP93">
        <v>0.72082659999999998</v>
      </c>
      <c r="EQ93">
        <v>17.938739999999999</v>
      </c>
      <c r="ER93" s="1">
        <v>5.2384900000000002E-3</v>
      </c>
      <c r="ES93">
        <v>1.8691439999999999</v>
      </c>
      <c r="ET93">
        <v>0.71985759999999999</v>
      </c>
      <c r="EU93">
        <v>17.577539999999999</v>
      </c>
      <c r="EV93" s="1">
        <v>4.5219860000000004E-3</v>
      </c>
      <c r="EW93">
        <v>1.612252</v>
      </c>
      <c r="EX93">
        <v>0.71934370000000003</v>
      </c>
      <c r="EY93">
        <v>17.593050000000002</v>
      </c>
      <c r="EZ93" s="1">
        <v>3.8417070000000002E-3</v>
      </c>
      <c r="FA93">
        <v>1.369213</v>
      </c>
      <c r="FB93">
        <v>0.71894119999999995</v>
      </c>
      <c r="FC93">
        <v>17.813110000000002</v>
      </c>
      <c r="FD93" s="1">
        <v>3.1111910000000001E-3</v>
      </c>
      <c r="FE93">
        <v>1.110703</v>
      </c>
      <c r="FF93">
        <v>0.71871390000000002</v>
      </c>
      <c r="FG93">
        <v>18.83278</v>
      </c>
      <c r="FH93" s="1">
        <v>2.3386079999999998E-3</v>
      </c>
      <c r="FI93">
        <v>0.8368234</v>
      </c>
      <c r="FJ93">
        <v>0.7186207</v>
      </c>
      <c r="FK93">
        <v>19.222950000000001</v>
      </c>
      <c r="FL93" s="1">
        <v>1.6468590000000001E-3</v>
      </c>
      <c r="FM93">
        <v>0.58954640000000003</v>
      </c>
      <c r="FN93">
        <v>0.71858619999999995</v>
      </c>
      <c r="FO93">
        <v>19.420739999999999</v>
      </c>
      <c r="FP93" s="1">
        <v>1.136508E-3</v>
      </c>
      <c r="FQ93">
        <v>0.40558319999999998</v>
      </c>
      <c r="FR93">
        <v>0.71855559999999996</v>
      </c>
      <c r="FS93">
        <v>19.487159999999999</v>
      </c>
      <c r="FT93" s="1">
        <v>8.1286569999999999E-4</v>
      </c>
      <c r="FU93">
        <v>0.28816340000000001</v>
      </c>
      <c r="FV93">
        <v>0.71856679999999995</v>
      </c>
      <c r="FW93">
        <v>19.241669999999999</v>
      </c>
      <c r="FX93" s="1">
        <v>6.2452269999999999E-4</v>
      </c>
      <c r="FY93">
        <v>0.2196053</v>
      </c>
      <c r="FZ93">
        <v>0.71856560000000003</v>
      </c>
      <c r="GA93">
        <v>18.75816</v>
      </c>
      <c r="GB93" s="1">
        <v>5.1674920000000001E-4</v>
      </c>
      <c r="GC93">
        <v>0.18033160000000001</v>
      </c>
      <c r="GD93">
        <v>0.71856359999999997</v>
      </c>
      <c r="GE93">
        <v>18.382449999999999</v>
      </c>
      <c r="GF93" s="1">
        <v>4.5233369999999999E-4</v>
      </c>
      <c r="GG93">
        <v>0.1568581</v>
      </c>
      <c r="GH93">
        <v>0.71860040000000003</v>
      </c>
      <c r="GI93">
        <v>18.376919999999998</v>
      </c>
      <c r="GJ93" s="1">
        <v>4.1041899999999997E-4</v>
      </c>
      <c r="GK93">
        <v>0.14157069999999999</v>
      </c>
      <c r="GL93">
        <v>0.71856569999999997</v>
      </c>
      <c r="GM93">
        <v>19.33803</v>
      </c>
      <c r="GN93" s="1">
        <v>3.8013290000000002E-4</v>
      </c>
      <c r="GO93">
        <v>0.1305317</v>
      </c>
      <c r="GP93">
        <v>0.71857629999999995</v>
      </c>
      <c r="GQ93">
        <v>19.759129999999999</v>
      </c>
      <c r="GR93" s="1">
        <v>3.5625529999999998E-4</v>
      </c>
      <c r="GS93">
        <v>0.121832</v>
      </c>
      <c r="GT93">
        <v>0.71858679999999997</v>
      </c>
      <c r="GU93">
        <v>19.7606</v>
      </c>
      <c r="GV93" s="1">
        <v>3.3611740000000001E-4</v>
      </c>
      <c r="GW93">
        <v>0.11450589999999999</v>
      </c>
      <c r="GX93">
        <v>0.71857219999999999</v>
      </c>
      <c r="GY93">
        <v>19.755680000000002</v>
      </c>
      <c r="GZ93" s="1">
        <v>3.182196E-4</v>
      </c>
      <c r="HA93">
        <v>0.10803400000000001</v>
      </c>
      <c r="HB93">
        <v>0.71857059999999995</v>
      </c>
      <c r="HC93">
        <v>19.25056</v>
      </c>
      <c r="HD93" s="1">
        <v>3.0177019999999999E-4</v>
      </c>
      <c r="HE93">
        <v>0.10216310000000001</v>
      </c>
      <c r="HF93">
        <v>0.71859070000000003</v>
      </c>
      <c r="HG93">
        <v>18.687139999999999</v>
      </c>
      <c r="HH93" s="1">
        <v>2.8653050000000002E-4</v>
      </c>
      <c r="HI93">
        <v>9.6752669999999999E-2</v>
      </c>
      <c r="HJ93">
        <v>0.71859099999999998</v>
      </c>
      <c r="HK93">
        <v>18.549060000000001</v>
      </c>
      <c r="HL93" s="1">
        <v>2.7235760000000002E-4</v>
      </c>
      <c r="HM93">
        <v>9.1762449999999995E-2</v>
      </c>
      <c r="HN93">
        <v>0.71857040000000005</v>
      </c>
      <c r="HO93">
        <v>18.610189999999999</v>
      </c>
      <c r="HP93" s="1">
        <v>2.5911320000000001E-4</v>
      </c>
      <c r="HQ93">
        <v>8.7144289999999999E-2</v>
      </c>
      <c r="HR93">
        <v>0.71859620000000002</v>
      </c>
      <c r="HS93">
        <v>19.50357</v>
      </c>
      <c r="HT93" s="1">
        <v>2.4674940000000002E-4</v>
      </c>
      <c r="HU93">
        <v>8.2858689999999999E-2</v>
      </c>
      <c r="HV93">
        <v>0.71859709999999999</v>
      </c>
      <c r="HW93">
        <v>20.1447</v>
      </c>
      <c r="HX93" s="1">
        <v>2.3517920000000001E-4</v>
      </c>
      <c r="HY93">
        <v>7.8875520000000005E-2</v>
      </c>
      <c r="HZ93">
        <v>0.71858529999999998</v>
      </c>
      <c r="IA93">
        <v>20.30716</v>
      </c>
      <c r="IB93">
        <v>2.242302E-4</v>
      </c>
      <c r="IC93">
        <v>7.5133519999999995E-2</v>
      </c>
      <c r="ID93">
        <v>0.7185897</v>
      </c>
      <c r="IE93">
        <v>20.31636</v>
      </c>
      <c r="IF93" s="1">
        <v>2.1382899999999999E-4</v>
      </c>
      <c r="IG93">
        <v>7.1594019999999994E-2</v>
      </c>
      <c r="IH93">
        <v>0.7185665</v>
      </c>
      <c r="II93">
        <v>19.721900000000002</v>
      </c>
      <c r="IJ93" s="1">
        <v>2.039957E-4</v>
      </c>
      <c r="IK93">
        <v>6.8262329999999996E-2</v>
      </c>
      <c r="IL93">
        <v>0.71856350000000002</v>
      </c>
      <c r="IM93">
        <v>19.118289999999998</v>
      </c>
      <c r="IN93" s="1">
        <v>1.9478139999999999E-4</v>
      </c>
      <c r="IO93">
        <v>6.5149170000000006E-2</v>
      </c>
      <c r="IP93">
        <v>0.71856989999999998</v>
      </c>
      <c r="IQ93">
        <v>18.766690000000001</v>
      </c>
      <c r="IR93" s="1">
        <v>1.8615130000000001E-4</v>
      </c>
      <c r="IS93">
        <v>6.2244340000000002E-2</v>
      </c>
      <c r="IT93">
        <v>0.71859640000000002</v>
      </c>
      <c r="IU93">
        <v>18.606210000000001</v>
      </c>
      <c r="IV93" s="1">
        <v>1.7799109999999999E-4</v>
      </c>
      <c r="IW93">
        <v>5.9499349999999999E-2</v>
      </c>
      <c r="IX93">
        <v>0.71859470000000003</v>
      </c>
      <c r="IY93">
        <v>19.16724</v>
      </c>
      <c r="IZ93" s="1">
        <v>1.7024870000000001E-4</v>
      </c>
      <c r="JA93">
        <v>5.6899610000000003E-2</v>
      </c>
      <c r="JB93">
        <v>0.71855029999999998</v>
      </c>
      <c r="JC93">
        <v>19.149480000000001</v>
      </c>
      <c r="JD93" s="1">
        <v>1.6293540000000001E-4</v>
      </c>
      <c r="JE93">
        <v>5.4451430000000002E-2</v>
      </c>
      <c r="JF93">
        <v>0.71859320000000004</v>
      </c>
      <c r="JG93">
        <v>19.150020000000001</v>
      </c>
      <c r="JH93" s="1">
        <v>1.5604700000000001E-4</v>
      </c>
      <c r="JI93">
        <v>5.2140560000000002E-2</v>
      </c>
      <c r="JJ93">
        <v>0.71855630000000004</v>
      </c>
      <c r="JK93">
        <v>18.72306</v>
      </c>
      <c r="JL93" s="1">
        <v>1.4952929999999999E-4</v>
      </c>
      <c r="JM93">
        <v>4.9961119999999998E-2</v>
      </c>
      <c r="JN93">
        <v>0.71858710000000003</v>
      </c>
      <c r="JO93">
        <v>18.22954</v>
      </c>
      <c r="JP93" s="1">
        <v>1.4335619999999999E-4</v>
      </c>
      <c r="JQ93">
        <v>4.7897670000000003E-2</v>
      </c>
      <c r="JR93">
        <v>0.71859119999999999</v>
      </c>
      <c r="JS93">
        <v>17.99531</v>
      </c>
      <c r="JT93" s="1">
        <v>1.3749469999999999E-4</v>
      </c>
      <c r="JU93">
        <v>4.5938569999999998E-2</v>
      </c>
      <c r="JV93">
        <v>0.71855749999999996</v>
      </c>
      <c r="JW93">
        <v>17.772379999999998</v>
      </c>
      <c r="JX93" s="1">
        <v>1.319045E-4</v>
      </c>
      <c r="JY93">
        <v>4.4069120000000003E-2</v>
      </c>
      <c r="JZ93">
        <v>0.71859090000000003</v>
      </c>
      <c r="KA93">
        <v>17.743639999999999</v>
      </c>
      <c r="KB93" s="1">
        <v>1.266269E-4</v>
      </c>
      <c r="KC93">
        <v>4.2298570000000001E-2</v>
      </c>
      <c r="KD93">
        <v>0.71856299999999995</v>
      </c>
      <c r="KE93">
        <v>18.675380000000001</v>
      </c>
      <c r="KF93" s="1">
        <v>1.2163630000000001E-4</v>
      </c>
      <c r="KG93">
        <v>4.0630850000000003E-2</v>
      </c>
      <c r="KH93">
        <v>0.71858409999999995</v>
      </c>
      <c r="KI93">
        <v>19.077359999999999</v>
      </c>
      <c r="KJ93" s="1">
        <v>1.168878E-4</v>
      </c>
      <c r="KK93">
        <v>3.904461E-2</v>
      </c>
      <c r="KL93">
        <v>0.71852950000000004</v>
      </c>
      <c r="KM93">
        <v>19.351099999999999</v>
      </c>
      <c r="KN93" s="1">
        <v>1.123701E-4</v>
      </c>
      <c r="KO93">
        <v>3.7537910000000001E-2</v>
      </c>
      <c r="KP93">
        <v>0.71846909999999997</v>
      </c>
      <c r="KQ93">
        <v>19.58351</v>
      </c>
      <c r="KR93" s="1">
        <v>1.080652E-4</v>
      </c>
      <c r="KS93">
        <v>3.6102389999999998E-2</v>
      </c>
      <c r="KT93">
        <v>0.7183657</v>
      </c>
      <c r="KU93">
        <v>19.304919999999999</v>
      </c>
      <c r="KV93" s="1">
        <v>1.0394360000000001E-4</v>
      </c>
      <c r="KW93">
        <v>3.4731310000000001E-2</v>
      </c>
      <c r="KX93">
        <v>0.71821860000000004</v>
      </c>
      <c r="KY93">
        <v>18.961919999999999</v>
      </c>
      <c r="KZ93" s="1">
        <v>1.0005099999999999E-4</v>
      </c>
      <c r="LA93">
        <v>3.3434640000000002E-2</v>
      </c>
      <c r="LB93">
        <v>0.71804319999999999</v>
      </c>
      <c r="LC93">
        <v>18.756910000000001</v>
      </c>
      <c r="LD93" s="1">
        <v>9.6670609999999996E-5</v>
      </c>
      <c r="LE93">
        <v>3.2303169999999999E-2</v>
      </c>
      <c r="LF93">
        <v>0.71784709999999996</v>
      </c>
      <c r="LG93">
        <v>18.629280000000001</v>
      </c>
      <c r="LH93" s="1">
        <v>9.4338410000000005E-5</v>
      </c>
      <c r="LI93">
        <v>3.1510469999999999E-2</v>
      </c>
      <c r="LJ93">
        <v>0.71765679999999998</v>
      </c>
      <c r="LK93">
        <v>19.357859999999999</v>
      </c>
      <c r="LL93" s="1">
        <v>9.3016340000000002E-5</v>
      </c>
      <c r="LM93">
        <v>3.1065659999999998E-2</v>
      </c>
      <c r="LN93">
        <v>0.71745029999999999</v>
      </c>
      <c r="LO93">
        <v>19.4802</v>
      </c>
      <c r="LP93" s="1">
        <v>9.192154E-5</v>
      </c>
      <c r="LQ93">
        <v>3.071105E-2</v>
      </c>
      <c r="LR93">
        <v>0.71727680000000005</v>
      </c>
      <c r="LS93">
        <v>19.580210000000001</v>
      </c>
      <c r="LT93" s="1">
        <v>9.0347710000000003E-5</v>
      </c>
      <c r="LU93">
        <v>3.0205849999999999E-2</v>
      </c>
      <c r="LV93">
        <v>0.71714619999999996</v>
      </c>
      <c r="LW93">
        <v>20.132639999999999</v>
      </c>
      <c r="LX93" s="1">
        <v>8.8163590000000003E-5</v>
      </c>
      <c r="LY93">
        <v>2.9495E-2</v>
      </c>
      <c r="LZ93">
        <v>0.71702730000000003</v>
      </c>
      <c r="MA93">
        <v>20.004470000000001</v>
      </c>
      <c r="MB93" s="1">
        <v>8.5546640000000001E-5</v>
      </c>
      <c r="MC93">
        <v>2.8634699999999999E-2</v>
      </c>
      <c r="MD93">
        <v>0.71697960000000005</v>
      </c>
      <c r="ME93">
        <v>19.43721</v>
      </c>
      <c r="MF93" s="1">
        <v>8.2695910000000003E-5</v>
      </c>
      <c r="MG93">
        <v>2.7687719999999999E-2</v>
      </c>
      <c r="MH93">
        <v>0.71695399999999998</v>
      </c>
      <c r="MI93">
        <v>19.306719999999999</v>
      </c>
      <c r="MJ93" s="1">
        <v>7.9539519999999994E-5</v>
      </c>
      <c r="MK93">
        <v>2.664364E-2</v>
      </c>
      <c r="ML93">
        <v>0.71692140000000004</v>
      </c>
      <c r="MM93">
        <v>19.787369999999999</v>
      </c>
      <c r="MN93" s="1">
        <v>7.5766910000000002E-5</v>
      </c>
      <c r="MO93">
        <v>2.5399089999999999E-2</v>
      </c>
      <c r="MP93">
        <v>0.71690140000000002</v>
      </c>
      <c r="MQ93">
        <v>20.957460000000001</v>
      </c>
      <c r="MR93" s="1">
        <v>7.1409110000000001E-5</v>
      </c>
      <c r="MS93">
        <v>2.395158E-2</v>
      </c>
      <c r="MT93">
        <v>0.71687149999999999</v>
      </c>
      <c r="MU93">
        <v>21.493670000000002</v>
      </c>
      <c r="MV93" s="1">
        <v>6.7088510000000001E-5</v>
      </c>
      <c r="MW93">
        <v>2.2499290000000002E-2</v>
      </c>
      <c r="MX93">
        <v>0.71682920000000006</v>
      </c>
      <c r="MY93">
        <v>21.637229999999999</v>
      </c>
      <c r="MZ93" s="1">
        <v>6.3340169999999998E-5</v>
      </c>
      <c r="NA93">
        <v>2.1235299999999999E-2</v>
      </c>
      <c r="NB93">
        <v>0.71669470000000002</v>
      </c>
      <c r="NC93">
        <v>21.886030000000002</v>
      </c>
      <c r="ND93" s="1">
        <v>6.0261009999999999E-5</v>
      </c>
      <c r="NE93">
        <v>2.0196909999999998E-2</v>
      </c>
      <c r="NF93">
        <v>0.71646330000000003</v>
      </c>
      <c r="NG93">
        <v>21.500730000000001</v>
      </c>
      <c r="NH93" s="1">
        <v>5.7677740000000001E-5</v>
      </c>
      <c r="NI93">
        <v>1.933056E-2</v>
      </c>
      <c r="NJ93">
        <v>0.71617280000000005</v>
      </c>
      <c r="NK93">
        <v>20.886970000000002</v>
      </c>
      <c r="NL93" s="1">
        <v>5.54594E-5</v>
      </c>
      <c r="NM93">
        <v>1.858785E-2</v>
      </c>
      <c r="NN93">
        <v>0.71584530000000002</v>
      </c>
      <c r="NO93">
        <v>20.400189999999998</v>
      </c>
      <c r="NP93" s="1">
        <v>5.3809150000000003E-5</v>
      </c>
      <c r="NQ93">
        <v>1.8028349999999999E-2</v>
      </c>
      <c r="NR93">
        <v>0.71542600000000001</v>
      </c>
      <c r="NS93">
        <v>20.04204</v>
      </c>
      <c r="NT93" s="1">
        <v>5.3260729999999999E-5</v>
      </c>
      <c r="NU93">
        <v>1.783065E-2</v>
      </c>
      <c r="NV93">
        <v>0.71504599999999996</v>
      </c>
      <c r="NW93">
        <v>20.2834</v>
      </c>
      <c r="NX93" s="1">
        <v>5.3798889999999997E-5</v>
      </c>
      <c r="NY93">
        <v>1.8002819999999999E-2</v>
      </c>
      <c r="NZ93">
        <v>0.71463299999999996</v>
      </c>
      <c r="OA93">
        <v>20.882840000000002</v>
      </c>
      <c r="OB93" s="1">
        <v>5.4558380000000001E-5</v>
      </c>
      <c r="OC93">
        <v>1.8271559999999999E-2</v>
      </c>
      <c r="OD93">
        <v>0.71426670000000003</v>
      </c>
      <c r="OE93">
        <v>20.68805</v>
      </c>
      <c r="OF93" s="1">
        <v>5.4735830000000001E-5</v>
      </c>
      <c r="OG93">
        <v>1.8353689999999999E-2</v>
      </c>
      <c r="OH93">
        <v>0.71400070000000004</v>
      </c>
      <c r="OI93">
        <v>20.37837</v>
      </c>
      <c r="OJ93" s="1">
        <v>5.4129670000000002E-5</v>
      </c>
      <c r="OK93">
        <v>1.8171300000000001E-2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0.81538359999999999</v>
      </c>
      <c r="G94">
        <v>18.185179999999999</v>
      </c>
      <c r="H94">
        <v>2.136574E-38</v>
      </c>
      <c r="I94" s="1">
        <v>8.6596909999999997E-36</v>
      </c>
      <c r="J94">
        <v>0.81445279999999998</v>
      </c>
      <c r="K94">
        <v>17.637589999999999</v>
      </c>
      <c r="L94" s="1">
        <v>4.0846019999999997E-23</v>
      </c>
      <c r="M94" s="1">
        <v>1.6405960000000001E-20</v>
      </c>
      <c r="N94">
        <v>0.81352049999999998</v>
      </c>
      <c r="O94">
        <v>17.503830000000001</v>
      </c>
      <c r="P94" s="1">
        <v>5.3338380000000002E-11</v>
      </c>
      <c r="Q94" s="1">
        <v>2.1523619999999999E-8</v>
      </c>
      <c r="R94">
        <v>0.81262330000000005</v>
      </c>
      <c r="S94">
        <v>17.143139999999999</v>
      </c>
      <c r="T94" s="1">
        <v>1.862337E-2</v>
      </c>
      <c r="U94" s="1">
        <v>4.9683310000000001</v>
      </c>
      <c r="V94">
        <v>0.81179179999999995</v>
      </c>
      <c r="W94">
        <v>17.085080000000001</v>
      </c>
      <c r="X94">
        <v>8.2815519999999996</v>
      </c>
      <c r="Y94">
        <v>2643.605</v>
      </c>
      <c r="Z94">
        <v>0.81094299999999997</v>
      </c>
      <c r="AA94">
        <v>17.06053</v>
      </c>
      <c r="AB94">
        <v>88.719790000000003</v>
      </c>
      <c r="AC94">
        <v>32436.09</v>
      </c>
      <c r="AD94">
        <v>0.81005970000000005</v>
      </c>
      <c r="AE94">
        <v>16.997430000000001</v>
      </c>
      <c r="AF94">
        <v>131.72739999999999</v>
      </c>
      <c r="AG94">
        <v>53615.54</v>
      </c>
      <c r="AH94">
        <v>0.80909850000000005</v>
      </c>
      <c r="AI94">
        <v>16.86365</v>
      </c>
      <c r="AJ94">
        <v>57.312730000000002</v>
      </c>
      <c r="AK94">
        <v>25364.44</v>
      </c>
      <c r="AL94">
        <v>0.80794670000000002</v>
      </c>
      <c r="AM94">
        <v>17.110250000000001</v>
      </c>
      <c r="AN94">
        <v>11.33239</v>
      </c>
      <c r="AO94">
        <v>5345.16</v>
      </c>
      <c r="AP94">
        <v>0.80632910000000002</v>
      </c>
      <c r="AQ94">
        <v>16.786200000000001</v>
      </c>
      <c r="AR94">
        <v>1.4101999999999999</v>
      </c>
      <c r="AS94">
        <v>691.16200000000003</v>
      </c>
      <c r="AT94">
        <v>0.80420190000000003</v>
      </c>
      <c r="AU94">
        <v>16.57133</v>
      </c>
      <c r="AV94">
        <v>0.18538689999999999</v>
      </c>
      <c r="AW94">
        <v>87.549710000000005</v>
      </c>
      <c r="AX94">
        <v>0.80155549999999998</v>
      </c>
      <c r="AY94">
        <v>16.411090000000002</v>
      </c>
      <c r="AZ94">
        <v>7.1041129999999994E-2</v>
      </c>
      <c r="BA94">
        <v>29.84967</v>
      </c>
      <c r="BB94">
        <v>0.79857109999999998</v>
      </c>
      <c r="BC94">
        <v>16.417369999999998</v>
      </c>
      <c r="BD94">
        <v>6.2998960000000007E-2</v>
      </c>
      <c r="BE94">
        <v>25.489159999999998</v>
      </c>
      <c r="BF94">
        <v>0.79540679999999997</v>
      </c>
      <c r="BG94">
        <v>16.470510000000001</v>
      </c>
      <c r="BH94">
        <v>6.8474220000000002E-2</v>
      </c>
      <c r="BI94">
        <v>27.606079999999999</v>
      </c>
      <c r="BJ94">
        <v>0.79219879999999998</v>
      </c>
      <c r="BK94">
        <v>16.710100000000001</v>
      </c>
      <c r="BL94" s="1">
        <v>7.2730900000000001E-2</v>
      </c>
      <c r="BM94">
        <v>29.545339999999999</v>
      </c>
      <c r="BN94">
        <v>0.78905979999999998</v>
      </c>
      <c r="BO94">
        <v>17.171299999999999</v>
      </c>
      <c r="BP94" s="1">
        <v>7.1395730000000004E-2</v>
      </c>
      <c r="BQ94">
        <v>29.287289999999999</v>
      </c>
      <c r="BR94">
        <v>0.78572799999999998</v>
      </c>
      <c r="BS94">
        <v>17.549530000000001</v>
      </c>
      <c r="BT94" s="1">
        <v>6.6197699999999998E-2</v>
      </c>
      <c r="BU94">
        <v>27.382149999999999</v>
      </c>
      <c r="BV94">
        <v>0.78247639999999996</v>
      </c>
      <c r="BW94">
        <v>17.781600000000001</v>
      </c>
      <c r="BX94" s="1">
        <v>5.9565279999999998E-2</v>
      </c>
      <c r="BY94">
        <v>24.79515</v>
      </c>
      <c r="BZ94">
        <v>0.77928399999999998</v>
      </c>
      <c r="CA94">
        <v>17.84843</v>
      </c>
      <c r="CB94" s="1">
        <v>5.2858969999999998E-2</v>
      </c>
      <c r="CC94">
        <v>22.124690000000001</v>
      </c>
      <c r="CD94">
        <v>0.77598670000000003</v>
      </c>
      <c r="CE94">
        <v>17.49973</v>
      </c>
      <c r="CF94" s="1">
        <v>4.6616850000000001E-2</v>
      </c>
      <c r="CG94">
        <v>19.613409999999998</v>
      </c>
      <c r="CH94">
        <v>0.77263369999999998</v>
      </c>
      <c r="CI94">
        <v>17.3782</v>
      </c>
      <c r="CJ94" s="1">
        <v>4.0976869999999999E-2</v>
      </c>
      <c r="CK94">
        <v>17.32902</v>
      </c>
      <c r="CL94">
        <v>0.76908339999999997</v>
      </c>
      <c r="CM94">
        <v>17.373180000000001</v>
      </c>
      <c r="CN94" s="1">
        <v>3.6003670000000002E-2</v>
      </c>
      <c r="CO94">
        <v>15.30138</v>
      </c>
      <c r="CP94">
        <v>0.7651964</v>
      </c>
      <c r="CQ94">
        <v>17.336510000000001</v>
      </c>
      <c r="CR94" s="1">
        <v>3.1696389999999998E-2</v>
      </c>
      <c r="CS94">
        <v>13.53891</v>
      </c>
      <c r="CT94">
        <v>0.76149279999999997</v>
      </c>
      <c r="CU94">
        <v>17.72099</v>
      </c>
      <c r="CV94">
        <v>2.7989219999999999E-2</v>
      </c>
      <c r="CW94">
        <v>12.01404</v>
      </c>
      <c r="CX94">
        <v>0.75781229999999999</v>
      </c>
      <c r="CY94">
        <v>18.104970000000002</v>
      </c>
      <c r="CZ94" s="1">
        <v>2.4639580000000001E-2</v>
      </c>
      <c r="DA94">
        <v>10.63373</v>
      </c>
      <c r="DB94">
        <v>0.75411329999999999</v>
      </c>
      <c r="DC94">
        <v>17.976389999999999</v>
      </c>
      <c r="DD94">
        <v>2.1563160000000001E-2</v>
      </c>
      <c r="DE94">
        <v>9.3547200000000004</v>
      </c>
      <c r="DF94">
        <v>0.75050499999999998</v>
      </c>
      <c r="DG94">
        <v>17.710049999999999</v>
      </c>
      <c r="DH94" s="1">
        <v>1.8803150000000001E-2</v>
      </c>
      <c r="DI94">
        <v>8.1961940000000002</v>
      </c>
      <c r="DJ94">
        <v>0.74716059999999995</v>
      </c>
      <c r="DK94">
        <v>17.192489999999999</v>
      </c>
      <c r="DL94" s="1">
        <v>1.6382379999999998E-2</v>
      </c>
      <c r="DM94">
        <v>7.1698360000000001</v>
      </c>
      <c r="DN94">
        <v>0.74372450000000001</v>
      </c>
      <c r="DO94">
        <v>17.051839999999999</v>
      </c>
      <c r="DP94" s="1">
        <v>1.4268329999999999E-2</v>
      </c>
      <c r="DQ94">
        <v>6.2714460000000001</v>
      </c>
      <c r="DR94">
        <v>0.73992650000000004</v>
      </c>
      <c r="DS94">
        <v>17.036239999999999</v>
      </c>
      <c r="DT94" s="1">
        <v>1.2417030000000001E-2</v>
      </c>
      <c r="DU94">
        <v>5.4811909999999999</v>
      </c>
      <c r="DV94">
        <v>0.73481569999999996</v>
      </c>
      <c r="DW94">
        <v>16.996590000000001</v>
      </c>
      <c r="DX94" s="1">
        <v>1.078399E-2</v>
      </c>
      <c r="DY94">
        <v>4.786327</v>
      </c>
      <c r="DZ94">
        <v>0.72994820000000005</v>
      </c>
      <c r="EA94">
        <v>17.54336</v>
      </c>
      <c r="EB94" s="1">
        <v>9.3736359999999994E-3</v>
      </c>
      <c r="EC94">
        <v>4.1815199999999999</v>
      </c>
      <c r="ED94">
        <v>0.72526219999999997</v>
      </c>
      <c r="EE94">
        <v>18.092479999999998</v>
      </c>
      <c r="EF94" s="1">
        <v>8.1550609999999999E-3</v>
      </c>
      <c r="EG94">
        <v>3.6555230000000001</v>
      </c>
      <c r="EH94">
        <v>0.7209854</v>
      </c>
      <c r="EI94">
        <v>18.47448</v>
      </c>
      <c r="EJ94" s="1">
        <v>7.0912199999999996E-3</v>
      </c>
      <c r="EK94">
        <v>3.1924959999999998</v>
      </c>
      <c r="EL94">
        <v>0.71743120000000005</v>
      </c>
      <c r="EM94">
        <v>18.514089999999999</v>
      </c>
      <c r="EN94" s="1">
        <v>6.1520380000000003E-3</v>
      </c>
      <c r="EO94">
        <v>2.7793410000000001</v>
      </c>
      <c r="EP94">
        <v>0.71541549999999998</v>
      </c>
      <c r="EQ94">
        <v>18.038060000000002</v>
      </c>
      <c r="ER94" s="1">
        <v>5.3315280000000003E-3</v>
      </c>
      <c r="ES94">
        <v>2.411727</v>
      </c>
      <c r="ET94">
        <v>0.71408930000000004</v>
      </c>
      <c r="EU94">
        <v>17.611070000000002</v>
      </c>
      <c r="EV94" s="1">
        <v>4.6063780000000004E-3</v>
      </c>
      <c r="EW94">
        <v>2.0844990000000001</v>
      </c>
      <c r="EX94">
        <v>0.71328320000000001</v>
      </c>
      <c r="EY94">
        <v>17.604030000000002</v>
      </c>
      <c r="EZ94" s="1">
        <v>3.9264230000000001E-3</v>
      </c>
      <c r="FA94">
        <v>1.7784489999999999</v>
      </c>
      <c r="FB94">
        <v>0.71225450000000001</v>
      </c>
      <c r="FC94">
        <v>17.845929999999999</v>
      </c>
      <c r="FD94" s="1">
        <v>3.204611E-3</v>
      </c>
      <c r="FE94">
        <v>1.4568540000000001</v>
      </c>
      <c r="FF94">
        <v>0.71158030000000005</v>
      </c>
      <c r="FG94">
        <v>18.90887</v>
      </c>
      <c r="FH94" s="1">
        <v>2.4330570000000002E-3</v>
      </c>
      <c r="FI94">
        <v>1.1118479999999999</v>
      </c>
      <c r="FJ94">
        <v>0.71118049999999999</v>
      </c>
      <c r="FK94">
        <v>19.366669999999999</v>
      </c>
      <c r="FL94" s="1">
        <v>1.7253679999999999E-3</v>
      </c>
      <c r="FM94">
        <v>0.79084790000000005</v>
      </c>
      <c r="FN94">
        <v>0.7109799</v>
      </c>
      <c r="FO94">
        <v>19.51961</v>
      </c>
      <c r="FP94" s="1">
        <v>1.190803E-3</v>
      </c>
      <c r="FQ94">
        <v>0.544686</v>
      </c>
      <c r="FR94">
        <v>0.71086099999999997</v>
      </c>
      <c r="FS94">
        <v>19.56082</v>
      </c>
      <c r="FT94" s="1">
        <v>8.4592320000000001E-4</v>
      </c>
      <c r="FU94">
        <v>0.38394149999999999</v>
      </c>
      <c r="FV94">
        <v>0.7108276</v>
      </c>
      <c r="FW94">
        <v>19.319900000000001</v>
      </c>
      <c r="FX94" s="1">
        <v>6.43536E-4</v>
      </c>
      <c r="FY94">
        <v>0.288991</v>
      </c>
      <c r="FZ94">
        <v>0.71078220000000003</v>
      </c>
      <c r="GA94">
        <v>18.825679999999998</v>
      </c>
      <c r="GB94" s="1">
        <v>5.2779379999999998E-4</v>
      </c>
      <c r="GC94">
        <v>0.234599</v>
      </c>
      <c r="GD94">
        <v>0.7107812</v>
      </c>
      <c r="GE94">
        <v>18.437529999999999</v>
      </c>
      <c r="GF94" s="1">
        <v>4.5919180000000002E-4</v>
      </c>
      <c r="GG94">
        <v>0.2024261</v>
      </c>
      <c r="GH94">
        <v>0.71076430000000002</v>
      </c>
      <c r="GI94">
        <v>18.411619999999999</v>
      </c>
      <c r="GJ94" s="1">
        <v>4.1511180000000002E-4</v>
      </c>
      <c r="GK94">
        <v>0.18180930000000001</v>
      </c>
      <c r="GL94">
        <v>0.71075480000000002</v>
      </c>
      <c r="GM94">
        <v>19.406369999999999</v>
      </c>
      <c r="GN94" s="1">
        <v>3.8367609999999998E-4</v>
      </c>
      <c r="GO94">
        <v>0.1671598</v>
      </c>
      <c r="GP94">
        <v>0.710754</v>
      </c>
      <c r="GQ94">
        <v>19.918089999999999</v>
      </c>
      <c r="GR94" s="1">
        <v>3.5915209999999999E-4</v>
      </c>
      <c r="GS94">
        <v>0.1557751</v>
      </c>
      <c r="GT94">
        <v>0.71073509999999995</v>
      </c>
      <c r="GU94">
        <v>19.928599999999999</v>
      </c>
      <c r="GV94" s="1">
        <v>3.3862319999999999E-4</v>
      </c>
      <c r="GW94">
        <v>0.1462765</v>
      </c>
      <c r="GX94">
        <v>0.71077480000000004</v>
      </c>
      <c r="GY94">
        <v>19.911349999999999</v>
      </c>
      <c r="GZ94" s="1">
        <v>3.2046869999999999E-4</v>
      </c>
      <c r="HA94">
        <v>0.13793849999999999</v>
      </c>
      <c r="HB94">
        <v>0.71074309999999996</v>
      </c>
      <c r="HC94">
        <v>19.39021</v>
      </c>
      <c r="HD94" s="1">
        <v>3.0383679999999998E-4</v>
      </c>
      <c r="HE94">
        <v>0.1304041</v>
      </c>
      <c r="HF94">
        <v>0.71076240000000002</v>
      </c>
      <c r="HG94">
        <v>18.748000000000001</v>
      </c>
      <c r="HH94" s="1">
        <v>2.8843850000000003E-4</v>
      </c>
      <c r="HI94">
        <v>0.12347030000000001</v>
      </c>
      <c r="HJ94">
        <v>0.71076700000000004</v>
      </c>
      <c r="HK94">
        <v>18.584689999999998</v>
      </c>
      <c r="HL94" s="1">
        <v>2.7412690000000001E-4</v>
      </c>
      <c r="HM94">
        <v>0.1170785</v>
      </c>
      <c r="HN94">
        <v>0.71074720000000002</v>
      </c>
      <c r="HO94">
        <v>18.639199999999999</v>
      </c>
      <c r="HP94" s="1">
        <v>2.6075520000000001E-4</v>
      </c>
      <c r="HQ94">
        <v>0.11116189999999999</v>
      </c>
      <c r="HR94">
        <v>0.71076850000000003</v>
      </c>
      <c r="HS94">
        <v>19.552980000000002</v>
      </c>
      <c r="HT94" s="1">
        <v>2.482753E-4</v>
      </c>
      <c r="HU94">
        <v>0.10567559999999999</v>
      </c>
      <c r="HV94">
        <v>0.71077080000000004</v>
      </c>
      <c r="HW94">
        <v>20.2761</v>
      </c>
      <c r="HX94" s="1">
        <v>2.3660630000000001E-4</v>
      </c>
      <c r="HY94">
        <v>0.100581</v>
      </c>
      <c r="HZ94">
        <v>0.71076490000000003</v>
      </c>
      <c r="IA94">
        <v>20.46959</v>
      </c>
      <c r="IB94" s="1">
        <v>2.2557830000000001E-4</v>
      </c>
      <c r="IC94">
        <v>9.5800860000000002E-2</v>
      </c>
      <c r="ID94">
        <v>0.7107658</v>
      </c>
      <c r="IE94">
        <v>20.470890000000001</v>
      </c>
      <c r="IF94" s="1">
        <v>2.1510299999999999E-4</v>
      </c>
      <c r="IG94">
        <v>9.1283310000000006E-2</v>
      </c>
      <c r="IH94">
        <v>0.71075999999999995</v>
      </c>
      <c r="II94">
        <v>19.86327</v>
      </c>
      <c r="IJ94" s="1">
        <v>2.0519000000000001E-4</v>
      </c>
      <c r="IK94">
        <v>8.7020959999999994E-2</v>
      </c>
      <c r="IL94">
        <v>0.71075999999999995</v>
      </c>
      <c r="IM94">
        <v>19.191199999999998</v>
      </c>
      <c r="IN94" s="1">
        <v>1.958967E-4</v>
      </c>
      <c r="IO94">
        <v>8.3041470000000006E-2</v>
      </c>
      <c r="IP94">
        <v>0.71076150000000005</v>
      </c>
      <c r="IQ94">
        <v>18.814350000000001</v>
      </c>
      <c r="IR94" s="1">
        <v>1.8719280000000001E-4</v>
      </c>
      <c r="IS94">
        <v>7.9324359999999997E-2</v>
      </c>
      <c r="IT94">
        <v>0.71076830000000002</v>
      </c>
      <c r="IU94">
        <v>18.638500000000001</v>
      </c>
      <c r="IV94" s="1">
        <v>1.789832E-4</v>
      </c>
      <c r="IW94">
        <v>7.5823370000000001E-2</v>
      </c>
      <c r="IX94">
        <v>0.71076910000000004</v>
      </c>
      <c r="IY94">
        <v>19.210999999999999</v>
      </c>
      <c r="IZ94" s="1">
        <v>1.7118609999999999E-4</v>
      </c>
      <c r="JA94">
        <v>7.2506609999999999E-2</v>
      </c>
      <c r="JB94">
        <v>0.71074649999999995</v>
      </c>
      <c r="JC94">
        <v>19.270119999999999</v>
      </c>
      <c r="JD94" s="1">
        <v>1.6381720000000001E-4</v>
      </c>
      <c r="JE94">
        <v>6.9376430000000003E-2</v>
      </c>
      <c r="JF94">
        <v>0.71076539999999999</v>
      </c>
      <c r="JG94">
        <v>19.27037</v>
      </c>
      <c r="JH94" s="1">
        <v>1.5687909999999999E-4</v>
      </c>
      <c r="JI94">
        <v>6.6426399999999997E-2</v>
      </c>
      <c r="JJ94">
        <v>0.71075089999999996</v>
      </c>
      <c r="JK94">
        <v>18.876059999999999</v>
      </c>
      <c r="JL94" s="1">
        <v>1.503136E-4</v>
      </c>
      <c r="JM94">
        <v>6.3642249999999997E-2</v>
      </c>
      <c r="JN94">
        <v>0.71076159999999999</v>
      </c>
      <c r="JO94">
        <v>18.35885</v>
      </c>
      <c r="JP94" s="1">
        <v>1.441015E-4</v>
      </c>
      <c r="JQ94">
        <v>6.1010500000000002E-2</v>
      </c>
      <c r="JR94">
        <v>0.71076899999999998</v>
      </c>
      <c r="JS94">
        <v>18.127099999999999</v>
      </c>
      <c r="JT94" s="1">
        <v>1.382054E-4</v>
      </c>
      <c r="JU94">
        <v>5.8513299999999997E-2</v>
      </c>
      <c r="JV94">
        <v>0.71075520000000003</v>
      </c>
      <c r="JW94">
        <v>17.880990000000001</v>
      </c>
      <c r="JX94" s="1">
        <v>1.3257969999999999E-4</v>
      </c>
      <c r="JY94">
        <v>5.612893E-2</v>
      </c>
      <c r="JZ94">
        <v>0.71076660000000003</v>
      </c>
      <c r="KA94">
        <v>17.814720000000001</v>
      </c>
      <c r="KB94" s="1">
        <v>1.2726459999999999E-4</v>
      </c>
      <c r="KC94">
        <v>5.3868979999999997E-2</v>
      </c>
      <c r="KD94">
        <v>0.71075679999999997</v>
      </c>
      <c r="KE94">
        <v>18.71153</v>
      </c>
      <c r="KF94" s="1">
        <v>1.222377E-4</v>
      </c>
      <c r="KG94">
        <v>5.173705E-2</v>
      </c>
      <c r="KH94">
        <v>0.71075029999999995</v>
      </c>
      <c r="KI94">
        <v>19.172339999999998</v>
      </c>
      <c r="KJ94" s="1">
        <v>1.174606E-4</v>
      </c>
      <c r="KK94">
        <v>4.9715250000000002E-2</v>
      </c>
      <c r="KL94">
        <v>0.71070999999999995</v>
      </c>
      <c r="KM94">
        <v>19.414490000000001</v>
      </c>
      <c r="KN94" s="1">
        <v>1.129145E-4</v>
      </c>
      <c r="KO94">
        <v>4.779282E-2</v>
      </c>
      <c r="KP94">
        <v>0.71064159999999998</v>
      </c>
      <c r="KQ94">
        <v>19.665800000000001</v>
      </c>
      <c r="KR94" s="1">
        <v>1.08584E-4</v>
      </c>
      <c r="KS94">
        <v>4.5962019999999999E-2</v>
      </c>
      <c r="KT94">
        <v>0.7105091</v>
      </c>
      <c r="KU94">
        <v>19.387139999999999</v>
      </c>
      <c r="KV94" s="1">
        <v>1.044389E-4</v>
      </c>
      <c r="KW94">
        <v>4.4215320000000002E-2</v>
      </c>
      <c r="KX94">
        <v>0.71035470000000001</v>
      </c>
      <c r="KY94">
        <v>19.001000000000001</v>
      </c>
      <c r="KZ94" s="1">
        <v>1.005131E-4</v>
      </c>
      <c r="LA94">
        <v>4.2556919999999998E-2</v>
      </c>
      <c r="LB94">
        <v>0.71011040000000003</v>
      </c>
      <c r="LC94">
        <v>18.800350000000002</v>
      </c>
      <c r="LD94" s="1">
        <v>9.7043699999999994E-5</v>
      </c>
      <c r="LE94">
        <v>4.108171E-2</v>
      </c>
      <c r="LF94">
        <v>0.70986629999999995</v>
      </c>
      <c r="LG94">
        <v>18.68638</v>
      </c>
      <c r="LH94" s="1">
        <v>9.4567269999999996E-5</v>
      </c>
      <c r="LI94">
        <v>4.0003169999999998E-2</v>
      </c>
      <c r="LJ94">
        <v>0.70959410000000001</v>
      </c>
      <c r="LK94">
        <v>19.457940000000001</v>
      </c>
      <c r="LL94" s="1">
        <v>9.3147530000000004E-5</v>
      </c>
      <c r="LM94">
        <v>3.9383719999999997E-2</v>
      </c>
      <c r="LN94">
        <v>0.70931730000000004</v>
      </c>
      <c r="LO94">
        <v>19.665849999999999</v>
      </c>
      <c r="LP94" s="1">
        <v>9.206528E-5</v>
      </c>
      <c r="LQ94">
        <v>3.8937680000000002E-2</v>
      </c>
      <c r="LR94">
        <v>0.70907790000000004</v>
      </c>
      <c r="LS94">
        <v>19.73385</v>
      </c>
      <c r="LT94" s="1">
        <v>9.056658E-5</v>
      </c>
      <c r="LU94">
        <v>3.8337450000000002E-2</v>
      </c>
      <c r="LV94">
        <v>0.70889170000000001</v>
      </c>
      <c r="LW94">
        <v>20.280110000000001</v>
      </c>
      <c r="LX94" s="1">
        <v>8.845337E-5</v>
      </c>
      <c r="LY94">
        <v>3.747702E-2</v>
      </c>
      <c r="LZ94">
        <v>0.70870140000000004</v>
      </c>
      <c r="MA94">
        <v>20.16536</v>
      </c>
      <c r="MB94" s="1">
        <v>8.5877839999999996E-5</v>
      </c>
      <c r="MC94">
        <v>3.6411909999999999E-2</v>
      </c>
      <c r="MD94">
        <v>0.7086055</v>
      </c>
      <c r="ME94">
        <v>19.50515</v>
      </c>
      <c r="MF94" s="1">
        <v>8.3056389999999999E-5</v>
      </c>
      <c r="MG94">
        <v>3.5230150000000002E-2</v>
      </c>
      <c r="MH94">
        <v>0.70853829999999995</v>
      </c>
      <c r="MI94">
        <v>19.308800000000002</v>
      </c>
      <c r="MJ94" s="1">
        <v>7.9949659999999995E-5</v>
      </c>
      <c r="MK94">
        <v>3.3934100000000002E-2</v>
      </c>
      <c r="ML94">
        <v>0.70850690000000005</v>
      </c>
      <c r="MM94">
        <v>19.774329999999999</v>
      </c>
      <c r="MN94" s="1">
        <v>7.6264479999999993E-5</v>
      </c>
      <c r="MO94">
        <v>3.2404549999999997E-2</v>
      </c>
      <c r="MP94">
        <v>0.70849079999999998</v>
      </c>
      <c r="MQ94">
        <v>21.014469999999999</v>
      </c>
      <c r="MR94" s="1">
        <v>7.1958469999999997E-5</v>
      </c>
      <c r="MS94">
        <v>3.0603740000000001E-2</v>
      </c>
      <c r="MT94">
        <v>0.7084551</v>
      </c>
      <c r="MU94">
        <v>21.639220000000002</v>
      </c>
      <c r="MV94" s="1">
        <v>6.7601950000000004E-5</v>
      </c>
      <c r="MW94">
        <v>2.8750970000000001E-2</v>
      </c>
      <c r="MX94">
        <v>0.70837499999999998</v>
      </c>
      <c r="MY94">
        <v>21.77666</v>
      </c>
      <c r="MZ94" s="1">
        <v>6.3769809999999994E-5</v>
      </c>
      <c r="NA94">
        <v>2.7107909999999999E-2</v>
      </c>
      <c r="NB94">
        <v>0.70822719999999995</v>
      </c>
      <c r="NC94">
        <v>22.007770000000001</v>
      </c>
      <c r="ND94" s="1">
        <v>6.0613979999999998E-5</v>
      </c>
      <c r="NE94">
        <v>2.5751759999999999E-2</v>
      </c>
      <c r="NF94">
        <v>0.70794429999999997</v>
      </c>
      <c r="NG94">
        <v>21.637360000000001</v>
      </c>
      <c r="NH94" s="1">
        <v>5.797656E-5</v>
      </c>
      <c r="NI94">
        <v>2.4624739999999999E-2</v>
      </c>
      <c r="NJ94">
        <v>0.70757930000000002</v>
      </c>
      <c r="NK94">
        <v>21</v>
      </c>
      <c r="NL94" s="1">
        <v>5.5712279999999997E-5</v>
      </c>
      <c r="NM94">
        <v>2.3660879999999999E-2</v>
      </c>
      <c r="NN94">
        <v>0.70714969999999999</v>
      </c>
      <c r="NO94">
        <v>20.502030000000001</v>
      </c>
      <c r="NP94" s="1">
        <v>5.3969550000000002E-5</v>
      </c>
      <c r="NQ94">
        <v>2.2906739999999998E-2</v>
      </c>
      <c r="NR94">
        <v>0.70662720000000001</v>
      </c>
      <c r="NS94">
        <v>20.115290000000002</v>
      </c>
      <c r="NT94" s="1">
        <v>5.3267969999999997E-5</v>
      </c>
      <c r="NU94">
        <v>2.2574830000000001E-2</v>
      </c>
      <c r="NV94">
        <v>0.70609189999999999</v>
      </c>
      <c r="NW94">
        <v>20.332409999999999</v>
      </c>
      <c r="NX94" s="1">
        <v>5.3699390000000002E-5</v>
      </c>
      <c r="NY94">
        <v>2.2733429999999999E-2</v>
      </c>
      <c r="NZ94">
        <v>0.70554870000000003</v>
      </c>
      <c r="OA94">
        <v>20.985099999999999</v>
      </c>
      <c r="OB94" s="1">
        <v>5.4475590000000003E-5</v>
      </c>
      <c r="OC94">
        <v>2.3076880000000001E-2</v>
      </c>
      <c r="OD94">
        <v>0.70506570000000002</v>
      </c>
      <c r="OE94">
        <v>20.832190000000001</v>
      </c>
      <c r="OF94" s="1">
        <v>5.474725E-5</v>
      </c>
      <c r="OG94">
        <v>2.323043E-2</v>
      </c>
      <c r="OH94">
        <v>0.70465979999999995</v>
      </c>
      <c r="OI94">
        <v>20.525410000000001</v>
      </c>
      <c r="OJ94" s="1">
        <v>5.4232520000000001E-5</v>
      </c>
      <c r="OK94">
        <v>2.3051120000000001E-2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0.58959819999999996</v>
      </c>
      <c r="G95">
        <v>18.285060000000001</v>
      </c>
      <c r="H95">
        <v>0</v>
      </c>
      <c r="I95" s="1">
        <v>1.12204E-36</v>
      </c>
      <c r="J95">
        <v>0.58902379999999999</v>
      </c>
      <c r="K95">
        <v>17.754049999999999</v>
      </c>
      <c r="L95" s="1">
        <v>6.4664809999999998E-24</v>
      </c>
      <c r="M95" s="1">
        <v>2.9586279999999999E-21</v>
      </c>
      <c r="N95">
        <v>0.58845959999999997</v>
      </c>
      <c r="O95">
        <v>17.568349999999999</v>
      </c>
      <c r="P95" s="1">
        <v>9.3616269999999994E-12</v>
      </c>
      <c r="Q95" s="1">
        <v>4.3048419999999996E-9</v>
      </c>
      <c r="R95">
        <v>0.58793150000000005</v>
      </c>
      <c r="S95">
        <v>17.194299999999998</v>
      </c>
      <c r="T95" s="1">
        <v>6.5373590000000004E-3</v>
      </c>
      <c r="U95" s="1">
        <v>2.1617220000000001</v>
      </c>
      <c r="V95">
        <v>0.58742989999999995</v>
      </c>
      <c r="W95">
        <v>17.097829999999998</v>
      </c>
      <c r="X95" s="1">
        <v>5.1748510000000003</v>
      </c>
      <c r="Y95">
        <v>1923.7380000000001</v>
      </c>
      <c r="Z95">
        <v>0.58691780000000005</v>
      </c>
      <c r="AA95">
        <v>17.079529999999998</v>
      </c>
      <c r="AB95">
        <v>73.961150000000004</v>
      </c>
      <c r="AC95">
        <v>30920.880000000001</v>
      </c>
      <c r="AD95">
        <v>0.58639909999999995</v>
      </c>
      <c r="AE95">
        <v>17.023409999999998</v>
      </c>
      <c r="AF95">
        <v>134.1738</v>
      </c>
      <c r="AG95">
        <v>61558.66</v>
      </c>
      <c r="AH95">
        <v>0.58585019999999999</v>
      </c>
      <c r="AI95">
        <v>16.908110000000001</v>
      </c>
      <c r="AJ95">
        <v>68.075199999999995</v>
      </c>
      <c r="AK95">
        <v>33565.18</v>
      </c>
      <c r="AL95">
        <v>0.58516539999999995</v>
      </c>
      <c r="AM95">
        <v>17.177700000000002</v>
      </c>
      <c r="AN95">
        <v>15.044589999999999</v>
      </c>
      <c r="AO95">
        <v>7821.9260000000004</v>
      </c>
      <c r="AP95">
        <v>0.58421579999999995</v>
      </c>
      <c r="AQ95">
        <v>16.880859999999998</v>
      </c>
      <c r="AR95">
        <v>1.9978400000000001</v>
      </c>
      <c r="AS95">
        <v>1074.1079999999999</v>
      </c>
      <c r="AT95">
        <v>0.58293899999999998</v>
      </c>
      <c r="AU95">
        <v>16.633959999999998</v>
      </c>
      <c r="AV95">
        <v>0.24664730000000001</v>
      </c>
      <c r="AW95">
        <v>130.51840000000001</v>
      </c>
      <c r="AX95">
        <v>0.58137859999999997</v>
      </c>
      <c r="AY95">
        <v>16.462440000000001</v>
      </c>
      <c r="AZ95">
        <v>7.6517730000000006E-2</v>
      </c>
      <c r="BA95">
        <v>36.880859999999998</v>
      </c>
      <c r="BB95">
        <v>0.57961689999999999</v>
      </c>
      <c r="BC95">
        <v>16.427340000000001</v>
      </c>
      <c r="BD95">
        <v>6.293928E-2</v>
      </c>
      <c r="BE95">
        <v>29.19633</v>
      </c>
      <c r="BF95">
        <v>0.57772009999999996</v>
      </c>
      <c r="BG95">
        <v>16.49858</v>
      </c>
      <c r="BH95">
        <v>6.7528749999999998E-2</v>
      </c>
      <c r="BI95">
        <v>31.216280000000001</v>
      </c>
      <c r="BJ95">
        <v>0.57583249999999997</v>
      </c>
      <c r="BK95">
        <v>16.733619999999998</v>
      </c>
      <c r="BL95" s="1">
        <v>7.2367819999999999E-2</v>
      </c>
      <c r="BM95">
        <v>33.695399999999999</v>
      </c>
      <c r="BN95">
        <v>0.57249399999999995</v>
      </c>
      <c r="BO95">
        <v>17.213460000000001</v>
      </c>
      <c r="BP95" s="1">
        <v>7.1776779999999998E-2</v>
      </c>
      <c r="BQ95">
        <v>33.758870000000002</v>
      </c>
      <c r="BR95">
        <v>0.56889940000000006</v>
      </c>
      <c r="BS95">
        <v>17.626580000000001</v>
      </c>
      <c r="BT95" s="1">
        <v>6.7002640000000002E-2</v>
      </c>
      <c r="BU95">
        <v>31.798390000000001</v>
      </c>
      <c r="BV95">
        <v>0.56529459999999998</v>
      </c>
      <c r="BW95">
        <v>17.877669999999998</v>
      </c>
      <c r="BX95" s="1">
        <v>6.0477110000000001E-2</v>
      </c>
      <c r="BY95">
        <v>28.914539999999999</v>
      </c>
      <c r="BZ95">
        <v>0.56174239999999998</v>
      </c>
      <c r="CA95">
        <v>17.931149999999999</v>
      </c>
      <c r="CB95" s="1">
        <v>5.3757159999999998E-2</v>
      </c>
      <c r="CC95">
        <v>25.870439999999999</v>
      </c>
      <c r="CD95">
        <v>0.55808420000000003</v>
      </c>
      <c r="CE95">
        <v>17.564830000000001</v>
      </c>
      <c r="CF95" s="1">
        <v>4.7444880000000002E-2</v>
      </c>
      <c r="CG95">
        <v>22.977170000000001</v>
      </c>
      <c r="CH95">
        <v>0.55434039999999996</v>
      </c>
      <c r="CI95">
        <v>17.391480000000001</v>
      </c>
      <c r="CJ95" s="1">
        <v>4.1723690000000001E-2</v>
      </c>
      <c r="CK95">
        <v>20.334720000000001</v>
      </c>
      <c r="CL95">
        <v>0.55043960000000003</v>
      </c>
      <c r="CM95">
        <v>17.394030000000001</v>
      </c>
      <c r="CN95" s="1">
        <v>3.6660669999999999E-2</v>
      </c>
      <c r="CO95">
        <v>17.97878</v>
      </c>
      <c r="CP95">
        <v>0.54640690000000003</v>
      </c>
      <c r="CQ95">
        <v>17.366510000000002</v>
      </c>
      <c r="CR95" s="1">
        <v>3.2263359999999998E-2</v>
      </c>
      <c r="CS95">
        <v>15.92169</v>
      </c>
      <c r="CT95">
        <v>0.54237670000000004</v>
      </c>
      <c r="CU95">
        <v>17.766100000000002</v>
      </c>
      <c r="CV95" s="1">
        <v>2.8488909999999999E-2</v>
      </c>
      <c r="CW95">
        <v>14.14532</v>
      </c>
      <c r="CX95">
        <v>0.53835690000000003</v>
      </c>
      <c r="CY95">
        <v>18.207190000000001</v>
      </c>
      <c r="CZ95" s="1">
        <v>2.5102840000000001E-2</v>
      </c>
      <c r="DA95">
        <v>12.547090000000001</v>
      </c>
      <c r="DB95">
        <v>0.53439519999999996</v>
      </c>
      <c r="DC95">
        <v>18.112590000000001</v>
      </c>
      <c r="DD95" s="1">
        <v>2.199185E-2</v>
      </c>
      <c r="DE95">
        <v>11.063980000000001</v>
      </c>
      <c r="DF95">
        <v>0.53044599999999997</v>
      </c>
      <c r="DG95">
        <v>17.83286</v>
      </c>
      <c r="DH95" s="1">
        <v>1.9188449999999999E-2</v>
      </c>
      <c r="DI95">
        <v>9.7128219999999992</v>
      </c>
      <c r="DJ95">
        <v>0.52670490000000003</v>
      </c>
      <c r="DK95">
        <v>17.291260000000001</v>
      </c>
      <c r="DL95" s="1">
        <v>1.6720470000000001E-2</v>
      </c>
      <c r="DM95">
        <v>8.5091339999999995</v>
      </c>
      <c r="DN95">
        <v>0.522845</v>
      </c>
      <c r="DO95">
        <v>17.080169999999999</v>
      </c>
      <c r="DP95" s="1">
        <v>1.456651E-2</v>
      </c>
      <c r="DQ95">
        <v>7.454949</v>
      </c>
      <c r="DR95">
        <v>0.51900420000000003</v>
      </c>
      <c r="DS95">
        <v>17.063230000000001</v>
      </c>
      <c r="DT95" s="1">
        <v>1.267864E-2</v>
      </c>
      <c r="DU95">
        <v>6.5248949999999999</v>
      </c>
      <c r="DV95">
        <v>0.51488489999999998</v>
      </c>
      <c r="DW95">
        <v>17.006979999999999</v>
      </c>
      <c r="DX95" s="1">
        <v>1.1015540000000001E-2</v>
      </c>
      <c r="DY95">
        <v>5.7038080000000004</v>
      </c>
      <c r="DZ95">
        <v>0.51078590000000001</v>
      </c>
      <c r="EA95">
        <v>17.549520000000001</v>
      </c>
      <c r="EB95" s="1">
        <v>9.5748810000000004E-3</v>
      </c>
      <c r="EC95">
        <v>4.98719</v>
      </c>
      <c r="ED95">
        <v>0.50681719999999997</v>
      </c>
      <c r="EE95">
        <v>18.15053</v>
      </c>
      <c r="EF95" s="1">
        <v>8.3314519999999996E-3</v>
      </c>
      <c r="EG95">
        <v>4.3646209999999996</v>
      </c>
      <c r="EH95">
        <v>0.50311349999999999</v>
      </c>
      <c r="EI95">
        <v>18.580629999999999</v>
      </c>
      <c r="EJ95" s="1">
        <v>7.2481029999999997E-3</v>
      </c>
      <c r="EK95">
        <v>3.8174229999999998</v>
      </c>
      <c r="EL95">
        <v>0.49991380000000002</v>
      </c>
      <c r="EM95">
        <v>18.643380000000001</v>
      </c>
      <c r="EN95" s="1">
        <v>6.293234E-3</v>
      </c>
      <c r="EO95">
        <v>3.3293900000000001</v>
      </c>
      <c r="EP95">
        <v>0.49787439999999999</v>
      </c>
      <c r="EQ95">
        <v>18.140270000000001</v>
      </c>
      <c r="ER95" s="1">
        <v>5.4578509999999997E-3</v>
      </c>
      <c r="ES95">
        <v>2.8938549999999998</v>
      </c>
      <c r="ET95">
        <v>0.4963513</v>
      </c>
      <c r="EU95">
        <v>17.650490000000001</v>
      </c>
      <c r="EV95" s="1">
        <v>4.7208609999999998E-3</v>
      </c>
      <c r="EW95">
        <v>2.5059640000000001</v>
      </c>
      <c r="EX95">
        <v>0.49532739999999997</v>
      </c>
      <c r="EY95">
        <v>17.61421</v>
      </c>
      <c r="EZ95" s="1">
        <v>4.0397970000000004E-3</v>
      </c>
      <c r="FA95">
        <v>2.1465740000000002</v>
      </c>
      <c r="FB95">
        <v>0.49465609999999999</v>
      </c>
      <c r="FC95">
        <v>17.87433</v>
      </c>
      <c r="FD95" s="1">
        <v>3.3295360000000001E-3</v>
      </c>
      <c r="FE95">
        <v>1.773593</v>
      </c>
      <c r="FF95">
        <v>0.4942744</v>
      </c>
      <c r="FG95">
        <v>18.968779999999999</v>
      </c>
      <c r="FH95" s="1">
        <v>2.562262E-3</v>
      </c>
      <c r="FI95">
        <v>1.3699460000000001</v>
      </c>
      <c r="FJ95">
        <v>0.4940988</v>
      </c>
      <c r="FK95">
        <v>19.498989999999999</v>
      </c>
      <c r="FL95" s="1">
        <v>1.836149E-3</v>
      </c>
      <c r="FM95">
        <v>0.98399550000000002</v>
      </c>
      <c r="FN95">
        <v>0.49397259999999998</v>
      </c>
      <c r="FO95">
        <v>19.617380000000001</v>
      </c>
      <c r="FP95" s="1">
        <v>1.2693719999999999E-3</v>
      </c>
      <c r="FQ95">
        <v>0.67918190000000001</v>
      </c>
      <c r="FR95">
        <v>0.4939231</v>
      </c>
      <c r="FS95">
        <v>19.633230000000001</v>
      </c>
      <c r="FT95" s="1">
        <v>8.9455800000000005E-4</v>
      </c>
      <c r="FU95">
        <v>0.4756474</v>
      </c>
      <c r="FV95">
        <v>0.4938978</v>
      </c>
      <c r="FW95">
        <v>19.394290000000002</v>
      </c>
      <c r="FX95" s="1">
        <v>6.7164039999999996E-4</v>
      </c>
      <c r="FY95">
        <v>0.35392400000000002</v>
      </c>
      <c r="FZ95">
        <v>0.49389830000000001</v>
      </c>
      <c r="GA95">
        <v>18.89303</v>
      </c>
      <c r="GB95" s="1">
        <v>5.4404159999999998E-4</v>
      </c>
      <c r="GC95">
        <v>0.28411120000000001</v>
      </c>
      <c r="GD95">
        <v>0.49388199999999999</v>
      </c>
      <c r="GE95">
        <v>18.491700000000002</v>
      </c>
      <c r="GF95" s="1">
        <v>4.6915409999999998E-4</v>
      </c>
      <c r="GG95">
        <v>0.24316090000000001</v>
      </c>
      <c r="GH95">
        <v>0.49386049999999998</v>
      </c>
      <c r="GI95">
        <v>18.446960000000001</v>
      </c>
      <c r="GJ95" s="1">
        <v>4.2181219999999999E-4</v>
      </c>
      <c r="GK95">
        <v>0.21729380000000001</v>
      </c>
      <c r="GL95">
        <v>0.49387979999999998</v>
      </c>
      <c r="GM95">
        <v>19.459389999999999</v>
      </c>
      <c r="GN95" s="1">
        <v>3.8867449999999999E-4</v>
      </c>
      <c r="GO95">
        <v>0.19921520000000001</v>
      </c>
      <c r="GP95">
        <v>0.49387690000000001</v>
      </c>
      <c r="GQ95">
        <v>20.061229999999998</v>
      </c>
      <c r="GR95" s="1">
        <v>3.631962E-4</v>
      </c>
      <c r="GS95">
        <v>0.18534610000000001</v>
      </c>
      <c r="GT95">
        <v>0.4938825</v>
      </c>
      <c r="GU95">
        <v>20.089079999999999</v>
      </c>
      <c r="GV95" s="1">
        <v>3.4209559999999998E-4</v>
      </c>
      <c r="GW95">
        <v>0.17388020000000001</v>
      </c>
      <c r="GX95">
        <v>0.49387740000000002</v>
      </c>
      <c r="GY95">
        <v>20.05997</v>
      </c>
      <c r="GZ95" s="1">
        <v>3.2357250000000001E-4</v>
      </c>
      <c r="HA95">
        <v>0.1638888</v>
      </c>
      <c r="HB95">
        <v>0.49387039999999999</v>
      </c>
      <c r="HC95">
        <v>19.527370000000001</v>
      </c>
      <c r="HD95" s="1">
        <v>3.0667699999999999E-4</v>
      </c>
      <c r="HE95">
        <v>0.1548852</v>
      </c>
      <c r="HF95">
        <v>0.49386730000000001</v>
      </c>
      <c r="HG95">
        <v>18.816140000000001</v>
      </c>
      <c r="HH95" s="1">
        <v>2.9105830000000001E-4</v>
      </c>
      <c r="HI95">
        <v>0.14661669999999999</v>
      </c>
      <c r="HJ95">
        <v>0.49386429999999998</v>
      </c>
      <c r="HK95">
        <v>18.618829999999999</v>
      </c>
      <c r="HL95" s="1">
        <v>2.7655319999999998E-4</v>
      </c>
      <c r="HM95">
        <v>0.13899800000000001</v>
      </c>
      <c r="HN95">
        <v>0.49386740000000001</v>
      </c>
      <c r="HO95">
        <v>18.667999999999999</v>
      </c>
      <c r="HP95" s="1">
        <v>2.6300759999999999E-4</v>
      </c>
      <c r="HQ95">
        <v>0.1319477</v>
      </c>
      <c r="HR95">
        <v>0.49387439999999999</v>
      </c>
      <c r="HS95">
        <v>19.591339999999999</v>
      </c>
      <c r="HT95" s="1">
        <v>2.5036840000000003E-4</v>
      </c>
      <c r="HU95">
        <v>0.125413</v>
      </c>
      <c r="HV95">
        <v>0.49386629999999998</v>
      </c>
      <c r="HW95">
        <v>20.391770000000001</v>
      </c>
      <c r="HX95" s="1">
        <v>2.3855729999999999E-4</v>
      </c>
      <c r="HY95">
        <v>0.1193467</v>
      </c>
      <c r="HZ95">
        <v>0.4938669</v>
      </c>
      <c r="IA95">
        <v>20.622109999999999</v>
      </c>
      <c r="IB95" s="1">
        <v>2.2741870000000001E-4</v>
      </c>
      <c r="IC95">
        <v>0.1136653</v>
      </c>
      <c r="ID95">
        <v>0.49386370000000002</v>
      </c>
      <c r="IE95">
        <v>20.61796</v>
      </c>
      <c r="IF95" s="1">
        <v>2.1684539999999999E-4</v>
      </c>
      <c r="IG95">
        <v>0.1082999</v>
      </c>
      <c r="IH95">
        <v>0.49388949999999998</v>
      </c>
      <c r="II95">
        <v>20.00272</v>
      </c>
      <c r="IJ95" s="1">
        <v>2.068297E-4</v>
      </c>
      <c r="IK95">
        <v>0.1032328</v>
      </c>
      <c r="IL95">
        <v>0.49386200000000002</v>
      </c>
      <c r="IM95">
        <v>19.268419999999999</v>
      </c>
      <c r="IN95" s="1">
        <v>1.974264E-4</v>
      </c>
      <c r="IO95">
        <v>9.8495979999999997E-2</v>
      </c>
      <c r="IP95">
        <v>0.49388910000000003</v>
      </c>
      <c r="IQ95">
        <v>18.861630000000002</v>
      </c>
      <c r="IR95" s="1">
        <v>1.886252E-4</v>
      </c>
      <c r="IS95">
        <v>9.4074439999999995E-2</v>
      </c>
      <c r="IT95">
        <v>0.49389290000000002</v>
      </c>
      <c r="IU95">
        <v>18.671520000000001</v>
      </c>
      <c r="IV95" s="1">
        <v>1.8034060000000001E-4</v>
      </c>
      <c r="IW95">
        <v>8.991673E-2</v>
      </c>
      <c r="IX95">
        <v>0.49386580000000002</v>
      </c>
      <c r="IY95">
        <v>19.245660000000001</v>
      </c>
      <c r="IZ95" s="1">
        <v>1.724676E-4</v>
      </c>
      <c r="JA95">
        <v>8.5976350000000007E-2</v>
      </c>
      <c r="JB95">
        <v>0.49387880000000001</v>
      </c>
      <c r="JC95">
        <v>19.379270000000002</v>
      </c>
      <c r="JD95" s="1">
        <v>1.6502739999999999E-4</v>
      </c>
      <c r="JE95">
        <v>8.2256140000000005E-2</v>
      </c>
      <c r="JF95">
        <v>0.49389060000000001</v>
      </c>
      <c r="JG95">
        <v>19.381830000000001</v>
      </c>
      <c r="JH95" s="1">
        <v>1.5802009999999999E-4</v>
      </c>
      <c r="JI95">
        <v>7.8751500000000002E-2</v>
      </c>
      <c r="JJ95">
        <v>0.49388169999999998</v>
      </c>
      <c r="JK95">
        <v>19.018940000000001</v>
      </c>
      <c r="JL95" s="1">
        <v>1.5139059999999999E-4</v>
      </c>
      <c r="JM95">
        <v>7.5442770000000006E-2</v>
      </c>
      <c r="JN95">
        <v>0.49388890000000002</v>
      </c>
      <c r="JO95">
        <v>18.486409999999999</v>
      </c>
      <c r="JP95" s="1">
        <v>1.451228E-4</v>
      </c>
      <c r="JQ95">
        <v>7.2318569999999999E-2</v>
      </c>
      <c r="JR95">
        <v>0.49386950000000002</v>
      </c>
      <c r="JS95">
        <v>18.250160000000001</v>
      </c>
      <c r="JT95" s="1">
        <v>1.391745E-4</v>
      </c>
      <c r="JU95">
        <v>6.9353709999999999E-2</v>
      </c>
      <c r="JV95">
        <v>0.49385869999999998</v>
      </c>
      <c r="JW95">
        <v>17.98958</v>
      </c>
      <c r="JX95" s="1">
        <v>1.335044E-4</v>
      </c>
      <c r="JY95">
        <v>6.6525710000000002E-2</v>
      </c>
      <c r="JZ95">
        <v>0.49386390000000002</v>
      </c>
      <c r="KA95">
        <v>17.886859999999999</v>
      </c>
      <c r="KB95" s="1">
        <v>1.2813660000000001E-4</v>
      </c>
      <c r="KC95">
        <v>6.3840579999999994E-2</v>
      </c>
      <c r="KD95">
        <v>0.49388680000000001</v>
      </c>
      <c r="KE95">
        <v>18.743230000000001</v>
      </c>
      <c r="KF95" s="1">
        <v>1.230627E-4</v>
      </c>
      <c r="KG95">
        <v>6.1307830000000001E-2</v>
      </c>
      <c r="KH95">
        <v>0.4938747</v>
      </c>
      <c r="KI95">
        <v>19.258140000000001</v>
      </c>
      <c r="KJ95" s="1">
        <v>1.182436E-4</v>
      </c>
      <c r="KK95">
        <v>5.8907960000000002E-2</v>
      </c>
      <c r="KL95">
        <v>0.4938572</v>
      </c>
      <c r="KM95">
        <v>19.47852</v>
      </c>
      <c r="KN95" s="1">
        <v>1.136599E-4</v>
      </c>
      <c r="KO95">
        <v>5.662648E-2</v>
      </c>
      <c r="KP95">
        <v>0.49382189999999998</v>
      </c>
      <c r="KQ95">
        <v>19.740390000000001</v>
      </c>
      <c r="KR95" s="1">
        <v>1.0929369999999999E-4</v>
      </c>
      <c r="KS95">
        <v>5.4453050000000003E-2</v>
      </c>
      <c r="KT95">
        <v>0.49372830000000001</v>
      </c>
      <c r="KU95">
        <v>19.46799</v>
      </c>
      <c r="KV95" s="1">
        <v>1.0511530000000001E-4</v>
      </c>
      <c r="KW95">
        <v>5.2380030000000001E-2</v>
      </c>
      <c r="KX95">
        <v>0.49365330000000002</v>
      </c>
      <c r="KY95">
        <v>19.042950000000001</v>
      </c>
      <c r="KZ95" s="1">
        <v>1.0115040000000001E-4</v>
      </c>
      <c r="LA95">
        <v>5.0409229999999999E-2</v>
      </c>
      <c r="LB95">
        <v>0.49351050000000002</v>
      </c>
      <c r="LC95">
        <v>18.839549999999999</v>
      </c>
      <c r="LD95" s="1">
        <v>9.7572960000000006E-5</v>
      </c>
      <c r="LE95">
        <v>4.862578E-2</v>
      </c>
      <c r="LF95">
        <v>0.4933707</v>
      </c>
      <c r="LG95">
        <v>18.739609999999999</v>
      </c>
      <c r="LH95" s="1">
        <v>9.4905899999999995E-5</v>
      </c>
      <c r="LI95">
        <v>4.7271420000000001E-2</v>
      </c>
      <c r="LJ95">
        <v>0.49324430000000002</v>
      </c>
      <c r="LK95">
        <v>19.540420000000001</v>
      </c>
      <c r="LL95" s="1">
        <v>9.3338079999999999E-5</v>
      </c>
      <c r="LM95">
        <v>4.6471390000000001E-2</v>
      </c>
      <c r="LN95">
        <v>0.49306349999999999</v>
      </c>
      <c r="LO95">
        <v>19.83596</v>
      </c>
      <c r="LP95" s="1">
        <v>9.2250750000000004E-5</v>
      </c>
      <c r="LQ95">
        <v>4.5939000000000001E-2</v>
      </c>
      <c r="LR95">
        <v>0.49292570000000002</v>
      </c>
      <c r="LS95">
        <v>19.883469999999999</v>
      </c>
      <c r="LT95" s="1">
        <v>9.0847320000000001E-5</v>
      </c>
      <c r="LU95">
        <v>4.5271749999999999E-2</v>
      </c>
      <c r="LV95">
        <v>0.49281380000000002</v>
      </c>
      <c r="LW95">
        <v>20.416740000000001</v>
      </c>
      <c r="LX95" s="1">
        <v>8.8832799999999994E-5</v>
      </c>
      <c r="LY95">
        <v>4.4303189999999999E-2</v>
      </c>
      <c r="LZ95">
        <v>0.4927357</v>
      </c>
      <c r="MA95">
        <v>20.32001</v>
      </c>
      <c r="MB95" s="1">
        <v>8.632194E-5</v>
      </c>
      <c r="MC95">
        <v>4.307859E-2</v>
      </c>
      <c r="MD95">
        <v>0.49267709999999998</v>
      </c>
      <c r="ME95">
        <v>19.584569999999999</v>
      </c>
      <c r="MF95" s="1">
        <v>8.3540630000000007E-5</v>
      </c>
      <c r="MG95">
        <v>4.1705510000000001E-2</v>
      </c>
      <c r="MH95">
        <v>0.49263620000000002</v>
      </c>
      <c r="MI95">
        <v>19.3155</v>
      </c>
      <c r="MJ95" s="1">
        <v>8.049353E-5</v>
      </c>
      <c r="MK95">
        <v>4.0204150000000001E-2</v>
      </c>
      <c r="ML95">
        <v>0.49261640000000001</v>
      </c>
      <c r="MM95">
        <v>19.760100000000001</v>
      </c>
      <c r="MN95" s="1">
        <v>7.6922619999999996E-5</v>
      </c>
      <c r="MO95">
        <v>3.8453080000000001E-2</v>
      </c>
      <c r="MP95">
        <v>0.49259969999999997</v>
      </c>
      <c r="MQ95">
        <v>21.05369</v>
      </c>
      <c r="MR95" s="1">
        <v>7.2699990000000005E-5</v>
      </c>
      <c r="MS95">
        <v>3.637232E-2</v>
      </c>
      <c r="MT95">
        <v>0.4925834</v>
      </c>
      <c r="MU95">
        <v>21.770710000000001</v>
      </c>
      <c r="MV95" s="1">
        <v>6.8312989999999994E-5</v>
      </c>
      <c r="MW95">
        <v>3.4180250000000002E-2</v>
      </c>
      <c r="MX95">
        <v>0.49254219999999999</v>
      </c>
      <c r="MY95">
        <v>21.912289999999999</v>
      </c>
      <c r="MZ95" s="1">
        <v>6.4371710000000006E-5</v>
      </c>
      <c r="NA95">
        <v>3.2197110000000001E-2</v>
      </c>
      <c r="NB95">
        <v>0.4924444</v>
      </c>
      <c r="NC95">
        <v>22.122160000000001</v>
      </c>
      <c r="ND95" s="1">
        <v>6.1106700000000002E-5</v>
      </c>
      <c r="NE95">
        <v>3.0550730000000002E-2</v>
      </c>
      <c r="NF95">
        <v>0.49230740000000001</v>
      </c>
      <c r="NG95">
        <v>21.767219999999998</v>
      </c>
      <c r="NH95" s="1">
        <v>5.8391660000000003E-5</v>
      </c>
      <c r="NI95">
        <v>2.918633E-2</v>
      </c>
      <c r="NJ95">
        <v>0.49209399999999998</v>
      </c>
      <c r="NK95">
        <v>21.110969999999998</v>
      </c>
      <c r="NL95" s="1">
        <v>5.6066310000000003E-5</v>
      </c>
      <c r="NM95">
        <v>2.802261E-2</v>
      </c>
      <c r="NN95">
        <v>0.49184729999999999</v>
      </c>
      <c r="NO95">
        <v>20.600709999999999</v>
      </c>
      <c r="NP95" s="1">
        <v>5.4209809999999998E-5</v>
      </c>
      <c r="NQ95">
        <v>2.7085709999999999E-2</v>
      </c>
      <c r="NR95">
        <v>0.49155539999999998</v>
      </c>
      <c r="NS95">
        <v>20.190049999999999</v>
      </c>
      <c r="NT95" s="1">
        <v>5.3303790000000002E-5</v>
      </c>
      <c r="NU95">
        <v>2.660508E-2</v>
      </c>
      <c r="NV95">
        <v>0.4912456</v>
      </c>
      <c r="NW95">
        <v>20.377690000000001</v>
      </c>
      <c r="NX95" s="1">
        <v>5.3575449999999999E-5</v>
      </c>
      <c r="NY95">
        <v>2.6715740000000002E-2</v>
      </c>
      <c r="NZ95">
        <v>0.49094209999999999</v>
      </c>
      <c r="OA95">
        <v>21.070119999999999</v>
      </c>
      <c r="OB95" s="1">
        <v>5.4351139999999998E-5</v>
      </c>
      <c r="OC95">
        <v>2.7113700000000001E-2</v>
      </c>
      <c r="OD95">
        <v>0.4906393</v>
      </c>
      <c r="OE95">
        <v>20.970510000000001</v>
      </c>
      <c r="OF95" s="1">
        <v>5.4740749999999999E-5</v>
      </c>
      <c r="OG95">
        <v>2.7344400000000001E-2</v>
      </c>
      <c r="OH95">
        <v>0.49036429999999998</v>
      </c>
      <c r="OI95">
        <v>20.663150000000002</v>
      </c>
      <c r="OJ95" s="1">
        <v>5.4354600000000003E-5</v>
      </c>
      <c r="OK95">
        <v>2.7191989999999999E-2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0.68856320000000004</v>
      </c>
      <c r="G96">
        <v>18.350680000000001</v>
      </c>
      <c r="H96">
        <v>0</v>
      </c>
      <c r="I96">
        <v>5.326935E-38</v>
      </c>
      <c r="J96">
        <v>0.68720809999999999</v>
      </c>
      <c r="K96">
        <v>17.8368</v>
      </c>
      <c r="L96" s="1">
        <v>8.2426000000000004E-25</v>
      </c>
      <c r="M96" s="1">
        <v>2.7569549999999998E-22</v>
      </c>
      <c r="N96">
        <v>0.68590220000000002</v>
      </c>
      <c r="O96">
        <v>17.613040000000002</v>
      </c>
      <c r="P96" s="1">
        <v>1.434897E-12</v>
      </c>
      <c r="Q96" s="1">
        <v>4.8265839999999997E-10</v>
      </c>
      <c r="R96">
        <v>0.68468229999999997</v>
      </c>
      <c r="S96">
        <v>17.233889999999999</v>
      </c>
      <c r="T96" s="1">
        <v>2.5021710000000001E-3</v>
      </c>
      <c r="U96" s="1">
        <v>0.64872750000000001</v>
      </c>
      <c r="V96">
        <v>0.68348129999999996</v>
      </c>
      <c r="W96">
        <v>17.106339999999999</v>
      </c>
      <c r="X96" s="1">
        <v>3.3144870000000002</v>
      </c>
      <c r="Y96">
        <v>967.73410000000001</v>
      </c>
      <c r="Z96">
        <v>0.6822859</v>
      </c>
      <c r="AA96">
        <v>17.092390000000002</v>
      </c>
      <c r="AB96">
        <v>61.683929999999997</v>
      </c>
      <c r="AC96">
        <v>19544.419999999998</v>
      </c>
      <c r="AD96">
        <v>0.68106820000000001</v>
      </c>
      <c r="AE96">
        <v>17.040379999999999</v>
      </c>
      <c r="AF96">
        <v>134.2577</v>
      </c>
      <c r="AG96">
        <v>45058.01</v>
      </c>
      <c r="AH96">
        <v>0.6798168</v>
      </c>
      <c r="AI96">
        <v>16.937290000000001</v>
      </c>
      <c r="AJ96">
        <v>77.665419999999997</v>
      </c>
      <c r="AK96">
        <v>27112.16</v>
      </c>
      <c r="AL96">
        <v>0.6784232</v>
      </c>
      <c r="AM96">
        <v>17.218789999999998</v>
      </c>
      <c r="AN96">
        <v>18.839950000000002</v>
      </c>
      <c r="AO96">
        <v>6764.4430000000002</v>
      </c>
      <c r="AP96">
        <v>0.67662350000000004</v>
      </c>
      <c r="AQ96">
        <v>16.948740000000001</v>
      </c>
      <c r="AR96">
        <v>2.6457359999999999</v>
      </c>
      <c r="AS96">
        <v>967.49779999999998</v>
      </c>
      <c r="AT96">
        <v>0.67431050000000003</v>
      </c>
      <c r="AU96">
        <v>16.677689999999998</v>
      </c>
      <c r="AV96">
        <v>0.31706600000000001</v>
      </c>
      <c r="AW96">
        <v>115.6284</v>
      </c>
      <c r="AX96">
        <v>0.67142590000000002</v>
      </c>
      <c r="AY96">
        <v>16.498360000000002</v>
      </c>
      <c r="AZ96">
        <v>8.2899029999999999E-2</v>
      </c>
      <c r="BA96">
        <v>28.933430000000001</v>
      </c>
      <c r="BB96">
        <v>0.66805029999999999</v>
      </c>
      <c r="BC96">
        <v>16.434149999999999</v>
      </c>
      <c r="BD96">
        <v>6.3040760000000001E-2</v>
      </c>
      <c r="BE96">
        <v>21.560790000000001</v>
      </c>
      <c r="BF96">
        <v>0.66430670000000003</v>
      </c>
      <c r="BG96">
        <v>16.516290000000001</v>
      </c>
      <c r="BH96">
        <v>6.6740540000000001E-2</v>
      </c>
      <c r="BI96">
        <v>22.828130000000002</v>
      </c>
      <c r="BJ96">
        <v>0.66039499999999995</v>
      </c>
      <c r="BK96">
        <v>16.74633</v>
      </c>
      <c r="BL96" s="1">
        <v>7.1997060000000002E-2</v>
      </c>
      <c r="BM96">
        <v>24.813800000000001</v>
      </c>
      <c r="BN96">
        <v>0.65625730000000004</v>
      </c>
      <c r="BO96">
        <v>17.23771</v>
      </c>
      <c r="BP96" s="1">
        <v>7.2072830000000004E-2</v>
      </c>
      <c r="BQ96">
        <v>25.074369999999998</v>
      </c>
      <c r="BR96">
        <v>0.65190990000000004</v>
      </c>
      <c r="BS96">
        <v>17.675979999999999</v>
      </c>
      <c r="BT96" s="1">
        <v>6.7698809999999998E-2</v>
      </c>
      <c r="BU96">
        <v>23.76568</v>
      </c>
      <c r="BV96">
        <v>0.64742310000000003</v>
      </c>
      <c r="BW96">
        <v>17.941379999999999</v>
      </c>
      <c r="BX96" s="1">
        <v>6.128434E-2</v>
      </c>
      <c r="BY96">
        <v>21.692720000000001</v>
      </c>
      <c r="BZ96">
        <v>0.64308180000000004</v>
      </c>
      <c r="CA96">
        <v>17.987690000000001</v>
      </c>
      <c r="CB96" s="1">
        <v>5.4558019999999999E-2</v>
      </c>
      <c r="CC96">
        <v>19.459949999999999</v>
      </c>
      <c r="CD96">
        <v>0.63858470000000001</v>
      </c>
      <c r="CE96">
        <v>17.613029999999998</v>
      </c>
      <c r="CF96" s="1">
        <v>4.8182530000000001E-2</v>
      </c>
      <c r="CG96">
        <v>17.318650000000002</v>
      </c>
      <c r="CH96">
        <v>0.63396839999999999</v>
      </c>
      <c r="CI96">
        <v>17.401779999999999</v>
      </c>
      <c r="CJ96" s="1">
        <v>4.2387689999999999E-2</v>
      </c>
      <c r="CK96">
        <v>15.35575</v>
      </c>
      <c r="CL96">
        <v>0.62917769999999995</v>
      </c>
      <c r="CM96">
        <v>17.407319999999999</v>
      </c>
      <c r="CN96" s="1">
        <v>3.7244350000000002E-2</v>
      </c>
      <c r="CO96">
        <v>13.599539999999999</v>
      </c>
      <c r="CP96">
        <v>0.62425750000000002</v>
      </c>
      <c r="CQ96">
        <v>17.384620000000002</v>
      </c>
      <c r="CR96" s="1">
        <v>3.2766799999999999E-2</v>
      </c>
      <c r="CS96">
        <v>12.061</v>
      </c>
      <c r="CT96">
        <v>0.61932529999999997</v>
      </c>
      <c r="CU96">
        <v>17.78753</v>
      </c>
      <c r="CV96" s="1">
        <v>2.892873E-2</v>
      </c>
      <c r="CW96">
        <v>10.73639</v>
      </c>
      <c r="CX96">
        <v>0.61434100000000003</v>
      </c>
      <c r="CY96">
        <v>18.265830000000001</v>
      </c>
      <c r="CZ96" s="1">
        <v>2.550759E-2</v>
      </c>
      <c r="DA96">
        <v>9.5498060000000002</v>
      </c>
      <c r="DB96">
        <v>0.60935010000000001</v>
      </c>
      <c r="DC96">
        <v>18.19858</v>
      </c>
      <c r="DD96" s="1">
        <v>2.2366939999999998E-2</v>
      </c>
      <c r="DE96">
        <v>8.4468630000000005</v>
      </c>
      <c r="DF96">
        <v>0.60446089999999997</v>
      </c>
      <c r="DG96">
        <v>17.913029999999999</v>
      </c>
      <c r="DH96" s="1">
        <v>1.952738E-2</v>
      </c>
      <c r="DI96">
        <v>7.436375</v>
      </c>
      <c r="DJ96">
        <v>0.59985250000000001</v>
      </c>
      <c r="DK96">
        <v>17.360220000000002</v>
      </c>
      <c r="DL96" s="1">
        <v>1.7018709999999999E-2</v>
      </c>
      <c r="DM96">
        <v>6.5315099999999999</v>
      </c>
      <c r="DN96">
        <v>0.59509970000000001</v>
      </c>
      <c r="DO96">
        <v>17.099229999999999</v>
      </c>
      <c r="DP96" s="1">
        <v>1.482929E-2</v>
      </c>
      <c r="DQ96">
        <v>5.7380060000000004</v>
      </c>
      <c r="DR96">
        <v>0.59031920000000004</v>
      </c>
      <c r="DS96">
        <v>17.08062</v>
      </c>
      <c r="DT96" s="1">
        <v>1.291001E-2</v>
      </c>
      <c r="DU96">
        <v>5.0366020000000002</v>
      </c>
      <c r="DV96">
        <v>0.58526359999999999</v>
      </c>
      <c r="DW96">
        <v>17.0137</v>
      </c>
      <c r="DX96" s="1">
        <v>1.122039E-2</v>
      </c>
      <c r="DY96">
        <v>4.41608</v>
      </c>
      <c r="DZ96">
        <v>0.58025230000000005</v>
      </c>
      <c r="EA96">
        <v>17.54729</v>
      </c>
      <c r="EB96" s="1">
        <v>9.7531470000000002E-3</v>
      </c>
      <c r="EC96">
        <v>3.8727710000000002</v>
      </c>
      <c r="ED96">
        <v>0.57519640000000005</v>
      </c>
      <c r="EE96">
        <v>18.1782</v>
      </c>
      <c r="EF96" s="1">
        <v>8.487138E-3</v>
      </c>
      <c r="EG96">
        <v>3.4005670000000001</v>
      </c>
      <c r="EH96">
        <v>0.57037199999999999</v>
      </c>
      <c r="EI96">
        <v>18.639610000000001</v>
      </c>
      <c r="EJ96" s="1">
        <v>7.3859349999999997E-3</v>
      </c>
      <c r="EK96">
        <v>2.9850639999999999</v>
      </c>
      <c r="EL96">
        <v>0.5661311</v>
      </c>
      <c r="EM96">
        <v>18.725490000000001</v>
      </c>
      <c r="EN96" s="1">
        <v>6.4167299999999998E-3</v>
      </c>
      <c r="EO96">
        <v>2.6132179999999998</v>
      </c>
      <c r="EP96">
        <v>0.56317720000000004</v>
      </c>
      <c r="EQ96">
        <v>18.213149999999999</v>
      </c>
      <c r="ER96" s="1">
        <v>5.5673579999999997E-3</v>
      </c>
      <c r="ES96">
        <v>2.2790539999999999</v>
      </c>
      <c r="ET96">
        <v>0.56087489999999995</v>
      </c>
      <c r="EU96">
        <v>17.681380000000001</v>
      </c>
      <c r="EV96" s="1">
        <v>4.8187580000000002E-3</v>
      </c>
      <c r="EW96">
        <v>1.979636</v>
      </c>
      <c r="EX96">
        <v>0.55922850000000002</v>
      </c>
      <c r="EY96">
        <v>17.619039999999998</v>
      </c>
      <c r="EZ96" s="1">
        <v>4.1342239999999997E-3</v>
      </c>
      <c r="FA96">
        <v>1.7023740000000001</v>
      </c>
      <c r="FB96">
        <v>0.55810269999999995</v>
      </c>
      <c r="FC96">
        <v>17.883289999999999</v>
      </c>
      <c r="FD96" s="1">
        <v>3.4321680000000002E-3</v>
      </c>
      <c r="FE96">
        <v>1.4161779999999999</v>
      </c>
      <c r="FF96">
        <v>0.55742210000000003</v>
      </c>
      <c r="FG96">
        <v>18.988900000000001</v>
      </c>
      <c r="FH96" s="1">
        <v>2.6697169999999998E-3</v>
      </c>
      <c r="FI96">
        <v>1.103666</v>
      </c>
      <c r="FJ96">
        <v>0.55700989999999995</v>
      </c>
      <c r="FK96">
        <v>19.577159999999999</v>
      </c>
      <c r="FL96" s="1">
        <v>1.93053E-3</v>
      </c>
      <c r="FM96">
        <v>0.79865520000000001</v>
      </c>
      <c r="FN96">
        <v>0.55679290000000004</v>
      </c>
      <c r="FO96">
        <v>19.681840000000001</v>
      </c>
      <c r="FP96" s="1">
        <v>1.3377650000000001E-3</v>
      </c>
      <c r="FQ96">
        <v>0.55251059999999996</v>
      </c>
      <c r="FR96">
        <v>0.55665620000000005</v>
      </c>
      <c r="FS96">
        <v>19.680250000000001</v>
      </c>
      <c r="FT96" s="1">
        <v>9.3750110000000002E-4</v>
      </c>
      <c r="FU96">
        <v>0.3855036</v>
      </c>
      <c r="FV96">
        <v>0.55658719999999995</v>
      </c>
      <c r="FW96">
        <v>19.445139999999999</v>
      </c>
      <c r="FX96" s="1">
        <v>6.9657059999999997E-4</v>
      </c>
      <c r="FY96">
        <v>0.2847016</v>
      </c>
      <c r="FZ96">
        <v>0.55654879999999995</v>
      </c>
      <c r="GA96">
        <v>18.940770000000001</v>
      </c>
      <c r="GB96" s="1">
        <v>5.5841150000000004E-4</v>
      </c>
      <c r="GC96">
        <v>0.22680690000000001</v>
      </c>
      <c r="GD96">
        <v>0.55653660000000005</v>
      </c>
      <c r="GE96">
        <v>18.52965</v>
      </c>
      <c r="GF96" s="1">
        <v>4.7787250000000002E-4</v>
      </c>
      <c r="GG96">
        <v>0.19300719999999999</v>
      </c>
      <c r="GH96">
        <v>0.55651680000000003</v>
      </c>
      <c r="GI96">
        <v>18.463999999999999</v>
      </c>
      <c r="GJ96" s="1">
        <v>4.2759569999999998E-4</v>
      </c>
      <c r="GK96">
        <v>0.1718536</v>
      </c>
      <c r="GL96">
        <v>0.55651410000000001</v>
      </c>
      <c r="GM96">
        <v>19.47504</v>
      </c>
      <c r="GN96" s="1">
        <v>3.9293720000000001E-4</v>
      </c>
      <c r="GO96">
        <v>0.15723619999999999</v>
      </c>
      <c r="GP96">
        <v>0.55650679999999997</v>
      </c>
      <c r="GQ96">
        <v>20.142379999999999</v>
      </c>
      <c r="GR96" s="1">
        <v>3.6661069999999998E-4</v>
      </c>
      <c r="GS96">
        <v>0.1461172</v>
      </c>
      <c r="GT96">
        <v>0.55651269999999997</v>
      </c>
      <c r="GU96">
        <v>20.188559999999999</v>
      </c>
      <c r="GV96" s="1">
        <v>3.4500699999999999E-4</v>
      </c>
      <c r="GW96">
        <v>0.13698669999999999</v>
      </c>
      <c r="GX96">
        <v>0.55650160000000004</v>
      </c>
      <c r="GY96">
        <v>20.152809999999999</v>
      </c>
      <c r="GZ96" s="1">
        <v>3.2616539999999998E-4</v>
      </c>
      <c r="HA96">
        <v>0.12906799999999999</v>
      </c>
      <c r="HB96">
        <v>0.55649950000000004</v>
      </c>
      <c r="HC96">
        <v>19.623619999999999</v>
      </c>
      <c r="HD96" s="1">
        <v>3.0904259999999997E-4</v>
      </c>
      <c r="HE96">
        <v>0.12194919999999999</v>
      </c>
      <c r="HF96">
        <v>0.55651680000000003</v>
      </c>
      <c r="HG96">
        <v>18.8673</v>
      </c>
      <c r="HH96" s="1">
        <v>2.9324599999999999E-4</v>
      </c>
      <c r="HI96">
        <v>0.1154218</v>
      </c>
      <c r="HJ96">
        <v>0.55650710000000003</v>
      </c>
      <c r="HK96">
        <v>18.641400000000001</v>
      </c>
      <c r="HL96" s="1">
        <v>2.7857380000000001E-4</v>
      </c>
      <c r="HM96">
        <v>0.1094073</v>
      </c>
      <c r="HN96">
        <v>0.55651119999999998</v>
      </c>
      <c r="HO96">
        <v>18.682040000000001</v>
      </c>
      <c r="HP96" s="1">
        <v>2.6488560000000001E-4</v>
      </c>
      <c r="HQ96">
        <v>0.10384500000000001</v>
      </c>
      <c r="HR96">
        <v>0.55652040000000003</v>
      </c>
      <c r="HS96">
        <v>19.597660000000001</v>
      </c>
      <c r="HT96" s="1">
        <v>2.521132E-4</v>
      </c>
      <c r="HU96">
        <v>9.8690029999999998E-2</v>
      </c>
      <c r="HV96">
        <v>0.55650960000000005</v>
      </c>
      <c r="HW96">
        <v>20.4528</v>
      </c>
      <c r="HX96" s="1">
        <v>2.401778E-4</v>
      </c>
      <c r="HY96">
        <v>9.3903180000000003E-2</v>
      </c>
      <c r="HZ96">
        <v>0.55650569999999999</v>
      </c>
      <c r="IA96">
        <v>20.713899999999999</v>
      </c>
      <c r="IB96" s="1">
        <v>2.289444E-4</v>
      </c>
      <c r="IC96">
        <v>8.9427900000000005E-2</v>
      </c>
      <c r="ID96">
        <v>0.55650679999999997</v>
      </c>
      <c r="IE96">
        <v>20.710049999999999</v>
      </c>
      <c r="IF96" s="1">
        <v>2.1829099999999999E-4</v>
      </c>
      <c r="IG96">
        <v>8.5203070000000006E-2</v>
      </c>
      <c r="IH96">
        <v>0.55651810000000002</v>
      </c>
      <c r="II96">
        <v>20.10023</v>
      </c>
      <c r="IJ96" s="1">
        <v>2.0819299999999999E-4</v>
      </c>
      <c r="IK96">
        <v>8.1213999999999995E-2</v>
      </c>
      <c r="IL96">
        <v>0.55650809999999995</v>
      </c>
      <c r="IM96">
        <v>19.32518</v>
      </c>
      <c r="IN96" s="1">
        <v>1.9869690000000001E-4</v>
      </c>
      <c r="IO96">
        <v>7.7476600000000007E-2</v>
      </c>
      <c r="IP96">
        <v>0.55651530000000005</v>
      </c>
      <c r="IQ96">
        <v>18.895350000000001</v>
      </c>
      <c r="IR96" s="1">
        <v>1.8981560000000001E-4</v>
      </c>
      <c r="IS96">
        <v>7.3993470000000006E-2</v>
      </c>
      <c r="IT96">
        <v>0.55651989999999996</v>
      </c>
      <c r="IU96">
        <v>18.691849999999999</v>
      </c>
      <c r="IV96" s="1">
        <v>1.8146810000000001E-4</v>
      </c>
      <c r="IW96">
        <v>7.0720469999999994E-2</v>
      </c>
      <c r="IX96">
        <v>0.55651010000000001</v>
      </c>
      <c r="IY96">
        <v>19.25619</v>
      </c>
      <c r="IZ96" s="1">
        <v>1.7353170000000001E-4</v>
      </c>
      <c r="JA96">
        <v>6.7615430000000004E-2</v>
      </c>
      <c r="JB96">
        <v>0.55651260000000002</v>
      </c>
      <c r="JC96">
        <v>19.445080000000001</v>
      </c>
      <c r="JD96" s="1">
        <v>1.6603200000000001E-4</v>
      </c>
      <c r="JE96">
        <v>6.4686289999999994E-2</v>
      </c>
      <c r="JF96">
        <v>0.55651600000000001</v>
      </c>
      <c r="JG96">
        <v>19.44914</v>
      </c>
      <c r="JH96" s="1">
        <v>1.5896709999999999E-4</v>
      </c>
      <c r="JI96">
        <v>6.1926630000000003E-2</v>
      </c>
      <c r="JJ96">
        <v>0.55651649999999997</v>
      </c>
      <c r="JK96">
        <v>19.112670000000001</v>
      </c>
      <c r="JL96" s="1">
        <v>1.522858E-4</v>
      </c>
      <c r="JM96">
        <v>5.9320659999999997E-2</v>
      </c>
      <c r="JN96">
        <v>0.55651530000000005</v>
      </c>
      <c r="JO96">
        <v>18.5703</v>
      </c>
      <c r="JP96" s="1">
        <v>1.459702E-4</v>
      </c>
      <c r="JQ96">
        <v>5.6861439999999999E-2</v>
      </c>
      <c r="JR96">
        <v>0.55650940000000004</v>
      </c>
      <c r="JS96">
        <v>18.329049999999999</v>
      </c>
      <c r="JT96" s="1">
        <v>1.3997639999999999E-4</v>
      </c>
      <c r="JU96">
        <v>5.4526369999999998E-2</v>
      </c>
      <c r="JV96">
        <v>0.55650350000000004</v>
      </c>
      <c r="JW96">
        <v>18.060390000000002</v>
      </c>
      <c r="JX96" s="1">
        <v>1.3427170000000001E-4</v>
      </c>
      <c r="JY96">
        <v>5.2301849999999997E-2</v>
      </c>
      <c r="JZ96">
        <v>0.55650690000000003</v>
      </c>
      <c r="KA96">
        <v>17.93168</v>
      </c>
      <c r="KB96" s="1">
        <v>1.2886049999999999E-4</v>
      </c>
      <c r="KC96">
        <v>5.0187370000000002E-2</v>
      </c>
      <c r="KD96">
        <v>0.55651360000000005</v>
      </c>
      <c r="KE96">
        <v>18.7484</v>
      </c>
      <c r="KF96" s="1">
        <v>1.2374719999999999E-4</v>
      </c>
      <c r="KG96">
        <v>4.8194170000000001E-2</v>
      </c>
      <c r="KH96">
        <v>0.55650089999999997</v>
      </c>
      <c r="KI96">
        <v>19.307120000000001</v>
      </c>
      <c r="KJ96" s="1">
        <v>1.188936E-4</v>
      </c>
      <c r="KK96">
        <v>4.6305430000000002E-2</v>
      </c>
      <c r="KL96">
        <v>0.55648169999999997</v>
      </c>
      <c r="KM96">
        <v>19.515720000000002</v>
      </c>
      <c r="KN96" s="1">
        <v>1.1427899999999999E-4</v>
      </c>
      <c r="KO96">
        <v>4.450995E-2</v>
      </c>
      <c r="KP96">
        <v>0.55645210000000001</v>
      </c>
      <c r="KQ96">
        <v>19.781949999999998</v>
      </c>
      <c r="KR96" s="1">
        <v>1.0988360000000001E-4</v>
      </c>
      <c r="KS96">
        <v>4.2800520000000002E-2</v>
      </c>
      <c r="KT96">
        <v>0.55637009999999998</v>
      </c>
      <c r="KU96">
        <v>19.524629999999998</v>
      </c>
      <c r="KV96" s="1">
        <v>1.056784E-4</v>
      </c>
      <c r="KW96">
        <v>4.1170489999999997E-2</v>
      </c>
      <c r="KX96">
        <v>0.55626770000000003</v>
      </c>
      <c r="KY96">
        <v>19.07358</v>
      </c>
      <c r="KZ96" s="1">
        <v>1.016832E-4</v>
      </c>
      <c r="LA96">
        <v>3.962164E-2</v>
      </c>
      <c r="LB96">
        <v>0.55610760000000004</v>
      </c>
      <c r="LC96">
        <v>18.865089999999999</v>
      </c>
      <c r="LD96" s="1">
        <v>9.8028020000000005E-5</v>
      </c>
      <c r="LE96">
        <v>3.8205419999999997E-2</v>
      </c>
      <c r="LF96">
        <v>0.55593939999999997</v>
      </c>
      <c r="LG96">
        <v>18.768080000000001</v>
      </c>
      <c r="LH96" s="1">
        <v>9.5209269999999995E-5</v>
      </c>
      <c r="LI96">
        <v>3.7104709999999999E-2</v>
      </c>
      <c r="LJ96">
        <v>0.55577900000000002</v>
      </c>
      <c r="LK96">
        <v>19.577300000000001</v>
      </c>
      <c r="LL96" s="1">
        <v>9.3509260000000007E-5</v>
      </c>
      <c r="LM96">
        <v>3.644381E-2</v>
      </c>
      <c r="LN96">
        <v>0.55557719999999999</v>
      </c>
      <c r="LO96">
        <v>19.94022</v>
      </c>
      <c r="LP96" s="1">
        <v>9.2403479999999996E-5</v>
      </c>
      <c r="LQ96">
        <v>3.6024639999999997E-2</v>
      </c>
      <c r="LR96">
        <v>0.55541589999999996</v>
      </c>
      <c r="LS96">
        <v>19.973880000000001</v>
      </c>
      <c r="LT96" s="1">
        <v>9.1071949999999995E-5</v>
      </c>
      <c r="LU96">
        <v>3.5527320000000001E-2</v>
      </c>
      <c r="LV96">
        <v>0.55525199999999997</v>
      </c>
      <c r="LW96">
        <v>20.49381</v>
      </c>
      <c r="LX96" s="1">
        <v>8.9138369999999998E-5</v>
      </c>
      <c r="LY96">
        <v>3.4797219999999997E-2</v>
      </c>
      <c r="LZ96">
        <v>0.55513630000000003</v>
      </c>
      <c r="MA96">
        <v>20.423870000000001</v>
      </c>
      <c r="MB96" s="1">
        <v>8.6686580000000003E-5</v>
      </c>
      <c r="MC96">
        <v>3.3860059999999997E-2</v>
      </c>
      <c r="MD96">
        <v>0.55503389999999997</v>
      </c>
      <c r="ME96">
        <v>19.645399999999999</v>
      </c>
      <c r="MF96" s="1">
        <v>8.3936760000000003E-5</v>
      </c>
      <c r="MG96">
        <v>3.2796529999999997E-2</v>
      </c>
      <c r="MH96">
        <v>0.55498749999999997</v>
      </c>
      <c r="MI96">
        <v>19.3217</v>
      </c>
      <c r="MJ96" s="1">
        <v>8.0933960000000005E-5</v>
      </c>
      <c r="MK96">
        <v>3.1635049999999998E-2</v>
      </c>
      <c r="ML96">
        <v>0.55494639999999995</v>
      </c>
      <c r="MM96">
        <v>19.740459999999999</v>
      </c>
      <c r="MN96" s="1">
        <v>7.7452810000000006E-5</v>
      </c>
      <c r="MO96">
        <v>3.0290580000000001E-2</v>
      </c>
      <c r="MP96">
        <v>0.55491199999999996</v>
      </c>
      <c r="MQ96">
        <v>21.053789999999999</v>
      </c>
      <c r="MR96" s="1">
        <v>7.3306229999999995E-5</v>
      </c>
      <c r="MS96">
        <v>2.868391E-2</v>
      </c>
      <c r="MT96">
        <v>0.55488839999999995</v>
      </c>
      <c r="MU96">
        <v>21.84393</v>
      </c>
      <c r="MV96" s="1">
        <v>6.8906589999999994E-5</v>
      </c>
      <c r="MW96">
        <v>2.6963210000000001E-2</v>
      </c>
      <c r="MX96">
        <v>0.55486769999999996</v>
      </c>
      <c r="MY96">
        <v>21.9954</v>
      </c>
      <c r="MZ96" s="1">
        <v>6.488113E-5</v>
      </c>
      <c r="NA96">
        <v>2.5384770000000001E-2</v>
      </c>
      <c r="NB96">
        <v>0.55474869999999998</v>
      </c>
      <c r="NC96">
        <v>22.19276</v>
      </c>
      <c r="ND96" s="1">
        <v>6.1524259999999994E-5</v>
      </c>
      <c r="NE96">
        <v>2.4068119999999998E-2</v>
      </c>
      <c r="NF96">
        <v>0.55460860000000001</v>
      </c>
      <c r="NG96">
        <v>21.854590000000002</v>
      </c>
      <c r="NH96" s="1">
        <v>5.8743270000000002E-5</v>
      </c>
      <c r="NI96">
        <v>2.2980400000000002E-2</v>
      </c>
      <c r="NJ96">
        <v>0.55439499999999997</v>
      </c>
      <c r="NK96">
        <v>21.187429999999999</v>
      </c>
      <c r="NL96" s="1">
        <v>5.6368710000000002E-5</v>
      </c>
      <c r="NM96">
        <v>2.2055829999999998E-2</v>
      </c>
      <c r="NN96">
        <v>0.5540969</v>
      </c>
      <c r="NO96">
        <v>20.66723</v>
      </c>
      <c r="NP96" s="1">
        <v>5.4427230000000002E-5</v>
      </c>
      <c r="NQ96">
        <v>2.1300659999999999E-2</v>
      </c>
      <c r="NR96">
        <v>0.55375669999999999</v>
      </c>
      <c r="NS96">
        <v>20.24091</v>
      </c>
      <c r="NT96" s="1">
        <v>5.3362010000000002E-5</v>
      </c>
      <c r="NU96">
        <v>2.0881449999999999E-2</v>
      </c>
      <c r="NV96">
        <v>0.55337590000000003</v>
      </c>
      <c r="NW96">
        <v>20.397929999999999</v>
      </c>
      <c r="NX96" s="1">
        <v>5.3489209999999997E-5</v>
      </c>
      <c r="NY96">
        <v>2.0930020000000001E-2</v>
      </c>
      <c r="NZ96">
        <v>0.55300559999999999</v>
      </c>
      <c r="OA96">
        <v>21.114989999999999</v>
      </c>
      <c r="OB96" s="1">
        <v>5.4246950000000001E-5</v>
      </c>
      <c r="OC96">
        <v>2.1241429999999999E-2</v>
      </c>
      <c r="OD96">
        <v>0.55263119999999999</v>
      </c>
      <c r="OE96">
        <v>21.056650000000001</v>
      </c>
      <c r="OF96" s="1">
        <v>5.4724249999999997E-5</v>
      </c>
      <c r="OG96">
        <v>2.145362E-2</v>
      </c>
      <c r="OH96">
        <v>0.55230360000000001</v>
      </c>
      <c r="OI96">
        <v>20.755579999999998</v>
      </c>
      <c r="OJ96" s="1">
        <v>5.4446900000000002E-5</v>
      </c>
      <c r="OK96">
        <v>2.1371359999999999E-2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1.2188369999999999</v>
      </c>
      <c r="G97">
        <v>18.402650000000001</v>
      </c>
      <c r="H97">
        <v>0</v>
      </c>
      <c r="I97">
        <v>0</v>
      </c>
      <c r="J97">
        <v>1.2159500000000001</v>
      </c>
      <c r="K97">
        <v>17.903729999999999</v>
      </c>
      <c r="L97" s="1">
        <v>9.9555170000000003E-26</v>
      </c>
      <c r="M97" s="1">
        <v>2.0815679999999999E-23</v>
      </c>
      <c r="N97">
        <v>1.213211</v>
      </c>
      <c r="O97">
        <v>17.648879999999998</v>
      </c>
      <c r="P97" s="1">
        <v>2.3103839999999998E-13</v>
      </c>
      <c r="Q97" s="1">
        <v>4.8576610000000003E-11</v>
      </c>
      <c r="R97">
        <v>1.210677</v>
      </c>
      <c r="S97">
        <v>17.267389999999999</v>
      </c>
      <c r="T97" s="1">
        <v>1.205303E-3</v>
      </c>
      <c r="U97" s="1">
        <v>0.19226799999999999</v>
      </c>
      <c r="V97">
        <v>1.2081599999999999</v>
      </c>
      <c r="W97">
        <v>17.11365</v>
      </c>
      <c r="X97">
        <v>2.397357</v>
      </c>
      <c r="Y97">
        <v>444.07830000000001</v>
      </c>
      <c r="Z97">
        <v>1.20566</v>
      </c>
      <c r="AA97">
        <v>17.102709999999998</v>
      </c>
      <c r="AB97">
        <v>54.023969999999998</v>
      </c>
      <c r="AC97">
        <v>10772.26</v>
      </c>
      <c r="AD97">
        <v>1.2031419999999999</v>
      </c>
      <c r="AE97">
        <v>17.053170000000001</v>
      </c>
      <c r="AF97">
        <v>133.35640000000001</v>
      </c>
      <c r="AG97">
        <v>27896.1</v>
      </c>
      <c r="AH97">
        <v>1.2005600000000001</v>
      </c>
      <c r="AI97">
        <v>16.960999999999999</v>
      </c>
      <c r="AJ97">
        <v>83.984620000000007</v>
      </c>
      <c r="AK97">
        <v>18149.82</v>
      </c>
      <c r="AL97">
        <v>1.1976850000000001</v>
      </c>
      <c r="AM97">
        <v>17.249759999999998</v>
      </c>
      <c r="AN97">
        <v>21.613720000000001</v>
      </c>
      <c r="AO97">
        <v>4777.6549999999997</v>
      </c>
      <c r="AP97">
        <v>1.1941360000000001</v>
      </c>
      <c r="AQ97">
        <v>17.003399999999999</v>
      </c>
      <c r="AR97">
        <v>3.145635</v>
      </c>
      <c r="AS97">
        <v>705.84159999999997</v>
      </c>
      <c r="AT97">
        <v>1.189516</v>
      </c>
      <c r="AU97">
        <v>16.7151</v>
      </c>
      <c r="AV97">
        <v>0.373056</v>
      </c>
      <c r="AW97">
        <v>83.727170000000001</v>
      </c>
      <c r="AX97">
        <v>1.1837599999999999</v>
      </c>
      <c r="AY97">
        <v>16.525970000000001</v>
      </c>
      <c r="AZ97">
        <v>8.8012259999999995E-2</v>
      </c>
      <c r="BA97">
        <v>19.120899999999999</v>
      </c>
      <c r="BB97">
        <v>1.1769499999999999</v>
      </c>
      <c r="BC97">
        <v>16.441700000000001</v>
      </c>
      <c r="BD97">
        <v>6.3264780000000007E-2</v>
      </c>
      <c r="BE97">
        <v>13.506640000000001</v>
      </c>
      <c r="BF97">
        <v>1.16934</v>
      </c>
      <c r="BG97">
        <v>16.530650000000001</v>
      </c>
      <c r="BH97">
        <v>6.6236970000000006E-2</v>
      </c>
      <c r="BI97">
        <v>14.146000000000001</v>
      </c>
      <c r="BJ97">
        <v>1.1597120000000001</v>
      </c>
      <c r="BK97">
        <v>16.757290000000001</v>
      </c>
      <c r="BL97" s="1">
        <v>7.1713970000000002E-2</v>
      </c>
      <c r="BM97">
        <v>15.4238</v>
      </c>
      <c r="BN97">
        <v>1.1488700000000001</v>
      </c>
      <c r="BO97">
        <v>17.256599999999999</v>
      </c>
      <c r="BP97" s="1">
        <v>7.2236939999999999E-2</v>
      </c>
      <c r="BQ97">
        <v>15.67445</v>
      </c>
      <c r="BR97">
        <v>1.1375230000000001</v>
      </c>
      <c r="BS97">
        <v>17.71574</v>
      </c>
      <c r="BT97" s="1">
        <v>6.8140370000000006E-2</v>
      </c>
      <c r="BU97">
        <v>14.91357</v>
      </c>
      <c r="BV97">
        <v>1.125853</v>
      </c>
      <c r="BW97">
        <v>17.99315</v>
      </c>
      <c r="BX97" s="1">
        <v>6.1812390000000002E-2</v>
      </c>
      <c r="BY97">
        <v>13.63829</v>
      </c>
      <c r="BZ97">
        <v>1.1144510000000001</v>
      </c>
      <c r="CA97">
        <v>18.035219999999999</v>
      </c>
      <c r="CB97" s="1">
        <v>5.5088039999999998E-2</v>
      </c>
      <c r="CC97">
        <v>12.247579999999999</v>
      </c>
      <c r="CD97">
        <v>1.1026320000000001</v>
      </c>
      <c r="CE97">
        <v>17.65483</v>
      </c>
      <c r="CF97">
        <v>4.867378E-2</v>
      </c>
      <c r="CG97">
        <v>10.905570000000001</v>
      </c>
      <c r="CH97">
        <v>1.090541</v>
      </c>
      <c r="CI97">
        <v>17.412780000000001</v>
      </c>
      <c r="CJ97" s="1">
        <v>4.2832090000000003E-2</v>
      </c>
      <c r="CK97">
        <v>9.6729140000000005</v>
      </c>
      <c r="CL97">
        <v>1.0780209999999999</v>
      </c>
      <c r="CM97">
        <v>17.41854</v>
      </c>
      <c r="CN97" s="1">
        <v>3.7637150000000001E-2</v>
      </c>
      <c r="CO97">
        <v>8.5678400000000003</v>
      </c>
      <c r="CP97">
        <v>1.0653360000000001</v>
      </c>
      <c r="CQ97">
        <v>17.401810000000001</v>
      </c>
      <c r="CR97" s="1">
        <v>3.3107709999999999E-2</v>
      </c>
      <c r="CS97">
        <v>7.5973379999999997</v>
      </c>
      <c r="CT97">
        <v>1.051687</v>
      </c>
      <c r="CU97">
        <v>17.80594</v>
      </c>
      <c r="CV97" s="1">
        <v>2.9225399999999999E-2</v>
      </c>
      <c r="CW97">
        <v>6.7627810000000004</v>
      </c>
      <c r="CX97">
        <v>1.037765</v>
      </c>
      <c r="CY97">
        <v>18.315719999999999</v>
      </c>
      <c r="CZ97" s="1">
        <v>2.5779710000000001E-2</v>
      </c>
      <c r="DA97">
        <v>6.0185930000000001</v>
      </c>
      <c r="DB97">
        <v>1.0239</v>
      </c>
      <c r="DC97">
        <v>18.27664</v>
      </c>
      <c r="DD97" s="1">
        <v>2.2619980000000001E-2</v>
      </c>
      <c r="DE97">
        <v>5.326225</v>
      </c>
      <c r="DF97">
        <v>1.010203</v>
      </c>
      <c r="DG97">
        <v>17.986619999999998</v>
      </c>
      <c r="DH97" s="1">
        <v>1.9757460000000001E-2</v>
      </c>
      <c r="DI97">
        <v>4.6907579999999998</v>
      </c>
      <c r="DJ97">
        <v>0.99689530000000004</v>
      </c>
      <c r="DK97">
        <v>17.424949999999999</v>
      </c>
      <c r="DL97" s="1">
        <v>1.7222049999999999E-2</v>
      </c>
      <c r="DM97">
        <v>4.1213899999999999</v>
      </c>
      <c r="DN97">
        <v>0.9830837</v>
      </c>
      <c r="DO97">
        <v>17.120899999999999</v>
      </c>
      <c r="DP97" s="1">
        <v>1.5008509999999999E-2</v>
      </c>
      <c r="DQ97">
        <v>3.621626</v>
      </c>
      <c r="DR97">
        <v>0.96918919999999997</v>
      </c>
      <c r="DS97">
        <v>17.096119999999999</v>
      </c>
      <c r="DT97" s="1">
        <v>1.306855E-2</v>
      </c>
      <c r="DU97">
        <v>3.1797960000000001</v>
      </c>
      <c r="DV97">
        <v>0.95480100000000001</v>
      </c>
      <c r="DW97">
        <v>17.021599999999999</v>
      </c>
      <c r="DX97" s="1">
        <v>1.136092E-2</v>
      </c>
      <c r="DY97">
        <v>2.7885529999999998</v>
      </c>
      <c r="DZ97">
        <v>0.94013749999999996</v>
      </c>
      <c r="EA97">
        <v>17.541869999999999</v>
      </c>
      <c r="EB97" s="1">
        <v>9.8757570000000006E-3</v>
      </c>
      <c r="EC97">
        <v>2.4459010000000001</v>
      </c>
      <c r="ED97">
        <v>0.92526909999999996</v>
      </c>
      <c r="EE97">
        <v>18.200980000000001</v>
      </c>
      <c r="EF97" s="1">
        <v>8.5942210000000008E-3</v>
      </c>
      <c r="EG97">
        <v>2.1480109999999999</v>
      </c>
      <c r="EH97">
        <v>0.91083479999999994</v>
      </c>
      <c r="EI97">
        <v>18.690919999999998</v>
      </c>
      <c r="EJ97" s="1">
        <v>7.4809109999999998E-3</v>
      </c>
      <c r="EK97">
        <v>1.885723</v>
      </c>
      <c r="EL97">
        <v>0.89773480000000005</v>
      </c>
      <c r="EM97">
        <v>18.798159999999999</v>
      </c>
      <c r="EN97" s="1">
        <v>6.5022400000000003E-3</v>
      </c>
      <c r="EO97">
        <v>1.651726</v>
      </c>
      <c r="EP97">
        <v>0.88739469999999998</v>
      </c>
      <c r="EQ97">
        <v>18.283280000000001</v>
      </c>
      <c r="ER97" s="1">
        <v>5.6433469999999999E-3</v>
      </c>
      <c r="ES97">
        <v>1.4417629999999999</v>
      </c>
      <c r="ET97">
        <v>0.87912990000000002</v>
      </c>
      <c r="EU97">
        <v>17.71462</v>
      </c>
      <c r="EV97" s="1">
        <v>4.886802E-3</v>
      </c>
      <c r="EW97">
        <v>1.253447</v>
      </c>
      <c r="EX97">
        <v>0.87295719999999999</v>
      </c>
      <c r="EY97">
        <v>17.624220000000001</v>
      </c>
      <c r="EZ97" s="1">
        <v>4.1993539999999998E-3</v>
      </c>
      <c r="FA97">
        <v>1.079912</v>
      </c>
      <c r="FB97">
        <v>0.86859790000000003</v>
      </c>
      <c r="FC97">
        <v>17.891089999999998</v>
      </c>
      <c r="FD97" s="1">
        <v>3.5026369999999999E-3</v>
      </c>
      <c r="FE97">
        <v>0.90269010000000005</v>
      </c>
      <c r="FF97">
        <v>0.86582309999999996</v>
      </c>
      <c r="FG97">
        <v>19.001519999999999</v>
      </c>
      <c r="FH97" s="1">
        <v>2.7445659999999999E-3</v>
      </c>
      <c r="FI97">
        <v>0.70873019999999998</v>
      </c>
      <c r="FJ97">
        <v>0.86407239999999996</v>
      </c>
      <c r="FK97">
        <v>19.643889999999999</v>
      </c>
      <c r="FL97" s="1">
        <v>1.9975919999999999E-3</v>
      </c>
      <c r="FM97">
        <v>0.51628269999999998</v>
      </c>
      <c r="FN97">
        <v>0.86303339999999995</v>
      </c>
      <c r="FO97">
        <v>19.741949999999999</v>
      </c>
      <c r="FP97" s="1">
        <v>1.3872859999999999E-3</v>
      </c>
      <c r="FQ97">
        <v>0.35804570000000002</v>
      </c>
      <c r="FR97">
        <v>0.8624018</v>
      </c>
      <c r="FS97">
        <v>19.72383</v>
      </c>
      <c r="FT97" s="1">
        <v>9.6896980000000003E-4</v>
      </c>
      <c r="FU97">
        <v>0.24903330000000001</v>
      </c>
      <c r="FV97">
        <v>0.86205690000000001</v>
      </c>
      <c r="FW97">
        <v>19.491150000000001</v>
      </c>
      <c r="FX97" s="1">
        <v>7.1493619999999996E-4</v>
      </c>
      <c r="FY97">
        <v>0.18264949999999999</v>
      </c>
      <c r="FZ97">
        <v>0.86185339999999999</v>
      </c>
      <c r="GA97">
        <v>18.986049999999999</v>
      </c>
      <c r="GB97" s="1">
        <v>5.689763E-4</v>
      </c>
      <c r="GC97">
        <v>0.14444609999999999</v>
      </c>
      <c r="GD97">
        <v>0.86173719999999998</v>
      </c>
      <c r="GE97">
        <v>18.5656</v>
      </c>
      <c r="GF97" s="1">
        <v>4.8423759999999998E-4</v>
      </c>
      <c r="GG97">
        <v>0.1222345</v>
      </c>
      <c r="GH97">
        <v>0.86166480000000001</v>
      </c>
      <c r="GI97">
        <v>18.482669999999999</v>
      </c>
      <c r="GJ97" s="1">
        <v>4.3178150000000001E-4</v>
      </c>
      <c r="GK97">
        <v>0.1084487</v>
      </c>
      <c r="GL97">
        <v>0.86163060000000002</v>
      </c>
      <c r="GM97">
        <v>19.482780000000002</v>
      </c>
      <c r="GN97" s="1">
        <v>3.9598779999999999E-4</v>
      </c>
      <c r="GO97">
        <v>9.9021529999999996E-2</v>
      </c>
      <c r="GP97">
        <v>0.86162890000000003</v>
      </c>
      <c r="GQ97">
        <v>20.210139999999999</v>
      </c>
      <c r="GR97" s="1">
        <v>3.6903480000000002E-4</v>
      </c>
      <c r="GS97">
        <v>9.1911300000000001E-2</v>
      </c>
      <c r="GT97">
        <v>0.86163020000000001</v>
      </c>
      <c r="GU97">
        <v>20.279119999999999</v>
      </c>
      <c r="GV97" s="1">
        <v>3.4706510000000001E-4</v>
      </c>
      <c r="GW97">
        <v>8.6111569999999998E-2</v>
      </c>
      <c r="GX97">
        <v>0.86160760000000003</v>
      </c>
      <c r="GY97">
        <v>20.237690000000001</v>
      </c>
      <c r="GZ97" s="1">
        <v>3.2799199999999999E-4</v>
      </c>
      <c r="HA97">
        <v>8.1103709999999996E-2</v>
      </c>
      <c r="HB97">
        <v>0.8616026</v>
      </c>
      <c r="HC97">
        <v>19.713180000000001</v>
      </c>
      <c r="HD97" s="1">
        <v>3.10706E-4</v>
      </c>
      <c r="HE97">
        <v>7.6612849999999996E-2</v>
      </c>
      <c r="HF97">
        <v>0.86160650000000005</v>
      </c>
      <c r="HG97">
        <v>18.920999999999999</v>
      </c>
      <c r="HH97" s="1">
        <v>2.9478689999999999E-4</v>
      </c>
      <c r="HI97">
        <v>7.2504529999999998E-2</v>
      </c>
      <c r="HJ97">
        <v>0.86159750000000002</v>
      </c>
      <c r="HK97">
        <v>18.662800000000001</v>
      </c>
      <c r="HL97" s="1">
        <v>2.7999850000000001E-4</v>
      </c>
      <c r="HM97">
        <v>6.8715090000000006E-2</v>
      </c>
      <c r="HN97">
        <v>0.86159839999999999</v>
      </c>
      <c r="HO97">
        <v>18.69651</v>
      </c>
      <c r="HP97" s="1">
        <v>2.662079E-4</v>
      </c>
      <c r="HQ97">
        <v>6.5213950000000007E-2</v>
      </c>
      <c r="HR97">
        <v>0.86159600000000003</v>
      </c>
      <c r="HS97">
        <v>19.599679999999999</v>
      </c>
      <c r="HT97" s="1">
        <v>2.5333739999999999E-4</v>
      </c>
      <c r="HU97">
        <v>6.1968950000000002E-2</v>
      </c>
      <c r="HV97">
        <v>0.86159459999999999</v>
      </c>
      <c r="HW97">
        <v>20.502189999999999</v>
      </c>
      <c r="HX97" s="1">
        <v>2.4131660000000001E-4</v>
      </c>
      <c r="HY97">
        <v>5.8955970000000003E-2</v>
      </c>
      <c r="HZ97">
        <v>0.86158599999999996</v>
      </c>
      <c r="IA97">
        <v>20.796050000000001</v>
      </c>
      <c r="IB97" s="1">
        <v>2.3001590000000001E-4</v>
      </c>
      <c r="IC97">
        <v>5.6142699999999997E-2</v>
      </c>
      <c r="ID97">
        <v>0.86159770000000002</v>
      </c>
      <c r="IE97">
        <v>20.794080000000001</v>
      </c>
      <c r="IF97" s="1">
        <v>2.1930800000000001E-4</v>
      </c>
      <c r="IG97">
        <v>5.3488969999999997E-2</v>
      </c>
      <c r="IH97">
        <v>0.86159370000000002</v>
      </c>
      <c r="II97">
        <v>20.19107</v>
      </c>
      <c r="IJ97" s="1">
        <v>2.0914769999999999E-4</v>
      </c>
      <c r="IK97">
        <v>5.098192E-2</v>
      </c>
      <c r="IL97">
        <v>0.86159600000000003</v>
      </c>
      <c r="IM97">
        <v>19.382829999999998</v>
      </c>
      <c r="IN97" s="1">
        <v>1.9959089999999999E-4</v>
      </c>
      <c r="IO97">
        <v>4.8631069999999998E-2</v>
      </c>
      <c r="IP97">
        <v>0.86159410000000003</v>
      </c>
      <c r="IQ97">
        <v>18.927420000000001</v>
      </c>
      <c r="IR97" s="1">
        <v>1.906488E-4</v>
      </c>
      <c r="IS97">
        <v>4.6439790000000002E-2</v>
      </c>
      <c r="IT97">
        <v>0.86159509999999995</v>
      </c>
      <c r="IU97">
        <v>18.71236</v>
      </c>
      <c r="IV97" s="1">
        <v>1.8225629999999999E-4</v>
      </c>
      <c r="IW97">
        <v>4.4383659999999998E-2</v>
      </c>
      <c r="IX97">
        <v>0.86159759999999996</v>
      </c>
      <c r="IY97">
        <v>19.262820000000001</v>
      </c>
      <c r="IZ97" s="1">
        <v>1.742793E-4</v>
      </c>
      <c r="JA97">
        <v>4.2433819999999997E-2</v>
      </c>
      <c r="JB97">
        <v>0.86160360000000003</v>
      </c>
      <c r="JC97">
        <v>19.500769999999999</v>
      </c>
      <c r="JD97" s="1">
        <v>1.6673649999999999E-4</v>
      </c>
      <c r="JE97">
        <v>4.0592129999999997E-2</v>
      </c>
      <c r="JF97">
        <v>0.86159470000000005</v>
      </c>
      <c r="JG97">
        <v>19.51024</v>
      </c>
      <c r="JH97" s="1">
        <v>1.596294E-4</v>
      </c>
      <c r="JI97">
        <v>3.8857750000000003E-2</v>
      </c>
      <c r="JJ97">
        <v>0.86160360000000003</v>
      </c>
      <c r="JK97">
        <v>19.19632</v>
      </c>
      <c r="JL97" s="1">
        <v>1.529128E-4</v>
      </c>
      <c r="JM97">
        <v>3.7221280000000002E-2</v>
      </c>
      <c r="JN97">
        <v>0.86159470000000005</v>
      </c>
      <c r="JO97">
        <v>18.649699999999999</v>
      </c>
      <c r="JP97" s="1">
        <v>1.465626E-4</v>
      </c>
      <c r="JQ97">
        <v>3.567555E-2</v>
      </c>
      <c r="JR97">
        <v>0.86158590000000002</v>
      </c>
      <c r="JS97">
        <v>18.399719999999999</v>
      </c>
      <c r="JT97" s="1">
        <v>1.4053779999999999E-4</v>
      </c>
      <c r="JU97">
        <v>3.4208919999999997E-2</v>
      </c>
      <c r="JV97">
        <v>0.86159459999999999</v>
      </c>
      <c r="JW97">
        <v>18.12762</v>
      </c>
      <c r="JX97" s="1">
        <v>1.3481060000000001E-4</v>
      </c>
      <c r="JY97">
        <v>3.2813420000000003E-2</v>
      </c>
      <c r="JZ97">
        <v>0.86159770000000002</v>
      </c>
      <c r="KA97">
        <v>17.975840000000002</v>
      </c>
      <c r="KB97" s="1">
        <v>1.2936990000000001E-4</v>
      </c>
      <c r="KC97">
        <v>3.1484570000000003E-2</v>
      </c>
      <c r="KD97">
        <v>0.86159220000000003</v>
      </c>
      <c r="KE97">
        <v>18.753240000000002</v>
      </c>
      <c r="KF97" s="1">
        <v>1.242258E-4</v>
      </c>
      <c r="KG97">
        <v>3.0232370000000001E-2</v>
      </c>
      <c r="KH97">
        <v>0.86157830000000002</v>
      </c>
      <c r="KI97">
        <v>19.347300000000001</v>
      </c>
      <c r="KJ97" s="1">
        <v>1.1934950000000001E-4</v>
      </c>
      <c r="KK97">
        <v>2.9045990000000001E-2</v>
      </c>
      <c r="KL97">
        <v>0.86156089999999996</v>
      </c>
      <c r="KM97">
        <v>19.551030000000001</v>
      </c>
      <c r="KN97" s="1">
        <v>1.14712E-4</v>
      </c>
      <c r="KO97">
        <v>2.7918189999999999E-2</v>
      </c>
      <c r="KP97">
        <v>0.86147209999999996</v>
      </c>
      <c r="KQ97">
        <v>19.818069999999999</v>
      </c>
      <c r="KR97" s="1">
        <v>1.102969E-4</v>
      </c>
      <c r="KS97">
        <v>2.684539E-2</v>
      </c>
      <c r="KT97">
        <v>0.86127350000000003</v>
      </c>
      <c r="KU97">
        <v>19.576689999999999</v>
      </c>
      <c r="KV97" s="1">
        <v>1.060743E-4</v>
      </c>
      <c r="KW97">
        <v>2.5822749999999998E-2</v>
      </c>
      <c r="KX97">
        <v>0.86098759999999996</v>
      </c>
      <c r="KY97">
        <v>19.104990000000001</v>
      </c>
      <c r="KZ97" s="1">
        <v>1.020566E-4</v>
      </c>
      <c r="LA97">
        <v>2.4850009999999999E-2</v>
      </c>
      <c r="LB97">
        <v>0.86061730000000003</v>
      </c>
      <c r="LC97">
        <v>18.887560000000001</v>
      </c>
      <c r="LD97" s="1">
        <v>9.8352920000000006E-5</v>
      </c>
      <c r="LE97">
        <v>2.395301E-2</v>
      </c>
      <c r="LF97">
        <v>0.86016060000000005</v>
      </c>
      <c r="LG97">
        <v>18.795390000000001</v>
      </c>
      <c r="LH97" s="1">
        <v>9.5432439999999994E-5</v>
      </c>
      <c r="LI97">
        <v>2.3241580000000001E-2</v>
      </c>
      <c r="LJ97">
        <v>0.85965250000000004</v>
      </c>
      <c r="LK97">
        <v>19.604469999999999</v>
      </c>
      <c r="LL97" s="1">
        <v>9.3633400000000004E-5</v>
      </c>
      <c r="LM97">
        <v>2.2804410000000001E-2</v>
      </c>
      <c r="LN97">
        <v>0.85910799999999998</v>
      </c>
      <c r="LO97">
        <v>20.029669999999999</v>
      </c>
      <c r="LP97" s="1">
        <v>9.2507430000000003E-5</v>
      </c>
      <c r="LQ97">
        <v>2.253722E-2</v>
      </c>
      <c r="LR97">
        <v>0.85858559999999995</v>
      </c>
      <c r="LS97">
        <v>20.059819999999998</v>
      </c>
      <c r="LT97" s="1">
        <v>9.1222489999999995E-5</v>
      </c>
      <c r="LU97">
        <v>2.2238339999999999E-2</v>
      </c>
      <c r="LV97">
        <v>0.85811099999999996</v>
      </c>
      <c r="LW97">
        <v>20.56195</v>
      </c>
      <c r="LX97" s="1">
        <v>8.934647E-5</v>
      </c>
      <c r="LY97">
        <v>2.1796759999999998E-2</v>
      </c>
      <c r="LZ97">
        <v>0.8576916</v>
      </c>
      <c r="MA97">
        <v>20.516940000000002</v>
      </c>
      <c r="MB97" s="1">
        <v>8.6937529999999994E-5</v>
      </c>
      <c r="MC97">
        <v>2.122243E-2</v>
      </c>
      <c r="MD97">
        <v>0.85740170000000004</v>
      </c>
      <c r="ME97">
        <v>19.709520000000001</v>
      </c>
      <c r="MF97" s="1">
        <v>8.4210439999999999E-5</v>
      </c>
      <c r="MG97">
        <v>2.0563339999999999E-2</v>
      </c>
      <c r="MH97">
        <v>0.85718269999999996</v>
      </c>
      <c r="MI97">
        <v>19.331240000000001</v>
      </c>
      <c r="MJ97" s="1">
        <v>8.1235879999999998E-5</v>
      </c>
      <c r="MK97">
        <v>1.984493E-2</v>
      </c>
      <c r="ML97">
        <v>0.85704329999999995</v>
      </c>
      <c r="MM97">
        <v>19.721060000000001</v>
      </c>
      <c r="MN97" s="1">
        <v>7.7815359999999998E-5</v>
      </c>
      <c r="MO97">
        <v>1.9019029999999999E-2</v>
      </c>
      <c r="MP97">
        <v>0.85692299999999999</v>
      </c>
      <c r="MQ97">
        <v>21.05003</v>
      </c>
      <c r="MR97" s="1">
        <v>7.3726130000000001E-5</v>
      </c>
      <c r="MS97">
        <v>1.8029259999999998E-2</v>
      </c>
      <c r="MT97">
        <v>0.85687239999999998</v>
      </c>
      <c r="MU97">
        <v>21.904979999999998</v>
      </c>
      <c r="MV97" s="1">
        <v>6.9324509999999997E-5</v>
      </c>
      <c r="MW97">
        <v>1.6953759999999998E-2</v>
      </c>
      <c r="MX97">
        <v>0.85677190000000003</v>
      </c>
      <c r="MY97">
        <v>22.071819999999999</v>
      </c>
      <c r="MZ97" s="1">
        <v>6.5242729999999993E-5</v>
      </c>
      <c r="NA97">
        <v>1.5954010000000001E-2</v>
      </c>
      <c r="NB97">
        <v>0.85653959999999996</v>
      </c>
      <c r="NC97">
        <v>22.25525</v>
      </c>
      <c r="ND97" s="1">
        <v>6.1820669999999994E-5</v>
      </c>
      <c r="NE97" s="1">
        <v>1.511476E-2</v>
      </c>
      <c r="NF97">
        <v>0.85618629999999996</v>
      </c>
      <c r="NG97">
        <v>21.934049999999999</v>
      </c>
      <c r="NH97" s="1">
        <v>5.8992720000000003E-5</v>
      </c>
      <c r="NI97" s="1">
        <v>1.44236E-2</v>
      </c>
      <c r="NJ97">
        <v>0.85559870000000005</v>
      </c>
      <c r="NK97">
        <v>21.26003</v>
      </c>
      <c r="NL97" s="1">
        <v>5.658276E-5</v>
      </c>
      <c r="NM97" s="1">
        <v>1.3837530000000001E-2</v>
      </c>
      <c r="NN97">
        <v>0.85480239999999996</v>
      </c>
      <c r="NO97">
        <v>20.729320000000001</v>
      </c>
      <c r="NP97" s="1">
        <v>5.4587179999999997E-5</v>
      </c>
      <c r="NQ97" s="1">
        <v>1.3352910000000001E-2</v>
      </c>
      <c r="NR97">
        <v>0.85388649999999999</v>
      </c>
      <c r="NS97">
        <v>20.290520000000001</v>
      </c>
      <c r="NT97" s="1">
        <v>5.3414719999999997E-5</v>
      </c>
      <c r="NU97" s="1">
        <v>1.3065439999999999E-2</v>
      </c>
      <c r="NV97">
        <v>0.85285200000000005</v>
      </c>
      <c r="NW97">
        <v>20.418320000000001</v>
      </c>
      <c r="NX97" s="1">
        <v>5.3435549999999997E-5</v>
      </c>
      <c r="NY97" s="1">
        <v>1.306978E-2</v>
      </c>
      <c r="NZ97">
        <v>0.8517574</v>
      </c>
      <c r="OA97">
        <v>21.148240000000001</v>
      </c>
      <c r="OB97" s="1">
        <v>5.4170469999999997E-5</v>
      </c>
      <c r="OC97">
        <v>1.3258600000000001E-2</v>
      </c>
      <c r="OD97">
        <v>0.85068350000000004</v>
      </c>
      <c r="OE97">
        <v>21.135059999999999</v>
      </c>
      <c r="OF97" s="1">
        <v>5.4705060000000003E-5</v>
      </c>
      <c r="OG97">
        <v>1.340539E-2</v>
      </c>
      <c r="OH97">
        <v>0.84969039999999996</v>
      </c>
      <c r="OI97">
        <v>20.838049999999999</v>
      </c>
      <c r="OJ97" s="1">
        <v>5.4504150000000002E-5</v>
      </c>
      <c r="OK97" s="1">
        <v>1.3373400000000001E-2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1.259436</v>
      </c>
      <c r="G98">
        <v>18.453869999999998</v>
      </c>
      <c r="H98">
        <v>0</v>
      </c>
      <c r="I98">
        <v>0</v>
      </c>
      <c r="J98">
        <v>1.257528</v>
      </c>
      <c r="K98">
        <v>17.971039999999999</v>
      </c>
      <c r="L98" s="1">
        <v>1.4308050000000001E-26</v>
      </c>
      <c r="M98" s="1">
        <v>3.2911589999999999E-24</v>
      </c>
      <c r="N98">
        <v>1.255663</v>
      </c>
      <c r="O98">
        <v>17.686430000000001</v>
      </c>
      <c r="P98" s="1">
        <v>3.812501E-14</v>
      </c>
      <c r="Q98" s="1">
        <v>8.8168389999999992E-12</v>
      </c>
      <c r="R98">
        <v>1.2538720000000001</v>
      </c>
      <c r="S98">
        <v>17.30247</v>
      </c>
      <c r="T98" s="1">
        <v>6.3778439999999999E-4</v>
      </c>
      <c r="U98" s="1">
        <v>0.1028922</v>
      </c>
      <c r="V98">
        <v>1.252092</v>
      </c>
      <c r="W98">
        <v>17.12172</v>
      </c>
      <c r="X98" s="1">
        <v>1.8423229999999999</v>
      </c>
      <c r="Y98">
        <v>359.02699999999999</v>
      </c>
      <c r="Z98">
        <v>1.2503439999999999</v>
      </c>
      <c r="AA98">
        <v>17.112770000000001</v>
      </c>
      <c r="AB98">
        <v>48.429319999999997</v>
      </c>
      <c r="AC98">
        <v>10372.85</v>
      </c>
      <c r="AD98">
        <v>1.248553</v>
      </c>
      <c r="AE98">
        <v>17.065159999999999</v>
      </c>
      <c r="AF98">
        <v>131.88679999999999</v>
      </c>
      <c r="AG98">
        <v>30132.240000000002</v>
      </c>
      <c r="AH98">
        <v>1.2466710000000001</v>
      </c>
      <c r="AI98">
        <v>16.984950000000001</v>
      </c>
      <c r="AJ98">
        <v>88.815160000000006</v>
      </c>
      <c r="AK98">
        <v>21253.43</v>
      </c>
      <c r="AL98">
        <v>1.2445919999999999</v>
      </c>
      <c r="AM98">
        <v>17.280349999999999</v>
      </c>
      <c r="AN98">
        <v>23.948429999999998</v>
      </c>
      <c r="AO98">
        <v>5926.259</v>
      </c>
      <c r="AP98">
        <v>1.24186</v>
      </c>
      <c r="AQ98">
        <v>17.05941</v>
      </c>
      <c r="AR98">
        <v>3.588381</v>
      </c>
      <c r="AS98">
        <v>908.60019999999997</v>
      </c>
      <c r="AT98">
        <v>1.238302</v>
      </c>
      <c r="AU98">
        <v>16.755520000000001</v>
      </c>
      <c r="AV98">
        <v>0.42412109999999997</v>
      </c>
      <c r="AW98">
        <v>107.68259999999999</v>
      </c>
      <c r="AX98">
        <v>1.2338199999999999</v>
      </c>
      <c r="AY98">
        <v>16.552579999999999</v>
      </c>
      <c r="AZ98">
        <v>9.2709269999999996E-2</v>
      </c>
      <c r="BA98">
        <v>22.45279</v>
      </c>
      <c r="BB98">
        <v>1.228626</v>
      </c>
      <c r="BC98">
        <v>16.451709999999999</v>
      </c>
      <c r="BD98">
        <v>6.3513730000000004E-2</v>
      </c>
      <c r="BE98">
        <v>14.90836</v>
      </c>
      <c r="BF98">
        <v>1.2228920000000001</v>
      </c>
      <c r="BG98">
        <v>16.54468</v>
      </c>
      <c r="BH98">
        <v>6.5849179999999993E-2</v>
      </c>
      <c r="BI98">
        <v>15.408340000000001</v>
      </c>
      <c r="BJ98">
        <v>1.216702</v>
      </c>
      <c r="BK98">
        <v>16.769919999999999</v>
      </c>
      <c r="BL98" s="1">
        <v>7.1458789999999994E-2</v>
      </c>
      <c r="BM98">
        <v>16.820260000000001</v>
      </c>
      <c r="BN98">
        <v>1.21025</v>
      </c>
      <c r="BO98">
        <v>17.277270000000001</v>
      </c>
      <c r="BP98" s="1">
        <v>7.2323009999999993E-2</v>
      </c>
      <c r="BQ98">
        <v>17.161860000000001</v>
      </c>
      <c r="BR98">
        <v>1.203568</v>
      </c>
      <c r="BS98">
        <v>17.76023</v>
      </c>
      <c r="BT98" s="1">
        <v>6.8453070000000005E-2</v>
      </c>
      <c r="BU98">
        <v>16.368639999999999</v>
      </c>
      <c r="BV98">
        <v>1.1968799999999999</v>
      </c>
      <c r="BW98">
        <v>18.049389999999999</v>
      </c>
      <c r="BX98" s="1">
        <v>6.220527E-2</v>
      </c>
      <c r="BY98">
        <v>14.97443</v>
      </c>
      <c r="BZ98">
        <v>1.1902820000000001</v>
      </c>
      <c r="CA98">
        <v>18.086569999999998</v>
      </c>
      <c r="CB98" s="1">
        <v>5.5491079999999998E-2</v>
      </c>
      <c r="CC98">
        <v>13.43918</v>
      </c>
      <c r="CD98">
        <v>1.183465</v>
      </c>
      <c r="CE98">
        <v>17.69604</v>
      </c>
      <c r="CF98" s="1">
        <v>4.9053369999999999E-2</v>
      </c>
      <c r="CG98">
        <v>11.95093</v>
      </c>
      <c r="CH98">
        <v>1.1764589999999999</v>
      </c>
      <c r="CI98">
        <v>17.425360000000001</v>
      </c>
      <c r="CJ98" s="1">
        <v>4.3180730000000001E-2</v>
      </c>
      <c r="CK98">
        <v>10.582739999999999</v>
      </c>
      <c r="CL98">
        <v>1.1691800000000001</v>
      </c>
      <c r="CM98">
        <v>17.4283</v>
      </c>
      <c r="CN98">
        <v>3.7949530000000002E-2</v>
      </c>
      <c r="CO98">
        <v>9.3552879999999998</v>
      </c>
      <c r="CP98">
        <v>1.161921</v>
      </c>
      <c r="CQ98">
        <v>17.419440000000002</v>
      </c>
      <c r="CR98" s="1">
        <v>3.3382490000000001E-2</v>
      </c>
      <c r="CS98">
        <v>8.2758120000000002</v>
      </c>
      <c r="CT98">
        <v>1.1542939999999999</v>
      </c>
      <c r="CU98">
        <v>17.828720000000001</v>
      </c>
      <c r="CV98" s="1">
        <v>2.946348E-2</v>
      </c>
      <c r="CW98">
        <v>7.3453739999999996</v>
      </c>
      <c r="CX98">
        <v>1.1465970000000001</v>
      </c>
      <c r="CY98">
        <v>18.366900000000001</v>
      </c>
      <c r="CZ98" s="1">
        <v>2.5998210000000001E-2</v>
      </c>
      <c r="DA98">
        <v>6.5200300000000002</v>
      </c>
      <c r="DB98">
        <v>1.139548</v>
      </c>
      <c r="DC98">
        <v>18.355820000000001</v>
      </c>
      <c r="DD98" s="1">
        <v>2.2824489999999999E-2</v>
      </c>
      <c r="DE98">
        <v>5.7563009999999997</v>
      </c>
      <c r="DF98">
        <v>1.132606</v>
      </c>
      <c r="DG98">
        <v>18.06119</v>
      </c>
      <c r="DH98" s="1">
        <v>1.9943309999999999E-2</v>
      </c>
      <c r="DI98">
        <v>5.0567690000000001</v>
      </c>
      <c r="DJ98">
        <v>1.1256269999999999</v>
      </c>
      <c r="DK98">
        <v>17.486719999999998</v>
      </c>
      <c r="DL98" s="1">
        <v>1.738667E-2</v>
      </c>
      <c r="DM98">
        <v>4.4324669999999999</v>
      </c>
      <c r="DN98">
        <v>1.1186</v>
      </c>
      <c r="DO98">
        <v>17.14828</v>
      </c>
      <c r="DP98" s="1">
        <v>1.5153379999999999E-2</v>
      </c>
      <c r="DQ98">
        <v>3.8840880000000002</v>
      </c>
      <c r="DR98">
        <v>1.1117269999999999</v>
      </c>
      <c r="DS98">
        <v>17.109480000000001</v>
      </c>
      <c r="DT98" s="1">
        <v>1.319709E-2</v>
      </c>
      <c r="DU98">
        <v>3.4000180000000002</v>
      </c>
      <c r="DV98">
        <v>1.10467</v>
      </c>
      <c r="DW98">
        <v>17.030889999999999</v>
      </c>
      <c r="DX98" s="1">
        <v>1.147491E-2</v>
      </c>
      <c r="DY98">
        <v>2.971781</v>
      </c>
      <c r="DZ98">
        <v>1.0974360000000001</v>
      </c>
      <c r="EA98">
        <v>17.541869999999999</v>
      </c>
      <c r="EB98" s="1">
        <v>9.9750299999999993E-3</v>
      </c>
      <c r="EC98">
        <v>2.596692</v>
      </c>
      <c r="ED98">
        <v>1.090295</v>
      </c>
      <c r="EE98">
        <v>18.230879999999999</v>
      </c>
      <c r="EF98" s="1">
        <v>8.6812390000000003E-3</v>
      </c>
      <c r="EG98">
        <v>2.2713410000000001</v>
      </c>
      <c r="EH98">
        <v>1.084214</v>
      </c>
      <c r="EI98">
        <v>18.748010000000001</v>
      </c>
      <c r="EJ98" s="1">
        <v>7.5581800000000003E-3</v>
      </c>
      <c r="EK98">
        <v>1.986445</v>
      </c>
      <c r="EL98">
        <v>1.078533</v>
      </c>
      <c r="EM98">
        <v>18.868849999999998</v>
      </c>
      <c r="EN98" s="1">
        <v>6.5718119999999998E-3</v>
      </c>
      <c r="EO98">
        <v>1.734173</v>
      </c>
      <c r="EP98">
        <v>1.074092</v>
      </c>
      <c r="EQ98">
        <v>18.350619999999999</v>
      </c>
      <c r="ER98" s="1">
        <v>5.7058380000000004E-3</v>
      </c>
      <c r="ES98">
        <v>1.509692</v>
      </c>
      <c r="ET98">
        <v>1.0707850000000001</v>
      </c>
      <c r="EU98">
        <v>17.748819999999998</v>
      </c>
      <c r="EV98" s="1">
        <v>4.9432540000000002E-3</v>
      </c>
      <c r="EW98">
        <v>1.3096030000000001</v>
      </c>
      <c r="EX98">
        <v>1.068505</v>
      </c>
      <c r="EY98">
        <v>17.632670000000001</v>
      </c>
      <c r="EZ98" s="1">
        <v>4.2534679999999998E-3</v>
      </c>
      <c r="FA98">
        <v>1.1273599999999999</v>
      </c>
      <c r="FB98">
        <v>1.067002</v>
      </c>
      <c r="FC98">
        <v>17.90915</v>
      </c>
      <c r="FD98" s="1">
        <v>3.5612270000000001E-3</v>
      </c>
      <c r="FE98">
        <v>0.9445479</v>
      </c>
      <c r="FF98">
        <v>1.06619</v>
      </c>
      <c r="FG98">
        <v>19.029720000000001</v>
      </c>
      <c r="FH98" s="1">
        <v>2.8076939999999999E-3</v>
      </c>
      <c r="FI98">
        <v>0.74568270000000003</v>
      </c>
      <c r="FJ98">
        <v>1.0657989999999999</v>
      </c>
      <c r="FK98">
        <v>19.713619999999999</v>
      </c>
      <c r="FL98" s="1">
        <v>2.055318E-3</v>
      </c>
      <c r="FM98">
        <v>0.54625509999999999</v>
      </c>
      <c r="FN98">
        <v>1.0656000000000001</v>
      </c>
      <c r="FO98">
        <v>19.80592</v>
      </c>
      <c r="FP98" s="1">
        <v>1.4306779999999999E-3</v>
      </c>
      <c r="FQ98">
        <v>0.37971120000000003</v>
      </c>
      <c r="FR98">
        <v>1.0655669999999999</v>
      </c>
      <c r="FS98">
        <v>19.770669999999999</v>
      </c>
      <c r="FT98" s="1">
        <v>9.9688279999999999E-4</v>
      </c>
      <c r="FU98">
        <v>0.26338600000000001</v>
      </c>
      <c r="FV98">
        <v>1.0655509999999999</v>
      </c>
      <c r="FW98">
        <v>19.53321</v>
      </c>
      <c r="FX98" s="1">
        <v>7.3132190000000004E-4</v>
      </c>
      <c r="FY98">
        <v>0.19194330000000001</v>
      </c>
      <c r="FZ98">
        <v>1.0655239999999999</v>
      </c>
      <c r="GA98">
        <v>19.02882</v>
      </c>
      <c r="GB98" s="1">
        <v>5.7839190000000002E-4</v>
      </c>
      <c r="GC98">
        <v>0.15073020000000001</v>
      </c>
      <c r="GD98">
        <v>1.065545</v>
      </c>
      <c r="GE98">
        <v>18.599340000000002</v>
      </c>
      <c r="GF98" s="1">
        <v>4.8986980000000004E-4</v>
      </c>
      <c r="GG98">
        <v>0.12684980000000001</v>
      </c>
      <c r="GH98">
        <v>1.065572</v>
      </c>
      <c r="GI98">
        <v>18.51324</v>
      </c>
      <c r="GJ98" s="1">
        <v>4.3545509999999999E-4</v>
      </c>
      <c r="GK98">
        <v>0.1121437</v>
      </c>
      <c r="GL98">
        <v>1.0655520000000001</v>
      </c>
      <c r="GM98">
        <v>19.506810000000002</v>
      </c>
      <c r="GN98" s="1">
        <v>3.9863939999999998E-4</v>
      </c>
      <c r="GO98">
        <v>0.102185</v>
      </c>
      <c r="GP98">
        <v>1.0655410000000001</v>
      </c>
      <c r="GQ98">
        <v>20.283339999999999</v>
      </c>
      <c r="GR98" s="1">
        <v>3.71126E-4</v>
      </c>
      <c r="GS98">
        <v>9.4736029999999999E-2</v>
      </c>
      <c r="GT98">
        <v>1.065553</v>
      </c>
      <c r="GU98">
        <v>20.376059999999999</v>
      </c>
      <c r="GV98" s="1">
        <v>3.4882990000000003E-4</v>
      </c>
      <c r="GW98">
        <v>8.8701390000000005E-2</v>
      </c>
      <c r="GX98">
        <v>1.065531</v>
      </c>
      <c r="GY98">
        <v>20.328420000000001</v>
      </c>
      <c r="GZ98" s="1">
        <v>3.2955499999999998E-4</v>
      </c>
      <c r="HA98">
        <v>8.3510780000000007E-2</v>
      </c>
      <c r="HB98">
        <v>1.0655650000000001</v>
      </c>
      <c r="HC98">
        <v>19.79561</v>
      </c>
      <c r="HD98" s="1">
        <v>3.12128E-4</v>
      </c>
      <c r="HE98">
        <v>7.8869969999999998E-2</v>
      </c>
      <c r="HF98">
        <v>1.065526</v>
      </c>
      <c r="HG98">
        <v>18.977329999999998</v>
      </c>
      <c r="HH98" s="1">
        <v>2.9610040000000002E-4</v>
      </c>
      <c r="HI98">
        <v>7.4631180000000005E-2</v>
      </c>
      <c r="HJ98">
        <v>1.0655619999999999</v>
      </c>
      <c r="HK98">
        <v>18.68507</v>
      </c>
      <c r="HL98" s="1">
        <v>2.8121210000000001E-4</v>
      </c>
      <c r="HM98">
        <v>7.0720989999999997E-2</v>
      </c>
      <c r="HN98">
        <v>1.0655570000000001</v>
      </c>
      <c r="HO98">
        <v>18.71912</v>
      </c>
      <c r="HP98" s="1">
        <v>2.673331E-4</v>
      </c>
      <c r="HQ98">
        <v>6.710853E-2</v>
      </c>
      <c r="HR98">
        <v>1.0655570000000001</v>
      </c>
      <c r="HS98">
        <v>19.617429999999999</v>
      </c>
      <c r="HT98" s="1">
        <v>2.5438199999999999E-4</v>
      </c>
      <c r="HU98">
        <v>6.376337E-2</v>
      </c>
      <c r="HV98">
        <v>1.065561</v>
      </c>
      <c r="HW98">
        <v>20.560400000000001</v>
      </c>
      <c r="HX98" s="1">
        <v>2.4228729999999999E-4</v>
      </c>
      <c r="HY98">
        <v>6.0655830000000001E-2</v>
      </c>
      <c r="HZ98">
        <v>1.065553</v>
      </c>
      <c r="IA98">
        <v>20.88533</v>
      </c>
      <c r="IB98" s="1">
        <v>2.3093000000000001E-4</v>
      </c>
      <c r="IC98">
        <v>5.7758549999999999E-2</v>
      </c>
      <c r="ID98">
        <v>1.065563</v>
      </c>
      <c r="IE98">
        <v>20.883310000000002</v>
      </c>
      <c r="IF98" s="1">
        <v>2.2017329999999999E-4</v>
      </c>
      <c r="IG98">
        <v>5.5025579999999998E-2</v>
      </c>
      <c r="IH98">
        <v>1.0655539999999999</v>
      </c>
      <c r="II98">
        <v>20.27552</v>
      </c>
      <c r="IJ98" s="1">
        <v>2.0996219999999999E-4</v>
      </c>
      <c r="IK98">
        <v>5.2444930000000001E-2</v>
      </c>
      <c r="IL98">
        <v>1.0655559999999999</v>
      </c>
      <c r="IM98">
        <v>19.440930000000002</v>
      </c>
      <c r="IN98" s="1">
        <v>2.0035269999999999E-4</v>
      </c>
      <c r="IO98">
        <v>5.0022650000000002E-2</v>
      </c>
      <c r="IP98">
        <v>1.0655600000000001</v>
      </c>
      <c r="IQ98">
        <v>18.95776</v>
      </c>
      <c r="IR98" s="1">
        <v>1.9135960000000001E-4</v>
      </c>
      <c r="IS98">
        <v>4.7762800000000001E-2</v>
      </c>
      <c r="IT98">
        <v>1.065555</v>
      </c>
      <c r="IU98">
        <v>18.737279999999998</v>
      </c>
      <c r="IV98" s="1">
        <v>1.829267E-4</v>
      </c>
      <c r="IW98">
        <v>4.5646319999999997E-2</v>
      </c>
      <c r="IX98">
        <v>1.0655129999999999</v>
      </c>
      <c r="IY98">
        <v>19.281559999999999</v>
      </c>
      <c r="IZ98" s="1">
        <v>1.7491420000000001E-4</v>
      </c>
      <c r="JA98">
        <v>4.3638530000000002E-2</v>
      </c>
      <c r="JB98">
        <v>1.0655699999999999</v>
      </c>
      <c r="JC98">
        <v>19.55462</v>
      </c>
      <c r="JD98" s="1">
        <v>1.6733610000000001E-4</v>
      </c>
      <c r="JE98">
        <v>4.1743269999999999E-2</v>
      </c>
      <c r="JF98">
        <v>1.065561</v>
      </c>
      <c r="JG98">
        <v>19.577110000000001</v>
      </c>
      <c r="JH98" s="1">
        <v>1.6019419999999999E-4</v>
      </c>
      <c r="JI98">
        <v>3.995721E-2</v>
      </c>
      <c r="JJ98">
        <v>1.0655190000000001</v>
      </c>
      <c r="JK98">
        <v>19.274529999999999</v>
      </c>
      <c r="JL98" s="1">
        <v>1.5344539999999999E-4</v>
      </c>
      <c r="JM98">
        <v>3.8272180000000003E-2</v>
      </c>
      <c r="JN98">
        <v>1.0655619999999999</v>
      </c>
      <c r="JO98">
        <v>18.732769999999999</v>
      </c>
      <c r="JP98" s="1">
        <v>1.4706769999999999E-4</v>
      </c>
      <c r="JQ98">
        <v>3.6681110000000003E-2</v>
      </c>
      <c r="JR98">
        <v>1.065547</v>
      </c>
      <c r="JS98">
        <v>18.469799999999999</v>
      </c>
      <c r="JT98" s="1">
        <v>1.4101590000000001E-4</v>
      </c>
      <c r="JU98">
        <v>3.5170920000000001E-2</v>
      </c>
      <c r="JV98">
        <v>1.065517</v>
      </c>
      <c r="JW98">
        <v>18.199459999999998</v>
      </c>
      <c r="JX98" s="1">
        <v>1.3526780000000001E-4</v>
      </c>
      <c r="JY98">
        <v>3.3736210000000003E-2</v>
      </c>
      <c r="JZ98">
        <v>1.065563</v>
      </c>
      <c r="KA98">
        <v>18.027539999999998</v>
      </c>
      <c r="KB98" s="1">
        <v>1.2980319999999999E-4</v>
      </c>
      <c r="KC98">
        <v>3.2368719999999997E-2</v>
      </c>
      <c r="KD98">
        <v>1.0655129999999999</v>
      </c>
      <c r="KE98">
        <v>18.778970000000001</v>
      </c>
      <c r="KF98" s="1">
        <v>1.2463360000000001E-4</v>
      </c>
      <c r="KG98">
        <v>3.1079140000000002E-2</v>
      </c>
      <c r="KH98">
        <v>1.0655399999999999</v>
      </c>
      <c r="KI98">
        <v>19.389320000000001</v>
      </c>
      <c r="KJ98" s="1">
        <v>1.197377E-4</v>
      </c>
      <c r="KK98">
        <v>2.985786E-2</v>
      </c>
      <c r="KL98">
        <v>1.065515</v>
      </c>
      <c r="KM98">
        <v>19.597249999999999</v>
      </c>
      <c r="KN98" s="1">
        <v>1.150806E-4</v>
      </c>
      <c r="KO98">
        <v>2.869733E-2</v>
      </c>
      <c r="KP98">
        <v>1.0654619999999999</v>
      </c>
      <c r="KQ98">
        <v>19.859670000000001</v>
      </c>
      <c r="KR98" s="1">
        <v>1.106482E-4</v>
      </c>
      <c r="KS98">
        <v>2.7593690000000001E-2</v>
      </c>
      <c r="KT98">
        <v>1.0653220000000001</v>
      </c>
      <c r="KU98">
        <v>19.62397</v>
      </c>
      <c r="KV98" s="1">
        <v>1.0640980000000001E-4</v>
      </c>
      <c r="KW98">
        <v>2.6540669999999999E-2</v>
      </c>
      <c r="KX98">
        <v>1.0651280000000001</v>
      </c>
      <c r="KY98">
        <v>19.137779999999999</v>
      </c>
      <c r="KZ98" s="1">
        <v>1.0237380000000001E-4</v>
      </c>
      <c r="LA98">
        <v>2.5537890000000001E-2</v>
      </c>
      <c r="LB98">
        <v>1.064934</v>
      </c>
      <c r="LC98">
        <v>18.90831</v>
      </c>
      <c r="LD98" s="1">
        <v>9.8631759999999997E-5</v>
      </c>
      <c r="LE98">
        <v>2.460737E-2</v>
      </c>
      <c r="LF98">
        <v>1.0646359999999999</v>
      </c>
      <c r="LG98">
        <v>18.830680000000001</v>
      </c>
      <c r="LH98" s="1">
        <v>9.5628820000000003E-5</v>
      </c>
      <c r="LI98">
        <v>2.3854170000000001E-2</v>
      </c>
      <c r="LJ98">
        <v>1.0643940000000001</v>
      </c>
      <c r="LK98">
        <v>19.64461</v>
      </c>
      <c r="LL98" s="1">
        <v>9.3742290000000005E-5</v>
      </c>
      <c r="LM98">
        <v>2.337964E-2</v>
      </c>
      <c r="LN98">
        <v>1.0640590000000001</v>
      </c>
      <c r="LO98">
        <v>20.118200000000002</v>
      </c>
      <c r="LP98" s="1">
        <v>9.2592480000000004E-5</v>
      </c>
      <c r="LQ98">
        <v>2.3094659999999999E-2</v>
      </c>
      <c r="LR98">
        <v>1.0637749999999999</v>
      </c>
      <c r="LS98">
        <v>20.16029</v>
      </c>
      <c r="LT98" s="1">
        <v>9.1342950000000006E-5</v>
      </c>
      <c r="LU98">
        <v>2.279436E-2</v>
      </c>
      <c r="LV98">
        <v>1.063515</v>
      </c>
      <c r="LW98">
        <v>20.644130000000001</v>
      </c>
      <c r="LX98" s="1">
        <v>8.9517180000000003E-5</v>
      </c>
      <c r="LY98">
        <v>2.2353149999999999E-2</v>
      </c>
      <c r="LZ98">
        <v>1.063318</v>
      </c>
      <c r="MA98">
        <v>20.603809999999999</v>
      </c>
      <c r="MB98" s="1">
        <v>8.7145950000000005E-5</v>
      </c>
      <c r="MC98">
        <v>2.1772920000000001E-2</v>
      </c>
      <c r="MD98">
        <v>1.06321</v>
      </c>
      <c r="ME98">
        <v>19.77608</v>
      </c>
      <c r="MF98" s="1">
        <v>8.4440440000000002E-5</v>
      </c>
      <c r="MG98">
        <v>2.1102719999999998E-2</v>
      </c>
      <c r="MH98">
        <v>1.063097</v>
      </c>
      <c r="MI98">
        <v>19.344639999999998</v>
      </c>
      <c r="MJ98" s="1">
        <v>8.1488560000000002E-5</v>
      </c>
      <c r="MK98">
        <v>2.0372189999999998E-2</v>
      </c>
      <c r="ML98">
        <v>1.0630740000000001</v>
      </c>
      <c r="MM98">
        <v>19.719919999999998</v>
      </c>
      <c r="MN98" s="1">
        <v>7.8116860000000001E-5</v>
      </c>
      <c r="MO98">
        <v>1.9538659999999999E-2</v>
      </c>
      <c r="MP98">
        <v>1.063037</v>
      </c>
      <c r="MQ98">
        <v>21.058039999999998</v>
      </c>
      <c r="MR98" s="1">
        <v>7.4078910000000001E-5</v>
      </c>
      <c r="MS98">
        <v>1.853927E-2</v>
      </c>
      <c r="MT98">
        <v>1.063043</v>
      </c>
      <c r="MU98">
        <v>21.972809999999999</v>
      </c>
      <c r="MV98" s="1">
        <v>6.9681389999999999E-5</v>
      </c>
      <c r="MW98">
        <v>1.7440899999999999E-2</v>
      </c>
      <c r="MX98">
        <v>1.062994</v>
      </c>
      <c r="MY98">
        <v>22.157319999999999</v>
      </c>
      <c r="MZ98" s="1">
        <v>6.5554519999999999E-5</v>
      </c>
      <c r="NA98">
        <v>1.6405949999999999E-2</v>
      </c>
      <c r="NB98">
        <v>1.0628409999999999</v>
      </c>
      <c r="NC98">
        <v>22.32302</v>
      </c>
      <c r="ND98" s="1">
        <v>6.207668E-5</v>
      </c>
      <c r="NE98">
        <v>1.5531410000000001E-2</v>
      </c>
      <c r="NF98">
        <v>1.0625770000000001</v>
      </c>
      <c r="NG98">
        <v>22.007750000000001</v>
      </c>
      <c r="NH98" s="1">
        <v>5.9205829999999997E-5</v>
      </c>
      <c r="NI98" s="1">
        <v>1.481144E-2</v>
      </c>
      <c r="NJ98">
        <v>1.0622</v>
      </c>
      <c r="NK98">
        <v>21.330629999999999</v>
      </c>
      <c r="NL98" s="1">
        <v>5.676535E-5</v>
      </c>
      <c r="NM98" s="1">
        <v>1.420192E-2</v>
      </c>
      <c r="NN98">
        <v>1.061736</v>
      </c>
      <c r="NO98">
        <v>20.7897</v>
      </c>
      <c r="NP98" s="1">
        <v>5.4726579999999997E-5</v>
      </c>
      <c r="NQ98" s="1">
        <v>1.36925E-2</v>
      </c>
      <c r="NR98">
        <v>1.0611809999999999</v>
      </c>
      <c r="NS98">
        <v>20.341819999999998</v>
      </c>
      <c r="NT98" s="1">
        <v>5.3466140000000002E-5</v>
      </c>
      <c r="NU98" s="1">
        <v>1.337232E-2</v>
      </c>
      <c r="NV98">
        <v>1.0605709999999999</v>
      </c>
      <c r="NW98">
        <v>20.452670000000001</v>
      </c>
      <c r="NX98" s="1">
        <v>5.3393629999999999E-5</v>
      </c>
      <c r="NY98">
        <v>1.334719E-2</v>
      </c>
      <c r="NZ98">
        <v>1.0599769999999999</v>
      </c>
      <c r="OA98">
        <v>21.18431</v>
      </c>
      <c r="OB98" s="1">
        <v>5.4102089999999998E-5</v>
      </c>
      <c r="OC98" s="1">
        <v>1.3527819999999999E-2</v>
      </c>
      <c r="OD98">
        <v>1.0593699999999999</v>
      </c>
      <c r="OE98">
        <v>21.217310000000001</v>
      </c>
      <c r="OF98" s="1">
        <v>5.468041E-5</v>
      </c>
      <c r="OG98" s="1">
        <v>1.3684740000000001E-2</v>
      </c>
      <c r="OH98">
        <v>1.0588580000000001</v>
      </c>
      <c r="OI98">
        <v>20.91405</v>
      </c>
      <c r="OJ98" s="1">
        <v>5.4545210000000002E-5</v>
      </c>
      <c r="OK98">
        <v>1.36662E-2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1.0412920000000001</v>
      </c>
      <c r="G99">
        <v>18.538799999999998</v>
      </c>
      <c r="H99">
        <v>0</v>
      </c>
      <c r="I99">
        <v>0</v>
      </c>
      <c r="J99">
        <v>1.0393429999999999</v>
      </c>
      <c r="K99">
        <v>18.080909999999999</v>
      </c>
      <c r="L99" s="1">
        <v>2.2344849999999998E-27</v>
      </c>
      <c r="M99" s="1">
        <v>8.155992E-25</v>
      </c>
      <c r="N99">
        <v>1.0374719999999999</v>
      </c>
      <c r="O99">
        <v>17.75433</v>
      </c>
      <c r="P99" s="1">
        <v>6.351684E-15</v>
      </c>
      <c r="Q99" s="1">
        <v>2.3301439999999999E-12</v>
      </c>
      <c r="R99">
        <v>1.0356350000000001</v>
      </c>
      <c r="S99">
        <v>17.362189999999998</v>
      </c>
      <c r="T99" s="1">
        <v>2.5719170000000001E-4</v>
      </c>
      <c r="U99" s="1">
        <v>5.3412889999999998E-2</v>
      </c>
      <c r="V99">
        <v>1.0338830000000001</v>
      </c>
      <c r="W99">
        <v>17.138259999999999</v>
      </c>
      <c r="X99" s="1">
        <v>1.290775</v>
      </c>
      <c r="Y99">
        <v>348.5487</v>
      </c>
      <c r="Z99">
        <v>1.0320879999999999</v>
      </c>
      <c r="AA99">
        <v>17.12942</v>
      </c>
      <c r="AB99">
        <v>41.554369999999999</v>
      </c>
      <c r="AC99">
        <v>13115.89</v>
      </c>
      <c r="AD99">
        <v>1.030289</v>
      </c>
      <c r="AE99">
        <v>17.08427</v>
      </c>
      <c r="AF99">
        <v>128.86930000000001</v>
      </c>
      <c r="AG99">
        <v>45681.94</v>
      </c>
      <c r="AH99">
        <v>1.028446</v>
      </c>
      <c r="AI99">
        <v>17.023890000000002</v>
      </c>
      <c r="AJ99">
        <v>95.076149999999998</v>
      </c>
      <c r="AK99">
        <v>36816.54</v>
      </c>
      <c r="AL99">
        <v>1.0263720000000001</v>
      </c>
      <c r="AM99">
        <v>17.330729999999999</v>
      </c>
      <c r="AN99">
        <v>27.373169999999998</v>
      </c>
      <c r="AO99">
        <v>11327.88</v>
      </c>
      <c r="AP99">
        <v>1.02372</v>
      </c>
      <c r="AQ99">
        <v>17.151869999999999</v>
      </c>
      <c r="AR99">
        <v>4.2817550000000004</v>
      </c>
      <c r="AS99">
        <v>1856.02</v>
      </c>
      <c r="AT99">
        <v>1.020238</v>
      </c>
      <c r="AU99">
        <v>16.826180000000001</v>
      </c>
      <c r="AV99">
        <v>0.5073027</v>
      </c>
      <c r="AW99">
        <v>222.29660000000001</v>
      </c>
      <c r="AX99">
        <v>1.0159309999999999</v>
      </c>
      <c r="AY99">
        <v>16.595970000000001</v>
      </c>
      <c r="AZ99">
        <v>0.10046679999999999</v>
      </c>
      <c r="BA99">
        <v>40.393729999999998</v>
      </c>
      <c r="BB99">
        <v>1.0109330000000001</v>
      </c>
      <c r="BC99">
        <v>16.475619999999999</v>
      </c>
      <c r="BD99">
        <v>6.4009759999999999E-2</v>
      </c>
      <c r="BE99">
        <v>23.883299999999998</v>
      </c>
      <c r="BF99">
        <v>1.005406</v>
      </c>
      <c r="BG99">
        <v>16.56711</v>
      </c>
      <c r="BH99">
        <v>6.5351199999999998E-2</v>
      </c>
      <c r="BI99">
        <v>24.044250000000002</v>
      </c>
      <c r="BJ99">
        <v>0.99948329999999996</v>
      </c>
      <c r="BK99">
        <v>16.794139999999999</v>
      </c>
      <c r="BL99" s="1">
        <v>7.1083279999999999E-2</v>
      </c>
      <c r="BM99">
        <v>26.271319999999999</v>
      </c>
      <c r="BN99">
        <v>0.99337379999999997</v>
      </c>
      <c r="BO99">
        <v>17.31418</v>
      </c>
      <c r="BP99" s="1">
        <v>7.2403670000000003E-2</v>
      </c>
      <c r="BQ99">
        <v>27.011579999999999</v>
      </c>
      <c r="BR99">
        <v>0.98688909999999996</v>
      </c>
      <c r="BS99">
        <v>17.835979999999999</v>
      </c>
      <c r="BT99" s="1">
        <v>6.8844829999999996E-2</v>
      </c>
      <c r="BU99">
        <v>25.89377</v>
      </c>
      <c r="BV99">
        <v>0.98019849999999997</v>
      </c>
      <c r="BW99">
        <v>18.142959999999999</v>
      </c>
      <c r="BX99" s="1">
        <v>6.2714640000000002E-2</v>
      </c>
      <c r="BY99">
        <v>23.745979999999999</v>
      </c>
      <c r="BZ99">
        <v>0.97353020000000001</v>
      </c>
      <c r="CA99">
        <v>18.17399</v>
      </c>
      <c r="CB99" s="1">
        <v>5.6012380000000001E-2</v>
      </c>
      <c r="CC99">
        <v>21.329029999999999</v>
      </c>
      <c r="CD99">
        <v>0.96665190000000001</v>
      </c>
      <c r="CE99">
        <v>17.763290000000001</v>
      </c>
      <c r="CF99">
        <v>4.9541460000000002E-2</v>
      </c>
      <c r="CG99">
        <v>18.96172</v>
      </c>
      <c r="CH99">
        <v>0.95973189999999997</v>
      </c>
      <c r="CI99">
        <v>17.451589999999999</v>
      </c>
      <c r="CJ99" s="1">
        <v>4.3624959999999997E-2</v>
      </c>
      <c r="CK99">
        <v>16.77814</v>
      </c>
      <c r="CL99">
        <v>0.95256949999999996</v>
      </c>
      <c r="CM99">
        <v>17.44331</v>
      </c>
      <c r="CN99" s="1">
        <v>3.834365E-2</v>
      </c>
      <c r="CO99">
        <v>14.81413</v>
      </c>
      <c r="CP99">
        <v>0.94560290000000002</v>
      </c>
      <c r="CQ99">
        <v>17.447009999999999</v>
      </c>
      <c r="CR99" s="1">
        <v>3.3726140000000002E-2</v>
      </c>
      <c r="CS99">
        <v>13.081519999999999</v>
      </c>
      <c r="CT99">
        <v>0.93839309999999998</v>
      </c>
      <c r="CU99">
        <v>17.866129999999998</v>
      </c>
      <c r="CV99" s="1">
        <v>2.9759899999999999E-2</v>
      </c>
      <c r="CW99">
        <v>11.58629</v>
      </c>
      <c r="CX99">
        <v>0.93124549999999995</v>
      </c>
      <c r="CY99">
        <v>18.444800000000001</v>
      </c>
      <c r="CZ99" s="1">
        <v>2.6268710000000001E-2</v>
      </c>
      <c r="DA99">
        <v>10.26843</v>
      </c>
      <c r="DB99">
        <v>0.92413089999999998</v>
      </c>
      <c r="DC99">
        <v>18.477869999999999</v>
      </c>
      <c r="DD99" s="1">
        <v>2.30771E-2</v>
      </c>
      <c r="DE99">
        <v>9.0609680000000008</v>
      </c>
      <c r="DF99">
        <v>0.91685779999999995</v>
      </c>
      <c r="DG99">
        <v>18.180260000000001</v>
      </c>
      <c r="DH99" s="1">
        <v>2.0171499999999998E-2</v>
      </c>
      <c r="DI99">
        <v>7.9592770000000002</v>
      </c>
      <c r="DJ99">
        <v>0.90924850000000002</v>
      </c>
      <c r="DK99">
        <v>17.583349999999999</v>
      </c>
      <c r="DL99" s="1">
        <v>1.7589199999999999E-2</v>
      </c>
      <c r="DM99">
        <v>6.9749549999999996</v>
      </c>
      <c r="DN99">
        <v>0.90164880000000003</v>
      </c>
      <c r="DO99">
        <v>17.199639999999999</v>
      </c>
      <c r="DP99" s="1">
        <v>1.5331350000000001E-2</v>
      </c>
      <c r="DQ99">
        <v>6.1075819999999998</v>
      </c>
      <c r="DR99">
        <v>0.89434060000000004</v>
      </c>
      <c r="DS99">
        <v>17.128630000000001</v>
      </c>
      <c r="DT99" s="1">
        <v>1.335485E-2</v>
      </c>
      <c r="DU99">
        <v>5.3421589999999997</v>
      </c>
      <c r="DV99">
        <v>0.88697769999999998</v>
      </c>
      <c r="DW99">
        <v>17.048290000000001</v>
      </c>
      <c r="DX99" s="1">
        <v>1.161468E-2</v>
      </c>
      <c r="DY99">
        <v>4.6643569999999999</v>
      </c>
      <c r="DZ99">
        <v>0.87965910000000003</v>
      </c>
      <c r="EA99">
        <v>17.5442</v>
      </c>
      <c r="EB99" s="1">
        <v>1.009664E-2</v>
      </c>
      <c r="EC99">
        <v>4.0691839999999999</v>
      </c>
      <c r="ED99">
        <v>0.87232290000000001</v>
      </c>
      <c r="EE99">
        <v>18.275580000000001</v>
      </c>
      <c r="EF99" s="1">
        <v>8.7871809999999998E-3</v>
      </c>
      <c r="EG99">
        <v>3.5529470000000001</v>
      </c>
      <c r="EH99">
        <v>0.86513090000000004</v>
      </c>
      <c r="EI99">
        <v>18.830120000000001</v>
      </c>
      <c r="EJ99" s="1">
        <v>7.6518350000000001E-3</v>
      </c>
      <c r="EK99">
        <v>3.1050469999999999</v>
      </c>
      <c r="EL99">
        <v>0.85850689999999996</v>
      </c>
      <c r="EM99">
        <v>18.973299999999998</v>
      </c>
      <c r="EN99" s="1">
        <v>6.6554400000000003E-3</v>
      </c>
      <c r="EO99">
        <v>2.7098200000000001</v>
      </c>
      <c r="EP99">
        <v>0.85339739999999997</v>
      </c>
      <c r="EQ99">
        <v>18.454730000000001</v>
      </c>
      <c r="ER99" s="1">
        <v>5.7808440000000003E-3</v>
      </c>
      <c r="ES99">
        <v>2.3581970000000001</v>
      </c>
      <c r="ET99">
        <v>0.84960729999999995</v>
      </c>
      <c r="EU99">
        <v>17.805890000000002</v>
      </c>
      <c r="EV99" s="1">
        <v>5.0106940000000004E-3</v>
      </c>
      <c r="EW99">
        <v>2.0451860000000002</v>
      </c>
      <c r="EX99">
        <v>0.84694760000000002</v>
      </c>
      <c r="EY99">
        <v>17.648230000000002</v>
      </c>
      <c r="EZ99" s="1">
        <v>4.3172640000000003E-3</v>
      </c>
      <c r="FA99">
        <v>1.7621880000000001</v>
      </c>
      <c r="FB99">
        <v>0.84519310000000003</v>
      </c>
      <c r="FC99">
        <v>17.934660000000001</v>
      </c>
      <c r="FD99" s="1">
        <v>3.6293950000000001E-3</v>
      </c>
      <c r="FE99">
        <v>1.4832810000000001</v>
      </c>
      <c r="FF99">
        <v>0.84423539999999997</v>
      </c>
      <c r="FG99">
        <v>19.072559999999999</v>
      </c>
      <c r="FH99" s="1">
        <v>2.8815889999999999E-3</v>
      </c>
      <c r="FI99">
        <v>1.181495</v>
      </c>
      <c r="FJ99">
        <v>0.84379859999999995</v>
      </c>
      <c r="FK99">
        <v>19.810359999999999</v>
      </c>
      <c r="FL99" s="1">
        <v>2.1241680000000001E-3</v>
      </c>
      <c r="FM99">
        <v>0.87372510000000003</v>
      </c>
      <c r="FN99">
        <v>0.84353389999999995</v>
      </c>
      <c r="FO99">
        <v>19.90841</v>
      </c>
      <c r="FP99" s="1">
        <v>1.483383E-3</v>
      </c>
      <c r="FQ99">
        <v>0.61022100000000001</v>
      </c>
      <c r="FR99">
        <v>0.84345890000000001</v>
      </c>
      <c r="FS99">
        <v>19.845079999999999</v>
      </c>
      <c r="FT99" s="1">
        <v>1.0312570000000001E-3</v>
      </c>
      <c r="FU99">
        <v>0.42212680000000002</v>
      </c>
      <c r="FV99">
        <v>0.84344149999999996</v>
      </c>
      <c r="FW99">
        <v>19.594439999999999</v>
      </c>
      <c r="FX99" s="1">
        <v>7.5163659999999996E-4</v>
      </c>
      <c r="FY99">
        <v>0.30494500000000002</v>
      </c>
      <c r="FZ99">
        <v>0.84343319999999999</v>
      </c>
      <c r="GA99">
        <v>19.092400000000001</v>
      </c>
      <c r="GB99" s="1">
        <v>5.9005799999999997E-4</v>
      </c>
      <c r="GC99">
        <v>0.23700309999999999</v>
      </c>
      <c r="GD99">
        <v>0.84343590000000002</v>
      </c>
      <c r="GE99">
        <v>18.64997</v>
      </c>
      <c r="GF99" s="1">
        <v>4.9680380000000004E-4</v>
      </c>
      <c r="GG99">
        <v>0.19778899999999999</v>
      </c>
      <c r="GH99">
        <v>0.84346520000000003</v>
      </c>
      <c r="GI99">
        <v>18.561800000000002</v>
      </c>
      <c r="GJ99" s="1">
        <v>4.3993260000000002E-4</v>
      </c>
      <c r="GK99">
        <v>0.173902</v>
      </c>
      <c r="GL99">
        <v>0.8434545</v>
      </c>
      <c r="GM99">
        <v>19.54524</v>
      </c>
      <c r="GN99" s="1">
        <v>4.0183550000000003E-4</v>
      </c>
      <c r="GO99">
        <v>0.15794469999999999</v>
      </c>
      <c r="GP99">
        <v>0.84348049999999997</v>
      </c>
      <c r="GQ99">
        <v>20.384779999999999</v>
      </c>
      <c r="GR99" s="1">
        <v>3.7362700000000002E-4</v>
      </c>
      <c r="GS99">
        <v>0.14616419999999999</v>
      </c>
      <c r="GT99">
        <v>0.84344710000000001</v>
      </c>
      <c r="GU99">
        <v>20.52047</v>
      </c>
      <c r="GV99" s="1">
        <v>3.509249E-4</v>
      </c>
      <c r="GW99">
        <v>0.136711</v>
      </c>
      <c r="GX99">
        <v>0.84346560000000004</v>
      </c>
      <c r="GY99">
        <v>20.465409999999999</v>
      </c>
      <c r="GZ99" s="1">
        <v>3.314042E-4</v>
      </c>
      <c r="HA99">
        <v>0.12863540000000001</v>
      </c>
      <c r="HB99">
        <v>0.84346100000000002</v>
      </c>
      <c r="HC99">
        <v>19.91722</v>
      </c>
      <c r="HD99" s="1">
        <v>3.1380749999999999E-4</v>
      </c>
      <c r="HE99">
        <v>0.121448</v>
      </c>
      <c r="HF99">
        <v>0.84345130000000001</v>
      </c>
      <c r="HG99">
        <v>19.068149999999999</v>
      </c>
      <c r="HH99" s="1">
        <v>2.9764800000000002E-4</v>
      </c>
      <c r="HI99">
        <v>0.114893</v>
      </c>
      <c r="HJ99">
        <v>0.84344770000000002</v>
      </c>
      <c r="HK99">
        <v>18.720479999999998</v>
      </c>
      <c r="HL99" s="1">
        <v>2.8264190000000002E-4</v>
      </c>
      <c r="HM99">
        <v>0.1088542</v>
      </c>
      <c r="HN99">
        <v>0.8434798</v>
      </c>
      <c r="HO99">
        <v>18.75386</v>
      </c>
      <c r="HP99" s="1">
        <v>2.686605E-4</v>
      </c>
      <c r="HQ99">
        <v>0.1032769</v>
      </c>
      <c r="HR99">
        <v>0.84344260000000004</v>
      </c>
      <c r="HS99">
        <v>19.647300000000001</v>
      </c>
      <c r="HT99" s="1">
        <v>2.5561209999999998E-4</v>
      </c>
      <c r="HU99">
        <v>9.8111630000000005E-2</v>
      </c>
      <c r="HV99">
        <v>0.84345809999999999</v>
      </c>
      <c r="HW99">
        <v>20.642499999999998</v>
      </c>
      <c r="HX99" s="1">
        <v>2.434324E-4</v>
      </c>
      <c r="HY99">
        <v>9.3316510000000005E-2</v>
      </c>
      <c r="HZ99">
        <v>0.84343679999999999</v>
      </c>
      <c r="IA99">
        <v>21.01529</v>
      </c>
      <c r="IB99" s="1">
        <v>2.320031E-4</v>
      </c>
      <c r="IC99">
        <v>8.8848780000000002E-2</v>
      </c>
      <c r="ID99">
        <v>0.84348290000000004</v>
      </c>
      <c r="IE99">
        <v>21.01812</v>
      </c>
      <c r="IF99" s="1">
        <v>2.2119110000000001E-4</v>
      </c>
      <c r="IG99">
        <v>8.4641850000000005E-2</v>
      </c>
      <c r="IH99">
        <v>0.84344790000000003</v>
      </c>
      <c r="II99">
        <v>20.399360000000001</v>
      </c>
      <c r="IJ99" s="1">
        <v>2.1092250000000001E-4</v>
      </c>
      <c r="IK99">
        <v>8.0666559999999998E-2</v>
      </c>
      <c r="IL99">
        <v>0.84343829999999997</v>
      </c>
      <c r="IM99">
        <v>19.532789999999999</v>
      </c>
      <c r="IN99" s="1">
        <v>2.0124889999999999E-4</v>
      </c>
      <c r="IO99">
        <v>7.6930730000000003E-2</v>
      </c>
      <c r="IP99">
        <v>0.84348080000000003</v>
      </c>
      <c r="IQ99">
        <v>19.00413</v>
      </c>
      <c r="IR99" s="1">
        <v>1.921967E-4</v>
      </c>
      <c r="IS99">
        <v>7.3446739999999996E-2</v>
      </c>
      <c r="IT99">
        <v>0.84344859999999999</v>
      </c>
      <c r="IU99">
        <v>18.775759999999998</v>
      </c>
      <c r="IV99" s="1">
        <v>1.8371530000000001E-4</v>
      </c>
      <c r="IW99">
        <v>7.0183800000000005E-2</v>
      </c>
      <c r="IX99">
        <v>0.84347930000000004</v>
      </c>
      <c r="IY99">
        <v>19.313210000000002</v>
      </c>
      <c r="IZ99" s="1">
        <v>1.756614E-4</v>
      </c>
      <c r="JA99">
        <v>6.7092990000000005E-2</v>
      </c>
      <c r="JB99">
        <v>0.84345009999999998</v>
      </c>
      <c r="JC99">
        <v>19.625360000000001</v>
      </c>
      <c r="JD99" s="1">
        <v>1.6804E-4</v>
      </c>
      <c r="JE99">
        <v>6.4174759999999997E-2</v>
      </c>
      <c r="JF99">
        <v>0.84345079999999995</v>
      </c>
      <c r="JG99">
        <v>19.677240000000001</v>
      </c>
      <c r="JH99" s="1">
        <v>1.6085900000000001E-4</v>
      </c>
      <c r="JI99">
        <v>6.1423480000000003E-2</v>
      </c>
      <c r="JJ99">
        <v>0.84345230000000004</v>
      </c>
      <c r="JK99">
        <v>19.385680000000001</v>
      </c>
      <c r="JL99" s="1">
        <v>1.5407250000000001E-4</v>
      </c>
      <c r="JM99">
        <v>5.8827400000000002E-2</v>
      </c>
      <c r="JN99">
        <v>0.84344580000000002</v>
      </c>
      <c r="JO99">
        <v>18.85886</v>
      </c>
      <c r="JP99" s="1">
        <v>1.476599E-4</v>
      </c>
      <c r="JQ99">
        <v>5.6378060000000001E-2</v>
      </c>
      <c r="JR99">
        <v>0.8434739</v>
      </c>
      <c r="JS99">
        <v>18.573460000000001</v>
      </c>
      <c r="JT99" s="1">
        <v>1.415791E-4</v>
      </c>
      <c r="JU99">
        <v>5.4055520000000003E-2</v>
      </c>
      <c r="JV99">
        <v>0.84345079999999995</v>
      </c>
      <c r="JW99">
        <v>18.309830000000002</v>
      </c>
      <c r="JX99" s="1">
        <v>1.3580490000000001E-4</v>
      </c>
      <c r="JY99">
        <v>5.1847119999999997E-2</v>
      </c>
      <c r="JZ99">
        <v>0.84345270000000006</v>
      </c>
      <c r="KA99">
        <v>18.10782</v>
      </c>
      <c r="KB99" s="1">
        <v>1.303132E-4</v>
      </c>
      <c r="KC99">
        <v>4.9743490000000001E-2</v>
      </c>
      <c r="KD99">
        <v>0.84344520000000001</v>
      </c>
      <c r="KE99">
        <v>18.827290000000001</v>
      </c>
      <c r="KF99" s="1">
        <v>1.2511320000000001E-4</v>
      </c>
      <c r="KG99">
        <v>4.7755390000000002E-2</v>
      </c>
      <c r="KH99">
        <v>0.84347079999999997</v>
      </c>
      <c r="KI99">
        <v>19.445740000000001</v>
      </c>
      <c r="KJ99" s="1">
        <v>1.20195E-4</v>
      </c>
      <c r="KK99">
        <v>4.5877479999999998E-2</v>
      </c>
      <c r="KL99">
        <v>0.84344799999999998</v>
      </c>
      <c r="KM99">
        <v>19.67295</v>
      </c>
      <c r="KN99" s="1">
        <v>1.155141E-4</v>
      </c>
      <c r="KO99">
        <v>4.409105E-2</v>
      </c>
      <c r="KP99">
        <v>0.84336420000000001</v>
      </c>
      <c r="KQ99">
        <v>19.918990000000001</v>
      </c>
      <c r="KR99" s="1">
        <v>1.11061E-4</v>
      </c>
      <c r="KS99">
        <v>4.2393710000000001E-2</v>
      </c>
      <c r="KT99">
        <v>0.84323979999999998</v>
      </c>
      <c r="KU99">
        <v>19.692640000000001</v>
      </c>
      <c r="KV99" s="1">
        <v>1.068041E-4</v>
      </c>
      <c r="KW99">
        <v>4.0773539999999997E-2</v>
      </c>
      <c r="KX99">
        <v>0.84305819999999998</v>
      </c>
      <c r="KY99">
        <v>19.19069</v>
      </c>
      <c r="KZ99" s="1">
        <v>1.027473E-4</v>
      </c>
      <c r="LA99">
        <v>3.9228970000000002E-2</v>
      </c>
      <c r="LB99">
        <v>0.84282230000000002</v>
      </c>
      <c r="LC99">
        <v>18.938140000000001</v>
      </c>
      <c r="LD99" s="1">
        <v>9.8964559999999995E-5</v>
      </c>
      <c r="LE99">
        <v>3.7786439999999998E-2</v>
      </c>
      <c r="LF99">
        <v>0.84255930000000001</v>
      </c>
      <c r="LG99">
        <v>18.88139</v>
      </c>
      <c r="LH99" s="1">
        <v>9.5870679999999995E-5</v>
      </c>
      <c r="LI99">
        <v>3.6588030000000001E-2</v>
      </c>
      <c r="LJ99">
        <v>0.84222640000000004</v>
      </c>
      <c r="LK99">
        <v>19.70468</v>
      </c>
      <c r="LL99" s="1">
        <v>9.3877559999999994E-5</v>
      </c>
      <c r="LM99">
        <v>3.5805099999999999E-2</v>
      </c>
      <c r="LN99">
        <v>0.84194550000000001</v>
      </c>
      <c r="LO99">
        <v>20.241019999999999</v>
      </c>
      <c r="LP99" s="1">
        <v>9.2691660000000003E-5</v>
      </c>
      <c r="LQ99">
        <v>3.5345099999999997E-2</v>
      </c>
      <c r="LR99">
        <v>0.84165389999999995</v>
      </c>
      <c r="LS99">
        <v>20.314060000000001</v>
      </c>
      <c r="LT99" s="1">
        <v>9.1478160000000005E-5</v>
      </c>
      <c r="LU99">
        <v>3.4900399999999998E-2</v>
      </c>
      <c r="LV99">
        <v>0.84139569999999997</v>
      </c>
      <c r="LW99">
        <v>20.770779999999998</v>
      </c>
      <c r="LX99" s="1">
        <v>8.9711850000000001E-5</v>
      </c>
      <c r="LY99">
        <v>3.4255639999999997E-2</v>
      </c>
      <c r="LZ99">
        <v>0.84118800000000005</v>
      </c>
      <c r="MA99">
        <v>20.72955</v>
      </c>
      <c r="MB99" s="1">
        <v>8.7386170000000005E-5</v>
      </c>
      <c r="MC99">
        <v>3.3391879999999999E-2</v>
      </c>
      <c r="MD99">
        <v>0.84103119999999998</v>
      </c>
      <c r="ME99">
        <v>19.882760000000001</v>
      </c>
      <c r="MF99" s="1">
        <v>8.4706620000000001E-5</v>
      </c>
      <c r="MG99">
        <v>3.2380100000000002E-2</v>
      </c>
      <c r="MH99">
        <v>0.84092350000000005</v>
      </c>
      <c r="MI99">
        <v>19.369789999999998</v>
      </c>
      <c r="MJ99" s="1">
        <v>8.1780120000000001E-5</v>
      </c>
      <c r="MK99">
        <v>3.127564E-2</v>
      </c>
      <c r="ML99">
        <v>0.84089199999999997</v>
      </c>
      <c r="MM99">
        <v>19.720970000000001</v>
      </c>
      <c r="MN99" s="1">
        <v>7.8462009999999996E-5</v>
      </c>
      <c r="MO99">
        <v>3.0028579999999999E-2</v>
      </c>
      <c r="MP99">
        <v>0.84087529999999999</v>
      </c>
      <c r="MQ99">
        <v>21.071169999999999</v>
      </c>
      <c r="MR99" s="1">
        <v>7.4486999999999993E-5</v>
      </c>
      <c r="MS99">
        <v>2.8534540000000001E-2</v>
      </c>
      <c r="MT99">
        <v>0.84082520000000005</v>
      </c>
      <c r="MU99">
        <v>22.066770000000002</v>
      </c>
      <c r="MV99" s="1">
        <v>7.0099920000000004E-5</v>
      </c>
      <c r="MW99">
        <v>2.6864590000000001E-2</v>
      </c>
      <c r="MX99">
        <v>0.84077729999999995</v>
      </c>
      <c r="MY99">
        <v>22.28622</v>
      </c>
      <c r="MZ99" s="1">
        <v>6.5924850000000006E-5</v>
      </c>
      <c r="NA99">
        <v>2.525968E-2</v>
      </c>
      <c r="NB99">
        <v>0.84063719999999997</v>
      </c>
      <c r="NC99">
        <v>22.42858</v>
      </c>
      <c r="ND99" s="1">
        <v>6.2382010000000001E-5</v>
      </c>
      <c r="NE99">
        <v>2.3889239999999999E-2</v>
      </c>
      <c r="NF99">
        <v>0.84039319999999995</v>
      </c>
      <c r="NG99">
        <v>22.112960000000001</v>
      </c>
      <c r="NH99" s="1">
        <v>5.9458910000000002E-5</v>
      </c>
      <c r="NI99">
        <v>2.2760809999999999E-2</v>
      </c>
      <c r="NJ99">
        <v>0.83999760000000001</v>
      </c>
      <c r="NK99">
        <v>21.43647</v>
      </c>
      <c r="NL99" s="1">
        <v>5.6981960000000002E-5</v>
      </c>
      <c r="NM99">
        <v>2.1809060000000002E-2</v>
      </c>
      <c r="NN99">
        <v>0.83950139999999995</v>
      </c>
      <c r="NO99">
        <v>20.87903</v>
      </c>
      <c r="NP99" s="1">
        <v>5.4896109999999998E-5</v>
      </c>
      <c r="NQ99">
        <v>2.1006299999999999E-2</v>
      </c>
      <c r="NR99">
        <v>0.83894239999999998</v>
      </c>
      <c r="NS99">
        <v>20.420280000000002</v>
      </c>
      <c r="NT99" s="1">
        <v>5.353885E-5</v>
      </c>
      <c r="NU99">
        <v>2.046709E-2</v>
      </c>
      <c r="NV99">
        <v>0.83834070000000005</v>
      </c>
      <c r="NW99">
        <v>20.507259999999999</v>
      </c>
      <c r="NX99" s="1">
        <v>5.3354150000000001E-5</v>
      </c>
      <c r="NY99">
        <v>2.036727E-2</v>
      </c>
      <c r="NZ99">
        <v>0.83769269999999996</v>
      </c>
      <c r="OA99">
        <v>21.236059999999998</v>
      </c>
      <c r="OB99" s="1">
        <v>5.4021840000000001E-5</v>
      </c>
      <c r="OC99">
        <v>2.0615649999999999E-2</v>
      </c>
      <c r="OD99">
        <v>0.83709809999999996</v>
      </c>
      <c r="OE99">
        <v>21.335609999999999</v>
      </c>
      <c r="OF99" s="1">
        <v>5.4645070000000001E-5</v>
      </c>
      <c r="OG99">
        <v>2.0874E-2</v>
      </c>
      <c r="OH99">
        <v>0.83653940000000004</v>
      </c>
      <c r="OI99">
        <v>21.025480000000002</v>
      </c>
      <c r="OJ99" s="1">
        <v>5.4585890000000001E-5</v>
      </c>
      <c r="OK99">
        <v>2.0882350000000001E-2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0.62072159999999998</v>
      </c>
      <c r="G100">
        <v>18.59657</v>
      </c>
      <c r="H100">
        <v>0</v>
      </c>
      <c r="I100">
        <v>0</v>
      </c>
      <c r="J100">
        <v>0.6201624</v>
      </c>
      <c r="K100">
        <v>18.155860000000001</v>
      </c>
      <c r="L100" s="1">
        <v>3.3502250000000001E-28</v>
      </c>
      <c r="M100" s="1">
        <v>9.8797990000000005E-26</v>
      </c>
      <c r="N100">
        <v>0.61950930000000004</v>
      </c>
      <c r="O100">
        <v>17.80396</v>
      </c>
      <c r="P100" s="1">
        <v>1.137072E-15</v>
      </c>
      <c r="Q100" s="1">
        <v>3.371272E-13</v>
      </c>
      <c r="R100">
        <v>0.61891260000000003</v>
      </c>
      <c r="S100">
        <v>17.404579999999999</v>
      </c>
      <c r="T100" s="1">
        <v>5.3723459999999999E-5</v>
      </c>
      <c r="U100" s="1">
        <v>1.3749529999999999E-2</v>
      </c>
      <c r="V100">
        <v>0.61836429999999998</v>
      </c>
      <c r="W100">
        <v>17.15109</v>
      </c>
      <c r="X100" s="1">
        <v>0.72148500000000004</v>
      </c>
      <c r="Y100">
        <v>187.49209999999999</v>
      </c>
      <c r="Z100">
        <v>0.61777700000000002</v>
      </c>
      <c r="AA100">
        <v>17.141020000000001</v>
      </c>
      <c r="AB100">
        <v>31.982520000000001</v>
      </c>
      <c r="AC100">
        <v>8886.9519999999993</v>
      </c>
      <c r="AD100">
        <v>0.61719860000000004</v>
      </c>
      <c r="AE100">
        <v>17.097470000000001</v>
      </c>
      <c r="AF100">
        <v>122.11669999999999</v>
      </c>
      <c r="AG100">
        <v>35605.29</v>
      </c>
      <c r="AH100">
        <v>0.616587</v>
      </c>
      <c r="AI100">
        <v>17.04984</v>
      </c>
      <c r="AJ100">
        <v>104.41759999999999</v>
      </c>
      <c r="AK100">
        <v>31508.06</v>
      </c>
      <c r="AL100">
        <v>0.61588940000000003</v>
      </c>
      <c r="AM100">
        <v>17.364740000000001</v>
      </c>
      <c r="AN100">
        <v>33.424410000000002</v>
      </c>
      <c r="AO100">
        <v>10333.42</v>
      </c>
      <c r="AP100">
        <v>0.61493370000000003</v>
      </c>
      <c r="AQ100">
        <v>17.216180000000001</v>
      </c>
      <c r="AR100">
        <v>5.6102400000000001</v>
      </c>
      <c r="AS100">
        <v>1763.912</v>
      </c>
      <c r="AT100">
        <v>0.61366699999999996</v>
      </c>
      <c r="AU100">
        <v>16.87567</v>
      </c>
      <c r="AV100">
        <v>0.67426059999999999</v>
      </c>
      <c r="AW100">
        <v>213.30070000000001</v>
      </c>
      <c r="AX100">
        <v>0.61210050000000005</v>
      </c>
      <c r="AY100">
        <v>16.626919999999998</v>
      </c>
      <c r="AZ100">
        <v>0.1163101</v>
      </c>
      <c r="BA100">
        <v>35.902140000000003</v>
      </c>
      <c r="BB100">
        <v>0.61032430000000004</v>
      </c>
      <c r="BC100">
        <v>16.495349999999998</v>
      </c>
      <c r="BD100">
        <v>6.5194530000000001E-2</v>
      </c>
      <c r="BE100">
        <v>19.60247</v>
      </c>
      <c r="BF100">
        <v>0.60844759999999998</v>
      </c>
      <c r="BG100">
        <v>16.581939999999999</v>
      </c>
      <c r="BH100">
        <v>6.4649849999999995E-2</v>
      </c>
      <c r="BI100">
        <v>19.372630000000001</v>
      </c>
      <c r="BJ100">
        <v>0.60650099999999996</v>
      </c>
      <c r="BK100">
        <v>16.811340000000001</v>
      </c>
      <c r="BL100" s="1">
        <v>7.0451819999999998E-2</v>
      </c>
      <c r="BM100">
        <v>21.203209999999999</v>
      </c>
      <c r="BN100">
        <v>0.60457870000000002</v>
      </c>
      <c r="BO100">
        <v>17.339729999999999</v>
      </c>
      <c r="BP100" s="1">
        <v>7.2483400000000003E-2</v>
      </c>
      <c r="BQ100">
        <v>21.960159999999998</v>
      </c>
      <c r="BR100">
        <v>0.60255899999999996</v>
      </c>
      <c r="BS100">
        <v>17.887609999999999</v>
      </c>
      <c r="BT100">
        <v>6.9426600000000005E-2</v>
      </c>
      <c r="BU100">
        <v>21.17191</v>
      </c>
      <c r="BV100">
        <v>0.60017180000000003</v>
      </c>
      <c r="BW100">
        <v>18.20721</v>
      </c>
      <c r="BX100" s="1">
        <v>6.3502039999999996E-2</v>
      </c>
      <c r="BY100">
        <v>19.487200000000001</v>
      </c>
      <c r="BZ100">
        <v>0.59755610000000003</v>
      </c>
      <c r="CA100">
        <v>18.235890000000001</v>
      </c>
      <c r="CB100" s="1">
        <v>5.6826969999999997E-2</v>
      </c>
      <c r="CC100">
        <v>17.543279999999999</v>
      </c>
      <c r="CD100">
        <v>0.59498280000000003</v>
      </c>
      <c r="CE100">
        <v>17.81185</v>
      </c>
      <c r="CF100" s="1">
        <v>5.0309100000000002E-2</v>
      </c>
      <c r="CG100">
        <v>15.62083</v>
      </c>
      <c r="CH100">
        <v>0.59244909999999995</v>
      </c>
      <c r="CI100">
        <v>17.47287</v>
      </c>
      <c r="CJ100" s="1">
        <v>4.4323670000000003E-2</v>
      </c>
      <c r="CK100">
        <v>13.840159999999999</v>
      </c>
      <c r="CL100">
        <v>0.58986839999999996</v>
      </c>
      <c r="CM100">
        <v>17.453959999999999</v>
      </c>
      <c r="CN100" s="1">
        <v>3.8963249999999998E-2</v>
      </c>
      <c r="CO100">
        <v>12.233510000000001</v>
      </c>
      <c r="CP100">
        <v>0.5876209</v>
      </c>
      <c r="CQ100">
        <v>17.465409999999999</v>
      </c>
      <c r="CR100" s="1">
        <v>3.426763E-2</v>
      </c>
      <c r="CS100">
        <v>10.81546</v>
      </c>
      <c r="CT100">
        <v>0.58524449999999995</v>
      </c>
      <c r="CU100">
        <v>17.890329999999999</v>
      </c>
      <c r="CV100" s="1">
        <v>3.0225100000000001E-2</v>
      </c>
      <c r="CW100">
        <v>9.5897659999999991</v>
      </c>
      <c r="CX100">
        <v>0.58304639999999996</v>
      </c>
      <c r="CY100">
        <v>18.495470000000001</v>
      </c>
      <c r="CZ100" s="1">
        <v>2.669009E-2</v>
      </c>
      <c r="DA100">
        <v>8.5127199999999998</v>
      </c>
      <c r="DB100">
        <v>0.58044079999999998</v>
      </c>
      <c r="DC100">
        <v>18.559619999999999</v>
      </c>
      <c r="DD100" s="1">
        <v>2.3465150000000001E-2</v>
      </c>
      <c r="DE100">
        <v>7.5264030000000002</v>
      </c>
      <c r="DF100">
        <v>0.57716559999999995</v>
      </c>
      <c r="DG100">
        <v>18.262869999999999</v>
      </c>
      <c r="DH100" s="1">
        <v>2.0521850000000001E-2</v>
      </c>
      <c r="DI100">
        <v>6.6236709999999999</v>
      </c>
      <c r="DJ100">
        <v>0.57381130000000002</v>
      </c>
      <c r="DK100">
        <v>17.651119999999999</v>
      </c>
      <c r="DL100" s="1">
        <v>1.7901670000000001E-2</v>
      </c>
      <c r="DM100">
        <v>5.8143370000000001</v>
      </c>
      <c r="DN100">
        <v>0.57068229999999998</v>
      </c>
      <c r="DO100">
        <v>17.237829999999999</v>
      </c>
      <c r="DP100" s="1">
        <v>1.560567E-2</v>
      </c>
      <c r="DQ100">
        <v>5.0990650000000004</v>
      </c>
      <c r="DR100">
        <v>0.56786210000000004</v>
      </c>
      <c r="DS100">
        <v>17.141749999999998</v>
      </c>
      <c r="DT100" s="1">
        <v>1.359789E-2</v>
      </c>
      <c r="DU100">
        <v>4.4676470000000004</v>
      </c>
      <c r="DV100">
        <v>0.56524350000000001</v>
      </c>
      <c r="DW100">
        <v>17.06165</v>
      </c>
      <c r="DX100" s="1">
        <v>1.183041E-2</v>
      </c>
      <c r="DY100">
        <v>3.9077510000000002</v>
      </c>
      <c r="DZ100">
        <v>0.56275019999999998</v>
      </c>
      <c r="EA100">
        <v>17.54616</v>
      </c>
      <c r="EB100" s="1">
        <v>1.0284420000000001E-2</v>
      </c>
      <c r="EC100">
        <v>3.415149</v>
      </c>
      <c r="ED100">
        <v>0.56043299999999996</v>
      </c>
      <c r="EE100">
        <v>18.302060000000001</v>
      </c>
      <c r="EF100" s="1">
        <v>8.9502460000000002E-3</v>
      </c>
      <c r="EG100">
        <v>2.9869289999999999</v>
      </c>
      <c r="EH100">
        <v>0.55768600000000002</v>
      </c>
      <c r="EI100">
        <v>18.880669999999999</v>
      </c>
      <c r="EJ100" s="1">
        <v>7.7944950000000002E-3</v>
      </c>
      <c r="EK100">
        <v>2.6151089999999999</v>
      </c>
      <c r="EL100">
        <v>0.55507910000000005</v>
      </c>
      <c r="EM100">
        <v>19.04383</v>
      </c>
      <c r="EN100" s="1">
        <v>6.782443E-3</v>
      </c>
      <c r="EO100">
        <v>2.2869269999999999</v>
      </c>
      <c r="EP100">
        <v>0.55334910000000004</v>
      </c>
      <c r="EQ100">
        <v>18.529019999999999</v>
      </c>
      <c r="ER100" s="1">
        <v>5.89458E-3</v>
      </c>
      <c r="ES100">
        <v>1.9940089999999999</v>
      </c>
      <c r="ET100">
        <v>0.55222340000000003</v>
      </c>
      <c r="EU100">
        <v>17.848680000000002</v>
      </c>
      <c r="EV100" s="1">
        <v>5.112615E-3</v>
      </c>
      <c r="EW100">
        <v>1.7323770000000001</v>
      </c>
      <c r="EX100">
        <v>0.55156000000000005</v>
      </c>
      <c r="EY100">
        <v>17.659469999999999</v>
      </c>
      <c r="EZ100" s="1">
        <v>4.4123549999999997E-3</v>
      </c>
      <c r="FA100">
        <v>1.4957910000000001</v>
      </c>
      <c r="FB100">
        <v>0.55122009999999999</v>
      </c>
      <c r="FC100">
        <v>17.946829999999999</v>
      </c>
      <c r="FD100" s="1">
        <v>3.72939E-3</v>
      </c>
      <c r="FE100">
        <v>1.264337</v>
      </c>
      <c r="FF100">
        <v>0.55119309999999999</v>
      </c>
      <c r="FG100">
        <v>19.095030000000001</v>
      </c>
      <c r="FH100" s="1">
        <v>2.9906830000000001E-3</v>
      </c>
      <c r="FI100">
        <v>1.0140370000000001</v>
      </c>
      <c r="FJ100">
        <v>0.55127159999999997</v>
      </c>
      <c r="FK100">
        <v>19.870370000000001</v>
      </c>
      <c r="FL100" s="1">
        <v>2.227939E-3</v>
      </c>
      <c r="FM100">
        <v>0.75527449999999996</v>
      </c>
      <c r="FN100">
        <v>0.55138379999999998</v>
      </c>
      <c r="FO100">
        <v>19.981529999999999</v>
      </c>
      <c r="FP100" s="1">
        <v>1.5645769999999999E-3</v>
      </c>
      <c r="FQ100">
        <v>0.52957529999999997</v>
      </c>
      <c r="FR100">
        <v>0.55151300000000003</v>
      </c>
      <c r="FS100">
        <v>19.89751</v>
      </c>
      <c r="FT100" s="1">
        <v>1.0850600000000001E-3</v>
      </c>
      <c r="FU100">
        <v>0.36588870000000001</v>
      </c>
      <c r="FV100">
        <v>0.55158879999999999</v>
      </c>
      <c r="FW100">
        <v>19.637319999999999</v>
      </c>
      <c r="FX100" s="1">
        <v>7.8369089999999995E-4</v>
      </c>
      <c r="FY100">
        <v>0.2628376</v>
      </c>
      <c r="FZ100">
        <v>0.55164959999999996</v>
      </c>
      <c r="GA100">
        <v>19.137250000000002</v>
      </c>
      <c r="GB100" s="1">
        <v>6.0847319999999996E-4</v>
      </c>
      <c r="GC100">
        <v>0.20284759999999999</v>
      </c>
      <c r="GD100">
        <v>0.55168709999999999</v>
      </c>
      <c r="GE100">
        <v>18.686029999999999</v>
      </c>
      <c r="GF100" s="1">
        <v>5.0767550000000003E-4</v>
      </c>
      <c r="GG100">
        <v>0.168292</v>
      </c>
      <c r="GH100">
        <v>0.5517164</v>
      </c>
      <c r="GI100">
        <v>18.59235</v>
      </c>
      <c r="GJ100" s="1">
        <v>4.4687090000000002E-4</v>
      </c>
      <c r="GK100">
        <v>0.1473903</v>
      </c>
      <c r="GL100">
        <v>0.55173950000000005</v>
      </c>
      <c r="GM100">
        <v>19.565529999999999</v>
      </c>
      <c r="GN100" s="1">
        <v>4.0673480000000001E-4</v>
      </c>
      <c r="GO100">
        <v>0.1335547</v>
      </c>
      <c r="GP100">
        <v>0.55173439999999996</v>
      </c>
      <c r="GQ100">
        <v>20.446470000000001</v>
      </c>
      <c r="GR100" s="1">
        <v>3.7741869999999999E-4</v>
      </c>
      <c r="GS100">
        <v>0.1234306</v>
      </c>
      <c r="GT100">
        <v>0.55173119999999998</v>
      </c>
      <c r="GU100">
        <v>20.616820000000001</v>
      </c>
      <c r="GV100" s="1">
        <v>3.5407830000000001E-4</v>
      </c>
      <c r="GW100">
        <v>0.115359</v>
      </c>
      <c r="GX100">
        <v>0.55174610000000002</v>
      </c>
      <c r="GY100">
        <v>20.558209999999999</v>
      </c>
      <c r="GZ100" s="1">
        <v>3.341738E-4</v>
      </c>
      <c r="HA100">
        <v>0.1085006</v>
      </c>
      <c r="HB100">
        <v>0.55174699999999999</v>
      </c>
      <c r="HC100">
        <v>20.003250000000001</v>
      </c>
      <c r="HD100" s="1">
        <v>3.163137E-4</v>
      </c>
      <c r="HE100">
        <v>0.1024128</v>
      </c>
      <c r="HF100">
        <v>0.55176309999999995</v>
      </c>
      <c r="HG100">
        <v>19.134779999999999</v>
      </c>
      <c r="HH100" s="1">
        <v>2.9995869999999998E-4</v>
      </c>
      <c r="HI100">
        <v>9.6870830000000005E-2</v>
      </c>
      <c r="HJ100">
        <v>0.55176340000000001</v>
      </c>
      <c r="HK100">
        <v>18.746099999999998</v>
      </c>
      <c r="HL100" s="1">
        <v>2.8477830000000001E-4</v>
      </c>
      <c r="HM100">
        <v>9.1767039999999994E-2</v>
      </c>
      <c r="HN100">
        <v>0.55175879999999999</v>
      </c>
      <c r="HO100">
        <v>18.775130000000001</v>
      </c>
      <c r="HP100" s="1">
        <v>2.7063849999999997E-4</v>
      </c>
      <c r="HQ100">
        <v>8.7055820000000006E-2</v>
      </c>
      <c r="HR100">
        <v>0.5517514</v>
      </c>
      <c r="HS100">
        <v>19.662710000000001</v>
      </c>
      <c r="HT100" s="1">
        <v>2.5744510000000001E-4</v>
      </c>
      <c r="HU100">
        <v>8.2689869999999999E-2</v>
      </c>
      <c r="HV100">
        <v>0.55176230000000004</v>
      </c>
      <c r="HW100">
        <v>20.691030000000001</v>
      </c>
      <c r="HX100" s="1">
        <v>2.4514200000000001E-4</v>
      </c>
      <c r="HY100">
        <v>7.8641849999999999E-2</v>
      </c>
      <c r="HZ100">
        <v>0.55175439999999998</v>
      </c>
      <c r="IA100">
        <v>21.09957</v>
      </c>
      <c r="IB100" s="1">
        <v>2.3360279999999999E-4</v>
      </c>
      <c r="IC100">
        <v>7.48698E-2</v>
      </c>
      <c r="ID100">
        <v>0.55176000000000003</v>
      </c>
      <c r="IE100">
        <v>21.109670000000001</v>
      </c>
      <c r="IF100" s="1">
        <v>2.227052E-4</v>
      </c>
      <c r="IG100">
        <v>7.1323919999999999E-2</v>
      </c>
      <c r="IH100">
        <v>0.55176029999999998</v>
      </c>
      <c r="II100">
        <v>20.486260000000001</v>
      </c>
      <c r="IJ100" s="1">
        <v>2.1235359999999999E-4</v>
      </c>
      <c r="IK100">
        <v>6.7970359999999994E-2</v>
      </c>
      <c r="IL100">
        <v>0.55175479999999999</v>
      </c>
      <c r="IM100">
        <v>19.600000000000001</v>
      </c>
      <c r="IN100" s="1">
        <v>2.0258510000000001E-4</v>
      </c>
      <c r="IO100">
        <v>6.4816239999999997E-2</v>
      </c>
      <c r="IP100">
        <v>0.55173620000000001</v>
      </c>
      <c r="IQ100">
        <v>19.037800000000001</v>
      </c>
      <c r="IR100" s="1">
        <v>1.9344079999999999E-4</v>
      </c>
      <c r="IS100">
        <v>6.187546E-2</v>
      </c>
      <c r="IT100">
        <v>0.55176060000000005</v>
      </c>
      <c r="IU100">
        <v>18.80151</v>
      </c>
      <c r="IV100" s="1">
        <v>1.8488820000000001E-4</v>
      </c>
      <c r="IW100">
        <v>5.9122269999999998E-2</v>
      </c>
      <c r="IX100">
        <v>0.55175859999999999</v>
      </c>
      <c r="IY100">
        <v>19.33154</v>
      </c>
      <c r="IZ100" s="1">
        <v>1.7677430000000001E-4</v>
      </c>
      <c r="JA100">
        <v>5.6517680000000001E-2</v>
      </c>
      <c r="JB100">
        <v>0.55175470000000004</v>
      </c>
      <c r="JC100">
        <v>19.668299999999999</v>
      </c>
      <c r="JD100" s="1">
        <v>1.6908839999999999E-4</v>
      </c>
      <c r="JE100">
        <v>5.4055569999999997E-2</v>
      </c>
      <c r="JF100">
        <v>0.55175920000000001</v>
      </c>
      <c r="JG100">
        <v>19.743970000000001</v>
      </c>
      <c r="JH100" s="1">
        <v>1.6184829999999999E-4</v>
      </c>
      <c r="JI100">
        <v>5.1734799999999997E-2</v>
      </c>
      <c r="JJ100">
        <v>0.5517609</v>
      </c>
      <c r="JK100">
        <v>19.460719999999998</v>
      </c>
      <c r="JL100" s="1">
        <v>1.5500710000000001E-4</v>
      </c>
      <c r="JM100">
        <v>4.9545569999999997E-2</v>
      </c>
      <c r="JN100">
        <v>0.55175300000000005</v>
      </c>
      <c r="JO100">
        <v>18.945830000000001</v>
      </c>
      <c r="JP100" s="1">
        <v>1.485403E-4</v>
      </c>
      <c r="JQ100">
        <v>4.7479689999999998E-2</v>
      </c>
      <c r="JR100">
        <v>0.55173360000000005</v>
      </c>
      <c r="JS100">
        <v>18.64443</v>
      </c>
      <c r="JT100" s="1">
        <v>1.4241619999999999E-4</v>
      </c>
      <c r="JU100">
        <v>4.5522300000000002E-2</v>
      </c>
      <c r="JV100">
        <v>0.55175949999999996</v>
      </c>
      <c r="JW100">
        <v>18.385960000000001</v>
      </c>
      <c r="JX100" s="1">
        <v>1.3660570000000001E-4</v>
      </c>
      <c r="JY100">
        <v>4.3661980000000003E-2</v>
      </c>
      <c r="JZ100">
        <v>0.55176069999999999</v>
      </c>
      <c r="KA100">
        <v>18.16217</v>
      </c>
      <c r="KB100" s="1">
        <v>1.310731E-4</v>
      </c>
      <c r="KC100">
        <v>4.1888580000000002E-2</v>
      </c>
      <c r="KD100">
        <v>0.55176259999999999</v>
      </c>
      <c r="KE100">
        <v>18.857700000000001</v>
      </c>
      <c r="KF100" s="1">
        <v>1.258287E-4</v>
      </c>
      <c r="KG100">
        <v>4.0211249999999997E-2</v>
      </c>
      <c r="KH100">
        <v>0.55175669999999999</v>
      </c>
      <c r="KI100">
        <v>19.479220000000002</v>
      </c>
      <c r="KJ100" s="1">
        <v>1.208748E-4</v>
      </c>
      <c r="KK100">
        <v>3.86291E-2</v>
      </c>
      <c r="KL100">
        <v>0.55174610000000002</v>
      </c>
      <c r="KM100">
        <v>19.724540000000001</v>
      </c>
      <c r="KN100" s="1">
        <v>1.161586E-4</v>
      </c>
      <c r="KO100">
        <v>3.7123080000000003E-2</v>
      </c>
      <c r="KP100">
        <v>0.55170209999999997</v>
      </c>
      <c r="KQ100">
        <v>19.9557</v>
      </c>
      <c r="KR100" s="1">
        <v>1.116748E-4</v>
      </c>
      <c r="KS100">
        <v>3.5692790000000002E-2</v>
      </c>
      <c r="KT100">
        <v>0.55165010000000003</v>
      </c>
      <c r="KU100">
        <v>19.740860000000001</v>
      </c>
      <c r="KV100" s="1">
        <v>1.073908E-4</v>
      </c>
      <c r="KW100">
        <v>3.4328209999999998E-2</v>
      </c>
      <c r="KX100">
        <v>0.55156879999999997</v>
      </c>
      <c r="KY100">
        <v>19.229410000000001</v>
      </c>
      <c r="KZ100" s="1">
        <v>1.03303E-4</v>
      </c>
      <c r="LA100">
        <v>3.302712E-2</v>
      </c>
      <c r="LB100">
        <v>0.5514713</v>
      </c>
      <c r="LC100">
        <v>18.958770000000001</v>
      </c>
      <c r="LD100" s="1">
        <v>9.9467279999999994E-5</v>
      </c>
      <c r="LE100">
        <v>3.1807080000000001E-2</v>
      </c>
      <c r="LF100">
        <v>0.55136629999999998</v>
      </c>
      <c r="LG100">
        <v>18.911909999999999</v>
      </c>
      <c r="LH100" s="1">
        <v>9.6248639999999995E-5</v>
      </c>
      <c r="LI100">
        <v>3.0777929999999998E-2</v>
      </c>
      <c r="LJ100">
        <v>0.55123330000000004</v>
      </c>
      <c r="LK100">
        <v>19.74005</v>
      </c>
      <c r="LL100" s="1">
        <v>9.4092190000000006E-5</v>
      </c>
      <c r="LM100">
        <v>3.0088299999999998E-2</v>
      </c>
      <c r="LN100">
        <v>0.55112070000000002</v>
      </c>
      <c r="LO100">
        <v>20.31936</v>
      </c>
      <c r="LP100" s="1">
        <v>9.283885E-5</v>
      </c>
      <c r="LQ100">
        <v>2.9689790000000001E-2</v>
      </c>
      <c r="LR100">
        <v>0.55101809999999996</v>
      </c>
      <c r="LS100">
        <v>20.416630000000001</v>
      </c>
      <c r="LT100" s="1">
        <v>9.1668420000000006E-5</v>
      </c>
      <c r="LU100">
        <v>2.932703E-2</v>
      </c>
      <c r="LV100">
        <v>0.55091920000000005</v>
      </c>
      <c r="LW100">
        <v>20.854299999999999</v>
      </c>
      <c r="LX100" s="1">
        <v>8.9990690000000005E-5</v>
      </c>
      <c r="LY100">
        <v>2.8806539999999999E-2</v>
      </c>
      <c r="LZ100">
        <v>0.55085609999999996</v>
      </c>
      <c r="MA100">
        <v>20.816199999999998</v>
      </c>
      <c r="MB100" s="1">
        <v>8.7735800000000001E-5</v>
      </c>
      <c r="MC100">
        <v>2.8098339999999999E-2</v>
      </c>
      <c r="MD100">
        <v>0.55083669999999996</v>
      </c>
      <c r="ME100">
        <v>19.961120000000001</v>
      </c>
      <c r="MF100" s="1">
        <v>8.5096559999999998E-5</v>
      </c>
      <c r="MG100">
        <v>2.725882E-2</v>
      </c>
      <c r="MH100">
        <v>0.55080399999999996</v>
      </c>
      <c r="MI100">
        <v>19.389410000000002</v>
      </c>
      <c r="MJ100" s="1">
        <v>8.2204939999999999E-5</v>
      </c>
      <c r="MK100">
        <v>2.634009E-2</v>
      </c>
      <c r="ML100">
        <v>0.55080110000000004</v>
      </c>
      <c r="MM100">
        <v>19.718499999999999</v>
      </c>
      <c r="MN100" s="1">
        <v>7.8960950000000002E-5</v>
      </c>
      <c r="MO100">
        <v>2.5309160000000001E-2</v>
      </c>
      <c r="MP100">
        <v>0.55080569999999995</v>
      </c>
      <c r="MQ100">
        <v>21.070419999999999</v>
      </c>
      <c r="MR100" s="1">
        <v>7.5081829999999999E-5</v>
      </c>
      <c r="MS100">
        <v>2.407575E-2</v>
      </c>
      <c r="MT100">
        <v>0.55080090000000004</v>
      </c>
      <c r="MU100">
        <v>22.12323</v>
      </c>
      <c r="MV100" s="1">
        <v>7.0721709999999998E-5</v>
      </c>
      <c r="MW100">
        <v>2.2680280000000001E-2</v>
      </c>
      <c r="MX100">
        <v>0.55078070000000001</v>
      </c>
      <c r="MY100">
        <v>22.372039999999998</v>
      </c>
      <c r="MZ100" s="1">
        <v>6.6481970000000003E-5</v>
      </c>
      <c r="NA100">
        <v>2.132034E-2</v>
      </c>
      <c r="NB100">
        <v>0.55072330000000003</v>
      </c>
      <c r="NC100">
        <v>22.501439999999999</v>
      </c>
      <c r="ND100" s="1">
        <v>6.2843809999999997E-5</v>
      </c>
      <c r="NE100">
        <v>2.0150319999999999E-2</v>
      </c>
      <c r="NF100">
        <v>0.55060209999999998</v>
      </c>
      <c r="NG100">
        <v>22.18515</v>
      </c>
      <c r="NH100" s="1">
        <v>5.9840619999999999E-5</v>
      </c>
      <c r="NI100">
        <v>1.9186849999999998E-2</v>
      </c>
      <c r="NJ100">
        <v>0.55044760000000004</v>
      </c>
      <c r="NK100">
        <v>21.511060000000001</v>
      </c>
      <c r="NL100" s="1">
        <v>5.7308829999999998E-5</v>
      </c>
      <c r="NM100">
        <v>1.8377319999999999E-2</v>
      </c>
      <c r="NN100">
        <v>0.55023350000000004</v>
      </c>
      <c r="NO100">
        <v>20.941320000000001</v>
      </c>
      <c r="NP100" s="1">
        <v>5.5158209999999997E-5</v>
      </c>
      <c r="NQ100">
        <v>1.7691439999999999E-2</v>
      </c>
      <c r="NR100">
        <v>0.55001650000000002</v>
      </c>
      <c r="NS100">
        <v>20.475249999999999</v>
      </c>
      <c r="NT100" s="1">
        <v>5.366807E-5</v>
      </c>
      <c r="NU100">
        <v>1.7213340000000001E-2</v>
      </c>
      <c r="NV100">
        <v>0.5497609</v>
      </c>
      <c r="NW100">
        <v>20.541440000000001</v>
      </c>
      <c r="NX100" s="1">
        <v>5.3313329999999999E-5</v>
      </c>
      <c r="NY100">
        <v>1.709602E-2</v>
      </c>
      <c r="NZ100">
        <v>0.54952449999999997</v>
      </c>
      <c r="OA100">
        <v>21.2683</v>
      </c>
      <c r="OB100" s="1">
        <v>5.3904779999999998E-5</v>
      </c>
      <c r="OC100">
        <v>1.7289800000000001E-2</v>
      </c>
      <c r="OD100">
        <v>0.54927170000000003</v>
      </c>
      <c r="OE100">
        <v>21.41272</v>
      </c>
      <c r="OF100" s="1">
        <v>5.4582249999999997E-5</v>
      </c>
      <c r="OG100">
        <v>1.752012E-2</v>
      </c>
      <c r="OH100">
        <v>0.5491026</v>
      </c>
      <c r="OI100">
        <v>21.103819999999999</v>
      </c>
      <c r="OJ100" s="1">
        <v>5.4634259999999997E-5</v>
      </c>
      <c r="OK100">
        <v>1.7552689999999999E-2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1.3931169999999999</v>
      </c>
      <c r="G101">
        <v>18.659189999999999</v>
      </c>
      <c r="H101">
        <v>0</v>
      </c>
      <c r="I101">
        <v>0</v>
      </c>
      <c r="J101">
        <v>1.3894740000000001</v>
      </c>
      <c r="K101">
        <v>18.2408</v>
      </c>
      <c r="L101" s="1">
        <v>3.3242000000000001E-29</v>
      </c>
      <c r="M101" s="1">
        <v>8.9930980000000005E-27</v>
      </c>
      <c r="N101">
        <v>1.3859239999999999</v>
      </c>
      <c r="O101">
        <v>17.868300000000001</v>
      </c>
      <c r="P101" s="1">
        <v>1.3453440000000001E-16</v>
      </c>
      <c r="Q101" s="1">
        <v>3.6610980000000002E-14</v>
      </c>
      <c r="R101">
        <v>1.3825959999999999</v>
      </c>
      <c r="S101">
        <v>17.456199999999999</v>
      </c>
      <c r="T101" s="1">
        <v>2.117796E-5</v>
      </c>
      <c r="U101" s="1">
        <v>3.515083E-3</v>
      </c>
      <c r="V101">
        <v>1.3793580000000001</v>
      </c>
      <c r="W101">
        <v>17.169160000000002</v>
      </c>
      <c r="X101" s="1">
        <v>0.50543870000000002</v>
      </c>
      <c r="Y101">
        <v>107.7129</v>
      </c>
      <c r="Z101">
        <v>1.376104</v>
      </c>
      <c r="AA101">
        <v>17.153459999999999</v>
      </c>
      <c r="AB101">
        <v>27.094799999999999</v>
      </c>
      <c r="AC101">
        <v>6539.893</v>
      </c>
      <c r="AD101">
        <v>1.3728560000000001</v>
      </c>
      <c r="AE101">
        <v>17.112220000000001</v>
      </c>
      <c r="AF101">
        <v>117.1662</v>
      </c>
      <c r="AG101">
        <v>30827.64</v>
      </c>
      <c r="AH101">
        <v>1.369534</v>
      </c>
      <c r="AI101">
        <v>17.075980000000001</v>
      </c>
      <c r="AJ101">
        <v>109.4819</v>
      </c>
      <c r="AK101">
        <v>30691.08</v>
      </c>
      <c r="AL101">
        <v>1.365934</v>
      </c>
      <c r="AM101">
        <v>17.400490000000001</v>
      </c>
      <c r="AN101">
        <v>37.3703</v>
      </c>
      <c r="AO101">
        <v>10980.01</v>
      </c>
      <c r="AP101">
        <v>1.361531</v>
      </c>
      <c r="AQ101">
        <v>17.289670000000001</v>
      </c>
      <c r="AR101">
        <v>6.5534800000000004</v>
      </c>
      <c r="AS101">
        <v>1991.826</v>
      </c>
      <c r="AT101">
        <v>1.3558220000000001</v>
      </c>
      <c r="AU101">
        <v>16.933160000000001</v>
      </c>
      <c r="AV101">
        <v>0.79903440000000003</v>
      </c>
      <c r="AW101">
        <v>246.58019999999999</v>
      </c>
      <c r="AX101">
        <v>1.348746</v>
      </c>
      <c r="AY101">
        <v>16.665659999999999</v>
      </c>
      <c r="AZ101">
        <v>0.1284391</v>
      </c>
      <c r="BA101">
        <v>38.03716</v>
      </c>
      <c r="BB101">
        <v>1.3399669999999999</v>
      </c>
      <c r="BC101">
        <v>16.522220000000001</v>
      </c>
      <c r="BD101">
        <v>6.6191079999999999E-2</v>
      </c>
      <c r="BE101">
        <v>18.500610000000002</v>
      </c>
      <c r="BF101">
        <v>1.329671</v>
      </c>
      <c r="BG101">
        <v>16.594000000000001</v>
      </c>
      <c r="BH101">
        <v>6.4297430000000003E-2</v>
      </c>
      <c r="BI101">
        <v>17.77251</v>
      </c>
      <c r="BJ101">
        <v>1.3186059999999999</v>
      </c>
      <c r="BK101">
        <v>16.827549999999999</v>
      </c>
      <c r="BL101" s="1">
        <v>7.0065199999999994E-2</v>
      </c>
      <c r="BM101">
        <v>19.463570000000001</v>
      </c>
      <c r="BN101">
        <v>1.306988</v>
      </c>
      <c r="BO101">
        <v>17.363060000000001</v>
      </c>
      <c r="BP101" s="1">
        <v>7.2507000000000002E-2</v>
      </c>
      <c r="BQ101">
        <v>20.353249999999999</v>
      </c>
      <c r="BR101">
        <v>1.294808</v>
      </c>
      <c r="BS101">
        <v>17.937650000000001</v>
      </c>
      <c r="BT101" s="1">
        <v>6.9767590000000004E-2</v>
      </c>
      <c r="BU101">
        <v>19.786539999999999</v>
      </c>
      <c r="BV101">
        <v>1.282084</v>
      </c>
      <c r="BW101">
        <v>18.275010000000002</v>
      </c>
      <c r="BX101" s="1">
        <v>6.3982800000000006E-2</v>
      </c>
      <c r="BY101">
        <v>18.316579999999998</v>
      </c>
      <c r="BZ101">
        <v>1.2693890000000001</v>
      </c>
      <c r="CA101">
        <v>18.30716</v>
      </c>
      <c r="CB101">
        <v>5.7329560000000002E-2</v>
      </c>
      <c r="CC101">
        <v>16.549399999999999</v>
      </c>
      <c r="CD101">
        <v>1.256586</v>
      </c>
      <c r="CE101">
        <v>17.871600000000001</v>
      </c>
      <c r="CF101" s="1">
        <v>5.0787319999999997E-2</v>
      </c>
      <c r="CG101">
        <v>14.77624</v>
      </c>
      <c r="CH101">
        <v>1.2436149999999999</v>
      </c>
      <c r="CI101">
        <v>17.50329</v>
      </c>
      <c r="CJ101" s="1">
        <v>4.476074E-2</v>
      </c>
      <c r="CK101">
        <v>13.12388</v>
      </c>
      <c r="CL101">
        <v>1.2303459999999999</v>
      </c>
      <c r="CM101">
        <v>17.464960000000001</v>
      </c>
      <c r="CN101" s="1">
        <v>3.9353329999999999E-2</v>
      </c>
      <c r="CO101">
        <v>11.62669</v>
      </c>
      <c r="CP101">
        <v>1.2166079999999999</v>
      </c>
      <c r="CQ101">
        <v>17.483920000000001</v>
      </c>
      <c r="CR101" s="1">
        <v>3.4609819999999999E-2</v>
      </c>
      <c r="CS101">
        <v>10.30242</v>
      </c>
      <c r="CT101">
        <v>1.2022839999999999</v>
      </c>
      <c r="CU101">
        <v>17.912579999999998</v>
      </c>
      <c r="CV101" s="1">
        <v>3.0519959999999999E-2</v>
      </c>
      <c r="CW101">
        <v>9.1545819999999996</v>
      </c>
      <c r="CX101">
        <v>1.1881390000000001</v>
      </c>
      <c r="CY101">
        <v>18.547039999999999</v>
      </c>
      <c r="CZ101" s="1">
        <v>2.695647E-2</v>
      </c>
      <c r="DA101">
        <v>8.1531310000000001</v>
      </c>
      <c r="DB101">
        <v>1.1737340000000001</v>
      </c>
      <c r="DC101">
        <v>18.654209999999999</v>
      </c>
      <c r="DD101" s="1">
        <v>2.3710160000000001E-2</v>
      </c>
      <c r="DE101">
        <v>7.2335459999999996</v>
      </c>
      <c r="DF101">
        <v>1.159016</v>
      </c>
      <c r="DG101">
        <v>18.36666</v>
      </c>
      <c r="DH101" s="1">
        <v>2.0744100000000001E-2</v>
      </c>
      <c r="DI101">
        <v>6.3845840000000003</v>
      </c>
      <c r="DJ101">
        <v>1.1442950000000001</v>
      </c>
      <c r="DK101">
        <v>17.74014</v>
      </c>
      <c r="DL101" s="1">
        <v>1.8101450000000002E-2</v>
      </c>
      <c r="DM101">
        <v>5.6193419999999996</v>
      </c>
      <c r="DN101">
        <v>1.129637</v>
      </c>
      <c r="DO101">
        <v>17.292200000000001</v>
      </c>
      <c r="DP101" s="1">
        <v>1.578183E-2</v>
      </c>
      <c r="DQ101">
        <v>4.939419</v>
      </c>
      <c r="DR101">
        <v>1.11524</v>
      </c>
      <c r="DS101">
        <v>17.157769999999999</v>
      </c>
      <c r="DT101" s="1">
        <v>1.375434E-2</v>
      </c>
      <c r="DU101">
        <v>4.3382059999999996</v>
      </c>
      <c r="DV101">
        <v>1.100838</v>
      </c>
      <c r="DW101">
        <v>17.07985</v>
      </c>
      <c r="DX101" s="1">
        <v>1.1970049999999999E-2</v>
      </c>
      <c r="DY101">
        <v>3.8043040000000001</v>
      </c>
      <c r="DZ101">
        <v>1.085995</v>
      </c>
      <c r="EA101">
        <v>17.546099999999999</v>
      </c>
      <c r="EB101" s="1">
        <v>1.0406459999999999E-2</v>
      </c>
      <c r="EC101">
        <v>3.3331200000000001</v>
      </c>
      <c r="ED101">
        <v>1.071407</v>
      </c>
      <c r="EE101">
        <v>18.322430000000001</v>
      </c>
      <c r="EF101" s="1">
        <v>9.0568450000000009E-3</v>
      </c>
      <c r="EG101">
        <v>2.9228459999999998</v>
      </c>
      <c r="EH101">
        <v>1.0568169999999999</v>
      </c>
      <c r="EI101">
        <v>18.933700000000002</v>
      </c>
      <c r="EJ101" s="1">
        <v>7.8877289999999996E-3</v>
      </c>
      <c r="EK101">
        <v>2.5651540000000002</v>
      </c>
      <c r="EL101">
        <v>1.0430299999999999</v>
      </c>
      <c r="EM101">
        <v>19.132020000000001</v>
      </c>
      <c r="EN101" s="1">
        <v>6.8652260000000003E-3</v>
      </c>
      <c r="EO101">
        <v>2.2489349999999999</v>
      </c>
      <c r="EP101">
        <v>1.0319229999999999</v>
      </c>
      <c r="EQ101">
        <v>18.630220000000001</v>
      </c>
      <c r="ER101" s="1">
        <v>5.9684999999999998E-3</v>
      </c>
      <c r="ES101">
        <v>1.965336</v>
      </c>
      <c r="ET101">
        <v>1.0231840000000001</v>
      </c>
      <c r="EU101">
        <v>17.913360000000001</v>
      </c>
      <c r="EV101" s="1">
        <v>5.1786369999999998E-3</v>
      </c>
      <c r="EW101">
        <v>1.7109730000000001</v>
      </c>
      <c r="EX101">
        <v>1.016678</v>
      </c>
      <c r="EY101">
        <v>17.677389999999999</v>
      </c>
      <c r="EZ101" s="1">
        <v>4.4731689999999999E-3</v>
      </c>
      <c r="FA101">
        <v>1.4808239999999999</v>
      </c>
      <c r="FB101">
        <v>1.0120469999999999</v>
      </c>
      <c r="FC101">
        <v>17.954319999999999</v>
      </c>
      <c r="FD101" s="1">
        <v>3.7921000000000001E-3</v>
      </c>
      <c r="FE101">
        <v>1.257798</v>
      </c>
      <c r="FF101">
        <v>1.0092840000000001</v>
      </c>
      <c r="FG101">
        <v>19.11328</v>
      </c>
      <c r="FH101" s="1">
        <v>3.0592879999999999E-3</v>
      </c>
      <c r="FI101">
        <v>1.0176210000000001</v>
      </c>
      <c r="FJ101">
        <v>1.007636</v>
      </c>
      <c r="FK101">
        <v>19.934930000000001</v>
      </c>
      <c r="FL101" s="1">
        <v>2.2945359999999998E-3</v>
      </c>
      <c r="FM101">
        <v>0.7654434</v>
      </c>
      <c r="FN101">
        <v>1.006661</v>
      </c>
      <c r="FO101">
        <v>20.080449999999999</v>
      </c>
      <c r="FP101" s="1">
        <v>1.6179510000000001E-3</v>
      </c>
      <c r="FQ101">
        <v>0.54006169999999998</v>
      </c>
      <c r="FR101">
        <v>1.0061340000000001</v>
      </c>
      <c r="FS101">
        <v>19.968330000000002</v>
      </c>
      <c r="FT101" s="1">
        <v>1.1210790000000001E-3</v>
      </c>
      <c r="FU101">
        <v>0.37290289999999998</v>
      </c>
      <c r="FV101">
        <v>1.005852</v>
      </c>
      <c r="FW101">
        <v>19.694610000000001</v>
      </c>
      <c r="FX101" s="1">
        <v>8.0537730000000002E-4</v>
      </c>
      <c r="FY101">
        <v>0.26598159999999998</v>
      </c>
      <c r="FZ101">
        <v>1.005676</v>
      </c>
      <c r="GA101">
        <v>19.197590000000002</v>
      </c>
      <c r="GB101" s="1">
        <v>6.2094859999999995E-4</v>
      </c>
      <c r="GC101">
        <v>0.20330139999999999</v>
      </c>
      <c r="GD101">
        <v>1.005603</v>
      </c>
      <c r="GE101">
        <v>18.735810000000001</v>
      </c>
      <c r="GF101" s="1">
        <v>5.1499270000000005E-4</v>
      </c>
      <c r="GG101">
        <v>0.1672498</v>
      </c>
      <c r="GH101">
        <v>1.005557</v>
      </c>
      <c r="GI101">
        <v>18.628879999999999</v>
      </c>
      <c r="GJ101" s="1">
        <v>4.5148289999999999E-4</v>
      </c>
      <c r="GK101">
        <v>0.14563889999999999</v>
      </c>
      <c r="GL101">
        <v>1.0055480000000001</v>
      </c>
      <c r="GM101">
        <v>19.58333</v>
      </c>
      <c r="GN101" s="1">
        <v>4.099536E-4</v>
      </c>
      <c r="GO101">
        <v>0.13151779999999999</v>
      </c>
      <c r="GP101">
        <v>1.005531</v>
      </c>
      <c r="GQ101">
        <v>20.509239999999998</v>
      </c>
      <c r="GR101" s="1">
        <v>3.7987969999999998E-4</v>
      </c>
      <c r="GS101">
        <v>0.12130539999999999</v>
      </c>
      <c r="GT101">
        <v>1.005514</v>
      </c>
      <c r="GU101">
        <v>20.735520000000001</v>
      </c>
      <c r="GV101" s="1">
        <v>3.5610930000000001E-4</v>
      </c>
      <c r="GW101">
        <v>0.1132486</v>
      </c>
      <c r="GX101">
        <v>1.005522</v>
      </c>
      <c r="GY101">
        <v>20.677900000000001</v>
      </c>
      <c r="GZ101" s="1">
        <v>3.3594700000000001E-4</v>
      </c>
      <c r="HA101">
        <v>0.10645060000000001</v>
      </c>
      <c r="HB101">
        <v>1.00553</v>
      </c>
      <c r="HC101">
        <v>20.119900000000001</v>
      </c>
      <c r="HD101" s="1">
        <v>3.1791440000000001E-4</v>
      </c>
      <c r="HE101">
        <v>0.10044260000000001</v>
      </c>
      <c r="HF101">
        <v>1.0055190000000001</v>
      </c>
      <c r="HG101">
        <v>19.23086</v>
      </c>
      <c r="HH101" s="1">
        <v>3.0143079999999999E-4</v>
      </c>
      <c r="HI101">
        <v>9.4986269999999998E-2</v>
      </c>
      <c r="HJ101">
        <v>1.0055240000000001</v>
      </c>
      <c r="HK101">
        <v>18.784739999999999</v>
      </c>
      <c r="HL101" s="1">
        <v>2.8614100000000001E-4</v>
      </c>
      <c r="HM101">
        <v>8.9966279999999996E-2</v>
      </c>
      <c r="HN101">
        <v>1.0055050000000001</v>
      </c>
      <c r="HO101">
        <v>18.79937</v>
      </c>
      <c r="HP101" s="1">
        <v>2.7189679999999999E-4</v>
      </c>
      <c r="HQ101">
        <v>8.533433E-2</v>
      </c>
      <c r="HR101">
        <v>1.005525</v>
      </c>
      <c r="HS101">
        <v>19.676120000000001</v>
      </c>
      <c r="HT101" s="1">
        <v>2.5861429999999999E-4</v>
      </c>
      <c r="HU101">
        <v>8.1040780000000007E-2</v>
      </c>
      <c r="HV101">
        <v>1.0055099999999999</v>
      </c>
      <c r="HW101">
        <v>20.73733</v>
      </c>
      <c r="HX101" s="1">
        <v>2.4623020000000002E-4</v>
      </c>
      <c r="HY101">
        <v>7.7062690000000003E-2</v>
      </c>
      <c r="HZ101">
        <v>1.005514</v>
      </c>
      <c r="IA101">
        <v>21.200099999999999</v>
      </c>
      <c r="IB101" s="1">
        <v>2.3462480000000001E-4</v>
      </c>
      <c r="IC101">
        <v>7.335933E-2</v>
      </c>
      <c r="ID101">
        <v>1.0055069999999999</v>
      </c>
      <c r="IE101">
        <v>21.227309999999999</v>
      </c>
      <c r="IF101" s="1">
        <v>2.2366740000000001E-4</v>
      </c>
      <c r="IG101">
        <v>6.9880120000000004E-2</v>
      </c>
      <c r="IH101">
        <v>1.0055050000000001</v>
      </c>
      <c r="II101">
        <v>20.602540000000001</v>
      </c>
      <c r="IJ101" s="1">
        <v>2.1326219999999999E-4</v>
      </c>
      <c r="IK101">
        <v>6.6590700000000003E-2</v>
      </c>
      <c r="IL101">
        <v>1.005514</v>
      </c>
      <c r="IM101">
        <v>19.697289999999999</v>
      </c>
      <c r="IN101" s="1">
        <v>2.0343849999999999E-4</v>
      </c>
      <c r="IO101">
        <v>6.3494270000000005E-2</v>
      </c>
      <c r="IP101">
        <v>1.005506</v>
      </c>
      <c r="IQ101">
        <v>19.08746</v>
      </c>
      <c r="IR101" s="1">
        <v>1.9423220000000001E-4</v>
      </c>
      <c r="IS101">
        <v>6.0604129999999999E-2</v>
      </c>
      <c r="IT101">
        <v>1.005506</v>
      </c>
      <c r="IU101">
        <v>18.835000000000001</v>
      </c>
      <c r="IV101" s="1">
        <v>1.8563290000000001E-4</v>
      </c>
      <c r="IW101">
        <v>5.7902370000000002E-2</v>
      </c>
      <c r="IX101">
        <v>1.005506</v>
      </c>
      <c r="IY101">
        <v>19.350449999999999</v>
      </c>
      <c r="IZ101" s="1">
        <v>1.7748150000000001E-4</v>
      </c>
      <c r="JA101">
        <v>5.5350400000000001E-2</v>
      </c>
      <c r="JB101">
        <v>1.0055019999999999</v>
      </c>
      <c r="JC101">
        <v>19.712240000000001</v>
      </c>
      <c r="JD101" s="1">
        <v>1.6975660000000001E-4</v>
      </c>
      <c r="JE101">
        <v>5.2934479999999999E-2</v>
      </c>
      <c r="JF101">
        <v>1.005506</v>
      </c>
      <c r="JG101">
        <v>19.828399999999998</v>
      </c>
      <c r="JH101" s="1">
        <v>1.6247660000000001E-4</v>
      </c>
      <c r="JI101">
        <v>5.0657019999999997E-2</v>
      </c>
      <c r="JJ101">
        <v>1.0055099999999999</v>
      </c>
      <c r="JK101">
        <v>19.55537</v>
      </c>
      <c r="JL101" s="1">
        <v>1.556013E-4</v>
      </c>
      <c r="JM101">
        <v>4.85101E-2</v>
      </c>
      <c r="JN101">
        <v>1.0054989999999999</v>
      </c>
      <c r="JO101">
        <v>19.059419999999999</v>
      </c>
      <c r="JP101" s="1">
        <v>1.4910100000000001E-4</v>
      </c>
      <c r="JQ101">
        <v>4.6483469999999999E-2</v>
      </c>
      <c r="JR101">
        <v>1.005531</v>
      </c>
      <c r="JS101">
        <v>18.738350000000001</v>
      </c>
      <c r="JT101" s="1">
        <v>1.4294859999999999E-4</v>
      </c>
      <c r="JU101">
        <v>4.4564010000000001E-2</v>
      </c>
      <c r="JV101">
        <v>1.0055069999999999</v>
      </c>
      <c r="JW101">
        <v>18.484529999999999</v>
      </c>
      <c r="JX101" s="1">
        <v>1.3711370000000001E-4</v>
      </c>
      <c r="JY101">
        <v>4.2743169999999997E-2</v>
      </c>
      <c r="JZ101">
        <v>1.005509</v>
      </c>
      <c r="KA101">
        <v>18.234400000000001</v>
      </c>
      <c r="KB101" s="1">
        <v>1.315554E-4</v>
      </c>
      <c r="KC101">
        <v>4.1004180000000001E-2</v>
      </c>
      <c r="KD101">
        <v>1.0055240000000001</v>
      </c>
      <c r="KE101">
        <v>18.895769999999999</v>
      </c>
      <c r="KF101" s="1">
        <v>1.2628469999999999E-4</v>
      </c>
      <c r="KG101">
        <v>3.9359280000000003E-2</v>
      </c>
      <c r="KH101">
        <v>1.0055000000000001</v>
      </c>
      <c r="KI101">
        <v>19.512139999999999</v>
      </c>
      <c r="KJ101" s="1">
        <v>1.2130580000000001E-4</v>
      </c>
      <c r="KK101">
        <v>3.7807769999999997E-2</v>
      </c>
      <c r="KL101">
        <v>1.005476</v>
      </c>
      <c r="KM101">
        <v>19.789809999999999</v>
      </c>
      <c r="KN101" s="1">
        <v>1.165684E-4</v>
      </c>
      <c r="KO101">
        <v>3.6331809999999999E-2</v>
      </c>
      <c r="KP101">
        <v>1.0053749999999999</v>
      </c>
      <c r="KQ101">
        <v>19.999120000000001</v>
      </c>
      <c r="KR101" s="1">
        <v>1.1206520000000001E-4</v>
      </c>
      <c r="KS101">
        <v>3.4930120000000002E-2</v>
      </c>
      <c r="KT101">
        <v>1.0052099999999999</v>
      </c>
      <c r="KU101">
        <v>19.804040000000001</v>
      </c>
      <c r="KV101" s="1">
        <v>1.077643E-4</v>
      </c>
      <c r="KW101">
        <v>3.359434E-2</v>
      </c>
      <c r="KX101">
        <v>1.0048790000000001</v>
      </c>
      <c r="KY101">
        <v>19.285350000000001</v>
      </c>
      <c r="KZ101" s="1">
        <v>1.0365689999999999E-4</v>
      </c>
      <c r="LA101">
        <v>3.2320590000000003E-2</v>
      </c>
      <c r="LB101">
        <v>1.0045200000000001</v>
      </c>
      <c r="LC101">
        <v>18.987220000000001</v>
      </c>
      <c r="LD101" s="1">
        <v>9.9792029999999998E-5</v>
      </c>
      <c r="LE101">
        <v>3.1121619999999999E-2</v>
      </c>
      <c r="LF101">
        <v>1.0040389999999999</v>
      </c>
      <c r="LG101">
        <v>18.945409999999999</v>
      </c>
      <c r="LH101" s="1">
        <v>9.650076E-5</v>
      </c>
      <c r="LI101">
        <v>3.00903E-2</v>
      </c>
      <c r="LJ101">
        <v>1.0035160000000001</v>
      </c>
      <c r="LK101">
        <v>19.777840000000001</v>
      </c>
      <c r="LL101" s="1">
        <v>9.4241730000000005E-5</v>
      </c>
      <c r="LM101">
        <v>2.937683E-2</v>
      </c>
      <c r="LN101">
        <v>1.002929</v>
      </c>
      <c r="LO101">
        <v>20.407440000000001</v>
      </c>
      <c r="LP101" s="1">
        <v>9.293437E-5</v>
      </c>
      <c r="LQ101">
        <v>2.896605E-2</v>
      </c>
      <c r="LR101">
        <v>1.0023690000000001</v>
      </c>
      <c r="LS101">
        <v>20.546389999999999</v>
      </c>
      <c r="LT101" s="1">
        <v>9.1783949999999997E-5</v>
      </c>
      <c r="LU101">
        <v>2.862224E-2</v>
      </c>
      <c r="LV101">
        <v>1.001841</v>
      </c>
      <c r="LW101">
        <v>20.95861</v>
      </c>
      <c r="LX101" s="1">
        <v>9.0161219999999995E-5</v>
      </c>
      <c r="LY101">
        <v>2.814088E-2</v>
      </c>
      <c r="LZ101">
        <v>1.001406</v>
      </c>
      <c r="MA101">
        <v>20.928190000000001</v>
      </c>
      <c r="MB101" s="1">
        <v>8.7953630000000006E-5</v>
      </c>
      <c r="MC101">
        <v>2.747339E-2</v>
      </c>
      <c r="MD101">
        <v>1.001088</v>
      </c>
      <c r="ME101">
        <v>20.073260000000001</v>
      </c>
      <c r="MF101" s="1">
        <v>8.5341779999999995E-5</v>
      </c>
      <c r="MG101">
        <v>2.6669869999999998E-2</v>
      </c>
      <c r="MH101">
        <v>1.0008280000000001</v>
      </c>
      <c r="MI101">
        <v>19.425080000000001</v>
      </c>
      <c r="MJ101" s="1">
        <v>8.2470519999999997E-5</v>
      </c>
      <c r="MK101">
        <v>2.5784350000000001E-2</v>
      </c>
      <c r="ML101">
        <v>1.0007140000000001</v>
      </c>
      <c r="MM101">
        <v>19.712150000000001</v>
      </c>
      <c r="MN101" s="1">
        <v>7.9269919999999999E-5</v>
      </c>
      <c r="MO101">
        <v>2.4798319999999999E-2</v>
      </c>
      <c r="MP101">
        <v>1.000623</v>
      </c>
      <c r="MQ101">
        <v>21.056550000000001</v>
      </c>
      <c r="MR101" s="1">
        <v>7.5451589999999994E-5</v>
      </c>
      <c r="MS101">
        <v>2.3623120000000001E-2</v>
      </c>
      <c r="MT101">
        <v>1.000556</v>
      </c>
      <c r="MU101">
        <v>22.178429999999999</v>
      </c>
      <c r="MV101" s="1">
        <v>7.1116580000000001E-5</v>
      </c>
      <c r="MW101">
        <v>2.2275219999999998E-2</v>
      </c>
      <c r="MX101">
        <v>1.0004580000000001</v>
      </c>
      <c r="MY101">
        <v>22.477789999999999</v>
      </c>
      <c r="MZ101" s="1">
        <v>6.6841069999999997E-5</v>
      </c>
      <c r="NA101">
        <v>2.0936389999999999E-2</v>
      </c>
      <c r="NB101">
        <v>1.0002519999999999</v>
      </c>
      <c r="NC101">
        <v>22.597470000000001</v>
      </c>
      <c r="ND101" s="1">
        <v>6.3143519999999997E-5</v>
      </c>
      <c r="NE101">
        <v>1.9770320000000001E-2</v>
      </c>
      <c r="NF101">
        <v>0.99988060000000001</v>
      </c>
      <c r="NG101">
        <v>22.27901</v>
      </c>
      <c r="NH101" s="1">
        <v>6.0088379999999997E-5</v>
      </c>
      <c r="NI101">
        <v>1.8809469999999998E-2</v>
      </c>
      <c r="NJ101">
        <v>0.99924749999999996</v>
      </c>
      <c r="NK101">
        <v>21.61159</v>
      </c>
      <c r="NL101" s="1">
        <v>5.75207E-5</v>
      </c>
      <c r="NM101">
        <v>1.800554E-2</v>
      </c>
      <c r="NN101">
        <v>0.99843630000000005</v>
      </c>
      <c r="NO101">
        <v>21.02524</v>
      </c>
      <c r="NP101" s="1">
        <v>5.5332250000000002E-5</v>
      </c>
      <c r="NQ101">
        <v>1.732245E-2</v>
      </c>
      <c r="NR101">
        <v>0.9974594</v>
      </c>
      <c r="NS101">
        <v>20.54935</v>
      </c>
      <c r="NT101" s="1">
        <v>5.3764090000000002E-5</v>
      </c>
      <c r="NU101">
        <v>1.6826589999999999E-2</v>
      </c>
      <c r="NV101">
        <v>0.99636950000000002</v>
      </c>
      <c r="NW101">
        <v>20.584689999999998</v>
      </c>
      <c r="NX101" s="1">
        <v>5.3300970000000001E-5</v>
      </c>
      <c r="NY101">
        <v>1.6667439999999999E-2</v>
      </c>
      <c r="NZ101">
        <v>0.99523839999999997</v>
      </c>
      <c r="OA101">
        <v>21.304110000000001</v>
      </c>
      <c r="OB101" s="1">
        <v>5.3834569999999999E-5</v>
      </c>
      <c r="OC101">
        <v>1.6832509999999998E-2</v>
      </c>
      <c r="OD101">
        <v>0.9940639</v>
      </c>
      <c r="OE101">
        <v>21.501090000000001</v>
      </c>
      <c r="OF101" s="1">
        <v>5.453666E-5</v>
      </c>
      <c r="OG101">
        <v>1.706858E-2</v>
      </c>
      <c r="OH101">
        <v>0.99297899999999995</v>
      </c>
      <c r="OI101">
        <v>21.208970000000001</v>
      </c>
      <c r="OJ101" s="1">
        <v>5.4657870000000002E-5</v>
      </c>
      <c r="OK101" s="1">
        <v>1.7132930000000001E-2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0.75695539999999994</v>
      </c>
      <c r="G102">
        <v>18.71386</v>
      </c>
      <c r="H102">
        <v>0</v>
      </c>
      <c r="I102">
        <v>0</v>
      </c>
      <c r="J102">
        <v>0.75556250000000003</v>
      </c>
      <c r="K102">
        <v>18.314219999999999</v>
      </c>
      <c r="L102" s="1">
        <v>5.9879630000000002E-30</v>
      </c>
      <c r="M102" s="1">
        <v>1.7127019999999999E-27</v>
      </c>
      <c r="N102">
        <v>0.7542179</v>
      </c>
      <c r="O102">
        <v>17.928000000000001</v>
      </c>
      <c r="P102" s="1">
        <v>2.755655E-17</v>
      </c>
      <c r="Q102" s="1">
        <v>7.9267549999999996E-15</v>
      </c>
      <c r="R102">
        <v>0.75301439999999997</v>
      </c>
      <c r="S102">
        <v>17.500859999999999</v>
      </c>
      <c r="T102" s="1">
        <v>4.3284330000000002E-6</v>
      </c>
      <c r="U102" s="1">
        <v>9.661127E-4</v>
      </c>
      <c r="V102">
        <v>0.75185340000000001</v>
      </c>
      <c r="W102">
        <v>17.186990000000002</v>
      </c>
      <c r="X102" s="1">
        <v>0.31231110000000001</v>
      </c>
      <c r="Y102">
        <v>73.027609999999996</v>
      </c>
      <c r="Z102">
        <v>0.75066900000000003</v>
      </c>
      <c r="AA102">
        <v>17.16367</v>
      </c>
      <c r="AB102">
        <v>21.630849999999999</v>
      </c>
      <c r="AC102">
        <v>5600.0129999999999</v>
      </c>
      <c r="AD102">
        <v>0.7494826</v>
      </c>
      <c r="AE102">
        <v>17.124700000000001</v>
      </c>
      <c r="AF102">
        <v>110.0085</v>
      </c>
      <c r="AG102">
        <v>30599.01</v>
      </c>
      <c r="AH102">
        <v>0.74827399999999999</v>
      </c>
      <c r="AI102">
        <v>17.098420000000001</v>
      </c>
      <c r="AJ102">
        <v>115.2921</v>
      </c>
      <c r="AK102">
        <v>33809.089999999997</v>
      </c>
      <c r="AL102">
        <v>0.7469422</v>
      </c>
      <c r="AM102">
        <v>17.432680000000001</v>
      </c>
      <c r="AN102">
        <v>42.765940000000001</v>
      </c>
      <c r="AO102">
        <v>13041.17</v>
      </c>
      <c r="AP102">
        <v>0.74524319999999999</v>
      </c>
      <c r="AQ102">
        <v>17.351790000000001</v>
      </c>
      <c r="AR102">
        <v>7.9433610000000003</v>
      </c>
      <c r="AS102">
        <v>2492.0369999999998</v>
      </c>
      <c r="AT102">
        <v>0.74300929999999998</v>
      </c>
      <c r="AU102">
        <v>16.985990000000001</v>
      </c>
      <c r="AV102">
        <v>0.99133550000000004</v>
      </c>
      <c r="AW102">
        <v>315.53089999999997</v>
      </c>
      <c r="AX102">
        <v>0.74025510000000005</v>
      </c>
      <c r="AY102">
        <v>16.69988</v>
      </c>
      <c r="AZ102">
        <v>0.14751919999999999</v>
      </c>
      <c r="BA102">
        <v>45.682749999999999</v>
      </c>
      <c r="BB102">
        <v>0.73698569999999997</v>
      </c>
      <c r="BC102">
        <v>16.547999999999998</v>
      </c>
      <c r="BD102">
        <v>6.7795759999999997E-2</v>
      </c>
      <c r="BE102">
        <v>19.973299999999998</v>
      </c>
      <c r="BF102">
        <v>0.73332620000000004</v>
      </c>
      <c r="BG102">
        <v>16.603719999999999</v>
      </c>
      <c r="BH102">
        <v>6.3875920000000003E-2</v>
      </c>
      <c r="BI102">
        <v>18.611879999999999</v>
      </c>
      <c r="BJ102">
        <v>0.72931369999999995</v>
      </c>
      <c r="BK102">
        <v>16.843710000000002</v>
      </c>
      <c r="BL102">
        <v>6.9503239999999994E-2</v>
      </c>
      <c r="BM102">
        <v>20.325700000000001</v>
      </c>
      <c r="BN102">
        <v>0.7246049</v>
      </c>
      <c r="BO102">
        <v>17.384910000000001</v>
      </c>
      <c r="BP102" s="1">
        <v>7.2444410000000001E-2</v>
      </c>
      <c r="BQ102">
        <v>21.36992</v>
      </c>
      <c r="BR102">
        <v>0.71967400000000004</v>
      </c>
      <c r="BS102">
        <v>17.98236</v>
      </c>
      <c r="BT102">
        <v>7.0128490000000002E-2</v>
      </c>
      <c r="BU102">
        <v>20.868970000000001</v>
      </c>
      <c r="BV102">
        <v>0.71451399999999998</v>
      </c>
      <c r="BW102">
        <v>18.335760000000001</v>
      </c>
      <c r="BX102" s="1">
        <v>6.4547359999999998E-2</v>
      </c>
      <c r="BY102">
        <v>19.362500000000001</v>
      </c>
      <c r="BZ102">
        <v>0.70938060000000003</v>
      </c>
      <c r="CA102">
        <v>18.371590000000001</v>
      </c>
      <c r="CB102" s="1">
        <v>5.7933499999999999E-2</v>
      </c>
      <c r="CC102">
        <v>17.502590000000001</v>
      </c>
      <c r="CD102">
        <v>0.70441229999999999</v>
      </c>
      <c r="CE102">
        <v>17.923259999999999</v>
      </c>
      <c r="CF102" s="1">
        <v>5.136806E-2</v>
      </c>
      <c r="CG102">
        <v>15.619120000000001</v>
      </c>
      <c r="CH102">
        <v>0.69944539999999999</v>
      </c>
      <c r="CI102">
        <v>17.53209</v>
      </c>
      <c r="CJ102" s="1">
        <v>4.5296660000000002E-2</v>
      </c>
      <c r="CK102">
        <v>13.858650000000001</v>
      </c>
      <c r="CL102">
        <v>0.69436949999999997</v>
      </c>
      <c r="CM102">
        <v>17.473939999999999</v>
      </c>
      <c r="CN102" s="1">
        <v>3.9836999999999997E-2</v>
      </c>
      <c r="CO102">
        <v>12.262499999999999</v>
      </c>
      <c r="CP102">
        <v>0.68934550000000006</v>
      </c>
      <c r="CQ102">
        <v>17.50046</v>
      </c>
      <c r="CR102" s="1">
        <v>3.5034360000000001E-2</v>
      </c>
      <c r="CS102">
        <v>10.84834</v>
      </c>
      <c r="CT102">
        <v>0.68401999999999996</v>
      </c>
      <c r="CU102">
        <v>17.936260000000001</v>
      </c>
      <c r="CV102">
        <v>3.0885530000000001E-2</v>
      </c>
      <c r="CW102">
        <v>9.6212099999999996</v>
      </c>
      <c r="CX102">
        <v>0.67831359999999996</v>
      </c>
      <c r="CY102">
        <v>18.592680000000001</v>
      </c>
      <c r="CZ102" s="1">
        <v>2.728512E-2</v>
      </c>
      <c r="DA102">
        <v>8.5554900000000007</v>
      </c>
      <c r="DB102">
        <v>0.6724561</v>
      </c>
      <c r="DC102">
        <v>18.735769999999999</v>
      </c>
      <c r="DD102" s="1">
        <v>2.401675E-2</v>
      </c>
      <c r="DE102">
        <v>7.5822000000000003</v>
      </c>
      <c r="DF102">
        <v>0.66637710000000006</v>
      </c>
      <c r="DG102">
        <v>18.456980000000001</v>
      </c>
      <c r="DH102" s="1">
        <v>2.1024979999999999E-2</v>
      </c>
      <c r="DI102">
        <v>6.6842249999999996</v>
      </c>
      <c r="DJ102">
        <v>0.66039879999999995</v>
      </c>
      <c r="DK102">
        <v>17.81513</v>
      </c>
      <c r="DL102" s="1">
        <v>1.835471E-2</v>
      </c>
      <c r="DM102">
        <v>5.8739359999999996</v>
      </c>
      <c r="DN102">
        <v>0.65478309999999995</v>
      </c>
      <c r="DO102">
        <v>17.343160000000001</v>
      </c>
      <c r="DP102" s="1">
        <v>1.6005410000000001E-2</v>
      </c>
      <c r="DQ102">
        <v>5.1517780000000002</v>
      </c>
      <c r="DR102">
        <v>0.64954809999999996</v>
      </c>
      <c r="DS102">
        <v>17.171099999999999</v>
      </c>
      <c r="DT102" s="1">
        <v>1.3953149999999999E-2</v>
      </c>
      <c r="DU102">
        <v>4.5137140000000002</v>
      </c>
      <c r="DV102">
        <v>0.64448340000000004</v>
      </c>
      <c r="DW102">
        <v>17.095870000000001</v>
      </c>
      <c r="DX102" s="1">
        <v>1.214728E-2</v>
      </c>
      <c r="DY102">
        <v>3.948302</v>
      </c>
      <c r="DZ102">
        <v>0.63934559999999996</v>
      </c>
      <c r="EA102">
        <v>17.549689999999998</v>
      </c>
      <c r="EB102" s="1">
        <v>1.0561640000000001E-2</v>
      </c>
      <c r="EC102">
        <v>3.4493450000000001</v>
      </c>
      <c r="ED102">
        <v>0.63425299999999996</v>
      </c>
      <c r="EE102">
        <v>18.343509999999998</v>
      </c>
      <c r="EF102" s="1">
        <v>9.1920790000000006E-3</v>
      </c>
      <c r="EG102">
        <v>3.0155020000000001</v>
      </c>
      <c r="EH102">
        <v>0.62907250000000003</v>
      </c>
      <c r="EI102">
        <v>18.98312</v>
      </c>
      <c r="EJ102" s="1">
        <v>8.0067379999999994E-3</v>
      </c>
      <c r="EK102">
        <v>2.638528</v>
      </c>
      <c r="EL102">
        <v>0.62418269999999998</v>
      </c>
      <c r="EM102">
        <v>19.205580000000001</v>
      </c>
      <c r="EN102" s="1">
        <v>6.9716500000000002E-3</v>
      </c>
      <c r="EO102">
        <v>2.3069609999999998</v>
      </c>
      <c r="EP102">
        <v>0.62068159999999994</v>
      </c>
      <c r="EQ102">
        <v>18.712009999999999</v>
      </c>
      <c r="ER102">
        <v>6.0646160000000001E-3</v>
      </c>
      <c r="ES102">
        <v>2.0108959999999998</v>
      </c>
      <c r="ET102">
        <v>0.6180987</v>
      </c>
      <c r="EU102">
        <v>17.967960000000001</v>
      </c>
      <c r="EV102" s="1">
        <v>5.2653969999999998E-3</v>
      </c>
      <c r="EW102">
        <v>1.746928</v>
      </c>
      <c r="EX102">
        <v>0.61630079999999998</v>
      </c>
      <c r="EY102">
        <v>17.695879999999999</v>
      </c>
      <c r="EZ102" s="1">
        <v>4.5536470000000001E-3</v>
      </c>
      <c r="FA102">
        <v>1.510092</v>
      </c>
      <c r="FB102">
        <v>0.61512420000000001</v>
      </c>
      <c r="FC102">
        <v>17.96894</v>
      </c>
      <c r="FD102" s="1">
        <v>3.8750619999999999E-3</v>
      </c>
      <c r="FE102">
        <v>1.2843439999999999</v>
      </c>
      <c r="FF102">
        <v>0.61461699999999997</v>
      </c>
      <c r="FG102">
        <v>19.14386</v>
      </c>
      <c r="FH102" s="1">
        <v>3.1509530000000002E-3</v>
      </c>
      <c r="FI102">
        <v>1.0446279999999999</v>
      </c>
      <c r="FJ102">
        <v>0.61440799999999995</v>
      </c>
      <c r="FK102">
        <v>19.992889999999999</v>
      </c>
      <c r="FL102" s="1">
        <v>2.3854380000000001E-3</v>
      </c>
      <c r="FM102">
        <v>0.79137360000000001</v>
      </c>
      <c r="FN102">
        <v>0.61437260000000005</v>
      </c>
      <c r="FO102">
        <v>20.16572</v>
      </c>
      <c r="FP102" s="1">
        <v>1.6923769999999999E-3</v>
      </c>
      <c r="FQ102">
        <v>0.56107989999999996</v>
      </c>
      <c r="FR102">
        <v>0.61436849999999998</v>
      </c>
      <c r="FS102">
        <v>20.03087</v>
      </c>
      <c r="FT102" s="1">
        <v>1.1721399999999999E-3</v>
      </c>
      <c r="FU102">
        <v>0.38730389999999998</v>
      </c>
      <c r="FV102">
        <v>0.6144058</v>
      </c>
      <c r="FW102">
        <v>19.7408</v>
      </c>
      <c r="FX102" s="1">
        <v>8.3641689999999996E-4</v>
      </c>
      <c r="FY102">
        <v>0.27475539999999998</v>
      </c>
      <c r="FZ102">
        <v>0.61442050000000004</v>
      </c>
      <c r="GA102">
        <v>19.246020000000001</v>
      </c>
      <c r="GB102" s="1">
        <v>6.3883549999999999E-4</v>
      </c>
      <c r="GC102">
        <v>0.2083777</v>
      </c>
      <c r="GD102">
        <v>0.61445709999999998</v>
      </c>
      <c r="GE102">
        <v>18.77674</v>
      </c>
      <c r="GF102" s="1">
        <v>5.2543760000000001E-4</v>
      </c>
      <c r="GG102">
        <v>0.17023340000000001</v>
      </c>
      <c r="GH102">
        <v>0.61446230000000002</v>
      </c>
      <c r="GI102">
        <v>18.667899999999999</v>
      </c>
      <c r="GJ102" s="1">
        <v>4.5800499999999999E-4</v>
      </c>
      <c r="GK102">
        <v>0.14752019999999999</v>
      </c>
      <c r="GL102">
        <v>0.61448239999999998</v>
      </c>
      <c r="GM102">
        <v>19.614149999999999</v>
      </c>
      <c r="GN102" s="1">
        <v>4.1445499999999999E-4</v>
      </c>
      <c r="GO102">
        <v>0.1328289</v>
      </c>
      <c r="GP102">
        <v>0.61450179999999999</v>
      </c>
      <c r="GQ102">
        <v>20.56756</v>
      </c>
      <c r="GR102" s="1">
        <v>3.8329629999999998E-4</v>
      </c>
      <c r="GS102">
        <v>0.1223089</v>
      </c>
      <c r="GT102">
        <v>0.61447680000000005</v>
      </c>
      <c r="GU102">
        <v>20.840199999999999</v>
      </c>
      <c r="GV102" s="1">
        <v>3.5891109999999999E-4</v>
      </c>
      <c r="GW102">
        <v>0.1140767</v>
      </c>
      <c r="GX102">
        <v>0.61448720000000001</v>
      </c>
      <c r="GY102">
        <v>20.784870000000002</v>
      </c>
      <c r="GZ102" s="1">
        <v>3.3838029999999999E-4</v>
      </c>
      <c r="HA102">
        <v>0.107172</v>
      </c>
      <c r="HB102">
        <v>0.6144889</v>
      </c>
      <c r="HC102">
        <v>20.21425</v>
      </c>
      <c r="HD102" s="1">
        <v>3.2010460000000003E-4</v>
      </c>
      <c r="HE102">
        <v>0.101094</v>
      </c>
      <c r="HF102">
        <v>0.61450570000000004</v>
      </c>
      <c r="HG102">
        <v>19.312159999999999</v>
      </c>
      <c r="HH102" s="1">
        <v>3.0343850000000001E-4</v>
      </c>
      <c r="HI102">
        <v>9.558374E-2</v>
      </c>
      <c r="HJ102">
        <v>0.61450199999999999</v>
      </c>
      <c r="HK102">
        <v>18.819839999999999</v>
      </c>
      <c r="HL102" s="1">
        <v>2.8799469999999999E-4</v>
      </c>
      <c r="HM102">
        <v>9.0518989999999994E-2</v>
      </c>
      <c r="HN102">
        <v>0.61447070000000004</v>
      </c>
      <c r="HO102">
        <v>18.82572</v>
      </c>
      <c r="HP102" s="1">
        <v>2.7361220000000002E-4</v>
      </c>
      <c r="HQ102">
        <v>8.5845110000000002E-2</v>
      </c>
      <c r="HR102">
        <v>0.61449129999999996</v>
      </c>
      <c r="HS102">
        <v>19.701630000000002</v>
      </c>
      <c r="HT102" s="1">
        <v>2.6020980000000002E-4</v>
      </c>
      <c r="HU102">
        <v>8.1517199999999998E-2</v>
      </c>
      <c r="HV102">
        <v>0.61449609999999999</v>
      </c>
      <c r="HW102">
        <v>20.784389999999998</v>
      </c>
      <c r="HX102" s="1">
        <v>2.4771329999999999E-4</v>
      </c>
      <c r="HY102">
        <v>7.7505870000000004E-2</v>
      </c>
      <c r="HZ102">
        <v>0.61449849999999995</v>
      </c>
      <c r="IA102">
        <v>21.290479999999999</v>
      </c>
      <c r="IB102" s="1">
        <v>2.3601610000000001E-4</v>
      </c>
      <c r="IC102">
        <v>7.3775190000000004E-2</v>
      </c>
      <c r="ID102">
        <v>0.61449520000000002</v>
      </c>
      <c r="IE102">
        <v>21.331320000000002</v>
      </c>
      <c r="IF102" s="1">
        <v>2.2497789999999999E-4</v>
      </c>
      <c r="IG102">
        <v>7.0272260000000003E-2</v>
      </c>
      <c r="IH102">
        <v>0.61449330000000002</v>
      </c>
      <c r="II102">
        <v>20.696470000000001</v>
      </c>
      <c r="IJ102" s="1">
        <v>2.1449969999999999E-4</v>
      </c>
      <c r="IK102">
        <v>6.6961359999999998E-2</v>
      </c>
      <c r="IL102">
        <v>0.61449790000000004</v>
      </c>
      <c r="IM102">
        <v>19.778729999999999</v>
      </c>
      <c r="IN102" s="1">
        <v>2.045998E-4</v>
      </c>
      <c r="IO102">
        <v>6.3842949999999996E-2</v>
      </c>
      <c r="IP102">
        <v>0.61447110000000005</v>
      </c>
      <c r="IQ102">
        <v>19.129549999999998</v>
      </c>
      <c r="IR102" s="1">
        <v>1.9531290000000001E-4</v>
      </c>
      <c r="IS102">
        <v>6.0929829999999997E-2</v>
      </c>
      <c r="IT102">
        <v>0.61449350000000003</v>
      </c>
      <c r="IU102">
        <v>18.86647</v>
      </c>
      <c r="IV102" s="1">
        <v>1.866479E-4</v>
      </c>
      <c r="IW102">
        <v>5.8208929999999999E-2</v>
      </c>
      <c r="IX102">
        <v>0.6144714</v>
      </c>
      <c r="IY102">
        <v>19.377179999999999</v>
      </c>
      <c r="IZ102" s="1">
        <v>1.784446E-4</v>
      </c>
      <c r="JA102">
        <v>5.5641309999999999E-2</v>
      </c>
      <c r="JB102">
        <v>0.61449370000000003</v>
      </c>
      <c r="JC102">
        <v>19.749420000000001</v>
      </c>
      <c r="JD102" s="1">
        <v>1.7066750000000001E-4</v>
      </c>
      <c r="JE102">
        <v>5.3209880000000001E-2</v>
      </c>
      <c r="JF102">
        <v>0.61449489999999996</v>
      </c>
      <c r="JG102">
        <v>19.904669999999999</v>
      </c>
      <c r="JH102" s="1">
        <v>1.6333290000000001E-4</v>
      </c>
      <c r="JI102">
        <v>5.0916990000000002E-2</v>
      </c>
      <c r="JJ102">
        <v>0.61450000000000005</v>
      </c>
      <c r="JK102">
        <v>19.63297</v>
      </c>
      <c r="JL102" s="1">
        <v>1.564119E-4</v>
      </c>
      <c r="JM102">
        <v>4.8756630000000002E-2</v>
      </c>
      <c r="JN102">
        <v>0.61449279999999995</v>
      </c>
      <c r="JO102">
        <v>19.156659999999999</v>
      </c>
      <c r="JP102" s="1">
        <v>1.49865E-4</v>
      </c>
      <c r="JQ102">
        <v>4.6715390000000002E-2</v>
      </c>
      <c r="JR102">
        <v>0.61449469999999995</v>
      </c>
      <c r="JS102">
        <v>18.819700000000001</v>
      </c>
      <c r="JT102" s="1">
        <v>1.436749E-4</v>
      </c>
      <c r="JU102">
        <v>4.4785970000000001E-2</v>
      </c>
      <c r="JV102">
        <v>0.61447169999999995</v>
      </c>
      <c r="JW102">
        <v>18.569880000000001</v>
      </c>
      <c r="JX102" s="1">
        <v>1.378032E-4</v>
      </c>
      <c r="JY102">
        <v>4.2953570000000003E-2</v>
      </c>
      <c r="JZ102">
        <v>0.61449849999999995</v>
      </c>
      <c r="KA102">
        <v>18.301749999999998</v>
      </c>
      <c r="KB102" s="1">
        <v>1.3221199999999999E-4</v>
      </c>
      <c r="KC102">
        <v>4.1205199999999997E-2</v>
      </c>
      <c r="KD102">
        <v>0.61450280000000002</v>
      </c>
      <c r="KE102">
        <v>18.944669999999999</v>
      </c>
      <c r="KF102" s="1">
        <v>1.2690490000000001E-4</v>
      </c>
      <c r="KG102">
        <v>3.9549649999999999E-2</v>
      </c>
      <c r="KH102">
        <v>0.61448959999999997</v>
      </c>
      <c r="KI102">
        <v>19.543279999999999</v>
      </c>
      <c r="KJ102" s="1">
        <v>1.218921E-4</v>
      </c>
      <c r="KK102">
        <v>3.7987390000000003E-2</v>
      </c>
      <c r="KL102">
        <v>0.61448290000000005</v>
      </c>
      <c r="KM102">
        <v>19.850919999999999</v>
      </c>
      <c r="KN102" s="1">
        <v>1.171259E-4</v>
      </c>
      <c r="KO102">
        <v>3.6503250000000001E-2</v>
      </c>
      <c r="KP102">
        <v>0.6144425</v>
      </c>
      <c r="KQ102">
        <v>20.042590000000001</v>
      </c>
      <c r="KR102" s="1">
        <v>1.125961E-4</v>
      </c>
      <c r="KS102">
        <v>3.509309E-2</v>
      </c>
      <c r="KT102">
        <v>0.61436239999999998</v>
      </c>
      <c r="KU102">
        <v>19.853580000000001</v>
      </c>
      <c r="KV102" s="1">
        <v>1.0827020000000001E-4</v>
      </c>
      <c r="KW102">
        <v>3.3749189999999998E-2</v>
      </c>
      <c r="KX102">
        <v>0.61422399999999999</v>
      </c>
      <c r="KY102">
        <v>19.332850000000001</v>
      </c>
      <c r="KZ102" s="1">
        <v>1.04137E-4</v>
      </c>
      <c r="LA102">
        <v>3.2466670000000003E-2</v>
      </c>
      <c r="LB102">
        <v>0.61408189999999996</v>
      </c>
      <c r="LC102">
        <v>19.011420000000001</v>
      </c>
      <c r="LD102" s="1">
        <v>1.0023560000000001E-4</v>
      </c>
      <c r="LE102">
        <v>3.125609E-2</v>
      </c>
      <c r="LF102">
        <v>0.61392679999999999</v>
      </c>
      <c r="LG102">
        <v>18.979389999999999</v>
      </c>
      <c r="LH102" s="1">
        <v>9.685103E-5</v>
      </c>
      <c r="LI102">
        <v>3.019925E-2</v>
      </c>
      <c r="LJ102">
        <v>0.61371620000000005</v>
      </c>
      <c r="LK102">
        <v>19.822769999999998</v>
      </c>
      <c r="LL102" s="1">
        <v>9.4454339999999997E-5</v>
      </c>
      <c r="LM102">
        <v>2.9448080000000001E-2</v>
      </c>
      <c r="LN102">
        <v>0.61350269999999996</v>
      </c>
      <c r="LO102">
        <v>20.482510000000001</v>
      </c>
      <c r="LP102" s="1">
        <v>9.3063080000000005E-5</v>
      </c>
      <c r="LQ102">
        <v>2.9011229999999999E-2</v>
      </c>
      <c r="LR102">
        <v>0.6133111</v>
      </c>
      <c r="LS102">
        <v>20.66536</v>
      </c>
      <c r="LT102" s="1">
        <v>9.1931320000000007E-5</v>
      </c>
      <c r="LU102">
        <v>2.8668570000000001E-2</v>
      </c>
      <c r="LV102">
        <v>0.6131219</v>
      </c>
      <c r="LW102">
        <v>21.05883</v>
      </c>
      <c r="LX102" s="1">
        <v>9.0380759999999998E-5</v>
      </c>
      <c r="LY102">
        <v>2.8201960000000002E-2</v>
      </c>
      <c r="LZ102">
        <v>0.61299519999999996</v>
      </c>
      <c r="MA102">
        <v>21.01934</v>
      </c>
      <c r="MB102" s="1">
        <v>8.8239279999999999E-5</v>
      </c>
      <c r="MC102">
        <v>2.754935E-2</v>
      </c>
      <c r="MD102">
        <v>0.61289970000000005</v>
      </c>
      <c r="ME102">
        <v>20.16667</v>
      </c>
      <c r="MF102" s="1">
        <v>8.5667930000000002E-5</v>
      </c>
      <c r="MG102">
        <v>2.6755080000000001E-2</v>
      </c>
      <c r="MH102">
        <v>0.61283909999999997</v>
      </c>
      <c r="MI102">
        <v>19.46003</v>
      </c>
      <c r="MJ102" s="1">
        <v>8.2826130000000005E-5</v>
      </c>
      <c r="MK102">
        <v>2.5875510000000001E-2</v>
      </c>
      <c r="ML102">
        <v>0.61280230000000002</v>
      </c>
      <c r="MM102">
        <v>19.717289999999998</v>
      </c>
      <c r="MN102" s="1">
        <v>7.9679340000000004E-5</v>
      </c>
      <c r="MO102">
        <v>2.4901920000000001E-2</v>
      </c>
      <c r="MP102">
        <v>0.61278330000000003</v>
      </c>
      <c r="MQ102">
        <v>21.061029999999999</v>
      </c>
      <c r="MR102" s="1">
        <v>7.5943939999999999E-5</v>
      </c>
      <c r="MS102">
        <v>2.3747509999999999E-2</v>
      </c>
      <c r="MT102">
        <v>0.61278540000000004</v>
      </c>
      <c r="MU102">
        <v>22.230180000000001</v>
      </c>
      <c r="MV102" s="1">
        <v>7.1650629999999997E-5</v>
      </c>
      <c r="MW102">
        <v>2.241081E-2</v>
      </c>
      <c r="MX102">
        <v>0.61273339999999998</v>
      </c>
      <c r="MY102">
        <v>22.572600000000001</v>
      </c>
      <c r="MZ102" s="1">
        <v>6.7334289999999996E-5</v>
      </c>
      <c r="NA102">
        <v>2.1062029999999999E-2</v>
      </c>
      <c r="NB102">
        <v>0.61268199999999995</v>
      </c>
      <c r="NC102">
        <v>22.683520000000001</v>
      </c>
      <c r="ND102" s="1">
        <v>6.3556699999999994E-5</v>
      </c>
      <c r="NE102">
        <v>1.987498E-2</v>
      </c>
      <c r="NF102">
        <v>0.61249640000000005</v>
      </c>
      <c r="NG102">
        <v>22.355309999999999</v>
      </c>
      <c r="NH102" s="1">
        <v>6.0428720000000001E-5</v>
      </c>
      <c r="NI102">
        <v>1.889443E-2</v>
      </c>
      <c r="NJ102">
        <v>0.61227290000000001</v>
      </c>
      <c r="NK102">
        <v>21.694430000000001</v>
      </c>
      <c r="NL102" s="1">
        <v>5.780956E-5</v>
      </c>
      <c r="NM102">
        <v>1.8075620000000001E-2</v>
      </c>
      <c r="NN102">
        <v>0.61196640000000002</v>
      </c>
      <c r="NO102">
        <v>21.095420000000001</v>
      </c>
      <c r="NP102" s="1">
        <v>5.557167E-5</v>
      </c>
      <c r="NQ102">
        <v>1.7378270000000001E-2</v>
      </c>
      <c r="NR102">
        <v>0.6115699</v>
      </c>
      <c r="NS102">
        <v>20.612459999999999</v>
      </c>
      <c r="NT102" s="1">
        <v>5.3903300000000003E-5</v>
      </c>
      <c r="NU102">
        <v>1.6855209999999999E-2</v>
      </c>
      <c r="NV102">
        <v>0.61117699999999997</v>
      </c>
      <c r="NW102">
        <v>20.632639999999999</v>
      </c>
      <c r="NX102" s="1">
        <v>5.3294200000000002E-5</v>
      </c>
      <c r="NY102">
        <v>1.665639E-2</v>
      </c>
      <c r="NZ102">
        <v>0.61073730000000004</v>
      </c>
      <c r="OA102">
        <v>21.339950000000002</v>
      </c>
      <c r="OB102" s="1">
        <v>5.3737199999999998E-5</v>
      </c>
      <c r="OC102">
        <v>1.679336E-2</v>
      </c>
      <c r="OD102">
        <v>0.61032649999999999</v>
      </c>
      <c r="OE102">
        <v>21.575990000000001</v>
      </c>
      <c r="OF102" s="1">
        <v>5.4463599999999998E-5</v>
      </c>
      <c r="OG102">
        <v>1.7030569999999998E-2</v>
      </c>
      <c r="OH102">
        <v>0.60997319999999999</v>
      </c>
      <c r="OI102">
        <v>21.294730000000001</v>
      </c>
      <c r="OJ102" s="1">
        <v>5.4673560000000002E-5</v>
      </c>
      <c r="OK102" s="1">
        <v>1.7114000000000001E-2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0.95380330000000002</v>
      </c>
      <c r="G103">
        <v>18.770630000000001</v>
      </c>
      <c r="H103">
        <v>0</v>
      </c>
      <c r="I103">
        <v>0</v>
      </c>
      <c r="J103">
        <v>0.95185379999999997</v>
      </c>
      <c r="K103">
        <v>18.388870000000001</v>
      </c>
      <c r="L103" s="1">
        <v>8.7811230000000007E-31</v>
      </c>
      <c r="M103" s="1">
        <v>2.5339000000000002E-28</v>
      </c>
      <c r="N103">
        <v>0.95004120000000003</v>
      </c>
      <c r="O103">
        <v>17.993310000000001</v>
      </c>
      <c r="P103" s="1">
        <v>4.7401420000000002E-18</v>
      </c>
      <c r="Q103" s="1">
        <v>1.375227E-15</v>
      </c>
      <c r="R103">
        <v>0.94840659999999999</v>
      </c>
      <c r="S103">
        <v>17.546099999999999</v>
      </c>
      <c r="T103" s="1">
        <v>8.1490499999999995E-7</v>
      </c>
      <c r="U103" s="1">
        <v>1.9813400000000001E-4</v>
      </c>
      <c r="V103">
        <v>0.94677849999999997</v>
      </c>
      <c r="W103">
        <v>17.208069999999999</v>
      </c>
      <c r="X103" s="1">
        <v>0.19839390000000001</v>
      </c>
      <c r="Y103">
        <v>45.874630000000003</v>
      </c>
      <c r="Z103">
        <v>0.94516940000000005</v>
      </c>
      <c r="AA103">
        <v>17.173960000000001</v>
      </c>
      <c r="AB103">
        <v>17.4206</v>
      </c>
      <c r="AC103">
        <v>4500.0529999999999</v>
      </c>
      <c r="AD103">
        <v>0.94356329999999999</v>
      </c>
      <c r="AE103">
        <v>17.137650000000001</v>
      </c>
      <c r="AF103">
        <v>102.8874</v>
      </c>
      <c r="AG103">
        <v>28672.05</v>
      </c>
      <c r="AH103">
        <v>0.94193519999999997</v>
      </c>
      <c r="AI103">
        <v>17.121729999999999</v>
      </c>
      <c r="AJ103">
        <v>119.8372</v>
      </c>
      <c r="AK103">
        <v>35289.120000000003</v>
      </c>
      <c r="AL103">
        <v>0.94014640000000005</v>
      </c>
      <c r="AM103">
        <v>17.467860000000002</v>
      </c>
      <c r="AN103">
        <v>47.98359</v>
      </c>
      <c r="AO103">
        <v>14713.95</v>
      </c>
      <c r="AP103">
        <v>0.93787540000000003</v>
      </c>
      <c r="AQ103">
        <v>17.413170000000001</v>
      </c>
      <c r="AR103">
        <v>9.3994440000000008</v>
      </c>
      <c r="AS103">
        <v>2968.1410000000001</v>
      </c>
      <c r="AT103">
        <v>0.93493110000000001</v>
      </c>
      <c r="AU103">
        <v>17.04363</v>
      </c>
      <c r="AV103">
        <v>1.2025140000000001</v>
      </c>
      <c r="AW103">
        <v>385.8381</v>
      </c>
      <c r="AX103">
        <v>0.9312047</v>
      </c>
      <c r="AY103">
        <v>16.73584</v>
      </c>
      <c r="AZ103">
        <v>0.16897300000000001</v>
      </c>
      <c r="BA103">
        <v>52.99776</v>
      </c>
      <c r="BB103">
        <v>0.92672069999999995</v>
      </c>
      <c r="BC103">
        <v>16.57723</v>
      </c>
      <c r="BD103">
        <v>6.9667530000000005E-2</v>
      </c>
      <c r="BE103">
        <v>20.712430000000001</v>
      </c>
      <c r="BF103">
        <v>0.92167080000000001</v>
      </c>
      <c r="BG103">
        <v>16.61411</v>
      </c>
      <c r="BH103">
        <v>6.3581440000000003E-2</v>
      </c>
      <c r="BI103">
        <v>18.63532</v>
      </c>
      <c r="BJ103">
        <v>0.91614669999999998</v>
      </c>
      <c r="BK103">
        <v>16.863600000000002</v>
      </c>
      <c r="BL103">
        <v>6.8998190000000001E-2</v>
      </c>
      <c r="BM103">
        <v>20.271709999999999</v>
      </c>
      <c r="BN103">
        <v>0.9103947</v>
      </c>
      <c r="BO103">
        <v>17.410430000000002</v>
      </c>
      <c r="BP103" s="1">
        <v>7.2365869999999999E-2</v>
      </c>
      <c r="BQ103">
        <v>21.42192</v>
      </c>
      <c r="BR103">
        <v>0.90431430000000002</v>
      </c>
      <c r="BS103">
        <v>18.030609999999999</v>
      </c>
      <c r="BT103" s="1">
        <v>7.0443619999999998E-2</v>
      </c>
      <c r="BU103">
        <v>21.016380000000002</v>
      </c>
      <c r="BV103">
        <v>0.89802970000000004</v>
      </c>
      <c r="BW103">
        <v>18.400790000000001</v>
      </c>
      <c r="BX103" s="1">
        <v>6.5059930000000002E-2</v>
      </c>
      <c r="BY103">
        <v>19.54457</v>
      </c>
      <c r="BZ103">
        <v>0.89175190000000004</v>
      </c>
      <c r="CA103">
        <v>18.44042</v>
      </c>
      <c r="CB103" s="1">
        <v>5.8485620000000002E-2</v>
      </c>
      <c r="CC103">
        <v>17.67238</v>
      </c>
      <c r="CD103">
        <v>0.8859243</v>
      </c>
      <c r="CE103">
        <v>17.976089999999999</v>
      </c>
      <c r="CF103" s="1">
        <v>5.19026E-2</v>
      </c>
      <c r="CG103">
        <v>15.76577</v>
      </c>
      <c r="CH103">
        <v>0.88010480000000002</v>
      </c>
      <c r="CI103">
        <v>17.56474</v>
      </c>
      <c r="CJ103" s="1">
        <v>4.5786849999999997E-2</v>
      </c>
      <c r="CK103">
        <v>13.976179999999999</v>
      </c>
      <c r="CL103">
        <v>0.87411589999999995</v>
      </c>
      <c r="CM103">
        <v>17.483529999999998</v>
      </c>
      <c r="CN103" s="1">
        <v>4.0276399999999997E-2</v>
      </c>
      <c r="CO103">
        <v>12.35239</v>
      </c>
      <c r="CP103">
        <v>0.86806419999999995</v>
      </c>
      <c r="CQ103">
        <v>17.518170000000001</v>
      </c>
      <c r="CR103" s="1">
        <v>3.5419939999999997E-2</v>
      </c>
      <c r="CS103">
        <v>10.91356</v>
      </c>
      <c r="CT103">
        <v>0.86169300000000004</v>
      </c>
      <c r="CU103">
        <v>17.965229999999998</v>
      </c>
      <c r="CV103" s="1">
        <v>3.121755E-2</v>
      </c>
      <c r="CW103">
        <v>9.6633279999999999</v>
      </c>
      <c r="CX103">
        <v>0.85526519999999995</v>
      </c>
      <c r="CY103">
        <v>18.640740000000001</v>
      </c>
      <c r="CZ103" s="1">
        <v>2.757977E-2</v>
      </c>
      <c r="DA103">
        <v>8.5778809999999996</v>
      </c>
      <c r="DB103">
        <v>0.84865840000000003</v>
      </c>
      <c r="DC103">
        <v>18.818169999999999</v>
      </c>
      <c r="DD103" s="1">
        <v>2.4289729999999999E-2</v>
      </c>
      <c r="DE103">
        <v>7.5924519999999998</v>
      </c>
      <c r="DF103">
        <v>0.84176600000000001</v>
      </c>
      <c r="DG103">
        <v>18.549489999999999</v>
      </c>
      <c r="DH103" s="1">
        <v>2.1273859999999999E-2</v>
      </c>
      <c r="DI103">
        <v>6.6843560000000002</v>
      </c>
      <c r="DJ103">
        <v>0.83521389999999995</v>
      </c>
      <c r="DK103">
        <v>17.889849999999999</v>
      </c>
      <c r="DL103" s="1">
        <v>1.8578939999999999E-2</v>
      </c>
      <c r="DM103">
        <v>5.8657550000000001</v>
      </c>
      <c r="DN103">
        <v>0.82949360000000005</v>
      </c>
      <c r="DO103">
        <v>17.398810000000001</v>
      </c>
      <c r="DP103">
        <v>1.6203490000000001E-2</v>
      </c>
      <c r="DQ103">
        <v>5.1372140000000002</v>
      </c>
      <c r="DR103">
        <v>0.82447239999999999</v>
      </c>
      <c r="DS103">
        <v>17.18572</v>
      </c>
      <c r="DT103" s="1">
        <v>1.412852E-2</v>
      </c>
      <c r="DU103">
        <v>4.4924799999999996</v>
      </c>
      <c r="DV103">
        <v>0.81962409999999997</v>
      </c>
      <c r="DW103">
        <v>17.112639999999999</v>
      </c>
      <c r="DX103" s="1">
        <v>1.230294E-2</v>
      </c>
      <c r="DY103">
        <v>3.9222380000000001</v>
      </c>
      <c r="DZ103">
        <v>0.81471930000000004</v>
      </c>
      <c r="EA103">
        <v>17.558679999999999</v>
      </c>
      <c r="EB103" s="1">
        <v>1.069786E-2</v>
      </c>
      <c r="EC103">
        <v>3.419206</v>
      </c>
      <c r="ED103">
        <v>0.81005340000000003</v>
      </c>
      <c r="EE103">
        <v>18.36741</v>
      </c>
      <c r="EF103" s="1">
        <v>9.3102640000000004E-3</v>
      </c>
      <c r="EG103">
        <v>2.9809890000000001</v>
      </c>
      <c r="EH103">
        <v>0.80530860000000004</v>
      </c>
      <c r="EI103">
        <v>19.034970000000001</v>
      </c>
      <c r="EJ103" s="1">
        <v>8.1098579999999993E-3</v>
      </c>
      <c r="EK103">
        <v>2.6008619999999998</v>
      </c>
      <c r="EL103">
        <v>0.80091610000000002</v>
      </c>
      <c r="EM103">
        <v>19.278169999999999</v>
      </c>
      <c r="EN103" s="1">
        <v>7.0628710000000001E-3</v>
      </c>
      <c r="EO103">
        <v>2.2677230000000002</v>
      </c>
      <c r="EP103">
        <v>0.79843059999999999</v>
      </c>
      <c r="EQ103">
        <v>18.790970000000002</v>
      </c>
      <c r="ER103" s="1">
        <v>6.146164E-3</v>
      </c>
      <c r="ES103">
        <v>1.972124</v>
      </c>
      <c r="ET103">
        <v>0.79685709999999998</v>
      </c>
      <c r="EU103">
        <v>18.023070000000001</v>
      </c>
      <c r="EV103" s="1">
        <v>5.3379439999999998E-3</v>
      </c>
      <c r="EW103">
        <v>1.709387</v>
      </c>
      <c r="EX103">
        <v>0.79604019999999998</v>
      </c>
      <c r="EY103">
        <v>17.717420000000001</v>
      </c>
      <c r="EZ103" s="1">
        <v>4.6195660000000003E-3</v>
      </c>
      <c r="FA103">
        <v>1.4752160000000001</v>
      </c>
      <c r="FB103">
        <v>0.7956626</v>
      </c>
      <c r="FC103">
        <v>17.987870000000001</v>
      </c>
      <c r="FD103" s="1">
        <v>3.9411619999999998E-3</v>
      </c>
      <c r="FE103">
        <v>1.255431</v>
      </c>
      <c r="FF103">
        <v>0.79545239999999995</v>
      </c>
      <c r="FG103">
        <v>19.184059999999999</v>
      </c>
      <c r="FH103" s="1">
        <v>3.2230589999999999E-3</v>
      </c>
      <c r="FI103">
        <v>1.0254920000000001</v>
      </c>
      <c r="FJ103">
        <v>0.79528270000000001</v>
      </c>
      <c r="FK103">
        <v>20.05143</v>
      </c>
      <c r="FL103" s="1">
        <v>2.4578130000000001E-3</v>
      </c>
      <c r="FM103">
        <v>0.7817885</v>
      </c>
      <c r="FN103">
        <v>0.79527210000000004</v>
      </c>
      <c r="FO103">
        <v>20.251560000000001</v>
      </c>
      <c r="FP103" s="1">
        <v>1.75271E-3</v>
      </c>
      <c r="FQ103">
        <v>0.55687120000000001</v>
      </c>
      <c r="FR103">
        <v>0.79533849999999995</v>
      </c>
      <c r="FS103">
        <v>20.095379999999999</v>
      </c>
      <c r="FT103" s="1">
        <v>1.2141820000000001E-3</v>
      </c>
      <c r="FU103">
        <v>0.38439859999999998</v>
      </c>
      <c r="FV103">
        <v>0.79539780000000004</v>
      </c>
      <c r="FW103">
        <v>19.785430000000002</v>
      </c>
      <c r="FX103" s="1">
        <v>8.622158E-4</v>
      </c>
      <c r="FY103">
        <v>0.27135710000000002</v>
      </c>
      <c r="FZ103">
        <v>0.79544689999999996</v>
      </c>
      <c r="GA103">
        <v>19.291679999999999</v>
      </c>
      <c r="GB103" s="1">
        <v>6.5373799999999995E-4</v>
      </c>
      <c r="GC103">
        <v>0.20427999999999999</v>
      </c>
      <c r="GD103">
        <v>0.79549539999999996</v>
      </c>
      <c r="GE103">
        <v>18.816330000000001</v>
      </c>
      <c r="GF103" s="1">
        <v>5.3410109999999997E-4</v>
      </c>
      <c r="GG103">
        <v>0.16575039999999999</v>
      </c>
      <c r="GH103">
        <v>0.79549040000000004</v>
      </c>
      <c r="GI103">
        <v>18.71088</v>
      </c>
      <c r="GJ103" s="1">
        <v>4.6336499999999998E-4</v>
      </c>
      <c r="GK103">
        <v>0.1429407</v>
      </c>
      <c r="GL103">
        <v>0.79551590000000005</v>
      </c>
      <c r="GM103">
        <v>19.656020000000002</v>
      </c>
      <c r="GN103" s="1">
        <v>4.181147E-4</v>
      </c>
      <c r="GO103">
        <v>0.128329</v>
      </c>
      <c r="GP103">
        <v>0.79553390000000002</v>
      </c>
      <c r="GQ103">
        <v>20.627559999999999</v>
      </c>
      <c r="GR103" s="1">
        <v>3.860464E-4</v>
      </c>
      <c r="GS103">
        <v>0.117967</v>
      </c>
      <c r="GT103">
        <v>0.79553200000000002</v>
      </c>
      <c r="GU103">
        <v>20.945409999999999</v>
      </c>
      <c r="GV103" s="1">
        <v>3.6115209999999998E-4</v>
      </c>
      <c r="GW103">
        <v>0.10991869999999999</v>
      </c>
      <c r="GX103">
        <v>0.79554279999999999</v>
      </c>
      <c r="GY103">
        <v>20.894279999999998</v>
      </c>
      <c r="GZ103" s="1">
        <v>3.4031440000000001E-4</v>
      </c>
      <c r="HA103">
        <v>0.1032102</v>
      </c>
      <c r="HB103">
        <v>0.79553609999999997</v>
      </c>
      <c r="HC103">
        <v>20.304680000000001</v>
      </c>
      <c r="HD103" s="1">
        <v>3.2183949999999999E-4</v>
      </c>
      <c r="HE103">
        <v>9.7328579999999998E-2</v>
      </c>
      <c r="HF103">
        <v>0.79553499999999999</v>
      </c>
      <c r="HG103">
        <v>19.39246</v>
      </c>
      <c r="HH103" s="1">
        <v>3.050285E-4</v>
      </c>
      <c r="HI103">
        <v>9.2006930000000001E-2</v>
      </c>
      <c r="HJ103">
        <v>0.79552330000000004</v>
      </c>
      <c r="HK103">
        <v>18.85716</v>
      </c>
      <c r="HL103" s="1">
        <v>2.8945909999999997E-4</v>
      </c>
      <c r="HM103">
        <v>8.7118189999999998E-2</v>
      </c>
      <c r="HN103">
        <v>0.79554749999999996</v>
      </c>
      <c r="HO103">
        <v>18.85501</v>
      </c>
      <c r="HP103" s="1">
        <v>2.7496950000000002E-4</v>
      </c>
      <c r="HQ103">
        <v>8.2607539999999993E-2</v>
      </c>
      <c r="HR103">
        <v>0.79554650000000005</v>
      </c>
      <c r="HS103">
        <v>19.736820000000002</v>
      </c>
      <c r="HT103" s="1">
        <v>2.6147110000000002E-4</v>
      </c>
      <c r="HU103">
        <v>7.8435169999999999E-2</v>
      </c>
      <c r="HV103">
        <v>0.79554979999999997</v>
      </c>
      <c r="HW103">
        <v>20.83549</v>
      </c>
      <c r="HX103" s="1">
        <v>2.4888509999999999E-4</v>
      </c>
      <c r="HY103">
        <v>7.4566980000000005E-2</v>
      </c>
      <c r="HZ103">
        <v>0.79555279999999995</v>
      </c>
      <c r="IA103">
        <v>21.381740000000001</v>
      </c>
      <c r="IB103" s="1">
        <v>2.371126E-4</v>
      </c>
      <c r="IC103">
        <v>7.0971259999999994E-2</v>
      </c>
      <c r="ID103">
        <v>0.79554939999999996</v>
      </c>
      <c r="IE103">
        <v>21.43683</v>
      </c>
      <c r="IF103" s="1">
        <v>2.260117E-4</v>
      </c>
      <c r="IG103">
        <v>6.7598220000000001E-2</v>
      </c>
      <c r="IH103">
        <v>0.79554360000000002</v>
      </c>
      <c r="II103">
        <v>20.786090000000002</v>
      </c>
      <c r="IJ103" s="1">
        <v>2.1547539999999999E-4</v>
      </c>
      <c r="IK103">
        <v>6.4410800000000004E-2</v>
      </c>
      <c r="IL103">
        <v>0.7955508</v>
      </c>
      <c r="IM103">
        <v>19.858350000000002</v>
      </c>
      <c r="IN103" s="1">
        <v>2.055166E-4</v>
      </c>
      <c r="IO103">
        <v>6.1406969999999998E-2</v>
      </c>
      <c r="IP103">
        <v>0.7955487</v>
      </c>
      <c r="IQ103">
        <v>19.171880000000002</v>
      </c>
      <c r="IR103" s="1">
        <v>1.9616840000000001E-4</v>
      </c>
      <c r="IS103">
        <v>5.8598089999999999E-2</v>
      </c>
      <c r="IT103">
        <v>0.79554340000000001</v>
      </c>
      <c r="IU103">
        <v>18.899049999999999</v>
      </c>
      <c r="IV103" s="1">
        <v>1.8744890000000001E-4</v>
      </c>
      <c r="IW103">
        <v>5.5977520000000003E-2</v>
      </c>
      <c r="IX103">
        <v>0.79554979999999997</v>
      </c>
      <c r="IY103">
        <v>19.411280000000001</v>
      </c>
      <c r="IZ103" s="1">
        <v>1.7920530000000001E-4</v>
      </c>
      <c r="JA103">
        <v>5.3505480000000001E-2</v>
      </c>
      <c r="JB103">
        <v>0.7955508</v>
      </c>
      <c r="JC103">
        <v>19.785430000000002</v>
      </c>
      <c r="JD103" s="1">
        <v>1.7138679999999999E-4</v>
      </c>
      <c r="JE103">
        <v>5.116602E-2</v>
      </c>
      <c r="JF103">
        <v>0.79554930000000001</v>
      </c>
      <c r="JG103">
        <v>19.982089999999999</v>
      </c>
      <c r="JH103" s="1">
        <v>1.640096E-4</v>
      </c>
      <c r="JI103">
        <v>4.8957689999999998E-2</v>
      </c>
      <c r="JJ103">
        <v>0.79555169999999997</v>
      </c>
      <c r="JK103">
        <v>19.707460000000001</v>
      </c>
      <c r="JL103" s="1">
        <v>1.57052E-4</v>
      </c>
      <c r="JM103">
        <v>4.6878389999999999E-2</v>
      </c>
      <c r="JN103">
        <v>0.79558059999999997</v>
      </c>
      <c r="JO103">
        <v>19.252520000000001</v>
      </c>
      <c r="JP103" s="1">
        <v>1.504687E-4</v>
      </c>
      <c r="JQ103">
        <v>4.4912510000000003E-2</v>
      </c>
      <c r="JR103">
        <v>0.79555200000000004</v>
      </c>
      <c r="JS103">
        <v>18.901820000000001</v>
      </c>
      <c r="JT103" s="1">
        <v>1.4424850000000001E-4</v>
      </c>
      <c r="JU103">
        <v>4.3056110000000002E-2</v>
      </c>
      <c r="JV103">
        <v>0.79555010000000004</v>
      </c>
      <c r="JW103">
        <v>18.655059999999999</v>
      </c>
      <c r="JX103" s="1">
        <v>1.3834639999999999E-4</v>
      </c>
      <c r="JY103">
        <v>4.1291580000000001E-2</v>
      </c>
      <c r="JZ103">
        <v>0.79554769999999997</v>
      </c>
      <c r="KA103">
        <v>18.372140000000002</v>
      </c>
      <c r="KB103" s="1">
        <v>1.3272969999999999E-4</v>
      </c>
      <c r="KC103">
        <v>3.961083E-2</v>
      </c>
      <c r="KD103">
        <v>0.79555620000000005</v>
      </c>
      <c r="KE103">
        <v>19.004930000000002</v>
      </c>
      <c r="KF103" s="1">
        <v>1.2739420000000001E-4</v>
      </c>
      <c r="KG103">
        <v>3.8016960000000002E-2</v>
      </c>
      <c r="KH103">
        <v>0.79557840000000002</v>
      </c>
      <c r="KI103">
        <v>19.57649</v>
      </c>
      <c r="KJ103" s="1">
        <v>1.223555E-4</v>
      </c>
      <c r="KK103">
        <v>3.6512990000000002E-2</v>
      </c>
      <c r="KL103">
        <v>0.79553929999999995</v>
      </c>
      <c r="KM103">
        <v>19.91488</v>
      </c>
      <c r="KN103" s="1">
        <v>1.1756580000000001E-4</v>
      </c>
      <c r="KO103">
        <v>3.5085480000000002E-2</v>
      </c>
      <c r="KP103">
        <v>0.7954947</v>
      </c>
      <c r="KQ103">
        <v>20.090050000000002</v>
      </c>
      <c r="KR103" s="1">
        <v>1.130156E-4</v>
      </c>
      <c r="KS103">
        <v>3.3727939999999998E-2</v>
      </c>
      <c r="KT103">
        <v>0.79540230000000001</v>
      </c>
      <c r="KU103">
        <v>19.899819999999998</v>
      </c>
      <c r="KV103" s="1">
        <v>1.086702E-4</v>
      </c>
      <c r="KW103">
        <v>3.2435020000000002E-2</v>
      </c>
      <c r="KX103">
        <v>0.79523160000000004</v>
      </c>
      <c r="KY103">
        <v>19.379560000000001</v>
      </c>
      <c r="KZ103" s="1">
        <v>1.045174E-4</v>
      </c>
      <c r="LA103">
        <v>3.1199330000000001E-2</v>
      </c>
      <c r="LB103">
        <v>0.79506180000000004</v>
      </c>
      <c r="LC103">
        <v>19.035710000000002</v>
      </c>
      <c r="LD103" s="1">
        <v>1.005896E-4</v>
      </c>
      <c r="LE103">
        <v>3.0031559999999999E-2</v>
      </c>
      <c r="LF103">
        <v>0.79481120000000005</v>
      </c>
      <c r="LG103">
        <v>19.015049999999999</v>
      </c>
      <c r="LH103" s="1">
        <v>9.7137109999999996E-5</v>
      </c>
      <c r="LI103">
        <v>2.8998489999999998E-2</v>
      </c>
      <c r="LJ103">
        <v>0.79454570000000002</v>
      </c>
      <c r="LK103">
        <v>19.876190000000001</v>
      </c>
      <c r="LL103" s="1">
        <v>9.4633509999999995E-5</v>
      </c>
      <c r="LM103">
        <v>2.8244740000000001E-2</v>
      </c>
      <c r="LN103">
        <v>0.79431640000000003</v>
      </c>
      <c r="LO103">
        <v>20.556170000000002</v>
      </c>
      <c r="LP103" s="1">
        <v>9.317052E-5</v>
      </c>
      <c r="LQ103">
        <v>2.78015E-2</v>
      </c>
      <c r="LR103">
        <v>0.79403869999999999</v>
      </c>
      <c r="LS103">
        <v>20.78735</v>
      </c>
      <c r="LT103" s="1">
        <v>9.2045429999999993E-5</v>
      </c>
      <c r="LU103">
        <v>2.7471490000000001E-2</v>
      </c>
      <c r="LV103">
        <v>0.79385349999999999</v>
      </c>
      <c r="LW103">
        <v>21.166589999999999</v>
      </c>
      <c r="LX103">
        <v>9.0548909999999997E-5</v>
      </c>
      <c r="LY103">
        <v>2.7036979999999999E-2</v>
      </c>
      <c r="LZ103">
        <v>0.79367960000000004</v>
      </c>
      <c r="MA103">
        <v>21.107340000000001</v>
      </c>
      <c r="MB103" s="1">
        <v>8.8460370000000002E-5</v>
      </c>
      <c r="MC103">
        <v>2.6425859999999999E-2</v>
      </c>
      <c r="MD103">
        <v>0.79353969999999996</v>
      </c>
      <c r="ME103">
        <v>20.25741</v>
      </c>
      <c r="MF103" s="1">
        <v>8.5922639999999999E-5</v>
      </c>
      <c r="MG103">
        <v>2.5673899999999999E-2</v>
      </c>
      <c r="MH103">
        <v>0.7934561</v>
      </c>
      <c r="MI103">
        <v>19.49869</v>
      </c>
      <c r="MJ103" s="1">
        <v>8.3103350000000005E-5</v>
      </c>
      <c r="MK103">
        <v>2.4837100000000001E-2</v>
      </c>
      <c r="ML103">
        <v>0.793431</v>
      </c>
      <c r="MM103">
        <v>19.73048</v>
      </c>
      <c r="MN103" s="1">
        <v>7.9995090000000002E-5</v>
      </c>
      <c r="MO103">
        <v>2.3915160000000001E-2</v>
      </c>
      <c r="MP103">
        <v>0.79339890000000002</v>
      </c>
      <c r="MQ103">
        <v>21.075780000000002</v>
      </c>
      <c r="MR103" s="1">
        <v>7.6324110000000004E-5</v>
      </c>
      <c r="MS103">
        <v>2.282882E-2</v>
      </c>
      <c r="MT103">
        <v>0.79339000000000004</v>
      </c>
      <c r="MU103">
        <v>22.28322</v>
      </c>
      <c r="MV103" s="1">
        <v>7.2068269999999994E-5</v>
      </c>
      <c r="MW103">
        <v>2.1561589999999999E-2</v>
      </c>
      <c r="MX103">
        <v>0.79336240000000002</v>
      </c>
      <c r="MY103">
        <v>22.668959999999998</v>
      </c>
      <c r="MZ103" s="1">
        <v>6.772666E-5</v>
      </c>
      <c r="NA103">
        <v>2.026346E-2</v>
      </c>
      <c r="NB103">
        <v>0.79327829999999999</v>
      </c>
      <c r="NC103">
        <v>22.7728</v>
      </c>
      <c r="ND103" s="1">
        <v>6.3887629999999997E-5</v>
      </c>
      <c r="NE103">
        <v>1.9109649999999999E-2</v>
      </c>
      <c r="NF103">
        <v>0.79308140000000005</v>
      </c>
      <c r="NG103">
        <v>22.428190000000001</v>
      </c>
      <c r="NH103" s="1">
        <v>6.0701439999999997E-5</v>
      </c>
      <c r="NI103">
        <v>1.8153389999999998E-2</v>
      </c>
      <c r="NJ103">
        <v>0.79276219999999997</v>
      </c>
      <c r="NK103">
        <v>21.773969999999998</v>
      </c>
      <c r="NL103" s="1">
        <v>5.8040610000000002E-5</v>
      </c>
      <c r="NM103">
        <v>1.7356429999999999E-2</v>
      </c>
      <c r="NN103">
        <v>0.79236479999999998</v>
      </c>
      <c r="NO103">
        <v>21.16403</v>
      </c>
      <c r="NP103" s="1">
        <v>5.5766159999999999E-5</v>
      </c>
      <c r="NQ103">
        <v>1.667689E-2</v>
      </c>
      <c r="NR103">
        <v>0.7919003</v>
      </c>
      <c r="NS103">
        <v>20.674810000000001</v>
      </c>
      <c r="NT103" s="1">
        <v>5.4025099999999999E-5</v>
      </c>
      <c r="NU103">
        <v>1.615304E-2</v>
      </c>
      <c r="NV103">
        <v>0.79138359999999996</v>
      </c>
      <c r="NW103">
        <v>20.687239999999999</v>
      </c>
      <c r="NX103" s="1">
        <v>5.3303129999999997E-5</v>
      </c>
      <c r="NY103">
        <v>1.5925769999999999E-2</v>
      </c>
      <c r="NZ103">
        <v>0.79085459999999996</v>
      </c>
      <c r="OA103">
        <v>21.380369999999999</v>
      </c>
      <c r="OB103" s="1">
        <v>5.3667369999999998E-5</v>
      </c>
      <c r="OC103">
        <v>1.6029439999999999E-2</v>
      </c>
      <c r="OD103">
        <v>0.79034269999999995</v>
      </c>
      <c r="OE103">
        <v>21.648399999999999</v>
      </c>
      <c r="OF103" s="1">
        <v>5.440444E-5</v>
      </c>
      <c r="OG103" s="1">
        <v>1.6254520000000001E-2</v>
      </c>
      <c r="OH103">
        <v>0.78986970000000001</v>
      </c>
      <c r="OI103">
        <v>21.377590000000001</v>
      </c>
      <c r="OJ103" s="1">
        <v>5.4682979999999997E-5</v>
      </c>
      <c r="OK103" s="1">
        <v>1.6350360000000001E-2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0.93457500000000004</v>
      </c>
      <c r="G104">
        <v>18.836200000000002</v>
      </c>
      <c r="H104">
        <v>0</v>
      </c>
      <c r="I104">
        <v>0</v>
      </c>
      <c r="J104">
        <v>0.93335809999999997</v>
      </c>
      <c r="K104">
        <v>18.473279999999999</v>
      </c>
      <c r="L104" s="1">
        <v>1.102962E-31</v>
      </c>
      <c r="M104" s="1">
        <v>3.2726099999999999E-29</v>
      </c>
      <c r="N104">
        <v>0.93229169999999995</v>
      </c>
      <c r="O104">
        <v>18.074190000000002</v>
      </c>
      <c r="P104" s="1">
        <v>6.9454130000000004E-19</v>
      </c>
      <c r="Q104" s="1">
        <v>2.0712680000000001E-16</v>
      </c>
      <c r="R104">
        <v>0.93128129999999998</v>
      </c>
      <c r="S104">
        <v>17.598099999999999</v>
      </c>
      <c r="T104" s="1">
        <v>1.1192579999999999E-7</v>
      </c>
      <c r="U104" s="1">
        <v>3.3318760000000001E-5</v>
      </c>
      <c r="V104">
        <v>0.93022640000000001</v>
      </c>
      <c r="W104">
        <v>17.23724</v>
      </c>
      <c r="X104" s="1">
        <v>0.12079810000000001</v>
      </c>
      <c r="Y104" s="1">
        <v>27.495280000000001</v>
      </c>
      <c r="Z104">
        <v>0.92914940000000001</v>
      </c>
      <c r="AA104">
        <v>17.186199999999999</v>
      </c>
      <c r="AB104">
        <v>13.696859999999999</v>
      </c>
      <c r="AC104">
        <v>3537.9110000000001</v>
      </c>
      <c r="AD104">
        <v>0.92808619999999997</v>
      </c>
      <c r="AE104">
        <v>17.153110000000002</v>
      </c>
      <c r="AF104">
        <v>94.862920000000003</v>
      </c>
      <c r="AG104">
        <v>26770.560000000001</v>
      </c>
      <c r="AH104">
        <v>0.92698510000000001</v>
      </c>
      <c r="AI104">
        <v>17.148240000000001</v>
      </c>
      <c r="AJ104">
        <v>123.73139999999999</v>
      </c>
      <c r="AK104">
        <v>37310.639999999999</v>
      </c>
      <c r="AL104">
        <v>0.92576700000000001</v>
      </c>
      <c r="AM104">
        <v>17.510819999999999</v>
      </c>
      <c r="AN104">
        <v>53.830849999999998</v>
      </c>
      <c r="AO104">
        <v>17066.509999999998</v>
      </c>
      <c r="AP104">
        <v>0.92414300000000005</v>
      </c>
      <c r="AQ104">
        <v>17.480460000000001</v>
      </c>
      <c r="AR104">
        <v>11.18648</v>
      </c>
      <c r="AS104">
        <v>3681.5920000000001</v>
      </c>
      <c r="AT104">
        <v>0.92202689999999998</v>
      </c>
      <c r="AU104">
        <v>17.114090000000001</v>
      </c>
      <c r="AV104">
        <v>1.476391</v>
      </c>
      <c r="AW104">
        <v>496.82810000000001</v>
      </c>
      <c r="AX104">
        <v>0.91926220000000003</v>
      </c>
      <c r="AY104">
        <v>16.78012</v>
      </c>
      <c r="AZ104">
        <v>0.19764090000000001</v>
      </c>
      <c r="BA104">
        <v>65.149959999999993</v>
      </c>
      <c r="BB104">
        <v>0.9159929</v>
      </c>
      <c r="BC104">
        <v>16.614319999999999</v>
      </c>
      <c r="BD104">
        <v>7.22251E-2</v>
      </c>
      <c r="BE104">
        <v>22.206990000000001</v>
      </c>
      <c r="BF104">
        <v>0.91238850000000005</v>
      </c>
      <c r="BG104">
        <v>16.627120000000001</v>
      </c>
      <c r="BH104">
        <v>6.3359399999999996E-2</v>
      </c>
      <c r="BI104">
        <v>19.034230000000001</v>
      </c>
      <c r="BJ104">
        <v>0.90845529999999997</v>
      </c>
      <c r="BK104">
        <v>16.889320000000001</v>
      </c>
      <c r="BL104">
        <v>6.8454580000000001E-2</v>
      </c>
      <c r="BM104">
        <v>20.568750000000001</v>
      </c>
      <c r="BN104">
        <v>0.90449049999999998</v>
      </c>
      <c r="BO104">
        <v>17.44238</v>
      </c>
      <c r="BP104" s="1">
        <v>7.2241449999999999E-2</v>
      </c>
      <c r="BQ104">
        <v>21.860569999999999</v>
      </c>
      <c r="BR104">
        <v>0.90031600000000001</v>
      </c>
      <c r="BS104">
        <v>18.08643</v>
      </c>
      <c r="BT104">
        <v>7.0748980000000003E-2</v>
      </c>
      <c r="BU104">
        <v>21.573149999999998</v>
      </c>
      <c r="BV104">
        <v>0.89605029999999997</v>
      </c>
      <c r="BW104">
        <v>18.477419999999999</v>
      </c>
      <c r="BX104" s="1">
        <v>6.559218E-2</v>
      </c>
      <c r="BY104">
        <v>20.130600000000001</v>
      </c>
      <c r="BZ104">
        <v>0.89197630000000006</v>
      </c>
      <c r="CA104">
        <v>18.523070000000001</v>
      </c>
      <c r="CB104" s="1">
        <v>5.9068389999999998E-2</v>
      </c>
      <c r="CC104">
        <v>18.219429999999999</v>
      </c>
      <c r="CD104">
        <v>0.88782749999999999</v>
      </c>
      <c r="CE104">
        <v>18.03933</v>
      </c>
      <c r="CF104" s="1">
        <v>5.2469580000000002E-2</v>
      </c>
      <c r="CG104">
        <v>16.259460000000001</v>
      </c>
      <c r="CH104">
        <v>0.8838684</v>
      </c>
      <c r="CI104">
        <v>17.608000000000001</v>
      </c>
      <c r="CJ104" s="1">
        <v>4.6307969999999997E-2</v>
      </c>
      <c r="CK104">
        <v>14.409179999999999</v>
      </c>
      <c r="CL104">
        <v>0.87977700000000003</v>
      </c>
      <c r="CM104">
        <v>17.49654</v>
      </c>
      <c r="CN104" s="1">
        <v>4.0743250000000002E-2</v>
      </c>
      <c r="CO104">
        <v>12.726889999999999</v>
      </c>
      <c r="CP104">
        <v>0.87565440000000005</v>
      </c>
      <c r="CQ104">
        <v>17.538910000000001</v>
      </c>
      <c r="CR104" s="1">
        <v>3.5830420000000002E-2</v>
      </c>
      <c r="CS104">
        <v>11.23429</v>
      </c>
      <c r="CT104">
        <v>0.87128190000000005</v>
      </c>
      <c r="CU104">
        <v>18.000679999999999</v>
      </c>
      <c r="CV104" s="1">
        <v>3.1572009999999998E-2</v>
      </c>
      <c r="CW104">
        <v>9.9351420000000008</v>
      </c>
      <c r="CX104">
        <v>0.8670215</v>
      </c>
      <c r="CY104">
        <v>18.695270000000001</v>
      </c>
      <c r="CZ104" s="1">
        <v>2.789318E-2</v>
      </c>
      <c r="DA104">
        <v>8.8087199999999992</v>
      </c>
      <c r="DB104">
        <v>0.86258599999999996</v>
      </c>
      <c r="DC104">
        <v>18.910740000000001</v>
      </c>
      <c r="DD104" s="1">
        <v>2.4579469999999999E-2</v>
      </c>
      <c r="DE104">
        <v>7.791944</v>
      </c>
      <c r="DF104">
        <v>0.85779019999999995</v>
      </c>
      <c r="DG104">
        <v>18.657959999999999</v>
      </c>
      <c r="DH104" s="1">
        <v>2.1538069999999999E-2</v>
      </c>
      <c r="DI104">
        <v>6.8556780000000002</v>
      </c>
      <c r="DJ104">
        <v>0.85299409999999998</v>
      </c>
      <c r="DK104">
        <v>17.978390000000001</v>
      </c>
      <c r="DL104" s="1">
        <v>1.8815740000000001E-2</v>
      </c>
      <c r="DM104">
        <v>6.0145280000000003</v>
      </c>
      <c r="DN104">
        <v>0.8483849</v>
      </c>
      <c r="DO104">
        <v>17.468679999999999</v>
      </c>
      <c r="DP104" s="1">
        <v>1.641418E-2</v>
      </c>
      <c r="DQ104">
        <v>5.2681380000000004</v>
      </c>
      <c r="DR104">
        <v>0.84494290000000005</v>
      </c>
      <c r="DS104">
        <v>17.20683</v>
      </c>
      <c r="DT104" s="1">
        <v>1.431499E-2</v>
      </c>
      <c r="DU104">
        <v>4.6054579999999996</v>
      </c>
      <c r="DV104">
        <v>0.84179660000000001</v>
      </c>
      <c r="DW104">
        <v>17.133109999999999</v>
      </c>
      <c r="DX104" s="1">
        <v>1.246832E-2</v>
      </c>
      <c r="DY104">
        <v>4.019393</v>
      </c>
      <c r="DZ104">
        <v>0.83869059999999995</v>
      </c>
      <c r="EA104">
        <v>17.571650000000002</v>
      </c>
      <c r="EB104" s="1">
        <v>1.0842940000000001E-2</v>
      </c>
      <c r="EC104">
        <v>3.5016479999999999</v>
      </c>
      <c r="ED104">
        <v>0.83634200000000003</v>
      </c>
      <c r="EE104">
        <v>18.39038</v>
      </c>
      <c r="EF104" s="1">
        <v>9.4364159999999996E-3</v>
      </c>
      <c r="EG104">
        <v>3.0489999999999999</v>
      </c>
      <c r="EH104">
        <v>0.83409860000000002</v>
      </c>
      <c r="EI104">
        <v>19.087140000000002</v>
      </c>
      <c r="EJ104" s="1">
        <v>8.2197510000000008E-3</v>
      </c>
      <c r="EK104">
        <v>2.6563189999999999</v>
      </c>
      <c r="EL104">
        <v>0.83232879999999998</v>
      </c>
      <c r="EM104">
        <v>19.358509999999999</v>
      </c>
      <c r="EN104" s="1">
        <v>7.1597659999999997E-3</v>
      </c>
      <c r="EO104">
        <v>2.3139889999999999</v>
      </c>
      <c r="EP104">
        <v>0.83182920000000005</v>
      </c>
      <c r="EQ104">
        <v>18.883379999999999</v>
      </c>
      <c r="ER104" s="1">
        <v>6.2326550000000001E-3</v>
      </c>
      <c r="ES104">
        <v>2.0131990000000002</v>
      </c>
      <c r="ET104">
        <v>0.8324163</v>
      </c>
      <c r="EU104">
        <v>18.092749999999999</v>
      </c>
      <c r="EV104" s="1">
        <v>5.4148149999999999E-3</v>
      </c>
      <c r="EW104">
        <v>1.745085</v>
      </c>
      <c r="EX104">
        <v>0.8335728</v>
      </c>
      <c r="EY104">
        <v>17.745850000000001</v>
      </c>
      <c r="EZ104" s="1">
        <v>4.6887880000000002E-3</v>
      </c>
      <c r="FA104">
        <v>1.506289</v>
      </c>
      <c r="FB104">
        <v>0.83483719999999995</v>
      </c>
      <c r="FC104">
        <v>18.002220000000001</v>
      </c>
      <c r="FD104" s="1">
        <v>4.0094880000000003E-3</v>
      </c>
      <c r="FE104">
        <v>1.2844150000000001</v>
      </c>
      <c r="FF104">
        <v>0.83616939999999995</v>
      </c>
      <c r="FG104">
        <v>19.21949</v>
      </c>
      <c r="FH104" s="1">
        <v>3.2970489999999998E-3</v>
      </c>
      <c r="FI104">
        <v>1.0548379999999999</v>
      </c>
      <c r="FJ104">
        <v>0.8373969</v>
      </c>
      <c r="FK104">
        <v>20.10755</v>
      </c>
      <c r="FL104" s="1">
        <v>2.533067E-3</v>
      </c>
      <c r="FM104">
        <v>0.81042829999999999</v>
      </c>
      <c r="FN104">
        <v>0.83831849999999997</v>
      </c>
      <c r="FO104">
        <v>20.348739999999999</v>
      </c>
      <c r="FP104" s="1">
        <v>1.816614E-3</v>
      </c>
      <c r="FQ104">
        <v>0.58083549999999995</v>
      </c>
      <c r="FR104">
        <v>0.83901999999999999</v>
      </c>
      <c r="FS104">
        <v>20.170809999999999</v>
      </c>
      <c r="FT104" s="1">
        <v>1.2594450000000001E-3</v>
      </c>
      <c r="FU104">
        <v>0.40132699999999999</v>
      </c>
      <c r="FV104">
        <v>0.83949879999999999</v>
      </c>
      <c r="FW104">
        <v>19.838629999999998</v>
      </c>
      <c r="FX104" s="1">
        <v>8.9028860000000003E-4</v>
      </c>
      <c r="FY104">
        <v>0.2818928</v>
      </c>
      <c r="FZ104">
        <v>0.83980969999999999</v>
      </c>
      <c r="GA104">
        <v>19.344190000000001</v>
      </c>
      <c r="GB104" s="1">
        <v>6.7001300000000001E-4</v>
      </c>
      <c r="GC104">
        <v>0.2104279</v>
      </c>
      <c r="GD104">
        <v>0.8400145</v>
      </c>
      <c r="GE104">
        <v>18.863430000000001</v>
      </c>
      <c r="GF104" s="1">
        <v>5.435355E-4</v>
      </c>
      <c r="GG104">
        <v>0.16935149999999999</v>
      </c>
      <c r="GH104">
        <v>0.84012880000000001</v>
      </c>
      <c r="GI104">
        <v>18.754300000000001</v>
      </c>
      <c r="GJ104" s="1">
        <v>4.691513E-4</v>
      </c>
      <c r="GK104">
        <v>0.14517869999999999</v>
      </c>
      <c r="GL104">
        <v>0.84019600000000005</v>
      </c>
      <c r="GM104">
        <v>19.697019999999998</v>
      </c>
      <c r="GN104" s="1">
        <v>4.2201499999999998E-4</v>
      </c>
      <c r="GO104">
        <v>0.12986259999999999</v>
      </c>
      <c r="GP104">
        <v>0.84023639999999999</v>
      </c>
      <c r="GQ104">
        <v>20.6829</v>
      </c>
      <c r="GR104" s="1">
        <v>3.8895230000000002E-4</v>
      </c>
      <c r="GS104">
        <v>0.1191262</v>
      </c>
      <c r="GT104">
        <v>0.84027450000000004</v>
      </c>
      <c r="GU104">
        <v>21.056270000000001</v>
      </c>
      <c r="GV104" s="1">
        <v>3.6350370000000001E-4</v>
      </c>
      <c r="GW104">
        <v>0.11086650000000001</v>
      </c>
      <c r="GX104">
        <v>0.84028139999999996</v>
      </c>
      <c r="GY104">
        <v>21.016010000000001</v>
      </c>
      <c r="GZ104" s="1">
        <v>3.4232899999999999E-4</v>
      </c>
      <c r="HA104">
        <v>0.1040296</v>
      </c>
      <c r="HB104">
        <v>0.84026849999999997</v>
      </c>
      <c r="HC104">
        <v>20.411249999999999</v>
      </c>
      <c r="HD104" s="1">
        <v>3.2364070000000001E-4</v>
      </c>
      <c r="HE104">
        <v>9.8065109999999997E-2</v>
      </c>
      <c r="HF104">
        <v>0.84030400000000005</v>
      </c>
      <c r="HG104">
        <v>19.487410000000001</v>
      </c>
      <c r="HH104" s="1">
        <v>3.0667859999999999E-4</v>
      </c>
      <c r="HI104">
        <v>9.2682120000000007E-2</v>
      </c>
      <c r="HJ104">
        <v>0.8402963</v>
      </c>
      <c r="HK104">
        <v>18.905470000000001</v>
      </c>
      <c r="HL104" s="1">
        <v>2.9097930000000001E-4</v>
      </c>
      <c r="HM104">
        <v>8.7741920000000001E-2</v>
      </c>
      <c r="HN104">
        <v>0.84029370000000003</v>
      </c>
      <c r="HO104">
        <v>18.884129999999999</v>
      </c>
      <c r="HP104" s="1">
        <v>2.763787E-4</v>
      </c>
      <c r="HQ104">
        <v>8.3187830000000004E-2</v>
      </c>
      <c r="HR104">
        <v>0.84029600000000004</v>
      </c>
      <c r="HS104">
        <v>19.77084</v>
      </c>
      <c r="HT104" s="1">
        <v>2.6277979999999999E-4</v>
      </c>
      <c r="HU104">
        <v>7.8975550000000005E-2</v>
      </c>
      <c r="HV104">
        <v>0.8402963</v>
      </c>
      <c r="HW104">
        <v>20.881180000000001</v>
      </c>
      <c r="HX104" s="1">
        <v>2.5009979999999999E-4</v>
      </c>
      <c r="HY104">
        <v>7.5070410000000004E-2</v>
      </c>
      <c r="HZ104">
        <v>0.84030210000000005</v>
      </c>
      <c r="IA104">
        <v>21.47513</v>
      </c>
      <c r="IB104" s="1">
        <v>2.38247E-4</v>
      </c>
      <c r="IC104">
        <v>7.1442430000000001E-2</v>
      </c>
      <c r="ID104">
        <v>0.84029810000000005</v>
      </c>
      <c r="IE104">
        <v>21.553519999999999</v>
      </c>
      <c r="IF104" s="1">
        <v>2.270815E-4</v>
      </c>
      <c r="IG104">
        <v>6.8042950000000005E-2</v>
      </c>
      <c r="IH104">
        <v>0.84028689999999995</v>
      </c>
      <c r="II104">
        <v>20.890750000000001</v>
      </c>
      <c r="IJ104" s="1">
        <v>2.164856E-4</v>
      </c>
      <c r="IK104">
        <v>6.4831739999999999E-2</v>
      </c>
      <c r="IL104">
        <v>0.84029600000000004</v>
      </c>
      <c r="IM104">
        <v>19.95308</v>
      </c>
      <c r="IN104" s="1">
        <v>2.064659E-4</v>
      </c>
      <c r="IO104">
        <v>6.1803240000000002E-2</v>
      </c>
      <c r="IP104">
        <v>0.84029750000000003</v>
      </c>
      <c r="IQ104">
        <v>19.225739999999998</v>
      </c>
      <c r="IR104" s="1">
        <v>1.9705680000000001E-4</v>
      </c>
      <c r="IS104">
        <v>5.8970420000000003E-2</v>
      </c>
      <c r="IT104">
        <v>0.84028579999999997</v>
      </c>
      <c r="IU104">
        <v>18.934560000000001</v>
      </c>
      <c r="IV104" s="1">
        <v>1.88278E-4</v>
      </c>
      <c r="IW104">
        <v>5.6326649999999999E-2</v>
      </c>
      <c r="IX104">
        <v>0.84029969999999998</v>
      </c>
      <c r="IY104">
        <v>19.44567</v>
      </c>
      <c r="IZ104" s="1">
        <v>1.799937E-4</v>
      </c>
      <c r="JA104">
        <v>5.383727E-2</v>
      </c>
      <c r="JB104">
        <v>0.84029189999999998</v>
      </c>
      <c r="JC104">
        <v>19.819230000000001</v>
      </c>
      <c r="JD104" s="1">
        <v>1.721308E-4</v>
      </c>
      <c r="JE104">
        <v>5.1480709999999999E-2</v>
      </c>
      <c r="JF104">
        <v>0.8402982</v>
      </c>
      <c r="JG104">
        <v>20.064150000000001</v>
      </c>
      <c r="JH104" s="1">
        <v>1.647109E-4</v>
      </c>
      <c r="JI104">
        <v>4.9254779999999998E-2</v>
      </c>
      <c r="JJ104">
        <v>0.84028449999999999</v>
      </c>
      <c r="JK104">
        <v>19.790289999999999</v>
      </c>
      <c r="JL104" s="1">
        <v>1.577122E-4</v>
      </c>
      <c r="JM104">
        <v>4.7159359999999997E-2</v>
      </c>
      <c r="JN104">
        <v>0.84029180000000003</v>
      </c>
      <c r="JO104">
        <v>19.357749999999999</v>
      </c>
      <c r="JP104" s="1">
        <v>1.510928E-4</v>
      </c>
      <c r="JQ104">
        <v>4.517968E-2</v>
      </c>
      <c r="JR104">
        <v>0.84029290000000001</v>
      </c>
      <c r="JS104">
        <v>18.996780000000001</v>
      </c>
      <c r="JT104" s="1">
        <v>1.4484090000000001E-4</v>
      </c>
      <c r="JU104">
        <v>4.330933E-2</v>
      </c>
      <c r="JV104">
        <v>0.84030009999999999</v>
      </c>
      <c r="JW104">
        <v>18.749300000000002</v>
      </c>
      <c r="JX104" s="1">
        <v>1.389094E-4</v>
      </c>
      <c r="JY104">
        <v>4.1532510000000002E-2</v>
      </c>
      <c r="JZ104">
        <v>0.84028910000000001</v>
      </c>
      <c r="KA104">
        <v>18.451820000000001</v>
      </c>
      <c r="KB104" s="1">
        <v>1.3326479999999999E-4</v>
      </c>
      <c r="KC104">
        <v>3.9840380000000002E-2</v>
      </c>
      <c r="KD104">
        <v>0.84030289999999996</v>
      </c>
      <c r="KE104">
        <v>19.06964</v>
      </c>
      <c r="KF104" s="1">
        <v>1.2790060000000001E-4</v>
      </c>
      <c r="KG104">
        <v>3.8234860000000002E-2</v>
      </c>
      <c r="KH104">
        <v>0.84029180000000003</v>
      </c>
      <c r="KI104">
        <v>19.609480000000001</v>
      </c>
      <c r="KJ104" s="1">
        <v>1.228337E-4</v>
      </c>
      <c r="KK104">
        <v>3.6720030000000001E-2</v>
      </c>
      <c r="KL104">
        <v>0.84025839999999996</v>
      </c>
      <c r="KM104">
        <v>19.98208</v>
      </c>
      <c r="KN104" s="1">
        <v>1.1802109999999999E-4</v>
      </c>
      <c r="KO104">
        <v>3.528237E-2</v>
      </c>
      <c r="KP104">
        <v>0.84026250000000002</v>
      </c>
      <c r="KQ104">
        <v>20.141439999999999</v>
      </c>
      <c r="KR104" s="1">
        <v>1.13449E-4</v>
      </c>
      <c r="KS104">
        <v>3.3915309999999997E-2</v>
      </c>
      <c r="KT104">
        <v>0.84017109999999995</v>
      </c>
      <c r="KU104">
        <v>19.9528</v>
      </c>
      <c r="KV104" s="1">
        <v>1.0908409999999999E-4</v>
      </c>
      <c r="KW104">
        <v>3.2613660000000003E-2</v>
      </c>
      <c r="KX104">
        <v>0.84008439999999995</v>
      </c>
      <c r="KY104">
        <v>19.434529999999999</v>
      </c>
      <c r="KZ104" s="1">
        <v>1.0491149999999999E-4</v>
      </c>
      <c r="LA104">
        <v>3.1369220000000003E-2</v>
      </c>
      <c r="LB104">
        <v>0.83994069999999998</v>
      </c>
      <c r="LC104">
        <v>19.06578</v>
      </c>
      <c r="LD104" s="1">
        <v>1.009569E-4</v>
      </c>
      <c r="LE104">
        <v>3.0191119999999998E-2</v>
      </c>
      <c r="LF104">
        <v>0.83984029999999998</v>
      </c>
      <c r="LG104">
        <v>19.04805</v>
      </c>
      <c r="LH104" s="1">
        <v>9.7440079999999994E-5</v>
      </c>
      <c r="LI104">
        <v>2.913433E-2</v>
      </c>
      <c r="LJ104">
        <v>0.83974859999999996</v>
      </c>
      <c r="LK104">
        <v>19.929410000000001</v>
      </c>
      <c r="LL104" s="1">
        <v>9.4829429999999999E-5</v>
      </c>
      <c r="LM104">
        <v>2.8342840000000001E-2</v>
      </c>
      <c r="LN104">
        <v>0.83963129999999997</v>
      </c>
      <c r="LO104">
        <v>20.63</v>
      </c>
      <c r="LP104" s="1">
        <v>9.3285339999999995E-5</v>
      </c>
      <c r="LQ104">
        <v>2.786866E-2</v>
      </c>
      <c r="LR104">
        <v>0.83957769999999998</v>
      </c>
      <c r="LS104">
        <v>20.916239999999998</v>
      </c>
      <c r="LT104" s="1">
        <v>9.21606E-5</v>
      </c>
      <c r="LU104">
        <v>2.753446E-2</v>
      </c>
      <c r="LV104">
        <v>0.83953920000000004</v>
      </c>
      <c r="LW104">
        <v>21.285589999999999</v>
      </c>
      <c r="LX104" s="1">
        <v>9.0716889999999998E-5</v>
      </c>
      <c r="LY104">
        <v>2.711471E-2</v>
      </c>
      <c r="LZ104">
        <v>0.83952959999999999</v>
      </c>
      <c r="MA104">
        <v>21.208860000000001</v>
      </c>
      <c r="MB104" s="1">
        <v>8.86841E-5</v>
      </c>
      <c r="MC104">
        <v>2.652009E-2</v>
      </c>
      <c r="MD104">
        <v>0.83955069999999998</v>
      </c>
      <c r="ME104">
        <v>20.363119999999999</v>
      </c>
      <c r="MF104" s="1">
        <v>8.6182280000000002E-5</v>
      </c>
      <c r="MG104">
        <v>2.5778019999999999E-2</v>
      </c>
      <c r="MH104">
        <v>0.83959779999999995</v>
      </c>
      <c r="MI104">
        <v>19.550689999999999</v>
      </c>
      <c r="MJ104" s="1">
        <v>8.3386000000000004E-5</v>
      </c>
      <c r="MK104">
        <v>2.494683E-2</v>
      </c>
      <c r="ML104">
        <v>0.83965959999999995</v>
      </c>
      <c r="MM104">
        <v>19.742239999999999</v>
      </c>
      <c r="MN104" s="1">
        <v>8.0315130000000002E-5</v>
      </c>
      <c r="MO104">
        <v>2.4035210000000001E-2</v>
      </c>
      <c r="MP104">
        <v>0.83971960000000001</v>
      </c>
      <c r="MQ104">
        <v>21.082999999999998</v>
      </c>
      <c r="MR104" s="1">
        <v>7.6709499999999995E-5</v>
      </c>
      <c r="MS104">
        <v>2.2968769999999999E-2</v>
      </c>
      <c r="MT104">
        <v>0.83973189999999998</v>
      </c>
      <c r="MU104">
        <v>22.328849999999999</v>
      </c>
      <c r="MV104" s="1">
        <v>7.2496390000000005E-5</v>
      </c>
      <c r="MW104">
        <v>2.1715640000000001E-2</v>
      </c>
      <c r="MX104">
        <v>0.8397597</v>
      </c>
      <c r="MY104">
        <v>22.770160000000001</v>
      </c>
      <c r="MZ104" s="1">
        <v>6.8135280000000003E-5</v>
      </c>
      <c r="NA104">
        <v>2.041134E-2</v>
      </c>
      <c r="NB104">
        <v>0.83971790000000002</v>
      </c>
      <c r="NC104">
        <v>22.875430000000001</v>
      </c>
      <c r="ND104" s="1">
        <v>6.4234930000000006E-5</v>
      </c>
      <c r="NE104">
        <v>1.9236639999999999E-2</v>
      </c>
      <c r="NF104">
        <v>0.83954680000000004</v>
      </c>
      <c r="NG104">
        <v>22.511420000000001</v>
      </c>
      <c r="NH104" s="1">
        <v>6.0987360000000002E-5</v>
      </c>
      <c r="NI104">
        <v>1.8258179999999999E-2</v>
      </c>
      <c r="NJ104">
        <v>0.83936480000000002</v>
      </c>
      <c r="NK104">
        <v>21.864560000000001</v>
      </c>
      <c r="NL104" s="1">
        <v>5.8281639999999997E-5</v>
      </c>
      <c r="NM104">
        <v>1.7444660000000001E-2</v>
      </c>
      <c r="NN104">
        <v>0.83914250000000001</v>
      </c>
      <c r="NO104">
        <v>21.24371</v>
      </c>
      <c r="NP104" s="1">
        <v>5.5970380000000001E-5</v>
      </c>
      <c r="NQ104">
        <v>1.675142E-2</v>
      </c>
      <c r="NR104">
        <v>0.83889349999999996</v>
      </c>
      <c r="NS104">
        <v>20.74614</v>
      </c>
      <c r="NT104" s="1">
        <v>5.4160580000000003E-5</v>
      </c>
      <c r="NU104">
        <v>1.620386E-2</v>
      </c>
      <c r="NV104">
        <v>0.83873140000000002</v>
      </c>
      <c r="NW104">
        <v>20.74596</v>
      </c>
      <c r="NX104" s="1">
        <v>5.3323740000000002E-5</v>
      </c>
      <c r="NY104">
        <v>1.5936700000000002E-2</v>
      </c>
      <c r="NZ104">
        <v>0.83848849999999997</v>
      </c>
      <c r="OA104">
        <v>21.424689999999998</v>
      </c>
      <c r="OB104" s="1">
        <v>5.3601089999999997E-5</v>
      </c>
      <c r="OC104">
        <v>1.6007170000000001E-2</v>
      </c>
      <c r="OD104">
        <v>0.83831670000000003</v>
      </c>
      <c r="OE104">
        <v>21.719570000000001</v>
      </c>
      <c r="OF104" s="1">
        <v>5.4339750000000001E-5</v>
      </c>
      <c r="OG104" s="1">
        <v>1.6228389999999999E-2</v>
      </c>
      <c r="OH104">
        <v>0.83824949999999998</v>
      </c>
      <c r="OI104">
        <v>21.475010000000001</v>
      </c>
      <c r="OJ104" s="1">
        <v>5.4685300000000003E-5</v>
      </c>
      <c r="OK104" s="1">
        <v>1.6342860000000001E-2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0.78572180000000003</v>
      </c>
      <c r="G105">
        <v>18.89066</v>
      </c>
      <c r="H105">
        <v>0</v>
      </c>
      <c r="I105">
        <v>0</v>
      </c>
      <c r="J105">
        <v>0.7845877</v>
      </c>
      <c r="K105">
        <v>18.547779999999999</v>
      </c>
      <c r="L105" s="1">
        <v>1.7027020000000001E-32</v>
      </c>
      <c r="M105" s="1">
        <v>5.3821780000000002E-30</v>
      </c>
      <c r="N105">
        <v>0.78363439999999995</v>
      </c>
      <c r="O105">
        <v>18.153189999999999</v>
      </c>
      <c r="P105" s="1">
        <v>1.247906E-19</v>
      </c>
      <c r="Q105" s="1">
        <v>3.9670430000000002E-17</v>
      </c>
      <c r="R105">
        <v>0.78274270000000001</v>
      </c>
      <c r="S105">
        <v>17.647179999999999</v>
      </c>
      <c r="T105" s="1">
        <v>2.2455779999999999E-8</v>
      </c>
      <c r="U105" s="1">
        <v>7.1296789999999997E-6</v>
      </c>
      <c r="V105">
        <v>0.78174049999999995</v>
      </c>
      <c r="W105">
        <v>17.268070000000002</v>
      </c>
      <c r="X105" s="1">
        <v>6.846998E-2</v>
      </c>
      <c r="Y105" s="1">
        <v>16.961839999999999</v>
      </c>
      <c r="Z105">
        <v>0.78071840000000003</v>
      </c>
      <c r="AA105">
        <v>17.196940000000001</v>
      </c>
      <c r="AB105">
        <v>10.363340000000001</v>
      </c>
      <c r="AC105">
        <v>2874.5830000000001</v>
      </c>
      <c r="AD105">
        <v>0.77971990000000002</v>
      </c>
      <c r="AE105">
        <v>17.16714</v>
      </c>
      <c r="AF105">
        <v>85.684240000000003</v>
      </c>
      <c r="AG105">
        <v>25786.69</v>
      </c>
      <c r="AH105">
        <v>0.77868179999999998</v>
      </c>
      <c r="AI105">
        <v>17.168600000000001</v>
      </c>
      <c r="AJ105">
        <v>126.84829999999999</v>
      </c>
      <c r="AK105">
        <v>40637.519999999997</v>
      </c>
      <c r="AL105">
        <v>0.77756429999999999</v>
      </c>
      <c r="AM105">
        <v>17.546959999999999</v>
      </c>
      <c r="AN105">
        <v>60.599449999999997</v>
      </c>
      <c r="AO105">
        <v>20355.73</v>
      </c>
      <c r="AP105">
        <v>0.77611110000000005</v>
      </c>
      <c r="AQ105">
        <v>17.538460000000001</v>
      </c>
      <c r="AR105">
        <v>13.48082</v>
      </c>
      <c r="AS105">
        <v>4697.3580000000002</v>
      </c>
      <c r="AT105">
        <v>0.774231</v>
      </c>
      <c r="AU105">
        <v>17.17878</v>
      </c>
      <c r="AV105">
        <v>1.8510310000000001</v>
      </c>
      <c r="AW105">
        <v>660.67960000000005</v>
      </c>
      <c r="AX105">
        <v>0.77178480000000005</v>
      </c>
      <c r="AY105">
        <v>16.825030000000002</v>
      </c>
      <c r="AZ105">
        <v>0.23833219999999999</v>
      </c>
      <c r="BA105">
        <v>84.156040000000004</v>
      </c>
      <c r="BB105">
        <v>0.76884019999999997</v>
      </c>
      <c r="BC105">
        <v>16.64968</v>
      </c>
      <c r="BD105">
        <v>7.5927400000000006E-2</v>
      </c>
      <c r="BE105">
        <v>25.146339999999999</v>
      </c>
      <c r="BF105">
        <v>0.76561120000000005</v>
      </c>
      <c r="BG105">
        <v>16.63691</v>
      </c>
      <c r="BH105">
        <v>6.325161E-2</v>
      </c>
      <c r="BI105">
        <v>20.44379</v>
      </c>
      <c r="BJ105">
        <v>0.7620844</v>
      </c>
      <c r="BK105">
        <v>16.909479999999999</v>
      </c>
      <c r="BL105">
        <v>6.7840839999999999E-2</v>
      </c>
      <c r="BM105">
        <v>21.928570000000001</v>
      </c>
      <c r="BN105">
        <v>0.75851109999999999</v>
      </c>
      <c r="BO105">
        <v>17.466139999999999</v>
      </c>
      <c r="BP105" s="1">
        <v>7.2045209999999998E-2</v>
      </c>
      <c r="BQ105">
        <v>23.4788</v>
      </c>
      <c r="BR105">
        <v>0.7547912</v>
      </c>
      <c r="BS105">
        <v>18.12799</v>
      </c>
      <c r="BT105">
        <v>7.1044750000000004E-2</v>
      </c>
      <c r="BU105">
        <v>23.369479999999999</v>
      </c>
      <c r="BV105">
        <v>0.75097849999999999</v>
      </c>
      <c r="BW105">
        <v>18.54194</v>
      </c>
      <c r="BX105" s="1">
        <v>6.6161719999999993E-2</v>
      </c>
      <c r="BY105">
        <v>21.94622</v>
      </c>
      <c r="BZ105">
        <v>0.74737469999999995</v>
      </c>
      <c r="CA105">
        <v>18.598279999999999</v>
      </c>
      <c r="CB105" s="1">
        <v>5.9707789999999997E-2</v>
      </c>
      <c r="CC105">
        <v>19.945340000000002</v>
      </c>
      <c r="CD105">
        <v>0.74359140000000001</v>
      </c>
      <c r="CE105">
        <v>18.102170000000001</v>
      </c>
      <c r="CF105">
        <v>5.3096070000000002E-2</v>
      </c>
      <c r="CG105">
        <v>17.85248</v>
      </c>
      <c r="CH105">
        <v>0.73997299999999999</v>
      </c>
      <c r="CI105">
        <v>17.652830000000002</v>
      </c>
      <c r="CJ105" s="1">
        <v>4.6885900000000001E-2</v>
      </c>
      <c r="CK105">
        <v>15.860329999999999</v>
      </c>
      <c r="CL105">
        <v>0.73627949999999998</v>
      </c>
      <c r="CM105">
        <v>17.509260000000001</v>
      </c>
      <c r="CN105">
        <v>4.1263420000000002E-2</v>
      </c>
      <c r="CO105">
        <v>14.041219999999999</v>
      </c>
      <c r="CP105">
        <v>0.73254640000000004</v>
      </c>
      <c r="CQ105">
        <v>17.55498</v>
      </c>
      <c r="CR105" s="1">
        <v>3.6288969999999997E-2</v>
      </c>
      <c r="CS105">
        <v>12.420949999999999</v>
      </c>
      <c r="CT105">
        <v>0.72862099999999996</v>
      </c>
      <c r="CU105">
        <v>18.026440000000001</v>
      </c>
      <c r="CV105" s="1">
        <v>3.1968820000000002E-2</v>
      </c>
      <c r="CW105">
        <v>11.00576</v>
      </c>
      <c r="CX105">
        <v>0.72489610000000004</v>
      </c>
      <c r="CY105">
        <v>18.736799999999999</v>
      </c>
      <c r="CZ105" s="1">
        <v>2.8243020000000001E-2</v>
      </c>
      <c r="DA105">
        <v>9.7812850000000005</v>
      </c>
      <c r="DB105">
        <v>0.72105529999999995</v>
      </c>
      <c r="DC105">
        <v>18.990320000000001</v>
      </c>
      <c r="DD105" s="1">
        <v>2.4902480000000001E-2</v>
      </c>
      <c r="DE105">
        <v>8.6791029999999996</v>
      </c>
      <c r="DF105">
        <v>0.7169008</v>
      </c>
      <c r="DG105">
        <v>18.760269999999998</v>
      </c>
      <c r="DH105" s="1">
        <v>2.1833990000000001E-2</v>
      </c>
      <c r="DI105">
        <v>7.6609939999999996</v>
      </c>
      <c r="DJ105">
        <v>0.71214239999999995</v>
      </c>
      <c r="DK105">
        <v>18.068580000000001</v>
      </c>
      <c r="DL105" s="1">
        <v>1.907845E-2</v>
      </c>
      <c r="DM105">
        <v>6.7407789999999999</v>
      </c>
      <c r="DN105">
        <v>0.70763710000000002</v>
      </c>
      <c r="DO105">
        <v>17.538900000000002</v>
      </c>
      <c r="DP105" s="1">
        <v>1.6649879999999999E-2</v>
      </c>
      <c r="DQ105">
        <v>5.9193160000000002</v>
      </c>
      <c r="DR105">
        <v>0.70416769999999995</v>
      </c>
      <c r="DS105">
        <v>17.23142</v>
      </c>
      <c r="DT105" s="1">
        <v>1.452382E-2</v>
      </c>
      <c r="DU105">
        <v>5.1879960000000001</v>
      </c>
      <c r="DV105">
        <v>0.70096429999999998</v>
      </c>
      <c r="DW105">
        <v>17.15202</v>
      </c>
      <c r="DX105" s="1">
        <v>1.265372E-2</v>
      </c>
      <c r="DY105">
        <v>4.5402339999999999</v>
      </c>
      <c r="DZ105">
        <v>0.6979223</v>
      </c>
      <c r="EA105">
        <v>17.580770000000001</v>
      </c>
      <c r="EB105" s="1">
        <v>1.100634E-2</v>
      </c>
      <c r="EC105">
        <v>3.96611</v>
      </c>
      <c r="ED105">
        <v>0.69570520000000002</v>
      </c>
      <c r="EE105">
        <v>18.393709999999999</v>
      </c>
      <c r="EF105" s="1">
        <v>9.5789989999999995E-3</v>
      </c>
      <c r="EG105">
        <v>3.4647019999999999</v>
      </c>
      <c r="EH105">
        <v>0.69365259999999995</v>
      </c>
      <c r="EI105">
        <v>19.123719999999999</v>
      </c>
      <c r="EJ105" s="1">
        <v>8.3441000000000001E-3</v>
      </c>
      <c r="EK105">
        <v>3.0286879999999998</v>
      </c>
      <c r="EL105">
        <v>0.69130619999999998</v>
      </c>
      <c r="EM105">
        <v>19.43215</v>
      </c>
      <c r="EN105" s="1">
        <v>7.26847E-3</v>
      </c>
      <c r="EO105">
        <v>2.6476389999999999</v>
      </c>
      <c r="EP105">
        <v>0.6892971</v>
      </c>
      <c r="EQ105">
        <v>18.977820000000001</v>
      </c>
      <c r="ER105" s="1">
        <v>6.3302419999999998E-3</v>
      </c>
      <c r="ES105">
        <v>2.3113220000000001</v>
      </c>
      <c r="ET105">
        <v>0.68852310000000005</v>
      </c>
      <c r="EU105">
        <v>18.170110000000001</v>
      </c>
      <c r="EV105" s="1">
        <v>5.5022059999999999E-3</v>
      </c>
      <c r="EW105">
        <v>2.009512</v>
      </c>
      <c r="EX105">
        <v>0.68851090000000004</v>
      </c>
      <c r="EY105">
        <v>17.777509999999999</v>
      </c>
      <c r="EZ105" s="1">
        <v>4.7676259999999996E-3</v>
      </c>
      <c r="FA105">
        <v>1.7393160000000001</v>
      </c>
      <c r="FB105">
        <v>0.68887739999999997</v>
      </c>
      <c r="FC105">
        <v>18.00365</v>
      </c>
      <c r="FD105" s="1">
        <v>4.0867170000000001E-3</v>
      </c>
      <c r="FE105">
        <v>1.4888889999999999</v>
      </c>
      <c r="FF105">
        <v>0.68955480000000002</v>
      </c>
      <c r="FG105">
        <v>19.233319999999999</v>
      </c>
      <c r="FH105" s="1">
        <v>3.3806840000000001E-3</v>
      </c>
      <c r="FI105">
        <v>1.231385</v>
      </c>
      <c r="FJ105">
        <v>0.69024269999999999</v>
      </c>
      <c r="FK105">
        <v>20.147500000000001</v>
      </c>
      <c r="FL105" s="1">
        <v>2.619461E-3</v>
      </c>
      <c r="FM105">
        <v>0.95505209999999996</v>
      </c>
      <c r="FN105">
        <v>0.69086420000000004</v>
      </c>
      <c r="FO105">
        <v>20.44087</v>
      </c>
      <c r="FP105" s="1">
        <v>1.891668E-3</v>
      </c>
      <c r="FQ105">
        <v>0.68993159999999998</v>
      </c>
      <c r="FR105">
        <v>0.6913762</v>
      </c>
      <c r="FS105">
        <v>20.24652</v>
      </c>
      <c r="FT105" s="1">
        <v>1.313685E-3</v>
      </c>
      <c r="FU105">
        <v>0.47792960000000001</v>
      </c>
      <c r="FV105">
        <v>0.69171099999999996</v>
      </c>
      <c r="FW105">
        <v>19.89555</v>
      </c>
      <c r="FX105" s="1">
        <v>9.2438640000000005E-4</v>
      </c>
      <c r="FY105">
        <v>0.33433079999999998</v>
      </c>
      <c r="FZ105">
        <v>0.69194960000000005</v>
      </c>
      <c r="GA105">
        <v>19.398779999999999</v>
      </c>
      <c r="GB105" s="1">
        <v>6.8988389999999995E-4</v>
      </c>
      <c r="GC105">
        <v>0.24749389999999999</v>
      </c>
      <c r="GD105">
        <v>0.69211549999999999</v>
      </c>
      <c r="GE105">
        <v>18.914159999999999</v>
      </c>
      <c r="GF105" s="1">
        <v>5.5502860000000004E-4</v>
      </c>
      <c r="GG105">
        <v>0.1974795</v>
      </c>
      <c r="GH105">
        <v>0.69220570000000003</v>
      </c>
      <c r="GI105">
        <v>18.78848</v>
      </c>
      <c r="GJ105" s="1">
        <v>4.761392E-4</v>
      </c>
      <c r="GK105">
        <v>0.16819580000000001</v>
      </c>
      <c r="GL105">
        <v>0.69224909999999995</v>
      </c>
      <c r="GM105">
        <v>19.720469999999999</v>
      </c>
      <c r="GN105" s="1">
        <v>4.2666349999999999E-4</v>
      </c>
      <c r="GO105">
        <v>0.14984</v>
      </c>
      <c r="GP105">
        <v>0.69229779999999996</v>
      </c>
      <c r="GQ105">
        <v>20.717580000000002</v>
      </c>
      <c r="GR105" s="1">
        <v>3.9237849999999998E-4</v>
      </c>
      <c r="GS105">
        <v>0.1371309</v>
      </c>
      <c r="GT105">
        <v>0.69232050000000001</v>
      </c>
      <c r="GU105">
        <v>21.15175</v>
      </c>
      <c r="GV105" s="1">
        <v>3.6625219999999998E-4</v>
      </c>
      <c r="GW105">
        <v>0.1274544</v>
      </c>
      <c r="GX105">
        <v>0.69232079999999996</v>
      </c>
      <c r="GY105">
        <v>21.1311</v>
      </c>
      <c r="GZ105" s="1">
        <v>3.4467109999999999E-4</v>
      </c>
      <c r="HA105">
        <v>0.11950280000000001</v>
      </c>
      <c r="HB105">
        <v>0.69230879999999995</v>
      </c>
      <c r="HC105">
        <v>20.524989999999999</v>
      </c>
      <c r="HD105" s="1">
        <v>3.2572709999999997E-4</v>
      </c>
      <c r="HE105">
        <v>0.1126021</v>
      </c>
      <c r="HF105">
        <v>0.69232760000000004</v>
      </c>
      <c r="HG105">
        <v>19.587820000000001</v>
      </c>
      <c r="HH105" s="1">
        <v>3.0858520000000001E-4</v>
      </c>
      <c r="HI105">
        <v>0.1063974</v>
      </c>
      <c r="HJ105">
        <v>0.69232340000000003</v>
      </c>
      <c r="HK105">
        <v>18.961099999999998</v>
      </c>
      <c r="HL105" s="1">
        <v>2.92737E-4</v>
      </c>
      <c r="HM105">
        <v>0.1007082</v>
      </c>
      <c r="HN105">
        <v>0.69232570000000004</v>
      </c>
      <c r="HO105">
        <v>18.906590000000001</v>
      </c>
      <c r="HP105" s="1">
        <v>2.7800630000000002E-4</v>
      </c>
      <c r="HQ105">
        <v>9.5465999999999995E-2</v>
      </c>
      <c r="HR105">
        <v>0.69232150000000003</v>
      </c>
      <c r="HS105">
        <v>19.788930000000001</v>
      </c>
      <c r="HT105" s="1">
        <v>2.6428859999999999E-4</v>
      </c>
      <c r="HU105">
        <v>9.0618740000000003E-2</v>
      </c>
      <c r="HV105">
        <v>0.69232910000000003</v>
      </c>
      <c r="HW105">
        <v>20.905449999999998</v>
      </c>
      <c r="HX105" s="1">
        <v>2.5150310000000001E-4</v>
      </c>
      <c r="HY105">
        <v>8.6125599999999997E-2</v>
      </c>
      <c r="HZ105">
        <v>0.6923281</v>
      </c>
      <c r="IA105">
        <v>21.55132</v>
      </c>
      <c r="IB105" s="1">
        <v>2.395536E-4</v>
      </c>
      <c r="IC105">
        <v>8.1952750000000005E-2</v>
      </c>
      <c r="ID105">
        <v>0.69232280000000002</v>
      </c>
      <c r="IE105">
        <v>21.66236</v>
      </c>
      <c r="IF105" s="1">
        <v>2.2831190000000001E-4</v>
      </c>
      <c r="IG105">
        <v>7.8047920000000007E-2</v>
      </c>
      <c r="IH105">
        <v>0.69231860000000001</v>
      </c>
      <c r="II105">
        <v>21.001480000000001</v>
      </c>
      <c r="IJ105" s="1">
        <v>2.1765089999999999E-4</v>
      </c>
      <c r="IK105">
        <v>7.4361540000000004E-2</v>
      </c>
      <c r="IL105">
        <v>0.69232729999999998</v>
      </c>
      <c r="IM105">
        <v>20.05472</v>
      </c>
      <c r="IN105" s="1">
        <v>2.0756069999999999E-4</v>
      </c>
      <c r="IO105">
        <v>7.0882269999999997E-2</v>
      </c>
      <c r="IP105">
        <v>0.69232190000000005</v>
      </c>
      <c r="IQ105">
        <v>19.288019999999999</v>
      </c>
      <c r="IR105" s="1">
        <v>1.9808010000000001E-4</v>
      </c>
      <c r="IS105">
        <v>6.7626039999999998E-2</v>
      </c>
      <c r="IT105">
        <v>0.69231609999999999</v>
      </c>
      <c r="IU105">
        <v>18.968050000000002</v>
      </c>
      <c r="IV105" s="1">
        <v>1.8923409999999999E-4</v>
      </c>
      <c r="IW105">
        <v>6.4586539999999998E-2</v>
      </c>
      <c r="IX105">
        <v>0.6923262</v>
      </c>
      <c r="IY105">
        <v>19.468139999999998</v>
      </c>
      <c r="IZ105" s="1">
        <v>1.8090049999999999E-4</v>
      </c>
      <c r="JA105">
        <v>6.1729390000000002E-2</v>
      </c>
      <c r="JB105">
        <v>0.69231209999999999</v>
      </c>
      <c r="JC105">
        <v>19.84355</v>
      </c>
      <c r="JD105" s="1">
        <v>1.7298669999999999E-4</v>
      </c>
      <c r="JE105">
        <v>5.9023470000000001E-2</v>
      </c>
      <c r="JF105">
        <v>0.69232300000000002</v>
      </c>
      <c r="JG105">
        <v>20.135429999999999</v>
      </c>
      <c r="JH105" s="1">
        <v>1.6551820000000001E-4</v>
      </c>
      <c r="JI105">
        <v>5.6467370000000003E-2</v>
      </c>
      <c r="JJ105">
        <v>0.69230840000000005</v>
      </c>
      <c r="JK105">
        <v>19.872170000000001</v>
      </c>
      <c r="JL105" s="1">
        <v>1.5847119999999999E-4</v>
      </c>
      <c r="JM105">
        <v>5.40601E-2</v>
      </c>
      <c r="JN105">
        <v>0.6923127</v>
      </c>
      <c r="JO105">
        <v>19.4572</v>
      </c>
      <c r="JP105" s="1">
        <v>1.5181010000000001E-4</v>
      </c>
      <c r="JQ105">
        <v>5.1787449999999999E-2</v>
      </c>
      <c r="JR105">
        <v>0.69231299999999996</v>
      </c>
      <c r="JS105">
        <v>19.092580000000002</v>
      </c>
      <c r="JT105" s="1">
        <v>1.455211E-4</v>
      </c>
      <c r="JU105">
        <v>4.964081E-2</v>
      </c>
      <c r="JV105">
        <v>0.69232649999999996</v>
      </c>
      <c r="JW105">
        <v>18.83858</v>
      </c>
      <c r="JX105" s="1">
        <v>1.3955740000000001E-4</v>
      </c>
      <c r="JY105">
        <v>4.7601780000000003E-2</v>
      </c>
      <c r="JZ105">
        <v>0.69231819999999999</v>
      </c>
      <c r="KA105">
        <v>18.529499999999999</v>
      </c>
      <c r="KB105" s="1">
        <v>1.33881E-4</v>
      </c>
      <c r="KC105">
        <v>4.566129E-2</v>
      </c>
      <c r="KD105">
        <v>0.69232570000000004</v>
      </c>
      <c r="KE105">
        <v>19.120059999999999</v>
      </c>
      <c r="KF105" s="1">
        <v>1.284832E-4</v>
      </c>
      <c r="KG105">
        <v>4.3818240000000001E-2</v>
      </c>
      <c r="KH105">
        <v>0.69231560000000003</v>
      </c>
      <c r="KI105">
        <v>19.634620000000002</v>
      </c>
      <c r="KJ105" s="1">
        <v>1.2338250000000001E-4</v>
      </c>
      <c r="KK105">
        <v>4.2078440000000002E-2</v>
      </c>
      <c r="KL105">
        <v>0.69231719999999997</v>
      </c>
      <c r="KM105">
        <v>20.036850000000001</v>
      </c>
      <c r="KN105" s="1">
        <v>1.185448E-4</v>
      </c>
      <c r="KO105">
        <v>4.0428989999999998E-2</v>
      </c>
      <c r="KP105">
        <v>0.69229169999999995</v>
      </c>
      <c r="KQ105">
        <v>20.187249999999999</v>
      </c>
      <c r="KR105" s="1">
        <v>1.1394690000000001E-4</v>
      </c>
      <c r="KS105">
        <v>3.886117E-2</v>
      </c>
      <c r="KT105">
        <v>0.69223849999999998</v>
      </c>
      <c r="KU105">
        <v>20.007470000000001</v>
      </c>
      <c r="KV105" s="1">
        <v>1.095598E-4</v>
      </c>
      <c r="KW105">
        <v>3.7368999999999999E-2</v>
      </c>
      <c r="KX105">
        <v>0.69211610000000001</v>
      </c>
      <c r="KY105">
        <v>19.492509999999999</v>
      </c>
      <c r="KZ105" s="1">
        <v>1.053645E-4</v>
      </c>
      <c r="LA105">
        <v>3.5943179999999998E-2</v>
      </c>
      <c r="LB105">
        <v>0.69198230000000005</v>
      </c>
      <c r="LC105">
        <v>19.09986</v>
      </c>
      <c r="LD105" s="1">
        <v>1.013811E-4</v>
      </c>
      <c r="LE105">
        <v>3.4591110000000001E-2</v>
      </c>
      <c r="LF105">
        <v>0.69186130000000001</v>
      </c>
      <c r="LG105">
        <v>19.070440000000001</v>
      </c>
      <c r="LH105" s="1">
        <v>9.7796880000000004E-5</v>
      </c>
      <c r="LI105">
        <v>3.3366350000000003E-2</v>
      </c>
      <c r="LJ105">
        <v>0.69170710000000002</v>
      </c>
      <c r="LK105">
        <v>19.964580000000002</v>
      </c>
      <c r="LL105" s="1">
        <v>9.5066479999999994E-5</v>
      </c>
      <c r="LM105">
        <v>3.2425500000000003E-2</v>
      </c>
      <c r="LN105">
        <v>0.69160690000000002</v>
      </c>
      <c r="LO105">
        <v>20.689119999999999</v>
      </c>
      <c r="LP105" s="1">
        <v>9.3422119999999996E-5</v>
      </c>
      <c r="LQ105">
        <v>3.1851270000000001E-2</v>
      </c>
      <c r="LR105">
        <v>0.69149320000000003</v>
      </c>
      <c r="LS105">
        <v>21.027259999999998</v>
      </c>
      <c r="LT105" s="1">
        <v>9.2288140000000004E-5</v>
      </c>
      <c r="LU105">
        <v>3.146819E-2</v>
      </c>
      <c r="LV105">
        <v>0.69143049999999995</v>
      </c>
      <c r="LW105">
        <v>21.39208</v>
      </c>
      <c r="LX105" s="1">
        <v>9.0900479999999993E-5</v>
      </c>
      <c r="LY105">
        <v>3.1011609999999998E-2</v>
      </c>
      <c r="LZ105">
        <v>0.69137110000000002</v>
      </c>
      <c r="MA105">
        <v>21.31213</v>
      </c>
      <c r="MB105" s="1">
        <v>8.8931970000000006E-5</v>
      </c>
      <c r="MC105">
        <v>3.035912E-2</v>
      </c>
      <c r="MD105">
        <v>0.69135720000000001</v>
      </c>
      <c r="ME105">
        <v>20.47336</v>
      </c>
      <c r="MF105" s="1">
        <v>8.6475149999999998E-5</v>
      </c>
      <c r="MG105">
        <v>2.9530919999999999E-2</v>
      </c>
      <c r="MH105">
        <v>0.69138129999999998</v>
      </c>
      <c r="MI105">
        <v>19.613320000000002</v>
      </c>
      <c r="MJ105" s="1">
        <v>8.3706840000000006E-5</v>
      </c>
      <c r="MK105">
        <v>2.8593830000000001E-2</v>
      </c>
      <c r="ML105">
        <v>0.69142029999999999</v>
      </c>
      <c r="MM105">
        <v>19.74492</v>
      </c>
      <c r="MN105" s="1">
        <v>8.0674779999999994E-5</v>
      </c>
      <c r="MO105">
        <v>2.7567959999999999E-2</v>
      </c>
      <c r="MP105">
        <v>0.69145199999999996</v>
      </c>
      <c r="MQ105">
        <v>21.07225</v>
      </c>
      <c r="MR105" s="1">
        <v>7.7141539999999996E-5</v>
      </c>
      <c r="MS105">
        <v>2.637594E-2</v>
      </c>
      <c r="MT105">
        <v>0.69146909999999995</v>
      </c>
      <c r="MU105">
        <v>22.3507</v>
      </c>
      <c r="MV105" s="1">
        <v>7.2983459999999994E-5</v>
      </c>
      <c r="MW105">
        <v>2.4965870000000001E-2</v>
      </c>
      <c r="MX105">
        <v>0.69146649999999998</v>
      </c>
      <c r="MY105">
        <v>22.855740000000001</v>
      </c>
      <c r="MZ105" s="1">
        <v>6.8608239999999994E-5</v>
      </c>
      <c r="NA105">
        <v>2.3474459999999999E-2</v>
      </c>
      <c r="NB105">
        <v>0.69140769999999996</v>
      </c>
      <c r="NC105">
        <v>22.974039999999999</v>
      </c>
      <c r="ND105" s="1">
        <v>6.4640119999999999E-5</v>
      </c>
      <c r="NE105">
        <v>2.2110479999999998E-2</v>
      </c>
      <c r="NF105">
        <v>0.69130159999999996</v>
      </c>
      <c r="NG105">
        <v>22.596979999999999</v>
      </c>
      <c r="NH105" s="1">
        <v>6.1321049999999995E-5</v>
      </c>
      <c r="NI105">
        <v>2.096866E-2</v>
      </c>
      <c r="NJ105">
        <v>0.69110150000000004</v>
      </c>
      <c r="NK105">
        <v>21.956849999999999</v>
      </c>
      <c r="NL105" s="1">
        <v>5.8562530000000003E-5</v>
      </c>
      <c r="NM105">
        <v>2.0022419999999999E-2</v>
      </c>
      <c r="NN105">
        <v>0.69084979999999996</v>
      </c>
      <c r="NO105">
        <v>21.326350000000001</v>
      </c>
      <c r="NP105" s="1">
        <v>5.620885E-5</v>
      </c>
      <c r="NQ105">
        <v>1.9217919999999999E-2</v>
      </c>
      <c r="NR105">
        <v>0.69058030000000004</v>
      </c>
      <c r="NS105">
        <v>20.817969999999999</v>
      </c>
      <c r="NT105" s="1">
        <v>5.4326680000000001E-5</v>
      </c>
      <c r="NU105">
        <v>1.8571359999999999E-2</v>
      </c>
      <c r="NV105">
        <v>0.69031229999999999</v>
      </c>
      <c r="NW105">
        <v>20.795649999999998</v>
      </c>
      <c r="NX105" s="1">
        <v>5.336256E-5</v>
      </c>
      <c r="NY105">
        <v>1.8226300000000001E-2</v>
      </c>
      <c r="NZ105">
        <v>0.69006909999999999</v>
      </c>
      <c r="OA105">
        <v>21.46143</v>
      </c>
      <c r="OB105" s="1">
        <v>5.3531910000000002E-5</v>
      </c>
      <c r="OC105">
        <v>1.8271140000000002E-2</v>
      </c>
      <c r="OD105">
        <v>0.68984000000000001</v>
      </c>
      <c r="OE105">
        <v>21.774730000000002</v>
      </c>
      <c r="OF105" s="1">
        <v>5.4260769999999999E-5</v>
      </c>
      <c r="OG105">
        <v>1.8522110000000001E-2</v>
      </c>
      <c r="OH105">
        <v>0.68967849999999997</v>
      </c>
      <c r="OI105">
        <v>21.575990000000001</v>
      </c>
      <c r="OJ105" s="1">
        <v>5.467722E-5</v>
      </c>
      <c r="OK105">
        <v>1.8681059999999999E-2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0.88677300000000003</v>
      </c>
      <c r="G106">
        <v>18.953980000000001</v>
      </c>
      <c r="H106">
        <v>0</v>
      </c>
      <c r="I106">
        <v>0</v>
      </c>
      <c r="J106">
        <v>0.88439429999999997</v>
      </c>
      <c r="K106">
        <v>18.644079999999999</v>
      </c>
      <c r="L106" s="1">
        <v>1.936952E-33</v>
      </c>
      <c r="M106" s="1">
        <v>7.5035199999999998E-31</v>
      </c>
      <c r="N106">
        <v>0.88229749999999996</v>
      </c>
      <c r="O106">
        <v>18.264389999999999</v>
      </c>
      <c r="P106" s="1">
        <v>1.6026030000000001E-20</v>
      </c>
      <c r="Q106" s="1">
        <v>6.2463189999999996E-18</v>
      </c>
      <c r="R106">
        <v>0.88030799999999998</v>
      </c>
      <c r="S106">
        <v>17.715540000000001</v>
      </c>
      <c r="T106" s="1">
        <v>3.1328689999999998E-9</v>
      </c>
      <c r="U106" s="1">
        <v>1.2200289999999999E-6</v>
      </c>
      <c r="V106">
        <v>0.87831970000000004</v>
      </c>
      <c r="W106">
        <v>17.316680000000002</v>
      </c>
      <c r="X106" s="1">
        <v>3.7871630000000003E-2</v>
      </c>
      <c r="Y106" s="1">
        <v>10.06592</v>
      </c>
      <c r="Z106">
        <v>0.87634909999999999</v>
      </c>
      <c r="AA106">
        <v>17.211320000000001</v>
      </c>
      <c r="AB106">
        <v>7.6951970000000003</v>
      </c>
      <c r="AC106">
        <v>2404.7809999999999</v>
      </c>
      <c r="AD106">
        <v>0.87437189999999998</v>
      </c>
      <c r="AE106">
        <v>17.185770000000002</v>
      </c>
      <c r="AF106">
        <v>76.121530000000007</v>
      </c>
      <c r="AG106">
        <v>26905.64</v>
      </c>
      <c r="AH106">
        <v>0.87240709999999999</v>
      </c>
      <c r="AI106">
        <v>17.19154</v>
      </c>
      <c r="AJ106">
        <v>128.1662</v>
      </c>
      <c r="AK106">
        <v>50043.93</v>
      </c>
      <c r="AL106">
        <v>0.87028490000000003</v>
      </c>
      <c r="AM106">
        <v>17.590140000000002</v>
      </c>
      <c r="AN106">
        <v>67.874480000000005</v>
      </c>
      <c r="AO106">
        <v>28722.31</v>
      </c>
      <c r="AP106">
        <v>0.86775380000000002</v>
      </c>
      <c r="AQ106">
        <v>17.607759999999999</v>
      </c>
      <c r="AR106">
        <v>16.304950000000002</v>
      </c>
      <c r="AS106">
        <v>7361.0159999999996</v>
      </c>
      <c r="AT106">
        <v>0.86451549999999999</v>
      </c>
      <c r="AU106">
        <v>17.26782</v>
      </c>
      <c r="AV106">
        <v>2.3536060000000001</v>
      </c>
      <c r="AW106">
        <v>1112.3979999999999</v>
      </c>
      <c r="AX106">
        <v>0.86042949999999996</v>
      </c>
      <c r="AY106">
        <v>16.89151</v>
      </c>
      <c r="AZ106">
        <v>0.29599789999999998</v>
      </c>
      <c r="BA106">
        <v>139.3237</v>
      </c>
      <c r="BB106">
        <v>0.85548950000000001</v>
      </c>
      <c r="BC106">
        <v>16.697800000000001</v>
      </c>
      <c r="BD106">
        <v>8.1313700000000003E-2</v>
      </c>
      <c r="BE106">
        <v>34.359940000000002</v>
      </c>
      <c r="BF106">
        <v>0.84988870000000005</v>
      </c>
      <c r="BG106">
        <v>16.650510000000001</v>
      </c>
      <c r="BH106">
        <v>6.3320260000000003E-2</v>
      </c>
      <c r="BI106">
        <v>25.27609</v>
      </c>
      <c r="BJ106">
        <v>0.84371260000000003</v>
      </c>
      <c r="BK106">
        <v>16.932639999999999</v>
      </c>
      <c r="BL106">
        <v>6.7194539999999997E-2</v>
      </c>
      <c r="BM106">
        <v>26.696269999999998</v>
      </c>
      <c r="BN106">
        <v>0.83705090000000004</v>
      </c>
      <c r="BO106">
        <v>17.49061</v>
      </c>
      <c r="BP106" s="1">
        <v>7.1763400000000005E-2</v>
      </c>
      <c r="BQ106">
        <v>28.79617</v>
      </c>
      <c r="BR106">
        <v>0.8300341</v>
      </c>
      <c r="BS106">
        <v>18.170439999999999</v>
      </c>
      <c r="BT106" s="1">
        <v>7.1295079999999997E-2</v>
      </c>
      <c r="BU106">
        <v>28.973949999999999</v>
      </c>
      <c r="BV106">
        <v>0.82281800000000005</v>
      </c>
      <c r="BW106">
        <v>18.620339999999999</v>
      </c>
      <c r="BX106" s="1">
        <v>6.6728689999999993E-2</v>
      </c>
      <c r="BY106">
        <v>27.42334</v>
      </c>
      <c r="BZ106">
        <v>0.81569420000000004</v>
      </c>
      <c r="CA106">
        <v>18.697089999999999</v>
      </c>
      <c r="CB106" s="1">
        <v>6.0369510000000001E-2</v>
      </c>
      <c r="CC106">
        <v>25.038550000000001</v>
      </c>
      <c r="CD106">
        <v>0.80882790000000004</v>
      </c>
      <c r="CE106">
        <v>18.192530000000001</v>
      </c>
      <c r="CF106" s="1">
        <v>5.3755909999999997E-2</v>
      </c>
      <c r="CG106">
        <v>22.470210000000002</v>
      </c>
      <c r="CH106">
        <v>0.80197909999999994</v>
      </c>
      <c r="CI106">
        <v>17.720320000000001</v>
      </c>
      <c r="CJ106" s="1">
        <v>4.7498949999999998E-2</v>
      </c>
      <c r="CK106">
        <v>19.99831</v>
      </c>
      <c r="CL106">
        <v>0.79494399999999998</v>
      </c>
      <c r="CM106">
        <v>17.52994</v>
      </c>
      <c r="CN106" s="1">
        <v>4.1818790000000002E-2</v>
      </c>
      <c r="CO106">
        <v>17.7318</v>
      </c>
      <c r="CP106">
        <v>0.78783000000000003</v>
      </c>
      <c r="CQ106">
        <v>17.57413</v>
      </c>
      <c r="CR106" s="1">
        <v>3.6780970000000003E-2</v>
      </c>
      <c r="CS106">
        <v>15.70425</v>
      </c>
      <c r="CT106">
        <v>0.78046930000000003</v>
      </c>
      <c r="CU106">
        <v>18.05396</v>
      </c>
      <c r="CV106" s="1">
        <v>3.239645E-2</v>
      </c>
      <c r="CW106">
        <v>13.92648</v>
      </c>
      <c r="CX106">
        <v>0.77276020000000001</v>
      </c>
      <c r="CY106">
        <v>18.780619999999999</v>
      </c>
      <c r="CZ106" s="1">
        <v>2.8618149999999998E-2</v>
      </c>
      <c r="DA106">
        <v>12.389189999999999</v>
      </c>
      <c r="DB106">
        <v>0.764845</v>
      </c>
      <c r="DC106">
        <v>19.0853</v>
      </c>
      <c r="DD106" s="1">
        <v>2.5248820000000002E-2</v>
      </c>
      <c r="DE106">
        <v>11.01408</v>
      </c>
      <c r="DF106">
        <v>0.75654460000000001</v>
      </c>
      <c r="DG106">
        <v>18.8948</v>
      </c>
      <c r="DH106" s="1">
        <v>2.2153820000000001E-2</v>
      </c>
      <c r="DI106">
        <v>9.7432420000000004</v>
      </c>
      <c r="DJ106">
        <v>0.74818180000000001</v>
      </c>
      <c r="DK106">
        <v>18.197559999999999</v>
      </c>
      <c r="DL106" s="1">
        <v>1.9364579999999999E-2</v>
      </c>
      <c r="DM106">
        <v>8.5854839999999992</v>
      </c>
      <c r="DN106">
        <v>0.7408922</v>
      </c>
      <c r="DO106">
        <v>17.639949999999999</v>
      </c>
      <c r="DP106" s="1">
        <v>1.690844E-2</v>
      </c>
      <c r="DQ106">
        <v>7.5430479999999998</v>
      </c>
      <c r="DR106">
        <v>0.73434200000000005</v>
      </c>
      <c r="DS106">
        <v>17.27449</v>
      </c>
      <c r="DT106" s="1">
        <v>1.4752990000000001E-2</v>
      </c>
      <c r="DU106">
        <v>6.6140379999999999</v>
      </c>
      <c r="DV106">
        <v>0.72793750000000002</v>
      </c>
      <c r="DW106">
        <v>17.17727</v>
      </c>
      <c r="DX106" s="1">
        <v>1.285772E-2</v>
      </c>
      <c r="DY106">
        <v>5.7913309999999996</v>
      </c>
      <c r="DZ106">
        <v>0.7216091</v>
      </c>
      <c r="EA106">
        <v>17.593489999999999</v>
      </c>
      <c r="EB106" s="1">
        <v>1.1187280000000001E-2</v>
      </c>
      <c r="EC106">
        <v>5.0611009999999998</v>
      </c>
      <c r="ED106">
        <v>0.71489579999999997</v>
      </c>
      <c r="EE106">
        <v>18.393160000000002</v>
      </c>
      <c r="EF106" s="1">
        <v>9.7367979999999996E-3</v>
      </c>
      <c r="EG106">
        <v>4.4216519999999999</v>
      </c>
      <c r="EH106">
        <v>0.70820130000000003</v>
      </c>
      <c r="EI106">
        <v>19.16816</v>
      </c>
      <c r="EJ106" s="1">
        <v>8.4821719999999996E-3</v>
      </c>
      <c r="EK106">
        <v>3.8652630000000001</v>
      </c>
      <c r="EL106">
        <v>0.70177160000000005</v>
      </c>
      <c r="EM106">
        <v>19.525559999999999</v>
      </c>
      <c r="EN106" s="1">
        <v>7.389446E-3</v>
      </c>
      <c r="EO106">
        <v>3.3781319999999999</v>
      </c>
      <c r="EP106">
        <v>0.69719180000000003</v>
      </c>
      <c r="EQ106">
        <v>19.102910000000001</v>
      </c>
      <c r="ER106" s="1">
        <v>6.4395920000000001E-3</v>
      </c>
      <c r="ES106">
        <v>2.9471560000000001</v>
      </c>
      <c r="ET106">
        <v>0.69413139999999995</v>
      </c>
      <c r="EU106">
        <v>18.28265</v>
      </c>
      <c r="EV106" s="1">
        <v>5.6006490000000001E-3</v>
      </c>
      <c r="EW106">
        <v>2.5610369999999998</v>
      </c>
      <c r="EX106">
        <v>0.69214489999999995</v>
      </c>
      <c r="EY106">
        <v>17.83081</v>
      </c>
      <c r="EZ106" s="1">
        <v>4.856623E-3</v>
      </c>
      <c r="FA106">
        <v>2.216364</v>
      </c>
      <c r="FB106">
        <v>0.69099129999999997</v>
      </c>
      <c r="FC106">
        <v>18.013339999999999</v>
      </c>
      <c r="FD106" s="1">
        <v>4.173047E-3</v>
      </c>
      <c r="FE106">
        <v>1.9008350000000001</v>
      </c>
      <c r="FF106">
        <v>0.69052309999999995</v>
      </c>
      <c r="FG106">
        <v>19.251619999999999</v>
      </c>
      <c r="FH106" s="1">
        <v>3.4737869999999999E-3</v>
      </c>
      <c r="FI106">
        <v>1.58249</v>
      </c>
      <c r="FJ106">
        <v>0.69047389999999997</v>
      </c>
      <c r="FK106">
        <v>20.196390000000001</v>
      </c>
      <c r="FL106" s="1">
        <v>2.7173660000000001E-3</v>
      </c>
      <c r="FM106">
        <v>1.2410620000000001</v>
      </c>
      <c r="FN106">
        <v>0.69058249999999999</v>
      </c>
      <c r="FO106">
        <v>20.554819999999999</v>
      </c>
      <c r="FP106" s="1">
        <v>1.9791779999999998E-3</v>
      </c>
      <c r="FQ106">
        <v>0.90603579999999995</v>
      </c>
      <c r="FR106">
        <v>0.69070430000000005</v>
      </c>
      <c r="FS106">
        <v>20.351949999999999</v>
      </c>
      <c r="FT106" s="1">
        <v>1.378598E-3</v>
      </c>
      <c r="FU106">
        <v>0.63032639999999995</v>
      </c>
      <c r="FV106">
        <v>0.69081219999999999</v>
      </c>
      <c r="FW106">
        <v>19.975100000000001</v>
      </c>
      <c r="FX106" s="1">
        <v>9.6595860000000004E-4</v>
      </c>
      <c r="FY106">
        <v>0.43891269999999999</v>
      </c>
      <c r="FZ106">
        <v>0.6909189</v>
      </c>
      <c r="GA106">
        <v>19.47222</v>
      </c>
      <c r="GB106" s="1">
        <v>7.1432479999999996E-4</v>
      </c>
      <c r="GC106">
        <v>0.32133010000000001</v>
      </c>
      <c r="GD106">
        <v>0.69095980000000001</v>
      </c>
      <c r="GE106">
        <v>18.984719999999999</v>
      </c>
      <c r="GF106" s="1">
        <v>5.6913329999999998E-4</v>
      </c>
      <c r="GG106">
        <v>0.25328339999999999</v>
      </c>
      <c r="GH106">
        <v>0.69102260000000004</v>
      </c>
      <c r="GI106">
        <v>18.840409999999999</v>
      </c>
      <c r="GJ106" s="1">
        <v>4.8463070000000002E-4</v>
      </c>
      <c r="GK106">
        <v>0.21368500000000001</v>
      </c>
      <c r="GL106">
        <v>0.69102470000000005</v>
      </c>
      <c r="GM106">
        <v>19.758759999999999</v>
      </c>
      <c r="GN106" s="1">
        <v>4.3222889999999998E-4</v>
      </c>
      <c r="GO106">
        <v>0.18920419999999999</v>
      </c>
      <c r="GP106">
        <v>0.69104949999999998</v>
      </c>
      <c r="GQ106">
        <v>20.760449999999999</v>
      </c>
      <c r="GR106" s="1">
        <v>3.9642159999999998E-4</v>
      </c>
      <c r="GS106">
        <v>0.17254259999999999</v>
      </c>
      <c r="GT106">
        <v>0.6910617</v>
      </c>
      <c r="GU106">
        <v>21.271879999999999</v>
      </c>
      <c r="GV106" s="1">
        <v>3.6945800000000003E-4</v>
      </c>
      <c r="GW106">
        <v>0.16004760000000001</v>
      </c>
      <c r="GX106">
        <v>0.69108130000000001</v>
      </c>
      <c r="GY106">
        <v>21.288620000000002</v>
      </c>
      <c r="GZ106" s="1">
        <v>3.4738720000000001E-4</v>
      </c>
      <c r="HA106">
        <v>0.14989459999999999</v>
      </c>
      <c r="HB106">
        <v>0.69109169999999998</v>
      </c>
      <c r="HC106">
        <v>20.680289999999999</v>
      </c>
      <c r="HD106" s="1">
        <v>3.2813489999999998E-4</v>
      </c>
      <c r="HE106">
        <v>0.1411463</v>
      </c>
      <c r="HF106">
        <v>0.69108040000000004</v>
      </c>
      <c r="HG106">
        <v>19.726800000000001</v>
      </c>
      <c r="HH106" s="1">
        <v>3.107761E-4</v>
      </c>
      <c r="HI106">
        <v>0.13332179999999999</v>
      </c>
      <c r="HJ106">
        <v>0.69107739999999995</v>
      </c>
      <c r="HK106">
        <v>19.04833</v>
      </c>
      <c r="HL106" s="1">
        <v>2.947588E-4</v>
      </c>
      <c r="HM106">
        <v>0.12615999999999999</v>
      </c>
      <c r="HN106">
        <v>0.69107660000000004</v>
      </c>
      <c r="HO106">
        <v>18.943059999999999</v>
      </c>
      <c r="HP106">
        <v>2.798756E-4</v>
      </c>
      <c r="HQ106">
        <v>0.11956600000000001</v>
      </c>
      <c r="HR106">
        <v>0.69106630000000002</v>
      </c>
      <c r="HS106">
        <v>19.817810000000001</v>
      </c>
      <c r="HT106" s="1">
        <v>2.6601910000000002E-4</v>
      </c>
      <c r="HU106">
        <v>0.1134709</v>
      </c>
      <c r="HV106">
        <v>0.69108250000000004</v>
      </c>
      <c r="HW106">
        <v>20.936350000000001</v>
      </c>
      <c r="HX106" s="1">
        <v>2.5311399999999998E-4</v>
      </c>
      <c r="HY106">
        <v>0.107825</v>
      </c>
      <c r="HZ106">
        <v>0.69107629999999998</v>
      </c>
      <c r="IA106">
        <v>21.647919999999999</v>
      </c>
      <c r="IB106" s="1">
        <v>2.410503E-4</v>
      </c>
      <c r="IC106">
        <v>0.1025812</v>
      </c>
      <c r="ID106">
        <v>0.69106690000000004</v>
      </c>
      <c r="IE106">
        <v>21.807300000000001</v>
      </c>
      <c r="IF106" s="1">
        <v>2.2971849999999999E-4</v>
      </c>
      <c r="IG106">
        <v>9.76823E-2</v>
      </c>
      <c r="IH106">
        <v>0.69106820000000002</v>
      </c>
      <c r="II106">
        <v>21.152799999999999</v>
      </c>
      <c r="IJ106" s="1">
        <v>2.1898459999999999E-4</v>
      </c>
      <c r="IK106">
        <v>9.306449E-2</v>
      </c>
      <c r="IL106">
        <v>0.69107810000000003</v>
      </c>
      <c r="IM106">
        <v>20.1952</v>
      </c>
      <c r="IN106" s="1">
        <v>2.0881590000000001E-4</v>
      </c>
      <c r="IO106">
        <v>8.8702100000000006E-2</v>
      </c>
      <c r="IP106">
        <v>0.69106559999999995</v>
      </c>
      <c r="IQ106">
        <v>19.381460000000001</v>
      </c>
      <c r="IR106" s="1">
        <v>1.9925109999999999E-4</v>
      </c>
      <c r="IS106">
        <v>8.4613250000000001E-2</v>
      </c>
      <c r="IT106">
        <v>0.69106270000000003</v>
      </c>
      <c r="IU106">
        <v>19.018460000000001</v>
      </c>
      <c r="IV106" s="1">
        <v>1.903292E-4</v>
      </c>
      <c r="IW106">
        <v>8.0797869999999994E-2</v>
      </c>
      <c r="IX106">
        <v>0.69106440000000002</v>
      </c>
      <c r="IY106">
        <v>19.502099999999999</v>
      </c>
      <c r="IZ106" s="1">
        <v>1.8193490000000001E-4</v>
      </c>
      <c r="JA106">
        <v>7.7216960000000001E-2</v>
      </c>
      <c r="JB106">
        <v>0.69105930000000004</v>
      </c>
      <c r="JC106">
        <v>19.876069999999999</v>
      </c>
      <c r="JD106" s="1">
        <v>1.7396520000000001E-4</v>
      </c>
      <c r="JE106">
        <v>7.3825989999999994E-2</v>
      </c>
      <c r="JF106">
        <v>0.69106719999999999</v>
      </c>
      <c r="JG106">
        <v>20.22542</v>
      </c>
      <c r="JH106" s="1">
        <v>1.6644150000000001E-4</v>
      </c>
      <c r="JI106">
        <v>7.0622710000000005E-2</v>
      </c>
      <c r="JJ106">
        <v>0.69105749999999999</v>
      </c>
      <c r="JK106">
        <v>19.982559999999999</v>
      </c>
      <c r="JL106" s="1">
        <v>1.5933979999999999E-4</v>
      </c>
      <c r="JM106">
        <v>6.7603739999999996E-2</v>
      </c>
      <c r="JN106">
        <v>0.69106100000000004</v>
      </c>
      <c r="JO106">
        <v>19.588139999999999</v>
      </c>
      <c r="JP106" s="1">
        <v>1.526314E-4</v>
      </c>
      <c r="JQ106">
        <v>6.4756079999999994E-2</v>
      </c>
      <c r="JR106">
        <v>0.69106080000000003</v>
      </c>
      <c r="JS106">
        <v>19.226469999999999</v>
      </c>
      <c r="JT106" s="1">
        <v>1.4629859999999999E-4</v>
      </c>
      <c r="JU106">
        <v>6.2066330000000003E-2</v>
      </c>
      <c r="JV106">
        <v>0.69109620000000005</v>
      </c>
      <c r="JW106">
        <v>18.958539999999999</v>
      </c>
      <c r="JX106" s="1">
        <v>1.402981E-4</v>
      </c>
      <c r="JY106">
        <v>5.9514409999999997E-2</v>
      </c>
      <c r="JZ106">
        <v>0.69106489999999998</v>
      </c>
      <c r="KA106">
        <v>18.64255</v>
      </c>
      <c r="KB106" s="1">
        <v>1.3458559999999999E-4</v>
      </c>
      <c r="KC106">
        <v>5.7085289999999997E-2</v>
      </c>
      <c r="KD106">
        <v>0.69106979999999996</v>
      </c>
      <c r="KE106">
        <v>19.19577</v>
      </c>
      <c r="KF106" s="1">
        <v>1.291493E-4</v>
      </c>
      <c r="KG106">
        <v>5.4776129999999999E-2</v>
      </c>
      <c r="KH106">
        <v>0.69105859999999997</v>
      </c>
      <c r="KI106">
        <v>19.674219999999998</v>
      </c>
      <c r="KJ106" s="1">
        <v>1.240096E-4</v>
      </c>
      <c r="KK106">
        <v>5.2594920000000003E-2</v>
      </c>
      <c r="KL106">
        <v>0.69106440000000002</v>
      </c>
      <c r="KM106">
        <v>20.103929999999998</v>
      </c>
      <c r="KN106" s="1">
        <v>1.19144E-4</v>
      </c>
      <c r="KO106">
        <v>5.053146E-2</v>
      </c>
      <c r="KP106">
        <v>0.69103769999999998</v>
      </c>
      <c r="KQ106">
        <v>20.2578</v>
      </c>
      <c r="KR106" s="1">
        <v>1.145162E-4</v>
      </c>
      <c r="KS106">
        <v>4.8568269999999997E-2</v>
      </c>
      <c r="KT106">
        <v>0.69094770000000005</v>
      </c>
      <c r="KU106">
        <v>20.078499999999998</v>
      </c>
      <c r="KV106" s="1">
        <v>1.1010290000000001E-4</v>
      </c>
      <c r="KW106">
        <v>4.6699350000000001E-2</v>
      </c>
      <c r="KX106">
        <v>0.69081800000000004</v>
      </c>
      <c r="KY106">
        <v>19.571840000000002</v>
      </c>
      <c r="KZ106" s="1">
        <v>1.05883E-4</v>
      </c>
      <c r="LA106">
        <v>4.4914780000000001E-2</v>
      </c>
      <c r="LB106">
        <v>0.69063240000000004</v>
      </c>
      <c r="LC106">
        <v>19.152059999999999</v>
      </c>
      <c r="LD106" s="1">
        <v>1.018684E-4</v>
      </c>
      <c r="LE106">
        <v>4.3217739999999998E-2</v>
      </c>
      <c r="LF106">
        <v>0.69041019999999997</v>
      </c>
      <c r="LG106">
        <v>19.104340000000001</v>
      </c>
      <c r="LH106" s="1">
        <v>9.8215259999999999E-5</v>
      </c>
      <c r="LI106">
        <v>4.16611E-2</v>
      </c>
      <c r="LJ106">
        <v>0.69018380000000001</v>
      </c>
      <c r="LK106">
        <v>20.013940000000002</v>
      </c>
      <c r="LL106" s="1">
        <v>9.5354490000000003E-5</v>
      </c>
      <c r="LM106">
        <v>4.0423470000000003E-2</v>
      </c>
      <c r="LN106">
        <v>0.68994900000000003</v>
      </c>
      <c r="LO106">
        <v>20.76295</v>
      </c>
      <c r="LP106" s="1">
        <v>9.3588539999999996E-5</v>
      </c>
      <c r="LQ106">
        <v>3.9642400000000001E-2</v>
      </c>
      <c r="LR106">
        <v>0.68972529999999999</v>
      </c>
      <c r="LS106">
        <v>21.171679999999999</v>
      </c>
      <c r="LT106" s="1">
        <v>9.2428059999999994E-5</v>
      </c>
      <c r="LU106">
        <v>3.914542E-2</v>
      </c>
      <c r="LV106">
        <v>0.68952360000000001</v>
      </c>
      <c r="LW106">
        <v>21.542400000000001</v>
      </c>
      <c r="LX106" s="1">
        <v>9.1097139999999995E-5</v>
      </c>
      <c r="LY106">
        <v>3.8602530000000003E-2</v>
      </c>
      <c r="LZ106">
        <v>0.68935259999999998</v>
      </c>
      <c r="MA106">
        <v>21.450600000000001</v>
      </c>
      <c r="MB106" s="1">
        <v>8.9202509999999999E-5</v>
      </c>
      <c r="MC106">
        <v>3.7827699999999999E-2</v>
      </c>
      <c r="MD106">
        <v>0.68925769999999997</v>
      </c>
      <c r="ME106">
        <v>20.62114</v>
      </c>
      <c r="MF106" s="1">
        <v>8.6801959999999997E-5</v>
      </c>
      <c r="MG106">
        <v>3.6827409999999998E-2</v>
      </c>
      <c r="MH106">
        <v>0.68920950000000003</v>
      </c>
      <c r="MI106">
        <v>19.714780000000001</v>
      </c>
      <c r="MJ106" s="1">
        <v>8.4067029999999995E-5</v>
      </c>
      <c r="MK106">
        <v>3.5680999999999997E-2</v>
      </c>
      <c r="ML106">
        <v>0.68916160000000004</v>
      </c>
      <c r="MM106">
        <v>19.760819999999999</v>
      </c>
      <c r="MN106" s="1">
        <v>8.107454E-5</v>
      </c>
      <c r="MO106">
        <v>3.4426070000000003E-2</v>
      </c>
      <c r="MP106">
        <v>0.68915760000000004</v>
      </c>
      <c r="MQ106">
        <v>21.061409999999999</v>
      </c>
      <c r="MR106" s="1">
        <v>7.761856E-5</v>
      </c>
      <c r="MS106">
        <v>3.2984199999999998E-2</v>
      </c>
      <c r="MT106">
        <v>0.68916770000000005</v>
      </c>
      <c r="MU106">
        <v>22.371870000000001</v>
      </c>
      <c r="MV106" s="1">
        <v>7.3531749999999996E-5</v>
      </c>
      <c r="MW106">
        <v>3.1271439999999998E-2</v>
      </c>
      <c r="MX106">
        <v>0.68911579999999995</v>
      </c>
      <c r="MY106">
        <v>22.963650000000001</v>
      </c>
      <c r="MZ106" s="1">
        <v>6.9151420000000005E-5</v>
      </c>
      <c r="NA106">
        <v>2.9421280000000001E-2</v>
      </c>
      <c r="NB106">
        <v>0.68905309999999997</v>
      </c>
      <c r="NC106">
        <v>23.10746</v>
      </c>
      <c r="ND106" s="1">
        <v>6.5111760000000006E-5</v>
      </c>
      <c r="NE106">
        <v>2.769274E-2</v>
      </c>
      <c r="NF106">
        <v>0.68886409999999998</v>
      </c>
      <c r="NG106">
        <v>22.71386</v>
      </c>
      <c r="NH106" s="1">
        <v>6.1710069999999995E-5</v>
      </c>
      <c r="NI106">
        <v>2.623139E-2</v>
      </c>
      <c r="NJ106">
        <v>0.68859389999999998</v>
      </c>
      <c r="NK106">
        <v>22.07986</v>
      </c>
      <c r="NL106" s="1">
        <v>5.8888709999999998E-5</v>
      </c>
      <c r="NM106">
        <v>2.5021720000000001E-2</v>
      </c>
      <c r="NN106">
        <v>0.68825579999999997</v>
      </c>
      <c r="NO106">
        <v>21.441469999999999</v>
      </c>
      <c r="NP106" s="1">
        <v>5.6487029999999998E-5</v>
      </c>
      <c r="NQ106">
        <v>2.399546E-2</v>
      </c>
      <c r="NR106">
        <v>0.68780870000000005</v>
      </c>
      <c r="NS106">
        <v>20.91751</v>
      </c>
      <c r="NT106" s="1">
        <v>5.45293E-5</v>
      </c>
      <c r="NU106">
        <v>2.3153440000000001E-2</v>
      </c>
      <c r="NV106">
        <v>0.68736339999999996</v>
      </c>
      <c r="NW106">
        <v>20.872669999999999</v>
      </c>
      <c r="NX106" s="1">
        <v>5.3426800000000002E-5</v>
      </c>
      <c r="NY106">
        <v>2.2652519999999999E-2</v>
      </c>
      <c r="NZ106">
        <v>0.68687779999999998</v>
      </c>
      <c r="OA106">
        <v>21.513110000000001</v>
      </c>
      <c r="OB106" s="1">
        <v>5.3464400000000003E-5</v>
      </c>
      <c r="OC106">
        <v>2.263391E-2</v>
      </c>
      <c r="OD106">
        <v>0.68642230000000004</v>
      </c>
      <c r="OE106">
        <v>21.841699999999999</v>
      </c>
      <c r="OF106" s="1">
        <v>5.4165849999999999E-5</v>
      </c>
      <c r="OG106">
        <v>2.2921449999999999E-2</v>
      </c>
      <c r="OH106">
        <v>0.68602660000000004</v>
      </c>
      <c r="OI106">
        <v>21.70749</v>
      </c>
      <c r="OJ106" s="1">
        <v>5.4653330000000003E-5</v>
      </c>
      <c r="OK106">
        <v>2.3147979999999999E-2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0.58081360000000004</v>
      </c>
      <c r="G107">
        <v>19.003520000000002</v>
      </c>
      <c r="H107">
        <v>0</v>
      </c>
      <c r="I107">
        <v>0</v>
      </c>
      <c r="J107">
        <v>0.57942660000000001</v>
      </c>
      <c r="K107">
        <v>18.725460000000002</v>
      </c>
      <c r="L107" s="1">
        <v>2.8152780000000002E-34</v>
      </c>
      <c r="M107" s="1">
        <v>1.1163239999999999E-31</v>
      </c>
      <c r="N107">
        <v>0.57824180000000003</v>
      </c>
      <c r="O107">
        <v>18.361630000000002</v>
      </c>
      <c r="P107" s="1">
        <v>2.721017E-21</v>
      </c>
      <c r="Q107" s="1">
        <v>1.0857080000000001E-18</v>
      </c>
      <c r="R107">
        <v>0.57712759999999996</v>
      </c>
      <c r="S107">
        <v>17.776140000000002</v>
      </c>
      <c r="T107" s="1">
        <v>5.8716619999999998E-10</v>
      </c>
      <c r="U107" s="1">
        <v>2.341181E-7</v>
      </c>
      <c r="V107">
        <v>0.57601000000000002</v>
      </c>
      <c r="W107">
        <v>17.362739999999999</v>
      </c>
      <c r="X107" s="1">
        <v>1.6228969999999999E-2</v>
      </c>
      <c r="Y107" s="1">
        <v>4.9772999999999996</v>
      </c>
      <c r="Z107">
        <v>0.57489829999999997</v>
      </c>
      <c r="AA107">
        <v>17.224409999999999</v>
      </c>
      <c r="AB107" s="1">
        <v>5.0017160000000001</v>
      </c>
      <c r="AC107">
        <v>1696.98</v>
      </c>
      <c r="AD107">
        <v>0.57379760000000002</v>
      </c>
      <c r="AE107">
        <v>17.201630000000002</v>
      </c>
      <c r="AF107">
        <v>63.36374</v>
      </c>
      <c r="AG107">
        <v>23456.29</v>
      </c>
      <c r="AH107">
        <v>0.57267109999999999</v>
      </c>
      <c r="AI107">
        <v>17.20992</v>
      </c>
      <c r="AJ107">
        <v>128.22720000000001</v>
      </c>
      <c r="AK107">
        <v>50907.18</v>
      </c>
      <c r="AL107">
        <v>0.57145170000000001</v>
      </c>
      <c r="AM107">
        <v>17.624770000000002</v>
      </c>
      <c r="AN107">
        <v>77.987269999999995</v>
      </c>
      <c r="AO107">
        <v>32763.06</v>
      </c>
      <c r="AP107">
        <v>0.57000329999999999</v>
      </c>
      <c r="AQ107">
        <v>17.66225</v>
      </c>
      <c r="AR107">
        <v>20.873619999999999</v>
      </c>
      <c r="AS107">
        <v>9166.4850000000006</v>
      </c>
      <c r="AT107">
        <v>0.56816390000000006</v>
      </c>
      <c r="AU107">
        <v>17.346599999999999</v>
      </c>
      <c r="AV107">
        <v>3.2434310000000002</v>
      </c>
      <c r="AW107">
        <v>1470.6469999999999</v>
      </c>
      <c r="AX107">
        <v>0.56581159999999997</v>
      </c>
      <c r="AY107">
        <v>16.95194</v>
      </c>
      <c r="AZ107">
        <v>0.40401910000000002</v>
      </c>
      <c r="BA107">
        <v>184.13919999999999</v>
      </c>
      <c r="BB107">
        <v>0.56297900000000001</v>
      </c>
      <c r="BC107">
        <v>16.7393</v>
      </c>
      <c r="BD107">
        <v>9.1654269999999996E-2</v>
      </c>
      <c r="BE107">
        <v>39.249740000000003</v>
      </c>
      <c r="BF107">
        <v>0.55975909999999995</v>
      </c>
      <c r="BG107">
        <v>16.66442</v>
      </c>
      <c r="BH107">
        <v>6.3744540000000002E-2</v>
      </c>
      <c r="BI107">
        <v>26.131239999999998</v>
      </c>
      <c r="BJ107">
        <v>0.55622070000000001</v>
      </c>
      <c r="BK107">
        <v>16.951309999999999</v>
      </c>
      <c r="BL107">
        <v>6.6318459999999996E-2</v>
      </c>
      <c r="BM107">
        <v>27.09487</v>
      </c>
      <c r="BN107">
        <v>0.55243390000000003</v>
      </c>
      <c r="BO107">
        <v>17.508849999999999</v>
      </c>
      <c r="BP107" s="1">
        <v>7.1263129999999994E-2</v>
      </c>
      <c r="BQ107">
        <v>29.36449</v>
      </c>
      <c r="BR107">
        <v>0.54847219999999997</v>
      </c>
      <c r="BS107">
        <v>18.201360000000001</v>
      </c>
      <c r="BT107" s="1">
        <v>7.1535849999999998E-2</v>
      </c>
      <c r="BU107">
        <v>29.8108</v>
      </c>
      <c r="BV107">
        <v>0.54441419999999996</v>
      </c>
      <c r="BW107">
        <v>18.68413</v>
      </c>
      <c r="BX107" s="1">
        <v>6.744174E-2</v>
      </c>
      <c r="BY107">
        <v>28.399419999999999</v>
      </c>
      <c r="BZ107">
        <v>0.54043300000000005</v>
      </c>
      <c r="CA107">
        <v>18.780740000000002</v>
      </c>
      <c r="CB107" s="1">
        <v>6.1243680000000002E-2</v>
      </c>
      <c r="CC107">
        <v>26.024290000000001</v>
      </c>
      <c r="CD107">
        <v>0.53674290000000002</v>
      </c>
      <c r="CE107">
        <v>18.27289</v>
      </c>
      <c r="CF107" s="1">
        <v>5.4643270000000001E-2</v>
      </c>
      <c r="CG107">
        <v>23.401340000000001</v>
      </c>
      <c r="CH107">
        <v>0.53305199999999997</v>
      </c>
      <c r="CI107">
        <v>17.78191</v>
      </c>
      <c r="CJ107" s="1">
        <v>4.8327330000000002E-2</v>
      </c>
      <c r="CK107">
        <v>20.851299999999998</v>
      </c>
      <c r="CL107">
        <v>0.52921370000000001</v>
      </c>
      <c r="CM107">
        <v>17.551100000000002</v>
      </c>
      <c r="CN107" s="1">
        <v>4.2571619999999998E-2</v>
      </c>
      <c r="CO107">
        <v>18.50497</v>
      </c>
      <c r="CP107">
        <v>0.52533209999999997</v>
      </c>
      <c r="CQ107">
        <v>17.58991</v>
      </c>
      <c r="CR107">
        <v>3.7448589999999997E-2</v>
      </c>
      <c r="CS107">
        <v>16.399419999999999</v>
      </c>
      <c r="CT107">
        <v>0.52132959999999995</v>
      </c>
      <c r="CU107">
        <v>18.07499</v>
      </c>
      <c r="CV107" s="1">
        <v>3.2977720000000002E-2</v>
      </c>
      <c r="CW107">
        <v>14.5479</v>
      </c>
      <c r="CX107">
        <v>0.51729740000000002</v>
      </c>
      <c r="CY107">
        <v>18.812270000000002</v>
      </c>
      <c r="CZ107" s="1">
        <v>2.9124250000000001E-2</v>
      </c>
      <c r="DA107">
        <v>12.94388</v>
      </c>
      <c r="DB107">
        <v>0.51316309999999998</v>
      </c>
      <c r="DC107">
        <v>19.159669999999998</v>
      </c>
      <c r="DD107" s="1">
        <v>2.5713260000000002E-2</v>
      </c>
      <c r="DE107">
        <v>11.51759</v>
      </c>
      <c r="DF107">
        <v>0.50877519999999998</v>
      </c>
      <c r="DG107">
        <v>19.007100000000001</v>
      </c>
      <c r="DH107" s="1">
        <v>2.2583789999999999E-2</v>
      </c>
      <c r="DI107">
        <v>10.20106</v>
      </c>
      <c r="DJ107">
        <v>0.5042894</v>
      </c>
      <c r="DK107">
        <v>18.31193</v>
      </c>
      <c r="DL107" s="1">
        <v>1.9753079999999999E-2</v>
      </c>
      <c r="DM107">
        <v>8.9976339999999997</v>
      </c>
      <c r="DN107">
        <v>0.50099439999999995</v>
      </c>
      <c r="DO107">
        <v>17.730329999999999</v>
      </c>
      <c r="DP107" s="1">
        <v>1.7259879999999998E-2</v>
      </c>
      <c r="DQ107">
        <v>7.9089939999999999</v>
      </c>
      <c r="DR107">
        <v>0.49809439999999999</v>
      </c>
      <c r="DS107">
        <v>17.318390000000001</v>
      </c>
      <c r="DT107" s="1">
        <v>1.506296E-2</v>
      </c>
      <c r="DU107">
        <v>6.9367780000000003</v>
      </c>
      <c r="DV107">
        <v>0.49541299999999999</v>
      </c>
      <c r="DW107">
        <v>17.19875</v>
      </c>
      <c r="DX107" s="1">
        <v>1.3133199999999999E-2</v>
      </c>
      <c r="DY107">
        <v>6.0770770000000001</v>
      </c>
      <c r="DZ107">
        <v>0.49293900000000002</v>
      </c>
      <c r="EA107">
        <v>17.604209999999998</v>
      </c>
      <c r="EB107" s="1">
        <v>1.143188E-2</v>
      </c>
      <c r="EC107">
        <v>5.3133549999999996</v>
      </c>
      <c r="ED107">
        <v>0.49083969999999999</v>
      </c>
      <c r="EE107">
        <v>18.389050000000001</v>
      </c>
      <c r="EF107" s="1">
        <v>9.949421E-3</v>
      </c>
      <c r="EG107">
        <v>4.6405820000000002</v>
      </c>
      <c r="EH107">
        <v>0.48893629999999999</v>
      </c>
      <c r="EI107">
        <v>19.201129999999999</v>
      </c>
      <c r="EJ107" s="1">
        <v>8.667559E-3</v>
      </c>
      <c r="EK107">
        <v>4.0550389999999998</v>
      </c>
      <c r="EL107">
        <v>0.4871933</v>
      </c>
      <c r="EM107">
        <v>19.600940000000001</v>
      </c>
      <c r="EN107" s="1">
        <v>7.5526860000000003E-3</v>
      </c>
      <c r="EO107">
        <v>3.5434649999999999</v>
      </c>
      <c r="EP107">
        <v>0.48657640000000002</v>
      </c>
      <c r="EQ107">
        <v>19.208860000000001</v>
      </c>
      <c r="ER107" s="1">
        <v>6.5861110000000004E-3</v>
      </c>
      <c r="ES107">
        <v>3.0917669999999999</v>
      </c>
      <c r="ET107">
        <v>0.48677239999999999</v>
      </c>
      <c r="EU107">
        <v>18.38513</v>
      </c>
      <c r="EV107" s="1">
        <v>5.7321849999999999E-3</v>
      </c>
      <c r="EW107">
        <v>2.6878340000000001</v>
      </c>
      <c r="EX107">
        <v>0.48736750000000001</v>
      </c>
      <c r="EY107">
        <v>17.88429</v>
      </c>
      <c r="EZ107" s="1">
        <v>4.9749379999999999E-3</v>
      </c>
      <c r="FA107">
        <v>2.3279649999999998</v>
      </c>
      <c r="FB107">
        <v>0.48809209999999997</v>
      </c>
      <c r="FC107">
        <v>18.0242</v>
      </c>
      <c r="FD107" s="1">
        <v>4.2857920000000001E-3</v>
      </c>
      <c r="FE107">
        <v>2.0007809999999999</v>
      </c>
      <c r="FF107">
        <v>0.48897620000000003</v>
      </c>
      <c r="FG107">
        <v>19.261089999999999</v>
      </c>
      <c r="FH107" s="1">
        <v>3.5937320000000001E-3</v>
      </c>
      <c r="FI107">
        <v>1.675554</v>
      </c>
      <c r="FJ107">
        <v>0.48975079999999999</v>
      </c>
      <c r="FK107">
        <v>20.23329</v>
      </c>
      <c r="FL107" s="1">
        <v>2.8449999999999999E-3</v>
      </c>
      <c r="FM107">
        <v>1.3271269999999999</v>
      </c>
      <c r="FN107">
        <v>0.4904211</v>
      </c>
      <c r="FO107">
        <v>20.645969999999998</v>
      </c>
      <c r="FP107" s="1">
        <v>2.09633E-3</v>
      </c>
      <c r="FQ107">
        <v>0.97853299999999999</v>
      </c>
      <c r="FR107">
        <v>0.49090240000000002</v>
      </c>
      <c r="FS107">
        <v>20.446629999999999</v>
      </c>
      <c r="FT107" s="1">
        <v>1.4678289999999999E-3</v>
      </c>
      <c r="FU107">
        <v>0.68411160000000004</v>
      </c>
      <c r="FV107">
        <v>0.49121559999999997</v>
      </c>
      <c r="FW107">
        <v>20.047750000000001</v>
      </c>
      <c r="FX107" s="1">
        <v>1.024219E-3</v>
      </c>
      <c r="FY107">
        <v>0.47500130000000002</v>
      </c>
      <c r="FZ107">
        <v>0.49143769999999998</v>
      </c>
      <c r="GA107">
        <v>19.537279999999999</v>
      </c>
      <c r="GB107" s="1">
        <v>7.4892260000000005E-4</v>
      </c>
      <c r="GC107">
        <v>0.34460350000000001</v>
      </c>
      <c r="GD107">
        <v>0.49158200000000002</v>
      </c>
      <c r="GE107">
        <v>19.048439999999999</v>
      </c>
      <c r="GF107" s="1">
        <v>5.8908180000000004E-4</v>
      </c>
      <c r="GG107">
        <v>0.26871200000000001</v>
      </c>
      <c r="GH107">
        <v>0.49164770000000002</v>
      </c>
      <c r="GI107">
        <v>18.887889999999999</v>
      </c>
      <c r="GJ107" s="1">
        <v>4.9652150000000005E-4</v>
      </c>
      <c r="GK107">
        <v>0.22472510000000001</v>
      </c>
      <c r="GL107">
        <v>0.49168099999999998</v>
      </c>
      <c r="GM107">
        <v>19.79196</v>
      </c>
      <c r="GN107" s="1">
        <v>4.399068E-4</v>
      </c>
      <c r="GO107">
        <v>0.1978347</v>
      </c>
      <c r="GP107">
        <v>0.49173289999999997</v>
      </c>
      <c r="GQ107">
        <v>20.792459999999998</v>
      </c>
      <c r="GR107" s="1">
        <v>4.0191180000000002E-4</v>
      </c>
      <c r="GS107">
        <v>0.17980679999999999</v>
      </c>
      <c r="GT107">
        <v>0.4917472</v>
      </c>
      <c r="GU107">
        <v>21.36777</v>
      </c>
      <c r="GV107" s="1">
        <v>3.7375860000000001E-4</v>
      </c>
      <c r="GW107">
        <v>0.166466</v>
      </c>
      <c r="GX107">
        <v>0.49174420000000002</v>
      </c>
      <c r="GY107">
        <v>21.425149999999999</v>
      </c>
      <c r="GZ107" s="1">
        <v>3.5099680000000001E-4</v>
      </c>
      <c r="HA107">
        <v>0.15573989999999999</v>
      </c>
      <c r="HB107">
        <v>0.49175930000000001</v>
      </c>
      <c r="HC107">
        <v>20.818639999999998</v>
      </c>
      <c r="HD107" s="1">
        <v>3.3131620000000002E-4</v>
      </c>
      <c r="HE107">
        <v>0.1465611</v>
      </c>
      <c r="HF107">
        <v>0.49174859999999998</v>
      </c>
      <c r="HG107">
        <v>19.85181</v>
      </c>
      <c r="HH107">
        <v>3.1366039999999998E-4</v>
      </c>
      <c r="HI107">
        <v>0.1383877</v>
      </c>
      <c r="HJ107">
        <v>0.49176710000000001</v>
      </c>
      <c r="HK107">
        <v>19.133579999999998</v>
      </c>
      <c r="HL107" s="1">
        <v>2.9742020000000002E-4</v>
      </c>
      <c r="HM107">
        <v>0.13092609999999999</v>
      </c>
      <c r="HN107">
        <v>0.4917666</v>
      </c>
      <c r="HO107">
        <v>18.978120000000001</v>
      </c>
      <c r="HP107" s="1">
        <v>2.8233510000000002E-4</v>
      </c>
      <c r="HQ107">
        <v>0.124058</v>
      </c>
      <c r="HR107">
        <v>0.49176209999999998</v>
      </c>
      <c r="HS107">
        <v>19.842870000000001</v>
      </c>
      <c r="HT107" s="1">
        <v>2.6829719999999998E-4</v>
      </c>
      <c r="HU107">
        <v>0.1177115</v>
      </c>
      <c r="HV107">
        <v>0.4917629</v>
      </c>
      <c r="HW107">
        <v>20.95879</v>
      </c>
      <c r="HX107" s="1">
        <v>2.5522590000000002E-4</v>
      </c>
      <c r="HY107">
        <v>0.11183269999999999</v>
      </c>
      <c r="HZ107">
        <v>0.49176330000000001</v>
      </c>
      <c r="IA107">
        <v>21.7242</v>
      </c>
      <c r="IB107" s="1">
        <v>2.430148E-4</v>
      </c>
      <c r="IC107">
        <v>0.1063767</v>
      </c>
      <c r="ID107">
        <v>0.49176209999999998</v>
      </c>
      <c r="IE107">
        <v>21.930569999999999</v>
      </c>
      <c r="IF107" s="1">
        <v>2.315641E-4</v>
      </c>
      <c r="IG107">
        <v>0.101286</v>
      </c>
      <c r="IH107">
        <v>0.49175730000000001</v>
      </c>
      <c r="II107">
        <v>21.28773</v>
      </c>
      <c r="IJ107" s="1">
        <v>2.207314E-4</v>
      </c>
      <c r="IK107">
        <v>9.6493620000000002E-2</v>
      </c>
      <c r="IL107">
        <v>0.49176760000000003</v>
      </c>
      <c r="IM107">
        <v>20.321459999999998</v>
      </c>
      <c r="IN107" s="1">
        <v>2.1046389999999999E-4</v>
      </c>
      <c r="IO107">
        <v>9.1963779999999995E-2</v>
      </c>
      <c r="IP107">
        <v>0.49176049999999999</v>
      </c>
      <c r="IQ107">
        <v>19.471119999999999</v>
      </c>
      <c r="IR107" s="1">
        <v>2.007884E-4</v>
      </c>
      <c r="IS107">
        <v>8.7711369999999997E-2</v>
      </c>
      <c r="IT107">
        <v>0.49176150000000002</v>
      </c>
      <c r="IU107">
        <v>19.06615</v>
      </c>
      <c r="IV107" s="1">
        <v>1.917686E-4</v>
      </c>
      <c r="IW107">
        <v>8.374558E-2</v>
      </c>
      <c r="IX107">
        <v>0.49175639999999998</v>
      </c>
      <c r="IY107">
        <v>19.531330000000001</v>
      </c>
      <c r="IZ107" s="1">
        <v>1.8328990000000001E-4</v>
      </c>
      <c r="JA107">
        <v>8.0027310000000004E-2</v>
      </c>
      <c r="JB107">
        <v>0.49175869999999999</v>
      </c>
      <c r="JC107">
        <v>19.903490000000001</v>
      </c>
      <c r="JD107" s="1">
        <v>1.752484E-4</v>
      </c>
      <c r="JE107">
        <v>7.6507140000000001E-2</v>
      </c>
      <c r="JF107">
        <v>0.49176239999999999</v>
      </c>
      <c r="JG107">
        <v>20.29674</v>
      </c>
      <c r="JH107" s="1">
        <v>1.6765350000000001E-4</v>
      </c>
      <c r="JI107">
        <v>7.3181990000000002E-2</v>
      </c>
      <c r="JJ107">
        <v>0.4917591</v>
      </c>
      <c r="JK107">
        <v>20.079360000000001</v>
      </c>
      <c r="JL107" s="1">
        <v>1.604811E-4</v>
      </c>
      <c r="JM107">
        <v>7.0046600000000001E-2</v>
      </c>
      <c r="JN107">
        <v>0.49176110000000001</v>
      </c>
      <c r="JO107">
        <v>19.70008</v>
      </c>
      <c r="JP107" s="1">
        <v>1.5371030000000001E-4</v>
      </c>
      <c r="JQ107">
        <v>6.7090709999999998E-2</v>
      </c>
      <c r="JR107">
        <v>0.491761</v>
      </c>
      <c r="JS107">
        <v>19.346299999999999</v>
      </c>
      <c r="JT107" s="1">
        <v>1.4731799999999999E-4</v>
      </c>
      <c r="JU107">
        <v>6.4298240000000006E-2</v>
      </c>
      <c r="JV107">
        <v>0.49176209999999998</v>
      </c>
      <c r="JW107">
        <v>19.062830000000002</v>
      </c>
      <c r="JX107" s="1">
        <v>1.4126620000000001E-4</v>
      </c>
      <c r="JY107">
        <v>6.1652329999999998E-2</v>
      </c>
      <c r="JZ107">
        <v>0.49176389999999998</v>
      </c>
      <c r="KA107">
        <v>18.7456</v>
      </c>
      <c r="KB107" s="1">
        <v>1.3551009999999999E-4</v>
      </c>
      <c r="KC107">
        <v>5.9133249999999998E-2</v>
      </c>
      <c r="KD107">
        <v>0.49176540000000002</v>
      </c>
      <c r="KE107">
        <v>19.263280000000002</v>
      </c>
      <c r="KF107" s="1">
        <v>1.3002350000000001E-4</v>
      </c>
      <c r="KG107">
        <v>5.6736880000000003E-2</v>
      </c>
      <c r="KH107">
        <v>0.49175669999999999</v>
      </c>
      <c r="KI107">
        <v>19.711780000000001</v>
      </c>
      <c r="KJ107" s="1">
        <v>1.2483310000000001E-4</v>
      </c>
      <c r="KK107">
        <v>5.4471819999999997E-2</v>
      </c>
      <c r="KL107">
        <v>0.49175029999999997</v>
      </c>
      <c r="KM107">
        <v>20.155930000000001</v>
      </c>
      <c r="KN107" s="1">
        <v>1.199289E-4</v>
      </c>
      <c r="KO107">
        <v>5.2332549999999999E-2</v>
      </c>
      <c r="KP107">
        <v>0.49173630000000002</v>
      </c>
      <c r="KQ107">
        <v>20.322800000000001</v>
      </c>
      <c r="KR107" s="1">
        <v>1.1526139999999999E-4</v>
      </c>
      <c r="KS107">
        <v>5.0296069999999998E-2</v>
      </c>
      <c r="KT107">
        <v>0.49171599999999999</v>
      </c>
      <c r="KU107">
        <v>20.13964</v>
      </c>
      <c r="KV107" s="1">
        <v>1.108115E-4</v>
      </c>
      <c r="KW107">
        <v>4.8357240000000003E-2</v>
      </c>
      <c r="KX107">
        <v>0.49165920000000002</v>
      </c>
      <c r="KY107">
        <v>19.642119999999998</v>
      </c>
      <c r="KZ107" s="1">
        <v>1.065628E-4</v>
      </c>
      <c r="LA107">
        <v>4.6507310000000003E-2</v>
      </c>
      <c r="LB107">
        <v>0.49159589999999997</v>
      </c>
      <c r="LC107">
        <v>19.202559999999998</v>
      </c>
      <c r="LD107" s="1">
        <v>1.025092E-4</v>
      </c>
      <c r="LE107">
        <v>4.4744699999999998E-2</v>
      </c>
      <c r="LF107">
        <v>0.4915446</v>
      </c>
      <c r="LG107">
        <v>19.134799999999998</v>
      </c>
      <c r="LH107" s="1">
        <v>9.877729E-5</v>
      </c>
      <c r="LI107">
        <v>4.3113029999999997E-2</v>
      </c>
      <c r="LJ107">
        <v>0.49150870000000002</v>
      </c>
      <c r="LK107">
        <v>20.053370000000001</v>
      </c>
      <c r="LL107" s="1">
        <v>9.5757100000000005E-5</v>
      </c>
      <c r="LM107">
        <v>4.1780400000000002E-2</v>
      </c>
      <c r="LN107">
        <v>0.49147639999999998</v>
      </c>
      <c r="LO107">
        <v>20.821339999999999</v>
      </c>
      <c r="LP107" s="1">
        <v>9.3823929999999997E-5</v>
      </c>
      <c r="LQ107">
        <v>4.0912289999999997E-2</v>
      </c>
      <c r="LR107">
        <v>0.49143520000000002</v>
      </c>
      <c r="LS107">
        <v>21.289490000000001</v>
      </c>
      <c r="LT107" s="1">
        <v>9.2607780000000003E-5</v>
      </c>
      <c r="LU107">
        <v>4.0375370000000001E-2</v>
      </c>
      <c r="LV107">
        <v>0.49143249999999999</v>
      </c>
      <c r="LW107">
        <v>21.674869999999999</v>
      </c>
      <c r="LX107" s="1">
        <v>9.1338870000000005E-5</v>
      </c>
      <c r="LY107">
        <v>3.9835820000000001E-2</v>
      </c>
      <c r="LZ107">
        <v>0.4914577</v>
      </c>
      <c r="MA107">
        <v>21.57217</v>
      </c>
      <c r="MB107" s="1">
        <v>8.9541630000000006E-5</v>
      </c>
      <c r="MC107">
        <v>3.9073150000000001E-2</v>
      </c>
      <c r="MD107">
        <v>0.49149989999999999</v>
      </c>
      <c r="ME107">
        <v>20.75084</v>
      </c>
      <c r="MF107" s="1">
        <v>8.7218940000000002E-5</v>
      </c>
      <c r="MG107">
        <v>3.8071830000000001E-2</v>
      </c>
      <c r="MH107">
        <v>0.49152610000000002</v>
      </c>
      <c r="MI107">
        <v>19.815190000000001</v>
      </c>
      <c r="MJ107" s="1">
        <v>8.4528240000000004E-5</v>
      </c>
      <c r="MK107">
        <v>3.6908150000000001E-2</v>
      </c>
      <c r="ML107">
        <v>0.49156470000000002</v>
      </c>
      <c r="MM107">
        <v>19.78088</v>
      </c>
      <c r="MN107" s="1">
        <v>8.1582970000000006E-5</v>
      </c>
      <c r="MO107">
        <v>3.5632650000000002E-2</v>
      </c>
      <c r="MP107">
        <v>0.49159130000000001</v>
      </c>
      <c r="MQ107">
        <v>21.049810000000001</v>
      </c>
      <c r="MR107" s="1">
        <v>7.8219020000000006E-5</v>
      </c>
      <c r="MS107">
        <v>3.4180919999999997E-2</v>
      </c>
      <c r="MT107">
        <v>0.49164609999999997</v>
      </c>
      <c r="MU107">
        <v>22.37548</v>
      </c>
      <c r="MV107" s="1">
        <v>7.4233200000000006E-5</v>
      </c>
      <c r="MW107">
        <v>3.2455539999999998E-2</v>
      </c>
      <c r="MX107">
        <v>0.49164079999999999</v>
      </c>
      <c r="MY107">
        <v>23.049029999999998</v>
      </c>
      <c r="MZ107" s="1">
        <v>6.9861879999999995E-5</v>
      </c>
      <c r="NA107">
        <v>3.0555949999999998E-2</v>
      </c>
      <c r="NB107">
        <v>0.49162210000000001</v>
      </c>
      <c r="NC107">
        <v>23.223099999999999</v>
      </c>
      <c r="ND107" s="1">
        <v>6.5739889999999996E-5</v>
      </c>
      <c r="NE107">
        <v>2.8747479999999999E-2</v>
      </c>
      <c r="NF107">
        <v>0.4915679</v>
      </c>
      <c r="NG107">
        <v>22.81832</v>
      </c>
      <c r="NH107" s="1">
        <v>6.2229820000000007E-5</v>
      </c>
      <c r="NI107">
        <v>2.7201840000000001E-2</v>
      </c>
      <c r="NJ107">
        <v>0.49147180000000001</v>
      </c>
      <c r="NK107">
        <v>22.18721</v>
      </c>
      <c r="NL107" s="1">
        <v>5.9322510000000001E-5</v>
      </c>
      <c r="NM107">
        <v>2.5922819999999999E-2</v>
      </c>
      <c r="NN107">
        <v>0.49138159999999997</v>
      </c>
      <c r="NO107">
        <v>21.545290000000001</v>
      </c>
      <c r="NP107" s="1">
        <v>5.6857800000000003E-5</v>
      </c>
      <c r="NQ107">
        <v>2.484196E-2</v>
      </c>
      <c r="NR107">
        <v>0.49126619999999999</v>
      </c>
      <c r="NS107">
        <v>21.006979999999999</v>
      </c>
      <c r="NT107" s="1">
        <v>5.4810959999999998E-5</v>
      </c>
      <c r="NU107">
        <v>2.394191E-2</v>
      </c>
      <c r="NV107">
        <v>0.49118679999999998</v>
      </c>
      <c r="NW107">
        <v>20.94397</v>
      </c>
      <c r="NX107" s="1">
        <v>5.3540179999999998E-5</v>
      </c>
      <c r="NY107">
        <v>2.3364960000000001E-2</v>
      </c>
      <c r="NZ107">
        <v>0.491122</v>
      </c>
      <c r="OA107">
        <v>21.557849999999998</v>
      </c>
      <c r="OB107" s="1">
        <v>5.3397979999999998E-5</v>
      </c>
      <c r="OC107">
        <v>2.327686E-2</v>
      </c>
      <c r="OD107">
        <v>0.49107840000000003</v>
      </c>
      <c r="OE107">
        <v>21.894179999999999</v>
      </c>
      <c r="OF107" s="1">
        <v>5.4040640000000002E-5</v>
      </c>
      <c r="OG107">
        <v>2.3546109999999999E-2</v>
      </c>
      <c r="OH107">
        <v>0.49108420000000003</v>
      </c>
      <c r="OI107">
        <v>21.81917</v>
      </c>
      <c r="OJ107" s="1">
        <v>5.4605209999999998E-5</v>
      </c>
      <c r="OK107">
        <v>2.3803560000000001E-2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0.7654955</v>
      </c>
      <c r="G108">
        <v>19.049199999999999</v>
      </c>
      <c r="H108">
        <v>0</v>
      </c>
      <c r="I108">
        <v>0</v>
      </c>
      <c r="J108">
        <v>0.76312340000000001</v>
      </c>
      <c r="K108">
        <v>18.801380000000002</v>
      </c>
      <c r="L108" s="1">
        <v>3.1522009999999999E-35</v>
      </c>
      <c r="M108" s="1">
        <v>1.055743E-32</v>
      </c>
      <c r="N108">
        <v>0.76111019999999996</v>
      </c>
      <c r="O108">
        <v>18.452500000000001</v>
      </c>
      <c r="P108" s="1">
        <v>3.8237990000000001E-22</v>
      </c>
      <c r="Q108" s="1">
        <v>1.288345E-19</v>
      </c>
      <c r="R108">
        <v>0.75916450000000002</v>
      </c>
      <c r="S108">
        <v>17.834510000000002</v>
      </c>
      <c r="T108" s="1">
        <v>9.4861639999999999E-11</v>
      </c>
      <c r="U108" s="1">
        <v>3.1930120000000001E-8</v>
      </c>
      <c r="V108">
        <v>0.75721959999999999</v>
      </c>
      <c r="W108">
        <v>17.409030000000001</v>
      </c>
      <c r="X108" s="1">
        <v>8.1303369999999996E-3</v>
      </c>
      <c r="Y108" s="1">
        <v>2.0705119999999999</v>
      </c>
      <c r="Z108">
        <v>0.75531950000000003</v>
      </c>
      <c r="AA108">
        <v>17.238620000000001</v>
      </c>
      <c r="AB108" s="1">
        <v>3.4810080000000001</v>
      </c>
      <c r="AC108">
        <v>998.15049999999997</v>
      </c>
      <c r="AD108">
        <v>0.75341639999999999</v>
      </c>
      <c r="AE108">
        <v>17.216429999999999</v>
      </c>
      <c r="AF108">
        <v>53.847760000000001</v>
      </c>
      <c r="AG108">
        <v>16817.599999999999</v>
      </c>
      <c r="AH108">
        <v>0.75149699999999997</v>
      </c>
      <c r="AI108">
        <v>17.22878</v>
      </c>
      <c r="AJ108">
        <v>126.1752</v>
      </c>
      <c r="AK108">
        <v>42071.53</v>
      </c>
      <c r="AL108">
        <v>0.74948870000000001</v>
      </c>
      <c r="AM108">
        <v>17.657779999999999</v>
      </c>
      <c r="AN108">
        <v>85.891199999999998</v>
      </c>
      <c r="AO108">
        <v>30136.35</v>
      </c>
      <c r="AP108">
        <v>0.7471217</v>
      </c>
      <c r="AQ108">
        <v>17.70993</v>
      </c>
      <c r="AR108">
        <v>25.053249999999998</v>
      </c>
      <c r="AS108">
        <v>9148.1029999999992</v>
      </c>
      <c r="AT108">
        <v>0.74417420000000001</v>
      </c>
      <c r="AU108">
        <v>17.42315</v>
      </c>
      <c r="AV108">
        <v>4.1331369999999996</v>
      </c>
      <c r="AW108">
        <v>1553.9490000000001</v>
      </c>
      <c r="AX108">
        <v>0.7404326</v>
      </c>
      <c r="AY108">
        <v>17.009869999999999</v>
      </c>
      <c r="AZ108">
        <v>0.51823260000000004</v>
      </c>
      <c r="BA108">
        <v>196.56209999999999</v>
      </c>
      <c r="BB108">
        <v>0.7358981</v>
      </c>
      <c r="BC108">
        <v>16.778790000000001</v>
      </c>
      <c r="BD108">
        <v>0.1028891</v>
      </c>
      <c r="BE108">
        <v>37.176859999999998</v>
      </c>
      <c r="BF108">
        <v>0.73066600000000004</v>
      </c>
      <c r="BG108">
        <v>16.682469999999999</v>
      </c>
      <c r="BH108">
        <v>6.4462000000000005E-2</v>
      </c>
      <c r="BI108">
        <v>22.262599999999999</v>
      </c>
      <c r="BJ108">
        <v>0.72489190000000003</v>
      </c>
      <c r="BK108">
        <v>16.971029999999999</v>
      </c>
      <c r="BL108">
        <v>6.568852E-2</v>
      </c>
      <c r="BM108">
        <v>22.569520000000001</v>
      </c>
      <c r="BN108">
        <v>0.71867360000000002</v>
      </c>
      <c r="BO108">
        <v>17.529170000000001</v>
      </c>
      <c r="BP108" s="1">
        <v>7.082782E-2</v>
      </c>
      <c r="BQ108">
        <v>24.505410000000001</v>
      </c>
      <c r="BR108">
        <v>0.71210839999999997</v>
      </c>
      <c r="BS108">
        <v>18.233180000000001</v>
      </c>
      <c r="BT108" s="1">
        <v>7.1673529999999999E-2</v>
      </c>
      <c r="BU108">
        <v>25.048480000000001</v>
      </c>
      <c r="BV108">
        <v>0.7054203</v>
      </c>
      <c r="BW108">
        <v>18.745550000000001</v>
      </c>
      <c r="BX108" s="1">
        <v>6.7990679999999998E-2</v>
      </c>
      <c r="BY108">
        <v>23.980840000000001</v>
      </c>
      <c r="BZ108">
        <v>0.69872060000000002</v>
      </c>
      <c r="CA108">
        <v>18.85896</v>
      </c>
      <c r="CB108" s="1">
        <v>6.1941089999999997E-2</v>
      </c>
      <c r="CC108">
        <v>22.022390000000001</v>
      </c>
      <c r="CD108">
        <v>0.69248259999999995</v>
      </c>
      <c r="CE108">
        <v>18.34722</v>
      </c>
      <c r="CF108" s="1">
        <v>5.5360920000000001E-2</v>
      </c>
      <c r="CG108">
        <v>19.830690000000001</v>
      </c>
      <c r="CH108">
        <v>0.68610789999999999</v>
      </c>
      <c r="CI108">
        <v>17.84029</v>
      </c>
      <c r="CJ108">
        <v>4.90009E-2</v>
      </c>
      <c r="CK108">
        <v>17.68852</v>
      </c>
      <c r="CL108">
        <v>0.67949029999999999</v>
      </c>
      <c r="CM108">
        <v>17.57442</v>
      </c>
      <c r="CN108" s="1">
        <v>4.3185519999999998E-2</v>
      </c>
      <c r="CO108">
        <v>15.710190000000001</v>
      </c>
      <c r="CP108">
        <v>0.67271800000000004</v>
      </c>
      <c r="CQ108">
        <v>17.60464</v>
      </c>
      <c r="CR108">
        <v>3.7994149999999997E-2</v>
      </c>
      <c r="CS108">
        <v>13.930009999999999</v>
      </c>
      <c r="CT108">
        <v>0.66578380000000004</v>
      </c>
      <c r="CU108">
        <v>18.093029999999999</v>
      </c>
      <c r="CV108" s="1">
        <v>3.3454650000000002E-2</v>
      </c>
      <c r="CW108">
        <v>12.36064</v>
      </c>
      <c r="CX108">
        <v>0.65878270000000005</v>
      </c>
      <c r="CY108">
        <v>18.83606</v>
      </c>
      <c r="CZ108" s="1">
        <v>2.953894E-2</v>
      </c>
      <c r="DA108">
        <v>10.9994</v>
      </c>
      <c r="DB108">
        <v>0.65161000000000002</v>
      </c>
      <c r="DC108">
        <v>19.218129999999999</v>
      </c>
      <c r="DD108" s="1">
        <v>2.6090849999999999E-2</v>
      </c>
      <c r="DE108">
        <v>9.7953290000000006</v>
      </c>
      <c r="DF108">
        <v>0.64409349999999999</v>
      </c>
      <c r="DG108">
        <v>19.101240000000001</v>
      </c>
      <c r="DH108" s="1">
        <v>2.293311E-2</v>
      </c>
      <c r="DI108">
        <v>8.6861540000000002</v>
      </c>
      <c r="DJ108">
        <v>0.63651480000000005</v>
      </c>
      <c r="DK108">
        <v>18.41498</v>
      </c>
      <c r="DL108" s="1">
        <v>2.0069940000000001E-2</v>
      </c>
      <c r="DM108">
        <v>7.669333</v>
      </c>
      <c r="DN108">
        <v>0.63069750000000002</v>
      </c>
      <c r="DO108">
        <v>17.810860000000002</v>
      </c>
      <c r="DP108" s="1">
        <v>1.7549180000000001E-2</v>
      </c>
      <c r="DQ108">
        <v>6.7548250000000003</v>
      </c>
      <c r="DR108">
        <v>0.62517239999999996</v>
      </c>
      <c r="DS108">
        <v>17.363250000000001</v>
      </c>
      <c r="DT108" s="1">
        <v>1.531886E-2</v>
      </c>
      <c r="DU108">
        <v>5.9370409999999998</v>
      </c>
      <c r="DV108">
        <v>0.61966719999999997</v>
      </c>
      <c r="DW108">
        <v>17.216940000000001</v>
      </c>
      <c r="DX108" s="1">
        <v>1.336121E-2</v>
      </c>
      <c r="DY108">
        <v>5.2141609999999998</v>
      </c>
      <c r="DZ108">
        <v>0.61435989999999996</v>
      </c>
      <c r="EA108">
        <v>17.60979</v>
      </c>
      <c r="EB108" s="1">
        <v>1.1635370000000001E-2</v>
      </c>
      <c r="EC108">
        <v>4.5706559999999996</v>
      </c>
      <c r="ED108">
        <v>0.60941719999999999</v>
      </c>
      <c r="EE108">
        <v>18.375170000000001</v>
      </c>
      <c r="EF108" s="1">
        <v>1.012772E-2</v>
      </c>
      <c r="EG108">
        <v>4.0015020000000003</v>
      </c>
      <c r="EH108">
        <v>0.60460480000000005</v>
      </c>
      <c r="EI108">
        <v>19.215530000000001</v>
      </c>
      <c r="EJ108" s="1">
        <v>8.8233970000000002E-3</v>
      </c>
      <c r="EK108">
        <v>3.5052289999999999</v>
      </c>
      <c r="EL108">
        <v>0.59990169999999998</v>
      </c>
      <c r="EM108">
        <v>19.657240000000002</v>
      </c>
      <c r="EN108" s="1">
        <v>7.6899619999999998E-3</v>
      </c>
      <c r="EO108">
        <v>3.071307</v>
      </c>
      <c r="EP108">
        <v>0.5967884</v>
      </c>
      <c r="EQ108">
        <v>19.299420000000001</v>
      </c>
      <c r="ER108" s="1">
        <v>6.7085560000000001E-3</v>
      </c>
      <c r="ES108">
        <v>2.6896059999999999</v>
      </c>
      <c r="ET108">
        <v>0.59463980000000005</v>
      </c>
      <c r="EU108">
        <v>18.47991</v>
      </c>
      <c r="EV108" s="1">
        <v>5.8414950000000004E-3</v>
      </c>
      <c r="EW108">
        <v>2.3469880000000001</v>
      </c>
      <c r="EX108">
        <v>0.59304210000000002</v>
      </c>
      <c r="EY108">
        <v>17.936199999999999</v>
      </c>
      <c r="EZ108" s="1">
        <v>5.0727630000000001E-3</v>
      </c>
      <c r="FA108">
        <v>2.0401690000000001</v>
      </c>
      <c r="FB108">
        <v>0.59207849999999995</v>
      </c>
      <c r="FC108">
        <v>18.02674</v>
      </c>
      <c r="FD108" s="1">
        <v>4.3773450000000004E-3</v>
      </c>
      <c r="FE108">
        <v>1.7604759999999999</v>
      </c>
      <c r="FF108">
        <v>0.59166529999999995</v>
      </c>
      <c r="FG108">
        <v>19.24963</v>
      </c>
      <c r="FH108" s="1">
        <v>3.689286E-3</v>
      </c>
      <c r="FI108">
        <v>1.4841059999999999</v>
      </c>
      <c r="FJ108">
        <v>0.5915878</v>
      </c>
      <c r="FK108">
        <v>20.2484</v>
      </c>
      <c r="FL108" s="1">
        <v>2.9472790000000001E-3</v>
      </c>
      <c r="FM108">
        <v>1.187128</v>
      </c>
      <c r="FN108">
        <v>0.59167910000000001</v>
      </c>
      <c r="FO108">
        <v>20.71237</v>
      </c>
      <c r="FP108" s="1">
        <v>2.1925429999999999E-3</v>
      </c>
      <c r="FQ108">
        <v>0.8841852</v>
      </c>
      <c r="FR108">
        <v>0.59176379999999995</v>
      </c>
      <c r="FS108">
        <v>20.527889999999999</v>
      </c>
      <c r="FT108" s="1">
        <v>1.543078E-3</v>
      </c>
      <c r="FU108">
        <v>0.62177629999999995</v>
      </c>
      <c r="FV108">
        <v>0.59183390000000002</v>
      </c>
      <c r="FW108">
        <v>20.115030000000001</v>
      </c>
      <c r="FX108" s="1">
        <v>1.0743630000000001E-3</v>
      </c>
      <c r="FY108">
        <v>0.43118899999999999</v>
      </c>
      <c r="FZ108">
        <v>0.59191329999999998</v>
      </c>
      <c r="GA108">
        <v>19.5961</v>
      </c>
      <c r="GB108" s="1">
        <v>7.7902910000000002E-4</v>
      </c>
      <c r="GC108">
        <v>0.31051400000000001</v>
      </c>
      <c r="GD108">
        <v>0.59195260000000005</v>
      </c>
      <c r="GE108">
        <v>19.106929999999998</v>
      </c>
      <c r="GF108" s="1">
        <v>6.0645809999999997E-4</v>
      </c>
      <c r="GG108">
        <v>0.2398074</v>
      </c>
      <c r="GH108">
        <v>0.59199029999999997</v>
      </c>
      <c r="GI108">
        <v>18.922450000000001</v>
      </c>
      <c r="GJ108" s="1">
        <v>5.0679649999999996E-4</v>
      </c>
      <c r="GK108">
        <v>0.19891220000000001</v>
      </c>
      <c r="GL108">
        <v>0.59200299999999995</v>
      </c>
      <c r="GM108">
        <v>19.801739999999999</v>
      </c>
      <c r="GN108" s="1">
        <v>4.4645330000000002E-4</v>
      </c>
      <c r="GO108">
        <v>0.17414499999999999</v>
      </c>
      <c r="GP108">
        <v>0.5920204</v>
      </c>
      <c r="GQ108">
        <v>20.801079999999999</v>
      </c>
      <c r="GR108" s="1">
        <v>4.0652279999999998E-4</v>
      </c>
      <c r="GS108">
        <v>0.15776209999999999</v>
      </c>
      <c r="GT108">
        <v>0.59203930000000005</v>
      </c>
      <c r="GU108">
        <v>21.430140000000002</v>
      </c>
      <c r="GV108" s="1">
        <v>3.7732340000000002E-4</v>
      </c>
      <c r="GW108">
        <v>0.145785</v>
      </c>
      <c r="GX108">
        <v>0.59202670000000002</v>
      </c>
      <c r="GY108">
        <v>21.532209999999999</v>
      </c>
      <c r="GZ108" s="1">
        <v>3.5396000000000001E-4</v>
      </c>
      <c r="HA108">
        <v>0.13624530000000001</v>
      </c>
      <c r="HB108">
        <v>0.59203729999999999</v>
      </c>
      <c r="HC108">
        <v>20.943490000000001</v>
      </c>
      <c r="HD108" s="1">
        <v>3.3390930000000001E-4</v>
      </c>
      <c r="HE108">
        <v>0.12814039999999999</v>
      </c>
      <c r="HF108">
        <v>0.59202100000000002</v>
      </c>
      <c r="HG108">
        <v>19.965579999999999</v>
      </c>
      <c r="HH108" s="1">
        <v>3.1600269999999998E-4</v>
      </c>
      <c r="HI108">
        <v>0.120951</v>
      </c>
      <c r="HJ108">
        <v>0.59202089999999996</v>
      </c>
      <c r="HK108">
        <v>19.21612</v>
      </c>
      <c r="HL108" s="1">
        <v>2.9957980000000001E-4</v>
      </c>
      <c r="HM108">
        <v>0.1144088</v>
      </c>
      <c r="HN108">
        <v>0.59201990000000004</v>
      </c>
      <c r="HO108">
        <v>19.005479999999999</v>
      </c>
      <c r="HP108" s="1">
        <v>2.8433020000000002E-4</v>
      </c>
      <c r="HQ108">
        <v>0.10838730000000001</v>
      </c>
      <c r="HR108">
        <v>0.59201709999999996</v>
      </c>
      <c r="HS108">
        <v>19.842359999999999</v>
      </c>
      <c r="HT108" s="1">
        <v>2.7014569999999998E-4</v>
      </c>
      <c r="HU108">
        <v>0.10282520000000001</v>
      </c>
      <c r="HV108">
        <v>0.59203510000000004</v>
      </c>
      <c r="HW108">
        <v>20.955030000000001</v>
      </c>
      <c r="HX108" s="1">
        <v>2.5693690000000002E-4</v>
      </c>
      <c r="HY108">
        <v>9.7672439999999999E-2</v>
      </c>
      <c r="HZ108">
        <v>0.59203229999999996</v>
      </c>
      <c r="IA108">
        <v>21.76868</v>
      </c>
      <c r="IB108" s="1">
        <v>2.4460509999999999E-4</v>
      </c>
      <c r="IC108">
        <v>9.2893619999999996E-2</v>
      </c>
      <c r="ID108">
        <v>0.59203620000000001</v>
      </c>
      <c r="IE108">
        <v>22.02459</v>
      </c>
      <c r="IF108" s="1">
        <v>2.3305839999999999E-4</v>
      </c>
      <c r="IG108">
        <v>8.8439970000000007E-2</v>
      </c>
      <c r="IH108">
        <v>0.59202399999999999</v>
      </c>
      <c r="II108">
        <v>21.409099999999999</v>
      </c>
      <c r="IJ108" s="1">
        <v>2.221425E-4</v>
      </c>
      <c r="IK108">
        <v>8.4250729999999996E-2</v>
      </c>
      <c r="IL108">
        <v>0.59204049999999997</v>
      </c>
      <c r="IM108">
        <v>20.43683</v>
      </c>
      <c r="IN108" s="1">
        <v>2.1179740000000001E-4</v>
      </c>
      <c r="IO108">
        <v>8.0291290000000001E-2</v>
      </c>
      <c r="IP108">
        <v>0.59204230000000002</v>
      </c>
      <c r="IQ108">
        <v>19.559090000000001</v>
      </c>
      <c r="IR108" s="1">
        <v>2.02036E-4</v>
      </c>
      <c r="IS108">
        <v>7.6569070000000003E-2</v>
      </c>
      <c r="IT108">
        <v>0.59203879999999998</v>
      </c>
      <c r="IU108">
        <v>19.108529999999998</v>
      </c>
      <c r="IV108" s="1">
        <v>1.929353E-4</v>
      </c>
      <c r="IW108">
        <v>7.3098529999999995E-2</v>
      </c>
      <c r="IX108">
        <v>0.59201280000000001</v>
      </c>
      <c r="IY108">
        <v>19.544160000000002</v>
      </c>
      <c r="IZ108" s="1">
        <v>1.8438579999999999E-4</v>
      </c>
      <c r="JA108">
        <v>6.9846210000000006E-2</v>
      </c>
      <c r="JB108">
        <v>0.59203419999999995</v>
      </c>
      <c r="JC108">
        <v>19.919910000000002</v>
      </c>
      <c r="JD108" s="1">
        <v>1.7628650000000001E-4</v>
      </c>
      <c r="JE108">
        <v>6.6770129999999997E-2</v>
      </c>
      <c r="JF108">
        <v>0.59203660000000002</v>
      </c>
      <c r="JG108">
        <v>20.342459999999999</v>
      </c>
      <c r="JH108" s="1">
        <v>1.6863380000000001E-4</v>
      </c>
      <c r="JI108">
        <v>6.3863600000000006E-2</v>
      </c>
      <c r="JJ108">
        <v>0.59203720000000004</v>
      </c>
      <c r="JK108">
        <v>20.161650000000002</v>
      </c>
      <c r="JL108" s="1">
        <v>1.6140610000000001E-4</v>
      </c>
      <c r="JM108">
        <v>6.112244E-2</v>
      </c>
      <c r="JN108">
        <v>0.59203879999999998</v>
      </c>
      <c r="JO108">
        <v>19.790510000000001</v>
      </c>
      <c r="JP108" s="1">
        <v>1.545843E-4</v>
      </c>
      <c r="JQ108">
        <v>5.8538939999999998E-2</v>
      </c>
      <c r="JR108">
        <v>0.59203890000000003</v>
      </c>
      <c r="JS108">
        <v>19.449010000000001</v>
      </c>
      <c r="JT108" s="1">
        <v>1.4814240000000001E-4</v>
      </c>
      <c r="JU108">
        <v>5.6097439999999998E-2</v>
      </c>
      <c r="JV108">
        <v>0.59203119999999998</v>
      </c>
      <c r="JW108">
        <v>19.14818</v>
      </c>
      <c r="JX108" s="1">
        <v>1.420468E-4</v>
      </c>
      <c r="JY108">
        <v>5.3785920000000001E-2</v>
      </c>
      <c r="JZ108">
        <v>0.59204319999999999</v>
      </c>
      <c r="KA108">
        <v>18.8324</v>
      </c>
      <c r="KB108" s="1">
        <v>1.36258E-4</v>
      </c>
      <c r="KC108">
        <v>5.1587429999999997E-2</v>
      </c>
      <c r="KD108">
        <v>0.59204259999999997</v>
      </c>
      <c r="KE108">
        <v>19.30622</v>
      </c>
      <c r="KF108" s="1">
        <v>1.307313E-4</v>
      </c>
      <c r="KG108">
        <v>4.9493549999999997E-2</v>
      </c>
      <c r="KH108">
        <v>0.59203859999999997</v>
      </c>
      <c r="KI108">
        <v>19.73921</v>
      </c>
      <c r="KJ108" s="1">
        <v>1.255021E-4</v>
      </c>
      <c r="KK108">
        <v>4.7513850000000003E-2</v>
      </c>
      <c r="KL108">
        <v>0.59202060000000001</v>
      </c>
      <c r="KM108">
        <v>20.18544</v>
      </c>
      <c r="KN108" s="1">
        <v>1.205621E-4</v>
      </c>
      <c r="KO108">
        <v>4.5644549999999999E-2</v>
      </c>
      <c r="KP108">
        <v>0.59199729999999995</v>
      </c>
      <c r="KQ108">
        <v>20.37276</v>
      </c>
      <c r="KR108" s="1">
        <v>1.158627E-4</v>
      </c>
      <c r="KS108">
        <v>4.3865700000000001E-2</v>
      </c>
      <c r="KT108">
        <v>0.59193819999999997</v>
      </c>
      <c r="KU108">
        <v>20.193200000000001</v>
      </c>
      <c r="KV108" s="1">
        <v>1.1138349999999999E-4</v>
      </c>
      <c r="KW108">
        <v>4.2173420000000003E-2</v>
      </c>
      <c r="KX108">
        <v>0.59187100000000004</v>
      </c>
      <c r="KY108">
        <v>19.704560000000001</v>
      </c>
      <c r="KZ108" s="1">
        <v>1.071122E-4</v>
      </c>
      <c r="LA108">
        <v>4.0560819999999997E-2</v>
      </c>
      <c r="LB108">
        <v>0.59175129999999998</v>
      </c>
      <c r="LC108">
        <v>19.251449999999998</v>
      </c>
      <c r="LD108" s="1">
        <v>1.030301E-4</v>
      </c>
      <c r="LE108">
        <v>3.902299E-2</v>
      </c>
      <c r="LF108">
        <v>0.59162000000000003</v>
      </c>
      <c r="LG108">
        <v>19.15418</v>
      </c>
      <c r="LH108" s="1">
        <v>9.9243969999999998E-5</v>
      </c>
      <c r="LI108">
        <v>3.7591380000000001E-2</v>
      </c>
      <c r="LJ108">
        <v>0.59148239999999996</v>
      </c>
      <c r="LK108">
        <v>20.066269999999999</v>
      </c>
      <c r="LL108" s="1">
        <v>9.6104600000000001E-5</v>
      </c>
      <c r="LM108">
        <v>3.6397069999999997E-2</v>
      </c>
      <c r="LN108">
        <v>0.59132989999999996</v>
      </c>
      <c r="LO108">
        <v>20.855920000000001</v>
      </c>
      <c r="LP108" s="1">
        <v>9.4031350000000006E-5</v>
      </c>
      <c r="LQ108">
        <v>3.5597589999999998E-2</v>
      </c>
      <c r="LR108">
        <v>0.59120050000000002</v>
      </c>
      <c r="LS108">
        <v>21.368110000000001</v>
      </c>
      <c r="LT108" s="1">
        <v>9.2756160000000002E-5</v>
      </c>
      <c r="LU108">
        <v>3.5112579999999997E-2</v>
      </c>
      <c r="LV108">
        <v>0.59107609999999999</v>
      </c>
      <c r="LW108">
        <v>21.773910000000001</v>
      </c>
      <c r="LX108" s="1">
        <v>9.1525770000000002E-5</v>
      </c>
      <c r="LY108">
        <v>3.4662369999999998E-2</v>
      </c>
      <c r="LZ108">
        <v>0.59096190000000004</v>
      </c>
      <c r="MA108">
        <v>21.67708</v>
      </c>
      <c r="MB108" s="1">
        <v>8.9806450000000005E-5</v>
      </c>
      <c r="MC108">
        <v>3.40332E-2</v>
      </c>
      <c r="MD108">
        <v>0.5909046</v>
      </c>
      <c r="ME108">
        <v>20.865770000000001</v>
      </c>
      <c r="MF108" s="1">
        <v>8.7547710000000003E-5</v>
      </c>
      <c r="MG108">
        <v>3.3191489999999997E-2</v>
      </c>
      <c r="MH108">
        <v>0.59087100000000004</v>
      </c>
      <c r="MI108">
        <v>19.913519999999998</v>
      </c>
      <c r="MJ108" s="1">
        <v>8.4894960000000003E-5</v>
      </c>
      <c r="MK108">
        <v>3.2198400000000002E-2</v>
      </c>
      <c r="ML108">
        <v>0.59084479999999995</v>
      </c>
      <c r="MM108">
        <v>19.793990000000001</v>
      </c>
      <c r="MN108" s="1">
        <v>8.198545E-5</v>
      </c>
      <c r="MO108">
        <v>3.1105520000000001E-2</v>
      </c>
      <c r="MP108">
        <v>0.59083540000000001</v>
      </c>
      <c r="MQ108">
        <v>21.018719999999998</v>
      </c>
      <c r="MR108" s="1">
        <v>7.8690189999999993E-5</v>
      </c>
      <c r="MS108">
        <v>2.9870170000000001E-2</v>
      </c>
      <c r="MT108">
        <v>0.5908253</v>
      </c>
      <c r="MU108">
        <v>22.360700000000001</v>
      </c>
      <c r="MV108" s="1">
        <v>7.4787250000000005E-5</v>
      </c>
      <c r="MW108">
        <v>2.8403330000000001E-2</v>
      </c>
      <c r="MX108">
        <v>0.59082100000000004</v>
      </c>
      <c r="MY108">
        <v>23.101510000000001</v>
      </c>
      <c r="MZ108" s="1">
        <v>7.0437560000000002E-5</v>
      </c>
      <c r="NA108">
        <v>2.6762190000000002E-2</v>
      </c>
      <c r="NB108">
        <v>0.59077500000000005</v>
      </c>
      <c r="NC108">
        <v>23.31446</v>
      </c>
      <c r="ND108" s="1">
        <v>6.6257480000000006E-5</v>
      </c>
      <c r="NE108">
        <v>2.517165E-2</v>
      </c>
      <c r="NF108">
        <v>0.59068569999999998</v>
      </c>
      <c r="NG108">
        <v>22.911629999999999</v>
      </c>
      <c r="NH108" s="1">
        <v>6.2661830000000006E-5</v>
      </c>
      <c r="NI108">
        <v>2.379858E-2</v>
      </c>
      <c r="NJ108">
        <v>0.5905262</v>
      </c>
      <c r="NK108">
        <v>22.28088</v>
      </c>
      <c r="NL108" s="1">
        <v>5.9682319999999997E-5</v>
      </c>
      <c r="NM108">
        <v>2.266197E-2</v>
      </c>
      <c r="NN108">
        <v>0.59028950000000002</v>
      </c>
      <c r="NO108">
        <v>21.638059999999999</v>
      </c>
      <c r="NP108" s="1">
        <v>5.7165130000000001E-5</v>
      </c>
      <c r="NQ108">
        <v>2.1706300000000001E-2</v>
      </c>
      <c r="NR108">
        <v>0.59003070000000002</v>
      </c>
      <c r="NS108">
        <v>21.085799999999999</v>
      </c>
      <c r="NT108" s="1">
        <v>5.5053789999999997E-5</v>
      </c>
      <c r="NU108">
        <v>2.0904800000000001E-2</v>
      </c>
      <c r="NV108">
        <v>0.58975949999999999</v>
      </c>
      <c r="NW108">
        <v>20.99765</v>
      </c>
      <c r="NX108" s="1">
        <v>5.365771E-5</v>
      </c>
      <c r="NY108">
        <v>2.0364E-2</v>
      </c>
      <c r="NZ108">
        <v>0.58946080000000001</v>
      </c>
      <c r="OA108">
        <v>21.586849999999998</v>
      </c>
      <c r="OB108" s="1">
        <v>5.3366470000000003E-5</v>
      </c>
      <c r="OC108">
        <v>2.0238579999999999E-2</v>
      </c>
      <c r="OD108">
        <v>0.58917209999999998</v>
      </c>
      <c r="OE108">
        <v>21.924980000000001</v>
      </c>
      <c r="OF108" s="1">
        <v>5.3944129999999999E-5</v>
      </c>
      <c r="OG108">
        <v>2.0453329999999999E-2</v>
      </c>
      <c r="OH108">
        <v>0.58892750000000005</v>
      </c>
      <c r="OI108">
        <v>21.911750000000001</v>
      </c>
      <c r="OJ108" s="1">
        <v>5.4557340000000003E-5</v>
      </c>
      <c r="OK108">
        <v>2.069967E-2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0.80104520000000001</v>
      </c>
      <c r="G109">
        <v>19.09685</v>
      </c>
      <c r="H109">
        <v>0</v>
      </c>
      <c r="I109">
        <v>0</v>
      </c>
      <c r="J109">
        <v>0.79957319999999998</v>
      </c>
      <c r="K109">
        <v>18.888870000000001</v>
      </c>
      <c r="L109" s="1">
        <v>3.9483649999999998E-36</v>
      </c>
      <c r="M109" s="1">
        <v>1.5482749999999999E-33</v>
      </c>
      <c r="N109">
        <v>0.79848730000000001</v>
      </c>
      <c r="O109">
        <v>18.561630000000001</v>
      </c>
      <c r="P109" s="1">
        <v>5.3926899999999999E-23</v>
      </c>
      <c r="Q109" s="1">
        <v>2.127902E-20</v>
      </c>
      <c r="R109">
        <v>0.79743280000000005</v>
      </c>
      <c r="S109">
        <v>17.90943</v>
      </c>
      <c r="T109" s="1">
        <v>1.4521699999999999E-11</v>
      </c>
      <c r="U109" s="1">
        <v>5.725981E-9</v>
      </c>
      <c r="V109">
        <v>0.79635659999999997</v>
      </c>
      <c r="W109">
        <v>17.46874</v>
      </c>
      <c r="X109" s="1">
        <v>4.0555840000000001E-3</v>
      </c>
      <c r="Y109" s="1">
        <v>1.0463990000000001</v>
      </c>
      <c r="Z109">
        <v>0.79531969999999996</v>
      </c>
      <c r="AA109">
        <v>17.258430000000001</v>
      </c>
      <c r="AB109" s="1">
        <v>2.4374959999999999</v>
      </c>
      <c r="AC109">
        <v>748.01499999999999</v>
      </c>
      <c r="AD109">
        <v>0.79427080000000005</v>
      </c>
      <c r="AE109">
        <v>17.233409999999999</v>
      </c>
      <c r="AF109">
        <v>45.63597</v>
      </c>
      <c r="AG109">
        <v>15891.21</v>
      </c>
      <c r="AH109">
        <v>0.79319790000000001</v>
      </c>
      <c r="AI109">
        <v>17.249759999999998</v>
      </c>
      <c r="AJ109">
        <v>122.8006</v>
      </c>
      <c r="AK109">
        <v>47250.36</v>
      </c>
      <c r="AL109">
        <v>0.79205970000000003</v>
      </c>
      <c r="AM109">
        <v>17.69341</v>
      </c>
      <c r="AN109">
        <v>92.969939999999994</v>
      </c>
      <c r="AO109">
        <v>38729.269999999997</v>
      </c>
      <c r="AP109">
        <v>0.79067149999999997</v>
      </c>
      <c r="AQ109">
        <v>17.762840000000001</v>
      </c>
      <c r="AR109">
        <v>29.441459999999999</v>
      </c>
      <c r="AS109">
        <v>13062.43</v>
      </c>
      <c r="AT109">
        <v>0.78885550000000004</v>
      </c>
      <c r="AU109">
        <v>17.514779999999998</v>
      </c>
      <c r="AV109">
        <v>5.1526480000000001</v>
      </c>
      <c r="AW109">
        <v>2396.002</v>
      </c>
      <c r="AX109">
        <v>0.78655969999999997</v>
      </c>
      <c r="AY109">
        <v>17.08351</v>
      </c>
      <c r="AZ109">
        <v>0.65665790000000002</v>
      </c>
      <c r="BA109">
        <v>311.38780000000003</v>
      </c>
      <c r="BB109">
        <v>0.78375760000000005</v>
      </c>
      <c r="BC109">
        <v>16.827390000000001</v>
      </c>
      <c r="BD109">
        <v>0.116884</v>
      </c>
      <c r="BE109">
        <v>51.997140000000002</v>
      </c>
      <c r="BF109">
        <v>0.78057049999999994</v>
      </c>
      <c r="BG109">
        <v>16.708100000000002</v>
      </c>
      <c r="BH109">
        <v>6.5505800000000003E-2</v>
      </c>
      <c r="BI109">
        <v>26.820920000000001</v>
      </c>
      <c r="BJ109">
        <v>0.77705360000000001</v>
      </c>
      <c r="BK109">
        <v>16.991009999999999</v>
      </c>
      <c r="BL109">
        <v>6.515E-2</v>
      </c>
      <c r="BM109">
        <v>26.275929999999999</v>
      </c>
      <c r="BN109">
        <v>0.77333059999999998</v>
      </c>
      <c r="BO109">
        <v>17.550370000000001</v>
      </c>
      <c r="BP109">
        <v>7.037148E-2</v>
      </c>
      <c r="BQ109">
        <v>28.579689999999999</v>
      </c>
      <c r="BR109">
        <v>0.76936020000000005</v>
      </c>
      <c r="BS109">
        <v>18.265519999999999</v>
      </c>
      <c r="BT109" s="1">
        <v>7.1769059999999996E-2</v>
      </c>
      <c r="BU109">
        <v>29.519739999999999</v>
      </c>
      <c r="BV109">
        <v>0.76551539999999996</v>
      </c>
      <c r="BW109">
        <v>18.814209999999999</v>
      </c>
      <c r="BX109" s="1">
        <v>6.846265E-2</v>
      </c>
      <c r="BY109">
        <v>28.49756</v>
      </c>
      <c r="BZ109">
        <v>0.76177320000000004</v>
      </c>
      <c r="CA109">
        <v>18.95072</v>
      </c>
      <c r="CB109">
        <v>6.2571559999999998E-2</v>
      </c>
      <c r="CC109">
        <v>26.308959999999999</v>
      </c>
      <c r="CD109">
        <v>0.7571542</v>
      </c>
      <c r="CE109">
        <v>18.44115</v>
      </c>
      <c r="CF109" s="1">
        <v>5.6011610000000003E-2</v>
      </c>
      <c r="CG109">
        <v>23.76078</v>
      </c>
      <c r="CH109">
        <v>0.75179450000000003</v>
      </c>
      <c r="CI109">
        <v>17.91506</v>
      </c>
      <c r="CJ109" s="1">
        <v>4.9615449999999998E-2</v>
      </c>
      <c r="CK109">
        <v>21.23255</v>
      </c>
      <c r="CL109">
        <v>0.74620909999999996</v>
      </c>
      <c r="CM109">
        <v>17.608370000000001</v>
      </c>
      <c r="CN109">
        <v>4.374695E-2</v>
      </c>
      <c r="CO109">
        <v>18.884450000000001</v>
      </c>
      <c r="CP109">
        <v>0.74048499999999995</v>
      </c>
      <c r="CQ109">
        <v>17.620899999999999</v>
      </c>
      <c r="CR109" s="1">
        <v>3.8494269999999997E-2</v>
      </c>
      <c r="CS109">
        <v>16.76276</v>
      </c>
      <c r="CT109">
        <v>0.73463619999999996</v>
      </c>
      <c r="CU109">
        <v>18.111049999999999</v>
      </c>
      <c r="CV109" s="1">
        <v>3.3892560000000002E-2</v>
      </c>
      <c r="CW109">
        <v>14.88583</v>
      </c>
      <c r="CX109">
        <v>0.72874309999999998</v>
      </c>
      <c r="CY109">
        <v>18.85887</v>
      </c>
      <c r="CZ109" s="1">
        <v>2.9918420000000001E-2</v>
      </c>
      <c r="DA109">
        <v>13.254250000000001</v>
      </c>
      <c r="DB109">
        <v>0.72261399999999998</v>
      </c>
      <c r="DC109">
        <v>19.28126</v>
      </c>
      <c r="DD109" s="1">
        <v>2.6434329999999999E-2</v>
      </c>
      <c r="DE109">
        <v>11.819269999999999</v>
      </c>
      <c r="DF109">
        <v>0.71606579999999997</v>
      </c>
      <c r="DG109">
        <v>19.212900000000001</v>
      </c>
      <c r="DH109" s="1">
        <v>2.3251259999999999E-2</v>
      </c>
      <c r="DI109">
        <v>10.501899999999999</v>
      </c>
      <c r="DJ109">
        <v>0.70939090000000005</v>
      </c>
      <c r="DK109">
        <v>18.545310000000001</v>
      </c>
      <c r="DL109">
        <v>2.0359519999999999E-2</v>
      </c>
      <c r="DM109">
        <v>9.2897029999999994</v>
      </c>
      <c r="DN109">
        <v>0.70301990000000003</v>
      </c>
      <c r="DO109">
        <v>17.91478</v>
      </c>
      <c r="DP109" s="1">
        <v>1.7811049999999998E-2</v>
      </c>
      <c r="DQ109">
        <v>8.1913719999999994</v>
      </c>
      <c r="DR109">
        <v>0.69652130000000001</v>
      </c>
      <c r="DS109">
        <v>17.428280000000001</v>
      </c>
      <c r="DT109" s="1">
        <v>1.555052E-2</v>
      </c>
      <c r="DU109">
        <v>7.2059139999999999</v>
      </c>
      <c r="DV109">
        <v>0.69006350000000005</v>
      </c>
      <c r="DW109">
        <v>17.240290000000002</v>
      </c>
      <c r="DX109" s="1">
        <v>1.356752E-2</v>
      </c>
      <c r="DY109">
        <v>6.3351129999999998</v>
      </c>
      <c r="DZ109">
        <v>0.68391199999999996</v>
      </c>
      <c r="EA109">
        <v>17.61486</v>
      </c>
      <c r="EB109" s="1">
        <v>1.1819720000000001E-2</v>
      </c>
      <c r="EC109">
        <v>5.5591920000000004</v>
      </c>
      <c r="ED109">
        <v>0.67819490000000004</v>
      </c>
      <c r="EE109">
        <v>18.354890000000001</v>
      </c>
      <c r="EF109" s="1">
        <v>1.028974E-2</v>
      </c>
      <c r="EG109">
        <v>4.8708780000000003</v>
      </c>
      <c r="EH109">
        <v>0.67259119999999994</v>
      </c>
      <c r="EI109">
        <v>19.222460000000002</v>
      </c>
      <c r="EJ109" s="1">
        <v>8.9649650000000001E-3</v>
      </c>
      <c r="EK109">
        <v>4.2712349999999999</v>
      </c>
      <c r="EL109">
        <v>0.66710910000000001</v>
      </c>
      <c r="EM109">
        <v>19.715240000000001</v>
      </c>
      <c r="EN109" s="1">
        <v>7.8148120000000008E-3</v>
      </c>
      <c r="EO109">
        <v>3.7476479999999999</v>
      </c>
      <c r="EP109">
        <v>0.66205530000000001</v>
      </c>
      <c r="EQ109">
        <v>19.406680000000001</v>
      </c>
      <c r="ER109" s="1">
        <v>6.8196300000000001E-3</v>
      </c>
      <c r="ES109">
        <v>3.287757</v>
      </c>
      <c r="ET109">
        <v>0.6581612</v>
      </c>
      <c r="EU109">
        <v>18.602810000000002</v>
      </c>
      <c r="EV109" s="1">
        <v>5.9411380000000003E-3</v>
      </c>
      <c r="EW109">
        <v>2.8744350000000001</v>
      </c>
      <c r="EX109">
        <v>0.65513999999999994</v>
      </c>
      <c r="EY109">
        <v>18.009979999999999</v>
      </c>
      <c r="EZ109" s="1">
        <v>5.1626679999999996E-3</v>
      </c>
      <c r="FA109">
        <v>2.5036320000000001</v>
      </c>
      <c r="FB109">
        <v>0.65300829999999999</v>
      </c>
      <c r="FC109">
        <v>18.034759999999999</v>
      </c>
      <c r="FD109" s="1">
        <v>4.4615200000000001E-3</v>
      </c>
      <c r="FE109">
        <v>2.166404</v>
      </c>
      <c r="FF109">
        <v>0.65173939999999997</v>
      </c>
      <c r="FG109">
        <v>19.22109</v>
      </c>
      <c r="FH109" s="1">
        <v>3.7768569999999998E-3</v>
      </c>
      <c r="FI109">
        <v>1.8375170000000001</v>
      </c>
      <c r="FJ109">
        <v>0.65102729999999998</v>
      </c>
      <c r="FK109">
        <v>20.25291</v>
      </c>
      <c r="FL109" s="1">
        <v>3.042126E-3</v>
      </c>
      <c r="FM109">
        <v>1.4858720000000001</v>
      </c>
      <c r="FN109">
        <v>0.65074560000000004</v>
      </c>
      <c r="FO109">
        <v>20.777249999999999</v>
      </c>
      <c r="FP109" s="1">
        <v>2.2840439999999998E-3</v>
      </c>
      <c r="FQ109">
        <v>1.120393</v>
      </c>
      <c r="FR109">
        <v>0.65057580000000004</v>
      </c>
      <c r="FS109">
        <v>20.627839999999999</v>
      </c>
      <c r="FT109" s="1">
        <v>1.6165299999999999E-3</v>
      </c>
      <c r="FU109">
        <v>0.79422970000000004</v>
      </c>
      <c r="FV109">
        <v>0.65048099999999998</v>
      </c>
      <c r="FW109">
        <v>20.201840000000001</v>
      </c>
      <c r="FX109" s="1">
        <v>1.1243259999999999E-3</v>
      </c>
      <c r="FY109">
        <v>0.55052889999999999</v>
      </c>
      <c r="FZ109">
        <v>0.65042259999999996</v>
      </c>
      <c r="GA109">
        <v>19.67099</v>
      </c>
      <c r="GB109" s="1">
        <v>8.0937019999999997E-4</v>
      </c>
      <c r="GC109">
        <v>0.393036</v>
      </c>
      <c r="GD109">
        <v>0.65042940000000005</v>
      </c>
      <c r="GE109">
        <v>19.181719999999999</v>
      </c>
      <c r="GF109" s="1">
        <v>6.2401290000000005E-4</v>
      </c>
      <c r="GG109">
        <v>0.2998402</v>
      </c>
      <c r="GH109">
        <v>0.65042920000000004</v>
      </c>
      <c r="GI109">
        <v>18.968900000000001</v>
      </c>
      <c r="GJ109" s="1">
        <v>5.1712329999999997E-4</v>
      </c>
      <c r="GK109">
        <v>0.24601339999999999</v>
      </c>
      <c r="GL109">
        <v>0.65041669999999996</v>
      </c>
      <c r="GM109">
        <v>19.807040000000001</v>
      </c>
      <c r="GN109" s="1">
        <v>4.5295619999999998E-4</v>
      </c>
      <c r="GO109">
        <v>0.2137597</v>
      </c>
      <c r="GP109">
        <v>0.6504259</v>
      </c>
      <c r="GQ109">
        <v>20.800450000000001</v>
      </c>
      <c r="GR109" s="1">
        <v>4.1104459999999999E-4</v>
      </c>
      <c r="GS109">
        <v>0.19277710000000001</v>
      </c>
      <c r="GT109">
        <v>0.65040790000000004</v>
      </c>
      <c r="GU109">
        <v>21.489329999999999</v>
      </c>
      <c r="GV109" s="1">
        <v>3.8077249999999999E-4</v>
      </c>
      <c r="GW109">
        <v>0.17767720000000001</v>
      </c>
      <c r="GX109">
        <v>0.65041919999999998</v>
      </c>
      <c r="GY109">
        <v>21.656179999999999</v>
      </c>
      <c r="GZ109" s="1">
        <v>3.5680770000000002E-4</v>
      </c>
      <c r="HA109">
        <v>0.1658076</v>
      </c>
      <c r="HB109">
        <v>0.65041760000000004</v>
      </c>
      <c r="HC109">
        <v>21.09863</v>
      </c>
      <c r="HD109" s="1">
        <v>3.3638519999999999E-4</v>
      </c>
      <c r="HE109">
        <v>0.1558147</v>
      </c>
      <c r="HF109">
        <v>0.65042319999999998</v>
      </c>
      <c r="HG109">
        <v>20.11185</v>
      </c>
      <c r="HH109" s="1">
        <v>3.182347E-4</v>
      </c>
      <c r="HI109">
        <v>0.14700269999999999</v>
      </c>
      <c r="HJ109">
        <v>0.65042449999999996</v>
      </c>
      <c r="HK109">
        <v>19.328859999999999</v>
      </c>
      <c r="HL109" s="1">
        <v>3.0163340000000002E-4</v>
      </c>
      <c r="HM109">
        <v>0.1390121</v>
      </c>
      <c r="HN109">
        <v>0.65041309999999997</v>
      </c>
      <c r="HO109">
        <v>19.045490000000001</v>
      </c>
      <c r="HP109" s="1">
        <v>2.8622169999999999E-4</v>
      </c>
      <c r="HQ109">
        <v>0.13166310000000001</v>
      </c>
      <c r="HR109">
        <v>0.65041110000000002</v>
      </c>
      <c r="HS109">
        <v>19.837050000000001</v>
      </c>
      <c r="HT109" s="1">
        <v>2.7189759999999999E-4</v>
      </c>
      <c r="HU109">
        <v>0.12487910000000001</v>
      </c>
      <c r="HV109">
        <v>0.65042319999999998</v>
      </c>
      <c r="HW109">
        <v>20.94256</v>
      </c>
      <c r="HX109" s="1">
        <v>2.58566E-4</v>
      </c>
      <c r="HY109">
        <v>0.1185997</v>
      </c>
      <c r="HZ109">
        <v>0.65041439999999995</v>
      </c>
      <c r="IA109">
        <v>21.807279999999999</v>
      </c>
      <c r="IB109" s="1">
        <v>2.4611700000000002E-4</v>
      </c>
      <c r="IC109">
        <v>0.1127763</v>
      </c>
      <c r="ID109">
        <v>0.65041210000000005</v>
      </c>
      <c r="IE109">
        <v>22.129519999999999</v>
      </c>
      <c r="IF109" s="1">
        <v>2.3447400000000001E-4</v>
      </c>
      <c r="IG109">
        <v>0.1073528</v>
      </c>
      <c r="IH109">
        <v>0.6504027</v>
      </c>
      <c r="II109">
        <v>21.559909999999999</v>
      </c>
      <c r="IJ109" s="1">
        <v>2.2347919999999999E-4</v>
      </c>
      <c r="IK109">
        <v>0.1022585</v>
      </c>
      <c r="IL109">
        <v>0.65041490000000002</v>
      </c>
      <c r="IM109">
        <v>20.5839</v>
      </c>
      <c r="IN109" s="1">
        <v>2.1305909999999999E-4</v>
      </c>
      <c r="IO109">
        <v>9.7446290000000005E-2</v>
      </c>
      <c r="IP109">
        <v>0.65042880000000003</v>
      </c>
      <c r="IQ109">
        <v>19.679020000000001</v>
      </c>
      <c r="IR109" s="1">
        <v>2.0322069999999999E-4</v>
      </c>
      <c r="IS109">
        <v>9.2919459999999995E-2</v>
      </c>
      <c r="IT109">
        <v>0.65040960000000003</v>
      </c>
      <c r="IU109">
        <v>19.167850000000001</v>
      </c>
      <c r="IV109" s="1">
        <v>1.9403810000000001E-4</v>
      </c>
      <c r="IW109">
        <v>8.8690420000000006E-2</v>
      </c>
      <c r="IX109">
        <v>0.6504084</v>
      </c>
      <c r="IY109">
        <v>19.556950000000001</v>
      </c>
      <c r="IZ109" s="1">
        <v>1.8542339999999999E-4</v>
      </c>
      <c r="JA109">
        <v>8.4732849999999998E-2</v>
      </c>
      <c r="JB109">
        <v>0.65041079999999996</v>
      </c>
      <c r="JC109">
        <v>19.9377</v>
      </c>
      <c r="JD109" s="1">
        <v>1.7726870000000001E-4</v>
      </c>
      <c r="JE109">
        <v>8.0996289999999999E-2</v>
      </c>
      <c r="JF109">
        <v>0.65041210000000005</v>
      </c>
      <c r="JG109">
        <v>20.384920000000001</v>
      </c>
      <c r="JH109" s="1">
        <v>1.6956069999999999E-4</v>
      </c>
      <c r="JI109">
        <v>7.7463320000000002E-2</v>
      </c>
      <c r="JJ109">
        <v>0.65041740000000003</v>
      </c>
      <c r="JK109">
        <v>20.260719999999999</v>
      </c>
      <c r="JL109" s="1">
        <v>1.6228210000000001E-4</v>
      </c>
      <c r="JM109">
        <v>7.4132950000000003E-2</v>
      </c>
      <c r="JN109">
        <v>0.65040980000000004</v>
      </c>
      <c r="JO109">
        <v>19.898019999999999</v>
      </c>
      <c r="JP109" s="1">
        <v>1.5540899999999999E-4</v>
      </c>
      <c r="JQ109">
        <v>7.0990040000000004E-2</v>
      </c>
      <c r="JR109">
        <v>0.65041910000000003</v>
      </c>
      <c r="JS109">
        <v>19.57527</v>
      </c>
      <c r="JT109" s="1">
        <v>1.489222E-4</v>
      </c>
      <c r="JU109">
        <v>6.8023959999999994E-2</v>
      </c>
      <c r="JV109">
        <v>0.65041329999999997</v>
      </c>
      <c r="JW109">
        <v>19.25299</v>
      </c>
      <c r="JX109" s="1">
        <v>1.4278660000000001E-4</v>
      </c>
      <c r="JY109">
        <v>6.5215980000000007E-2</v>
      </c>
      <c r="JZ109">
        <v>0.65041680000000002</v>
      </c>
      <c r="KA109">
        <v>18.941459999999999</v>
      </c>
      <c r="KB109" s="1">
        <v>1.3696309999999999E-4</v>
      </c>
      <c r="KC109">
        <v>6.2547859999999997E-2</v>
      </c>
      <c r="KD109">
        <v>0.65042199999999994</v>
      </c>
      <c r="KE109">
        <v>19.356280000000002</v>
      </c>
      <c r="KF109" s="1">
        <v>1.3140109999999999E-4</v>
      </c>
      <c r="KG109">
        <v>6.0005250000000003E-2</v>
      </c>
      <c r="KH109">
        <v>0.65041450000000001</v>
      </c>
      <c r="KI109">
        <v>19.774049999999999</v>
      </c>
      <c r="KJ109" s="1">
        <v>1.261349E-4</v>
      </c>
      <c r="KK109">
        <v>5.7599450000000003E-2</v>
      </c>
      <c r="KL109">
        <v>0.65039340000000001</v>
      </c>
      <c r="KM109">
        <v>20.210609999999999</v>
      </c>
      <c r="KN109" s="1">
        <v>1.211602E-4</v>
      </c>
      <c r="KO109">
        <v>5.5326460000000001E-2</v>
      </c>
      <c r="KP109">
        <v>0.65037440000000002</v>
      </c>
      <c r="KQ109">
        <v>20.43364</v>
      </c>
      <c r="KR109" s="1">
        <v>1.164312E-4</v>
      </c>
      <c r="KS109">
        <v>5.316601E-2</v>
      </c>
      <c r="KT109">
        <v>0.65033240000000003</v>
      </c>
      <c r="KU109">
        <v>20.257950000000001</v>
      </c>
      <c r="KV109" s="1">
        <v>1.119255E-4</v>
      </c>
      <c r="KW109">
        <v>5.111185E-2</v>
      </c>
      <c r="KX109">
        <v>0.65020670000000003</v>
      </c>
      <c r="KY109">
        <v>19.78228</v>
      </c>
      <c r="KZ109" s="1">
        <v>1.076291E-4</v>
      </c>
      <c r="LA109">
        <v>4.9154919999999998E-2</v>
      </c>
      <c r="LB109">
        <v>0.65006850000000005</v>
      </c>
      <c r="LC109">
        <v>19.318059999999999</v>
      </c>
      <c r="LD109" s="1">
        <v>1.035223E-4</v>
      </c>
      <c r="LE109">
        <v>4.7288040000000003E-2</v>
      </c>
      <c r="LF109">
        <v>0.64989920000000001</v>
      </c>
      <c r="LG109">
        <v>19.181139999999999</v>
      </c>
      <c r="LH109" s="1">
        <v>9.9690190000000002E-5</v>
      </c>
      <c r="LI109">
        <v>4.553944E-2</v>
      </c>
      <c r="LJ109">
        <v>0.64972229999999997</v>
      </c>
      <c r="LK109">
        <v>20.07133</v>
      </c>
      <c r="LL109" s="1">
        <v>9.6447740000000004E-5</v>
      </c>
      <c r="LM109">
        <v>4.4044590000000002E-2</v>
      </c>
      <c r="LN109">
        <v>0.64949979999999996</v>
      </c>
      <c r="LO109">
        <v>20.886679999999998</v>
      </c>
      <c r="LP109" s="1">
        <v>9.4238460000000006E-5</v>
      </c>
      <c r="LQ109">
        <v>4.3003050000000001E-2</v>
      </c>
      <c r="LR109">
        <v>0.64929400000000004</v>
      </c>
      <c r="LS109">
        <v>21.44847</v>
      </c>
      <c r="LT109" s="1">
        <v>9.2896149999999997E-5</v>
      </c>
      <c r="LU109">
        <v>4.2376759999999999E-2</v>
      </c>
      <c r="LV109">
        <v>0.64906940000000002</v>
      </c>
      <c r="LW109">
        <v>21.888940000000002</v>
      </c>
      <c r="LX109" s="1">
        <v>9.1691440000000004E-5</v>
      </c>
      <c r="LY109">
        <v>4.1848690000000001E-2</v>
      </c>
      <c r="LZ109">
        <v>0.64890550000000002</v>
      </c>
      <c r="MA109">
        <v>21.803460000000001</v>
      </c>
      <c r="MB109" s="1">
        <v>9.0043089999999998E-5</v>
      </c>
      <c r="MC109">
        <v>4.11329E-2</v>
      </c>
      <c r="MD109">
        <v>0.64878880000000005</v>
      </c>
      <c r="ME109">
        <v>21.00826</v>
      </c>
      <c r="MF109" s="1">
        <v>8.7847929999999998E-5</v>
      </c>
      <c r="MG109">
        <v>4.015937E-2</v>
      </c>
      <c r="MH109">
        <v>0.64868170000000003</v>
      </c>
      <c r="MI109">
        <v>20.048410000000001</v>
      </c>
      <c r="MJ109" s="1">
        <v>8.5234610000000006E-5</v>
      </c>
      <c r="MK109">
        <v>3.8988839999999997E-2</v>
      </c>
      <c r="ML109">
        <v>0.64862920000000002</v>
      </c>
      <c r="MM109">
        <v>19.821059999999999</v>
      </c>
      <c r="MN109" s="1">
        <v>8.2357359999999996E-5</v>
      </c>
      <c r="MO109">
        <v>3.7692040000000003E-2</v>
      </c>
      <c r="MP109">
        <v>0.64859710000000004</v>
      </c>
      <c r="MQ109">
        <v>20.973289999999999</v>
      </c>
      <c r="MR109" s="1">
        <v>7.9124559999999995E-5</v>
      </c>
      <c r="MS109">
        <v>3.6239170000000001E-2</v>
      </c>
      <c r="MT109">
        <v>0.64855030000000002</v>
      </c>
      <c r="MU109">
        <v>22.3216</v>
      </c>
      <c r="MV109" s="1">
        <v>7.5299319999999994E-5</v>
      </c>
      <c r="MW109">
        <v>3.4518800000000002E-2</v>
      </c>
      <c r="MX109">
        <v>0.64854509999999999</v>
      </c>
      <c r="MY109">
        <v>23.14798</v>
      </c>
      <c r="MZ109" s="1">
        <v>7.0981550000000001E-5</v>
      </c>
      <c r="NA109">
        <v>3.2563309999999998E-2</v>
      </c>
      <c r="NB109">
        <v>0.64847690000000002</v>
      </c>
      <c r="NC109">
        <v>23.41844</v>
      </c>
      <c r="ND109" s="1">
        <v>6.6753600000000004E-5</v>
      </c>
      <c r="NE109">
        <v>3.0622099999999999E-2</v>
      </c>
      <c r="NF109">
        <v>0.6483563</v>
      </c>
      <c r="NG109">
        <v>23.02872</v>
      </c>
      <c r="NH109" s="1">
        <v>6.3077819999999996E-5</v>
      </c>
      <c r="NI109">
        <v>2.89213E-2</v>
      </c>
      <c r="NJ109">
        <v>0.64814320000000003</v>
      </c>
      <c r="NK109">
        <v>22.396350000000002</v>
      </c>
      <c r="NL109" s="1">
        <v>6.0026820000000001E-5</v>
      </c>
      <c r="NM109">
        <v>2.7509519999999999E-2</v>
      </c>
      <c r="NN109">
        <v>0.64785179999999998</v>
      </c>
      <c r="NO109">
        <v>21.755700000000001</v>
      </c>
      <c r="NP109" s="1">
        <v>5.745784E-5</v>
      </c>
      <c r="NQ109">
        <v>2.6326800000000001E-2</v>
      </c>
      <c r="NR109">
        <v>0.64749429999999997</v>
      </c>
      <c r="NS109">
        <v>21.186509999999998</v>
      </c>
      <c r="NT109" s="1">
        <v>5.52894E-5</v>
      </c>
      <c r="NU109">
        <v>2.5329529999999999E-2</v>
      </c>
      <c r="NV109">
        <v>0.64710409999999996</v>
      </c>
      <c r="NW109">
        <v>21.066520000000001</v>
      </c>
      <c r="NX109" s="1">
        <v>5.3783090000000003E-5</v>
      </c>
      <c r="NY109">
        <v>2.46176E-2</v>
      </c>
      <c r="NZ109">
        <v>0.64669220000000005</v>
      </c>
      <c r="OA109">
        <v>21.617370000000001</v>
      </c>
      <c r="OB109" s="1">
        <v>5.3349410000000002E-5</v>
      </c>
      <c r="OC109">
        <v>2.4386250000000002E-2</v>
      </c>
      <c r="OD109">
        <v>0.64626260000000002</v>
      </c>
      <c r="OE109">
        <v>21.95552</v>
      </c>
      <c r="OF109" s="1">
        <v>5.3852579999999999E-5</v>
      </c>
      <c r="OG109">
        <v>2.4600670000000002E-2</v>
      </c>
      <c r="OH109">
        <v>0.64586109999999997</v>
      </c>
      <c r="OI109">
        <v>22.014230000000001</v>
      </c>
      <c r="OJ109" s="1">
        <v>5.4499039999999997E-5</v>
      </c>
      <c r="OK109">
        <v>2.4917129999999999E-2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0.55840460000000003</v>
      </c>
      <c r="G110">
        <v>19.128160000000001</v>
      </c>
      <c r="H110">
        <v>0</v>
      </c>
      <c r="I110">
        <v>0</v>
      </c>
      <c r="J110">
        <v>0.55649970000000004</v>
      </c>
      <c r="K110">
        <v>18.943269999999998</v>
      </c>
      <c r="L110">
        <v>5.7095770000000004E-37</v>
      </c>
      <c r="M110" s="1">
        <v>1.820424E-34</v>
      </c>
      <c r="N110">
        <v>0.55489719999999998</v>
      </c>
      <c r="O110">
        <v>18.628039999999999</v>
      </c>
      <c r="P110" s="1">
        <v>9.8362060000000002E-24</v>
      </c>
      <c r="Q110" s="1">
        <v>3.1541320000000002E-21</v>
      </c>
      <c r="R110">
        <v>0.5533264</v>
      </c>
      <c r="S110">
        <v>17.955780000000001</v>
      </c>
      <c r="T110" s="1">
        <v>3.008391E-12</v>
      </c>
      <c r="U110" s="1">
        <v>9.6363139999999994E-10</v>
      </c>
      <c r="V110">
        <v>0.55176130000000001</v>
      </c>
      <c r="W110">
        <v>17.505680000000002</v>
      </c>
      <c r="X110" s="1">
        <v>1.6126809999999999E-3</v>
      </c>
      <c r="Y110" s="1">
        <v>0.43169170000000001</v>
      </c>
      <c r="Z110">
        <v>0.55023469999999997</v>
      </c>
      <c r="AA110">
        <v>17.271470000000001</v>
      </c>
      <c r="AB110">
        <v>1.5292030000000001</v>
      </c>
      <c r="AC110">
        <v>440.42</v>
      </c>
      <c r="AD110">
        <v>0.54870379999999996</v>
      </c>
      <c r="AE110">
        <v>17.243649999999999</v>
      </c>
      <c r="AF110">
        <v>36.611539999999998</v>
      </c>
      <c r="AG110">
        <v>11146.57</v>
      </c>
      <c r="AH110">
        <v>0.54718180000000005</v>
      </c>
      <c r="AI110">
        <v>17.263940000000002</v>
      </c>
      <c r="AJ110">
        <v>117.2195</v>
      </c>
      <c r="AK110">
        <v>37165.040000000001</v>
      </c>
      <c r="AL110">
        <v>0.54558779999999996</v>
      </c>
      <c r="AM110">
        <v>17.716370000000001</v>
      </c>
      <c r="AN110">
        <v>101.0127</v>
      </c>
      <c r="AO110">
        <v>32988.080000000002</v>
      </c>
      <c r="AP110">
        <v>0.5437727</v>
      </c>
      <c r="AQ110">
        <v>17.79449</v>
      </c>
      <c r="AR110">
        <v>35.249279999999999</v>
      </c>
      <c r="AS110">
        <v>11766.85</v>
      </c>
      <c r="AT110">
        <v>0.54154369999999996</v>
      </c>
      <c r="AU110">
        <v>17.571280000000002</v>
      </c>
      <c r="AV110">
        <v>6.606122</v>
      </c>
      <c r="AW110">
        <v>2240.2109999999998</v>
      </c>
      <c r="AX110">
        <v>0.53873559999999998</v>
      </c>
      <c r="AY110">
        <v>17.127469999999999</v>
      </c>
      <c r="AZ110">
        <v>0.86318379999999995</v>
      </c>
      <c r="BA110">
        <v>294.91329999999999</v>
      </c>
      <c r="BB110">
        <v>0.5353175</v>
      </c>
      <c r="BC110">
        <v>16.85671</v>
      </c>
      <c r="BD110">
        <v>0.13824069999999999</v>
      </c>
      <c r="BE110">
        <v>46.516739999999999</v>
      </c>
      <c r="BF110">
        <v>0.53131039999999996</v>
      </c>
      <c r="BG110">
        <v>16.7254</v>
      </c>
      <c r="BH110">
        <v>6.7231509999999994E-2</v>
      </c>
      <c r="BI110">
        <v>22.05396</v>
      </c>
      <c r="BJ110">
        <v>0.5268621</v>
      </c>
      <c r="BK110">
        <v>17.00367</v>
      </c>
      <c r="BL110">
        <v>6.4558530000000003E-2</v>
      </c>
      <c r="BM110">
        <v>21.115580000000001</v>
      </c>
      <c r="BN110">
        <v>0.52203080000000002</v>
      </c>
      <c r="BO110">
        <v>17.564119999999999</v>
      </c>
      <c r="BP110">
        <v>6.9761279999999995E-2</v>
      </c>
      <c r="BQ110">
        <v>22.943680000000001</v>
      </c>
      <c r="BR110">
        <v>0.51688239999999996</v>
      </c>
      <c r="BS110">
        <v>18.28575</v>
      </c>
      <c r="BT110" s="1">
        <v>7.1787030000000002E-2</v>
      </c>
      <c r="BU110">
        <v>23.80068</v>
      </c>
      <c r="BV110">
        <v>0.51168440000000004</v>
      </c>
      <c r="BW110">
        <v>18.853899999999999</v>
      </c>
      <c r="BX110" s="1">
        <v>6.898862E-2</v>
      </c>
      <c r="BY110">
        <v>23.043310000000002</v>
      </c>
      <c r="BZ110">
        <v>0.50640980000000002</v>
      </c>
      <c r="CA110">
        <v>19.002569999999999</v>
      </c>
      <c r="CB110" s="1">
        <v>6.3317310000000002E-2</v>
      </c>
      <c r="CC110">
        <v>21.290479999999999</v>
      </c>
      <c r="CD110">
        <v>0.50143409999999999</v>
      </c>
      <c r="CE110">
        <v>18.494160000000001</v>
      </c>
      <c r="CF110" s="1">
        <v>5.6795409999999998E-2</v>
      </c>
      <c r="CG110">
        <v>19.223870000000002</v>
      </c>
      <c r="CH110">
        <v>0.496365</v>
      </c>
      <c r="CI110">
        <v>17.9573</v>
      </c>
      <c r="CJ110" s="1">
        <v>5.0360370000000002E-2</v>
      </c>
      <c r="CK110">
        <v>17.1737</v>
      </c>
      <c r="CL110">
        <v>0.49111060000000001</v>
      </c>
      <c r="CM110">
        <v>17.628599999999999</v>
      </c>
      <c r="CN110" s="1">
        <v>4.4429580000000003E-2</v>
      </c>
      <c r="CO110">
        <v>15.265639999999999</v>
      </c>
      <c r="CP110">
        <v>0.48573319999999998</v>
      </c>
      <c r="CQ110">
        <v>17.630459999999999</v>
      </c>
      <c r="CR110" s="1">
        <v>3.9104269999999997E-2</v>
      </c>
      <c r="CS110">
        <v>13.53945</v>
      </c>
      <c r="CT110">
        <v>0.4802632</v>
      </c>
      <c r="CU110">
        <v>18.122579999999999</v>
      </c>
      <c r="CV110" s="1">
        <v>3.4427979999999997E-2</v>
      </c>
      <c r="CW110">
        <v>12.009679999999999</v>
      </c>
      <c r="CX110">
        <v>0.4747092</v>
      </c>
      <c r="CY110">
        <v>18.872669999999999</v>
      </c>
      <c r="CZ110" s="1">
        <v>3.0381289999999998E-2</v>
      </c>
      <c r="DA110">
        <v>10.678190000000001</v>
      </c>
      <c r="DB110">
        <v>0.46897879999999997</v>
      </c>
      <c r="DC110">
        <v>19.31597</v>
      </c>
      <c r="DD110" s="1">
        <v>2.685158E-2</v>
      </c>
      <c r="DE110">
        <v>9.5120450000000005</v>
      </c>
      <c r="DF110">
        <v>0.4629354</v>
      </c>
      <c r="DG110">
        <v>19.27336</v>
      </c>
      <c r="DH110" s="1">
        <v>2.3638050000000001E-2</v>
      </c>
      <c r="DI110">
        <v>8.4466009999999994</v>
      </c>
      <c r="DJ110">
        <v>0.45685419999999999</v>
      </c>
      <c r="DK110">
        <v>18.61505</v>
      </c>
      <c r="DL110" s="1">
        <v>2.0712680000000001E-2</v>
      </c>
      <c r="DM110">
        <v>7.4661999999999997</v>
      </c>
      <c r="DN110">
        <v>0.45237070000000001</v>
      </c>
      <c r="DO110">
        <v>17.97184</v>
      </c>
      <c r="DP110" s="1">
        <v>1.813205E-2</v>
      </c>
      <c r="DQ110">
        <v>6.5778540000000003</v>
      </c>
      <c r="DR110">
        <v>0.44795269999999998</v>
      </c>
      <c r="DS110">
        <v>17.46463</v>
      </c>
      <c r="DT110" s="1">
        <v>1.583416E-2</v>
      </c>
      <c r="DU110">
        <v>5.7823589999999996</v>
      </c>
      <c r="DV110">
        <v>0.44353320000000002</v>
      </c>
      <c r="DW110">
        <v>17.253309999999999</v>
      </c>
      <c r="DX110" s="1">
        <v>1.3819639999999999E-2</v>
      </c>
      <c r="DY110">
        <v>5.079739</v>
      </c>
      <c r="DZ110">
        <v>0.43934450000000003</v>
      </c>
      <c r="EA110">
        <v>17.61862</v>
      </c>
      <c r="EB110" s="1">
        <v>1.2044940000000001E-2</v>
      </c>
      <c r="EC110">
        <v>4.4530690000000002</v>
      </c>
      <c r="ED110">
        <v>0.43540190000000001</v>
      </c>
      <c r="EE110">
        <v>18.34759</v>
      </c>
      <c r="EF110" s="1">
        <v>1.048776E-2</v>
      </c>
      <c r="EG110">
        <v>3.8961540000000001</v>
      </c>
      <c r="EH110">
        <v>0.43125459999999999</v>
      </c>
      <c r="EI110">
        <v>19.227070000000001</v>
      </c>
      <c r="EJ110" s="1">
        <v>9.1372080000000008E-3</v>
      </c>
      <c r="EK110">
        <v>3.4114390000000001</v>
      </c>
      <c r="EL110">
        <v>0.4271123</v>
      </c>
      <c r="EM110">
        <v>19.743760000000002</v>
      </c>
      <c r="EN110" s="1">
        <v>7.9663970000000001E-3</v>
      </c>
      <c r="EO110">
        <v>2.9891700000000001</v>
      </c>
      <c r="EP110">
        <v>0.42380499999999999</v>
      </c>
      <c r="EQ110">
        <v>19.460450000000002</v>
      </c>
      <c r="ER110" s="1">
        <v>6.9540679999999999E-3</v>
      </c>
      <c r="ES110">
        <v>2.6190440000000001</v>
      </c>
      <c r="ET110">
        <v>0.42130279999999998</v>
      </c>
      <c r="EU110">
        <v>18.666530000000002</v>
      </c>
      <c r="EV110" s="1">
        <v>6.0619180000000003E-3</v>
      </c>
      <c r="EW110">
        <v>2.2898849999999999</v>
      </c>
      <c r="EX110">
        <v>0.41928349999999998</v>
      </c>
      <c r="EY110">
        <v>18.049900000000001</v>
      </c>
      <c r="EZ110" s="1">
        <v>5.2715430000000001E-3</v>
      </c>
      <c r="FA110">
        <v>1.9949539999999999</v>
      </c>
      <c r="FB110">
        <v>0.41783789999999998</v>
      </c>
      <c r="FC110">
        <v>18.042380000000001</v>
      </c>
      <c r="FD110" s="1">
        <v>4.5627829999999999E-3</v>
      </c>
      <c r="FE110">
        <v>1.727398</v>
      </c>
      <c r="FF110">
        <v>0.41694340000000002</v>
      </c>
      <c r="FG110">
        <v>19.20834</v>
      </c>
      <c r="FH110" s="1">
        <v>3.8811449999999999E-3</v>
      </c>
      <c r="FI110">
        <v>1.468683</v>
      </c>
      <c r="FJ110">
        <v>0.4164137</v>
      </c>
      <c r="FK110">
        <v>20.255310000000001</v>
      </c>
      <c r="FL110" s="1">
        <v>3.155517E-3</v>
      </c>
      <c r="FM110">
        <v>1.19343</v>
      </c>
      <c r="FN110">
        <v>0.41617470000000001</v>
      </c>
      <c r="FO110">
        <v>20.807559999999999</v>
      </c>
      <c r="FP110" s="1">
        <v>2.3954359999999999E-3</v>
      </c>
      <c r="FQ110">
        <v>0.90510869999999999</v>
      </c>
      <c r="FR110">
        <v>0.4160063</v>
      </c>
      <c r="FS110">
        <v>20.67924</v>
      </c>
      <c r="FT110" s="1">
        <v>1.707816E-3</v>
      </c>
      <c r="FU110">
        <v>0.64411419999999997</v>
      </c>
      <c r="FV110">
        <v>0.41592430000000002</v>
      </c>
      <c r="FW110">
        <v>20.24652</v>
      </c>
      <c r="FX110" s="1">
        <v>1.187455E-3</v>
      </c>
      <c r="FY110">
        <v>0.44641960000000003</v>
      </c>
      <c r="FZ110">
        <v>0.41586830000000002</v>
      </c>
      <c r="GA110">
        <v>19.709430000000001</v>
      </c>
      <c r="GB110" s="1">
        <v>8.4806770000000001E-4</v>
      </c>
      <c r="GC110">
        <v>0.31738070000000002</v>
      </c>
      <c r="GD110">
        <v>0.41584399999999999</v>
      </c>
      <c r="GE110">
        <v>19.220140000000001</v>
      </c>
      <c r="GF110" s="1">
        <v>6.4645570000000001E-4</v>
      </c>
      <c r="GG110">
        <v>0.2406615</v>
      </c>
      <c r="GH110">
        <v>0.41583360000000003</v>
      </c>
      <c r="GI110">
        <v>18.995570000000001</v>
      </c>
      <c r="GJ110" s="1">
        <v>5.3026389999999998E-4</v>
      </c>
      <c r="GK110">
        <v>0.1963714</v>
      </c>
      <c r="GL110">
        <v>0.41582279999999999</v>
      </c>
      <c r="GM110">
        <v>19.812010000000001</v>
      </c>
      <c r="GN110" s="1">
        <v>4.6115119999999999E-4</v>
      </c>
      <c r="GO110">
        <v>0.16996069999999999</v>
      </c>
      <c r="GP110">
        <v>0.41581649999999998</v>
      </c>
      <c r="GQ110">
        <v>20.80152</v>
      </c>
      <c r="GR110" s="1">
        <v>4.166757E-4</v>
      </c>
      <c r="GS110">
        <v>0.15291679999999999</v>
      </c>
      <c r="GT110">
        <v>0.41581649999999998</v>
      </c>
      <c r="GU110">
        <v>21.51848</v>
      </c>
      <c r="GV110" s="1">
        <v>3.8502810000000002E-4</v>
      </c>
      <c r="GW110">
        <v>0.14074639999999999</v>
      </c>
      <c r="GX110">
        <v>0.41581020000000002</v>
      </c>
      <c r="GY110">
        <v>21.719609999999999</v>
      </c>
      <c r="GZ110" s="1">
        <v>3.6029010000000002E-4</v>
      </c>
      <c r="HA110">
        <v>0.13124350000000001</v>
      </c>
      <c r="HB110">
        <v>0.41582190000000002</v>
      </c>
      <c r="HC110">
        <v>21.177160000000001</v>
      </c>
      <c r="HD110" s="1">
        <v>3.3940510000000001E-4</v>
      </c>
      <c r="HE110">
        <v>0.1232815</v>
      </c>
      <c r="HF110">
        <v>0.4158154</v>
      </c>
      <c r="HG110">
        <v>20.187249999999999</v>
      </c>
      <c r="HH110" s="1">
        <v>3.2094719999999999E-4</v>
      </c>
      <c r="HI110">
        <v>0.11628090000000001</v>
      </c>
      <c r="HJ110">
        <v>0.41581760000000001</v>
      </c>
      <c r="HK110">
        <v>19.388210000000001</v>
      </c>
      <c r="HL110" s="1">
        <v>3.0412339999999998E-4</v>
      </c>
      <c r="HM110">
        <v>0.1099439</v>
      </c>
      <c r="HN110">
        <v>0.41581050000000003</v>
      </c>
      <c r="HO110">
        <v>19.068750000000001</v>
      </c>
      <c r="HP110" s="1">
        <v>2.885171E-4</v>
      </c>
      <c r="HQ110">
        <v>0.10411860000000001</v>
      </c>
      <c r="HR110">
        <v>0.41580990000000001</v>
      </c>
      <c r="HS110">
        <v>19.83708</v>
      </c>
      <c r="HT110" s="1">
        <v>2.740218E-4</v>
      </c>
      <c r="HU110">
        <v>9.8741629999999997E-2</v>
      </c>
      <c r="HV110">
        <v>0.41582530000000001</v>
      </c>
      <c r="HW110">
        <v>20.940989999999999</v>
      </c>
      <c r="HX110" s="1">
        <v>2.6054179999999999E-4</v>
      </c>
      <c r="HY110">
        <v>9.3768340000000006E-2</v>
      </c>
      <c r="HZ110">
        <v>0.4158096</v>
      </c>
      <c r="IA110">
        <v>21.82666</v>
      </c>
      <c r="IB110" s="1">
        <v>2.479518E-4</v>
      </c>
      <c r="IC110">
        <v>8.9156170000000007E-2</v>
      </c>
      <c r="ID110">
        <v>0.41582380000000002</v>
      </c>
      <c r="IE110">
        <v>22.182659999999998</v>
      </c>
      <c r="IF110" s="1">
        <v>2.3619259999999999E-4</v>
      </c>
      <c r="IG110">
        <v>8.4861290000000006E-2</v>
      </c>
      <c r="IH110">
        <v>0.41582000000000002</v>
      </c>
      <c r="II110">
        <v>21.636510000000001</v>
      </c>
      <c r="IJ110" s="1">
        <v>2.250985E-4</v>
      </c>
      <c r="IK110">
        <v>8.0830319999999997E-2</v>
      </c>
      <c r="IL110">
        <v>0.41582469999999999</v>
      </c>
      <c r="IM110">
        <v>20.659330000000001</v>
      </c>
      <c r="IN110" s="1">
        <v>2.1458790000000001E-4</v>
      </c>
      <c r="IO110">
        <v>7.7023770000000005E-2</v>
      </c>
      <c r="IP110">
        <v>0.4158152</v>
      </c>
      <c r="IQ110">
        <v>19.741810000000001</v>
      </c>
      <c r="IR110" s="1">
        <v>2.046549E-4</v>
      </c>
      <c r="IS110">
        <v>7.3441999999999993E-2</v>
      </c>
      <c r="IT110">
        <v>0.41581950000000001</v>
      </c>
      <c r="IU110">
        <v>19.20026</v>
      </c>
      <c r="IV110" s="1">
        <v>1.9537560000000001E-4</v>
      </c>
      <c r="IW110">
        <v>7.0092360000000006E-2</v>
      </c>
      <c r="IX110">
        <v>0.41582219999999998</v>
      </c>
      <c r="IY110">
        <v>19.565339999999999</v>
      </c>
      <c r="IZ110" s="1">
        <v>1.8668269999999999E-4</v>
      </c>
      <c r="JA110">
        <v>6.6960829999999999E-2</v>
      </c>
      <c r="JB110">
        <v>0.41582330000000001</v>
      </c>
      <c r="JC110">
        <v>19.94781</v>
      </c>
      <c r="JD110" s="1">
        <v>1.784593E-4</v>
      </c>
      <c r="JE110">
        <v>6.4005519999999996E-2</v>
      </c>
      <c r="JF110">
        <v>0.41582380000000002</v>
      </c>
      <c r="JG110">
        <v>20.405719999999999</v>
      </c>
      <c r="JH110" s="1">
        <v>1.7068460000000001E-4</v>
      </c>
      <c r="JI110">
        <v>6.1210689999999998E-2</v>
      </c>
      <c r="JJ110">
        <v>0.41581069999999998</v>
      </c>
      <c r="JK110">
        <v>20.31109</v>
      </c>
      <c r="JL110" s="1">
        <v>1.633424E-4</v>
      </c>
      <c r="JM110">
        <v>5.8576650000000001E-2</v>
      </c>
      <c r="JN110">
        <v>0.41581960000000001</v>
      </c>
      <c r="JO110">
        <v>19.95309</v>
      </c>
      <c r="JP110" s="1">
        <v>1.5640679999999999E-4</v>
      </c>
      <c r="JQ110">
        <v>5.608966E-2</v>
      </c>
      <c r="JR110">
        <v>0.4158116</v>
      </c>
      <c r="JS110">
        <v>19.640129999999999</v>
      </c>
      <c r="JT110" s="1">
        <v>1.498653E-4</v>
      </c>
      <c r="JU110">
        <v>5.3743779999999998E-2</v>
      </c>
      <c r="JV110">
        <v>0.41580909999999999</v>
      </c>
      <c r="JW110">
        <v>19.307400000000001</v>
      </c>
      <c r="JX110" s="1">
        <v>1.436807E-4</v>
      </c>
      <c r="JY110">
        <v>5.1523550000000001E-2</v>
      </c>
      <c r="JZ110">
        <v>0.41580610000000001</v>
      </c>
      <c r="KA110">
        <v>18.998660000000001</v>
      </c>
      <c r="KB110" s="1">
        <v>1.37813E-4</v>
      </c>
      <c r="KC110">
        <v>4.9413789999999999E-2</v>
      </c>
      <c r="KD110">
        <v>0.41581269999999998</v>
      </c>
      <c r="KE110">
        <v>19.384519999999998</v>
      </c>
      <c r="KF110" s="1">
        <v>1.322106E-4</v>
      </c>
      <c r="KG110">
        <v>4.7404000000000002E-2</v>
      </c>
      <c r="KH110">
        <v>0.41580620000000001</v>
      </c>
      <c r="KI110">
        <v>19.793510000000001</v>
      </c>
      <c r="KJ110" s="1">
        <v>1.268997E-4</v>
      </c>
      <c r="KK110">
        <v>4.5501010000000001E-2</v>
      </c>
      <c r="KL110">
        <v>0.41581030000000002</v>
      </c>
      <c r="KM110">
        <v>20.22316</v>
      </c>
      <c r="KN110" s="1">
        <v>1.2188389999999999E-4</v>
      </c>
      <c r="KO110">
        <v>4.3702890000000001E-2</v>
      </c>
      <c r="KP110">
        <v>0.41580460000000002</v>
      </c>
      <c r="KQ110">
        <v>20.466349999999998</v>
      </c>
      <c r="KR110" s="1">
        <v>1.171195E-4</v>
      </c>
      <c r="KS110">
        <v>4.1994940000000001E-2</v>
      </c>
      <c r="KT110">
        <v>0.41577259999999999</v>
      </c>
      <c r="KU110">
        <v>20.290410000000001</v>
      </c>
      <c r="KV110" s="1">
        <v>1.1258189999999999E-4</v>
      </c>
      <c r="KW110">
        <v>4.0371339999999999E-2</v>
      </c>
      <c r="KX110">
        <v>0.41571340000000001</v>
      </c>
      <c r="KY110">
        <v>19.821919999999999</v>
      </c>
      <c r="KZ110" s="1">
        <v>1.082536E-4</v>
      </c>
      <c r="LA110">
        <v>3.8823240000000002E-2</v>
      </c>
      <c r="LB110">
        <v>0.4156359</v>
      </c>
      <c r="LC110">
        <v>19.35305</v>
      </c>
      <c r="LD110" s="1">
        <v>1.041171E-4</v>
      </c>
      <c r="LE110">
        <v>3.7347159999999997E-2</v>
      </c>
      <c r="LF110">
        <v>0.41553020000000002</v>
      </c>
      <c r="LG110">
        <v>19.197590000000002</v>
      </c>
      <c r="LH110" s="1">
        <v>1.002348E-4</v>
      </c>
      <c r="LI110">
        <v>3.5960159999999998E-2</v>
      </c>
      <c r="LJ110">
        <v>0.41541820000000002</v>
      </c>
      <c r="LK110">
        <v>20.07518</v>
      </c>
      <c r="LL110" s="1">
        <v>9.6876470000000005E-5</v>
      </c>
      <c r="LM110">
        <v>3.476042E-2</v>
      </c>
      <c r="LN110">
        <v>0.4152884</v>
      </c>
      <c r="LO110">
        <v>20.902059999999999</v>
      </c>
      <c r="LP110" s="1">
        <v>9.450262E-5</v>
      </c>
      <c r="LQ110">
        <v>3.3906909999999998E-2</v>
      </c>
      <c r="LR110">
        <v>0.4151685</v>
      </c>
      <c r="LS110">
        <v>21.489429999999999</v>
      </c>
      <c r="LT110" s="1">
        <v>9.3065839999999995E-5</v>
      </c>
      <c r="LU110">
        <v>3.339425E-2</v>
      </c>
      <c r="LV110">
        <v>0.41503440000000003</v>
      </c>
      <c r="LW110">
        <v>21.949159999999999</v>
      </c>
      <c r="LX110" s="1">
        <v>9.1882470000000005E-5</v>
      </c>
      <c r="LY110">
        <v>3.2981429999999999E-2</v>
      </c>
      <c r="LZ110">
        <v>0.41493180000000002</v>
      </c>
      <c r="MA110">
        <v>21.867000000000001</v>
      </c>
      <c r="MB110" s="1">
        <v>9.0317429999999999E-5</v>
      </c>
      <c r="MC110">
        <v>3.243364E-2</v>
      </c>
      <c r="MD110">
        <v>0.41484539999999998</v>
      </c>
      <c r="ME110">
        <v>21.080680000000001</v>
      </c>
      <c r="MF110" s="1">
        <v>8.8200990000000004E-5</v>
      </c>
      <c r="MG110">
        <v>3.1682429999999998E-2</v>
      </c>
      <c r="MH110">
        <v>0.41478690000000001</v>
      </c>
      <c r="MI110">
        <v>20.119520000000001</v>
      </c>
      <c r="MJ110" s="1">
        <v>8.5638169999999994E-5</v>
      </c>
      <c r="MK110">
        <v>3.0770490000000001E-2</v>
      </c>
      <c r="ML110">
        <v>0.41474830000000001</v>
      </c>
      <c r="MM110">
        <v>19.83942</v>
      </c>
      <c r="MN110" s="1">
        <v>8.2799530000000001E-5</v>
      </c>
      <c r="MO110">
        <v>2.9756939999999999E-2</v>
      </c>
      <c r="MP110">
        <v>0.41472490000000001</v>
      </c>
      <c r="MQ110">
        <v>20.951540000000001</v>
      </c>
      <c r="MR110" s="1">
        <v>7.9635869999999999E-5</v>
      </c>
      <c r="MS110">
        <v>2.8626559999999999E-2</v>
      </c>
      <c r="MT110">
        <v>0.41469640000000002</v>
      </c>
      <c r="MU110">
        <v>22.301770000000001</v>
      </c>
      <c r="MV110" s="1">
        <v>7.5906529999999998E-5</v>
      </c>
      <c r="MW110">
        <v>2.7290720000000001E-2</v>
      </c>
      <c r="MX110">
        <v>0.41468899999999997</v>
      </c>
      <c r="MY110">
        <v>23.170660000000002</v>
      </c>
      <c r="MZ110" s="1">
        <v>7.1635669999999994E-5</v>
      </c>
      <c r="NA110">
        <v>2.576109E-2</v>
      </c>
      <c r="NB110">
        <v>0.41464899999999999</v>
      </c>
      <c r="NC110">
        <v>23.47072</v>
      </c>
      <c r="ND110" s="1">
        <v>6.7358919999999998E-5</v>
      </c>
      <c r="NE110">
        <v>2.4223350000000001E-2</v>
      </c>
      <c r="NF110">
        <v>0.4145836</v>
      </c>
      <c r="NG110">
        <v>23.088539999999998</v>
      </c>
      <c r="NH110" s="1">
        <v>6.3587800000000001E-5</v>
      </c>
      <c r="NI110">
        <v>2.286554E-2</v>
      </c>
      <c r="NJ110">
        <v>0.41445939999999998</v>
      </c>
      <c r="NK110">
        <v>22.455100000000002</v>
      </c>
      <c r="NL110" s="1">
        <v>6.0448310000000003E-5</v>
      </c>
      <c r="NM110">
        <v>2.1736350000000002E-2</v>
      </c>
      <c r="NN110">
        <v>0.41430080000000002</v>
      </c>
      <c r="NO110">
        <v>21.816269999999999</v>
      </c>
      <c r="NP110" s="1">
        <v>5.7815259999999999E-5</v>
      </c>
      <c r="NQ110">
        <v>2.079191E-2</v>
      </c>
      <c r="NR110">
        <v>0.41409990000000002</v>
      </c>
      <c r="NS110">
        <v>21.238859999999999</v>
      </c>
      <c r="NT110" s="1">
        <v>5.558214E-5</v>
      </c>
      <c r="NU110">
        <v>1.9993420000000001E-2</v>
      </c>
      <c r="NV110">
        <v>0.41385519999999998</v>
      </c>
      <c r="NW110">
        <v>21.104669999999999</v>
      </c>
      <c r="NX110" s="1">
        <v>5.3950489999999997E-5</v>
      </c>
      <c r="NY110">
        <v>1.9408120000000001E-2</v>
      </c>
      <c r="NZ110">
        <v>0.41355059999999999</v>
      </c>
      <c r="OA110">
        <v>21.633369999999999</v>
      </c>
      <c r="OB110" s="1">
        <v>5.3346700000000002E-5</v>
      </c>
      <c r="OC110">
        <v>1.9192850000000001E-2</v>
      </c>
      <c r="OD110">
        <v>0.41323199999999999</v>
      </c>
      <c r="OE110">
        <v>21.971779999999999</v>
      </c>
      <c r="OF110" s="1">
        <v>5.3744640000000003E-5</v>
      </c>
      <c r="OG110">
        <v>1.9339410000000001E-2</v>
      </c>
      <c r="OH110">
        <v>0.4129331</v>
      </c>
      <c r="OI110">
        <v>22.06373</v>
      </c>
      <c r="OJ110" s="1">
        <v>5.4418050000000003E-5</v>
      </c>
      <c r="OK110">
        <v>1.959296E-2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1.413227</v>
      </c>
      <c r="G111">
        <v>19.171060000000001</v>
      </c>
      <c r="H111">
        <v>0</v>
      </c>
      <c r="I111">
        <v>0</v>
      </c>
      <c r="J111">
        <v>1.4163319999999999</v>
      </c>
      <c r="K111">
        <v>19.011410000000001</v>
      </c>
      <c r="L111">
        <v>4.620507E-38</v>
      </c>
      <c r="M111" s="1">
        <v>1.1310330000000001E-35</v>
      </c>
      <c r="N111">
        <v>1.4177930000000001</v>
      </c>
      <c r="O111">
        <v>18.712299999999999</v>
      </c>
      <c r="P111" s="1">
        <v>1.365661E-24</v>
      </c>
      <c r="Q111" s="1">
        <v>2.919222E-22</v>
      </c>
      <c r="R111">
        <v>1.4184760000000001</v>
      </c>
      <c r="S111">
        <v>18.017659999999999</v>
      </c>
      <c r="T111" s="1">
        <v>7.0081770000000002E-13</v>
      </c>
      <c r="U111" s="1">
        <v>1.2876180000000001E-10</v>
      </c>
      <c r="V111">
        <v>1.419143</v>
      </c>
      <c r="W111">
        <v>17.553789999999999</v>
      </c>
      <c r="X111" s="1">
        <v>9.0804429999999999E-4</v>
      </c>
      <c r="Y111" s="1">
        <v>0.1590551</v>
      </c>
      <c r="Z111">
        <v>1.419786</v>
      </c>
      <c r="AA111">
        <v>17.291530000000002</v>
      </c>
      <c r="AB111" s="1">
        <v>1.136476</v>
      </c>
      <c r="AC111">
        <v>232.77850000000001</v>
      </c>
      <c r="AD111">
        <v>1.4204060000000001</v>
      </c>
      <c r="AE111">
        <v>17.256799999999998</v>
      </c>
      <c r="AF111">
        <v>31.68524</v>
      </c>
      <c r="AG111">
        <v>7102.84</v>
      </c>
      <c r="AH111">
        <v>1.4210799999999999</v>
      </c>
      <c r="AI111">
        <v>17.284520000000001</v>
      </c>
      <c r="AJ111">
        <v>112.9789</v>
      </c>
      <c r="AK111">
        <v>27035.88</v>
      </c>
      <c r="AL111">
        <v>1.4216200000000001</v>
      </c>
      <c r="AM111">
        <v>17.749269999999999</v>
      </c>
      <c r="AN111">
        <v>105.5001</v>
      </c>
      <c r="AO111">
        <v>26529.78</v>
      </c>
      <c r="AP111">
        <v>1.422048</v>
      </c>
      <c r="AQ111">
        <v>17.835930000000001</v>
      </c>
      <c r="AR111">
        <v>39.116999999999997</v>
      </c>
      <c r="AS111">
        <v>10223.66</v>
      </c>
      <c r="AT111">
        <v>1.422191</v>
      </c>
      <c r="AU111">
        <v>17.644670000000001</v>
      </c>
      <c r="AV111">
        <v>7.6588459999999996</v>
      </c>
      <c r="AW111">
        <v>2060.9059999999999</v>
      </c>
      <c r="AX111">
        <v>1.422258</v>
      </c>
      <c r="AY111">
        <v>17.18458</v>
      </c>
      <c r="AZ111">
        <v>1.02102</v>
      </c>
      <c r="BA111">
        <v>279.12900000000002</v>
      </c>
      <c r="BB111">
        <v>1.422428</v>
      </c>
      <c r="BC111">
        <v>16.897349999999999</v>
      </c>
      <c r="BD111">
        <v>0.15506590000000001</v>
      </c>
      <c r="BE111">
        <v>41.34422</v>
      </c>
      <c r="BF111">
        <v>1.4229620000000001</v>
      </c>
      <c r="BG111">
        <v>16.753699999999998</v>
      </c>
      <c r="BH111">
        <v>6.8697270000000005E-2</v>
      </c>
      <c r="BI111">
        <v>17.31465</v>
      </c>
      <c r="BJ111">
        <v>1.4240280000000001</v>
      </c>
      <c r="BK111">
        <v>17.023569999999999</v>
      </c>
      <c r="BL111">
        <v>6.4283709999999994E-2</v>
      </c>
      <c r="BM111">
        <v>15.97429</v>
      </c>
      <c r="BN111">
        <v>1.425511</v>
      </c>
      <c r="BO111">
        <v>17.589569999999998</v>
      </c>
      <c r="BP111">
        <v>6.9398570000000007E-2</v>
      </c>
      <c r="BQ111">
        <v>17.296849999999999</v>
      </c>
      <c r="BR111">
        <v>1.4271830000000001</v>
      </c>
      <c r="BS111">
        <v>18.321940000000001</v>
      </c>
      <c r="BT111" s="1">
        <v>7.1791339999999995E-2</v>
      </c>
      <c r="BU111">
        <v>18.03274</v>
      </c>
      <c r="BV111">
        <v>1.4313720000000001</v>
      </c>
      <c r="BW111">
        <v>18.912109999999998</v>
      </c>
      <c r="BX111" s="1">
        <v>6.9313399999999997E-2</v>
      </c>
      <c r="BY111">
        <v>17.520859999999999</v>
      </c>
      <c r="BZ111">
        <v>1.4371130000000001</v>
      </c>
      <c r="CA111">
        <v>19.07535</v>
      </c>
      <c r="CB111" s="1">
        <v>6.3787319999999995E-2</v>
      </c>
      <c r="CC111">
        <v>16.20025</v>
      </c>
      <c r="CD111">
        <v>1.438601</v>
      </c>
      <c r="CE111">
        <v>18.565000000000001</v>
      </c>
      <c r="CF111" s="1">
        <v>5.7284420000000003E-2</v>
      </c>
      <c r="CG111">
        <v>14.619529999999999</v>
      </c>
      <c r="CH111">
        <v>1.4351689999999999</v>
      </c>
      <c r="CI111">
        <v>18.015910000000002</v>
      </c>
      <c r="CJ111" s="1">
        <v>5.0827039999999997E-2</v>
      </c>
      <c r="CK111">
        <v>13.05011</v>
      </c>
      <c r="CL111">
        <v>1.4316679999999999</v>
      </c>
      <c r="CM111">
        <v>17.66151</v>
      </c>
      <c r="CN111" s="1">
        <v>4.4857229999999998E-2</v>
      </c>
      <c r="CO111">
        <v>11.585000000000001</v>
      </c>
      <c r="CP111">
        <v>1.4281699999999999</v>
      </c>
      <c r="CQ111">
        <v>17.646100000000001</v>
      </c>
      <c r="CR111" s="1">
        <v>3.9486550000000002E-2</v>
      </c>
      <c r="CS111">
        <v>10.257020000000001</v>
      </c>
      <c r="CT111">
        <v>1.4254150000000001</v>
      </c>
      <c r="CU111">
        <v>18.146920000000001</v>
      </c>
      <c r="CV111" s="1">
        <v>3.4765020000000001E-2</v>
      </c>
      <c r="CW111">
        <v>9.0770060000000008</v>
      </c>
      <c r="CX111">
        <v>1.42327</v>
      </c>
      <c r="CY111">
        <v>18.901979999999998</v>
      </c>
      <c r="CZ111" s="1">
        <v>3.067253E-2</v>
      </c>
      <c r="DA111">
        <v>8.0464289999999998</v>
      </c>
      <c r="DB111">
        <v>1.420722</v>
      </c>
      <c r="DC111">
        <v>19.368310000000001</v>
      </c>
      <c r="DD111">
        <v>2.7111400000000001E-2</v>
      </c>
      <c r="DE111">
        <v>7.1482520000000003</v>
      </c>
      <c r="DF111">
        <v>1.4166719999999999</v>
      </c>
      <c r="DG111">
        <v>19.36074</v>
      </c>
      <c r="DH111" s="1">
        <v>2.387705E-2</v>
      </c>
      <c r="DI111">
        <v>6.334822</v>
      </c>
      <c r="DJ111">
        <v>1.4125259999999999</v>
      </c>
      <c r="DK111">
        <v>18.711770000000001</v>
      </c>
      <c r="DL111" s="1">
        <v>2.093066E-2</v>
      </c>
      <c r="DM111">
        <v>5.5874309999999996</v>
      </c>
      <c r="DN111">
        <v>1.407184</v>
      </c>
      <c r="DO111">
        <v>18.058209999999999</v>
      </c>
      <c r="DP111" s="1">
        <v>1.833042E-2</v>
      </c>
      <c r="DQ111">
        <v>4.9210219999999998</v>
      </c>
      <c r="DR111">
        <v>1.3990400000000001</v>
      </c>
      <c r="DS111">
        <v>17.521350000000002</v>
      </c>
      <c r="DT111" s="1">
        <v>1.6009990000000002E-2</v>
      </c>
      <c r="DU111">
        <v>4.32958</v>
      </c>
      <c r="DV111">
        <v>1.3915869999999999</v>
      </c>
      <c r="DW111">
        <v>17.275379999999998</v>
      </c>
      <c r="DX111" s="1">
        <v>1.397637E-2</v>
      </c>
      <c r="DY111">
        <v>3.8059639999999999</v>
      </c>
      <c r="DZ111">
        <v>1.3864970000000001</v>
      </c>
      <c r="EA111">
        <v>17.633109999999999</v>
      </c>
      <c r="EB111" s="1">
        <v>1.218587E-2</v>
      </c>
      <c r="EC111">
        <v>3.3365459999999998</v>
      </c>
      <c r="ED111">
        <v>1.3837140000000001</v>
      </c>
      <c r="EE111">
        <v>18.351089999999999</v>
      </c>
      <c r="EF111" s="1">
        <v>1.061192E-2</v>
      </c>
      <c r="EG111">
        <v>2.916633</v>
      </c>
      <c r="EH111">
        <v>1.381259</v>
      </c>
      <c r="EI111">
        <v>19.243030000000001</v>
      </c>
      <c r="EJ111" s="1">
        <v>9.2451570000000004E-3</v>
      </c>
      <c r="EK111">
        <v>2.5500769999999999</v>
      </c>
      <c r="EL111">
        <v>1.3791089999999999</v>
      </c>
      <c r="EM111">
        <v>19.783809999999999</v>
      </c>
      <c r="EN111" s="1">
        <v>8.0607890000000005E-3</v>
      </c>
      <c r="EO111">
        <v>2.2310150000000002</v>
      </c>
      <c r="EP111">
        <v>1.376401</v>
      </c>
      <c r="EQ111">
        <v>19.53218</v>
      </c>
      <c r="ER111" s="1">
        <v>7.0360930000000002E-3</v>
      </c>
      <c r="ES111">
        <v>1.9525710000000001</v>
      </c>
      <c r="ET111">
        <v>1.369586</v>
      </c>
      <c r="EU111">
        <v>18.75751</v>
      </c>
      <c r="EV111" s="1">
        <v>6.1351390000000004E-3</v>
      </c>
      <c r="EW111">
        <v>1.707781</v>
      </c>
      <c r="EX111">
        <v>1.3640350000000001</v>
      </c>
      <c r="EY111">
        <v>18.116510000000002</v>
      </c>
      <c r="EZ111" s="1">
        <v>5.3368069999999998E-3</v>
      </c>
      <c r="FA111">
        <v>1.4884850000000001</v>
      </c>
      <c r="FB111">
        <v>1.3604019999999999</v>
      </c>
      <c r="FC111">
        <v>18.072430000000001</v>
      </c>
      <c r="FD111" s="1">
        <v>4.622485E-3</v>
      </c>
      <c r="FE111">
        <v>1.289812</v>
      </c>
      <c r="FF111">
        <v>1.358476</v>
      </c>
      <c r="FG111">
        <v>19.212520000000001</v>
      </c>
      <c r="FH111" s="1">
        <v>3.9411100000000003E-3</v>
      </c>
      <c r="FI111">
        <v>1.0996999999999999</v>
      </c>
      <c r="FJ111">
        <v>1.357569</v>
      </c>
      <c r="FK111">
        <v>20.268709999999999</v>
      </c>
      <c r="FL111" s="1">
        <v>3.2201809999999999E-3</v>
      </c>
      <c r="FM111">
        <v>0.89933070000000004</v>
      </c>
      <c r="FN111">
        <v>1.357515</v>
      </c>
      <c r="FO111">
        <v>20.850349999999999</v>
      </c>
      <c r="FP111" s="1">
        <v>2.4599029999999998E-3</v>
      </c>
      <c r="FQ111">
        <v>0.68779040000000002</v>
      </c>
      <c r="FR111">
        <v>1.357478</v>
      </c>
      <c r="FS111">
        <v>20.759229999999999</v>
      </c>
      <c r="FT111" s="1">
        <v>1.7618340000000001E-3</v>
      </c>
      <c r="FU111">
        <v>0.4925736</v>
      </c>
      <c r="FV111">
        <v>1.357423</v>
      </c>
      <c r="FW111">
        <v>20.312999999999999</v>
      </c>
      <c r="FX111" s="1">
        <v>1.2255510000000001E-3</v>
      </c>
      <c r="FY111">
        <v>0.341669</v>
      </c>
      <c r="FZ111">
        <v>1.357437</v>
      </c>
      <c r="GA111">
        <v>19.764970000000002</v>
      </c>
      <c r="GB111" s="1">
        <v>8.7172349999999998E-4</v>
      </c>
      <c r="GC111">
        <v>0.241594</v>
      </c>
      <c r="GD111">
        <v>1.35748</v>
      </c>
      <c r="GE111">
        <v>19.275130000000001</v>
      </c>
      <c r="GF111" s="1">
        <v>6.602283E-4</v>
      </c>
      <c r="GG111">
        <v>0.18157789999999999</v>
      </c>
      <c r="GH111">
        <v>1.3574930000000001</v>
      </c>
      <c r="GI111">
        <v>19.049189999999999</v>
      </c>
      <c r="GJ111" s="1">
        <v>5.3828679999999996E-4</v>
      </c>
      <c r="GK111">
        <v>0.1469085</v>
      </c>
      <c r="GL111">
        <v>1.3575520000000001</v>
      </c>
      <c r="GM111">
        <v>19.845289999999999</v>
      </c>
      <c r="GN111" s="1">
        <v>4.6610590000000001E-4</v>
      </c>
      <c r="GO111">
        <v>0.1263716</v>
      </c>
      <c r="GP111">
        <v>1.357569</v>
      </c>
      <c r="GQ111">
        <v>20.822590000000002</v>
      </c>
      <c r="GR111" s="1">
        <v>4.2002949999999999E-4</v>
      </c>
      <c r="GS111">
        <v>0.1132682</v>
      </c>
      <c r="GT111">
        <v>1.3575429999999999</v>
      </c>
      <c r="GU111">
        <v>21.567440000000001</v>
      </c>
      <c r="GV111" s="1">
        <v>3.8753399999999998E-4</v>
      </c>
      <c r="GW111">
        <v>0.10402649999999999</v>
      </c>
      <c r="GX111">
        <v>1.357567</v>
      </c>
      <c r="GY111">
        <v>21.81813</v>
      </c>
      <c r="GZ111" s="1">
        <v>3.6231799999999998E-4</v>
      </c>
      <c r="HA111">
        <v>9.6882499999999996E-2</v>
      </c>
      <c r="HB111">
        <v>1.3575299999999999</v>
      </c>
      <c r="HC111">
        <v>21.286750000000001</v>
      </c>
      <c r="HD111" s="1">
        <v>3.4115419999999999E-4</v>
      </c>
      <c r="HE111">
        <v>9.0945650000000003E-2</v>
      </c>
      <c r="HF111">
        <v>1.3575569999999999</v>
      </c>
      <c r="HG111">
        <v>20.297830000000001</v>
      </c>
      <c r="HH111" s="1">
        <v>3.2251250000000001E-4</v>
      </c>
      <c r="HI111">
        <v>8.5745769999999999E-2</v>
      </c>
      <c r="HJ111">
        <v>1.357559</v>
      </c>
      <c r="HK111">
        <v>19.479970000000002</v>
      </c>
      <c r="HL111" s="1">
        <v>3.0555449999999999E-4</v>
      </c>
      <c r="HM111">
        <v>8.1053639999999996E-2</v>
      </c>
      <c r="HN111">
        <v>1.35754</v>
      </c>
      <c r="HO111">
        <v>19.118259999999999</v>
      </c>
      <c r="HP111" s="1">
        <v>2.8983809999999998E-4</v>
      </c>
      <c r="HQ111">
        <v>7.674541E-2</v>
      </c>
      <c r="HR111">
        <v>1.3575969999999999</v>
      </c>
      <c r="HS111">
        <v>19.85801</v>
      </c>
      <c r="HT111" s="1">
        <v>2.7524770000000002E-4</v>
      </c>
      <c r="HU111">
        <v>7.2771210000000003E-2</v>
      </c>
      <c r="HV111">
        <v>1.3575820000000001</v>
      </c>
      <c r="HW111">
        <v>20.950990000000001</v>
      </c>
      <c r="HX111" s="1">
        <v>2.6167570000000003E-4</v>
      </c>
      <c r="HY111">
        <v>6.9096519999999995E-2</v>
      </c>
      <c r="HZ111">
        <v>1.357529</v>
      </c>
      <c r="IA111">
        <v>21.863050000000001</v>
      </c>
      <c r="IB111" s="1">
        <v>2.4900589999999999E-4</v>
      </c>
      <c r="IC111">
        <v>6.5687380000000004E-2</v>
      </c>
      <c r="ID111">
        <v>1.357596</v>
      </c>
      <c r="IE111">
        <v>22.265339999999998</v>
      </c>
      <c r="IF111" s="1">
        <v>2.3718099999999999E-4</v>
      </c>
      <c r="IG111">
        <v>6.2517729999999994E-2</v>
      </c>
      <c r="IH111">
        <v>1.3575889999999999</v>
      </c>
      <c r="II111">
        <v>21.74296</v>
      </c>
      <c r="IJ111" s="1">
        <v>2.2602930000000001E-4</v>
      </c>
      <c r="IK111">
        <v>5.9543869999999999E-2</v>
      </c>
      <c r="IL111">
        <v>1.3575969999999999</v>
      </c>
      <c r="IM111">
        <v>20.768049999999999</v>
      </c>
      <c r="IN111" s="1">
        <v>2.1546649999999999E-4</v>
      </c>
      <c r="IO111">
        <v>5.6737170000000003E-2</v>
      </c>
      <c r="IP111">
        <v>1.357586</v>
      </c>
      <c r="IQ111">
        <v>19.835609999999999</v>
      </c>
      <c r="IR111" s="1">
        <v>2.054774E-4</v>
      </c>
      <c r="IS111">
        <v>5.4092660000000001E-2</v>
      </c>
      <c r="IT111">
        <v>1.3575870000000001</v>
      </c>
      <c r="IU111">
        <v>19.257670000000001</v>
      </c>
      <c r="IV111" s="1">
        <v>1.9614510000000001E-4</v>
      </c>
      <c r="IW111">
        <v>5.1619819999999997E-2</v>
      </c>
      <c r="IX111">
        <v>1.3575919999999999</v>
      </c>
      <c r="IY111">
        <v>19.597490000000001</v>
      </c>
      <c r="IZ111" s="1">
        <v>1.8740599999999999E-4</v>
      </c>
      <c r="JA111">
        <v>4.9309310000000002E-2</v>
      </c>
      <c r="JB111">
        <v>1.3575950000000001</v>
      </c>
      <c r="JC111">
        <v>19.97053</v>
      </c>
      <c r="JD111" s="1">
        <v>1.7914419999999999E-4</v>
      </c>
      <c r="JE111">
        <v>4.7130850000000002E-2</v>
      </c>
      <c r="JF111">
        <v>1.357596</v>
      </c>
      <c r="JG111">
        <v>20.439800000000002</v>
      </c>
      <c r="JH111" s="1">
        <v>1.713308E-4</v>
      </c>
      <c r="JI111">
        <v>4.5069749999999999E-2</v>
      </c>
      <c r="JJ111">
        <v>1.357578</v>
      </c>
      <c r="JK111">
        <v>20.382380000000001</v>
      </c>
      <c r="JL111" s="1">
        <v>1.6394940000000001E-4</v>
      </c>
      <c r="JM111">
        <v>4.3125450000000003E-2</v>
      </c>
      <c r="JN111">
        <v>1.35754</v>
      </c>
      <c r="JO111">
        <v>20.039079999999998</v>
      </c>
      <c r="JP111" s="1">
        <v>1.5698059999999999E-4</v>
      </c>
      <c r="JQ111">
        <v>4.1292450000000001E-2</v>
      </c>
      <c r="JR111">
        <v>1.3575809999999999</v>
      </c>
      <c r="JS111">
        <v>19.738029999999998</v>
      </c>
      <c r="JT111" s="1">
        <v>1.504063E-4</v>
      </c>
      <c r="JU111">
        <v>3.9561869999999999E-2</v>
      </c>
      <c r="JV111">
        <v>1.3575269999999999</v>
      </c>
      <c r="JW111">
        <v>19.396920000000001</v>
      </c>
      <c r="JX111" s="1">
        <v>1.4419309999999999E-4</v>
      </c>
      <c r="JY111">
        <v>3.792533E-2</v>
      </c>
      <c r="JZ111">
        <v>1.3575740000000001</v>
      </c>
      <c r="KA111">
        <v>19.089780000000001</v>
      </c>
      <c r="KB111" s="1">
        <v>1.383007E-4</v>
      </c>
      <c r="KC111">
        <v>3.6370659999999999E-2</v>
      </c>
      <c r="KD111">
        <v>1.3575820000000001</v>
      </c>
      <c r="KE111">
        <v>19.45365</v>
      </c>
      <c r="KF111" s="1">
        <v>1.3267460000000001E-4</v>
      </c>
      <c r="KG111">
        <v>3.4890320000000002E-2</v>
      </c>
      <c r="KH111">
        <v>1.357569</v>
      </c>
      <c r="KI111">
        <v>19.835280000000001</v>
      </c>
      <c r="KJ111" s="1">
        <v>1.273387E-4</v>
      </c>
      <c r="KK111">
        <v>3.348719E-2</v>
      </c>
      <c r="KL111">
        <v>1.357553</v>
      </c>
      <c r="KM111">
        <v>20.253589999999999</v>
      </c>
      <c r="KN111" s="1">
        <v>1.222997E-4</v>
      </c>
      <c r="KO111">
        <v>3.2161309999999999E-2</v>
      </c>
      <c r="KP111">
        <v>1.357513</v>
      </c>
      <c r="KQ111">
        <v>20.52197</v>
      </c>
      <c r="KR111" s="1">
        <v>1.175155E-4</v>
      </c>
      <c r="KS111">
        <v>3.0903989999999999E-2</v>
      </c>
      <c r="KT111">
        <v>1.3574349999999999</v>
      </c>
      <c r="KU111">
        <v>20.335640000000001</v>
      </c>
      <c r="KV111" s="1">
        <v>1.12959E-4</v>
      </c>
      <c r="KW111">
        <v>2.9707460000000002E-2</v>
      </c>
      <c r="KX111">
        <v>1.3572820000000001</v>
      </c>
      <c r="KY111">
        <v>19.878620000000002</v>
      </c>
      <c r="KZ111" s="1">
        <v>1.08614E-4</v>
      </c>
      <c r="LA111">
        <v>2.856736E-2</v>
      </c>
      <c r="LB111">
        <v>1.3570340000000001</v>
      </c>
      <c r="LC111">
        <v>19.40626</v>
      </c>
      <c r="LD111" s="1">
        <v>1.044596E-4</v>
      </c>
      <c r="LE111">
        <v>2.747927E-2</v>
      </c>
      <c r="LF111">
        <v>1.3567819999999999</v>
      </c>
      <c r="LG111">
        <v>19.235099999999999</v>
      </c>
      <c r="LH111" s="1">
        <v>1.005529E-4</v>
      </c>
      <c r="LI111">
        <v>2.6454040000000002E-2</v>
      </c>
      <c r="LJ111">
        <v>1.3564719999999999</v>
      </c>
      <c r="LK111">
        <v>20.10145</v>
      </c>
      <c r="LL111" s="1">
        <v>9.7132879999999998E-5</v>
      </c>
      <c r="LM111">
        <v>2.555344E-2</v>
      </c>
      <c r="LN111">
        <v>1.3561840000000001</v>
      </c>
      <c r="LO111">
        <v>20.933990000000001</v>
      </c>
      <c r="LP111" s="1">
        <v>9.4667370000000006E-5</v>
      </c>
      <c r="LQ111">
        <v>2.4894949999999999E-2</v>
      </c>
      <c r="LR111">
        <v>1.355836</v>
      </c>
      <c r="LS111">
        <v>21.559719999999999</v>
      </c>
      <c r="LT111" s="1">
        <v>9.3168420000000002E-5</v>
      </c>
      <c r="LU111">
        <v>2.4495570000000001E-2</v>
      </c>
      <c r="LV111">
        <v>1.355507</v>
      </c>
      <c r="LW111">
        <v>22.056570000000001</v>
      </c>
      <c r="LX111" s="1">
        <v>9.1990299999999999E-5</v>
      </c>
      <c r="LY111">
        <v>2.4193180000000002E-2</v>
      </c>
      <c r="LZ111">
        <v>1.355246</v>
      </c>
      <c r="MA111">
        <v>21.960809999999999</v>
      </c>
      <c r="MB111" s="1">
        <v>9.0470799999999994E-5</v>
      </c>
      <c r="MC111">
        <v>2.3807479999999999E-2</v>
      </c>
      <c r="MD111">
        <v>1.3550720000000001</v>
      </c>
      <c r="ME111">
        <v>21.183509999999998</v>
      </c>
      <c r="MF111" s="1">
        <v>8.8398440000000007E-5</v>
      </c>
      <c r="MG111">
        <v>2.327309E-2</v>
      </c>
      <c r="MH111">
        <v>1.354905</v>
      </c>
      <c r="MI111">
        <v>20.225629999999999</v>
      </c>
      <c r="MJ111" s="1">
        <v>8.5866290000000001E-5</v>
      </c>
      <c r="MK111">
        <v>2.2616049999999999E-2</v>
      </c>
      <c r="ML111">
        <v>1.354857</v>
      </c>
      <c r="MM111">
        <v>19.891770000000001</v>
      </c>
      <c r="MN111" s="1">
        <v>8.3049260000000002E-5</v>
      </c>
      <c r="MO111">
        <v>2.188153E-2</v>
      </c>
      <c r="MP111">
        <v>1.354787</v>
      </c>
      <c r="MQ111">
        <v>20.951540000000001</v>
      </c>
      <c r="MR111" s="1">
        <v>7.9921239999999999E-5</v>
      </c>
      <c r="MS111">
        <v>2.1066000000000001E-2</v>
      </c>
      <c r="MT111">
        <v>1.3547880000000001</v>
      </c>
      <c r="MU111">
        <v>22.288900000000002</v>
      </c>
      <c r="MV111" s="1">
        <v>7.6246669999999994E-5</v>
      </c>
      <c r="MW111">
        <v>2.0106470000000001E-2</v>
      </c>
      <c r="MX111">
        <v>1.3547340000000001</v>
      </c>
      <c r="MY111">
        <v>23.208629999999999</v>
      </c>
      <c r="MZ111" s="1">
        <v>7.2007000000000004E-5</v>
      </c>
      <c r="NA111">
        <v>1.8998709999999999E-2</v>
      </c>
      <c r="NB111">
        <v>1.354662</v>
      </c>
      <c r="NC111">
        <v>23.553229999999999</v>
      </c>
      <c r="ND111" s="1">
        <v>6.7709709999999994E-5</v>
      </c>
      <c r="NE111">
        <v>1.7866E-2</v>
      </c>
      <c r="NF111">
        <v>1.3544879999999999</v>
      </c>
      <c r="NG111">
        <v>23.175439999999998</v>
      </c>
      <c r="NH111" s="1">
        <v>6.3886309999999999E-5</v>
      </c>
      <c r="NI111">
        <v>1.6852590000000001E-2</v>
      </c>
      <c r="NJ111">
        <v>1.3541540000000001</v>
      </c>
      <c r="NK111">
        <v>22.540569999999999</v>
      </c>
      <c r="NL111" s="1">
        <v>6.0696180000000002E-5</v>
      </c>
      <c r="NM111">
        <v>1.6006780000000002E-2</v>
      </c>
      <c r="NN111">
        <v>1.353723</v>
      </c>
      <c r="NO111">
        <v>21.906590000000001</v>
      </c>
      <c r="NP111" s="1">
        <v>5.8025849999999999E-5</v>
      </c>
      <c r="NQ111">
        <v>1.530133E-2</v>
      </c>
      <c r="NR111">
        <v>1.3532</v>
      </c>
      <c r="NS111">
        <v>21.320229999999999</v>
      </c>
      <c r="NT111" s="1">
        <v>5.5757809999999997E-5</v>
      </c>
      <c r="NU111" s="1">
        <v>1.4703630000000001E-2</v>
      </c>
      <c r="NV111">
        <v>1.352549</v>
      </c>
      <c r="NW111">
        <v>21.177</v>
      </c>
      <c r="NX111" s="1">
        <v>5.4059830000000002E-5</v>
      </c>
      <c r="NY111" s="1">
        <v>1.4251150000000001E-2</v>
      </c>
      <c r="NZ111">
        <v>1.351885</v>
      </c>
      <c r="OA111">
        <v>21.671779999999998</v>
      </c>
      <c r="OB111" s="1">
        <v>5.3356380000000002E-5</v>
      </c>
      <c r="OC111" s="1">
        <v>1.40556E-2</v>
      </c>
      <c r="OD111">
        <v>1.351191</v>
      </c>
      <c r="OE111">
        <v>22.008600000000001</v>
      </c>
      <c r="OF111" s="1">
        <v>5.3690170000000001E-5</v>
      </c>
      <c r="OG111" s="1">
        <v>1.413648E-2</v>
      </c>
      <c r="OH111">
        <v>1.350538</v>
      </c>
      <c r="OI111">
        <v>22.126830000000002</v>
      </c>
      <c r="OJ111" s="1">
        <v>5.4369800000000002E-5</v>
      </c>
      <c r="OK111" s="1">
        <v>1.432107E-2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0.80462250000000002</v>
      </c>
      <c r="G112">
        <v>19.205190000000002</v>
      </c>
      <c r="H112">
        <v>0</v>
      </c>
      <c r="I112">
        <v>0</v>
      </c>
      <c r="J112">
        <v>0.80254289999999995</v>
      </c>
      <c r="K112">
        <v>19.0749</v>
      </c>
      <c r="L112">
        <v>0</v>
      </c>
      <c r="M112" s="1">
        <v>2.9328790000000001E-36</v>
      </c>
      <c r="N112">
        <v>0.80060989999999999</v>
      </c>
      <c r="O112">
        <v>18.799150000000001</v>
      </c>
      <c r="P112" s="1">
        <v>2.3504419999999998E-25</v>
      </c>
      <c r="Q112" s="1">
        <v>7.7175300000000005E-23</v>
      </c>
      <c r="R112">
        <v>0.79868050000000002</v>
      </c>
      <c r="S112">
        <v>18.086359999999999</v>
      </c>
      <c r="T112" s="1">
        <v>1.04154E-13</v>
      </c>
      <c r="U112" s="1">
        <v>3.4152790000000001E-11</v>
      </c>
      <c r="V112">
        <v>0.79675289999999999</v>
      </c>
      <c r="W112">
        <v>17.60482</v>
      </c>
      <c r="X112" s="1">
        <v>4.3055209999999999E-4</v>
      </c>
      <c r="Y112" s="1">
        <v>9.5890929999999999E-2</v>
      </c>
      <c r="Z112">
        <v>0.7948402</v>
      </c>
      <c r="AA112">
        <v>17.314710000000002</v>
      </c>
      <c r="AB112" s="1">
        <v>0.79260580000000003</v>
      </c>
      <c r="AC112">
        <v>207.61510000000001</v>
      </c>
      <c r="AD112">
        <v>0.7929948</v>
      </c>
      <c r="AE112">
        <v>17.269410000000001</v>
      </c>
      <c r="AF112">
        <v>26.547989999999999</v>
      </c>
      <c r="AG112">
        <v>7725.4709999999995</v>
      </c>
      <c r="AH112">
        <v>0.79113529999999999</v>
      </c>
      <c r="AI112">
        <v>17.301400000000001</v>
      </c>
      <c r="AJ112">
        <v>107.3805</v>
      </c>
      <c r="AK112">
        <v>33880.61</v>
      </c>
      <c r="AL112">
        <v>0.78916459999999999</v>
      </c>
      <c r="AM112">
        <v>17.778169999999999</v>
      </c>
      <c r="AN112">
        <v>110.1609</v>
      </c>
      <c r="AO112">
        <v>37065.269999999997</v>
      </c>
      <c r="AP112">
        <v>0.78692010000000001</v>
      </c>
      <c r="AQ112">
        <v>17.876539999999999</v>
      </c>
      <c r="AR112">
        <v>43.894530000000003</v>
      </c>
      <c r="AS112">
        <v>15554.78</v>
      </c>
      <c r="AT112">
        <v>0.78413580000000005</v>
      </c>
      <c r="AU112">
        <v>17.714189999999999</v>
      </c>
      <c r="AV112">
        <v>9.0658670000000008</v>
      </c>
      <c r="AW112">
        <v>3345.5729999999999</v>
      </c>
      <c r="AX112">
        <v>0.78060269999999998</v>
      </c>
      <c r="AY112">
        <v>17.246179999999999</v>
      </c>
      <c r="AZ112">
        <v>1.243349</v>
      </c>
      <c r="BA112">
        <v>470.35230000000001</v>
      </c>
      <c r="BB112">
        <v>0.77622029999999997</v>
      </c>
      <c r="BC112">
        <v>16.940370000000001</v>
      </c>
      <c r="BD112">
        <v>0.17951690000000001</v>
      </c>
      <c r="BE112">
        <v>66.302400000000006</v>
      </c>
      <c r="BF112">
        <v>0.77092890000000003</v>
      </c>
      <c r="BG112">
        <v>16.782920000000001</v>
      </c>
      <c r="BH112">
        <v>7.0889830000000001E-2</v>
      </c>
      <c r="BI112">
        <v>24.226130000000001</v>
      </c>
      <c r="BJ112">
        <v>0.76507789999999998</v>
      </c>
      <c r="BK112">
        <v>17.040299999999998</v>
      </c>
      <c r="BL112">
        <v>6.4003909999999997E-2</v>
      </c>
      <c r="BM112">
        <v>21.363050000000001</v>
      </c>
      <c r="BN112">
        <v>0.75878259999999997</v>
      </c>
      <c r="BO112">
        <v>17.61354</v>
      </c>
      <c r="BP112">
        <v>6.8924230000000003E-2</v>
      </c>
      <c r="BQ112">
        <v>23.063739999999999</v>
      </c>
      <c r="BR112">
        <v>0.75206090000000003</v>
      </c>
      <c r="BS112">
        <v>18.35519</v>
      </c>
      <c r="BT112" s="1">
        <v>7.1728559999999997E-2</v>
      </c>
      <c r="BU112">
        <v>24.230910000000002</v>
      </c>
      <c r="BV112">
        <v>0.746062</v>
      </c>
      <c r="BW112">
        <v>18.967110000000002</v>
      </c>
      <c r="BX112" s="1">
        <v>6.9642560000000006E-2</v>
      </c>
      <c r="BY112">
        <v>23.713650000000001</v>
      </c>
      <c r="BZ112">
        <v>0.74019380000000001</v>
      </c>
      <c r="CA112">
        <v>19.147379999999998</v>
      </c>
      <c r="CB112" s="1">
        <v>6.4307939999999994E-2</v>
      </c>
      <c r="CC112">
        <v>22.030650000000001</v>
      </c>
      <c r="CD112">
        <v>0.73422480000000001</v>
      </c>
      <c r="CE112">
        <v>18.6373</v>
      </c>
      <c r="CF112" s="1">
        <v>5.7835369999999997E-2</v>
      </c>
      <c r="CG112">
        <v>19.910350000000001</v>
      </c>
      <c r="CH112">
        <v>0.72797889999999998</v>
      </c>
      <c r="CI112">
        <v>18.07648</v>
      </c>
      <c r="CJ112" s="1">
        <v>5.135899E-2</v>
      </c>
      <c r="CK112">
        <v>17.76052</v>
      </c>
      <c r="CL112">
        <v>0.72151779999999999</v>
      </c>
      <c r="CM112">
        <v>17.697690000000001</v>
      </c>
      <c r="CN112" s="1">
        <v>4.5346589999999999E-2</v>
      </c>
      <c r="CO112">
        <v>15.745279999999999</v>
      </c>
      <c r="CP112">
        <v>0.71499950000000001</v>
      </c>
      <c r="CQ112">
        <v>17.66151</v>
      </c>
      <c r="CR112" s="1">
        <v>3.992544E-2</v>
      </c>
      <c r="CS112">
        <v>13.915150000000001</v>
      </c>
      <c r="CT112">
        <v>0.70869280000000001</v>
      </c>
      <c r="CU112">
        <v>18.17333</v>
      </c>
      <c r="CV112" s="1">
        <v>3.5153810000000001E-2</v>
      </c>
      <c r="CW112">
        <v>12.29096</v>
      </c>
      <c r="CX112">
        <v>0.70254620000000001</v>
      </c>
      <c r="CY112">
        <v>18.93554</v>
      </c>
      <c r="CZ112" s="1">
        <v>3.10088E-2</v>
      </c>
      <c r="DA112">
        <v>10.87387</v>
      </c>
      <c r="DB112">
        <v>0.69610229999999995</v>
      </c>
      <c r="DC112">
        <v>19.421119999999998</v>
      </c>
      <c r="DD112" s="1">
        <v>2.7410090000000002E-2</v>
      </c>
      <c r="DE112">
        <v>9.6432230000000008</v>
      </c>
      <c r="DF112">
        <v>0.6889364</v>
      </c>
      <c r="DG112">
        <v>19.448399999999999</v>
      </c>
      <c r="DH112" s="1">
        <v>2.4152670000000001E-2</v>
      </c>
      <c r="DI112">
        <v>8.5369460000000004</v>
      </c>
      <c r="DJ112">
        <v>0.68181340000000001</v>
      </c>
      <c r="DK112">
        <v>18.80564</v>
      </c>
      <c r="DL112" s="1">
        <v>2.1183569999999999E-2</v>
      </c>
      <c r="DM112">
        <v>7.5211769999999998</v>
      </c>
      <c r="DN112">
        <v>0.67533699999999997</v>
      </c>
      <c r="DO112">
        <v>18.145479999999999</v>
      </c>
      <c r="DP112" s="1">
        <v>1.85547E-2</v>
      </c>
      <c r="DQ112">
        <v>6.6104500000000002</v>
      </c>
      <c r="DR112">
        <v>0.66783239999999999</v>
      </c>
      <c r="DS112">
        <v>17.579280000000001</v>
      </c>
      <c r="DT112" s="1">
        <v>1.620868E-2</v>
      </c>
      <c r="DU112">
        <v>5.8016069999999997</v>
      </c>
      <c r="DV112">
        <v>0.66062560000000004</v>
      </c>
      <c r="DW112">
        <v>17.29909</v>
      </c>
      <c r="DX112" s="1">
        <v>1.415396E-2</v>
      </c>
      <c r="DY112">
        <v>5.08453</v>
      </c>
      <c r="DZ112">
        <v>0.65446700000000002</v>
      </c>
      <c r="EA112">
        <v>17.653580000000002</v>
      </c>
      <c r="EB112" s="1">
        <v>1.2346340000000001E-2</v>
      </c>
      <c r="EC112">
        <v>4.4441300000000004</v>
      </c>
      <c r="ED112">
        <v>0.64912990000000004</v>
      </c>
      <c r="EE112">
        <v>18.366910000000001</v>
      </c>
      <c r="EF112" s="1">
        <v>1.075315E-2</v>
      </c>
      <c r="EG112">
        <v>3.879194</v>
      </c>
      <c r="EH112">
        <v>0.64377419999999996</v>
      </c>
      <c r="EI112">
        <v>19.265139999999999</v>
      </c>
      <c r="EJ112" s="1">
        <v>9.3684939999999998E-3</v>
      </c>
      <c r="EK112">
        <v>3.3857020000000002</v>
      </c>
      <c r="EL112">
        <v>0.63849029999999996</v>
      </c>
      <c r="EM112">
        <v>19.822520000000001</v>
      </c>
      <c r="EN112" s="1">
        <v>8.168804E-3</v>
      </c>
      <c r="EO112">
        <v>2.9566919999999999</v>
      </c>
      <c r="EP112">
        <v>0.63406289999999998</v>
      </c>
      <c r="EQ112">
        <v>19.595960000000002</v>
      </c>
      <c r="ER112" s="1">
        <v>7.1301009999999998E-3</v>
      </c>
      <c r="ES112">
        <v>2.5820289999999999</v>
      </c>
      <c r="ET112">
        <v>0.63032239999999995</v>
      </c>
      <c r="EU112">
        <v>18.839939999999999</v>
      </c>
      <c r="EV112" s="1">
        <v>6.2200859999999997E-3</v>
      </c>
      <c r="EW112">
        <v>2.2522449999999998</v>
      </c>
      <c r="EX112">
        <v>0.62725690000000001</v>
      </c>
      <c r="EY112">
        <v>18.182179999999999</v>
      </c>
      <c r="EZ112" s="1">
        <v>5.4135219999999996E-3</v>
      </c>
      <c r="FA112">
        <v>1.9585520000000001</v>
      </c>
      <c r="FB112">
        <v>0.62525489999999995</v>
      </c>
      <c r="FC112">
        <v>18.1096</v>
      </c>
      <c r="FD112" s="1">
        <v>4.6935010000000001E-3</v>
      </c>
      <c r="FE112">
        <v>1.6945250000000001</v>
      </c>
      <c r="FF112">
        <v>0.62413680000000005</v>
      </c>
      <c r="FG112">
        <v>19.230720000000002</v>
      </c>
      <c r="FH112" s="1">
        <v>4.0126459999999999E-3</v>
      </c>
      <c r="FI112">
        <v>1.445554</v>
      </c>
      <c r="FJ112">
        <v>0.62357910000000005</v>
      </c>
      <c r="FK112">
        <v>20.286000000000001</v>
      </c>
      <c r="FL112" s="1">
        <v>3.2980520000000001E-3</v>
      </c>
      <c r="FM112">
        <v>1.187214</v>
      </c>
      <c r="FN112">
        <v>0.62346000000000001</v>
      </c>
      <c r="FO112">
        <v>20.890409999999999</v>
      </c>
      <c r="FP112" s="1">
        <v>2.5389200000000001E-3</v>
      </c>
      <c r="FQ112">
        <v>0.91481330000000005</v>
      </c>
      <c r="FR112">
        <v>0.62336720000000001</v>
      </c>
      <c r="FS112">
        <v>20.834820000000001</v>
      </c>
      <c r="FT112" s="1">
        <v>1.8292880000000001E-3</v>
      </c>
      <c r="FU112">
        <v>0.65915389999999996</v>
      </c>
      <c r="FV112">
        <v>0.62334829999999997</v>
      </c>
      <c r="FW112">
        <v>20.374459999999999</v>
      </c>
      <c r="FX112" s="1">
        <v>1.2738669999999999E-3</v>
      </c>
      <c r="FY112">
        <v>0.45785419999999999</v>
      </c>
      <c r="FZ112">
        <v>0.62333019999999995</v>
      </c>
      <c r="GA112">
        <v>19.815329999999999</v>
      </c>
      <c r="GB112" s="1">
        <v>9.0204089999999998E-4</v>
      </c>
      <c r="GC112">
        <v>0.3223664</v>
      </c>
      <c r="GD112">
        <v>0.6233398</v>
      </c>
      <c r="GE112">
        <v>19.324390000000001</v>
      </c>
      <c r="GF112" s="1">
        <v>6.7795660000000005E-4</v>
      </c>
      <c r="GG112">
        <v>0.24041870000000001</v>
      </c>
      <c r="GH112">
        <v>0.62334990000000001</v>
      </c>
      <c r="GI112">
        <v>19.104150000000001</v>
      </c>
      <c r="GJ112" s="1">
        <v>5.4859570000000005E-4</v>
      </c>
      <c r="GK112">
        <v>0.19301380000000001</v>
      </c>
      <c r="GL112">
        <v>0.62336290000000005</v>
      </c>
      <c r="GM112">
        <v>19.889320000000001</v>
      </c>
      <c r="GN112" s="1">
        <v>4.7242559999999999E-4</v>
      </c>
      <c r="GO112">
        <v>0.16508249999999999</v>
      </c>
      <c r="GP112">
        <v>0.62336270000000005</v>
      </c>
      <c r="GQ112">
        <v>20.852080000000001</v>
      </c>
      <c r="GR112" s="1">
        <v>4.242715E-4</v>
      </c>
      <c r="GS112">
        <v>0.1474355</v>
      </c>
      <c r="GT112">
        <v>0.62337509999999996</v>
      </c>
      <c r="GU112">
        <v>21.61551</v>
      </c>
      <c r="GV112" s="1">
        <v>3.9067970000000003E-4</v>
      </c>
      <c r="GW112">
        <v>0.13512689999999999</v>
      </c>
      <c r="GX112">
        <v>0.62336329999999995</v>
      </c>
      <c r="GY112">
        <v>21.91056</v>
      </c>
      <c r="GZ112" s="1">
        <v>3.6484879999999998E-4</v>
      </c>
      <c r="HA112">
        <v>0.12569820000000001</v>
      </c>
      <c r="HB112">
        <v>0.62336150000000001</v>
      </c>
      <c r="HC112">
        <v>21.384250000000002</v>
      </c>
      <c r="HD112" s="1">
        <v>3.4332219999999998E-4</v>
      </c>
      <c r="HE112">
        <v>0.11791690000000001</v>
      </c>
      <c r="HF112">
        <v>0.62337450000000005</v>
      </c>
      <c r="HG112">
        <v>20.398350000000001</v>
      </c>
      <c r="HH112" s="1">
        <v>3.244489E-4</v>
      </c>
      <c r="HI112">
        <v>0.1111337</v>
      </c>
      <c r="HJ112">
        <v>0.62337540000000002</v>
      </c>
      <c r="HK112">
        <v>19.565799999999999</v>
      </c>
      <c r="HL112" s="1">
        <v>3.0732280000000001E-4</v>
      </c>
      <c r="HM112">
        <v>0.10502880000000001</v>
      </c>
      <c r="HN112">
        <v>0.62336519999999995</v>
      </c>
      <c r="HO112">
        <v>19.170919999999999</v>
      </c>
      <c r="HP112" s="1">
        <v>2.9146849999999998E-4</v>
      </c>
      <c r="HQ112">
        <v>9.9428150000000007E-2</v>
      </c>
      <c r="HR112">
        <v>0.6233689</v>
      </c>
      <c r="HS112">
        <v>19.890170000000001</v>
      </c>
      <c r="HT112" s="1">
        <v>2.7675980000000001E-4</v>
      </c>
      <c r="HU112">
        <v>9.4267900000000002E-2</v>
      </c>
      <c r="HV112">
        <v>0.62336009999999997</v>
      </c>
      <c r="HW112">
        <v>20.975000000000001</v>
      </c>
      <c r="HX112" s="1">
        <v>2.6307419999999998E-4</v>
      </c>
      <c r="HY112">
        <v>8.9494240000000003E-2</v>
      </c>
      <c r="HZ112">
        <v>0.62335790000000002</v>
      </c>
      <c r="IA112">
        <v>21.900130000000001</v>
      </c>
      <c r="IB112" s="1">
        <v>2.5030590000000002E-4</v>
      </c>
      <c r="IC112">
        <v>8.5067069999999995E-2</v>
      </c>
      <c r="ID112">
        <v>0.62336539999999996</v>
      </c>
      <c r="IE112">
        <v>22.342880000000001</v>
      </c>
      <c r="IF112" s="1">
        <v>2.383958E-4</v>
      </c>
      <c r="IG112">
        <v>8.0954880000000007E-2</v>
      </c>
      <c r="IH112">
        <v>0.62336270000000005</v>
      </c>
      <c r="II112">
        <v>21.83643</v>
      </c>
      <c r="IJ112" s="1">
        <v>2.27173E-4</v>
      </c>
      <c r="IK112">
        <v>7.709908E-2</v>
      </c>
      <c r="IL112">
        <v>0.62336519999999995</v>
      </c>
      <c r="IM112">
        <v>20.86572</v>
      </c>
      <c r="IN112" s="1">
        <v>2.1654770000000001E-4</v>
      </c>
      <c r="IO112">
        <v>7.3462050000000001E-2</v>
      </c>
      <c r="IP112">
        <v>0.62336170000000002</v>
      </c>
      <c r="IQ112">
        <v>19.92163</v>
      </c>
      <c r="IR112" s="1">
        <v>2.0649239999999999E-4</v>
      </c>
      <c r="IS112">
        <v>7.0032520000000001E-2</v>
      </c>
      <c r="IT112">
        <v>0.62336239999999998</v>
      </c>
      <c r="IU112">
        <v>19.314730000000001</v>
      </c>
      <c r="IV112" s="1">
        <v>1.970908E-4</v>
      </c>
      <c r="IW112">
        <v>6.682304E-2</v>
      </c>
      <c r="IX112">
        <v>0.62336340000000001</v>
      </c>
      <c r="IY112">
        <v>19.637509999999999</v>
      </c>
      <c r="IZ112" s="1">
        <v>1.882943E-4</v>
      </c>
      <c r="JA112">
        <v>6.3826720000000003E-2</v>
      </c>
      <c r="JB112">
        <v>0.62336469999999999</v>
      </c>
      <c r="JC112">
        <v>19.994669999999999</v>
      </c>
      <c r="JD112" s="1">
        <v>1.799859E-4</v>
      </c>
      <c r="JE112">
        <v>6.1004160000000002E-2</v>
      </c>
      <c r="JF112">
        <v>0.62336530000000001</v>
      </c>
      <c r="JG112">
        <v>20.47278</v>
      </c>
      <c r="JH112" s="1">
        <v>1.7212560000000001E-4</v>
      </c>
      <c r="JI112">
        <v>5.8333110000000001E-2</v>
      </c>
      <c r="JJ112">
        <v>0.62335879999999999</v>
      </c>
      <c r="JK112">
        <v>20.445409999999999</v>
      </c>
      <c r="JL112" s="1">
        <v>1.6469689999999999E-4</v>
      </c>
      <c r="JM112">
        <v>5.5812E-2</v>
      </c>
      <c r="JN112">
        <v>0.62336250000000004</v>
      </c>
      <c r="JO112">
        <v>20.119879999999998</v>
      </c>
      <c r="JP112" s="1">
        <v>1.5768619999999999E-4</v>
      </c>
      <c r="JQ112">
        <v>5.3435950000000003E-2</v>
      </c>
      <c r="JR112">
        <v>0.6233611</v>
      </c>
      <c r="JS112">
        <v>19.828489999999999</v>
      </c>
      <c r="JT112" s="1">
        <v>1.510738E-4</v>
      </c>
      <c r="JU112">
        <v>5.1193799999999998E-2</v>
      </c>
      <c r="JV112">
        <v>0.62335739999999995</v>
      </c>
      <c r="JW112">
        <v>19.48396</v>
      </c>
      <c r="JX112" s="1">
        <v>1.448252E-4</v>
      </c>
      <c r="JY112">
        <v>4.907297E-2</v>
      </c>
      <c r="JZ112">
        <v>0.62336119999999995</v>
      </c>
      <c r="KA112">
        <v>19.1755</v>
      </c>
      <c r="KB112" s="1">
        <v>1.389025E-4</v>
      </c>
      <c r="KC112">
        <v>4.7060119999999997E-2</v>
      </c>
      <c r="KD112">
        <v>0.62336080000000005</v>
      </c>
      <c r="KE112">
        <v>19.531700000000001</v>
      </c>
      <c r="KF112" s="1">
        <v>1.3324720000000001E-4</v>
      </c>
      <c r="KG112">
        <v>4.5143259999999998E-2</v>
      </c>
      <c r="KH112">
        <v>0.62335560000000001</v>
      </c>
      <c r="KI112">
        <v>19.88017</v>
      </c>
      <c r="KJ112" s="1">
        <v>1.2788019999999999E-4</v>
      </c>
      <c r="KK112">
        <v>4.3324950000000001E-2</v>
      </c>
      <c r="KL112">
        <v>0.62337290000000001</v>
      </c>
      <c r="KM112">
        <v>20.288589999999999</v>
      </c>
      <c r="KN112" s="1">
        <v>1.2281170000000001E-4</v>
      </c>
      <c r="KO112">
        <v>4.1606749999999998E-2</v>
      </c>
      <c r="KP112">
        <v>0.62333300000000003</v>
      </c>
      <c r="KQ112">
        <v>20.57518</v>
      </c>
      <c r="KR112" s="1">
        <v>1.1800170000000001E-4</v>
      </c>
      <c r="KS112">
        <v>3.9978039999999999E-2</v>
      </c>
      <c r="KT112">
        <v>0.62329860000000004</v>
      </c>
      <c r="KU112">
        <v>20.376159999999999</v>
      </c>
      <c r="KV112" s="1">
        <v>1.134222E-4</v>
      </c>
      <c r="KW112">
        <v>3.8428749999999998E-2</v>
      </c>
      <c r="KX112">
        <v>0.62321130000000002</v>
      </c>
      <c r="KY112">
        <v>19.928940000000001</v>
      </c>
      <c r="KZ112" s="1">
        <v>1.0905520000000001E-4</v>
      </c>
      <c r="LA112">
        <v>3.695201E-2</v>
      </c>
      <c r="LB112">
        <v>0.62310960000000004</v>
      </c>
      <c r="LC112">
        <v>19.45551</v>
      </c>
      <c r="LD112" s="1">
        <v>1.048791E-4</v>
      </c>
      <c r="LE112">
        <v>3.5541980000000001E-2</v>
      </c>
      <c r="LF112">
        <v>0.6229692</v>
      </c>
      <c r="LG112">
        <v>19.274509999999999</v>
      </c>
      <c r="LH112" s="1">
        <v>1.009424E-4</v>
      </c>
      <c r="LI112">
        <v>3.4210190000000001E-2</v>
      </c>
      <c r="LJ112">
        <v>0.62281140000000001</v>
      </c>
      <c r="LK112">
        <v>20.136710000000001</v>
      </c>
      <c r="LL112" s="1">
        <v>9.7451990000000001E-5</v>
      </c>
      <c r="LM112">
        <v>3.302621E-2</v>
      </c>
      <c r="LN112">
        <v>0.62262770000000001</v>
      </c>
      <c r="LO112">
        <v>20.968409999999999</v>
      </c>
      <c r="LP112" s="1">
        <v>9.4874980000000001E-5</v>
      </c>
      <c r="LQ112">
        <v>3.2139439999999998E-2</v>
      </c>
      <c r="LR112">
        <v>0.62246250000000003</v>
      </c>
      <c r="LS112">
        <v>21.628329999999998</v>
      </c>
      <c r="LT112" s="1">
        <v>9.3294200000000005E-5</v>
      </c>
      <c r="LU112">
        <v>3.1594459999999998E-2</v>
      </c>
      <c r="LV112">
        <v>0.62228450000000002</v>
      </c>
      <c r="LW112">
        <v>22.163820000000001</v>
      </c>
      <c r="LX112" s="1">
        <v>9.2114819999999996E-5</v>
      </c>
      <c r="LY112">
        <v>3.120071E-2</v>
      </c>
      <c r="LZ112">
        <v>0.62215200000000004</v>
      </c>
      <c r="MA112">
        <v>22.047740000000001</v>
      </c>
      <c r="MB112" s="1">
        <v>9.0648980000000004E-5</v>
      </c>
      <c r="MC112">
        <v>3.0720500000000001E-2</v>
      </c>
      <c r="MD112">
        <v>0.62203310000000001</v>
      </c>
      <c r="ME112">
        <v>21.27515</v>
      </c>
      <c r="MF112" s="1">
        <v>8.8633079999999995E-5</v>
      </c>
      <c r="MG112">
        <v>3.0050469999999999E-2</v>
      </c>
      <c r="MH112">
        <v>0.62197270000000004</v>
      </c>
      <c r="MI112">
        <v>20.321629999999999</v>
      </c>
      <c r="MJ112" s="1">
        <v>8.614137E-5</v>
      </c>
      <c r="MK112">
        <v>2.921754E-2</v>
      </c>
      <c r="ML112">
        <v>0.62191269999999998</v>
      </c>
      <c r="MM112">
        <v>19.951830000000001</v>
      </c>
      <c r="MN112" s="1">
        <v>8.3351029999999997E-5</v>
      </c>
      <c r="MO112">
        <v>2.8280759999999999E-2</v>
      </c>
      <c r="MP112">
        <v>0.62189130000000004</v>
      </c>
      <c r="MQ112">
        <v>20.963619999999999</v>
      </c>
      <c r="MR112" s="1">
        <v>8.0264899999999998E-5</v>
      </c>
      <c r="MS112">
        <v>2.7243529999999998E-2</v>
      </c>
      <c r="MT112">
        <v>0.62188849999999996</v>
      </c>
      <c r="MU112">
        <v>22.290220000000001</v>
      </c>
      <c r="MV112" s="1">
        <v>7.6656829999999996E-5</v>
      </c>
      <c r="MW112">
        <v>2.6030069999999999E-2</v>
      </c>
      <c r="MX112">
        <v>0.62186189999999997</v>
      </c>
      <c r="MY112">
        <v>23.245370000000001</v>
      </c>
      <c r="MZ112" s="1">
        <v>7.2460259999999999E-5</v>
      </c>
      <c r="NA112">
        <v>2.4619019999999998E-2</v>
      </c>
      <c r="NB112">
        <v>0.62180150000000001</v>
      </c>
      <c r="NC112">
        <v>23.631910000000001</v>
      </c>
      <c r="ND112" s="1">
        <v>6.8142499999999993E-5</v>
      </c>
      <c r="NE112">
        <v>2.3154580000000001E-2</v>
      </c>
      <c r="NF112">
        <v>0.62172680000000002</v>
      </c>
      <c r="NG112">
        <v>23.254079999999998</v>
      </c>
      <c r="NH112" s="1">
        <v>6.4256529999999999E-5</v>
      </c>
      <c r="NI112">
        <v>2.1828380000000001E-2</v>
      </c>
      <c r="NJ112">
        <v>0.62156359999999999</v>
      </c>
      <c r="NK112">
        <v>22.617899999999999</v>
      </c>
      <c r="NL112" s="1">
        <v>6.1002719999999999E-5</v>
      </c>
      <c r="NM112">
        <v>2.071684E-2</v>
      </c>
      <c r="NN112">
        <v>0.62132920000000003</v>
      </c>
      <c r="NO112">
        <v>21.988910000000001</v>
      </c>
      <c r="NP112" s="1">
        <v>5.8284310000000001E-5</v>
      </c>
      <c r="NQ112">
        <v>1.9790619999999998E-2</v>
      </c>
      <c r="NR112">
        <v>0.6210521</v>
      </c>
      <c r="NS112">
        <v>21.395980000000002</v>
      </c>
      <c r="NT112" s="1">
        <v>5.5973739999999998E-5</v>
      </c>
      <c r="NU112">
        <v>1.900578E-2</v>
      </c>
      <c r="NV112">
        <v>0.62071220000000005</v>
      </c>
      <c r="NW112">
        <v>21.249510000000001</v>
      </c>
      <c r="NX112" s="1">
        <v>5.4198469999999997E-5</v>
      </c>
      <c r="NY112">
        <v>1.8396579999999999E-2</v>
      </c>
      <c r="NZ112">
        <v>0.62035910000000005</v>
      </c>
      <c r="OA112">
        <v>21.716259999999998</v>
      </c>
      <c r="OB112" s="1">
        <v>5.3376179999999998E-5</v>
      </c>
      <c r="OC112">
        <v>1.81032E-2</v>
      </c>
      <c r="OD112">
        <v>0.62001059999999997</v>
      </c>
      <c r="OE112">
        <v>22.048690000000001</v>
      </c>
      <c r="OF112" s="1">
        <v>5.3623369999999997E-5</v>
      </c>
      <c r="OG112">
        <v>1.817419E-2</v>
      </c>
      <c r="OH112">
        <v>0.61966860000000001</v>
      </c>
      <c r="OI112">
        <v>22.18018</v>
      </c>
      <c r="OJ112" s="1">
        <v>5.4302789999999997E-5</v>
      </c>
      <c r="OK112">
        <v>1.84081E-2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0.76918379999999997</v>
      </c>
      <c r="G113">
        <v>19.25113</v>
      </c>
      <c r="H113">
        <v>0</v>
      </c>
      <c r="I113">
        <v>0</v>
      </c>
      <c r="J113">
        <v>0.76836420000000005</v>
      </c>
      <c r="K113">
        <v>19.156749999999999</v>
      </c>
      <c r="L113">
        <v>0</v>
      </c>
      <c r="M113">
        <v>4.3674160000000003E-37</v>
      </c>
      <c r="N113">
        <v>0.76759940000000004</v>
      </c>
      <c r="O113">
        <v>18.91217</v>
      </c>
      <c r="P113" s="1">
        <v>3.421403E-26</v>
      </c>
      <c r="Q113" s="1">
        <v>1.4079179999999999E-23</v>
      </c>
      <c r="R113">
        <v>0.76676040000000001</v>
      </c>
      <c r="S113">
        <v>18.18122</v>
      </c>
      <c r="T113" s="1">
        <v>1.7452890000000001E-14</v>
      </c>
      <c r="U113" s="1">
        <v>7.1641070000000001E-12</v>
      </c>
      <c r="V113">
        <v>0.76590449999999999</v>
      </c>
      <c r="W113">
        <v>17.67266</v>
      </c>
      <c r="X113" s="1">
        <v>1.5550620000000001E-4</v>
      </c>
      <c r="Y113" s="1">
        <v>4.1670489999999998E-2</v>
      </c>
      <c r="Z113">
        <v>0.76506790000000002</v>
      </c>
      <c r="AA113">
        <v>17.35032</v>
      </c>
      <c r="AB113" s="1">
        <v>0.48895240000000001</v>
      </c>
      <c r="AC113">
        <v>152.06530000000001</v>
      </c>
      <c r="AD113">
        <v>0.76428510000000005</v>
      </c>
      <c r="AE113">
        <v>17.286460000000002</v>
      </c>
      <c r="AF113">
        <v>20.761469999999999</v>
      </c>
      <c r="AG113">
        <v>7272.9430000000002</v>
      </c>
      <c r="AH113">
        <v>0.76347920000000002</v>
      </c>
      <c r="AI113">
        <v>17.326059999999998</v>
      </c>
      <c r="AJ113">
        <v>99.022580000000005</v>
      </c>
      <c r="AK113">
        <v>38192.85</v>
      </c>
      <c r="AL113">
        <v>0.76260870000000003</v>
      </c>
      <c r="AM113">
        <v>17.820650000000001</v>
      </c>
      <c r="AN113">
        <v>115.1925</v>
      </c>
      <c r="AO113">
        <v>48055.199999999997</v>
      </c>
      <c r="AP113">
        <v>0.76155879999999998</v>
      </c>
      <c r="AQ113">
        <v>17.930990000000001</v>
      </c>
      <c r="AR113">
        <v>50.656860000000002</v>
      </c>
      <c r="AS113">
        <v>22526.35</v>
      </c>
      <c r="AT113">
        <v>0.76018660000000005</v>
      </c>
      <c r="AU113">
        <v>17.804269999999999</v>
      </c>
      <c r="AV113">
        <v>11.282450000000001</v>
      </c>
      <c r="AW113">
        <v>5274.5940000000001</v>
      </c>
      <c r="AX113">
        <v>0.75839860000000003</v>
      </c>
      <c r="AY113">
        <v>17.328029999999998</v>
      </c>
      <c r="AZ113">
        <v>1.618741</v>
      </c>
      <c r="BA113">
        <v>781.23109999999997</v>
      </c>
      <c r="BB113">
        <v>0.75620279999999995</v>
      </c>
      <c r="BC113">
        <v>17.000340000000001</v>
      </c>
      <c r="BD113">
        <v>0.22255829999999999</v>
      </c>
      <c r="BE113">
        <v>105.3246</v>
      </c>
      <c r="BF113">
        <v>0.75371829999999995</v>
      </c>
      <c r="BG113">
        <v>16.826270000000001</v>
      </c>
      <c r="BH113">
        <v>7.4891340000000001E-2</v>
      </c>
      <c r="BI113">
        <v>32.052689999999998</v>
      </c>
      <c r="BJ113">
        <v>0.75104729999999997</v>
      </c>
      <c r="BK113">
        <v>17.06626</v>
      </c>
      <c r="BL113">
        <v>6.3784320000000005E-2</v>
      </c>
      <c r="BM113">
        <v>26.175650000000001</v>
      </c>
      <c r="BN113">
        <v>0.74814849999999999</v>
      </c>
      <c r="BO113">
        <v>17.652509999999999</v>
      </c>
      <c r="BP113">
        <v>6.8276710000000004E-2</v>
      </c>
      <c r="BQ113">
        <v>27.897300000000001</v>
      </c>
      <c r="BR113">
        <v>0.74507029999999996</v>
      </c>
      <c r="BS113">
        <v>18.407589999999999</v>
      </c>
      <c r="BT113">
        <v>7.1573319999999996E-2</v>
      </c>
      <c r="BU113">
        <v>29.406639999999999</v>
      </c>
      <c r="BV113">
        <v>0.74369569999999996</v>
      </c>
      <c r="BW113">
        <v>19.039829999999998</v>
      </c>
      <c r="BX113" s="1">
        <v>7.001723E-2</v>
      </c>
      <c r="BY113">
        <v>28.943380000000001</v>
      </c>
      <c r="BZ113">
        <v>0.74284539999999999</v>
      </c>
      <c r="CA113">
        <v>19.23949</v>
      </c>
      <c r="CB113" s="1">
        <v>6.4958109999999999E-2</v>
      </c>
      <c r="CC113">
        <v>26.979810000000001</v>
      </c>
      <c r="CD113">
        <v>0.74205109999999996</v>
      </c>
      <c r="CE113">
        <v>18.726179999999999</v>
      </c>
      <c r="CF113" s="1">
        <v>5.8550930000000001E-2</v>
      </c>
      <c r="CG113">
        <v>24.394220000000001</v>
      </c>
      <c r="CH113">
        <v>0.74131199999999997</v>
      </c>
      <c r="CI113">
        <v>18.152170000000002</v>
      </c>
      <c r="CJ113" s="1">
        <v>5.2054200000000002E-2</v>
      </c>
      <c r="CK113">
        <v>21.736969999999999</v>
      </c>
      <c r="CL113">
        <v>0.740699</v>
      </c>
      <c r="CM113">
        <v>17.74549</v>
      </c>
      <c r="CN113" s="1">
        <v>4.5985379999999999E-2</v>
      </c>
      <c r="CO113">
        <v>19.230440000000002</v>
      </c>
      <c r="CP113">
        <v>0.7403691</v>
      </c>
      <c r="CQ113">
        <v>17.679010000000002</v>
      </c>
      <c r="CR113" s="1">
        <v>4.0497640000000001E-2</v>
      </c>
      <c r="CS113">
        <v>16.950050000000001</v>
      </c>
      <c r="CT113">
        <v>0.74018490000000003</v>
      </c>
      <c r="CU113">
        <v>18.20551</v>
      </c>
      <c r="CV113" s="1">
        <v>3.5657269999999998E-2</v>
      </c>
      <c r="CW113">
        <v>14.92811</v>
      </c>
      <c r="CX113">
        <v>0.73998920000000001</v>
      </c>
      <c r="CY113">
        <v>18.977889999999999</v>
      </c>
      <c r="CZ113" s="1">
        <v>3.144338E-2</v>
      </c>
      <c r="DA113">
        <v>13.167439999999999</v>
      </c>
      <c r="DB113">
        <v>0.73953369999999996</v>
      </c>
      <c r="DC113">
        <v>19.481660000000002</v>
      </c>
      <c r="DD113" s="1">
        <v>2.779121E-2</v>
      </c>
      <c r="DE113">
        <v>11.651009999999999</v>
      </c>
      <c r="DF113">
        <v>0.73806050000000001</v>
      </c>
      <c r="DG113">
        <v>19.55462</v>
      </c>
      <c r="DH113" s="1">
        <v>2.4502570000000001E-2</v>
      </c>
      <c r="DI113">
        <v>10.31053</v>
      </c>
      <c r="DJ113">
        <v>0.73673599999999995</v>
      </c>
      <c r="DK113">
        <v>18.921379999999999</v>
      </c>
      <c r="DL113" s="1">
        <v>2.1503999999999999E-2</v>
      </c>
      <c r="DM113">
        <v>9.0796030000000005</v>
      </c>
      <c r="DN113">
        <v>0.73600259999999995</v>
      </c>
      <c r="DO113">
        <v>18.256430000000002</v>
      </c>
      <c r="DP113" s="1">
        <v>1.8838859999999999E-2</v>
      </c>
      <c r="DQ113">
        <v>7.9727189999999997</v>
      </c>
      <c r="DR113">
        <v>0.73447419999999997</v>
      </c>
      <c r="DS113">
        <v>17.655339999999999</v>
      </c>
      <c r="DT113" s="1">
        <v>1.646034E-2</v>
      </c>
      <c r="DU113">
        <v>6.9891160000000001</v>
      </c>
      <c r="DV113">
        <v>0.73431340000000001</v>
      </c>
      <c r="DW113">
        <v>17.32977</v>
      </c>
      <c r="DX113" s="1">
        <v>1.437855E-2</v>
      </c>
      <c r="DY113">
        <v>6.1144569999999998</v>
      </c>
      <c r="DZ113">
        <v>0.73529699999999998</v>
      </c>
      <c r="EA113">
        <v>17.680820000000001</v>
      </c>
      <c r="EB113" s="1">
        <v>1.254476E-2</v>
      </c>
      <c r="EC113">
        <v>5.3333560000000002</v>
      </c>
      <c r="ED113">
        <v>0.73478560000000004</v>
      </c>
      <c r="EE113">
        <v>18.391660000000002</v>
      </c>
      <c r="EF113" s="1">
        <v>1.0927589999999999E-2</v>
      </c>
      <c r="EG113">
        <v>4.6488350000000001</v>
      </c>
      <c r="EH113">
        <v>0.73468440000000002</v>
      </c>
      <c r="EI113">
        <v>19.292729999999999</v>
      </c>
      <c r="EJ113" s="1">
        <v>9.5209920000000007E-3</v>
      </c>
      <c r="EK113">
        <v>4.0517960000000004</v>
      </c>
      <c r="EL113">
        <v>0.73484280000000002</v>
      </c>
      <c r="EM113">
        <v>19.87067</v>
      </c>
      <c r="EN113" s="1">
        <v>8.3018740000000008E-3</v>
      </c>
      <c r="EO113">
        <v>3.5338029999999998</v>
      </c>
      <c r="EP113">
        <v>0.73569859999999998</v>
      </c>
      <c r="EQ113">
        <v>19.675460000000001</v>
      </c>
      <c r="ER113" s="1">
        <v>7.2462339999999998E-3</v>
      </c>
      <c r="ES113">
        <v>3.0825480000000001</v>
      </c>
      <c r="ET113">
        <v>0.7367747</v>
      </c>
      <c r="EU113">
        <v>18.944739999999999</v>
      </c>
      <c r="EV113" s="1">
        <v>6.3237390000000001E-3</v>
      </c>
      <c r="EW113">
        <v>2.6872060000000002</v>
      </c>
      <c r="EX113">
        <v>0.73802049999999997</v>
      </c>
      <c r="EY113">
        <v>18.273260000000001</v>
      </c>
      <c r="EZ113" s="1">
        <v>5.5062829999999998E-3</v>
      </c>
      <c r="FA113">
        <v>2.3359640000000002</v>
      </c>
      <c r="FB113">
        <v>0.7398555</v>
      </c>
      <c r="FC113">
        <v>18.164100000000001</v>
      </c>
      <c r="FD113" s="1">
        <v>4.7782500000000004E-3</v>
      </c>
      <c r="FE113">
        <v>2.02121</v>
      </c>
      <c r="FF113">
        <v>0.74198620000000004</v>
      </c>
      <c r="FG113">
        <v>19.26417</v>
      </c>
      <c r="FH113" s="1">
        <v>4.0959990000000003E-3</v>
      </c>
      <c r="FI113">
        <v>1.727797</v>
      </c>
      <c r="FJ113">
        <v>0.74383639999999995</v>
      </c>
      <c r="FK113">
        <v>20.311119999999999</v>
      </c>
      <c r="FL113" s="1">
        <v>3.3876940000000001E-3</v>
      </c>
      <c r="FM113">
        <v>1.4281699999999999</v>
      </c>
      <c r="FN113">
        <v>0.74416800000000005</v>
      </c>
      <c r="FO113">
        <v>20.944009999999999</v>
      </c>
      <c r="FP113" s="1">
        <v>2.6308030000000001E-3</v>
      </c>
      <c r="FQ113">
        <v>1.11131</v>
      </c>
      <c r="FR113">
        <v>0.74442750000000002</v>
      </c>
      <c r="FS113">
        <v>20.93676</v>
      </c>
      <c r="FT113" s="1">
        <v>1.9095049999999999E-3</v>
      </c>
      <c r="FU113">
        <v>0.80773430000000002</v>
      </c>
      <c r="FV113">
        <v>0.74456809999999995</v>
      </c>
      <c r="FW113">
        <v>20.459489999999999</v>
      </c>
      <c r="FX113" s="1">
        <v>1.3325399999999999E-3</v>
      </c>
      <c r="FY113">
        <v>0.56270520000000002</v>
      </c>
      <c r="FZ113">
        <v>0.74470530000000001</v>
      </c>
      <c r="GA113">
        <v>19.883089999999999</v>
      </c>
      <c r="GB113" s="1">
        <v>9.3941789999999999E-4</v>
      </c>
      <c r="GC113">
        <v>0.39433469999999998</v>
      </c>
      <c r="GD113">
        <v>0.74481459999999999</v>
      </c>
      <c r="GE113">
        <v>19.389600000000002</v>
      </c>
      <c r="GF113" s="1">
        <v>6.9996309999999999E-4</v>
      </c>
      <c r="GG113">
        <v>0.29118959999999999</v>
      </c>
      <c r="GH113">
        <v>0.74486350000000001</v>
      </c>
      <c r="GI113">
        <v>19.179459999999999</v>
      </c>
      <c r="GJ113" s="1">
        <v>5.6136160000000001E-4</v>
      </c>
      <c r="GK113">
        <v>0.2313113</v>
      </c>
      <c r="GL113">
        <v>0.74490020000000001</v>
      </c>
      <c r="GM113">
        <v>19.958649999999999</v>
      </c>
      <c r="GN113" s="1">
        <v>4.8017650000000003E-4</v>
      </c>
      <c r="GO113">
        <v>0.19623889999999999</v>
      </c>
      <c r="GP113">
        <v>0.74490639999999997</v>
      </c>
      <c r="GQ113">
        <v>20.898599999999998</v>
      </c>
      <c r="GR113">
        <v>4.2940159999999998E-4</v>
      </c>
      <c r="GS113">
        <v>0.1743528</v>
      </c>
      <c r="GT113">
        <v>0.74489989999999995</v>
      </c>
      <c r="GU113">
        <v>21.677700000000002</v>
      </c>
      <c r="GV113" s="1">
        <v>3.944361E-4</v>
      </c>
      <c r="GW113">
        <v>0.15931989999999999</v>
      </c>
      <c r="GX113">
        <v>0.74491300000000005</v>
      </c>
      <c r="GY113">
        <v>22.031230000000001</v>
      </c>
      <c r="GZ113" s="1">
        <v>3.6784200000000001E-4</v>
      </c>
      <c r="HA113">
        <v>0.1479483</v>
      </c>
      <c r="HB113">
        <v>0.74491540000000001</v>
      </c>
      <c r="HC113">
        <v>21.51362</v>
      </c>
      <c r="HD113" s="1">
        <v>3.4586970000000003E-4</v>
      </c>
      <c r="HE113">
        <v>0.13865739999999999</v>
      </c>
      <c r="HF113">
        <v>0.74493089999999995</v>
      </c>
      <c r="HG113">
        <v>20.53276</v>
      </c>
      <c r="HH113" s="1">
        <v>3.2671190000000002E-4</v>
      </c>
      <c r="HI113">
        <v>0.1306108</v>
      </c>
      <c r="HJ113">
        <v>0.74492959999999997</v>
      </c>
      <c r="HK113">
        <v>19.683990000000001</v>
      </c>
      <c r="HL113" s="1">
        <v>3.0938379999999999E-4</v>
      </c>
      <c r="HM113">
        <v>0.1233968</v>
      </c>
      <c r="HN113">
        <v>0.74496099999999998</v>
      </c>
      <c r="HO113">
        <v>19.249230000000001</v>
      </c>
      <c r="HP113" s="1">
        <v>2.9337420000000001E-4</v>
      </c>
      <c r="HQ113">
        <v>0.1167923</v>
      </c>
      <c r="HR113">
        <v>0.74495199999999995</v>
      </c>
      <c r="HS113">
        <v>19.943300000000001</v>
      </c>
      <c r="HT113" s="1">
        <v>2.7852049999999999E-4</v>
      </c>
      <c r="HU113">
        <v>0.11070869999999999</v>
      </c>
      <c r="HV113">
        <v>0.74494400000000005</v>
      </c>
      <c r="HW113">
        <v>21.016100000000002</v>
      </c>
      <c r="HX113" s="1">
        <v>2.647029E-4</v>
      </c>
      <c r="HY113">
        <v>0.1050817</v>
      </c>
      <c r="HZ113">
        <v>0.74494190000000005</v>
      </c>
      <c r="IA113">
        <v>21.948139999999999</v>
      </c>
      <c r="IB113" s="1">
        <v>2.5181949999999998E-4</v>
      </c>
      <c r="IC113">
        <v>9.9866629999999998E-2</v>
      </c>
      <c r="ID113">
        <v>0.74494970000000005</v>
      </c>
      <c r="IE113">
        <v>22.4438</v>
      </c>
      <c r="IF113" s="1">
        <v>2.398077E-4</v>
      </c>
      <c r="IG113">
        <v>9.5024750000000005E-2</v>
      </c>
      <c r="IH113">
        <v>0.74494740000000004</v>
      </c>
      <c r="II113">
        <v>21.95731</v>
      </c>
      <c r="IJ113" s="1">
        <v>2.2850189999999999E-4</v>
      </c>
      <c r="IK113">
        <v>9.0490920000000002E-2</v>
      </c>
      <c r="IL113">
        <v>0.74494780000000005</v>
      </c>
      <c r="IM113">
        <v>20.995329999999999</v>
      </c>
      <c r="IN113" s="1">
        <v>2.178041E-4</v>
      </c>
      <c r="IO113">
        <v>8.6217559999999999E-2</v>
      </c>
      <c r="IP113">
        <v>0.74494510000000003</v>
      </c>
      <c r="IQ113">
        <v>20.038720000000001</v>
      </c>
      <c r="IR113" s="1">
        <v>2.076728E-4</v>
      </c>
      <c r="IS113">
        <v>8.2184649999999998E-2</v>
      </c>
      <c r="IT113">
        <v>0.74494729999999998</v>
      </c>
      <c r="IU113">
        <v>19.396629999999998</v>
      </c>
      <c r="IV113" s="1">
        <v>1.9819139999999999E-4</v>
      </c>
      <c r="IW113">
        <v>7.8406480000000001E-2</v>
      </c>
      <c r="IX113">
        <v>0.74494669999999996</v>
      </c>
      <c r="IY113">
        <v>19.70018</v>
      </c>
      <c r="IZ113" s="1">
        <v>1.893265E-4</v>
      </c>
      <c r="JA113">
        <v>7.4881470000000006E-2</v>
      </c>
      <c r="JB113">
        <v>0.7449481</v>
      </c>
      <c r="JC113">
        <v>20.02825</v>
      </c>
      <c r="JD113" s="1">
        <v>1.809627E-4</v>
      </c>
      <c r="JE113">
        <v>7.1565210000000004E-2</v>
      </c>
      <c r="JF113">
        <v>0.74494990000000005</v>
      </c>
      <c r="JG113">
        <v>20.515930000000001</v>
      </c>
      <c r="JH113" s="1">
        <v>1.730496E-4</v>
      </c>
      <c r="JI113">
        <v>6.8427180000000004E-2</v>
      </c>
      <c r="JJ113">
        <v>0.74494300000000002</v>
      </c>
      <c r="JK113">
        <v>20.525010000000002</v>
      </c>
      <c r="JL113" s="1">
        <v>1.6556590000000001E-4</v>
      </c>
      <c r="JM113">
        <v>6.5463320000000005E-2</v>
      </c>
      <c r="JN113">
        <v>0.74494729999999998</v>
      </c>
      <c r="JO113">
        <v>20.227640000000001</v>
      </c>
      <c r="JP113" s="1">
        <v>1.5850710000000001E-4</v>
      </c>
      <c r="JQ113">
        <v>6.2670870000000004E-2</v>
      </c>
      <c r="JR113">
        <v>0.74494890000000002</v>
      </c>
      <c r="JS113">
        <v>19.949480000000001</v>
      </c>
      <c r="JT113" s="1">
        <v>1.518503E-4</v>
      </c>
      <c r="JU113">
        <v>6.0036630000000001E-2</v>
      </c>
      <c r="JV113">
        <v>0.74494139999999998</v>
      </c>
      <c r="JW113">
        <v>19.60558</v>
      </c>
      <c r="JX113" s="1">
        <v>1.455598E-4</v>
      </c>
      <c r="JY113">
        <v>5.7544850000000002E-2</v>
      </c>
      <c r="JZ113">
        <v>0.74494689999999997</v>
      </c>
      <c r="KA113">
        <v>19.289580000000001</v>
      </c>
      <c r="KB113" s="1">
        <v>1.396015E-4</v>
      </c>
      <c r="KC113">
        <v>5.5181769999999998E-2</v>
      </c>
      <c r="KD113">
        <v>0.74494629999999995</v>
      </c>
      <c r="KE113">
        <v>19.649239999999999</v>
      </c>
      <c r="KF113" s="1">
        <v>1.339127E-4</v>
      </c>
      <c r="KG113">
        <v>5.2931829999999999E-2</v>
      </c>
      <c r="KH113">
        <v>0.74494050000000001</v>
      </c>
      <c r="KI113">
        <v>19.946359999999999</v>
      </c>
      <c r="KJ113" s="1">
        <v>1.2850949999999999E-4</v>
      </c>
      <c r="KK113">
        <v>5.0795729999999997E-2</v>
      </c>
      <c r="KL113">
        <v>0.74494090000000002</v>
      </c>
      <c r="KM113">
        <v>20.341069999999998</v>
      </c>
      <c r="KN113" s="1">
        <v>1.2340659999999999E-4</v>
      </c>
      <c r="KO113">
        <v>4.8777239999999999E-2</v>
      </c>
      <c r="KP113">
        <v>0.74492009999999997</v>
      </c>
      <c r="KQ113">
        <v>20.64376</v>
      </c>
      <c r="KR113" s="1">
        <v>1.185668E-4</v>
      </c>
      <c r="KS113">
        <v>4.6863990000000001E-2</v>
      </c>
      <c r="KT113">
        <v>0.74486790000000003</v>
      </c>
      <c r="KU113">
        <v>20.430789999999998</v>
      </c>
      <c r="KV113" s="1">
        <v>1.139587E-4</v>
      </c>
      <c r="KW113">
        <v>4.5044349999999997E-2</v>
      </c>
      <c r="KX113">
        <v>0.74480329999999995</v>
      </c>
      <c r="KY113">
        <v>19.994039999999998</v>
      </c>
      <c r="KZ113" s="1">
        <v>1.095679E-4</v>
      </c>
      <c r="LA113">
        <v>4.3310670000000002E-2</v>
      </c>
      <c r="LB113">
        <v>0.74472269999999996</v>
      </c>
      <c r="LC113">
        <v>19.5227</v>
      </c>
      <c r="LD113" s="1">
        <v>1.053688E-4</v>
      </c>
      <c r="LE113">
        <v>4.1654740000000003E-2</v>
      </c>
      <c r="LF113">
        <v>0.74461820000000001</v>
      </c>
      <c r="LG113">
        <v>19.329239999999999</v>
      </c>
      <c r="LH113" s="1">
        <v>1.013977E-4</v>
      </c>
      <c r="LI113">
        <v>4.008536E-2</v>
      </c>
      <c r="LJ113">
        <v>0.74449089999999996</v>
      </c>
      <c r="LK113">
        <v>20.191800000000001</v>
      </c>
      <c r="LL113" s="1">
        <v>9.7833650000000001E-5</v>
      </c>
      <c r="LM113">
        <v>3.8671150000000001E-2</v>
      </c>
      <c r="LN113">
        <v>0.74436670000000005</v>
      </c>
      <c r="LO113">
        <v>21.017749999999999</v>
      </c>
      <c r="LP113" s="1">
        <v>9.5131839999999999E-5</v>
      </c>
      <c r="LQ113">
        <v>3.7578220000000002E-2</v>
      </c>
      <c r="LR113">
        <v>0.74424120000000005</v>
      </c>
      <c r="LS113">
        <v>21.717479999999998</v>
      </c>
      <c r="LT113" s="1">
        <v>9.3448289999999997E-5</v>
      </c>
      <c r="LU113">
        <v>3.6891640000000003E-2</v>
      </c>
      <c r="LV113">
        <v>0.74415980000000004</v>
      </c>
      <c r="LW113">
        <v>22.30996</v>
      </c>
      <c r="LX113" s="1">
        <v>9.225572E-5</v>
      </c>
      <c r="LY113">
        <v>3.6420429999999997E-2</v>
      </c>
      <c r="LZ113">
        <v>0.74406459999999996</v>
      </c>
      <c r="MA113">
        <v>22.1678</v>
      </c>
      <c r="MB113" s="1">
        <v>9.0845840000000006E-5</v>
      </c>
      <c r="MC113">
        <v>3.5882299999999999E-2</v>
      </c>
      <c r="MD113">
        <v>0.74403799999999998</v>
      </c>
      <c r="ME113">
        <v>21.395579999999999</v>
      </c>
      <c r="MF113" s="1">
        <v>8.8897610000000001E-5</v>
      </c>
      <c r="MG113">
        <v>3.5130160000000001E-2</v>
      </c>
      <c r="MH113">
        <v>0.74401320000000004</v>
      </c>
      <c r="MI113">
        <v>20.448550000000001</v>
      </c>
      <c r="MJ113" s="1">
        <v>8.6455690000000006E-5</v>
      </c>
      <c r="MK113">
        <v>3.4182270000000001E-2</v>
      </c>
      <c r="ML113">
        <v>0.74397500000000005</v>
      </c>
      <c r="MM113">
        <v>20.0443</v>
      </c>
      <c r="MN113" s="1">
        <v>8.3695570000000003E-5</v>
      </c>
      <c r="MO113">
        <v>3.3103779999999999E-2</v>
      </c>
      <c r="MP113">
        <v>0.74398569999999997</v>
      </c>
      <c r="MQ113">
        <v>20.994610000000002</v>
      </c>
      <c r="MR113" s="1">
        <v>8.0653790000000003E-5</v>
      </c>
      <c r="MS113">
        <v>3.1914150000000002E-2</v>
      </c>
      <c r="MT113">
        <v>0.74400390000000005</v>
      </c>
      <c r="MU113">
        <v>22.29635</v>
      </c>
      <c r="MV113" s="1">
        <v>7.7120110000000001E-5</v>
      </c>
      <c r="MW113">
        <v>3.053374E-2</v>
      </c>
      <c r="MX113">
        <v>0.74399400000000004</v>
      </c>
      <c r="MY113">
        <v>23.29045</v>
      </c>
      <c r="MZ113" s="1">
        <v>7.2979910000000003E-5</v>
      </c>
      <c r="NA113">
        <v>2.8916500000000001E-2</v>
      </c>
      <c r="NB113">
        <v>0.74396280000000004</v>
      </c>
      <c r="NC113">
        <v>23.737719999999999</v>
      </c>
      <c r="ND113" s="1">
        <v>6.8647500000000003E-5</v>
      </c>
      <c r="NE113">
        <v>2.7206250000000001E-2</v>
      </c>
      <c r="NF113">
        <v>0.74389939999999999</v>
      </c>
      <c r="NG113">
        <v>23.359860000000001</v>
      </c>
      <c r="NH113" s="1">
        <v>6.4693670000000005E-5</v>
      </c>
      <c r="NI113">
        <v>2.56306E-2</v>
      </c>
      <c r="NJ113">
        <v>0.7437473</v>
      </c>
      <c r="NK113">
        <v>22.720759999999999</v>
      </c>
      <c r="NL113" s="1">
        <v>6.1365219999999995E-5</v>
      </c>
      <c r="NM113">
        <v>2.4299459999999998E-2</v>
      </c>
      <c r="NN113">
        <v>0.74358959999999996</v>
      </c>
      <c r="NO113">
        <v>22.098130000000001</v>
      </c>
      <c r="NP113" s="1">
        <v>5.8589730000000001E-5</v>
      </c>
      <c r="NQ113">
        <v>2.319185E-2</v>
      </c>
      <c r="NR113">
        <v>0.74334610000000001</v>
      </c>
      <c r="NS113">
        <v>21.498429999999999</v>
      </c>
      <c r="NT113" s="1">
        <v>5.6230000000000002E-5</v>
      </c>
      <c r="NU113">
        <v>2.2253140000000001E-2</v>
      </c>
      <c r="NV113">
        <v>0.74309250000000004</v>
      </c>
      <c r="NW113">
        <v>21.349309999999999</v>
      </c>
      <c r="NX113" s="1">
        <v>5.4373499999999997E-5</v>
      </c>
      <c r="NY113">
        <v>2.150533E-2</v>
      </c>
      <c r="NZ113">
        <v>0.74287550000000002</v>
      </c>
      <c r="OA113">
        <v>21.78736</v>
      </c>
      <c r="OB113" s="1">
        <v>5.3420359999999998E-5</v>
      </c>
      <c r="OC113">
        <v>2.1101490000000001E-2</v>
      </c>
      <c r="OD113">
        <v>0.74263880000000004</v>
      </c>
      <c r="OE113">
        <v>22.105560000000001</v>
      </c>
      <c r="OF113" s="1">
        <v>5.3556590000000001E-5</v>
      </c>
      <c r="OG113">
        <v>2.1128060000000001E-2</v>
      </c>
      <c r="OH113">
        <v>0.74240890000000004</v>
      </c>
      <c r="OI113">
        <v>22.246310000000001</v>
      </c>
      <c r="OJ113" s="1">
        <v>5.4222789999999998E-5</v>
      </c>
      <c r="OK113">
        <v>2.1387030000000001E-2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0.6231487</v>
      </c>
      <c r="G114">
        <v>19.277899999999999</v>
      </c>
      <c r="H114">
        <v>0</v>
      </c>
      <c r="I114">
        <v>0</v>
      </c>
      <c r="J114">
        <v>0.6231061</v>
      </c>
      <c r="K114">
        <v>19.218489999999999</v>
      </c>
      <c r="L114">
        <v>0</v>
      </c>
      <c r="M114">
        <v>4.3035649999999999E-38</v>
      </c>
      <c r="N114">
        <v>0.62304340000000002</v>
      </c>
      <c r="O114">
        <v>19.005949999999999</v>
      </c>
      <c r="P114" s="1">
        <v>4.8425629999999999E-27</v>
      </c>
      <c r="Q114" s="1">
        <v>1.788901E-24</v>
      </c>
      <c r="R114">
        <v>0.6229036</v>
      </c>
      <c r="S114">
        <v>18.26728</v>
      </c>
      <c r="T114" s="1">
        <v>2.8808050000000001E-15</v>
      </c>
      <c r="U114" s="1">
        <v>1.062429E-12</v>
      </c>
      <c r="V114">
        <v>0.62278940000000005</v>
      </c>
      <c r="W114">
        <v>17.731829999999999</v>
      </c>
      <c r="X114" s="1">
        <v>4.3861050000000002E-5</v>
      </c>
      <c r="Y114" s="1">
        <v>1.214207E-2</v>
      </c>
      <c r="Z114">
        <v>0.62265720000000002</v>
      </c>
      <c r="AA114">
        <v>17.384160000000001</v>
      </c>
      <c r="AB114" s="1">
        <v>0.27169260000000001</v>
      </c>
      <c r="AC114">
        <v>81.235519999999994</v>
      </c>
      <c r="AD114">
        <v>0.62261650000000002</v>
      </c>
      <c r="AE114">
        <v>17.30076</v>
      </c>
      <c r="AF114">
        <v>15.244289999999999</v>
      </c>
      <c r="AG114">
        <v>4985.4870000000001</v>
      </c>
      <c r="AH114">
        <v>0.62255159999999998</v>
      </c>
      <c r="AI114">
        <v>17.34132</v>
      </c>
      <c r="AJ114">
        <v>88.384640000000005</v>
      </c>
      <c r="AK114">
        <v>31056.02</v>
      </c>
      <c r="AL114">
        <v>0.62244480000000002</v>
      </c>
      <c r="AM114">
        <v>17.849589999999999</v>
      </c>
      <c r="AN114">
        <v>119.4089</v>
      </c>
      <c r="AO114">
        <v>44419.040000000001</v>
      </c>
      <c r="AP114">
        <v>0.62228740000000005</v>
      </c>
      <c r="AQ114">
        <v>17.973890000000001</v>
      </c>
      <c r="AR114">
        <v>59.055480000000003</v>
      </c>
      <c r="AS114">
        <v>22995.89</v>
      </c>
      <c r="AT114">
        <v>0.62197020000000003</v>
      </c>
      <c r="AU114">
        <v>17.871929999999999</v>
      </c>
      <c r="AV114">
        <v>14.39015</v>
      </c>
      <c r="AW114">
        <v>5806.0749999999998</v>
      </c>
      <c r="AX114">
        <v>0.62156829999999996</v>
      </c>
      <c r="AY114">
        <v>17.402899999999999</v>
      </c>
      <c r="AZ114">
        <v>2.186293</v>
      </c>
      <c r="BA114">
        <v>903.52919999999995</v>
      </c>
      <c r="BB114">
        <v>0.62105949999999999</v>
      </c>
      <c r="BC114">
        <v>17.053740000000001</v>
      </c>
      <c r="BD114">
        <v>0.29070370000000001</v>
      </c>
      <c r="BE114">
        <v>119.63500000000001</v>
      </c>
      <c r="BF114">
        <v>0.62059339999999996</v>
      </c>
      <c r="BG114">
        <v>16.862660000000002</v>
      </c>
      <c r="BH114">
        <v>8.1453390000000001E-2</v>
      </c>
      <c r="BI114">
        <v>31.444559999999999</v>
      </c>
      <c r="BJ114">
        <v>0.6201141</v>
      </c>
      <c r="BK114">
        <v>17.081189999999999</v>
      </c>
      <c r="BL114">
        <v>6.38518E-2</v>
      </c>
      <c r="BM114">
        <v>23.826440000000002</v>
      </c>
      <c r="BN114">
        <v>0.6196779</v>
      </c>
      <c r="BO114">
        <v>17.676950000000001</v>
      </c>
      <c r="BP114">
        <v>6.7559350000000004E-2</v>
      </c>
      <c r="BQ114">
        <v>25.16827</v>
      </c>
      <c r="BR114">
        <v>0.61926440000000005</v>
      </c>
      <c r="BS114">
        <v>18.43779</v>
      </c>
      <c r="BT114" s="1">
        <v>7.1359430000000001E-2</v>
      </c>
      <c r="BU114">
        <v>26.755389999999998</v>
      </c>
      <c r="BV114">
        <v>0.61754779999999998</v>
      </c>
      <c r="BW114">
        <v>19.08745</v>
      </c>
      <c r="BX114" s="1">
        <v>7.0416610000000004E-2</v>
      </c>
      <c r="BY114">
        <v>26.621880000000001</v>
      </c>
      <c r="BZ114">
        <v>0.61529730000000005</v>
      </c>
      <c r="CA114">
        <v>19.311</v>
      </c>
      <c r="CB114" s="1">
        <v>6.5709139999999999E-2</v>
      </c>
      <c r="CC114">
        <v>25.04025</v>
      </c>
      <c r="CD114">
        <v>0.61309329999999995</v>
      </c>
      <c r="CE114">
        <v>18.806889999999999</v>
      </c>
      <c r="CF114" s="1">
        <v>5.9398199999999998E-2</v>
      </c>
      <c r="CG114">
        <v>22.79252</v>
      </c>
      <c r="CH114">
        <v>0.61093589999999998</v>
      </c>
      <c r="CI114">
        <v>18.221219999999999</v>
      </c>
      <c r="CJ114" s="1">
        <v>5.2886900000000001E-2</v>
      </c>
      <c r="CK114">
        <v>20.422930000000001</v>
      </c>
      <c r="CL114">
        <v>0.60892290000000004</v>
      </c>
      <c r="CM114">
        <v>17.791399999999999</v>
      </c>
      <c r="CN114">
        <v>4.6756659999999999E-2</v>
      </c>
      <c r="CO114">
        <v>18.159690000000001</v>
      </c>
      <c r="CP114">
        <v>0.60707540000000004</v>
      </c>
      <c r="CQ114">
        <v>17.690079999999998</v>
      </c>
      <c r="CR114" s="1">
        <v>4.1192340000000001E-2</v>
      </c>
      <c r="CS114">
        <v>16.086480000000002</v>
      </c>
      <c r="CT114">
        <v>0.60526100000000005</v>
      </c>
      <c r="CU114">
        <v>18.217420000000001</v>
      </c>
      <c r="CV114" s="1">
        <v>3.6268620000000001E-2</v>
      </c>
      <c r="CW114">
        <v>14.23672</v>
      </c>
      <c r="CX114">
        <v>0.60330609999999996</v>
      </c>
      <c r="CY114">
        <v>18.998840000000001</v>
      </c>
      <c r="CZ114" s="1">
        <v>3.1973420000000002E-2</v>
      </c>
      <c r="DA114">
        <v>12.618779999999999</v>
      </c>
      <c r="DB114">
        <v>0.60021749999999996</v>
      </c>
      <c r="DC114">
        <v>19.51793</v>
      </c>
      <c r="DD114" s="1">
        <v>2.8246340000000002E-2</v>
      </c>
      <c r="DE114">
        <v>11.22</v>
      </c>
      <c r="DF114">
        <v>0.59550199999999998</v>
      </c>
      <c r="DG114">
        <v>19.637029999999999</v>
      </c>
      <c r="DH114" s="1">
        <v>2.4922050000000001E-2</v>
      </c>
      <c r="DI114">
        <v>9.9803300000000004</v>
      </c>
      <c r="DJ114">
        <v>0.59096320000000002</v>
      </c>
      <c r="DK114">
        <v>19.027809999999999</v>
      </c>
      <c r="DL114" s="1">
        <v>2.1890440000000001E-2</v>
      </c>
      <c r="DM114">
        <v>8.8350729999999995</v>
      </c>
      <c r="DN114">
        <v>0.58688949999999995</v>
      </c>
      <c r="DO114">
        <v>18.354120000000002</v>
      </c>
      <c r="DP114">
        <v>1.9182299999999999E-2</v>
      </c>
      <c r="DQ114">
        <v>7.7956089999999998</v>
      </c>
      <c r="DR114">
        <v>0.58226219999999995</v>
      </c>
      <c r="DS114">
        <v>17.730090000000001</v>
      </c>
      <c r="DT114" s="1">
        <v>1.6767839999999999E-2</v>
      </c>
      <c r="DU114">
        <v>6.8676789999999999</v>
      </c>
      <c r="DV114">
        <v>0.57867250000000003</v>
      </c>
      <c r="DW114">
        <v>17.36026</v>
      </c>
      <c r="DX114" s="1">
        <v>1.465552E-2</v>
      </c>
      <c r="DY114">
        <v>6.0389790000000003</v>
      </c>
      <c r="DZ114">
        <v>0.5759261</v>
      </c>
      <c r="EA114">
        <v>17.698969999999999</v>
      </c>
      <c r="EB114" s="1">
        <v>1.2788529999999999E-2</v>
      </c>
      <c r="EC114">
        <v>5.2952209999999997</v>
      </c>
      <c r="ED114">
        <v>0.57314039999999999</v>
      </c>
      <c r="EE114">
        <v>18.39348</v>
      </c>
      <c r="EF114" s="1">
        <v>1.1143220000000001E-2</v>
      </c>
      <c r="EG114">
        <v>4.6368539999999996</v>
      </c>
      <c r="EH114">
        <v>0.57011339999999999</v>
      </c>
      <c r="EI114">
        <v>19.289819999999999</v>
      </c>
      <c r="EJ114">
        <v>9.7085720000000004E-3</v>
      </c>
      <c r="EK114">
        <v>4.0608329999999997</v>
      </c>
      <c r="EL114">
        <v>0.56704650000000001</v>
      </c>
      <c r="EM114">
        <v>19.90626</v>
      </c>
      <c r="EN114" s="1">
        <v>8.4662920000000003E-3</v>
      </c>
      <c r="EO114">
        <v>3.5594329999999998</v>
      </c>
      <c r="EP114">
        <v>0.56446739999999995</v>
      </c>
      <c r="EQ114">
        <v>19.749400000000001</v>
      </c>
      <c r="ER114" s="1">
        <v>7.3900399999999996E-3</v>
      </c>
      <c r="ES114">
        <v>3.1206830000000001</v>
      </c>
      <c r="ET114">
        <v>0.56233290000000002</v>
      </c>
      <c r="EU114">
        <v>19.04457</v>
      </c>
      <c r="EV114" s="1">
        <v>6.4520489999999996E-3</v>
      </c>
      <c r="EW114">
        <v>2.7342529999999998</v>
      </c>
      <c r="EX114">
        <v>0.56064899999999995</v>
      </c>
      <c r="EY114">
        <v>18.362069999999999</v>
      </c>
      <c r="EZ114" s="1">
        <v>5.6213840000000001E-3</v>
      </c>
      <c r="FA114">
        <v>2.3880690000000002</v>
      </c>
      <c r="FB114">
        <v>0.559917</v>
      </c>
      <c r="FC114">
        <v>18.204719999999998</v>
      </c>
      <c r="FD114" s="1">
        <v>4.8832820000000001E-3</v>
      </c>
      <c r="FE114">
        <v>2.075329</v>
      </c>
      <c r="FF114">
        <v>0.55982069999999995</v>
      </c>
      <c r="FG114">
        <v>19.273980000000002</v>
      </c>
      <c r="FH114" s="1">
        <v>4.1981199999999996E-3</v>
      </c>
      <c r="FI114">
        <v>1.78356</v>
      </c>
      <c r="FJ114">
        <v>0.55994189999999999</v>
      </c>
      <c r="FK114">
        <v>20.319520000000001</v>
      </c>
      <c r="FL114" s="1">
        <v>3.4969829999999999E-3</v>
      </c>
      <c r="FM114">
        <v>1.486739</v>
      </c>
      <c r="FN114">
        <v>0.56009200000000003</v>
      </c>
      <c r="FO114">
        <v>20.987010000000001</v>
      </c>
      <c r="FP114" s="1">
        <v>2.7443419999999999E-3</v>
      </c>
      <c r="FQ114">
        <v>1.1691039999999999</v>
      </c>
      <c r="FR114">
        <v>0.56020829999999999</v>
      </c>
      <c r="FS114">
        <v>21.02825</v>
      </c>
      <c r="FT114" s="1">
        <v>2.011152E-3</v>
      </c>
      <c r="FU114">
        <v>0.85797809999999997</v>
      </c>
      <c r="FV114">
        <v>0.56031759999999997</v>
      </c>
      <c r="FW114">
        <v>20.545559999999998</v>
      </c>
      <c r="FX114" s="1">
        <v>1.408678E-3</v>
      </c>
      <c r="FY114">
        <v>0.60025580000000001</v>
      </c>
      <c r="FZ114">
        <v>0.56038929999999998</v>
      </c>
      <c r="GA114">
        <v>19.950880000000002</v>
      </c>
      <c r="GB114" s="1">
        <v>9.887683E-4</v>
      </c>
      <c r="GC114">
        <v>0.41928670000000001</v>
      </c>
      <c r="GD114">
        <v>0.56043449999999995</v>
      </c>
      <c r="GE114">
        <v>19.453230000000001</v>
      </c>
      <c r="GF114" s="1">
        <v>7.2925970000000003E-4</v>
      </c>
      <c r="GG114">
        <v>0.30685269999999998</v>
      </c>
      <c r="GH114">
        <v>0.5604711</v>
      </c>
      <c r="GI114">
        <v>19.238620000000001</v>
      </c>
      <c r="GJ114" s="1">
        <v>5.783362E-4</v>
      </c>
      <c r="GK114">
        <v>0.24126</v>
      </c>
      <c r="GL114">
        <v>0.56048739999999997</v>
      </c>
      <c r="GM114">
        <v>20.005189999999999</v>
      </c>
      <c r="GN114" s="1">
        <v>4.9038330000000005E-4</v>
      </c>
      <c r="GO114">
        <v>0.2029994</v>
      </c>
      <c r="GP114">
        <v>0.56050690000000003</v>
      </c>
      <c r="GQ114">
        <v>20.9252</v>
      </c>
      <c r="GR114" s="1">
        <v>4.3605910000000001E-4</v>
      </c>
      <c r="GS114">
        <v>0.17939530000000001</v>
      </c>
      <c r="GT114">
        <v>0.56052000000000002</v>
      </c>
      <c r="GU114">
        <v>21.716170000000002</v>
      </c>
      <c r="GV114" s="1">
        <v>3.9924570000000003E-4</v>
      </c>
      <c r="GW114">
        <v>0.16341600000000001</v>
      </c>
      <c r="GX114">
        <v>0.56052579999999996</v>
      </c>
      <c r="GY114">
        <v>22.128599999999999</v>
      </c>
      <c r="GZ114" s="1">
        <v>3.7163369999999998E-4</v>
      </c>
      <c r="HA114">
        <v>0.15148519999999999</v>
      </c>
      <c r="HB114">
        <v>0.56052690000000005</v>
      </c>
      <c r="HC114">
        <v>21.64076</v>
      </c>
      <c r="HD114" s="1">
        <v>3.4907029999999998E-4</v>
      </c>
      <c r="HE114">
        <v>0.14182790000000001</v>
      </c>
      <c r="HF114">
        <v>0.56053560000000002</v>
      </c>
      <c r="HG114">
        <v>20.66375</v>
      </c>
      <c r="HH114" s="1">
        <v>3.2953959999999999E-4</v>
      </c>
      <c r="HI114">
        <v>0.1335247</v>
      </c>
      <c r="HJ114">
        <v>0.56053609999999998</v>
      </c>
      <c r="HK114">
        <v>19.801079999999999</v>
      </c>
      <c r="HL114" s="1">
        <v>3.1195540000000002E-4</v>
      </c>
      <c r="HM114">
        <v>0.12610689999999999</v>
      </c>
      <c r="HN114">
        <v>0.56053750000000002</v>
      </c>
      <c r="HO114">
        <v>19.321149999999999</v>
      </c>
      <c r="HP114" s="1">
        <v>2.9574650000000001E-4</v>
      </c>
      <c r="HQ114">
        <v>0.1193336</v>
      </c>
      <c r="HR114">
        <v>0.56053070000000005</v>
      </c>
      <c r="HS114">
        <v>19.978000000000002</v>
      </c>
      <c r="HT114" s="1">
        <v>2.8071219999999998E-4</v>
      </c>
      <c r="HU114">
        <v>0.1130955</v>
      </c>
      <c r="HV114">
        <v>0.56052489999999999</v>
      </c>
      <c r="HW114">
        <v>21.036370000000002</v>
      </c>
      <c r="HX114" s="1">
        <v>2.667301E-4</v>
      </c>
      <c r="HY114">
        <v>0.1073262</v>
      </c>
      <c r="HZ114">
        <v>0.56052369999999996</v>
      </c>
      <c r="IA114">
        <v>21.972270000000002</v>
      </c>
      <c r="IB114" s="1">
        <v>2.5370280000000002E-4</v>
      </c>
      <c r="IC114">
        <v>0.1019829</v>
      </c>
      <c r="ID114">
        <v>0.56053070000000005</v>
      </c>
      <c r="IE114">
        <v>22.522739999999999</v>
      </c>
      <c r="IF114" s="1">
        <v>2.4156230000000001E-4</v>
      </c>
      <c r="IG114">
        <v>9.7023600000000002E-2</v>
      </c>
      <c r="IH114">
        <v>0.56052959999999996</v>
      </c>
      <c r="II114">
        <v>22.073270000000001</v>
      </c>
      <c r="IJ114" s="1">
        <v>2.3015239999999999E-4</v>
      </c>
      <c r="IK114">
        <v>9.2386159999999995E-2</v>
      </c>
      <c r="IL114">
        <v>0.56052650000000004</v>
      </c>
      <c r="IM114">
        <v>21.122350000000001</v>
      </c>
      <c r="IN114" s="1">
        <v>2.193629E-4</v>
      </c>
      <c r="IO114">
        <v>8.8017880000000007E-2</v>
      </c>
      <c r="IP114">
        <v>0.56052539999999995</v>
      </c>
      <c r="IQ114">
        <v>20.15652</v>
      </c>
      <c r="IR114" s="1">
        <v>2.0913919999999999E-4</v>
      </c>
      <c r="IS114">
        <v>8.3893659999999995E-2</v>
      </c>
      <c r="IT114">
        <v>0.56052990000000003</v>
      </c>
      <c r="IU114">
        <v>19.475819999999999</v>
      </c>
      <c r="IV114" s="1">
        <v>1.9956140000000001E-4</v>
      </c>
      <c r="IW114">
        <v>8.0026399999999998E-2</v>
      </c>
      <c r="IX114">
        <v>0.56052639999999998</v>
      </c>
      <c r="IY114">
        <v>19.74784</v>
      </c>
      <c r="IZ114" s="1">
        <v>1.9060750000000001E-4</v>
      </c>
      <c r="JA114">
        <v>7.6417840000000001E-2</v>
      </c>
      <c r="JB114">
        <v>0.56052820000000003</v>
      </c>
      <c r="JC114">
        <v>20.051670000000001</v>
      </c>
      <c r="JD114" s="1">
        <v>1.8217369999999999E-4</v>
      </c>
      <c r="JE114">
        <v>7.3028099999999999E-2</v>
      </c>
      <c r="JF114">
        <v>0.56053129999999995</v>
      </c>
      <c r="JG114">
        <v>20.5442</v>
      </c>
      <c r="JH114" s="1">
        <v>1.741965E-4</v>
      </c>
      <c r="JI114">
        <v>6.9822079999999995E-2</v>
      </c>
      <c r="JJ114">
        <v>0.56052449999999998</v>
      </c>
      <c r="JK114">
        <v>20.59402</v>
      </c>
      <c r="JL114" s="1">
        <v>1.666459E-4</v>
      </c>
      <c r="JM114">
        <v>6.6791649999999994E-2</v>
      </c>
      <c r="JN114">
        <v>0.56052959999999996</v>
      </c>
      <c r="JO114">
        <v>20.32198</v>
      </c>
      <c r="JP114" s="1">
        <v>1.5952650000000001E-4</v>
      </c>
      <c r="JQ114">
        <v>6.3937019999999997E-2</v>
      </c>
      <c r="JR114">
        <v>0.56052109999999999</v>
      </c>
      <c r="JS114">
        <v>20.059570000000001</v>
      </c>
      <c r="JT114" s="1">
        <v>1.5281130000000001E-4</v>
      </c>
      <c r="JU114">
        <v>6.1243989999999998E-2</v>
      </c>
      <c r="JV114">
        <v>0.56052329999999995</v>
      </c>
      <c r="JW114">
        <v>19.717390000000002</v>
      </c>
      <c r="JX114" s="1">
        <v>1.4647069999999999E-4</v>
      </c>
      <c r="JY114">
        <v>5.8697920000000001E-2</v>
      </c>
      <c r="JZ114">
        <v>0.56052979999999997</v>
      </c>
      <c r="KA114">
        <v>19.389579999999999</v>
      </c>
      <c r="KB114" s="1">
        <v>1.4046849999999999E-4</v>
      </c>
      <c r="KC114">
        <v>5.6285010000000003E-2</v>
      </c>
      <c r="KD114">
        <v>0.56052939999999996</v>
      </c>
      <c r="KE114">
        <v>19.745629999999998</v>
      </c>
      <c r="KF114" s="1">
        <v>1.3473820000000001E-4</v>
      </c>
      <c r="KG114">
        <v>5.3987779999999999E-2</v>
      </c>
      <c r="KH114">
        <v>0.56052349999999995</v>
      </c>
      <c r="KI114">
        <v>20.002739999999999</v>
      </c>
      <c r="KJ114" s="1">
        <v>1.2929050000000001E-4</v>
      </c>
      <c r="KK114">
        <v>5.1804900000000001E-2</v>
      </c>
      <c r="KL114">
        <v>0.56051740000000005</v>
      </c>
      <c r="KM114">
        <v>20.379549999999998</v>
      </c>
      <c r="KN114" s="1">
        <v>1.2414190000000001E-4</v>
      </c>
      <c r="KO114">
        <v>4.9741439999999998E-2</v>
      </c>
      <c r="KP114">
        <v>0.56050929999999999</v>
      </c>
      <c r="KQ114">
        <v>20.69464</v>
      </c>
      <c r="KR114" s="1">
        <v>1.192672E-4</v>
      </c>
      <c r="KS114">
        <v>4.7787740000000002E-2</v>
      </c>
      <c r="KT114">
        <v>0.56048909999999996</v>
      </c>
      <c r="KU114">
        <v>20.486370000000001</v>
      </c>
      <c r="KV114" s="1">
        <v>1.146249E-4</v>
      </c>
      <c r="KW114">
        <v>4.5929209999999998E-2</v>
      </c>
      <c r="KX114">
        <v>0.56044470000000002</v>
      </c>
      <c r="KY114">
        <v>20.055260000000001</v>
      </c>
      <c r="KZ114" s="1">
        <v>1.102039E-4</v>
      </c>
      <c r="LA114">
        <v>4.4160230000000002E-2</v>
      </c>
      <c r="LB114">
        <v>0.56039950000000005</v>
      </c>
      <c r="LC114">
        <v>19.58878</v>
      </c>
      <c r="LD114" s="1">
        <v>1.059765E-4</v>
      </c>
      <c r="LE114">
        <v>4.247161E-2</v>
      </c>
      <c r="LF114">
        <v>0.56031319999999996</v>
      </c>
      <c r="LG114">
        <v>19.371569999999998</v>
      </c>
      <c r="LH114" s="1">
        <v>1.019651E-4</v>
      </c>
      <c r="LI114">
        <v>4.0867979999999998E-2</v>
      </c>
      <c r="LJ114">
        <v>0.5602357</v>
      </c>
      <c r="LK114">
        <v>20.224689999999999</v>
      </c>
      <c r="LL114" s="1">
        <v>9.8319780000000005E-5</v>
      </c>
      <c r="LM114">
        <v>3.9407240000000003E-2</v>
      </c>
      <c r="LN114">
        <v>0.56016220000000005</v>
      </c>
      <c r="LO114">
        <v>21.052489999999999</v>
      </c>
      <c r="LP114" s="1">
        <v>9.5470819999999995E-5</v>
      </c>
      <c r="LQ114">
        <v>3.8248369999999997E-2</v>
      </c>
      <c r="LR114">
        <v>0.56007609999999997</v>
      </c>
      <c r="LS114">
        <v>21.77769</v>
      </c>
      <c r="LT114" s="1">
        <v>9.3651060000000006E-5</v>
      </c>
      <c r="LU114">
        <v>3.7502969999999997E-2</v>
      </c>
      <c r="LV114">
        <v>0.5600039</v>
      </c>
      <c r="LW114">
        <v>22.425640000000001</v>
      </c>
      <c r="LX114" s="1">
        <v>9.2426959999999998E-5</v>
      </c>
      <c r="LY114">
        <v>3.7014779999999997E-2</v>
      </c>
      <c r="LZ114">
        <v>0.55995240000000002</v>
      </c>
      <c r="MA114">
        <v>22.285540000000001</v>
      </c>
      <c r="MB114" s="1">
        <v>9.1077320000000004E-5</v>
      </c>
      <c r="MC114">
        <v>3.6492789999999997E-2</v>
      </c>
      <c r="MD114">
        <v>0.5599362</v>
      </c>
      <c r="ME114">
        <v>21.511980000000001</v>
      </c>
      <c r="MF114" s="1">
        <v>8.9214950000000002E-5</v>
      </c>
      <c r="MG114">
        <v>3.5765209999999999E-2</v>
      </c>
      <c r="MH114">
        <v>0.55989650000000002</v>
      </c>
      <c r="MI114">
        <v>20.57142</v>
      </c>
      <c r="MJ114" s="1">
        <v>8.6834820000000006E-5</v>
      </c>
      <c r="MK114">
        <v>3.4829840000000001E-2</v>
      </c>
      <c r="ML114">
        <v>0.55988990000000005</v>
      </c>
      <c r="MM114">
        <v>20.127369999999999</v>
      </c>
      <c r="MN114" s="1">
        <v>8.4115469999999996E-5</v>
      </c>
      <c r="MO114">
        <v>3.3752799999999999E-2</v>
      </c>
      <c r="MP114">
        <v>0.55988689999999997</v>
      </c>
      <c r="MQ114">
        <v>21.00873</v>
      </c>
      <c r="MR114" s="1">
        <v>8.1122899999999995E-5</v>
      </c>
      <c r="MS114">
        <v>3.2565080000000003E-2</v>
      </c>
      <c r="MT114">
        <v>0.55989</v>
      </c>
      <c r="MU114">
        <v>22.28538</v>
      </c>
      <c r="MV114" s="1">
        <v>7.7677199999999996E-5</v>
      </c>
      <c r="MW114">
        <v>3.1197430000000002E-2</v>
      </c>
      <c r="MX114">
        <v>0.55990050000000002</v>
      </c>
      <c r="MY114">
        <v>23.307860000000002</v>
      </c>
      <c r="MZ114" s="1">
        <v>7.3614020000000005E-5</v>
      </c>
      <c r="NA114">
        <v>2.9586129999999999E-2</v>
      </c>
      <c r="NB114">
        <v>0.55986360000000002</v>
      </c>
      <c r="NC114">
        <v>23.826029999999999</v>
      </c>
      <c r="ND114" s="1">
        <v>6.9277720000000004E-5</v>
      </c>
      <c r="NE114">
        <v>2.7851799999999999E-2</v>
      </c>
      <c r="NF114">
        <v>0.5598263</v>
      </c>
      <c r="NG114">
        <v>23.46303</v>
      </c>
      <c r="NH114" s="1">
        <v>6.5245689999999997E-5</v>
      </c>
      <c r="NI114">
        <v>2.6225209999999999E-2</v>
      </c>
      <c r="NJ114">
        <v>0.55975680000000005</v>
      </c>
      <c r="NK114">
        <v>22.819379999999999</v>
      </c>
      <c r="NL114" s="1">
        <v>6.1824150000000007E-5</v>
      </c>
      <c r="NM114">
        <v>2.4839440000000001E-2</v>
      </c>
      <c r="NN114">
        <v>0.55962800000000001</v>
      </c>
      <c r="NO114">
        <v>22.201509999999999</v>
      </c>
      <c r="NP114" s="1">
        <v>5.8974629999999998E-5</v>
      </c>
      <c r="NQ114">
        <v>2.3688819999999999E-2</v>
      </c>
      <c r="NR114">
        <v>0.55947919999999995</v>
      </c>
      <c r="NS114">
        <v>21.59572</v>
      </c>
      <c r="NT114" s="1">
        <v>5.6555090000000003E-5</v>
      </c>
      <c r="NU114">
        <v>2.2715349999999999E-2</v>
      </c>
      <c r="NV114">
        <v>0.55931839999999999</v>
      </c>
      <c r="NW114">
        <v>21.431650000000001</v>
      </c>
      <c r="NX114" s="1">
        <v>5.4607680000000001E-5</v>
      </c>
      <c r="NY114">
        <v>2.1926709999999999E-2</v>
      </c>
      <c r="NZ114">
        <v>0.55916250000000001</v>
      </c>
      <c r="OA114">
        <v>21.851369999999999</v>
      </c>
      <c r="OB114" s="1">
        <v>5.349933E-5</v>
      </c>
      <c r="OC114">
        <v>2.1463900000000001E-2</v>
      </c>
      <c r="OD114">
        <v>0.55898179999999997</v>
      </c>
      <c r="OE114">
        <v>22.147010000000002</v>
      </c>
      <c r="OF114" s="1">
        <v>5.3488269999999999E-5</v>
      </c>
      <c r="OG114">
        <v>2.1438780000000001E-2</v>
      </c>
      <c r="OH114">
        <v>0.5588419</v>
      </c>
      <c r="OI114">
        <v>22.305530000000001</v>
      </c>
      <c r="OJ114" s="1">
        <v>5.4120519999999999E-5</v>
      </c>
      <c r="OK114">
        <v>2.169053E-2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0.75789269999999997</v>
      </c>
      <c r="G115">
        <v>19.284179999999999</v>
      </c>
      <c r="H115">
        <v>0</v>
      </c>
      <c r="I115">
        <v>0</v>
      </c>
      <c r="J115">
        <v>0.75563760000000002</v>
      </c>
      <c r="K115">
        <v>19.25376</v>
      </c>
      <c r="L115">
        <v>0</v>
      </c>
      <c r="M115">
        <v>0</v>
      </c>
      <c r="N115">
        <v>0.75352079999999999</v>
      </c>
      <c r="O115">
        <v>19.066079999999999</v>
      </c>
      <c r="P115" s="1">
        <v>7.9692269999999999E-28</v>
      </c>
      <c r="Q115" s="1">
        <v>2.1374899999999999E-25</v>
      </c>
      <c r="R115">
        <v>0.75143959999999999</v>
      </c>
      <c r="S115">
        <v>18.328050000000001</v>
      </c>
      <c r="T115" s="1">
        <v>5.7242259999999997E-16</v>
      </c>
      <c r="U115" s="1">
        <v>1.5349240000000001E-13</v>
      </c>
      <c r="V115">
        <v>0.74940649999999998</v>
      </c>
      <c r="W115">
        <v>17.77215</v>
      </c>
      <c r="X115" s="1">
        <v>1.6272719999999999E-5</v>
      </c>
      <c r="Y115" s="1">
        <v>3.3410359999999999E-3</v>
      </c>
      <c r="Z115">
        <v>0.74740649999999997</v>
      </c>
      <c r="AA115">
        <v>17.408429999999999</v>
      </c>
      <c r="AB115" s="1">
        <v>0.1713401</v>
      </c>
      <c r="AC115">
        <v>39.50168</v>
      </c>
      <c r="AD115">
        <v>0.74550660000000002</v>
      </c>
      <c r="AE115">
        <v>17.309819999999998</v>
      </c>
      <c r="AF115">
        <v>11.935650000000001</v>
      </c>
      <c r="AG115">
        <v>2955.5529999999999</v>
      </c>
      <c r="AH115">
        <v>0.74358380000000002</v>
      </c>
      <c r="AI115">
        <v>17.346599999999999</v>
      </c>
      <c r="AJ115">
        <v>80.352549999999994</v>
      </c>
      <c r="AK115">
        <v>20945.45</v>
      </c>
      <c r="AL115">
        <v>0.74163179999999995</v>
      </c>
      <c r="AM115">
        <v>17.861920000000001</v>
      </c>
      <c r="AN115">
        <v>121.3657</v>
      </c>
      <c r="AO115">
        <v>32873.93</v>
      </c>
      <c r="AP115">
        <v>0.73945519999999998</v>
      </c>
      <c r="AQ115">
        <v>17.998889999999999</v>
      </c>
      <c r="AR115">
        <v>65.397660000000002</v>
      </c>
      <c r="AS115">
        <v>18255.23</v>
      </c>
      <c r="AT115">
        <v>0.73688290000000001</v>
      </c>
      <c r="AU115">
        <v>17.91001</v>
      </c>
      <c r="AV115">
        <v>16.99353</v>
      </c>
      <c r="AW115">
        <v>4855.384</v>
      </c>
      <c r="AX115">
        <v>0.73364490000000004</v>
      </c>
      <c r="AY115">
        <v>17.45607</v>
      </c>
      <c r="AZ115">
        <v>2.6930670000000001</v>
      </c>
      <c r="BA115">
        <v>782.47019999999998</v>
      </c>
      <c r="BB115">
        <v>0.72971280000000005</v>
      </c>
      <c r="BC115">
        <v>17.08961</v>
      </c>
      <c r="BD115">
        <v>0.35411759999999998</v>
      </c>
      <c r="BE115">
        <v>103.1996</v>
      </c>
      <c r="BF115">
        <v>0.72505070000000005</v>
      </c>
      <c r="BG115">
        <v>16.885480000000001</v>
      </c>
      <c r="BH115">
        <v>8.7726879999999993E-2</v>
      </c>
      <c r="BI115">
        <v>24.756270000000001</v>
      </c>
      <c r="BJ115">
        <v>0.71976260000000003</v>
      </c>
      <c r="BK115">
        <v>17.085339999999999</v>
      </c>
      <c r="BL115">
        <v>6.4019229999999996E-2</v>
      </c>
      <c r="BM115">
        <v>17.738620000000001</v>
      </c>
      <c r="BN115">
        <v>0.71394579999999996</v>
      </c>
      <c r="BO115">
        <v>17.685079999999999</v>
      </c>
      <c r="BP115">
        <v>6.7030720000000002E-2</v>
      </c>
      <c r="BQ115">
        <v>18.634869999999999</v>
      </c>
      <c r="BR115">
        <v>0.70772809999999997</v>
      </c>
      <c r="BS115">
        <v>18.44473</v>
      </c>
      <c r="BT115" s="1">
        <v>7.1154609999999993E-2</v>
      </c>
      <c r="BU115">
        <v>19.971129999999999</v>
      </c>
      <c r="BV115">
        <v>0.70145959999999996</v>
      </c>
      <c r="BW115">
        <v>19.109000000000002</v>
      </c>
      <c r="BX115" s="1">
        <v>7.0679489999999998E-2</v>
      </c>
      <c r="BY115">
        <v>20.046430000000001</v>
      </c>
      <c r="BZ115">
        <v>0.69495479999999998</v>
      </c>
      <c r="CA115">
        <v>19.354410000000001</v>
      </c>
      <c r="CB115" s="1">
        <v>6.6262660000000001E-2</v>
      </c>
      <c r="CC115">
        <v>18.986719999999998</v>
      </c>
      <c r="CD115">
        <v>0.68822209999999995</v>
      </c>
      <c r="CE115">
        <v>18.865220000000001</v>
      </c>
      <c r="CF115">
        <v>6.0042699999999997E-2</v>
      </c>
      <c r="CG115">
        <v>17.374939999999999</v>
      </c>
      <c r="CH115">
        <v>0.68144990000000005</v>
      </c>
      <c r="CI115">
        <v>18.271540000000002</v>
      </c>
      <c r="CJ115" s="1">
        <v>5.352871E-2</v>
      </c>
      <c r="CK115">
        <v>15.638529999999999</v>
      </c>
      <c r="CL115">
        <v>0.67466709999999996</v>
      </c>
      <c r="CM115">
        <v>17.82658</v>
      </c>
      <c r="CN115" s="1">
        <v>4.735777E-2</v>
      </c>
      <c r="CO115">
        <v>13.963559999999999</v>
      </c>
      <c r="CP115">
        <v>0.66781579999999996</v>
      </c>
      <c r="CQ115">
        <v>17.698329999999999</v>
      </c>
      <c r="CR115" s="1">
        <v>4.17376E-2</v>
      </c>
      <c r="CS115">
        <v>12.42055</v>
      </c>
      <c r="CT115">
        <v>0.66089500000000001</v>
      </c>
      <c r="CU115">
        <v>18.21998</v>
      </c>
      <c r="CV115" s="1">
        <v>3.6752409999999999E-2</v>
      </c>
      <c r="CW115">
        <v>11.03679</v>
      </c>
      <c r="CX115">
        <v>0.65370479999999997</v>
      </c>
      <c r="CY115">
        <v>19.0075</v>
      </c>
      <c r="CZ115" s="1">
        <v>3.2395750000000001E-2</v>
      </c>
      <c r="DA115">
        <v>9.821472</v>
      </c>
      <c r="DB115">
        <v>0.6460553</v>
      </c>
      <c r="DC115">
        <v>19.537279999999999</v>
      </c>
      <c r="DD115" s="1">
        <v>2.8610219999999999E-2</v>
      </c>
      <c r="DE115">
        <v>8.7619889999999998</v>
      </c>
      <c r="DF115">
        <v>0.63854580000000005</v>
      </c>
      <c r="DG115">
        <v>19.688379999999999</v>
      </c>
      <c r="DH115" s="1">
        <v>2.525749E-2</v>
      </c>
      <c r="DI115">
        <v>7.8140780000000003</v>
      </c>
      <c r="DJ115">
        <v>0.631274</v>
      </c>
      <c r="DK115">
        <v>19.103870000000001</v>
      </c>
      <c r="DL115" s="1">
        <v>2.220105E-2</v>
      </c>
      <c r="DM115">
        <v>6.9361620000000004</v>
      </c>
      <c r="DN115">
        <v>0.6244345</v>
      </c>
      <c r="DO115">
        <v>18.42231</v>
      </c>
      <c r="DP115" s="1">
        <v>1.945902E-2</v>
      </c>
      <c r="DQ115">
        <v>6.1350439999999997</v>
      </c>
      <c r="DR115">
        <v>0.61710419999999999</v>
      </c>
      <c r="DS115">
        <v>17.786580000000001</v>
      </c>
      <c r="DT115" s="1">
        <v>1.7017279999999999E-2</v>
      </c>
      <c r="DU115">
        <v>5.4184049999999999</v>
      </c>
      <c r="DV115">
        <v>0.61089099999999996</v>
      </c>
      <c r="DW115">
        <v>17.385390000000001</v>
      </c>
      <c r="DX115" s="1">
        <v>1.4881760000000001E-2</v>
      </c>
      <c r="DY115">
        <v>4.7759239999999998</v>
      </c>
      <c r="DZ115">
        <v>0.60516700000000001</v>
      </c>
      <c r="EA115">
        <v>17.710370000000001</v>
      </c>
      <c r="EB115" s="1">
        <v>1.299054E-2</v>
      </c>
      <c r="EC115">
        <v>4.1986049999999997</v>
      </c>
      <c r="ED115">
        <v>0.59923749999999998</v>
      </c>
      <c r="EE115">
        <v>18.391210000000001</v>
      </c>
      <c r="EF115" s="1">
        <v>1.1322769999999999E-2</v>
      </c>
      <c r="EG115">
        <v>3.6865450000000002</v>
      </c>
      <c r="EH115">
        <v>0.59296629999999995</v>
      </c>
      <c r="EI115">
        <v>19.280180000000001</v>
      </c>
      <c r="EJ115" s="1">
        <v>9.8643029999999996E-3</v>
      </c>
      <c r="EK115">
        <v>3.2367699999999999</v>
      </c>
      <c r="EL115">
        <v>0.5869048</v>
      </c>
      <c r="EM115">
        <v>19.926850000000002</v>
      </c>
      <c r="EN115" s="1">
        <v>8.60321E-3</v>
      </c>
      <c r="EO115">
        <v>2.8444940000000001</v>
      </c>
      <c r="EP115">
        <v>0.58131999999999995</v>
      </c>
      <c r="EQ115">
        <v>19.800789999999999</v>
      </c>
      <c r="ER115" s="1">
        <v>7.5100840000000002E-3</v>
      </c>
      <c r="ES115">
        <v>2.5006810000000002</v>
      </c>
      <c r="ET115">
        <v>0.57640369999999996</v>
      </c>
      <c r="EU115">
        <v>19.115649999999999</v>
      </c>
      <c r="EV115" s="1">
        <v>6.5592890000000003E-3</v>
      </c>
      <c r="EW115">
        <v>2.1971750000000001</v>
      </c>
      <c r="EX115">
        <v>0.57230110000000001</v>
      </c>
      <c r="EY115">
        <v>18.42614</v>
      </c>
      <c r="EZ115" s="1">
        <v>5.7177729999999998E-3</v>
      </c>
      <c r="FA115">
        <v>1.9240159999999999</v>
      </c>
      <c r="FB115">
        <v>0.56959499999999996</v>
      </c>
      <c r="FC115">
        <v>18.229420000000001</v>
      </c>
      <c r="FD115" s="1">
        <v>4.9714470000000004E-3</v>
      </c>
      <c r="FE115">
        <v>1.6761379999999999</v>
      </c>
      <c r="FF115">
        <v>0.56781570000000003</v>
      </c>
      <c r="FG115">
        <v>19.269549999999999</v>
      </c>
      <c r="FH115" s="1">
        <v>4.2831259999999999E-3</v>
      </c>
      <c r="FI115">
        <v>1.4450019999999999</v>
      </c>
      <c r="FJ115">
        <v>0.5666911</v>
      </c>
      <c r="FK115">
        <v>20.317060000000001</v>
      </c>
      <c r="FL115" s="1">
        <v>3.587537E-3</v>
      </c>
      <c r="FM115">
        <v>1.2109479999999999</v>
      </c>
      <c r="FN115">
        <v>0.56591480000000005</v>
      </c>
      <c r="FO115">
        <v>21.011089999999999</v>
      </c>
      <c r="FP115" s="1">
        <v>2.8397549999999998E-3</v>
      </c>
      <c r="FQ115">
        <v>0.95939359999999996</v>
      </c>
      <c r="FR115">
        <v>0.56545080000000003</v>
      </c>
      <c r="FS115">
        <v>21.08765</v>
      </c>
      <c r="FT115" s="1">
        <v>2.098492E-3</v>
      </c>
      <c r="FU115">
        <v>0.70908360000000004</v>
      </c>
      <c r="FV115">
        <v>0.56516639999999996</v>
      </c>
      <c r="FW115">
        <v>20.60819</v>
      </c>
      <c r="FX115" s="1">
        <v>1.475561E-3</v>
      </c>
      <c r="FY115">
        <v>0.49784139999999999</v>
      </c>
      <c r="FZ115">
        <v>0.564975</v>
      </c>
      <c r="GA115">
        <v>20.00027</v>
      </c>
      <c r="GB115" s="1">
        <v>1.032804E-3</v>
      </c>
      <c r="GC115">
        <v>0.34714349999999999</v>
      </c>
      <c r="GD115">
        <v>0.56486239999999999</v>
      </c>
      <c r="GE115">
        <v>19.498560000000001</v>
      </c>
      <c r="GF115" s="1">
        <v>7.5560700000000005E-4</v>
      </c>
      <c r="GG115">
        <v>0.25253100000000001</v>
      </c>
      <c r="GH115">
        <v>0.56479440000000003</v>
      </c>
      <c r="GI115">
        <v>19.274090000000001</v>
      </c>
      <c r="GJ115" s="1">
        <v>5.9360480000000002E-4</v>
      </c>
      <c r="GK115">
        <v>0.19711529999999999</v>
      </c>
      <c r="GL115">
        <v>0.56479029999999997</v>
      </c>
      <c r="GM115">
        <v>20.02665</v>
      </c>
      <c r="GN115" s="1">
        <v>4.9949909999999996E-4</v>
      </c>
      <c r="GO115">
        <v>0.16486429999999999</v>
      </c>
      <c r="GP115">
        <v>0.56475830000000005</v>
      </c>
      <c r="GQ115">
        <v>20.934159999999999</v>
      </c>
      <c r="GR115" s="1">
        <v>4.419351E-4</v>
      </c>
      <c r="GS115">
        <v>0.1451181</v>
      </c>
      <c r="GT115">
        <v>0.56474860000000005</v>
      </c>
      <c r="GU115">
        <v>21.731850000000001</v>
      </c>
      <c r="GV115" s="1">
        <v>4.0343920000000003E-4</v>
      </c>
      <c r="GW115">
        <v>0.1318858</v>
      </c>
      <c r="GX115">
        <v>0.56472370000000005</v>
      </c>
      <c r="GY115">
        <v>22.186969999999999</v>
      </c>
      <c r="GZ115" s="1">
        <v>3.7490780000000001E-4</v>
      </c>
      <c r="HA115">
        <v>0.1220953</v>
      </c>
      <c r="HB115">
        <v>0.56473720000000005</v>
      </c>
      <c r="HC115">
        <v>21.73142</v>
      </c>
      <c r="HD115" s="1">
        <v>3.5181200000000001E-4</v>
      </c>
      <c r="HE115">
        <v>0.11422499999999999</v>
      </c>
      <c r="HF115">
        <v>0.56472069999999996</v>
      </c>
      <c r="HG115">
        <v>20.756830000000001</v>
      </c>
      <c r="HH115" s="1">
        <v>3.319501E-4</v>
      </c>
      <c r="HI115">
        <v>0.1074939</v>
      </c>
      <c r="HJ115">
        <v>0.56474159999999995</v>
      </c>
      <c r="HK115">
        <v>19.885190000000001</v>
      </c>
      <c r="HL115" s="1">
        <v>3.1414429999999997E-4</v>
      </c>
      <c r="HM115">
        <v>0.1014964</v>
      </c>
      <c r="HN115">
        <v>0.56473569999999995</v>
      </c>
      <c r="HO115">
        <v>19.370650000000001</v>
      </c>
      <c r="HP115" s="1">
        <v>2.977578E-4</v>
      </c>
      <c r="HQ115">
        <v>9.6029390000000006E-2</v>
      </c>
      <c r="HR115">
        <v>0.56472860000000003</v>
      </c>
      <c r="HS115">
        <v>19.993320000000001</v>
      </c>
      <c r="HT115" s="1">
        <v>2.8257089999999998E-4</v>
      </c>
      <c r="HU115">
        <v>9.0996939999999998E-2</v>
      </c>
      <c r="HV115">
        <v>0.56473019999999996</v>
      </c>
      <c r="HW115">
        <v>21.038129999999999</v>
      </c>
      <c r="HX115" s="1">
        <v>2.6845219999999998E-4</v>
      </c>
      <c r="HY115">
        <v>8.6343210000000004E-2</v>
      </c>
      <c r="HZ115">
        <v>0.56472900000000004</v>
      </c>
      <c r="IA115">
        <v>21.978169999999999</v>
      </c>
      <c r="IB115" s="1">
        <v>2.5530259999999999E-4</v>
      </c>
      <c r="IC115">
        <v>8.2034940000000001E-2</v>
      </c>
      <c r="ID115">
        <v>0.56473010000000001</v>
      </c>
      <c r="IE115">
        <v>22.568079999999998</v>
      </c>
      <c r="IF115" s="1">
        <v>2.430484E-4</v>
      </c>
      <c r="IG115">
        <v>7.8036739999999993E-2</v>
      </c>
      <c r="IH115">
        <v>0.5647297</v>
      </c>
      <c r="II115">
        <v>22.154669999999999</v>
      </c>
      <c r="IJ115" s="1">
        <v>2.315493E-4</v>
      </c>
      <c r="IK115">
        <v>7.4301850000000003E-2</v>
      </c>
      <c r="IL115">
        <v>0.56473090000000004</v>
      </c>
      <c r="IM115">
        <v>21.213100000000001</v>
      </c>
      <c r="IN115" s="1">
        <v>2.2068319999999999E-4</v>
      </c>
      <c r="IO115">
        <v>7.0785440000000005E-2</v>
      </c>
      <c r="IP115">
        <v>0.56473030000000002</v>
      </c>
      <c r="IQ115">
        <v>20.24221</v>
      </c>
      <c r="IR115" s="1">
        <v>2.103827E-4</v>
      </c>
      <c r="IS115">
        <v>6.7464969999999999E-2</v>
      </c>
      <c r="IT115">
        <v>0.56473019999999996</v>
      </c>
      <c r="IU115">
        <v>19.532340000000001</v>
      </c>
      <c r="IV115" s="1">
        <v>2.007232E-4</v>
      </c>
      <c r="IW115">
        <v>6.4349229999999993E-2</v>
      </c>
      <c r="IX115">
        <v>0.56473099999999998</v>
      </c>
      <c r="IY115">
        <v>19.774069999999998</v>
      </c>
      <c r="IZ115" s="1">
        <v>1.916931E-4</v>
      </c>
      <c r="JA115">
        <v>6.1441139999999998E-2</v>
      </c>
      <c r="JB115">
        <v>0.56473430000000002</v>
      </c>
      <c r="JC115">
        <v>20.06419</v>
      </c>
      <c r="JD115" s="1">
        <v>1.831991E-4</v>
      </c>
      <c r="JE115">
        <v>5.8712649999999998E-2</v>
      </c>
      <c r="JF115">
        <v>0.56473099999999998</v>
      </c>
      <c r="JG115">
        <v>20.557749999999999</v>
      </c>
      <c r="JH115" s="1">
        <v>1.751663E-4</v>
      </c>
      <c r="JI115">
        <v>5.6132660000000001E-2</v>
      </c>
      <c r="JJ115">
        <v>0.56472990000000001</v>
      </c>
      <c r="JK115">
        <v>20.638570000000001</v>
      </c>
      <c r="JL115" s="1">
        <v>1.6756179999999999E-4</v>
      </c>
      <c r="JM115">
        <v>5.3693060000000001E-2</v>
      </c>
      <c r="JN115">
        <v>0.5647297</v>
      </c>
      <c r="JO115">
        <v>20.383240000000001</v>
      </c>
      <c r="JP115" s="1">
        <v>1.6038900000000001E-4</v>
      </c>
      <c r="JQ115">
        <v>5.1395030000000001E-2</v>
      </c>
      <c r="JR115">
        <v>0.56472</v>
      </c>
      <c r="JS115">
        <v>20.133410000000001</v>
      </c>
      <c r="JT115" s="1">
        <v>1.536234E-4</v>
      </c>
      <c r="JU115">
        <v>4.9226579999999999E-2</v>
      </c>
      <c r="JV115">
        <v>0.56472900000000004</v>
      </c>
      <c r="JW115">
        <v>19.792809999999999</v>
      </c>
      <c r="JX115" s="1">
        <v>1.4724209999999999E-4</v>
      </c>
      <c r="JY115">
        <v>4.7178169999999998E-2</v>
      </c>
      <c r="JZ115">
        <v>0.56472979999999995</v>
      </c>
      <c r="KA115">
        <v>19.455570000000002</v>
      </c>
      <c r="KB115" s="1">
        <v>1.4120140000000001E-4</v>
      </c>
      <c r="KC115">
        <v>4.5236779999999997E-2</v>
      </c>
      <c r="KD115">
        <v>0.56472990000000001</v>
      </c>
      <c r="KE115">
        <v>19.803380000000001</v>
      </c>
      <c r="KF115" s="1">
        <v>1.354358E-4</v>
      </c>
      <c r="KG115">
        <v>4.33896E-2</v>
      </c>
      <c r="KH115">
        <v>0.56472929999999999</v>
      </c>
      <c r="KI115">
        <v>20.038550000000001</v>
      </c>
      <c r="KJ115" s="1">
        <v>1.2995159999999999E-4</v>
      </c>
      <c r="KK115">
        <v>4.16329E-2</v>
      </c>
      <c r="KL115">
        <v>0.56471780000000005</v>
      </c>
      <c r="KM115">
        <v>20.399329999999999</v>
      </c>
      <c r="KN115" s="1">
        <v>1.2476459999999999E-4</v>
      </c>
      <c r="KO115">
        <v>3.9971439999999997E-2</v>
      </c>
      <c r="KP115">
        <v>0.56471059999999995</v>
      </c>
      <c r="KQ115">
        <v>20.72326</v>
      </c>
      <c r="KR115" s="1">
        <v>1.1986019999999999E-4</v>
      </c>
      <c r="KS115">
        <v>3.8400499999999997E-2</v>
      </c>
      <c r="KT115">
        <v>0.56468859999999999</v>
      </c>
      <c r="KU115">
        <v>20.527180000000001</v>
      </c>
      <c r="KV115" s="1">
        <v>1.1519009999999999E-4</v>
      </c>
      <c r="KW115">
        <v>3.6905930000000003E-2</v>
      </c>
      <c r="KX115">
        <v>0.56462069999999998</v>
      </c>
      <c r="KY115">
        <v>20.0977</v>
      </c>
      <c r="KZ115" s="1">
        <v>1.1074220000000001E-4</v>
      </c>
      <c r="LA115">
        <v>3.5483489999999999E-2</v>
      </c>
      <c r="LB115">
        <v>0.56452720000000001</v>
      </c>
      <c r="LC115">
        <v>19.635760000000001</v>
      </c>
      <c r="LD115" s="1">
        <v>1.0649020000000001E-4</v>
      </c>
      <c r="LE115">
        <v>3.4126839999999999E-2</v>
      </c>
      <c r="LF115">
        <v>0.56438480000000002</v>
      </c>
      <c r="LG115">
        <v>19.39733</v>
      </c>
      <c r="LH115" s="1">
        <v>1.024481E-4</v>
      </c>
      <c r="LI115">
        <v>3.2837089999999999E-2</v>
      </c>
      <c r="LJ115">
        <v>0.56422950000000005</v>
      </c>
      <c r="LK115">
        <v>20.236730000000001</v>
      </c>
      <c r="LL115" s="1">
        <v>9.8741150000000006E-5</v>
      </c>
      <c r="LM115">
        <v>3.1654729999999999E-2</v>
      </c>
      <c r="LN115">
        <v>0.56405039999999995</v>
      </c>
      <c r="LO115">
        <v>21.069949999999999</v>
      </c>
      <c r="LP115" s="1">
        <v>9.5772960000000003E-5</v>
      </c>
      <c r="LQ115">
        <v>3.0700209999999999E-2</v>
      </c>
      <c r="LR115">
        <v>0.56387370000000003</v>
      </c>
      <c r="LS115">
        <v>21.807310000000001</v>
      </c>
      <c r="LT115" s="1">
        <v>9.3833730000000005E-5</v>
      </c>
      <c r="LU115">
        <v>3.00757E-2</v>
      </c>
      <c r="LV115">
        <v>0.56367690000000004</v>
      </c>
      <c r="LW115">
        <v>22.492660000000001</v>
      </c>
      <c r="LX115" s="1">
        <v>9.2570889999999998E-5</v>
      </c>
      <c r="LY115">
        <v>2.967699E-2</v>
      </c>
      <c r="LZ115">
        <v>0.56350829999999996</v>
      </c>
      <c r="MA115">
        <v>22.36881</v>
      </c>
      <c r="MB115" s="1">
        <v>9.1264889999999993E-5</v>
      </c>
      <c r="MC115">
        <v>2.9272389999999999E-2</v>
      </c>
      <c r="MD115">
        <v>0.56336730000000002</v>
      </c>
      <c r="ME115">
        <v>21.594180000000001</v>
      </c>
      <c r="MF115" s="1">
        <v>8.9474220000000006E-5</v>
      </c>
      <c r="MG115">
        <v>2.8710880000000001E-2</v>
      </c>
      <c r="MH115">
        <v>0.56325190000000003</v>
      </c>
      <c r="MI115">
        <v>20.658819999999999</v>
      </c>
      <c r="MJ115" s="1">
        <v>8.7148709999999995E-5</v>
      </c>
      <c r="MK115">
        <v>2.7977620000000002E-2</v>
      </c>
      <c r="ML115">
        <v>0.56316540000000004</v>
      </c>
      <c r="MM115">
        <v>20.183029999999999</v>
      </c>
      <c r="MN115" s="1">
        <v>8.4465779999999999E-5</v>
      </c>
      <c r="MO115">
        <v>2.71262E-2</v>
      </c>
      <c r="MP115">
        <v>0.56309330000000002</v>
      </c>
      <c r="MQ115">
        <v>21.009799999999998</v>
      </c>
      <c r="MR115" s="1">
        <v>8.1510979999999998E-5</v>
      </c>
      <c r="MS115">
        <v>2.6185480000000001E-2</v>
      </c>
      <c r="MT115">
        <v>0.56305000000000005</v>
      </c>
      <c r="MU115">
        <v>22.265809999999998</v>
      </c>
      <c r="MV115" s="1">
        <v>7.8136660000000004E-5</v>
      </c>
      <c r="MW115">
        <v>2.510861E-2</v>
      </c>
      <c r="MX115">
        <v>0.5630212</v>
      </c>
      <c r="MY115">
        <v>23.305689999999998</v>
      </c>
      <c r="MZ115" s="1">
        <v>7.4142710000000005E-5</v>
      </c>
      <c r="NA115">
        <v>2.383625E-2</v>
      </c>
      <c r="NB115">
        <v>0.56297240000000004</v>
      </c>
      <c r="NC115">
        <v>23.87903</v>
      </c>
      <c r="ND115" s="1">
        <v>6.9814249999999997E-5</v>
      </c>
      <c r="NE115">
        <v>2.2449609999999998E-2</v>
      </c>
      <c r="NF115">
        <v>0.56289199999999995</v>
      </c>
      <c r="NG115">
        <v>23.536200000000001</v>
      </c>
      <c r="NH115" s="1">
        <v>6.572037E-5</v>
      </c>
      <c r="NI115">
        <v>2.113201E-2</v>
      </c>
      <c r="NJ115">
        <v>0.56277909999999998</v>
      </c>
      <c r="NK115">
        <v>22.888770000000001</v>
      </c>
      <c r="NL115" s="1">
        <v>6.2220739999999995E-5</v>
      </c>
      <c r="NM115">
        <v>2.0002849999999999E-2</v>
      </c>
      <c r="NN115">
        <v>0.56256200000000001</v>
      </c>
      <c r="NO115">
        <v>22.273309999999999</v>
      </c>
      <c r="NP115" s="1">
        <v>5.930536E-5</v>
      </c>
      <c r="NQ115">
        <v>1.9065249999999999E-2</v>
      </c>
      <c r="NR115">
        <v>0.56231100000000001</v>
      </c>
      <c r="NS115">
        <v>21.663599999999999</v>
      </c>
      <c r="NT115" s="1">
        <v>5.6836529999999999E-5</v>
      </c>
      <c r="NU115">
        <v>1.827442E-2</v>
      </c>
      <c r="NV115">
        <v>0.56197920000000001</v>
      </c>
      <c r="NW115">
        <v>21.483250000000002</v>
      </c>
      <c r="NX115" s="1">
        <v>5.4818689999999997E-5</v>
      </c>
      <c r="NY115">
        <v>1.7627500000000001E-2</v>
      </c>
      <c r="NZ115">
        <v>0.56161019999999995</v>
      </c>
      <c r="OA115">
        <v>21.892520000000001</v>
      </c>
      <c r="OB115" s="1">
        <v>5.35838E-5</v>
      </c>
      <c r="OC115">
        <v>1.722806E-2</v>
      </c>
      <c r="OD115">
        <v>0.56123210000000001</v>
      </c>
      <c r="OE115">
        <v>22.168939999999999</v>
      </c>
      <c r="OF115" s="1">
        <v>5.3443450000000001E-5</v>
      </c>
      <c r="OG115">
        <v>1.7178079999999998E-2</v>
      </c>
      <c r="OH115">
        <v>0.56083130000000003</v>
      </c>
      <c r="OI115">
        <v>22.34431</v>
      </c>
      <c r="OJ115" s="1">
        <v>5.403364E-5</v>
      </c>
      <c r="OK115">
        <v>1.737197E-2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1.077056</v>
      </c>
      <c r="G116">
        <v>19.293230000000001</v>
      </c>
      <c r="H116">
        <v>0</v>
      </c>
      <c r="I116">
        <v>0</v>
      </c>
      <c r="J116">
        <v>1.073717</v>
      </c>
      <c r="K116">
        <v>19.28969</v>
      </c>
      <c r="L116">
        <v>0</v>
      </c>
      <c r="M116">
        <v>0</v>
      </c>
      <c r="N116">
        <v>1.070608</v>
      </c>
      <c r="O116">
        <v>19.121500000000001</v>
      </c>
      <c r="P116" s="1">
        <v>1.3993809999999999E-28</v>
      </c>
      <c r="Q116" s="1">
        <v>3.3499819999999999E-26</v>
      </c>
      <c r="R116">
        <v>1.0675749999999999</v>
      </c>
      <c r="S116">
        <v>18.386959999999998</v>
      </c>
      <c r="T116" s="1">
        <v>1.328837E-16</v>
      </c>
      <c r="U116" s="1">
        <v>2.925779E-14</v>
      </c>
      <c r="V116">
        <v>1.064589</v>
      </c>
      <c r="W116">
        <v>17.810949999999998</v>
      </c>
      <c r="X116" s="1">
        <v>7.1601640000000003E-6</v>
      </c>
      <c r="Y116" s="1">
        <v>1.1533979999999999E-3</v>
      </c>
      <c r="Z116">
        <v>1.061701</v>
      </c>
      <c r="AA116">
        <v>17.433689999999999</v>
      </c>
      <c r="AB116" s="1">
        <v>0.12051480000000001</v>
      </c>
      <c r="AC116" s="1">
        <v>23.916329999999999</v>
      </c>
      <c r="AD116">
        <v>1.058927</v>
      </c>
      <c r="AE116">
        <v>17.319210000000002</v>
      </c>
      <c r="AF116">
        <v>9.9187209999999997</v>
      </c>
      <c r="AG116">
        <v>2151.297</v>
      </c>
      <c r="AH116">
        <v>1.0561430000000001</v>
      </c>
      <c r="AI116">
        <v>17.354610000000001</v>
      </c>
      <c r="AJ116">
        <v>74.598659999999995</v>
      </c>
      <c r="AK116">
        <v>17196.830000000002</v>
      </c>
      <c r="AL116">
        <v>1.053312</v>
      </c>
      <c r="AM116">
        <v>17.876290000000001</v>
      </c>
      <c r="AN116">
        <v>122.12130000000001</v>
      </c>
      <c r="AO116">
        <v>29441.119999999999</v>
      </c>
      <c r="AP116">
        <v>1.0502009999999999</v>
      </c>
      <c r="AQ116">
        <v>18.022659999999998</v>
      </c>
      <c r="AR116">
        <v>69.949470000000005</v>
      </c>
      <c r="AS116">
        <v>17459.07</v>
      </c>
      <c r="AT116">
        <v>1.0464990000000001</v>
      </c>
      <c r="AU116">
        <v>17.94753</v>
      </c>
      <c r="AV116">
        <v>19.016400000000001</v>
      </c>
      <c r="AW116">
        <v>4874.232</v>
      </c>
      <c r="AX116">
        <v>1.0418780000000001</v>
      </c>
      <c r="AY116">
        <v>17.50694</v>
      </c>
      <c r="AZ116">
        <v>3.105693</v>
      </c>
      <c r="BA116">
        <v>811.34749999999997</v>
      </c>
      <c r="BB116">
        <v>1.0362420000000001</v>
      </c>
      <c r="BC116">
        <v>17.124420000000001</v>
      </c>
      <c r="BD116">
        <v>0.4072827</v>
      </c>
      <c r="BE116">
        <v>106.8828</v>
      </c>
      <c r="BF116">
        <v>1.0296209999999999</v>
      </c>
      <c r="BG116">
        <v>16.90972</v>
      </c>
      <c r="BH116">
        <v>9.3059059999999999E-2</v>
      </c>
      <c r="BI116">
        <v>23.560890000000001</v>
      </c>
      <c r="BJ116">
        <v>1.022014</v>
      </c>
      <c r="BK116">
        <v>17.092110000000002</v>
      </c>
      <c r="BL116">
        <v>6.424204E-2</v>
      </c>
      <c r="BM116">
        <v>15.862769999999999</v>
      </c>
      <c r="BN116">
        <v>1.013639</v>
      </c>
      <c r="BO116">
        <v>17.694420000000001</v>
      </c>
      <c r="BP116">
        <v>6.6640530000000003E-2</v>
      </c>
      <c r="BQ116">
        <v>16.476870000000002</v>
      </c>
      <c r="BR116">
        <v>1.0046409999999999</v>
      </c>
      <c r="BS116">
        <v>18.451809999999998</v>
      </c>
      <c r="BT116" s="1">
        <v>7.0959759999999997E-2</v>
      </c>
      <c r="BU116">
        <v>17.704630000000002</v>
      </c>
      <c r="BV116">
        <v>0.99541040000000003</v>
      </c>
      <c r="BW116">
        <v>19.128609999999998</v>
      </c>
      <c r="BX116" s="1">
        <v>7.0825700000000005E-2</v>
      </c>
      <c r="BY116">
        <v>17.85586</v>
      </c>
      <c r="BZ116">
        <v>0.98589039999999994</v>
      </c>
      <c r="CA116">
        <v>19.39442</v>
      </c>
      <c r="CB116" s="1">
        <v>6.6627870000000006E-2</v>
      </c>
      <c r="CC116">
        <v>16.966100000000001</v>
      </c>
      <c r="CD116">
        <v>0.97605249999999999</v>
      </c>
      <c r="CE116">
        <v>18.92013</v>
      </c>
      <c r="CF116" s="1">
        <v>6.0481649999999998E-2</v>
      </c>
      <c r="CG116">
        <v>15.548069999999999</v>
      </c>
      <c r="CH116">
        <v>0.96621389999999996</v>
      </c>
      <c r="CI116">
        <v>18.319769999999998</v>
      </c>
      <c r="CJ116" s="1">
        <v>5.3969830000000003E-2</v>
      </c>
      <c r="CK116">
        <v>14.01275</v>
      </c>
      <c r="CL116">
        <v>0.95643449999999997</v>
      </c>
      <c r="CM116">
        <v>17.861820000000002</v>
      </c>
      <c r="CN116" s="1">
        <v>4.7772870000000002E-2</v>
      </c>
      <c r="CO116">
        <v>12.521520000000001</v>
      </c>
      <c r="CP116">
        <v>0.94654729999999998</v>
      </c>
      <c r="CQ116">
        <v>17.7089</v>
      </c>
      <c r="CR116" s="1">
        <v>4.2114430000000001E-2</v>
      </c>
      <c r="CS116">
        <v>11.143509999999999</v>
      </c>
      <c r="CT116">
        <v>0.93655719999999998</v>
      </c>
      <c r="CU116">
        <v>18.223109999999998</v>
      </c>
      <c r="CV116" s="1">
        <v>3.708732E-2</v>
      </c>
      <c r="CW116">
        <v>9.9052419999999994</v>
      </c>
      <c r="CX116">
        <v>0.92619819999999997</v>
      </c>
      <c r="CY116">
        <v>19.015239999999999</v>
      </c>
      <c r="CZ116" s="1">
        <v>3.2688080000000001E-2</v>
      </c>
      <c r="DA116">
        <v>8.8157219999999992</v>
      </c>
      <c r="DB116">
        <v>0.91517970000000004</v>
      </c>
      <c r="DC116">
        <v>19.554569999999998</v>
      </c>
      <c r="DD116" s="1">
        <v>2.886793E-2</v>
      </c>
      <c r="DE116">
        <v>7.866574</v>
      </c>
      <c r="DF116">
        <v>0.90407990000000005</v>
      </c>
      <c r="DG116">
        <v>19.73217</v>
      </c>
      <c r="DH116" s="1">
        <v>2.5492919999999999E-2</v>
      </c>
      <c r="DI116">
        <v>7.020734</v>
      </c>
      <c r="DJ116">
        <v>0.89340319999999995</v>
      </c>
      <c r="DK116">
        <v>19.174679999999999</v>
      </c>
      <c r="DL116" s="1">
        <v>2.2419459999999999E-2</v>
      </c>
      <c r="DM116">
        <v>6.237552</v>
      </c>
      <c r="DN116">
        <v>0.88327350000000004</v>
      </c>
      <c r="DO116">
        <v>18.487400000000001</v>
      </c>
      <c r="DP116" s="1">
        <v>1.9654020000000001E-2</v>
      </c>
      <c r="DQ116">
        <v>5.5205929999999999</v>
      </c>
      <c r="DR116">
        <v>0.87254109999999996</v>
      </c>
      <c r="DS116">
        <v>17.842020000000002</v>
      </c>
      <c r="DT116">
        <v>1.7192800000000001E-2</v>
      </c>
      <c r="DU116">
        <v>4.8790250000000004</v>
      </c>
      <c r="DV116">
        <v>0.86393850000000005</v>
      </c>
      <c r="DW116">
        <v>17.41235</v>
      </c>
      <c r="DX116" s="1">
        <v>1.504137E-2</v>
      </c>
      <c r="DY116">
        <v>4.3009709999999997</v>
      </c>
      <c r="DZ116">
        <v>0.85596870000000003</v>
      </c>
      <c r="EA116">
        <v>17.721299999999999</v>
      </c>
      <c r="EB116" s="1">
        <v>1.313288E-2</v>
      </c>
      <c r="EC116">
        <v>3.7806030000000002</v>
      </c>
      <c r="ED116">
        <v>0.84774629999999995</v>
      </c>
      <c r="EE116">
        <v>18.391220000000001</v>
      </c>
      <c r="EF116" s="1">
        <v>1.144914E-2</v>
      </c>
      <c r="EG116">
        <v>3.3189929999999999</v>
      </c>
      <c r="EH116">
        <v>0.83900110000000006</v>
      </c>
      <c r="EI116">
        <v>19.271409999999999</v>
      </c>
      <c r="EJ116" s="1">
        <v>9.9745960000000005E-3</v>
      </c>
      <c r="EK116">
        <v>2.9130669999999999</v>
      </c>
      <c r="EL116">
        <v>0.83034649999999999</v>
      </c>
      <c r="EM116">
        <v>19.944040000000001</v>
      </c>
      <c r="EN116" s="1">
        <v>8.6999050000000008E-3</v>
      </c>
      <c r="EO116">
        <v>2.559501</v>
      </c>
      <c r="EP116">
        <v>0.82213559999999997</v>
      </c>
      <c r="EQ116">
        <v>19.84667</v>
      </c>
      <c r="ER116" s="1">
        <v>7.5947599999999999E-3</v>
      </c>
      <c r="ES116">
        <v>2.250156</v>
      </c>
      <c r="ET116">
        <v>0.81486709999999996</v>
      </c>
      <c r="EU116">
        <v>19.181290000000001</v>
      </c>
      <c r="EV116" s="1">
        <v>6.6346449999999998E-3</v>
      </c>
      <c r="EW116">
        <v>1.977533</v>
      </c>
      <c r="EX116">
        <v>0.80879469999999998</v>
      </c>
      <c r="EY116">
        <v>18.488430000000001</v>
      </c>
      <c r="EZ116" s="1">
        <v>5.7855229999999999E-3</v>
      </c>
      <c r="FA116">
        <v>1.732586</v>
      </c>
      <c r="FB116">
        <v>0.80491380000000001</v>
      </c>
      <c r="FC116">
        <v>18.257439999999999</v>
      </c>
      <c r="FD116" s="1">
        <v>5.0334170000000001E-3</v>
      </c>
      <c r="FE116">
        <v>1.510146</v>
      </c>
      <c r="FF116">
        <v>0.80232689999999995</v>
      </c>
      <c r="FG116">
        <v>19.26904</v>
      </c>
      <c r="FH116" s="1">
        <v>4.3423339999999998E-3</v>
      </c>
      <c r="FI116">
        <v>1.303569</v>
      </c>
      <c r="FJ116">
        <v>0.80065140000000001</v>
      </c>
      <c r="FK116">
        <v>20.316020000000002</v>
      </c>
      <c r="FL116" s="1">
        <v>3.650099E-3</v>
      </c>
      <c r="FM116">
        <v>1.0963989999999999</v>
      </c>
      <c r="FN116">
        <v>0.79950589999999999</v>
      </c>
      <c r="FO116">
        <v>21.029540000000001</v>
      </c>
      <c r="FP116" s="1">
        <v>2.9061960000000002E-3</v>
      </c>
      <c r="FQ116">
        <v>0.87395670000000003</v>
      </c>
      <c r="FR116">
        <v>0.79875929999999995</v>
      </c>
      <c r="FS116">
        <v>21.139209999999999</v>
      </c>
      <c r="FT116" s="1">
        <v>2.1602879999999998E-3</v>
      </c>
      <c r="FU116">
        <v>0.65001830000000005</v>
      </c>
      <c r="FV116">
        <v>0.79833779999999999</v>
      </c>
      <c r="FW116">
        <v>20.667570000000001</v>
      </c>
      <c r="FX116" s="1">
        <v>1.5236729999999999E-3</v>
      </c>
      <c r="FY116">
        <v>0.45793149999999999</v>
      </c>
      <c r="FZ116">
        <v>0.79804249999999999</v>
      </c>
      <c r="GA116">
        <v>20.047699999999999</v>
      </c>
      <c r="GB116" s="1">
        <v>1.064883E-3</v>
      </c>
      <c r="GC116">
        <v>0.31886370000000003</v>
      </c>
      <c r="GD116">
        <v>0.79787629999999998</v>
      </c>
      <c r="GE116">
        <v>19.541219999999999</v>
      </c>
      <c r="GF116" s="1">
        <v>7.7493479999999997E-4</v>
      </c>
      <c r="GG116">
        <v>0.23068379999999999</v>
      </c>
      <c r="GH116">
        <v>0.79778039999999995</v>
      </c>
      <c r="GI116">
        <v>19.309290000000001</v>
      </c>
      <c r="GJ116" s="1">
        <v>6.048119E-4</v>
      </c>
      <c r="GK116">
        <v>0.1788151</v>
      </c>
      <c r="GL116">
        <v>0.79774400000000001</v>
      </c>
      <c r="GM116">
        <v>20.04862</v>
      </c>
      <c r="GN116" s="1">
        <v>5.0615890000000002E-4</v>
      </c>
      <c r="GO116">
        <v>0.14868909999999999</v>
      </c>
      <c r="GP116">
        <v>0.79771700000000001</v>
      </c>
      <c r="GQ116">
        <v>20.94408</v>
      </c>
      <c r="GR116" s="1">
        <v>4.4619039999999998E-4</v>
      </c>
      <c r="GS116">
        <v>0.13036239999999999</v>
      </c>
      <c r="GT116">
        <v>0.79768689999999998</v>
      </c>
      <c r="GU116">
        <v>21.74466</v>
      </c>
      <c r="GV116" s="1">
        <v>4.0644459999999999E-4</v>
      </c>
      <c r="GW116">
        <v>0.11819929999999999</v>
      </c>
      <c r="GX116">
        <v>0.79767460000000001</v>
      </c>
      <c r="GY116">
        <v>22.238530000000001</v>
      </c>
      <c r="GZ116" s="1">
        <v>3.772351E-4</v>
      </c>
      <c r="HA116">
        <v>0.10927779999999999</v>
      </c>
      <c r="HB116">
        <v>0.79767279999999996</v>
      </c>
      <c r="HC116">
        <v>21.81589</v>
      </c>
      <c r="HD116" s="1">
        <v>3.5375130000000002E-4</v>
      </c>
      <c r="HE116">
        <v>0.1021574</v>
      </c>
      <c r="HF116">
        <v>0.79765470000000005</v>
      </c>
      <c r="HG116">
        <v>20.8445</v>
      </c>
      <c r="HH116" s="1">
        <v>3.3365039999999998E-4</v>
      </c>
      <c r="HI116">
        <v>9.6096319999999999E-2</v>
      </c>
      <c r="HJ116">
        <v>0.79767860000000002</v>
      </c>
      <c r="HK116">
        <v>19.965589999999999</v>
      </c>
      <c r="HL116" s="1">
        <v>3.1568230000000001E-4</v>
      </c>
      <c r="HM116">
        <v>9.0714699999999995E-2</v>
      </c>
      <c r="HN116">
        <v>0.79766599999999999</v>
      </c>
      <c r="HO116">
        <v>19.421790000000001</v>
      </c>
      <c r="HP116" s="1">
        <v>2.9916969999999998E-4</v>
      </c>
      <c r="HQ116">
        <v>8.581337E-2</v>
      </c>
      <c r="HR116">
        <v>0.79765189999999997</v>
      </c>
      <c r="HS116">
        <v>20.009920000000001</v>
      </c>
      <c r="HT116" s="1">
        <v>2.8387269999999998E-4</v>
      </c>
      <c r="HU116">
        <v>8.1304379999999996E-2</v>
      </c>
      <c r="HV116">
        <v>0.79766499999999996</v>
      </c>
      <c r="HW116">
        <v>21.041830000000001</v>
      </c>
      <c r="HX116" s="1">
        <v>2.6966220000000001E-4</v>
      </c>
      <c r="HY116">
        <v>7.713797E-2</v>
      </c>
      <c r="HZ116">
        <v>0.79766300000000001</v>
      </c>
      <c r="IA116">
        <v>21.98359</v>
      </c>
      <c r="IB116" s="1">
        <v>2.5642660000000002E-4</v>
      </c>
      <c r="IC116">
        <v>7.3280890000000001E-2</v>
      </c>
      <c r="ID116">
        <v>0.79765640000000004</v>
      </c>
      <c r="IE116">
        <v>22.607240000000001</v>
      </c>
      <c r="IF116" s="1">
        <v>2.4408970000000001E-4</v>
      </c>
      <c r="IG116">
        <v>6.9701079999999999E-2</v>
      </c>
      <c r="IH116">
        <v>0.79765640000000004</v>
      </c>
      <c r="II116">
        <v>22.229620000000001</v>
      </c>
      <c r="IJ116" s="1">
        <v>2.325273E-4</v>
      </c>
      <c r="IK116">
        <v>6.6360680000000005E-2</v>
      </c>
      <c r="IL116">
        <v>0.79766539999999997</v>
      </c>
      <c r="IM116">
        <v>21.298390000000001</v>
      </c>
      <c r="IN116" s="1">
        <v>2.2160840000000001E-4</v>
      </c>
      <c r="IO116">
        <v>6.3218549999999998E-2</v>
      </c>
      <c r="IP116">
        <v>0.79766479999999995</v>
      </c>
      <c r="IQ116">
        <v>20.32396</v>
      </c>
      <c r="IR116" s="1">
        <v>2.112553E-4</v>
      </c>
      <c r="IS116">
        <v>6.024939E-2</v>
      </c>
      <c r="IT116">
        <v>0.79765759999999997</v>
      </c>
      <c r="IU116">
        <v>19.58914</v>
      </c>
      <c r="IV116" s="1">
        <v>2.0153780000000001E-4</v>
      </c>
      <c r="IW116">
        <v>5.7461850000000002E-2</v>
      </c>
      <c r="IX116">
        <v>0.79766550000000003</v>
      </c>
      <c r="IY116">
        <v>19.800239999999999</v>
      </c>
      <c r="IZ116" s="1">
        <v>1.9245490000000001E-4</v>
      </c>
      <c r="JA116">
        <v>5.4859850000000002E-2</v>
      </c>
      <c r="JB116">
        <v>0.79766429999999999</v>
      </c>
      <c r="JC116">
        <v>20.077719999999999</v>
      </c>
      <c r="JD116" s="1">
        <v>1.8391689999999999E-4</v>
      </c>
      <c r="JE116">
        <v>5.2420790000000002E-2</v>
      </c>
      <c r="JF116">
        <v>0.79765810000000004</v>
      </c>
      <c r="JG116">
        <v>20.57122</v>
      </c>
      <c r="JH116" s="1">
        <v>1.758447E-4</v>
      </c>
      <c r="JI116">
        <v>5.011471E-2</v>
      </c>
      <c r="JJ116">
        <v>0.79766440000000005</v>
      </c>
      <c r="JK116">
        <v>20.678129999999999</v>
      </c>
      <c r="JL116" s="1">
        <v>1.68204E-4</v>
      </c>
      <c r="JM116">
        <v>4.7934409999999997E-2</v>
      </c>
      <c r="JN116">
        <v>0.79765640000000004</v>
      </c>
      <c r="JO116">
        <v>20.43974</v>
      </c>
      <c r="JP116" s="1">
        <v>1.6099269999999999E-4</v>
      </c>
      <c r="JQ116">
        <v>4.5879799999999998E-2</v>
      </c>
      <c r="JR116">
        <v>0.79765459999999999</v>
      </c>
      <c r="JS116">
        <v>20.20205</v>
      </c>
      <c r="JT116" s="1">
        <v>1.5419380000000001E-4</v>
      </c>
      <c r="JU116">
        <v>4.3941300000000003E-2</v>
      </c>
      <c r="JV116">
        <v>0.79766349999999997</v>
      </c>
      <c r="JW116">
        <v>19.864190000000001</v>
      </c>
      <c r="JX116" s="1">
        <v>1.477828E-4</v>
      </c>
      <c r="JY116">
        <v>4.2111059999999999E-2</v>
      </c>
      <c r="JZ116">
        <v>0.79768150000000004</v>
      </c>
      <c r="KA116">
        <v>19.51867</v>
      </c>
      <c r="KB116" s="1">
        <v>1.4171379999999999E-4</v>
      </c>
      <c r="KC116">
        <v>4.037644E-2</v>
      </c>
      <c r="KD116">
        <v>0.79765710000000001</v>
      </c>
      <c r="KE116">
        <v>19.858899999999998</v>
      </c>
      <c r="KF116" s="1">
        <v>1.3592349999999999E-4</v>
      </c>
      <c r="KG116">
        <v>3.8726669999999998E-2</v>
      </c>
      <c r="KH116">
        <v>0.79766389999999998</v>
      </c>
      <c r="KI116">
        <v>20.0745</v>
      </c>
      <c r="KJ116" s="1">
        <v>1.304147E-4</v>
      </c>
      <c r="KK116">
        <v>3.715711E-2</v>
      </c>
      <c r="KL116">
        <v>0.79767770000000005</v>
      </c>
      <c r="KM116">
        <v>20.4176</v>
      </c>
      <c r="KN116" s="1">
        <v>1.25203E-4</v>
      </c>
      <c r="KO116">
        <v>3.5672179999999998E-2</v>
      </c>
      <c r="KP116">
        <v>0.79763790000000001</v>
      </c>
      <c r="KQ116">
        <v>20.7501</v>
      </c>
      <c r="KR116" s="1">
        <v>1.202758E-4</v>
      </c>
      <c r="KS116">
        <v>3.4268689999999997E-2</v>
      </c>
      <c r="KT116">
        <v>0.79760569999999997</v>
      </c>
      <c r="KU116">
        <v>20.56597</v>
      </c>
      <c r="KV116" s="1">
        <v>1.155848E-4</v>
      </c>
      <c r="KW116">
        <v>3.2933900000000002E-2</v>
      </c>
      <c r="KX116">
        <v>0.79752920000000005</v>
      </c>
      <c r="KY116">
        <v>20.13682</v>
      </c>
      <c r="KZ116" s="1">
        <v>1.111187E-4</v>
      </c>
      <c r="LA116">
        <v>3.1662379999999997E-2</v>
      </c>
      <c r="LB116">
        <v>0.79740960000000005</v>
      </c>
      <c r="LC116">
        <v>19.679939999999998</v>
      </c>
      <c r="LD116" s="1">
        <v>1.0684959999999999E-4</v>
      </c>
      <c r="LE116">
        <v>3.045076E-2</v>
      </c>
      <c r="LF116">
        <v>0.79722570000000004</v>
      </c>
      <c r="LG116">
        <v>19.425350000000002</v>
      </c>
      <c r="LH116" s="1">
        <v>1.0278800000000001E-4</v>
      </c>
      <c r="LI116">
        <v>2.9297159999999999E-2</v>
      </c>
      <c r="LJ116">
        <v>0.79701659999999996</v>
      </c>
      <c r="LK116">
        <v>20.249279999999999</v>
      </c>
      <c r="LL116" s="1">
        <v>9.9040640000000005E-5</v>
      </c>
      <c r="LM116">
        <v>2.823353E-2</v>
      </c>
      <c r="LN116">
        <v>0.79677520000000002</v>
      </c>
      <c r="LO116">
        <v>21.08672</v>
      </c>
      <c r="LP116" s="1">
        <v>9.5992840000000003E-5</v>
      </c>
      <c r="LQ116">
        <v>2.7360209999999999E-2</v>
      </c>
      <c r="LR116">
        <v>0.79650969999999999</v>
      </c>
      <c r="LS116">
        <v>21.834479999999999</v>
      </c>
      <c r="LT116" s="1">
        <v>9.3966980000000002E-5</v>
      </c>
      <c r="LU116">
        <v>2.6778059999999999E-2</v>
      </c>
      <c r="LV116">
        <v>0.79626220000000003</v>
      </c>
      <c r="LW116">
        <v>22.552240000000001</v>
      </c>
      <c r="LX116" s="1">
        <v>9.2670710000000001E-5</v>
      </c>
      <c r="LY116">
        <v>2.6411850000000001E-2</v>
      </c>
      <c r="LZ116">
        <v>0.79602879999999998</v>
      </c>
      <c r="MA116">
        <v>22.447230000000001</v>
      </c>
      <c r="MB116" s="1">
        <v>9.1391459999999998E-5</v>
      </c>
      <c r="MC116">
        <v>2.6059300000000001E-2</v>
      </c>
      <c r="MD116">
        <v>0.79581950000000001</v>
      </c>
      <c r="ME116">
        <v>21.670649999999998</v>
      </c>
      <c r="MF116" s="1">
        <v>8.9649419999999997E-5</v>
      </c>
      <c r="MG116">
        <v>2.557485E-2</v>
      </c>
      <c r="MH116">
        <v>0.79565620000000004</v>
      </c>
      <c r="MI116">
        <v>20.741689999999998</v>
      </c>
      <c r="MJ116" s="1">
        <v>8.7364820000000002E-5</v>
      </c>
      <c r="MK116">
        <v>2.4935519999999999E-2</v>
      </c>
      <c r="ML116">
        <v>0.79552129999999999</v>
      </c>
      <c r="MM116">
        <v>20.240670000000001</v>
      </c>
      <c r="MN116" s="1">
        <v>8.4707040000000003E-5</v>
      </c>
      <c r="MO116">
        <v>2.4186200000000001E-2</v>
      </c>
      <c r="MP116">
        <v>0.79544150000000002</v>
      </c>
      <c r="MQ116">
        <v>21.01661</v>
      </c>
      <c r="MR116" s="1">
        <v>8.1778479999999995E-5</v>
      </c>
      <c r="MS116">
        <v>2.3357159999999998E-2</v>
      </c>
      <c r="MT116">
        <v>0.7953711</v>
      </c>
      <c r="MU116">
        <v>22.247900000000001</v>
      </c>
      <c r="MV116" s="1">
        <v>7.8451189999999998E-5</v>
      </c>
      <c r="MW116">
        <v>2.2413969999999998E-2</v>
      </c>
      <c r="MX116">
        <v>0.79532809999999998</v>
      </c>
      <c r="MY116">
        <v>23.300930000000001</v>
      </c>
      <c r="MZ116" s="1">
        <v>7.4507739999999994E-5</v>
      </c>
      <c r="NA116">
        <v>2.129849E-2</v>
      </c>
      <c r="NB116">
        <v>0.79526669999999999</v>
      </c>
      <c r="NC116">
        <v>23.92371</v>
      </c>
      <c r="ND116" s="1">
        <v>7.0189830000000006E-5</v>
      </c>
      <c r="NE116">
        <v>2.0069159999999999E-2</v>
      </c>
      <c r="NF116">
        <v>0.7951589</v>
      </c>
      <c r="NG116">
        <v>23.605060000000002</v>
      </c>
      <c r="NH116" s="1">
        <v>6.6055950000000002E-5</v>
      </c>
      <c r="NI116">
        <v>1.8885969999999998E-2</v>
      </c>
      <c r="NJ116">
        <v>0.79499600000000004</v>
      </c>
      <c r="NK116">
        <v>22.954239999999999</v>
      </c>
      <c r="NL116" s="1">
        <v>6.2501469999999996E-5</v>
      </c>
      <c r="NM116">
        <v>1.786548E-2</v>
      </c>
      <c r="NN116">
        <v>0.79473740000000004</v>
      </c>
      <c r="NO116">
        <v>22.34027</v>
      </c>
      <c r="NP116" s="1">
        <v>5.9539179999999999E-5</v>
      </c>
      <c r="NQ116">
        <v>1.7016730000000001E-2</v>
      </c>
      <c r="NR116">
        <v>0.79438419999999998</v>
      </c>
      <c r="NS116">
        <v>21.728120000000001</v>
      </c>
      <c r="NT116" s="1">
        <v>5.7035330000000001E-5</v>
      </c>
      <c r="NU116">
        <v>1.63027E-2</v>
      </c>
      <c r="NV116">
        <v>0.79394799999999999</v>
      </c>
      <c r="NW116">
        <v>21.534579999999998</v>
      </c>
      <c r="NX116">
        <v>5.4971459999999998E-5</v>
      </c>
      <c r="NY116">
        <v>1.5712940000000002E-2</v>
      </c>
      <c r="NZ116">
        <v>0.79347400000000001</v>
      </c>
      <c r="OA116">
        <v>21.93225</v>
      </c>
      <c r="OB116" s="1">
        <v>5.3651940000000003E-5</v>
      </c>
      <c r="OC116">
        <v>1.53318E-2</v>
      </c>
      <c r="OD116">
        <v>0.79293530000000001</v>
      </c>
      <c r="OE116">
        <v>22.189820000000001</v>
      </c>
      <c r="OF116" s="1">
        <v>5.3418960000000002E-5</v>
      </c>
      <c r="OG116">
        <v>1.525841E-2</v>
      </c>
      <c r="OH116">
        <v>0.79241550000000005</v>
      </c>
      <c r="OI116">
        <v>22.377790000000001</v>
      </c>
      <c r="OJ116" s="1">
        <v>5.3973279999999999E-5</v>
      </c>
      <c r="OK116" s="1">
        <v>1.5417790000000001E-2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1.0238100000000001</v>
      </c>
      <c r="G117">
        <v>19.305730000000001</v>
      </c>
      <c r="H117">
        <v>0</v>
      </c>
      <c r="I117">
        <v>0</v>
      </c>
      <c r="J117">
        <v>1.021863</v>
      </c>
      <c r="K117">
        <v>19.323530000000002</v>
      </c>
      <c r="L117">
        <v>0</v>
      </c>
      <c r="M117">
        <v>0</v>
      </c>
      <c r="N117">
        <v>1.019223</v>
      </c>
      <c r="O117">
        <v>19.168810000000001</v>
      </c>
      <c r="P117" s="1">
        <v>2.8847730000000003E-29</v>
      </c>
      <c r="Q117" s="1">
        <v>6.4277359999999999E-27</v>
      </c>
      <c r="R117">
        <v>1.016688</v>
      </c>
      <c r="S117">
        <v>18.437860000000001</v>
      </c>
      <c r="T117" s="1">
        <v>2.8376730000000002E-17</v>
      </c>
      <c r="U117" s="1">
        <v>6.31696E-15</v>
      </c>
      <c r="V117">
        <v>1.014138</v>
      </c>
      <c r="W117">
        <v>17.84468</v>
      </c>
      <c r="X117" s="1">
        <v>2.6576289999999999E-6</v>
      </c>
      <c r="Y117" s="1">
        <v>4.0901499999999999E-4</v>
      </c>
      <c r="Z117">
        <v>1.0117510000000001</v>
      </c>
      <c r="AA117">
        <v>17.45673</v>
      </c>
      <c r="AB117" s="1">
        <v>8.2284910000000003E-2</v>
      </c>
      <c r="AC117" s="1">
        <v>15.54903</v>
      </c>
      <c r="AD117">
        <v>1.009449</v>
      </c>
      <c r="AE117">
        <v>17.327909999999999</v>
      </c>
      <c r="AF117">
        <v>8.133006</v>
      </c>
      <c r="AG117">
        <v>1662.1790000000001</v>
      </c>
      <c r="AH117">
        <v>1.007134</v>
      </c>
      <c r="AI117">
        <v>17.36505</v>
      </c>
      <c r="AJ117">
        <v>68.781660000000002</v>
      </c>
      <c r="AK117">
        <v>14803.81</v>
      </c>
      <c r="AL117">
        <v>1.004783</v>
      </c>
      <c r="AM117">
        <v>17.89274</v>
      </c>
      <c r="AN117">
        <v>122.3108</v>
      </c>
      <c r="AO117">
        <v>27328.26</v>
      </c>
      <c r="AP117">
        <v>1.0021960000000001</v>
      </c>
      <c r="AQ117">
        <v>18.044429999999998</v>
      </c>
      <c r="AR117">
        <v>74.573689999999999</v>
      </c>
      <c r="AS117">
        <v>17121.57</v>
      </c>
      <c r="AT117">
        <v>0.99912789999999996</v>
      </c>
      <c r="AU117">
        <v>17.983029999999999</v>
      </c>
      <c r="AV117">
        <v>21.210650000000001</v>
      </c>
      <c r="AW117">
        <v>4972.3159999999998</v>
      </c>
      <c r="AX117">
        <v>0.99528150000000004</v>
      </c>
      <c r="AY117">
        <v>17.55021</v>
      </c>
      <c r="AZ117">
        <v>3.569998</v>
      </c>
      <c r="BA117">
        <v>849.32659999999998</v>
      </c>
      <c r="BB117">
        <v>0.9906085</v>
      </c>
      <c r="BC117">
        <v>17.155650000000001</v>
      </c>
      <c r="BD117">
        <v>0.46845399999999998</v>
      </c>
      <c r="BE117">
        <v>111.9607</v>
      </c>
      <c r="BF117">
        <v>0.98512569999999999</v>
      </c>
      <c r="BG117">
        <v>16.93356</v>
      </c>
      <c r="BH117">
        <v>9.9259420000000001E-2</v>
      </c>
      <c r="BI117">
        <v>23.111650000000001</v>
      </c>
      <c r="BJ117">
        <v>0.97881050000000003</v>
      </c>
      <c r="BK117">
        <v>17.102930000000001</v>
      </c>
      <c r="BL117">
        <v>6.4566750000000006E-2</v>
      </c>
      <c r="BM117">
        <v>14.71855</v>
      </c>
      <c r="BN117">
        <v>0.97177460000000004</v>
      </c>
      <c r="BO117">
        <v>17.70787</v>
      </c>
      <c r="BP117">
        <v>6.6251649999999995E-2</v>
      </c>
      <c r="BQ117">
        <v>15.1092</v>
      </c>
      <c r="BR117">
        <v>0.96426060000000002</v>
      </c>
      <c r="BS117">
        <v>18.465160000000001</v>
      </c>
      <c r="BT117" s="1">
        <v>7.0739209999999997E-2</v>
      </c>
      <c r="BU117">
        <v>16.246670000000002</v>
      </c>
      <c r="BV117">
        <v>0.95651140000000001</v>
      </c>
      <c r="BW117">
        <v>19.15108</v>
      </c>
      <c r="BX117" s="1">
        <v>7.0947540000000003E-2</v>
      </c>
      <c r="BY117">
        <v>16.428889999999999</v>
      </c>
      <c r="BZ117">
        <v>0.9486405</v>
      </c>
      <c r="CA117">
        <v>19.431719999999999</v>
      </c>
      <c r="CB117" s="1">
        <v>6.6977460000000003E-2</v>
      </c>
      <c r="CC117">
        <v>15.626670000000001</v>
      </c>
      <c r="CD117">
        <v>0.94042760000000003</v>
      </c>
      <c r="CE117">
        <v>18.966670000000001</v>
      </c>
      <c r="CF117" s="1">
        <v>6.0911510000000002E-2</v>
      </c>
      <c r="CG117">
        <v>14.31359</v>
      </c>
      <c r="CH117">
        <v>0.93057690000000004</v>
      </c>
      <c r="CI117">
        <v>18.36103</v>
      </c>
      <c r="CJ117" s="1">
        <v>5.440122E-2</v>
      </c>
      <c r="CK117">
        <v>12.882630000000001</v>
      </c>
      <c r="CL117">
        <v>0.92097260000000003</v>
      </c>
      <c r="CM117">
        <v>17.892980000000001</v>
      </c>
      <c r="CN117" s="1">
        <v>4.8179850000000003E-2</v>
      </c>
      <c r="CO117">
        <v>11.491479999999999</v>
      </c>
      <c r="CP117">
        <v>0.91124490000000002</v>
      </c>
      <c r="CQ117">
        <v>17.722000000000001</v>
      </c>
      <c r="CR117" s="1">
        <v>4.248437E-2</v>
      </c>
      <c r="CS117">
        <v>10.20692</v>
      </c>
      <c r="CT117">
        <v>0.90142580000000005</v>
      </c>
      <c r="CU117">
        <v>18.23311</v>
      </c>
      <c r="CV117" s="1">
        <v>3.7416520000000002E-2</v>
      </c>
      <c r="CW117">
        <v>9.0517620000000001</v>
      </c>
      <c r="CX117">
        <v>0.8912466</v>
      </c>
      <c r="CY117">
        <v>19.028839999999999</v>
      </c>
      <c r="CZ117" s="1">
        <v>3.2975160000000003E-2</v>
      </c>
      <c r="DA117">
        <v>8.0353259999999995</v>
      </c>
      <c r="DB117">
        <v>0.88042589999999998</v>
      </c>
      <c r="DC117">
        <v>19.574549999999999</v>
      </c>
      <c r="DD117" s="1">
        <v>2.9120710000000001E-2</v>
      </c>
      <c r="DE117">
        <v>7.1513799999999996</v>
      </c>
      <c r="DF117">
        <v>0.86949259999999995</v>
      </c>
      <c r="DG117">
        <v>19.769749999999998</v>
      </c>
      <c r="DH117" s="1">
        <v>2.5722180000000001E-2</v>
      </c>
      <c r="DI117">
        <v>6.3666739999999997</v>
      </c>
      <c r="DJ117">
        <v>0.8590605</v>
      </c>
      <c r="DK117">
        <v>19.231649999999998</v>
      </c>
      <c r="DL117" s="1">
        <v>2.2632490000000002E-2</v>
      </c>
      <c r="DM117">
        <v>5.6402219999999996</v>
      </c>
      <c r="DN117">
        <v>0.8491223</v>
      </c>
      <c r="DO117">
        <v>18.543019999999999</v>
      </c>
      <c r="DP117" s="1">
        <v>1.984474E-2</v>
      </c>
      <c r="DQ117">
        <v>4.9751409999999998</v>
      </c>
      <c r="DR117">
        <v>0.83859130000000004</v>
      </c>
      <c r="DS117">
        <v>17.888059999999999</v>
      </c>
      <c r="DT117">
        <v>1.73642E-2</v>
      </c>
      <c r="DU117">
        <v>4.3820600000000001</v>
      </c>
      <c r="DV117">
        <v>0.83068350000000002</v>
      </c>
      <c r="DW117">
        <v>17.437000000000001</v>
      </c>
      <c r="DX117" s="1">
        <v>1.519763E-2</v>
      </c>
      <c r="DY117">
        <v>3.851664</v>
      </c>
      <c r="DZ117">
        <v>0.8234688</v>
      </c>
      <c r="EA117">
        <v>17.733910000000002</v>
      </c>
      <c r="EB117" s="1">
        <v>1.3272020000000001E-2</v>
      </c>
      <c r="EC117">
        <v>3.3763100000000001</v>
      </c>
      <c r="ED117">
        <v>0.81596570000000002</v>
      </c>
      <c r="EE117">
        <v>18.397210000000001</v>
      </c>
      <c r="EF117" s="1">
        <v>1.157249E-2</v>
      </c>
      <c r="EG117">
        <v>2.9553449999999999</v>
      </c>
      <c r="EH117">
        <v>0.80799779999999999</v>
      </c>
      <c r="EI117">
        <v>19.273499999999999</v>
      </c>
      <c r="EJ117" s="1">
        <v>1.008219E-2</v>
      </c>
      <c r="EK117">
        <v>2.5852689999999998</v>
      </c>
      <c r="EL117">
        <v>0.80014229999999997</v>
      </c>
      <c r="EM117">
        <v>19.95926</v>
      </c>
      <c r="EN117" s="1">
        <v>8.7938819999999994E-3</v>
      </c>
      <c r="EO117">
        <v>2.2635550000000002</v>
      </c>
      <c r="EP117">
        <v>0.7926145</v>
      </c>
      <c r="EQ117">
        <v>19.88081</v>
      </c>
      <c r="ER117" s="1">
        <v>7.6770199999999997E-3</v>
      </c>
      <c r="ES117">
        <v>1.9832110000000001</v>
      </c>
      <c r="ET117">
        <v>0.78591319999999998</v>
      </c>
      <c r="EU117">
        <v>19.230830000000001</v>
      </c>
      <c r="EV117" s="1">
        <v>6.7077669999999999E-3</v>
      </c>
      <c r="EW117">
        <v>1.737849</v>
      </c>
      <c r="EX117">
        <v>0.78013279999999996</v>
      </c>
      <c r="EY117">
        <v>18.53838</v>
      </c>
      <c r="EZ117" s="1">
        <v>5.8512659999999999E-3</v>
      </c>
      <c r="FA117">
        <v>1.5191460000000001</v>
      </c>
      <c r="FB117">
        <v>0.77666559999999996</v>
      </c>
      <c r="FC117">
        <v>18.28679</v>
      </c>
      <c r="FD117" s="1">
        <v>5.0936949999999996E-3</v>
      </c>
      <c r="FE117">
        <v>1.323161</v>
      </c>
      <c r="FF117">
        <v>0.77438430000000003</v>
      </c>
      <c r="FG117">
        <v>19.27524</v>
      </c>
      <c r="FH117" s="1">
        <v>4.3996690000000001E-3</v>
      </c>
      <c r="FI117">
        <v>1.1426540000000001</v>
      </c>
      <c r="FJ117">
        <v>0.77291259999999995</v>
      </c>
      <c r="FK117">
        <v>20.319279999999999</v>
      </c>
      <c r="FL117" s="1">
        <v>3.7103449999999999E-3</v>
      </c>
      <c r="FM117">
        <v>0.9631535</v>
      </c>
      <c r="FN117">
        <v>0.77189240000000003</v>
      </c>
      <c r="FO117">
        <v>21.043569999999999</v>
      </c>
      <c r="FP117" s="1">
        <v>2.9705370000000001E-3</v>
      </c>
      <c r="FQ117">
        <v>0.77100480000000005</v>
      </c>
      <c r="FR117">
        <v>0.77125980000000005</v>
      </c>
      <c r="FS117">
        <v>21.177900000000001</v>
      </c>
      <c r="FT117" s="1">
        <v>2.2208689999999999E-3</v>
      </c>
      <c r="FU117">
        <v>0.57608809999999999</v>
      </c>
      <c r="FV117">
        <v>0.77084390000000003</v>
      </c>
      <c r="FW117">
        <v>20.712759999999999</v>
      </c>
      <c r="FX117" s="1">
        <v>1.5714030000000001E-3</v>
      </c>
      <c r="FY117">
        <v>0.40690359999999998</v>
      </c>
      <c r="FZ117">
        <v>0.77061749999999996</v>
      </c>
      <c r="GA117">
        <v>20.08437</v>
      </c>
      <c r="GB117" s="1">
        <v>1.097027E-3</v>
      </c>
      <c r="GC117">
        <v>0.28307159999999998</v>
      </c>
      <c r="GD117">
        <v>0.77044179999999995</v>
      </c>
      <c r="GE117">
        <v>19.57377</v>
      </c>
      <c r="GF117" s="1">
        <v>7.944025E-4</v>
      </c>
      <c r="GG117">
        <v>0.20395730000000001</v>
      </c>
      <c r="GH117">
        <v>0.77036570000000004</v>
      </c>
      <c r="GI117">
        <v>19.341380000000001</v>
      </c>
      <c r="GJ117" s="1">
        <v>6.1611140000000005E-4</v>
      </c>
      <c r="GK117">
        <v>0.15726760000000001</v>
      </c>
      <c r="GL117">
        <v>0.77031519999999998</v>
      </c>
      <c r="GM117">
        <v>20.073640000000001</v>
      </c>
      <c r="GN117" s="1">
        <v>5.1284189999999997E-4</v>
      </c>
      <c r="GO117">
        <v>0.13018270000000001</v>
      </c>
      <c r="GP117">
        <v>0.77029029999999998</v>
      </c>
      <c r="GQ117">
        <v>20.958659999999998</v>
      </c>
      <c r="GR117" s="1">
        <v>4.5043379999999998E-4</v>
      </c>
      <c r="GS117">
        <v>0.11378290000000001</v>
      </c>
      <c r="GT117">
        <v>0.77027769999999995</v>
      </c>
      <c r="GU117">
        <v>21.758679999999998</v>
      </c>
      <c r="GV117" s="1">
        <v>4.0942339999999999E-4</v>
      </c>
      <c r="GW117">
        <v>0.1029779</v>
      </c>
      <c r="GX117">
        <v>0.77024959999999998</v>
      </c>
      <c r="GY117">
        <v>22.28051</v>
      </c>
      <c r="GZ117" s="1">
        <v>3.7952960000000002E-4</v>
      </c>
      <c r="HA117">
        <v>9.5105980000000007E-2</v>
      </c>
      <c r="HB117">
        <v>0.77026839999999996</v>
      </c>
      <c r="HC117">
        <v>21.879270000000002</v>
      </c>
      <c r="HD117" s="1">
        <v>3.5565389999999997E-4</v>
      </c>
      <c r="HE117">
        <v>8.8854829999999996E-2</v>
      </c>
      <c r="HF117">
        <v>0.77025679999999996</v>
      </c>
      <c r="HG117">
        <v>20.911470000000001</v>
      </c>
      <c r="HH117" s="1">
        <v>3.353149E-4</v>
      </c>
      <c r="HI117">
        <v>8.3555500000000005E-2</v>
      </c>
      <c r="HJ117">
        <v>0.77024499999999996</v>
      </c>
      <c r="HK117">
        <v>20.027840000000001</v>
      </c>
      <c r="HL117" s="1">
        <v>3.1718319999999998E-4</v>
      </c>
      <c r="HM117">
        <v>7.886282E-2</v>
      </c>
      <c r="HN117">
        <v>0.77025999999999994</v>
      </c>
      <c r="HO117">
        <v>19.466139999999999</v>
      </c>
      <c r="HP117" s="1">
        <v>3.0054840000000001E-4</v>
      </c>
      <c r="HQ117">
        <v>7.4590939999999994E-2</v>
      </c>
      <c r="HR117">
        <v>0.77025149999999998</v>
      </c>
      <c r="HS117">
        <v>20.03023</v>
      </c>
      <c r="HT117" s="1">
        <v>2.8514350000000003E-4</v>
      </c>
      <c r="HU117">
        <v>7.0663390000000006E-2</v>
      </c>
      <c r="HV117">
        <v>0.77025710000000003</v>
      </c>
      <c r="HW117">
        <v>21.052119999999999</v>
      </c>
      <c r="HX117" s="1">
        <v>2.7084180000000002E-4</v>
      </c>
      <c r="HY117">
        <v>6.7037299999999994E-2</v>
      </c>
      <c r="HZ117">
        <v>0.77025440000000001</v>
      </c>
      <c r="IA117">
        <v>21.993459999999999</v>
      </c>
      <c r="IB117" s="1">
        <v>2.575214E-4</v>
      </c>
      <c r="IC117">
        <v>6.3679589999999994E-2</v>
      </c>
      <c r="ID117">
        <v>0.77025010000000005</v>
      </c>
      <c r="IE117">
        <v>22.639600000000002</v>
      </c>
      <c r="IF117" s="1">
        <v>2.4510569999999999E-4</v>
      </c>
      <c r="IG117">
        <v>6.0563350000000002E-2</v>
      </c>
      <c r="IH117">
        <v>0.77025080000000001</v>
      </c>
      <c r="II117">
        <v>22.28567</v>
      </c>
      <c r="IJ117" s="1">
        <v>2.3348060000000001E-4</v>
      </c>
      <c r="IK117">
        <v>5.7657750000000001E-2</v>
      </c>
      <c r="IL117">
        <v>0.77023169999999996</v>
      </c>
      <c r="IM117">
        <v>21.362960000000001</v>
      </c>
      <c r="IN117" s="1">
        <v>2.225076E-4</v>
      </c>
      <c r="IO117">
        <v>5.4926019999999999E-2</v>
      </c>
      <c r="IP117">
        <v>0.7702563</v>
      </c>
      <c r="IQ117">
        <v>20.386279999999999</v>
      </c>
      <c r="IR117" s="1">
        <v>2.121046E-4</v>
      </c>
      <c r="IS117">
        <v>5.234453E-2</v>
      </c>
      <c r="IT117">
        <v>0.77025279999999996</v>
      </c>
      <c r="IU117">
        <v>19.636060000000001</v>
      </c>
      <c r="IV117" s="1">
        <v>2.0233330000000001E-4</v>
      </c>
      <c r="IW117">
        <v>4.99198E-2</v>
      </c>
      <c r="IX117">
        <v>0.77025690000000002</v>
      </c>
      <c r="IY117">
        <v>19.825990000000001</v>
      </c>
      <c r="IZ117" s="1">
        <v>1.9319669999999999E-4</v>
      </c>
      <c r="JA117">
        <v>4.7655589999999998E-2</v>
      </c>
      <c r="JB117">
        <v>0.77024950000000003</v>
      </c>
      <c r="JC117">
        <v>20.09178</v>
      </c>
      <c r="JD117" s="1">
        <v>1.8461460000000001E-4</v>
      </c>
      <c r="JE117">
        <v>4.5534690000000003E-2</v>
      </c>
      <c r="JF117">
        <v>0.77025239999999995</v>
      </c>
      <c r="JG117">
        <v>20.58569</v>
      </c>
      <c r="JH117" s="1">
        <v>1.7650550000000001E-4</v>
      </c>
      <c r="JI117">
        <v>4.3529949999999998E-2</v>
      </c>
      <c r="JJ117">
        <v>0.7702563</v>
      </c>
      <c r="JK117">
        <v>20.708179999999999</v>
      </c>
      <c r="JL117" s="1">
        <v>1.6882860000000001E-4</v>
      </c>
      <c r="JM117">
        <v>4.1634669999999999E-2</v>
      </c>
      <c r="JN117">
        <v>0.77025080000000001</v>
      </c>
      <c r="JO117">
        <v>20.4849</v>
      </c>
      <c r="JP117" s="1">
        <v>1.6158120000000001E-4</v>
      </c>
      <c r="JQ117">
        <v>3.9848149999999999E-2</v>
      </c>
      <c r="JR117">
        <v>0.77024959999999998</v>
      </c>
      <c r="JS117">
        <v>20.25581</v>
      </c>
      <c r="JT117" s="1">
        <v>1.547489E-4</v>
      </c>
      <c r="JU117">
        <v>3.8162700000000001E-2</v>
      </c>
      <c r="JV117">
        <v>0.77025540000000003</v>
      </c>
      <c r="JW117">
        <v>19.92135</v>
      </c>
      <c r="JX117" s="1">
        <v>1.483085E-4</v>
      </c>
      <c r="JY117">
        <v>3.6571880000000001E-2</v>
      </c>
      <c r="JZ117">
        <v>0.77025109999999997</v>
      </c>
      <c r="KA117">
        <v>19.570360000000001</v>
      </c>
      <c r="KB117" s="1">
        <v>1.422126E-4</v>
      </c>
      <c r="KC117">
        <v>3.5064720000000001E-2</v>
      </c>
      <c r="KD117">
        <v>0.7702521</v>
      </c>
      <c r="KE117">
        <v>19.908850000000001</v>
      </c>
      <c r="KF117" s="1">
        <v>1.3639890000000001E-4</v>
      </c>
      <c r="KG117">
        <v>3.3631069999999999E-2</v>
      </c>
      <c r="KH117">
        <v>0.77025569999999999</v>
      </c>
      <c r="KI117">
        <v>20.106470000000002</v>
      </c>
      <c r="KJ117" s="1">
        <v>1.30865E-4</v>
      </c>
      <c r="KK117">
        <v>3.226677E-2</v>
      </c>
      <c r="KL117">
        <v>0.77024890000000001</v>
      </c>
      <c r="KM117">
        <v>20.435379999999999</v>
      </c>
      <c r="KN117" s="1">
        <v>1.2562949999999999E-4</v>
      </c>
      <c r="KO117">
        <v>3.0976389999999999E-2</v>
      </c>
      <c r="KP117">
        <v>0.770231</v>
      </c>
      <c r="KQ117">
        <v>20.774229999999999</v>
      </c>
      <c r="KR117" s="1">
        <v>1.206797E-4</v>
      </c>
      <c r="KS117">
        <v>2.9756049999999999E-2</v>
      </c>
      <c r="KT117">
        <v>0.7701846</v>
      </c>
      <c r="KU117">
        <v>20.59543</v>
      </c>
      <c r="KV117" s="1">
        <v>1.15969E-4</v>
      </c>
      <c r="KW117">
        <v>2.8596239999999998E-2</v>
      </c>
      <c r="KX117">
        <v>0.77015250000000002</v>
      </c>
      <c r="KY117">
        <v>20.166270000000001</v>
      </c>
      <c r="KZ117" s="1">
        <v>1.114851E-4</v>
      </c>
      <c r="LA117">
        <v>2.7491020000000001E-2</v>
      </c>
      <c r="LB117">
        <v>0.77002919999999997</v>
      </c>
      <c r="LC117">
        <v>19.71359</v>
      </c>
      <c r="LD117" s="1">
        <v>1.0719849999999999E-4</v>
      </c>
      <c r="LE117">
        <v>2.643771E-2</v>
      </c>
      <c r="LF117">
        <v>0.76989940000000001</v>
      </c>
      <c r="LG117">
        <v>19.452500000000001</v>
      </c>
      <c r="LH117" s="1">
        <v>1.0311969999999999E-4</v>
      </c>
      <c r="LI117">
        <v>2.543432E-2</v>
      </c>
      <c r="LJ117">
        <v>0.76971259999999997</v>
      </c>
      <c r="LK117">
        <v>20.266459999999999</v>
      </c>
      <c r="LL117" s="1">
        <v>9.9334649999999999E-5</v>
      </c>
      <c r="LM117">
        <v>2.450484E-2</v>
      </c>
      <c r="LN117">
        <v>0.76953170000000004</v>
      </c>
      <c r="LO117">
        <v>21.103909999999999</v>
      </c>
      <c r="LP117" s="1">
        <v>9.6212720000000003E-5</v>
      </c>
      <c r="LQ117">
        <v>2.3732400000000001E-2</v>
      </c>
      <c r="LR117">
        <v>0.76931709999999998</v>
      </c>
      <c r="LS117">
        <v>21.86129</v>
      </c>
      <c r="LT117" s="1">
        <v>9.4100330000000006E-5</v>
      </c>
      <c r="LU117">
        <v>2.3209270000000001E-2</v>
      </c>
      <c r="LV117">
        <v>0.76909799999999995</v>
      </c>
      <c r="LW117">
        <v>22.60257</v>
      </c>
      <c r="LX117" s="1">
        <v>9.2767469999999994E-5</v>
      </c>
      <c r="LY117">
        <v>2.2882949999999999E-2</v>
      </c>
      <c r="LZ117">
        <v>0.76889339999999995</v>
      </c>
      <c r="MA117">
        <v>22.507680000000001</v>
      </c>
      <c r="MB117" s="1">
        <v>9.1511110000000006E-5</v>
      </c>
      <c r="MC117">
        <v>2.2581090000000002E-2</v>
      </c>
      <c r="MD117">
        <v>0.7686965</v>
      </c>
      <c r="ME117">
        <v>21.728370000000002</v>
      </c>
      <c r="MF117" s="1">
        <v>8.9815449999999997E-5</v>
      </c>
      <c r="MG117">
        <v>2.2170200000000001E-2</v>
      </c>
      <c r="MH117">
        <v>0.76854160000000005</v>
      </c>
      <c r="MI117">
        <v>20.805260000000001</v>
      </c>
      <c r="MJ117" s="1">
        <v>8.7571259999999997E-5</v>
      </c>
      <c r="MK117">
        <v>2.1624879999999999E-2</v>
      </c>
      <c r="ML117">
        <v>0.76843479999999997</v>
      </c>
      <c r="MM117">
        <v>20.291709999999998</v>
      </c>
      <c r="MN117" s="1">
        <v>8.4938520000000001E-5</v>
      </c>
      <c r="MO117">
        <v>2.0980760000000001E-2</v>
      </c>
      <c r="MP117">
        <v>0.7683856</v>
      </c>
      <c r="MQ117">
        <v>21.031600000000001</v>
      </c>
      <c r="MR117" s="1">
        <v>8.2035539999999993E-5</v>
      </c>
      <c r="MS117">
        <v>2.0267819999999999E-2</v>
      </c>
      <c r="MT117">
        <v>0.76831899999999997</v>
      </c>
      <c r="MU117">
        <v>22.244499999999999</v>
      </c>
      <c r="MV117" s="1">
        <v>7.8752310000000002E-5</v>
      </c>
      <c r="MW117">
        <v>1.9460379999999999E-2</v>
      </c>
      <c r="MX117">
        <v>0.76827540000000005</v>
      </c>
      <c r="MY117">
        <v>23.30208</v>
      </c>
      <c r="MZ117" s="1">
        <v>7.4858920000000004E-5</v>
      </c>
      <c r="NA117">
        <v>1.8505170000000001E-2</v>
      </c>
      <c r="NB117">
        <v>0.76824269999999995</v>
      </c>
      <c r="NC117">
        <v>23.958069999999999</v>
      </c>
      <c r="ND117" s="1">
        <v>7.0554250000000006E-5</v>
      </c>
      <c r="NE117">
        <v>1.7443630000000002E-2</v>
      </c>
      <c r="NF117">
        <v>0.7681637</v>
      </c>
      <c r="NG117">
        <v>23.657769999999999</v>
      </c>
      <c r="NH117" s="1">
        <v>6.6385029999999998E-5</v>
      </c>
      <c r="NI117">
        <v>1.6412349999999999E-2</v>
      </c>
      <c r="NJ117">
        <v>0.76802309999999996</v>
      </c>
      <c r="NK117">
        <v>23.004619999999999</v>
      </c>
      <c r="NL117" s="1">
        <v>6.2776769999999996E-5</v>
      </c>
      <c r="NM117">
        <v>1.5517599999999999E-2</v>
      </c>
      <c r="NN117">
        <v>0.7678159</v>
      </c>
      <c r="NO117">
        <v>22.391819999999999</v>
      </c>
      <c r="NP117" s="1">
        <v>5.9768880000000002E-5</v>
      </c>
      <c r="NQ117" s="1">
        <v>1.477299E-2</v>
      </c>
      <c r="NR117">
        <v>0.76750910000000006</v>
      </c>
      <c r="NS117">
        <v>21.778749999999999</v>
      </c>
      <c r="NT117" s="1">
        <v>5.7229969999999997E-5</v>
      </c>
      <c r="NU117" s="1">
        <v>1.414674E-2</v>
      </c>
      <c r="NV117">
        <v>0.76715979999999995</v>
      </c>
      <c r="NW117">
        <v>21.580020000000001</v>
      </c>
      <c r="NX117" s="1">
        <v>5.5123110000000002E-5</v>
      </c>
      <c r="NY117" s="1">
        <v>1.3626660000000001E-2</v>
      </c>
      <c r="NZ117">
        <v>0.76674770000000003</v>
      </c>
      <c r="OA117">
        <v>21.966200000000001</v>
      </c>
      <c r="OB117" s="1">
        <v>5.3724229999999998E-5</v>
      </c>
      <c r="OC117" s="1">
        <v>1.327943E-2</v>
      </c>
      <c r="OD117">
        <v>0.76629360000000002</v>
      </c>
      <c r="OE117">
        <v>22.20994</v>
      </c>
      <c r="OF117" s="1">
        <v>5.3399829999999999E-5</v>
      </c>
      <c r="OG117" s="1">
        <v>1.319527E-2</v>
      </c>
      <c r="OH117">
        <v>0.7658585</v>
      </c>
      <c r="OI117">
        <v>22.40211</v>
      </c>
      <c r="OJ117" s="1">
        <v>5.391431E-5</v>
      </c>
      <c r="OK117" s="1">
        <v>1.33233E-2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1.408023</v>
      </c>
      <c r="G118">
        <v>19.331099999999999</v>
      </c>
      <c r="H118">
        <v>0</v>
      </c>
      <c r="I118">
        <v>0</v>
      </c>
      <c r="J118">
        <v>1.406077</v>
      </c>
      <c r="K118">
        <v>19.372060000000001</v>
      </c>
      <c r="L118">
        <v>0</v>
      </c>
      <c r="M118">
        <v>0</v>
      </c>
      <c r="N118">
        <v>1.403975</v>
      </c>
      <c r="O118">
        <v>19.233419999999999</v>
      </c>
      <c r="P118" s="1">
        <v>3.6762340000000002E-30</v>
      </c>
      <c r="Q118" s="1">
        <v>8.2411870000000004E-28</v>
      </c>
      <c r="R118">
        <v>1.4017949999999999</v>
      </c>
      <c r="S118">
        <v>18.507010000000001</v>
      </c>
      <c r="T118" s="1">
        <v>5.582625E-18</v>
      </c>
      <c r="U118" s="1">
        <v>1.0512630000000001E-15</v>
      </c>
      <c r="V118">
        <v>1.3996660000000001</v>
      </c>
      <c r="W118">
        <v>17.891639999999999</v>
      </c>
      <c r="X118" s="1">
        <v>9.4289440000000002E-7</v>
      </c>
      <c r="Y118" s="1">
        <v>1.2740510000000001E-4</v>
      </c>
      <c r="Z118">
        <v>1.397516</v>
      </c>
      <c r="AA118">
        <v>17.490849999999998</v>
      </c>
      <c r="AB118" s="1">
        <v>5.6909389999999997E-2</v>
      </c>
      <c r="AC118" s="1">
        <v>10.06833</v>
      </c>
      <c r="AD118">
        <v>1.3953679999999999</v>
      </c>
      <c r="AE118">
        <v>17.342279999999999</v>
      </c>
      <c r="AF118" s="1">
        <v>6.7017790000000002</v>
      </c>
      <c r="AG118">
        <v>1309.9880000000001</v>
      </c>
      <c r="AH118">
        <v>1.393235</v>
      </c>
      <c r="AI118">
        <v>17.382709999999999</v>
      </c>
      <c r="AJ118">
        <v>63.360930000000003</v>
      </c>
      <c r="AK118">
        <v>13246.76</v>
      </c>
      <c r="AL118">
        <v>1.391041</v>
      </c>
      <c r="AM118">
        <v>17.918299999999999</v>
      </c>
      <c r="AN118">
        <v>122.34480000000001</v>
      </c>
      <c r="AO118">
        <v>26832.34</v>
      </c>
      <c r="AP118">
        <v>1.388565</v>
      </c>
      <c r="AQ118">
        <v>18.075600000000001</v>
      </c>
      <c r="AR118">
        <v>78.929779999999994</v>
      </c>
      <c r="AS118">
        <v>17985.54</v>
      </c>
      <c r="AT118">
        <v>1.3854930000000001</v>
      </c>
      <c r="AU118">
        <v>18.0307</v>
      </c>
      <c r="AV118">
        <v>23.453669999999999</v>
      </c>
      <c r="AW118">
        <v>5490.88</v>
      </c>
      <c r="AX118">
        <v>1.381648</v>
      </c>
      <c r="AY118">
        <v>17.6084</v>
      </c>
      <c r="AZ118">
        <v>4.0667549999999997</v>
      </c>
      <c r="BA118">
        <v>968.78150000000005</v>
      </c>
      <c r="BB118">
        <v>1.3770960000000001</v>
      </c>
      <c r="BC118">
        <v>17.19623</v>
      </c>
      <c r="BD118">
        <v>0.53571899999999995</v>
      </c>
      <c r="BE118">
        <v>128.04419999999999</v>
      </c>
      <c r="BF118">
        <v>1.3719589999999999</v>
      </c>
      <c r="BG118">
        <v>16.964919999999999</v>
      </c>
      <c r="BH118">
        <v>0.106183</v>
      </c>
      <c r="BI118">
        <v>24.43412</v>
      </c>
      <c r="BJ118">
        <v>1.3660699999999999</v>
      </c>
      <c r="BK118">
        <v>17.12012</v>
      </c>
      <c r="BL118">
        <v>6.5003950000000005E-2</v>
      </c>
      <c r="BM118">
        <v>14.3979</v>
      </c>
      <c r="BN118">
        <v>1.359518</v>
      </c>
      <c r="BO118">
        <v>17.72805</v>
      </c>
      <c r="BP118">
        <v>6.5905699999999998E-2</v>
      </c>
      <c r="BQ118">
        <v>14.52253</v>
      </c>
      <c r="BR118">
        <v>1.3524339999999999</v>
      </c>
      <c r="BS118">
        <v>18.487670000000001</v>
      </c>
      <c r="BT118">
        <v>7.051868E-2</v>
      </c>
      <c r="BU118">
        <v>15.615309999999999</v>
      </c>
      <c r="BV118">
        <v>1.345242</v>
      </c>
      <c r="BW118">
        <v>19.18347</v>
      </c>
      <c r="BX118" s="1">
        <v>7.1047449999999998E-2</v>
      </c>
      <c r="BY118">
        <v>15.83699</v>
      </c>
      <c r="BZ118">
        <v>1.3389990000000001</v>
      </c>
      <c r="CA118">
        <v>19.480250000000002</v>
      </c>
      <c r="CB118" s="1">
        <v>6.7299750000000005E-2</v>
      </c>
      <c r="CC118">
        <v>15.075240000000001</v>
      </c>
      <c r="CD118">
        <v>1.332392</v>
      </c>
      <c r="CE118">
        <v>19.023440000000001</v>
      </c>
      <c r="CF118" s="1">
        <v>6.1316259999999997E-2</v>
      </c>
      <c r="CG118">
        <v>13.79039</v>
      </c>
      <c r="CH118">
        <v>1.3258620000000001</v>
      </c>
      <c r="CI118">
        <v>18.412500000000001</v>
      </c>
      <c r="CJ118" s="1">
        <v>5.4807799999999997E-2</v>
      </c>
      <c r="CK118">
        <v>12.365</v>
      </c>
      <c r="CL118">
        <v>1.319518</v>
      </c>
      <c r="CM118">
        <v>17.932829999999999</v>
      </c>
      <c r="CN118" s="1">
        <v>4.8562559999999998E-2</v>
      </c>
      <c r="CO118">
        <v>10.98251</v>
      </c>
      <c r="CP118">
        <v>1.312853</v>
      </c>
      <c r="CQ118">
        <v>17.741479999999999</v>
      </c>
      <c r="CR118" s="1">
        <v>4.2832009999999997E-2</v>
      </c>
      <c r="CS118">
        <v>9.7101070000000007</v>
      </c>
      <c r="CT118">
        <v>1.3066720000000001</v>
      </c>
      <c r="CU118">
        <v>18.24737</v>
      </c>
      <c r="CV118" s="1">
        <v>3.7723930000000003E-2</v>
      </c>
      <c r="CW118">
        <v>8.5858950000000007</v>
      </c>
      <c r="CX118">
        <v>1.3001780000000001</v>
      </c>
      <c r="CY118">
        <v>19.047969999999999</v>
      </c>
      <c r="CZ118" s="1">
        <v>3.3242969999999997E-2</v>
      </c>
      <c r="DA118">
        <v>7.6049639999999998</v>
      </c>
      <c r="DB118">
        <v>1.2929980000000001</v>
      </c>
      <c r="DC118">
        <v>19.59939</v>
      </c>
      <c r="DD118" s="1">
        <v>2.9356150000000001E-2</v>
      </c>
      <c r="DE118">
        <v>6.7527720000000002</v>
      </c>
      <c r="DF118">
        <v>1.285744</v>
      </c>
      <c r="DG118">
        <v>19.813359999999999</v>
      </c>
      <c r="DH118" s="1">
        <v>2.593384E-2</v>
      </c>
      <c r="DI118">
        <v>5.9986959999999998</v>
      </c>
      <c r="DJ118">
        <v>1.281112</v>
      </c>
      <c r="DK118">
        <v>19.295179999999998</v>
      </c>
      <c r="DL118" s="1">
        <v>2.2829789999999999E-2</v>
      </c>
      <c r="DM118">
        <v>5.2967719999999998</v>
      </c>
      <c r="DN118">
        <v>1.2778240000000001</v>
      </c>
      <c r="DO118">
        <v>18.60989</v>
      </c>
      <c r="DP118" s="1">
        <v>2.0020920000000001E-2</v>
      </c>
      <c r="DQ118">
        <v>4.652571</v>
      </c>
      <c r="DR118">
        <v>1.2738130000000001</v>
      </c>
      <c r="DS118">
        <v>17.941179999999999</v>
      </c>
      <c r="DT118" s="1">
        <v>1.752196E-2</v>
      </c>
      <c r="DU118">
        <v>4.0792919999999997</v>
      </c>
      <c r="DV118">
        <v>1.271336</v>
      </c>
      <c r="DW118">
        <v>17.466349999999998</v>
      </c>
      <c r="DX118" s="1">
        <v>1.5339530000000001E-2</v>
      </c>
      <c r="DY118">
        <v>3.5737860000000001</v>
      </c>
      <c r="DZ118">
        <v>1.268802</v>
      </c>
      <c r="EA118">
        <v>17.75084</v>
      </c>
      <c r="EB118">
        <v>1.3398810000000001E-2</v>
      </c>
      <c r="EC118">
        <v>3.1258219999999999</v>
      </c>
      <c r="ED118">
        <v>1.2663249999999999</v>
      </c>
      <c r="EE118">
        <v>18.412489999999998</v>
      </c>
      <c r="EF118" s="1">
        <v>1.168461E-2</v>
      </c>
      <c r="EG118">
        <v>2.7296290000000001</v>
      </c>
      <c r="EH118">
        <v>1.263773</v>
      </c>
      <c r="EI118">
        <v>19.28265</v>
      </c>
      <c r="EJ118" s="1">
        <v>1.017998E-2</v>
      </c>
      <c r="EK118">
        <v>2.3810750000000001</v>
      </c>
      <c r="EL118">
        <v>1.261779</v>
      </c>
      <c r="EM118">
        <v>19.97634</v>
      </c>
      <c r="EN118" s="1">
        <v>8.8789960000000001E-3</v>
      </c>
      <c r="EO118">
        <v>2.0781179999999999</v>
      </c>
      <c r="EP118">
        <v>1.2601420000000001</v>
      </c>
      <c r="EQ118">
        <v>19.915489999999998</v>
      </c>
      <c r="ER118" s="1">
        <v>7.7511250000000002E-3</v>
      </c>
      <c r="ES118">
        <v>1.814886</v>
      </c>
      <c r="ET118">
        <v>1.2587349999999999</v>
      </c>
      <c r="EU118">
        <v>19.285260000000001</v>
      </c>
      <c r="EV118" s="1">
        <v>6.7731550000000003E-3</v>
      </c>
      <c r="EW118">
        <v>1.585866</v>
      </c>
      <c r="EX118">
        <v>1.2575160000000001</v>
      </c>
      <c r="EY118">
        <v>18.599810000000002</v>
      </c>
      <c r="EZ118" s="1">
        <v>5.9096469999999996E-3</v>
      </c>
      <c r="FA118">
        <v>1.3831169999999999</v>
      </c>
      <c r="FB118">
        <v>1.2551239999999999</v>
      </c>
      <c r="FC118">
        <v>18.33426</v>
      </c>
      <c r="FD118" s="1">
        <v>5.1464600000000003E-3</v>
      </c>
      <c r="FE118">
        <v>1.2035769999999999</v>
      </c>
      <c r="FF118">
        <v>1.25278</v>
      </c>
      <c r="FG118">
        <v>19.30498</v>
      </c>
      <c r="FH118" s="1">
        <v>4.449522E-3</v>
      </c>
      <c r="FI118">
        <v>1.039612</v>
      </c>
      <c r="FJ118">
        <v>1.2516290000000001</v>
      </c>
      <c r="FK118">
        <v>20.33559</v>
      </c>
      <c r="FL118" s="1">
        <v>3.7623930000000002E-3</v>
      </c>
      <c r="FM118">
        <v>0.87841429999999998</v>
      </c>
      <c r="FN118">
        <v>1.2508239999999999</v>
      </c>
      <c r="FO118">
        <v>21.063700000000001</v>
      </c>
      <c r="FP118" s="1">
        <v>3.026249E-3</v>
      </c>
      <c r="FQ118">
        <v>0.70671580000000001</v>
      </c>
      <c r="FR118">
        <v>1.250289</v>
      </c>
      <c r="FS118">
        <v>21.2257</v>
      </c>
      <c r="FT118" s="1">
        <v>2.2740410000000001E-3</v>
      </c>
      <c r="FU118">
        <v>0.53113500000000002</v>
      </c>
      <c r="FV118">
        <v>1.250021</v>
      </c>
      <c r="FW118">
        <v>20.768910000000002</v>
      </c>
      <c r="FX118">
        <v>1.6139069999999999E-3</v>
      </c>
      <c r="FY118">
        <v>0.37650739999999999</v>
      </c>
      <c r="FZ118">
        <v>1.249873</v>
      </c>
      <c r="GA118">
        <v>20.12997</v>
      </c>
      <c r="GB118" s="1">
        <v>1.125979E-3</v>
      </c>
      <c r="GC118">
        <v>0.26175739999999997</v>
      </c>
      <c r="GD118">
        <v>1.249771</v>
      </c>
      <c r="GE118">
        <v>19.613659999999999</v>
      </c>
      <c r="GF118" s="1">
        <v>8.1205220000000002E-4</v>
      </c>
      <c r="GG118">
        <v>0.18769369999999999</v>
      </c>
      <c r="GH118">
        <v>1.24973</v>
      </c>
      <c r="GI118">
        <v>19.391120000000001</v>
      </c>
      <c r="GJ118" s="1">
        <v>6.2637209999999997E-4</v>
      </c>
      <c r="GK118">
        <v>0.1437812</v>
      </c>
      <c r="GL118">
        <v>1.249652</v>
      </c>
      <c r="GM118">
        <v>20.124569999999999</v>
      </c>
      <c r="GN118" s="1">
        <v>5.1888450000000001E-4</v>
      </c>
      <c r="GO118">
        <v>0.1183289</v>
      </c>
      <c r="GP118">
        <v>1.249709</v>
      </c>
      <c r="GQ118">
        <v>20.994230000000002</v>
      </c>
      <c r="GR118" s="1">
        <v>4.5424730000000001E-4</v>
      </c>
      <c r="GS118">
        <v>0.1030049</v>
      </c>
      <c r="GT118">
        <v>1.249665</v>
      </c>
      <c r="GU118">
        <v>21.787929999999999</v>
      </c>
      <c r="GV118" s="1">
        <v>4.1207549999999998E-4</v>
      </c>
      <c r="GW118">
        <v>9.2998070000000002E-2</v>
      </c>
      <c r="GX118">
        <v>1.2496320000000001</v>
      </c>
      <c r="GY118">
        <v>22.339729999999999</v>
      </c>
      <c r="GZ118" s="1">
        <v>3.8155950000000002E-4</v>
      </c>
      <c r="HA118">
        <v>8.5769239999999997E-2</v>
      </c>
      <c r="HB118">
        <v>1.2496719999999999</v>
      </c>
      <c r="HC118">
        <v>21.95551</v>
      </c>
      <c r="HD118" s="1">
        <v>3.5732510000000001E-4</v>
      </c>
      <c r="HE118">
        <v>8.0069189999999998E-2</v>
      </c>
      <c r="HF118">
        <v>1.249652</v>
      </c>
      <c r="HG118">
        <v>20.994060000000001</v>
      </c>
      <c r="HH118" s="1">
        <v>3.3677350000000002E-4</v>
      </c>
      <c r="HI118">
        <v>7.5262449999999995E-2</v>
      </c>
      <c r="HJ118">
        <v>1.2496149999999999</v>
      </c>
      <c r="HK118">
        <v>20.106169999999999</v>
      </c>
      <c r="HL118" s="1">
        <v>3.1849269999999999E-4</v>
      </c>
      <c r="HM118">
        <v>7.101499E-2</v>
      </c>
      <c r="HN118">
        <v>1.249663</v>
      </c>
      <c r="HO118">
        <v>19.531379999999999</v>
      </c>
      <c r="HP118" s="1">
        <v>3.0175299999999998E-4</v>
      </c>
      <c r="HQ118">
        <v>6.7159209999999997E-2</v>
      </c>
      <c r="HR118">
        <v>1.249657</v>
      </c>
      <c r="HS118">
        <v>20.074339999999999</v>
      </c>
      <c r="HT118" s="1">
        <v>2.8625489999999998E-4</v>
      </c>
      <c r="HU118">
        <v>6.3614799999999999E-2</v>
      </c>
      <c r="HV118">
        <v>1.249644</v>
      </c>
      <c r="HW118">
        <v>21.082740000000001</v>
      </c>
      <c r="HX118" s="1">
        <v>2.718695E-4</v>
      </c>
      <c r="HY118">
        <v>6.0343380000000002E-2</v>
      </c>
      <c r="HZ118">
        <v>1.249649</v>
      </c>
      <c r="IA118">
        <v>22.01906</v>
      </c>
      <c r="IB118" s="1">
        <v>2.58476E-4</v>
      </c>
      <c r="IC118">
        <v>5.7314499999999997E-2</v>
      </c>
      <c r="ID118">
        <v>1.2496430000000001</v>
      </c>
      <c r="IE118">
        <v>22.686800000000002</v>
      </c>
      <c r="IF118" s="1">
        <v>2.45992E-4</v>
      </c>
      <c r="IG118">
        <v>5.4503919999999997E-2</v>
      </c>
      <c r="IH118">
        <v>1.249647</v>
      </c>
      <c r="II118">
        <v>22.35247</v>
      </c>
      <c r="IJ118" s="1">
        <v>2.343124E-4</v>
      </c>
      <c r="IK118">
        <v>5.1885750000000001E-2</v>
      </c>
      <c r="IL118">
        <v>1.2496529999999999</v>
      </c>
      <c r="IM118">
        <v>21.441549999999999</v>
      </c>
      <c r="IN118" s="1">
        <v>2.2329150000000001E-4</v>
      </c>
      <c r="IO118">
        <v>4.9424320000000001E-2</v>
      </c>
      <c r="IP118">
        <v>1.2496529999999999</v>
      </c>
      <c r="IQ118">
        <v>20.462910000000001</v>
      </c>
      <c r="IR118" s="1">
        <v>2.1284510000000001E-4</v>
      </c>
      <c r="IS118">
        <v>4.710052E-2</v>
      </c>
      <c r="IT118">
        <v>1.249641</v>
      </c>
      <c r="IU118">
        <v>19.700569999999999</v>
      </c>
      <c r="IV118" s="1">
        <v>2.030263E-4</v>
      </c>
      <c r="IW118">
        <v>4.491523E-2</v>
      </c>
      <c r="IX118">
        <v>1.249654</v>
      </c>
      <c r="IY118">
        <v>19.87285</v>
      </c>
      <c r="IZ118" s="1">
        <v>1.9384400000000001E-4</v>
      </c>
      <c r="JA118">
        <v>4.2874229999999999E-2</v>
      </c>
      <c r="JB118">
        <v>1.2496419999999999</v>
      </c>
      <c r="JC118">
        <v>20.117609999999999</v>
      </c>
      <c r="JD118" s="1">
        <v>1.852229E-4</v>
      </c>
      <c r="JE118">
        <v>4.0963140000000002E-2</v>
      </c>
      <c r="JF118">
        <v>1.2496499999999999</v>
      </c>
      <c r="JG118">
        <v>20.612590000000001</v>
      </c>
      <c r="JH118" s="1">
        <v>1.7708160000000001E-4</v>
      </c>
      <c r="JI118">
        <v>3.915834E-2</v>
      </c>
      <c r="JJ118">
        <v>1.249654</v>
      </c>
      <c r="JK118">
        <v>20.745349999999998</v>
      </c>
      <c r="JL118" s="1">
        <v>1.6937300000000001E-4</v>
      </c>
      <c r="JM118">
        <v>3.7451659999999998E-2</v>
      </c>
      <c r="JN118">
        <v>1.249647</v>
      </c>
      <c r="JO118">
        <v>20.54599</v>
      </c>
      <c r="JP118" s="1">
        <v>1.6209460000000001E-4</v>
      </c>
      <c r="JQ118">
        <v>3.5842609999999997E-2</v>
      </c>
      <c r="JR118">
        <v>1.2496449999999999</v>
      </c>
      <c r="JS118">
        <v>20.32612</v>
      </c>
      <c r="JT118" s="1">
        <v>1.552333E-4</v>
      </c>
      <c r="JU118">
        <v>3.4324680000000003E-2</v>
      </c>
      <c r="JV118">
        <v>1.249652</v>
      </c>
      <c r="JW118">
        <v>19.998989999999999</v>
      </c>
      <c r="JX118" s="1">
        <v>1.4876660000000001E-4</v>
      </c>
      <c r="JY118">
        <v>3.2892230000000001E-2</v>
      </c>
      <c r="JZ118">
        <v>1.2496480000000001</v>
      </c>
      <c r="KA118">
        <v>19.6419</v>
      </c>
      <c r="KB118" s="1">
        <v>1.4264670000000001E-4</v>
      </c>
      <c r="KC118">
        <v>3.1535250000000001E-2</v>
      </c>
      <c r="KD118">
        <v>1.2496389999999999</v>
      </c>
      <c r="KE118">
        <v>19.989090000000001</v>
      </c>
      <c r="KF118" s="1">
        <v>1.368122E-4</v>
      </c>
      <c r="KG118">
        <v>3.024526E-2</v>
      </c>
      <c r="KH118">
        <v>1.249652</v>
      </c>
      <c r="KI118">
        <v>20.157219999999999</v>
      </c>
      <c r="KJ118" s="1">
        <v>1.312575E-4</v>
      </c>
      <c r="KK118">
        <v>2.901726E-2</v>
      </c>
      <c r="KL118">
        <v>1.249646</v>
      </c>
      <c r="KM118">
        <v>20.469439999999999</v>
      </c>
      <c r="KN118" s="1">
        <v>1.2600090000000001E-4</v>
      </c>
      <c r="KO118">
        <v>2.7855250000000002E-2</v>
      </c>
      <c r="KP118">
        <v>1.249625</v>
      </c>
      <c r="KQ118">
        <v>20.811</v>
      </c>
      <c r="KR118" s="1">
        <v>1.2103089999999999E-4</v>
      </c>
      <c r="KS118">
        <v>2.675599E-2</v>
      </c>
      <c r="KT118">
        <v>1.249573</v>
      </c>
      <c r="KU118">
        <v>20.63232</v>
      </c>
      <c r="KV118" s="1">
        <v>1.1630329999999999E-4</v>
      </c>
      <c r="KW118">
        <v>2.571205E-2</v>
      </c>
      <c r="KX118">
        <v>1.2495019999999999</v>
      </c>
      <c r="KY118">
        <v>20.20204</v>
      </c>
      <c r="KZ118" s="1">
        <v>1.118042E-4</v>
      </c>
      <c r="LA118">
        <v>2.4717630000000001E-2</v>
      </c>
      <c r="LB118">
        <v>1.249395</v>
      </c>
      <c r="LC118">
        <v>19.75535</v>
      </c>
      <c r="LD118" s="1">
        <v>1.075028E-4</v>
      </c>
      <c r="LE118">
        <v>2.3769080000000001E-2</v>
      </c>
      <c r="LF118">
        <v>1.249231</v>
      </c>
      <c r="LG118">
        <v>19.49634</v>
      </c>
      <c r="LH118" s="1">
        <v>1.034094E-4</v>
      </c>
      <c r="LI118">
        <v>2.286552E-2</v>
      </c>
      <c r="LJ118">
        <v>1.2490270000000001</v>
      </c>
      <c r="LK118">
        <v>20.306290000000001</v>
      </c>
      <c r="LL118" s="1">
        <v>9.959349E-5</v>
      </c>
      <c r="LM118">
        <v>2.2023959999999999E-2</v>
      </c>
      <c r="LN118">
        <v>1.248801</v>
      </c>
      <c r="LO118">
        <v>21.135819999999999</v>
      </c>
      <c r="LP118" s="1">
        <v>9.6409920000000001E-5</v>
      </c>
      <c r="LQ118">
        <v>2.1315239999999999E-2</v>
      </c>
      <c r="LR118">
        <v>1.248532</v>
      </c>
      <c r="LS118">
        <v>21.908159999999999</v>
      </c>
      <c r="LT118" s="1">
        <v>9.4221679999999998E-5</v>
      </c>
      <c r="LU118">
        <v>2.0825550000000002E-2</v>
      </c>
      <c r="LV118">
        <v>1.248343</v>
      </c>
      <c r="LW118">
        <v>22.67876</v>
      </c>
      <c r="LX118" s="1">
        <v>9.2852480000000004E-5</v>
      </c>
      <c r="LY118">
        <v>2.0521729999999998E-2</v>
      </c>
      <c r="LZ118">
        <v>1.2481310000000001</v>
      </c>
      <c r="MA118">
        <v>22.585290000000001</v>
      </c>
      <c r="MB118" s="1">
        <v>9.1612079999999995E-5</v>
      </c>
      <c r="MC118">
        <v>2.025422E-2</v>
      </c>
      <c r="MD118">
        <v>1.247952</v>
      </c>
      <c r="ME118">
        <v>21.799140000000001</v>
      </c>
      <c r="MF118" s="1">
        <v>8.9956259999999995E-5</v>
      </c>
      <c r="MG118">
        <v>1.989523E-2</v>
      </c>
      <c r="MH118">
        <v>1.2477609999999999</v>
      </c>
      <c r="MI118">
        <v>20.88334</v>
      </c>
      <c r="MJ118" s="1">
        <v>8.7748620000000004E-5</v>
      </c>
      <c r="MK118">
        <v>1.9415120000000001E-2</v>
      </c>
      <c r="ML118">
        <v>1.247657</v>
      </c>
      <c r="MM118">
        <v>20.36974</v>
      </c>
      <c r="MN118" s="1">
        <v>8.513824E-5</v>
      </c>
      <c r="MO118">
        <v>1.8843889999999999E-2</v>
      </c>
      <c r="MP118">
        <v>1.2476229999999999</v>
      </c>
      <c r="MQ118">
        <v>21.07338</v>
      </c>
      <c r="MR118" s="1">
        <v>8.2256259999999998E-5</v>
      </c>
      <c r="MS118">
        <v>1.8210520000000001E-2</v>
      </c>
      <c r="MT118">
        <v>1.247525</v>
      </c>
      <c r="MU118">
        <v>22.252780000000001</v>
      </c>
      <c r="MV118" s="1">
        <v>7.9009400000000003E-5</v>
      </c>
      <c r="MW118">
        <v>1.7496080000000001E-2</v>
      </c>
      <c r="MX118">
        <v>1.247492</v>
      </c>
      <c r="MY118">
        <v>23.314209999999999</v>
      </c>
      <c r="MZ118" s="1">
        <v>7.5160210000000007E-5</v>
      </c>
      <c r="NA118" s="1">
        <v>1.6651969999999999E-2</v>
      </c>
      <c r="NB118">
        <v>1.247493</v>
      </c>
      <c r="NC118">
        <v>24.004829999999998</v>
      </c>
      <c r="ND118" s="1">
        <v>7.0870479999999997E-5</v>
      </c>
      <c r="NE118" s="1">
        <v>1.5705509999999999E-2</v>
      </c>
      <c r="NF118">
        <v>1.2473609999999999</v>
      </c>
      <c r="NG118">
        <v>23.722819999999999</v>
      </c>
      <c r="NH118" s="1">
        <v>6.6674010000000006E-5</v>
      </c>
      <c r="NI118">
        <v>1.4775109999999999E-2</v>
      </c>
      <c r="NJ118">
        <v>1.247215</v>
      </c>
      <c r="NK118">
        <v>23.068190000000001</v>
      </c>
      <c r="NL118" s="1">
        <v>6.3019739999999998E-5</v>
      </c>
      <c r="NM118" s="1">
        <v>1.396121E-2</v>
      </c>
      <c r="NN118">
        <v>1.246936</v>
      </c>
      <c r="NO118">
        <v>22.45675</v>
      </c>
      <c r="NP118" s="1">
        <v>5.9971160000000003E-5</v>
      </c>
      <c r="NQ118" s="1">
        <v>1.3283049999999999E-2</v>
      </c>
      <c r="NR118">
        <v>1.246623</v>
      </c>
      <c r="NS118">
        <v>21.845009999999998</v>
      </c>
      <c r="NT118" s="1">
        <v>5.7401739999999999E-5</v>
      </c>
      <c r="NU118" s="1">
        <v>1.271334E-2</v>
      </c>
      <c r="NV118">
        <v>1.2461519999999999</v>
      </c>
      <c r="NW118">
        <v>21.64855</v>
      </c>
      <c r="NX118" s="1">
        <v>5.5258379999999998E-5</v>
      </c>
      <c r="NY118" s="1">
        <v>1.223723E-2</v>
      </c>
      <c r="NZ118">
        <v>1.245703</v>
      </c>
      <c r="OA118">
        <v>22.019659999999998</v>
      </c>
      <c r="OB118" s="1">
        <v>5.3793630000000002E-5</v>
      </c>
      <c r="OC118" s="1">
        <v>1.190826E-2</v>
      </c>
      <c r="OD118">
        <v>1.245269</v>
      </c>
      <c r="OE118">
        <v>22.246200000000002</v>
      </c>
      <c r="OF118" s="1">
        <v>5.3389659999999999E-5</v>
      </c>
      <c r="OG118" s="1">
        <v>1.181049E-2</v>
      </c>
      <c r="OH118">
        <v>1.2447109999999999</v>
      </c>
      <c r="OI118">
        <v>22.431950000000001</v>
      </c>
      <c r="OJ118" s="1">
        <v>5.3864140000000001E-5</v>
      </c>
      <c r="OK118" s="1">
        <v>1.191266E-2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0.86176350000000002</v>
      </c>
      <c r="G119">
        <v>19.361419999999999</v>
      </c>
      <c r="H119">
        <v>0</v>
      </c>
      <c r="I119">
        <v>0</v>
      </c>
      <c r="J119">
        <v>0.86521599999999999</v>
      </c>
      <c r="K119">
        <v>19.422170000000001</v>
      </c>
      <c r="L119">
        <v>0</v>
      </c>
      <c r="M119">
        <v>0</v>
      </c>
      <c r="N119">
        <v>0.86800100000000002</v>
      </c>
      <c r="O119">
        <v>19.30068</v>
      </c>
      <c r="P119" s="1">
        <v>8.5310740000000007E-31</v>
      </c>
      <c r="Q119" s="1">
        <v>2.3742489999999998E-28</v>
      </c>
      <c r="R119">
        <v>0.87053780000000003</v>
      </c>
      <c r="S119">
        <v>18.57846</v>
      </c>
      <c r="T119" s="1">
        <v>1.117295E-18</v>
      </c>
      <c r="U119" s="1">
        <v>3.0938889999999999E-16</v>
      </c>
      <c r="V119">
        <v>0.87297610000000003</v>
      </c>
      <c r="W119">
        <v>17.941030000000001</v>
      </c>
      <c r="X119" s="1">
        <v>1.9569870000000001E-7</v>
      </c>
      <c r="Y119" s="1">
        <v>3.8941420000000001E-5</v>
      </c>
      <c r="Z119">
        <v>0.87534310000000004</v>
      </c>
      <c r="AA119">
        <v>17.527899999999999</v>
      </c>
      <c r="AB119" s="1">
        <v>3.5936460000000003E-2</v>
      </c>
      <c r="AC119" s="1">
        <v>7.8601409999999996</v>
      </c>
      <c r="AD119">
        <v>0.87769819999999998</v>
      </c>
      <c r="AE119">
        <v>17.358319999999999</v>
      </c>
      <c r="AF119">
        <v>5.2606570000000001</v>
      </c>
      <c r="AG119">
        <v>1266.9670000000001</v>
      </c>
      <c r="AH119">
        <v>0.8801312</v>
      </c>
      <c r="AI119">
        <v>17.401689999999999</v>
      </c>
      <c r="AJ119">
        <v>56.991999999999997</v>
      </c>
      <c r="AK119">
        <v>14672.23</v>
      </c>
      <c r="AL119">
        <v>0.88247640000000005</v>
      </c>
      <c r="AM119">
        <v>17.945219999999999</v>
      </c>
      <c r="AN119">
        <v>121.1388</v>
      </c>
      <c r="AO119">
        <v>32755.02</v>
      </c>
      <c r="AP119">
        <v>0.88493140000000003</v>
      </c>
      <c r="AQ119">
        <v>18.108360000000001</v>
      </c>
      <c r="AR119">
        <v>84.095290000000006</v>
      </c>
      <c r="AS119">
        <v>23594.04</v>
      </c>
      <c r="AT119">
        <v>0.88762870000000005</v>
      </c>
      <c r="AU119">
        <v>18.078250000000001</v>
      </c>
      <c r="AV119">
        <v>26.358339999999998</v>
      </c>
      <c r="AW119">
        <v>7596.6549999999997</v>
      </c>
      <c r="AX119">
        <v>0.89084830000000004</v>
      </c>
      <c r="AY119">
        <v>17.668759999999999</v>
      </c>
      <c r="AZ119">
        <v>4.740024</v>
      </c>
      <c r="BA119">
        <v>1389.7239999999999</v>
      </c>
      <c r="BB119">
        <v>0.89255370000000001</v>
      </c>
      <c r="BC119">
        <v>17.240100000000002</v>
      </c>
      <c r="BD119">
        <v>0.62919999999999998</v>
      </c>
      <c r="BE119">
        <v>185.15190000000001</v>
      </c>
      <c r="BF119">
        <v>0.88986189999999998</v>
      </c>
      <c r="BG119">
        <v>16.998329999999999</v>
      </c>
      <c r="BH119">
        <v>0.1159562</v>
      </c>
      <c r="BI119">
        <v>32.874209999999998</v>
      </c>
      <c r="BJ119">
        <v>0.88675930000000003</v>
      </c>
      <c r="BK119">
        <v>17.139559999999999</v>
      </c>
      <c r="BL119">
        <v>6.5699579999999994E-2</v>
      </c>
      <c r="BM119">
        <v>17.813970000000001</v>
      </c>
      <c r="BN119">
        <v>0.88336499999999996</v>
      </c>
      <c r="BO119">
        <v>17.748550000000002</v>
      </c>
      <c r="BP119">
        <v>6.5521099999999999E-2</v>
      </c>
      <c r="BQ119">
        <v>17.585039999999999</v>
      </c>
      <c r="BR119">
        <v>0.87970300000000001</v>
      </c>
      <c r="BS119">
        <v>18.509340000000002</v>
      </c>
      <c r="BT119">
        <v>7.023807E-2</v>
      </c>
      <c r="BU119">
        <v>18.8611</v>
      </c>
      <c r="BV119">
        <v>0.87614879999999995</v>
      </c>
      <c r="BW119">
        <v>19.211200000000002</v>
      </c>
      <c r="BX119" s="1">
        <v>7.1139220000000003E-2</v>
      </c>
      <c r="BY119">
        <v>19.145910000000001</v>
      </c>
      <c r="BZ119">
        <v>0.87376830000000005</v>
      </c>
      <c r="CA119">
        <v>19.52197</v>
      </c>
      <c r="CB119" s="1">
        <v>6.7660709999999999E-2</v>
      </c>
      <c r="CC119">
        <v>18.322230000000001</v>
      </c>
      <c r="CD119">
        <v>0.87134900000000004</v>
      </c>
      <c r="CE119">
        <v>19.075869999999998</v>
      </c>
      <c r="CF119" s="1">
        <v>6.1783930000000001E-2</v>
      </c>
      <c r="CG119">
        <v>16.823720000000002</v>
      </c>
      <c r="CH119">
        <v>0.86926000000000003</v>
      </c>
      <c r="CI119">
        <v>18.460819999999998</v>
      </c>
      <c r="CJ119" s="1">
        <v>5.5284750000000001E-2</v>
      </c>
      <c r="CK119">
        <v>15.12274</v>
      </c>
      <c r="CL119">
        <v>0.86731060000000004</v>
      </c>
      <c r="CM119">
        <v>17.970120000000001</v>
      </c>
      <c r="CN119" s="1">
        <v>4.900902E-2</v>
      </c>
      <c r="CO119">
        <v>13.459429999999999</v>
      </c>
      <c r="CP119">
        <v>0.86523260000000002</v>
      </c>
      <c r="CQ119">
        <v>17.757259999999999</v>
      </c>
      <c r="CR119" s="1">
        <v>4.3237490000000003E-2</v>
      </c>
      <c r="CS119">
        <v>11.92252</v>
      </c>
      <c r="CT119">
        <v>0.86008960000000001</v>
      </c>
      <c r="CU119">
        <v>18.254200000000001</v>
      </c>
      <c r="CV119" s="1">
        <v>3.8076659999999998E-2</v>
      </c>
      <c r="CW119">
        <v>10.555870000000001</v>
      </c>
      <c r="CX119">
        <v>0.8534815</v>
      </c>
      <c r="CY119">
        <v>19.05939</v>
      </c>
      <c r="CZ119" s="1">
        <v>3.3550969999999999E-2</v>
      </c>
      <c r="DA119">
        <v>9.3609790000000004</v>
      </c>
      <c r="DB119">
        <v>0.84639470000000006</v>
      </c>
      <c r="DC119">
        <v>19.61646</v>
      </c>
      <c r="DD119" s="1">
        <v>2.9626610000000001E-2</v>
      </c>
      <c r="DE119">
        <v>8.3221509999999999</v>
      </c>
      <c r="DF119">
        <v>0.83922059999999998</v>
      </c>
      <c r="DG119">
        <v>19.849979999999999</v>
      </c>
      <c r="DH119" s="1">
        <v>2.6176459999999999E-2</v>
      </c>
      <c r="DI119">
        <v>7.4039659999999996</v>
      </c>
      <c r="DJ119">
        <v>0.83468059999999999</v>
      </c>
      <c r="DK119">
        <v>19.355740000000001</v>
      </c>
      <c r="DL119" s="1">
        <v>2.305979E-2</v>
      </c>
      <c r="DM119">
        <v>6.5488049999999998</v>
      </c>
      <c r="DN119">
        <v>0.83115170000000005</v>
      </c>
      <c r="DO119">
        <v>18.673749999999998</v>
      </c>
      <c r="DP119" s="1">
        <v>2.0227189999999999E-2</v>
      </c>
      <c r="DQ119">
        <v>5.7592189999999999</v>
      </c>
      <c r="DR119">
        <v>0.82747519999999997</v>
      </c>
      <c r="DS119">
        <v>17.993410000000001</v>
      </c>
      <c r="DT119" s="1">
        <v>1.7707009999999999E-2</v>
      </c>
      <c r="DU119">
        <v>5.0540279999999997</v>
      </c>
      <c r="DV119">
        <v>0.82439110000000004</v>
      </c>
      <c r="DW119">
        <v>17.495650000000001</v>
      </c>
      <c r="DX119" s="1">
        <v>1.550195E-2</v>
      </c>
      <c r="DY119">
        <v>4.4314119999999999</v>
      </c>
      <c r="DZ119">
        <v>0.82057639999999998</v>
      </c>
      <c r="EA119">
        <v>17.764589999999998</v>
      </c>
      <c r="EB119" s="1">
        <v>1.354322E-2</v>
      </c>
      <c r="EC119">
        <v>3.8808790000000002</v>
      </c>
      <c r="ED119">
        <v>0.81652309999999995</v>
      </c>
      <c r="EE119">
        <v>18.42239</v>
      </c>
      <c r="EF119" s="1">
        <v>1.18125E-2</v>
      </c>
      <c r="EG119">
        <v>3.3933200000000001</v>
      </c>
      <c r="EH119">
        <v>0.81237570000000003</v>
      </c>
      <c r="EI119">
        <v>19.285820000000001</v>
      </c>
      <c r="EJ119" s="1">
        <v>1.0291669999999999E-2</v>
      </c>
      <c r="EK119">
        <v>2.9632230000000002</v>
      </c>
      <c r="EL119">
        <v>0.80870189999999997</v>
      </c>
      <c r="EM119">
        <v>19.990670000000001</v>
      </c>
      <c r="EN119" s="1">
        <v>8.9766029999999997E-3</v>
      </c>
      <c r="EO119">
        <v>2.589852</v>
      </c>
      <c r="EP119">
        <v>0.80527249999999995</v>
      </c>
      <c r="EQ119">
        <v>19.947620000000001</v>
      </c>
      <c r="ER119" s="1">
        <v>7.8361850000000007E-3</v>
      </c>
      <c r="ES119">
        <v>2.2651020000000002</v>
      </c>
      <c r="ET119">
        <v>0.80226439999999999</v>
      </c>
      <c r="EU119">
        <v>19.337029999999999</v>
      </c>
      <c r="EV119" s="1">
        <v>6.8482669999999999E-3</v>
      </c>
      <c r="EW119">
        <v>1.982092</v>
      </c>
      <c r="EX119">
        <v>0.79966250000000005</v>
      </c>
      <c r="EY119">
        <v>18.659379999999999</v>
      </c>
      <c r="EZ119" s="1">
        <v>5.9768520000000004E-3</v>
      </c>
      <c r="FA119">
        <v>1.7310749999999999</v>
      </c>
      <c r="FB119">
        <v>0.79777920000000002</v>
      </c>
      <c r="FC119">
        <v>18.378869999999999</v>
      </c>
      <c r="FD119" s="1">
        <v>5.2068150000000001E-3</v>
      </c>
      <c r="FE119">
        <v>1.5074590000000001</v>
      </c>
      <c r="FF119">
        <v>0.79655589999999998</v>
      </c>
      <c r="FG119">
        <v>19.332470000000001</v>
      </c>
      <c r="FH119" s="1">
        <v>4.5063999999999998E-3</v>
      </c>
      <c r="FI119">
        <v>1.3032010000000001</v>
      </c>
      <c r="FJ119">
        <v>0.79587180000000002</v>
      </c>
      <c r="FK119">
        <v>20.350280000000001</v>
      </c>
      <c r="FL119" s="1">
        <v>3.8214970000000001E-3</v>
      </c>
      <c r="FM119">
        <v>1.1042639999999999</v>
      </c>
      <c r="FN119">
        <v>0.7953751</v>
      </c>
      <c r="FO119">
        <v>21.08259</v>
      </c>
      <c r="FP119" s="1">
        <v>3.0899059999999999E-3</v>
      </c>
      <c r="FQ119">
        <v>0.89302519999999996</v>
      </c>
      <c r="FR119">
        <v>0.79509410000000003</v>
      </c>
      <c r="FS119">
        <v>21.269439999999999</v>
      </c>
      <c r="FT119" s="1">
        <v>2.335644E-3</v>
      </c>
      <c r="FU119">
        <v>0.67516989999999999</v>
      </c>
      <c r="FV119">
        <v>0.79492169999999995</v>
      </c>
      <c r="FW119">
        <v>20.823969999999999</v>
      </c>
      <c r="FX119" s="1">
        <v>1.6639000000000001E-3</v>
      </c>
      <c r="FY119">
        <v>0.48049900000000001</v>
      </c>
      <c r="FZ119">
        <v>0.79481520000000005</v>
      </c>
      <c r="GA119">
        <v>20.174600000000002</v>
      </c>
      <c r="GB119" s="1">
        <v>1.1604300000000001E-3</v>
      </c>
      <c r="GC119">
        <v>0.33400079999999999</v>
      </c>
      <c r="GD119">
        <v>0.79475879999999999</v>
      </c>
      <c r="GE119">
        <v>19.652239999999999</v>
      </c>
      <c r="GF119" s="1">
        <v>8.3320330000000002E-4</v>
      </c>
      <c r="GG119">
        <v>0.23847579999999999</v>
      </c>
      <c r="GH119">
        <v>0.79474319999999998</v>
      </c>
      <c r="GI119">
        <v>19.436540000000001</v>
      </c>
      <c r="GJ119" s="1">
        <v>6.3868900000000001E-4</v>
      </c>
      <c r="GK119">
        <v>0.18154590000000001</v>
      </c>
      <c r="GL119">
        <v>0.7946915</v>
      </c>
      <c r="GM119">
        <v>20.172529999999998</v>
      </c>
      <c r="GN119" s="1">
        <v>5.2611689999999996E-4</v>
      </c>
      <c r="GO119">
        <v>0.1485572</v>
      </c>
      <c r="GP119">
        <v>0.79472860000000001</v>
      </c>
      <c r="GQ119">
        <v>21.02758</v>
      </c>
      <c r="GR119" s="1">
        <v>4.5878150000000002E-4</v>
      </c>
      <c r="GS119">
        <v>0.1288059</v>
      </c>
      <c r="GT119">
        <v>0.79471250000000004</v>
      </c>
      <c r="GU119">
        <v>21.814579999999999</v>
      </c>
      <c r="GV119" s="1">
        <v>4.152041E-4</v>
      </c>
      <c r="GW119">
        <v>0.11600770000000001</v>
      </c>
      <c r="GX119">
        <v>0.79471170000000002</v>
      </c>
      <c r="GY119">
        <v>22.392589999999998</v>
      </c>
      <c r="GZ119" s="1">
        <v>3.8393429999999999E-4</v>
      </c>
      <c r="HA119">
        <v>0.1068399</v>
      </c>
      <c r="HB119">
        <v>0.79471119999999995</v>
      </c>
      <c r="HC119">
        <v>22.028749999999999</v>
      </c>
      <c r="HD119" s="1">
        <v>3.5926920000000002E-4</v>
      </c>
      <c r="HE119">
        <v>9.9661120000000006E-2</v>
      </c>
      <c r="HF119">
        <v>0.79468910000000004</v>
      </c>
      <c r="HG119">
        <v>21.073360000000001</v>
      </c>
      <c r="HH119" s="1">
        <v>3.3846320000000002E-4</v>
      </c>
      <c r="HI119">
        <v>9.3636499999999998E-2</v>
      </c>
      <c r="HJ119">
        <v>0.79470359999999995</v>
      </c>
      <c r="HK119">
        <v>20.182469999999999</v>
      </c>
      <c r="HL119" s="1">
        <v>3.2000980000000001E-4</v>
      </c>
      <c r="HM119">
        <v>8.8327829999999996E-2</v>
      </c>
      <c r="HN119">
        <v>0.79470430000000003</v>
      </c>
      <c r="HO119">
        <v>19.594629999999999</v>
      </c>
      <c r="HP119" s="1">
        <v>3.0314540000000003E-4</v>
      </c>
      <c r="HQ119">
        <v>8.3520399999999995E-2</v>
      </c>
      <c r="HR119">
        <v>0.79469559999999995</v>
      </c>
      <c r="HS119">
        <v>20.116540000000001</v>
      </c>
      <c r="HT119" s="1">
        <v>2.8753889999999998E-4</v>
      </c>
      <c r="HU119">
        <v>7.9102649999999997E-2</v>
      </c>
      <c r="HV119">
        <v>0.79469140000000005</v>
      </c>
      <c r="HW119">
        <v>21.110690000000002</v>
      </c>
      <c r="HX119" s="1">
        <v>2.7305850000000002E-4</v>
      </c>
      <c r="HY119">
        <v>7.5025830000000002E-2</v>
      </c>
      <c r="HZ119">
        <v>0.79470039999999997</v>
      </c>
      <c r="IA119">
        <v>22.041229999999999</v>
      </c>
      <c r="IB119" s="1">
        <v>2.5958090000000001E-4</v>
      </c>
      <c r="IC119">
        <v>7.1252930000000006E-2</v>
      </c>
      <c r="ID119">
        <v>0.79469540000000005</v>
      </c>
      <c r="IE119">
        <v>22.729009999999999</v>
      </c>
      <c r="IF119" s="1">
        <v>2.4701740000000001E-4</v>
      </c>
      <c r="IG119">
        <v>6.7751530000000004E-2</v>
      </c>
      <c r="IH119">
        <v>0.79469160000000005</v>
      </c>
      <c r="II119">
        <v>22.41572</v>
      </c>
      <c r="IJ119" s="1">
        <v>2.3527269999999999E-4</v>
      </c>
      <c r="IK119">
        <v>6.44927E-2</v>
      </c>
      <c r="IL119">
        <v>0.79469400000000001</v>
      </c>
      <c r="IM119">
        <v>21.517050000000001</v>
      </c>
      <c r="IN119" s="1">
        <v>2.2419639999999999E-4</v>
      </c>
      <c r="IO119">
        <v>6.1430310000000002E-2</v>
      </c>
      <c r="IP119">
        <v>0.79469420000000002</v>
      </c>
      <c r="IQ119">
        <v>20.537479999999999</v>
      </c>
      <c r="IR119" s="1">
        <v>2.136998E-4</v>
      </c>
      <c r="IS119">
        <v>5.853995E-2</v>
      </c>
      <c r="IT119">
        <v>0.79469279999999998</v>
      </c>
      <c r="IU119">
        <v>19.763680000000001</v>
      </c>
      <c r="IV119" s="1">
        <v>2.0382819999999999E-4</v>
      </c>
      <c r="IW119">
        <v>5.5820149999999999E-2</v>
      </c>
      <c r="IX119">
        <v>0.79469690000000004</v>
      </c>
      <c r="IY119">
        <v>19.918469999999999</v>
      </c>
      <c r="IZ119" s="1">
        <v>1.945924E-4</v>
      </c>
      <c r="JA119">
        <v>5.3279220000000002E-2</v>
      </c>
      <c r="JB119">
        <v>0.79469540000000005</v>
      </c>
      <c r="JC119">
        <v>20.14235</v>
      </c>
      <c r="JD119" s="1">
        <v>1.859257E-4</v>
      </c>
      <c r="JE119">
        <v>5.0900340000000002E-2</v>
      </c>
      <c r="JF119">
        <v>0.79469489999999998</v>
      </c>
      <c r="JG119">
        <v>20.636500000000002</v>
      </c>
      <c r="JH119" s="1">
        <v>1.7774690000000001E-4</v>
      </c>
      <c r="JI119">
        <v>4.8656329999999998E-2</v>
      </c>
      <c r="JJ119">
        <v>0.79469730000000005</v>
      </c>
      <c r="JK119">
        <v>20.778890000000001</v>
      </c>
      <c r="JL119" s="1">
        <v>1.7000159999999999E-4</v>
      </c>
      <c r="JM119">
        <v>4.653359E-2</v>
      </c>
      <c r="JN119">
        <v>0.79469160000000005</v>
      </c>
      <c r="JO119">
        <v>20.60324</v>
      </c>
      <c r="JP119" s="1">
        <v>1.626869E-4</v>
      </c>
      <c r="JQ119">
        <v>4.4531649999999999E-2</v>
      </c>
      <c r="JR119">
        <v>0.79469120000000004</v>
      </c>
      <c r="JS119">
        <v>20.39284</v>
      </c>
      <c r="JT119" s="1">
        <v>1.557924E-4</v>
      </c>
      <c r="JU119">
        <v>4.2643569999999999E-2</v>
      </c>
      <c r="JV119">
        <v>0.7946936</v>
      </c>
      <c r="JW119">
        <v>20.073429999999998</v>
      </c>
      <c r="JX119" s="1">
        <v>1.4929480000000001E-4</v>
      </c>
      <c r="JY119">
        <v>4.0861870000000002E-2</v>
      </c>
      <c r="JZ119">
        <v>0.79469449999999997</v>
      </c>
      <c r="KA119">
        <v>19.70973</v>
      </c>
      <c r="KB119" s="1">
        <v>1.431475E-4</v>
      </c>
      <c r="KC119">
        <v>3.9174550000000002E-2</v>
      </c>
      <c r="KD119">
        <v>0.79468939999999999</v>
      </c>
      <c r="KE119">
        <v>20.06512</v>
      </c>
      <c r="KF119" s="1">
        <v>1.3728939999999999E-4</v>
      </c>
      <c r="KG119">
        <v>3.7570899999999997E-2</v>
      </c>
      <c r="KH119">
        <v>0.79469409999999996</v>
      </c>
      <c r="KI119">
        <v>20.207039999999999</v>
      </c>
      <c r="KJ119" s="1">
        <v>1.317104E-4</v>
      </c>
      <c r="KK119">
        <v>3.6044369999999999E-2</v>
      </c>
      <c r="KL119">
        <v>0.79469420000000002</v>
      </c>
      <c r="KM119">
        <v>20.503270000000001</v>
      </c>
      <c r="KN119" s="1">
        <v>1.2642959999999999E-4</v>
      </c>
      <c r="KO119">
        <v>3.4599289999999998E-2</v>
      </c>
      <c r="KP119">
        <v>0.7946936</v>
      </c>
      <c r="KQ119">
        <v>20.843440000000001</v>
      </c>
      <c r="KR119" s="1">
        <v>1.214368E-4</v>
      </c>
      <c r="KS119">
        <v>3.3232020000000001E-2</v>
      </c>
      <c r="KT119">
        <v>0.79465929999999996</v>
      </c>
      <c r="KU119">
        <v>20.669160000000002</v>
      </c>
      <c r="KV119" s="1">
        <v>1.166891E-4</v>
      </c>
      <c r="KW119">
        <v>3.193418E-2</v>
      </c>
      <c r="KX119">
        <v>0.79462710000000003</v>
      </c>
      <c r="KY119">
        <v>20.236059999999998</v>
      </c>
      <c r="KZ119" s="1">
        <v>1.121715E-4</v>
      </c>
      <c r="LA119">
        <v>3.0697909999999998E-2</v>
      </c>
      <c r="LB119">
        <v>0.79455109999999995</v>
      </c>
      <c r="LC119">
        <v>19.7957</v>
      </c>
      <c r="LD119" s="1">
        <v>1.078536E-4</v>
      </c>
      <c r="LE119">
        <v>2.9519509999999999E-2</v>
      </c>
      <c r="LF119">
        <v>0.7944466</v>
      </c>
      <c r="LG119">
        <v>19.53687</v>
      </c>
      <c r="LH119" s="1">
        <v>1.037422E-4</v>
      </c>
      <c r="LI119">
        <v>2.839614E-2</v>
      </c>
      <c r="LJ119">
        <v>0.79431909999999994</v>
      </c>
      <c r="LK119">
        <v>20.343299999999999</v>
      </c>
      <c r="LL119" s="1">
        <v>9.9894309999999997E-5</v>
      </c>
      <c r="LM119">
        <v>2.7345700000000001E-2</v>
      </c>
      <c r="LN119">
        <v>0.79418270000000002</v>
      </c>
      <c r="LO119">
        <v>21.165279999999999</v>
      </c>
      <c r="LP119" s="1">
        <v>9.6642559999999999E-5</v>
      </c>
      <c r="LQ119">
        <v>2.6449670000000002E-2</v>
      </c>
      <c r="LR119">
        <v>0.79401690000000003</v>
      </c>
      <c r="LS119">
        <v>21.948840000000001</v>
      </c>
      <c r="LT119" s="1">
        <v>9.4365520000000004E-5</v>
      </c>
      <c r="LU119">
        <v>2.5819100000000001E-2</v>
      </c>
      <c r="LV119">
        <v>0.79387200000000002</v>
      </c>
      <c r="LW119">
        <v>22.748339999999999</v>
      </c>
      <c r="LX119" s="1">
        <v>9.2949969999999994E-5</v>
      </c>
      <c r="LY119">
        <v>2.5429899999999998E-2</v>
      </c>
      <c r="LZ119">
        <v>0.79370529999999995</v>
      </c>
      <c r="MA119">
        <v>22.661269999999998</v>
      </c>
      <c r="MB119" s="1">
        <v>9.1723729999999999E-5</v>
      </c>
      <c r="MC119">
        <v>2.5101749999999999E-2</v>
      </c>
      <c r="MD119">
        <v>0.7935856</v>
      </c>
      <c r="ME119">
        <v>21.867270000000001</v>
      </c>
      <c r="MF119" s="1">
        <v>9.0112769999999993E-5</v>
      </c>
      <c r="MG119">
        <v>2.4669409999999999E-2</v>
      </c>
      <c r="MH119">
        <v>0.79352180000000005</v>
      </c>
      <c r="MI119">
        <v>20.957509999999999</v>
      </c>
      <c r="MJ119" s="1">
        <v>8.7948750000000004E-5</v>
      </c>
      <c r="MK119">
        <v>2.408716E-2</v>
      </c>
      <c r="ML119">
        <v>0.79344009999999998</v>
      </c>
      <c r="MM119">
        <v>20.44501</v>
      </c>
      <c r="MN119" s="1">
        <v>8.5366039999999998E-5</v>
      </c>
      <c r="MO119">
        <v>2.3387700000000001E-2</v>
      </c>
      <c r="MP119">
        <v>0.79339930000000003</v>
      </c>
      <c r="MQ119">
        <v>21.11477</v>
      </c>
      <c r="MR119" s="1">
        <v>8.2507420000000004E-5</v>
      </c>
      <c r="MS119">
        <v>2.261032E-2</v>
      </c>
      <c r="MT119">
        <v>0.7933751</v>
      </c>
      <c r="MU119">
        <v>22.2624</v>
      </c>
      <c r="MV119" s="1">
        <v>7.9300760000000002E-5</v>
      </c>
      <c r="MW119">
        <v>2.1736559999999999E-2</v>
      </c>
      <c r="MX119">
        <v>0.79335610000000001</v>
      </c>
      <c r="MY119">
        <v>23.322220000000002</v>
      </c>
      <c r="MZ119" s="1">
        <v>7.5503189999999998E-5</v>
      </c>
      <c r="NA119">
        <v>2.070576E-2</v>
      </c>
      <c r="NB119">
        <v>0.79333509999999996</v>
      </c>
      <c r="NC119">
        <v>24.04759</v>
      </c>
      <c r="ND119" s="1">
        <v>7.1234139999999999E-5</v>
      </c>
      <c r="NE119">
        <v>1.9540740000000001E-2</v>
      </c>
      <c r="NF119">
        <v>0.79326529999999995</v>
      </c>
      <c r="NG119">
        <v>23.784569999999999</v>
      </c>
      <c r="NH119" s="1">
        <v>6.7009409999999996E-5</v>
      </c>
      <c r="NI119">
        <v>1.8381450000000001E-2</v>
      </c>
      <c r="NJ119">
        <v>0.79317020000000005</v>
      </c>
      <c r="NK119">
        <v>23.129460000000002</v>
      </c>
      <c r="NL119" s="1">
        <v>6.3302510000000007E-5</v>
      </c>
      <c r="NM119">
        <v>1.7359670000000001E-2</v>
      </c>
      <c r="NN119">
        <v>0.79300499999999996</v>
      </c>
      <c r="NO119">
        <v>22.518820000000002</v>
      </c>
      <c r="NP119" s="1">
        <v>6.0206099999999999E-5</v>
      </c>
      <c r="NQ119">
        <v>1.6506969999999999E-2</v>
      </c>
      <c r="NR119">
        <v>0.79277050000000004</v>
      </c>
      <c r="NS119">
        <v>21.909120000000001</v>
      </c>
      <c r="NT119" s="1">
        <v>5.7600820000000001E-5</v>
      </c>
      <c r="NU119">
        <v>1.57915E-2</v>
      </c>
      <c r="NV119">
        <v>0.79251389999999999</v>
      </c>
      <c r="NW119">
        <v>21.712389999999999</v>
      </c>
      <c r="NX119" s="1">
        <v>5.5417090000000001E-5</v>
      </c>
      <c r="NY119">
        <v>1.5191069999999999E-2</v>
      </c>
      <c r="NZ119">
        <v>0.79221419999999998</v>
      </c>
      <c r="OA119">
        <v>22.073180000000001</v>
      </c>
      <c r="OB119" s="1">
        <v>5.3879589999999998E-5</v>
      </c>
      <c r="OC119" s="1">
        <v>1.476416E-2</v>
      </c>
      <c r="OD119">
        <v>0.79188639999999999</v>
      </c>
      <c r="OE119">
        <v>22.280750000000001</v>
      </c>
      <c r="OF119" s="1">
        <v>5.3382630000000002E-5</v>
      </c>
      <c r="OG119" s="1">
        <v>1.461761E-2</v>
      </c>
      <c r="OH119">
        <v>0.79157010000000005</v>
      </c>
      <c r="OI119">
        <v>22.46088</v>
      </c>
      <c r="OJ119" s="1">
        <v>5.3806279999999999E-5</v>
      </c>
      <c r="OK119" s="1">
        <v>1.4728959999999999E-2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0.97590779999999999</v>
      </c>
      <c r="G120">
        <v>19.382169999999999</v>
      </c>
      <c r="H120">
        <v>0</v>
      </c>
      <c r="I120">
        <v>0</v>
      </c>
      <c r="J120">
        <v>0.97819750000000005</v>
      </c>
      <c r="K120">
        <v>19.456969999999998</v>
      </c>
      <c r="L120">
        <v>0</v>
      </c>
      <c r="M120">
        <v>0</v>
      </c>
      <c r="N120">
        <v>0.9798074</v>
      </c>
      <c r="O120">
        <v>19.350280000000001</v>
      </c>
      <c r="P120" s="1">
        <v>1.7926979999999999E-31</v>
      </c>
      <c r="Q120" s="1">
        <v>3.5847649999999998E-29</v>
      </c>
      <c r="R120">
        <v>0.98120430000000003</v>
      </c>
      <c r="S120">
        <v>18.631450000000001</v>
      </c>
      <c r="T120" s="1">
        <v>2.5681359999999999E-19</v>
      </c>
      <c r="U120" s="1">
        <v>5.1181840000000002E-17</v>
      </c>
      <c r="V120">
        <v>0.98253049999999997</v>
      </c>
      <c r="W120">
        <v>17.977969999999999</v>
      </c>
      <c r="X120" s="1">
        <v>3.4219749999999998E-8</v>
      </c>
      <c r="Y120" s="1">
        <v>6.2890929999999997E-6</v>
      </c>
      <c r="Z120">
        <v>0.98384649999999996</v>
      </c>
      <c r="AA120">
        <v>17.55592</v>
      </c>
      <c r="AB120" s="1">
        <v>2.226382E-2</v>
      </c>
      <c r="AC120" s="1">
        <v>3.8335110000000001</v>
      </c>
      <c r="AD120">
        <v>0.98515819999999998</v>
      </c>
      <c r="AE120">
        <v>17.370010000000001</v>
      </c>
      <c r="AF120" s="1">
        <v>4.077896</v>
      </c>
      <c r="AG120">
        <v>748.33640000000003</v>
      </c>
      <c r="AH120">
        <v>0.98644779999999999</v>
      </c>
      <c r="AI120">
        <v>17.415099999999999</v>
      </c>
      <c r="AJ120">
        <v>50.832790000000003</v>
      </c>
      <c r="AK120">
        <v>9716.16</v>
      </c>
      <c r="AL120">
        <v>0.98771699999999996</v>
      </c>
      <c r="AM120">
        <v>17.964600000000001</v>
      </c>
      <c r="AN120">
        <v>119.37260000000001</v>
      </c>
      <c r="AO120">
        <v>23475.77</v>
      </c>
      <c r="AP120">
        <v>0.98899389999999998</v>
      </c>
      <c r="AQ120">
        <v>18.132539999999999</v>
      </c>
      <c r="AR120">
        <v>89.195970000000003</v>
      </c>
      <c r="AS120">
        <v>17905.29</v>
      </c>
      <c r="AT120">
        <v>0.99029959999999995</v>
      </c>
      <c r="AU120">
        <v>18.112770000000001</v>
      </c>
      <c r="AV120">
        <v>29.514330000000001</v>
      </c>
      <c r="AW120">
        <v>6013.4840000000004</v>
      </c>
      <c r="AX120">
        <v>0.99189349999999998</v>
      </c>
      <c r="AY120">
        <v>17.713709999999999</v>
      </c>
      <c r="AZ120">
        <v>5.5098950000000002</v>
      </c>
      <c r="BA120">
        <v>1133.5250000000001</v>
      </c>
      <c r="BB120">
        <v>0.99380900000000005</v>
      </c>
      <c r="BC120">
        <v>17.275480000000002</v>
      </c>
      <c r="BD120">
        <v>0.73948100000000005</v>
      </c>
      <c r="BE120">
        <v>152.62690000000001</v>
      </c>
      <c r="BF120">
        <v>0.99619939999999996</v>
      </c>
      <c r="BG120">
        <v>17.025369999999999</v>
      </c>
      <c r="BH120">
        <v>0.12764909999999999</v>
      </c>
      <c r="BI120">
        <v>25.863420000000001</v>
      </c>
      <c r="BJ120">
        <v>0.99911369999999999</v>
      </c>
      <c r="BK120">
        <v>17.156680000000001</v>
      </c>
      <c r="BL120">
        <v>6.6623150000000006E-2</v>
      </c>
      <c r="BM120">
        <v>13.15818</v>
      </c>
      <c r="BN120">
        <v>1.002516</v>
      </c>
      <c r="BO120">
        <v>17.765920000000001</v>
      </c>
      <c r="BP120">
        <v>6.5191260000000001E-2</v>
      </c>
      <c r="BQ120">
        <v>12.785500000000001</v>
      </c>
      <c r="BR120">
        <v>1.006359</v>
      </c>
      <c r="BS120">
        <v>18.52843</v>
      </c>
      <c r="BT120">
        <v>6.9973019999999997E-2</v>
      </c>
      <c r="BU120">
        <v>13.71411</v>
      </c>
      <c r="BV120">
        <v>1.010783</v>
      </c>
      <c r="BW120">
        <v>19.23508</v>
      </c>
      <c r="BX120" s="1">
        <v>7.1242299999999995E-2</v>
      </c>
      <c r="BY120">
        <v>13.974629999999999</v>
      </c>
      <c r="BZ120">
        <v>1.003644</v>
      </c>
      <c r="CA120">
        <v>19.553429999999999</v>
      </c>
      <c r="CB120" s="1">
        <v>6.8016419999999994E-2</v>
      </c>
      <c r="CC120">
        <v>13.439629999999999</v>
      </c>
      <c r="CD120">
        <v>0.99626930000000002</v>
      </c>
      <c r="CE120">
        <v>19.115739999999999</v>
      </c>
      <c r="CF120" s="1">
        <v>6.2255110000000002E-2</v>
      </c>
      <c r="CG120">
        <v>12.38885</v>
      </c>
      <c r="CH120">
        <v>0.98925790000000002</v>
      </c>
      <c r="CI120">
        <v>18.498139999999999</v>
      </c>
      <c r="CJ120" s="1">
        <v>5.577273E-2</v>
      </c>
      <c r="CK120">
        <v>11.167540000000001</v>
      </c>
      <c r="CL120">
        <v>0.98215390000000002</v>
      </c>
      <c r="CM120">
        <v>17.999130000000001</v>
      </c>
      <c r="CN120" s="1">
        <v>4.9467999999999998E-2</v>
      </c>
      <c r="CO120">
        <v>9.9624030000000001</v>
      </c>
      <c r="CP120">
        <v>0.97479959999999999</v>
      </c>
      <c r="CQ120">
        <v>17.769300000000001</v>
      </c>
      <c r="CR120" s="1">
        <v>4.3656809999999997E-2</v>
      </c>
      <c r="CS120">
        <v>8.8441220000000005</v>
      </c>
      <c r="CT120">
        <v>0.96732870000000004</v>
      </c>
      <c r="CU120">
        <v>18.25911</v>
      </c>
      <c r="CV120">
        <v>3.8444970000000002E-2</v>
      </c>
      <c r="CW120">
        <v>7.8327210000000003</v>
      </c>
      <c r="CX120">
        <v>0.95952020000000005</v>
      </c>
      <c r="CY120">
        <v>19.067229999999999</v>
      </c>
      <c r="CZ120" s="1">
        <v>3.3873489999999999E-2</v>
      </c>
      <c r="DA120">
        <v>6.9431180000000001</v>
      </c>
      <c r="DB120">
        <v>0.95119229999999999</v>
      </c>
      <c r="DC120">
        <v>19.628430000000002</v>
      </c>
      <c r="DD120" s="1">
        <v>2.9909890000000001E-2</v>
      </c>
      <c r="DE120">
        <v>6.1696340000000003</v>
      </c>
      <c r="DF120">
        <v>0.94264599999999998</v>
      </c>
      <c r="DG120">
        <v>19.877279999999999</v>
      </c>
      <c r="DH120" s="1">
        <v>2.6429620000000001E-2</v>
      </c>
      <c r="DI120">
        <v>5.4873890000000003</v>
      </c>
      <c r="DJ120">
        <v>0.93702410000000003</v>
      </c>
      <c r="DK120">
        <v>19.404789999999998</v>
      </c>
      <c r="DL120" s="1">
        <v>2.3301499999999999E-2</v>
      </c>
      <c r="DM120">
        <v>4.8640249999999998</v>
      </c>
      <c r="DN120">
        <v>0.93250200000000005</v>
      </c>
      <c r="DO120">
        <v>18.725020000000001</v>
      </c>
      <c r="DP120" s="1">
        <v>2.044487E-2</v>
      </c>
      <c r="DQ120">
        <v>4.2882340000000001</v>
      </c>
      <c r="DR120">
        <v>0.92818129999999999</v>
      </c>
      <c r="DS120">
        <v>18.037420000000001</v>
      </c>
      <c r="DT120" s="1">
        <v>1.790371E-2</v>
      </c>
      <c r="DU120">
        <v>3.7717990000000001</v>
      </c>
      <c r="DV120">
        <v>0.9244928</v>
      </c>
      <c r="DW120">
        <v>17.521509999999999</v>
      </c>
      <c r="DX120" s="1">
        <v>1.5674E-2</v>
      </c>
      <c r="DY120">
        <v>3.3138890000000001</v>
      </c>
      <c r="DZ120">
        <v>0.92008570000000001</v>
      </c>
      <c r="EA120">
        <v>17.774519999999999</v>
      </c>
      <c r="EB120" s="1">
        <v>1.3695850000000001E-2</v>
      </c>
      <c r="EC120">
        <v>2.9086910000000001</v>
      </c>
      <c r="ED120">
        <v>0.91567460000000001</v>
      </c>
      <c r="EE120">
        <v>18.426359999999999</v>
      </c>
      <c r="EF120" s="1">
        <v>1.1948230000000001E-2</v>
      </c>
      <c r="EG120">
        <v>2.5489999999999999</v>
      </c>
      <c r="EH120">
        <v>0.91131079999999998</v>
      </c>
      <c r="EI120">
        <v>19.285820000000001</v>
      </c>
      <c r="EJ120" s="1">
        <v>1.0410559999999999E-2</v>
      </c>
      <c r="EK120">
        <v>2.2306010000000001</v>
      </c>
      <c r="EL120">
        <v>0.90670870000000003</v>
      </c>
      <c r="EM120">
        <v>20.00065</v>
      </c>
      <c r="EN120">
        <v>9.0797610000000004E-3</v>
      </c>
      <c r="EO120">
        <v>1.954161</v>
      </c>
      <c r="EP120">
        <v>0.90225670000000002</v>
      </c>
      <c r="EQ120">
        <v>19.973769999999998</v>
      </c>
      <c r="ER120" s="1">
        <v>7.9257070000000006E-3</v>
      </c>
      <c r="ES120">
        <v>1.71458</v>
      </c>
      <c r="ET120">
        <v>0.89835449999999994</v>
      </c>
      <c r="EU120">
        <v>19.378340000000001</v>
      </c>
      <c r="EV120" s="1">
        <v>6.9268039999999999E-3</v>
      </c>
      <c r="EW120">
        <v>1.505663</v>
      </c>
      <c r="EX120">
        <v>0.8950671</v>
      </c>
      <c r="EY120">
        <v>18.70524</v>
      </c>
      <c r="EZ120" s="1">
        <v>6.046732E-3</v>
      </c>
      <c r="FA120">
        <v>1.319175</v>
      </c>
      <c r="FB120">
        <v>0.89266809999999996</v>
      </c>
      <c r="FC120">
        <v>18.406829999999999</v>
      </c>
      <c r="FD120" s="1">
        <v>5.2693200000000001E-3</v>
      </c>
      <c r="FE120">
        <v>1.1518919999999999</v>
      </c>
      <c r="FF120">
        <v>0.89135039999999999</v>
      </c>
      <c r="FG120">
        <v>19.34178</v>
      </c>
      <c r="FH120" s="1">
        <v>4.5645720000000002E-3</v>
      </c>
      <c r="FI120">
        <v>0.9982375</v>
      </c>
      <c r="FJ120">
        <v>0.89043079999999997</v>
      </c>
      <c r="FK120">
        <v>20.35031</v>
      </c>
      <c r="FL120" s="1">
        <v>3.8808570000000001E-3</v>
      </c>
      <c r="FM120">
        <v>0.84872550000000002</v>
      </c>
      <c r="FN120">
        <v>0.88985460000000005</v>
      </c>
      <c r="FO120">
        <v>21.093530000000001</v>
      </c>
      <c r="FP120" s="1">
        <v>3.1536789999999999E-3</v>
      </c>
      <c r="FQ120">
        <v>0.68964329999999996</v>
      </c>
      <c r="FR120">
        <v>0.88948079999999996</v>
      </c>
      <c r="FS120">
        <v>21.298570000000002</v>
      </c>
      <c r="FT120" s="1">
        <v>2.3979119999999999E-3</v>
      </c>
      <c r="FU120">
        <v>0.52406719999999996</v>
      </c>
      <c r="FV120">
        <v>0.88929219999999998</v>
      </c>
      <c r="FW120">
        <v>20.865780000000001</v>
      </c>
      <c r="FX120" s="1">
        <v>1.715051E-3</v>
      </c>
      <c r="FY120">
        <v>0.3742492</v>
      </c>
      <c r="FZ120">
        <v>0.88917789999999997</v>
      </c>
      <c r="GA120">
        <v>20.208680000000001</v>
      </c>
      <c r="GB120" s="1">
        <v>1.1960429999999999E-3</v>
      </c>
      <c r="GC120">
        <v>0.2602237</v>
      </c>
      <c r="GD120">
        <v>0.88907190000000003</v>
      </c>
      <c r="GE120">
        <v>19.681370000000001</v>
      </c>
      <c r="GF120" s="1">
        <v>8.5520330000000001E-4</v>
      </c>
      <c r="GG120">
        <v>0.1852625</v>
      </c>
      <c r="GH120">
        <v>0.88906249999999998</v>
      </c>
      <c r="GI120">
        <v>19.46245</v>
      </c>
      <c r="GJ120" s="1">
        <v>6.5152280000000003E-4</v>
      </c>
      <c r="GK120">
        <v>0.1404051</v>
      </c>
      <c r="GL120">
        <v>0.88902210000000004</v>
      </c>
      <c r="GM120">
        <v>20.195509999999999</v>
      </c>
      <c r="GN120" s="1">
        <v>5.3363219999999999E-4</v>
      </c>
      <c r="GO120">
        <v>0.1144053</v>
      </c>
      <c r="GP120">
        <v>0.88900299999999999</v>
      </c>
      <c r="GQ120">
        <v>21.041650000000001</v>
      </c>
      <c r="GR120" s="1">
        <v>4.6346069999999998E-4</v>
      </c>
      <c r="GS120">
        <v>9.8899420000000002E-2</v>
      </c>
      <c r="GT120">
        <v>0.88900769999999996</v>
      </c>
      <c r="GU120">
        <v>21.825189999999999</v>
      </c>
      <c r="GV120" s="1">
        <v>4.1840699999999998E-4</v>
      </c>
      <c r="GW120">
        <v>8.8908239999999999E-2</v>
      </c>
      <c r="GX120">
        <v>0.88899850000000002</v>
      </c>
      <c r="GY120">
        <v>22.42258</v>
      </c>
      <c r="GZ120" s="1">
        <v>3.8634770000000001E-4</v>
      </c>
      <c r="HA120">
        <v>8.1794939999999997E-2</v>
      </c>
      <c r="HB120">
        <v>0.88900020000000002</v>
      </c>
      <c r="HC120">
        <v>22.083850000000002</v>
      </c>
      <c r="HD120" s="1">
        <v>3.6123729999999998E-4</v>
      </c>
      <c r="HE120">
        <v>7.6253070000000006E-2</v>
      </c>
      <c r="HF120">
        <v>0.88900109999999999</v>
      </c>
      <c r="HG120">
        <v>21.132239999999999</v>
      </c>
      <c r="HH120" s="1">
        <v>3.4016519999999998E-4</v>
      </c>
      <c r="HI120">
        <v>7.1618169999999995E-2</v>
      </c>
      <c r="HJ120">
        <v>0.88901940000000002</v>
      </c>
      <c r="HK120">
        <v>20.239419999999999</v>
      </c>
      <c r="HL120" s="1">
        <v>3.2153770000000002E-4</v>
      </c>
      <c r="HM120">
        <v>6.754541E-2</v>
      </c>
      <c r="HN120">
        <v>0.88902250000000005</v>
      </c>
      <c r="HO120">
        <v>19.63702</v>
      </c>
      <c r="HP120" s="1">
        <v>3.0454599999999999E-4</v>
      </c>
      <c r="HQ120">
        <v>6.3861520000000005E-2</v>
      </c>
      <c r="HR120">
        <v>0.88900820000000003</v>
      </c>
      <c r="HS120">
        <v>20.137060000000002</v>
      </c>
      <c r="HT120">
        <v>2.8882920000000001E-4</v>
      </c>
      <c r="HU120">
        <v>6.0477580000000003E-2</v>
      </c>
      <c r="HV120">
        <v>0.88901399999999997</v>
      </c>
      <c r="HW120">
        <v>21.11964</v>
      </c>
      <c r="HX120" s="1">
        <v>2.74255E-4</v>
      </c>
      <c r="HY120">
        <v>5.7355900000000001E-2</v>
      </c>
      <c r="HZ120">
        <v>0.88901629999999998</v>
      </c>
      <c r="IA120">
        <v>22.04712</v>
      </c>
      <c r="IB120" s="1">
        <v>2.6069119999999997E-4</v>
      </c>
      <c r="IC120">
        <v>5.4467660000000001E-2</v>
      </c>
      <c r="ID120">
        <v>0.88901669999999999</v>
      </c>
      <c r="IE120">
        <v>22.752030000000001</v>
      </c>
      <c r="IF120" s="1">
        <v>2.4804850000000002E-4</v>
      </c>
      <c r="IG120">
        <v>5.1786770000000003E-2</v>
      </c>
      <c r="IH120">
        <v>0.88900619999999997</v>
      </c>
      <c r="II120">
        <v>22.46264</v>
      </c>
      <c r="IJ120" s="1">
        <v>2.3623639999999999E-4</v>
      </c>
      <c r="IK120">
        <v>4.9293009999999998E-2</v>
      </c>
      <c r="IL120">
        <v>0.88900769999999996</v>
      </c>
      <c r="IM120">
        <v>21.573730000000001</v>
      </c>
      <c r="IN120" s="1">
        <v>2.251036E-4</v>
      </c>
      <c r="IO120">
        <v>4.695067E-2</v>
      </c>
      <c r="IP120">
        <v>0.88900920000000005</v>
      </c>
      <c r="IQ120">
        <v>20.594190000000001</v>
      </c>
      <c r="IR120" s="1">
        <v>2.1455770000000001E-4</v>
      </c>
      <c r="IS120">
        <v>4.4740549999999997E-2</v>
      </c>
      <c r="IT120">
        <v>0.88901140000000001</v>
      </c>
      <c r="IU120">
        <v>19.808579999999999</v>
      </c>
      <c r="IV120" s="1">
        <v>2.046347E-4</v>
      </c>
      <c r="IW120">
        <v>4.2660110000000001E-2</v>
      </c>
      <c r="IX120">
        <v>0.88900480000000004</v>
      </c>
      <c r="IY120">
        <v>19.94434</v>
      </c>
      <c r="IZ120" s="1">
        <v>1.953433E-4</v>
      </c>
      <c r="JA120">
        <v>4.071541E-2</v>
      </c>
      <c r="JB120">
        <v>0.88901730000000001</v>
      </c>
      <c r="JC120">
        <v>20.15606</v>
      </c>
      <c r="JD120" s="1">
        <v>1.8663149999999999E-4</v>
      </c>
      <c r="JE120">
        <v>3.8895329999999999E-2</v>
      </c>
      <c r="JF120">
        <v>0.88900369999999995</v>
      </c>
      <c r="JG120">
        <v>20.64697</v>
      </c>
      <c r="JH120" s="1">
        <v>1.7841370000000001E-4</v>
      </c>
      <c r="JI120">
        <v>3.7179589999999998E-2</v>
      </c>
      <c r="JJ120">
        <v>0.88900699999999999</v>
      </c>
      <c r="JK120">
        <v>20.800909999999998</v>
      </c>
      <c r="JL120" s="1">
        <v>1.706322E-4</v>
      </c>
      <c r="JM120">
        <v>3.555651E-2</v>
      </c>
      <c r="JN120">
        <v>0.88900659999999998</v>
      </c>
      <c r="JO120">
        <v>20.640910000000002</v>
      </c>
      <c r="JP120" s="1">
        <v>1.6328100000000001E-4</v>
      </c>
      <c r="JQ120">
        <v>3.4025050000000001E-2</v>
      </c>
      <c r="JR120">
        <v>0.88900699999999999</v>
      </c>
      <c r="JS120">
        <v>20.438949999999998</v>
      </c>
      <c r="JT120" s="1">
        <v>1.5635399999999999E-4</v>
      </c>
      <c r="JU120">
        <v>3.2581359999999997E-2</v>
      </c>
      <c r="JV120">
        <v>0.88900769999999996</v>
      </c>
      <c r="JW120">
        <v>20.12434</v>
      </c>
      <c r="JX120" s="1">
        <v>1.4982449999999999E-4</v>
      </c>
      <c r="JY120">
        <v>3.1218719999999998E-2</v>
      </c>
      <c r="JZ120">
        <v>0.88900400000000002</v>
      </c>
      <c r="KA120">
        <v>19.754740000000002</v>
      </c>
      <c r="KB120" s="1">
        <v>1.436493E-4</v>
      </c>
      <c r="KC120">
        <v>2.992879E-2</v>
      </c>
      <c r="KD120">
        <v>0.88901269999999999</v>
      </c>
      <c r="KE120">
        <v>20.109780000000001</v>
      </c>
      <c r="KF120" s="1">
        <v>1.3776869999999999E-4</v>
      </c>
      <c r="KG120">
        <v>2.8703070000000001E-2</v>
      </c>
      <c r="KH120">
        <v>0.88900920000000005</v>
      </c>
      <c r="KI120">
        <v>20.23903</v>
      </c>
      <c r="KJ120" s="1">
        <v>1.3216479999999999E-4</v>
      </c>
      <c r="KK120">
        <v>2.7536120000000001E-2</v>
      </c>
      <c r="KL120">
        <v>0.88900579999999996</v>
      </c>
      <c r="KM120">
        <v>20.52242</v>
      </c>
      <c r="KN120" s="1">
        <v>1.268594E-4</v>
      </c>
      <c r="KO120">
        <v>2.6431240000000002E-2</v>
      </c>
      <c r="KP120">
        <v>0.8890131</v>
      </c>
      <c r="KQ120">
        <v>20.860060000000001</v>
      </c>
      <c r="KR120" s="1">
        <v>1.218447E-4</v>
      </c>
      <c r="KS120">
        <v>2.538632E-2</v>
      </c>
      <c r="KT120">
        <v>0.88897159999999997</v>
      </c>
      <c r="KU120">
        <v>20.697620000000001</v>
      </c>
      <c r="KV120" s="1">
        <v>1.1707589999999999E-4</v>
      </c>
      <c r="KW120">
        <v>2.4394180000000001E-2</v>
      </c>
      <c r="KX120">
        <v>0.88893710000000004</v>
      </c>
      <c r="KY120">
        <v>20.261140000000001</v>
      </c>
      <c r="KZ120" s="1">
        <v>1.125402E-4</v>
      </c>
      <c r="LA120">
        <v>2.3450080000000002E-2</v>
      </c>
      <c r="LB120">
        <v>0.88884540000000001</v>
      </c>
      <c r="LC120">
        <v>19.825700000000001</v>
      </c>
      <c r="LD120" s="1">
        <v>1.082064E-4</v>
      </c>
      <c r="LE120">
        <v>2.25507E-2</v>
      </c>
      <c r="LF120">
        <v>0.88871420000000001</v>
      </c>
      <c r="LG120">
        <v>19.560110000000002</v>
      </c>
      <c r="LH120" s="1">
        <v>1.040766E-4</v>
      </c>
      <c r="LI120">
        <v>2.169316E-2</v>
      </c>
      <c r="LJ120">
        <v>0.88859449999999995</v>
      </c>
      <c r="LK120">
        <v>20.358720000000002</v>
      </c>
      <c r="LL120" s="1">
        <v>1.001998E-4</v>
      </c>
      <c r="LM120">
        <v>2.0890039999999999E-2</v>
      </c>
      <c r="LN120">
        <v>0.88847449999999994</v>
      </c>
      <c r="LO120">
        <v>21.179349999999999</v>
      </c>
      <c r="LP120" s="1">
        <v>9.6882959999999998E-5</v>
      </c>
      <c r="LQ120">
        <v>2.0199000000000002E-2</v>
      </c>
      <c r="LR120">
        <v>0.88828439999999997</v>
      </c>
      <c r="LS120">
        <v>21.965910000000001</v>
      </c>
      <c r="LT120" s="1">
        <v>9.4516800000000003E-5</v>
      </c>
      <c r="LU120">
        <v>1.9706810000000002E-2</v>
      </c>
      <c r="LV120">
        <v>0.88811280000000004</v>
      </c>
      <c r="LW120">
        <v>22.787089999999999</v>
      </c>
      <c r="LX120" s="1">
        <v>9.3050050000000002E-5</v>
      </c>
      <c r="LY120">
        <v>1.9404600000000001E-2</v>
      </c>
      <c r="LZ120">
        <v>0.88797800000000005</v>
      </c>
      <c r="MA120">
        <v>22.717269999999999</v>
      </c>
      <c r="MB120" s="1">
        <v>9.1834149999999999E-5</v>
      </c>
      <c r="MC120">
        <v>1.91582E-2</v>
      </c>
      <c r="MD120">
        <v>0.88785999999999998</v>
      </c>
      <c r="ME120">
        <v>21.918040000000001</v>
      </c>
      <c r="MF120" s="1">
        <v>9.0266659999999998E-5</v>
      </c>
      <c r="MG120">
        <v>1.8837710000000001E-2</v>
      </c>
      <c r="MH120">
        <v>0.88773659999999999</v>
      </c>
      <c r="MI120">
        <v>21.011939999999999</v>
      </c>
      <c r="MJ120" s="1">
        <v>8.8146380000000006E-5</v>
      </c>
      <c r="MK120">
        <v>1.8402999999999999E-2</v>
      </c>
      <c r="ML120">
        <v>0.88767890000000005</v>
      </c>
      <c r="MM120">
        <v>20.493189999999998</v>
      </c>
      <c r="MN120" s="1">
        <v>8.5592790000000004E-5</v>
      </c>
      <c r="MO120">
        <v>1.787532E-2</v>
      </c>
      <c r="MP120">
        <v>0.88762739999999996</v>
      </c>
      <c r="MQ120">
        <v>21.133569999999999</v>
      </c>
      <c r="MR120" s="1">
        <v>8.2756600000000007E-5</v>
      </c>
      <c r="MS120" s="1">
        <v>1.7287179999999999E-2</v>
      </c>
      <c r="MT120">
        <v>0.88757439999999999</v>
      </c>
      <c r="MU120">
        <v>22.26033</v>
      </c>
      <c r="MV120" s="1">
        <v>7.9588050000000001E-5</v>
      </c>
      <c r="MW120">
        <v>1.6627490000000002E-2</v>
      </c>
      <c r="MX120">
        <v>0.88757079999999999</v>
      </c>
      <c r="MY120">
        <v>23.319279999999999</v>
      </c>
      <c r="MZ120" s="1">
        <v>7.5842500000000004E-5</v>
      </c>
      <c r="NA120" s="1">
        <v>1.5849789999999999E-2</v>
      </c>
      <c r="NB120">
        <v>0.88753269999999995</v>
      </c>
      <c r="NC120">
        <v>24.072929999999999</v>
      </c>
      <c r="ND120" s="1">
        <v>7.1597050000000003E-5</v>
      </c>
      <c r="NE120" s="1">
        <v>1.496547E-2</v>
      </c>
      <c r="NF120">
        <v>0.88748839999999996</v>
      </c>
      <c r="NG120">
        <v>23.8294</v>
      </c>
      <c r="NH120" s="1">
        <v>6.7348049999999996E-5</v>
      </c>
      <c r="NI120" s="1">
        <v>1.4077589999999999E-2</v>
      </c>
      <c r="NJ120">
        <v>0.88737759999999999</v>
      </c>
      <c r="NK120">
        <v>23.174230000000001</v>
      </c>
      <c r="NL120" s="1">
        <v>6.3589269999999996E-5</v>
      </c>
      <c r="NM120" s="1">
        <v>1.3290659999999999E-2</v>
      </c>
      <c r="NN120">
        <v>0.88717820000000003</v>
      </c>
      <c r="NO120">
        <v>22.56372</v>
      </c>
      <c r="NP120" s="1">
        <v>6.0444479999999999E-5</v>
      </c>
      <c r="NQ120">
        <v>1.263364E-2</v>
      </c>
      <c r="NR120">
        <v>0.88699039999999996</v>
      </c>
      <c r="NS120">
        <v>21.954940000000001</v>
      </c>
      <c r="NT120" s="1">
        <v>5.7803100000000002E-5</v>
      </c>
      <c r="NU120" s="1">
        <v>1.2083460000000001E-2</v>
      </c>
      <c r="NV120">
        <v>0.8867003</v>
      </c>
      <c r="NW120">
        <v>21.750399999999999</v>
      </c>
      <c r="NX120" s="1">
        <v>5.5581180000000001E-5</v>
      </c>
      <c r="NY120">
        <v>1.162147E-2</v>
      </c>
      <c r="NZ120">
        <v>0.88640560000000002</v>
      </c>
      <c r="OA120">
        <v>22.107849999999999</v>
      </c>
      <c r="OB120" s="1">
        <v>5.3974080000000001E-5</v>
      </c>
      <c r="OC120" s="1">
        <v>1.128728E-2</v>
      </c>
      <c r="OD120">
        <v>0.88606459999999998</v>
      </c>
      <c r="OE120">
        <v>22.298960000000001</v>
      </c>
      <c r="OF120" s="1">
        <v>5.3383919999999997E-5</v>
      </c>
      <c r="OG120" s="1">
        <v>1.116368E-2</v>
      </c>
      <c r="OH120">
        <v>0.8857235</v>
      </c>
      <c r="OI120">
        <v>22.482019999999999</v>
      </c>
      <c r="OJ120" s="1">
        <v>5.3751819999999997E-5</v>
      </c>
      <c r="OK120" s="1">
        <v>1.1242739999999999E-2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1.5535890000000001</v>
      </c>
      <c r="G121">
        <v>19.412960000000002</v>
      </c>
      <c r="H121">
        <v>0</v>
      </c>
      <c r="I121">
        <v>0</v>
      </c>
      <c r="J121">
        <v>1.552624</v>
      </c>
      <c r="K121">
        <v>19.500080000000001</v>
      </c>
      <c r="L121">
        <v>0</v>
      </c>
      <c r="M121">
        <v>0</v>
      </c>
      <c r="N121">
        <v>1.550889</v>
      </c>
      <c r="O121">
        <v>19.412299999999998</v>
      </c>
      <c r="P121" s="1">
        <v>3.7841589999999998E-32</v>
      </c>
      <c r="Q121" s="1">
        <v>6.2188390000000001E-30</v>
      </c>
      <c r="R121">
        <v>1.5490790000000001</v>
      </c>
      <c r="S121">
        <v>18.695270000000001</v>
      </c>
      <c r="T121" s="1">
        <v>7.2115709999999994E-20</v>
      </c>
      <c r="U121" s="1">
        <v>1.12187E-17</v>
      </c>
      <c r="V121">
        <v>1.547342</v>
      </c>
      <c r="W121">
        <v>18.023969999999998</v>
      </c>
      <c r="X121" s="1">
        <v>8.1731239999999996E-9</v>
      </c>
      <c r="Y121" s="1">
        <v>1.2661109999999999E-6</v>
      </c>
      <c r="Z121">
        <v>1.5456160000000001</v>
      </c>
      <c r="AA121">
        <v>17.591480000000001</v>
      </c>
      <c r="AB121" s="1">
        <v>1.5804800000000001E-2</v>
      </c>
      <c r="AC121" s="1">
        <v>2.6019009999999998</v>
      </c>
      <c r="AD121">
        <v>1.543898</v>
      </c>
      <c r="AE121">
        <v>17.38496</v>
      </c>
      <c r="AF121">
        <v>3.3984920000000001</v>
      </c>
      <c r="AG121">
        <v>621.43859999999995</v>
      </c>
      <c r="AH121">
        <v>1.5421389999999999</v>
      </c>
      <c r="AI121">
        <v>17.435089999999999</v>
      </c>
      <c r="AJ121">
        <v>46.745130000000003</v>
      </c>
      <c r="AK121">
        <v>9157.5059999999994</v>
      </c>
      <c r="AL121">
        <v>1.5403210000000001</v>
      </c>
      <c r="AM121">
        <v>17.99512</v>
      </c>
      <c r="AN121">
        <v>117.7212</v>
      </c>
      <c r="AO121">
        <v>24257.52</v>
      </c>
      <c r="AP121">
        <v>1.538243</v>
      </c>
      <c r="AQ121">
        <v>18.165620000000001</v>
      </c>
      <c r="AR121">
        <v>92.621700000000004</v>
      </c>
      <c r="AS121">
        <v>19831.8</v>
      </c>
      <c r="AT121">
        <v>1.5356939999999999</v>
      </c>
      <c r="AU121">
        <v>18.159410000000001</v>
      </c>
      <c r="AV121">
        <v>31.851780000000002</v>
      </c>
      <c r="AW121">
        <v>7021.8720000000003</v>
      </c>
      <c r="AX121">
        <v>1.5324279999999999</v>
      </c>
      <c r="AY121">
        <v>17.76624</v>
      </c>
      <c r="AZ121">
        <v>6.1103500000000004</v>
      </c>
      <c r="BA121">
        <v>1375.29</v>
      </c>
      <c r="BB121">
        <v>1.5282830000000001</v>
      </c>
      <c r="BC121">
        <v>17.321750000000002</v>
      </c>
      <c r="BD121">
        <v>0.82855840000000003</v>
      </c>
      <c r="BE121">
        <v>188.25960000000001</v>
      </c>
      <c r="BF121">
        <v>1.5232870000000001</v>
      </c>
      <c r="BG121">
        <v>17.06147</v>
      </c>
      <c r="BH121">
        <v>0.13726659999999999</v>
      </c>
      <c r="BI121">
        <v>30.318560000000002</v>
      </c>
      <c r="BJ121">
        <v>1.517587</v>
      </c>
      <c r="BK121">
        <v>17.186260000000001</v>
      </c>
      <c r="BL121">
        <v>6.7425269999999995E-2</v>
      </c>
      <c r="BM121">
        <v>14.210660000000001</v>
      </c>
      <c r="BN121">
        <v>1.511242</v>
      </c>
      <c r="BO121">
        <v>17.79795</v>
      </c>
      <c r="BP121">
        <v>6.4978099999999997E-2</v>
      </c>
      <c r="BQ121">
        <v>13.531459999999999</v>
      </c>
      <c r="BR121">
        <v>1.5043580000000001</v>
      </c>
      <c r="BS121">
        <v>18.570910000000001</v>
      </c>
      <c r="BT121">
        <v>6.9772299999999995E-2</v>
      </c>
      <c r="BU121">
        <v>14.539389999999999</v>
      </c>
      <c r="BV121">
        <v>1.4955430000000001</v>
      </c>
      <c r="BW121">
        <v>19.285080000000001</v>
      </c>
      <c r="BX121" s="1">
        <v>7.1307899999999994E-2</v>
      </c>
      <c r="BY121">
        <v>14.92023</v>
      </c>
      <c r="BZ121">
        <v>1.485304</v>
      </c>
      <c r="CA121">
        <v>19.607150000000001</v>
      </c>
      <c r="CB121" s="1">
        <v>6.8255800000000005E-2</v>
      </c>
      <c r="CC121">
        <v>14.33366</v>
      </c>
      <c r="CD121">
        <v>1.4751369999999999</v>
      </c>
      <c r="CE121">
        <v>19.166239999999998</v>
      </c>
      <c r="CF121" s="1">
        <v>6.2583470000000002E-2</v>
      </c>
      <c r="CG121">
        <v>13.17079</v>
      </c>
      <c r="CH121">
        <v>1.4662580000000001</v>
      </c>
      <c r="CI121">
        <v>18.547630000000002</v>
      </c>
      <c r="CJ121" s="1">
        <v>5.6116899999999997E-2</v>
      </c>
      <c r="CK121">
        <v>11.821289999999999</v>
      </c>
      <c r="CL121">
        <v>1.457559</v>
      </c>
      <c r="CM121">
        <v>18.039840000000002</v>
      </c>
      <c r="CN121" s="1">
        <v>4.9793129999999998E-2</v>
      </c>
      <c r="CO121">
        <v>10.50609</v>
      </c>
      <c r="CP121">
        <v>1.4486190000000001</v>
      </c>
      <c r="CQ121">
        <v>17.795210000000001</v>
      </c>
      <c r="CR121">
        <v>4.3954720000000003E-2</v>
      </c>
      <c r="CS121">
        <v>9.2861580000000004</v>
      </c>
      <c r="CT121">
        <v>1.4396580000000001</v>
      </c>
      <c r="CU121">
        <v>18.287430000000001</v>
      </c>
      <c r="CV121" s="1">
        <v>3.8710550000000003E-2</v>
      </c>
      <c r="CW121">
        <v>8.1834749999999996</v>
      </c>
      <c r="CX121">
        <v>1.4301440000000001</v>
      </c>
      <c r="CY121">
        <v>19.100739999999998</v>
      </c>
      <c r="CZ121" s="1">
        <v>3.4105959999999998E-2</v>
      </c>
      <c r="DA121">
        <v>7.2155800000000001</v>
      </c>
      <c r="DB121">
        <v>1.4200090000000001</v>
      </c>
      <c r="DC121">
        <v>19.663430000000002</v>
      </c>
      <c r="DD121" s="1">
        <v>3.011345E-2</v>
      </c>
      <c r="DE121">
        <v>6.375394</v>
      </c>
      <c r="DF121">
        <v>1.4094679999999999</v>
      </c>
      <c r="DG121">
        <v>19.92465</v>
      </c>
      <c r="DH121" s="1">
        <v>2.661109E-2</v>
      </c>
      <c r="DI121">
        <v>5.6377110000000004</v>
      </c>
      <c r="DJ121">
        <v>1.3966099999999999</v>
      </c>
      <c r="DK121">
        <v>19.462330000000001</v>
      </c>
      <c r="DL121" s="1">
        <v>2.346941E-2</v>
      </c>
      <c r="DM121">
        <v>4.9772910000000001</v>
      </c>
      <c r="DN121">
        <v>1.383189</v>
      </c>
      <c r="DO121">
        <v>18.792459999999998</v>
      </c>
      <c r="DP121" s="1">
        <v>2.0596969999999999E-2</v>
      </c>
      <c r="DQ121">
        <v>4.3699490000000001</v>
      </c>
      <c r="DR121">
        <v>1.3703620000000001</v>
      </c>
      <c r="DS121">
        <v>18.090720000000001</v>
      </c>
      <c r="DT121">
        <v>1.8041689999999999E-2</v>
      </c>
      <c r="DU121">
        <v>3.8292679999999999</v>
      </c>
      <c r="DV121">
        <v>1.3584750000000001</v>
      </c>
      <c r="DW121">
        <v>17.557110000000002</v>
      </c>
      <c r="DX121" s="1">
        <v>1.579477E-2</v>
      </c>
      <c r="DY121">
        <v>3.3576609999999998</v>
      </c>
      <c r="DZ121">
        <v>1.345278</v>
      </c>
      <c r="EA121">
        <v>17.79759</v>
      </c>
      <c r="EB121" s="1">
        <v>1.380352E-2</v>
      </c>
      <c r="EC121">
        <v>2.9415450000000001</v>
      </c>
      <c r="ED121">
        <v>1.331831</v>
      </c>
      <c r="EE121">
        <v>18.451840000000001</v>
      </c>
      <c r="EF121" s="1">
        <v>1.2044289999999999E-2</v>
      </c>
      <c r="EG121">
        <v>2.5718000000000001</v>
      </c>
      <c r="EH121">
        <v>1.3183469999999999</v>
      </c>
      <c r="EI121">
        <v>19.300329999999999</v>
      </c>
      <c r="EJ121" s="1">
        <v>1.0494989999999999E-2</v>
      </c>
      <c r="EK121">
        <v>2.2437640000000001</v>
      </c>
      <c r="EL121">
        <v>1.3046219999999999</v>
      </c>
      <c r="EM121">
        <v>20.01783</v>
      </c>
      <c r="EN121" s="1">
        <v>9.1524210000000009E-3</v>
      </c>
      <c r="EO121">
        <v>1.9589589999999999</v>
      </c>
      <c r="EP121">
        <v>1.288856</v>
      </c>
      <c r="EQ121">
        <v>20.001750000000001</v>
      </c>
      <c r="ER121" s="1">
        <v>7.9881329999999997E-3</v>
      </c>
      <c r="ES121">
        <v>1.7126950000000001</v>
      </c>
      <c r="ET121">
        <v>1.2732870000000001</v>
      </c>
      <c r="EU121">
        <v>19.424489999999999</v>
      </c>
      <c r="EV121" s="1">
        <v>6.9817500000000001E-3</v>
      </c>
      <c r="EW121">
        <v>1.499098</v>
      </c>
      <c r="EX121">
        <v>1.259997</v>
      </c>
      <c r="EY121">
        <v>18.7624</v>
      </c>
      <c r="EZ121" s="1">
        <v>6.095952E-3</v>
      </c>
      <c r="FA121">
        <v>1.3095810000000001</v>
      </c>
      <c r="FB121">
        <v>1.2495419999999999</v>
      </c>
      <c r="FC121">
        <v>18.453800000000001</v>
      </c>
      <c r="FD121" s="1">
        <v>5.3135439999999999E-3</v>
      </c>
      <c r="FE121">
        <v>1.1406050000000001</v>
      </c>
      <c r="FF121">
        <v>1.2422359999999999</v>
      </c>
      <c r="FG121">
        <v>19.373889999999999</v>
      </c>
      <c r="FH121" s="1">
        <v>4.6058590000000003E-3</v>
      </c>
      <c r="FI121">
        <v>0.98858170000000001</v>
      </c>
      <c r="FJ121">
        <v>1.2367300000000001</v>
      </c>
      <c r="FK121">
        <v>20.363859999999999</v>
      </c>
      <c r="FL121" s="1">
        <v>3.9229199999999999E-3</v>
      </c>
      <c r="FM121">
        <v>0.84215399999999996</v>
      </c>
      <c r="FN121">
        <v>1.2328669999999999</v>
      </c>
      <c r="FO121">
        <v>21.110340000000001</v>
      </c>
      <c r="FP121" s="1">
        <v>3.1990769999999998E-3</v>
      </c>
      <c r="FQ121">
        <v>0.68725309999999995</v>
      </c>
      <c r="FR121">
        <v>1.230353</v>
      </c>
      <c r="FS121">
        <v>21.335280000000001</v>
      </c>
      <c r="FT121" s="1">
        <v>2.4428280000000002E-3</v>
      </c>
      <c r="FU121">
        <v>0.52508290000000002</v>
      </c>
      <c r="FV121">
        <v>1.2287410000000001</v>
      </c>
      <c r="FW121">
        <v>20.917020000000001</v>
      </c>
      <c r="FX121" s="1">
        <v>1.7524789999999999E-3</v>
      </c>
      <c r="FY121">
        <v>0.37647659999999999</v>
      </c>
      <c r="FZ121">
        <v>1.227725</v>
      </c>
      <c r="GA121">
        <v>20.25142</v>
      </c>
      <c r="GB121" s="1">
        <v>1.2224169999999999E-3</v>
      </c>
      <c r="GC121">
        <v>0.2618895</v>
      </c>
      <c r="GD121">
        <v>1.227142</v>
      </c>
      <c r="GE121">
        <v>19.717449999999999</v>
      </c>
      <c r="GF121" s="1">
        <v>8.7162049999999999E-4</v>
      </c>
      <c r="GG121">
        <v>0.1857878</v>
      </c>
      <c r="GH121">
        <v>1.226783</v>
      </c>
      <c r="GI121">
        <v>19.504639999999998</v>
      </c>
      <c r="GJ121" s="1">
        <v>6.6112340000000003E-4</v>
      </c>
      <c r="GK121">
        <v>0.14000219999999999</v>
      </c>
      <c r="GL121">
        <v>1.2265649999999999</v>
      </c>
      <c r="GM121">
        <v>20.242760000000001</v>
      </c>
      <c r="GN121" s="1">
        <v>5.3924560000000003E-4</v>
      </c>
      <c r="GO121">
        <v>0.113451</v>
      </c>
      <c r="GP121">
        <v>1.2264409999999999</v>
      </c>
      <c r="GQ121">
        <v>21.075340000000001</v>
      </c>
      <c r="GR121" s="1">
        <v>4.669311E-4</v>
      </c>
      <c r="GS121">
        <v>9.7681870000000004E-2</v>
      </c>
      <c r="GT121">
        <v>1.226351</v>
      </c>
      <c r="GU121">
        <v>21.850470000000001</v>
      </c>
      <c r="GV121" s="1">
        <v>4.2076199999999998E-4</v>
      </c>
      <c r="GW121">
        <v>8.7598410000000002E-2</v>
      </c>
      <c r="GX121">
        <v>1.2263170000000001</v>
      </c>
      <c r="GY121">
        <v>22.466809999999999</v>
      </c>
      <c r="GZ121" s="1">
        <v>3.8811199999999997E-4</v>
      </c>
      <c r="HA121">
        <v>8.047551E-2</v>
      </c>
      <c r="HB121">
        <v>1.2262999999999999</v>
      </c>
      <c r="HC121">
        <v>22.149570000000001</v>
      </c>
      <c r="HD121" s="1">
        <v>3.626689E-4</v>
      </c>
      <c r="HE121">
        <v>7.4960890000000002E-2</v>
      </c>
      <c r="HF121">
        <v>1.2262919999999999</v>
      </c>
      <c r="HG121">
        <v>21.204809999999998</v>
      </c>
      <c r="HH121" s="1">
        <v>3.413995E-4</v>
      </c>
      <c r="HI121">
        <v>7.0374439999999996E-2</v>
      </c>
      <c r="HJ121">
        <v>1.2263029999999999</v>
      </c>
      <c r="HK121">
        <v>20.310880000000001</v>
      </c>
      <c r="HL121" s="1">
        <v>3.2264210000000003E-4</v>
      </c>
      <c r="HM121">
        <v>6.6355979999999995E-2</v>
      </c>
      <c r="HN121">
        <v>1.2263040000000001</v>
      </c>
      <c r="HO121">
        <v>19.699000000000002</v>
      </c>
      <c r="HP121" s="1">
        <v>3.055569E-4</v>
      </c>
      <c r="HQ121">
        <v>6.2727980000000003E-2</v>
      </c>
      <c r="HR121">
        <v>1.2262900000000001</v>
      </c>
      <c r="HS121">
        <v>20.180489999999999</v>
      </c>
      <c r="HT121" s="1">
        <v>2.8976259999999998E-4</v>
      </c>
      <c r="HU121">
        <v>5.939581E-2</v>
      </c>
      <c r="HV121">
        <v>1.226297</v>
      </c>
      <c r="HW121">
        <v>21.148209999999999</v>
      </c>
      <c r="HX121" s="1">
        <v>2.7511899999999999E-4</v>
      </c>
      <c r="HY121">
        <v>5.6323970000000001E-2</v>
      </c>
      <c r="HZ121">
        <v>1.226291</v>
      </c>
      <c r="IA121">
        <v>22.068000000000001</v>
      </c>
      <c r="IB121" s="1">
        <v>2.6149110000000001E-4</v>
      </c>
      <c r="IC121">
        <v>5.3482059999999998E-2</v>
      </c>
      <c r="ID121">
        <v>1.226299</v>
      </c>
      <c r="IE121">
        <v>22.787749999999999</v>
      </c>
      <c r="IF121" s="1">
        <v>2.4879250000000002E-4</v>
      </c>
      <c r="IG121">
        <v>5.0845139999999997E-2</v>
      </c>
      <c r="IH121">
        <v>1.2262900000000001</v>
      </c>
      <c r="II121">
        <v>22.517990000000001</v>
      </c>
      <c r="IJ121" s="1">
        <v>2.3693229999999999E-4</v>
      </c>
      <c r="IK121">
        <v>4.8392999999999999E-2</v>
      </c>
      <c r="IL121">
        <v>1.226291</v>
      </c>
      <c r="IM121">
        <v>21.642399999999999</v>
      </c>
      <c r="IN121" s="1">
        <v>2.257587E-4</v>
      </c>
      <c r="IO121">
        <v>4.6091399999999998E-2</v>
      </c>
      <c r="IP121">
        <v>1.226288</v>
      </c>
      <c r="IQ121">
        <v>20.663789999999999</v>
      </c>
      <c r="IR121" s="1">
        <v>2.1517650000000001E-4</v>
      </c>
      <c r="IS121">
        <v>4.392041E-2</v>
      </c>
      <c r="IT121">
        <v>1.226286</v>
      </c>
      <c r="IU121">
        <v>19.870080000000002</v>
      </c>
      <c r="IV121" s="1">
        <v>2.0521560000000001E-4</v>
      </c>
      <c r="IW121">
        <v>4.1875540000000003E-2</v>
      </c>
      <c r="IX121">
        <v>1.226278</v>
      </c>
      <c r="IY121">
        <v>19.990580000000001</v>
      </c>
      <c r="IZ121" s="1">
        <v>1.9588489999999999E-4</v>
      </c>
      <c r="JA121">
        <v>3.996326E-2</v>
      </c>
      <c r="JB121">
        <v>1.2263010000000001</v>
      </c>
      <c r="JC121">
        <v>20.181730000000002</v>
      </c>
      <c r="JD121" s="1">
        <v>1.871407E-4</v>
      </c>
      <c r="JE121">
        <v>3.817458E-2</v>
      </c>
      <c r="JF121">
        <v>1.2262770000000001</v>
      </c>
      <c r="JG121">
        <v>20.668489999999998</v>
      </c>
      <c r="JH121" s="1">
        <v>1.7889429999999999E-4</v>
      </c>
      <c r="JI121">
        <v>3.6488979999999997E-2</v>
      </c>
      <c r="JJ121">
        <v>1.2262770000000001</v>
      </c>
      <c r="JK121">
        <v>20.828340000000001</v>
      </c>
      <c r="JL121" s="1">
        <v>1.7108640000000001E-4</v>
      </c>
      <c r="JM121">
        <v>3.489478E-2</v>
      </c>
      <c r="JN121">
        <v>1.226291</v>
      </c>
      <c r="JO121">
        <v>20.692309999999999</v>
      </c>
      <c r="JP121" s="1">
        <v>1.6370990000000001E-4</v>
      </c>
      <c r="JQ121">
        <v>3.3389990000000001E-2</v>
      </c>
      <c r="JR121">
        <v>1.226286</v>
      </c>
      <c r="JS121">
        <v>20.499759999999998</v>
      </c>
      <c r="JT121" s="1">
        <v>1.567591E-4</v>
      </c>
      <c r="JU121">
        <v>3.1971899999999998E-2</v>
      </c>
      <c r="JV121">
        <v>1.2262919999999999</v>
      </c>
      <c r="JW121">
        <v>20.1936</v>
      </c>
      <c r="JX121" s="1">
        <v>1.5020699999999999E-4</v>
      </c>
      <c r="JY121">
        <v>3.0633130000000001E-2</v>
      </c>
      <c r="JZ121">
        <v>1.2262789999999999</v>
      </c>
      <c r="KA121">
        <v>19.818249999999999</v>
      </c>
      <c r="KB121" s="1">
        <v>1.4401099999999999E-4</v>
      </c>
      <c r="KC121">
        <v>2.9366090000000001E-2</v>
      </c>
      <c r="KD121">
        <v>1.2262949999999999</v>
      </c>
      <c r="KE121">
        <v>20.182040000000001</v>
      </c>
      <c r="KF121" s="1">
        <v>1.3811389999999999E-4</v>
      </c>
      <c r="KG121">
        <v>2.8162960000000001E-2</v>
      </c>
      <c r="KH121">
        <v>1.226288</v>
      </c>
      <c r="KI121">
        <v>20.289449999999999</v>
      </c>
      <c r="KJ121" s="1">
        <v>1.3249240000000001E-4</v>
      </c>
      <c r="KK121">
        <v>2.7017159999999998E-2</v>
      </c>
      <c r="KL121">
        <v>1.226278</v>
      </c>
      <c r="KM121">
        <v>20.55753</v>
      </c>
      <c r="KN121" s="1">
        <v>1.2716910000000001E-4</v>
      </c>
      <c r="KO121">
        <v>2.5931949999999999E-2</v>
      </c>
      <c r="KP121">
        <v>1.226243</v>
      </c>
      <c r="KQ121">
        <v>20.888590000000001</v>
      </c>
      <c r="KR121" s="1">
        <v>1.221382E-4</v>
      </c>
      <c r="KS121">
        <v>2.4906020000000001E-2</v>
      </c>
      <c r="KT121">
        <v>1.2261740000000001</v>
      </c>
      <c r="KU121">
        <v>20.732040000000001</v>
      </c>
      <c r="KV121" s="1">
        <v>1.173543E-4</v>
      </c>
      <c r="KW121">
        <v>2.39311E-2</v>
      </c>
      <c r="KX121">
        <v>1.2260329999999999</v>
      </c>
      <c r="KY121">
        <v>20.29204</v>
      </c>
      <c r="KZ121" s="1">
        <v>1.12806E-4</v>
      </c>
      <c r="LA121">
        <v>2.3005029999999999E-2</v>
      </c>
      <c r="LB121">
        <v>1.2257769999999999</v>
      </c>
      <c r="LC121">
        <v>19.86262</v>
      </c>
      <c r="LD121" s="1">
        <v>1.084604E-4</v>
      </c>
      <c r="LE121">
        <v>2.2121709999999999E-2</v>
      </c>
      <c r="LF121">
        <v>1.225441</v>
      </c>
      <c r="LG121">
        <v>19.598759999999999</v>
      </c>
      <c r="LH121" s="1">
        <v>1.04317E-4</v>
      </c>
      <c r="LI121">
        <v>2.1279010000000001E-2</v>
      </c>
      <c r="LJ121">
        <v>1.2249719999999999</v>
      </c>
      <c r="LK121">
        <v>20.395320000000002</v>
      </c>
      <c r="LL121" s="1">
        <v>1.0042080000000001E-4</v>
      </c>
      <c r="LM121">
        <v>2.048811E-2</v>
      </c>
      <c r="LN121">
        <v>1.2244679999999999</v>
      </c>
      <c r="LO121">
        <v>21.206790000000002</v>
      </c>
      <c r="LP121" s="1">
        <v>9.7059170000000005E-5</v>
      </c>
      <c r="LQ121">
        <v>1.9800970000000001E-2</v>
      </c>
      <c r="LR121">
        <v>1.223854</v>
      </c>
      <c r="LS121">
        <v>22.00112</v>
      </c>
      <c r="LT121" s="1">
        <v>9.4629439999999995E-5</v>
      </c>
      <c r="LU121">
        <v>1.9302050000000001E-2</v>
      </c>
      <c r="LV121">
        <v>1.22323</v>
      </c>
      <c r="LW121">
        <v>22.848510000000001</v>
      </c>
      <c r="LX121" s="1">
        <v>9.3122680000000001E-5</v>
      </c>
      <c r="LY121">
        <v>1.8994560000000001E-2</v>
      </c>
      <c r="LZ121">
        <v>1.2226090000000001</v>
      </c>
      <c r="MA121">
        <v>22.788489999999999</v>
      </c>
      <c r="MB121" s="1">
        <v>9.1911480000000001E-5</v>
      </c>
      <c r="MC121">
        <v>1.8754320000000001E-2</v>
      </c>
      <c r="MD121">
        <v>1.222043</v>
      </c>
      <c r="ME121">
        <v>21.981159999999999</v>
      </c>
      <c r="MF121" s="1">
        <v>9.0374909999999995E-5</v>
      </c>
      <c r="MG121">
        <v>1.8448699999999998E-2</v>
      </c>
      <c r="MH121">
        <v>1.221571</v>
      </c>
      <c r="MI121">
        <v>21.079350000000002</v>
      </c>
      <c r="MJ121" s="1">
        <v>8.8286020000000003E-5</v>
      </c>
      <c r="MK121">
        <v>1.8031330000000002E-2</v>
      </c>
      <c r="ML121">
        <v>1.2212350000000001</v>
      </c>
      <c r="MM121">
        <v>20.566369999999999</v>
      </c>
      <c r="MN121" s="1">
        <v>8.5754419999999995E-5</v>
      </c>
      <c r="MO121">
        <v>1.7521060000000001E-2</v>
      </c>
      <c r="MP121">
        <v>1.2209570000000001</v>
      </c>
      <c r="MQ121">
        <v>21.178609999999999</v>
      </c>
      <c r="MR121" s="1">
        <v>8.2934220000000004E-5</v>
      </c>
      <c r="MS121" s="1">
        <v>1.6950150000000001E-2</v>
      </c>
      <c r="MT121">
        <v>1.220761</v>
      </c>
      <c r="MU121">
        <v>22.269449999999999</v>
      </c>
      <c r="MV121" s="1">
        <v>7.979164E-5</v>
      </c>
      <c r="MW121" s="1">
        <v>1.63114E-2</v>
      </c>
      <c r="MX121">
        <v>1.220628</v>
      </c>
      <c r="MY121">
        <v>23.32527</v>
      </c>
      <c r="MZ121" s="1">
        <v>7.608382E-5</v>
      </c>
      <c r="NA121" s="1">
        <v>1.5560910000000001E-2</v>
      </c>
      <c r="NB121">
        <v>1.220469</v>
      </c>
      <c r="NC121">
        <v>24.108339999999998</v>
      </c>
      <c r="ND121" s="1">
        <v>7.1857299999999994E-5</v>
      </c>
      <c r="NE121">
        <v>1.470172E-2</v>
      </c>
      <c r="NF121">
        <v>1.2202949999999999</v>
      </c>
      <c r="NG121">
        <v>23.884650000000001</v>
      </c>
      <c r="NH121" s="1">
        <v>6.7593529999999998E-5</v>
      </c>
      <c r="NI121" s="1">
        <v>1.383013E-2</v>
      </c>
      <c r="NJ121">
        <v>1.2199850000000001</v>
      </c>
      <c r="NK121">
        <v>23.231120000000001</v>
      </c>
      <c r="NL121" s="1">
        <v>6.3798119999999996E-5</v>
      </c>
      <c r="NM121" s="1">
        <v>1.305071E-2</v>
      </c>
      <c r="NN121">
        <v>1.2194640000000001</v>
      </c>
      <c r="NO121">
        <v>22.620950000000001</v>
      </c>
      <c r="NP121" s="1">
        <v>6.0618010000000002E-5</v>
      </c>
      <c r="NQ121" s="1">
        <v>1.239853E-2</v>
      </c>
      <c r="NR121">
        <v>1.218734</v>
      </c>
      <c r="NS121">
        <v>22.015160000000002</v>
      </c>
      <c r="NT121" s="1">
        <v>5.7950189999999999E-5</v>
      </c>
      <c r="NU121" s="1">
        <v>1.185336E-2</v>
      </c>
      <c r="NV121">
        <v>1.217803</v>
      </c>
      <c r="NW121">
        <v>21.810130000000001</v>
      </c>
      <c r="NX121" s="1">
        <v>5.5701239999999997E-5</v>
      </c>
      <c r="NY121" s="1">
        <v>1.139425E-2</v>
      </c>
      <c r="NZ121">
        <v>1.216693</v>
      </c>
      <c r="OA121">
        <v>22.16075</v>
      </c>
      <c r="OB121" s="1">
        <v>5.4045790000000003E-5</v>
      </c>
      <c r="OC121" s="1">
        <v>1.1054329999999999E-2</v>
      </c>
      <c r="OD121">
        <v>1.21546</v>
      </c>
      <c r="OE121">
        <v>22.333189999999998</v>
      </c>
      <c r="OF121" s="1">
        <v>5.3389210000000001E-5</v>
      </c>
      <c r="OG121" s="1">
        <v>1.091522E-2</v>
      </c>
      <c r="OH121">
        <v>1.2141709999999999</v>
      </c>
      <c r="OI121">
        <v>22.508859999999999</v>
      </c>
      <c r="OJ121" s="1">
        <v>5.3713510000000001E-5</v>
      </c>
      <c r="OK121">
        <v>1.097972E-2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0.90334329999999996</v>
      </c>
      <c r="G122">
        <v>19.44388</v>
      </c>
      <c r="H122">
        <v>0</v>
      </c>
      <c r="I122">
        <v>0</v>
      </c>
      <c r="J122">
        <v>0.90592550000000005</v>
      </c>
      <c r="K122">
        <v>19.54316</v>
      </c>
      <c r="L122">
        <v>0</v>
      </c>
      <c r="M122">
        <v>0</v>
      </c>
      <c r="N122">
        <v>0.90747429999999996</v>
      </c>
      <c r="O122">
        <v>19.480920000000001</v>
      </c>
      <c r="P122" s="1">
        <v>6.2337969999999996E-33</v>
      </c>
      <c r="Q122" s="1">
        <v>1.7061609999999998E-30</v>
      </c>
      <c r="R122">
        <v>0.90840240000000005</v>
      </c>
      <c r="S122">
        <v>18.76605</v>
      </c>
      <c r="T122" s="1">
        <v>1.1688399999999999E-20</v>
      </c>
      <c r="U122" s="1">
        <v>3.1881020000000002E-18</v>
      </c>
      <c r="V122">
        <v>0.90899680000000005</v>
      </c>
      <c r="W122">
        <v>18.076270000000001</v>
      </c>
      <c r="X122" s="1">
        <v>1.369782E-9</v>
      </c>
      <c r="Y122" s="1">
        <v>3.7328210000000001E-7</v>
      </c>
      <c r="Z122">
        <v>0.90957330000000003</v>
      </c>
      <c r="AA122">
        <v>17.632090000000002</v>
      </c>
      <c r="AB122" s="1">
        <v>9.6843850000000002E-3</v>
      </c>
      <c r="AC122" s="1">
        <v>2.0437910000000001</v>
      </c>
      <c r="AD122">
        <v>0.91019119999999998</v>
      </c>
      <c r="AE122">
        <v>17.40259</v>
      </c>
      <c r="AF122" s="1">
        <v>2.6182889999999999</v>
      </c>
      <c r="AG122">
        <v>613.42899999999997</v>
      </c>
      <c r="AH122">
        <v>0.91078859999999995</v>
      </c>
      <c r="AI122">
        <v>17.453959999999999</v>
      </c>
      <c r="AJ122">
        <v>41.333069999999999</v>
      </c>
      <c r="AK122">
        <v>10409.44</v>
      </c>
      <c r="AL122">
        <v>0.91132979999999997</v>
      </c>
      <c r="AM122">
        <v>18.02599</v>
      </c>
      <c r="AN122">
        <v>114.80889999999999</v>
      </c>
      <c r="AO122">
        <v>30535.29</v>
      </c>
      <c r="AP122">
        <v>0.91181389999999995</v>
      </c>
      <c r="AQ122">
        <v>18.201560000000001</v>
      </c>
      <c r="AR122">
        <v>97.174109999999999</v>
      </c>
      <c r="AS122">
        <v>26958.63</v>
      </c>
      <c r="AT122">
        <v>0.91223529999999997</v>
      </c>
      <c r="AU122">
        <v>18.205539999999999</v>
      </c>
      <c r="AV122">
        <v>35.30782</v>
      </c>
      <c r="AW122">
        <v>10119.280000000001</v>
      </c>
      <c r="AX122">
        <v>0.9126204</v>
      </c>
      <c r="AY122">
        <v>17.82488</v>
      </c>
      <c r="AZ122">
        <v>7.0463370000000003</v>
      </c>
      <c r="BA122">
        <v>2067.5259999999998</v>
      </c>
      <c r="BB122">
        <v>0.91304870000000005</v>
      </c>
      <c r="BC122">
        <v>17.375399999999999</v>
      </c>
      <c r="BD122">
        <v>0.97219420000000001</v>
      </c>
      <c r="BE122">
        <v>288.68400000000003</v>
      </c>
      <c r="BF122">
        <v>0.91365350000000001</v>
      </c>
      <c r="BG122">
        <v>17.100079999999998</v>
      </c>
      <c r="BH122">
        <v>0.15304609999999999</v>
      </c>
      <c r="BI122">
        <v>44.230040000000002</v>
      </c>
      <c r="BJ122">
        <v>0.9144738</v>
      </c>
      <c r="BK122">
        <v>17.217379999999999</v>
      </c>
      <c r="BL122">
        <v>6.8780069999999999E-2</v>
      </c>
      <c r="BM122">
        <v>18.812719999999999</v>
      </c>
      <c r="BN122">
        <v>0.91548839999999998</v>
      </c>
      <c r="BO122">
        <v>17.829609999999999</v>
      </c>
      <c r="BP122">
        <v>6.4694050000000003E-2</v>
      </c>
      <c r="BQ122">
        <v>17.404800000000002</v>
      </c>
      <c r="BR122">
        <v>0.91664639999999997</v>
      </c>
      <c r="BS122">
        <v>18.6126</v>
      </c>
      <c r="BT122">
        <v>6.9451680000000002E-2</v>
      </c>
      <c r="BU122">
        <v>18.66638</v>
      </c>
      <c r="BV122">
        <v>0.91722519999999996</v>
      </c>
      <c r="BW122">
        <v>19.332450000000001</v>
      </c>
      <c r="BX122" s="1">
        <v>7.1348990000000001E-2</v>
      </c>
      <c r="BY122">
        <v>19.23893</v>
      </c>
      <c r="BZ122">
        <v>0.91788729999999996</v>
      </c>
      <c r="CA122">
        <v>19.66403</v>
      </c>
      <c r="CB122" s="1">
        <v>6.8572220000000003E-2</v>
      </c>
      <c r="CC122">
        <v>18.543430000000001</v>
      </c>
      <c r="CD122">
        <v>0.91956599999999999</v>
      </c>
      <c r="CE122">
        <v>19.220929999999999</v>
      </c>
      <c r="CF122" s="1">
        <v>6.303106E-2</v>
      </c>
      <c r="CG122">
        <v>17.08624</v>
      </c>
      <c r="CH122">
        <v>0.92131229999999997</v>
      </c>
      <c r="CI122">
        <v>18.60209</v>
      </c>
      <c r="CJ122" s="1">
        <v>5.6577120000000002E-2</v>
      </c>
      <c r="CK122">
        <v>15.39859</v>
      </c>
      <c r="CL122">
        <v>0.92133889999999996</v>
      </c>
      <c r="CM122">
        <v>18.085170000000002</v>
      </c>
      <c r="CN122" s="1">
        <v>5.0229839999999998E-2</v>
      </c>
      <c r="CO122">
        <v>13.733790000000001</v>
      </c>
      <c r="CP122">
        <v>0.92172140000000002</v>
      </c>
      <c r="CQ122">
        <v>17.821490000000001</v>
      </c>
      <c r="CR122" s="1">
        <v>4.4354650000000002E-2</v>
      </c>
      <c r="CS122">
        <v>12.178839999999999</v>
      </c>
      <c r="CT122">
        <v>0.92251680000000003</v>
      </c>
      <c r="CU122">
        <v>18.31157</v>
      </c>
      <c r="CV122" s="1">
        <v>3.9065839999999998E-2</v>
      </c>
      <c r="CW122">
        <v>10.76693</v>
      </c>
      <c r="CX122">
        <v>0.92326280000000005</v>
      </c>
      <c r="CY122">
        <v>19.131920000000001</v>
      </c>
      <c r="CZ122" s="1">
        <v>3.4416139999999998E-2</v>
      </c>
      <c r="DA122">
        <v>9.5228920000000006</v>
      </c>
      <c r="DB122">
        <v>0.92400070000000001</v>
      </c>
      <c r="DC122">
        <v>19.69725</v>
      </c>
      <c r="DD122" s="1">
        <v>3.0383230000000001E-2</v>
      </c>
      <c r="DE122">
        <v>8.4406350000000003</v>
      </c>
      <c r="DF122">
        <v>0.92486310000000005</v>
      </c>
      <c r="DG122">
        <v>19.975300000000001</v>
      </c>
      <c r="DH122" s="1">
        <v>2.6850479999999999E-2</v>
      </c>
      <c r="DI122">
        <v>7.4904830000000002</v>
      </c>
      <c r="DJ122">
        <v>0.9260022</v>
      </c>
      <c r="DK122">
        <v>19.52863</v>
      </c>
      <c r="DL122" s="1">
        <v>2.368833E-2</v>
      </c>
      <c r="DM122">
        <v>6.634328</v>
      </c>
      <c r="DN122">
        <v>0.92833370000000004</v>
      </c>
      <c r="DO122">
        <v>18.86946</v>
      </c>
      <c r="DP122" s="1">
        <v>2.0795709999999999E-2</v>
      </c>
      <c r="DQ122">
        <v>5.8408810000000004</v>
      </c>
      <c r="DR122">
        <v>0.93009920000000001</v>
      </c>
      <c r="DS122">
        <v>18.15418</v>
      </c>
      <c r="DT122" s="1">
        <v>1.8216719999999999E-2</v>
      </c>
      <c r="DU122">
        <v>5.1334200000000001</v>
      </c>
      <c r="DV122">
        <v>0.92948379999999997</v>
      </c>
      <c r="DW122">
        <v>17.599959999999999</v>
      </c>
      <c r="DX122" s="1">
        <v>1.594775E-2</v>
      </c>
      <c r="DY122">
        <v>4.515841</v>
      </c>
      <c r="DZ122">
        <v>0.92828330000000003</v>
      </c>
      <c r="EA122">
        <v>17.82282</v>
      </c>
      <c r="EB122" s="1">
        <v>1.3939500000000001E-2</v>
      </c>
      <c r="EC122">
        <v>3.9703569999999999</v>
      </c>
      <c r="ED122">
        <v>0.92782869999999995</v>
      </c>
      <c r="EE122">
        <v>18.47551</v>
      </c>
      <c r="EF122" s="1">
        <v>1.216572E-2</v>
      </c>
      <c r="EG122">
        <v>3.4842080000000002</v>
      </c>
      <c r="EH122">
        <v>0.92831160000000001</v>
      </c>
      <c r="EI122">
        <v>19.3156</v>
      </c>
      <c r="EJ122" s="1">
        <v>1.0601620000000001E-2</v>
      </c>
      <c r="EK122">
        <v>3.0514359999999998</v>
      </c>
      <c r="EL122">
        <v>0.92911370000000004</v>
      </c>
      <c r="EM122">
        <v>20.034579999999998</v>
      </c>
      <c r="EN122" s="1">
        <v>9.2460979999999995E-3</v>
      </c>
      <c r="EO122">
        <v>2.6745100000000002</v>
      </c>
      <c r="EP122">
        <v>0.9301739</v>
      </c>
      <c r="EQ122">
        <v>20.034089999999999</v>
      </c>
      <c r="ER122" s="1">
        <v>8.0696520000000001E-3</v>
      </c>
      <c r="ES122">
        <v>2.3457669999999999</v>
      </c>
      <c r="ET122">
        <v>0.93169650000000004</v>
      </c>
      <c r="EU122">
        <v>19.479379999999999</v>
      </c>
      <c r="EV122" s="1">
        <v>7.0541579999999996E-3</v>
      </c>
      <c r="EW122">
        <v>2.0585200000000001</v>
      </c>
      <c r="EX122">
        <v>0.9336274</v>
      </c>
      <c r="EY122">
        <v>18.831299999999999</v>
      </c>
      <c r="EZ122" s="1">
        <v>6.161326E-3</v>
      </c>
      <c r="FA122">
        <v>1.8028280000000001</v>
      </c>
      <c r="FB122">
        <v>0.93595720000000004</v>
      </c>
      <c r="FC122">
        <v>18.506910000000001</v>
      </c>
      <c r="FD122" s="1">
        <v>5.3727319999999999E-3</v>
      </c>
      <c r="FE122">
        <v>1.573698</v>
      </c>
      <c r="FF122">
        <v>0.93573079999999997</v>
      </c>
      <c r="FG122">
        <v>19.405360000000002</v>
      </c>
      <c r="FH122" s="1">
        <v>4.6607699999999998E-3</v>
      </c>
      <c r="FI122">
        <v>1.367046</v>
      </c>
      <c r="FJ122">
        <v>0.93537269999999995</v>
      </c>
      <c r="FK122">
        <v>20.376719999999999</v>
      </c>
      <c r="FL122" s="1">
        <v>3.9790509999999999E-3</v>
      </c>
      <c r="FM122">
        <v>1.1688510000000001</v>
      </c>
      <c r="FN122">
        <v>0.93518009999999996</v>
      </c>
      <c r="FO122">
        <v>21.12809</v>
      </c>
      <c r="FP122" s="1">
        <v>3.2601850000000001E-3</v>
      </c>
      <c r="FQ122">
        <v>0.95977279999999998</v>
      </c>
      <c r="FR122">
        <v>0.93515859999999995</v>
      </c>
      <c r="FS122">
        <v>21.375810000000001</v>
      </c>
      <c r="FT122" s="1">
        <v>2.5043159999999999E-3</v>
      </c>
      <c r="FU122">
        <v>0.73887970000000003</v>
      </c>
      <c r="FV122">
        <v>0.93518979999999996</v>
      </c>
      <c r="FW122">
        <v>20.981120000000001</v>
      </c>
      <c r="FX122" s="1">
        <v>1.8046480000000001E-3</v>
      </c>
      <c r="FY122">
        <v>0.53290059999999995</v>
      </c>
      <c r="FZ122">
        <v>0.93519640000000004</v>
      </c>
      <c r="GA122">
        <v>20.306059999999999</v>
      </c>
      <c r="GB122" s="1">
        <v>1.259722E-3</v>
      </c>
      <c r="GC122">
        <v>0.37124059999999998</v>
      </c>
      <c r="GD122">
        <v>0.93520930000000002</v>
      </c>
      <c r="GE122">
        <v>19.76305</v>
      </c>
      <c r="GF122" s="1">
        <v>8.9507499999999995E-4</v>
      </c>
      <c r="GG122">
        <v>0.26238149999999999</v>
      </c>
      <c r="GH122">
        <v>0.93523780000000001</v>
      </c>
      <c r="GI122">
        <v>19.550730000000001</v>
      </c>
      <c r="GJ122" s="1">
        <v>6.7488789999999997E-4</v>
      </c>
      <c r="GK122">
        <v>0.19635649999999999</v>
      </c>
      <c r="GL122">
        <v>0.93523520000000004</v>
      </c>
      <c r="GM122">
        <v>20.29243</v>
      </c>
      <c r="GN122" s="1">
        <v>5.4728359999999996E-4</v>
      </c>
      <c r="GO122">
        <v>0.1580143</v>
      </c>
      <c r="GP122">
        <v>0.93524589999999996</v>
      </c>
      <c r="GQ122">
        <v>21.11073</v>
      </c>
      <c r="GR122" s="1">
        <v>4.7186930000000003E-4</v>
      </c>
      <c r="GS122">
        <v>0.13534650000000001</v>
      </c>
      <c r="GT122">
        <v>0.93523129999999999</v>
      </c>
      <c r="GU122">
        <v>21.875250000000001</v>
      </c>
      <c r="GV122" s="1">
        <v>4.2408430000000002E-4</v>
      </c>
      <c r="GW122">
        <v>0.1209798</v>
      </c>
      <c r="GX122">
        <v>0.93523619999999996</v>
      </c>
      <c r="GY122">
        <v>22.512</v>
      </c>
      <c r="GZ122" s="1">
        <v>3.9058000000000002E-4</v>
      </c>
      <c r="HA122">
        <v>0.11093500000000001</v>
      </c>
      <c r="HB122">
        <v>0.93528420000000001</v>
      </c>
      <c r="HC122">
        <v>22.22954</v>
      </c>
      <c r="HD122" s="1">
        <v>3.6466040000000002E-4</v>
      </c>
      <c r="HE122">
        <v>0.10322439999999999</v>
      </c>
      <c r="HF122">
        <v>0.93525199999999997</v>
      </c>
      <c r="HG122">
        <v>21.294350000000001</v>
      </c>
      <c r="HH122" s="1">
        <v>3.4310800000000001E-4</v>
      </c>
      <c r="HI122">
        <v>9.6850889999999995E-2</v>
      </c>
      <c r="HJ122">
        <v>0.93524379999999996</v>
      </c>
      <c r="HK122">
        <v>20.40014</v>
      </c>
      <c r="HL122" s="1">
        <v>3.241656E-4</v>
      </c>
      <c r="HM122">
        <v>9.1290819999999995E-2</v>
      </c>
      <c r="HN122">
        <v>0.93523199999999995</v>
      </c>
      <c r="HO122">
        <v>19.77411</v>
      </c>
      <c r="HP122" s="1">
        <v>3.0694830000000002E-4</v>
      </c>
      <c r="HQ122">
        <v>8.6281189999999994E-2</v>
      </c>
      <c r="HR122">
        <v>0.93526949999999998</v>
      </c>
      <c r="HS122">
        <v>20.228840000000002</v>
      </c>
      <c r="HT122" s="1">
        <v>2.910489E-4</v>
      </c>
      <c r="HU122">
        <v>8.1685830000000001E-2</v>
      </c>
      <c r="HV122">
        <v>0.93527519999999997</v>
      </c>
      <c r="HW122">
        <v>21.176220000000001</v>
      </c>
      <c r="HX122" s="1">
        <v>2.7630930000000002E-4</v>
      </c>
      <c r="HY122">
        <v>7.7450690000000003E-2</v>
      </c>
      <c r="HZ122">
        <v>0.93527439999999995</v>
      </c>
      <c r="IA122">
        <v>22.086819999999999</v>
      </c>
      <c r="IB122" s="1">
        <v>2.6259390000000002E-4</v>
      </c>
      <c r="IC122">
        <v>7.3534279999999994E-2</v>
      </c>
      <c r="ID122">
        <v>0.93527640000000001</v>
      </c>
      <c r="IE122">
        <v>22.823229999999999</v>
      </c>
      <c r="IF122" s="1">
        <v>2.4981740000000002E-4</v>
      </c>
      <c r="IG122">
        <v>6.9899810000000007E-2</v>
      </c>
      <c r="IH122">
        <v>0.93527420000000006</v>
      </c>
      <c r="II122">
        <v>22.584499999999998</v>
      </c>
      <c r="IJ122" s="1">
        <v>2.378898E-4</v>
      </c>
      <c r="IK122">
        <v>6.6523029999999997E-2</v>
      </c>
      <c r="IL122">
        <v>0.93527280000000002</v>
      </c>
      <c r="IM122">
        <v>21.72683</v>
      </c>
      <c r="IN122" s="1">
        <v>2.2665989999999999E-4</v>
      </c>
      <c r="IO122">
        <v>6.3354450000000007E-2</v>
      </c>
      <c r="IP122">
        <v>0.93526659999999995</v>
      </c>
      <c r="IQ122">
        <v>20.751090000000001</v>
      </c>
      <c r="IR122" s="1">
        <v>2.160273E-4</v>
      </c>
      <c r="IS122">
        <v>6.0367690000000002E-2</v>
      </c>
      <c r="IT122">
        <v>0.93527260000000001</v>
      </c>
      <c r="IU122">
        <v>19.94631</v>
      </c>
      <c r="IV122" s="1">
        <v>2.0601579999999999E-4</v>
      </c>
      <c r="IW122">
        <v>5.7554309999999997E-2</v>
      </c>
      <c r="IX122">
        <v>0.93526509999999996</v>
      </c>
      <c r="IY122">
        <v>20.04382</v>
      </c>
      <c r="IZ122" s="1">
        <v>1.966312E-4</v>
      </c>
      <c r="JA122">
        <v>5.491944E-2</v>
      </c>
      <c r="JB122">
        <v>0.93528040000000001</v>
      </c>
      <c r="JC122">
        <v>20.211919999999999</v>
      </c>
      <c r="JD122" s="1">
        <v>1.8784180000000001E-4</v>
      </c>
      <c r="JE122">
        <v>5.2458200000000003E-2</v>
      </c>
      <c r="JF122">
        <v>0.9352646</v>
      </c>
      <c r="JG122">
        <v>20.690149999999999</v>
      </c>
      <c r="JH122" s="1">
        <v>1.795562E-4</v>
      </c>
      <c r="JI122">
        <v>5.0138349999999998E-2</v>
      </c>
      <c r="JJ122">
        <v>0.93526069999999994</v>
      </c>
      <c r="JK122">
        <v>20.858260000000001</v>
      </c>
      <c r="JL122" s="1">
        <v>1.7171189999999999E-4</v>
      </c>
      <c r="JM122">
        <v>4.7945189999999999E-2</v>
      </c>
      <c r="JN122">
        <v>0.93527490000000002</v>
      </c>
      <c r="JO122">
        <v>20.750489999999999</v>
      </c>
      <c r="JP122" s="1">
        <v>1.6430000000000001E-4</v>
      </c>
      <c r="JQ122">
        <v>4.5875770000000003E-2</v>
      </c>
      <c r="JR122">
        <v>0.93526529999999997</v>
      </c>
      <c r="JS122">
        <v>20.5717</v>
      </c>
      <c r="JT122" s="1">
        <v>1.5731560000000001E-4</v>
      </c>
      <c r="JU122">
        <v>4.3923669999999998E-2</v>
      </c>
      <c r="JV122">
        <v>0.93527519999999997</v>
      </c>
      <c r="JW122">
        <v>20.275780000000001</v>
      </c>
      <c r="JX122" s="1">
        <v>1.507333E-4</v>
      </c>
      <c r="JY122">
        <v>4.2082979999999999E-2</v>
      </c>
      <c r="JZ122">
        <v>0.93526849999999995</v>
      </c>
      <c r="KA122">
        <v>19.89425</v>
      </c>
      <c r="KB122" s="1">
        <v>1.4450920000000001E-4</v>
      </c>
      <c r="KC122">
        <v>4.0339630000000001E-2</v>
      </c>
      <c r="KD122">
        <v>0.93527450000000001</v>
      </c>
      <c r="KE122">
        <v>20.262170000000001</v>
      </c>
      <c r="KF122" s="1">
        <v>1.3858800000000001E-4</v>
      </c>
      <c r="KG122">
        <v>3.8685459999999998E-2</v>
      </c>
      <c r="KH122">
        <v>0.93526699999999996</v>
      </c>
      <c r="KI122">
        <v>20.3508</v>
      </c>
      <c r="KJ122" s="1">
        <v>1.3294279999999999E-4</v>
      </c>
      <c r="KK122">
        <v>3.7110280000000002E-2</v>
      </c>
      <c r="KL122">
        <v>0.935253</v>
      </c>
      <c r="KM122">
        <v>20.59732</v>
      </c>
      <c r="KN122" s="1">
        <v>1.275944E-4</v>
      </c>
      <c r="KO122">
        <v>3.5617410000000002E-2</v>
      </c>
      <c r="KP122">
        <v>0.93523780000000001</v>
      </c>
      <c r="KQ122">
        <v>20.918530000000001</v>
      </c>
      <c r="KR122" s="1">
        <v>1.2254160000000001E-4</v>
      </c>
      <c r="KS122">
        <v>3.4206550000000002E-2</v>
      </c>
      <c r="KT122">
        <v>0.93523440000000002</v>
      </c>
      <c r="KU122">
        <v>20.774850000000001</v>
      </c>
      <c r="KV122" s="1">
        <v>1.177368E-4</v>
      </c>
      <c r="KW122">
        <v>3.2866289999999999E-2</v>
      </c>
      <c r="KX122">
        <v>0.93515870000000001</v>
      </c>
      <c r="KY122">
        <v>20.33024</v>
      </c>
      <c r="KZ122" s="1">
        <v>1.131708E-4</v>
      </c>
      <c r="LA122">
        <v>3.1593999999999997E-2</v>
      </c>
      <c r="LB122">
        <v>0.93510789999999999</v>
      </c>
      <c r="LC122">
        <v>19.90784</v>
      </c>
      <c r="LD122" s="1">
        <v>1.0880859999999999E-4</v>
      </c>
      <c r="LE122">
        <v>3.038018E-2</v>
      </c>
      <c r="LF122">
        <v>0.9350058</v>
      </c>
      <c r="LG122">
        <v>19.642209999999999</v>
      </c>
      <c r="LH122" s="1">
        <v>1.046469E-4</v>
      </c>
      <c r="LI122">
        <v>2.9222769999999999E-2</v>
      </c>
      <c r="LJ122">
        <v>0.93492790000000003</v>
      </c>
      <c r="LK122">
        <v>20.43242</v>
      </c>
      <c r="LL122" s="1">
        <v>1.00725E-4</v>
      </c>
      <c r="LM122">
        <v>2.8133720000000001E-2</v>
      </c>
      <c r="LN122">
        <v>0.93478320000000004</v>
      </c>
      <c r="LO122">
        <v>21.235810000000001</v>
      </c>
      <c r="LP122" s="1">
        <v>9.7304600000000003E-5</v>
      </c>
      <c r="LQ122">
        <v>2.7177449999999999E-2</v>
      </c>
      <c r="LR122">
        <v>0.93467080000000002</v>
      </c>
      <c r="LS122">
        <v>22.034610000000001</v>
      </c>
      <c r="LT122" s="1">
        <v>9.478953E-5</v>
      </c>
      <c r="LU122">
        <v>2.6468579999999998E-2</v>
      </c>
      <c r="LV122">
        <v>0.93458209999999997</v>
      </c>
      <c r="LW122">
        <v>22.911909999999999</v>
      </c>
      <c r="LX122" s="1">
        <v>9.3224050000000004E-5</v>
      </c>
      <c r="LY122">
        <v>2.60296E-2</v>
      </c>
      <c r="LZ122">
        <v>0.93444090000000002</v>
      </c>
      <c r="MA122">
        <v>22.87604</v>
      </c>
      <c r="MB122" s="1">
        <v>9.2013570000000001E-5</v>
      </c>
      <c r="MC122">
        <v>2.5701870000000002E-2</v>
      </c>
      <c r="MD122">
        <v>0.93435279999999998</v>
      </c>
      <c r="ME122">
        <v>22.060300000000002</v>
      </c>
      <c r="MF122" s="1">
        <v>9.0518240000000006E-5</v>
      </c>
      <c r="MG122">
        <v>2.5298950000000001E-2</v>
      </c>
      <c r="MH122">
        <v>0.93429079999999998</v>
      </c>
      <c r="MI122">
        <v>21.16208</v>
      </c>
      <c r="MJ122" s="1">
        <v>8.8473039999999994E-5</v>
      </c>
      <c r="MK122">
        <v>2.474376E-2</v>
      </c>
      <c r="ML122">
        <v>0.93426149999999997</v>
      </c>
      <c r="MM122">
        <v>20.65213</v>
      </c>
      <c r="MN122" s="1">
        <v>8.597264E-5</v>
      </c>
      <c r="MO122">
        <v>2.4057970000000001E-2</v>
      </c>
      <c r="MP122">
        <v>0.9342241</v>
      </c>
      <c r="MQ122">
        <v>21.230049999999999</v>
      </c>
      <c r="MR122" s="1">
        <v>8.3175400000000003E-5</v>
      </c>
      <c r="MS122">
        <v>2.3284889999999999E-2</v>
      </c>
      <c r="MT122">
        <v>0.93422039999999995</v>
      </c>
      <c r="MU122">
        <v>22.279209999999999</v>
      </c>
      <c r="MV122" s="1">
        <v>8.006732E-5</v>
      </c>
      <c r="MW122">
        <v>2.242243E-2</v>
      </c>
      <c r="MX122">
        <v>0.93423520000000004</v>
      </c>
      <c r="MY122">
        <v>23.324459999999998</v>
      </c>
      <c r="MZ122" s="1">
        <v>7.6411369999999996E-5</v>
      </c>
      <c r="NA122">
        <v>2.1412339999999998E-2</v>
      </c>
      <c r="NB122">
        <v>0.93419379999999996</v>
      </c>
      <c r="NC122">
        <v>24.144120000000001</v>
      </c>
      <c r="ND122" s="1">
        <v>7.2214779999999997E-5</v>
      </c>
      <c r="NE122">
        <v>2.0247009999999999E-2</v>
      </c>
      <c r="NF122">
        <v>0.93413349999999995</v>
      </c>
      <c r="NG122">
        <v>23.951429999999998</v>
      </c>
      <c r="NH122" s="1">
        <v>6.7933679999999995E-5</v>
      </c>
      <c r="NI122">
        <v>1.904935E-2</v>
      </c>
      <c r="NJ122">
        <v>0.93405930000000004</v>
      </c>
      <c r="NK122">
        <v>23.30142</v>
      </c>
      <c r="NL122" s="1">
        <v>6.4088479999999993E-5</v>
      </c>
      <c r="NM122">
        <v>1.7966800000000002E-2</v>
      </c>
      <c r="NN122">
        <v>0.93390589999999996</v>
      </c>
      <c r="NO122">
        <v>22.69078</v>
      </c>
      <c r="NP122" s="1">
        <v>6.0859619999999997E-5</v>
      </c>
      <c r="NQ122">
        <v>1.7058319999999998E-2</v>
      </c>
      <c r="NR122">
        <v>0.93372679999999997</v>
      </c>
      <c r="NS122">
        <v>22.088529999999999</v>
      </c>
      <c r="NT122" s="1">
        <v>5.815391E-5</v>
      </c>
      <c r="NU122">
        <v>1.6300499999999999E-2</v>
      </c>
      <c r="NV122">
        <v>0.93348439999999999</v>
      </c>
      <c r="NW122">
        <v>21.878139999999998</v>
      </c>
      <c r="NX122" s="1">
        <v>5.5869009999999997E-5</v>
      </c>
      <c r="NY122">
        <v>1.5661749999999999E-2</v>
      </c>
      <c r="NZ122">
        <v>0.93326960000000003</v>
      </c>
      <c r="OA122">
        <v>22.22343</v>
      </c>
      <c r="OB122" s="1">
        <v>5.4149579999999999E-5</v>
      </c>
      <c r="OC122">
        <v>1.517804E-2</v>
      </c>
      <c r="OD122">
        <v>0.93296389999999996</v>
      </c>
      <c r="OE122">
        <v>22.37238</v>
      </c>
      <c r="OF122" s="1">
        <v>5.3399890000000003E-5</v>
      </c>
      <c r="OG122" s="1">
        <v>1.4959480000000001E-2</v>
      </c>
      <c r="OH122">
        <v>0.9327626</v>
      </c>
      <c r="OI122">
        <v>22.54214</v>
      </c>
      <c r="OJ122" s="1">
        <v>5.36611E-5</v>
      </c>
      <c r="OK122" s="1">
        <v>1.502816E-2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0.96218530000000002</v>
      </c>
      <c r="G123">
        <v>19.463419999999999</v>
      </c>
      <c r="H123">
        <v>0</v>
      </c>
      <c r="I123">
        <v>0</v>
      </c>
      <c r="J123">
        <v>0.96280319999999997</v>
      </c>
      <c r="K123">
        <v>19.582000000000001</v>
      </c>
      <c r="L123">
        <v>0</v>
      </c>
      <c r="M123">
        <v>0</v>
      </c>
      <c r="N123">
        <v>0.96288879999999999</v>
      </c>
      <c r="O123">
        <v>19.56108</v>
      </c>
      <c r="P123" s="1">
        <v>8.8596369999999992E-34</v>
      </c>
      <c r="Q123" s="1">
        <v>2.9057950000000002E-31</v>
      </c>
      <c r="R123">
        <v>0.96260129999999999</v>
      </c>
      <c r="S123">
        <v>18.85491</v>
      </c>
      <c r="T123" s="1">
        <v>1.8476549999999998E-21</v>
      </c>
      <c r="U123" s="1">
        <v>6.0491320000000002E-19</v>
      </c>
      <c r="V123">
        <v>0.96218789999999998</v>
      </c>
      <c r="W123">
        <v>18.14359</v>
      </c>
      <c r="X123" s="1">
        <v>2.215491E-10</v>
      </c>
      <c r="Y123" s="1">
        <v>7.2572879999999999E-8</v>
      </c>
      <c r="Z123">
        <v>0.9618198</v>
      </c>
      <c r="AA123">
        <v>17.68327</v>
      </c>
      <c r="AB123" s="1">
        <v>5.4106830000000003E-3</v>
      </c>
      <c r="AC123" s="1">
        <v>1.2824580000000001</v>
      </c>
      <c r="AD123">
        <v>0.96151410000000004</v>
      </c>
      <c r="AE123">
        <v>17.425419999999999</v>
      </c>
      <c r="AF123" s="1">
        <v>1.9124030000000001</v>
      </c>
      <c r="AG123">
        <v>515.60389999999995</v>
      </c>
      <c r="AH123">
        <v>0.96117450000000004</v>
      </c>
      <c r="AI123">
        <v>17.46621</v>
      </c>
      <c r="AJ123">
        <v>35.450580000000002</v>
      </c>
      <c r="AK123">
        <v>10486.23</v>
      </c>
      <c r="AL123">
        <v>0.96073850000000005</v>
      </c>
      <c r="AM123">
        <v>18.051079999999999</v>
      </c>
      <c r="AN123">
        <v>110.5523</v>
      </c>
      <c r="AO123">
        <v>35148.67</v>
      </c>
      <c r="AP123">
        <v>0.96026730000000005</v>
      </c>
      <c r="AQ123">
        <v>18.239139999999999</v>
      </c>
      <c r="AR123">
        <v>102.14830000000001</v>
      </c>
      <c r="AS123">
        <v>34392.5</v>
      </c>
      <c r="AT123">
        <v>0.95956980000000003</v>
      </c>
      <c r="AU123">
        <v>18.247440000000001</v>
      </c>
      <c r="AV123">
        <v>39.6952</v>
      </c>
      <c r="AW123">
        <v>13988.16</v>
      </c>
      <c r="AX123">
        <v>0.95865370000000005</v>
      </c>
      <c r="AY123">
        <v>17.898900000000001</v>
      </c>
      <c r="AZ123">
        <v>8.3232180000000007</v>
      </c>
      <c r="BA123">
        <v>3036.377</v>
      </c>
      <c r="BB123">
        <v>0.95740999999999998</v>
      </c>
      <c r="BC123">
        <v>17.442640000000001</v>
      </c>
      <c r="BD123">
        <v>1.1776230000000001</v>
      </c>
      <c r="BE123">
        <v>438.84440000000001</v>
      </c>
      <c r="BF123">
        <v>0.95599279999999998</v>
      </c>
      <c r="BG123">
        <v>17.14226</v>
      </c>
      <c r="BH123">
        <v>0.17624239999999999</v>
      </c>
      <c r="BI123">
        <v>64.095339999999993</v>
      </c>
      <c r="BJ123">
        <v>0.95440729999999996</v>
      </c>
      <c r="BK123">
        <v>17.24503</v>
      </c>
      <c r="BL123">
        <v>7.0873430000000001E-2</v>
      </c>
      <c r="BM123">
        <v>23.991579999999999</v>
      </c>
      <c r="BN123">
        <v>0.95266220000000001</v>
      </c>
      <c r="BO123">
        <v>17.85107</v>
      </c>
      <c r="BP123">
        <v>6.4429959999999994E-2</v>
      </c>
      <c r="BQ123">
        <v>21.332599999999999</v>
      </c>
      <c r="BR123">
        <v>0.95075670000000001</v>
      </c>
      <c r="BS123">
        <v>18.63899</v>
      </c>
      <c r="BT123">
        <v>6.9059860000000001E-2</v>
      </c>
      <c r="BU123">
        <v>22.916139999999999</v>
      </c>
      <c r="BV123">
        <v>0.94790669999999999</v>
      </c>
      <c r="BW123">
        <v>19.367830000000001</v>
      </c>
      <c r="BX123" s="1">
        <v>7.1358759999999993E-2</v>
      </c>
      <c r="BY123">
        <v>23.898790000000002</v>
      </c>
      <c r="BZ123">
        <v>0.94514330000000002</v>
      </c>
      <c r="CA123">
        <v>19.72099</v>
      </c>
      <c r="CB123" s="1">
        <v>6.8937849999999995E-2</v>
      </c>
      <c r="CC123">
        <v>23.300799999999999</v>
      </c>
      <c r="CD123">
        <v>0.939998</v>
      </c>
      <c r="CE123">
        <v>19.291170000000001</v>
      </c>
      <c r="CF123" s="1">
        <v>6.3553709999999999E-2</v>
      </c>
      <c r="CG123">
        <v>21.675129999999999</v>
      </c>
      <c r="CH123">
        <v>0.93034609999999995</v>
      </c>
      <c r="CI123">
        <v>18.672889999999999</v>
      </c>
      <c r="CJ123" s="1">
        <v>5.7126219999999998E-2</v>
      </c>
      <c r="CK123">
        <v>19.68469</v>
      </c>
      <c r="CL123">
        <v>0.92054559999999996</v>
      </c>
      <c r="CM123">
        <v>18.144159999999999</v>
      </c>
      <c r="CN123" s="1">
        <v>5.0758860000000003E-2</v>
      </c>
      <c r="CO123">
        <v>17.66319</v>
      </c>
      <c r="CP123">
        <v>0.91077810000000003</v>
      </c>
      <c r="CQ123">
        <v>17.850570000000001</v>
      </c>
      <c r="CR123" s="1">
        <v>4.4844309999999998E-2</v>
      </c>
      <c r="CS123">
        <v>15.7536</v>
      </c>
      <c r="CT123">
        <v>0.90087799999999996</v>
      </c>
      <c r="CU123">
        <v>18.321580000000001</v>
      </c>
      <c r="CV123" s="1">
        <v>3.9505119999999998E-2</v>
      </c>
      <c r="CW123">
        <v>14.00759</v>
      </c>
      <c r="CX123">
        <v>0.89067450000000004</v>
      </c>
      <c r="CY123">
        <v>19.149889999999999</v>
      </c>
      <c r="CZ123" s="1">
        <v>3.4803269999999997E-2</v>
      </c>
      <c r="DA123">
        <v>12.459379999999999</v>
      </c>
      <c r="DB123">
        <v>0.88003520000000002</v>
      </c>
      <c r="DC123">
        <v>19.72193</v>
      </c>
      <c r="DD123">
        <v>3.072192E-2</v>
      </c>
      <c r="DE123">
        <v>11.1069</v>
      </c>
      <c r="DF123">
        <v>0.86903109999999995</v>
      </c>
      <c r="DG123">
        <v>20.025880000000001</v>
      </c>
      <c r="DH123" s="1">
        <v>2.7152800000000001E-2</v>
      </c>
      <c r="DI123">
        <v>9.9189699999999998</v>
      </c>
      <c r="DJ123">
        <v>0.85858159999999994</v>
      </c>
      <c r="DK123">
        <v>19.614909999999998</v>
      </c>
      <c r="DL123">
        <v>2.3969250000000001E-2</v>
      </c>
      <c r="DM123">
        <v>8.8459579999999995</v>
      </c>
      <c r="DN123">
        <v>0.84897610000000001</v>
      </c>
      <c r="DO123">
        <v>18.96453</v>
      </c>
      <c r="DP123">
        <v>2.1053970000000002E-2</v>
      </c>
      <c r="DQ123">
        <v>7.8431430000000004</v>
      </c>
      <c r="DR123">
        <v>0.83867259999999999</v>
      </c>
      <c r="DS123">
        <v>18.24051</v>
      </c>
      <c r="DT123" s="1">
        <v>1.8444220000000001E-2</v>
      </c>
      <c r="DU123">
        <v>6.936401</v>
      </c>
      <c r="DV123">
        <v>0.82794190000000001</v>
      </c>
      <c r="DW123">
        <v>17.65718</v>
      </c>
      <c r="DX123" s="1">
        <v>1.614821E-2</v>
      </c>
      <c r="DY123">
        <v>6.1315689999999998</v>
      </c>
      <c r="DZ123">
        <v>0.81641439999999998</v>
      </c>
      <c r="EA123">
        <v>17.84713</v>
      </c>
      <c r="EB123" s="1">
        <v>1.4119369999999999E-2</v>
      </c>
      <c r="EC123">
        <v>5.4193389999999999</v>
      </c>
      <c r="ED123">
        <v>0.80497350000000001</v>
      </c>
      <c r="EE123">
        <v>18.48517</v>
      </c>
      <c r="EF123" s="1">
        <v>1.2327919999999999E-2</v>
      </c>
      <c r="EG123">
        <v>4.78207</v>
      </c>
      <c r="EH123">
        <v>0.79341600000000001</v>
      </c>
      <c r="EI123">
        <v>19.31034</v>
      </c>
      <c r="EJ123" s="1">
        <v>1.0745289999999999E-2</v>
      </c>
      <c r="EK123">
        <v>4.2122450000000002</v>
      </c>
      <c r="EL123">
        <v>0.78169979999999994</v>
      </c>
      <c r="EM123">
        <v>20.045850000000002</v>
      </c>
      <c r="EN123" s="1">
        <v>9.3719549999999995E-3</v>
      </c>
      <c r="EO123">
        <v>3.7136589999999998</v>
      </c>
      <c r="EP123">
        <v>0.77021620000000002</v>
      </c>
      <c r="EQ123">
        <v>20.075690000000002</v>
      </c>
      <c r="ER123" s="1">
        <v>8.1802809999999993E-3</v>
      </c>
      <c r="ES123">
        <v>3.2767870000000001</v>
      </c>
      <c r="ET123">
        <v>0.76009329999999997</v>
      </c>
      <c r="EU123">
        <v>19.552150000000001</v>
      </c>
      <c r="EV123" s="1">
        <v>7.1525750000000004E-3</v>
      </c>
      <c r="EW123">
        <v>2.8921619999999999</v>
      </c>
      <c r="EX123">
        <v>0.7515212</v>
      </c>
      <c r="EY123">
        <v>18.921479999999999</v>
      </c>
      <c r="EZ123" s="1">
        <v>6.2504409999999998E-3</v>
      </c>
      <c r="FA123">
        <v>2.547685</v>
      </c>
      <c r="FB123">
        <v>0.7448688</v>
      </c>
      <c r="FC123">
        <v>18.568090000000002</v>
      </c>
      <c r="FD123" s="1">
        <v>5.4536869999999996E-3</v>
      </c>
      <c r="FE123">
        <v>2.2355839999999998</v>
      </c>
      <c r="FF123">
        <v>0.73965519999999996</v>
      </c>
      <c r="FG123">
        <v>19.425519999999999</v>
      </c>
      <c r="FH123" s="1">
        <v>4.7357609999999998E-3</v>
      </c>
      <c r="FI123">
        <v>1.949295</v>
      </c>
      <c r="FJ123">
        <v>0.73570840000000004</v>
      </c>
      <c r="FK123">
        <v>20.3766</v>
      </c>
      <c r="FL123" s="1">
        <v>4.0550040000000001E-3</v>
      </c>
      <c r="FM123">
        <v>1.675025</v>
      </c>
      <c r="FN123">
        <v>0.73295250000000001</v>
      </c>
      <c r="FO123">
        <v>21.142050000000001</v>
      </c>
      <c r="FP123" s="1">
        <v>3.3430069999999998E-3</v>
      </c>
      <c r="FQ123">
        <v>1.3868</v>
      </c>
      <c r="FR123">
        <v>0.73111250000000005</v>
      </c>
      <c r="FS123">
        <v>21.419709999999998</v>
      </c>
      <c r="FT123" s="1">
        <v>2.5889189999999999E-3</v>
      </c>
      <c r="FU123">
        <v>1.078687</v>
      </c>
      <c r="FV123">
        <v>0.72994890000000001</v>
      </c>
      <c r="FW123">
        <v>21.066559999999999</v>
      </c>
      <c r="FX123" s="1">
        <v>1.8779510000000001E-3</v>
      </c>
      <c r="FY123">
        <v>0.7846708</v>
      </c>
      <c r="FZ123">
        <v>0.72920850000000004</v>
      </c>
      <c r="GA123">
        <v>20.38213</v>
      </c>
      <c r="GB123" s="1">
        <v>1.31313E-3</v>
      </c>
      <c r="GC123">
        <v>0.54820120000000006</v>
      </c>
      <c r="GD123">
        <v>0.72876479999999999</v>
      </c>
      <c r="GE123">
        <v>19.825589999999998</v>
      </c>
      <c r="GF123" s="1">
        <v>9.2908909999999995E-4</v>
      </c>
      <c r="GG123">
        <v>0.38582470000000002</v>
      </c>
      <c r="GH123">
        <v>0.72850970000000004</v>
      </c>
      <c r="GI123">
        <v>19.599299999999999</v>
      </c>
      <c r="GJ123" s="1">
        <v>6.949565E-4</v>
      </c>
      <c r="GK123">
        <v>0.28615400000000002</v>
      </c>
      <c r="GL123">
        <v>0.7283558</v>
      </c>
      <c r="GM123">
        <v>20.334959999999999</v>
      </c>
      <c r="GN123" s="1">
        <v>5.5898370000000001E-4</v>
      </c>
      <c r="GO123">
        <v>0.2281</v>
      </c>
      <c r="GP123">
        <v>0.72826369999999996</v>
      </c>
      <c r="GQ123">
        <v>21.140059999999998</v>
      </c>
      <c r="GR123" s="1">
        <v>4.7900230000000001E-4</v>
      </c>
      <c r="GS123">
        <v>0.19395689999999999</v>
      </c>
      <c r="GT123">
        <v>0.72820320000000005</v>
      </c>
      <c r="GU123">
        <v>21.891649999999998</v>
      </c>
      <c r="GV123" s="1">
        <v>4.2882659999999998E-4</v>
      </c>
      <c r="GW123">
        <v>0.17255809999999999</v>
      </c>
      <c r="GX123">
        <v>0.72816899999999996</v>
      </c>
      <c r="GY123">
        <v>22.552579999999999</v>
      </c>
      <c r="GZ123" s="1">
        <v>3.9406439999999999E-4</v>
      </c>
      <c r="HA123">
        <v>0.15780820000000001</v>
      </c>
      <c r="HB123">
        <v>0.72815240000000003</v>
      </c>
      <c r="HC123">
        <v>22.3338</v>
      </c>
      <c r="HD123" s="1">
        <v>3.6744719999999998E-4</v>
      </c>
      <c r="HE123">
        <v>0.14661550000000001</v>
      </c>
      <c r="HF123">
        <v>0.72814599999999996</v>
      </c>
      <c r="HG123">
        <v>21.41339</v>
      </c>
      <c r="HH123" s="1">
        <v>3.4548519999999999E-4</v>
      </c>
      <c r="HI123">
        <v>0.13744410000000001</v>
      </c>
      <c r="HJ123">
        <v>0.72812149999999998</v>
      </c>
      <c r="HK123">
        <v>20.520330000000001</v>
      </c>
      <c r="HL123" s="1">
        <v>3.262777E-4</v>
      </c>
      <c r="HM123">
        <v>0.12948879999999999</v>
      </c>
      <c r="HN123">
        <v>0.72812809999999994</v>
      </c>
      <c r="HO123">
        <v>19.86899</v>
      </c>
      <c r="HP123" s="1">
        <v>3.0887260000000001E-4</v>
      </c>
      <c r="HQ123">
        <v>0.1223467</v>
      </c>
      <c r="HR123">
        <v>0.72814420000000002</v>
      </c>
      <c r="HS123">
        <v>20.27636</v>
      </c>
      <c r="HT123" s="1">
        <v>2.9282679999999999E-4</v>
      </c>
      <c r="HU123">
        <v>0.11581</v>
      </c>
      <c r="HV123">
        <v>0.72815110000000005</v>
      </c>
      <c r="HW123">
        <v>21.193269999999998</v>
      </c>
      <c r="HX123" s="1">
        <v>2.779549E-4</v>
      </c>
      <c r="HY123">
        <v>0.1097865</v>
      </c>
      <c r="HZ123">
        <v>0.7281261</v>
      </c>
      <c r="IA123">
        <v>22.0944</v>
      </c>
      <c r="IB123" s="1">
        <v>2.6411590000000002E-4</v>
      </c>
      <c r="IC123">
        <v>0.1042159</v>
      </c>
      <c r="ID123">
        <v>0.72815160000000001</v>
      </c>
      <c r="IE123">
        <v>22.851489999999998</v>
      </c>
      <c r="IF123" s="1">
        <v>2.5123419999999999E-4</v>
      </c>
      <c r="IG123">
        <v>9.9050319999999997E-2</v>
      </c>
      <c r="IH123">
        <v>0.72812589999999999</v>
      </c>
      <c r="II123">
        <v>22.67024</v>
      </c>
      <c r="IJ123" s="1">
        <v>2.3920939999999999E-4</v>
      </c>
      <c r="IK123">
        <v>9.4251890000000005E-2</v>
      </c>
      <c r="IL123">
        <v>0.72815030000000003</v>
      </c>
      <c r="IM123">
        <v>21.83915</v>
      </c>
      <c r="IN123" s="1">
        <v>2.2790310000000001E-4</v>
      </c>
      <c r="IO123">
        <v>8.9755740000000001E-2</v>
      </c>
      <c r="IP123">
        <v>0.72814659999999998</v>
      </c>
      <c r="IQ123">
        <v>20.870229999999999</v>
      </c>
      <c r="IR123" s="1">
        <v>2.1720140000000001E-4</v>
      </c>
      <c r="IS123">
        <v>8.5519399999999995E-2</v>
      </c>
      <c r="IT123">
        <v>0.72812580000000005</v>
      </c>
      <c r="IU123">
        <v>20.046530000000001</v>
      </c>
      <c r="IV123" s="1">
        <v>2.071191E-4</v>
      </c>
      <c r="IW123">
        <v>8.1526310000000005E-2</v>
      </c>
      <c r="IX123">
        <v>0.72814590000000001</v>
      </c>
      <c r="IY123">
        <v>20.101520000000001</v>
      </c>
      <c r="IZ123" s="1">
        <v>1.9766210000000001E-4</v>
      </c>
      <c r="JA123">
        <v>7.7783980000000003E-2</v>
      </c>
      <c r="JB123">
        <v>0.72812949999999999</v>
      </c>
      <c r="JC123">
        <v>20.24654</v>
      </c>
      <c r="JD123" s="1">
        <v>1.888076E-4</v>
      </c>
      <c r="JE123">
        <v>7.4289679999999997E-2</v>
      </c>
      <c r="JF123">
        <v>0.7281455</v>
      </c>
      <c r="JG123">
        <v>20.707599999999999</v>
      </c>
      <c r="JH123" s="1">
        <v>1.804699E-4</v>
      </c>
      <c r="JI123">
        <v>7.0999469999999995E-2</v>
      </c>
      <c r="JJ123">
        <v>0.72814420000000002</v>
      </c>
      <c r="JK123">
        <v>20.891559999999998</v>
      </c>
      <c r="JL123" s="1">
        <v>1.7257500000000001E-4</v>
      </c>
      <c r="JM123">
        <v>6.7888980000000002E-2</v>
      </c>
      <c r="JN123">
        <v>0.7281263</v>
      </c>
      <c r="JO123">
        <v>20.816030000000001</v>
      </c>
      <c r="JP123" s="1">
        <v>1.651135E-4</v>
      </c>
      <c r="JQ123">
        <v>6.4953319999999995E-2</v>
      </c>
      <c r="JR123">
        <v>0.72814599999999996</v>
      </c>
      <c r="JS123">
        <v>20.660229999999999</v>
      </c>
      <c r="JT123" s="1">
        <v>1.580827E-4</v>
      </c>
      <c r="JU123">
        <v>6.2183750000000003E-2</v>
      </c>
      <c r="JV123">
        <v>0.72812639999999995</v>
      </c>
      <c r="JW123">
        <v>20.37567</v>
      </c>
      <c r="JX123" s="1">
        <v>1.5145840000000001E-4</v>
      </c>
      <c r="JY123">
        <v>5.9573319999999999E-2</v>
      </c>
      <c r="JZ123">
        <v>0.72814420000000002</v>
      </c>
      <c r="KA123">
        <v>19.98864</v>
      </c>
      <c r="KB123" s="1">
        <v>1.451964E-4</v>
      </c>
      <c r="KC123">
        <v>5.710192E-2</v>
      </c>
      <c r="KD123">
        <v>0.72815070000000004</v>
      </c>
      <c r="KE123">
        <v>20.34498</v>
      </c>
      <c r="KF123" s="1">
        <v>1.392408E-4</v>
      </c>
      <c r="KG123">
        <v>5.4757420000000001E-2</v>
      </c>
      <c r="KH123">
        <v>0.72814719999999999</v>
      </c>
      <c r="KI123">
        <v>20.426410000000001</v>
      </c>
      <c r="KJ123" s="1">
        <v>1.3356429999999999E-4</v>
      </c>
      <c r="KK123">
        <v>5.2525599999999999E-2</v>
      </c>
      <c r="KL123">
        <v>0.72813170000000005</v>
      </c>
      <c r="KM123">
        <v>20.638179999999998</v>
      </c>
      <c r="KN123" s="1">
        <v>1.2818040000000001E-4</v>
      </c>
      <c r="KO123">
        <v>5.0408019999999998E-2</v>
      </c>
      <c r="KP123">
        <v>0.72811539999999997</v>
      </c>
      <c r="KQ123">
        <v>20.94697</v>
      </c>
      <c r="KR123" s="1">
        <v>1.2309650000000001E-4</v>
      </c>
      <c r="KS123">
        <v>4.840763E-2</v>
      </c>
      <c r="KT123">
        <v>0.72807739999999999</v>
      </c>
      <c r="KU123">
        <v>20.83146</v>
      </c>
      <c r="KV123" s="1">
        <v>1.182651E-4</v>
      </c>
      <c r="KW123">
        <v>4.6509149999999999E-2</v>
      </c>
      <c r="KX123">
        <v>0.72796910000000004</v>
      </c>
      <c r="KY123">
        <v>20.3813</v>
      </c>
      <c r="KZ123" s="1">
        <v>1.136727E-4</v>
      </c>
      <c r="LA123">
        <v>4.4706250000000003E-2</v>
      </c>
      <c r="LB123">
        <v>0.7278386</v>
      </c>
      <c r="LC123">
        <v>19.967110000000002</v>
      </c>
      <c r="LD123" s="1">
        <v>1.092878E-4</v>
      </c>
      <c r="LE123">
        <v>4.2988730000000003E-2</v>
      </c>
      <c r="LF123">
        <v>0.72760190000000002</v>
      </c>
      <c r="LG123">
        <v>19.691030000000001</v>
      </c>
      <c r="LH123" s="1">
        <v>1.051019E-4</v>
      </c>
      <c r="LI123">
        <v>4.1351550000000001E-2</v>
      </c>
      <c r="LJ123">
        <v>0.72731829999999997</v>
      </c>
      <c r="LK123">
        <v>20.460039999999999</v>
      </c>
      <c r="LL123" s="1">
        <v>1.011464E-4</v>
      </c>
      <c r="LM123">
        <v>3.9808009999999998E-2</v>
      </c>
      <c r="LN123">
        <v>0.72694579999999998</v>
      </c>
      <c r="LO123">
        <v>21.261230000000001</v>
      </c>
      <c r="LP123" s="1">
        <v>9.7651079999999996E-5</v>
      </c>
      <c r="LQ123">
        <v>3.8432620000000001E-2</v>
      </c>
      <c r="LR123">
        <v>0.72656140000000002</v>
      </c>
      <c r="LS123">
        <v>22.056840000000001</v>
      </c>
      <c r="LT123" s="1">
        <v>9.5020730000000005E-5</v>
      </c>
      <c r="LU123">
        <v>3.7387570000000002E-2</v>
      </c>
      <c r="LV123">
        <v>0.72614409999999996</v>
      </c>
      <c r="LW123">
        <v>22.96762</v>
      </c>
      <c r="LX123" s="1">
        <v>9.3367060000000007E-5</v>
      </c>
      <c r="LY123">
        <v>3.673249E-2</v>
      </c>
      <c r="LZ123">
        <v>0.7257323</v>
      </c>
      <c r="MA123">
        <v>22.988769999999999</v>
      </c>
      <c r="MB123" s="1">
        <v>9.214898E-5</v>
      </c>
      <c r="MC123">
        <v>3.6269919999999997E-2</v>
      </c>
      <c r="MD123">
        <v>0.72534810000000005</v>
      </c>
      <c r="ME123">
        <v>22.167539999999999</v>
      </c>
      <c r="MF123" s="1">
        <v>9.0707019999999999E-5</v>
      </c>
      <c r="MG123">
        <v>3.5730810000000002E-2</v>
      </c>
      <c r="MH123">
        <v>0.72504219999999997</v>
      </c>
      <c r="MI123">
        <v>21.27242</v>
      </c>
      <c r="MJ123" s="1">
        <v>8.8722860000000001E-5</v>
      </c>
      <c r="MK123">
        <v>3.498184E-2</v>
      </c>
      <c r="ML123">
        <v>0.72476680000000004</v>
      </c>
      <c r="MM123">
        <v>20.75356</v>
      </c>
      <c r="MN123" s="1">
        <v>8.6266689999999998E-5</v>
      </c>
      <c r="MO123">
        <v>3.4039899999999998E-2</v>
      </c>
      <c r="MP123">
        <v>0.72458330000000004</v>
      </c>
      <c r="MQ123">
        <v>21.281929999999999</v>
      </c>
      <c r="MR123" s="1">
        <v>8.3500850000000002E-5</v>
      </c>
      <c r="MS123">
        <v>3.2967669999999998E-2</v>
      </c>
      <c r="MT123">
        <v>0.72443369999999996</v>
      </c>
      <c r="MU123">
        <v>22.27374</v>
      </c>
      <c r="MV123" s="1">
        <v>8.0437459999999994E-5</v>
      </c>
      <c r="MW123">
        <v>3.1773460000000003E-2</v>
      </c>
      <c r="MX123">
        <v>0.72435320000000003</v>
      </c>
      <c r="MY123">
        <v>23.303750000000001</v>
      </c>
      <c r="MZ123" s="1">
        <v>7.6851679999999993E-5</v>
      </c>
      <c r="NA123">
        <v>3.0383480000000001E-2</v>
      </c>
      <c r="NB123">
        <v>0.72426299999999999</v>
      </c>
      <c r="NC123">
        <v>24.17259</v>
      </c>
      <c r="ND123" s="1">
        <v>7.2702819999999999E-5</v>
      </c>
      <c r="NE123">
        <v>2.8764560000000002E-2</v>
      </c>
      <c r="NF123">
        <v>0.7241398</v>
      </c>
      <c r="NG123">
        <v>24.03717</v>
      </c>
      <c r="NH123" s="1">
        <v>6.8404350000000002E-5</v>
      </c>
      <c r="NI123">
        <v>2.7071089999999999E-2</v>
      </c>
      <c r="NJ123">
        <v>0.72393549999999995</v>
      </c>
      <c r="NK123">
        <v>23.394570000000002</v>
      </c>
      <c r="NL123" s="1">
        <v>6.449386E-5</v>
      </c>
      <c r="NM123">
        <v>2.5517729999999999E-2</v>
      </c>
      <c r="NN123">
        <v>0.7236032</v>
      </c>
      <c r="NO123">
        <v>22.78163</v>
      </c>
      <c r="NP123" s="1">
        <v>6.1196380000000001E-5</v>
      </c>
      <c r="NQ123">
        <v>2.4207349999999999E-2</v>
      </c>
      <c r="NR123">
        <v>0.72312520000000002</v>
      </c>
      <c r="NS123">
        <v>22.183029999999999</v>
      </c>
      <c r="NT123" s="1">
        <v>5.8437229999999999E-5</v>
      </c>
      <c r="NU123">
        <v>2.3117039999999998E-2</v>
      </c>
      <c r="NV123">
        <v>0.7225239</v>
      </c>
      <c r="NW123">
        <v>21.955100000000002</v>
      </c>
      <c r="NX123" s="1">
        <v>5.6104309999999998E-5</v>
      </c>
      <c r="NY123">
        <v>2.2198349999999999E-2</v>
      </c>
      <c r="NZ123">
        <v>0.72179579999999999</v>
      </c>
      <c r="OA123">
        <v>22.295839999999998</v>
      </c>
      <c r="OB123" s="1">
        <v>5.430302E-5</v>
      </c>
      <c r="OC123">
        <v>2.148593E-2</v>
      </c>
      <c r="OD123">
        <v>0.72098209999999996</v>
      </c>
      <c r="OE123">
        <v>22.41423</v>
      </c>
      <c r="OF123" s="1">
        <v>5.3429030000000002E-5</v>
      </c>
      <c r="OG123">
        <v>2.112706E-2</v>
      </c>
      <c r="OH123">
        <v>0.72013309999999997</v>
      </c>
      <c r="OI123">
        <v>22.584900000000001</v>
      </c>
      <c r="OJ123" s="1">
        <v>5.359455E-5</v>
      </c>
      <c r="OK123">
        <v>2.118432E-2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0.77371840000000003</v>
      </c>
      <c r="G124">
        <v>19.475429999999999</v>
      </c>
      <c r="H124">
        <v>0</v>
      </c>
      <c r="I124">
        <v>0</v>
      </c>
      <c r="J124">
        <v>0.77240750000000002</v>
      </c>
      <c r="K124">
        <v>19.609390000000001</v>
      </c>
      <c r="L124">
        <v>0</v>
      </c>
      <c r="M124">
        <v>0</v>
      </c>
      <c r="N124">
        <v>0.77088939999999995</v>
      </c>
      <c r="O124">
        <v>19.620830000000002</v>
      </c>
      <c r="P124" s="1">
        <v>1.3701750000000001E-34</v>
      </c>
      <c r="Q124" s="1">
        <v>4.0655050000000002E-32</v>
      </c>
      <c r="R124">
        <v>0.76930969999999999</v>
      </c>
      <c r="S124">
        <v>18.9239</v>
      </c>
      <c r="T124" s="1">
        <v>3.291203E-22</v>
      </c>
      <c r="U124" s="1">
        <v>9.750678E-20</v>
      </c>
      <c r="V124">
        <v>0.76766840000000003</v>
      </c>
      <c r="W124">
        <v>18.197310000000002</v>
      </c>
      <c r="X124" s="1">
        <v>4.1838149999999999E-11</v>
      </c>
      <c r="Y124" s="1">
        <v>1.2404589999999999E-8</v>
      </c>
      <c r="Z124">
        <v>0.76618470000000005</v>
      </c>
      <c r="AA124">
        <v>17.72362</v>
      </c>
      <c r="AB124" s="1">
        <v>2.6654159999999999E-3</v>
      </c>
      <c r="AC124" s="1">
        <v>0.63206810000000002</v>
      </c>
      <c r="AD124">
        <v>0.76470850000000001</v>
      </c>
      <c r="AE124">
        <v>17.444240000000001</v>
      </c>
      <c r="AF124" s="1">
        <v>1.3042940000000001</v>
      </c>
      <c r="AG124">
        <v>339.28190000000001</v>
      </c>
      <c r="AH124">
        <v>0.76320489999999996</v>
      </c>
      <c r="AI124">
        <v>17.474989999999998</v>
      </c>
      <c r="AJ124">
        <v>29.279679999999999</v>
      </c>
      <c r="AK124">
        <v>8122.7650000000003</v>
      </c>
      <c r="AL124">
        <v>0.76167799999999997</v>
      </c>
      <c r="AM124">
        <v>18.070319999999999</v>
      </c>
      <c r="AN124">
        <v>104.7389</v>
      </c>
      <c r="AO124">
        <v>30472.44</v>
      </c>
      <c r="AP124">
        <v>0.76004959999999999</v>
      </c>
      <c r="AQ124">
        <v>18.266850000000002</v>
      </c>
      <c r="AR124">
        <v>107.3182</v>
      </c>
      <c r="AS124">
        <v>32368.18</v>
      </c>
      <c r="AT124">
        <v>0.75812020000000002</v>
      </c>
      <c r="AU124">
        <v>18.27908</v>
      </c>
      <c r="AV124">
        <v>45.123930000000001</v>
      </c>
      <c r="AW124">
        <v>13990.78</v>
      </c>
      <c r="AX124">
        <v>0.75580119999999995</v>
      </c>
      <c r="AY124">
        <v>17.955490000000001</v>
      </c>
      <c r="AZ124">
        <v>10.027430000000001</v>
      </c>
      <c r="BA124">
        <v>3173.5839999999998</v>
      </c>
      <c r="BB124">
        <v>0.75283639999999996</v>
      </c>
      <c r="BC124">
        <v>17.495349999999998</v>
      </c>
      <c r="BD124">
        <v>1.4656020000000001</v>
      </c>
      <c r="BE124">
        <v>470.29469999999998</v>
      </c>
      <c r="BF124">
        <v>0.74929259999999998</v>
      </c>
      <c r="BG124">
        <v>17.175550000000001</v>
      </c>
      <c r="BH124">
        <v>0.20973549999999999</v>
      </c>
      <c r="BI124">
        <v>66.71942</v>
      </c>
      <c r="BJ124">
        <v>0.74515730000000002</v>
      </c>
      <c r="BK124">
        <v>17.267160000000001</v>
      </c>
      <c r="BL124">
        <v>7.3989879999999994E-2</v>
      </c>
      <c r="BM124">
        <v>22.65869</v>
      </c>
      <c r="BN124">
        <v>0.74054319999999996</v>
      </c>
      <c r="BO124">
        <v>17.867039999999999</v>
      </c>
      <c r="BP124">
        <v>6.4182299999999998E-2</v>
      </c>
      <c r="BQ124">
        <v>19.42503</v>
      </c>
      <c r="BR124">
        <v>0.73532359999999997</v>
      </c>
      <c r="BS124">
        <v>18.65897</v>
      </c>
      <c r="BT124">
        <v>6.8536230000000004E-2</v>
      </c>
      <c r="BU124">
        <v>20.829519999999999</v>
      </c>
      <c r="BV124">
        <v>0.72885409999999995</v>
      </c>
      <c r="BW124">
        <v>19.394870000000001</v>
      </c>
      <c r="BX124">
        <v>7.1286639999999998E-2</v>
      </c>
      <c r="BY124">
        <v>21.861709999999999</v>
      </c>
      <c r="BZ124">
        <v>0.72236210000000001</v>
      </c>
      <c r="CA124">
        <v>19.76417</v>
      </c>
      <c r="CB124" s="1">
        <v>6.9308159999999994E-2</v>
      </c>
      <c r="CC124">
        <v>21.444559999999999</v>
      </c>
      <c r="CD124">
        <v>0.71558100000000002</v>
      </c>
      <c r="CE124">
        <v>19.345960000000002</v>
      </c>
      <c r="CF124" s="1">
        <v>6.4132640000000005E-2</v>
      </c>
      <c r="CG124">
        <v>20.01247</v>
      </c>
      <c r="CH124">
        <v>0.70858710000000003</v>
      </c>
      <c r="CI124">
        <v>18.729379999999999</v>
      </c>
      <c r="CJ124" s="1">
        <v>5.7762599999999997E-2</v>
      </c>
      <c r="CK124">
        <v>18.171240000000001</v>
      </c>
      <c r="CL124">
        <v>0.70143149999999999</v>
      </c>
      <c r="CM124">
        <v>18.191659999999999</v>
      </c>
      <c r="CN124" s="1">
        <v>5.1377329999999999E-2</v>
      </c>
      <c r="CO124">
        <v>16.28875</v>
      </c>
      <c r="CP124">
        <v>0.69445710000000005</v>
      </c>
      <c r="CQ124">
        <v>17.877939999999999</v>
      </c>
      <c r="CR124">
        <v>4.5420309999999998E-2</v>
      </c>
      <c r="CS124">
        <v>14.51139</v>
      </c>
      <c r="CT124">
        <v>0.68731920000000002</v>
      </c>
      <c r="CU124">
        <v>18.334790000000002</v>
      </c>
      <c r="CV124">
        <v>4.0023650000000001E-2</v>
      </c>
      <c r="CW124">
        <v>12.887230000000001</v>
      </c>
      <c r="CX124">
        <v>0.67995729999999999</v>
      </c>
      <c r="CY124">
        <v>19.168939999999999</v>
      </c>
      <c r="CZ124" s="1">
        <v>3.5260680000000003E-2</v>
      </c>
      <c r="DA124">
        <v>11.445930000000001</v>
      </c>
      <c r="DB124">
        <v>0.67229280000000002</v>
      </c>
      <c r="DC124">
        <v>19.745360000000002</v>
      </c>
      <c r="DD124">
        <v>3.1120700000000001E-2</v>
      </c>
      <c r="DE124">
        <v>10.18651</v>
      </c>
      <c r="DF124">
        <v>0.66430809999999996</v>
      </c>
      <c r="DG124">
        <v>20.065439999999999</v>
      </c>
      <c r="DH124" s="1">
        <v>2.7508129999999999E-2</v>
      </c>
      <c r="DI124">
        <v>9.0837059999999994</v>
      </c>
      <c r="DJ124">
        <v>0.65655549999999996</v>
      </c>
      <c r="DK124">
        <v>19.680479999999999</v>
      </c>
      <c r="DL124" s="1">
        <v>2.4299149999999999E-2</v>
      </c>
      <c r="DM124">
        <v>8.0928109999999993</v>
      </c>
      <c r="DN124">
        <v>0.64946309999999996</v>
      </c>
      <c r="DO124">
        <v>19.0397</v>
      </c>
      <c r="DP124" s="1">
        <v>2.1359449999999999E-2</v>
      </c>
      <c r="DQ124">
        <v>7.1644889999999997</v>
      </c>
      <c r="DR124">
        <v>0.64231130000000003</v>
      </c>
      <c r="DS124">
        <v>18.308399999999999</v>
      </c>
      <c r="DT124" s="1">
        <v>1.8717060000000001E-2</v>
      </c>
      <c r="DU124">
        <v>6.3214459999999999</v>
      </c>
      <c r="DV124">
        <v>0.63518819999999998</v>
      </c>
      <c r="DW124">
        <v>17.7041</v>
      </c>
      <c r="DX124" s="1">
        <v>1.6387860000000001E-2</v>
      </c>
      <c r="DY124">
        <v>5.5721740000000004</v>
      </c>
      <c r="DZ124">
        <v>0.62754259999999995</v>
      </c>
      <c r="EA124">
        <v>17.870729999999998</v>
      </c>
      <c r="EB124" s="1">
        <v>1.433429E-2</v>
      </c>
      <c r="EC124">
        <v>4.9115349999999998</v>
      </c>
      <c r="ED124">
        <v>0.62016859999999996</v>
      </c>
      <c r="EE124">
        <v>18.501609999999999</v>
      </c>
      <c r="EF124" s="1">
        <v>1.252151E-2</v>
      </c>
      <c r="EG124">
        <v>4.322749</v>
      </c>
      <c r="EH124">
        <v>0.61280369999999995</v>
      </c>
      <c r="EI124">
        <v>19.316970000000001</v>
      </c>
      <c r="EJ124" s="1">
        <v>1.0917E-2</v>
      </c>
      <c r="EK124">
        <v>3.7979630000000002</v>
      </c>
      <c r="EL124">
        <v>0.60522500000000001</v>
      </c>
      <c r="EM124">
        <v>20.056550000000001</v>
      </c>
      <c r="EN124" s="1">
        <v>9.5217300000000008E-3</v>
      </c>
      <c r="EO124">
        <v>3.3390770000000001</v>
      </c>
      <c r="EP124">
        <v>0.59777429999999998</v>
      </c>
      <c r="EQ124">
        <v>20.105450000000001</v>
      </c>
      <c r="ER124" s="1">
        <v>8.3120469999999995E-3</v>
      </c>
      <c r="ES124">
        <v>2.9385240000000001</v>
      </c>
      <c r="ET124">
        <v>0.59117529999999996</v>
      </c>
      <c r="EU124">
        <v>19.60483</v>
      </c>
      <c r="EV124" s="1">
        <v>7.2696979999999998E-3</v>
      </c>
      <c r="EW124">
        <v>2.5874480000000002</v>
      </c>
      <c r="EX124">
        <v>0.58529240000000005</v>
      </c>
      <c r="EY124">
        <v>18.98997</v>
      </c>
      <c r="EZ124" s="1">
        <v>6.3563309999999998E-3</v>
      </c>
      <c r="FA124">
        <v>2.2751679999999999</v>
      </c>
      <c r="FB124">
        <v>0.58065310000000003</v>
      </c>
      <c r="FC124">
        <v>18.625509999999998</v>
      </c>
      <c r="FD124" s="1">
        <v>5.5501099999999996E-3</v>
      </c>
      <c r="FE124">
        <v>1.9934590000000001</v>
      </c>
      <c r="FF124">
        <v>0.5770826</v>
      </c>
      <c r="FG124">
        <v>19.457879999999999</v>
      </c>
      <c r="FH124" s="1">
        <v>4.8255930000000004E-3</v>
      </c>
      <c r="FI124">
        <v>1.736572</v>
      </c>
      <c r="FJ124">
        <v>0.57443820000000001</v>
      </c>
      <c r="FK124">
        <v>20.388870000000001</v>
      </c>
      <c r="FL124" s="1">
        <v>4.1449989999999999E-3</v>
      </c>
      <c r="FM124">
        <v>1.4933510000000001</v>
      </c>
      <c r="FN124">
        <v>0.57253810000000005</v>
      </c>
      <c r="FO124">
        <v>21.153790000000001</v>
      </c>
      <c r="FP124" s="1">
        <v>3.440907E-3</v>
      </c>
      <c r="FQ124">
        <v>1.2410620000000001</v>
      </c>
      <c r="FR124">
        <v>0.57130840000000005</v>
      </c>
      <c r="FS124">
        <v>21.452089999999998</v>
      </c>
      <c r="FT124">
        <v>2.6903169999999998E-3</v>
      </c>
      <c r="FU124">
        <v>0.97110200000000002</v>
      </c>
      <c r="FV124">
        <v>0.5704901</v>
      </c>
      <c r="FW124">
        <v>21.127469999999999</v>
      </c>
      <c r="FX124" s="1">
        <v>1.9676279999999999E-3</v>
      </c>
      <c r="FY124">
        <v>0.71019200000000005</v>
      </c>
      <c r="FZ124">
        <v>0.56999330000000004</v>
      </c>
      <c r="GA124">
        <v>20.43806</v>
      </c>
      <c r="GB124" s="1">
        <v>1.3797359999999999E-3</v>
      </c>
      <c r="GC124">
        <v>0.49706610000000001</v>
      </c>
      <c r="GD124">
        <v>0.56968039999999998</v>
      </c>
      <c r="GE124">
        <v>19.87106</v>
      </c>
      <c r="GF124" s="1">
        <v>9.7208069999999997E-4</v>
      </c>
      <c r="GG124">
        <v>0.34878540000000002</v>
      </c>
      <c r="GH124">
        <v>0.56951079999999998</v>
      </c>
      <c r="GI124">
        <v>19.644110000000001</v>
      </c>
      <c r="GJ124" s="1">
        <v>7.2047419999999999E-4</v>
      </c>
      <c r="GK124">
        <v>0.25702209999999998</v>
      </c>
      <c r="GL124">
        <v>0.5693935</v>
      </c>
      <c r="GM124">
        <v>20.381530000000001</v>
      </c>
      <c r="GN124" s="1">
        <v>5.7383840000000005E-4</v>
      </c>
      <c r="GO124">
        <v>0.20345489999999999</v>
      </c>
      <c r="GP124">
        <v>0.56932720000000003</v>
      </c>
      <c r="GQ124">
        <v>21.175470000000001</v>
      </c>
      <c r="GR124" s="1">
        <v>4.8798569999999999E-4</v>
      </c>
      <c r="GS124">
        <v>0.17205889999999999</v>
      </c>
      <c r="GT124">
        <v>0.56931140000000002</v>
      </c>
      <c r="GU124">
        <v>21.914580000000001</v>
      </c>
      <c r="GV124" s="1">
        <v>4.3473740000000001E-4</v>
      </c>
      <c r="GW124">
        <v>0.15253659999999999</v>
      </c>
      <c r="GX124">
        <v>0.56926310000000002</v>
      </c>
      <c r="GY124">
        <v>22.588850000000001</v>
      </c>
      <c r="GZ124" s="1">
        <v>3.9835659999999998E-4</v>
      </c>
      <c r="HA124">
        <v>0.13921230000000001</v>
      </c>
      <c r="HB124">
        <v>0.56926880000000002</v>
      </c>
      <c r="HC124">
        <v>22.40643</v>
      </c>
      <c r="HD124" s="1">
        <v>3.7084770000000002E-4</v>
      </c>
      <c r="HE124">
        <v>0.1291871</v>
      </c>
      <c r="HF124">
        <v>0.56925499999999996</v>
      </c>
      <c r="HG124">
        <v>21.49952</v>
      </c>
      <c r="HH124" s="1">
        <v>3.4836809999999998E-4</v>
      </c>
      <c r="HI124">
        <v>0.12102590000000001</v>
      </c>
      <c r="HJ124">
        <v>0.56926469999999996</v>
      </c>
      <c r="HK124">
        <v>20.608630000000002</v>
      </c>
      <c r="HL124" s="1">
        <v>3.2883450000000002E-4</v>
      </c>
      <c r="HM124">
        <v>0.11397889999999999</v>
      </c>
      <c r="HN124">
        <v>0.56925800000000004</v>
      </c>
      <c r="HO124">
        <v>19.946650000000002</v>
      </c>
      <c r="HP124" s="1">
        <v>3.1119600000000002E-4</v>
      </c>
      <c r="HQ124">
        <v>0.1076674</v>
      </c>
      <c r="HR124">
        <v>0.56925579999999998</v>
      </c>
      <c r="HS124">
        <v>20.326519999999999</v>
      </c>
      <c r="HT124" s="1">
        <v>2.9496729999999998E-4</v>
      </c>
      <c r="HU124">
        <v>0.10190059999999999</v>
      </c>
      <c r="HV124">
        <v>0.56925539999999997</v>
      </c>
      <c r="HW124">
        <v>21.220960000000002</v>
      </c>
      <c r="HX124" s="1">
        <v>2.7993430000000001E-4</v>
      </c>
      <c r="HY124">
        <v>9.6588350000000003E-2</v>
      </c>
      <c r="HZ124">
        <v>0.56924810000000003</v>
      </c>
      <c r="IA124">
        <v>22.1128</v>
      </c>
      <c r="IB124" s="1">
        <v>2.6594539999999999E-4</v>
      </c>
      <c r="IC124">
        <v>9.1674019999999995E-2</v>
      </c>
      <c r="ID124">
        <v>0.56925530000000002</v>
      </c>
      <c r="IE124">
        <v>22.87819</v>
      </c>
      <c r="IF124" s="1">
        <v>2.5293670000000001E-4</v>
      </c>
      <c r="IG124">
        <v>8.712164E-2</v>
      </c>
      <c r="IH124">
        <v>0.56924799999999998</v>
      </c>
      <c r="II124">
        <v>22.72972</v>
      </c>
      <c r="IJ124" s="1">
        <v>2.407946E-4</v>
      </c>
      <c r="IK124">
        <v>8.2891720000000002E-2</v>
      </c>
      <c r="IL124">
        <v>0.56925550000000003</v>
      </c>
      <c r="IM124">
        <v>21.919060000000002</v>
      </c>
      <c r="IN124" s="1">
        <v>2.2939670000000001E-4</v>
      </c>
      <c r="IO124">
        <v>7.893406E-2</v>
      </c>
      <c r="IP124">
        <v>0.5692528</v>
      </c>
      <c r="IQ124">
        <v>20.956109999999999</v>
      </c>
      <c r="IR124" s="1">
        <v>2.1861229999999999E-4</v>
      </c>
      <c r="IS124">
        <v>7.5205560000000005E-2</v>
      </c>
      <c r="IT124">
        <v>0.56924949999999996</v>
      </c>
      <c r="IU124">
        <v>20.124659999999999</v>
      </c>
      <c r="IV124" s="1">
        <v>2.0844390000000001E-4</v>
      </c>
      <c r="IW124">
        <v>7.1688279999999993E-2</v>
      </c>
      <c r="IX124">
        <v>0.5692526</v>
      </c>
      <c r="IY124">
        <v>20.15541</v>
      </c>
      <c r="IZ124">
        <v>1.9890110000000001E-4</v>
      </c>
      <c r="JA124">
        <v>6.8391889999999997E-2</v>
      </c>
      <c r="JB124">
        <v>0.56925049999999999</v>
      </c>
      <c r="JC124">
        <v>20.27955</v>
      </c>
      <c r="JD124" s="1">
        <v>1.8996740000000001E-4</v>
      </c>
      <c r="JE124">
        <v>6.5313250000000003E-2</v>
      </c>
      <c r="JF124">
        <v>0.56925219999999999</v>
      </c>
      <c r="JG124">
        <v>20.72888</v>
      </c>
      <c r="JH124" s="1">
        <v>1.8156699999999999E-4</v>
      </c>
      <c r="JI124">
        <v>6.2418269999999998E-2</v>
      </c>
      <c r="JJ124">
        <v>0.56925329999999996</v>
      </c>
      <c r="JK124">
        <v>20.916979999999999</v>
      </c>
      <c r="JL124" s="1">
        <v>1.7361270000000001E-4</v>
      </c>
      <c r="JM124">
        <v>5.9681119999999997E-2</v>
      </c>
      <c r="JN124">
        <v>0.56924830000000004</v>
      </c>
      <c r="JO124">
        <v>20.866990000000001</v>
      </c>
      <c r="JP124" s="1">
        <v>1.6608970000000001E-4</v>
      </c>
      <c r="JQ124">
        <v>5.7095729999999997E-2</v>
      </c>
      <c r="JR124">
        <v>0.56925300000000001</v>
      </c>
      <c r="JS124">
        <v>20.727640000000001</v>
      </c>
      <c r="JT124" s="1">
        <v>1.590037E-4</v>
      </c>
      <c r="JU124">
        <v>5.4658369999999998E-2</v>
      </c>
      <c r="JV124">
        <v>0.56924830000000004</v>
      </c>
      <c r="JW124">
        <v>20.452729999999999</v>
      </c>
      <c r="JX124" s="1">
        <v>1.523273E-4</v>
      </c>
      <c r="JY124">
        <v>5.235998E-2</v>
      </c>
      <c r="JZ124">
        <v>0.56924850000000005</v>
      </c>
      <c r="KA124">
        <v>20.06495</v>
      </c>
      <c r="KB124" s="1">
        <v>1.4602079999999999E-4</v>
      </c>
      <c r="KC124">
        <v>5.0186370000000001E-2</v>
      </c>
      <c r="KD124">
        <v>0.56925479999999995</v>
      </c>
      <c r="KE124">
        <v>20.418869999999998</v>
      </c>
      <c r="KF124" s="1">
        <v>1.400238E-4</v>
      </c>
      <c r="KG124">
        <v>4.8124069999999998E-2</v>
      </c>
      <c r="KH124">
        <v>0.56925400000000004</v>
      </c>
      <c r="KI124">
        <v>20.490390000000001</v>
      </c>
      <c r="KJ124" s="1">
        <v>1.3431009999999999E-4</v>
      </c>
      <c r="KK124">
        <v>4.6161069999999998E-2</v>
      </c>
      <c r="KL124">
        <v>0.56924520000000001</v>
      </c>
      <c r="KM124">
        <v>20.676439999999999</v>
      </c>
      <c r="KN124" s="1">
        <v>1.2888489999999999E-4</v>
      </c>
      <c r="KO124">
        <v>4.4297379999999997E-2</v>
      </c>
      <c r="KP124">
        <v>0.56922910000000004</v>
      </c>
      <c r="KQ124">
        <v>20.976320000000001</v>
      </c>
      <c r="KR124" s="1">
        <v>1.2376210000000001E-4</v>
      </c>
      <c r="KS124">
        <v>4.2536770000000002E-2</v>
      </c>
      <c r="KT124">
        <v>0.56922249999999996</v>
      </c>
      <c r="KU124">
        <v>20.870840000000001</v>
      </c>
      <c r="KV124" s="1">
        <v>1.189005E-4</v>
      </c>
      <c r="KW124">
        <v>4.0867210000000001E-2</v>
      </c>
      <c r="KX124">
        <v>0.56915380000000004</v>
      </c>
      <c r="KY124">
        <v>20.418489999999998</v>
      </c>
      <c r="KZ124" s="1">
        <v>1.1427490000000001E-4</v>
      </c>
      <c r="LA124">
        <v>3.9279509999999997E-2</v>
      </c>
      <c r="LB124">
        <v>0.56906460000000003</v>
      </c>
      <c r="LC124">
        <v>20.00967</v>
      </c>
      <c r="LD124" s="1">
        <v>1.098622E-4</v>
      </c>
      <c r="LE124">
        <v>3.7767879999999997E-2</v>
      </c>
      <c r="LF124">
        <v>0.5689111</v>
      </c>
      <c r="LG124">
        <v>19.736519999999999</v>
      </c>
      <c r="LH124" s="1">
        <v>1.056497E-4</v>
      </c>
      <c r="LI124">
        <v>3.6325540000000003E-2</v>
      </c>
      <c r="LJ124">
        <v>0.56869650000000005</v>
      </c>
      <c r="LK124">
        <v>20.495049999999999</v>
      </c>
      <c r="LL124" s="1">
        <v>1.016542E-4</v>
      </c>
      <c r="LM124">
        <v>3.4962319999999998E-2</v>
      </c>
      <c r="LN124">
        <v>0.56847440000000005</v>
      </c>
      <c r="LO124">
        <v>21.288969999999999</v>
      </c>
      <c r="LP124" s="1">
        <v>9.8077380000000003E-5</v>
      </c>
      <c r="LQ124">
        <v>3.3734899999999998E-2</v>
      </c>
      <c r="LR124">
        <v>0.56821109999999997</v>
      </c>
      <c r="LS124">
        <v>22.0868</v>
      </c>
      <c r="LT124" s="1">
        <v>9.5311409999999998E-5</v>
      </c>
      <c r="LU124">
        <v>3.2784090000000002E-2</v>
      </c>
      <c r="LV124">
        <v>0.56794290000000003</v>
      </c>
      <c r="LW124">
        <v>23.018809999999998</v>
      </c>
      <c r="LX124" s="1">
        <v>9.3543340000000006E-5</v>
      </c>
      <c r="LY124">
        <v>3.2178409999999998E-2</v>
      </c>
      <c r="LZ124">
        <v>0.56766280000000002</v>
      </c>
      <c r="MA124">
        <v>23.070119999999999</v>
      </c>
      <c r="MB124" s="1">
        <v>9.230532E-5</v>
      </c>
      <c r="MC124">
        <v>3.1763810000000003E-2</v>
      </c>
      <c r="MD124">
        <v>0.56740639999999998</v>
      </c>
      <c r="ME124">
        <v>22.245480000000001</v>
      </c>
      <c r="MF124" s="1">
        <v>9.0922170000000006E-5</v>
      </c>
      <c r="MG124">
        <v>3.1302150000000001E-2</v>
      </c>
      <c r="MH124">
        <v>0.56717960000000001</v>
      </c>
      <c r="MI124">
        <v>21.352959999999999</v>
      </c>
      <c r="MJ124" s="1">
        <v>8.9012530000000004E-5</v>
      </c>
      <c r="MK124">
        <v>3.0662120000000001E-2</v>
      </c>
      <c r="ML124">
        <v>0.5670172</v>
      </c>
      <c r="MM124">
        <v>20.838069999999998</v>
      </c>
      <c r="MN124" s="1">
        <v>8.6612639999999994E-5</v>
      </c>
      <c r="MO124">
        <v>2.9849569999999999E-2</v>
      </c>
      <c r="MP124">
        <v>0.56687359999999998</v>
      </c>
      <c r="MQ124">
        <v>21.338709999999999</v>
      </c>
      <c r="MR124" s="1">
        <v>8.3883799999999998E-5</v>
      </c>
      <c r="MS124">
        <v>2.8919210000000001E-2</v>
      </c>
      <c r="MT124">
        <v>0.56679299999999999</v>
      </c>
      <c r="MU124">
        <v>22.283329999999999</v>
      </c>
      <c r="MV124" s="1">
        <v>8.0870580000000003E-5</v>
      </c>
      <c r="MW124">
        <v>2.7885190000000001E-2</v>
      </c>
      <c r="MX124">
        <v>0.56670500000000001</v>
      </c>
      <c r="MY124">
        <v>23.303509999999999</v>
      </c>
      <c r="MZ124" s="1">
        <v>7.7365370000000001E-5</v>
      </c>
      <c r="NA124">
        <v>2.668856E-2</v>
      </c>
      <c r="NB124">
        <v>0.56666300000000003</v>
      </c>
      <c r="NC124">
        <v>24.19463</v>
      </c>
      <c r="ND124" s="1">
        <v>7.3280679999999996E-5</v>
      </c>
      <c r="NE124">
        <v>2.5288419999999999E-2</v>
      </c>
      <c r="NF124">
        <v>0.56659159999999997</v>
      </c>
      <c r="NG124">
        <v>24.098669999999998</v>
      </c>
      <c r="NH124" s="1">
        <v>6.8971309999999995E-5</v>
      </c>
      <c r="NI124">
        <v>2.3804809999999999E-2</v>
      </c>
      <c r="NJ124">
        <v>0.56645970000000001</v>
      </c>
      <c r="NK124">
        <v>23.46311</v>
      </c>
      <c r="NL124" s="1">
        <v>6.4987239999999996E-5</v>
      </c>
      <c r="NM124">
        <v>2.2427809999999999E-2</v>
      </c>
      <c r="NN124">
        <v>0.56623159999999995</v>
      </c>
      <c r="NO124">
        <v>22.848479999999999</v>
      </c>
      <c r="NP124" s="1">
        <v>6.1605570000000003E-5</v>
      </c>
      <c r="NQ124">
        <v>2.125983E-2</v>
      </c>
      <c r="NR124">
        <v>0.56592799999999999</v>
      </c>
      <c r="NS124">
        <v>22.253820000000001</v>
      </c>
      <c r="NT124" s="1">
        <v>5.8780619999999999E-5</v>
      </c>
      <c r="NU124">
        <v>2.0287670000000001E-2</v>
      </c>
      <c r="NV124">
        <v>0.56553739999999997</v>
      </c>
      <c r="NW124">
        <v>22.022919999999999</v>
      </c>
      <c r="NX124" s="1">
        <v>5.6391490000000003E-5</v>
      </c>
      <c r="NY124">
        <v>1.9467430000000001E-2</v>
      </c>
      <c r="NZ124">
        <v>0.56504710000000002</v>
      </c>
      <c r="OA124">
        <v>22.355219999999999</v>
      </c>
      <c r="OB124" s="1">
        <v>5.4499629999999998E-5</v>
      </c>
      <c r="OC124">
        <v>1.8818910000000001E-2</v>
      </c>
      <c r="OD124">
        <v>0.56451050000000003</v>
      </c>
      <c r="OE124">
        <v>22.45514</v>
      </c>
      <c r="OF124" s="1">
        <v>5.348248E-5</v>
      </c>
      <c r="OG124">
        <v>1.84659E-2</v>
      </c>
      <c r="OH124">
        <v>0.56394580000000005</v>
      </c>
      <c r="OI124">
        <v>22.615290000000002</v>
      </c>
      <c r="OJ124" s="1">
        <v>5.3523599999999997E-5</v>
      </c>
      <c r="OK124">
        <v>1.8480300000000002E-2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1.351812</v>
      </c>
      <c r="G125">
        <v>19.485489999999999</v>
      </c>
      <c r="H125">
        <v>0</v>
      </c>
      <c r="I125">
        <v>0</v>
      </c>
      <c r="J125">
        <v>1.3523289999999999</v>
      </c>
      <c r="K125">
        <v>19.639009999999999</v>
      </c>
      <c r="L125">
        <v>0</v>
      </c>
      <c r="M125">
        <v>0</v>
      </c>
      <c r="N125">
        <v>1.3518269999999999</v>
      </c>
      <c r="O125">
        <v>19.68422</v>
      </c>
      <c r="P125" s="1">
        <v>1.413158E-35</v>
      </c>
      <c r="Q125" s="1">
        <v>3.6602150000000001E-33</v>
      </c>
      <c r="R125">
        <v>1.3507769999999999</v>
      </c>
      <c r="S125">
        <v>19.00168</v>
      </c>
      <c r="T125" s="1">
        <v>3.9248190000000001E-23</v>
      </c>
      <c r="U125" s="1">
        <v>1.014787E-20</v>
      </c>
      <c r="V125">
        <v>1.3495550000000001</v>
      </c>
      <c r="W125">
        <v>18.26126</v>
      </c>
      <c r="X125" s="1">
        <v>5.3751140000000004E-12</v>
      </c>
      <c r="Y125" s="1">
        <v>1.390482E-9</v>
      </c>
      <c r="Z125">
        <v>1.347723</v>
      </c>
      <c r="AA125">
        <v>17.77083</v>
      </c>
      <c r="AB125" s="1">
        <v>1.4976810000000001E-3</v>
      </c>
      <c r="AC125" s="1">
        <v>0.28317829999999999</v>
      </c>
      <c r="AD125">
        <v>1.34565</v>
      </c>
      <c r="AE125">
        <v>17.46865</v>
      </c>
      <c r="AF125" s="1">
        <v>0.95410660000000003</v>
      </c>
      <c r="AG125">
        <v>206.18879999999999</v>
      </c>
      <c r="AH125">
        <v>1.3435360000000001</v>
      </c>
      <c r="AI125">
        <v>17.486339999999998</v>
      </c>
      <c r="AJ125">
        <v>24.97</v>
      </c>
      <c r="AK125">
        <v>5878.8609999999999</v>
      </c>
      <c r="AL125">
        <v>1.3413520000000001</v>
      </c>
      <c r="AM125">
        <v>18.09451</v>
      </c>
      <c r="AN125">
        <v>99.640429999999995</v>
      </c>
      <c r="AO125">
        <v>24993.759999999998</v>
      </c>
      <c r="AP125">
        <v>1.339032</v>
      </c>
      <c r="AQ125">
        <v>18.297139999999999</v>
      </c>
      <c r="AR125">
        <v>110.8155</v>
      </c>
      <c r="AS125">
        <v>29187.57</v>
      </c>
      <c r="AT125">
        <v>1.3363050000000001</v>
      </c>
      <c r="AU125">
        <v>18.317049999999998</v>
      </c>
      <c r="AV125">
        <v>49.59207</v>
      </c>
      <c r="AW125">
        <v>13570.68</v>
      </c>
      <c r="AX125">
        <v>1.332897</v>
      </c>
      <c r="AY125">
        <v>18.018380000000001</v>
      </c>
      <c r="AZ125">
        <v>11.54045</v>
      </c>
      <c r="BA125">
        <v>3251.453</v>
      </c>
      <c r="BB125">
        <v>1.328587</v>
      </c>
      <c r="BC125">
        <v>17.55622</v>
      </c>
      <c r="BD125">
        <v>1.733687</v>
      </c>
      <c r="BE125">
        <v>498.3535</v>
      </c>
      <c r="BF125">
        <v>1.323437</v>
      </c>
      <c r="BG125">
        <v>17.217179999999999</v>
      </c>
      <c r="BH125">
        <v>0.24181520000000001</v>
      </c>
      <c r="BI125">
        <v>68.948459999999997</v>
      </c>
      <c r="BJ125">
        <v>1.317491</v>
      </c>
      <c r="BK125">
        <v>17.297650000000001</v>
      </c>
      <c r="BL125">
        <v>7.7060729999999994E-2</v>
      </c>
      <c r="BM125">
        <v>20.804200000000002</v>
      </c>
      <c r="BN125">
        <v>1.3107819999999999</v>
      </c>
      <c r="BO125">
        <v>17.88963</v>
      </c>
      <c r="BP125">
        <v>6.4080419999999999E-2</v>
      </c>
      <c r="BQ125">
        <v>16.91771</v>
      </c>
      <c r="BR125">
        <v>1.303447</v>
      </c>
      <c r="BS125">
        <v>18.688179999999999</v>
      </c>
      <c r="BT125">
        <v>6.8124550000000006E-2</v>
      </c>
      <c r="BU125">
        <v>18.026540000000001</v>
      </c>
      <c r="BV125">
        <v>1.2960689999999999</v>
      </c>
      <c r="BW125">
        <v>19.43037</v>
      </c>
      <c r="BX125">
        <v>7.1201600000000004E-2</v>
      </c>
      <c r="BY125">
        <v>19.009869999999999</v>
      </c>
      <c r="BZ125">
        <v>1.2895430000000001</v>
      </c>
      <c r="CA125">
        <v>19.815329999999999</v>
      </c>
      <c r="CB125" s="1">
        <v>6.9576940000000004E-2</v>
      </c>
      <c r="CC125">
        <v>18.739049999999999</v>
      </c>
      <c r="CD125">
        <v>1.2826219999999999</v>
      </c>
      <c r="CE125">
        <v>19.409079999999999</v>
      </c>
      <c r="CF125" s="1">
        <v>6.4588419999999994E-2</v>
      </c>
      <c r="CG125">
        <v>17.53715</v>
      </c>
      <c r="CH125">
        <v>1.275525</v>
      </c>
      <c r="CI125">
        <v>18.796230000000001</v>
      </c>
      <c r="CJ125" s="1">
        <v>5.8268159999999999E-2</v>
      </c>
      <c r="CK125">
        <v>15.937099999999999</v>
      </c>
      <c r="CL125">
        <v>1.2682690000000001</v>
      </c>
      <c r="CM125">
        <v>18.248560000000001</v>
      </c>
      <c r="CN125" s="1">
        <v>5.1868009999999999E-2</v>
      </c>
      <c r="CO125">
        <v>14.283300000000001</v>
      </c>
      <c r="CP125">
        <v>1.2602629999999999</v>
      </c>
      <c r="CQ125">
        <v>17.916049999999998</v>
      </c>
      <c r="CR125" s="1">
        <v>4.5875279999999997E-2</v>
      </c>
      <c r="CS125">
        <v>12.72099</v>
      </c>
      <c r="CT125">
        <v>1.251395</v>
      </c>
      <c r="CU125">
        <v>18.356179999999998</v>
      </c>
      <c r="CV125">
        <v>4.0432929999999999E-2</v>
      </c>
      <c r="CW125">
        <v>11.29264</v>
      </c>
      <c r="CX125">
        <v>1.2421709999999999</v>
      </c>
      <c r="CY125">
        <v>19.195699999999999</v>
      </c>
      <c r="CZ125" s="1">
        <v>3.562129E-2</v>
      </c>
      <c r="DA125">
        <v>10.023059999999999</v>
      </c>
      <c r="DB125">
        <v>1.2324029999999999</v>
      </c>
      <c r="DC125">
        <v>19.77552</v>
      </c>
      <c r="DD125" s="1">
        <v>3.1434490000000002E-2</v>
      </c>
      <c r="DE125">
        <v>8.9127159999999996</v>
      </c>
      <c r="DF125">
        <v>1.222003</v>
      </c>
      <c r="DG125">
        <v>20.108709999999999</v>
      </c>
      <c r="DH125" s="1">
        <v>2.778564E-2</v>
      </c>
      <c r="DI125">
        <v>7.9429129999999999</v>
      </c>
      <c r="DJ125">
        <v>1.2122740000000001</v>
      </c>
      <c r="DK125">
        <v>19.752770000000002</v>
      </c>
      <c r="DL125" s="1">
        <v>2.4554409999999999E-2</v>
      </c>
      <c r="DM125">
        <v>7.0766850000000003</v>
      </c>
      <c r="DN125">
        <v>1.2056370000000001</v>
      </c>
      <c r="DO125">
        <v>19.12762</v>
      </c>
      <c r="DP125" s="1">
        <v>2.1596939999999998E-2</v>
      </c>
      <c r="DQ125">
        <v>6.266839</v>
      </c>
      <c r="DR125">
        <v>1.199333</v>
      </c>
      <c r="DS125">
        <v>18.389949999999999</v>
      </c>
      <c r="DT125">
        <v>1.8930120000000002E-2</v>
      </c>
      <c r="DU125">
        <v>5.5279220000000002</v>
      </c>
      <c r="DV125">
        <v>1.193079</v>
      </c>
      <c r="DW125">
        <v>17.763660000000002</v>
      </c>
      <c r="DX125" s="1">
        <v>1.657395E-2</v>
      </c>
      <c r="DY125">
        <v>4.869955</v>
      </c>
      <c r="DZ125">
        <v>1.18598</v>
      </c>
      <c r="EA125">
        <v>17.901820000000001</v>
      </c>
      <c r="EB125" s="1">
        <v>1.4500600000000001E-2</v>
      </c>
      <c r="EC125">
        <v>4.2905569999999997</v>
      </c>
      <c r="ED125">
        <v>1.1784399999999999</v>
      </c>
      <c r="EE125">
        <v>18.522749999999998</v>
      </c>
      <c r="EF125" s="1">
        <v>1.2670290000000001E-2</v>
      </c>
      <c r="EG125">
        <v>3.7765650000000002</v>
      </c>
      <c r="EH125">
        <v>1.1699710000000001</v>
      </c>
      <c r="EI125">
        <v>19.328589999999998</v>
      </c>
      <c r="EJ125" s="1">
        <v>1.1049150000000001E-2</v>
      </c>
      <c r="EK125">
        <v>3.3201770000000002</v>
      </c>
      <c r="EL125">
        <v>1.161192</v>
      </c>
      <c r="EM125">
        <v>20.066330000000001</v>
      </c>
      <c r="EN125" s="1">
        <v>9.6364380000000006E-3</v>
      </c>
      <c r="EO125">
        <v>2.9202270000000001</v>
      </c>
      <c r="EP125">
        <v>1.152361</v>
      </c>
      <c r="EQ125">
        <v>20.138400000000001</v>
      </c>
      <c r="ER125" s="1">
        <v>8.4124160000000007E-3</v>
      </c>
      <c r="ES125">
        <v>2.5715150000000002</v>
      </c>
      <c r="ET125">
        <v>1.14493</v>
      </c>
      <c r="EU125">
        <v>19.665089999999999</v>
      </c>
      <c r="EV125" s="1">
        <v>7.3579969999999998E-3</v>
      </c>
      <c r="EW125">
        <v>2.2654589999999999</v>
      </c>
      <c r="EX125">
        <v>1.1386879999999999</v>
      </c>
      <c r="EY125">
        <v>19.070910000000001</v>
      </c>
      <c r="EZ125" s="1">
        <v>6.4350520000000001E-3</v>
      </c>
      <c r="FA125">
        <v>1.9943930000000001</v>
      </c>
      <c r="FB125">
        <v>1.1348480000000001</v>
      </c>
      <c r="FC125">
        <v>18.696619999999999</v>
      </c>
      <c r="FD125" s="1">
        <v>5.6212229999999998E-3</v>
      </c>
      <c r="FE125">
        <v>1.7492669999999999</v>
      </c>
      <c r="FF125">
        <v>1.1324590000000001</v>
      </c>
      <c r="FG125">
        <v>19.496210000000001</v>
      </c>
      <c r="FH125" s="1">
        <v>4.8908850000000002E-3</v>
      </c>
      <c r="FI125">
        <v>1.52565</v>
      </c>
      <c r="FJ125">
        <v>1.1307560000000001</v>
      </c>
      <c r="FK125">
        <v>20.4041</v>
      </c>
      <c r="FL125" s="1">
        <v>4.208982E-3</v>
      </c>
      <c r="FM125">
        <v>1.3152889999999999</v>
      </c>
      <c r="FN125">
        <v>1.1295900000000001</v>
      </c>
      <c r="FO125">
        <v>21.16432</v>
      </c>
      <c r="FP125" s="1">
        <v>3.5095320000000001E-3</v>
      </c>
      <c r="FQ125">
        <v>1.0991709999999999</v>
      </c>
      <c r="FR125">
        <v>1.1288609999999999</v>
      </c>
      <c r="FS125">
        <v>21.486129999999999</v>
      </c>
      <c r="FT125" s="1">
        <v>2.7618629999999998E-3</v>
      </c>
      <c r="FU125">
        <v>0.86713770000000001</v>
      </c>
      <c r="FV125">
        <v>1.1284860000000001</v>
      </c>
      <c r="FW125">
        <v>21.199169999999999</v>
      </c>
      <c r="FX125" s="1">
        <v>2.0320170000000001E-3</v>
      </c>
      <c r="FY125">
        <v>0.63902409999999998</v>
      </c>
      <c r="FZ125">
        <v>1.12822</v>
      </c>
      <c r="GA125">
        <v>20.508479999999999</v>
      </c>
      <c r="GB125" s="1">
        <v>1.4284079999999999E-3</v>
      </c>
      <c r="GC125">
        <v>0.4488045</v>
      </c>
      <c r="GD125">
        <v>1.1281159999999999</v>
      </c>
      <c r="GE125">
        <v>19.927990000000001</v>
      </c>
      <c r="GF125" s="1">
        <v>1.0039199999999999E-3</v>
      </c>
      <c r="GG125">
        <v>0.31408249999999999</v>
      </c>
      <c r="GH125">
        <v>1.128053</v>
      </c>
      <c r="GI125">
        <v>19.69651</v>
      </c>
      <c r="GJ125" s="1">
        <v>7.3950030000000003E-4</v>
      </c>
      <c r="GK125">
        <v>0.2297293</v>
      </c>
      <c r="GL125">
        <v>1.1280269999999999</v>
      </c>
      <c r="GM125">
        <v>20.433869999999999</v>
      </c>
      <c r="GN125" s="1">
        <v>5.8489990000000003E-4</v>
      </c>
      <c r="GO125">
        <v>0.1802716</v>
      </c>
      <c r="GP125">
        <v>1.127972</v>
      </c>
      <c r="GQ125">
        <v>21.217199999999998</v>
      </c>
      <c r="GR125" s="1">
        <v>4.9462520000000002E-4</v>
      </c>
      <c r="GS125">
        <v>0.15138190000000001</v>
      </c>
      <c r="GT125">
        <v>1.127991</v>
      </c>
      <c r="GU125">
        <v>21.940460000000002</v>
      </c>
      <c r="GV125" s="1">
        <v>4.3905669999999997E-4</v>
      </c>
      <c r="GW125">
        <v>0.13358729999999999</v>
      </c>
      <c r="GX125">
        <v>1.1279619999999999</v>
      </c>
      <c r="GY125">
        <v>22.625530000000001</v>
      </c>
      <c r="GZ125" s="1">
        <v>4.0146069999999999E-4</v>
      </c>
      <c r="HA125">
        <v>0.1215851</v>
      </c>
      <c r="HB125">
        <v>1.1279459999999999</v>
      </c>
      <c r="HC125">
        <v>22.49006</v>
      </c>
      <c r="HD125" s="1">
        <v>3.7328289999999999E-4</v>
      </c>
      <c r="HE125">
        <v>0.1126547</v>
      </c>
      <c r="HF125">
        <v>1.127977</v>
      </c>
      <c r="HG125">
        <v>21.60398</v>
      </c>
      <c r="HH125" s="1">
        <v>3.5041800000000002E-4</v>
      </c>
      <c r="HI125">
        <v>0.1054457</v>
      </c>
      <c r="HJ125">
        <v>1.127947</v>
      </c>
      <c r="HK125">
        <v>20.716840000000001</v>
      </c>
      <c r="HL125" s="1">
        <v>3.3064439999999997E-4</v>
      </c>
      <c r="HM125">
        <v>9.925863E-2</v>
      </c>
      <c r="HN125">
        <v>1.127996</v>
      </c>
      <c r="HO125">
        <v>20.043099999999999</v>
      </c>
      <c r="HP125" s="1">
        <v>3.1284020000000001E-4</v>
      </c>
      <c r="HQ125">
        <v>9.3736050000000001E-2</v>
      </c>
      <c r="HR125">
        <v>1.127993</v>
      </c>
      <c r="HS125">
        <v>20.388919999999999</v>
      </c>
      <c r="HT125" s="1">
        <v>2.964795E-4</v>
      </c>
      <c r="HU125">
        <v>8.8697869999999998E-2</v>
      </c>
      <c r="HV125">
        <v>1.1279809999999999</v>
      </c>
      <c r="HW125">
        <v>21.25329</v>
      </c>
      <c r="HX125" s="1">
        <v>2.8132910000000001E-4</v>
      </c>
      <c r="HY125">
        <v>8.4059099999999998E-2</v>
      </c>
      <c r="HZ125">
        <v>1.1279710000000001</v>
      </c>
      <c r="IA125">
        <v>22.133140000000001</v>
      </c>
      <c r="IB125" s="1">
        <v>2.6723760000000002E-4</v>
      </c>
      <c r="IC125">
        <v>7.9768640000000002E-2</v>
      </c>
      <c r="ID125">
        <v>1.1279790000000001</v>
      </c>
      <c r="IE125">
        <v>22.904170000000001</v>
      </c>
      <c r="IF125" s="1">
        <v>2.541353E-4</v>
      </c>
      <c r="IG125">
        <v>7.5797649999999994E-2</v>
      </c>
      <c r="IH125">
        <v>1.127972</v>
      </c>
      <c r="II125">
        <v>22.79759</v>
      </c>
      <c r="IJ125" s="1">
        <v>2.4191330000000001E-4</v>
      </c>
      <c r="IK125">
        <v>7.2107489999999996E-2</v>
      </c>
      <c r="IL125">
        <v>1.1279840000000001</v>
      </c>
      <c r="IM125">
        <v>22.014720000000001</v>
      </c>
      <c r="IN125" s="1">
        <v>2.304493E-4</v>
      </c>
      <c r="IO125">
        <v>6.8661269999999996E-2</v>
      </c>
      <c r="IP125">
        <v>1.127977</v>
      </c>
      <c r="IQ125">
        <v>21.06137</v>
      </c>
      <c r="IR125" s="1">
        <v>2.1960520000000001E-4</v>
      </c>
      <c r="IS125">
        <v>6.5413680000000002E-2</v>
      </c>
      <c r="IT125">
        <v>1.1279650000000001</v>
      </c>
      <c r="IU125">
        <v>20.221679999999999</v>
      </c>
      <c r="IV125" s="1">
        <v>2.09376E-4</v>
      </c>
      <c r="IW125">
        <v>6.2348470000000003E-2</v>
      </c>
      <c r="IX125">
        <v>1.1279760000000001</v>
      </c>
      <c r="IY125">
        <v>20.222300000000001</v>
      </c>
      <c r="IZ125" s="1">
        <v>1.9977339999999999E-4</v>
      </c>
      <c r="JA125">
        <v>5.9475140000000003E-2</v>
      </c>
      <c r="JB125">
        <v>1.1279779999999999</v>
      </c>
      <c r="JC125">
        <v>20.321380000000001</v>
      </c>
      <c r="JD125" s="1">
        <v>1.907848E-4</v>
      </c>
      <c r="JE125">
        <v>5.6792509999999997E-2</v>
      </c>
      <c r="JF125">
        <v>1.1279760000000001</v>
      </c>
      <c r="JG125">
        <v>20.752970000000001</v>
      </c>
      <c r="JH125" s="1">
        <v>1.8233809999999999E-4</v>
      </c>
      <c r="JI125">
        <v>5.4270699999999998E-2</v>
      </c>
      <c r="JJ125">
        <v>1.1279699999999999</v>
      </c>
      <c r="JK125">
        <v>20.945180000000001</v>
      </c>
      <c r="JL125" s="1">
        <v>1.7434150000000001E-4</v>
      </c>
      <c r="JM125">
        <v>5.188798E-2</v>
      </c>
      <c r="JN125">
        <v>1.1279710000000001</v>
      </c>
      <c r="JO125">
        <v>20.923439999999999</v>
      </c>
      <c r="JP125" s="1">
        <v>1.6677719999999999E-4</v>
      </c>
      <c r="JQ125">
        <v>4.9636260000000001E-2</v>
      </c>
      <c r="JR125">
        <v>1.1279809999999999</v>
      </c>
      <c r="JS125">
        <v>20.807130000000001</v>
      </c>
      <c r="JT125" s="1">
        <v>1.596527E-4</v>
      </c>
      <c r="JU125">
        <v>4.7515120000000001E-2</v>
      </c>
      <c r="JV125">
        <v>1.127972</v>
      </c>
      <c r="JW125">
        <v>20.543759999999999</v>
      </c>
      <c r="JX125" s="1">
        <v>1.5293840000000001E-4</v>
      </c>
      <c r="JY125">
        <v>4.5512909999999997E-2</v>
      </c>
      <c r="JZ125">
        <v>1.127964</v>
      </c>
      <c r="KA125">
        <v>20.157990000000002</v>
      </c>
      <c r="KB125" s="1">
        <v>1.4659969999999999E-4</v>
      </c>
      <c r="KC125">
        <v>4.3620369999999999E-2</v>
      </c>
      <c r="KD125">
        <v>1.1279790000000001</v>
      </c>
      <c r="KE125">
        <v>20.503820000000001</v>
      </c>
      <c r="KF125" s="1">
        <v>1.40574E-4</v>
      </c>
      <c r="KG125">
        <v>4.182661E-2</v>
      </c>
      <c r="KH125">
        <v>1.127983</v>
      </c>
      <c r="KI125">
        <v>20.57047</v>
      </c>
      <c r="KJ125" s="1">
        <v>1.3483470000000001E-4</v>
      </c>
      <c r="KK125">
        <v>4.0119380000000003E-2</v>
      </c>
      <c r="KL125">
        <v>1.1279680000000001</v>
      </c>
      <c r="KM125">
        <v>20.723739999999999</v>
      </c>
      <c r="KN125" s="1">
        <v>1.2938150000000001E-4</v>
      </c>
      <c r="KO125">
        <v>3.8496429999999998E-2</v>
      </c>
      <c r="KP125">
        <v>1.127945</v>
      </c>
      <c r="KQ125">
        <v>21.010670000000001</v>
      </c>
      <c r="KR125" s="1">
        <v>1.2423180000000001E-4</v>
      </c>
      <c r="KS125">
        <v>3.6963459999999997E-2</v>
      </c>
      <c r="KT125">
        <v>1.1278950000000001</v>
      </c>
      <c r="KU125">
        <v>20.91656</v>
      </c>
      <c r="KV125" s="1">
        <v>1.1934659999999999E-4</v>
      </c>
      <c r="KW125">
        <v>3.5511569999999999E-2</v>
      </c>
      <c r="KX125">
        <v>1.1278429999999999</v>
      </c>
      <c r="KY125">
        <v>20.464790000000001</v>
      </c>
      <c r="KZ125" s="1">
        <v>1.147001E-4</v>
      </c>
      <c r="LA125">
        <v>3.4129850000000003E-2</v>
      </c>
      <c r="LB125">
        <v>1.1277619999999999</v>
      </c>
      <c r="LC125">
        <v>20.06044</v>
      </c>
      <c r="LD125" s="1">
        <v>1.102669E-4</v>
      </c>
      <c r="LE125">
        <v>3.2814999999999997E-2</v>
      </c>
      <c r="LF125">
        <v>1.1276660000000001</v>
      </c>
      <c r="LG125">
        <v>19.790890000000001</v>
      </c>
      <c r="LH125" s="1">
        <v>1.060373E-4</v>
      </c>
      <c r="LI125">
        <v>3.1560970000000001E-2</v>
      </c>
      <c r="LJ125">
        <v>1.127472</v>
      </c>
      <c r="LK125">
        <v>20.53518</v>
      </c>
      <c r="LL125" s="1">
        <v>1.020151E-4</v>
      </c>
      <c r="LM125">
        <v>3.0371100000000002E-2</v>
      </c>
      <c r="LN125">
        <v>1.1272990000000001</v>
      </c>
      <c r="LO125">
        <v>21.32142</v>
      </c>
      <c r="LP125" s="1">
        <v>9.8387410000000007E-5</v>
      </c>
      <c r="LQ125">
        <v>2.9291939999999999E-2</v>
      </c>
      <c r="LR125">
        <v>1.127046</v>
      </c>
      <c r="LS125">
        <v>22.118639999999999</v>
      </c>
      <c r="LT125" s="1">
        <v>9.5529129999999995E-5</v>
      </c>
      <c r="LU125">
        <v>2.8435700000000001E-2</v>
      </c>
      <c r="LV125">
        <v>1.1267990000000001</v>
      </c>
      <c r="LW125">
        <v>23.07188</v>
      </c>
      <c r="LX125" s="1">
        <v>9.3674860000000004E-5</v>
      </c>
      <c r="LY125">
        <v>2.7879790000000002E-2</v>
      </c>
      <c r="LZ125">
        <v>1.1265959999999999</v>
      </c>
      <c r="MA125">
        <v>23.16572</v>
      </c>
      <c r="MB125" s="1">
        <v>9.2415519999999998E-5</v>
      </c>
      <c r="MC125">
        <v>2.7512370000000001E-2</v>
      </c>
      <c r="MD125">
        <v>1.1264050000000001</v>
      </c>
      <c r="ME125">
        <v>22.34225</v>
      </c>
      <c r="MF125" s="1">
        <v>9.1068560000000001E-5</v>
      </c>
      <c r="MG125">
        <v>2.7125730000000001E-2</v>
      </c>
      <c r="MH125">
        <v>1.1262749999999999</v>
      </c>
      <c r="MI125">
        <v>21.450949999999999</v>
      </c>
      <c r="MJ125" s="1">
        <v>8.9211250000000001E-5</v>
      </c>
      <c r="MK125">
        <v>2.6591480000000001E-2</v>
      </c>
      <c r="ML125">
        <v>1.1261190000000001</v>
      </c>
      <c r="MM125">
        <v>20.93939</v>
      </c>
      <c r="MN125" s="1">
        <v>8.6852479999999994E-5</v>
      </c>
      <c r="MO125">
        <v>2.590489E-2</v>
      </c>
      <c r="MP125">
        <v>1.1260520000000001</v>
      </c>
      <c r="MQ125">
        <v>21.410409999999999</v>
      </c>
      <c r="MR125" s="1">
        <v>8.4149369999999996E-5</v>
      </c>
      <c r="MS125">
        <v>2.5109940000000001E-2</v>
      </c>
      <c r="MT125">
        <v>1.126017</v>
      </c>
      <c r="MU125">
        <v>22.301300000000001</v>
      </c>
      <c r="MV125" s="1">
        <v>8.1169520000000004E-5</v>
      </c>
      <c r="MW125">
        <v>2.422823E-2</v>
      </c>
      <c r="MX125">
        <v>1.125993</v>
      </c>
      <c r="MY125">
        <v>23.297820000000002</v>
      </c>
      <c r="MZ125" s="1">
        <v>7.7717729999999998E-5</v>
      </c>
      <c r="NA125">
        <v>2.3212400000000001E-2</v>
      </c>
      <c r="NB125">
        <v>1.1259330000000001</v>
      </c>
      <c r="NC125">
        <v>24.211410000000001</v>
      </c>
      <c r="ND125" s="1">
        <v>7.3681850000000007E-5</v>
      </c>
      <c r="NE125">
        <v>2.2020350000000001E-2</v>
      </c>
      <c r="NF125">
        <v>1.1258760000000001</v>
      </c>
      <c r="NG125">
        <v>24.169229999999999</v>
      </c>
      <c r="NH125" s="1">
        <v>6.9371270000000002E-5</v>
      </c>
      <c r="NI125">
        <v>2.0737820000000001E-2</v>
      </c>
      <c r="NJ125">
        <v>1.1257539999999999</v>
      </c>
      <c r="NK125">
        <v>23.547180000000001</v>
      </c>
      <c r="NL125" s="1">
        <v>6.5339770000000005E-5</v>
      </c>
      <c r="NM125">
        <v>1.9529930000000001E-2</v>
      </c>
      <c r="NN125">
        <v>1.1255170000000001</v>
      </c>
      <c r="NO125">
        <v>22.929950000000002</v>
      </c>
      <c r="NP125" s="1">
        <v>6.1898809999999998E-5</v>
      </c>
      <c r="NQ125">
        <v>1.8497159999999999E-2</v>
      </c>
      <c r="NR125">
        <v>1.12524</v>
      </c>
      <c r="NS125">
        <v>22.33953</v>
      </c>
      <c r="NT125" s="1">
        <v>5.9026939999999998E-5</v>
      </c>
      <c r="NU125">
        <v>1.763837E-2</v>
      </c>
      <c r="NV125">
        <v>1.124889</v>
      </c>
      <c r="NW125">
        <v>22.104240000000001</v>
      </c>
      <c r="NX125" s="1">
        <v>5.6598989999999997E-5</v>
      </c>
      <c r="NY125">
        <v>1.6914470000000001E-2</v>
      </c>
      <c r="NZ125">
        <v>1.124509</v>
      </c>
      <c r="OA125">
        <v>22.42662</v>
      </c>
      <c r="OB125" s="1">
        <v>5.4648689999999997E-5</v>
      </c>
      <c r="OC125">
        <v>1.6332389999999999E-2</v>
      </c>
      <c r="OD125">
        <v>1.124066</v>
      </c>
      <c r="OE125">
        <v>22.50666</v>
      </c>
      <c r="OF125" s="1">
        <v>5.3535039999999998E-5</v>
      </c>
      <c r="OG125">
        <v>1.5991539999999999E-2</v>
      </c>
      <c r="OH125">
        <v>1.123545</v>
      </c>
      <c r="OI125">
        <v>22.652270000000001</v>
      </c>
      <c r="OJ125" s="1">
        <v>5.3484269999999997E-5</v>
      </c>
      <c r="OK125">
        <v>1.5969460000000001E-2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0.88619930000000002</v>
      </c>
      <c r="G126">
        <v>19.491530000000001</v>
      </c>
      <c r="H126">
        <v>0</v>
      </c>
      <c r="I126">
        <v>0</v>
      </c>
      <c r="J126">
        <v>0.88517610000000002</v>
      </c>
      <c r="K126">
        <v>19.659230000000001</v>
      </c>
      <c r="L126">
        <v>0</v>
      </c>
      <c r="M126">
        <v>0</v>
      </c>
      <c r="N126">
        <v>0.88378190000000001</v>
      </c>
      <c r="O126">
        <v>19.727060000000002</v>
      </c>
      <c r="P126" s="1">
        <v>2.5056550000000001E-36</v>
      </c>
      <c r="Q126" s="1">
        <v>5.8844780000000004E-34</v>
      </c>
      <c r="R126">
        <v>0.88220069999999995</v>
      </c>
      <c r="S126">
        <v>19.055990000000001</v>
      </c>
      <c r="T126" s="1">
        <v>8.1952909999999994E-24</v>
      </c>
      <c r="U126" s="1">
        <v>1.921592E-21</v>
      </c>
      <c r="V126">
        <v>0.88055470000000002</v>
      </c>
      <c r="W126">
        <v>18.306989999999999</v>
      </c>
      <c r="X126" s="1">
        <v>1.2023830000000001E-12</v>
      </c>
      <c r="Y126" s="1">
        <v>2.8213040000000001E-10</v>
      </c>
      <c r="Z126">
        <v>0.87887409999999999</v>
      </c>
      <c r="AA126">
        <v>17.80415</v>
      </c>
      <c r="AB126" s="1">
        <v>7.8376800000000001E-4</v>
      </c>
      <c r="AC126" s="1">
        <v>0.14869869999999999</v>
      </c>
      <c r="AD126">
        <v>0.87722180000000005</v>
      </c>
      <c r="AE126">
        <v>17.48687</v>
      </c>
      <c r="AF126" s="1">
        <v>0.67769239999999997</v>
      </c>
      <c r="AG126">
        <v>141.1636</v>
      </c>
      <c r="AH126">
        <v>0.8755001</v>
      </c>
      <c r="AI126">
        <v>17.494399999999999</v>
      </c>
      <c r="AJ126">
        <v>20.964639999999999</v>
      </c>
      <c r="AK126">
        <v>4627.5829999999996</v>
      </c>
      <c r="AL126">
        <v>0.87378800000000001</v>
      </c>
      <c r="AM126">
        <v>18.11167</v>
      </c>
      <c r="AN126">
        <v>93.979259999999996</v>
      </c>
      <c r="AO126">
        <v>21616.73</v>
      </c>
      <c r="AP126">
        <v>0.87195509999999998</v>
      </c>
      <c r="AQ126">
        <v>18.317630000000001</v>
      </c>
      <c r="AR126">
        <v>113.8925</v>
      </c>
      <c r="AS126">
        <v>27011.42</v>
      </c>
      <c r="AT126">
        <v>0.86983100000000002</v>
      </c>
      <c r="AU126">
        <v>18.343520000000002</v>
      </c>
      <c r="AV126">
        <v>54.374169999999999</v>
      </c>
      <c r="AW126">
        <v>13200.16</v>
      </c>
      <c r="AX126">
        <v>0.86722960000000004</v>
      </c>
      <c r="AY126">
        <v>18.061689999999999</v>
      </c>
      <c r="AZ126">
        <v>13.269880000000001</v>
      </c>
      <c r="BA126">
        <v>3278.2150000000001</v>
      </c>
      <c r="BB126">
        <v>0.86397760000000001</v>
      </c>
      <c r="BC126">
        <v>17.598590000000002</v>
      </c>
      <c r="BD126">
        <v>2.0527709999999999</v>
      </c>
      <c r="BE126">
        <v>513.60559999999998</v>
      </c>
      <c r="BF126">
        <v>0.86000670000000001</v>
      </c>
      <c r="BG126">
        <v>17.246980000000001</v>
      </c>
      <c r="BH126">
        <v>0.28094930000000001</v>
      </c>
      <c r="BI126">
        <v>70.169920000000005</v>
      </c>
      <c r="BJ126">
        <v>0.8554311</v>
      </c>
      <c r="BK126">
        <v>17.319839999999999</v>
      </c>
      <c r="BL126">
        <v>8.0873130000000001E-2</v>
      </c>
      <c r="BM126">
        <v>19.62538</v>
      </c>
      <c r="BN126">
        <v>0.85028320000000002</v>
      </c>
      <c r="BO126">
        <v>17.905719999999999</v>
      </c>
      <c r="BP126">
        <v>6.4056390000000005E-2</v>
      </c>
      <c r="BQ126">
        <v>15.35594</v>
      </c>
      <c r="BR126">
        <v>0.84461839999999999</v>
      </c>
      <c r="BS126">
        <v>18.708739999999999</v>
      </c>
      <c r="BT126">
        <v>6.7687869999999997E-2</v>
      </c>
      <c r="BU126">
        <v>16.276240000000001</v>
      </c>
      <c r="BV126">
        <v>0.83785370000000003</v>
      </c>
      <c r="BW126">
        <v>19.454830000000001</v>
      </c>
      <c r="BX126" s="1">
        <v>7.1073849999999994E-2</v>
      </c>
      <c r="BY126">
        <v>17.226030000000002</v>
      </c>
      <c r="BZ126">
        <v>0.83163549999999997</v>
      </c>
      <c r="CA126">
        <v>19.850339999999999</v>
      </c>
      <c r="CB126" s="1">
        <v>6.9824559999999994E-2</v>
      </c>
      <c r="CC126">
        <v>17.055949999999999</v>
      </c>
      <c r="CD126">
        <v>0.82502620000000004</v>
      </c>
      <c r="CE126">
        <v>19.4528</v>
      </c>
      <c r="CF126">
        <v>6.5044969999999994E-2</v>
      </c>
      <c r="CG126">
        <v>16.010809999999999</v>
      </c>
      <c r="CH126">
        <v>0.81828000000000001</v>
      </c>
      <c r="CI126">
        <v>18.84281</v>
      </c>
      <c r="CJ126" s="1">
        <v>5.8783630000000003E-2</v>
      </c>
      <c r="CK126">
        <v>14.573510000000001</v>
      </c>
      <c r="CL126">
        <v>0.81135040000000003</v>
      </c>
      <c r="CM126">
        <v>18.288360000000001</v>
      </c>
      <c r="CN126" s="1">
        <v>5.237166E-2</v>
      </c>
      <c r="CO126">
        <v>13.07264</v>
      </c>
      <c r="CP126">
        <v>0.80422499999999997</v>
      </c>
      <c r="CQ126">
        <v>17.9434</v>
      </c>
      <c r="CR126" s="1">
        <v>4.6341350000000003E-2</v>
      </c>
      <c r="CS126">
        <v>11.646890000000001</v>
      </c>
      <c r="CT126">
        <v>0.79670609999999997</v>
      </c>
      <c r="CU126">
        <v>18.371210000000001</v>
      </c>
      <c r="CV126" s="1">
        <v>4.0853849999999997E-2</v>
      </c>
      <c r="CW126">
        <v>10.34065</v>
      </c>
      <c r="CX126">
        <v>0.78891319999999998</v>
      </c>
      <c r="CY126">
        <v>19.213760000000001</v>
      </c>
      <c r="CZ126" s="1">
        <v>3.5992499999999997E-2</v>
      </c>
      <c r="DA126">
        <v>9.1776110000000006</v>
      </c>
      <c r="DB126">
        <v>0.78075899999999998</v>
      </c>
      <c r="DC126">
        <v>19.795719999999999</v>
      </c>
      <c r="DD126" s="1">
        <v>3.1757580000000001E-2</v>
      </c>
      <c r="DE126">
        <v>8.1593119999999999</v>
      </c>
      <c r="DF126">
        <v>0.77211370000000001</v>
      </c>
      <c r="DG126">
        <v>20.136410000000001</v>
      </c>
      <c r="DH126">
        <v>2.8070500000000002E-2</v>
      </c>
      <c r="DI126">
        <v>7.2710189999999999</v>
      </c>
      <c r="DJ126">
        <v>0.76342189999999999</v>
      </c>
      <c r="DK126">
        <v>19.799499999999998</v>
      </c>
      <c r="DL126" s="1">
        <v>2.4813470000000001E-2</v>
      </c>
      <c r="DM126">
        <v>6.4801419999999998</v>
      </c>
      <c r="DN126">
        <v>0.75559750000000003</v>
      </c>
      <c r="DO126">
        <v>19.18591</v>
      </c>
      <c r="DP126">
        <v>2.1841550000000001E-2</v>
      </c>
      <c r="DQ126">
        <v>5.744332</v>
      </c>
      <c r="DR126">
        <v>0.74781010000000003</v>
      </c>
      <c r="DS126">
        <v>18.44482</v>
      </c>
      <c r="DT126" s="1">
        <v>1.9150629999999998E-2</v>
      </c>
      <c r="DU126">
        <v>5.0714370000000004</v>
      </c>
      <c r="DV126">
        <v>0.7399869</v>
      </c>
      <c r="DW126">
        <v>17.80452</v>
      </c>
      <c r="DX126" s="1">
        <v>1.6767750000000001E-2</v>
      </c>
      <c r="DY126">
        <v>4.4710710000000002</v>
      </c>
      <c r="DZ126">
        <v>0.73175699999999999</v>
      </c>
      <c r="EA126">
        <v>17.922940000000001</v>
      </c>
      <c r="EB126" s="1">
        <v>1.4673800000000001E-2</v>
      </c>
      <c r="EC126">
        <v>3.9423970000000002</v>
      </c>
      <c r="ED126">
        <v>0.72319299999999997</v>
      </c>
      <c r="EE126">
        <v>18.53604</v>
      </c>
      <c r="EF126" s="1">
        <v>1.2824149999999999E-2</v>
      </c>
      <c r="EG126">
        <v>3.4731100000000001</v>
      </c>
      <c r="EH126">
        <v>0.71405549999999995</v>
      </c>
      <c r="EI126">
        <v>19.33578</v>
      </c>
      <c r="EJ126" s="1">
        <v>1.1186120000000001E-2</v>
      </c>
      <c r="EK126">
        <v>3.056092</v>
      </c>
      <c r="EL126">
        <v>0.70454119999999998</v>
      </c>
      <c r="EM126">
        <v>20.071480000000001</v>
      </c>
      <c r="EN126" s="1">
        <v>9.7556550000000002E-3</v>
      </c>
      <c r="EO126">
        <v>2.690159</v>
      </c>
      <c r="EP126">
        <v>0.69508820000000004</v>
      </c>
      <c r="EQ126">
        <v>20.15907</v>
      </c>
      <c r="ER126" s="1">
        <v>8.5171689999999998E-3</v>
      </c>
      <c r="ES126">
        <v>2.3713000000000002</v>
      </c>
      <c r="ET126">
        <v>0.68683799999999995</v>
      </c>
      <c r="EU126">
        <v>19.703530000000001</v>
      </c>
      <c r="EV126" s="1">
        <v>7.4509199999999998E-3</v>
      </c>
      <c r="EW126">
        <v>2.0901040000000002</v>
      </c>
      <c r="EX126">
        <v>0.67887600000000003</v>
      </c>
      <c r="EY126">
        <v>19.122689999999999</v>
      </c>
      <c r="EZ126" s="1">
        <v>6.5181120000000004E-3</v>
      </c>
      <c r="FA126">
        <v>1.8407169999999999</v>
      </c>
      <c r="FB126">
        <v>0.67289310000000002</v>
      </c>
      <c r="FC126">
        <v>18.742039999999999</v>
      </c>
      <c r="FD126" s="1">
        <v>5.6973650000000002E-3</v>
      </c>
      <c r="FE126">
        <v>1.616096</v>
      </c>
      <c r="FF126">
        <v>0.66829019999999995</v>
      </c>
      <c r="FG126">
        <v>19.518239999999999</v>
      </c>
      <c r="FH126" s="1">
        <v>4.9610619999999996E-3</v>
      </c>
      <c r="FI126">
        <v>1.4114640000000001</v>
      </c>
      <c r="FJ126">
        <v>0.66482280000000005</v>
      </c>
      <c r="FK126">
        <v>20.411650000000002</v>
      </c>
      <c r="FL126" s="1">
        <v>4.277711E-3</v>
      </c>
      <c r="FM126">
        <v>1.2193210000000001</v>
      </c>
      <c r="FN126">
        <v>0.66234320000000002</v>
      </c>
      <c r="FO126">
        <v>21.169280000000001</v>
      </c>
      <c r="FP126" s="1">
        <v>3.5834759999999999E-3</v>
      </c>
      <c r="FQ126">
        <v>1.0228600000000001</v>
      </c>
      <c r="FR126">
        <v>0.66070810000000002</v>
      </c>
      <c r="FS126">
        <v>21.505780000000001</v>
      </c>
      <c r="FT126" s="1">
        <v>2.83987E-3</v>
      </c>
      <c r="FU126">
        <v>0.81123460000000003</v>
      </c>
      <c r="FV126">
        <v>0.65965099999999999</v>
      </c>
      <c r="FW126">
        <v>21.244309999999999</v>
      </c>
      <c r="FX126" s="1">
        <v>2.1034449999999998E-3</v>
      </c>
      <c r="FY126">
        <v>0.60086569999999995</v>
      </c>
      <c r="FZ126">
        <v>0.6589874</v>
      </c>
      <c r="GA126">
        <v>20.554469999999998</v>
      </c>
      <c r="GB126" s="1">
        <v>1.4832479999999999E-3</v>
      </c>
      <c r="GC126">
        <v>0.42304259999999999</v>
      </c>
      <c r="GD126">
        <v>0.65856919999999997</v>
      </c>
      <c r="GE126">
        <v>19.965119999999999</v>
      </c>
      <c r="GF126" s="1">
        <v>1.0401900000000001E-3</v>
      </c>
      <c r="GG126">
        <v>0.29564089999999998</v>
      </c>
      <c r="GH126">
        <v>0.65832670000000004</v>
      </c>
      <c r="GI126">
        <v>19.728179999999998</v>
      </c>
      <c r="GJ126" s="1">
        <v>7.6130489999999996E-4</v>
      </c>
      <c r="GK126">
        <v>0.2152597</v>
      </c>
      <c r="GL126">
        <v>0.65818909999999997</v>
      </c>
      <c r="GM126">
        <v>20.46332</v>
      </c>
      <c r="GN126" s="1">
        <v>5.9757500000000004E-4</v>
      </c>
      <c r="GO126">
        <v>0.16799049999999999</v>
      </c>
      <c r="GP126">
        <v>0.65810500000000005</v>
      </c>
      <c r="GQ126">
        <v>21.24119</v>
      </c>
      <c r="GR126" s="1">
        <v>5.0220219999999995E-4</v>
      </c>
      <c r="GS126">
        <v>0.1404273</v>
      </c>
      <c r="GT126">
        <v>0.65805769999999997</v>
      </c>
      <c r="GU126">
        <v>21.954519999999999</v>
      </c>
      <c r="GV126" s="1">
        <v>4.4394040000000001E-4</v>
      </c>
      <c r="GW126">
        <v>0.123544</v>
      </c>
      <c r="GX126">
        <v>0.65802249999999995</v>
      </c>
      <c r="GY126">
        <v>22.64517</v>
      </c>
      <c r="GZ126" s="1">
        <v>4.0494469999999999E-4</v>
      </c>
      <c r="HA126">
        <v>0.1122432</v>
      </c>
      <c r="HB126">
        <v>0.65802179999999999</v>
      </c>
      <c r="HC126">
        <v>22.542339999999999</v>
      </c>
      <c r="HD126" s="1">
        <v>3.7600010000000001E-4</v>
      </c>
      <c r="HE126">
        <v>0.1038927</v>
      </c>
      <c r="HF126">
        <v>0.65799669999999999</v>
      </c>
      <c r="HG126">
        <v>21.670670000000001</v>
      </c>
      <c r="HH126">
        <v>3.5268559999999998E-4</v>
      </c>
      <c r="HI126">
        <v>9.7187679999999999E-2</v>
      </c>
      <c r="HJ126">
        <v>0.65800259999999999</v>
      </c>
      <c r="HK126">
        <v>20.786259999999999</v>
      </c>
      <c r="HL126" s="1">
        <v>3.3264329999999997E-4</v>
      </c>
      <c r="HM126">
        <v>9.1456350000000006E-2</v>
      </c>
      <c r="HN126">
        <v>0.65799750000000001</v>
      </c>
      <c r="HO126">
        <v>20.10426</v>
      </c>
      <c r="HP126" s="1">
        <v>3.146531E-4</v>
      </c>
      <c r="HQ126">
        <v>8.6353719999999995E-2</v>
      </c>
      <c r="HR126">
        <v>0.6579969</v>
      </c>
      <c r="HS126">
        <v>20.426760000000002</v>
      </c>
      <c r="HT126" s="1">
        <v>2.9814540000000001E-4</v>
      </c>
      <c r="HU126">
        <v>8.170057E-2</v>
      </c>
      <c r="HV126">
        <v>0.6579931</v>
      </c>
      <c r="HW126">
        <v>21.271139999999999</v>
      </c>
      <c r="HX126" s="1">
        <v>2.8286709999999999E-4</v>
      </c>
      <c r="HY126">
        <v>7.7419189999999999E-2</v>
      </c>
      <c r="HZ126">
        <v>0.65800820000000004</v>
      </c>
      <c r="IA126">
        <v>22.143350000000002</v>
      </c>
      <c r="IB126" s="1">
        <v>2.6866329999999998E-4</v>
      </c>
      <c r="IC126">
        <v>7.3460300000000006E-2</v>
      </c>
      <c r="ID126">
        <v>0.65799129999999995</v>
      </c>
      <c r="IE126">
        <v>22.917390000000001</v>
      </c>
      <c r="IF126" s="1">
        <v>2.5545659999999998E-4</v>
      </c>
      <c r="IG126">
        <v>6.9796659999999996E-2</v>
      </c>
      <c r="IH126">
        <v>0.65800950000000002</v>
      </c>
      <c r="II126">
        <v>22.839759999999998</v>
      </c>
      <c r="IJ126" s="1">
        <v>2.431465E-4</v>
      </c>
      <c r="IK126">
        <v>6.6393450000000007E-2</v>
      </c>
      <c r="IL126">
        <v>0.65798979999999996</v>
      </c>
      <c r="IM126">
        <v>22.075600000000001</v>
      </c>
      <c r="IN126" s="1">
        <v>2.316071E-4</v>
      </c>
      <c r="IO126">
        <v>6.3217410000000002E-2</v>
      </c>
      <c r="IP126">
        <v>0.65799180000000002</v>
      </c>
      <c r="IQ126">
        <v>21.129200000000001</v>
      </c>
      <c r="IR126" s="1">
        <v>2.2069719999999999E-4</v>
      </c>
      <c r="IS126">
        <v>6.0224710000000001E-2</v>
      </c>
      <c r="IT126">
        <v>0.65800020000000004</v>
      </c>
      <c r="IU126">
        <v>20.283729999999998</v>
      </c>
      <c r="IV126" s="1">
        <v>2.104017E-4</v>
      </c>
      <c r="IW126">
        <v>5.7399600000000002E-2</v>
      </c>
      <c r="IX126">
        <v>0.65801010000000004</v>
      </c>
      <c r="IY126">
        <v>20.26361</v>
      </c>
      <c r="IZ126" s="1">
        <v>2.007345E-4</v>
      </c>
      <c r="JA126">
        <v>5.4750720000000003E-2</v>
      </c>
      <c r="JB126">
        <v>0.65798719999999999</v>
      </c>
      <c r="JC126">
        <v>20.347580000000001</v>
      </c>
      <c r="JD126" s="1">
        <v>1.9168209999999999E-4</v>
      </c>
      <c r="JE126">
        <v>5.2276759999999999E-2</v>
      </c>
      <c r="JF126">
        <v>0.65800959999999997</v>
      </c>
      <c r="JG126">
        <v>20.766390000000001</v>
      </c>
      <c r="JH126" s="1">
        <v>1.8318640000000001E-4</v>
      </c>
      <c r="JI126">
        <v>4.9953940000000002E-2</v>
      </c>
      <c r="JJ126">
        <v>0.65800230000000004</v>
      </c>
      <c r="JK126">
        <v>20.961960000000001</v>
      </c>
      <c r="JL126" s="1">
        <v>1.7514270000000001E-4</v>
      </c>
      <c r="JM126">
        <v>4.7758790000000002E-2</v>
      </c>
      <c r="JN126">
        <v>0.65800780000000003</v>
      </c>
      <c r="JO126">
        <v>20.957080000000001</v>
      </c>
      <c r="JP126" s="1">
        <v>1.6753380000000001E-4</v>
      </c>
      <c r="JQ126">
        <v>4.5684370000000002E-2</v>
      </c>
      <c r="JR126">
        <v>0.65798800000000002</v>
      </c>
      <c r="JS126">
        <v>20.856470000000002</v>
      </c>
      <c r="JT126" s="1">
        <v>1.6036650000000001E-4</v>
      </c>
      <c r="JU126">
        <v>4.3729740000000003E-2</v>
      </c>
      <c r="JV126">
        <v>0.65798909999999999</v>
      </c>
      <c r="JW126">
        <v>20.600280000000001</v>
      </c>
      <c r="JX126" s="1">
        <v>1.536109E-4</v>
      </c>
      <c r="JY126">
        <v>4.1885060000000002E-2</v>
      </c>
      <c r="JZ126">
        <v>0.65800009999999998</v>
      </c>
      <c r="KA126">
        <v>20.21641</v>
      </c>
      <c r="KB126" s="1">
        <v>1.472361E-4</v>
      </c>
      <c r="KC126">
        <v>4.0141200000000002E-2</v>
      </c>
      <c r="KD126">
        <v>0.65799129999999995</v>
      </c>
      <c r="KE126">
        <v>20.554189999999998</v>
      </c>
      <c r="KF126" s="1">
        <v>1.4117869999999999E-4</v>
      </c>
      <c r="KG126">
        <v>3.848994E-2</v>
      </c>
      <c r="KH126">
        <v>0.65799070000000004</v>
      </c>
      <c r="KI126">
        <v>20.621099999999998</v>
      </c>
      <c r="KJ126" s="1">
        <v>1.3541120000000001E-4</v>
      </c>
      <c r="KK126">
        <v>3.691846E-2</v>
      </c>
      <c r="KL126">
        <v>0.65800840000000005</v>
      </c>
      <c r="KM126">
        <v>20.752859999999998</v>
      </c>
      <c r="KN126" s="1">
        <v>1.2992900000000001E-4</v>
      </c>
      <c r="KO126">
        <v>3.5423580000000003E-2</v>
      </c>
      <c r="KP126">
        <v>0.65798979999999996</v>
      </c>
      <c r="KQ126">
        <v>21.03078</v>
      </c>
      <c r="KR126" s="1">
        <v>1.247477E-4</v>
      </c>
      <c r="KS126">
        <v>3.4010650000000003E-2</v>
      </c>
      <c r="KT126">
        <v>0.65795859999999995</v>
      </c>
      <c r="KU126">
        <v>20.94538</v>
      </c>
      <c r="KV126" s="1">
        <v>1.1983790000000001E-4</v>
      </c>
      <c r="KW126">
        <v>3.2674109999999999E-2</v>
      </c>
      <c r="KX126">
        <v>0.65789710000000001</v>
      </c>
      <c r="KY126">
        <v>20.494879999999998</v>
      </c>
      <c r="KZ126" s="1">
        <v>1.151664E-4</v>
      </c>
      <c r="LA126">
        <v>3.140188E-2</v>
      </c>
      <c r="LB126">
        <v>0.65778490000000001</v>
      </c>
      <c r="LC126">
        <v>20.092669999999998</v>
      </c>
      <c r="LD126" s="1">
        <v>1.107102E-4</v>
      </c>
      <c r="LE126">
        <v>3.0191369999999999E-2</v>
      </c>
      <c r="LF126">
        <v>0.65760960000000002</v>
      </c>
      <c r="LG126">
        <v>19.82405</v>
      </c>
      <c r="LH126" s="1">
        <v>1.064619E-4</v>
      </c>
      <c r="LI126">
        <v>2.9038379999999999E-2</v>
      </c>
      <c r="LJ126">
        <v>0.65740589999999999</v>
      </c>
      <c r="LK126">
        <v>20.557600000000001</v>
      </c>
      <c r="LL126" s="1">
        <v>1.024125E-4</v>
      </c>
      <c r="LM126">
        <v>2.7942160000000001E-2</v>
      </c>
      <c r="LN126">
        <v>0.65712950000000003</v>
      </c>
      <c r="LO126">
        <v>21.34</v>
      </c>
      <c r="LP126" s="1">
        <v>9.8732259999999994E-5</v>
      </c>
      <c r="LQ126">
        <v>2.6943109999999999E-2</v>
      </c>
      <c r="LR126">
        <v>0.65683159999999996</v>
      </c>
      <c r="LS126">
        <v>22.135169999999999</v>
      </c>
      <c r="LT126" s="1">
        <v>9.5775490000000004E-5</v>
      </c>
      <c r="LU126">
        <v>2.613917E-2</v>
      </c>
      <c r="LV126">
        <v>0.65649210000000002</v>
      </c>
      <c r="LW126">
        <v>23.100729999999999</v>
      </c>
      <c r="LX126" s="1">
        <v>9.3823250000000003E-5</v>
      </c>
      <c r="LY126">
        <v>2.5610580000000001E-2</v>
      </c>
      <c r="LZ126">
        <v>0.65614640000000002</v>
      </c>
      <c r="MA126">
        <v>23.22541</v>
      </c>
      <c r="MB126" s="1">
        <v>9.2534099999999999E-5</v>
      </c>
      <c r="MC126">
        <v>2.5268390000000002E-2</v>
      </c>
      <c r="MD126">
        <v>0.65583840000000004</v>
      </c>
      <c r="ME126">
        <v>22.404820000000001</v>
      </c>
      <c r="MF126" s="1">
        <v>9.1223279999999996E-5</v>
      </c>
      <c r="MG126">
        <v>2.4922039999999999E-2</v>
      </c>
      <c r="MH126">
        <v>0.65557880000000002</v>
      </c>
      <c r="MI126">
        <v>21.51351</v>
      </c>
      <c r="MJ126" s="1">
        <v>8.9424390000000003E-5</v>
      </c>
      <c r="MK126">
        <v>2.4444670000000002E-2</v>
      </c>
      <c r="ML126">
        <v>0.65534840000000005</v>
      </c>
      <c r="MM126">
        <v>21.002009999999999</v>
      </c>
      <c r="MN126" s="1">
        <v>8.7110450000000002E-5</v>
      </c>
      <c r="MO126">
        <v>2.3824430000000001E-2</v>
      </c>
      <c r="MP126">
        <v>0.65517910000000001</v>
      </c>
      <c r="MQ126">
        <v>21.453939999999999</v>
      </c>
      <c r="MR126" s="1">
        <v>8.443712E-5</v>
      </c>
      <c r="MS126">
        <v>2.310185E-2</v>
      </c>
      <c r="MT126">
        <v>0.65506419999999999</v>
      </c>
      <c r="MU126">
        <v>22.311640000000001</v>
      </c>
      <c r="MV126" s="1">
        <v>8.1493050000000004E-5</v>
      </c>
      <c r="MW126">
        <v>2.2300070000000002E-2</v>
      </c>
      <c r="MX126">
        <v>0.65497530000000004</v>
      </c>
      <c r="MY126">
        <v>23.290299999999998</v>
      </c>
      <c r="MZ126" s="1">
        <v>7.8098599999999998E-5</v>
      </c>
      <c r="NA126">
        <v>2.1379809999999999E-2</v>
      </c>
      <c r="NB126">
        <v>0.65491250000000001</v>
      </c>
      <c r="NC126">
        <v>24.218</v>
      </c>
      <c r="ND126" s="1">
        <v>7.4118939999999995E-5</v>
      </c>
      <c r="NE126">
        <v>2.0297099999999998E-2</v>
      </c>
      <c r="NF126">
        <v>0.65482119999999999</v>
      </c>
      <c r="NG126">
        <v>24.212689999999998</v>
      </c>
      <c r="NH126" s="1">
        <v>6.9811640000000004E-5</v>
      </c>
      <c r="NI126">
        <v>1.9121260000000001E-2</v>
      </c>
      <c r="NJ126">
        <v>0.65467010000000003</v>
      </c>
      <c r="NK126">
        <v>23.600950000000001</v>
      </c>
      <c r="NL126" s="1">
        <v>6.5731709999999993E-5</v>
      </c>
      <c r="NM126">
        <v>1.800363E-2</v>
      </c>
      <c r="NN126">
        <v>0.65442739999999999</v>
      </c>
      <c r="NO126">
        <v>22.981909999999999</v>
      </c>
      <c r="NP126" s="1">
        <v>6.2224829999999996E-5</v>
      </c>
      <c r="NQ126">
        <v>1.704286E-2</v>
      </c>
      <c r="NR126">
        <v>0.65408650000000002</v>
      </c>
      <c r="NS126">
        <v>22.393750000000001</v>
      </c>
      <c r="NT126" s="1">
        <v>5.9299950000000001E-5</v>
      </c>
      <c r="NU126">
        <v>1.6244620000000001E-2</v>
      </c>
      <c r="NV126">
        <v>0.65362750000000003</v>
      </c>
      <c r="NW126">
        <v>22.153970000000001</v>
      </c>
      <c r="NX126" s="1">
        <v>5.6828820000000002E-5</v>
      </c>
      <c r="NY126">
        <v>1.5572580000000001E-2</v>
      </c>
      <c r="NZ126">
        <v>0.65305860000000004</v>
      </c>
      <c r="OA126">
        <v>22.47054</v>
      </c>
      <c r="OB126" s="1">
        <v>5.4817949999999999E-5</v>
      </c>
      <c r="OC126">
        <v>1.502792E-2</v>
      </c>
      <c r="OD126">
        <v>0.65243150000000005</v>
      </c>
      <c r="OE126">
        <v>22.538419999999999</v>
      </c>
      <c r="OF126" s="1">
        <v>5.3600480000000002E-5</v>
      </c>
      <c r="OG126" s="1">
        <v>1.4695939999999999E-2</v>
      </c>
      <c r="OH126">
        <v>0.65173639999999999</v>
      </c>
      <c r="OI126">
        <v>22.67578</v>
      </c>
      <c r="OJ126" s="1">
        <v>5.3445329999999997E-5</v>
      </c>
      <c r="OK126" s="1">
        <v>1.4655980000000001E-2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1.6525209999999999</v>
      </c>
      <c r="G127">
        <v>19.488890000000001</v>
      </c>
      <c r="H127">
        <v>0</v>
      </c>
      <c r="I127">
        <v>0</v>
      </c>
      <c r="J127">
        <v>1.6533640000000001</v>
      </c>
      <c r="K127">
        <v>19.67858</v>
      </c>
      <c r="L127">
        <v>0</v>
      </c>
      <c r="M127">
        <v>0</v>
      </c>
      <c r="N127">
        <v>1.6526460000000001</v>
      </c>
      <c r="O127">
        <v>19.774460000000001</v>
      </c>
      <c r="P127">
        <v>2.4597270000000001E-37</v>
      </c>
      <c r="Q127" s="1">
        <v>5.9271730000000003E-35</v>
      </c>
      <c r="R127">
        <v>1.651033</v>
      </c>
      <c r="S127">
        <v>19.122479999999999</v>
      </c>
      <c r="T127" s="1">
        <v>9.2247649999999992E-25</v>
      </c>
      <c r="U127" s="1">
        <v>2.2195199999999998E-22</v>
      </c>
      <c r="V127">
        <v>1.6489640000000001</v>
      </c>
      <c r="W127">
        <v>18.365680000000001</v>
      </c>
      <c r="X127" s="1">
        <v>1.9840270000000001E-13</v>
      </c>
      <c r="Y127" s="1">
        <v>4.0966759999999999E-11</v>
      </c>
      <c r="Z127">
        <v>1.646741</v>
      </c>
      <c r="AA127">
        <v>17.845510000000001</v>
      </c>
      <c r="AB127" s="1">
        <v>4.6230140000000001E-4</v>
      </c>
      <c r="AC127" s="1">
        <v>8.0166840000000003E-2</v>
      </c>
      <c r="AD127">
        <v>1.6444879999999999</v>
      </c>
      <c r="AE127">
        <v>17.511030000000002</v>
      </c>
      <c r="AF127" s="1">
        <v>0.51322080000000003</v>
      </c>
      <c r="AG127">
        <v>102.6559</v>
      </c>
      <c r="AH127">
        <v>1.642153</v>
      </c>
      <c r="AI127">
        <v>17.500859999999999</v>
      </c>
      <c r="AJ127">
        <v>18.152570000000001</v>
      </c>
      <c r="AK127">
        <v>3958.402</v>
      </c>
      <c r="AL127">
        <v>1.639756</v>
      </c>
      <c r="AM127">
        <v>18.126429999999999</v>
      </c>
      <c r="AN127">
        <v>89.285139999999998</v>
      </c>
      <c r="AO127">
        <v>20742.09</v>
      </c>
      <c r="AP127">
        <v>1.6371009999999999</v>
      </c>
      <c r="AQ127">
        <v>18.339079999999999</v>
      </c>
      <c r="AR127">
        <v>115.8723</v>
      </c>
      <c r="AS127">
        <v>28267.29</v>
      </c>
      <c r="AT127">
        <v>1.6340049999999999</v>
      </c>
      <c r="AU127">
        <v>18.37078</v>
      </c>
      <c r="AV127">
        <v>58.25253</v>
      </c>
      <c r="AW127">
        <v>14767.5</v>
      </c>
      <c r="AX127">
        <v>1.6302350000000001</v>
      </c>
      <c r="AY127">
        <v>18.11486</v>
      </c>
      <c r="AZ127">
        <v>14.77122</v>
      </c>
      <c r="BA127">
        <v>3858.0520000000001</v>
      </c>
      <c r="BB127">
        <v>1.625267</v>
      </c>
      <c r="BC127">
        <v>17.650369999999999</v>
      </c>
      <c r="BD127">
        <v>2.3416220000000001</v>
      </c>
      <c r="BE127">
        <v>625.20100000000002</v>
      </c>
      <c r="BF127">
        <v>1.619329</v>
      </c>
      <c r="BG127">
        <v>17.28321</v>
      </c>
      <c r="BH127">
        <v>0.31732100000000002</v>
      </c>
      <c r="BI127">
        <v>84.698970000000003</v>
      </c>
      <c r="BJ127">
        <v>1.6126659999999999</v>
      </c>
      <c r="BK127">
        <v>17.343969999999999</v>
      </c>
      <c r="BL127">
        <v>8.4487859999999998E-2</v>
      </c>
      <c r="BM127">
        <v>21.466660000000001</v>
      </c>
      <c r="BN127">
        <v>1.605245</v>
      </c>
      <c r="BO127">
        <v>17.918769999999999</v>
      </c>
      <c r="BP127">
        <v>6.4110769999999997E-2</v>
      </c>
      <c r="BQ127">
        <v>15.84408</v>
      </c>
      <c r="BR127">
        <v>1.597216</v>
      </c>
      <c r="BS127">
        <v>18.723970000000001</v>
      </c>
      <c r="BT127">
        <v>6.7350519999999997E-2</v>
      </c>
      <c r="BU127">
        <v>16.6645</v>
      </c>
      <c r="BV127">
        <v>1.5888040000000001</v>
      </c>
      <c r="BW127">
        <v>19.476189999999999</v>
      </c>
      <c r="BX127" s="1">
        <v>7.0957709999999993E-2</v>
      </c>
      <c r="BY127">
        <v>17.708390000000001</v>
      </c>
      <c r="BZ127">
        <v>1.580492</v>
      </c>
      <c r="CA127">
        <v>19.88795</v>
      </c>
      <c r="CB127" s="1">
        <v>7.000758E-2</v>
      </c>
      <c r="CC127">
        <v>17.636299999999999</v>
      </c>
      <c r="CD127">
        <v>1.571599</v>
      </c>
      <c r="CE127">
        <v>19.508790000000001</v>
      </c>
      <c r="CF127" s="1">
        <v>6.5403680000000006E-2</v>
      </c>
      <c r="CG127">
        <v>16.624780000000001</v>
      </c>
      <c r="CH127">
        <v>1.5628649999999999</v>
      </c>
      <c r="CI127">
        <v>18.902670000000001</v>
      </c>
      <c r="CJ127" s="1">
        <v>5.9193099999999998E-2</v>
      </c>
      <c r="CK127">
        <v>15.16474</v>
      </c>
      <c r="CL127">
        <v>1.554119</v>
      </c>
      <c r="CM127">
        <v>18.340340000000001</v>
      </c>
      <c r="CN127" s="1">
        <v>5.2773460000000001E-2</v>
      </c>
      <c r="CO127">
        <v>13.61847</v>
      </c>
      <c r="CP127">
        <v>1.545328</v>
      </c>
      <c r="CQ127">
        <v>17.979199999999999</v>
      </c>
      <c r="CR127">
        <v>4.6715010000000001E-2</v>
      </c>
      <c r="CS127">
        <v>12.140309999999999</v>
      </c>
      <c r="CT127">
        <v>1.5357019999999999</v>
      </c>
      <c r="CU127">
        <v>18.385950000000001</v>
      </c>
      <c r="CV127" s="1">
        <v>4.1191989999999998E-2</v>
      </c>
      <c r="CW127">
        <v>10.78351</v>
      </c>
      <c r="CX127">
        <v>1.5257130000000001</v>
      </c>
      <c r="CY127">
        <v>19.230619999999998</v>
      </c>
      <c r="CZ127" s="1">
        <v>3.6290650000000001E-2</v>
      </c>
      <c r="DA127">
        <v>9.5713500000000007</v>
      </c>
      <c r="DB127">
        <v>1.515215</v>
      </c>
      <c r="DC127">
        <v>19.817139999999998</v>
      </c>
      <c r="DD127" s="1">
        <v>3.201727E-2</v>
      </c>
      <c r="DE127">
        <v>8.5080810000000007</v>
      </c>
      <c r="DF127">
        <v>1.503765</v>
      </c>
      <c r="DG127">
        <v>20.167649999999998</v>
      </c>
      <c r="DH127" s="1">
        <v>2.8298670000000001E-2</v>
      </c>
      <c r="DI127">
        <v>7.5815330000000003</v>
      </c>
      <c r="DJ127">
        <v>1.49247</v>
      </c>
      <c r="DK127">
        <v>19.857949999999999</v>
      </c>
      <c r="DL127" s="1">
        <v>2.5018220000000001E-2</v>
      </c>
      <c r="DM127">
        <v>6.7569929999999996</v>
      </c>
      <c r="DN127">
        <v>1.4838480000000001</v>
      </c>
      <c r="DO127">
        <v>19.261769999999999</v>
      </c>
      <c r="DP127" s="1">
        <v>2.2035530000000001E-2</v>
      </c>
      <c r="DQ127">
        <v>5.9917879999999997</v>
      </c>
      <c r="DR127">
        <v>1.4748250000000001</v>
      </c>
      <c r="DS127">
        <v>18.519410000000001</v>
      </c>
      <c r="DT127" s="1">
        <v>1.9325660000000001E-2</v>
      </c>
      <c r="DU127">
        <v>5.2916550000000004</v>
      </c>
      <c r="DV127">
        <v>1.465689</v>
      </c>
      <c r="DW127">
        <v>17.862690000000001</v>
      </c>
      <c r="DX127" s="1">
        <v>1.6922090000000001E-2</v>
      </c>
      <c r="DY127">
        <v>4.6664770000000004</v>
      </c>
      <c r="DZ127">
        <v>1.4555990000000001</v>
      </c>
      <c r="EA127">
        <v>17.953340000000001</v>
      </c>
      <c r="EB127" s="1">
        <v>1.48112E-2</v>
      </c>
      <c r="EC127">
        <v>4.1164880000000004</v>
      </c>
      <c r="ED127">
        <v>1.4448080000000001</v>
      </c>
      <c r="EE127">
        <v>18.554400000000001</v>
      </c>
      <c r="EF127" s="1">
        <v>1.294623E-2</v>
      </c>
      <c r="EG127">
        <v>3.6287609999999999</v>
      </c>
      <c r="EH127">
        <v>1.432957</v>
      </c>
      <c r="EI127">
        <v>19.34788</v>
      </c>
      <c r="EJ127" s="1">
        <v>1.1294729999999999E-2</v>
      </c>
      <c r="EK127">
        <v>3.195354</v>
      </c>
      <c r="EL127">
        <v>1.420234</v>
      </c>
      <c r="EM127">
        <v>20.078289999999999</v>
      </c>
      <c r="EN127" s="1">
        <v>9.8500910000000001E-3</v>
      </c>
      <c r="EO127">
        <v>2.8146149999999999</v>
      </c>
      <c r="EP127">
        <v>1.407036</v>
      </c>
      <c r="EQ127">
        <v>20.184460000000001</v>
      </c>
      <c r="ER127" s="1">
        <v>8.599878E-3</v>
      </c>
      <c r="ES127">
        <v>2.4834499999999999</v>
      </c>
      <c r="ET127">
        <v>1.3980159999999999</v>
      </c>
      <c r="EU127">
        <v>19.75403</v>
      </c>
      <c r="EV127" s="1">
        <v>7.5245759999999998E-3</v>
      </c>
      <c r="EW127">
        <v>2.1884679999999999</v>
      </c>
      <c r="EX127">
        <v>1.3910880000000001</v>
      </c>
      <c r="EY127">
        <v>19.1936</v>
      </c>
      <c r="EZ127" s="1">
        <v>6.5833560000000003E-3</v>
      </c>
      <c r="FA127">
        <v>1.924803</v>
      </c>
      <c r="FB127">
        <v>1.3851929999999999</v>
      </c>
      <c r="FC127">
        <v>18.813110000000002</v>
      </c>
      <c r="FD127" s="1">
        <v>5.7566279999999997E-3</v>
      </c>
      <c r="FE127">
        <v>1.6891020000000001</v>
      </c>
      <c r="FF127">
        <v>1.3798410000000001</v>
      </c>
      <c r="FG127">
        <v>19.56053</v>
      </c>
      <c r="FH127" s="1">
        <v>5.015317E-3</v>
      </c>
      <c r="FI127">
        <v>1.4757070000000001</v>
      </c>
      <c r="FJ127">
        <v>1.3758589999999999</v>
      </c>
      <c r="FK127">
        <v>20.429259999999999</v>
      </c>
      <c r="FL127" s="1">
        <v>4.3302269999999999E-3</v>
      </c>
      <c r="FM127">
        <v>1.2766820000000001</v>
      </c>
      <c r="FN127">
        <v>1.373022</v>
      </c>
      <c r="FO127">
        <v>21.177790000000002</v>
      </c>
      <c r="FP127" s="1">
        <v>3.6395210000000002E-3</v>
      </c>
      <c r="FQ127">
        <v>1.075442</v>
      </c>
      <c r="FR127">
        <v>1.371461</v>
      </c>
      <c r="FS127">
        <v>21.5318</v>
      </c>
      <c r="FT127" s="1">
        <v>2.899413E-3</v>
      </c>
      <c r="FU127">
        <v>0.85899099999999995</v>
      </c>
      <c r="FV127">
        <v>1.3704780000000001</v>
      </c>
      <c r="FW127">
        <v>21.304349999999999</v>
      </c>
      <c r="FX127" s="1">
        <v>2.1588240000000002E-3</v>
      </c>
      <c r="FY127">
        <v>0.64088230000000002</v>
      </c>
      <c r="FZ127">
        <v>1.369899</v>
      </c>
      <c r="GA127">
        <v>20.620550000000001</v>
      </c>
      <c r="GB127" s="1">
        <v>1.526466E-3</v>
      </c>
      <c r="GC127">
        <v>0.45304090000000002</v>
      </c>
      <c r="GD127">
        <v>1.3695759999999999</v>
      </c>
      <c r="GE127">
        <v>20.018699999999999</v>
      </c>
      <c r="GF127" s="1">
        <v>1.069129E-3</v>
      </c>
      <c r="GG127">
        <v>0.31615549999999998</v>
      </c>
      <c r="GH127">
        <v>1.3694</v>
      </c>
      <c r="GI127">
        <v>19.777920000000002</v>
      </c>
      <c r="GJ127" s="1">
        <v>7.7882310000000003E-4</v>
      </c>
      <c r="GK127">
        <v>0.2287653</v>
      </c>
      <c r="GL127">
        <v>1.369286</v>
      </c>
      <c r="GM127">
        <v>20.513269999999999</v>
      </c>
      <c r="GN127" s="1">
        <v>6.0776030000000004E-4</v>
      </c>
      <c r="GO127">
        <v>0.17710580000000001</v>
      </c>
      <c r="GP127">
        <v>1.3692260000000001</v>
      </c>
      <c r="GQ127">
        <v>21.284199999999998</v>
      </c>
      <c r="GR127" s="1">
        <v>5.0826440000000005E-4</v>
      </c>
      <c r="GS127">
        <v>0.14704100000000001</v>
      </c>
      <c r="GT127">
        <v>1.3692390000000001</v>
      </c>
      <c r="GU127">
        <v>21.981929999999998</v>
      </c>
      <c r="GV127" s="1">
        <v>4.478137E-4</v>
      </c>
      <c r="GW127">
        <v>0.12876029999999999</v>
      </c>
      <c r="GX127">
        <v>1.3691990000000001</v>
      </c>
      <c r="GY127">
        <v>22.674910000000001</v>
      </c>
      <c r="GZ127" s="1">
        <v>4.0768100000000002E-4</v>
      </c>
      <c r="HA127">
        <v>0.1166584</v>
      </c>
      <c r="HB127">
        <v>1.3691690000000001</v>
      </c>
      <c r="HC127">
        <v>22.610620000000001</v>
      </c>
      <c r="HD127" s="1">
        <v>3.7811700000000003E-4</v>
      </c>
      <c r="HE127">
        <v>0.10781110000000001</v>
      </c>
      <c r="HF127">
        <v>1.3691660000000001</v>
      </c>
      <c r="HG127">
        <v>21.76407</v>
      </c>
      <c r="HH127" s="1">
        <v>3.5444060000000002E-4</v>
      </c>
      <c r="HI127">
        <v>0.1007615</v>
      </c>
      <c r="HJ127">
        <v>1.3691359999999999</v>
      </c>
      <c r="HK127">
        <v>20.884920000000001</v>
      </c>
      <c r="HL127" s="1">
        <v>3.3418439999999998E-4</v>
      </c>
      <c r="HM127">
        <v>9.4771880000000003E-2</v>
      </c>
      <c r="HN127">
        <v>1.3691199999999999</v>
      </c>
      <c r="HO127">
        <v>20.19614</v>
      </c>
      <c r="HP127" s="1">
        <v>3.1604650000000001E-4</v>
      </c>
      <c r="HQ127">
        <v>8.9458599999999999E-2</v>
      </c>
      <c r="HR127">
        <v>1.3691789999999999</v>
      </c>
      <c r="HS127">
        <v>20.491890000000001</v>
      </c>
      <c r="HT127" s="1">
        <v>2.9942560000000002E-4</v>
      </c>
      <c r="HU127">
        <v>8.4622550000000005E-2</v>
      </c>
      <c r="HV127">
        <v>1.369165</v>
      </c>
      <c r="HW127">
        <v>21.30677</v>
      </c>
      <c r="HX127" s="1">
        <v>2.8404660000000003E-4</v>
      </c>
      <c r="HY127">
        <v>8.017436E-2</v>
      </c>
      <c r="HZ127">
        <v>1.3691679999999999</v>
      </c>
      <c r="IA127">
        <v>22.165130000000001</v>
      </c>
      <c r="IB127" s="1">
        <v>2.697585E-4</v>
      </c>
      <c r="IC127">
        <v>7.6065880000000002E-2</v>
      </c>
      <c r="ID127">
        <v>1.3691690000000001</v>
      </c>
      <c r="IE127">
        <v>22.938659999999999</v>
      </c>
      <c r="IF127" s="1">
        <v>2.564709E-4</v>
      </c>
      <c r="IG127">
        <v>7.2260770000000002E-2</v>
      </c>
      <c r="IH127">
        <v>1.3691629999999999</v>
      </c>
      <c r="II127">
        <v>22.894079999999999</v>
      </c>
      <c r="IJ127" s="1">
        <v>2.4409099999999999E-4</v>
      </c>
      <c r="IK127">
        <v>6.8730700000000006E-2</v>
      </c>
      <c r="IL127">
        <v>1.369159</v>
      </c>
      <c r="IM127">
        <v>22.158850000000001</v>
      </c>
      <c r="IN127" s="1">
        <v>2.3249389999999999E-4</v>
      </c>
      <c r="IO127">
        <v>6.5436560000000005E-2</v>
      </c>
      <c r="IP127">
        <v>1.3691629999999999</v>
      </c>
      <c r="IQ127">
        <v>21.224309999999999</v>
      </c>
      <c r="IR127" s="1">
        <v>2.2153219999999999E-4</v>
      </c>
      <c r="IS127">
        <v>6.2334979999999998E-2</v>
      </c>
      <c r="IT127">
        <v>1.3691549999999999</v>
      </c>
      <c r="IU127">
        <v>20.375309999999999</v>
      </c>
      <c r="IV127" s="1">
        <v>2.1118959999999999E-4</v>
      </c>
      <c r="IW127">
        <v>5.9408639999999999E-2</v>
      </c>
      <c r="IX127">
        <v>1.3691709999999999</v>
      </c>
      <c r="IY127">
        <v>20.331949999999999</v>
      </c>
      <c r="IZ127" s="1">
        <v>2.014715E-4</v>
      </c>
      <c r="JA127">
        <v>5.6661570000000001E-2</v>
      </c>
      <c r="JB127">
        <v>1.36921</v>
      </c>
      <c r="JC127">
        <v>20.390339999999998</v>
      </c>
      <c r="JD127" s="1">
        <v>1.923688E-4</v>
      </c>
      <c r="JE127">
        <v>5.4093750000000003E-2</v>
      </c>
      <c r="JF127">
        <v>1.36917</v>
      </c>
      <c r="JG127">
        <v>20.79026</v>
      </c>
      <c r="JH127" s="1">
        <v>1.8383660000000001E-4</v>
      </c>
      <c r="JI127">
        <v>5.1688749999999999E-2</v>
      </c>
      <c r="JJ127">
        <v>1.3691610000000001</v>
      </c>
      <c r="JK127">
        <v>20.98602</v>
      </c>
      <c r="JL127" s="1">
        <v>1.7575760000000001E-4</v>
      </c>
      <c r="JM127">
        <v>4.9414609999999998E-2</v>
      </c>
      <c r="JN127">
        <v>1.369165</v>
      </c>
      <c r="JO127">
        <v>21.00404</v>
      </c>
      <c r="JP127" s="1">
        <v>1.681136E-4</v>
      </c>
      <c r="JQ127">
        <v>4.7265080000000001E-2</v>
      </c>
      <c r="JR127">
        <v>1.369211</v>
      </c>
      <c r="JS127">
        <v>20.925989999999999</v>
      </c>
      <c r="JT127" s="1">
        <v>1.6091259999999999E-4</v>
      </c>
      <c r="JU127">
        <v>4.523862E-2</v>
      </c>
      <c r="JV127">
        <v>1.36917</v>
      </c>
      <c r="JW127">
        <v>20.682110000000002</v>
      </c>
      <c r="JX127" s="1">
        <v>1.5412680000000001E-4</v>
      </c>
      <c r="JY127">
        <v>4.3327440000000002E-2</v>
      </c>
      <c r="JZ127">
        <v>1.3692139999999999</v>
      </c>
      <c r="KA127">
        <v>20.30341</v>
      </c>
      <c r="KB127" s="1">
        <v>1.4772480000000001E-4</v>
      </c>
      <c r="KC127">
        <v>4.1522129999999997E-2</v>
      </c>
      <c r="KD127">
        <v>1.3691709999999999</v>
      </c>
      <c r="KE127">
        <v>20.633659999999999</v>
      </c>
      <c r="KF127" s="1">
        <v>1.416423E-4</v>
      </c>
      <c r="KG127">
        <v>3.981167E-2</v>
      </c>
      <c r="KH127">
        <v>1.3691530000000001</v>
      </c>
      <c r="KI127">
        <v>20.698619999999998</v>
      </c>
      <c r="KJ127" s="1">
        <v>1.3585180000000001E-4</v>
      </c>
      <c r="KK127">
        <v>3.8184849999999999E-2</v>
      </c>
      <c r="KL127">
        <v>1.369162</v>
      </c>
      <c r="KM127">
        <v>20.80227</v>
      </c>
      <c r="KN127" s="1">
        <v>1.303481E-4</v>
      </c>
      <c r="KO127">
        <v>3.6637660000000002E-2</v>
      </c>
      <c r="KP127">
        <v>1.369181</v>
      </c>
      <c r="KQ127">
        <v>21.06391</v>
      </c>
      <c r="KR127" s="1">
        <v>1.2514279999999999E-4</v>
      </c>
      <c r="KS127">
        <v>3.5173540000000003E-2</v>
      </c>
      <c r="KT127">
        <v>1.3690899999999999</v>
      </c>
      <c r="KU127">
        <v>20.98404</v>
      </c>
      <c r="KV127" s="1">
        <v>1.2021430000000001E-4</v>
      </c>
      <c r="KW127">
        <v>3.3789630000000001E-2</v>
      </c>
      <c r="KX127">
        <v>1.3690070000000001</v>
      </c>
      <c r="KY127">
        <v>20.53839</v>
      </c>
      <c r="KZ127" s="1">
        <v>1.1552310000000001E-4</v>
      </c>
      <c r="LA127">
        <v>3.2471970000000003E-2</v>
      </c>
      <c r="LB127">
        <v>1.3688940000000001</v>
      </c>
      <c r="LC127">
        <v>20.137460000000001</v>
      </c>
      <c r="LD127" s="1">
        <v>1.110505E-4</v>
      </c>
      <c r="LE127">
        <v>3.1219219999999999E-2</v>
      </c>
      <c r="LF127">
        <v>1.368633</v>
      </c>
      <c r="LG127">
        <v>19.875620000000001</v>
      </c>
      <c r="LH127" s="1">
        <v>1.067869E-4</v>
      </c>
      <c r="LI127">
        <v>3.002606E-2</v>
      </c>
      <c r="LJ127">
        <v>1.368336</v>
      </c>
      <c r="LK127">
        <v>20.598970000000001</v>
      </c>
      <c r="LL127" s="1">
        <v>1.0271809999999999E-4</v>
      </c>
      <c r="LM127">
        <v>2.8891300000000002E-2</v>
      </c>
      <c r="LN127">
        <v>1.3679870000000001</v>
      </c>
      <c r="LO127">
        <v>21.371449999999999</v>
      </c>
      <c r="LP127" s="1">
        <v>9.9000439999999998E-5</v>
      </c>
      <c r="LQ127">
        <v>2.7848890000000001E-2</v>
      </c>
      <c r="LR127">
        <v>1.367577</v>
      </c>
      <c r="LS127">
        <v>22.165099999999999</v>
      </c>
      <c r="LT127" s="1">
        <v>9.5971979999999994E-5</v>
      </c>
      <c r="LU127">
        <v>2.6995419999999999E-2</v>
      </c>
      <c r="LV127">
        <v>1.3671519999999999</v>
      </c>
      <c r="LW127">
        <v>23.145959999999999</v>
      </c>
      <c r="LX127" s="1">
        <v>9.3942940000000001E-5</v>
      </c>
      <c r="LY127">
        <v>2.6421819999999999E-2</v>
      </c>
      <c r="LZ127">
        <v>1.366768</v>
      </c>
      <c r="MA127">
        <v>23.30612</v>
      </c>
      <c r="MB127" s="1">
        <v>9.2625230000000004E-5</v>
      </c>
      <c r="MC127">
        <v>2.605702E-2</v>
      </c>
      <c r="MD127">
        <v>1.366344</v>
      </c>
      <c r="ME127">
        <v>22.49475</v>
      </c>
      <c r="MF127" s="1">
        <v>9.1338060000000003E-5</v>
      </c>
      <c r="MG127">
        <v>2.5708660000000001E-2</v>
      </c>
      <c r="MH127">
        <v>1.366036</v>
      </c>
      <c r="MI127">
        <v>21.60144</v>
      </c>
      <c r="MJ127" s="1">
        <v>8.9583080000000005E-5</v>
      </c>
      <c r="MK127">
        <v>2.5234510000000002E-2</v>
      </c>
      <c r="ML127">
        <v>1.3657649999999999</v>
      </c>
      <c r="MM127">
        <v>21.096119999999999</v>
      </c>
      <c r="MN127" s="1">
        <v>8.7304430000000006E-5</v>
      </c>
      <c r="MO127">
        <v>2.4609909999999999E-2</v>
      </c>
      <c r="MP127">
        <v>1.3655390000000001</v>
      </c>
      <c r="MQ127">
        <v>21.529060000000001</v>
      </c>
      <c r="MR127" s="1">
        <v>8.4654770000000006E-5</v>
      </c>
      <c r="MS127">
        <v>2.387506E-2</v>
      </c>
      <c r="MT127">
        <v>1.365469</v>
      </c>
      <c r="MU127">
        <v>22.339289999999998</v>
      </c>
      <c r="MV127" s="1">
        <v>8.1736469999999997E-5</v>
      </c>
      <c r="MW127">
        <v>2.305921E-2</v>
      </c>
      <c r="MX127">
        <v>1.3653219999999999</v>
      </c>
      <c r="MY127">
        <v>23.290299999999998</v>
      </c>
      <c r="MZ127" s="1">
        <v>7.838399E-5</v>
      </c>
      <c r="NA127">
        <v>2.2126710000000001E-2</v>
      </c>
      <c r="NB127">
        <v>1.365273</v>
      </c>
      <c r="NC127">
        <v>24.22616</v>
      </c>
      <c r="ND127" s="1">
        <v>7.4448940000000001E-5</v>
      </c>
      <c r="NE127">
        <v>2.1029349999999999E-2</v>
      </c>
      <c r="NF127">
        <v>1.365165</v>
      </c>
      <c r="NG127">
        <v>24.26887</v>
      </c>
      <c r="NH127" s="1">
        <v>7.0148770000000006E-5</v>
      </c>
      <c r="NI127">
        <v>1.9822159999999998E-2</v>
      </c>
      <c r="NJ127">
        <v>1.3649450000000001</v>
      </c>
      <c r="NK127">
        <v>23.677230000000002</v>
      </c>
      <c r="NL127" s="1">
        <v>6.6035169999999999E-5</v>
      </c>
      <c r="NM127">
        <v>1.8658930000000001E-2</v>
      </c>
      <c r="NN127">
        <v>1.364625</v>
      </c>
      <c r="NO127">
        <v>23.05649</v>
      </c>
      <c r="NP127" s="1">
        <v>6.2478449999999998E-5</v>
      </c>
      <c r="NQ127">
        <v>1.7650840000000001E-2</v>
      </c>
      <c r="NR127">
        <v>1.364166</v>
      </c>
      <c r="NS127">
        <v>22.47147</v>
      </c>
      <c r="NT127" s="1">
        <v>5.9511829999999997E-5</v>
      </c>
      <c r="NU127">
        <v>1.6813000000000002E-2</v>
      </c>
      <c r="NV127">
        <v>1.363551</v>
      </c>
      <c r="NW127">
        <v>22.23068</v>
      </c>
      <c r="NX127" s="1">
        <v>5.7007869999999998E-5</v>
      </c>
      <c r="NY127">
        <v>1.6108509999999999E-2</v>
      </c>
      <c r="NZ127">
        <v>1.3627560000000001</v>
      </c>
      <c r="OA127">
        <v>22.538029999999999</v>
      </c>
      <c r="OB127" s="1">
        <v>5.495328E-5</v>
      </c>
      <c r="OC127">
        <v>1.553148E-2</v>
      </c>
      <c r="OD127">
        <v>1.3619349999999999</v>
      </c>
      <c r="OE127">
        <v>22.591709999999999</v>
      </c>
      <c r="OF127" s="1">
        <v>5.3659680000000003E-5</v>
      </c>
      <c r="OG127">
        <v>1.5161880000000001E-2</v>
      </c>
      <c r="OH127">
        <v>1.361051</v>
      </c>
      <c r="OI127">
        <v>22.709599999999998</v>
      </c>
      <c r="OJ127" s="1">
        <v>5.3422699999999999E-5</v>
      </c>
      <c r="OK127" s="1">
        <v>1.508927E-2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0.95101360000000001</v>
      </c>
      <c r="G128">
        <v>19.488949999999999</v>
      </c>
      <c r="H128">
        <v>0</v>
      </c>
      <c r="I128">
        <v>0</v>
      </c>
      <c r="J128">
        <v>0.94989820000000003</v>
      </c>
      <c r="K128">
        <v>19.702940000000002</v>
      </c>
      <c r="L128">
        <v>0</v>
      </c>
      <c r="M128">
        <v>0</v>
      </c>
      <c r="N128">
        <v>0.94820700000000002</v>
      </c>
      <c r="O128">
        <v>19.826149999999998</v>
      </c>
      <c r="P128">
        <v>4.4767159999999999E-38</v>
      </c>
      <c r="Q128" s="1">
        <v>1.400585E-35</v>
      </c>
      <c r="R128">
        <v>0.94622850000000003</v>
      </c>
      <c r="S128">
        <v>19.198550000000001</v>
      </c>
      <c r="T128" s="1">
        <v>1.7897079999999999E-25</v>
      </c>
      <c r="U128" s="1">
        <v>5.5852130000000004E-23</v>
      </c>
      <c r="V128">
        <v>0.94408510000000001</v>
      </c>
      <c r="W128">
        <v>18.436589999999999</v>
      </c>
      <c r="X128" s="1">
        <v>3.270369E-14</v>
      </c>
      <c r="Y128" s="1">
        <v>1.0207030000000001E-11</v>
      </c>
      <c r="Z128">
        <v>0.94187129999999997</v>
      </c>
      <c r="AA128">
        <v>17.89442</v>
      </c>
      <c r="AB128" s="1">
        <v>2.221061E-4</v>
      </c>
      <c r="AC128" s="1">
        <v>4.776391E-2</v>
      </c>
      <c r="AD128">
        <v>0.93967310000000004</v>
      </c>
      <c r="AE128">
        <v>17.54148</v>
      </c>
      <c r="AF128" s="1">
        <v>0.35189589999999998</v>
      </c>
      <c r="AG128">
        <v>87.837310000000002</v>
      </c>
      <c r="AH128">
        <v>0.93744090000000002</v>
      </c>
      <c r="AI128">
        <v>17.511479999999999</v>
      </c>
      <c r="AJ128">
        <v>14.880979999999999</v>
      </c>
      <c r="AK128">
        <v>4095.2539999999999</v>
      </c>
      <c r="AL128">
        <v>0.93518319999999999</v>
      </c>
      <c r="AM128">
        <v>18.144390000000001</v>
      </c>
      <c r="AN128">
        <v>82.797340000000005</v>
      </c>
      <c r="AO128">
        <v>24538.17</v>
      </c>
      <c r="AP128">
        <v>0.93275839999999999</v>
      </c>
      <c r="AQ128">
        <v>18.364080000000001</v>
      </c>
      <c r="AR128">
        <v>117.80329999999999</v>
      </c>
      <c r="AS128">
        <v>37009.25</v>
      </c>
      <c r="AT128">
        <v>0.92997940000000001</v>
      </c>
      <c r="AU128">
        <v>18.404859999999999</v>
      </c>
      <c r="AV128">
        <v>63.53069</v>
      </c>
      <c r="AW128">
        <v>20901.3</v>
      </c>
      <c r="AX128">
        <v>0.92665759999999997</v>
      </c>
      <c r="AY128">
        <v>18.17408</v>
      </c>
      <c r="AZ128">
        <v>16.988440000000001</v>
      </c>
      <c r="BA128">
        <v>5792.9040000000005</v>
      </c>
      <c r="BB128">
        <v>0.92243339999999996</v>
      </c>
      <c r="BC128">
        <v>17.71041</v>
      </c>
      <c r="BD128">
        <v>2.7904420000000001</v>
      </c>
      <c r="BE128">
        <v>976.62980000000005</v>
      </c>
      <c r="BF128">
        <v>0.91733730000000002</v>
      </c>
      <c r="BG128">
        <v>17.327780000000001</v>
      </c>
      <c r="BH128">
        <v>0.3757395</v>
      </c>
      <c r="BI128">
        <v>131.7338</v>
      </c>
      <c r="BJ128">
        <v>0.91154749999999996</v>
      </c>
      <c r="BK128">
        <v>17.375299999999999</v>
      </c>
      <c r="BL128">
        <v>9.0404449999999997E-2</v>
      </c>
      <c r="BM128">
        <v>29.90569</v>
      </c>
      <c r="BN128">
        <v>0.90507199999999999</v>
      </c>
      <c r="BO128">
        <v>17.936260000000001</v>
      </c>
      <c r="BP128">
        <v>6.4282149999999996E-2</v>
      </c>
      <c r="BQ128">
        <v>20.406189999999999</v>
      </c>
      <c r="BR128">
        <v>0.89812210000000003</v>
      </c>
      <c r="BS128">
        <v>18.745139999999999</v>
      </c>
      <c r="BT128">
        <v>6.687543E-2</v>
      </c>
      <c r="BU128">
        <v>21.14799</v>
      </c>
      <c r="BV128">
        <v>0.89076</v>
      </c>
      <c r="BW128">
        <v>19.503050000000002</v>
      </c>
      <c r="BX128" s="1">
        <v>7.0746020000000007E-2</v>
      </c>
      <c r="BY128">
        <v>22.50684</v>
      </c>
      <c r="BZ128">
        <v>0.88344279999999997</v>
      </c>
      <c r="CA128">
        <v>19.93055</v>
      </c>
      <c r="CB128" s="1">
        <v>7.0201089999999994E-2</v>
      </c>
      <c r="CC128">
        <v>22.495049999999999</v>
      </c>
      <c r="CD128">
        <v>0.87573619999999996</v>
      </c>
      <c r="CE128">
        <v>19.569990000000001</v>
      </c>
      <c r="CF128" s="1">
        <v>6.5851279999999998E-2</v>
      </c>
      <c r="CG128">
        <v>21.23678</v>
      </c>
      <c r="CH128">
        <v>0.8680774</v>
      </c>
      <c r="CI128">
        <v>18.96856</v>
      </c>
      <c r="CJ128" s="1">
        <v>5.9720019999999999E-2</v>
      </c>
      <c r="CK128">
        <v>19.36092</v>
      </c>
      <c r="CL128">
        <v>0.86027180000000003</v>
      </c>
      <c r="CM128">
        <v>18.398430000000001</v>
      </c>
      <c r="CN128" s="1">
        <v>5.329743E-2</v>
      </c>
      <c r="CO128">
        <v>17.353249999999999</v>
      </c>
      <c r="CP128">
        <v>0.85242989999999996</v>
      </c>
      <c r="CQ128">
        <v>18.022020000000001</v>
      </c>
      <c r="CR128" s="1">
        <v>4.7204690000000001E-2</v>
      </c>
      <c r="CS128">
        <v>15.426600000000001</v>
      </c>
      <c r="CT128">
        <v>0.84406729999999996</v>
      </c>
      <c r="CU128">
        <v>18.4085</v>
      </c>
      <c r="CV128" s="1">
        <v>4.1637439999999998E-2</v>
      </c>
      <c r="CW128">
        <v>13.65943</v>
      </c>
      <c r="CX128">
        <v>0.83554150000000005</v>
      </c>
      <c r="CY128">
        <v>19.253959999999999</v>
      </c>
      <c r="CZ128" s="1">
        <v>3.6684389999999997E-2</v>
      </c>
      <c r="DA128">
        <v>12.07809</v>
      </c>
      <c r="DB128">
        <v>0.82672020000000002</v>
      </c>
      <c r="DC128">
        <v>19.84488</v>
      </c>
      <c r="DD128" s="1">
        <v>3.2360310000000003E-2</v>
      </c>
      <c r="DE128">
        <v>10.6899</v>
      </c>
      <c r="DF128">
        <v>0.81730650000000005</v>
      </c>
      <c r="DG128">
        <v>20.202590000000001</v>
      </c>
      <c r="DH128" s="1">
        <v>2.859985E-2</v>
      </c>
      <c r="DI128">
        <v>9.4815939999999994</v>
      </c>
      <c r="DJ128">
        <v>0.8081142</v>
      </c>
      <c r="DK128">
        <v>19.915859999999999</v>
      </c>
      <c r="DL128" s="1">
        <v>2.5291029999999999E-2</v>
      </c>
      <c r="DM128">
        <v>8.4123540000000006</v>
      </c>
      <c r="DN128">
        <v>0.80019309999999999</v>
      </c>
      <c r="DO128">
        <v>19.342220000000001</v>
      </c>
      <c r="DP128" s="1">
        <v>2.2292510000000001E-2</v>
      </c>
      <c r="DQ128">
        <v>7.4335829999999996</v>
      </c>
      <c r="DR128">
        <v>0.79177920000000002</v>
      </c>
      <c r="DS128">
        <v>18.59723</v>
      </c>
      <c r="DT128" s="1">
        <v>1.9557910000000001E-2</v>
      </c>
      <c r="DU128">
        <v>6.5388789999999997</v>
      </c>
      <c r="DV128">
        <v>0.78313299999999997</v>
      </c>
      <c r="DW128">
        <v>17.925360000000001</v>
      </c>
      <c r="DX128" s="1">
        <v>1.712816E-2</v>
      </c>
      <c r="DY128">
        <v>5.7415839999999996</v>
      </c>
      <c r="DZ128">
        <v>0.7739509</v>
      </c>
      <c r="EA128">
        <v>17.990960000000001</v>
      </c>
      <c r="EB128" s="1">
        <v>1.4994E-2</v>
      </c>
      <c r="EC128">
        <v>5.0422950000000002</v>
      </c>
      <c r="ED128">
        <v>0.76421669999999997</v>
      </c>
      <c r="EE128">
        <v>18.584219999999998</v>
      </c>
      <c r="EF128" s="1">
        <v>1.3108750000000001E-2</v>
      </c>
      <c r="EG128">
        <v>4.4237659999999996</v>
      </c>
      <c r="EH128">
        <v>0.75384870000000004</v>
      </c>
      <c r="EI128">
        <v>19.373290000000001</v>
      </c>
      <c r="EJ128" s="1">
        <v>1.143943E-2</v>
      </c>
      <c r="EK128">
        <v>3.8748870000000002</v>
      </c>
      <c r="EL128">
        <v>0.74284289999999997</v>
      </c>
      <c r="EM128">
        <v>20.08896</v>
      </c>
      <c r="EN128" s="1">
        <v>9.9761050000000007E-3</v>
      </c>
      <c r="EO128">
        <v>3.392712</v>
      </c>
      <c r="EP128">
        <v>0.73165190000000002</v>
      </c>
      <c r="EQ128">
        <v>20.205559999999998</v>
      </c>
      <c r="ER128" s="1">
        <v>8.710509E-3</v>
      </c>
      <c r="ES128">
        <v>2.9749099999999999</v>
      </c>
      <c r="ET128">
        <v>0.72341719999999998</v>
      </c>
      <c r="EU128">
        <v>19.799130000000002</v>
      </c>
      <c r="EV128" s="1">
        <v>7.6247119999999996E-3</v>
      </c>
      <c r="EW128">
        <v>2.6088079999999998</v>
      </c>
      <c r="EX128">
        <v>0.71654949999999995</v>
      </c>
      <c r="EY128">
        <v>19.261209999999998</v>
      </c>
      <c r="EZ128" s="1">
        <v>6.6731530000000002E-3</v>
      </c>
      <c r="FA128">
        <v>2.2847149999999998</v>
      </c>
      <c r="FB128">
        <v>0.71114699999999997</v>
      </c>
      <c r="FC128">
        <v>18.89357</v>
      </c>
      <c r="FD128" s="1">
        <v>5.8378980000000002E-3</v>
      </c>
      <c r="FE128">
        <v>1.9976039999999999</v>
      </c>
      <c r="FF128">
        <v>0.70659340000000004</v>
      </c>
      <c r="FG128">
        <v>19.624320000000001</v>
      </c>
      <c r="FH128" s="1">
        <v>5.0898560000000002E-3</v>
      </c>
      <c r="FI128">
        <v>1.74017</v>
      </c>
      <c r="FJ128">
        <v>0.7031423</v>
      </c>
      <c r="FK128">
        <v>20.46077</v>
      </c>
      <c r="FL128" s="1">
        <v>4.4022920000000004E-3</v>
      </c>
      <c r="FM128">
        <v>1.503484</v>
      </c>
      <c r="FN128">
        <v>0.70067389999999996</v>
      </c>
      <c r="FO128">
        <v>21.19247</v>
      </c>
      <c r="FP128" s="1">
        <v>3.7162520000000002E-3</v>
      </c>
      <c r="FQ128">
        <v>1.2685919999999999</v>
      </c>
      <c r="FR128">
        <v>0.6988856</v>
      </c>
      <c r="FS128">
        <v>21.559069999999998</v>
      </c>
      <c r="FT128" s="1">
        <v>2.9817250000000002E-3</v>
      </c>
      <c r="FU128">
        <v>1.018181</v>
      </c>
      <c r="FV128">
        <v>0.69775450000000006</v>
      </c>
      <c r="FW128">
        <v>21.35699</v>
      </c>
      <c r="FX128" s="1">
        <v>2.2367580000000001E-3</v>
      </c>
      <c r="FY128">
        <v>0.76403010000000005</v>
      </c>
      <c r="FZ128">
        <v>0.69703519999999997</v>
      </c>
      <c r="GA128">
        <v>20.682089999999999</v>
      </c>
      <c r="GB128" s="1">
        <v>1.5883589999999999E-3</v>
      </c>
      <c r="GC128">
        <v>0.54190609999999995</v>
      </c>
      <c r="GD128">
        <v>0.69660060000000001</v>
      </c>
      <c r="GE128">
        <v>20.068940000000001</v>
      </c>
      <c r="GF128" s="1">
        <v>1.111152E-3</v>
      </c>
      <c r="GG128">
        <v>0.3776757</v>
      </c>
      <c r="GH128">
        <v>0.69635449999999999</v>
      </c>
      <c r="GI128">
        <v>19.83531</v>
      </c>
      <c r="GJ128" s="1">
        <v>8.044587E-4</v>
      </c>
      <c r="GK128">
        <v>0.27172010000000002</v>
      </c>
      <c r="GL128">
        <v>0.69620990000000005</v>
      </c>
      <c r="GM128">
        <v>20.58081</v>
      </c>
      <c r="GN128" s="1">
        <v>6.2269080000000002E-4</v>
      </c>
      <c r="GO128">
        <v>0.20877809999999999</v>
      </c>
      <c r="GP128">
        <v>0.69611129999999999</v>
      </c>
      <c r="GQ128">
        <v>21.342949999999998</v>
      </c>
      <c r="GR128" s="1">
        <v>5.171043E-4</v>
      </c>
      <c r="GS128">
        <v>0.1721934</v>
      </c>
      <c r="GT128">
        <v>0.69607810000000003</v>
      </c>
      <c r="GU128">
        <v>22.023420000000002</v>
      </c>
      <c r="GV128" s="1">
        <v>4.5341629999999999E-4</v>
      </c>
      <c r="GW128">
        <v>0.1501073</v>
      </c>
      <c r="GX128">
        <v>0.69606089999999998</v>
      </c>
      <c r="GY128">
        <v>22.713450000000002</v>
      </c>
      <c r="GZ128" s="1">
        <v>4.1160110000000003E-4</v>
      </c>
      <c r="HA128">
        <v>0.13562750000000001</v>
      </c>
      <c r="HB128">
        <v>0.69602940000000002</v>
      </c>
      <c r="HC128">
        <v>22.669370000000001</v>
      </c>
      <c r="HD128" s="1">
        <v>3.8111999999999998E-4</v>
      </c>
      <c r="HE128">
        <v>0.12514349999999999</v>
      </c>
      <c r="HF128">
        <v>0.69600300000000004</v>
      </c>
      <c r="HG128">
        <v>21.849730000000001</v>
      </c>
      <c r="HH128" s="1">
        <v>3.5692059999999998E-4</v>
      </c>
      <c r="HI128">
        <v>0.11685710000000001</v>
      </c>
      <c r="HJ128">
        <v>0.69603090000000001</v>
      </c>
      <c r="HK128">
        <v>20.976890000000001</v>
      </c>
      <c r="HL128" s="1">
        <v>3.363544E-4</v>
      </c>
      <c r="HM128">
        <v>0.10985979999999999</v>
      </c>
      <c r="HN128">
        <v>0.69602039999999998</v>
      </c>
      <c r="HO128">
        <v>20.290420000000001</v>
      </c>
      <c r="HP128" s="1">
        <v>3.1800200000000001E-4</v>
      </c>
      <c r="HQ128">
        <v>0.1036687</v>
      </c>
      <c r="HR128">
        <v>0.69601579999999996</v>
      </c>
      <c r="HS128">
        <v>20.573460000000001</v>
      </c>
      <c r="HT128" s="1">
        <v>3.0121880000000002E-4</v>
      </c>
      <c r="HU128">
        <v>9.8045919999999995E-2</v>
      </c>
      <c r="HV128">
        <v>0.69601420000000003</v>
      </c>
      <c r="HW128">
        <v>21.361339999999998</v>
      </c>
      <c r="HX128" s="1">
        <v>2.8569970000000001E-4</v>
      </c>
      <c r="HY128">
        <v>9.2879710000000004E-2</v>
      </c>
      <c r="HZ128">
        <v>0.69601199999999996</v>
      </c>
      <c r="IA128">
        <v>22.20204</v>
      </c>
      <c r="IB128" s="1">
        <v>2.7128960000000001E-4</v>
      </c>
      <c r="IC128">
        <v>8.8106379999999998E-2</v>
      </c>
      <c r="ID128">
        <v>0.69602059999999999</v>
      </c>
      <c r="IE128">
        <v>22.969860000000001</v>
      </c>
      <c r="IF128" s="1">
        <v>2.5789399999999999E-4</v>
      </c>
      <c r="IG128">
        <v>8.3689659999999999E-2</v>
      </c>
      <c r="IH128">
        <v>0.69600810000000002</v>
      </c>
      <c r="II128">
        <v>22.94041</v>
      </c>
      <c r="IJ128" s="1">
        <v>2.4541150000000002E-4</v>
      </c>
      <c r="IK128">
        <v>7.9593410000000003E-2</v>
      </c>
      <c r="IL128">
        <v>0.69601109999999999</v>
      </c>
      <c r="IM128">
        <v>22.233170000000001</v>
      </c>
      <c r="IN128" s="1">
        <v>2.337347E-4</v>
      </c>
      <c r="IO128">
        <v>7.5771169999999999E-2</v>
      </c>
      <c r="IP128">
        <v>0.69601389999999996</v>
      </c>
      <c r="IQ128">
        <v>21.310669999999998</v>
      </c>
      <c r="IR128" s="1">
        <v>2.2270060000000001E-4</v>
      </c>
      <c r="IS128">
        <v>7.2177279999999996E-2</v>
      </c>
      <c r="IT128">
        <v>0.69601519999999995</v>
      </c>
      <c r="IU128">
        <v>20.465520000000001</v>
      </c>
      <c r="IV128" s="1">
        <v>2.122937E-4</v>
      </c>
      <c r="IW128">
        <v>6.8784300000000007E-2</v>
      </c>
      <c r="IX128">
        <v>0.69601579999999996</v>
      </c>
      <c r="IY128">
        <v>20.412710000000001</v>
      </c>
      <c r="IZ128" s="1">
        <v>2.0250269999999999E-4</v>
      </c>
      <c r="JA128">
        <v>6.5597879999999997E-2</v>
      </c>
      <c r="JB128">
        <v>0.69601539999999995</v>
      </c>
      <c r="JC128">
        <v>20.439730000000001</v>
      </c>
      <c r="JD128" s="1">
        <v>1.9333189999999999E-4</v>
      </c>
      <c r="JE128">
        <v>6.2620369999999995E-2</v>
      </c>
      <c r="JF128">
        <v>0.69601349999999995</v>
      </c>
      <c r="JG128">
        <v>20.823309999999999</v>
      </c>
      <c r="JH128" s="1">
        <v>1.8474440000000001E-4</v>
      </c>
      <c r="JI128">
        <v>5.9830210000000002E-2</v>
      </c>
      <c r="JJ128">
        <v>0.69601259999999998</v>
      </c>
      <c r="JK128">
        <v>21.011050000000001</v>
      </c>
      <c r="JL128" s="1">
        <v>1.7661700000000001E-4</v>
      </c>
      <c r="JM128">
        <v>5.7197100000000001E-2</v>
      </c>
      <c r="JN128">
        <v>0.69601880000000005</v>
      </c>
      <c r="JO128">
        <v>21.05255</v>
      </c>
      <c r="JP128" s="1">
        <v>1.6892510000000001E-4</v>
      </c>
      <c r="JQ128">
        <v>5.4705759999999999E-2</v>
      </c>
      <c r="JR128">
        <v>0.69601519999999995</v>
      </c>
      <c r="JS128">
        <v>20.99455</v>
      </c>
      <c r="JT128" s="1">
        <v>1.6167770000000001E-4</v>
      </c>
      <c r="JU128">
        <v>5.2356220000000002E-2</v>
      </c>
      <c r="JV128">
        <v>0.69601590000000002</v>
      </c>
      <c r="JW128">
        <v>20.764720000000001</v>
      </c>
      <c r="JX128" s="1">
        <v>1.5484759999999999E-4</v>
      </c>
      <c r="JY128">
        <v>5.0140440000000001E-2</v>
      </c>
      <c r="JZ128">
        <v>0.69600850000000003</v>
      </c>
      <c r="KA128">
        <v>20.392240000000001</v>
      </c>
      <c r="KB128" s="1">
        <v>1.484073E-4</v>
      </c>
      <c r="KC128">
        <v>4.8049090000000003E-2</v>
      </c>
      <c r="KD128">
        <v>0.69601369999999996</v>
      </c>
      <c r="KE128">
        <v>20.727429999999998</v>
      </c>
      <c r="KF128" s="1">
        <v>1.4229020000000001E-4</v>
      </c>
      <c r="KG128">
        <v>4.6067289999999997E-2</v>
      </c>
      <c r="KH128">
        <v>0.69600459999999997</v>
      </c>
      <c r="KI128">
        <v>20.78116</v>
      </c>
      <c r="KJ128" s="1">
        <v>1.364684E-4</v>
      </c>
      <c r="KK128">
        <v>4.4183859999999998E-2</v>
      </c>
      <c r="KL128">
        <v>0.69600799999999996</v>
      </c>
      <c r="KM128">
        <v>20.862469999999998</v>
      </c>
      <c r="KN128" s="1">
        <v>1.3093299999999999E-4</v>
      </c>
      <c r="KO128">
        <v>4.2391560000000002E-2</v>
      </c>
      <c r="KP128">
        <v>0.69599359999999999</v>
      </c>
      <c r="KQ128">
        <v>21.105270000000001</v>
      </c>
      <c r="KR128" s="1">
        <v>1.2569529999999999E-4</v>
      </c>
      <c r="KS128">
        <v>4.0695120000000001E-2</v>
      </c>
      <c r="KT128">
        <v>0.69596420000000003</v>
      </c>
      <c r="KU128">
        <v>21.017890000000001</v>
      </c>
      <c r="KV128" s="1">
        <v>1.2073779999999999E-4</v>
      </c>
      <c r="KW128">
        <v>3.9090930000000003E-2</v>
      </c>
      <c r="KX128">
        <v>0.69591270000000005</v>
      </c>
      <c r="KY128">
        <v>20.579429999999999</v>
      </c>
      <c r="KZ128" s="1">
        <v>1.1602199999999999E-4</v>
      </c>
      <c r="LA128">
        <v>3.7565000000000001E-2</v>
      </c>
      <c r="LB128">
        <v>0.69579239999999998</v>
      </c>
      <c r="LC128">
        <v>20.178380000000001</v>
      </c>
      <c r="LD128" s="1">
        <v>1.115256E-4</v>
      </c>
      <c r="LE128">
        <v>3.6113239999999998E-2</v>
      </c>
      <c r="LF128">
        <v>0.69559990000000005</v>
      </c>
      <c r="LG128">
        <v>19.933109999999999</v>
      </c>
      <c r="LH128" s="1">
        <v>1.072391E-4</v>
      </c>
      <c r="LI128">
        <v>3.47284E-2</v>
      </c>
      <c r="LJ128">
        <v>0.69533929999999999</v>
      </c>
      <c r="LK128">
        <v>20.658200000000001</v>
      </c>
      <c r="LL128" s="1">
        <v>1.031446E-4</v>
      </c>
      <c r="LM128">
        <v>3.340928E-2</v>
      </c>
      <c r="LN128">
        <v>0.69503870000000001</v>
      </c>
      <c r="LO128">
        <v>21.413399999999999</v>
      </c>
      <c r="LP128" s="1">
        <v>9.9378120000000005E-5</v>
      </c>
      <c r="LQ128">
        <v>3.2189530000000001E-2</v>
      </c>
      <c r="LR128">
        <v>0.69467800000000002</v>
      </c>
      <c r="LS128">
        <v>22.210609999999999</v>
      </c>
      <c r="LT128" s="1">
        <v>9.6253909999999997E-5</v>
      </c>
      <c r="LU128">
        <v>3.1173099999999999E-2</v>
      </c>
      <c r="LV128">
        <v>0.69429300000000005</v>
      </c>
      <c r="LW128">
        <v>23.205190000000002</v>
      </c>
      <c r="LX128" s="1">
        <v>9.4115329999999999E-5</v>
      </c>
      <c r="LY128">
        <v>3.0473859999999998E-2</v>
      </c>
      <c r="LZ128">
        <v>0.69393150000000003</v>
      </c>
      <c r="MA128">
        <v>23.38035</v>
      </c>
      <c r="MB128" s="1">
        <v>9.2751009999999994E-5</v>
      </c>
      <c r="MC128">
        <v>3.003258E-2</v>
      </c>
      <c r="MD128">
        <v>0.69359380000000004</v>
      </c>
      <c r="ME128">
        <v>22.578250000000001</v>
      </c>
      <c r="MF128" s="1">
        <v>9.1490809999999996E-5</v>
      </c>
      <c r="MG128">
        <v>2.9632100000000001E-2</v>
      </c>
      <c r="MH128">
        <v>0.69327380000000005</v>
      </c>
      <c r="MI128">
        <v>21.682020000000001</v>
      </c>
      <c r="MJ128" s="1">
        <v>8.9795230000000006E-5</v>
      </c>
      <c r="MK128">
        <v>2.9097919999999999E-2</v>
      </c>
      <c r="ML128">
        <v>0.69302359999999996</v>
      </c>
      <c r="MM128">
        <v>21.195360000000001</v>
      </c>
      <c r="MN128" s="1">
        <v>8.7569339999999998E-5</v>
      </c>
      <c r="MO128">
        <v>2.83898E-2</v>
      </c>
      <c r="MP128">
        <v>0.69284089999999998</v>
      </c>
      <c r="MQ128">
        <v>21.62227</v>
      </c>
      <c r="MR128" s="1">
        <v>8.4953519999999994E-5</v>
      </c>
      <c r="MS128">
        <v>2.7550729999999999E-2</v>
      </c>
      <c r="MT128">
        <v>0.69270370000000003</v>
      </c>
      <c r="MU128">
        <v>22.38683</v>
      </c>
      <c r="MV128" s="1">
        <v>8.2069719999999999E-5</v>
      </c>
      <c r="MW128">
        <v>2.661902E-2</v>
      </c>
      <c r="MX128">
        <v>0.69263819999999998</v>
      </c>
      <c r="MY128">
        <v>23.303920000000002</v>
      </c>
      <c r="MZ128" s="1">
        <v>7.8774780000000002E-5</v>
      </c>
      <c r="NA128">
        <v>2.5560989999999999E-2</v>
      </c>
      <c r="NB128">
        <v>0.69255069999999996</v>
      </c>
      <c r="NC128">
        <v>24.241540000000001</v>
      </c>
      <c r="ND128" s="1">
        <v>7.4902910000000005E-5</v>
      </c>
      <c r="NE128">
        <v>2.431612E-2</v>
      </c>
      <c r="NF128">
        <v>0.69245749999999995</v>
      </c>
      <c r="NG128">
        <v>24.317540000000001</v>
      </c>
      <c r="NH128" s="1">
        <v>7.0619159999999994E-5</v>
      </c>
      <c r="NI128">
        <v>2.2932580000000001E-2</v>
      </c>
      <c r="NJ128">
        <v>0.69229700000000005</v>
      </c>
      <c r="NK128">
        <v>23.747779999999999</v>
      </c>
      <c r="NL128" s="1">
        <v>6.6462610000000004E-5</v>
      </c>
      <c r="NM128">
        <v>2.1581059999999999E-2</v>
      </c>
      <c r="NN128">
        <v>0.69201639999999998</v>
      </c>
      <c r="NO128">
        <v>23.127089999999999</v>
      </c>
      <c r="NP128" s="1">
        <v>6.2837259999999999E-5</v>
      </c>
      <c r="NQ128">
        <v>2.03996E-2</v>
      </c>
      <c r="NR128">
        <v>0.69160889999999997</v>
      </c>
      <c r="NS128">
        <v>22.545919999999999</v>
      </c>
      <c r="NT128" s="1">
        <v>5.9809750000000001E-5</v>
      </c>
      <c r="NU128">
        <v>1.9414669999999998E-2</v>
      </c>
      <c r="NV128">
        <v>0.69109909999999997</v>
      </c>
      <c r="NW128">
        <v>22.314859999999999</v>
      </c>
      <c r="NX128" s="1">
        <v>5.7259519999999998E-5</v>
      </c>
      <c r="NY128">
        <v>1.8586809999999999E-2</v>
      </c>
      <c r="NZ128">
        <v>0.6904827</v>
      </c>
      <c r="OA128">
        <v>22.611470000000001</v>
      </c>
      <c r="OB128" s="1">
        <v>5.5147050000000003E-5</v>
      </c>
      <c r="OC128">
        <v>1.7901239999999999E-2</v>
      </c>
      <c r="OD128">
        <v>0.68973680000000004</v>
      </c>
      <c r="OE128">
        <v>22.65465</v>
      </c>
      <c r="OF128" s="1">
        <v>5.3750579999999999E-5</v>
      </c>
      <c r="OG128">
        <v>1.7440569999999999E-2</v>
      </c>
      <c r="OH128">
        <v>0.68895819999999997</v>
      </c>
      <c r="OI128">
        <v>22.74241</v>
      </c>
      <c r="OJ128" s="1">
        <v>5.3397540000000001E-5</v>
      </c>
      <c r="OK128">
        <v>1.731568E-2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0.88640169999999996</v>
      </c>
      <c r="G129">
        <v>19.48893</v>
      </c>
      <c r="H129">
        <v>0</v>
      </c>
      <c r="I129">
        <v>0</v>
      </c>
      <c r="J129">
        <v>0.88965349999999999</v>
      </c>
      <c r="K129">
        <v>19.725460000000002</v>
      </c>
      <c r="L129">
        <v>0</v>
      </c>
      <c r="M129">
        <v>0</v>
      </c>
      <c r="N129">
        <v>0.89123459999999999</v>
      </c>
      <c r="O129">
        <v>19.871639999999999</v>
      </c>
      <c r="P129">
        <v>0</v>
      </c>
      <c r="Q129">
        <v>1.740323E-36</v>
      </c>
      <c r="R129">
        <v>0.89172759999999995</v>
      </c>
      <c r="S129">
        <v>19.268450000000001</v>
      </c>
      <c r="T129" s="1">
        <v>2.7505750000000001E-26</v>
      </c>
      <c r="U129" s="1">
        <v>7.9366600000000001E-24</v>
      </c>
      <c r="V129">
        <v>0.89161769999999996</v>
      </c>
      <c r="W129">
        <v>18.504960000000001</v>
      </c>
      <c r="X129" s="1">
        <v>5.5084040000000002E-15</v>
      </c>
      <c r="Y129" s="1">
        <v>1.589055E-12</v>
      </c>
      <c r="Z129">
        <v>0.89132979999999995</v>
      </c>
      <c r="AA129">
        <v>17.941040000000001</v>
      </c>
      <c r="AB129" s="1">
        <v>9.0358170000000003E-5</v>
      </c>
      <c r="AC129" s="1">
        <v>1.934203E-2</v>
      </c>
      <c r="AD129">
        <v>0.89093940000000005</v>
      </c>
      <c r="AE129">
        <v>17.5717</v>
      </c>
      <c r="AF129" s="1">
        <v>0.22150059999999999</v>
      </c>
      <c r="AG129">
        <v>53.247030000000002</v>
      </c>
      <c r="AH129">
        <v>0.8905438</v>
      </c>
      <c r="AI129">
        <v>17.523029999999999</v>
      </c>
      <c r="AJ129">
        <v>11.59585</v>
      </c>
      <c r="AK129">
        <v>3014.134</v>
      </c>
      <c r="AL129">
        <v>0.89011819999999997</v>
      </c>
      <c r="AM129">
        <v>18.161180000000002</v>
      </c>
      <c r="AN129">
        <v>74.845399999999998</v>
      </c>
      <c r="AO129">
        <v>20631.75</v>
      </c>
      <c r="AP129">
        <v>0.88958999999999999</v>
      </c>
      <c r="AQ129">
        <v>18.387429999999998</v>
      </c>
      <c r="AR129">
        <v>119.0051</v>
      </c>
      <c r="AS129">
        <v>34307.58</v>
      </c>
      <c r="AT129">
        <v>0.88889929999999995</v>
      </c>
      <c r="AU129">
        <v>18.437529999999999</v>
      </c>
      <c r="AV129">
        <v>69.94153</v>
      </c>
      <c r="AW129">
        <v>20915.48</v>
      </c>
      <c r="AX129">
        <v>0.88804039999999995</v>
      </c>
      <c r="AY129">
        <v>18.227910000000001</v>
      </c>
      <c r="AZ129">
        <v>19.959420000000001</v>
      </c>
      <c r="BA129">
        <v>6136.4170000000004</v>
      </c>
      <c r="BB129">
        <v>0.88685639999999999</v>
      </c>
      <c r="BC129">
        <v>17.767430000000001</v>
      </c>
      <c r="BD129">
        <v>3.4274689999999999</v>
      </c>
      <c r="BE129">
        <v>1075.7560000000001</v>
      </c>
      <c r="BF129">
        <v>0.88556360000000001</v>
      </c>
      <c r="BG129">
        <v>17.371379999999998</v>
      </c>
      <c r="BH129">
        <v>0.46166639999999998</v>
      </c>
      <c r="BI129">
        <v>145.529</v>
      </c>
      <c r="BJ129">
        <v>0.88426950000000004</v>
      </c>
      <c r="BK129">
        <v>17.406320000000001</v>
      </c>
      <c r="BL129">
        <v>9.9291809999999994E-2</v>
      </c>
      <c r="BM129">
        <v>30.06803</v>
      </c>
      <c r="BN129">
        <v>0.88306099999999998</v>
      </c>
      <c r="BO129">
        <v>17.954329999999999</v>
      </c>
      <c r="BP129">
        <v>6.4743190000000006E-2</v>
      </c>
      <c r="BQ129">
        <v>18.922339999999998</v>
      </c>
      <c r="BR129">
        <v>0.88202590000000003</v>
      </c>
      <c r="BS129">
        <v>18.765740000000001</v>
      </c>
      <c r="BT129">
        <v>6.6353499999999996E-2</v>
      </c>
      <c r="BU129">
        <v>19.305479999999999</v>
      </c>
      <c r="BV129">
        <v>0.8810694</v>
      </c>
      <c r="BW129">
        <v>19.53032</v>
      </c>
      <c r="BX129">
        <v>7.0477979999999996E-2</v>
      </c>
      <c r="BY129">
        <v>20.591709999999999</v>
      </c>
      <c r="BZ129">
        <v>0.88044699999999998</v>
      </c>
      <c r="CA129">
        <v>19.968630000000001</v>
      </c>
      <c r="CB129" s="1">
        <v>7.0412550000000004E-2</v>
      </c>
      <c r="CC129">
        <v>20.682449999999999</v>
      </c>
      <c r="CD129">
        <v>0.87983710000000004</v>
      </c>
      <c r="CE129">
        <v>19.625630000000001</v>
      </c>
      <c r="CF129" s="1">
        <v>6.6369910000000004E-2</v>
      </c>
      <c r="CG129">
        <v>19.586829999999999</v>
      </c>
      <c r="CH129">
        <v>0.87905529999999998</v>
      </c>
      <c r="CI129">
        <v>19.02948</v>
      </c>
      <c r="CJ129" s="1">
        <v>6.0339909999999997E-2</v>
      </c>
      <c r="CK129">
        <v>17.877220000000001</v>
      </c>
      <c r="CL129">
        <v>0.87862169999999995</v>
      </c>
      <c r="CM129">
        <v>18.452079999999999</v>
      </c>
      <c r="CN129" s="1">
        <v>5.3914860000000002E-2</v>
      </c>
      <c r="CO129">
        <v>16.02074</v>
      </c>
      <c r="CP129">
        <v>0.8787104</v>
      </c>
      <c r="CQ129">
        <v>18.063839999999999</v>
      </c>
      <c r="CR129" s="1">
        <v>4.778251E-2</v>
      </c>
      <c r="CS129">
        <v>14.245050000000001</v>
      </c>
      <c r="CT129">
        <v>0.87853060000000005</v>
      </c>
      <c r="CU129">
        <v>18.432490000000001</v>
      </c>
      <c r="CV129" s="1">
        <v>4.2162270000000002E-2</v>
      </c>
      <c r="CW129">
        <v>12.61111</v>
      </c>
      <c r="CX129">
        <v>0.87872380000000005</v>
      </c>
      <c r="CY129">
        <v>19.27496</v>
      </c>
      <c r="CZ129" s="1">
        <v>3.7147630000000001E-2</v>
      </c>
      <c r="DA129">
        <v>11.143380000000001</v>
      </c>
      <c r="DB129">
        <v>0.87926139999999997</v>
      </c>
      <c r="DC129">
        <v>19.873439999999999</v>
      </c>
      <c r="DD129" s="1">
        <v>3.2763239999999999E-2</v>
      </c>
      <c r="DE129">
        <v>9.8518240000000006</v>
      </c>
      <c r="DF129">
        <v>0.87985899999999995</v>
      </c>
      <c r="DG129">
        <v>20.23601</v>
      </c>
      <c r="DH129" s="1">
        <v>2.8951729999999998E-2</v>
      </c>
      <c r="DI129">
        <v>8.7268659999999993</v>
      </c>
      <c r="DJ129">
        <v>0.88092329999999996</v>
      </c>
      <c r="DK129">
        <v>19.969169999999998</v>
      </c>
      <c r="DL129" s="1">
        <v>2.5605800000000001E-2</v>
      </c>
      <c r="DM129">
        <v>7.733117</v>
      </c>
      <c r="DN129">
        <v>0.88252489999999995</v>
      </c>
      <c r="DO129">
        <v>19.418410000000002</v>
      </c>
      <c r="DP129" s="1">
        <v>2.2584429999999999E-2</v>
      </c>
      <c r="DQ129">
        <v>6.8306849999999999</v>
      </c>
      <c r="DR129">
        <v>0.8840768</v>
      </c>
      <c r="DS129">
        <v>18.674340000000001</v>
      </c>
      <c r="DT129" s="1">
        <v>1.9821370000000001E-2</v>
      </c>
      <c r="DU129">
        <v>6.0043480000000002</v>
      </c>
      <c r="DV129">
        <v>0.88573959999999996</v>
      </c>
      <c r="DW129">
        <v>17.988420000000001</v>
      </c>
      <c r="DX129" s="1">
        <v>1.7360420000000001E-2</v>
      </c>
      <c r="DY129">
        <v>5.2673110000000003</v>
      </c>
      <c r="DZ129">
        <v>0.8870922</v>
      </c>
      <c r="EA129">
        <v>18.030110000000001</v>
      </c>
      <c r="EB129" s="1">
        <v>1.519859E-2</v>
      </c>
      <c r="EC129">
        <v>4.620209</v>
      </c>
      <c r="ED129">
        <v>0.88862140000000001</v>
      </c>
      <c r="EE129">
        <v>18.614450000000001</v>
      </c>
      <c r="EF129" s="1">
        <v>1.3289199999999999E-2</v>
      </c>
      <c r="EG129">
        <v>4.0476270000000003</v>
      </c>
      <c r="EH129">
        <v>0.89061089999999998</v>
      </c>
      <c r="EI129">
        <v>19.397179999999999</v>
      </c>
      <c r="EJ129" s="1">
        <v>1.159958E-2</v>
      </c>
      <c r="EK129">
        <v>3.5387080000000002</v>
      </c>
      <c r="EL129">
        <v>0.89292380000000005</v>
      </c>
      <c r="EM129">
        <v>20.100010000000001</v>
      </c>
      <c r="EN129" s="1">
        <v>1.011485E-2</v>
      </c>
      <c r="EO129">
        <v>3.0902210000000001</v>
      </c>
      <c r="EP129">
        <v>0.89555309999999999</v>
      </c>
      <c r="EQ129">
        <v>20.225539999999999</v>
      </c>
      <c r="ER129" s="1">
        <v>8.8309909999999998E-3</v>
      </c>
      <c r="ES129">
        <v>2.7012779999999998</v>
      </c>
      <c r="ET129">
        <v>0.89892609999999995</v>
      </c>
      <c r="EU129">
        <v>19.842099999999999</v>
      </c>
      <c r="EV129" s="1">
        <v>7.7311070000000001E-3</v>
      </c>
      <c r="EW129">
        <v>2.3645939999999999</v>
      </c>
      <c r="EX129">
        <v>0.90254429999999997</v>
      </c>
      <c r="EY129">
        <v>19.327290000000001</v>
      </c>
      <c r="EZ129" s="1">
        <v>6.7670489999999998E-3</v>
      </c>
      <c r="FA129">
        <v>2.068508</v>
      </c>
      <c r="FB129">
        <v>0.90626419999999996</v>
      </c>
      <c r="FC129">
        <v>18.97279</v>
      </c>
      <c r="FD129" s="1">
        <v>5.9215259999999999E-3</v>
      </c>
      <c r="FE129">
        <v>1.8069649999999999</v>
      </c>
      <c r="FF129">
        <v>0.90942529999999999</v>
      </c>
      <c r="FG129">
        <v>19.701499999999999</v>
      </c>
      <c r="FH129" s="1">
        <v>5.1653070000000001E-3</v>
      </c>
      <c r="FI129">
        <v>1.5731459999999999</v>
      </c>
      <c r="FJ129">
        <v>0.91217479999999995</v>
      </c>
      <c r="FK129">
        <v>20.49832</v>
      </c>
      <c r="FL129" s="1">
        <v>4.4734479999999997E-3</v>
      </c>
      <c r="FM129">
        <v>1.3596299999999999</v>
      </c>
      <c r="FN129">
        <v>0.91444619999999999</v>
      </c>
      <c r="FO129">
        <v>21.212109999999999</v>
      </c>
      <c r="FP129" s="1">
        <v>3.7902959999999999E-3</v>
      </c>
      <c r="FQ129">
        <v>1.150358</v>
      </c>
      <c r="FR129">
        <v>0.91629020000000005</v>
      </c>
      <c r="FS129">
        <v>21.58802</v>
      </c>
      <c r="FT129" s="1">
        <v>3.060826E-3</v>
      </c>
      <c r="FU129">
        <v>0.92846229999999996</v>
      </c>
      <c r="FV129">
        <v>0.91767900000000002</v>
      </c>
      <c r="FW129">
        <v>21.408110000000001</v>
      </c>
      <c r="FX129" s="1">
        <v>2.312517E-3</v>
      </c>
      <c r="FY129">
        <v>0.70129019999999997</v>
      </c>
      <c r="FZ129">
        <v>0.91868620000000001</v>
      </c>
      <c r="GA129">
        <v>20.745989999999999</v>
      </c>
      <c r="GB129" s="1">
        <v>1.649504E-3</v>
      </c>
      <c r="GC129">
        <v>0.49951810000000002</v>
      </c>
      <c r="GD129">
        <v>0.91940149999999998</v>
      </c>
      <c r="GE129">
        <v>20.12189</v>
      </c>
      <c r="GF129" s="1">
        <v>1.153254E-3</v>
      </c>
      <c r="GG129">
        <v>0.34793980000000002</v>
      </c>
      <c r="GH129">
        <v>0.91985380000000005</v>
      </c>
      <c r="GI129">
        <v>19.89151</v>
      </c>
      <c r="GJ129" s="1">
        <v>8.3034890000000005E-4</v>
      </c>
      <c r="GK129">
        <v>0.24898239999999999</v>
      </c>
      <c r="GL129">
        <v>0.92016339999999996</v>
      </c>
      <c r="GM129">
        <v>20.659770000000002</v>
      </c>
      <c r="GN129" s="1">
        <v>6.3780149999999997E-4</v>
      </c>
      <c r="GO129">
        <v>0.18985079999999999</v>
      </c>
      <c r="GP129">
        <v>0.92039420000000005</v>
      </c>
      <c r="GQ129">
        <v>21.414480000000001</v>
      </c>
      <c r="GR129" s="1">
        <v>5.2600309999999996E-4</v>
      </c>
      <c r="GS129">
        <v>0.15549260000000001</v>
      </c>
      <c r="GT129">
        <v>0.92046589999999995</v>
      </c>
      <c r="GU129">
        <v>22.07396</v>
      </c>
      <c r="GV129" s="1">
        <v>4.5900489999999998E-4</v>
      </c>
      <c r="GW129">
        <v>0.13488939999999999</v>
      </c>
      <c r="GX129">
        <v>0.92055149999999997</v>
      </c>
      <c r="GY129">
        <v>22.756139999999998</v>
      </c>
      <c r="GZ129" s="1">
        <v>4.1546140000000003E-4</v>
      </c>
      <c r="HA129">
        <v>0.121517</v>
      </c>
      <c r="HB129">
        <v>0.92058700000000004</v>
      </c>
      <c r="HC129">
        <v>22.726510000000001</v>
      </c>
      <c r="HD129" s="1">
        <v>3.8404919999999998E-4</v>
      </c>
      <c r="HE129">
        <v>0.1119295</v>
      </c>
      <c r="HF129">
        <v>0.92060390000000003</v>
      </c>
      <c r="HG129">
        <v>21.936640000000001</v>
      </c>
      <c r="HH129" s="1">
        <v>3.5932649999999999E-4</v>
      </c>
      <c r="HI129">
        <v>0.10441590000000001</v>
      </c>
      <c r="HJ129">
        <v>0.92058039999999997</v>
      </c>
      <c r="HK129">
        <v>21.071020000000001</v>
      </c>
      <c r="HL129" s="1">
        <v>3.3844540000000002E-4</v>
      </c>
      <c r="HM129">
        <v>9.8114320000000005E-2</v>
      </c>
      <c r="HN129">
        <v>0.92062180000000005</v>
      </c>
      <c r="HO129">
        <v>20.38635</v>
      </c>
      <c r="HP129" s="1">
        <v>3.1988289999999999E-4</v>
      </c>
      <c r="HQ129">
        <v>9.255555E-2</v>
      </c>
      <c r="HR129">
        <v>0.92066709999999996</v>
      </c>
      <c r="HS129">
        <v>20.65926</v>
      </c>
      <c r="HT129" s="1">
        <v>3.0294129999999998E-4</v>
      </c>
      <c r="HU129">
        <v>8.7518189999999996E-2</v>
      </c>
      <c r="HV129">
        <v>0.9206126</v>
      </c>
      <c r="HW129">
        <v>21.42886</v>
      </c>
      <c r="HX129" s="1">
        <v>2.87287E-4</v>
      </c>
      <c r="HY129">
        <v>8.2894120000000002E-2</v>
      </c>
      <c r="HZ129">
        <v>0.92066499999999996</v>
      </c>
      <c r="IA129">
        <v>22.243230000000001</v>
      </c>
      <c r="IB129" s="1">
        <v>2.7275850000000001E-4</v>
      </c>
      <c r="IC129">
        <v>7.8622310000000001E-2</v>
      </c>
      <c r="ID129">
        <v>0.92067460000000001</v>
      </c>
      <c r="IE129">
        <v>23.004339999999999</v>
      </c>
      <c r="IF129" s="1">
        <v>2.592618E-4</v>
      </c>
      <c r="IG129">
        <v>7.4673299999999998E-2</v>
      </c>
      <c r="IH129">
        <v>0.92060039999999999</v>
      </c>
      <c r="II129">
        <v>22.98471</v>
      </c>
      <c r="IJ129" s="1">
        <v>2.4667770000000002E-4</v>
      </c>
      <c r="IK129">
        <v>7.1008349999999998E-2</v>
      </c>
      <c r="IL129">
        <v>0.92065580000000002</v>
      </c>
      <c r="IM129">
        <v>22.307220000000001</v>
      </c>
      <c r="IN129" s="1">
        <v>2.349211E-4</v>
      </c>
      <c r="IO129">
        <v>6.7592390000000002E-2</v>
      </c>
      <c r="IP129">
        <v>0.92061470000000001</v>
      </c>
      <c r="IQ129">
        <v>21.399080000000001</v>
      </c>
      <c r="IR129" s="1">
        <v>2.238202E-4</v>
      </c>
      <c r="IS129">
        <v>6.4383510000000005E-2</v>
      </c>
      <c r="IT129">
        <v>0.92066740000000002</v>
      </c>
      <c r="IU129">
        <v>20.557770000000001</v>
      </c>
      <c r="IV129" s="1">
        <v>2.1335160000000001E-4</v>
      </c>
      <c r="IW129">
        <v>6.135401E-2</v>
      </c>
      <c r="IX129">
        <v>0.92066250000000005</v>
      </c>
      <c r="IY129">
        <v>20.498149999999999</v>
      </c>
      <c r="IZ129" s="1">
        <v>2.034921E-4</v>
      </c>
      <c r="JA129">
        <v>5.8506830000000003E-2</v>
      </c>
      <c r="JB129">
        <v>0.92061839999999995</v>
      </c>
      <c r="JC129">
        <v>20.491810000000001</v>
      </c>
      <c r="JD129" s="1">
        <v>1.942557E-4</v>
      </c>
      <c r="JE129">
        <v>5.5845220000000001E-2</v>
      </c>
      <c r="JF129">
        <v>0.92067069999999995</v>
      </c>
      <c r="JG129">
        <v>20.86082</v>
      </c>
      <c r="JH129" s="1">
        <v>1.8561329999999999E-4</v>
      </c>
      <c r="JI129">
        <v>5.335227E-2</v>
      </c>
      <c r="JJ129">
        <v>0.92060690000000001</v>
      </c>
      <c r="JK129">
        <v>21.03622</v>
      </c>
      <c r="JL129" s="1">
        <v>1.7743929999999999E-4</v>
      </c>
      <c r="JM129">
        <v>5.1002400000000003E-2</v>
      </c>
      <c r="JN129">
        <v>0.92061720000000002</v>
      </c>
      <c r="JO129">
        <v>21.098980000000001</v>
      </c>
      <c r="JP129" s="1">
        <v>1.6970169999999999E-4</v>
      </c>
      <c r="JQ129">
        <v>4.8778090000000003E-2</v>
      </c>
      <c r="JR129">
        <v>0.9206704</v>
      </c>
      <c r="JS129">
        <v>21.06363</v>
      </c>
      <c r="JT129" s="1">
        <v>1.6241089999999999E-4</v>
      </c>
      <c r="JU129">
        <v>4.6680119999999999E-2</v>
      </c>
      <c r="JV129">
        <v>0.92066320000000001</v>
      </c>
      <c r="JW129">
        <v>20.848649999999999</v>
      </c>
      <c r="JX129" s="1">
        <v>1.5553769999999999E-4</v>
      </c>
      <c r="JY129">
        <v>4.4701360000000002E-2</v>
      </c>
      <c r="JZ129">
        <v>0.9206645</v>
      </c>
      <c r="KA129">
        <v>20.481999999999999</v>
      </c>
      <c r="KB129" s="1">
        <v>1.4906030000000001E-4</v>
      </c>
      <c r="KC129">
        <v>4.2833860000000001E-2</v>
      </c>
      <c r="KD129">
        <v>0.92066930000000002</v>
      </c>
      <c r="KE129">
        <v>20.823460000000001</v>
      </c>
      <c r="KF129" s="1">
        <v>1.4291020000000001E-4</v>
      </c>
      <c r="KG129">
        <v>4.1065600000000001E-2</v>
      </c>
      <c r="KH129">
        <v>0.92065140000000001</v>
      </c>
      <c r="KI129">
        <v>20.86637</v>
      </c>
      <c r="KJ129" s="1">
        <v>1.3705910000000001E-4</v>
      </c>
      <c r="KK129">
        <v>3.9385650000000001E-2</v>
      </c>
      <c r="KL129">
        <v>0.92065390000000003</v>
      </c>
      <c r="KM129">
        <v>20.92764</v>
      </c>
      <c r="KN129" s="1">
        <v>1.3149280000000001E-4</v>
      </c>
      <c r="KO129">
        <v>3.7786149999999998E-2</v>
      </c>
      <c r="KP129">
        <v>0.92064330000000005</v>
      </c>
      <c r="KQ129">
        <v>21.147259999999999</v>
      </c>
      <c r="KR129" s="1">
        <v>1.262247E-4</v>
      </c>
      <c r="KS129">
        <v>3.6271600000000001E-2</v>
      </c>
      <c r="KT129">
        <v>0.92063530000000005</v>
      </c>
      <c r="KU129">
        <v>21.051960000000001</v>
      </c>
      <c r="KV129" s="1">
        <v>1.212394E-4</v>
      </c>
      <c r="KW129">
        <v>3.4838899999999999E-2</v>
      </c>
      <c r="KX129">
        <v>0.92059389999999997</v>
      </c>
      <c r="KY129">
        <v>20.622319999999998</v>
      </c>
      <c r="KZ129" s="1">
        <v>1.1650030000000001E-4</v>
      </c>
      <c r="LA129">
        <v>3.3478399999999998E-2</v>
      </c>
      <c r="LB129">
        <v>0.92056749999999998</v>
      </c>
      <c r="LC129">
        <v>20.219740000000002</v>
      </c>
      <c r="LD129" s="1">
        <v>1.119808E-4</v>
      </c>
      <c r="LE129">
        <v>3.2182120000000002E-2</v>
      </c>
      <c r="LF129">
        <v>0.9205721</v>
      </c>
      <c r="LG129">
        <v>19.98846</v>
      </c>
      <c r="LH129" s="1">
        <v>1.076721E-4</v>
      </c>
      <c r="LI129">
        <v>3.0945569999999999E-2</v>
      </c>
      <c r="LJ129">
        <v>0.92062820000000001</v>
      </c>
      <c r="LK129">
        <v>20.729030000000002</v>
      </c>
      <c r="LL129" s="1">
        <v>1.03556E-4</v>
      </c>
      <c r="LM129">
        <v>2.976635E-2</v>
      </c>
      <c r="LN129">
        <v>0.92069489999999998</v>
      </c>
      <c r="LO129">
        <v>21.464369999999999</v>
      </c>
      <c r="LP129" s="1">
        <v>9.9746620000000006E-5</v>
      </c>
      <c r="LQ129">
        <v>2.8670009999999999E-2</v>
      </c>
      <c r="LR129">
        <v>0.92078859999999996</v>
      </c>
      <c r="LS129">
        <v>22.259409999999999</v>
      </c>
      <c r="LT129" s="1">
        <v>9.6536840000000003E-5</v>
      </c>
      <c r="LU129">
        <v>2.7741709999999999E-2</v>
      </c>
      <c r="LV129">
        <v>0.92089379999999998</v>
      </c>
      <c r="LW129">
        <v>23.270620000000001</v>
      </c>
      <c r="LX129" s="1">
        <v>9.4292929999999995E-5</v>
      </c>
      <c r="LY129">
        <v>2.7088000000000001E-2</v>
      </c>
      <c r="LZ129">
        <v>0.92103919999999995</v>
      </c>
      <c r="MA129">
        <v>23.455079999999999</v>
      </c>
      <c r="MB129" s="1">
        <v>9.287547E-5</v>
      </c>
      <c r="MC129">
        <v>2.6677550000000001E-2</v>
      </c>
      <c r="MD129">
        <v>0.92117720000000003</v>
      </c>
      <c r="ME129">
        <v>22.665140000000001</v>
      </c>
      <c r="MF129" s="1">
        <v>9.1633999999999997E-5</v>
      </c>
      <c r="MG129">
        <v>2.6324360000000002E-2</v>
      </c>
      <c r="MH129">
        <v>0.92135020000000001</v>
      </c>
      <c r="MI129">
        <v>21.76361</v>
      </c>
      <c r="MJ129" s="1">
        <v>8.9993079999999996E-5</v>
      </c>
      <c r="MK129">
        <v>2.5862739999999999E-2</v>
      </c>
      <c r="ML129">
        <v>0.9215141</v>
      </c>
      <c r="MM129">
        <v>21.294280000000001</v>
      </c>
      <c r="MN129" s="1">
        <v>8.7817630000000006E-5</v>
      </c>
      <c r="MO129">
        <v>2.5246709999999999E-2</v>
      </c>
      <c r="MP129">
        <v>0.92164369999999995</v>
      </c>
      <c r="MQ129">
        <v>21.720199999999998</v>
      </c>
      <c r="MR129" s="1">
        <v>8.5235740000000004E-5</v>
      </c>
      <c r="MS129">
        <v>2.4510589999999999E-2</v>
      </c>
      <c r="MT129">
        <v>0.92181219999999997</v>
      </c>
      <c r="MU129">
        <v>22.448440000000002</v>
      </c>
      <c r="MV129" s="1">
        <v>8.2382460000000003E-5</v>
      </c>
      <c r="MW129">
        <v>2.369131E-2</v>
      </c>
      <c r="MX129">
        <v>0.9218866</v>
      </c>
      <c r="MY129">
        <v>23.316949999999999</v>
      </c>
      <c r="MZ129" s="1">
        <v>7.9138840000000005E-5</v>
      </c>
      <c r="NA129">
        <v>2.276678E-2</v>
      </c>
      <c r="NB129">
        <v>0.92197700000000005</v>
      </c>
      <c r="NC129">
        <v>24.25516</v>
      </c>
      <c r="ND129" s="1">
        <v>7.5328239999999998E-5</v>
      </c>
      <c r="NE129">
        <v>2.1679609999999998E-2</v>
      </c>
      <c r="NF129">
        <v>0.92198749999999996</v>
      </c>
      <c r="NG129">
        <v>24.363679999999999</v>
      </c>
      <c r="NH129" s="1">
        <v>7.1066980000000001E-5</v>
      </c>
      <c r="NI129">
        <v>2.0459720000000001E-2</v>
      </c>
      <c r="NJ129">
        <v>0.92202309999999998</v>
      </c>
      <c r="NK129">
        <v>23.819130000000001</v>
      </c>
      <c r="NL129" s="1">
        <v>6.6874660000000003E-5</v>
      </c>
      <c r="NM129">
        <v>1.9250920000000001E-2</v>
      </c>
      <c r="NN129">
        <v>0.92202320000000004</v>
      </c>
      <c r="NO129">
        <v>23.20007</v>
      </c>
      <c r="NP129" s="1">
        <v>6.3185909999999995E-5</v>
      </c>
      <c r="NQ129">
        <v>1.818417E-2</v>
      </c>
      <c r="NR129">
        <v>0.92206710000000003</v>
      </c>
      <c r="NS129">
        <v>22.621700000000001</v>
      </c>
      <c r="NT129" s="1">
        <v>6.0099370000000001E-5</v>
      </c>
      <c r="NU129">
        <v>1.7292430000000001E-2</v>
      </c>
      <c r="NV129">
        <v>0.92210380000000003</v>
      </c>
      <c r="NW129">
        <v>22.39884</v>
      </c>
      <c r="NX129" s="1">
        <v>5.7504869999999997E-5</v>
      </c>
      <c r="NY129">
        <v>1.6543700000000001E-2</v>
      </c>
      <c r="NZ129">
        <v>0.92221819999999999</v>
      </c>
      <c r="OA129">
        <v>22.689360000000001</v>
      </c>
      <c r="OB129" s="1">
        <v>5.5341250000000001E-5</v>
      </c>
      <c r="OC129">
        <v>1.5919019999999999E-2</v>
      </c>
      <c r="OD129">
        <v>0.92237570000000002</v>
      </c>
      <c r="OE129">
        <v>22.72101</v>
      </c>
      <c r="OF129" s="1">
        <v>5.3851999999999999E-5</v>
      </c>
      <c r="OG129">
        <v>1.5481740000000001E-2</v>
      </c>
      <c r="OH129">
        <v>0.92259279999999999</v>
      </c>
      <c r="OI129">
        <v>22.779160000000001</v>
      </c>
      <c r="OJ129" s="1">
        <v>5.338793E-5</v>
      </c>
      <c r="OK129">
        <v>1.5335720000000001E-2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1.04</v>
      </c>
      <c r="G130">
        <v>19.47636</v>
      </c>
      <c r="H130">
        <v>0</v>
      </c>
      <c r="I130">
        <v>0</v>
      </c>
      <c r="J130">
        <v>1.040376</v>
      </c>
      <c r="K130">
        <v>19.737159999999999</v>
      </c>
      <c r="L130">
        <v>0</v>
      </c>
      <c r="M130">
        <v>0</v>
      </c>
      <c r="N130">
        <v>1.0394639999999999</v>
      </c>
      <c r="O130">
        <v>19.907070000000001</v>
      </c>
      <c r="P130">
        <v>0</v>
      </c>
      <c r="Q130">
        <v>2.0961520000000001E-37</v>
      </c>
      <c r="R130">
        <v>1.037944</v>
      </c>
      <c r="S130">
        <v>19.331099999999999</v>
      </c>
      <c r="T130" s="1">
        <v>4.0773470000000003E-27</v>
      </c>
      <c r="U130" s="1">
        <v>1.1160139999999999E-24</v>
      </c>
      <c r="V130">
        <v>1.0361819999999999</v>
      </c>
      <c r="W130">
        <v>18.56831</v>
      </c>
      <c r="X130" s="1">
        <v>9.1901419999999995E-16</v>
      </c>
      <c r="Y130" s="1">
        <v>2.518049E-13</v>
      </c>
      <c r="Z130">
        <v>1.034343</v>
      </c>
      <c r="AA130">
        <v>17.983630000000002</v>
      </c>
      <c r="AB130" s="1">
        <v>4.1049720000000002E-5</v>
      </c>
      <c r="AC130" s="1">
        <v>8.0918299999999995E-3</v>
      </c>
      <c r="AD130">
        <v>1.0324850000000001</v>
      </c>
      <c r="AE130">
        <v>17.600079999999998</v>
      </c>
      <c r="AF130" s="1">
        <v>0.14853479999999999</v>
      </c>
      <c r="AG130" s="1">
        <v>33.640180000000001</v>
      </c>
      <c r="AH130">
        <v>1.0306090000000001</v>
      </c>
      <c r="AI130">
        <v>17.52702</v>
      </c>
      <c r="AJ130">
        <v>9.3291149999999998</v>
      </c>
      <c r="AK130">
        <v>2298.0259999999998</v>
      </c>
      <c r="AL130">
        <v>1.028678</v>
      </c>
      <c r="AM130">
        <v>18.160219999999999</v>
      </c>
      <c r="AN130">
        <v>68.266450000000006</v>
      </c>
      <c r="AO130">
        <v>17891.36</v>
      </c>
      <c r="AP130">
        <v>1.0266439999999999</v>
      </c>
      <c r="AQ130">
        <v>18.402850000000001</v>
      </c>
      <c r="AR130">
        <v>119.0942</v>
      </c>
      <c r="AS130">
        <v>32766.69</v>
      </c>
      <c r="AT130">
        <v>1.024335</v>
      </c>
      <c r="AU130">
        <v>18.456569999999999</v>
      </c>
      <c r="AV130">
        <v>75.264700000000005</v>
      </c>
      <c r="AW130">
        <v>21492.34</v>
      </c>
      <c r="AX130">
        <v>1.021245</v>
      </c>
      <c r="AY130">
        <v>18.276070000000001</v>
      </c>
      <c r="AZ130">
        <v>22.679749999999999</v>
      </c>
      <c r="BA130">
        <v>6673.5309999999999</v>
      </c>
      <c r="BB130">
        <v>1.0173239999999999</v>
      </c>
      <c r="BC130">
        <v>17.817900000000002</v>
      </c>
      <c r="BD130">
        <v>4.0455189999999996</v>
      </c>
      <c r="BE130">
        <v>1218.7660000000001</v>
      </c>
      <c r="BF130">
        <v>1.0127440000000001</v>
      </c>
      <c r="BG130">
        <v>17.407699999999998</v>
      </c>
      <c r="BH130">
        <v>0.54828809999999994</v>
      </c>
      <c r="BI130">
        <v>166.7603</v>
      </c>
      <c r="BJ130">
        <v>1.007547</v>
      </c>
      <c r="BK130">
        <v>17.425360000000001</v>
      </c>
      <c r="BL130">
        <v>0.10847080000000001</v>
      </c>
      <c r="BM130">
        <v>31.92867</v>
      </c>
      <c r="BN130">
        <v>1.0017910000000001</v>
      </c>
      <c r="BO130">
        <v>17.95242</v>
      </c>
      <c r="BP130">
        <v>6.5349119999999997E-2</v>
      </c>
      <c r="BQ130">
        <v>18.56598</v>
      </c>
      <c r="BR130">
        <v>0.99575829999999999</v>
      </c>
      <c r="BS130">
        <v>18.760069999999999</v>
      </c>
      <c r="BT130">
        <v>6.5954600000000002E-2</v>
      </c>
      <c r="BU130">
        <v>18.704440000000002</v>
      </c>
      <c r="BV130">
        <v>0.98934789999999995</v>
      </c>
      <c r="BW130">
        <v>19.528960000000001</v>
      </c>
      <c r="BX130">
        <v>7.0244479999999998E-2</v>
      </c>
      <c r="BY130">
        <v>20.094349999999999</v>
      </c>
      <c r="BZ130">
        <v>0.98325879999999999</v>
      </c>
      <c r="CA130">
        <v>19.988530000000001</v>
      </c>
      <c r="CB130" s="1">
        <v>7.0580110000000001E-2</v>
      </c>
      <c r="CC130">
        <v>20.396239999999999</v>
      </c>
      <c r="CD130">
        <v>0.97682380000000002</v>
      </c>
      <c r="CE130">
        <v>19.67362</v>
      </c>
      <c r="CF130" s="1">
        <v>6.6799479999999994E-2</v>
      </c>
      <c r="CG130">
        <v>19.493839999999999</v>
      </c>
      <c r="CH130">
        <v>0.97024259999999996</v>
      </c>
      <c r="CI130">
        <v>19.080670000000001</v>
      </c>
      <c r="CJ130" s="1">
        <v>6.086184E-2</v>
      </c>
      <c r="CK130">
        <v>17.923580000000001</v>
      </c>
      <c r="CL130">
        <v>0.96361300000000005</v>
      </c>
      <c r="CM130">
        <v>18.496659999999999</v>
      </c>
      <c r="CN130" s="1">
        <v>5.4435989999999997E-2</v>
      </c>
      <c r="CO130">
        <v>16.179069999999999</v>
      </c>
      <c r="CP130">
        <v>0.95515779999999995</v>
      </c>
      <c r="CQ130">
        <v>18.092490000000002</v>
      </c>
      <c r="CR130" s="1">
        <v>4.8267490000000003E-2</v>
      </c>
      <c r="CS130">
        <v>14.49396</v>
      </c>
      <c r="CT130">
        <v>0.94634110000000005</v>
      </c>
      <c r="CU130">
        <v>18.427689999999998</v>
      </c>
      <c r="CV130" s="1">
        <v>4.2603969999999998E-2</v>
      </c>
      <c r="CW130">
        <v>12.9269</v>
      </c>
      <c r="CX130">
        <v>0.93773850000000003</v>
      </c>
      <c r="CY130">
        <v>19.26763</v>
      </c>
      <c r="CZ130" s="1">
        <v>3.7539259999999998E-2</v>
      </c>
      <c r="DA130">
        <v>11.50732</v>
      </c>
      <c r="DB130">
        <v>0.92914719999999995</v>
      </c>
      <c r="DC130">
        <v>19.87154</v>
      </c>
      <c r="DD130" s="1">
        <v>3.3105999999999997E-2</v>
      </c>
      <c r="DE130">
        <v>10.25207</v>
      </c>
      <c r="DF130">
        <v>0.92021330000000001</v>
      </c>
      <c r="DG130">
        <v>20.249369999999999</v>
      </c>
      <c r="DH130" s="1">
        <v>2.9253020000000001E-2</v>
      </c>
      <c r="DI130">
        <v>9.1558499999999992</v>
      </c>
      <c r="DJ130">
        <v>0.91179940000000004</v>
      </c>
      <c r="DK130">
        <v>20.01276</v>
      </c>
      <c r="DL130" s="1">
        <v>2.5876150000000001E-2</v>
      </c>
      <c r="DM130">
        <v>8.1821110000000008</v>
      </c>
      <c r="DN130">
        <v>0.90403619999999996</v>
      </c>
      <c r="DO130">
        <v>19.4727</v>
      </c>
      <c r="DP130" s="1">
        <v>2.2834150000000001E-2</v>
      </c>
      <c r="DQ130">
        <v>7.2901660000000001</v>
      </c>
      <c r="DR130">
        <v>0.89588749999999995</v>
      </c>
      <c r="DS130">
        <v>18.739339999999999</v>
      </c>
      <c r="DT130" s="1">
        <v>2.0048219999999999E-2</v>
      </c>
      <c r="DU130">
        <v>6.4675909999999996</v>
      </c>
      <c r="DV130">
        <v>0.88733519999999999</v>
      </c>
      <c r="DW130">
        <v>18.039159999999999</v>
      </c>
      <c r="DX130" s="1">
        <v>1.7561960000000001E-2</v>
      </c>
      <c r="DY130">
        <v>5.7269779999999999</v>
      </c>
      <c r="DZ130">
        <v>0.87858579999999997</v>
      </c>
      <c r="EA130">
        <v>18.049700000000001</v>
      </c>
      <c r="EB130" s="1">
        <v>1.537726E-2</v>
      </c>
      <c r="EC130">
        <v>5.0704830000000003</v>
      </c>
      <c r="ED130">
        <v>0.86956259999999996</v>
      </c>
      <c r="EE130">
        <v>18.604299999999999</v>
      </c>
      <c r="EF130" s="1">
        <v>1.344801E-2</v>
      </c>
      <c r="EG130">
        <v>4.4859470000000004</v>
      </c>
      <c r="EH130">
        <v>0.86065899999999995</v>
      </c>
      <c r="EI130">
        <v>19.381450000000001</v>
      </c>
      <c r="EJ130" s="1">
        <v>1.1741980000000001E-2</v>
      </c>
      <c r="EK130">
        <v>3.9628060000000001</v>
      </c>
      <c r="EL130">
        <v>0.85157369999999999</v>
      </c>
      <c r="EM130">
        <v>20.09571</v>
      </c>
      <c r="EN130" s="1">
        <v>1.0239740000000001E-2</v>
      </c>
      <c r="EO130">
        <v>3.4980340000000001</v>
      </c>
      <c r="EP130">
        <v>0.84283300000000005</v>
      </c>
      <c r="EQ130">
        <v>20.245069999999998</v>
      </c>
      <c r="ER130" s="1">
        <v>8.940244E-3</v>
      </c>
      <c r="ES130">
        <v>3.0912489999999999</v>
      </c>
      <c r="ET130">
        <v>0.83551249999999999</v>
      </c>
      <c r="EU130">
        <v>19.881740000000001</v>
      </c>
      <c r="EV130" s="1">
        <v>7.8264000000000007E-3</v>
      </c>
      <c r="EW130">
        <v>2.7341449999999998</v>
      </c>
      <c r="EX130">
        <v>0.82884599999999997</v>
      </c>
      <c r="EY130">
        <v>19.379850000000001</v>
      </c>
      <c r="EZ130" s="1">
        <v>6.8513749999999998E-3</v>
      </c>
      <c r="FA130">
        <v>2.4159160000000002</v>
      </c>
      <c r="FB130">
        <v>0.82374159999999996</v>
      </c>
      <c r="FC130">
        <v>19.008559999999999</v>
      </c>
      <c r="FD130" s="1">
        <v>5.9967709999999997E-3</v>
      </c>
      <c r="FE130">
        <v>2.1291340000000001</v>
      </c>
      <c r="FF130">
        <v>0.81964459999999995</v>
      </c>
      <c r="FG130">
        <v>19.695640000000001</v>
      </c>
      <c r="FH130" s="1">
        <v>5.2334199999999999E-3</v>
      </c>
      <c r="FI130">
        <v>1.867642</v>
      </c>
      <c r="FJ130">
        <v>0.8165808</v>
      </c>
      <c r="FK130">
        <v>20.488959999999999</v>
      </c>
      <c r="FL130" s="1">
        <v>4.5372950000000002E-3</v>
      </c>
      <c r="FM130">
        <v>1.624986</v>
      </c>
      <c r="FN130">
        <v>0.81453500000000001</v>
      </c>
      <c r="FO130">
        <v>21.210979999999999</v>
      </c>
      <c r="FP130" s="1">
        <v>3.8562309999999999E-3</v>
      </c>
      <c r="FQ130">
        <v>1.3848419999999999</v>
      </c>
      <c r="FR130">
        <v>0.81319799999999998</v>
      </c>
      <c r="FS130">
        <v>21.60023</v>
      </c>
      <c r="FT130" s="1">
        <v>3.1315230000000002E-3</v>
      </c>
      <c r="FU130">
        <v>1.127318</v>
      </c>
      <c r="FV130">
        <v>0.81245420000000002</v>
      </c>
      <c r="FW130">
        <v>21.453769999999999</v>
      </c>
      <c r="FX130" s="1">
        <v>2.3811359999999998E-3</v>
      </c>
      <c r="FY130">
        <v>0.85873739999999998</v>
      </c>
      <c r="FZ130">
        <v>0.81206020000000001</v>
      </c>
      <c r="GA130">
        <v>20.80584</v>
      </c>
      <c r="GB130" s="1">
        <v>1.705769E-3</v>
      </c>
      <c r="GC130">
        <v>0.61520609999999998</v>
      </c>
      <c r="GD130">
        <v>0.81187710000000002</v>
      </c>
      <c r="GE130">
        <v>20.171849999999999</v>
      </c>
      <c r="GF130" s="1">
        <v>1.192498E-3</v>
      </c>
      <c r="GG130">
        <v>0.4289578</v>
      </c>
      <c r="GH130">
        <v>0.81178030000000001</v>
      </c>
      <c r="GI130">
        <v>19.908470000000001</v>
      </c>
      <c r="GJ130" s="1">
        <v>8.5467780000000003E-4</v>
      </c>
      <c r="GK130">
        <v>0.30578109999999997</v>
      </c>
      <c r="GL130">
        <v>0.81171409999999999</v>
      </c>
      <c r="GM130">
        <v>20.653310000000001</v>
      </c>
      <c r="GN130" s="1">
        <v>6.520327E-4</v>
      </c>
      <c r="GO130">
        <v>0.23168130000000001</v>
      </c>
      <c r="GP130">
        <v>0.81171179999999998</v>
      </c>
      <c r="GQ130">
        <v>21.413329999999998</v>
      </c>
      <c r="GR130" s="1">
        <v>5.3436089999999998E-4</v>
      </c>
      <c r="GS130">
        <v>0.18860479999999999</v>
      </c>
      <c r="GT130">
        <v>0.81170330000000002</v>
      </c>
      <c r="GU130">
        <v>22.067810000000001</v>
      </c>
      <c r="GV130" s="1">
        <v>4.6421739999999998E-4</v>
      </c>
      <c r="GW130">
        <v>0.16289210000000001</v>
      </c>
      <c r="GX130">
        <v>0.81167420000000001</v>
      </c>
      <c r="GY130">
        <v>22.75029</v>
      </c>
      <c r="GZ130" s="1">
        <v>4.190253E-4</v>
      </c>
      <c r="HA130">
        <v>0.14634710000000001</v>
      </c>
      <c r="HB130">
        <v>0.81169029999999998</v>
      </c>
      <c r="HC130">
        <v>22.779119999999999</v>
      </c>
      <c r="HD130" s="1">
        <v>3.8673659999999998E-4</v>
      </c>
      <c r="HE130">
        <v>0.13459180000000001</v>
      </c>
      <c r="HF130">
        <v>0.81170509999999996</v>
      </c>
      <c r="HG130">
        <v>22.014970000000002</v>
      </c>
      <c r="HH130" s="1">
        <v>3.615235E-4</v>
      </c>
      <c r="HI130">
        <v>0.1254478</v>
      </c>
      <c r="HJ130">
        <v>0.81167480000000003</v>
      </c>
      <c r="HK130">
        <v>21.154350000000001</v>
      </c>
      <c r="HL130" s="1">
        <v>3.4033860000000002E-4</v>
      </c>
      <c r="HM130">
        <v>0.117814</v>
      </c>
      <c r="HN130">
        <v>0.81169500000000006</v>
      </c>
      <c r="HO130">
        <v>20.44942</v>
      </c>
      <c r="HP130" s="1">
        <v>3.2158499999999999E-4</v>
      </c>
      <c r="HQ130">
        <v>0.1111111</v>
      </c>
      <c r="HR130">
        <v>0.81168940000000001</v>
      </c>
      <c r="HS130">
        <v>20.68731</v>
      </c>
      <c r="HT130" s="1">
        <v>3.0449889999999998E-4</v>
      </c>
      <c r="HU130">
        <v>0.1050469</v>
      </c>
      <c r="HV130">
        <v>0.81167940000000005</v>
      </c>
      <c r="HW130">
        <v>21.421890000000001</v>
      </c>
      <c r="HX130" s="1">
        <v>2.887209E-4</v>
      </c>
      <c r="HY130">
        <v>9.9479999999999999E-2</v>
      </c>
      <c r="HZ130">
        <v>0.8116911</v>
      </c>
      <c r="IA130">
        <v>22.229569999999999</v>
      </c>
      <c r="IB130" s="1">
        <v>2.740881E-4</v>
      </c>
      <c r="IC130">
        <v>9.4345600000000002E-2</v>
      </c>
      <c r="ID130">
        <v>0.81168289999999998</v>
      </c>
      <c r="IE130">
        <v>22.99586</v>
      </c>
      <c r="IF130" s="1">
        <v>2.6049480000000001E-4</v>
      </c>
      <c r="IG130">
        <v>8.95957E-2</v>
      </c>
      <c r="IH130">
        <v>0.81167440000000002</v>
      </c>
      <c r="II130">
        <v>23.025259999999999</v>
      </c>
      <c r="IJ130" s="1">
        <v>2.4782189999999999E-4</v>
      </c>
      <c r="IK130">
        <v>8.5185999999999998E-2</v>
      </c>
      <c r="IL130">
        <v>0.81167639999999996</v>
      </c>
      <c r="IM130">
        <v>22.375859999999999</v>
      </c>
      <c r="IN130" s="1">
        <v>2.359912E-4</v>
      </c>
      <c r="IO130">
        <v>8.1083169999999996E-2</v>
      </c>
      <c r="IP130">
        <v>0.81168499999999999</v>
      </c>
      <c r="IQ130">
        <v>21.48283</v>
      </c>
      <c r="IR130" s="1">
        <v>2.2483050000000001E-4</v>
      </c>
      <c r="IS130">
        <v>7.7228989999999997E-2</v>
      </c>
      <c r="IT130">
        <v>0.81168289999999998</v>
      </c>
      <c r="IU130">
        <v>20.62848</v>
      </c>
      <c r="IV130" s="1">
        <v>2.143049E-4</v>
      </c>
      <c r="IW130">
        <v>7.3593539999999999E-2</v>
      </c>
      <c r="IX130">
        <v>0.8116757</v>
      </c>
      <c r="IY130">
        <v>20.536709999999999</v>
      </c>
      <c r="IZ130" s="1">
        <v>2.043856E-4</v>
      </c>
      <c r="JA130">
        <v>7.0172999999999999E-2</v>
      </c>
      <c r="JB130">
        <v>0.81168260000000003</v>
      </c>
      <c r="JC130">
        <v>20.51765</v>
      </c>
      <c r="JD130" s="1">
        <v>1.950896E-4</v>
      </c>
      <c r="JE130">
        <v>6.6973039999999998E-2</v>
      </c>
      <c r="JF130">
        <v>0.81169369999999996</v>
      </c>
      <c r="JG130">
        <v>20.858920000000001</v>
      </c>
      <c r="JH130" s="1">
        <v>1.8639749999999999E-4</v>
      </c>
      <c r="JI130">
        <v>6.3980029999999993E-2</v>
      </c>
      <c r="JJ130">
        <v>0.81167420000000001</v>
      </c>
      <c r="JK130">
        <v>21.04984</v>
      </c>
      <c r="JL130" s="1">
        <v>1.7818000000000001E-4</v>
      </c>
      <c r="JM130">
        <v>6.1157419999999997E-2</v>
      </c>
      <c r="JN130">
        <v>0.81168410000000002</v>
      </c>
      <c r="JO130">
        <v>21.118600000000001</v>
      </c>
      <c r="JP130" s="1">
        <v>1.7040170000000001E-4</v>
      </c>
      <c r="JQ130">
        <v>5.848743E-2</v>
      </c>
      <c r="JR130">
        <v>0.81168090000000004</v>
      </c>
      <c r="JS130">
        <v>21.11037</v>
      </c>
      <c r="JT130" s="1">
        <v>1.630709E-4</v>
      </c>
      <c r="JU130">
        <v>5.5970140000000002E-2</v>
      </c>
      <c r="JV130">
        <v>0.81167670000000003</v>
      </c>
      <c r="JW130">
        <v>20.903410000000001</v>
      </c>
      <c r="JX130" s="1">
        <v>1.561601E-4</v>
      </c>
      <c r="JY130">
        <v>5.3594309999999999E-2</v>
      </c>
      <c r="JZ130">
        <v>0.81169500000000006</v>
      </c>
      <c r="KA130">
        <v>20.539639999999999</v>
      </c>
      <c r="KB130" s="1">
        <v>1.4965059999999999E-4</v>
      </c>
      <c r="KC130">
        <v>5.1352450000000001E-2</v>
      </c>
      <c r="KD130">
        <v>0.81168949999999995</v>
      </c>
      <c r="KE130">
        <v>20.855399999999999</v>
      </c>
      <c r="KF130" s="1">
        <v>1.4346939999999999E-4</v>
      </c>
      <c r="KG130">
        <v>4.9230700000000002E-2</v>
      </c>
      <c r="KH130">
        <v>0.81167540000000005</v>
      </c>
      <c r="KI130">
        <v>20.91761</v>
      </c>
      <c r="KJ130" s="1">
        <v>1.3759190000000001E-4</v>
      </c>
      <c r="KK130">
        <v>4.7214939999999997E-2</v>
      </c>
      <c r="KL130">
        <v>0.81167659999999997</v>
      </c>
      <c r="KM130">
        <v>20.956499999999998</v>
      </c>
      <c r="KN130" s="1">
        <v>1.3199819999999999E-4</v>
      </c>
      <c r="KO130">
        <v>4.5295910000000002E-2</v>
      </c>
      <c r="KP130">
        <v>0.81166579999999999</v>
      </c>
      <c r="KQ130">
        <v>21.155919999999998</v>
      </c>
      <c r="KR130" s="1">
        <v>1.2670239999999999E-4</v>
      </c>
      <c r="KS130">
        <v>4.3478040000000003E-2</v>
      </c>
      <c r="KT130">
        <v>0.81167549999999999</v>
      </c>
      <c r="KU130">
        <v>21.084320000000002</v>
      </c>
      <c r="KV130" s="1">
        <v>1.21693E-4</v>
      </c>
      <c r="KW130">
        <v>4.1759039999999997E-2</v>
      </c>
      <c r="KX130">
        <v>0.8115848</v>
      </c>
      <c r="KY130">
        <v>20.66123</v>
      </c>
      <c r="KZ130" s="1">
        <v>1.169312E-4</v>
      </c>
      <c r="LA130">
        <v>4.0128070000000002E-2</v>
      </c>
      <c r="LB130">
        <v>0.81149079999999996</v>
      </c>
      <c r="LC130">
        <v>20.25657</v>
      </c>
      <c r="LD130" s="1">
        <v>1.123912E-4</v>
      </c>
      <c r="LE130">
        <v>3.8576359999999997E-2</v>
      </c>
      <c r="LF130">
        <v>0.81131120000000001</v>
      </c>
      <c r="LG130">
        <v>20.007480000000001</v>
      </c>
      <c r="LH130" s="1">
        <v>1.0806350000000001E-4</v>
      </c>
      <c r="LI130">
        <v>3.7099010000000002E-2</v>
      </c>
      <c r="LJ130">
        <v>0.81111239999999996</v>
      </c>
      <c r="LK130">
        <v>20.721990000000002</v>
      </c>
      <c r="LL130" s="1">
        <v>1.0392850000000001E-4</v>
      </c>
      <c r="LM130">
        <v>3.5692729999999999E-2</v>
      </c>
      <c r="LN130">
        <v>0.81084690000000004</v>
      </c>
      <c r="LO130">
        <v>21.46527</v>
      </c>
      <c r="LP130" s="1">
        <v>1.000827E-4</v>
      </c>
      <c r="LQ130">
        <v>3.4381040000000002E-2</v>
      </c>
      <c r="LR130">
        <v>0.81054539999999997</v>
      </c>
      <c r="LS130">
        <v>22.244019999999999</v>
      </c>
      <c r="LT130" s="1">
        <v>9.6800049999999998E-5</v>
      </c>
      <c r="LU130">
        <v>3.3259150000000001E-2</v>
      </c>
      <c r="LV130">
        <v>0.81025380000000002</v>
      </c>
      <c r="LW130">
        <v>23.261669999999999</v>
      </c>
      <c r="LX130" s="1">
        <v>9.4461610000000004E-5</v>
      </c>
      <c r="LY130">
        <v>3.245779E-2</v>
      </c>
      <c r="LZ130">
        <v>0.80995209999999995</v>
      </c>
      <c r="MA130">
        <v>23.516169999999999</v>
      </c>
      <c r="MB130" s="1">
        <v>9.2989749999999999E-5</v>
      </c>
      <c r="MC130">
        <v>3.1961280000000002E-2</v>
      </c>
      <c r="MD130">
        <v>0.80965140000000002</v>
      </c>
      <c r="ME130">
        <v>22.745439999999999</v>
      </c>
      <c r="MF130" s="1">
        <v>9.1759559999999999E-5</v>
      </c>
      <c r="MG130">
        <v>3.1554699999999998E-2</v>
      </c>
      <c r="MH130">
        <v>0.80942329999999996</v>
      </c>
      <c r="MI130">
        <v>21.836729999999999</v>
      </c>
      <c r="MJ130" s="1">
        <v>9.0166960000000003E-5</v>
      </c>
      <c r="MK130">
        <v>3.1030809999999999E-2</v>
      </c>
      <c r="ML130">
        <v>0.80924790000000002</v>
      </c>
      <c r="MM130">
        <v>21.346</v>
      </c>
      <c r="MN130" s="1">
        <v>8.8037969999999998E-5</v>
      </c>
      <c r="MO130">
        <v>3.0319550000000001E-2</v>
      </c>
      <c r="MP130">
        <v>0.80913570000000001</v>
      </c>
      <c r="MQ130">
        <v>21.752479999999998</v>
      </c>
      <c r="MR130" s="1">
        <v>8.5488819999999995E-5</v>
      </c>
      <c r="MS130">
        <v>2.945706E-2</v>
      </c>
      <c r="MT130">
        <v>0.80905539999999998</v>
      </c>
      <c r="MU130">
        <v>22.441569999999999</v>
      </c>
      <c r="MV130" s="1">
        <v>8.2662339999999999E-5</v>
      </c>
      <c r="MW130">
        <v>2.8490890000000001E-2</v>
      </c>
      <c r="MX130">
        <v>0.80898950000000003</v>
      </c>
      <c r="MY130">
        <v>23.29243</v>
      </c>
      <c r="MZ130" s="1">
        <v>7.9461180000000003E-5</v>
      </c>
      <c r="NA130">
        <v>2.7401129999999999E-2</v>
      </c>
      <c r="NB130">
        <v>0.80893890000000002</v>
      </c>
      <c r="NC130">
        <v>24.243040000000001</v>
      </c>
      <c r="ND130" s="1">
        <v>7.5707030000000001E-5</v>
      </c>
      <c r="NE130">
        <v>2.6120399999999998E-2</v>
      </c>
      <c r="NF130">
        <v>0.80885169999999995</v>
      </c>
      <c r="NG130">
        <v>24.401479999999999</v>
      </c>
      <c r="NH130" s="1">
        <v>7.1470079999999997E-5</v>
      </c>
      <c r="NI130">
        <v>2.4669440000000001E-2</v>
      </c>
      <c r="NJ130">
        <v>0.80872840000000001</v>
      </c>
      <c r="NK130">
        <v>23.88082</v>
      </c>
      <c r="NL130" s="1">
        <v>6.7249669999999999E-5</v>
      </c>
      <c r="NM130">
        <v>2.3214439999999999E-2</v>
      </c>
      <c r="NN130">
        <v>0.80851410000000001</v>
      </c>
      <c r="NO130">
        <v>23.26193</v>
      </c>
      <c r="NP130" s="1">
        <v>6.3505159999999994E-5</v>
      </c>
      <c r="NQ130">
        <v>2.1921059999999999E-2</v>
      </c>
      <c r="NR130">
        <v>0.80815179999999998</v>
      </c>
      <c r="NS130">
        <v>22.681239999999999</v>
      </c>
      <c r="NT130" s="1">
        <v>6.0364729999999997E-5</v>
      </c>
      <c r="NU130">
        <v>2.0839960000000001E-2</v>
      </c>
      <c r="NV130">
        <v>0.80771890000000002</v>
      </c>
      <c r="NW130">
        <v>22.43581</v>
      </c>
      <c r="NX130" s="1">
        <v>5.7729789999999997E-5</v>
      </c>
      <c r="NY130">
        <v>1.9936829999999999E-2</v>
      </c>
      <c r="NZ130">
        <v>0.80721529999999997</v>
      </c>
      <c r="OA130">
        <v>22.732990000000001</v>
      </c>
      <c r="OB130" s="1">
        <v>5.5521649999999997E-5</v>
      </c>
      <c r="OC130">
        <v>1.9183740000000001E-2</v>
      </c>
      <c r="OD130">
        <v>0.80661000000000005</v>
      </c>
      <c r="OE130">
        <v>22.74887</v>
      </c>
      <c r="OF130" s="1">
        <v>5.3953190000000003E-5</v>
      </c>
      <c r="OG130">
        <v>1.8645459999999999E-2</v>
      </c>
      <c r="OH130">
        <v>0.80597929999999995</v>
      </c>
      <c r="OI130">
        <v>22.81232</v>
      </c>
      <c r="OJ130" s="1">
        <v>5.3389729999999997E-5</v>
      </c>
      <c r="OK130">
        <v>1.8451080000000002E-2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1.081869</v>
      </c>
      <c r="G131">
        <v>19.45748</v>
      </c>
      <c r="H131">
        <v>0</v>
      </c>
      <c r="I131">
        <v>0</v>
      </c>
      <c r="J131">
        <v>1.0804800000000001</v>
      </c>
      <c r="K131">
        <v>19.750879999999999</v>
      </c>
      <c r="L131">
        <v>0</v>
      </c>
      <c r="M131">
        <v>0</v>
      </c>
      <c r="N131">
        <v>1.077987</v>
      </c>
      <c r="O131">
        <v>19.94415</v>
      </c>
      <c r="P131">
        <v>0</v>
      </c>
      <c r="Q131">
        <v>2.7874999999999997E-38</v>
      </c>
      <c r="R131">
        <v>1.075258</v>
      </c>
      <c r="S131">
        <v>19.40682</v>
      </c>
      <c r="T131" s="1">
        <v>5.3065029999999997E-28</v>
      </c>
      <c r="U131" s="1">
        <v>1.6481069999999999E-25</v>
      </c>
      <c r="V131">
        <v>1.072468</v>
      </c>
      <c r="W131">
        <v>18.647659999999998</v>
      </c>
      <c r="X131" s="1">
        <v>1.306483E-16</v>
      </c>
      <c r="Y131" s="1">
        <v>4.0632120000000003E-14</v>
      </c>
      <c r="Z131">
        <v>1.0696410000000001</v>
      </c>
      <c r="AA131">
        <v>18.037659999999999</v>
      </c>
      <c r="AB131" s="1">
        <v>1.7251259999999999E-5</v>
      </c>
      <c r="AC131" s="1">
        <v>3.4540119999999998E-3</v>
      </c>
      <c r="AD131">
        <v>1.06687</v>
      </c>
      <c r="AE131">
        <v>17.637830000000001</v>
      </c>
      <c r="AF131" s="1">
        <v>9.7381259999999997E-2</v>
      </c>
      <c r="AG131" s="1">
        <v>23.367149999999999</v>
      </c>
      <c r="AH131">
        <v>1.063922</v>
      </c>
      <c r="AI131">
        <v>17.533639999999998</v>
      </c>
      <c r="AJ131" s="1">
        <v>7.3935789999999999</v>
      </c>
      <c r="AK131">
        <v>1977.867</v>
      </c>
      <c r="AL131">
        <v>1.0605020000000001</v>
      </c>
      <c r="AM131">
        <v>18.15448</v>
      </c>
      <c r="AN131">
        <v>61.585430000000002</v>
      </c>
      <c r="AO131">
        <v>17895.189999999999</v>
      </c>
      <c r="AP131">
        <v>1.0569599999999999</v>
      </c>
      <c r="AQ131">
        <v>18.418569999999999</v>
      </c>
      <c r="AR131">
        <v>118.521</v>
      </c>
      <c r="AS131">
        <v>36796.980000000003</v>
      </c>
      <c r="AT131">
        <v>1.053029</v>
      </c>
      <c r="AU131">
        <v>18.478649999999998</v>
      </c>
      <c r="AV131">
        <v>80.688739999999996</v>
      </c>
      <c r="AW131">
        <v>26425.16</v>
      </c>
      <c r="AX131">
        <v>1.0483119999999999</v>
      </c>
      <c r="AY131">
        <v>18.330819999999999</v>
      </c>
      <c r="AZ131">
        <v>25.77187</v>
      </c>
      <c r="BA131">
        <v>8813.9879999999994</v>
      </c>
      <c r="BB131">
        <v>1.0425169999999999</v>
      </c>
      <c r="BC131">
        <v>17.87913</v>
      </c>
      <c r="BD131">
        <v>4.7950590000000002</v>
      </c>
      <c r="BE131">
        <v>1697.1030000000001</v>
      </c>
      <c r="BF131">
        <v>1.0356179999999999</v>
      </c>
      <c r="BG131">
        <v>17.45505</v>
      </c>
      <c r="BH131">
        <v>0.65809459999999997</v>
      </c>
      <c r="BI131">
        <v>236.7363</v>
      </c>
      <c r="BJ131">
        <v>1.027663</v>
      </c>
      <c r="BK131">
        <v>17.44886</v>
      </c>
      <c r="BL131">
        <v>0.12041250000000001</v>
      </c>
      <c r="BM131">
        <v>41.550849999999997</v>
      </c>
      <c r="BN131">
        <v>1.0187330000000001</v>
      </c>
      <c r="BO131">
        <v>17.94961</v>
      </c>
      <c r="BP131">
        <v>6.6225519999999996E-2</v>
      </c>
      <c r="BQ131">
        <v>21.538900000000002</v>
      </c>
      <c r="BR131">
        <v>1.009137</v>
      </c>
      <c r="BS131">
        <v>18.749220000000001</v>
      </c>
      <c r="BT131">
        <v>6.5531809999999996E-2</v>
      </c>
      <c r="BU131">
        <v>21.132850000000001</v>
      </c>
      <c r="BV131">
        <v>0.99885389999999996</v>
      </c>
      <c r="BW131">
        <v>19.526319999999998</v>
      </c>
      <c r="BX131">
        <v>6.9931270000000004E-2</v>
      </c>
      <c r="BY131">
        <v>22.74335</v>
      </c>
      <c r="BZ131">
        <v>0.98879810000000001</v>
      </c>
      <c r="CA131">
        <v>20.01182</v>
      </c>
      <c r="CB131" s="1">
        <v>7.0679320000000004E-2</v>
      </c>
      <c r="CC131">
        <v>23.262630000000001</v>
      </c>
      <c r="CD131">
        <v>0.97823570000000004</v>
      </c>
      <c r="CE131">
        <v>19.740110000000001</v>
      </c>
      <c r="CF131" s="1">
        <v>6.7192520000000006E-2</v>
      </c>
      <c r="CG131">
        <v>22.373329999999999</v>
      </c>
      <c r="CH131">
        <v>0.96740179999999998</v>
      </c>
      <c r="CI131">
        <v>19.156669999999998</v>
      </c>
      <c r="CJ131">
        <v>6.1368159999999998E-2</v>
      </c>
      <c r="CK131">
        <v>20.653700000000001</v>
      </c>
      <c r="CL131">
        <v>0.95504420000000001</v>
      </c>
      <c r="CM131">
        <v>18.56945</v>
      </c>
      <c r="CN131">
        <v>5.4949320000000003E-2</v>
      </c>
      <c r="CO131">
        <v>18.685949999999998</v>
      </c>
      <c r="CP131">
        <v>0.94198610000000005</v>
      </c>
      <c r="CQ131">
        <v>18.143920000000001</v>
      </c>
      <c r="CR131" s="1">
        <v>4.8743990000000001E-2</v>
      </c>
      <c r="CS131">
        <v>16.747640000000001</v>
      </c>
      <c r="CT131">
        <v>0.92873760000000005</v>
      </c>
      <c r="CU131">
        <v>18.42718</v>
      </c>
      <c r="CV131" s="1">
        <v>4.303999E-2</v>
      </c>
      <c r="CW131">
        <v>14.93927</v>
      </c>
      <c r="CX131">
        <v>0.91561590000000004</v>
      </c>
      <c r="CY131">
        <v>19.25151</v>
      </c>
      <c r="CZ131">
        <v>3.792686E-2</v>
      </c>
      <c r="DA131">
        <v>13.295199999999999</v>
      </c>
      <c r="DB131">
        <v>0.90233649999999999</v>
      </c>
      <c r="DC131">
        <v>19.8691</v>
      </c>
      <c r="DD131" s="1">
        <v>3.3445719999999998E-2</v>
      </c>
      <c r="DE131">
        <v>11.83689</v>
      </c>
      <c r="DF131">
        <v>0.88858879999999996</v>
      </c>
      <c r="DG131">
        <v>20.260359999999999</v>
      </c>
      <c r="DH131" s="1">
        <v>2.9552040000000002E-2</v>
      </c>
      <c r="DI131">
        <v>10.562150000000001</v>
      </c>
      <c r="DJ131">
        <v>0.87532849999999995</v>
      </c>
      <c r="DK131">
        <v>20.080020000000001</v>
      </c>
      <c r="DL131" s="1">
        <v>2.6146659999999999E-2</v>
      </c>
      <c r="DM131">
        <v>9.4355180000000001</v>
      </c>
      <c r="DN131">
        <v>0.86292020000000003</v>
      </c>
      <c r="DO131">
        <v>19.561199999999999</v>
      </c>
      <c r="DP131">
        <v>2.308632E-2</v>
      </c>
      <c r="DQ131">
        <v>8.4087040000000002</v>
      </c>
      <c r="DR131">
        <v>0.84947620000000001</v>
      </c>
      <c r="DS131">
        <v>18.848990000000001</v>
      </c>
      <c r="DT131">
        <v>2.0277949999999999E-2</v>
      </c>
      <c r="DU131">
        <v>7.4593049999999996</v>
      </c>
      <c r="DV131">
        <v>0.83583399999999997</v>
      </c>
      <c r="DW131">
        <v>18.129519999999999</v>
      </c>
      <c r="DX131" s="1">
        <v>1.7768329999999999E-2</v>
      </c>
      <c r="DY131">
        <v>6.6020050000000001</v>
      </c>
      <c r="DZ131">
        <v>0.82207490000000005</v>
      </c>
      <c r="EA131">
        <v>18.083400000000001</v>
      </c>
      <c r="EB131" s="1">
        <v>1.5561139999999999E-2</v>
      </c>
      <c r="EC131">
        <v>5.8411780000000002</v>
      </c>
      <c r="ED131">
        <v>0.80794969999999999</v>
      </c>
      <c r="EE131">
        <v>18.589289999999998</v>
      </c>
      <c r="EF131" s="1">
        <v>1.3612539999999999E-2</v>
      </c>
      <c r="EG131">
        <v>5.1643540000000003</v>
      </c>
      <c r="EH131">
        <v>0.79376040000000003</v>
      </c>
      <c r="EI131">
        <v>19.35923</v>
      </c>
      <c r="EJ131" s="1">
        <v>1.18902E-2</v>
      </c>
      <c r="EK131">
        <v>4.5586419999999999</v>
      </c>
      <c r="EL131">
        <v>0.77911200000000003</v>
      </c>
      <c r="EM131">
        <v>20.082809999999998</v>
      </c>
      <c r="EN131" s="1">
        <v>1.0370849999999999E-2</v>
      </c>
      <c r="EO131">
        <v>4.020073</v>
      </c>
      <c r="EP131">
        <v>0.76471500000000003</v>
      </c>
      <c r="EQ131">
        <v>20.267749999999999</v>
      </c>
      <c r="ER131" s="1">
        <v>9.0559049999999995E-3</v>
      </c>
      <c r="ES131">
        <v>3.5491079999999999</v>
      </c>
      <c r="ET131">
        <v>0.75190230000000002</v>
      </c>
      <c r="EU131">
        <v>19.940650000000002</v>
      </c>
      <c r="EV131" s="1">
        <v>7.9288789999999998E-3</v>
      </c>
      <c r="EW131">
        <v>3.1365029999999998</v>
      </c>
      <c r="EX131">
        <v>0.74016899999999997</v>
      </c>
      <c r="EY131">
        <v>19.463470000000001</v>
      </c>
      <c r="EZ131" s="1">
        <v>6.9433869999999996E-3</v>
      </c>
      <c r="FA131">
        <v>2.7700969999999998</v>
      </c>
      <c r="FB131">
        <v>0.73066370000000003</v>
      </c>
      <c r="FC131">
        <v>19.080179999999999</v>
      </c>
      <c r="FD131" s="1">
        <v>6.0805110000000002E-3</v>
      </c>
      <c r="FE131">
        <v>2.4411209999999999</v>
      </c>
      <c r="FF131">
        <v>0.72299469999999999</v>
      </c>
      <c r="FG131">
        <v>19.701309999999999</v>
      </c>
      <c r="FH131" s="1">
        <v>5.3106630000000002E-3</v>
      </c>
      <c r="FI131">
        <v>2.142271</v>
      </c>
      <c r="FJ131">
        <v>0.71707909999999997</v>
      </c>
      <c r="FK131">
        <v>20.48517</v>
      </c>
      <c r="FL131" s="1">
        <v>4.610617E-3</v>
      </c>
      <c r="FM131">
        <v>1.8663460000000001</v>
      </c>
      <c r="FN131">
        <v>0.71280829999999995</v>
      </c>
      <c r="FO131">
        <v>21.19847</v>
      </c>
      <c r="FP131" s="1">
        <v>3.9323930000000002E-3</v>
      </c>
      <c r="FQ131">
        <v>1.5971930000000001</v>
      </c>
      <c r="FR131">
        <v>0.70989880000000005</v>
      </c>
      <c r="FS131">
        <v>21.6036</v>
      </c>
      <c r="FT131" s="1">
        <v>3.2144059999999999E-3</v>
      </c>
      <c r="FU131">
        <v>1.3112010000000001</v>
      </c>
      <c r="FV131">
        <v>0.70804299999999998</v>
      </c>
      <c r="FW131">
        <v>21.515720000000002</v>
      </c>
      <c r="FX131" s="1">
        <v>2.4635730000000002E-3</v>
      </c>
      <c r="FY131">
        <v>1.0095780000000001</v>
      </c>
      <c r="FZ131">
        <v>0.70688660000000003</v>
      </c>
      <c r="GA131">
        <v>20.903839999999999</v>
      </c>
      <c r="GB131" s="1">
        <v>1.7750349999999999E-3</v>
      </c>
      <c r="GC131">
        <v>0.72930620000000002</v>
      </c>
      <c r="GD131">
        <v>0.70617099999999999</v>
      </c>
      <c r="GE131">
        <v>20.256440000000001</v>
      </c>
      <c r="GF131" s="1">
        <v>1.2417719999999999E-3</v>
      </c>
      <c r="GG131">
        <v>0.50935540000000001</v>
      </c>
      <c r="GH131">
        <v>0.70574769999999998</v>
      </c>
      <c r="GI131">
        <v>19.949819999999999</v>
      </c>
      <c r="GJ131" s="1">
        <v>8.8562449999999996E-4</v>
      </c>
      <c r="GK131">
        <v>0.36084699999999997</v>
      </c>
      <c r="GL131">
        <v>0.70548929999999999</v>
      </c>
      <c r="GM131">
        <v>20.655930000000001</v>
      </c>
      <c r="GN131" s="1">
        <v>6.7022269999999996E-4</v>
      </c>
      <c r="GO131">
        <v>0.2704318</v>
      </c>
      <c r="GP131">
        <v>0.70533900000000005</v>
      </c>
      <c r="GQ131">
        <v>21.421389999999999</v>
      </c>
      <c r="GR131" s="1">
        <v>5.4501189999999996E-4</v>
      </c>
      <c r="GS131">
        <v>0.21776980000000001</v>
      </c>
      <c r="GT131">
        <v>0.70526929999999999</v>
      </c>
      <c r="GU131">
        <v>22.068390000000001</v>
      </c>
      <c r="GV131" s="1">
        <v>4.7079849999999998E-4</v>
      </c>
      <c r="GW131">
        <v>0.18656639999999999</v>
      </c>
      <c r="GX131">
        <v>0.70521619999999996</v>
      </c>
      <c r="GY131">
        <v>22.744299999999999</v>
      </c>
      <c r="GZ131" s="1">
        <v>4.2347469999999999E-4</v>
      </c>
      <c r="HA131">
        <v>0.16677120000000001</v>
      </c>
      <c r="HB131">
        <v>0.70519140000000002</v>
      </c>
      <c r="HC131">
        <v>22.84938</v>
      </c>
      <c r="HD131" s="1">
        <v>3.9005760000000001E-4</v>
      </c>
      <c r="HE131">
        <v>0.15293209999999999</v>
      </c>
      <c r="HF131">
        <v>0.70517079999999999</v>
      </c>
      <c r="HG131">
        <v>22.137899999999998</v>
      </c>
      <c r="HH131" s="1">
        <v>3.6421400000000002E-4</v>
      </c>
      <c r="HI131">
        <v>0.14230770000000001</v>
      </c>
      <c r="HJ131">
        <v>0.70516000000000001</v>
      </c>
      <c r="HK131">
        <v>21.289169999999999</v>
      </c>
      <c r="HL131" s="1">
        <v>3.4264540000000001E-4</v>
      </c>
      <c r="HM131">
        <v>0.13351969999999999</v>
      </c>
      <c r="HN131">
        <v>0.70515280000000002</v>
      </c>
      <c r="HO131">
        <v>20.563389999999998</v>
      </c>
      <c r="HP131" s="1">
        <v>3.2364759999999997E-4</v>
      </c>
      <c r="HQ131">
        <v>0.12585930000000001</v>
      </c>
      <c r="HR131">
        <v>0.70515839999999996</v>
      </c>
      <c r="HS131">
        <v>20.740780000000001</v>
      </c>
      <c r="HT131" s="1">
        <v>3.0638390000000001E-4</v>
      </c>
      <c r="HU131">
        <v>0.1189538</v>
      </c>
      <c r="HV131">
        <v>0.70515329999999998</v>
      </c>
      <c r="HW131">
        <v>21.425470000000001</v>
      </c>
      <c r="HX131" s="1">
        <v>2.9046019999999999E-4</v>
      </c>
      <c r="HY131">
        <v>0.11262170000000001</v>
      </c>
      <c r="HZ131">
        <v>0.7051461</v>
      </c>
      <c r="IA131">
        <v>22.215389999999999</v>
      </c>
      <c r="IB131" s="1">
        <v>2.75698E-4</v>
      </c>
      <c r="IC131">
        <v>0.1067877</v>
      </c>
      <c r="ID131">
        <v>0.70514730000000003</v>
      </c>
      <c r="IE131">
        <v>22.982009999999999</v>
      </c>
      <c r="IF131" s="1">
        <v>2.619837E-4</v>
      </c>
      <c r="IG131">
        <v>0.1013892</v>
      </c>
      <c r="IH131">
        <v>0.70514699999999997</v>
      </c>
      <c r="II131">
        <v>23.08005</v>
      </c>
      <c r="IJ131" s="1">
        <v>2.4920699999999999E-4</v>
      </c>
      <c r="IK131">
        <v>9.6381670000000003E-2</v>
      </c>
      <c r="IL131">
        <v>0.70514869999999996</v>
      </c>
      <c r="IM131">
        <v>22.481459999999998</v>
      </c>
      <c r="IN131" s="1">
        <v>2.3728470000000001E-4</v>
      </c>
      <c r="IO131">
        <v>9.1726080000000002E-2</v>
      </c>
      <c r="IP131">
        <v>0.70515130000000004</v>
      </c>
      <c r="IQ131">
        <v>21.616679999999999</v>
      </c>
      <c r="IR131" s="1">
        <v>2.2605060000000001E-4</v>
      </c>
      <c r="IS131">
        <v>8.7359259999999994E-2</v>
      </c>
      <c r="IT131">
        <v>0.70515309999999998</v>
      </c>
      <c r="IU131">
        <v>20.751709999999999</v>
      </c>
      <c r="IV131" s="1">
        <v>2.1545740000000001E-4</v>
      </c>
      <c r="IW131">
        <v>8.3241899999999994E-2</v>
      </c>
      <c r="IX131">
        <v>0.7051539</v>
      </c>
      <c r="IY131">
        <v>20.604009999999999</v>
      </c>
      <c r="IZ131" s="1">
        <v>2.0546590000000001E-4</v>
      </c>
      <c r="JA131">
        <v>7.9362589999999997E-2</v>
      </c>
      <c r="JB131">
        <v>0.70514889999999997</v>
      </c>
      <c r="JC131">
        <v>20.569610000000001</v>
      </c>
      <c r="JD131" s="1">
        <v>1.9609989999999999E-4</v>
      </c>
      <c r="JE131">
        <v>7.5733590000000003E-2</v>
      </c>
      <c r="JF131">
        <v>0.70515740000000005</v>
      </c>
      <c r="JG131">
        <v>20.870339999999999</v>
      </c>
      <c r="JH131" s="1">
        <v>1.8734439999999999E-4</v>
      </c>
      <c r="JI131">
        <v>7.2339319999999999E-2</v>
      </c>
      <c r="JJ131">
        <v>0.70514109999999997</v>
      </c>
      <c r="JK131">
        <v>21.07086</v>
      </c>
      <c r="JL131" s="1">
        <v>1.7907329999999999E-4</v>
      </c>
      <c r="JM131">
        <v>6.9139939999999997E-2</v>
      </c>
      <c r="JN131">
        <v>0.70515360000000005</v>
      </c>
      <c r="JO131">
        <v>21.145009999999999</v>
      </c>
      <c r="JP131" s="1">
        <v>1.7124809999999999E-4</v>
      </c>
      <c r="JQ131">
        <v>6.6118609999999994E-2</v>
      </c>
      <c r="JR131">
        <v>0.7051461</v>
      </c>
      <c r="JS131">
        <v>21.17896</v>
      </c>
      <c r="JT131" s="1">
        <v>1.638675E-4</v>
      </c>
      <c r="JU131">
        <v>6.3265650000000007E-2</v>
      </c>
      <c r="JV131">
        <v>0.70514310000000002</v>
      </c>
      <c r="JW131">
        <v>20.98753</v>
      </c>
      <c r="JX131" s="1">
        <v>1.5691190000000001E-4</v>
      </c>
      <c r="JY131">
        <v>6.05744E-2</v>
      </c>
      <c r="JZ131">
        <v>0.70516440000000002</v>
      </c>
      <c r="KA131">
        <v>20.639299999999999</v>
      </c>
      <c r="KB131" s="1">
        <v>1.503632E-4</v>
      </c>
      <c r="KC131">
        <v>5.8036339999999999E-2</v>
      </c>
      <c r="KD131">
        <v>0.70515099999999997</v>
      </c>
      <c r="KE131">
        <v>20.906929999999999</v>
      </c>
      <c r="KF131" s="1">
        <v>1.4414350000000001E-4</v>
      </c>
      <c r="KG131">
        <v>5.563299E-2</v>
      </c>
      <c r="KH131">
        <v>0.70514889999999997</v>
      </c>
      <c r="KI131">
        <v>21.000969999999999</v>
      </c>
      <c r="KJ131" s="1">
        <v>1.382338E-4</v>
      </c>
      <c r="KK131">
        <v>5.3351990000000002E-2</v>
      </c>
      <c r="KL131">
        <v>0.70514980000000005</v>
      </c>
      <c r="KM131">
        <v>21.003959999999999</v>
      </c>
      <c r="KN131" s="1">
        <v>1.326089E-4</v>
      </c>
      <c r="KO131">
        <v>5.1181589999999999E-2</v>
      </c>
      <c r="KP131">
        <v>0.70513219999999999</v>
      </c>
      <c r="KQ131">
        <v>21.182130000000001</v>
      </c>
      <c r="KR131" s="1">
        <v>1.2727870000000001E-4</v>
      </c>
      <c r="KS131">
        <v>4.9121850000000002E-2</v>
      </c>
      <c r="KT131">
        <v>0.70511800000000002</v>
      </c>
      <c r="KU131">
        <v>21.13025</v>
      </c>
      <c r="KV131" s="1">
        <v>1.222389E-4</v>
      </c>
      <c r="KW131">
        <v>4.7176500000000003E-2</v>
      </c>
      <c r="KX131">
        <v>0.70503179999999999</v>
      </c>
      <c r="KY131">
        <v>20.724430000000002</v>
      </c>
      <c r="KZ131" s="1">
        <v>1.174502E-4</v>
      </c>
      <c r="LA131">
        <v>4.5330009999999997E-2</v>
      </c>
      <c r="LB131">
        <v>0.70488700000000004</v>
      </c>
      <c r="LC131">
        <v>20.315950000000001</v>
      </c>
      <c r="LD131" s="1">
        <v>1.1288450000000001E-4</v>
      </c>
      <c r="LE131">
        <v>4.3574050000000003E-2</v>
      </c>
      <c r="LF131">
        <v>0.70465889999999998</v>
      </c>
      <c r="LG131">
        <v>20.052489999999999</v>
      </c>
      <c r="LH131" s="1">
        <v>1.085338E-4</v>
      </c>
      <c r="LI131">
        <v>4.1901540000000001E-2</v>
      </c>
      <c r="LJ131">
        <v>0.70434730000000001</v>
      </c>
      <c r="LK131">
        <v>20.7242</v>
      </c>
      <c r="LL131" s="1">
        <v>1.043748E-4</v>
      </c>
      <c r="LM131">
        <v>4.0308789999999997E-2</v>
      </c>
      <c r="LN131">
        <v>0.70396610000000004</v>
      </c>
      <c r="LO131">
        <v>21.474409999999999</v>
      </c>
      <c r="LP131" s="1">
        <v>1.004893E-4</v>
      </c>
      <c r="LQ131">
        <v>3.8814979999999999E-2</v>
      </c>
      <c r="LR131">
        <v>0.70351319999999995</v>
      </c>
      <c r="LS131">
        <v>22.228449999999999</v>
      </c>
      <c r="LT131" s="1">
        <v>9.7122949999999995E-5</v>
      </c>
      <c r="LU131">
        <v>3.7511410000000002E-2</v>
      </c>
      <c r="LV131">
        <v>0.70303839999999995</v>
      </c>
      <c r="LW131">
        <v>23.247319999999998</v>
      </c>
      <c r="LX131" s="1">
        <v>9.4670800000000002E-5</v>
      </c>
      <c r="LY131">
        <v>3.6550930000000002E-2</v>
      </c>
      <c r="LZ131">
        <v>0.70253209999999999</v>
      </c>
      <c r="MA131">
        <v>23.59535</v>
      </c>
      <c r="MB131" s="1">
        <v>9.3125369999999999E-5</v>
      </c>
      <c r="MC131">
        <v>3.594982E-2</v>
      </c>
      <c r="MD131">
        <v>0.70205680000000004</v>
      </c>
      <c r="ME131">
        <v>22.874020000000002</v>
      </c>
      <c r="MF131" s="1">
        <v>9.1900729999999994E-5</v>
      </c>
      <c r="MG131">
        <v>3.5490510000000003E-2</v>
      </c>
      <c r="MH131">
        <v>0.70162650000000004</v>
      </c>
      <c r="MI131">
        <v>21.96161</v>
      </c>
      <c r="MJ131" s="1">
        <v>9.0363919999999999E-5</v>
      </c>
      <c r="MK131">
        <v>3.492903E-2</v>
      </c>
      <c r="ML131">
        <v>0.70128579999999996</v>
      </c>
      <c r="MM131">
        <v>21.439900000000002</v>
      </c>
      <c r="MN131" s="1">
        <v>8.8294839999999996E-5</v>
      </c>
      <c r="MO131">
        <v>3.4161299999999999E-2</v>
      </c>
      <c r="MP131">
        <v>0.70100969999999996</v>
      </c>
      <c r="MQ131">
        <v>21.81287</v>
      </c>
      <c r="MR131" s="1">
        <v>8.5786920000000005E-5</v>
      </c>
      <c r="MS131">
        <v>3.3215160000000001E-2</v>
      </c>
      <c r="MT131">
        <v>0.7008221</v>
      </c>
      <c r="MU131">
        <v>22.447620000000001</v>
      </c>
      <c r="MV131" s="1">
        <v>8.2992690000000002E-5</v>
      </c>
      <c r="MW131">
        <v>3.2146979999999999E-2</v>
      </c>
      <c r="MX131">
        <v>0.70067610000000002</v>
      </c>
      <c r="MY131">
        <v>23.252890000000001</v>
      </c>
      <c r="MZ131" s="1">
        <v>7.9840979999999995E-5</v>
      </c>
      <c r="NA131">
        <v>3.094856E-2</v>
      </c>
      <c r="NB131">
        <v>0.70058220000000004</v>
      </c>
      <c r="NC131">
        <v>24.207049999999999</v>
      </c>
      <c r="ND131" s="1">
        <v>7.615473E-5</v>
      </c>
      <c r="NE131">
        <v>2.9546490000000002E-2</v>
      </c>
      <c r="NF131">
        <v>0.70044620000000002</v>
      </c>
      <c r="NG131">
        <v>24.450030000000002</v>
      </c>
      <c r="NH131" s="1">
        <v>7.1953599999999995E-5</v>
      </c>
      <c r="NI131">
        <v>2.793845E-2</v>
      </c>
      <c r="NJ131">
        <v>0.70025910000000002</v>
      </c>
      <c r="NK131">
        <v>23.97758</v>
      </c>
      <c r="NL131" s="1">
        <v>6.7705519999999999E-5</v>
      </c>
      <c r="NM131">
        <v>2.629343E-2</v>
      </c>
      <c r="NN131">
        <v>0.69993830000000001</v>
      </c>
      <c r="NO131">
        <v>23.36298</v>
      </c>
      <c r="NP131" s="1">
        <v>6.3895260000000002E-5</v>
      </c>
      <c r="NQ131">
        <v>2.4807490000000001E-2</v>
      </c>
      <c r="NR131">
        <v>0.69947289999999995</v>
      </c>
      <c r="NS131">
        <v>22.778949999999998</v>
      </c>
      <c r="NT131" s="1">
        <v>6.0688079999999998E-5</v>
      </c>
      <c r="NU131">
        <v>2.3557390000000001E-2</v>
      </c>
      <c r="NV131">
        <v>0.69884040000000003</v>
      </c>
      <c r="NW131">
        <v>22.510539999999999</v>
      </c>
      <c r="NX131" s="1">
        <v>5.8002569999999997E-5</v>
      </c>
      <c r="NY131">
        <v>2.2514969999999999E-2</v>
      </c>
      <c r="NZ131">
        <v>0.69804129999999998</v>
      </c>
      <c r="OA131">
        <v>22.794270000000001</v>
      </c>
      <c r="OB131" s="1">
        <v>5.5741449999999998E-5</v>
      </c>
      <c r="OC131">
        <v>2.164145E-2</v>
      </c>
      <c r="OD131">
        <v>0.69712039999999997</v>
      </c>
      <c r="OE131">
        <v>22.799320000000002</v>
      </c>
      <c r="OF131" s="1">
        <v>5.4083550000000002E-5</v>
      </c>
      <c r="OG131">
        <v>2.0990419999999999E-2</v>
      </c>
      <c r="OH131">
        <v>0.69613840000000005</v>
      </c>
      <c r="OI131">
        <v>22.859870000000001</v>
      </c>
      <c r="OJ131" s="1">
        <v>5.3396639999999999E-5</v>
      </c>
      <c r="OK131">
        <v>2.0704960000000001E-2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0.79774350000000005</v>
      </c>
      <c r="G132">
        <v>19.4422</v>
      </c>
      <c r="H132">
        <v>0</v>
      </c>
      <c r="I132">
        <v>0</v>
      </c>
      <c r="J132">
        <v>0.79713800000000001</v>
      </c>
      <c r="K132">
        <v>19.76557</v>
      </c>
      <c r="L132">
        <v>0</v>
      </c>
      <c r="M132">
        <v>0</v>
      </c>
      <c r="N132">
        <v>0.79549650000000005</v>
      </c>
      <c r="O132">
        <v>19.974879999999999</v>
      </c>
      <c r="P132">
        <v>0</v>
      </c>
      <c r="Q132">
        <v>0</v>
      </c>
      <c r="R132">
        <v>0.79365189999999997</v>
      </c>
      <c r="S132">
        <v>19.47654</v>
      </c>
      <c r="T132" s="1">
        <v>8.8231990000000002E-29</v>
      </c>
      <c r="U132" s="1">
        <v>2.7872530000000001E-26</v>
      </c>
      <c r="V132">
        <v>0.79175799999999996</v>
      </c>
      <c r="W132">
        <v>18.722719999999999</v>
      </c>
      <c r="X132" s="1">
        <v>2.4015800000000001E-17</v>
      </c>
      <c r="Y132" s="1">
        <v>7.5953400000000001E-15</v>
      </c>
      <c r="Z132">
        <v>0.78982129999999995</v>
      </c>
      <c r="AA132">
        <v>18.089860000000002</v>
      </c>
      <c r="AB132" s="1">
        <v>5.3434829999999999E-6</v>
      </c>
      <c r="AC132" s="1">
        <v>1.2024869999999999E-3</v>
      </c>
      <c r="AD132">
        <v>0.78793089999999999</v>
      </c>
      <c r="AE132">
        <v>17.6752</v>
      </c>
      <c r="AF132" s="1">
        <v>5.6748489999999999E-2</v>
      </c>
      <c r="AG132" s="1">
        <v>14.4556</v>
      </c>
      <c r="AH132">
        <v>0.78602039999999995</v>
      </c>
      <c r="AI132">
        <v>17.54419</v>
      </c>
      <c r="AJ132" s="1">
        <v>5.4686000000000003</v>
      </c>
      <c r="AK132">
        <v>1522.6990000000001</v>
      </c>
      <c r="AL132">
        <v>0.78407720000000003</v>
      </c>
      <c r="AM132">
        <v>18.149260000000002</v>
      </c>
      <c r="AN132">
        <v>53.563110000000002</v>
      </c>
      <c r="AO132">
        <v>15962.12</v>
      </c>
      <c r="AP132">
        <v>0.78207450000000001</v>
      </c>
      <c r="AQ132">
        <v>18.432700000000001</v>
      </c>
      <c r="AR132">
        <v>116.5181</v>
      </c>
      <c r="AS132">
        <v>36638.47</v>
      </c>
      <c r="AT132">
        <v>0.77985079999999996</v>
      </c>
      <c r="AU132">
        <v>18.502310000000001</v>
      </c>
      <c r="AV132">
        <v>87.213229999999996</v>
      </c>
      <c r="AW132">
        <v>28630.14</v>
      </c>
      <c r="AX132">
        <v>0.77715959999999995</v>
      </c>
      <c r="AY132">
        <v>18.377520000000001</v>
      </c>
      <c r="AZ132">
        <v>29.99729</v>
      </c>
      <c r="BA132">
        <v>10192.16</v>
      </c>
      <c r="BB132">
        <v>0.77384739999999996</v>
      </c>
      <c r="BC132">
        <v>17.936299999999999</v>
      </c>
      <c r="BD132">
        <v>5.8939349999999999</v>
      </c>
      <c r="BE132">
        <v>2057.857</v>
      </c>
      <c r="BF132">
        <v>0.76998650000000002</v>
      </c>
      <c r="BG132">
        <v>17.502669999999998</v>
      </c>
      <c r="BH132">
        <v>0.82664910000000003</v>
      </c>
      <c r="BI132">
        <v>292.83179999999999</v>
      </c>
      <c r="BJ132">
        <v>0.76552520000000002</v>
      </c>
      <c r="BK132">
        <v>17.473790000000001</v>
      </c>
      <c r="BL132">
        <v>0.1392244</v>
      </c>
      <c r="BM132">
        <v>48.052169999999997</v>
      </c>
      <c r="BN132">
        <v>0.76056049999999997</v>
      </c>
      <c r="BO132">
        <v>17.950279999999999</v>
      </c>
      <c r="BP132">
        <v>6.7749779999999996E-2</v>
      </c>
      <c r="BQ132">
        <v>22.267489999999999</v>
      </c>
      <c r="BR132">
        <v>0.75530459999999999</v>
      </c>
      <c r="BS132">
        <v>18.742930000000001</v>
      </c>
      <c r="BT132">
        <v>6.5041390000000004E-2</v>
      </c>
      <c r="BU132">
        <v>21.204419999999999</v>
      </c>
      <c r="BV132">
        <v>0.74963199999999997</v>
      </c>
      <c r="BW132">
        <v>19.5273</v>
      </c>
      <c r="BX132">
        <v>6.9468630000000003E-2</v>
      </c>
      <c r="BY132">
        <v>22.813590000000001</v>
      </c>
      <c r="BZ132">
        <v>0.74416090000000001</v>
      </c>
      <c r="CA132">
        <v>20.032900000000001</v>
      </c>
      <c r="CB132">
        <v>7.0760020000000007E-2</v>
      </c>
      <c r="CC132">
        <v>23.476179999999999</v>
      </c>
      <c r="CD132">
        <v>0.73830300000000004</v>
      </c>
      <c r="CE132">
        <v>19.796220000000002</v>
      </c>
      <c r="CF132" s="1">
        <v>6.7667759999999993E-2</v>
      </c>
      <c r="CG132">
        <v>22.681550000000001</v>
      </c>
      <c r="CH132">
        <v>0.73232079999999999</v>
      </c>
      <c r="CI132">
        <v>19.222329999999999</v>
      </c>
      <c r="CJ132" s="1">
        <v>6.203765E-2</v>
      </c>
      <c r="CK132">
        <v>20.992789999999999</v>
      </c>
      <c r="CL132">
        <v>0.72618059999999995</v>
      </c>
      <c r="CM132">
        <v>18.632770000000001</v>
      </c>
      <c r="CN132" s="1">
        <v>5.565734E-2</v>
      </c>
      <c r="CO132">
        <v>19.000170000000001</v>
      </c>
      <c r="CP132">
        <v>0.71987840000000003</v>
      </c>
      <c r="CQ132">
        <v>18.192489999999999</v>
      </c>
      <c r="CR132" s="1">
        <v>4.9422380000000002E-2</v>
      </c>
      <c r="CS132">
        <v>17.018689999999999</v>
      </c>
      <c r="CT132">
        <v>0.71351750000000003</v>
      </c>
      <c r="CU132">
        <v>18.431709999999999</v>
      </c>
      <c r="CV132" s="1">
        <v>4.367248E-2</v>
      </c>
      <c r="CW132">
        <v>15.16628</v>
      </c>
      <c r="CX132">
        <v>0.70737430000000001</v>
      </c>
      <c r="CY132">
        <v>19.240549999999999</v>
      </c>
      <c r="CZ132" s="1">
        <v>3.849984E-2</v>
      </c>
      <c r="DA132">
        <v>13.4786</v>
      </c>
      <c r="DB132">
        <v>0.7013083</v>
      </c>
      <c r="DC132">
        <v>19.870080000000002</v>
      </c>
      <c r="DD132">
        <v>3.3952780000000002E-2</v>
      </c>
      <c r="DE132">
        <v>11.987170000000001</v>
      </c>
      <c r="DF132">
        <v>0.6949824</v>
      </c>
      <c r="DG132">
        <v>20.26877</v>
      </c>
      <c r="DH132" s="1">
        <v>2.9995770000000001E-2</v>
      </c>
      <c r="DI132">
        <v>10.683</v>
      </c>
      <c r="DJ132">
        <v>0.68888769999999999</v>
      </c>
      <c r="DK132">
        <v>20.131869999999999</v>
      </c>
      <c r="DL132" s="1">
        <v>2.654577E-2</v>
      </c>
      <c r="DM132">
        <v>9.5347939999999998</v>
      </c>
      <c r="DN132">
        <v>0.68324560000000001</v>
      </c>
      <c r="DO132">
        <v>19.634080000000001</v>
      </c>
      <c r="DP132" s="1">
        <v>2.3457349999999998E-2</v>
      </c>
      <c r="DQ132">
        <v>8.4933420000000002</v>
      </c>
      <c r="DR132">
        <v>0.67735029999999996</v>
      </c>
      <c r="DS132">
        <v>18.937760000000001</v>
      </c>
      <c r="DT132" s="1">
        <v>2.0616530000000001E-2</v>
      </c>
      <c r="DU132">
        <v>7.5266120000000001</v>
      </c>
      <c r="DV132">
        <v>0.67135109999999998</v>
      </c>
      <c r="DW132">
        <v>18.20449</v>
      </c>
      <c r="DX132">
        <v>1.807104E-2</v>
      </c>
      <c r="DY132">
        <v>6.6524830000000001</v>
      </c>
      <c r="DZ132">
        <v>0.66524689999999997</v>
      </c>
      <c r="EA132">
        <v>18.113669999999999</v>
      </c>
      <c r="EB132" s="1">
        <v>1.5828760000000001E-2</v>
      </c>
      <c r="EC132">
        <v>5.8765970000000003</v>
      </c>
      <c r="ED132">
        <v>0.65900800000000004</v>
      </c>
      <c r="EE132">
        <v>18.584610000000001</v>
      </c>
      <c r="EF132" s="1">
        <v>1.385025E-2</v>
      </c>
      <c r="EG132">
        <v>5.1873969999999998</v>
      </c>
      <c r="EH132">
        <v>0.65307579999999998</v>
      </c>
      <c r="EI132">
        <v>19.349620000000002</v>
      </c>
      <c r="EJ132" s="1">
        <v>1.210284E-2</v>
      </c>
      <c r="EK132">
        <v>4.5750089999999997</v>
      </c>
      <c r="EL132">
        <v>0.64689399999999997</v>
      </c>
      <c r="EM132">
        <v>20.072780000000002</v>
      </c>
      <c r="EN132" s="1">
        <v>1.0557779999999999E-2</v>
      </c>
      <c r="EO132">
        <v>4.0300909999999996</v>
      </c>
      <c r="EP132">
        <v>0.64082309999999998</v>
      </c>
      <c r="EQ132">
        <v>20.2804</v>
      </c>
      <c r="ER132" s="1">
        <v>9.2192309999999996E-3</v>
      </c>
      <c r="ES132">
        <v>3.553668</v>
      </c>
      <c r="ET132">
        <v>0.63573049999999998</v>
      </c>
      <c r="EU132">
        <v>19.980519999999999</v>
      </c>
      <c r="EV132" s="1">
        <v>8.0721620000000008E-3</v>
      </c>
      <c r="EW132">
        <v>3.137108</v>
      </c>
      <c r="EX132">
        <v>0.63112380000000001</v>
      </c>
      <c r="EY132">
        <v>19.52337</v>
      </c>
      <c r="EZ132" s="1">
        <v>7.0715789999999997E-3</v>
      </c>
      <c r="FA132">
        <v>2.7683439999999999</v>
      </c>
      <c r="FB132">
        <v>0.62755510000000003</v>
      </c>
      <c r="FC132">
        <v>19.140170000000001</v>
      </c>
      <c r="FD132" s="1">
        <v>6.196348E-3</v>
      </c>
      <c r="FE132">
        <v>2.4383910000000002</v>
      </c>
      <c r="FF132">
        <v>0.6246929</v>
      </c>
      <c r="FG132">
        <v>19.716280000000001</v>
      </c>
      <c r="FH132" s="1">
        <v>5.4170499999999996E-3</v>
      </c>
      <c r="FI132">
        <v>2.1397179999999998</v>
      </c>
      <c r="FJ132">
        <v>0.62255609999999995</v>
      </c>
      <c r="FK132">
        <v>20.486930000000001</v>
      </c>
      <c r="FL132" s="1">
        <v>4.7106830000000002E-3</v>
      </c>
      <c r="FM132">
        <v>1.865132</v>
      </c>
      <c r="FN132">
        <v>0.62109800000000004</v>
      </c>
      <c r="FO132">
        <v>21.187529999999999</v>
      </c>
      <c r="FP132" s="1">
        <v>4.0348299999999997E-3</v>
      </c>
      <c r="FQ132">
        <v>1.60006</v>
      </c>
      <c r="FR132">
        <v>0.62015549999999997</v>
      </c>
      <c r="FS132">
        <v>21.603639999999999</v>
      </c>
      <c r="FT132" s="1">
        <v>3.3258300000000001E-3</v>
      </c>
      <c r="FU132">
        <v>1.3206960000000001</v>
      </c>
      <c r="FV132">
        <v>0.61966900000000003</v>
      </c>
      <c r="FW132">
        <v>21.55443</v>
      </c>
      <c r="FX132" s="1">
        <v>2.5764289999999999E-3</v>
      </c>
      <c r="FY132">
        <v>1.024397</v>
      </c>
      <c r="FZ132">
        <v>0.61940229999999996</v>
      </c>
      <c r="GA132">
        <v>20.971920000000001</v>
      </c>
      <c r="GB132" s="1">
        <v>1.872091E-3</v>
      </c>
      <c r="GC132">
        <v>0.74443400000000004</v>
      </c>
      <c r="GD132">
        <v>0.61925129999999995</v>
      </c>
      <c r="GE132">
        <v>20.316659999999999</v>
      </c>
      <c r="GF132" s="1">
        <v>1.312265E-3</v>
      </c>
      <c r="GG132">
        <v>0.52074860000000001</v>
      </c>
      <c r="GH132">
        <v>0.61920339999999996</v>
      </c>
      <c r="GI132">
        <v>19.987130000000001</v>
      </c>
      <c r="GJ132" s="1">
        <v>9.3052909999999996E-4</v>
      </c>
      <c r="GK132">
        <v>0.3675292</v>
      </c>
      <c r="GL132">
        <v>0.61916760000000004</v>
      </c>
      <c r="GM132">
        <v>20.66423</v>
      </c>
      <c r="GN132" s="1">
        <v>6.9677379999999998E-4</v>
      </c>
      <c r="GO132">
        <v>0.27343699999999999</v>
      </c>
      <c r="GP132">
        <v>0.61915819999999999</v>
      </c>
      <c r="GQ132">
        <v>21.436630000000001</v>
      </c>
      <c r="GR132" s="1">
        <v>5.6051880000000003E-4</v>
      </c>
      <c r="GS132">
        <v>0.2185272</v>
      </c>
      <c r="GT132">
        <v>0.61916450000000001</v>
      </c>
      <c r="GU132">
        <v>22.073370000000001</v>
      </c>
      <c r="GV132" s="1">
        <v>4.8027760000000002E-4</v>
      </c>
      <c r="GW132">
        <v>0.18613640000000001</v>
      </c>
      <c r="GX132">
        <v>0.6191449</v>
      </c>
      <c r="GY132">
        <v>22.744299999999999</v>
      </c>
      <c r="GZ132" s="1">
        <v>4.297967E-4</v>
      </c>
      <c r="HA132">
        <v>0.16577839999999999</v>
      </c>
      <c r="HB132">
        <v>0.61913779999999996</v>
      </c>
      <c r="HC132">
        <v>22.892479999999999</v>
      </c>
      <c r="HD132" s="1">
        <v>3.947121E-4</v>
      </c>
      <c r="HE132">
        <v>0.15169820000000001</v>
      </c>
      <c r="HF132">
        <v>0.61914840000000004</v>
      </c>
      <c r="HG132">
        <v>22.221679999999999</v>
      </c>
      <c r="HH132" s="1">
        <v>3.6794390000000001E-4</v>
      </c>
      <c r="HI132">
        <v>0.14098759999999999</v>
      </c>
      <c r="HJ132">
        <v>0.61915310000000001</v>
      </c>
      <c r="HK132">
        <v>21.38316</v>
      </c>
      <c r="HL132" s="1">
        <v>3.458267E-4</v>
      </c>
      <c r="HM132">
        <v>0.1321909</v>
      </c>
      <c r="HN132">
        <v>0.61914400000000003</v>
      </c>
      <c r="HO132">
        <v>20.649439999999998</v>
      </c>
      <c r="HP132" s="1">
        <v>3.2647749999999999E-4</v>
      </c>
      <c r="HQ132">
        <v>0.1245581</v>
      </c>
      <c r="HR132">
        <v>0.61913549999999995</v>
      </c>
      <c r="HS132">
        <v>20.786850000000001</v>
      </c>
      <c r="HT132" s="1">
        <v>3.0896560000000001E-4</v>
      </c>
      <c r="HU132">
        <v>0.1176986</v>
      </c>
      <c r="HV132">
        <v>0.61915540000000002</v>
      </c>
      <c r="HW132">
        <v>21.436959999999999</v>
      </c>
      <c r="HX132" s="1">
        <v>2.9284200000000003E-4</v>
      </c>
      <c r="HY132">
        <v>0.11141529999999999</v>
      </c>
      <c r="HZ132">
        <v>0.61915549999999997</v>
      </c>
      <c r="IA132">
        <v>22.215009999999999</v>
      </c>
      <c r="IB132" s="1">
        <v>2.779015E-4</v>
      </c>
      <c r="IC132">
        <v>0.10562779999999999</v>
      </c>
      <c r="ID132">
        <v>0.61914939999999996</v>
      </c>
      <c r="IE132">
        <v>22.975439999999999</v>
      </c>
      <c r="IF132" s="1">
        <v>2.6401989999999998E-4</v>
      </c>
      <c r="IG132">
        <v>0.1002729</v>
      </c>
      <c r="IH132">
        <v>0.6191489</v>
      </c>
      <c r="II132">
        <v>23.113849999999999</v>
      </c>
      <c r="IJ132" s="1">
        <v>2.5109939999999999E-4</v>
      </c>
      <c r="IK132">
        <v>9.5308649999999995E-2</v>
      </c>
      <c r="IL132">
        <v>0.61914959999999997</v>
      </c>
      <c r="IM132">
        <v>22.552389999999999</v>
      </c>
      <c r="IN132" s="1">
        <v>2.3905049999999999E-4</v>
      </c>
      <c r="IO132">
        <v>9.0694960000000005E-2</v>
      </c>
      <c r="IP132">
        <v>0.6191489</v>
      </c>
      <c r="IQ132">
        <v>21.70861</v>
      </c>
      <c r="IR132" s="1">
        <v>2.2771329999999999E-4</v>
      </c>
      <c r="IS132">
        <v>8.6372160000000003E-2</v>
      </c>
      <c r="IT132">
        <v>0.61915310000000001</v>
      </c>
      <c r="IU132">
        <v>20.841830000000002</v>
      </c>
      <c r="IV132" s="1">
        <v>2.170311E-4</v>
      </c>
      <c r="IW132">
        <v>8.229844E-2</v>
      </c>
      <c r="IX132">
        <v>0.61914619999999998</v>
      </c>
      <c r="IY132">
        <v>20.657769999999999</v>
      </c>
      <c r="IZ132" s="1">
        <v>2.0693980000000001E-4</v>
      </c>
      <c r="JA132">
        <v>7.8456310000000001E-2</v>
      </c>
      <c r="JB132">
        <v>0.61914349999999996</v>
      </c>
      <c r="JC132">
        <v>20.61167</v>
      </c>
      <c r="JD132" s="1">
        <v>1.97479E-4</v>
      </c>
      <c r="JE132">
        <v>7.486139E-2</v>
      </c>
      <c r="JF132">
        <v>0.61915109999999995</v>
      </c>
      <c r="JG132">
        <v>20.88655</v>
      </c>
      <c r="JH132" s="1">
        <v>1.8863690000000001E-4</v>
      </c>
      <c r="JI132">
        <v>7.1499800000000002E-2</v>
      </c>
      <c r="JJ132">
        <v>0.61916559999999998</v>
      </c>
      <c r="JK132">
        <v>21.08624</v>
      </c>
      <c r="JL132" s="1">
        <v>1.802932E-4</v>
      </c>
      <c r="JM132">
        <v>6.8332889999999993E-2</v>
      </c>
      <c r="JN132">
        <v>0.61915330000000002</v>
      </c>
      <c r="JO132">
        <v>21.16414</v>
      </c>
      <c r="JP132" s="1">
        <v>1.7240380000000001E-4</v>
      </c>
      <c r="JQ132">
        <v>6.5343960000000006E-2</v>
      </c>
      <c r="JR132">
        <v>0.6191489</v>
      </c>
      <c r="JS132">
        <v>21.225760000000001</v>
      </c>
      <c r="JT132" s="1">
        <v>1.6495480000000001E-4</v>
      </c>
      <c r="JU132">
        <v>6.2519329999999998E-2</v>
      </c>
      <c r="JV132">
        <v>0.61914689999999994</v>
      </c>
      <c r="JW132">
        <v>21.0471</v>
      </c>
      <c r="JX132" s="1">
        <v>1.579385E-4</v>
      </c>
      <c r="JY132">
        <v>5.9855940000000003E-2</v>
      </c>
      <c r="JZ132">
        <v>0.61915540000000002</v>
      </c>
      <c r="KA132">
        <v>20.713059999999999</v>
      </c>
      <c r="KB132" s="1">
        <v>1.5133369999999999E-4</v>
      </c>
      <c r="KC132">
        <v>5.7344920000000001E-2</v>
      </c>
      <c r="KD132">
        <v>0.6191719</v>
      </c>
      <c r="KE132">
        <v>20.949770000000001</v>
      </c>
      <c r="KF132" s="1">
        <v>1.450639E-4</v>
      </c>
      <c r="KG132">
        <v>5.4967160000000001E-2</v>
      </c>
      <c r="KH132">
        <v>0.61917089999999997</v>
      </c>
      <c r="KI132">
        <v>21.06185</v>
      </c>
      <c r="KJ132" s="1">
        <v>1.391086E-4</v>
      </c>
      <c r="KK132">
        <v>5.27112E-2</v>
      </c>
      <c r="KL132">
        <v>0.61915140000000002</v>
      </c>
      <c r="KM132">
        <v>21.041810000000002</v>
      </c>
      <c r="KN132" s="1">
        <v>1.3344069999999999E-4</v>
      </c>
      <c r="KO132">
        <v>5.0564909999999998E-2</v>
      </c>
      <c r="KP132">
        <v>0.61915730000000002</v>
      </c>
      <c r="KQ132">
        <v>21.207159999999998</v>
      </c>
      <c r="KR132" s="1">
        <v>1.2806469999999999E-4</v>
      </c>
      <c r="KS132">
        <v>4.8526600000000003E-2</v>
      </c>
      <c r="KT132">
        <v>0.61913339999999994</v>
      </c>
      <c r="KU132">
        <v>21.160049999999998</v>
      </c>
      <c r="KV132" s="1">
        <v>1.2298180000000001E-4</v>
      </c>
      <c r="KW132">
        <v>4.6601709999999998E-2</v>
      </c>
      <c r="KX132">
        <v>0.61909219999999998</v>
      </c>
      <c r="KY132">
        <v>20.768339999999998</v>
      </c>
      <c r="KZ132" s="1">
        <v>1.18157E-4</v>
      </c>
      <c r="LA132">
        <v>4.4775339999999997E-2</v>
      </c>
      <c r="LB132">
        <v>0.61901839999999997</v>
      </c>
      <c r="LC132">
        <v>20.35735</v>
      </c>
      <c r="LD132" s="1">
        <v>1.135565E-4</v>
      </c>
      <c r="LE132">
        <v>4.3038439999999997E-2</v>
      </c>
      <c r="LF132">
        <v>0.61891560000000001</v>
      </c>
      <c r="LG132">
        <v>20.091640000000002</v>
      </c>
      <c r="LH132" s="1">
        <v>1.09174E-4</v>
      </c>
      <c r="LI132">
        <v>4.138435E-2</v>
      </c>
      <c r="LJ132">
        <v>0.61877819999999994</v>
      </c>
      <c r="LK132">
        <v>20.73265</v>
      </c>
      <c r="LL132" s="1">
        <v>1.049821E-4</v>
      </c>
      <c r="LM132">
        <v>3.9808120000000002E-2</v>
      </c>
      <c r="LN132">
        <v>0.61861549999999998</v>
      </c>
      <c r="LO132">
        <v>21.484020000000001</v>
      </c>
      <c r="LP132" s="1">
        <v>1.0104830000000001E-4</v>
      </c>
      <c r="LQ132">
        <v>3.8325339999999999E-2</v>
      </c>
      <c r="LR132">
        <v>0.61843890000000001</v>
      </c>
      <c r="LS132">
        <v>22.228179999999998</v>
      </c>
      <c r="LT132" s="1">
        <v>9.7577269999999996E-5</v>
      </c>
      <c r="LU132">
        <v>3.7015039999999999E-2</v>
      </c>
      <c r="LV132">
        <v>0.61823980000000001</v>
      </c>
      <c r="LW132">
        <v>23.241430000000001</v>
      </c>
      <c r="LX132" s="1">
        <v>9.4972019999999999E-5</v>
      </c>
      <c r="LY132">
        <v>3.6028930000000001E-2</v>
      </c>
      <c r="LZ132">
        <v>0.61804040000000005</v>
      </c>
      <c r="MA132">
        <v>23.644010000000002</v>
      </c>
      <c r="MB132" s="1">
        <v>9.3314399999999995E-5</v>
      </c>
      <c r="MC132">
        <v>3.5405350000000002E-2</v>
      </c>
      <c r="MD132">
        <v>0.61787060000000005</v>
      </c>
      <c r="ME132">
        <v>22.96255</v>
      </c>
      <c r="MF132" s="1">
        <v>9.2084510000000003E-5</v>
      </c>
      <c r="MG132">
        <v>3.4950290000000002E-2</v>
      </c>
      <c r="MH132">
        <v>0.61772740000000004</v>
      </c>
      <c r="MI132">
        <v>22.050540000000002</v>
      </c>
      <c r="MJ132" s="1">
        <v>9.0619110000000002E-5</v>
      </c>
      <c r="MK132">
        <v>3.4415870000000001E-2</v>
      </c>
      <c r="ML132">
        <v>0.61761849999999996</v>
      </c>
      <c r="MM132">
        <v>21.512869999999999</v>
      </c>
      <c r="MN132" s="1">
        <v>8.8632450000000006E-5</v>
      </c>
      <c r="MO132">
        <v>3.3682400000000001E-2</v>
      </c>
      <c r="MP132">
        <v>0.61753150000000001</v>
      </c>
      <c r="MQ132">
        <v>21.864059999999998</v>
      </c>
      <c r="MR132" s="1">
        <v>8.6182870000000002E-5</v>
      </c>
      <c r="MS132">
        <v>3.2767310000000001E-2</v>
      </c>
      <c r="MT132">
        <v>0.61747600000000002</v>
      </c>
      <c r="MU132">
        <v>22.463519999999999</v>
      </c>
      <c r="MV132" s="1">
        <v>8.3431219999999996E-5</v>
      </c>
      <c r="MW132">
        <v>3.172788E-2</v>
      </c>
      <c r="MX132">
        <v>0.61743400000000004</v>
      </c>
      <c r="MY132">
        <v>23.232050000000001</v>
      </c>
      <c r="MZ132" s="1">
        <v>8.0342700000000006E-5</v>
      </c>
      <c r="NA132">
        <v>3.056586E-2</v>
      </c>
      <c r="NB132">
        <v>0.61738970000000004</v>
      </c>
      <c r="NC132">
        <v>24.180060000000001</v>
      </c>
      <c r="ND132" s="1">
        <v>7.6746630000000004E-5</v>
      </c>
      <c r="NE132">
        <v>2.9211190000000001E-2</v>
      </c>
      <c r="NF132">
        <v>0.61736150000000001</v>
      </c>
      <c r="NG132">
        <v>24.47888</v>
      </c>
      <c r="NH132" s="1">
        <v>7.2604529999999994E-5</v>
      </c>
      <c r="NI132">
        <v>2.764604E-2</v>
      </c>
      <c r="NJ132">
        <v>0.6172839</v>
      </c>
      <c r="NK132">
        <v>24.043679999999998</v>
      </c>
      <c r="NL132" s="1">
        <v>6.8329810000000005E-5</v>
      </c>
      <c r="NM132">
        <v>2.6021849999999999E-2</v>
      </c>
      <c r="NN132">
        <v>0.61714230000000003</v>
      </c>
      <c r="NO132">
        <v>23.433959999999999</v>
      </c>
      <c r="NP132" s="1">
        <v>6.4434020000000001E-5</v>
      </c>
      <c r="NQ132">
        <v>2.4537739999999999E-2</v>
      </c>
      <c r="NR132">
        <v>0.61692809999999998</v>
      </c>
      <c r="NS132">
        <v>22.848389999999998</v>
      </c>
      <c r="NT132" s="1">
        <v>6.1135740000000001E-5</v>
      </c>
      <c r="NU132">
        <v>2.3283350000000001E-2</v>
      </c>
      <c r="NV132">
        <v>0.61665119999999995</v>
      </c>
      <c r="NW132">
        <v>22.571429999999999</v>
      </c>
      <c r="NX132" s="1">
        <v>5.8378590000000003E-5</v>
      </c>
      <c r="NY132">
        <v>2.22382E-2</v>
      </c>
      <c r="NZ132">
        <v>0.61629480000000003</v>
      </c>
      <c r="OA132">
        <v>22.837399999999999</v>
      </c>
      <c r="OB132" s="1">
        <v>5.6048170000000001E-5</v>
      </c>
      <c r="OC132">
        <v>2.1359619999999999E-2</v>
      </c>
      <c r="OD132">
        <v>0.6159249</v>
      </c>
      <c r="OE132">
        <v>22.840260000000001</v>
      </c>
      <c r="OF132" s="1">
        <v>5.427861E-5</v>
      </c>
      <c r="OG132">
        <v>2.0689059999999999E-2</v>
      </c>
      <c r="OH132">
        <v>0.61552910000000005</v>
      </c>
      <c r="OI132">
        <v>22.89134</v>
      </c>
      <c r="OJ132" s="1">
        <v>5.3428340000000001E-5</v>
      </c>
      <c r="OK132">
        <v>2.036404E-2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0.99259920000000001</v>
      </c>
      <c r="G133">
        <v>19.431480000000001</v>
      </c>
      <c r="H133">
        <v>0</v>
      </c>
      <c r="I133">
        <v>0</v>
      </c>
      <c r="J133">
        <v>0.99240859999999997</v>
      </c>
      <c r="K133">
        <v>19.773610000000001</v>
      </c>
      <c r="L133">
        <v>0</v>
      </c>
      <c r="M133">
        <v>0</v>
      </c>
      <c r="N133">
        <v>0.99066670000000001</v>
      </c>
      <c r="O133">
        <v>19.991910000000001</v>
      </c>
      <c r="P133">
        <v>0</v>
      </c>
      <c r="Q133">
        <v>0</v>
      </c>
      <c r="R133">
        <v>0.98862649999999996</v>
      </c>
      <c r="S133">
        <v>19.519290000000002</v>
      </c>
      <c r="T133" s="1">
        <v>1.5034929999999999E-29</v>
      </c>
      <c r="U133" s="1">
        <v>2.7267300000000001E-27</v>
      </c>
      <c r="V133">
        <v>0.98647339999999994</v>
      </c>
      <c r="W133">
        <v>18.769410000000001</v>
      </c>
      <c r="X133" s="1">
        <v>4.7626980000000003E-18</v>
      </c>
      <c r="Y133" s="1">
        <v>8.6508280000000004E-16</v>
      </c>
      <c r="Z133">
        <v>0.98432120000000001</v>
      </c>
      <c r="AA133">
        <v>18.122679999999999</v>
      </c>
      <c r="AB133" s="1">
        <v>1.945881E-6</v>
      </c>
      <c r="AC133" s="1">
        <v>2.8098830000000002E-4</v>
      </c>
      <c r="AD133">
        <v>0.98215710000000001</v>
      </c>
      <c r="AE133">
        <v>17.698869999999999</v>
      </c>
      <c r="AF133" s="1">
        <v>3.586218E-2</v>
      </c>
      <c r="AG133" s="1">
        <v>5.8314539999999999</v>
      </c>
      <c r="AH133">
        <v>0.97997749999999995</v>
      </c>
      <c r="AI133">
        <v>17.550989999999999</v>
      </c>
      <c r="AJ133" s="1">
        <v>4.2289750000000002</v>
      </c>
      <c r="AK133">
        <v>724.0702</v>
      </c>
      <c r="AL133">
        <v>0.97779119999999997</v>
      </c>
      <c r="AM133">
        <v>18.144369999999999</v>
      </c>
      <c r="AN133">
        <v>47.44764</v>
      </c>
      <c r="AO133">
        <v>8412.0249999999996</v>
      </c>
      <c r="AP133">
        <v>0.97550789999999998</v>
      </c>
      <c r="AQ133">
        <v>18.440439999999999</v>
      </c>
      <c r="AR133">
        <v>114.12560000000001</v>
      </c>
      <c r="AS133">
        <v>20759.400000000001</v>
      </c>
      <c r="AT133">
        <v>0.97302270000000002</v>
      </c>
      <c r="AU133">
        <v>18.516120000000001</v>
      </c>
      <c r="AV133">
        <v>92.204089999999994</v>
      </c>
      <c r="AW133">
        <v>17106.87</v>
      </c>
      <c r="AX133">
        <v>0.96999880000000005</v>
      </c>
      <c r="AY133">
        <v>18.404620000000001</v>
      </c>
      <c r="AZ133">
        <v>33.613759999999999</v>
      </c>
      <c r="BA133">
        <v>6334.6549999999997</v>
      </c>
      <c r="BB133">
        <v>0.96628190000000003</v>
      </c>
      <c r="BC133">
        <v>17.971150000000002</v>
      </c>
      <c r="BD133">
        <v>6.8890979999999997</v>
      </c>
      <c r="BE133">
        <v>1315.377</v>
      </c>
      <c r="BF133">
        <v>0.96201590000000003</v>
      </c>
      <c r="BG133">
        <v>17.532050000000002</v>
      </c>
      <c r="BH133">
        <v>0.98475310000000005</v>
      </c>
      <c r="BI133">
        <v>189.61660000000001</v>
      </c>
      <c r="BJ133">
        <v>0.95711409999999997</v>
      </c>
      <c r="BK133">
        <v>17.48807</v>
      </c>
      <c r="BL133">
        <v>0.157219</v>
      </c>
      <c r="BM133">
        <v>30.100449999999999</v>
      </c>
      <c r="BN133">
        <v>0.95163969999999998</v>
      </c>
      <c r="BO133">
        <v>17.949349999999999</v>
      </c>
      <c r="BP133">
        <v>6.9314290000000001E-2</v>
      </c>
      <c r="BQ133">
        <v>13.06073</v>
      </c>
      <c r="BR133">
        <v>0.94395419999999997</v>
      </c>
      <c r="BS133">
        <v>18.73649</v>
      </c>
      <c r="BT133">
        <v>6.4724229999999994E-2</v>
      </c>
      <c r="BU133">
        <v>12.211360000000001</v>
      </c>
      <c r="BV133">
        <v>0.93553810000000004</v>
      </c>
      <c r="BW133">
        <v>19.52609</v>
      </c>
      <c r="BX133">
        <v>6.9116440000000001E-2</v>
      </c>
      <c r="BY133">
        <v>13.153320000000001</v>
      </c>
      <c r="BZ133">
        <v>0.92730469999999998</v>
      </c>
      <c r="CA133">
        <v>20.04308</v>
      </c>
      <c r="CB133" s="1">
        <v>7.0799699999999993E-2</v>
      </c>
      <c r="CC133">
        <v>13.60848</v>
      </c>
      <c r="CD133">
        <v>0.91862920000000003</v>
      </c>
      <c r="CE133">
        <v>19.82874</v>
      </c>
      <c r="CF133" s="1">
        <v>6.8019019999999999E-2</v>
      </c>
      <c r="CG133">
        <v>13.2095</v>
      </c>
      <c r="CH133">
        <v>0.90973459999999995</v>
      </c>
      <c r="CI133">
        <v>19.261009999999999</v>
      </c>
      <c r="CJ133" s="1">
        <v>6.2536540000000002E-2</v>
      </c>
      <c r="CK133">
        <v>12.26953</v>
      </c>
      <c r="CL133">
        <v>0.90059940000000005</v>
      </c>
      <c r="CM133">
        <v>18.670069999999999</v>
      </c>
      <c r="CN133" s="1">
        <v>5.6182259999999998E-2</v>
      </c>
      <c r="CO133">
        <v>11.13405</v>
      </c>
      <c r="CP133">
        <v>0.89123680000000005</v>
      </c>
      <c r="CQ133">
        <v>18.221080000000001</v>
      </c>
      <c r="CR133" s="1">
        <v>4.9922790000000002E-2</v>
      </c>
      <c r="CS133">
        <v>9.9948879999999996</v>
      </c>
      <c r="CT133">
        <v>0.8817663</v>
      </c>
      <c r="CU133">
        <v>18.432700000000001</v>
      </c>
      <c r="CV133" s="1">
        <v>4.4133239999999997E-2</v>
      </c>
      <c r="CW133">
        <v>8.9255040000000001</v>
      </c>
      <c r="CX133">
        <v>0.87259529999999996</v>
      </c>
      <c r="CY133">
        <v>19.229869999999998</v>
      </c>
      <c r="CZ133" s="1">
        <v>3.8914089999999998E-2</v>
      </c>
      <c r="DA133">
        <v>7.9478020000000003</v>
      </c>
      <c r="DB133">
        <v>0.86209769999999997</v>
      </c>
      <c r="DC133">
        <v>19.86834</v>
      </c>
      <c r="DD133">
        <v>3.431534E-2</v>
      </c>
      <c r="DE133">
        <v>7.0834729999999997</v>
      </c>
      <c r="DF133">
        <v>0.85120859999999998</v>
      </c>
      <c r="DG133">
        <v>20.27093</v>
      </c>
      <c r="DH133" s="1">
        <v>3.0312970000000002E-2</v>
      </c>
      <c r="DI133">
        <v>6.3273039999999998</v>
      </c>
      <c r="DJ133">
        <v>0.84061459999999999</v>
      </c>
      <c r="DK133">
        <v>20.160959999999999</v>
      </c>
      <c r="DL133" s="1">
        <v>2.6829100000000002E-2</v>
      </c>
      <c r="DM133">
        <v>5.6611279999999997</v>
      </c>
      <c r="DN133">
        <v>0.83068699999999995</v>
      </c>
      <c r="DO133">
        <v>19.675509999999999</v>
      </c>
      <c r="DP133" s="1">
        <v>2.371873E-2</v>
      </c>
      <c r="DQ133">
        <v>5.0563940000000001</v>
      </c>
      <c r="DR133">
        <v>0.82050809999999996</v>
      </c>
      <c r="DS133">
        <v>18.99127</v>
      </c>
      <c r="DT133" s="1">
        <v>2.0855729999999999E-2</v>
      </c>
      <c r="DU133">
        <v>4.4934719999999997</v>
      </c>
      <c r="DV133">
        <v>0.81016840000000001</v>
      </c>
      <c r="DW133">
        <v>18.25112</v>
      </c>
      <c r="DX133" s="1">
        <v>1.828434E-2</v>
      </c>
      <c r="DY133">
        <v>3.9824679999999999</v>
      </c>
      <c r="DZ133">
        <v>0.79975750000000001</v>
      </c>
      <c r="EA133">
        <v>18.130859999999998</v>
      </c>
      <c r="EB133" s="1">
        <v>1.601733E-2</v>
      </c>
      <c r="EC133">
        <v>3.527345</v>
      </c>
      <c r="ED133">
        <v>0.78901259999999995</v>
      </c>
      <c r="EE133">
        <v>18.576319999999999</v>
      </c>
      <c r="EF133" s="1">
        <v>1.4017389999999999E-2</v>
      </c>
      <c r="EG133">
        <v>3.1225520000000002</v>
      </c>
      <c r="EH133">
        <v>0.7770937</v>
      </c>
      <c r="EI133">
        <v>19.33663</v>
      </c>
      <c r="EJ133" s="1">
        <v>1.225207E-2</v>
      </c>
      <c r="EK133">
        <v>2.7629999999999999</v>
      </c>
      <c r="EL133">
        <v>0.76470110000000002</v>
      </c>
      <c r="EM133">
        <v>20.061450000000001</v>
      </c>
      <c r="EN133" s="1">
        <v>1.068939E-2</v>
      </c>
      <c r="EO133">
        <v>2.4423859999999999</v>
      </c>
      <c r="EP133">
        <v>0.75245260000000003</v>
      </c>
      <c r="EQ133">
        <v>20.287240000000001</v>
      </c>
      <c r="ER133" s="1">
        <v>9.3342249999999998E-3</v>
      </c>
      <c r="ES133">
        <v>2.161133</v>
      </c>
      <c r="ET133">
        <v>0.74144359999999998</v>
      </c>
      <c r="EU133">
        <v>20.00854</v>
      </c>
      <c r="EV133" s="1">
        <v>8.1720660000000004E-3</v>
      </c>
      <c r="EW133">
        <v>1.9142980000000001</v>
      </c>
      <c r="EX133">
        <v>0.73148190000000002</v>
      </c>
      <c r="EY133">
        <v>19.567119999999999</v>
      </c>
      <c r="EZ133" s="1">
        <v>7.1606320000000001E-3</v>
      </c>
      <c r="FA133">
        <v>1.69506</v>
      </c>
      <c r="FB133">
        <v>0.72326440000000003</v>
      </c>
      <c r="FC133">
        <v>19.18177</v>
      </c>
      <c r="FD133" s="1">
        <v>6.2757890000000004E-3</v>
      </c>
      <c r="FE133">
        <v>1.49773</v>
      </c>
      <c r="FF133">
        <v>0.71663920000000003</v>
      </c>
      <c r="FG133">
        <v>19.71536</v>
      </c>
      <c r="FH133" s="1">
        <v>5.4891990000000002E-3</v>
      </c>
      <c r="FI133">
        <v>1.318031</v>
      </c>
      <c r="FJ133">
        <v>0.7114781</v>
      </c>
      <c r="FK133">
        <v>20.482479999999999</v>
      </c>
      <c r="FL133" s="1">
        <v>4.7776069999999997E-3</v>
      </c>
      <c r="FM133">
        <v>1.152074</v>
      </c>
      <c r="FN133">
        <v>0.70772049999999997</v>
      </c>
      <c r="FO133">
        <v>21.171710000000001</v>
      </c>
      <c r="FP133" s="1">
        <v>4.1019689999999996E-3</v>
      </c>
      <c r="FQ133">
        <v>0.99197599999999997</v>
      </c>
      <c r="FR133">
        <v>0.70514359999999998</v>
      </c>
      <c r="FS133">
        <v>21.598839999999999</v>
      </c>
      <c r="FT133" s="1">
        <v>3.398285E-3</v>
      </c>
      <c r="FU133">
        <v>0.8233838</v>
      </c>
      <c r="FV133">
        <v>0.70335499999999995</v>
      </c>
      <c r="FW133">
        <v>21.583210000000001</v>
      </c>
      <c r="FX133" s="1">
        <v>2.650548E-3</v>
      </c>
      <c r="FY133">
        <v>0.64308609999999999</v>
      </c>
      <c r="FZ133">
        <v>0.70221940000000005</v>
      </c>
      <c r="GA133">
        <v>21.028469999999999</v>
      </c>
      <c r="GB133" s="1">
        <v>1.936964E-3</v>
      </c>
      <c r="GC133">
        <v>0.47000429999999999</v>
      </c>
      <c r="GD133">
        <v>0.70151620000000003</v>
      </c>
      <c r="GE133">
        <v>20.368259999999999</v>
      </c>
      <c r="GF133" s="1">
        <v>1.3601729999999999E-3</v>
      </c>
      <c r="GG133">
        <v>0.32946320000000001</v>
      </c>
      <c r="GH133">
        <v>0.70108729999999997</v>
      </c>
      <c r="GI133">
        <v>20.012979999999999</v>
      </c>
      <c r="GJ133" s="1">
        <v>9.6139849999999998E-4</v>
      </c>
      <c r="GK133">
        <v>0.23193749999999999</v>
      </c>
      <c r="GL133">
        <v>0.70083329999999999</v>
      </c>
      <c r="GM133">
        <v>20.659020000000002</v>
      </c>
      <c r="GN133" s="1">
        <v>7.1511950000000002E-4</v>
      </c>
      <c r="GO133">
        <v>0.171568</v>
      </c>
      <c r="GP133">
        <v>0.70069020000000004</v>
      </c>
      <c r="GQ133">
        <v>21.4361</v>
      </c>
      <c r="GR133" s="1">
        <v>5.712181E-4</v>
      </c>
      <c r="GS133">
        <v>0.13625660000000001</v>
      </c>
      <c r="GT133">
        <v>0.70061450000000003</v>
      </c>
      <c r="GU133">
        <v>22.069659999999999</v>
      </c>
      <c r="GV133" s="1">
        <v>4.8676870000000002E-4</v>
      </c>
      <c r="GW133">
        <v>0.11549130000000001</v>
      </c>
      <c r="GX133">
        <v>0.70054910000000004</v>
      </c>
      <c r="GY133">
        <v>22.73638</v>
      </c>
      <c r="GZ133" s="1">
        <v>4.3407660000000002E-4</v>
      </c>
      <c r="HA133">
        <v>0.1025335</v>
      </c>
      <c r="HB133">
        <v>0.70052700000000001</v>
      </c>
      <c r="HC133">
        <v>22.924019999999999</v>
      </c>
      <c r="HD133" s="1">
        <v>3.9782869999999999E-4</v>
      </c>
      <c r="HE133">
        <v>9.3650800000000006E-2</v>
      </c>
      <c r="HF133">
        <v>0.70052519999999996</v>
      </c>
      <c r="HG133">
        <v>22.28989</v>
      </c>
      <c r="HH133" s="1">
        <v>3.7042120000000002E-4</v>
      </c>
      <c r="HI133">
        <v>8.6948360000000002E-2</v>
      </c>
      <c r="HJ133">
        <v>0.70052110000000001</v>
      </c>
      <c r="HK133">
        <v>21.461030000000001</v>
      </c>
      <c r="HL133" s="1">
        <v>3.4793070000000001E-4</v>
      </c>
      <c r="HM133">
        <v>8.1475270000000002E-2</v>
      </c>
      <c r="HN133">
        <v>0.70052150000000002</v>
      </c>
      <c r="HO133">
        <v>20.717649999999999</v>
      </c>
      <c r="HP133" s="1">
        <v>3.283421E-4</v>
      </c>
      <c r="HQ133">
        <v>7.6744919999999994E-2</v>
      </c>
      <c r="HR133">
        <v>0.70050840000000003</v>
      </c>
      <c r="HS133">
        <v>20.813559999999999</v>
      </c>
      <c r="HT133" s="1">
        <v>3.1066090000000002E-4</v>
      </c>
      <c r="HU133">
        <v>7.2502990000000003E-2</v>
      </c>
      <c r="HV133">
        <v>0.70050780000000001</v>
      </c>
      <c r="HW133">
        <v>21.434670000000001</v>
      </c>
      <c r="HX133" s="1">
        <v>2.9440469999999998E-4</v>
      </c>
      <c r="HY133">
        <v>6.8624350000000001E-2</v>
      </c>
      <c r="HZ133">
        <v>0.70050840000000003</v>
      </c>
      <c r="IA133">
        <v>22.203029999999998</v>
      </c>
      <c r="IB133" s="1">
        <v>2.7934800000000001E-4</v>
      </c>
      <c r="IC133">
        <v>6.5052159999999998E-2</v>
      </c>
      <c r="ID133">
        <v>0.70050469999999998</v>
      </c>
      <c r="IE133">
        <v>22.960270000000001</v>
      </c>
      <c r="IF133" s="1">
        <v>2.6535609999999999E-4</v>
      </c>
      <c r="IG133">
        <v>6.1746049999999997E-2</v>
      </c>
      <c r="IH133">
        <v>0.70050440000000003</v>
      </c>
      <c r="II133">
        <v>23.139019999999999</v>
      </c>
      <c r="IJ133" s="1">
        <v>2.523418E-4</v>
      </c>
      <c r="IK133">
        <v>5.8683319999999997E-2</v>
      </c>
      <c r="IL133">
        <v>0.70050970000000001</v>
      </c>
      <c r="IM133">
        <v>22.610410000000002</v>
      </c>
      <c r="IN133" s="1">
        <v>2.4020899999999999E-4</v>
      </c>
      <c r="IO133">
        <v>5.5836990000000003E-2</v>
      </c>
      <c r="IP133">
        <v>0.7005053</v>
      </c>
      <c r="IQ133">
        <v>21.785630000000001</v>
      </c>
      <c r="IR133" s="1">
        <v>2.288034E-4</v>
      </c>
      <c r="IS133">
        <v>5.3173209999999999E-2</v>
      </c>
      <c r="IT133">
        <v>0.70050780000000001</v>
      </c>
      <c r="IU133">
        <v>20.915489999999998</v>
      </c>
      <c r="IV133">
        <v>2.180618E-4</v>
      </c>
      <c r="IW133">
        <v>5.0663430000000002E-2</v>
      </c>
      <c r="IX133">
        <v>0.70050270000000003</v>
      </c>
      <c r="IY133">
        <v>20.69425</v>
      </c>
      <c r="IZ133" s="1">
        <v>2.0790620000000001E-4</v>
      </c>
      <c r="JA133">
        <v>4.829489E-2</v>
      </c>
      <c r="JB133">
        <v>0.7004958</v>
      </c>
      <c r="JC133">
        <v>20.642779999999998</v>
      </c>
      <c r="JD133" s="1">
        <v>1.9838200000000001E-4</v>
      </c>
      <c r="JE133">
        <v>4.6077819999999999E-2</v>
      </c>
      <c r="JF133">
        <v>0.70049939999999999</v>
      </c>
      <c r="JG133">
        <v>20.892579999999999</v>
      </c>
      <c r="JH133" s="1">
        <v>1.8948270000000001E-4</v>
      </c>
      <c r="JI133">
        <v>4.4005490000000001E-2</v>
      </c>
      <c r="JJ133">
        <v>0.70050230000000002</v>
      </c>
      <c r="JK133">
        <v>21.09618</v>
      </c>
      <c r="JL133" s="1">
        <v>1.810937E-4</v>
      </c>
      <c r="JM133">
        <v>4.2055189999999999E-2</v>
      </c>
      <c r="JN133">
        <v>0.70050780000000001</v>
      </c>
      <c r="JO133">
        <v>21.173839999999998</v>
      </c>
      <c r="JP133" s="1">
        <v>1.731608E-4</v>
      </c>
      <c r="JQ133">
        <v>4.0213279999999997E-2</v>
      </c>
      <c r="JR133">
        <v>0.70050469999999998</v>
      </c>
      <c r="JS133">
        <v>21.25816</v>
      </c>
      <c r="JT133" s="1">
        <v>1.6566700000000001E-4</v>
      </c>
      <c r="JU133">
        <v>3.8472369999999999E-2</v>
      </c>
      <c r="JV133">
        <v>0.7005034</v>
      </c>
      <c r="JW133">
        <v>21.09028</v>
      </c>
      <c r="JX133" s="1">
        <v>1.5861130000000001E-4</v>
      </c>
      <c r="JY133">
        <v>3.6831460000000003E-2</v>
      </c>
      <c r="JZ133">
        <v>0.70050230000000002</v>
      </c>
      <c r="KA133">
        <v>20.768750000000001</v>
      </c>
      <c r="KB133" s="1">
        <v>1.5196750000000001E-4</v>
      </c>
      <c r="KC133">
        <v>3.5284349999999999E-2</v>
      </c>
      <c r="KD133">
        <v>0.70050690000000004</v>
      </c>
      <c r="KE133">
        <v>20.971540000000001</v>
      </c>
      <c r="KF133" s="1">
        <v>1.45666E-4</v>
      </c>
      <c r="KG133">
        <v>3.3820450000000002E-2</v>
      </c>
      <c r="KH133">
        <v>0.70050619999999997</v>
      </c>
      <c r="KI133">
        <v>21.104859999999999</v>
      </c>
      <c r="KJ133" s="1">
        <v>1.396805E-4</v>
      </c>
      <c r="KK133">
        <v>3.2431250000000002E-2</v>
      </c>
      <c r="KL133">
        <v>0.70050670000000004</v>
      </c>
      <c r="KM133">
        <v>21.066780000000001</v>
      </c>
      <c r="KN133" s="1">
        <v>1.3398460000000001E-4</v>
      </c>
      <c r="KO133">
        <v>3.11092E-2</v>
      </c>
      <c r="KP133">
        <v>0.7004975</v>
      </c>
      <c r="KQ133">
        <v>21.22213</v>
      </c>
      <c r="KR133" s="1">
        <v>1.2858030000000001E-4</v>
      </c>
      <c r="KS133">
        <v>2.9854309999999998E-2</v>
      </c>
      <c r="KT133">
        <v>0.70047749999999998</v>
      </c>
      <c r="KU133">
        <v>21.184259999999998</v>
      </c>
      <c r="KV133" s="1">
        <v>1.2346819999999999E-4</v>
      </c>
      <c r="KW133">
        <v>2.866809E-2</v>
      </c>
      <c r="KX133">
        <v>0.70041319999999996</v>
      </c>
      <c r="KY133">
        <v>20.804559999999999</v>
      </c>
      <c r="KZ133" s="1">
        <v>1.1861990000000001E-4</v>
      </c>
      <c r="LA133">
        <v>2.754384E-2</v>
      </c>
      <c r="LB133">
        <v>0.7002931</v>
      </c>
      <c r="LC133">
        <v>20.391960000000001</v>
      </c>
      <c r="LD133" s="1">
        <v>1.139978E-4</v>
      </c>
      <c r="LE133">
        <v>2.647536E-2</v>
      </c>
      <c r="LF133">
        <v>0.70008899999999996</v>
      </c>
      <c r="LG133">
        <v>20.119219999999999</v>
      </c>
      <c r="LH133" s="1">
        <v>1.095948E-4</v>
      </c>
      <c r="LI133">
        <v>2.5458069999999999E-2</v>
      </c>
      <c r="LJ133">
        <v>0.69982270000000002</v>
      </c>
      <c r="LK133">
        <v>20.728380000000001</v>
      </c>
      <c r="LL133" s="1">
        <v>1.053823E-4</v>
      </c>
      <c r="LM133">
        <v>2.4488940000000001E-2</v>
      </c>
      <c r="LN133">
        <v>0.69948770000000005</v>
      </c>
      <c r="LO133">
        <v>21.482099999999999</v>
      </c>
      <c r="LP133" s="1">
        <v>1.014188E-4</v>
      </c>
      <c r="LQ133">
        <v>2.3575760000000001E-2</v>
      </c>
      <c r="LR133">
        <v>0.6990904</v>
      </c>
      <c r="LS133">
        <v>22.214569999999998</v>
      </c>
      <c r="LT133" s="1">
        <v>9.7885230000000005E-5</v>
      </c>
      <c r="LU133">
        <v>2.2762350000000001E-2</v>
      </c>
      <c r="LV133">
        <v>0.69865690000000003</v>
      </c>
      <c r="LW133">
        <v>23.22045</v>
      </c>
      <c r="LX133" s="1">
        <v>9.5181369999999994E-5</v>
      </c>
      <c r="LY133">
        <v>2.2139829999999999E-2</v>
      </c>
      <c r="LZ133">
        <v>0.69822119999999999</v>
      </c>
      <c r="MA133">
        <v>23.67728</v>
      </c>
      <c r="MB133" s="1">
        <v>9.3445060000000001E-5</v>
      </c>
      <c r="MC133">
        <v>2.1743289999999998E-2</v>
      </c>
      <c r="MD133">
        <v>0.69777750000000005</v>
      </c>
      <c r="ME133">
        <v>23.03584</v>
      </c>
      <c r="MF133" s="1">
        <v>9.2203660000000003E-5</v>
      </c>
      <c r="MG133">
        <v>2.1464529999999999E-2</v>
      </c>
      <c r="MH133">
        <v>0.69738960000000005</v>
      </c>
      <c r="MI133">
        <v>22.126049999999999</v>
      </c>
      <c r="MJ133" s="1">
        <v>9.0782149999999996E-5</v>
      </c>
      <c r="MK133">
        <v>2.1148790000000001E-2</v>
      </c>
      <c r="ML133">
        <v>0.69707169999999996</v>
      </c>
      <c r="MM133">
        <v>21.56671</v>
      </c>
      <c r="MN133" s="1">
        <v>8.8848739999999998E-5</v>
      </c>
      <c r="MO133">
        <v>2.0712399999999999E-2</v>
      </c>
      <c r="MP133">
        <v>0.69681970000000004</v>
      </c>
      <c r="MQ133">
        <v>21.892340000000001</v>
      </c>
      <c r="MR133" s="1">
        <v>8.6439059999999994E-5</v>
      </c>
      <c r="MS133">
        <v>2.016134E-2</v>
      </c>
      <c r="MT133">
        <v>0.69664689999999996</v>
      </c>
      <c r="MU133">
        <v>22.46734</v>
      </c>
      <c r="MV133" s="1">
        <v>8.3714400000000006E-5</v>
      </c>
      <c r="MW133">
        <v>1.9530909999999999E-2</v>
      </c>
      <c r="MX133">
        <v>0.6965017</v>
      </c>
      <c r="MY133">
        <v>23.20523</v>
      </c>
      <c r="MZ133" s="1">
        <v>8.0664690000000006E-5</v>
      </c>
      <c r="NA133">
        <v>1.8826840000000001E-2</v>
      </c>
      <c r="NB133">
        <v>0.69639879999999998</v>
      </c>
      <c r="NC133">
        <v>24.147220000000001</v>
      </c>
      <c r="ND133" s="1">
        <v>7.7126069999999998E-5</v>
      </c>
      <c r="NE133">
        <v>1.8008099999999999E-2</v>
      </c>
      <c r="NF133">
        <v>0.6962971</v>
      </c>
      <c r="NG133">
        <v>24.496970000000001</v>
      </c>
      <c r="NH133" s="1">
        <v>7.3027669999999997E-5</v>
      </c>
      <c r="NI133">
        <v>1.7057610000000001E-2</v>
      </c>
      <c r="NJ133">
        <v>0.69614379999999998</v>
      </c>
      <c r="NK133">
        <v>24.097090000000001</v>
      </c>
      <c r="NL133" s="1">
        <v>6.8742099999999994E-5</v>
      </c>
      <c r="NM133" s="1">
        <v>1.6059230000000001E-2</v>
      </c>
      <c r="NN133">
        <v>0.69586210000000004</v>
      </c>
      <c r="NO133">
        <v>23.492329999999999</v>
      </c>
      <c r="NP133" s="1">
        <v>6.4792559999999998E-5</v>
      </c>
      <c r="NQ133" s="1">
        <v>1.513814E-2</v>
      </c>
      <c r="NR133">
        <v>0.69546269999999999</v>
      </c>
      <c r="NS133">
        <v>22.90466</v>
      </c>
      <c r="NT133" s="1">
        <v>6.1435009999999998E-5</v>
      </c>
      <c r="NU133" s="1">
        <v>1.4356890000000001E-2</v>
      </c>
      <c r="NV133">
        <v>0.69490050000000003</v>
      </c>
      <c r="NW133">
        <v>22.61468</v>
      </c>
      <c r="NX133" s="1">
        <v>5.8630140000000002E-5</v>
      </c>
      <c r="NY133" s="1">
        <v>1.3707E-2</v>
      </c>
      <c r="NZ133">
        <v>0.69421880000000002</v>
      </c>
      <c r="OA133">
        <v>22.8642</v>
      </c>
      <c r="OB133" s="1">
        <v>5.625642E-5</v>
      </c>
      <c r="OC133" s="1">
        <v>1.316058E-2</v>
      </c>
      <c r="OD133">
        <v>0.69342139999999997</v>
      </c>
      <c r="OE133">
        <v>22.86748</v>
      </c>
      <c r="OF133" s="1">
        <v>5.4419539999999999E-5</v>
      </c>
      <c r="OG133" s="1">
        <v>1.273767E-2</v>
      </c>
      <c r="OH133">
        <v>0.69253089999999995</v>
      </c>
      <c r="OI133">
        <v>22.915959999999998</v>
      </c>
      <c r="OJ133" s="1">
        <v>5.3465560000000002E-5</v>
      </c>
      <c r="OK133" s="1">
        <v>1.2519270000000001E-2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1.2691680000000001</v>
      </c>
      <c r="G134">
        <v>19.4239</v>
      </c>
      <c r="H134">
        <v>0</v>
      </c>
      <c r="I134">
        <v>0</v>
      </c>
      <c r="J134">
        <v>1.265965</v>
      </c>
      <c r="K134">
        <v>19.775960000000001</v>
      </c>
      <c r="L134">
        <v>0</v>
      </c>
      <c r="M134">
        <v>0</v>
      </c>
      <c r="N134">
        <v>1.261395</v>
      </c>
      <c r="O134">
        <v>19.998860000000001</v>
      </c>
      <c r="P134">
        <v>0</v>
      </c>
      <c r="Q134">
        <v>0</v>
      </c>
      <c r="R134">
        <v>1.2569950000000001</v>
      </c>
      <c r="S134">
        <v>19.53998</v>
      </c>
      <c r="T134" s="1">
        <v>6.5740470000000004E-30</v>
      </c>
      <c r="U134" s="1">
        <v>1.0053590000000001E-28</v>
      </c>
      <c r="V134">
        <v>1.2527360000000001</v>
      </c>
      <c r="W134">
        <v>18.792439999999999</v>
      </c>
      <c r="X134" s="1">
        <v>2.3614309999999999E-18</v>
      </c>
      <c r="Y134" s="1">
        <v>3.628997E-17</v>
      </c>
      <c r="Z134">
        <v>1.248572</v>
      </c>
      <c r="AA134">
        <v>18.139189999999999</v>
      </c>
      <c r="AB134" s="1">
        <v>1.0537200000000001E-6</v>
      </c>
      <c r="AC134" s="1">
        <v>1.633231E-5</v>
      </c>
      <c r="AD134">
        <v>1.2444759999999999</v>
      </c>
      <c r="AE134">
        <v>17.710819999999998</v>
      </c>
      <c r="AF134" s="1">
        <v>2.7567789999999998E-2</v>
      </c>
      <c r="AG134" s="1">
        <v>0.43682270000000001</v>
      </c>
      <c r="AH134">
        <v>1.2404189999999999</v>
      </c>
      <c r="AI134">
        <v>17.55397</v>
      </c>
      <c r="AJ134" s="1">
        <v>3.6522070000000002</v>
      </c>
      <c r="AK134">
        <v>58.380110000000002</v>
      </c>
      <c r="AL134">
        <v>1.236308</v>
      </c>
      <c r="AM134">
        <v>18.140139999999999</v>
      </c>
      <c r="AN134">
        <v>44.236130000000003</v>
      </c>
      <c r="AO134">
        <v>711.69659999999999</v>
      </c>
      <c r="AP134">
        <v>1.2321530000000001</v>
      </c>
      <c r="AQ134">
        <v>18.443349999999999</v>
      </c>
      <c r="AR134">
        <v>112.51949999999999</v>
      </c>
      <c r="AS134">
        <v>1820.078</v>
      </c>
      <c r="AT134">
        <v>1.2275879999999999</v>
      </c>
      <c r="AU134">
        <v>18.521850000000001</v>
      </c>
      <c r="AV134">
        <v>94.827610000000007</v>
      </c>
      <c r="AW134">
        <v>1541.7439999999999</v>
      </c>
      <c r="AX134">
        <v>1.2221550000000001</v>
      </c>
      <c r="AY134">
        <v>18.417310000000001</v>
      </c>
      <c r="AZ134">
        <v>35.698720000000002</v>
      </c>
      <c r="BA134">
        <v>583.37879999999996</v>
      </c>
      <c r="BB134">
        <v>1.215573</v>
      </c>
      <c r="BC134">
        <v>17.988499999999998</v>
      </c>
      <c r="BD134">
        <v>7.4903230000000001</v>
      </c>
      <c r="BE134">
        <v>123.1485</v>
      </c>
      <c r="BF134">
        <v>1.2078100000000001</v>
      </c>
      <c r="BG134">
        <v>17.54692</v>
      </c>
      <c r="BH134">
        <v>1.083294</v>
      </c>
      <c r="BI134">
        <v>17.91761</v>
      </c>
      <c r="BJ134">
        <v>1.198809</v>
      </c>
      <c r="BK134">
        <v>17.494759999999999</v>
      </c>
      <c r="BL134">
        <v>0.1686569</v>
      </c>
      <c r="BM134">
        <v>2.803871</v>
      </c>
      <c r="BN134">
        <v>1.188626</v>
      </c>
      <c r="BO134">
        <v>17.947790000000001</v>
      </c>
      <c r="BP134">
        <v>7.0346500000000006E-2</v>
      </c>
      <c r="BQ134">
        <v>1.1750389999999999</v>
      </c>
      <c r="BR134">
        <v>1.1773690000000001</v>
      </c>
      <c r="BS134">
        <v>18.731359999999999</v>
      </c>
      <c r="BT134">
        <v>6.4567449999999998E-2</v>
      </c>
      <c r="BU134">
        <v>1.0869690000000001</v>
      </c>
      <c r="BV134">
        <v>1.1651560000000001</v>
      </c>
      <c r="BW134">
        <v>19.52365</v>
      </c>
      <c r="BX134">
        <v>6.8909540000000005E-2</v>
      </c>
      <c r="BY134">
        <v>1.1712670000000001</v>
      </c>
      <c r="BZ134">
        <v>1.1532420000000001</v>
      </c>
      <c r="CA134">
        <v>20.04701</v>
      </c>
      <c r="CB134" s="1">
        <v>7.0806270000000004E-2</v>
      </c>
      <c r="CC134">
        <v>1.2152160000000001</v>
      </c>
      <c r="CD134">
        <v>1.1406400000000001</v>
      </c>
      <c r="CE134">
        <v>19.845210000000002</v>
      </c>
      <c r="CF134" s="1">
        <v>6.8202990000000005E-2</v>
      </c>
      <c r="CG134">
        <v>1.1826829999999999</v>
      </c>
      <c r="CH134">
        <v>1.127759</v>
      </c>
      <c r="CI134">
        <v>19.281169999999999</v>
      </c>
      <c r="CJ134" s="1">
        <v>6.2809009999999998E-2</v>
      </c>
      <c r="CK134">
        <v>1.1007640000000001</v>
      </c>
      <c r="CL134">
        <v>1.114511</v>
      </c>
      <c r="CM134">
        <v>18.689910000000001</v>
      </c>
      <c r="CN134">
        <v>5.6472910000000001E-2</v>
      </c>
      <c r="CO134">
        <v>1.000435</v>
      </c>
      <c r="CP134">
        <v>1.100973</v>
      </c>
      <c r="CQ134">
        <v>18.236650000000001</v>
      </c>
      <c r="CR134" s="1">
        <v>5.0202330000000003E-2</v>
      </c>
      <c r="CS134">
        <v>0.89926479999999998</v>
      </c>
      <c r="CT134">
        <v>1.0872740000000001</v>
      </c>
      <c r="CU134">
        <v>18.43384</v>
      </c>
      <c r="CV134" s="1">
        <v>4.4391590000000002E-2</v>
      </c>
      <c r="CW134">
        <v>0.80404279999999995</v>
      </c>
      <c r="CX134">
        <v>1.0739430000000001</v>
      </c>
      <c r="CY134">
        <v>19.223870000000002</v>
      </c>
      <c r="CZ134" s="1">
        <v>3.914749E-2</v>
      </c>
      <c r="DA134">
        <v>0.71681309999999998</v>
      </c>
      <c r="DB134">
        <v>1.0602990000000001</v>
      </c>
      <c r="DC134">
        <v>19.866689999999998</v>
      </c>
      <c r="DD134" s="1">
        <v>3.4519059999999997E-2</v>
      </c>
      <c r="DE134">
        <v>0.63912919999999995</v>
      </c>
      <c r="DF134">
        <v>1.0460130000000001</v>
      </c>
      <c r="DG134">
        <v>20.27205</v>
      </c>
      <c r="DH134" s="1">
        <v>3.0491009999999999E-2</v>
      </c>
      <c r="DI134">
        <v>0.57120079999999995</v>
      </c>
      <c r="DJ134">
        <v>1.032117</v>
      </c>
      <c r="DK134">
        <v>20.175619999999999</v>
      </c>
      <c r="DL134">
        <v>2.6988140000000001E-2</v>
      </c>
      <c r="DM134">
        <v>0.51137410000000005</v>
      </c>
      <c r="DN134">
        <v>1.0190900000000001</v>
      </c>
      <c r="DO134">
        <v>19.697610000000001</v>
      </c>
      <c r="DP134" s="1">
        <v>2.3866140000000001E-2</v>
      </c>
      <c r="DQ134">
        <v>0.45708470000000001</v>
      </c>
      <c r="DR134">
        <v>1.005765</v>
      </c>
      <c r="DS134">
        <v>19.019500000000001</v>
      </c>
      <c r="DT134" s="1">
        <v>2.0993299999999999E-2</v>
      </c>
      <c r="DU134">
        <v>0.40650940000000002</v>
      </c>
      <c r="DV134">
        <v>0.99220030000000004</v>
      </c>
      <c r="DW134">
        <v>18.276199999999999</v>
      </c>
      <c r="DX134" s="1">
        <v>1.8409310000000002E-2</v>
      </c>
      <c r="DY134">
        <v>0.36053970000000002</v>
      </c>
      <c r="DZ134">
        <v>0.97862369999999999</v>
      </c>
      <c r="EA134">
        <v>18.14067</v>
      </c>
      <c r="EB134" s="1">
        <v>1.6129689999999999E-2</v>
      </c>
      <c r="EC134">
        <v>0.31954009999999999</v>
      </c>
      <c r="ED134">
        <v>0.96468739999999997</v>
      </c>
      <c r="EE134">
        <v>18.573619999999998</v>
      </c>
      <c r="EF134" s="1">
        <v>1.411919E-2</v>
      </c>
      <c r="EG134">
        <v>0.28305920000000001</v>
      </c>
      <c r="EH134">
        <v>0.95099909999999999</v>
      </c>
      <c r="EI134">
        <v>19.331119999999999</v>
      </c>
      <c r="EJ134" s="1">
        <v>1.2343949999999999E-2</v>
      </c>
      <c r="EK134">
        <v>0.25038690000000002</v>
      </c>
      <c r="EL134">
        <v>0.93658600000000003</v>
      </c>
      <c r="EM134">
        <v>20.055520000000001</v>
      </c>
      <c r="EN134" s="1">
        <v>1.077201E-2</v>
      </c>
      <c r="EO134">
        <v>0.2212829</v>
      </c>
      <c r="EP134">
        <v>0.9223055</v>
      </c>
      <c r="EQ134">
        <v>20.289290000000001</v>
      </c>
      <c r="ER134" s="1">
        <v>9.4078059999999995E-3</v>
      </c>
      <c r="ES134">
        <v>0.19574610000000001</v>
      </c>
      <c r="ET134">
        <v>0.90949789999999997</v>
      </c>
      <c r="EU134">
        <v>20.021249999999998</v>
      </c>
      <c r="EV134" s="1">
        <v>8.2372750000000005E-3</v>
      </c>
      <c r="EW134" s="1">
        <v>0.1733374</v>
      </c>
      <c r="EX134">
        <v>0.89789549999999996</v>
      </c>
      <c r="EY134">
        <v>19.588069999999998</v>
      </c>
      <c r="EZ134" s="1">
        <v>7.2201729999999999E-3</v>
      </c>
      <c r="FA134">
        <v>0.1534673</v>
      </c>
      <c r="FB134">
        <v>0.88829139999999995</v>
      </c>
      <c r="FC134">
        <v>19.204609999999999</v>
      </c>
      <c r="FD134" s="1">
        <v>6.3301659999999999E-3</v>
      </c>
      <c r="FE134" s="1">
        <v>0.1355953</v>
      </c>
      <c r="FF134">
        <v>0.88054220000000005</v>
      </c>
      <c r="FG134">
        <v>19.717089999999999</v>
      </c>
      <c r="FH134" s="1">
        <v>5.5395369999999998E-3</v>
      </c>
      <c r="FI134" s="1">
        <v>0.11933779999999999</v>
      </c>
      <c r="FJ134">
        <v>0.87453449999999999</v>
      </c>
      <c r="FK134">
        <v>20.481480000000001</v>
      </c>
      <c r="FL134" s="1">
        <v>4.8250840000000003E-3</v>
      </c>
      <c r="FM134" s="1">
        <v>0.1043395</v>
      </c>
      <c r="FN134">
        <v>0.87012299999999998</v>
      </c>
      <c r="FO134">
        <v>21.16412</v>
      </c>
      <c r="FP134" s="1">
        <v>4.1499479999999997E-3</v>
      </c>
      <c r="FQ134" s="1">
        <v>8.9917769999999994E-2</v>
      </c>
      <c r="FR134">
        <v>0.86712769999999995</v>
      </c>
      <c r="FS134">
        <v>21.59535</v>
      </c>
      <c r="FT134" s="1">
        <v>3.4506329999999998E-3</v>
      </c>
      <c r="FU134" s="1">
        <v>7.4785959999999999E-2</v>
      </c>
      <c r="FV134">
        <v>0.8652164</v>
      </c>
      <c r="FW134">
        <v>21.594740000000002</v>
      </c>
      <c r="FX134" s="1">
        <v>2.7049019999999999E-3</v>
      </c>
      <c r="FY134" s="1">
        <v>5.8568080000000002E-2</v>
      </c>
      <c r="FZ134">
        <v>0.86405989999999999</v>
      </c>
      <c r="GA134">
        <v>21.054500000000001</v>
      </c>
      <c r="GB134" s="1">
        <v>1.9854349999999998E-3</v>
      </c>
      <c r="GC134" s="1">
        <v>4.2910429999999999E-2</v>
      </c>
      <c r="GD134">
        <v>0.86332790000000004</v>
      </c>
      <c r="GE134">
        <v>20.392939999999999</v>
      </c>
      <c r="GF134" s="1">
        <v>1.3965480000000001E-3</v>
      </c>
      <c r="GG134" s="1">
        <v>3.0108719999999999E-2</v>
      </c>
      <c r="GH134">
        <v>0.86292959999999996</v>
      </c>
      <c r="GI134">
        <v>20.028980000000001</v>
      </c>
      <c r="GJ134" s="1">
        <v>9.851158E-4</v>
      </c>
      <c r="GK134" s="1">
        <v>2.1171059999999998E-2</v>
      </c>
      <c r="GL134">
        <v>0.8626741</v>
      </c>
      <c r="GM134">
        <v>20.659300000000002</v>
      </c>
      <c r="GN134" s="1">
        <v>7.2929340000000003E-4</v>
      </c>
      <c r="GO134" s="1">
        <v>1.561734E-2</v>
      </c>
      <c r="GP134">
        <v>0.86253259999999998</v>
      </c>
      <c r="GQ134">
        <v>21.43721</v>
      </c>
      <c r="GR134" s="1">
        <v>5.7947890000000001E-4</v>
      </c>
      <c r="GS134" s="1">
        <v>1.2364699999999999E-2</v>
      </c>
      <c r="GT134">
        <v>0.8624638</v>
      </c>
      <c r="GU134">
        <v>22.069859999999998</v>
      </c>
      <c r="GV134" s="1">
        <v>4.9175559999999996E-4</v>
      </c>
      <c r="GW134" s="1">
        <v>1.0454659999999999E-2</v>
      </c>
      <c r="GX134">
        <v>0.86239840000000001</v>
      </c>
      <c r="GY134">
        <v>22.732939999999999</v>
      </c>
      <c r="GZ134" s="1">
        <v>4.3733869999999997E-4</v>
      </c>
      <c r="HA134" s="1">
        <v>9.2666740000000008E-3</v>
      </c>
      <c r="HB134">
        <v>0.86237730000000001</v>
      </c>
      <c r="HC134">
        <v>22.93591</v>
      </c>
      <c r="HD134" s="1">
        <v>4.0018410000000002E-4</v>
      </c>
      <c r="HE134" s="1">
        <v>8.4559260000000008E-3</v>
      </c>
      <c r="HF134">
        <v>0.86236000000000002</v>
      </c>
      <c r="HG134">
        <v>22.320989999999998</v>
      </c>
      <c r="HH134" s="1">
        <v>3.7227929999999998E-4</v>
      </c>
      <c r="HI134" s="1">
        <v>7.8466579999999994E-3</v>
      </c>
      <c r="HJ134">
        <v>0.86237750000000002</v>
      </c>
      <c r="HK134">
        <v>21.49756</v>
      </c>
      <c r="HL134" s="1">
        <v>3.495018E-4</v>
      </c>
      <c r="HM134" s="1">
        <v>7.3505419999999998E-3</v>
      </c>
      <c r="HN134">
        <v>0.8623596</v>
      </c>
      <c r="HO134">
        <v>20.752220000000001</v>
      </c>
      <c r="HP134" s="1">
        <v>3.297299E-4</v>
      </c>
      <c r="HQ134" s="1">
        <v>6.9226019999999999E-3</v>
      </c>
      <c r="HR134">
        <v>0.86236780000000002</v>
      </c>
      <c r="HS134">
        <v>20.83043</v>
      </c>
      <c r="HT134" s="1">
        <v>3.1192220000000003E-4</v>
      </c>
      <c r="HU134" s="1">
        <v>6.5393129999999997E-3</v>
      </c>
      <c r="HV134">
        <v>0.86236579999999996</v>
      </c>
      <c r="HW134">
        <v>21.435759999999998</v>
      </c>
      <c r="HX134" s="1">
        <v>2.9556560000000001E-4</v>
      </c>
      <c r="HY134">
        <v>6.1890599999999997E-3</v>
      </c>
      <c r="HZ134">
        <v>0.86236159999999995</v>
      </c>
      <c r="IA134">
        <v>22.19988</v>
      </c>
      <c r="IB134" s="1">
        <v>2.8042060000000002E-4</v>
      </c>
      <c r="IC134" s="1">
        <v>5.8665490000000004E-3</v>
      </c>
      <c r="ID134">
        <v>0.86235890000000004</v>
      </c>
      <c r="IE134">
        <v>22.95459</v>
      </c>
      <c r="IF134" s="1">
        <v>2.6634759999999999E-4</v>
      </c>
      <c r="IG134" s="1">
        <v>5.5680740000000001E-3</v>
      </c>
      <c r="IH134">
        <v>0.86235879999999998</v>
      </c>
      <c r="II134">
        <v>23.14845</v>
      </c>
      <c r="IJ134" s="1">
        <v>2.5326420000000002E-4</v>
      </c>
      <c r="IK134" s="1">
        <v>5.2915710000000001E-3</v>
      </c>
      <c r="IL134">
        <v>0.86236990000000002</v>
      </c>
      <c r="IM134">
        <v>22.636430000000001</v>
      </c>
      <c r="IN134" s="1">
        <v>2.4106879999999999E-4</v>
      </c>
      <c r="IO134" s="1">
        <v>5.0347439999999999E-3</v>
      </c>
      <c r="IP134">
        <v>0.86236069999999998</v>
      </c>
      <c r="IQ134">
        <v>21.821069999999999</v>
      </c>
      <c r="IR134" s="1">
        <v>2.296121E-4</v>
      </c>
      <c r="IS134" s="1">
        <v>4.7944329999999999E-3</v>
      </c>
      <c r="IT134">
        <v>0.86236250000000003</v>
      </c>
      <c r="IU134">
        <v>20.951630000000002</v>
      </c>
      <c r="IV134" s="1">
        <v>2.188243E-4</v>
      </c>
      <c r="IW134" s="1">
        <v>4.5680299999999998E-3</v>
      </c>
      <c r="IX134">
        <v>0.86235740000000005</v>
      </c>
      <c r="IY134">
        <v>20.715430000000001</v>
      </c>
      <c r="IZ134" s="1">
        <v>2.0862309999999999E-4</v>
      </c>
      <c r="JA134" s="1">
        <v>4.3543549999999999E-3</v>
      </c>
      <c r="JB134">
        <v>0.86235439999999997</v>
      </c>
      <c r="JC134">
        <v>20.659559999999999</v>
      </c>
      <c r="JD134" s="1">
        <v>1.9905279999999999E-4</v>
      </c>
      <c r="JE134">
        <v>4.1542940000000002E-3</v>
      </c>
      <c r="JF134">
        <v>0.86235430000000002</v>
      </c>
      <c r="JG134">
        <v>20.897320000000001</v>
      </c>
      <c r="JH134" s="1">
        <v>1.9011040000000001E-4</v>
      </c>
      <c r="JI134" s="1">
        <v>3.967305E-3</v>
      </c>
      <c r="JJ134">
        <v>0.86235689999999998</v>
      </c>
      <c r="JK134">
        <v>21.10079</v>
      </c>
      <c r="JL134" s="1">
        <v>1.8168700000000001E-4</v>
      </c>
      <c r="JM134" s="1">
        <v>3.791399E-3</v>
      </c>
      <c r="JN134">
        <v>0.86236239999999997</v>
      </c>
      <c r="JO134">
        <v>21.179490000000001</v>
      </c>
      <c r="JP134" s="1">
        <v>1.737214E-4</v>
      </c>
      <c r="JQ134" s="1">
        <v>3.6252609999999998E-3</v>
      </c>
      <c r="JR134">
        <v>0.86235949999999995</v>
      </c>
      <c r="JS134">
        <v>21.27281</v>
      </c>
      <c r="JT134" s="1">
        <v>1.661945E-4</v>
      </c>
      <c r="JU134" s="1">
        <v>3.4681730000000002E-3</v>
      </c>
      <c r="JV134">
        <v>0.86235810000000002</v>
      </c>
      <c r="JW134">
        <v>21.1114</v>
      </c>
      <c r="JX134" s="1">
        <v>1.5910929999999999E-4</v>
      </c>
      <c r="JY134" s="1">
        <v>3.3201609999999999E-3</v>
      </c>
      <c r="JZ134">
        <v>0.86235700000000004</v>
      </c>
      <c r="KA134">
        <v>20.796220000000002</v>
      </c>
      <c r="KB134" s="1">
        <v>1.5243759999999999E-4</v>
      </c>
      <c r="KC134" s="1">
        <v>3.180652E-3</v>
      </c>
      <c r="KD134">
        <v>0.86236170000000001</v>
      </c>
      <c r="KE134">
        <v>20.986059999999998</v>
      </c>
      <c r="KF134" s="1">
        <v>1.4611109999999999E-4</v>
      </c>
      <c r="KG134">
        <v>3.0486210000000001E-3</v>
      </c>
      <c r="KH134">
        <v>0.86236069999999998</v>
      </c>
      <c r="KI134">
        <v>21.125900000000001</v>
      </c>
      <c r="KJ134" s="1">
        <v>1.401033E-4</v>
      </c>
      <c r="KK134" s="1">
        <v>2.9233509999999998E-3</v>
      </c>
      <c r="KL134">
        <v>0.86236139999999994</v>
      </c>
      <c r="KM134">
        <v>21.081980000000001</v>
      </c>
      <c r="KN134" s="1">
        <v>1.3438689999999999E-4</v>
      </c>
      <c r="KO134" s="1">
        <v>2.8041450000000001E-3</v>
      </c>
      <c r="KP134">
        <v>0.86234920000000004</v>
      </c>
      <c r="KQ134">
        <v>21.231390000000001</v>
      </c>
      <c r="KR134" s="1">
        <v>1.289618E-4</v>
      </c>
      <c r="KS134" s="1">
        <v>2.690975E-3</v>
      </c>
      <c r="KT134">
        <v>0.86232869999999995</v>
      </c>
      <c r="KU134">
        <v>21.19483</v>
      </c>
      <c r="KV134" s="1">
        <v>1.2382840000000001E-4</v>
      </c>
      <c r="KW134" s="1">
        <v>2.5839700000000001E-3</v>
      </c>
      <c r="KX134">
        <v>0.86224959999999995</v>
      </c>
      <c r="KY134">
        <v>20.821390000000001</v>
      </c>
      <c r="KZ134" s="1">
        <v>1.189624E-4</v>
      </c>
      <c r="LA134" s="1">
        <v>2.4825699999999999E-3</v>
      </c>
      <c r="LB134">
        <v>0.86210140000000002</v>
      </c>
      <c r="LC134">
        <v>20.40841</v>
      </c>
      <c r="LD134" s="1">
        <v>1.143239E-4</v>
      </c>
      <c r="LE134" s="1">
        <v>2.3862000000000002E-3</v>
      </c>
      <c r="LF134">
        <v>0.8619038</v>
      </c>
      <c r="LG134">
        <v>20.135020000000001</v>
      </c>
      <c r="LH134" s="1">
        <v>1.0990530000000001E-4</v>
      </c>
      <c r="LI134">
        <v>2.2944250000000001E-3</v>
      </c>
      <c r="LJ134">
        <v>0.86163239999999996</v>
      </c>
      <c r="LK134">
        <v>20.728840000000002</v>
      </c>
      <c r="LL134" s="1">
        <v>1.056786E-4</v>
      </c>
      <c r="LM134" s="1">
        <v>2.2070050000000002E-3</v>
      </c>
      <c r="LN134">
        <v>0.8612668</v>
      </c>
      <c r="LO134">
        <v>21.482299999999999</v>
      </c>
      <c r="LP134" s="1">
        <v>1.016933E-4</v>
      </c>
      <c r="LQ134" s="1">
        <v>2.1245220000000002E-3</v>
      </c>
      <c r="LR134">
        <v>0.86083019999999999</v>
      </c>
      <c r="LS134">
        <v>22.21096</v>
      </c>
      <c r="LT134" s="1">
        <v>9.8116049999999997E-5</v>
      </c>
      <c r="LU134" s="1">
        <v>2.050732E-3</v>
      </c>
      <c r="LV134">
        <v>0.86036259999999998</v>
      </c>
      <c r="LW134">
        <v>23.213460000000001</v>
      </c>
      <c r="LX134" s="1">
        <v>9.5340720000000002E-5</v>
      </c>
      <c r="LY134" s="1">
        <v>1.993814E-3</v>
      </c>
      <c r="LZ134">
        <v>0.85989479999999996</v>
      </c>
      <c r="MA134">
        <v>23.68984</v>
      </c>
      <c r="MB134" s="1">
        <v>9.354288E-5</v>
      </c>
      <c r="MC134">
        <v>1.9573030000000001E-3</v>
      </c>
      <c r="MD134">
        <v>0.85943749999999997</v>
      </c>
      <c r="ME134">
        <v>23.069469999999999</v>
      </c>
      <c r="MF134" s="1">
        <v>9.2289199999999997E-5</v>
      </c>
      <c r="MG134">
        <v>1.9319750000000001E-3</v>
      </c>
      <c r="MH134">
        <v>0.85901159999999999</v>
      </c>
      <c r="MI134">
        <v>22.161860000000001</v>
      </c>
      <c r="MJ134" s="1">
        <v>9.0896879999999999E-5</v>
      </c>
      <c r="MK134" s="1">
        <v>1.9038270000000001E-3</v>
      </c>
      <c r="ML134">
        <v>0.85869090000000003</v>
      </c>
      <c r="MM134">
        <v>21.59554</v>
      </c>
      <c r="MN134" s="1">
        <v>8.9003630000000005E-5</v>
      </c>
      <c r="MO134" s="1">
        <v>1.8649770000000001E-3</v>
      </c>
      <c r="MP134">
        <v>0.85843769999999997</v>
      </c>
      <c r="MQ134">
        <v>21.909610000000001</v>
      </c>
      <c r="MR134" s="1">
        <v>8.66257E-5</v>
      </c>
      <c r="MS134" s="1">
        <v>1.815758E-3</v>
      </c>
      <c r="MT134">
        <v>0.85822140000000002</v>
      </c>
      <c r="MU134">
        <v>22.473870000000002</v>
      </c>
      <c r="MV134" s="1">
        <v>8.3921100000000005E-5</v>
      </c>
      <c r="MW134" s="1">
        <v>1.759278E-3</v>
      </c>
      <c r="MX134">
        <v>0.85809000000000002</v>
      </c>
      <c r="MY134">
        <v>23.196660000000001</v>
      </c>
      <c r="MZ134" s="1">
        <v>8.0899220000000001E-5</v>
      </c>
      <c r="NA134" s="1">
        <v>1.6962119999999999E-3</v>
      </c>
      <c r="NB134">
        <v>0.85798549999999996</v>
      </c>
      <c r="NC134">
        <v>24.132539999999999</v>
      </c>
      <c r="ND134" s="1">
        <v>7.7402899999999997E-5</v>
      </c>
      <c r="NE134" s="1">
        <v>1.623074E-3</v>
      </c>
      <c r="NF134">
        <v>0.85787840000000004</v>
      </c>
      <c r="NG134">
        <v>24.502510000000001</v>
      </c>
      <c r="NH134" s="1">
        <v>7.3338379999999994E-5</v>
      </c>
      <c r="NI134" s="1">
        <v>1.537982E-3</v>
      </c>
      <c r="NJ134">
        <v>0.85772780000000004</v>
      </c>
      <c r="NK134">
        <v>24.121369999999999</v>
      </c>
      <c r="NL134" s="1">
        <v>6.9048779999999994E-5</v>
      </c>
      <c r="NM134" s="1">
        <v>1.44812E-3</v>
      </c>
      <c r="NN134">
        <v>0.85741270000000003</v>
      </c>
      <c r="NO134">
        <v>23.520130000000002</v>
      </c>
      <c r="NP134" s="1">
        <v>6.5060740000000001E-5</v>
      </c>
      <c r="NQ134" s="1">
        <v>1.3647939999999999E-3</v>
      </c>
      <c r="NR134">
        <v>0.85697860000000003</v>
      </c>
      <c r="NS134">
        <v>22.931850000000001</v>
      </c>
      <c r="NT134" s="1">
        <v>6.1658640000000002E-5</v>
      </c>
      <c r="NU134" s="1">
        <v>1.2939410000000001E-3</v>
      </c>
      <c r="NV134">
        <v>0.85639019999999999</v>
      </c>
      <c r="NW134">
        <v>22.638110000000001</v>
      </c>
      <c r="NX134" s="1">
        <v>5.8817419999999998E-5</v>
      </c>
      <c r="NY134" s="1">
        <v>1.2349819999999999E-3</v>
      </c>
      <c r="NZ134">
        <v>0.8556494</v>
      </c>
      <c r="OA134">
        <v>22.878029999999999</v>
      </c>
      <c r="OB134" s="1">
        <v>5.6412049999999998E-5</v>
      </c>
      <c r="OC134" s="1">
        <v>1.185391E-3</v>
      </c>
      <c r="OD134">
        <v>0.8547806</v>
      </c>
      <c r="OE134">
        <v>22.88316</v>
      </c>
      <c r="OF134" s="1">
        <v>5.4527020000000003E-5</v>
      </c>
      <c r="OG134" s="1">
        <v>1.1467059999999999E-3</v>
      </c>
      <c r="OH134">
        <v>0.85383989999999998</v>
      </c>
      <c r="OI134">
        <v>22.92709</v>
      </c>
      <c r="OJ134" s="1">
        <v>5.349749E-5</v>
      </c>
      <c r="OK134" s="1">
        <v>1.1260650000000001E-3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1.287126</v>
      </c>
      <c r="G135">
        <v>19.422219999999999</v>
      </c>
      <c r="H135">
        <v>0</v>
      </c>
      <c r="I135">
        <v>0</v>
      </c>
      <c r="J135">
        <v>1.283976</v>
      </c>
      <c r="K135">
        <v>19.776409999999998</v>
      </c>
      <c r="L135">
        <v>0</v>
      </c>
      <c r="M135">
        <v>0</v>
      </c>
      <c r="N135">
        <v>1.2794179999999999</v>
      </c>
      <c r="O135">
        <v>20.000250000000001</v>
      </c>
      <c r="P135">
        <v>0</v>
      </c>
      <c r="Q135">
        <v>0</v>
      </c>
      <c r="R135">
        <v>1.2750079999999999</v>
      </c>
      <c r="S135">
        <v>19.544339999999998</v>
      </c>
      <c r="T135" s="1">
        <v>5.9173039999999998E-30</v>
      </c>
      <c r="U135" s="1">
        <v>1.014012E-28</v>
      </c>
      <c r="V135">
        <v>1.2707539999999999</v>
      </c>
      <c r="W135">
        <v>18.797339999999998</v>
      </c>
      <c r="X135" s="1">
        <v>2.1485260000000002E-18</v>
      </c>
      <c r="Y135" s="1">
        <v>3.6990250000000002E-17</v>
      </c>
      <c r="Z135">
        <v>1.26657</v>
      </c>
      <c r="AA135">
        <v>18.14273</v>
      </c>
      <c r="AB135" s="1">
        <v>9.8070900000000002E-7</v>
      </c>
      <c r="AC135" s="1">
        <v>1.70202E-5</v>
      </c>
      <c r="AD135">
        <v>1.262451</v>
      </c>
      <c r="AE135">
        <v>17.713380000000001</v>
      </c>
      <c r="AF135" s="1">
        <v>2.6763820000000001E-2</v>
      </c>
      <c r="AG135" s="1">
        <v>0.47711930000000002</v>
      </c>
      <c r="AH135">
        <v>1.258372</v>
      </c>
      <c r="AI135">
        <v>17.55463</v>
      </c>
      <c r="AJ135">
        <v>3.5916670000000002</v>
      </c>
      <c r="AK135">
        <v>64.708449999999999</v>
      </c>
      <c r="AL135">
        <v>1.2542359999999999</v>
      </c>
      <c r="AM135">
        <v>18.13918</v>
      </c>
      <c r="AN135">
        <v>43.876060000000003</v>
      </c>
      <c r="AO135">
        <v>796.62840000000006</v>
      </c>
      <c r="AP135">
        <v>1.250035</v>
      </c>
      <c r="AQ135">
        <v>18.443940000000001</v>
      </c>
      <c r="AR135">
        <v>112.31529999999999</v>
      </c>
      <c r="AS135">
        <v>2052.3980000000001</v>
      </c>
      <c r="AT135">
        <v>1.2454670000000001</v>
      </c>
      <c r="AU135">
        <v>18.523060000000001</v>
      </c>
      <c r="AV135">
        <v>95.120900000000006</v>
      </c>
      <c r="AW135">
        <v>1748.5170000000001</v>
      </c>
      <c r="AX135">
        <v>1.2399849999999999</v>
      </c>
      <c r="AY135">
        <v>18.41995</v>
      </c>
      <c r="AZ135">
        <v>35.94605</v>
      </c>
      <c r="BA135">
        <v>664.57759999999996</v>
      </c>
      <c r="BB135">
        <v>1.2333540000000001</v>
      </c>
      <c r="BC135">
        <v>17.9922</v>
      </c>
      <c r="BD135">
        <v>7.5638670000000001</v>
      </c>
      <c r="BE135">
        <v>140.7612</v>
      </c>
      <c r="BF135">
        <v>1.2255689999999999</v>
      </c>
      <c r="BG135">
        <v>17.550139999999999</v>
      </c>
      <c r="BH135">
        <v>1.0956129999999999</v>
      </c>
      <c r="BI135">
        <v>20.51634</v>
      </c>
      <c r="BJ135">
        <v>1.2165049999999999</v>
      </c>
      <c r="BK135">
        <v>17.496210000000001</v>
      </c>
      <c r="BL135">
        <v>0.17010810000000001</v>
      </c>
      <c r="BM135">
        <v>3.1999650000000002</v>
      </c>
      <c r="BN135">
        <v>1.2062600000000001</v>
      </c>
      <c r="BO135">
        <v>17.94746</v>
      </c>
      <c r="BP135">
        <v>7.0479059999999996E-2</v>
      </c>
      <c r="BQ135">
        <v>1.3303130000000001</v>
      </c>
      <c r="BR135">
        <v>1.1947779999999999</v>
      </c>
      <c r="BS135">
        <v>18.730250000000002</v>
      </c>
      <c r="BT135">
        <v>6.4549209999999996E-2</v>
      </c>
      <c r="BU135">
        <v>1.2273909999999999</v>
      </c>
      <c r="BV135">
        <v>1.182372</v>
      </c>
      <c r="BW135">
        <v>19.52309</v>
      </c>
      <c r="BX135">
        <v>6.8882840000000001E-2</v>
      </c>
      <c r="BY135">
        <v>1.3221959999999999</v>
      </c>
      <c r="BZ135">
        <v>1.1702710000000001</v>
      </c>
      <c r="CA135">
        <v>20.047820000000002</v>
      </c>
      <c r="CB135" s="1">
        <v>7.0804389999999995E-2</v>
      </c>
      <c r="CC135">
        <v>1.3721810000000001</v>
      </c>
      <c r="CD135">
        <v>1.157475</v>
      </c>
      <c r="CE135">
        <v>19.848759999999999</v>
      </c>
      <c r="CF135" s="1">
        <v>6.8222640000000001E-2</v>
      </c>
      <c r="CG135">
        <v>1.3357159999999999</v>
      </c>
      <c r="CH135">
        <v>1.144374</v>
      </c>
      <c r="CI135">
        <v>19.285599999999999</v>
      </c>
      <c r="CJ135" s="1">
        <v>6.2839850000000003E-2</v>
      </c>
      <c r="CK135">
        <v>1.243274</v>
      </c>
      <c r="CL135">
        <v>1.1309229999999999</v>
      </c>
      <c r="CM135">
        <v>18.694310000000002</v>
      </c>
      <c r="CN135" s="1">
        <v>5.6506380000000002E-2</v>
      </c>
      <c r="CO135">
        <v>1.1298870000000001</v>
      </c>
      <c r="CP135">
        <v>1.1171580000000001</v>
      </c>
      <c r="CQ135">
        <v>18.240169999999999</v>
      </c>
      <c r="CR135" s="1">
        <v>5.0234849999999998E-2</v>
      </c>
      <c r="CS135">
        <v>1.0155050000000001</v>
      </c>
      <c r="CT135">
        <v>1.103253</v>
      </c>
      <c r="CU135">
        <v>18.43422</v>
      </c>
      <c r="CV135" s="1">
        <v>4.4421809999999999E-2</v>
      </c>
      <c r="CW135">
        <v>0.90782580000000002</v>
      </c>
      <c r="CX135">
        <v>1.089745</v>
      </c>
      <c r="CY135">
        <v>19.222560000000001</v>
      </c>
      <c r="CZ135" s="1">
        <v>3.9174889999999997E-2</v>
      </c>
      <c r="DA135">
        <v>0.80917039999999996</v>
      </c>
      <c r="DB135">
        <v>1.0757920000000001</v>
      </c>
      <c r="DC135">
        <v>19.866350000000001</v>
      </c>
      <c r="DD135" s="1">
        <v>3.4543289999999997E-2</v>
      </c>
      <c r="DE135">
        <v>0.72138630000000004</v>
      </c>
      <c r="DF135">
        <v>1.0611649999999999</v>
      </c>
      <c r="DG135">
        <v>20.272349999999999</v>
      </c>
      <c r="DH135" s="1">
        <v>3.0512170000000002E-2</v>
      </c>
      <c r="DI135">
        <v>0.64460130000000004</v>
      </c>
      <c r="DJ135">
        <v>1.046913</v>
      </c>
      <c r="DK135">
        <v>20.178850000000001</v>
      </c>
      <c r="DL135" s="1">
        <v>2.7007079999999999E-2</v>
      </c>
      <c r="DM135">
        <v>0.57699020000000001</v>
      </c>
      <c r="DN135">
        <v>1.033544</v>
      </c>
      <c r="DO135">
        <v>19.702629999999999</v>
      </c>
      <c r="DP135" s="1">
        <v>2.3883700000000001E-2</v>
      </c>
      <c r="DQ135">
        <v>0.51566679999999998</v>
      </c>
      <c r="DR135">
        <v>1.0199</v>
      </c>
      <c r="DS135">
        <v>19.025880000000001</v>
      </c>
      <c r="DT135" s="1">
        <v>2.1009570000000002E-2</v>
      </c>
      <c r="DU135">
        <v>0.45855190000000001</v>
      </c>
      <c r="DV135">
        <v>1.0059880000000001</v>
      </c>
      <c r="DW135">
        <v>18.281929999999999</v>
      </c>
      <c r="DX135" s="1">
        <v>1.8423950000000001E-2</v>
      </c>
      <c r="DY135">
        <v>0.4066361</v>
      </c>
      <c r="DZ135">
        <v>0.99209119999999995</v>
      </c>
      <c r="EA135">
        <v>18.14301</v>
      </c>
      <c r="EB135" s="1">
        <v>1.6142719999999999E-2</v>
      </c>
      <c r="EC135">
        <v>0.36033739999999997</v>
      </c>
      <c r="ED135">
        <v>0.97784879999999996</v>
      </c>
      <c r="EE135">
        <v>18.573139999999999</v>
      </c>
      <c r="EF135" s="1">
        <v>1.413091E-2</v>
      </c>
      <c r="EG135">
        <v>0.31914239999999999</v>
      </c>
      <c r="EH135">
        <v>0.96378699999999995</v>
      </c>
      <c r="EI135">
        <v>19.329999999999998</v>
      </c>
      <c r="EJ135" s="1">
        <v>1.2354449999999999E-2</v>
      </c>
      <c r="EK135">
        <v>0.28227089999999999</v>
      </c>
      <c r="EL135">
        <v>0.94896320000000001</v>
      </c>
      <c r="EM135">
        <v>20.054200000000002</v>
      </c>
      <c r="EN135" s="1">
        <v>1.0781310000000001E-2</v>
      </c>
      <c r="EO135">
        <v>0.24943760000000001</v>
      </c>
      <c r="EP135">
        <v>0.93432000000000004</v>
      </c>
      <c r="EQ135">
        <v>20.289629999999999</v>
      </c>
      <c r="ER135" s="1">
        <v>9.4159599999999993E-3</v>
      </c>
      <c r="ES135">
        <v>0.22062219999999999</v>
      </c>
      <c r="ET135">
        <v>0.92116710000000002</v>
      </c>
      <c r="EU135">
        <v>20.023959999999999</v>
      </c>
      <c r="EV135" s="1">
        <v>8.2444059999999993E-3</v>
      </c>
      <c r="EW135" s="1">
        <v>0.1953384</v>
      </c>
      <c r="EX135">
        <v>0.90924459999999996</v>
      </c>
      <c r="EY135">
        <v>19.592610000000001</v>
      </c>
      <c r="EZ135" s="1">
        <v>7.2266090000000002E-3</v>
      </c>
      <c r="FA135" s="1">
        <v>0.17293239999999999</v>
      </c>
      <c r="FB135">
        <v>0.89937650000000002</v>
      </c>
      <c r="FC135">
        <v>19.209790000000002</v>
      </c>
      <c r="FD135" s="1">
        <v>6.3359990000000001E-3</v>
      </c>
      <c r="FE135" s="1">
        <v>0.1527838</v>
      </c>
      <c r="FF135">
        <v>0.89140489999999994</v>
      </c>
      <c r="FG135">
        <v>19.718430000000001</v>
      </c>
      <c r="FH135" s="1">
        <v>5.5448950000000002E-3</v>
      </c>
      <c r="FI135" s="1">
        <v>0.1344611</v>
      </c>
      <c r="FJ135">
        <v>0.8852122</v>
      </c>
      <c r="FK135">
        <v>20.481390000000001</v>
      </c>
      <c r="FL135" s="1">
        <v>4.8301070000000002E-3</v>
      </c>
      <c r="FM135" s="1">
        <v>0.11756469999999999</v>
      </c>
      <c r="FN135">
        <v>0.88069070000000005</v>
      </c>
      <c r="FO135">
        <v>21.16253</v>
      </c>
      <c r="FP135" s="1">
        <v>4.1549789999999996E-3</v>
      </c>
      <c r="FQ135">
        <v>0.1013302</v>
      </c>
      <c r="FR135">
        <v>0.87757649999999998</v>
      </c>
      <c r="FS135">
        <v>21.594580000000001</v>
      </c>
      <c r="FT135" s="1">
        <v>3.456097E-3</v>
      </c>
      <c r="FU135" s="1">
        <v>8.4311819999999996E-2</v>
      </c>
      <c r="FV135">
        <v>0.87565380000000004</v>
      </c>
      <c r="FW135">
        <v>21.59703</v>
      </c>
      <c r="FX135" s="1">
        <v>2.7106109999999999E-3</v>
      </c>
      <c r="FY135" s="1">
        <v>6.6066840000000002E-2</v>
      </c>
      <c r="FZ135">
        <v>0.87446349999999995</v>
      </c>
      <c r="GA135">
        <v>21.05997</v>
      </c>
      <c r="GB135" s="1">
        <v>1.9905779999999998E-3</v>
      </c>
      <c r="GC135" s="1">
        <v>4.8430050000000002E-2</v>
      </c>
      <c r="GD135">
        <v>0.8736872</v>
      </c>
      <c r="GE135">
        <v>20.398199999999999</v>
      </c>
      <c r="GF135" s="1">
        <v>1.400444E-3</v>
      </c>
      <c r="GG135" s="1">
        <v>3.3988959999999999E-2</v>
      </c>
      <c r="GH135">
        <v>0.87327580000000005</v>
      </c>
      <c r="GI135">
        <v>20.032689999999999</v>
      </c>
      <c r="GJ135" s="1">
        <v>9.8767540000000006E-4</v>
      </c>
      <c r="GK135" s="1">
        <v>2.3894430000000001E-2</v>
      </c>
      <c r="GL135">
        <v>0.8730116</v>
      </c>
      <c r="GM135">
        <v>20.659739999999999</v>
      </c>
      <c r="GN135" s="1">
        <v>7.3082919999999997E-4</v>
      </c>
      <c r="GO135">
        <v>1.7615970000000002E-2</v>
      </c>
      <c r="GP135">
        <v>0.87286419999999998</v>
      </c>
      <c r="GQ135">
        <v>21.437999999999999</v>
      </c>
      <c r="GR135" s="1">
        <v>5.8037360000000001E-4</v>
      </c>
      <c r="GS135" s="1">
        <v>1.393786E-2</v>
      </c>
      <c r="GT135">
        <v>0.87277199999999999</v>
      </c>
      <c r="GU135">
        <v>22.070170000000001</v>
      </c>
      <c r="GV135" s="1">
        <v>4.9229370000000001E-4</v>
      </c>
      <c r="GW135" s="1">
        <v>1.177862E-2</v>
      </c>
      <c r="GX135">
        <v>0.87272559999999999</v>
      </c>
      <c r="GY135">
        <v>22.73227</v>
      </c>
      <c r="GZ135" s="1">
        <v>4.3768870000000001E-4</v>
      </c>
      <c r="HA135" s="1">
        <v>1.043638E-2</v>
      </c>
      <c r="HB135">
        <v>0.87270369999999997</v>
      </c>
      <c r="HC135">
        <v>22.938199999999998</v>
      </c>
      <c r="HD135" s="1">
        <v>4.0043540000000001E-4</v>
      </c>
      <c r="HE135" s="1">
        <v>9.5214689999999994E-3</v>
      </c>
      <c r="HF135">
        <v>0.87268539999999994</v>
      </c>
      <c r="HG135">
        <v>22.327490000000001</v>
      </c>
      <c r="HH135" s="1">
        <v>3.7247650000000001E-4</v>
      </c>
      <c r="HI135" s="1">
        <v>8.8343009999999993E-3</v>
      </c>
      <c r="HJ135">
        <v>0.87268210000000002</v>
      </c>
      <c r="HK135">
        <v>21.505289999999999</v>
      </c>
      <c r="HL135" s="1">
        <v>3.4966780000000001E-4</v>
      </c>
      <c r="HM135" s="1">
        <v>8.2753010000000005E-3</v>
      </c>
      <c r="HN135">
        <v>0.87268420000000002</v>
      </c>
      <c r="HO135">
        <v>20.75975</v>
      </c>
      <c r="HP135" s="1">
        <v>3.2987609999999998E-4</v>
      </c>
      <c r="HQ135" s="1">
        <v>7.7932840000000001E-3</v>
      </c>
      <c r="HR135">
        <v>0.87267220000000001</v>
      </c>
      <c r="HS135">
        <v>20.834389999999999</v>
      </c>
      <c r="HT135" s="1">
        <v>3.1205490000000001E-4</v>
      </c>
      <c r="HU135" s="1">
        <v>7.3617179999999997E-3</v>
      </c>
      <c r="HV135">
        <v>0.87267070000000002</v>
      </c>
      <c r="HW135">
        <v>21.43665</v>
      </c>
      <c r="HX135" s="1">
        <v>2.9568779999999999E-4</v>
      </c>
      <c r="HY135" s="1">
        <v>6.967221E-3</v>
      </c>
      <c r="HZ135">
        <v>0.87266600000000005</v>
      </c>
      <c r="IA135">
        <v>22.199400000000001</v>
      </c>
      <c r="IB135" s="1">
        <v>2.8053339999999999E-4</v>
      </c>
      <c r="IC135" s="1">
        <v>6.6041149999999998E-3</v>
      </c>
      <c r="ID135">
        <v>0.87266330000000003</v>
      </c>
      <c r="IE135">
        <v>22.953520000000001</v>
      </c>
      <c r="IF135" s="1">
        <v>2.6645199999999998E-4</v>
      </c>
      <c r="IG135" s="1">
        <v>6.2680019999999999E-3</v>
      </c>
      <c r="IH135">
        <v>0.8726836</v>
      </c>
      <c r="II135">
        <v>23.15024</v>
      </c>
      <c r="IJ135" s="1">
        <v>2.5336130000000001E-4</v>
      </c>
      <c r="IK135" s="1">
        <v>5.9567170000000003E-3</v>
      </c>
      <c r="IL135">
        <v>0.87267450000000002</v>
      </c>
      <c r="IM135">
        <v>22.641839999999998</v>
      </c>
      <c r="IN135" s="1">
        <v>2.4115930000000001E-4</v>
      </c>
      <c r="IO135" s="1">
        <v>5.6675270000000003E-3</v>
      </c>
      <c r="IP135">
        <v>0.87266469999999996</v>
      </c>
      <c r="IQ135">
        <v>21.828510000000001</v>
      </c>
      <c r="IR135" s="1">
        <v>2.2969709999999999E-4</v>
      </c>
      <c r="IS135" s="1">
        <v>5.3969480000000004E-3</v>
      </c>
      <c r="IT135">
        <v>0.87266690000000002</v>
      </c>
      <c r="IU135">
        <v>20.959420000000001</v>
      </c>
      <c r="IV135" s="1">
        <v>2.1890439999999999E-4</v>
      </c>
      <c r="IW135" s="1">
        <v>5.1420909999999997E-3</v>
      </c>
      <c r="IX135">
        <v>0.87266180000000004</v>
      </c>
      <c r="IY135">
        <v>20.720279999999999</v>
      </c>
      <c r="IZ135" s="1">
        <v>2.0869850000000001E-4</v>
      </c>
      <c r="JA135" s="1">
        <v>4.9015719999999999E-3</v>
      </c>
      <c r="JB135">
        <v>0.87265879999999996</v>
      </c>
      <c r="JC135">
        <v>20.66329</v>
      </c>
      <c r="JD135" s="1">
        <v>1.9912329999999999E-4</v>
      </c>
      <c r="JE135" s="1">
        <v>4.6762979999999997E-3</v>
      </c>
      <c r="JF135">
        <v>0.87265839999999995</v>
      </c>
      <c r="JG135">
        <v>20.898489999999999</v>
      </c>
      <c r="JH135" s="1">
        <v>1.9017639999999999E-4</v>
      </c>
      <c r="JI135" s="1">
        <v>4.4657760000000003E-3</v>
      </c>
      <c r="JJ135">
        <v>0.87266089999999996</v>
      </c>
      <c r="JK135">
        <v>21.101759999999999</v>
      </c>
      <c r="JL135" s="1">
        <v>1.8174940000000001E-4</v>
      </c>
      <c r="JM135" s="1">
        <v>4.2677490000000004E-3</v>
      </c>
      <c r="JN135">
        <v>0.87266690000000002</v>
      </c>
      <c r="JO135">
        <v>21.180789999999998</v>
      </c>
      <c r="JP135" s="1">
        <v>1.737803E-4</v>
      </c>
      <c r="JQ135" s="1">
        <v>4.0806979999999998E-3</v>
      </c>
      <c r="JR135">
        <v>0.87268449999999997</v>
      </c>
      <c r="JS135">
        <v>21.275880000000001</v>
      </c>
      <c r="JT135" s="1">
        <v>1.6625010000000001E-4</v>
      </c>
      <c r="JU135" s="1">
        <v>3.9039159999999999E-3</v>
      </c>
      <c r="JV135">
        <v>0.87268299999999999</v>
      </c>
      <c r="JW135">
        <v>21.115960000000001</v>
      </c>
      <c r="JX135" s="1">
        <v>1.591617E-4</v>
      </c>
      <c r="JY135" s="1">
        <v>3.7373139999999998E-3</v>
      </c>
      <c r="JZ135">
        <v>0.87266109999999997</v>
      </c>
      <c r="KA135">
        <v>20.802150000000001</v>
      </c>
      <c r="KB135" s="1">
        <v>1.5248700000000001E-4</v>
      </c>
      <c r="KC135" s="1">
        <v>3.5801959999999999E-3</v>
      </c>
      <c r="KD135">
        <v>0.8726661</v>
      </c>
      <c r="KE135">
        <v>20.989540000000002</v>
      </c>
      <c r="KF135" s="1">
        <v>1.4615780000000001E-4</v>
      </c>
      <c r="KG135" s="1">
        <v>3.4315539999999999E-3</v>
      </c>
      <c r="KH135">
        <v>0.87266500000000002</v>
      </c>
      <c r="KI135">
        <v>21.13044</v>
      </c>
      <c r="KJ135" s="1">
        <v>1.4014769999999999E-4</v>
      </c>
      <c r="KK135" s="1">
        <v>3.290561E-3</v>
      </c>
      <c r="KL135">
        <v>0.87266529999999998</v>
      </c>
      <c r="KM135">
        <v>21.085519999999999</v>
      </c>
      <c r="KN135" s="1">
        <v>1.344292E-4</v>
      </c>
      <c r="KO135" s="1">
        <v>3.1563730000000001E-3</v>
      </c>
      <c r="KP135">
        <v>0.87265280000000001</v>
      </c>
      <c r="KQ135">
        <v>21.233540000000001</v>
      </c>
      <c r="KR135" s="1">
        <v>1.2900180000000001E-4</v>
      </c>
      <c r="KS135" s="1">
        <v>3.028939E-3</v>
      </c>
      <c r="KT135">
        <v>0.87263250000000003</v>
      </c>
      <c r="KU135">
        <v>21.196999999999999</v>
      </c>
      <c r="KV135" s="1">
        <v>1.238663E-4</v>
      </c>
      <c r="KW135" s="1">
        <v>2.908496E-3</v>
      </c>
      <c r="KX135">
        <v>0.8725733</v>
      </c>
      <c r="KY135">
        <v>20.824940000000002</v>
      </c>
      <c r="KZ135" s="1">
        <v>1.189984E-4</v>
      </c>
      <c r="LA135" s="1">
        <v>2.7943260000000002E-3</v>
      </c>
      <c r="LB135">
        <v>0.87244299999999997</v>
      </c>
      <c r="LC135">
        <v>20.411899999999999</v>
      </c>
      <c r="LD135" s="1">
        <v>1.143581E-4</v>
      </c>
      <c r="LE135" s="1">
        <v>2.6858070000000001E-3</v>
      </c>
      <c r="LF135">
        <v>0.87222129999999998</v>
      </c>
      <c r="LG135">
        <v>20.138590000000001</v>
      </c>
      <c r="LH135" s="1">
        <v>1.099379E-4</v>
      </c>
      <c r="LI135" s="1">
        <v>2.5825380000000001E-3</v>
      </c>
      <c r="LJ135">
        <v>0.87192420000000004</v>
      </c>
      <c r="LK135">
        <v>20.729369999999999</v>
      </c>
      <c r="LL135" s="1">
        <v>1.057096E-4</v>
      </c>
      <c r="LM135">
        <v>2.4841519999999999E-3</v>
      </c>
      <c r="LN135">
        <v>0.87155150000000003</v>
      </c>
      <c r="LO135">
        <v>21.482510000000001</v>
      </c>
      <c r="LP135" s="1">
        <v>1.0172210000000001E-4</v>
      </c>
      <c r="LQ135" s="1">
        <v>2.391266E-3</v>
      </c>
      <c r="LR135">
        <v>0.87112719999999999</v>
      </c>
      <c r="LS135">
        <v>22.2104</v>
      </c>
      <c r="LT135" s="1">
        <v>9.8140560000000004E-5</v>
      </c>
      <c r="LU135" s="1">
        <v>2.3081040000000001E-3</v>
      </c>
      <c r="LV135">
        <v>0.87062949999999995</v>
      </c>
      <c r="LW135">
        <v>23.212250000000001</v>
      </c>
      <c r="LX135" s="1">
        <v>9.5357849999999994E-5</v>
      </c>
      <c r="LY135" s="1">
        <v>2.2438419999999998E-3</v>
      </c>
      <c r="LZ135">
        <v>0.87015160000000003</v>
      </c>
      <c r="MA135">
        <v>23.692250000000001</v>
      </c>
      <c r="MB135" s="1">
        <v>9.3553370000000002E-5</v>
      </c>
      <c r="MC135" s="1">
        <v>2.202547E-3</v>
      </c>
      <c r="MD135">
        <v>0.86966379999999999</v>
      </c>
      <c r="ME135">
        <v>23.076519999999999</v>
      </c>
      <c r="MF135" s="1">
        <v>9.2298099999999996E-5</v>
      </c>
      <c r="MG135">
        <v>2.1740029999999999E-3</v>
      </c>
      <c r="MH135">
        <v>0.86924820000000003</v>
      </c>
      <c r="MI135">
        <v>22.169460000000001</v>
      </c>
      <c r="MJ135" s="1">
        <v>9.0908580000000004E-5</v>
      </c>
      <c r="MK135" s="1">
        <v>2.1423639999999999E-3</v>
      </c>
      <c r="ML135">
        <v>0.86892009999999997</v>
      </c>
      <c r="MM135">
        <v>21.601949999999999</v>
      </c>
      <c r="MN135" s="1">
        <v>8.9019589999999997E-5</v>
      </c>
      <c r="MO135" s="1">
        <v>2.0988090000000001E-3</v>
      </c>
      <c r="MP135">
        <v>0.86863950000000001</v>
      </c>
      <c r="MQ135">
        <v>21.913620000000002</v>
      </c>
      <c r="MR135" s="1">
        <v>8.6645009999999995E-5</v>
      </c>
      <c r="MS135" s="1">
        <v>2.0435010000000001E-3</v>
      </c>
      <c r="MT135">
        <v>0.86843879999999996</v>
      </c>
      <c r="MU135">
        <v>22.475670000000001</v>
      </c>
      <c r="MV135" s="1">
        <v>8.3942590000000004E-5</v>
      </c>
      <c r="MW135" s="1">
        <v>1.979986E-3</v>
      </c>
      <c r="MX135">
        <v>0.86832350000000003</v>
      </c>
      <c r="MY135">
        <v>23.1952</v>
      </c>
      <c r="MZ135" s="1">
        <v>8.0923470000000003E-5</v>
      </c>
      <c r="NA135" s="1">
        <v>1.9091100000000001E-3</v>
      </c>
      <c r="NB135">
        <v>0.86819599999999997</v>
      </c>
      <c r="NC135">
        <v>24.129539999999999</v>
      </c>
      <c r="ND135" s="1">
        <v>7.7431539999999995E-5</v>
      </c>
      <c r="NE135" s="1">
        <v>1.8269440000000001E-3</v>
      </c>
      <c r="NF135">
        <v>0.86808589999999997</v>
      </c>
      <c r="NG135">
        <v>24.503430000000002</v>
      </c>
      <c r="NH135" s="1">
        <v>7.3370680000000004E-5</v>
      </c>
      <c r="NI135">
        <v>1.731296E-3</v>
      </c>
      <c r="NJ135">
        <v>0.8679327</v>
      </c>
      <c r="NK135">
        <v>24.126429999999999</v>
      </c>
      <c r="NL135" s="1">
        <v>6.9080930000000007E-5</v>
      </c>
      <c r="NM135" s="1">
        <v>1.630201E-3</v>
      </c>
      <c r="NN135">
        <v>0.86761299999999997</v>
      </c>
      <c r="NO135">
        <v>23.526039999999998</v>
      </c>
      <c r="NP135" s="1">
        <v>6.5089070000000005E-5</v>
      </c>
      <c r="NQ135" s="1">
        <v>1.5363379999999999E-3</v>
      </c>
      <c r="NR135">
        <v>0.86717060000000001</v>
      </c>
      <c r="NS135">
        <v>22.937670000000001</v>
      </c>
      <c r="NT135" s="1">
        <v>6.1682229999999999E-5</v>
      </c>
      <c r="NU135" s="1">
        <v>1.4564929999999999E-3</v>
      </c>
      <c r="NV135">
        <v>0.86655079999999995</v>
      </c>
      <c r="NW135">
        <v>22.643329999999999</v>
      </c>
      <c r="NX135" s="1">
        <v>5.8837140000000002E-5</v>
      </c>
      <c r="NY135" s="1">
        <v>1.3900379999999999E-3</v>
      </c>
      <c r="NZ135">
        <v>0.8657956</v>
      </c>
      <c r="OA135">
        <v>22.88109</v>
      </c>
      <c r="OB135" s="1">
        <v>5.6428490000000003E-5</v>
      </c>
      <c r="OC135" s="1">
        <v>1.334153E-3</v>
      </c>
      <c r="OD135">
        <v>0.8649095</v>
      </c>
      <c r="OE135">
        <v>22.88672</v>
      </c>
      <c r="OF135" s="1">
        <v>5.4538579999999999E-5</v>
      </c>
      <c r="OG135" s="1">
        <v>1.290486E-3</v>
      </c>
      <c r="OH135">
        <v>0.8639289</v>
      </c>
      <c r="OI135">
        <v>22.92942</v>
      </c>
      <c r="OJ135" s="1">
        <v>5.3501259999999999E-5</v>
      </c>
      <c r="OK135" s="1">
        <v>1.267064E-3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1.291498</v>
      </c>
      <c r="G136">
        <v>19.4191</v>
      </c>
      <c r="H136">
        <v>0</v>
      </c>
      <c r="I136">
        <v>0</v>
      </c>
      <c r="J136">
        <v>1.288554</v>
      </c>
      <c r="K136">
        <v>19.777239999999999</v>
      </c>
      <c r="L136">
        <v>0</v>
      </c>
      <c r="M136">
        <v>0</v>
      </c>
      <c r="N136">
        <v>1.2841260000000001</v>
      </c>
      <c r="O136">
        <v>20.002770000000002</v>
      </c>
      <c r="P136">
        <v>0</v>
      </c>
      <c r="Q136">
        <v>0</v>
      </c>
      <c r="R136">
        <v>1.2798529999999999</v>
      </c>
      <c r="S136">
        <v>19.552520000000001</v>
      </c>
      <c r="T136" s="1">
        <v>5.2662350000000003E-30</v>
      </c>
      <c r="U136" s="1">
        <v>2.145671E-28</v>
      </c>
      <c r="V136">
        <v>1.275674</v>
      </c>
      <c r="W136">
        <v>18.8066</v>
      </c>
      <c r="X136" s="1">
        <v>1.9292780000000002E-18</v>
      </c>
      <c r="Y136" s="1">
        <v>7.9382939999999996E-17</v>
      </c>
      <c r="Z136">
        <v>1.2715540000000001</v>
      </c>
      <c r="AA136">
        <v>18.149460000000001</v>
      </c>
      <c r="AB136" s="1">
        <v>8.9723339999999999E-7</v>
      </c>
      <c r="AC136" s="1">
        <v>3.7568470000000003E-5</v>
      </c>
      <c r="AD136">
        <v>1.2675179999999999</v>
      </c>
      <c r="AE136">
        <v>17.71827</v>
      </c>
      <c r="AF136" s="1">
        <v>2.578795E-2</v>
      </c>
      <c r="AG136" s="1">
        <v>1.1379680000000001</v>
      </c>
      <c r="AH136">
        <v>1.263474</v>
      </c>
      <c r="AI136">
        <v>17.555990000000001</v>
      </c>
      <c r="AJ136" s="1">
        <v>3.5166810000000002</v>
      </c>
      <c r="AK136">
        <v>158.37360000000001</v>
      </c>
      <c r="AL136">
        <v>1.259441</v>
      </c>
      <c r="AM136">
        <v>18.13738</v>
      </c>
      <c r="AN136">
        <v>43.423259999999999</v>
      </c>
      <c r="AO136">
        <v>1985.104</v>
      </c>
      <c r="AP136">
        <v>1.2552730000000001</v>
      </c>
      <c r="AQ136">
        <v>18.445039999999999</v>
      </c>
      <c r="AR136">
        <v>112.05159999999999</v>
      </c>
      <c r="AS136">
        <v>5185.6360000000004</v>
      </c>
      <c r="AT136">
        <v>1.2507699999999999</v>
      </c>
      <c r="AU136">
        <v>18.52542</v>
      </c>
      <c r="AV136">
        <v>95.489090000000004</v>
      </c>
      <c r="AW136">
        <v>4466.5529999999999</v>
      </c>
      <c r="AX136">
        <v>1.2453890000000001</v>
      </c>
      <c r="AY136">
        <v>18.424859999999999</v>
      </c>
      <c r="AZ136">
        <v>36.260599999999997</v>
      </c>
      <c r="BA136">
        <v>1712.5060000000001</v>
      </c>
      <c r="BB136">
        <v>1.238831</v>
      </c>
      <c r="BC136">
        <v>17.99925</v>
      </c>
      <c r="BD136">
        <v>7.6579550000000003</v>
      </c>
      <c r="BE136">
        <v>365.1345</v>
      </c>
      <c r="BF136">
        <v>1.231131</v>
      </c>
      <c r="BG136">
        <v>17.556349999999998</v>
      </c>
      <c r="BH136">
        <v>1.111434</v>
      </c>
      <c r="BI136">
        <v>53.41592</v>
      </c>
      <c r="BJ136">
        <v>1.2222280000000001</v>
      </c>
      <c r="BK136">
        <v>17.49906</v>
      </c>
      <c r="BL136">
        <v>0.1719755</v>
      </c>
      <c r="BM136">
        <v>8.2813759999999998</v>
      </c>
      <c r="BN136">
        <v>1.2121150000000001</v>
      </c>
      <c r="BO136">
        <v>17.946929999999998</v>
      </c>
      <c r="BP136">
        <v>7.0650060000000001E-2</v>
      </c>
      <c r="BQ136">
        <v>3.39025</v>
      </c>
      <c r="BR136">
        <v>1.200758</v>
      </c>
      <c r="BS136">
        <v>18.72823</v>
      </c>
      <c r="BT136">
        <v>6.4526360000000005E-2</v>
      </c>
      <c r="BU136">
        <v>3.111964</v>
      </c>
      <c r="BV136">
        <v>1.188623</v>
      </c>
      <c r="BW136">
        <v>19.522030000000001</v>
      </c>
      <c r="BX136">
        <v>6.884854E-2</v>
      </c>
      <c r="BY136">
        <v>3.3510979999999999</v>
      </c>
      <c r="BZ136">
        <v>1.176782</v>
      </c>
      <c r="CA136">
        <v>20.04935</v>
      </c>
      <c r="CB136" s="1">
        <v>7.0801279999999994E-2</v>
      </c>
      <c r="CC136">
        <v>3.4801319999999998</v>
      </c>
      <c r="CD136">
        <v>1.1642779999999999</v>
      </c>
      <c r="CE136">
        <v>19.855419999999999</v>
      </c>
      <c r="CF136" s="1">
        <v>6.8247009999999997E-2</v>
      </c>
      <c r="CG136">
        <v>3.389786</v>
      </c>
      <c r="CH136">
        <v>1.1514759999999999</v>
      </c>
      <c r="CI136">
        <v>19.293959999999998</v>
      </c>
      <c r="CJ136" s="1">
        <v>6.2878669999999998E-2</v>
      </c>
      <c r="CK136">
        <v>3.1562600000000001</v>
      </c>
      <c r="CL136">
        <v>1.138333</v>
      </c>
      <c r="CM136">
        <v>18.702649999999998</v>
      </c>
      <c r="CN136">
        <v>5.6548729999999998E-2</v>
      </c>
      <c r="CO136">
        <v>2.8687490000000002</v>
      </c>
      <c r="CP136">
        <v>1.124879</v>
      </c>
      <c r="CQ136">
        <v>18.24691</v>
      </c>
      <c r="CR136" s="1">
        <v>5.0276130000000002E-2</v>
      </c>
      <c r="CS136">
        <v>2.5783200000000002</v>
      </c>
      <c r="CT136">
        <v>1.111291</v>
      </c>
      <c r="CU136">
        <v>18.43515</v>
      </c>
      <c r="CV136" s="1">
        <v>4.446025E-2</v>
      </c>
      <c r="CW136">
        <v>2.304824</v>
      </c>
      <c r="CX136">
        <v>1.0981240000000001</v>
      </c>
      <c r="CY136">
        <v>19.220230000000001</v>
      </c>
      <c r="CZ136" s="1">
        <v>3.9209870000000001E-2</v>
      </c>
      <c r="DA136">
        <v>2.054128</v>
      </c>
      <c r="DB136">
        <v>1.084392</v>
      </c>
      <c r="DC136">
        <v>19.8658</v>
      </c>
      <c r="DD136" s="1">
        <v>3.4574189999999998E-2</v>
      </c>
      <c r="DE136">
        <v>1.831027</v>
      </c>
      <c r="DF136">
        <v>1.070122</v>
      </c>
      <c r="DG136">
        <v>20.273029999999999</v>
      </c>
      <c r="DH136" s="1">
        <v>3.0539190000000001E-2</v>
      </c>
      <c r="DI136">
        <v>1.6356710000000001</v>
      </c>
      <c r="DJ136">
        <v>1.0562469999999999</v>
      </c>
      <c r="DK136">
        <v>20.18487</v>
      </c>
      <c r="DL136" s="1">
        <v>2.7031260000000001E-2</v>
      </c>
      <c r="DM136">
        <v>1.463751</v>
      </c>
      <c r="DN136">
        <v>1.0432360000000001</v>
      </c>
      <c r="DO136">
        <v>19.712209999999999</v>
      </c>
      <c r="DP136" s="1">
        <v>2.3906159999999999E-2</v>
      </c>
      <c r="DQ136">
        <v>1.3079369999999999</v>
      </c>
      <c r="DR136">
        <v>1.0299199999999999</v>
      </c>
      <c r="DS136">
        <v>19.038019999999999</v>
      </c>
      <c r="DT136" s="1">
        <v>2.103037E-2</v>
      </c>
      <c r="DU136">
        <v>1.1628780000000001</v>
      </c>
      <c r="DV136">
        <v>1.0163549999999999</v>
      </c>
      <c r="DW136">
        <v>18.29297</v>
      </c>
      <c r="DX136" s="1">
        <v>1.8442710000000001E-2</v>
      </c>
      <c r="DY136">
        <v>1.030967</v>
      </c>
      <c r="DZ136">
        <v>1.0027759999999999</v>
      </c>
      <c r="EA136">
        <v>18.147690000000001</v>
      </c>
      <c r="EB136" s="1">
        <v>1.6159409999999999E-2</v>
      </c>
      <c r="EC136">
        <v>0.91337880000000005</v>
      </c>
      <c r="ED136">
        <v>0.98886569999999996</v>
      </c>
      <c r="EE136">
        <v>18.57235</v>
      </c>
      <c r="EF136" s="1">
        <v>1.4145919999999999E-2</v>
      </c>
      <c r="EG136">
        <v>0.80876159999999997</v>
      </c>
      <c r="EH136">
        <v>0.97503830000000002</v>
      </c>
      <c r="EI136">
        <v>19.32807</v>
      </c>
      <c r="EJ136" s="1">
        <v>1.2367879999999999E-2</v>
      </c>
      <c r="EK136">
        <v>0.71516159999999995</v>
      </c>
      <c r="EL136">
        <v>0.96041670000000001</v>
      </c>
      <c r="EM136">
        <v>20.051690000000001</v>
      </c>
      <c r="EN136" s="1">
        <v>1.079316E-2</v>
      </c>
      <c r="EO136">
        <v>0.63174969999999997</v>
      </c>
      <c r="EP136">
        <v>0.94597719999999996</v>
      </c>
      <c r="EQ136">
        <v>20.290150000000001</v>
      </c>
      <c r="ER136">
        <v>9.4263019999999993E-3</v>
      </c>
      <c r="ES136">
        <v>0.55854490000000001</v>
      </c>
      <c r="ET136">
        <v>0.93303769999999997</v>
      </c>
      <c r="EU136">
        <v>20.029240000000001</v>
      </c>
      <c r="EV136" s="1">
        <v>8.2534189999999997E-3</v>
      </c>
      <c r="EW136">
        <v>0.49433680000000002</v>
      </c>
      <c r="EX136">
        <v>0.92128019999999999</v>
      </c>
      <c r="EY136">
        <v>19.601700000000001</v>
      </c>
      <c r="EZ136" s="1">
        <v>7.2347139999999997E-3</v>
      </c>
      <c r="FA136">
        <v>0.43750790000000001</v>
      </c>
      <c r="FB136">
        <v>0.91154080000000004</v>
      </c>
      <c r="FC136">
        <v>19.22064</v>
      </c>
      <c r="FD136" s="1">
        <v>6.3433320000000001E-3</v>
      </c>
      <c r="FE136">
        <v>0.3864418</v>
      </c>
      <c r="FF136">
        <v>0.90372560000000002</v>
      </c>
      <c r="FG136">
        <v>19.722000000000001</v>
      </c>
      <c r="FH136" s="1">
        <v>5.5516230000000003E-3</v>
      </c>
      <c r="FI136">
        <v>0.3400473</v>
      </c>
      <c r="FJ136">
        <v>0.89763590000000004</v>
      </c>
      <c r="FK136">
        <v>20.48152</v>
      </c>
      <c r="FL136" s="1">
        <v>4.8364030000000004E-3</v>
      </c>
      <c r="FM136">
        <v>0.29730990000000002</v>
      </c>
      <c r="FN136">
        <v>0.89316450000000003</v>
      </c>
      <c r="FO136">
        <v>21.15935</v>
      </c>
      <c r="FP136" s="1">
        <v>4.161278E-3</v>
      </c>
      <c r="FQ136">
        <v>0.25631609999999999</v>
      </c>
      <c r="FR136">
        <v>0.89011790000000002</v>
      </c>
      <c r="FS136">
        <v>21.593060000000001</v>
      </c>
      <c r="FT136" s="1">
        <v>3.4629389999999999E-3</v>
      </c>
      <c r="FU136">
        <v>0.2134344</v>
      </c>
      <c r="FV136">
        <v>0.88822599999999996</v>
      </c>
      <c r="FW136">
        <v>21.60155</v>
      </c>
      <c r="FX136" s="1">
        <v>2.7177719999999998E-3</v>
      </c>
      <c r="FY136">
        <v>0.16744800000000001</v>
      </c>
      <c r="FZ136">
        <v>0.88707259999999999</v>
      </c>
      <c r="GA136">
        <v>21.071210000000001</v>
      </c>
      <c r="GB136" s="1">
        <v>1.9970439999999999E-3</v>
      </c>
      <c r="GC136">
        <v>0.1228887</v>
      </c>
      <c r="GD136">
        <v>0.88636060000000005</v>
      </c>
      <c r="GE136">
        <v>20.409140000000001</v>
      </c>
      <c r="GF136" s="1">
        <v>1.4053539999999999E-3</v>
      </c>
      <c r="GG136">
        <v>8.6286920000000003E-2</v>
      </c>
      <c r="GH136">
        <v>0.88594410000000001</v>
      </c>
      <c r="GI136">
        <v>20.040790000000001</v>
      </c>
      <c r="GJ136" s="1">
        <v>9.9090539999999996E-4</v>
      </c>
      <c r="GK136">
        <v>6.0631730000000002E-2</v>
      </c>
      <c r="GL136">
        <v>0.88569059999999999</v>
      </c>
      <c r="GM136">
        <v>20.661239999999999</v>
      </c>
      <c r="GN136" s="1">
        <v>7.3276989999999996E-4</v>
      </c>
      <c r="GO136">
        <v>4.4647069999999997E-2</v>
      </c>
      <c r="GP136">
        <v>0.88554869999999997</v>
      </c>
      <c r="GQ136">
        <v>21.44003</v>
      </c>
      <c r="GR136" s="1">
        <v>5.8150430000000004E-4</v>
      </c>
      <c r="GS136">
        <v>3.527632E-2</v>
      </c>
      <c r="GT136">
        <v>0.88545890000000005</v>
      </c>
      <c r="GU136">
        <v>22.07122</v>
      </c>
      <c r="GV136" s="1">
        <v>4.9297299999999996E-4</v>
      </c>
      <c r="GW136">
        <v>2.9777689999999999E-2</v>
      </c>
      <c r="GX136">
        <v>0.88543740000000004</v>
      </c>
      <c r="GY136">
        <v>22.731010000000001</v>
      </c>
      <c r="GZ136" s="1">
        <v>4.3813009999999999E-4</v>
      </c>
      <c r="HA136">
        <v>2.6365759999999999E-2</v>
      </c>
      <c r="HB136">
        <v>0.88539579999999996</v>
      </c>
      <c r="HC136">
        <v>22.942620000000002</v>
      </c>
      <c r="HD136" s="1">
        <v>4.0075199999999999E-4</v>
      </c>
      <c r="HE136">
        <v>2.4043780000000001E-2</v>
      </c>
      <c r="HF136">
        <v>0.88539889999999999</v>
      </c>
      <c r="HG136">
        <v>22.34084</v>
      </c>
      <c r="HH136" s="1">
        <v>3.7272470000000003E-4</v>
      </c>
      <c r="HI136">
        <v>2.2302820000000001E-2</v>
      </c>
      <c r="HJ136">
        <v>0.88539610000000002</v>
      </c>
      <c r="HK136">
        <v>21.521280000000001</v>
      </c>
      <c r="HL136" s="1">
        <v>3.498765E-4</v>
      </c>
      <c r="HM136">
        <v>2.0889209999999998E-2</v>
      </c>
      <c r="HN136">
        <v>0.88537719999999998</v>
      </c>
      <c r="HO136">
        <v>20.77562</v>
      </c>
      <c r="HP136" s="1">
        <v>3.3005989999999999E-4</v>
      </c>
      <c r="HQ136" s="1">
        <v>1.967081E-2</v>
      </c>
      <c r="HR136">
        <v>0.88536519999999996</v>
      </c>
      <c r="HS136">
        <v>20.84318</v>
      </c>
      <c r="HT136" s="1">
        <v>3.1222180000000001E-4</v>
      </c>
      <c r="HU136" s="1">
        <v>1.8580260000000001E-2</v>
      </c>
      <c r="HV136">
        <v>0.88536420000000005</v>
      </c>
      <c r="HW136">
        <v>21.43918</v>
      </c>
      <c r="HX136" s="1">
        <v>2.958414E-4</v>
      </c>
      <c r="HY136" s="1">
        <v>1.7584280000000001E-2</v>
      </c>
      <c r="HZ136">
        <v>0.88535909999999995</v>
      </c>
      <c r="IA136">
        <v>22.198609999999999</v>
      </c>
      <c r="IB136" s="1">
        <v>2.8067510000000001E-4</v>
      </c>
      <c r="IC136" s="1">
        <v>1.666728E-2</v>
      </c>
      <c r="ID136">
        <v>0.88535609999999998</v>
      </c>
      <c r="IE136">
        <v>22.951499999999999</v>
      </c>
      <c r="IF136" s="1">
        <v>2.6658319999999999E-4</v>
      </c>
      <c r="IG136" s="1">
        <v>1.5818740000000001E-2</v>
      </c>
      <c r="IH136">
        <v>0.88535609999999998</v>
      </c>
      <c r="II136">
        <v>23.153670000000002</v>
      </c>
      <c r="IJ136" s="1">
        <v>2.534832E-4</v>
      </c>
      <c r="IK136" s="1">
        <v>1.5032719999999999E-2</v>
      </c>
      <c r="IL136">
        <v>0.88538899999999998</v>
      </c>
      <c r="IM136">
        <v>22.65288</v>
      </c>
      <c r="IN136" s="1">
        <v>2.4127290000000001E-4</v>
      </c>
      <c r="IO136" s="1">
        <v>1.4302520000000001E-2</v>
      </c>
      <c r="IP136">
        <v>0.88537900000000003</v>
      </c>
      <c r="IQ136">
        <v>21.843820000000001</v>
      </c>
      <c r="IR136" s="1">
        <v>2.298038E-4</v>
      </c>
      <c r="IS136">
        <v>1.3619600000000001E-2</v>
      </c>
      <c r="IT136">
        <v>0.88536020000000004</v>
      </c>
      <c r="IU136">
        <v>20.975709999999999</v>
      </c>
      <c r="IV136" s="1">
        <v>2.1900509999999999E-4</v>
      </c>
      <c r="IW136" s="1">
        <v>1.297626E-2</v>
      </c>
      <c r="IX136">
        <v>0.88535470000000005</v>
      </c>
      <c r="IY136">
        <v>20.730879999999999</v>
      </c>
      <c r="IZ136" s="1">
        <v>2.0879319999999999E-4</v>
      </c>
      <c r="JA136" s="1">
        <v>1.2369079999999999E-2</v>
      </c>
      <c r="JB136">
        <v>0.88535149999999996</v>
      </c>
      <c r="JC136">
        <v>20.67126</v>
      </c>
      <c r="JD136" s="1">
        <v>1.992118E-4</v>
      </c>
      <c r="JE136" s="1">
        <v>1.180062E-2</v>
      </c>
      <c r="JF136">
        <v>0.88535140000000001</v>
      </c>
      <c r="JG136">
        <v>20.90118</v>
      </c>
      <c r="JH136" s="1">
        <v>1.9025929999999999E-4</v>
      </c>
      <c r="JI136" s="1">
        <v>1.1269039999999999E-2</v>
      </c>
      <c r="JJ136">
        <v>0.88535370000000002</v>
      </c>
      <c r="JK136">
        <v>21.103760000000001</v>
      </c>
      <c r="JL136" s="1">
        <v>1.8182769999999999E-4</v>
      </c>
      <c r="JM136" s="1">
        <v>1.076936E-2</v>
      </c>
      <c r="JN136">
        <v>0.88538119999999998</v>
      </c>
      <c r="JO136">
        <v>21.18365</v>
      </c>
      <c r="JP136" s="1">
        <v>1.738543E-4</v>
      </c>
      <c r="JQ136" s="1">
        <v>1.029717E-2</v>
      </c>
      <c r="JR136">
        <v>0.88535699999999995</v>
      </c>
      <c r="JS136">
        <v>21.28219</v>
      </c>
      <c r="JT136" s="1">
        <v>1.663197E-4</v>
      </c>
      <c r="JU136" s="1">
        <v>9.8509050000000001E-3</v>
      </c>
      <c r="JV136">
        <v>0.88535560000000002</v>
      </c>
      <c r="JW136">
        <v>21.12556</v>
      </c>
      <c r="JX136" s="1">
        <v>1.5922740000000001E-4</v>
      </c>
      <c r="JY136" s="1">
        <v>9.4303310000000001E-3</v>
      </c>
      <c r="JZ136">
        <v>0.88537529999999998</v>
      </c>
      <c r="KA136">
        <v>20.81457</v>
      </c>
      <c r="KB136" s="1">
        <v>1.5254910000000001E-4</v>
      </c>
      <c r="KC136" s="1">
        <v>9.0338169999999995E-3</v>
      </c>
      <c r="KD136">
        <v>0.88535980000000003</v>
      </c>
      <c r="KE136">
        <v>20.99738</v>
      </c>
      <c r="KF136" s="1">
        <v>1.462166E-4</v>
      </c>
      <c r="KG136" s="1">
        <v>8.6587939999999992E-3</v>
      </c>
      <c r="KH136">
        <v>0.88535770000000003</v>
      </c>
      <c r="KI136">
        <v>21.139959999999999</v>
      </c>
      <c r="KJ136" s="1">
        <v>1.4020349999999999E-4</v>
      </c>
      <c r="KK136" s="1">
        <v>8.3028100000000007E-3</v>
      </c>
      <c r="KL136">
        <v>0.88535779999999997</v>
      </c>
      <c r="KM136">
        <v>21.093330000000002</v>
      </c>
      <c r="KN136" s="1">
        <v>1.3448219999999999E-4</v>
      </c>
      <c r="KO136" s="1">
        <v>7.964268E-3</v>
      </c>
      <c r="KP136">
        <v>0.88536669999999995</v>
      </c>
      <c r="KQ136">
        <v>21.238240000000001</v>
      </c>
      <c r="KR136" s="1">
        <v>1.290521E-4</v>
      </c>
      <c r="KS136" s="1">
        <v>7.6427350000000003E-3</v>
      </c>
      <c r="KT136">
        <v>0.88534749999999995</v>
      </c>
      <c r="KU136">
        <v>21.201440000000002</v>
      </c>
      <c r="KV136" s="1">
        <v>1.239139E-4</v>
      </c>
      <c r="KW136" s="1">
        <v>7.3387590000000003E-3</v>
      </c>
      <c r="KX136">
        <v>0.88526890000000003</v>
      </c>
      <c r="KY136">
        <v>20.832280000000001</v>
      </c>
      <c r="KZ136" s="1">
        <v>1.1904360000000001E-4</v>
      </c>
      <c r="LA136" s="1">
        <v>7.0505840000000004E-3</v>
      </c>
      <c r="LB136">
        <v>0.8851407</v>
      </c>
      <c r="LC136">
        <v>20.41919</v>
      </c>
      <c r="LD136" s="1">
        <v>1.1440120000000001E-4</v>
      </c>
      <c r="LE136" s="1">
        <v>6.776692E-3</v>
      </c>
      <c r="LF136">
        <v>0.88492150000000003</v>
      </c>
      <c r="LG136">
        <v>20.146280000000001</v>
      </c>
      <c r="LH136" s="1">
        <v>1.099787E-4</v>
      </c>
      <c r="LI136" s="1">
        <v>6.5160640000000002E-3</v>
      </c>
      <c r="LJ136">
        <v>0.8846292</v>
      </c>
      <c r="LK136">
        <v>20.731020000000001</v>
      </c>
      <c r="LL136" s="1">
        <v>1.0574860000000001E-4</v>
      </c>
      <c r="LM136" s="1">
        <v>6.2676529999999998E-3</v>
      </c>
      <c r="LN136">
        <v>0.88426380000000004</v>
      </c>
      <c r="LO136">
        <v>21.483149999999998</v>
      </c>
      <c r="LP136" s="1">
        <v>1.017583E-4</v>
      </c>
      <c r="LQ136" s="1">
        <v>6.0330690000000003E-3</v>
      </c>
      <c r="LR136">
        <v>0.88382689999999997</v>
      </c>
      <c r="LS136">
        <v>22.20946</v>
      </c>
      <c r="LT136" s="1">
        <v>9.8171350000000003E-5</v>
      </c>
      <c r="LU136" s="1">
        <v>5.822771E-3</v>
      </c>
      <c r="LV136">
        <v>0.88335889999999995</v>
      </c>
      <c r="LW136">
        <v>23.21021</v>
      </c>
      <c r="LX136" s="1">
        <v>9.5379429999999999E-5</v>
      </c>
      <c r="LY136" s="1">
        <v>5.6596049999999998E-3</v>
      </c>
      <c r="LZ136">
        <v>0.88289030000000002</v>
      </c>
      <c r="MA136">
        <v>23.696950000000001</v>
      </c>
      <c r="MB136" s="1">
        <v>9.3566540000000002E-5</v>
      </c>
      <c r="MC136">
        <v>5.5544640000000003E-3</v>
      </c>
      <c r="MD136">
        <v>0.88243340000000003</v>
      </c>
      <c r="ME136">
        <v>23.091059999999999</v>
      </c>
      <c r="MF136" s="1">
        <v>9.2309179999999999E-5</v>
      </c>
      <c r="MG136" s="1">
        <v>5.4821139999999997E-3</v>
      </c>
      <c r="MH136">
        <v>0.88200599999999996</v>
      </c>
      <c r="MI136">
        <v>22.18526</v>
      </c>
      <c r="MJ136" s="1">
        <v>9.0923189999999996E-5</v>
      </c>
      <c r="MK136" s="1">
        <v>5.4026830000000001E-3</v>
      </c>
      <c r="ML136">
        <v>0.88166540000000004</v>
      </c>
      <c r="MM136">
        <v>21.6157</v>
      </c>
      <c r="MN136" s="1">
        <v>8.9039430000000002E-5</v>
      </c>
      <c r="MO136" s="1">
        <v>5.2934369999999998E-3</v>
      </c>
      <c r="MP136">
        <v>0.88141230000000004</v>
      </c>
      <c r="MQ136">
        <v>21.92249</v>
      </c>
      <c r="MR136" s="1">
        <v>8.66691E-5</v>
      </c>
      <c r="MS136" s="1">
        <v>5.1544989999999999E-3</v>
      </c>
      <c r="MT136">
        <v>0.88121119999999997</v>
      </c>
      <c r="MU136">
        <v>22.479990000000001</v>
      </c>
      <c r="MV136" s="1">
        <v>8.396946E-5</v>
      </c>
      <c r="MW136" s="1">
        <v>4.9946139999999997E-3</v>
      </c>
      <c r="MX136">
        <v>0.88105359999999999</v>
      </c>
      <c r="MY136">
        <v>23.19267</v>
      </c>
      <c r="MZ136" s="1">
        <v>8.0953819999999999E-5</v>
      </c>
      <c r="NA136" s="1">
        <v>4.8164109999999996E-3</v>
      </c>
      <c r="NB136">
        <v>0.8809671</v>
      </c>
      <c r="NC136">
        <v>24.123519999999999</v>
      </c>
      <c r="ND136" s="1">
        <v>7.7467389999999996E-5</v>
      </c>
      <c r="NE136" s="1">
        <v>4.6098709999999998E-3</v>
      </c>
      <c r="NF136">
        <v>0.88085650000000004</v>
      </c>
      <c r="NG136">
        <v>24.504999999999999</v>
      </c>
      <c r="NH136" s="1">
        <v>7.3411190000000006E-5</v>
      </c>
      <c r="NI136" s="1">
        <v>4.3693059999999999E-3</v>
      </c>
      <c r="NJ136">
        <v>0.88068190000000002</v>
      </c>
      <c r="NK136">
        <v>24.136880000000001</v>
      </c>
      <c r="NL136" s="1">
        <v>6.9121299999999998E-5</v>
      </c>
      <c r="NM136" s="1">
        <v>4.1144290000000002E-3</v>
      </c>
      <c r="NN136">
        <v>0.8803607</v>
      </c>
      <c r="NO136">
        <v>23.538419999999999</v>
      </c>
      <c r="NP136" s="1">
        <v>6.5124639999999999E-5</v>
      </c>
      <c r="NQ136" s="1">
        <v>3.8772189999999999E-3</v>
      </c>
      <c r="NR136">
        <v>0.87991569999999997</v>
      </c>
      <c r="NS136">
        <v>22.94988</v>
      </c>
      <c r="NT136" s="1">
        <v>6.1711839999999997E-5</v>
      </c>
      <c r="NU136" s="1">
        <v>3.6752170000000002E-3</v>
      </c>
      <c r="NV136">
        <v>0.87929259999999998</v>
      </c>
      <c r="NW136">
        <v>22.654540000000001</v>
      </c>
      <c r="NX136" s="1">
        <v>5.8861869999999998E-5</v>
      </c>
      <c r="NY136">
        <v>3.5070700000000002E-3</v>
      </c>
      <c r="NZ136">
        <v>0.87853360000000003</v>
      </c>
      <c r="OA136">
        <v>22.887720000000002</v>
      </c>
      <c r="OB136" s="1">
        <v>5.6449129999999997E-5</v>
      </c>
      <c r="OC136" s="1">
        <v>3.365701E-3</v>
      </c>
      <c r="OD136">
        <v>0.87764220000000004</v>
      </c>
      <c r="OE136">
        <v>22.894549999999999</v>
      </c>
      <c r="OF136" s="1">
        <v>5.4553140000000001E-5</v>
      </c>
      <c r="OG136" s="1">
        <v>3.2548360000000001E-3</v>
      </c>
      <c r="OH136">
        <v>0.87665559999999998</v>
      </c>
      <c r="OI136">
        <v>22.934290000000001</v>
      </c>
      <c r="OJ136" s="1">
        <v>5.3506069999999997E-5</v>
      </c>
      <c r="OK136" s="1">
        <v>3.1945480000000002E-3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1.157036</v>
      </c>
      <c r="G137">
        <v>19.40485</v>
      </c>
      <c r="H137">
        <v>0</v>
      </c>
      <c r="I137">
        <v>0</v>
      </c>
      <c r="J137">
        <v>1.154245</v>
      </c>
      <c r="K137">
        <v>19.78096</v>
      </c>
      <c r="L137">
        <v>0</v>
      </c>
      <c r="M137">
        <v>0</v>
      </c>
      <c r="N137">
        <v>1.1501790000000001</v>
      </c>
      <c r="O137">
        <v>20.013719999999999</v>
      </c>
      <c r="P137">
        <v>0</v>
      </c>
      <c r="Q137">
        <v>0</v>
      </c>
      <c r="R137">
        <v>1.146255</v>
      </c>
      <c r="S137">
        <v>19.589369999999999</v>
      </c>
      <c r="T137" s="1">
        <v>3.5327940000000001E-30</v>
      </c>
      <c r="U137" s="1">
        <v>4.5554600000000003E-28</v>
      </c>
      <c r="V137">
        <v>1.1424570000000001</v>
      </c>
      <c r="W137">
        <v>18.848500000000001</v>
      </c>
      <c r="X137" s="1">
        <v>1.351458E-18</v>
      </c>
      <c r="Y137" s="1">
        <v>1.8217899999999999E-16</v>
      </c>
      <c r="Z137">
        <v>1.138703</v>
      </c>
      <c r="AA137">
        <v>18.180129999999998</v>
      </c>
      <c r="AB137" s="1">
        <v>6.8303689999999998E-7</v>
      </c>
      <c r="AC137" s="1">
        <v>9.7624709999999995E-5</v>
      </c>
      <c r="AD137">
        <v>1.1350279999999999</v>
      </c>
      <c r="AE137">
        <v>17.74053</v>
      </c>
      <c r="AF137" s="1">
        <v>2.3270220000000001E-2</v>
      </c>
      <c r="AG137" s="1">
        <v>4.5753000000000004</v>
      </c>
      <c r="AH137">
        <v>1.1313679999999999</v>
      </c>
      <c r="AI137">
        <v>17.562580000000001</v>
      </c>
      <c r="AJ137" s="1">
        <v>3.3227030000000002</v>
      </c>
      <c r="AK137">
        <v>725.31579999999997</v>
      </c>
      <c r="AL137">
        <v>1.1276790000000001</v>
      </c>
      <c r="AM137">
        <v>18.129290000000001</v>
      </c>
      <c r="AN137">
        <v>42.249380000000002</v>
      </c>
      <c r="AO137">
        <v>9914.1740000000009</v>
      </c>
      <c r="AP137">
        <v>1.1239110000000001</v>
      </c>
      <c r="AQ137">
        <v>18.44988</v>
      </c>
      <c r="AR137">
        <v>111.36669999999999</v>
      </c>
      <c r="AS137">
        <v>27619.96</v>
      </c>
      <c r="AT137">
        <v>1.119821</v>
      </c>
      <c r="AU137">
        <v>18.536269999999998</v>
      </c>
      <c r="AV137">
        <v>96.447649999999996</v>
      </c>
      <c r="AW137">
        <v>24995.37</v>
      </c>
      <c r="AX137">
        <v>1.114922</v>
      </c>
      <c r="AY137">
        <v>18.446359999999999</v>
      </c>
      <c r="AZ137">
        <v>37.081420000000001</v>
      </c>
      <c r="BA137">
        <v>9957.2389999999996</v>
      </c>
      <c r="BB137">
        <v>1.1089819999999999</v>
      </c>
      <c r="BC137">
        <v>18.030860000000001</v>
      </c>
      <c r="BD137">
        <v>7.9042159999999999</v>
      </c>
      <c r="BE137">
        <v>2184.7289999999998</v>
      </c>
      <c r="BF137">
        <v>1.1020220000000001</v>
      </c>
      <c r="BG137">
        <v>17.584499999999998</v>
      </c>
      <c r="BH137">
        <v>1.1530009999999999</v>
      </c>
      <c r="BI137">
        <v>324.71300000000002</v>
      </c>
      <c r="BJ137">
        <v>1.0939319999999999</v>
      </c>
      <c r="BK137">
        <v>17.512149999999998</v>
      </c>
      <c r="BL137">
        <v>0.1769056</v>
      </c>
      <c r="BM137">
        <v>49.136429999999997</v>
      </c>
      <c r="BN137">
        <v>1.0847469999999999</v>
      </c>
      <c r="BO137">
        <v>17.945070000000001</v>
      </c>
      <c r="BP137">
        <v>7.1103040000000006E-2</v>
      </c>
      <c r="BQ137">
        <v>18.812460000000002</v>
      </c>
      <c r="BR137">
        <v>1.0745800000000001</v>
      </c>
      <c r="BS137">
        <v>18.719619999999999</v>
      </c>
      <c r="BT137">
        <v>6.4465579999999995E-2</v>
      </c>
      <c r="BU137">
        <v>16.86816</v>
      </c>
      <c r="BV137">
        <v>1.063712</v>
      </c>
      <c r="BW137">
        <v>19.517309999999998</v>
      </c>
      <c r="BX137">
        <v>6.8757410000000005E-2</v>
      </c>
      <c r="BY137">
        <v>18.134589999999999</v>
      </c>
      <c r="BZ137">
        <v>1.0531470000000001</v>
      </c>
      <c r="CA137">
        <v>20.056059999999999</v>
      </c>
      <c r="CB137" s="1">
        <v>7.0792729999999998E-2</v>
      </c>
      <c r="CC137">
        <v>18.894780000000001</v>
      </c>
      <c r="CD137">
        <v>1.0419449999999999</v>
      </c>
      <c r="CE137">
        <v>19.884429999999998</v>
      </c>
      <c r="CF137" s="1">
        <v>6.8311040000000003E-2</v>
      </c>
      <c r="CG137">
        <v>18.457809999999998</v>
      </c>
      <c r="CH137">
        <v>1.0305200000000001</v>
      </c>
      <c r="CI137">
        <v>19.330819999999999</v>
      </c>
      <c r="CJ137" s="1">
        <v>6.2980960000000002E-2</v>
      </c>
      <c r="CK137">
        <v>17.21716</v>
      </c>
      <c r="CL137">
        <v>1.0187470000000001</v>
      </c>
      <c r="CM137">
        <v>18.739470000000001</v>
      </c>
      <c r="CN137" s="1">
        <v>5.66604E-2</v>
      </c>
      <c r="CO137">
        <v>15.66086</v>
      </c>
      <c r="CP137">
        <v>1.0067349999999999</v>
      </c>
      <c r="CQ137">
        <v>18.276910000000001</v>
      </c>
      <c r="CR137" s="1">
        <v>5.0384999999999999E-2</v>
      </c>
      <c r="CS137">
        <v>14.079090000000001</v>
      </c>
      <c r="CT137">
        <v>0.99456639999999996</v>
      </c>
      <c r="CU137">
        <v>18.44022</v>
      </c>
      <c r="CV137" s="1">
        <v>4.4561620000000003E-2</v>
      </c>
      <c r="CW137">
        <v>12.586080000000001</v>
      </c>
      <c r="CX137">
        <v>0.98280639999999997</v>
      </c>
      <c r="CY137">
        <v>19.210509999999999</v>
      </c>
      <c r="CZ137" s="1">
        <v>3.9302080000000003E-2</v>
      </c>
      <c r="DA137">
        <v>11.215920000000001</v>
      </c>
      <c r="DB137">
        <v>0.97063120000000003</v>
      </c>
      <c r="DC137">
        <v>19.863859999999999</v>
      </c>
      <c r="DD137">
        <v>3.4655909999999998E-2</v>
      </c>
      <c r="DE137">
        <v>9.9942279999999997</v>
      </c>
      <c r="DF137">
        <v>0.9580225</v>
      </c>
      <c r="DG137">
        <v>20.276520000000001</v>
      </c>
      <c r="DH137" s="1">
        <v>3.0611039999999999E-2</v>
      </c>
      <c r="DI137">
        <v>8.9240349999999999</v>
      </c>
      <c r="DJ137">
        <v>0.94576190000000004</v>
      </c>
      <c r="DK137">
        <v>20.210419999999999</v>
      </c>
      <c r="DL137" s="1">
        <v>2.7095899999999999E-2</v>
      </c>
      <c r="DM137">
        <v>7.9832549999999998</v>
      </c>
      <c r="DN137">
        <v>0.93428</v>
      </c>
      <c r="DO137">
        <v>19.753730000000001</v>
      </c>
      <c r="DP137" s="1">
        <v>2.3966520000000002E-2</v>
      </c>
      <c r="DQ137">
        <v>7.1329589999999996</v>
      </c>
      <c r="DR137">
        <v>0.92251119999999998</v>
      </c>
      <c r="DS137">
        <v>19.090150000000001</v>
      </c>
      <c r="DT137" s="1">
        <v>2.108662E-2</v>
      </c>
      <c r="DU137">
        <v>6.3417289999999999</v>
      </c>
      <c r="DV137">
        <v>0.91053830000000002</v>
      </c>
      <c r="DW137">
        <v>18.340730000000001</v>
      </c>
      <c r="DX137" s="1">
        <v>1.849369E-2</v>
      </c>
      <c r="DY137">
        <v>5.6212759999999999</v>
      </c>
      <c r="DZ137">
        <v>0.89851650000000005</v>
      </c>
      <c r="EA137">
        <v>18.168620000000001</v>
      </c>
      <c r="EB137" s="1">
        <v>1.6205020000000001E-2</v>
      </c>
      <c r="EC137">
        <v>4.9787100000000004</v>
      </c>
      <c r="ED137">
        <v>0.8862295</v>
      </c>
      <c r="EE137">
        <v>18.573060000000002</v>
      </c>
      <c r="EF137" s="1">
        <v>1.4187129999999999E-2</v>
      </c>
      <c r="EG137">
        <v>4.4075530000000001</v>
      </c>
      <c r="EH137">
        <v>0.8740696</v>
      </c>
      <c r="EI137">
        <v>19.32038</v>
      </c>
      <c r="EJ137" s="1">
        <v>1.2404999999999999E-2</v>
      </c>
      <c r="EK137">
        <v>3.8962859999999999</v>
      </c>
      <c r="EL137">
        <v>0.86134949999999999</v>
      </c>
      <c r="EM137">
        <v>20.041119999999999</v>
      </c>
      <c r="EN137" s="1">
        <v>1.082638E-2</v>
      </c>
      <c r="EO137">
        <v>3.440394</v>
      </c>
      <c r="EP137">
        <v>0.84879199999999999</v>
      </c>
      <c r="EQ137">
        <v>20.29167</v>
      </c>
      <c r="ER137" s="1">
        <v>9.4557540000000002E-3</v>
      </c>
      <c r="ES137">
        <v>3.0400499999999999</v>
      </c>
      <c r="ET137">
        <v>0.83755849999999998</v>
      </c>
      <c r="EU137">
        <v>20.050940000000001</v>
      </c>
      <c r="EV137" s="1">
        <v>8.2794740000000002E-3</v>
      </c>
      <c r="EW137">
        <v>2.689044</v>
      </c>
      <c r="EX137">
        <v>0.82734249999999998</v>
      </c>
      <c r="EY137">
        <v>19.639600000000002</v>
      </c>
      <c r="EZ137" s="1">
        <v>7.2584829999999996E-3</v>
      </c>
      <c r="FA137">
        <v>2.3792800000000001</v>
      </c>
      <c r="FB137">
        <v>0.81890890000000005</v>
      </c>
      <c r="FC137">
        <v>19.267160000000001</v>
      </c>
      <c r="FD137" s="1">
        <v>6.3651250000000001E-3</v>
      </c>
      <c r="FE137">
        <v>2.1013000000000002</v>
      </c>
      <c r="FF137">
        <v>0.81210990000000005</v>
      </c>
      <c r="FG137">
        <v>19.740179999999999</v>
      </c>
      <c r="FH137" s="1">
        <v>5.5718449999999997E-3</v>
      </c>
      <c r="FI137">
        <v>1.849218</v>
      </c>
      <c r="FJ137">
        <v>0.80682390000000004</v>
      </c>
      <c r="FK137">
        <v>20.483599999999999</v>
      </c>
      <c r="FL137" s="1">
        <v>4.8554999999999996E-3</v>
      </c>
      <c r="FM137">
        <v>1.617491</v>
      </c>
      <c r="FN137">
        <v>0.8029809</v>
      </c>
      <c r="FO137">
        <v>21.146550000000001</v>
      </c>
      <c r="FP137" s="1">
        <v>4.1805310000000004E-3</v>
      </c>
      <c r="FQ137">
        <v>1.3964540000000001</v>
      </c>
      <c r="FR137">
        <v>0.80033770000000004</v>
      </c>
      <c r="FS137">
        <v>21.586919999999999</v>
      </c>
      <c r="FT137" s="1">
        <v>3.4839659999999998E-3</v>
      </c>
      <c r="FU137">
        <v>1.166876</v>
      </c>
      <c r="FV137">
        <v>0.798705</v>
      </c>
      <c r="FW137">
        <v>21.61937</v>
      </c>
      <c r="FX137" s="1">
        <v>2.7398589999999999E-3</v>
      </c>
      <c r="FY137">
        <v>0.92016410000000004</v>
      </c>
      <c r="FZ137">
        <v>0.79770529999999995</v>
      </c>
      <c r="GA137">
        <v>21.117319999999999</v>
      </c>
      <c r="GB137" s="1">
        <v>2.017034E-3</v>
      </c>
      <c r="GC137">
        <v>0.67857429999999996</v>
      </c>
      <c r="GD137">
        <v>0.79708679999999998</v>
      </c>
      <c r="GE137">
        <v>20.454650000000001</v>
      </c>
      <c r="GF137" s="1">
        <v>1.4205629999999999E-3</v>
      </c>
      <c r="GG137">
        <v>0.47751110000000002</v>
      </c>
      <c r="GH137">
        <v>0.79674239999999996</v>
      </c>
      <c r="GI137">
        <v>20.075990000000001</v>
      </c>
      <c r="GJ137" s="1">
        <v>1.0009210000000001E-3</v>
      </c>
      <c r="GK137">
        <v>0.33497300000000002</v>
      </c>
      <c r="GL137">
        <v>0.79652219999999996</v>
      </c>
      <c r="GM137">
        <v>20.669599999999999</v>
      </c>
      <c r="GN137" s="1">
        <v>7.3878970000000003E-4</v>
      </c>
      <c r="GO137">
        <v>0.24547959999999999</v>
      </c>
      <c r="GP137">
        <v>0.7963983</v>
      </c>
      <c r="GQ137">
        <v>21.44979</v>
      </c>
      <c r="GR137" s="1">
        <v>5.8501310000000004E-4</v>
      </c>
      <c r="GS137">
        <v>0.19286130000000001</v>
      </c>
      <c r="GT137">
        <v>0.79633880000000001</v>
      </c>
      <c r="GU137">
        <v>22.077079999999999</v>
      </c>
      <c r="GV137" s="1">
        <v>4.9508150000000003E-4</v>
      </c>
      <c r="GW137">
        <v>0.16205</v>
      </c>
      <c r="GX137">
        <v>0.79628339999999997</v>
      </c>
      <c r="GY137">
        <v>22.730509999999999</v>
      </c>
      <c r="GZ137" s="1">
        <v>4.3949959999999998E-4</v>
      </c>
      <c r="HA137">
        <v>0.143044</v>
      </c>
      <c r="HB137">
        <v>0.79626549999999996</v>
      </c>
      <c r="HC137">
        <v>22.95936</v>
      </c>
      <c r="HD137" s="1">
        <v>4.01734E-4</v>
      </c>
      <c r="HE137">
        <v>0.1302142</v>
      </c>
      <c r="HF137">
        <v>0.79626889999999995</v>
      </c>
      <c r="HG137">
        <v>22.395420000000001</v>
      </c>
      <c r="HH137" s="1">
        <v>3.7349459999999997E-4</v>
      </c>
      <c r="HI137">
        <v>0.12066399999999999</v>
      </c>
      <c r="HJ137">
        <v>0.79624810000000001</v>
      </c>
      <c r="HK137">
        <v>21.587350000000001</v>
      </c>
      <c r="HL137" s="1">
        <v>3.5052370000000001E-4</v>
      </c>
      <c r="HM137">
        <v>0.11294800000000001</v>
      </c>
      <c r="HN137">
        <v>0.7962494</v>
      </c>
      <c r="HO137">
        <v>20.842269999999999</v>
      </c>
      <c r="HP137" s="1">
        <v>3.3063E-4</v>
      </c>
      <c r="HQ137">
        <v>0.1063257</v>
      </c>
      <c r="HR137">
        <v>0.79625939999999995</v>
      </c>
      <c r="HS137">
        <v>20.881830000000001</v>
      </c>
      <c r="HT137" s="1">
        <v>3.1273930000000002E-4</v>
      </c>
      <c r="HU137">
        <v>0.1004121</v>
      </c>
      <c r="HV137">
        <v>0.79623820000000001</v>
      </c>
      <c r="HW137">
        <v>21.452310000000001</v>
      </c>
      <c r="HX137" s="1">
        <v>2.9631729999999998E-4</v>
      </c>
      <c r="HY137">
        <v>9.5018599999999995E-2</v>
      </c>
      <c r="HZ137">
        <v>0.79625500000000005</v>
      </c>
      <c r="IA137">
        <v>22.199940000000002</v>
      </c>
      <c r="IB137" s="1">
        <v>2.8111450000000001E-4</v>
      </c>
      <c r="IC137">
        <v>9.0052060000000003E-2</v>
      </c>
      <c r="ID137">
        <v>0.79624989999999995</v>
      </c>
      <c r="IE137">
        <v>22.94361</v>
      </c>
      <c r="IF137" s="1">
        <v>2.6698979999999998E-4</v>
      </c>
      <c r="IG137">
        <v>8.5458989999999999E-2</v>
      </c>
      <c r="IH137">
        <v>0.7962513</v>
      </c>
      <c r="II137">
        <v>23.166550000000001</v>
      </c>
      <c r="IJ137" s="1">
        <v>2.5386130000000002E-4</v>
      </c>
      <c r="IK137">
        <v>8.120629E-2</v>
      </c>
      <c r="IL137">
        <v>0.79626169999999996</v>
      </c>
      <c r="IM137">
        <v>22.69781</v>
      </c>
      <c r="IN137" s="1">
        <v>2.4162519999999999E-4</v>
      </c>
      <c r="IO137">
        <v>7.7255749999999998E-2</v>
      </c>
      <c r="IP137">
        <v>0.79625290000000004</v>
      </c>
      <c r="IQ137">
        <v>21.906649999999999</v>
      </c>
      <c r="IR137" s="1">
        <v>2.3013499999999999E-4</v>
      </c>
      <c r="IS137">
        <v>7.3562900000000001E-2</v>
      </c>
      <c r="IT137">
        <v>0.79625520000000005</v>
      </c>
      <c r="IU137">
        <v>21.04373</v>
      </c>
      <c r="IV137" s="1">
        <v>2.1931709999999999E-4</v>
      </c>
      <c r="IW137">
        <v>7.0084969999999996E-2</v>
      </c>
      <c r="IX137">
        <v>0.79625020000000002</v>
      </c>
      <c r="IY137">
        <v>20.777000000000001</v>
      </c>
      <c r="IZ137" s="1">
        <v>2.0908680000000001E-4</v>
      </c>
      <c r="JA137">
        <v>6.6802609999999998E-2</v>
      </c>
      <c r="JB137">
        <v>0.79624620000000002</v>
      </c>
      <c r="JC137">
        <v>20.705100000000002</v>
      </c>
      <c r="JD137" s="1">
        <v>1.9948639999999999E-4</v>
      </c>
      <c r="JE137">
        <v>6.3727119999999998E-2</v>
      </c>
      <c r="JF137">
        <v>0.79624640000000002</v>
      </c>
      <c r="JG137">
        <v>20.913260000000001</v>
      </c>
      <c r="JH137" s="1">
        <v>1.905164E-4</v>
      </c>
      <c r="JI137">
        <v>6.0852709999999997E-2</v>
      </c>
      <c r="JJ137">
        <v>0.79624810000000001</v>
      </c>
      <c r="JK137">
        <v>21.111899999999999</v>
      </c>
      <c r="JL137" s="1">
        <v>1.820705E-4</v>
      </c>
      <c r="JM137">
        <v>5.815157E-2</v>
      </c>
      <c r="JN137">
        <v>0.79625460000000003</v>
      </c>
      <c r="JO137">
        <v>21.196159999999999</v>
      </c>
      <c r="JP137" s="1">
        <v>1.740837E-4</v>
      </c>
      <c r="JQ137">
        <v>5.5600080000000003E-2</v>
      </c>
      <c r="JR137">
        <v>0.79625230000000002</v>
      </c>
      <c r="JS137">
        <v>21.308050000000001</v>
      </c>
      <c r="JT137" s="1">
        <v>1.6653579999999999E-4</v>
      </c>
      <c r="JU137">
        <v>5.318784E-2</v>
      </c>
      <c r="JV137">
        <v>0.79625120000000005</v>
      </c>
      <c r="JW137">
        <v>21.16582</v>
      </c>
      <c r="JX137" s="1">
        <v>1.5943129999999999E-4</v>
      </c>
      <c r="JY137">
        <v>5.0914510000000003E-2</v>
      </c>
      <c r="JZ137">
        <v>0.7962496</v>
      </c>
      <c r="KA137">
        <v>20.866350000000001</v>
      </c>
      <c r="KB137" s="1">
        <v>1.5274160000000001E-4</v>
      </c>
      <c r="KC137">
        <v>4.8771299999999997E-2</v>
      </c>
      <c r="KD137">
        <v>0.7962534</v>
      </c>
      <c r="KE137">
        <v>21.03227</v>
      </c>
      <c r="KF137" s="1">
        <v>1.4639880000000001E-4</v>
      </c>
      <c r="KG137">
        <v>4.6744170000000002E-2</v>
      </c>
      <c r="KH137">
        <v>0.79625250000000003</v>
      </c>
      <c r="KI137">
        <v>21.179659999999998</v>
      </c>
      <c r="KJ137" s="1">
        <v>1.4037650000000001E-4</v>
      </c>
      <c r="KK137">
        <v>4.482162E-2</v>
      </c>
      <c r="KL137">
        <v>0.79625159999999995</v>
      </c>
      <c r="KM137">
        <v>21.127700000000001</v>
      </c>
      <c r="KN137" s="1">
        <v>1.3464670000000001E-4</v>
      </c>
      <c r="KO137">
        <v>4.2992450000000001E-2</v>
      </c>
      <c r="KP137">
        <v>0.79624019999999995</v>
      </c>
      <c r="KQ137">
        <v>21.258569999999999</v>
      </c>
      <c r="KR137" s="1">
        <v>1.292082E-4</v>
      </c>
      <c r="KS137">
        <v>4.1255399999999998E-2</v>
      </c>
      <c r="KT137">
        <v>0.79620500000000005</v>
      </c>
      <c r="KU137">
        <v>21.219470000000001</v>
      </c>
      <c r="KV137" s="1">
        <v>1.2406130000000001E-4</v>
      </c>
      <c r="KW137">
        <v>3.9612460000000002E-2</v>
      </c>
      <c r="KX137">
        <v>0.796157</v>
      </c>
      <c r="KY137">
        <v>20.862469999999998</v>
      </c>
      <c r="KZ137" s="1">
        <v>1.191839E-4</v>
      </c>
      <c r="LA137">
        <v>3.805588E-2</v>
      </c>
      <c r="LB137">
        <v>0.79604399999999997</v>
      </c>
      <c r="LC137">
        <v>20.449380000000001</v>
      </c>
      <c r="LD137" s="1">
        <v>1.1453450000000001E-4</v>
      </c>
      <c r="LE137">
        <v>3.6576490000000003E-2</v>
      </c>
      <c r="LF137">
        <v>0.79585340000000004</v>
      </c>
      <c r="LG137">
        <v>20.179130000000001</v>
      </c>
      <c r="LH137" s="1">
        <v>1.101055E-4</v>
      </c>
      <c r="LI137">
        <v>3.516768E-2</v>
      </c>
      <c r="LJ137">
        <v>0.79559740000000001</v>
      </c>
      <c r="LK137">
        <v>20.739940000000001</v>
      </c>
      <c r="LL137" s="1">
        <v>1.0586949999999999E-4</v>
      </c>
      <c r="LM137">
        <v>3.3825870000000001E-2</v>
      </c>
      <c r="LN137">
        <v>0.79527939999999997</v>
      </c>
      <c r="LO137">
        <v>21.48638</v>
      </c>
      <c r="LP137" s="1">
        <v>1.018706E-4</v>
      </c>
      <c r="LQ137">
        <v>3.2556139999999997E-2</v>
      </c>
      <c r="LR137">
        <v>0.7948982</v>
      </c>
      <c r="LS137">
        <v>22.210660000000001</v>
      </c>
      <c r="LT137" s="1">
        <v>9.8266880000000005E-5</v>
      </c>
      <c r="LU137">
        <v>3.1410800000000003E-2</v>
      </c>
      <c r="LV137">
        <v>0.79447040000000002</v>
      </c>
      <c r="LW137">
        <v>23.203479999999999</v>
      </c>
      <c r="LX137" s="1">
        <v>9.5446389999999994E-5</v>
      </c>
      <c r="LY137">
        <v>3.050916E-2</v>
      </c>
      <c r="LZ137">
        <v>0.79405959999999998</v>
      </c>
      <c r="MA137">
        <v>23.714849999999998</v>
      </c>
      <c r="MB137" s="1">
        <v>9.3607329999999996E-5</v>
      </c>
      <c r="MC137">
        <v>2.9920519999999999E-2</v>
      </c>
      <c r="MD137">
        <v>0.79366230000000004</v>
      </c>
      <c r="ME137">
        <v>23.150659999999998</v>
      </c>
      <c r="MF137" s="1">
        <v>9.2343510000000002E-5</v>
      </c>
      <c r="MG137">
        <v>2.952424E-2</v>
      </c>
      <c r="MH137">
        <v>0.79331030000000002</v>
      </c>
      <c r="MI137">
        <v>22.250630000000001</v>
      </c>
      <c r="MJ137" s="1">
        <v>9.096857E-5</v>
      </c>
      <c r="MK137">
        <v>2.910486E-2</v>
      </c>
      <c r="ML137">
        <v>0.79301200000000005</v>
      </c>
      <c r="MM137">
        <v>21.674140000000001</v>
      </c>
      <c r="MN137" s="1">
        <v>8.9101189999999999E-5</v>
      </c>
      <c r="MO137">
        <v>2.8529800000000001E-2</v>
      </c>
      <c r="MP137">
        <v>0.7927902</v>
      </c>
      <c r="MQ137">
        <v>21.961069999999999</v>
      </c>
      <c r="MR137" s="1">
        <v>8.6744090000000001E-5</v>
      </c>
      <c r="MS137">
        <v>2.7792859999999999E-2</v>
      </c>
      <c r="MT137">
        <v>0.79262080000000001</v>
      </c>
      <c r="MU137">
        <v>22.500150000000001</v>
      </c>
      <c r="MV137" s="1">
        <v>8.4053160000000001E-5</v>
      </c>
      <c r="MW137">
        <v>2.6939810000000002E-2</v>
      </c>
      <c r="MX137">
        <v>0.79248640000000004</v>
      </c>
      <c r="MY137">
        <v>23.184270000000001</v>
      </c>
      <c r="MZ137" s="1">
        <v>8.1048369999999999E-5</v>
      </c>
      <c r="NA137">
        <v>2.5989499999999999E-2</v>
      </c>
      <c r="NB137">
        <v>0.79239590000000004</v>
      </c>
      <c r="NC137">
        <v>24.099540000000001</v>
      </c>
      <c r="ND137" s="1">
        <v>7.7579060000000001E-5</v>
      </c>
      <c r="NE137">
        <v>2.4891750000000001E-2</v>
      </c>
      <c r="NF137">
        <v>0.79230219999999996</v>
      </c>
      <c r="NG137">
        <v>24.50986</v>
      </c>
      <c r="NH137" s="1">
        <v>7.353743E-5</v>
      </c>
      <c r="NI137">
        <v>2.360959E-2</v>
      </c>
      <c r="NJ137">
        <v>0.79215369999999996</v>
      </c>
      <c r="NK137">
        <v>24.179449999999999</v>
      </c>
      <c r="NL137" s="1">
        <v>6.9247159999999994E-5</v>
      </c>
      <c r="NM137">
        <v>2.2239040000000002E-2</v>
      </c>
      <c r="NN137">
        <v>0.79187890000000005</v>
      </c>
      <c r="NO137">
        <v>23.589690000000001</v>
      </c>
      <c r="NP137" s="1">
        <v>6.5235550000000006E-5</v>
      </c>
      <c r="NQ137">
        <v>2.095052E-2</v>
      </c>
      <c r="NR137">
        <v>0.79149919999999996</v>
      </c>
      <c r="NS137">
        <v>23.00065</v>
      </c>
      <c r="NT137" s="1">
        <v>6.1804209999999994E-5</v>
      </c>
      <c r="NU137">
        <v>1.9847770000000001E-2</v>
      </c>
      <c r="NV137">
        <v>0.79096849999999996</v>
      </c>
      <c r="NW137">
        <v>22.702089999999998</v>
      </c>
      <c r="NX137" s="1">
        <v>5.8939079999999998E-5</v>
      </c>
      <c r="NY137">
        <v>1.8930019999999999E-2</v>
      </c>
      <c r="NZ137">
        <v>0.79030100000000003</v>
      </c>
      <c r="OA137">
        <v>22.916080000000001</v>
      </c>
      <c r="OB137" s="1">
        <v>5.6513449999999997E-5</v>
      </c>
      <c r="OC137">
        <v>1.815816E-2</v>
      </c>
      <c r="OD137">
        <v>0.78954230000000003</v>
      </c>
      <c r="OE137">
        <v>22.928319999999999</v>
      </c>
      <c r="OF137" s="1">
        <v>5.4598490000000002E-5</v>
      </c>
      <c r="OG137">
        <v>1.7545539999999998E-2</v>
      </c>
      <c r="OH137">
        <v>0.78870209999999996</v>
      </c>
      <c r="OI137">
        <v>22.954460000000001</v>
      </c>
      <c r="OJ137" s="1">
        <v>5.3520950000000001E-5</v>
      </c>
      <c r="OK137">
        <v>1.7195410000000001E-2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1.0267280000000001</v>
      </c>
      <c r="G138">
        <v>19.383030000000002</v>
      </c>
      <c r="H138">
        <v>0</v>
      </c>
      <c r="I138">
        <v>0</v>
      </c>
      <c r="J138">
        <v>1.0244530000000001</v>
      </c>
      <c r="K138">
        <v>19.788460000000001</v>
      </c>
      <c r="L138">
        <v>0</v>
      </c>
      <c r="M138">
        <v>0</v>
      </c>
      <c r="N138">
        <v>1.021112</v>
      </c>
      <c r="O138">
        <v>20.03201</v>
      </c>
      <c r="P138">
        <v>0</v>
      </c>
      <c r="Q138">
        <v>0</v>
      </c>
      <c r="R138">
        <v>1.0177830000000001</v>
      </c>
      <c r="S138">
        <v>19.655069999999998</v>
      </c>
      <c r="T138" s="1">
        <v>3.0396750000000001E-31</v>
      </c>
      <c r="U138" s="1">
        <v>7.8946159999999996E-29</v>
      </c>
      <c r="V138">
        <v>1.014527</v>
      </c>
      <c r="W138">
        <v>18.92576</v>
      </c>
      <c r="X138" s="1">
        <v>1.8525879999999999E-19</v>
      </c>
      <c r="Y138" s="1">
        <v>4.0749180000000002E-17</v>
      </c>
      <c r="Z138">
        <v>1.0112909999999999</v>
      </c>
      <c r="AA138">
        <v>18.23902</v>
      </c>
      <c r="AB138" s="1">
        <v>1.4559209999999999E-7</v>
      </c>
      <c r="AC138" s="1">
        <v>2.5565469999999999E-5</v>
      </c>
      <c r="AD138">
        <v>1.0081230000000001</v>
      </c>
      <c r="AE138">
        <v>17.783200000000001</v>
      </c>
      <c r="AF138" s="1">
        <v>1.3844449999999999E-2</v>
      </c>
      <c r="AG138" s="1">
        <v>3.216154</v>
      </c>
      <c r="AH138">
        <v>1.0049300000000001</v>
      </c>
      <c r="AI138">
        <v>17.58023</v>
      </c>
      <c r="AJ138" s="1">
        <v>2.484229</v>
      </c>
      <c r="AK138">
        <v>642.15660000000003</v>
      </c>
      <c r="AL138">
        <v>1.0017499999999999</v>
      </c>
      <c r="AM138">
        <v>18.117519999999999</v>
      </c>
      <c r="AN138">
        <v>36.575369999999999</v>
      </c>
      <c r="AO138">
        <v>10240.719999999999</v>
      </c>
      <c r="AP138">
        <v>0.99848959999999998</v>
      </c>
      <c r="AQ138">
        <v>18.459790000000002</v>
      </c>
      <c r="AR138">
        <v>107.3764</v>
      </c>
      <c r="AS138">
        <v>32054.84</v>
      </c>
      <c r="AT138">
        <v>0.99494649999999996</v>
      </c>
      <c r="AU138">
        <v>18.559650000000001</v>
      </c>
      <c r="AV138">
        <v>101.01009999999999</v>
      </c>
      <c r="AW138">
        <v>31783.99</v>
      </c>
      <c r="AX138">
        <v>0.99069989999999997</v>
      </c>
      <c r="AY138">
        <v>18.481929999999998</v>
      </c>
      <c r="AZ138">
        <v>41.414830000000002</v>
      </c>
      <c r="BA138">
        <v>13609.85</v>
      </c>
      <c r="BB138">
        <v>0.98555740000000003</v>
      </c>
      <c r="BC138">
        <v>18.089839999999999</v>
      </c>
      <c r="BD138">
        <v>9.2670619999999992</v>
      </c>
      <c r="BE138">
        <v>3156.23</v>
      </c>
      <c r="BF138">
        <v>0.97957369999999999</v>
      </c>
      <c r="BG138">
        <v>17.639679999999998</v>
      </c>
      <c r="BH138">
        <v>1.3898999999999999</v>
      </c>
      <c r="BI138">
        <v>484.94029999999998</v>
      </c>
      <c r="BJ138">
        <v>0.97259620000000002</v>
      </c>
      <c r="BK138">
        <v>17.541370000000001</v>
      </c>
      <c r="BL138">
        <v>0.20545469999999999</v>
      </c>
      <c r="BM138">
        <v>70.82423</v>
      </c>
      <c r="BN138">
        <v>0.96467060000000004</v>
      </c>
      <c r="BO138">
        <v>17.948340000000002</v>
      </c>
      <c r="BP138">
        <v>7.3793579999999998E-2</v>
      </c>
      <c r="BQ138">
        <v>23.872199999999999</v>
      </c>
      <c r="BR138">
        <v>0.9559067</v>
      </c>
      <c r="BS138">
        <v>18.71217</v>
      </c>
      <c r="BT138">
        <v>6.4225089999999999E-2</v>
      </c>
      <c r="BU138">
        <v>20.337350000000001</v>
      </c>
      <c r="BV138">
        <v>0.94653980000000004</v>
      </c>
      <c r="BW138">
        <v>19.518219999999999</v>
      </c>
      <c r="BX138">
        <v>6.8303989999999995E-2</v>
      </c>
      <c r="BY138">
        <v>21.74897</v>
      </c>
      <c r="BZ138">
        <v>0.93746779999999996</v>
      </c>
      <c r="CA138">
        <v>20.070080000000001</v>
      </c>
      <c r="CB138" s="1">
        <v>7.0727750000000006E-2</v>
      </c>
      <c r="CC138">
        <v>22.772069999999999</v>
      </c>
      <c r="CD138">
        <v>0.9278592</v>
      </c>
      <c r="CE138">
        <v>19.934049999999999</v>
      </c>
      <c r="CF138" s="1">
        <v>6.8610660000000004E-2</v>
      </c>
      <c r="CG138">
        <v>22.352150000000002</v>
      </c>
      <c r="CH138">
        <v>0.91805320000000001</v>
      </c>
      <c r="CI138">
        <v>19.397790000000001</v>
      </c>
      <c r="CJ138" s="1">
        <v>6.3476119999999997E-2</v>
      </c>
      <c r="CK138">
        <v>20.906189999999999</v>
      </c>
      <c r="CL138">
        <v>0.90794140000000001</v>
      </c>
      <c r="CM138">
        <v>18.807729999999999</v>
      </c>
      <c r="CN138" s="1">
        <v>5.7204320000000003E-2</v>
      </c>
      <c r="CO138">
        <v>19.028960000000001</v>
      </c>
      <c r="CP138">
        <v>0.89762960000000003</v>
      </c>
      <c r="CQ138">
        <v>18.334859999999999</v>
      </c>
      <c r="CR138">
        <v>5.0915479999999999E-2</v>
      </c>
      <c r="CS138">
        <v>17.10172</v>
      </c>
      <c r="CT138">
        <v>0.88719029999999999</v>
      </c>
      <c r="CU138">
        <v>18.460370000000001</v>
      </c>
      <c r="CV138" s="1">
        <v>4.5054459999999998E-2</v>
      </c>
      <c r="CW138">
        <v>15.275499999999999</v>
      </c>
      <c r="CX138">
        <v>0.87712009999999996</v>
      </c>
      <c r="CY138">
        <v>19.200150000000001</v>
      </c>
      <c r="CZ138" s="1">
        <v>3.9749409999999999E-2</v>
      </c>
      <c r="DA138">
        <v>13.59643</v>
      </c>
      <c r="DB138">
        <v>0.86670639999999999</v>
      </c>
      <c r="DC138">
        <v>19.867059999999999</v>
      </c>
      <c r="DD138" s="1">
        <v>3.505163E-2</v>
      </c>
      <c r="DE138">
        <v>12.09674</v>
      </c>
      <c r="DF138">
        <v>0.85586569999999995</v>
      </c>
      <c r="DG138">
        <v>20.289750000000002</v>
      </c>
      <c r="DH138" s="1">
        <v>3.0956830000000001E-2</v>
      </c>
      <c r="DI138">
        <v>10.782109999999999</v>
      </c>
      <c r="DJ138">
        <v>0.84538480000000005</v>
      </c>
      <c r="DK138">
        <v>20.252079999999999</v>
      </c>
      <c r="DL138">
        <v>2.740449E-2</v>
      </c>
      <c r="DM138">
        <v>9.6293919999999993</v>
      </c>
      <c r="DN138">
        <v>0.83555349999999995</v>
      </c>
      <c r="DO138">
        <v>19.829509999999999</v>
      </c>
      <c r="DP138" s="1">
        <v>2.425163E-2</v>
      </c>
      <c r="DQ138">
        <v>8.5934640000000009</v>
      </c>
      <c r="DR138">
        <v>0.82550259999999998</v>
      </c>
      <c r="DS138">
        <v>19.181909999999998</v>
      </c>
      <c r="DT138" s="1">
        <v>2.1351430000000001E-2</v>
      </c>
      <c r="DU138">
        <v>7.6322469999999996</v>
      </c>
      <c r="DV138">
        <v>0.8152431</v>
      </c>
      <c r="DW138">
        <v>18.428940000000001</v>
      </c>
      <c r="DX138" s="1">
        <v>1.8732559999999999E-2</v>
      </c>
      <c r="DY138">
        <v>6.7556659999999997</v>
      </c>
      <c r="DZ138">
        <v>0.80492220000000003</v>
      </c>
      <c r="EA138">
        <v>18.216190000000001</v>
      </c>
      <c r="EB138" s="1">
        <v>1.6417560000000001E-2</v>
      </c>
      <c r="EC138">
        <v>5.9736710000000004</v>
      </c>
      <c r="ED138">
        <v>0.7943249</v>
      </c>
      <c r="EE138">
        <v>18.58764</v>
      </c>
      <c r="EF138" s="1">
        <v>1.437748E-2</v>
      </c>
      <c r="EG138">
        <v>5.279712</v>
      </c>
      <c r="EH138">
        <v>0.78398840000000003</v>
      </c>
      <c r="EI138">
        <v>19.322469999999999</v>
      </c>
      <c r="EJ138" s="1">
        <v>1.2575970000000001E-2</v>
      </c>
      <c r="EK138">
        <v>4.6590340000000001</v>
      </c>
      <c r="EL138">
        <v>0.77310310000000004</v>
      </c>
      <c r="EM138">
        <v>20.026330000000002</v>
      </c>
      <c r="EN138" s="1">
        <v>1.0978190000000001E-2</v>
      </c>
      <c r="EO138">
        <v>4.1058940000000002</v>
      </c>
      <c r="EP138">
        <v>0.76242520000000003</v>
      </c>
      <c r="EQ138">
        <v>20.290890000000001</v>
      </c>
      <c r="ER138" s="1">
        <v>9.5893060000000006E-3</v>
      </c>
      <c r="ES138">
        <v>3.6197870000000001</v>
      </c>
      <c r="ET138">
        <v>0.75285179999999996</v>
      </c>
      <c r="EU138">
        <v>20.085059999999999</v>
      </c>
      <c r="EV138" s="1">
        <v>8.3962510000000004E-3</v>
      </c>
      <c r="EW138">
        <v>3.1941820000000001</v>
      </c>
      <c r="EX138">
        <v>0.74413850000000004</v>
      </c>
      <c r="EY138">
        <v>19.70439</v>
      </c>
      <c r="EZ138" s="1">
        <v>7.3636700000000001E-3</v>
      </c>
      <c r="FA138">
        <v>2.8210829999999998</v>
      </c>
      <c r="FB138">
        <v>0.73692590000000002</v>
      </c>
      <c r="FC138">
        <v>19.35736</v>
      </c>
      <c r="FD138" s="1">
        <v>6.4603940000000004E-3</v>
      </c>
      <c r="FE138">
        <v>2.4879709999999999</v>
      </c>
      <c r="FF138">
        <v>0.73111170000000003</v>
      </c>
      <c r="FG138">
        <v>19.795159999999999</v>
      </c>
      <c r="FH138" s="1">
        <v>5.659341E-3</v>
      </c>
      <c r="FI138">
        <v>2.187624</v>
      </c>
      <c r="FJ138">
        <v>0.7265933</v>
      </c>
      <c r="FK138">
        <v>20.498329999999999</v>
      </c>
      <c r="FL138" s="1">
        <v>4.9371509999999999E-3</v>
      </c>
      <c r="FM138">
        <v>1.913119</v>
      </c>
      <c r="FN138">
        <v>0.72328749999999997</v>
      </c>
      <c r="FO138">
        <v>21.135280000000002</v>
      </c>
      <c r="FP138" s="1">
        <v>4.2616090000000004E-3</v>
      </c>
      <c r="FQ138">
        <v>1.6542680000000001</v>
      </c>
      <c r="FR138">
        <v>0.72098309999999999</v>
      </c>
      <c r="FS138">
        <v>21.583089999999999</v>
      </c>
      <c r="FT138" s="1">
        <v>3.5716239999999998E-3</v>
      </c>
      <c r="FU138">
        <v>1.3893759999999999</v>
      </c>
      <c r="FV138">
        <v>0.71960369999999996</v>
      </c>
      <c r="FW138">
        <v>21.645019999999999</v>
      </c>
      <c r="FX138" s="1">
        <v>2.8323839999999999E-3</v>
      </c>
      <c r="FY138">
        <v>1.10473</v>
      </c>
      <c r="FZ138">
        <v>0.71875719999999998</v>
      </c>
      <c r="GA138">
        <v>21.192440000000001</v>
      </c>
      <c r="GB138" s="1">
        <v>2.1018780000000002E-3</v>
      </c>
      <c r="GC138">
        <v>0.82156770000000001</v>
      </c>
      <c r="GD138">
        <v>0.71823890000000001</v>
      </c>
      <c r="GE138">
        <v>20.53424</v>
      </c>
      <c r="GF138" s="1">
        <v>1.486055E-3</v>
      </c>
      <c r="GG138">
        <v>0.58066459999999998</v>
      </c>
      <c r="GH138">
        <v>0.7179257</v>
      </c>
      <c r="GI138">
        <v>20.149280000000001</v>
      </c>
      <c r="GJ138" s="1">
        <v>1.044522E-3</v>
      </c>
      <c r="GK138">
        <v>0.40642790000000001</v>
      </c>
      <c r="GL138">
        <v>0.71775540000000004</v>
      </c>
      <c r="GM138">
        <v>20.70674</v>
      </c>
      <c r="GN138" s="1">
        <v>7.651623E-4</v>
      </c>
      <c r="GO138">
        <v>0.29549249999999999</v>
      </c>
      <c r="GP138">
        <v>0.71766949999999996</v>
      </c>
      <c r="GQ138">
        <v>21.481200000000001</v>
      </c>
      <c r="GR138" s="1">
        <v>6.0038799999999999E-4</v>
      </c>
      <c r="GS138">
        <v>0.22986670000000001</v>
      </c>
      <c r="GT138">
        <v>0.71761109999999995</v>
      </c>
      <c r="GU138">
        <v>22.102350000000001</v>
      </c>
      <c r="GV138" s="1">
        <v>5.0426889999999997E-4</v>
      </c>
      <c r="GW138">
        <v>0.1915393</v>
      </c>
      <c r="GX138">
        <v>0.7175878</v>
      </c>
      <c r="GY138">
        <v>22.7378</v>
      </c>
      <c r="GZ138" s="1">
        <v>4.4541969999999998E-4</v>
      </c>
      <c r="HA138">
        <v>0.1681271</v>
      </c>
      <c r="HB138">
        <v>0.71755199999999997</v>
      </c>
      <c r="HC138">
        <v>22.979189999999999</v>
      </c>
      <c r="HD138" s="1">
        <v>4.05938E-4</v>
      </c>
      <c r="HE138">
        <v>0.1525376</v>
      </c>
      <c r="HF138">
        <v>0.71753</v>
      </c>
      <c r="HG138">
        <v>22.483750000000001</v>
      </c>
      <c r="HH138" s="1">
        <v>3.7676160000000002E-4</v>
      </c>
      <c r="HI138">
        <v>0.1410795</v>
      </c>
      <c r="HJ138">
        <v>0.71755619999999998</v>
      </c>
      <c r="HK138">
        <v>21.700189999999999</v>
      </c>
      <c r="HL138" s="1">
        <v>3.5325809999999999E-4</v>
      </c>
      <c r="HM138">
        <v>0.13191610000000001</v>
      </c>
      <c r="HN138">
        <v>0.71753670000000003</v>
      </c>
      <c r="HO138">
        <v>20.964449999999999</v>
      </c>
      <c r="HP138" s="1">
        <v>3.3302869999999999E-4</v>
      </c>
      <c r="HQ138">
        <v>0.1241061</v>
      </c>
      <c r="HR138">
        <v>0.71755190000000002</v>
      </c>
      <c r="HS138">
        <v>20.97025</v>
      </c>
      <c r="HT138" s="1">
        <v>3.1491430000000001E-4</v>
      </c>
      <c r="HU138">
        <v>0.1171671</v>
      </c>
      <c r="HV138">
        <v>0.71754240000000002</v>
      </c>
      <c r="HW138">
        <v>21.499400000000001</v>
      </c>
      <c r="HX138" s="1">
        <v>2.9831239999999999E-4</v>
      </c>
      <c r="HY138">
        <v>0.110845</v>
      </c>
      <c r="HZ138">
        <v>0.71754660000000003</v>
      </c>
      <c r="IA138">
        <v>22.215579999999999</v>
      </c>
      <c r="IB138" s="1">
        <v>2.8295719999999998E-4</v>
      </c>
      <c r="IC138">
        <v>0.10503120000000001</v>
      </c>
      <c r="ID138">
        <v>0.7175376</v>
      </c>
      <c r="IE138">
        <v>22.945399999999999</v>
      </c>
      <c r="IF138" s="1">
        <v>2.686953E-4</v>
      </c>
      <c r="IG138">
        <v>9.9657090000000004E-2</v>
      </c>
      <c r="IH138">
        <v>0.71753979999999995</v>
      </c>
      <c r="II138">
        <v>23.180109999999999</v>
      </c>
      <c r="IJ138" s="1">
        <v>2.5544620000000001E-4</v>
      </c>
      <c r="IK138">
        <v>9.4682639999999998E-2</v>
      </c>
      <c r="IL138">
        <v>0.71754180000000001</v>
      </c>
      <c r="IM138">
        <v>22.768650000000001</v>
      </c>
      <c r="IN138" s="1">
        <v>2.431004E-4</v>
      </c>
      <c r="IO138">
        <v>9.0063950000000004E-2</v>
      </c>
      <c r="IP138">
        <v>0.71754289999999998</v>
      </c>
      <c r="IQ138">
        <v>22.0105</v>
      </c>
      <c r="IR138" s="1">
        <v>2.315222E-4</v>
      </c>
      <c r="IS138">
        <v>8.5750800000000002E-2</v>
      </c>
      <c r="IT138">
        <v>0.71754269999999998</v>
      </c>
      <c r="IU138">
        <v>21.164529999999999</v>
      </c>
      <c r="IV138" s="1">
        <v>2.2062230000000001E-4</v>
      </c>
      <c r="IW138">
        <v>8.1689810000000002E-2</v>
      </c>
      <c r="IX138">
        <v>0.71753929999999999</v>
      </c>
      <c r="IY138">
        <v>20.87603</v>
      </c>
      <c r="IZ138" s="1">
        <v>2.1031700000000001E-4</v>
      </c>
      <c r="JA138">
        <v>7.7858529999999995E-2</v>
      </c>
      <c r="JB138">
        <v>0.71753520000000004</v>
      </c>
      <c r="JC138">
        <v>20.770720000000001</v>
      </c>
      <c r="JD138" s="1">
        <v>2.006365E-4</v>
      </c>
      <c r="JE138">
        <v>7.4265090000000006E-2</v>
      </c>
      <c r="JF138">
        <v>0.71753750000000005</v>
      </c>
      <c r="JG138">
        <v>20.945080000000001</v>
      </c>
      <c r="JH138" s="1">
        <v>1.9159290000000001E-4</v>
      </c>
      <c r="JI138">
        <v>7.0906620000000004E-2</v>
      </c>
      <c r="JJ138">
        <v>0.71753739999999999</v>
      </c>
      <c r="JK138">
        <v>21.126290000000001</v>
      </c>
      <c r="JL138" s="1">
        <v>1.8308730000000001E-4</v>
      </c>
      <c r="JM138">
        <v>6.775399E-2</v>
      </c>
      <c r="JN138">
        <v>0.71754309999999999</v>
      </c>
      <c r="JO138">
        <v>21.224250000000001</v>
      </c>
      <c r="JP138" s="1">
        <v>1.7504369999999999E-4</v>
      </c>
      <c r="JQ138">
        <v>6.4776630000000002E-2</v>
      </c>
      <c r="JR138">
        <v>0.71754110000000004</v>
      </c>
      <c r="JS138">
        <v>21.352979999999999</v>
      </c>
      <c r="JT138" s="1">
        <v>1.6744150000000001E-4</v>
      </c>
      <c r="JU138">
        <v>6.1961559999999999E-2</v>
      </c>
      <c r="JV138">
        <v>0.71753999999999996</v>
      </c>
      <c r="JW138">
        <v>21.24091</v>
      </c>
      <c r="JX138" s="1">
        <v>1.60285E-4</v>
      </c>
      <c r="JY138">
        <v>5.9307520000000002E-2</v>
      </c>
      <c r="JZ138">
        <v>0.71753909999999999</v>
      </c>
      <c r="KA138">
        <v>20.959510000000002</v>
      </c>
      <c r="KB138" s="1">
        <v>1.535474E-4</v>
      </c>
      <c r="KC138">
        <v>5.6806500000000003E-2</v>
      </c>
      <c r="KD138">
        <v>0.71754150000000005</v>
      </c>
      <c r="KE138">
        <v>21.116060000000001</v>
      </c>
      <c r="KF138" s="1">
        <v>1.4716060000000001E-4</v>
      </c>
      <c r="KG138">
        <v>5.4440919999999997E-2</v>
      </c>
      <c r="KH138">
        <v>0.7175395</v>
      </c>
      <c r="KI138">
        <v>21.25245</v>
      </c>
      <c r="KJ138" s="1">
        <v>1.4110030000000001E-4</v>
      </c>
      <c r="KK138">
        <v>5.2199290000000002E-2</v>
      </c>
      <c r="KL138">
        <v>0.71753999999999996</v>
      </c>
      <c r="KM138">
        <v>21.204090000000001</v>
      </c>
      <c r="KN138" s="1">
        <v>1.3533560000000001E-4</v>
      </c>
      <c r="KO138">
        <v>5.0066840000000001E-2</v>
      </c>
      <c r="KP138">
        <v>0.71752819999999995</v>
      </c>
      <c r="KQ138">
        <v>21.302340000000001</v>
      </c>
      <c r="KR138" s="1">
        <v>1.298619E-4</v>
      </c>
      <c r="KS138">
        <v>4.8041180000000003E-2</v>
      </c>
      <c r="KT138">
        <v>0.71751450000000006</v>
      </c>
      <c r="KU138">
        <v>21.248270000000002</v>
      </c>
      <c r="KV138" s="1">
        <v>1.2467859999999999E-4</v>
      </c>
      <c r="KW138">
        <v>4.6123409999999997E-2</v>
      </c>
      <c r="KX138">
        <v>0.71746399999999999</v>
      </c>
      <c r="KY138">
        <v>20.912790000000001</v>
      </c>
      <c r="KZ138" s="1">
        <v>1.197708E-4</v>
      </c>
      <c r="LA138">
        <v>4.4307930000000002E-2</v>
      </c>
      <c r="LB138">
        <v>0.71735099999999996</v>
      </c>
      <c r="LC138">
        <v>20.501830000000002</v>
      </c>
      <c r="LD138" s="1">
        <v>1.150918E-4</v>
      </c>
      <c r="LE138">
        <v>4.258166E-2</v>
      </c>
      <c r="LF138">
        <v>0.71720430000000002</v>
      </c>
      <c r="LG138">
        <v>20.243069999999999</v>
      </c>
      <c r="LH138" s="1">
        <v>1.106369E-4</v>
      </c>
      <c r="LI138">
        <v>4.0938259999999997E-2</v>
      </c>
      <c r="LJ138">
        <v>0.71699420000000003</v>
      </c>
      <c r="LK138">
        <v>20.777139999999999</v>
      </c>
      <c r="LL138" s="1">
        <v>1.063758E-4</v>
      </c>
      <c r="LM138">
        <v>3.9372499999999998E-2</v>
      </c>
      <c r="LN138">
        <v>0.71672049999999998</v>
      </c>
      <c r="LO138">
        <v>21.50159</v>
      </c>
      <c r="LP138" s="1">
        <v>1.023423E-4</v>
      </c>
      <c r="LQ138">
        <v>3.788644E-2</v>
      </c>
      <c r="LR138">
        <v>0.71639189999999997</v>
      </c>
      <c r="LS138">
        <v>22.227360000000001</v>
      </c>
      <c r="LT138" s="1">
        <v>9.8673789999999996E-5</v>
      </c>
      <c r="LU138">
        <v>3.6532450000000001E-2</v>
      </c>
      <c r="LV138">
        <v>0.7160398</v>
      </c>
      <c r="LW138">
        <v>23.211369999999999</v>
      </c>
      <c r="LX138" s="1">
        <v>9.5737920000000005E-5</v>
      </c>
      <c r="LY138">
        <v>3.5440510000000001E-2</v>
      </c>
      <c r="LZ138">
        <v>0.71570020000000001</v>
      </c>
      <c r="MA138">
        <v>23.738659999999999</v>
      </c>
      <c r="MB138" s="1">
        <v>9.3785719999999994E-5</v>
      </c>
      <c r="MC138">
        <v>3.4709700000000003E-2</v>
      </c>
      <c r="MD138">
        <v>0.71535340000000003</v>
      </c>
      <c r="ME138">
        <v>23.248149999999999</v>
      </c>
      <c r="MF138" s="1">
        <v>9.2487019999999999E-5</v>
      </c>
      <c r="MG138">
        <v>3.423114E-2</v>
      </c>
      <c r="MH138">
        <v>0.71505079999999999</v>
      </c>
      <c r="MI138">
        <v>22.362010000000001</v>
      </c>
      <c r="MJ138" s="1">
        <v>9.1152890000000005E-5</v>
      </c>
      <c r="MK138">
        <v>3.3757000000000002E-2</v>
      </c>
      <c r="ML138">
        <v>0.71480299999999997</v>
      </c>
      <c r="MM138">
        <v>21.787299999999998</v>
      </c>
      <c r="MN138" s="1">
        <v>8.9352910000000004E-5</v>
      </c>
      <c r="MO138">
        <v>3.3115319999999997E-2</v>
      </c>
      <c r="MP138">
        <v>0.71459790000000001</v>
      </c>
      <c r="MQ138">
        <v>22.047450000000001</v>
      </c>
      <c r="MR138" s="1">
        <v>8.7051550000000002E-5</v>
      </c>
      <c r="MS138">
        <v>3.2282789999999999E-2</v>
      </c>
      <c r="MT138">
        <v>0.71445150000000002</v>
      </c>
      <c r="MU138">
        <v>22.555330000000001</v>
      </c>
      <c r="MV138" s="1">
        <v>8.4397030000000001E-5</v>
      </c>
      <c r="MW138">
        <v>3.1309120000000003E-2</v>
      </c>
      <c r="MX138">
        <v>0.71435660000000001</v>
      </c>
      <c r="MY138">
        <v>23.190570000000001</v>
      </c>
      <c r="MZ138" s="1">
        <v>8.1435359999999993E-5</v>
      </c>
      <c r="NA138">
        <v>3.0224620000000001E-2</v>
      </c>
      <c r="NB138">
        <v>0.71428480000000005</v>
      </c>
      <c r="NC138">
        <v>24.070270000000001</v>
      </c>
      <c r="ND138" s="1">
        <v>7.8035710000000003E-5</v>
      </c>
      <c r="NE138">
        <v>2.898046E-2</v>
      </c>
      <c r="NF138">
        <v>0.71421299999999999</v>
      </c>
      <c r="NG138">
        <v>24.508749999999999</v>
      </c>
      <c r="NH138" s="1">
        <v>7.4057909999999995E-5</v>
      </c>
      <c r="NI138">
        <v>2.75222E-2</v>
      </c>
      <c r="NJ138">
        <v>0.71406709999999995</v>
      </c>
      <c r="NK138">
        <v>24.24783</v>
      </c>
      <c r="NL138" s="1">
        <v>6.9771760000000006E-5</v>
      </c>
      <c r="NM138">
        <v>2.5939239999999999E-2</v>
      </c>
      <c r="NN138">
        <v>0.71384840000000005</v>
      </c>
      <c r="NO138">
        <v>23.67876</v>
      </c>
      <c r="NP138" s="1">
        <v>6.5703049999999994E-5</v>
      </c>
      <c r="NQ138">
        <v>2.4425769999999999E-2</v>
      </c>
      <c r="NR138">
        <v>0.71352680000000002</v>
      </c>
      <c r="NS138">
        <v>23.09076</v>
      </c>
      <c r="NT138" s="1">
        <v>6.2194649999999999E-5</v>
      </c>
      <c r="NU138">
        <v>2.311792E-2</v>
      </c>
      <c r="NV138">
        <v>0.71307860000000001</v>
      </c>
      <c r="NW138">
        <v>22.794360000000001</v>
      </c>
      <c r="NX138" s="1">
        <v>5.9264819999999997E-5</v>
      </c>
      <c r="NY138">
        <v>2.2027399999999999E-2</v>
      </c>
      <c r="NZ138">
        <v>0.7125205</v>
      </c>
      <c r="OA138">
        <v>22.97702</v>
      </c>
      <c r="OB138" s="1">
        <v>5.6786629999999998E-5</v>
      </c>
      <c r="OC138">
        <v>2.1110790000000001E-2</v>
      </c>
      <c r="OD138">
        <v>0.71188430000000003</v>
      </c>
      <c r="OE138">
        <v>22.99878</v>
      </c>
      <c r="OF138" s="1">
        <v>5.4796709999999997E-5</v>
      </c>
      <c r="OG138">
        <v>2.0370300000000001E-2</v>
      </c>
      <c r="OH138">
        <v>0.71118360000000003</v>
      </c>
      <c r="OI138">
        <v>22.991879999999998</v>
      </c>
      <c r="OJ138" s="1">
        <v>5.3597039999999998E-5</v>
      </c>
      <c r="OK138">
        <v>1.9914109999999999E-2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0.86092190000000002</v>
      </c>
      <c r="G139">
        <v>19.36787</v>
      </c>
      <c r="H139">
        <v>0</v>
      </c>
      <c r="I139">
        <v>0</v>
      </c>
      <c r="J139">
        <v>0.85998719999999995</v>
      </c>
      <c r="K139">
        <v>19.799849999999999</v>
      </c>
      <c r="L139">
        <v>0</v>
      </c>
      <c r="M139">
        <v>0</v>
      </c>
      <c r="N139">
        <v>0.85796589999999995</v>
      </c>
      <c r="O139">
        <v>20.054960000000001</v>
      </c>
      <c r="P139">
        <v>0</v>
      </c>
      <c r="Q139">
        <v>0</v>
      </c>
      <c r="R139">
        <v>0.85574269999999997</v>
      </c>
      <c r="S139">
        <v>19.728059999999999</v>
      </c>
      <c r="T139" s="1">
        <v>3.8472760000000002E-32</v>
      </c>
      <c r="U139" s="1">
        <v>1.344558E-29</v>
      </c>
      <c r="V139">
        <v>0.85347090000000003</v>
      </c>
      <c r="W139">
        <v>19.015830000000001</v>
      </c>
      <c r="X139" s="1">
        <v>2.1176099999999999E-20</v>
      </c>
      <c r="Y139" s="1">
        <v>7.4047090000000006E-18</v>
      </c>
      <c r="Z139">
        <v>0.85118110000000002</v>
      </c>
      <c r="AA139">
        <v>18.311360000000001</v>
      </c>
      <c r="AB139" s="1">
        <v>1.1548359999999999E-8</v>
      </c>
      <c r="AC139" s="1">
        <v>4.0480339999999997E-6</v>
      </c>
      <c r="AD139">
        <v>0.84888980000000003</v>
      </c>
      <c r="AE139">
        <v>17.835139999999999</v>
      </c>
      <c r="AF139" s="1">
        <v>7.4773690000000002E-3</v>
      </c>
      <c r="AG139" s="1">
        <v>1.9478789999999999</v>
      </c>
      <c r="AH139">
        <v>0.84659329999999999</v>
      </c>
      <c r="AI139">
        <v>17.6083</v>
      </c>
      <c r="AJ139" s="1">
        <v>1.74878</v>
      </c>
      <c r="AK139">
        <v>507.44900000000001</v>
      </c>
      <c r="AL139">
        <v>0.84429319999999997</v>
      </c>
      <c r="AM139">
        <v>18.11046</v>
      </c>
      <c r="AN139">
        <v>30.51097</v>
      </c>
      <c r="AO139">
        <v>9637.134</v>
      </c>
      <c r="AP139">
        <v>0.84193189999999996</v>
      </c>
      <c r="AQ139">
        <v>18.473849999999999</v>
      </c>
      <c r="AR139">
        <v>101.7077</v>
      </c>
      <c r="AS139">
        <v>34431.68</v>
      </c>
      <c r="AT139">
        <v>0.83935890000000002</v>
      </c>
      <c r="AU139">
        <v>18.59056</v>
      </c>
      <c r="AV139">
        <v>105.7111</v>
      </c>
      <c r="AW139">
        <v>37898.57</v>
      </c>
      <c r="AX139">
        <v>0.83629540000000002</v>
      </c>
      <c r="AY139">
        <v>18.519089999999998</v>
      </c>
      <c r="AZ139">
        <v>46.918779999999998</v>
      </c>
      <c r="BA139">
        <v>17633.060000000001</v>
      </c>
      <c r="BB139">
        <v>0.83254680000000003</v>
      </c>
      <c r="BC139">
        <v>18.15925</v>
      </c>
      <c r="BD139">
        <v>11.16431</v>
      </c>
      <c r="BE139">
        <v>4360.0969999999998</v>
      </c>
      <c r="BF139">
        <v>0.82831999999999995</v>
      </c>
      <c r="BG139">
        <v>17.707070000000002</v>
      </c>
      <c r="BH139">
        <v>1.740337</v>
      </c>
      <c r="BI139">
        <v>697.49710000000005</v>
      </c>
      <c r="BJ139">
        <v>0.8233568</v>
      </c>
      <c r="BK139">
        <v>17.582129999999999</v>
      </c>
      <c r="BL139">
        <v>0.24936449999999999</v>
      </c>
      <c r="BM139">
        <v>99.076369999999997</v>
      </c>
      <c r="BN139">
        <v>0.81773130000000005</v>
      </c>
      <c r="BO139">
        <v>17.96292</v>
      </c>
      <c r="BP139">
        <v>7.8116720000000001E-2</v>
      </c>
      <c r="BQ139">
        <v>28.902519999999999</v>
      </c>
      <c r="BR139">
        <v>0.81147689999999995</v>
      </c>
      <c r="BS139">
        <v>18.715800000000002</v>
      </c>
      <c r="BT139">
        <v>6.4115549999999993E-2</v>
      </c>
      <c r="BU139">
        <v>22.954440000000002</v>
      </c>
      <c r="BV139">
        <v>0.80480099999999999</v>
      </c>
      <c r="BW139">
        <v>19.52617</v>
      </c>
      <c r="BX139">
        <v>6.776211E-2</v>
      </c>
      <c r="BY139">
        <v>24.259309999999999</v>
      </c>
      <c r="BZ139">
        <v>0.79847009999999996</v>
      </c>
      <c r="CA139">
        <v>20.085229999999999</v>
      </c>
      <c r="CB139" s="1">
        <v>7.0598919999999996E-2</v>
      </c>
      <c r="CC139">
        <v>25.525690000000001</v>
      </c>
      <c r="CD139">
        <v>0.79172469999999995</v>
      </c>
      <c r="CE139">
        <v>19.98272</v>
      </c>
      <c r="CF139" s="1">
        <v>6.8931530000000005E-2</v>
      </c>
      <c r="CG139">
        <v>25.206330000000001</v>
      </c>
      <c r="CH139">
        <v>0.78486020000000001</v>
      </c>
      <c r="CI139">
        <v>19.469449999999998</v>
      </c>
      <c r="CJ139">
        <v>6.4048499999999994E-2</v>
      </c>
      <c r="CK139">
        <v>23.664090000000002</v>
      </c>
      <c r="CL139">
        <v>0.77784679999999995</v>
      </c>
      <c r="CM139">
        <v>18.882429999999999</v>
      </c>
      <c r="CN139" s="1">
        <v>5.7847509999999998E-2</v>
      </c>
      <c r="CO139">
        <v>21.57133</v>
      </c>
      <c r="CP139">
        <v>0.77064969999999999</v>
      </c>
      <c r="CQ139">
        <v>18.399139999999999</v>
      </c>
      <c r="CR139" s="1">
        <v>5.1546309999999998E-2</v>
      </c>
      <c r="CS139">
        <v>19.391380000000002</v>
      </c>
      <c r="CT139">
        <v>0.7633993</v>
      </c>
      <c r="CU139">
        <v>18.491409999999998</v>
      </c>
      <c r="CV139" s="1">
        <v>4.5641939999999999E-2</v>
      </c>
      <c r="CW139">
        <v>17.31541</v>
      </c>
      <c r="CX139">
        <v>0.75659829999999995</v>
      </c>
      <c r="CY139">
        <v>19.199000000000002</v>
      </c>
      <c r="CZ139" s="1">
        <v>4.0284180000000003E-2</v>
      </c>
      <c r="DA139">
        <v>15.40062</v>
      </c>
      <c r="DB139">
        <v>0.74950360000000005</v>
      </c>
      <c r="DC139">
        <v>19.87398</v>
      </c>
      <c r="DD139" s="1">
        <v>3.5525290000000001E-2</v>
      </c>
      <c r="DE139">
        <v>13.687010000000001</v>
      </c>
      <c r="DF139">
        <v>0.74208689999999999</v>
      </c>
      <c r="DG139">
        <v>20.308679999999999</v>
      </c>
      <c r="DH139" s="1">
        <v>3.1370229999999999E-2</v>
      </c>
      <c r="DI139">
        <v>12.18286</v>
      </c>
      <c r="DJ139">
        <v>0.73501399999999995</v>
      </c>
      <c r="DK139">
        <v>20.290430000000001</v>
      </c>
      <c r="DL139">
        <v>2.77716E-2</v>
      </c>
      <c r="DM139">
        <v>10.86871</v>
      </c>
      <c r="DN139">
        <v>0.728433</v>
      </c>
      <c r="DO139">
        <v>19.909490000000002</v>
      </c>
      <c r="DP139">
        <v>2.4588100000000002E-2</v>
      </c>
      <c r="DQ139">
        <v>9.6934920000000009</v>
      </c>
      <c r="DR139">
        <v>0.72170659999999998</v>
      </c>
      <c r="DS139">
        <v>19.27664</v>
      </c>
      <c r="DT139" s="1">
        <v>2.1664579999999999E-2</v>
      </c>
      <c r="DU139">
        <v>8.6067</v>
      </c>
      <c r="DV139">
        <v>0.71479709999999996</v>
      </c>
      <c r="DW139">
        <v>18.52486</v>
      </c>
      <c r="DX139" s="1">
        <v>1.9015299999999999E-2</v>
      </c>
      <c r="DY139">
        <v>7.6128739999999997</v>
      </c>
      <c r="DZ139">
        <v>0.70785920000000002</v>
      </c>
      <c r="EA139">
        <v>18.27768</v>
      </c>
      <c r="EB139">
        <v>1.6669150000000001E-2</v>
      </c>
      <c r="EC139">
        <v>6.7250680000000003</v>
      </c>
      <c r="ED139">
        <v>0.70076020000000006</v>
      </c>
      <c r="EE139">
        <v>18.615359999999999</v>
      </c>
      <c r="EF139" s="1">
        <v>1.4601919999999999E-2</v>
      </c>
      <c r="EG139">
        <v>5.9375030000000004</v>
      </c>
      <c r="EH139">
        <v>0.69401880000000005</v>
      </c>
      <c r="EI139">
        <v>19.3292</v>
      </c>
      <c r="EJ139" s="1">
        <v>1.2777459999999999E-2</v>
      </c>
      <c r="EK139">
        <v>5.2336169999999997</v>
      </c>
      <c r="EL139">
        <v>0.68680569999999996</v>
      </c>
      <c r="EM139">
        <v>20.0138</v>
      </c>
      <c r="EN139" s="1">
        <v>1.115696E-2</v>
      </c>
      <c r="EO139">
        <v>4.6064150000000001</v>
      </c>
      <c r="EP139">
        <v>0.67993130000000002</v>
      </c>
      <c r="EQ139">
        <v>20.28679</v>
      </c>
      <c r="ER139" s="1">
        <v>9.7465290000000003E-3</v>
      </c>
      <c r="ES139">
        <v>4.0558050000000003</v>
      </c>
      <c r="ET139">
        <v>0.67396889999999998</v>
      </c>
      <c r="EU139">
        <v>20.11626</v>
      </c>
      <c r="EV139" s="1">
        <v>8.5333800000000001E-3</v>
      </c>
      <c r="EW139">
        <v>3.5754160000000001</v>
      </c>
      <c r="EX139">
        <v>0.66851450000000001</v>
      </c>
      <c r="EY139">
        <v>19.76878</v>
      </c>
      <c r="EZ139" s="1">
        <v>7.4859460000000003E-3</v>
      </c>
      <c r="FA139">
        <v>3.155735</v>
      </c>
      <c r="FB139">
        <v>0.66407479999999997</v>
      </c>
      <c r="FC139">
        <v>19.453150000000001</v>
      </c>
      <c r="FD139" s="1">
        <v>6.5704079999999998E-3</v>
      </c>
      <c r="FE139">
        <v>2.7823000000000002</v>
      </c>
      <c r="FF139">
        <v>0.66057489999999996</v>
      </c>
      <c r="FG139">
        <v>19.869260000000001</v>
      </c>
      <c r="FH139" s="1">
        <v>5.7598060000000001E-3</v>
      </c>
      <c r="FI139">
        <v>2.4466429999999999</v>
      </c>
      <c r="FJ139">
        <v>0.65789699999999995</v>
      </c>
      <c r="FK139">
        <v>20.520890000000001</v>
      </c>
      <c r="FL139" s="1">
        <v>5.0300969999999999E-3</v>
      </c>
      <c r="FM139">
        <v>2.14079</v>
      </c>
      <c r="FN139">
        <v>0.65596160000000003</v>
      </c>
      <c r="FO139">
        <v>21.13579</v>
      </c>
      <c r="FP139" s="1">
        <v>4.3524230000000002E-3</v>
      </c>
      <c r="FQ139">
        <v>1.8548260000000001</v>
      </c>
      <c r="FR139">
        <v>0.65461179999999997</v>
      </c>
      <c r="FS139">
        <v>21.584029999999998</v>
      </c>
      <c r="FT139" s="1">
        <v>3.668583E-3</v>
      </c>
      <c r="FU139">
        <v>1.566033</v>
      </c>
      <c r="FV139">
        <v>0.65396920000000003</v>
      </c>
      <c r="FW139">
        <v>21.66732</v>
      </c>
      <c r="FX139" s="1">
        <v>2.9356809999999999E-3</v>
      </c>
      <c r="FY139">
        <v>1.2561519999999999</v>
      </c>
      <c r="FZ139">
        <v>0.65357100000000001</v>
      </c>
      <c r="GA139">
        <v>21.26559</v>
      </c>
      <c r="GB139" s="1">
        <v>2.1987399999999998E-3</v>
      </c>
      <c r="GC139">
        <v>0.94292140000000002</v>
      </c>
      <c r="GD139">
        <v>0.6533852</v>
      </c>
      <c r="GE139">
        <v>20.618790000000001</v>
      </c>
      <c r="GF139" s="1">
        <v>1.5626469999999999E-3</v>
      </c>
      <c r="GG139">
        <v>0.67017959999999999</v>
      </c>
      <c r="GH139">
        <v>0.65328600000000003</v>
      </c>
      <c r="GI139">
        <v>20.232060000000001</v>
      </c>
      <c r="GJ139" s="1">
        <v>1.096528E-3</v>
      </c>
      <c r="GK139">
        <v>0.46852389999999999</v>
      </c>
      <c r="GL139">
        <v>0.65322460000000004</v>
      </c>
      <c r="GM139">
        <v>20.76136</v>
      </c>
      <c r="GN139" s="1">
        <v>7.9697549999999996E-4</v>
      </c>
      <c r="GO139">
        <v>0.33805550000000001</v>
      </c>
      <c r="GP139">
        <v>0.65319850000000002</v>
      </c>
      <c r="GQ139">
        <v>21.521170000000001</v>
      </c>
      <c r="GR139" s="1">
        <v>6.1897180000000001E-4</v>
      </c>
      <c r="GS139">
        <v>0.26026510000000003</v>
      </c>
      <c r="GT139">
        <v>0.65317080000000005</v>
      </c>
      <c r="GU139">
        <v>22.138359999999999</v>
      </c>
      <c r="GV139" s="1">
        <v>5.1530040000000003E-4</v>
      </c>
      <c r="GW139">
        <v>0.21488840000000001</v>
      </c>
      <c r="GX139">
        <v>0.65316240000000003</v>
      </c>
      <c r="GY139">
        <v>22.75421</v>
      </c>
      <c r="GZ139" s="1">
        <v>4.524269E-4</v>
      </c>
      <c r="HA139">
        <v>0.1874324</v>
      </c>
      <c r="HB139">
        <v>0.65315939999999995</v>
      </c>
      <c r="HC139">
        <v>22.99288</v>
      </c>
      <c r="HD139" s="1">
        <v>4.1084260000000001E-4</v>
      </c>
      <c r="HE139">
        <v>0.16940450000000001</v>
      </c>
      <c r="HF139">
        <v>0.6531671</v>
      </c>
      <c r="HG139">
        <v>22.569320000000001</v>
      </c>
      <c r="HH139" s="1">
        <v>3.8052749999999998E-4</v>
      </c>
      <c r="HI139">
        <v>0.15633569999999999</v>
      </c>
      <c r="HJ139">
        <v>0.65316839999999998</v>
      </c>
      <c r="HK139">
        <v>21.81711</v>
      </c>
      <c r="HL139" s="1">
        <v>3.5637279999999998E-4</v>
      </c>
      <c r="HM139">
        <v>0.1460004</v>
      </c>
      <c r="HN139">
        <v>0.65317950000000002</v>
      </c>
      <c r="HO139">
        <v>21.095269999999999</v>
      </c>
      <c r="HP139" s="1">
        <v>3.357503E-4</v>
      </c>
      <c r="HQ139">
        <v>0.13726340000000001</v>
      </c>
      <c r="HR139">
        <v>0.65314910000000004</v>
      </c>
      <c r="HS139">
        <v>21.07911</v>
      </c>
      <c r="HT139" s="1">
        <v>3.1736749999999999E-4</v>
      </c>
      <c r="HU139">
        <v>0.12953880000000001</v>
      </c>
      <c r="HV139">
        <v>0.65316229999999997</v>
      </c>
      <c r="HW139">
        <v>21.565290000000001</v>
      </c>
      <c r="HX139" s="1">
        <v>3.00563E-4</v>
      </c>
      <c r="HY139">
        <v>0.1225165</v>
      </c>
      <c r="HZ139">
        <v>0.65316839999999998</v>
      </c>
      <c r="IA139">
        <v>22.240480000000002</v>
      </c>
      <c r="IB139" s="1">
        <v>2.8503250000000001E-4</v>
      </c>
      <c r="IC139">
        <v>0.1160674</v>
      </c>
      <c r="ID139">
        <v>0.65316079999999999</v>
      </c>
      <c r="IE139">
        <v>22.95327</v>
      </c>
      <c r="IF139" s="1">
        <v>2.7061810000000001E-4</v>
      </c>
      <c r="IG139">
        <v>0.110107</v>
      </c>
      <c r="IH139">
        <v>0.65316560000000001</v>
      </c>
      <c r="II139">
        <v>23.186610000000002</v>
      </c>
      <c r="IJ139" s="1">
        <v>2.572311E-4</v>
      </c>
      <c r="IK139">
        <v>0.1045939</v>
      </c>
      <c r="IL139">
        <v>0.65315999999999996</v>
      </c>
      <c r="IM139">
        <v>22.835529999999999</v>
      </c>
      <c r="IN139" s="1">
        <v>2.4475979999999999E-4</v>
      </c>
      <c r="IO139">
        <v>9.947599E-2</v>
      </c>
      <c r="IP139">
        <v>0.65316079999999999</v>
      </c>
      <c r="IQ139">
        <v>22.11495</v>
      </c>
      <c r="IR139" s="1">
        <v>2.330791E-4</v>
      </c>
      <c r="IS139">
        <v>9.4701850000000004E-2</v>
      </c>
      <c r="IT139">
        <v>0.65316770000000002</v>
      </c>
      <c r="IU139">
        <v>21.292100000000001</v>
      </c>
      <c r="IV139" s="1">
        <v>2.2208960000000001E-4</v>
      </c>
      <c r="IW139">
        <v>9.0210419999999999E-2</v>
      </c>
      <c r="IX139">
        <v>0.65316580000000002</v>
      </c>
      <c r="IY139">
        <v>20.99438</v>
      </c>
      <c r="IZ139" s="1">
        <v>2.1170130000000001E-4</v>
      </c>
      <c r="JA139">
        <v>8.597349E-2</v>
      </c>
      <c r="JB139">
        <v>0.65315970000000001</v>
      </c>
      <c r="JC139">
        <v>20.843440000000001</v>
      </c>
      <c r="JD139" s="1">
        <v>2.0193110000000001E-4</v>
      </c>
      <c r="JE139">
        <v>8.1993440000000001E-2</v>
      </c>
      <c r="JF139">
        <v>0.65315449999999997</v>
      </c>
      <c r="JG139">
        <v>20.987359999999999</v>
      </c>
      <c r="JH139" s="1">
        <v>1.9280189999999999E-4</v>
      </c>
      <c r="JI139">
        <v>7.8274880000000005E-2</v>
      </c>
      <c r="JJ139">
        <v>0.6531631</v>
      </c>
      <c r="JK139">
        <v>21.141470000000002</v>
      </c>
      <c r="JL139" s="1">
        <v>1.8422950000000001E-4</v>
      </c>
      <c r="JM139">
        <v>7.4789330000000001E-2</v>
      </c>
      <c r="JN139">
        <v>0.6531593</v>
      </c>
      <c r="JO139">
        <v>21.256460000000001</v>
      </c>
      <c r="JP139" s="1">
        <v>1.7612039999999999E-4</v>
      </c>
      <c r="JQ139">
        <v>7.1495970000000006E-2</v>
      </c>
      <c r="JR139">
        <v>0.65315630000000002</v>
      </c>
      <c r="JS139">
        <v>21.398579999999999</v>
      </c>
      <c r="JT139" s="1">
        <v>1.6845860000000001E-4</v>
      </c>
      <c r="JU139">
        <v>6.8383949999999999E-2</v>
      </c>
      <c r="JV139">
        <v>0.65316580000000002</v>
      </c>
      <c r="JW139">
        <v>21.322479999999999</v>
      </c>
      <c r="JX139" s="1">
        <v>1.6124530000000001E-4</v>
      </c>
      <c r="JY139">
        <v>6.5450090000000002E-2</v>
      </c>
      <c r="JZ139">
        <v>0.65315500000000004</v>
      </c>
      <c r="KA139">
        <v>21.056480000000001</v>
      </c>
      <c r="KB139" s="1">
        <v>1.544518E-4</v>
      </c>
      <c r="KC139">
        <v>6.2682929999999998E-2</v>
      </c>
      <c r="KD139">
        <v>0.65316719999999995</v>
      </c>
      <c r="KE139">
        <v>21.22091</v>
      </c>
      <c r="KF139" s="1">
        <v>1.480171E-4</v>
      </c>
      <c r="KG139">
        <v>6.0069039999999997E-2</v>
      </c>
      <c r="KH139">
        <v>0.65316240000000003</v>
      </c>
      <c r="KI139">
        <v>21.329180000000001</v>
      </c>
      <c r="KJ139" s="1">
        <v>1.4191329999999999E-4</v>
      </c>
      <c r="KK139">
        <v>5.7591070000000001E-2</v>
      </c>
      <c r="KL139">
        <v>0.65316580000000002</v>
      </c>
      <c r="KM139">
        <v>21.296199999999999</v>
      </c>
      <c r="KN139" s="1">
        <v>1.3610989999999999E-4</v>
      </c>
      <c r="KO139">
        <v>5.5236819999999999E-2</v>
      </c>
      <c r="KP139">
        <v>0.6531498</v>
      </c>
      <c r="KQ139">
        <v>21.353280000000002</v>
      </c>
      <c r="KR139" s="1">
        <v>1.3059580000000001E-4</v>
      </c>
      <c r="KS139">
        <v>5.299769E-2</v>
      </c>
      <c r="KT139">
        <v>0.65314070000000002</v>
      </c>
      <c r="KU139">
        <v>21.276949999999999</v>
      </c>
      <c r="KV139" s="1">
        <v>1.2537259999999999E-4</v>
      </c>
      <c r="KW139">
        <v>5.0878640000000003E-2</v>
      </c>
      <c r="KX139">
        <v>0.65311030000000003</v>
      </c>
      <c r="KY139">
        <v>20.96311</v>
      </c>
      <c r="KZ139" s="1">
        <v>1.204292E-4</v>
      </c>
      <c r="LA139">
        <v>4.8871730000000002E-2</v>
      </c>
      <c r="LB139">
        <v>0.65306030000000004</v>
      </c>
      <c r="LC139">
        <v>20.55743</v>
      </c>
      <c r="LD139" s="1">
        <v>1.1571859999999999E-4</v>
      </c>
      <c r="LE139">
        <v>4.6964029999999997E-2</v>
      </c>
      <c r="LF139">
        <v>0.65295139999999996</v>
      </c>
      <c r="LG139">
        <v>20.31052</v>
      </c>
      <c r="LH139" s="1">
        <v>1.112344E-4</v>
      </c>
      <c r="LI139">
        <v>4.5148050000000002E-2</v>
      </c>
      <c r="LJ139">
        <v>0.65280309999999997</v>
      </c>
      <c r="LK139">
        <v>20.831880000000002</v>
      </c>
      <c r="LL139" s="1">
        <v>1.06945E-4</v>
      </c>
      <c r="LM139">
        <v>4.3417909999999997E-2</v>
      </c>
      <c r="LN139">
        <v>0.65262509999999996</v>
      </c>
      <c r="LO139">
        <v>21.524280000000001</v>
      </c>
      <c r="LP139" s="1">
        <v>1.028749E-4</v>
      </c>
      <c r="LQ139">
        <v>4.1772660000000003E-2</v>
      </c>
      <c r="LR139">
        <v>0.65243819999999997</v>
      </c>
      <c r="LS139">
        <v>22.253620000000002</v>
      </c>
      <c r="LT139" s="1">
        <v>9.9141449999999996E-5</v>
      </c>
      <c r="LU139">
        <v>4.0259629999999998E-2</v>
      </c>
      <c r="LV139">
        <v>0.65222619999999998</v>
      </c>
      <c r="LW139">
        <v>23.230779999999999</v>
      </c>
      <c r="LX139" s="1">
        <v>9.6085060000000003E-5</v>
      </c>
      <c r="LY139">
        <v>3.9012610000000003E-2</v>
      </c>
      <c r="LZ139">
        <v>0.65202340000000003</v>
      </c>
      <c r="MA139">
        <v>23.758299999999998</v>
      </c>
      <c r="MB139" s="1">
        <v>9.4001700000000005E-5</v>
      </c>
      <c r="MC139">
        <v>3.8154479999999998E-2</v>
      </c>
      <c r="MD139">
        <v>0.65181330000000004</v>
      </c>
      <c r="ME139">
        <v>23.34355</v>
      </c>
      <c r="MF139" s="1">
        <v>9.2649099999999994E-5</v>
      </c>
      <c r="MG139">
        <v>3.7603230000000001E-2</v>
      </c>
      <c r="MH139">
        <v>0.65162889999999996</v>
      </c>
      <c r="MI139">
        <v>22.477340000000002</v>
      </c>
      <c r="MJ139" s="1">
        <v>9.1349419999999998E-5</v>
      </c>
      <c r="MK139">
        <v>3.7093559999999998E-2</v>
      </c>
      <c r="ML139">
        <v>0.65148349999999999</v>
      </c>
      <c r="MM139">
        <v>21.91123</v>
      </c>
      <c r="MN139" s="1">
        <v>8.9623059999999996E-5</v>
      </c>
      <c r="MO139">
        <v>3.6418819999999998E-2</v>
      </c>
      <c r="MP139">
        <v>0.65138099999999999</v>
      </c>
      <c r="MQ139">
        <v>22.150950000000002</v>
      </c>
      <c r="MR139" s="1">
        <v>8.7385629999999994E-5</v>
      </c>
      <c r="MS139">
        <v>3.5531029999999998E-2</v>
      </c>
      <c r="MT139">
        <v>0.65130189999999999</v>
      </c>
      <c r="MU139">
        <v>22.62734</v>
      </c>
      <c r="MV139" s="1">
        <v>8.4774949999999997E-5</v>
      </c>
      <c r="MW139">
        <v>3.4481419999999999E-2</v>
      </c>
      <c r="MX139">
        <v>0.65124680000000001</v>
      </c>
      <c r="MY139">
        <v>23.210519999999999</v>
      </c>
      <c r="MZ139" s="1">
        <v>8.1858070000000006E-5</v>
      </c>
      <c r="NA139">
        <v>3.3310369999999999E-2</v>
      </c>
      <c r="NB139">
        <v>0.65120610000000001</v>
      </c>
      <c r="NC139">
        <v>24.049990000000001</v>
      </c>
      <c r="ND139" s="1">
        <v>7.8531379999999997E-5</v>
      </c>
      <c r="NE139">
        <v>3.1975000000000003E-2</v>
      </c>
      <c r="NF139">
        <v>0.65117369999999997</v>
      </c>
      <c r="NG139">
        <v>24.5002</v>
      </c>
      <c r="NH139" s="1">
        <v>7.4629609999999995E-5</v>
      </c>
      <c r="NI139">
        <v>3.0408149999999998E-2</v>
      </c>
      <c r="NJ139">
        <v>0.65109340000000004</v>
      </c>
      <c r="NK139">
        <v>24.312819999999999</v>
      </c>
      <c r="NL139" s="1">
        <v>7.0359290000000002E-5</v>
      </c>
      <c r="NM139">
        <v>2.8680150000000001E-2</v>
      </c>
      <c r="NN139">
        <v>0.65095789999999998</v>
      </c>
      <c r="NO139">
        <v>23.771750000000001</v>
      </c>
      <c r="NP139" s="1">
        <v>6.6235520000000001E-5</v>
      </c>
      <c r="NQ139">
        <v>2.6999550000000001E-2</v>
      </c>
      <c r="NR139">
        <v>0.65073959999999997</v>
      </c>
      <c r="NS139">
        <v>23.186499999999999</v>
      </c>
      <c r="NT139" s="1">
        <v>6.2642309999999996E-5</v>
      </c>
      <c r="NU139">
        <v>2.5529650000000001E-2</v>
      </c>
      <c r="NV139">
        <v>0.65046009999999999</v>
      </c>
      <c r="NW139">
        <v>22.894819999999999</v>
      </c>
      <c r="NX139" s="1">
        <v>5.9637940000000003E-5</v>
      </c>
      <c r="NY139">
        <v>2.4301610000000001E-2</v>
      </c>
      <c r="NZ139">
        <v>0.65009729999999999</v>
      </c>
      <c r="OA139">
        <v>23.052</v>
      </c>
      <c r="OB139" s="1">
        <v>5.7101229999999997E-5</v>
      </c>
      <c r="OC139">
        <v>2.3270430000000002E-2</v>
      </c>
      <c r="OD139">
        <v>0.64968400000000004</v>
      </c>
      <c r="OE139">
        <v>23.07884</v>
      </c>
      <c r="OF139" s="1">
        <v>5.503358E-5</v>
      </c>
      <c r="OG139">
        <v>2.2426049999999999E-2</v>
      </c>
      <c r="OH139">
        <v>0.64925960000000005</v>
      </c>
      <c r="OI139">
        <v>23.036519999999999</v>
      </c>
      <c r="OJ139" s="1">
        <v>5.370468E-5</v>
      </c>
      <c r="OK139">
        <v>2.1871939999999999E-2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0.77471080000000003</v>
      </c>
      <c r="G140">
        <v>19.367840000000001</v>
      </c>
      <c r="H140">
        <v>0</v>
      </c>
      <c r="I140">
        <v>0</v>
      </c>
      <c r="J140">
        <v>0.77643819999999997</v>
      </c>
      <c r="K140">
        <v>19.812570000000001</v>
      </c>
      <c r="L140">
        <v>0</v>
      </c>
      <c r="M140">
        <v>0</v>
      </c>
      <c r="N140">
        <v>0.77688539999999995</v>
      </c>
      <c r="O140">
        <v>20.081769999999999</v>
      </c>
      <c r="P140">
        <v>0</v>
      </c>
      <c r="Q140">
        <v>0</v>
      </c>
      <c r="R140">
        <v>0.77646809999999999</v>
      </c>
      <c r="S140">
        <v>19.798850000000002</v>
      </c>
      <c r="T140" s="1">
        <v>5.4095130000000002E-33</v>
      </c>
      <c r="U140" s="1">
        <v>1.929126E-30</v>
      </c>
      <c r="V140">
        <v>0.77573999999999999</v>
      </c>
      <c r="W140">
        <v>19.10763</v>
      </c>
      <c r="X140" s="1">
        <v>3.3361810000000001E-21</v>
      </c>
      <c r="Y140" s="1">
        <v>1.188316E-18</v>
      </c>
      <c r="Z140">
        <v>0.77486379999999999</v>
      </c>
      <c r="AA140">
        <v>18.38861</v>
      </c>
      <c r="AB140" s="1">
        <v>1.57728E-9</v>
      </c>
      <c r="AC140" s="1">
        <v>5.6245450000000003E-7</v>
      </c>
      <c r="AD140">
        <v>0.77391980000000005</v>
      </c>
      <c r="AE140">
        <v>17.889949999999999</v>
      </c>
      <c r="AF140" s="1">
        <v>3.7560750000000002E-3</v>
      </c>
      <c r="AG140" s="1">
        <v>1.0021659999999999</v>
      </c>
      <c r="AH140">
        <v>0.77292660000000002</v>
      </c>
      <c r="AI140">
        <v>17.64134</v>
      </c>
      <c r="AJ140" s="1">
        <v>1.175567</v>
      </c>
      <c r="AK140">
        <v>347.17180000000002</v>
      </c>
      <c r="AL140">
        <v>0.77193710000000004</v>
      </c>
      <c r="AM140">
        <v>18.110019999999999</v>
      </c>
      <c r="AN140">
        <v>24.696429999999999</v>
      </c>
      <c r="AO140">
        <v>7900.8969999999999</v>
      </c>
      <c r="AP140">
        <v>0.77090270000000005</v>
      </c>
      <c r="AQ140">
        <v>18.48892</v>
      </c>
      <c r="AR140">
        <v>94.67568</v>
      </c>
      <c r="AS140">
        <v>32308.13</v>
      </c>
      <c r="AT140">
        <v>0.76976409999999995</v>
      </c>
      <c r="AU140">
        <v>18.621490000000001</v>
      </c>
      <c r="AV140">
        <v>109.8695</v>
      </c>
      <c r="AW140">
        <v>39509.33</v>
      </c>
      <c r="AX140">
        <v>0.76836199999999999</v>
      </c>
      <c r="AY140">
        <v>18.554279999999999</v>
      </c>
      <c r="AZ140">
        <v>53.24006</v>
      </c>
      <c r="BA140">
        <v>19968.560000000001</v>
      </c>
      <c r="BB140">
        <v>0.76659310000000003</v>
      </c>
      <c r="BC140">
        <v>18.229780000000002</v>
      </c>
      <c r="BD140">
        <v>13.563789999999999</v>
      </c>
      <c r="BE140">
        <v>5259.6689999999999</v>
      </c>
      <c r="BF140">
        <v>0.76496180000000003</v>
      </c>
      <c r="BG140">
        <v>17.77291</v>
      </c>
      <c r="BH140">
        <v>2.2116069999999999</v>
      </c>
      <c r="BI140">
        <v>879.17219999999998</v>
      </c>
      <c r="BJ140">
        <v>0.76309199999999999</v>
      </c>
      <c r="BK140">
        <v>17.62313</v>
      </c>
      <c r="BL140">
        <v>0.31075409999999998</v>
      </c>
      <c r="BM140">
        <v>123.396</v>
      </c>
      <c r="BN140">
        <v>0.76100920000000005</v>
      </c>
      <c r="BO140">
        <v>17.979340000000001</v>
      </c>
      <c r="BP140">
        <v>8.436747E-2</v>
      </c>
      <c r="BQ140">
        <v>31.53828</v>
      </c>
      <c r="BR140">
        <v>0.75878500000000004</v>
      </c>
      <c r="BS140">
        <v>18.719069999999999</v>
      </c>
      <c r="BT140">
        <v>6.4195479999999999E-2</v>
      </c>
      <c r="BU140">
        <v>23.146940000000001</v>
      </c>
      <c r="BV140">
        <v>0.75651990000000002</v>
      </c>
      <c r="BW140">
        <v>19.530460000000001</v>
      </c>
      <c r="BX140">
        <v>6.7201650000000002E-2</v>
      </c>
      <c r="BY140">
        <v>24.209969999999998</v>
      </c>
      <c r="BZ140">
        <v>0.75073670000000003</v>
      </c>
      <c r="CA140">
        <v>20.094830000000002</v>
      </c>
      <c r="CB140">
        <v>7.0407349999999994E-2</v>
      </c>
      <c r="CC140">
        <v>25.609390000000001</v>
      </c>
      <c r="CD140">
        <v>0.74429259999999997</v>
      </c>
      <c r="CE140">
        <v>20.022729999999999</v>
      </c>
      <c r="CF140" s="1">
        <v>6.9232639999999998E-2</v>
      </c>
      <c r="CG140">
        <v>25.468710000000002</v>
      </c>
      <c r="CH140">
        <v>0.73775290000000004</v>
      </c>
      <c r="CI140">
        <v>19.536180000000002</v>
      </c>
      <c r="CJ140" s="1">
        <v>6.4638760000000003E-2</v>
      </c>
      <c r="CK140">
        <v>24.028680000000001</v>
      </c>
      <c r="CL140">
        <v>0.73101519999999998</v>
      </c>
      <c r="CM140">
        <v>18.953309999999998</v>
      </c>
      <c r="CN140" s="1">
        <v>5.8526689999999999E-2</v>
      </c>
      <c r="CO140">
        <v>21.962050000000001</v>
      </c>
      <c r="CP140">
        <v>0.72419270000000002</v>
      </c>
      <c r="CQ140">
        <v>18.459309999999999</v>
      </c>
      <c r="CR140" s="1">
        <v>5.2216539999999999E-2</v>
      </c>
      <c r="CS140">
        <v>19.76981</v>
      </c>
      <c r="CT140">
        <v>0.7172849</v>
      </c>
      <c r="CU140">
        <v>18.523309999999999</v>
      </c>
      <c r="CV140" s="1">
        <v>4.6267669999999997E-2</v>
      </c>
      <c r="CW140">
        <v>17.667590000000001</v>
      </c>
      <c r="CX140">
        <v>0.71097259999999995</v>
      </c>
      <c r="CY140">
        <v>19.199470000000002</v>
      </c>
      <c r="CZ140">
        <v>4.0858819999999997E-2</v>
      </c>
      <c r="DA140">
        <v>15.72846</v>
      </c>
      <c r="DB140">
        <v>0.70428919999999995</v>
      </c>
      <c r="DC140">
        <v>19.87931</v>
      </c>
      <c r="DD140" s="1">
        <v>3.6034860000000002E-2</v>
      </c>
      <c r="DE140">
        <v>13.98465</v>
      </c>
      <c r="DF140">
        <v>0.69730009999999998</v>
      </c>
      <c r="DG140">
        <v>20.327310000000001</v>
      </c>
      <c r="DH140" s="1">
        <v>3.1815259999999998E-2</v>
      </c>
      <c r="DI140">
        <v>12.45078</v>
      </c>
      <c r="DJ140">
        <v>0.69037870000000001</v>
      </c>
      <c r="DK140">
        <v>20.322610000000001</v>
      </c>
      <c r="DL140" s="1">
        <v>2.816393E-2</v>
      </c>
      <c r="DM140">
        <v>11.11261</v>
      </c>
      <c r="DN140">
        <v>0.68392410000000003</v>
      </c>
      <c r="DO140">
        <v>19.984169999999999</v>
      </c>
      <c r="DP140" s="1">
        <v>2.49454E-2</v>
      </c>
      <c r="DQ140">
        <v>9.9195930000000008</v>
      </c>
      <c r="DR140">
        <v>0.67731470000000005</v>
      </c>
      <c r="DS140">
        <v>19.366240000000001</v>
      </c>
      <c r="DT140" s="1">
        <v>2.1997280000000001E-2</v>
      </c>
      <c r="DU140">
        <v>8.8184939999999994</v>
      </c>
      <c r="DV140">
        <v>0.67054769999999997</v>
      </c>
      <c r="DW140">
        <v>18.619409999999998</v>
      </c>
      <c r="DX140" s="1">
        <v>1.9315740000000001E-2</v>
      </c>
      <c r="DY140">
        <v>7.8074830000000004</v>
      </c>
      <c r="DZ140">
        <v>0.66381570000000001</v>
      </c>
      <c r="EA140">
        <v>18.34516</v>
      </c>
      <c r="EB140" s="1">
        <v>1.6937009999999999E-2</v>
      </c>
      <c r="EC140">
        <v>6.9017710000000001</v>
      </c>
      <c r="ED140">
        <v>0.65697380000000005</v>
      </c>
      <c r="EE140">
        <v>18.646640000000001</v>
      </c>
      <c r="EF140" s="1">
        <v>1.4840570000000001E-2</v>
      </c>
      <c r="EG140">
        <v>6.0976699999999999</v>
      </c>
      <c r="EH140">
        <v>0.65053870000000003</v>
      </c>
      <c r="EI140">
        <v>19.333469999999998</v>
      </c>
      <c r="EJ140" s="1">
        <v>1.299145E-2</v>
      </c>
      <c r="EK140">
        <v>5.3795289999999998</v>
      </c>
      <c r="EL140">
        <v>0.64363930000000003</v>
      </c>
      <c r="EM140">
        <v>20.003360000000001</v>
      </c>
      <c r="EN140" s="1">
        <v>1.134717E-2</v>
      </c>
      <c r="EO140">
        <v>4.739058</v>
      </c>
      <c r="EP140">
        <v>0.63663020000000003</v>
      </c>
      <c r="EQ140">
        <v>20.281600000000001</v>
      </c>
      <c r="ER140" s="1">
        <v>9.9126419999999993E-3</v>
      </c>
      <c r="ES140">
        <v>4.1759969999999997</v>
      </c>
      <c r="ET140">
        <v>0.63001439999999997</v>
      </c>
      <c r="EU140">
        <v>20.143699999999999</v>
      </c>
      <c r="EV140" s="1">
        <v>8.6787059999999996E-3</v>
      </c>
      <c r="EW140">
        <v>3.6855060000000002</v>
      </c>
      <c r="EX140">
        <v>0.62395999999999996</v>
      </c>
      <c r="EY140">
        <v>19.827649999999998</v>
      </c>
      <c r="EZ140" s="1">
        <v>7.6146709999999999E-3</v>
      </c>
      <c r="FA140">
        <v>3.2567089999999999</v>
      </c>
      <c r="FB140">
        <v>0.61887950000000003</v>
      </c>
      <c r="FC140">
        <v>19.53904</v>
      </c>
      <c r="FD140" s="1">
        <v>6.6855439999999999E-3</v>
      </c>
      <c r="FE140">
        <v>2.8752710000000001</v>
      </c>
      <c r="FF140">
        <v>0.61485639999999997</v>
      </c>
      <c r="FG140">
        <v>19.94342</v>
      </c>
      <c r="FH140" s="1">
        <v>5.8646380000000001E-3</v>
      </c>
      <c r="FI140">
        <v>2.532251</v>
      </c>
      <c r="FJ140">
        <v>0.61172400000000005</v>
      </c>
      <c r="FK140">
        <v>20.543330000000001</v>
      </c>
      <c r="FL140" s="1">
        <v>5.1265360000000001E-3</v>
      </c>
      <c r="FM140">
        <v>2.2193499999999999</v>
      </c>
      <c r="FN140">
        <v>0.60938590000000004</v>
      </c>
      <c r="FO140">
        <v>21.141100000000002</v>
      </c>
      <c r="FP140" s="1">
        <v>4.4454120000000001E-3</v>
      </c>
      <c r="FQ140">
        <v>1.9278729999999999</v>
      </c>
      <c r="FR140">
        <v>0.60777429999999999</v>
      </c>
      <c r="FS140">
        <v>21.586259999999999</v>
      </c>
      <c r="FT140" s="1">
        <v>3.7667149999999999E-3</v>
      </c>
      <c r="FU140">
        <v>1.6363730000000001</v>
      </c>
      <c r="FV140">
        <v>0.6069059</v>
      </c>
      <c r="FW140">
        <v>21.685780000000001</v>
      </c>
      <c r="FX140" s="1">
        <v>3.0409590000000002E-3</v>
      </c>
      <c r="FY140">
        <v>1.3239540000000001</v>
      </c>
      <c r="FZ140">
        <v>0.60639969999999999</v>
      </c>
      <c r="GA140">
        <v>21.33117</v>
      </c>
      <c r="GB140" s="1">
        <v>2.2995659999999998E-3</v>
      </c>
      <c r="GC140">
        <v>1.0033030000000001</v>
      </c>
      <c r="GD140">
        <v>0.60608660000000003</v>
      </c>
      <c r="GE140">
        <v>20.70147</v>
      </c>
      <c r="GF140" s="1">
        <v>1.6442659999999999E-3</v>
      </c>
      <c r="GG140">
        <v>0.71762320000000002</v>
      </c>
      <c r="GH140">
        <v>0.60591209999999995</v>
      </c>
      <c r="GI140">
        <v>20.309290000000001</v>
      </c>
      <c r="GJ140" s="1">
        <v>1.1530550000000001E-3</v>
      </c>
      <c r="GK140">
        <v>0.50166449999999996</v>
      </c>
      <c r="GL140">
        <v>0.605796</v>
      </c>
      <c r="GM140">
        <v>20.815709999999999</v>
      </c>
      <c r="GN140" s="1">
        <v>8.3197860000000002E-4</v>
      </c>
      <c r="GO140">
        <v>0.35958899999999999</v>
      </c>
      <c r="GP140">
        <v>0.60572780000000004</v>
      </c>
      <c r="GQ140">
        <v>21.55592</v>
      </c>
      <c r="GR140" s="1">
        <v>6.3948189999999999E-4</v>
      </c>
      <c r="GS140">
        <v>0.2741266</v>
      </c>
      <c r="GT140">
        <v>0.60571549999999996</v>
      </c>
      <c r="GU140">
        <v>22.17193</v>
      </c>
      <c r="GV140" s="1">
        <v>5.2741650000000001E-4</v>
      </c>
      <c r="GW140">
        <v>0.22427849999999999</v>
      </c>
      <c r="GX140">
        <v>0.6056783</v>
      </c>
      <c r="GY140">
        <v>22.770879999999998</v>
      </c>
      <c r="GZ140" s="1">
        <v>4.6002910000000002E-4</v>
      </c>
      <c r="HA140">
        <v>0.1943589</v>
      </c>
      <c r="HB140">
        <v>0.60566339999999996</v>
      </c>
      <c r="HC140">
        <v>23.003119999999999</v>
      </c>
      <c r="HD140" s="1">
        <v>4.1608459999999998E-4</v>
      </c>
      <c r="HE140">
        <v>0.17496719999999999</v>
      </c>
      <c r="HF140">
        <v>0.60566869999999995</v>
      </c>
      <c r="HG140">
        <v>22.645289999999999</v>
      </c>
      <c r="HH140" s="1">
        <v>3.8450760000000001E-4</v>
      </c>
      <c r="HI140">
        <v>0.1611042</v>
      </c>
      <c r="HJ140">
        <v>0.60568239999999995</v>
      </c>
      <c r="HK140">
        <v>21.928339999999999</v>
      </c>
      <c r="HL140" s="1">
        <v>3.5963E-4</v>
      </c>
      <c r="HM140">
        <v>0.1502599</v>
      </c>
      <c r="HN140">
        <v>0.60566810000000004</v>
      </c>
      <c r="HO140">
        <v>21.218409999999999</v>
      </c>
      <c r="HP140" s="1">
        <v>3.3857620000000001E-4</v>
      </c>
      <c r="HQ140">
        <v>0.14116699999999999</v>
      </c>
      <c r="HR140">
        <v>0.60565709999999995</v>
      </c>
      <c r="HS140">
        <v>21.187460000000002</v>
      </c>
      <c r="HT140" s="1">
        <v>3.199039E-4</v>
      </c>
      <c r="HU140">
        <v>0.13316529999999999</v>
      </c>
      <c r="HV140">
        <v>0.60567579999999999</v>
      </c>
      <c r="HW140">
        <v>21.631049999999998</v>
      </c>
      <c r="HX140" s="1">
        <v>3.028916E-4</v>
      </c>
      <c r="HY140">
        <v>0.12591759999999999</v>
      </c>
      <c r="HZ140">
        <v>0.60565619999999998</v>
      </c>
      <c r="IA140">
        <v>22.2636</v>
      </c>
      <c r="IB140" s="1">
        <v>2.8717439999999999E-4</v>
      </c>
      <c r="IC140">
        <v>0.1192631</v>
      </c>
      <c r="ID140">
        <v>0.6056783</v>
      </c>
      <c r="IE140">
        <v>22.96058</v>
      </c>
      <c r="IF140" s="1">
        <v>2.726079E-4</v>
      </c>
      <c r="IG140">
        <v>0.1131201</v>
      </c>
      <c r="IH140">
        <v>0.60565809999999998</v>
      </c>
      <c r="II140">
        <v>23.189160000000001</v>
      </c>
      <c r="IJ140" s="1">
        <v>2.5907300000000002E-4</v>
      </c>
      <c r="IK140">
        <v>0.107436</v>
      </c>
      <c r="IL140">
        <v>0.6056511</v>
      </c>
      <c r="IM140">
        <v>22.89406</v>
      </c>
      <c r="IN140" s="1">
        <v>2.4647029999999998E-4</v>
      </c>
      <c r="IO140">
        <v>0.1021613</v>
      </c>
      <c r="IP140">
        <v>0.60564519999999999</v>
      </c>
      <c r="IQ140">
        <v>22.212669999999999</v>
      </c>
      <c r="IR140" s="1">
        <v>2.3467860000000001E-4</v>
      </c>
      <c r="IS140">
        <v>9.7247070000000005E-2</v>
      </c>
      <c r="IT140">
        <v>0.60565919999999995</v>
      </c>
      <c r="IU140">
        <v>21.412890000000001</v>
      </c>
      <c r="IV140" s="1">
        <v>2.2360199999999999E-4</v>
      </c>
      <c r="IW140">
        <v>9.2631190000000002E-2</v>
      </c>
      <c r="IX140">
        <v>0.60565869999999999</v>
      </c>
      <c r="IY140">
        <v>21.111270000000001</v>
      </c>
      <c r="IZ140" s="1">
        <v>2.131283E-4</v>
      </c>
      <c r="JA140">
        <v>8.8274309999999995E-2</v>
      </c>
      <c r="JB140">
        <v>0.60567820000000006</v>
      </c>
      <c r="JC140">
        <v>20.913150000000002</v>
      </c>
      <c r="JD140" s="1">
        <v>2.0326759999999999E-4</v>
      </c>
      <c r="JE140">
        <v>8.4177489999999994E-2</v>
      </c>
      <c r="JF140">
        <v>0.60566620000000004</v>
      </c>
      <c r="JG140">
        <v>21.03172</v>
      </c>
      <c r="JH140" s="1">
        <v>1.940489E-4</v>
      </c>
      <c r="JI140">
        <v>8.0347870000000002E-2</v>
      </c>
      <c r="JJ140">
        <v>0.60565420000000003</v>
      </c>
      <c r="JK140">
        <v>21.156089999999999</v>
      </c>
      <c r="JL140" s="1">
        <v>1.854038E-4</v>
      </c>
      <c r="JM140">
        <v>7.6762789999999997E-2</v>
      </c>
      <c r="JN140">
        <v>0.60567179999999998</v>
      </c>
      <c r="JO140">
        <v>21.284960000000002</v>
      </c>
      <c r="JP140" s="1">
        <v>1.7722880000000001E-4</v>
      </c>
      <c r="JQ140">
        <v>7.337755E-2</v>
      </c>
      <c r="JR140">
        <v>0.60566609999999999</v>
      </c>
      <c r="JS140">
        <v>21.439129999999999</v>
      </c>
      <c r="JT140" s="1">
        <v>1.6950639999999999E-4</v>
      </c>
      <c r="JU140">
        <v>7.0178210000000005E-2</v>
      </c>
      <c r="JV140">
        <v>0.60565809999999998</v>
      </c>
      <c r="JW140">
        <v>21.39874</v>
      </c>
      <c r="JX140" s="1">
        <v>1.622355E-4</v>
      </c>
      <c r="JY140">
        <v>6.7162550000000001E-2</v>
      </c>
      <c r="JZ140">
        <v>0.60566540000000002</v>
      </c>
      <c r="KA140">
        <v>21.145009999999999</v>
      </c>
      <c r="KB140" s="1">
        <v>1.5538349999999999E-4</v>
      </c>
      <c r="KC140">
        <v>6.4315899999999995E-2</v>
      </c>
      <c r="KD140">
        <v>0.60565950000000002</v>
      </c>
      <c r="KE140">
        <v>21.324000000000002</v>
      </c>
      <c r="KF140" s="1">
        <v>1.4889950000000001E-4</v>
      </c>
      <c r="KG140">
        <v>6.1630570000000003E-2</v>
      </c>
      <c r="KH140">
        <v>0.60567959999999998</v>
      </c>
      <c r="KI140">
        <v>21.39912</v>
      </c>
      <c r="KJ140" s="1">
        <v>1.4275099999999999E-4</v>
      </c>
      <c r="KK140">
        <v>5.9084339999999999E-2</v>
      </c>
      <c r="KL140">
        <v>0.60565809999999998</v>
      </c>
      <c r="KM140">
        <v>21.386019999999998</v>
      </c>
      <c r="KN140" s="1">
        <v>1.3690609999999999E-4</v>
      </c>
      <c r="KO140">
        <v>5.6666689999999999E-2</v>
      </c>
      <c r="KP140">
        <v>0.60566609999999999</v>
      </c>
      <c r="KQ140">
        <v>21.40241</v>
      </c>
      <c r="KR140" s="1">
        <v>1.3135189999999999E-4</v>
      </c>
      <c r="KS140">
        <v>5.4366129999999999E-2</v>
      </c>
      <c r="KT140">
        <v>0.60563219999999995</v>
      </c>
      <c r="KU140">
        <v>21.30433</v>
      </c>
      <c r="KV140" s="1">
        <v>1.260868E-4</v>
      </c>
      <c r="KW140">
        <v>5.2187009999999999E-2</v>
      </c>
      <c r="KX140">
        <v>0.60560599999999998</v>
      </c>
      <c r="KY140">
        <v>21.009029999999999</v>
      </c>
      <c r="KZ140" s="1">
        <v>1.211058E-4</v>
      </c>
      <c r="LA140">
        <v>5.0125219999999998E-2</v>
      </c>
      <c r="LB140">
        <v>0.60555079999999994</v>
      </c>
      <c r="LC140">
        <v>20.611560000000001</v>
      </c>
      <c r="LD140" s="1">
        <v>1.163642E-4</v>
      </c>
      <c r="LE140">
        <v>4.8166800000000003E-2</v>
      </c>
      <c r="LF140">
        <v>0.60546469999999997</v>
      </c>
      <c r="LG140">
        <v>20.369700000000002</v>
      </c>
      <c r="LH140" s="1">
        <v>1.118497E-4</v>
      </c>
      <c r="LI140">
        <v>4.6302309999999999E-2</v>
      </c>
      <c r="LJ140">
        <v>0.60532439999999998</v>
      </c>
      <c r="LK140">
        <v>20.886959999999998</v>
      </c>
      <c r="LL140" s="1">
        <v>1.0753170000000001E-4</v>
      </c>
      <c r="LM140">
        <v>4.4525919999999997E-2</v>
      </c>
      <c r="LN140">
        <v>0.605124</v>
      </c>
      <c r="LO140">
        <v>21.546600000000002</v>
      </c>
      <c r="LP140" s="1">
        <v>1.034266E-4</v>
      </c>
      <c r="LQ140">
        <v>4.2835150000000002E-2</v>
      </c>
      <c r="LR140">
        <v>0.60493470000000005</v>
      </c>
      <c r="LS140">
        <v>22.277239999999999</v>
      </c>
      <c r="LT140" s="1">
        <v>9.9633460000000005E-5</v>
      </c>
      <c r="LU140">
        <v>4.1270099999999997E-2</v>
      </c>
      <c r="LV140">
        <v>0.60468690000000003</v>
      </c>
      <c r="LW140">
        <v>23.24776</v>
      </c>
      <c r="LX140" s="1">
        <v>9.6459829999999996E-5</v>
      </c>
      <c r="LY140">
        <v>3.9953780000000001E-2</v>
      </c>
      <c r="LZ140">
        <v>0.60447439999999997</v>
      </c>
      <c r="MA140">
        <v>23.774149999999999</v>
      </c>
      <c r="MB140" s="1">
        <v>9.4239770000000003E-5</v>
      </c>
      <c r="MC140">
        <v>3.9025499999999998E-2</v>
      </c>
      <c r="MD140">
        <v>0.60423230000000006</v>
      </c>
      <c r="ME140">
        <v>23.42914</v>
      </c>
      <c r="MF140" s="1">
        <v>9.2818469999999997E-5</v>
      </c>
      <c r="MG140">
        <v>3.8434490000000002E-2</v>
      </c>
      <c r="MH140">
        <v>0.60403910000000005</v>
      </c>
      <c r="MI140">
        <v>22.587789999999998</v>
      </c>
      <c r="MJ140" s="1">
        <v>9.1543129999999996E-5</v>
      </c>
      <c r="MK140">
        <v>3.7924029999999997E-2</v>
      </c>
      <c r="ML140">
        <v>0.60386450000000003</v>
      </c>
      <c r="MM140">
        <v>22.026979999999998</v>
      </c>
      <c r="MN140" s="1">
        <v>8.9888800000000006E-5</v>
      </c>
      <c r="MO140">
        <v>3.7265409999999999E-2</v>
      </c>
      <c r="MP140">
        <v>0.60376320000000006</v>
      </c>
      <c r="MQ140">
        <v>22.251110000000001</v>
      </c>
      <c r="MR140" s="1">
        <v>8.7720150000000004E-5</v>
      </c>
      <c r="MS140">
        <v>3.6388749999999997E-2</v>
      </c>
      <c r="MT140">
        <v>0.60366710000000001</v>
      </c>
      <c r="MU140">
        <v>22.698699999999999</v>
      </c>
      <c r="MV140" s="1">
        <v>8.5156890000000004E-5</v>
      </c>
      <c r="MW140">
        <v>3.5338260000000003E-2</v>
      </c>
      <c r="MX140">
        <v>0.60358849999999997</v>
      </c>
      <c r="MY140">
        <v>23.232880000000002</v>
      </c>
      <c r="MZ140" s="1">
        <v>8.2283179999999997E-5</v>
      </c>
      <c r="NA140">
        <v>3.416139E-2</v>
      </c>
      <c r="NB140">
        <v>0.60353710000000005</v>
      </c>
      <c r="NC140">
        <v>24.033829999999998</v>
      </c>
      <c r="ND140" s="1">
        <v>7.9026070000000003E-5</v>
      </c>
      <c r="NE140">
        <v>3.2826279999999999E-2</v>
      </c>
      <c r="NF140">
        <v>0.60347660000000003</v>
      </c>
      <c r="NG140">
        <v>24.486750000000001</v>
      </c>
      <c r="NH140" s="1">
        <v>7.5204520000000003E-5</v>
      </c>
      <c r="NI140">
        <v>3.1260070000000001E-2</v>
      </c>
      <c r="NJ140">
        <v>0.6034197</v>
      </c>
      <c r="NK140">
        <v>24.368690000000001</v>
      </c>
      <c r="NL140" s="1">
        <v>7.0962289999999996E-5</v>
      </c>
      <c r="NM140">
        <v>2.9509750000000001E-2</v>
      </c>
      <c r="NN140">
        <v>0.60325519999999999</v>
      </c>
      <c r="NO140">
        <v>23.859970000000001</v>
      </c>
      <c r="NP140" s="1">
        <v>6.6790420000000005E-5</v>
      </c>
      <c r="NQ140">
        <v>2.7777619999999999E-2</v>
      </c>
      <c r="NR140">
        <v>0.60306729999999997</v>
      </c>
      <c r="NS140">
        <v>23.278120000000001</v>
      </c>
      <c r="NT140" s="1">
        <v>6.3112780000000002E-5</v>
      </c>
      <c r="NU140">
        <v>2.6244150000000001E-2</v>
      </c>
      <c r="NV140">
        <v>0.602769</v>
      </c>
      <c r="NW140">
        <v>22.987690000000001</v>
      </c>
      <c r="NX140" s="1">
        <v>6.0029850000000003E-5</v>
      </c>
      <c r="NY140">
        <v>2.4960130000000001E-2</v>
      </c>
      <c r="NZ140">
        <v>0.60241219999999995</v>
      </c>
      <c r="OA140">
        <v>23.12876</v>
      </c>
      <c r="OB140" s="1">
        <v>5.7432120000000003E-5</v>
      </c>
      <c r="OC140">
        <v>2.3883430000000001E-2</v>
      </c>
      <c r="OD140">
        <v>0.60198660000000004</v>
      </c>
      <c r="OE140">
        <v>23.15286</v>
      </c>
      <c r="OF140" s="1">
        <v>5.5290259999999999E-5</v>
      </c>
      <c r="OG140">
        <v>2.299431E-2</v>
      </c>
      <c r="OH140">
        <v>0.60152720000000004</v>
      </c>
      <c r="OI140">
        <v>23.084969999999998</v>
      </c>
      <c r="OJ140" s="1">
        <v>5.3836140000000001E-5</v>
      </c>
      <c r="OK140">
        <v>2.238132E-2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0.77955229999999998</v>
      </c>
      <c r="G141">
        <v>19.367470000000001</v>
      </c>
      <c r="H141">
        <v>0</v>
      </c>
      <c r="I141">
        <v>0</v>
      </c>
      <c r="J141">
        <v>0.78414110000000004</v>
      </c>
      <c r="K141">
        <v>19.814599999999999</v>
      </c>
      <c r="L141">
        <v>0</v>
      </c>
      <c r="M141">
        <v>0</v>
      </c>
      <c r="N141">
        <v>0.78710880000000005</v>
      </c>
      <c r="O141">
        <v>20.09966</v>
      </c>
      <c r="P141">
        <v>0</v>
      </c>
      <c r="Q141">
        <v>0</v>
      </c>
      <c r="R141">
        <v>0.78854789999999997</v>
      </c>
      <c r="S141">
        <v>19.845369999999999</v>
      </c>
      <c r="T141" s="1">
        <v>8.1944189999999999E-34</v>
      </c>
      <c r="U141" s="1">
        <v>2.2823460000000001E-31</v>
      </c>
      <c r="V141">
        <v>0.78934700000000002</v>
      </c>
      <c r="W141">
        <v>19.171420000000001</v>
      </c>
      <c r="X141" s="1">
        <v>5.9789000000000002E-22</v>
      </c>
      <c r="Y141" s="1">
        <v>1.6636929999999999E-19</v>
      </c>
      <c r="Z141">
        <v>0.78979259999999996</v>
      </c>
      <c r="AA141">
        <v>18.443909999999999</v>
      </c>
      <c r="AB141" s="1">
        <v>2.2076939999999999E-10</v>
      </c>
      <c r="AC141" s="1">
        <v>6.1524869999999995E-8</v>
      </c>
      <c r="AD141">
        <v>0.79011120000000001</v>
      </c>
      <c r="AE141">
        <v>17.92867</v>
      </c>
      <c r="AF141" s="1">
        <v>1.957856E-3</v>
      </c>
      <c r="AG141" s="1">
        <v>0.44562570000000001</v>
      </c>
      <c r="AH141">
        <v>0.79039539999999997</v>
      </c>
      <c r="AI141">
        <v>17.665700000000001</v>
      </c>
      <c r="AJ141" s="1">
        <v>0.80723849999999997</v>
      </c>
      <c r="AK141">
        <v>198.53540000000001</v>
      </c>
      <c r="AL141">
        <v>0.79065439999999998</v>
      </c>
      <c r="AM141">
        <v>18.11035</v>
      </c>
      <c r="AN141">
        <v>20.176459999999999</v>
      </c>
      <c r="AO141">
        <v>5239.7060000000001</v>
      </c>
      <c r="AP141">
        <v>0.79086020000000001</v>
      </c>
      <c r="AQ141">
        <v>18.498519999999999</v>
      </c>
      <c r="AR141">
        <v>87.96217</v>
      </c>
      <c r="AS141">
        <v>23795.87</v>
      </c>
      <c r="AT141">
        <v>0.79110119999999995</v>
      </c>
      <c r="AU141">
        <v>18.642189999999999</v>
      </c>
      <c r="AV141">
        <v>112.73399999999999</v>
      </c>
      <c r="AW141">
        <v>31471.18</v>
      </c>
      <c r="AX141">
        <v>0.79128489999999996</v>
      </c>
      <c r="AY141">
        <v>18.576779999999999</v>
      </c>
      <c r="AZ141">
        <v>59.026130000000002</v>
      </c>
      <c r="BA141">
        <v>16884.32</v>
      </c>
      <c r="BB141">
        <v>0.79143180000000002</v>
      </c>
      <c r="BC141">
        <v>18.278770000000002</v>
      </c>
      <c r="BD141">
        <v>15.95276</v>
      </c>
      <c r="BE141">
        <v>4651.0069999999996</v>
      </c>
      <c r="BF141">
        <v>0.78775459999999997</v>
      </c>
      <c r="BG141">
        <v>17.818519999999999</v>
      </c>
      <c r="BH141">
        <v>2.706521</v>
      </c>
      <c r="BI141">
        <v>801.46259999999995</v>
      </c>
      <c r="BJ141">
        <v>0.78310239999999998</v>
      </c>
      <c r="BK141">
        <v>17.652259999999998</v>
      </c>
      <c r="BL141">
        <v>0.37762449999999997</v>
      </c>
      <c r="BM141">
        <v>112.221</v>
      </c>
      <c r="BN141">
        <v>0.77777410000000002</v>
      </c>
      <c r="BO141">
        <v>17.991759999999999</v>
      </c>
      <c r="BP141">
        <v>9.1366000000000003E-2</v>
      </c>
      <c r="BQ141">
        <v>26.404309999999999</v>
      </c>
      <c r="BR141">
        <v>0.77184459999999999</v>
      </c>
      <c r="BS141">
        <v>18.721820000000001</v>
      </c>
      <c r="BT141">
        <v>6.4442189999999996E-2</v>
      </c>
      <c r="BU141">
        <v>18.27647</v>
      </c>
      <c r="BV141">
        <v>0.76546809999999998</v>
      </c>
      <c r="BW141">
        <v>19.532309999999999</v>
      </c>
      <c r="BX141">
        <v>6.6710350000000002E-2</v>
      </c>
      <c r="BY141">
        <v>18.971430000000002</v>
      </c>
      <c r="BZ141">
        <v>0.75914369999999998</v>
      </c>
      <c r="CA141">
        <v>20.101420000000001</v>
      </c>
      <c r="CB141">
        <v>7.0204349999999999E-2</v>
      </c>
      <c r="CC141">
        <v>20.128409999999999</v>
      </c>
      <c r="CD141">
        <v>0.75251219999999996</v>
      </c>
      <c r="CE141">
        <v>20.047799999999999</v>
      </c>
      <c r="CF141" s="1">
        <v>6.947818E-2</v>
      </c>
      <c r="CG141">
        <v>20.104230000000001</v>
      </c>
      <c r="CH141">
        <v>0.74576719999999996</v>
      </c>
      <c r="CI141">
        <v>19.582039999999999</v>
      </c>
      <c r="CJ141" s="1">
        <v>6.5159019999999998E-2</v>
      </c>
      <c r="CK141">
        <v>19.019120000000001</v>
      </c>
      <c r="CL141">
        <v>0.7388747</v>
      </c>
      <c r="CM141">
        <v>19.00254</v>
      </c>
      <c r="CN141" s="1">
        <v>5.9137389999999998E-2</v>
      </c>
      <c r="CO141">
        <v>17.399380000000001</v>
      </c>
      <c r="CP141">
        <v>0.73183540000000002</v>
      </c>
      <c r="CQ141">
        <v>18.501799999999999</v>
      </c>
      <c r="CR141" s="1">
        <v>5.2822519999999998E-2</v>
      </c>
      <c r="CS141">
        <v>15.66154</v>
      </c>
      <c r="CT141">
        <v>0.72479139999999997</v>
      </c>
      <c r="CU141">
        <v>18.55001</v>
      </c>
      <c r="CV141" s="1">
        <v>4.6835630000000003E-2</v>
      </c>
      <c r="CW141">
        <v>13.9871</v>
      </c>
      <c r="CX141">
        <v>0.71778660000000005</v>
      </c>
      <c r="CY141">
        <v>19.204920000000001</v>
      </c>
      <c r="CZ141" s="1">
        <v>4.1378829999999998E-2</v>
      </c>
      <c r="DA141">
        <v>12.44772</v>
      </c>
      <c r="DB141">
        <v>0.71053449999999996</v>
      </c>
      <c r="DC141">
        <v>19.885529999999999</v>
      </c>
      <c r="DD141" s="1">
        <v>3.6496569999999999E-2</v>
      </c>
      <c r="DE141">
        <v>11.06091</v>
      </c>
      <c r="DF141">
        <v>0.7029725</v>
      </c>
      <c r="DG141">
        <v>20.34178</v>
      </c>
      <c r="DH141" s="1">
        <v>3.2219060000000001E-2</v>
      </c>
      <c r="DI141">
        <v>9.8396290000000004</v>
      </c>
      <c r="DJ141">
        <v>0.69553220000000004</v>
      </c>
      <c r="DK141">
        <v>20.342780000000001</v>
      </c>
      <c r="DL141" s="1">
        <v>2.8518390000000001E-2</v>
      </c>
      <c r="DM141">
        <v>8.7737610000000004</v>
      </c>
      <c r="DN141">
        <v>0.68858870000000005</v>
      </c>
      <c r="DO141">
        <v>20.035080000000001</v>
      </c>
      <c r="DP141" s="1">
        <v>2.526656E-2</v>
      </c>
      <c r="DQ141">
        <v>7.8257719999999997</v>
      </c>
      <c r="DR141">
        <v>0.68158739999999995</v>
      </c>
      <c r="DS141">
        <v>19.42709</v>
      </c>
      <c r="DT141" s="1">
        <v>2.229656E-2</v>
      </c>
      <c r="DU141">
        <v>6.9532949999999998</v>
      </c>
      <c r="DV141">
        <v>0.67437749999999996</v>
      </c>
      <c r="DW141">
        <v>18.68534</v>
      </c>
      <c r="DX141">
        <v>1.9586159999999998E-2</v>
      </c>
      <c r="DY141">
        <v>6.1509850000000004</v>
      </c>
      <c r="DZ141">
        <v>0.66726410000000003</v>
      </c>
      <c r="EA141">
        <v>18.396509999999999</v>
      </c>
      <c r="EB141" s="1">
        <v>1.7178570000000001E-2</v>
      </c>
      <c r="EC141">
        <v>5.4314710000000002</v>
      </c>
      <c r="ED141">
        <v>0.65999629999999998</v>
      </c>
      <c r="EE141">
        <v>18.674119999999998</v>
      </c>
      <c r="EF141" s="1">
        <v>1.5055809999999999E-2</v>
      </c>
      <c r="EG141">
        <v>4.7928490000000004</v>
      </c>
      <c r="EH141">
        <v>0.65298009999999995</v>
      </c>
      <c r="EI141">
        <v>19.340399999999999</v>
      </c>
      <c r="EJ141" s="1">
        <v>1.318424E-2</v>
      </c>
      <c r="EK141">
        <v>4.225454</v>
      </c>
      <c r="EL141">
        <v>0.64543039999999996</v>
      </c>
      <c r="EM141">
        <v>19.999980000000001</v>
      </c>
      <c r="EN141" s="1">
        <v>1.151887E-2</v>
      </c>
      <c r="EO141">
        <v>3.7195490000000002</v>
      </c>
      <c r="EP141">
        <v>0.63784680000000005</v>
      </c>
      <c r="EQ141">
        <v>20.278369999999999</v>
      </c>
      <c r="ER141" s="1">
        <v>1.006173E-2</v>
      </c>
      <c r="ES141">
        <v>3.273682</v>
      </c>
      <c r="ET141">
        <v>0.63081889999999996</v>
      </c>
      <c r="EU141">
        <v>20.161380000000001</v>
      </c>
      <c r="EV141" s="1">
        <v>8.8093660000000008E-3</v>
      </c>
      <c r="EW141">
        <v>2.885192</v>
      </c>
      <c r="EX141">
        <v>0.62437730000000002</v>
      </c>
      <c r="EY141">
        <v>19.86683</v>
      </c>
      <c r="EZ141" s="1">
        <v>7.7298360000000003E-3</v>
      </c>
      <c r="FA141">
        <v>2.5461290000000001</v>
      </c>
      <c r="FB141">
        <v>0.61885089999999998</v>
      </c>
      <c r="FC141">
        <v>19.598179999999999</v>
      </c>
      <c r="FD141" s="1">
        <v>6.7880390000000001E-3</v>
      </c>
      <c r="FE141">
        <v>2.2454529999999999</v>
      </c>
      <c r="FF141">
        <v>0.61446140000000005</v>
      </c>
      <c r="FG141">
        <v>20.001329999999999</v>
      </c>
      <c r="FH141" s="1">
        <v>5.9576120000000002E-3</v>
      </c>
      <c r="FI141">
        <v>1.9758990000000001</v>
      </c>
      <c r="FJ141">
        <v>0.61101640000000002</v>
      </c>
      <c r="FK141">
        <v>20.564029999999999</v>
      </c>
      <c r="FL141" s="1">
        <v>5.211622E-3</v>
      </c>
      <c r="FM141">
        <v>1.730783</v>
      </c>
      <c r="FN141">
        <v>0.60843619999999998</v>
      </c>
      <c r="FO141">
        <v>21.14912</v>
      </c>
      <c r="FP141" s="1">
        <v>4.5266159999999998E-3</v>
      </c>
      <c r="FQ141">
        <v>1.5039070000000001</v>
      </c>
      <c r="FR141">
        <v>0.60660539999999996</v>
      </c>
      <c r="FS141">
        <v>21.5901</v>
      </c>
      <c r="FT141" s="1">
        <v>3.8514790000000001E-3</v>
      </c>
      <c r="FU141">
        <v>1.279504</v>
      </c>
      <c r="FV141">
        <v>0.60562590000000005</v>
      </c>
      <c r="FW141">
        <v>21.696639999999999</v>
      </c>
      <c r="FX141" s="1">
        <v>3.1321859999999999E-3</v>
      </c>
      <c r="FY141">
        <v>1.0402960000000001</v>
      </c>
      <c r="FZ141">
        <v>0.60498700000000005</v>
      </c>
      <c r="GA141">
        <v>21.372170000000001</v>
      </c>
      <c r="GB141" s="1">
        <v>2.3883390000000002E-3</v>
      </c>
      <c r="GC141">
        <v>0.79297320000000004</v>
      </c>
      <c r="GD141">
        <v>0.60458279999999998</v>
      </c>
      <c r="GE141">
        <v>20.756550000000001</v>
      </c>
      <c r="GF141" s="1">
        <v>1.7174829999999999E-3</v>
      </c>
      <c r="GG141">
        <v>0.56948980000000005</v>
      </c>
      <c r="GH141">
        <v>0.60433919999999997</v>
      </c>
      <c r="GI141">
        <v>20.363589999999999</v>
      </c>
      <c r="GJ141" s="1">
        <v>1.204562E-3</v>
      </c>
      <c r="GK141">
        <v>0.39816079999999998</v>
      </c>
      <c r="GL141">
        <v>0.60420039999999997</v>
      </c>
      <c r="GM141">
        <v>20.859919999999999</v>
      </c>
      <c r="GN141" s="1">
        <v>8.641934E-4</v>
      </c>
      <c r="GO141">
        <v>0.28422180000000002</v>
      </c>
      <c r="GP141">
        <v>0.60412069999999995</v>
      </c>
      <c r="GQ141">
        <v>21.58389</v>
      </c>
      <c r="GR141" s="1">
        <v>6.5842099999999996E-4</v>
      </c>
      <c r="GS141">
        <v>0.2152772</v>
      </c>
      <c r="GT141">
        <v>0.60407719999999998</v>
      </c>
      <c r="GU141">
        <v>22.19868</v>
      </c>
      <c r="GV141" s="1">
        <v>5.3856689999999996E-4</v>
      </c>
      <c r="GW141">
        <v>0.17505950000000001</v>
      </c>
      <c r="GX141">
        <v>0.60402990000000001</v>
      </c>
      <c r="GY141">
        <v>22.786960000000001</v>
      </c>
      <c r="GZ141" s="1">
        <v>4.669621E-4</v>
      </c>
      <c r="HA141">
        <v>0.1510321</v>
      </c>
      <c r="HB141">
        <v>0.60402699999999998</v>
      </c>
      <c r="HC141">
        <v>23.008900000000001</v>
      </c>
      <c r="HD141" s="1">
        <v>4.2080889999999998E-4</v>
      </c>
      <c r="HE141">
        <v>0.13558890000000001</v>
      </c>
      <c r="HF141">
        <v>0.60402480000000003</v>
      </c>
      <c r="HG141">
        <v>22.692430000000002</v>
      </c>
      <c r="HH141" s="1">
        <v>3.8805730000000002E-4</v>
      </c>
      <c r="HI141">
        <v>0.12465</v>
      </c>
      <c r="HJ141">
        <v>0.60400520000000002</v>
      </c>
      <c r="HK141">
        <v>22.0014</v>
      </c>
      <c r="HL141" s="1">
        <v>3.6251479999999998E-4</v>
      </c>
      <c r="HM141">
        <v>0.1161572</v>
      </c>
      <c r="HN141">
        <v>0.60400529999999997</v>
      </c>
      <c r="HO141">
        <v>21.301680000000001</v>
      </c>
      <c r="HP141" s="1">
        <v>3.410625E-4</v>
      </c>
      <c r="HQ141">
        <v>0.1090724</v>
      </c>
      <c r="HR141">
        <v>0.60399990000000003</v>
      </c>
      <c r="HS141">
        <v>21.267099999999999</v>
      </c>
      <c r="HT141" s="1">
        <v>3.22133E-4</v>
      </c>
      <c r="HU141">
        <v>0.102858</v>
      </c>
      <c r="HV141">
        <v>0.60399849999999999</v>
      </c>
      <c r="HW141">
        <v>21.682410000000001</v>
      </c>
      <c r="HX141" s="1">
        <v>3.0493410000000001E-4</v>
      </c>
      <c r="HY141">
        <v>9.7245289999999998E-2</v>
      </c>
      <c r="HZ141">
        <v>0.60399250000000004</v>
      </c>
      <c r="IA141">
        <v>22.284780000000001</v>
      </c>
      <c r="IB141" s="1">
        <v>2.8904929999999998E-4</v>
      </c>
      <c r="IC141">
        <v>9.2090420000000006E-2</v>
      </c>
      <c r="ID141">
        <v>0.60399689999999995</v>
      </c>
      <c r="IE141">
        <v>22.96959</v>
      </c>
      <c r="IF141" s="1">
        <v>2.743488E-4</v>
      </c>
      <c r="IG141">
        <v>8.7339239999999999E-2</v>
      </c>
      <c r="IH141">
        <v>0.60400920000000002</v>
      </c>
      <c r="II141">
        <v>23.189350000000001</v>
      </c>
      <c r="IJ141" s="1">
        <v>2.6068590000000001E-4</v>
      </c>
      <c r="IK141">
        <v>8.2939799999999994E-2</v>
      </c>
      <c r="IL141">
        <v>0.60400779999999998</v>
      </c>
      <c r="IM141">
        <v>22.929749999999999</v>
      </c>
      <c r="IN141" s="1">
        <v>2.4796680000000002E-4</v>
      </c>
      <c r="IO141">
        <v>7.885818E-2</v>
      </c>
      <c r="IP141">
        <v>0.60400450000000006</v>
      </c>
      <c r="IQ141">
        <v>22.275549999999999</v>
      </c>
      <c r="IR141" s="1">
        <v>2.360796E-4</v>
      </c>
      <c r="IS141">
        <v>7.5059239999999999E-2</v>
      </c>
      <c r="IT141">
        <v>0.60399130000000001</v>
      </c>
      <c r="IU141">
        <v>21.493269999999999</v>
      </c>
      <c r="IV141" s="1">
        <v>2.2492249999999999E-4</v>
      </c>
      <c r="IW141">
        <v>7.1493769999999998E-2</v>
      </c>
      <c r="IX141">
        <v>0.60399139999999996</v>
      </c>
      <c r="IY141">
        <v>21.194330000000001</v>
      </c>
      <c r="IZ141" s="1">
        <v>2.1437339999999999E-4</v>
      </c>
      <c r="JA141">
        <v>6.812783E-2</v>
      </c>
      <c r="JB141">
        <v>0.60399729999999996</v>
      </c>
      <c r="JC141">
        <v>20.96227</v>
      </c>
      <c r="JD141" s="1">
        <v>2.0443530000000001E-4</v>
      </c>
      <c r="JE141">
        <v>6.4962359999999997E-2</v>
      </c>
      <c r="JF141">
        <v>0.60401380000000005</v>
      </c>
      <c r="JG141">
        <v>21.067049999999998</v>
      </c>
      <c r="JH141" s="1">
        <v>1.9514399999999999E-4</v>
      </c>
      <c r="JI141">
        <v>6.2001630000000002E-2</v>
      </c>
      <c r="JJ141">
        <v>0.60401199999999999</v>
      </c>
      <c r="JK141">
        <v>21.16741</v>
      </c>
      <c r="JL141" s="1">
        <v>1.864306E-4</v>
      </c>
      <c r="JM141">
        <v>5.9229990000000003E-2</v>
      </c>
      <c r="JN141">
        <v>0.60399380000000003</v>
      </c>
      <c r="JO141">
        <v>21.305260000000001</v>
      </c>
      <c r="JP141" s="1">
        <v>1.7819719999999999E-4</v>
      </c>
      <c r="JQ141">
        <v>5.6615840000000001E-2</v>
      </c>
      <c r="JR141">
        <v>0.60401179999999999</v>
      </c>
      <c r="JS141">
        <v>21.466729999999998</v>
      </c>
      <c r="JT141" s="1">
        <v>1.7042509999999999E-4</v>
      </c>
      <c r="JU141">
        <v>5.414513E-2</v>
      </c>
      <c r="JV141">
        <v>0.60400909999999997</v>
      </c>
      <c r="JW141">
        <v>21.450369999999999</v>
      </c>
      <c r="JX141" s="1">
        <v>1.631007E-4</v>
      </c>
      <c r="JY141">
        <v>5.1814779999999998E-2</v>
      </c>
      <c r="JZ141">
        <v>0.60401150000000003</v>
      </c>
      <c r="KA141">
        <v>21.204840000000001</v>
      </c>
      <c r="KB141" s="1">
        <v>1.5620010000000001E-4</v>
      </c>
      <c r="KC141">
        <v>4.9616050000000002E-2</v>
      </c>
      <c r="KD141">
        <v>0.60399190000000003</v>
      </c>
      <c r="KE141">
        <v>21.399509999999999</v>
      </c>
      <c r="KF141" s="1">
        <v>1.4966870000000001E-4</v>
      </c>
      <c r="KG141">
        <v>4.7541310000000003E-2</v>
      </c>
      <c r="KH141">
        <v>0.60399820000000004</v>
      </c>
      <c r="KI141">
        <v>21.447310000000002</v>
      </c>
      <c r="KJ141" s="1">
        <v>1.434815E-4</v>
      </c>
      <c r="KK141">
        <v>4.5576140000000001E-2</v>
      </c>
      <c r="KL141">
        <v>0.60399040000000004</v>
      </c>
      <c r="KM141">
        <v>21.448979999999999</v>
      </c>
      <c r="KN141" s="1">
        <v>1.3760040000000001E-4</v>
      </c>
      <c r="KO141">
        <v>4.3709320000000003E-2</v>
      </c>
      <c r="KP141">
        <v>0.60399060000000004</v>
      </c>
      <c r="KQ141">
        <v>21.43939</v>
      </c>
      <c r="KR141" s="1">
        <v>1.320131E-4</v>
      </c>
      <c r="KS141">
        <v>4.1933940000000003E-2</v>
      </c>
      <c r="KT141">
        <v>0.60399590000000003</v>
      </c>
      <c r="KU141">
        <v>21.32227</v>
      </c>
      <c r="KV141" s="1">
        <v>1.267114E-4</v>
      </c>
      <c r="KW141">
        <v>4.0249609999999998E-2</v>
      </c>
      <c r="KX141">
        <v>0.60395290000000001</v>
      </c>
      <c r="KY141">
        <v>21.038350000000001</v>
      </c>
      <c r="KZ141" s="1">
        <v>1.216971E-4</v>
      </c>
      <c r="LA141">
        <v>3.8657869999999997E-2</v>
      </c>
      <c r="LB141">
        <v>0.60389979999999999</v>
      </c>
      <c r="LC141">
        <v>20.647629999999999</v>
      </c>
      <c r="LD141" s="1">
        <v>1.169272E-4</v>
      </c>
      <c r="LE141">
        <v>3.7145869999999998E-2</v>
      </c>
      <c r="LF141">
        <v>0.60379919999999998</v>
      </c>
      <c r="LG141">
        <v>20.410620000000002</v>
      </c>
      <c r="LH141" s="1">
        <v>1.1238660000000001E-4</v>
      </c>
      <c r="LI141">
        <v>3.5706519999999999E-2</v>
      </c>
      <c r="LJ141">
        <v>0.60366649999999999</v>
      </c>
      <c r="LK141">
        <v>20.9313</v>
      </c>
      <c r="LL141" s="1">
        <v>1.080438E-4</v>
      </c>
      <c r="LM141">
        <v>3.4334719999999999E-2</v>
      </c>
      <c r="LN141">
        <v>0.60347249999999997</v>
      </c>
      <c r="LO141">
        <v>21.56645</v>
      </c>
      <c r="LP141" s="1">
        <v>1.039111E-4</v>
      </c>
      <c r="LQ141">
        <v>3.3027399999999998E-2</v>
      </c>
      <c r="LR141">
        <v>0.6032651</v>
      </c>
      <c r="LS141">
        <v>22.299430000000001</v>
      </c>
      <c r="LT141" s="1">
        <v>1.000704E-4</v>
      </c>
      <c r="LU141">
        <v>3.1812939999999998E-2</v>
      </c>
      <c r="LV141">
        <v>0.60303209999999996</v>
      </c>
      <c r="LW141">
        <v>23.26493</v>
      </c>
      <c r="LX141" s="1">
        <v>9.6800609999999997E-5</v>
      </c>
      <c r="LY141">
        <v>3.0777559999999999E-2</v>
      </c>
      <c r="LZ141">
        <v>0.60277210000000003</v>
      </c>
      <c r="MA141">
        <v>23.78444</v>
      </c>
      <c r="MB141" s="1">
        <v>9.4459280000000004E-5</v>
      </c>
      <c r="MC141">
        <v>3.0034720000000001E-2</v>
      </c>
      <c r="MD141">
        <v>0.60254370000000002</v>
      </c>
      <c r="ME141">
        <v>23.48272</v>
      </c>
      <c r="MF141" s="1">
        <v>9.2969389999999997E-5</v>
      </c>
      <c r="MG141">
        <v>2.9562000000000001E-2</v>
      </c>
      <c r="MH141">
        <v>0.60231579999999996</v>
      </c>
      <c r="MI141">
        <v>22.66065</v>
      </c>
      <c r="MJ141" s="1">
        <v>9.1707330000000004E-5</v>
      </c>
      <c r="MK141">
        <v>2.917107E-2</v>
      </c>
      <c r="ML141">
        <v>0.60212589999999999</v>
      </c>
      <c r="MM141">
        <v>22.106680000000001</v>
      </c>
      <c r="MN141" s="1">
        <v>9.0113039999999999E-5</v>
      </c>
      <c r="MO141">
        <v>2.86777E-2</v>
      </c>
      <c r="MP141">
        <v>0.60198660000000004</v>
      </c>
      <c r="MQ141">
        <v>22.325289999999999</v>
      </c>
      <c r="MR141" s="1">
        <v>8.8005100000000002E-5</v>
      </c>
      <c r="MS141">
        <v>2.8018580000000001E-2</v>
      </c>
      <c r="MT141">
        <v>0.60187239999999997</v>
      </c>
      <c r="MU141">
        <v>22.75347</v>
      </c>
      <c r="MV141" s="1">
        <v>8.5484209999999998E-5</v>
      </c>
      <c r="MW141">
        <v>2.722072E-2</v>
      </c>
      <c r="MX141">
        <v>0.60178489999999996</v>
      </c>
      <c r="MY141">
        <v>23.254339999999999</v>
      </c>
      <c r="MZ141" s="1">
        <v>8.2647460000000002E-5</v>
      </c>
      <c r="NA141">
        <v>2.632466E-2</v>
      </c>
      <c r="NB141">
        <v>0.60172720000000002</v>
      </c>
      <c r="NC141">
        <v>24.027889999999999</v>
      </c>
      <c r="ND141" s="1">
        <v>7.9447830000000004E-5</v>
      </c>
      <c r="NE141">
        <v>2.5311989999999999E-2</v>
      </c>
      <c r="NF141">
        <v>0.60168109999999997</v>
      </c>
      <c r="NG141">
        <v>24.476559999999999</v>
      </c>
      <c r="NH141" s="1">
        <v>7.5697190000000004E-5</v>
      </c>
      <c r="NI141">
        <v>2.4125089999999998E-2</v>
      </c>
      <c r="NJ141">
        <v>0.60160519999999995</v>
      </c>
      <c r="NK141">
        <v>24.40288</v>
      </c>
      <c r="NL141" s="1">
        <v>7.1486410000000001E-5</v>
      </c>
      <c r="NM141">
        <v>2.27884E-2</v>
      </c>
      <c r="NN141">
        <v>0.60145119999999996</v>
      </c>
      <c r="NO141">
        <v>23.918099999999999</v>
      </c>
      <c r="NP141" s="1">
        <v>6.7279089999999997E-5</v>
      </c>
      <c r="NQ141">
        <v>2.1449050000000001E-2</v>
      </c>
      <c r="NR141">
        <v>0.60125919999999999</v>
      </c>
      <c r="NS141">
        <v>23.33953</v>
      </c>
      <c r="NT141" s="1">
        <v>6.3530609999999999E-5</v>
      </c>
      <c r="NU141">
        <v>2.0254189999999998E-2</v>
      </c>
      <c r="NV141">
        <v>0.60094619999999999</v>
      </c>
      <c r="NW141">
        <v>23.052689999999998</v>
      </c>
      <c r="NX141" s="1">
        <v>6.0377400000000002E-5</v>
      </c>
      <c r="NY141">
        <v>1.9250409999999999E-2</v>
      </c>
      <c r="NZ141">
        <v>0.60059680000000004</v>
      </c>
      <c r="OA141">
        <v>23.184799999999999</v>
      </c>
      <c r="OB141" s="1">
        <v>5.7726109999999997E-5</v>
      </c>
      <c r="OC141">
        <v>1.840959E-2</v>
      </c>
      <c r="OD141">
        <v>0.60013260000000002</v>
      </c>
      <c r="OE141">
        <v>23.204339999999998</v>
      </c>
      <c r="OF141" s="1">
        <v>5.552295E-5</v>
      </c>
      <c r="OG141">
        <v>1.771095E-2</v>
      </c>
      <c r="OH141">
        <v>0.59966680000000006</v>
      </c>
      <c r="OI141">
        <v>23.119509999999998</v>
      </c>
      <c r="OJ141" s="1">
        <v>5.3965729999999999E-5</v>
      </c>
      <c r="OK141">
        <v>1.7214650000000001E-2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1.3717569999999999</v>
      </c>
      <c r="G142">
        <v>19.36346</v>
      </c>
      <c r="H142">
        <v>0</v>
      </c>
      <c r="I142">
        <v>0</v>
      </c>
      <c r="J142">
        <v>1.373326</v>
      </c>
      <c r="K142">
        <v>19.81052</v>
      </c>
      <c r="L142">
        <v>0</v>
      </c>
      <c r="M142">
        <v>0</v>
      </c>
      <c r="N142">
        <v>1.3722669999999999</v>
      </c>
      <c r="O142">
        <v>20.112929999999999</v>
      </c>
      <c r="P142">
        <v>0</v>
      </c>
      <c r="Q142">
        <v>0</v>
      </c>
      <c r="R142">
        <v>1.3702989999999999</v>
      </c>
      <c r="S142">
        <v>19.884440000000001</v>
      </c>
      <c r="T142" s="1">
        <v>1.0039529999999999E-34</v>
      </c>
      <c r="U142" s="1">
        <v>2.341741E-32</v>
      </c>
      <c r="V142">
        <v>1.3678969999999999</v>
      </c>
      <c r="W142">
        <v>19.231000000000002</v>
      </c>
      <c r="X142" s="1">
        <v>8.7532570000000004E-23</v>
      </c>
      <c r="Y142" s="1">
        <v>2.0427750000000001E-20</v>
      </c>
      <c r="Z142">
        <v>1.3652869999999999</v>
      </c>
      <c r="AA142">
        <v>18.497900000000001</v>
      </c>
      <c r="AB142" s="1">
        <v>2.4983830000000001E-11</v>
      </c>
      <c r="AC142" s="1">
        <v>5.8468479999999997E-9</v>
      </c>
      <c r="AD142">
        <v>1.362616</v>
      </c>
      <c r="AE142">
        <v>17.965800000000002</v>
      </c>
      <c r="AF142" s="1">
        <v>1.1940430000000001E-3</v>
      </c>
      <c r="AG142" s="1">
        <v>0.2165057</v>
      </c>
      <c r="AH142">
        <v>1.3599140000000001</v>
      </c>
      <c r="AI142">
        <v>17.690200000000001</v>
      </c>
      <c r="AJ142" s="1">
        <v>0.60850599999999999</v>
      </c>
      <c r="AK142">
        <v>122.41889999999999</v>
      </c>
      <c r="AL142">
        <v>1.3571820000000001</v>
      </c>
      <c r="AM142">
        <v>18.112770000000001</v>
      </c>
      <c r="AN142">
        <v>17.316649999999999</v>
      </c>
      <c r="AO142">
        <v>3728.2370000000001</v>
      </c>
      <c r="AP142">
        <v>1.3544099999999999</v>
      </c>
      <c r="AQ142">
        <v>18.5061</v>
      </c>
      <c r="AR142">
        <v>82.964550000000003</v>
      </c>
      <c r="AS142">
        <v>18791.52</v>
      </c>
      <c r="AT142">
        <v>1.3514900000000001</v>
      </c>
      <c r="AU142">
        <v>18.661200000000001</v>
      </c>
      <c r="AV142">
        <v>114.2624</v>
      </c>
      <c r="AW142">
        <v>26935.79</v>
      </c>
      <c r="AX142">
        <v>1.347996</v>
      </c>
      <c r="AY142">
        <v>18.595230000000001</v>
      </c>
      <c r="AZ142">
        <v>63.249560000000002</v>
      </c>
      <c r="BA142">
        <v>15391.68</v>
      </c>
      <c r="BB142">
        <v>1.3436729999999999</v>
      </c>
      <c r="BC142">
        <v>18.324719999999999</v>
      </c>
      <c r="BD142">
        <v>17.835709999999999</v>
      </c>
      <c r="BE142">
        <v>4454.5690000000004</v>
      </c>
      <c r="BF142">
        <v>1.338455</v>
      </c>
      <c r="BG142">
        <v>17.865780000000001</v>
      </c>
      <c r="BH142">
        <v>3.1149710000000002</v>
      </c>
      <c r="BI142">
        <v>793.29250000000002</v>
      </c>
      <c r="BJ142">
        <v>1.3321780000000001</v>
      </c>
      <c r="BK142">
        <v>17.686050000000002</v>
      </c>
      <c r="BL142">
        <v>0.43452229999999997</v>
      </c>
      <c r="BM142">
        <v>111.29510000000001</v>
      </c>
      <c r="BN142">
        <v>1.325027</v>
      </c>
      <c r="BO142">
        <v>18.0105</v>
      </c>
      <c r="BP142">
        <v>9.7444879999999998E-2</v>
      </c>
      <c r="BQ142">
        <v>24.14593</v>
      </c>
      <c r="BR142">
        <v>1.317096</v>
      </c>
      <c r="BS142">
        <v>18.733640000000001</v>
      </c>
      <c r="BT142">
        <v>6.4754539999999999E-2</v>
      </c>
      <c r="BU142">
        <v>15.601739999999999</v>
      </c>
      <c r="BV142">
        <v>1.3086720000000001</v>
      </c>
      <c r="BW142">
        <v>19.5383</v>
      </c>
      <c r="BX142">
        <v>6.6365820000000006E-2</v>
      </c>
      <c r="BY142">
        <v>15.99403</v>
      </c>
      <c r="BZ142">
        <v>1.300492</v>
      </c>
      <c r="CA142">
        <v>20.110690000000002</v>
      </c>
      <c r="CB142">
        <v>7.0046579999999997E-2</v>
      </c>
      <c r="CC142">
        <v>17.009840000000001</v>
      </c>
      <c r="CD142">
        <v>1.2919799999999999</v>
      </c>
      <c r="CE142">
        <v>20.07104</v>
      </c>
      <c r="CF142" s="1">
        <v>6.9646340000000001E-2</v>
      </c>
      <c r="CG142">
        <v>17.066800000000001</v>
      </c>
      <c r="CH142">
        <v>1.2835559999999999</v>
      </c>
      <c r="CI142">
        <v>19.628430000000002</v>
      </c>
      <c r="CJ142" s="1">
        <v>6.5534439999999999E-2</v>
      </c>
      <c r="CK142">
        <v>16.192219999999999</v>
      </c>
      <c r="CL142">
        <v>1.2752289999999999</v>
      </c>
      <c r="CM142">
        <v>19.053439999999998</v>
      </c>
      <c r="CN142" s="1">
        <v>5.9585920000000001E-2</v>
      </c>
      <c r="CO142">
        <v>14.828099999999999</v>
      </c>
      <c r="CP142">
        <v>1.266845</v>
      </c>
      <c r="CQ142">
        <v>18.546939999999999</v>
      </c>
      <c r="CR142" s="1">
        <v>5.3269270000000001E-2</v>
      </c>
      <c r="CS142">
        <v>13.34417</v>
      </c>
      <c r="CT142">
        <v>1.258901</v>
      </c>
      <c r="CU142">
        <v>18.58353</v>
      </c>
      <c r="CV142" s="1">
        <v>4.7255699999999998E-2</v>
      </c>
      <c r="CW142">
        <v>11.916069999999999</v>
      </c>
      <c r="CX142">
        <v>1.250475</v>
      </c>
      <c r="CY142">
        <v>19.213920000000002</v>
      </c>
      <c r="CZ142" s="1">
        <v>4.1758040000000003E-2</v>
      </c>
      <c r="DA142">
        <v>10.60281</v>
      </c>
      <c r="DB142">
        <v>1.2413179999999999</v>
      </c>
      <c r="DC142">
        <v>19.88954</v>
      </c>
      <c r="DD142">
        <v>3.6833440000000002E-2</v>
      </c>
      <c r="DE142">
        <v>9.418196</v>
      </c>
      <c r="DF142">
        <v>1.231781</v>
      </c>
      <c r="DG142">
        <v>20.354900000000001</v>
      </c>
      <c r="DH142" s="1">
        <v>3.2514109999999999E-2</v>
      </c>
      <c r="DI142">
        <v>8.3735949999999999</v>
      </c>
      <c r="DJ142">
        <v>1.22275</v>
      </c>
      <c r="DK142">
        <v>20.35848</v>
      </c>
      <c r="DL142" s="1">
        <v>2.8777730000000001E-2</v>
      </c>
      <c r="DM142">
        <v>7.4606919999999999</v>
      </c>
      <c r="DN142">
        <v>1.2148490000000001</v>
      </c>
      <c r="DO142">
        <v>20.082899999999999</v>
      </c>
      <c r="DP142" s="1">
        <v>2.5500200000000001E-2</v>
      </c>
      <c r="DQ142">
        <v>6.6487559999999997</v>
      </c>
      <c r="DR142">
        <v>1.206963</v>
      </c>
      <c r="DS142">
        <v>19.486319999999999</v>
      </c>
      <c r="DT142" s="1">
        <v>2.251417E-2</v>
      </c>
      <c r="DU142">
        <v>5.9039570000000001</v>
      </c>
      <c r="DV142">
        <v>1.198904</v>
      </c>
      <c r="DW142">
        <v>18.75234</v>
      </c>
      <c r="DX142" s="1">
        <v>1.9783200000000001E-2</v>
      </c>
      <c r="DY142">
        <v>5.2176049999999998</v>
      </c>
      <c r="DZ142">
        <v>1.191357</v>
      </c>
      <c r="EA142">
        <v>18.452940000000002</v>
      </c>
      <c r="EB142" s="1">
        <v>1.735478E-2</v>
      </c>
      <c r="EC142">
        <v>4.603294</v>
      </c>
      <c r="ED142">
        <v>1.1838390000000001</v>
      </c>
      <c r="EE142">
        <v>18.70495</v>
      </c>
      <c r="EF142" s="1">
        <v>1.521189E-2</v>
      </c>
      <c r="EG142">
        <v>4.0591749999999998</v>
      </c>
      <c r="EH142">
        <v>1.175664</v>
      </c>
      <c r="EI142">
        <v>19.347359999999998</v>
      </c>
      <c r="EJ142" s="1">
        <v>1.332377E-2</v>
      </c>
      <c r="EK142">
        <v>3.577912</v>
      </c>
      <c r="EL142">
        <v>1.166795</v>
      </c>
      <c r="EM142">
        <v>19.996729999999999</v>
      </c>
      <c r="EN142" s="1">
        <v>1.164332E-2</v>
      </c>
      <c r="EO142">
        <v>3.1488459999999998</v>
      </c>
      <c r="EP142">
        <v>1.158148</v>
      </c>
      <c r="EQ142">
        <v>20.272639999999999</v>
      </c>
      <c r="ER142" s="1">
        <v>1.017028E-2</v>
      </c>
      <c r="ES142">
        <v>2.7694779999999999</v>
      </c>
      <c r="ET142">
        <v>1.1508290000000001</v>
      </c>
      <c r="EU142">
        <v>20.174969999999998</v>
      </c>
      <c r="EV142" s="1">
        <v>8.9042419999999997E-3</v>
      </c>
      <c r="EW142">
        <v>2.4381870000000001</v>
      </c>
      <c r="EX142">
        <v>1.1443700000000001</v>
      </c>
      <c r="EY142">
        <v>19.903680000000001</v>
      </c>
      <c r="EZ142" s="1">
        <v>7.8130140000000001E-3</v>
      </c>
      <c r="FA142">
        <v>2.1489820000000002</v>
      </c>
      <c r="FB142">
        <v>1.139294</v>
      </c>
      <c r="FC142">
        <v>19.65596</v>
      </c>
      <c r="FD142" s="1">
        <v>6.8617540000000003E-3</v>
      </c>
      <c r="FE142">
        <v>1.892908</v>
      </c>
      <c r="FF142">
        <v>1.1359900000000001</v>
      </c>
      <c r="FG142">
        <v>20.065439999999999</v>
      </c>
      <c r="FH142" s="1">
        <v>6.024232E-3</v>
      </c>
      <c r="FI142">
        <v>1.6644479999999999</v>
      </c>
      <c r="FJ142">
        <v>1.133848</v>
      </c>
      <c r="FK142">
        <v>20.58888</v>
      </c>
      <c r="FL142" s="1">
        <v>5.272189E-3</v>
      </c>
      <c r="FM142">
        <v>1.4576229999999999</v>
      </c>
      <c r="FN142">
        <v>1.1324719999999999</v>
      </c>
      <c r="FO142">
        <v>21.160419999999998</v>
      </c>
      <c r="FP142" s="1">
        <v>4.5837309999999997E-3</v>
      </c>
      <c r="FQ142">
        <v>1.267091</v>
      </c>
      <c r="FR142">
        <v>1.131653</v>
      </c>
      <c r="FS142">
        <v>21.592400000000001</v>
      </c>
      <c r="FT142" s="1">
        <v>3.9102980000000004E-3</v>
      </c>
      <c r="FU142">
        <v>1.080557</v>
      </c>
      <c r="FV142">
        <v>1.1313679999999999</v>
      </c>
      <c r="FW142">
        <v>21.70553</v>
      </c>
      <c r="FX142" s="1">
        <v>3.1954090000000002E-3</v>
      </c>
      <c r="FY142">
        <v>0.88315949999999999</v>
      </c>
      <c r="FZ142">
        <v>1.131219</v>
      </c>
      <c r="GA142">
        <v>21.41169</v>
      </c>
      <c r="GB142" s="1">
        <v>2.4506060000000001E-3</v>
      </c>
      <c r="GC142">
        <v>0.67761320000000003</v>
      </c>
      <c r="GD142">
        <v>1.1312089999999999</v>
      </c>
      <c r="GE142">
        <v>20.815999999999999</v>
      </c>
      <c r="GF142" s="1">
        <v>1.7696879999999999E-3</v>
      </c>
      <c r="GG142">
        <v>0.48904910000000001</v>
      </c>
      <c r="GH142">
        <v>1.1311929999999999</v>
      </c>
      <c r="GI142">
        <v>20.420780000000001</v>
      </c>
      <c r="GJ142" s="1">
        <v>1.2418139999999999E-3</v>
      </c>
      <c r="GK142">
        <v>0.34218140000000002</v>
      </c>
      <c r="GL142">
        <v>1.1312009999999999</v>
      </c>
      <c r="GM142">
        <v>20.90907</v>
      </c>
      <c r="GN142" s="1">
        <v>8.8771149999999997E-4</v>
      </c>
      <c r="GO142">
        <v>0.2432764</v>
      </c>
      <c r="GP142">
        <v>1.1312800000000001</v>
      </c>
      <c r="GQ142">
        <v>21.612770000000001</v>
      </c>
      <c r="GR142" s="1">
        <v>6.7230369999999998E-4</v>
      </c>
      <c r="GS142">
        <v>0.1829933</v>
      </c>
      <c r="GT142">
        <v>1.1313029999999999</v>
      </c>
      <c r="GU142">
        <v>22.226690000000001</v>
      </c>
      <c r="GV142" s="1">
        <v>5.4671920000000005E-4</v>
      </c>
      <c r="GW142">
        <v>0.14778620000000001</v>
      </c>
      <c r="GX142">
        <v>1.131308</v>
      </c>
      <c r="GY142">
        <v>22.805319999999998</v>
      </c>
      <c r="GZ142" s="1">
        <v>4.7198779999999999E-4</v>
      </c>
      <c r="HA142">
        <v>0.12684709999999999</v>
      </c>
      <c r="HB142">
        <v>1.1313329999999999</v>
      </c>
      <c r="HC142">
        <v>23.015699999999999</v>
      </c>
      <c r="HD142" s="1">
        <v>4.242022E-4</v>
      </c>
      <c r="HE142">
        <v>0.1135143</v>
      </c>
      <c r="HF142">
        <v>1.1313420000000001</v>
      </c>
      <c r="HG142">
        <v>22.737400000000001</v>
      </c>
      <c r="HH142" s="1">
        <v>3.9058309999999999E-4</v>
      </c>
      <c r="HI142">
        <v>0.1041641</v>
      </c>
      <c r="HJ142">
        <v>1.131335</v>
      </c>
      <c r="HK142">
        <v>22.078430000000001</v>
      </c>
      <c r="HL142" s="1">
        <v>3.6454849999999997E-4</v>
      </c>
      <c r="HM142">
        <v>9.6963010000000002E-2</v>
      </c>
      <c r="HN142">
        <v>1.131313</v>
      </c>
      <c r="HO142">
        <v>21.389849999999999</v>
      </c>
      <c r="HP142" s="1">
        <v>3.4281060000000002E-4</v>
      </c>
      <c r="HQ142">
        <v>9.0996229999999997E-2</v>
      </c>
      <c r="HR142">
        <v>1.1313979999999999</v>
      </c>
      <c r="HS142">
        <v>21.355630000000001</v>
      </c>
      <c r="HT142" s="1">
        <v>3.2369750000000002E-4</v>
      </c>
      <c r="HU142">
        <v>8.5781839999999998E-2</v>
      </c>
      <c r="HV142">
        <v>1.131381</v>
      </c>
      <c r="HW142">
        <v>21.739920000000001</v>
      </c>
      <c r="HX142" s="1">
        <v>3.0636029999999998E-4</v>
      </c>
      <c r="HY142">
        <v>8.1084119999999996E-2</v>
      </c>
      <c r="HZ142">
        <v>1.1313759999999999</v>
      </c>
      <c r="IA142">
        <v>22.309670000000001</v>
      </c>
      <c r="IB142" s="1">
        <v>2.903626E-4</v>
      </c>
      <c r="IC142">
        <v>7.6774549999999997E-2</v>
      </c>
      <c r="ID142">
        <v>1.1313690000000001</v>
      </c>
      <c r="IE142">
        <v>22.982669999999999</v>
      </c>
      <c r="IF142" s="1">
        <v>2.7556180000000002E-4</v>
      </c>
      <c r="IG142">
        <v>7.2803409999999999E-2</v>
      </c>
      <c r="IH142">
        <v>1.131364</v>
      </c>
      <c r="II142">
        <v>23.189330000000002</v>
      </c>
      <c r="IJ142" s="1">
        <v>2.6181259999999998E-4</v>
      </c>
      <c r="IK142">
        <v>6.912886E-2</v>
      </c>
      <c r="IL142">
        <v>1.131373</v>
      </c>
      <c r="IM142">
        <v>22.963850000000001</v>
      </c>
      <c r="IN142" s="1">
        <v>2.490142E-4</v>
      </c>
      <c r="IO142">
        <v>6.5719459999999993E-2</v>
      </c>
      <c r="IP142">
        <v>1.1313690000000001</v>
      </c>
      <c r="IQ142">
        <v>22.341059999999999</v>
      </c>
      <c r="IR142" s="1">
        <v>2.370599E-4</v>
      </c>
      <c r="IS142">
        <v>6.2547870000000005E-2</v>
      </c>
      <c r="IT142">
        <v>1.1313660000000001</v>
      </c>
      <c r="IU142">
        <v>21.577839999999998</v>
      </c>
      <c r="IV142" s="1">
        <v>2.2584290000000001E-4</v>
      </c>
      <c r="IW142">
        <v>5.9571819999999998E-2</v>
      </c>
      <c r="IX142">
        <v>1.1313660000000001</v>
      </c>
      <c r="IY142">
        <v>21.284500000000001</v>
      </c>
      <c r="IZ142" s="1">
        <v>2.152419E-4</v>
      </c>
      <c r="JA142">
        <v>5.6764830000000002E-2</v>
      </c>
      <c r="JB142">
        <v>1.1313709999999999</v>
      </c>
      <c r="JC142">
        <v>21.01709</v>
      </c>
      <c r="JD142" s="1">
        <v>2.0524930000000001E-4</v>
      </c>
      <c r="JE142">
        <v>5.4123310000000001E-2</v>
      </c>
      <c r="JF142">
        <v>1.1313740000000001</v>
      </c>
      <c r="JG142">
        <v>21.108930000000001</v>
      </c>
      <c r="JH142" s="1">
        <v>1.959075E-4</v>
      </c>
      <c r="JI142">
        <v>5.1652910000000003E-2</v>
      </c>
      <c r="JJ142">
        <v>1.131372</v>
      </c>
      <c r="JK142">
        <v>21.181789999999999</v>
      </c>
      <c r="JL142" s="1">
        <v>1.8714710000000001E-4</v>
      </c>
      <c r="JM142">
        <v>4.9339859999999999E-2</v>
      </c>
      <c r="JN142">
        <v>1.1313690000000001</v>
      </c>
      <c r="JO142">
        <v>21.325369999999999</v>
      </c>
      <c r="JP142" s="1">
        <v>1.7887259999999999E-4</v>
      </c>
      <c r="JQ142">
        <v>4.7158949999999998E-2</v>
      </c>
      <c r="JR142">
        <v>1.1313770000000001</v>
      </c>
      <c r="JS142">
        <v>21.495039999999999</v>
      </c>
      <c r="JT142" s="1">
        <v>1.7106599999999999E-4</v>
      </c>
      <c r="JU142">
        <v>4.509954E-2</v>
      </c>
      <c r="JV142">
        <v>1.131364</v>
      </c>
      <c r="JW142">
        <v>21.502849999999999</v>
      </c>
      <c r="JX142" s="1">
        <v>1.637032E-4</v>
      </c>
      <c r="JY142">
        <v>4.3155279999999997E-2</v>
      </c>
      <c r="JZ142">
        <v>1.131378</v>
      </c>
      <c r="KA142">
        <v>21.26707</v>
      </c>
      <c r="KB142" s="1">
        <v>1.5676939999999999E-4</v>
      </c>
      <c r="KC142">
        <v>4.1321490000000002E-2</v>
      </c>
      <c r="KD142">
        <v>1.1313660000000001</v>
      </c>
      <c r="KE142">
        <v>21.480709999999998</v>
      </c>
      <c r="KF142" s="1">
        <v>1.5020499999999999E-4</v>
      </c>
      <c r="KG142">
        <v>3.9590479999999997E-2</v>
      </c>
      <c r="KH142">
        <v>1.131373</v>
      </c>
      <c r="KI142">
        <v>21.498919999999998</v>
      </c>
      <c r="KJ142" s="1">
        <v>1.4398969999999999E-4</v>
      </c>
      <c r="KK142">
        <v>3.7952300000000001E-2</v>
      </c>
      <c r="KL142">
        <v>1.1313629999999999</v>
      </c>
      <c r="KM142">
        <v>21.514970000000002</v>
      </c>
      <c r="KN142" s="1">
        <v>1.38085E-4</v>
      </c>
      <c r="KO142">
        <v>3.6396749999999999E-2</v>
      </c>
      <c r="KP142">
        <v>1.1313660000000001</v>
      </c>
      <c r="KQ142">
        <v>21.481660000000002</v>
      </c>
      <c r="KR142" s="1">
        <v>1.324741E-4</v>
      </c>
      <c r="KS142">
        <v>3.4917139999999999E-2</v>
      </c>
      <c r="KT142">
        <v>1.131365</v>
      </c>
      <c r="KU142">
        <v>21.343509999999998</v>
      </c>
      <c r="KV142" s="1">
        <v>1.2714829999999999E-4</v>
      </c>
      <c r="KW142">
        <v>3.3513290000000001E-2</v>
      </c>
      <c r="KX142">
        <v>1.131294</v>
      </c>
      <c r="KY142">
        <v>21.06832</v>
      </c>
      <c r="KZ142" s="1">
        <v>1.2211080000000001E-4</v>
      </c>
      <c r="LA142">
        <v>3.2185640000000001E-2</v>
      </c>
      <c r="LB142">
        <v>1.1312219999999999</v>
      </c>
      <c r="LC142">
        <v>20.686540000000001</v>
      </c>
      <c r="LD142" s="1">
        <v>1.1731939999999999E-4</v>
      </c>
      <c r="LE142">
        <v>3.0925560000000001E-2</v>
      </c>
      <c r="LF142">
        <v>1.1311070000000001</v>
      </c>
      <c r="LG142">
        <v>20.452059999999999</v>
      </c>
      <c r="LH142" s="1">
        <v>1.1276050000000001E-4</v>
      </c>
      <c r="LI142">
        <v>2.9726389999999998E-2</v>
      </c>
      <c r="LJ142">
        <v>1.1309229999999999</v>
      </c>
      <c r="LK142">
        <v>20.980360000000001</v>
      </c>
      <c r="LL142" s="1">
        <v>1.084001E-4</v>
      </c>
      <c r="LM142">
        <v>2.858306E-2</v>
      </c>
      <c r="LN142">
        <v>1.1307389999999999</v>
      </c>
      <c r="LO142">
        <v>21.590209999999999</v>
      </c>
      <c r="LP142" s="1">
        <v>1.042508E-4</v>
      </c>
      <c r="LQ142">
        <v>2.749356E-2</v>
      </c>
      <c r="LR142">
        <v>1.130501</v>
      </c>
      <c r="LS142">
        <v>22.323049999999999</v>
      </c>
      <c r="LT142" s="1">
        <v>1.0037839999999999E-4</v>
      </c>
      <c r="LU142">
        <v>2.647741E-2</v>
      </c>
      <c r="LV142">
        <v>1.1302160000000001</v>
      </c>
      <c r="LW142">
        <v>23.28584</v>
      </c>
      <c r="LX142" s="1">
        <v>9.7046550000000003E-5</v>
      </c>
      <c r="LY142">
        <v>2.5600189999999998E-2</v>
      </c>
      <c r="LZ142">
        <v>1.129974</v>
      </c>
      <c r="MA142">
        <v>23.79513</v>
      </c>
      <c r="MB142" s="1">
        <v>9.4619910000000006E-5</v>
      </c>
      <c r="MC142">
        <v>2.4957759999999999E-2</v>
      </c>
      <c r="MD142">
        <v>1.12974</v>
      </c>
      <c r="ME142">
        <v>23.534330000000001</v>
      </c>
      <c r="MF142" s="1">
        <v>9.3077240000000007E-5</v>
      </c>
      <c r="MG142">
        <v>2.4548980000000001E-2</v>
      </c>
      <c r="MH142">
        <v>1.1295649999999999</v>
      </c>
      <c r="MI142">
        <v>22.738569999999999</v>
      </c>
      <c r="MJ142" s="1">
        <v>9.181944E-5</v>
      </c>
      <c r="MK142">
        <v>2.4224869999999999E-2</v>
      </c>
      <c r="ML142">
        <v>1.1294029999999999</v>
      </c>
      <c r="MM142">
        <v>22.190439999999999</v>
      </c>
      <c r="MN142" s="1">
        <v>9.0264790000000003E-5</v>
      </c>
      <c r="MO142">
        <v>2.3827029999999999E-2</v>
      </c>
      <c r="MP142">
        <v>1.129248</v>
      </c>
      <c r="MQ142">
        <v>22.406459999999999</v>
      </c>
      <c r="MR142" s="1">
        <v>8.8198739999999996E-5</v>
      </c>
      <c r="MS142">
        <v>2.3293250000000001E-2</v>
      </c>
      <c r="MT142">
        <v>1.1291960000000001</v>
      </c>
      <c r="MU142">
        <v>22.814060000000001</v>
      </c>
      <c r="MV142" s="1">
        <v>8.5707840000000002E-5</v>
      </c>
      <c r="MW142">
        <v>2.2640690000000002E-2</v>
      </c>
      <c r="MX142">
        <v>1.129151</v>
      </c>
      <c r="MY142">
        <v>23.279910000000001</v>
      </c>
      <c r="MZ142" s="1">
        <v>8.2897220000000005E-5</v>
      </c>
      <c r="NA142">
        <v>2.1905069999999999E-2</v>
      </c>
      <c r="NB142">
        <v>1.1291329999999999</v>
      </c>
      <c r="NC142">
        <v>24.02374</v>
      </c>
      <c r="ND142" s="1">
        <v>7.9735219999999997E-5</v>
      </c>
      <c r="NE142">
        <v>2.1075980000000001E-2</v>
      </c>
      <c r="NF142">
        <v>1.129095</v>
      </c>
      <c r="NG142">
        <v>24.464169999999999</v>
      </c>
      <c r="NH142" s="1">
        <v>7.6034379999999997E-5</v>
      </c>
      <c r="NI142">
        <v>2.0107170000000001E-2</v>
      </c>
      <c r="NJ142">
        <v>1.1290119999999999</v>
      </c>
      <c r="NK142">
        <v>24.434010000000001</v>
      </c>
      <c r="NL142" s="1">
        <v>7.1848809999999996E-5</v>
      </c>
      <c r="NM142">
        <v>1.9006990000000001E-2</v>
      </c>
      <c r="NN142">
        <v>1.1288640000000001</v>
      </c>
      <c r="NO142">
        <v>23.97908</v>
      </c>
      <c r="NP142" s="1">
        <v>6.7621779999999995E-5</v>
      </c>
      <c r="NQ142">
        <v>1.7890699999999999E-2</v>
      </c>
      <c r="NR142">
        <v>1.1286119999999999</v>
      </c>
      <c r="NS142">
        <v>23.40513</v>
      </c>
      <c r="NT142" s="1">
        <v>6.3825239999999996E-5</v>
      </c>
      <c r="NU142">
        <v>1.6885580000000001E-2</v>
      </c>
      <c r="NV142">
        <v>1.1282460000000001</v>
      </c>
      <c r="NW142">
        <v>23.12134</v>
      </c>
      <c r="NX142" s="1">
        <v>6.0623179999999998E-5</v>
      </c>
      <c r="NY142">
        <v>1.6037829999999999E-2</v>
      </c>
      <c r="NZ142">
        <v>1.127812</v>
      </c>
      <c r="OA142">
        <v>23.247879999999999</v>
      </c>
      <c r="OB142" s="1">
        <v>5.7933619999999998E-5</v>
      </c>
      <c r="OC142">
        <v>1.5329250000000001E-2</v>
      </c>
      <c r="OD142">
        <v>1.1273519999999999</v>
      </c>
      <c r="OE142">
        <v>23.256720000000001</v>
      </c>
      <c r="OF142" s="1">
        <v>5.5690199999999997E-5</v>
      </c>
      <c r="OG142" s="1">
        <v>1.473707E-2</v>
      </c>
      <c r="OH142">
        <v>1.12683</v>
      </c>
      <c r="OI142">
        <v>23.160399999999999</v>
      </c>
      <c r="OJ142" s="1">
        <v>5.4064950000000001E-5</v>
      </c>
      <c r="OK142" s="1">
        <v>1.4305480000000001E-2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1.0818220000000001</v>
      </c>
      <c r="G143">
        <v>19.352879999999999</v>
      </c>
      <c r="H143">
        <v>0</v>
      </c>
      <c r="I143">
        <v>0</v>
      </c>
      <c r="J143">
        <v>1.082705</v>
      </c>
      <c r="K143">
        <v>19.797920000000001</v>
      </c>
      <c r="L143">
        <v>0</v>
      </c>
      <c r="M143">
        <v>0</v>
      </c>
      <c r="N143">
        <v>1.082036</v>
      </c>
      <c r="O143">
        <v>20.129539999999999</v>
      </c>
      <c r="P143">
        <v>0</v>
      </c>
      <c r="Q143">
        <v>0</v>
      </c>
      <c r="R143">
        <v>1.0805819999999999</v>
      </c>
      <c r="S143">
        <v>19.92971</v>
      </c>
      <c r="T143">
        <v>1.503505E-35</v>
      </c>
      <c r="U143" s="1">
        <v>4.5228529999999998E-33</v>
      </c>
      <c r="V143">
        <v>1.07873</v>
      </c>
      <c r="W143">
        <v>19.30461</v>
      </c>
      <c r="X143" s="1">
        <v>1.380951E-23</v>
      </c>
      <c r="Y143" s="1">
        <v>4.1603310000000001E-21</v>
      </c>
      <c r="Z143">
        <v>1.07663</v>
      </c>
      <c r="AA143">
        <v>18.56766</v>
      </c>
      <c r="AB143" s="1">
        <v>3.7097489999999998E-12</v>
      </c>
      <c r="AC143" s="1">
        <v>1.1216239999999999E-9</v>
      </c>
      <c r="AD143">
        <v>1.0744929999999999</v>
      </c>
      <c r="AE143">
        <v>18.014109999999999</v>
      </c>
      <c r="AF143" s="1">
        <v>6.834934E-4</v>
      </c>
      <c r="AG143" s="1">
        <v>0.14470050000000001</v>
      </c>
      <c r="AH143">
        <v>1.072316</v>
      </c>
      <c r="AI143">
        <v>17.718610000000002</v>
      </c>
      <c r="AJ143" s="1">
        <v>0.44473059999999998</v>
      </c>
      <c r="AK143">
        <v>107.8002</v>
      </c>
      <c r="AL143">
        <v>1.070103</v>
      </c>
      <c r="AM143">
        <v>18.113510000000002</v>
      </c>
      <c r="AN143">
        <v>14.584680000000001</v>
      </c>
      <c r="AO143">
        <v>3883.348</v>
      </c>
      <c r="AP143">
        <v>1.067777</v>
      </c>
      <c r="AQ143">
        <v>18.51051</v>
      </c>
      <c r="AR143">
        <v>77.397450000000006</v>
      </c>
      <c r="AS143">
        <v>22194.36</v>
      </c>
      <c r="AT143">
        <v>1.0649169999999999</v>
      </c>
      <c r="AU143">
        <v>18.67736</v>
      </c>
      <c r="AV143">
        <v>115.27679999999999</v>
      </c>
      <c r="AW143">
        <v>35107.410000000003</v>
      </c>
      <c r="AX143">
        <v>1.061553</v>
      </c>
      <c r="AY143">
        <v>18.61955</v>
      </c>
      <c r="AZ143">
        <v>67.874790000000004</v>
      </c>
      <c r="BA143">
        <v>21763.06</v>
      </c>
      <c r="BB143">
        <v>1.0574539999999999</v>
      </c>
      <c r="BC143">
        <v>18.380960000000002</v>
      </c>
      <c r="BD143">
        <v>20.081959999999999</v>
      </c>
      <c r="BE143">
        <v>6718.3860000000004</v>
      </c>
      <c r="BF143">
        <v>1.052379</v>
      </c>
      <c r="BG143">
        <v>17.922280000000001</v>
      </c>
      <c r="BH143">
        <v>3.62914</v>
      </c>
      <c r="BI143">
        <v>1255.232</v>
      </c>
      <c r="BJ143">
        <v>1.0464150000000001</v>
      </c>
      <c r="BK143">
        <v>17.725449999999999</v>
      </c>
      <c r="BL143">
        <v>0.50879949999999996</v>
      </c>
      <c r="BM143">
        <v>178.40600000000001</v>
      </c>
      <c r="BN143">
        <v>1.03966</v>
      </c>
      <c r="BO143">
        <v>18.02976</v>
      </c>
      <c r="BP143">
        <v>0.1055632</v>
      </c>
      <c r="BQ143">
        <v>35.263219999999997</v>
      </c>
      <c r="BR143">
        <v>1.032154</v>
      </c>
      <c r="BS143">
        <v>18.733599999999999</v>
      </c>
      <c r="BT143">
        <v>6.5256579999999995E-2</v>
      </c>
      <c r="BU143">
        <v>20.664919999999999</v>
      </c>
      <c r="BV143">
        <v>1.0241279999999999</v>
      </c>
      <c r="BW143">
        <v>19.53425</v>
      </c>
      <c r="BX143">
        <v>6.5984870000000001E-2</v>
      </c>
      <c r="BY143">
        <v>20.81203</v>
      </c>
      <c r="BZ143">
        <v>1.0164280000000001</v>
      </c>
      <c r="CA143">
        <v>20.11589</v>
      </c>
      <c r="CB143">
        <v>6.9828710000000002E-2</v>
      </c>
      <c r="CC143">
        <v>22.245940000000001</v>
      </c>
      <c r="CD143">
        <v>1.008311</v>
      </c>
      <c r="CE143">
        <v>20.099329999999998</v>
      </c>
      <c r="CF143" s="1">
        <v>6.9787109999999999E-2</v>
      </c>
      <c r="CG143">
        <v>22.523630000000001</v>
      </c>
      <c r="CH143">
        <v>1.000461</v>
      </c>
      <c r="CI143">
        <v>19.688600000000001</v>
      </c>
      <c r="CJ143">
        <v>6.5917409999999996E-2</v>
      </c>
      <c r="CK143">
        <v>21.530419999999999</v>
      </c>
      <c r="CL143">
        <v>0.99270340000000001</v>
      </c>
      <c r="CM143">
        <v>19.12049</v>
      </c>
      <c r="CN143" s="1">
        <v>6.0061040000000003E-2</v>
      </c>
      <c r="CO143">
        <v>19.825839999999999</v>
      </c>
      <c r="CP143">
        <v>0.98495940000000004</v>
      </c>
      <c r="CQ143">
        <v>18.6051</v>
      </c>
      <c r="CR143" s="1">
        <v>5.3749440000000002E-2</v>
      </c>
      <c r="CS143">
        <v>17.916730000000001</v>
      </c>
      <c r="CT143">
        <v>0.97619129999999998</v>
      </c>
      <c r="CU143">
        <v>18.622330000000002</v>
      </c>
      <c r="CV143" s="1">
        <v>4.7707590000000001E-2</v>
      </c>
      <c r="CW143">
        <v>16.057980000000001</v>
      </c>
      <c r="CX143">
        <v>0.96706460000000005</v>
      </c>
      <c r="CY143">
        <v>19.21649</v>
      </c>
      <c r="CZ143" s="1">
        <v>4.2169970000000001E-2</v>
      </c>
      <c r="DA143">
        <v>14.33742</v>
      </c>
      <c r="DB143">
        <v>0.95772489999999999</v>
      </c>
      <c r="DC143">
        <v>19.884039999999999</v>
      </c>
      <c r="DD143" s="1">
        <v>3.7200759999999999E-2</v>
      </c>
      <c r="DE143">
        <v>12.77469</v>
      </c>
      <c r="DF143">
        <v>0.9480326</v>
      </c>
      <c r="DG143">
        <v>20.361529999999998</v>
      </c>
      <c r="DH143" s="1">
        <v>3.2836740000000003E-2</v>
      </c>
      <c r="DI143">
        <v>11.391629999999999</v>
      </c>
      <c r="DJ143">
        <v>0.93884959999999995</v>
      </c>
      <c r="DK143">
        <v>20.377109999999998</v>
      </c>
      <c r="DL143" s="1">
        <v>2.9062330000000001E-2</v>
      </c>
      <c r="DM143">
        <v>10.18024</v>
      </c>
      <c r="DN143">
        <v>0.93078309999999997</v>
      </c>
      <c r="DO143">
        <v>20.138390000000001</v>
      </c>
      <c r="DP143" s="1">
        <v>2.5756850000000001E-2</v>
      </c>
      <c r="DQ143">
        <v>9.1018419999999995</v>
      </c>
      <c r="DR143">
        <v>0.92282059999999999</v>
      </c>
      <c r="DS143">
        <v>19.564080000000001</v>
      </c>
      <c r="DT143" s="1">
        <v>2.2754030000000001E-2</v>
      </c>
      <c r="DU143">
        <v>8.1123519999999996</v>
      </c>
      <c r="DV143">
        <v>0.91478809999999999</v>
      </c>
      <c r="DW143">
        <v>18.841899999999999</v>
      </c>
      <c r="DX143" s="1">
        <v>2.00019E-2</v>
      </c>
      <c r="DY143">
        <v>7.1951939999999999</v>
      </c>
      <c r="DZ143">
        <v>0.90635849999999996</v>
      </c>
      <c r="EA143">
        <v>18.527419999999999</v>
      </c>
      <c r="EB143" s="1">
        <v>1.7549769999999999E-2</v>
      </c>
      <c r="EC143">
        <v>6.3698050000000004</v>
      </c>
      <c r="ED143">
        <v>0.89729669999999995</v>
      </c>
      <c r="EE143">
        <v>18.73387</v>
      </c>
      <c r="EF143" s="1">
        <v>1.5384510000000001E-2</v>
      </c>
      <c r="EG143">
        <v>5.6382130000000004</v>
      </c>
      <c r="EH143">
        <v>0.88804989999999995</v>
      </c>
      <c r="EI143">
        <v>19.341329999999999</v>
      </c>
      <c r="EJ143" s="1">
        <v>1.347813E-2</v>
      </c>
      <c r="EK143">
        <v>4.9891639999999997</v>
      </c>
      <c r="EL143">
        <v>0.87810730000000004</v>
      </c>
      <c r="EM143">
        <v>19.987210000000001</v>
      </c>
      <c r="EN143" s="1">
        <v>1.1781349999999999E-2</v>
      </c>
      <c r="EO143">
        <v>4.4091360000000002</v>
      </c>
      <c r="EP143">
        <v>0.86844279999999996</v>
      </c>
      <c r="EQ143">
        <v>20.265999999999998</v>
      </c>
      <c r="ER143" s="1">
        <v>1.029158E-2</v>
      </c>
      <c r="ES143">
        <v>3.893332</v>
      </c>
      <c r="ET143">
        <v>0.85998509999999995</v>
      </c>
      <c r="EU143">
        <v>20.190429999999999</v>
      </c>
      <c r="EV143" s="1">
        <v>9.0104179999999992E-3</v>
      </c>
      <c r="EW143">
        <v>3.4407000000000001</v>
      </c>
      <c r="EX143">
        <v>0.85256889999999996</v>
      </c>
      <c r="EY143">
        <v>19.947240000000001</v>
      </c>
      <c r="EZ143" s="1">
        <v>7.9063659999999997E-3</v>
      </c>
      <c r="FA143">
        <v>3.0436990000000002</v>
      </c>
      <c r="FB143">
        <v>0.84653970000000001</v>
      </c>
      <c r="FC143">
        <v>19.71416</v>
      </c>
      <c r="FD143" s="1">
        <v>6.9450390000000001E-3</v>
      </c>
      <c r="FE143">
        <v>2.690645</v>
      </c>
      <c r="FF143">
        <v>0.84168109999999996</v>
      </c>
      <c r="FG143">
        <v>20.12547</v>
      </c>
      <c r="FH143" s="1">
        <v>6.0994899999999999E-3</v>
      </c>
      <c r="FI143">
        <v>2.3740899999999998</v>
      </c>
      <c r="FJ143">
        <v>0.8376593</v>
      </c>
      <c r="FK143">
        <v>20.610009999999999</v>
      </c>
      <c r="FL143" s="1">
        <v>5.34105E-3</v>
      </c>
      <c r="FM143">
        <v>2.0863809999999998</v>
      </c>
      <c r="FN143">
        <v>0.83477509999999999</v>
      </c>
      <c r="FO143">
        <v>21.169080000000001</v>
      </c>
      <c r="FP143" s="1">
        <v>4.6486560000000001E-3</v>
      </c>
      <c r="FQ143">
        <v>1.820484</v>
      </c>
      <c r="FR143">
        <v>0.83286400000000005</v>
      </c>
      <c r="FS143">
        <v>21.588190000000001</v>
      </c>
      <c r="FT143" s="1">
        <v>3.9769610000000002E-3</v>
      </c>
      <c r="FU143">
        <v>1.5607569999999999</v>
      </c>
      <c r="FV143">
        <v>0.83172619999999997</v>
      </c>
      <c r="FW143">
        <v>21.71416</v>
      </c>
      <c r="FX143" s="1">
        <v>3.2673060000000002E-3</v>
      </c>
      <c r="FY143">
        <v>1.286052</v>
      </c>
      <c r="FZ143">
        <v>0.83096809999999999</v>
      </c>
      <c r="GA143">
        <v>21.458210000000001</v>
      </c>
      <c r="GB143" s="1">
        <v>2.5224739999999998E-3</v>
      </c>
      <c r="GC143">
        <v>0.99636950000000002</v>
      </c>
      <c r="GD143">
        <v>0.83051540000000001</v>
      </c>
      <c r="GE143">
        <v>20.893719999999998</v>
      </c>
      <c r="GF143" s="1">
        <v>1.8310399999999999E-3</v>
      </c>
      <c r="GG143">
        <v>0.72475060000000002</v>
      </c>
      <c r="GH143">
        <v>0.83027790000000001</v>
      </c>
      <c r="GI143">
        <v>20.48067</v>
      </c>
      <c r="GJ143" s="1">
        <v>1.286312E-3</v>
      </c>
      <c r="GK143">
        <v>0.50831930000000003</v>
      </c>
      <c r="GL143">
        <v>0.83013789999999998</v>
      </c>
      <c r="GM143">
        <v>20.947299999999998</v>
      </c>
      <c r="GN143" s="1">
        <v>9.1610859999999999E-4</v>
      </c>
      <c r="GO143">
        <v>0.35986610000000002</v>
      </c>
      <c r="GP143">
        <v>0.83004420000000001</v>
      </c>
      <c r="GQ143">
        <v>21.626719999999999</v>
      </c>
      <c r="GR143" s="1">
        <v>6.8914449999999999E-4</v>
      </c>
      <c r="GS143">
        <v>0.26836399999999999</v>
      </c>
      <c r="GT143">
        <v>0.83001449999999999</v>
      </c>
      <c r="GU143">
        <v>22.242609999999999</v>
      </c>
      <c r="GV143" s="1">
        <v>5.5658439999999997E-4</v>
      </c>
      <c r="GW143">
        <v>0.2147568</v>
      </c>
      <c r="GX143">
        <v>0.82999900000000004</v>
      </c>
      <c r="GY143">
        <v>22.8142</v>
      </c>
      <c r="GZ143" s="1">
        <v>4.7803400000000001E-4</v>
      </c>
      <c r="HA143">
        <v>0.1830387</v>
      </c>
      <c r="HB143">
        <v>0.82999780000000001</v>
      </c>
      <c r="HC143">
        <v>23.026450000000001</v>
      </c>
      <c r="HD143" s="1">
        <v>4.282418E-4</v>
      </c>
      <c r="HE143">
        <v>0.1630684</v>
      </c>
      <c r="HF143">
        <v>0.82999040000000002</v>
      </c>
      <c r="HG143">
        <v>22.787890000000001</v>
      </c>
      <c r="HH143" s="1">
        <v>3.9355949999999998E-4</v>
      </c>
      <c r="HI143">
        <v>0.14924599999999999</v>
      </c>
      <c r="HJ143">
        <v>0.82997390000000004</v>
      </c>
      <c r="HK143">
        <v>22.17568</v>
      </c>
      <c r="HL143" s="1">
        <v>3.6693089999999999E-4</v>
      </c>
      <c r="HM143">
        <v>0.1387226</v>
      </c>
      <c r="HN143">
        <v>0.82998099999999997</v>
      </c>
      <c r="HO143">
        <v>21.493369999999999</v>
      </c>
      <c r="HP143" s="1">
        <v>3.4484549999999999E-4</v>
      </c>
      <c r="HQ143">
        <v>0.13007550000000001</v>
      </c>
      <c r="HR143">
        <v>0.83000589999999996</v>
      </c>
      <c r="HS143">
        <v>21.4496</v>
      </c>
      <c r="HT143" s="1">
        <v>3.2551109999999999E-4</v>
      </c>
      <c r="HU143">
        <v>0.12256889999999999</v>
      </c>
      <c r="HV143">
        <v>0.82999520000000004</v>
      </c>
      <c r="HW143">
        <v>21.792760000000001</v>
      </c>
      <c r="HX143" s="1">
        <v>3.0801210000000001E-4</v>
      </c>
      <c r="HY143">
        <v>0.11582340000000001</v>
      </c>
      <c r="HZ143">
        <v>0.82998530000000004</v>
      </c>
      <c r="IA143">
        <v>22.324269999999999</v>
      </c>
      <c r="IB143" s="1">
        <v>2.918835E-4</v>
      </c>
      <c r="IC143">
        <v>0.10964550000000001</v>
      </c>
      <c r="ID143">
        <v>0.82999029999999996</v>
      </c>
      <c r="IE143">
        <v>22.980920000000001</v>
      </c>
      <c r="IF143" s="1">
        <v>2.7696989999999999E-4</v>
      </c>
      <c r="IG143">
        <v>0.1039556</v>
      </c>
      <c r="IH143">
        <v>0.82998209999999994</v>
      </c>
      <c r="II143">
        <v>23.190380000000001</v>
      </c>
      <c r="IJ143" s="1">
        <v>2.6311519999999998E-4</v>
      </c>
      <c r="IK143">
        <v>9.8691219999999996E-2</v>
      </c>
      <c r="IL143">
        <v>0.82998660000000002</v>
      </c>
      <c r="IM143">
        <v>23.003450000000001</v>
      </c>
      <c r="IN143" s="1">
        <v>2.5022519999999998E-4</v>
      </c>
      <c r="IO143">
        <v>9.3810240000000003E-2</v>
      </c>
      <c r="IP143">
        <v>0.82998340000000004</v>
      </c>
      <c r="IQ143">
        <v>22.425049999999999</v>
      </c>
      <c r="IR143" s="1">
        <v>2.3819100000000001E-4</v>
      </c>
      <c r="IS143">
        <v>8.9271760000000006E-2</v>
      </c>
      <c r="IT143">
        <v>0.82998400000000006</v>
      </c>
      <c r="IU143">
        <v>21.680610000000001</v>
      </c>
      <c r="IV143" s="1">
        <v>2.2690669999999999E-4</v>
      </c>
      <c r="IW143">
        <v>8.5016889999999998E-2</v>
      </c>
      <c r="IX143">
        <v>0.82998349999999999</v>
      </c>
      <c r="IY143">
        <v>21.383430000000001</v>
      </c>
      <c r="IZ143" s="1">
        <v>2.162473E-4</v>
      </c>
      <c r="JA143">
        <v>8.1006949999999994E-2</v>
      </c>
      <c r="JB143">
        <v>0.82998320000000003</v>
      </c>
      <c r="JC143">
        <v>21.08325</v>
      </c>
      <c r="JD143" s="1">
        <v>2.0619209999999999E-4</v>
      </c>
      <c r="JE143">
        <v>7.7229999999999993E-2</v>
      </c>
      <c r="JF143">
        <v>0.82998110000000003</v>
      </c>
      <c r="JG143">
        <v>21.154399999999999</v>
      </c>
      <c r="JH143" s="1">
        <v>1.967878E-4</v>
      </c>
      <c r="JI143">
        <v>7.3695040000000003E-2</v>
      </c>
      <c r="JJ143">
        <v>0.82998059999999996</v>
      </c>
      <c r="JK143">
        <v>21.20018</v>
      </c>
      <c r="JL143" s="1">
        <v>1.8797280000000001E-4</v>
      </c>
      <c r="JM143">
        <v>7.0387179999999994E-2</v>
      </c>
      <c r="JN143">
        <v>0.82997670000000001</v>
      </c>
      <c r="JO143">
        <v>21.339469999999999</v>
      </c>
      <c r="JP143" s="1">
        <v>1.7965329999999999E-4</v>
      </c>
      <c r="JQ143">
        <v>6.7272200000000004E-2</v>
      </c>
      <c r="JR143">
        <v>0.82998680000000002</v>
      </c>
      <c r="JS143">
        <v>21.522880000000001</v>
      </c>
      <c r="JT143" s="1">
        <v>1.7180449999999999E-4</v>
      </c>
      <c r="JU143">
        <v>6.4329880000000006E-2</v>
      </c>
      <c r="JV143">
        <v>0.8299822</v>
      </c>
      <c r="JW143">
        <v>21.556750000000001</v>
      </c>
      <c r="JX143" s="1">
        <v>1.643987E-4</v>
      </c>
      <c r="JY143">
        <v>6.1550800000000003E-2</v>
      </c>
      <c r="JZ143">
        <v>0.82998899999999998</v>
      </c>
      <c r="KA143">
        <v>21.335850000000001</v>
      </c>
      <c r="KB143" s="1">
        <v>1.5742539999999999E-4</v>
      </c>
      <c r="KC143">
        <v>5.8930499999999997E-2</v>
      </c>
      <c r="KD143">
        <v>0.82998320000000003</v>
      </c>
      <c r="KE143">
        <v>21.558720000000001</v>
      </c>
      <c r="KF143" s="1">
        <v>1.5082539999999999E-4</v>
      </c>
      <c r="KG143">
        <v>5.6457800000000002E-2</v>
      </c>
      <c r="KH143">
        <v>0.82998689999999997</v>
      </c>
      <c r="KI143">
        <v>21.556190000000001</v>
      </c>
      <c r="KJ143" s="1">
        <v>1.4457789999999999E-4</v>
      </c>
      <c r="KK143">
        <v>5.4118439999999997E-2</v>
      </c>
      <c r="KL143">
        <v>0.82998059999999996</v>
      </c>
      <c r="KM143">
        <v>21.582080000000001</v>
      </c>
      <c r="KN143" s="1">
        <v>1.386452E-4</v>
      </c>
      <c r="KO143">
        <v>5.1898159999999999E-2</v>
      </c>
      <c r="KP143">
        <v>0.82997609999999999</v>
      </c>
      <c r="KQ143">
        <v>21.527989999999999</v>
      </c>
      <c r="KR143" s="1">
        <v>1.3300590000000001E-4</v>
      </c>
      <c r="KS143">
        <v>4.9785349999999999E-2</v>
      </c>
      <c r="KT143">
        <v>0.82997240000000005</v>
      </c>
      <c r="KU143">
        <v>21.375219999999999</v>
      </c>
      <c r="KV143" s="1">
        <v>1.2765159999999999E-4</v>
      </c>
      <c r="KW143">
        <v>4.7780639999999999E-2</v>
      </c>
      <c r="KX143">
        <v>0.8299434</v>
      </c>
      <c r="KY143">
        <v>21.104700000000001</v>
      </c>
      <c r="KZ143" s="1">
        <v>1.2258859999999999E-4</v>
      </c>
      <c r="LA143">
        <v>4.5885269999999999E-2</v>
      </c>
      <c r="LB143">
        <v>0.8298449</v>
      </c>
      <c r="LC143">
        <v>20.737210000000001</v>
      </c>
      <c r="LD143" s="1">
        <v>1.177727E-4</v>
      </c>
      <c r="LE143">
        <v>4.4086720000000003E-2</v>
      </c>
      <c r="LF143">
        <v>0.82968770000000003</v>
      </c>
      <c r="LG143">
        <v>20.491569999999999</v>
      </c>
      <c r="LH143" s="1">
        <v>1.1319099999999999E-4</v>
      </c>
      <c r="LI143">
        <v>4.2377539999999998E-2</v>
      </c>
      <c r="LJ143">
        <v>0.82951470000000005</v>
      </c>
      <c r="LK143">
        <v>21.019400000000001</v>
      </c>
      <c r="LL143" s="1">
        <v>1.088101E-4</v>
      </c>
      <c r="LM143">
        <v>4.0748600000000003E-2</v>
      </c>
      <c r="LN143">
        <v>0.82925369999999998</v>
      </c>
      <c r="LO143">
        <v>21.60811</v>
      </c>
      <c r="LP143" s="1">
        <v>1.046419E-4</v>
      </c>
      <c r="LQ143">
        <v>3.9198579999999997E-2</v>
      </c>
      <c r="LR143">
        <v>0.82892969999999999</v>
      </c>
      <c r="LS143">
        <v>22.32892</v>
      </c>
      <c r="LT143" s="1">
        <v>1.007349E-4</v>
      </c>
      <c r="LU143">
        <v>3.7745830000000001E-2</v>
      </c>
      <c r="LV143">
        <v>0.82859400000000005</v>
      </c>
      <c r="LW143">
        <v>23.280470000000001</v>
      </c>
      <c r="LX143" s="1">
        <v>9.7333690000000006E-5</v>
      </c>
      <c r="LY143">
        <v>3.6473819999999997E-2</v>
      </c>
      <c r="LZ143">
        <v>0.82824940000000002</v>
      </c>
      <c r="MA143">
        <v>23.80546</v>
      </c>
      <c r="MB143" s="1">
        <v>9.4811480000000004E-5</v>
      </c>
      <c r="MC143">
        <v>3.5522379999999999E-2</v>
      </c>
      <c r="MD143">
        <v>0.82790319999999995</v>
      </c>
      <c r="ME143">
        <v>23.593129999999999</v>
      </c>
      <c r="MF143" s="1">
        <v>9.3201610000000006E-5</v>
      </c>
      <c r="MG143">
        <v>3.491358E-2</v>
      </c>
      <c r="MH143">
        <v>0.82759519999999998</v>
      </c>
      <c r="MI143">
        <v>22.8399</v>
      </c>
      <c r="MJ143" s="1">
        <v>9.1942710000000004E-5</v>
      </c>
      <c r="MK143">
        <v>3.44567E-2</v>
      </c>
      <c r="ML143">
        <v>0.82734719999999995</v>
      </c>
      <c r="MM143">
        <v>22.282689999999999</v>
      </c>
      <c r="MN143" s="1">
        <v>9.0431600000000003E-5</v>
      </c>
      <c r="MO143">
        <v>3.3918360000000002E-2</v>
      </c>
      <c r="MP143">
        <v>0.82715729999999998</v>
      </c>
      <c r="MQ143">
        <v>22.48781</v>
      </c>
      <c r="MR143" s="1">
        <v>8.841597E-5</v>
      </c>
      <c r="MS143">
        <v>3.3189650000000001E-2</v>
      </c>
      <c r="MT143">
        <v>0.82700039999999997</v>
      </c>
      <c r="MU143">
        <v>22.87162</v>
      </c>
      <c r="MV143" s="1">
        <v>8.5961220000000001E-5</v>
      </c>
      <c r="MW143">
        <v>3.2285580000000001E-2</v>
      </c>
      <c r="MX143">
        <v>0.82690660000000005</v>
      </c>
      <c r="MY143">
        <v>23.2972</v>
      </c>
      <c r="MZ143" s="1">
        <v>8.3180220000000002E-5</v>
      </c>
      <c r="NA143">
        <v>3.1258279999999999E-2</v>
      </c>
      <c r="NB143">
        <v>0.82686029999999999</v>
      </c>
      <c r="NC143">
        <v>24.007010000000001</v>
      </c>
      <c r="ND143" s="1">
        <v>8.0060200000000003E-5</v>
      </c>
      <c r="NE143">
        <v>3.0102650000000002E-2</v>
      </c>
      <c r="NF143">
        <v>0.82677350000000005</v>
      </c>
      <c r="NG143">
        <v>24.4452</v>
      </c>
      <c r="NH143" s="1">
        <v>7.6415580000000006E-5</v>
      </c>
      <c r="NI143">
        <v>2.8755960000000001E-2</v>
      </c>
      <c r="NJ143">
        <v>0.82666870000000003</v>
      </c>
      <c r="NK143">
        <v>24.46536</v>
      </c>
      <c r="NL143" s="1">
        <v>7.2263520000000005E-5</v>
      </c>
      <c r="NM143">
        <v>2.7212199999999999E-2</v>
      </c>
      <c r="NN143">
        <v>0.82647199999999998</v>
      </c>
      <c r="NO143">
        <v>24.054590000000001</v>
      </c>
      <c r="NP143" s="1">
        <v>6.8018769999999998E-5</v>
      </c>
      <c r="NQ143">
        <v>2.5621339999999999E-2</v>
      </c>
      <c r="NR143">
        <v>0.82618389999999997</v>
      </c>
      <c r="NS143">
        <v>23.48715</v>
      </c>
      <c r="NT143" s="1">
        <v>6.4168109999999994E-5</v>
      </c>
      <c r="NU143">
        <v>2.416983E-2</v>
      </c>
      <c r="NV143">
        <v>0.82577060000000002</v>
      </c>
      <c r="NW143">
        <v>23.194310000000002</v>
      </c>
      <c r="NX143" s="1">
        <v>6.0908729999999997E-5</v>
      </c>
      <c r="NY143">
        <v>2.2939919999999999E-2</v>
      </c>
      <c r="NZ143">
        <v>0.82522209999999996</v>
      </c>
      <c r="OA143">
        <v>23.319839999999999</v>
      </c>
      <c r="OB143" s="1">
        <v>5.8173600000000002E-5</v>
      </c>
      <c r="OC143">
        <v>2.1914659999999999E-2</v>
      </c>
      <c r="OD143">
        <v>0.82462749999999996</v>
      </c>
      <c r="OE143">
        <v>23.30667</v>
      </c>
      <c r="OF143" s="1">
        <v>5.588533E-5</v>
      </c>
      <c r="OG143">
        <v>2.105715E-2</v>
      </c>
      <c r="OH143">
        <v>0.82393000000000005</v>
      </c>
      <c r="OI143">
        <v>23.216830000000002</v>
      </c>
      <c r="OJ143" s="1">
        <v>5.4185599999999998E-5</v>
      </c>
      <c r="OK143">
        <v>2.04148E-2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0.79893599999999998</v>
      </c>
      <c r="G144">
        <v>19.352519999999998</v>
      </c>
      <c r="H144">
        <v>0</v>
      </c>
      <c r="I144">
        <v>0</v>
      </c>
      <c r="J144">
        <v>0.79750589999999999</v>
      </c>
      <c r="K144">
        <v>19.785520000000002</v>
      </c>
      <c r="L144">
        <v>0</v>
      </c>
      <c r="M144">
        <v>0</v>
      </c>
      <c r="N144">
        <v>0.79466020000000004</v>
      </c>
      <c r="O144">
        <v>20.146920000000001</v>
      </c>
      <c r="P144">
        <v>0</v>
      </c>
      <c r="Q144">
        <v>0</v>
      </c>
      <c r="R144">
        <v>0.79190240000000001</v>
      </c>
      <c r="S144">
        <v>19.971499999999999</v>
      </c>
      <c r="T144">
        <v>2.4775270000000001E-36</v>
      </c>
      <c r="U144" s="1">
        <v>8.0592380000000008E-34</v>
      </c>
      <c r="V144">
        <v>0.78924749999999999</v>
      </c>
      <c r="W144">
        <v>19.37744</v>
      </c>
      <c r="X144" s="1">
        <v>2.5305260000000001E-24</v>
      </c>
      <c r="Y144" s="1">
        <v>8.242377E-22</v>
      </c>
      <c r="Z144">
        <v>0.78662319999999997</v>
      </c>
      <c r="AA144">
        <v>18.63946</v>
      </c>
      <c r="AB144" s="1">
        <v>5.9677679999999998E-13</v>
      </c>
      <c r="AC144" s="1">
        <v>1.950335E-10</v>
      </c>
      <c r="AD144">
        <v>0.78403780000000001</v>
      </c>
      <c r="AE144">
        <v>18.064260000000001</v>
      </c>
      <c r="AF144" s="1">
        <v>3.1039259999999998E-4</v>
      </c>
      <c r="AG144" s="1">
        <v>7.6083970000000001E-2</v>
      </c>
      <c r="AH144">
        <v>0.78150269999999999</v>
      </c>
      <c r="AI144">
        <v>17.75076</v>
      </c>
      <c r="AJ144" s="1">
        <v>0.28496510000000003</v>
      </c>
      <c r="AK144" s="1">
        <v>77.302329999999998</v>
      </c>
      <c r="AL144">
        <v>0.77895829999999999</v>
      </c>
      <c r="AM144">
        <v>18.120370000000001</v>
      </c>
      <c r="AN144" s="1">
        <v>11.36143</v>
      </c>
      <c r="AO144">
        <v>3327.9490000000001</v>
      </c>
      <c r="AP144">
        <v>0.77637610000000001</v>
      </c>
      <c r="AQ144">
        <v>18.51352</v>
      </c>
      <c r="AR144">
        <v>69.500439999999998</v>
      </c>
      <c r="AS144">
        <v>21651.02</v>
      </c>
      <c r="AT144">
        <v>0.77361270000000004</v>
      </c>
      <c r="AU144">
        <v>18.69472</v>
      </c>
      <c r="AV144">
        <v>115.4562</v>
      </c>
      <c r="AW144">
        <v>37863.25</v>
      </c>
      <c r="AX144">
        <v>0.77038200000000001</v>
      </c>
      <c r="AY144">
        <v>18.643619999999999</v>
      </c>
      <c r="AZ144">
        <v>74.338830000000002</v>
      </c>
      <c r="BA144">
        <v>25398.03</v>
      </c>
      <c r="BB144">
        <v>0.76644920000000005</v>
      </c>
      <c r="BC144">
        <v>18.435079999999999</v>
      </c>
      <c r="BD144">
        <v>23.582419999999999</v>
      </c>
      <c r="BE144">
        <v>8342.07</v>
      </c>
      <c r="BF144">
        <v>0.76163199999999998</v>
      </c>
      <c r="BG144">
        <v>17.979690000000002</v>
      </c>
      <c r="BH144">
        <v>4.4858750000000001</v>
      </c>
      <c r="BI144">
        <v>1630.751</v>
      </c>
      <c r="BJ144">
        <v>0.75592420000000005</v>
      </c>
      <c r="BK144">
        <v>17.768820000000002</v>
      </c>
      <c r="BL144">
        <v>0.6384147</v>
      </c>
      <c r="BM144">
        <v>235.26609999999999</v>
      </c>
      <c r="BN144">
        <v>0.74940189999999995</v>
      </c>
      <c r="BO144">
        <v>18.05387</v>
      </c>
      <c r="BP144">
        <v>0.12015140000000001</v>
      </c>
      <c r="BQ144">
        <v>42.908110000000001</v>
      </c>
      <c r="BR144">
        <v>0.74211110000000002</v>
      </c>
      <c r="BS144">
        <v>18.737159999999999</v>
      </c>
      <c r="BT144">
        <v>6.6315100000000002E-2</v>
      </c>
      <c r="BU144">
        <v>22.627600000000001</v>
      </c>
      <c r="BV144">
        <v>0.73430470000000003</v>
      </c>
      <c r="BW144">
        <v>19.534320000000001</v>
      </c>
      <c r="BX144">
        <v>6.5457680000000004E-2</v>
      </c>
      <c r="BY144">
        <v>22.230879999999999</v>
      </c>
      <c r="BZ144">
        <v>0.72660910000000001</v>
      </c>
      <c r="CA144">
        <v>20.122820000000001</v>
      </c>
      <c r="CB144">
        <v>6.9450349999999994E-2</v>
      </c>
      <c r="CC144">
        <v>23.790590000000002</v>
      </c>
      <c r="CD144">
        <v>0.71853449999999996</v>
      </c>
      <c r="CE144">
        <v>20.125219999999999</v>
      </c>
      <c r="CF144" s="1">
        <v>6.9912349999999998E-2</v>
      </c>
      <c r="CG144">
        <v>24.229030000000002</v>
      </c>
      <c r="CH144">
        <v>0.71060219999999996</v>
      </c>
      <c r="CI144">
        <v>19.746739999999999</v>
      </c>
      <c r="CJ144" s="1">
        <v>6.6410300000000005E-2</v>
      </c>
      <c r="CK144">
        <v>23.265460000000001</v>
      </c>
      <c r="CL144">
        <v>0.70258120000000002</v>
      </c>
      <c r="CM144">
        <v>19.186330000000002</v>
      </c>
      <c r="CN144" s="1">
        <v>6.0706570000000001E-2</v>
      </c>
      <c r="CO144">
        <v>21.471209999999999</v>
      </c>
      <c r="CP144">
        <v>0.69447740000000002</v>
      </c>
      <c r="CQ144">
        <v>18.665130000000001</v>
      </c>
      <c r="CR144" s="1">
        <v>5.4414999999999998E-2</v>
      </c>
      <c r="CS144">
        <v>19.417090000000002</v>
      </c>
      <c r="CT144">
        <v>0.68625080000000005</v>
      </c>
      <c r="CU144">
        <v>18.66722</v>
      </c>
      <c r="CV144" s="1">
        <v>4.8339119999999999E-2</v>
      </c>
      <c r="CW144">
        <v>17.39481</v>
      </c>
      <c r="CX144">
        <v>0.67773600000000001</v>
      </c>
      <c r="CY144">
        <v>19.225490000000001</v>
      </c>
      <c r="CZ144" s="1">
        <v>4.2750660000000003E-2</v>
      </c>
      <c r="DA144">
        <v>15.51801</v>
      </c>
      <c r="DB144">
        <v>0.66907649999999996</v>
      </c>
      <c r="DC144">
        <v>19.881769999999999</v>
      </c>
      <c r="DD144" s="1">
        <v>3.7720990000000003E-2</v>
      </c>
      <c r="DE144">
        <v>13.81021</v>
      </c>
      <c r="DF144">
        <v>0.66014890000000004</v>
      </c>
      <c r="DG144">
        <v>20.3675</v>
      </c>
      <c r="DH144" s="1">
        <v>3.3295379999999999E-2</v>
      </c>
      <c r="DI144">
        <v>12.29687</v>
      </c>
      <c r="DJ144">
        <v>0.65155569999999996</v>
      </c>
      <c r="DK144">
        <v>20.393370000000001</v>
      </c>
      <c r="DL144" s="1">
        <v>2.9467429999999999E-2</v>
      </c>
      <c r="DM144">
        <v>10.97284</v>
      </c>
      <c r="DN144">
        <v>0.64368650000000005</v>
      </c>
      <c r="DO144">
        <v>20.1892</v>
      </c>
      <c r="DP144" s="1">
        <v>2.6122159999999998E-2</v>
      </c>
      <c r="DQ144">
        <v>9.8018660000000004</v>
      </c>
      <c r="DR144">
        <v>0.63600060000000003</v>
      </c>
      <c r="DS144">
        <v>19.636939999999999</v>
      </c>
      <c r="DT144" s="1">
        <v>2.309667E-2</v>
      </c>
      <c r="DU144">
        <v>8.7318090000000002</v>
      </c>
      <c r="DV144">
        <v>0.62819809999999998</v>
      </c>
      <c r="DW144">
        <v>18.927019999999999</v>
      </c>
      <c r="DX144" s="1">
        <v>2.031647E-2</v>
      </c>
      <c r="DY144">
        <v>7.7389999999999999</v>
      </c>
      <c r="DZ144">
        <v>0.62044980000000005</v>
      </c>
      <c r="EA144">
        <v>18.601980000000001</v>
      </c>
      <c r="EB144" s="1">
        <v>1.783131E-2</v>
      </c>
      <c r="EC144">
        <v>6.8428069999999996</v>
      </c>
      <c r="ED144">
        <v>0.61216000000000004</v>
      </c>
      <c r="EE144">
        <v>18.768419999999999</v>
      </c>
      <c r="EF144" s="1">
        <v>1.5634289999999999E-2</v>
      </c>
      <c r="EG144">
        <v>6.0474249999999996</v>
      </c>
      <c r="EH144">
        <v>0.60372210000000004</v>
      </c>
      <c r="EI144">
        <v>19.344660000000001</v>
      </c>
      <c r="EJ144" s="1">
        <v>1.370179E-2</v>
      </c>
      <c r="EK144">
        <v>5.3430010000000001</v>
      </c>
      <c r="EL144">
        <v>0.59477310000000005</v>
      </c>
      <c r="EM144">
        <v>19.985959999999999</v>
      </c>
      <c r="EN144" s="1">
        <v>1.1981840000000001E-2</v>
      </c>
      <c r="EO144">
        <v>4.714137</v>
      </c>
      <c r="EP144">
        <v>0.58597860000000002</v>
      </c>
      <c r="EQ144">
        <v>20.260290000000001</v>
      </c>
      <c r="ER144" s="1">
        <v>1.046884E-2</v>
      </c>
      <c r="ES144">
        <v>4.1556100000000002</v>
      </c>
      <c r="ET144">
        <v>0.57795260000000004</v>
      </c>
      <c r="EU144">
        <v>20.2026</v>
      </c>
      <c r="EV144" s="1">
        <v>9.1654330000000006E-3</v>
      </c>
      <c r="EW144">
        <v>3.6668229999999999</v>
      </c>
      <c r="EX144">
        <v>0.57073309999999999</v>
      </c>
      <c r="EY144">
        <v>19.98695</v>
      </c>
      <c r="EZ144" s="1">
        <v>8.0429660000000004E-3</v>
      </c>
      <c r="FA144">
        <v>3.2389540000000001</v>
      </c>
      <c r="FB144">
        <v>0.56462900000000005</v>
      </c>
      <c r="FC144">
        <v>19.774290000000001</v>
      </c>
      <c r="FD144" s="1">
        <v>7.067505E-3</v>
      </c>
      <c r="FE144">
        <v>2.8599139999999998</v>
      </c>
      <c r="FF144">
        <v>0.55972650000000002</v>
      </c>
      <c r="FG144">
        <v>20.193860000000001</v>
      </c>
      <c r="FH144" s="1">
        <v>6.2104289999999999E-3</v>
      </c>
      <c r="FI144">
        <v>2.5212500000000002</v>
      </c>
      <c r="FJ144">
        <v>0.5556295</v>
      </c>
      <c r="FK144">
        <v>20.641860000000001</v>
      </c>
      <c r="FL144" s="1">
        <v>5.4428439999999996E-3</v>
      </c>
      <c r="FM144">
        <v>2.214604</v>
      </c>
      <c r="FN144">
        <v>0.55241130000000005</v>
      </c>
      <c r="FO144">
        <v>21.179410000000001</v>
      </c>
      <c r="FP144" s="1">
        <v>4.7446399999999996E-3</v>
      </c>
      <c r="FQ144">
        <v>1.932911</v>
      </c>
      <c r="FR144">
        <v>0.5501646</v>
      </c>
      <c r="FS144">
        <v>21.58296</v>
      </c>
      <c r="FT144" s="1">
        <v>4.075047E-3</v>
      </c>
      <c r="FU144">
        <v>1.661127</v>
      </c>
      <c r="FV144">
        <v>0.54871619999999999</v>
      </c>
      <c r="FW144">
        <v>21.71894</v>
      </c>
      <c r="FX144" s="1">
        <v>3.373572E-3</v>
      </c>
      <c r="FY144">
        <v>1.3766529999999999</v>
      </c>
      <c r="FZ144">
        <v>0.54774789999999995</v>
      </c>
      <c r="GA144">
        <v>21.49765</v>
      </c>
      <c r="GB144" s="1">
        <v>2.6307000000000001E-3</v>
      </c>
      <c r="GC144">
        <v>1.075197</v>
      </c>
      <c r="GD144">
        <v>0.54711779999999999</v>
      </c>
      <c r="GE144">
        <v>20.967179999999999</v>
      </c>
      <c r="GF144" s="1">
        <v>1.925625E-3</v>
      </c>
      <c r="GG144">
        <v>0.78759840000000003</v>
      </c>
      <c r="GH144">
        <v>0.54674880000000003</v>
      </c>
      <c r="GI144">
        <v>20.546410000000002</v>
      </c>
      <c r="GJ144" s="1">
        <v>1.356386E-3</v>
      </c>
      <c r="GK144">
        <v>0.55377750000000003</v>
      </c>
      <c r="GL144">
        <v>0.54651870000000002</v>
      </c>
      <c r="GM144">
        <v>20.996729999999999</v>
      </c>
      <c r="GN144" s="1">
        <v>9.6151150000000003E-4</v>
      </c>
      <c r="GO144">
        <v>0.39060440000000002</v>
      </c>
      <c r="GP144">
        <v>0.54638529999999996</v>
      </c>
      <c r="GQ144">
        <v>21.649979999999999</v>
      </c>
      <c r="GR144" s="1">
        <v>7.1627140000000001E-4</v>
      </c>
      <c r="GS144">
        <v>0.2889178</v>
      </c>
      <c r="GT144">
        <v>0.54631010000000002</v>
      </c>
      <c r="GU144">
        <v>22.26484</v>
      </c>
      <c r="GV144" s="1">
        <v>5.7245950000000005E-4</v>
      </c>
      <c r="GW144">
        <v>0.229133</v>
      </c>
      <c r="GX144">
        <v>0.54626019999999997</v>
      </c>
      <c r="GY144">
        <v>22.83024</v>
      </c>
      <c r="GZ144" s="1">
        <v>4.8768120000000002E-4</v>
      </c>
      <c r="HA144">
        <v>0.193909</v>
      </c>
      <c r="HB144">
        <v>0.54623750000000004</v>
      </c>
      <c r="HC144">
        <v>23.03595</v>
      </c>
      <c r="HD144" s="1">
        <v>4.3460500000000002E-4</v>
      </c>
      <c r="HE144">
        <v>0.1719601</v>
      </c>
      <c r="HF144">
        <v>0.54622420000000005</v>
      </c>
      <c r="HG144">
        <v>22.829070000000002</v>
      </c>
      <c r="HH144" s="1">
        <v>3.9818740000000002E-4</v>
      </c>
      <c r="HI144">
        <v>0.1569547</v>
      </c>
      <c r="HJ144">
        <v>0.54620780000000002</v>
      </c>
      <c r="HK144">
        <v>22.266190000000002</v>
      </c>
      <c r="HL144" s="1">
        <v>3.7060190000000001E-4</v>
      </c>
      <c r="HM144">
        <v>0.1456643</v>
      </c>
      <c r="HN144">
        <v>0.54622130000000002</v>
      </c>
      <c r="HO144">
        <v>21.597259999999999</v>
      </c>
      <c r="HP144" s="1">
        <v>3.4795980000000001E-4</v>
      </c>
      <c r="HQ144">
        <v>0.13646749999999999</v>
      </c>
      <c r="HR144">
        <v>0.54621960000000003</v>
      </c>
      <c r="HS144">
        <v>21.55078</v>
      </c>
      <c r="HT144" s="1">
        <v>3.2827030000000002E-4</v>
      </c>
      <c r="HU144">
        <v>0.12853200000000001</v>
      </c>
      <c r="HV144">
        <v>0.5462127</v>
      </c>
      <c r="HW144">
        <v>21.856660000000002</v>
      </c>
      <c r="HX144" s="1">
        <v>3.1052E-4</v>
      </c>
      <c r="HY144">
        <v>0.121421</v>
      </c>
      <c r="HZ144">
        <v>0.54620930000000001</v>
      </c>
      <c r="IA144">
        <v>22.350840000000002</v>
      </c>
      <c r="IB144" s="1">
        <v>2.9419489999999999E-4</v>
      </c>
      <c r="IC144">
        <v>0.11492239999999999</v>
      </c>
      <c r="ID144">
        <v>0.54621299999999995</v>
      </c>
      <c r="IE144">
        <v>22.98584</v>
      </c>
      <c r="IF144" s="1">
        <v>2.791076E-4</v>
      </c>
      <c r="IG144">
        <v>0.1089401</v>
      </c>
      <c r="IH144">
        <v>0.54620440000000003</v>
      </c>
      <c r="II144">
        <v>23.191310000000001</v>
      </c>
      <c r="IJ144" s="1">
        <v>2.6508979999999998E-4</v>
      </c>
      <c r="IK144">
        <v>0.1034047</v>
      </c>
      <c r="IL144">
        <v>0.54620659999999999</v>
      </c>
      <c r="IM144">
        <v>23.035209999999999</v>
      </c>
      <c r="IN144" s="1">
        <v>2.5206160000000003E-4</v>
      </c>
      <c r="IO144">
        <v>9.8276909999999995E-2</v>
      </c>
      <c r="IP144">
        <v>0.54620369999999996</v>
      </c>
      <c r="IQ144">
        <v>22.501380000000001</v>
      </c>
      <c r="IR144" s="1">
        <v>2.399031E-4</v>
      </c>
      <c r="IS144">
        <v>9.3509720000000005E-2</v>
      </c>
      <c r="IT144">
        <v>0.54620650000000004</v>
      </c>
      <c r="IU144">
        <v>21.780709999999999</v>
      </c>
      <c r="IV144" s="1">
        <v>2.2851680000000001E-4</v>
      </c>
      <c r="IW144">
        <v>8.9046009999999995E-2</v>
      </c>
      <c r="IX144">
        <v>0.54620590000000002</v>
      </c>
      <c r="IY144">
        <v>21.485890000000001</v>
      </c>
      <c r="IZ144" s="1">
        <v>2.1776949999999999E-4</v>
      </c>
      <c r="JA144">
        <v>8.4841810000000004E-2</v>
      </c>
      <c r="JB144">
        <v>0.54620259999999998</v>
      </c>
      <c r="JC144">
        <v>21.156169999999999</v>
      </c>
      <c r="JD144" s="1">
        <v>2.0761999999999999E-4</v>
      </c>
      <c r="JE144">
        <v>8.087859E-2</v>
      </c>
      <c r="JF144">
        <v>0.54620400000000002</v>
      </c>
      <c r="JG144">
        <v>21.20712</v>
      </c>
      <c r="JH144" s="1">
        <v>1.981214E-4</v>
      </c>
      <c r="JI144">
        <v>7.7167089999999994E-2</v>
      </c>
      <c r="JJ144">
        <v>0.54620429999999998</v>
      </c>
      <c r="JK144">
        <v>21.222750000000001</v>
      </c>
      <c r="JL144" s="1">
        <v>1.89223E-4</v>
      </c>
      <c r="JM144">
        <v>7.3695269999999993E-2</v>
      </c>
      <c r="JN144">
        <v>0.54619499999999999</v>
      </c>
      <c r="JO144">
        <v>21.354649999999999</v>
      </c>
      <c r="JP144" s="1">
        <v>1.808341E-4</v>
      </c>
      <c r="JQ144">
        <v>7.0429240000000004E-2</v>
      </c>
      <c r="JR144">
        <v>0.54620440000000003</v>
      </c>
      <c r="JS144">
        <v>21.5503</v>
      </c>
      <c r="JT144" s="1">
        <v>1.7292070000000001E-4</v>
      </c>
      <c r="JU144">
        <v>6.7344440000000005E-2</v>
      </c>
      <c r="JV144">
        <v>0.54620460000000004</v>
      </c>
      <c r="JW144">
        <v>21.607759999999999</v>
      </c>
      <c r="JX144" s="1">
        <v>1.6545080000000001E-4</v>
      </c>
      <c r="JY144">
        <v>6.4430000000000001E-2</v>
      </c>
      <c r="JZ144">
        <v>0.54620769999999996</v>
      </c>
      <c r="KA144">
        <v>21.405660000000001</v>
      </c>
      <c r="KB144" s="1">
        <v>1.5841750000000001E-4</v>
      </c>
      <c r="KC144">
        <v>6.1682059999999997E-2</v>
      </c>
      <c r="KD144">
        <v>0.54620519999999995</v>
      </c>
      <c r="KE144">
        <v>21.64134</v>
      </c>
      <c r="KF144" s="1">
        <v>1.517643E-4</v>
      </c>
      <c r="KG144">
        <v>5.9089929999999999E-2</v>
      </c>
      <c r="KH144">
        <v>0.54620679999999999</v>
      </c>
      <c r="KI144">
        <v>21.618670000000002</v>
      </c>
      <c r="KJ144" s="1">
        <v>1.4546780000000001E-4</v>
      </c>
      <c r="KK144">
        <v>5.6638239999999999E-2</v>
      </c>
      <c r="KL144">
        <v>0.54620250000000004</v>
      </c>
      <c r="KM144">
        <v>21.64838</v>
      </c>
      <c r="KN144" s="1">
        <v>1.3949129999999999E-4</v>
      </c>
      <c r="KO144">
        <v>5.4311600000000002E-2</v>
      </c>
      <c r="KP144">
        <v>0.54620829999999998</v>
      </c>
      <c r="KQ144">
        <v>21.582609999999999</v>
      </c>
      <c r="KR144" s="1">
        <v>1.3380940000000001E-4</v>
      </c>
      <c r="KS144">
        <v>5.2098029999999997E-2</v>
      </c>
      <c r="KT144">
        <v>0.54619680000000004</v>
      </c>
      <c r="KU144">
        <v>21.40793</v>
      </c>
      <c r="KV144" s="1">
        <v>1.284123E-4</v>
      </c>
      <c r="KW144">
        <v>4.999659E-2</v>
      </c>
      <c r="KX144">
        <v>0.54615979999999997</v>
      </c>
      <c r="KY144">
        <v>21.13738</v>
      </c>
      <c r="KZ144" s="1">
        <v>1.233098E-4</v>
      </c>
      <c r="LA144">
        <v>4.8010110000000002E-2</v>
      </c>
      <c r="LB144">
        <v>0.54610259999999999</v>
      </c>
      <c r="LC144">
        <v>20.785360000000001</v>
      </c>
      <c r="LD144" s="1">
        <v>1.184571E-4</v>
      </c>
      <c r="LE144">
        <v>4.6125289999999999E-2</v>
      </c>
      <c r="LF144">
        <v>0.54596639999999996</v>
      </c>
      <c r="LG144">
        <v>20.536719999999999</v>
      </c>
      <c r="LH144" s="1">
        <v>1.138403E-4</v>
      </c>
      <c r="LI144">
        <v>4.4332690000000001E-2</v>
      </c>
      <c r="LJ144">
        <v>0.54580779999999995</v>
      </c>
      <c r="LK144">
        <v>21.067640000000001</v>
      </c>
      <c r="LL144" s="1">
        <v>1.094285E-4</v>
      </c>
      <c r="LM144">
        <v>4.2625469999999999E-2</v>
      </c>
      <c r="LN144">
        <v>0.5455776</v>
      </c>
      <c r="LO144">
        <v>21.633769999999998</v>
      </c>
      <c r="LP144" s="1">
        <v>1.052308E-4</v>
      </c>
      <c r="LQ144">
        <v>4.09997E-2</v>
      </c>
      <c r="LR144">
        <v>0.5453171</v>
      </c>
      <c r="LS144">
        <v>22.344429999999999</v>
      </c>
      <c r="LT144" s="1">
        <v>1.0127690000000001E-4</v>
      </c>
      <c r="LU144">
        <v>3.9469799999999999E-2</v>
      </c>
      <c r="LV144">
        <v>0.54502260000000002</v>
      </c>
      <c r="LW144">
        <v>23.285440000000001</v>
      </c>
      <c r="LX144" s="1">
        <v>9.7779030000000002E-5</v>
      </c>
      <c r="LY144">
        <v>3.8112090000000001E-2</v>
      </c>
      <c r="LZ144">
        <v>0.54469199999999995</v>
      </c>
      <c r="MA144">
        <v>23.814129999999999</v>
      </c>
      <c r="MB144" s="1">
        <v>9.5115270000000005E-5</v>
      </c>
      <c r="MC144">
        <v>3.707245E-2</v>
      </c>
      <c r="MD144">
        <v>0.54436459999999998</v>
      </c>
      <c r="ME144">
        <v>23.64142</v>
      </c>
      <c r="MF144" s="1">
        <v>9.3393730000000002E-5</v>
      </c>
      <c r="MG144">
        <v>3.639734E-2</v>
      </c>
      <c r="MH144">
        <v>0.54407890000000003</v>
      </c>
      <c r="MI144">
        <v>22.936530000000001</v>
      </c>
      <c r="MJ144" s="1">
        <v>9.2120669999999998E-5</v>
      </c>
      <c r="MK144">
        <v>3.5912220000000002E-2</v>
      </c>
      <c r="ML144">
        <v>0.54382839999999999</v>
      </c>
      <c r="MM144">
        <v>22.37969</v>
      </c>
      <c r="MN144" s="1">
        <v>9.0671939999999998E-5</v>
      </c>
      <c r="MO144">
        <v>3.5369610000000003E-2</v>
      </c>
      <c r="MP144">
        <v>0.54363320000000004</v>
      </c>
      <c r="MQ144">
        <v>22.579129999999999</v>
      </c>
      <c r="MR144" s="1">
        <v>8.8733770000000005E-5</v>
      </c>
      <c r="MS144">
        <v>3.4634440000000002E-2</v>
      </c>
      <c r="MT144">
        <v>0.54347489999999998</v>
      </c>
      <c r="MU144">
        <v>22.93939</v>
      </c>
      <c r="MV144" s="1">
        <v>8.6337589999999997E-5</v>
      </c>
      <c r="MW144">
        <v>3.371217E-2</v>
      </c>
      <c r="MX144">
        <v>0.54335</v>
      </c>
      <c r="MY144">
        <v>23.326239999999999</v>
      </c>
      <c r="MZ144" s="1">
        <v>8.3599969999999997E-5</v>
      </c>
      <c r="NA144">
        <v>3.2656749999999998E-2</v>
      </c>
      <c r="NB144">
        <v>0.5432747</v>
      </c>
      <c r="NC144">
        <v>23.998460000000001</v>
      </c>
      <c r="ND144" s="1">
        <v>8.0539809999999998E-5</v>
      </c>
      <c r="NE144">
        <v>3.1473290000000001E-2</v>
      </c>
      <c r="NF144">
        <v>0.54318949999999999</v>
      </c>
      <c r="NG144">
        <v>24.425630000000002</v>
      </c>
      <c r="NH144" s="1">
        <v>7.6979789999999997E-5</v>
      </c>
      <c r="NI144">
        <v>3.009879E-2</v>
      </c>
      <c r="NJ144">
        <v>0.54310349999999996</v>
      </c>
      <c r="NK144">
        <v>24.48854</v>
      </c>
      <c r="NL144" s="1">
        <v>7.2885780000000005E-5</v>
      </c>
      <c r="NM144">
        <v>2.8512579999999999E-2</v>
      </c>
      <c r="NN144">
        <v>0.54294350000000002</v>
      </c>
      <c r="NO144">
        <v>24.12519</v>
      </c>
      <c r="NP144" s="1">
        <v>6.8623999999999999E-5</v>
      </c>
      <c r="NQ144">
        <v>2.6852729999999998E-2</v>
      </c>
      <c r="NR144">
        <v>0.54269829999999997</v>
      </c>
      <c r="NS144">
        <v>23.567889999999998</v>
      </c>
      <c r="NT144" s="1">
        <v>6.4696089999999998E-5</v>
      </c>
      <c r="NU144">
        <v>2.531661E-2</v>
      </c>
      <c r="NV144">
        <v>0.54235100000000003</v>
      </c>
      <c r="NW144">
        <v>23.273610000000001</v>
      </c>
      <c r="NX144" s="1">
        <v>6.1349070000000003E-5</v>
      </c>
      <c r="NY144">
        <v>2.4006619999999999E-2</v>
      </c>
      <c r="NZ144">
        <v>0.54189030000000005</v>
      </c>
      <c r="OA144">
        <v>23.394819999999999</v>
      </c>
      <c r="OB144" s="1">
        <v>5.8542789999999997E-5</v>
      </c>
      <c r="OC144">
        <v>2.291325E-2</v>
      </c>
      <c r="OD144">
        <v>0.54133810000000004</v>
      </c>
      <c r="OE144">
        <v>23.35961</v>
      </c>
      <c r="OF144" s="1">
        <v>5.6187460000000001E-5</v>
      </c>
      <c r="OG144">
        <v>2.1996789999999999E-2</v>
      </c>
      <c r="OH144">
        <v>0.54071789999999997</v>
      </c>
      <c r="OI144">
        <v>23.273140000000001</v>
      </c>
      <c r="OJ144" s="1">
        <v>5.4383080000000003E-5</v>
      </c>
      <c r="OK144">
        <v>2.1291910000000001E-2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0.93348010000000003</v>
      </c>
      <c r="G145">
        <v>19.36007</v>
      </c>
      <c r="H145">
        <v>0</v>
      </c>
      <c r="I145">
        <v>0</v>
      </c>
      <c r="J145">
        <v>0.93455790000000005</v>
      </c>
      <c r="K145">
        <v>19.77741</v>
      </c>
      <c r="L145">
        <v>0</v>
      </c>
      <c r="M145">
        <v>0</v>
      </c>
      <c r="N145">
        <v>0.93450409999999995</v>
      </c>
      <c r="O145">
        <v>20.167909999999999</v>
      </c>
      <c r="P145">
        <v>0</v>
      </c>
      <c r="Q145">
        <v>0</v>
      </c>
      <c r="R145">
        <v>0.93358079999999999</v>
      </c>
      <c r="S145">
        <v>20.011279999999999</v>
      </c>
      <c r="T145">
        <v>3.2085620000000001E-37</v>
      </c>
      <c r="U145" s="1">
        <v>1.0303469999999999E-34</v>
      </c>
      <c r="V145">
        <v>0.93218979999999996</v>
      </c>
      <c r="W145">
        <v>19.452850000000002</v>
      </c>
      <c r="X145" s="1">
        <v>3.6708610000000001E-25</v>
      </c>
      <c r="Y145" s="1">
        <v>1.1796000000000001E-22</v>
      </c>
      <c r="Z145">
        <v>0.93056179999999999</v>
      </c>
      <c r="AA145">
        <v>18.717210000000001</v>
      </c>
      <c r="AB145" s="1">
        <v>7.6139090000000004E-14</v>
      </c>
      <c r="AC145" s="1">
        <v>2.453377E-11</v>
      </c>
      <c r="AD145">
        <v>0.92885870000000004</v>
      </c>
      <c r="AE145">
        <v>18.119399999999999</v>
      </c>
      <c r="AF145" s="1">
        <v>1.482554E-4</v>
      </c>
      <c r="AG145" s="1">
        <v>3.4388780000000001E-2</v>
      </c>
      <c r="AH145">
        <v>0.92714180000000002</v>
      </c>
      <c r="AI145">
        <v>17.791609999999999</v>
      </c>
      <c r="AJ145" s="1">
        <v>0.18748139999999999</v>
      </c>
      <c r="AK145" s="1">
        <v>48.999760000000002</v>
      </c>
      <c r="AL145">
        <v>0.92540480000000003</v>
      </c>
      <c r="AM145">
        <v>18.13936</v>
      </c>
      <c r="AN145" s="1">
        <v>8.9444499999999998</v>
      </c>
      <c r="AO145">
        <v>2543.817</v>
      </c>
      <c r="AP145">
        <v>0.92359480000000005</v>
      </c>
      <c r="AQ145">
        <v>18.518270000000001</v>
      </c>
      <c r="AR145">
        <v>62.366720000000001</v>
      </c>
      <c r="AS145">
        <v>18956.23</v>
      </c>
      <c r="AT145">
        <v>0.92165149999999996</v>
      </c>
      <c r="AU145">
        <v>18.71865</v>
      </c>
      <c r="AV145">
        <v>114.842</v>
      </c>
      <c r="AW145">
        <v>36854.21</v>
      </c>
      <c r="AX145">
        <v>0.91934539999999998</v>
      </c>
      <c r="AY145">
        <v>18.669180000000001</v>
      </c>
      <c r="AZ145">
        <v>80.115589999999997</v>
      </c>
      <c r="BA145">
        <v>26872.36</v>
      </c>
      <c r="BB145">
        <v>0.91651680000000002</v>
      </c>
      <c r="BC145">
        <v>18.490310000000001</v>
      </c>
      <c r="BD145">
        <v>27.102419999999999</v>
      </c>
      <c r="BE145">
        <v>9430.99</v>
      </c>
      <c r="BF145">
        <v>0.91302830000000001</v>
      </c>
      <c r="BG145">
        <v>18.043510000000001</v>
      </c>
      <c r="BH145">
        <v>5.4077489999999999</v>
      </c>
      <c r="BI145">
        <v>1936.9949999999999</v>
      </c>
      <c r="BJ145">
        <v>0.90888849999999999</v>
      </c>
      <c r="BK145">
        <v>17.823350000000001</v>
      </c>
      <c r="BL145">
        <v>0.78429819999999995</v>
      </c>
      <c r="BM145">
        <v>285.43680000000001</v>
      </c>
      <c r="BN145">
        <v>0.9042618</v>
      </c>
      <c r="BO145">
        <v>18.090450000000001</v>
      </c>
      <c r="BP145">
        <v>0.13703270000000001</v>
      </c>
      <c r="BQ145">
        <v>48.485750000000003</v>
      </c>
      <c r="BR145">
        <v>0.89911379999999996</v>
      </c>
      <c r="BS145">
        <v>18.75433</v>
      </c>
      <c r="BT145">
        <v>6.7709309999999995E-2</v>
      </c>
      <c r="BU145">
        <v>22.68356</v>
      </c>
      <c r="BV145">
        <v>0.89377110000000004</v>
      </c>
      <c r="BW145">
        <v>19.544180000000001</v>
      </c>
      <c r="BX145">
        <v>6.5052100000000002E-2</v>
      </c>
      <c r="BY145">
        <v>21.567070000000001</v>
      </c>
      <c r="BZ145">
        <v>0.8879068</v>
      </c>
      <c r="CA145">
        <v>20.136649999999999</v>
      </c>
      <c r="CB145">
        <v>6.9091990000000006E-2</v>
      </c>
      <c r="CC145">
        <v>23.05499</v>
      </c>
      <c r="CD145">
        <v>0.88139369999999995</v>
      </c>
      <c r="CE145">
        <v>20.15042</v>
      </c>
      <c r="CF145" s="1">
        <v>6.9994929999999997E-2</v>
      </c>
      <c r="CG145">
        <v>23.606739999999999</v>
      </c>
      <c r="CH145">
        <v>0.87545419999999996</v>
      </c>
      <c r="CI145">
        <v>19.806319999999999</v>
      </c>
      <c r="CJ145" s="1">
        <v>6.6835149999999996E-2</v>
      </c>
      <c r="CK145">
        <v>22.753879999999999</v>
      </c>
      <c r="CL145">
        <v>0.86971920000000003</v>
      </c>
      <c r="CM145">
        <v>19.256139999999998</v>
      </c>
      <c r="CN145" s="1">
        <v>6.1281479999999999E-2</v>
      </c>
      <c r="CO145">
        <v>21.030329999999999</v>
      </c>
      <c r="CP145">
        <v>0.86407489999999998</v>
      </c>
      <c r="CQ145">
        <v>18.733499999999999</v>
      </c>
      <c r="CR145" s="1">
        <v>5.5013029999999997E-2</v>
      </c>
      <c r="CS145">
        <v>19.012170000000001</v>
      </c>
      <c r="CT145">
        <v>0.85845919999999998</v>
      </c>
      <c r="CU145">
        <v>18.727260000000001</v>
      </c>
      <c r="CV145" s="1">
        <v>4.8908050000000002E-2</v>
      </c>
      <c r="CW145">
        <v>17.01099</v>
      </c>
      <c r="CX145">
        <v>0.85264059999999997</v>
      </c>
      <c r="CY145">
        <v>19.248709999999999</v>
      </c>
      <c r="CZ145" s="1">
        <v>4.3271820000000003E-2</v>
      </c>
      <c r="DA145">
        <v>15.148210000000001</v>
      </c>
      <c r="DB145">
        <v>0.84677480000000005</v>
      </c>
      <c r="DC145">
        <v>19.886009999999999</v>
      </c>
      <c r="DD145" s="1">
        <v>3.8187970000000002E-2</v>
      </c>
      <c r="DE145">
        <v>13.45227</v>
      </c>
      <c r="DF145">
        <v>0.84071929999999995</v>
      </c>
      <c r="DG145">
        <v>20.378679999999999</v>
      </c>
      <c r="DH145" s="1">
        <v>3.3706609999999998E-2</v>
      </c>
      <c r="DI145">
        <v>11.94754</v>
      </c>
      <c r="DJ145">
        <v>0.83499020000000002</v>
      </c>
      <c r="DK145">
        <v>20.40878</v>
      </c>
      <c r="DL145" s="1">
        <v>2.9826709999999999E-2</v>
      </c>
      <c r="DM145">
        <v>10.63106</v>
      </c>
      <c r="DN145">
        <v>0.82953829999999995</v>
      </c>
      <c r="DO145">
        <v>20.24127</v>
      </c>
      <c r="DP145" s="1">
        <v>2.644343E-2</v>
      </c>
      <c r="DQ145">
        <v>9.4799319999999998</v>
      </c>
      <c r="DR145">
        <v>0.82447000000000004</v>
      </c>
      <c r="DS145">
        <v>19.712579999999999</v>
      </c>
      <c r="DT145" s="1">
        <v>2.3396130000000001E-2</v>
      </c>
      <c r="DU145">
        <v>8.4330920000000003</v>
      </c>
      <c r="DV145">
        <v>0.81941280000000005</v>
      </c>
      <c r="DW145">
        <v>19.017230000000001</v>
      </c>
      <c r="DX145" s="1">
        <v>2.059066E-2</v>
      </c>
      <c r="DY145">
        <v>7.4618289999999998</v>
      </c>
      <c r="DZ145">
        <v>0.81442990000000004</v>
      </c>
      <c r="EA145">
        <v>18.688469999999999</v>
      </c>
      <c r="EB145" s="1">
        <v>1.8076579999999998E-2</v>
      </c>
      <c r="EC145">
        <v>6.5846390000000001</v>
      </c>
      <c r="ED145">
        <v>0.80921109999999996</v>
      </c>
      <c r="EE145">
        <v>18.81981</v>
      </c>
      <c r="EF145" s="1">
        <v>1.585054E-2</v>
      </c>
      <c r="EG145">
        <v>5.804462</v>
      </c>
      <c r="EH145">
        <v>0.80400959999999999</v>
      </c>
      <c r="EI145">
        <v>19.36497</v>
      </c>
      <c r="EJ145" s="1">
        <v>1.389455E-2</v>
      </c>
      <c r="EK145">
        <v>5.1148350000000002</v>
      </c>
      <c r="EL145">
        <v>0.79837950000000002</v>
      </c>
      <c r="EM145">
        <v>19.98958</v>
      </c>
      <c r="EN145" s="1">
        <v>1.2153779999999999E-2</v>
      </c>
      <c r="EO145">
        <v>4.5002829999999996</v>
      </c>
      <c r="EP145">
        <v>0.79299929999999996</v>
      </c>
      <c r="EQ145">
        <v>20.253119999999999</v>
      </c>
      <c r="ER145" s="1">
        <v>1.062163E-2</v>
      </c>
      <c r="ES145">
        <v>3.9547029999999999</v>
      </c>
      <c r="ET145">
        <v>0.78809399999999996</v>
      </c>
      <c r="EU145">
        <v>20.210370000000001</v>
      </c>
      <c r="EV145" s="1">
        <v>9.2997119999999999E-3</v>
      </c>
      <c r="EW145">
        <v>3.4801549999999999</v>
      </c>
      <c r="EX145">
        <v>0.78410650000000004</v>
      </c>
      <c r="EY145">
        <v>20.025780000000001</v>
      </c>
      <c r="EZ145" s="1">
        <v>8.161626E-3</v>
      </c>
      <c r="FA145">
        <v>3.0657999999999999</v>
      </c>
      <c r="FB145">
        <v>0.78122199999999997</v>
      </c>
      <c r="FC145">
        <v>19.845420000000001</v>
      </c>
      <c r="FD145" s="1">
        <v>7.1737779999999996E-3</v>
      </c>
      <c r="FE145">
        <v>2.7005189999999999</v>
      </c>
      <c r="FF145">
        <v>0.77915190000000001</v>
      </c>
      <c r="FG145">
        <v>20.286519999999999</v>
      </c>
      <c r="FH145" s="1">
        <v>6.3063420000000004E-3</v>
      </c>
      <c r="FI145">
        <v>2.3762859999999999</v>
      </c>
      <c r="FJ145">
        <v>0.77766360000000001</v>
      </c>
      <c r="FK145">
        <v>20.69416</v>
      </c>
      <c r="FL145" s="1">
        <v>5.5304839999999996E-3</v>
      </c>
      <c r="FM145">
        <v>2.0841479999999999</v>
      </c>
      <c r="FN145">
        <v>0.77679379999999998</v>
      </c>
      <c r="FO145">
        <v>21.197369999999999</v>
      </c>
      <c r="FP145" s="1">
        <v>4.8265460000000001E-3</v>
      </c>
      <c r="FQ145">
        <v>1.817539</v>
      </c>
      <c r="FR145">
        <v>0.77642699999999998</v>
      </c>
      <c r="FS145">
        <v>21.582419999999999</v>
      </c>
      <c r="FT145" s="1">
        <v>4.1574289999999998E-3</v>
      </c>
      <c r="FU145">
        <v>1.5640270000000001</v>
      </c>
      <c r="FV145">
        <v>0.77635160000000003</v>
      </c>
      <c r="FW145">
        <v>21.72053</v>
      </c>
      <c r="FX145" s="1">
        <v>3.4623140000000002E-3</v>
      </c>
      <c r="FY145">
        <v>1.302433</v>
      </c>
      <c r="FZ145">
        <v>0.77633909999999995</v>
      </c>
      <c r="GA145">
        <v>21.530670000000001</v>
      </c>
      <c r="GB145" s="1">
        <v>2.7222980000000002E-3</v>
      </c>
      <c r="GC145">
        <v>1.0249870000000001</v>
      </c>
      <c r="GD145">
        <v>0.77641090000000001</v>
      </c>
      <c r="GE145">
        <v>21.038080000000001</v>
      </c>
      <c r="GF145" s="1">
        <v>2.007493E-3</v>
      </c>
      <c r="GG145">
        <v>0.75621070000000001</v>
      </c>
      <c r="GH145">
        <v>0.77648890000000004</v>
      </c>
      <c r="GI145">
        <v>20.62603</v>
      </c>
      <c r="GJ145" s="1">
        <v>1.418363E-3</v>
      </c>
      <c r="GK145">
        <v>0.53336059999999996</v>
      </c>
      <c r="GL145">
        <v>0.77657279999999995</v>
      </c>
      <c r="GM145">
        <v>21.072369999999999</v>
      </c>
      <c r="GN145" s="1">
        <v>1.002333E-3</v>
      </c>
      <c r="GO145">
        <v>0.37507190000000001</v>
      </c>
      <c r="GP145">
        <v>0.77662030000000004</v>
      </c>
      <c r="GQ145">
        <v>21.695350000000001</v>
      </c>
      <c r="GR145" s="1">
        <v>7.4087339999999999E-4</v>
      </c>
      <c r="GS145">
        <v>0.27524169999999998</v>
      </c>
      <c r="GT145">
        <v>0.77667640000000004</v>
      </c>
      <c r="GU145">
        <v>22.303719999999998</v>
      </c>
      <c r="GV145" s="1">
        <v>5.8685439999999996E-4</v>
      </c>
      <c r="GW145">
        <v>0.21628059999999999</v>
      </c>
      <c r="GX145">
        <v>0.77669529999999998</v>
      </c>
      <c r="GY145">
        <v>22.86159</v>
      </c>
      <c r="GZ145" s="1">
        <v>4.9635480000000001E-4</v>
      </c>
      <c r="HA145">
        <v>0.1816538</v>
      </c>
      <c r="HB145">
        <v>0.77669299999999997</v>
      </c>
      <c r="HC145">
        <v>23.04505</v>
      </c>
      <c r="HD145" s="1">
        <v>4.4024789999999998E-4</v>
      </c>
      <c r="HE145">
        <v>0.16028819999999999</v>
      </c>
      <c r="HF145">
        <v>0.77675070000000002</v>
      </c>
      <c r="HG145">
        <v>22.86185</v>
      </c>
      <c r="HH145" s="1">
        <v>4.0223579999999997E-4</v>
      </c>
      <c r="HI145">
        <v>0.14586830000000001</v>
      </c>
      <c r="HJ145">
        <v>0.77673999999999999</v>
      </c>
      <c r="HK145">
        <v>22.35286</v>
      </c>
      <c r="HL145" s="1">
        <v>3.7377990000000001E-4</v>
      </c>
      <c r="HM145">
        <v>0.13514680000000001</v>
      </c>
      <c r="HN145">
        <v>0.77675550000000004</v>
      </c>
      <c r="HO145">
        <v>21.708760000000002</v>
      </c>
      <c r="HP145" s="1">
        <v>3.5063329999999998E-4</v>
      </c>
      <c r="HQ145">
        <v>0.12649730000000001</v>
      </c>
      <c r="HR145">
        <v>0.77674069999999995</v>
      </c>
      <c r="HS145">
        <v>21.673169999999999</v>
      </c>
      <c r="HT145" s="1">
        <v>3.3062400000000001E-4</v>
      </c>
      <c r="HU145">
        <v>0.11907719999999999</v>
      </c>
      <c r="HV145">
        <v>0.77676250000000002</v>
      </c>
      <c r="HW145">
        <v>21.946580000000001</v>
      </c>
      <c r="HX145" s="1">
        <v>3.1265410000000003E-4</v>
      </c>
      <c r="HY145">
        <v>0.11245380000000001</v>
      </c>
      <c r="HZ145">
        <v>0.77675989999999995</v>
      </c>
      <c r="IA145">
        <v>22.400549999999999</v>
      </c>
      <c r="IB145" s="1">
        <v>2.9616190000000001E-4</v>
      </c>
      <c r="IC145">
        <v>0.10641340000000001</v>
      </c>
      <c r="ID145">
        <v>0.77675799999999995</v>
      </c>
      <c r="IE145">
        <v>23.007259999999999</v>
      </c>
      <c r="IF145" s="1">
        <v>2.8092189999999998E-4</v>
      </c>
      <c r="IG145">
        <v>0.10085470000000001</v>
      </c>
      <c r="IH145">
        <v>0.77674949999999998</v>
      </c>
      <c r="II145">
        <v>23.192150000000002</v>
      </c>
      <c r="IJ145" s="1">
        <v>2.667673E-4</v>
      </c>
      <c r="IK145">
        <v>9.5713660000000006E-2</v>
      </c>
      <c r="IL145">
        <v>0.77675209999999995</v>
      </c>
      <c r="IM145">
        <v>23.058700000000002</v>
      </c>
      <c r="IN145" s="1">
        <v>2.5362090000000001E-4</v>
      </c>
      <c r="IO145">
        <v>9.0953859999999997E-2</v>
      </c>
      <c r="IP145">
        <v>0.77675749999999999</v>
      </c>
      <c r="IQ145">
        <v>22.5715</v>
      </c>
      <c r="IR145" s="1">
        <v>2.4135739999999999E-4</v>
      </c>
      <c r="IS145">
        <v>8.6530280000000001E-2</v>
      </c>
      <c r="IT145">
        <v>0.77675459999999996</v>
      </c>
      <c r="IU145">
        <v>21.88336</v>
      </c>
      <c r="IV145" s="1">
        <v>2.2988269999999999E-4</v>
      </c>
      <c r="IW145">
        <v>8.2393159999999993E-2</v>
      </c>
      <c r="IX145">
        <v>0.77675349999999999</v>
      </c>
      <c r="IY145">
        <v>21.604949999999999</v>
      </c>
      <c r="IZ145" s="1">
        <v>2.190599E-4</v>
      </c>
      <c r="JA145">
        <v>7.849884E-2</v>
      </c>
      <c r="JB145">
        <v>0.77675349999999999</v>
      </c>
      <c r="JC145">
        <v>21.244109999999999</v>
      </c>
      <c r="JD145" s="1">
        <v>2.088325E-4</v>
      </c>
      <c r="JE145">
        <v>7.4824870000000002E-2</v>
      </c>
      <c r="JF145">
        <v>0.77674929999999998</v>
      </c>
      <c r="JG145">
        <v>21.273720000000001</v>
      </c>
      <c r="JH145" s="1">
        <v>1.992528E-4</v>
      </c>
      <c r="JI145">
        <v>7.1382470000000003E-2</v>
      </c>
      <c r="JJ145">
        <v>0.77675099999999997</v>
      </c>
      <c r="JK145">
        <v>21.252569999999999</v>
      </c>
      <c r="JL145" s="1">
        <v>1.902827E-4</v>
      </c>
      <c r="JM145">
        <v>6.8162929999999997E-2</v>
      </c>
      <c r="JN145">
        <v>0.77674589999999999</v>
      </c>
      <c r="JO145">
        <v>21.376180000000002</v>
      </c>
      <c r="JP145" s="1">
        <v>1.8183620000000001E-4</v>
      </c>
      <c r="JQ145">
        <v>6.5137630000000002E-2</v>
      </c>
      <c r="JR145">
        <v>0.77675550000000004</v>
      </c>
      <c r="JS145">
        <v>21.581810000000001</v>
      </c>
      <c r="JT145" s="1">
        <v>1.7386699999999999E-4</v>
      </c>
      <c r="JU145">
        <v>6.2280439999999999E-2</v>
      </c>
      <c r="JV145">
        <v>0.7767501</v>
      </c>
      <c r="JW145">
        <v>21.662009999999999</v>
      </c>
      <c r="JX145" s="1">
        <v>1.663426E-4</v>
      </c>
      <c r="JY145">
        <v>5.9580639999999997E-2</v>
      </c>
      <c r="JZ145">
        <v>0.77675280000000002</v>
      </c>
      <c r="KA145">
        <v>21.482949999999999</v>
      </c>
      <c r="KB145" s="1">
        <v>1.5925790000000001E-4</v>
      </c>
      <c r="KC145">
        <v>5.7034710000000002E-2</v>
      </c>
      <c r="KD145">
        <v>0.77675150000000004</v>
      </c>
      <c r="KE145">
        <v>21.74315</v>
      </c>
      <c r="KF145" s="1">
        <v>1.5255959999999999E-4</v>
      </c>
      <c r="KG145">
        <v>5.4633960000000002E-2</v>
      </c>
      <c r="KH145">
        <v>0.7767522</v>
      </c>
      <c r="KI145">
        <v>21.695630000000001</v>
      </c>
      <c r="KJ145" s="1">
        <v>1.462213E-4</v>
      </c>
      <c r="KK145">
        <v>5.2364069999999999E-2</v>
      </c>
      <c r="KL145">
        <v>0.77675649999999996</v>
      </c>
      <c r="KM145">
        <v>21.72503</v>
      </c>
      <c r="KN145" s="1">
        <v>1.402078E-4</v>
      </c>
      <c r="KO145">
        <v>5.0210379999999999E-2</v>
      </c>
      <c r="KP145">
        <v>0.77675170000000004</v>
      </c>
      <c r="KQ145">
        <v>21.65314</v>
      </c>
      <c r="KR145" s="1">
        <v>1.3449100000000001E-4</v>
      </c>
      <c r="KS145">
        <v>4.8162209999999997E-2</v>
      </c>
      <c r="KT145">
        <v>0.77676330000000005</v>
      </c>
      <c r="KU145">
        <v>21.44397</v>
      </c>
      <c r="KV145" s="1">
        <v>1.290583E-4</v>
      </c>
      <c r="KW145">
        <v>4.6216750000000001E-2</v>
      </c>
      <c r="KX145">
        <v>0.77672359999999996</v>
      </c>
      <c r="KY145">
        <v>21.167719999999999</v>
      </c>
      <c r="KZ145" s="1">
        <v>1.239201E-4</v>
      </c>
      <c r="LA145">
        <v>4.4376029999999997E-2</v>
      </c>
      <c r="LB145">
        <v>0.77663590000000005</v>
      </c>
      <c r="LC145">
        <v>20.832519999999999</v>
      </c>
      <c r="LD145" s="1">
        <v>1.19036E-4</v>
      </c>
      <c r="LE145">
        <v>4.26302E-2</v>
      </c>
      <c r="LF145">
        <v>0.77657589999999999</v>
      </c>
      <c r="LG145">
        <v>20.593419999999998</v>
      </c>
      <c r="LH145" s="1">
        <v>1.143922E-4</v>
      </c>
      <c r="LI145">
        <v>4.096909E-2</v>
      </c>
      <c r="LJ145">
        <v>0.77645620000000004</v>
      </c>
      <c r="LK145">
        <v>21.138280000000002</v>
      </c>
      <c r="LL145" s="1">
        <v>1.099538E-4</v>
      </c>
      <c r="LM145">
        <v>3.9387900000000003E-2</v>
      </c>
      <c r="LN145">
        <v>0.77632290000000004</v>
      </c>
      <c r="LO145">
        <v>21.675879999999999</v>
      </c>
      <c r="LP145" s="1">
        <v>1.0573099999999999E-4</v>
      </c>
      <c r="LQ145">
        <v>3.7879679999999999E-2</v>
      </c>
      <c r="LR145">
        <v>0.77615140000000005</v>
      </c>
      <c r="LS145">
        <v>22.378579999999999</v>
      </c>
      <c r="LT145" s="1">
        <v>1.0174129999999999E-4</v>
      </c>
      <c r="LU145">
        <v>3.6456420000000003E-2</v>
      </c>
      <c r="LV145">
        <v>0.77598319999999998</v>
      </c>
      <c r="LW145">
        <v>23.31297</v>
      </c>
      <c r="LX145" s="1">
        <v>9.8169970000000002E-5</v>
      </c>
      <c r="LY145">
        <v>3.5177199999999999E-2</v>
      </c>
      <c r="LZ145">
        <v>0.77580919999999998</v>
      </c>
      <c r="MA145">
        <v>23.824359999999999</v>
      </c>
      <c r="MB145" s="1">
        <v>9.5390150000000004E-5</v>
      </c>
      <c r="MC145">
        <v>3.4175049999999998E-2</v>
      </c>
      <c r="MD145">
        <v>0.7756419</v>
      </c>
      <c r="ME145">
        <v>23.680050000000001</v>
      </c>
      <c r="MF145" s="1">
        <v>9.3566730000000002E-5</v>
      </c>
      <c r="MG145">
        <v>3.3510659999999998E-2</v>
      </c>
      <c r="MH145">
        <v>0.77549520000000005</v>
      </c>
      <c r="MI145">
        <v>23.029769999999999</v>
      </c>
      <c r="MJ145" s="1">
        <v>9.2269819999999997E-5</v>
      </c>
      <c r="MK145">
        <v>3.3049580000000002E-2</v>
      </c>
      <c r="ML145">
        <v>0.77537780000000001</v>
      </c>
      <c r="MM145">
        <v>22.4907</v>
      </c>
      <c r="MN145" s="1">
        <v>9.0867130000000005E-5</v>
      </c>
      <c r="MO145">
        <v>3.2562349999999997E-2</v>
      </c>
      <c r="MP145">
        <v>0.77534970000000003</v>
      </c>
      <c r="MQ145">
        <v>22.694769999999998</v>
      </c>
      <c r="MR145" s="1">
        <v>8.8994480000000002E-5</v>
      </c>
      <c r="MS145">
        <v>3.1906919999999998E-2</v>
      </c>
      <c r="MT145">
        <v>0.7752945</v>
      </c>
      <c r="MU145">
        <v>23.03069</v>
      </c>
      <c r="MV145" s="1">
        <v>8.6650089999999998E-5</v>
      </c>
      <c r="MW145">
        <v>3.1075910000000002E-2</v>
      </c>
      <c r="MX145">
        <v>0.77525900000000003</v>
      </c>
      <c r="MY145">
        <v>23.378509999999999</v>
      </c>
      <c r="MZ145" s="1">
        <v>8.3948259999999994E-5</v>
      </c>
      <c r="NA145">
        <v>3.0117769999999999E-2</v>
      </c>
      <c r="NB145">
        <v>0.77524630000000005</v>
      </c>
      <c r="NC145">
        <v>24.003399999999999</v>
      </c>
      <c r="ND145" s="1">
        <v>8.0935339999999993E-5</v>
      </c>
      <c r="NE145">
        <v>2.9045629999999999E-2</v>
      </c>
      <c r="NF145">
        <v>0.77526039999999996</v>
      </c>
      <c r="NG145">
        <v>24.405429999999999</v>
      </c>
      <c r="NH145" s="1">
        <v>7.744537E-5</v>
      </c>
      <c r="NI145">
        <v>2.7807309999999998E-2</v>
      </c>
      <c r="NJ145">
        <v>0.7752057</v>
      </c>
      <c r="NK145">
        <v>24.50385</v>
      </c>
      <c r="NL145" s="1">
        <v>7.3406310000000003E-5</v>
      </c>
      <c r="NM145">
        <v>2.6370310000000001E-2</v>
      </c>
      <c r="NN145">
        <v>0.77509340000000004</v>
      </c>
      <c r="NO145">
        <v>24.192889999999998</v>
      </c>
      <c r="NP145" s="1">
        <v>6.9139129999999999E-5</v>
      </c>
      <c r="NQ145">
        <v>2.4844000000000001E-2</v>
      </c>
      <c r="NR145">
        <v>0.77494039999999997</v>
      </c>
      <c r="NS145">
        <v>23.651499999999999</v>
      </c>
      <c r="NT145" s="1">
        <v>6.5151600000000001E-5</v>
      </c>
      <c r="NU145">
        <v>2.3409940000000001E-2</v>
      </c>
      <c r="NV145">
        <v>0.77467070000000005</v>
      </c>
      <c r="NW145">
        <v>23.367159999999998</v>
      </c>
      <c r="NX145" s="1">
        <v>6.1730760000000006E-5</v>
      </c>
      <c r="NY145">
        <v>2.2177390000000002E-2</v>
      </c>
      <c r="NZ145">
        <v>0.77440900000000001</v>
      </c>
      <c r="OA145">
        <v>23.482299999999999</v>
      </c>
      <c r="OB145" s="1">
        <v>5.8862859999999999E-5</v>
      </c>
      <c r="OC145">
        <v>2.1146439999999999E-2</v>
      </c>
      <c r="OD145">
        <v>0.77406640000000004</v>
      </c>
      <c r="OE145">
        <v>23.425450000000001</v>
      </c>
      <c r="OF145" s="1">
        <v>5.6452020000000002E-5</v>
      </c>
      <c r="OG145">
        <v>2.0280360000000001E-2</v>
      </c>
      <c r="OH145">
        <v>0.77370969999999994</v>
      </c>
      <c r="OI145">
        <v>23.33267</v>
      </c>
      <c r="OJ145" s="1">
        <v>5.4566479999999999E-5</v>
      </c>
      <c r="OK145">
        <v>1.9599289999999998E-2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0.87731210000000004</v>
      </c>
      <c r="G146">
        <v>19.368829999999999</v>
      </c>
      <c r="H146">
        <v>0</v>
      </c>
      <c r="I146">
        <v>0</v>
      </c>
      <c r="J146">
        <v>0.87736599999999998</v>
      </c>
      <c r="K146">
        <v>19.76493</v>
      </c>
      <c r="L146">
        <v>0</v>
      </c>
      <c r="M146">
        <v>0</v>
      </c>
      <c r="N146">
        <v>0.8762141</v>
      </c>
      <c r="O146">
        <v>20.1877</v>
      </c>
      <c r="P146">
        <v>0</v>
      </c>
      <c r="Q146">
        <v>0</v>
      </c>
      <c r="R146">
        <v>0.87453530000000002</v>
      </c>
      <c r="S146">
        <v>20.047080000000001</v>
      </c>
      <c r="T146">
        <v>4.1444109999999999E-38</v>
      </c>
      <c r="U146" s="1">
        <v>1.3402630000000001E-35</v>
      </c>
      <c r="V146">
        <v>0.87256239999999996</v>
      </c>
      <c r="W146">
        <v>19.52796</v>
      </c>
      <c r="X146" s="1">
        <v>5.2894279999999996E-26</v>
      </c>
      <c r="Y146" s="1">
        <v>1.7125980000000001E-23</v>
      </c>
      <c r="Z146">
        <v>0.87050870000000002</v>
      </c>
      <c r="AA146">
        <v>18.798079999999999</v>
      </c>
      <c r="AB146" s="1">
        <v>9.8582120000000001E-15</v>
      </c>
      <c r="AC146" s="1">
        <v>3.201784E-12</v>
      </c>
      <c r="AD146">
        <v>0.86841630000000003</v>
      </c>
      <c r="AE146">
        <v>18.177890000000001</v>
      </c>
      <c r="AF146" s="1">
        <v>6.6114979999999998E-5</v>
      </c>
      <c r="AG146" s="1">
        <v>1.52432E-2</v>
      </c>
      <c r="AH146">
        <v>0.86632509999999996</v>
      </c>
      <c r="AI146">
        <v>17.833279999999998</v>
      </c>
      <c r="AJ146" s="1">
        <v>0.119536</v>
      </c>
      <c r="AK146" s="1">
        <v>31.127939999999999</v>
      </c>
      <c r="AL146">
        <v>0.86421570000000003</v>
      </c>
      <c r="AM146">
        <v>18.16001</v>
      </c>
      <c r="AN146" s="1">
        <v>6.8957899999999999</v>
      </c>
      <c r="AO146">
        <v>1958.5150000000001</v>
      </c>
      <c r="AP146">
        <v>0.86207659999999997</v>
      </c>
      <c r="AQ146">
        <v>18.51971</v>
      </c>
      <c r="AR146">
        <v>55.158059999999999</v>
      </c>
      <c r="AS146">
        <v>16786.330000000002</v>
      </c>
      <c r="AT146">
        <v>0.85980000000000001</v>
      </c>
      <c r="AU146">
        <v>18.73864</v>
      </c>
      <c r="AV146">
        <v>113.0808</v>
      </c>
      <c r="AW146">
        <v>36436.160000000003</v>
      </c>
      <c r="AX146">
        <v>0.85709590000000002</v>
      </c>
      <c r="AY146">
        <v>18.696290000000001</v>
      </c>
      <c r="AZ146">
        <v>85.904719999999998</v>
      </c>
      <c r="BA146">
        <v>29031.599999999999</v>
      </c>
      <c r="BB146">
        <v>0.85390379999999999</v>
      </c>
      <c r="BC146">
        <v>18.54261</v>
      </c>
      <c r="BD146">
        <v>31.119509999999998</v>
      </c>
      <c r="BE146">
        <v>10948.24</v>
      </c>
      <c r="BF146">
        <v>0.849912</v>
      </c>
      <c r="BG146">
        <v>18.107980000000001</v>
      </c>
      <c r="BH146">
        <v>6.5408809999999997</v>
      </c>
      <c r="BI146">
        <v>2377.5340000000001</v>
      </c>
      <c r="BJ146">
        <v>0.84516599999999997</v>
      </c>
      <c r="BK146">
        <v>17.88026</v>
      </c>
      <c r="BL146">
        <v>0.97310399999999997</v>
      </c>
      <c r="BM146">
        <v>361.09339999999997</v>
      </c>
      <c r="BN146">
        <v>0.83984460000000005</v>
      </c>
      <c r="BO146">
        <v>18.128350000000001</v>
      </c>
      <c r="BP146">
        <v>0.15963279999999999</v>
      </c>
      <c r="BQ146">
        <v>57.982309999999998</v>
      </c>
      <c r="BR146">
        <v>0.83388390000000001</v>
      </c>
      <c r="BS146">
        <v>18.77037</v>
      </c>
      <c r="BT146">
        <v>6.9742600000000002E-2</v>
      </c>
      <c r="BU146">
        <v>23.827069999999999</v>
      </c>
      <c r="BV146">
        <v>0.82763019999999998</v>
      </c>
      <c r="BW146">
        <v>19.552160000000001</v>
      </c>
      <c r="BX146">
        <v>6.4701640000000005E-2</v>
      </c>
      <c r="BY146">
        <v>21.777419999999999</v>
      </c>
      <c r="BZ146">
        <v>0.82108720000000002</v>
      </c>
      <c r="CA146">
        <v>20.149439999999998</v>
      </c>
      <c r="CB146">
        <v>6.8687280000000003E-2</v>
      </c>
      <c r="CC146">
        <v>23.266690000000001</v>
      </c>
      <c r="CD146">
        <v>0.8137645</v>
      </c>
      <c r="CE146">
        <v>20.173960000000001</v>
      </c>
      <c r="CF146" s="1">
        <v>7.0043519999999998E-2</v>
      </c>
      <c r="CG146">
        <v>23.997520000000002</v>
      </c>
      <c r="CH146">
        <v>0.8070948</v>
      </c>
      <c r="CI146">
        <v>19.864370000000001</v>
      </c>
      <c r="CJ146" s="1">
        <v>6.7253460000000001E-2</v>
      </c>
      <c r="CK146">
        <v>23.278980000000001</v>
      </c>
      <c r="CL146">
        <v>0.80054460000000005</v>
      </c>
      <c r="CM146">
        <v>19.327580000000001</v>
      </c>
      <c r="CN146" s="1">
        <v>6.1877410000000001E-2</v>
      </c>
      <c r="CO146">
        <v>21.609380000000002</v>
      </c>
      <c r="CP146">
        <v>0.7940661</v>
      </c>
      <c r="CQ146">
        <v>18.804290000000002</v>
      </c>
      <c r="CR146" s="1">
        <v>5.564355E-2</v>
      </c>
      <c r="CS146">
        <v>19.58558</v>
      </c>
      <c r="CT146">
        <v>0.78752809999999995</v>
      </c>
      <c r="CU146">
        <v>18.790220000000001</v>
      </c>
      <c r="CV146" s="1">
        <v>4.9511560000000003E-2</v>
      </c>
      <c r="CW146">
        <v>17.552700000000002</v>
      </c>
      <c r="CX146">
        <v>0.78085550000000004</v>
      </c>
      <c r="CY146">
        <v>19.27544</v>
      </c>
      <c r="CZ146" s="1">
        <v>4.3826089999999998E-2</v>
      </c>
      <c r="DA146">
        <v>15.64916</v>
      </c>
      <c r="DB146">
        <v>0.77410389999999996</v>
      </c>
      <c r="DC146">
        <v>19.89038</v>
      </c>
      <c r="DD146">
        <v>3.8687779999999998E-2</v>
      </c>
      <c r="DE146">
        <v>13.911</v>
      </c>
      <c r="DF146">
        <v>0.76720169999999999</v>
      </c>
      <c r="DG146">
        <v>20.390160000000002</v>
      </c>
      <c r="DH146" s="1">
        <v>3.4147839999999999E-2</v>
      </c>
      <c r="DI146">
        <v>12.36276</v>
      </c>
      <c r="DJ146">
        <v>0.76066979999999995</v>
      </c>
      <c r="DK146">
        <v>20.42464</v>
      </c>
      <c r="DL146" s="1">
        <v>3.0209150000000001E-2</v>
      </c>
      <c r="DM146">
        <v>11.00325</v>
      </c>
      <c r="DN146">
        <v>0.75386310000000001</v>
      </c>
      <c r="DO146">
        <v>20.289750000000002</v>
      </c>
      <c r="DP146" s="1">
        <v>2.6784849999999999E-2</v>
      </c>
      <c r="DQ146">
        <v>9.8163520000000002</v>
      </c>
      <c r="DR146">
        <v>0.74754149999999997</v>
      </c>
      <c r="DS146">
        <v>19.78876</v>
      </c>
      <c r="DT146" s="1">
        <v>2.3713809999999998E-2</v>
      </c>
      <c r="DU146">
        <v>8.7442430000000009</v>
      </c>
      <c r="DV146">
        <v>0.74119959999999996</v>
      </c>
      <c r="DW146">
        <v>19.10867</v>
      </c>
      <c r="DX146">
        <v>2.0882810000000002E-2</v>
      </c>
      <c r="DY146">
        <v>7.7488270000000004</v>
      </c>
      <c r="DZ146">
        <v>0.7349078</v>
      </c>
      <c r="EA146">
        <v>18.7791</v>
      </c>
      <c r="EB146" s="1">
        <v>1.833887E-2</v>
      </c>
      <c r="EC146">
        <v>6.8464650000000002</v>
      </c>
      <c r="ED146">
        <v>0.72838539999999996</v>
      </c>
      <c r="EE146">
        <v>18.87537</v>
      </c>
      <c r="EF146" s="1">
        <v>1.608296E-2</v>
      </c>
      <c r="EG146">
        <v>6.0416179999999997</v>
      </c>
      <c r="EH146">
        <v>0.72189829999999999</v>
      </c>
      <c r="EI146">
        <v>19.38822</v>
      </c>
      <c r="EJ146" s="1">
        <v>1.410194E-2</v>
      </c>
      <c r="EK146">
        <v>5.3296429999999999</v>
      </c>
      <c r="EL146">
        <v>0.71493569999999995</v>
      </c>
      <c r="EM146">
        <v>19.996300000000002</v>
      </c>
      <c r="EN146" s="1">
        <v>1.2338989999999999E-2</v>
      </c>
      <c r="EO146">
        <v>4.694674</v>
      </c>
      <c r="EP146">
        <v>0.70827209999999996</v>
      </c>
      <c r="EQ146">
        <v>20.245830000000002</v>
      </c>
      <c r="ER146" s="1">
        <v>1.078464E-2</v>
      </c>
      <c r="ES146">
        <v>4.1292949999999999</v>
      </c>
      <c r="ET146">
        <v>0.70164479999999996</v>
      </c>
      <c r="EU146">
        <v>20.21461</v>
      </c>
      <c r="EV146" s="1">
        <v>9.4419120000000002E-3</v>
      </c>
      <c r="EW146">
        <v>3.6361469999999998</v>
      </c>
      <c r="EX146">
        <v>0.69598300000000002</v>
      </c>
      <c r="EY146">
        <v>20.060939999999999</v>
      </c>
      <c r="EZ146" s="1">
        <v>8.2864459999999994E-3</v>
      </c>
      <c r="FA146">
        <v>3.2073339999999999</v>
      </c>
      <c r="FB146">
        <v>0.69147720000000001</v>
      </c>
      <c r="FC146">
        <v>19.911829999999998</v>
      </c>
      <c r="FD146" s="1">
        <v>7.2847529999999997E-3</v>
      </c>
      <c r="FE146">
        <v>2.8293710000000001</v>
      </c>
      <c r="FF146">
        <v>0.68790609999999996</v>
      </c>
      <c r="FG146">
        <v>20.377849999999999</v>
      </c>
      <c r="FH146" s="1">
        <v>6.4057350000000001E-3</v>
      </c>
      <c r="FI146">
        <v>2.4933830000000001</v>
      </c>
      <c r="FJ146">
        <v>0.6851988</v>
      </c>
      <c r="FK146">
        <v>20.751169999999998</v>
      </c>
      <c r="FL146" s="1">
        <v>5.6209160000000001E-3</v>
      </c>
      <c r="FM146">
        <v>2.1902569999999999</v>
      </c>
      <c r="FN146">
        <v>0.68332329999999997</v>
      </c>
      <c r="FO146">
        <v>21.218990000000002</v>
      </c>
      <c r="FP146" s="1">
        <v>4.910251E-3</v>
      </c>
      <c r="FQ146">
        <v>1.9134040000000001</v>
      </c>
      <c r="FR146">
        <v>0.68213020000000002</v>
      </c>
      <c r="FS146">
        <v>21.582429999999999</v>
      </c>
      <c r="FT146" s="1">
        <v>4.2401610000000001E-3</v>
      </c>
      <c r="FU146">
        <v>1.651554</v>
      </c>
      <c r="FV146">
        <v>0.68146499999999999</v>
      </c>
      <c r="FW146">
        <v>21.721329999999998</v>
      </c>
      <c r="FX146" s="1">
        <v>3.550648E-3</v>
      </c>
      <c r="FY146">
        <v>1.3834839999999999</v>
      </c>
      <c r="FZ146">
        <v>0.68105130000000003</v>
      </c>
      <c r="GA146">
        <v>21.558620000000001</v>
      </c>
      <c r="GB146" s="1">
        <v>2.8142499999999999E-3</v>
      </c>
      <c r="GC146">
        <v>1.0981190000000001</v>
      </c>
      <c r="GD146">
        <v>0.68082699999999996</v>
      </c>
      <c r="GE146">
        <v>21.10679</v>
      </c>
      <c r="GF146" s="1">
        <v>2.0911979999999998E-3</v>
      </c>
      <c r="GG146">
        <v>0.81691729999999996</v>
      </c>
      <c r="GH146">
        <v>0.6807183</v>
      </c>
      <c r="GI146">
        <v>20.704429999999999</v>
      </c>
      <c r="GJ146" s="1">
        <v>1.482999E-3</v>
      </c>
      <c r="GK146">
        <v>0.57871119999999998</v>
      </c>
      <c r="GL146">
        <v>0.68066439999999995</v>
      </c>
      <c r="GM146">
        <v>21.14873</v>
      </c>
      <c r="GN146" s="1">
        <v>1.0455740000000001E-3</v>
      </c>
      <c r="GO146">
        <v>0.4061958</v>
      </c>
      <c r="GP146">
        <v>0.68066459999999995</v>
      </c>
      <c r="GQ146">
        <v>21.7423</v>
      </c>
      <c r="GR146" s="1">
        <v>7.6716950000000001E-4</v>
      </c>
      <c r="GS146">
        <v>0.29589779999999999</v>
      </c>
      <c r="GT146">
        <v>0.68064530000000001</v>
      </c>
      <c r="GU146">
        <v>22.341740000000001</v>
      </c>
      <c r="GV146" s="1">
        <v>6.0224740000000001E-4</v>
      </c>
      <c r="GW146">
        <v>0.23034669999999999</v>
      </c>
      <c r="GX146">
        <v>0.68064250000000004</v>
      </c>
      <c r="GY146">
        <v>22.8931</v>
      </c>
      <c r="GZ146" s="1">
        <v>5.0557130000000001E-4</v>
      </c>
      <c r="HA146">
        <v>0.19192980000000001</v>
      </c>
      <c r="HB146">
        <v>0.68063589999999996</v>
      </c>
      <c r="HC146">
        <v>23.056339999999999</v>
      </c>
      <c r="HD146" s="1">
        <v>4.4616760000000001E-4</v>
      </c>
      <c r="HE146">
        <v>0.1684359</v>
      </c>
      <c r="HF146">
        <v>0.68063899999999999</v>
      </c>
      <c r="HG146">
        <v>22.887779999999999</v>
      </c>
      <c r="HH146" s="1">
        <v>4.0642750000000001E-4</v>
      </c>
      <c r="HI146">
        <v>0.15279190000000001</v>
      </c>
      <c r="HJ146">
        <v>0.68065140000000002</v>
      </c>
      <c r="HK146">
        <v>22.435569999999998</v>
      </c>
      <c r="HL146" s="1">
        <v>3.770391E-4</v>
      </c>
      <c r="HM146">
        <v>0.14130290000000001</v>
      </c>
      <c r="HN146">
        <v>0.68064250000000004</v>
      </c>
      <c r="HO146">
        <v>21.817720000000001</v>
      </c>
      <c r="HP146" s="1">
        <v>3.5335150000000002E-4</v>
      </c>
      <c r="HQ146">
        <v>0.13212090000000001</v>
      </c>
      <c r="HR146">
        <v>0.68064139999999995</v>
      </c>
      <c r="HS146">
        <v>21.794989999999999</v>
      </c>
      <c r="HT146" s="1">
        <v>3.3300449999999998E-4</v>
      </c>
      <c r="HU146">
        <v>0.1242965</v>
      </c>
      <c r="HV146">
        <v>0.68063640000000003</v>
      </c>
      <c r="HW146">
        <v>22.04035</v>
      </c>
      <c r="HX146" s="1">
        <v>3.148068E-4</v>
      </c>
      <c r="HY146">
        <v>0.1173452</v>
      </c>
      <c r="HZ146">
        <v>0.68065070000000005</v>
      </c>
      <c r="IA146">
        <v>22.453189999999999</v>
      </c>
      <c r="IB146" s="1">
        <v>2.9814199999999999E-4</v>
      </c>
      <c r="IC146">
        <v>0.1110184</v>
      </c>
      <c r="ID146">
        <v>0.68065169999999997</v>
      </c>
      <c r="IE146">
        <v>23.030449999999998</v>
      </c>
      <c r="IF146" s="1">
        <v>2.8274719999999998E-4</v>
      </c>
      <c r="IG146">
        <v>0.10519829999999999</v>
      </c>
      <c r="IH146">
        <v>0.6806468</v>
      </c>
      <c r="II146">
        <v>23.194759999999999</v>
      </c>
      <c r="IJ146" s="1">
        <v>2.6845820000000002E-4</v>
      </c>
      <c r="IK146">
        <v>9.9818160000000003E-2</v>
      </c>
      <c r="IL146">
        <v>0.6806489</v>
      </c>
      <c r="IM146">
        <v>23.076149999999998</v>
      </c>
      <c r="IN146" s="1">
        <v>2.5519019999999999E-4</v>
      </c>
      <c r="IO146">
        <v>9.4840160000000007E-2</v>
      </c>
      <c r="IP146">
        <v>0.68065299999999995</v>
      </c>
      <c r="IQ146">
        <v>22.637619999999998</v>
      </c>
      <c r="IR146" s="1">
        <v>2.4281929999999999E-4</v>
      </c>
      <c r="IS146">
        <v>9.0214260000000004E-2</v>
      </c>
      <c r="IT146">
        <v>0.68064400000000003</v>
      </c>
      <c r="IU146">
        <v>21.982710000000001</v>
      </c>
      <c r="IV146" s="1">
        <v>2.3125350000000001E-4</v>
      </c>
      <c r="IW146">
        <v>8.589397E-2</v>
      </c>
      <c r="IX146">
        <v>0.68064259999999999</v>
      </c>
      <c r="IY146">
        <v>21.72382</v>
      </c>
      <c r="IZ146" s="1">
        <v>2.20354E-4</v>
      </c>
      <c r="JA146">
        <v>8.1829379999999993E-2</v>
      </c>
      <c r="JB146">
        <v>0.68065659999999995</v>
      </c>
      <c r="JC146">
        <v>21.33785</v>
      </c>
      <c r="JD146" s="1">
        <v>2.100522E-4</v>
      </c>
      <c r="JE146">
        <v>7.7993339999999994E-2</v>
      </c>
      <c r="JF146">
        <v>0.6806468</v>
      </c>
      <c r="JG146">
        <v>21.340679999999999</v>
      </c>
      <c r="JH146" s="1">
        <v>2.0039139999999999E-4</v>
      </c>
      <c r="JI146">
        <v>7.4395020000000006E-2</v>
      </c>
      <c r="JJ146">
        <v>0.68065050000000005</v>
      </c>
      <c r="JK146">
        <v>21.286359999999998</v>
      </c>
      <c r="JL146" s="1">
        <v>1.9134849999999999E-4</v>
      </c>
      <c r="JM146">
        <v>7.1032300000000007E-2</v>
      </c>
      <c r="JN146">
        <v>0.68065149999999996</v>
      </c>
      <c r="JO146">
        <v>21.39612</v>
      </c>
      <c r="JP146" s="1">
        <v>1.8284360000000001E-4</v>
      </c>
      <c r="JQ146">
        <v>6.7874480000000001E-2</v>
      </c>
      <c r="JR146">
        <v>0.68065779999999998</v>
      </c>
      <c r="JS146">
        <v>21.611969999999999</v>
      </c>
      <c r="JT146" s="1">
        <v>1.748183E-4</v>
      </c>
      <c r="JU146">
        <v>6.4892900000000003E-2</v>
      </c>
      <c r="JV146">
        <v>0.68064760000000002</v>
      </c>
      <c r="JW146">
        <v>21.71191</v>
      </c>
      <c r="JX146" s="1">
        <v>1.672387E-4</v>
      </c>
      <c r="JY146">
        <v>6.2074690000000002E-2</v>
      </c>
      <c r="JZ146">
        <v>0.68064860000000005</v>
      </c>
      <c r="KA146">
        <v>21.557500000000001</v>
      </c>
      <c r="KB146" s="1">
        <v>1.6010239999999999E-4</v>
      </c>
      <c r="KC146">
        <v>5.9417169999999998E-2</v>
      </c>
      <c r="KD146">
        <v>0.68065010000000004</v>
      </c>
      <c r="KE146">
        <v>21.841370000000001</v>
      </c>
      <c r="KF146" s="1">
        <v>1.5335850000000001E-4</v>
      </c>
      <c r="KG146">
        <v>5.691214E-2</v>
      </c>
      <c r="KH146">
        <v>0.68064829999999998</v>
      </c>
      <c r="KI146">
        <v>21.77731</v>
      </c>
      <c r="KJ146" s="1">
        <v>1.469776E-4</v>
      </c>
      <c r="KK146">
        <v>5.454374E-2</v>
      </c>
      <c r="KL146">
        <v>0.6806527</v>
      </c>
      <c r="KM146">
        <v>21.800619999999999</v>
      </c>
      <c r="KN146" s="1">
        <v>1.409262E-4</v>
      </c>
      <c r="KO146">
        <v>5.2297000000000003E-2</v>
      </c>
      <c r="KP146">
        <v>0.68065319999999996</v>
      </c>
      <c r="KQ146">
        <v>21.725989999999999</v>
      </c>
      <c r="KR146" s="1">
        <v>1.3517459999999999E-4</v>
      </c>
      <c r="KS146">
        <v>5.016226E-2</v>
      </c>
      <c r="KT146">
        <v>0.68063399999999996</v>
      </c>
      <c r="KU146">
        <v>21.484660000000002</v>
      </c>
      <c r="KV146" s="1">
        <v>1.297061E-4</v>
      </c>
      <c r="KW146">
        <v>4.8132620000000001E-2</v>
      </c>
      <c r="KX146">
        <v>0.68060310000000002</v>
      </c>
      <c r="KY146">
        <v>21.19689</v>
      </c>
      <c r="KZ146" s="1">
        <v>1.2453219999999999E-4</v>
      </c>
      <c r="LA146">
        <v>4.6211820000000001E-2</v>
      </c>
      <c r="LB146">
        <v>0.68057049999999997</v>
      </c>
      <c r="LC146">
        <v>20.879100000000001</v>
      </c>
      <c r="LD146" s="1">
        <v>1.1961820000000001E-4</v>
      </c>
      <c r="LE146">
        <v>4.439075E-2</v>
      </c>
      <c r="LF146">
        <v>0.68048200000000003</v>
      </c>
      <c r="LG146">
        <v>20.64716</v>
      </c>
      <c r="LH146" s="1">
        <v>1.149481E-4</v>
      </c>
      <c r="LI146">
        <v>4.2660770000000001E-2</v>
      </c>
      <c r="LJ146">
        <v>0.68032570000000003</v>
      </c>
      <c r="LK146">
        <v>21.206980000000001</v>
      </c>
      <c r="LL146" s="1">
        <v>1.1048280000000001E-4</v>
      </c>
      <c r="LM146">
        <v>4.101221E-2</v>
      </c>
      <c r="LN146">
        <v>0.68015859999999995</v>
      </c>
      <c r="LO146">
        <v>21.72045</v>
      </c>
      <c r="LP146" s="1">
        <v>1.0623410000000001E-4</v>
      </c>
      <c r="LQ146">
        <v>3.9441539999999997E-2</v>
      </c>
      <c r="LR146">
        <v>0.67995229999999995</v>
      </c>
      <c r="LS146">
        <v>22.407689999999999</v>
      </c>
      <c r="LT146" s="1">
        <v>1.0220990000000001E-4</v>
      </c>
      <c r="LU146">
        <v>3.7954410000000001E-2</v>
      </c>
      <c r="LV146">
        <v>0.67976590000000003</v>
      </c>
      <c r="LW146">
        <v>23.340109999999999</v>
      </c>
      <c r="LX146" s="1">
        <v>9.8572560000000003E-5</v>
      </c>
      <c r="LY146">
        <v>3.6605840000000001E-2</v>
      </c>
      <c r="LZ146">
        <v>0.67950310000000003</v>
      </c>
      <c r="MA146">
        <v>23.83634</v>
      </c>
      <c r="MB146" s="1">
        <v>9.5680010000000006E-5</v>
      </c>
      <c r="MC146">
        <v>3.5526670000000003E-2</v>
      </c>
      <c r="MD146">
        <v>0.67928920000000004</v>
      </c>
      <c r="ME146">
        <v>23.71133</v>
      </c>
      <c r="MF146" s="1">
        <v>9.3750040000000005E-5</v>
      </c>
      <c r="MG146">
        <v>3.4797870000000002E-2</v>
      </c>
      <c r="MH146">
        <v>0.67909149999999996</v>
      </c>
      <c r="MI146">
        <v>23.119109999999999</v>
      </c>
      <c r="MJ146" s="1">
        <v>9.2418449999999999E-5</v>
      </c>
      <c r="MK146">
        <v>3.4306120000000002E-2</v>
      </c>
      <c r="ML146">
        <v>0.67891900000000005</v>
      </c>
      <c r="MM146">
        <v>22.599329999999998</v>
      </c>
      <c r="MN146" s="1">
        <v>9.1054109999999993E-5</v>
      </c>
      <c r="MO146">
        <v>3.3815619999999998E-2</v>
      </c>
      <c r="MP146">
        <v>0.67881130000000001</v>
      </c>
      <c r="MQ146">
        <v>22.809159999999999</v>
      </c>
      <c r="MR146" s="1">
        <v>8.9246219999999994E-5</v>
      </c>
      <c r="MS146">
        <v>3.3163049999999999E-2</v>
      </c>
      <c r="MT146">
        <v>0.67872200000000005</v>
      </c>
      <c r="MU146">
        <v>23.12358</v>
      </c>
      <c r="MV146" s="1">
        <v>8.6955359999999995E-5</v>
      </c>
      <c r="MW146">
        <v>3.2324180000000001E-2</v>
      </c>
      <c r="MX146">
        <v>0.6786394</v>
      </c>
      <c r="MY146">
        <v>23.435919999999999</v>
      </c>
      <c r="MZ146" s="1">
        <v>8.4290439999999998E-5</v>
      </c>
      <c r="NA146">
        <v>3.134646E-2</v>
      </c>
      <c r="NB146">
        <v>0.67862940000000005</v>
      </c>
      <c r="NC146">
        <v>24.01427</v>
      </c>
      <c r="ND146" s="1">
        <v>8.1321909999999999E-5</v>
      </c>
      <c r="NE146">
        <v>3.0252569999999999E-2</v>
      </c>
      <c r="NF146">
        <v>0.67856190000000005</v>
      </c>
      <c r="NG146">
        <v>24.384930000000001</v>
      </c>
      <c r="NH146" s="1">
        <v>7.7898720000000001E-5</v>
      </c>
      <c r="NI146">
        <v>2.899504E-2</v>
      </c>
      <c r="NJ146">
        <v>0.67851570000000005</v>
      </c>
      <c r="NK146">
        <v>24.51088</v>
      </c>
      <c r="NL146" s="1">
        <v>7.3919310000000003E-5</v>
      </c>
      <c r="NM146">
        <v>2.7530039999999999E-2</v>
      </c>
      <c r="NN146">
        <v>0.6783882</v>
      </c>
      <c r="NO146">
        <v>24.256180000000001</v>
      </c>
      <c r="NP146" s="1">
        <v>6.9654870000000001E-5</v>
      </c>
      <c r="NQ146">
        <v>2.595105E-2</v>
      </c>
      <c r="NR146">
        <v>0.67821949999999998</v>
      </c>
      <c r="NS146">
        <v>23.734960000000001</v>
      </c>
      <c r="NT146" s="1">
        <v>6.5613229999999999E-5</v>
      </c>
      <c r="NU146">
        <v>2.44453E-2</v>
      </c>
      <c r="NV146">
        <v>0.67794239999999995</v>
      </c>
      <c r="NW146">
        <v>23.456959999999999</v>
      </c>
      <c r="NX146" s="1">
        <v>6.2118869999999997E-5</v>
      </c>
      <c r="NY146">
        <v>2.3139960000000001E-2</v>
      </c>
      <c r="NZ146">
        <v>0.67760589999999998</v>
      </c>
      <c r="OA146">
        <v>23.572230000000001</v>
      </c>
      <c r="OB146" s="1">
        <v>5.9188060000000001E-5</v>
      </c>
      <c r="OC146">
        <v>2.2047750000000001E-2</v>
      </c>
      <c r="OD146">
        <v>0.67719030000000002</v>
      </c>
      <c r="OE146">
        <v>23.49192</v>
      </c>
      <c r="OF146" s="1">
        <v>5.672311E-5</v>
      </c>
      <c r="OG146">
        <v>2.1130550000000001E-2</v>
      </c>
      <c r="OH146">
        <v>0.67673220000000001</v>
      </c>
      <c r="OI146">
        <v>23.396339999999999</v>
      </c>
      <c r="OJ146" s="1">
        <v>5.476168E-5</v>
      </c>
      <c r="OK146">
        <v>2.0397180000000001E-2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0.84226909999999999</v>
      </c>
      <c r="G147">
        <v>19.388539999999999</v>
      </c>
      <c r="H147">
        <v>0</v>
      </c>
      <c r="I147">
        <v>0</v>
      </c>
      <c r="J147">
        <v>0.84213360000000004</v>
      </c>
      <c r="K147">
        <v>19.753740000000001</v>
      </c>
      <c r="L147">
        <v>0</v>
      </c>
      <c r="M147">
        <v>0</v>
      </c>
      <c r="N147">
        <v>0.84068880000000001</v>
      </c>
      <c r="O147">
        <v>20.21041</v>
      </c>
      <c r="P147">
        <v>0</v>
      </c>
      <c r="Q147">
        <v>0</v>
      </c>
      <c r="R147">
        <v>0.83876229999999996</v>
      </c>
      <c r="S147">
        <v>20.083069999999999</v>
      </c>
      <c r="T147">
        <v>0</v>
      </c>
      <c r="U147">
        <v>2.1217309999999999E-36</v>
      </c>
      <c r="V147">
        <v>0.83663339999999997</v>
      </c>
      <c r="W147">
        <v>19.610949999999999</v>
      </c>
      <c r="X147" s="1">
        <v>7.9780029999999995E-27</v>
      </c>
      <c r="Y147" s="1">
        <v>2.9370929999999999E-24</v>
      </c>
      <c r="Z147">
        <v>0.83444850000000004</v>
      </c>
      <c r="AA147">
        <v>18.89188</v>
      </c>
      <c r="AB147" s="1">
        <v>1.391313E-15</v>
      </c>
      <c r="AC147" s="1">
        <v>5.1358930000000004E-13</v>
      </c>
      <c r="AD147">
        <v>0.83225289999999996</v>
      </c>
      <c r="AE147">
        <v>18.248290000000001</v>
      </c>
      <c r="AF147" s="1">
        <v>2.7195270000000002E-5</v>
      </c>
      <c r="AG147" s="1">
        <v>6.7378159999999998E-3</v>
      </c>
      <c r="AH147">
        <v>0.83007109999999995</v>
      </c>
      <c r="AI147">
        <v>17.88598</v>
      </c>
      <c r="AJ147" s="1">
        <v>7.3616829999999994E-2</v>
      </c>
      <c r="AK147" s="1">
        <v>20.801749999999998</v>
      </c>
      <c r="AL147">
        <v>0.82790399999999997</v>
      </c>
      <c r="AM147">
        <v>18.192160000000001</v>
      </c>
      <c r="AN147" s="1">
        <v>5.1882630000000001</v>
      </c>
      <c r="AO147">
        <v>1618.5889999999999</v>
      </c>
      <c r="AP147">
        <v>0.82567089999999999</v>
      </c>
      <c r="AQ147">
        <v>18.52262</v>
      </c>
      <c r="AR147">
        <v>47.928890000000003</v>
      </c>
      <c r="AS147">
        <v>16211.82</v>
      </c>
      <c r="AT147">
        <v>0.82331719999999997</v>
      </c>
      <c r="AU147">
        <v>18.763280000000002</v>
      </c>
      <c r="AV147">
        <v>110.03959999999999</v>
      </c>
      <c r="AW147">
        <v>39845.61</v>
      </c>
      <c r="AX147">
        <v>0.82057340000000001</v>
      </c>
      <c r="AY147">
        <v>18.728480000000001</v>
      </c>
      <c r="AZ147">
        <v>91.610600000000005</v>
      </c>
      <c r="BA147">
        <v>35146.82</v>
      </c>
      <c r="BB147">
        <v>0.8173028</v>
      </c>
      <c r="BC147">
        <v>18.59797</v>
      </c>
      <c r="BD147">
        <v>35.757530000000003</v>
      </c>
      <c r="BE147">
        <v>14409.37</v>
      </c>
      <c r="BF147">
        <v>0.81325619999999998</v>
      </c>
      <c r="BG147">
        <v>18.183689999999999</v>
      </c>
      <c r="BH147">
        <v>7.9676629999999999</v>
      </c>
      <c r="BI147">
        <v>3342.7109999999998</v>
      </c>
      <c r="BJ147">
        <v>0.80845109999999998</v>
      </c>
      <c r="BK147">
        <v>17.951879999999999</v>
      </c>
      <c r="BL147">
        <v>1.225714</v>
      </c>
      <c r="BM147">
        <v>528.27189999999996</v>
      </c>
      <c r="BN147">
        <v>0.80302110000000004</v>
      </c>
      <c r="BO147">
        <v>18.18008</v>
      </c>
      <c r="BP147">
        <v>0.19112760000000001</v>
      </c>
      <c r="BQ147">
        <v>80.910150000000002</v>
      </c>
      <c r="BR147">
        <v>0.79697510000000005</v>
      </c>
      <c r="BS147">
        <v>18.799859999999999</v>
      </c>
      <c r="BT147">
        <v>7.2764220000000004E-2</v>
      </c>
      <c r="BU147">
        <v>28.455480000000001</v>
      </c>
      <c r="BV147">
        <v>0.7906128</v>
      </c>
      <c r="BW147">
        <v>19.570630000000001</v>
      </c>
      <c r="BX147">
        <v>6.4423839999999996E-2</v>
      </c>
      <c r="BY147">
        <v>24.506959999999999</v>
      </c>
      <c r="BZ147">
        <v>0.78402099999999997</v>
      </c>
      <c r="CA147">
        <v>20.17022</v>
      </c>
      <c r="CB147">
        <v>6.8218219999999996E-2</v>
      </c>
      <c r="CC147">
        <v>26.038239999999998</v>
      </c>
      <c r="CD147">
        <v>0.77713869999999996</v>
      </c>
      <c r="CE147">
        <v>20.198409999999999</v>
      </c>
      <c r="CF147" s="1">
        <v>7.0025889999999993E-2</v>
      </c>
      <c r="CG147">
        <v>27.00245</v>
      </c>
      <c r="CH147">
        <v>0.77100559999999996</v>
      </c>
      <c r="CI147">
        <v>19.925830000000001</v>
      </c>
      <c r="CJ147" s="1">
        <v>6.7650730000000006E-2</v>
      </c>
      <c r="CK147">
        <v>26.318619999999999</v>
      </c>
      <c r="CL147">
        <v>0.76489470000000004</v>
      </c>
      <c r="CM147">
        <v>19.407640000000001</v>
      </c>
      <c r="CN147" s="1">
        <v>6.2488130000000003E-2</v>
      </c>
      <c r="CO147">
        <v>24.48678</v>
      </c>
      <c r="CP147">
        <v>0.7588087</v>
      </c>
      <c r="CQ147">
        <v>18.887170000000001</v>
      </c>
      <c r="CR147" s="1">
        <v>5.6304310000000003E-2</v>
      </c>
      <c r="CS147">
        <v>22.205719999999999</v>
      </c>
      <c r="CT147">
        <v>0.7527547</v>
      </c>
      <c r="CU147">
        <v>18.871210000000001</v>
      </c>
      <c r="CV147" s="1">
        <v>5.014909E-2</v>
      </c>
      <c r="CW147">
        <v>19.886150000000001</v>
      </c>
      <c r="CX147">
        <v>0.74655389999999999</v>
      </c>
      <c r="CY147">
        <v>19.320219999999999</v>
      </c>
      <c r="CZ147" s="1">
        <v>4.4413269999999998E-2</v>
      </c>
      <c r="DA147">
        <v>17.704219999999999</v>
      </c>
      <c r="DB147">
        <v>0.74035070000000003</v>
      </c>
      <c r="DC147">
        <v>19.90503</v>
      </c>
      <c r="DD147" s="1">
        <v>3.9220159999999997E-2</v>
      </c>
      <c r="DE147">
        <v>15.71086</v>
      </c>
      <c r="DF147">
        <v>0.73409290000000005</v>
      </c>
      <c r="DG147">
        <v>20.409569999999999</v>
      </c>
      <c r="DH147" s="1">
        <v>3.4619190000000001E-2</v>
      </c>
      <c r="DI147">
        <v>13.929169999999999</v>
      </c>
      <c r="DJ147">
        <v>0.72831230000000002</v>
      </c>
      <c r="DK147">
        <v>20.44304</v>
      </c>
      <c r="DL147" s="1">
        <v>3.0619239999999999E-2</v>
      </c>
      <c r="DM147">
        <v>12.36054</v>
      </c>
      <c r="DN147">
        <v>0.72284749999999998</v>
      </c>
      <c r="DO147">
        <v>20.340319999999998</v>
      </c>
      <c r="DP147" s="1">
        <v>2.7148769999999999E-2</v>
      </c>
      <c r="DQ147">
        <v>10.992050000000001</v>
      </c>
      <c r="DR147">
        <v>0.71726599999999996</v>
      </c>
      <c r="DS147">
        <v>19.869890000000002</v>
      </c>
      <c r="DT147" s="1">
        <v>2.404943E-2</v>
      </c>
      <c r="DU147">
        <v>9.7675699999999992</v>
      </c>
      <c r="DV147">
        <v>0.71154360000000005</v>
      </c>
      <c r="DW147">
        <v>19.20749</v>
      </c>
      <c r="DX147" s="1">
        <v>2.119273E-2</v>
      </c>
      <c r="DY147">
        <v>8.6406539999999996</v>
      </c>
      <c r="DZ147">
        <v>0.70584749999999996</v>
      </c>
      <c r="EA147">
        <v>18.884920000000001</v>
      </c>
      <c r="EB147" s="1">
        <v>1.8618099999999999E-2</v>
      </c>
      <c r="EC147">
        <v>7.6186740000000004</v>
      </c>
      <c r="ED147">
        <v>0.6999843</v>
      </c>
      <c r="EE147">
        <v>18.95224</v>
      </c>
      <c r="EF147" s="1">
        <v>1.6330689999999998E-2</v>
      </c>
      <c r="EG147">
        <v>6.7062270000000002</v>
      </c>
      <c r="EH147">
        <v>0.6942142</v>
      </c>
      <c r="EI147">
        <v>19.43028</v>
      </c>
      <c r="EJ147" s="1">
        <v>1.432261E-2</v>
      </c>
      <c r="EK147">
        <v>5.9003180000000004</v>
      </c>
      <c r="EL147">
        <v>0.68810459999999996</v>
      </c>
      <c r="EM147">
        <v>20.011869999999998</v>
      </c>
      <c r="EN147" s="1">
        <v>1.253637E-2</v>
      </c>
      <c r="EO147">
        <v>5.1824640000000004</v>
      </c>
      <c r="EP147">
        <v>0.68231830000000004</v>
      </c>
      <c r="EQ147">
        <v>20.238679999999999</v>
      </c>
      <c r="ER147" s="1">
        <v>1.0959160000000001E-2</v>
      </c>
      <c r="ES147">
        <v>4.5430099999999998</v>
      </c>
      <c r="ET147">
        <v>0.67698469999999999</v>
      </c>
      <c r="EU147">
        <v>20.214379999999998</v>
      </c>
      <c r="EV147" s="1">
        <v>9.5938740000000005E-3</v>
      </c>
      <c r="EW147">
        <v>3.9839880000000001</v>
      </c>
      <c r="EX147">
        <v>0.67168329999999998</v>
      </c>
      <c r="EY147">
        <v>20.095199999999998</v>
      </c>
      <c r="EZ147" s="1">
        <v>8.4194070000000003E-3</v>
      </c>
      <c r="FA147">
        <v>3.5010119999999998</v>
      </c>
      <c r="FB147">
        <v>0.66737639999999998</v>
      </c>
      <c r="FC147">
        <v>19.986699999999999</v>
      </c>
      <c r="FD147" s="1">
        <v>7.4029109999999999E-3</v>
      </c>
      <c r="FE147">
        <v>3.0826899999999999</v>
      </c>
      <c r="FF147">
        <v>0.66394129999999996</v>
      </c>
      <c r="FG147">
        <v>20.490349999999999</v>
      </c>
      <c r="FH147" s="1">
        <v>6.5116790000000003E-3</v>
      </c>
      <c r="FI147">
        <v>2.7126229999999998</v>
      </c>
      <c r="FJ147">
        <v>0.66135509999999997</v>
      </c>
      <c r="FK147">
        <v>20.828420000000001</v>
      </c>
      <c r="FL147" s="1">
        <v>5.7174859999999999E-3</v>
      </c>
      <c r="FM147">
        <v>2.380649</v>
      </c>
      <c r="FN147">
        <v>0.65959100000000004</v>
      </c>
      <c r="FO147">
        <v>21.251670000000001</v>
      </c>
      <c r="FP147" s="1">
        <v>4.9996859999999997E-3</v>
      </c>
      <c r="FQ147">
        <v>2.0790799999999998</v>
      </c>
      <c r="FR147">
        <v>0.65847319999999998</v>
      </c>
      <c r="FS147">
        <v>21.589289999999998</v>
      </c>
      <c r="FT147" s="1">
        <v>4.3277389999999997E-3</v>
      </c>
      <c r="FU147">
        <v>1.7968120000000001</v>
      </c>
      <c r="FV147">
        <v>0.65785590000000005</v>
      </c>
      <c r="FW147">
        <v>21.722110000000001</v>
      </c>
      <c r="FX147" s="1">
        <v>3.6437710000000001E-3</v>
      </c>
      <c r="FY147">
        <v>1.512076</v>
      </c>
      <c r="FZ147">
        <v>0.65746649999999995</v>
      </c>
      <c r="GA147">
        <v>21.58164</v>
      </c>
      <c r="GB147" s="1">
        <v>2.912282E-3</v>
      </c>
      <c r="GC147">
        <v>1.209678</v>
      </c>
      <c r="GD147">
        <v>0.65727939999999996</v>
      </c>
      <c r="GE147">
        <v>21.173780000000001</v>
      </c>
      <c r="GF147" s="1">
        <v>2.1823810000000002E-3</v>
      </c>
      <c r="GG147">
        <v>0.90746919999999998</v>
      </c>
      <c r="GH147">
        <v>0.65718770000000004</v>
      </c>
      <c r="GI147">
        <v>20.793620000000001</v>
      </c>
      <c r="GJ147" s="1">
        <v>1.554985E-3</v>
      </c>
      <c r="GK147">
        <v>0.64605029999999997</v>
      </c>
      <c r="GL147">
        <v>0.65715630000000003</v>
      </c>
      <c r="GM147">
        <v>21.246400000000001</v>
      </c>
      <c r="GN147" s="1">
        <v>1.0946160000000001E-3</v>
      </c>
      <c r="GO147">
        <v>0.45288050000000002</v>
      </c>
      <c r="GP147">
        <v>0.65712729999999997</v>
      </c>
      <c r="GQ147">
        <v>21.80856</v>
      </c>
      <c r="GR147" s="1">
        <v>7.9730190000000002E-4</v>
      </c>
      <c r="GS147">
        <v>0.32752419999999999</v>
      </c>
      <c r="GT147">
        <v>0.65711989999999998</v>
      </c>
      <c r="GU147">
        <v>22.393280000000001</v>
      </c>
      <c r="GV147" s="1">
        <v>6.1992120000000002E-4</v>
      </c>
      <c r="GW147">
        <v>0.25246459999999998</v>
      </c>
      <c r="GX147">
        <v>0.65712950000000003</v>
      </c>
      <c r="GY147">
        <v>22.937139999999999</v>
      </c>
      <c r="GZ147" s="1">
        <v>5.1609360000000001E-4</v>
      </c>
      <c r="HA147">
        <v>0.20853079999999999</v>
      </c>
      <c r="HB147">
        <v>0.65713670000000002</v>
      </c>
      <c r="HC147">
        <v>23.06982</v>
      </c>
      <c r="HD147" s="1">
        <v>4.5284539999999998E-4</v>
      </c>
      <c r="HE147">
        <v>0.18189069999999999</v>
      </c>
      <c r="HF147">
        <v>0.65713969999999999</v>
      </c>
      <c r="HG147">
        <v>22.908169999999998</v>
      </c>
      <c r="HH147" s="1">
        <v>4.110963E-4</v>
      </c>
      <c r="HI147">
        <v>0.1643936</v>
      </c>
      <c r="HJ147">
        <v>0.6571186</v>
      </c>
      <c r="HK147">
        <v>22.515170000000001</v>
      </c>
      <c r="HL147" s="1">
        <v>3.8061969999999998E-4</v>
      </c>
      <c r="HM147">
        <v>0.1517126</v>
      </c>
      <c r="HN147">
        <v>0.65713999999999995</v>
      </c>
      <c r="HO147">
        <v>21.934090000000001</v>
      </c>
      <c r="HP147" s="1">
        <v>3.5631710000000002E-4</v>
      </c>
      <c r="HQ147">
        <v>0.14168639999999999</v>
      </c>
      <c r="HR147">
        <v>0.657138</v>
      </c>
      <c r="HS147">
        <v>21.935279999999999</v>
      </c>
      <c r="HT147" s="1">
        <v>3.355888E-4</v>
      </c>
      <c r="HU147">
        <v>0.1332052</v>
      </c>
      <c r="HV147">
        <v>0.65712680000000001</v>
      </c>
      <c r="HW147">
        <v>22.158470000000001</v>
      </c>
      <c r="HX147" s="1">
        <v>3.171335E-4</v>
      </c>
      <c r="HY147">
        <v>0.12570790000000001</v>
      </c>
      <c r="HZ147">
        <v>0.65712389999999998</v>
      </c>
      <c r="IA147">
        <v>22.5258</v>
      </c>
      <c r="IB147" s="1">
        <v>3.002786E-4</v>
      </c>
      <c r="IC147">
        <v>0.11890009999999999</v>
      </c>
      <c r="ID147">
        <v>0.65712800000000005</v>
      </c>
      <c r="IE147">
        <v>23.067160000000001</v>
      </c>
      <c r="IF147" s="1">
        <v>2.8471699999999998E-4</v>
      </c>
      <c r="IG147">
        <v>0.1126462</v>
      </c>
      <c r="IH147">
        <v>0.65714680000000003</v>
      </c>
      <c r="II147">
        <v>23.199120000000001</v>
      </c>
      <c r="IJ147" s="1">
        <v>2.7028650000000002E-4</v>
      </c>
      <c r="IK147">
        <v>0.10686850000000001</v>
      </c>
      <c r="IL147">
        <v>0.65712709999999996</v>
      </c>
      <c r="IM147">
        <v>23.087499999999999</v>
      </c>
      <c r="IN147" s="1">
        <v>2.5688300000000001E-4</v>
      </c>
      <c r="IO147">
        <v>0.1015199</v>
      </c>
      <c r="IP147">
        <v>0.65714379999999994</v>
      </c>
      <c r="IQ147">
        <v>22.699290000000001</v>
      </c>
      <c r="IR147" s="1">
        <v>2.4439410000000003E-4</v>
      </c>
      <c r="IS147">
        <v>9.6552890000000002E-2</v>
      </c>
      <c r="IT147">
        <v>0.65711470000000005</v>
      </c>
      <c r="IU147">
        <v>22.084810000000001</v>
      </c>
      <c r="IV147" s="1">
        <v>2.3272860000000001E-4</v>
      </c>
      <c r="IW147">
        <v>9.1918150000000004E-2</v>
      </c>
      <c r="IX147">
        <v>0.65711330000000001</v>
      </c>
      <c r="IY147">
        <v>21.857600000000001</v>
      </c>
      <c r="IZ147" s="1">
        <v>2.2174510000000001E-4</v>
      </c>
      <c r="JA147">
        <v>8.7561799999999995E-2</v>
      </c>
      <c r="JB147">
        <v>0.65713250000000001</v>
      </c>
      <c r="JC147">
        <v>21.44689</v>
      </c>
      <c r="JD147" s="1">
        <v>2.1136509999999999E-4</v>
      </c>
      <c r="JE147">
        <v>8.3452209999999999E-2</v>
      </c>
      <c r="JF147">
        <v>0.65714729999999999</v>
      </c>
      <c r="JG147">
        <v>21.41976</v>
      </c>
      <c r="JH147" s="1">
        <v>2.016206E-4</v>
      </c>
      <c r="JI147">
        <v>7.9592750000000004E-2</v>
      </c>
      <c r="JJ147">
        <v>0.65712219999999999</v>
      </c>
      <c r="JK147">
        <v>21.328430000000001</v>
      </c>
      <c r="JL147" s="1">
        <v>1.924967E-4</v>
      </c>
      <c r="JM147">
        <v>7.5985549999999999E-2</v>
      </c>
      <c r="JN147">
        <v>0.65712769999999998</v>
      </c>
      <c r="JO147">
        <v>21.421980000000001</v>
      </c>
      <c r="JP147" s="1">
        <v>1.8392690000000001E-4</v>
      </c>
      <c r="JQ147">
        <v>7.2601089999999993E-2</v>
      </c>
      <c r="JR147">
        <v>0.65713330000000003</v>
      </c>
      <c r="JS147">
        <v>21.64658</v>
      </c>
      <c r="JT147" s="1">
        <v>1.7584179999999999E-4</v>
      </c>
      <c r="JU147">
        <v>6.9406839999999997E-2</v>
      </c>
      <c r="JV147">
        <v>0.65712590000000004</v>
      </c>
      <c r="JW147">
        <v>21.765930000000001</v>
      </c>
      <c r="JX147" s="1">
        <v>1.682047E-4</v>
      </c>
      <c r="JY147">
        <v>6.6387689999999999E-2</v>
      </c>
      <c r="JZ147">
        <v>0.65712590000000004</v>
      </c>
      <c r="KA147">
        <v>21.638590000000001</v>
      </c>
      <c r="KB147" s="1">
        <v>1.6101280000000001E-4</v>
      </c>
      <c r="KC147">
        <v>6.3539559999999995E-2</v>
      </c>
      <c r="KD147">
        <v>0.6571205</v>
      </c>
      <c r="KE147">
        <v>21.9558</v>
      </c>
      <c r="KF147" s="1">
        <v>1.5421740000000001E-4</v>
      </c>
      <c r="KG147">
        <v>6.0855720000000002E-2</v>
      </c>
      <c r="KH147">
        <v>0.65712579999999998</v>
      </c>
      <c r="KI147">
        <v>21.87426</v>
      </c>
      <c r="KJ147" s="1">
        <v>1.477912E-4</v>
      </c>
      <c r="KK147">
        <v>5.831981E-2</v>
      </c>
      <c r="KL147">
        <v>0.6571439</v>
      </c>
      <c r="KM147">
        <v>21.886900000000001</v>
      </c>
      <c r="KN147" s="1">
        <v>1.416973E-4</v>
      </c>
      <c r="KO147">
        <v>5.591426E-2</v>
      </c>
      <c r="KP147">
        <v>0.65711810000000004</v>
      </c>
      <c r="KQ147">
        <v>21.812180000000001</v>
      </c>
      <c r="KR147" s="1">
        <v>1.3590729999999999E-4</v>
      </c>
      <c r="KS147">
        <v>5.362952E-2</v>
      </c>
      <c r="KT147">
        <v>0.65713639999999995</v>
      </c>
      <c r="KU147">
        <v>21.530709999999999</v>
      </c>
      <c r="KV147" s="1">
        <v>1.3040290000000001E-4</v>
      </c>
      <c r="KW147">
        <v>5.145537E-2</v>
      </c>
      <c r="KX147">
        <v>0.65710190000000002</v>
      </c>
      <c r="KY147">
        <v>21.22626</v>
      </c>
      <c r="KZ147" s="1">
        <v>1.251895E-4</v>
      </c>
      <c r="LA147">
        <v>4.9397139999999999E-2</v>
      </c>
      <c r="LB147">
        <v>0.65706160000000002</v>
      </c>
      <c r="LC147">
        <v>20.92559</v>
      </c>
      <c r="LD147" s="1">
        <v>1.202444E-4</v>
      </c>
      <c r="LE147">
        <v>4.7447589999999998E-2</v>
      </c>
      <c r="LF147">
        <v>0.65696220000000005</v>
      </c>
      <c r="LG147">
        <v>20.708629999999999</v>
      </c>
      <c r="LH147" s="1">
        <v>1.155442E-4</v>
      </c>
      <c r="LI147">
        <v>4.5594540000000003E-2</v>
      </c>
      <c r="LJ147">
        <v>0.65686840000000002</v>
      </c>
      <c r="LK147">
        <v>21.2926</v>
      </c>
      <c r="LL147" s="1">
        <v>1.110519E-4</v>
      </c>
      <c r="LM147">
        <v>4.3829199999999999E-2</v>
      </c>
      <c r="LN147">
        <v>0.65668230000000005</v>
      </c>
      <c r="LO147">
        <v>21.78077</v>
      </c>
      <c r="LP147" s="1">
        <v>1.0677480000000001E-4</v>
      </c>
      <c r="LQ147">
        <v>4.214524E-2</v>
      </c>
      <c r="LR147">
        <v>0.6565164</v>
      </c>
      <c r="LS147">
        <v>22.450749999999999</v>
      </c>
      <c r="LT147" s="1">
        <v>1.027152E-4</v>
      </c>
      <c r="LU147">
        <v>4.0547350000000003E-2</v>
      </c>
      <c r="LV147">
        <v>0.65632999999999997</v>
      </c>
      <c r="LW147">
        <v>23.384699999999999</v>
      </c>
      <c r="LX147" s="1">
        <v>9.9012989999999995E-5</v>
      </c>
      <c r="LY147">
        <v>3.9085780000000001E-2</v>
      </c>
      <c r="LZ147">
        <v>0.65610740000000001</v>
      </c>
      <c r="MA147">
        <v>23.852869999999999</v>
      </c>
      <c r="MB147" s="1">
        <v>9.600481E-5</v>
      </c>
      <c r="MC147">
        <v>3.7888959999999999E-2</v>
      </c>
      <c r="MD147">
        <v>0.65589620000000004</v>
      </c>
      <c r="ME147">
        <v>23.736789999999999</v>
      </c>
      <c r="MF147" s="1">
        <v>9.3956809999999995E-5</v>
      </c>
      <c r="MG147">
        <v>3.7061999999999998E-2</v>
      </c>
      <c r="MH147">
        <v>0.65571219999999997</v>
      </c>
      <c r="MI147">
        <v>23.205770000000001</v>
      </c>
      <c r="MJ147" s="1">
        <v>9.2577609999999993E-5</v>
      </c>
      <c r="MK147">
        <v>3.651455E-2</v>
      </c>
      <c r="ML147">
        <v>0.65556970000000003</v>
      </c>
      <c r="MM147">
        <v>22.719460000000002</v>
      </c>
      <c r="MN147" s="1">
        <v>9.1246309999999995E-5</v>
      </c>
      <c r="MO147">
        <v>3.6000949999999997E-2</v>
      </c>
      <c r="MP147">
        <v>0.65546530000000003</v>
      </c>
      <c r="MQ147">
        <v>22.943739999999998</v>
      </c>
      <c r="MR147" s="1">
        <v>8.95059E-5</v>
      </c>
      <c r="MS147">
        <v>3.5331139999999997E-2</v>
      </c>
      <c r="MT147">
        <v>0.65537449999999997</v>
      </c>
      <c r="MU147">
        <v>23.237660000000002</v>
      </c>
      <c r="MV147" s="1">
        <v>8.7275059999999998E-5</v>
      </c>
      <c r="MW147">
        <v>3.4462230000000003E-2</v>
      </c>
      <c r="MX147">
        <v>0.65530880000000002</v>
      </c>
      <c r="MY147">
        <v>23.513580000000001</v>
      </c>
      <c r="MZ147" s="1">
        <v>8.4650599999999999E-5</v>
      </c>
      <c r="NA147">
        <v>3.3438610000000001E-2</v>
      </c>
      <c r="NB147">
        <v>0.65527420000000003</v>
      </c>
      <c r="NC147">
        <v>24.040800000000001</v>
      </c>
      <c r="ND147" s="1">
        <v>8.1727379999999998E-5</v>
      </c>
      <c r="NE147">
        <v>3.2293429999999998E-2</v>
      </c>
      <c r="NF147">
        <v>0.65524879999999996</v>
      </c>
      <c r="NG147">
        <v>24.366209999999999</v>
      </c>
      <c r="NH147" s="1">
        <v>7.8372070000000006E-5</v>
      </c>
      <c r="NI147">
        <v>3.0983199999999999E-2</v>
      </c>
      <c r="NJ147">
        <v>0.65518270000000001</v>
      </c>
      <c r="NK147">
        <v>24.510819999999999</v>
      </c>
      <c r="NL147" s="1">
        <v>7.4460679999999995E-5</v>
      </c>
      <c r="NM147">
        <v>2.9454439999999998E-2</v>
      </c>
      <c r="NN147">
        <v>0.65508120000000003</v>
      </c>
      <c r="NO147">
        <v>24.316870000000002</v>
      </c>
      <c r="NP147" s="1">
        <v>7.020951E-5</v>
      </c>
      <c r="NQ147">
        <v>2.778313E-2</v>
      </c>
      <c r="NR147">
        <v>0.65491279999999996</v>
      </c>
      <c r="NS147">
        <v>23.82245</v>
      </c>
      <c r="NT147" s="1">
        <v>6.6114939999999996E-5</v>
      </c>
      <c r="NU147">
        <v>2.6162609999999999E-2</v>
      </c>
      <c r="NV147">
        <v>0.65465059999999997</v>
      </c>
      <c r="NW147">
        <v>23.557210000000001</v>
      </c>
      <c r="NX147" s="1">
        <v>6.2542909999999994E-5</v>
      </c>
      <c r="NY147">
        <v>2.4743520000000001E-2</v>
      </c>
      <c r="NZ147">
        <v>0.65435310000000002</v>
      </c>
      <c r="OA147">
        <v>23.67503</v>
      </c>
      <c r="OB147" s="1">
        <v>5.9542600000000001E-5</v>
      </c>
      <c r="OC147">
        <v>2.355204E-2</v>
      </c>
      <c r="OD147">
        <v>0.65396359999999998</v>
      </c>
      <c r="OE147">
        <v>23.572140000000001</v>
      </c>
      <c r="OF147" s="1">
        <v>5.7019920000000001E-5</v>
      </c>
      <c r="OG147">
        <v>2.2551290000000002E-2</v>
      </c>
      <c r="OH147">
        <v>0.65358099999999997</v>
      </c>
      <c r="OI147">
        <v>23.465990000000001</v>
      </c>
      <c r="OJ147" s="1">
        <v>5.4982799999999998E-5</v>
      </c>
      <c r="OK147">
        <v>2.1738810000000001E-2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0.69975330000000002</v>
      </c>
      <c r="G148">
        <v>19.410219999999999</v>
      </c>
      <c r="H148">
        <v>0</v>
      </c>
      <c r="I148">
        <v>0</v>
      </c>
      <c r="J148">
        <v>0.70087969999999999</v>
      </c>
      <c r="K148">
        <v>19.744430000000001</v>
      </c>
      <c r="L148">
        <v>0</v>
      </c>
      <c r="M148">
        <v>0</v>
      </c>
      <c r="N148">
        <v>0.70137850000000002</v>
      </c>
      <c r="O148">
        <v>20.229189999999999</v>
      </c>
      <c r="P148">
        <v>0</v>
      </c>
      <c r="Q148">
        <v>0</v>
      </c>
      <c r="R148">
        <v>0.70097129999999996</v>
      </c>
      <c r="S148">
        <v>20.112369999999999</v>
      </c>
      <c r="T148">
        <v>0</v>
      </c>
      <c r="U148">
        <v>2.7394639999999998E-37</v>
      </c>
      <c r="V148">
        <v>0.69989889999999999</v>
      </c>
      <c r="W148">
        <v>19.683610000000002</v>
      </c>
      <c r="X148" s="1">
        <v>1.2358610000000001E-27</v>
      </c>
      <c r="Y148" s="1">
        <v>4.2336100000000003E-25</v>
      </c>
      <c r="Z148">
        <v>0.69866989999999995</v>
      </c>
      <c r="AA148">
        <v>18.977440000000001</v>
      </c>
      <c r="AB148" s="1">
        <v>2.000034E-16</v>
      </c>
      <c r="AC148" s="1">
        <v>6.8696550000000003E-14</v>
      </c>
      <c r="AD148">
        <v>0.69737059999999995</v>
      </c>
      <c r="AE148">
        <v>18.314769999999999</v>
      </c>
      <c r="AF148" s="1">
        <v>9.4427940000000007E-6</v>
      </c>
      <c r="AG148" s="1">
        <v>2.3861580000000002E-3</v>
      </c>
      <c r="AH148">
        <v>0.69609180000000004</v>
      </c>
      <c r="AI148">
        <v>17.935400000000001</v>
      </c>
      <c r="AJ148" s="1">
        <v>4.1682280000000002E-2</v>
      </c>
      <c r="AK148" s="1">
        <v>11.536289999999999</v>
      </c>
      <c r="AL148">
        <v>0.6947738</v>
      </c>
      <c r="AM148">
        <v>18.224540000000001</v>
      </c>
      <c r="AN148" s="1">
        <v>3.6941169999999999</v>
      </c>
      <c r="AO148">
        <v>1105.8340000000001</v>
      </c>
      <c r="AP148">
        <v>0.69343109999999997</v>
      </c>
      <c r="AQ148">
        <v>18.525590000000001</v>
      </c>
      <c r="AR148">
        <v>40.254100000000001</v>
      </c>
      <c r="AS148">
        <v>12851.78</v>
      </c>
      <c r="AT148">
        <v>0.69199200000000005</v>
      </c>
      <c r="AU148">
        <v>18.78368</v>
      </c>
      <c r="AV148">
        <v>105.2979</v>
      </c>
      <c r="AW148">
        <v>35488.39</v>
      </c>
      <c r="AX148">
        <v>0.69031540000000002</v>
      </c>
      <c r="AY148">
        <v>18.758420000000001</v>
      </c>
      <c r="AZ148">
        <v>97.478099999999998</v>
      </c>
      <c r="BA148">
        <v>34390.85</v>
      </c>
      <c r="BB148">
        <v>0.68828750000000005</v>
      </c>
      <c r="BC148">
        <v>18.644100000000002</v>
      </c>
      <c r="BD148">
        <v>41.496729999999999</v>
      </c>
      <c r="BE148">
        <v>15219.81</v>
      </c>
      <c r="BF148">
        <v>0.68574389999999996</v>
      </c>
      <c r="BG148">
        <v>18.252490000000002</v>
      </c>
      <c r="BH148">
        <v>9.9031540000000007</v>
      </c>
      <c r="BI148">
        <v>3750.7150000000001</v>
      </c>
      <c r="BJ148">
        <v>0.68274999999999997</v>
      </c>
      <c r="BK148">
        <v>18.018709999999999</v>
      </c>
      <c r="BL148">
        <v>1.5904160000000001</v>
      </c>
      <c r="BM148">
        <v>616.38720000000001</v>
      </c>
      <c r="BN148">
        <v>0.67946859999999998</v>
      </c>
      <c r="BO148">
        <v>18.22926</v>
      </c>
      <c r="BP148">
        <v>0.23852400000000001</v>
      </c>
      <c r="BQ148">
        <v>91.931950000000001</v>
      </c>
      <c r="BR148">
        <v>0.67583470000000001</v>
      </c>
      <c r="BS148">
        <v>18.828990000000001</v>
      </c>
      <c r="BT148">
        <v>7.7554860000000003E-2</v>
      </c>
      <c r="BU148">
        <v>28.20412</v>
      </c>
      <c r="BV148">
        <v>0.67212620000000001</v>
      </c>
      <c r="BW148">
        <v>19.588809999999999</v>
      </c>
      <c r="BX148">
        <v>6.4292009999999997E-2</v>
      </c>
      <c r="BY148">
        <v>22.796220000000002</v>
      </c>
      <c r="BZ148">
        <v>0.66830369999999995</v>
      </c>
      <c r="CA148">
        <v>20.18957</v>
      </c>
      <c r="CB148">
        <v>6.7674449999999997E-2</v>
      </c>
      <c r="CC148">
        <v>24.055789999999998</v>
      </c>
      <c r="CD148">
        <v>0.6642363</v>
      </c>
      <c r="CE148">
        <v>20.219180000000001</v>
      </c>
      <c r="CF148">
        <v>6.9951639999999995E-2</v>
      </c>
      <c r="CG148">
        <v>25.098279999999999</v>
      </c>
      <c r="CH148">
        <v>0.66140200000000005</v>
      </c>
      <c r="CI148">
        <v>19.978159999999999</v>
      </c>
      <c r="CJ148" s="1">
        <v>6.8067139999999998E-2</v>
      </c>
      <c r="CK148">
        <v>24.61497</v>
      </c>
      <c r="CL148">
        <v>0.65863669999999996</v>
      </c>
      <c r="CM148">
        <v>19.479939999999999</v>
      </c>
      <c r="CN148" s="1">
        <v>6.3164810000000002E-2</v>
      </c>
      <c r="CO148">
        <v>22.99371</v>
      </c>
      <c r="CP148">
        <v>0.65538819999999998</v>
      </c>
      <c r="CQ148">
        <v>18.96284</v>
      </c>
      <c r="CR148" s="1">
        <v>5.7051289999999998E-2</v>
      </c>
      <c r="CS148">
        <v>20.893529999999998</v>
      </c>
      <c r="CT148">
        <v>0.65225449999999996</v>
      </c>
      <c r="CU148">
        <v>18.94632</v>
      </c>
      <c r="CV148" s="1">
        <v>5.0874910000000002E-2</v>
      </c>
      <c r="CW148">
        <v>18.726839999999999</v>
      </c>
      <c r="CX148">
        <v>0.6491249</v>
      </c>
      <c r="CY148">
        <v>19.366070000000001</v>
      </c>
      <c r="CZ148" s="1">
        <v>4.5081459999999997E-2</v>
      </c>
      <c r="DA148">
        <v>16.676290000000002</v>
      </c>
      <c r="DB148">
        <v>0.64606989999999997</v>
      </c>
      <c r="DC148">
        <v>19.920179999999998</v>
      </c>
      <c r="DD148" s="1">
        <v>3.9826939999999998E-2</v>
      </c>
      <c r="DE148">
        <v>14.79941</v>
      </c>
      <c r="DF148">
        <v>0.64326039999999995</v>
      </c>
      <c r="DG148">
        <v>20.428319999999999</v>
      </c>
      <c r="DH148" s="1">
        <v>3.5158399999999999E-2</v>
      </c>
      <c r="DI148">
        <v>13.11619</v>
      </c>
      <c r="DJ148">
        <v>0.64112380000000002</v>
      </c>
      <c r="DK148">
        <v>20.46068</v>
      </c>
      <c r="DL148">
        <v>3.1090119999999999E-2</v>
      </c>
      <c r="DM148">
        <v>11.636369999999999</v>
      </c>
      <c r="DN148">
        <v>0.63921119999999998</v>
      </c>
      <c r="DO148">
        <v>20.38214</v>
      </c>
      <c r="DP148" s="1">
        <v>2.7563259999999999E-2</v>
      </c>
      <c r="DQ148">
        <v>10.34709</v>
      </c>
      <c r="DR148">
        <v>0.63740019999999997</v>
      </c>
      <c r="DS148">
        <v>19.942509999999999</v>
      </c>
      <c r="DT148" s="1">
        <v>2.4427049999999999E-2</v>
      </c>
      <c r="DU148">
        <v>9.1964799999999993</v>
      </c>
      <c r="DV148">
        <v>0.63489709999999999</v>
      </c>
      <c r="DW148">
        <v>19.29673</v>
      </c>
      <c r="DX148">
        <v>2.1539820000000001E-2</v>
      </c>
      <c r="DY148">
        <v>8.1395020000000002</v>
      </c>
      <c r="DZ148">
        <v>0.63245810000000002</v>
      </c>
      <c r="EA148">
        <v>18.984120000000001</v>
      </c>
      <c r="EB148" s="1">
        <v>1.893061E-2</v>
      </c>
      <c r="EC148">
        <v>7.1783710000000003</v>
      </c>
      <c r="ED148">
        <v>0.63005630000000001</v>
      </c>
      <c r="EE148">
        <v>19.027920000000002</v>
      </c>
      <c r="EF148" s="1">
        <v>1.660797E-2</v>
      </c>
      <c r="EG148">
        <v>6.3181799999999999</v>
      </c>
      <c r="EH148">
        <v>0.62785190000000002</v>
      </c>
      <c r="EI148">
        <v>19.472549999999998</v>
      </c>
      <c r="EJ148" s="1">
        <v>1.456848E-2</v>
      </c>
      <c r="EK148">
        <v>5.5581160000000001</v>
      </c>
      <c r="EL148">
        <v>0.62566270000000002</v>
      </c>
      <c r="EM148">
        <v>20.02891</v>
      </c>
      <c r="EN148" s="1">
        <v>1.275653E-2</v>
      </c>
      <c r="EO148">
        <v>4.8818960000000002</v>
      </c>
      <c r="EP148">
        <v>0.62408759999999996</v>
      </c>
      <c r="EQ148">
        <v>20.234110000000001</v>
      </c>
      <c r="ER148" s="1">
        <v>1.115409E-2</v>
      </c>
      <c r="ES148">
        <v>4.2814160000000001</v>
      </c>
      <c r="ET148">
        <v>0.62303390000000003</v>
      </c>
      <c r="EU148">
        <v>20.212219999999999</v>
      </c>
      <c r="EV148" s="1">
        <v>9.7629699999999993E-3</v>
      </c>
      <c r="EW148">
        <v>3.7552449999999999</v>
      </c>
      <c r="EX148">
        <v>0.62222290000000002</v>
      </c>
      <c r="EY148">
        <v>20.124030000000001</v>
      </c>
      <c r="EZ148" s="1">
        <v>8.5651359999999992E-3</v>
      </c>
      <c r="FA148">
        <v>3.2991510000000002</v>
      </c>
      <c r="FB148">
        <v>0.62051480000000003</v>
      </c>
      <c r="FC148">
        <v>20.050460000000001</v>
      </c>
      <c r="FD148" s="1">
        <v>7.5311400000000004E-3</v>
      </c>
      <c r="FE148">
        <v>2.9050699999999998</v>
      </c>
      <c r="FF148">
        <v>0.61936559999999996</v>
      </c>
      <c r="FG148">
        <v>20.592140000000001</v>
      </c>
      <c r="FH148" s="1">
        <v>6.625896E-3</v>
      </c>
      <c r="FI148">
        <v>2.5570360000000001</v>
      </c>
      <c r="FJ148">
        <v>0.61872470000000002</v>
      </c>
      <c r="FK148">
        <v>20.906220000000001</v>
      </c>
      <c r="FL148" s="1">
        <v>5.8210170000000004E-3</v>
      </c>
      <c r="FM148">
        <v>2.2452990000000002</v>
      </c>
      <c r="FN148">
        <v>0.61854430000000005</v>
      </c>
      <c r="FO148">
        <v>21.287510000000001</v>
      </c>
      <c r="FP148" s="1">
        <v>5.0947969999999999E-3</v>
      </c>
      <c r="FQ148">
        <v>1.9625189999999999</v>
      </c>
      <c r="FR148">
        <v>0.61867519999999998</v>
      </c>
      <c r="FS148">
        <v>21.599930000000001</v>
      </c>
      <c r="FT148" s="1">
        <v>4.4195470000000002E-3</v>
      </c>
      <c r="FU148">
        <v>1.699311</v>
      </c>
      <c r="FV148">
        <v>0.61892689999999995</v>
      </c>
      <c r="FW148">
        <v>21.723600000000001</v>
      </c>
      <c r="FX148" s="1">
        <v>3.7401679999999999E-3</v>
      </c>
      <c r="FY148">
        <v>1.4366969999999999</v>
      </c>
      <c r="FZ148">
        <v>0.61912619999999996</v>
      </c>
      <c r="GA148">
        <v>21.599250000000001</v>
      </c>
      <c r="GB148" s="1">
        <v>3.014288E-3</v>
      </c>
      <c r="GC148">
        <v>1.1582380000000001</v>
      </c>
      <c r="GD148">
        <v>0.61936709999999995</v>
      </c>
      <c r="GE148">
        <v>21.233129999999999</v>
      </c>
      <c r="GF148" s="1">
        <v>2.2791489999999998E-3</v>
      </c>
      <c r="GG148">
        <v>0.87625399999999998</v>
      </c>
      <c r="GH148">
        <v>0.61955870000000002</v>
      </c>
      <c r="GI148">
        <v>20.874749999999999</v>
      </c>
      <c r="GJ148" s="1">
        <v>1.633071E-3</v>
      </c>
      <c r="GK148">
        <v>0.62731400000000004</v>
      </c>
      <c r="GL148">
        <v>0.61971120000000002</v>
      </c>
      <c r="GM148">
        <v>21.337730000000001</v>
      </c>
      <c r="GN148" s="1">
        <v>1.1488259999999999E-3</v>
      </c>
      <c r="GO148">
        <v>0.43967309999999998</v>
      </c>
      <c r="GP148">
        <v>0.6198072</v>
      </c>
      <c r="GQ148">
        <v>21.873259999999998</v>
      </c>
      <c r="GR148" s="1">
        <v>8.3099140000000003E-4</v>
      </c>
      <c r="GS148">
        <v>0.31601560000000001</v>
      </c>
      <c r="GT148">
        <v>0.61987289999999995</v>
      </c>
      <c r="GU148">
        <v>22.441240000000001</v>
      </c>
      <c r="GV148" s="1">
        <v>6.3975489999999996E-4</v>
      </c>
      <c r="GW148">
        <v>0.24136189999999999</v>
      </c>
      <c r="GX148">
        <v>0.61990900000000004</v>
      </c>
      <c r="GY148">
        <v>22.979199999999999</v>
      </c>
      <c r="GZ148" s="1">
        <v>5.2783840000000001E-4</v>
      </c>
      <c r="HA148">
        <v>0.19766040000000001</v>
      </c>
      <c r="HB148">
        <v>0.61994340000000003</v>
      </c>
      <c r="HC148">
        <v>23.08634</v>
      </c>
      <c r="HD148" s="1">
        <v>4.6021700000000002E-4</v>
      </c>
      <c r="HE148">
        <v>0.17135510000000001</v>
      </c>
      <c r="HF148">
        <v>0.61995509999999998</v>
      </c>
      <c r="HG148">
        <v>22.923279999999998</v>
      </c>
      <c r="HH148" s="1">
        <v>4.1617759999999998E-4</v>
      </c>
      <c r="HI148">
        <v>0.15429109999999999</v>
      </c>
      <c r="HJ148">
        <v>0.61995670000000003</v>
      </c>
      <c r="HK148">
        <v>22.58436</v>
      </c>
      <c r="HL148" s="1">
        <v>3.8446589999999999E-4</v>
      </c>
      <c r="HM148">
        <v>0.14207990000000001</v>
      </c>
      <c r="HN148">
        <v>0.61997400000000003</v>
      </c>
      <c r="HO148">
        <v>22.03979</v>
      </c>
      <c r="HP148" s="1">
        <v>3.5947140000000002E-4</v>
      </c>
      <c r="HQ148">
        <v>0.13252990000000001</v>
      </c>
      <c r="HR148">
        <v>0.61998589999999998</v>
      </c>
      <c r="HS148">
        <v>22.065429999999999</v>
      </c>
      <c r="HT148" s="1">
        <v>3.3832319999999998E-4</v>
      </c>
      <c r="HU148">
        <v>0.124513</v>
      </c>
      <c r="HV148">
        <v>0.61996830000000003</v>
      </c>
      <c r="HW148">
        <v>22.27346</v>
      </c>
      <c r="HX148" s="1">
        <v>3.1958600000000001E-4</v>
      </c>
      <c r="HY148">
        <v>0.1174572</v>
      </c>
      <c r="HZ148">
        <v>0.61999749999999998</v>
      </c>
      <c r="IA148">
        <v>22.598269999999999</v>
      </c>
      <c r="IB148" s="1">
        <v>3.0252520000000001E-4</v>
      </c>
      <c r="IC148">
        <v>0.11106870000000001</v>
      </c>
      <c r="ID148">
        <v>0.61996850000000003</v>
      </c>
      <c r="IE148">
        <v>23.104050000000001</v>
      </c>
      <c r="IF148" s="1">
        <v>2.8678470000000002E-4</v>
      </c>
      <c r="IG148">
        <v>0.1052044</v>
      </c>
      <c r="IH148">
        <v>0.61996700000000005</v>
      </c>
      <c r="II148">
        <v>23.205970000000001</v>
      </c>
      <c r="IJ148" s="1">
        <v>2.7220579999999997E-4</v>
      </c>
      <c r="IK148">
        <v>9.9793759999999995E-2</v>
      </c>
      <c r="IL148">
        <v>0.61996969999999996</v>
      </c>
      <c r="IM148">
        <v>23.094349999999999</v>
      </c>
      <c r="IN148" s="1">
        <v>2.5865870000000001E-4</v>
      </c>
      <c r="IO148">
        <v>9.4783489999999998E-2</v>
      </c>
      <c r="IP148">
        <v>0.61999000000000004</v>
      </c>
      <c r="IQ148">
        <v>22.75225</v>
      </c>
      <c r="IR148" s="1">
        <v>2.4604809999999999E-4</v>
      </c>
      <c r="IS148">
        <v>9.0133409999999997E-2</v>
      </c>
      <c r="IT148">
        <v>0.61999539999999997</v>
      </c>
      <c r="IU148">
        <v>22.17689</v>
      </c>
      <c r="IV148" s="1">
        <v>2.3428009999999999E-4</v>
      </c>
      <c r="IW148">
        <v>8.5797700000000005E-2</v>
      </c>
      <c r="IX148">
        <v>0.61999409999999999</v>
      </c>
      <c r="IY148">
        <v>21.98161</v>
      </c>
      <c r="IZ148" s="1">
        <v>2.2320510000000001E-4</v>
      </c>
      <c r="JA148">
        <v>8.1725099999999995E-2</v>
      </c>
      <c r="JB148">
        <v>0.61999990000000005</v>
      </c>
      <c r="JC148">
        <v>21.553979999999999</v>
      </c>
      <c r="JD148" s="1">
        <v>2.1274090000000001E-4</v>
      </c>
      <c r="JE148">
        <v>7.7884999999999996E-2</v>
      </c>
      <c r="JF148">
        <v>0.61999369999999998</v>
      </c>
      <c r="JG148">
        <v>21.495270000000001</v>
      </c>
      <c r="JH148" s="1">
        <v>2.029082E-4</v>
      </c>
      <c r="JI148">
        <v>7.4274960000000001E-2</v>
      </c>
      <c r="JJ148">
        <v>0.6199846</v>
      </c>
      <c r="JK148">
        <v>21.372430000000001</v>
      </c>
      <c r="JL148" s="1">
        <v>1.9369999999999999E-4</v>
      </c>
      <c r="JM148">
        <v>7.0898409999999995E-2</v>
      </c>
      <c r="JN148">
        <v>0.61999389999999999</v>
      </c>
      <c r="JO148">
        <v>21.445689999999999</v>
      </c>
      <c r="JP148" s="1">
        <v>1.850609E-4</v>
      </c>
      <c r="JQ148">
        <v>6.7734660000000002E-2</v>
      </c>
      <c r="JR148">
        <v>0.62000069999999996</v>
      </c>
      <c r="JS148">
        <v>21.678339999999999</v>
      </c>
      <c r="JT148" s="1">
        <v>1.7691350000000001E-4</v>
      </c>
      <c r="JU148">
        <v>6.475148E-2</v>
      </c>
      <c r="JV148">
        <v>0.61999369999999998</v>
      </c>
      <c r="JW148">
        <v>21.813300000000002</v>
      </c>
      <c r="JX148" s="1">
        <v>1.692171E-4</v>
      </c>
      <c r="JY148">
        <v>6.1929999999999999E-2</v>
      </c>
      <c r="JZ148">
        <v>0.61999300000000002</v>
      </c>
      <c r="KA148">
        <v>21.711749999999999</v>
      </c>
      <c r="KB148" s="1">
        <v>1.619665E-4</v>
      </c>
      <c r="KC148">
        <v>5.9267140000000003E-2</v>
      </c>
      <c r="KD148">
        <v>0.61999320000000002</v>
      </c>
      <c r="KE148">
        <v>22.059270000000001</v>
      </c>
      <c r="KF148" s="1">
        <v>1.551189E-4</v>
      </c>
      <c r="KG148">
        <v>5.6760240000000003E-2</v>
      </c>
      <c r="KH148">
        <v>0.6199675</v>
      </c>
      <c r="KI148">
        <v>21.969560000000001</v>
      </c>
      <c r="KJ148" s="1">
        <v>1.486417E-4</v>
      </c>
      <c r="KK148">
        <v>5.4389939999999998E-2</v>
      </c>
      <c r="KL148">
        <v>0.61996510000000005</v>
      </c>
      <c r="KM148">
        <v>21.966799999999999</v>
      </c>
      <c r="KN148" s="1">
        <v>1.4250410000000001E-4</v>
      </c>
      <c r="KO148">
        <v>5.2144200000000002E-2</v>
      </c>
      <c r="KP148">
        <v>0.61995809999999996</v>
      </c>
      <c r="KQ148">
        <v>21.894439999999999</v>
      </c>
      <c r="KR148" s="1">
        <v>1.3667430000000001E-4</v>
      </c>
      <c r="KS148">
        <v>5.0010449999999998E-2</v>
      </c>
      <c r="KT148">
        <v>0.61998390000000003</v>
      </c>
      <c r="KU148">
        <v>21.578589999999998</v>
      </c>
      <c r="KV148" s="1">
        <v>1.3113240000000001E-4</v>
      </c>
      <c r="KW148">
        <v>4.798169E-2</v>
      </c>
      <c r="KX148">
        <v>0.61996070000000003</v>
      </c>
      <c r="KY148">
        <v>21.254110000000001</v>
      </c>
      <c r="KZ148" s="1">
        <v>1.2587859999999999E-4</v>
      </c>
      <c r="LA148">
        <v>4.6059000000000003E-2</v>
      </c>
      <c r="LB148">
        <v>0.61994590000000005</v>
      </c>
      <c r="LC148">
        <v>20.96763</v>
      </c>
      <c r="LD148" s="1">
        <v>1.208994E-4</v>
      </c>
      <c r="LE148">
        <v>4.4237949999999998E-2</v>
      </c>
      <c r="LF148">
        <v>0.6199133</v>
      </c>
      <c r="LG148">
        <v>20.76332</v>
      </c>
      <c r="LH148" s="1">
        <v>1.161689E-4</v>
      </c>
      <c r="LI148">
        <v>4.250723E-2</v>
      </c>
      <c r="LJ148">
        <v>0.61982470000000001</v>
      </c>
      <c r="LK148">
        <v>21.36957</v>
      </c>
      <c r="LL148" s="1">
        <v>1.116471E-4</v>
      </c>
      <c r="LM148">
        <v>4.0860050000000002E-2</v>
      </c>
      <c r="LN148">
        <v>0.61976010000000004</v>
      </c>
      <c r="LO148">
        <v>21.84169</v>
      </c>
      <c r="LP148" s="1">
        <v>1.073429E-4</v>
      </c>
      <c r="LQ148">
        <v>3.928744E-2</v>
      </c>
      <c r="LR148">
        <v>0.61966310000000002</v>
      </c>
      <c r="LS148">
        <v>22.489640000000001</v>
      </c>
      <c r="LT148" s="1">
        <v>1.032468E-4</v>
      </c>
      <c r="LU148">
        <v>3.7792850000000003E-2</v>
      </c>
      <c r="LV148">
        <v>0.61959350000000002</v>
      </c>
      <c r="LW148">
        <v>23.42625</v>
      </c>
      <c r="LX148" s="1">
        <v>9.9483589999999997E-5</v>
      </c>
      <c r="LY148">
        <v>3.6416520000000001E-2</v>
      </c>
      <c r="LZ148">
        <v>0.61950190000000005</v>
      </c>
      <c r="MA148">
        <v>23.872299999999999</v>
      </c>
      <c r="MB148" s="1">
        <v>9.6362169999999995E-5</v>
      </c>
      <c r="MC148">
        <v>3.5267739999999999E-2</v>
      </c>
      <c r="MD148">
        <v>0.61944310000000002</v>
      </c>
      <c r="ME148">
        <v>23.75648</v>
      </c>
      <c r="MF148" s="1">
        <v>9.4187399999999999E-5</v>
      </c>
      <c r="MG148">
        <v>3.4456090000000002E-2</v>
      </c>
      <c r="MH148">
        <v>0.61937759999999997</v>
      </c>
      <c r="MI148">
        <v>23.28153</v>
      </c>
      <c r="MJ148" s="1">
        <v>9.2746999999999998E-5</v>
      </c>
      <c r="MK148">
        <v>3.3924669999999997E-2</v>
      </c>
      <c r="ML148">
        <v>0.61934889999999998</v>
      </c>
      <c r="MM148">
        <v>22.828749999999999</v>
      </c>
      <c r="MN148" s="1">
        <v>9.1439970000000003E-5</v>
      </c>
      <c r="MO148">
        <v>3.3455079999999998E-2</v>
      </c>
      <c r="MP148">
        <v>0.61935439999999997</v>
      </c>
      <c r="MQ148">
        <v>23.069009999999999</v>
      </c>
      <c r="MR148" s="1">
        <v>8.9766320000000003E-5</v>
      </c>
      <c r="MS148">
        <v>3.2856290000000003E-2</v>
      </c>
      <c r="MT148">
        <v>0.61936290000000005</v>
      </c>
      <c r="MU148">
        <v>23.347180000000002</v>
      </c>
      <c r="MV148" s="1">
        <v>8.7600489999999995E-5</v>
      </c>
      <c r="MW148">
        <v>3.2072299999999998E-2</v>
      </c>
      <c r="MX148">
        <v>0.61934880000000003</v>
      </c>
      <c r="MY148">
        <v>23.590879999999999</v>
      </c>
      <c r="MZ148" s="1">
        <v>8.5020009999999996E-5</v>
      </c>
      <c r="NA148">
        <v>3.1138349999999999E-2</v>
      </c>
      <c r="NB148">
        <v>0.6193805</v>
      </c>
      <c r="NC148">
        <v>24.072600000000001</v>
      </c>
      <c r="ND148" s="1">
        <v>8.2141789999999999E-5</v>
      </c>
      <c r="NE148">
        <v>3.0091610000000001E-2</v>
      </c>
      <c r="NF148">
        <v>0.61936829999999998</v>
      </c>
      <c r="NG148">
        <v>24.352450000000001</v>
      </c>
      <c r="NH148" s="1">
        <v>7.8853699999999993E-5</v>
      </c>
      <c r="NI148">
        <v>2.8898960000000001E-2</v>
      </c>
      <c r="NJ148">
        <v>0.619363</v>
      </c>
      <c r="NK148">
        <v>24.506</v>
      </c>
      <c r="NL148" s="1">
        <v>7.501656E-5</v>
      </c>
      <c r="NM148">
        <v>2.7506739999999998E-2</v>
      </c>
      <c r="NN148">
        <v>0.61932379999999998</v>
      </c>
      <c r="NO148">
        <v>24.368020000000001</v>
      </c>
      <c r="NP148" s="1">
        <v>7.0788470000000006E-5</v>
      </c>
      <c r="NQ148">
        <v>2.5966079999999999E-2</v>
      </c>
      <c r="NR148">
        <v>0.61924389999999996</v>
      </c>
      <c r="NS148">
        <v>23.903490000000001</v>
      </c>
      <c r="NT148" s="1">
        <v>6.6646589999999999E-5</v>
      </c>
      <c r="NU148">
        <v>2.4448609999999999E-2</v>
      </c>
      <c r="NV148">
        <v>0.61908229999999997</v>
      </c>
      <c r="NW148">
        <v>23.648479999999999</v>
      </c>
      <c r="NX148" s="1">
        <v>6.2994800000000002E-5</v>
      </c>
      <c r="NY148">
        <v>2.3105299999999999E-2</v>
      </c>
      <c r="NZ148">
        <v>0.61895659999999997</v>
      </c>
      <c r="OA148">
        <v>23.773129999999998</v>
      </c>
      <c r="OB148" s="1">
        <v>5.9920829999999999E-5</v>
      </c>
      <c r="OC148">
        <v>2.1975359999999999E-2</v>
      </c>
      <c r="OD148">
        <v>0.61877499999999996</v>
      </c>
      <c r="OE148">
        <v>23.64977</v>
      </c>
      <c r="OF148" s="1">
        <v>5.7337860000000003E-5</v>
      </c>
      <c r="OG148">
        <v>2.1026619999999999E-2</v>
      </c>
      <c r="OH148">
        <v>0.61861180000000004</v>
      </c>
      <c r="OI148">
        <v>23.534579999999998</v>
      </c>
      <c r="OJ148" s="1">
        <v>5.5226840000000001E-5</v>
      </c>
      <c r="OK148">
        <v>2.0249039999999999E-2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0.8014173</v>
      </c>
      <c r="G149">
        <v>19.426089999999999</v>
      </c>
      <c r="H149">
        <v>0</v>
      </c>
      <c r="I149">
        <v>0</v>
      </c>
      <c r="J149">
        <v>0.80135000000000001</v>
      </c>
      <c r="K149">
        <v>19.732199999999999</v>
      </c>
      <c r="L149">
        <v>0</v>
      </c>
      <c r="M149">
        <v>0</v>
      </c>
      <c r="N149">
        <v>0.80021629999999999</v>
      </c>
      <c r="O149">
        <v>20.240880000000001</v>
      </c>
      <c r="P149">
        <v>0</v>
      </c>
      <c r="Q149">
        <v>0</v>
      </c>
      <c r="R149">
        <v>0.79826699999999995</v>
      </c>
      <c r="S149">
        <v>20.136189999999999</v>
      </c>
      <c r="T149">
        <v>0</v>
      </c>
      <c r="U149">
        <v>4.0622300000000002E-38</v>
      </c>
      <c r="V149">
        <v>0.79611229999999999</v>
      </c>
      <c r="W149">
        <v>19.747209999999999</v>
      </c>
      <c r="X149" s="1">
        <v>2.0350760000000002E-28</v>
      </c>
      <c r="Y149" s="1">
        <v>6.9659979999999998E-26</v>
      </c>
      <c r="Z149">
        <v>0.79395389999999999</v>
      </c>
      <c r="AA149">
        <v>19.055810000000001</v>
      </c>
      <c r="AB149" s="1">
        <v>3.1547109999999999E-17</v>
      </c>
      <c r="AC149" s="1">
        <v>1.0833290000000001E-14</v>
      </c>
      <c r="AD149">
        <v>0.79180850000000003</v>
      </c>
      <c r="AE149">
        <v>18.377669999999998</v>
      </c>
      <c r="AF149" s="1">
        <v>3.701944E-6</v>
      </c>
      <c r="AG149" s="1">
        <v>8.9367750000000001E-4</v>
      </c>
      <c r="AH149">
        <v>0.78972419999999999</v>
      </c>
      <c r="AI149">
        <v>17.978719999999999</v>
      </c>
      <c r="AJ149" s="1">
        <v>2.5506399999999999E-2</v>
      </c>
      <c r="AK149" s="1">
        <v>6.9552329999999998</v>
      </c>
      <c r="AL149">
        <v>0.78761230000000004</v>
      </c>
      <c r="AM149">
        <v>18.251249999999999</v>
      </c>
      <c r="AN149" s="1">
        <v>2.7495799999999999</v>
      </c>
      <c r="AO149">
        <v>817.37199999999996</v>
      </c>
      <c r="AP149">
        <v>0.78548989999999996</v>
      </c>
      <c r="AQ149">
        <v>18.525359999999999</v>
      </c>
      <c r="AR149">
        <v>34.456969999999998</v>
      </c>
      <c r="AS149">
        <v>10964.72</v>
      </c>
      <c r="AT149">
        <v>0.78324680000000002</v>
      </c>
      <c r="AU149">
        <v>18.79542</v>
      </c>
      <c r="AV149">
        <v>100.5672</v>
      </c>
      <c r="AW149">
        <v>33847.919999999998</v>
      </c>
      <c r="AX149">
        <v>0.78067889999999995</v>
      </c>
      <c r="AY149">
        <v>18.786159999999999</v>
      </c>
      <c r="AZ149">
        <v>101.70820000000001</v>
      </c>
      <c r="BA149">
        <v>35874.82</v>
      </c>
      <c r="BB149">
        <v>0.77764610000000001</v>
      </c>
      <c r="BC149">
        <v>18.681719999999999</v>
      </c>
      <c r="BD149">
        <v>46.523980000000002</v>
      </c>
      <c r="BE149">
        <v>17072.37</v>
      </c>
      <c r="BF149">
        <v>0.77389779999999997</v>
      </c>
      <c r="BG149">
        <v>18.31345</v>
      </c>
      <c r="BH149">
        <v>11.753030000000001</v>
      </c>
      <c r="BI149">
        <v>4457.5330000000004</v>
      </c>
      <c r="BJ149">
        <v>0.76940980000000003</v>
      </c>
      <c r="BK149">
        <v>18.076889999999999</v>
      </c>
      <c r="BL149">
        <v>1.9601489999999999</v>
      </c>
      <c r="BM149">
        <v>762.14639999999997</v>
      </c>
      <c r="BN149">
        <v>0.76441780000000004</v>
      </c>
      <c r="BO149">
        <v>18.269559999999998</v>
      </c>
      <c r="BP149">
        <v>0.28856989999999999</v>
      </c>
      <c r="BQ149">
        <v>112.3275</v>
      </c>
      <c r="BR149">
        <v>0.75883509999999998</v>
      </c>
      <c r="BS149">
        <v>18.84742</v>
      </c>
      <c r="BT149">
        <v>8.2825029999999994E-2</v>
      </c>
      <c r="BU149">
        <v>30.58418</v>
      </c>
      <c r="BV149">
        <v>0.75279649999999998</v>
      </c>
      <c r="BW149">
        <v>19.59713</v>
      </c>
      <c r="BX149">
        <v>6.4361180000000004E-2</v>
      </c>
      <c r="BY149">
        <v>23.08832</v>
      </c>
      <c r="BZ149">
        <v>0.74641369999999996</v>
      </c>
      <c r="CA149">
        <v>20.20102</v>
      </c>
      <c r="CB149">
        <v>6.7221619999999996E-2</v>
      </c>
      <c r="CC149">
        <v>24.200810000000001</v>
      </c>
      <c r="CD149">
        <v>0.73966200000000004</v>
      </c>
      <c r="CE149">
        <v>20.236910000000002</v>
      </c>
      <c r="CF149">
        <v>6.9849149999999999E-2</v>
      </c>
      <c r="CG149">
        <v>25.429379999999998</v>
      </c>
      <c r="CH149">
        <v>0.73435870000000003</v>
      </c>
      <c r="CI149">
        <v>20.022590000000001</v>
      </c>
      <c r="CJ149" s="1">
        <v>6.8390099999999995E-2</v>
      </c>
      <c r="CK149">
        <v>25.144210000000001</v>
      </c>
      <c r="CL149">
        <v>0.72899029999999998</v>
      </c>
      <c r="CM149">
        <v>19.545929999999998</v>
      </c>
      <c r="CN149" s="1">
        <v>6.3725489999999996E-2</v>
      </c>
      <c r="CO149">
        <v>23.63691</v>
      </c>
      <c r="CP149">
        <v>0.72361600000000004</v>
      </c>
      <c r="CQ149">
        <v>19.030349999999999</v>
      </c>
      <c r="CR149" s="1">
        <v>5.7683699999999997E-2</v>
      </c>
      <c r="CS149">
        <v>21.564489999999999</v>
      </c>
      <c r="CT149">
        <v>0.71832819999999997</v>
      </c>
      <c r="CU149">
        <v>19.00789</v>
      </c>
      <c r="CV149" s="1">
        <v>5.1496199999999999E-2</v>
      </c>
      <c r="CW149">
        <v>19.389299999999999</v>
      </c>
      <c r="CX149">
        <v>0.71289860000000005</v>
      </c>
      <c r="CY149">
        <v>19.402750000000001</v>
      </c>
      <c r="CZ149" s="1">
        <v>4.5655870000000001E-2</v>
      </c>
      <c r="DA149">
        <v>17.318490000000001</v>
      </c>
      <c r="DB149">
        <v>0.70758279999999996</v>
      </c>
      <c r="DC149">
        <v>19.927099999999999</v>
      </c>
      <c r="DD149">
        <v>4.0351419999999999E-2</v>
      </c>
      <c r="DE149">
        <v>15.414199999999999</v>
      </c>
      <c r="DF149">
        <v>0.70240159999999996</v>
      </c>
      <c r="DG149">
        <v>20.43928</v>
      </c>
      <c r="DH149" s="1">
        <v>3.5626270000000002E-2</v>
      </c>
      <c r="DI149">
        <v>13.69829</v>
      </c>
      <c r="DJ149">
        <v>0.69708639999999999</v>
      </c>
      <c r="DK149">
        <v>20.477599999999999</v>
      </c>
      <c r="DL149" s="1">
        <v>3.1500279999999999E-2</v>
      </c>
      <c r="DM149">
        <v>12.18871</v>
      </c>
      <c r="DN149">
        <v>0.69194880000000003</v>
      </c>
      <c r="DO149">
        <v>20.414079999999998</v>
      </c>
      <c r="DP149" s="1">
        <v>2.7924230000000001E-2</v>
      </c>
      <c r="DQ149">
        <v>10.871600000000001</v>
      </c>
      <c r="DR149">
        <v>0.68693020000000005</v>
      </c>
      <c r="DS149">
        <v>20.009029999999999</v>
      </c>
      <c r="DT149" s="1">
        <v>2.4755530000000001E-2</v>
      </c>
      <c r="DU149">
        <v>9.6964450000000006</v>
      </c>
      <c r="DV149">
        <v>0.68172010000000005</v>
      </c>
      <c r="DW149">
        <v>19.37866</v>
      </c>
      <c r="DX149" s="1">
        <v>2.1843020000000001E-2</v>
      </c>
      <c r="DY149">
        <v>8.6117399999999993</v>
      </c>
      <c r="DZ149">
        <v>0.67659460000000005</v>
      </c>
      <c r="EA149">
        <v>19.07368</v>
      </c>
      <c r="EB149" s="1">
        <v>1.920498E-2</v>
      </c>
      <c r="EC149">
        <v>7.619885</v>
      </c>
      <c r="ED149">
        <v>0.67146720000000004</v>
      </c>
      <c r="EE149">
        <v>19.091989999999999</v>
      </c>
      <c r="EF149" s="1">
        <v>1.6852829999999999E-2</v>
      </c>
      <c r="EG149">
        <v>6.7296930000000001</v>
      </c>
      <c r="EH149">
        <v>0.66646490000000003</v>
      </c>
      <c r="EI149">
        <v>19.50299</v>
      </c>
      <c r="EJ149" s="1">
        <v>1.478604E-2</v>
      </c>
      <c r="EK149">
        <v>5.9404820000000003</v>
      </c>
      <c r="EL149">
        <v>0.66118350000000004</v>
      </c>
      <c r="EM149">
        <v>20.041979999999999</v>
      </c>
      <c r="EN149" s="1">
        <v>1.295149E-2</v>
      </c>
      <c r="EO149">
        <v>5.2377580000000004</v>
      </c>
      <c r="EP149">
        <v>0.65547290000000002</v>
      </c>
      <c r="EQ149">
        <v>20.232150000000001</v>
      </c>
      <c r="ER149" s="1">
        <v>1.132755E-2</v>
      </c>
      <c r="ES149">
        <v>4.6136160000000004</v>
      </c>
      <c r="ET149">
        <v>0.65010199999999996</v>
      </c>
      <c r="EU149">
        <v>20.20975</v>
      </c>
      <c r="EV149" s="1">
        <v>9.9143110000000003E-3</v>
      </c>
      <c r="EW149">
        <v>4.0639779999999996</v>
      </c>
      <c r="EX149">
        <v>0.64519079999999995</v>
      </c>
      <c r="EY149">
        <v>20.147179999999999</v>
      </c>
      <c r="EZ149" s="1">
        <v>8.6964690000000001E-3</v>
      </c>
      <c r="FA149">
        <v>3.5851380000000002</v>
      </c>
      <c r="FB149">
        <v>0.64105610000000002</v>
      </c>
      <c r="FC149">
        <v>20.096979999999999</v>
      </c>
      <c r="FD149" s="1">
        <v>7.6464339999999997E-3</v>
      </c>
      <c r="FE149">
        <v>3.1657839999999999</v>
      </c>
      <c r="FF149">
        <v>0.63772720000000005</v>
      </c>
      <c r="FG149">
        <v>20.66892</v>
      </c>
      <c r="FH149" s="1">
        <v>6.7286070000000002E-3</v>
      </c>
      <c r="FI149">
        <v>2.7943419999999999</v>
      </c>
      <c r="FJ149">
        <v>0.63528569999999995</v>
      </c>
      <c r="FK149">
        <v>20.97579</v>
      </c>
      <c r="FL149" s="1">
        <v>5.9141710000000002E-3</v>
      </c>
      <c r="FM149">
        <v>2.4609200000000002</v>
      </c>
      <c r="FN149">
        <v>0.63360289999999997</v>
      </c>
      <c r="FO149">
        <v>21.32113</v>
      </c>
      <c r="FP149" s="1">
        <v>5.1801399999999997E-3</v>
      </c>
      <c r="FQ149">
        <v>2.1570209999999999</v>
      </c>
      <c r="FR149">
        <v>0.63256920000000005</v>
      </c>
      <c r="FS149">
        <v>21.609829999999999</v>
      </c>
      <c r="FT149">
        <v>4.5012949999999998E-3</v>
      </c>
      <c r="FU149">
        <v>1.8739570000000001</v>
      </c>
      <c r="FV149">
        <v>0.63191839999999999</v>
      </c>
      <c r="FW149">
        <v>21.725960000000001</v>
      </c>
      <c r="FX149" s="1">
        <v>3.8252270000000001E-3</v>
      </c>
      <c r="FY149">
        <v>1.592856</v>
      </c>
      <c r="FZ149">
        <v>0.63149979999999994</v>
      </c>
      <c r="GA149">
        <v>21.613849999999999</v>
      </c>
      <c r="GB149" s="1">
        <v>3.104767E-3</v>
      </c>
      <c r="GC149">
        <v>1.2945120000000001</v>
      </c>
      <c r="GD149">
        <v>0.63134900000000005</v>
      </c>
      <c r="GE149">
        <v>21.287269999999999</v>
      </c>
      <c r="GF149" s="1">
        <v>2.3665880000000002E-3</v>
      </c>
      <c r="GG149">
        <v>0.98818209999999995</v>
      </c>
      <c r="GH149">
        <v>0.6312565</v>
      </c>
      <c r="GI149">
        <v>20.943449999999999</v>
      </c>
      <c r="GJ149" s="1">
        <v>1.705154E-3</v>
      </c>
      <c r="GK149">
        <v>0.71197869999999996</v>
      </c>
      <c r="GL149">
        <v>0.63121499999999997</v>
      </c>
      <c r="GM149">
        <v>21.409780000000001</v>
      </c>
      <c r="GN149" s="1">
        <v>1.1997900000000001E-3</v>
      </c>
      <c r="GO149">
        <v>0.49946580000000002</v>
      </c>
      <c r="GP149">
        <v>0.63118459999999998</v>
      </c>
      <c r="GQ149">
        <v>21.925879999999999</v>
      </c>
      <c r="GR149" s="1">
        <v>8.6306060000000001E-4</v>
      </c>
      <c r="GS149">
        <v>0.35712329999999998</v>
      </c>
      <c r="GT149">
        <v>0.63118569999999996</v>
      </c>
      <c r="GU149">
        <v>22.476420000000001</v>
      </c>
      <c r="GV149" s="1">
        <v>6.5872109999999995E-4</v>
      </c>
      <c r="GW149">
        <v>0.27038420000000002</v>
      </c>
      <c r="GX149">
        <v>0.63119539999999996</v>
      </c>
      <c r="GY149">
        <v>23.011500000000002</v>
      </c>
      <c r="GZ149" s="1">
        <v>5.3903160000000002E-4</v>
      </c>
      <c r="HA149">
        <v>0.2195387</v>
      </c>
      <c r="HB149">
        <v>0.63120200000000004</v>
      </c>
      <c r="HC149">
        <v>23.107009999999999</v>
      </c>
      <c r="HD149" s="1">
        <v>4.6717429999999999E-4</v>
      </c>
      <c r="HE149">
        <v>0.18912399999999999</v>
      </c>
      <c r="HF149">
        <v>0.63119210000000003</v>
      </c>
      <c r="HG149">
        <v>22.93572</v>
      </c>
      <c r="HH149" s="1">
        <v>4.2090589999999999E-4</v>
      </c>
      <c r="HI149">
        <v>0.16961909999999999</v>
      </c>
      <c r="HJ149">
        <v>0.63118700000000005</v>
      </c>
      <c r="HK149">
        <v>22.646000000000001</v>
      </c>
      <c r="HL149" s="1">
        <v>3.8801040000000002E-4</v>
      </c>
      <c r="HM149">
        <v>0.15583949999999999</v>
      </c>
      <c r="HN149">
        <v>0.63118920000000001</v>
      </c>
      <c r="HO149">
        <v>22.133649999999999</v>
      </c>
      <c r="HP149" s="1">
        <v>3.6234359999999998E-4</v>
      </c>
      <c r="HQ149">
        <v>0.14517769999999999</v>
      </c>
      <c r="HR149">
        <v>0.63118339999999995</v>
      </c>
      <c r="HS149">
        <v>22.177</v>
      </c>
      <c r="HT149" s="1">
        <v>3.4080189999999999E-4</v>
      </c>
      <c r="HU149">
        <v>0.1363</v>
      </c>
      <c r="HV149">
        <v>0.63118909999999995</v>
      </c>
      <c r="HW149">
        <v>22.374600000000001</v>
      </c>
      <c r="HX149" s="1">
        <v>3.2180490000000001E-4</v>
      </c>
      <c r="HY149">
        <v>0.128521</v>
      </c>
      <c r="HZ149">
        <v>0.63119130000000001</v>
      </c>
      <c r="IA149">
        <v>22.661449999999999</v>
      </c>
      <c r="IB149" s="1">
        <v>3.0455169999999999E-4</v>
      </c>
      <c r="IC149">
        <v>0.1215025</v>
      </c>
      <c r="ID149">
        <v>0.63120310000000002</v>
      </c>
      <c r="IE149">
        <v>23.133479999999999</v>
      </c>
      <c r="IF149" s="1">
        <v>2.8864899999999998E-4</v>
      </c>
      <c r="IG149">
        <v>0.11506230000000001</v>
      </c>
      <c r="IH149">
        <v>0.63120279999999995</v>
      </c>
      <c r="II149">
        <v>23.216239999999999</v>
      </c>
      <c r="IJ149" s="1">
        <v>2.7393129999999998E-4</v>
      </c>
      <c r="IK149">
        <v>0.10912520000000001</v>
      </c>
      <c r="IL149">
        <v>0.63117489999999998</v>
      </c>
      <c r="IM149">
        <v>23.099340000000002</v>
      </c>
      <c r="IN149">
        <v>2.6025419999999998E-4</v>
      </c>
      <c r="IO149">
        <v>0.10362979999999999</v>
      </c>
      <c r="IP149">
        <v>0.63119999999999998</v>
      </c>
      <c r="IQ149">
        <v>22.799890000000001</v>
      </c>
      <c r="IR149" s="1">
        <v>2.4753539999999998E-4</v>
      </c>
      <c r="IS149">
        <v>9.8533480000000007E-2</v>
      </c>
      <c r="IT149">
        <v>0.63118640000000004</v>
      </c>
      <c r="IU149">
        <v>22.259840000000001</v>
      </c>
      <c r="IV149" s="1">
        <v>2.3567370000000001E-4</v>
      </c>
      <c r="IW149">
        <v>9.3784190000000003E-2</v>
      </c>
      <c r="IX149">
        <v>0.63118470000000004</v>
      </c>
      <c r="IY149">
        <v>22.08915</v>
      </c>
      <c r="IZ149" s="1">
        <v>2.2451639999999999E-4</v>
      </c>
      <c r="JA149">
        <v>8.9326150000000007E-2</v>
      </c>
      <c r="JB149">
        <v>0.63118059999999998</v>
      </c>
      <c r="JC149">
        <v>21.656469999999999</v>
      </c>
      <c r="JD149" s="1">
        <v>2.139749E-4</v>
      </c>
      <c r="JE149">
        <v>8.5123199999999996E-2</v>
      </c>
      <c r="JF149">
        <v>0.63118289999999999</v>
      </c>
      <c r="JG149">
        <v>21.563569999999999</v>
      </c>
      <c r="JH149" s="1">
        <v>2.0406379999999999E-4</v>
      </c>
      <c r="JI149">
        <v>8.1168169999999998E-2</v>
      </c>
      <c r="JJ149">
        <v>0.63119789999999998</v>
      </c>
      <c r="JK149">
        <v>21.417639999999999</v>
      </c>
      <c r="JL149" s="1">
        <v>1.947834E-4</v>
      </c>
      <c r="JM149">
        <v>7.7469830000000003E-2</v>
      </c>
      <c r="JN149">
        <v>0.63120319999999996</v>
      </c>
      <c r="JO149">
        <v>21.463560000000001</v>
      </c>
      <c r="JP149" s="1">
        <v>1.860787E-4</v>
      </c>
      <c r="JQ149">
        <v>7.4005799999999997E-2</v>
      </c>
      <c r="JR149">
        <v>0.63118169999999996</v>
      </c>
      <c r="JS149">
        <v>21.704360000000001</v>
      </c>
      <c r="JT149" s="1">
        <v>1.778739E-4</v>
      </c>
      <c r="JU149">
        <v>7.074184E-2</v>
      </c>
      <c r="JV149">
        <v>0.63118280000000004</v>
      </c>
      <c r="JW149">
        <v>21.850960000000001</v>
      </c>
      <c r="JX149" s="1">
        <v>1.70125E-4</v>
      </c>
      <c r="JY149">
        <v>6.7653950000000004E-2</v>
      </c>
      <c r="JZ149">
        <v>0.63120310000000002</v>
      </c>
      <c r="KA149">
        <v>21.774560000000001</v>
      </c>
      <c r="KB149" s="1">
        <v>1.6282300000000001E-4</v>
      </c>
      <c r="KC149">
        <v>6.4740320000000004E-2</v>
      </c>
      <c r="KD149">
        <v>0.63118580000000002</v>
      </c>
      <c r="KE149">
        <v>22.14124</v>
      </c>
      <c r="KF149">
        <v>1.5592850000000001E-4</v>
      </c>
      <c r="KG149">
        <v>6.1996999999999997E-2</v>
      </c>
      <c r="KH149">
        <v>0.63120330000000002</v>
      </c>
      <c r="KI149">
        <v>22.059090000000001</v>
      </c>
      <c r="KJ149" s="1">
        <v>1.4940600000000001E-4</v>
      </c>
      <c r="KK149">
        <v>5.9402530000000002E-2</v>
      </c>
      <c r="KL149">
        <v>0.63120129999999997</v>
      </c>
      <c r="KM149">
        <v>22.0349</v>
      </c>
      <c r="KN149" s="1">
        <v>1.4322860000000001E-4</v>
      </c>
      <c r="KO149">
        <v>5.694639E-2</v>
      </c>
      <c r="KP149">
        <v>0.63119970000000003</v>
      </c>
      <c r="KQ149">
        <v>21.968360000000001</v>
      </c>
      <c r="KR149" s="1">
        <v>1.3736449999999999E-4</v>
      </c>
      <c r="KS149">
        <v>5.4613750000000003E-2</v>
      </c>
      <c r="KT149">
        <v>0.63118669999999999</v>
      </c>
      <c r="KU149">
        <v>21.62961</v>
      </c>
      <c r="KV149" s="1">
        <v>1.31786E-4</v>
      </c>
      <c r="KW149">
        <v>5.2395650000000002E-2</v>
      </c>
      <c r="KX149">
        <v>0.63114700000000001</v>
      </c>
      <c r="KY149">
        <v>21.2822</v>
      </c>
      <c r="KZ149" s="1">
        <v>1.2649769999999999E-4</v>
      </c>
      <c r="LA149">
        <v>5.0293419999999998E-2</v>
      </c>
      <c r="LB149">
        <v>0.63112559999999995</v>
      </c>
      <c r="LC149">
        <v>21.007020000000001</v>
      </c>
      <c r="LD149" s="1">
        <v>1.214867E-4</v>
      </c>
      <c r="LE149">
        <v>4.8302270000000001E-2</v>
      </c>
      <c r="LF149">
        <v>0.63108220000000004</v>
      </c>
      <c r="LG149">
        <v>20.807300000000001</v>
      </c>
      <c r="LH149" s="1">
        <v>1.167301E-4</v>
      </c>
      <c r="LI149">
        <v>4.6412179999999997E-2</v>
      </c>
      <c r="LJ149">
        <v>0.63096289999999999</v>
      </c>
      <c r="LK149">
        <v>21.426120000000001</v>
      </c>
      <c r="LL149" s="1">
        <v>1.121796E-4</v>
      </c>
      <c r="LM149">
        <v>4.4612020000000002E-2</v>
      </c>
      <c r="LN149">
        <v>0.63084010000000001</v>
      </c>
      <c r="LO149">
        <v>21.895800000000001</v>
      </c>
      <c r="LP149" s="1">
        <v>1.078524E-4</v>
      </c>
      <c r="LQ149">
        <v>4.2896829999999997E-2</v>
      </c>
      <c r="LR149">
        <v>0.63069090000000005</v>
      </c>
      <c r="LS149">
        <v>22.514679999999998</v>
      </c>
      <c r="LT149" s="1">
        <v>1.037264E-4</v>
      </c>
      <c r="LU149">
        <v>4.1263830000000001E-2</v>
      </c>
      <c r="LV149">
        <v>0.63054359999999998</v>
      </c>
      <c r="LW149">
        <v>23.451830000000001</v>
      </c>
      <c r="LX149" s="1">
        <v>9.9913740000000001E-5</v>
      </c>
      <c r="LY149">
        <v>3.9753400000000001E-2</v>
      </c>
      <c r="LZ149">
        <v>0.63036639999999999</v>
      </c>
      <c r="MA149">
        <v>23.893049999999999</v>
      </c>
      <c r="MB149" s="1">
        <v>9.6696480000000004E-5</v>
      </c>
      <c r="MC149">
        <v>3.8470919999999999E-2</v>
      </c>
      <c r="MD149">
        <v>0.63018890000000005</v>
      </c>
      <c r="ME149">
        <v>23.773409999999998</v>
      </c>
      <c r="MF149" s="1">
        <v>9.4406230000000006E-5</v>
      </c>
      <c r="MG149">
        <v>3.7546410000000002E-2</v>
      </c>
      <c r="MH149">
        <v>0.63004850000000001</v>
      </c>
      <c r="MI149">
        <v>23.34966</v>
      </c>
      <c r="MJ149" s="1">
        <v>9.2901700000000005E-5</v>
      </c>
      <c r="MK149">
        <v>3.6945359999999997E-2</v>
      </c>
      <c r="ML149">
        <v>0.6299032</v>
      </c>
      <c r="MM149">
        <v>22.923159999999999</v>
      </c>
      <c r="MN149" s="1">
        <v>9.1607219999999994E-5</v>
      </c>
      <c r="MO149">
        <v>3.6443129999999997E-2</v>
      </c>
      <c r="MP149">
        <v>0.62981149999999997</v>
      </c>
      <c r="MQ149">
        <v>23.174630000000001</v>
      </c>
      <c r="MR149" s="1">
        <v>8.9990749999999996E-5</v>
      </c>
      <c r="MS149">
        <v>3.5819549999999999E-2</v>
      </c>
      <c r="MT149">
        <v>0.62974980000000003</v>
      </c>
      <c r="MU149">
        <v>23.442630000000001</v>
      </c>
      <c r="MV149" s="1">
        <v>8.7884070000000006E-5</v>
      </c>
      <c r="MW149">
        <v>3.4995060000000001E-2</v>
      </c>
      <c r="MX149">
        <v>0.6297045</v>
      </c>
      <c r="MY149">
        <v>23.65869</v>
      </c>
      <c r="MZ149" s="1">
        <v>8.5346439999999996E-5</v>
      </c>
      <c r="NA149">
        <v>3.3999559999999998E-2</v>
      </c>
      <c r="NB149">
        <v>0.62965760000000004</v>
      </c>
      <c r="NC149">
        <v>24.10154</v>
      </c>
      <c r="ND149" s="1">
        <v>8.2505710000000006E-5</v>
      </c>
      <c r="NE149">
        <v>3.2878949999999997E-2</v>
      </c>
      <c r="NF149">
        <v>0.62963919999999995</v>
      </c>
      <c r="NG149">
        <v>24.343160000000001</v>
      </c>
      <c r="NH149" s="1">
        <v>7.9275459999999994E-5</v>
      </c>
      <c r="NI149">
        <v>3.1606240000000001E-2</v>
      </c>
      <c r="NJ149">
        <v>0.6295925</v>
      </c>
      <c r="NK149">
        <v>24.4968</v>
      </c>
      <c r="NL149" s="1">
        <v>7.5506829999999995E-5</v>
      </c>
      <c r="NM149">
        <v>3.0121439999999999E-2</v>
      </c>
      <c r="NN149">
        <v>0.62948059999999995</v>
      </c>
      <c r="NO149">
        <v>24.410769999999999</v>
      </c>
      <c r="NP149" s="1">
        <v>7.1305140000000006E-5</v>
      </c>
      <c r="NQ149">
        <v>2.8459129999999999E-2</v>
      </c>
      <c r="NR149">
        <v>0.62930909999999995</v>
      </c>
      <c r="NS149">
        <v>23.9788</v>
      </c>
      <c r="NT149" s="1">
        <v>6.7128630000000002E-5</v>
      </c>
      <c r="NU149">
        <v>2.6797479999999999E-2</v>
      </c>
      <c r="NV149">
        <v>0.6290673</v>
      </c>
      <c r="NW149">
        <v>23.726839999999999</v>
      </c>
      <c r="NX149" s="1">
        <v>6.34078E-5</v>
      </c>
      <c r="NY149">
        <v>2.5309950000000001E-2</v>
      </c>
      <c r="NZ149">
        <v>0.62874189999999996</v>
      </c>
      <c r="OA149">
        <v>23.86177</v>
      </c>
      <c r="OB149" s="1">
        <v>6.026616E-5</v>
      </c>
      <c r="OC149">
        <v>2.4056000000000001E-2</v>
      </c>
      <c r="OD149">
        <v>0.62835819999999998</v>
      </c>
      <c r="OE149">
        <v>23.719290000000001</v>
      </c>
      <c r="OF149" s="1">
        <v>5.7628620000000001E-5</v>
      </c>
      <c r="OG149">
        <v>2.3004839999999999E-2</v>
      </c>
      <c r="OH149">
        <v>0.62794910000000004</v>
      </c>
      <c r="OI149">
        <v>23.602360000000001</v>
      </c>
      <c r="OJ149" s="1">
        <v>5.545485E-5</v>
      </c>
      <c r="OK149">
        <v>2.2137819999999999E-2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0.87360539999999998</v>
      </c>
      <c r="G150">
        <v>19.446709999999999</v>
      </c>
      <c r="H150">
        <v>0</v>
      </c>
      <c r="I150">
        <v>0</v>
      </c>
      <c r="J150">
        <v>0.87318130000000005</v>
      </c>
      <c r="K150">
        <v>19.719830000000002</v>
      </c>
      <c r="L150">
        <v>0</v>
      </c>
      <c r="M150">
        <v>0</v>
      </c>
      <c r="N150">
        <v>0.87150989999999995</v>
      </c>
      <c r="O150">
        <v>20.246929999999999</v>
      </c>
      <c r="P150">
        <v>0</v>
      </c>
      <c r="Q150">
        <v>0</v>
      </c>
      <c r="R150">
        <v>0.86893120000000001</v>
      </c>
      <c r="S150">
        <v>20.159379999999999</v>
      </c>
      <c r="T150">
        <v>0</v>
      </c>
      <c r="U150">
        <v>0</v>
      </c>
      <c r="V150">
        <v>0.86623459999999997</v>
      </c>
      <c r="W150">
        <v>19.81241</v>
      </c>
      <c r="X150" s="1">
        <v>2.757011E-29</v>
      </c>
      <c r="Y150" s="1">
        <v>9.4727769999999996E-27</v>
      </c>
      <c r="Z150">
        <v>0.86361100000000002</v>
      </c>
      <c r="AA150">
        <v>19.141749999999998</v>
      </c>
      <c r="AB150" s="1">
        <v>4.2016500000000003E-18</v>
      </c>
      <c r="AC150" s="1">
        <v>1.4481979999999999E-15</v>
      </c>
      <c r="AD150">
        <v>0.86103280000000004</v>
      </c>
      <c r="AE150">
        <v>18.449870000000001</v>
      </c>
      <c r="AF150" s="1">
        <v>1.2897379999999999E-6</v>
      </c>
      <c r="AG150" s="1">
        <v>2.8901600000000001E-4</v>
      </c>
      <c r="AH150">
        <v>0.85843270000000005</v>
      </c>
      <c r="AI150">
        <v>18.028890000000001</v>
      </c>
      <c r="AJ150" s="1">
        <v>1.5095310000000001E-2</v>
      </c>
      <c r="AK150" s="1">
        <v>3.964925</v>
      </c>
      <c r="AL150">
        <v>0.85579260000000001</v>
      </c>
      <c r="AM150">
        <v>18.283380000000001</v>
      </c>
      <c r="AN150" s="1">
        <v>2.002386</v>
      </c>
      <c r="AO150">
        <v>580.85910000000001</v>
      </c>
      <c r="AP150">
        <v>0.85312869999999996</v>
      </c>
      <c r="AQ150">
        <v>18.525860000000002</v>
      </c>
      <c r="AR150">
        <v>29.037369999999999</v>
      </c>
      <c r="AS150">
        <v>9105.6910000000007</v>
      </c>
      <c r="AT150">
        <v>0.85035740000000004</v>
      </c>
      <c r="AU150">
        <v>18.80714</v>
      </c>
      <c r="AV150">
        <v>94.9863</v>
      </c>
      <c r="AW150">
        <v>31774.560000000001</v>
      </c>
      <c r="AX150">
        <v>0.84719180000000005</v>
      </c>
      <c r="AY150">
        <v>18.815670000000001</v>
      </c>
      <c r="AZ150">
        <v>105.3409</v>
      </c>
      <c r="BA150">
        <v>37213.47</v>
      </c>
      <c r="BB150">
        <v>0.84348380000000001</v>
      </c>
      <c r="BC150">
        <v>18.718720000000001</v>
      </c>
      <c r="BD150">
        <v>51.95617</v>
      </c>
      <c r="BE150">
        <v>19228.189999999999</v>
      </c>
      <c r="BF150">
        <v>0.83888700000000005</v>
      </c>
      <c r="BG150">
        <v>18.380749999999999</v>
      </c>
      <c r="BH150">
        <v>13.94257</v>
      </c>
      <c r="BI150">
        <v>5366.8689999999997</v>
      </c>
      <c r="BJ150">
        <v>0.83342419999999995</v>
      </c>
      <c r="BK150">
        <v>18.142679999999999</v>
      </c>
      <c r="BL150">
        <v>2.4256479999999998</v>
      </c>
      <c r="BM150">
        <v>962.66049999999996</v>
      </c>
      <c r="BN150">
        <v>0.8273277</v>
      </c>
      <c r="BO150">
        <v>18.316230000000001</v>
      </c>
      <c r="BP150">
        <v>0.35438049999999999</v>
      </c>
      <c r="BQ150">
        <v>141.6061</v>
      </c>
      <c r="BR150">
        <v>0.82048480000000001</v>
      </c>
      <c r="BS150">
        <v>18.869730000000001</v>
      </c>
      <c r="BT150">
        <v>8.9999659999999995E-2</v>
      </c>
      <c r="BU150">
        <v>33.955469999999998</v>
      </c>
      <c r="BV150">
        <v>0.81315890000000002</v>
      </c>
      <c r="BW150">
        <v>19.606860000000001</v>
      </c>
      <c r="BX150">
        <v>6.4588049999999994E-2</v>
      </c>
      <c r="BY150">
        <v>23.36009</v>
      </c>
      <c r="BZ150">
        <v>0.8053958</v>
      </c>
      <c r="CA150">
        <v>20.21227</v>
      </c>
      <c r="CB150">
        <v>6.6730120000000004E-2</v>
      </c>
      <c r="CC150">
        <v>24.149180000000001</v>
      </c>
      <c r="CD150">
        <v>0.79723929999999998</v>
      </c>
      <c r="CE150">
        <v>20.254349999999999</v>
      </c>
      <c r="CF150">
        <v>6.9671209999999997E-2</v>
      </c>
      <c r="CG150">
        <v>25.50403</v>
      </c>
      <c r="CH150">
        <v>0.79098579999999996</v>
      </c>
      <c r="CI150">
        <v>20.066230000000001</v>
      </c>
      <c r="CJ150">
        <v>6.8667809999999996E-2</v>
      </c>
      <c r="CK150">
        <v>25.392610000000001</v>
      </c>
      <c r="CL150">
        <v>0.78455280000000005</v>
      </c>
      <c r="CM150">
        <v>19.616759999999999</v>
      </c>
      <c r="CN150" s="1">
        <v>6.4277479999999998E-2</v>
      </c>
      <c r="CO150">
        <v>23.9879</v>
      </c>
      <c r="CP150">
        <v>0.77802099999999996</v>
      </c>
      <c r="CQ150">
        <v>19.104800000000001</v>
      </c>
      <c r="CR150" s="1">
        <v>5.832561E-2</v>
      </c>
      <c r="CS150">
        <v>21.940729999999999</v>
      </c>
      <c r="CT150">
        <v>0.77124859999999995</v>
      </c>
      <c r="CU150">
        <v>19.075279999999999</v>
      </c>
      <c r="CV150" s="1">
        <v>5.2132570000000003E-2</v>
      </c>
      <c r="CW150">
        <v>19.751650000000001</v>
      </c>
      <c r="CX150">
        <v>0.76381310000000002</v>
      </c>
      <c r="CY150">
        <v>19.44558</v>
      </c>
      <c r="CZ150" s="1">
        <v>4.6247709999999997E-2</v>
      </c>
      <c r="DA150">
        <v>17.651959999999999</v>
      </c>
      <c r="DB150">
        <v>0.75652509999999995</v>
      </c>
      <c r="DC150">
        <v>19.935700000000001</v>
      </c>
      <c r="DD150" s="1">
        <v>4.089512E-2</v>
      </c>
      <c r="DE150">
        <v>15.72362</v>
      </c>
      <c r="DF150">
        <v>0.74942370000000003</v>
      </c>
      <c r="DG150">
        <v>20.446950000000001</v>
      </c>
      <c r="DH150" s="1">
        <v>3.6111709999999998E-2</v>
      </c>
      <c r="DI150">
        <v>13.97749</v>
      </c>
      <c r="DJ150">
        <v>0.74246639999999997</v>
      </c>
      <c r="DK150">
        <v>20.495159999999998</v>
      </c>
      <c r="DL150" s="1">
        <v>3.1925910000000002E-2</v>
      </c>
      <c r="DM150">
        <v>12.433579999999999</v>
      </c>
      <c r="DN150">
        <v>0.73565999999999998</v>
      </c>
      <c r="DO150">
        <v>20.44293</v>
      </c>
      <c r="DP150" s="1">
        <v>2.8298589999999998E-2</v>
      </c>
      <c r="DQ150">
        <v>11.08741</v>
      </c>
      <c r="DR150">
        <v>0.72904970000000002</v>
      </c>
      <c r="DS150">
        <v>20.078209999999999</v>
      </c>
      <c r="DT150" s="1">
        <v>2.509569E-2</v>
      </c>
      <c r="DU150">
        <v>9.8903879999999997</v>
      </c>
      <c r="DV150">
        <v>0.72221610000000003</v>
      </c>
      <c r="DW150">
        <v>19.466080000000002</v>
      </c>
      <c r="DX150" s="1">
        <v>2.2159700000000001E-2</v>
      </c>
      <c r="DY150">
        <v>8.7891680000000001</v>
      </c>
      <c r="DZ150">
        <v>0.7153912</v>
      </c>
      <c r="EA150">
        <v>19.170719999999999</v>
      </c>
      <c r="EB150" s="1">
        <v>1.949246E-2</v>
      </c>
      <c r="EC150">
        <v>7.7794059999999998</v>
      </c>
      <c r="ED150">
        <v>0.70825870000000002</v>
      </c>
      <c r="EE150">
        <v>19.165330000000001</v>
      </c>
      <c r="EF150" s="1">
        <v>1.711008E-2</v>
      </c>
      <c r="EG150">
        <v>6.8715520000000003</v>
      </c>
      <c r="EH150">
        <v>0.70127680000000003</v>
      </c>
      <c r="EI150">
        <v>19.54082</v>
      </c>
      <c r="EJ150" s="1">
        <v>1.501515E-2</v>
      </c>
      <c r="EK150">
        <v>6.0684699999999996</v>
      </c>
      <c r="EL150">
        <v>0.69401760000000001</v>
      </c>
      <c r="EM150">
        <v>20.057369999999999</v>
      </c>
      <c r="EN150" s="1">
        <v>1.315646E-2</v>
      </c>
      <c r="EO150">
        <v>5.3534360000000003</v>
      </c>
      <c r="EP150">
        <v>0.68670330000000002</v>
      </c>
      <c r="EQ150">
        <v>20.231839999999998</v>
      </c>
      <c r="ER150" s="1">
        <v>1.151023E-2</v>
      </c>
      <c r="ES150">
        <v>4.7160890000000002</v>
      </c>
      <c r="ET150">
        <v>0.67973729999999999</v>
      </c>
      <c r="EU150">
        <v>20.205649999999999</v>
      </c>
      <c r="EV150" s="1">
        <v>1.007425E-2</v>
      </c>
      <c r="EW150">
        <v>4.1534469999999999</v>
      </c>
      <c r="EX150">
        <v>0.67322839999999995</v>
      </c>
      <c r="EY150">
        <v>20.167529999999999</v>
      </c>
      <c r="EZ150" s="1">
        <v>8.8369020000000006E-3</v>
      </c>
      <c r="FA150">
        <v>3.6633300000000002</v>
      </c>
      <c r="FB150">
        <v>0.667632</v>
      </c>
      <c r="FC150">
        <v>20.145340000000001</v>
      </c>
      <c r="FD150" s="1">
        <v>7.770178E-3</v>
      </c>
      <c r="FE150">
        <v>3.234578</v>
      </c>
      <c r="FF150">
        <v>0.66296270000000002</v>
      </c>
      <c r="FG150">
        <v>20.749880000000001</v>
      </c>
      <c r="FH150" s="1">
        <v>6.8391770000000001E-3</v>
      </c>
      <c r="FI150">
        <v>2.8555920000000001</v>
      </c>
      <c r="FJ150">
        <v>0.65908350000000004</v>
      </c>
      <c r="FK150">
        <v>21.058920000000001</v>
      </c>
      <c r="FL150" s="1">
        <v>6.0148040000000003E-3</v>
      </c>
      <c r="FM150">
        <v>2.5164010000000001</v>
      </c>
      <c r="FN150">
        <v>0.65621759999999996</v>
      </c>
      <c r="FO150">
        <v>21.361270000000001</v>
      </c>
      <c r="FP150" s="1">
        <v>5.2726220000000002E-3</v>
      </c>
      <c r="FQ150">
        <v>2.2074560000000001</v>
      </c>
      <c r="FR150">
        <v>0.65423690000000001</v>
      </c>
      <c r="FS150">
        <v>21.623670000000001</v>
      </c>
      <c r="FT150" s="1">
        <v>4.5896069999999999E-3</v>
      </c>
      <c r="FU150">
        <v>1.921502</v>
      </c>
      <c r="FV150">
        <v>0.65292229999999996</v>
      </c>
      <c r="FW150">
        <v>21.728480000000001</v>
      </c>
      <c r="FX150" s="1">
        <v>3.9166629999999999E-3</v>
      </c>
      <c r="FY150">
        <v>1.6403540000000001</v>
      </c>
      <c r="FZ150">
        <v>0.65202079999999996</v>
      </c>
      <c r="GA150">
        <v>21.626149999999999</v>
      </c>
      <c r="GB150" s="1">
        <v>3.2027269999999998E-3</v>
      </c>
      <c r="GC150">
        <v>1.343361</v>
      </c>
      <c r="GD150">
        <v>0.65150790000000003</v>
      </c>
      <c r="GE150">
        <v>21.340060000000001</v>
      </c>
      <c r="GF150" s="1">
        <v>2.4630519999999999E-3</v>
      </c>
      <c r="GG150">
        <v>1.0350870000000001</v>
      </c>
      <c r="GH150">
        <v>0.65121260000000003</v>
      </c>
      <c r="GI150">
        <v>21.02008</v>
      </c>
      <c r="GJ150" s="1">
        <v>1.7864910000000001E-3</v>
      </c>
      <c r="GK150">
        <v>0.75118090000000004</v>
      </c>
      <c r="GL150">
        <v>0.65102119999999997</v>
      </c>
      <c r="GM150">
        <v>21.49089</v>
      </c>
      <c r="GN150" s="1">
        <v>1.2584499999999999E-3</v>
      </c>
      <c r="GO150">
        <v>0.527868</v>
      </c>
      <c r="GP150">
        <v>0.65090479999999995</v>
      </c>
      <c r="GQ150">
        <v>21.990459999999999</v>
      </c>
      <c r="GR150" s="1">
        <v>9.0048139999999999E-4</v>
      </c>
      <c r="GS150">
        <v>0.37554379999999998</v>
      </c>
      <c r="GT150">
        <v>0.65083880000000005</v>
      </c>
      <c r="GU150">
        <v>22.517589999999998</v>
      </c>
      <c r="GV150" s="1">
        <v>6.809842E-4</v>
      </c>
      <c r="GW150">
        <v>0.28166849999999999</v>
      </c>
      <c r="GX150">
        <v>0.65080899999999997</v>
      </c>
      <c r="GY150">
        <v>23.049769999999999</v>
      </c>
      <c r="GZ150" s="1">
        <v>5.5214130000000002E-4</v>
      </c>
      <c r="HA150">
        <v>0.2265017</v>
      </c>
      <c r="HB150">
        <v>0.65078990000000003</v>
      </c>
      <c r="HC150">
        <v>23.132819999999999</v>
      </c>
      <c r="HD150" s="1">
        <v>4.7524569999999998E-4</v>
      </c>
      <c r="HE150">
        <v>0.1936918</v>
      </c>
      <c r="HF150">
        <v>0.6507655</v>
      </c>
      <c r="HG150">
        <v>22.947569999999999</v>
      </c>
      <c r="HH150" s="1">
        <v>4.263173E-4</v>
      </c>
      <c r="HI150">
        <v>0.17290030000000001</v>
      </c>
      <c r="HJ150">
        <v>0.65077560000000001</v>
      </c>
      <c r="HK150">
        <v>22.70513</v>
      </c>
      <c r="HL150" s="1">
        <v>3.920196E-4</v>
      </c>
      <c r="HM150">
        <v>0.15842419999999999</v>
      </c>
      <c r="HN150">
        <v>0.65074960000000004</v>
      </c>
      <c r="HO150">
        <v>22.23462</v>
      </c>
      <c r="HP150" s="1">
        <v>3.6555810000000002E-4</v>
      </c>
      <c r="HQ150">
        <v>0.1473564</v>
      </c>
      <c r="HR150">
        <v>0.65076219999999996</v>
      </c>
      <c r="HS150">
        <v>22.299230000000001</v>
      </c>
      <c r="HT150" s="1">
        <v>3.435577E-4</v>
      </c>
      <c r="HU150">
        <v>0.1382256</v>
      </c>
      <c r="HV150">
        <v>0.65077640000000003</v>
      </c>
      <c r="HW150">
        <v>22.492180000000001</v>
      </c>
      <c r="HX150" s="1">
        <v>3.2426599999999997E-4</v>
      </c>
      <c r="HY150">
        <v>0.13027620000000001</v>
      </c>
      <c r="HZ150">
        <v>0.65076730000000005</v>
      </c>
      <c r="IA150">
        <v>22.73987</v>
      </c>
      <c r="IB150" s="1">
        <v>3.0679060000000002E-4</v>
      </c>
      <c r="IC150">
        <v>0.1231247</v>
      </c>
      <c r="ID150">
        <v>0.65076060000000002</v>
      </c>
      <c r="IE150">
        <v>23.171420000000001</v>
      </c>
      <c r="IF150" s="1">
        <v>2.9071160000000002E-4</v>
      </c>
      <c r="IG150">
        <v>0.11657480000000001</v>
      </c>
      <c r="IH150">
        <v>0.6507619</v>
      </c>
      <c r="II150">
        <v>23.23095</v>
      </c>
      <c r="IJ150" s="1">
        <v>2.7583700000000002E-4</v>
      </c>
      <c r="IK150">
        <v>0.1105362</v>
      </c>
      <c r="IL150">
        <v>0.65075419999999995</v>
      </c>
      <c r="IM150">
        <v>23.102640000000001</v>
      </c>
      <c r="IN150" s="1">
        <v>2.6201929999999999E-4</v>
      </c>
      <c r="IO150">
        <v>0.1049489</v>
      </c>
      <c r="IP150">
        <v>0.65075740000000004</v>
      </c>
      <c r="IQ150">
        <v>22.844550000000002</v>
      </c>
      <c r="IR150" s="1">
        <v>2.491746E-4</v>
      </c>
      <c r="IS150">
        <v>9.9773959999999995E-2</v>
      </c>
      <c r="IT150">
        <v>0.65075859999999996</v>
      </c>
      <c r="IU150">
        <v>22.346910000000001</v>
      </c>
      <c r="IV150" s="1">
        <v>2.3720659999999999E-4</v>
      </c>
      <c r="IW150">
        <v>9.4952800000000004E-2</v>
      </c>
      <c r="IX150">
        <v>0.65075550000000004</v>
      </c>
      <c r="IY150">
        <v>22.204650000000001</v>
      </c>
      <c r="IZ150" s="1">
        <v>2.2595849999999999E-4</v>
      </c>
      <c r="JA150">
        <v>9.0431029999999996E-2</v>
      </c>
      <c r="JB150">
        <v>0.65075269999999996</v>
      </c>
      <c r="JC150">
        <v>21.773890000000002</v>
      </c>
      <c r="JD150" s="1">
        <v>2.153348E-4</v>
      </c>
      <c r="JE150">
        <v>8.6168999999999996E-2</v>
      </c>
      <c r="JF150">
        <v>0.65076540000000005</v>
      </c>
      <c r="JG150">
        <v>21.644839999999999</v>
      </c>
      <c r="JH150" s="1">
        <v>2.0534089999999999E-4</v>
      </c>
      <c r="JI150">
        <v>8.2158830000000002E-2</v>
      </c>
      <c r="JJ150">
        <v>0.65075870000000002</v>
      </c>
      <c r="JK150">
        <v>21.473050000000001</v>
      </c>
      <c r="JL150" s="1">
        <v>1.959791E-4</v>
      </c>
      <c r="JM150">
        <v>7.8405959999999997E-2</v>
      </c>
      <c r="JN150">
        <v>0.65076120000000004</v>
      </c>
      <c r="JO150">
        <v>21.485939999999999</v>
      </c>
      <c r="JP150" s="1">
        <v>1.872005E-4</v>
      </c>
      <c r="JQ150">
        <v>7.4890289999999998E-2</v>
      </c>
      <c r="JR150">
        <v>0.65075400000000005</v>
      </c>
      <c r="JS150">
        <v>21.73189</v>
      </c>
      <c r="JT150" s="1">
        <v>1.789309E-4</v>
      </c>
      <c r="JU150">
        <v>7.1581179999999994E-2</v>
      </c>
      <c r="JV150">
        <v>0.65076540000000005</v>
      </c>
      <c r="JW150">
        <v>21.89019</v>
      </c>
      <c r="JX150" s="1">
        <v>1.7112550000000001E-4</v>
      </c>
      <c r="JY150">
        <v>6.8452319999999997E-2</v>
      </c>
      <c r="JZ150">
        <v>0.65076210000000001</v>
      </c>
      <c r="KA150">
        <v>21.842089999999999</v>
      </c>
      <c r="KB150" s="1">
        <v>1.6376800000000001E-4</v>
      </c>
      <c r="KC150">
        <v>6.5500230000000007E-2</v>
      </c>
      <c r="KD150">
        <v>0.65075919999999998</v>
      </c>
      <c r="KE150">
        <v>22.228860000000001</v>
      </c>
      <c r="KF150" s="1">
        <v>1.5681739999999999E-4</v>
      </c>
      <c r="KG150">
        <v>6.2716889999999997E-2</v>
      </c>
      <c r="KH150">
        <v>0.65076270000000003</v>
      </c>
      <c r="KI150">
        <v>22.160799999999998</v>
      </c>
      <c r="KJ150" s="1">
        <v>1.502485E-4</v>
      </c>
      <c r="KK150">
        <v>6.0087799999999997E-2</v>
      </c>
      <c r="KL150">
        <v>0.65076049999999996</v>
      </c>
      <c r="KM150">
        <v>22.109729999999999</v>
      </c>
      <c r="KN150" s="1">
        <v>1.440275E-4</v>
      </c>
      <c r="KO150">
        <v>5.7601060000000003E-2</v>
      </c>
      <c r="KP150">
        <v>0.65075490000000002</v>
      </c>
      <c r="KQ150">
        <v>22.05237</v>
      </c>
      <c r="KR150" s="1">
        <v>1.3812300000000001E-4</v>
      </c>
      <c r="KS150">
        <v>5.5238299999999997E-2</v>
      </c>
      <c r="KT150">
        <v>0.65076670000000003</v>
      </c>
      <c r="KU150">
        <v>21.689710000000002</v>
      </c>
      <c r="KV150" s="1">
        <v>1.3250760000000001E-4</v>
      </c>
      <c r="KW150">
        <v>5.2991690000000001E-2</v>
      </c>
      <c r="KX150">
        <v>0.65072140000000001</v>
      </c>
      <c r="KY150">
        <v>21.314579999999999</v>
      </c>
      <c r="KZ150" s="1">
        <v>1.2717969999999999E-4</v>
      </c>
      <c r="LA150">
        <v>5.0860200000000001E-2</v>
      </c>
      <c r="LB150">
        <v>0.65069339999999998</v>
      </c>
      <c r="LC150">
        <v>21.04757</v>
      </c>
      <c r="LD150" s="1">
        <v>1.221328E-4</v>
      </c>
      <c r="LE150">
        <v>4.8843549999999999E-2</v>
      </c>
      <c r="LF150">
        <v>0.65061930000000001</v>
      </c>
      <c r="LG150">
        <v>20.857489999999999</v>
      </c>
      <c r="LH150" s="1">
        <v>1.173447E-4</v>
      </c>
      <c r="LI150">
        <v>4.6929510000000001E-2</v>
      </c>
      <c r="LJ150">
        <v>0.65049480000000004</v>
      </c>
      <c r="LK150">
        <v>21.48808</v>
      </c>
      <c r="LL150" s="1">
        <v>1.1276419999999999E-4</v>
      </c>
      <c r="LM150">
        <v>4.5105859999999998E-2</v>
      </c>
      <c r="LN150">
        <v>0.65033879999999999</v>
      </c>
      <c r="LO150">
        <v>21.960819999999998</v>
      </c>
      <c r="LP150" s="1">
        <v>1.084107E-4</v>
      </c>
      <c r="LQ150">
        <v>4.3369640000000001E-2</v>
      </c>
      <c r="LR150">
        <v>0.65015440000000002</v>
      </c>
      <c r="LS150">
        <v>22.549119999999998</v>
      </c>
      <c r="LT150" s="1">
        <v>1.042548E-4</v>
      </c>
      <c r="LU150">
        <v>4.1714960000000002E-2</v>
      </c>
      <c r="LV150">
        <v>0.64992859999999997</v>
      </c>
      <c r="LW150">
        <v>23.482320000000001</v>
      </c>
      <c r="LX150" s="1">
        <v>1.003916E-4</v>
      </c>
      <c r="LY150">
        <v>4.0176249999999997E-2</v>
      </c>
      <c r="LZ150">
        <v>0.64969469999999996</v>
      </c>
      <c r="MA150">
        <v>23.917539999999999</v>
      </c>
      <c r="MB150" s="1">
        <v>9.7076289999999997E-5</v>
      </c>
      <c r="MC150">
        <v>3.8847340000000001E-2</v>
      </c>
      <c r="MD150">
        <v>0.64945120000000001</v>
      </c>
      <c r="ME150">
        <v>23.789349999999999</v>
      </c>
      <c r="MF150" s="1">
        <v>9.4659659999999995E-5</v>
      </c>
      <c r="MG150">
        <v>3.7865450000000002E-2</v>
      </c>
      <c r="MH150">
        <v>0.6492019</v>
      </c>
      <c r="MI150">
        <v>23.416550000000001</v>
      </c>
      <c r="MJ150" s="1">
        <v>9.3074440000000001E-5</v>
      </c>
      <c r="MK150">
        <v>3.7225599999999998E-2</v>
      </c>
      <c r="ML150">
        <v>0.64899660000000003</v>
      </c>
      <c r="MM150">
        <v>23.026240000000001</v>
      </c>
      <c r="MN150" s="1">
        <v>9.1782789999999997E-5</v>
      </c>
      <c r="MO150">
        <v>3.6718960000000002E-2</v>
      </c>
      <c r="MP150">
        <v>0.64884189999999997</v>
      </c>
      <c r="MQ150">
        <v>23.29222</v>
      </c>
      <c r="MR150" s="1">
        <v>9.022601E-5</v>
      </c>
      <c r="MS150">
        <v>3.6116460000000003E-2</v>
      </c>
      <c r="MT150">
        <v>0.64872209999999997</v>
      </c>
      <c r="MU150">
        <v>23.553249999999998</v>
      </c>
      <c r="MV150" s="1">
        <v>8.8185320000000006E-5</v>
      </c>
      <c r="MW150">
        <v>3.5315289999999999E-2</v>
      </c>
      <c r="MX150">
        <v>0.64863870000000001</v>
      </c>
      <c r="MY150">
        <v>23.739840000000001</v>
      </c>
      <c r="MZ150" s="1">
        <v>8.5698219999999993E-5</v>
      </c>
      <c r="NA150">
        <v>3.4336289999999998E-2</v>
      </c>
      <c r="NB150">
        <v>0.6485611</v>
      </c>
      <c r="NC150">
        <v>24.139019999999999</v>
      </c>
      <c r="ND150" s="1">
        <v>8.2896240000000004E-5</v>
      </c>
      <c r="NE150">
        <v>3.3225280000000003E-2</v>
      </c>
      <c r="NF150">
        <v>0.64850160000000001</v>
      </c>
      <c r="NG150">
        <v>24.339089999999999</v>
      </c>
      <c r="NH150" s="1">
        <v>7.9726790000000003E-5</v>
      </c>
      <c r="NI150">
        <v>3.1969900000000002E-2</v>
      </c>
      <c r="NJ150">
        <v>0.64844170000000001</v>
      </c>
      <c r="NK150">
        <v>24.48274</v>
      </c>
      <c r="NL150" s="1">
        <v>7.6032819999999996E-5</v>
      </c>
      <c r="NM150">
        <v>3.0507940000000001E-2</v>
      </c>
      <c r="NN150">
        <v>0.64834380000000003</v>
      </c>
      <c r="NO150">
        <v>24.4496</v>
      </c>
      <c r="NP150" s="1">
        <v>7.1868969999999997E-5</v>
      </c>
      <c r="NQ150">
        <v>2.8852860000000001E-2</v>
      </c>
      <c r="NR150">
        <v>0.64817290000000005</v>
      </c>
      <c r="NS150">
        <v>24.058810000000001</v>
      </c>
      <c r="NT150" s="1">
        <v>6.7662960000000003E-5</v>
      </c>
      <c r="NU150">
        <v>2.7170130000000001E-2</v>
      </c>
      <c r="NV150">
        <v>0.64791759999999998</v>
      </c>
      <c r="NW150">
        <v>23.81542</v>
      </c>
      <c r="NX150" s="1">
        <v>6.3869579999999994E-5</v>
      </c>
      <c r="NY150">
        <v>2.56441E-2</v>
      </c>
      <c r="NZ150">
        <v>0.64758970000000005</v>
      </c>
      <c r="OA150">
        <v>23.958570000000002</v>
      </c>
      <c r="OB150" s="1">
        <v>6.0651959999999999E-5</v>
      </c>
      <c r="OC150">
        <v>2.4349800000000001E-2</v>
      </c>
      <c r="OD150">
        <v>0.64717440000000004</v>
      </c>
      <c r="OE150">
        <v>23.800239999999999</v>
      </c>
      <c r="OF150" s="1">
        <v>5.7952470000000003E-5</v>
      </c>
      <c r="OG150">
        <v>2.3264719999999999E-2</v>
      </c>
      <c r="OH150">
        <v>0.64673939999999996</v>
      </c>
      <c r="OI150">
        <v>23.675370000000001</v>
      </c>
      <c r="OJ150" s="1">
        <v>5.5713030000000002E-5</v>
      </c>
      <c r="OK150">
        <v>2.2364740000000001E-2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0.76572059999999997</v>
      </c>
      <c r="G151">
        <v>19.47757</v>
      </c>
      <c r="H151">
        <v>0</v>
      </c>
      <c r="I151">
        <v>0</v>
      </c>
      <c r="J151">
        <v>0.76567629999999998</v>
      </c>
      <c r="K151">
        <v>19.719819999999999</v>
      </c>
      <c r="L151">
        <v>0</v>
      </c>
      <c r="M151">
        <v>0</v>
      </c>
      <c r="N151">
        <v>0.76468290000000005</v>
      </c>
      <c r="O151">
        <v>20.251359999999998</v>
      </c>
      <c r="P151">
        <v>0</v>
      </c>
      <c r="Q151">
        <v>0</v>
      </c>
      <c r="R151">
        <v>0.76271500000000003</v>
      </c>
      <c r="S151">
        <v>20.180759999999999</v>
      </c>
      <c r="T151">
        <v>0</v>
      </c>
      <c r="U151">
        <v>0</v>
      </c>
      <c r="V151">
        <v>0.7605286</v>
      </c>
      <c r="W151">
        <v>19.871639999999999</v>
      </c>
      <c r="X151" s="1">
        <v>4.3016429999999997E-30</v>
      </c>
      <c r="Y151" s="1">
        <v>1.5008440000000001E-27</v>
      </c>
      <c r="Z151">
        <v>0.75838589999999995</v>
      </c>
      <c r="AA151">
        <v>19.224450000000001</v>
      </c>
      <c r="AB151" s="1">
        <v>6.5993950000000002E-19</v>
      </c>
      <c r="AC151" s="1">
        <v>2.3085890000000002E-16</v>
      </c>
      <c r="AD151">
        <v>0.75628099999999998</v>
      </c>
      <c r="AE151">
        <v>18.522549999999999</v>
      </c>
      <c r="AF151" s="1">
        <v>3.4136500000000001E-7</v>
      </c>
      <c r="AG151" s="1">
        <v>8.2388749999999996E-5</v>
      </c>
      <c r="AH151">
        <v>0.75418569999999996</v>
      </c>
      <c r="AI151">
        <v>18.082989999999999</v>
      </c>
      <c r="AJ151" s="1">
        <v>8.355108E-3</v>
      </c>
      <c r="AK151" s="1">
        <v>2.2602250000000002</v>
      </c>
      <c r="AL151">
        <v>0.75208520000000001</v>
      </c>
      <c r="AM151">
        <v>18.322849999999999</v>
      </c>
      <c r="AN151" s="1">
        <v>1.3993249999999999</v>
      </c>
      <c r="AO151">
        <v>414.58120000000002</v>
      </c>
      <c r="AP151">
        <v>0.74998129999999996</v>
      </c>
      <c r="AQ151">
        <v>18.532050000000002</v>
      </c>
      <c r="AR151">
        <v>23.83117</v>
      </c>
      <c r="AS151">
        <v>7588.7330000000002</v>
      </c>
      <c r="AT151">
        <v>0.74776580000000004</v>
      </c>
      <c r="AU151">
        <v>18.82329</v>
      </c>
      <c r="AV151">
        <v>88.324299999999994</v>
      </c>
      <c r="AW151">
        <v>29861.84</v>
      </c>
      <c r="AX151">
        <v>0.74526570000000003</v>
      </c>
      <c r="AY151">
        <v>18.842929999999999</v>
      </c>
      <c r="AZ151">
        <v>108.34139999999999</v>
      </c>
      <c r="BA151">
        <v>38519.74</v>
      </c>
      <c r="BB151">
        <v>0.74221099999999995</v>
      </c>
      <c r="BC151">
        <v>18.752600000000001</v>
      </c>
      <c r="BD151">
        <v>58.029179999999997</v>
      </c>
      <c r="BE151">
        <v>21532.43</v>
      </c>
      <c r="BF151">
        <v>0.73833409999999999</v>
      </c>
      <c r="BG151">
        <v>18.44717</v>
      </c>
      <c r="BH151">
        <v>16.641870000000001</v>
      </c>
      <c r="BI151">
        <v>6400.4589999999998</v>
      </c>
      <c r="BJ151">
        <v>0.73371299999999995</v>
      </c>
      <c r="BK151">
        <v>18.211980000000001</v>
      </c>
      <c r="BL151">
        <v>3.0375230000000002</v>
      </c>
      <c r="BM151">
        <v>1201.415</v>
      </c>
      <c r="BN151">
        <v>0.72858860000000003</v>
      </c>
      <c r="BO151">
        <v>18.370809999999999</v>
      </c>
      <c r="BP151">
        <v>0.44483349999999999</v>
      </c>
      <c r="BQ151">
        <v>177.75569999999999</v>
      </c>
      <c r="BR151">
        <v>0.72287290000000004</v>
      </c>
      <c r="BS151">
        <v>18.904509999999998</v>
      </c>
      <c r="BT151">
        <v>0.1001877</v>
      </c>
      <c r="BU151">
        <v>38.262740000000001</v>
      </c>
      <c r="BV151">
        <v>0.71671750000000001</v>
      </c>
      <c r="BW151">
        <v>19.62677</v>
      </c>
      <c r="BX151">
        <v>6.5134830000000005E-2</v>
      </c>
      <c r="BY151">
        <v>23.803249999999998</v>
      </c>
      <c r="BZ151">
        <v>0.71015589999999995</v>
      </c>
      <c r="CA151">
        <v>20.228380000000001</v>
      </c>
      <c r="CB151">
        <v>6.6202490000000003E-2</v>
      </c>
      <c r="CC151">
        <v>24.14958</v>
      </c>
      <c r="CD151">
        <v>0.70322099999999998</v>
      </c>
      <c r="CE151">
        <v>20.269829999999999</v>
      </c>
      <c r="CF151">
        <v>6.9416519999999995E-2</v>
      </c>
      <c r="CG151">
        <v>25.576550000000001</v>
      </c>
      <c r="CH151">
        <v>0.69856410000000002</v>
      </c>
      <c r="CI151">
        <v>20.103719999999999</v>
      </c>
      <c r="CJ151" s="1">
        <v>6.8915400000000002E-2</v>
      </c>
      <c r="CK151">
        <v>25.595109999999998</v>
      </c>
      <c r="CL151">
        <v>0.69361819999999996</v>
      </c>
      <c r="CM151">
        <v>19.682110000000002</v>
      </c>
      <c r="CN151" s="1">
        <v>6.4841019999999999E-2</v>
      </c>
      <c r="CO151">
        <v>24.255960000000002</v>
      </c>
      <c r="CP151">
        <v>0.68872480000000003</v>
      </c>
      <c r="CQ151">
        <v>19.177240000000001</v>
      </c>
      <c r="CR151" s="1">
        <v>5.9003470000000002E-2</v>
      </c>
      <c r="CS151">
        <v>22.202349999999999</v>
      </c>
      <c r="CT151">
        <v>0.68383539999999998</v>
      </c>
      <c r="CU151">
        <v>19.14499</v>
      </c>
      <c r="CV151" s="1">
        <v>5.2810749999999997E-2</v>
      </c>
      <c r="CW151">
        <v>19.968869999999999</v>
      </c>
      <c r="CX151">
        <v>0.67875989999999997</v>
      </c>
      <c r="CY151">
        <v>19.49532</v>
      </c>
      <c r="CZ151" s="1">
        <v>4.6880779999999997E-2</v>
      </c>
      <c r="DA151">
        <v>17.810220000000001</v>
      </c>
      <c r="DB151">
        <v>0.67329600000000001</v>
      </c>
      <c r="DC151">
        <v>19.950800000000001</v>
      </c>
      <c r="DD151">
        <v>4.147414E-2</v>
      </c>
      <c r="DE151">
        <v>15.8301</v>
      </c>
      <c r="DF151">
        <v>0.66818089999999997</v>
      </c>
      <c r="DG151">
        <v>20.454789999999999</v>
      </c>
      <c r="DH151" s="1">
        <v>3.663085E-2</v>
      </c>
      <c r="DI151">
        <v>14.062290000000001</v>
      </c>
      <c r="DJ151">
        <v>0.66329879999999997</v>
      </c>
      <c r="DK151">
        <v>20.510470000000002</v>
      </c>
      <c r="DL151" s="1">
        <v>3.2380819999999998E-2</v>
      </c>
      <c r="DM151">
        <v>12.496169999999999</v>
      </c>
      <c r="DN151">
        <v>0.65849789999999997</v>
      </c>
      <c r="DO151">
        <v>20.466889999999999</v>
      </c>
      <c r="DP151" s="1">
        <v>2.869731E-2</v>
      </c>
      <c r="DQ151">
        <v>11.13214</v>
      </c>
      <c r="DR151">
        <v>0.65389410000000003</v>
      </c>
      <c r="DS151">
        <v>20.138919999999999</v>
      </c>
      <c r="DT151" s="1">
        <v>2.5456449999999999E-2</v>
      </c>
      <c r="DU151">
        <v>9.9235819999999997</v>
      </c>
      <c r="DV151">
        <v>0.64912919999999996</v>
      </c>
      <c r="DW151">
        <v>19.54532</v>
      </c>
      <c r="DX151" s="1">
        <v>2.2495009999999999E-2</v>
      </c>
      <c r="DY151">
        <v>8.8160749999999997</v>
      </c>
      <c r="DZ151">
        <v>0.64441729999999997</v>
      </c>
      <c r="EA151">
        <v>19.260470000000002</v>
      </c>
      <c r="EB151" s="1">
        <v>1.9796879999999999E-2</v>
      </c>
      <c r="EC151">
        <v>7.798673</v>
      </c>
      <c r="ED151">
        <v>0.63968210000000003</v>
      </c>
      <c r="EE151">
        <v>19.238409999999998</v>
      </c>
      <c r="EF151" s="1">
        <v>1.738251E-2</v>
      </c>
      <c r="EG151">
        <v>6.8817490000000001</v>
      </c>
      <c r="EH151">
        <v>0.63454469999999996</v>
      </c>
      <c r="EI151">
        <v>19.581099999999999</v>
      </c>
      <c r="EJ151">
        <v>1.5255919999999999E-2</v>
      </c>
      <c r="EK151">
        <v>6.0710850000000001</v>
      </c>
      <c r="EL151">
        <v>0.62925660000000005</v>
      </c>
      <c r="EM151">
        <v>20.07225</v>
      </c>
      <c r="EN151" s="1">
        <v>1.337206E-2</v>
      </c>
      <c r="EO151">
        <v>5.3549499999999997</v>
      </c>
      <c r="EP151">
        <v>0.62400420000000001</v>
      </c>
      <c r="EQ151">
        <v>20.232240000000001</v>
      </c>
      <c r="ER151" s="1">
        <v>1.1702529999999999E-2</v>
      </c>
      <c r="ES151">
        <v>4.7171649999999996</v>
      </c>
      <c r="ET151">
        <v>0.61908450000000004</v>
      </c>
      <c r="EU151">
        <v>20.20065</v>
      </c>
      <c r="EV151" s="1">
        <v>1.0242619999999999E-2</v>
      </c>
      <c r="EW151">
        <v>4.1529499999999997</v>
      </c>
      <c r="EX151">
        <v>0.61457200000000001</v>
      </c>
      <c r="EY151">
        <v>20.182539999999999</v>
      </c>
      <c r="EZ151" s="1">
        <v>8.984176E-3</v>
      </c>
      <c r="FA151">
        <v>3.661483</v>
      </c>
      <c r="FB151">
        <v>0.61071770000000003</v>
      </c>
      <c r="FC151">
        <v>20.18778</v>
      </c>
      <c r="FD151" s="1">
        <v>7.8997259999999993E-3</v>
      </c>
      <c r="FE151">
        <v>3.23204</v>
      </c>
      <c r="FF151">
        <v>0.60757190000000005</v>
      </c>
      <c r="FG151">
        <v>20.821339999999999</v>
      </c>
      <c r="FH151" s="1">
        <v>6.9547460000000004E-3</v>
      </c>
      <c r="FI151">
        <v>2.853351</v>
      </c>
      <c r="FJ151">
        <v>0.60513709999999998</v>
      </c>
      <c r="FK151">
        <v>21.139220000000002</v>
      </c>
      <c r="FL151" s="1">
        <v>6.1195049999999999E-3</v>
      </c>
      <c r="FM151">
        <v>2.514713</v>
      </c>
      <c r="FN151">
        <v>0.60351080000000001</v>
      </c>
      <c r="FO151">
        <v>21.401250000000001</v>
      </c>
      <c r="FP151" s="1">
        <v>5.3686849999999998E-3</v>
      </c>
      <c r="FQ151">
        <v>2.2068810000000001</v>
      </c>
      <c r="FR151">
        <v>0.60219710000000004</v>
      </c>
      <c r="FS151">
        <v>21.63832</v>
      </c>
      <c r="FT151" s="1">
        <v>4.6805049999999997E-3</v>
      </c>
      <c r="FU151">
        <v>1.92334</v>
      </c>
      <c r="FV151">
        <v>0.60134259999999995</v>
      </c>
      <c r="FW151">
        <v>21.730589999999999</v>
      </c>
      <c r="FX151" s="1">
        <v>4.0098299999999998E-3</v>
      </c>
      <c r="FY151">
        <v>1.647502</v>
      </c>
      <c r="FZ151">
        <v>0.60078260000000006</v>
      </c>
      <c r="GA151">
        <v>21.634879999999999</v>
      </c>
      <c r="GB151" s="1">
        <v>3.3027719999999998E-3</v>
      </c>
      <c r="GC151">
        <v>1.358069</v>
      </c>
      <c r="GD151">
        <v>0.60050329999999996</v>
      </c>
      <c r="GE151">
        <v>21.383679999999998</v>
      </c>
      <c r="GF151" s="1">
        <v>2.563147E-3</v>
      </c>
      <c r="GG151">
        <v>1.0553729999999999</v>
      </c>
      <c r="GH151">
        <v>0.60037229999999997</v>
      </c>
      <c r="GI151">
        <v>21.090900000000001</v>
      </c>
      <c r="GJ151" s="1">
        <v>1.8727430000000001E-3</v>
      </c>
      <c r="GK151">
        <v>0.7713913</v>
      </c>
      <c r="GL151">
        <v>0.60026230000000003</v>
      </c>
      <c r="GM151">
        <v>21.565829999999998</v>
      </c>
      <c r="GN151" s="1">
        <v>1.3218839999999999E-3</v>
      </c>
      <c r="GO151">
        <v>0.54333719999999996</v>
      </c>
      <c r="GP151">
        <v>0.60018059999999995</v>
      </c>
      <c r="GQ151">
        <v>22.054030000000001</v>
      </c>
      <c r="GR151" s="1">
        <v>9.4153499999999996E-4</v>
      </c>
      <c r="GS151">
        <v>0.38504660000000002</v>
      </c>
      <c r="GT151">
        <v>0.60018660000000001</v>
      </c>
      <c r="GU151">
        <v>22.557230000000001</v>
      </c>
      <c r="GV151" s="1">
        <v>7.0558540000000003E-4</v>
      </c>
      <c r="GW151">
        <v>0.2864004</v>
      </c>
      <c r="GX151">
        <v>0.60016409999999998</v>
      </c>
      <c r="GY151">
        <v>23.086030000000001</v>
      </c>
      <c r="GZ151" s="1">
        <v>5.6659899999999999E-4</v>
      </c>
      <c r="HA151">
        <v>0.22822680000000001</v>
      </c>
      <c r="HB151">
        <v>0.60014880000000004</v>
      </c>
      <c r="HC151">
        <v>23.158930000000002</v>
      </c>
      <c r="HD151" s="1">
        <v>4.8406609999999999E-4</v>
      </c>
      <c r="HE151">
        <v>0.19377810000000001</v>
      </c>
      <c r="HF151">
        <v>0.60015280000000004</v>
      </c>
      <c r="HG151">
        <v>22.958110000000001</v>
      </c>
      <c r="HH151" s="1">
        <v>4.3215989999999998E-4</v>
      </c>
      <c r="HI151">
        <v>0.1721781</v>
      </c>
      <c r="HJ151">
        <v>0.60015110000000005</v>
      </c>
      <c r="HK151">
        <v>22.752890000000001</v>
      </c>
      <c r="HL151" s="1">
        <v>3.96291E-4</v>
      </c>
      <c r="HM151">
        <v>0.1573378</v>
      </c>
      <c r="HN151">
        <v>0.60013499999999997</v>
      </c>
      <c r="HO151">
        <v>22.325369999999999</v>
      </c>
      <c r="HP151" s="1">
        <v>3.6894640000000002E-4</v>
      </c>
      <c r="HQ151">
        <v>0.14611540000000001</v>
      </c>
      <c r="HR151">
        <v>0.60015039999999997</v>
      </c>
      <c r="HS151">
        <v>22.410430000000002</v>
      </c>
      <c r="HT151" s="1">
        <v>3.4644029999999999E-4</v>
      </c>
      <c r="HU151">
        <v>0.1369467</v>
      </c>
      <c r="HV151">
        <v>0.60014639999999997</v>
      </c>
      <c r="HW151">
        <v>22.60425</v>
      </c>
      <c r="HX151" s="1">
        <v>3.2682719999999998E-4</v>
      </c>
      <c r="HY151">
        <v>0.12900990000000001</v>
      </c>
      <c r="HZ151">
        <v>0.60013689999999997</v>
      </c>
      <c r="IA151">
        <v>22.818149999999999</v>
      </c>
      <c r="IB151" s="1">
        <v>3.0911779999999998E-4</v>
      </c>
      <c r="IC151">
        <v>0.12189120000000001</v>
      </c>
      <c r="ID151">
        <v>0.60013300000000003</v>
      </c>
      <c r="IE151">
        <v>23.21048</v>
      </c>
      <c r="IF151" s="1">
        <v>2.9285299999999998E-4</v>
      </c>
      <c r="IG151">
        <v>0.1153825</v>
      </c>
      <c r="IH151">
        <v>0.60015719999999995</v>
      </c>
      <c r="II151">
        <v>23.247610000000002</v>
      </c>
      <c r="IJ151" s="1">
        <v>2.7781730000000002E-4</v>
      </c>
      <c r="IK151">
        <v>0.10938680000000001</v>
      </c>
      <c r="IL151">
        <v>0.60015799999999997</v>
      </c>
      <c r="IM151">
        <v>23.105180000000001</v>
      </c>
      <c r="IN151" s="1">
        <v>2.6385679999999998E-4</v>
      </c>
      <c r="IO151">
        <v>0.1038404</v>
      </c>
      <c r="IP151">
        <v>0.60012969999999999</v>
      </c>
      <c r="IQ151">
        <v>22.88007</v>
      </c>
      <c r="IR151" s="1">
        <v>2.5087299999999998E-4</v>
      </c>
      <c r="IS151">
        <v>9.8703029999999997E-2</v>
      </c>
      <c r="IT151">
        <v>0.60012500000000002</v>
      </c>
      <c r="IU151">
        <v>22.423940000000002</v>
      </c>
      <c r="IV151" s="1">
        <v>2.387949E-4</v>
      </c>
      <c r="IW151">
        <v>9.3922290000000005E-2</v>
      </c>
      <c r="IX151">
        <v>0.60013059999999996</v>
      </c>
      <c r="IY151">
        <v>22.308689999999999</v>
      </c>
      <c r="IZ151" s="1">
        <v>2.2745379999999999E-4</v>
      </c>
      <c r="JA151">
        <v>8.9441870000000007E-2</v>
      </c>
      <c r="JB151">
        <v>0.6001495</v>
      </c>
      <c r="JC151">
        <v>21.885670000000001</v>
      </c>
      <c r="JD151" s="1">
        <v>2.167468E-4</v>
      </c>
      <c r="JE151">
        <v>8.5221489999999997E-2</v>
      </c>
      <c r="JF151">
        <v>0.60013150000000004</v>
      </c>
      <c r="JG151">
        <v>21.724270000000001</v>
      </c>
      <c r="JH151" s="1">
        <v>2.066657E-4</v>
      </c>
      <c r="JI151">
        <v>8.1248559999999997E-2</v>
      </c>
      <c r="JJ151">
        <v>0.60013510000000003</v>
      </c>
      <c r="JK151">
        <v>21.528700000000001</v>
      </c>
      <c r="JL151" s="1">
        <v>1.972191E-4</v>
      </c>
      <c r="JM151">
        <v>7.7528319999999998E-2</v>
      </c>
      <c r="JN151">
        <v>0.60015549999999995</v>
      </c>
      <c r="JO151">
        <v>21.509080000000001</v>
      </c>
      <c r="JP151" s="1">
        <v>1.8836260000000001E-4</v>
      </c>
      <c r="JQ151">
        <v>7.4043810000000002E-2</v>
      </c>
      <c r="JR151">
        <v>0.60012980000000005</v>
      </c>
      <c r="JS151">
        <v>21.756049999999998</v>
      </c>
      <c r="JT151" s="1">
        <v>1.8002609999999999E-4</v>
      </c>
      <c r="JU151">
        <v>7.0765060000000005E-2</v>
      </c>
      <c r="JV151">
        <v>0.60013190000000005</v>
      </c>
      <c r="JW151">
        <v>21.924510000000001</v>
      </c>
      <c r="JX151" s="1">
        <v>1.7216099999999999E-4</v>
      </c>
      <c r="JY151">
        <v>6.766962E-2</v>
      </c>
      <c r="JZ151">
        <v>0.60013720000000004</v>
      </c>
      <c r="KA151">
        <v>21.902439999999999</v>
      </c>
      <c r="KB151" s="1">
        <v>1.6474839999999999E-4</v>
      </c>
      <c r="KC151">
        <v>6.4746629999999999E-2</v>
      </c>
      <c r="KD151">
        <v>0.60012690000000002</v>
      </c>
      <c r="KE151">
        <v>22.30678</v>
      </c>
      <c r="KF151" s="1">
        <v>1.577362E-4</v>
      </c>
      <c r="KG151">
        <v>6.198737E-2</v>
      </c>
      <c r="KH151">
        <v>0.60015879999999999</v>
      </c>
      <c r="KI151">
        <v>22.256489999999999</v>
      </c>
      <c r="KJ151" s="1">
        <v>1.5112019999999999E-4</v>
      </c>
      <c r="KK151">
        <v>5.938599E-2</v>
      </c>
      <c r="KL151">
        <v>0.60013559999999999</v>
      </c>
      <c r="KM151">
        <v>22.17971</v>
      </c>
      <c r="KN151" s="1">
        <v>1.4485499999999999E-4</v>
      </c>
      <c r="KO151">
        <v>5.6925339999999998E-2</v>
      </c>
      <c r="KP151">
        <v>0.60012659999999995</v>
      </c>
      <c r="KQ151">
        <v>22.130669999999999</v>
      </c>
      <c r="KR151" s="1">
        <v>1.389068E-4</v>
      </c>
      <c r="KS151">
        <v>5.4586879999999997E-2</v>
      </c>
      <c r="KT151">
        <v>0.60014369999999995</v>
      </c>
      <c r="KU151">
        <v>21.749359999999999</v>
      </c>
      <c r="KV151" s="1">
        <v>1.3325570000000001E-4</v>
      </c>
      <c r="KW151">
        <v>5.2365139999999998E-2</v>
      </c>
      <c r="KX151">
        <v>0.6001263</v>
      </c>
      <c r="KY151">
        <v>21.346640000000001</v>
      </c>
      <c r="KZ151" s="1">
        <v>1.278874E-4</v>
      </c>
      <c r="LA151">
        <v>5.0254130000000001E-2</v>
      </c>
      <c r="LB151">
        <v>0.60008660000000003</v>
      </c>
      <c r="LC151">
        <v>21.08324</v>
      </c>
      <c r="LD151" s="1">
        <v>1.2280249999999999E-4</v>
      </c>
      <c r="LE151">
        <v>4.8258639999999998E-2</v>
      </c>
      <c r="LF151">
        <v>0.60003229999999996</v>
      </c>
      <c r="LG151">
        <v>20.90437</v>
      </c>
      <c r="LH151" s="1">
        <v>1.179785E-4</v>
      </c>
      <c r="LI151">
        <v>4.6364049999999997E-2</v>
      </c>
      <c r="LJ151">
        <v>0.59995719999999997</v>
      </c>
      <c r="LK151">
        <v>21.543859999999999</v>
      </c>
      <c r="LL151" s="1">
        <v>1.133695E-4</v>
      </c>
      <c r="LM151">
        <v>4.4559929999999998E-2</v>
      </c>
      <c r="LN151">
        <v>0.59984930000000003</v>
      </c>
      <c r="LO151">
        <v>22.023800000000001</v>
      </c>
      <c r="LP151" s="1">
        <v>1.089885E-4</v>
      </c>
      <c r="LQ151">
        <v>4.2842570000000003E-2</v>
      </c>
      <c r="LR151">
        <v>0.59972389999999998</v>
      </c>
      <c r="LS151">
        <v>22.584540000000001</v>
      </c>
      <c r="LT151" s="1">
        <v>1.048031E-4</v>
      </c>
      <c r="LU151">
        <v>4.1205470000000001E-2</v>
      </c>
      <c r="LV151">
        <v>0.59956679999999996</v>
      </c>
      <c r="LW151">
        <v>23.510459999999998</v>
      </c>
      <c r="LX151" s="1">
        <v>1.008907E-4</v>
      </c>
      <c r="LY151">
        <v>3.9675500000000002E-2</v>
      </c>
      <c r="LZ151">
        <v>0.5993965</v>
      </c>
      <c r="MA151">
        <v>23.94134</v>
      </c>
      <c r="MB151" s="1">
        <v>9.7481609999999999E-5</v>
      </c>
      <c r="MC151">
        <v>3.8335349999999997E-2</v>
      </c>
      <c r="MD151">
        <v>0.59922900000000001</v>
      </c>
      <c r="ME151">
        <v>23.803000000000001</v>
      </c>
      <c r="MF151" s="1">
        <v>9.4936420000000003E-5</v>
      </c>
      <c r="MG151">
        <v>3.732357E-2</v>
      </c>
      <c r="MH151">
        <v>0.59908660000000002</v>
      </c>
      <c r="MI151">
        <v>23.471769999999999</v>
      </c>
      <c r="MJ151" s="1">
        <v>9.3257780000000006E-5</v>
      </c>
      <c r="MK151">
        <v>3.6657870000000002E-2</v>
      </c>
      <c r="ML151">
        <v>0.59896950000000004</v>
      </c>
      <c r="MM151">
        <v>23.119900000000001</v>
      </c>
      <c r="MN151" s="1">
        <v>9.1959600000000006E-5</v>
      </c>
      <c r="MO151">
        <v>3.6156069999999998E-2</v>
      </c>
      <c r="MP151">
        <v>0.59884579999999998</v>
      </c>
      <c r="MQ151">
        <v>23.400320000000001</v>
      </c>
      <c r="MR151" s="1">
        <v>9.0458009999999994E-5</v>
      </c>
      <c r="MS151">
        <v>3.5583749999999997E-2</v>
      </c>
      <c r="MT151">
        <v>0.59878339999999997</v>
      </c>
      <c r="MU151">
        <v>23.6585</v>
      </c>
      <c r="MV151" s="1">
        <v>8.8486859999999999E-5</v>
      </c>
      <c r="MW151">
        <v>3.4822609999999997E-2</v>
      </c>
      <c r="MX151">
        <v>0.59870500000000004</v>
      </c>
      <c r="MY151">
        <v>23.819030000000001</v>
      </c>
      <c r="MZ151" s="1">
        <v>8.6052110000000003E-5</v>
      </c>
      <c r="NA151">
        <v>3.3880649999999998E-2</v>
      </c>
      <c r="NB151">
        <v>0.59867959999999998</v>
      </c>
      <c r="NC151">
        <v>24.177969999999998</v>
      </c>
      <c r="ND151" s="1">
        <v>8.3292329999999997E-5</v>
      </c>
      <c r="NE151">
        <v>3.280367E-2</v>
      </c>
      <c r="NF151">
        <v>0.59865820000000003</v>
      </c>
      <c r="NG151">
        <v>24.33961</v>
      </c>
      <c r="NH151" s="1">
        <v>8.0181690000000004E-5</v>
      </c>
      <c r="NI151">
        <v>3.1591260000000003E-2</v>
      </c>
      <c r="NJ151">
        <v>0.59859430000000002</v>
      </c>
      <c r="NK151">
        <v>24.467610000000001</v>
      </c>
      <c r="NL151" s="1">
        <v>7.6563180000000004E-5</v>
      </c>
      <c r="NM151">
        <v>3.0181989999999999E-2</v>
      </c>
      <c r="NN151">
        <v>0.59853100000000004</v>
      </c>
      <c r="NO151">
        <v>24.47889</v>
      </c>
      <c r="NP151" s="1">
        <v>7.2446610000000006E-5</v>
      </c>
      <c r="NQ151">
        <v>2.8573669999999999E-2</v>
      </c>
      <c r="NR151">
        <v>0.59843460000000004</v>
      </c>
      <c r="NS151">
        <v>24.130230000000001</v>
      </c>
      <c r="NT151" s="1">
        <v>6.8219609999999994E-5</v>
      </c>
      <c r="NU151">
        <v>2.691327E-2</v>
      </c>
      <c r="NV151">
        <v>0.59823970000000004</v>
      </c>
      <c r="NW151">
        <v>23.897780000000001</v>
      </c>
      <c r="NX151" s="1">
        <v>6.435476E-5</v>
      </c>
      <c r="NY151">
        <v>2.5387159999999999E-2</v>
      </c>
      <c r="NZ151">
        <v>0.59801199999999999</v>
      </c>
      <c r="OA151">
        <v>24.046990000000001</v>
      </c>
      <c r="OB151" s="1">
        <v>6.1058260000000002E-5</v>
      </c>
      <c r="OC151">
        <v>2.4085249999999999E-2</v>
      </c>
      <c r="OD151">
        <v>0.59775560000000005</v>
      </c>
      <c r="OE151">
        <v>23.878160000000001</v>
      </c>
      <c r="OF151" s="1">
        <v>5.829418E-5</v>
      </c>
      <c r="OG151">
        <v>2.2993840000000001E-2</v>
      </c>
      <c r="OH151">
        <v>0.59743380000000001</v>
      </c>
      <c r="OI151">
        <v>23.74203</v>
      </c>
      <c r="OJ151" s="1">
        <v>5.5988159999999998E-5</v>
      </c>
      <c r="OK151">
        <v>2.2085259999999999E-2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0.81491049999999998</v>
      </c>
      <c r="G152">
        <v>19.524149999999999</v>
      </c>
      <c r="H152">
        <v>0</v>
      </c>
      <c r="I152">
        <v>0</v>
      </c>
      <c r="J152">
        <v>0.81586179999999997</v>
      </c>
      <c r="K152">
        <v>19.728069999999999</v>
      </c>
      <c r="L152">
        <v>0</v>
      </c>
      <c r="M152">
        <v>0</v>
      </c>
      <c r="N152">
        <v>0.81617119999999999</v>
      </c>
      <c r="O152">
        <v>20.263929999999998</v>
      </c>
      <c r="P152">
        <v>0</v>
      </c>
      <c r="Q152">
        <v>0</v>
      </c>
      <c r="R152">
        <v>0.81519790000000003</v>
      </c>
      <c r="S152">
        <v>20.206769999999999</v>
      </c>
      <c r="T152">
        <v>0</v>
      </c>
      <c r="U152">
        <v>0</v>
      </c>
      <c r="V152">
        <v>0.81360440000000001</v>
      </c>
      <c r="W152">
        <v>19.927959999999999</v>
      </c>
      <c r="X152" s="1">
        <v>6.4952339999999999E-31</v>
      </c>
      <c r="Y152" s="1">
        <v>2.1049109999999999E-28</v>
      </c>
      <c r="Z152">
        <v>0.81185779999999996</v>
      </c>
      <c r="AA152">
        <v>19.304860000000001</v>
      </c>
      <c r="AB152" s="1">
        <v>1.0277500000000001E-19</v>
      </c>
      <c r="AC152" s="1">
        <v>3.3304589999999999E-17</v>
      </c>
      <c r="AD152">
        <v>0.81008880000000005</v>
      </c>
      <c r="AE152">
        <v>18.595559999999999</v>
      </c>
      <c r="AF152" s="1">
        <v>7.704218E-8</v>
      </c>
      <c r="AG152" s="1">
        <v>1.7650099999999999E-5</v>
      </c>
      <c r="AH152">
        <v>0.8083051</v>
      </c>
      <c r="AI152">
        <v>18.13861</v>
      </c>
      <c r="AJ152" s="1">
        <v>4.6682779999999997E-3</v>
      </c>
      <c r="AK152" s="1">
        <v>1.1782140000000001</v>
      </c>
      <c r="AL152">
        <v>0.80655239999999995</v>
      </c>
      <c r="AM152">
        <v>18.36609</v>
      </c>
      <c r="AN152" s="1">
        <v>0.98155060000000005</v>
      </c>
      <c r="AO152">
        <v>270.21769999999998</v>
      </c>
      <c r="AP152">
        <v>0.80472080000000001</v>
      </c>
      <c r="AQ152">
        <v>18.544319999999999</v>
      </c>
      <c r="AR152">
        <v>19.529800000000002</v>
      </c>
      <c r="AS152">
        <v>5742.991</v>
      </c>
      <c r="AT152">
        <v>0.80281340000000001</v>
      </c>
      <c r="AU152">
        <v>18.840240000000001</v>
      </c>
      <c r="AV152">
        <v>81.62706</v>
      </c>
      <c r="AW152">
        <v>25311.43</v>
      </c>
      <c r="AX152">
        <v>0.80066999999999999</v>
      </c>
      <c r="AY152">
        <v>18.870329999999999</v>
      </c>
      <c r="AZ152">
        <v>110.2505</v>
      </c>
      <c r="BA152">
        <v>35692.269999999997</v>
      </c>
      <c r="BB152">
        <v>0.79806180000000004</v>
      </c>
      <c r="BC152">
        <v>18.785419999999998</v>
      </c>
      <c r="BD152">
        <v>63.866199999999999</v>
      </c>
      <c r="BE152">
        <v>21420.94</v>
      </c>
      <c r="BF152">
        <v>0.79484060000000001</v>
      </c>
      <c r="BG152">
        <v>18.509969999999999</v>
      </c>
      <c r="BH152">
        <v>19.498329999999999</v>
      </c>
      <c r="BI152">
        <v>6726.1270000000004</v>
      </c>
      <c r="BJ152">
        <v>0.79102399999999995</v>
      </c>
      <c r="BK152">
        <v>18.278929999999999</v>
      </c>
      <c r="BL152">
        <v>3.7248250000000001</v>
      </c>
      <c r="BM152">
        <v>1311.461</v>
      </c>
      <c r="BN152">
        <v>0.78619539999999999</v>
      </c>
      <c r="BO152">
        <v>18.425789999999999</v>
      </c>
      <c r="BP152">
        <v>0.55056939999999999</v>
      </c>
      <c r="BQ152">
        <v>195.1277</v>
      </c>
      <c r="BR152">
        <v>0.7808908</v>
      </c>
      <c r="BS152">
        <v>18.933710000000001</v>
      </c>
      <c r="BT152">
        <v>0.11241379999999999</v>
      </c>
      <c r="BU152">
        <v>38.427720000000001</v>
      </c>
      <c r="BV152">
        <v>0.77520350000000005</v>
      </c>
      <c r="BW152">
        <v>19.640969999999999</v>
      </c>
      <c r="BX152">
        <v>6.598292E-2</v>
      </c>
      <c r="BY152">
        <v>21.704460000000001</v>
      </c>
      <c r="BZ152">
        <v>0.76904989999999995</v>
      </c>
      <c r="CA152">
        <v>20.23854</v>
      </c>
      <c r="CB152">
        <v>6.5743270000000006E-2</v>
      </c>
      <c r="CC152">
        <v>21.600809999999999</v>
      </c>
      <c r="CD152">
        <v>0.76248039999999995</v>
      </c>
      <c r="CE152">
        <v>20.28125</v>
      </c>
      <c r="CF152">
        <v>6.9144929999999993E-2</v>
      </c>
      <c r="CG152">
        <v>22.96142</v>
      </c>
      <c r="CH152">
        <v>0.75945969999999996</v>
      </c>
      <c r="CI152">
        <v>20.13119</v>
      </c>
      <c r="CJ152" s="1">
        <v>6.9118959999999993E-2</v>
      </c>
      <c r="CK152">
        <v>23.138559999999998</v>
      </c>
      <c r="CL152">
        <v>0.75611309999999998</v>
      </c>
      <c r="CM152">
        <v>19.73583</v>
      </c>
      <c r="CN152" s="1">
        <v>6.5355040000000003E-2</v>
      </c>
      <c r="CO152">
        <v>22.053940000000001</v>
      </c>
      <c r="CP152">
        <v>0.75301879999999999</v>
      </c>
      <c r="CQ152">
        <v>19.23771</v>
      </c>
      <c r="CR152" s="1">
        <v>5.9638900000000002E-2</v>
      </c>
      <c r="CS152">
        <v>20.264430000000001</v>
      </c>
      <c r="CT152">
        <v>0.75002429999999998</v>
      </c>
      <c r="CU152">
        <v>19.200479999999999</v>
      </c>
      <c r="CV152" s="1">
        <v>5.3453250000000001E-2</v>
      </c>
      <c r="CW152">
        <v>18.272469999999998</v>
      </c>
      <c r="CX152">
        <v>0.74696700000000005</v>
      </c>
      <c r="CY152">
        <v>19.534749999999999</v>
      </c>
      <c r="CZ152">
        <v>4.7482740000000002E-2</v>
      </c>
      <c r="DA152">
        <v>16.328720000000001</v>
      </c>
      <c r="DB152">
        <v>0.74387259999999999</v>
      </c>
      <c r="DC152">
        <v>19.957280000000001</v>
      </c>
      <c r="DD152" s="1">
        <v>4.2022749999999998E-2</v>
      </c>
      <c r="DE152">
        <v>14.53482</v>
      </c>
      <c r="DF152">
        <v>0.73814360000000001</v>
      </c>
      <c r="DG152">
        <v>20.452120000000001</v>
      </c>
      <c r="DH152" s="1">
        <v>3.7114809999999998E-2</v>
      </c>
      <c r="DI152">
        <v>12.930999999999999</v>
      </c>
      <c r="DJ152">
        <v>0.73273069999999996</v>
      </c>
      <c r="DK152">
        <v>20.519659999999998</v>
      </c>
      <c r="DL152" s="1">
        <v>3.2807250000000003E-2</v>
      </c>
      <c r="DM152">
        <v>11.51153</v>
      </c>
      <c r="DN152">
        <v>0.72728510000000002</v>
      </c>
      <c r="DO152">
        <v>20.480910000000002</v>
      </c>
      <c r="DP152" s="1">
        <v>2.9069939999999999E-2</v>
      </c>
      <c r="DQ152">
        <v>10.273669999999999</v>
      </c>
      <c r="DR152">
        <v>0.72214889999999998</v>
      </c>
      <c r="DS152">
        <v>20.187809999999999</v>
      </c>
      <c r="DT152" s="1">
        <v>2.5792679999999998E-2</v>
      </c>
      <c r="DU152">
        <v>9.1777420000000003</v>
      </c>
      <c r="DV152">
        <v>0.71685529999999997</v>
      </c>
      <c r="DW152">
        <v>19.612120000000001</v>
      </c>
      <c r="DX152" s="1">
        <v>2.2807040000000001E-2</v>
      </c>
      <c r="DY152">
        <v>8.1744489999999992</v>
      </c>
      <c r="DZ152">
        <v>0.71166450000000003</v>
      </c>
      <c r="EA152">
        <v>19.334869999999999</v>
      </c>
      <c r="EB152" s="1">
        <v>2.0081519999999999E-2</v>
      </c>
      <c r="EC152">
        <v>7.2488239999999999</v>
      </c>
      <c r="ED152">
        <v>0.70647070000000001</v>
      </c>
      <c r="EE152">
        <v>19.29674</v>
      </c>
      <c r="EF152" s="1">
        <v>1.7637489999999999E-2</v>
      </c>
      <c r="EG152">
        <v>6.4111229999999999</v>
      </c>
      <c r="EH152">
        <v>0.70117870000000004</v>
      </c>
      <c r="EI152">
        <v>19.607769999999999</v>
      </c>
      <c r="EJ152" s="1">
        <v>1.5480600000000001E-2</v>
      </c>
      <c r="EK152">
        <v>5.6667240000000003</v>
      </c>
      <c r="EL152">
        <v>0.69450710000000004</v>
      </c>
      <c r="EM152">
        <v>20.076599999999999</v>
      </c>
      <c r="EN152" s="1">
        <v>1.3571440000000001E-2</v>
      </c>
      <c r="EO152">
        <v>5.0093750000000004</v>
      </c>
      <c r="EP152">
        <v>0.68773819999999997</v>
      </c>
      <c r="EQ152">
        <v>20.230550000000001</v>
      </c>
      <c r="ER152" s="1">
        <v>1.188147E-2</v>
      </c>
      <c r="ES152">
        <v>4.4241099999999998</v>
      </c>
      <c r="ET152">
        <v>0.68129839999999997</v>
      </c>
      <c r="EU152">
        <v>20.192399999999999</v>
      </c>
      <c r="EV152" s="1">
        <v>1.0399759999999999E-2</v>
      </c>
      <c r="EW152">
        <v>3.9042680000000001</v>
      </c>
      <c r="EX152">
        <v>0.67526390000000003</v>
      </c>
      <c r="EY152">
        <v>20.188179999999999</v>
      </c>
      <c r="EZ152" s="1">
        <v>9.1216170000000003E-3</v>
      </c>
      <c r="FA152">
        <v>3.4502090000000001</v>
      </c>
      <c r="FB152">
        <v>0.67003539999999995</v>
      </c>
      <c r="FC152">
        <v>20.214559999999999</v>
      </c>
      <c r="FD152" s="1">
        <v>8.0203199999999992E-3</v>
      </c>
      <c r="FE152">
        <v>3.0524399999999998</v>
      </c>
      <c r="FF152">
        <v>0.66563439999999996</v>
      </c>
      <c r="FG152">
        <v>20.868289999999998</v>
      </c>
      <c r="FH152" s="1">
        <v>7.0622269999999999E-3</v>
      </c>
      <c r="FI152">
        <v>2.7010589999999999</v>
      </c>
      <c r="FJ152">
        <v>0.6622093</v>
      </c>
      <c r="FK152">
        <v>21.204920000000001</v>
      </c>
      <c r="FL152" s="1">
        <v>6.2167000000000004E-3</v>
      </c>
      <c r="FM152">
        <v>2.3857159999999999</v>
      </c>
      <c r="FN152">
        <v>0.65977410000000003</v>
      </c>
      <c r="FO152">
        <v>21.435300000000002</v>
      </c>
      <c r="FP152" s="1">
        <v>5.4576770000000002E-3</v>
      </c>
      <c r="FQ152">
        <v>2.098211</v>
      </c>
      <c r="FR152">
        <v>0.6580028</v>
      </c>
      <c r="FS152">
        <v>21.64873</v>
      </c>
      <c r="FT152" s="1">
        <v>4.7640690000000001E-3</v>
      </c>
      <c r="FU152">
        <v>1.832822</v>
      </c>
      <c r="FV152">
        <v>0.65678950000000003</v>
      </c>
      <c r="FW152">
        <v>21.730830000000001</v>
      </c>
      <c r="FX152" s="1">
        <v>4.0944880000000003E-3</v>
      </c>
      <c r="FY152">
        <v>1.5759430000000001</v>
      </c>
      <c r="FZ152">
        <v>0.65597179999999999</v>
      </c>
      <c r="GA152">
        <v>21.640820000000001</v>
      </c>
      <c r="GB152" s="1">
        <v>3.393592E-3</v>
      </c>
      <c r="GC152">
        <v>1.3075570000000001</v>
      </c>
      <c r="GD152">
        <v>0.65537299999999998</v>
      </c>
      <c r="GE152">
        <v>21.420190000000002</v>
      </c>
      <c r="GF152" s="1">
        <v>2.6552559999999999E-3</v>
      </c>
      <c r="GG152">
        <v>1.024621</v>
      </c>
      <c r="GH152">
        <v>0.6549604</v>
      </c>
      <c r="GI152">
        <v>21.14939</v>
      </c>
      <c r="GJ152" s="1">
        <v>1.9537420000000001E-3</v>
      </c>
      <c r="GK152">
        <v>0.75440839999999998</v>
      </c>
      <c r="GL152">
        <v>0.65467880000000001</v>
      </c>
      <c r="GM152">
        <v>21.622129999999999</v>
      </c>
      <c r="GN152" s="1">
        <v>1.3825879999999999E-3</v>
      </c>
      <c r="GO152">
        <v>0.53296390000000005</v>
      </c>
      <c r="GP152">
        <v>0.65453309999999998</v>
      </c>
      <c r="GQ152">
        <v>22.105060000000002</v>
      </c>
      <c r="GR152" s="1">
        <v>9.813942999999999E-4</v>
      </c>
      <c r="GS152">
        <v>0.37660670000000002</v>
      </c>
      <c r="GT152">
        <v>0.65445719999999996</v>
      </c>
      <c r="GU152">
        <v>22.586549999999999</v>
      </c>
      <c r="GV152" s="1">
        <v>7.2965289999999999E-4</v>
      </c>
      <c r="GW152">
        <v>0.27806599999999998</v>
      </c>
      <c r="GX152">
        <v>0.65438490000000005</v>
      </c>
      <c r="GY152">
        <v>23.11205</v>
      </c>
      <c r="GZ152" s="1">
        <v>5.8073010000000004E-4</v>
      </c>
      <c r="HA152">
        <v>0.21969350000000001</v>
      </c>
      <c r="HB152">
        <v>0.65434440000000005</v>
      </c>
      <c r="HC152">
        <v>23.18563</v>
      </c>
      <c r="HD152" s="1">
        <v>4.926218E-4</v>
      </c>
      <c r="HE152">
        <v>0.18523480000000001</v>
      </c>
      <c r="HF152">
        <v>0.65433169999999996</v>
      </c>
      <c r="HG152">
        <v>22.968430000000001</v>
      </c>
      <c r="HH152" s="1">
        <v>4.3776049999999999E-4</v>
      </c>
      <c r="HI152">
        <v>0.16383449999999999</v>
      </c>
      <c r="HJ152">
        <v>0.65432939999999995</v>
      </c>
      <c r="HK152">
        <v>22.791920000000001</v>
      </c>
      <c r="HL152" s="1">
        <v>4.0033540000000001E-4</v>
      </c>
      <c r="HM152">
        <v>0.1493081</v>
      </c>
      <c r="HN152">
        <v>0.65432440000000003</v>
      </c>
      <c r="HO152">
        <v>22.40325</v>
      </c>
      <c r="HP152" s="1">
        <v>3.7212870000000002E-4</v>
      </c>
      <c r="HQ152">
        <v>0.1384435</v>
      </c>
      <c r="HR152">
        <v>0.6543139</v>
      </c>
      <c r="HS152">
        <v>22.501560000000001</v>
      </c>
      <c r="HT152" s="1">
        <v>3.4912490000000001E-4</v>
      </c>
      <c r="HU152">
        <v>0.12964500000000001</v>
      </c>
      <c r="HV152">
        <v>0.65432239999999997</v>
      </c>
      <c r="HW152">
        <v>22.69896</v>
      </c>
      <c r="HX152" s="1">
        <v>3.2919889999999998E-4</v>
      </c>
      <c r="HY152">
        <v>0.1220704</v>
      </c>
      <c r="HZ152">
        <v>0.65431930000000005</v>
      </c>
      <c r="IA152">
        <v>22.885680000000001</v>
      </c>
      <c r="IB152" s="1">
        <v>3.1127079999999999E-4</v>
      </c>
      <c r="IC152">
        <v>0.1153009</v>
      </c>
      <c r="ID152">
        <v>0.65431709999999998</v>
      </c>
      <c r="IE152">
        <v>23.24286</v>
      </c>
      <c r="IF152" s="1">
        <v>2.9483249999999998E-4</v>
      </c>
      <c r="IG152">
        <v>0.1091221</v>
      </c>
      <c r="IH152">
        <v>0.65431539999999999</v>
      </c>
      <c r="II152">
        <v>23.266159999999999</v>
      </c>
      <c r="IJ152" s="1">
        <v>2.7964549999999998E-4</v>
      </c>
      <c r="IK152">
        <v>0.103436</v>
      </c>
      <c r="IL152">
        <v>0.65431589999999995</v>
      </c>
      <c r="IM152">
        <v>23.108550000000001</v>
      </c>
      <c r="IN152" s="1">
        <v>2.6554999999999998E-4</v>
      </c>
      <c r="IO152">
        <v>9.8175780000000004E-2</v>
      </c>
      <c r="IP152">
        <v>0.65431229999999996</v>
      </c>
      <c r="IQ152">
        <v>22.909849999999999</v>
      </c>
      <c r="IR152" s="1">
        <v>2.524421E-4</v>
      </c>
      <c r="IS152">
        <v>9.3302179999999998E-2</v>
      </c>
      <c r="IT152">
        <v>0.65432029999999997</v>
      </c>
      <c r="IU152">
        <v>22.490359999999999</v>
      </c>
      <c r="IV152" s="1">
        <v>2.402591E-4</v>
      </c>
      <c r="IW152">
        <v>8.8772089999999998E-2</v>
      </c>
      <c r="IX152">
        <v>0.65433680000000005</v>
      </c>
      <c r="IY152">
        <v>22.39498</v>
      </c>
      <c r="IZ152" s="1">
        <v>2.2883410000000001E-4</v>
      </c>
      <c r="JA152">
        <v>8.4531919999999997E-2</v>
      </c>
      <c r="JB152">
        <v>0.65433569999999996</v>
      </c>
      <c r="JC152">
        <v>21.987939999999998</v>
      </c>
      <c r="JD152" s="1">
        <v>2.1804959999999999E-4</v>
      </c>
      <c r="JE152">
        <v>8.0539700000000006E-2</v>
      </c>
      <c r="JF152">
        <v>0.65432979999999996</v>
      </c>
      <c r="JG152">
        <v>21.795660000000002</v>
      </c>
      <c r="JH152" s="1">
        <v>2.0788809999999999E-4</v>
      </c>
      <c r="JI152">
        <v>7.6777419999999999E-2</v>
      </c>
      <c r="JJ152">
        <v>0.6543158</v>
      </c>
      <c r="JK152">
        <v>21.582429999999999</v>
      </c>
      <c r="JL152" s="1">
        <v>1.9836149999999999E-4</v>
      </c>
      <c r="JM152">
        <v>7.3253390000000002E-2</v>
      </c>
      <c r="JN152">
        <v>0.65431229999999996</v>
      </c>
      <c r="JO152">
        <v>21.52882</v>
      </c>
      <c r="JP152" s="1">
        <v>1.8943160000000001E-4</v>
      </c>
      <c r="JQ152">
        <v>6.9954479999999999E-2</v>
      </c>
      <c r="JR152">
        <v>0.65433649999999999</v>
      </c>
      <c r="JS152">
        <v>21.7742</v>
      </c>
      <c r="JT152" s="1">
        <v>1.8103600000000001E-4</v>
      </c>
      <c r="JU152">
        <v>6.685083E-2</v>
      </c>
      <c r="JV152">
        <v>0.65430120000000003</v>
      </c>
      <c r="JW152">
        <v>21.95044</v>
      </c>
      <c r="JX152" s="1">
        <v>1.7311369999999999E-4</v>
      </c>
      <c r="JY152">
        <v>6.3923060000000004E-2</v>
      </c>
      <c r="JZ152">
        <v>0.65431729999999999</v>
      </c>
      <c r="KA152">
        <v>21.951709999999999</v>
      </c>
      <c r="KB152" s="1">
        <v>1.656514E-4</v>
      </c>
      <c r="KC152">
        <v>6.1157950000000003E-2</v>
      </c>
      <c r="KD152">
        <v>0.65432480000000004</v>
      </c>
      <c r="KE152">
        <v>22.364940000000001</v>
      </c>
      <c r="KF152" s="1">
        <v>1.585829E-4</v>
      </c>
      <c r="KG152">
        <v>5.8545649999999998E-2</v>
      </c>
      <c r="KH152">
        <v>0.65431859999999997</v>
      </c>
      <c r="KI152">
        <v>22.341370000000001</v>
      </c>
      <c r="KJ152" s="1">
        <v>1.519224E-4</v>
      </c>
      <c r="KK152">
        <v>5.6086270000000001E-2</v>
      </c>
      <c r="KL152">
        <v>0.65431450000000002</v>
      </c>
      <c r="KM152">
        <v>22.23997</v>
      </c>
      <c r="KN152" s="1">
        <v>1.456161E-4</v>
      </c>
      <c r="KO152">
        <v>5.3758510000000002E-2</v>
      </c>
      <c r="KP152">
        <v>0.65430929999999998</v>
      </c>
      <c r="KQ152">
        <v>22.19764</v>
      </c>
      <c r="KR152" s="1">
        <v>1.3962950000000001E-4</v>
      </c>
      <c r="KS152">
        <v>5.1547679999999999E-2</v>
      </c>
      <c r="KT152">
        <v>0.65431989999999995</v>
      </c>
      <c r="KU152">
        <v>21.80922</v>
      </c>
      <c r="KV152" s="1">
        <v>1.3394289999999999E-4</v>
      </c>
      <c r="KW152">
        <v>4.9447900000000003E-2</v>
      </c>
      <c r="KX152">
        <v>0.6543099</v>
      </c>
      <c r="KY152">
        <v>21.379190000000001</v>
      </c>
      <c r="KZ152" s="1">
        <v>1.2853990000000001E-4</v>
      </c>
      <c r="LA152">
        <v>4.7451790000000001E-2</v>
      </c>
      <c r="LB152">
        <v>0.65425770000000005</v>
      </c>
      <c r="LC152">
        <v>21.11534</v>
      </c>
      <c r="LD152" s="1">
        <v>1.2341939999999999E-4</v>
      </c>
      <c r="LE152">
        <v>4.5564630000000002E-2</v>
      </c>
      <c r="LF152">
        <v>0.65417190000000003</v>
      </c>
      <c r="LG152">
        <v>20.942049999999998</v>
      </c>
      <c r="LH152" s="1">
        <v>1.1856140000000001E-4</v>
      </c>
      <c r="LI152">
        <v>4.377263E-2</v>
      </c>
      <c r="LJ152">
        <v>0.65408840000000001</v>
      </c>
      <c r="LK152">
        <v>21.581900000000001</v>
      </c>
      <c r="LL152" s="1">
        <v>1.139278E-4</v>
      </c>
      <c r="LM152">
        <v>4.2069660000000002E-2</v>
      </c>
      <c r="LN152">
        <v>0.65394969999999997</v>
      </c>
      <c r="LO152">
        <v>22.07612</v>
      </c>
      <c r="LP152" s="1">
        <v>1.095207E-4</v>
      </c>
      <c r="LQ152">
        <v>4.044801E-2</v>
      </c>
      <c r="LR152">
        <v>0.65376210000000001</v>
      </c>
      <c r="LS152">
        <v>22.60838</v>
      </c>
      <c r="LT152" s="1">
        <v>1.053093E-4</v>
      </c>
      <c r="LU152">
        <v>3.8902779999999998E-2</v>
      </c>
      <c r="LV152">
        <v>0.65353050000000001</v>
      </c>
      <c r="LW152">
        <v>23.523859999999999</v>
      </c>
      <c r="LX152" s="1">
        <v>1.0135400000000001E-4</v>
      </c>
      <c r="LY152">
        <v>3.7452649999999997E-2</v>
      </c>
      <c r="LZ152">
        <v>0.65332089999999998</v>
      </c>
      <c r="MA152">
        <v>23.962710000000001</v>
      </c>
      <c r="MB152" s="1">
        <v>9.7865220000000001E-5</v>
      </c>
      <c r="MC152">
        <v>3.6168430000000001E-2</v>
      </c>
      <c r="MD152">
        <v>0.65305849999999999</v>
      </c>
      <c r="ME152">
        <v>23.815899999999999</v>
      </c>
      <c r="MF152" s="1">
        <v>9.5203770000000003E-5</v>
      </c>
      <c r="MG152">
        <v>3.5178929999999997E-2</v>
      </c>
      <c r="MH152">
        <v>0.65284220000000004</v>
      </c>
      <c r="MI152">
        <v>23.51783</v>
      </c>
      <c r="MJ152" s="1">
        <v>9.3432510000000004E-5</v>
      </c>
      <c r="MK152">
        <v>3.4522700000000003E-2</v>
      </c>
      <c r="ML152">
        <v>0.65261469999999999</v>
      </c>
      <c r="MM152">
        <v>23.198029999999999</v>
      </c>
      <c r="MN152" s="1">
        <v>9.2118489999999995E-5</v>
      </c>
      <c r="MO152">
        <v>3.4047679999999997E-2</v>
      </c>
      <c r="MP152">
        <v>0.65244489999999999</v>
      </c>
      <c r="MQ152">
        <v>23.487690000000001</v>
      </c>
      <c r="MR152" s="1">
        <v>9.0663300000000003E-5</v>
      </c>
      <c r="MS152">
        <v>3.3527899999999999E-2</v>
      </c>
      <c r="MT152">
        <v>0.65229729999999997</v>
      </c>
      <c r="MU152">
        <v>23.747129999999999</v>
      </c>
      <c r="MV152" s="1">
        <v>8.8755050000000003E-5</v>
      </c>
      <c r="MW152">
        <v>3.2837760000000001E-2</v>
      </c>
      <c r="MX152">
        <v>0.65218419999999999</v>
      </c>
      <c r="MY152">
        <v>23.886690000000002</v>
      </c>
      <c r="MZ152" s="1">
        <v>8.6369470000000005E-5</v>
      </c>
      <c r="NA152">
        <v>3.1971760000000002E-2</v>
      </c>
      <c r="NB152">
        <v>0.65214079999999996</v>
      </c>
      <c r="NC152">
        <v>24.21218</v>
      </c>
      <c r="ND152" s="1">
        <v>8.3650640000000005E-5</v>
      </c>
      <c r="NE152">
        <v>3.0975309999999999E-2</v>
      </c>
      <c r="NF152">
        <v>0.65206580000000003</v>
      </c>
      <c r="NG152">
        <v>24.34282</v>
      </c>
      <c r="NH152" s="1">
        <v>8.0590470000000005E-5</v>
      </c>
      <c r="NI152">
        <v>2.9854390000000001E-2</v>
      </c>
      <c r="NJ152">
        <v>0.65200440000000004</v>
      </c>
      <c r="NK152">
        <v>24.452110000000001</v>
      </c>
      <c r="NL152" s="1">
        <v>7.704086E-5</v>
      </c>
      <c r="NM152">
        <v>2.8553869999999999E-2</v>
      </c>
      <c r="NN152">
        <v>0.65191319999999997</v>
      </c>
      <c r="NO152">
        <v>24.499749999999999</v>
      </c>
      <c r="NP152" s="1">
        <v>7.2973140000000004E-5</v>
      </c>
      <c r="NQ152">
        <v>2.706045E-2</v>
      </c>
      <c r="NR152">
        <v>0.65174810000000005</v>
      </c>
      <c r="NS152">
        <v>24.19275</v>
      </c>
      <c r="NT152" s="1">
        <v>6.8734349999999994E-5</v>
      </c>
      <c r="NU152">
        <v>2.5497189999999999E-2</v>
      </c>
      <c r="NV152">
        <v>0.65151700000000001</v>
      </c>
      <c r="NW152">
        <v>23.96725</v>
      </c>
      <c r="NX152" s="1">
        <v>6.4808370000000006E-5</v>
      </c>
      <c r="NY152">
        <v>2.4041799999999999E-2</v>
      </c>
      <c r="NZ152">
        <v>0.65121640000000003</v>
      </c>
      <c r="OA152">
        <v>24.122119999999999</v>
      </c>
      <c r="OB152" s="1">
        <v>6.1438590000000004E-5</v>
      </c>
      <c r="OC152">
        <v>2.2792639999999999E-2</v>
      </c>
      <c r="OD152">
        <v>0.65084699999999995</v>
      </c>
      <c r="OE152">
        <v>23.946629999999999</v>
      </c>
      <c r="OF152" s="1">
        <v>5.86147E-5</v>
      </c>
      <c r="OG152">
        <v>2.1746769999999999E-2</v>
      </c>
      <c r="OH152">
        <v>0.65038379999999996</v>
      </c>
      <c r="OI152">
        <v>23.8035</v>
      </c>
      <c r="OJ152" s="1">
        <v>5.6248459999999999E-5</v>
      </c>
      <c r="OK152">
        <v>2.0873869999999999E-2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0.83451189999999997</v>
      </c>
      <c r="G153">
        <v>19.56729</v>
      </c>
      <c r="H153">
        <v>0</v>
      </c>
      <c r="I153">
        <v>0</v>
      </c>
      <c r="J153">
        <v>0.84121140000000005</v>
      </c>
      <c r="K153">
        <v>19.746839999999999</v>
      </c>
      <c r="L153">
        <v>0</v>
      </c>
      <c r="M153">
        <v>0</v>
      </c>
      <c r="N153">
        <v>0.84866079999999999</v>
      </c>
      <c r="O153">
        <v>20.285990000000002</v>
      </c>
      <c r="P153">
        <v>0</v>
      </c>
      <c r="Q153">
        <v>0</v>
      </c>
      <c r="R153">
        <v>0.8552997</v>
      </c>
      <c r="S153">
        <v>20.239460000000001</v>
      </c>
      <c r="T153">
        <v>0</v>
      </c>
      <c r="U153">
        <v>0</v>
      </c>
      <c r="V153">
        <v>0.85858299999999999</v>
      </c>
      <c r="W153">
        <v>19.979399999999998</v>
      </c>
      <c r="X153" s="1">
        <v>1.0783869999999999E-31</v>
      </c>
      <c r="Y153" s="1">
        <v>3.0117470000000002E-29</v>
      </c>
      <c r="Z153">
        <v>0.86068180000000005</v>
      </c>
      <c r="AA153">
        <v>19.37649</v>
      </c>
      <c r="AB153" s="1">
        <v>1.8048030000000001E-20</v>
      </c>
      <c r="AC153" s="1">
        <v>5.0179019999999999E-18</v>
      </c>
      <c r="AD153">
        <v>0.86218640000000002</v>
      </c>
      <c r="AE153">
        <v>18.661750000000001</v>
      </c>
      <c r="AF153" s="1">
        <v>1.3442909999999999E-8</v>
      </c>
      <c r="AG153" s="1">
        <v>3.0458999999999999E-6</v>
      </c>
      <c r="AH153">
        <v>0.86348519999999995</v>
      </c>
      <c r="AI153">
        <v>18.1873</v>
      </c>
      <c r="AJ153" s="1">
        <v>2.7050899999999998E-3</v>
      </c>
      <c r="AK153" s="1">
        <v>0.6012866</v>
      </c>
      <c r="AL153">
        <v>0.86460590000000004</v>
      </c>
      <c r="AM153">
        <v>18.403700000000001</v>
      </c>
      <c r="AN153" s="1">
        <v>0.70576150000000004</v>
      </c>
      <c r="AO153">
        <v>169.19909999999999</v>
      </c>
      <c r="AP153">
        <v>0.86573540000000004</v>
      </c>
      <c r="AQ153">
        <v>18.558979999999998</v>
      </c>
      <c r="AR153">
        <v>16.21726</v>
      </c>
      <c r="AS153">
        <v>4098.2790000000005</v>
      </c>
      <c r="AT153">
        <v>0.86677590000000004</v>
      </c>
      <c r="AU153">
        <v>18.853390000000001</v>
      </c>
      <c r="AV153">
        <v>75.588880000000003</v>
      </c>
      <c r="AW153">
        <v>19878.98</v>
      </c>
      <c r="AX153">
        <v>0.86786790000000003</v>
      </c>
      <c r="AY153">
        <v>18.897179999999999</v>
      </c>
      <c r="AZ153">
        <v>111.1994</v>
      </c>
      <c r="BA153">
        <v>30141.53</v>
      </c>
      <c r="BB153">
        <v>0.86898920000000002</v>
      </c>
      <c r="BC153">
        <v>18.816099999999999</v>
      </c>
      <c r="BD153">
        <v>68.980450000000005</v>
      </c>
      <c r="BE153">
        <v>19131.5</v>
      </c>
      <c r="BF153">
        <v>0.87022869999999997</v>
      </c>
      <c r="BG153">
        <v>18.563960000000002</v>
      </c>
      <c r="BH153">
        <v>22.211410000000001</v>
      </c>
      <c r="BI153">
        <v>6257.9430000000002</v>
      </c>
      <c r="BJ153">
        <v>0.87189810000000001</v>
      </c>
      <c r="BK153">
        <v>18.336179999999999</v>
      </c>
      <c r="BL153">
        <v>4.40848</v>
      </c>
      <c r="BM153">
        <v>1252.3620000000001</v>
      </c>
      <c r="BN153">
        <v>0.87423410000000001</v>
      </c>
      <c r="BO153">
        <v>18.473700000000001</v>
      </c>
      <c r="BP153">
        <v>0.65860430000000003</v>
      </c>
      <c r="BQ153">
        <v>186.4776</v>
      </c>
      <c r="BR153">
        <v>0.87456210000000001</v>
      </c>
      <c r="BS153">
        <v>18.956849999999999</v>
      </c>
      <c r="BT153">
        <v>0.12505260000000001</v>
      </c>
      <c r="BU153">
        <v>34.232149999999997</v>
      </c>
      <c r="BV153">
        <v>0.86507670000000003</v>
      </c>
      <c r="BW153">
        <v>19.652889999999999</v>
      </c>
      <c r="BX153">
        <v>6.6983139999999997E-2</v>
      </c>
      <c r="BY153">
        <v>17.64472</v>
      </c>
      <c r="BZ153">
        <v>0.85486680000000004</v>
      </c>
      <c r="CA153">
        <v>20.250129999999999</v>
      </c>
      <c r="CB153">
        <v>6.5398390000000001E-2</v>
      </c>
      <c r="CC153">
        <v>17.03321</v>
      </c>
      <c r="CD153">
        <v>0.84413839999999996</v>
      </c>
      <c r="CE153">
        <v>20.289470000000001</v>
      </c>
      <c r="CF153">
        <v>6.8898559999999998E-2</v>
      </c>
      <c r="CG153">
        <v>17.907039999999999</v>
      </c>
      <c r="CH153">
        <v>0.83729469999999995</v>
      </c>
      <c r="CI153">
        <v>20.14377</v>
      </c>
      <c r="CJ153" s="1">
        <v>6.9250880000000001E-2</v>
      </c>
      <c r="CK153">
        <v>18.166840000000001</v>
      </c>
      <c r="CL153">
        <v>0.82935300000000001</v>
      </c>
      <c r="CM153">
        <v>19.7667</v>
      </c>
      <c r="CN153" s="1">
        <v>6.5763219999999997E-2</v>
      </c>
      <c r="CO153">
        <v>17.429030000000001</v>
      </c>
      <c r="CP153">
        <v>0.82133290000000003</v>
      </c>
      <c r="CQ153">
        <v>19.271329999999999</v>
      </c>
      <c r="CR153" s="1">
        <v>6.0158799999999998E-2</v>
      </c>
      <c r="CS153">
        <v>16.1006</v>
      </c>
      <c r="CT153">
        <v>0.81322309999999998</v>
      </c>
      <c r="CU153">
        <v>19.22533</v>
      </c>
      <c r="CV153" s="1">
        <v>5.3985859999999997E-2</v>
      </c>
      <c r="CW153">
        <v>14.583959999999999</v>
      </c>
      <c r="CX153">
        <v>0.8048421</v>
      </c>
      <c r="CY153">
        <v>19.548749999999998</v>
      </c>
      <c r="CZ153" s="1">
        <v>4.7986059999999997E-2</v>
      </c>
      <c r="DA153">
        <v>13.088039999999999</v>
      </c>
      <c r="DB153">
        <v>0.7963015</v>
      </c>
      <c r="DC153">
        <v>19.951540000000001</v>
      </c>
      <c r="DD153">
        <v>4.2485019999999998E-2</v>
      </c>
      <c r="DE153">
        <v>11.69909</v>
      </c>
      <c r="DF153">
        <v>0.78779920000000003</v>
      </c>
      <c r="DG153">
        <v>20.437850000000001</v>
      </c>
      <c r="DH153" s="1">
        <v>3.752225E-2</v>
      </c>
      <c r="DI153">
        <v>10.429130000000001</v>
      </c>
      <c r="DJ153">
        <v>0.77908460000000002</v>
      </c>
      <c r="DK153">
        <v>20.51801</v>
      </c>
      <c r="DL153">
        <v>3.3164619999999999E-2</v>
      </c>
      <c r="DM153">
        <v>9.3031050000000004</v>
      </c>
      <c r="DN153">
        <v>0.77029139999999996</v>
      </c>
      <c r="DO153">
        <v>20.479690000000002</v>
      </c>
      <c r="DP153" s="1">
        <v>2.9382140000000001E-2</v>
      </c>
      <c r="DQ153">
        <v>8.3193669999999997</v>
      </c>
      <c r="DR153">
        <v>0.76191549999999997</v>
      </c>
      <c r="DS153">
        <v>20.214369999999999</v>
      </c>
      <c r="DT153" s="1">
        <v>2.6074770000000001E-2</v>
      </c>
      <c r="DU153">
        <v>7.4492339999999997</v>
      </c>
      <c r="DV153">
        <v>0.75334440000000003</v>
      </c>
      <c r="DW153">
        <v>19.651409999999998</v>
      </c>
      <c r="DX153">
        <v>2.3069039999999999E-2</v>
      </c>
      <c r="DY153">
        <v>6.6527269999999996</v>
      </c>
      <c r="DZ153">
        <v>0.74491540000000001</v>
      </c>
      <c r="EA153">
        <v>19.377330000000001</v>
      </c>
      <c r="EB153" s="1">
        <v>2.032202E-2</v>
      </c>
      <c r="EC153">
        <v>5.9150739999999997</v>
      </c>
      <c r="ED153">
        <v>0.7364465</v>
      </c>
      <c r="EE153">
        <v>19.326899999999998</v>
      </c>
      <c r="EF153" s="1">
        <v>1.785372E-2</v>
      </c>
      <c r="EG153">
        <v>5.2446760000000001</v>
      </c>
      <c r="EH153">
        <v>0.72779950000000004</v>
      </c>
      <c r="EI153">
        <v>19.616029999999999</v>
      </c>
      <c r="EJ153" s="1">
        <v>1.5672640000000002E-2</v>
      </c>
      <c r="EK153">
        <v>4.6474149999999996</v>
      </c>
      <c r="EL153">
        <v>0.71878240000000004</v>
      </c>
      <c r="EM153">
        <v>20.071580000000001</v>
      </c>
      <c r="EN153" s="1">
        <v>1.3741669999999999E-2</v>
      </c>
      <c r="EO153">
        <v>4.1159109999999997</v>
      </c>
      <c r="EP153">
        <v>0.70966989999999996</v>
      </c>
      <c r="EQ153">
        <v>20.222490000000001</v>
      </c>
      <c r="ER153" s="1">
        <v>1.203414E-2</v>
      </c>
      <c r="ES153">
        <v>3.6421030000000001</v>
      </c>
      <c r="ET153">
        <v>0.70083930000000005</v>
      </c>
      <c r="EU153">
        <v>20.179739999999999</v>
      </c>
      <c r="EV153" s="1">
        <v>1.053426E-2</v>
      </c>
      <c r="EW153">
        <v>3.2198509999999998</v>
      </c>
      <c r="EX153">
        <v>0.69251169999999995</v>
      </c>
      <c r="EY153">
        <v>20.185020000000002</v>
      </c>
      <c r="EZ153" s="1">
        <v>9.2396189999999993E-3</v>
      </c>
      <c r="FA153">
        <v>2.8502890000000001</v>
      </c>
      <c r="FB153">
        <v>0.68504759999999998</v>
      </c>
      <c r="FC153">
        <v>20.223310000000001</v>
      </c>
      <c r="FD153" s="1">
        <v>8.1238990000000004E-3</v>
      </c>
      <c r="FE153">
        <v>2.5263070000000001</v>
      </c>
      <c r="FF153">
        <v>0.67864579999999997</v>
      </c>
      <c r="FG153">
        <v>20.888010000000001</v>
      </c>
      <c r="FH153" s="1">
        <v>7.1546480000000004E-3</v>
      </c>
      <c r="FI153">
        <v>2.2396259999999999</v>
      </c>
      <c r="FJ153">
        <v>0.67357080000000003</v>
      </c>
      <c r="FK153">
        <v>21.242830000000001</v>
      </c>
      <c r="FL153" s="1">
        <v>6.3005769999999999E-3</v>
      </c>
      <c r="FM153">
        <v>1.9815179999999999</v>
      </c>
      <c r="FN153">
        <v>0.66977430000000004</v>
      </c>
      <c r="FO153">
        <v>21.454329999999999</v>
      </c>
      <c r="FP153" s="1">
        <v>5.5346199999999996E-3</v>
      </c>
      <c r="FQ153">
        <v>1.7455400000000001</v>
      </c>
      <c r="FR153">
        <v>0.66685660000000002</v>
      </c>
      <c r="FS153">
        <v>21.651900000000001</v>
      </c>
      <c r="FT153" s="1">
        <v>4.8362359999999998E-3</v>
      </c>
      <c r="FU153">
        <v>1.527485</v>
      </c>
      <c r="FV153">
        <v>0.66482330000000001</v>
      </c>
      <c r="FW153">
        <v>21.729510000000001</v>
      </c>
      <c r="FX153" s="1">
        <v>4.1671900000000003E-3</v>
      </c>
      <c r="FY153">
        <v>1.316935</v>
      </c>
      <c r="FZ153">
        <v>0.66338180000000002</v>
      </c>
      <c r="GA153">
        <v>21.64282</v>
      </c>
      <c r="GB153" s="1">
        <v>3.4715750000000002E-3</v>
      </c>
      <c r="GC153">
        <v>1.0975619999999999</v>
      </c>
      <c r="GD153">
        <v>0.66245940000000003</v>
      </c>
      <c r="GE153">
        <v>21.443010000000001</v>
      </c>
      <c r="GF153" s="1">
        <v>2.7352269999999998E-3</v>
      </c>
      <c r="GG153">
        <v>0.86499970000000004</v>
      </c>
      <c r="GH153">
        <v>0.66182879999999999</v>
      </c>
      <c r="GI153">
        <v>21.186520000000002</v>
      </c>
      <c r="GJ153" s="1">
        <v>2.0252009999999999E-3</v>
      </c>
      <c r="GK153">
        <v>0.6401443</v>
      </c>
      <c r="GL153">
        <v>0.6614293</v>
      </c>
      <c r="GM153">
        <v>21.655069999999998</v>
      </c>
      <c r="GN153" s="1">
        <v>1.4369879999999999E-3</v>
      </c>
      <c r="GO153">
        <v>0.45328059999999998</v>
      </c>
      <c r="GP153">
        <v>0.66120049999999997</v>
      </c>
      <c r="GQ153">
        <v>22.13682</v>
      </c>
      <c r="GR153" s="1">
        <v>1.0175410000000001E-3</v>
      </c>
      <c r="GS153">
        <v>0.31976490000000002</v>
      </c>
      <c r="GT153">
        <v>0.66105999999999998</v>
      </c>
      <c r="GU153">
        <v>22.603649999999998</v>
      </c>
      <c r="GV153" s="1">
        <v>7.5160899999999998E-4</v>
      </c>
      <c r="GW153">
        <v>0.23493220000000001</v>
      </c>
      <c r="GX153">
        <v>0.66095630000000005</v>
      </c>
      <c r="GY153">
        <v>23.1266</v>
      </c>
      <c r="GZ153" s="1">
        <v>5.9362559999999996E-4</v>
      </c>
      <c r="HA153">
        <v>0.18450810000000001</v>
      </c>
      <c r="HB153">
        <v>0.66091420000000001</v>
      </c>
      <c r="HC153">
        <v>23.205069999999999</v>
      </c>
      <c r="HD153" s="1">
        <v>5.0038950000000002E-4</v>
      </c>
      <c r="HE153">
        <v>0.1547974</v>
      </c>
      <c r="HF153">
        <v>0.66086999999999996</v>
      </c>
      <c r="HG153">
        <v>22.976040000000001</v>
      </c>
      <c r="HH153" s="1">
        <v>4.4279669999999999E-4</v>
      </c>
      <c r="HI153">
        <v>0.1364582</v>
      </c>
      <c r="HJ153">
        <v>0.66086</v>
      </c>
      <c r="HK153">
        <v>22.816739999999999</v>
      </c>
      <c r="HL153" s="1">
        <v>4.039364E-4</v>
      </c>
      <c r="HM153">
        <v>0.1241144</v>
      </c>
      <c r="HN153">
        <v>0.66083650000000005</v>
      </c>
      <c r="HO153">
        <v>22.45487</v>
      </c>
      <c r="HP153" s="1">
        <v>3.7494580000000001E-4</v>
      </c>
      <c r="HQ153">
        <v>0.1149535</v>
      </c>
      <c r="HR153">
        <v>0.66083170000000002</v>
      </c>
      <c r="HS153">
        <v>22.559560000000001</v>
      </c>
      <c r="HT153" s="1">
        <v>3.5148299999999998E-4</v>
      </c>
      <c r="HU153">
        <v>0.1075791</v>
      </c>
      <c r="HV153">
        <v>0.66084120000000002</v>
      </c>
      <c r="HW153">
        <v>22.760539999999999</v>
      </c>
      <c r="HX153" s="1">
        <v>3.312759E-4</v>
      </c>
      <c r="HY153">
        <v>0.1012576</v>
      </c>
      <c r="HZ153">
        <v>0.66083510000000001</v>
      </c>
      <c r="IA153">
        <v>22.930399999999999</v>
      </c>
      <c r="IB153" s="1">
        <v>3.1315040000000002E-4</v>
      </c>
      <c r="IC153">
        <v>9.5622109999999996E-2</v>
      </c>
      <c r="ID153">
        <v>0.66083440000000004</v>
      </c>
      <c r="IE153">
        <v>23.2636</v>
      </c>
      <c r="IF153" s="1">
        <v>2.9655980000000001E-4</v>
      </c>
      <c r="IG153">
        <v>9.048494E-2</v>
      </c>
      <c r="IH153">
        <v>0.66082689999999999</v>
      </c>
      <c r="II153">
        <v>23.280090000000001</v>
      </c>
      <c r="IJ153" s="1">
        <v>2.8123740000000002E-4</v>
      </c>
      <c r="IK153">
        <v>8.5759000000000002E-2</v>
      </c>
      <c r="IL153">
        <v>0.66082770000000002</v>
      </c>
      <c r="IM153">
        <v>23.111419999999999</v>
      </c>
      <c r="IN153" s="1">
        <v>2.6702460000000003E-4</v>
      </c>
      <c r="IO153">
        <v>8.1389149999999993E-2</v>
      </c>
      <c r="IP153">
        <v>0.66083789999999998</v>
      </c>
      <c r="IQ153">
        <v>22.929179999999999</v>
      </c>
      <c r="IR153" s="1">
        <v>2.5381429999999999E-4</v>
      </c>
      <c r="IS153">
        <v>7.7340930000000002E-2</v>
      </c>
      <c r="IT153">
        <v>0.66082750000000001</v>
      </c>
      <c r="IU153">
        <v>22.534420000000001</v>
      </c>
      <c r="IV153" s="1">
        <v>2.41537E-4</v>
      </c>
      <c r="IW153">
        <v>7.357959E-2</v>
      </c>
      <c r="IX153">
        <v>0.66083709999999996</v>
      </c>
      <c r="IY153">
        <v>22.45045</v>
      </c>
      <c r="IZ153" s="1">
        <v>2.3003699999999999E-4</v>
      </c>
      <c r="JA153">
        <v>7.0062459999999993E-2</v>
      </c>
      <c r="JB153">
        <v>0.6608366</v>
      </c>
      <c r="JC153">
        <v>22.058389999999999</v>
      </c>
      <c r="JD153" s="1">
        <v>2.1918339999999999E-4</v>
      </c>
      <c r="JE153">
        <v>6.6750519999999994E-2</v>
      </c>
      <c r="JF153">
        <v>0.66083230000000004</v>
      </c>
      <c r="JG153">
        <v>21.8445</v>
      </c>
      <c r="JH153" s="1">
        <v>2.0895460000000001E-4</v>
      </c>
      <c r="JI153">
        <v>6.3628870000000004E-2</v>
      </c>
      <c r="JJ153">
        <v>0.66083060000000005</v>
      </c>
      <c r="JK153">
        <v>21.620539999999998</v>
      </c>
      <c r="JL153" s="1">
        <v>1.993559E-4</v>
      </c>
      <c r="JM153">
        <v>6.0702289999999999E-2</v>
      </c>
      <c r="JN153">
        <v>0.66083259999999999</v>
      </c>
      <c r="JO153">
        <v>21.542079999999999</v>
      </c>
      <c r="JP153" s="1">
        <v>1.9036389999999999E-4</v>
      </c>
      <c r="JQ153">
        <v>5.7964219999999997E-2</v>
      </c>
      <c r="JR153">
        <v>0.66083689999999995</v>
      </c>
      <c r="JS153">
        <v>21.784929999999999</v>
      </c>
      <c r="JT153" s="1">
        <v>1.819162E-4</v>
      </c>
      <c r="JU153">
        <v>5.5390969999999998E-2</v>
      </c>
      <c r="JV153">
        <v>0.66082229999999997</v>
      </c>
      <c r="JW153">
        <v>21.96576</v>
      </c>
      <c r="JX153" s="1">
        <v>1.739457E-4</v>
      </c>
      <c r="JY153">
        <v>5.2961479999999998E-2</v>
      </c>
      <c r="JZ153">
        <v>0.66083159999999996</v>
      </c>
      <c r="KA153">
        <v>21.982949999999999</v>
      </c>
      <c r="KB153" s="1">
        <v>1.6643619999999999E-4</v>
      </c>
      <c r="KC153">
        <v>5.0668240000000003E-2</v>
      </c>
      <c r="KD153">
        <v>0.66082609999999997</v>
      </c>
      <c r="KE153">
        <v>22.399180000000001</v>
      </c>
      <c r="KF153" s="1">
        <v>1.593222E-4</v>
      </c>
      <c r="KG153">
        <v>4.8501719999999998E-2</v>
      </c>
      <c r="KH153">
        <v>0.66083309999999995</v>
      </c>
      <c r="KI153">
        <v>22.398409999999998</v>
      </c>
      <c r="KJ153" s="1">
        <v>1.5262030000000001E-4</v>
      </c>
      <c r="KK153">
        <v>4.6461349999999998E-2</v>
      </c>
      <c r="KL153">
        <v>0.66082669999999999</v>
      </c>
      <c r="KM153">
        <v>22.279769999999999</v>
      </c>
      <c r="KN153" s="1">
        <v>1.4627680000000001E-4</v>
      </c>
      <c r="KO153">
        <v>4.4530939999999998E-2</v>
      </c>
      <c r="KP153">
        <v>0.66082540000000001</v>
      </c>
      <c r="KQ153">
        <v>22.24166</v>
      </c>
      <c r="KR153" s="1">
        <v>1.4025880000000001E-4</v>
      </c>
      <c r="KS153">
        <v>4.2698590000000002E-2</v>
      </c>
      <c r="KT153">
        <v>0.66082039999999997</v>
      </c>
      <c r="KU153">
        <v>21.852789999999999</v>
      </c>
      <c r="KV153" s="1">
        <v>1.345405E-4</v>
      </c>
      <c r="KW153">
        <v>4.095828E-2</v>
      </c>
      <c r="KX153">
        <v>0.6608079</v>
      </c>
      <c r="KY153">
        <v>21.40316</v>
      </c>
      <c r="KZ153" s="1">
        <v>1.291067E-4</v>
      </c>
      <c r="LA153">
        <v>3.9303280000000003E-2</v>
      </c>
      <c r="LB153">
        <v>0.66076100000000004</v>
      </c>
      <c r="LC153">
        <v>21.13711</v>
      </c>
      <c r="LD153" s="1">
        <v>1.239573E-4</v>
      </c>
      <c r="LE153">
        <v>3.7738260000000003E-2</v>
      </c>
      <c r="LF153">
        <v>0.66069319999999998</v>
      </c>
      <c r="LG153">
        <v>20.966149999999999</v>
      </c>
      <c r="LH153" s="1">
        <v>1.190702E-4</v>
      </c>
      <c r="LI153">
        <v>3.6251699999999998E-2</v>
      </c>
      <c r="LJ153">
        <v>0.66057569999999999</v>
      </c>
      <c r="LK153">
        <v>21.602219999999999</v>
      </c>
      <c r="LL153" s="1">
        <v>1.144137E-4</v>
      </c>
      <c r="LM153">
        <v>3.4841740000000003E-2</v>
      </c>
      <c r="LN153">
        <v>0.66040940000000004</v>
      </c>
      <c r="LO153">
        <v>22.109400000000001</v>
      </c>
      <c r="LP153" s="1">
        <v>1.099839E-4</v>
      </c>
      <c r="LQ153">
        <v>3.3498130000000001E-2</v>
      </c>
      <c r="LR153">
        <v>0.66019309999999998</v>
      </c>
      <c r="LS153">
        <v>22.620999999999999</v>
      </c>
      <c r="LT153" s="1">
        <v>1.0574939999999999E-4</v>
      </c>
      <c r="LU153">
        <v>3.221798E-2</v>
      </c>
      <c r="LV153">
        <v>0.65993420000000003</v>
      </c>
      <c r="LW153">
        <v>23.527380000000001</v>
      </c>
      <c r="LX153" s="1">
        <v>1.01759E-4</v>
      </c>
      <c r="LY153">
        <v>3.1013519999999999E-2</v>
      </c>
      <c r="LZ153">
        <v>0.65964529999999999</v>
      </c>
      <c r="MA153">
        <v>23.976569999999999</v>
      </c>
      <c r="MB153" s="1">
        <v>9.8204789999999998E-5</v>
      </c>
      <c r="MC153">
        <v>2.993964E-2</v>
      </c>
      <c r="MD153">
        <v>0.65937389999999996</v>
      </c>
      <c r="ME153">
        <v>23.824719999999999</v>
      </c>
      <c r="MF153" s="1">
        <v>9.544492E-5</v>
      </c>
      <c r="MG153">
        <v>2.9100319999999999E-2</v>
      </c>
      <c r="MH153">
        <v>0.65907709999999997</v>
      </c>
      <c r="MI153">
        <v>23.54748</v>
      </c>
      <c r="MJ153" s="1">
        <v>9.3589060000000005E-5</v>
      </c>
      <c r="MK153">
        <v>2.8539720000000001E-2</v>
      </c>
      <c r="ML153">
        <v>0.65879209999999999</v>
      </c>
      <c r="MM153">
        <v>23.2485</v>
      </c>
      <c r="MN153" s="1">
        <v>9.2252749999999995E-5</v>
      </c>
      <c r="MO153">
        <v>2.8142879999999999E-2</v>
      </c>
      <c r="MP153">
        <v>0.6585761</v>
      </c>
      <c r="MQ153">
        <v>23.542529999999999</v>
      </c>
      <c r="MR153" s="1">
        <v>9.0835730000000004E-5</v>
      </c>
      <c r="MS153">
        <v>2.7723939999999999E-2</v>
      </c>
      <c r="MT153">
        <v>0.65838479999999999</v>
      </c>
      <c r="MU153">
        <v>23.80462</v>
      </c>
      <c r="MV153" s="1">
        <v>8.8981609999999996E-5</v>
      </c>
      <c r="MW153">
        <v>2.7168109999999999E-2</v>
      </c>
      <c r="MX153">
        <v>0.65823509999999996</v>
      </c>
      <c r="MY153">
        <v>23.931180000000001</v>
      </c>
      <c r="MZ153" s="1">
        <v>8.6640959999999997E-5</v>
      </c>
      <c r="NA153">
        <v>2.646476E-2</v>
      </c>
      <c r="NB153">
        <v>0.65814150000000005</v>
      </c>
      <c r="NC153">
        <v>24.23461</v>
      </c>
      <c r="ND153" s="1">
        <v>8.3956789999999995E-5</v>
      </c>
      <c r="NE153">
        <v>2.565162E-2</v>
      </c>
      <c r="NF153">
        <v>0.6580492</v>
      </c>
      <c r="NG153">
        <v>24.346260000000001</v>
      </c>
      <c r="NH153" s="1">
        <v>8.0938869999999996E-5</v>
      </c>
      <c r="NI153">
        <v>2.473614E-2</v>
      </c>
      <c r="NJ153">
        <v>0.657972</v>
      </c>
      <c r="NK153">
        <v>24.440619999999999</v>
      </c>
      <c r="NL153" s="1">
        <v>7.744828E-5</v>
      </c>
      <c r="NM153">
        <v>2.3676760000000002E-2</v>
      </c>
      <c r="NN153">
        <v>0.65786710000000004</v>
      </c>
      <c r="NO153">
        <v>24.51125</v>
      </c>
      <c r="NP153" s="1">
        <v>7.3427040000000003E-5</v>
      </c>
      <c r="NQ153">
        <v>2.2455409999999999E-2</v>
      </c>
      <c r="NR153">
        <v>0.65769699999999998</v>
      </c>
      <c r="NS153">
        <v>24.234580000000001</v>
      </c>
      <c r="NT153" s="1">
        <v>6.9183809999999994E-5</v>
      </c>
      <c r="NU153">
        <v>2.1163769999999998E-2</v>
      </c>
      <c r="NV153">
        <v>0.65742420000000001</v>
      </c>
      <c r="NW153">
        <v>24.012740000000001</v>
      </c>
      <c r="NX153" s="1">
        <v>6.5207450000000005E-5</v>
      </c>
      <c r="NY153">
        <v>1.995063E-2</v>
      </c>
      <c r="NZ153">
        <v>0.65707590000000005</v>
      </c>
      <c r="OA153">
        <v>24.170819999999999</v>
      </c>
      <c r="OB153" s="1">
        <v>6.1774019999999996E-5</v>
      </c>
      <c r="OC153">
        <v>1.890435E-2</v>
      </c>
      <c r="OD153">
        <v>0.65665399999999996</v>
      </c>
      <c r="OE153">
        <v>23.992319999999999</v>
      </c>
      <c r="OF153" s="1">
        <v>5.8896649999999998E-5</v>
      </c>
      <c r="OG153">
        <v>1.8028780000000001E-2</v>
      </c>
      <c r="OH153">
        <v>0.65610520000000006</v>
      </c>
      <c r="OI153">
        <v>23.845410000000001</v>
      </c>
      <c r="OJ153" s="1">
        <v>5.6479359999999997E-5</v>
      </c>
      <c r="OK153">
        <v>1.7296599999999999E-2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1.0280400000000001</v>
      </c>
      <c r="G154">
        <v>19.60238</v>
      </c>
      <c r="H154">
        <v>0</v>
      </c>
      <c r="I154">
        <v>0</v>
      </c>
      <c r="J154">
        <v>1.037973</v>
      </c>
      <c r="K154">
        <v>19.763819999999999</v>
      </c>
      <c r="L154">
        <v>0</v>
      </c>
      <c r="M154">
        <v>0</v>
      </c>
      <c r="N154">
        <v>1.0543499999999999</v>
      </c>
      <c r="O154">
        <v>20.305409999999998</v>
      </c>
      <c r="P154">
        <v>0</v>
      </c>
      <c r="Q154">
        <v>0</v>
      </c>
      <c r="R154">
        <v>1.0721449999999999</v>
      </c>
      <c r="S154">
        <v>20.265049999999999</v>
      </c>
      <c r="T154">
        <v>0</v>
      </c>
      <c r="U154">
        <v>0</v>
      </c>
      <c r="V154">
        <v>1.0831759999999999</v>
      </c>
      <c r="W154">
        <v>20.018740000000001</v>
      </c>
      <c r="X154" s="1">
        <v>2.0120120000000001E-32</v>
      </c>
      <c r="Y154" s="1">
        <v>4.3503889999999999E-30</v>
      </c>
      <c r="Z154">
        <v>1.0909150000000001</v>
      </c>
      <c r="AA154">
        <v>19.433520000000001</v>
      </c>
      <c r="AB154" s="1">
        <v>3.7415560000000002E-21</v>
      </c>
      <c r="AC154" s="1">
        <v>8.0594939999999996E-19</v>
      </c>
      <c r="AD154">
        <v>1.0971919999999999</v>
      </c>
      <c r="AE154">
        <v>18.71593</v>
      </c>
      <c r="AF154" s="1">
        <v>2.38735E-9</v>
      </c>
      <c r="AG154" s="1">
        <v>5.0452640000000005E-7</v>
      </c>
      <c r="AH154">
        <v>1.1029230000000001</v>
      </c>
      <c r="AI154">
        <v>18.229620000000001</v>
      </c>
      <c r="AJ154" s="1">
        <v>1.6897310000000001E-3</v>
      </c>
      <c r="AK154" s="1">
        <v>0.3002436</v>
      </c>
      <c r="AL154">
        <v>1.1084959999999999</v>
      </c>
      <c r="AM154">
        <v>18.438800000000001</v>
      </c>
      <c r="AN154" s="1">
        <v>0.53283990000000003</v>
      </c>
      <c r="AO154">
        <v>101.3048</v>
      </c>
      <c r="AP154">
        <v>1.1140080000000001</v>
      </c>
      <c r="AQ154">
        <v>18.574259999999999</v>
      </c>
      <c r="AR154" s="1">
        <v>13.84488</v>
      </c>
      <c r="AS154">
        <v>2751.8760000000002</v>
      </c>
      <c r="AT154">
        <v>1.119694</v>
      </c>
      <c r="AU154">
        <v>18.867570000000001</v>
      </c>
      <c r="AV154">
        <v>70.678039999999996</v>
      </c>
      <c r="AW154">
        <v>14517</v>
      </c>
      <c r="AX154">
        <v>1.1258090000000001</v>
      </c>
      <c r="AY154">
        <v>18.918220000000002</v>
      </c>
      <c r="AZ154">
        <v>111.4209</v>
      </c>
      <c r="BA154">
        <v>23464.78</v>
      </c>
      <c r="BB154">
        <v>1.1328849999999999</v>
      </c>
      <c r="BC154">
        <v>18.841560000000001</v>
      </c>
      <c r="BD154">
        <v>73.070279999999997</v>
      </c>
      <c r="BE154">
        <v>15672.75</v>
      </c>
      <c r="BF154">
        <v>1.1414010000000001</v>
      </c>
      <c r="BG154">
        <v>18.609470000000002</v>
      </c>
      <c r="BH154">
        <v>24.53622</v>
      </c>
      <c r="BI154">
        <v>5331.6629999999996</v>
      </c>
      <c r="BJ154">
        <v>1.152617</v>
      </c>
      <c r="BK154">
        <v>18.387820000000001</v>
      </c>
      <c r="BL154">
        <v>5.0172840000000001</v>
      </c>
      <c r="BM154">
        <v>1098.0719999999999</v>
      </c>
      <c r="BN154">
        <v>1.1678789999999999</v>
      </c>
      <c r="BO154">
        <v>18.520520000000001</v>
      </c>
      <c r="BP154">
        <v>0.75707360000000001</v>
      </c>
      <c r="BQ154">
        <v>165.61920000000001</v>
      </c>
      <c r="BR154">
        <v>1.187592</v>
      </c>
      <c r="BS154">
        <v>18.994949999999999</v>
      </c>
      <c r="BT154">
        <v>0.13672680000000001</v>
      </c>
      <c r="BU154">
        <v>29.20326</v>
      </c>
      <c r="BV154">
        <v>1.210998</v>
      </c>
      <c r="BW154">
        <v>19.678599999999999</v>
      </c>
      <c r="BX154">
        <v>6.7999089999999998E-2</v>
      </c>
      <c r="BY154">
        <v>13.979100000000001</v>
      </c>
      <c r="BZ154">
        <v>1.2382660000000001</v>
      </c>
      <c r="CA154">
        <v>20.272680000000001</v>
      </c>
      <c r="CB154">
        <v>6.520745E-2</v>
      </c>
      <c r="CC154">
        <v>13.189399999999999</v>
      </c>
      <c r="CD154">
        <v>1.266559</v>
      </c>
      <c r="CE154">
        <v>20.309650000000001</v>
      </c>
      <c r="CF154">
        <v>6.8736779999999997E-2</v>
      </c>
      <c r="CG154">
        <v>13.79729</v>
      </c>
      <c r="CH154">
        <v>1.2552209999999999</v>
      </c>
      <c r="CI154">
        <v>20.157299999999999</v>
      </c>
      <c r="CJ154" s="1">
        <v>6.9340289999999999E-2</v>
      </c>
      <c r="CK154">
        <v>14.03285</v>
      </c>
      <c r="CL154">
        <v>1.242049</v>
      </c>
      <c r="CM154">
        <v>19.799019999999999</v>
      </c>
      <c r="CN154" s="1">
        <v>6.6056829999999997E-2</v>
      </c>
      <c r="CO154">
        <v>13.493320000000001</v>
      </c>
      <c r="CP154">
        <v>1.2287440000000001</v>
      </c>
      <c r="CQ154">
        <v>19.309539999999998</v>
      </c>
      <c r="CR154" s="1">
        <v>6.0543449999999999E-2</v>
      </c>
      <c r="CS154">
        <v>12.472939999999999</v>
      </c>
      <c r="CT154">
        <v>1.215271</v>
      </c>
      <c r="CU154">
        <v>19.258050000000001</v>
      </c>
      <c r="CV154" s="1">
        <v>5.4383870000000001E-2</v>
      </c>
      <c r="CW154">
        <v>11.292160000000001</v>
      </c>
      <c r="CX154">
        <v>1.201319</v>
      </c>
      <c r="CY154">
        <v>19.571110000000001</v>
      </c>
      <c r="CZ154">
        <v>4.8364369999999997E-2</v>
      </c>
      <c r="DA154">
        <v>10.12311</v>
      </c>
      <c r="DB154">
        <v>1.187111</v>
      </c>
      <c r="DC154">
        <v>19.95232</v>
      </c>
      <c r="DD154" s="1">
        <v>4.2832870000000002E-2</v>
      </c>
      <c r="DE154">
        <v>9.037039</v>
      </c>
      <c r="DF154">
        <v>1.1732739999999999</v>
      </c>
      <c r="DG154">
        <v>20.427099999999999</v>
      </c>
      <c r="DH154" s="1">
        <v>3.783798E-2</v>
      </c>
      <c r="DI154">
        <v>8.0459820000000004</v>
      </c>
      <c r="DJ154">
        <v>1.1598109999999999</v>
      </c>
      <c r="DK154">
        <v>20.518160000000002</v>
      </c>
      <c r="DL154" s="1">
        <v>3.3440409999999997E-2</v>
      </c>
      <c r="DM154">
        <v>7.1765189999999999</v>
      </c>
      <c r="DN154">
        <v>1.14635</v>
      </c>
      <c r="DO154">
        <v>20.480619999999998</v>
      </c>
      <c r="DP154" s="1">
        <v>2.962306E-2</v>
      </c>
      <c r="DQ154">
        <v>6.4163480000000002</v>
      </c>
      <c r="DR154">
        <v>1.1332960000000001</v>
      </c>
      <c r="DS154">
        <v>20.24108</v>
      </c>
      <c r="DT154">
        <v>2.6291740000000001E-2</v>
      </c>
      <c r="DU154">
        <v>5.7463749999999996</v>
      </c>
      <c r="DV154">
        <v>1.119893</v>
      </c>
      <c r="DW154">
        <v>19.692489999999999</v>
      </c>
      <c r="DX154" s="1">
        <v>2.3270320000000001E-2</v>
      </c>
      <c r="DY154">
        <v>5.1348219999999998</v>
      </c>
      <c r="DZ154">
        <v>1.10676</v>
      </c>
      <c r="EA154">
        <v>19.420940000000002</v>
      </c>
      <c r="EB154" s="1">
        <v>2.0506770000000001E-2</v>
      </c>
      <c r="EC154">
        <v>4.567132</v>
      </c>
      <c r="ED154">
        <v>1.093696</v>
      </c>
      <c r="EE154">
        <v>19.360199999999999</v>
      </c>
      <c r="EF154" s="1">
        <v>1.8019179999999999E-2</v>
      </c>
      <c r="EG154">
        <v>4.04941</v>
      </c>
      <c r="EH154">
        <v>1.080308</v>
      </c>
      <c r="EI154">
        <v>19.627739999999999</v>
      </c>
      <c r="EJ154" s="1">
        <v>1.5818809999999999E-2</v>
      </c>
      <c r="EK154">
        <v>3.5879029999999998</v>
      </c>
      <c r="EL154">
        <v>1.0663290000000001</v>
      </c>
      <c r="EM154">
        <v>20.071580000000001</v>
      </c>
      <c r="EN154" s="1">
        <v>1.387154E-2</v>
      </c>
      <c r="EO154">
        <v>3.1774079999999998</v>
      </c>
      <c r="EP154">
        <v>1.0523100000000001</v>
      </c>
      <c r="EQ154">
        <v>20.213360000000002</v>
      </c>
      <c r="ER154" s="1">
        <v>1.214957E-2</v>
      </c>
      <c r="ES154">
        <v>2.8116530000000002</v>
      </c>
      <c r="ET154">
        <v>1.0388740000000001</v>
      </c>
      <c r="EU154">
        <v>20.167649999999998</v>
      </c>
      <c r="EV154" s="1">
        <v>1.063598E-2</v>
      </c>
      <c r="EW154">
        <v>2.4873129999999999</v>
      </c>
      <c r="EX154">
        <v>1.0260670000000001</v>
      </c>
      <c r="EY154">
        <v>20.180109999999999</v>
      </c>
      <c r="EZ154" s="1">
        <v>9.3286389999999997E-3</v>
      </c>
      <c r="FA154">
        <v>2.2033290000000001</v>
      </c>
      <c r="FB154">
        <v>1.0142169999999999</v>
      </c>
      <c r="FC154">
        <v>20.23058</v>
      </c>
      <c r="FD154" s="1">
        <v>8.2017800000000005E-3</v>
      </c>
      <c r="FE154">
        <v>1.954531</v>
      </c>
      <c r="FF154">
        <v>1.0039549999999999</v>
      </c>
      <c r="FG154">
        <v>20.902339999999999</v>
      </c>
      <c r="FH154" s="1">
        <v>7.2238279999999998E-3</v>
      </c>
      <c r="FI154">
        <v>1.734388</v>
      </c>
      <c r="FJ154">
        <v>0.99593909999999997</v>
      </c>
      <c r="FK154">
        <v>21.276610000000002</v>
      </c>
      <c r="FL154" s="1">
        <v>6.3632070000000001E-3</v>
      </c>
      <c r="FM154">
        <v>1.5357419999999999</v>
      </c>
      <c r="FN154">
        <v>0.98991419999999997</v>
      </c>
      <c r="FO154">
        <v>21.47099</v>
      </c>
      <c r="FP154" s="1">
        <v>5.5918119999999998E-3</v>
      </c>
      <c r="FQ154">
        <v>1.3539289999999999</v>
      </c>
      <c r="FR154">
        <v>0.98521289999999995</v>
      </c>
      <c r="FS154">
        <v>21.653860000000002</v>
      </c>
      <c r="FT154" s="1">
        <v>4.8894730000000001E-3</v>
      </c>
      <c r="FU154">
        <v>1.185989</v>
      </c>
      <c r="FV154">
        <v>0.98190710000000003</v>
      </c>
      <c r="FW154">
        <v>21.72758</v>
      </c>
      <c r="FX154" s="1">
        <v>4.2202669999999998E-3</v>
      </c>
      <c r="FY154">
        <v>1.0245329999999999</v>
      </c>
      <c r="FZ154">
        <v>0.9795895</v>
      </c>
      <c r="GA154">
        <v>21.644069999999999</v>
      </c>
      <c r="GB154" s="1">
        <v>3.5282489999999998E-3</v>
      </c>
      <c r="GC154">
        <v>0.85703119999999999</v>
      </c>
      <c r="GD154">
        <v>0.97803779999999996</v>
      </c>
      <c r="GE154">
        <v>21.462440000000001</v>
      </c>
      <c r="GF154" s="1">
        <v>2.7936829999999999E-3</v>
      </c>
      <c r="GG154">
        <v>0.6789153</v>
      </c>
      <c r="GH154">
        <v>0.97701349999999998</v>
      </c>
      <c r="GI154">
        <v>21.220949999999998</v>
      </c>
      <c r="GJ154" s="1">
        <v>2.0780410000000001E-3</v>
      </c>
      <c r="GK154">
        <v>0.50484819999999997</v>
      </c>
      <c r="GL154">
        <v>0.97636800000000001</v>
      </c>
      <c r="GM154">
        <v>21.68366</v>
      </c>
      <c r="GN154" s="1">
        <v>1.4777049999999999E-3</v>
      </c>
      <c r="GO154">
        <v>0.35832069999999999</v>
      </c>
      <c r="GP154">
        <v>0.97595779999999999</v>
      </c>
      <c r="GQ154">
        <v>22.165970000000002</v>
      </c>
      <c r="GR154" s="1">
        <v>1.044838E-3</v>
      </c>
      <c r="GS154">
        <v>0.25244499999999997</v>
      </c>
      <c r="GT154">
        <v>0.97570089999999998</v>
      </c>
      <c r="GU154">
        <v>22.618749999999999</v>
      </c>
      <c r="GV154" s="1">
        <v>7.6826189999999999E-4</v>
      </c>
      <c r="GW154">
        <v>0.1846402</v>
      </c>
      <c r="GX154">
        <v>0.97554589999999997</v>
      </c>
      <c r="GY154">
        <v>23.1387</v>
      </c>
      <c r="GZ154" s="1">
        <v>6.034139E-4</v>
      </c>
      <c r="HA154">
        <v>0.14419789999999999</v>
      </c>
      <c r="HB154">
        <v>0.97544640000000005</v>
      </c>
      <c r="HC154">
        <v>23.223040000000001</v>
      </c>
      <c r="HD154" s="1">
        <v>5.0626380000000002E-4</v>
      </c>
      <c r="HE154">
        <v>0.1204032</v>
      </c>
      <c r="HF154">
        <v>0.97540289999999996</v>
      </c>
      <c r="HG154">
        <v>22.983789999999999</v>
      </c>
      <c r="HH154" s="1">
        <v>4.465785E-4</v>
      </c>
      <c r="HI154">
        <v>0.1057954</v>
      </c>
      <c r="HJ154">
        <v>0.97537240000000003</v>
      </c>
      <c r="HK154">
        <v>22.83747</v>
      </c>
      <c r="HL154" s="1">
        <v>4.0661670000000002E-4</v>
      </c>
      <c r="HM154">
        <v>9.6038390000000001E-2</v>
      </c>
      <c r="HN154">
        <v>0.97536860000000003</v>
      </c>
      <c r="HO154">
        <v>22.502040000000001</v>
      </c>
      <c r="HP154" s="1">
        <v>3.7702919999999998E-4</v>
      </c>
      <c r="HQ154">
        <v>8.885092E-2</v>
      </c>
      <c r="HR154">
        <v>0.97532960000000002</v>
      </c>
      <c r="HS154">
        <v>22.611000000000001</v>
      </c>
      <c r="HT154" s="1">
        <v>3.532187E-4</v>
      </c>
      <c r="HU154">
        <v>8.3099859999999998E-2</v>
      </c>
      <c r="HV154">
        <v>0.9753484</v>
      </c>
      <c r="HW154">
        <v>22.81653</v>
      </c>
      <c r="HX154" s="1">
        <v>3.3279970000000002E-4</v>
      </c>
      <c r="HY154">
        <v>7.8189330000000001E-2</v>
      </c>
      <c r="HZ154">
        <v>0.97533550000000002</v>
      </c>
      <c r="IA154">
        <v>22.972639999999998</v>
      </c>
      <c r="IB154" s="1">
        <v>3.1452759999999998E-4</v>
      </c>
      <c r="IC154">
        <v>7.3822929999999995E-2</v>
      </c>
      <c r="ID154">
        <v>0.97533780000000003</v>
      </c>
      <c r="IE154">
        <v>23.282889999999998</v>
      </c>
      <c r="IF154" s="1">
        <v>2.9782490000000001E-4</v>
      </c>
      <c r="IG154">
        <v>6.9846149999999996E-2</v>
      </c>
      <c r="IH154">
        <v>0.975329</v>
      </c>
      <c r="II154">
        <v>23.29363</v>
      </c>
      <c r="IJ154" s="1">
        <v>2.8240379999999997E-4</v>
      </c>
      <c r="IK154">
        <v>6.6191159999999999E-2</v>
      </c>
      <c r="IL154">
        <v>0.97533130000000001</v>
      </c>
      <c r="IM154">
        <v>23.114529999999998</v>
      </c>
      <c r="IN154" s="1">
        <v>2.681068E-4</v>
      </c>
      <c r="IO154">
        <v>6.2811450000000005E-2</v>
      </c>
      <c r="IP154">
        <v>0.97534189999999998</v>
      </c>
      <c r="IQ154">
        <v>22.945509999999999</v>
      </c>
      <c r="IR154" s="1">
        <v>2.5481910000000002E-4</v>
      </c>
      <c r="IS154">
        <v>5.9682159999999998E-2</v>
      </c>
      <c r="IT154">
        <v>0.97534030000000005</v>
      </c>
      <c r="IU154">
        <v>22.574629999999999</v>
      </c>
      <c r="IV154" s="1">
        <v>2.4247320000000001E-4</v>
      </c>
      <c r="IW154">
        <v>5.6774100000000001E-2</v>
      </c>
      <c r="IX154">
        <v>0.97533400000000003</v>
      </c>
      <c r="IY154">
        <v>22.499829999999999</v>
      </c>
      <c r="IZ154" s="1">
        <v>2.3091489999999999E-4</v>
      </c>
      <c r="JA154">
        <v>5.4057769999999998E-2</v>
      </c>
      <c r="JB154">
        <v>0.97533389999999998</v>
      </c>
      <c r="JC154">
        <v>22.12434</v>
      </c>
      <c r="JD154" s="1">
        <v>2.2001019999999999E-4</v>
      </c>
      <c r="JE154">
        <v>5.1499959999999997E-2</v>
      </c>
      <c r="JF154">
        <v>0.97532830000000004</v>
      </c>
      <c r="JG154">
        <v>21.89087</v>
      </c>
      <c r="JH154" s="1">
        <v>2.097325E-4</v>
      </c>
      <c r="JI154">
        <v>4.9089099999999997E-2</v>
      </c>
      <c r="JJ154">
        <v>0.975329</v>
      </c>
      <c r="JK154">
        <v>21.656929999999999</v>
      </c>
      <c r="JL154" s="1">
        <v>2.000835E-4</v>
      </c>
      <c r="JM154">
        <v>4.6827779999999999E-2</v>
      </c>
      <c r="JN154">
        <v>0.97533970000000003</v>
      </c>
      <c r="JO154">
        <v>21.555479999999999</v>
      </c>
      <c r="JP154" s="1">
        <v>1.9104739999999999E-4</v>
      </c>
      <c r="JQ154">
        <v>4.4712670000000003E-2</v>
      </c>
      <c r="JR154">
        <v>0.97533400000000003</v>
      </c>
      <c r="JS154">
        <v>21.793600000000001</v>
      </c>
      <c r="JT154" s="1">
        <v>1.8255950000000001E-4</v>
      </c>
      <c r="JU154">
        <v>4.2725720000000002E-2</v>
      </c>
      <c r="JV154">
        <v>0.97533599999999998</v>
      </c>
      <c r="JW154">
        <v>21.978770000000001</v>
      </c>
      <c r="JX154" s="1">
        <v>1.7455650000000001E-4</v>
      </c>
      <c r="JY154">
        <v>4.0849969999999999E-2</v>
      </c>
      <c r="JZ154">
        <v>0.97532949999999996</v>
      </c>
      <c r="KA154">
        <v>22.010680000000001</v>
      </c>
      <c r="KB154" s="1">
        <v>1.6700929999999999E-4</v>
      </c>
      <c r="KC154">
        <v>3.9079000000000003E-2</v>
      </c>
      <c r="KD154">
        <v>0.97533009999999998</v>
      </c>
      <c r="KE154">
        <v>22.428149999999999</v>
      </c>
      <c r="KF154" s="1">
        <v>1.5986369999999999E-4</v>
      </c>
      <c r="KG154">
        <v>3.7406050000000003E-2</v>
      </c>
      <c r="KH154">
        <v>0.97533139999999996</v>
      </c>
      <c r="KI154">
        <v>22.450600000000001</v>
      </c>
      <c r="KJ154" s="1">
        <v>1.5313060000000001E-4</v>
      </c>
      <c r="KK154">
        <v>3.5830790000000001E-2</v>
      </c>
      <c r="KL154">
        <v>0.97533069999999999</v>
      </c>
      <c r="KM154">
        <v>22.316520000000001</v>
      </c>
      <c r="KN154" s="1">
        <v>1.4676000000000001E-4</v>
      </c>
      <c r="KO154">
        <v>3.4340250000000003E-2</v>
      </c>
      <c r="KP154">
        <v>0.97532149999999995</v>
      </c>
      <c r="KQ154">
        <v>22.281949999999998</v>
      </c>
      <c r="KR154" s="1">
        <v>1.4071839999999999E-4</v>
      </c>
      <c r="KS154">
        <v>3.2926589999999999E-2</v>
      </c>
      <c r="KT154">
        <v>0.97532019999999997</v>
      </c>
      <c r="KU154">
        <v>21.894829999999999</v>
      </c>
      <c r="KV154" s="1">
        <v>1.3497779999999999E-4</v>
      </c>
      <c r="KW154">
        <v>3.1583720000000003E-2</v>
      </c>
      <c r="KX154">
        <v>0.97529980000000005</v>
      </c>
      <c r="KY154">
        <v>21.426860000000001</v>
      </c>
      <c r="KZ154" s="1">
        <v>1.2952069999999999E-4</v>
      </c>
      <c r="LA154">
        <v>3.0306550000000002E-2</v>
      </c>
      <c r="LB154">
        <v>0.97525010000000001</v>
      </c>
      <c r="LC154">
        <v>21.157039999999999</v>
      </c>
      <c r="LD154" s="1">
        <v>1.243513E-4</v>
      </c>
      <c r="LE154">
        <v>2.9098479999999999E-2</v>
      </c>
      <c r="LF154">
        <v>0.97516530000000001</v>
      </c>
      <c r="LG154">
        <v>20.989429999999999</v>
      </c>
      <c r="LH154" s="1">
        <v>1.194443E-4</v>
      </c>
      <c r="LI154">
        <v>2.7951179999999999E-2</v>
      </c>
      <c r="LJ154">
        <v>0.97495600000000004</v>
      </c>
      <c r="LK154">
        <v>21.618259999999999</v>
      </c>
      <c r="LL154" s="1">
        <v>1.147683E-4</v>
      </c>
      <c r="LM154">
        <v>2.686326E-2</v>
      </c>
      <c r="LN154">
        <v>0.97472840000000005</v>
      </c>
      <c r="LO154">
        <v>22.138809999999999</v>
      </c>
      <c r="LP154" s="1">
        <v>1.103219E-4</v>
      </c>
      <c r="LQ154">
        <v>2.5826600000000002E-2</v>
      </c>
      <c r="LR154">
        <v>0.9744041</v>
      </c>
      <c r="LS154">
        <v>22.632680000000001</v>
      </c>
      <c r="LT154" s="1">
        <v>1.060722E-4</v>
      </c>
      <c r="LU154">
        <v>2.483935E-2</v>
      </c>
      <c r="LV154">
        <v>0.97401269999999995</v>
      </c>
      <c r="LW154">
        <v>23.52816</v>
      </c>
      <c r="LX154" s="1">
        <v>1.020576E-4</v>
      </c>
      <c r="LY154">
        <v>2.3908249999999999E-2</v>
      </c>
      <c r="LZ154">
        <v>0.97359370000000001</v>
      </c>
      <c r="MA154">
        <v>23.98827</v>
      </c>
      <c r="MB154" s="1">
        <v>9.8457730000000006E-5</v>
      </c>
      <c r="MC154">
        <v>2.30724E-2</v>
      </c>
      <c r="MD154">
        <v>0.97312880000000002</v>
      </c>
      <c r="ME154">
        <v>23.833110000000001</v>
      </c>
      <c r="MF154" s="1">
        <v>9.5627710000000007E-5</v>
      </c>
      <c r="MG154">
        <v>2.241137E-2</v>
      </c>
      <c r="MH154">
        <v>0.97269260000000002</v>
      </c>
      <c r="MI154">
        <v>23.57321</v>
      </c>
      <c r="MJ154" s="1">
        <v>9.3707449999999993E-5</v>
      </c>
      <c r="MK154">
        <v>2.1965220000000001E-2</v>
      </c>
      <c r="ML154">
        <v>0.97227300000000005</v>
      </c>
      <c r="MM154">
        <v>23.29477</v>
      </c>
      <c r="MN154" s="1">
        <v>9.2351070000000002E-5</v>
      </c>
      <c r="MO154">
        <v>2.1655210000000001E-2</v>
      </c>
      <c r="MP154">
        <v>0.97192100000000003</v>
      </c>
      <c r="MQ154">
        <v>23.591280000000001</v>
      </c>
      <c r="MR154" s="1">
        <v>9.0959209999999995E-5</v>
      </c>
      <c r="MS154">
        <v>2.1339650000000002E-2</v>
      </c>
      <c r="MT154">
        <v>0.97162919999999997</v>
      </c>
      <c r="MU154">
        <v>23.85726</v>
      </c>
      <c r="MV154" s="1">
        <v>8.9144739999999997E-5</v>
      </c>
      <c r="MW154">
        <v>2.0922400000000001E-2</v>
      </c>
      <c r="MX154">
        <v>0.9714005</v>
      </c>
      <c r="MY154">
        <v>23.972799999999999</v>
      </c>
      <c r="MZ154" s="1">
        <v>8.6837530000000005E-5</v>
      </c>
      <c r="NA154">
        <v>2.0389870000000001E-2</v>
      </c>
      <c r="NB154">
        <v>0.97122160000000002</v>
      </c>
      <c r="NC154">
        <v>24.25506</v>
      </c>
      <c r="ND154" s="1">
        <v>8.4177980000000005E-5</v>
      </c>
      <c r="NE154">
        <v>1.9771230000000001E-2</v>
      </c>
      <c r="NF154">
        <v>0.97110510000000005</v>
      </c>
      <c r="NG154">
        <v>24.350580000000001</v>
      </c>
      <c r="NH154" s="1">
        <v>8.1189640000000002E-5</v>
      </c>
      <c r="NI154">
        <v>1.9074270000000001E-2</v>
      </c>
      <c r="NJ154">
        <v>0.97097049999999996</v>
      </c>
      <c r="NK154">
        <v>24.42961</v>
      </c>
      <c r="NL154" s="1">
        <v>7.7741569999999999E-5</v>
      </c>
      <c r="NM154">
        <v>1.8270129999999999E-2</v>
      </c>
      <c r="NN154">
        <v>0.97078390000000003</v>
      </c>
      <c r="NO154">
        <v>24.519259999999999</v>
      </c>
      <c r="NP154" s="1">
        <v>7.3755820000000004E-5</v>
      </c>
      <c r="NQ154">
        <v>1.7340049999999999E-2</v>
      </c>
      <c r="NR154">
        <v>0.97055570000000002</v>
      </c>
      <c r="NS154">
        <v>24.272469999999998</v>
      </c>
      <c r="NT154" s="1">
        <v>6.9513130000000006E-5</v>
      </c>
      <c r="NU154">
        <v>1.634766E-2</v>
      </c>
      <c r="NV154">
        <v>0.97015439999999997</v>
      </c>
      <c r="NW154">
        <v>24.055309999999999</v>
      </c>
      <c r="NX154" s="1">
        <v>6.5501900000000004E-5</v>
      </c>
      <c r="NY154" s="1">
        <v>1.5406680000000001E-2</v>
      </c>
      <c r="NZ154">
        <v>0.96964899999999998</v>
      </c>
      <c r="OA154">
        <v>24.213899999999999</v>
      </c>
      <c r="OB154" s="1">
        <v>6.2022290000000003E-5</v>
      </c>
      <c r="OC154" s="1">
        <v>1.459158E-2</v>
      </c>
      <c r="OD154">
        <v>0.96897659999999997</v>
      </c>
      <c r="OE154">
        <v>24.03528</v>
      </c>
      <c r="OF154" s="1">
        <v>5.9105470000000003E-5</v>
      </c>
      <c r="OG154" s="1">
        <v>1.3909390000000001E-2</v>
      </c>
      <c r="OH154">
        <v>0.96819929999999998</v>
      </c>
      <c r="OI154">
        <v>23.883459999999999</v>
      </c>
      <c r="OJ154" s="1">
        <v>5.6652240000000002E-5</v>
      </c>
      <c r="OK154" s="1">
        <v>1.333812E-2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1.2998179999999999</v>
      </c>
      <c r="G155">
        <v>19.645530000000001</v>
      </c>
      <c r="H155">
        <v>0</v>
      </c>
      <c r="I155">
        <v>0</v>
      </c>
      <c r="J155">
        <v>1.304476</v>
      </c>
      <c r="K155">
        <v>19.771809999999999</v>
      </c>
      <c r="L155">
        <v>0</v>
      </c>
      <c r="M155">
        <v>0</v>
      </c>
      <c r="N155">
        <v>1.3098810000000001</v>
      </c>
      <c r="O155">
        <v>20.305800000000001</v>
      </c>
      <c r="P155">
        <v>0</v>
      </c>
      <c r="Q155">
        <v>0</v>
      </c>
      <c r="R155">
        <v>1.314732</v>
      </c>
      <c r="S155">
        <v>20.283249999999999</v>
      </c>
      <c r="T155">
        <v>0</v>
      </c>
      <c r="U155">
        <v>0</v>
      </c>
      <c r="V155">
        <v>1.3166070000000001</v>
      </c>
      <c r="W155">
        <v>20.057089999999999</v>
      </c>
      <c r="X155" s="1">
        <v>2.4868069999999999E-33</v>
      </c>
      <c r="Y155" s="1">
        <v>6.5699860000000002E-31</v>
      </c>
      <c r="Z155">
        <v>1.316818</v>
      </c>
      <c r="AA155">
        <v>19.500450000000001</v>
      </c>
      <c r="AB155" s="1">
        <v>4.9163350000000005E-22</v>
      </c>
      <c r="AC155" s="1">
        <v>1.3000599999999999E-19</v>
      </c>
      <c r="AD155">
        <v>1.316511</v>
      </c>
      <c r="AE155">
        <v>18.783380000000001</v>
      </c>
      <c r="AF155" s="1">
        <v>3.216501E-10</v>
      </c>
      <c r="AG155" s="1">
        <v>8.519439E-8</v>
      </c>
      <c r="AH155">
        <v>1.3159130000000001</v>
      </c>
      <c r="AI155">
        <v>18.28274</v>
      </c>
      <c r="AJ155" s="1">
        <v>1.114206E-3</v>
      </c>
      <c r="AK155" s="1">
        <v>0.21722659999999999</v>
      </c>
      <c r="AL155">
        <v>1.3152079999999999</v>
      </c>
      <c r="AM155">
        <v>18.4847</v>
      </c>
      <c r="AN155" s="1">
        <v>0.41572120000000001</v>
      </c>
      <c r="AO155" s="1">
        <v>90.349100000000007</v>
      </c>
      <c r="AP155">
        <v>1.314489</v>
      </c>
      <c r="AQ155">
        <v>18.594619999999999</v>
      </c>
      <c r="AR155" s="1">
        <v>12.013909999999999</v>
      </c>
      <c r="AS155">
        <v>2820.5360000000001</v>
      </c>
      <c r="AT155">
        <v>1.3136289999999999</v>
      </c>
      <c r="AU155">
        <v>18.881329999999998</v>
      </c>
      <c r="AV155">
        <v>66.358810000000005</v>
      </c>
      <c r="AW155">
        <v>16578.03</v>
      </c>
      <c r="AX155">
        <v>1.3125629999999999</v>
      </c>
      <c r="AY155">
        <v>18.93918</v>
      </c>
      <c r="AZ155">
        <v>111.462</v>
      </c>
      <c r="BA155">
        <v>29311.69</v>
      </c>
      <c r="BB155">
        <v>1.31121</v>
      </c>
      <c r="BC155">
        <v>18.869039999999998</v>
      </c>
      <c r="BD155">
        <v>76.613630000000001</v>
      </c>
      <c r="BE155">
        <v>21066.73</v>
      </c>
      <c r="BF155">
        <v>1.309466</v>
      </c>
      <c r="BG155">
        <v>18.66123</v>
      </c>
      <c r="BH155">
        <v>26.742540000000002</v>
      </c>
      <c r="BI155">
        <v>7632.2290000000003</v>
      </c>
      <c r="BJ155">
        <v>1.307901</v>
      </c>
      <c r="BK155">
        <v>18.451029999999999</v>
      </c>
      <c r="BL155">
        <v>5.629035</v>
      </c>
      <c r="BM155">
        <v>1655.2059999999999</v>
      </c>
      <c r="BN155">
        <v>1.304041</v>
      </c>
      <c r="BO155">
        <v>18.578949999999999</v>
      </c>
      <c r="BP155">
        <v>0.86033850000000001</v>
      </c>
      <c r="BQ155">
        <v>257.65629999999999</v>
      </c>
      <c r="BR155">
        <v>1.2966949999999999</v>
      </c>
      <c r="BS155">
        <v>19.04766</v>
      </c>
      <c r="BT155">
        <v>0.14943629999999999</v>
      </c>
      <c r="BU155">
        <v>43.640749999999997</v>
      </c>
      <c r="BV155">
        <v>1.2885420000000001</v>
      </c>
      <c r="BW155">
        <v>19.709009999999999</v>
      </c>
      <c r="BX155">
        <v>6.9163479999999999E-2</v>
      </c>
      <c r="BY155">
        <v>18.97016</v>
      </c>
      <c r="BZ155">
        <v>1.27999</v>
      </c>
      <c r="CA155">
        <v>20.292459999999998</v>
      </c>
      <c r="CB155">
        <v>6.5040710000000002E-2</v>
      </c>
      <c r="CC155">
        <v>17.569800000000001</v>
      </c>
      <c r="CD155">
        <v>1.2711250000000001</v>
      </c>
      <c r="CE155">
        <v>20.333960000000001</v>
      </c>
      <c r="CF155">
        <v>6.8571019999999996E-2</v>
      </c>
      <c r="CG155">
        <v>18.628579999999999</v>
      </c>
      <c r="CH155">
        <v>1.263277</v>
      </c>
      <c r="CI155">
        <v>20.17868</v>
      </c>
      <c r="CJ155" s="1">
        <v>6.9392179999999998E-2</v>
      </c>
      <c r="CK155">
        <v>18.99945</v>
      </c>
      <c r="CL155">
        <v>1.254337</v>
      </c>
      <c r="CM155">
        <v>19.847950000000001</v>
      </c>
      <c r="CN155" s="1">
        <v>6.6325960000000003E-2</v>
      </c>
      <c r="CO155">
        <v>18.31738</v>
      </c>
      <c r="CP155">
        <v>1.2459789999999999</v>
      </c>
      <c r="CQ155">
        <v>19.372229999999998</v>
      </c>
      <c r="CR155" s="1">
        <v>6.0914540000000003E-2</v>
      </c>
      <c r="CS155">
        <v>16.94125</v>
      </c>
      <c r="CT155">
        <v>1.237824</v>
      </c>
      <c r="CU155">
        <v>19.324929999999998</v>
      </c>
      <c r="CV155" s="1">
        <v>5.4773259999999997E-2</v>
      </c>
      <c r="CW155">
        <v>15.3194</v>
      </c>
      <c r="CX155">
        <v>1.2293480000000001</v>
      </c>
      <c r="CY155">
        <v>19.629049999999999</v>
      </c>
      <c r="CZ155" s="1">
        <v>4.8736559999999998E-2</v>
      </c>
      <c r="DA155">
        <v>13.7056</v>
      </c>
      <c r="DB155">
        <v>1.220601</v>
      </c>
      <c r="DC155">
        <v>19.979520000000001</v>
      </c>
      <c r="DD155" s="1">
        <v>4.3175230000000002E-2</v>
      </c>
      <c r="DE155">
        <v>12.205209999999999</v>
      </c>
      <c r="DF155">
        <v>1.211311</v>
      </c>
      <c r="DG155">
        <v>20.434840000000001</v>
      </c>
      <c r="DH155" s="1">
        <v>3.8143650000000001E-2</v>
      </c>
      <c r="DI155">
        <v>10.831490000000001</v>
      </c>
      <c r="DJ155">
        <v>1.1981329999999999</v>
      </c>
      <c r="DK155">
        <v>20.527229999999999</v>
      </c>
      <c r="DL155" s="1">
        <v>3.3710660000000003E-2</v>
      </c>
      <c r="DM155">
        <v>9.624098</v>
      </c>
      <c r="DN155">
        <v>1.1849350000000001</v>
      </c>
      <c r="DO155">
        <v>20.49624</v>
      </c>
      <c r="DP155" s="1">
        <v>2.9859380000000001E-2</v>
      </c>
      <c r="DQ155">
        <v>8.5697869999999998</v>
      </c>
      <c r="DR155">
        <v>1.1720219999999999</v>
      </c>
      <c r="DS155">
        <v>20.28002</v>
      </c>
      <c r="DT155" s="1">
        <v>2.65039E-2</v>
      </c>
      <c r="DU155">
        <v>7.6466789999999998</v>
      </c>
      <c r="DV155">
        <v>1.1586780000000001</v>
      </c>
      <c r="DW155">
        <v>19.75346</v>
      </c>
      <c r="DX155">
        <v>2.3467470000000001E-2</v>
      </c>
      <c r="DY155">
        <v>6.8110840000000001</v>
      </c>
      <c r="DZ155">
        <v>1.1458299999999999</v>
      </c>
      <c r="EA155">
        <v>19.495930000000001</v>
      </c>
      <c r="EB155" s="1">
        <v>2.068876E-2</v>
      </c>
      <c r="EC155">
        <v>6.0423840000000002</v>
      </c>
      <c r="ED155">
        <v>1.1331640000000001</v>
      </c>
      <c r="EE155">
        <v>19.439530000000001</v>
      </c>
      <c r="EF155" s="1">
        <v>1.818171E-2</v>
      </c>
      <c r="EG155">
        <v>5.3408530000000001</v>
      </c>
      <c r="EH155">
        <v>1.1201159999999999</v>
      </c>
      <c r="EI155">
        <v>19.682670000000002</v>
      </c>
      <c r="EJ155" s="1">
        <v>1.596173E-2</v>
      </c>
      <c r="EK155">
        <v>4.7159190000000004</v>
      </c>
      <c r="EL155">
        <v>1.106533</v>
      </c>
      <c r="EM155">
        <v>20.087859999999999</v>
      </c>
      <c r="EN155" s="1">
        <v>1.399795E-2</v>
      </c>
      <c r="EO155">
        <v>4.1617759999999997</v>
      </c>
      <c r="EP155">
        <v>1.092643</v>
      </c>
      <c r="EQ155">
        <v>20.214950000000002</v>
      </c>
      <c r="ER155" s="1">
        <v>1.2261330000000001E-2</v>
      </c>
      <c r="ES155">
        <v>3.6681910000000002</v>
      </c>
      <c r="ET155">
        <v>1.077866</v>
      </c>
      <c r="EU155">
        <v>20.160160000000001</v>
      </c>
      <c r="EV155" s="1">
        <v>1.0735E-2</v>
      </c>
      <c r="EW155">
        <v>3.2307640000000002</v>
      </c>
      <c r="EX155">
        <v>1.0636589999999999</v>
      </c>
      <c r="EY155">
        <v>20.183420000000002</v>
      </c>
      <c r="EZ155" s="1">
        <v>9.4152969999999996E-3</v>
      </c>
      <c r="FA155">
        <v>2.8489580000000001</v>
      </c>
      <c r="FB155">
        <v>1.0505070000000001</v>
      </c>
      <c r="FC155">
        <v>20.268740000000001</v>
      </c>
      <c r="FD155" s="1">
        <v>8.2780909999999996E-3</v>
      </c>
      <c r="FE155">
        <v>2.516556</v>
      </c>
      <c r="FF155">
        <v>1.0390569999999999</v>
      </c>
      <c r="FG155">
        <v>20.966290000000001</v>
      </c>
      <c r="FH155" s="1">
        <v>7.2921180000000002E-3</v>
      </c>
      <c r="FI155">
        <v>2.2250429999999999</v>
      </c>
      <c r="FJ155">
        <v>1.0303389999999999</v>
      </c>
      <c r="FK155">
        <v>21.35605</v>
      </c>
      <c r="FL155" s="1">
        <v>6.4257200000000002E-3</v>
      </c>
      <c r="FM155">
        <v>1.966253</v>
      </c>
      <c r="FN155">
        <v>1.0238</v>
      </c>
      <c r="FO155">
        <v>21.517749999999999</v>
      </c>
      <c r="FP155" s="1">
        <v>5.6492369999999997E-3</v>
      </c>
      <c r="FQ155">
        <v>1.730863</v>
      </c>
      <c r="FR155">
        <v>1.0187459999999999</v>
      </c>
      <c r="FS155">
        <v>21.673539999999999</v>
      </c>
      <c r="FT155" s="1">
        <v>4.9432640000000002E-3</v>
      </c>
      <c r="FU155">
        <v>1.51511</v>
      </c>
      <c r="FV155">
        <v>1.0151300000000001</v>
      </c>
      <c r="FW155">
        <v>21.728459999999998</v>
      </c>
      <c r="FX155" s="1">
        <v>4.2738560000000004E-3</v>
      </c>
      <c r="FY155">
        <v>1.3101929999999999</v>
      </c>
      <c r="FZ155">
        <v>1.012635</v>
      </c>
      <c r="GA155">
        <v>21.645800000000001</v>
      </c>
      <c r="GB155" s="1">
        <v>3.5856400000000002E-3</v>
      </c>
      <c r="GC155">
        <v>1.1003179999999999</v>
      </c>
      <c r="GD155">
        <v>1.010953</v>
      </c>
      <c r="GE155">
        <v>21.485620000000001</v>
      </c>
      <c r="GF155">
        <v>2.8535129999999998E-3</v>
      </c>
      <c r="GG155">
        <v>0.87736700000000001</v>
      </c>
      <c r="GH155">
        <v>1.009822</v>
      </c>
      <c r="GI155">
        <v>21.28801</v>
      </c>
      <c r="GJ155" s="1">
        <v>2.133018E-3</v>
      </c>
      <c r="GK155">
        <v>0.65691759999999999</v>
      </c>
      <c r="GL155">
        <v>1.0091319999999999</v>
      </c>
      <c r="GM155">
        <v>21.76126</v>
      </c>
      <c r="GN155" s="1">
        <v>1.5207549999999999E-3</v>
      </c>
      <c r="GO155">
        <v>0.46807369999999998</v>
      </c>
      <c r="GP155">
        <v>1.0086710000000001</v>
      </c>
      <c r="GQ155">
        <v>22.239909999999998</v>
      </c>
      <c r="GR155" s="1">
        <v>1.0740509999999999E-3</v>
      </c>
      <c r="GS155">
        <v>0.329322</v>
      </c>
      <c r="GT155">
        <v>1.0083800000000001</v>
      </c>
      <c r="GU155">
        <v>22.66864</v>
      </c>
      <c r="GV155" s="1">
        <v>7.8621690000000004E-4</v>
      </c>
      <c r="GW155">
        <v>0.2393537</v>
      </c>
      <c r="GX155">
        <v>1.008216</v>
      </c>
      <c r="GY155">
        <v>23.177600000000002</v>
      </c>
      <c r="GZ155" s="1">
        <v>6.1398150000000005E-4</v>
      </c>
      <c r="HA155">
        <v>0.18536639999999999</v>
      </c>
      <c r="HB155">
        <v>1.0081450000000001</v>
      </c>
      <c r="HC155">
        <v>23.248270000000002</v>
      </c>
      <c r="HD155" s="1">
        <v>5.1258520000000004E-4</v>
      </c>
      <c r="HE155">
        <v>0.1536428</v>
      </c>
      <c r="HF155">
        <v>1.0080519999999999</v>
      </c>
      <c r="HG155">
        <v>22.995950000000001</v>
      </c>
      <c r="HH155" s="1">
        <v>4.5060839999999999E-4</v>
      </c>
      <c r="HI155">
        <v>0.13430919999999999</v>
      </c>
      <c r="HJ155">
        <v>1.008046</v>
      </c>
      <c r="HK155">
        <v>22.861270000000001</v>
      </c>
      <c r="HL155" s="1">
        <v>4.094495E-4</v>
      </c>
      <c r="HM155">
        <v>0.1215437</v>
      </c>
      <c r="HN155">
        <v>1.008016</v>
      </c>
      <c r="HO155">
        <v>22.577470000000002</v>
      </c>
      <c r="HP155" s="1">
        <v>3.7921230000000002E-4</v>
      </c>
      <c r="HQ155">
        <v>0.11225</v>
      </c>
      <c r="HR155">
        <v>1.0079819999999999</v>
      </c>
      <c r="HS155">
        <v>22.712520000000001</v>
      </c>
      <c r="HT155" s="1">
        <v>3.5502960000000002E-4</v>
      </c>
      <c r="HU155">
        <v>0.1048771</v>
      </c>
      <c r="HV155">
        <v>1.0079959999999999</v>
      </c>
      <c r="HW155">
        <v>22.929549999999999</v>
      </c>
      <c r="HX155" s="1">
        <v>3.3438009999999999E-4</v>
      </c>
      <c r="HY155">
        <v>9.8626190000000002E-2</v>
      </c>
      <c r="HZ155">
        <v>1.0079819999999999</v>
      </c>
      <c r="IA155">
        <v>23.06466</v>
      </c>
      <c r="IB155" s="1">
        <v>3.1595460000000001E-4</v>
      </c>
      <c r="IC155">
        <v>9.3088920000000006E-2</v>
      </c>
      <c r="ID155">
        <v>1.0080180000000001</v>
      </c>
      <c r="IE155">
        <v>23.336030000000001</v>
      </c>
      <c r="IF155" s="1">
        <v>2.9913429999999999E-4</v>
      </c>
      <c r="IG155">
        <v>8.8056010000000004E-2</v>
      </c>
      <c r="IH155">
        <v>1.007979</v>
      </c>
      <c r="II155">
        <v>23.313759999999998</v>
      </c>
      <c r="IJ155" s="1">
        <v>2.8361119999999998E-4</v>
      </c>
      <c r="IK155">
        <v>8.3431829999999998E-2</v>
      </c>
      <c r="IL155">
        <v>1.008013</v>
      </c>
      <c r="IM155">
        <v>23.11843</v>
      </c>
      <c r="IN155" s="1">
        <v>2.6922730000000002E-4</v>
      </c>
      <c r="IO155">
        <v>7.9162659999999996E-2</v>
      </c>
      <c r="IP155">
        <v>1.0080070000000001</v>
      </c>
      <c r="IQ155">
        <v>22.960540000000002</v>
      </c>
      <c r="IR155" s="1">
        <v>2.5585629999999999E-4</v>
      </c>
      <c r="IS155">
        <v>7.5205560000000005E-2</v>
      </c>
      <c r="IT155">
        <v>1.008019</v>
      </c>
      <c r="IU155">
        <v>22.63428</v>
      </c>
      <c r="IV155" s="1">
        <v>2.4344009999999999E-4</v>
      </c>
      <c r="IW155">
        <v>7.1533559999999996E-2</v>
      </c>
      <c r="IX155">
        <v>1.008005</v>
      </c>
      <c r="IY155">
        <v>22.591919999999998</v>
      </c>
      <c r="IZ155" s="1">
        <v>2.318213E-4</v>
      </c>
      <c r="JA155">
        <v>6.8104890000000001E-2</v>
      </c>
      <c r="JB155">
        <v>1.008005</v>
      </c>
      <c r="JC155">
        <v>22.23048</v>
      </c>
      <c r="JD155" s="1">
        <v>2.2086290000000001E-4</v>
      </c>
      <c r="JE155">
        <v>6.4877799999999999E-2</v>
      </c>
      <c r="JF155">
        <v>1.0079979999999999</v>
      </c>
      <c r="JG155">
        <v>21.977889999999999</v>
      </c>
      <c r="JH155" s="1">
        <v>2.1053510000000001E-4</v>
      </c>
      <c r="JI155">
        <v>6.1835069999999999E-2</v>
      </c>
      <c r="JJ155">
        <v>1.0080020000000001</v>
      </c>
      <c r="JK155">
        <v>21.715979999999998</v>
      </c>
      <c r="JL155" s="1">
        <v>2.0083509999999999E-4</v>
      </c>
      <c r="JM155">
        <v>5.8982E-2</v>
      </c>
      <c r="JN155">
        <v>1.0080100000000001</v>
      </c>
      <c r="JO155">
        <v>21.591069999999998</v>
      </c>
      <c r="JP155" s="1">
        <v>1.917519E-4</v>
      </c>
      <c r="JQ155">
        <v>5.6312479999999998E-2</v>
      </c>
      <c r="JR155">
        <v>1.008005</v>
      </c>
      <c r="JS155">
        <v>21.813559999999999</v>
      </c>
      <c r="JT155" s="1">
        <v>1.8322379999999999E-4</v>
      </c>
      <c r="JU155">
        <v>5.3806100000000003E-2</v>
      </c>
      <c r="JV155">
        <v>1.008016</v>
      </c>
      <c r="JW155">
        <v>22.008479999999999</v>
      </c>
      <c r="JX155" s="1">
        <v>1.7518650000000001E-4</v>
      </c>
      <c r="JY155">
        <v>5.1440230000000003E-2</v>
      </c>
      <c r="JZ155">
        <v>1.0080020000000001</v>
      </c>
      <c r="KA155">
        <v>22.059570000000001</v>
      </c>
      <c r="KB155" s="1">
        <v>1.676007E-4</v>
      </c>
      <c r="KC155">
        <v>4.9205720000000001E-2</v>
      </c>
      <c r="KD155">
        <v>1.0080119999999999</v>
      </c>
      <c r="KE155">
        <v>22.501090000000001</v>
      </c>
      <c r="KF155" s="1">
        <v>1.6042359999999999E-4</v>
      </c>
      <c r="KG155">
        <v>4.7096520000000003E-2</v>
      </c>
      <c r="KH155">
        <v>1.0080039999999999</v>
      </c>
      <c r="KI155">
        <v>22.537369999999999</v>
      </c>
      <c r="KJ155" s="1">
        <v>1.5365760000000001E-4</v>
      </c>
      <c r="KK155">
        <v>4.5110589999999999E-2</v>
      </c>
      <c r="KL155">
        <v>1.008013</v>
      </c>
      <c r="KM155">
        <v>22.393049999999999</v>
      </c>
      <c r="KN155" s="1">
        <v>1.4725900000000001E-4</v>
      </c>
      <c r="KO155">
        <v>4.3231289999999999E-2</v>
      </c>
      <c r="KP155">
        <v>1.0080009999999999</v>
      </c>
      <c r="KQ155">
        <v>22.354690000000002</v>
      </c>
      <c r="KR155" s="1">
        <v>1.4119339999999999E-4</v>
      </c>
      <c r="KS155">
        <v>4.144896E-2</v>
      </c>
      <c r="KT155">
        <v>1.0079899999999999</v>
      </c>
      <c r="KU155">
        <v>21.95665</v>
      </c>
      <c r="KV155" s="1">
        <v>1.3542830000000001E-4</v>
      </c>
      <c r="KW155">
        <v>3.9756630000000001E-2</v>
      </c>
      <c r="KX155">
        <v>1.0079469999999999</v>
      </c>
      <c r="KY155">
        <v>21.46452</v>
      </c>
      <c r="KZ155" s="1">
        <v>1.299482E-4</v>
      </c>
      <c r="LA155">
        <v>3.8147489999999999E-2</v>
      </c>
      <c r="LB155">
        <v>1.0079020000000001</v>
      </c>
      <c r="LC155">
        <v>21.184059999999999</v>
      </c>
      <c r="LD155" s="1">
        <v>1.2475609999999999E-4</v>
      </c>
      <c r="LE155">
        <v>3.662311E-2</v>
      </c>
      <c r="LF155">
        <v>1.0078</v>
      </c>
      <c r="LG155">
        <v>21.039259999999999</v>
      </c>
      <c r="LH155" s="1">
        <v>1.198296E-4</v>
      </c>
      <c r="LI155">
        <v>3.5177260000000002E-2</v>
      </c>
      <c r="LJ155">
        <v>1.00759</v>
      </c>
      <c r="LK155">
        <v>21.673819999999999</v>
      </c>
      <c r="LL155" s="1">
        <v>1.151332E-4</v>
      </c>
      <c r="LM155">
        <v>3.380412E-2</v>
      </c>
      <c r="LN155">
        <v>1.007339</v>
      </c>
      <c r="LO155">
        <v>22.19997</v>
      </c>
      <c r="LP155" s="1">
        <v>1.106693E-4</v>
      </c>
      <c r="LQ155">
        <v>3.2495839999999998E-2</v>
      </c>
      <c r="LR155">
        <v>1.0069939999999999</v>
      </c>
      <c r="LS155">
        <v>22.68336</v>
      </c>
      <c r="LT155" s="1">
        <v>1.0640380000000001E-4</v>
      </c>
      <c r="LU155">
        <v>3.1249720000000002E-2</v>
      </c>
      <c r="LV155">
        <v>1.006578</v>
      </c>
      <c r="LW155">
        <v>23.562519999999999</v>
      </c>
      <c r="LX155" s="1">
        <v>1.023652E-4</v>
      </c>
      <c r="LY155">
        <v>3.0071110000000002E-2</v>
      </c>
      <c r="LZ155">
        <v>1.00613</v>
      </c>
      <c r="MA155">
        <v>24.008330000000001</v>
      </c>
      <c r="MB155" s="1">
        <v>9.8721540000000003E-5</v>
      </c>
      <c r="MC155">
        <v>2.9003210000000001E-2</v>
      </c>
      <c r="MD155">
        <v>1.0056659999999999</v>
      </c>
      <c r="ME155">
        <v>23.84564</v>
      </c>
      <c r="MF155" s="1">
        <v>9.582037E-5</v>
      </c>
      <c r="MG155">
        <v>2.8142500000000001E-2</v>
      </c>
      <c r="MH155">
        <v>1.0051890000000001</v>
      </c>
      <c r="MI155">
        <v>23.60285</v>
      </c>
      <c r="MJ155" s="1">
        <v>9.3831170000000002E-5</v>
      </c>
      <c r="MK155">
        <v>2.7549939999999998E-2</v>
      </c>
      <c r="ML155">
        <v>1.0047489999999999</v>
      </c>
      <c r="MM155">
        <v>23.37876</v>
      </c>
      <c r="MN155" s="1">
        <v>9.2450880000000005E-5</v>
      </c>
      <c r="MO155">
        <v>2.71465E-2</v>
      </c>
      <c r="MP155">
        <v>1.004351</v>
      </c>
      <c r="MQ155">
        <v>23.69359</v>
      </c>
      <c r="MR155" s="1">
        <v>9.1080790000000003E-5</v>
      </c>
      <c r="MS155">
        <v>2.6755939999999999E-2</v>
      </c>
      <c r="MT155">
        <v>1.0040150000000001</v>
      </c>
      <c r="MU155">
        <v>23.963940000000001</v>
      </c>
      <c r="MV155" s="1">
        <v>8.9307069999999995E-5</v>
      </c>
      <c r="MW155">
        <v>2.6247699999999999E-2</v>
      </c>
      <c r="MX155">
        <v>1.0037860000000001</v>
      </c>
      <c r="MY155">
        <v>24.061889999999998</v>
      </c>
      <c r="MZ155" s="1">
        <v>8.7036349999999996E-5</v>
      </c>
      <c r="NA155">
        <v>2.5595349999999999E-2</v>
      </c>
      <c r="NB155">
        <v>1.0035940000000001</v>
      </c>
      <c r="NC155">
        <v>24.306650000000001</v>
      </c>
      <c r="ND155" s="1">
        <v>8.4402399999999997E-5</v>
      </c>
      <c r="NE155">
        <v>2.483026E-2</v>
      </c>
      <c r="NF155">
        <v>1.0034689999999999</v>
      </c>
      <c r="NG155">
        <v>24.36177</v>
      </c>
      <c r="NH155" s="1">
        <v>8.1443369999999998E-5</v>
      </c>
      <c r="NI155">
        <v>2.396945E-2</v>
      </c>
      <c r="NJ155">
        <v>1.0033350000000001</v>
      </c>
      <c r="NK155">
        <v>24.416550000000001</v>
      </c>
      <c r="NL155" s="1">
        <v>7.8038420000000003E-5</v>
      </c>
      <c r="NM155">
        <v>2.2979900000000001E-2</v>
      </c>
      <c r="NN155">
        <v>1.003171</v>
      </c>
      <c r="NO155">
        <v>24.526150000000001</v>
      </c>
      <c r="NP155" s="1">
        <v>7.40913E-5</v>
      </c>
      <c r="NQ155">
        <v>2.1832379999999998E-2</v>
      </c>
      <c r="NR155">
        <v>1.0028889999999999</v>
      </c>
      <c r="NS155">
        <v>24.32647</v>
      </c>
      <c r="NT155" s="1">
        <v>6.9852310000000003E-5</v>
      </c>
      <c r="NU155">
        <v>2.0592450000000002E-2</v>
      </c>
      <c r="NV155">
        <v>1.0025090000000001</v>
      </c>
      <c r="NW155">
        <v>24.135960000000001</v>
      </c>
      <c r="NX155" s="1">
        <v>6.5807640000000006E-5</v>
      </c>
      <c r="NY155">
        <v>1.9400069999999998E-2</v>
      </c>
      <c r="NZ155">
        <v>1.0019560000000001</v>
      </c>
      <c r="OA155">
        <v>24.290839999999999</v>
      </c>
      <c r="OB155" s="1">
        <v>6.2280330000000003E-5</v>
      </c>
      <c r="OC155">
        <v>1.8358019999999999E-2</v>
      </c>
      <c r="OD155">
        <v>1.0012669999999999</v>
      </c>
      <c r="OE155">
        <v>24.118860000000002</v>
      </c>
      <c r="OF155" s="1">
        <v>5.9321770000000003E-5</v>
      </c>
      <c r="OG155">
        <v>1.7483519999999999E-2</v>
      </c>
      <c r="OH155">
        <v>1.0004139999999999</v>
      </c>
      <c r="OI155">
        <v>23.940359999999998</v>
      </c>
      <c r="OJ155" s="1">
        <v>5.6831759999999997E-5</v>
      </c>
      <c r="OK155">
        <v>1.6750000000000001E-2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0.7925084</v>
      </c>
      <c r="G156">
        <v>19.702750000000002</v>
      </c>
      <c r="H156">
        <v>0</v>
      </c>
      <c r="I156">
        <v>0</v>
      </c>
      <c r="J156">
        <v>0.79373890000000002</v>
      </c>
      <c r="K156">
        <v>19.782550000000001</v>
      </c>
      <c r="L156">
        <v>0</v>
      </c>
      <c r="M156">
        <v>0</v>
      </c>
      <c r="N156">
        <v>0.7946607</v>
      </c>
      <c r="O156">
        <v>20.30368</v>
      </c>
      <c r="P156">
        <v>0</v>
      </c>
      <c r="Q156">
        <v>0</v>
      </c>
      <c r="R156">
        <v>0.79425579999999996</v>
      </c>
      <c r="S156">
        <v>20.301559999999998</v>
      </c>
      <c r="T156">
        <v>0</v>
      </c>
      <c r="U156">
        <v>0</v>
      </c>
      <c r="V156">
        <v>0.79308800000000002</v>
      </c>
      <c r="W156">
        <v>20.10135</v>
      </c>
      <c r="X156" s="1">
        <v>5.3764129999999997E-34</v>
      </c>
      <c r="Y156" s="1">
        <v>2.0015150000000001E-31</v>
      </c>
      <c r="Z156">
        <v>0.79156979999999999</v>
      </c>
      <c r="AA156">
        <v>19.584540000000001</v>
      </c>
      <c r="AB156" s="1">
        <v>1.1172579999999999E-22</v>
      </c>
      <c r="AC156" s="1">
        <v>4.1636600000000003E-20</v>
      </c>
      <c r="AD156">
        <v>0.78996069999999996</v>
      </c>
      <c r="AE156">
        <v>18.871980000000001</v>
      </c>
      <c r="AF156" s="1">
        <v>7.3271870000000003E-11</v>
      </c>
      <c r="AG156" s="1">
        <v>2.735602E-8</v>
      </c>
      <c r="AH156">
        <v>0.7883308</v>
      </c>
      <c r="AI156">
        <v>18.353120000000001</v>
      </c>
      <c r="AJ156" s="1">
        <v>5.7479549999999997E-4</v>
      </c>
      <c r="AK156" s="1">
        <v>0.15118000000000001</v>
      </c>
      <c r="AL156">
        <v>0.78669900000000004</v>
      </c>
      <c r="AM156">
        <v>18.548719999999999</v>
      </c>
      <c r="AN156" s="1">
        <v>0.27966920000000001</v>
      </c>
      <c r="AO156" s="1">
        <v>82.112269999999995</v>
      </c>
      <c r="AP156">
        <v>0.78503140000000005</v>
      </c>
      <c r="AQ156">
        <v>18.626919999999998</v>
      </c>
      <c r="AR156" s="1">
        <v>9.5227450000000005</v>
      </c>
      <c r="AS156">
        <v>3052.5810000000001</v>
      </c>
      <c r="AT156">
        <v>0.78330350000000004</v>
      </c>
      <c r="AU156">
        <v>18.89855</v>
      </c>
      <c r="AV156">
        <v>59.48272</v>
      </c>
      <c r="AW156">
        <v>20541.91</v>
      </c>
      <c r="AX156">
        <v>0.78139170000000002</v>
      </c>
      <c r="AY156">
        <v>18.9651</v>
      </c>
      <c r="AZ156">
        <v>110.1918</v>
      </c>
      <c r="BA156">
        <v>40556.75</v>
      </c>
      <c r="BB156">
        <v>0.77910259999999998</v>
      </c>
      <c r="BC156">
        <v>18.905190000000001</v>
      </c>
      <c r="BD156">
        <v>82.115520000000004</v>
      </c>
      <c r="BE156">
        <v>31937.61</v>
      </c>
      <c r="BF156">
        <v>0.77629669999999995</v>
      </c>
      <c r="BG156">
        <v>18.72465</v>
      </c>
      <c r="BH156">
        <v>30.618790000000001</v>
      </c>
      <c r="BI156">
        <v>12475.96</v>
      </c>
      <c r="BJ156">
        <v>0.77321359999999995</v>
      </c>
      <c r="BK156">
        <v>18.53435</v>
      </c>
      <c r="BL156">
        <v>6.7872909999999997</v>
      </c>
      <c r="BM156">
        <v>2870.6219999999998</v>
      </c>
      <c r="BN156">
        <v>0.76967850000000004</v>
      </c>
      <c r="BO156">
        <v>18.660889999999998</v>
      </c>
      <c r="BP156">
        <v>1.0667930000000001</v>
      </c>
      <c r="BQ156">
        <v>461.87029999999999</v>
      </c>
      <c r="BR156">
        <v>0.76577209999999996</v>
      </c>
      <c r="BS156">
        <v>19.126069999999999</v>
      </c>
      <c r="BT156">
        <v>0.17582500000000001</v>
      </c>
      <c r="BU156">
        <v>74.282979999999995</v>
      </c>
      <c r="BV156">
        <v>0.76143369999999999</v>
      </c>
      <c r="BW156">
        <v>19.758240000000001</v>
      </c>
      <c r="BX156">
        <v>7.1673840000000003E-2</v>
      </c>
      <c r="BY156">
        <v>27.910309999999999</v>
      </c>
      <c r="BZ156">
        <v>0.7568764</v>
      </c>
      <c r="CA156">
        <v>20.3247</v>
      </c>
      <c r="CB156">
        <v>6.4746209999999998E-2</v>
      </c>
      <c r="CC156">
        <v>24.527619999999999</v>
      </c>
      <c r="CD156">
        <v>0.75214239999999999</v>
      </c>
      <c r="CE156">
        <v>20.35426</v>
      </c>
      <c r="CF156">
        <v>6.8226469999999997E-2</v>
      </c>
      <c r="CG156">
        <v>25.88663</v>
      </c>
      <c r="CH156">
        <v>0.7479652</v>
      </c>
      <c r="CI156">
        <v>20.20617</v>
      </c>
      <c r="CJ156" s="1">
        <v>6.9426799999999997E-2</v>
      </c>
      <c r="CK156">
        <v>26.51369</v>
      </c>
      <c r="CL156">
        <v>0.74298129999999996</v>
      </c>
      <c r="CM156">
        <v>19.90981</v>
      </c>
      <c r="CN156" s="1">
        <v>6.6723930000000001E-2</v>
      </c>
      <c r="CO156">
        <v>25.65569</v>
      </c>
      <c r="CP156">
        <v>0.73842229999999998</v>
      </c>
      <c r="CQ156">
        <v>19.454920000000001</v>
      </c>
      <c r="CR156" s="1">
        <v>6.149466E-2</v>
      </c>
      <c r="CS156">
        <v>23.761939999999999</v>
      </c>
      <c r="CT156">
        <v>0.73401959999999999</v>
      </c>
      <c r="CU156">
        <v>19.42502</v>
      </c>
      <c r="CV156" s="1">
        <v>5.5390729999999999E-2</v>
      </c>
      <c r="CW156">
        <v>21.491679999999999</v>
      </c>
      <c r="CX156">
        <v>0.72944779999999998</v>
      </c>
      <c r="CY156">
        <v>19.723549999999999</v>
      </c>
      <c r="CZ156" s="1">
        <v>4.9329020000000001E-2</v>
      </c>
      <c r="DA156">
        <v>19.210519999999999</v>
      </c>
      <c r="DB156">
        <v>0.72472060000000005</v>
      </c>
      <c r="DC156">
        <v>20.03435</v>
      </c>
      <c r="DD156">
        <v>4.3718880000000002E-2</v>
      </c>
      <c r="DE156">
        <v>17.082170000000001</v>
      </c>
      <c r="DF156">
        <v>0.72070120000000004</v>
      </c>
      <c r="DG156">
        <v>20.46162</v>
      </c>
      <c r="DH156" s="1">
        <v>3.8631100000000002E-2</v>
      </c>
      <c r="DI156">
        <v>15.11905</v>
      </c>
      <c r="DJ156">
        <v>0.71685049999999995</v>
      </c>
      <c r="DK156">
        <v>20.540389999999999</v>
      </c>
      <c r="DL156" s="1">
        <v>3.4139509999999998E-2</v>
      </c>
      <c r="DM156">
        <v>13.372339999999999</v>
      </c>
      <c r="DN156">
        <v>0.71300949999999996</v>
      </c>
      <c r="DO156">
        <v>20.521799999999999</v>
      </c>
      <c r="DP156" s="1">
        <v>3.0231959999999999E-2</v>
      </c>
      <c r="DQ156">
        <v>11.84965</v>
      </c>
      <c r="DR156">
        <v>0.70918959999999998</v>
      </c>
      <c r="DS156">
        <v>20.324870000000001</v>
      </c>
      <c r="DT156" s="1">
        <v>2.6835399999999999E-2</v>
      </c>
      <c r="DU156">
        <v>10.52453</v>
      </c>
      <c r="DV156">
        <v>0.70497520000000002</v>
      </c>
      <c r="DW156">
        <v>19.828779999999998</v>
      </c>
      <c r="DX156" s="1">
        <v>2.377226E-2</v>
      </c>
      <c r="DY156">
        <v>9.3350419999999996</v>
      </c>
      <c r="DZ156">
        <v>0.70044169999999994</v>
      </c>
      <c r="EA156">
        <v>19.595580000000002</v>
      </c>
      <c r="EB156" s="1">
        <v>2.0972540000000001E-2</v>
      </c>
      <c r="EC156">
        <v>8.2531859999999995</v>
      </c>
      <c r="ED156">
        <v>0.69619739999999997</v>
      </c>
      <c r="EE156">
        <v>19.554690000000001</v>
      </c>
      <c r="EF156" s="1">
        <v>1.84397E-2</v>
      </c>
      <c r="EG156">
        <v>7.2757680000000002</v>
      </c>
      <c r="EH156">
        <v>0.69188269999999996</v>
      </c>
      <c r="EI156">
        <v>19.768989999999999</v>
      </c>
      <c r="EJ156" s="1">
        <v>1.6193019999999999E-2</v>
      </c>
      <c r="EK156">
        <v>6.4047999999999998</v>
      </c>
      <c r="EL156">
        <v>0.68728520000000004</v>
      </c>
      <c r="EM156">
        <v>20.12275</v>
      </c>
      <c r="EN156" s="1">
        <v>1.420606E-2</v>
      </c>
      <c r="EO156">
        <v>5.6341799999999997</v>
      </c>
      <c r="EP156">
        <v>0.68304569999999998</v>
      </c>
      <c r="EQ156">
        <v>20.22016</v>
      </c>
      <c r="ER156" s="1">
        <v>1.244806E-2</v>
      </c>
      <c r="ES156">
        <v>4.9472230000000001</v>
      </c>
      <c r="ET156">
        <v>0.67926339999999996</v>
      </c>
      <c r="EU156">
        <v>20.152719999999999</v>
      </c>
      <c r="EV156" s="1">
        <v>1.0900139999999999E-2</v>
      </c>
      <c r="EW156">
        <v>4.3370319999999998</v>
      </c>
      <c r="EX156">
        <v>0.67568019999999995</v>
      </c>
      <c r="EY156">
        <v>20.18779</v>
      </c>
      <c r="EZ156" s="1">
        <v>9.5590720000000001E-3</v>
      </c>
      <c r="FA156">
        <v>3.8055159999999999</v>
      </c>
      <c r="FB156">
        <v>0.67242599999999997</v>
      </c>
      <c r="FC156">
        <v>20.318899999999999</v>
      </c>
      <c r="FD156" s="1">
        <v>8.4042079999999998E-3</v>
      </c>
      <c r="FE156">
        <v>3.3457669999999999</v>
      </c>
      <c r="FF156">
        <v>0.66966020000000004</v>
      </c>
      <c r="FG156">
        <v>21.05706</v>
      </c>
      <c r="FH156" s="1">
        <v>7.404234E-3</v>
      </c>
      <c r="FI156">
        <v>2.9459550000000001</v>
      </c>
      <c r="FJ156">
        <v>0.66694730000000002</v>
      </c>
      <c r="FK156">
        <v>21.454650000000001</v>
      </c>
      <c r="FL156" s="1">
        <v>6.5273529999999996E-3</v>
      </c>
      <c r="FM156">
        <v>2.5955240000000002</v>
      </c>
      <c r="FN156">
        <v>0.66517910000000002</v>
      </c>
      <c r="FO156">
        <v>21.584160000000001</v>
      </c>
      <c r="FP156" s="1">
        <v>5.7424800000000003E-3</v>
      </c>
      <c r="FQ156">
        <v>2.284097</v>
      </c>
      <c r="FR156">
        <v>0.66384290000000001</v>
      </c>
      <c r="FS156">
        <v>21.7059</v>
      </c>
      <c r="FT156" s="1">
        <v>5.0303869999999999E-3</v>
      </c>
      <c r="FU156">
        <v>1.999895</v>
      </c>
      <c r="FV156">
        <v>0.66292980000000001</v>
      </c>
      <c r="FW156">
        <v>21.731339999999999</v>
      </c>
      <c r="FX156" s="1">
        <v>4.3598609999999996E-3</v>
      </c>
      <c r="FY156">
        <v>1.732316</v>
      </c>
      <c r="FZ156">
        <v>0.66233209999999998</v>
      </c>
      <c r="GA156">
        <v>21.645779999999998</v>
      </c>
      <c r="GB156" s="1">
        <v>3.677259E-3</v>
      </c>
      <c r="GC156">
        <v>1.4614229999999999</v>
      </c>
      <c r="GD156">
        <v>0.66198780000000002</v>
      </c>
      <c r="GE156">
        <v>21.506160000000001</v>
      </c>
      <c r="GF156" s="1">
        <v>2.9499589999999998E-3</v>
      </c>
      <c r="GG156">
        <v>1.173888</v>
      </c>
      <c r="GH156">
        <v>0.66173669999999996</v>
      </c>
      <c r="GI156">
        <v>21.36619</v>
      </c>
      <c r="GJ156" s="1">
        <v>2.223301E-3</v>
      </c>
      <c r="GK156">
        <v>0.88583489999999998</v>
      </c>
      <c r="GL156">
        <v>0.66159089999999998</v>
      </c>
      <c r="GM156">
        <v>21.86618</v>
      </c>
      <c r="GN156" s="1">
        <v>1.5928310000000001E-3</v>
      </c>
      <c r="GO156">
        <v>0.63428220000000002</v>
      </c>
      <c r="GP156">
        <v>0.66148879999999999</v>
      </c>
      <c r="GQ156">
        <v>22.338159999999998</v>
      </c>
      <c r="GR156" s="1">
        <v>1.123759E-3</v>
      </c>
      <c r="GS156">
        <v>0.44596190000000002</v>
      </c>
      <c r="GT156">
        <v>0.66144020000000003</v>
      </c>
      <c r="GU156">
        <v>22.74051</v>
      </c>
      <c r="GV156" s="1">
        <v>8.1708550000000001E-4</v>
      </c>
      <c r="GW156">
        <v>0.32211610000000002</v>
      </c>
      <c r="GX156">
        <v>0.66141839999999996</v>
      </c>
      <c r="GY156">
        <v>23.23263</v>
      </c>
      <c r="GZ156" s="1">
        <v>6.3219570000000002E-4</v>
      </c>
      <c r="HA156">
        <v>0.24724650000000001</v>
      </c>
      <c r="HB156">
        <v>0.66139409999999998</v>
      </c>
      <c r="HC156">
        <v>23.27609</v>
      </c>
      <c r="HD156" s="1">
        <v>5.2342519999999996E-4</v>
      </c>
      <c r="HE156">
        <v>0.20326759999999999</v>
      </c>
      <c r="HF156">
        <v>0.66138019999999997</v>
      </c>
      <c r="HG156">
        <v>23.01033</v>
      </c>
      <c r="HH156" s="1">
        <v>4.5745280000000001E-4</v>
      </c>
      <c r="HI156">
        <v>0.1766558</v>
      </c>
      <c r="HJ156">
        <v>0.66139809999999999</v>
      </c>
      <c r="HK156">
        <v>22.882709999999999</v>
      </c>
      <c r="HL156" s="1">
        <v>4.1420129999999999E-4</v>
      </c>
      <c r="HM156">
        <v>0.15929840000000001</v>
      </c>
      <c r="HN156">
        <v>0.66138609999999998</v>
      </c>
      <c r="HO156">
        <v>22.65963</v>
      </c>
      <c r="HP156" s="1">
        <v>3.8283559999999998E-4</v>
      </c>
      <c r="HQ156">
        <v>0.14681739999999999</v>
      </c>
      <c r="HR156">
        <v>0.66138540000000001</v>
      </c>
      <c r="HS156">
        <v>22.83783</v>
      </c>
      <c r="HT156" s="1">
        <v>3.580077E-4</v>
      </c>
      <c r="HU156">
        <v>0.13701389999999999</v>
      </c>
      <c r="HV156">
        <v>0.66137290000000004</v>
      </c>
      <c r="HW156">
        <v>23.070620000000002</v>
      </c>
      <c r="HX156" s="1">
        <v>3.3696630000000001E-4</v>
      </c>
      <c r="HY156">
        <v>0.12876560000000001</v>
      </c>
      <c r="HZ156">
        <v>0.66136289999999998</v>
      </c>
      <c r="IA156">
        <v>23.182320000000001</v>
      </c>
      <c r="IB156" s="1">
        <v>3.1828070000000002E-4</v>
      </c>
      <c r="IC156">
        <v>0.121488</v>
      </c>
      <c r="ID156">
        <v>0.66136410000000001</v>
      </c>
      <c r="IE156">
        <v>23.410630000000001</v>
      </c>
      <c r="IF156" s="1">
        <v>3.0126399999999998E-4</v>
      </c>
      <c r="IG156">
        <v>0.1148955</v>
      </c>
      <c r="IH156">
        <v>0.66139150000000002</v>
      </c>
      <c r="II156">
        <v>23.33689</v>
      </c>
      <c r="IJ156" s="1">
        <v>2.8557929999999999E-4</v>
      </c>
      <c r="IK156">
        <v>0.1088406</v>
      </c>
      <c r="IL156">
        <v>0.66136150000000005</v>
      </c>
      <c r="IM156">
        <v>23.122589999999999</v>
      </c>
      <c r="IN156" s="1">
        <v>2.7104860000000001E-4</v>
      </c>
      <c r="IO156">
        <v>0.10325479999999999</v>
      </c>
      <c r="IP156">
        <v>0.66139230000000004</v>
      </c>
      <c r="IQ156">
        <v>22.971</v>
      </c>
      <c r="IR156" s="1">
        <v>2.5754560000000002E-4</v>
      </c>
      <c r="IS156">
        <v>9.8077880000000006E-2</v>
      </c>
      <c r="IT156">
        <v>0.66136499999999998</v>
      </c>
      <c r="IU156">
        <v>22.6967</v>
      </c>
      <c r="IV156" s="1">
        <v>2.4500880000000001E-4</v>
      </c>
      <c r="IW156">
        <v>9.3275479999999994E-2</v>
      </c>
      <c r="IX156">
        <v>0.66135840000000001</v>
      </c>
      <c r="IY156">
        <v>22.703430000000001</v>
      </c>
      <c r="IZ156" s="1">
        <v>2.3329129999999999E-4</v>
      </c>
      <c r="JA156">
        <v>8.8795360000000004E-2</v>
      </c>
      <c r="JB156">
        <v>0.66135869999999997</v>
      </c>
      <c r="JC156">
        <v>22.349989999999998</v>
      </c>
      <c r="JD156" s="1">
        <v>2.2224580000000001E-4</v>
      </c>
      <c r="JE156">
        <v>8.4581539999999997E-2</v>
      </c>
      <c r="JF156">
        <v>0.66138810000000003</v>
      </c>
      <c r="JG156">
        <v>22.08427</v>
      </c>
      <c r="JH156" s="1">
        <v>2.118403E-4</v>
      </c>
      <c r="JI156">
        <v>8.0610009999999996E-2</v>
      </c>
      <c r="JJ156">
        <v>0.66135750000000004</v>
      </c>
      <c r="JK156">
        <v>21.78424</v>
      </c>
      <c r="JL156" s="1">
        <v>2.0205479999999999E-4</v>
      </c>
      <c r="JM156">
        <v>7.688151E-2</v>
      </c>
      <c r="JN156">
        <v>0.66136070000000002</v>
      </c>
      <c r="JO156">
        <v>21.640180000000001</v>
      </c>
      <c r="JP156" s="1">
        <v>1.928949E-4</v>
      </c>
      <c r="JQ156">
        <v>7.3393940000000005E-2</v>
      </c>
      <c r="JR156">
        <v>0.66135840000000001</v>
      </c>
      <c r="JS156">
        <v>21.840340000000001</v>
      </c>
      <c r="JT156" s="1">
        <v>1.843006E-4</v>
      </c>
      <c r="JU156">
        <v>7.0121269999999999E-2</v>
      </c>
      <c r="JV156">
        <v>0.66139079999999995</v>
      </c>
      <c r="JW156">
        <v>22.047139999999999</v>
      </c>
      <c r="JX156" s="1">
        <v>1.762062E-4</v>
      </c>
      <c r="JY156">
        <v>6.7034270000000007E-2</v>
      </c>
      <c r="JZ156">
        <v>0.66138330000000001</v>
      </c>
      <c r="KA156">
        <v>22.11542</v>
      </c>
      <c r="KB156" s="1">
        <v>1.6856E-4</v>
      </c>
      <c r="KC156">
        <v>6.4116919999999994E-2</v>
      </c>
      <c r="KD156">
        <v>0.66138830000000004</v>
      </c>
      <c r="KE156">
        <v>22.59854</v>
      </c>
      <c r="KF156" s="1">
        <v>1.613312E-4</v>
      </c>
      <c r="KG156">
        <v>6.1364549999999997E-2</v>
      </c>
      <c r="KH156">
        <v>0.66135889999999997</v>
      </c>
      <c r="KI156">
        <v>22.636710000000001</v>
      </c>
      <c r="KJ156" s="1">
        <v>1.5451319999999999E-4</v>
      </c>
      <c r="KK156">
        <v>5.8771549999999999E-2</v>
      </c>
      <c r="KL156">
        <v>0.66136209999999995</v>
      </c>
      <c r="KM156">
        <v>22.491959999999999</v>
      </c>
      <c r="KN156" s="1">
        <v>1.4806810000000001E-4</v>
      </c>
      <c r="KO156">
        <v>5.6319319999999999E-2</v>
      </c>
      <c r="KP156">
        <v>0.6613869</v>
      </c>
      <c r="KQ156">
        <v>22.43974</v>
      </c>
      <c r="KR156" s="1">
        <v>1.419639E-4</v>
      </c>
      <c r="KS156">
        <v>5.3995340000000003E-2</v>
      </c>
      <c r="KT156">
        <v>0.66137389999999996</v>
      </c>
      <c r="KU156">
        <v>22.025030000000001</v>
      </c>
      <c r="KV156" s="1">
        <v>1.3615839999999999E-4</v>
      </c>
      <c r="KW156">
        <v>5.1787489999999999E-2</v>
      </c>
      <c r="KX156">
        <v>0.66134749999999998</v>
      </c>
      <c r="KY156">
        <v>21.50807</v>
      </c>
      <c r="KZ156" s="1">
        <v>1.3064199999999999E-4</v>
      </c>
      <c r="LA156">
        <v>4.9688349999999999E-2</v>
      </c>
      <c r="LB156">
        <v>0.66134389999999998</v>
      </c>
      <c r="LC156">
        <v>21.21255</v>
      </c>
      <c r="LD156" s="1">
        <v>1.254114E-4</v>
      </c>
      <c r="LE156">
        <v>4.7698770000000001E-2</v>
      </c>
      <c r="LF156">
        <v>0.66130869999999997</v>
      </c>
      <c r="LG156">
        <v>21.098420000000001</v>
      </c>
      <c r="LH156" s="1">
        <v>1.204545E-4</v>
      </c>
      <c r="LI156">
        <v>4.5813E-2</v>
      </c>
      <c r="LJ156">
        <v>0.66122550000000002</v>
      </c>
      <c r="LK156">
        <v>21.75337</v>
      </c>
      <c r="LL156" s="1">
        <v>1.157255E-4</v>
      </c>
      <c r="LM156">
        <v>4.4020499999999997E-2</v>
      </c>
      <c r="LN156">
        <v>0.66114969999999995</v>
      </c>
      <c r="LO156">
        <v>22.27741</v>
      </c>
      <c r="LP156" s="1">
        <v>1.112335E-4</v>
      </c>
      <c r="LQ156">
        <v>4.2313589999999998E-2</v>
      </c>
      <c r="LR156">
        <v>0.66102649999999996</v>
      </c>
      <c r="LS156">
        <v>22.757380000000001</v>
      </c>
      <c r="LT156" s="1">
        <v>1.069411E-4</v>
      </c>
      <c r="LU156">
        <v>4.0687290000000001E-2</v>
      </c>
      <c r="LV156">
        <v>0.66085899999999997</v>
      </c>
      <c r="LW156">
        <v>23.620650000000001</v>
      </c>
      <c r="LX156" s="1">
        <v>1.028654E-4</v>
      </c>
      <c r="LY156">
        <v>3.9144039999999998E-2</v>
      </c>
      <c r="LZ156">
        <v>0.66071919999999995</v>
      </c>
      <c r="MA156">
        <v>24.034389999999998</v>
      </c>
      <c r="MB156" s="1">
        <v>9.9157369999999998E-5</v>
      </c>
      <c r="MC156">
        <v>3.7735820000000003E-2</v>
      </c>
      <c r="MD156">
        <v>0.66054820000000003</v>
      </c>
      <c r="ME156">
        <v>23.860019999999999</v>
      </c>
      <c r="MF156" s="1">
        <v>9.6144170000000005E-5</v>
      </c>
      <c r="MG156">
        <v>3.6578220000000002E-2</v>
      </c>
      <c r="MH156">
        <v>0.66042650000000003</v>
      </c>
      <c r="MI156">
        <v>23.628050000000002</v>
      </c>
      <c r="MJ156" s="1">
        <v>9.404057E-5</v>
      </c>
      <c r="MK156">
        <v>3.5765760000000001E-2</v>
      </c>
      <c r="ML156">
        <v>0.66029020000000005</v>
      </c>
      <c r="MM156">
        <v>23.475460000000002</v>
      </c>
      <c r="MN156" s="1">
        <v>9.2612109999999994E-5</v>
      </c>
      <c r="MO156">
        <v>3.522132E-2</v>
      </c>
      <c r="MP156">
        <v>0.66018719999999997</v>
      </c>
      <c r="MQ156">
        <v>23.821919999999999</v>
      </c>
      <c r="MR156" s="1">
        <v>9.1269389999999997E-5</v>
      </c>
      <c r="MS156">
        <v>3.4721740000000001E-2</v>
      </c>
      <c r="MT156">
        <v>0.66010919999999995</v>
      </c>
      <c r="MU156">
        <v>24.097370000000002</v>
      </c>
      <c r="MV156" s="1">
        <v>8.956053E-5</v>
      </c>
      <c r="MW156">
        <v>3.4084660000000003E-2</v>
      </c>
      <c r="MX156">
        <v>0.66002059999999996</v>
      </c>
      <c r="MY156">
        <v>24.17577</v>
      </c>
      <c r="MZ156" s="1">
        <v>8.7349409999999995E-5</v>
      </c>
      <c r="NA156">
        <v>3.3261180000000001E-2</v>
      </c>
      <c r="NB156">
        <v>0.65998559999999995</v>
      </c>
      <c r="NC156">
        <v>24.379449999999999</v>
      </c>
      <c r="ND156" s="1">
        <v>8.4758020000000005E-5</v>
      </c>
      <c r="NE156">
        <v>3.2285380000000002E-2</v>
      </c>
      <c r="NF156">
        <v>0.65994149999999996</v>
      </c>
      <c r="NG156">
        <v>24.378740000000001</v>
      </c>
      <c r="NH156" s="1">
        <v>8.1844900000000006E-5</v>
      </c>
      <c r="NI156">
        <v>3.1186309999999998E-2</v>
      </c>
      <c r="NJ156">
        <v>0.65991679999999997</v>
      </c>
      <c r="NK156">
        <v>24.404699999999998</v>
      </c>
      <c r="NL156" s="1">
        <v>7.8507519999999995E-5</v>
      </c>
      <c r="NM156">
        <v>2.9928070000000001E-2</v>
      </c>
      <c r="NN156">
        <v>0.65982580000000002</v>
      </c>
      <c r="NO156">
        <v>24.52872</v>
      </c>
      <c r="NP156" s="1">
        <v>7.462542E-5</v>
      </c>
      <c r="NQ156">
        <v>2.846603E-2</v>
      </c>
      <c r="NR156">
        <v>0.65973990000000005</v>
      </c>
      <c r="NS156">
        <v>24.381969999999999</v>
      </c>
      <c r="NT156" s="1">
        <v>7.0400129999999999E-5</v>
      </c>
      <c r="NU156">
        <v>2.6866049999999999E-2</v>
      </c>
      <c r="NV156">
        <v>0.65959780000000001</v>
      </c>
      <c r="NW156">
        <v>24.230530000000002</v>
      </c>
      <c r="NX156" s="1">
        <v>6.630718E-5</v>
      </c>
      <c r="NY156">
        <v>2.5304130000000001E-2</v>
      </c>
      <c r="NZ156">
        <v>0.65942140000000005</v>
      </c>
      <c r="OA156">
        <v>24.385010000000001</v>
      </c>
      <c r="OB156" s="1">
        <v>6.2704970000000001E-5</v>
      </c>
      <c r="OC156">
        <v>2.392567E-2</v>
      </c>
      <c r="OD156">
        <v>0.65918330000000003</v>
      </c>
      <c r="OE156">
        <v>24.220739999999999</v>
      </c>
      <c r="OF156" s="1">
        <v>5.9676529999999999E-5</v>
      </c>
      <c r="OG156">
        <v>2.2765609999999999E-2</v>
      </c>
      <c r="OH156">
        <v>0.6588984</v>
      </c>
      <c r="OI156">
        <v>24.005410000000001</v>
      </c>
      <c r="OJ156" s="1">
        <v>5.7127209999999998E-5</v>
      </c>
      <c r="OK156">
        <v>2.179101E-2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0.6587288</v>
      </c>
      <c r="G157">
        <v>19.755410000000001</v>
      </c>
      <c r="H157">
        <v>0</v>
      </c>
      <c r="I157">
        <v>0</v>
      </c>
      <c r="J157">
        <v>0.66025020000000001</v>
      </c>
      <c r="K157">
        <v>19.797820000000002</v>
      </c>
      <c r="L157">
        <v>0</v>
      </c>
      <c r="M157">
        <v>0</v>
      </c>
      <c r="N157">
        <v>0.6617864</v>
      </c>
      <c r="O157">
        <v>20.303820000000002</v>
      </c>
      <c r="P157">
        <v>0</v>
      </c>
      <c r="Q157">
        <v>0</v>
      </c>
      <c r="R157">
        <v>0.66341269999999997</v>
      </c>
      <c r="S157">
        <v>20.314229999999998</v>
      </c>
      <c r="T157">
        <v>0</v>
      </c>
      <c r="U157">
        <v>0</v>
      </c>
      <c r="V157">
        <v>0.66341669999999997</v>
      </c>
      <c r="W157">
        <v>20.133130000000001</v>
      </c>
      <c r="X157">
        <v>9.7634129999999993E-35</v>
      </c>
      <c r="Y157" s="1">
        <v>3.2339339999999999E-32</v>
      </c>
      <c r="Z157">
        <v>0.66294929999999996</v>
      </c>
      <c r="AA157">
        <v>19.647749999999998</v>
      </c>
      <c r="AB157" s="1">
        <v>2.213476E-23</v>
      </c>
      <c r="AC157" s="1">
        <v>7.3335579999999999E-21</v>
      </c>
      <c r="AD157">
        <v>0.66231530000000005</v>
      </c>
      <c r="AE157">
        <v>18.940429999999999</v>
      </c>
      <c r="AF157" s="1">
        <v>1.4694039999999999E-11</v>
      </c>
      <c r="AG157" s="1">
        <v>4.8742490000000003E-9</v>
      </c>
      <c r="AH157">
        <v>0.66158910000000004</v>
      </c>
      <c r="AI157">
        <v>18.41058</v>
      </c>
      <c r="AJ157" s="1">
        <v>2.5919050000000003E-4</v>
      </c>
      <c r="AK157" s="1">
        <v>6.9997889999999993E-2</v>
      </c>
      <c r="AL157">
        <v>0.66083029999999998</v>
      </c>
      <c r="AM157">
        <v>18.604489999999998</v>
      </c>
      <c r="AN157" s="1">
        <v>0.1728034</v>
      </c>
      <c r="AO157" s="1">
        <v>49.755409999999998</v>
      </c>
      <c r="AP157">
        <v>0.66005970000000003</v>
      </c>
      <c r="AQ157">
        <v>18.65699</v>
      </c>
      <c r="AR157" s="1">
        <v>7.1475669999999996</v>
      </c>
      <c r="AS157">
        <v>2167.9</v>
      </c>
      <c r="AT157">
        <v>0.65925529999999999</v>
      </c>
      <c r="AU157">
        <v>18.915929999999999</v>
      </c>
      <c r="AV157">
        <v>51.691859999999998</v>
      </c>
      <c r="AW157">
        <v>16356.19</v>
      </c>
      <c r="AX157">
        <v>0.65832120000000005</v>
      </c>
      <c r="AY157">
        <v>18.984570000000001</v>
      </c>
      <c r="AZ157">
        <v>107.58629999999999</v>
      </c>
      <c r="BA157">
        <v>35241.57</v>
      </c>
      <c r="BB157">
        <v>0.65719099999999997</v>
      </c>
      <c r="BC157">
        <v>18.9344</v>
      </c>
      <c r="BD157">
        <v>88.174350000000004</v>
      </c>
      <c r="BE157">
        <v>29705.93</v>
      </c>
      <c r="BF157">
        <v>0.65579679999999996</v>
      </c>
      <c r="BG157">
        <v>18.7728</v>
      </c>
      <c r="BH157">
        <v>35.498800000000003</v>
      </c>
      <c r="BI157">
        <v>12234.46</v>
      </c>
      <c r="BJ157">
        <v>0.65454020000000002</v>
      </c>
      <c r="BK157">
        <v>18.602139999999999</v>
      </c>
      <c r="BL157">
        <v>8.3516569999999994</v>
      </c>
      <c r="BM157">
        <v>2929.7910000000002</v>
      </c>
      <c r="BN157">
        <v>0.6531709</v>
      </c>
      <c r="BO157">
        <v>18.731210000000001</v>
      </c>
      <c r="BP157">
        <v>1.3587039999999999</v>
      </c>
      <c r="BQ157">
        <v>482.37650000000002</v>
      </c>
      <c r="BR157">
        <v>0.65174290000000001</v>
      </c>
      <c r="BS157">
        <v>19.196020000000001</v>
      </c>
      <c r="BT157">
        <v>0.2141817</v>
      </c>
      <c r="BU157">
        <v>75.453490000000002</v>
      </c>
      <c r="BV157">
        <v>0.65019039999999995</v>
      </c>
      <c r="BW157">
        <v>19.805710000000001</v>
      </c>
      <c r="BX157">
        <v>7.5526850000000006E-2</v>
      </c>
      <c r="BY157">
        <v>25.626950000000001</v>
      </c>
      <c r="BZ157">
        <v>0.64860479999999998</v>
      </c>
      <c r="CA157">
        <v>20.356120000000001</v>
      </c>
      <c r="CB157">
        <v>6.4566079999999998E-2</v>
      </c>
      <c r="CC157">
        <v>21.58465</v>
      </c>
      <c r="CD157">
        <v>0.64701410000000004</v>
      </c>
      <c r="CE157">
        <v>20.36739</v>
      </c>
      <c r="CF157">
        <v>6.7806710000000006E-2</v>
      </c>
      <c r="CG157">
        <v>22.693169999999999</v>
      </c>
      <c r="CH157">
        <v>0.64572529999999995</v>
      </c>
      <c r="CI157">
        <v>20.227129999999999</v>
      </c>
      <c r="CJ157">
        <v>6.9453609999999999E-2</v>
      </c>
      <c r="CK157">
        <v>23.335809999999999</v>
      </c>
      <c r="CL157">
        <v>0.64421850000000003</v>
      </c>
      <c r="CM157">
        <v>19.954969999999999</v>
      </c>
      <c r="CN157" s="1">
        <v>6.717294E-2</v>
      </c>
      <c r="CO157">
        <v>22.660150000000002</v>
      </c>
      <c r="CP157">
        <v>0.64299919999999999</v>
      </c>
      <c r="CQ157">
        <v>19.516529999999999</v>
      </c>
      <c r="CR157" s="1">
        <v>6.2154750000000002E-2</v>
      </c>
      <c r="CS157">
        <v>21.019690000000001</v>
      </c>
      <c r="CT157">
        <v>0.64107289999999995</v>
      </c>
      <c r="CU157">
        <v>19.504909999999999</v>
      </c>
      <c r="CV157" s="1">
        <v>5.6101449999999997E-2</v>
      </c>
      <c r="CW157">
        <v>19.012830000000001</v>
      </c>
      <c r="CX157">
        <v>0.63909119999999997</v>
      </c>
      <c r="CY157">
        <v>19.801359999999999</v>
      </c>
      <c r="CZ157" s="1">
        <v>5.001191E-2</v>
      </c>
      <c r="DA157">
        <v>16.980709999999998</v>
      </c>
      <c r="DB157">
        <v>0.63704260000000001</v>
      </c>
      <c r="DC157">
        <v>20.081769999999999</v>
      </c>
      <c r="DD157" s="1">
        <v>4.4344139999999997E-2</v>
      </c>
      <c r="DE157">
        <v>15.07991</v>
      </c>
      <c r="DF157">
        <v>0.63629080000000005</v>
      </c>
      <c r="DG157">
        <v>20.487449999999999</v>
      </c>
      <c r="DH157" s="1">
        <v>3.9204370000000002E-2</v>
      </c>
      <c r="DI157">
        <v>13.35139</v>
      </c>
      <c r="DJ157">
        <v>0.63582209999999995</v>
      </c>
      <c r="DK157">
        <v>20.550360000000001</v>
      </c>
      <c r="DL157" s="1">
        <v>3.4643279999999999E-2</v>
      </c>
      <c r="DM157">
        <v>11.813330000000001</v>
      </c>
      <c r="DN157">
        <v>0.63538079999999997</v>
      </c>
      <c r="DO157">
        <v>20.54121</v>
      </c>
      <c r="DP157">
        <v>3.0668290000000001E-2</v>
      </c>
      <c r="DQ157">
        <v>10.47105</v>
      </c>
      <c r="DR157">
        <v>0.63499559999999999</v>
      </c>
      <c r="DS157">
        <v>20.356010000000001</v>
      </c>
      <c r="DT157" s="1">
        <v>2.7220040000000001E-2</v>
      </c>
      <c r="DU157">
        <v>9.3037220000000005</v>
      </c>
      <c r="DV157">
        <v>0.63439939999999995</v>
      </c>
      <c r="DW157">
        <v>19.884139999999999</v>
      </c>
      <c r="DX157" s="1">
        <v>2.412369E-2</v>
      </c>
      <c r="DY157">
        <v>8.2582959999999996</v>
      </c>
      <c r="DZ157">
        <v>0.63291129999999995</v>
      </c>
      <c r="EA157">
        <v>19.670120000000001</v>
      </c>
      <c r="EB157" s="1">
        <v>2.1289740000000001E-2</v>
      </c>
      <c r="EC157">
        <v>7.3075380000000001</v>
      </c>
      <c r="ED157">
        <v>0.63040850000000004</v>
      </c>
      <c r="EE157">
        <v>19.640599999999999</v>
      </c>
      <c r="EF157" s="1">
        <v>1.8725149999999999E-2</v>
      </c>
      <c r="EG157">
        <v>6.4504619999999999</v>
      </c>
      <c r="EH157">
        <v>0.62794050000000001</v>
      </c>
      <c r="EI157">
        <v>19.83146</v>
      </c>
      <c r="EJ157" s="1">
        <v>1.6445910000000001E-2</v>
      </c>
      <c r="EK157">
        <v>5.6847139999999996</v>
      </c>
      <c r="EL157">
        <v>0.62535269999999998</v>
      </c>
      <c r="EM157">
        <v>20.150700000000001</v>
      </c>
      <c r="EN157" s="1">
        <v>1.4430689999999999E-2</v>
      </c>
      <c r="EO157">
        <v>5.006659</v>
      </c>
      <c r="EP157">
        <v>0.62341959999999996</v>
      </c>
      <c r="EQ157">
        <v>20.22664</v>
      </c>
      <c r="ER157" s="1">
        <v>1.2648589999999999E-2</v>
      </c>
      <c r="ES157">
        <v>4.4058349999999997</v>
      </c>
      <c r="ET157">
        <v>0.62198799999999999</v>
      </c>
      <c r="EU157">
        <v>20.148289999999999</v>
      </c>
      <c r="EV157" s="1">
        <v>1.107671E-2</v>
      </c>
      <c r="EW157">
        <v>3.873313</v>
      </c>
      <c r="EX157">
        <v>0.62078029999999995</v>
      </c>
      <c r="EY157">
        <v>20.18976</v>
      </c>
      <c r="EZ157" s="1">
        <v>9.7116029999999992E-3</v>
      </c>
      <c r="FA157">
        <v>3.4075799999999998</v>
      </c>
      <c r="FB157">
        <v>0.61972479999999996</v>
      </c>
      <c r="FC157">
        <v>20.347930000000002</v>
      </c>
      <c r="FD157" s="1">
        <v>8.5361670000000008E-3</v>
      </c>
      <c r="FE157">
        <v>3.0036339999999999</v>
      </c>
      <c r="FF157">
        <v>0.61899139999999997</v>
      </c>
      <c r="FG157">
        <v>21.11506</v>
      </c>
      <c r="FH157" s="1">
        <v>7.5196109999999998E-3</v>
      </c>
      <c r="FI157">
        <v>2.6512850000000001</v>
      </c>
      <c r="FJ157">
        <v>0.61817849999999996</v>
      </c>
      <c r="FK157">
        <v>21.520669999999999</v>
      </c>
      <c r="FL157" s="1">
        <v>6.6279140000000004E-3</v>
      </c>
      <c r="FM157">
        <v>2.3402419999999999</v>
      </c>
      <c r="FN157">
        <v>0.61589760000000005</v>
      </c>
      <c r="FO157">
        <v>21.636189999999999</v>
      </c>
      <c r="FP157" s="1">
        <v>5.833693E-3</v>
      </c>
      <c r="FQ157">
        <v>2.064508</v>
      </c>
      <c r="FR157">
        <v>0.61415260000000005</v>
      </c>
      <c r="FS157">
        <v>21.731249999999999</v>
      </c>
      <c r="FT157" s="1">
        <v>5.1144739999999999E-3</v>
      </c>
      <c r="FU157">
        <v>1.8118099999999999</v>
      </c>
      <c r="FV157">
        <v>0.61290509999999998</v>
      </c>
      <c r="FW157">
        <v>21.735220000000002</v>
      </c>
      <c r="FX157" s="1">
        <v>4.4414119999999996E-3</v>
      </c>
      <c r="FY157">
        <v>1.573691</v>
      </c>
      <c r="FZ157">
        <v>0.61204449999999999</v>
      </c>
      <c r="GA157">
        <v>21.64602</v>
      </c>
      <c r="GB157" s="1">
        <v>3.7629740000000001E-3</v>
      </c>
      <c r="GC157">
        <v>1.333269</v>
      </c>
      <c r="GD157">
        <v>0.61147130000000005</v>
      </c>
      <c r="GE157">
        <v>21.519770000000001</v>
      </c>
      <c r="GF157" s="1">
        <v>3.0404400000000002E-3</v>
      </c>
      <c r="GG157">
        <v>1.077353</v>
      </c>
      <c r="GH157">
        <v>0.61109659999999999</v>
      </c>
      <c r="GI157">
        <v>21.414929999999998</v>
      </c>
      <c r="GJ157" s="1">
        <v>2.3092130000000001E-3</v>
      </c>
      <c r="GK157">
        <v>0.81798660000000001</v>
      </c>
      <c r="GL157">
        <v>0.61085520000000004</v>
      </c>
      <c r="GM157">
        <v>21.934470000000001</v>
      </c>
      <c r="GN157" s="1">
        <v>1.6625940000000001E-3</v>
      </c>
      <c r="GO157">
        <v>0.58806570000000002</v>
      </c>
      <c r="GP157">
        <v>0.61070360000000001</v>
      </c>
      <c r="GQ157">
        <v>22.403079999999999</v>
      </c>
      <c r="GR157" s="1">
        <v>1.172586E-3</v>
      </c>
      <c r="GS157">
        <v>0.41347590000000001</v>
      </c>
      <c r="GT157">
        <v>0.61062090000000002</v>
      </c>
      <c r="GU157">
        <v>22.788830000000001</v>
      </c>
      <c r="GV157" s="1">
        <v>8.4769559999999997E-4</v>
      </c>
      <c r="GW157">
        <v>0.2974521</v>
      </c>
      <c r="GX157">
        <v>0.61056719999999998</v>
      </c>
      <c r="GY157">
        <v>23.268090000000001</v>
      </c>
      <c r="GZ157" s="1">
        <v>6.5030649999999997E-4</v>
      </c>
      <c r="HA157">
        <v>0.22690730000000001</v>
      </c>
      <c r="HB157">
        <v>0.61052859999999998</v>
      </c>
      <c r="HC157">
        <v>23.297550000000001</v>
      </c>
      <c r="HD157" s="1">
        <v>5.3415310000000003E-4</v>
      </c>
      <c r="HE157">
        <v>0.18545329999999999</v>
      </c>
      <c r="HF157">
        <v>0.61051310000000003</v>
      </c>
      <c r="HG157">
        <v>23.021899999999999</v>
      </c>
      <c r="HH157" s="1">
        <v>4.641739E-4</v>
      </c>
      <c r="HI157">
        <v>0.1604932</v>
      </c>
      <c r="HJ157">
        <v>0.61051960000000005</v>
      </c>
      <c r="HK157">
        <v>22.89658</v>
      </c>
      <c r="HL157" s="1">
        <v>4.1881140000000003E-4</v>
      </c>
      <c r="HM157">
        <v>0.14434430000000001</v>
      </c>
      <c r="HN157">
        <v>0.61050800000000005</v>
      </c>
      <c r="HO157">
        <v>22.712389999999999</v>
      </c>
      <c r="HP157" s="1">
        <v>3.8631499999999998E-4</v>
      </c>
      <c r="HQ157">
        <v>0.1328328</v>
      </c>
      <c r="HR157">
        <v>0.6105043</v>
      </c>
      <c r="HS157">
        <v>22.921150000000001</v>
      </c>
      <c r="HT157" s="1">
        <v>3.608471E-4</v>
      </c>
      <c r="HU157">
        <v>0.1238577</v>
      </c>
      <c r="HV157">
        <v>0.61048910000000001</v>
      </c>
      <c r="HW157">
        <v>23.16573</v>
      </c>
      <c r="HX157" s="1">
        <v>3.3941880000000002E-4</v>
      </c>
      <c r="HY157">
        <v>0.1163439</v>
      </c>
      <c r="HZ157">
        <v>0.6105083</v>
      </c>
      <c r="IA157">
        <v>23.262090000000001</v>
      </c>
      <c r="IB157" s="1">
        <v>3.2047930000000003E-4</v>
      </c>
      <c r="IC157">
        <v>0.1097368</v>
      </c>
      <c r="ID157">
        <v>0.61049960000000003</v>
      </c>
      <c r="IE157">
        <v>23.46283</v>
      </c>
      <c r="IF157" s="1">
        <v>3.0327659999999999E-4</v>
      </c>
      <c r="IG157">
        <v>0.1037662</v>
      </c>
      <c r="IH157">
        <v>0.6105062</v>
      </c>
      <c r="II157">
        <v>23.35521</v>
      </c>
      <c r="IJ157" s="1">
        <v>2.874358E-4</v>
      </c>
      <c r="IK157">
        <v>9.8285410000000004E-2</v>
      </c>
      <c r="IL157">
        <v>0.61049750000000003</v>
      </c>
      <c r="IM157">
        <v>23.126639999999998</v>
      </c>
      <c r="IN157" s="1">
        <v>2.7276269999999998E-4</v>
      </c>
      <c r="IO157">
        <v>9.3227299999999999E-2</v>
      </c>
      <c r="IP157">
        <v>0.61050839999999995</v>
      </c>
      <c r="IQ157">
        <v>22.97758</v>
      </c>
      <c r="IR157" s="1">
        <v>2.5913690000000002E-4</v>
      </c>
      <c r="IS157">
        <v>8.8544990000000004E-2</v>
      </c>
      <c r="IT157">
        <v>0.61050110000000002</v>
      </c>
      <c r="IU157">
        <v>22.73725</v>
      </c>
      <c r="IV157" s="1">
        <v>2.4648660000000001E-4</v>
      </c>
      <c r="IW157">
        <v>8.419944E-2</v>
      </c>
      <c r="IX157">
        <v>0.61049750000000003</v>
      </c>
      <c r="IY157">
        <v>22.778279999999999</v>
      </c>
      <c r="IZ157" s="1">
        <v>2.3467489999999999E-4</v>
      </c>
      <c r="JA157">
        <v>8.014889E-2</v>
      </c>
      <c r="JB157">
        <v>0.61049779999999998</v>
      </c>
      <c r="JC157">
        <v>22.432230000000001</v>
      </c>
      <c r="JD157" s="1">
        <v>2.2354800000000001E-4</v>
      </c>
      <c r="JE157">
        <v>7.6341489999999998E-2</v>
      </c>
      <c r="JF157">
        <v>0.6105062</v>
      </c>
      <c r="JG157">
        <v>22.158429999999999</v>
      </c>
      <c r="JH157" s="1">
        <v>2.1307119999999999E-4</v>
      </c>
      <c r="JI157">
        <v>7.2755249999999994E-2</v>
      </c>
      <c r="JJ157">
        <v>0.61049730000000002</v>
      </c>
      <c r="JK157">
        <v>21.833359999999999</v>
      </c>
      <c r="JL157" s="1">
        <v>2.0320439999999999E-4</v>
      </c>
      <c r="JM157">
        <v>6.9382840000000001E-2</v>
      </c>
      <c r="JN157">
        <v>0.61049869999999995</v>
      </c>
      <c r="JO157">
        <v>21.674779999999998</v>
      </c>
      <c r="JP157" s="1">
        <v>1.939713E-4</v>
      </c>
      <c r="JQ157">
        <v>6.62301E-2</v>
      </c>
      <c r="JR157">
        <v>0.61049710000000001</v>
      </c>
      <c r="JS157">
        <v>21.8582</v>
      </c>
      <c r="JT157" s="1">
        <v>1.8531330000000001E-4</v>
      </c>
      <c r="JU157">
        <v>6.3272770000000006E-2</v>
      </c>
      <c r="JV157">
        <v>0.61050219999999999</v>
      </c>
      <c r="JW157">
        <v>22.072590000000002</v>
      </c>
      <c r="JX157" s="1">
        <v>1.771629E-4</v>
      </c>
      <c r="JY157">
        <v>6.0485209999999998E-2</v>
      </c>
      <c r="JZ157">
        <v>0.6104967</v>
      </c>
      <c r="KA157">
        <v>22.150379999999998</v>
      </c>
      <c r="KB157" s="1">
        <v>1.6946269999999999E-4</v>
      </c>
      <c r="KC157">
        <v>5.7849850000000001E-2</v>
      </c>
      <c r="KD157">
        <v>0.61049949999999997</v>
      </c>
      <c r="KE157">
        <v>22.662130000000001</v>
      </c>
      <c r="KF157" s="1">
        <v>1.6218419999999999E-4</v>
      </c>
      <c r="KG157">
        <v>5.5363750000000003E-2</v>
      </c>
      <c r="KH157">
        <v>0.61049949999999997</v>
      </c>
      <c r="KI157">
        <v>22.704190000000001</v>
      </c>
      <c r="KJ157" s="1">
        <v>1.5531790000000001E-4</v>
      </c>
      <c r="KK157">
        <v>5.302014E-2</v>
      </c>
      <c r="KL157">
        <v>0.61049960000000003</v>
      </c>
      <c r="KM157">
        <v>22.562570000000001</v>
      </c>
      <c r="KN157" s="1">
        <v>1.4882869999999999E-4</v>
      </c>
      <c r="KO157">
        <v>5.0805200000000002E-2</v>
      </c>
      <c r="KP157">
        <v>0.61049909999999996</v>
      </c>
      <c r="KQ157">
        <v>22.495200000000001</v>
      </c>
      <c r="KR157" s="1">
        <v>1.426872E-4</v>
      </c>
      <c r="KS157">
        <v>4.8708050000000003E-2</v>
      </c>
      <c r="KT157">
        <v>0.61049149999999996</v>
      </c>
      <c r="KU157">
        <v>22.076149999999998</v>
      </c>
      <c r="KV157" s="1">
        <v>1.3684449999999999E-4</v>
      </c>
      <c r="KW157">
        <v>4.6713829999999998E-2</v>
      </c>
      <c r="KX157">
        <v>0.61049180000000003</v>
      </c>
      <c r="KY157">
        <v>21.541119999999999</v>
      </c>
      <c r="KZ157" s="1">
        <v>1.312962E-4</v>
      </c>
      <c r="LA157">
        <v>4.4819280000000003E-2</v>
      </c>
      <c r="LB157">
        <v>0.61046549999999999</v>
      </c>
      <c r="LC157">
        <v>21.23321</v>
      </c>
      <c r="LD157" s="1">
        <v>1.2602819999999999E-4</v>
      </c>
      <c r="LE157">
        <v>4.302272E-2</v>
      </c>
      <c r="LF157">
        <v>0.61043559999999997</v>
      </c>
      <c r="LG157">
        <v>21.13372</v>
      </c>
      <c r="LH157" s="1">
        <v>1.2104250000000001E-4</v>
      </c>
      <c r="LI157">
        <v>4.1321160000000003E-2</v>
      </c>
      <c r="LJ157">
        <v>0.61036769999999996</v>
      </c>
      <c r="LK157">
        <v>21.80378</v>
      </c>
      <c r="LL157" s="1">
        <v>1.162857E-4</v>
      </c>
      <c r="LM157">
        <v>3.9704299999999998E-2</v>
      </c>
      <c r="LN157">
        <v>0.61027229999999999</v>
      </c>
      <c r="LO157">
        <v>22.328869999999998</v>
      </c>
      <c r="LP157" s="1">
        <v>1.1176669999999999E-4</v>
      </c>
      <c r="LQ157">
        <v>3.8165579999999998E-2</v>
      </c>
      <c r="LR157">
        <v>0.61013439999999997</v>
      </c>
      <c r="LS157">
        <v>22.804099999999998</v>
      </c>
      <c r="LT157" s="1">
        <v>1.0744899999999999E-4</v>
      </c>
      <c r="LU157">
        <v>3.670006E-2</v>
      </c>
      <c r="LV157">
        <v>0.60999939999999997</v>
      </c>
      <c r="LW157">
        <v>23.657060000000001</v>
      </c>
      <c r="LX157" s="1">
        <v>1.0334090000000001E-4</v>
      </c>
      <c r="LY157">
        <v>3.5307060000000001E-2</v>
      </c>
      <c r="LZ157">
        <v>0.60983600000000004</v>
      </c>
      <c r="MA157">
        <v>24.054770000000001</v>
      </c>
      <c r="MB157" s="1">
        <v>9.9577800000000001E-5</v>
      </c>
      <c r="MC157">
        <v>3.4031739999999998E-2</v>
      </c>
      <c r="MD157">
        <v>0.60965959999999997</v>
      </c>
      <c r="ME157">
        <v>23.87161</v>
      </c>
      <c r="MF157" s="1">
        <v>9.6463210000000002E-5</v>
      </c>
      <c r="MG157">
        <v>3.296905E-2</v>
      </c>
      <c r="MH157">
        <v>0.60948259999999999</v>
      </c>
      <c r="MI157">
        <v>23.643439999999998</v>
      </c>
      <c r="MJ157" s="1">
        <v>9.424903E-5</v>
      </c>
      <c r="MK157">
        <v>3.2214909999999999E-2</v>
      </c>
      <c r="ML157">
        <v>0.60932810000000004</v>
      </c>
      <c r="MM157">
        <v>23.536989999999999</v>
      </c>
      <c r="MN157" s="1">
        <v>9.2767220000000003E-5</v>
      </c>
      <c r="MO157">
        <v>3.1715199999999999E-2</v>
      </c>
      <c r="MP157">
        <v>0.60919299999999998</v>
      </c>
      <c r="MQ157">
        <v>23.906310000000001</v>
      </c>
      <c r="MR157" s="1">
        <v>9.1443270000000004E-5</v>
      </c>
      <c r="MS157">
        <v>3.1274150000000001E-2</v>
      </c>
      <c r="MT157">
        <v>0.60909440000000004</v>
      </c>
      <c r="MU157">
        <v>24.187349999999999</v>
      </c>
      <c r="MV157" s="1">
        <v>8.9792529999999993E-5</v>
      </c>
      <c r="MW157">
        <v>3.0719610000000001E-2</v>
      </c>
      <c r="MX157">
        <v>0.60899159999999997</v>
      </c>
      <c r="MY157">
        <v>24.25376</v>
      </c>
      <c r="MZ157" s="1">
        <v>8.7637430000000004E-5</v>
      </c>
      <c r="NA157">
        <v>2.9995089999999999E-2</v>
      </c>
      <c r="NB157">
        <v>0.60891779999999995</v>
      </c>
      <c r="NC157">
        <v>24.43309</v>
      </c>
      <c r="ND157" s="1">
        <v>8.5085810000000005E-5</v>
      </c>
      <c r="NE157">
        <v>2.912988E-2</v>
      </c>
      <c r="NF157">
        <v>0.60888920000000002</v>
      </c>
      <c r="NG157">
        <v>24.39282</v>
      </c>
      <c r="NH157" s="1">
        <v>8.2214930000000007E-5</v>
      </c>
      <c r="NI157">
        <v>2.815289E-2</v>
      </c>
      <c r="NJ157">
        <v>0.60885699999999998</v>
      </c>
      <c r="NK157">
        <v>24.396570000000001</v>
      </c>
      <c r="NL157" s="1">
        <v>7.8937880000000001E-5</v>
      </c>
      <c r="NM157">
        <v>2.7037169999999999E-2</v>
      </c>
      <c r="NN157">
        <v>0.60878129999999997</v>
      </c>
      <c r="NO157">
        <v>24.52843</v>
      </c>
      <c r="NP157" s="1">
        <v>7.5119470000000003E-5</v>
      </c>
      <c r="NQ157">
        <v>2.5738540000000001E-2</v>
      </c>
      <c r="NR157">
        <v>0.60867530000000003</v>
      </c>
      <c r="NS157">
        <v>24.418579999999999</v>
      </c>
      <c r="NT157" s="1">
        <v>7.0913629999999993E-5</v>
      </c>
      <c r="NU157">
        <v>2.4305690000000001E-2</v>
      </c>
      <c r="NV157">
        <v>0.60854940000000002</v>
      </c>
      <c r="NW157">
        <v>24.2911</v>
      </c>
      <c r="NX157" s="1">
        <v>6.6782169999999997E-5</v>
      </c>
      <c r="NY157">
        <v>2.2892510000000001E-2</v>
      </c>
      <c r="NZ157">
        <v>0.60836349999999995</v>
      </c>
      <c r="OA157">
        <v>24.451630000000002</v>
      </c>
      <c r="OB157" s="1">
        <v>6.3111870000000006E-5</v>
      </c>
      <c r="OC157">
        <v>2.163731E-2</v>
      </c>
      <c r="OD157">
        <v>0.60808949999999995</v>
      </c>
      <c r="OE157">
        <v>24.290289999999999</v>
      </c>
      <c r="OF157" s="1">
        <v>6.0016760000000002E-5</v>
      </c>
      <c r="OG157">
        <v>2.0579199999999999E-2</v>
      </c>
      <c r="OH157">
        <v>0.60781589999999996</v>
      </c>
      <c r="OI157">
        <v>24.0548</v>
      </c>
      <c r="OJ157" s="1">
        <v>5.7412730000000002E-5</v>
      </c>
      <c r="OK157">
        <v>1.9691779999999999E-2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1.243487</v>
      </c>
      <c r="G158">
        <v>19.80781</v>
      </c>
      <c r="H158">
        <v>0</v>
      </c>
      <c r="I158">
        <v>0</v>
      </c>
      <c r="J158">
        <v>1.2477590000000001</v>
      </c>
      <c r="K158">
        <v>19.814150000000001</v>
      </c>
      <c r="L158">
        <v>0</v>
      </c>
      <c r="M158">
        <v>0</v>
      </c>
      <c r="N158">
        <v>1.252534</v>
      </c>
      <c r="O158">
        <v>20.305720000000001</v>
      </c>
      <c r="P158">
        <v>0</v>
      </c>
      <c r="Q158">
        <v>0</v>
      </c>
      <c r="R158">
        <v>1.2581819999999999</v>
      </c>
      <c r="S158">
        <v>20.32921</v>
      </c>
      <c r="T158">
        <v>0</v>
      </c>
      <c r="U158">
        <v>0</v>
      </c>
      <c r="V158">
        <v>1.259747</v>
      </c>
      <c r="W158">
        <v>20.162369999999999</v>
      </c>
      <c r="X158">
        <v>1.1520189999999999E-35</v>
      </c>
      <c r="Y158" s="1">
        <v>3.031525E-33</v>
      </c>
      <c r="Z158">
        <v>1.26004</v>
      </c>
      <c r="AA158">
        <v>19.711829999999999</v>
      </c>
      <c r="AB158" s="1">
        <v>3.5000840000000001E-24</v>
      </c>
      <c r="AC158" s="1">
        <v>8.3191959999999998E-22</v>
      </c>
      <c r="AD158">
        <v>1.259703</v>
      </c>
      <c r="AE158">
        <v>19.013359999999999</v>
      </c>
      <c r="AF158" s="1">
        <v>2.44338E-12</v>
      </c>
      <c r="AG158" s="1">
        <v>5.5966059999999999E-10</v>
      </c>
      <c r="AH158">
        <v>1.25908</v>
      </c>
      <c r="AI158">
        <v>18.467639999999999</v>
      </c>
      <c r="AJ158" s="1">
        <v>1.4550009999999999E-4</v>
      </c>
      <c r="AK158" s="1">
        <v>2.8488469999999998E-2</v>
      </c>
      <c r="AL158">
        <v>1.258389</v>
      </c>
      <c r="AM158">
        <v>18.659690000000001</v>
      </c>
      <c r="AN158" s="1">
        <v>0.1215133</v>
      </c>
      <c r="AO158" s="1">
        <v>26.527069999999998</v>
      </c>
      <c r="AP158">
        <v>1.2576449999999999</v>
      </c>
      <c r="AQ158">
        <v>18.68928</v>
      </c>
      <c r="AR158" s="1">
        <v>5.7832189999999999</v>
      </c>
      <c r="AS158">
        <v>1357.5419999999999</v>
      </c>
      <c r="AT158">
        <v>1.256812</v>
      </c>
      <c r="AU158">
        <v>18.925450000000001</v>
      </c>
      <c r="AV158">
        <v>46.47213</v>
      </c>
      <c r="AW158">
        <v>11542.46</v>
      </c>
      <c r="AX158">
        <v>1.255811</v>
      </c>
      <c r="AY158">
        <v>19.00488</v>
      </c>
      <c r="AZ158">
        <v>105.12820000000001</v>
      </c>
      <c r="BA158">
        <v>27338.400000000001</v>
      </c>
      <c r="BB158">
        <v>1.2545850000000001</v>
      </c>
      <c r="BC158">
        <v>18.963950000000001</v>
      </c>
      <c r="BD158">
        <v>92.136039999999994</v>
      </c>
      <c r="BE158">
        <v>24882.33</v>
      </c>
      <c r="BF158">
        <v>1.2530410000000001</v>
      </c>
      <c r="BG158">
        <v>18.816459999999999</v>
      </c>
      <c r="BH158">
        <v>39.14705</v>
      </c>
      <c r="BI158">
        <v>10909.27</v>
      </c>
      <c r="BJ158">
        <v>1.2501089999999999</v>
      </c>
      <c r="BK158">
        <v>18.66771</v>
      </c>
      <c r="BL158">
        <v>9.6037459999999992</v>
      </c>
      <c r="BM158">
        <v>2745.973</v>
      </c>
      <c r="BN158">
        <v>1.2458320000000001</v>
      </c>
      <c r="BO158">
        <v>18.800319999999999</v>
      </c>
      <c r="BP158">
        <v>1.603667</v>
      </c>
      <c r="BQ158">
        <v>467.3449</v>
      </c>
      <c r="BR158">
        <v>1.241242</v>
      </c>
      <c r="BS158">
        <v>19.257480000000001</v>
      </c>
      <c r="BT158">
        <v>0.2474324</v>
      </c>
      <c r="BU158">
        <v>71.83475</v>
      </c>
      <c r="BV158">
        <v>1.236189</v>
      </c>
      <c r="BW158">
        <v>19.846440000000001</v>
      </c>
      <c r="BX158">
        <v>7.9022529999999994E-2</v>
      </c>
      <c r="BY158">
        <v>21.87641</v>
      </c>
      <c r="BZ158">
        <v>1.230812</v>
      </c>
      <c r="CA158">
        <v>20.382650000000002</v>
      </c>
      <c r="CB158">
        <v>6.4564620000000003E-2</v>
      </c>
      <c r="CC158">
        <v>17.48854</v>
      </c>
      <c r="CD158">
        <v>1.2252320000000001</v>
      </c>
      <c r="CE158">
        <v>20.3812</v>
      </c>
      <c r="CF158">
        <v>6.751915E-2</v>
      </c>
      <c r="CG158">
        <v>18.340260000000001</v>
      </c>
      <c r="CH158">
        <v>1.2203360000000001</v>
      </c>
      <c r="CI158">
        <v>20.247720000000001</v>
      </c>
      <c r="CJ158">
        <v>6.9466349999999996E-2</v>
      </c>
      <c r="CK158">
        <v>19.014240000000001</v>
      </c>
      <c r="CL158">
        <v>1.2153099999999999</v>
      </c>
      <c r="CM158">
        <v>19.999690000000001</v>
      </c>
      <c r="CN158" s="1">
        <v>6.749935E-2</v>
      </c>
      <c r="CO158">
        <v>18.62236</v>
      </c>
      <c r="CP158">
        <v>1.211754</v>
      </c>
      <c r="CQ158">
        <v>19.575890000000001</v>
      </c>
      <c r="CR158" s="1">
        <v>6.2641959999999997E-2</v>
      </c>
      <c r="CS158">
        <v>17.385549999999999</v>
      </c>
      <c r="CT158">
        <v>1.208853</v>
      </c>
      <c r="CU158">
        <v>19.577059999999999</v>
      </c>
      <c r="CV158" s="1">
        <v>5.6632729999999999E-2</v>
      </c>
      <c r="CW158">
        <v>15.78932</v>
      </c>
      <c r="CX158">
        <v>1.205889</v>
      </c>
      <c r="CY158">
        <v>19.873740000000002</v>
      </c>
      <c r="CZ158" s="1">
        <v>5.0524880000000001E-2</v>
      </c>
      <c r="DA158">
        <v>14.14648</v>
      </c>
      <c r="DB158">
        <v>1.2027779999999999</v>
      </c>
      <c r="DC158">
        <v>20.124739999999999</v>
      </c>
      <c r="DD158" s="1">
        <v>4.4814769999999997E-2</v>
      </c>
      <c r="DE158">
        <v>12.598100000000001</v>
      </c>
      <c r="DF158">
        <v>1.194895</v>
      </c>
      <c r="DG158">
        <v>20.509060000000002</v>
      </c>
      <c r="DH158" s="1">
        <v>3.963146E-2</v>
      </c>
      <c r="DI158">
        <v>11.19398</v>
      </c>
      <c r="DJ158">
        <v>1.185821</v>
      </c>
      <c r="DK158">
        <v>20.56129</v>
      </c>
      <c r="DL158">
        <v>3.5020950000000002E-2</v>
      </c>
      <c r="DM158">
        <v>9.9444590000000002</v>
      </c>
      <c r="DN158">
        <v>1.176572</v>
      </c>
      <c r="DO158">
        <v>20.557230000000001</v>
      </c>
      <c r="DP158" s="1">
        <v>3.0996989999999999E-2</v>
      </c>
      <c r="DQ158">
        <v>8.8498190000000001</v>
      </c>
      <c r="DR158">
        <v>1.1675219999999999</v>
      </c>
      <c r="DS158">
        <v>20.387070000000001</v>
      </c>
      <c r="DT158" s="1">
        <v>2.7509599999999999E-2</v>
      </c>
      <c r="DU158">
        <v>7.8952830000000001</v>
      </c>
      <c r="DV158">
        <v>1.1580330000000001</v>
      </c>
      <c r="DW158">
        <v>19.942689999999999</v>
      </c>
      <c r="DX158" s="1">
        <v>2.4388590000000002E-2</v>
      </c>
      <c r="DY158">
        <v>7.0407890000000002</v>
      </c>
      <c r="DZ158">
        <v>1.1474299999999999</v>
      </c>
      <c r="EA158">
        <v>19.748159999999999</v>
      </c>
      <c r="EB158">
        <v>2.152722E-2</v>
      </c>
      <c r="EC158">
        <v>6.2586269999999997</v>
      </c>
      <c r="ED158">
        <v>1.136701</v>
      </c>
      <c r="EE158">
        <v>19.724969999999999</v>
      </c>
      <c r="EF158" s="1">
        <v>1.8941119999999999E-2</v>
      </c>
      <c r="EG158">
        <v>5.5459769999999997</v>
      </c>
      <c r="EH158">
        <v>1.125813</v>
      </c>
      <c r="EI158">
        <v>19.889710000000001</v>
      </c>
      <c r="EJ158" s="1">
        <v>1.6638119999999999E-2</v>
      </c>
      <c r="EK158">
        <v>4.9059679999999997</v>
      </c>
      <c r="EL158">
        <v>1.1144430000000001</v>
      </c>
      <c r="EM158">
        <v>20.181940000000001</v>
      </c>
      <c r="EN158" s="1">
        <v>1.4602230000000001E-2</v>
      </c>
      <c r="EO158">
        <v>4.3380349999999996</v>
      </c>
      <c r="EP158">
        <v>1.1004039999999999</v>
      </c>
      <c r="EQ158">
        <v>20.23789</v>
      </c>
      <c r="ER158" s="1">
        <v>1.2800250000000001E-2</v>
      </c>
      <c r="ES158">
        <v>3.8346529999999999</v>
      </c>
      <c r="ET158">
        <v>1.0851420000000001</v>
      </c>
      <c r="EU158">
        <v>20.14526</v>
      </c>
      <c r="EV158" s="1">
        <v>1.1211509999999999E-2</v>
      </c>
      <c r="EW158">
        <v>3.3889480000000001</v>
      </c>
      <c r="EX158">
        <v>1.0702609999999999</v>
      </c>
      <c r="EY158">
        <v>20.1892</v>
      </c>
      <c r="EZ158" s="1">
        <v>9.828814E-3</v>
      </c>
      <c r="FA158">
        <v>2.9967869999999999</v>
      </c>
      <c r="FB158">
        <v>1.05629</v>
      </c>
      <c r="FC158">
        <v>20.36777</v>
      </c>
      <c r="FD158" s="1">
        <v>8.6379560000000005E-3</v>
      </c>
      <c r="FE158">
        <v>2.6544449999999999</v>
      </c>
      <c r="FF158">
        <v>1.0439400000000001</v>
      </c>
      <c r="FG158">
        <v>21.168289999999999</v>
      </c>
      <c r="FH158" s="1">
        <v>7.6090690000000004E-3</v>
      </c>
      <c r="FI158">
        <v>2.3540580000000002</v>
      </c>
      <c r="FJ158">
        <v>1.033444</v>
      </c>
      <c r="FK158">
        <v>21.59552</v>
      </c>
      <c r="FL158" s="1">
        <v>6.7060440000000004E-3</v>
      </c>
      <c r="FM158">
        <v>2.0860609999999999</v>
      </c>
      <c r="FN158">
        <v>1.0251870000000001</v>
      </c>
      <c r="FO158">
        <v>21.707239999999999</v>
      </c>
      <c r="FP158" s="1">
        <v>5.904454E-3</v>
      </c>
      <c r="FQ158">
        <v>1.8433759999999999</v>
      </c>
      <c r="FR158">
        <v>1.018678</v>
      </c>
      <c r="FS158">
        <v>21.766500000000001</v>
      </c>
      <c r="FT158" s="1">
        <v>5.1796769999999997E-3</v>
      </c>
      <c r="FU158">
        <v>1.6207609999999999</v>
      </c>
      <c r="FV158">
        <v>1.013916</v>
      </c>
      <c r="FW158">
        <v>21.744710000000001</v>
      </c>
      <c r="FX158" s="1">
        <v>4.5044070000000002E-3</v>
      </c>
      <c r="FY158">
        <v>1.4113610000000001</v>
      </c>
      <c r="FZ158">
        <v>1.010535</v>
      </c>
      <c r="GA158">
        <v>21.647030000000001</v>
      </c>
      <c r="GB158" s="1">
        <v>3.8288340000000001E-3</v>
      </c>
      <c r="GC158">
        <v>1.201306</v>
      </c>
      <c r="GD158">
        <v>1.008248</v>
      </c>
      <c r="GE158">
        <v>21.53436</v>
      </c>
      <c r="GF158" s="1">
        <v>3.1104010000000001E-3</v>
      </c>
      <c r="GG158">
        <v>0.97781609999999997</v>
      </c>
      <c r="GH158">
        <v>1.006724</v>
      </c>
      <c r="GI158">
        <v>21.46462</v>
      </c>
      <c r="GJ158" s="1">
        <v>2.376703E-3</v>
      </c>
      <c r="GK158">
        <v>0.74852070000000004</v>
      </c>
      <c r="GL158">
        <v>1.005674</v>
      </c>
      <c r="GM158">
        <v>22.010249999999999</v>
      </c>
      <c r="GN158" s="1">
        <v>1.7184360000000001E-3</v>
      </c>
      <c r="GO158">
        <v>0.54133279999999995</v>
      </c>
      <c r="GP158">
        <v>1.0050859999999999</v>
      </c>
      <c r="GQ158">
        <v>22.478660000000001</v>
      </c>
      <c r="GR158" s="1">
        <v>1.2123220000000001E-3</v>
      </c>
      <c r="GS158">
        <v>0.38095329999999999</v>
      </c>
      <c r="GT158">
        <v>1.0046839999999999</v>
      </c>
      <c r="GU158">
        <v>22.84712</v>
      </c>
      <c r="GV158" s="1">
        <v>8.7287400000000005E-4</v>
      </c>
      <c r="GW158">
        <v>0.27272649999999998</v>
      </c>
      <c r="GX158">
        <v>1.0044329999999999</v>
      </c>
      <c r="GY158">
        <v>23.30893</v>
      </c>
      <c r="GZ158" s="1">
        <v>6.6526849999999995E-4</v>
      </c>
      <c r="HA158">
        <v>0.206319</v>
      </c>
      <c r="HB158">
        <v>1.0043</v>
      </c>
      <c r="HC158">
        <v>23.33004</v>
      </c>
      <c r="HD158" s="1">
        <v>5.4298930000000001E-4</v>
      </c>
      <c r="HE158">
        <v>0.1672353</v>
      </c>
      <c r="HF158">
        <v>1.0041899999999999</v>
      </c>
      <c r="HG158">
        <v>23.04063</v>
      </c>
      <c r="HH158" s="1">
        <v>4.6966439999999998E-4</v>
      </c>
      <c r="HI158">
        <v>0.1438354</v>
      </c>
      <c r="HJ158">
        <v>1.0041679999999999</v>
      </c>
      <c r="HK158">
        <v>22.911629999999999</v>
      </c>
      <c r="HL158" s="1">
        <v>4.2253210000000002E-4</v>
      </c>
      <c r="HM158">
        <v>0.12886349999999999</v>
      </c>
      <c r="HN158">
        <v>1.0041389999999999</v>
      </c>
      <c r="HO158">
        <v>22.769459999999999</v>
      </c>
      <c r="HP158" s="1">
        <v>3.8909429999999998E-4</v>
      </c>
      <c r="HQ158">
        <v>0.1183178</v>
      </c>
      <c r="HR158">
        <v>1.0041040000000001</v>
      </c>
      <c r="HS158">
        <v>23.018219999999999</v>
      </c>
      <c r="HT158" s="1">
        <v>3.6309979999999998E-4</v>
      </c>
      <c r="HU158">
        <v>0.1101849</v>
      </c>
      <c r="HV158">
        <v>1.0041009999999999</v>
      </c>
      <c r="HW158">
        <v>23.279579999999999</v>
      </c>
      <c r="HX158" s="1">
        <v>3.4135490000000002E-4</v>
      </c>
      <c r="HY158">
        <v>0.10342469999999999</v>
      </c>
      <c r="HZ158">
        <v>1.0041009999999999</v>
      </c>
      <c r="IA158">
        <v>23.362880000000001</v>
      </c>
      <c r="IB158" s="1">
        <v>3.2221069999999999E-4</v>
      </c>
      <c r="IC158">
        <v>9.7514340000000005E-2</v>
      </c>
      <c r="ID158">
        <v>1.004073</v>
      </c>
      <c r="IE158">
        <v>23.530840000000001</v>
      </c>
      <c r="IF158" s="1">
        <v>3.0485689999999998E-4</v>
      </c>
      <c r="IG158">
        <v>9.2184920000000004E-2</v>
      </c>
      <c r="IH158">
        <v>1.0040789999999999</v>
      </c>
      <c r="II158">
        <v>23.384799999999998</v>
      </c>
      <c r="IJ158" s="1">
        <v>2.8888779999999999E-4</v>
      </c>
      <c r="IK158">
        <v>8.7298559999999997E-2</v>
      </c>
      <c r="IL158">
        <v>1.0040789999999999</v>
      </c>
      <c r="IM158">
        <v>23.135660000000001</v>
      </c>
      <c r="IN158" s="1">
        <v>2.7410729999999999E-4</v>
      </c>
      <c r="IO158">
        <v>8.2792149999999995E-2</v>
      </c>
      <c r="IP158">
        <v>1.004086</v>
      </c>
      <c r="IQ158">
        <v>22.98424</v>
      </c>
      <c r="IR158" s="1">
        <v>2.6038130000000001E-4</v>
      </c>
      <c r="IS158">
        <v>7.8621750000000004E-2</v>
      </c>
      <c r="IT158">
        <v>1.004078</v>
      </c>
      <c r="IU158">
        <v>22.781559999999999</v>
      </c>
      <c r="IV158" s="1">
        <v>2.4764649999999997E-4</v>
      </c>
      <c r="IW158">
        <v>7.4753609999999998E-2</v>
      </c>
      <c r="IX158">
        <v>1.0040750000000001</v>
      </c>
      <c r="IY158">
        <v>22.864360000000001</v>
      </c>
      <c r="IZ158" s="1">
        <v>2.3575939999999999E-4</v>
      </c>
      <c r="JA158">
        <v>7.1149290000000004E-2</v>
      </c>
      <c r="JB158">
        <v>1.0040750000000001</v>
      </c>
      <c r="JC158">
        <v>22.53471</v>
      </c>
      <c r="JD158" s="1">
        <v>2.2456980000000001E-4</v>
      </c>
      <c r="JE158">
        <v>6.7765160000000005E-2</v>
      </c>
      <c r="JF158">
        <v>1.0040830000000001</v>
      </c>
      <c r="JG158">
        <v>22.2563</v>
      </c>
      <c r="JH158" s="1">
        <v>2.1403430000000001E-4</v>
      </c>
      <c r="JI158">
        <v>6.4577720000000005E-2</v>
      </c>
      <c r="JJ158">
        <v>1.0040750000000001</v>
      </c>
      <c r="JK158">
        <v>21.90099</v>
      </c>
      <c r="JL158" s="1">
        <v>2.04107E-4</v>
      </c>
      <c r="JM158">
        <v>6.1578090000000002E-2</v>
      </c>
      <c r="JN158">
        <v>1.0040750000000001</v>
      </c>
      <c r="JO158">
        <v>21.720330000000001</v>
      </c>
      <c r="JP158" s="1">
        <v>1.948156E-4</v>
      </c>
      <c r="JQ158">
        <v>5.8773359999999997E-2</v>
      </c>
      <c r="JR158">
        <v>1.004073</v>
      </c>
      <c r="JS158">
        <v>21.880759999999999</v>
      </c>
      <c r="JT158" s="1">
        <v>1.8610689999999999E-4</v>
      </c>
      <c r="JU158">
        <v>5.6143650000000003E-2</v>
      </c>
      <c r="JV158">
        <v>1.0040830000000001</v>
      </c>
      <c r="JW158">
        <v>22.101299999999998</v>
      </c>
      <c r="JX158" s="1">
        <v>1.7791190000000001E-4</v>
      </c>
      <c r="JY158">
        <v>5.3666609999999997E-2</v>
      </c>
      <c r="JZ158">
        <v>1.0040739999999999</v>
      </c>
      <c r="KA158">
        <v>22.188220000000001</v>
      </c>
      <c r="KB158" s="1">
        <v>1.701703E-4</v>
      </c>
      <c r="KC158">
        <v>5.1324729999999999E-2</v>
      </c>
      <c r="KD158">
        <v>1.004076</v>
      </c>
      <c r="KE158">
        <v>22.732050000000001</v>
      </c>
      <c r="KF158" s="1">
        <v>1.6285219999999999E-4</v>
      </c>
      <c r="KG158">
        <v>4.9115579999999999E-2</v>
      </c>
      <c r="KH158">
        <v>1.0040709999999999</v>
      </c>
      <c r="KI158">
        <v>22.785440000000001</v>
      </c>
      <c r="KJ158" s="1">
        <v>1.559469E-4</v>
      </c>
      <c r="KK158">
        <v>4.7032289999999997E-2</v>
      </c>
      <c r="KL158">
        <v>1.0040770000000001</v>
      </c>
      <c r="KM158">
        <v>22.6524</v>
      </c>
      <c r="KN158" s="1">
        <v>1.4942389999999999E-4</v>
      </c>
      <c r="KO158">
        <v>4.5064409999999999E-2</v>
      </c>
      <c r="KP158">
        <v>1.0040770000000001</v>
      </c>
      <c r="KQ158">
        <v>22.561990000000002</v>
      </c>
      <c r="KR158" s="1">
        <v>1.432525E-4</v>
      </c>
      <c r="KS158">
        <v>4.3201929999999999E-2</v>
      </c>
      <c r="KT158">
        <v>1.004097</v>
      </c>
      <c r="KU158">
        <v>22.147130000000001</v>
      </c>
      <c r="KV158" s="1">
        <v>1.373813E-4</v>
      </c>
      <c r="KW158">
        <v>4.1430920000000003E-2</v>
      </c>
      <c r="KX158">
        <v>1.004057</v>
      </c>
      <c r="KY158">
        <v>21.58906</v>
      </c>
      <c r="KZ158" s="1">
        <v>1.3180759999999999E-4</v>
      </c>
      <c r="LA158">
        <v>3.9748829999999999E-2</v>
      </c>
      <c r="LB158">
        <v>1.0039990000000001</v>
      </c>
      <c r="LC158">
        <v>21.26117</v>
      </c>
      <c r="LD158" s="1">
        <v>1.2650960000000001E-4</v>
      </c>
      <c r="LE158">
        <v>3.8152190000000002E-2</v>
      </c>
      <c r="LF158">
        <v>1.0039</v>
      </c>
      <c r="LG158">
        <v>21.169229999999999</v>
      </c>
      <c r="LH158" s="1">
        <v>1.215012E-4</v>
      </c>
      <c r="LI158">
        <v>3.664208E-2</v>
      </c>
      <c r="LJ158">
        <v>1.0037130000000001</v>
      </c>
      <c r="LK158">
        <v>21.85736</v>
      </c>
      <c r="LL158" s="1">
        <v>1.1672309999999999E-4</v>
      </c>
      <c r="LM158">
        <v>3.5207130000000003E-2</v>
      </c>
      <c r="LN158">
        <v>1.0034479999999999</v>
      </c>
      <c r="LO158">
        <v>22.38992</v>
      </c>
      <c r="LP158" s="1">
        <v>1.1218280000000001E-4</v>
      </c>
      <c r="LQ158">
        <v>3.384173E-2</v>
      </c>
      <c r="LR158">
        <v>1.0030950000000001</v>
      </c>
      <c r="LS158">
        <v>22.858319999999999</v>
      </c>
      <c r="LT158" s="1">
        <v>1.078457E-4</v>
      </c>
      <c r="LU158">
        <v>3.254249E-2</v>
      </c>
      <c r="LV158">
        <v>1.00267</v>
      </c>
      <c r="LW158">
        <v>23.695219999999999</v>
      </c>
      <c r="LX158" s="1">
        <v>1.037149E-4</v>
      </c>
      <c r="LY158">
        <v>3.1306149999999998E-2</v>
      </c>
      <c r="LZ158">
        <v>1.0021370000000001</v>
      </c>
      <c r="MA158">
        <v>24.084569999999999</v>
      </c>
      <c r="MB158" s="1">
        <v>9.9911080000000005E-5</v>
      </c>
      <c r="MC158">
        <v>3.0167530000000001E-2</v>
      </c>
      <c r="MD158">
        <v>1.0016039999999999</v>
      </c>
      <c r="ME158">
        <v>23.889510000000001</v>
      </c>
      <c r="MF158" s="1">
        <v>9.6721440000000001E-5</v>
      </c>
      <c r="MG158">
        <v>2.9203340000000001E-2</v>
      </c>
      <c r="MH158">
        <v>1.001053</v>
      </c>
      <c r="MI158">
        <v>23.660440000000001</v>
      </c>
      <c r="MJ158" s="1">
        <v>9.4419659999999997E-5</v>
      </c>
      <c r="MK158">
        <v>2.8505470000000002E-2</v>
      </c>
      <c r="ML158">
        <v>1.0005379999999999</v>
      </c>
      <c r="MM158">
        <v>23.601839999999999</v>
      </c>
      <c r="MN158" s="1">
        <v>9.2889169999999996E-5</v>
      </c>
      <c r="MO158">
        <v>2.8045830000000001E-2</v>
      </c>
      <c r="MP158">
        <v>1.0000849999999999</v>
      </c>
      <c r="MQ158">
        <v>24.00489</v>
      </c>
      <c r="MR158" s="1">
        <v>9.1575079999999995E-5</v>
      </c>
      <c r="MS158">
        <v>2.76606E-2</v>
      </c>
      <c r="MT158">
        <v>0.99964790000000003</v>
      </c>
      <c r="MU158">
        <v>24.296209999999999</v>
      </c>
      <c r="MV158" s="1">
        <v>8.9966090000000005E-5</v>
      </c>
      <c r="MW158">
        <v>2.718922E-2</v>
      </c>
      <c r="MX158">
        <v>0.99936959999999997</v>
      </c>
      <c r="MY158">
        <v>24.351769999999998</v>
      </c>
      <c r="MZ158" s="1">
        <v>8.7857809999999998E-5</v>
      </c>
      <c r="NA158">
        <v>2.6568899999999999E-2</v>
      </c>
      <c r="NB158">
        <v>0.99910920000000003</v>
      </c>
      <c r="NC158">
        <v>24.506319999999999</v>
      </c>
      <c r="ND158" s="1">
        <v>8.5337680000000007E-5</v>
      </c>
      <c r="NE158">
        <v>2.5818500000000001E-2</v>
      </c>
      <c r="NF158">
        <v>0.99894360000000004</v>
      </c>
      <c r="NG158">
        <v>24.418990000000001</v>
      </c>
      <c r="NH158" s="1">
        <v>8.249845E-5</v>
      </c>
      <c r="NI158">
        <v>2.4969350000000001E-2</v>
      </c>
      <c r="NJ158">
        <v>0.99879850000000003</v>
      </c>
      <c r="NK158">
        <v>24.388839999999998</v>
      </c>
      <c r="NL158" s="1">
        <v>7.9266690000000004E-5</v>
      </c>
      <c r="NM158">
        <v>2.400213E-2</v>
      </c>
      <c r="NN158">
        <v>0.99863040000000003</v>
      </c>
      <c r="NO158">
        <v>24.523230000000002</v>
      </c>
      <c r="NP158" s="1">
        <v>7.5500409999999994E-5</v>
      </c>
      <c r="NQ158">
        <v>2.2876359999999998E-2</v>
      </c>
      <c r="NR158">
        <v>0.99835050000000003</v>
      </c>
      <c r="NS158">
        <v>24.459009999999999</v>
      </c>
      <c r="NT158" s="1">
        <v>7.1314250000000006E-5</v>
      </c>
      <c r="NU158">
        <v>2.1620049999999998E-2</v>
      </c>
      <c r="NV158">
        <v>0.9979306</v>
      </c>
      <c r="NW158">
        <v>24.361350000000002</v>
      </c>
      <c r="NX158" s="1">
        <v>6.7157229999999997E-5</v>
      </c>
      <c r="NY158">
        <v>2.0364409999999999E-2</v>
      </c>
      <c r="NZ158">
        <v>0.99735529999999994</v>
      </c>
      <c r="OA158">
        <v>24.5367</v>
      </c>
      <c r="OB158" s="1">
        <v>6.3434259999999994E-5</v>
      </c>
      <c r="OC158">
        <v>1.9236639999999999E-2</v>
      </c>
      <c r="OD158">
        <v>0.99663829999999998</v>
      </c>
      <c r="OE158">
        <v>24.376300000000001</v>
      </c>
      <c r="OF158" s="1">
        <v>6.0287259999999998E-5</v>
      </c>
      <c r="OG158">
        <v>1.828246E-2</v>
      </c>
      <c r="OH158">
        <v>0.99570729999999996</v>
      </c>
      <c r="OI158">
        <v>24.12585</v>
      </c>
      <c r="OJ158" s="1">
        <v>5.7639480000000001E-5</v>
      </c>
      <c r="OK158">
        <v>1.7483820000000001E-2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0.89965340000000005</v>
      </c>
      <c r="G159">
        <v>19.846119999999999</v>
      </c>
      <c r="H159">
        <v>0</v>
      </c>
      <c r="I159">
        <v>0</v>
      </c>
      <c r="J159">
        <v>0.89997309999999997</v>
      </c>
      <c r="K159">
        <v>19.826180000000001</v>
      </c>
      <c r="L159">
        <v>0</v>
      </c>
      <c r="M159">
        <v>0</v>
      </c>
      <c r="N159">
        <v>0.90010630000000003</v>
      </c>
      <c r="O159">
        <v>20.306080000000001</v>
      </c>
      <c r="P159">
        <v>0</v>
      </c>
      <c r="Q159">
        <v>0</v>
      </c>
      <c r="R159">
        <v>0.8997115</v>
      </c>
      <c r="S159">
        <v>20.342580000000002</v>
      </c>
      <c r="T159">
        <v>0</v>
      </c>
      <c r="U159">
        <v>0</v>
      </c>
      <c r="V159">
        <v>0.89756440000000004</v>
      </c>
      <c r="W159">
        <v>20.18553</v>
      </c>
      <c r="X159">
        <v>2.016207E-36</v>
      </c>
      <c r="Y159" s="1">
        <v>5.255199E-34</v>
      </c>
      <c r="Z159">
        <v>0.8955476</v>
      </c>
      <c r="AA159">
        <v>19.764859999999999</v>
      </c>
      <c r="AB159" s="1">
        <v>6.1822770000000002E-25</v>
      </c>
      <c r="AC159" s="1">
        <v>1.6146599999999999E-22</v>
      </c>
      <c r="AD159">
        <v>0.89353669999999996</v>
      </c>
      <c r="AE159">
        <v>19.076039999999999</v>
      </c>
      <c r="AF159" s="1">
        <v>4.0013530000000001E-13</v>
      </c>
      <c r="AG159" s="1">
        <v>1.048149E-10</v>
      </c>
      <c r="AH159">
        <v>0.89156530000000001</v>
      </c>
      <c r="AI159">
        <v>18.513349999999999</v>
      </c>
      <c r="AJ159" s="1">
        <v>7.6779750000000003E-5</v>
      </c>
      <c r="AK159" s="1">
        <v>1.5396429999999999E-2</v>
      </c>
      <c r="AL159">
        <v>0.88956239999999998</v>
      </c>
      <c r="AM159">
        <v>18.701750000000001</v>
      </c>
      <c r="AN159" s="1">
        <v>8.3249459999999997E-2</v>
      </c>
      <c r="AO159" s="1">
        <v>18.366510000000002</v>
      </c>
      <c r="AP159">
        <v>0.88756590000000002</v>
      </c>
      <c r="AQ159">
        <v>18.715509999999998</v>
      </c>
      <c r="AR159" s="1">
        <v>4.6081200000000004</v>
      </c>
      <c r="AS159">
        <v>1084.6020000000001</v>
      </c>
      <c r="AT159">
        <v>0.88551599999999997</v>
      </c>
      <c r="AU159">
        <v>18.9269</v>
      </c>
      <c r="AV159">
        <v>41.362169999999999</v>
      </c>
      <c r="AW159">
        <v>10244.86</v>
      </c>
      <c r="AX159">
        <v>0.88327800000000001</v>
      </c>
      <c r="AY159">
        <v>19.022539999999999</v>
      </c>
      <c r="AZ159">
        <v>102.03870000000001</v>
      </c>
      <c r="BA159">
        <v>26358.5</v>
      </c>
      <c r="BB159">
        <v>0.88064339999999997</v>
      </c>
      <c r="BC159">
        <v>18.9876</v>
      </c>
      <c r="BD159">
        <v>95.869540000000001</v>
      </c>
      <c r="BE159">
        <v>25647.279999999999</v>
      </c>
      <c r="BF159">
        <v>0.87745669999999998</v>
      </c>
      <c r="BG159">
        <v>18.849019999999999</v>
      </c>
      <c r="BH159">
        <v>43.083820000000003</v>
      </c>
      <c r="BI159">
        <v>11872.79</v>
      </c>
      <c r="BJ159">
        <v>0.87381450000000005</v>
      </c>
      <c r="BK159">
        <v>18.717639999999999</v>
      </c>
      <c r="BL159">
        <v>11.046239999999999</v>
      </c>
      <c r="BM159">
        <v>3120.8290000000002</v>
      </c>
      <c r="BN159">
        <v>0.86939200000000005</v>
      </c>
      <c r="BO159">
        <v>18.853159999999999</v>
      </c>
      <c r="BP159">
        <v>1.899065</v>
      </c>
      <c r="BQ159">
        <v>547.10860000000002</v>
      </c>
      <c r="BR159">
        <v>0.86399890000000001</v>
      </c>
      <c r="BS159">
        <v>19.2987</v>
      </c>
      <c r="BT159">
        <v>0.28884300000000002</v>
      </c>
      <c r="BU159">
        <v>83.336929999999995</v>
      </c>
      <c r="BV159">
        <v>0.85797369999999995</v>
      </c>
      <c r="BW159">
        <v>19.872820000000001</v>
      </c>
      <c r="BX159">
        <v>8.3488709999999994E-2</v>
      </c>
      <c r="BY159">
        <v>23.161850000000001</v>
      </c>
      <c r="BZ159">
        <v>0.85151279999999996</v>
      </c>
      <c r="CA159">
        <v>20.400069999999999</v>
      </c>
      <c r="CB159">
        <v>6.4620209999999997E-2</v>
      </c>
      <c r="CC159">
        <v>17.547640000000001</v>
      </c>
      <c r="CD159">
        <v>0.84478129999999996</v>
      </c>
      <c r="CE159">
        <v>20.394069999999999</v>
      </c>
      <c r="CF159">
        <v>6.7162009999999994E-2</v>
      </c>
      <c r="CG159">
        <v>18.31082</v>
      </c>
      <c r="CH159">
        <v>0.83858290000000002</v>
      </c>
      <c r="CI159">
        <v>20.264489999999999</v>
      </c>
      <c r="CJ159">
        <v>6.9401089999999999E-2</v>
      </c>
      <c r="CK159">
        <v>19.08813</v>
      </c>
      <c r="CL159">
        <v>0.83233120000000005</v>
      </c>
      <c r="CM159">
        <v>20.036110000000001</v>
      </c>
      <c r="CN159" s="1">
        <v>6.7774849999999998E-2</v>
      </c>
      <c r="CO159">
        <v>18.809270000000001</v>
      </c>
      <c r="CP159">
        <v>0.82690339999999996</v>
      </c>
      <c r="CQ159">
        <v>19.624960000000002</v>
      </c>
      <c r="CR159" s="1">
        <v>6.3112769999999999E-2</v>
      </c>
      <c r="CS159">
        <v>17.641100000000002</v>
      </c>
      <c r="CT159">
        <v>0.82169800000000004</v>
      </c>
      <c r="CU159">
        <v>19.632860000000001</v>
      </c>
      <c r="CV159" s="1">
        <v>5.7163129999999999E-2</v>
      </c>
      <c r="CW159">
        <v>16.07104</v>
      </c>
      <c r="CX159">
        <v>0.81630329999999995</v>
      </c>
      <c r="CY159">
        <v>19.930579999999999</v>
      </c>
      <c r="CZ159" s="1">
        <v>5.1044180000000001E-2</v>
      </c>
      <c r="DA159">
        <v>14.43164</v>
      </c>
      <c r="DB159">
        <v>0.81068819999999997</v>
      </c>
      <c r="DC159">
        <v>20.15889</v>
      </c>
      <c r="DD159" s="1">
        <v>4.5294790000000001E-2</v>
      </c>
      <c r="DE159">
        <v>12.87603</v>
      </c>
      <c r="DF159">
        <v>0.80557179999999995</v>
      </c>
      <c r="DG159">
        <v>20.52402</v>
      </c>
      <c r="DH159" s="1">
        <v>4.006403E-2</v>
      </c>
      <c r="DI159">
        <v>11.45205</v>
      </c>
      <c r="DJ159">
        <v>0.79991999999999996</v>
      </c>
      <c r="DK159">
        <v>20.571429999999999</v>
      </c>
      <c r="DL159" s="1">
        <v>3.5403879999999999E-2</v>
      </c>
      <c r="DM159">
        <v>10.179410000000001</v>
      </c>
      <c r="DN159">
        <v>0.79409620000000003</v>
      </c>
      <c r="DO159">
        <v>20.569749999999999</v>
      </c>
      <c r="DP159" s="1">
        <v>3.1331240000000003E-2</v>
      </c>
      <c r="DQ159">
        <v>9.0628489999999999</v>
      </c>
      <c r="DR159">
        <v>0.78840060000000001</v>
      </c>
      <c r="DS159">
        <v>20.412780000000001</v>
      </c>
      <c r="DT159" s="1">
        <v>2.780463E-2</v>
      </c>
      <c r="DU159">
        <v>8.089461</v>
      </c>
      <c r="DV159">
        <v>0.78227760000000002</v>
      </c>
      <c r="DW159">
        <v>19.992979999999999</v>
      </c>
      <c r="DX159" s="1">
        <v>2.4657709999999999E-2</v>
      </c>
      <c r="DY159">
        <v>7.2209110000000001</v>
      </c>
      <c r="DZ159">
        <v>0.77523169999999997</v>
      </c>
      <c r="EA159">
        <v>19.816199999999998</v>
      </c>
      <c r="EB159" s="1">
        <v>2.1773890000000001E-2</v>
      </c>
      <c r="EC159">
        <v>6.4271880000000001</v>
      </c>
      <c r="ED159">
        <v>0.76814280000000001</v>
      </c>
      <c r="EE159">
        <v>19.798670000000001</v>
      </c>
      <c r="EF159" s="1">
        <v>1.9166889999999999E-2</v>
      </c>
      <c r="EG159">
        <v>5.7024929999999996</v>
      </c>
      <c r="EH159">
        <v>0.76094580000000001</v>
      </c>
      <c r="EI159">
        <v>19.944109999999998</v>
      </c>
      <c r="EJ159" s="1">
        <v>1.6839590000000002E-2</v>
      </c>
      <c r="EK159">
        <v>5.0496410000000003</v>
      </c>
      <c r="EL159">
        <v>0.75342719999999996</v>
      </c>
      <c r="EM159">
        <v>20.213909999999998</v>
      </c>
      <c r="EN159" s="1">
        <v>1.478207E-2</v>
      </c>
      <c r="EO159">
        <v>4.4698159999999998</v>
      </c>
      <c r="EP159">
        <v>0.7462162</v>
      </c>
      <c r="EQ159">
        <v>20.24971</v>
      </c>
      <c r="ER159" s="1">
        <v>1.29608E-2</v>
      </c>
      <c r="ES159">
        <v>3.951848</v>
      </c>
      <c r="ET159">
        <v>0.73883319999999997</v>
      </c>
      <c r="EU159">
        <v>20.14357</v>
      </c>
      <c r="EV159" s="1">
        <v>1.1355560000000001E-2</v>
      </c>
      <c r="EW159">
        <v>3.4922010000000001</v>
      </c>
      <c r="EX159">
        <v>0.7315488</v>
      </c>
      <c r="EY159">
        <v>20.187719999999999</v>
      </c>
      <c r="EZ159" s="1">
        <v>9.9558949999999993E-3</v>
      </c>
      <c r="FA159">
        <v>3.0873029999999999</v>
      </c>
      <c r="FB159">
        <v>0.7247382</v>
      </c>
      <c r="FC159">
        <v>20.383900000000001</v>
      </c>
      <c r="FD159" s="1">
        <v>8.7504350000000009E-3</v>
      </c>
      <c r="FE159">
        <v>2.7340610000000001</v>
      </c>
      <c r="FF159">
        <v>0.7186707</v>
      </c>
      <c r="FG159">
        <v>21.215150000000001</v>
      </c>
      <c r="FH159" s="1">
        <v>7.7095779999999999E-3</v>
      </c>
      <c r="FI159">
        <v>2.4245260000000002</v>
      </c>
      <c r="FJ159">
        <v>0.71352289999999996</v>
      </c>
      <c r="FK159">
        <v>21.661709999999999</v>
      </c>
      <c r="FL159" s="1">
        <v>6.7977159999999997E-3</v>
      </c>
      <c r="FM159">
        <v>2.148911</v>
      </c>
      <c r="FN159">
        <v>0.70964309999999997</v>
      </c>
      <c r="FO159">
        <v>21.772089999999999</v>
      </c>
      <c r="FP159" s="1">
        <v>5.9886130000000003E-3</v>
      </c>
      <c r="FQ159">
        <v>1.89951</v>
      </c>
      <c r="FR159">
        <v>0.70655889999999999</v>
      </c>
      <c r="FS159">
        <v>21.800260000000002</v>
      </c>
      <c r="FT159" s="1">
        <v>5.2581429999999998E-3</v>
      </c>
      <c r="FU159">
        <v>1.6711279999999999</v>
      </c>
      <c r="FV159">
        <v>0.70434419999999998</v>
      </c>
      <c r="FW159">
        <v>21.754940000000001</v>
      </c>
      <c r="FX159" s="1">
        <v>4.5806229999999998E-3</v>
      </c>
      <c r="FY159">
        <v>1.4572350000000001</v>
      </c>
      <c r="FZ159">
        <v>0.70279950000000002</v>
      </c>
      <c r="GA159">
        <v>21.64771</v>
      </c>
      <c r="GB159" s="1">
        <v>3.9087319999999998E-3</v>
      </c>
      <c r="GC159">
        <v>1.2443850000000001</v>
      </c>
      <c r="GD159">
        <v>0.70174179999999997</v>
      </c>
      <c r="GE159">
        <v>21.544409999999999</v>
      </c>
      <c r="GF159" s="1">
        <v>3.1961530000000002E-3</v>
      </c>
      <c r="GG159">
        <v>1.0186409999999999</v>
      </c>
      <c r="GH159">
        <v>0.70105019999999996</v>
      </c>
      <c r="GI159">
        <v>21.50563</v>
      </c>
      <c r="GJ159" s="1">
        <v>2.4609699999999998E-3</v>
      </c>
      <c r="GK159">
        <v>0.78511810000000004</v>
      </c>
      <c r="GL159">
        <v>0.70059610000000005</v>
      </c>
      <c r="GM159">
        <v>22.07854</v>
      </c>
      <c r="GN159" s="1">
        <v>1.7895350000000001E-3</v>
      </c>
      <c r="GO159">
        <v>0.57077719999999998</v>
      </c>
      <c r="GP159">
        <v>0.70031100000000002</v>
      </c>
      <c r="GQ159">
        <v>22.547070000000001</v>
      </c>
      <c r="GR159" s="1">
        <v>1.263765E-3</v>
      </c>
      <c r="GS159">
        <v>0.40216200000000002</v>
      </c>
      <c r="GT159">
        <v>0.70012249999999998</v>
      </c>
      <c r="GU159">
        <v>22.902080000000002</v>
      </c>
      <c r="GV159" s="1">
        <v>9.0585429999999998E-4</v>
      </c>
      <c r="GW159">
        <v>0.2868349</v>
      </c>
      <c r="GX159">
        <v>0.70003499999999996</v>
      </c>
      <c r="GY159">
        <v>23.347930000000002</v>
      </c>
      <c r="GZ159" s="1">
        <v>6.8497969999999997E-4</v>
      </c>
      <c r="HA159">
        <v>0.21548600000000001</v>
      </c>
      <c r="HB159">
        <v>0.69994699999999999</v>
      </c>
      <c r="HC159">
        <v>23.359829999999999</v>
      </c>
      <c r="HD159" s="1">
        <v>5.5461159999999998E-4</v>
      </c>
      <c r="HE159">
        <v>0.1734058</v>
      </c>
      <c r="HF159">
        <v>0.6999398</v>
      </c>
      <c r="HG159">
        <v>23.0581</v>
      </c>
      <c r="HH159" s="1">
        <v>4.7683710000000001E-4</v>
      </c>
      <c r="HI159">
        <v>0.14831859999999999</v>
      </c>
      <c r="HJ159">
        <v>0.69988600000000001</v>
      </c>
      <c r="HK159">
        <v>22.922930000000001</v>
      </c>
      <c r="HL159" s="1">
        <v>4.2733410000000001E-4</v>
      </c>
      <c r="HM159">
        <v>0.13240859999999999</v>
      </c>
      <c r="HN159">
        <v>0.69989990000000002</v>
      </c>
      <c r="HO159">
        <v>22.815280000000001</v>
      </c>
      <c r="HP159" s="1">
        <v>3.9264660000000001E-4</v>
      </c>
      <c r="HQ159">
        <v>0.1213236</v>
      </c>
      <c r="HR159">
        <v>0.69986899999999996</v>
      </c>
      <c r="HS159">
        <v>23.10285</v>
      </c>
      <c r="HT159" s="1">
        <v>3.6594829999999999E-4</v>
      </c>
      <c r="HU159">
        <v>0.1128494</v>
      </c>
      <c r="HV159">
        <v>0.69987869999999996</v>
      </c>
      <c r="HW159">
        <v>23.380019999999998</v>
      </c>
      <c r="HX159" s="1">
        <v>3.437944E-4</v>
      </c>
      <c r="HY159">
        <v>0.1058567</v>
      </c>
      <c r="HZ159">
        <v>0.69987370000000004</v>
      </c>
      <c r="IA159">
        <v>23.45581</v>
      </c>
      <c r="IB159" s="1">
        <v>3.243837E-4</v>
      </c>
      <c r="IC159">
        <v>9.9771299999999993E-2</v>
      </c>
      <c r="ID159">
        <v>0.69986349999999997</v>
      </c>
      <c r="IE159">
        <v>23.595569999999999</v>
      </c>
      <c r="IF159" s="1">
        <v>3.0683769999999998E-4</v>
      </c>
      <c r="IG159">
        <v>9.4296140000000001E-2</v>
      </c>
      <c r="IH159">
        <v>0.69986669999999995</v>
      </c>
      <c r="II159">
        <v>23.41339</v>
      </c>
      <c r="IJ159" s="1">
        <v>2.9070860000000002E-4</v>
      </c>
      <c r="IK159">
        <v>8.9282399999999998E-2</v>
      </c>
      <c r="IL159">
        <v>0.69986470000000001</v>
      </c>
      <c r="IM159">
        <v>23.144829999999999</v>
      </c>
      <c r="IN159" s="1">
        <v>2.75791E-4</v>
      </c>
      <c r="IO159">
        <v>8.4661719999999996E-2</v>
      </c>
      <c r="IP159">
        <v>0.69986579999999998</v>
      </c>
      <c r="IQ159">
        <v>22.988150000000001</v>
      </c>
      <c r="IR159" s="1">
        <v>2.6194009999999998E-4</v>
      </c>
      <c r="IS159">
        <v>8.0386509999999994E-2</v>
      </c>
      <c r="IT159">
        <v>0.69986170000000003</v>
      </c>
      <c r="IU159">
        <v>22.816130000000001</v>
      </c>
      <c r="IV159" s="1">
        <v>2.4909859999999999E-4</v>
      </c>
      <c r="IW159">
        <v>7.6422770000000001E-2</v>
      </c>
      <c r="IX159">
        <v>0.6998605</v>
      </c>
      <c r="IY159">
        <v>22.937280000000001</v>
      </c>
      <c r="IZ159" s="1">
        <v>2.371157E-4</v>
      </c>
      <c r="JA159">
        <v>7.2730649999999994E-2</v>
      </c>
      <c r="JB159">
        <v>0.69986029999999999</v>
      </c>
      <c r="JC159">
        <v>22.62284</v>
      </c>
      <c r="JD159" s="1">
        <v>2.258483E-4</v>
      </c>
      <c r="JE159">
        <v>6.9267690000000007E-2</v>
      </c>
      <c r="JF159">
        <v>0.69986429999999999</v>
      </c>
      <c r="JG159">
        <v>22.34564</v>
      </c>
      <c r="JH159" s="1">
        <v>2.152383E-4</v>
      </c>
      <c r="JI159">
        <v>6.6005240000000007E-2</v>
      </c>
      <c r="JJ159">
        <v>0.69986090000000001</v>
      </c>
      <c r="JK159">
        <v>21.962409999999998</v>
      </c>
      <c r="JL159" s="1">
        <v>2.0523709999999999E-4</v>
      </c>
      <c r="JM159">
        <v>6.2934740000000003E-2</v>
      </c>
      <c r="JN159">
        <v>0.69985810000000004</v>
      </c>
      <c r="JO159">
        <v>21.762869999999999</v>
      </c>
      <c r="JP159" s="1">
        <v>1.9587169999999999E-4</v>
      </c>
      <c r="JQ159">
        <v>6.0061959999999998E-2</v>
      </c>
      <c r="JR159">
        <v>0.69985779999999997</v>
      </c>
      <c r="JS159">
        <v>21.90269</v>
      </c>
      <c r="JT159" s="1">
        <v>1.870985E-4</v>
      </c>
      <c r="JU159">
        <v>5.73696E-2</v>
      </c>
      <c r="JV159">
        <v>0.69985649999999999</v>
      </c>
      <c r="JW159">
        <v>22.126180000000002</v>
      </c>
      <c r="JX159" s="1">
        <v>1.7884619999999999E-4</v>
      </c>
      <c r="JY159">
        <v>5.4835130000000003E-2</v>
      </c>
      <c r="JZ159">
        <v>0.69985900000000001</v>
      </c>
      <c r="KA159">
        <v>22.220690000000001</v>
      </c>
      <c r="KB159" s="1">
        <v>1.7105479999999999E-4</v>
      </c>
      <c r="KC159">
        <v>5.2439340000000001E-2</v>
      </c>
      <c r="KD159">
        <v>0.6998588</v>
      </c>
      <c r="KE159">
        <v>22.79336</v>
      </c>
      <c r="KF159" s="1">
        <v>1.6368719999999999E-4</v>
      </c>
      <c r="KG159">
        <v>5.017916E-2</v>
      </c>
      <c r="KH159">
        <v>0.69985240000000004</v>
      </c>
      <c r="KI159">
        <v>22.854749999999999</v>
      </c>
      <c r="KJ159" s="1">
        <v>1.5673179999999999E-4</v>
      </c>
      <c r="KK159">
        <v>4.8046690000000003E-2</v>
      </c>
      <c r="KL159">
        <v>0.69986079999999995</v>
      </c>
      <c r="KM159">
        <v>22.73141</v>
      </c>
      <c r="KN159" s="1">
        <v>1.501679E-4</v>
      </c>
      <c r="KO159">
        <v>4.6034329999999998E-2</v>
      </c>
      <c r="KP159">
        <v>0.69986130000000002</v>
      </c>
      <c r="KQ159">
        <v>22.62246</v>
      </c>
      <c r="KR159" s="1">
        <v>1.4395820000000001E-4</v>
      </c>
      <c r="KS159">
        <v>4.412953E-2</v>
      </c>
      <c r="KT159">
        <v>0.69985719999999996</v>
      </c>
      <c r="KU159">
        <v>22.208600000000001</v>
      </c>
      <c r="KV159" s="1">
        <v>1.3805170000000001E-4</v>
      </c>
      <c r="KW159">
        <v>4.2319250000000003E-2</v>
      </c>
      <c r="KX159">
        <v>0.69986150000000003</v>
      </c>
      <c r="KY159">
        <v>21.632249999999999</v>
      </c>
      <c r="KZ159" s="1">
        <v>1.324451E-4</v>
      </c>
      <c r="LA159">
        <v>4.0599110000000001E-2</v>
      </c>
      <c r="LB159">
        <v>0.6998299</v>
      </c>
      <c r="LC159">
        <v>21.285879999999999</v>
      </c>
      <c r="LD159" s="1">
        <v>1.2711189999999999E-4</v>
      </c>
      <c r="LE159">
        <v>3.8965899999999998E-2</v>
      </c>
      <c r="LF159">
        <v>0.69978059999999997</v>
      </c>
      <c r="LG159">
        <v>21.20035</v>
      </c>
      <c r="LH159" s="1">
        <v>1.220727E-4</v>
      </c>
      <c r="LI159">
        <v>3.7421360000000001E-2</v>
      </c>
      <c r="LJ159">
        <v>0.69969049999999999</v>
      </c>
      <c r="LK159">
        <v>21.906790000000001</v>
      </c>
      <c r="LL159" s="1">
        <v>1.172659E-4</v>
      </c>
      <c r="LM159">
        <v>3.5953859999999997E-2</v>
      </c>
      <c r="LN159">
        <v>0.69957009999999997</v>
      </c>
      <c r="LO159">
        <v>22.444929999999999</v>
      </c>
      <c r="LP159" s="1">
        <v>1.127005E-4</v>
      </c>
      <c r="LQ159">
        <v>3.4558249999999999E-2</v>
      </c>
      <c r="LR159">
        <v>0.69935020000000003</v>
      </c>
      <c r="LS159">
        <v>22.9116</v>
      </c>
      <c r="LT159" s="1">
        <v>1.083376E-4</v>
      </c>
      <c r="LU159">
        <v>3.3229519999999999E-2</v>
      </c>
      <c r="LV159">
        <v>0.69915430000000001</v>
      </c>
      <c r="LW159">
        <v>23.732589999999998</v>
      </c>
      <c r="LX159" s="1">
        <v>1.041806E-4</v>
      </c>
      <c r="LY159">
        <v>3.1965220000000003E-2</v>
      </c>
      <c r="LZ159">
        <v>0.69888779999999995</v>
      </c>
      <c r="MA159">
        <v>24.111879999999999</v>
      </c>
      <c r="MB159" s="1">
        <v>1.0032919999999999E-4</v>
      </c>
      <c r="MC159">
        <v>3.079339E-2</v>
      </c>
      <c r="MD159">
        <v>0.69860230000000001</v>
      </c>
      <c r="ME159">
        <v>23.905799999999999</v>
      </c>
      <c r="MF159" s="1">
        <v>9.7051220000000005E-5</v>
      </c>
      <c r="MG159">
        <v>2.9789550000000001E-2</v>
      </c>
      <c r="MH159">
        <v>0.69833109999999998</v>
      </c>
      <c r="MI159">
        <v>23.673310000000001</v>
      </c>
      <c r="MJ159" s="1">
        <v>9.4640390000000002E-5</v>
      </c>
      <c r="MK159">
        <v>2.9049869999999998E-2</v>
      </c>
      <c r="ML159">
        <v>0.69807200000000003</v>
      </c>
      <c r="MM159">
        <v>23.654489999999999</v>
      </c>
      <c r="MN159" s="1">
        <v>9.3040889999999998E-5</v>
      </c>
      <c r="MO159">
        <v>2.8561880000000001E-2</v>
      </c>
      <c r="MP159">
        <v>0.69786479999999995</v>
      </c>
      <c r="MQ159">
        <v>24.092659999999999</v>
      </c>
      <c r="MR159" s="1">
        <v>9.1732350000000006E-5</v>
      </c>
      <c r="MS159">
        <v>2.817002E-2</v>
      </c>
      <c r="MT159">
        <v>0.69766589999999995</v>
      </c>
      <c r="MU159">
        <v>24.393090000000001</v>
      </c>
      <c r="MV159" s="1">
        <v>9.0173790000000007E-5</v>
      </c>
      <c r="MW159">
        <v>2.770332E-2</v>
      </c>
      <c r="MX159">
        <v>0.69752119999999995</v>
      </c>
      <c r="MY159">
        <v>24.43995</v>
      </c>
      <c r="MZ159" s="1">
        <v>8.8124660000000004E-5</v>
      </c>
      <c r="NA159">
        <v>2.7089200000000001E-2</v>
      </c>
      <c r="NB159">
        <v>0.69741560000000002</v>
      </c>
      <c r="NC159">
        <v>24.573589999999999</v>
      </c>
      <c r="ND159" s="1">
        <v>8.5647600000000003E-5</v>
      </c>
      <c r="NE159">
        <v>2.6337920000000001E-2</v>
      </c>
      <c r="NF159">
        <v>0.69732269999999996</v>
      </c>
      <c r="NG159">
        <v>24.446750000000002</v>
      </c>
      <c r="NH159" s="1">
        <v>8.2847190000000001E-5</v>
      </c>
      <c r="NI159">
        <v>2.5484699999999999E-2</v>
      </c>
      <c r="NJ159">
        <v>0.69726410000000005</v>
      </c>
      <c r="NK159">
        <v>24.385159999999999</v>
      </c>
      <c r="NL159" s="1">
        <v>7.9669840000000004E-5</v>
      </c>
      <c r="NM159">
        <v>2.4515869999999999E-2</v>
      </c>
      <c r="NN159">
        <v>0.69715349999999998</v>
      </c>
      <c r="NO159">
        <v>24.516290000000001</v>
      </c>
      <c r="NP159" s="1">
        <v>7.5967759999999999E-5</v>
      </c>
      <c r="NQ159">
        <v>2.3388849999999999E-2</v>
      </c>
      <c r="NR159">
        <v>0.69702180000000002</v>
      </c>
      <c r="NS159">
        <v>24.489319999999999</v>
      </c>
      <c r="NT159" s="1">
        <v>7.1811819999999997E-5</v>
      </c>
      <c r="NU159">
        <v>2.212014E-2</v>
      </c>
      <c r="NV159">
        <v>0.69681230000000005</v>
      </c>
      <c r="NW159">
        <v>24.42286</v>
      </c>
      <c r="NX159" s="1">
        <v>6.7628779999999997E-5</v>
      </c>
      <c r="NY159">
        <v>2.083662E-2</v>
      </c>
      <c r="NZ159">
        <v>0.69655</v>
      </c>
      <c r="OA159">
        <v>24.61103</v>
      </c>
      <c r="OB159" s="1">
        <v>6.3842560000000002E-5</v>
      </c>
      <c r="OC159">
        <v>1.9672490000000001E-2</v>
      </c>
      <c r="OD159">
        <v>0.69619249999999999</v>
      </c>
      <c r="OE159">
        <v>24.451149999999998</v>
      </c>
      <c r="OF159" s="1">
        <v>6.0629130000000001E-5</v>
      </c>
      <c r="OG159">
        <v>1.868361E-2</v>
      </c>
      <c r="OH159">
        <v>0.69571689999999997</v>
      </c>
      <c r="OI159">
        <v>24.18892</v>
      </c>
      <c r="OJ159" s="1">
        <v>5.7924999999999999E-5</v>
      </c>
      <c r="OK159">
        <v>1.785544E-2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1.045137</v>
      </c>
      <c r="G160">
        <v>19.89902</v>
      </c>
      <c r="H160">
        <v>0</v>
      </c>
      <c r="I160">
        <v>0</v>
      </c>
      <c r="J160">
        <v>1.045358</v>
      </c>
      <c r="K160">
        <v>19.848279999999999</v>
      </c>
      <c r="L160">
        <v>0</v>
      </c>
      <c r="M160">
        <v>0</v>
      </c>
      <c r="N160">
        <v>1.0453939999999999</v>
      </c>
      <c r="O160">
        <v>20.306139999999999</v>
      </c>
      <c r="P160">
        <v>0</v>
      </c>
      <c r="Q160">
        <v>0</v>
      </c>
      <c r="R160">
        <v>1.044869</v>
      </c>
      <c r="S160">
        <v>20.358599999999999</v>
      </c>
      <c r="T160">
        <v>0</v>
      </c>
      <c r="U160">
        <v>0</v>
      </c>
      <c r="V160">
        <v>1.042367</v>
      </c>
      <c r="W160">
        <v>20.212679999999999</v>
      </c>
      <c r="X160">
        <v>2.961224E-37</v>
      </c>
      <c r="Y160" s="1">
        <v>9.5964559999999999E-35</v>
      </c>
      <c r="Z160">
        <v>1.040022</v>
      </c>
      <c r="AA160">
        <v>19.83004</v>
      </c>
      <c r="AB160" s="1">
        <v>9.7698589999999996E-26</v>
      </c>
      <c r="AC160" s="1">
        <v>3.1716820000000002E-23</v>
      </c>
      <c r="AD160">
        <v>1.0376430000000001</v>
      </c>
      <c r="AE160">
        <v>19.157409999999999</v>
      </c>
      <c r="AF160" s="1">
        <v>6.1148620000000006E-14</v>
      </c>
      <c r="AG160" s="1">
        <v>1.9907279999999999E-11</v>
      </c>
      <c r="AH160">
        <v>1.0353159999999999</v>
      </c>
      <c r="AI160">
        <v>18.57621</v>
      </c>
      <c r="AJ160" s="1">
        <v>4.0506300000000002E-5</v>
      </c>
      <c r="AK160" s="1">
        <v>8.9740859999999992E-3</v>
      </c>
      <c r="AL160">
        <v>1.032932</v>
      </c>
      <c r="AM160">
        <v>18.75834</v>
      </c>
      <c r="AN160" s="1">
        <v>5.7152729999999999E-2</v>
      </c>
      <c r="AO160" s="1">
        <v>14.43496</v>
      </c>
      <c r="AP160">
        <v>1.030559</v>
      </c>
      <c r="AQ160">
        <v>18.751539999999999</v>
      </c>
      <c r="AR160" s="1">
        <v>3.666058</v>
      </c>
      <c r="AS160">
        <v>1013.5069999999999</v>
      </c>
      <c r="AT160">
        <v>1.0281180000000001</v>
      </c>
      <c r="AU160">
        <v>18.93196</v>
      </c>
      <c r="AV160">
        <v>36.654350000000001</v>
      </c>
      <c r="AW160">
        <v>10902.44</v>
      </c>
      <c r="AX160">
        <v>1.0254760000000001</v>
      </c>
      <c r="AY160">
        <v>19.04486</v>
      </c>
      <c r="AZ160">
        <v>98.454769999999996</v>
      </c>
      <c r="BA160">
        <v>31146.98</v>
      </c>
      <c r="BB160">
        <v>1.02237</v>
      </c>
      <c r="BC160">
        <v>19.016819999999999</v>
      </c>
      <c r="BD160">
        <v>99.113510000000005</v>
      </c>
      <c r="BE160">
        <v>33041.019999999997</v>
      </c>
      <c r="BF160">
        <v>1.018494</v>
      </c>
      <c r="BG160">
        <v>18.88916</v>
      </c>
      <c r="BH160">
        <v>47.12811</v>
      </c>
      <c r="BI160">
        <v>16431.259999999998</v>
      </c>
      <c r="BJ160">
        <v>1.0135369999999999</v>
      </c>
      <c r="BK160">
        <v>18.78276</v>
      </c>
      <c r="BL160">
        <v>12.643459999999999</v>
      </c>
      <c r="BM160">
        <v>4578.4229999999998</v>
      </c>
      <c r="BN160">
        <v>1.007571</v>
      </c>
      <c r="BO160">
        <v>18.923940000000002</v>
      </c>
      <c r="BP160">
        <v>2.2433360000000002</v>
      </c>
      <c r="BQ160">
        <v>836.7731</v>
      </c>
      <c r="BR160">
        <v>1.000812</v>
      </c>
      <c r="BS160">
        <v>19.35416</v>
      </c>
      <c r="BT160">
        <v>0.33886490000000002</v>
      </c>
      <c r="BU160">
        <v>126.9734</v>
      </c>
      <c r="BV160">
        <v>0.99319009999999996</v>
      </c>
      <c r="BW160">
        <v>19.910769999999999</v>
      </c>
      <c r="BX160">
        <v>8.9056369999999996E-2</v>
      </c>
      <c r="BY160">
        <v>31.41384</v>
      </c>
      <c r="BZ160">
        <v>0.98500319999999997</v>
      </c>
      <c r="CA160">
        <v>20.425129999999999</v>
      </c>
      <c r="CB160">
        <v>6.4788109999999996E-2</v>
      </c>
      <c r="CC160">
        <v>21.86994</v>
      </c>
      <c r="CD160">
        <v>0.97650459999999994</v>
      </c>
      <c r="CE160">
        <v>20.411999999999999</v>
      </c>
      <c r="CF160">
        <v>6.6799899999999995E-2</v>
      </c>
      <c r="CG160">
        <v>22.534320000000001</v>
      </c>
      <c r="CH160">
        <v>0.96859510000000004</v>
      </c>
      <c r="CI160">
        <v>20.28528</v>
      </c>
      <c r="CJ160">
        <v>6.9294910000000001E-2</v>
      </c>
      <c r="CK160">
        <v>23.585619999999999</v>
      </c>
      <c r="CL160">
        <v>0.96099769999999995</v>
      </c>
      <c r="CM160">
        <v>20.07985</v>
      </c>
      <c r="CN160" s="1">
        <v>6.8011959999999996E-2</v>
      </c>
      <c r="CO160">
        <v>23.361969999999999</v>
      </c>
      <c r="CP160">
        <v>0.95456430000000003</v>
      </c>
      <c r="CQ160">
        <v>19.690570000000001</v>
      </c>
      <c r="CR160" s="1">
        <v>6.3558180000000006E-2</v>
      </c>
      <c r="CS160">
        <v>21.973510000000001</v>
      </c>
      <c r="CT160">
        <v>0.94854989999999995</v>
      </c>
      <c r="CU160">
        <v>19.70927</v>
      </c>
      <c r="CV160" s="1">
        <v>5.7676400000000003E-2</v>
      </c>
      <c r="CW160">
        <v>20.025200000000002</v>
      </c>
      <c r="CX160">
        <v>0.94228999999999996</v>
      </c>
      <c r="CY160">
        <v>20.009250000000002</v>
      </c>
      <c r="CZ160" s="1">
        <v>5.1551090000000001E-2</v>
      </c>
      <c r="DA160">
        <v>17.963730000000002</v>
      </c>
      <c r="DB160">
        <v>0.93578159999999999</v>
      </c>
      <c r="DC160">
        <v>20.210650000000001</v>
      </c>
      <c r="DD160" s="1">
        <v>4.5764930000000002E-2</v>
      </c>
      <c r="DE160">
        <v>15.99799</v>
      </c>
      <c r="DF160">
        <v>0.92805530000000003</v>
      </c>
      <c r="DG160">
        <v>20.545269999999999</v>
      </c>
      <c r="DH160" s="1">
        <v>4.0491949999999999E-2</v>
      </c>
      <c r="DI160">
        <v>14.20401</v>
      </c>
      <c r="DJ160">
        <v>0.91989889999999996</v>
      </c>
      <c r="DK160">
        <v>20.584019999999999</v>
      </c>
      <c r="DL160" s="1">
        <v>3.578307E-2</v>
      </c>
      <c r="DM160">
        <v>12.596069999999999</v>
      </c>
      <c r="DN160">
        <v>0.91154780000000002</v>
      </c>
      <c r="DO160">
        <v>20.586179999999999</v>
      </c>
      <c r="DP160" s="1">
        <v>3.1662320000000001E-2</v>
      </c>
      <c r="DQ160">
        <v>11.184670000000001</v>
      </c>
      <c r="DR160">
        <v>0.90334680000000001</v>
      </c>
      <c r="DS160">
        <v>20.441939999999999</v>
      </c>
      <c r="DT160" s="1">
        <v>2.809563E-2</v>
      </c>
      <c r="DU160">
        <v>9.9570480000000003</v>
      </c>
      <c r="DV160">
        <v>0.89455560000000001</v>
      </c>
      <c r="DW160">
        <v>20.053450000000002</v>
      </c>
      <c r="DX160" s="1">
        <v>2.4920870000000001E-2</v>
      </c>
      <c r="DY160">
        <v>8.8694220000000001</v>
      </c>
      <c r="DZ160">
        <v>0.88456480000000004</v>
      </c>
      <c r="EA160">
        <v>19.903479999999998</v>
      </c>
      <c r="EB160" s="1">
        <v>2.201614E-2</v>
      </c>
      <c r="EC160">
        <v>7.8848469999999997</v>
      </c>
      <c r="ED160">
        <v>0.87465649999999995</v>
      </c>
      <c r="EE160">
        <v>19.898440000000001</v>
      </c>
      <c r="EF160" s="1">
        <v>1.9388889999999999E-2</v>
      </c>
      <c r="EG160">
        <v>6.9859679999999997</v>
      </c>
      <c r="EH160">
        <v>0.86459960000000002</v>
      </c>
      <c r="EI160">
        <v>20.02647</v>
      </c>
      <c r="EJ160" s="1">
        <v>1.703783E-2</v>
      </c>
      <c r="EK160">
        <v>6.1742530000000002</v>
      </c>
      <c r="EL160">
        <v>0.85415730000000001</v>
      </c>
      <c r="EM160">
        <v>20.263020000000001</v>
      </c>
      <c r="EN160" s="1">
        <v>1.495872E-2</v>
      </c>
      <c r="EO160">
        <v>5.4537139999999997</v>
      </c>
      <c r="EP160">
        <v>0.84376390000000001</v>
      </c>
      <c r="EQ160">
        <v>20.26689</v>
      </c>
      <c r="ER160" s="1">
        <v>1.3118940000000001E-2</v>
      </c>
      <c r="ES160">
        <v>4.8165880000000003</v>
      </c>
      <c r="ET160">
        <v>0.83307799999999999</v>
      </c>
      <c r="EU160">
        <v>20.141940000000002</v>
      </c>
      <c r="EV160" s="1">
        <v>1.149612E-2</v>
      </c>
      <c r="EW160">
        <v>4.2518200000000004</v>
      </c>
      <c r="EX160">
        <v>0.82258070000000005</v>
      </c>
      <c r="EY160">
        <v>20.18554</v>
      </c>
      <c r="EZ160" s="1">
        <v>1.0079019999999999E-2</v>
      </c>
      <c r="FA160">
        <v>3.754006</v>
      </c>
      <c r="FB160">
        <v>0.81267789999999995</v>
      </c>
      <c r="FC160">
        <v>20.407520000000002</v>
      </c>
      <c r="FD160" s="1">
        <v>8.8585290000000004E-3</v>
      </c>
      <c r="FE160">
        <v>3.3205369999999998</v>
      </c>
      <c r="FF160">
        <v>0.80381329999999995</v>
      </c>
      <c r="FG160">
        <v>21.282170000000001</v>
      </c>
      <c r="FH160" s="1">
        <v>7.8050489999999997E-3</v>
      </c>
      <c r="FI160">
        <v>2.941484</v>
      </c>
      <c r="FJ160">
        <v>0.79632130000000001</v>
      </c>
      <c r="FK160">
        <v>21.748080000000002</v>
      </c>
      <c r="FL160" s="1">
        <v>6.8838700000000003E-3</v>
      </c>
      <c r="FM160">
        <v>2.605248</v>
      </c>
      <c r="FN160">
        <v>0.7905297</v>
      </c>
      <c r="FO160">
        <v>21.856560000000002</v>
      </c>
      <c r="FP160" s="1">
        <v>6.0672469999999996E-3</v>
      </c>
      <c r="FQ160">
        <v>2.3018610000000002</v>
      </c>
      <c r="FR160">
        <v>0.78597059999999996</v>
      </c>
      <c r="FS160">
        <v>21.84686</v>
      </c>
      <c r="FT160" s="1">
        <v>5.3309519999999999E-3</v>
      </c>
      <c r="FU160">
        <v>2.0251619999999999</v>
      </c>
      <c r="FV160">
        <v>0.78260010000000002</v>
      </c>
      <c r="FW160">
        <v>21.769880000000001</v>
      </c>
      <c r="FX160" s="1">
        <v>4.6504900000000002E-3</v>
      </c>
      <c r="FY160">
        <v>1.767558</v>
      </c>
      <c r="FZ160">
        <v>0.7802289</v>
      </c>
      <c r="GA160">
        <v>21.647929999999999</v>
      </c>
      <c r="GB160" s="1">
        <v>3.9810879999999998E-3</v>
      </c>
      <c r="GC160">
        <v>1.514111</v>
      </c>
      <c r="GD160">
        <v>0.77862960000000003</v>
      </c>
      <c r="GE160">
        <v>21.553059999999999</v>
      </c>
      <c r="GF160" s="1">
        <v>3.2738200000000002E-3</v>
      </c>
      <c r="GG160">
        <v>1.247044</v>
      </c>
      <c r="GH160">
        <v>0.77752109999999997</v>
      </c>
      <c r="GI160">
        <v>21.555150000000001</v>
      </c>
      <c r="GJ160" s="1">
        <v>2.5382920000000002E-3</v>
      </c>
      <c r="GK160">
        <v>0.96877709999999995</v>
      </c>
      <c r="GL160">
        <v>0.77684679999999995</v>
      </c>
      <c r="GM160">
        <v>22.171140000000001</v>
      </c>
      <c r="GN160" s="1">
        <v>1.856021E-3</v>
      </c>
      <c r="GO160">
        <v>0.70893490000000003</v>
      </c>
      <c r="GP160">
        <v>0.77639040000000004</v>
      </c>
      <c r="GQ160">
        <v>22.639589999999998</v>
      </c>
      <c r="GR160" s="1">
        <v>1.312693E-3</v>
      </c>
      <c r="GS160">
        <v>0.50054200000000004</v>
      </c>
      <c r="GT160">
        <v>0.77611850000000004</v>
      </c>
      <c r="GU160">
        <v>22.979839999999999</v>
      </c>
      <c r="GV160" s="1">
        <v>9.3762830000000002E-4</v>
      </c>
      <c r="GW160">
        <v>0.35563669999999997</v>
      </c>
      <c r="GX160">
        <v>0.77594600000000002</v>
      </c>
      <c r="GY160">
        <v>23.404620000000001</v>
      </c>
      <c r="GZ160" s="1">
        <v>7.0409059999999998E-4</v>
      </c>
      <c r="HA160">
        <v>0.26504329999999998</v>
      </c>
      <c r="HB160">
        <v>0.77583179999999996</v>
      </c>
      <c r="HC160">
        <v>23.397629999999999</v>
      </c>
      <c r="HD160" s="1">
        <v>5.6586349999999995E-4</v>
      </c>
      <c r="HE160">
        <v>0.21141219999999999</v>
      </c>
      <c r="HF160">
        <v>0.77577980000000002</v>
      </c>
      <c r="HG160">
        <v>23.079889999999999</v>
      </c>
      <c r="HH160" s="1">
        <v>4.8372479999999999E-4</v>
      </c>
      <c r="HI160">
        <v>0.17958180000000001</v>
      </c>
      <c r="HJ160">
        <v>0.77573740000000002</v>
      </c>
      <c r="HK160">
        <v>22.934950000000001</v>
      </c>
      <c r="HL160" s="1">
        <v>4.3189090000000002E-4</v>
      </c>
      <c r="HM160">
        <v>0.15958739999999999</v>
      </c>
      <c r="HN160">
        <v>0.7757136</v>
      </c>
      <c r="HO160">
        <v>22.8674</v>
      </c>
      <c r="HP160" s="1">
        <v>3.9597630000000003E-4</v>
      </c>
      <c r="HQ160">
        <v>0.1458459</v>
      </c>
      <c r="HR160">
        <v>0.77570819999999996</v>
      </c>
      <c r="HS160">
        <v>23.210640000000001</v>
      </c>
      <c r="HT160" s="1">
        <v>3.6859650000000001E-4</v>
      </c>
      <c r="HU160">
        <v>0.13545509999999999</v>
      </c>
      <c r="HV160">
        <v>0.77571769999999995</v>
      </c>
      <c r="HW160">
        <v>23.509370000000001</v>
      </c>
      <c r="HX160" s="1">
        <v>3.4604630000000002E-4</v>
      </c>
      <c r="HY160">
        <v>0.12695500000000001</v>
      </c>
      <c r="HZ160">
        <v>0.77570090000000003</v>
      </c>
      <c r="IA160">
        <v>23.579809999999998</v>
      </c>
      <c r="IB160" s="1">
        <v>3.2637980000000002E-4</v>
      </c>
      <c r="IC160">
        <v>0.1195978</v>
      </c>
      <c r="ID160">
        <v>0.77570459999999997</v>
      </c>
      <c r="IE160">
        <v>23.685849999999999</v>
      </c>
      <c r="IF160" s="1">
        <v>3.0865640000000001E-4</v>
      </c>
      <c r="IG160">
        <v>0.11300259999999999</v>
      </c>
      <c r="IH160">
        <v>0.77570709999999998</v>
      </c>
      <c r="II160">
        <v>23.452390000000001</v>
      </c>
      <c r="IJ160" s="1">
        <v>2.9237959999999999E-4</v>
      </c>
      <c r="IK160">
        <v>0.10697180000000001</v>
      </c>
      <c r="IL160">
        <v>0.77569790000000005</v>
      </c>
      <c r="IM160">
        <v>23.157109999999999</v>
      </c>
      <c r="IN160" s="1">
        <v>2.7733329999999999E-4</v>
      </c>
      <c r="IO160">
        <v>0.1014174</v>
      </c>
      <c r="IP160">
        <v>0.77569410000000005</v>
      </c>
      <c r="IQ160">
        <v>22.99034</v>
      </c>
      <c r="IR160" s="1">
        <v>2.6336790000000001E-4</v>
      </c>
      <c r="IS160">
        <v>9.6280760000000007E-2</v>
      </c>
      <c r="IT160">
        <v>0.77569010000000005</v>
      </c>
      <c r="IU160">
        <v>22.85324</v>
      </c>
      <c r="IV160" s="1">
        <v>2.5042629999999998E-4</v>
      </c>
      <c r="IW160">
        <v>9.1519710000000004E-2</v>
      </c>
      <c r="IX160">
        <v>0.77569010000000005</v>
      </c>
      <c r="IY160">
        <v>23.026910000000001</v>
      </c>
      <c r="IZ160" s="1">
        <v>2.383555E-4</v>
      </c>
      <c r="JA160">
        <v>8.708776E-2</v>
      </c>
      <c r="JB160">
        <v>0.77568910000000002</v>
      </c>
      <c r="JC160">
        <v>22.730039999999999</v>
      </c>
      <c r="JD160" s="1">
        <v>2.270168E-4</v>
      </c>
      <c r="JE160">
        <v>8.293586E-2</v>
      </c>
      <c r="JF160">
        <v>0.77570159999999999</v>
      </c>
      <c r="JG160">
        <v>22.461539999999999</v>
      </c>
      <c r="JH160" s="1">
        <v>2.163399E-4</v>
      </c>
      <c r="JI160">
        <v>7.9024300000000006E-2</v>
      </c>
      <c r="JJ160">
        <v>0.77569100000000002</v>
      </c>
      <c r="JK160">
        <v>22.04111</v>
      </c>
      <c r="JL160" s="1">
        <v>2.0627079999999999E-4</v>
      </c>
      <c r="JM160">
        <v>7.5341249999999998E-2</v>
      </c>
      <c r="JN160">
        <v>0.7756923</v>
      </c>
      <c r="JO160">
        <v>21.82029</v>
      </c>
      <c r="JP160" s="1">
        <v>1.9683839999999999E-4</v>
      </c>
      <c r="JQ160">
        <v>7.1893559999999995E-2</v>
      </c>
      <c r="JR160">
        <v>0.77569319999999997</v>
      </c>
      <c r="JS160">
        <v>21.934729999999998</v>
      </c>
      <c r="JT160" s="1">
        <v>1.8800530000000001E-4</v>
      </c>
      <c r="JU160">
        <v>6.8663580000000002E-2</v>
      </c>
      <c r="JV160">
        <v>0.7756845</v>
      </c>
      <c r="JW160">
        <v>22.158439999999999</v>
      </c>
      <c r="JX160" s="1">
        <v>1.796996E-4</v>
      </c>
      <c r="JY160">
        <v>6.5624559999999998E-2</v>
      </c>
      <c r="JZ160">
        <v>0.77569659999999996</v>
      </c>
      <c r="KA160">
        <v>22.262329999999999</v>
      </c>
      <c r="KB160" s="1">
        <v>1.718643E-4</v>
      </c>
      <c r="KC160">
        <v>6.2754340000000006E-2</v>
      </c>
      <c r="KD160">
        <v>0.77569299999999997</v>
      </c>
      <c r="KE160">
        <v>22.874169999999999</v>
      </c>
      <c r="KF160" s="1">
        <v>1.6445049999999999E-4</v>
      </c>
      <c r="KG160">
        <v>6.0044670000000001E-2</v>
      </c>
      <c r="KH160">
        <v>0.77568890000000001</v>
      </c>
      <c r="KI160">
        <v>22.940460000000002</v>
      </c>
      <c r="KJ160" s="1">
        <v>1.5744979999999999E-4</v>
      </c>
      <c r="KK160">
        <v>5.7487469999999999E-2</v>
      </c>
      <c r="KL160">
        <v>0.77568910000000002</v>
      </c>
      <c r="KM160">
        <v>22.831040000000002</v>
      </c>
      <c r="KN160" s="1">
        <v>1.5084739999999999E-4</v>
      </c>
      <c r="KO160">
        <v>5.5076479999999997E-2</v>
      </c>
      <c r="KP160">
        <v>0.77568990000000004</v>
      </c>
      <c r="KQ160">
        <v>22.70215</v>
      </c>
      <c r="KR160" s="1">
        <v>1.4460180000000001E-4</v>
      </c>
      <c r="KS160">
        <v>5.279408E-2</v>
      </c>
      <c r="KT160">
        <v>0.77568780000000004</v>
      </c>
      <c r="KU160">
        <v>22.2821</v>
      </c>
      <c r="KV160" s="1">
        <v>1.386638E-4</v>
      </c>
      <c r="KW160">
        <v>5.0626039999999997E-2</v>
      </c>
      <c r="KX160">
        <v>0.77567430000000004</v>
      </c>
      <c r="KY160">
        <v>21.686440000000001</v>
      </c>
      <c r="KZ160" s="1">
        <v>1.3302759999999999E-4</v>
      </c>
      <c r="LA160">
        <v>4.85668E-2</v>
      </c>
      <c r="LB160">
        <v>0.77563579999999999</v>
      </c>
      <c r="LC160">
        <v>21.316849999999999</v>
      </c>
      <c r="LD160" s="1">
        <v>1.2766390000000001E-4</v>
      </c>
      <c r="LE160">
        <v>4.6610079999999998E-2</v>
      </c>
      <c r="LF160">
        <v>0.77556480000000005</v>
      </c>
      <c r="LG160">
        <v>21.24108</v>
      </c>
      <c r="LH160" s="1">
        <v>1.2259430000000001E-4</v>
      </c>
      <c r="LI160">
        <v>4.4758100000000002E-2</v>
      </c>
      <c r="LJ160">
        <v>0.77543150000000005</v>
      </c>
      <c r="LK160">
        <v>21.977309999999999</v>
      </c>
      <c r="LL160" s="1">
        <v>1.17761E-4</v>
      </c>
      <c r="LM160">
        <v>4.2999950000000002E-2</v>
      </c>
      <c r="LN160">
        <v>0.77525089999999997</v>
      </c>
      <c r="LO160">
        <v>22.518129999999999</v>
      </c>
      <c r="LP160" s="1">
        <v>1.131732E-4</v>
      </c>
      <c r="LQ160">
        <v>4.1328259999999999E-2</v>
      </c>
      <c r="LR160">
        <v>0.77499839999999998</v>
      </c>
      <c r="LS160">
        <v>22.988990000000001</v>
      </c>
      <c r="LT160" s="1">
        <v>1.0878630000000001E-4</v>
      </c>
      <c r="LU160">
        <v>3.9734409999999998E-2</v>
      </c>
      <c r="LV160">
        <v>0.77467980000000003</v>
      </c>
      <c r="LW160">
        <v>23.790489999999998</v>
      </c>
      <c r="LX160" s="1">
        <v>1.0460599999999999E-4</v>
      </c>
      <c r="LY160">
        <v>3.8219490000000002E-2</v>
      </c>
      <c r="LZ160">
        <v>0.77436229999999995</v>
      </c>
      <c r="MA160">
        <v>24.147829999999999</v>
      </c>
      <c r="MB160" s="1">
        <v>1.00715E-4</v>
      </c>
      <c r="MC160">
        <v>3.6806060000000002E-2</v>
      </c>
      <c r="MD160">
        <v>0.77396569999999998</v>
      </c>
      <c r="ME160">
        <v>23.92614</v>
      </c>
      <c r="MF160" s="1">
        <v>9.7362619999999997E-5</v>
      </c>
      <c r="MG160">
        <v>3.5578039999999998E-2</v>
      </c>
      <c r="MH160">
        <v>0.77355929999999995</v>
      </c>
      <c r="MI160">
        <v>23.686540000000001</v>
      </c>
      <c r="MJ160" s="1">
        <v>9.4852019999999994E-5</v>
      </c>
      <c r="MK160">
        <v>3.4654030000000002E-2</v>
      </c>
      <c r="ML160">
        <v>0.77320650000000002</v>
      </c>
      <c r="MM160">
        <v>23.716819999999998</v>
      </c>
      <c r="MN160" s="1">
        <v>9.3183000000000006E-5</v>
      </c>
      <c r="MO160">
        <v>3.4040399999999998E-2</v>
      </c>
      <c r="MP160">
        <v>0.77290650000000005</v>
      </c>
      <c r="MQ160">
        <v>24.207129999999999</v>
      </c>
      <c r="MR160" s="1">
        <v>9.1871659999999994E-5</v>
      </c>
      <c r="MS160">
        <v>3.3569179999999997E-2</v>
      </c>
      <c r="MT160">
        <v>0.77263559999999998</v>
      </c>
      <c r="MU160">
        <v>24.51906</v>
      </c>
      <c r="MV160" s="1">
        <v>9.0356929999999998E-5</v>
      </c>
      <c r="MW160">
        <v>3.3029269999999999E-2</v>
      </c>
      <c r="MX160">
        <v>0.77239040000000003</v>
      </c>
      <c r="MY160">
        <v>24.555029999999999</v>
      </c>
      <c r="MZ160" s="1">
        <v>8.8359500000000007E-5</v>
      </c>
      <c r="NA160">
        <v>3.2319680000000003E-2</v>
      </c>
      <c r="NB160">
        <v>0.77223019999999998</v>
      </c>
      <c r="NC160">
        <v>24.662800000000001</v>
      </c>
      <c r="ND160" s="1">
        <v>8.5924129999999995E-5</v>
      </c>
      <c r="NE160">
        <v>3.1443869999999999E-2</v>
      </c>
      <c r="NF160">
        <v>0.7721285</v>
      </c>
      <c r="NG160">
        <v>24.486709999999999</v>
      </c>
      <c r="NH160" s="1">
        <v>8.3158449999999997E-5</v>
      </c>
      <c r="NI160">
        <v>3.0442480000000001E-2</v>
      </c>
      <c r="NJ160">
        <v>0.77201410000000004</v>
      </c>
      <c r="NK160">
        <v>24.385390000000001</v>
      </c>
      <c r="NL160" s="1">
        <v>8.0028240000000003E-5</v>
      </c>
      <c r="NM160">
        <v>2.93093E-2</v>
      </c>
      <c r="NN160">
        <v>0.77186759999999999</v>
      </c>
      <c r="NO160">
        <v>24.506260000000001</v>
      </c>
      <c r="NP160" s="1">
        <v>7.6383560000000002E-5</v>
      </c>
      <c r="NQ160">
        <v>2.799217E-2</v>
      </c>
      <c r="NR160">
        <v>0.77170490000000003</v>
      </c>
      <c r="NS160">
        <v>24.52027</v>
      </c>
      <c r="NT160" s="1">
        <v>7.2261740000000002E-5</v>
      </c>
      <c r="NU160">
        <v>2.6498440000000002E-2</v>
      </c>
      <c r="NV160">
        <v>0.77143980000000001</v>
      </c>
      <c r="NW160">
        <v>24.50037</v>
      </c>
      <c r="NX160" s="1">
        <v>6.8061369999999996E-5</v>
      </c>
      <c r="NY160">
        <v>2.4964509999999999E-2</v>
      </c>
      <c r="NZ160">
        <v>0.7710494</v>
      </c>
      <c r="OA160">
        <v>24.70477</v>
      </c>
      <c r="OB160" s="1">
        <v>6.4220079999999997E-5</v>
      </c>
      <c r="OC160">
        <v>2.3556290000000001E-2</v>
      </c>
      <c r="OD160">
        <v>0.7705457</v>
      </c>
      <c r="OE160">
        <v>24.544250000000002</v>
      </c>
      <c r="OF160" s="1">
        <v>6.0945059999999998E-5</v>
      </c>
      <c r="OG160">
        <v>2.235204E-2</v>
      </c>
      <c r="OH160">
        <v>0.76990990000000004</v>
      </c>
      <c r="OI160">
        <v>24.267579999999999</v>
      </c>
      <c r="OJ160" s="1">
        <v>5.8189770000000001E-5</v>
      </c>
      <c r="OK160">
        <v>2.1342259999999998E-2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0.72817069999999995</v>
      </c>
      <c r="G161">
        <v>19.95308</v>
      </c>
      <c r="H161">
        <v>0</v>
      </c>
      <c r="I161">
        <v>0</v>
      </c>
      <c r="J161">
        <v>0.72839620000000005</v>
      </c>
      <c r="K161">
        <v>19.875080000000001</v>
      </c>
      <c r="L161">
        <v>0</v>
      </c>
      <c r="M161">
        <v>0</v>
      </c>
      <c r="N161">
        <v>0.72858829999999997</v>
      </c>
      <c r="O161">
        <v>20.306899999999999</v>
      </c>
      <c r="P161">
        <v>0</v>
      </c>
      <c r="Q161">
        <v>0</v>
      </c>
      <c r="R161">
        <v>0.72861880000000001</v>
      </c>
      <c r="S161">
        <v>20.37236</v>
      </c>
      <c r="T161">
        <v>0</v>
      </c>
      <c r="U161">
        <v>0</v>
      </c>
      <c r="V161">
        <v>0.72724069999999996</v>
      </c>
      <c r="W161">
        <v>20.236000000000001</v>
      </c>
      <c r="X161">
        <v>4.9702139999999999E-38</v>
      </c>
      <c r="Y161">
        <v>1.5766359999999999E-35</v>
      </c>
      <c r="Z161">
        <v>0.7258462</v>
      </c>
      <c r="AA161">
        <v>19.887119999999999</v>
      </c>
      <c r="AB161" s="1">
        <v>1.816553E-26</v>
      </c>
      <c r="AC161" s="1">
        <v>5.7690710000000003E-24</v>
      </c>
      <c r="AD161">
        <v>0.72440040000000006</v>
      </c>
      <c r="AE161">
        <v>19.23189</v>
      </c>
      <c r="AF161" s="1">
        <v>1.076953E-14</v>
      </c>
      <c r="AG161" s="1">
        <v>3.4284550000000001E-12</v>
      </c>
      <c r="AH161">
        <v>0.72293410000000002</v>
      </c>
      <c r="AI161">
        <v>18.638030000000001</v>
      </c>
      <c r="AJ161" s="1">
        <v>1.6772779999999998E-5</v>
      </c>
      <c r="AK161" s="1">
        <v>4.0280680000000001E-3</v>
      </c>
      <c r="AL161">
        <v>0.72147439999999996</v>
      </c>
      <c r="AM161">
        <v>18.813700000000001</v>
      </c>
      <c r="AN161" s="1">
        <v>3.4169339999999999E-2</v>
      </c>
      <c r="AO161" s="1">
        <v>8.9699790000000004</v>
      </c>
      <c r="AP161">
        <v>0.71998169999999995</v>
      </c>
      <c r="AQ161">
        <v>18.787330000000001</v>
      </c>
      <c r="AR161" s="1">
        <v>2.6708460000000001</v>
      </c>
      <c r="AS161">
        <v>749.56089999999995</v>
      </c>
      <c r="AT161">
        <v>0.71845400000000004</v>
      </c>
      <c r="AU161">
        <v>18.941590000000001</v>
      </c>
      <c r="AV161">
        <v>30.861229999999999</v>
      </c>
      <c r="AW161">
        <v>9146.3160000000007</v>
      </c>
      <c r="AX161">
        <v>0.71680929999999998</v>
      </c>
      <c r="AY161">
        <v>19.06466</v>
      </c>
      <c r="AZ161">
        <v>92.963120000000004</v>
      </c>
      <c r="BA161">
        <v>28839.93</v>
      </c>
      <c r="BB161">
        <v>0.71486340000000004</v>
      </c>
      <c r="BC161">
        <v>19.043030000000002</v>
      </c>
      <c r="BD161">
        <v>102.749</v>
      </c>
      <c r="BE161">
        <v>33119.199999999997</v>
      </c>
      <c r="BF161">
        <v>0.71249870000000004</v>
      </c>
      <c r="BG161">
        <v>18.9255</v>
      </c>
      <c r="BH161">
        <v>52.748719999999999</v>
      </c>
      <c r="BI161">
        <v>17561.66</v>
      </c>
      <c r="BJ161">
        <v>0.70961209999999997</v>
      </c>
      <c r="BK161">
        <v>18.844059999999999</v>
      </c>
      <c r="BL161">
        <v>15.05339</v>
      </c>
      <c r="BM161">
        <v>5148.6679999999997</v>
      </c>
      <c r="BN161">
        <v>0.70614869999999996</v>
      </c>
      <c r="BO161">
        <v>18.99239</v>
      </c>
      <c r="BP161">
        <v>2.7920609999999999</v>
      </c>
      <c r="BQ161">
        <v>975.59879999999998</v>
      </c>
      <c r="BR161">
        <v>0.70218400000000003</v>
      </c>
      <c r="BS161">
        <v>19.410889999999998</v>
      </c>
      <c r="BT161">
        <v>0.42164689999999999</v>
      </c>
      <c r="BU161">
        <v>148.26509999999999</v>
      </c>
      <c r="BV161">
        <v>0.69773830000000003</v>
      </c>
      <c r="BW161">
        <v>19.952359999999999</v>
      </c>
      <c r="BX161">
        <v>9.8549719999999993E-2</v>
      </c>
      <c r="BY161">
        <v>33.393749999999997</v>
      </c>
      <c r="BZ161">
        <v>0.69293269999999996</v>
      </c>
      <c r="CA161">
        <v>20.452829999999999</v>
      </c>
      <c r="CB161">
        <v>6.5276329999999994E-2</v>
      </c>
      <c r="CC161">
        <v>21.37255</v>
      </c>
      <c r="CD161">
        <v>0.68791789999999997</v>
      </c>
      <c r="CE161">
        <v>20.429220000000001</v>
      </c>
      <c r="CF161">
        <v>6.6322190000000003E-2</v>
      </c>
      <c r="CG161">
        <v>21.68235</v>
      </c>
      <c r="CH161">
        <v>0.68327769999999999</v>
      </c>
      <c r="CI161">
        <v>20.303840000000001</v>
      </c>
      <c r="CJ161">
        <v>6.9105890000000003E-2</v>
      </c>
      <c r="CK161">
        <v>22.738949999999999</v>
      </c>
      <c r="CL161">
        <v>0.67946430000000002</v>
      </c>
      <c r="CM161">
        <v>20.116910000000001</v>
      </c>
      <c r="CN161" s="1">
        <v>6.8288009999999996E-2</v>
      </c>
      <c r="CO161">
        <v>22.620999999999999</v>
      </c>
      <c r="CP161">
        <v>0.67695110000000003</v>
      </c>
      <c r="CQ161">
        <v>19.751619999999999</v>
      </c>
      <c r="CR161" s="1">
        <v>6.4131240000000006E-2</v>
      </c>
      <c r="CS161">
        <v>21.348099999999999</v>
      </c>
      <c r="CT161">
        <v>0.67505590000000004</v>
      </c>
      <c r="CU161">
        <v>19.783300000000001</v>
      </c>
      <c r="CV161">
        <v>5.8351050000000002E-2</v>
      </c>
      <c r="CW161">
        <v>19.477329999999998</v>
      </c>
      <c r="CX161">
        <v>0.67316569999999998</v>
      </c>
      <c r="CY161">
        <v>20.08569</v>
      </c>
      <c r="CZ161" s="1">
        <v>5.22216E-2</v>
      </c>
      <c r="DA161">
        <v>17.470089999999999</v>
      </c>
      <c r="DB161">
        <v>0.67124300000000003</v>
      </c>
      <c r="DC161">
        <v>20.26417</v>
      </c>
      <c r="DD161" s="1">
        <v>4.6387739999999997E-2</v>
      </c>
      <c r="DE161">
        <v>15.545809999999999</v>
      </c>
      <c r="DF161">
        <v>0.66923659999999996</v>
      </c>
      <c r="DG161">
        <v>20.567450000000001</v>
      </c>
      <c r="DH161" s="1">
        <v>4.1056710000000003E-2</v>
      </c>
      <c r="DI161">
        <v>13.78082</v>
      </c>
      <c r="DJ161">
        <v>0.66712360000000004</v>
      </c>
      <c r="DK161">
        <v>20.595020000000002</v>
      </c>
      <c r="DL161" s="1">
        <v>3.628282E-2</v>
      </c>
      <c r="DM161">
        <v>12.19628</v>
      </c>
      <c r="DN161">
        <v>0.66496549999999999</v>
      </c>
      <c r="DO161">
        <v>20.601099999999999</v>
      </c>
      <c r="DP161" s="1">
        <v>3.2097840000000002E-2</v>
      </c>
      <c r="DQ161">
        <v>10.804869999999999</v>
      </c>
      <c r="DR161">
        <v>0.66288939999999996</v>
      </c>
      <c r="DS161">
        <v>20.46565</v>
      </c>
      <c r="DT161" s="1">
        <v>2.8475759999999999E-2</v>
      </c>
      <c r="DU161">
        <v>9.5967350000000007</v>
      </c>
      <c r="DV161">
        <v>0.66014980000000001</v>
      </c>
      <c r="DW161">
        <v>20.104120000000002</v>
      </c>
      <c r="DX161" s="1">
        <v>2.5259589999999998E-2</v>
      </c>
      <c r="DY161">
        <v>8.5347439999999999</v>
      </c>
      <c r="DZ161">
        <v>0.65607130000000002</v>
      </c>
      <c r="EA161">
        <v>19.98075</v>
      </c>
      <c r="EB161" s="1">
        <v>2.2328219999999999E-2</v>
      </c>
      <c r="EC161">
        <v>7.5860760000000003</v>
      </c>
      <c r="ED161">
        <v>0.65211589999999997</v>
      </c>
      <c r="EE161">
        <v>19.989139999999999</v>
      </c>
      <c r="EF161" s="1">
        <v>1.9673920000000001E-2</v>
      </c>
      <c r="EG161">
        <v>6.7186029999999999</v>
      </c>
      <c r="EH161">
        <v>0.64830489999999996</v>
      </c>
      <c r="EI161">
        <v>20.106339999999999</v>
      </c>
      <c r="EJ161" s="1">
        <v>1.729255E-2</v>
      </c>
      <c r="EK161">
        <v>5.9330290000000003</v>
      </c>
      <c r="EL161">
        <v>0.64434100000000005</v>
      </c>
      <c r="EM161">
        <v>20.31221</v>
      </c>
      <c r="EN161" s="1">
        <v>1.5184629999999999E-2</v>
      </c>
      <c r="EO161">
        <v>5.2353540000000001</v>
      </c>
      <c r="EP161">
        <v>0.63944880000000004</v>
      </c>
      <c r="EQ161">
        <v>20.28426</v>
      </c>
      <c r="ER161" s="1">
        <v>1.331894E-2</v>
      </c>
      <c r="ES161">
        <v>4.6197039999999996</v>
      </c>
      <c r="ET161">
        <v>0.63439160000000006</v>
      </c>
      <c r="EU161">
        <v>20.141390000000001</v>
      </c>
      <c r="EV161" s="1">
        <v>1.167374E-2</v>
      </c>
      <c r="EW161">
        <v>4.0742849999999997</v>
      </c>
      <c r="EX161">
        <v>0.6294109</v>
      </c>
      <c r="EY161">
        <v>20.183340000000001</v>
      </c>
      <c r="EZ161" s="1">
        <v>1.0234480000000001E-2</v>
      </c>
      <c r="FA161">
        <v>3.5934400000000002</v>
      </c>
      <c r="FB161">
        <v>0.62466540000000004</v>
      </c>
      <c r="FC161">
        <v>20.428599999999999</v>
      </c>
      <c r="FD161" s="1">
        <v>8.9943809999999992E-3</v>
      </c>
      <c r="FE161">
        <v>3.175103</v>
      </c>
      <c r="FF161">
        <v>0.62047620000000003</v>
      </c>
      <c r="FG161">
        <v>21.345600000000001</v>
      </c>
      <c r="FH161" s="1">
        <v>7.9246390000000007E-3</v>
      </c>
      <c r="FI161">
        <v>2.8099470000000002</v>
      </c>
      <c r="FJ161">
        <v>0.61701099999999998</v>
      </c>
      <c r="FK161">
        <v>21.827010000000001</v>
      </c>
      <c r="FL161" s="1">
        <v>6.991138E-3</v>
      </c>
      <c r="FM161">
        <v>2.4871430000000001</v>
      </c>
      <c r="FN161">
        <v>0.61460599999999999</v>
      </c>
      <c r="FO161">
        <v>21.935449999999999</v>
      </c>
      <c r="FP161" s="1">
        <v>6.1649720000000003E-3</v>
      </c>
      <c r="FQ161">
        <v>2.1974179999999999</v>
      </c>
      <c r="FR161">
        <v>0.61268330000000004</v>
      </c>
      <c r="FS161">
        <v>21.892140000000001</v>
      </c>
      <c r="FT161" s="1">
        <v>5.4210509999999996E-3</v>
      </c>
      <c r="FU161">
        <v>1.9337949999999999</v>
      </c>
      <c r="FV161">
        <v>0.61138110000000001</v>
      </c>
      <c r="FW161">
        <v>21.785160000000001</v>
      </c>
      <c r="FX161" s="1">
        <v>4.736273E-3</v>
      </c>
      <c r="FY161">
        <v>1.6893560000000001</v>
      </c>
      <c r="FZ161">
        <v>0.61046730000000005</v>
      </c>
      <c r="GA161">
        <v>21.64799</v>
      </c>
      <c r="GB161" s="1">
        <v>4.0689410000000004E-3</v>
      </c>
      <c r="GC161">
        <v>1.4509620000000001</v>
      </c>
      <c r="GD161">
        <v>0.60988810000000004</v>
      </c>
      <c r="GE161">
        <v>21.558730000000001</v>
      </c>
      <c r="GF161" s="1">
        <v>3.368055E-3</v>
      </c>
      <c r="GG161">
        <v>1.2013370000000001</v>
      </c>
      <c r="GH161">
        <v>0.60947859999999998</v>
      </c>
      <c r="GI161">
        <v>21.59759</v>
      </c>
      <c r="GJ161" s="1">
        <v>2.6332579999999999E-3</v>
      </c>
      <c r="GK161">
        <v>0.93974170000000001</v>
      </c>
      <c r="GL161">
        <v>0.60922220000000005</v>
      </c>
      <c r="GM161">
        <v>22.258500000000002</v>
      </c>
      <c r="GN161" s="1">
        <v>1.9391409999999999E-3</v>
      </c>
      <c r="GO161">
        <v>0.69186150000000002</v>
      </c>
      <c r="GP161">
        <v>0.60903379999999996</v>
      </c>
      <c r="GQ161">
        <v>22.727740000000001</v>
      </c>
      <c r="GR161" s="1">
        <v>1.3749120000000001E-3</v>
      </c>
      <c r="GS161">
        <v>0.4896122</v>
      </c>
      <c r="GT161">
        <v>0.60896749999999999</v>
      </c>
      <c r="GU161">
        <v>23.055730000000001</v>
      </c>
      <c r="GV161" s="1">
        <v>9.7856570000000006E-4</v>
      </c>
      <c r="GW161">
        <v>0.34690860000000001</v>
      </c>
      <c r="GX161">
        <v>0.60888589999999998</v>
      </c>
      <c r="GY161">
        <v>23.460570000000001</v>
      </c>
      <c r="GZ161" s="1">
        <v>7.2886740000000004E-4</v>
      </c>
      <c r="HA161">
        <v>0.25679859999999999</v>
      </c>
      <c r="HB161">
        <v>0.60885469999999997</v>
      </c>
      <c r="HC161">
        <v>23.432739999999999</v>
      </c>
      <c r="HD161" s="1">
        <v>5.8044940000000005E-4</v>
      </c>
      <c r="HE161">
        <v>0.2032525</v>
      </c>
      <c r="HF161">
        <v>0.60883670000000001</v>
      </c>
      <c r="HG161">
        <v>23.099460000000001</v>
      </c>
      <c r="HH161" s="1">
        <v>4.9257779999999996E-4</v>
      </c>
      <c r="HI161">
        <v>0.1715662</v>
      </c>
      <c r="HJ161">
        <v>0.6088538</v>
      </c>
      <c r="HK161">
        <v>22.945180000000001</v>
      </c>
      <c r="HL161" s="1">
        <v>4.376963E-4</v>
      </c>
      <c r="HM161">
        <v>0.1518293</v>
      </c>
      <c r="HN161">
        <v>0.60882910000000001</v>
      </c>
      <c r="HO161">
        <v>22.910419999999998</v>
      </c>
      <c r="HP161" s="1">
        <v>4.0016509999999999E-4</v>
      </c>
      <c r="HQ161">
        <v>0.13841539999999999</v>
      </c>
      <c r="HR161">
        <v>0.60880559999999995</v>
      </c>
      <c r="HS161">
        <v>23.308440000000001</v>
      </c>
      <c r="HT161" s="1">
        <v>3.7189690000000001E-4</v>
      </c>
      <c r="HU161">
        <v>0.12837270000000001</v>
      </c>
      <c r="HV161">
        <v>0.6088249</v>
      </c>
      <c r="HW161">
        <v>23.628679999999999</v>
      </c>
      <c r="HX161" s="1">
        <v>3.4883640000000002E-4</v>
      </c>
      <c r="HY161">
        <v>0.120226</v>
      </c>
      <c r="HZ161">
        <v>0.6088403</v>
      </c>
      <c r="IA161">
        <v>23.69679</v>
      </c>
      <c r="IB161" s="1">
        <v>3.2884690000000002E-4</v>
      </c>
      <c r="IC161">
        <v>0.113207</v>
      </c>
      <c r="ID161">
        <v>0.60883549999999997</v>
      </c>
      <c r="IE161">
        <v>23.77373</v>
      </c>
      <c r="IF161" s="1">
        <v>3.1089220000000002E-4</v>
      </c>
      <c r="IG161">
        <v>0.1069358</v>
      </c>
      <c r="IH161">
        <v>0.60883690000000001</v>
      </c>
      <c r="II161">
        <v>23.490770000000001</v>
      </c>
      <c r="IJ161" s="1">
        <v>2.9443299999999998E-4</v>
      </c>
      <c r="IK161">
        <v>0.1012101</v>
      </c>
      <c r="IL161">
        <v>0.60883359999999997</v>
      </c>
      <c r="IM161">
        <v>23.169229999999999</v>
      </c>
      <c r="IN161" s="1">
        <v>2.7923009999999997E-4</v>
      </c>
      <c r="IO161">
        <v>9.593815E-2</v>
      </c>
      <c r="IP161">
        <v>0.60882789999999998</v>
      </c>
      <c r="IQ161">
        <v>22.991109999999999</v>
      </c>
      <c r="IR161" s="1">
        <v>2.6512319999999999E-4</v>
      </c>
      <c r="IS161">
        <v>9.1066930000000004E-2</v>
      </c>
      <c r="IT161">
        <v>0.60882349999999996</v>
      </c>
      <c r="IU161">
        <v>22.882269999999998</v>
      </c>
      <c r="IV161" s="1">
        <v>2.5205440000000001E-4</v>
      </c>
      <c r="IW161">
        <v>8.655127E-2</v>
      </c>
      <c r="IX161">
        <v>0.60882590000000003</v>
      </c>
      <c r="IY161">
        <v>23.10671</v>
      </c>
      <c r="IZ161" s="1">
        <v>2.398767E-4</v>
      </c>
      <c r="JA161">
        <v>8.2351949999999993E-2</v>
      </c>
      <c r="JB161">
        <v>0.60882289999999994</v>
      </c>
      <c r="JC161">
        <v>22.82536</v>
      </c>
      <c r="JD161" s="1">
        <v>2.2844839999999999E-4</v>
      </c>
      <c r="JE161">
        <v>7.8420290000000004E-2</v>
      </c>
      <c r="JF161">
        <v>0.6088306</v>
      </c>
      <c r="JG161">
        <v>22.568670000000001</v>
      </c>
      <c r="JH161" s="1">
        <v>2.176899E-4</v>
      </c>
      <c r="JI161">
        <v>7.4717409999999998E-2</v>
      </c>
      <c r="JJ161">
        <v>0.60882740000000002</v>
      </c>
      <c r="JK161">
        <v>22.114460000000001</v>
      </c>
      <c r="JL161" s="1">
        <v>2.0753890000000001E-4</v>
      </c>
      <c r="JM161">
        <v>7.1229749999999994E-2</v>
      </c>
      <c r="JN161">
        <v>0.60882939999999997</v>
      </c>
      <c r="JO161">
        <v>21.8751</v>
      </c>
      <c r="JP161" s="1">
        <v>1.9802519999999999E-4</v>
      </c>
      <c r="JQ161">
        <v>6.7962590000000003E-2</v>
      </c>
      <c r="JR161">
        <v>0.60883290000000001</v>
      </c>
      <c r="JS161">
        <v>21.967199999999998</v>
      </c>
      <c r="JT161" s="1">
        <v>1.891192E-4</v>
      </c>
      <c r="JU161">
        <v>6.4904589999999998E-2</v>
      </c>
      <c r="JV161">
        <v>0.60882899999999995</v>
      </c>
      <c r="JW161">
        <v>22.188639999999999</v>
      </c>
      <c r="JX161" s="1">
        <v>1.8074860000000001E-4</v>
      </c>
      <c r="JY161">
        <v>6.2027279999999997E-2</v>
      </c>
      <c r="JZ161">
        <v>0.60882550000000002</v>
      </c>
      <c r="KA161">
        <v>22.300059999999998</v>
      </c>
      <c r="KB161" s="1">
        <v>1.7285489999999999E-4</v>
      </c>
      <c r="KC161">
        <v>5.9309979999999998E-2</v>
      </c>
      <c r="KD161">
        <v>0.60882990000000003</v>
      </c>
      <c r="KE161">
        <v>22.94914</v>
      </c>
      <c r="KF161" s="1">
        <v>1.6538640000000001E-4</v>
      </c>
      <c r="KG161">
        <v>5.6745370000000003E-2</v>
      </c>
      <c r="KH161">
        <v>0.60883050000000005</v>
      </c>
      <c r="KI161">
        <v>23.018280000000001</v>
      </c>
      <c r="KJ161" s="1">
        <v>1.583318E-4</v>
      </c>
      <c r="KK161">
        <v>5.4325539999999999E-2</v>
      </c>
      <c r="KL161">
        <v>0.6088228</v>
      </c>
      <c r="KM161">
        <v>22.922149999999998</v>
      </c>
      <c r="KN161" s="1">
        <v>1.516802E-4</v>
      </c>
      <c r="KO161">
        <v>5.2042640000000001E-2</v>
      </c>
      <c r="KP161">
        <v>0.60882329999999996</v>
      </c>
      <c r="KQ161">
        <v>22.776689999999999</v>
      </c>
      <c r="KR161" s="1">
        <v>1.4538999999999999E-4</v>
      </c>
      <c r="KS161">
        <v>4.9882969999999999E-2</v>
      </c>
      <c r="KT161">
        <v>0.60882539999999996</v>
      </c>
      <c r="KU161">
        <v>22.347750000000001</v>
      </c>
      <c r="KV161" s="1">
        <v>1.3941419999999999E-4</v>
      </c>
      <c r="KW161">
        <v>4.7832890000000003E-2</v>
      </c>
      <c r="KX161">
        <v>0.60881459999999998</v>
      </c>
      <c r="KY161">
        <v>21.736229999999999</v>
      </c>
      <c r="KZ161" s="1">
        <v>1.3374090000000001E-4</v>
      </c>
      <c r="LA161">
        <v>4.588544E-2</v>
      </c>
      <c r="LB161">
        <v>0.60878909999999997</v>
      </c>
      <c r="LC161">
        <v>21.345500000000001</v>
      </c>
      <c r="LD161" s="1">
        <v>1.2834040000000001E-4</v>
      </c>
      <c r="LE161">
        <v>4.4034459999999997E-2</v>
      </c>
      <c r="LF161">
        <v>0.60876660000000005</v>
      </c>
      <c r="LG161">
        <v>21.27787</v>
      </c>
      <c r="LH161" s="1">
        <v>1.232343E-4</v>
      </c>
      <c r="LI161">
        <v>4.2281729999999997E-2</v>
      </c>
      <c r="LJ161">
        <v>0.60869680000000004</v>
      </c>
      <c r="LK161">
        <v>22.04569</v>
      </c>
      <c r="LL161" s="1">
        <v>1.183682E-4</v>
      </c>
      <c r="LM161">
        <v>4.0617960000000002E-2</v>
      </c>
      <c r="LN161">
        <v>0.60860689999999995</v>
      </c>
      <c r="LO161">
        <v>22.587219999999999</v>
      </c>
      <c r="LP161" s="1">
        <v>1.137506E-4</v>
      </c>
      <c r="LQ161">
        <v>3.9036479999999998E-2</v>
      </c>
      <c r="LR161">
        <v>0.6084929</v>
      </c>
      <c r="LS161">
        <v>23.064360000000001</v>
      </c>
      <c r="LT161" s="1">
        <v>1.0933670000000001E-4</v>
      </c>
      <c r="LU161">
        <v>3.7528239999999997E-2</v>
      </c>
      <c r="LV161">
        <v>0.6083345</v>
      </c>
      <c r="LW161">
        <v>23.850079999999998</v>
      </c>
      <c r="LX161" s="1">
        <v>1.0512829999999999E-4</v>
      </c>
      <c r="LY161">
        <v>3.6094220000000003E-2</v>
      </c>
      <c r="LZ161">
        <v>0.60818550000000005</v>
      </c>
      <c r="MA161">
        <v>24.182960000000001</v>
      </c>
      <c r="MB161" s="1">
        <v>1.011927E-4</v>
      </c>
      <c r="MC161">
        <v>3.4751959999999998E-2</v>
      </c>
      <c r="MD161">
        <v>0.60802880000000004</v>
      </c>
      <c r="ME161">
        <v>23.944649999999999</v>
      </c>
      <c r="MF161" s="1">
        <v>9.7754990000000001E-5</v>
      </c>
      <c r="MG161">
        <v>3.3570940000000001E-2</v>
      </c>
      <c r="MH161">
        <v>0.60783790000000004</v>
      </c>
      <c r="MI161">
        <v>23.69717</v>
      </c>
      <c r="MJ161" s="1">
        <v>9.5124700000000001E-5</v>
      </c>
      <c r="MK161">
        <v>3.2666109999999998E-2</v>
      </c>
      <c r="ML161">
        <v>0.60767490000000002</v>
      </c>
      <c r="MM161">
        <v>23.769860000000001</v>
      </c>
      <c r="MN161" s="1">
        <v>9.3363880000000001E-5</v>
      </c>
      <c r="MO161">
        <v>3.2060709999999999E-2</v>
      </c>
      <c r="MP161">
        <v>0.60754220000000003</v>
      </c>
      <c r="MQ161">
        <v>24.312670000000001</v>
      </c>
      <c r="MR161" s="1">
        <v>9.203778E-5</v>
      </c>
      <c r="MS161">
        <v>3.1610800000000001E-2</v>
      </c>
      <c r="MT161">
        <v>0.607464</v>
      </c>
      <c r="MU161">
        <v>24.636089999999999</v>
      </c>
      <c r="MV161" s="1">
        <v>9.0573630000000005E-5</v>
      </c>
      <c r="MW161">
        <v>3.111624E-2</v>
      </c>
      <c r="MX161">
        <v>0.60736310000000004</v>
      </c>
      <c r="MY161">
        <v>24.6633</v>
      </c>
      <c r="MZ161" s="1">
        <v>8.8638489999999994E-5</v>
      </c>
      <c r="NA161">
        <v>3.0466130000000001E-2</v>
      </c>
      <c r="NB161">
        <v>0.60729</v>
      </c>
      <c r="NC161">
        <v>24.748149999999999</v>
      </c>
      <c r="ND161" s="1">
        <v>8.6256189999999995E-5</v>
      </c>
      <c r="NE161">
        <v>2.9658170000000001E-2</v>
      </c>
      <c r="NF161">
        <v>0.60725519999999999</v>
      </c>
      <c r="NG161">
        <v>24.526759999999999</v>
      </c>
      <c r="NH161" s="1">
        <v>8.3532280000000005E-5</v>
      </c>
      <c r="NI161">
        <v>2.8728690000000001E-2</v>
      </c>
      <c r="NJ161">
        <v>0.60722010000000004</v>
      </c>
      <c r="NK161">
        <v>24.388110000000001</v>
      </c>
      <c r="NL161" s="1">
        <v>8.0456360000000002E-5</v>
      </c>
      <c r="NM161">
        <v>2.767787E-2</v>
      </c>
      <c r="NN161">
        <v>0.60717429999999994</v>
      </c>
      <c r="NO161">
        <v>24.496780000000001</v>
      </c>
      <c r="NP161" s="1">
        <v>7.6882159999999998E-5</v>
      </c>
      <c r="NQ161">
        <v>2.6459750000000001E-2</v>
      </c>
      <c r="NR161">
        <v>0.60708359999999995</v>
      </c>
      <c r="NS161">
        <v>24.543669999999999</v>
      </c>
      <c r="NT161" s="1">
        <v>7.2807310000000004E-5</v>
      </c>
      <c r="NU161">
        <v>2.5069540000000001E-2</v>
      </c>
      <c r="NV161">
        <v>0.60696729999999999</v>
      </c>
      <c r="NW161">
        <v>24.569489999999998</v>
      </c>
      <c r="NX161" s="1">
        <v>6.8593139999999995E-5</v>
      </c>
      <c r="NY161">
        <v>2.3623479999999999E-2</v>
      </c>
      <c r="NZ161">
        <v>0.60677639999999999</v>
      </c>
      <c r="OA161">
        <v>24.791049999999998</v>
      </c>
      <c r="OB161" s="1">
        <v>6.4687549999999997E-5</v>
      </c>
      <c r="OC161">
        <v>2.228012E-2</v>
      </c>
      <c r="OD161">
        <v>0.60654739999999996</v>
      </c>
      <c r="OE161">
        <v>24.628530000000001</v>
      </c>
      <c r="OF161" s="1">
        <v>6.1336739999999994E-5</v>
      </c>
      <c r="OG161">
        <v>2.112489E-2</v>
      </c>
      <c r="OH161">
        <v>0.60630079999999997</v>
      </c>
      <c r="OI161">
        <v>24.340129999999998</v>
      </c>
      <c r="OJ161" s="1">
        <v>5.8519459999999998E-5</v>
      </c>
      <c r="OK161">
        <v>2.0155619999999999E-2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0.93770719999999996</v>
      </c>
      <c r="G162">
        <v>20.009630000000001</v>
      </c>
      <c r="H162">
        <v>0</v>
      </c>
      <c r="I162">
        <v>0</v>
      </c>
      <c r="J162">
        <v>0.93911219999999995</v>
      </c>
      <c r="K162">
        <v>19.906610000000001</v>
      </c>
      <c r="L162">
        <v>0</v>
      </c>
      <c r="M162">
        <v>0</v>
      </c>
      <c r="N162">
        <v>0.940612</v>
      </c>
      <c r="O162">
        <v>20.310169999999999</v>
      </c>
      <c r="P162">
        <v>0</v>
      </c>
      <c r="Q162">
        <v>0</v>
      </c>
      <c r="R162">
        <v>0.94202759999999996</v>
      </c>
      <c r="S162">
        <v>20.383980000000001</v>
      </c>
      <c r="T162">
        <v>0</v>
      </c>
      <c r="U162">
        <v>0</v>
      </c>
      <c r="V162">
        <v>0.94185010000000002</v>
      </c>
      <c r="W162">
        <v>20.256620000000002</v>
      </c>
      <c r="X162">
        <v>0</v>
      </c>
      <c r="Y162">
        <v>2.1014920000000001E-36</v>
      </c>
      <c r="Z162">
        <v>0.94108049999999999</v>
      </c>
      <c r="AA162">
        <v>19.93722</v>
      </c>
      <c r="AB162" s="1">
        <v>3.182573E-27</v>
      </c>
      <c r="AC162" s="1">
        <v>8.7415110000000009E-25</v>
      </c>
      <c r="AD162">
        <v>0.93999330000000003</v>
      </c>
      <c r="AE162">
        <v>19.299779999999998</v>
      </c>
      <c r="AF162" s="1">
        <v>1.7414700000000001E-15</v>
      </c>
      <c r="AG162" s="1">
        <v>4.7923839999999997E-13</v>
      </c>
      <c r="AH162">
        <v>0.93875120000000001</v>
      </c>
      <c r="AI162">
        <v>18.698399999999999</v>
      </c>
      <c r="AJ162" s="1">
        <v>8.0141190000000004E-6</v>
      </c>
      <c r="AK162" s="1">
        <v>1.6412239999999999E-3</v>
      </c>
      <c r="AL162">
        <v>0.93748799999999999</v>
      </c>
      <c r="AM162">
        <v>18.867360000000001</v>
      </c>
      <c r="AN162" s="1">
        <v>2.2197890000000001E-2</v>
      </c>
      <c r="AO162" s="1">
        <v>5.0486579999999996</v>
      </c>
      <c r="AP162">
        <v>0.93614260000000005</v>
      </c>
      <c r="AQ162">
        <v>18.823309999999999</v>
      </c>
      <c r="AR162" s="1">
        <v>2.043485</v>
      </c>
      <c r="AS162">
        <v>496.99639999999999</v>
      </c>
      <c r="AT162">
        <v>0.93479400000000001</v>
      </c>
      <c r="AU162">
        <v>18.954740000000001</v>
      </c>
      <c r="AV162">
        <v>26.61251</v>
      </c>
      <c r="AW162">
        <v>6818.7120000000004</v>
      </c>
      <c r="AX162">
        <v>0.93325329999999995</v>
      </c>
      <c r="AY162">
        <v>19.082239999999999</v>
      </c>
      <c r="AZ162">
        <v>88.092789999999994</v>
      </c>
      <c r="BA162">
        <v>23553.54</v>
      </c>
      <c r="BB162">
        <v>0.93143730000000002</v>
      </c>
      <c r="BC162">
        <v>19.066690000000001</v>
      </c>
      <c r="BD162">
        <v>105.0864</v>
      </c>
      <c r="BE162">
        <v>29097.89</v>
      </c>
      <c r="BF162">
        <v>0.92922499999999997</v>
      </c>
      <c r="BG162">
        <v>18.95823</v>
      </c>
      <c r="BH162">
        <v>57.408529999999999</v>
      </c>
      <c r="BI162">
        <v>16367.41</v>
      </c>
      <c r="BJ162">
        <v>0.92651830000000002</v>
      </c>
      <c r="BK162">
        <v>18.900670000000002</v>
      </c>
      <c r="BL162">
        <v>17.218399999999999</v>
      </c>
      <c r="BM162">
        <v>5028.5739999999996</v>
      </c>
      <c r="BN162">
        <v>0.92323259999999996</v>
      </c>
      <c r="BO162">
        <v>19.0565</v>
      </c>
      <c r="BP162">
        <v>3.3112140000000001</v>
      </c>
      <c r="BQ162">
        <v>985.74220000000003</v>
      </c>
      <c r="BR162">
        <v>0.91947089999999998</v>
      </c>
      <c r="BS162">
        <v>19.46527</v>
      </c>
      <c r="BT162">
        <v>0.50278</v>
      </c>
      <c r="BU162">
        <v>150.74100000000001</v>
      </c>
      <c r="BV162">
        <v>0.91528149999999997</v>
      </c>
      <c r="BW162">
        <v>19.993580000000001</v>
      </c>
      <c r="BX162">
        <v>0.108115</v>
      </c>
      <c r="BY162">
        <v>31.45478</v>
      </c>
      <c r="BZ162">
        <v>0.91080830000000002</v>
      </c>
      <c r="CA162">
        <v>20.479769999999998</v>
      </c>
      <c r="CB162">
        <v>6.5928029999999999E-2</v>
      </c>
      <c r="CC162">
        <v>18.522040000000001</v>
      </c>
      <c r="CD162">
        <v>0.90618310000000002</v>
      </c>
      <c r="CE162">
        <v>20.446169999999999</v>
      </c>
      <c r="CF162">
        <v>6.5978469999999997E-2</v>
      </c>
      <c r="CG162">
        <v>18.466449999999998</v>
      </c>
      <c r="CH162">
        <v>0.90197210000000005</v>
      </c>
      <c r="CI162">
        <v>20.320779999999999</v>
      </c>
      <c r="CJ162">
        <v>6.8948179999999998E-2</v>
      </c>
      <c r="CK162">
        <v>19.387789999999999</v>
      </c>
      <c r="CL162">
        <v>0.89776959999999995</v>
      </c>
      <c r="CM162">
        <v>20.14845</v>
      </c>
      <c r="CN162" s="1">
        <v>6.8498649999999994E-2</v>
      </c>
      <c r="CO162">
        <v>19.371030000000001</v>
      </c>
      <c r="CP162">
        <v>0.89369430000000005</v>
      </c>
      <c r="CQ162">
        <v>19.805040000000002</v>
      </c>
      <c r="CR162">
        <v>6.4594319999999997E-2</v>
      </c>
      <c r="CS162">
        <v>18.359449999999999</v>
      </c>
      <c r="CT162">
        <v>0.8906153</v>
      </c>
      <c r="CU162">
        <v>19.84571</v>
      </c>
      <c r="CV162" s="1">
        <v>5.8905869999999999E-2</v>
      </c>
      <c r="CW162">
        <v>16.819099999999999</v>
      </c>
      <c r="CX162">
        <v>0.88746559999999997</v>
      </c>
      <c r="CY162">
        <v>20.150469999999999</v>
      </c>
      <c r="CZ162" s="1">
        <v>5.2777440000000002E-2</v>
      </c>
      <c r="DA162">
        <v>15.14526</v>
      </c>
      <c r="DB162">
        <v>0.88422369999999995</v>
      </c>
      <c r="DC162">
        <v>20.310870000000001</v>
      </c>
      <c r="DD162" s="1">
        <v>4.6906200000000002E-2</v>
      </c>
      <c r="DE162">
        <v>13.52422</v>
      </c>
      <c r="DF162">
        <v>0.8809572</v>
      </c>
      <c r="DG162">
        <v>20.58558</v>
      </c>
      <c r="DH162" s="1">
        <v>4.15296E-2</v>
      </c>
      <c r="DI162">
        <v>12.029809999999999</v>
      </c>
      <c r="DJ162">
        <v>0.87752940000000001</v>
      </c>
      <c r="DK162">
        <v>20.604590000000002</v>
      </c>
      <c r="DL162" s="1">
        <v>3.6702980000000003E-2</v>
      </c>
      <c r="DM162">
        <v>10.68149</v>
      </c>
      <c r="DN162">
        <v>0.87404839999999995</v>
      </c>
      <c r="DO162">
        <v>20.611989999999999</v>
      </c>
      <c r="DP162" s="1">
        <v>3.2465500000000001E-2</v>
      </c>
      <c r="DQ162">
        <v>9.4935130000000001</v>
      </c>
      <c r="DR162">
        <v>0.87060020000000005</v>
      </c>
      <c r="DS162">
        <v>20.485510000000001</v>
      </c>
      <c r="DT162" s="1">
        <v>2.8796209999999999E-2</v>
      </c>
      <c r="DU162">
        <v>8.4590110000000003</v>
      </c>
      <c r="DV162">
        <v>0.86538809999999999</v>
      </c>
      <c r="DW162">
        <v>20.14743</v>
      </c>
      <c r="DX162" s="1">
        <v>2.553919E-2</v>
      </c>
      <c r="DY162">
        <v>7.5463290000000001</v>
      </c>
      <c r="DZ162">
        <v>0.85720490000000005</v>
      </c>
      <c r="EA162">
        <v>20.04683</v>
      </c>
      <c r="EB162" s="1">
        <v>2.2586640000000002E-2</v>
      </c>
      <c r="EC162">
        <v>6.7247329999999996</v>
      </c>
      <c r="ED162">
        <v>0.84937359999999995</v>
      </c>
      <c r="EE162">
        <v>20.06391</v>
      </c>
      <c r="EF162" s="1">
        <v>1.9910199999999999E-2</v>
      </c>
      <c r="EG162">
        <v>5.968998</v>
      </c>
      <c r="EH162">
        <v>0.8418194</v>
      </c>
      <c r="EI162">
        <v>20.174510000000001</v>
      </c>
      <c r="EJ162" s="1">
        <v>1.7505320000000001E-2</v>
      </c>
      <c r="EK162">
        <v>5.282502</v>
      </c>
      <c r="EL162">
        <v>0.83397330000000003</v>
      </c>
      <c r="EM162">
        <v>20.358319999999999</v>
      </c>
      <c r="EN162" s="1">
        <v>1.5373670000000001E-2</v>
      </c>
      <c r="EO162">
        <v>4.6714200000000003</v>
      </c>
      <c r="EP162">
        <v>0.82576680000000002</v>
      </c>
      <c r="EQ162">
        <v>20.302610000000001</v>
      </c>
      <c r="ER162" s="1">
        <v>1.3486140000000001E-2</v>
      </c>
      <c r="ES162">
        <v>4.1287450000000003</v>
      </c>
      <c r="ET162">
        <v>0.81741149999999996</v>
      </c>
      <c r="EU162">
        <v>20.141999999999999</v>
      </c>
      <c r="EV162" s="1">
        <v>1.1822300000000001E-2</v>
      </c>
      <c r="EW162">
        <v>3.6474009999999999</v>
      </c>
      <c r="EX162">
        <v>0.80910959999999998</v>
      </c>
      <c r="EY162">
        <v>20.1798</v>
      </c>
      <c r="EZ162" s="1">
        <v>1.036463E-2</v>
      </c>
      <c r="FA162">
        <v>3.2218200000000001</v>
      </c>
      <c r="FB162">
        <v>0.8012357</v>
      </c>
      <c r="FC162">
        <v>20.439170000000001</v>
      </c>
      <c r="FD162" s="1">
        <v>9.1079279999999995E-3</v>
      </c>
      <c r="FE162">
        <v>2.8507060000000002</v>
      </c>
      <c r="FF162">
        <v>0.79425480000000004</v>
      </c>
      <c r="FG162">
        <v>21.392900000000001</v>
      </c>
      <c r="FH162" s="1">
        <v>8.0243199999999997E-3</v>
      </c>
      <c r="FI162">
        <v>2.5261969999999998</v>
      </c>
      <c r="FJ162">
        <v>0.78837959999999996</v>
      </c>
      <c r="FK162">
        <v>21.894380000000002</v>
      </c>
      <c r="FL162" s="1">
        <v>7.079943E-3</v>
      </c>
      <c r="FM162">
        <v>2.2387049999999999</v>
      </c>
      <c r="FN162">
        <v>0.78349820000000003</v>
      </c>
      <c r="FO162">
        <v>22.009640000000001</v>
      </c>
      <c r="FP162" s="1">
        <v>6.2453600000000001E-3</v>
      </c>
      <c r="FQ162">
        <v>1.9810890000000001</v>
      </c>
      <c r="FR162">
        <v>0.77967419999999998</v>
      </c>
      <c r="FS162">
        <v>21.935759999999998</v>
      </c>
      <c r="FT162" s="1">
        <v>5.4948219999999999E-3</v>
      </c>
      <c r="FU162">
        <v>1.7461</v>
      </c>
      <c r="FV162">
        <v>0.77691140000000003</v>
      </c>
      <c r="FW162">
        <v>21.80209</v>
      </c>
      <c r="FX162" s="1">
        <v>4.8059080000000002E-3</v>
      </c>
      <c r="FY162">
        <v>1.5280260000000001</v>
      </c>
      <c r="FZ162">
        <v>0.77498230000000001</v>
      </c>
      <c r="GA162">
        <v>21.648759999999999</v>
      </c>
      <c r="GB162" s="1">
        <v>4.1393940000000002E-3</v>
      </c>
      <c r="GC162">
        <v>1.316298</v>
      </c>
      <c r="GD162">
        <v>0.77365910000000004</v>
      </c>
      <c r="GE162">
        <v>21.56287</v>
      </c>
      <c r="GF162" s="1">
        <v>3.443368E-3</v>
      </c>
      <c r="GG162">
        <v>1.0955109999999999</v>
      </c>
      <c r="GH162">
        <v>0.77276489999999998</v>
      </c>
      <c r="GI162">
        <v>21.628119999999999</v>
      </c>
      <c r="GJ162" s="1">
        <v>2.709993E-3</v>
      </c>
      <c r="GK162">
        <v>0.8627804</v>
      </c>
      <c r="GL162">
        <v>0.7721633</v>
      </c>
      <c r="GM162">
        <v>22.331119999999999</v>
      </c>
      <c r="GN162" s="1">
        <v>2.0074229999999999E-3</v>
      </c>
      <c r="GO162">
        <v>0.63909110000000002</v>
      </c>
      <c r="GP162">
        <v>0.77182019999999996</v>
      </c>
      <c r="GQ162">
        <v>22.804790000000001</v>
      </c>
      <c r="GR162" s="1">
        <v>1.4269040000000001E-3</v>
      </c>
      <c r="GS162">
        <v>0.45353189999999999</v>
      </c>
      <c r="GT162">
        <v>0.77157730000000002</v>
      </c>
      <c r="GU162">
        <v>23.12387</v>
      </c>
      <c r="GV162" s="1">
        <v>1.0132120000000001E-3</v>
      </c>
      <c r="GW162">
        <v>0.32070379999999998</v>
      </c>
      <c r="GX162">
        <v>0.77142759999999999</v>
      </c>
      <c r="GY162">
        <v>23.510290000000001</v>
      </c>
      <c r="GZ162" s="1">
        <v>7.4998869999999996E-4</v>
      </c>
      <c r="HA162">
        <v>0.23597499999999999</v>
      </c>
      <c r="HB162">
        <v>0.77134659999999999</v>
      </c>
      <c r="HC162">
        <v>23.468489999999999</v>
      </c>
      <c r="HD162">
        <v>5.9289390000000003E-4</v>
      </c>
      <c r="HE162">
        <v>0.18541579999999999</v>
      </c>
      <c r="HF162">
        <v>0.77129349999999997</v>
      </c>
      <c r="HG162">
        <v>23.118939999999998</v>
      </c>
      <c r="HH162" s="1">
        <v>5.000801E-4</v>
      </c>
      <c r="HI162">
        <v>0.15555430000000001</v>
      </c>
      <c r="HJ162">
        <v>0.77129389999999998</v>
      </c>
      <c r="HK162">
        <v>22.955069999999999</v>
      </c>
      <c r="HL162" s="1">
        <v>4.4256679999999998E-4</v>
      </c>
      <c r="HM162">
        <v>0.13709579999999999</v>
      </c>
      <c r="HN162">
        <v>0.77125330000000003</v>
      </c>
      <c r="HO162">
        <v>22.94276</v>
      </c>
      <c r="HP162" s="1">
        <v>4.036431E-4</v>
      </c>
      <c r="HQ162">
        <v>0.1246744</v>
      </c>
      <c r="HR162">
        <v>0.77124760000000003</v>
      </c>
      <c r="HS162">
        <v>23.390239999999999</v>
      </c>
      <c r="HT162" s="1">
        <v>3.7460649999999999E-4</v>
      </c>
      <c r="HU162">
        <v>0.11546380000000001</v>
      </c>
      <c r="HV162">
        <v>0.77123399999999998</v>
      </c>
      <c r="HW162">
        <v>23.732669999999999</v>
      </c>
      <c r="HX162" s="1">
        <v>3.5111229999999999E-4</v>
      </c>
      <c r="HY162">
        <v>0.10805389999999999</v>
      </c>
      <c r="HZ162">
        <v>0.77125920000000003</v>
      </c>
      <c r="IA162">
        <v>23.802579999999999</v>
      </c>
      <c r="IB162" s="1">
        <v>3.3085420000000001E-4</v>
      </c>
      <c r="IC162">
        <v>0.10170319999999999</v>
      </c>
      <c r="ID162">
        <v>0.77124459999999995</v>
      </c>
      <c r="IE162">
        <v>23.85596</v>
      </c>
      <c r="IF162" s="1">
        <v>3.1270460000000001E-4</v>
      </c>
      <c r="IG162">
        <v>9.6041520000000005E-2</v>
      </c>
      <c r="IH162">
        <v>0.77124649999999995</v>
      </c>
      <c r="II162">
        <v>23.531849999999999</v>
      </c>
      <c r="IJ162" s="1">
        <v>2.9609720000000001E-4</v>
      </c>
      <c r="IK162">
        <v>9.0883019999999995E-2</v>
      </c>
      <c r="IL162">
        <v>0.77127679999999998</v>
      </c>
      <c r="IM162">
        <v>23.18309</v>
      </c>
      <c r="IN162" s="1">
        <v>2.807695E-4</v>
      </c>
      <c r="IO162">
        <v>8.6136799999999999E-2</v>
      </c>
      <c r="IP162">
        <v>0.77123529999999996</v>
      </c>
      <c r="IQ162">
        <v>22.992609999999999</v>
      </c>
      <c r="IR162" s="1">
        <v>2.6654400000000001E-4</v>
      </c>
      <c r="IS162">
        <v>8.1751099999999993E-2</v>
      </c>
      <c r="IT162">
        <v>0.77123679999999994</v>
      </c>
      <c r="IU162">
        <v>22.903559999999999</v>
      </c>
      <c r="IV162" s="1">
        <v>2.5337200000000003E-4</v>
      </c>
      <c r="IW162">
        <v>7.7686660000000005E-2</v>
      </c>
      <c r="IX162">
        <v>0.77123379999999997</v>
      </c>
      <c r="IY162">
        <v>23.172709999999999</v>
      </c>
      <c r="IZ162" s="1">
        <v>2.4110709999999999E-4</v>
      </c>
      <c r="JA162">
        <v>7.391056E-2</v>
      </c>
      <c r="JB162">
        <v>0.77123620000000004</v>
      </c>
      <c r="JC162">
        <v>22.91114</v>
      </c>
      <c r="JD162" s="1">
        <v>2.296054E-4</v>
      </c>
      <c r="JE162">
        <v>7.0376800000000003E-2</v>
      </c>
      <c r="JF162">
        <v>0.77125650000000001</v>
      </c>
      <c r="JG162">
        <v>22.666029999999999</v>
      </c>
      <c r="JH162" s="1">
        <v>2.187786E-4</v>
      </c>
      <c r="JI162">
        <v>6.7050250000000006E-2</v>
      </c>
      <c r="JJ162">
        <v>0.77123739999999996</v>
      </c>
      <c r="JK162">
        <v>22.185919999999999</v>
      </c>
      <c r="JL162" s="1">
        <v>2.0856379999999999E-4</v>
      </c>
      <c r="JM162">
        <v>6.3916429999999996E-2</v>
      </c>
      <c r="JN162">
        <v>0.77127009999999996</v>
      </c>
      <c r="JO162">
        <v>21.925740000000001</v>
      </c>
      <c r="JP162" s="1">
        <v>1.9898520000000001E-4</v>
      </c>
      <c r="JQ162">
        <v>6.0978699999999997E-2</v>
      </c>
      <c r="JR162">
        <v>0.77124009999999998</v>
      </c>
      <c r="JS162">
        <v>21.99823</v>
      </c>
      <c r="JT162" s="1">
        <v>1.9001900000000001E-4</v>
      </c>
      <c r="JU162">
        <v>5.8230120000000003E-2</v>
      </c>
      <c r="JV162">
        <v>0.77123839999999999</v>
      </c>
      <c r="JW162">
        <v>22.21405</v>
      </c>
      <c r="JX162" s="1">
        <v>1.815973E-4</v>
      </c>
      <c r="JY162">
        <v>5.5645449999999999E-2</v>
      </c>
      <c r="JZ162">
        <v>0.77125730000000003</v>
      </c>
      <c r="KA162">
        <v>22.33108</v>
      </c>
      <c r="KB162" s="1">
        <v>1.7365379999999999E-4</v>
      </c>
      <c r="KC162">
        <v>5.3203630000000002E-2</v>
      </c>
      <c r="KD162">
        <v>0.77127080000000003</v>
      </c>
      <c r="KE162">
        <v>23.00957</v>
      </c>
      <c r="KF162" s="1">
        <v>1.6614320000000001E-4</v>
      </c>
      <c r="KG162">
        <v>5.0900430000000003E-2</v>
      </c>
      <c r="KH162">
        <v>0.77123759999999997</v>
      </c>
      <c r="KI162">
        <v>23.08822</v>
      </c>
      <c r="KJ162" s="1">
        <v>1.5904459999999999E-4</v>
      </c>
      <c r="KK162">
        <v>4.8726680000000001E-2</v>
      </c>
      <c r="KL162">
        <v>0.77126539999999999</v>
      </c>
      <c r="KM162">
        <v>23.003910000000001</v>
      </c>
      <c r="KN162" s="1">
        <v>1.52354E-4</v>
      </c>
      <c r="KO162">
        <v>4.6675840000000003E-2</v>
      </c>
      <c r="KP162">
        <v>0.77126600000000001</v>
      </c>
      <c r="KQ162">
        <v>22.844349999999999</v>
      </c>
      <c r="KR162" s="1">
        <v>1.460275E-4</v>
      </c>
      <c r="KS162">
        <v>4.4736360000000003E-2</v>
      </c>
      <c r="KT162">
        <v>0.77126519999999998</v>
      </c>
      <c r="KU162">
        <v>22.41131</v>
      </c>
      <c r="KV162" s="1">
        <v>1.4002090000000001E-4</v>
      </c>
      <c r="KW162">
        <v>4.2896690000000001E-2</v>
      </c>
      <c r="KX162">
        <v>0.77124230000000005</v>
      </c>
      <c r="KY162">
        <v>21.78509</v>
      </c>
      <c r="KZ162" s="1">
        <v>1.3431580000000001E-4</v>
      </c>
      <c r="LA162">
        <v>4.1148190000000001E-2</v>
      </c>
      <c r="LB162">
        <v>0.77120920000000004</v>
      </c>
      <c r="LC162">
        <v>21.37405</v>
      </c>
      <c r="LD162" s="1">
        <v>1.2888670000000001E-4</v>
      </c>
      <c r="LE162">
        <v>3.9486500000000001E-2</v>
      </c>
      <c r="LF162">
        <v>0.77115520000000004</v>
      </c>
      <c r="LG162">
        <v>21.30602</v>
      </c>
      <c r="LH162" s="1">
        <v>1.2375290000000001E-4</v>
      </c>
      <c r="LI162">
        <v>3.7913589999999997E-2</v>
      </c>
      <c r="LJ162">
        <v>0.77105080000000004</v>
      </c>
      <c r="LK162">
        <v>22.10172</v>
      </c>
      <c r="LL162" s="1">
        <v>1.188597E-4</v>
      </c>
      <c r="LM162">
        <v>3.6419769999999997E-2</v>
      </c>
      <c r="LN162">
        <v>0.77089850000000004</v>
      </c>
      <c r="LO162">
        <v>22.648240000000001</v>
      </c>
      <c r="LP162" s="1">
        <v>1.142177E-4</v>
      </c>
      <c r="LQ162">
        <v>3.5001049999999999E-2</v>
      </c>
      <c r="LR162">
        <v>0.77072160000000001</v>
      </c>
      <c r="LS162">
        <v>23.128530000000001</v>
      </c>
      <c r="LT162" s="1">
        <v>1.097833E-4</v>
      </c>
      <c r="LU162">
        <v>3.3649030000000003E-2</v>
      </c>
      <c r="LV162">
        <v>0.77047080000000001</v>
      </c>
      <c r="LW162">
        <v>23.901489999999999</v>
      </c>
      <c r="LX162" s="1">
        <v>1.055533E-4</v>
      </c>
      <c r="LY162">
        <v>3.2362660000000001E-2</v>
      </c>
      <c r="LZ162">
        <v>0.7701711</v>
      </c>
      <c r="MA162">
        <v>24.218330000000002</v>
      </c>
      <c r="MB162" s="1">
        <v>1.0158240000000001E-4</v>
      </c>
      <c r="MC162">
        <v>3.1155800000000001E-2</v>
      </c>
      <c r="MD162">
        <v>0.76988520000000005</v>
      </c>
      <c r="ME162">
        <v>23.963000000000001</v>
      </c>
      <c r="MF162" s="1">
        <v>9.8080619999999999E-5</v>
      </c>
      <c r="MG162">
        <v>3.008421E-2</v>
      </c>
      <c r="MH162">
        <v>0.76956219999999997</v>
      </c>
      <c r="MI162">
        <v>23.70693</v>
      </c>
      <c r="MJ162" s="1">
        <v>9.5356430000000003E-5</v>
      </c>
      <c r="MK162">
        <v>2.9248739999999999E-2</v>
      </c>
      <c r="ML162">
        <v>0.76925869999999996</v>
      </c>
      <c r="MM162">
        <v>23.809000000000001</v>
      </c>
      <c r="MN162" s="1">
        <v>9.3516669999999997E-5</v>
      </c>
      <c r="MO162">
        <v>2.8685309999999999E-2</v>
      </c>
      <c r="MP162">
        <v>0.76902499999999996</v>
      </c>
      <c r="MQ162">
        <v>24.40193</v>
      </c>
      <c r="MR162" s="1">
        <v>9.2170639999999997E-5</v>
      </c>
      <c r="MS162">
        <v>2.8278419999999999E-2</v>
      </c>
      <c r="MT162">
        <v>0.76880990000000005</v>
      </c>
      <c r="MU162">
        <v>24.739319999999999</v>
      </c>
      <c r="MV162" s="1">
        <v>9.0742229999999995E-5</v>
      </c>
      <c r="MW162">
        <v>2.7848769999999998E-2</v>
      </c>
      <c r="MX162">
        <v>0.76864650000000001</v>
      </c>
      <c r="MY162">
        <v>24.761959999999998</v>
      </c>
      <c r="MZ162" s="1">
        <v>8.8858670000000001E-5</v>
      </c>
      <c r="NA162">
        <v>2.728479E-2</v>
      </c>
      <c r="NB162">
        <v>0.76849350000000005</v>
      </c>
      <c r="NC162">
        <v>24.82891</v>
      </c>
      <c r="ND162" s="1">
        <v>8.6519180000000002E-5</v>
      </c>
      <c r="NE162">
        <v>2.657729E-2</v>
      </c>
      <c r="NF162">
        <v>0.76840609999999998</v>
      </c>
      <c r="NG162">
        <v>24.568709999999999</v>
      </c>
      <c r="NH162" s="1">
        <v>8.3829050000000003E-5</v>
      </c>
      <c r="NI162">
        <v>2.575815E-2</v>
      </c>
      <c r="NJ162">
        <v>0.7683548</v>
      </c>
      <c r="NK162">
        <v>24.39331</v>
      </c>
      <c r="NL162" s="1">
        <v>8.0794949999999998E-5</v>
      </c>
      <c r="NM162">
        <v>2.4832389999999999E-2</v>
      </c>
      <c r="NN162">
        <v>0.76823399999999997</v>
      </c>
      <c r="NO162">
        <v>24.48686</v>
      </c>
      <c r="NP162" s="1">
        <v>7.7276450000000001E-5</v>
      </c>
      <c r="NQ162">
        <v>2.3761440000000002E-2</v>
      </c>
      <c r="NR162">
        <v>0.76809099999999997</v>
      </c>
      <c r="NS162">
        <v>24.560230000000001</v>
      </c>
      <c r="NT162" s="1">
        <v>7.324353E-5</v>
      </c>
      <c r="NU162">
        <v>2.2532989999999999E-2</v>
      </c>
      <c r="NV162">
        <v>0.76789929999999995</v>
      </c>
      <c r="NW162">
        <v>24.62594</v>
      </c>
      <c r="NX162" s="1">
        <v>6.9024140000000005E-5</v>
      </c>
      <c r="NY162">
        <v>2.1240950000000001E-2</v>
      </c>
      <c r="NZ162">
        <v>0.76762600000000003</v>
      </c>
      <c r="OA162">
        <v>24.869219999999999</v>
      </c>
      <c r="OB162" s="1">
        <v>6.5070420000000001E-5</v>
      </c>
      <c r="OC162">
        <v>2.0027099999999999E-2</v>
      </c>
      <c r="OD162">
        <v>0.76722290000000004</v>
      </c>
      <c r="OE162">
        <v>24.703099999999999</v>
      </c>
      <c r="OF162" s="1">
        <v>6.1659780000000001E-5</v>
      </c>
      <c r="OG162">
        <v>1.897807E-2</v>
      </c>
      <c r="OH162">
        <v>0.76675389999999999</v>
      </c>
      <c r="OI162">
        <v>24.411619999999999</v>
      </c>
      <c r="OJ162" s="1">
        <v>5.8791279999999999E-5</v>
      </c>
      <c r="OK162">
        <v>1.8098059999999999E-2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0.96244130000000006</v>
      </c>
      <c r="G163">
        <v>20.073370000000001</v>
      </c>
      <c r="H163">
        <v>0</v>
      </c>
      <c r="I163">
        <v>0</v>
      </c>
      <c r="J163">
        <v>0.96455040000000003</v>
      </c>
      <c r="K163">
        <v>19.944600000000001</v>
      </c>
      <c r="L163">
        <v>0</v>
      </c>
      <c r="M163">
        <v>0</v>
      </c>
      <c r="N163">
        <v>0.96678810000000004</v>
      </c>
      <c r="O163">
        <v>20.316130000000001</v>
      </c>
      <c r="P163">
        <v>0</v>
      </c>
      <c r="Q163">
        <v>0</v>
      </c>
      <c r="R163">
        <v>0.96894469999999999</v>
      </c>
      <c r="S163">
        <v>20.394739999999999</v>
      </c>
      <c r="T163">
        <v>0</v>
      </c>
      <c r="U163">
        <v>0</v>
      </c>
      <c r="V163">
        <v>0.96997319999999998</v>
      </c>
      <c r="W163">
        <v>20.28077</v>
      </c>
      <c r="X163">
        <v>0</v>
      </c>
      <c r="Y163">
        <v>3.4552250000000002E-37</v>
      </c>
      <c r="Z163">
        <v>0.96957420000000005</v>
      </c>
      <c r="AA163">
        <v>19.98958</v>
      </c>
      <c r="AB163" s="1">
        <v>5.3494889999999998E-28</v>
      </c>
      <c r="AC163" s="1">
        <v>1.5847819999999999E-25</v>
      </c>
      <c r="AD163">
        <v>0.96862239999999999</v>
      </c>
      <c r="AE163">
        <v>19.372530000000001</v>
      </c>
      <c r="AF163" s="1">
        <v>2.7289940000000002E-16</v>
      </c>
      <c r="AG163" s="1">
        <v>8.0907500000000001E-14</v>
      </c>
      <c r="AH163">
        <v>0.96749969999999996</v>
      </c>
      <c r="AI163">
        <v>18.76436</v>
      </c>
      <c r="AJ163" s="1">
        <v>3.8642299999999998E-6</v>
      </c>
      <c r="AK163" s="1">
        <v>7.9424819999999996E-4</v>
      </c>
      <c r="AL163">
        <v>0.9663252</v>
      </c>
      <c r="AM163">
        <v>18.92333</v>
      </c>
      <c r="AN163" s="1">
        <v>1.4708260000000001E-2</v>
      </c>
      <c r="AO163" s="1">
        <v>3.445681</v>
      </c>
      <c r="AP163">
        <v>0.96504710000000005</v>
      </c>
      <c r="AQ163">
        <v>18.864229999999999</v>
      </c>
      <c r="AR163" s="1">
        <v>1.5834490000000001</v>
      </c>
      <c r="AS163">
        <v>401.76069999999999</v>
      </c>
      <c r="AT163">
        <v>0.96373580000000003</v>
      </c>
      <c r="AU163">
        <v>18.969560000000001</v>
      </c>
      <c r="AV163">
        <v>23.06786</v>
      </c>
      <c r="AW163">
        <v>6226.9939999999997</v>
      </c>
      <c r="AX163">
        <v>0.96232759999999995</v>
      </c>
      <c r="AY163">
        <v>19.101099999999999</v>
      </c>
      <c r="AZ163">
        <v>83.350020000000001</v>
      </c>
      <c r="BA163">
        <v>23671.49</v>
      </c>
      <c r="BB163">
        <v>0.96056439999999998</v>
      </c>
      <c r="BC163">
        <v>19.091719999999999</v>
      </c>
      <c r="BD163">
        <v>106.7062</v>
      </c>
      <c r="BE163">
        <v>31602.799999999999</v>
      </c>
      <c r="BF163">
        <v>0.95840979999999998</v>
      </c>
      <c r="BG163">
        <v>18.991499999999998</v>
      </c>
      <c r="BH163">
        <v>61.740949999999998</v>
      </c>
      <c r="BI163">
        <v>18932.3</v>
      </c>
      <c r="BJ163">
        <v>0.95580750000000003</v>
      </c>
      <c r="BK163">
        <v>18.958469999999998</v>
      </c>
      <c r="BL163">
        <v>19.39228</v>
      </c>
      <c r="BM163">
        <v>6117.7250000000004</v>
      </c>
      <c r="BN163">
        <v>0.95261229999999997</v>
      </c>
      <c r="BO163">
        <v>19.122209999999999</v>
      </c>
      <c r="BP163">
        <v>3.8589660000000001</v>
      </c>
      <c r="BQ163">
        <v>1244.5719999999999</v>
      </c>
      <c r="BR163">
        <v>0.94898950000000004</v>
      </c>
      <c r="BS163">
        <v>19.52047</v>
      </c>
      <c r="BT163">
        <v>0.59137660000000003</v>
      </c>
      <c r="BU163">
        <v>192.32769999999999</v>
      </c>
      <c r="BV163">
        <v>0.9449092</v>
      </c>
      <c r="BW163">
        <v>20.036899999999999</v>
      </c>
      <c r="BX163">
        <v>0.1188217</v>
      </c>
      <c r="BY163">
        <v>37.313420000000001</v>
      </c>
      <c r="BZ163">
        <v>0.94065620000000005</v>
      </c>
      <c r="CA163">
        <v>20.508710000000001</v>
      </c>
      <c r="CB163">
        <v>6.6762779999999994E-2</v>
      </c>
      <c r="CC163">
        <v>19.943619999999999</v>
      </c>
      <c r="CD163">
        <v>0.93629720000000005</v>
      </c>
      <c r="CE163">
        <v>20.468610000000002</v>
      </c>
      <c r="CF163">
        <v>6.5688659999999996E-2</v>
      </c>
      <c r="CG163">
        <v>19.416550000000001</v>
      </c>
      <c r="CH163">
        <v>0.93233639999999995</v>
      </c>
      <c r="CI163">
        <v>20.341919999999998</v>
      </c>
      <c r="CJ163">
        <v>6.8787780000000007E-2</v>
      </c>
      <c r="CK163">
        <v>20.361879999999999</v>
      </c>
      <c r="CL163">
        <v>0.92834380000000005</v>
      </c>
      <c r="CM163">
        <v>20.182220000000001</v>
      </c>
      <c r="CN163" s="1">
        <v>6.8660280000000004E-2</v>
      </c>
      <c r="CO163">
        <v>20.382989999999999</v>
      </c>
      <c r="CP163">
        <v>0.92448909999999995</v>
      </c>
      <c r="CQ163">
        <v>19.854050000000001</v>
      </c>
      <c r="CR163" s="1">
        <v>6.4991090000000001E-2</v>
      </c>
      <c r="CS163">
        <v>19.389150000000001</v>
      </c>
      <c r="CT163">
        <v>0.91832460000000005</v>
      </c>
      <c r="CU163">
        <v>19.90072</v>
      </c>
      <c r="CV163" s="1">
        <v>5.9386349999999997E-2</v>
      </c>
      <c r="CW163">
        <v>17.838059999999999</v>
      </c>
      <c r="CX163">
        <v>0.91060790000000003</v>
      </c>
      <c r="CY163">
        <v>20.208950000000002</v>
      </c>
      <c r="CZ163" s="1">
        <v>5.3266880000000003E-2</v>
      </c>
      <c r="DA163">
        <v>16.116520000000001</v>
      </c>
      <c r="DB163">
        <v>0.90266049999999998</v>
      </c>
      <c r="DC163">
        <v>20.355139999999999</v>
      </c>
      <c r="DD163">
        <v>4.736684E-2</v>
      </c>
      <c r="DE163">
        <v>14.431609999999999</v>
      </c>
      <c r="DF163">
        <v>0.89448090000000002</v>
      </c>
      <c r="DG163">
        <v>20.601690000000001</v>
      </c>
      <c r="DH163" s="1">
        <v>4.1952259999999998E-2</v>
      </c>
      <c r="DI163">
        <v>12.87086</v>
      </c>
      <c r="DJ163">
        <v>0.88604289999999997</v>
      </c>
      <c r="DK163">
        <v>20.612210000000001</v>
      </c>
      <c r="DL163" s="1">
        <v>3.7080490000000001E-2</v>
      </c>
      <c r="DM163">
        <v>11.456720000000001</v>
      </c>
      <c r="DN163">
        <v>0.87738629999999995</v>
      </c>
      <c r="DO163">
        <v>20.619399999999999</v>
      </c>
      <c r="DP163">
        <v>3.2797399999999997E-2</v>
      </c>
      <c r="DQ163">
        <v>10.206659999999999</v>
      </c>
      <c r="DR163">
        <v>0.86884749999999999</v>
      </c>
      <c r="DS163">
        <v>20.50224</v>
      </c>
      <c r="DT163">
        <v>2.9086580000000001E-2</v>
      </c>
      <c r="DU163">
        <v>9.1152709999999999</v>
      </c>
      <c r="DV163">
        <v>0.85988690000000001</v>
      </c>
      <c r="DW163">
        <v>20.188089999999999</v>
      </c>
      <c r="DX163" s="1">
        <v>2.5796340000000001E-2</v>
      </c>
      <c r="DY163">
        <v>8.1457999999999995</v>
      </c>
      <c r="DZ163">
        <v>0.85139379999999998</v>
      </c>
      <c r="EA163">
        <v>20.109690000000001</v>
      </c>
      <c r="EB163" s="1">
        <v>2.2824959999999998E-2</v>
      </c>
      <c r="EC163">
        <v>7.2590440000000003</v>
      </c>
      <c r="ED163">
        <v>0.84357550000000003</v>
      </c>
      <c r="EE163">
        <v>20.137460000000001</v>
      </c>
      <c r="EF163" s="1">
        <v>2.0129569999999999E-2</v>
      </c>
      <c r="EG163">
        <v>6.4424780000000004</v>
      </c>
      <c r="EH163">
        <v>0.83582190000000001</v>
      </c>
      <c r="EI163">
        <v>20.245139999999999</v>
      </c>
      <c r="EJ163" s="1">
        <v>1.7703070000000001E-2</v>
      </c>
      <c r="EK163">
        <v>5.700933</v>
      </c>
      <c r="EL163">
        <v>0.82767080000000004</v>
      </c>
      <c r="EM163">
        <v>20.407050000000002</v>
      </c>
      <c r="EN163" s="1">
        <v>1.554957E-2</v>
      </c>
      <c r="EO163">
        <v>5.0405220000000002</v>
      </c>
      <c r="EP163">
        <v>0.81919819999999999</v>
      </c>
      <c r="EQ163">
        <v>20.320869999999999</v>
      </c>
      <c r="ER163" s="1">
        <v>1.3642720000000001E-2</v>
      </c>
      <c r="ES163">
        <v>4.454078</v>
      </c>
      <c r="ET163">
        <v>0.81051470000000003</v>
      </c>
      <c r="EU163">
        <v>20.141690000000001</v>
      </c>
      <c r="EV163" s="1">
        <v>1.196173E-2</v>
      </c>
      <c r="EW163">
        <v>3.9341189999999999</v>
      </c>
      <c r="EX163">
        <v>0.80196179999999995</v>
      </c>
      <c r="EY163">
        <v>20.173469999999998</v>
      </c>
      <c r="EZ163" s="1">
        <v>1.048725E-2</v>
      </c>
      <c r="FA163">
        <v>3.4737840000000002</v>
      </c>
      <c r="FB163">
        <v>0.79380039999999996</v>
      </c>
      <c r="FC163">
        <v>20.446449999999999</v>
      </c>
      <c r="FD163">
        <v>9.2152650000000003E-3</v>
      </c>
      <c r="FE163">
        <v>3.072311</v>
      </c>
      <c r="FF163">
        <v>0.78653499999999998</v>
      </c>
      <c r="FG163">
        <v>21.43826</v>
      </c>
      <c r="FH163" s="1">
        <v>8.1188370000000003E-3</v>
      </c>
      <c r="FI163">
        <v>2.7212540000000001</v>
      </c>
      <c r="FJ163">
        <v>0.78062109999999996</v>
      </c>
      <c r="FK163">
        <v>21.962599999999998</v>
      </c>
      <c r="FL163" s="1">
        <v>7.1644860000000003E-3</v>
      </c>
      <c r="FM163">
        <v>2.4103620000000001</v>
      </c>
      <c r="FN163">
        <v>0.77578840000000004</v>
      </c>
      <c r="FO163">
        <v>22.086390000000002</v>
      </c>
      <c r="FP163" s="1">
        <v>6.3219169999999998E-3</v>
      </c>
      <c r="FQ163">
        <v>2.1323500000000002</v>
      </c>
      <c r="FR163">
        <v>0.77201679999999995</v>
      </c>
      <c r="FS163">
        <v>21.983229999999999</v>
      </c>
      <c r="FT163" s="1">
        <v>5.5654220000000004E-3</v>
      </c>
      <c r="FU163">
        <v>1.8794679999999999</v>
      </c>
      <c r="FV163">
        <v>0.76944820000000003</v>
      </c>
      <c r="FW163">
        <v>21.821999999999999</v>
      </c>
      <c r="FX163" s="1">
        <v>4.872604E-3</v>
      </c>
      <c r="FY163">
        <v>1.645624</v>
      </c>
      <c r="FZ163">
        <v>0.76762770000000002</v>
      </c>
      <c r="GA163">
        <v>21.65006</v>
      </c>
      <c r="GB163" s="1">
        <v>4.2066020000000003E-3</v>
      </c>
      <c r="GC163">
        <v>1.4205179999999999</v>
      </c>
      <c r="GD163">
        <v>0.76638490000000004</v>
      </c>
      <c r="GE163">
        <v>21.565799999999999</v>
      </c>
      <c r="GF163" s="1">
        <v>3.5152569999999999E-3</v>
      </c>
      <c r="GG163">
        <v>1.1875640000000001</v>
      </c>
      <c r="GH163">
        <v>0.76554420000000001</v>
      </c>
      <c r="GI163">
        <v>21.656860000000002</v>
      </c>
      <c r="GJ163" s="1">
        <v>2.784005E-3</v>
      </c>
      <c r="GK163">
        <v>0.94137309999999996</v>
      </c>
      <c r="GL163">
        <v>0.76499989999999995</v>
      </c>
      <c r="GM163">
        <v>22.406839999999999</v>
      </c>
      <c r="GN163" s="1">
        <v>2.074369E-3</v>
      </c>
      <c r="GO163">
        <v>0.70169539999999997</v>
      </c>
      <c r="GP163">
        <v>0.76463979999999998</v>
      </c>
      <c r="GQ163">
        <v>22.88776</v>
      </c>
      <c r="GR163" s="1">
        <v>1.4787019999999999E-3</v>
      </c>
      <c r="GS163">
        <v>0.49958160000000001</v>
      </c>
      <c r="GT163">
        <v>0.76445260000000004</v>
      </c>
      <c r="GU163">
        <v>23.199259999999999</v>
      </c>
      <c r="GV163" s="1">
        <v>1.0481710000000001E-3</v>
      </c>
      <c r="GW163">
        <v>0.35268860000000002</v>
      </c>
      <c r="GX163">
        <v>0.76432160000000005</v>
      </c>
      <c r="GY163">
        <v>23.565899999999999</v>
      </c>
      <c r="GZ163" s="1">
        <v>7.7146050000000002E-4</v>
      </c>
      <c r="HA163">
        <v>0.25796740000000001</v>
      </c>
      <c r="HB163">
        <v>0.76423339999999995</v>
      </c>
      <c r="HC163">
        <v>23.507560000000002</v>
      </c>
      <c r="HD163" s="1">
        <v>6.055578E-4</v>
      </c>
      <c r="HE163">
        <v>0.20115920000000001</v>
      </c>
      <c r="HF163">
        <v>0.76417369999999996</v>
      </c>
      <c r="HG163">
        <v>23.14019</v>
      </c>
      <c r="HH163" s="1">
        <v>5.0767759999999999E-4</v>
      </c>
      <c r="HI163">
        <v>0.1676501</v>
      </c>
      <c r="HJ163">
        <v>0.76416399999999995</v>
      </c>
      <c r="HK163">
        <v>22.965669999999999</v>
      </c>
      <c r="HL163" s="1">
        <v>4.4745009999999999E-4</v>
      </c>
      <c r="HM163">
        <v>0.14709069999999999</v>
      </c>
      <c r="HN163">
        <v>0.76416340000000005</v>
      </c>
      <c r="HO163">
        <v>22.972650000000002</v>
      </c>
      <c r="HP163" s="1">
        <v>4.071015E-4</v>
      </c>
      <c r="HQ163">
        <v>0.1333985</v>
      </c>
      <c r="HR163">
        <v>0.76412930000000001</v>
      </c>
      <c r="HS163">
        <v>23.47354</v>
      </c>
      <c r="HT163" s="1">
        <v>3.7727950000000001E-4</v>
      </c>
      <c r="HU163">
        <v>0.1233498</v>
      </c>
      <c r="HV163">
        <v>0.76412999999999998</v>
      </c>
      <c r="HW163">
        <v>23.841550000000002</v>
      </c>
      <c r="HX163" s="1">
        <v>3.5333750000000002E-4</v>
      </c>
      <c r="HY163">
        <v>0.11533119999999999</v>
      </c>
      <c r="HZ163">
        <v>0.76412709999999995</v>
      </c>
      <c r="IA163">
        <v>23.91611</v>
      </c>
      <c r="IB163" s="1">
        <v>3.3280620000000001E-4</v>
      </c>
      <c r="IC163">
        <v>0.1085026</v>
      </c>
      <c r="ID163">
        <v>0.7641462</v>
      </c>
      <c r="IE163">
        <v>23.946709999999999</v>
      </c>
      <c r="IF163" s="1">
        <v>3.1446600000000001E-4</v>
      </c>
      <c r="IG163">
        <v>0.1024316</v>
      </c>
      <c r="IH163">
        <v>0.76414950000000004</v>
      </c>
      <c r="II163">
        <v>23.579170000000001</v>
      </c>
      <c r="IJ163" s="1">
        <v>2.977147E-4</v>
      </c>
      <c r="IK163">
        <v>9.6912330000000005E-2</v>
      </c>
      <c r="IL163">
        <v>0.76414490000000002</v>
      </c>
      <c r="IM163">
        <v>23.19895</v>
      </c>
      <c r="IN163" s="1">
        <v>2.8226249999999998E-4</v>
      </c>
      <c r="IO163">
        <v>9.1838790000000003E-2</v>
      </c>
      <c r="IP163">
        <v>0.76413549999999997</v>
      </c>
      <c r="IQ163">
        <v>22.994350000000001</v>
      </c>
      <c r="IR163" s="1">
        <v>2.6792329999999998E-4</v>
      </c>
      <c r="IS163">
        <v>8.7148059999999999E-2</v>
      </c>
      <c r="IT163">
        <v>0.76414380000000004</v>
      </c>
      <c r="IU163">
        <v>22.92231</v>
      </c>
      <c r="IV163" s="1">
        <v>2.5465209999999999E-4</v>
      </c>
      <c r="IW163">
        <v>8.2804160000000002E-2</v>
      </c>
      <c r="IX163">
        <v>0.7641346</v>
      </c>
      <c r="IY163">
        <v>23.238620000000001</v>
      </c>
      <c r="IZ163" s="1">
        <v>2.4229960000000001E-4</v>
      </c>
      <c r="JA163">
        <v>7.8770110000000004E-2</v>
      </c>
      <c r="JB163">
        <v>0.76414320000000002</v>
      </c>
      <c r="JC163">
        <v>23.000139999999998</v>
      </c>
      <c r="JD163" s="1">
        <v>2.307268E-4</v>
      </c>
      <c r="JE163">
        <v>7.4998570000000001E-2</v>
      </c>
      <c r="JF163">
        <v>0.76413039999999999</v>
      </c>
      <c r="JG163">
        <v>22.767869999999998</v>
      </c>
      <c r="JH163" s="1">
        <v>2.1983380000000001E-4</v>
      </c>
      <c r="JI163">
        <v>7.1449899999999997E-2</v>
      </c>
      <c r="JJ163">
        <v>0.76413050000000005</v>
      </c>
      <c r="JK163">
        <v>22.263809999999999</v>
      </c>
      <c r="JL163" s="1">
        <v>2.0955569999999999E-4</v>
      </c>
      <c r="JM163">
        <v>6.8104579999999998E-2</v>
      </c>
      <c r="JN163">
        <v>0.7641462</v>
      </c>
      <c r="JO163">
        <v>21.980820000000001</v>
      </c>
      <c r="JP163" s="1">
        <v>1.9991559999999999E-4</v>
      </c>
      <c r="JQ163">
        <v>6.4969979999999997E-2</v>
      </c>
      <c r="JR163">
        <v>0.76414139999999997</v>
      </c>
      <c r="JS163">
        <v>22.033709999999999</v>
      </c>
      <c r="JT163" s="1">
        <v>1.9089070000000001E-4</v>
      </c>
      <c r="JU163">
        <v>6.2034970000000002E-2</v>
      </c>
      <c r="JV163">
        <v>0.76413140000000002</v>
      </c>
      <c r="JW163">
        <v>22.2407</v>
      </c>
      <c r="JX163">
        <v>1.8241829999999999E-4</v>
      </c>
      <c r="JY163">
        <v>5.9276450000000001E-2</v>
      </c>
      <c r="JZ163">
        <v>0.76413790000000004</v>
      </c>
      <c r="KA163">
        <v>22.363720000000001</v>
      </c>
      <c r="KB163" s="1">
        <v>1.7443029999999999E-4</v>
      </c>
      <c r="KC163">
        <v>5.6673849999999998E-2</v>
      </c>
      <c r="KD163">
        <v>0.76414649999999995</v>
      </c>
      <c r="KE163">
        <v>23.071380000000001</v>
      </c>
      <c r="KF163" s="1">
        <v>1.668761E-4</v>
      </c>
      <c r="KG163">
        <v>5.4216750000000001E-2</v>
      </c>
      <c r="KH163">
        <v>0.76413799999999998</v>
      </c>
      <c r="KI163">
        <v>23.16179</v>
      </c>
      <c r="KJ163" s="1">
        <v>1.5973509999999999E-4</v>
      </c>
      <c r="KK163">
        <v>5.1895829999999997E-2</v>
      </c>
      <c r="KL163">
        <v>0.76414289999999996</v>
      </c>
      <c r="KM163">
        <v>23.089200000000002</v>
      </c>
      <c r="KN163" s="1">
        <v>1.5300679999999999E-4</v>
      </c>
      <c r="KO163">
        <v>4.9710150000000002E-2</v>
      </c>
      <c r="KP163">
        <v>0.76414439999999995</v>
      </c>
      <c r="KQ163">
        <v>22.918240000000001</v>
      </c>
      <c r="KR163" s="1">
        <v>1.466456E-4</v>
      </c>
      <c r="KS163">
        <v>4.7642139999999999E-2</v>
      </c>
      <c r="KT163">
        <v>0.76413050000000005</v>
      </c>
      <c r="KU163">
        <v>22.477720000000001</v>
      </c>
      <c r="KV163" s="1">
        <v>1.406074E-4</v>
      </c>
      <c r="KW163">
        <v>4.5680329999999998E-2</v>
      </c>
      <c r="KX163">
        <v>0.7641095</v>
      </c>
      <c r="KY163">
        <v>21.83736</v>
      </c>
      <c r="KZ163" s="1">
        <v>1.3487180000000001E-4</v>
      </c>
      <c r="LA163">
        <v>4.3816769999999998E-2</v>
      </c>
      <c r="LB163">
        <v>0.76408869999999995</v>
      </c>
      <c r="LC163">
        <v>21.405329999999999</v>
      </c>
      <c r="LD163" s="1">
        <v>1.2941609999999999E-4</v>
      </c>
      <c r="LE163">
        <v>4.2044379999999999E-2</v>
      </c>
      <c r="LF163">
        <v>0.7640382</v>
      </c>
      <c r="LG163">
        <v>21.335039999999999</v>
      </c>
      <c r="LH163" s="1">
        <v>1.2425439999999999E-4</v>
      </c>
      <c r="LI163">
        <v>4.036708E-2</v>
      </c>
      <c r="LJ163">
        <v>0.7639454</v>
      </c>
      <c r="LK163">
        <v>22.1614</v>
      </c>
      <c r="LL163" s="1">
        <v>1.193352E-4</v>
      </c>
      <c r="LM163">
        <v>3.8774200000000002E-2</v>
      </c>
      <c r="LN163">
        <v>0.76380919999999997</v>
      </c>
      <c r="LO163">
        <v>22.7135</v>
      </c>
      <c r="LP163" s="1">
        <v>1.1467089999999999E-4</v>
      </c>
      <c r="LQ163">
        <v>3.726206E-2</v>
      </c>
      <c r="LR163">
        <v>0.76361809999999997</v>
      </c>
      <c r="LS163">
        <v>23.197649999999999</v>
      </c>
      <c r="LT163" s="1">
        <v>1.102155E-4</v>
      </c>
      <c r="LU163">
        <v>3.5820619999999997E-2</v>
      </c>
      <c r="LV163">
        <v>0.76338930000000005</v>
      </c>
      <c r="LW163">
        <v>23.959910000000001</v>
      </c>
      <c r="LX163" s="1">
        <v>1.059644E-4</v>
      </c>
      <c r="LY163">
        <v>3.4448609999999998E-2</v>
      </c>
      <c r="LZ163">
        <v>0.76308960000000003</v>
      </c>
      <c r="MA163">
        <v>24.257269999999998</v>
      </c>
      <c r="MB163" s="1">
        <v>1.01959E-4</v>
      </c>
      <c r="MC163">
        <v>3.3157180000000001E-2</v>
      </c>
      <c r="MD163">
        <v>0.76279410000000003</v>
      </c>
      <c r="ME163">
        <v>23.982389999999999</v>
      </c>
      <c r="MF163" s="1">
        <v>9.8399380000000004E-5</v>
      </c>
      <c r="MG163">
        <v>3.2000920000000002E-2</v>
      </c>
      <c r="MH163">
        <v>0.76251849999999999</v>
      </c>
      <c r="MI163">
        <v>23.717099999999999</v>
      </c>
      <c r="MJ163" s="1">
        <v>9.5587520000000001E-5</v>
      </c>
      <c r="MK163">
        <v>3.1084359999999998E-2</v>
      </c>
      <c r="ML163">
        <v>0.76222529999999999</v>
      </c>
      <c r="MM163">
        <v>23.8459</v>
      </c>
      <c r="MN163" s="1">
        <v>9.3668739999999996E-5</v>
      </c>
      <c r="MO163">
        <v>3.0457740000000001E-2</v>
      </c>
      <c r="MP163">
        <v>0.7619631</v>
      </c>
      <c r="MQ163">
        <v>24.49408</v>
      </c>
      <c r="MR163" s="1">
        <v>9.2297470000000007E-5</v>
      </c>
      <c r="MS163">
        <v>3.0016589999999999E-2</v>
      </c>
      <c r="MT163">
        <v>0.76177090000000003</v>
      </c>
      <c r="MU163">
        <v>24.84845</v>
      </c>
      <c r="MV163" s="1">
        <v>9.0898680000000003E-5</v>
      </c>
      <c r="MW163">
        <v>2.9570010000000001E-2</v>
      </c>
      <c r="MX163">
        <v>0.76160079999999997</v>
      </c>
      <c r="MY163">
        <v>24.86786</v>
      </c>
      <c r="MZ163" s="1">
        <v>8.9065129999999997E-5</v>
      </c>
      <c r="NA163">
        <v>2.898941E-2</v>
      </c>
      <c r="NB163">
        <v>0.76144710000000004</v>
      </c>
      <c r="NC163">
        <v>24.917010000000001</v>
      </c>
      <c r="ND163" s="1">
        <v>8.6768160000000004E-5</v>
      </c>
      <c r="NE163">
        <v>2.8254060000000001E-2</v>
      </c>
      <c r="NF163">
        <v>0.7613531</v>
      </c>
      <c r="NG163">
        <v>24.61666</v>
      </c>
      <c r="NH163" s="1">
        <v>8.4110580000000006E-5</v>
      </c>
      <c r="NI163">
        <v>2.739726E-2</v>
      </c>
      <c r="NJ163">
        <v>0.76127449999999997</v>
      </c>
      <c r="NK163">
        <v>24.401789999999998</v>
      </c>
      <c r="NL163" s="1">
        <v>8.1115460000000003E-5</v>
      </c>
      <c r="NM163">
        <v>2.64297E-2</v>
      </c>
      <c r="NN163">
        <v>0.76118960000000002</v>
      </c>
      <c r="NO163">
        <v>24.476649999999999</v>
      </c>
      <c r="NP163" s="1">
        <v>7.7650069999999995E-5</v>
      </c>
      <c r="NQ163">
        <v>2.5312149999999999E-2</v>
      </c>
      <c r="NR163">
        <v>0.76106390000000002</v>
      </c>
      <c r="NS163">
        <v>24.573319999999999</v>
      </c>
      <c r="NT163" s="1">
        <v>7.3661919999999995E-5</v>
      </c>
      <c r="NU163">
        <v>2.4026309999999999E-2</v>
      </c>
      <c r="NV163">
        <v>0.76085720000000001</v>
      </c>
      <c r="NW163">
        <v>24.682369999999999</v>
      </c>
      <c r="NX163" s="1">
        <v>6.9442030000000006E-5</v>
      </c>
      <c r="NY163">
        <v>2.2657500000000001E-2</v>
      </c>
      <c r="NZ163">
        <v>0.76055269999999997</v>
      </c>
      <c r="OA163">
        <v>24.95083</v>
      </c>
      <c r="OB163" s="1">
        <v>6.5444200000000006E-5</v>
      </c>
      <c r="OC163">
        <v>2.135569E-2</v>
      </c>
      <c r="OD163">
        <v>0.76017230000000002</v>
      </c>
      <c r="OE163">
        <v>24.781559999999999</v>
      </c>
      <c r="OF163" s="1">
        <v>6.1976479999999997E-5</v>
      </c>
      <c r="OG163">
        <v>2.0223749999999999E-2</v>
      </c>
      <c r="OH163">
        <v>0.75969960000000003</v>
      </c>
      <c r="OI163">
        <v>24.488060000000001</v>
      </c>
      <c r="OJ163" s="1">
        <v>5.9056530000000002E-5</v>
      </c>
      <c r="OK163">
        <v>1.9272729999999998E-2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0.8622109</v>
      </c>
      <c r="G164">
        <v>20.143149999999999</v>
      </c>
      <c r="H164">
        <v>0</v>
      </c>
      <c r="I164">
        <v>0</v>
      </c>
      <c r="J164">
        <v>0.86435969999999995</v>
      </c>
      <c r="K164">
        <v>19.988810000000001</v>
      </c>
      <c r="L164">
        <v>0</v>
      </c>
      <c r="M164">
        <v>0</v>
      </c>
      <c r="N164">
        <v>0.86657329999999999</v>
      </c>
      <c r="O164">
        <v>20.323589999999999</v>
      </c>
      <c r="P164">
        <v>0</v>
      </c>
      <c r="Q164">
        <v>0</v>
      </c>
      <c r="R164">
        <v>0.86886379999999996</v>
      </c>
      <c r="S164">
        <v>20.404160000000001</v>
      </c>
      <c r="T164">
        <v>0</v>
      </c>
      <c r="U164">
        <v>0</v>
      </c>
      <c r="V164">
        <v>0.87195370000000005</v>
      </c>
      <c r="W164">
        <v>20.3062</v>
      </c>
      <c r="X164">
        <v>0</v>
      </c>
      <c r="Y164">
        <v>6.0031839999999996E-38</v>
      </c>
      <c r="Z164">
        <v>0.87407020000000002</v>
      </c>
      <c r="AA164">
        <v>20.045529999999999</v>
      </c>
      <c r="AB164" s="1">
        <v>8.7596190000000003E-29</v>
      </c>
      <c r="AC164" s="1">
        <v>2.9835399999999998E-26</v>
      </c>
      <c r="AD164">
        <v>0.87505999999999995</v>
      </c>
      <c r="AE164">
        <v>19.456099999999999</v>
      </c>
      <c r="AF164" s="1">
        <v>4.1928769999999998E-17</v>
      </c>
      <c r="AG164" s="1">
        <v>1.4296149999999999E-14</v>
      </c>
      <c r="AH164">
        <v>0.87557010000000002</v>
      </c>
      <c r="AI164">
        <v>18.841719999999999</v>
      </c>
      <c r="AJ164" s="1">
        <v>1.550507E-6</v>
      </c>
      <c r="AK164" s="1">
        <v>3.48351E-4</v>
      </c>
      <c r="AL164">
        <v>0.87587429999999999</v>
      </c>
      <c r="AM164">
        <v>18.985140000000001</v>
      </c>
      <c r="AN164" s="1">
        <v>8.9377050000000006E-3</v>
      </c>
      <c r="AO164" s="1">
        <v>2.306737</v>
      </c>
      <c r="AP164">
        <v>0.87609550000000003</v>
      </c>
      <c r="AQ164">
        <v>18.913920000000001</v>
      </c>
      <c r="AR164" s="1">
        <v>1.160749</v>
      </c>
      <c r="AS164">
        <v>327.82380000000001</v>
      </c>
      <c r="AT164">
        <v>0.87626459999999995</v>
      </c>
      <c r="AU164">
        <v>18.987200000000001</v>
      </c>
      <c r="AV164">
        <v>19.31521</v>
      </c>
      <c r="AW164">
        <v>5864.7979999999998</v>
      </c>
      <c r="AX164">
        <v>0.87639929999999999</v>
      </c>
      <c r="AY164">
        <v>19.12143</v>
      </c>
      <c r="AZ164">
        <v>77.447640000000007</v>
      </c>
      <c r="BA164">
        <v>24993.13</v>
      </c>
      <c r="BB164">
        <v>0.8763744</v>
      </c>
      <c r="BC164">
        <v>19.119319999999998</v>
      </c>
      <c r="BD164">
        <v>107.8783</v>
      </c>
      <c r="BE164">
        <v>36632.120000000003</v>
      </c>
      <c r="BF164">
        <v>0.87626479999999995</v>
      </c>
      <c r="BG164">
        <v>19.028030000000001</v>
      </c>
      <c r="BH164">
        <v>66.900840000000002</v>
      </c>
      <c r="BI164">
        <v>23740.66</v>
      </c>
      <c r="BJ164">
        <v>0.87607559999999995</v>
      </c>
      <c r="BK164">
        <v>19.022880000000001</v>
      </c>
      <c r="BL164">
        <v>22.226659999999999</v>
      </c>
      <c r="BM164">
        <v>8179.8850000000002</v>
      </c>
      <c r="BN164">
        <v>0.87585630000000003</v>
      </c>
      <c r="BO164">
        <v>19.197189999999999</v>
      </c>
      <c r="BP164">
        <v>4.615049</v>
      </c>
      <c r="BQ164">
        <v>1748.778</v>
      </c>
      <c r="BR164">
        <v>0.87571089999999996</v>
      </c>
      <c r="BS164">
        <v>19.58577</v>
      </c>
      <c r="BT164">
        <v>0.71859790000000001</v>
      </c>
      <c r="BU164">
        <v>276.27719999999999</v>
      </c>
      <c r="BV164">
        <v>0.8756872</v>
      </c>
      <c r="BW164">
        <v>20.090890000000002</v>
      </c>
      <c r="BX164">
        <v>0.13461590000000001</v>
      </c>
      <c r="BY164">
        <v>49.96499</v>
      </c>
      <c r="BZ164">
        <v>0.87609090000000001</v>
      </c>
      <c r="CA164">
        <v>20.544280000000001</v>
      </c>
      <c r="CB164">
        <v>6.8125679999999994E-2</v>
      </c>
      <c r="CC164">
        <v>23.642569999999999</v>
      </c>
      <c r="CD164">
        <v>0.87674479999999999</v>
      </c>
      <c r="CE164">
        <v>20.495619999999999</v>
      </c>
      <c r="CF164">
        <v>6.5385890000000002E-2</v>
      </c>
      <c r="CG164">
        <v>22.307569999999998</v>
      </c>
      <c r="CH164">
        <v>0.87788679999999997</v>
      </c>
      <c r="CI164">
        <v>20.36674</v>
      </c>
      <c r="CJ164">
        <v>6.8575419999999998E-2</v>
      </c>
      <c r="CK164">
        <v>23.42634</v>
      </c>
      <c r="CL164">
        <v>0.87932239999999995</v>
      </c>
      <c r="CM164">
        <v>20.219539999999999</v>
      </c>
      <c r="CN164" s="1">
        <v>6.8818000000000004E-2</v>
      </c>
      <c r="CO164">
        <v>23.59768</v>
      </c>
      <c r="CP164">
        <v>0.87587429999999999</v>
      </c>
      <c r="CQ164">
        <v>19.913170000000001</v>
      </c>
      <c r="CR164" s="1">
        <v>6.5412689999999996E-2</v>
      </c>
      <c r="CS164">
        <v>22.558229999999998</v>
      </c>
      <c r="CT164">
        <v>0.86946520000000005</v>
      </c>
      <c r="CU164">
        <v>19.971900000000002</v>
      </c>
      <c r="CV164" s="1">
        <v>5.9921019999999998E-2</v>
      </c>
      <c r="CW164">
        <v>20.793199999999999</v>
      </c>
      <c r="CX164">
        <v>0.86279209999999995</v>
      </c>
      <c r="CY164">
        <v>20.285219999999999</v>
      </c>
      <c r="CZ164" s="1">
        <v>5.3819180000000001E-2</v>
      </c>
      <c r="DA164">
        <v>18.782029999999999</v>
      </c>
      <c r="DB164">
        <v>0.85593169999999996</v>
      </c>
      <c r="DC164">
        <v>20.417960000000001</v>
      </c>
      <c r="DD164" s="1">
        <v>4.7890120000000001E-2</v>
      </c>
      <c r="DE164">
        <v>16.798870000000001</v>
      </c>
      <c r="DF164">
        <v>0.84894720000000001</v>
      </c>
      <c r="DG164">
        <v>20.630109999999998</v>
      </c>
      <c r="DH164" s="1">
        <v>4.243359E-2</v>
      </c>
      <c r="DI164">
        <v>14.95777</v>
      </c>
      <c r="DJ164">
        <v>0.84165639999999997</v>
      </c>
      <c r="DK164">
        <v>20.623550000000002</v>
      </c>
      <c r="DL164">
        <v>3.7511059999999999E-2</v>
      </c>
      <c r="DM164">
        <v>13.28776</v>
      </c>
      <c r="DN164">
        <v>0.8342349</v>
      </c>
      <c r="DO164">
        <v>20.630569999999999</v>
      </c>
      <c r="DP164" s="1">
        <v>3.3176020000000001E-2</v>
      </c>
      <c r="DQ164">
        <v>11.8096</v>
      </c>
      <c r="DR164">
        <v>0.82688079999999997</v>
      </c>
      <c r="DS164">
        <v>20.521509999999999</v>
      </c>
      <c r="DT164" s="1">
        <v>2.9417639999999998E-2</v>
      </c>
      <c r="DU164">
        <v>10.519880000000001</v>
      </c>
      <c r="DV164">
        <v>0.81931080000000001</v>
      </c>
      <c r="DW164">
        <v>20.235769999999999</v>
      </c>
      <c r="DX164" s="1">
        <v>2.609802E-2</v>
      </c>
      <c r="DY164">
        <v>9.3793480000000002</v>
      </c>
      <c r="DZ164">
        <v>0.81226779999999998</v>
      </c>
      <c r="EA164">
        <v>20.184180000000001</v>
      </c>
      <c r="EB164" s="1">
        <v>2.310218E-2</v>
      </c>
      <c r="EC164">
        <v>8.3372499999999992</v>
      </c>
      <c r="ED164">
        <v>0.80582589999999998</v>
      </c>
      <c r="EE164">
        <v>20.23047</v>
      </c>
      <c r="EF164" s="1">
        <v>2.0384759999999998E-2</v>
      </c>
      <c r="EG164">
        <v>7.384239</v>
      </c>
      <c r="EH164">
        <v>0.79925250000000003</v>
      </c>
      <c r="EI164">
        <v>20.338920000000002</v>
      </c>
      <c r="EJ164" s="1">
        <v>1.793254E-2</v>
      </c>
      <c r="EK164">
        <v>6.5212070000000004</v>
      </c>
      <c r="EL164">
        <v>0.79231180000000001</v>
      </c>
      <c r="EM164">
        <v>20.471170000000001</v>
      </c>
      <c r="EN164" s="1">
        <v>1.5753550000000002E-2</v>
      </c>
      <c r="EO164">
        <v>5.7529729999999999</v>
      </c>
      <c r="EP164">
        <v>0.78507159999999998</v>
      </c>
      <c r="EQ164">
        <v>20.34498</v>
      </c>
      <c r="ER164" s="1">
        <v>1.3824100000000001E-2</v>
      </c>
      <c r="ES164">
        <v>5.071269</v>
      </c>
      <c r="ET164">
        <v>0.77766880000000005</v>
      </c>
      <c r="EU164">
        <v>20.142410000000002</v>
      </c>
      <c r="EV164" s="1">
        <v>1.212297E-2</v>
      </c>
      <c r="EW164">
        <v>4.4677889999999998</v>
      </c>
      <c r="EX164">
        <v>0.77040019999999998</v>
      </c>
      <c r="EY164">
        <v>20.167110000000001</v>
      </c>
      <c r="EZ164" s="1">
        <v>1.0629319999999999E-2</v>
      </c>
      <c r="FA164">
        <v>3.933862</v>
      </c>
      <c r="FB164">
        <v>0.7634647</v>
      </c>
      <c r="FC164">
        <v>20.45898</v>
      </c>
      <c r="FD164" s="1">
        <v>9.3394010000000006E-3</v>
      </c>
      <c r="FE164">
        <v>3.468877</v>
      </c>
      <c r="FF164">
        <v>0.75751789999999997</v>
      </c>
      <c r="FG164">
        <v>21.499179999999999</v>
      </c>
      <c r="FH164" s="1">
        <v>8.2282139999999993E-3</v>
      </c>
      <c r="FI164">
        <v>3.0628540000000002</v>
      </c>
      <c r="FJ164">
        <v>0.75290559999999995</v>
      </c>
      <c r="FK164">
        <v>22.046959999999999</v>
      </c>
      <c r="FL164" s="1">
        <v>7.2621930000000001E-3</v>
      </c>
      <c r="FM164">
        <v>2.704507</v>
      </c>
      <c r="FN164">
        <v>0.74913320000000005</v>
      </c>
      <c r="FO164">
        <v>22.178290000000001</v>
      </c>
      <c r="FP164" s="1">
        <v>6.4100090000000004E-3</v>
      </c>
      <c r="FQ164">
        <v>2.3865850000000002</v>
      </c>
      <c r="FR164">
        <v>0.746336</v>
      </c>
      <c r="FS164">
        <v>22.047519999999999</v>
      </c>
      <c r="FT164" s="1">
        <v>5.6467169999999999E-3</v>
      </c>
      <c r="FU164">
        <v>2.097969</v>
      </c>
      <c r="FV164">
        <v>0.74442430000000004</v>
      </c>
      <c r="FW164">
        <v>21.84994</v>
      </c>
      <c r="FX164" s="1">
        <v>4.9487730000000001E-3</v>
      </c>
      <c r="FY164">
        <v>1.8339369999999999</v>
      </c>
      <c r="FZ164">
        <v>0.74305049999999995</v>
      </c>
      <c r="GA164">
        <v>21.653770000000002</v>
      </c>
      <c r="GB164" s="1">
        <v>4.2825900000000002E-3</v>
      </c>
      <c r="GC164">
        <v>1.5836650000000001</v>
      </c>
      <c r="GD164">
        <v>0.74214939999999996</v>
      </c>
      <c r="GE164">
        <v>21.568539999999999</v>
      </c>
      <c r="GF164" s="1">
        <v>3.596124E-3</v>
      </c>
      <c r="GG164">
        <v>1.3286119999999999</v>
      </c>
      <c r="GH164">
        <v>0.74154390000000003</v>
      </c>
      <c r="GI164">
        <v>21.691299999999998</v>
      </c>
      <c r="GJ164" s="1">
        <v>2.867938E-3</v>
      </c>
      <c r="GK164">
        <v>1.0598639999999999</v>
      </c>
      <c r="GL164">
        <v>0.74113019999999996</v>
      </c>
      <c r="GM164">
        <v>22.501370000000001</v>
      </c>
      <c r="GN164" s="1">
        <v>2.1515330000000002E-3</v>
      </c>
      <c r="GO164">
        <v>0.7952996</v>
      </c>
      <c r="GP164">
        <v>0.74086479999999999</v>
      </c>
      <c r="GQ164">
        <v>22.992930000000001</v>
      </c>
      <c r="GR164" s="1">
        <v>1.5394199999999999E-3</v>
      </c>
      <c r="GS164">
        <v>0.56838710000000003</v>
      </c>
      <c r="GT164">
        <v>0.74073960000000005</v>
      </c>
      <c r="GU164">
        <v>23.295999999999999</v>
      </c>
      <c r="GV164" s="1">
        <v>1.0897280000000001E-3</v>
      </c>
      <c r="GW164">
        <v>0.40070919999999999</v>
      </c>
      <c r="GX164">
        <v>0.74064180000000002</v>
      </c>
      <c r="GY164">
        <v>23.639240000000001</v>
      </c>
      <c r="GZ164" s="1">
        <v>7.9719960000000005E-4</v>
      </c>
      <c r="HA164">
        <v>0.29121760000000002</v>
      </c>
      <c r="HB164">
        <v>0.74057300000000004</v>
      </c>
      <c r="HC164">
        <v>23.553540000000002</v>
      </c>
      <c r="HD164" s="1">
        <v>6.2076069999999995E-4</v>
      </c>
      <c r="HE164">
        <v>0.22512399999999999</v>
      </c>
      <c r="HF164">
        <v>0.74054390000000003</v>
      </c>
      <c r="HG164">
        <v>23.16526</v>
      </c>
      <c r="HH164" s="1">
        <v>5.1676059999999999E-4</v>
      </c>
      <c r="HI164">
        <v>0.18617359999999999</v>
      </c>
      <c r="HJ164">
        <v>0.74053579999999997</v>
      </c>
      <c r="HK164">
        <v>22.978390000000001</v>
      </c>
      <c r="HL164" s="1">
        <v>4.5323230000000002E-4</v>
      </c>
      <c r="HM164">
        <v>0.16246050000000001</v>
      </c>
      <c r="HN164">
        <v>0.74053919999999995</v>
      </c>
      <c r="HO164">
        <v>23.00515</v>
      </c>
      <c r="HP164" s="1">
        <v>4.1114770000000002E-4</v>
      </c>
      <c r="HQ164">
        <v>0.1468489</v>
      </c>
      <c r="HR164">
        <v>0.74053219999999997</v>
      </c>
      <c r="HS164">
        <v>23.572199999999999</v>
      </c>
      <c r="HT164" s="1">
        <v>3.8038029999999998E-4</v>
      </c>
      <c r="HU164">
        <v>0.13552939999999999</v>
      </c>
      <c r="HV164">
        <v>0.74053840000000004</v>
      </c>
      <c r="HW164">
        <v>23.973189999999999</v>
      </c>
      <c r="HX164" s="1">
        <v>3.5590209999999999E-4</v>
      </c>
      <c r="HY164">
        <v>0.126585</v>
      </c>
      <c r="HZ164">
        <v>0.7405197</v>
      </c>
      <c r="IA164">
        <v>24.054569999999998</v>
      </c>
      <c r="IB164" s="1">
        <v>3.3503839999999999E-4</v>
      </c>
      <c r="IC164">
        <v>0.1190167</v>
      </c>
      <c r="ID164">
        <v>0.74052399999999996</v>
      </c>
      <c r="IE164">
        <v>24.060600000000001</v>
      </c>
      <c r="IF164" s="1">
        <v>3.1647899999999999E-4</v>
      </c>
      <c r="IG164">
        <v>0.1123203</v>
      </c>
      <c r="IH164">
        <v>0.74051880000000003</v>
      </c>
      <c r="II164">
        <v>23.637889999999999</v>
      </c>
      <c r="IJ164" s="1">
        <v>2.9955880000000001E-4</v>
      </c>
      <c r="IK164">
        <v>0.1062452</v>
      </c>
      <c r="IL164">
        <v>0.74050959999999999</v>
      </c>
      <c r="IM164">
        <v>23.218109999999999</v>
      </c>
      <c r="IN164" s="1">
        <v>2.8396170000000002E-4</v>
      </c>
      <c r="IO164">
        <v>0.10066170000000001</v>
      </c>
      <c r="IP164">
        <v>0.74051089999999997</v>
      </c>
      <c r="IQ164">
        <v>22.996130000000001</v>
      </c>
      <c r="IR164" s="1">
        <v>2.6949839999999999E-4</v>
      </c>
      <c r="IS164">
        <v>9.5508060000000006E-2</v>
      </c>
      <c r="IT164">
        <v>0.74051650000000002</v>
      </c>
      <c r="IU164">
        <v>22.94097</v>
      </c>
      <c r="IV164" s="1">
        <v>2.5611219999999998E-4</v>
      </c>
      <c r="IW164">
        <v>9.073357E-2</v>
      </c>
      <c r="IX164">
        <v>0.74051020000000001</v>
      </c>
      <c r="IY164">
        <v>23.315449999999998</v>
      </c>
      <c r="IZ164" s="1">
        <v>2.4365880000000001E-4</v>
      </c>
      <c r="JA164">
        <v>8.6301580000000003E-2</v>
      </c>
      <c r="JB164">
        <v>0.74051529999999999</v>
      </c>
      <c r="JC164">
        <v>23.103149999999999</v>
      </c>
      <c r="JD164" s="1">
        <v>2.3200179999999999E-4</v>
      </c>
      <c r="JE164">
        <v>8.2162079999999998E-2</v>
      </c>
      <c r="JF164">
        <v>0.74050839999999996</v>
      </c>
      <c r="JG164">
        <v>22.887429999999998</v>
      </c>
      <c r="JH164" s="1">
        <v>2.210333E-4</v>
      </c>
      <c r="JI164">
        <v>7.8268420000000005E-2</v>
      </c>
      <c r="JJ164">
        <v>0.74053049999999998</v>
      </c>
      <c r="JK164">
        <v>22.35689</v>
      </c>
      <c r="JL164" s="1">
        <v>2.106865E-4</v>
      </c>
      <c r="JM164">
        <v>7.4596999999999997E-2</v>
      </c>
      <c r="JN164">
        <v>0.74051730000000004</v>
      </c>
      <c r="JO164">
        <v>22.048729999999999</v>
      </c>
      <c r="JP164" s="1">
        <v>2.0097229999999999E-4</v>
      </c>
      <c r="JQ164">
        <v>7.1157460000000006E-2</v>
      </c>
      <c r="JR164">
        <v>0.74050859999999996</v>
      </c>
      <c r="JS164">
        <v>22.079879999999999</v>
      </c>
      <c r="JT164" s="1">
        <v>1.91881E-4</v>
      </c>
      <c r="JU164">
        <v>6.7936070000000001E-2</v>
      </c>
      <c r="JV164">
        <v>0.74053139999999995</v>
      </c>
      <c r="JW164">
        <v>22.274149999999999</v>
      </c>
      <c r="JX164" s="1">
        <v>1.833525E-4</v>
      </c>
      <c r="JY164">
        <v>6.4910060000000006E-2</v>
      </c>
      <c r="JZ164">
        <v>0.74051259999999997</v>
      </c>
      <c r="KA164">
        <v>22.404119999999999</v>
      </c>
      <c r="KB164" s="1">
        <v>1.753138E-4</v>
      </c>
      <c r="KC164">
        <v>6.205633E-2</v>
      </c>
      <c r="KD164">
        <v>0.74051800000000001</v>
      </c>
      <c r="KE164">
        <v>23.14781</v>
      </c>
      <c r="KF164" s="1">
        <v>1.6770810000000001E-4</v>
      </c>
      <c r="KG164">
        <v>5.9360980000000001E-2</v>
      </c>
      <c r="KH164">
        <v>0.74054629999999999</v>
      </c>
      <c r="KI164">
        <v>23.24952</v>
      </c>
      <c r="KJ164" s="1">
        <v>1.6052180000000001E-4</v>
      </c>
      <c r="KK164">
        <v>5.6815940000000002E-2</v>
      </c>
      <c r="KL164">
        <v>0.74051509999999998</v>
      </c>
      <c r="KM164">
        <v>23.189879999999999</v>
      </c>
      <c r="KN164" s="1">
        <v>1.5374780000000001E-4</v>
      </c>
      <c r="KO164">
        <v>5.4418590000000003E-2</v>
      </c>
      <c r="KP164">
        <v>0.7405195</v>
      </c>
      <c r="KQ164">
        <v>23.01005</v>
      </c>
      <c r="KR164" s="1">
        <v>1.4734859999999999E-4</v>
      </c>
      <c r="KS164">
        <v>5.2151669999999997E-2</v>
      </c>
      <c r="KT164">
        <v>0.74053380000000002</v>
      </c>
      <c r="KU164">
        <v>22.552569999999999</v>
      </c>
      <c r="KV164" s="1">
        <v>1.4127510000000001E-4</v>
      </c>
      <c r="KW164">
        <v>5.0002020000000001E-2</v>
      </c>
      <c r="KX164">
        <v>0.74048069999999999</v>
      </c>
      <c r="KY164">
        <v>21.898119999999999</v>
      </c>
      <c r="KZ164" s="1">
        <v>1.355037E-4</v>
      </c>
      <c r="LA164">
        <v>4.7957710000000001E-2</v>
      </c>
      <c r="LB164">
        <v>0.74050179999999999</v>
      </c>
      <c r="LC164">
        <v>21.443049999999999</v>
      </c>
      <c r="LD164" s="1">
        <v>1.3001789999999999E-4</v>
      </c>
      <c r="LE164">
        <v>4.6015430000000003E-2</v>
      </c>
      <c r="LF164">
        <v>0.74045749999999999</v>
      </c>
      <c r="LG164">
        <v>21.371970000000001</v>
      </c>
      <c r="LH164" s="1">
        <v>1.248249E-4</v>
      </c>
      <c r="LI164">
        <v>4.4175939999999997E-2</v>
      </c>
      <c r="LJ164">
        <v>0.74037580000000003</v>
      </c>
      <c r="LK164">
        <v>22.23807</v>
      </c>
      <c r="LL164" s="1">
        <v>1.198768E-4</v>
      </c>
      <c r="LM164">
        <v>4.2428639999999997E-2</v>
      </c>
      <c r="LN164">
        <v>0.74023649999999996</v>
      </c>
      <c r="LO164">
        <v>22.794609999999999</v>
      </c>
      <c r="LP164" s="1">
        <v>1.15186E-4</v>
      </c>
      <c r="LQ164">
        <v>4.0768220000000001E-2</v>
      </c>
      <c r="LR164">
        <v>0.74010180000000003</v>
      </c>
      <c r="LS164">
        <v>23.285689999999999</v>
      </c>
      <c r="LT164" s="1">
        <v>1.107067E-4</v>
      </c>
      <c r="LU164">
        <v>3.918613E-2</v>
      </c>
      <c r="LV164">
        <v>0.73990860000000003</v>
      </c>
      <c r="LW164">
        <v>24.039850000000001</v>
      </c>
      <c r="LX164" s="1">
        <v>1.0643190000000001E-4</v>
      </c>
      <c r="LY164">
        <v>3.7677500000000003E-2</v>
      </c>
      <c r="LZ164">
        <v>0.73964529999999995</v>
      </c>
      <c r="MA164">
        <v>24.30564</v>
      </c>
      <c r="MB164" s="1">
        <v>1.0239049999999999E-4</v>
      </c>
      <c r="MC164">
        <v>3.6252270000000003E-2</v>
      </c>
      <c r="MD164">
        <v>0.73941020000000002</v>
      </c>
      <c r="ME164">
        <v>24.00515</v>
      </c>
      <c r="MF164" s="1">
        <v>9.8768860000000006E-5</v>
      </c>
      <c r="MG164">
        <v>3.4962899999999998E-2</v>
      </c>
      <c r="MH164">
        <v>0.7391472</v>
      </c>
      <c r="MI164">
        <v>23.728940000000001</v>
      </c>
      <c r="MJ164" s="1">
        <v>9.5860649999999998E-5</v>
      </c>
      <c r="MK164">
        <v>3.3922870000000001E-2</v>
      </c>
      <c r="ML164">
        <v>0.73892029999999997</v>
      </c>
      <c r="MM164">
        <v>23.887840000000001</v>
      </c>
      <c r="MN164" s="1">
        <v>9.38482E-5</v>
      </c>
      <c r="MO164">
        <v>3.3198520000000002E-2</v>
      </c>
      <c r="MP164">
        <v>0.73868750000000005</v>
      </c>
      <c r="MQ164">
        <v>24.604700000000001</v>
      </c>
      <c r="MR164" s="1">
        <v>9.2440780000000003E-5</v>
      </c>
      <c r="MS164">
        <v>3.2695979999999999E-2</v>
      </c>
      <c r="MT164">
        <v>0.73851809999999996</v>
      </c>
      <c r="MU164">
        <v>24.980869999999999</v>
      </c>
      <c r="MV164" s="1">
        <v>9.1070330000000003E-5</v>
      </c>
      <c r="MW164">
        <v>3.2214350000000003E-2</v>
      </c>
      <c r="MX164">
        <v>0.73836710000000005</v>
      </c>
      <c r="MY164">
        <v>24.99727</v>
      </c>
      <c r="MZ164" s="1">
        <v>8.9292949999999997E-5</v>
      </c>
      <c r="NA164">
        <v>3.1598920000000003E-2</v>
      </c>
      <c r="NB164">
        <v>0.73825200000000002</v>
      </c>
      <c r="NC164">
        <v>25.02516</v>
      </c>
      <c r="ND164" s="1">
        <v>8.7045340000000001E-5</v>
      </c>
      <c r="NE164">
        <v>3.0814319999999999E-2</v>
      </c>
      <c r="NF164">
        <v>0.73815969999999997</v>
      </c>
      <c r="NG164">
        <v>24.67651</v>
      </c>
      <c r="NH164" s="1">
        <v>8.442395E-5</v>
      </c>
      <c r="NI164">
        <v>2.9894270000000001E-2</v>
      </c>
      <c r="NJ164">
        <v>0.73809740000000001</v>
      </c>
      <c r="NK164">
        <v>24.41564</v>
      </c>
      <c r="NL164" s="1">
        <v>8.1471829999999997E-5</v>
      </c>
      <c r="NM164">
        <v>2.8856799999999998E-2</v>
      </c>
      <c r="NN164">
        <v>0.73803649999999998</v>
      </c>
      <c r="NO164">
        <v>24.466670000000001</v>
      </c>
      <c r="NP164" s="1">
        <v>7.8066160000000005E-5</v>
      </c>
      <c r="NQ164">
        <v>2.7662490000000001E-2</v>
      </c>
      <c r="NR164">
        <v>0.73789199999999999</v>
      </c>
      <c r="NS164">
        <v>24.58445</v>
      </c>
      <c r="NT164" s="1">
        <v>7.4130690000000004E-5</v>
      </c>
      <c r="NU164">
        <v>2.62831E-2</v>
      </c>
      <c r="NV164">
        <v>0.73772669999999996</v>
      </c>
      <c r="NW164">
        <v>24.747389999999999</v>
      </c>
      <c r="NX164" s="1">
        <v>6.9916600000000001E-5</v>
      </c>
      <c r="NY164">
        <v>2.4796100000000001E-2</v>
      </c>
      <c r="NZ164">
        <v>0.73749880000000001</v>
      </c>
      <c r="OA164">
        <v>25.046980000000001</v>
      </c>
      <c r="OB164" s="1">
        <v>6.5872569999999995E-5</v>
      </c>
      <c r="OC164">
        <v>2.3361300000000002E-2</v>
      </c>
      <c r="OD164">
        <v>0.73714389999999996</v>
      </c>
      <c r="OE164">
        <v>24.875679999999999</v>
      </c>
      <c r="OF164" s="1">
        <v>6.2340810000000005E-5</v>
      </c>
      <c r="OG164">
        <v>2.210223E-2</v>
      </c>
      <c r="OH164">
        <v>0.73672070000000001</v>
      </c>
      <c r="OI164">
        <v>24.577179999999998</v>
      </c>
      <c r="OJ164" s="1">
        <v>5.9362089999999998E-5</v>
      </c>
      <c r="OK164">
        <v>2.104083E-2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0.73054209999999997</v>
      </c>
      <c r="G165">
        <v>20.188330000000001</v>
      </c>
      <c r="H165">
        <v>0</v>
      </c>
      <c r="I165">
        <v>0</v>
      </c>
      <c r="J165">
        <v>0.73171609999999998</v>
      </c>
      <c r="K165">
        <v>20.018599999999999</v>
      </c>
      <c r="L165">
        <v>0</v>
      </c>
      <c r="M165">
        <v>0</v>
      </c>
      <c r="N165">
        <v>0.7328886</v>
      </c>
      <c r="O165">
        <v>20.326550000000001</v>
      </c>
      <c r="P165">
        <v>0</v>
      </c>
      <c r="Q165">
        <v>0</v>
      </c>
      <c r="R165">
        <v>0.73401470000000002</v>
      </c>
      <c r="S165">
        <v>20.406669999999998</v>
      </c>
      <c r="T165">
        <v>0</v>
      </c>
      <c r="U165">
        <v>0</v>
      </c>
      <c r="V165">
        <v>0.73437699999999995</v>
      </c>
      <c r="W165">
        <v>20.32019</v>
      </c>
      <c r="X165">
        <v>0</v>
      </c>
      <c r="Y165">
        <v>0</v>
      </c>
      <c r="Z165">
        <v>0.73392349999999995</v>
      </c>
      <c r="AA165">
        <v>20.08276</v>
      </c>
      <c r="AB165" s="1">
        <v>1.6491929999999999E-29</v>
      </c>
      <c r="AC165" s="1">
        <v>4.8252230000000003E-27</v>
      </c>
      <c r="AD165">
        <v>0.73307149999999999</v>
      </c>
      <c r="AE165">
        <v>19.517019999999999</v>
      </c>
      <c r="AF165" s="1">
        <v>7.1410770000000001E-18</v>
      </c>
      <c r="AG165" s="1">
        <v>2.0951500000000001E-15</v>
      </c>
      <c r="AH165">
        <v>0.73209449999999998</v>
      </c>
      <c r="AI165">
        <v>18.89789</v>
      </c>
      <c r="AJ165" s="1">
        <v>5.2977079999999995E-7</v>
      </c>
      <c r="AK165" s="1">
        <v>1.190761E-4</v>
      </c>
      <c r="AL165">
        <v>0.73110310000000001</v>
      </c>
      <c r="AM165">
        <v>19.026879999999998</v>
      </c>
      <c r="AN165" s="1">
        <v>5.0598809999999996E-3</v>
      </c>
      <c r="AO165" s="1">
        <v>1.2403360000000001</v>
      </c>
      <c r="AP165">
        <v>0.73007520000000004</v>
      </c>
      <c r="AQ165">
        <v>18.95007</v>
      </c>
      <c r="AR165" s="1">
        <v>0.81197850000000005</v>
      </c>
      <c r="AS165">
        <v>211.47839999999999</v>
      </c>
      <c r="AT165">
        <v>0.72903169999999995</v>
      </c>
      <c r="AU165">
        <v>18.997589999999999</v>
      </c>
      <c r="AV165" s="1">
        <v>15.69143</v>
      </c>
      <c r="AW165">
        <v>4287.09</v>
      </c>
      <c r="AX165">
        <v>0.72786209999999996</v>
      </c>
      <c r="AY165">
        <v>19.134419999999999</v>
      </c>
      <c r="AZ165">
        <v>70.722740000000002</v>
      </c>
      <c r="BA165">
        <v>20100.400000000001</v>
      </c>
      <c r="BB165">
        <v>0.72650490000000001</v>
      </c>
      <c r="BC165">
        <v>19.137170000000001</v>
      </c>
      <c r="BD165">
        <v>108.12990000000001</v>
      </c>
      <c r="BE165">
        <v>31774.720000000001</v>
      </c>
      <c r="BF165">
        <v>0.72484910000000002</v>
      </c>
      <c r="BG165">
        <v>19.0518</v>
      </c>
      <c r="BH165">
        <v>72.579610000000002</v>
      </c>
      <c r="BI165">
        <v>21903.48</v>
      </c>
      <c r="BJ165">
        <v>0.72281209999999996</v>
      </c>
      <c r="BK165">
        <v>19.06589</v>
      </c>
      <c r="BL165">
        <v>25.679200000000002</v>
      </c>
      <c r="BM165">
        <v>7930.7479999999996</v>
      </c>
      <c r="BN165">
        <v>0.72036429999999996</v>
      </c>
      <c r="BO165">
        <v>19.247900000000001</v>
      </c>
      <c r="BP165">
        <v>5.5959060000000003</v>
      </c>
      <c r="BQ165">
        <v>1762.2190000000001</v>
      </c>
      <c r="BR165">
        <v>0.71755539999999995</v>
      </c>
      <c r="BS165">
        <v>19.62866</v>
      </c>
      <c r="BT165">
        <v>0.89123739999999996</v>
      </c>
      <c r="BU165">
        <v>284.15780000000001</v>
      </c>
      <c r="BV165">
        <v>0.71449479999999999</v>
      </c>
      <c r="BW165">
        <v>20.126380000000001</v>
      </c>
      <c r="BX165">
        <v>0.1567548</v>
      </c>
      <c r="BY165">
        <v>49.365310000000001</v>
      </c>
      <c r="BZ165">
        <v>0.71138159999999995</v>
      </c>
      <c r="CA165">
        <v>20.5654</v>
      </c>
      <c r="CB165">
        <v>7.0188249999999994E-2</v>
      </c>
      <c r="CC165">
        <v>21.328189999999999</v>
      </c>
      <c r="CD165">
        <v>0.70818110000000001</v>
      </c>
      <c r="CE165">
        <v>20.511900000000001</v>
      </c>
      <c r="CF165">
        <v>6.5088140000000003E-2</v>
      </c>
      <c r="CG165">
        <v>19.626830000000002</v>
      </c>
      <c r="CH165">
        <v>0.70535219999999998</v>
      </c>
      <c r="CI165">
        <v>20.380980000000001</v>
      </c>
      <c r="CJ165">
        <v>6.8294729999999998E-2</v>
      </c>
      <c r="CK165">
        <v>20.68646</v>
      </c>
      <c r="CL165">
        <v>0.70278010000000002</v>
      </c>
      <c r="CM165">
        <v>20.24239</v>
      </c>
      <c r="CN165" s="1">
        <v>6.8943599999999994E-2</v>
      </c>
      <c r="CO165">
        <v>21.01389</v>
      </c>
      <c r="CP165">
        <v>0.69988030000000001</v>
      </c>
      <c r="CQ165">
        <v>19.95693</v>
      </c>
      <c r="CR165" s="1">
        <v>6.5868910000000003E-2</v>
      </c>
      <c r="CS165">
        <v>20.206060000000001</v>
      </c>
      <c r="CT165">
        <v>0.6965441</v>
      </c>
      <c r="CU165">
        <v>20.024550000000001</v>
      </c>
      <c r="CV165" s="1">
        <v>6.0530979999999998E-2</v>
      </c>
      <c r="CW165">
        <v>18.68112</v>
      </c>
      <c r="CX165">
        <v>0.69302229999999998</v>
      </c>
      <c r="CY165">
        <v>20.34243</v>
      </c>
      <c r="CZ165" s="1">
        <v>5.4456249999999998E-2</v>
      </c>
      <c r="DA165">
        <v>16.904789999999998</v>
      </c>
      <c r="DB165">
        <v>0.68945590000000001</v>
      </c>
      <c r="DC165">
        <v>20.467040000000001</v>
      </c>
      <c r="DD165" s="1">
        <v>4.8495860000000002E-2</v>
      </c>
      <c r="DE165">
        <v>15.13707</v>
      </c>
      <c r="DF165">
        <v>0.68586480000000005</v>
      </c>
      <c r="DG165">
        <v>20.65344</v>
      </c>
      <c r="DH165" s="1">
        <v>4.2990140000000003E-2</v>
      </c>
      <c r="DI165">
        <v>13.489560000000001</v>
      </c>
      <c r="DJ165">
        <v>0.68210669999999995</v>
      </c>
      <c r="DK165">
        <v>20.63251</v>
      </c>
      <c r="DL165" s="1">
        <v>3.800895E-2</v>
      </c>
      <c r="DM165">
        <v>11.990819999999999</v>
      </c>
      <c r="DN165">
        <v>0.67834559999999999</v>
      </c>
      <c r="DO165">
        <v>20.637720000000002</v>
      </c>
      <c r="DP165" s="1">
        <v>3.3613539999999997E-2</v>
      </c>
      <c r="DQ165">
        <v>10.66114</v>
      </c>
      <c r="DR165">
        <v>0.67467860000000002</v>
      </c>
      <c r="DS165">
        <v>20.53509</v>
      </c>
      <c r="DT165" s="1">
        <v>2.9798999999999999E-2</v>
      </c>
      <c r="DU165">
        <v>9.4993949999999998</v>
      </c>
      <c r="DV165">
        <v>0.67106350000000003</v>
      </c>
      <c r="DW165">
        <v>20.272079999999999</v>
      </c>
      <c r="DX165" s="1">
        <v>2.644728E-2</v>
      </c>
      <c r="DY165">
        <v>8.4746400000000008</v>
      </c>
      <c r="DZ165">
        <v>0.66809269999999998</v>
      </c>
      <c r="EA165">
        <v>20.2408</v>
      </c>
      <c r="EB165" s="1">
        <v>2.3420259999999998E-2</v>
      </c>
      <c r="EC165">
        <v>7.5379100000000001</v>
      </c>
      <c r="ED165">
        <v>0.66514430000000002</v>
      </c>
      <c r="EE165">
        <v>20.301110000000001</v>
      </c>
      <c r="EF165" s="1">
        <v>2.0674709999999999E-2</v>
      </c>
      <c r="EG165">
        <v>6.6815480000000003</v>
      </c>
      <c r="EH165">
        <v>0.66187660000000004</v>
      </c>
      <c r="EI165">
        <v>20.41187</v>
      </c>
      <c r="EJ165" s="1">
        <v>1.8193170000000002E-2</v>
      </c>
      <c r="EK165">
        <v>5.9051840000000002</v>
      </c>
      <c r="EL165">
        <v>0.65835410000000005</v>
      </c>
      <c r="EM165">
        <v>20.52317</v>
      </c>
      <c r="EN165" s="1">
        <v>1.5985019999999999E-2</v>
      </c>
      <c r="EO165">
        <v>5.2128360000000002</v>
      </c>
      <c r="EP165">
        <v>0.65481129999999999</v>
      </c>
      <c r="EQ165">
        <v>20.36626</v>
      </c>
      <c r="ER165" s="1">
        <v>1.402963E-2</v>
      </c>
      <c r="ES165">
        <v>4.5976759999999999</v>
      </c>
      <c r="ET165">
        <v>0.65121130000000005</v>
      </c>
      <c r="EU165">
        <v>20.144210000000001</v>
      </c>
      <c r="EV165" s="1">
        <v>1.230533E-2</v>
      </c>
      <c r="EW165">
        <v>4.0527959999999998</v>
      </c>
      <c r="EX165">
        <v>0.64784949999999997</v>
      </c>
      <c r="EY165">
        <v>20.16151</v>
      </c>
      <c r="EZ165" s="1">
        <v>1.078983E-2</v>
      </c>
      <c r="FA165">
        <v>3.5698249999999998</v>
      </c>
      <c r="FB165">
        <v>0.64469829999999995</v>
      </c>
      <c r="FC165">
        <v>20.462510000000002</v>
      </c>
      <c r="FD165" s="1">
        <v>9.479009E-3</v>
      </c>
      <c r="FE165">
        <v>3.1483530000000002</v>
      </c>
      <c r="FF165">
        <v>0.64260209999999995</v>
      </c>
      <c r="FG165">
        <v>21.540959999999998</v>
      </c>
      <c r="FH165" s="1">
        <v>8.351397E-3</v>
      </c>
      <c r="FI165">
        <v>2.7795969999999999</v>
      </c>
      <c r="FJ165">
        <v>0.64164390000000004</v>
      </c>
      <c r="FK165">
        <v>22.11103</v>
      </c>
      <c r="FL165" s="1">
        <v>7.371252E-3</v>
      </c>
      <c r="FM165">
        <v>2.4539719999999998</v>
      </c>
      <c r="FN165">
        <v>0.64099720000000004</v>
      </c>
      <c r="FO165">
        <v>22.252279999999999</v>
      </c>
      <c r="FP165" s="1">
        <v>6.5075380000000002E-3</v>
      </c>
      <c r="FQ165">
        <v>2.1654249999999999</v>
      </c>
      <c r="FR165">
        <v>0.64193699999999998</v>
      </c>
      <c r="FS165">
        <v>22.102419999999999</v>
      </c>
      <c r="FT165" s="1">
        <v>5.736377E-3</v>
      </c>
      <c r="FU165">
        <v>1.9042939999999999</v>
      </c>
      <c r="FV165">
        <v>0.64290709999999995</v>
      </c>
      <c r="FW165">
        <v>21.8751</v>
      </c>
      <c r="FX165" s="1">
        <v>5.0314499999999998E-3</v>
      </c>
      <c r="FY165">
        <v>1.6657660000000001</v>
      </c>
      <c r="FZ165">
        <v>0.64378670000000005</v>
      </c>
      <c r="GA165">
        <v>21.657699999999998</v>
      </c>
      <c r="GB165" s="1">
        <v>4.3636270000000001E-3</v>
      </c>
      <c r="GC165">
        <v>1.4408570000000001</v>
      </c>
      <c r="GD165">
        <v>0.64450240000000003</v>
      </c>
      <c r="GE165">
        <v>21.570319999999999</v>
      </c>
      <c r="GF165" s="1">
        <v>3.6815149999999998E-3</v>
      </c>
      <c r="GG165">
        <v>1.213325</v>
      </c>
      <c r="GH165">
        <v>0.64498560000000005</v>
      </c>
      <c r="GI165">
        <v>21.71266</v>
      </c>
      <c r="GJ165" s="1">
        <v>2.9568799999999998E-3</v>
      </c>
      <c r="GK165">
        <v>0.97344140000000001</v>
      </c>
      <c r="GL165">
        <v>0.6453835</v>
      </c>
      <c r="GM165">
        <v>22.570139999999999</v>
      </c>
      <c r="GN165" s="1">
        <v>2.2344629999999999E-3</v>
      </c>
      <c r="GO165">
        <v>0.73481479999999999</v>
      </c>
      <c r="GP165">
        <v>0.64560960000000001</v>
      </c>
      <c r="GQ165">
        <v>23.074619999999999</v>
      </c>
      <c r="GR165" s="1">
        <v>1.6057479999999999E-3</v>
      </c>
      <c r="GS165">
        <v>0.52711410000000003</v>
      </c>
      <c r="GT165">
        <v>0.64578809999999998</v>
      </c>
      <c r="GU165">
        <v>23.372509999999998</v>
      </c>
      <c r="GV165" s="1">
        <v>1.135736E-3</v>
      </c>
      <c r="GW165">
        <v>0.37143369999999998</v>
      </c>
      <c r="GX165">
        <v>0.6458834</v>
      </c>
      <c r="GY165">
        <v>23.69782</v>
      </c>
      <c r="GZ165" s="1">
        <v>8.2593840000000005E-4</v>
      </c>
      <c r="HA165">
        <v>0.2686711</v>
      </c>
      <c r="HB165">
        <v>0.64596169999999997</v>
      </c>
      <c r="HC165">
        <v>23.59301</v>
      </c>
      <c r="HD165" s="1">
        <v>6.3777620000000001E-4</v>
      </c>
      <c r="HE165">
        <v>0.20627989999999999</v>
      </c>
      <c r="HF165">
        <v>0.64601710000000001</v>
      </c>
      <c r="HG165">
        <v>23.186699999999998</v>
      </c>
      <c r="HH165" s="1">
        <v>5.2689410000000001E-4</v>
      </c>
      <c r="HI165">
        <v>0.16951459999999999</v>
      </c>
      <c r="HJ165">
        <v>0.64603180000000004</v>
      </c>
      <c r="HK165">
        <v>22.98949</v>
      </c>
      <c r="HL165" s="1">
        <v>4.5961869999999998E-4</v>
      </c>
      <c r="HM165">
        <v>0.14725350000000001</v>
      </c>
      <c r="HN165">
        <v>0.64609150000000004</v>
      </c>
      <c r="HO165">
        <v>23.026150000000001</v>
      </c>
      <c r="HP165" s="1">
        <v>4.1556379999999998E-4</v>
      </c>
      <c r="HQ165">
        <v>0.13273299999999999</v>
      </c>
      <c r="HR165">
        <v>0.6460863</v>
      </c>
      <c r="HS165">
        <v>23.64423</v>
      </c>
      <c r="HT165" s="1">
        <v>3.8373489999999998E-4</v>
      </c>
      <c r="HU165">
        <v>0.122307</v>
      </c>
      <c r="HV165">
        <v>0.64608080000000001</v>
      </c>
      <c r="HW165">
        <v>24.07443</v>
      </c>
      <c r="HX165" s="1">
        <v>3.5865650000000001E-4</v>
      </c>
      <c r="HY165">
        <v>0.11413089999999999</v>
      </c>
      <c r="HZ165">
        <v>0.64608920000000003</v>
      </c>
      <c r="IA165">
        <v>24.163409999999999</v>
      </c>
      <c r="IB165" s="1">
        <v>3.3742290000000002E-4</v>
      </c>
      <c r="IC165">
        <v>0.10725030000000001</v>
      </c>
      <c r="ID165">
        <v>0.64609589999999995</v>
      </c>
      <c r="IE165">
        <v>24.15307</v>
      </c>
      <c r="IF165" s="1">
        <v>3.1862310000000001E-4</v>
      </c>
      <c r="IG165">
        <v>0.1011875</v>
      </c>
      <c r="IH165">
        <v>0.64608569999999999</v>
      </c>
      <c r="II165">
        <v>23.689830000000001</v>
      </c>
      <c r="IJ165" s="1">
        <v>3.015189E-4</v>
      </c>
      <c r="IK165">
        <v>9.5696370000000003E-2</v>
      </c>
      <c r="IL165">
        <v>0.64612060000000004</v>
      </c>
      <c r="IM165">
        <v>23.23573</v>
      </c>
      <c r="IN165" s="1">
        <v>2.8577160000000003E-4</v>
      </c>
      <c r="IO165">
        <v>9.0654159999999998E-2</v>
      </c>
      <c r="IP165">
        <v>0.6460825</v>
      </c>
      <c r="IQ165">
        <v>22.998830000000002</v>
      </c>
      <c r="IR165" s="1">
        <v>2.7117269999999999E-4</v>
      </c>
      <c r="IS165">
        <v>8.6000460000000001E-2</v>
      </c>
      <c r="IT165">
        <v>0.64608750000000004</v>
      </c>
      <c r="IU165">
        <v>22.952380000000002</v>
      </c>
      <c r="IV165" s="1">
        <v>2.5766489999999999E-4</v>
      </c>
      <c r="IW165">
        <v>8.1692650000000006E-2</v>
      </c>
      <c r="IX165">
        <v>0.64608239999999995</v>
      </c>
      <c r="IY165">
        <v>23.370950000000001</v>
      </c>
      <c r="IZ165" s="1">
        <v>2.4510310000000002E-4</v>
      </c>
      <c r="JA165">
        <v>7.7692339999999999E-2</v>
      </c>
      <c r="JB165">
        <v>0.64608500000000002</v>
      </c>
      <c r="JC165">
        <v>23.184090000000001</v>
      </c>
      <c r="JD165" s="1">
        <v>2.3335510000000001E-4</v>
      </c>
      <c r="JE165">
        <v>7.3960100000000001E-2</v>
      </c>
      <c r="JF165">
        <v>0.64608379999999999</v>
      </c>
      <c r="JG165">
        <v>22.981549999999999</v>
      </c>
      <c r="JH165" s="1">
        <v>2.2230810000000001E-4</v>
      </c>
      <c r="JI165">
        <v>7.0452340000000002E-2</v>
      </c>
      <c r="JJ165">
        <v>0.64611569999999996</v>
      </c>
      <c r="JK165">
        <v>22.434370000000001</v>
      </c>
      <c r="JL165" s="1">
        <v>2.1188779999999999E-4</v>
      </c>
      <c r="JM165">
        <v>6.714444E-2</v>
      </c>
      <c r="JN165">
        <v>0.64608589999999999</v>
      </c>
      <c r="JO165">
        <v>22.103380000000001</v>
      </c>
      <c r="JP165" s="1">
        <v>2.0209340000000001E-4</v>
      </c>
      <c r="JQ165">
        <v>6.4040780000000005E-2</v>
      </c>
      <c r="JR165">
        <v>0.64607680000000001</v>
      </c>
      <c r="JS165">
        <v>22.118259999999999</v>
      </c>
      <c r="JT165" s="1">
        <v>1.9293129999999999E-4</v>
      </c>
      <c r="JU165">
        <v>6.1137150000000001E-2</v>
      </c>
      <c r="JV165">
        <v>0.64607999999999999</v>
      </c>
      <c r="JW165">
        <v>22.299700000000001</v>
      </c>
      <c r="JX165" s="1">
        <v>1.84344E-4</v>
      </c>
      <c r="JY165">
        <v>5.8411310000000001E-2</v>
      </c>
      <c r="JZ165">
        <v>0.64608580000000004</v>
      </c>
      <c r="KA165">
        <v>22.434380000000001</v>
      </c>
      <c r="KB165" s="1">
        <v>1.7625090000000001E-4</v>
      </c>
      <c r="KC165">
        <v>5.583958E-2</v>
      </c>
      <c r="KD165">
        <v>0.64608849999999995</v>
      </c>
      <c r="KE165">
        <v>23.202639999999999</v>
      </c>
      <c r="KF165" s="1">
        <v>1.685902E-4</v>
      </c>
      <c r="KG165">
        <v>5.341071E-2</v>
      </c>
      <c r="KH165">
        <v>0.64608169999999998</v>
      </c>
      <c r="KI165">
        <v>23.318909999999999</v>
      </c>
      <c r="KJ165" s="1">
        <v>1.613536E-4</v>
      </c>
      <c r="KK165">
        <v>5.1117990000000002E-2</v>
      </c>
      <c r="KL165">
        <v>0.64608500000000002</v>
      </c>
      <c r="KM165">
        <v>23.26839</v>
      </c>
      <c r="KN165" s="1">
        <v>1.5453369999999999E-4</v>
      </c>
      <c r="KO165">
        <v>4.8957290000000001E-2</v>
      </c>
      <c r="KP165">
        <v>0.64608149999999998</v>
      </c>
      <c r="KQ165">
        <v>23.083659999999998</v>
      </c>
      <c r="KR165" s="1">
        <v>1.480912E-4</v>
      </c>
      <c r="KS165">
        <v>4.6915289999999998E-2</v>
      </c>
      <c r="KT165">
        <v>0.64607530000000002</v>
      </c>
      <c r="KU165">
        <v>22.614190000000001</v>
      </c>
      <c r="KV165" s="1">
        <v>1.4198260000000001E-4</v>
      </c>
      <c r="KW165">
        <v>4.4980850000000003E-2</v>
      </c>
      <c r="KX165">
        <v>0.64609890000000003</v>
      </c>
      <c r="KY165">
        <v>21.948930000000001</v>
      </c>
      <c r="KZ165" s="1">
        <v>1.361759E-4</v>
      </c>
      <c r="LA165">
        <v>4.3139030000000002E-2</v>
      </c>
      <c r="LB165">
        <v>0.64609930000000004</v>
      </c>
      <c r="LC165">
        <v>21.475480000000001</v>
      </c>
      <c r="LD165" s="1">
        <v>1.3065700000000001E-4</v>
      </c>
      <c r="LE165">
        <v>4.1391219999999999E-2</v>
      </c>
      <c r="LF165">
        <v>0.64608410000000005</v>
      </c>
      <c r="LG165">
        <v>21.397870000000001</v>
      </c>
      <c r="LH165" s="1">
        <v>1.2543069999999999E-4</v>
      </c>
      <c r="LI165">
        <v>3.9734510000000001E-2</v>
      </c>
      <c r="LJ165">
        <v>0.64605869999999999</v>
      </c>
      <c r="LK165">
        <v>22.293690000000002</v>
      </c>
      <c r="LL165" s="1">
        <v>1.204525E-4</v>
      </c>
      <c r="LM165">
        <v>3.8161210000000001E-2</v>
      </c>
      <c r="LN165">
        <v>0.64605159999999995</v>
      </c>
      <c r="LO165">
        <v>22.858270000000001</v>
      </c>
      <c r="LP165" s="1">
        <v>1.157336E-4</v>
      </c>
      <c r="LQ165">
        <v>3.6665580000000003E-2</v>
      </c>
      <c r="LR165">
        <v>0.64599819999999997</v>
      </c>
      <c r="LS165">
        <v>23.351990000000001</v>
      </c>
      <c r="LT165" s="1">
        <v>1.1122750000000001E-4</v>
      </c>
      <c r="LU165">
        <v>3.5241870000000002E-2</v>
      </c>
      <c r="LV165">
        <v>0.64599779999999996</v>
      </c>
      <c r="LW165">
        <v>24.101880000000001</v>
      </c>
      <c r="LX165" s="1">
        <v>1.069278E-4</v>
      </c>
      <c r="LY165">
        <v>3.3883709999999997E-2</v>
      </c>
      <c r="LZ165">
        <v>0.64596260000000005</v>
      </c>
      <c r="MA165">
        <v>24.347239999999999</v>
      </c>
      <c r="MB165" s="1">
        <v>1.028517E-4</v>
      </c>
      <c r="MC165">
        <v>3.2597439999999998E-2</v>
      </c>
      <c r="MD165">
        <v>0.64601310000000001</v>
      </c>
      <c r="ME165">
        <v>24.024909999999998</v>
      </c>
      <c r="MF165" s="1">
        <v>9.9170020000000002E-5</v>
      </c>
      <c r="MG165">
        <v>3.142677E-2</v>
      </c>
      <c r="MH165">
        <v>0.64602780000000004</v>
      </c>
      <c r="MI165">
        <v>23.73893</v>
      </c>
      <c r="MJ165" s="1">
        <v>9.6162720000000001E-5</v>
      </c>
      <c r="MK165">
        <v>3.0469099999999999E-2</v>
      </c>
      <c r="ML165">
        <v>0.64601310000000001</v>
      </c>
      <c r="MM165">
        <v>23.914390000000001</v>
      </c>
      <c r="MN165" s="1">
        <v>9.4046980000000001E-5</v>
      </c>
      <c r="MO165">
        <v>2.9793199999999999E-2</v>
      </c>
      <c r="MP165">
        <v>0.64607879999999995</v>
      </c>
      <c r="MQ165">
        <v>24.68637</v>
      </c>
      <c r="MR165" s="1">
        <v>9.2594820000000005E-5</v>
      </c>
      <c r="MS165">
        <v>2.933034E-2</v>
      </c>
      <c r="MT165">
        <v>0.64611379999999996</v>
      </c>
      <c r="MU165">
        <v>25.08379</v>
      </c>
      <c r="MV165" s="1">
        <v>9.1247250000000006E-5</v>
      </c>
      <c r="MW165">
        <v>2.8904050000000001E-2</v>
      </c>
      <c r="MX165">
        <v>0.64616980000000002</v>
      </c>
      <c r="MY165">
        <v>25.099889999999998</v>
      </c>
      <c r="MZ165" s="1">
        <v>8.9527840000000003E-5</v>
      </c>
      <c r="NA165">
        <v>2.836731E-2</v>
      </c>
      <c r="NB165">
        <v>0.64620330000000004</v>
      </c>
      <c r="NC165">
        <v>25.113630000000001</v>
      </c>
      <c r="ND165" s="1">
        <v>8.7333860000000005E-5</v>
      </c>
      <c r="NE165">
        <v>2.767857E-2</v>
      </c>
      <c r="NF165">
        <v>0.64622000000000002</v>
      </c>
      <c r="NG165">
        <v>24.72888</v>
      </c>
      <c r="NH165" s="1">
        <v>8.475058E-5</v>
      </c>
      <c r="NI165">
        <v>2.6863950000000001E-2</v>
      </c>
      <c r="NJ165">
        <v>0.64622299999999999</v>
      </c>
      <c r="NK165">
        <v>24.42934</v>
      </c>
      <c r="NL165" s="1">
        <v>8.1841350000000002E-5</v>
      </c>
      <c r="NM165">
        <v>2.594569E-2</v>
      </c>
      <c r="NN165">
        <v>0.64623220000000003</v>
      </c>
      <c r="NO165">
        <v>24.459119999999999</v>
      </c>
      <c r="NP165" s="1">
        <v>7.8496119999999997E-5</v>
      </c>
      <c r="NQ165">
        <v>2.4891400000000001E-2</v>
      </c>
      <c r="NR165">
        <v>0.64624689999999996</v>
      </c>
      <c r="NS165">
        <v>24.58989</v>
      </c>
      <c r="NT165" s="1">
        <v>7.4619890000000006E-5</v>
      </c>
      <c r="NU165">
        <v>2.3671480000000002E-2</v>
      </c>
      <c r="NV165">
        <v>0.64621839999999997</v>
      </c>
      <c r="NW165">
        <v>24.793150000000001</v>
      </c>
      <c r="NX165" s="1">
        <v>7.0417319999999995E-5</v>
      </c>
      <c r="NY165">
        <v>2.2342790000000001E-2</v>
      </c>
      <c r="NZ165">
        <v>0.64618609999999999</v>
      </c>
      <c r="OA165">
        <v>25.122599999999998</v>
      </c>
      <c r="OB165" s="1">
        <v>6.6330640000000001E-5</v>
      </c>
      <c r="OC165">
        <v>2.1047030000000001E-2</v>
      </c>
      <c r="OD165">
        <v>0.64617009999999997</v>
      </c>
      <c r="OE165">
        <v>24.949269999999999</v>
      </c>
      <c r="OF165" s="1">
        <v>6.2732799999999997E-5</v>
      </c>
      <c r="OG165">
        <v>1.9901430000000001E-2</v>
      </c>
      <c r="OH165">
        <v>0.64613520000000002</v>
      </c>
      <c r="OI165">
        <v>24.65155</v>
      </c>
      <c r="OJ165" s="1">
        <v>5.9691190000000001E-5</v>
      </c>
      <c r="OK165">
        <v>1.893388E-2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1.1758489999999999</v>
      </c>
      <c r="G166">
        <v>20.226209999999998</v>
      </c>
      <c r="H166">
        <v>0</v>
      </c>
      <c r="I166">
        <v>0</v>
      </c>
      <c r="J166">
        <v>1.1760200000000001</v>
      </c>
      <c r="K166">
        <v>20.046579999999999</v>
      </c>
      <c r="L166">
        <v>0</v>
      </c>
      <c r="M166">
        <v>0</v>
      </c>
      <c r="N166">
        <v>1.175989</v>
      </c>
      <c r="O166">
        <v>20.326090000000001</v>
      </c>
      <c r="P166">
        <v>0</v>
      </c>
      <c r="Q166">
        <v>0</v>
      </c>
      <c r="R166">
        <v>1.175171</v>
      </c>
      <c r="S166">
        <v>20.406310000000001</v>
      </c>
      <c r="T166">
        <v>0</v>
      </c>
      <c r="U166">
        <v>0</v>
      </c>
      <c r="V166">
        <v>1.1717880000000001</v>
      </c>
      <c r="W166">
        <v>20.332090000000001</v>
      </c>
      <c r="X166">
        <v>0</v>
      </c>
      <c r="Y166">
        <v>0</v>
      </c>
      <c r="Z166">
        <v>1.1683460000000001</v>
      </c>
      <c r="AA166">
        <v>20.116610000000001</v>
      </c>
      <c r="AB166" s="1">
        <v>2.54761E-30</v>
      </c>
      <c r="AC166" s="1">
        <v>6.5477379999999998E-28</v>
      </c>
      <c r="AD166">
        <v>1.1650849999999999</v>
      </c>
      <c r="AE166">
        <v>19.5776</v>
      </c>
      <c r="AF166" s="1">
        <v>9.8712280000000001E-19</v>
      </c>
      <c r="AG166" s="1">
        <v>2.5460180000000001E-16</v>
      </c>
      <c r="AH166">
        <v>1.162023</v>
      </c>
      <c r="AI166">
        <v>18.953469999999999</v>
      </c>
      <c r="AJ166" s="1">
        <v>2.29936E-7</v>
      </c>
      <c r="AK166" s="1">
        <v>3.9960969999999997E-5</v>
      </c>
      <c r="AL166">
        <v>1.1590009999999999</v>
      </c>
      <c r="AM166">
        <v>19.06345</v>
      </c>
      <c r="AN166" s="1">
        <v>3.282713E-3</v>
      </c>
      <c r="AO166" s="1">
        <v>0.67327539999999997</v>
      </c>
      <c r="AP166">
        <v>1.156023</v>
      </c>
      <c r="AQ166">
        <v>18.98489</v>
      </c>
      <c r="AR166" s="1">
        <v>0.61801530000000005</v>
      </c>
      <c r="AS166">
        <v>137.3545</v>
      </c>
      <c r="AT166">
        <v>1.1530469999999999</v>
      </c>
      <c r="AU166">
        <v>19.005459999999999</v>
      </c>
      <c r="AV166">
        <v>13.36312</v>
      </c>
      <c r="AW166">
        <v>3154.2959999999998</v>
      </c>
      <c r="AX166">
        <v>1.149853</v>
      </c>
      <c r="AY166">
        <v>19.145320000000002</v>
      </c>
      <c r="AZ166">
        <v>65.730840000000001</v>
      </c>
      <c r="BA166">
        <v>16294.23</v>
      </c>
      <c r="BB166">
        <v>1.146244</v>
      </c>
      <c r="BC166">
        <v>19.152339999999999</v>
      </c>
      <c r="BD166">
        <v>108.18689999999999</v>
      </c>
      <c r="BE166">
        <v>27873.89</v>
      </c>
      <c r="BF166">
        <v>1.1418729999999999</v>
      </c>
      <c r="BG166">
        <v>19.07244</v>
      </c>
      <c r="BH166">
        <v>76.677999999999997</v>
      </c>
      <c r="BI166">
        <v>20483.43</v>
      </c>
      <c r="BJ166">
        <v>1.1366609999999999</v>
      </c>
      <c r="BK166">
        <v>19.102460000000001</v>
      </c>
      <c r="BL166">
        <v>28.427969999999998</v>
      </c>
      <c r="BM166">
        <v>7818.8590000000004</v>
      </c>
      <c r="BN166">
        <v>1.1303650000000001</v>
      </c>
      <c r="BO166">
        <v>19.291270000000001</v>
      </c>
      <c r="BP166">
        <v>6.4241720000000004</v>
      </c>
      <c r="BQ166">
        <v>1811.3620000000001</v>
      </c>
      <c r="BR166">
        <v>1.123094</v>
      </c>
      <c r="BS166">
        <v>19.662400000000002</v>
      </c>
      <c r="BT166">
        <v>1.0432809999999999</v>
      </c>
      <c r="BU166">
        <v>299.19720000000001</v>
      </c>
      <c r="BV166">
        <v>1.115021</v>
      </c>
      <c r="BW166">
        <v>20.154160000000001</v>
      </c>
      <c r="BX166">
        <v>0.1768536</v>
      </c>
      <c r="BY166">
        <v>50.173470000000002</v>
      </c>
      <c r="BZ166">
        <v>1.106546</v>
      </c>
      <c r="CA166">
        <v>20.580190000000002</v>
      </c>
      <c r="CB166">
        <v>7.2171830000000006E-2</v>
      </c>
      <c r="CC166">
        <v>19.571840000000002</v>
      </c>
      <c r="CD166">
        <v>1.0977319999999999</v>
      </c>
      <c r="CE166">
        <v>20.52759</v>
      </c>
      <c r="CF166">
        <v>6.4914730000000004E-2</v>
      </c>
      <c r="CG166">
        <v>17.3889</v>
      </c>
      <c r="CH166">
        <v>1.08944</v>
      </c>
      <c r="CI166">
        <v>20.39368</v>
      </c>
      <c r="CJ166">
        <v>6.8064470000000002E-2</v>
      </c>
      <c r="CK166">
        <v>18.326899999999998</v>
      </c>
      <c r="CL166">
        <v>1.081358</v>
      </c>
      <c r="CM166">
        <v>20.262329999999999</v>
      </c>
      <c r="CN166">
        <v>6.9020170000000006E-2</v>
      </c>
      <c r="CO166">
        <v>18.73593</v>
      </c>
      <c r="CP166">
        <v>1.072651</v>
      </c>
      <c r="CQ166">
        <v>19.997720000000001</v>
      </c>
      <c r="CR166" s="1">
        <v>6.6207479999999999E-2</v>
      </c>
      <c r="CS166">
        <v>18.124649999999999</v>
      </c>
      <c r="CT166">
        <v>1.0635220000000001</v>
      </c>
      <c r="CU166">
        <v>20.06934</v>
      </c>
      <c r="CV166" s="1">
        <v>6.0994619999999999E-2</v>
      </c>
      <c r="CW166">
        <v>16.827539999999999</v>
      </c>
      <c r="CX166">
        <v>1.054071</v>
      </c>
      <c r="CY166">
        <v>20.39245</v>
      </c>
      <c r="CZ166" s="1">
        <v>5.4947839999999998E-2</v>
      </c>
      <c r="DA166">
        <v>15.271280000000001</v>
      </c>
      <c r="DB166">
        <v>1.044419</v>
      </c>
      <c r="DC166">
        <v>20.512640000000001</v>
      </c>
      <c r="DD166" s="1">
        <v>4.8966969999999999E-2</v>
      </c>
      <c r="DE166">
        <v>13.703709999999999</v>
      </c>
      <c r="DF166">
        <v>1.0346649999999999</v>
      </c>
      <c r="DG166">
        <v>20.674759999999999</v>
      </c>
      <c r="DH166" s="1">
        <v>4.3424119999999997E-2</v>
      </c>
      <c r="DI166">
        <v>12.23368</v>
      </c>
      <c r="DJ166">
        <v>1.0245899999999999</v>
      </c>
      <c r="DK166">
        <v>20.642199999999999</v>
      </c>
      <c r="DL166" s="1">
        <v>3.8399669999999997E-2</v>
      </c>
      <c r="DM166">
        <v>10.891629999999999</v>
      </c>
      <c r="DN166">
        <v>1.014446</v>
      </c>
      <c r="DO166">
        <v>20.641539999999999</v>
      </c>
      <c r="DP166" s="1">
        <v>3.3958269999999999E-2</v>
      </c>
      <c r="DQ166">
        <v>9.6962989999999998</v>
      </c>
      <c r="DR166">
        <v>1.0044379999999999</v>
      </c>
      <c r="DS166">
        <v>20.547840000000001</v>
      </c>
      <c r="DT166" s="1">
        <v>3.010024E-2</v>
      </c>
      <c r="DU166">
        <v>8.6495160000000002</v>
      </c>
      <c r="DV166">
        <v>0.99458139999999995</v>
      </c>
      <c r="DW166">
        <v>20.305730000000001</v>
      </c>
      <c r="DX166" s="1">
        <v>2.6722269999999999E-2</v>
      </c>
      <c r="DY166">
        <v>7.7283540000000004</v>
      </c>
      <c r="DZ166">
        <v>0.98523870000000002</v>
      </c>
      <c r="EA166">
        <v>20.293859999999999</v>
      </c>
      <c r="EB166" s="1">
        <v>2.367147E-2</v>
      </c>
      <c r="EC166">
        <v>6.8875349999999997</v>
      </c>
      <c r="ED166">
        <v>0.97634489999999996</v>
      </c>
      <c r="EE166">
        <v>20.365069999999999</v>
      </c>
      <c r="EF166" s="1">
        <v>2.0903560000000002E-2</v>
      </c>
      <c r="EG166">
        <v>6.1154669999999998</v>
      </c>
      <c r="EH166">
        <v>0.96710379999999996</v>
      </c>
      <c r="EI166">
        <v>20.47991</v>
      </c>
      <c r="EJ166" s="1">
        <v>1.8399929999999998E-2</v>
      </c>
      <c r="EK166">
        <v>5.4134869999999999</v>
      </c>
      <c r="EL166">
        <v>0.95746430000000005</v>
      </c>
      <c r="EM166">
        <v>20.57582</v>
      </c>
      <c r="EN166" s="1">
        <v>1.6169329999999999E-2</v>
      </c>
      <c r="EO166">
        <v>4.7853640000000004</v>
      </c>
      <c r="EP166">
        <v>0.94770529999999997</v>
      </c>
      <c r="EQ166">
        <v>20.39124</v>
      </c>
      <c r="ER166" s="1">
        <v>1.4193839999999999E-2</v>
      </c>
      <c r="ES166">
        <v>4.2258389999999997</v>
      </c>
      <c r="ET166">
        <v>0.93778119999999998</v>
      </c>
      <c r="EU166">
        <v>20.14847</v>
      </c>
      <c r="EV166" s="1">
        <v>1.245165E-2</v>
      </c>
      <c r="EW166">
        <v>3.729581</v>
      </c>
      <c r="EX166">
        <v>0.9282281</v>
      </c>
      <c r="EY166">
        <v>20.15448</v>
      </c>
      <c r="EZ166" s="1">
        <v>1.0919089999999999E-2</v>
      </c>
      <c r="FA166">
        <v>3.2879290000000001</v>
      </c>
      <c r="FB166">
        <v>0.9192169</v>
      </c>
      <c r="FC166">
        <v>20.458069999999999</v>
      </c>
      <c r="FD166" s="1">
        <v>9.5916549999999993E-3</v>
      </c>
      <c r="FE166">
        <v>2.9010479999999998</v>
      </c>
      <c r="FF166">
        <v>0.91224989999999995</v>
      </c>
      <c r="FG166">
        <v>21.565449999999998</v>
      </c>
      <c r="FH166" s="1">
        <v>8.4510269999999998E-3</v>
      </c>
      <c r="FI166">
        <v>2.5625629999999999</v>
      </c>
      <c r="FJ166">
        <v>0.9070513</v>
      </c>
      <c r="FK166">
        <v>22.167390000000001</v>
      </c>
      <c r="FL166" s="1">
        <v>7.4593690000000004E-3</v>
      </c>
      <c r="FM166">
        <v>2.2631000000000001</v>
      </c>
      <c r="FN166">
        <v>0.90284310000000001</v>
      </c>
      <c r="FO166">
        <v>22.324929999999998</v>
      </c>
      <c r="FP166" s="1">
        <v>6.5861349999999999E-3</v>
      </c>
      <c r="FQ166">
        <v>1.997552</v>
      </c>
      <c r="FR166">
        <v>0.89960549999999995</v>
      </c>
      <c r="FS166">
        <v>22.157710000000002</v>
      </c>
      <c r="FT166" s="1">
        <v>5.8080939999999998E-3</v>
      </c>
      <c r="FU166">
        <v>1.759436</v>
      </c>
      <c r="FV166">
        <v>0.89714340000000004</v>
      </c>
      <c r="FW166">
        <v>21.902950000000001</v>
      </c>
      <c r="FX166" s="1">
        <v>5.0974269999999999E-3</v>
      </c>
      <c r="FY166">
        <v>1.541625</v>
      </c>
      <c r="FZ166">
        <v>0.89551040000000004</v>
      </c>
      <c r="GA166">
        <v>21.662610000000001</v>
      </c>
      <c r="GB166" s="1">
        <v>4.4277830000000002E-3</v>
      </c>
      <c r="GC166">
        <v>1.3366</v>
      </c>
      <c r="GD166">
        <v>0.89445569999999996</v>
      </c>
      <c r="GE166">
        <v>21.571100000000001</v>
      </c>
      <c r="GF166" s="1">
        <v>3.7487060000000001E-3</v>
      </c>
      <c r="GG166">
        <v>1.130236</v>
      </c>
      <c r="GH166">
        <v>0.8937292</v>
      </c>
      <c r="GI166">
        <v>21.723510000000001</v>
      </c>
      <c r="GJ166" s="1">
        <v>3.0272659999999998E-3</v>
      </c>
      <c r="GK166">
        <v>0.91233889999999995</v>
      </c>
      <c r="GL166">
        <v>0.89330180000000003</v>
      </c>
      <c r="GM166">
        <v>22.62351</v>
      </c>
      <c r="GN166" s="1">
        <v>2.301081E-3</v>
      </c>
      <c r="GO166">
        <v>0.69326279999999996</v>
      </c>
      <c r="GP166">
        <v>0.89299110000000004</v>
      </c>
      <c r="GQ166">
        <v>23.148700000000002</v>
      </c>
      <c r="GR166" s="1">
        <v>1.659944E-3</v>
      </c>
      <c r="GS166">
        <v>0.49950489999999997</v>
      </c>
      <c r="GT166">
        <v>0.89285329999999996</v>
      </c>
      <c r="GU166">
        <v>23.44417</v>
      </c>
      <c r="GV166" s="1">
        <v>1.1738709999999999E-3</v>
      </c>
      <c r="GW166">
        <v>0.35202470000000002</v>
      </c>
      <c r="GX166">
        <v>0.89276239999999996</v>
      </c>
      <c r="GY166">
        <v>23.753129999999999</v>
      </c>
      <c r="GZ166" s="1">
        <v>8.4997489999999996E-4</v>
      </c>
      <c r="HA166">
        <v>0.2534904</v>
      </c>
      <c r="HB166">
        <v>0.89270510000000003</v>
      </c>
      <c r="HC166">
        <v>23.637080000000001</v>
      </c>
      <c r="HD166" s="1">
        <v>6.5206279999999997E-4</v>
      </c>
      <c r="HE166">
        <v>0.19326489999999999</v>
      </c>
      <c r="HF166">
        <v>0.89269350000000003</v>
      </c>
      <c r="HG166">
        <v>23.210940000000001</v>
      </c>
      <c r="HH166" s="1">
        <v>5.3537780000000002E-4</v>
      </c>
      <c r="HI166">
        <v>0.15774659999999999</v>
      </c>
      <c r="HJ166">
        <v>0.89267779999999997</v>
      </c>
      <c r="HK166">
        <v>23.00234</v>
      </c>
      <c r="HL166" s="1">
        <v>4.6492110000000001E-4</v>
      </c>
      <c r="HM166">
        <v>0.136347</v>
      </c>
      <c r="HN166">
        <v>0.89266570000000001</v>
      </c>
      <c r="HO166">
        <v>23.040369999999999</v>
      </c>
      <c r="HP166" s="1">
        <v>4.1918750000000002E-4</v>
      </c>
      <c r="HQ166">
        <v>0.1225243</v>
      </c>
      <c r="HR166">
        <v>0.89263389999999998</v>
      </c>
      <c r="HS166">
        <v>23.702629999999999</v>
      </c>
      <c r="HT166" s="1">
        <v>3.8646129999999999E-4</v>
      </c>
      <c r="HU166">
        <v>0.1126962</v>
      </c>
      <c r="HV166">
        <v>0.89266020000000001</v>
      </c>
      <c r="HW166">
        <v>24.166530000000002</v>
      </c>
      <c r="HX166" s="1">
        <v>3.6087769999999998E-4</v>
      </c>
      <c r="HY166">
        <v>0.1050548</v>
      </c>
      <c r="HZ166">
        <v>0.89266160000000006</v>
      </c>
      <c r="IA166">
        <v>24.26736</v>
      </c>
      <c r="IB166" s="1">
        <v>3.3934010000000002E-4</v>
      </c>
      <c r="IC166">
        <v>9.8666939999999995E-2</v>
      </c>
      <c r="ID166">
        <v>0.89265439999999996</v>
      </c>
      <c r="IE166">
        <v>24.244669999999999</v>
      </c>
      <c r="IF166" s="1">
        <v>3.2033760000000001E-4</v>
      </c>
      <c r="IG166">
        <v>9.305948E-2</v>
      </c>
      <c r="IH166">
        <v>0.89264469999999996</v>
      </c>
      <c r="II166">
        <v>23.74991</v>
      </c>
      <c r="IJ166" s="1">
        <v>3.0308640000000002E-4</v>
      </c>
      <c r="IK166">
        <v>8.7989819999999996E-2</v>
      </c>
      <c r="IL166">
        <v>0.89264160000000004</v>
      </c>
      <c r="IM166">
        <v>23.257580000000001</v>
      </c>
      <c r="IN166" s="1">
        <v>2.8721710000000002E-4</v>
      </c>
      <c r="IO166">
        <v>8.3343449999999999E-2</v>
      </c>
      <c r="IP166">
        <v>0.89267649999999998</v>
      </c>
      <c r="IQ166">
        <v>23.004180000000002</v>
      </c>
      <c r="IR166" s="1">
        <v>2.7251160000000001E-4</v>
      </c>
      <c r="IS166">
        <v>7.9051609999999994E-2</v>
      </c>
      <c r="IT166">
        <v>0.89264390000000005</v>
      </c>
      <c r="IU166">
        <v>22.959209999999999</v>
      </c>
      <c r="IV166" s="1">
        <v>2.5890510000000001E-4</v>
      </c>
      <c r="IW166">
        <v>7.5082570000000001E-2</v>
      </c>
      <c r="IX166">
        <v>0.89267700000000005</v>
      </c>
      <c r="IY166">
        <v>23.414940000000001</v>
      </c>
      <c r="IZ166" s="1">
        <v>2.4625740000000003E-4</v>
      </c>
      <c r="JA166">
        <v>7.1396780000000007E-2</v>
      </c>
      <c r="JB166">
        <v>0.89267980000000002</v>
      </c>
      <c r="JC166">
        <v>23.262899999999998</v>
      </c>
      <c r="JD166" s="1">
        <v>2.344363E-4</v>
      </c>
      <c r="JE166">
        <v>6.7961540000000001E-2</v>
      </c>
      <c r="JF166">
        <v>0.89264209999999999</v>
      </c>
      <c r="JG166">
        <v>23.072659999999999</v>
      </c>
      <c r="JH166" s="1">
        <v>2.233258E-4</v>
      </c>
      <c r="JI166">
        <v>6.4734689999999998E-2</v>
      </c>
      <c r="JJ166">
        <v>0.89263820000000005</v>
      </c>
      <c r="JK166">
        <v>22.516950000000001</v>
      </c>
      <c r="JL166" s="1">
        <v>2.1284510000000001E-4</v>
      </c>
      <c r="JM166">
        <v>6.1693289999999998E-2</v>
      </c>
      <c r="JN166">
        <v>0.89268020000000003</v>
      </c>
      <c r="JO166">
        <v>22.157810000000001</v>
      </c>
      <c r="JP166" s="1">
        <v>2.0298979999999999E-4</v>
      </c>
      <c r="JQ166">
        <v>5.8834499999999998E-2</v>
      </c>
      <c r="JR166">
        <v>0.89263599999999999</v>
      </c>
      <c r="JS166">
        <v>22.157640000000001</v>
      </c>
      <c r="JT166" s="1">
        <v>1.937702E-4</v>
      </c>
      <c r="JU166">
        <v>5.616032E-2</v>
      </c>
      <c r="JV166">
        <v>0.89263879999999995</v>
      </c>
      <c r="JW166">
        <v>22.322150000000001</v>
      </c>
      <c r="JX166" s="1">
        <v>1.8513340000000001E-4</v>
      </c>
      <c r="JY166">
        <v>5.3653680000000002E-2</v>
      </c>
      <c r="JZ166">
        <v>0.89264290000000002</v>
      </c>
      <c r="KA166">
        <v>22.460789999999999</v>
      </c>
      <c r="KB166" s="1">
        <v>1.7699670000000001E-4</v>
      </c>
      <c r="KC166">
        <v>5.1288790000000001E-2</v>
      </c>
      <c r="KD166">
        <v>0.89264540000000003</v>
      </c>
      <c r="KE166">
        <v>23.244150000000001</v>
      </c>
      <c r="KF166" s="1">
        <v>1.6929280000000001E-4</v>
      </c>
      <c r="KG166">
        <v>4.9054689999999998E-2</v>
      </c>
      <c r="KH166">
        <v>0.89265969999999994</v>
      </c>
      <c r="KI166">
        <v>23.38617</v>
      </c>
      <c r="KJ166" s="1">
        <v>1.6201519999999999E-4</v>
      </c>
      <c r="KK166">
        <v>4.6945840000000003E-2</v>
      </c>
      <c r="KL166">
        <v>0.89268020000000003</v>
      </c>
      <c r="KM166">
        <v>23.341740000000001</v>
      </c>
      <c r="KN166" s="1">
        <v>1.5516179999999999E-4</v>
      </c>
      <c r="KO166">
        <v>4.4958900000000003E-2</v>
      </c>
      <c r="KP166">
        <v>0.89266579999999995</v>
      </c>
      <c r="KQ166">
        <v>23.15672</v>
      </c>
      <c r="KR166" s="1">
        <v>1.4868309999999999E-4</v>
      </c>
      <c r="KS166">
        <v>4.3080930000000003E-2</v>
      </c>
      <c r="KT166">
        <v>0.89265530000000004</v>
      </c>
      <c r="KU166">
        <v>22.679320000000001</v>
      </c>
      <c r="KV166" s="1">
        <v>1.4254480000000001E-4</v>
      </c>
      <c r="KW166">
        <v>4.1302720000000001E-2</v>
      </c>
      <c r="KX166">
        <v>0.8926579</v>
      </c>
      <c r="KY166">
        <v>22.004180000000002</v>
      </c>
      <c r="KZ166" s="1">
        <v>1.3671399999999999E-4</v>
      </c>
      <c r="LA166">
        <v>3.9611170000000001E-2</v>
      </c>
      <c r="LB166">
        <v>0.8926364</v>
      </c>
      <c r="LC166">
        <v>21.511679999999998</v>
      </c>
      <c r="LD166" s="1">
        <v>1.3116700000000001E-4</v>
      </c>
      <c r="LE166">
        <v>3.8005200000000003E-2</v>
      </c>
      <c r="LF166">
        <v>0.89257180000000003</v>
      </c>
      <c r="LG166">
        <v>21.4175</v>
      </c>
      <c r="LH166" s="1">
        <v>1.259117E-4</v>
      </c>
      <c r="LI166">
        <v>3.6481079999999999E-2</v>
      </c>
      <c r="LJ166">
        <v>0.89248260000000001</v>
      </c>
      <c r="LK166">
        <v>22.33586</v>
      </c>
      <c r="LL166" s="1">
        <v>1.209116E-4</v>
      </c>
      <c r="LM166">
        <v>3.5037069999999997E-2</v>
      </c>
      <c r="LN166">
        <v>0.89235850000000005</v>
      </c>
      <c r="LO166">
        <v>22.917459999999998</v>
      </c>
      <c r="LP166" s="1">
        <v>1.16171E-4</v>
      </c>
      <c r="LQ166">
        <v>3.3663440000000003E-2</v>
      </c>
      <c r="LR166">
        <v>0.89214970000000005</v>
      </c>
      <c r="LS166">
        <v>23.40897</v>
      </c>
      <c r="LT166" s="1">
        <v>1.116424E-4</v>
      </c>
      <c r="LU166">
        <v>3.2355420000000003E-2</v>
      </c>
      <c r="LV166">
        <v>0.89191010000000004</v>
      </c>
      <c r="LW166">
        <v>24.155639999999998</v>
      </c>
      <c r="LX166" s="1">
        <v>1.0732229999999999E-4</v>
      </c>
      <c r="LY166">
        <v>3.1109830000000002E-2</v>
      </c>
      <c r="LZ166">
        <v>0.89163479999999995</v>
      </c>
      <c r="MA166">
        <v>24.3919</v>
      </c>
      <c r="MB166" s="1">
        <v>1.032213E-4</v>
      </c>
      <c r="MC166">
        <v>2.992709E-2</v>
      </c>
      <c r="MD166">
        <v>0.8913683</v>
      </c>
      <c r="ME166">
        <v>24.047899999999998</v>
      </c>
      <c r="MF166" s="1">
        <v>9.9496480000000004E-5</v>
      </c>
      <c r="MG166">
        <v>2.8847020000000001E-2</v>
      </c>
      <c r="MH166">
        <v>0.89106649999999998</v>
      </c>
      <c r="MI166">
        <v>23.750789999999999</v>
      </c>
      <c r="MJ166" s="1">
        <v>9.6412559999999996E-5</v>
      </c>
      <c r="MK166">
        <v>2.7949229999999999E-2</v>
      </c>
      <c r="ML166">
        <v>0.89076920000000004</v>
      </c>
      <c r="MM166">
        <v>23.930520000000001</v>
      </c>
      <c r="MN166" s="1">
        <v>9.4212899999999994E-5</v>
      </c>
      <c r="MO166">
        <v>2.7306489999999999E-2</v>
      </c>
      <c r="MP166">
        <v>0.89049429999999996</v>
      </c>
      <c r="MQ166">
        <v>24.754010000000001</v>
      </c>
      <c r="MR166" s="1">
        <v>9.2719079999999997E-5</v>
      </c>
      <c r="MS166">
        <v>2.6871760000000001E-2</v>
      </c>
      <c r="MT166">
        <v>0.8902928</v>
      </c>
      <c r="MU166">
        <v>25.179169999999999</v>
      </c>
      <c r="MV166" s="1">
        <v>9.1384720000000001E-5</v>
      </c>
      <c r="MW166">
        <v>2.648698E-2</v>
      </c>
      <c r="MX166">
        <v>0.89013010000000004</v>
      </c>
      <c r="MY166">
        <v>25.19828</v>
      </c>
      <c r="MZ166" s="1">
        <v>8.9709600000000006E-5</v>
      </c>
      <c r="NA166">
        <v>2.6011039999999999E-2</v>
      </c>
      <c r="NB166">
        <v>0.88999159999999999</v>
      </c>
      <c r="NC166">
        <v>25.202000000000002</v>
      </c>
      <c r="ND166" s="1">
        <v>8.7559479999999999E-5</v>
      </c>
      <c r="NE166">
        <v>2.5395890000000001E-2</v>
      </c>
      <c r="NF166">
        <v>0.88992479999999996</v>
      </c>
      <c r="NG166">
        <v>24.788209999999999</v>
      </c>
      <c r="NH166" s="1">
        <v>8.5008330000000006E-5</v>
      </c>
      <c r="NI166">
        <v>2.4661490000000001E-2</v>
      </c>
      <c r="NJ166">
        <v>0.88983299999999999</v>
      </c>
      <c r="NK166">
        <v>24.447009999999999</v>
      </c>
      <c r="NL166" s="1">
        <v>8.2131099999999997E-5</v>
      </c>
      <c r="NM166">
        <v>2.3831270000000002E-2</v>
      </c>
      <c r="NN166">
        <v>0.88976189999999999</v>
      </c>
      <c r="NO166">
        <v>24.452220000000001</v>
      </c>
      <c r="NP166" s="1">
        <v>7.8832490000000001E-5</v>
      </c>
      <c r="NQ166">
        <v>2.2881749999999999E-2</v>
      </c>
      <c r="NR166">
        <v>0.88957810000000004</v>
      </c>
      <c r="NS166">
        <v>24.590050000000002</v>
      </c>
      <c r="NT166" s="1">
        <v>7.5005049999999994E-5</v>
      </c>
      <c r="NU166">
        <v>2.1781660000000001E-2</v>
      </c>
      <c r="NV166">
        <v>0.88939020000000002</v>
      </c>
      <c r="NW166">
        <v>24.82893</v>
      </c>
      <c r="NX166" s="1">
        <v>7.0815520000000001E-5</v>
      </c>
      <c r="NY166">
        <v>2.057163E-2</v>
      </c>
      <c r="NZ166">
        <v>0.88911779999999996</v>
      </c>
      <c r="OA166">
        <v>25.193709999999999</v>
      </c>
      <c r="OB166" s="1">
        <v>6.6700340000000005E-5</v>
      </c>
      <c r="OC166">
        <v>1.93791E-2</v>
      </c>
      <c r="OD166">
        <v>0.88873500000000005</v>
      </c>
      <c r="OE166">
        <v>25.019300000000001</v>
      </c>
      <c r="OF166" s="1">
        <v>6.3051049999999993E-5</v>
      </c>
      <c r="OG166">
        <v>1.8316320000000001E-2</v>
      </c>
      <c r="OH166">
        <v>0.88823969999999997</v>
      </c>
      <c r="OI166">
        <v>24.729620000000001</v>
      </c>
      <c r="OJ166" s="1">
        <v>5.9958550000000002E-5</v>
      </c>
      <c r="OK166">
        <v>1.741697E-2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0.91936980000000001</v>
      </c>
      <c r="G167">
        <v>20.26465</v>
      </c>
      <c r="H167">
        <v>0</v>
      </c>
      <c r="I167">
        <v>0</v>
      </c>
      <c r="J167">
        <v>0.91962860000000002</v>
      </c>
      <c r="K167">
        <v>20.078499999999998</v>
      </c>
      <c r="L167">
        <v>0</v>
      </c>
      <c r="M167">
        <v>0</v>
      </c>
      <c r="N167">
        <v>0.91974630000000002</v>
      </c>
      <c r="O167">
        <v>20.326589999999999</v>
      </c>
      <c r="P167">
        <v>0</v>
      </c>
      <c r="Q167">
        <v>0</v>
      </c>
      <c r="R167">
        <v>0.91935109999999998</v>
      </c>
      <c r="S167">
        <v>20.40605</v>
      </c>
      <c r="T167">
        <v>0</v>
      </c>
      <c r="U167">
        <v>0</v>
      </c>
      <c r="V167">
        <v>0.91731980000000002</v>
      </c>
      <c r="W167">
        <v>20.343889999999998</v>
      </c>
      <c r="X167">
        <v>0</v>
      </c>
      <c r="Y167">
        <v>0</v>
      </c>
      <c r="Z167">
        <v>0.91515789999999997</v>
      </c>
      <c r="AA167">
        <v>20.14752</v>
      </c>
      <c r="AB167" s="1">
        <v>4.8934810000000003E-31</v>
      </c>
      <c r="AC167" s="1">
        <v>1.3024789999999999E-28</v>
      </c>
      <c r="AD167">
        <v>0.91296980000000005</v>
      </c>
      <c r="AE167">
        <v>19.635750000000002</v>
      </c>
      <c r="AF167" s="1">
        <v>1.7433389999999999E-19</v>
      </c>
      <c r="AG167" s="1">
        <v>4.6557180000000001E-17</v>
      </c>
      <c r="AH167">
        <v>0.91089419999999999</v>
      </c>
      <c r="AI167">
        <v>19.01024</v>
      </c>
      <c r="AJ167" s="1">
        <v>8.3189150000000006E-8</v>
      </c>
      <c r="AK167" s="1">
        <v>1.494006E-5</v>
      </c>
      <c r="AL167">
        <v>0.90882339999999995</v>
      </c>
      <c r="AM167">
        <v>19.100079999999998</v>
      </c>
      <c r="AN167" s="1">
        <v>2.0317339999999999E-3</v>
      </c>
      <c r="AO167" s="1">
        <v>0.43036819999999998</v>
      </c>
      <c r="AP167">
        <v>0.90673250000000005</v>
      </c>
      <c r="AQ167">
        <v>19.01989</v>
      </c>
      <c r="AR167" s="1">
        <v>0.4573971</v>
      </c>
      <c r="AS167" s="1">
        <v>104.85809999999999</v>
      </c>
      <c r="AT167">
        <v>0.90466829999999998</v>
      </c>
      <c r="AU167">
        <v>19.01763</v>
      </c>
      <c r="AV167" s="1">
        <v>11.178649999999999</v>
      </c>
      <c r="AW167">
        <v>2720.578</v>
      </c>
      <c r="AX167">
        <v>0.90246130000000002</v>
      </c>
      <c r="AY167">
        <v>19.15485</v>
      </c>
      <c r="AZ167">
        <v>60.427500000000002</v>
      </c>
      <c r="BA167">
        <v>15444.83</v>
      </c>
      <c r="BB167">
        <v>0.89992559999999999</v>
      </c>
      <c r="BC167">
        <v>19.166799999999999</v>
      </c>
      <c r="BD167">
        <v>107.1156</v>
      </c>
      <c r="BE167">
        <v>28513.85</v>
      </c>
      <c r="BF167">
        <v>0.89689949999999996</v>
      </c>
      <c r="BG167">
        <v>19.09366</v>
      </c>
      <c r="BH167">
        <v>80.905140000000003</v>
      </c>
      <c r="BI167">
        <v>22293.01</v>
      </c>
      <c r="BJ167">
        <v>0.89324910000000002</v>
      </c>
      <c r="BK167">
        <v>19.13766</v>
      </c>
      <c r="BL167">
        <v>31.54664</v>
      </c>
      <c r="BM167">
        <v>8951.7759999999998</v>
      </c>
      <c r="BN167">
        <v>0.88882709999999998</v>
      </c>
      <c r="BO167">
        <v>19.33399</v>
      </c>
      <c r="BP167">
        <v>7.4167269999999998</v>
      </c>
      <c r="BQ167">
        <v>2157.9459999999999</v>
      </c>
      <c r="BR167">
        <v>0.88369699999999995</v>
      </c>
      <c r="BS167">
        <v>19.69801</v>
      </c>
      <c r="BT167">
        <v>1.232637</v>
      </c>
      <c r="BU167">
        <v>365.05250000000001</v>
      </c>
      <c r="BV167">
        <v>0.87810060000000001</v>
      </c>
      <c r="BW167">
        <v>20.184159999999999</v>
      </c>
      <c r="BX167">
        <v>0.20255819999999999</v>
      </c>
      <c r="BY167">
        <v>59.551279999999998</v>
      </c>
      <c r="BZ167">
        <v>0.87236190000000002</v>
      </c>
      <c r="CA167">
        <v>20.597149999999999</v>
      </c>
      <c r="CB167">
        <v>7.4801709999999993E-2</v>
      </c>
      <c r="CC167">
        <v>21.005870000000002</v>
      </c>
      <c r="CD167">
        <v>0.86643599999999998</v>
      </c>
      <c r="CE167">
        <v>20.545010000000001</v>
      </c>
      <c r="CF167">
        <v>6.4771990000000002E-2</v>
      </c>
      <c r="CG167">
        <v>17.898630000000001</v>
      </c>
      <c r="CH167">
        <v>0.86096289999999998</v>
      </c>
      <c r="CI167">
        <v>20.40757</v>
      </c>
      <c r="CJ167">
        <v>6.7782229999999999E-2</v>
      </c>
      <c r="CK167">
        <v>18.79832</v>
      </c>
      <c r="CL167">
        <v>0.85549189999999997</v>
      </c>
      <c r="CM167">
        <v>20.281469999999999</v>
      </c>
      <c r="CN167">
        <v>6.9048449999999997E-2</v>
      </c>
      <c r="CO167">
        <v>19.289480000000001</v>
      </c>
      <c r="CP167">
        <v>0.84968670000000002</v>
      </c>
      <c r="CQ167">
        <v>20.038620000000002</v>
      </c>
      <c r="CR167" s="1">
        <v>6.6527459999999997E-2</v>
      </c>
      <c r="CS167">
        <v>18.72936</v>
      </c>
      <c r="CT167">
        <v>0.8436207</v>
      </c>
      <c r="CU167">
        <v>20.114650000000001</v>
      </c>
      <c r="CV167" s="1">
        <v>6.1460870000000001E-2</v>
      </c>
      <c r="CW167">
        <v>17.423590000000001</v>
      </c>
      <c r="CX167">
        <v>0.83744700000000005</v>
      </c>
      <c r="CY167">
        <v>20.44295</v>
      </c>
      <c r="CZ167" s="1">
        <v>5.5452479999999998E-2</v>
      </c>
      <c r="DA167">
        <v>15.82198</v>
      </c>
      <c r="DB167">
        <v>0.83116970000000001</v>
      </c>
      <c r="DC167">
        <v>20.561199999999999</v>
      </c>
      <c r="DD167" s="1">
        <v>4.9454289999999998E-2</v>
      </c>
      <c r="DE167">
        <v>14.194089999999999</v>
      </c>
      <c r="DF167">
        <v>0.82494060000000002</v>
      </c>
      <c r="DG167">
        <v>20.700019999999999</v>
      </c>
      <c r="DH167" s="1">
        <v>4.3874820000000002E-2</v>
      </c>
      <c r="DI167">
        <v>12.66194</v>
      </c>
      <c r="DJ167">
        <v>0.81848529999999997</v>
      </c>
      <c r="DK167">
        <v>20.654679999999999</v>
      </c>
      <c r="DL167" s="1">
        <v>3.8806649999999998E-2</v>
      </c>
      <c r="DM167">
        <v>11.26168</v>
      </c>
      <c r="DN167">
        <v>0.81212390000000001</v>
      </c>
      <c r="DO167">
        <v>20.647860000000001</v>
      </c>
      <c r="DP167" s="1">
        <v>3.4317979999999998E-2</v>
      </c>
      <c r="DQ167">
        <v>10.01168</v>
      </c>
      <c r="DR167">
        <v>0.80589770000000005</v>
      </c>
      <c r="DS167">
        <v>20.561879999999999</v>
      </c>
      <c r="DT167" s="1">
        <v>3.0414460000000001E-2</v>
      </c>
      <c r="DU167">
        <v>8.9162890000000008</v>
      </c>
      <c r="DV167">
        <v>0.79971150000000002</v>
      </c>
      <c r="DW167">
        <v>20.335509999999999</v>
      </c>
      <c r="DX167" s="1">
        <v>2.7004500000000001E-2</v>
      </c>
      <c r="DY167">
        <v>7.9554159999999996</v>
      </c>
      <c r="DZ167">
        <v>0.79396520000000004</v>
      </c>
      <c r="EA167">
        <v>20.344010000000001</v>
      </c>
      <c r="EB167" s="1">
        <v>2.3931729999999998E-2</v>
      </c>
      <c r="EC167">
        <v>7.0885930000000004</v>
      </c>
      <c r="ED167">
        <v>0.78865050000000003</v>
      </c>
      <c r="EE167">
        <v>20.427009999999999</v>
      </c>
      <c r="EF167" s="1">
        <v>2.1141879999999998E-2</v>
      </c>
      <c r="EG167">
        <v>6.2946520000000001</v>
      </c>
      <c r="EH167">
        <v>0.78309879999999998</v>
      </c>
      <c r="EI167">
        <v>20.54682</v>
      </c>
      <c r="EJ167" s="1">
        <v>1.8615610000000001E-2</v>
      </c>
      <c r="EK167">
        <v>5.5719019999999997</v>
      </c>
      <c r="EL167">
        <v>0.77734910000000002</v>
      </c>
      <c r="EM167">
        <v>20.627759999999999</v>
      </c>
      <c r="EN167" s="1">
        <v>1.6361609999999999E-2</v>
      </c>
      <c r="EO167">
        <v>4.923978</v>
      </c>
      <c r="EP167">
        <v>0.77181860000000002</v>
      </c>
      <c r="EQ167">
        <v>20.418749999999999</v>
      </c>
      <c r="ER167" s="1">
        <v>1.4365559999999999E-2</v>
      </c>
      <c r="ES167">
        <v>4.3461069999999999</v>
      </c>
      <c r="ET167">
        <v>0.76624709999999996</v>
      </c>
      <c r="EU167">
        <v>20.156230000000001</v>
      </c>
      <c r="EV167" s="1">
        <v>1.2604789999999999E-2</v>
      </c>
      <c r="EW167">
        <v>3.8334239999999999</v>
      </c>
      <c r="EX167">
        <v>0.76133229999999996</v>
      </c>
      <c r="EY167">
        <v>20.14969</v>
      </c>
      <c r="EZ167" s="1">
        <v>1.10548E-2</v>
      </c>
      <c r="FA167">
        <v>3.3761450000000002</v>
      </c>
      <c r="FB167">
        <v>0.75693250000000001</v>
      </c>
      <c r="FC167">
        <v>20.45138</v>
      </c>
      <c r="FD167" s="1">
        <v>9.7102239999999999E-3</v>
      </c>
      <c r="FE167">
        <v>2.9749970000000001</v>
      </c>
      <c r="FF167">
        <v>0.75384050000000002</v>
      </c>
      <c r="FG167">
        <v>21.576499999999999</v>
      </c>
      <c r="FH167" s="1">
        <v>8.5557329999999994E-3</v>
      </c>
      <c r="FI167">
        <v>2.6266970000000001</v>
      </c>
      <c r="FJ167">
        <v>0.75232390000000005</v>
      </c>
      <c r="FK167">
        <v>22.216059999999999</v>
      </c>
      <c r="FL167" s="1">
        <v>7.5522480000000001E-3</v>
      </c>
      <c r="FM167">
        <v>2.3197930000000002</v>
      </c>
      <c r="FN167">
        <v>0.7513571</v>
      </c>
      <c r="FO167">
        <v>22.390139999999999</v>
      </c>
      <c r="FP167" s="1">
        <v>6.6691490000000001E-3</v>
      </c>
      <c r="FQ167">
        <v>2.0477509999999999</v>
      </c>
      <c r="FR167">
        <v>0.75084479999999998</v>
      </c>
      <c r="FS167">
        <v>22.21116</v>
      </c>
      <c r="FT167" s="1">
        <v>5.883536E-3</v>
      </c>
      <c r="FU167">
        <v>1.804057</v>
      </c>
      <c r="FV167">
        <v>0.75062470000000003</v>
      </c>
      <c r="FW167">
        <v>21.932590000000001</v>
      </c>
      <c r="FX167" s="1">
        <v>5.1671360000000001E-3</v>
      </c>
      <c r="FY167">
        <v>1.5815170000000001</v>
      </c>
      <c r="FZ167">
        <v>0.7507277</v>
      </c>
      <c r="GA167">
        <v>21.669920000000001</v>
      </c>
      <c r="GB167" s="1">
        <v>4.4955009999999998E-3</v>
      </c>
      <c r="GC167">
        <v>1.372984</v>
      </c>
      <c r="GD167">
        <v>0.75089240000000002</v>
      </c>
      <c r="GE167">
        <v>21.572179999999999</v>
      </c>
      <c r="GF167" s="1">
        <v>3.8193799999999998E-3</v>
      </c>
      <c r="GG167">
        <v>1.1647179999999999</v>
      </c>
      <c r="GH167">
        <v>0.75109959999999998</v>
      </c>
      <c r="GI167">
        <v>21.727170000000001</v>
      </c>
      <c r="GJ167" s="1">
        <v>3.1018500000000002E-3</v>
      </c>
      <c r="GK167">
        <v>0.94523659999999998</v>
      </c>
      <c r="GL167">
        <v>0.75125489999999995</v>
      </c>
      <c r="GM167">
        <v>22.665610000000001</v>
      </c>
      <c r="GN167" s="1">
        <v>2.372608E-3</v>
      </c>
      <c r="GO167">
        <v>0.72267820000000005</v>
      </c>
      <c r="GP167">
        <v>0.75141049999999998</v>
      </c>
      <c r="GQ167">
        <v>23.212430000000001</v>
      </c>
      <c r="GR167" s="1">
        <v>1.71908E-3</v>
      </c>
      <c r="GS167">
        <v>0.52300539999999995</v>
      </c>
      <c r="GT167">
        <v>0.75152470000000005</v>
      </c>
      <c r="GU167">
        <v>23.507429999999999</v>
      </c>
      <c r="GV167" s="1">
        <v>1.216052E-3</v>
      </c>
      <c r="GW167">
        <v>0.36877169999999998</v>
      </c>
      <c r="GX167">
        <v>0.75158990000000003</v>
      </c>
      <c r="GY167">
        <v>23.803039999999999</v>
      </c>
      <c r="GZ167" s="1">
        <v>8.7681330000000004E-4</v>
      </c>
      <c r="HA167">
        <v>0.26449460000000002</v>
      </c>
      <c r="HB167">
        <v>0.75162700000000005</v>
      </c>
      <c r="HC167">
        <v>23.681190000000001</v>
      </c>
      <c r="HD167" s="1">
        <v>6.6807230000000002E-4</v>
      </c>
      <c r="HE167">
        <v>0.20030809999999999</v>
      </c>
      <c r="HF167">
        <v>0.75166100000000002</v>
      </c>
      <c r="HG167">
        <v>23.236190000000001</v>
      </c>
      <c r="HH167" s="1">
        <v>5.4485649999999998E-4</v>
      </c>
      <c r="HI167">
        <v>0.16240399999999999</v>
      </c>
      <c r="HJ167">
        <v>0.75169129999999995</v>
      </c>
      <c r="HK167">
        <v>23.016010000000001</v>
      </c>
      <c r="HL167" s="1">
        <v>4.7080709999999999E-4</v>
      </c>
      <c r="HM167">
        <v>0.13967060000000001</v>
      </c>
      <c r="HN167">
        <v>0.75170840000000005</v>
      </c>
      <c r="HO167">
        <v>23.0505</v>
      </c>
      <c r="HP167" s="1">
        <v>4.2316869999999999E-4</v>
      </c>
      <c r="HQ167">
        <v>0.125113</v>
      </c>
      <c r="HR167">
        <v>0.75172130000000004</v>
      </c>
      <c r="HS167">
        <v>23.74701</v>
      </c>
      <c r="HT167">
        <v>3.8943069999999998E-4</v>
      </c>
      <c r="HU167">
        <v>0.1148633</v>
      </c>
      <c r="HV167">
        <v>0.75173489999999998</v>
      </c>
      <c r="HW167">
        <v>24.245170000000002</v>
      </c>
      <c r="HX167" s="1">
        <v>3.6327819999999999E-4</v>
      </c>
      <c r="HY167">
        <v>0.1069658</v>
      </c>
      <c r="HZ167">
        <v>0.75171580000000005</v>
      </c>
      <c r="IA167">
        <v>24.3613</v>
      </c>
      <c r="IB167" s="1">
        <v>3.4140130000000001E-4</v>
      </c>
      <c r="IC167">
        <v>0.1004032</v>
      </c>
      <c r="ID167">
        <v>0.75170250000000005</v>
      </c>
      <c r="IE167">
        <v>24.329630000000002</v>
      </c>
      <c r="IF167" s="1">
        <v>3.2217520000000003E-4</v>
      </c>
      <c r="IG167">
        <v>9.4663529999999996E-2</v>
      </c>
      <c r="IH167">
        <v>0.75173719999999999</v>
      </c>
      <c r="II167">
        <v>23.8125</v>
      </c>
      <c r="IJ167" s="1">
        <v>3.0477E-4</v>
      </c>
      <c r="IK167">
        <v>8.9489189999999996E-2</v>
      </c>
      <c r="IL167">
        <v>0.75172439999999996</v>
      </c>
      <c r="IM167">
        <v>23.28163</v>
      </c>
      <c r="IN167" s="1">
        <v>2.8876340000000001E-4</v>
      </c>
      <c r="IO167">
        <v>8.4749770000000002E-2</v>
      </c>
      <c r="IP167">
        <v>0.75173210000000001</v>
      </c>
      <c r="IQ167">
        <v>23.011320000000001</v>
      </c>
      <c r="IR167" s="1">
        <v>2.7394410000000001E-4</v>
      </c>
      <c r="IS167">
        <v>8.0376299999999998E-2</v>
      </c>
      <c r="IT167">
        <v>0.75172530000000004</v>
      </c>
      <c r="IU167">
        <v>22.962890000000002</v>
      </c>
      <c r="IV167" s="1">
        <v>2.602317E-4</v>
      </c>
      <c r="IW167">
        <v>7.6329930000000004E-2</v>
      </c>
      <c r="IX167">
        <v>0.7517334</v>
      </c>
      <c r="IY167">
        <v>23.447980000000001</v>
      </c>
      <c r="IZ167" s="1">
        <v>2.4749059999999999E-4</v>
      </c>
      <c r="JA167">
        <v>7.2574089999999994E-2</v>
      </c>
      <c r="JB167">
        <v>0.75173520000000005</v>
      </c>
      <c r="JC167">
        <v>23.33501</v>
      </c>
      <c r="JD167" s="1">
        <v>2.355921E-4</v>
      </c>
      <c r="JE167">
        <v>6.9077180000000002E-2</v>
      </c>
      <c r="JF167">
        <v>0.75172669999999997</v>
      </c>
      <c r="JG167">
        <v>23.155609999999999</v>
      </c>
      <c r="JH167" s="1">
        <v>2.244131E-4</v>
      </c>
      <c r="JI167">
        <v>6.5793560000000001E-2</v>
      </c>
      <c r="JJ167">
        <v>0.7517239</v>
      </c>
      <c r="JK167">
        <v>22.598099999999999</v>
      </c>
      <c r="JL167" s="1">
        <v>2.138683E-4</v>
      </c>
      <c r="JM167">
        <v>6.2698630000000005E-2</v>
      </c>
      <c r="JN167">
        <v>0.75173500000000004</v>
      </c>
      <c r="JO167">
        <v>22.209050000000001</v>
      </c>
      <c r="JP167" s="1">
        <v>2.0394949999999999E-4</v>
      </c>
      <c r="JQ167">
        <v>5.9788550000000003E-2</v>
      </c>
      <c r="JR167">
        <v>0.75175409999999998</v>
      </c>
      <c r="JS167">
        <v>22.1951</v>
      </c>
      <c r="JT167" s="1">
        <v>1.9466700000000001E-4</v>
      </c>
      <c r="JU167">
        <v>5.7065360000000002E-2</v>
      </c>
      <c r="JV167">
        <v>0.75172499999999998</v>
      </c>
      <c r="JW167">
        <v>22.341069999999998</v>
      </c>
      <c r="JX167" s="1">
        <v>1.859769E-4</v>
      </c>
      <c r="JY167">
        <v>5.4514559999999997E-2</v>
      </c>
      <c r="JZ167">
        <v>0.75172600000000001</v>
      </c>
      <c r="KA167">
        <v>22.483250000000002</v>
      </c>
      <c r="KB167" s="1">
        <v>1.777932E-4</v>
      </c>
      <c r="KC167">
        <v>5.210882E-2</v>
      </c>
      <c r="KD167">
        <v>0.75172669999999997</v>
      </c>
      <c r="KE167">
        <v>23.274920000000002</v>
      </c>
      <c r="KF167" s="1">
        <v>1.70044E-4</v>
      </c>
      <c r="KG167">
        <v>4.9836150000000003E-2</v>
      </c>
      <c r="KH167">
        <v>0.75171699999999997</v>
      </c>
      <c r="KI167">
        <v>23.447179999999999</v>
      </c>
      <c r="KJ167" s="1">
        <v>1.6272469999999999E-4</v>
      </c>
      <c r="KK167">
        <v>4.7691400000000002E-2</v>
      </c>
      <c r="KL167">
        <v>0.75173690000000004</v>
      </c>
      <c r="KM167">
        <v>23.405470000000001</v>
      </c>
      <c r="KN167" s="1">
        <v>1.5583289999999999E-4</v>
      </c>
      <c r="KO167">
        <v>4.5670229999999999E-2</v>
      </c>
      <c r="KP167">
        <v>0.75172919999999999</v>
      </c>
      <c r="KQ167">
        <v>23.225660000000001</v>
      </c>
      <c r="KR167" s="1">
        <v>1.493178E-4</v>
      </c>
      <c r="KS167">
        <v>4.376004E-2</v>
      </c>
      <c r="KT167">
        <v>0.75171670000000002</v>
      </c>
      <c r="KU167">
        <v>22.74249</v>
      </c>
      <c r="KV167" s="1">
        <v>1.4314570000000001E-4</v>
      </c>
      <c r="KW167">
        <v>4.1950889999999998E-2</v>
      </c>
      <c r="KX167">
        <v>0.75174079999999999</v>
      </c>
      <c r="KY167">
        <v>22.058910000000001</v>
      </c>
      <c r="KZ167" s="1">
        <v>1.372868E-4</v>
      </c>
      <c r="LA167">
        <v>4.0232230000000001E-2</v>
      </c>
      <c r="LB167">
        <v>0.75170619999999999</v>
      </c>
      <c r="LC167">
        <v>21.548629999999999</v>
      </c>
      <c r="LD167" s="1">
        <v>1.3171029999999999E-4</v>
      </c>
      <c r="LE167">
        <v>3.8599469999999997E-2</v>
      </c>
      <c r="LF167">
        <v>0.75169710000000001</v>
      </c>
      <c r="LG167">
        <v>21.433599999999998</v>
      </c>
      <c r="LH167" s="1">
        <v>1.26425E-4</v>
      </c>
      <c r="LI167">
        <v>3.7048589999999999E-2</v>
      </c>
      <c r="LJ167">
        <v>0.75161219999999995</v>
      </c>
      <c r="LK167">
        <v>22.366790000000002</v>
      </c>
      <c r="LL167" s="1">
        <v>1.213998E-4</v>
      </c>
      <c r="LM167">
        <v>3.5580420000000001E-2</v>
      </c>
      <c r="LN167">
        <v>0.7515754</v>
      </c>
      <c r="LO167">
        <v>22.968969999999999</v>
      </c>
      <c r="LP167" s="1">
        <v>1.1663590000000001E-4</v>
      </c>
      <c r="LQ167">
        <v>3.418384E-2</v>
      </c>
      <c r="LR167">
        <v>0.75148809999999999</v>
      </c>
      <c r="LS167">
        <v>23.456479999999999</v>
      </c>
      <c r="LT167" s="1">
        <v>1.120856E-4</v>
      </c>
      <c r="LU167">
        <v>3.2854170000000002E-2</v>
      </c>
      <c r="LV167">
        <v>0.75136840000000005</v>
      </c>
      <c r="LW167">
        <v>24.199660000000002</v>
      </c>
      <c r="LX167" s="1">
        <v>1.077431E-4</v>
      </c>
      <c r="LY167">
        <v>3.1588110000000003E-2</v>
      </c>
      <c r="LZ167">
        <v>0.75128200000000001</v>
      </c>
      <c r="MA167">
        <v>24.435230000000001</v>
      </c>
      <c r="MB167" s="1">
        <v>1.036176E-4</v>
      </c>
      <c r="MC167">
        <v>3.0383810000000001E-2</v>
      </c>
      <c r="MD167">
        <v>0.751162</v>
      </c>
      <c r="ME167">
        <v>24.07226</v>
      </c>
      <c r="MF167" s="1">
        <v>9.9848019999999998E-5</v>
      </c>
      <c r="MG167">
        <v>2.9278539999999999E-2</v>
      </c>
      <c r="MH167">
        <v>0.75108600000000003</v>
      </c>
      <c r="MI167">
        <v>23.76418</v>
      </c>
      <c r="MJ167" s="1">
        <v>9.6684620000000001E-5</v>
      </c>
      <c r="MK167">
        <v>2.834745E-2</v>
      </c>
      <c r="ML167">
        <v>0.75097190000000003</v>
      </c>
      <c r="MM167">
        <v>23.938580000000002</v>
      </c>
      <c r="MN167" s="1">
        <v>9.4394770000000004E-5</v>
      </c>
      <c r="MO167">
        <v>2.7670030000000002E-2</v>
      </c>
      <c r="MP167">
        <v>0.75091560000000002</v>
      </c>
      <c r="MQ167">
        <v>24.806329999999999</v>
      </c>
      <c r="MR167" s="1">
        <v>9.2851860000000002E-5</v>
      </c>
      <c r="MS167">
        <v>2.721465E-2</v>
      </c>
      <c r="MT167">
        <v>0.75087170000000003</v>
      </c>
      <c r="MU167">
        <v>25.262460000000001</v>
      </c>
      <c r="MV167" s="1">
        <v>9.1527409999999994E-5</v>
      </c>
      <c r="MW167">
        <v>2.6827070000000001E-2</v>
      </c>
      <c r="MX167">
        <v>0.75084949999999995</v>
      </c>
      <c r="MY167">
        <v>25.286989999999999</v>
      </c>
      <c r="MZ167" s="1">
        <v>8.9896350000000005E-5</v>
      </c>
      <c r="NA167">
        <v>2.6357809999999999E-2</v>
      </c>
      <c r="NB167">
        <v>0.75083069999999996</v>
      </c>
      <c r="NC167">
        <v>25.28294</v>
      </c>
      <c r="ND167" s="1">
        <v>8.7793350000000002E-5</v>
      </c>
      <c r="NE167">
        <v>2.574912E-2</v>
      </c>
      <c r="NF167">
        <v>0.75081359999999997</v>
      </c>
      <c r="NG167">
        <v>24.849250000000001</v>
      </c>
      <c r="NH167" s="1">
        <v>8.5278340000000002E-5</v>
      </c>
      <c r="NI167">
        <v>2.5016589999999998E-2</v>
      </c>
      <c r="NJ167">
        <v>0.75081770000000003</v>
      </c>
      <c r="NK167">
        <v>24.467320000000001</v>
      </c>
      <c r="NL167" s="1">
        <v>8.2434839999999995E-5</v>
      </c>
      <c r="NM167">
        <v>2.4186559999999999E-2</v>
      </c>
      <c r="NN167">
        <v>0.7507876</v>
      </c>
      <c r="NO167">
        <v>24.446919999999999</v>
      </c>
      <c r="NP167" s="1">
        <v>7.9184910000000002E-5</v>
      </c>
      <c r="NQ167">
        <v>2.3240159999999999E-2</v>
      </c>
      <c r="NR167">
        <v>0.75075879999999995</v>
      </c>
      <c r="NS167">
        <v>24.587630000000001</v>
      </c>
      <c r="NT167" s="1">
        <v>7.5409520000000005E-5</v>
      </c>
      <c r="NU167">
        <v>2.214176E-2</v>
      </c>
      <c r="NV167">
        <v>0.75065130000000002</v>
      </c>
      <c r="NW167">
        <v>24.85585</v>
      </c>
      <c r="NX167" s="1">
        <v>7.1238100000000005E-5</v>
      </c>
      <c r="NY167">
        <v>2.0924430000000001E-2</v>
      </c>
      <c r="NZ167">
        <v>0.75050709999999998</v>
      </c>
      <c r="OA167">
        <v>25.255050000000001</v>
      </c>
      <c r="OB167" s="1">
        <v>6.7097080000000004E-5</v>
      </c>
      <c r="OC167">
        <v>1.971146E-2</v>
      </c>
      <c r="OD167">
        <v>0.75035300000000005</v>
      </c>
      <c r="OE167">
        <v>25.082740000000001</v>
      </c>
      <c r="OF167" s="1">
        <v>6.3393130000000003E-5</v>
      </c>
      <c r="OG167">
        <v>1.862055E-2</v>
      </c>
      <c r="OH167">
        <v>0.7501295</v>
      </c>
      <c r="OI167">
        <v>24.80442</v>
      </c>
      <c r="OJ167" s="1">
        <v>6.0246079999999998E-5</v>
      </c>
      <c r="OK167">
        <v>1.7694580000000001E-2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0.92927780000000004</v>
      </c>
      <c r="G168">
        <v>20.289370000000002</v>
      </c>
      <c r="H168">
        <v>0</v>
      </c>
      <c r="I168">
        <v>0</v>
      </c>
      <c r="J168">
        <v>0.92975399999999997</v>
      </c>
      <c r="K168">
        <v>20.101790000000001</v>
      </c>
      <c r="L168">
        <v>0</v>
      </c>
      <c r="M168">
        <v>0</v>
      </c>
      <c r="N168">
        <v>0.93009660000000005</v>
      </c>
      <c r="O168">
        <v>20.324020000000001</v>
      </c>
      <c r="P168">
        <v>0</v>
      </c>
      <c r="Q168">
        <v>0</v>
      </c>
      <c r="R168">
        <v>0.92995090000000002</v>
      </c>
      <c r="S168">
        <v>20.401009999999999</v>
      </c>
      <c r="T168">
        <v>0</v>
      </c>
      <c r="U168">
        <v>0</v>
      </c>
      <c r="V168">
        <v>0.92840940000000005</v>
      </c>
      <c r="W168">
        <v>20.347919999999998</v>
      </c>
      <c r="X168">
        <v>0</v>
      </c>
      <c r="Y168">
        <v>0</v>
      </c>
      <c r="Z168">
        <v>0.92623350000000004</v>
      </c>
      <c r="AA168">
        <v>20.168690000000002</v>
      </c>
      <c r="AB168" s="1">
        <v>1.0724260000000001E-31</v>
      </c>
      <c r="AC168" s="1">
        <v>2.6036519999999998E-29</v>
      </c>
      <c r="AD168">
        <v>0.92408129999999999</v>
      </c>
      <c r="AE168">
        <v>19.681909999999998</v>
      </c>
      <c r="AF168" s="1">
        <v>3.4017709999999998E-20</v>
      </c>
      <c r="AG168" s="1">
        <v>8.29474E-18</v>
      </c>
      <c r="AH168">
        <v>0.92201230000000001</v>
      </c>
      <c r="AI168">
        <v>19.055479999999999</v>
      </c>
      <c r="AJ168" s="1">
        <v>2.7487099999999999E-8</v>
      </c>
      <c r="AK168" s="1">
        <v>4.8245119999999996E-6</v>
      </c>
      <c r="AL168">
        <v>0.91999649999999999</v>
      </c>
      <c r="AM168">
        <v>19.125859999999999</v>
      </c>
      <c r="AN168" s="1">
        <v>1.2499E-3</v>
      </c>
      <c r="AO168" s="1">
        <v>0.25317479999999998</v>
      </c>
      <c r="AP168">
        <v>0.91794520000000002</v>
      </c>
      <c r="AQ168">
        <v>19.046430000000001</v>
      </c>
      <c r="AR168" s="1">
        <v>0.33706239999999998</v>
      </c>
      <c r="AS168" s="1">
        <v>72.867260000000002</v>
      </c>
      <c r="AT168">
        <v>0.91593749999999996</v>
      </c>
      <c r="AU168">
        <v>19.024740000000001</v>
      </c>
      <c r="AV168" s="1">
        <v>9.3123629999999995</v>
      </c>
      <c r="AW168">
        <v>2113.4050000000002</v>
      </c>
      <c r="AX168">
        <v>0.91377540000000002</v>
      </c>
      <c r="AY168">
        <v>19.160129999999999</v>
      </c>
      <c r="AZ168">
        <v>55.304290000000002</v>
      </c>
      <c r="BA168">
        <v>13057.96</v>
      </c>
      <c r="BB168">
        <v>0.91127999999999998</v>
      </c>
      <c r="BC168">
        <v>19.175540000000002</v>
      </c>
      <c r="BD168">
        <v>105.7098</v>
      </c>
      <c r="BE168">
        <v>25787.22</v>
      </c>
      <c r="BF168">
        <v>0.90833929999999996</v>
      </c>
      <c r="BG168">
        <v>19.107800000000001</v>
      </c>
      <c r="BH168">
        <v>84.871589999999998</v>
      </c>
      <c r="BI168">
        <v>21289.02</v>
      </c>
      <c r="BJ168">
        <v>0.90474949999999998</v>
      </c>
      <c r="BK168">
        <v>19.160260000000001</v>
      </c>
      <c r="BL168">
        <v>34.776049999999998</v>
      </c>
      <c r="BM168">
        <v>8935.2360000000008</v>
      </c>
      <c r="BN168">
        <v>0.90044259999999998</v>
      </c>
      <c r="BO168">
        <v>19.361719999999998</v>
      </c>
      <c r="BP168">
        <v>8.5004120000000007</v>
      </c>
      <c r="BQ168">
        <v>2230.6190000000001</v>
      </c>
      <c r="BR168">
        <v>0.89543470000000003</v>
      </c>
      <c r="BS168">
        <v>19.717919999999999</v>
      </c>
      <c r="BT168">
        <v>1.4469939999999999</v>
      </c>
      <c r="BU168">
        <v>385.94869999999997</v>
      </c>
      <c r="BV168">
        <v>0.89004099999999997</v>
      </c>
      <c r="BW168">
        <v>20.198930000000001</v>
      </c>
      <c r="BX168">
        <v>0.2323799</v>
      </c>
      <c r="BY168">
        <v>61.967559999999999</v>
      </c>
      <c r="BZ168">
        <v>0.88459759999999998</v>
      </c>
      <c r="CA168">
        <v>20.602260000000001</v>
      </c>
      <c r="CB168">
        <v>7.7957879999999993E-2</v>
      </c>
      <c r="CC168">
        <v>20.157679999999999</v>
      </c>
      <c r="CD168">
        <v>0.87898489999999996</v>
      </c>
      <c r="CE168">
        <v>20.554259999999999</v>
      </c>
      <c r="CF168">
        <v>6.4706639999999996E-2</v>
      </c>
      <c r="CG168">
        <v>16.548400000000001</v>
      </c>
      <c r="CH168">
        <v>0.87389309999999998</v>
      </c>
      <c r="CI168">
        <v>20.414210000000001</v>
      </c>
      <c r="CJ168">
        <v>6.7494970000000001E-2</v>
      </c>
      <c r="CK168">
        <v>17.355250000000002</v>
      </c>
      <c r="CL168">
        <v>0.86876140000000002</v>
      </c>
      <c r="CM168">
        <v>20.291640000000001</v>
      </c>
      <c r="CN168">
        <v>6.9047670000000005E-2</v>
      </c>
      <c r="CO168">
        <v>17.910699999999999</v>
      </c>
      <c r="CP168">
        <v>0.86321250000000005</v>
      </c>
      <c r="CQ168">
        <v>20.065629999999999</v>
      </c>
      <c r="CR168" s="1">
        <v>6.6819180000000006E-2</v>
      </c>
      <c r="CS168">
        <v>17.49671</v>
      </c>
      <c r="CT168">
        <v>0.85745340000000003</v>
      </c>
      <c r="CU168">
        <v>20.140560000000001</v>
      </c>
      <c r="CV168" s="1">
        <v>6.1903140000000002E-2</v>
      </c>
      <c r="CW168">
        <v>16.356480000000001</v>
      </c>
      <c r="CX168">
        <v>0.85158520000000004</v>
      </c>
      <c r="CY168">
        <v>20.472239999999999</v>
      </c>
      <c r="CZ168">
        <v>5.5937720000000003E-2</v>
      </c>
      <c r="DA168">
        <v>14.91208</v>
      </c>
      <c r="DB168">
        <v>0.84570599999999996</v>
      </c>
      <c r="DC168">
        <v>20.590720000000001</v>
      </c>
      <c r="DD168" s="1">
        <v>4.9924820000000002E-2</v>
      </c>
      <c r="DE168">
        <v>13.423030000000001</v>
      </c>
      <c r="DF168">
        <v>0.83994579999999996</v>
      </c>
      <c r="DG168">
        <v>20.711639999999999</v>
      </c>
      <c r="DH168" s="1">
        <v>4.4310059999999998E-2</v>
      </c>
      <c r="DI168">
        <v>12.012090000000001</v>
      </c>
      <c r="DJ168">
        <v>0.8339761</v>
      </c>
      <c r="DK168">
        <v>20.659459999999999</v>
      </c>
      <c r="DL168" s="1">
        <v>3.9200060000000002E-2</v>
      </c>
      <c r="DM168">
        <v>10.71711</v>
      </c>
      <c r="DN168">
        <v>0.82823910000000001</v>
      </c>
      <c r="DO168">
        <v>20.64414</v>
      </c>
      <c r="DP168" s="1">
        <v>3.4665910000000001E-2</v>
      </c>
      <c r="DQ168">
        <v>9.5561620000000005</v>
      </c>
      <c r="DR168">
        <v>0.82269959999999998</v>
      </c>
      <c r="DS168">
        <v>20.566870000000002</v>
      </c>
      <c r="DT168">
        <v>3.0718039999999999E-2</v>
      </c>
      <c r="DU168">
        <v>8.5357690000000002</v>
      </c>
      <c r="DV168">
        <v>0.81723120000000005</v>
      </c>
      <c r="DW168">
        <v>20.35211</v>
      </c>
      <c r="DX168" s="1">
        <v>2.7275730000000002E-2</v>
      </c>
      <c r="DY168">
        <v>7.6414210000000002</v>
      </c>
      <c r="DZ168">
        <v>0.81065509999999996</v>
      </c>
      <c r="EA168">
        <v>20.374569999999999</v>
      </c>
      <c r="EB168" s="1">
        <v>2.417921E-2</v>
      </c>
      <c r="EC168">
        <v>6.8363310000000004</v>
      </c>
      <c r="ED168">
        <v>0.80399699999999996</v>
      </c>
      <c r="EE168">
        <v>20.462720000000001</v>
      </c>
      <c r="EF168" s="1">
        <v>2.1368580000000002E-2</v>
      </c>
      <c r="EG168">
        <v>6.0953689999999998</v>
      </c>
      <c r="EH168">
        <v>0.79714640000000003</v>
      </c>
      <c r="EI168">
        <v>20.586099999999998</v>
      </c>
      <c r="EJ168" s="1">
        <v>1.8821049999999999E-2</v>
      </c>
      <c r="EK168">
        <v>5.4173980000000004</v>
      </c>
      <c r="EL168">
        <v>0.79013690000000003</v>
      </c>
      <c r="EM168">
        <v>20.661100000000001</v>
      </c>
      <c r="EN168" s="1">
        <v>1.6544940000000001E-2</v>
      </c>
      <c r="EO168">
        <v>4.8066579999999997</v>
      </c>
      <c r="EP168">
        <v>0.78341760000000005</v>
      </c>
      <c r="EQ168">
        <v>20.436969999999999</v>
      </c>
      <c r="ER168" s="1">
        <v>1.452936E-2</v>
      </c>
      <c r="ES168">
        <v>4.2604040000000003</v>
      </c>
      <c r="ET168">
        <v>0.77671469999999998</v>
      </c>
      <c r="EU168">
        <v>20.15802</v>
      </c>
      <c r="EV168" s="1">
        <v>1.275111E-2</v>
      </c>
      <c r="EW168">
        <v>3.7742200000000001</v>
      </c>
      <c r="EX168">
        <v>0.77081869999999997</v>
      </c>
      <c r="EY168">
        <v>20.13739</v>
      </c>
      <c r="EZ168" s="1">
        <v>1.118458E-2</v>
      </c>
      <c r="FA168">
        <v>3.338813</v>
      </c>
      <c r="FB168">
        <v>0.76555969999999995</v>
      </c>
      <c r="FC168">
        <v>20.432539999999999</v>
      </c>
      <c r="FD168" s="1">
        <v>9.8247579999999994E-3</v>
      </c>
      <c r="FE168">
        <v>2.9559199999999999</v>
      </c>
      <c r="FF168">
        <v>0.76066259999999997</v>
      </c>
      <c r="FG168">
        <v>21.564240000000002</v>
      </c>
      <c r="FH168" s="1">
        <v>8.6561350000000006E-3</v>
      </c>
      <c r="FI168">
        <v>2.6218180000000002</v>
      </c>
      <c r="FJ168">
        <v>0.75665890000000002</v>
      </c>
      <c r="FK168">
        <v>22.241949999999999</v>
      </c>
      <c r="FL168" s="1">
        <v>7.641292E-3</v>
      </c>
      <c r="FM168">
        <v>2.3258960000000002</v>
      </c>
      <c r="FN168">
        <v>0.75350830000000002</v>
      </c>
      <c r="FO168">
        <v>22.436430000000001</v>
      </c>
      <c r="FP168" s="1">
        <v>6.7487099999999998E-3</v>
      </c>
      <c r="FQ168">
        <v>2.0615649999999999</v>
      </c>
      <c r="FR168">
        <v>0.75125039999999998</v>
      </c>
      <c r="FS168">
        <v>22.253150000000002</v>
      </c>
      <c r="FT168" s="1">
        <v>5.9558670000000001E-3</v>
      </c>
      <c r="FU168">
        <v>1.822905</v>
      </c>
      <c r="FV168">
        <v>0.74960119999999997</v>
      </c>
      <c r="FW168">
        <v>21.960280000000001</v>
      </c>
      <c r="FX168" s="1">
        <v>5.2338269999999999E-3</v>
      </c>
      <c r="FY168">
        <v>1.6031930000000001</v>
      </c>
      <c r="FZ168">
        <v>0.74868460000000003</v>
      </c>
      <c r="GA168">
        <v>21.678629999999998</v>
      </c>
      <c r="GB168" s="1">
        <v>4.559848E-3</v>
      </c>
      <c r="GC168">
        <v>1.396328</v>
      </c>
      <c r="GD168">
        <v>0.74812109999999998</v>
      </c>
      <c r="GE168">
        <v>21.57423</v>
      </c>
      <c r="GF168" s="1">
        <v>3.8860829999999998E-3</v>
      </c>
      <c r="GG168">
        <v>1.1895070000000001</v>
      </c>
      <c r="GH168">
        <v>0.74779139999999999</v>
      </c>
      <c r="GI168">
        <v>21.71922</v>
      </c>
      <c r="GJ168" s="1">
        <v>3.1724320000000002E-3</v>
      </c>
      <c r="GK168">
        <v>0.97084170000000003</v>
      </c>
      <c r="GL168">
        <v>0.74760910000000003</v>
      </c>
      <c r="GM168">
        <v>22.668340000000001</v>
      </c>
      <c r="GN168" s="1">
        <v>2.441038E-3</v>
      </c>
      <c r="GO168">
        <v>0.74676500000000001</v>
      </c>
      <c r="GP168">
        <v>0.74750439999999996</v>
      </c>
      <c r="GQ168">
        <v>23.247710000000001</v>
      </c>
      <c r="GR168" s="1">
        <v>1.776463E-3</v>
      </c>
      <c r="GS168">
        <v>0.5428944</v>
      </c>
      <c r="GT168">
        <v>0.74745799999999996</v>
      </c>
      <c r="GU168">
        <v>23.54571</v>
      </c>
      <c r="GV168" s="1">
        <v>1.2574940000000001E-3</v>
      </c>
      <c r="GW168">
        <v>0.38321</v>
      </c>
      <c r="GX168">
        <v>0.74743749999999998</v>
      </c>
      <c r="GY168">
        <v>23.833089999999999</v>
      </c>
      <c r="GZ168" s="1">
        <v>9.0341779999999995E-4</v>
      </c>
      <c r="HA168">
        <v>0.2740494</v>
      </c>
      <c r="HB168">
        <v>0.74742810000000004</v>
      </c>
      <c r="HC168">
        <v>23.721029999999999</v>
      </c>
      <c r="HD168" s="1">
        <v>6.8400709999999997E-4</v>
      </c>
      <c r="HE168">
        <v>0.2064077</v>
      </c>
      <c r="HF168">
        <v>0.74744189999999999</v>
      </c>
      <c r="HG168">
        <v>23.25975</v>
      </c>
      <c r="HH168" s="1">
        <v>5.5427329999999998E-4</v>
      </c>
      <c r="HI168">
        <v>0.16639129999999999</v>
      </c>
      <c r="HJ168">
        <v>0.74743519999999997</v>
      </c>
      <c r="HK168">
        <v>23.028980000000001</v>
      </c>
      <c r="HL168" s="1">
        <v>4.7661930000000001E-4</v>
      </c>
      <c r="HM168">
        <v>0.1424735</v>
      </c>
      <c r="HN168">
        <v>0.74742819999999999</v>
      </c>
      <c r="HO168">
        <v>23.049600000000002</v>
      </c>
      <c r="HP168" s="1">
        <v>4.2706649999999999E-4</v>
      </c>
      <c r="HQ168">
        <v>0.1272653</v>
      </c>
      <c r="HR168">
        <v>0.74744759999999999</v>
      </c>
      <c r="HS168">
        <v>23.762720000000002</v>
      </c>
      <c r="HT168" s="1">
        <v>3.9231070000000001E-4</v>
      </c>
      <c r="HU168">
        <v>0.1166478</v>
      </c>
      <c r="HV168">
        <v>0.74742640000000005</v>
      </c>
      <c r="HW168">
        <v>24.290559999999999</v>
      </c>
      <c r="HX168" s="1">
        <v>3.6558940000000001E-4</v>
      </c>
      <c r="HY168">
        <v>0.1085275</v>
      </c>
      <c r="HZ168">
        <v>0.74742980000000003</v>
      </c>
      <c r="IA168">
        <v>24.424610000000001</v>
      </c>
      <c r="IB168" s="1">
        <v>3.433771E-4</v>
      </c>
      <c r="IC168">
        <v>0.1018134</v>
      </c>
      <c r="ID168">
        <v>0.74744429999999995</v>
      </c>
      <c r="IE168">
        <v>24.39048</v>
      </c>
      <c r="IF168">
        <v>3.2393379999999999E-4</v>
      </c>
      <c r="IG168">
        <v>9.5964259999999996E-2</v>
      </c>
      <c r="IH168">
        <v>0.74745200000000001</v>
      </c>
      <c r="II168">
        <v>23.870480000000001</v>
      </c>
      <c r="IJ168" s="1">
        <v>3.0637740000000001E-4</v>
      </c>
      <c r="IK168">
        <v>9.0705030000000006E-2</v>
      </c>
      <c r="IL168">
        <v>0.74743890000000002</v>
      </c>
      <c r="IM168">
        <v>23.30594</v>
      </c>
      <c r="IN168" s="1">
        <v>2.902394E-4</v>
      </c>
      <c r="IO168">
        <v>8.5888480000000003E-2</v>
      </c>
      <c r="IP168">
        <v>0.74744350000000004</v>
      </c>
      <c r="IQ168">
        <v>23.020579999999999</v>
      </c>
      <c r="IR168" s="1">
        <v>2.7530870000000001E-4</v>
      </c>
      <c r="IS168">
        <v>8.1447039999999998E-2</v>
      </c>
      <c r="IT168">
        <v>0.74743910000000002</v>
      </c>
      <c r="IU168">
        <v>22.961300000000001</v>
      </c>
      <c r="IV168" s="1">
        <v>2.6149730000000001E-4</v>
      </c>
      <c r="IW168">
        <v>7.733843E-2</v>
      </c>
      <c r="IX168">
        <v>0.747471</v>
      </c>
      <c r="IY168">
        <v>23.456019999999999</v>
      </c>
      <c r="IZ168" s="1">
        <v>2.4866569999999999E-4</v>
      </c>
      <c r="JA168">
        <v>7.3525859999999998E-2</v>
      </c>
      <c r="JB168">
        <v>0.74747229999999998</v>
      </c>
      <c r="JC168">
        <v>23.38889</v>
      </c>
      <c r="JD168" s="1">
        <v>2.366937E-4</v>
      </c>
      <c r="JE168">
        <v>6.9978159999999998E-2</v>
      </c>
      <c r="JF168">
        <v>0.74743570000000004</v>
      </c>
      <c r="JG168">
        <v>23.216069999999998</v>
      </c>
      <c r="JH168" s="1">
        <v>2.254484E-4</v>
      </c>
      <c r="JI168">
        <v>6.6647369999999997E-2</v>
      </c>
      <c r="JJ168">
        <v>0.74744109999999997</v>
      </c>
      <c r="JK168">
        <v>22.667310000000001</v>
      </c>
      <c r="JL168" s="1">
        <v>2.1484569999999999E-4</v>
      </c>
      <c r="JM168">
        <v>6.3510319999999995E-2</v>
      </c>
      <c r="JN168">
        <v>0.74747110000000005</v>
      </c>
      <c r="JO168">
        <v>22.246970000000001</v>
      </c>
      <c r="JP168" s="1">
        <v>2.048645E-4</v>
      </c>
      <c r="JQ168">
        <v>6.0557569999999998E-2</v>
      </c>
      <c r="JR168">
        <v>0.74743400000000004</v>
      </c>
      <c r="JS168">
        <v>22.222760000000001</v>
      </c>
      <c r="JT168" s="1">
        <v>1.9552090000000001E-4</v>
      </c>
      <c r="JU168">
        <v>5.7796069999999998E-2</v>
      </c>
      <c r="JV168">
        <v>0.74743470000000001</v>
      </c>
      <c r="JW168">
        <v>22.349920000000001</v>
      </c>
      <c r="JX168" s="1">
        <v>1.867804E-4</v>
      </c>
      <c r="JY168">
        <v>5.5208210000000001E-2</v>
      </c>
      <c r="JZ168">
        <v>0.74744219999999995</v>
      </c>
      <c r="KA168">
        <v>22.49457</v>
      </c>
      <c r="KB168" s="1">
        <v>1.7855329999999999E-4</v>
      </c>
      <c r="KC168">
        <v>5.2769370000000003E-2</v>
      </c>
      <c r="KD168">
        <v>0.74744049999999995</v>
      </c>
      <c r="KE168">
        <v>23.273109999999999</v>
      </c>
      <c r="KF168" s="1">
        <v>1.707612E-4</v>
      </c>
      <c r="KG168">
        <v>5.0465419999999997E-2</v>
      </c>
      <c r="KH168">
        <v>0.74743389999999998</v>
      </c>
      <c r="KI168">
        <v>23.4907</v>
      </c>
      <c r="KJ168" s="1">
        <v>1.6340159999999999E-4</v>
      </c>
      <c r="KK168">
        <v>4.8290979999999997E-2</v>
      </c>
      <c r="KL168">
        <v>0.74744299999999997</v>
      </c>
      <c r="KM168">
        <v>23.44716</v>
      </c>
      <c r="KN168" s="1">
        <v>1.564696E-4</v>
      </c>
      <c r="KO168">
        <v>4.6241619999999997E-2</v>
      </c>
      <c r="KP168">
        <v>0.74743789999999999</v>
      </c>
      <c r="KQ168">
        <v>23.275950000000002</v>
      </c>
      <c r="KR168" s="1">
        <v>1.4992050000000001E-4</v>
      </c>
      <c r="KS168">
        <v>4.4305499999999998E-2</v>
      </c>
      <c r="KT168">
        <v>0.74746239999999997</v>
      </c>
      <c r="KU168">
        <v>22.798400000000001</v>
      </c>
      <c r="KV168" s="1">
        <v>1.4371849999999999E-4</v>
      </c>
      <c r="KW168">
        <v>4.2472080000000002E-2</v>
      </c>
      <c r="KX168">
        <v>0.74744790000000005</v>
      </c>
      <c r="KY168">
        <v>22.10755</v>
      </c>
      <c r="KZ168" s="1">
        <v>1.3783219999999999E-4</v>
      </c>
      <c r="LA168">
        <v>4.0731469999999999E-2</v>
      </c>
      <c r="LB168">
        <v>0.74741579999999996</v>
      </c>
      <c r="LC168">
        <v>21.582339999999999</v>
      </c>
      <c r="LD168" s="1">
        <v>1.322269E-4</v>
      </c>
      <c r="LE168">
        <v>3.9076680000000003E-2</v>
      </c>
      <c r="LF168">
        <v>0.7473938</v>
      </c>
      <c r="LG168">
        <v>21.437709999999999</v>
      </c>
      <c r="LH168" s="1">
        <v>1.2691380000000001E-4</v>
      </c>
      <c r="LI168">
        <v>3.750564E-2</v>
      </c>
      <c r="LJ168">
        <v>0.74732240000000005</v>
      </c>
      <c r="LK168">
        <v>22.364180000000001</v>
      </c>
      <c r="LL168" s="1">
        <v>1.218639E-4</v>
      </c>
      <c r="LM168">
        <v>3.601828E-2</v>
      </c>
      <c r="LN168">
        <v>0.7472451</v>
      </c>
      <c r="LO168">
        <v>22.999690000000001</v>
      </c>
      <c r="LP168" s="1">
        <v>1.170779E-4</v>
      </c>
      <c r="LQ168">
        <v>3.4606049999999999E-2</v>
      </c>
      <c r="LR168">
        <v>0.74710310000000002</v>
      </c>
      <c r="LS168">
        <v>23.477740000000001</v>
      </c>
      <c r="LT168" s="1">
        <v>1.1250809999999999E-4</v>
      </c>
      <c r="LU168">
        <v>3.3262479999999997E-2</v>
      </c>
      <c r="LV168">
        <v>0.74690279999999998</v>
      </c>
      <c r="LW168">
        <v>24.216370000000001</v>
      </c>
      <c r="LX168" s="1">
        <v>1.081448E-4</v>
      </c>
      <c r="LY168">
        <v>3.1982969999999999E-2</v>
      </c>
      <c r="LZ168">
        <v>0.74673889999999998</v>
      </c>
      <c r="MA168">
        <v>24.47101</v>
      </c>
      <c r="MB168" s="1">
        <v>1.039968E-4</v>
      </c>
      <c r="MC168">
        <v>3.076684E-2</v>
      </c>
      <c r="MD168">
        <v>0.74654109999999996</v>
      </c>
      <c r="ME168">
        <v>24.09535</v>
      </c>
      <c r="MF168" s="1">
        <v>1.0018679999999999E-4</v>
      </c>
      <c r="MG168">
        <v>2.96458E-2</v>
      </c>
      <c r="MH168">
        <v>0.74632609999999999</v>
      </c>
      <c r="MI168">
        <v>23.777640000000002</v>
      </c>
      <c r="MJ168" s="1">
        <v>9.6950100000000005E-5</v>
      </c>
      <c r="MK168">
        <v>2.8692820000000001E-2</v>
      </c>
      <c r="ML168">
        <v>0.74615260000000005</v>
      </c>
      <c r="MM168">
        <v>23.931539999999998</v>
      </c>
      <c r="MN168" s="1">
        <v>9.4574760000000005E-5</v>
      </c>
      <c r="MO168">
        <v>2.7991269999999999E-2</v>
      </c>
      <c r="MP168">
        <v>0.74597860000000005</v>
      </c>
      <c r="MQ168">
        <v>24.826149999999998</v>
      </c>
      <c r="MR168" s="1">
        <v>9.2980569999999993E-5</v>
      </c>
      <c r="MS168">
        <v>2.7523019999999999E-2</v>
      </c>
      <c r="MT168">
        <v>0.74585380000000001</v>
      </c>
      <c r="MU168">
        <v>25.313359999999999</v>
      </c>
      <c r="MV168" s="1">
        <v>9.1661089999999995E-5</v>
      </c>
      <c r="MW168">
        <v>2.713695E-2</v>
      </c>
      <c r="MX168">
        <v>0.74573590000000001</v>
      </c>
      <c r="MY168">
        <v>25.347169999999998</v>
      </c>
      <c r="MZ168" s="1">
        <v>9.0068439999999996E-5</v>
      </c>
      <c r="NA168">
        <v>2.6677090000000001E-2</v>
      </c>
      <c r="NB168">
        <v>0.74564940000000002</v>
      </c>
      <c r="NC168">
        <v>25.34196</v>
      </c>
      <c r="ND168" s="1">
        <v>8.8010960000000005E-5</v>
      </c>
      <c r="NE168">
        <v>2.6077590000000001E-2</v>
      </c>
      <c r="NF168">
        <v>0.74562890000000004</v>
      </c>
      <c r="NG168">
        <v>24.903860000000002</v>
      </c>
      <c r="NH168" s="1">
        <v>8.5531010000000006E-5</v>
      </c>
      <c r="NI168">
        <v>2.5348909999999999E-2</v>
      </c>
      <c r="NJ168">
        <v>0.74556889999999998</v>
      </c>
      <c r="NK168">
        <v>24.486470000000001</v>
      </c>
      <c r="NL168" s="1">
        <v>8.2718940000000001E-5</v>
      </c>
      <c r="NM168">
        <v>2.452068E-2</v>
      </c>
      <c r="NN168">
        <v>0.74551679999999998</v>
      </c>
      <c r="NO168">
        <v>24.4422</v>
      </c>
      <c r="NP168" s="1">
        <v>7.9513749999999994E-5</v>
      </c>
      <c r="NQ168">
        <v>2.3577379999999998E-2</v>
      </c>
      <c r="NR168">
        <v>0.74545399999999995</v>
      </c>
      <c r="NS168">
        <v>24.581330000000001</v>
      </c>
      <c r="NT168" s="1">
        <v>7.5789469999999995E-5</v>
      </c>
      <c r="NU168">
        <v>2.248238E-2</v>
      </c>
      <c r="NV168">
        <v>0.74528419999999995</v>
      </c>
      <c r="NW168">
        <v>24.864229999999999</v>
      </c>
      <c r="NX168" s="1">
        <v>7.1639559999999995E-5</v>
      </c>
      <c r="NY168">
        <v>2.1260169999999998E-2</v>
      </c>
      <c r="NZ168">
        <v>0.74508110000000005</v>
      </c>
      <c r="OA168">
        <v>25.295559999999998</v>
      </c>
      <c r="OB168" s="1">
        <v>6.7477780000000005E-5</v>
      </c>
      <c r="OC168">
        <v>2.0031130000000001E-2</v>
      </c>
      <c r="OD168">
        <v>0.74482099999999996</v>
      </c>
      <c r="OE168">
        <v>25.125900000000001</v>
      </c>
      <c r="OF168" s="1">
        <v>6.3722799999999999E-5</v>
      </c>
      <c r="OG168">
        <v>1.8918770000000001E-2</v>
      </c>
      <c r="OH168">
        <v>0.74448020000000004</v>
      </c>
      <c r="OI168">
        <v>24.868169999999999</v>
      </c>
      <c r="OJ168" s="1">
        <v>6.0523160000000001E-5</v>
      </c>
      <c r="OK168">
        <v>1.7972760000000001E-2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1.0277350000000001</v>
      </c>
      <c r="G169">
        <v>20.33051</v>
      </c>
      <c r="H169">
        <v>0</v>
      </c>
      <c r="I169">
        <v>0</v>
      </c>
      <c r="J169">
        <v>1.0260590000000001</v>
      </c>
      <c r="K169">
        <v>20.142620000000001</v>
      </c>
      <c r="L169">
        <v>0</v>
      </c>
      <c r="M169">
        <v>0</v>
      </c>
      <c r="N169">
        <v>1.023946</v>
      </c>
      <c r="O169">
        <v>20.32471</v>
      </c>
      <c r="P169">
        <v>0</v>
      </c>
      <c r="Q169">
        <v>0</v>
      </c>
      <c r="R169">
        <v>1.0208489999999999</v>
      </c>
      <c r="S169">
        <v>20.398160000000001</v>
      </c>
      <c r="T169">
        <v>0</v>
      </c>
      <c r="U169">
        <v>0</v>
      </c>
      <c r="V169">
        <v>1.0150429999999999</v>
      </c>
      <c r="W169">
        <v>20.357769999999999</v>
      </c>
      <c r="X169">
        <v>0</v>
      </c>
      <c r="Y169">
        <v>0</v>
      </c>
      <c r="Z169">
        <v>1.0092350000000001</v>
      </c>
      <c r="AA169">
        <v>20.197379999999999</v>
      </c>
      <c r="AB169" s="1">
        <v>1.4424390000000001E-32</v>
      </c>
      <c r="AC169" s="1">
        <v>4.5219140000000001E-30</v>
      </c>
      <c r="AD169">
        <v>1.004758</v>
      </c>
      <c r="AE169">
        <v>19.746559999999999</v>
      </c>
      <c r="AF169" s="1">
        <v>4.2885420000000002E-21</v>
      </c>
      <c r="AG169" s="1">
        <v>1.350138E-18</v>
      </c>
      <c r="AH169">
        <v>1.0008570000000001</v>
      </c>
      <c r="AI169">
        <v>19.125419999999998</v>
      </c>
      <c r="AJ169" s="1">
        <v>8.4840840000000004E-9</v>
      </c>
      <c r="AK169" s="1">
        <v>1.372723E-6</v>
      </c>
      <c r="AL169">
        <v>0.99715569999999998</v>
      </c>
      <c r="AM169">
        <v>19.16629</v>
      </c>
      <c r="AN169" s="1">
        <v>8.0574900000000003E-4</v>
      </c>
      <c r="AO169" s="1">
        <v>0.1822281</v>
      </c>
      <c r="AP169">
        <v>0.99356929999999999</v>
      </c>
      <c r="AQ169">
        <v>19.087009999999999</v>
      </c>
      <c r="AR169" s="1">
        <v>0.25581350000000003</v>
      </c>
      <c r="AS169" s="1">
        <v>64.506820000000005</v>
      </c>
      <c r="AT169">
        <v>0.99002270000000003</v>
      </c>
      <c r="AU169">
        <v>19.043410000000002</v>
      </c>
      <c r="AV169" s="1">
        <v>7.8797139999999999</v>
      </c>
      <c r="AW169">
        <v>2157.9360000000001</v>
      </c>
      <c r="AX169">
        <v>0.98632070000000005</v>
      </c>
      <c r="AY169">
        <v>19.16658</v>
      </c>
      <c r="AZ169">
        <v>50.861870000000003</v>
      </c>
      <c r="BA169">
        <v>14921.95</v>
      </c>
      <c r="BB169">
        <v>0.98217889999999997</v>
      </c>
      <c r="BC169">
        <v>19.18899</v>
      </c>
      <c r="BD169">
        <v>103.9697</v>
      </c>
      <c r="BE169">
        <v>32340.33</v>
      </c>
      <c r="BF169">
        <v>0.97733729999999996</v>
      </c>
      <c r="BG169">
        <v>19.131029999999999</v>
      </c>
      <c r="BH169">
        <v>88.202979999999997</v>
      </c>
      <c r="BI169">
        <v>28870.38</v>
      </c>
      <c r="BJ169">
        <v>0.97152070000000001</v>
      </c>
      <c r="BK169">
        <v>19.19406</v>
      </c>
      <c r="BL169">
        <v>37.820920000000001</v>
      </c>
      <c r="BM169">
        <v>12941.61</v>
      </c>
      <c r="BN169">
        <v>0.96454359999999995</v>
      </c>
      <c r="BO169">
        <v>19.405360000000002</v>
      </c>
      <c r="BP169">
        <v>9.5883079999999996</v>
      </c>
      <c r="BQ169">
        <v>3410.194</v>
      </c>
      <c r="BR169">
        <v>0.95642780000000005</v>
      </c>
      <c r="BS169">
        <v>19.755089999999999</v>
      </c>
      <c r="BT169">
        <v>1.672185</v>
      </c>
      <c r="BU169">
        <v>612.61320000000001</v>
      </c>
      <c r="BV169">
        <v>0.94755889999999998</v>
      </c>
      <c r="BW169">
        <v>20.227129999999999</v>
      </c>
      <c r="BX169">
        <v>0.26477469999999997</v>
      </c>
      <c r="BY169">
        <v>96.931759999999997</v>
      </c>
      <c r="BZ169">
        <v>0.93814189999999997</v>
      </c>
      <c r="CA169">
        <v>20.61617</v>
      </c>
      <c r="CB169">
        <v>8.1522839999999999E-2</v>
      </c>
      <c r="CC169">
        <v>27.901509999999998</v>
      </c>
      <c r="CD169">
        <v>0.92822800000000005</v>
      </c>
      <c r="CE169">
        <v>20.57113</v>
      </c>
      <c r="CF169">
        <v>6.475177E-2</v>
      </c>
      <c r="CG169">
        <v>21.346340000000001</v>
      </c>
      <c r="CH169">
        <v>0.91850580000000004</v>
      </c>
      <c r="CI169">
        <v>20.426570000000002</v>
      </c>
      <c r="CJ169">
        <v>6.7224469999999995E-2</v>
      </c>
      <c r="CK169">
        <v>22.202069999999999</v>
      </c>
      <c r="CL169">
        <v>0.90881970000000001</v>
      </c>
      <c r="CM169">
        <v>20.307759999999998</v>
      </c>
      <c r="CN169">
        <v>6.9019319999999995E-2</v>
      </c>
      <c r="CO169">
        <v>23.015450000000001</v>
      </c>
      <c r="CP169">
        <v>0.89863340000000003</v>
      </c>
      <c r="CQ169">
        <v>20.10782</v>
      </c>
      <c r="CR169" s="1">
        <v>6.7064780000000004E-2</v>
      </c>
      <c r="CS169">
        <v>22.605730000000001</v>
      </c>
      <c r="CT169">
        <v>0.88790080000000005</v>
      </c>
      <c r="CU169">
        <v>20.18524</v>
      </c>
      <c r="CV169">
        <v>6.2297140000000001E-2</v>
      </c>
      <c r="CW169">
        <v>21.203790000000001</v>
      </c>
      <c r="CX169">
        <v>0.87676949999999998</v>
      </c>
      <c r="CY169">
        <v>20.521180000000001</v>
      </c>
      <c r="CZ169" s="1">
        <v>5.6377429999999999E-2</v>
      </c>
      <c r="DA169">
        <v>19.362390000000001</v>
      </c>
      <c r="DB169">
        <v>0.86546650000000003</v>
      </c>
      <c r="DC169">
        <v>20.642489999999999</v>
      </c>
      <c r="DD169" s="1">
        <v>5.0355780000000003E-2</v>
      </c>
      <c r="DE169">
        <v>17.436630000000001</v>
      </c>
      <c r="DF169">
        <v>0.85412730000000003</v>
      </c>
      <c r="DG169">
        <v>20.737179999999999</v>
      </c>
      <c r="DH169" s="1">
        <v>4.471083E-2</v>
      </c>
      <c r="DI169">
        <v>15.604229999999999</v>
      </c>
      <c r="DJ169">
        <v>0.84247729999999998</v>
      </c>
      <c r="DK169">
        <v>20.67109</v>
      </c>
      <c r="DL169" s="1">
        <v>3.9564780000000001E-2</v>
      </c>
      <c r="DM169">
        <v>13.919829999999999</v>
      </c>
      <c r="DN169">
        <v>0.83094429999999997</v>
      </c>
      <c r="DO169">
        <v>20.644919999999999</v>
      </c>
      <c r="DP169" s="1">
        <v>3.4990439999999998E-2</v>
      </c>
      <c r="DQ169">
        <v>12.40382</v>
      </c>
      <c r="DR169">
        <v>0.81951030000000002</v>
      </c>
      <c r="DS169">
        <v>20.57668</v>
      </c>
      <c r="DT169" s="1">
        <v>3.1002149999999999E-2</v>
      </c>
      <c r="DU169">
        <v>11.07024</v>
      </c>
      <c r="DV169">
        <v>0.80789770000000005</v>
      </c>
      <c r="DW169">
        <v>20.377859999999998</v>
      </c>
      <c r="DX169" s="1">
        <v>2.7528440000000001E-2</v>
      </c>
      <c r="DY169">
        <v>9.903912</v>
      </c>
      <c r="DZ169">
        <v>0.79608140000000005</v>
      </c>
      <c r="EA169">
        <v>20.420639999999999</v>
      </c>
      <c r="EB169">
        <v>2.4409090000000001E-2</v>
      </c>
      <c r="EC169">
        <v>8.8511749999999996</v>
      </c>
      <c r="ED169">
        <v>0.78495470000000001</v>
      </c>
      <c r="EE169">
        <v>20.525089999999999</v>
      </c>
      <c r="EF169" s="1">
        <v>2.158036E-2</v>
      </c>
      <c r="EG169">
        <v>7.8816930000000003</v>
      </c>
      <c r="EH169">
        <v>0.77366069999999998</v>
      </c>
      <c r="EI169">
        <v>20.659040000000001</v>
      </c>
      <c r="EJ169" s="1">
        <v>1.901402E-2</v>
      </c>
      <c r="EK169">
        <v>6.9947670000000004</v>
      </c>
      <c r="EL169">
        <v>0.76219429999999999</v>
      </c>
      <c r="EM169">
        <v>20.719760000000001</v>
      </c>
      <c r="EN169" s="1">
        <v>1.6718139999999999E-2</v>
      </c>
      <c r="EO169">
        <v>6.1947770000000002</v>
      </c>
      <c r="EP169">
        <v>0.75082360000000004</v>
      </c>
      <c r="EQ169">
        <v>20.470790000000001</v>
      </c>
      <c r="ER169" s="1">
        <v>1.468451E-2</v>
      </c>
      <c r="ES169">
        <v>5.4876509999999996</v>
      </c>
      <c r="ET169">
        <v>0.73937649999999999</v>
      </c>
      <c r="EU169">
        <v>20.166070000000001</v>
      </c>
      <c r="EV169" s="1">
        <v>1.2890479999999999E-2</v>
      </c>
      <c r="EW169">
        <v>4.8583970000000001</v>
      </c>
      <c r="EX169">
        <v>0.7284678</v>
      </c>
      <c r="EY169">
        <v>20.122959999999999</v>
      </c>
      <c r="EZ169" s="1">
        <v>1.1308729999999999E-2</v>
      </c>
      <c r="FA169">
        <v>4.2942130000000001</v>
      </c>
      <c r="FB169">
        <v>0.71773469999999995</v>
      </c>
      <c r="FC169">
        <v>20.41555</v>
      </c>
      <c r="FD169" s="1">
        <v>9.9328769999999997E-3</v>
      </c>
      <c r="FE169">
        <v>3.7989410000000001</v>
      </c>
      <c r="FF169">
        <v>0.70841319999999997</v>
      </c>
      <c r="FG169">
        <v>21.552959999999999</v>
      </c>
      <c r="FH169" s="1">
        <v>8.7515869999999999E-3</v>
      </c>
      <c r="FI169">
        <v>3.3646229999999999</v>
      </c>
      <c r="FJ169">
        <v>0.70089639999999997</v>
      </c>
      <c r="FK169">
        <v>22.286349999999999</v>
      </c>
      <c r="FL169" s="1">
        <v>7.7262090000000004E-3</v>
      </c>
      <c r="FM169">
        <v>2.9781460000000002</v>
      </c>
      <c r="FN169">
        <v>0.69459780000000004</v>
      </c>
      <c r="FO169">
        <v>22.503070000000001</v>
      </c>
      <c r="FP169" s="1">
        <v>6.8250129999999996E-3</v>
      </c>
      <c r="FQ169">
        <v>2.6350159999999998</v>
      </c>
      <c r="FR169">
        <v>0.68961410000000001</v>
      </c>
      <c r="FS169">
        <v>22.321459999999998</v>
      </c>
      <c r="FT169" s="1">
        <v>6.0254280000000002E-3</v>
      </c>
      <c r="FU169">
        <v>2.3273350000000002</v>
      </c>
      <c r="FV169">
        <v>0.68583179999999999</v>
      </c>
      <c r="FW169">
        <v>22.00583</v>
      </c>
      <c r="FX169" s="1">
        <v>5.2983769999999999E-3</v>
      </c>
      <c r="FY169">
        <v>2.045814</v>
      </c>
      <c r="FZ169">
        <v>0.68322590000000005</v>
      </c>
      <c r="GA169">
        <v>21.695889999999999</v>
      </c>
      <c r="GB169" s="1">
        <v>4.6221999999999999E-3</v>
      </c>
      <c r="GC169">
        <v>1.7834859999999999</v>
      </c>
      <c r="GD169">
        <v>0.68142080000000005</v>
      </c>
      <c r="GE169">
        <v>21.576989999999999</v>
      </c>
      <c r="GF169" s="1">
        <v>3.9506849999999998E-3</v>
      </c>
      <c r="GG169">
        <v>1.5247759999999999</v>
      </c>
      <c r="GH169">
        <v>0.68018990000000001</v>
      </c>
      <c r="GI169">
        <v>21.71829</v>
      </c>
      <c r="GJ169" s="1">
        <v>3.2412259999999998E-3</v>
      </c>
      <c r="GK169">
        <v>1.252918</v>
      </c>
      <c r="GL169">
        <v>0.67938270000000001</v>
      </c>
      <c r="GM169">
        <v>22.681329999999999</v>
      </c>
      <c r="GN169" s="1">
        <v>2.5087830000000001E-3</v>
      </c>
      <c r="GO169">
        <v>0.97195489999999996</v>
      </c>
      <c r="GP169">
        <v>0.67886380000000002</v>
      </c>
      <c r="GQ169">
        <v>23.310929999999999</v>
      </c>
      <c r="GR169" s="1">
        <v>1.8342930000000001E-3</v>
      </c>
      <c r="GS169">
        <v>0.71154700000000004</v>
      </c>
      <c r="GT169">
        <v>0.67853759999999996</v>
      </c>
      <c r="GU169">
        <v>23.6143</v>
      </c>
      <c r="GV169" s="1">
        <v>1.2999400000000001E-3</v>
      </c>
      <c r="GW169">
        <v>0.50332750000000004</v>
      </c>
      <c r="GX169">
        <v>0.6783515</v>
      </c>
      <c r="GY169">
        <v>23.89</v>
      </c>
      <c r="GZ169" s="1">
        <v>9.309985E-4</v>
      </c>
      <c r="HA169">
        <v>0.35846109999999998</v>
      </c>
      <c r="HB169">
        <v>0.67822910000000003</v>
      </c>
      <c r="HC169">
        <v>23.781690000000001</v>
      </c>
      <c r="HD169" s="1">
        <v>7.0062789999999998E-4</v>
      </c>
      <c r="HE169">
        <v>0.26763769999999998</v>
      </c>
      <c r="HF169">
        <v>0.67816869999999996</v>
      </c>
      <c r="HG169">
        <v>23.301010000000002</v>
      </c>
      <c r="HH169" s="1">
        <v>5.6409099999999996E-4</v>
      </c>
      <c r="HI169">
        <v>0.21370030000000001</v>
      </c>
      <c r="HJ169">
        <v>0.67813000000000001</v>
      </c>
      <c r="HK169">
        <v>23.05162</v>
      </c>
      <c r="HL169" s="1">
        <v>4.8263640000000002E-4</v>
      </c>
      <c r="HM169">
        <v>0.18160319999999999</v>
      </c>
      <c r="HN169">
        <v>0.67809799999999998</v>
      </c>
      <c r="HO169">
        <v>23.05565</v>
      </c>
      <c r="HP169" s="1">
        <v>4.3105649999999998E-4</v>
      </c>
      <c r="HQ169">
        <v>0.1614177</v>
      </c>
      <c r="HR169">
        <v>0.67809229999999998</v>
      </c>
      <c r="HS169">
        <v>23.787310000000002</v>
      </c>
      <c r="HT169" s="1">
        <v>3.9523040000000002E-4</v>
      </c>
      <c r="HU169">
        <v>0.14752560000000001</v>
      </c>
      <c r="HV169">
        <v>0.67806840000000002</v>
      </c>
      <c r="HW169">
        <v>24.367100000000001</v>
      </c>
      <c r="HX169" s="1">
        <v>3.6790910000000001E-4</v>
      </c>
      <c r="HY169">
        <v>0.13702510000000001</v>
      </c>
      <c r="HZ169">
        <v>0.67808400000000002</v>
      </c>
      <c r="IA169">
        <v>24.533090000000001</v>
      </c>
      <c r="IB169" s="1">
        <v>3.4535179999999998E-4</v>
      </c>
      <c r="IC169">
        <v>0.1284304</v>
      </c>
      <c r="ID169">
        <v>0.6780796</v>
      </c>
      <c r="IE169">
        <v>24.495370000000001</v>
      </c>
      <c r="IF169" s="1">
        <v>3.2568810000000001E-4</v>
      </c>
      <c r="IG169">
        <v>0.1209923</v>
      </c>
      <c r="IH169">
        <v>0.67807609999999996</v>
      </c>
      <c r="II169">
        <v>23.965890000000002</v>
      </c>
      <c r="IJ169" s="1">
        <v>3.0797019999999998E-4</v>
      </c>
      <c r="IK169">
        <v>0.11432299999999999</v>
      </c>
      <c r="IL169">
        <v>0.67807099999999998</v>
      </c>
      <c r="IM169">
        <v>23.35033</v>
      </c>
      <c r="IN169" s="1">
        <v>2.9170429999999999E-4</v>
      </c>
      <c r="IO169">
        <v>0.1082279</v>
      </c>
      <c r="IP169">
        <v>0.6780737</v>
      </c>
      <c r="IQ169">
        <v>23.037140000000001</v>
      </c>
      <c r="IR169" s="1">
        <v>2.766628E-4</v>
      </c>
      <c r="IS169">
        <v>0.10261190000000001</v>
      </c>
      <c r="IT169">
        <v>0.67807099999999998</v>
      </c>
      <c r="IU169">
        <v>22.962730000000001</v>
      </c>
      <c r="IV169" s="1">
        <v>2.6275289999999998E-4</v>
      </c>
      <c r="IW169">
        <v>9.7418790000000005E-2</v>
      </c>
      <c r="IX169">
        <v>0.67807280000000003</v>
      </c>
      <c r="IY169">
        <v>23.469339999999999</v>
      </c>
      <c r="IZ169" s="1">
        <v>2.4983150000000001E-4</v>
      </c>
      <c r="JA169">
        <v>9.260322E-2</v>
      </c>
      <c r="JB169">
        <v>0.67807419999999996</v>
      </c>
      <c r="JC169">
        <v>23.474229999999999</v>
      </c>
      <c r="JD169" s="1">
        <v>2.3778340000000001E-4</v>
      </c>
      <c r="JE169">
        <v>8.8123309999999996E-2</v>
      </c>
      <c r="JF169">
        <v>0.67807859999999998</v>
      </c>
      <c r="JG169">
        <v>23.31438</v>
      </c>
      <c r="JH169" s="1">
        <v>2.2647300000000001E-4</v>
      </c>
      <c r="JI169">
        <v>8.3920049999999996E-2</v>
      </c>
      <c r="JJ169">
        <v>0.67806979999999994</v>
      </c>
      <c r="JK169">
        <v>22.780529999999999</v>
      </c>
      <c r="JL169" s="1">
        <v>2.1581359999999999E-4</v>
      </c>
      <c r="JM169">
        <v>7.996549E-2</v>
      </c>
      <c r="JN169">
        <v>0.67809240000000004</v>
      </c>
      <c r="JO169">
        <v>22.316690000000001</v>
      </c>
      <c r="JP169" s="1">
        <v>2.0577209999999999E-4</v>
      </c>
      <c r="JQ169">
        <v>7.6240470000000005E-2</v>
      </c>
      <c r="JR169">
        <v>0.67806239999999995</v>
      </c>
      <c r="JS169">
        <v>22.271059999999999</v>
      </c>
      <c r="JT169" s="1">
        <v>1.9636759999999999E-4</v>
      </c>
      <c r="JU169">
        <v>7.2753150000000003E-2</v>
      </c>
      <c r="JV169">
        <v>0.67806270000000002</v>
      </c>
      <c r="JW169">
        <v>22.36946</v>
      </c>
      <c r="JX169" s="1">
        <v>1.8757619999999999E-4</v>
      </c>
      <c r="JY169">
        <v>6.948783E-2</v>
      </c>
      <c r="JZ169">
        <v>0.67807050000000002</v>
      </c>
      <c r="KA169">
        <v>22.518830000000001</v>
      </c>
      <c r="KB169" s="1">
        <v>1.7930530000000001E-4</v>
      </c>
      <c r="KC169">
        <v>6.6413509999999995E-2</v>
      </c>
      <c r="KD169">
        <v>0.67807229999999996</v>
      </c>
      <c r="KE169">
        <v>23.279489999999999</v>
      </c>
      <c r="KF169" s="1">
        <v>1.7147230000000001E-4</v>
      </c>
      <c r="KG169">
        <v>6.3509220000000005E-2</v>
      </c>
      <c r="KH169">
        <v>0.67806789999999995</v>
      </c>
      <c r="KI169">
        <v>23.560210000000001</v>
      </c>
      <c r="KJ169" s="1">
        <v>1.6407300000000001E-4</v>
      </c>
      <c r="KK169">
        <v>6.0767849999999998E-2</v>
      </c>
      <c r="KL169">
        <v>0.67806849999999996</v>
      </c>
      <c r="KM169">
        <v>23.515039999999999</v>
      </c>
      <c r="KN169" s="1">
        <v>1.570997E-4</v>
      </c>
      <c r="KO169">
        <v>5.8182730000000002E-2</v>
      </c>
      <c r="KP169">
        <v>0.67806509999999998</v>
      </c>
      <c r="KQ169">
        <v>23.365359999999999</v>
      </c>
      <c r="KR169" s="1">
        <v>1.5051689999999999E-4</v>
      </c>
      <c r="KS169">
        <v>5.5742479999999997E-2</v>
      </c>
      <c r="KT169">
        <v>0.67807010000000001</v>
      </c>
      <c r="KU169">
        <v>22.885380000000001</v>
      </c>
      <c r="KV169" s="1">
        <v>1.442851E-4</v>
      </c>
      <c r="KW169">
        <v>5.3433420000000002E-2</v>
      </c>
      <c r="KX169">
        <v>0.67807269999999997</v>
      </c>
      <c r="KY169">
        <v>22.186710000000001</v>
      </c>
      <c r="KZ169" s="1">
        <v>1.383713E-4</v>
      </c>
      <c r="LA169">
        <v>5.1240790000000001E-2</v>
      </c>
      <c r="LB169">
        <v>0.67804469999999994</v>
      </c>
      <c r="LC169">
        <v>21.639749999999999</v>
      </c>
      <c r="LD169" s="1">
        <v>1.327384E-4</v>
      </c>
      <c r="LE169">
        <v>4.9155499999999998E-2</v>
      </c>
      <c r="LF169">
        <v>0.67800490000000002</v>
      </c>
      <c r="LG169">
        <v>21.460370000000001</v>
      </c>
      <c r="LH169" s="1">
        <v>1.2739730000000001E-4</v>
      </c>
      <c r="LI169">
        <v>4.7175540000000002E-2</v>
      </c>
      <c r="LJ169">
        <v>0.67791820000000003</v>
      </c>
      <c r="LK169">
        <v>22.369800000000001</v>
      </c>
      <c r="LL169" s="1">
        <v>1.22323E-4</v>
      </c>
      <c r="LM169">
        <v>4.5300920000000001E-2</v>
      </c>
      <c r="LN169">
        <v>0.67778389999999999</v>
      </c>
      <c r="LO169">
        <v>23.04992</v>
      </c>
      <c r="LP169" s="1">
        <v>1.17514E-4</v>
      </c>
      <c r="LQ169">
        <v>4.3520950000000003E-2</v>
      </c>
      <c r="LR169">
        <v>0.67758289999999999</v>
      </c>
      <c r="LS169">
        <v>23.523869999999999</v>
      </c>
      <c r="LT169" s="1">
        <v>1.1292460000000001E-4</v>
      </c>
      <c r="LU169">
        <v>4.1828259999999999E-2</v>
      </c>
      <c r="LV169">
        <v>0.67733379999999999</v>
      </c>
      <c r="LW169">
        <v>24.253399999999999</v>
      </c>
      <c r="LX169" s="1">
        <v>1.085415E-4</v>
      </c>
      <c r="LY169">
        <v>4.0214010000000001E-2</v>
      </c>
      <c r="LZ169">
        <v>0.67704140000000002</v>
      </c>
      <c r="MA169">
        <v>24.523700000000002</v>
      </c>
      <c r="MB169" s="1">
        <v>1.043719E-4</v>
      </c>
      <c r="MC169">
        <v>3.8680140000000002E-2</v>
      </c>
      <c r="MD169">
        <v>0.67671239999999999</v>
      </c>
      <c r="ME169">
        <v>24.13458</v>
      </c>
      <c r="MF169" s="1">
        <v>1.005242E-4</v>
      </c>
      <c r="MG169">
        <v>3.7255839999999998E-2</v>
      </c>
      <c r="MH169">
        <v>0.67635590000000001</v>
      </c>
      <c r="MI169">
        <v>23.802510000000002</v>
      </c>
      <c r="MJ169" s="1">
        <v>9.7217709999999997E-5</v>
      </c>
      <c r="MK169">
        <v>3.6025429999999997E-2</v>
      </c>
      <c r="ML169">
        <v>0.67601639999999996</v>
      </c>
      <c r="MM169">
        <v>23.932030000000001</v>
      </c>
      <c r="MN169" s="1">
        <v>9.475892E-5</v>
      </c>
      <c r="MO169">
        <v>3.5101350000000003E-2</v>
      </c>
      <c r="MP169">
        <v>0.67568640000000002</v>
      </c>
      <c r="MQ169">
        <v>24.85764</v>
      </c>
      <c r="MR169" s="1">
        <v>9.3108129999999999E-5</v>
      </c>
      <c r="MS169">
        <v>3.4481060000000001E-2</v>
      </c>
      <c r="MT169">
        <v>0.67542360000000001</v>
      </c>
      <c r="MU169">
        <v>25.399049999999999</v>
      </c>
      <c r="MV169" s="1">
        <v>9.1788260000000001E-5</v>
      </c>
      <c r="MW169">
        <v>3.3993629999999997E-2</v>
      </c>
      <c r="MX169">
        <v>0.67519759999999995</v>
      </c>
      <c r="MY169">
        <v>25.450530000000001</v>
      </c>
      <c r="MZ169" s="1">
        <v>9.0231729999999994E-5</v>
      </c>
      <c r="NA169">
        <v>3.3435779999999998E-2</v>
      </c>
      <c r="NB169">
        <v>0.67501370000000005</v>
      </c>
      <c r="NC169">
        <v>25.436260000000001</v>
      </c>
      <c r="ND169" s="1">
        <v>8.8219550000000001E-5</v>
      </c>
      <c r="NE169">
        <v>3.2708800000000003E-2</v>
      </c>
      <c r="NF169">
        <v>0.67489509999999997</v>
      </c>
      <c r="NG169">
        <v>24.9941</v>
      </c>
      <c r="NH169" s="1">
        <v>8.5776E-5</v>
      </c>
      <c r="NI169">
        <v>3.18173E-2</v>
      </c>
      <c r="NJ169">
        <v>0.67477739999999997</v>
      </c>
      <c r="NK169">
        <v>24.525020000000001</v>
      </c>
      <c r="NL169" s="1">
        <v>8.2995000000000001E-5</v>
      </c>
      <c r="NM169">
        <v>3.0797970000000001E-2</v>
      </c>
      <c r="NN169">
        <v>0.6746723</v>
      </c>
      <c r="NO169">
        <v>24.440270000000002</v>
      </c>
      <c r="NP169" s="1">
        <v>7.9832319999999999E-5</v>
      </c>
      <c r="NQ169">
        <v>2.9640360000000001E-2</v>
      </c>
      <c r="NR169">
        <v>0.67455449999999995</v>
      </c>
      <c r="NS169">
        <v>24.570830000000001</v>
      </c>
      <c r="NT169" s="1">
        <v>7.6157959999999995E-5</v>
      </c>
      <c r="NU169">
        <v>2.8297389999999999E-2</v>
      </c>
      <c r="NV169">
        <v>0.67433750000000003</v>
      </c>
      <c r="NW169">
        <v>24.883710000000001</v>
      </c>
      <c r="NX169" s="1">
        <v>7.2034870000000002E-5</v>
      </c>
      <c r="NY169">
        <v>2.6784450000000001E-2</v>
      </c>
      <c r="NZ169">
        <v>0.67405899999999996</v>
      </c>
      <c r="OA169">
        <v>25.35276</v>
      </c>
      <c r="OB169" s="1">
        <v>6.7856609999999997E-5</v>
      </c>
      <c r="OC169">
        <v>2.523949E-2</v>
      </c>
      <c r="OD169">
        <v>0.67363390000000001</v>
      </c>
      <c r="OE169">
        <v>25.20317</v>
      </c>
      <c r="OF169" s="1">
        <v>6.4052469999999995E-5</v>
      </c>
      <c r="OG169">
        <v>2.3822659999999999E-2</v>
      </c>
      <c r="OH169">
        <v>0.67310570000000003</v>
      </c>
      <c r="OI169">
        <v>24.961220000000001</v>
      </c>
      <c r="OJ169" s="1">
        <v>6.0799910000000001E-5</v>
      </c>
      <c r="OK169">
        <v>2.260912E-2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0.7685073</v>
      </c>
      <c r="G170">
        <v>20.398630000000001</v>
      </c>
      <c r="H170">
        <v>0</v>
      </c>
      <c r="I170">
        <v>0</v>
      </c>
      <c r="J170">
        <v>0.76870859999999996</v>
      </c>
      <c r="K170">
        <v>20.205660000000002</v>
      </c>
      <c r="L170">
        <v>0</v>
      </c>
      <c r="M170">
        <v>0</v>
      </c>
      <c r="N170">
        <v>0.7688374</v>
      </c>
      <c r="O170">
        <v>20.341190000000001</v>
      </c>
      <c r="P170">
        <v>0</v>
      </c>
      <c r="Q170">
        <v>0</v>
      </c>
      <c r="R170">
        <v>0.76861599999999997</v>
      </c>
      <c r="S170">
        <v>20.404730000000001</v>
      </c>
      <c r="T170">
        <v>0</v>
      </c>
      <c r="U170">
        <v>0</v>
      </c>
      <c r="V170">
        <v>0.76739380000000001</v>
      </c>
      <c r="W170">
        <v>20.384530000000002</v>
      </c>
      <c r="X170">
        <v>0</v>
      </c>
      <c r="Y170">
        <v>0</v>
      </c>
      <c r="Z170">
        <v>0.76527040000000002</v>
      </c>
      <c r="AA170">
        <v>20.235510000000001</v>
      </c>
      <c r="AB170" s="1">
        <v>2.4902959999999999E-33</v>
      </c>
      <c r="AC170" s="1">
        <v>8.3770129999999992E-31</v>
      </c>
      <c r="AD170">
        <v>0.76343000000000005</v>
      </c>
      <c r="AE170">
        <v>19.820350000000001</v>
      </c>
      <c r="AF170" s="1">
        <v>6.8275910000000003E-22</v>
      </c>
      <c r="AG170" s="1">
        <v>2.29681E-19</v>
      </c>
      <c r="AH170">
        <v>0.7617486</v>
      </c>
      <c r="AI170">
        <v>19.212209999999999</v>
      </c>
      <c r="AJ170" s="1">
        <v>6.4967609999999997E-10</v>
      </c>
      <c r="AK170" s="1">
        <v>2.1864089999999999E-7</v>
      </c>
      <c r="AL170">
        <v>0.76011839999999997</v>
      </c>
      <c r="AM170">
        <v>19.222470000000001</v>
      </c>
      <c r="AN170" s="1">
        <v>3.9889230000000002E-4</v>
      </c>
      <c r="AO170" s="1">
        <v>0.1013317</v>
      </c>
      <c r="AP170">
        <v>0.75847419999999999</v>
      </c>
      <c r="AQ170">
        <v>19.14</v>
      </c>
      <c r="AR170" s="1">
        <v>0.16396740000000001</v>
      </c>
      <c r="AS170" s="1">
        <v>45.106439999999999</v>
      </c>
      <c r="AT170">
        <v>0.75688659999999996</v>
      </c>
      <c r="AU170">
        <v>19.07854</v>
      </c>
      <c r="AV170" s="1">
        <v>5.9861149999999999</v>
      </c>
      <c r="AW170">
        <v>1757.8230000000001</v>
      </c>
      <c r="AX170">
        <v>0.75518390000000002</v>
      </c>
      <c r="AY170">
        <v>19.176919999999999</v>
      </c>
      <c r="AZ170">
        <v>44.060270000000003</v>
      </c>
      <c r="BA170">
        <v>13681.53</v>
      </c>
      <c r="BB170">
        <v>0.75326320000000002</v>
      </c>
      <c r="BC170">
        <v>19.2104</v>
      </c>
      <c r="BD170">
        <v>100.2672</v>
      </c>
      <c r="BE170">
        <v>32643.81</v>
      </c>
      <c r="BF170">
        <v>0.75091390000000002</v>
      </c>
      <c r="BG170">
        <v>19.164359999999999</v>
      </c>
      <c r="BH170">
        <v>93.025869999999998</v>
      </c>
      <c r="BI170">
        <v>31540.35</v>
      </c>
      <c r="BJ170">
        <v>0.74808529999999995</v>
      </c>
      <c r="BK170">
        <v>19.239799999999999</v>
      </c>
      <c r="BL170">
        <v>42.995429999999999</v>
      </c>
      <c r="BM170">
        <v>15081.84</v>
      </c>
      <c r="BN170">
        <v>0.74463440000000003</v>
      </c>
      <c r="BO170">
        <v>19.46612</v>
      </c>
      <c r="BP170">
        <v>11.589930000000001</v>
      </c>
      <c r="BQ170">
        <v>4180.0529999999999</v>
      </c>
      <c r="BR170">
        <v>0.74057870000000003</v>
      </c>
      <c r="BS170">
        <v>19.817070000000001</v>
      </c>
      <c r="BT170">
        <v>2.1102180000000001</v>
      </c>
      <c r="BU170">
        <v>775.87099999999998</v>
      </c>
      <c r="BV170">
        <v>0.73644010000000004</v>
      </c>
      <c r="BW170">
        <v>20.270029999999998</v>
      </c>
      <c r="BX170">
        <v>0.3302774</v>
      </c>
      <c r="BY170">
        <v>121.4027</v>
      </c>
      <c r="BZ170">
        <v>0.73231080000000004</v>
      </c>
      <c r="CA170">
        <v>20.64237</v>
      </c>
      <c r="CB170">
        <v>8.9017650000000004E-2</v>
      </c>
      <c r="CC170">
        <v>31.123139999999999</v>
      </c>
      <c r="CD170">
        <v>0.7280742</v>
      </c>
      <c r="CE170">
        <v>20.592759999999998</v>
      </c>
      <c r="CF170">
        <v>6.4969869999999999E-2</v>
      </c>
      <c r="CG170">
        <v>21.902229999999999</v>
      </c>
      <c r="CH170">
        <v>0.72397160000000005</v>
      </c>
      <c r="CI170">
        <v>20.442630000000001</v>
      </c>
      <c r="CJ170">
        <v>6.675789E-2</v>
      </c>
      <c r="CK170">
        <v>22.48884</v>
      </c>
      <c r="CL170">
        <v>0.71990500000000002</v>
      </c>
      <c r="CM170">
        <v>20.326640000000001</v>
      </c>
      <c r="CN170">
        <v>6.8900879999999998E-2</v>
      </c>
      <c r="CO170">
        <v>23.378360000000001</v>
      </c>
      <c r="CP170">
        <v>0.7156304</v>
      </c>
      <c r="CQ170">
        <v>20.154209999999999</v>
      </c>
      <c r="CR170" s="1">
        <v>6.740235E-2</v>
      </c>
      <c r="CS170">
        <v>23.060569999999998</v>
      </c>
      <c r="CT170">
        <v>0.71127410000000002</v>
      </c>
      <c r="CU170">
        <v>20.242899999999999</v>
      </c>
      <c r="CV170" s="1">
        <v>6.2895519999999996E-2</v>
      </c>
      <c r="CW170">
        <v>21.676870000000001</v>
      </c>
      <c r="CX170">
        <v>0.706843</v>
      </c>
      <c r="CY170">
        <v>20.583269999999999</v>
      </c>
      <c r="CZ170" s="1">
        <v>5.7064629999999998E-2</v>
      </c>
      <c r="DA170">
        <v>19.797830000000001</v>
      </c>
      <c r="DB170">
        <v>0.70252079999999995</v>
      </c>
      <c r="DC170">
        <v>20.707730000000002</v>
      </c>
      <c r="DD170" s="1">
        <v>5.1038319999999998E-2</v>
      </c>
      <c r="DE170">
        <v>17.808450000000001</v>
      </c>
      <c r="DF170">
        <v>0.698102</v>
      </c>
      <c r="DG170">
        <v>20.776820000000001</v>
      </c>
      <c r="DH170" s="1">
        <v>4.5348239999999998E-2</v>
      </c>
      <c r="DI170">
        <v>15.909470000000001</v>
      </c>
      <c r="DJ170">
        <v>0.69346750000000001</v>
      </c>
      <c r="DK170">
        <v>20.687519999999999</v>
      </c>
      <c r="DL170" s="1">
        <v>4.0147299999999997E-2</v>
      </c>
      <c r="DM170">
        <v>14.163489999999999</v>
      </c>
      <c r="DN170">
        <v>0.68926779999999999</v>
      </c>
      <c r="DO170">
        <v>20.654050000000002</v>
      </c>
      <c r="DP170" s="1">
        <v>3.5511149999999998E-2</v>
      </c>
      <c r="DQ170">
        <v>12.595549999999999</v>
      </c>
      <c r="DR170">
        <v>0.68509750000000003</v>
      </c>
      <c r="DS170">
        <v>20.589390000000002</v>
      </c>
      <c r="DT170" s="1">
        <v>3.1458380000000001E-2</v>
      </c>
      <c r="DU170">
        <v>11.215249999999999</v>
      </c>
      <c r="DV170">
        <v>0.68091619999999997</v>
      </c>
      <c r="DW170">
        <v>20.405190000000001</v>
      </c>
      <c r="DX170" s="1">
        <v>2.793263E-2</v>
      </c>
      <c r="DY170">
        <v>10.009869999999999</v>
      </c>
      <c r="DZ170">
        <v>0.67687260000000005</v>
      </c>
      <c r="EA170">
        <v>20.471129999999999</v>
      </c>
      <c r="EB170">
        <v>2.477973E-2</v>
      </c>
      <c r="EC170">
        <v>8.9258380000000006</v>
      </c>
      <c r="ED170">
        <v>0.673342</v>
      </c>
      <c r="EE170">
        <v>20.600269999999998</v>
      </c>
      <c r="EF170" s="1">
        <v>2.1922919999999999E-2</v>
      </c>
      <c r="EG170">
        <v>7.9318080000000002</v>
      </c>
      <c r="EH170">
        <v>0.66974889999999998</v>
      </c>
      <c r="EI170">
        <v>20.746279999999999</v>
      </c>
      <c r="EJ170" s="1">
        <v>1.9327199999999999E-2</v>
      </c>
      <c r="EK170">
        <v>7.0232939999999999</v>
      </c>
      <c r="EL170">
        <v>0.6662091</v>
      </c>
      <c r="EM170">
        <v>20.786940000000001</v>
      </c>
      <c r="EN170" s="1">
        <v>1.6999429999999999E-2</v>
      </c>
      <c r="EO170">
        <v>6.2031000000000001</v>
      </c>
      <c r="EP170">
        <v>0.66116149999999996</v>
      </c>
      <c r="EQ170">
        <v>20.510429999999999</v>
      </c>
      <c r="ER170" s="1">
        <v>1.4934070000000001E-2</v>
      </c>
      <c r="ES170">
        <v>5.4794919999999996</v>
      </c>
      <c r="ET170">
        <v>0.65637279999999998</v>
      </c>
      <c r="EU170">
        <v>20.18008</v>
      </c>
      <c r="EV170" s="1">
        <v>1.3115109999999999E-2</v>
      </c>
      <c r="EW170">
        <v>4.8377660000000002</v>
      </c>
      <c r="EX170">
        <v>0.65237829999999997</v>
      </c>
      <c r="EY170">
        <v>20.1189</v>
      </c>
      <c r="EZ170" s="1">
        <v>1.150894E-2</v>
      </c>
      <c r="FA170">
        <v>4.2653369999999997</v>
      </c>
      <c r="FB170">
        <v>0.6483257</v>
      </c>
      <c r="FC170">
        <v>20.412579999999998</v>
      </c>
      <c r="FD170" s="1">
        <v>1.010718E-2</v>
      </c>
      <c r="FE170">
        <v>3.7627199999999998</v>
      </c>
      <c r="FF170">
        <v>0.64587539999999999</v>
      </c>
      <c r="FG170">
        <v>21.560030000000001</v>
      </c>
      <c r="FH170" s="1">
        <v>8.9077770000000004E-3</v>
      </c>
      <c r="FI170">
        <v>3.3228610000000001</v>
      </c>
      <c r="FJ170">
        <v>0.64508840000000001</v>
      </c>
      <c r="FK170">
        <v>22.333200000000001</v>
      </c>
      <c r="FL170" s="1">
        <v>7.8644709999999996E-3</v>
      </c>
      <c r="FM170">
        <v>2.9314809999999998</v>
      </c>
      <c r="FN170">
        <v>0.6447098</v>
      </c>
      <c r="FO170">
        <v>22.565049999999999</v>
      </c>
      <c r="FP170" s="1">
        <v>6.9490749999999999E-3</v>
      </c>
      <c r="FQ170">
        <v>2.5867529999999999</v>
      </c>
      <c r="FR170">
        <v>0.64466330000000005</v>
      </c>
      <c r="FS170">
        <v>22.387779999999999</v>
      </c>
      <c r="FT170" s="1">
        <v>6.1383239999999997E-3</v>
      </c>
      <c r="FU170">
        <v>2.2799369999999999</v>
      </c>
      <c r="FV170">
        <v>0.64489479999999999</v>
      </c>
      <c r="FW170">
        <v>22.04785</v>
      </c>
      <c r="FX170" s="1">
        <v>5.4031410000000002E-3</v>
      </c>
      <c r="FY170">
        <v>2.001681</v>
      </c>
      <c r="FZ170">
        <v>0.64508410000000005</v>
      </c>
      <c r="GA170">
        <v>21.71247</v>
      </c>
      <c r="GB170" s="1">
        <v>4.7223889999999996E-3</v>
      </c>
      <c r="GC170">
        <v>1.744818</v>
      </c>
      <c r="GD170">
        <v>0.64510100000000004</v>
      </c>
      <c r="GE170">
        <v>21.578250000000001</v>
      </c>
      <c r="GF170" s="1">
        <v>4.0538070000000004E-3</v>
      </c>
      <c r="GG170">
        <v>1.4950829999999999</v>
      </c>
      <c r="GH170">
        <v>0.64515659999999997</v>
      </c>
      <c r="GI170">
        <v>21.72456</v>
      </c>
      <c r="GJ170" s="1">
        <v>3.3513750000000002E-3</v>
      </c>
      <c r="GK170">
        <v>1.2350939999999999</v>
      </c>
      <c r="GL170">
        <v>0.6452061</v>
      </c>
      <c r="GM170">
        <v>22.706910000000001</v>
      </c>
      <c r="GN170" s="1">
        <v>2.6189730000000001E-3</v>
      </c>
      <c r="GO170">
        <v>0.96517589999999998</v>
      </c>
      <c r="GP170">
        <v>0.64528459999999999</v>
      </c>
      <c r="GQ170">
        <v>23.381270000000001</v>
      </c>
      <c r="GR170" s="1">
        <v>1.930291E-3</v>
      </c>
      <c r="GS170">
        <v>0.71114060000000001</v>
      </c>
      <c r="GT170">
        <v>0.64535629999999999</v>
      </c>
      <c r="GU170">
        <v>23.69013</v>
      </c>
      <c r="GV170" s="1">
        <v>1.371822E-3</v>
      </c>
      <c r="GW170">
        <v>0.50427290000000002</v>
      </c>
      <c r="GX170">
        <v>0.64539469999999999</v>
      </c>
      <c r="GY170">
        <v>23.954740000000001</v>
      </c>
      <c r="GZ170" s="1">
        <v>9.7841019999999994E-4</v>
      </c>
      <c r="HA170">
        <v>0.35799160000000002</v>
      </c>
      <c r="HB170">
        <v>0.64544599999999996</v>
      </c>
      <c r="HC170">
        <v>23.83492</v>
      </c>
      <c r="HD170" s="1">
        <v>7.2941149999999997E-4</v>
      </c>
      <c r="HE170">
        <v>0.26523639999999998</v>
      </c>
      <c r="HF170">
        <v>0.64547100000000002</v>
      </c>
      <c r="HG170">
        <v>23.34131</v>
      </c>
      <c r="HH170" s="1">
        <v>5.8108620000000004E-4</v>
      </c>
      <c r="HI170">
        <v>0.20991499999999999</v>
      </c>
      <c r="HJ170">
        <v>0.64548380000000005</v>
      </c>
      <c r="HK170">
        <v>23.073450000000001</v>
      </c>
      <c r="HL170" s="1">
        <v>4.9296940000000003E-4</v>
      </c>
      <c r="HM170">
        <v>0.17709820000000001</v>
      </c>
      <c r="HN170">
        <v>0.64548090000000002</v>
      </c>
      <c r="HO170">
        <v>23.070139999999999</v>
      </c>
      <c r="HP170" s="1">
        <v>4.378249E-4</v>
      </c>
      <c r="HQ170">
        <v>0.15665499999999999</v>
      </c>
      <c r="HR170">
        <v>0.6455012</v>
      </c>
      <c r="HS170">
        <v>23.818239999999999</v>
      </c>
      <c r="HT170" s="1">
        <v>4.0012020000000003E-4</v>
      </c>
      <c r="HU170">
        <v>0.14276720000000001</v>
      </c>
      <c r="HV170">
        <v>0.64550129999999994</v>
      </c>
      <c r="HW170">
        <v>24.449110000000001</v>
      </c>
      <c r="HX170" s="1">
        <v>3.7175370000000003E-4</v>
      </c>
      <c r="HY170">
        <v>0.13238420000000001</v>
      </c>
      <c r="HZ170">
        <v>0.64551559999999997</v>
      </c>
      <c r="IA170">
        <v>24.644390000000001</v>
      </c>
      <c r="IB170" s="1">
        <v>3.4859950000000001E-4</v>
      </c>
      <c r="IC170">
        <v>0.1239719</v>
      </c>
      <c r="ID170">
        <v>0.64550859999999999</v>
      </c>
      <c r="IE170">
        <v>24.603590000000001</v>
      </c>
      <c r="IF170" s="1">
        <v>3.285594E-4</v>
      </c>
      <c r="IG170">
        <v>0.11673169999999999</v>
      </c>
      <c r="IH170">
        <v>0.64552719999999997</v>
      </c>
      <c r="II170">
        <v>24.055060000000001</v>
      </c>
      <c r="IJ170" s="1">
        <v>3.1057090000000001E-4</v>
      </c>
      <c r="IK170">
        <v>0.1102606</v>
      </c>
      <c r="IL170">
        <v>0.6455206</v>
      </c>
      <c r="IM170">
        <v>23.394880000000001</v>
      </c>
      <c r="IN170" s="1">
        <v>2.9409299999999999E-4</v>
      </c>
      <c r="IO170">
        <v>0.1043615</v>
      </c>
      <c r="IP170">
        <v>0.64552200000000004</v>
      </c>
      <c r="IQ170">
        <v>23.052949999999999</v>
      </c>
      <c r="IR170" s="1">
        <v>2.7886950000000001E-4</v>
      </c>
      <c r="IS170">
        <v>9.8927340000000002E-2</v>
      </c>
      <c r="IT170">
        <v>0.64552039999999999</v>
      </c>
      <c r="IU170">
        <v>22.96848</v>
      </c>
      <c r="IV170" s="1">
        <v>2.6479789999999997E-4</v>
      </c>
      <c r="IW170">
        <v>9.3905429999999998E-2</v>
      </c>
      <c r="IX170">
        <v>0.64551720000000001</v>
      </c>
      <c r="IY170">
        <v>23.490089999999999</v>
      </c>
      <c r="IZ170" s="1">
        <v>2.5172969999999998E-4</v>
      </c>
      <c r="JA170">
        <v>8.9250099999999999E-2</v>
      </c>
      <c r="JB170">
        <v>0.64551979999999998</v>
      </c>
      <c r="JC170">
        <v>23.553470000000001</v>
      </c>
      <c r="JD170" s="1">
        <v>2.3955379999999999E-4</v>
      </c>
      <c r="JE170">
        <v>8.4921170000000004E-2</v>
      </c>
      <c r="JF170">
        <v>0.64551709999999995</v>
      </c>
      <c r="JG170">
        <v>23.40972</v>
      </c>
      <c r="JH170" s="1">
        <v>2.2813910000000001E-4</v>
      </c>
      <c r="JI170">
        <v>8.0865140000000002E-2</v>
      </c>
      <c r="JJ170">
        <v>0.64551670000000005</v>
      </c>
      <c r="JK170">
        <v>22.886690000000002</v>
      </c>
      <c r="JL170" s="1">
        <v>2.1738540000000001E-4</v>
      </c>
      <c r="JM170">
        <v>7.7049049999999994E-2</v>
      </c>
      <c r="JN170">
        <v>0.64552679999999996</v>
      </c>
      <c r="JO170">
        <v>22.391529999999999</v>
      </c>
      <c r="JP170" s="1">
        <v>2.0724710000000001E-4</v>
      </c>
      <c r="JQ170">
        <v>7.3453969999999993E-2</v>
      </c>
      <c r="JR170">
        <v>0.64551630000000004</v>
      </c>
      <c r="JS170">
        <v>22.321120000000001</v>
      </c>
      <c r="JT170" s="1">
        <v>1.977487E-4</v>
      </c>
      <c r="JU170">
        <v>7.0085649999999999E-2</v>
      </c>
      <c r="JV170">
        <v>0.64551689999999995</v>
      </c>
      <c r="JW170">
        <v>22.395900000000001</v>
      </c>
      <c r="JX170" s="1">
        <v>1.8887130000000001E-4</v>
      </c>
      <c r="JY170">
        <v>6.6932640000000002E-2</v>
      </c>
      <c r="JZ170">
        <v>0.64551740000000002</v>
      </c>
      <c r="KA170">
        <v>22.547499999999999</v>
      </c>
      <c r="KB170" s="1">
        <v>1.8052690000000001E-4</v>
      </c>
      <c r="KC170">
        <v>6.3966770000000006E-2</v>
      </c>
      <c r="KD170">
        <v>0.6455227</v>
      </c>
      <c r="KE170">
        <v>23.301749999999998</v>
      </c>
      <c r="KF170" s="1">
        <v>1.7262789999999999E-4</v>
      </c>
      <c r="KG170">
        <v>6.1165589999999999E-2</v>
      </c>
      <c r="KH170">
        <v>0.64551979999999998</v>
      </c>
      <c r="KI170">
        <v>23.62651</v>
      </c>
      <c r="KJ170" s="1">
        <v>1.6516449999999999E-4</v>
      </c>
      <c r="KK170">
        <v>5.8521120000000003E-2</v>
      </c>
      <c r="KL170">
        <v>0.64552039999999999</v>
      </c>
      <c r="KM170">
        <v>23.586410000000001</v>
      </c>
      <c r="KN170" s="1">
        <v>1.5812580000000001E-4</v>
      </c>
      <c r="KO170">
        <v>5.6026270000000003E-2</v>
      </c>
      <c r="KP170">
        <v>0.64551820000000004</v>
      </c>
      <c r="KQ170">
        <v>23.45589</v>
      </c>
      <c r="KR170" s="1">
        <v>1.514877E-4</v>
      </c>
      <c r="KS170">
        <v>5.3672650000000002E-2</v>
      </c>
      <c r="KT170">
        <v>0.64551130000000001</v>
      </c>
      <c r="KU170">
        <v>22.964030000000001</v>
      </c>
      <c r="KV170" s="1">
        <v>1.45203E-4</v>
      </c>
      <c r="KW170">
        <v>5.1445890000000001E-2</v>
      </c>
      <c r="KX170">
        <v>0.64550879999999999</v>
      </c>
      <c r="KY170">
        <v>22.260459999999998</v>
      </c>
      <c r="KZ170" s="1">
        <v>1.3924449999999999E-4</v>
      </c>
      <c r="LA170">
        <v>4.9332620000000001E-2</v>
      </c>
      <c r="LB170">
        <v>0.64550799999999997</v>
      </c>
      <c r="LC170">
        <v>21.694990000000001</v>
      </c>
      <c r="LD170" s="1">
        <v>1.3356960000000001E-4</v>
      </c>
      <c r="LE170">
        <v>4.7322490000000002E-2</v>
      </c>
      <c r="LF170">
        <v>0.64548110000000003</v>
      </c>
      <c r="LG170">
        <v>21.49512</v>
      </c>
      <c r="LH170" s="1">
        <v>1.281838E-4</v>
      </c>
      <c r="LI170">
        <v>4.5412800000000003E-2</v>
      </c>
      <c r="LJ170">
        <v>0.64544239999999997</v>
      </c>
      <c r="LK170">
        <v>22.390640000000001</v>
      </c>
      <c r="LL170" s="1">
        <v>1.230692E-4</v>
      </c>
      <c r="LM170">
        <v>4.3604070000000002E-2</v>
      </c>
      <c r="LN170">
        <v>0.64538640000000003</v>
      </c>
      <c r="LO170">
        <v>23.10183</v>
      </c>
      <c r="LP170" s="1">
        <v>1.182204E-4</v>
      </c>
      <c r="LQ170">
        <v>4.1885360000000003E-2</v>
      </c>
      <c r="LR170">
        <v>0.64531000000000005</v>
      </c>
      <c r="LS170">
        <v>23.581600000000002</v>
      </c>
      <c r="LT170" s="1">
        <v>1.135994E-4</v>
      </c>
      <c r="LU170">
        <v>4.0251330000000002E-2</v>
      </c>
      <c r="LV170">
        <v>0.64523039999999998</v>
      </c>
      <c r="LW170">
        <v>24.304739999999999</v>
      </c>
      <c r="LX170" s="1">
        <v>1.091839E-4</v>
      </c>
      <c r="LY170">
        <v>3.8692440000000002E-2</v>
      </c>
      <c r="LZ170">
        <v>0.64512899999999995</v>
      </c>
      <c r="MA170">
        <v>24.57075</v>
      </c>
      <c r="MB170" s="1">
        <v>1.049804E-4</v>
      </c>
      <c r="MC170">
        <v>3.7209390000000002E-2</v>
      </c>
      <c r="MD170">
        <v>0.64503909999999998</v>
      </c>
      <c r="ME170">
        <v>24.172370000000001</v>
      </c>
      <c r="MF170" s="1">
        <v>1.010754E-4</v>
      </c>
      <c r="MG170">
        <v>3.5823760000000003E-2</v>
      </c>
      <c r="MH170">
        <v>0.64494459999999998</v>
      </c>
      <c r="MI170">
        <v>23.82619</v>
      </c>
      <c r="MJ170" s="1">
        <v>9.7664400000000006E-5</v>
      </c>
      <c r="MK170">
        <v>3.4610589999999997E-2</v>
      </c>
      <c r="ML170">
        <v>0.64485539999999997</v>
      </c>
      <c r="MM170">
        <v>23.943989999999999</v>
      </c>
      <c r="MN170" s="1">
        <v>9.5071329999999994E-5</v>
      </c>
      <c r="MO170">
        <v>3.3680990000000001E-2</v>
      </c>
      <c r="MP170">
        <v>0.64478780000000002</v>
      </c>
      <c r="MQ170">
        <v>24.895029999999998</v>
      </c>
      <c r="MR170" s="1">
        <v>9.3320540000000005E-5</v>
      </c>
      <c r="MS170">
        <v>3.3051520000000001E-2</v>
      </c>
      <c r="MT170">
        <v>0.6447425</v>
      </c>
      <c r="MU170">
        <v>25.48847</v>
      </c>
      <c r="MV170" s="1">
        <v>9.1987159999999996E-5</v>
      </c>
      <c r="MW170">
        <v>3.257446E-2</v>
      </c>
      <c r="MX170">
        <v>0.64469849999999995</v>
      </c>
      <c r="MY170">
        <v>25.557269999999999</v>
      </c>
      <c r="MZ170" s="1">
        <v>9.0484809999999999E-5</v>
      </c>
      <c r="NA170">
        <v>3.2052249999999997E-2</v>
      </c>
      <c r="NB170">
        <v>0.64469030000000005</v>
      </c>
      <c r="NC170">
        <v>25.530249999999999</v>
      </c>
      <c r="ND170" s="1">
        <v>8.8545889999999995E-5</v>
      </c>
      <c r="NE170">
        <v>3.137504E-2</v>
      </c>
      <c r="NF170">
        <v>0.64470000000000005</v>
      </c>
      <c r="NG170">
        <v>25.078520000000001</v>
      </c>
      <c r="NH170" s="1">
        <v>8.6164440000000001E-5</v>
      </c>
      <c r="NI170">
        <v>3.0538590000000001E-2</v>
      </c>
      <c r="NJ170">
        <v>0.64466970000000001</v>
      </c>
      <c r="NK170">
        <v>24.566669999999998</v>
      </c>
      <c r="NL170" s="1">
        <v>8.3432789999999998E-5</v>
      </c>
      <c r="NM170">
        <v>2.9576149999999999E-2</v>
      </c>
      <c r="NN170">
        <v>0.64464690000000002</v>
      </c>
      <c r="NO170">
        <v>24.442119999999999</v>
      </c>
      <c r="NP170" s="1">
        <v>8.033545E-5</v>
      </c>
      <c r="NQ170">
        <v>2.8486600000000001E-2</v>
      </c>
      <c r="NR170">
        <v>0.64464160000000004</v>
      </c>
      <c r="NS170">
        <v>24.562180000000001</v>
      </c>
      <c r="NT170" s="1">
        <v>7.6741259999999994E-5</v>
      </c>
      <c r="NU170">
        <v>2.7224189999999999E-2</v>
      </c>
      <c r="NV170">
        <v>0.64455260000000003</v>
      </c>
      <c r="NW170">
        <v>24.908000000000001</v>
      </c>
      <c r="NX170" s="1">
        <v>7.2669140000000001E-5</v>
      </c>
      <c r="NY170">
        <v>2.5791430000000001E-2</v>
      </c>
      <c r="NZ170">
        <v>0.64445359999999996</v>
      </c>
      <c r="OA170">
        <v>25.405750000000001</v>
      </c>
      <c r="OB170" s="1">
        <v>6.8472889999999999E-5</v>
      </c>
      <c r="OC170">
        <v>2.4307619999999999E-2</v>
      </c>
      <c r="OD170">
        <v>0.6442734</v>
      </c>
      <c r="OE170">
        <v>25.28453</v>
      </c>
      <c r="OF170" s="1">
        <v>6.4594050000000002E-5</v>
      </c>
      <c r="OG170">
        <v>2.2929089999999999E-2</v>
      </c>
      <c r="OH170">
        <v>0.6441095</v>
      </c>
      <c r="OI170">
        <v>25.041889999999999</v>
      </c>
      <c r="OJ170" s="1">
        <v>6.1255409999999997E-5</v>
      </c>
      <c r="OK170">
        <v>2.1740209999999999E-2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0.70545570000000002</v>
      </c>
      <c r="G171">
        <v>20.47381</v>
      </c>
      <c r="H171">
        <v>0</v>
      </c>
      <c r="I171">
        <v>0</v>
      </c>
      <c r="J171">
        <v>0.70959510000000003</v>
      </c>
      <c r="K171">
        <v>20.271350000000002</v>
      </c>
      <c r="L171">
        <v>0</v>
      </c>
      <c r="M171">
        <v>0</v>
      </c>
      <c r="N171">
        <v>0.7141343</v>
      </c>
      <c r="O171">
        <v>20.36448</v>
      </c>
      <c r="P171">
        <v>0</v>
      </c>
      <c r="Q171">
        <v>0</v>
      </c>
      <c r="R171">
        <v>0.71931500000000004</v>
      </c>
      <c r="S171">
        <v>20.411580000000001</v>
      </c>
      <c r="T171">
        <v>0</v>
      </c>
      <c r="U171">
        <v>0</v>
      </c>
      <c r="V171">
        <v>0.72628720000000002</v>
      </c>
      <c r="W171">
        <v>20.408349999999999</v>
      </c>
      <c r="X171">
        <v>0</v>
      </c>
      <c r="Y171">
        <v>0</v>
      </c>
      <c r="Z171">
        <v>0.73136409999999996</v>
      </c>
      <c r="AA171">
        <v>20.26971</v>
      </c>
      <c r="AB171">
        <v>4.4268399999999996E-34</v>
      </c>
      <c r="AC171" s="1">
        <v>1.6550709999999999E-31</v>
      </c>
      <c r="AD171">
        <v>0.73437439999999998</v>
      </c>
      <c r="AE171">
        <v>19.889379999999999</v>
      </c>
      <c r="AF171" s="1">
        <v>1.1289130000000001E-22</v>
      </c>
      <c r="AG171" s="1">
        <v>4.2215160000000002E-20</v>
      </c>
      <c r="AH171">
        <v>0.73660460000000005</v>
      </c>
      <c r="AI171">
        <v>19.300909999999998</v>
      </c>
      <c r="AJ171" s="1">
        <v>1.038157E-10</v>
      </c>
      <c r="AK171" s="1">
        <v>3.8855340000000002E-8</v>
      </c>
      <c r="AL171">
        <v>0.73855329999999997</v>
      </c>
      <c r="AM171">
        <v>19.28471</v>
      </c>
      <c r="AN171" s="1">
        <v>2.056153E-4</v>
      </c>
      <c r="AO171" s="1">
        <v>5.7145210000000002E-2</v>
      </c>
      <c r="AP171">
        <v>0.74028859999999996</v>
      </c>
      <c r="AQ171">
        <v>19.196840000000002</v>
      </c>
      <c r="AR171" s="1">
        <v>0.10779030000000001</v>
      </c>
      <c r="AS171" s="1">
        <v>32.551740000000002</v>
      </c>
      <c r="AT171">
        <v>0.7421278</v>
      </c>
      <c r="AU171">
        <v>19.120899999999999</v>
      </c>
      <c r="AV171" s="1">
        <v>4.6073190000000004</v>
      </c>
      <c r="AW171">
        <v>1490.0139999999999</v>
      </c>
      <c r="AX171">
        <v>0.74392150000000001</v>
      </c>
      <c r="AY171">
        <v>19.18582</v>
      </c>
      <c r="AZ171">
        <v>38.285269999999997</v>
      </c>
      <c r="BA171">
        <v>13126.52</v>
      </c>
      <c r="BB171">
        <v>0.74580429999999998</v>
      </c>
      <c r="BC171">
        <v>19.233440000000002</v>
      </c>
      <c r="BD171">
        <v>96.160150000000002</v>
      </c>
      <c r="BE171">
        <v>34635.089999999997</v>
      </c>
      <c r="BF171">
        <v>0.74783239999999995</v>
      </c>
      <c r="BG171">
        <v>19.198450000000001</v>
      </c>
      <c r="BH171">
        <v>96.806169999999995</v>
      </c>
      <c r="BI171">
        <v>36368.120000000003</v>
      </c>
      <c r="BJ171">
        <v>0.75017509999999998</v>
      </c>
      <c r="BK171">
        <v>19.287459999999999</v>
      </c>
      <c r="BL171">
        <v>47.872210000000003</v>
      </c>
      <c r="BM171">
        <v>18632.54</v>
      </c>
      <c r="BN171">
        <v>0.75303869999999995</v>
      </c>
      <c r="BO171">
        <v>19.53267</v>
      </c>
      <c r="BP171">
        <v>13.62656</v>
      </c>
      <c r="BQ171">
        <v>5461.3909999999996</v>
      </c>
      <c r="BR171">
        <v>0.756498</v>
      </c>
      <c r="BS171">
        <v>19.891680000000001</v>
      </c>
      <c r="BT171">
        <v>2.5778430000000001</v>
      </c>
      <c r="BU171">
        <v>1055.5509999999999</v>
      </c>
      <c r="BV171">
        <v>0.75681560000000003</v>
      </c>
      <c r="BW171">
        <v>20.325749999999999</v>
      </c>
      <c r="BX171">
        <v>0.40238299999999999</v>
      </c>
      <c r="BY171">
        <v>165.30410000000001</v>
      </c>
      <c r="BZ171">
        <v>0.75179879999999999</v>
      </c>
      <c r="CA171">
        <v>20.67858</v>
      </c>
      <c r="CB171">
        <v>9.7561690000000006E-2</v>
      </c>
      <c r="CC171">
        <v>38.161380000000001</v>
      </c>
      <c r="CD171">
        <v>0.74656140000000004</v>
      </c>
      <c r="CE171">
        <v>20.615069999999999</v>
      </c>
      <c r="CF171">
        <v>6.5432820000000003E-2</v>
      </c>
      <c r="CG171">
        <v>24.447600000000001</v>
      </c>
      <c r="CH171">
        <v>0.74138669999999995</v>
      </c>
      <c r="CI171">
        <v>20.46002</v>
      </c>
      <c r="CJ171">
        <v>6.6378380000000001E-2</v>
      </c>
      <c r="CK171">
        <v>24.66583</v>
      </c>
      <c r="CL171">
        <v>0.73626959999999997</v>
      </c>
      <c r="CM171">
        <v>20.34581</v>
      </c>
      <c r="CN171">
        <v>6.8778649999999997E-2</v>
      </c>
      <c r="CO171">
        <v>25.675599999999999</v>
      </c>
      <c r="CP171">
        <v>0.73103169999999995</v>
      </c>
      <c r="CQ171">
        <v>20.19989</v>
      </c>
      <c r="CR171" s="1">
        <v>6.7678050000000003E-2</v>
      </c>
      <c r="CS171">
        <v>25.416840000000001</v>
      </c>
      <c r="CT171">
        <v>0.72566169999999997</v>
      </c>
      <c r="CU171">
        <v>20.309699999999999</v>
      </c>
      <c r="CV171" s="1">
        <v>6.3410980000000006E-2</v>
      </c>
      <c r="CW171">
        <v>23.941389999999998</v>
      </c>
      <c r="CX171">
        <v>0.72014610000000001</v>
      </c>
      <c r="CY171">
        <v>20.65541</v>
      </c>
      <c r="CZ171" s="1">
        <v>5.7664510000000002E-2</v>
      </c>
      <c r="DA171">
        <v>21.865469999999998</v>
      </c>
      <c r="DB171">
        <v>0.71473799999999998</v>
      </c>
      <c r="DC171">
        <v>20.781970000000001</v>
      </c>
      <c r="DD171" s="1">
        <v>5.1636580000000001E-2</v>
      </c>
      <c r="DE171">
        <v>19.638339999999999</v>
      </c>
      <c r="DF171">
        <v>0.70914520000000003</v>
      </c>
      <c r="DG171">
        <v>20.827190000000002</v>
      </c>
      <c r="DH171" s="1">
        <v>4.5904899999999998E-2</v>
      </c>
      <c r="DI171">
        <v>17.503820000000001</v>
      </c>
      <c r="DJ171">
        <v>0.70331940000000004</v>
      </c>
      <c r="DK171">
        <v>20.70523</v>
      </c>
      <c r="DL171" s="1">
        <v>4.0654210000000003E-2</v>
      </c>
      <c r="DM171">
        <v>15.54082</v>
      </c>
      <c r="DN171">
        <v>0.6971716</v>
      </c>
      <c r="DO171">
        <v>20.667400000000001</v>
      </c>
      <c r="DP171" s="1">
        <v>3.5962830000000001E-2</v>
      </c>
      <c r="DQ171">
        <v>13.77971</v>
      </c>
      <c r="DR171">
        <v>0.69104080000000001</v>
      </c>
      <c r="DS171">
        <v>20.60078</v>
      </c>
      <c r="DT171" s="1">
        <v>3.1852890000000002E-2</v>
      </c>
      <c r="DU171">
        <v>12.22749</v>
      </c>
      <c r="DV171">
        <v>0.68487759999999998</v>
      </c>
      <c r="DW171">
        <v>20.429749999999999</v>
      </c>
      <c r="DX171" s="1">
        <v>2.8280039999999999E-2</v>
      </c>
      <c r="DY171">
        <v>10.875249999999999</v>
      </c>
      <c r="DZ171">
        <v>0.67891190000000001</v>
      </c>
      <c r="EA171">
        <v>20.521719999999998</v>
      </c>
      <c r="EB171" s="1">
        <v>2.5096259999999999E-2</v>
      </c>
      <c r="EC171">
        <v>9.6703840000000003</v>
      </c>
      <c r="ED171">
        <v>0.67341930000000005</v>
      </c>
      <c r="EE171">
        <v>20.6799</v>
      </c>
      <c r="EF171" s="1">
        <v>2.2214020000000001E-2</v>
      </c>
      <c r="EG171">
        <v>8.5755429999999997</v>
      </c>
      <c r="EH171">
        <v>0.66786829999999997</v>
      </c>
      <c r="EI171">
        <v>20.836549999999999</v>
      </c>
      <c r="EJ171" s="1">
        <v>1.9592499999999999E-2</v>
      </c>
      <c r="EK171">
        <v>7.5757000000000003</v>
      </c>
      <c r="EL171">
        <v>0.66241479999999997</v>
      </c>
      <c r="EM171">
        <v>20.85511</v>
      </c>
      <c r="EN171" s="1">
        <v>1.7237300000000001E-2</v>
      </c>
      <c r="EO171">
        <v>6.6712020000000001</v>
      </c>
      <c r="EP171">
        <v>0.65668289999999996</v>
      </c>
      <c r="EQ171">
        <v>20.549579999999999</v>
      </c>
      <c r="ER171" s="1">
        <v>1.5143439999999999E-2</v>
      </c>
      <c r="ES171">
        <v>5.8675079999999999</v>
      </c>
      <c r="ET171">
        <v>0.65098199999999995</v>
      </c>
      <c r="EU171">
        <v>20.19434</v>
      </c>
      <c r="EV171" s="1">
        <v>1.3301769999999999E-2</v>
      </c>
      <c r="EW171">
        <v>5.1567449999999999</v>
      </c>
      <c r="EX171">
        <v>0.64519130000000002</v>
      </c>
      <c r="EY171">
        <v>20.11909</v>
      </c>
      <c r="EZ171" s="1">
        <v>1.1674479999999999E-2</v>
      </c>
      <c r="FA171">
        <v>4.5265709999999997</v>
      </c>
      <c r="FB171">
        <v>0.63931400000000005</v>
      </c>
      <c r="FC171">
        <v>20.41873</v>
      </c>
      <c r="FD171" s="1">
        <v>1.025093E-2</v>
      </c>
      <c r="FE171">
        <v>3.9740259999999998</v>
      </c>
      <c r="FF171">
        <v>0.63533899999999999</v>
      </c>
      <c r="FG171">
        <v>21.583829999999999</v>
      </c>
      <c r="FH171" s="1">
        <v>9.0366230000000006E-3</v>
      </c>
      <c r="FI171">
        <v>3.4985599999999999</v>
      </c>
      <c r="FJ171">
        <v>0.63298549999999998</v>
      </c>
      <c r="FK171">
        <v>22.37959</v>
      </c>
      <c r="FL171" s="1">
        <v>7.9774619999999994E-3</v>
      </c>
      <c r="FM171">
        <v>3.0856840000000001</v>
      </c>
      <c r="FN171">
        <v>0.63108419999999998</v>
      </c>
      <c r="FO171">
        <v>22.622019999999999</v>
      </c>
      <c r="FP171" s="1">
        <v>7.0491390000000003E-3</v>
      </c>
      <c r="FQ171">
        <v>2.722737</v>
      </c>
      <c r="FR171">
        <v>0.62978579999999995</v>
      </c>
      <c r="FS171">
        <v>22.4495</v>
      </c>
      <c r="FT171" s="1">
        <v>6.2281910000000001E-3</v>
      </c>
      <c r="FU171">
        <v>2.3999510000000002</v>
      </c>
      <c r="FV171">
        <v>0.62896180000000002</v>
      </c>
      <c r="FW171">
        <v>22.085730000000002</v>
      </c>
      <c r="FX171" s="1">
        <v>5.485546E-3</v>
      </c>
      <c r="FY171">
        <v>2.1080359999999998</v>
      </c>
      <c r="FZ171">
        <v>0.62852110000000005</v>
      </c>
      <c r="GA171">
        <v>21.728090000000002</v>
      </c>
      <c r="GB171" s="1">
        <v>4.7996330000000002E-3</v>
      </c>
      <c r="GC171">
        <v>1.838889</v>
      </c>
      <c r="GD171">
        <v>0.62829310000000005</v>
      </c>
      <c r="GE171">
        <v>21.579049999999999</v>
      </c>
      <c r="GF171" s="1">
        <v>4.131778E-3</v>
      </c>
      <c r="GG171">
        <v>1.579161</v>
      </c>
      <c r="GH171">
        <v>0.62817009999999995</v>
      </c>
      <c r="GI171">
        <v>21.735410000000002</v>
      </c>
      <c r="GJ171" s="1">
        <v>3.4340949999999999E-3</v>
      </c>
      <c r="GK171">
        <v>1.310659</v>
      </c>
      <c r="GL171">
        <v>0.62810980000000005</v>
      </c>
      <c r="GM171">
        <v>22.734770000000001</v>
      </c>
      <c r="GN171" s="1">
        <v>2.7024800000000002E-3</v>
      </c>
      <c r="GO171">
        <v>1.0307850000000001</v>
      </c>
      <c r="GP171">
        <v>0.62810310000000003</v>
      </c>
      <c r="GQ171">
        <v>23.445869999999999</v>
      </c>
      <c r="GR171" s="1">
        <v>2.0042409999999999E-3</v>
      </c>
      <c r="GS171">
        <v>0.76389649999999998</v>
      </c>
      <c r="GT171">
        <v>0.62809590000000004</v>
      </c>
      <c r="GU171">
        <v>23.761130000000001</v>
      </c>
      <c r="GV171" s="1">
        <v>1.4281610000000001E-3</v>
      </c>
      <c r="GW171">
        <v>0.54309640000000003</v>
      </c>
      <c r="GX171">
        <v>0.62809119999999996</v>
      </c>
      <c r="GY171">
        <v>24.015689999999999</v>
      </c>
      <c r="GZ171" s="1">
        <v>1.0160670000000001E-3</v>
      </c>
      <c r="HA171">
        <v>0.38471810000000001</v>
      </c>
      <c r="HB171">
        <v>0.62810980000000005</v>
      </c>
      <c r="HC171">
        <v>23.879339999999999</v>
      </c>
      <c r="HD171" s="1">
        <v>7.5244310000000003E-4</v>
      </c>
      <c r="HE171">
        <v>0.28328239999999999</v>
      </c>
      <c r="HF171">
        <v>0.62812950000000001</v>
      </c>
      <c r="HG171">
        <v>23.377230000000001</v>
      </c>
      <c r="HH171" s="1">
        <v>5.946902E-4</v>
      </c>
      <c r="HI171">
        <v>0.2225221</v>
      </c>
      <c r="HJ171">
        <v>0.62813189999999997</v>
      </c>
      <c r="HK171">
        <v>23.092970000000001</v>
      </c>
      <c r="HL171" s="1">
        <v>5.0118370000000001E-4</v>
      </c>
      <c r="HM171">
        <v>0.18654689999999999</v>
      </c>
      <c r="HN171">
        <v>0.62814150000000002</v>
      </c>
      <c r="HO171">
        <v>23.085149999999999</v>
      </c>
      <c r="HP171" s="1">
        <v>4.4314959999999998E-4</v>
      </c>
      <c r="HQ171">
        <v>0.16430639999999999</v>
      </c>
      <c r="HR171">
        <v>0.62813739999999996</v>
      </c>
      <c r="HS171">
        <v>23.847010000000001</v>
      </c>
      <c r="HT171" s="1">
        <v>4.039181E-4</v>
      </c>
      <c r="HU171">
        <v>0.14935870000000001</v>
      </c>
      <c r="HV171">
        <v>0.62815799999999999</v>
      </c>
      <c r="HW171">
        <v>24.522629999999999</v>
      </c>
      <c r="HX171" s="1">
        <v>3.7471299999999999E-4</v>
      </c>
      <c r="HY171">
        <v>0.13829279999999999</v>
      </c>
      <c r="HZ171">
        <v>0.62814680000000001</v>
      </c>
      <c r="IA171">
        <v>24.74267</v>
      </c>
      <c r="IB171" s="1">
        <v>3.5107919999999998E-4</v>
      </c>
      <c r="IC171">
        <v>0.1293996</v>
      </c>
      <c r="ID171">
        <v>0.62816050000000001</v>
      </c>
      <c r="IE171">
        <v>24.701509999999999</v>
      </c>
      <c r="IF171" s="1">
        <v>3.3074269999999999E-4</v>
      </c>
      <c r="IG171">
        <v>0.1217854</v>
      </c>
      <c r="IH171">
        <v>0.62818320000000005</v>
      </c>
      <c r="II171">
        <v>24.132470000000001</v>
      </c>
      <c r="IJ171" s="1">
        <v>3.1254660000000001E-4</v>
      </c>
      <c r="IK171">
        <v>0.11500440000000001</v>
      </c>
      <c r="IL171">
        <v>0.62814369999999997</v>
      </c>
      <c r="IM171">
        <v>23.436019999999999</v>
      </c>
      <c r="IN171" s="1">
        <v>2.9589839999999998E-4</v>
      </c>
      <c r="IO171">
        <v>0.108829</v>
      </c>
      <c r="IP171">
        <v>0.62816680000000003</v>
      </c>
      <c r="IQ171">
        <v>23.067240000000002</v>
      </c>
      <c r="IR171" s="1">
        <v>2.805377E-4</v>
      </c>
      <c r="IS171">
        <v>0.1031469</v>
      </c>
      <c r="IT171">
        <v>0.628166</v>
      </c>
      <c r="IU171">
        <v>22.974799999999998</v>
      </c>
      <c r="IV171" s="1">
        <v>2.663427E-4</v>
      </c>
      <c r="IW171">
        <v>9.7896780000000003E-2</v>
      </c>
      <c r="IX171">
        <v>0.62816419999999995</v>
      </c>
      <c r="IY171">
        <v>23.511009999999999</v>
      </c>
      <c r="IZ171" s="1">
        <v>2.5316420000000002E-4</v>
      </c>
      <c r="JA171">
        <v>9.303169E-2</v>
      </c>
      <c r="JB171">
        <v>0.62816970000000005</v>
      </c>
      <c r="JC171">
        <v>23.618690000000001</v>
      </c>
      <c r="JD171" s="1">
        <v>2.4089089999999999E-4</v>
      </c>
      <c r="JE171">
        <v>8.8509459999999998E-2</v>
      </c>
      <c r="JF171">
        <v>0.62816819999999995</v>
      </c>
      <c r="JG171">
        <v>23.491689999999998</v>
      </c>
      <c r="JH171" s="1">
        <v>2.2939680000000001E-4</v>
      </c>
      <c r="JI171">
        <v>8.4276420000000005E-2</v>
      </c>
      <c r="JJ171">
        <v>0.62816729999999998</v>
      </c>
      <c r="JK171">
        <v>22.97758</v>
      </c>
      <c r="JL171" s="1">
        <v>2.1857110000000001E-4</v>
      </c>
      <c r="JM171">
        <v>8.0294879999999999E-2</v>
      </c>
      <c r="JN171">
        <v>0.62817420000000002</v>
      </c>
      <c r="JO171">
        <v>22.461539999999999</v>
      </c>
      <c r="JP171" s="1">
        <v>2.0835999999999999E-4</v>
      </c>
      <c r="JQ171">
        <v>7.654271E-2</v>
      </c>
      <c r="JR171">
        <v>0.62816720000000004</v>
      </c>
      <c r="JS171">
        <v>22.366759999999999</v>
      </c>
      <c r="JT171" s="1">
        <v>1.9879270000000001E-4</v>
      </c>
      <c r="JU171">
        <v>7.3026220000000003E-2</v>
      </c>
      <c r="JV171">
        <v>0.62816850000000002</v>
      </c>
      <c r="JW171">
        <v>22.423410000000001</v>
      </c>
      <c r="JX171" s="1">
        <v>1.898491E-4</v>
      </c>
      <c r="JY171">
        <v>6.9734030000000002E-2</v>
      </c>
      <c r="JZ171">
        <v>0.62816799999999995</v>
      </c>
      <c r="KA171">
        <v>22.573640000000001</v>
      </c>
      <c r="KB171" s="1">
        <v>1.8144910000000001E-4</v>
      </c>
      <c r="KC171">
        <v>6.6639889999999993E-2</v>
      </c>
      <c r="KD171">
        <v>0.62817109999999998</v>
      </c>
      <c r="KE171">
        <v>23.327970000000001</v>
      </c>
      <c r="KF171" s="1">
        <v>1.7349919999999999E-4</v>
      </c>
      <c r="KG171">
        <v>6.3717979999999994E-2</v>
      </c>
      <c r="KH171">
        <v>0.62816919999999998</v>
      </c>
      <c r="KI171">
        <v>23.68205</v>
      </c>
      <c r="KJ171" s="1">
        <v>1.6598749999999999E-4</v>
      </c>
      <c r="KK171">
        <v>6.0959409999999999E-2</v>
      </c>
      <c r="KL171">
        <v>0.62816970000000005</v>
      </c>
      <c r="KM171">
        <v>23.6526</v>
      </c>
      <c r="KN171" s="1">
        <v>1.589006E-4</v>
      </c>
      <c r="KO171">
        <v>5.8356129999999999E-2</v>
      </c>
      <c r="KP171">
        <v>0.62816859999999997</v>
      </c>
      <c r="KQ171">
        <v>23.534759999999999</v>
      </c>
      <c r="KR171" s="1">
        <v>1.522203E-4</v>
      </c>
      <c r="KS171">
        <v>5.5901199999999998E-2</v>
      </c>
      <c r="KT171">
        <v>0.62815869999999996</v>
      </c>
      <c r="KU171">
        <v>23.030899999999999</v>
      </c>
      <c r="KV171" s="1">
        <v>1.4589489999999999E-4</v>
      </c>
      <c r="KW171">
        <v>5.3578479999999998E-2</v>
      </c>
      <c r="KX171">
        <v>0.62816360000000004</v>
      </c>
      <c r="KY171">
        <v>22.324310000000001</v>
      </c>
      <c r="KZ171" s="1">
        <v>1.3990300000000001E-4</v>
      </c>
      <c r="LA171">
        <v>5.1374639999999999E-2</v>
      </c>
      <c r="LB171">
        <v>0.62815790000000005</v>
      </c>
      <c r="LC171">
        <v>21.743749999999999</v>
      </c>
      <c r="LD171" s="1">
        <v>1.3419610000000001E-4</v>
      </c>
      <c r="LE171">
        <v>4.9280249999999998E-2</v>
      </c>
      <c r="LF171">
        <v>0.62813450000000004</v>
      </c>
      <c r="LG171">
        <v>21.53003</v>
      </c>
      <c r="LH171" s="1">
        <v>1.2877750000000001E-4</v>
      </c>
      <c r="LI171">
        <v>4.7288440000000001E-2</v>
      </c>
      <c r="LJ171">
        <v>0.62810549999999998</v>
      </c>
      <c r="LK171">
        <v>22.4147</v>
      </c>
      <c r="LL171" s="1">
        <v>1.236341E-4</v>
      </c>
      <c r="LM171">
        <v>4.5401980000000002E-2</v>
      </c>
      <c r="LN171">
        <v>0.62805290000000003</v>
      </c>
      <c r="LO171">
        <v>23.14725</v>
      </c>
      <c r="LP171" s="1">
        <v>1.187554E-4</v>
      </c>
      <c r="LQ171">
        <v>4.3609130000000003E-2</v>
      </c>
      <c r="LR171">
        <v>0.62798370000000003</v>
      </c>
      <c r="LS171">
        <v>23.636099999999999</v>
      </c>
      <c r="LT171" s="1">
        <v>1.141099E-4</v>
      </c>
      <c r="LU171">
        <v>4.1904480000000001E-2</v>
      </c>
      <c r="LV171">
        <v>0.62787890000000002</v>
      </c>
      <c r="LW171">
        <v>24.356560000000002</v>
      </c>
      <c r="LX171" s="1">
        <v>1.0967E-4</v>
      </c>
      <c r="LY171">
        <v>4.0278429999999997E-2</v>
      </c>
      <c r="LZ171">
        <v>0.62777150000000004</v>
      </c>
      <c r="MA171">
        <v>24.61055</v>
      </c>
      <c r="MB171" s="1">
        <v>1.054419E-4</v>
      </c>
      <c r="MC171">
        <v>3.8729920000000001E-2</v>
      </c>
      <c r="MD171">
        <v>0.62768939999999995</v>
      </c>
      <c r="ME171">
        <v>24.20654</v>
      </c>
      <c r="MF171" s="1">
        <v>1.014989E-4</v>
      </c>
      <c r="MG171">
        <v>3.7278470000000001E-2</v>
      </c>
      <c r="MH171">
        <v>0.62758029999999998</v>
      </c>
      <c r="MI171">
        <v>23.84657</v>
      </c>
      <c r="MJ171" s="1">
        <v>9.801477E-5</v>
      </c>
      <c r="MK171">
        <v>3.5993749999999998E-2</v>
      </c>
      <c r="ML171">
        <v>0.62749960000000005</v>
      </c>
      <c r="MM171">
        <v>23.95908</v>
      </c>
      <c r="MN171" s="1">
        <v>9.5322639999999997E-5</v>
      </c>
      <c r="MO171">
        <v>3.4993829999999997E-2</v>
      </c>
      <c r="MP171">
        <v>0.62739029999999996</v>
      </c>
      <c r="MQ171">
        <v>24.927779999999998</v>
      </c>
      <c r="MR171" s="1">
        <v>9.34894E-5</v>
      </c>
      <c r="MS171">
        <v>3.4310019999999997E-2</v>
      </c>
      <c r="MT171">
        <v>0.62733689999999998</v>
      </c>
      <c r="MU171">
        <v>25.566759999999999</v>
      </c>
      <c r="MV171" s="1">
        <v>9.2136139999999996E-5</v>
      </c>
      <c r="MW171">
        <v>3.3806200000000002E-2</v>
      </c>
      <c r="MX171">
        <v>0.62727239999999995</v>
      </c>
      <c r="MY171">
        <v>25.652429999999999</v>
      </c>
      <c r="MZ171" s="1">
        <v>9.0670369999999996E-5</v>
      </c>
      <c r="NA171">
        <v>3.3275449999999998E-2</v>
      </c>
      <c r="NB171">
        <v>0.62724100000000005</v>
      </c>
      <c r="NC171">
        <v>25.614830000000001</v>
      </c>
      <c r="ND171" s="1">
        <v>8.8785480000000004E-5</v>
      </c>
      <c r="NE171">
        <v>3.2591719999999998E-2</v>
      </c>
      <c r="NF171">
        <v>0.62722710000000004</v>
      </c>
      <c r="NG171">
        <v>25.150860000000002</v>
      </c>
      <c r="NH171" s="1">
        <v>8.6450830000000005E-5</v>
      </c>
      <c r="NI171">
        <v>3.1740549999999999E-2</v>
      </c>
      <c r="NJ171">
        <v>0.62721199999999999</v>
      </c>
      <c r="NK171">
        <v>24.60641</v>
      </c>
      <c r="NL171" s="1">
        <v>8.3756449999999993E-5</v>
      </c>
      <c r="NM171">
        <v>3.075487E-2</v>
      </c>
      <c r="NN171">
        <v>0.62718019999999997</v>
      </c>
      <c r="NO171">
        <v>24.44698</v>
      </c>
      <c r="NP171" s="1">
        <v>8.0705900000000003E-5</v>
      </c>
      <c r="NQ171">
        <v>2.9641919999999999E-2</v>
      </c>
      <c r="NR171">
        <v>0.62714780000000003</v>
      </c>
      <c r="NS171">
        <v>24.555019999999999</v>
      </c>
      <c r="NT171" s="1">
        <v>7.7170920000000005E-5</v>
      </c>
      <c r="NU171">
        <v>2.835327E-2</v>
      </c>
      <c r="NV171">
        <v>0.62706720000000005</v>
      </c>
      <c r="NW171">
        <v>24.927669999999999</v>
      </c>
      <c r="NX171" s="1">
        <v>7.3142579999999999E-5</v>
      </c>
      <c r="NY171">
        <v>2.6883529999999999E-2</v>
      </c>
      <c r="NZ171">
        <v>0.62696359999999995</v>
      </c>
      <c r="OA171">
        <v>25.450310000000002</v>
      </c>
      <c r="OB171" s="1">
        <v>6.8939090000000005E-5</v>
      </c>
      <c r="OC171">
        <v>2.5343190000000002E-2</v>
      </c>
      <c r="OD171">
        <v>0.62674920000000001</v>
      </c>
      <c r="OE171">
        <v>25.357420000000001</v>
      </c>
      <c r="OF171" s="1">
        <v>6.5008339999999995E-5</v>
      </c>
      <c r="OG171">
        <v>2.389521E-2</v>
      </c>
      <c r="OH171">
        <v>0.62649299999999997</v>
      </c>
      <c r="OI171">
        <v>25.10895</v>
      </c>
      <c r="OJ171" s="1">
        <v>6.1606009999999993E-5</v>
      </c>
      <c r="OK171">
        <v>2.2639989999999999E-2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0.7770802</v>
      </c>
      <c r="G172">
        <v>20.532710000000002</v>
      </c>
      <c r="H172">
        <v>0</v>
      </c>
      <c r="I172">
        <v>0</v>
      </c>
      <c r="J172">
        <v>0.77881350000000005</v>
      </c>
      <c r="K172">
        <v>20.32067</v>
      </c>
      <c r="L172">
        <v>0</v>
      </c>
      <c r="M172">
        <v>0</v>
      </c>
      <c r="N172">
        <v>0.78069219999999995</v>
      </c>
      <c r="O172">
        <v>20.384360000000001</v>
      </c>
      <c r="P172">
        <v>0</v>
      </c>
      <c r="Q172">
        <v>0</v>
      </c>
      <c r="R172">
        <v>0.78267260000000005</v>
      </c>
      <c r="S172">
        <v>20.413309999999999</v>
      </c>
      <c r="T172">
        <v>0</v>
      </c>
      <c r="U172">
        <v>0</v>
      </c>
      <c r="V172">
        <v>0.78501690000000002</v>
      </c>
      <c r="W172">
        <v>20.42051</v>
      </c>
      <c r="X172">
        <v>0</v>
      </c>
      <c r="Y172">
        <v>0</v>
      </c>
      <c r="Z172">
        <v>0.78528450000000005</v>
      </c>
      <c r="AA172">
        <v>20.291889999999999</v>
      </c>
      <c r="AB172">
        <v>7.1983039999999998E-35</v>
      </c>
      <c r="AC172" s="1">
        <v>2.1437299999999999E-32</v>
      </c>
      <c r="AD172">
        <v>0.78508659999999997</v>
      </c>
      <c r="AE172">
        <v>19.940650000000002</v>
      </c>
      <c r="AF172" s="1">
        <v>1.6593520000000001E-23</v>
      </c>
      <c r="AG172" s="1">
        <v>4.9521029999999998E-21</v>
      </c>
      <c r="AH172">
        <v>0.78482609999999997</v>
      </c>
      <c r="AI172">
        <v>19.370899999999999</v>
      </c>
      <c r="AJ172" s="1">
        <v>1.406665E-11</v>
      </c>
      <c r="AK172" s="1">
        <v>4.2085459999999999E-9</v>
      </c>
      <c r="AL172">
        <v>0.78451669999999996</v>
      </c>
      <c r="AM172">
        <v>19.33606</v>
      </c>
      <c r="AN172" s="1">
        <v>1.035662E-4</v>
      </c>
      <c r="AO172" s="1">
        <v>2.445433E-2</v>
      </c>
      <c r="AP172">
        <v>0.78416059999999999</v>
      </c>
      <c r="AQ172">
        <v>19.243230000000001</v>
      </c>
      <c r="AR172" s="1">
        <v>6.9640489999999999E-2</v>
      </c>
      <c r="AS172" s="1">
        <v>17.712879999999998</v>
      </c>
      <c r="AT172">
        <v>0.78390939999999998</v>
      </c>
      <c r="AU172">
        <v>19.155709999999999</v>
      </c>
      <c r="AV172" s="1">
        <v>3.499228</v>
      </c>
      <c r="AW172">
        <v>940.23270000000002</v>
      </c>
      <c r="AX172">
        <v>0.78358220000000001</v>
      </c>
      <c r="AY172">
        <v>19.191120000000002</v>
      </c>
      <c r="AZ172">
        <v>32.925910000000002</v>
      </c>
      <c r="BA172">
        <v>9248.8979999999992</v>
      </c>
      <c r="BB172">
        <v>0.78316699999999995</v>
      </c>
      <c r="BC172">
        <v>19.251290000000001</v>
      </c>
      <c r="BD172">
        <v>91.455550000000002</v>
      </c>
      <c r="BE172">
        <v>26631.15</v>
      </c>
      <c r="BF172">
        <v>0.78256910000000002</v>
      </c>
      <c r="BG172">
        <v>19.223299999999998</v>
      </c>
      <c r="BH172">
        <v>100.0213</v>
      </c>
      <c r="BI172">
        <v>30017.8</v>
      </c>
      <c r="BJ172">
        <v>0.78183930000000001</v>
      </c>
      <c r="BK172">
        <v>19.323370000000001</v>
      </c>
      <c r="BL172">
        <v>52.96358</v>
      </c>
      <c r="BM172">
        <v>16299.72</v>
      </c>
      <c r="BN172">
        <v>0.78088349999999995</v>
      </c>
      <c r="BO172">
        <v>19.585909999999998</v>
      </c>
      <c r="BP172">
        <v>15.93389</v>
      </c>
      <c r="BQ172">
        <v>5008.4989999999998</v>
      </c>
      <c r="BR172">
        <v>0.77984180000000003</v>
      </c>
      <c r="BS172">
        <v>19.954249999999998</v>
      </c>
      <c r="BT172">
        <v>3.1387909999999999</v>
      </c>
      <c r="BU172">
        <v>1002.859</v>
      </c>
      <c r="BV172">
        <v>0.77880289999999996</v>
      </c>
      <c r="BW172">
        <v>20.376729999999998</v>
      </c>
      <c r="BX172">
        <v>0.49236190000000002</v>
      </c>
      <c r="BY172">
        <v>158.1876</v>
      </c>
      <c r="BZ172">
        <v>0.77771460000000003</v>
      </c>
      <c r="CA172">
        <v>20.71322</v>
      </c>
      <c r="CB172">
        <v>0.1085087</v>
      </c>
      <c r="CC172">
        <v>33.880229999999997</v>
      </c>
      <c r="CD172">
        <v>0.77685340000000003</v>
      </c>
      <c r="CE172">
        <v>20.633980000000001</v>
      </c>
      <c r="CF172">
        <v>6.6202739999999996E-2</v>
      </c>
      <c r="CG172">
        <v>19.992059999999999</v>
      </c>
      <c r="CH172">
        <v>0.77623549999999997</v>
      </c>
      <c r="CI172">
        <v>20.475390000000001</v>
      </c>
      <c r="CJ172">
        <v>6.6026769999999999E-2</v>
      </c>
      <c r="CK172">
        <v>19.835260000000002</v>
      </c>
      <c r="CL172">
        <v>0.77572160000000001</v>
      </c>
      <c r="CM172">
        <v>20.362030000000001</v>
      </c>
      <c r="CN172">
        <v>6.8645949999999997E-2</v>
      </c>
      <c r="CO172">
        <v>20.67774</v>
      </c>
      <c r="CP172">
        <v>0.77496149999999997</v>
      </c>
      <c r="CQ172">
        <v>20.236090000000001</v>
      </c>
      <c r="CR172" s="1">
        <v>6.7944119999999997E-2</v>
      </c>
      <c r="CS172">
        <v>20.546959999999999</v>
      </c>
      <c r="CT172">
        <v>0.77380490000000002</v>
      </c>
      <c r="CU172">
        <v>20.369859999999999</v>
      </c>
      <c r="CV172" s="1">
        <v>6.3938889999999998E-2</v>
      </c>
      <c r="CW172">
        <v>19.40925</v>
      </c>
      <c r="CX172">
        <v>0.77290550000000002</v>
      </c>
      <c r="CY172">
        <v>20.721679999999999</v>
      </c>
      <c r="CZ172" s="1">
        <v>5.828639E-2</v>
      </c>
      <c r="DA172">
        <v>17.743860000000002</v>
      </c>
      <c r="DB172">
        <v>0.77267350000000001</v>
      </c>
      <c r="DC172">
        <v>20.849920000000001</v>
      </c>
      <c r="DD172" s="1">
        <v>5.2260099999999997E-2</v>
      </c>
      <c r="DE172">
        <v>15.932700000000001</v>
      </c>
      <c r="DF172">
        <v>0.77247109999999997</v>
      </c>
      <c r="DG172">
        <v>20.877479999999998</v>
      </c>
      <c r="DH172" s="1">
        <v>4.6484730000000002E-2</v>
      </c>
      <c r="DI172">
        <v>14.187419999999999</v>
      </c>
      <c r="DJ172">
        <v>0.77233580000000002</v>
      </c>
      <c r="DK172">
        <v>20.722190000000001</v>
      </c>
      <c r="DL172" s="1">
        <v>4.1182320000000001E-2</v>
      </c>
      <c r="DM172">
        <v>12.58089</v>
      </c>
      <c r="DN172">
        <v>0.77263470000000001</v>
      </c>
      <c r="DO172">
        <v>20.681719999999999</v>
      </c>
      <c r="DP172" s="1">
        <v>3.643246E-2</v>
      </c>
      <c r="DQ172">
        <v>11.136710000000001</v>
      </c>
      <c r="DR172">
        <v>0.77335350000000003</v>
      </c>
      <c r="DS172">
        <v>20.610420000000001</v>
      </c>
      <c r="DT172" s="1">
        <v>3.2262739999999998E-2</v>
      </c>
      <c r="DU172">
        <v>9.8633670000000002</v>
      </c>
      <c r="DV172">
        <v>0.77424400000000004</v>
      </c>
      <c r="DW172">
        <v>20.45008</v>
      </c>
      <c r="DX172">
        <v>2.8639319999999999E-2</v>
      </c>
      <c r="DY172">
        <v>8.7548499999999994</v>
      </c>
      <c r="DZ172">
        <v>0.77475939999999999</v>
      </c>
      <c r="EA172">
        <v>20.567799999999998</v>
      </c>
      <c r="EB172" s="1">
        <v>2.541854E-2</v>
      </c>
      <c r="EC172">
        <v>7.7732530000000004</v>
      </c>
      <c r="ED172">
        <v>0.77509240000000001</v>
      </c>
      <c r="EE172">
        <v>20.75375</v>
      </c>
      <c r="EF172" s="1">
        <v>2.250957E-2</v>
      </c>
      <c r="EG172">
        <v>6.8867019999999997</v>
      </c>
      <c r="EH172">
        <v>0.77566849999999998</v>
      </c>
      <c r="EI172">
        <v>20.91901</v>
      </c>
      <c r="EJ172" s="1">
        <v>1.9861630000000002E-2</v>
      </c>
      <c r="EK172">
        <v>6.0765520000000004</v>
      </c>
      <c r="EL172">
        <v>0.77710239999999997</v>
      </c>
      <c r="EM172">
        <v>20.9194</v>
      </c>
      <c r="EN172" s="1">
        <v>1.747872E-2</v>
      </c>
      <c r="EO172">
        <v>5.3414650000000004</v>
      </c>
      <c r="EP172">
        <v>0.77865899999999999</v>
      </c>
      <c r="EQ172">
        <v>20.587219999999999</v>
      </c>
      <c r="ER172" s="1">
        <v>1.5357279999999999E-2</v>
      </c>
      <c r="ES172">
        <v>4.6883929999999996</v>
      </c>
      <c r="ET172">
        <v>0.78111850000000005</v>
      </c>
      <c r="EU172">
        <v>20.20899</v>
      </c>
      <c r="EV172" s="1">
        <v>1.3491319999999999E-2</v>
      </c>
      <c r="EW172">
        <v>4.1138060000000003</v>
      </c>
      <c r="EX172">
        <v>0.78430520000000004</v>
      </c>
      <c r="EY172">
        <v>20.121980000000001</v>
      </c>
      <c r="EZ172" s="1">
        <v>1.184225E-2</v>
      </c>
      <c r="FA172">
        <v>3.610668</v>
      </c>
      <c r="FB172">
        <v>0.78770969999999996</v>
      </c>
      <c r="FC172">
        <v>20.426259999999999</v>
      </c>
      <c r="FD172" s="1">
        <v>1.039636E-2</v>
      </c>
      <c r="FE172">
        <v>3.1686040000000002</v>
      </c>
      <c r="FF172">
        <v>0.79022820000000005</v>
      </c>
      <c r="FG172">
        <v>21.609839999999998</v>
      </c>
      <c r="FH172" s="1">
        <v>9.1607129999999991E-3</v>
      </c>
      <c r="FI172">
        <v>2.7905799999999998</v>
      </c>
      <c r="FJ172">
        <v>0.78982249999999998</v>
      </c>
      <c r="FK172">
        <v>22.421880000000002</v>
      </c>
      <c r="FL172" s="1">
        <v>8.0868590000000001E-3</v>
      </c>
      <c r="FM172">
        <v>2.4667659999999998</v>
      </c>
      <c r="FN172">
        <v>0.78964319999999999</v>
      </c>
      <c r="FO172">
        <v>22.677689999999998</v>
      </c>
      <c r="FP172" s="1">
        <v>7.1456089999999998E-3</v>
      </c>
      <c r="FQ172">
        <v>2.1811720000000001</v>
      </c>
      <c r="FR172">
        <v>0.79001710000000003</v>
      </c>
      <c r="FS172">
        <v>22.509409999999999</v>
      </c>
      <c r="FT172" s="1">
        <v>6.3143210000000003E-3</v>
      </c>
      <c r="FU172">
        <v>1.9261140000000001</v>
      </c>
      <c r="FV172">
        <v>0.79060140000000001</v>
      </c>
      <c r="FW172">
        <v>22.122689999999999</v>
      </c>
      <c r="FX172" s="1">
        <v>5.5636720000000004E-3</v>
      </c>
      <c r="FY172">
        <v>1.694696</v>
      </c>
      <c r="FZ172">
        <v>0.79136839999999997</v>
      </c>
      <c r="GA172">
        <v>21.744389999999999</v>
      </c>
      <c r="GB172" s="1">
        <v>4.8720120000000002E-3</v>
      </c>
      <c r="GC172">
        <v>1.4809099999999999</v>
      </c>
      <c r="GD172">
        <v>0.79206290000000001</v>
      </c>
      <c r="GE172">
        <v>21.580780000000001</v>
      </c>
      <c r="GF172" s="1">
        <v>4.2035950000000001E-3</v>
      </c>
      <c r="GG172">
        <v>1.2752349999999999</v>
      </c>
      <c r="GH172">
        <v>0.79258419999999996</v>
      </c>
      <c r="GI172">
        <v>21.744060000000001</v>
      </c>
      <c r="GJ172" s="1">
        <v>3.5096659999999998E-3</v>
      </c>
      <c r="GK172">
        <v>1.0631569999999999</v>
      </c>
      <c r="GL172">
        <v>0.79297300000000004</v>
      </c>
      <c r="GM172">
        <v>22.757439999999999</v>
      </c>
      <c r="GN172" s="1">
        <v>2.7791080000000002E-3</v>
      </c>
      <c r="GO172">
        <v>0.84096539999999997</v>
      </c>
      <c r="GP172">
        <v>0.79328290000000001</v>
      </c>
      <c r="GQ172">
        <v>23.497299999999999</v>
      </c>
      <c r="GR172" s="1">
        <v>2.0728639999999998E-3</v>
      </c>
      <c r="GS172">
        <v>0.62652819999999998</v>
      </c>
      <c r="GT172">
        <v>0.79349630000000004</v>
      </c>
      <c r="GU172">
        <v>23.82037</v>
      </c>
      <c r="GV172" s="1">
        <v>1.4810730000000001E-3</v>
      </c>
      <c r="GW172">
        <v>0.44660509999999998</v>
      </c>
      <c r="GX172">
        <v>0.79362860000000002</v>
      </c>
      <c r="GY172">
        <v>24.06654</v>
      </c>
      <c r="GZ172" s="1">
        <v>1.0517809999999999E-3</v>
      </c>
      <c r="HA172">
        <v>0.31593189999999999</v>
      </c>
      <c r="HB172">
        <v>0.79374990000000001</v>
      </c>
      <c r="HC172">
        <v>23.91695</v>
      </c>
      <c r="HD172" s="1">
        <v>7.7442679999999999E-4</v>
      </c>
      <c r="HE172">
        <v>0.2315101</v>
      </c>
      <c r="HF172">
        <v>0.79379949999999999</v>
      </c>
      <c r="HG172">
        <v>23.408809999999999</v>
      </c>
      <c r="HH172" s="1">
        <v>6.076829E-4</v>
      </c>
      <c r="HI172">
        <v>0.18073069999999999</v>
      </c>
      <c r="HJ172">
        <v>0.79386679999999998</v>
      </c>
      <c r="HK172">
        <v>23.11027</v>
      </c>
      <c r="HL172" s="1">
        <v>5.0899409999999995E-4</v>
      </c>
      <c r="HM172">
        <v>0.150698</v>
      </c>
      <c r="HN172">
        <v>0.79390079999999996</v>
      </c>
      <c r="HO172">
        <v>23.096450000000001</v>
      </c>
      <c r="HP172" s="1">
        <v>4.481752E-4</v>
      </c>
      <c r="HQ172">
        <v>0.132241</v>
      </c>
      <c r="HR172">
        <v>0.79391310000000004</v>
      </c>
      <c r="HS172">
        <v>23.86769</v>
      </c>
      <c r="HT172" s="1">
        <v>4.0746849999999998E-4</v>
      </c>
      <c r="HU172">
        <v>0.11994109999999999</v>
      </c>
      <c r="HV172">
        <v>0.793906</v>
      </c>
      <c r="HW172">
        <v>24.58024</v>
      </c>
      <c r="HX172" s="1">
        <v>3.7745509999999999E-4</v>
      </c>
      <c r="HY172">
        <v>0.1109139</v>
      </c>
      <c r="HZ172">
        <v>0.79392640000000003</v>
      </c>
      <c r="IA172">
        <v>24.821629999999999</v>
      </c>
      <c r="IB172" s="1">
        <v>3.5336519999999998E-4</v>
      </c>
      <c r="IC172">
        <v>0.10370450000000001</v>
      </c>
      <c r="ID172">
        <v>0.79394869999999995</v>
      </c>
      <c r="IE172">
        <v>24.783339999999999</v>
      </c>
      <c r="IF172" s="1">
        <v>3.3274820000000002E-4</v>
      </c>
      <c r="IG172">
        <v>9.7564999999999999E-2</v>
      </c>
      <c r="IH172">
        <v>0.79394489999999995</v>
      </c>
      <c r="II172">
        <v>24.198429999999998</v>
      </c>
      <c r="IJ172" s="1">
        <v>3.1435479999999998E-4</v>
      </c>
      <c r="IK172">
        <v>9.211192E-2</v>
      </c>
      <c r="IL172">
        <v>0.79393219999999998</v>
      </c>
      <c r="IM172">
        <v>23.473510000000001</v>
      </c>
      <c r="IN172" s="1">
        <v>2.9755340000000002E-4</v>
      </c>
      <c r="IO172">
        <v>8.7149190000000001E-2</v>
      </c>
      <c r="IP172">
        <v>0.79393219999999998</v>
      </c>
      <c r="IQ172">
        <v>23.080559999999998</v>
      </c>
      <c r="IR172" s="1">
        <v>2.8206610000000001E-4</v>
      </c>
      <c r="IS172">
        <v>8.2590010000000005E-2</v>
      </c>
      <c r="IT172">
        <v>0.79393199999999997</v>
      </c>
      <c r="IU172">
        <v>22.97945</v>
      </c>
      <c r="IV172" s="1">
        <v>2.6775650000000002E-4</v>
      </c>
      <c r="IW172">
        <v>7.8376409999999994E-2</v>
      </c>
      <c r="IX172">
        <v>0.79393130000000001</v>
      </c>
      <c r="IY172">
        <v>23.52685</v>
      </c>
      <c r="IZ172" s="1">
        <v>2.544771E-4</v>
      </c>
      <c r="JA172">
        <v>7.4473239999999996E-2</v>
      </c>
      <c r="JB172">
        <v>0.79393130000000001</v>
      </c>
      <c r="JC172">
        <v>23.668769999999999</v>
      </c>
      <c r="JD172" s="1">
        <v>2.4211219999999999E-4</v>
      </c>
      <c r="JE172">
        <v>7.084559E-2</v>
      </c>
      <c r="JF172">
        <v>0.79393049999999998</v>
      </c>
      <c r="JG172">
        <v>23.557659999999998</v>
      </c>
      <c r="JH172" s="1">
        <v>2.305455E-4</v>
      </c>
      <c r="JI172">
        <v>6.7454550000000002E-2</v>
      </c>
      <c r="JJ172">
        <v>0.79392839999999998</v>
      </c>
      <c r="JK172">
        <v>23.053000000000001</v>
      </c>
      <c r="JL172" s="1">
        <v>2.1965320000000001E-4</v>
      </c>
      <c r="JM172">
        <v>6.4264589999999996E-2</v>
      </c>
      <c r="JN172">
        <v>0.79393480000000005</v>
      </c>
      <c r="JO172">
        <v>22.522169999999999</v>
      </c>
      <c r="JP172" s="1">
        <v>2.093764E-4</v>
      </c>
      <c r="JQ172">
        <v>6.1256930000000001E-2</v>
      </c>
      <c r="JR172">
        <v>0.79392890000000005</v>
      </c>
      <c r="JS172">
        <v>22.40551</v>
      </c>
      <c r="JT172" s="1">
        <v>1.9974660000000001E-4</v>
      </c>
      <c r="JU172">
        <v>5.8438570000000002E-2</v>
      </c>
      <c r="JV172">
        <v>0.79393259999999999</v>
      </c>
      <c r="JW172">
        <v>22.44783</v>
      </c>
      <c r="JX172" s="1">
        <v>1.9074209999999999E-4</v>
      </c>
      <c r="JY172">
        <v>5.5800059999999999E-2</v>
      </c>
      <c r="JZ172">
        <v>0.793929</v>
      </c>
      <c r="KA172">
        <v>22.593630000000001</v>
      </c>
      <c r="KB172" s="1">
        <v>1.822909E-4</v>
      </c>
      <c r="KC172">
        <v>5.3321260000000002E-2</v>
      </c>
      <c r="KD172">
        <v>0.79393219999999998</v>
      </c>
      <c r="KE172">
        <v>23.348790000000001</v>
      </c>
      <c r="KF172" s="1">
        <v>1.7429380000000001E-4</v>
      </c>
      <c r="KG172">
        <v>5.0980579999999998E-2</v>
      </c>
      <c r="KH172">
        <v>0.79392989999999997</v>
      </c>
      <c r="KI172">
        <v>23.724989999999998</v>
      </c>
      <c r="KJ172" s="1">
        <v>1.6673830000000001E-4</v>
      </c>
      <c r="KK172">
        <v>4.8770559999999998E-2</v>
      </c>
      <c r="KL172">
        <v>0.79393049999999998</v>
      </c>
      <c r="KM172">
        <v>23.708839999999999</v>
      </c>
      <c r="KN172" s="1">
        <v>1.596077E-4</v>
      </c>
      <c r="KO172">
        <v>4.6685490000000003E-2</v>
      </c>
      <c r="KP172">
        <v>0.79393049999999998</v>
      </c>
      <c r="KQ172">
        <v>23.597950000000001</v>
      </c>
      <c r="KR172" s="1">
        <v>1.5288890000000001E-4</v>
      </c>
      <c r="KS172">
        <v>4.4718590000000003E-2</v>
      </c>
      <c r="KT172">
        <v>0.79392609999999997</v>
      </c>
      <c r="KU172">
        <v>23.087630000000001</v>
      </c>
      <c r="KV172" s="1">
        <v>1.465281E-4</v>
      </c>
      <c r="KW172">
        <v>4.2858920000000002E-2</v>
      </c>
      <c r="KX172">
        <v>0.79396580000000005</v>
      </c>
      <c r="KY172">
        <v>22.37866</v>
      </c>
      <c r="KZ172" s="1">
        <v>1.4050480000000001E-4</v>
      </c>
      <c r="LA172">
        <v>4.1094480000000003E-2</v>
      </c>
      <c r="LB172">
        <v>0.79392240000000003</v>
      </c>
      <c r="LC172">
        <v>21.785810000000001</v>
      </c>
      <c r="LD172" s="1">
        <v>1.347664E-4</v>
      </c>
      <c r="LE172">
        <v>3.9417250000000001E-2</v>
      </c>
      <c r="LF172">
        <v>0.79392030000000002</v>
      </c>
      <c r="LG172">
        <v>21.558430000000001</v>
      </c>
      <c r="LH172" s="1">
        <v>1.293201E-4</v>
      </c>
      <c r="LI172">
        <v>3.7823160000000002E-2</v>
      </c>
      <c r="LJ172">
        <v>0.79392229999999997</v>
      </c>
      <c r="LK172">
        <v>22.43413</v>
      </c>
      <c r="LL172" s="1">
        <v>1.241502E-4</v>
      </c>
      <c r="LM172">
        <v>3.6313360000000003E-2</v>
      </c>
      <c r="LN172">
        <v>0.7938828</v>
      </c>
      <c r="LO172">
        <v>23.18215</v>
      </c>
      <c r="LP172" s="1">
        <v>1.1924489999999999E-4</v>
      </c>
      <c r="LQ172">
        <v>3.4878560000000003E-2</v>
      </c>
      <c r="LR172">
        <v>0.79386630000000002</v>
      </c>
      <c r="LS172">
        <v>23.679169999999999</v>
      </c>
      <c r="LT172" s="1">
        <v>1.145764E-4</v>
      </c>
      <c r="LU172">
        <v>3.3515009999999998E-2</v>
      </c>
      <c r="LV172">
        <v>0.793852</v>
      </c>
      <c r="LW172">
        <v>24.399439999999998</v>
      </c>
      <c r="LX172" s="1">
        <v>1.1011550000000001E-4</v>
      </c>
      <c r="LY172">
        <v>3.2214939999999997E-2</v>
      </c>
      <c r="LZ172">
        <v>0.79385950000000005</v>
      </c>
      <c r="MA172">
        <v>24.643920000000001</v>
      </c>
      <c r="MB172" s="1">
        <v>1.058659E-4</v>
      </c>
      <c r="MC172">
        <v>3.097687E-2</v>
      </c>
      <c r="MD172">
        <v>0.79385510000000004</v>
      </c>
      <c r="ME172">
        <v>24.236799999999999</v>
      </c>
      <c r="MF172" s="1">
        <v>1.0188910000000001E-4</v>
      </c>
      <c r="MG172">
        <v>2.9814E-2</v>
      </c>
      <c r="MH172">
        <v>0.79387430000000003</v>
      </c>
      <c r="MI172">
        <v>23.863969999999998</v>
      </c>
      <c r="MJ172" s="1">
        <v>9.8343319999999999E-5</v>
      </c>
      <c r="MK172">
        <v>2.8776820000000002E-2</v>
      </c>
      <c r="ML172">
        <v>0.79388239999999999</v>
      </c>
      <c r="MM172">
        <v>23.97062</v>
      </c>
      <c r="MN172" s="1">
        <v>9.556174E-5</v>
      </c>
      <c r="MO172">
        <v>2.796009E-2</v>
      </c>
      <c r="MP172">
        <v>0.79390720000000004</v>
      </c>
      <c r="MQ172">
        <v>24.950620000000001</v>
      </c>
      <c r="MR172" s="1">
        <v>9.3648759999999994E-5</v>
      </c>
      <c r="MS172">
        <v>2.739658E-2</v>
      </c>
      <c r="MT172">
        <v>0.79393139999999995</v>
      </c>
      <c r="MU172">
        <v>25.627690000000001</v>
      </c>
      <c r="MV172" s="1">
        <v>9.2271660000000003E-5</v>
      </c>
      <c r="MW172">
        <v>2.6990989999999999E-2</v>
      </c>
      <c r="MX172">
        <v>0.79398469999999999</v>
      </c>
      <c r="MY172">
        <v>25.729970000000002</v>
      </c>
      <c r="MZ172" s="1">
        <v>9.083664E-5</v>
      </c>
      <c r="NA172">
        <v>2.6576949999999998E-2</v>
      </c>
      <c r="NB172">
        <v>0.79400870000000001</v>
      </c>
      <c r="NC172">
        <v>25.68618</v>
      </c>
      <c r="ND172" s="1">
        <v>8.8998889999999999E-5</v>
      </c>
      <c r="NE172">
        <v>2.6045680000000002E-2</v>
      </c>
      <c r="NF172">
        <v>0.79406849999999995</v>
      </c>
      <c r="NG172">
        <v>25.21116</v>
      </c>
      <c r="NH172" s="1">
        <v>8.6706770000000006E-5</v>
      </c>
      <c r="NI172">
        <v>2.5379289999999999E-2</v>
      </c>
      <c r="NJ172">
        <v>0.79411949999999998</v>
      </c>
      <c r="NK172">
        <v>24.64207</v>
      </c>
      <c r="NL172" s="1">
        <v>8.4046620000000004E-5</v>
      </c>
      <c r="NM172">
        <v>2.4602860000000001E-2</v>
      </c>
      <c r="NN172">
        <v>0.79409459999999998</v>
      </c>
      <c r="NO172">
        <v>24.452670000000001</v>
      </c>
      <c r="NP172" s="1">
        <v>8.1036359999999999E-5</v>
      </c>
      <c r="NQ172">
        <v>2.3726219999999999E-2</v>
      </c>
      <c r="NR172">
        <v>0.79416739999999997</v>
      </c>
      <c r="NS172">
        <v>24.548680000000001</v>
      </c>
      <c r="NT172" s="1">
        <v>7.7555159999999996E-5</v>
      </c>
      <c r="NU172">
        <v>2.271252E-2</v>
      </c>
      <c r="NV172">
        <v>0.79412919999999998</v>
      </c>
      <c r="NW172">
        <v>24.939609999999998</v>
      </c>
      <c r="NX172" s="1">
        <v>7.3569650000000005E-5</v>
      </c>
      <c r="NY172">
        <v>2.1551830000000001E-2</v>
      </c>
      <c r="NZ172">
        <v>0.7941087</v>
      </c>
      <c r="OA172">
        <v>25.484819999999999</v>
      </c>
      <c r="OB172" s="1">
        <v>6.9363550000000004E-5</v>
      </c>
      <c r="OC172">
        <v>2.0323959999999999E-2</v>
      </c>
      <c r="OD172">
        <v>0.79407609999999995</v>
      </c>
      <c r="OE172">
        <v>25.41656</v>
      </c>
      <c r="OF172" s="1">
        <v>6.5389029999999996E-5</v>
      </c>
      <c r="OG172">
        <v>1.915818E-2</v>
      </c>
      <c r="OH172">
        <v>0.79402159999999999</v>
      </c>
      <c r="OI172">
        <v>25.16403</v>
      </c>
      <c r="OJ172" s="1">
        <v>6.1928819999999997E-5</v>
      </c>
      <c r="OK172">
        <v>1.8142769999999999E-2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1.151607</v>
      </c>
      <c r="G173">
        <v>20.57967</v>
      </c>
      <c r="H173">
        <v>0</v>
      </c>
      <c r="I173">
        <v>0</v>
      </c>
      <c r="J173">
        <v>1.1516820000000001</v>
      </c>
      <c r="K173">
        <v>20.35867</v>
      </c>
      <c r="L173">
        <v>0</v>
      </c>
      <c r="M173">
        <v>0</v>
      </c>
      <c r="N173">
        <v>1.1517360000000001</v>
      </c>
      <c r="O173">
        <v>20.4026</v>
      </c>
      <c r="P173">
        <v>0</v>
      </c>
      <c r="Q173">
        <v>0</v>
      </c>
      <c r="R173">
        <v>1.1515249999999999</v>
      </c>
      <c r="S173">
        <v>20.414439999999999</v>
      </c>
      <c r="T173">
        <v>0</v>
      </c>
      <c r="U173">
        <v>0</v>
      </c>
      <c r="V173">
        <v>1.1506099999999999</v>
      </c>
      <c r="W173">
        <v>20.42916</v>
      </c>
      <c r="X173">
        <v>0</v>
      </c>
      <c r="Y173">
        <v>0</v>
      </c>
      <c r="Z173">
        <v>1.146228</v>
      </c>
      <c r="AA173">
        <v>20.308240000000001</v>
      </c>
      <c r="AB173">
        <v>1.2639380000000001E-35</v>
      </c>
      <c r="AC173" s="1">
        <v>2.8812549999999999E-33</v>
      </c>
      <c r="AD173">
        <v>1.1432690000000001</v>
      </c>
      <c r="AE173">
        <v>19.979479999999999</v>
      </c>
      <c r="AF173" s="1">
        <v>2.6134589999999999E-24</v>
      </c>
      <c r="AG173" s="1">
        <v>5.9703089999999998E-22</v>
      </c>
      <c r="AH173">
        <v>1.140803</v>
      </c>
      <c r="AI173">
        <v>19.423760000000001</v>
      </c>
      <c r="AJ173" s="1">
        <v>2.0407820000000001E-12</v>
      </c>
      <c r="AK173" s="1">
        <v>4.6728749999999997E-10</v>
      </c>
      <c r="AL173">
        <v>1.1385749999999999</v>
      </c>
      <c r="AM173">
        <v>19.374929999999999</v>
      </c>
      <c r="AN173" s="1">
        <v>5.9969809999999997E-5</v>
      </c>
      <c r="AO173" s="1">
        <v>1.0976380000000001E-2</v>
      </c>
      <c r="AP173">
        <v>1.1363859999999999</v>
      </c>
      <c r="AQ173">
        <v>19.279039999999998</v>
      </c>
      <c r="AR173" s="1">
        <v>4.9498800000000003E-2</v>
      </c>
      <c r="AS173" s="1">
        <v>9.7950199999999992</v>
      </c>
      <c r="AT173">
        <v>1.1344399999999999</v>
      </c>
      <c r="AU173">
        <v>19.17991</v>
      </c>
      <c r="AV173" s="1">
        <v>2.8270360000000001</v>
      </c>
      <c r="AW173">
        <v>589.14589999999998</v>
      </c>
      <c r="AX173">
        <v>1.1323650000000001</v>
      </c>
      <c r="AY173">
        <v>19.195350000000001</v>
      </c>
      <c r="AZ173">
        <v>29.277090000000001</v>
      </c>
      <c r="BA173">
        <v>6350.9889999999996</v>
      </c>
      <c r="BB173">
        <v>1.130037</v>
      </c>
      <c r="BC173">
        <v>19.264479999999999</v>
      </c>
      <c r="BD173">
        <v>87.726209999999995</v>
      </c>
      <c r="BE173">
        <v>19639.45</v>
      </c>
      <c r="BF173">
        <v>1.127238</v>
      </c>
      <c r="BG173">
        <v>19.239899999999999</v>
      </c>
      <c r="BH173">
        <v>101.98779999999999</v>
      </c>
      <c r="BI173">
        <v>23433.56</v>
      </c>
      <c r="BJ173">
        <v>1.123861</v>
      </c>
      <c r="BK173">
        <v>19.34656</v>
      </c>
      <c r="BL173">
        <v>56.753830000000001</v>
      </c>
      <c r="BM173">
        <v>13325.42</v>
      </c>
      <c r="BN173">
        <v>1.1198049999999999</v>
      </c>
      <c r="BO173">
        <v>19.622699999999998</v>
      </c>
      <c r="BP173">
        <v>17.765070000000001</v>
      </c>
      <c r="BQ173">
        <v>4248.1940000000004</v>
      </c>
      <c r="BR173">
        <v>1.1150640000000001</v>
      </c>
      <c r="BS173">
        <v>19.996860000000002</v>
      </c>
      <c r="BT173">
        <v>3.603208</v>
      </c>
      <c r="BU173">
        <v>874.43539999999996</v>
      </c>
      <c r="BV173">
        <v>1.1097729999999999</v>
      </c>
      <c r="BW173">
        <v>20.41133</v>
      </c>
      <c r="BX173">
        <v>0.56924330000000001</v>
      </c>
      <c r="BY173">
        <v>139.16749999999999</v>
      </c>
      <c r="BZ173">
        <v>1.103891</v>
      </c>
      <c r="CA173">
        <v>20.737100000000002</v>
      </c>
      <c r="CB173">
        <v>0.1180794</v>
      </c>
      <c r="CC173">
        <v>28.363620000000001</v>
      </c>
      <c r="CD173">
        <v>1.0975220000000001</v>
      </c>
      <c r="CE173">
        <v>20.649190000000001</v>
      </c>
      <c r="CF173">
        <v>6.6970909999999995E-2</v>
      </c>
      <c r="CG173">
        <v>15.69191</v>
      </c>
      <c r="CH173">
        <v>1.0912299999999999</v>
      </c>
      <c r="CI173">
        <v>20.487549999999999</v>
      </c>
      <c r="CJ173">
        <v>6.5795309999999996E-2</v>
      </c>
      <c r="CK173">
        <v>15.384869999999999</v>
      </c>
      <c r="CL173">
        <v>1.0850880000000001</v>
      </c>
      <c r="CM173">
        <v>20.37424</v>
      </c>
      <c r="CN173">
        <v>6.8545809999999999E-2</v>
      </c>
      <c r="CO173">
        <v>16.107009999999999</v>
      </c>
      <c r="CP173">
        <v>1.0787329999999999</v>
      </c>
      <c r="CQ173">
        <v>20.25919</v>
      </c>
      <c r="CR173" s="1">
        <v>6.8131940000000002E-2</v>
      </c>
      <c r="CS173">
        <v>16.10594</v>
      </c>
      <c r="CT173">
        <v>1.071739</v>
      </c>
      <c r="CU173">
        <v>20.408750000000001</v>
      </c>
      <c r="CV173" s="1">
        <v>6.4331579999999999E-2</v>
      </c>
      <c r="CW173">
        <v>15.29931</v>
      </c>
      <c r="CX173">
        <v>1.0648489999999999</v>
      </c>
      <c r="CY173">
        <v>20.765250000000002</v>
      </c>
      <c r="CZ173" s="1">
        <v>5.8760479999999997E-2</v>
      </c>
      <c r="DA173">
        <v>14.0501</v>
      </c>
      <c r="DB173">
        <v>1.0584979999999999</v>
      </c>
      <c r="DC173">
        <v>20.896049999999999</v>
      </c>
      <c r="DD173" s="1">
        <v>5.2739439999999999E-2</v>
      </c>
      <c r="DE173">
        <v>12.677009999999999</v>
      </c>
      <c r="DF173">
        <v>1.0519590000000001</v>
      </c>
      <c r="DG173">
        <v>20.91461</v>
      </c>
      <c r="DH173" s="1">
        <v>4.6933410000000002E-2</v>
      </c>
      <c r="DI173">
        <v>11.33883</v>
      </c>
      <c r="DJ173">
        <v>1.0451919999999999</v>
      </c>
      <c r="DK173">
        <v>20.736820000000002</v>
      </c>
      <c r="DL173" s="1">
        <v>4.1592780000000003E-2</v>
      </c>
      <c r="DM173">
        <v>10.1007</v>
      </c>
      <c r="DN173">
        <v>1.0381339999999999</v>
      </c>
      <c r="DO173">
        <v>20.6906</v>
      </c>
      <c r="DP173" s="1">
        <v>3.67988E-2</v>
      </c>
      <c r="DQ173">
        <v>8.9838550000000001</v>
      </c>
      <c r="DR173">
        <v>1.0310029999999999</v>
      </c>
      <c r="DS173">
        <v>20.618079999999999</v>
      </c>
      <c r="DT173" s="1">
        <v>3.2584349999999998E-2</v>
      </c>
      <c r="DU173">
        <v>7.9953539999999998</v>
      </c>
      <c r="DV173">
        <v>1.0239819999999999</v>
      </c>
      <c r="DW173">
        <v>20.464970000000001</v>
      </c>
      <c r="DX173" s="1">
        <v>2.8922199999999999E-2</v>
      </c>
      <c r="DY173">
        <v>7.1314700000000002</v>
      </c>
      <c r="DZ173">
        <v>1.016651</v>
      </c>
      <c r="EA173">
        <v>20.599789999999999</v>
      </c>
      <c r="EB173" s="1">
        <v>2.567005E-2</v>
      </c>
      <c r="EC173">
        <v>6.3632710000000001</v>
      </c>
      <c r="ED173">
        <v>1.0096290000000001</v>
      </c>
      <c r="EE173">
        <v>20.799959999999999</v>
      </c>
      <c r="EF173" s="1">
        <v>2.274058E-2</v>
      </c>
      <c r="EG173">
        <v>5.6654520000000002</v>
      </c>
      <c r="EH173">
        <v>1.0029159999999999</v>
      </c>
      <c r="EI173">
        <v>20.969100000000001</v>
      </c>
      <c r="EJ173" s="1">
        <v>2.0072639999999999E-2</v>
      </c>
      <c r="EK173">
        <v>5.0230689999999996</v>
      </c>
      <c r="EL173">
        <v>0.99717429999999996</v>
      </c>
      <c r="EM173">
        <v>20.968160000000001</v>
      </c>
      <c r="EN173" s="1">
        <v>1.7669259999999999E-2</v>
      </c>
      <c r="EO173">
        <v>4.4401169999999999</v>
      </c>
      <c r="EP173">
        <v>0.99103160000000001</v>
      </c>
      <c r="EQ173">
        <v>20.621590000000001</v>
      </c>
      <c r="ER173" s="1">
        <v>1.552691E-2</v>
      </c>
      <c r="ES173">
        <v>3.9201779999999999</v>
      </c>
      <c r="ET173">
        <v>0.98347530000000005</v>
      </c>
      <c r="EU173">
        <v>20.223210000000002</v>
      </c>
      <c r="EV173" s="1">
        <v>1.3638819999999999E-2</v>
      </c>
      <c r="EW173">
        <v>3.4623080000000002</v>
      </c>
      <c r="EX173">
        <v>0.97253330000000004</v>
      </c>
      <c r="EY173">
        <v>20.12397</v>
      </c>
      <c r="EZ173" s="1">
        <v>1.197429E-2</v>
      </c>
      <c r="FA173">
        <v>3.0621339999999999</v>
      </c>
      <c r="FB173">
        <v>0.96149189999999995</v>
      </c>
      <c r="FC173">
        <v>20.419450000000001</v>
      </c>
      <c r="FD173" s="1">
        <v>1.051183E-2</v>
      </c>
      <c r="FE173">
        <v>2.7077209999999998</v>
      </c>
      <c r="FF173">
        <v>0.95161830000000003</v>
      </c>
      <c r="FG173">
        <v>21.603760000000001</v>
      </c>
      <c r="FH173" s="1">
        <v>9.2566469999999998E-3</v>
      </c>
      <c r="FI173">
        <v>2.3987850000000002</v>
      </c>
      <c r="FJ173">
        <v>0.94295629999999997</v>
      </c>
      <c r="FK173">
        <v>22.44136</v>
      </c>
      <c r="FL173" s="1">
        <v>8.1723899999999999E-3</v>
      </c>
      <c r="FM173">
        <v>2.1285159999999999</v>
      </c>
      <c r="FN173">
        <v>0.93530290000000005</v>
      </c>
      <c r="FO173">
        <v>22.72091</v>
      </c>
      <c r="FP173" s="1">
        <v>7.2214929999999998E-3</v>
      </c>
      <c r="FQ173">
        <v>1.8885780000000001</v>
      </c>
      <c r="FR173">
        <v>0.92941549999999995</v>
      </c>
      <c r="FS173">
        <v>22.55856</v>
      </c>
      <c r="FT173" s="1">
        <v>6.38252E-3</v>
      </c>
      <c r="FU173">
        <v>1.6726129999999999</v>
      </c>
      <c r="FV173">
        <v>0.92492600000000003</v>
      </c>
      <c r="FW173">
        <v>22.157910000000001</v>
      </c>
      <c r="FX173" s="1">
        <v>5.6260570000000003E-3</v>
      </c>
      <c r="FY173">
        <v>1.476057</v>
      </c>
      <c r="FZ173">
        <v>0.92170609999999997</v>
      </c>
      <c r="GA173">
        <v>21.761810000000001</v>
      </c>
      <c r="GB173" s="1">
        <v>4.9301400000000004E-3</v>
      </c>
      <c r="GC173">
        <v>1.2936609999999999</v>
      </c>
      <c r="GD173">
        <v>0.91939709999999997</v>
      </c>
      <c r="GE173">
        <v>21.584230000000002</v>
      </c>
      <c r="GF173" s="1">
        <v>4.2612259999999999E-3</v>
      </c>
      <c r="GG173">
        <v>1.1178079999999999</v>
      </c>
      <c r="GH173">
        <v>0.91782750000000002</v>
      </c>
      <c r="GI173">
        <v>21.743169999999999</v>
      </c>
      <c r="GJ173" s="1">
        <v>3.5703979999999998E-3</v>
      </c>
      <c r="GK173">
        <v>0.93635210000000002</v>
      </c>
      <c r="GL173">
        <v>0.91677120000000001</v>
      </c>
      <c r="GM173">
        <v>22.757770000000001</v>
      </c>
      <c r="GN173" s="1">
        <v>2.841232E-3</v>
      </c>
      <c r="GO173">
        <v>0.74505509999999997</v>
      </c>
      <c r="GP173">
        <v>0.91606480000000001</v>
      </c>
      <c r="GQ173">
        <v>23.531300000000002</v>
      </c>
      <c r="GR173" s="1">
        <v>2.1292669999999998E-3</v>
      </c>
      <c r="GS173">
        <v>0.55817720000000004</v>
      </c>
      <c r="GT173">
        <v>0.91562299999999996</v>
      </c>
      <c r="GU173">
        <v>23.86627</v>
      </c>
      <c r="GV173" s="1">
        <v>1.5251360000000001E-3</v>
      </c>
      <c r="GW173">
        <v>0.3991191</v>
      </c>
      <c r="GX173">
        <v>0.91535869999999997</v>
      </c>
      <c r="GY173">
        <v>24.10718</v>
      </c>
      <c r="GZ173" s="1">
        <v>1.0818589999999999E-3</v>
      </c>
      <c r="HA173">
        <v>0.28213830000000001</v>
      </c>
      <c r="HB173">
        <v>0.91522930000000002</v>
      </c>
      <c r="HC173">
        <v>23.95392</v>
      </c>
      <c r="HD173" s="1">
        <v>7.9294809999999995E-4</v>
      </c>
      <c r="HE173">
        <v>0.20577599999999999</v>
      </c>
      <c r="HF173">
        <v>0.91513440000000001</v>
      </c>
      <c r="HG173">
        <v>23.441479999999999</v>
      </c>
      <c r="HH173" s="1">
        <v>6.1864199999999998E-4</v>
      </c>
      <c r="HI173">
        <v>0.1597008</v>
      </c>
      <c r="HJ173">
        <v>0.91507229999999995</v>
      </c>
      <c r="HK173">
        <v>23.127960000000002</v>
      </c>
      <c r="HL173" s="1">
        <v>5.1556210000000004E-4</v>
      </c>
      <c r="HM173">
        <v>0.13247249999999999</v>
      </c>
      <c r="HN173">
        <v>0.91505340000000002</v>
      </c>
      <c r="HO173">
        <v>23.101939999999999</v>
      </c>
      <c r="HP173" s="1">
        <v>4.523741E-4</v>
      </c>
      <c r="HQ173">
        <v>0.1158257</v>
      </c>
      <c r="HR173">
        <v>0.91503800000000002</v>
      </c>
      <c r="HS173">
        <v>23.873480000000001</v>
      </c>
      <c r="HT173" s="1">
        <v>4.104124E-4</v>
      </c>
      <c r="HU173">
        <v>0.1048196</v>
      </c>
      <c r="HV173">
        <v>0.91500619999999999</v>
      </c>
      <c r="HW173">
        <v>24.61974</v>
      </c>
      <c r="HX173" s="1">
        <v>3.7971320000000002E-4</v>
      </c>
      <c r="HY173">
        <v>9.680627E-2</v>
      </c>
      <c r="HZ173">
        <v>0.91504260000000004</v>
      </c>
      <c r="IA173">
        <v>24.88438</v>
      </c>
      <c r="IB173" s="1">
        <v>3.5524100000000001E-4</v>
      </c>
      <c r="IC173">
        <v>9.0448959999999995E-2</v>
      </c>
      <c r="ID173">
        <v>0.91502539999999999</v>
      </c>
      <c r="IE173">
        <v>24.85398</v>
      </c>
      <c r="IF173" s="1">
        <v>3.3438670000000001E-4</v>
      </c>
      <c r="IG173">
        <v>8.5061719999999993E-2</v>
      </c>
      <c r="IH173">
        <v>0.91501469999999996</v>
      </c>
      <c r="II173">
        <v>24.263719999999999</v>
      </c>
      <c r="IJ173" s="1">
        <v>3.1582730000000002E-4</v>
      </c>
      <c r="IK173">
        <v>8.0287839999999999E-2</v>
      </c>
      <c r="IL173">
        <v>0.91501259999999995</v>
      </c>
      <c r="IM173">
        <v>23.514089999999999</v>
      </c>
      <c r="IN173" s="1">
        <v>2.989062E-4</v>
      </c>
      <c r="IO173">
        <v>7.5950970000000007E-2</v>
      </c>
      <c r="IP173">
        <v>0.91501259999999995</v>
      </c>
      <c r="IQ173">
        <v>23.096319999999999</v>
      </c>
      <c r="IR173" s="1">
        <v>2.8331390000000003E-4</v>
      </c>
      <c r="IS173">
        <v>7.1968439999999995E-2</v>
      </c>
      <c r="IT173">
        <v>0.91501310000000002</v>
      </c>
      <c r="IU173">
        <v>22.981570000000001</v>
      </c>
      <c r="IV173" s="1">
        <v>2.6891000000000003E-4</v>
      </c>
      <c r="IW173">
        <v>6.8287520000000004E-2</v>
      </c>
      <c r="IX173">
        <v>0.91501379999999999</v>
      </c>
      <c r="IY173">
        <v>23.530609999999999</v>
      </c>
      <c r="IZ173" s="1">
        <v>2.5554789999999999E-4</v>
      </c>
      <c r="JA173">
        <v>6.4881090000000002E-2</v>
      </c>
      <c r="JB173">
        <v>0.91503299999999999</v>
      </c>
      <c r="JC173">
        <v>23.70797</v>
      </c>
      <c r="JD173" s="1">
        <v>2.4310759999999999E-4</v>
      </c>
      <c r="JE173">
        <v>6.1714680000000001E-2</v>
      </c>
      <c r="JF173">
        <v>0.91500499999999996</v>
      </c>
      <c r="JG173">
        <v>23.613309999999998</v>
      </c>
      <c r="JH173" s="1">
        <v>2.314811E-4</v>
      </c>
      <c r="JI173">
        <v>5.8757440000000001E-2</v>
      </c>
      <c r="JJ173">
        <v>0.91500119999999996</v>
      </c>
      <c r="JK173">
        <v>23.123270000000002</v>
      </c>
      <c r="JL173" s="1">
        <v>2.2053390000000001E-4</v>
      </c>
      <c r="JM173">
        <v>5.5975080000000003E-2</v>
      </c>
      <c r="JN173">
        <v>0.9150355</v>
      </c>
      <c r="JO173">
        <v>22.578410000000002</v>
      </c>
      <c r="JP173" s="1">
        <v>2.102049E-4</v>
      </c>
      <c r="JQ173">
        <v>5.3353520000000001E-2</v>
      </c>
      <c r="JR173">
        <v>0.91502939999999999</v>
      </c>
      <c r="JS173">
        <v>22.44014</v>
      </c>
      <c r="JT173">
        <v>2.0052359999999999E-4</v>
      </c>
      <c r="JU173">
        <v>5.0894160000000001E-2</v>
      </c>
      <c r="JV173">
        <v>0.91500060000000005</v>
      </c>
      <c r="JW173">
        <v>22.468389999999999</v>
      </c>
      <c r="JX173" s="1">
        <v>1.9146819999999999E-4</v>
      </c>
      <c r="JY173">
        <v>4.8592740000000002E-2</v>
      </c>
      <c r="JZ173">
        <v>0.9150007</v>
      </c>
      <c r="KA173">
        <v>22.60651</v>
      </c>
      <c r="KB173" s="1">
        <v>1.8297640000000001E-4</v>
      </c>
      <c r="KC173">
        <v>4.6431739999999999E-2</v>
      </c>
      <c r="KD173">
        <v>0.91500590000000004</v>
      </c>
      <c r="KE173">
        <v>23.35576</v>
      </c>
      <c r="KF173" s="1">
        <v>1.7494019999999999E-4</v>
      </c>
      <c r="KG173">
        <v>4.439162E-2</v>
      </c>
      <c r="KH173">
        <v>0.91503009999999996</v>
      </c>
      <c r="KI173">
        <v>23.757390000000001</v>
      </c>
      <c r="KJ173" s="1">
        <v>1.673503E-4</v>
      </c>
      <c r="KK173">
        <v>4.2464920000000003E-2</v>
      </c>
      <c r="KL173">
        <v>0.91500280000000001</v>
      </c>
      <c r="KM173">
        <v>23.756630000000001</v>
      </c>
      <c r="KN173" s="1">
        <v>1.601838E-4</v>
      </c>
      <c r="KO173">
        <v>4.0646889999999998E-2</v>
      </c>
      <c r="KP173">
        <v>0.91503259999999997</v>
      </c>
      <c r="KQ173">
        <v>23.650269999999999</v>
      </c>
      <c r="KR173" s="1">
        <v>1.534342E-4</v>
      </c>
      <c r="KS173">
        <v>3.8933290000000002E-2</v>
      </c>
      <c r="KT173">
        <v>0.9149967</v>
      </c>
      <c r="KU173">
        <v>23.143319999999999</v>
      </c>
      <c r="KV173" s="1">
        <v>1.4704299999999999E-4</v>
      </c>
      <c r="KW173">
        <v>3.7311669999999998E-2</v>
      </c>
      <c r="KX173">
        <v>0.9150007</v>
      </c>
      <c r="KY173">
        <v>22.43207</v>
      </c>
      <c r="KZ173" s="1">
        <v>1.4099410000000001E-4</v>
      </c>
      <c r="LA173">
        <v>3.5775290000000001E-2</v>
      </c>
      <c r="LB173">
        <v>0.91500309999999996</v>
      </c>
      <c r="LC173">
        <v>21.827770000000001</v>
      </c>
      <c r="LD173" s="1">
        <v>1.3522990000000001E-4</v>
      </c>
      <c r="LE173">
        <v>3.4313509999999998E-2</v>
      </c>
      <c r="LF173">
        <v>0.91496060000000001</v>
      </c>
      <c r="LG173">
        <v>21.579180000000001</v>
      </c>
      <c r="LH173" s="1">
        <v>1.297627E-4</v>
      </c>
      <c r="LI173">
        <v>3.2925330000000003E-2</v>
      </c>
      <c r="LJ173">
        <v>0.91488440000000004</v>
      </c>
      <c r="LK173">
        <v>22.434529999999999</v>
      </c>
      <c r="LL173" s="1">
        <v>1.2456979999999999E-4</v>
      </c>
      <c r="LM173">
        <v>3.1611199999999999E-2</v>
      </c>
      <c r="LN173">
        <v>0.91476150000000001</v>
      </c>
      <c r="LO173">
        <v>23.205279999999998</v>
      </c>
      <c r="LP173" s="1">
        <v>1.1964339999999999E-4</v>
      </c>
      <c r="LQ173">
        <v>3.0362050000000002E-2</v>
      </c>
      <c r="LR173">
        <v>0.91459199999999996</v>
      </c>
      <c r="LS173">
        <v>23.70795</v>
      </c>
      <c r="LT173" s="1">
        <v>1.149554E-4</v>
      </c>
      <c r="LU173">
        <v>2.9176290000000001E-2</v>
      </c>
      <c r="LV173">
        <v>0.91434150000000003</v>
      </c>
      <c r="LW173">
        <v>24.428270000000001</v>
      </c>
      <c r="LX173" s="1">
        <v>1.1047759999999999E-4</v>
      </c>
      <c r="LY173">
        <v>2.8047200000000001E-2</v>
      </c>
      <c r="LZ173">
        <v>0.91405800000000004</v>
      </c>
      <c r="MA173">
        <v>24.675280000000001</v>
      </c>
      <c r="MB173" s="1">
        <v>1.062114E-4</v>
      </c>
      <c r="MC173">
        <v>2.6972489999999998E-2</v>
      </c>
      <c r="MD173">
        <v>0.91374060000000001</v>
      </c>
      <c r="ME173">
        <v>24.268180000000001</v>
      </c>
      <c r="MF173" s="1">
        <v>1.022067E-4</v>
      </c>
      <c r="MG173">
        <v>2.5960939999999998E-2</v>
      </c>
      <c r="MH173">
        <v>0.91339959999999998</v>
      </c>
      <c r="MI173">
        <v>23.882079999999998</v>
      </c>
      <c r="MJ173" s="1">
        <v>9.8614899999999997E-5</v>
      </c>
      <c r="MK173">
        <v>2.505344E-2</v>
      </c>
      <c r="ML173">
        <v>0.91302669999999997</v>
      </c>
      <c r="MM173">
        <v>23.974080000000001</v>
      </c>
      <c r="MN173" s="1">
        <v>9.5760479999999998E-5</v>
      </c>
      <c r="MO173">
        <v>2.4329750000000001E-2</v>
      </c>
      <c r="MP173">
        <v>0.9126746</v>
      </c>
      <c r="MQ173">
        <v>24.955850000000002</v>
      </c>
      <c r="MR173" s="1">
        <v>9.3781309999999997E-5</v>
      </c>
      <c r="MS173">
        <v>2.38271E-2</v>
      </c>
      <c r="MT173">
        <v>0.91237639999999998</v>
      </c>
      <c r="MU173">
        <v>25.673030000000001</v>
      </c>
      <c r="MV173" s="1">
        <v>9.2380750000000005E-5</v>
      </c>
      <c r="MW173">
        <v>2.3471849999999999E-2</v>
      </c>
      <c r="MX173">
        <v>0.91213390000000005</v>
      </c>
      <c r="MY173">
        <v>25.79618</v>
      </c>
      <c r="MZ173" s="1">
        <v>9.0968280000000007E-5</v>
      </c>
      <c r="NA173">
        <v>2.312179E-2</v>
      </c>
      <c r="NB173">
        <v>0.91191199999999994</v>
      </c>
      <c r="NC173">
        <v>25.752610000000001</v>
      </c>
      <c r="ND173" s="1">
        <v>8.9168959999999997E-5</v>
      </c>
      <c r="NE173">
        <v>2.267344E-2</v>
      </c>
      <c r="NF173">
        <v>0.91175680000000003</v>
      </c>
      <c r="NG173">
        <v>25.271450000000002</v>
      </c>
      <c r="NH173" s="1">
        <v>8.6912300000000005E-5</v>
      </c>
      <c r="NI173">
        <v>2.2106399999999998E-2</v>
      </c>
      <c r="NJ173">
        <v>0.91163799999999995</v>
      </c>
      <c r="NK173">
        <v>24.680299999999999</v>
      </c>
      <c r="NL173" s="1">
        <v>8.4280159999999997E-5</v>
      </c>
      <c r="NM173">
        <v>2.144161E-2</v>
      </c>
      <c r="NN173">
        <v>0.91150629999999999</v>
      </c>
      <c r="NO173">
        <v>24.45984</v>
      </c>
      <c r="NP173" s="1">
        <v>8.1301220000000002E-5</v>
      </c>
      <c r="NQ173">
        <v>2.0688649999999999E-2</v>
      </c>
      <c r="NR173">
        <v>0.91139729999999997</v>
      </c>
      <c r="NS173">
        <v>24.540849999999999</v>
      </c>
      <c r="NT173" s="1">
        <v>7.786325E-5</v>
      </c>
      <c r="NU173">
        <v>1.98213E-2</v>
      </c>
      <c r="NV173">
        <v>0.91121450000000004</v>
      </c>
      <c r="NW173">
        <v>24.939620000000001</v>
      </c>
      <c r="NX173" s="1">
        <v>7.3913379999999995E-5</v>
      </c>
      <c r="NY173">
        <v>1.8823619999999999E-2</v>
      </c>
      <c r="NZ173">
        <v>0.91093420000000003</v>
      </c>
      <c r="OA173">
        <v>25.51125</v>
      </c>
      <c r="OB173" s="1">
        <v>6.9708980000000005E-5</v>
      </c>
      <c r="OC173">
        <v>1.7759830000000001E-2</v>
      </c>
      <c r="OD173">
        <v>0.91055470000000005</v>
      </c>
      <c r="OE173">
        <v>25.468419999999998</v>
      </c>
      <c r="OF173" s="1">
        <v>6.5701420000000002E-5</v>
      </c>
      <c r="OG173">
        <v>1.6740649999999999E-2</v>
      </c>
      <c r="OH173">
        <v>0.91006030000000004</v>
      </c>
      <c r="OI173">
        <v>25.218240000000002</v>
      </c>
      <c r="OJ173" s="1">
        <v>6.2194530000000004E-5</v>
      </c>
      <c r="OK173">
        <v>1.5848959999999999E-2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1.3735219999999999</v>
      </c>
      <c r="G174">
        <v>20.632750000000001</v>
      </c>
      <c r="H174">
        <v>0</v>
      </c>
      <c r="I174">
        <v>0</v>
      </c>
      <c r="J174">
        <v>1.37575</v>
      </c>
      <c r="K174">
        <v>20.401250000000001</v>
      </c>
      <c r="L174">
        <v>0</v>
      </c>
      <c r="M174">
        <v>0</v>
      </c>
      <c r="N174">
        <v>1.378042</v>
      </c>
      <c r="O174">
        <v>20.427209999999999</v>
      </c>
      <c r="P174">
        <v>0</v>
      </c>
      <c r="Q174">
        <v>0</v>
      </c>
      <c r="R174">
        <v>1.3805240000000001</v>
      </c>
      <c r="S174">
        <v>20.41713</v>
      </c>
      <c r="T174">
        <v>0</v>
      </c>
      <c r="U174">
        <v>0</v>
      </c>
      <c r="V174">
        <v>1.3831089999999999</v>
      </c>
      <c r="W174">
        <v>20.438559999999999</v>
      </c>
      <c r="X174">
        <v>0</v>
      </c>
      <c r="Y174">
        <v>0</v>
      </c>
      <c r="Z174">
        <v>1.382387</v>
      </c>
      <c r="AA174">
        <v>20.326070000000001</v>
      </c>
      <c r="AB174">
        <v>1.382231E-36</v>
      </c>
      <c r="AC174">
        <v>3.5551740000000001E-34</v>
      </c>
      <c r="AD174">
        <v>1.382755</v>
      </c>
      <c r="AE174">
        <v>20.022490000000001</v>
      </c>
      <c r="AF174" s="1">
        <v>2.7509129999999998E-25</v>
      </c>
      <c r="AG174" s="1">
        <v>7.0909529999999995E-23</v>
      </c>
      <c r="AH174">
        <v>1.3829610000000001</v>
      </c>
      <c r="AI174">
        <v>19.484220000000001</v>
      </c>
      <c r="AJ174" s="1">
        <v>2.116491E-13</v>
      </c>
      <c r="AK174" s="1">
        <v>5.4678589999999999E-11</v>
      </c>
      <c r="AL174">
        <v>1.383108</v>
      </c>
      <c r="AM174">
        <v>19.422000000000001</v>
      </c>
      <c r="AN174" s="1">
        <v>3.6520090000000002E-5</v>
      </c>
      <c r="AO174" s="1">
        <v>6.9301509999999998E-3</v>
      </c>
      <c r="AP174">
        <v>1.383089</v>
      </c>
      <c r="AQ174">
        <v>19.320219999999999</v>
      </c>
      <c r="AR174" s="1">
        <v>3.6526790000000003E-2</v>
      </c>
      <c r="AS174" s="1">
        <v>7.6715819999999999</v>
      </c>
      <c r="AT174">
        <v>1.3814299999999999</v>
      </c>
      <c r="AU174">
        <v>19.208379999999998</v>
      </c>
      <c r="AV174" s="1">
        <v>2.338155</v>
      </c>
      <c r="AW174">
        <v>526.45870000000002</v>
      </c>
      <c r="AX174">
        <v>1.37917</v>
      </c>
      <c r="AY174">
        <v>19.201460000000001</v>
      </c>
      <c r="AZ174">
        <v>26.33379</v>
      </c>
      <c r="BA174">
        <v>6271.4930000000004</v>
      </c>
      <c r="BB174">
        <v>1.3765829999999999</v>
      </c>
      <c r="BC174">
        <v>19.27947</v>
      </c>
      <c r="BD174">
        <v>84.28877</v>
      </c>
      <c r="BE174">
        <v>21024.66</v>
      </c>
      <c r="BF174">
        <v>1.373459</v>
      </c>
      <c r="BG174">
        <v>19.258019999999998</v>
      </c>
      <c r="BH174">
        <v>103.3558</v>
      </c>
      <c r="BI174">
        <v>26833.81</v>
      </c>
      <c r="BJ174">
        <v>1.3696189999999999</v>
      </c>
      <c r="BK174">
        <v>19.371379999999998</v>
      </c>
      <c r="BL174">
        <v>60.060099999999998</v>
      </c>
      <c r="BM174">
        <v>16128.96</v>
      </c>
      <c r="BN174">
        <v>1.365057</v>
      </c>
      <c r="BO174">
        <v>19.664470000000001</v>
      </c>
      <c r="BP174">
        <v>19.469290000000001</v>
      </c>
      <c r="BQ174">
        <v>5385.152</v>
      </c>
      <c r="BR174">
        <v>1.359631</v>
      </c>
      <c r="BS174">
        <v>20.04515</v>
      </c>
      <c r="BT174">
        <v>4.0540409999999998</v>
      </c>
      <c r="BU174">
        <v>1148.913</v>
      </c>
      <c r="BV174">
        <v>1.353685</v>
      </c>
      <c r="BW174">
        <v>20.452020000000001</v>
      </c>
      <c r="BX174">
        <v>0.6462466</v>
      </c>
      <c r="BY174">
        <v>185.57759999999999</v>
      </c>
      <c r="BZ174">
        <v>1.3470660000000001</v>
      </c>
      <c r="CA174">
        <v>20.76548</v>
      </c>
      <c r="CB174">
        <v>0.1278706</v>
      </c>
      <c r="CC174">
        <v>35.753929999999997</v>
      </c>
      <c r="CD174">
        <v>1.340098</v>
      </c>
      <c r="CE174">
        <v>20.667840000000002</v>
      </c>
      <c r="CF174">
        <v>6.7799429999999994E-2</v>
      </c>
      <c r="CG174">
        <v>18.08727</v>
      </c>
      <c r="CH174">
        <v>1.333369</v>
      </c>
      <c r="CI174">
        <v>20.5029</v>
      </c>
      <c r="CJ174">
        <v>6.5563990000000003E-2</v>
      </c>
      <c r="CK174">
        <v>17.333490000000001</v>
      </c>
      <c r="CL174">
        <v>1.3269070000000001</v>
      </c>
      <c r="CM174">
        <v>20.388819999999999</v>
      </c>
      <c r="CN174">
        <v>6.8400589999999997E-2</v>
      </c>
      <c r="CO174">
        <v>18.1797</v>
      </c>
      <c r="CP174">
        <v>1.3201419999999999</v>
      </c>
      <c r="CQ174">
        <v>20.284050000000001</v>
      </c>
      <c r="CR174" s="1">
        <v>6.8257940000000003E-2</v>
      </c>
      <c r="CS174">
        <v>18.291329999999999</v>
      </c>
      <c r="CT174">
        <v>1.3126789999999999</v>
      </c>
      <c r="CU174">
        <v>20.45298</v>
      </c>
      <c r="CV174" s="1">
        <v>6.4662490000000003E-2</v>
      </c>
      <c r="CW174">
        <v>17.46808</v>
      </c>
      <c r="CX174">
        <v>1.305469</v>
      </c>
      <c r="CY174">
        <v>20.816459999999999</v>
      </c>
      <c r="CZ174" s="1">
        <v>5.9144049999999997E-2</v>
      </c>
      <c r="DA174">
        <v>16.060130000000001</v>
      </c>
      <c r="DB174">
        <v>1.2959849999999999</v>
      </c>
      <c r="DC174">
        <v>20.950050000000001</v>
      </c>
      <c r="DD174" s="1">
        <v>5.31323E-2</v>
      </c>
      <c r="DE174">
        <v>14.517139999999999</v>
      </c>
      <c r="DF174">
        <v>1.28633</v>
      </c>
      <c r="DG174">
        <v>20.960139999999999</v>
      </c>
      <c r="DH174" s="1">
        <v>4.7304510000000001E-2</v>
      </c>
      <c r="DI174">
        <v>13.001150000000001</v>
      </c>
      <c r="DJ174">
        <v>1.276232</v>
      </c>
      <c r="DK174">
        <v>20.756930000000001</v>
      </c>
      <c r="DL174" s="1">
        <v>4.1933270000000002E-2</v>
      </c>
      <c r="DM174">
        <v>11.59366</v>
      </c>
      <c r="DN174">
        <v>1.266043</v>
      </c>
      <c r="DO174">
        <v>20.701029999999999</v>
      </c>
      <c r="DP174" s="1">
        <v>3.7102349999999999E-2</v>
      </c>
      <c r="DQ174">
        <v>10.31898</v>
      </c>
      <c r="DR174">
        <v>1.256132</v>
      </c>
      <c r="DS174">
        <v>20.627330000000001</v>
      </c>
      <c r="DT174" s="1">
        <v>3.2851140000000001E-2</v>
      </c>
      <c r="DU174">
        <v>9.1855519999999995</v>
      </c>
      <c r="DV174">
        <v>1.246475</v>
      </c>
      <c r="DW174">
        <v>20.48227</v>
      </c>
      <c r="DX174" s="1">
        <v>2.9156709999999999E-2</v>
      </c>
      <c r="DY174">
        <v>8.1938800000000001</v>
      </c>
      <c r="DZ174">
        <v>1.2362409999999999</v>
      </c>
      <c r="EA174">
        <v>20.63739</v>
      </c>
      <c r="EB174">
        <v>2.5886719999999998E-2</v>
      </c>
      <c r="EC174">
        <v>7.3212419999999998</v>
      </c>
      <c r="ED174">
        <v>1.2264949999999999</v>
      </c>
      <c r="EE174">
        <v>20.85417</v>
      </c>
      <c r="EF174" s="1">
        <v>2.2942669999999998E-2</v>
      </c>
      <c r="EG174">
        <v>6.524743</v>
      </c>
      <c r="EH174">
        <v>1.2174739999999999</v>
      </c>
      <c r="EI174">
        <v>21.03004</v>
      </c>
      <c r="EJ174" s="1">
        <v>2.0261729999999999E-2</v>
      </c>
      <c r="EK174">
        <v>5.7923799999999996</v>
      </c>
      <c r="EL174">
        <v>1.2076119999999999</v>
      </c>
      <c r="EM174">
        <v>21.030629999999999</v>
      </c>
      <c r="EN174" s="1">
        <v>1.7844499999999999E-2</v>
      </c>
      <c r="EO174">
        <v>5.1286230000000002</v>
      </c>
      <c r="EP174">
        <v>1.1971780000000001</v>
      </c>
      <c r="EQ174">
        <v>20.667870000000001</v>
      </c>
      <c r="ER174" s="1">
        <v>1.568313E-2</v>
      </c>
      <c r="ES174">
        <v>4.5305039999999996</v>
      </c>
      <c r="ET174">
        <v>1.1862889999999999</v>
      </c>
      <c r="EU174">
        <v>20.242439999999998</v>
      </c>
      <c r="EV174" s="1">
        <v>1.377301E-2</v>
      </c>
      <c r="EW174">
        <v>3.9999709999999999</v>
      </c>
      <c r="EX174">
        <v>1.1758660000000001</v>
      </c>
      <c r="EY174">
        <v>20.12894</v>
      </c>
      <c r="EZ174" s="1">
        <v>1.20952E-2</v>
      </c>
      <c r="FA174">
        <v>3.529658</v>
      </c>
      <c r="FB174">
        <v>1.165235</v>
      </c>
      <c r="FC174">
        <v>20.410540000000001</v>
      </c>
      <c r="FD174" s="1">
        <v>1.0617929999999999E-2</v>
      </c>
      <c r="FE174">
        <v>3.113019</v>
      </c>
      <c r="FF174">
        <v>1.1559999999999999</v>
      </c>
      <c r="FG174">
        <v>21.604859999999999</v>
      </c>
      <c r="FH174" s="1">
        <v>9.3484710000000006E-3</v>
      </c>
      <c r="FI174">
        <v>2.7500119999999999</v>
      </c>
      <c r="FJ174">
        <v>1.1480220000000001</v>
      </c>
      <c r="FK174">
        <v>22.467469999999999</v>
      </c>
      <c r="FL174" s="1">
        <v>8.254417E-3</v>
      </c>
      <c r="FM174">
        <v>2.4337399999999998</v>
      </c>
      <c r="FN174">
        <v>1.141008</v>
      </c>
      <c r="FO174">
        <v>22.7746</v>
      </c>
      <c r="FP174" s="1">
        <v>7.2947769999999997E-3</v>
      </c>
      <c r="FQ174">
        <v>2.1543570000000001</v>
      </c>
      <c r="FR174">
        <v>1.1364000000000001</v>
      </c>
      <c r="FS174">
        <v>22.622199999999999</v>
      </c>
      <c r="FT174" s="1">
        <v>6.4494859999999999E-3</v>
      </c>
      <c r="FU174">
        <v>1.904652</v>
      </c>
      <c r="FV174">
        <v>1.132728</v>
      </c>
      <c r="FW174">
        <v>22.202030000000001</v>
      </c>
      <c r="FX174" s="1">
        <v>5.6864410000000004E-3</v>
      </c>
      <c r="FY174">
        <v>1.6764140000000001</v>
      </c>
      <c r="FZ174">
        <v>1.1298999999999999</v>
      </c>
      <c r="GA174">
        <v>21.784040000000001</v>
      </c>
      <c r="GB174" s="1">
        <v>4.9855050000000003E-3</v>
      </c>
      <c r="GC174">
        <v>1.4663360000000001</v>
      </c>
      <c r="GD174">
        <v>1.127885</v>
      </c>
      <c r="GE174">
        <v>21.588090000000001</v>
      </c>
      <c r="GF174" s="1">
        <v>4.3172239999999997E-3</v>
      </c>
      <c r="GG174">
        <v>1.2683660000000001</v>
      </c>
      <c r="GH174">
        <v>1.126517</v>
      </c>
      <c r="GI174">
        <v>21.749289999999998</v>
      </c>
      <c r="GJ174" s="1">
        <v>3.6305339999999999E-3</v>
      </c>
      <c r="GK174">
        <v>1.066033</v>
      </c>
      <c r="GL174">
        <v>1.1256459999999999</v>
      </c>
      <c r="GM174">
        <v>22.776800000000001</v>
      </c>
      <c r="GN174" s="1">
        <v>2.9040720000000002E-3</v>
      </c>
      <c r="GO174">
        <v>0.85277990000000004</v>
      </c>
      <c r="GP174">
        <v>1.125075</v>
      </c>
      <c r="GQ174">
        <v>23.58304</v>
      </c>
      <c r="GR174" s="1">
        <v>2.1875079999999999E-3</v>
      </c>
      <c r="GS174">
        <v>0.6423951</v>
      </c>
      <c r="GT174">
        <v>1.1247769999999999</v>
      </c>
      <c r="GU174">
        <v>23.933399999999999</v>
      </c>
      <c r="GV174">
        <v>1.5713669999999999E-3</v>
      </c>
      <c r="GW174">
        <v>0.46073350000000002</v>
      </c>
      <c r="GX174">
        <v>1.124576</v>
      </c>
      <c r="GY174">
        <v>24.168569999999999</v>
      </c>
      <c r="GZ174" s="1">
        <v>1.1136519999999999E-3</v>
      </c>
      <c r="HA174">
        <v>0.3252353</v>
      </c>
      <c r="HB174">
        <v>1.1244989999999999</v>
      </c>
      <c r="HC174">
        <v>23.996369999999999</v>
      </c>
      <c r="HD174" s="1">
        <v>8.1446470000000001E-4</v>
      </c>
      <c r="HE174">
        <v>0.23792930000000001</v>
      </c>
      <c r="HF174">
        <v>1.1244689999999999</v>
      </c>
      <c r="HG174">
        <v>23.480509999999999</v>
      </c>
      <c r="HH174" s="1">
        <v>6.3141919999999999E-4</v>
      </c>
      <c r="HI174">
        <v>0.18312999999999999</v>
      </c>
      <c r="HJ174">
        <v>1.124468</v>
      </c>
      <c r="HK174">
        <v>23.149740000000001</v>
      </c>
      <c r="HL174" s="1">
        <v>5.2316479999999996E-4</v>
      </c>
      <c r="HM174">
        <v>0.15070449999999999</v>
      </c>
      <c r="HN174">
        <v>1.1244590000000001</v>
      </c>
      <c r="HO174">
        <v>23.116499999999998</v>
      </c>
      <c r="HP174" s="1">
        <v>4.5716099999999998E-4</v>
      </c>
      <c r="HQ174">
        <v>0.13102130000000001</v>
      </c>
      <c r="HR174">
        <v>1.1244479999999999</v>
      </c>
      <c r="HS174">
        <v>23.895230000000002</v>
      </c>
      <c r="HT174" s="1">
        <v>4.1371449999999998E-4</v>
      </c>
      <c r="HU174">
        <v>0.1181577</v>
      </c>
      <c r="HV174">
        <v>1.1244149999999999</v>
      </c>
      <c r="HW174">
        <v>24.679500000000001</v>
      </c>
      <c r="HX174" s="1">
        <v>3.8221199999999999E-4</v>
      </c>
      <c r="HY174">
        <v>0.10890130000000001</v>
      </c>
      <c r="HZ174">
        <v>1.1244749999999999</v>
      </c>
      <c r="IA174">
        <v>24.970559999999999</v>
      </c>
      <c r="IB174" s="1">
        <v>3.5729289999999998E-4</v>
      </c>
      <c r="IC174">
        <v>0.1016387</v>
      </c>
      <c r="ID174">
        <v>1.1244419999999999</v>
      </c>
      <c r="IE174">
        <v>24.948060000000002</v>
      </c>
      <c r="IF174" s="1">
        <v>3.3615769999999998E-4</v>
      </c>
      <c r="IG174">
        <v>9.5519560000000003E-2</v>
      </c>
      <c r="IH174">
        <v>1.1244369999999999</v>
      </c>
      <c r="II174">
        <v>24.339759999999998</v>
      </c>
      <c r="IJ174" s="1">
        <v>3.1741579999999998E-4</v>
      </c>
      <c r="IK174">
        <v>9.0123330000000001E-2</v>
      </c>
      <c r="IL174">
        <v>1.124428</v>
      </c>
      <c r="IM174">
        <v>23.5639</v>
      </c>
      <c r="IN174" s="1">
        <v>3.0035730000000001E-4</v>
      </c>
      <c r="IO174">
        <v>8.5234069999999995E-2</v>
      </c>
      <c r="IP174">
        <v>1.124428</v>
      </c>
      <c r="IQ174">
        <v>23.114599999999999</v>
      </c>
      <c r="IR174" s="1">
        <v>2.8464860000000002E-4</v>
      </c>
      <c r="IS174">
        <v>8.0748749999999994E-2</v>
      </c>
      <c r="IT174">
        <v>1.1244719999999999</v>
      </c>
      <c r="IU174">
        <v>22.98873</v>
      </c>
      <c r="IV174" s="1">
        <v>2.701429E-4</v>
      </c>
      <c r="IW174">
        <v>7.6606030000000006E-2</v>
      </c>
      <c r="IX174">
        <v>1.124423</v>
      </c>
      <c r="IY174">
        <v>23.546189999999999</v>
      </c>
      <c r="IZ174">
        <v>2.566868E-4</v>
      </c>
      <c r="JA174">
        <v>7.277198E-2</v>
      </c>
      <c r="JB174">
        <v>1.1244190000000001</v>
      </c>
      <c r="JC174">
        <v>23.753820000000001</v>
      </c>
      <c r="JD174" s="1">
        <v>2.441667E-4</v>
      </c>
      <c r="JE174">
        <v>6.9211750000000002E-2</v>
      </c>
      <c r="JF174">
        <v>1.1244179999999999</v>
      </c>
      <c r="JG174">
        <v>23.686489999999999</v>
      </c>
      <c r="JH174" s="1">
        <v>2.3247360000000001E-4</v>
      </c>
      <c r="JI174">
        <v>6.5887550000000003E-2</v>
      </c>
      <c r="JJ174">
        <v>1.1244620000000001</v>
      </c>
      <c r="JK174">
        <v>23.205539999999999</v>
      </c>
      <c r="JL174" s="1">
        <v>2.2146819999999999E-4</v>
      </c>
      <c r="JM174">
        <v>6.2762460000000006E-2</v>
      </c>
      <c r="JN174">
        <v>1.124422</v>
      </c>
      <c r="JO174">
        <v>22.653690000000001</v>
      </c>
      <c r="JP174" s="1">
        <v>2.1108300000000001E-4</v>
      </c>
      <c r="JQ174">
        <v>5.9819749999999998E-2</v>
      </c>
      <c r="JR174">
        <v>1.124463</v>
      </c>
      <c r="JS174">
        <v>22.487120000000001</v>
      </c>
      <c r="JT174" s="1">
        <v>2.013451E-4</v>
      </c>
      <c r="JU174">
        <v>5.7055120000000001E-2</v>
      </c>
      <c r="JV174">
        <v>1.1244529999999999</v>
      </c>
      <c r="JW174">
        <v>22.50151</v>
      </c>
      <c r="JX174" s="1">
        <v>1.9223570000000001E-4</v>
      </c>
      <c r="JY174">
        <v>5.4468370000000002E-2</v>
      </c>
      <c r="JZ174">
        <v>1.124458</v>
      </c>
      <c r="KA174">
        <v>22.628250000000001</v>
      </c>
      <c r="KB174" s="1">
        <v>1.8369950000000001E-4</v>
      </c>
      <c r="KC174">
        <v>5.2041270000000001E-2</v>
      </c>
      <c r="KD174">
        <v>1.12442</v>
      </c>
      <c r="KE174">
        <v>23.38374</v>
      </c>
      <c r="KF174" s="1">
        <v>1.7562010000000001E-4</v>
      </c>
      <c r="KG174">
        <v>4.975098E-2</v>
      </c>
      <c r="KH174">
        <v>1.124463</v>
      </c>
      <c r="KI174">
        <v>23.796890000000001</v>
      </c>
      <c r="KJ174" s="1">
        <v>1.6799459999999999E-4</v>
      </c>
      <c r="KK174">
        <v>4.7589239999999998E-2</v>
      </c>
      <c r="KL174">
        <v>1.124463</v>
      </c>
      <c r="KM174">
        <v>23.821249999999999</v>
      </c>
      <c r="KN174" s="1">
        <v>1.607891E-4</v>
      </c>
      <c r="KO174">
        <v>4.5546940000000001E-2</v>
      </c>
      <c r="KP174">
        <v>1.12442</v>
      </c>
      <c r="KQ174">
        <v>23.719090000000001</v>
      </c>
      <c r="KR174" s="1">
        <v>1.5400550000000001E-4</v>
      </c>
      <c r="KS174">
        <v>4.3623910000000002E-2</v>
      </c>
      <c r="KT174">
        <v>1.1244510000000001</v>
      </c>
      <c r="KU174">
        <v>23.20675</v>
      </c>
      <c r="KV174" s="1">
        <v>1.4758180000000001E-4</v>
      </c>
      <c r="KW174">
        <v>4.1803100000000003E-2</v>
      </c>
      <c r="KX174">
        <v>1.1244479999999999</v>
      </c>
      <c r="KY174">
        <v>22.49391</v>
      </c>
      <c r="KZ174" s="1">
        <v>1.4150440000000001E-4</v>
      </c>
      <c r="LA174">
        <v>4.0079650000000001E-2</v>
      </c>
      <c r="LB174">
        <v>1.124395</v>
      </c>
      <c r="LC174">
        <v>21.877659999999999</v>
      </c>
      <c r="LD174" s="1">
        <v>1.357145E-4</v>
      </c>
      <c r="LE174">
        <v>3.844011E-2</v>
      </c>
      <c r="LF174">
        <v>1.124396</v>
      </c>
      <c r="LG174">
        <v>21.616129999999998</v>
      </c>
      <c r="LH174" s="1">
        <v>1.3022460000000001E-4</v>
      </c>
      <c r="LI174">
        <v>3.6883239999999998E-2</v>
      </c>
      <c r="LJ174">
        <v>1.1242840000000001</v>
      </c>
      <c r="LK174">
        <v>22.457039999999999</v>
      </c>
      <c r="LL174" s="1">
        <v>1.2500569999999999E-4</v>
      </c>
      <c r="LM174">
        <v>3.5408120000000001E-2</v>
      </c>
      <c r="LN174">
        <v>1.1241749999999999</v>
      </c>
      <c r="LO174">
        <v>23.240349999999999</v>
      </c>
      <c r="LP174" s="1">
        <v>1.2005739999999999E-4</v>
      </c>
      <c r="LQ174">
        <v>3.4005639999999997E-2</v>
      </c>
      <c r="LR174">
        <v>1.123991</v>
      </c>
      <c r="LS174">
        <v>23.760079999999999</v>
      </c>
      <c r="LT174" s="1">
        <v>1.1534740000000001E-4</v>
      </c>
      <c r="LU174">
        <v>3.2674839999999997E-2</v>
      </c>
      <c r="LV174">
        <v>1.123732</v>
      </c>
      <c r="LW174">
        <v>24.480360000000001</v>
      </c>
      <c r="LX174" s="1">
        <v>1.1085129999999999E-4</v>
      </c>
      <c r="LY174">
        <v>3.1406749999999997E-2</v>
      </c>
      <c r="LZ174">
        <v>1.123459</v>
      </c>
      <c r="MA174">
        <v>24.712789999999998</v>
      </c>
      <c r="MB174" s="1">
        <v>1.065676E-4</v>
      </c>
      <c r="MC174">
        <v>3.0200390000000001E-2</v>
      </c>
      <c r="MD174">
        <v>1.123075</v>
      </c>
      <c r="ME174">
        <v>24.304739999999999</v>
      </c>
      <c r="MF174" s="1">
        <v>1.0253440000000001E-4</v>
      </c>
      <c r="MG174">
        <v>2.906019E-2</v>
      </c>
      <c r="MH174">
        <v>1.122752</v>
      </c>
      <c r="MI174">
        <v>23.90287</v>
      </c>
      <c r="MJ174" s="1">
        <v>9.8895160000000005E-5</v>
      </c>
      <c r="MK174">
        <v>2.8029680000000001E-2</v>
      </c>
      <c r="ML174">
        <v>1.122393</v>
      </c>
      <c r="MM174">
        <v>23.99155</v>
      </c>
      <c r="MN174" s="1">
        <v>9.5968949999999999E-5</v>
      </c>
      <c r="MO174">
        <v>2.7198130000000001E-2</v>
      </c>
      <c r="MP174">
        <v>1.1220509999999999</v>
      </c>
      <c r="MQ174">
        <v>24.978819999999999</v>
      </c>
      <c r="MR174" s="1">
        <v>9.3921070000000002E-5</v>
      </c>
      <c r="MS174">
        <v>2.6613700000000001E-2</v>
      </c>
      <c r="MT174">
        <v>1.121767</v>
      </c>
      <c r="MU174">
        <v>25.738779999999998</v>
      </c>
      <c r="MV174" s="1">
        <v>9.2492670000000001E-5</v>
      </c>
      <c r="MW174">
        <v>2.6206360000000001E-2</v>
      </c>
      <c r="MX174">
        <v>1.1214919999999999</v>
      </c>
      <c r="MY174">
        <v>25.884830000000001</v>
      </c>
      <c r="MZ174" s="1">
        <v>9.1099649999999994E-5</v>
      </c>
      <c r="NA174">
        <v>2.5818770000000001E-2</v>
      </c>
      <c r="NB174">
        <v>1.1212960000000001</v>
      </c>
      <c r="NC174">
        <v>25.838519999999999</v>
      </c>
      <c r="ND174" s="1">
        <v>8.9340229999999998E-5</v>
      </c>
      <c r="NE174">
        <v>2.53286E-2</v>
      </c>
      <c r="NF174">
        <v>1.121181</v>
      </c>
      <c r="NG174">
        <v>25.34235</v>
      </c>
      <c r="NH174" s="1">
        <v>8.7120960000000006E-5</v>
      </c>
      <c r="NI174">
        <v>2.470609E-2</v>
      </c>
      <c r="NJ174">
        <v>1.1210450000000001</v>
      </c>
      <c r="NK174">
        <v>24.728919999999999</v>
      </c>
      <c r="NL174" s="1">
        <v>8.4520539999999994E-5</v>
      </c>
      <c r="NM174">
        <v>2.3974479999999999E-2</v>
      </c>
      <c r="NN174">
        <v>1.120973</v>
      </c>
      <c r="NO174">
        <v>24.472349999999999</v>
      </c>
      <c r="NP174" s="1">
        <v>8.1577809999999997E-5</v>
      </c>
      <c r="NQ174">
        <v>2.3147549999999999E-2</v>
      </c>
      <c r="NR174">
        <v>1.120843</v>
      </c>
      <c r="NS174">
        <v>24.533280000000001</v>
      </c>
      <c r="NT174" s="1">
        <v>7.8187689999999996E-5</v>
      </c>
      <c r="NU174">
        <v>2.2198329999999999E-2</v>
      </c>
      <c r="NV174">
        <v>1.120654</v>
      </c>
      <c r="NW174">
        <v>24.948229999999999</v>
      </c>
      <c r="NX174" s="1">
        <v>7.4281659999999994E-5</v>
      </c>
      <c r="NY174">
        <v>2.1102470000000002E-2</v>
      </c>
      <c r="NZ174">
        <v>1.120331</v>
      </c>
      <c r="OA174">
        <v>25.54646</v>
      </c>
      <c r="OB174" s="1">
        <v>7.0083509999999995E-5</v>
      </c>
      <c r="OC174">
        <v>1.991917E-2</v>
      </c>
      <c r="OD174">
        <v>1.1199749999999999</v>
      </c>
      <c r="OE174">
        <v>25.536750000000001</v>
      </c>
      <c r="OF174" s="1">
        <v>6.6042509999999997E-5</v>
      </c>
      <c r="OG174">
        <v>1.8770889999999998E-2</v>
      </c>
      <c r="OH174">
        <v>1.1194409999999999</v>
      </c>
      <c r="OI174">
        <v>25.278749999999999</v>
      </c>
      <c r="OJ174" s="1">
        <v>6.2483960000000004E-5</v>
      </c>
      <c r="OK174">
        <v>1.7756520000000001E-2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0.96177480000000004</v>
      </c>
      <c r="G175">
        <v>20.6983</v>
      </c>
      <c r="H175">
        <v>0</v>
      </c>
      <c r="I175">
        <v>0</v>
      </c>
      <c r="J175">
        <v>0.96052550000000003</v>
      </c>
      <c r="K175">
        <v>20.454440000000002</v>
      </c>
      <c r="L175">
        <v>0</v>
      </c>
      <c r="M175">
        <v>0</v>
      </c>
      <c r="N175">
        <v>0.95905560000000001</v>
      </c>
      <c r="O175">
        <v>20.46049</v>
      </c>
      <c r="P175">
        <v>0</v>
      </c>
      <c r="Q175">
        <v>0</v>
      </c>
      <c r="R175">
        <v>0.95723130000000001</v>
      </c>
      <c r="S175">
        <v>20.417169999999999</v>
      </c>
      <c r="T175">
        <v>0</v>
      </c>
      <c r="U175">
        <v>0</v>
      </c>
      <c r="V175">
        <v>0.95402909999999996</v>
      </c>
      <c r="W175">
        <v>20.445820000000001</v>
      </c>
      <c r="X175">
        <v>0</v>
      </c>
      <c r="Y175">
        <v>0</v>
      </c>
      <c r="Z175">
        <v>0.94868940000000002</v>
      </c>
      <c r="AA175">
        <v>20.345490000000002</v>
      </c>
      <c r="AB175">
        <v>2.8799400000000001E-37</v>
      </c>
      <c r="AC175">
        <v>1.3324439999999999E-34</v>
      </c>
      <c r="AD175">
        <v>0.94611230000000002</v>
      </c>
      <c r="AE175">
        <v>20.07685</v>
      </c>
      <c r="AF175" s="1">
        <v>5.655359E-26</v>
      </c>
      <c r="AG175" s="1">
        <v>2.624314E-23</v>
      </c>
      <c r="AH175">
        <v>0.94404719999999998</v>
      </c>
      <c r="AI175">
        <v>19.565149999999999</v>
      </c>
      <c r="AJ175" s="1">
        <v>4.3199639999999997E-14</v>
      </c>
      <c r="AK175" s="1">
        <v>2.010206E-11</v>
      </c>
      <c r="AL175">
        <v>0.94224640000000004</v>
      </c>
      <c r="AM175">
        <v>19.487929999999999</v>
      </c>
      <c r="AN175" s="1">
        <v>1.7632210000000001E-5</v>
      </c>
      <c r="AO175" s="1">
        <v>5.0936619999999997E-3</v>
      </c>
      <c r="AP175">
        <v>0.94039660000000003</v>
      </c>
      <c r="AQ175">
        <v>19.37294</v>
      </c>
      <c r="AR175" s="1">
        <v>2.3737319999999999E-2</v>
      </c>
      <c r="AS175" s="1">
        <v>7.9069799999999999</v>
      </c>
      <c r="AT175">
        <v>0.93851189999999995</v>
      </c>
      <c r="AU175">
        <v>19.24567</v>
      </c>
      <c r="AV175" s="1">
        <v>1.787164</v>
      </c>
      <c r="AW175">
        <v>663.20420000000001</v>
      </c>
      <c r="AX175">
        <v>0.93655060000000001</v>
      </c>
      <c r="AY175">
        <v>19.207799999999999</v>
      </c>
      <c r="AZ175">
        <v>22.61835</v>
      </c>
      <c r="BA175">
        <v>9182.99</v>
      </c>
      <c r="BB175">
        <v>0.93430299999999999</v>
      </c>
      <c r="BC175">
        <v>19.294910000000002</v>
      </c>
      <c r="BD175">
        <v>79.305970000000002</v>
      </c>
      <c r="BE175">
        <v>34721.410000000003</v>
      </c>
      <c r="BF175">
        <v>0.93161329999999998</v>
      </c>
      <c r="BG175">
        <v>19.278079999999999</v>
      </c>
      <c r="BH175">
        <v>104.7123</v>
      </c>
      <c r="BI175">
        <v>48831.8</v>
      </c>
      <c r="BJ175">
        <v>0.92838129999999996</v>
      </c>
      <c r="BK175">
        <v>19.399699999999999</v>
      </c>
      <c r="BL175">
        <v>64.615899999999996</v>
      </c>
      <c r="BM175">
        <v>31871.79</v>
      </c>
      <c r="BN175">
        <v>0.92447539999999995</v>
      </c>
      <c r="BO175">
        <v>19.717189999999999</v>
      </c>
      <c r="BP175">
        <v>22.000039999999998</v>
      </c>
      <c r="BQ175">
        <v>11362.81</v>
      </c>
      <c r="BR175">
        <v>0.91985910000000004</v>
      </c>
      <c r="BS175">
        <v>20.106449999999999</v>
      </c>
      <c r="BT175">
        <v>4.7564820000000001</v>
      </c>
      <c r="BU175">
        <v>2548.7669999999998</v>
      </c>
      <c r="BV175">
        <v>0.9147729</v>
      </c>
      <c r="BW175">
        <v>20.504760000000001</v>
      </c>
      <c r="BX175">
        <v>0.77046780000000004</v>
      </c>
      <c r="BY175">
        <v>421.32670000000002</v>
      </c>
      <c r="BZ175">
        <v>0.90913140000000003</v>
      </c>
      <c r="CA175">
        <v>20.801490000000001</v>
      </c>
      <c r="CB175">
        <v>0.1440198</v>
      </c>
      <c r="CC175">
        <v>75.882350000000002</v>
      </c>
      <c r="CD175">
        <v>0.90316220000000003</v>
      </c>
      <c r="CE175">
        <v>20.688669999999998</v>
      </c>
      <c r="CF175">
        <v>6.9195999999999994E-2</v>
      </c>
      <c r="CG175">
        <v>33.484340000000003</v>
      </c>
      <c r="CH175">
        <v>0.8973274</v>
      </c>
      <c r="CI175">
        <v>20.519480000000001</v>
      </c>
      <c r="CJ175">
        <v>6.5387790000000001E-2</v>
      </c>
      <c r="CK175">
        <v>31.24736</v>
      </c>
      <c r="CL175">
        <v>0.8917022</v>
      </c>
      <c r="CM175">
        <v>20.403220000000001</v>
      </c>
      <c r="CN175">
        <v>6.8267460000000002E-2</v>
      </c>
      <c r="CO175">
        <v>32.765000000000001</v>
      </c>
      <c r="CP175">
        <v>0.88587389999999999</v>
      </c>
      <c r="CQ175">
        <v>20.311699999999998</v>
      </c>
      <c r="CR175">
        <v>6.8367259999999999E-2</v>
      </c>
      <c r="CS175">
        <v>32.959620000000001</v>
      </c>
      <c r="CT175">
        <v>0.87953780000000004</v>
      </c>
      <c r="CU175">
        <v>20.510200000000001</v>
      </c>
      <c r="CV175" s="1">
        <v>6.4965640000000005E-2</v>
      </c>
      <c r="CW175">
        <v>31.46979</v>
      </c>
      <c r="CX175">
        <v>0.87327339999999998</v>
      </c>
      <c r="CY175">
        <v>20.883900000000001</v>
      </c>
      <c r="CZ175">
        <v>5.9590589999999999E-2</v>
      </c>
      <c r="DA175">
        <v>29.02844</v>
      </c>
      <c r="DB175">
        <v>0.86692270000000005</v>
      </c>
      <c r="DC175">
        <v>21.020240000000001</v>
      </c>
      <c r="DD175" s="1">
        <v>5.3600479999999999E-2</v>
      </c>
      <c r="DE175">
        <v>26.24701</v>
      </c>
      <c r="DF175">
        <v>0.86038230000000004</v>
      </c>
      <c r="DG175">
        <v>21.018249999999998</v>
      </c>
      <c r="DH175" s="1">
        <v>4.774925E-2</v>
      </c>
      <c r="DI175">
        <v>23.489159999999998</v>
      </c>
      <c r="DJ175">
        <v>0.85361739999999997</v>
      </c>
      <c r="DK175">
        <v>20.779240000000001</v>
      </c>
      <c r="DL175" s="1">
        <v>4.234015E-2</v>
      </c>
      <c r="DM175">
        <v>20.917649999999998</v>
      </c>
      <c r="DN175">
        <v>0.84675540000000005</v>
      </c>
      <c r="DO175">
        <v>20.708290000000002</v>
      </c>
      <c r="DP175" s="1">
        <v>3.7462740000000001E-2</v>
      </c>
      <c r="DQ175">
        <v>18.582129999999999</v>
      </c>
      <c r="DR175">
        <v>0.84030530000000003</v>
      </c>
      <c r="DS175">
        <v>20.630510000000001</v>
      </c>
      <c r="DT175" s="1">
        <v>3.3162829999999997E-2</v>
      </c>
      <c r="DU175">
        <v>16.511050000000001</v>
      </c>
      <c r="DV175">
        <v>0.83407200000000004</v>
      </c>
      <c r="DW175">
        <v>20.49654</v>
      </c>
      <c r="DX175" s="1">
        <v>2.942666E-2</v>
      </c>
      <c r="DY175">
        <v>14.70368</v>
      </c>
      <c r="DZ175">
        <v>0.82742360000000004</v>
      </c>
      <c r="EA175">
        <v>20.681000000000001</v>
      </c>
      <c r="EB175" s="1">
        <v>2.6118570000000001E-2</v>
      </c>
      <c r="EC175">
        <v>13.10905</v>
      </c>
      <c r="ED175">
        <v>0.82127519999999998</v>
      </c>
      <c r="EE175">
        <v>20.92277</v>
      </c>
      <c r="EF175" s="1">
        <v>2.3150009999999999E-2</v>
      </c>
      <c r="EG175">
        <v>11.66245</v>
      </c>
      <c r="EH175">
        <v>0.8154827</v>
      </c>
      <c r="EI175">
        <v>21.11149</v>
      </c>
      <c r="EJ175" s="1">
        <v>2.0444540000000001E-2</v>
      </c>
      <c r="EK175">
        <v>10.331530000000001</v>
      </c>
      <c r="EL175">
        <v>0.80998720000000002</v>
      </c>
      <c r="EM175">
        <v>21.111540000000002</v>
      </c>
      <c r="EN175" s="1">
        <v>1.8007329999999998E-2</v>
      </c>
      <c r="EO175">
        <v>9.1223170000000007</v>
      </c>
      <c r="EP175">
        <v>0.80421319999999996</v>
      </c>
      <c r="EQ175">
        <v>20.7239</v>
      </c>
      <c r="ER175" s="1">
        <v>1.5828080000000001E-2</v>
      </c>
      <c r="ES175">
        <v>8.0401009999999999</v>
      </c>
      <c r="ET175">
        <v>0.79814960000000001</v>
      </c>
      <c r="EU175">
        <v>20.260400000000001</v>
      </c>
      <c r="EV175" s="1">
        <v>1.39005E-2</v>
      </c>
      <c r="EW175">
        <v>7.0809889999999998</v>
      </c>
      <c r="EX175">
        <v>0.79270450000000003</v>
      </c>
      <c r="EY175">
        <v>20.129059999999999</v>
      </c>
      <c r="EZ175" s="1">
        <v>1.2209589999999999E-2</v>
      </c>
      <c r="FA175">
        <v>6.2398879999999997</v>
      </c>
      <c r="FB175">
        <v>0.78712610000000005</v>
      </c>
      <c r="FC175">
        <v>20.410589999999999</v>
      </c>
      <c r="FD175" s="1">
        <v>1.0718190000000001E-2</v>
      </c>
      <c r="FE175">
        <v>5.4948499999999996</v>
      </c>
      <c r="FF175">
        <v>0.78253950000000005</v>
      </c>
      <c r="FG175">
        <v>21.604949999999999</v>
      </c>
      <c r="FH175" s="1">
        <v>9.4351999999999995E-3</v>
      </c>
      <c r="FI175">
        <v>4.8441159999999996</v>
      </c>
      <c r="FJ175">
        <v>0.77898020000000001</v>
      </c>
      <c r="FK175">
        <v>22.49567</v>
      </c>
      <c r="FL175" s="1">
        <v>8.3307850000000003E-3</v>
      </c>
      <c r="FM175">
        <v>4.2767359999999996</v>
      </c>
      <c r="FN175">
        <v>0.77587099999999998</v>
      </c>
      <c r="FO175">
        <v>22.84188</v>
      </c>
      <c r="FP175" s="1">
        <v>7.3621219999999996E-3</v>
      </c>
      <c r="FQ175">
        <v>3.776465</v>
      </c>
      <c r="FR175">
        <v>0.77377810000000002</v>
      </c>
      <c r="FS175">
        <v>22.706790000000002</v>
      </c>
      <c r="FT175" s="1">
        <v>6.5097289999999997E-3</v>
      </c>
      <c r="FU175">
        <v>3.3320150000000002</v>
      </c>
      <c r="FV175">
        <v>0.77214830000000001</v>
      </c>
      <c r="FW175">
        <v>22.261009999999999</v>
      </c>
      <c r="FX175" s="1">
        <v>5.747991E-3</v>
      </c>
      <c r="FY175">
        <v>2.9342649999999999</v>
      </c>
      <c r="FZ175">
        <v>0.77104649999999997</v>
      </c>
      <c r="GA175">
        <v>21.812550000000002</v>
      </c>
      <c r="GB175" s="1">
        <v>5.0452479999999996E-3</v>
      </c>
      <c r="GC175">
        <v>2.5688200000000001</v>
      </c>
      <c r="GD175">
        <v>0.77032100000000003</v>
      </c>
      <c r="GE175">
        <v>21.590050000000002</v>
      </c>
      <c r="GF175" s="1">
        <v>4.3778619999999997E-3</v>
      </c>
      <c r="GG175">
        <v>2.2246000000000001</v>
      </c>
      <c r="GH175">
        <v>0.76986869999999996</v>
      </c>
      <c r="GI175">
        <v>21.756150000000002</v>
      </c>
      <c r="GJ175" s="1">
        <v>3.696661E-3</v>
      </c>
      <c r="GK175">
        <v>1.8766149999999999</v>
      </c>
      <c r="GL175">
        <v>0.76963380000000003</v>
      </c>
      <c r="GM175">
        <v>22.803170000000001</v>
      </c>
      <c r="GN175" s="1">
        <v>2.9746080000000001E-3</v>
      </c>
      <c r="GO175">
        <v>1.5098320000000001</v>
      </c>
      <c r="GP175">
        <v>0.76949909999999999</v>
      </c>
      <c r="GQ175">
        <v>23.650289999999998</v>
      </c>
      <c r="GR175" s="1">
        <v>2.2537479999999999E-3</v>
      </c>
      <c r="GS175">
        <v>1.1429609999999999</v>
      </c>
      <c r="GT175">
        <v>0.76943329999999999</v>
      </c>
      <c r="GU175">
        <v>24.025770000000001</v>
      </c>
      <c r="GV175" s="1">
        <v>1.623666E-3</v>
      </c>
      <c r="GW175">
        <v>0.81989529999999999</v>
      </c>
      <c r="GX175">
        <v>0.76944860000000004</v>
      </c>
      <c r="GY175">
        <v>24.25573</v>
      </c>
      <c r="GZ175" s="1">
        <v>1.148289E-3</v>
      </c>
      <c r="HA175">
        <v>0.57435510000000001</v>
      </c>
      <c r="HB175">
        <v>0.76947310000000002</v>
      </c>
      <c r="HC175">
        <v>24.05377</v>
      </c>
      <c r="HD175" s="1">
        <v>8.3209110000000001E-4</v>
      </c>
      <c r="HE175">
        <v>0.41296149999999998</v>
      </c>
      <c r="HF175">
        <v>0.7695206</v>
      </c>
      <c r="HG175">
        <v>23.53153</v>
      </c>
      <c r="HH175" s="1">
        <v>6.4207809999999995E-4</v>
      </c>
      <c r="HI175">
        <v>0.3178532</v>
      </c>
      <c r="HJ175">
        <v>0.7695632</v>
      </c>
      <c r="HK175">
        <v>23.177910000000001</v>
      </c>
      <c r="HL175" s="1">
        <v>5.2957139999999998E-4</v>
      </c>
      <c r="HM175">
        <v>0.2615767</v>
      </c>
      <c r="HN175">
        <v>0.76956279999999999</v>
      </c>
      <c r="HO175">
        <v>23.13551</v>
      </c>
      <c r="HP175" s="1">
        <v>4.6123669999999998E-4</v>
      </c>
      <c r="HQ175">
        <v>0.22741980000000001</v>
      </c>
      <c r="HR175">
        <v>0.76957880000000001</v>
      </c>
      <c r="HS175">
        <v>23.92557</v>
      </c>
      <c r="HT175" s="1">
        <v>4.1655730000000001E-4</v>
      </c>
      <c r="HU175">
        <v>0.20509250000000001</v>
      </c>
      <c r="HV175">
        <v>0.76959149999999998</v>
      </c>
      <c r="HW175">
        <v>24.758369999999999</v>
      </c>
      <c r="HX175" s="1">
        <v>3.8438879999999999E-4</v>
      </c>
      <c r="HY175">
        <v>0.18902450000000001</v>
      </c>
      <c r="HZ175">
        <v>0.76957330000000002</v>
      </c>
      <c r="IA175">
        <v>25.08644</v>
      </c>
      <c r="IB175" s="1">
        <v>3.5909270000000001E-4</v>
      </c>
      <c r="IC175">
        <v>0.17642440000000001</v>
      </c>
      <c r="ID175">
        <v>0.76958510000000002</v>
      </c>
      <c r="IE175">
        <v>25.077919999999999</v>
      </c>
      <c r="IF175" s="1">
        <v>3.3772510000000002E-4</v>
      </c>
      <c r="IG175">
        <v>0.16580629999999999</v>
      </c>
      <c r="IH175">
        <v>0.76960779999999995</v>
      </c>
      <c r="II175">
        <v>24.442440000000001</v>
      </c>
      <c r="IJ175" s="1">
        <v>3.1882949999999997E-4</v>
      </c>
      <c r="IK175">
        <v>0.1564393</v>
      </c>
      <c r="IL175">
        <v>0.76960740000000005</v>
      </c>
      <c r="IM175">
        <v>23.63373</v>
      </c>
      <c r="IN175" s="1">
        <v>3.0165729999999998E-4</v>
      </c>
      <c r="IO175">
        <v>0.1479548</v>
      </c>
      <c r="IP175">
        <v>0.76960819999999996</v>
      </c>
      <c r="IQ175">
        <v>23.139130000000002</v>
      </c>
      <c r="IR175" s="1">
        <v>2.8585109999999998E-4</v>
      </c>
      <c r="IS175">
        <v>0.14016819999999999</v>
      </c>
      <c r="IT175">
        <v>0.7696037</v>
      </c>
      <c r="IU175">
        <v>22.997109999999999</v>
      </c>
      <c r="IV175" s="1">
        <v>2.712584E-4</v>
      </c>
      <c r="IW175">
        <v>0.1329805</v>
      </c>
      <c r="IX175">
        <v>0.76960119999999999</v>
      </c>
      <c r="IY175">
        <v>23.56683</v>
      </c>
      <c r="IZ175" s="1">
        <v>2.5772430000000002E-4</v>
      </c>
      <c r="JA175">
        <v>0.12632470000000001</v>
      </c>
      <c r="JB175">
        <v>0.76959339999999998</v>
      </c>
      <c r="JC175">
        <v>23.806830000000001</v>
      </c>
      <c r="JD175" s="1">
        <v>2.4513429999999998E-4</v>
      </c>
      <c r="JE175">
        <v>0.1201459</v>
      </c>
      <c r="JF175">
        <v>0.76959219999999995</v>
      </c>
      <c r="JG175">
        <v>23.785039999999999</v>
      </c>
      <c r="JH175" s="1">
        <v>2.333828E-4</v>
      </c>
      <c r="JI175">
        <v>0.11437650000000001</v>
      </c>
      <c r="JJ175">
        <v>0.76959929999999999</v>
      </c>
      <c r="JK175">
        <v>23.313220000000001</v>
      </c>
      <c r="JL175" s="1">
        <v>2.22327E-4</v>
      </c>
      <c r="JM175">
        <v>0.1089542</v>
      </c>
      <c r="JN175">
        <v>0.76959460000000002</v>
      </c>
      <c r="JO175">
        <v>22.75816</v>
      </c>
      <c r="JP175" s="1">
        <v>2.118934E-4</v>
      </c>
      <c r="JQ175">
        <v>0.1038451</v>
      </c>
      <c r="JR175">
        <v>0.76960220000000001</v>
      </c>
      <c r="JS175">
        <v>22.552990000000001</v>
      </c>
      <c r="JT175" s="1">
        <v>2.0210630000000001E-4</v>
      </c>
      <c r="JU175">
        <v>9.9048220000000006E-2</v>
      </c>
      <c r="JV175">
        <v>0.76959540000000004</v>
      </c>
      <c r="JW175">
        <v>22.548909999999999</v>
      </c>
      <c r="JX175" s="1">
        <v>1.9295219999999999E-4</v>
      </c>
      <c r="JY175">
        <v>9.4558450000000002E-2</v>
      </c>
      <c r="JZ175">
        <v>0.76960300000000004</v>
      </c>
      <c r="KA175">
        <v>22.655860000000001</v>
      </c>
      <c r="KB175" s="1">
        <v>1.843755E-4</v>
      </c>
      <c r="KC175">
        <v>9.0345259999999997E-2</v>
      </c>
      <c r="KD175">
        <v>0.76959350000000004</v>
      </c>
      <c r="KE175">
        <v>23.426649999999999</v>
      </c>
      <c r="KF175" s="1">
        <v>1.7625820000000001E-4</v>
      </c>
      <c r="KG175">
        <v>8.6368730000000005E-2</v>
      </c>
      <c r="KH175">
        <v>0.76959999999999995</v>
      </c>
      <c r="KI175">
        <v>23.843340000000001</v>
      </c>
      <c r="KJ175" s="1">
        <v>1.685996E-4</v>
      </c>
      <c r="KK175">
        <v>8.261752E-2</v>
      </c>
      <c r="KL175">
        <v>0.7695999</v>
      </c>
      <c r="KM175">
        <v>23.90849</v>
      </c>
      <c r="KN175" s="1">
        <v>1.613606E-4</v>
      </c>
      <c r="KO175">
        <v>7.9072459999999997E-2</v>
      </c>
      <c r="KP175">
        <v>0.76959610000000001</v>
      </c>
      <c r="KQ175">
        <v>23.80958</v>
      </c>
      <c r="KR175" s="1">
        <v>1.545459E-4</v>
      </c>
      <c r="KS175">
        <v>7.5733350000000005E-2</v>
      </c>
      <c r="KT175">
        <v>0.76959679999999997</v>
      </c>
      <c r="KU175">
        <v>23.290990000000001</v>
      </c>
      <c r="KV175" s="1">
        <v>1.48095E-4</v>
      </c>
      <c r="KW175">
        <v>7.257363E-2</v>
      </c>
      <c r="KX175">
        <v>0.76959</v>
      </c>
      <c r="KY175">
        <v>22.5745</v>
      </c>
      <c r="KZ175" s="1">
        <v>1.419918E-4</v>
      </c>
      <c r="LA175">
        <v>6.9581900000000002E-2</v>
      </c>
      <c r="LB175">
        <v>0.76959580000000005</v>
      </c>
      <c r="LC175">
        <v>21.943850000000001</v>
      </c>
      <c r="LD175" s="1">
        <v>1.3617990000000001E-4</v>
      </c>
      <c r="LE175">
        <v>6.6736019999999993E-2</v>
      </c>
      <c r="LF175">
        <v>0.76956619999999998</v>
      </c>
      <c r="LG175">
        <v>21.666540000000001</v>
      </c>
      <c r="LH175" s="1">
        <v>1.306678E-4</v>
      </c>
      <c r="LI175">
        <v>6.4034519999999998E-2</v>
      </c>
      <c r="LJ175">
        <v>0.7694976</v>
      </c>
      <c r="LK175">
        <v>22.492920000000002</v>
      </c>
      <c r="LL175" s="1">
        <v>1.2542529999999999E-4</v>
      </c>
      <c r="LM175">
        <v>6.1472640000000002E-2</v>
      </c>
      <c r="LN175">
        <v>0.76944760000000001</v>
      </c>
      <c r="LO175">
        <v>23.285799999999998</v>
      </c>
      <c r="LP175" s="1">
        <v>1.20458E-4</v>
      </c>
      <c r="LQ175">
        <v>5.9039389999999997E-2</v>
      </c>
      <c r="LR175">
        <v>0.76931859999999996</v>
      </c>
      <c r="LS175">
        <v>23.834029999999998</v>
      </c>
      <c r="LT175" s="1">
        <v>1.157286E-4</v>
      </c>
      <c r="LU175">
        <v>5.6729219999999997E-2</v>
      </c>
      <c r="LV175">
        <v>0.76920849999999996</v>
      </c>
      <c r="LW175">
        <v>24.5547</v>
      </c>
      <c r="LX175" s="1">
        <v>1.112166E-4</v>
      </c>
      <c r="LY175">
        <v>5.4529340000000003E-2</v>
      </c>
      <c r="LZ175">
        <v>0.76903739999999998</v>
      </c>
      <c r="MA175">
        <v>24.763179999999998</v>
      </c>
      <c r="MB175" s="1">
        <v>1.0691700000000001E-4</v>
      </c>
      <c r="MC175">
        <v>5.2435089999999997E-2</v>
      </c>
      <c r="MD175">
        <v>0.76885709999999996</v>
      </c>
      <c r="ME175">
        <v>24.35247</v>
      </c>
      <c r="MF175" s="1">
        <v>1.0286009999999999E-4</v>
      </c>
      <c r="MG175">
        <v>5.0454909999999999E-2</v>
      </c>
      <c r="MH175">
        <v>0.76865919999999999</v>
      </c>
      <c r="MI175">
        <v>23.928059999999999</v>
      </c>
      <c r="MJ175" s="1">
        <v>9.9182109999999994E-5</v>
      </c>
      <c r="MK175">
        <v>4.8665640000000003E-2</v>
      </c>
      <c r="ML175">
        <v>0.76849429999999996</v>
      </c>
      <c r="MM175">
        <v>24.01538</v>
      </c>
      <c r="MN175" s="1">
        <v>9.6189969999999997E-5</v>
      </c>
      <c r="MO175">
        <v>4.7219850000000001E-2</v>
      </c>
      <c r="MP175">
        <v>0.76833649999999998</v>
      </c>
      <c r="MQ175">
        <v>25.010570000000001</v>
      </c>
      <c r="MR175" s="1">
        <v>9.4076329999999994E-5</v>
      </c>
      <c r="MS175">
        <v>4.6201689999999997E-2</v>
      </c>
      <c r="MT175">
        <v>0.76818390000000003</v>
      </c>
      <c r="MU175">
        <v>25.825109999999999</v>
      </c>
      <c r="MV175" s="1">
        <v>9.2618070000000005E-5</v>
      </c>
      <c r="MW175">
        <v>4.5491570000000002E-2</v>
      </c>
      <c r="MX175">
        <v>0.7680901</v>
      </c>
      <c r="MY175">
        <v>26.004000000000001</v>
      </c>
      <c r="MZ175" s="1">
        <v>9.1238670000000002E-5</v>
      </c>
      <c r="NA175">
        <v>4.48145E-2</v>
      </c>
      <c r="NB175">
        <v>0.76801790000000003</v>
      </c>
      <c r="NC175">
        <v>25.95777</v>
      </c>
      <c r="ND175" s="1">
        <v>8.9515119999999994E-5</v>
      </c>
      <c r="NE175">
        <v>4.3961170000000001E-2</v>
      </c>
      <c r="NF175">
        <v>0.76796600000000004</v>
      </c>
      <c r="NG175">
        <v>25.438289999999999</v>
      </c>
      <c r="NH175" s="1">
        <v>8.7328939999999999E-5</v>
      </c>
      <c r="NI175">
        <v>4.2878579999999999E-2</v>
      </c>
      <c r="NJ175">
        <v>0.76794459999999998</v>
      </c>
      <c r="NK175">
        <v>24.79693</v>
      </c>
      <c r="NL175" s="1">
        <v>8.4752020000000006E-5</v>
      </c>
      <c r="NM175">
        <v>4.160639E-2</v>
      </c>
      <c r="NN175">
        <v>0.76791500000000001</v>
      </c>
      <c r="NO175">
        <v>24.49071</v>
      </c>
      <c r="NP175" s="1">
        <v>8.1834200000000003E-5</v>
      </c>
      <c r="NQ175">
        <v>4.0170400000000002E-2</v>
      </c>
      <c r="NR175">
        <v>0.76784459999999999</v>
      </c>
      <c r="NS175">
        <v>24.533300000000001</v>
      </c>
      <c r="NT175" s="1">
        <v>7.8478119999999998E-5</v>
      </c>
      <c r="NU175">
        <v>3.85227E-2</v>
      </c>
      <c r="NV175">
        <v>0.76774140000000002</v>
      </c>
      <c r="NW175">
        <v>24.957049999999999</v>
      </c>
      <c r="NX175" s="1">
        <v>7.4605120000000003E-5</v>
      </c>
      <c r="NY175">
        <v>3.6621830000000001E-2</v>
      </c>
      <c r="NZ175">
        <v>0.76759639999999996</v>
      </c>
      <c r="OA175">
        <v>25.592320000000001</v>
      </c>
      <c r="OB175" s="1">
        <v>7.0413910000000001E-5</v>
      </c>
      <c r="OC175">
        <v>3.4568849999999998E-2</v>
      </c>
      <c r="OD175">
        <v>0.76735469999999995</v>
      </c>
      <c r="OE175">
        <v>25.625679999999999</v>
      </c>
      <c r="OF175" s="1">
        <v>6.6348419999999998E-5</v>
      </c>
      <c r="OG175">
        <v>3.257815E-2</v>
      </c>
      <c r="OH175">
        <v>0.76709139999999998</v>
      </c>
      <c r="OI175">
        <v>25.35876</v>
      </c>
      <c r="OJ175" s="1">
        <v>6.2750029999999996E-5</v>
      </c>
      <c r="OK175">
        <v>3.0818160000000001E-2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0.90703239999999996</v>
      </c>
      <c r="G176">
        <v>20.82272</v>
      </c>
      <c r="H176">
        <v>0</v>
      </c>
      <c r="I176">
        <v>0</v>
      </c>
      <c r="J176">
        <v>0.90672600000000003</v>
      </c>
      <c r="K176">
        <v>20.56409</v>
      </c>
      <c r="L176">
        <v>0</v>
      </c>
      <c r="M176">
        <v>0</v>
      </c>
      <c r="N176">
        <v>0.90626819999999997</v>
      </c>
      <c r="O176">
        <v>20.551200000000001</v>
      </c>
      <c r="P176">
        <v>0</v>
      </c>
      <c r="Q176">
        <v>0</v>
      </c>
      <c r="R176">
        <v>0.90511980000000003</v>
      </c>
      <c r="S176">
        <v>20.461960000000001</v>
      </c>
      <c r="T176">
        <v>0</v>
      </c>
      <c r="U176">
        <v>0</v>
      </c>
      <c r="V176">
        <v>0.90286580000000005</v>
      </c>
      <c r="W176">
        <v>20.50215</v>
      </c>
      <c r="X176">
        <v>0</v>
      </c>
      <c r="Y176">
        <v>0</v>
      </c>
      <c r="Z176">
        <v>0.89968780000000004</v>
      </c>
      <c r="AA176">
        <v>20.424510000000001</v>
      </c>
      <c r="AB176">
        <v>2.5000370000000001E-38</v>
      </c>
      <c r="AC176">
        <v>8.225889E-36</v>
      </c>
      <c r="AD176">
        <v>0.89861029999999997</v>
      </c>
      <c r="AE176">
        <v>20.186610000000002</v>
      </c>
      <c r="AF176" s="1">
        <v>4.7693520000000003E-27</v>
      </c>
      <c r="AG176" s="1">
        <v>1.573209E-24</v>
      </c>
      <c r="AH176">
        <v>0.89789169999999996</v>
      </c>
      <c r="AI176">
        <v>19.710190000000001</v>
      </c>
      <c r="AJ176" s="1">
        <v>3.5896760000000003E-15</v>
      </c>
      <c r="AK176" s="1">
        <v>1.1868160000000001E-12</v>
      </c>
      <c r="AL176">
        <v>0.89749659999999998</v>
      </c>
      <c r="AM176">
        <v>19.627949999999998</v>
      </c>
      <c r="AN176" s="1">
        <v>5.2445439999999999E-6</v>
      </c>
      <c r="AO176" s="1">
        <v>1.268595E-3</v>
      </c>
      <c r="AP176">
        <v>0.89692260000000001</v>
      </c>
      <c r="AQ176">
        <v>19.486969999999999</v>
      </c>
      <c r="AR176" s="1">
        <v>1.153129E-2</v>
      </c>
      <c r="AS176" s="1">
        <v>3.0127920000000001</v>
      </c>
      <c r="AT176">
        <v>0.8963757</v>
      </c>
      <c r="AU176">
        <v>19.351189999999999</v>
      </c>
      <c r="AV176" s="1">
        <v>1.126153</v>
      </c>
      <c r="AW176">
        <v>315.53719999999998</v>
      </c>
      <c r="AX176">
        <v>0.89571230000000002</v>
      </c>
      <c r="AY176">
        <v>19.27449</v>
      </c>
      <c r="AZ176" s="1">
        <v>17.247540000000001</v>
      </c>
      <c r="BA176">
        <v>5134.5259999999998</v>
      </c>
      <c r="BB176">
        <v>0.89492930000000004</v>
      </c>
      <c r="BC176">
        <v>19.365259999999999</v>
      </c>
      <c r="BD176">
        <v>70.422259999999994</v>
      </c>
      <c r="BE176">
        <v>22071.4</v>
      </c>
      <c r="BF176">
        <v>0.89392300000000002</v>
      </c>
      <c r="BG176">
        <v>19.35858</v>
      </c>
      <c r="BH176">
        <v>105.31140000000001</v>
      </c>
      <c r="BI176">
        <v>34540.46</v>
      </c>
      <c r="BJ176">
        <v>0.89270240000000001</v>
      </c>
      <c r="BK176">
        <v>19.494430000000001</v>
      </c>
      <c r="BL176">
        <v>72.188299999999998</v>
      </c>
      <c r="BM176">
        <v>24584.13</v>
      </c>
      <c r="BN176">
        <v>0.89122049999999997</v>
      </c>
      <c r="BO176">
        <v>19.842459999999999</v>
      </c>
      <c r="BP176">
        <v>26.780449999999998</v>
      </c>
      <c r="BQ176">
        <v>9425.5490000000009</v>
      </c>
      <c r="BR176">
        <v>0.88953970000000004</v>
      </c>
      <c r="BS176">
        <v>20.24776</v>
      </c>
      <c r="BT176">
        <v>6.1956490000000004</v>
      </c>
      <c r="BU176">
        <v>2240.346</v>
      </c>
      <c r="BV176">
        <v>0.88772609999999996</v>
      </c>
      <c r="BW176">
        <v>20.64142</v>
      </c>
      <c r="BX176">
        <v>1.043925</v>
      </c>
      <c r="BY176">
        <v>383.9325</v>
      </c>
      <c r="BZ176">
        <v>0.88577649999999997</v>
      </c>
      <c r="CA176">
        <v>20.924109999999999</v>
      </c>
      <c r="CB176">
        <v>0.18625030000000001</v>
      </c>
      <c r="CC176">
        <v>67.052440000000004</v>
      </c>
      <c r="CD176">
        <v>0.88377260000000002</v>
      </c>
      <c r="CE176">
        <v>20.80611</v>
      </c>
      <c r="CF176">
        <v>7.8870620000000002E-2</v>
      </c>
      <c r="CG176">
        <v>26.662700000000001</v>
      </c>
      <c r="CH176">
        <v>0.88172600000000001</v>
      </c>
      <c r="CI176">
        <v>20.634239999999998</v>
      </c>
      <c r="CJ176">
        <v>7.0200960000000007E-2</v>
      </c>
      <c r="CK176">
        <v>23.361519999999999</v>
      </c>
      <c r="CL176">
        <v>0.87797840000000005</v>
      </c>
      <c r="CM176">
        <v>20.516259999999999</v>
      </c>
      <c r="CN176">
        <v>7.2831740000000006E-2</v>
      </c>
      <c r="CO176">
        <v>24.277999999999999</v>
      </c>
      <c r="CP176">
        <v>0.87407400000000002</v>
      </c>
      <c r="CQ176">
        <v>20.436589999999999</v>
      </c>
      <c r="CR176">
        <v>7.3515709999999998E-2</v>
      </c>
      <c r="CS176">
        <v>24.660740000000001</v>
      </c>
      <c r="CT176">
        <v>0.87018039999999997</v>
      </c>
      <c r="CU176">
        <v>20.671700000000001</v>
      </c>
      <c r="CV176">
        <v>7.0686669999999993E-2</v>
      </c>
      <c r="CW176">
        <v>23.786840000000002</v>
      </c>
      <c r="CX176">
        <v>0.86648199999999997</v>
      </c>
      <c r="CY176">
        <v>21.060410000000001</v>
      </c>
      <c r="CZ176" s="1">
        <v>6.5371460000000006E-2</v>
      </c>
      <c r="DA176">
        <v>22.102810000000002</v>
      </c>
      <c r="DB176">
        <v>0.862792</v>
      </c>
      <c r="DC176">
        <v>21.206389999999999</v>
      </c>
      <c r="DD176">
        <v>5.9261969999999997E-2</v>
      </c>
      <c r="DE176">
        <v>20.10896</v>
      </c>
      <c r="DF176">
        <v>0.8590042</v>
      </c>
      <c r="DG176">
        <v>21.19849</v>
      </c>
      <c r="DH176" s="1">
        <v>5.3163969999999998E-2</v>
      </c>
      <c r="DI176">
        <v>18.095320000000001</v>
      </c>
      <c r="DJ176">
        <v>0.85517540000000003</v>
      </c>
      <c r="DK176">
        <v>20.936060000000001</v>
      </c>
      <c r="DL176" s="1">
        <v>4.7466380000000002E-2</v>
      </c>
      <c r="DM176">
        <v>16.202649999999998</v>
      </c>
      <c r="DN176">
        <v>0.851356</v>
      </c>
      <c r="DO176">
        <v>20.843869999999999</v>
      </c>
      <c r="DP176" s="1">
        <v>4.2267640000000002E-2</v>
      </c>
      <c r="DQ176">
        <v>14.468019999999999</v>
      </c>
      <c r="DR176">
        <v>0.84788719999999995</v>
      </c>
      <c r="DS176">
        <v>20.76437</v>
      </c>
      <c r="DT176" s="1">
        <v>3.7679169999999998E-2</v>
      </c>
      <c r="DU176">
        <v>12.923249999999999</v>
      </c>
      <c r="DV176">
        <v>0.84072440000000004</v>
      </c>
      <c r="DW176">
        <v>20.63964</v>
      </c>
      <c r="DX176" s="1">
        <v>3.3629970000000002E-2</v>
      </c>
      <c r="DY176">
        <v>11.57892</v>
      </c>
      <c r="DZ176">
        <v>0.83282860000000003</v>
      </c>
      <c r="EA176">
        <v>20.847580000000001</v>
      </c>
      <c r="EB176" s="1">
        <v>3.0049340000000001E-2</v>
      </c>
      <c r="EC176">
        <v>10.39391</v>
      </c>
      <c r="ED176">
        <v>0.82581450000000001</v>
      </c>
      <c r="EE176">
        <v>21.110800000000001</v>
      </c>
      <c r="EF176" s="1">
        <v>2.687898E-2</v>
      </c>
      <c r="EG176">
        <v>9.3314540000000008</v>
      </c>
      <c r="EH176">
        <v>0.81910810000000001</v>
      </c>
      <c r="EI176">
        <v>21.314689999999999</v>
      </c>
      <c r="EJ176" s="1">
        <v>2.3951409999999999E-2</v>
      </c>
      <c r="EK176">
        <v>8.3436920000000008</v>
      </c>
      <c r="EL176">
        <v>0.81313690000000005</v>
      </c>
      <c r="EM176">
        <v>21.337330000000001</v>
      </c>
      <c r="EN176" s="1">
        <v>2.1329359999999999E-2</v>
      </c>
      <c r="EO176">
        <v>7.4490059999999998</v>
      </c>
      <c r="EP176">
        <v>0.806863</v>
      </c>
      <c r="EQ176">
        <v>20.939330000000002</v>
      </c>
      <c r="ER176" s="1">
        <v>1.8951470000000002E-2</v>
      </c>
      <c r="ES176">
        <v>6.6361590000000001</v>
      </c>
      <c r="ET176">
        <v>0.80030849999999998</v>
      </c>
      <c r="EU176">
        <v>20.445060000000002</v>
      </c>
      <c r="EV176">
        <v>1.6822190000000001E-2</v>
      </c>
      <c r="EW176">
        <v>5.9072079999999998</v>
      </c>
      <c r="EX176">
        <v>0.79375280000000004</v>
      </c>
      <c r="EY176">
        <v>20.273520000000001</v>
      </c>
      <c r="EZ176" s="1">
        <v>1.4919780000000001E-2</v>
      </c>
      <c r="FA176">
        <v>5.251989</v>
      </c>
      <c r="FB176">
        <v>0.78584370000000003</v>
      </c>
      <c r="FC176">
        <v>20.509840000000001</v>
      </c>
      <c r="FD176" s="1">
        <v>1.3243970000000001E-2</v>
      </c>
      <c r="FE176">
        <v>4.6759130000000004</v>
      </c>
      <c r="FF176">
        <v>0.77919910000000003</v>
      </c>
      <c r="FG176">
        <v>21.702459999999999</v>
      </c>
      <c r="FH176" s="1">
        <v>1.1765029999999999E-2</v>
      </c>
      <c r="FI176">
        <v>4.162255</v>
      </c>
      <c r="FJ176">
        <v>0.77364489999999997</v>
      </c>
      <c r="FK176">
        <v>22.631820000000001</v>
      </c>
      <c r="FL176" s="1">
        <v>1.043491E-2</v>
      </c>
      <c r="FM176">
        <v>3.6982629999999999</v>
      </c>
      <c r="FN176">
        <v>0.76876829999999996</v>
      </c>
      <c r="FO176">
        <v>23.01934</v>
      </c>
      <c r="FP176" s="1">
        <v>9.2511889999999999E-3</v>
      </c>
      <c r="FQ176">
        <v>3.2821750000000001</v>
      </c>
      <c r="FR176">
        <v>0.7648838</v>
      </c>
      <c r="FS176">
        <v>22.896260000000002</v>
      </c>
      <c r="FT176" s="1">
        <v>8.1641649999999993E-3</v>
      </c>
      <c r="FU176">
        <v>2.8994840000000002</v>
      </c>
      <c r="FV176">
        <v>0.76173990000000003</v>
      </c>
      <c r="FW176">
        <v>22.43421</v>
      </c>
      <c r="FX176" s="1">
        <v>7.178055E-3</v>
      </c>
      <c r="FY176">
        <v>2.5522939999999998</v>
      </c>
      <c r="FZ176">
        <v>0.75934550000000001</v>
      </c>
      <c r="GA176">
        <v>21.948080000000001</v>
      </c>
      <c r="GB176" s="1">
        <v>6.2852569999999998E-3</v>
      </c>
      <c r="GC176">
        <v>2.2351580000000002</v>
      </c>
      <c r="GD176">
        <v>0.75767549999999995</v>
      </c>
      <c r="GE176">
        <v>21.689299999999999</v>
      </c>
      <c r="GF176" s="1">
        <v>5.468512E-3</v>
      </c>
      <c r="GG176">
        <v>1.9437789999999999</v>
      </c>
      <c r="GH176">
        <v>0.75649789999999995</v>
      </c>
      <c r="GI176">
        <v>21.82094</v>
      </c>
      <c r="GJ176" s="1">
        <v>4.6722029999999998E-3</v>
      </c>
      <c r="GK176">
        <v>1.6598630000000001</v>
      </c>
      <c r="GL176">
        <v>0.75570490000000001</v>
      </c>
      <c r="GM176">
        <v>22.855090000000001</v>
      </c>
      <c r="GN176" s="1">
        <v>3.8645820000000001E-3</v>
      </c>
      <c r="GO176">
        <v>1.371389</v>
      </c>
      <c r="GP176">
        <v>0.75522250000000002</v>
      </c>
      <c r="GQ176">
        <v>23.742650000000001</v>
      </c>
      <c r="GR176" s="1">
        <v>3.0687660000000001E-3</v>
      </c>
      <c r="GS176">
        <v>1.0861670000000001</v>
      </c>
      <c r="GT176">
        <v>0.75490860000000004</v>
      </c>
      <c r="GU176">
        <v>24.154309999999999</v>
      </c>
      <c r="GV176" s="1">
        <v>2.3624660000000001E-3</v>
      </c>
      <c r="GW176">
        <v>0.83158759999999998</v>
      </c>
      <c r="GX176">
        <v>0.75470280000000001</v>
      </c>
      <c r="GY176">
        <v>24.38513</v>
      </c>
      <c r="GZ176" s="1">
        <v>1.8142379999999999E-3</v>
      </c>
      <c r="HA176">
        <v>0.63296169999999996</v>
      </c>
      <c r="HB176">
        <v>0.75460459999999996</v>
      </c>
      <c r="HC176">
        <v>24.173210000000001</v>
      </c>
      <c r="HD176" s="1">
        <v>1.432663E-3</v>
      </c>
      <c r="HE176">
        <v>0.49484440000000002</v>
      </c>
      <c r="HF176">
        <v>0.75451679999999999</v>
      </c>
      <c r="HG176">
        <v>23.652729999999998</v>
      </c>
      <c r="HH176" s="1">
        <v>1.1893069999999999E-3</v>
      </c>
      <c r="HI176">
        <v>0.40789550000000002</v>
      </c>
      <c r="HJ176">
        <v>0.75450390000000001</v>
      </c>
      <c r="HK176">
        <v>23.274819999999998</v>
      </c>
      <c r="HL176" s="1">
        <v>1.0396069999999999E-3</v>
      </c>
      <c r="HM176">
        <v>0.35486279999999998</v>
      </c>
      <c r="HN176">
        <v>0.75445799999999996</v>
      </c>
      <c r="HO176">
        <v>23.202290000000001</v>
      </c>
      <c r="HP176" s="1">
        <v>9.4273549999999995E-4</v>
      </c>
      <c r="HQ176">
        <v>0.32109369999999998</v>
      </c>
      <c r="HR176">
        <v>0.75445530000000005</v>
      </c>
      <c r="HS176">
        <v>23.979120000000002</v>
      </c>
      <c r="HT176" s="1">
        <v>8.7484290000000001E-4</v>
      </c>
      <c r="HU176">
        <v>0.29750759999999998</v>
      </c>
      <c r="HV176">
        <v>0.75445819999999997</v>
      </c>
      <c r="HW176">
        <v>24.854620000000001</v>
      </c>
      <c r="HX176" s="1">
        <v>8.2240280000000002E-4</v>
      </c>
      <c r="HY176">
        <v>0.27916439999999998</v>
      </c>
      <c r="HZ176">
        <v>0.75445660000000003</v>
      </c>
      <c r="IA176">
        <v>25.232610000000001</v>
      </c>
      <c r="IB176" s="1">
        <v>7.794945E-4</v>
      </c>
      <c r="IC176">
        <v>0.26428600000000002</v>
      </c>
      <c r="ID176">
        <v>0.75443660000000001</v>
      </c>
      <c r="IE176">
        <v>25.25177</v>
      </c>
      <c r="IF176" s="1">
        <v>7.4106179999999995E-4</v>
      </c>
      <c r="IG176">
        <v>0.25106640000000002</v>
      </c>
      <c r="IH176">
        <v>0.75444840000000002</v>
      </c>
      <c r="II176">
        <v>24.612770000000001</v>
      </c>
      <c r="IJ176" s="1">
        <v>7.0574240000000001E-4</v>
      </c>
      <c r="IK176">
        <v>0.23887800000000001</v>
      </c>
      <c r="IL176">
        <v>0.75444639999999996</v>
      </c>
      <c r="IM176">
        <v>23.77534</v>
      </c>
      <c r="IN176" s="1">
        <v>6.7394259999999995E-4</v>
      </c>
      <c r="IO176">
        <v>0.22802610000000001</v>
      </c>
      <c r="IP176">
        <v>0.75447679999999995</v>
      </c>
      <c r="IQ176">
        <v>23.230440000000002</v>
      </c>
      <c r="IR176" s="1">
        <v>6.4384999999999996E-4</v>
      </c>
      <c r="IS176">
        <v>0.21770619999999999</v>
      </c>
      <c r="IT176">
        <v>0.75445580000000001</v>
      </c>
      <c r="IU176">
        <v>23.056229999999999</v>
      </c>
      <c r="IV176" s="1">
        <v>6.1480390000000001E-4</v>
      </c>
      <c r="IW176">
        <v>0.2078083</v>
      </c>
      <c r="IX176">
        <v>0.75446899999999995</v>
      </c>
      <c r="IY176">
        <v>23.617090000000001</v>
      </c>
      <c r="IZ176" s="1">
        <v>5.8818070000000002E-4</v>
      </c>
      <c r="JA176">
        <v>0.19876550000000001</v>
      </c>
      <c r="JB176">
        <v>0.75445960000000001</v>
      </c>
      <c r="JC176">
        <v>23.897739999999999</v>
      </c>
      <c r="JD176" s="1">
        <v>5.6331570000000002E-4</v>
      </c>
      <c r="JE176">
        <v>0.19032399999999999</v>
      </c>
      <c r="JF176">
        <v>0.75445189999999995</v>
      </c>
      <c r="JG176">
        <v>23.93235</v>
      </c>
      <c r="JH176" s="1">
        <v>5.3911089999999996E-4</v>
      </c>
      <c r="JI176">
        <v>0.1821246</v>
      </c>
      <c r="JJ176">
        <v>0.75446060000000004</v>
      </c>
      <c r="JK176">
        <v>23.481529999999999</v>
      </c>
      <c r="JL176" s="1">
        <v>5.1650060000000002E-4</v>
      </c>
      <c r="JM176">
        <v>0.1744387</v>
      </c>
      <c r="JN176">
        <v>0.75445759999999995</v>
      </c>
      <c r="JO176">
        <v>22.924980000000001</v>
      </c>
      <c r="JP176" s="1">
        <v>4.9472130000000004E-4</v>
      </c>
      <c r="JQ176">
        <v>0.16704730000000001</v>
      </c>
      <c r="JR176">
        <v>0.75445220000000002</v>
      </c>
      <c r="JS176">
        <v>22.682410000000001</v>
      </c>
      <c r="JT176" s="1">
        <v>4.7436139999999999E-4</v>
      </c>
      <c r="JU176">
        <v>0.16017509999999999</v>
      </c>
      <c r="JV176">
        <v>0.75446489999999999</v>
      </c>
      <c r="JW176">
        <v>22.65371</v>
      </c>
      <c r="JX176" s="1">
        <v>4.5518289999999997E-4</v>
      </c>
      <c r="JY176">
        <v>0.15364549999999999</v>
      </c>
      <c r="JZ176">
        <v>0.75446290000000005</v>
      </c>
      <c r="KA176">
        <v>22.732869999999998</v>
      </c>
      <c r="KB176" s="1">
        <v>4.3573149999999997E-4</v>
      </c>
      <c r="KC176">
        <v>0.14709449999999999</v>
      </c>
      <c r="KD176">
        <v>0.75446000000000002</v>
      </c>
      <c r="KE176">
        <v>23.502520000000001</v>
      </c>
      <c r="KF176" s="1">
        <v>4.185975E-4</v>
      </c>
      <c r="KG176">
        <v>0.14126630000000001</v>
      </c>
      <c r="KH176">
        <v>0.75445600000000002</v>
      </c>
      <c r="KI176">
        <v>23.92895</v>
      </c>
      <c r="KJ176" s="1">
        <v>4.0149940000000001E-4</v>
      </c>
      <c r="KK176">
        <v>0.13549749999999999</v>
      </c>
      <c r="KL176">
        <v>0.75446210000000002</v>
      </c>
      <c r="KM176">
        <v>24.04036</v>
      </c>
      <c r="KN176" s="1">
        <v>3.8558709999999999E-4</v>
      </c>
      <c r="KO176">
        <v>0.13010620000000001</v>
      </c>
      <c r="KP176">
        <v>0.75445689999999999</v>
      </c>
      <c r="KQ176">
        <v>23.947900000000001</v>
      </c>
      <c r="KR176" s="1">
        <v>3.7061389999999998E-4</v>
      </c>
      <c r="KS176">
        <v>0.1250513</v>
      </c>
      <c r="KT176">
        <v>0.75445090000000004</v>
      </c>
      <c r="KU176">
        <v>23.444710000000001</v>
      </c>
      <c r="KV176" s="1">
        <v>3.5579019999999999E-4</v>
      </c>
      <c r="KW176">
        <v>0.1200582</v>
      </c>
      <c r="KX176">
        <v>0.75445490000000004</v>
      </c>
      <c r="KY176">
        <v>22.735299999999999</v>
      </c>
      <c r="KZ176" s="1">
        <v>3.4207779999999999E-4</v>
      </c>
      <c r="LA176">
        <v>0.11539530000000001</v>
      </c>
      <c r="LB176">
        <v>0.75444719999999998</v>
      </c>
      <c r="LC176">
        <v>22.09375</v>
      </c>
      <c r="LD176" s="1">
        <v>3.2870410000000001E-4</v>
      </c>
      <c r="LE176">
        <v>0.1108941</v>
      </c>
      <c r="LF176">
        <v>0.75441499999999995</v>
      </c>
      <c r="LG176">
        <v>21.775269999999999</v>
      </c>
      <c r="LH176" s="1">
        <v>3.1650329999999998E-4</v>
      </c>
      <c r="LI176">
        <v>0.1067771</v>
      </c>
      <c r="LJ176">
        <v>0.75437659999999995</v>
      </c>
      <c r="LK176">
        <v>22.567630000000001</v>
      </c>
      <c r="LL176" s="1">
        <v>3.0463350000000002E-4</v>
      </c>
      <c r="LM176">
        <v>0.1027486</v>
      </c>
      <c r="LN176">
        <v>0.75431870000000001</v>
      </c>
      <c r="LO176">
        <v>23.373899999999999</v>
      </c>
      <c r="LP176" s="1">
        <v>2.9391330000000002E-4</v>
      </c>
      <c r="LQ176">
        <v>9.9124130000000005E-2</v>
      </c>
      <c r="LR176">
        <v>0.7542063</v>
      </c>
      <c r="LS176">
        <v>23.94792</v>
      </c>
      <c r="LT176" s="1">
        <v>2.837491E-4</v>
      </c>
      <c r="LU176">
        <v>9.5666699999999993E-2</v>
      </c>
      <c r="LV176">
        <v>0.75401629999999997</v>
      </c>
      <c r="LW176">
        <v>24.66535</v>
      </c>
      <c r="LX176" s="1">
        <v>2.7389439999999998E-4</v>
      </c>
      <c r="LY176">
        <v>9.2375200000000005E-2</v>
      </c>
      <c r="LZ176">
        <v>0.75383310000000003</v>
      </c>
      <c r="MA176">
        <v>24.884550000000001</v>
      </c>
      <c r="MB176" s="1">
        <v>2.6450889999999998E-4</v>
      </c>
      <c r="MC176">
        <v>8.9191339999999994E-2</v>
      </c>
      <c r="MD176">
        <v>0.75358309999999995</v>
      </c>
      <c r="ME176">
        <v>24.475549999999998</v>
      </c>
      <c r="MF176" s="1">
        <v>2.5491460000000001E-4</v>
      </c>
      <c r="MG176">
        <v>8.5968870000000003E-2</v>
      </c>
      <c r="MH176">
        <v>0.75332250000000001</v>
      </c>
      <c r="MI176">
        <v>24.030190000000001</v>
      </c>
      <c r="MJ176" s="1">
        <v>2.4612199999999999E-4</v>
      </c>
      <c r="MK176">
        <v>8.3011840000000003E-2</v>
      </c>
      <c r="ML176">
        <v>0.75306450000000003</v>
      </c>
      <c r="MM176">
        <v>24.082540000000002</v>
      </c>
      <c r="MN176" s="1">
        <v>2.37739E-4</v>
      </c>
      <c r="MO176">
        <v>8.0205899999999997E-2</v>
      </c>
      <c r="MP176">
        <v>0.75283440000000001</v>
      </c>
      <c r="MQ176">
        <v>25.066240000000001</v>
      </c>
      <c r="MR176" s="1">
        <v>2.2989899999999999E-4</v>
      </c>
      <c r="MS176">
        <v>7.7617909999999998E-2</v>
      </c>
      <c r="MT176">
        <v>0.75259019999999999</v>
      </c>
      <c r="MU176">
        <v>25.936910000000001</v>
      </c>
      <c r="MV176" s="1">
        <v>2.229768E-4</v>
      </c>
      <c r="MW176">
        <v>7.5309840000000003E-2</v>
      </c>
      <c r="MX176">
        <v>0.75240320000000005</v>
      </c>
      <c r="MY176">
        <v>26.162579999999998</v>
      </c>
      <c r="MZ176" s="1">
        <v>2.1595809999999999E-4</v>
      </c>
      <c r="NA176">
        <v>7.3008729999999994E-2</v>
      </c>
      <c r="NB176">
        <v>0.75222579999999994</v>
      </c>
      <c r="NC176">
        <v>26.130659999999999</v>
      </c>
      <c r="ND176" s="1">
        <v>2.0868389999999999E-4</v>
      </c>
      <c r="NE176">
        <v>7.0575940000000004E-2</v>
      </c>
      <c r="NF176">
        <v>0.75210359999999998</v>
      </c>
      <c r="NG176">
        <v>25.601279999999999</v>
      </c>
      <c r="NH176" s="1">
        <v>2.0172119999999999E-4</v>
      </c>
      <c r="NI176">
        <v>6.8229189999999995E-2</v>
      </c>
      <c r="NJ176">
        <v>0.75200869999999997</v>
      </c>
      <c r="NK176">
        <v>24.94192</v>
      </c>
      <c r="NL176" s="1">
        <v>1.9424620000000001E-4</v>
      </c>
      <c r="NM176">
        <v>6.572124E-2</v>
      </c>
      <c r="NN176">
        <v>0.75192820000000005</v>
      </c>
      <c r="NO176">
        <v>24.583310000000001</v>
      </c>
      <c r="NP176" s="1">
        <v>1.8685420000000001E-4</v>
      </c>
      <c r="NQ176">
        <v>6.3233399999999995E-2</v>
      </c>
      <c r="NR176">
        <v>0.75184340000000005</v>
      </c>
      <c r="NS176">
        <v>24.574629999999999</v>
      </c>
      <c r="NT176" s="1">
        <v>1.7965280000000001E-4</v>
      </c>
      <c r="NU176">
        <v>6.0781979999999999E-2</v>
      </c>
      <c r="NV176">
        <v>0.75172349999999999</v>
      </c>
      <c r="NW176">
        <v>25.000489999999999</v>
      </c>
      <c r="NX176" s="1">
        <v>1.7270140000000001E-4</v>
      </c>
      <c r="NY176">
        <v>5.8398060000000002E-2</v>
      </c>
      <c r="NZ176">
        <v>0.75155939999999999</v>
      </c>
      <c r="OA176">
        <v>25.677669999999999</v>
      </c>
      <c r="OB176" s="1">
        <v>1.6554140000000001E-4</v>
      </c>
      <c r="OC176">
        <v>5.595265E-2</v>
      </c>
      <c r="OD176">
        <v>0.75128360000000005</v>
      </c>
      <c r="OE176">
        <v>25.751460000000002</v>
      </c>
      <c r="OF176" s="1">
        <v>1.5881350000000001E-4</v>
      </c>
      <c r="OG176">
        <v>5.3653640000000002E-2</v>
      </c>
      <c r="OH176">
        <v>0.7509614</v>
      </c>
      <c r="OI176">
        <v>25.507090000000002</v>
      </c>
      <c r="OJ176" s="1">
        <v>1.5285329999999999E-4</v>
      </c>
      <c r="OK176">
        <v>5.1605610000000003E-2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0.84318349999999997</v>
      </c>
      <c r="G177">
        <v>20.882400000000001</v>
      </c>
      <c r="H177">
        <v>0</v>
      </c>
      <c r="I177">
        <v>0</v>
      </c>
      <c r="J177">
        <v>0.84156980000000003</v>
      </c>
      <c r="K177">
        <v>20.611650000000001</v>
      </c>
      <c r="L177">
        <v>0</v>
      </c>
      <c r="M177">
        <v>0</v>
      </c>
      <c r="N177">
        <v>0.8398023</v>
      </c>
      <c r="O177">
        <v>20.587399999999999</v>
      </c>
      <c r="P177">
        <v>0</v>
      </c>
      <c r="Q177">
        <v>0</v>
      </c>
      <c r="R177">
        <v>0.83769159999999998</v>
      </c>
      <c r="S177">
        <v>20.466270000000002</v>
      </c>
      <c r="T177">
        <v>0</v>
      </c>
      <c r="U177">
        <v>0</v>
      </c>
      <c r="V177">
        <v>0.8345688</v>
      </c>
      <c r="W177">
        <v>20.50562</v>
      </c>
      <c r="X177">
        <v>0</v>
      </c>
      <c r="Y177">
        <v>0</v>
      </c>
      <c r="Z177">
        <v>0.82996329999999996</v>
      </c>
      <c r="AA177">
        <v>20.440190000000001</v>
      </c>
      <c r="AB177">
        <v>0</v>
      </c>
      <c r="AC177">
        <v>1.138821E-36</v>
      </c>
      <c r="AD177">
        <v>0.8272602</v>
      </c>
      <c r="AE177">
        <v>20.223230000000001</v>
      </c>
      <c r="AF177" s="1">
        <v>7.3054300000000004E-28</v>
      </c>
      <c r="AG177" s="1">
        <v>2.167941E-25</v>
      </c>
      <c r="AH177">
        <v>0.82529669999999999</v>
      </c>
      <c r="AI177">
        <v>19.772659999999998</v>
      </c>
      <c r="AJ177" s="1">
        <v>5.4153429999999996E-16</v>
      </c>
      <c r="AK177" s="1">
        <v>1.610137E-13</v>
      </c>
      <c r="AL177">
        <v>0.82382659999999996</v>
      </c>
      <c r="AM177">
        <v>19.69106</v>
      </c>
      <c r="AN177" s="1">
        <v>2.2230749999999999E-6</v>
      </c>
      <c r="AO177" s="1">
        <v>5.0558190000000005E-4</v>
      </c>
      <c r="AP177">
        <v>0.82231620000000005</v>
      </c>
      <c r="AQ177">
        <v>19.529669999999999</v>
      </c>
      <c r="AR177" s="1">
        <v>6.9890170000000001E-3</v>
      </c>
      <c r="AS177" s="1">
        <v>1.712701</v>
      </c>
      <c r="AT177">
        <v>0.8208607</v>
      </c>
      <c r="AU177">
        <v>19.389849999999999</v>
      </c>
      <c r="AV177" s="1">
        <v>0.81583050000000001</v>
      </c>
      <c r="AW177">
        <v>212.53720000000001</v>
      </c>
      <c r="AX177">
        <v>0.81935429999999998</v>
      </c>
      <c r="AY177">
        <v>19.288630000000001</v>
      </c>
      <c r="AZ177" s="1">
        <v>14.2293</v>
      </c>
      <c r="BA177">
        <v>3898.1480000000001</v>
      </c>
      <c r="BB177">
        <v>0.81768540000000001</v>
      </c>
      <c r="BC177">
        <v>19.377359999999999</v>
      </c>
      <c r="BD177">
        <v>64.422740000000005</v>
      </c>
      <c r="BE177">
        <v>18388.150000000001</v>
      </c>
      <c r="BF177">
        <v>0.81573989999999996</v>
      </c>
      <c r="BG177">
        <v>19.376370000000001</v>
      </c>
      <c r="BH177">
        <v>105.21510000000001</v>
      </c>
      <c r="BI177">
        <v>31023.27</v>
      </c>
      <c r="BJ177">
        <v>0.81345880000000004</v>
      </c>
      <c r="BK177">
        <v>19.52009</v>
      </c>
      <c r="BL177">
        <v>77.101240000000004</v>
      </c>
      <c r="BM177">
        <v>23464.41</v>
      </c>
      <c r="BN177">
        <v>0.81075209999999998</v>
      </c>
      <c r="BO177">
        <v>19.884979999999999</v>
      </c>
      <c r="BP177">
        <v>30.3034</v>
      </c>
      <c r="BQ177">
        <v>9455.23</v>
      </c>
      <c r="BR177">
        <v>0.80755109999999997</v>
      </c>
      <c r="BS177">
        <v>20.298390000000001</v>
      </c>
      <c r="BT177">
        <v>7.337542</v>
      </c>
      <c r="BU177">
        <v>2337.0369999999998</v>
      </c>
      <c r="BV177">
        <v>0.80393300000000001</v>
      </c>
      <c r="BW177">
        <v>20.686900000000001</v>
      </c>
      <c r="BX177">
        <v>1.2693369999999999</v>
      </c>
      <c r="BY177">
        <v>410.041</v>
      </c>
      <c r="BZ177">
        <v>0.79995179999999999</v>
      </c>
      <c r="CA177">
        <v>20.958850000000002</v>
      </c>
      <c r="CB177">
        <v>0.2176399</v>
      </c>
      <c r="CC177">
        <v>69.680170000000004</v>
      </c>
      <c r="CD177">
        <v>0.79561789999999999</v>
      </c>
      <c r="CE177">
        <v>20.827220000000001</v>
      </c>
      <c r="CF177">
        <v>8.2020099999999999E-2</v>
      </c>
      <c r="CG177">
        <v>25.201229999999999</v>
      </c>
      <c r="CH177">
        <v>0.79119079999999997</v>
      </c>
      <c r="CI177">
        <v>20.653659999999999</v>
      </c>
      <c r="CJ177">
        <v>7.0007559999999996E-2</v>
      </c>
      <c r="CK177">
        <v>21.19605</v>
      </c>
      <c r="CL177">
        <v>0.78679880000000002</v>
      </c>
      <c r="CM177">
        <v>20.531880000000001</v>
      </c>
      <c r="CN177">
        <v>7.2470199999999999E-2</v>
      </c>
      <c r="CO177">
        <v>21.98471</v>
      </c>
      <c r="CP177">
        <v>0.78238169999999996</v>
      </c>
      <c r="CQ177">
        <v>20.459150000000001</v>
      </c>
      <c r="CR177">
        <v>7.3328790000000005E-2</v>
      </c>
      <c r="CS177">
        <v>22.383849999999999</v>
      </c>
      <c r="CT177">
        <v>0.77793889999999999</v>
      </c>
      <c r="CU177">
        <v>20.713740000000001</v>
      </c>
      <c r="CV177" s="1">
        <v>7.0809830000000004E-2</v>
      </c>
      <c r="CW177">
        <v>21.70843</v>
      </c>
      <c r="CX177">
        <v>0.7734818</v>
      </c>
      <c r="CY177">
        <v>21.109439999999999</v>
      </c>
      <c r="CZ177" s="1">
        <v>6.5677219999999994E-2</v>
      </c>
      <c r="DA177">
        <v>20.258939999999999</v>
      </c>
      <c r="DB177">
        <v>0.7690631</v>
      </c>
      <c r="DC177">
        <v>21.259409999999999</v>
      </c>
      <c r="DD177" s="1">
        <v>5.9613310000000003E-2</v>
      </c>
      <c r="DE177">
        <v>18.485309999999998</v>
      </c>
      <c r="DF177">
        <v>0.76452229999999999</v>
      </c>
      <c r="DG177">
        <v>21.245650000000001</v>
      </c>
      <c r="DH177" s="1">
        <v>5.3499770000000002E-2</v>
      </c>
      <c r="DI177">
        <v>16.671700000000001</v>
      </c>
      <c r="DJ177">
        <v>0.75983179999999995</v>
      </c>
      <c r="DK177">
        <v>20.965489999999999</v>
      </c>
      <c r="DL177" s="1">
        <v>4.7768030000000003E-2</v>
      </c>
      <c r="DM177">
        <v>14.95867</v>
      </c>
      <c r="DN177">
        <v>0.75515849999999995</v>
      </c>
      <c r="DO177">
        <v>20.8582</v>
      </c>
      <c r="DP177" s="1">
        <v>4.2529259999999999E-2</v>
      </c>
      <c r="DQ177">
        <v>13.382210000000001</v>
      </c>
      <c r="DR177">
        <v>0.750861</v>
      </c>
      <c r="DS177">
        <v>20.77704</v>
      </c>
      <c r="DT177" s="1">
        <v>3.7898510000000003E-2</v>
      </c>
      <c r="DU177">
        <v>11.973739999999999</v>
      </c>
      <c r="DV177">
        <v>0.74656739999999999</v>
      </c>
      <c r="DW177">
        <v>20.657050000000002</v>
      </c>
      <c r="DX177" s="1">
        <v>3.3798269999999998E-2</v>
      </c>
      <c r="DY177">
        <v>10.721120000000001</v>
      </c>
      <c r="DZ177">
        <v>0.74215569999999997</v>
      </c>
      <c r="EA177">
        <v>20.878</v>
      </c>
      <c r="EB177" s="1">
        <v>3.0189609999999999E-2</v>
      </c>
      <c r="EC177">
        <v>9.6169370000000001</v>
      </c>
      <c r="ED177">
        <v>0.73783880000000002</v>
      </c>
      <c r="EE177">
        <v>21.153839999999999</v>
      </c>
      <c r="EF177" s="1">
        <v>2.6987199999999999E-2</v>
      </c>
      <c r="EG177">
        <v>8.6335850000000001</v>
      </c>
      <c r="EH177">
        <v>0.73389139999999997</v>
      </c>
      <c r="EI177">
        <v>21.370809999999999</v>
      </c>
      <c r="EJ177" s="1">
        <v>2.4046109999999999E-2</v>
      </c>
      <c r="EK177">
        <v>7.73156</v>
      </c>
      <c r="EL177">
        <v>0.73095779999999999</v>
      </c>
      <c r="EM177">
        <v>21.401720000000001</v>
      </c>
      <c r="EN177" s="1">
        <v>2.1415779999999999E-2</v>
      </c>
      <c r="EO177">
        <v>6.9114269999999998</v>
      </c>
      <c r="EP177">
        <v>0.72791249999999996</v>
      </c>
      <c r="EQ177">
        <v>20.993469999999999</v>
      </c>
      <c r="ER177" s="1">
        <v>1.9024280000000001E-2</v>
      </c>
      <c r="ES177">
        <v>6.164218</v>
      </c>
      <c r="ET177">
        <v>0.72480549999999999</v>
      </c>
      <c r="EU177">
        <v>20.478079999999999</v>
      </c>
      <c r="EV177" s="1">
        <v>1.6883840000000001E-2</v>
      </c>
      <c r="EW177">
        <v>5.4937589999999998</v>
      </c>
      <c r="EX177">
        <v>0.72178549999999997</v>
      </c>
      <c r="EY177">
        <v>20.283380000000001</v>
      </c>
      <c r="EZ177" s="1">
        <v>1.4967889999999999E-2</v>
      </c>
      <c r="FA177">
        <v>4.8896350000000002</v>
      </c>
      <c r="FB177">
        <v>0.71880409999999995</v>
      </c>
      <c r="FC177">
        <v>20.499600000000001</v>
      </c>
      <c r="FD177" s="1">
        <v>1.3276720000000001E-2</v>
      </c>
      <c r="FE177">
        <v>4.3532440000000001</v>
      </c>
      <c r="FF177">
        <v>0.71625740000000004</v>
      </c>
      <c r="FG177">
        <v>21.685569999999998</v>
      </c>
      <c r="FH177" s="1">
        <v>1.17885E-2</v>
      </c>
      <c r="FI177">
        <v>3.8757999999999999</v>
      </c>
      <c r="FJ177">
        <v>0.71290439999999999</v>
      </c>
      <c r="FK177">
        <v>22.64012</v>
      </c>
      <c r="FL177" s="1">
        <v>1.045016E-2</v>
      </c>
      <c r="FM177">
        <v>3.446332</v>
      </c>
      <c r="FN177">
        <v>0.7100379</v>
      </c>
      <c r="FO177">
        <v>23.058479999999999</v>
      </c>
      <c r="FP177" s="1">
        <v>9.2616729999999998E-3</v>
      </c>
      <c r="FQ177">
        <v>3.0620159999999998</v>
      </c>
      <c r="FR177">
        <v>0.7079048</v>
      </c>
      <c r="FS177">
        <v>22.95026</v>
      </c>
      <c r="FT177" s="1">
        <v>8.1804919999999993E-3</v>
      </c>
      <c r="FU177">
        <v>2.7078630000000001</v>
      </c>
      <c r="FV177">
        <v>0.70622549999999995</v>
      </c>
      <c r="FW177">
        <v>22.48612</v>
      </c>
      <c r="FX177" s="1">
        <v>7.2046510000000003E-3</v>
      </c>
      <c r="FY177">
        <v>2.3858830000000002</v>
      </c>
      <c r="FZ177">
        <v>0.70500980000000002</v>
      </c>
      <c r="GA177">
        <v>21.980160000000001</v>
      </c>
      <c r="GB177" s="1">
        <v>6.317965E-3</v>
      </c>
      <c r="GC177">
        <v>2.0910280000000001</v>
      </c>
      <c r="GD177">
        <v>0.70423570000000002</v>
      </c>
      <c r="GE177">
        <v>21.701460000000001</v>
      </c>
      <c r="GF177" s="1">
        <v>5.5083509999999999E-3</v>
      </c>
      <c r="GG177">
        <v>1.8208960000000001</v>
      </c>
      <c r="GH177">
        <v>0.70374020000000004</v>
      </c>
      <c r="GI177">
        <v>21.819389999999999</v>
      </c>
      <c r="GJ177" s="1">
        <v>4.7236400000000003E-3</v>
      </c>
      <c r="GK177">
        <v>1.55942</v>
      </c>
      <c r="GL177">
        <v>0.70340970000000003</v>
      </c>
      <c r="GM177">
        <v>22.849070000000001</v>
      </c>
      <c r="GN177" s="1">
        <v>3.9253250000000003E-3</v>
      </c>
      <c r="GO177">
        <v>1.2940860000000001</v>
      </c>
      <c r="GP177">
        <v>0.70324390000000003</v>
      </c>
      <c r="GQ177">
        <v>23.762879999999999</v>
      </c>
      <c r="GR177" s="1">
        <v>3.1299890000000001E-3</v>
      </c>
      <c r="GS177">
        <v>1.030152</v>
      </c>
      <c r="GT177">
        <v>0.7031442</v>
      </c>
      <c r="GU177">
        <v>24.201309999999999</v>
      </c>
      <c r="GV177" s="1">
        <v>2.4125230000000002E-3</v>
      </c>
      <c r="GW177">
        <v>0.79171999999999998</v>
      </c>
      <c r="GX177">
        <v>0.70308539999999997</v>
      </c>
      <c r="GY177">
        <v>24.435269999999999</v>
      </c>
      <c r="GZ177" s="1">
        <v>1.8464029999999999E-3</v>
      </c>
      <c r="HA177">
        <v>0.60327819999999999</v>
      </c>
      <c r="HB177">
        <v>0.70310010000000001</v>
      </c>
      <c r="HC177">
        <v>24.22092</v>
      </c>
      <c r="HD177" s="1">
        <v>1.447137E-3</v>
      </c>
      <c r="HE177">
        <v>0.47035179999999999</v>
      </c>
      <c r="HF177">
        <v>0.70310070000000002</v>
      </c>
      <c r="HG177">
        <v>23.69473</v>
      </c>
      <c r="HH177" s="1">
        <v>1.1942750000000001E-3</v>
      </c>
      <c r="HI177">
        <v>0.38623479999999999</v>
      </c>
      <c r="HJ177">
        <v>0.70306919999999995</v>
      </c>
      <c r="HK177">
        <v>23.302140000000001</v>
      </c>
      <c r="HL177" s="1">
        <v>1.0343189999999999E-3</v>
      </c>
      <c r="HM177">
        <v>0.33353640000000001</v>
      </c>
      <c r="HN177">
        <v>0.70308020000000004</v>
      </c>
      <c r="HO177">
        <v>23.214359999999999</v>
      </c>
      <c r="HP177" s="1">
        <v>9.328025E-4</v>
      </c>
      <c r="HQ177">
        <v>0.30027569999999998</v>
      </c>
      <c r="HR177">
        <v>0.70308479999999995</v>
      </c>
      <c r="HS177">
        <v>23.979109999999999</v>
      </c>
      <c r="HT177" s="1">
        <v>8.6288909999999996E-4</v>
      </c>
      <c r="HU177">
        <v>0.27737679999999998</v>
      </c>
      <c r="HV177">
        <v>0.70309849999999996</v>
      </c>
      <c r="HW177">
        <v>24.879490000000001</v>
      </c>
      <c r="HX177" s="1">
        <v>8.0887120000000003E-4</v>
      </c>
      <c r="HY177">
        <v>0.25970290000000001</v>
      </c>
      <c r="HZ177">
        <v>0.70309569999999999</v>
      </c>
      <c r="IA177">
        <v>25.292069999999999</v>
      </c>
      <c r="IB177" s="1">
        <v>7.6559540000000002E-4</v>
      </c>
      <c r="IC177">
        <v>0.2455821</v>
      </c>
      <c r="ID177">
        <v>0.70309889999999997</v>
      </c>
      <c r="IE177">
        <v>25.330169999999999</v>
      </c>
      <c r="IF177" s="1">
        <v>7.2747790000000001E-4</v>
      </c>
      <c r="IG177">
        <v>0.23318810000000001</v>
      </c>
      <c r="IH177">
        <v>0.70311749999999995</v>
      </c>
      <c r="II177">
        <v>24.692499999999999</v>
      </c>
      <c r="IJ177" s="1">
        <v>6.9250569999999997E-4</v>
      </c>
      <c r="IK177">
        <v>0.22185089999999999</v>
      </c>
      <c r="IL177">
        <v>0.70310649999999997</v>
      </c>
      <c r="IM177">
        <v>23.83624</v>
      </c>
      <c r="IN177" s="1">
        <v>6.6120250000000001E-4</v>
      </c>
      <c r="IO177">
        <v>0.21173939999999999</v>
      </c>
      <c r="IP177">
        <v>0.70310899999999998</v>
      </c>
      <c r="IQ177">
        <v>23.258510000000001</v>
      </c>
      <c r="IR177" s="1">
        <v>6.3110140000000004E-4</v>
      </c>
      <c r="IS177">
        <v>0.20205629999999999</v>
      </c>
      <c r="IT177">
        <v>0.70310150000000005</v>
      </c>
      <c r="IU177">
        <v>23.062449999999998</v>
      </c>
      <c r="IV177" s="1">
        <v>6.0257300000000002E-4</v>
      </c>
      <c r="IW177">
        <v>0.1928771</v>
      </c>
      <c r="IX177">
        <v>0.7031056</v>
      </c>
      <c r="IY177">
        <v>23.6144</v>
      </c>
      <c r="IZ177" s="1">
        <v>5.7639140000000002E-4</v>
      </c>
      <c r="JA177">
        <v>0.18446209999999999</v>
      </c>
      <c r="JB177">
        <v>0.70310059999999996</v>
      </c>
      <c r="JC177">
        <v>23.919160000000002</v>
      </c>
      <c r="JD177" s="1">
        <v>5.5206150000000002E-4</v>
      </c>
      <c r="JE177">
        <v>0.17666380000000001</v>
      </c>
      <c r="JF177">
        <v>0.70310010000000001</v>
      </c>
      <c r="JG177">
        <v>23.991160000000001</v>
      </c>
      <c r="JH177" s="1">
        <v>5.2846369999999998E-4</v>
      </c>
      <c r="JI177">
        <v>0.16909759999999999</v>
      </c>
      <c r="JJ177">
        <v>0.70310070000000002</v>
      </c>
      <c r="JK177">
        <v>23.554539999999999</v>
      </c>
      <c r="JL177" s="1">
        <v>5.0594140000000001E-4</v>
      </c>
      <c r="JM177">
        <v>0.16188630000000001</v>
      </c>
      <c r="JN177">
        <v>0.70309860000000002</v>
      </c>
      <c r="JO177">
        <v>22.996549999999999</v>
      </c>
      <c r="JP177" s="1">
        <v>4.843906E-4</v>
      </c>
      <c r="JQ177">
        <v>0.1549963</v>
      </c>
      <c r="JR177">
        <v>0.70309500000000003</v>
      </c>
      <c r="JS177">
        <v>22.73047</v>
      </c>
      <c r="JT177" s="1">
        <v>4.6443850000000002E-4</v>
      </c>
      <c r="JU177">
        <v>0.14861360000000001</v>
      </c>
      <c r="JV177">
        <v>0.70310340000000005</v>
      </c>
      <c r="JW177">
        <v>22.684909999999999</v>
      </c>
      <c r="JX177" s="1">
        <v>4.4544060000000001E-4</v>
      </c>
      <c r="JY177">
        <v>0.14252629999999999</v>
      </c>
      <c r="JZ177">
        <v>0.70310689999999998</v>
      </c>
      <c r="KA177">
        <v>22.747150000000001</v>
      </c>
      <c r="KB177" s="1">
        <v>4.2672270000000001E-4</v>
      </c>
      <c r="KC177">
        <v>0.13652249999999999</v>
      </c>
      <c r="KD177">
        <v>0.70310130000000004</v>
      </c>
      <c r="KE177">
        <v>23.513380000000002</v>
      </c>
      <c r="KF177" s="1">
        <v>4.0957709999999998E-4</v>
      </c>
      <c r="KG177">
        <v>0.13103809999999999</v>
      </c>
      <c r="KH177">
        <v>0.70310289999999998</v>
      </c>
      <c r="KI177">
        <v>23.94699</v>
      </c>
      <c r="KJ177" s="1">
        <v>3.9291020000000002E-4</v>
      </c>
      <c r="KK177">
        <v>0.12570899999999999</v>
      </c>
      <c r="KL177">
        <v>0.70310220000000001</v>
      </c>
      <c r="KM177">
        <v>24.086880000000001</v>
      </c>
      <c r="KN177" s="1">
        <v>3.7710990000000002E-4</v>
      </c>
      <c r="KO177">
        <v>0.12065720000000001</v>
      </c>
      <c r="KP177">
        <v>0.70309310000000003</v>
      </c>
      <c r="KQ177">
        <v>24.000250000000001</v>
      </c>
      <c r="KR177" s="1">
        <v>3.6242559999999997E-4</v>
      </c>
      <c r="KS177">
        <v>0.11596040000000001</v>
      </c>
      <c r="KT177">
        <v>0.7030942</v>
      </c>
      <c r="KU177">
        <v>23.50938</v>
      </c>
      <c r="KV177" s="1">
        <v>3.4805829999999999E-4</v>
      </c>
      <c r="KW177">
        <v>0.1113656</v>
      </c>
      <c r="KX177">
        <v>0.70309250000000001</v>
      </c>
      <c r="KY177">
        <v>22.79608</v>
      </c>
      <c r="KZ177" s="1">
        <v>3.34345E-4</v>
      </c>
      <c r="LA177">
        <v>0.106976</v>
      </c>
      <c r="LB177">
        <v>0.70308519999999997</v>
      </c>
      <c r="LC177">
        <v>22.147939999999998</v>
      </c>
      <c r="LD177" s="1">
        <v>3.2146829999999999E-4</v>
      </c>
      <c r="LE177">
        <v>0.10285909999999999</v>
      </c>
      <c r="LF177">
        <v>0.70308360000000003</v>
      </c>
      <c r="LG177">
        <v>21.808319999999998</v>
      </c>
      <c r="LH177" s="1">
        <v>3.0939200000000002E-4</v>
      </c>
      <c r="LI177">
        <v>9.8991629999999997E-2</v>
      </c>
      <c r="LJ177">
        <v>0.70306709999999994</v>
      </c>
      <c r="LK177">
        <v>22.576609999999999</v>
      </c>
      <c r="LL177" s="1">
        <v>2.9760430000000003E-4</v>
      </c>
      <c r="LM177">
        <v>9.5228629999999995E-2</v>
      </c>
      <c r="LN177">
        <v>0.70300640000000003</v>
      </c>
      <c r="LO177">
        <v>23.390370000000001</v>
      </c>
      <c r="LP177" s="1">
        <v>2.871145E-4</v>
      </c>
      <c r="LQ177">
        <v>9.1874689999999995E-2</v>
      </c>
      <c r="LR177">
        <v>0.70293419999999995</v>
      </c>
      <c r="LS177">
        <v>23.981079999999999</v>
      </c>
      <c r="LT177" s="1">
        <v>2.7692299999999999E-4</v>
      </c>
      <c r="LU177">
        <v>8.8622939999999997E-2</v>
      </c>
      <c r="LV177">
        <v>0.70281959999999999</v>
      </c>
      <c r="LW177">
        <v>24.69689</v>
      </c>
      <c r="LX177" s="1">
        <v>2.6753999999999998E-4</v>
      </c>
      <c r="LY177">
        <v>8.5638729999999996E-2</v>
      </c>
      <c r="LZ177">
        <v>0.70269970000000004</v>
      </c>
      <c r="MA177">
        <v>24.920110000000001</v>
      </c>
      <c r="MB177" s="1">
        <v>2.5814719999999998E-4</v>
      </c>
      <c r="MC177">
        <v>8.2654480000000002E-2</v>
      </c>
      <c r="MD177">
        <v>0.70254760000000005</v>
      </c>
      <c r="ME177">
        <v>24.51484</v>
      </c>
      <c r="MF177" s="1">
        <v>2.48905E-4</v>
      </c>
      <c r="MG177">
        <v>7.9711260000000006E-2</v>
      </c>
      <c r="MH177">
        <v>0.70241640000000005</v>
      </c>
      <c r="MI177">
        <v>24.056830000000001</v>
      </c>
      <c r="MJ177" s="1">
        <v>2.4023170000000001E-4</v>
      </c>
      <c r="MK177">
        <v>7.6955999999999997E-2</v>
      </c>
      <c r="ML177">
        <v>0.70223769999999996</v>
      </c>
      <c r="MM177">
        <v>24.09159</v>
      </c>
      <c r="MN177" s="1">
        <v>2.3186079999999999E-4</v>
      </c>
      <c r="MO177">
        <v>7.4300770000000002E-2</v>
      </c>
      <c r="MP177">
        <v>0.70209250000000001</v>
      </c>
      <c r="MQ177">
        <v>25.064910000000001</v>
      </c>
      <c r="MR177" s="1">
        <v>2.2429160000000001E-4</v>
      </c>
      <c r="MS177">
        <v>7.1895490000000006E-2</v>
      </c>
      <c r="MT177">
        <v>0.70194480000000004</v>
      </c>
      <c r="MU177">
        <v>25.968229999999998</v>
      </c>
      <c r="MV177" s="1">
        <v>2.1743089999999999E-4</v>
      </c>
      <c r="MW177">
        <v>6.9706229999999994E-2</v>
      </c>
      <c r="MX177">
        <v>0.70184420000000003</v>
      </c>
      <c r="MY177">
        <v>26.226680000000002</v>
      </c>
      <c r="MZ177" s="1">
        <v>2.1092570000000001E-4</v>
      </c>
      <c r="NA177">
        <v>6.7634910000000006E-2</v>
      </c>
      <c r="NB177">
        <v>0.70176510000000003</v>
      </c>
      <c r="NC177">
        <v>26.205860000000001</v>
      </c>
      <c r="ND177" s="1">
        <v>2.0396450000000001E-4</v>
      </c>
      <c r="NE177">
        <v>6.5409709999999996E-2</v>
      </c>
      <c r="NF177">
        <v>0.70167409999999997</v>
      </c>
      <c r="NG177">
        <v>25.67315</v>
      </c>
      <c r="NH177" s="1">
        <v>1.9709480000000001E-4</v>
      </c>
      <c r="NI177">
        <v>6.3212959999999999E-2</v>
      </c>
      <c r="NJ177">
        <v>0.70161419999999997</v>
      </c>
      <c r="NK177">
        <v>24.997060000000001</v>
      </c>
      <c r="NL177" s="1">
        <v>1.8997980000000001E-4</v>
      </c>
      <c r="NM177">
        <v>6.0930020000000001E-2</v>
      </c>
      <c r="NN177">
        <v>0.70158149999999997</v>
      </c>
      <c r="NO177">
        <v>24.606629999999999</v>
      </c>
      <c r="NP177" s="1">
        <v>1.8285369999999999E-4</v>
      </c>
      <c r="NQ177">
        <v>5.8642100000000003E-2</v>
      </c>
      <c r="NR177">
        <v>0.70152429999999999</v>
      </c>
      <c r="NS177">
        <v>24.570170000000001</v>
      </c>
      <c r="NT177" s="1">
        <v>1.7578E-4</v>
      </c>
      <c r="NU177">
        <v>5.6374500000000001E-2</v>
      </c>
      <c r="NV177">
        <v>0.70147510000000002</v>
      </c>
      <c r="NW177">
        <v>24.99446</v>
      </c>
      <c r="NX177" s="1">
        <v>1.6892249999999999E-4</v>
      </c>
      <c r="NY177">
        <v>5.4173829999999999E-2</v>
      </c>
      <c r="NZ177">
        <v>0.70136940000000003</v>
      </c>
      <c r="OA177">
        <v>25.69454</v>
      </c>
      <c r="OB177" s="1">
        <v>1.6184479999999999E-4</v>
      </c>
      <c r="OC177">
        <v>5.1909980000000001E-2</v>
      </c>
      <c r="OD177">
        <v>0.70120110000000002</v>
      </c>
      <c r="OE177">
        <v>25.79552</v>
      </c>
      <c r="OF177" s="1">
        <v>1.551832E-4</v>
      </c>
      <c r="OG177">
        <v>4.9779230000000001E-2</v>
      </c>
      <c r="OH177">
        <v>0.70098510000000003</v>
      </c>
      <c r="OI177">
        <v>25.564599999999999</v>
      </c>
      <c r="OJ177" s="1">
        <v>1.4908200000000001E-4</v>
      </c>
      <c r="OK177">
        <v>4.7833720000000003E-2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1.1074489999999999</v>
      </c>
      <c r="G178">
        <v>20.938079999999999</v>
      </c>
      <c r="H178">
        <v>0</v>
      </c>
      <c r="I178">
        <v>0</v>
      </c>
      <c r="J178">
        <v>1.1073729999999999</v>
      </c>
      <c r="K178">
        <v>20.655069999999998</v>
      </c>
      <c r="L178">
        <v>0</v>
      </c>
      <c r="M178">
        <v>0</v>
      </c>
      <c r="N178">
        <v>1.1072360000000001</v>
      </c>
      <c r="O178">
        <v>20.622450000000001</v>
      </c>
      <c r="P178">
        <v>0</v>
      </c>
      <c r="Q178">
        <v>0</v>
      </c>
      <c r="R178">
        <v>1.1069560000000001</v>
      </c>
      <c r="S178">
        <v>20.47279</v>
      </c>
      <c r="T178">
        <v>0</v>
      </c>
      <c r="U178">
        <v>0</v>
      </c>
      <c r="V178">
        <v>1.1061780000000001</v>
      </c>
      <c r="W178">
        <v>20.509840000000001</v>
      </c>
      <c r="X178">
        <v>0</v>
      </c>
      <c r="Y178">
        <v>0</v>
      </c>
      <c r="Z178">
        <v>1.1049089999999999</v>
      </c>
      <c r="AA178">
        <v>20.455480000000001</v>
      </c>
      <c r="AB178">
        <v>0</v>
      </c>
      <c r="AC178">
        <v>1.3595000000000001E-37</v>
      </c>
      <c r="AD178">
        <v>1.1055569999999999</v>
      </c>
      <c r="AE178">
        <v>20.25393</v>
      </c>
      <c r="AF178" s="1">
        <v>1.173031E-28</v>
      </c>
      <c r="AG178" s="1">
        <v>2.6632699999999999E-26</v>
      </c>
      <c r="AH178">
        <v>1.1064259999999999</v>
      </c>
      <c r="AI178">
        <v>19.82734</v>
      </c>
      <c r="AJ178" s="1">
        <v>8.4208749999999995E-17</v>
      </c>
      <c r="AK178" s="1">
        <v>1.9162249999999999E-14</v>
      </c>
      <c r="AL178">
        <v>1.105038</v>
      </c>
      <c r="AM178">
        <v>19.74897</v>
      </c>
      <c r="AN178" s="1">
        <v>1.078634E-6</v>
      </c>
      <c r="AO178" s="1">
        <v>1.8684459999999999E-4</v>
      </c>
      <c r="AP178">
        <v>1.1036699999999999</v>
      </c>
      <c r="AQ178">
        <v>19.567920000000001</v>
      </c>
      <c r="AR178" s="1">
        <v>4.5687419999999998E-3</v>
      </c>
      <c r="AS178" s="1">
        <v>0.87383679999999997</v>
      </c>
      <c r="AT178">
        <v>1.102328</v>
      </c>
      <c r="AU178">
        <v>19.42577</v>
      </c>
      <c r="AV178" s="1">
        <v>0.6201527</v>
      </c>
      <c r="AW178" s="1">
        <v>125.721</v>
      </c>
      <c r="AX178">
        <v>1.100913</v>
      </c>
      <c r="AY178">
        <v>19.303599999999999</v>
      </c>
      <c r="AZ178">
        <v>12.068099999999999</v>
      </c>
      <c r="BA178">
        <v>2558.5729999999999</v>
      </c>
      <c r="BB178">
        <v>1.099321</v>
      </c>
      <c r="BC178">
        <v>19.388030000000001</v>
      </c>
      <c r="BD178">
        <v>59.55809</v>
      </c>
      <c r="BE178">
        <v>13082.11</v>
      </c>
      <c r="BF178">
        <v>1.0974379999999999</v>
      </c>
      <c r="BG178">
        <v>19.392710000000001</v>
      </c>
      <c r="BH178">
        <v>104.05970000000001</v>
      </c>
      <c r="BI178">
        <v>23540.46</v>
      </c>
      <c r="BJ178">
        <v>1.095234</v>
      </c>
      <c r="BK178">
        <v>19.544039999999999</v>
      </c>
      <c r="BL178">
        <v>80.947940000000003</v>
      </c>
      <c r="BM178">
        <v>18778.62</v>
      </c>
      <c r="BN178">
        <v>1.092595</v>
      </c>
      <c r="BO178">
        <v>19.922889999999999</v>
      </c>
      <c r="BP178">
        <v>33.33605</v>
      </c>
      <c r="BQ178">
        <v>7900.1090000000004</v>
      </c>
      <c r="BR178">
        <v>1.089583</v>
      </c>
      <c r="BS178">
        <v>20.34477</v>
      </c>
      <c r="BT178">
        <v>8.3740330000000007</v>
      </c>
      <c r="BU178">
        <v>2020.3030000000001</v>
      </c>
      <c r="BV178">
        <v>1.086152</v>
      </c>
      <c r="BW178">
        <v>20.729140000000001</v>
      </c>
      <c r="BX178">
        <v>1.4816450000000001</v>
      </c>
      <c r="BY178">
        <v>362.20850000000002</v>
      </c>
      <c r="BZ178">
        <v>1.082419</v>
      </c>
      <c r="CA178">
        <v>20.992650000000001</v>
      </c>
      <c r="CB178">
        <v>0.2481911</v>
      </c>
      <c r="CC178">
        <v>60.457470000000001</v>
      </c>
      <c r="CD178">
        <v>1.0784389999999999</v>
      </c>
      <c r="CE178">
        <v>20.847460000000002</v>
      </c>
      <c r="CF178">
        <v>8.5381109999999996E-2</v>
      </c>
      <c r="CG178">
        <v>20.151399999999999</v>
      </c>
      <c r="CH178">
        <v>1.074392</v>
      </c>
      <c r="CI178">
        <v>20.672170000000001</v>
      </c>
      <c r="CJ178">
        <v>6.9994429999999996E-2</v>
      </c>
      <c r="CK178">
        <v>16.300730000000001</v>
      </c>
      <c r="CL178">
        <v>1.0704800000000001</v>
      </c>
      <c r="CM178">
        <v>20.547049999999999</v>
      </c>
      <c r="CN178">
        <v>7.2215639999999998E-2</v>
      </c>
      <c r="CO178">
        <v>16.859909999999999</v>
      </c>
      <c r="CP178">
        <v>1.066543</v>
      </c>
      <c r="CQ178">
        <v>20.479420000000001</v>
      </c>
      <c r="CR178">
        <v>7.3379979999999997E-2</v>
      </c>
      <c r="CS178">
        <v>17.229279999999999</v>
      </c>
      <c r="CT178">
        <v>1.062214</v>
      </c>
      <c r="CU178">
        <v>20.748619999999999</v>
      </c>
      <c r="CV178" s="1">
        <v>7.1064199999999994E-2</v>
      </c>
      <c r="CW178">
        <v>16.789580000000001</v>
      </c>
      <c r="CX178">
        <v>1.0546629999999999</v>
      </c>
      <c r="CY178">
        <v>21.149699999999999</v>
      </c>
      <c r="CZ178" s="1">
        <v>6.6094180000000002E-2</v>
      </c>
      <c r="DA178">
        <v>15.73864</v>
      </c>
      <c r="DB178">
        <v>1.047045</v>
      </c>
      <c r="DC178">
        <v>21.303129999999999</v>
      </c>
      <c r="DD178" s="1">
        <v>6.007324E-2</v>
      </c>
      <c r="DE178">
        <v>14.40779</v>
      </c>
      <c r="DF178">
        <v>1.0392520000000001</v>
      </c>
      <c r="DG178">
        <v>21.28612</v>
      </c>
      <c r="DH178" s="1">
        <v>5.394902E-2</v>
      </c>
      <c r="DI178">
        <v>13.03041</v>
      </c>
      <c r="DJ178">
        <v>1.031183</v>
      </c>
      <c r="DK178">
        <v>20.992940000000001</v>
      </c>
      <c r="DL178" s="1">
        <v>4.8185739999999998E-2</v>
      </c>
      <c r="DM178">
        <v>11.721439999999999</v>
      </c>
      <c r="DN178">
        <v>1.0231159999999999</v>
      </c>
      <c r="DO178">
        <v>20.870149999999999</v>
      </c>
      <c r="DP178" s="1">
        <v>4.2907260000000003E-2</v>
      </c>
      <c r="DQ178">
        <v>10.512040000000001</v>
      </c>
      <c r="DR178">
        <v>1.0157080000000001</v>
      </c>
      <c r="DS178">
        <v>20.78839</v>
      </c>
      <c r="DT178" s="1">
        <v>3.82365E-2</v>
      </c>
      <c r="DU178">
        <v>9.4269730000000003</v>
      </c>
      <c r="DV178">
        <v>1.0081819999999999</v>
      </c>
      <c r="DW178">
        <v>20.671420000000001</v>
      </c>
      <c r="DX178" s="1">
        <v>3.4094480000000003E-2</v>
      </c>
      <c r="DY178">
        <v>8.4597789999999993</v>
      </c>
      <c r="DZ178">
        <v>1.0005599999999999</v>
      </c>
      <c r="EA178">
        <v>20.89968</v>
      </c>
      <c r="EB178" s="1">
        <v>3.045488E-2</v>
      </c>
      <c r="EC178">
        <v>7.6067989999999996</v>
      </c>
      <c r="ED178">
        <v>0.99195690000000003</v>
      </c>
      <c r="EE178">
        <v>21.182269999999999</v>
      </c>
      <c r="EF178" s="1">
        <v>2.721355E-2</v>
      </c>
      <c r="EG178">
        <v>6.84518</v>
      </c>
      <c r="EH178">
        <v>0.98146140000000004</v>
      </c>
      <c r="EI178">
        <v>21.412849999999999</v>
      </c>
      <c r="EJ178" s="1">
        <v>2.42565E-2</v>
      </c>
      <c r="EK178">
        <v>6.1525829999999999</v>
      </c>
      <c r="EL178">
        <v>0.97227110000000005</v>
      </c>
      <c r="EM178">
        <v>21.454560000000001</v>
      </c>
      <c r="EN178" s="1">
        <v>2.1611080000000001E-2</v>
      </c>
      <c r="EO178">
        <v>5.5194530000000004</v>
      </c>
      <c r="EP178">
        <v>0.96262539999999996</v>
      </c>
      <c r="EQ178">
        <v>21.04072</v>
      </c>
      <c r="ER178" s="1">
        <v>1.9200459999999999E-2</v>
      </c>
      <c r="ES178">
        <v>4.9405250000000001</v>
      </c>
      <c r="ET178">
        <v>0.95257159999999996</v>
      </c>
      <c r="EU178">
        <v>20.508610000000001</v>
      </c>
      <c r="EV178" s="1">
        <v>1.7043050000000001E-2</v>
      </c>
      <c r="EW178">
        <v>4.4201459999999999</v>
      </c>
      <c r="EX178">
        <v>0.94252999999999998</v>
      </c>
      <c r="EY178">
        <v>20.293199999999999</v>
      </c>
      <c r="EZ178" s="1">
        <v>1.510979E-2</v>
      </c>
      <c r="FA178">
        <v>3.9499599999999999</v>
      </c>
      <c r="FB178">
        <v>0.93250049999999995</v>
      </c>
      <c r="FC178">
        <v>20.489280000000001</v>
      </c>
      <c r="FD178" s="1">
        <v>1.340098E-2</v>
      </c>
      <c r="FE178">
        <v>3.530678</v>
      </c>
      <c r="FF178">
        <v>0.9239269</v>
      </c>
      <c r="FG178">
        <v>21.659849999999999</v>
      </c>
      <c r="FH178" s="1">
        <v>1.1897329999999999E-2</v>
      </c>
      <c r="FI178">
        <v>3.1540650000000001</v>
      </c>
      <c r="FJ178">
        <v>0.91623060000000001</v>
      </c>
      <c r="FK178">
        <v>22.63861</v>
      </c>
      <c r="FL178" s="1">
        <v>1.054748E-2</v>
      </c>
      <c r="FM178">
        <v>2.8109199999999999</v>
      </c>
      <c r="FN178">
        <v>0.90920939999999995</v>
      </c>
      <c r="FO178">
        <v>23.088719999999999</v>
      </c>
      <c r="FP178" s="1">
        <v>9.3504480000000008E-3</v>
      </c>
      <c r="FQ178">
        <v>2.5041319999999998</v>
      </c>
      <c r="FR178">
        <v>0.90349610000000002</v>
      </c>
      <c r="FS178">
        <v>22.996780000000001</v>
      </c>
      <c r="FT178" s="1">
        <v>8.2622319999999996E-3</v>
      </c>
      <c r="FU178">
        <v>2.2200790000000001</v>
      </c>
      <c r="FV178">
        <v>0.89882220000000002</v>
      </c>
      <c r="FW178">
        <v>22.536529999999999</v>
      </c>
      <c r="FX178" s="1">
        <v>7.2798120000000001E-3</v>
      </c>
      <c r="FY178">
        <v>1.96034</v>
      </c>
      <c r="FZ178">
        <v>0.89526989999999995</v>
      </c>
      <c r="GA178">
        <v>22.01275</v>
      </c>
      <c r="GB178" s="1">
        <v>6.3863139999999997E-3</v>
      </c>
      <c r="GC178">
        <v>1.7212590000000001</v>
      </c>
      <c r="GD178">
        <v>0.8926733</v>
      </c>
      <c r="GE178">
        <v>21.714179999999999</v>
      </c>
      <c r="GF178" s="1">
        <v>5.572474E-3</v>
      </c>
      <c r="GG178">
        <v>1.5018359999999999</v>
      </c>
      <c r="GH178">
        <v>0.89084649999999999</v>
      </c>
      <c r="GI178">
        <v>21.81269</v>
      </c>
      <c r="GJ178" s="1">
        <v>4.7888770000000004E-3</v>
      </c>
      <c r="GK178">
        <v>1.2900700000000001</v>
      </c>
      <c r="GL178">
        <v>0.88960410000000001</v>
      </c>
      <c r="GM178">
        <v>22.832540000000002</v>
      </c>
      <c r="GN178" s="1">
        <v>3.9927419999999996E-3</v>
      </c>
      <c r="GO178">
        <v>1.0749979999999999</v>
      </c>
      <c r="GP178">
        <v>0.88878789999999996</v>
      </c>
      <c r="GQ178">
        <v>23.770250000000001</v>
      </c>
      <c r="GR178" s="1">
        <v>3.1949919999999998E-3</v>
      </c>
      <c r="GS178">
        <v>0.85956189999999999</v>
      </c>
      <c r="GT178">
        <v>0.88828969999999996</v>
      </c>
      <c r="GU178">
        <v>24.237490000000001</v>
      </c>
      <c r="GV178" s="1">
        <v>2.4671530000000001E-3</v>
      </c>
      <c r="GW178">
        <v>0.66255359999999996</v>
      </c>
      <c r="GX178">
        <v>0.8879515</v>
      </c>
      <c r="GY178">
        <v>24.47729</v>
      </c>
      <c r="GZ178" s="1">
        <v>1.885786E-3</v>
      </c>
      <c r="HA178">
        <v>0.50481229999999999</v>
      </c>
      <c r="HB178">
        <v>0.8877602</v>
      </c>
      <c r="HC178">
        <v>24.26782</v>
      </c>
      <c r="HD178" s="1">
        <v>1.471817E-3</v>
      </c>
      <c r="HE178">
        <v>0.39246039999999999</v>
      </c>
      <c r="HF178">
        <v>0.88764330000000002</v>
      </c>
      <c r="HG178">
        <v>23.735099999999999</v>
      </c>
      <c r="HH178" s="1">
        <v>1.208446E-3</v>
      </c>
      <c r="HI178">
        <v>0.32066860000000003</v>
      </c>
      <c r="HJ178">
        <v>0.88757129999999995</v>
      </c>
      <c r="HK178">
        <v>23.329129999999999</v>
      </c>
      <c r="HL178" s="1">
        <v>1.042592E-3</v>
      </c>
      <c r="HM178">
        <v>0.27549649999999998</v>
      </c>
      <c r="HN178">
        <v>0.88753800000000005</v>
      </c>
      <c r="HO178">
        <v>23.223739999999999</v>
      </c>
      <c r="HP178" s="1">
        <v>9.3842929999999995E-4</v>
      </c>
      <c r="HQ178">
        <v>0.2472193</v>
      </c>
      <c r="HR178">
        <v>0.88750609999999996</v>
      </c>
      <c r="HS178">
        <v>23.970759999999999</v>
      </c>
      <c r="HT178">
        <v>8.6700619999999999E-4</v>
      </c>
      <c r="HU178">
        <v>0.22788420000000001</v>
      </c>
      <c r="HV178">
        <v>0.887521</v>
      </c>
      <c r="HW178">
        <v>24.889749999999999</v>
      </c>
      <c r="HX178" s="1">
        <v>8.1213369999999995E-4</v>
      </c>
      <c r="HY178">
        <v>0.2131142</v>
      </c>
      <c r="HZ178">
        <v>0.88752679999999995</v>
      </c>
      <c r="IA178">
        <v>25.33907</v>
      </c>
      <c r="IB178" s="1">
        <v>7.6833119999999999E-4</v>
      </c>
      <c r="IC178">
        <v>0.2013711</v>
      </c>
      <c r="ID178">
        <v>0.88750070000000003</v>
      </c>
      <c r="IE178">
        <v>25.398479999999999</v>
      </c>
      <c r="IF178" s="1">
        <v>7.2991660000000004E-4</v>
      </c>
      <c r="IG178">
        <v>0.19113269999999999</v>
      </c>
      <c r="IH178">
        <v>0.88751610000000003</v>
      </c>
      <c r="II178">
        <v>24.7713</v>
      </c>
      <c r="IJ178" s="1">
        <v>6.9484009999999999E-4</v>
      </c>
      <c r="IK178">
        <v>0.18185689999999999</v>
      </c>
      <c r="IL178">
        <v>0.88752489999999995</v>
      </c>
      <c r="IM178">
        <v>23.89828</v>
      </c>
      <c r="IN178" s="1">
        <v>6.6334749999999996E-4</v>
      </c>
      <c r="IO178">
        <v>0.1735225</v>
      </c>
      <c r="IP178">
        <v>0.88749129999999998</v>
      </c>
      <c r="IQ178">
        <v>23.289149999999999</v>
      </c>
      <c r="IR178" s="1">
        <v>6.330439E-4</v>
      </c>
      <c r="IS178">
        <v>0.16554959999999999</v>
      </c>
      <c r="IT178">
        <v>0.88749409999999995</v>
      </c>
      <c r="IU178">
        <v>23.0687</v>
      </c>
      <c r="IV178" s="1">
        <v>6.0445360000000001E-4</v>
      </c>
      <c r="IW178">
        <v>0.15803829999999999</v>
      </c>
      <c r="IX178">
        <v>0.88751539999999995</v>
      </c>
      <c r="IY178">
        <v>23.603059999999999</v>
      </c>
      <c r="IZ178" s="1">
        <v>5.781394E-4</v>
      </c>
      <c r="JA178">
        <v>0.1511188</v>
      </c>
      <c r="JB178">
        <v>0.8875132</v>
      </c>
      <c r="JC178">
        <v>23.933679999999999</v>
      </c>
      <c r="JD178" s="1">
        <v>5.5377059999999997E-4</v>
      </c>
      <c r="JE178">
        <v>0.14474190000000001</v>
      </c>
      <c r="JF178">
        <v>0.88752059999999999</v>
      </c>
      <c r="JG178">
        <v>24.041650000000001</v>
      </c>
      <c r="JH178" s="1">
        <v>5.3015259999999998E-4</v>
      </c>
      <c r="JI178">
        <v>0.13856260000000001</v>
      </c>
      <c r="JJ178">
        <v>0.88751219999999997</v>
      </c>
      <c r="JK178">
        <v>23.62275</v>
      </c>
      <c r="JL178" s="1">
        <v>5.0747249999999998E-4</v>
      </c>
      <c r="JM178">
        <v>0.1326205</v>
      </c>
      <c r="JN178">
        <v>0.88751040000000003</v>
      </c>
      <c r="JO178">
        <v>23.062989999999999</v>
      </c>
      <c r="JP178" s="1">
        <v>4.8583859999999998E-4</v>
      </c>
      <c r="JQ178">
        <v>0.1269719</v>
      </c>
      <c r="JR178">
        <v>0.88751749999999996</v>
      </c>
      <c r="JS178">
        <v>22.77617</v>
      </c>
      <c r="JT178" s="1">
        <v>4.6580880000000001E-4</v>
      </c>
      <c r="JU178">
        <v>0.1217292</v>
      </c>
      <c r="JV178">
        <v>0.88751389999999997</v>
      </c>
      <c r="JW178">
        <v>22.711939999999998</v>
      </c>
      <c r="JX178" s="1">
        <v>4.467257E-4</v>
      </c>
      <c r="JY178">
        <v>0.1167362</v>
      </c>
      <c r="JZ178">
        <v>0.88752620000000004</v>
      </c>
      <c r="KA178">
        <v>22.758890000000001</v>
      </c>
      <c r="KB178" s="1">
        <v>4.2803310000000001E-4</v>
      </c>
      <c r="KC178">
        <v>0.111849</v>
      </c>
      <c r="KD178">
        <v>0.88751469999999999</v>
      </c>
      <c r="KE178">
        <v>23.512219999999999</v>
      </c>
      <c r="KF178" s="1">
        <v>4.1075319999999999E-4</v>
      </c>
      <c r="KG178">
        <v>0.1073234</v>
      </c>
      <c r="KH178">
        <v>0.88752319999999996</v>
      </c>
      <c r="KI178">
        <v>23.95889</v>
      </c>
      <c r="KJ178" s="1">
        <v>3.9406910000000002E-4</v>
      </c>
      <c r="KK178">
        <v>0.1029711</v>
      </c>
      <c r="KL178">
        <v>0.8875151</v>
      </c>
      <c r="KM178">
        <v>24.123419999999999</v>
      </c>
      <c r="KN178" s="1">
        <v>3.7816629999999998E-4</v>
      </c>
      <c r="KO178">
        <v>9.8811609999999994E-2</v>
      </c>
      <c r="KP178">
        <v>0.88750689999999999</v>
      </c>
      <c r="KQ178">
        <v>24.0458</v>
      </c>
      <c r="KR178" s="1">
        <v>3.6342349999999999E-4</v>
      </c>
      <c r="KS178">
        <v>9.4955410000000004E-2</v>
      </c>
      <c r="KT178">
        <v>0.88751659999999999</v>
      </c>
      <c r="KU178">
        <v>23.572849999999999</v>
      </c>
      <c r="KV178" s="1">
        <v>3.4905919999999999E-4</v>
      </c>
      <c r="KW178">
        <v>9.1209369999999998E-2</v>
      </c>
      <c r="KX178">
        <v>0.88750770000000001</v>
      </c>
      <c r="KY178">
        <v>22.853359999999999</v>
      </c>
      <c r="KZ178" s="1">
        <v>3.3524059999999998E-4</v>
      </c>
      <c r="LA178">
        <v>8.7589550000000002E-2</v>
      </c>
      <c r="LB178">
        <v>0.88749040000000001</v>
      </c>
      <c r="LC178">
        <v>22.20054</v>
      </c>
      <c r="LD178" s="1">
        <v>3.2238610000000001E-4</v>
      </c>
      <c r="LE178">
        <v>8.4243100000000001E-2</v>
      </c>
      <c r="LF178">
        <v>0.88748340000000003</v>
      </c>
      <c r="LG178">
        <v>21.838419999999999</v>
      </c>
      <c r="LH178" s="1">
        <v>3.1020480000000002E-4</v>
      </c>
      <c r="LI178">
        <v>8.104227E-2</v>
      </c>
      <c r="LJ178">
        <v>0.88743139999999998</v>
      </c>
      <c r="LK178">
        <v>22.575890000000001</v>
      </c>
      <c r="LL178" s="1">
        <v>2.983722E-4</v>
      </c>
      <c r="LM178">
        <v>7.7958490000000005E-2</v>
      </c>
      <c r="LN178">
        <v>0.88732429999999995</v>
      </c>
      <c r="LO178">
        <v>23.397819999999999</v>
      </c>
      <c r="LP178" s="1">
        <v>2.8784600000000002E-4</v>
      </c>
      <c r="LQ178">
        <v>7.520831E-2</v>
      </c>
      <c r="LR178">
        <v>0.88720100000000002</v>
      </c>
      <c r="LS178">
        <v>24.002960000000002</v>
      </c>
      <c r="LT178" s="1">
        <v>2.775888E-4</v>
      </c>
      <c r="LU178">
        <v>7.2532750000000007E-2</v>
      </c>
      <c r="LV178">
        <v>0.88699899999999998</v>
      </c>
      <c r="LW178">
        <v>24.71659</v>
      </c>
      <c r="LX178" s="1">
        <v>2.6823990000000001E-4</v>
      </c>
      <c r="LY178">
        <v>7.0111489999999999E-2</v>
      </c>
      <c r="LZ178">
        <v>0.88674129999999995</v>
      </c>
      <c r="MA178">
        <v>24.951440000000002</v>
      </c>
      <c r="MB178" s="1">
        <v>2.587957E-4</v>
      </c>
      <c r="MC178">
        <v>6.7663699999999993E-2</v>
      </c>
      <c r="MD178">
        <v>0.88645200000000002</v>
      </c>
      <c r="ME178">
        <v>24.551819999999999</v>
      </c>
      <c r="MF178" s="1">
        <v>2.4958389999999998E-4</v>
      </c>
      <c r="MG178">
        <v>6.5281179999999994E-2</v>
      </c>
      <c r="MH178">
        <v>0.88613169999999997</v>
      </c>
      <c r="MI178">
        <v>24.08399</v>
      </c>
      <c r="MJ178" s="1">
        <v>2.4087309999999999E-4</v>
      </c>
      <c r="MK178">
        <v>6.3025650000000003E-2</v>
      </c>
      <c r="ML178">
        <v>0.88577709999999998</v>
      </c>
      <c r="MM178">
        <v>24.09647</v>
      </c>
      <c r="MN178" s="1">
        <v>2.3242599999999999E-4</v>
      </c>
      <c r="MO178">
        <v>6.0834529999999998E-2</v>
      </c>
      <c r="MP178">
        <v>0.88544889999999998</v>
      </c>
      <c r="MQ178">
        <v>25.05321</v>
      </c>
      <c r="MR178" s="1">
        <v>2.248195E-4</v>
      </c>
      <c r="MS178">
        <v>5.8862009999999999E-2</v>
      </c>
      <c r="MT178">
        <v>0.88512040000000003</v>
      </c>
      <c r="MU178">
        <v>25.984739999999999</v>
      </c>
      <c r="MV178" s="1">
        <v>2.178867E-4</v>
      </c>
      <c r="MW178">
        <v>5.7052430000000001E-2</v>
      </c>
      <c r="MX178">
        <v>0.88485910000000001</v>
      </c>
      <c r="MY178">
        <v>26.278479999999998</v>
      </c>
      <c r="MZ178" s="1">
        <v>2.1142040000000001E-4</v>
      </c>
      <c r="NA178">
        <v>5.5382489999999999E-2</v>
      </c>
      <c r="NB178">
        <v>0.88464549999999997</v>
      </c>
      <c r="NC178">
        <v>26.271609999999999</v>
      </c>
      <c r="ND178" s="1">
        <v>2.044867E-4</v>
      </c>
      <c r="NE178">
        <v>5.3586300000000003E-2</v>
      </c>
      <c r="NF178">
        <v>0.88442909999999997</v>
      </c>
      <c r="NG178">
        <v>25.742629999999998</v>
      </c>
      <c r="NH178" s="1">
        <v>1.975747E-4</v>
      </c>
      <c r="NI178">
        <v>5.178137E-2</v>
      </c>
      <c r="NJ178">
        <v>0.88430169999999997</v>
      </c>
      <c r="NK178">
        <v>25.050979999999999</v>
      </c>
      <c r="NL178" s="1">
        <v>1.9048620000000001E-4</v>
      </c>
      <c r="NM178">
        <v>4.993264E-2</v>
      </c>
      <c r="NN178">
        <v>0.88419780000000003</v>
      </c>
      <c r="NO178">
        <v>24.630780000000001</v>
      </c>
      <c r="NP178" s="1">
        <v>1.8335589999999999E-4</v>
      </c>
      <c r="NQ178">
        <v>4.8065160000000003E-2</v>
      </c>
      <c r="NR178">
        <v>0.88407179999999996</v>
      </c>
      <c r="NS178">
        <v>24.566669999999998</v>
      </c>
      <c r="NT178" s="1">
        <v>1.7627180000000001E-4</v>
      </c>
      <c r="NU178">
        <v>4.6212379999999997E-2</v>
      </c>
      <c r="NV178">
        <v>0.88392470000000001</v>
      </c>
      <c r="NW178">
        <v>24.982099999999999</v>
      </c>
      <c r="NX178" s="1">
        <v>1.6940790000000001E-4</v>
      </c>
      <c r="NY178">
        <v>4.4416480000000001E-2</v>
      </c>
      <c r="NZ178">
        <v>0.88373089999999999</v>
      </c>
      <c r="OA178">
        <v>25.703060000000001</v>
      </c>
      <c r="OB178" s="1">
        <v>1.6231780000000001E-4</v>
      </c>
      <c r="OC178">
        <v>4.2564850000000001E-2</v>
      </c>
      <c r="OD178">
        <v>0.88342240000000005</v>
      </c>
      <c r="OE178">
        <v>25.82929</v>
      </c>
      <c r="OF178" s="1">
        <v>1.556377E-4</v>
      </c>
      <c r="OG178">
        <v>4.0819569999999999E-2</v>
      </c>
      <c r="OH178">
        <v>0.88298739999999998</v>
      </c>
      <c r="OI178">
        <v>25.61899</v>
      </c>
      <c r="OJ178" s="1">
        <v>1.4947079999999999E-4</v>
      </c>
      <c r="OK178">
        <v>3.9208840000000002E-2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1.201198</v>
      </c>
      <c r="G179">
        <v>20.98329</v>
      </c>
      <c r="H179">
        <v>0</v>
      </c>
      <c r="I179">
        <v>0</v>
      </c>
      <c r="J179">
        <v>1.1992240000000001</v>
      </c>
      <c r="K179">
        <v>20.691009999999999</v>
      </c>
      <c r="L179">
        <v>0</v>
      </c>
      <c r="M179">
        <v>0</v>
      </c>
      <c r="N179">
        <v>1.1970460000000001</v>
      </c>
      <c r="O179">
        <v>20.65541</v>
      </c>
      <c r="P179">
        <v>0</v>
      </c>
      <c r="Q179">
        <v>0</v>
      </c>
      <c r="R179">
        <v>1.1944900000000001</v>
      </c>
      <c r="S179">
        <v>20.478739999999998</v>
      </c>
      <c r="T179">
        <v>0</v>
      </c>
      <c r="U179">
        <v>0</v>
      </c>
      <c r="V179">
        <v>1.190742</v>
      </c>
      <c r="W179">
        <v>20.511130000000001</v>
      </c>
      <c r="X179">
        <v>0</v>
      </c>
      <c r="Y179">
        <v>0</v>
      </c>
      <c r="Z179">
        <v>1.184898</v>
      </c>
      <c r="AA179">
        <v>20.467690000000001</v>
      </c>
      <c r="AB179">
        <v>0</v>
      </c>
      <c r="AC179">
        <v>2.5773489999999999E-38</v>
      </c>
      <c r="AD179">
        <v>1.1810590000000001</v>
      </c>
      <c r="AE179">
        <v>20.280760000000001</v>
      </c>
      <c r="AF179" s="1">
        <v>2.1170819999999999E-29</v>
      </c>
      <c r="AG179" s="1">
        <v>5.287052E-27</v>
      </c>
      <c r="AH179">
        <v>1.1781360000000001</v>
      </c>
      <c r="AI179">
        <v>19.875019999999999</v>
      </c>
      <c r="AJ179" s="1">
        <v>1.477752E-17</v>
      </c>
      <c r="AK179" s="1">
        <v>3.7047100000000002E-15</v>
      </c>
      <c r="AL179">
        <v>1.175611</v>
      </c>
      <c r="AM179">
        <v>19.800170000000001</v>
      </c>
      <c r="AN179" s="1">
        <v>5.5655719999999996E-7</v>
      </c>
      <c r="AO179" s="1">
        <v>9.8165190000000006E-5</v>
      </c>
      <c r="AP179">
        <v>1.1732480000000001</v>
      </c>
      <c r="AQ179">
        <v>19.602679999999999</v>
      </c>
      <c r="AR179" s="1">
        <v>3.1618599999999998E-3</v>
      </c>
      <c r="AS179" s="1">
        <v>0.6384919</v>
      </c>
      <c r="AT179">
        <v>1.1709480000000001</v>
      </c>
      <c r="AU179">
        <v>19.454699999999999</v>
      </c>
      <c r="AV179" s="1">
        <v>0.49010409999999999</v>
      </c>
      <c r="AW179">
        <v>106.43859999999999</v>
      </c>
      <c r="AX179">
        <v>1.168615</v>
      </c>
      <c r="AY179">
        <v>19.319929999999999</v>
      </c>
      <c r="AZ179" s="1">
        <v>10.47273</v>
      </c>
      <c r="BA179">
        <v>2404.6370000000002</v>
      </c>
      <c r="BB179">
        <v>1.16604</v>
      </c>
      <c r="BC179">
        <v>19.39526</v>
      </c>
      <c r="BD179">
        <v>55.577330000000003</v>
      </c>
      <c r="BE179">
        <v>13340.77</v>
      </c>
      <c r="BF179">
        <v>1.163117</v>
      </c>
      <c r="BG179">
        <v>19.404730000000001</v>
      </c>
      <c r="BH179">
        <v>102.9067</v>
      </c>
      <c r="BI179">
        <v>25640.880000000001</v>
      </c>
      <c r="BJ179">
        <v>1.1596169999999999</v>
      </c>
      <c r="BK179">
        <v>19.561029999999999</v>
      </c>
      <c r="BL179">
        <v>83.993039999999993</v>
      </c>
      <c r="BM179">
        <v>21607.19</v>
      </c>
      <c r="BN179">
        <v>1.155529</v>
      </c>
      <c r="BO179">
        <v>19.951319999999999</v>
      </c>
      <c r="BP179">
        <v>35.96069</v>
      </c>
      <c r="BQ179">
        <v>9508.4179999999997</v>
      </c>
      <c r="BR179">
        <v>1.150766</v>
      </c>
      <c r="BS179">
        <v>20.37923</v>
      </c>
      <c r="BT179">
        <v>9.3157589999999999</v>
      </c>
      <c r="BU179">
        <v>2521.8209999999999</v>
      </c>
      <c r="BV179">
        <v>1.145278</v>
      </c>
      <c r="BW179">
        <v>20.761849999999999</v>
      </c>
      <c r="BX179">
        <v>1.6813</v>
      </c>
      <c r="BY179">
        <v>463.45209999999997</v>
      </c>
      <c r="BZ179">
        <v>1.1392709999999999</v>
      </c>
      <c r="CA179">
        <v>21.020399999999999</v>
      </c>
      <c r="CB179">
        <v>0.27768080000000001</v>
      </c>
      <c r="CC179">
        <v>76.466099999999997</v>
      </c>
      <c r="CD179">
        <v>1.132757</v>
      </c>
      <c r="CE179">
        <v>20.866019999999999</v>
      </c>
      <c r="CF179">
        <v>8.874609E-2</v>
      </c>
      <c r="CG179">
        <v>23.518740000000001</v>
      </c>
      <c r="CH179">
        <v>1.12598</v>
      </c>
      <c r="CI179">
        <v>20.688199999999998</v>
      </c>
      <c r="CJ179">
        <v>7.0047970000000001E-2</v>
      </c>
      <c r="CK179">
        <v>18.213529999999999</v>
      </c>
      <c r="CL179">
        <v>1.1193169999999999</v>
      </c>
      <c r="CM179">
        <v>20.55977</v>
      </c>
      <c r="CN179">
        <v>7.2012629999999994E-2</v>
      </c>
      <c r="CO179">
        <v>18.784929999999999</v>
      </c>
      <c r="CP179">
        <v>1.112595</v>
      </c>
      <c r="CQ179">
        <v>20.495080000000002</v>
      </c>
      <c r="CR179">
        <v>7.3386969999999996E-2</v>
      </c>
      <c r="CS179">
        <v>19.295310000000001</v>
      </c>
      <c r="CT179">
        <v>1.104338</v>
      </c>
      <c r="CU179">
        <v>20.77711</v>
      </c>
      <c r="CV179" s="1">
        <v>7.1285290000000001E-2</v>
      </c>
      <c r="CW179">
        <v>18.909130000000001</v>
      </c>
      <c r="CX179">
        <v>1.0948659999999999</v>
      </c>
      <c r="CY179">
        <v>21.18404</v>
      </c>
      <c r="CZ179" s="1">
        <v>6.6456680000000004E-2</v>
      </c>
      <c r="DA179">
        <v>17.789429999999999</v>
      </c>
      <c r="DB179">
        <v>1.08538</v>
      </c>
      <c r="DC179">
        <v>21.34243</v>
      </c>
      <c r="DD179" s="1">
        <v>6.0474760000000002E-2</v>
      </c>
      <c r="DE179">
        <v>16.321809999999999</v>
      </c>
      <c r="DF179">
        <v>1.075577</v>
      </c>
      <c r="DG179">
        <v>21.325009999999999</v>
      </c>
      <c r="DH179" s="1">
        <v>5.4344940000000001E-2</v>
      </c>
      <c r="DI179">
        <v>14.78623</v>
      </c>
      <c r="DJ179">
        <v>1.0654889999999999</v>
      </c>
      <c r="DK179">
        <v>21.02073</v>
      </c>
      <c r="DL179" s="1">
        <v>4.8556429999999998E-2</v>
      </c>
      <c r="DM179">
        <v>13.319089999999999</v>
      </c>
      <c r="DN179">
        <v>1.055334</v>
      </c>
      <c r="DO179">
        <v>20.880299999999998</v>
      </c>
      <c r="DP179" s="1">
        <v>4.3245699999999998E-2</v>
      </c>
      <c r="DQ179">
        <v>11.959099999999999</v>
      </c>
      <c r="DR179">
        <v>1.046008</v>
      </c>
      <c r="DS179">
        <v>20.798190000000002</v>
      </c>
      <c r="DT179" s="1">
        <v>3.8541270000000002E-2</v>
      </c>
      <c r="DU179">
        <v>10.74004</v>
      </c>
      <c r="DV179">
        <v>1.0364960000000001</v>
      </c>
      <c r="DW179">
        <v>20.683679999999999</v>
      </c>
      <c r="DX179" s="1">
        <v>3.4365149999999997E-2</v>
      </c>
      <c r="DY179">
        <v>9.6528910000000003</v>
      </c>
      <c r="DZ179">
        <v>1.0268360000000001</v>
      </c>
      <c r="EA179">
        <v>20.917100000000001</v>
      </c>
      <c r="EB179" s="1">
        <v>3.069769E-2</v>
      </c>
      <c r="EC179">
        <v>8.6934640000000005</v>
      </c>
      <c r="ED179">
        <v>1.0166249999999999</v>
      </c>
      <c r="EE179">
        <v>21.209520000000001</v>
      </c>
      <c r="EF179">
        <v>2.742269E-2</v>
      </c>
      <c r="EG179">
        <v>7.8302050000000003</v>
      </c>
      <c r="EH179">
        <v>1.0059279999999999</v>
      </c>
      <c r="EI179">
        <v>21.45635</v>
      </c>
      <c r="EJ179" s="1">
        <v>2.445292E-2</v>
      </c>
      <c r="EK179">
        <v>7.0388950000000001</v>
      </c>
      <c r="EL179">
        <v>0.99691019999999997</v>
      </c>
      <c r="EM179">
        <v>21.50704</v>
      </c>
      <c r="EN179" s="1">
        <v>2.1792880000000001E-2</v>
      </c>
      <c r="EO179">
        <v>6.3112320000000004</v>
      </c>
      <c r="EP179">
        <v>0.98739370000000004</v>
      </c>
      <c r="EQ179">
        <v>21.08832</v>
      </c>
      <c r="ER179" s="1">
        <v>1.936539E-2</v>
      </c>
      <c r="ES179">
        <v>5.6455859999999998</v>
      </c>
      <c r="ET179">
        <v>0.97748360000000001</v>
      </c>
      <c r="EU179">
        <v>20.541049999999998</v>
      </c>
      <c r="EV179" s="1">
        <v>1.719248E-2</v>
      </c>
      <c r="EW179">
        <v>5.047377</v>
      </c>
      <c r="EX179">
        <v>0.96760270000000004</v>
      </c>
      <c r="EY179">
        <v>20.30462</v>
      </c>
      <c r="EZ179" s="1">
        <v>1.5246040000000001E-2</v>
      </c>
      <c r="FA179">
        <v>4.5069610000000004</v>
      </c>
      <c r="FB179">
        <v>0.95774780000000004</v>
      </c>
      <c r="FC179">
        <v>20.48451</v>
      </c>
      <c r="FD179" s="1">
        <v>1.352423E-2</v>
      </c>
      <c r="FE179">
        <v>4.024762</v>
      </c>
      <c r="FF179">
        <v>0.94963710000000001</v>
      </c>
      <c r="FG179">
        <v>21.63692</v>
      </c>
      <c r="FH179" s="1">
        <v>1.200972E-2</v>
      </c>
      <c r="FI179">
        <v>3.5939260000000002</v>
      </c>
      <c r="FJ179">
        <v>0.94226600000000005</v>
      </c>
      <c r="FK179">
        <v>22.6357</v>
      </c>
      <c r="FL179" s="1">
        <v>1.0649479999999999E-2</v>
      </c>
      <c r="FM179">
        <v>3.2023809999999999</v>
      </c>
      <c r="FN179">
        <v>0.93492660000000005</v>
      </c>
      <c r="FO179">
        <v>23.114560000000001</v>
      </c>
      <c r="FP179" s="1">
        <v>9.4444379999999994E-3</v>
      </c>
      <c r="FQ179">
        <v>2.8525770000000001</v>
      </c>
      <c r="FR179">
        <v>0.92893700000000001</v>
      </c>
      <c r="FS179">
        <v>23.041409999999999</v>
      </c>
      <c r="FT179" s="1">
        <v>8.3493070000000003E-3</v>
      </c>
      <c r="FU179">
        <v>2.52921</v>
      </c>
      <c r="FV179">
        <v>0.92407989999999995</v>
      </c>
      <c r="FW179">
        <v>22.58784</v>
      </c>
      <c r="FX179" s="1">
        <v>7.3598229999999997E-3</v>
      </c>
      <c r="FY179">
        <v>2.233457</v>
      </c>
      <c r="FZ179">
        <v>0.92035619999999996</v>
      </c>
      <c r="GA179">
        <v>22.04777</v>
      </c>
      <c r="GB179" s="1">
        <v>6.4598169999999996E-3</v>
      </c>
      <c r="GC179">
        <v>1.961646</v>
      </c>
      <c r="GD179">
        <v>0.91765859999999999</v>
      </c>
      <c r="GE179">
        <v>21.728739999999998</v>
      </c>
      <c r="GF179" s="1">
        <v>5.6412090000000003E-3</v>
      </c>
      <c r="GG179">
        <v>1.71261</v>
      </c>
      <c r="GH179">
        <v>0.9157497</v>
      </c>
      <c r="GI179">
        <v>21.812429999999999</v>
      </c>
      <c r="GJ179" s="1">
        <v>4.857592E-3</v>
      </c>
      <c r="GK179">
        <v>1.4739679999999999</v>
      </c>
      <c r="GL179">
        <v>0.91446320000000003</v>
      </c>
      <c r="GM179">
        <v>22.817959999999999</v>
      </c>
      <c r="GN179" s="1">
        <v>4.0633209999999999E-3</v>
      </c>
      <c r="GO179">
        <v>1.232502</v>
      </c>
      <c r="GP179">
        <v>0.91364069999999997</v>
      </c>
      <c r="GQ179">
        <v>23.777940000000001</v>
      </c>
      <c r="GR179" s="1">
        <v>3.263653E-3</v>
      </c>
      <c r="GS179">
        <v>0.98959839999999999</v>
      </c>
      <c r="GT179">
        <v>0.91308959999999995</v>
      </c>
      <c r="GU179">
        <v>24.276890000000002</v>
      </c>
      <c r="GV179" s="1">
        <v>2.5263220000000001E-3</v>
      </c>
      <c r="GW179">
        <v>0.76498169999999999</v>
      </c>
      <c r="GX179">
        <v>0.91276069999999998</v>
      </c>
      <c r="GY179">
        <v>24.524249999999999</v>
      </c>
      <c r="GZ179" s="1">
        <v>1.930331E-3</v>
      </c>
      <c r="HA179">
        <v>0.58273160000000002</v>
      </c>
      <c r="HB179">
        <v>0.91257880000000002</v>
      </c>
      <c r="HC179">
        <v>24.316839999999999</v>
      </c>
      <c r="HD179" s="1">
        <v>1.5025430000000001E-3</v>
      </c>
      <c r="HE179">
        <v>0.4518413</v>
      </c>
      <c r="HF179">
        <v>0.91244590000000003</v>
      </c>
      <c r="HG179">
        <v>23.7773</v>
      </c>
      <c r="HH179" s="1">
        <v>1.227351E-3</v>
      </c>
      <c r="HI179">
        <v>0.36700349999999998</v>
      </c>
      <c r="HJ179">
        <v>0.91237869999999999</v>
      </c>
      <c r="HK179">
        <v>23.359269999999999</v>
      </c>
      <c r="HL179" s="1">
        <v>1.054136E-3</v>
      </c>
      <c r="HM179">
        <v>0.31367919999999999</v>
      </c>
      <c r="HN179">
        <v>0.91233649999999999</v>
      </c>
      <c r="HO179">
        <v>23.237649999999999</v>
      </c>
      <c r="HP179" s="1">
        <v>9.4606949999999997E-4</v>
      </c>
      <c r="HQ179">
        <v>0.28050570000000002</v>
      </c>
      <c r="HR179">
        <v>0.91229910000000003</v>
      </c>
      <c r="HS179">
        <v>23.966049999999999</v>
      </c>
      <c r="HT179" s="1">
        <v>8.7236189999999997E-4</v>
      </c>
      <c r="HU179">
        <v>0.25795030000000002</v>
      </c>
      <c r="HV179">
        <v>0.91231700000000004</v>
      </c>
      <c r="HW179">
        <v>24.90024</v>
      </c>
      <c r="HX179" s="1">
        <v>8.1639630000000004E-4</v>
      </c>
      <c r="HY179">
        <v>0.24098919999999999</v>
      </c>
      <c r="HZ179">
        <v>0.91232080000000004</v>
      </c>
      <c r="IA179">
        <v>25.38963</v>
      </c>
      <c r="IB179" s="1">
        <v>7.7183779999999999E-4</v>
      </c>
      <c r="IC179">
        <v>0.2275247</v>
      </c>
      <c r="ID179">
        <v>0.91231949999999995</v>
      </c>
      <c r="IE179">
        <v>25.471360000000001</v>
      </c>
      <c r="IF179" s="1">
        <v>7.3296199999999998E-4</v>
      </c>
      <c r="IG179">
        <v>0.2158486</v>
      </c>
      <c r="IH179">
        <v>0.91230330000000004</v>
      </c>
      <c r="II179">
        <v>24.854330000000001</v>
      </c>
      <c r="IJ179" s="1">
        <v>6.9781019999999995E-4</v>
      </c>
      <c r="IK179">
        <v>0.20540259999999999</v>
      </c>
      <c r="IL179">
        <v>0.91229459999999996</v>
      </c>
      <c r="IM179">
        <v>23.965800000000002</v>
      </c>
      <c r="IN179" s="1">
        <v>6.6598649999999998E-4</v>
      </c>
      <c r="IO179">
        <v>0.19591169999999999</v>
      </c>
      <c r="IP179">
        <v>0.9123095</v>
      </c>
      <c r="IQ179">
        <v>23.32423</v>
      </c>
      <c r="IR179" s="1">
        <v>6.354857E-4</v>
      </c>
      <c r="IS179">
        <v>0.1868938</v>
      </c>
      <c r="IT179">
        <v>0.91231200000000001</v>
      </c>
      <c r="IU179">
        <v>23.078980000000001</v>
      </c>
      <c r="IV179" s="1">
        <v>6.0682569999999999E-4</v>
      </c>
      <c r="IW179">
        <v>0.1784298</v>
      </c>
      <c r="IX179">
        <v>0.91230549999999999</v>
      </c>
      <c r="IY179">
        <v>23.593520000000002</v>
      </c>
      <c r="IZ179" s="1">
        <v>5.802995E-4</v>
      </c>
      <c r="JA179">
        <v>0.1705767</v>
      </c>
      <c r="JB179">
        <v>0.91230639999999996</v>
      </c>
      <c r="JC179">
        <v>23.94819</v>
      </c>
      <c r="JD179" s="1">
        <v>5.558634E-4</v>
      </c>
      <c r="JE179">
        <v>0.16338040000000001</v>
      </c>
      <c r="JF179">
        <v>0.91231030000000002</v>
      </c>
      <c r="JG179">
        <v>24.093969999999999</v>
      </c>
      <c r="JH179" s="1">
        <v>5.3220999999999997E-4</v>
      </c>
      <c r="JI179">
        <v>0.15642120000000001</v>
      </c>
      <c r="JJ179">
        <v>0.91230389999999995</v>
      </c>
      <c r="JK179">
        <v>23.69342</v>
      </c>
      <c r="JL179" s="1">
        <v>5.0934890000000005E-4</v>
      </c>
      <c r="JM179">
        <v>0.1496836</v>
      </c>
      <c r="JN179">
        <v>0.91230299999999998</v>
      </c>
      <c r="JO179">
        <v>23.135529999999999</v>
      </c>
      <c r="JP179" s="1">
        <v>4.8764579999999999E-4</v>
      </c>
      <c r="JQ179">
        <v>0.14331840000000001</v>
      </c>
      <c r="JR179">
        <v>0.91230979999999995</v>
      </c>
      <c r="JS179">
        <v>22.827500000000001</v>
      </c>
      <c r="JT179" s="1">
        <v>4.6747500000000002E-4</v>
      </c>
      <c r="JU179">
        <v>0.13737559999999999</v>
      </c>
      <c r="JV179">
        <v>0.91231229999999996</v>
      </c>
      <c r="JW179">
        <v>22.742730000000002</v>
      </c>
      <c r="JX179" s="1">
        <v>4.4831999999999999E-4</v>
      </c>
      <c r="JY179">
        <v>0.13174269999999999</v>
      </c>
      <c r="JZ179">
        <v>0.91231479999999998</v>
      </c>
      <c r="KA179">
        <v>22.775189999999998</v>
      </c>
      <c r="KB179" s="1">
        <v>4.2963940000000003E-4</v>
      </c>
      <c r="KC179">
        <v>0.12624920000000001</v>
      </c>
      <c r="KD179">
        <v>0.91230860000000003</v>
      </c>
      <c r="KE179">
        <v>23.514489999999999</v>
      </c>
      <c r="KF179" s="1">
        <v>4.1220230000000002E-4</v>
      </c>
      <c r="KG179">
        <v>0.12111329999999999</v>
      </c>
      <c r="KH179">
        <v>0.91231260000000003</v>
      </c>
      <c r="KI179">
        <v>23.97174</v>
      </c>
      <c r="KJ179" s="1">
        <v>3.9549950000000001E-4</v>
      </c>
      <c r="KK179">
        <v>0.1162142</v>
      </c>
      <c r="KL179">
        <v>0.91230889999999998</v>
      </c>
      <c r="KM179">
        <v>24.161059999999999</v>
      </c>
      <c r="KN179" s="1">
        <v>3.7948160000000002E-4</v>
      </c>
      <c r="KO179">
        <v>0.11150549999999999</v>
      </c>
      <c r="KP179">
        <v>0.91230169999999999</v>
      </c>
      <c r="KQ179">
        <v>24.096520000000002</v>
      </c>
      <c r="KR179" s="1">
        <v>3.6464620000000001E-4</v>
      </c>
      <c r="KS179">
        <v>0.10713739999999999</v>
      </c>
      <c r="KT179">
        <v>0.91230789999999995</v>
      </c>
      <c r="KU179">
        <v>23.63907</v>
      </c>
      <c r="KV179" s="1">
        <v>3.5028069999999998E-4</v>
      </c>
      <c r="KW179">
        <v>0.1029233</v>
      </c>
      <c r="KX179">
        <v>0.91230389999999995</v>
      </c>
      <c r="KY179">
        <v>22.91281</v>
      </c>
      <c r="KZ179" s="1">
        <v>3.363536E-4</v>
      </c>
      <c r="LA179">
        <v>9.8824830000000002E-2</v>
      </c>
      <c r="LB179">
        <v>0.91228010000000004</v>
      </c>
      <c r="LC179">
        <v>22.256830000000001</v>
      </c>
      <c r="LD179" s="1">
        <v>3.2352269999999999E-4</v>
      </c>
      <c r="LE179">
        <v>9.5066819999999996E-2</v>
      </c>
      <c r="LF179">
        <v>0.91226010000000002</v>
      </c>
      <c r="LG179">
        <v>21.876919999999998</v>
      </c>
      <c r="LH179" s="1">
        <v>3.1117169999999997E-4</v>
      </c>
      <c r="LI179">
        <v>9.1409240000000003E-2</v>
      </c>
      <c r="LJ179">
        <v>0.91222990000000004</v>
      </c>
      <c r="LK179">
        <v>22.580629999999999</v>
      </c>
      <c r="LL179" s="1">
        <v>2.9930890000000001E-4</v>
      </c>
      <c r="LM179">
        <v>8.7938669999999997E-2</v>
      </c>
      <c r="LN179">
        <v>0.91212629999999995</v>
      </c>
      <c r="LO179">
        <v>23.405010000000001</v>
      </c>
      <c r="LP179" s="1">
        <v>2.8871609999999999E-4</v>
      </c>
      <c r="LQ179">
        <v>8.481909E-2</v>
      </c>
      <c r="LR179">
        <v>0.91198429999999997</v>
      </c>
      <c r="LS179">
        <v>24.028649999999999</v>
      </c>
      <c r="LT179" s="1">
        <v>2.7839029999999999E-4</v>
      </c>
      <c r="LU179">
        <v>8.1792779999999995E-2</v>
      </c>
      <c r="LV179">
        <v>0.91179290000000002</v>
      </c>
      <c r="LW179">
        <v>24.740349999999999</v>
      </c>
      <c r="LX179" s="1">
        <v>2.690449E-4</v>
      </c>
      <c r="LY179">
        <v>7.906386E-2</v>
      </c>
      <c r="LZ179">
        <v>0.91152290000000002</v>
      </c>
      <c r="MA179">
        <v>24.983879999999999</v>
      </c>
      <c r="MB179" s="1">
        <v>2.5955720000000001E-4</v>
      </c>
      <c r="MC179">
        <v>7.6299649999999997E-2</v>
      </c>
      <c r="MD179">
        <v>0.91121350000000001</v>
      </c>
      <c r="ME179">
        <v>24.589649999999999</v>
      </c>
      <c r="MF179" s="1">
        <v>2.5038630000000001E-4</v>
      </c>
      <c r="MG179">
        <v>7.3634069999999996E-2</v>
      </c>
      <c r="MH179">
        <v>0.91087589999999996</v>
      </c>
      <c r="MI179">
        <v>24.114889999999999</v>
      </c>
      <c r="MJ179" s="1">
        <v>2.4162909999999999E-4</v>
      </c>
      <c r="MK179">
        <v>7.10813E-2</v>
      </c>
      <c r="ML179">
        <v>0.91053110000000004</v>
      </c>
      <c r="MM179">
        <v>24.107379999999999</v>
      </c>
      <c r="MN179" s="1">
        <v>2.331008E-4</v>
      </c>
      <c r="MO179">
        <v>6.859432E-2</v>
      </c>
      <c r="MP179">
        <v>0.91018659999999996</v>
      </c>
      <c r="MQ179">
        <v>25.045870000000001</v>
      </c>
      <c r="MR179" s="1">
        <v>2.2543610000000001E-4</v>
      </c>
      <c r="MS179">
        <v>6.6354330000000003E-2</v>
      </c>
      <c r="MT179">
        <v>0.90985499999999997</v>
      </c>
      <c r="MU179">
        <v>26.000900000000001</v>
      </c>
      <c r="MV179" s="1">
        <v>2.184183E-4</v>
      </c>
      <c r="MW179">
        <v>6.4292390000000005E-2</v>
      </c>
      <c r="MX179">
        <v>0.90957339999999998</v>
      </c>
      <c r="MY179">
        <v>26.333449999999999</v>
      </c>
      <c r="MZ179" s="1">
        <v>2.1198190000000001E-4</v>
      </c>
      <c r="NA179">
        <v>6.2420059999999999E-2</v>
      </c>
      <c r="NB179">
        <v>0.90933580000000003</v>
      </c>
      <c r="NC179">
        <v>26.340309999999999</v>
      </c>
      <c r="ND179" s="1">
        <v>2.0510999999999999E-4</v>
      </c>
      <c r="NE179">
        <v>6.0423320000000003E-2</v>
      </c>
      <c r="NF179">
        <v>0.90911439999999999</v>
      </c>
      <c r="NG179">
        <v>25.815950000000001</v>
      </c>
      <c r="NH179" s="1">
        <v>1.9815659999999999E-4</v>
      </c>
      <c r="NI179">
        <v>5.8382320000000001E-2</v>
      </c>
      <c r="NJ179">
        <v>0.90895800000000004</v>
      </c>
      <c r="NK179">
        <v>25.11063</v>
      </c>
      <c r="NL179" s="1">
        <v>1.9110580000000001E-4</v>
      </c>
      <c r="NM179">
        <v>5.6317239999999998E-2</v>
      </c>
      <c r="NN179">
        <v>0.90883250000000004</v>
      </c>
      <c r="NO179">
        <v>24.660119999999999</v>
      </c>
      <c r="NP179" s="1">
        <v>1.8396100000000001E-4</v>
      </c>
      <c r="NQ179">
        <v>5.421223E-2</v>
      </c>
      <c r="NR179">
        <v>0.90873539999999997</v>
      </c>
      <c r="NS179">
        <v>24.56662</v>
      </c>
      <c r="NT179" s="1">
        <v>1.7687430000000001E-4</v>
      </c>
      <c r="NU179">
        <v>5.2129479999999999E-2</v>
      </c>
      <c r="NV179">
        <v>0.90858479999999997</v>
      </c>
      <c r="NW179">
        <v>24.971530000000001</v>
      </c>
      <c r="NX179" s="1">
        <v>1.700048E-4</v>
      </c>
      <c r="NY179">
        <v>5.0108960000000001E-2</v>
      </c>
      <c r="NZ179">
        <v>0.90838070000000004</v>
      </c>
      <c r="OA179">
        <v>25.709399999999999</v>
      </c>
      <c r="OB179" s="1">
        <v>1.6289970000000001E-4</v>
      </c>
      <c r="OC179">
        <v>4.8024530000000003E-2</v>
      </c>
      <c r="OD179">
        <v>0.90806549999999997</v>
      </c>
      <c r="OE179">
        <v>25.86467</v>
      </c>
      <c r="OF179" s="1">
        <v>1.5618859999999999E-4</v>
      </c>
      <c r="OG179">
        <v>4.6050720000000003E-2</v>
      </c>
      <c r="OH179">
        <v>0.90761409999999998</v>
      </c>
      <c r="OI179">
        <v>25.675750000000001</v>
      </c>
      <c r="OJ179" s="1">
        <v>1.4994340000000001E-4</v>
      </c>
      <c r="OK179">
        <v>4.4214679999999999E-2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1.105561</v>
      </c>
      <c r="G180">
        <v>21.036490000000001</v>
      </c>
      <c r="H180">
        <v>0</v>
      </c>
      <c r="I180">
        <v>0</v>
      </c>
      <c r="J180">
        <v>1.1031219999999999</v>
      </c>
      <c r="K180">
        <v>20.733989999999999</v>
      </c>
      <c r="L180">
        <v>0</v>
      </c>
      <c r="M180">
        <v>0</v>
      </c>
      <c r="N180">
        <v>1.100474</v>
      </c>
      <c r="O180">
        <v>20.693709999999999</v>
      </c>
      <c r="P180">
        <v>0</v>
      </c>
      <c r="Q180">
        <v>0</v>
      </c>
      <c r="R180">
        <v>1.0974170000000001</v>
      </c>
      <c r="S180">
        <v>20.48648</v>
      </c>
      <c r="T180">
        <v>0</v>
      </c>
      <c r="U180">
        <v>0</v>
      </c>
      <c r="V180">
        <v>1.0930550000000001</v>
      </c>
      <c r="W180">
        <v>20.511569999999999</v>
      </c>
      <c r="X180">
        <v>0</v>
      </c>
      <c r="Y180">
        <v>0</v>
      </c>
      <c r="Z180">
        <v>1.086292</v>
      </c>
      <c r="AA180">
        <v>20.48077</v>
      </c>
      <c r="AB180">
        <v>0</v>
      </c>
      <c r="AC180">
        <v>0</v>
      </c>
      <c r="AD180">
        <v>1.081653</v>
      </c>
      <c r="AE180">
        <v>20.308409999999999</v>
      </c>
      <c r="AF180" s="1">
        <v>3.557018E-30</v>
      </c>
      <c r="AG180" s="1">
        <v>9.8303679999999998E-28</v>
      </c>
      <c r="AH180">
        <v>1.078451</v>
      </c>
      <c r="AI180">
        <v>19.927779999999998</v>
      </c>
      <c r="AJ180" s="1">
        <v>2.4065310000000001E-18</v>
      </c>
      <c r="AK180" s="1">
        <v>6.6700540000000001E-16</v>
      </c>
      <c r="AL180">
        <v>1.075717</v>
      </c>
      <c r="AM180">
        <v>19.859020000000001</v>
      </c>
      <c r="AN180" s="1">
        <v>2.3966480000000001E-7</v>
      </c>
      <c r="AO180" s="1">
        <v>4.5158789999999998E-5</v>
      </c>
      <c r="AP180">
        <v>1.0731649999999999</v>
      </c>
      <c r="AQ180">
        <v>19.642250000000001</v>
      </c>
      <c r="AR180" s="1">
        <v>2.0140620000000001E-3</v>
      </c>
      <c r="AS180" s="1">
        <v>0.44002269999999999</v>
      </c>
      <c r="AT180">
        <v>1.0707180000000001</v>
      </c>
      <c r="AU180">
        <v>19.48968</v>
      </c>
      <c r="AV180" s="1">
        <v>0.36711009999999999</v>
      </c>
      <c r="AW180" s="1">
        <v>86.658749999999998</v>
      </c>
      <c r="AX180">
        <v>1.0682069999999999</v>
      </c>
      <c r="AY180">
        <v>19.340150000000001</v>
      </c>
      <c r="AZ180" s="1">
        <v>8.7836879999999997</v>
      </c>
      <c r="BA180">
        <v>2200.873</v>
      </c>
      <c r="BB180">
        <v>1.06551</v>
      </c>
      <c r="BC180">
        <v>19.40213</v>
      </c>
      <c r="BD180">
        <v>50.885219999999997</v>
      </c>
      <c r="BE180">
        <v>13374.15</v>
      </c>
      <c r="BF180">
        <v>1.062449</v>
      </c>
      <c r="BG180">
        <v>19.41864</v>
      </c>
      <c r="BH180">
        <v>101.0915</v>
      </c>
      <c r="BI180">
        <v>27662.76</v>
      </c>
      <c r="BJ180">
        <v>1.058799</v>
      </c>
      <c r="BK180">
        <v>19.58108</v>
      </c>
      <c r="BL180">
        <v>87.448049999999995</v>
      </c>
      <c r="BM180">
        <v>24759.52</v>
      </c>
      <c r="BN180">
        <v>1.054322</v>
      </c>
      <c r="BO180">
        <v>19.983000000000001</v>
      </c>
      <c r="BP180">
        <v>39.255470000000003</v>
      </c>
      <c r="BQ180">
        <v>11443.93</v>
      </c>
      <c r="BR180">
        <v>1.048832</v>
      </c>
      <c r="BS180">
        <v>20.419309999999999</v>
      </c>
      <c r="BT180">
        <v>10.561920000000001</v>
      </c>
      <c r="BU180">
        <v>3156.2910000000002</v>
      </c>
      <c r="BV180">
        <v>1.0425219999999999</v>
      </c>
      <c r="BW180">
        <v>20.801130000000001</v>
      </c>
      <c r="BX180">
        <v>1.955532</v>
      </c>
      <c r="BY180">
        <v>595.58130000000006</v>
      </c>
      <c r="BZ180">
        <v>1.035598</v>
      </c>
      <c r="CA180">
        <v>21.053239999999999</v>
      </c>
      <c r="CB180">
        <v>0.31930239999999999</v>
      </c>
      <c r="CC180">
        <v>97.291349999999994</v>
      </c>
      <c r="CD180">
        <v>1.028024</v>
      </c>
      <c r="CE180">
        <v>20.88627</v>
      </c>
      <c r="CF180">
        <v>9.3610869999999999E-2</v>
      </c>
      <c r="CG180">
        <v>27.385359999999999</v>
      </c>
      <c r="CH180">
        <v>1.0201309999999999</v>
      </c>
      <c r="CI180">
        <v>20.705670000000001</v>
      </c>
      <c r="CJ180">
        <v>7.0215749999999993E-2</v>
      </c>
      <c r="CK180">
        <v>20.031030000000001</v>
      </c>
      <c r="CL180">
        <v>1.0122910000000001</v>
      </c>
      <c r="CM180">
        <v>20.573650000000001</v>
      </c>
      <c r="CN180">
        <v>7.1745710000000004E-2</v>
      </c>
      <c r="CO180">
        <v>20.48077</v>
      </c>
      <c r="CP180">
        <v>1.004348</v>
      </c>
      <c r="CQ180">
        <v>20.51238</v>
      </c>
      <c r="CR180">
        <v>7.3353619999999994E-2</v>
      </c>
      <c r="CS180">
        <v>21.076799999999999</v>
      </c>
      <c r="CT180">
        <v>0.99593379999999998</v>
      </c>
      <c r="CU180">
        <v>20.809539999999998</v>
      </c>
      <c r="CV180" s="1">
        <v>7.1534509999999996E-2</v>
      </c>
      <c r="CW180">
        <v>20.704920000000001</v>
      </c>
      <c r="CX180">
        <v>0.98707149999999999</v>
      </c>
      <c r="CY180">
        <v>21.224119999999999</v>
      </c>
      <c r="CZ180" s="1">
        <v>6.6885109999999998E-2</v>
      </c>
      <c r="DA180">
        <v>19.497409999999999</v>
      </c>
      <c r="DB180">
        <v>0.97820260000000003</v>
      </c>
      <c r="DC180">
        <v>21.387889999999999</v>
      </c>
      <c r="DD180" s="1">
        <v>6.095532E-2</v>
      </c>
      <c r="DE180">
        <v>17.884830000000001</v>
      </c>
      <c r="DF180">
        <v>0.96912500000000001</v>
      </c>
      <c r="DG180">
        <v>21.371320000000001</v>
      </c>
      <c r="DH180" s="1">
        <v>5.4823490000000002E-2</v>
      </c>
      <c r="DI180">
        <v>16.18413</v>
      </c>
      <c r="DJ180">
        <v>0.95971099999999998</v>
      </c>
      <c r="DK180">
        <v>21.052199999999999</v>
      </c>
      <c r="DL180" s="1">
        <v>4.900492E-2</v>
      </c>
      <c r="DM180">
        <v>14.55372</v>
      </c>
      <c r="DN180">
        <v>0.95034960000000002</v>
      </c>
      <c r="DO180">
        <v>20.893329999999999</v>
      </c>
      <c r="DP180" s="1">
        <v>4.3657179999999997E-2</v>
      </c>
      <c r="DQ180">
        <v>13.040179999999999</v>
      </c>
      <c r="DR180">
        <v>0.94088689999999997</v>
      </c>
      <c r="DS180">
        <v>20.808240000000001</v>
      </c>
      <c r="DT180" s="1">
        <v>3.8909050000000001E-2</v>
      </c>
      <c r="DU180">
        <v>11.684100000000001</v>
      </c>
      <c r="DV180">
        <v>0.93106560000000005</v>
      </c>
      <c r="DW180">
        <v>20.696459999999998</v>
      </c>
      <c r="DX180" s="1">
        <v>3.469386E-2</v>
      </c>
      <c r="DY180">
        <v>10.47744</v>
      </c>
      <c r="DZ180">
        <v>0.92110429999999999</v>
      </c>
      <c r="EA180">
        <v>20.936299999999999</v>
      </c>
      <c r="EB180">
        <v>3.0990719999999999E-2</v>
      </c>
      <c r="EC180">
        <v>9.4118370000000002</v>
      </c>
      <c r="ED180">
        <v>0.91117420000000005</v>
      </c>
      <c r="EE180">
        <v>21.24596</v>
      </c>
      <c r="EF180" s="1">
        <v>2.768174E-2</v>
      </c>
      <c r="EG180">
        <v>8.4539369999999998</v>
      </c>
      <c r="EH180">
        <v>0.90213270000000001</v>
      </c>
      <c r="EI180">
        <v>21.511600000000001</v>
      </c>
      <c r="EJ180">
        <v>2.469729E-2</v>
      </c>
      <c r="EK180">
        <v>7.579199</v>
      </c>
      <c r="EL180">
        <v>0.89510829999999997</v>
      </c>
      <c r="EM180">
        <v>21.56409</v>
      </c>
      <c r="EN180" s="1">
        <v>2.201701E-2</v>
      </c>
      <c r="EO180">
        <v>6.7774640000000002</v>
      </c>
      <c r="EP180">
        <v>0.88768179999999997</v>
      </c>
      <c r="EQ180">
        <v>21.137789999999999</v>
      </c>
      <c r="ER180" s="1">
        <v>1.9569110000000001E-2</v>
      </c>
      <c r="ES180">
        <v>6.0453010000000003</v>
      </c>
      <c r="ET180">
        <v>0.87987950000000004</v>
      </c>
      <c r="EU180">
        <v>20.576160000000002</v>
      </c>
      <c r="EV180" s="1">
        <v>1.737615E-2</v>
      </c>
      <c r="EW180">
        <v>5.3878050000000002</v>
      </c>
      <c r="EX180">
        <v>0.8721932</v>
      </c>
      <c r="EY180">
        <v>20.318989999999999</v>
      </c>
      <c r="EZ180" s="1">
        <v>1.5411569999999999E-2</v>
      </c>
      <c r="FA180">
        <v>4.7948060000000003</v>
      </c>
      <c r="FB180">
        <v>0.86465479999999995</v>
      </c>
      <c r="FC180">
        <v>20.488140000000001</v>
      </c>
      <c r="FD180" s="1">
        <v>1.3672760000000001E-2</v>
      </c>
      <c r="FE180">
        <v>4.2660819999999999</v>
      </c>
      <c r="FF180">
        <v>0.85754390000000003</v>
      </c>
      <c r="FG180">
        <v>21.62574</v>
      </c>
      <c r="FH180" s="1">
        <v>1.2141610000000001E-2</v>
      </c>
      <c r="FI180">
        <v>3.7948770000000001</v>
      </c>
      <c r="FJ180">
        <v>0.85111199999999998</v>
      </c>
      <c r="FK180">
        <v>22.636119999999998</v>
      </c>
      <c r="FL180" s="1">
        <v>1.0768979999999999E-2</v>
      </c>
      <c r="FM180">
        <v>3.369885</v>
      </c>
      <c r="FN180">
        <v>0.84543939999999995</v>
      </c>
      <c r="FO180">
        <v>23.13935</v>
      </c>
      <c r="FP180" s="1">
        <v>9.5546829999999996E-3</v>
      </c>
      <c r="FQ180">
        <v>2.9924840000000001</v>
      </c>
      <c r="FR180">
        <v>0.84087319999999999</v>
      </c>
      <c r="FS180">
        <v>23.086829999999999</v>
      </c>
      <c r="FT180" s="1">
        <v>8.4518839999999998E-3</v>
      </c>
      <c r="FU180">
        <v>2.6504590000000001</v>
      </c>
      <c r="FV180">
        <v>0.8371828</v>
      </c>
      <c r="FW180">
        <v>22.639240000000001</v>
      </c>
      <c r="FX180" s="1">
        <v>7.4540079999999998E-3</v>
      </c>
      <c r="FY180">
        <v>2.3381780000000001</v>
      </c>
      <c r="FZ180">
        <v>0.83440320000000001</v>
      </c>
      <c r="GA180">
        <v>22.08379</v>
      </c>
      <c r="GB180" s="1">
        <v>6.5470670000000002E-3</v>
      </c>
      <c r="GC180">
        <v>2.0525180000000001</v>
      </c>
      <c r="GD180">
        <v>0.83244989999999996</v>
      </c>
      <c r="GE180">
        <v>21.744319999999998</v>
      </c>
      <c r="GF180" s="1">
        <v>5.7226660000000004E-3</v>
      </c>
      <c r="GG180">
        <v>1.7915829999999999</v>
      </c>
      <c r="GH180">
        <v>0.83106769999999996</v>
      </c>
      <c r="GI180">
        <v>21.81758</v>
      </c>
      <c r="GJ180" s="1">
        <v>4.9383700000000001E-3</v>
      </c>
      <c r="GK180">
        <v>1.543706</v>
      </c>
      <c r="GL180">
        <v>0.83019149999999997</v>
      </c>
      <c r="GM180">
        <v>22.81972</v>
      </c>
      <c r="GN180" s="1">
        <v>4.1464819999999999E-3</v>
      </c>
      <c r="GO180">
        <v>1.2945709999999999</v>
      </c>
      <c r="GP180">
        <v>0.82962990000000003</v>
      </c>
      <c r="GQ180">
        <v>23.793220000000002</v>
      </c>
      <c r="GR180" s="1">
        <v>3.3454169999999998E-3</v>
      </c>
      <c r="GS180">
        <v>1.043415</v>
      </c>
      <c r="GT180">
        <v>0.82927729999999999</v>
      </c>
      <c r="GU180">
        <v>24.323499999999999</v>
      </c>
      <c r="GV180" s="1">
        <v>2.597832E-3</v>
      </c>
      <c r="GW180">
        <v>0.80884080000000003</v>
      </c>
      <c r="GX180">
        <v>0.82906729999999995</v>
      </c>
      <c r="GY180">
        <v>24.578430000000001</v>
      </c>
      <c r="GZ180" s="1">
        <v>1.9848660000000001E-3</v>
      </c>
      <c r="HA180">
        <v>0.61608410000000002</v>
      </c>
      <c r="HB180">
        <v>0.82894060000000003</v>
      </c>
      <c r="HC180">
        <v>24.364540000000002</v>
      </c>
      <c r="HD180" s="1">
        <v>1.5409690000000001E-3</v>
      </c>
      <c r="HE180">
        <v>0.47647230000000002</v>
      </c>
      <c r="HF180">
        <v>0.82887500000000003</v>
      </c>
      <c r="HG180">
        <v>23.818449999999999</v>
      </c>
      <c r="HH180" s="1">
        <v>1.2509120000000001E-3</v>
      </c>
      <c r="HI180">
        <v>0.3847431</v>
      </c>
      <c r="HJ180">
        <v>0.82885869999999995</v>
      </c>
      <c r="HK180">
        <v>23.390689999999999</v>
      </c>
      <c r="HL180" s="1">
        <v>1.0686739999999999E-3</v>
      </c>
      <c r="HM180">
        <v>0.32716780000000001</v>
      </c>
      <c r="HN180">
        <v>0.82882210000000001</v>
      </c>
      <c r="HO180">
        <v>23.257429999999999</v>
      </c>
      <c r="HP180" s="1">
        <v>9.5555879999999996E-4</v>
      </c>
      <c r="HQ180">
        <v>0.29148479999999999</v>
      </c>
      <c r="HR180">
        <v>0.82882829999999996</v>
      </c>
      <c r="HS180">
        <v>23.97129</v>
      </c>
      <c r="HT180" s="1">
        <v>8.7888110000000001E-4</v>
      </c>
      <c r="HU180">
        <v>0.26737369999999999</v>
      </c>
      <c r="HV180">
        <v>0.82881629999999995</v>
      </c>
      <c r="HW180">
        <v>24.918620000000001</v>
      </c>
      <c r="HX180" s="1">
        <v>8.2164680000000004E-4</v>
      </c>
      <c r="HY180">
        <v>0.2495433</v>
      </c>
      <c r="HZ180">
        <v>0.82882330000000004</v>
      </c>
      <c r="IA180">
        <v>25.446650000000002</v>
      </c>
      <c r="IB180" s="1">
        <v>7.761294E-4</v>
      </c>
      <c r="IC180">
        <v>0.2354001</v>
      </c>
      <c r="ID180">
        <v>0.82882540000000005</v>
      </c>
      <c r="IE180">
        <v>25.549389999999999</v>
      </c>
      <c r="IF180" s="1">
        <v>7.3665440000000003E-4</v>
      </c>
      <c r="IG180">
        <v>0.2232094</v>
      </c>
      <c r="IH180">
        <v>0.82883090000000004</v>
      </c>
      <c r="II180">
        <v>24.93562</v>
      </c>
      <c r="IJ180" s="1">
        <v>7.0142730000000001E-4</v>
      </c>
      <c r="IK180">
        <v>0.21242720000000001</v>
      </c>
      <c r="IL180">
        <v>0.82882210000000001</v>
      </c>
      <c r="IM180">
        <v>24.03331</v>
      </c>
      <c r="IN180" s="1">
        <v>6.6912229999999996E-4</v>
      </c>
      <c r="IO180">
        <v>0.20251140000000001</v>
      </c>
      <c r="IP180">
        <v>0.82881819999999995</v>
      </c>
      <c r="IQ180">
        <v>23.360700000000001</v>
      </c>
      <c r="IR180" s="1">
        <v>6.3846789999999997E-4</v>
      </c>
      <c r="IS180">
        <v>0.1931969</v>
      </c>
      <c r="IT180">
        <v>0.82882109999999998</v>
      </c>
      <c r="IU180">
        <v>23.093779999999999</v>
      </c>
      <c r="IV180" s="1">
        <v>6.0973440000000004E-4</v>
      </c>
      <c r="IW180">
        <v>0.1844653</v>
      </c>
      <c r="IX180">
        <v>0.82881190000000005</v>
      </c>
      <c r="IY180">
        <v>23.59507</v>
      </c>
      <c r="IZ180" s="1">
        <v>5.8290659999999999E-4</v>
      </c>
      <c r="JA180">
        <v>0.17629300000000001</v>
      </c>
      <c r="JB180">
        <v>0.82880759999999998</v>
      </c>
      <c r="JC180">
        <v>23.96435</v>
      </c>
      <c r="JD180" s="1">
        <v>5.5834410000000004E-4</v>
      </c>
      <c r="JE180">
        <v>0.1688453</v>
      </c>
      <c r="JF180">
        <v>0.82881709999999997</v>
      </c>
      <c r="JG180">
        <v>24.147749999999998</v>
      </c>
      <c r="JH180" s="1">
        <v>5.3463719999999998E-4</v>
      </c>
      <c r="JI180">
        <v>0.16166539999999999</v>
      </c>
      <c r="JJ180">
        <v>0.82883910000000005</v>
      </c>
      <c r="JK180">
        <v>23.76267</v>
      </c>
      <c r="JL180" s="1">
        <v>5.1159070000000005E-4</v>
      </c>
      <c r="JM180">
        <v>0.15468219999999999</v>
      </c>
      <c r="JN180">
        <v>0.82883949999999995</v>
      </c>
      <c r="JO180">
        <v>23.21236</v>
      </c>
      <c r="JP180" s="1">
        <v>4.8984650000000001E-4</v>
      </c>
      <c r="JQ180">
        <v>0.14812349999999999</v>
      </c>
      <c r="JR180">
        <v>0.82881009999999999</v>
      </c>
      <c r="JS180">
        <v>22.883240000000001</v>
      </c>
      <c r="JT180" s="1">
        <v>4.6946910000000001E-4</v>
      </c>
      <c r="JU180">
        <v>0.14194760000000001</v>
      </c>
      <c r="JV180">
        <v>0.82881919999999998</v>
      </c>
      <c r="JW180">
        <v>22.778759999999998</v>
      </c>
      <c r="JX180" s="1">
        <v>4.5025430000000002E-4</v>
      </c>
      <c r="JY180">
        <v>0.1361349</v>
      </c>
      <c r="JZ180">
        <v>0.82884630000000004</v>
      </c>
      <c r="KA180">
        <v>22.797799999999999</v>
      </c>
      <c r="KB180" s="1">
        <v>4.3156580000000002E-4</v>
      </c>
      <c r="KC180">
        <v>0.13047700000000001</v>
      </c>
      <c r="KD180">
        <v>0.82881119999999997</v>
      </c>
      <c r="KE180">
        <v>23.528870000000001</v>
      </c>
      <c r="KF180" s="1">
        <v>4.1394830000000002E-4</v>
      </c>
      <c r="KG180">
        <v>0.12513949999999999</v>
      </c>
      <c r="KH180">
        <v>0.82884500000000005</v>
      </c>
      <c r="KI180">
        <v>23.988350000000001</v>
      </c>
      <c r="KJ180" s="1">
        <v>3.972294E-4</v>
      </c>
      <c r="KK180">
        <v>0.1200938</v>
      </c>
      <c r="KL180">
        <v>0.82881130000000003</v>
      </c>
      <c r="KM180">
        <v>24.202529999999999</v>
      </c>
      <c r="KN180" s="1">
        <v>3.8109249999999998E-4</v>
      </c>
      <c r="KO180">
        <v>0.1152166</v>
      </c>
      <c r="KP180">
        <v>0.82880480000000001</v>
      </c>
      <c r="KQ180">
        <v>24.15239</v>
      </c>
      <c r="KR180" s="1">
        <v>3.6612999999999999E-4</v>
      </c>
      <c r="KS180">
        <v>0.110684</v>
      </c>
      <c r="KT180">
        <v>0.82884290000000005</v>
      </c>
      <c r="KU180">
        <v>23.70326</v>
      </c>
      <c r="KV180" s="1">
        <v>3.5175400000000002E-4</v>
      </c>
      <c r="KW180">
        <v>0.1063422</v>
      </c>
      <c r="KX180">
        <v>0.82880960000000004</v>
      </c>
      <c r="KY180">
        <v>22.971029999999999</v>
      </c>
      <c r="KZ180" s="1">
        <v>3.3772750000000002E-4</v>
      </c>
      <c r="LA180">
        <v>0.1020998</v>
      </c>
      <c r="LB180">
        <v>0.82881499999999997</v>
      </c>
      <c r="LC180">
        <v>22.313099999999999</v>
      </c>
      <c r="LD180" s="1">
        <v>3.2489949999999997E-4</v>
      </c>
      <c r="LE180">
        <v>9.8228549999999998E-2</v>
      </c>
      <c r="LF180">
        <v>0.82880180000000003</v>
      </c>
      <c r="LG180">
        <v>21.924299999999999</v>
      </c>
      <c r="LH180" s="1">
        <v>3.1232960000000001E-4</v>
      </c>
      <c r="LI180">
        <v>9.4403349999999997E-2</v>
      </c>
      <c r="LJ180">
        <v>0.82875589999999999</v>
      </c>
      <c r="LK180">
        <v>22.60106</v>
      </c>
      <c r="LL180" s="1">
        <v>3.0046439999999999E-4</v>
      </c>
      <c r="LM180">
        <v>9.0833670000000005E-2</v>
      </c>
      <c r="LN180">
        <v>0.82868419999999998</v>
      </c>
      <c r="LO180">
        <v>23.41686</v>
      </c>
      <c r="LP180" s="1">
        <v>2.897636E-4</v>
      </c>
      <c r="LQ180">
        <v>8.7586629999999999E-2</v>
      </c>
      <c r="LR180">
        <v>0.82857769999999997</v>
      </c>
      <c r="LS180">
        <v>24.063110000000002</v>
      </c>
      <c r="LT180" s="1">
        <v>2.7938339999999999E-4</v>
      </c>
      <c r="LU180">
        <v>8.4458019999999995E-2</v>
      </c>
      <c r="LV180">
        <v>0.82839019999999997</v>
      </c>
      <c r="LW180">
        <v>24.77525</v>
      </c>
      <c r="LX180" s="1">
        <v>2.6998529999999998E-4</v>
      </c>
      <c r="LY180">
        <v>8.1626770000000001E-2</v>
      </c>
      <c r="LZ180">
        <v>0.8282079</v>
      </c>
      <c r="MA180">
        <v>25.016660000000002</v>
      </c>
      <c r="MB180" s="1">
        <v>2.6047130000000001E-4</v>
      </c>
      <c r="MC180">
        <v>7.8773650000000001E-2</v>
      </c>
      <c r="MD180">
        <v>0.82795189999999996</v>
      </c>
      <c r="ME180">
        <v>24.625800000000002</v>
      </c>
      <c r="MF180" s="1">
        <v>2.5134130000000003E-4</v>
      </c>
      <c r="MG180">
        <v>7.6036119999999999E-2</v>
      </c>
      <c r="MH180">
        <v>0.82770410000000005</v>
      </c>
      <c r="MI180">
        <v>24.14659</v>
      </c>
      <c r="MJ180" s="1">
        <v>2.4252719999999999E-4</v>
      </c>
      <c r="MK180">
        <v>7.338741E-2</v>
      </c>
      <c r="ML180">
        <v>0.82740599999999997</v>
      </c>
      <c r="MM180">
        <v>24.128080000000001</v>
      </c>
      <c r="MN180" s="1">
        <v>2.339315E-4</v>
      </c>
      <c r="MO180">
        <v>7.0808679999999999E-2</v>
      </c>
      <c r="MP180">
        <v>0.82714339999999997</v>
      </c>
      <c r="MQ180">
        <v>25.050820000000002</v>
      </c>
      <c r="MR180" s="1">
        <v>2.2618519999999999E-4</v>
      </c>
      <c r="MS180">
        <v>6.8475049999999996E-2</v>
      </c>
      <c r="MT180">
        <v>0.82687140000000003</v>
      </c>
      <c r="MU180">
        <v>26.023389999999999</v>
      </c>
      <c r="MV180" s="1">
        <v>2.1907879999999999E-4</v>
      </c>
      <c r="MW180">
        <v>6.6325040000000002E-2</v>
      </c>
      <c r="MX180">
        <v>0.8266365</v>
      </c>
      <c r="MY180">
        <v>26.394189999999998</v>
      </c>
      <c r="MZ180" s="1">
        <v>2.126423E-4</v>
      </c>
      <c r="NA180">
        <v>6.439011E-2</v>
      </c>
      <c r="NB180">
        <v>0.82647879999999996</v>
      </c>
      <c r="NC180">
        <v>26.412089999999999</v>
      </c>
      <c r="ND180" s="1">
        <v>2.058556E-4</v>
      </c>
      <c r="NE180">
        <v>6.235636E-2</v>
      </c>
      <c r="NF180">
        <v>0.82631270000000001</v>
      </c>
      <c r="NG180">
        <v>25.887740000000001</v>
      </c>
      <c r="NH180" s="1">
        <v>1.9886940000000001E-4</v>
      </c>
      <c r="NI180">
        <v>6.024637E-2</v>
      </c>
      <c r="NJ180">
        <v>0.82619569999999998</v>
      </c>
      <c r="NK180">
        <v>25.172129999999999</v>
      </c>
      <c r="NL180" s="1">
        <v>1.9186109999999999E-4</v>
      </c>
      <c r="NM180">
        <v>5.8132389999999999E-2</v>
      </c>
      <c r="NN180">
        <v>0.82609399999999999</v>
      </c>
      <c r="NO180">
        <v>24.69285</v>
      </c>
      <c r="NP180" s="1">
        <v>1.846869E-4</v>
      </c>
      <c r="NQ180">
        <v>5.5956079999999998E-2</v>
      </c>
      <c r="NR180">
        <v>0.82600810000000002</v>
      </c>
      <c r="NS180">
        <v>24.570160000000001</v>
      </c>
      <c r="NT180" s="1">
        <v>1.7760310000000001E-4</v>
      </c>
      <c r="NU180">
        <v>5.3814059999999997E-2</v>
      </c>
      <c r="NV180">
        <v>0.82589710000000005</v>
      </c>
      <c r="NW180">
        <v>24.967870000000001</v>
      </c>
      <c r="NX180" s="1">
        <v>1.707267E-4</v>
      </c>
      <c r="NY180">
        <v>5.1732300000000002E-2</v>
      </c>
      <c r="NZ180">
        <v>0.82571629999999996</v>
      </c>
      <c r="OA180">
        <v>25.717300000000002</v>
      </c>
      <c r="OB180" s="1">
        <v>1.63611E-4</v>
      </c>
      <c r="OC180">
        <v>4.9586079999999998E-2</v>
      </c>
      <c r="OD180">
        <v>0.82546609999999998</v>
      </c>
      <c r="OE180">
        <v>25.903770000000002</v>
      </c>
      <c r="OF180" s="1">
        <v>1.568552E-4</v>
      </c>
      <c r="OG180">
        <v>4.754096E-2</v>
      </c>
      <c r="OH180">
        <v>0.82512929999999995</v>
      </c>
      <c r="OI180">
        <v>25.73105</v>
      </c>
      <c r="OJ180" s="1">
        <v>1.5053150000000001E-4</v>
      </c>
      <c r="OK180">
        <v>4.5627889999999997E-2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1.0464549999999999</v>
      </c>
      <c r="G181">
        <v>21.095379999999999</v>
      </c>
      <c r="H181">
        <v>0</v>
      </c>
      <c r="I181">
        <v>0</v>
      </c>
      <c r="J181">
        <v>1.045309</v>
      </c>
      <c r="K181">
        <v>20.783539999999999</v>
      </c>
      <c r="L181">
        <v>0</v>
      </c>
      <c r="M181">
        <v>0</v>
      </c>
      <c r="N181">
        <v>1.0440510000000001</v>
      </c>
      <c r="O181">
        <v>20.73705</v>
      </c>
      <c r="P181">
        <v>0</v>
      </c>
      <c r="Q181">
        <v>0</v>
      </c>
      <c r="R181">
        <v>1.0425009999999999</v>
      </c>
      <c r="S181">
        <v>20.497769999999999</v>
      </c>
      <c r="T181">
        <v>0</v>
      </c>
      <c r="U181">
        <v>0</v>
      </c>
      <c r="V181">
        <v>1.040087</v>
      </c>
      <c r="W181">
        <v>20.511880000000001</v>
      </c>
      <c r="X181">
        <v>0</v>
      </c>
      <c r="Y181">
        <v>0</v>
      </c>
      <c r="Z181">
        <v>1.036035</v>
      </c>
      <c r="AA181">
        <v>20.495159999999998</v>
      </c>
      <c r="AB181">
        <v>0</v>
      </c>
      <c r="AC181">
        <v>0</v>
      </c>
      <c r="AD181">
        <v>1.034076</v>
      </c>
      <c r="AE181">
        <v>20.337039999999998</v>
      </c>
      <c r="AF181" s="1">
        <v>5.2027929999999997E-31</v>
      </c>
      <c r="AG181" s="1">
        <v>1.4361549999999999E-28</v>
      </c>
      <c r="AH181">
        <v>1.033123</v>
      </c>
      <c r="AI181">
        <v>19.98481</v>
      </c>
      <c r="AJ181" s="1">
        <v>3.3823929999999998E-19</v>
      </c>
      <c r="AK181" s="1">
        <v>9.3620280000000005E-17</v>
      </c>
      <c r="AL181">
        <v>1.0322910000000001</v>
      </c>
      <c r="AM181">
        <v>19.92465</v>
      </c>
      <c r="AN181" s="1">
        <v>8.8480529999999999E-8</v>
      </c>
      <c r="AO181" s="1">
        <v>1.6499489999999999E-5</v>
      </c>
      <c r="AP181">
        <v>1.031326</v>
      </c>
      <c r="AQ181">
        <v>19.687249999999999</v>
      </c>
      <c r="AR181" s="1">
        <v>1.2111610000000001E-3</v>
      </c>
      <c r="AS181" s="1">
        <v>0.261355</v>
      </c>
      <c r="AT181">
        <v>1.029927</v>
      </c>
      <c r="AU181">
        <v>19.530110000000001</v>
      </c>
      <c r="AV181" s="1">
        <v>0.26439390000000002</v>
      </c>
      <c r="AW181" s="1">
        <v>61.612780000000001</v>
      </c>
      <c r="AX181">
        <v>1.0284139999999999</v>
      </c>
      <c r="AY181">
        <v>19.3659</v>
      </c>
      <c r="AZ181" s="1">
        <v>7.1708040000000004</v>
      </c>
      <c r="BA181">
        <v>1775.8130000000001</v>
      </c>
      <c r="BB181">
        <v>1.026762</v>
      </c>
      <c r="BC181">
        <v>19.40869</v>
      </c>
      <c r="BD181">
        <v>45.804699999999997</v>
      </c>
      <c r="BE181">
        <v>11923.52</v>
      </c>
      <c r="BF181">
        <v>1.0248189999999999</v>
      </c>
      <c r="BG181">
        <v>19.434139999999999</v>
      </c>
      <c r="BH181">
        <v>98.508049999999997</v>
      </c>
      <c r="BI181">
        <v>26772.28</v>
      </c>
      <c r="BJ181">
        <v>1.022445</v>
      </c>
      <c r="BK181">
        <v>19.60314</v>
      </c>
      <c r="BL181">
        <v>90.992260000000002</v>
      </c>
      <c r="BM181">
        <v>25668.41</v>
      </c>
      <c r="BN181">
        <v>1.0195780000000001</v>
      </c>
      <c r="BO181">
        <v>20.015750000000001</v>
      </c>
      <c r="BP181">
        <v>43.120049999999999</v>
      </c>
      <c r="BQ181">
        <v>12566.15</v>
      </c>
      <c r="BR181">
        <v>1.016105</v>
      </c>
      <c r="BS181">
        <v>20.462910000000001</v>
      </c>
      <c r="BT181">
        <v>12.122070000000001</v>
      </c>
      <c r="BU181">
        <v>3633.2429999999999</v>
      </c>
      <c r="BV181">
        <v>1.012184</v>
      </c>
      <c r="BW181">
        <v>20.846119999999999</v>
      </c>
      <c r="BX181">
        <v>2.3147700000000002</v>
      </c>
      <c r="BY181">
        <v>709.42499999999995</v>
      </c>
      <c r="BZ181">
        <v>1.007987</v>
      </c>
      <c r="CA181">
        <v>21.09131</v>
      </c>
      <c r="CB181">
        <v>0.37564530000000002</v>
      </c>
      <c r="CC181">
        <v>115.5976</v>
      </c>
      <c r="CD181">
        <v>1.0035400000000001</v>
      </c>
      <c r="CE181">
        <v>20.910910000000001</v>
      </c>
      <c r="CF181">
        <v>0.1003859</v>
      </c>
      <c r="CG181">
        <v>29.58342</v>
      </c>
      <c r="CH181">
        <v>0.99902190000000002</v>
      </c>
      <c r="CI181">
        <v>20.726150000000001</v>
      </c>
      <c r="CJ181">
        <v>7.0599350000000005E-2</v>
      </c>
      <c r="CK181">
        <v>20.108830000000001</v>
      </c>
      <c r="CL181">
        <v>0.99469929999999995</v>
      </c>
      <c r="CM181">
        <v>20.590019999999999</v>
      </c>
      <c r="CN181">
        <v>7.1455210000000005E-2</v>
      </c>
      <c r="CO181">
        <v>20.30855</v>
      </c>
      <c r="CP181">
        <v>0.99044109999999996</v>
      </c>
      <c r="CQ181">
        <v>20.53153</v>
      </c>
      <c r="CR181">
        <v>7.3293609999999995E-2</v>
      </c>
      <c r="CS181">
        <v>20.952680000000001</v>
      </c>
      <c r="CT181">
        <v>0.98577769999999998</v>
      </c>
      <c r="CU181">
        <v>20.844010000000001</v>
      </c>
      <c r="CV181" s="1">
        <v>7.1798909999999994E-2</v>
      </c>
      <c r="CW181">
        <v>20.66808</v>
      </c>
      <c r="CX181">
        <v>0.98078699999999996</v>
      </c>
      <c r="CY181">
        <v>21.270119999999999</v>
      </c>
      <c r="CZ181" s="1">
        <v>6.7354269999999994E-2</v>
      </c>
      <c r="DA181">
        <v>19.519069999999999</v>
      </c>
      <c r="DB181">
        <v>0.97509270000000003</v>
      </c>
      <c r="DC181">
        <v>21.440200000000001</v>
      </c>
      <c r="DD181" s="1">
        <v>6.1487849999999997E-2</v>
      </c>
      <c r="DE181">
        <v>17.928229999999999</v>
      </c>
      <c r="DF181">
        <v>0.96950610000000004</v>
      </c>
      <c r="DG181">
        <v>21.427129999999998</v>
      </c>
      <c r="DH181" s="1">
        <v>5.5357549999999998E-2</v>
      </c>
      <c r="DI181">
        <v>16.233889999999999</v>
      </c>
      <c r="DJ181">
        <v>0.96376589999999995</v>
      </c>
      <c r="DK181">
        <v>21.091799999999999</v>
      </c>
      <c r="DL181" s="1">
        <v>4.9505300000000002E-2</v>
      </c>
      <c r="DM181">
        <v>14.5982</v>
      </c>
      <c r="DN181">
        <v>0.95844180000000001</v>
      </c>
      <c r="DO181">
        <v>20.911259999999999</v>
      </c>
      <c r="DP181" s="1">
        <v>4.411785E-2</v>
      </c>
      <c r="DQ181">
        <v>13.074450000000001</v>
      </c>
      <c r="DR181">
        <v>0.9534783</v>
      </c>
      <c r="DS181">
        <v>20.820029999999999</v>
      </c>
      <c r="DT181" s="1">
        <v>3.9317110000000002E-2</v>
      </c>
      <c r="DU181">
        <v>11.70173</v>
      </c>
      <c r="DV181">
        <v>0.94833630000000002</v>
      </c>
      <c r="DW181">
        <v>20.710470000000001</v>
      </c>
      <c r="DX181" s="1">
        <v>3.5059239999999998E-2</v>
      </c>
      <c r="DY181">
        <v>10.481</v>
      </c>
      <c r="DZ181">
        <v>0.94333120000000004</v>
      </c>
      <c r="EA181">
        <v>20.95703</v>
      </c>
      <c r="EB181" s="1">
        <v>3.1313390000000003E-2</v>
      </c>
      <c r="EC181">
        <v>9.4003519999999998</v>
      </c>
      <c r="ED181">
        <v>0.93840129999999999</v>
      </c>
      <c r="EE181">
        <v>21.28912</v>
      </c>
      <c r="EF181" s="1">
        <v>2.7971860000000001E-2</v>
      </c>
      <c r="EG181">
        <v>8.4316420000000001</v>
      </c>
      <c r="EH181">
        <v>0.93414140000000001</v>
      </c>
      <c r="EI181">
        <v>21.574529999999999</v>
      </c>
      <c r="EJ181" s="1">
        <v>2.4968219999999999E-2</v>
      </c>
      <c r="EK181">
        <v>7.5521200000000004</v>
      </c>
      <c r="EL181">
        <v>0.93082430000000005</v>
      </c>
      <c r="EM181">
        <v>21.628710000000002</v>
      </c>
      <c r="EN181" s="1">
        <v>2.2262629999999999E-2</v>
      </c>
      <c r="EO181">
        <v>6.7540500000000003</v>
      </c>
      <c r="EP181">
        <v>0.92733540000000003</v>
      </c>
      <c r="EQ181">
        <v>21.19641</v>
      </c>
      <c r="ER181" s="1">
        <v>1.9793160000000001E-2</v>
      </c>
      <c r="ES181">
        <v>6.026929</v>
      </c>
      <c r="ET181">
        <v>0.92367779999999999</v>
      </c>
      <c r="EU181">
        <v>20.61908</v>
      </c>
      <c r="EV181" s="1">
        <v>1.7576990000000001E-2</v>
      </c>
      <c r="EW181">
        <v>5.372744</v>
      </c>
      <c r="EX181">
        <v>0.92044970000000004</v>
      </c>
      <c r="EY181">
        <v>20.338239999999999</v>
      </c>
      <c r="EZ181" s="1">
        <v>1.5592760000000001E-2</v>
      </c>
      <c r="FA181">
        <v>4.7823339999999996</v>
      </c>
      <c r="FB181">
        <v>0.91771539999999996</v>
      </c>
      <c r="FC181">
        <v>20.49558</v>
      </c>
      <c r="FD181" s="1">
        <v>1.383593E-2</v>
      </c>
      <c r="FE181">
        <v>4.2548240000000002</v>
      </c>
      <c r="FF181">
        <v>0.91640390000000005</v>
      </c>
      <c r="FG181">
        <v>21.617280000000001</v>
      </c>
      <c r="FH181" s="1">
        <v>1.228511E-2</v>
      </c>
      <c r="FI181">
        <v>3.781663</v>
      </c>
      <c r="FJ181">
        <v>0.91570169999999995</v>
      </c>
      <c r="FK181">
        <v>22.634160000000001</v>
      </c>
      <c r="FL181" s="1">
        <v>1.0898990000000001E-2</v>
      </c>
      <c r="FM181">
        <v>3.3561190000000001</v>
      </c>
      <c r="FN181">
        <v>0.91462670000000001</v>
      </c>
      <c r="FO181">
        <v>23.16656</v>
      </c>
      <c r="FP181" s="1">
        <v>9.6704709999999999E-3</v>
      </c>
      <c r="FQ181">
        <v>2.978091</v>
      </c>
      <c r="FR181">
        <v>0.91157390000000005</v>
      </c>
      <c r="FS181">
        <v>23.140129999999999</v>
      </c>
      <c r="FT181" s="1">
        <v>8.5589489999999997E-3</v>
      </c>
      <c r="FU181">
        <v>2.6371000000000002</v>
      </c>
      <c r="FV181">
        <v>0.90929280000000001</v>
      </c>
      <c r="FW181">
        <v>22.699529999999999</v>
      </c>
      <c r="FX181" s="1">
        <v>7.5512940000000001E-3</v>
      </c>
      <c r="FY181">
        <v>2.3257099999999999</v>
      </c>
      <c r="FZ181">
        <v>0.90769940000000005</v>
      </c>
      <c r="GA181">
        <v>22.127579999999998</v>
      </c>
      <c r="GB181" s="1">
        <v>6.6368499999999997E-3</v>
      </c>
      <c r="GC181">
        <v>2.041652</v>
      </c>
      <c r="GD181">
        <v>0.90681699999999998</v>
      </c>
      <c r="GE181">
        <v>21.764810000000001</v>
      </c>
      <c r="GF181" s="1">
        <v>5.8056779999999999E-3</v>
      </c>
      <c r="GG181">
        <v>1.782524</v>
      </c>
      <c r="GH181">
        <v>0.90631499999999998</v>
      </c>
      <c r="GI181">
        <v>21.82911</v>
      </c>
      <c r="GJ181" s="1">
        <v>5.0195559999999997E-3</v>
      </c>
      <c r="GK181">
        <v>1.538146</v>
      </c>
      <c r="GL181">
        <v>0.90607669999999996</v>
      </c>
      <c r="GM181">
        <v>22.829039999999999</v>
      </c>
      <c r="GN181" s="1">
        <v>4.2296820000000002E-3</v>
      </c>
      <c r="GO181">
        <v>1.294303</v>
      </c>
      <c r="GP181">
        <v>0.90600999999999998</v>
      </c>
      <c r="GQ181">
        <v>23.813600000000001</v>
      </c>
      <c r="GR181" s="1">
        <v>3.4277930000000002E-3</v>
      </c>
      <c r="GS181">
        <v>1.04799</v>
      </c>
      <c r="GT181">
        <v>0.90602899999999997</v>
      </c>
      <c r="GU181">
        <v>24.380030000000001</v>
      </c>
      <c r="GV181" s="1">
        <v>2.6709210000000001E-3</v>
      </c>
      <c r="GW181">
        <v>0.81539799999999996</v>
      </c>
      <c r="GX181">
        <v>0.90604689999999999</v>
      </c>
      <c r="GY181">
        <v>24.644909999999999</v>
      </c>
      <c r="GZ181" s="1">
        <v>2.0413480000000001E-3</v>
      </c>
      <c r="HA181">
        <v>0.62134769999999995</v>
      </c>
      <c r="HB181">
        <v>0.90610469999999999</v>
      </c>
      <c r="HC181">
        <v>24.418839999999999</v>
      </c>
      <c r="HD181" s="1">
        <v>1.580758E-3</v>
      </c>
      <c r="HE181">
        <v>0.47911670000000001</v>
      </c>
      <c r="HF181">
        <v>0.90613500000000002</v>
      </c>
      <c r="HG181">
        <v>23.864940000000001</v>
      </c>
      <c r="HH181" s="1">
        <v>1.275651E-3</v>
      </c>
      <c r="HI181">
        <v>0.3844668</v>
      </c>
      <c r="HJ181">
        <v>0.90618540000000003</v>
      </c>
      <c r="HK181">
        <v>23.42878</v>
      </c>
      <c r="HL181" s="1">
        <v>1.0840629999999999E-3</v>
      </c>
      <c r="HM181">
        <v>0.32503120000000002</v>
      </c>
      <c r="HN181">
        <v>0.90624400000000005</v>
      </c>
      <c r="HO181">
        <v>23.283639999999998</v>
      </c>
      <c r="HP181" s="1">
        <v>9.6546230000000004E-4</v>
      </c>
      <c r="HQ181">
        <v>0.2882575</v>
      </c>
      <c r="HR181">
        <v>0.90627250000000004</v>
      </c>
      <c r="HS181">
        <v>23.986270000000001</v>
      </c>
      <c r="HT181" s="1">
        <v>8.8562160000000005E-4</v>
      </c>
      <c r="HU181">
        <v>0.26362429999999998</v>
      </c>
      <c r="HV181">
        <v>0.90629110000000002</v>
      </c>
      <c r="HW181">
        <v>24.9436</v>
      </c>
      <c r="HX181" s="1">
        <v>8.2704009999999995E-4</v>
      </c>
      <c r="HY181">
        <v>0.2457173</v>
      </c>
      <c r="HZ181">
        <v>0.90630279999999996</v>
      </c>
      <c r="IA181">
        <v>25.512650000000001</v>
      </c>
      <c r="IB181" s="1">
        <v>7.8050530000000002E-4</v>
      </c>
      <c r="IC181">
        <v>0.2315517</v>
      </c>
      <c r="ID181">
        <v>0.90630580000000005</v>
      </c>
      <c r="IE181">
        <v>25.64087</v>
      </c>
      <c r="IF181" s="1">
        <v>7.404353E-4</v>
      </c>
      <c r="IG181">
        <v>0.21944379999999999</v>
      </c>
      <c r="IH181">
        <v>0.90632089999999998</v>
      </c>
      <c r="II181">
        <v>25.027709999999999</v>
      </c>
      <c r="IJ181" s="1">
        <v>7.0506530000000005E-4</v>
      </c>
      <c r="IK181">
        <v>0.20883180000000001</v>
      </c>
      <c r="IL181">
        <v>0.90634590000000004</v>
      </c>
      <c r="IM181">
        <v>24.11215</v>
      </c>
      <c r="IN181" s="1">
        <v>6.722535E-4</v>
      </c>
      <c r="IO181">
        <v>0.1989804</v>
      </c>
      <c r="IP181">
        <v>0.90633989999999998</v>
      </c>
      <c r="IQ181">
        <v>23.40635</v>
      </c>
      <c r="IR181" s="1">
        <v>6.4149409999999997E-4</v>
      </c>
      <c r="IS181">
        <v>0.18984010000000001</v>
      </c>
      <c r="IT181">
        <v>0.90634590000000004</v>
      </c>
      <c r="IU181">
        <v>23.114750000000001</v>
      </c>
      <c r="IV181" s="1">
        <v>6.1268539999999999E-4</v>
      </c>
      <c r="IW181">
        <v>0.18127650000000001</v>
      </c>
      <c r="IX181">
        <v>0.90633980000000003</v>
      </c>
      <c r="IY181">
        <v>23.60407</v>
      </c>
      <c r="IZ181" s="1">
        <v>5.8554090000000004E-4</v>
      </c>
      <c r="JA181">
        <v>0.1731878</v>
      </c>
      <c r="JB181">
        <v>0.90632970000000002</v>
      </c>
      <c r="JC181">
        <v>23.981390000000001</v>
      </c>
      <c r="JD181" s="1">
        <v>5.6080069999999999E-4</v>
      </c>
      <c r="JE181">
        <v>0.16584209999999999</v>
      </c>
      <c r="JF181">
        <v>0.90633680000000005</v>
      </c>
      <c r="JG181">
        <v>24.205549999999999</v>
      </c>
      <c r="JH181" s="1">
        <v>5.370196E-4</v>
      </c>
      <c r="JI181">
        <v>0.1587971</v>
      </c>
      <c r="JJ181">
        <v>0.90633439999999998</v>
      </c>
      <c r="JK181">
        <v>23.83935</v>
      </c>
      <c r="JL181" s="1">
        <v>5.1382079999999996E-4</v>
      </c>
      <c r="JM181">
        <v>0.15192939999999999</v>
      </c>
      <c r="JN181">
        <v>0.90633699999999995</v>
      </c>
      <c r="JO181">
        <v>23.303380000000001</v>
      </c>
      <c r="JP181" s="1">
        <v>4.9205289999999997E-4</v>
      </c>
      <c r="JQ181">
        <v>0.14550730000000001</v>
      </c>
      <c r="JR181">
        <v>0.9063331</v>
      </c>
      <c r="JS181">
        <v>22.952549999999999</v>
      </c>
      <c r="JT181" s="1">
        <v>4.7146759999999998E-4</v>
      </c>
      <c r="JU181">
        <v>0.1394048</v>
      </c>
      <c r="JV181">
        <v>0.90633229999999998</v>
      </c>
      <c r="JW181">
        <v>22.825430000000001</v>
      </c>
      <c r="JX181" s="1">
        <v>4.5219169999999998E-4</v>
      </c>
      <c r="JY181">
        <v>0.1337014</v>
      </c>
      <c r="JZ181">
        <v>0.9063409</v>
      </c>
      <c r="KA181">
        <v>22.828430000000001</v>
      </c>
      <c r="KB181" s="1">
        <v>4.3348730000000003E-4</v>
      </c>
      <c r="KC181">
        <v>0.1281669</v>
      </c>
      <c r="KD181">
        <v>0.90632639999999998</v>
      </c>
      <c r="KE181">
        <v>23.554200000000002</v>
      </c>
      <c r="KF181" s="1">
        <v>4.156815E-4</v>
      </c>
      <c r="KG181">
        <v>0.1228843</v>
      </c>
      <c r="KH181">
        <v>0.90634020000000004</v>
      </c>
      <c r="KI181">
        <v>24.00957</v>
      </c>
      <c r="KJ181" s="1">
        <v>3.9895350000000002E-4</v>
      </c>
      <c r="KK181">
        <v>0.1179506</v>
      </c>
      <c r="KL181">
        <v>0.90632610000000002</v>
      </c>
      <c r="KM181">
        <v>24.252009999999999</v>
      </c>
      <c r="KN181" s="1">
        <v>3.8271300000000002E-4</v>
      </c>
      <c r="KO181">
        <v>0.1131503</v>
      </c>
      <c r="KP181">
        <v>0.90632829999999998</v>
      </c>
      <c r="KQ181">
        <v>24.218150000000001</v>
      </c>
      <c r="KR181" s="1">
        <v>3.6762680000000002E-4</v>
      </c>
      <c r="KS181">
        <v>0.108681</v>
      </c>
      <c r="KT181">
        <v>0.90634110000000001</v>
      </c>
      <c r="KU181">
        <v>23.77506</v>
      </c>
      <c r="KV181" s="1">
        <v>3.5322780000000001E-4</v>
      </c>
      <c r="KW181">
        <v>0.1044298</v>
      </c>
      <c r="KX181">
        <v>0.90632900000000005</v>
      </c>
      <c r="KY181">
        <v>23.03828</v>
      </c>
      <c r="KZ181" s="1">
        <v>3.3912569999999998E-4</v>
      </c>
      <c r="LA181">
        <v>0.1002591</v>
      </c>
      <c r="LB181">
        <v>0.90631410000000001</v>
      </c>
      <c r="LC181">
        <v>22.378499999999999</v>
      </c>
      <c r="LD181" s="1">
        <v>3.2626569999999998E-4</v>
      </c>
      <c r="LE181">
        <v>9.6458340000000004E-2</v>
      </c>
      <c r="LF181">
        <v>0.90629599999999999</v>
      </c>
      <c r="LG181">
        <v>21.983550000000001</v>
      </c>
      <c r="LH181" s="1">
        <v>3.1350209999999999E-4</v>
      </c>
      <c r="LI181">
        <v>9.2667559999999996E-2</v>
      </c>
      <c r="LJ181">
        <v>0.90626969999999996</v>
      </c>
      <c r="LK181">
        <v>22.636189999999999</v>
      </c>
      <c r="LL181" s="1">
        <v>3.0165010000000002E-4</v>
      </c>
      <c r="LM181">
        <v>8.917928E-2</v>
      </c>
      <c r="LN181">
        <v>0.90621499999999999</v>
      </c>
      <c r="LO181">
        <v>23.43318</v>
      </c>
      <c r="LP181" s="1">
        <v>2.9081689999999998E-4</v>
      </c>
      <c r="LQ181">
        <v>8.5960540000000002E-2</v>
      </c>
      <c r="LR181">
        <v>0.90610869999999999</v>
      </c>
      <c r="LS181">
        <v>24.1053</v>
      </c>
      <c r="LT181" s="1">
        <v>2.804037E-4</v>
      </c>
      <c r="LU181">
        <v>8.2893480000000005E-2</v>
      </c>
      <c r="LV181">
        <v>0.90596100000000002</v>
      </c>
      <c r="LW181">
        <v>24.824439999999999</v>
      </c>
      <c r="LX181" s="1">
        <v>2.7091479999999998E-4</v>
      </c>
      <c r="LY181">
        <v>8.0091510000000005E-2</v>
      </c>
      <c r="LZ181">
        <v>0.90576780000000001</v>
      </c>
      <c r="MA181">
        <v>25.055810000000001</v>
      </c>
      <c r="MB181" s="1">
        <v>2.6138780000000003E-4</v>
      </c>
      <c r="MC181">
        <v>7.7299209999999993E-2</v>
      </c>
      <c r="MD181">
        <v>0.90558039999999995</v>
      </c>
      <c r="ME181">
        <v>24.666440000000001</v>
      </c>
      <c r="MF181" s="1">
        <v>2.5228590000000002E-4</v>
      </c>
      <c r="MG181">
        <v>7.4626049999999999E-2</v>
      </c>
      <c r="MH181">
        <v>0.90534499999999996</v>
      </c>
      <c r="MI181">
        <v>24.18336</v>
      </c>
      <c r="MJ181" s="1">
        <v>2.434014E-4</v>
      </c>
      <c r="MK181">
        <v>7.2011240000000004E-2</v>
      </c>
      <c r="ML181">
        <v>0.90512919999999997</v>
      </c>
      <c r="MM181">
        <v>24.158280000000001</v>
      </c>
      <c r="MN181" s="1">
        <v>2.347723E-4</v>
      </c>
      <c r="MO181">
        <v>6.9480879999999995E-2</v>
      </c>
      <c r="MP181">
        <v>0.9049123</v>
      </c>
      <c r="MQ181">
        <v>25.065439999999999</v>
      </c>
      <c r="MR181" s="1">
        <v>2.269397E-4</v>
      </c>
      <c r="MS181">
        <v>6.7171339999999996E-2</v>
      </c>
      <c r="MT181">
        <v>0.90472200000000003</v>
      </c>
      <c r="MU181">
        <v>26.050820000000002</v>
      </c>
      <c r="MV181" s="1">
        <v>2.1975839999999999E-4</v>
      </c>
      <c r="MW181">
        <v>6.5045039999999998E-2</v>
      </c>
      <c r="MX181">
        <v>0.90458910000000003</v>
      </c>
      <c r="MY181">
        <v>26.46576</v>
      </c>
      <c r="MZ181" s="1">
        <v>2.1329589999999999E-4</v>
      </c>
      <c r="NA181">
        <v>6.3139899999999999E-2</v>
      </c>
      <c r="NB181">
        <v>0.90445629999999999</v>
      </c>
      <c r="NC181">
        <v>26.498259999999998</v>
      </c>
      <c r="ND181" s="1">
        <v>2.065825E-4</v>
      </c>
      <c r="NE181">
        <v>6.1170799999999997E-2</v>
      </c>
      <c r="NF181">
        <v>0.9043466</v>
      </c>
      <c r="NG181">
        <v>25.96902</v>
      </c>
      <c r="NH181" s="1">
        <v>1.99581E-4</v>
      </c>
      <c r="NI181">
        <v>5.9103790000000003E-2</v>
      </c>
      <c r="NJ181">
        <v>0.90426110000000004</v>
      </c>
      <c r="NK181">
        <v>25.24492</v>
      </c>
      <c r="NL181" s="1">
        <v>1.9261340000000001E-4</v>
      </c>
      <c r="NM181">
        <v>5.7049740000000002E-2</v>
      </c>
      <c r="NN181">
        <v>0.90422650000000004</v>
      </c>
      <c r="NO181">
        <v>24.735769999999999</v>
      </c>
      <c r="NP181" s="1">
        <v>1.854123E-4</v>
      </c>
      <c r="NQ181">
        <v>5.4914919999999999E-2</v>
      </c>
      <c r="NR181">
        <v>0.90416839999999998</v>
      </c>
      <c r="NS181">
        <v>24.579799999999999</v>
      </c>
      <c r="NT181" s="1">
        <v>1.7832969999999999E-4</v>
      </c>
      <c r="NU181">
        <v>5.2819530000000003E-2</v>
      </c>
      <c r="NV181">
        <v>0.90406149999999996</v>
      </c>
      <c r="NW181">
        <v>24.966339999999999</v>
      </c>
      <c r="NX181" s="1">
        <v>1.7144020000000001E-4</v>
      </c>
      <c r="NY181">
        <v>5.0779789999999998E-2</v>
      </c>
      <c r="NZ181">
        <v>0.90392220000000001</v>
      </c>
      <c r="OA181">
        <v>25.727360000000001</v>
      </c>
      <c r="OB181" s="1">
        <v>1.6433020000000001E-4</v>
      </c>
      <c r="OC181">
        <v>4.8686559999999997E-2</v>
      </c>
      <c r="OD181">
        <v>0.90367310000000001</v>
      </c>
      <c r="OE181">
        <v>25.949000000000002</v>
      </c>
      <c r="OF181" s="1">
        <v>1.575239E-4</v>
      </c>
      <c r="OG181">
        <v>4.6671360000000002E-2</v>
      </c>
      <c r="OH181">
        <v>0.90340969999999998</v>
      </c>
      <c r="OI181">
        <v>25.794139999999999</v>
      </c>
      <c r="OJ181" s="1">
        <v>1.5113630000000001E-4</v>
      </c>
      <c r="OK181">
        <v>4.4781439999999999E-2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0.88708089999999995</v>
      </c>
      <c r="G182">
        <v>21.15409</v>
      </c>
      <c r="H182">
        <v>0</v>
      </c>
      <c r="I182">
        <v>0</v>
      </c>
      <c r="J182">
        <v>0.88535540000000001</v>
      </c>
      <c r="K182">
        <v>20.83644</v>
      </c>
      <c r="L182">
        <v>0</v>
      </c>
      <c r="M182">
        <v>0</v>
      </c>
      <c r="N182">
        <v>0.88345700000000005</v>
      </c>
      <c r="O182">
        <v>20.78228</v>
      </c>
      <c r="P182">
        <v>0</v>
      </c>
      <c r="Q182">
        <v>0</v>
      </c>
      <c r="R182">
        <v>0.88127500000000003</v>
      </c>
      <c r="S182">
        <v>20.512730000000001</v>
      </c>
      <c r="T182">
        <v>0</v>
      </c>
      <c r="U182">
        <v>0</v>
      </c>
      <c r="V182">
        <v>0.8781407</v>
      </c>
      <c r="W182">
        <v>20.511500000000002</v>
      </c>
      <c r="X182">
        <v>0</v>
      </c>
      <c r="Y182">
        <v>0</v>
      </c>
      <c r="Z182">
        <v>0.87308379999999997</v>
      </c>
      <c r="AA182">
        <v>20.508780000000002</v>
      </c>
      <c r="AB182">
        <v>0</v>
      </c>
      <c r="AC182">
        <v>0</v>
      </c>
      <c r="AD182">
        <v>0.86970020000000003</v>
      </c>
      <c r="AE182">
        <v>20.364629999999998</v>
      </c>
      <c r="AF182" s="1">
        <v>9.7634260000000004E-32</v>
      </c>
      <c r="AG182" s="1">
        <v>3.280847E-29</v>
      </c>
      <c r="AH182">
        <v>0.86758959999999996</v>
      </c>
      <c r="AI182">
        <v>20.041640000000001</v>
      </c>
      <c r="AJ182" s="1">
        <v>6.1898709999999999E-20</v>
      </c>
      <c r="AK182" s="1">
        <v>2.086562E-17</v>
      </c>
      <c r="AL182">
        <v>0.86579360000000005</v>
      </c>
      <c r="AM182">
        <v>19.991959999999999</v>
      </c>
      <c r="AN182" s="1">
        <v>2.7399920000000001E-8</v>
      </c>
      <c r="AO182" s="1">
        <v>6.0763840000000004E-6</v>
      </c>
      <c r="AP182">
        <v>0.86409599999999998</v>
      </c>
      <c r="AQ182">
        <v>19.73507</v>
      </c>
      <c r="AR182" s="1">
        <v>7.0636600000000005E-4</v>
      </c>
      <c r="AS182" s="1">
        <v>0.1794703</v>
      </c>
      <c r="AT182">
        <v>0.86237399999999997</v>
      </c>
      <c r="AU182">
        <v>19.57206</v>
      </c>
      <c r="AV182" s="1">
        <v>0.18650900000000001</v>
      </c>
      <c r="AW182" s="1">
        <v>51.518059999999998</v>
      </c>
      <c r="AX182">
        <v>0.86057760000000005</v>
      </c>
      <c r="AY182">
        <v>19.395820000000001</v>
      </c>
      <c r="AZ182" s="1">
        <v>5.7621789999999997</v>
      </c>
      <c r="BA182">
        <v>1703.914</v>
      </c>
      <c r="BB182">
        <v>0.85864220000000002</v>
      </c>
      <c r="BC182">
        <v>19.41386</v>
      </c>
      <c r="BD182">
        <v>40.744239999999998</v>
      </c>
      <c r="BE182">
        <v>12754.58</v>
      </c>
      <c r="BF182">
        <v>0.85639240000000005</v>
      </c>
      <c r="BG182">
        <v>19.44913</v>
      </c>
      <c r="BH182">
        <v>95.219499999999996</v>
      </c>
      <c r="BI182">
        <v>31326.05</v>
      </c>
      <c r="BJ182">
        <v>0.8536049</v>
      </c>
      <c r="BK182">
        <v>19.623339999999999</v>
      </c>
      <c r="BL182">
        <v>94.267629999999997</v>
      </c>
      <c r="BM182">
        <v>32381.75</v>
      </c>
      <c r="BN182">
        <v>0.85027050000000004</v>
      </c>
      <c r="BO182">
        <v>20.044509999999999</v>
      </c>
      <c r="BP182">
        <v>47.338659999999997</v>
      </c>
      <c r="BQ182">
        <v>16887.7</v>
      </c>
      <c r="BR182">
        <v>0.84629109999999996</v>
      </c>
      <c r="BS182">
        <v>20.503799999999998</v>
      </c>
      <c r="BT182">
        <v>13.95806</v>
      </c>
      <c r="BU182">
        <v>5144.6499999999996</v>
      </c>
      <c r="BV182">
        <v>0.84169020000000005</v>
      </c>
      <c r="BW182">
        <v>20.891010000000001</v>
      </c>
      <c r="BX182">
        <v>2.7603849999999999</v>
      </c>
      <c r="BY182">
        <v>1044.4970000000001</v>
      </c>
      <c r="BZ182">
        <v>0.83678269999999999</v>
      </c>
      <c r="CA182">
        <v>21.130299999999998</v>
      </c>
      <c r="CB182">
        <v>0.4483666</v>
      </c>
      <c r="CC182">
        <v>171.066</v>
      </c>
      <c r="CD182">
        <v>0.83148010000000006</v>
      </c>
      <c r="CE182">
        <v>20.93899</v>
      </c>
      <c r="CF182">
        <v>0.10940569999999999</v>
      </c>
      <c r="CG182">
        <v>39.90889</v>
      </c>
      <c r="CH182">
        <v>0.82602600000000004</v>
      </c>
      <c r="CI182">
        <v>20.747579999999999</v>
      </c>
      <c r="CJ182">
        <v>7.1254129999999999E-2</v>
      </c>
      <c r="CK182">
        <v>24.854199999999999</v>
      </c>
      <c r="CL182">
        <v>0.82067699999999999</v>
      </c>
      <c r="CM182">
        <v>20.60699</v>
      </c>
      <c r="CN182">
        <v>7.1150729999999995E-2</v>
      </c>
      <c r="CO182">
        <v>24.689889999999998</v>
      </c>
      <c r="CP182">
        <v>0.81540330000000005</v>
      </c>
      <c r="CQ182">
        <v>20.549309999999998</v>
      </c>
      <c r="CR182">
        <v>7.3193649999999999E-2</v>
      </c>
      <c r="CS182">
        <v>25.55367</v>
      </c>
      <c r="CT182">
        <v>0.80980379999999996</v>
      </c>
      <c r="CU182">
        <v>20.87406</v>
      </c>
      <c r="CV182" s="1">
        <v>7.20446E-2</v>
      </c>
      <c r="CW182">
        <v>25.34393</v>
      </c>
      <c r="CX182">
        <v>0.80386869999999999</v>
      </c>
      <c r="CY182">
        <v>21.3142</v>
      </c>
      <c r="CZ182" s="1">
        <v>6.7829500000000001E-2</v>
      </c>
      <c r="DA182">
        <v>24.038499999999999</v>
      </c>
      <c r="DB182">
        <v>0.79770540000000001</v>
      </c>
      <c r="DC182">
        <v>21.49194</v>
      </c>
      <c r="DD182" s="1">
        <v>6.2042069999999998E-2</v>
      </c>
      <c r="DE182">
        <v>22.129560000000001</v>
      </c>
      <c r="DF182">
        <v>0.79122230000000005</v>
      </c>
      <c r="DG182">
        <v>21.48451</v>
      </c>
      <c r="DH182" s="1">
        <v>5.5919440000000001E-2</v>
      </c>
      <c r="DI182">
        <v>20.066669999999998</v>
      </c>
      <c r="DJ182">
        <v>0.78458550000000005</v>
      </c>
      <c r="DK182">
        <v>21.136340000000001</v>
      </c>
      <c r="DL182" s="1">
        <v>5.003465E-2</v>
      </c>
      <c r="DM182">
        <v>18.05874</v>
      </c>
      <c r="DN182">
        <v>0.77841439999999995</v>
      </c>
      <c r="DO182">
        <v>20.930689999999998</v>
      </c>
      <c r="DP182" s="1">
        <v>4.4609030000000001E-2</v>
      </c>
      <c r="DQ182">
        <v>16.20064</v>
      </c>
      <c r="DR182">
        <v>0.77248499999999998</v>
      </c>
      <c r="DS182">
        <v>20.832470000000001</v>
      </c>
      <c r="DT182" s="1">
        <v>3.9753339999999998E-2</v>
      </c>
      <c r="DU182">
        <v>14.517250000000001</v>
      </c>
      <c r="DV182">
        <v>0.76649160000000005</v>
      </c>
      <c r="DW182">
        <v>20.723859999999998</v>
      </c>
      <c r="DX182" s="1">
        <v>3.5450969999999998E-2</v>
      </c>
      <c r="DY182">
        <v>13.019310000000001</v>
      </c>
      <c r="DZ182">
        <v>0.7606058</v>
      </c>
      <c r="EA182">
        <v>20.97475</v>
      </c>
      <c r="EB182" s="1">
        <v>3.1658180000000001E-2</v>
      </c>
      <c r="EC182">
        <v>11.688510000000001</v>
      </c>
      <c r="ED182">
        <v>0.75493010000000005</v>
      </c>
      <c r="EE182">
        <v>21.327999999999999</v>
      </c>
      <c r="EF182">
        <v>2.8285939999999999E-2</v>
      </c>
      <c r="EG182">
        <v>10.498419999999999</v>
      </c>
      <c r="EH182">
        <v>0.74965630000000005</v>
      </c>
      <c r="EI182">
        <v>21.63092</v>
      </c>
      <c r="EJ182" s="1">
        <v>2.5257910000000001E-2</v>
      </c>
      <c r="EK182">
        <v>9.4178920000000002</v>
      </c>
      <c r="EL182">
        <v>0.74413309999999999</v>
      </c>
      <c r="EM182">
        <v>21.693449999999999</v>
      </c>
      <c r="EN182" s="1">
        <v>2.2523359999999999E-2</v>
      </c>
      <c r="EO182">
        <v>8.4371690000000008</v>
      </c>
      <c r="EP182">
        <v>0.73816660000000001</v>
      </c>
      <c r="EQ182">
        <v>21.261610000000001</v>
      </c>
      <c r="ER182" s="1">
        <v>2.0032359999999999E-2</v>
      </c>
      <c r="ES182">
        <v>7.5453910000000004</v>
      </c>
      <c r="ET182">
        <v>0.73182689999999995</v>
      </c>
      <c r="EU182">
        <v>20.66844</v>
      </c>
      <c r="EV182" s="1">
        <v>1.779174E-2</v>
      </c>
      <c r="EW182">
        <v>6.7417850000000001</v>
      </c>
      <c r="EX182">
        <v>0.72583839999999999</v>
      </c>
      <c r="EY182">
        <v>20.360569999999999</v>
      </c>
      <c r="EZ182" s="1">
        <v>1.578746E-2</v>
      </c>
      <c r="FA182">
        <v>6.0155719999999997</v>
      </c>
      <c r="FB182">
        <v>0.72027019999999997</v>
      </c>
      <c r="FC182">
        <v>20.499870000000001</v>
      </c>
      <c r="FD182" s="1">
        <v>1.401231E-2</v>
      </c>
      <c r="FE182">
        <v>5.364223</v>
      </c>
      <c r="FF182">
        <v>0.7157559</v>
      </c>
      <c r="FG182">
        <v>21.601369999999999</v>
      </c>
      <c r="FH182" s="1">
        <v>1.2441529999999999E-2</v>
      </c>
      <c r="FI182">
        <v>4.7770960000000002</v>
      </c>
      <c r="FJ182">
        <v>0.71195850000000005</v>
      </c>
      <c r="FK182">
        <v>22.624590000000001</v>
      </c>
      <c r="FL182" s="1">
        <v>1.104171E-2</v>
      </c>
      <c r="FM182">
        <v>4.2490800000000002</v>
      </c>
      <c r="FN182">
        <v>0.70847020000000005</v>
      </c>
      <c r="FO182">
        <v>23.19322</v>
      </c>
      <c r="FP182" s="1">
        <v>9.7972530000000006E-3</v>
      </c>
      <c r="FQ182">
        <v>3.7761429999999998</v>
      </c>
      <c r="FR182">
        <v>0.70578779999999997</v>
      </c>
      <c r="FS182">
        <v>23.196750000000002</v>
      </c>
      <c r="FT182" s="1">
        <v>8.6762360000000004E-3</v>
      </c>
      <c r="FU182">
        <v>3.345351</v>
      </c>
      <c r="FV182">
        <v>0.70367440000000003</v>
      </c>
      <c r="FW182">
        <v>22.7654</v>
      </c>
      <c r="FX182" s="1">
        <v>7.6579619999999999E-3</v>
      </c>
      <c r="FY182">
        <v>2.9510890000000001</v>
      </c>
      <c r="FZ182">
        <v>0.70227620000000002</v>
      </c>
      <c r="GA182">
        <v>22.177230000000002</v>
      </c>
      <c r="GB182" s="1">
        <v>6.735558E-3</v>
      </c>
      <c r="GC182">
        <v>2.5920869999999998</v>
      </c>
      <c r="GD182">
        <v>0.70142260000000001</v>
      </c>
      <c r="GE182">
        <v>21.789670000000001</v>
      </c>
      <c r="GF182" s="1">
        <v>5.8966829999999998E-3</v>
      </c>
      <c r="GG182">
        <v>2.2646809999999999</v>
      </c>
      <c r="GH182">
        <v>0.70098340000000003</v>
      </c>
      <c r="GI182">
        <v>21.839220000000001</v>
      </c>
      <c r="GJ182" s="1">
        <v>5.108118E-3</v>
      </c>
      <c r="GK182">
        <v>1.9577869999999999</v>
      </c>
      <c r="GL182">
        <v>0.70076450000000001</v>
      </c>
      <c r="GM182">
        <v>22.836559999999999</v>
      </c>
      <c r="GN182" s="1">
        <v>4.3201899999999998E-3</v>
      </c>
      <c r="GO182">
        <v>1.653494</v>
      </c>
      <c r="GP182">
        <v>0.70068649999999999</v>
      </c>
      <c r="GQ182">
        <v>23.828790000000001</v>
      </c>
      <c r="GR182" s="1">
        <v>3.518115E-3</v>
      </c>
      <c r="GS182">
        <v>1.345591</v>
      </c>
      <c r="GT182">
        <v>0.70067829999999998</v>
      </c>
      <c r="GU182">
        <v>24.434059999999999</v>
      </c>
      <c r="GV182" s="1">
        <v>2.7523000000000001E-3</v>
      </c>
      <c r="GW182">
        <v>1.0515049999999999</v>
      </c>
      <c r="GX182">
        <v>0.70072900000000005</v>
      </c>
      <c r="GY182">
        <v>24.71311</v>
      </c>
      <c r="GZ182" s="1">
        <v>2.1052499999999999E-3</v>
      </c>
      <c r="HA182">
        <v>0.80212819999999996</v>
      </c>
      <c r="HB182">
        <v>0.70077489999999998</v>
      </c>
      <c r="HC182">
        <v>24.477789999999999</v>
      </c>
      <c r="HD182" s="1">
        <v>1.625666E-3</v>
      </c>
      <c r="HE182">
        <v>0.61668959999999995</v>
      </c>
      <c r="HF182">
        <v>0.70081090000000001</v>
      </c>
      <c r="HG182">
        <v>23.914470000000001</v>
      </c>
      <c r="HH182" s="1">
        <v>1.304075E-3</v>
      </c>
      <c r="HI182">
        <v>0.49181819999999998</v>
      </c>
      <c r="HJ182">
        <v>0.70086809999999999</v>
      </c>
      <c r="HK182">
        <v>23.471350000000001</v>
      </c>
      <c r="HL182" s="1">
        <v>1.10188E-3</v>
      </c>
      <c r="HM182">
        <v>0.41323969999999999</v>
      </c>
      <c r="HN182">
        <v>0.70089780000000002</v>
      </c>
      <c r="HO182">
        <v>23.31072</v>
      </c>
      <c r="HP182" s="1">
        <v>9.767860000000001E-4</v>
      </c>
      <c r="HQ182">
        <v>0.36460690000000001</v>
      </c>
      <c r="HR182">
        <v>0.70092989999999999</v>
      </c>
      <c r="HS182">
        <v>24.001470000000001</v>
      </c>
      <c r="HT182" s="1">
        <v>8.9333450000000003E-4</v>
      </c>
      <c r="HU182">
        <v>0.33238099999999998</v>
      </c>
      <c r="HV182">
        <v>0.70095220000000003</v>
      </c>
      <c r="HW182">
        <v>24.96452</v>
      </c>
      <c r="HX182" s="1">
        <v>8.3309200000000001E-4</v>
      </c>
      <c r="HY182">
        <v>0.30930010000000002</v>
      </c>
      <c r="HZ182">
        <v>0.70095490000000005</v>
      </c>
      <c r="IA182">
        <v>25.57452</v>
      </c>
      <c r="IB182" s="1">
        <v>7.8538770000000004E-4</v>
      </c>
      <c r="IC182">
        <v>0.29112769999999999</v>
      </c>
      <c r="ID182">
        <v>0.7009822</v>
      </c>
      <c r="IE182">
        <v>25.733429999999998</v>
      </c>
      <c r="IF182" s="1">
        <v>7.4470859999999995E-4</v>
      </c>
      <c r="IG182">
        <v>0.27577259999999998</v>
      </c>
      <c r="IH182">
        <v>0.70098919999999998</v>
      </c>
      <c r="II182">
        <v>25.125229999999998</v>
      </c>
      <c r="IJ182" s="1">
        <v>7.0903489999999997E-4</v>
      </c>
      <c r="IK182">
        <v>0.2623606</v>
      </c>
      <c r="IL182">
        <v>0.70098450000000001</v>
      </c>
      <c r="IM182">
        <v>24.198309999999999</v>
      </c>
      <c r="IN182" s="1">
        <v>6.7570970000000005E-4</v>
      </c>
      <c r="IO182">
        <v>0.2498756</v>
      </c>
      <c r="IP182">
        <v>0.70100669999999998</v>
      </c>
      <c r="IQ182">
        <v>23.460039999999999</v>
      </c>
      <c r="IR182" s="1">
        <v>6.4485360000000002E-4</v>
      </c>
      <c r="IS182">
        <v>0.2384211</v>
      </c>
      <c r="IT182">
        <v>0.70100669999999998</v>
      </c>
      <c r="IU182">
        <v>23.138500000000001</v>
      </c>
      <c r="IV182" s="1">
        <v>6.1593349999999999E-4</v>
      </c>
      <c r="IW182">
        <v>0.22767000000000001</v>
      </c>
      <c r="IX182">
        <v>0.7010035</v>
      </c>
      <c r="IY182">
        <v>23.613679999999999</v>
      </c>
      <c r="IZ182" s="1">
        <v>5.8846129999999997E-4</v>
      </c>
      <c r="JA182">
        <v>0.2174468</v>
      </c>
      <c r="JB182">
        <v>0.70099900000000004</v>
      </c>
      <c r="JC182">
        <v>23.994430000000001</v>
      </c>
      <c r="JD182" s="1">
        <v>5.6348240000000005E-4</v>
      </c>
      <c r="JE182">
        <v>0.20816989999999999</v>
      </c>
      <c r="JF182">
        <v>0.70099659999999997</v>
      </c>
      <c r="JG182">
        <v>24.258389999999999</v>
      </c>
      <c r="JH182" s="1">
        <v>5.3959859999999995E-4</v>
      </c>
      <c r="JI182">
        <v>0.19933029999999999</v>
      </c>
      <c r="JJ182">
        <v>0.70099599999999995</v>
      </c>
      <c r="JK182">
        <v>23.917660000000001</v>
      </c>
      <c r="JL182" s="1">
        <v>5.1626769999999996E-4</v>
      </c>
      <c r="JM182">
        <v>0.19070899999999999</v>
      </c>
      <c r="JN182">
        <v>0.70100090000000004</v>
      </c>
      <c r="JO182">
        <v>23.398800000000001</v>
      </c>
      <c r="JP182" s="1">
        <v>4.9445689999999998E-4</v>
      </c>
      <c r="JQ182">
        <v>0.18266289999999999</v>
      </c>
      <c r="JR182">
        <v>0.70100410000000002</v>
      </c>
      <c r="JS182">
        <v>23.02928</v>
      </c>
      <c r="JT182" s="1">
        <v>4.7367299999999998E-4</v>
      </c>
      <c r="JU182">
        <v>0.17497009999999999</v>
      </c>
      <c r="JV182">
        <v>0.70099590000000001</v>
      </c>
      <c r="JW182">
        <v>22.87668</v>
      </c>
      <c r="JX182" s="1">
        <v>4.5431030000000003E-4</v>
      </c>
      <c r="JY182">
        <v>0.1678075</v>
      </c>
      <c r="JZ182">
        <v>0.70100240000000003</v>
      </c>
      <c r="KA182">
        <v>22.861170000000001</v>
      </c>
      <c r="KB182" s="1">
        <v>4.3558619999999997E-4</v>
      </c>
      <c r="KC182">
        <v>0.1608887</v>
      </c>
      <c r="KD182">
        <v>0.70099250000000002</v>
      </c>
      <c r="KE182">
        <v>23.579319999999999</v>
      </c>
      <c r="KF182" s="1">
        <v>4.1756440000000002E-4</v>
      </c>
      <c r="KG182">
        <v>0.15420519999999999</v>
      </c>
      <c r="KH182">
        <v>0.70100220000000002</v>
      </c>
      <c r="KI182">
        <v>24.030270000000002</v>
      </c>
      <c r="KJ182" s="1">
        <v>4.008231E-4</v>
      </c>
      <c r="KK182">
        <v>0.14803630000000001</v>
      </c>
      <c r="KL182">
        <v>0.70099199999999995</v>
      </c>
      <c r="KM182">
        <v>24.300540000000002</v>
      </c>
      <c r="KN182" s="1">
        <v>3.8448319999999999E-4</v>
      </c>
      <c r="KO182">
        <v>0.1420042</v>
      </c>
      <c r="KP182">
        <v>0.70099900000000004</v>
      </c>
      <c r="KQ182">
        <v>24.28434</v>
      </c>
      <c r="KR182" s="1">
        <v>3.6927489999999998E-4</v>
      </c>
      <c r="KS182">
        <v>0.13637679999999999</v>
      </c>
      <c r="KT182">
        <v>0.70099630000000002</v>
      </c>
      <c r="KU182">
        <v>23.84975</v>
      </c>
      <c r="KV182" s="1">
        <v>3.5483539999999999E-4</v>
      </c>
      <c r="KW182">
        <v>0.13105149999999999</v>
      </c>
      <c r="KX182">
        <v>0.70099069999999997</v>
      </c>
      <c r="KY182">
        <v>23.11121</v>
      </c>
      <c r="KZ182" s="1">
        <v>3.4066700000000001E-4</v>
      </c>
      <c r="LA182">
        <v>0.12581829999999999</v>
      </c>
      <c r="LB182">
        <v>0.70098340000000003</v>
      </c>
      <c r="LC182">
        <v>22.44894</v>
      </c>
      <c r="LD182" s="1">
        <v>3.2773019999999999E-4</v>
      </c>
      <c r="LE182">
        <v>0.1210321</v>
      </c>
      <c r="LF182">
        <v>0.70096749999999997</v>
      </c>
      <c r="LG182">
        <v>22.044619999999998</v>
      </c>
      <c r="LH182" s="1">
        <v>3.1482009999999998E-4</v>
      </c>
      <c r="LI182">
        <v>0.1162571</v>
      </c>
      <c r="LJ182">
        <v>0.70095070000000004</v>
      </c>
      <c r="LK182">
        <v>22.673680000000001</v>
      </c>
      <c r="LL182" s="1">
        <v>3.0297069999999998E-4</v>
      </c>
      <c r="LM182">
        <v>0.1118956</v>
      </c>
      <c r="LN182">
        <v>0.70088240000000002</v>
      </c>
      <c r="LO182">
        <v>23.448139999999999</v>
      </c>
      <c r="LP182" s="1">
        <v>2.919792E-4</v>
      </c>
      <c r="LQ182">
        <v>0.1078122</v>
      </c>
      <c r="LR182">
        <v>0.70079729999999996</v>
      </c>
      <c r="LS182">
        <v>24.142900000000001</v>
      </c>
      <c r="LT182">
        <v>2.8154090000000003E-4</v>
      </c>
      <c r="LU182">
        <v>0.10397389999999999</v>
      </c>
      <c r="LV182">
        <v>0.70068359999999996</v>
      </c>
      <c r="LW182">
        <v>24.875250000000001</v>
      </c>
      <c r="LX182" s="1">
        <v>2.7193909999999999E-4</v>
      </c>
      <c r="LY182">
        <v>0.100429</v>
      </c>
      <c r="LZ182">
        <v>0.70052309999999995</v>
      </c>
      <c r="MA182">
        <v>25.098510000000001</v>
      </c>
      <c r="MB182" s="1">
        <v>2.6240129999999999E-4</v>
      </c>
      <c r="MC182">
        <v>9.6938499999999997E-2</v>
      </c>
      <c r="MD182">
        <v>0.70036149999999997</v>
      </c>
      <c r="ME182">
        <v>24.709579999999999</v>
      </c>
      <c r="MF182" s="1">
        <v>2.5330820000000001E-4</v>
      </c>
      <c r="MG182">
        <v>9.3596789999999999E-2</v>
      </c>
      <c r="MH182">
        <v>0.70016310000000004</v>
      </c>
      <c r="MI182">
        <v>24.223389999999998</v>
      </c>
      <c r="MJ182" s="1">
        <v>2.4433510000000002E-4</v>
      </c>
      <c r="MK182">
        <v>9.0296570000000007E-2</v>
      </c>
      <c r="ML182">
        <v>0.6999881</v>
      </c>
      <c r="MM182">
        <v>24.188469999999999</v>
      </c>
      <c r="MN182" s="1">
        <v>2.3569420000000001E-4</v>
      </c>
      <c r="MO182">
        <v>8.7135249999999997E-2</v>
      </c>
      <c r="MP182">
        <v>0.6998008</v>
      </c>
      <c r="MQ182">
        <v>25.079409999999999</v>
      </c>
      <c r="MR182" s="1">
        <v>2.2777459999999999E-4</v>
      </c>
      <c r="MS182">
        <v>8.4216970000000002E-2</v>
      </c>
      <c r="MT182">
        <v>0.69961799999999996</v>
      </c>
      <c r="MU182">
        <v>26.072759999999999</v>
      </c>
      <c r="MV182" s="1">
        <v>2.2051810000000001E-4</v>
      </c>
      <c r="MW182">
        <v>8.1531640000000002E-2</v>
      </c>
      <c r="MX182">
        <v>0.69948390000000005</v>
      </c>
      <c r="MY182">
        <v>26.535499999999999</v>
      </c>
      <c r="MZ182" s="1">
        <v>2.1401109999999999E-4</v>
      </c>
      <c r="NA182">
        <v>7.9131880000000002E-2</v>
      </c>
      <c r="NB182">
        <v>0.69937039999999995</v>
      </c>
      <c r="NC182">
        <v>26.589649999999999</v>
      </c>
      <c r="ND182" s="1">
        <v>2.0735360000000001E-4</v>
      </c>
      <c r="NE182">
        <v>7.6690839999999996E-2</v>
      </c>
      <c r="NF182">
        <v>0.6992912</v>
      </c>
      <c r="NG182">
        <v>26.05545</v>
      </c>
      <c r="NH182" s="1">
        <v>2.0035060000000001E-4</v>
      </c>
      <c r="NI182">
        <v>7.4109850000000005E-2</v>
      </c>
      <c r="NJ182">
        <v>0.69921960000000005</v>
      </c>
      <c r="NK182">
        <v>25.32403</v>
      </c>
      <c r="NL182" s="1">
        <v>1.9342569999999999E-4</v>
      </c>
      <c r="NM182">
        <v>7.1559620000000004E-2</v>
      </c>
      <c r="NN182">
        <v>0.69917620000000003</v>
      </c>
      <c r="NO182">
        <v>24.78593</v>
      </c>
      <c r="NP182" s="1">
        <v>1.862086E-4</v>
      </c>
      <c r="NQ182">
        <v>6.8890740000000006E-2</v>
      </c>
      <c r="NR182">
        <v>0.69914109999999996</v>
      </c>
      <c r="NS182">
        <v>24.593360000000001</v>
      </c>
      <c r="NT182" s="1">
        <v>1.791211E-4</v>
      </c>
      <c r="NU182">
        <v>6.6270369999999995E-2</v>
      </c>
      <c r="NV182">
        <v>0.69904719999999998</v>
      </c>
      <c r="NW182">
        <v>24.960940000000001</v>
      </c>
      <c r="NX182" s="1">
        <v>1.7220939999999999E-4</v>
      </c>
      <c r="NY182">
        <v>6.371214E-2</v>
      </c>
      <c r="NZ182">
        <v>0.69893349999999999</v>
      </c>
      <c r="OA182">
        <v>25.735520000000001</v>
      </c>
      <c r="OB182" s="1">
        <v>1.6512570000000001E-4</v>
      </c>
      <c r="OC182">
        <v>6.1112909999999999E-2</v>
      </c>
      <c r="OD182">
        <v>0.69872820000000002</v>
      </c>
      <c r="OE182">
        <v>25.99175</v>
      </c>
      <c r="OF182" s="1">
        <v>1.5826300000000001E-4</v>
      </c>
      <c r="OG182">
        <v>5.8574389999999997E-2</v>
      </c>
      <c r="OH182">
        <v>0.69849159999999999</v>
      </c>
      <c r="OI182">
        <v>25.861080000000001</v>
      </c>
      <c r="OJ182" s="1">
        <v>1.5181409999999999E-4</v>
      </c>
      <c r="OK182">
        <v>5.619155E-2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0.8256502</v>
      </c>
      <c r="G183">
        <v>21.208079999999999</v>
      </c>
      <c r="H183">
        <v>0</v>
      </c>
      <c r="I183">
        <v>0</v>
      </c>
      <c r="J183">
        <v>0.82428950000000001</v>
      </c>
      <c r="K183">
        <v>20.888400000000001</v>
      </c>
      <c r="L183">
        <v>0</v>
      </c>
      <c r="M183">
        <v>0</v>
      </c>
      <c r="N183">
        <v>0.82280310000000001</v>
      </c>
      <c r="O183">
        <v>20.824580000000001</v>
      </c>
      <c r="P183">
        <v>0</v>
      </c>
      <c r="Q183">
        <v>0</v>
      </c>
      <c r="R183">
        <v>0.82107560000000002</v>
      </c>
      <c r="S183">
        <v>20.53012</v>
      </c>
      <c r="T183">
        <v>0</v>
      </c>
      <c r="U183">
        <v>0</v>
      </c>
      <c r="V183">
        <v>0.81857670000000005</v>
      </c>
      <c r="W183">
        <v>20.51126</v>
      </c>
      <c r="X183">
        <v>0</v>
      </c>
      <c r="Y183">
        <v>0</v>
      </c>
      <c r="Z183">
        <v>0.81445409999999996</v>
      </c>
      <c r="AA183">
        <v>20.520710000000001</v>
      </c>
      <c r="AB183">
        <v>0</v>
      </c>
      <c r="AC183">
        <v>0</v>
      </c>
      <c r="AD183">
        <v>0.81180819999999998</v>
      </c>
      <c r="AE183">
        <v>20.389140000000001</v>
      </c>
      <c r="AF183" s="1">
        <v>1.6061379999999999E-32</v>
      </c>
      <c r="AG183" s="1">
        <v>5.2370920000000001E-30</v>
      </c>
      <c r="AH183">
        <v>0.81024470000000004</v>
      </c>
      <c r="AI183">
        <v>20.093620000000001</v>
      </c>
      <c r="AJ183" s="1">
        <v>9.7504550000000001E-21</v>
      </c>
      <c r="AK183" s="1">
        <v>3.1899409999999999E-18</v>
      </c>
      <c r="AL183">
        <v>0.80898329999999996</v>
      </c>
      <c r="AM183">
        <v>20.054870000000001</v>
      </c>
      <c r="AN183" s="1">
        <v>5.7002599999999999E-9</v>
      </c>
      <c r="AO183" s="1">
        <v>1.352308E-6</v>
      </c>
      <c r="AP183">
        <v>0.80775140000000001</v>
      </c>
      <c r="AQ183">
        <v>19.78162</v>
      </c>
      <c r="AR183" s="1">
        <v>3.7824389999999999E-4</v>
      </c>
      <c r="AS183" s="1">
        <v>9.6514719999999998E-2</v>
      </c>
      <c r="AT183">
        <v>0.80648030000000004</v>
      </c>
      <c r="AU183">
        <v>19.612729999999999</v>
      </c>
      <c r="AV183" s="1">
        <v>0.1241068</v>
      </c>
      <c r="AW183" s="1">
        <v>34.08793</v>
      </c>
      <c r="AX183">
        <v>0.80514850000000004</v>
      </c>
      <c r="AY183">
        <v>19.426269999999999</v>
      </c>
      <c r="AZ183" s="1">
        <v>4.4488289999999999</v>
      </c>
      <c r="BA183">
        <v>1297.1859999999999</v>
      </c>
      <c r="BB183">
        <v>0.80365750000000002</v>
      </c>
      <c r="BC183">
        <v>19.41825</v>
      </c>
      <c r="BD183">
        <v>35.340899999999998</v>
      </c>
      <c r="BE183">
        <v>10825.04</v>
      </c>
      <c r="BF183">
        <v>0.80194160000000003</v>
      </c>
      <c r="BG183">
        <v>19.463100000000001</v>
      </c>
      <c r="BH183">
        <v>90.86591</v>
      </c>
      <c r="BI183">
        <v>29043.57</v>
      </c>
      <c r="BJ183">
        <v>0.79988899999999996</v>
      </c>
      <c r="BK183">
        <v>19.641400000000001</v>
      </c>
      <c r="BL183">
        <v>97.421040000000005</v>
      </c>
      <c r="BM183">
        <v>32300.23</v>
      </c>
      <c r="BN183">
        <v>0.79737130000000001</v>
      </c>
      <c r="BO183">
        <v>20.06888</v>
      </c>
      <c r="BP183">
        <v>52.296340000000001</v>
      </c>
      <c r="BQ183">
        <v>17900.82</v>
      </c>
      <c r="BR183">
        <v>0.79437150000000001</v>
      </c>
      <c r="BS183">
        <v>20.540590000000002</v>
      </c>
      <c r="BT183">
        <v>16.290900000000001</v>
      </c>
      <c r="BU183">
        <v>5731.9759999999997</v>
      </c>
      <c r="BV183">
        <v>0.79090859999999996</v>
      </c>
      <c r="BW183">
        <v>20.933420000000002</v>
      </c>
      <c r="BX183">
        <v>3.3573770000000001</v>
      </c>
      <c r="BY183">
        <v>1208.3409999999999</v>
      </c>
      <c r="BZ183">
        <v>0.78696809999999995</v>
      </c>
      <c r="CA183">
        <v>21.167470000000002</v>
      </c>
      <c r="CB183">
        <v>0.54971479999999995</v>
      </c>
      <c r="CC183">
        <v>199.86060000000001</v>
      </c>
      <c r="CD183">
        <v>0.78269880000000003</v>
      </c>
      <c r="CE183">
        <v>20.96791</v>
      </c>
      <c r="CF183">
        <v>0.1223533</v>
      </c>
      <c r="CG183">
        <v>43.154020000000003</v>
      </c>
      <c r="CH183">
        <v>0.77838419999999997</v>
      </c>
      <c r="CI183">
        <v>20.768350000000002</v>
      </c>
      <c r="CJ183">
        <v>7.2363280000000002E-2</v>
      </c>
      <c r="CK183">
        <v>24.539670000000001</v>
      </c>
      <c r="CL183">
        <v>0.77418489999999995</v>
      </c>
      <c r="CM183">
        <v>20.623560000000001</v>
      </c>
      <c r="CN183">
        <v>7.0824789999999999E-2</v>
      </c>
      <c r="CO183">
        <v>23.889209999999999</v>
      </c>
      <c r="CP183">
        <v>0.77007669999999995</v>
      </c>
      <c r="CQ183">
        <v>20.565439999999999</v>
      </c>
      <c r="CR183">
        <v>7.3047219999999996E-2</v>
      </c>
      <c r="CS183">
        <v>24.78079</v>
      </c>
      <c r="CT183">
        <v>0.76577629999999997</v>
      </c>
      <c r="CU183">
        <v>20.899570000000001</v>
      </c>
      <c r="CV183">
        <v>7.2289309999999996E-2</v>
      </c>
      <c r="CW183">
        <v>24.702680000000001</v>
      </c>
      <c r="CX183">
        <v>0.76117579999999996</v>
      </c>
      <c r="CY183">
        <v>21.353960000000001</v>
      </c>
      <c r="CZ183" s="1">
        <v>6.8351899999999993E-2</v>
      </c>
      <c r="DA183">
        <v>23.528469999999999</v>
      </c>
      <c r="DB183">
        <v>0.75644339999999999</v>
      </c>
      <c r="DC183">
        <v>21.540289999999999</v>
      </c>
      <c r="DD183" s="1">
        <v>6.2670470000000006E-2</v>
      </c>
      <c r="DE183">
        <v>21.714089999999999</v>
      </c>
      <c r="DF183">
        <v>0.75160570000000004</v>
      </c>
      <c r="DG183">
        <v>21.538789999999999</v>
      </c>
      <c r="DH183" s="1">
        <v>5.6561720000000003E-2</v>
      </c>
      <c r="DI183">
        <v>19.716729999999998</v>
      </c>
      <c r="DJ183">
        <v>0.74664359999999996</v>
      </c>
      <c r="DK183">
        <v>21.181329999999999</v>
      </c>
      <c r="DL183" s="1">
        <v>5.0641289999999999E-2</v>
      </c>
      <c r="DM183">
        <v>17.755980000000001</v>
      </c>
      <c r="DN183">
        <v>0.74051420000000001</v>
      </c>
      <c r="DO183">
        <v>20.95082</v>
      </c>
      <c r="DP183" s="1">
        <v>4.5168739999999999E-2</v>
      </c>
      <c r="DQ183">
        <v>15.942690000000001</v>
      </c>
      <c r="DR183">
        <v>0.73467959999999999</v>
      </c>
      <c r="DS183">
        <v>20.844570000000001</v>
      </c>
      <c r="DT183" s="1">
        <v>4.0251990000000001E-2</v>
      </c>
      <c r="DU183">
        <v>14.295809999999999</v>
      </c>
      <c r="DV183">
        <v>0.72879620000000001</v>
      </c>
      <c r="DW183">
        <v>20.735959999999999</v>
      </c>
      <c r="DX183" s="1">
        <v>3.5898510000000002E-2</v>
      </c>
      <c r="DY183">
        <v>12.830120000000001</v>
      </c>
      <c r="DZ183">
        <v>0.72308159999999999</v>
      </c>
      <c r="EA183">
        <v>20.989899999999999</v>
      </c>
      <c r="EB183">
        <v>3.2052450000000003E-2</v>
      </c>
      <c r="EC183">
        <v>11.524229999999999</v>
      </c>
      <c r="ED183">
        <v>0.71752939999999998</v>
      </c>
      <c r="EE183">
        <v>21.36185</v>
      </c>
      <c r="EF183" s="1">
        <v>2.8646350000000001E-2</v>
      </c>
      <c r="EG183">
        <v>10.35999</v>
      </c>
      <c r="EH183">
        <v>0.71238789999999996</v>
      </c>
      <c r="EI183">
        <v>21.679950000000002</v>
      </c>
      <c r="EJ183" s="1">
        <v>2.5588980000000001E-2</v>
      </c>
      <c r="EK183">
        <v>9.3028709999999997</v>
      </c>
      <c r="EL183">
        <v>0.70725229999999994</v>
      </c>
      <c r="EM183">
        <v>21.753769999999999</v>
      </c>
      <c r="EN183" s="1">
        <v>2.282116E-2</v>
      </c>
      <c r="EO183">
        <v>8.3385850000000001</v>
      </c>
      <c r="EP183">
        <v>0.70171890000000003</v>
      </c>
      <c r="EQ183">
        <v>21.326930000000001</v>
      </c>
      <c r="ER183" s="1">
        <v>2.0305719999999999E-2</v>
      </c>
      <c r="ES183">
        <v>7.4631860000000003</v>
      </c>
      <c r="ET183">
        <v>0.6955557</v>
      </c>
      <c r="EU183">
        <v>20.719550000000002</v>
      </c>
      <c r="EV183">
        <v>1.8036759999999999E-2</v>
      </c>
      <c r="EW183">
        <v>6.6722770000000002</v>
      </c>
      <c r="EX183">
        <v>0.68978099999999998</v>
      </c>
      <c r="EY183">
        <v>20.38419</v>
      </c>
      <c r="EZ183" s="1">
        <v>1.6010199999999999E-2</v>
      </c>
      <c r="FA183">
        <v>5.9611239999999999</v>
      </c>
      <c r="FB183">
        <v>0.68459769999999998</v>
      </c>
      <c r="FC183">
        <v>20.502520000000001</v>
      </c>
      <c r="FD183" s="1">
        <v>1.4214600000000001E-2</v>
      </c>
      <c r="FE183">
        <v>5.3211130000000004</v>
      </c>
      <c r="FF183">
        <v>0.68052900000000005</v>
      </c>
      <c r="FG183">
        <v>21.580249999999999</v>
      </c>
      <c r="FH183" s="1">
        <v>1.262162E-2</v>
      </c>
      <c r="FI183">
        <v>4.7421620000000004</v>
      </c>
      <c r="FJ183">
        <v>0.67713120000000004</v>
      </c>
      <c r="FK183">
        <v>22.609970000000001</v>
      </c>
      <c r="FL183" s="1">
        <v>1.120667E-2</v>
      </c>
      <c r="FM183">
        <v>4.2226160000000004</v>
      </c>
      <c r="FN183">
        <v>0.67410179999999997</v>
      </c>
      <c r="FO183">
        <v>23.215710000000001</v>
      </c>
      <c r="FP183" s="1">
        <v>9.9450240000000002E-3</v>
      </c>
      <c r="FQ183">
        <v>3.754893</v>
      </c>
      <c r="FR183">
        <v>0.67197609999999997</v>
      </c>
      <c r="FS183">
        <v>23.25076</v>
      </c>
      <c r="FT183" s="1">
        <v>8.8124009999999992E-3</v>
      </c>
      <c r="FU183">
        <v>3.329475</v>
      </c>
      <c r="FV183">
        <v>0.67048850000000004</v>
      </c>
      <c r="FW183">
        <v>22.83098</v>
      </c>
      <c r="FX183" s="1">
        <v>7.7817160000000002E-3</v>
      </c>
      <c r="FY183">
        <v>2.9387810000000001</v>
      </c>
      <c r="FZ183">
        <v>0.6695508</v>
      </c>
      <c r="GA183">
        <v>22.22871</v>
      </c>
      <c r="GB183" s="1">
        <v>6.8495559999999997E-3</v>
      </c>
      <c r="GC183">
        <v>2.5833300000000001</v>
      </c>
      <c r="GD183">
        <v>0.66901149999999998</v>
      </c>
      <c r="GE183">
        <v>21.816780000000001</v>
      </c>
      <c r="GF183" s="1">
        <v>6.0012590000000001E-3</v>
      </c>
      <c r="GG183">
        <v>2.2588620000000001</v>
      </c>
      <c r="GH183">
        <v>0.6688229</v>
      </c>
      <c r="GI183">
        <v>21.846329999999998</v>
      </c>
      <c r="GJ183" s="1">
        <v>5.2091519999999999E-3</v>
      </c>
      <c r="GK183">
        <v>1.9564410000000001</v>
      </c>
      <c r="GL183">
        <v>0.66880099999999998</v>
      </c>
      <c r="GM183">
        <v>22.836559999999999</v>
      </c>
      <c r="GN183" s="1">
        <v>4.4228729999999999E-3</v>
      </c>
      <c r="GO183">
        <v>1.658285</v>
      </c>
      <c r="GP183">
        <v>0.66884730000000003</v>
      </c>
      <c r="GQ183">
        <v>23.83539</v>
      </c>
      <c r="GR183" s="1">
        <v>3.6211559999999999E-3</v>
      </c>
      <c r="GS183">
        <v>1.3561559999999999</v>
      </c>
      <c r="GT183">
        <v>0.66894880000000001</v>
      </c>
      <c r="GU183">
        <v>24.478359999999999</v>
      </c>
      <c r="GV183" s="1">
        <v>2.8464929999999999E-3</v>
      </c>
      <c r="GW183">
        <v>1.064548</v>
      </c>
      <c r="GX183">
        <v>0.66906169999999998</v>
      </c>
      <c r="GY183">
        <v>24.775639999999999</v>
      </c>
      <c r="GZ183" s="1">
        <v>2.1804709999999998E-3</v>
      </c>
      <c r="HA183">
        <v>0.81337879999999996</v>
      </c>
      <c r="HB183">
        <v>0.66915740000000001</v>
      </c>
      <c r="HC183">
        <v>24.537220000000001</v>
      </c>
      <c r="HD183" s="1">
        <v>1.6787569999999999E-3</v>
      </c>
      <c r="HE183">
        <v>0.62375000000000003</v>
      </c>
      <c r="HF183">
        <v>0.66921909999999996</v>
      </c>
      <c r="HG183">
        <v>23.963619999999999</v>
      </c>
      <c r="HH183" s="1">
        <v>1.3381549999999999E-3</v>
      </c>
      <c r="HI183">
        <v>0.49461919999999998</v>
      </c>
      <c r="HJ183">
        <v>0.66930369999999995</v>
      </c>
      <c r="HK183">
        <v>23.514869999999998</v>
      </c>
      <c r="HL183" s="1">
        <v>1.1233700000000001E-3</v>
      </c>
      <c r="HM183">
        <v>0.41311130000000001</v>
      </c>
      <c r="HN183">
        <v>0.66936759999999995</v>
      </c>
      <c r="HO183">
        <v>23.336110000000001</v>
      </c>
      <c r="HP183" s="1">
        <v>9.9029179999999997E-4</v>
      </c>
      <c r="HQ183">
        <v>0.36256739999999998</v>
      </c>
      <c r="HR183">
        <v>0.66938690000000001</v>
      </c>
      <c r="HS183">
        <v>24.013190000000002</v>
      </c>
      <c r="HT183" s="1">
        <v>9.0257219999999999E-4</v>
      </c>
      <c r="HU183">
        <v>0.32946569999999997</v>
      </c>
      <c r="HV183">
        <v>0.66942520000000005</v>
      </c>
      <c r="HW183">
        <v>24.977209999999999</v>
      </c>
      <c r="HX183" s="1">
        <v>8.4017209999999996E-4</v>
      </c>
      <c r="HY183">
        <v>0.30603590000000003</v>
      </c>
      <c r="HZ183">
        <v>0.66944820000000005</v>
      </c>
      <c r="IA183">
        <v>25.625250000000001</v>
      </c>
      <c r="IB183" s="1">
        <v>7.9106140000000005E-4</v>
      </c>
      <c r="IC183">
        <v>0.28770699999999999</v>
      </c>
      <c r="ID183">
        <v>0.66945080000000001</v>
      </c>
      <c r="IE183">
        <v>25.817910000000001</v>
      </c>
      <c r="IF183" s="1">
        <v>7.4972020000000001E-4</v>
      </c>
      <c r="IG183">
        <v>0.27240819999999999</v>
      </c>
      <c r="IH183">
        <v>0.66948220000000003</v>
      </c>
      <c r="II183">
        <v>25.221070000000001</v>
      </c>
      <c r="IJ183" s="1">
        <v>7.1353279999999996E-4</v>
      </c>
      <c r="IK183">
        <v>0.25905299999999998</v>
      </c>
      <c r="IL183">
        <v>0.66947389999999996</v>
      </c>
      <c r="IM183">
        <v>24.285430000000002</v>
      </c>
      <c r="IN183" s="1">
        <v>6.7970659999999996E-4</v>
      </c>
      <c r="IO183">
        <v>0.24664040000000001</v>
      </c>
      <c r="IP183">
        <v>0.66946600000000001</v>
      </c>
      <c r="IQ183">
        <v>23.517759999999999</v>
      </c>
      <c r="IR183" s="1">
        <v>6.4872249999999997E-4</v>
      </c>
      <c r="IS183">
        <v>0.235349</v>
      </c>
      <c r="IT183">
        <v>0.66948779999999997</v>
      </c>
      <c r="IU183">
        <v>23.162669999999999</v>
      </c>
      <c r="IV183" s="1">
        <v>6.1962840000000003E-4</v>
      </c>
      <c r="IW183">
        <v>0.22472739999999999</v>
      </c>
      <c r="IX183">
        <v>0.66948560000000001</v>
      </c>
      <c r="IY183">
        <v>23.6205</v>
      </c>
      <c r="IZ183" s="1">
        <v>5.9182760000000005E-4</v>
      </c>
      <c r="JA183">
        <v>0.21459030000000001</v>
      </c>
      <c r="JB183">
        <v>0.66948439999999998</v>
      </c>
      <c r="JC183">
        <v>24.00198</v>
      </c>
      <c r="JD183" s="1">
        <v>5.6653879999999995E-4</v>
      </c>
      <c r="JE183">
        <v>0.205374</v>
      </c>
      <c r="JF183">
        <v>0.66948269999999999</v>
      </c>
      <c r="JG183">
        <v>24.301929999999999</v>
      </c>
      <c r="JH183" s="1">
        <v>5.4253220000000004E-4</v>
      </c>
      <c r="JI183">
        <v>0.19665579999999999</v>
      </c>
      <c r="JJ183">
        <v>0.66948280000000004</v>
      </c>
      <c r="JK183">
        <v>23.99175</v>
      </c>
      <c r="JL183" s="1">
        <v>5.1908919999999999E-4</v>
      </c>
      <c r="JM183">
        <v>0.1881592</v>
      </c>
      <c r="JN183">
        <v>0.66948339999999995</v>
      </c>
      <c r="JO183">
        <v>23.489509999999999</v>
      </c>
      <c r="JP183" s="1">
        <v>4.9718029999999995E-4</v>
      </c>
      <c r="JQ183">
        <v>0.18022299999999999</v>
      </c>
      <c r="JR183">
        <v>0.66948470000000004</v>
      </c>
      <c r="JS183">
        <v>23.106390000000001</v>
      </c>
      <c r="JT183" s="1">
        <v>4.762042E-4</v>
      </c>
      <c r="JU183">
        <v>0.17261180000000001</v>
      </c>
      <c r="JV183">
        <v>0.66948560000000001</v>
      </c>
      <c r="JW183">
        <v>22.92764</v>
      </c>
      <c r="JX183" s="1">
        <v>4.5672060000000002E-4</v>
      </c>
      <c r="JY183">
        <v>0.1655334</v>
      </c>
      <c r="JZ183">
        <v>0.66948370000000001</v>
      </c>
      <c r="KA183">
        <v>22.89265</v>
      </c>
      <c r="KB183" s="1">
        <v>4.3796820000000002E-4</v>
      </c>
      <c r="KC183">
        <v>0.1587334</v>
      </c>
      <c r="KD183">
        <v>0.66948260000000004</v>
      </c>
      <c r="KE183">
        <v>23.5992</v>
      </c>
      <c r="KF183" s="1">
        <v>4.1970689999999998E-4</v>
      </c>
      <c r="KG183">
        <v>0.15209329999999999</v>
      </c>
      <c r="KH183">
        <v>0.66948359999999996</v>
      </c>
      <c r="KI183">
        <v>24.04777</v>
      </c>
      <c r="KJ183" s="1">
        <v>4.0292939999999998E-4</v>
      </c>
      <c r="KK183">
        <v>0.1460217</v>
      </c>
      <c r="KL183">
        <v>0.66948229999999997</v>
      </c>
      <c r="KM183">
        <v>24.341519999999999</v>
      </c>
      <c r="KN183" s="1">
        <v>3.8649330000000001E-4</v>
      </c>
      <c r="KO183">
        <v>0.1400709</v>
      </c>
      <c r="KP183">
        <v>0.66948680000000005</v>
      </c>
      <c r="KQ183">
        <v>24.344909999999999</v>
      </c>
      <c r="KR183" s="1">
        <v>3.7115549999999997E-4</v>
      </c>
      <c r="KS183">
        <v>0.13450390000000001</v>
      </c>
      <c r="KT183">
        <v>0.66947100000000004</v>
      </c>
      <c r="KU183">
        <v>23.921119999999998</v>
      </c>
      <c r="KV183" s="1">
        <v>3.5665589999999997E-4</v>
      </c>
      <c r="KW183">
        <v>0.1292547</v>
      </c>
      <c r="KX183">
        <v>0.66946939999999999</v>
      </c>
      <c r="KY183">
        <v>23.18412</v>
      </c>
      <c r="KZ183" s="1">
        <v>3.4242400000000003E-4</v>
      </c>
      <c r="LA183">
        <v>0.1240971</v>
      </c>
      <c r="LB183">
        <v>0.66946669999999997</v>
      </c>
      <c r="LC183">
        <v>22.518599999999999</v>
      </c>
      <c r="LD183" s="1">
        <v>3.2935629999999999E-4</v>
      </c>
      <c r="LE183">
        <v>0.119349</v>
      </c>
      <c r="LF183">
        <v>0.66945710000000003</v>
      </c>
      <c r="LG183">
        <v>22.10181</v>
      </c>
      <c r="LH183" s="1">
        <v>3.163676E-4</v>
      </c>
      <c r="LI183">
        <v>0.1146464</v>
      </c>
      <c r="LJ183">
        <v>0.66943870000000005</v>
      </c>
      <c r="LK183">
        <v>22.707339999999999</v>
      </c>
      <c r="LL183" s="1">
        <v>3.0448770000000001E-4</v>
      </c>
      <c r="LM183">
        <v>0.110351</v>
      </c>
      <c r="LN183">
        <v>0.66940670000000002</v>
      </c>
      <c r="LO183">
        <v>23.45984</v>
      </c>
      <c r="LP183" s="1">
        <v>2.9331730000000002E-4</v>
      </c>
      <c r="LQ183">
        <v>0.1062839</v>
      </c>
      <c r="LR183">
        <v>0.66931370000000001</v>
      </c>
      <c r="LS183">
        <v>24.171420000000001</v>
      </c>
      <c r="LT183" s="1">
        <v>2.8285410000000001E-4</v>
      </c>
      <c r="LU183">
        <v>0.10250629999999999</v>
      </c>
      <c r="LV183">
        <v>0.66920800000000003</v>
      </c>
      <c r="LW183">
        <v>24.919750000000001</v>
      </c>
      <c r="LX183" s="1">
        <v>2.7311769999999999E-4</v>
      </c>
      <c r="LY183">
        <v>9.8982710000000002E-2</v>
      </c>
      <c r="LZ183">
        <v>0.66906140000000003</v>
      </c>
      <c r="MA183">
        <v>25.140640000000001</v>
      </c>
      <c r="MB183" s="1">
        <v>2.6357280000000001E-4</v>
      </c>
      <c r="MC183">
        <v>9.5555039999999994E-2</v>
      </c>
      <c r="MD183">
        <v>0.66894129999999996</v>
      </c>
      <c r="ME183">
        <v>24.752040000000001</v>
      </c>
      <c r="MF183" s="1">
        <v>2.5446259999999999E-4</v>
      </c>
      <c r="MG183">
        <v>9.226579E-2</v>
      </c>
      <c r="MH183">
        <v>0.66876049999999998</v>
      </c>
      <c r="MI183">
        <v>24.26418</v>
      </c>
      <c r="MJ183" s="1">
        <v>2.4539069999999997E-4</v>
      </c>
      <c r="MK183">
        <v>8.8996329999999998E-2</v>
      </c>
      <c r="ML183">
        <v>0.66858640000000003</v>
      </c>
      <c r="MM183">
        <v>24.214569999999998</v>
      </c>
      <c r="MN183" s="1">
        <v>2.3674669999999999E-4</v>
      </c>
      <c r="MO183">
        <v>8.5893739999999996E-2</v>
      </c>
      <c r="MP183">
        <v>0.66845739999999998</v>
      </c>
      <c r="MQ183">
        <v>25.089009999999998</v>
      </c>
      <c r="MR183" s="1">
        <v>2.2873850000000001E-4</v>
      </c>
      <c r="MS183">
        <v>8.3000180000000007E-2</v>
      </c>
      <c r="MT183">
        <v>0.66832999999999998</v>
      </c>
      <c r="MU183">
        <v>26.085660000000001</v>
      </c>
      <c r="MV183" s="1">
        <v>2.2140150000000001E-4</v>
      </c>
      <c r="MW183">
        <v>8.0337770000000003E-2</v>
      </c>
      <c r="MX183">
        <v>0.66823699999999997</v>
      </c>
      <c r="MY183">
        <v>26.595050000000001</v>
      </c>
      <c r="MZ183" s="1">
        <v>2.148296E-4</v>
      </c>
      <c r="NA183">
        <v>7.7958849999999996E-2</v>
      </c>
      <c r="NB183">
        <v>0.66811449999999994</v>
      </c>
      <c r="NC183">
        <v>26.676670000000001</v>
      </c>
      <c r="ND183" s="1">
        <v>2.0820929999999999E-4</v>
      </c>
      <c r="NE183">
        <v>7.5574180000000005E-2</v>
      </c>
      <c r="NF183">
        <v>0.66805979999999998</v>
      </c>
      <c r="NG183">
        <v>26.141290000000001</v>
      </c>
      <c r="NH183" s="1">
        <v>2.0121700000000001E-4</v>
      </c>
      <c r="NI183">
        <v>7.3045299999999994E-2</v>
      </c>
      <c r="NJ183">
        <v>0.66802669999999997</v>
      </c>
      <c r="NK183">
        <v>25.403279999999999</v>
      </c>
      <c r="NL183" s="1">
        <v>1.9433699999999999E-4</v>
      </c>
      <c r="NM183">
        <v>7.0555140000000002E-2</v>
      </c>
      <c r="NN183">
        <v>0.66799759999999997</v>
      </c>
      <c r="NO183">
        <v>24.838789999999999</v>
      </c>
      <c r="NP183" s="1">
        <v>1.8711770000000001E-4</v>
      </c>
      <c r="NQ183">
        <v>6.7937739999999996E-2</v>
      </c>
      <c r="NR183">
        <v>0.66795660000000001</v>
      </c>
      <c r="NS183">
        <v>24.609120000000001</v>
      </c>
      <c r="NT183" s="1">
        <v>1.8001660000000001E-4</v>
      </c>
      <c r="NU183">
        <v>6.5361829999999996E-2</v>
      </c>
      <c r="NV183">
        <v>0.66789849999999995</v>
      </c>
      <c r="NW183">
        <v>24.951879999999999</v>
      </c>
      <c r="NX183" s="1">
        <v>1.730747E-4</v>
      </c>
      <c r="NY183">
        <v>6.2838080000000004E-2</v>
      </c>
      <c r="NZ183">
        <v>0.66777010000000003</v>
      </c>
      <c r="OA183">
        <v>25.739059999999998</v>
      </c>
      <c r="OB183" s="1">
        <v>1.6603510000000001E-4</v>
      </c>
      <c r="OC183">
        <v>6.0302719999999997E-2</v>
      </c>
      <c r="OD183">
        <v>0.66761150000000002</v>
      </c>
      <c r="OE183">
        <v>26.026610000000002</v>
      </c>
      <c r="OF183" s="1">
        <v>1.5911610000000001E-4</v>
      </c>
      <c r="OG183">
        <v>5.779223E-2</v>
      </c>
      <c r="OH183">
        <v>0.66739890000000002</v>
      </c>
      <c r="OI183">
        <v>25.92558</v>
      </c>
      <c r="OJ183" s="1">
        <v>1.5260189999999999E-4</v>
      </c>
      <c r="OK183">
        <v>5.5433469999999999E-2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0.98508379999999995</v>
      </c>
      <c r="G184">
        <v>21.273399999999999</v>
      </c>
      <c r="H184">
        <v>0</v>
      </c>
      <c r="I184">
        <v>0</v>
      </c>
      <c r="J184">
        <v>0.9829968</v>
      </c>
      <c r="K184">
        <v>20.955290000000002</v>
      </c>
      <c r="L184">
        <v>0</v>
      </c>
      <c r="M184">
        <v>0</v>
      </c>
      <c r="N184">
        <v>0.98079620000000001</v>
      </c>
      <c r="O184">
        <v>20.87594</v>
      </c>
      <c r="P184">
        <v>0</v>
      </c>
      <c r="Q184">
        <v>0</v>
      </c>
      <c r="R184">
        <v>0.97819730000000005</v>
      </c>
      <c r="S184">
        <v>20.557310000000001</v>
      </c>
      <c r="T184">
        <v>0</v>
      </c>
      <c r="U184">
        <v>0</v>
      </c>
      <c r="V184">
        <v>0.97466889999999995</v>
      </c>
      <c r="W184">
        <v>20.511649999999999</v>
      </c>
      <c r="X184">
        <v>0</v>
      </c>
      <c r="Y184">
        <v>0</v>
      </c>
      <c r="Z184">
        <v>0.96888719999999995</v>
      </c>
      <c r="AA184">
        <v>20.53276</v>
      </c>
      <c r="AB184">
        <v>0</v>
      </c>
      <c r="AC184">
        <v>0</v>
      </c>
      <c r="AD184">
        <v>0.96471960000000001</v>
      </c>
      <c r="AE184">
        <v>20.4163</v>
      </c>
      <c r="AF184">
        <v>2.0554410000000001E-33</v>
      </c>
      <c r="AG184" s="1">
        <v>6.9256469999999997E-31</v>
      </c>
      <c r="AH184">
        <v>0.96203380000000005</v>
      </c>
      <c r="AI184">
        <v>20.154150000000001</v>
      </c>
      <c r="AJ184" s="1">
        <v>1.1998159999999999E-21</v>
      </c>
      <c r="AK184" s="1">
        <v>4.055202E-19</v>
      </c>
      <c r="AL184">
        <v>0.95986990000000005</v>
      </c>
      <c r="AM184">
        <v>20.130649999999999</v>
      </c>
      <c r="AN184" s="1">
        <v>6.2243790000000003E-10</v>
      </c>
      <c r="AO184" s="1">
        <v>1.8307040000000001E-7</v>
      </c>
      <c r="AP184">
        <v>0.95782849999999997</v>
      </c>
      <c r="AQ184">
        <v>19.842220000000001</v>
      </c>
      <c r="AR184" s="1">
        <v>2.0887149999999999E-4</v>
      </c>
      <c r="AS184" s="1">
        <v>5.0570709999999998E-2</v>
      </c>
      <c r="AT184">
        <v>0.95578879999999999</v>
      </c>
      <c r="AU184">
        <v>19.664660000000001</v>
      </c>
      <c r="AV184" s="1">
        <v>8.409519E-2</v>
      </c>
      <c r="AW184" s="1">
        <v>22.40889</v>
      </c>
      <c r="AX184">
        <v>0.95370779999999999</v>
      </c>
      <c r="AY184">
        <v>19.465720000000001</v>
      </c>
      <c r="AZ184" s="1">
        <v>3.462027</v>
      </c>
      <c r="BA184">
        <v>996.22439999999995</v>
      </c>
      <c r="BB184">
        <v>0.9514707</v>
      </c>
      <c r="BC184">
        <v>19.425249999999998</v>
      </c>
      <c r="BD184">
        <v>30.657299999999999</v>
      </c>
      <c r="BE184">
        <v>9409.607</v>
      </c>
      <c r="BF184">
        <v>0.94891890000000001</v>
      </c>
      <c r="BG184">
        <v>19.480450000000001</v>
      </c>
      <c r="BH184">
        <v>86.226110000000006</v>
      </c>
      <c r="BI184">
        <v>28012.33</v>
      </c>
      <c r="BJ184">
        <v>0.94588490000000003</v>
      </c>
      <c r="BK184">
        <v>19.663160000000001</v>
      </c>
      <c r="BL184">
        <v>99.719049999999996</v>
      </c>
      <c r="BM184">
        <v>34053.89</v>
      </c>
      <c r="BN184">
        <v>0.94222189999999995</v>
      </c>
      <c r="BO184">
        <v>20.096990000000002</v>
      </c>
      <c r="BP184">
        <v>57.085619999999999</v>
      </c>
      <c r="BQ184">
        <v>20376.57</v>
      </c>
      <c r="BR184">
        <v>0.93787670000000001</v>
      </c>
      <c r="BS184">
        <v>20.58623</v>
      </c>
      <c r="BT184">
        <v>18.76858</v>
      </c>
      <c r="BU184">
        <v>6963.6809999999996</v>
      </c>
      <c r="BV184">
        <v>0.93283119999999997</v>
      </c>
      <c r="BW184">
        <v>20.987369999999999</v>
      </c>
      <c r="BX184">
        <v>4.0342880000000001</v>
      </c>
      <c r="BY184">
        <v>1545.92</v>
      </c>
      <c r="BZ184">
        <v>0.92725000000000002</v>
      </c>
      <c r="CA184">
        <v>21.21443</v>
      </c>
      <c r="CB184">
        <v>0.670512</v>
      </c>
      <c r="CC184">
        <v>261.30700000000002</v>
      </c>
      <c r="CD184">
        <v>0.92100669999999996</v>
      </c>
      <c r="CE184">
        <v>21.004960000000001</v>
      </c>
      <c r="CF184">
        <v>0.13836699999999999</v>
      </c>
      <c r="CG184">
        <v>51.944459999999999</v>
      </c>
      <c r="CH184">
        <v>0.91453099999999998</v>
      </c>
      <c r="CI184">
        <v>20.793399999999998</v>
      </c>
      <c r="CJ184">
        <v>7.3899999999999993E-2</v>
      </c>
      <c r="CK184">
        <v>25.977329999999998</v>
      </c>
      <c r="CL184">
        <v>0.90809770000000001</v>
      </c>
      <c r="CM184">
        <v>20.643730000000001</v>
      </c>
      <c r="CN184">
        <v>7.0550370000000001E-2</v>
      </c>
      <c r="CO184">
        <v>24.42719</v>
      </c>
      <c r="CP184">
        <v>0.90180159999999998</v>
      </c>
      <c r="CQ184">
        <v>20.585290000000001</v>
      </c>
      <c r="CR184">
        <v>7.2872740000000005E-2</v>
      </c>
      <c r="CS184">
        <v>25.340209999999999</v>
      </c>
      <c r="CT184">
        <v>0.89524349999999997</v>
      </c>
      <c r="CU184">
        <v>20.931339999999999</v>
      </c>
      <c r="CV184">
        <v>7.2479139999999997E-2</v>
      </c>
      <c r="CW184">
        <v>25.383050000000001</v>
      </c>
      <c r="CX184">
        <v>0.88828130000000005</v>
      </c>
      <c r="CY184">
        <v>21.404800000000002</v>
      </c>
      <c r="CZ184" s="1">
        <v>6.8821170000000001E-2</v>
      </c>
      <c r="DA184">
        <v>24.27364</v>
      </c>
      <c r="DB184">
        <v>0.88109899999999997</v>
      </c>
      <c r="DC184">
        <v>21.601520000000001</v>
      </c>
      <c r="DD184" s="1">
        <v>6.3260319999999995E-2</v>
      </c>
      <c r="DE184">
        <v>22.445889999999999</v>
      </c>
      <c r="DF184">
        <v>0.87372519999999998</v>
      </c>
      <c r="DG184">
        <v>21.606110000000001</v>
      </c>
      <c r="DH184" s="1">
        <v>5.7172309999999997E-2</v>
      </c>
      <c r="DI184">
        <v>20.38861</v>
      </c>
      <c r="DJ184">
        <v>0.8662088</v>
      </c>
      <c r="DK184">
        <v>21.236599999999999</v>
      </c>
      <c r="DL184" s="1">
        <v>5.1221740000000002E-2</v>
      </c>
      <c r="DM184">
        <v>18.349460000000001</v>
      </c>
      <c r="DN184">
        <v>0.858487</v>
      </c>
      <c r="DO184">
        <v>20.979469999999999</v>
      </c>
      <c r="DP184" s="1">
        <v>4.5701850000000002E-2</v>
      </c>
      <c r="DQ184">
        <v>16.445440000000001</v>
      </c>
      <c r="DR184">
        <v>0.85075179999999995</v>
      </c>
      <c r="DS184">
        <v>20.858059999999998</v>
      </c>
      <c r="DT184" s="1">
        <v>4.0728979999999998E-2</v>
      </c>
      <c r="DU184">
        <v>14.71252</v>
      </c>
      <c r="DV184">
        <v>0.8429335</v>
      </c>
      <c r="DW184">
        <v>20.749870000000001</v>
      </c>
      <c r="DX184" s="1">
        <v>3.6325639999999999E-2</v>
      </c>
      <c r="DY184">
        <v>13.17151</v>
      </c>
      <c r="DZ184">
        <v>0.83535550000000003</v>
      </c>
      <c r="EA184">
        <v>21.01127</v>
      </c>
      <c r="EB184" s="1">
        <v>3.2430059999999997E-2</v>
      </c>
      <c r="EC184">
        <v>11.800689999999999</v>
      </c>
      <c r="ED184">
        <v>0.82798329999999998</v>
      </c>
      <c r="EE184">
        <v>21.408329999999999</v>
      </c>
      <c r="EF184" s="1">
        <v>2.8989919999999999E-2</v>
      </c>
      <c r="EG184">
        <v>10.582420000000001</v>
      </c>
      <c r="EH184">
        <v>0.82106480000000004</v>
      </c>
      <c r="EI184">
        <v>21.744789999999998</v>
      </c>
      <c r="EJ184" s="1">
        <v>2.5904799999999999E-2</v>
      </c>
      <c r="EK184">
        <v>9.4811759999999996</v>
      </c>
      <c r="EL184">
        <v>0.81430849999999999</v>
      </c>
      <c r="EM184">
        <v>21.826699999999999</v>
      </c>
      <c r="EN184">
        <v>2.310661E-2</v>
      </c>
      <c r="EO184">
        <v>8.4755909999999997</v>
      </c>
      <c r="EP184">
        <v>0.80703740000000002</v>
      </c>
      <c r="EQ184">
        <v>21.404219999999999</v>
      </c>
      <c r="ER184" s="1">
        <v>2.056707E-2</v>
      </c>
      <c r="ES184">
        <v>7.565086</v>
      </c>
      <c r="ET184">
        <v>0.7993017</v>
      </c>
      <c r="EU184">
        <v>20.780760000000001</v>
      </c>
      <c r="EV184" s="1">
        <v>1.8270959999999999E-2</v>
      </c>
      <c r="EW184">
        <v>6.7405020000000002</v>
      </c>
      <c r="EX184">
        <v>0.79109249999999998</v>
      </c>
      <c r="EY184">
        <v>20.416029999999999</v>
      </c>
      <c r="EZ184" s="1">
        <v>1.622233E-2</v>
      </c>
      <c r="FA184">
        <v>6.0009040000000002</v>
      </c>
      <c r="FB184">
        <v>0.7838174</v>
      </c>
      <c r="FC184">
        <v>20.514900000000001</v>
      </c>
      <c r="FD184" s="1">
        <v>1.4407049999999999E-2</v>
      </c>
      <c r="FE184">
        <v>5.3400939999999997</v>
      </c>
      <c r="FF184">
        <v>0.77777890000000005</v>
      </c>
      <c r="FG184">
        <v>21.576630000000002</v>
      </c>
      <c r="FH184" s="1">
        <v>1.2793840000000001E-2</v>
      </c>
      <c r="FI184">
        <v>4.7530150000000004</v>
      </c>
      <c r="FJ184">
        <v>0.77254230000000002</v>
      </c>
      <c r="FK184">
        <v>22.599139999999998</v>
      </c>
      <c r="FL184" s="1">
        <v>1.136435E-2</v>
      </c>
      <c r="FM184">
        <v>4.2279780000000002</v>
      </c>
      <c r="FN184">
        <v>0.76793359999999999</v>
      </c>
      <c r="FO184">
        <v>23.23846</v>
      </c>
      <c r="FP184" s="1">
        <v>1.00859E-2</v>
      </c>
      <c r="FQ184">
        <v>3.7545299999999999</v>
      </c>
      <c r="FR184">
        <v>0.76448079999999996</v>
      </c>
      <c r="FS184">
        <v>23.310549999999999</v>
      </c>
      <c r="FT184" s="1">
        <v>8.9424099999999996E-3</v>
      </c>
      <c r="FU184">
        <v>3.3262679999999998</v>
      </c>
      <c r="FV184">
        <v>0.76195250000000003</v>
      </c>
      <c r="FW184">
        <v>22.904340000000001</v>
      </c>
      <c r="FX184" s="1">
        <v>7.9003029999999991E-3</v>
      </c>
      <c r="FY184">
        <v>2.9334509999999998</v>
      </c>
      <c r="FZ184">
        <v>0.76019910000000002</v>
      </c>
      <c r="GA184">
        <v>22.289619999999999</v>
      </c>
      <c r="GB184" s="1">
        <v>6.9583149999999996E-3</v>
      </c>
      <c r="GC184">
        <v>2.5772499999999998</v>
      </c>
      <c r="GD184">
        <v>0.75909959999999999</v>
      </c>
      <c r="GE184">
        <v>21.850950000000001</v>
      </c>
      <c r="GF184" s="1">
        <v>6.1008540000000002E-3</v>
      </c>
      <c r="GG184">
        <v>2.2527460000000001</v>
      </c>
      <c r="GH184">
        <v>0.75844820000000002</v>
      </c>
      <c r="GI184">
        <v>21.85942</v>
      </c>
      <c r="GJ184" s="1">
        <v>5.3046990000000004E-3</v>
      </c>
      <c r="GK184">
        <v>1.9529570000000001</v>
      </c>
      <c r="GL184">
        <v>0.7580616</v>
      </c>
      <c r="GM184">
        <v>22.842649999999999</v>
      </c>
      <c r="GN184" s="1">
        <v>4.5194579999999996E-3</v>
      </c>
      <c r="GO184">
        <v>1.660201</v>
      </c>
      <c r="GP184">
        <v>0.75793029999999995</v>
      </c>
      <c r="GQ184">
        <v>23.843800000000002</v>
      </c>
      <c r="GR184" s="1">
        <v>3.7185970000000001E-3</v>
      </c>
      <c r="GS184">
        <v>1.3643259999999999</v>
      </c>
      <c r="GT184">
        <v>0.75790329999999995</v>
      </c>
      <c r="GU184">
        <v>24.524470000000001</v>
      </c>
      <c r="GV184" s="1">
        <v>2.9369510000000001E-3</v>
      </c>
      <c r="GW184">
        <v>1.0762510000000001</v>
      </c>
      <c r="GX184">
        <v>0.75790190000000002</v>
      </c>
      <c r="GY184">
        <v>24.846979999999999</v>
      </c>
      <c r="GZ184" s="1">
        <v>2.2540379999999999E-3</v>
      </c>
      <c r="HA184">
        <v>0.82407220000000003</v>
      </c>
      <c r="HB184">
        <v>0.75793829999999995</v>
      </c>
      <c r="HC184">
        <v>24.605219999999999</v>
      </c>
      <c r="HD184" s="1">
        <v>1.731334E-3</v>
      </c>
      <c r="HE184">
        <v>0.63041219999999998</v>
      </c>
      <c r="HF184">
        <v>0.7579804</v>
      </c>
      <c r="HG184">
        <v>24.020240000000001</v>
      </c>
      <c r="HH184" s="1">
        <v>1.3723279999999999E-3</v>
      </c>
      <c r="HI184">
        <v>0.4968513</v>
      </c>
      <c r="HJ184">
        <v>0.75804700000000003</v>
      </c>
      <c r="HK184">
        <v>23.565380000000001</v>
      </c>
      <c r="HL184" s="1">
        <v>1.144976E-3</v>
      </c>
      <c r="HM184">
        <v>0.41210390000000002</v>
      </c>
      <c r="HN184">
        <v>0.75812360000000001</v>
      </c>
      <c r="HO184">
        <v>23.368269999999999</v>
      </c>
      <c r="HP184" s="1">
        <v>1.00376E-3</v>
      </c>
      <c r="HQ184">
        <v>0.35940230000000001</v>
      </c>
      <c r="HR184">
        <v>0.75814099999999995</v>
      </c>
      <c r="HS184">
        <v>24.031949999999998</v>
      </c>
      <c r="HT184" s="1">
        <v>9.1177640000000002E-4</v>
      </c>
      <c r="HU184">
        <v>0.325322</v>
      </c>
      <c r="HV184">
        <v>0.75817489999999998</v>
      </c>
      <c r="HW184">
        <v>24.992270000000001</v>
      </c>
      <c r="HX184" s="1">
        <v>8.4707960000000003E-4</v>
      </c>
      <c r="HY184">
        <v>0.30149199999999998</v>
      </c>
      <c r="HZ184">
        <v>0.75818390000000002</v>
      </c>
      <c r="IA184">
        <v>25.678239999999999</v>
      </c>
      <c r="IB184" s="1">
        <v>7.9654759999999998E-4</v>
      </c>
      <c r="IC184">
        <v>0.28301969999999999</v>
      </c>
      <c r="ID184">
        <v>0.7582295</v>
      </c>
      <c r="IE184">
        <v>25.910609999999998</v>
      </c>
      <c r="IF184" s="1">
        <v>7.5456160000000004E-4</v>
      </c>
      <c r="IG184">
        <v>0.26781719999999998</v>
      </c>
      <c r="IH184">
        <v>0.75821190000000005</v>
      </c>
      <c r="II184">
        <v>25.327860000000001</v>
      </c>
      <c r="IJ184" s="1">
        <v>7.1777690000000003E-4</v>
      </c>
      <c r="IK184">
        <v>0.25453429999999999</v>
      </c>
      <c r="IL184">
        <v>0.75822449999999997</v>
      </c>
      <c r="IM184">
        <v>24.385349999999999</v>
      </c>
      <c r="IN184" s="1">
        <v>6.8356280000000003E-4</v>
      </c>
      <c r="IO184">
        <v>0.24227399999999999</v>
      </c>
      <c r="IP184">
        <v>0.75823289999999999</v>
      </c>
      <c r="IQ184">
        <v>23.587969999999999</v>
      </c>
      <c r="IR184" s="1">
        <v>6.5241159999999997E-4</v>
      </c>
      <c r="IS184">
        <v>0.23117579999999999</v>
      </c>
      <c r="IT184">
        <v>0.7582335</v>
      </c>
      <c r="IU184">
        <v>23.19425</v>
      </c>
      <c r="IV184" s="1">
        <v>6.2310260000000004E-4</v>
      </c>
      <c r="IW184">
        <v>0.2207142</v>
      </c>
      <c r="IX184">
        <v>0.75823220000000002</v>
      </c>
      <c r="IY184">
        <v>23.6325</v>
      </c>
      <c r="IZ184" s="1">
        <v>5.9504770000000005E-4</v>
      </c>
      <c r="JA184">
        <v>0.21073020000000001</v>
      </c>
      <c r="JB184">
        <v>0.75825730000000002</v>
      </c>
      <c r="JC184">
        <v>24.008420000000001</v>
      </c>
      <c r="JD184" s="1">
        <v>5.6945539999999999E-4</v>
      </c>
      <c r="JE184">
        <v>0.20161560000000001</v>
      </c>
      <c r="JF184">
        <v>0.75825569999999998</v>
      </c>
      <c r="JG184">
        <v>24.345749999999999</v>
      </c>
      <c r="JH184" s="1">
        <v>5.4533399999999997E-4</v>
      </c>
      <c r="JI184">
        <v>0.19306129999999999</v>
      </c>
      <c r="JJ184">
        <v>0.75825659999999995</v>
      </c>
      <c r="JK184">
        <v>24.072379999999999</v>
      </c>
      <c r="JL184" s="1">
        <v>5.2181000000000005E-4</v>
      </c>
      <c r="JM184">
        <v>0.18473899999999999</v>
      </c>
      <c r="JN184">
        <v>0.75822060000000002</v>
      </c>
      <c r="JO184">
        <v>23.589970000000001</v>
      </c>
      <c r="JP184" s="1">
        <v>4.9974939999999999E-4</v>
      </c>
      <c r="JQ184">
        <v>0.17692659999999999</v>
      </c>
      <c r="JR184">
        <v>0.75822029999999996</v>
      </c>
      <c r="JS184">
        <v>23.198029999999999</v>
      </c>
      <c r="JT184" s="1">
        <v>4.7861900000000001E-4</v>
      </c>
      <c r="JU184">
        <v>0.1694378</v>
      </c>
      <c r="JV184">
        <v>0.75825569999999998</v>
      </c>
      <c r="JW184">
        <v>22.989750000000001</v>
      </c>
      <c r="JX184" s="1">
        <v>4.5900740000000002E-4</v>
      </c>
      <c r="JY184">
        <v>0.16247739999999999</v>
      </c>
      <c r="JZ184">
        <v>0.75822000000000001</v>
      </c>
      <c r="KA184">
        <v>22.93233</v>
      </c>
      <c r="KB184" s="1">
        <v>4.4020730000000002E-4</v>
      </c>
      <c r="KC184">
        <v>0.15581420000000001</v>
      </c>
      <c r="KD184">
        <v>0.7582605</v>
      </c>
      <c r="KE184">
        <v>23.626270000000002</v>
      </c>
      <c r="KF184" s="1">
        <v>4.2176449999999999E-4</v>
      </c>
      <c r="KG184">
        <v>0.1492742</v>
      </c>
      <c r="KH184">
        <v>0.75824329999999995</v>
      </c>
      <c r="KI184">
        <v>24.067920000000001</v>
      </c>
      <c r="KJ184" s="1">
        <v>4.0490550000000001E-4</v>
      </c>
      <c r="KK184">
        <v>0.14330760000000001</v>
      </c>
      <c r="KL184">
        <v>0.75822730000000005</v>
      </c>
      <c r="KM184">
        <v>24.38212</v>
      </c>
      <c r="KN184" s="1">
        <v>3.8839510000000002E-4</v>
      </c>
      <c r="KO184">
        <v>0.13747180000000001</v>
      </c>
      <c r="KP184">
        <v>0.75823099999999999</v>
      </c>
      <c r="KQ184">
        <v>24.412880000000001</v>
      </c>
      <c r="KR184" s="1">
        <v>3.7293530000000001E-4</v>
      </c>
      <c r="KS184">
        <v>0.1319892</v>
      </c>
      <c r="KT184">
        <v>0.75823960000000001</v>
      </c>
      <c r="KU184">
        <v>23.997710000000001</v>
      </c>
      <c r="KV184" s="1">
        <v>3.5837370000000001E-4</v>
      </c>
      <c r="KW184">
        <v>0.12683810000000001</v>
      </c>
      <c r="KX184">
        <v>0.75824230000000004</v>
      </c>
      <c r="KY184">
        <v>23.267250000000001</v>
      </c>
      <c r="KZ184" s="1">
        <v>3.440947E-4</v>
      </c>
      <c r="LA184">
        <v>0.1217882</v>
      </c>
      <c r="LB184">
        <v>0.75823479999999999</v>
      </c>
      <c r="LC184">
        <v>22.597149999999999</v>
      </c>
      <c r="LD184" s="1">
        <v>3.3086919999999998E-4</v>
      </c>
      <c r="LE184">
        <v>0.1170866</v>
      </c>
      <c r="LF184">
        <v>0.75822469999999997</v>
      </c>
      <c r="LG184">
        <v>22.169830000000001</v>
      </c>
      <c r="LH184" s="1">
        <v>3.178694E-4</v>
      </c>
      <c r="LI184">
        <v>0.1125004</v>
      </c>
      <c r="LJ184">
        <v>0.75817179999999995</v>
      </c>
      <c r="LK184">
        <v>22.75319</v>
      </c>
      <c r="LL184" s="1">
        <v>3.059216E-4</v>
      </c>
      <c r="LM184">
        <v>0.1082756</v>
      </c>
      <c r="LN184">
        <v>0.75810979999999994</v>
      </c>
      <c r="LO184">
        <v>23.477309999999999</v>
      </c>
      <c r="LP184" s="1">
        <v>2.9459689999999998E-4</v>
      </c>
      <c r="LQ184">
        <v>0.1042472</v>
      </c>
      <c r="LR184">
        <v>0.75802519999999995</v>
      </c>
      <c r="LS184">
        <v>24.20382</v>
      </c>
      <c r="LT184" s="1">
        <v>2.8410309999999999E-4</v>
      </c>
      <c r="LU184">
        <v>0.1005427</v>
      </c>
      <c r="LV184">
        <v>0.75788339999999998</v>
      </c>
      <c r="LW184">
        <v>24.97174</v>
      </c>
      <c r="LX184" s="1">
        <v>2.7423919999999997E-4</v>
      </c>
      <c r="LY184">
        <v>9.7050789999999998E-2</v>
      </c>
      <c r="LZ184">
        <v>0.75771820000000001</v>
      </c>
      <c r="MA184">
        <v>25.188279999999999</v>
      </c>
      <c r="MB184" s="1">
        <v>2.6469779999999999E-4</v>
      </c>
      <c r="MC184">
        <v>9.3703880000000003E-2</v>
      </c>
      <c r="MD184">
        <v>0.757525</v>
      </c>
      <c r="ME184">
        <v>24.798919999999999</v>
      </c>
      <c r="MF184" s="1">
        <v>2.5554689999999998E-4</v>
      </c>
      <c r="MG184">
        <v>9.0469499999999994E-2</v>
      </c>
      <c r="MH184">
        <v>0.7572989</v>
      </c>
      <c r="MI184">
        <v>24.311509999999998</v>
      </c>
      <c r="MJ184" s="1">
        <v>2.4640090000000001E-4</v>
      </c>
      <c r="MK184">
        <v>8.7248679999999995E-2</v>
      </c>
      <c r="ML184">
        <v>0.7570732</v>
      </c>
      <c r="MM184">
        <v>24.24736</v>
      </c>
      <c r="MN184" s="1">
        <v>2.3775120000000001E-4</v>
      </c>
      <c r="MO184">
        <v>8.4207939999999995E-2</v>
      </c>
      <c r="MP184">
        <v>0.75685760000000002</v>
      </c>
      <c r="MQ184">
        <v>25.106079999999999</v>
      </c>
      <c r="MR184" s="1">
        <v>2.2965799999999999E-4</v>
      </c>
      <c r="MS184">
        <v>8.1344550000000002E-2</v>
      </c>
      <c r="MT184">
        <v>0.75665709999999997</v>
      </c>
      <c r="MU184">
        <v>26.099640000000001</v>
      </c>
      <c r="MV184" s="1">
        <v>2.2225049999999999E-4</v>
      </c>
      <c r="MW184">
        <v>7.8713920000000007E-2</v>
      </c>
      <c r="MX184">
        <v>0.75650099999999998</v>
      </c>
      <c r="MY184">
        <v>26.655709999999999</v>
      </c>
      <c r="MZ184" s="1">
        <v>2.1560350000000001E-4</v>
      </c>
      <c r="NA184">
        <v>7.6354110000000003E-2</v>
      </c>
      <c r="NB184">
        <v>0.75634809999999997</v>
      </c>
      <c r="NC184">
        <v>26.771909999999998</v>
      </c>
      <c r="ND184" s="1">
        <v>2.0900669999999999E-4</v>
      </c>
      <c r="NE184">
        <v>7.4033740000000001E-2</v>
      </c>
      <c r="NF184">
        <v>0.75625719999999996</v>
      </c>
      <c r="NG184">
        <v>26.238700000000001</v>
      </c>
      <c r="NH184" s="1">
        <v>2.020332E-4</v>
      </c>
      <c r="NI184">
        <v>7.1573429999999993E-2</v>
      </c>
      <c r="NJ184">
        <v>0.75617710000000005</v>
      </c>
      <c r="NK184">
        <v>25.493780000000001</v>
      </c>
      <c r="NL184" s="1">
        <v>1.95183E-4</v>
      </c>
      <c r="NM184">
        <v>6.9149840000000004E-2</v>
      </c>
      <c r="NN184">
        <v>0.75610659999999996</v>
      </c>
      <c r="NO184">
        <v>24.903379999999999</v>
      </c>
      <c r="NP184" s="1">
        <v>1.879785E-4</v>
      </c>
      <c r="NQ184">
        <v>6.6605880000000006E-2</v>
      </c>
      <c r="NR184">
        <v>0.75602590000000003</v>
      </c>
      <c r="NS184">
        <v>24.632090000000002</v>
      </c>
      <c r="NT184" s="1">
        <v>1.8086139999999999E-4</v>
      </c>
      <c r="NU184">
        <v>6.4084630000000004E-2</v>
      </c>
      <c r="NV184">
        <v>0.75596140000000001</v>
      </c>
      <c r="NW184">
        <v>24.946059999999999</v>
      </c>
      <c r="NX184" s="1">
        <v>1.7388810000000001E-4</v>
      </c>
      <c r="NY184">
        <v>6.1610230000000002E-2</v>
      </c>
      <c r="NZ184">
        <v>0.75582119999999997</v>
      </c>
      <c r="OA184">
        <v>25.74136</v>
      </c>
      <c r="OB184" s="1">
        <v>1.6689339999999999E-4</v>
      </c>
      <c r="OC184">
        <v>5.915082E-2</v>
      </c>
      <c r="OD184">
        <v>0.75561730000000005</v>
      </c>
      <c r="OE184">
        <v>26.060669999999998</v>
      </c>
      <c r="OF184" s="1">
        <v>1.5992910000000001E-4</v>
      </c>
      <c r="OG184">
        <v>5.6684020000000002E-2</v>
      </c>
      <c r="OH184">
        <v>0.7553069</v>
      </c>
      <c r="OI184">
        <v>25.993929999999999</v>
      </c>
      <c r="OJ184" s="1">
        <v>1.5335810000000001E-4</v>
      </c>
      <c r="OK184">
        <v>5.4361149999999997E-2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0.67080989999999996</v>
      </c>
      <c r="G185">
        <v>21.326049999999999</v>
      </c>
      <c r="H185">
        <v>0</v>
      </c>
      <c r="I185">
        <v>0</v>
      </c>
      <c r="J185">
        <v>0.66982870000000005</v>
      </c>
      <c r="K185">
        <v>21.011790000000001</v>
      </c>
      <c r="L185">
        <v>0</v>
      </c>
      <c r="M185">
        <v>0</v>
      </c>
      <c r="N185">
        <v>0.66881449999999998</v>
      </c>
      <c r="O185">
        <v>20.918369999999999</v>
      </c>
      <c r="P185">
        <v>0</v>
      </c>
      <c r="Q185">
        <v>0</v>
      </c>
      <c r="R185">
        <v>0.66759900000000005</v>
      </c>
      <c r="S185">
        <v>20.58324</v>
      </c>
      <c r="T185">
        <v>0</v>
      </c>
      <c r="U185">
        <v>0</v>
      </c>
      <c r="V185">
        <v>0.66583599999999998</v>
      </c>
      <c r="W185">
        <v>20.51229</v>
      </c>
      <c r="X185">
        <v>0</v>
      </c>
      <c r="Y185">
        <v>0</v>
      </c>
      <c r="Z185">
        <v>0.66287720000000006</v>
      </c>
      <c r="AA185">
        <v>20.54045</v>
      </c>
      <c r="AB185">
        <v>0</v>
      </c>
      <c r="AC185">
        <v>0</v>
      </c>
      <c r="AD185">
        <v>0.66092600000000001</v>
      </c>
      <c r="AE185">
        <v>20.436769999999999</v>
      </c>
      <c r="AF185">
        <v>4.109089E-34</v>
      </c>
      <c r="AG185" s="1">
        <v>1.446022E-31</v>
      </c>
      <c r="AH185">
        <v>0.65985179999999999</v>
      </c>
      <c r="AI185">
        <v>20.201640000000001</v>
      </c>
      <c r="AJ185" s="1">
        <v>2.3035329999999998E-22</v>
      </c>
      <c r="AK185" s="1">
        <v>8.1328070000000001E-20</v>
      </c>
      <c r="AL185">
        <v>0.65904439999999997</v>
      </c>
      <c r="AM185">
        <v>20.19211</v>
      </c>
      <c r="AN185" s="1">
        <v>1.069013E-10</v>
      </c>
      <c r="AO185" s="1">
        <v>3.7796399999999998E-8</v>
      </c>
      <c r="AP185">
        <v>0.65823399999999999</v>
      </c>
      <c r="AQ185">
        <v>19.894909999999999</v>
      </c>
      <c r="AR185" s="1">
        <v>1.018857E-4</v>
      </c>
      <c r="AS185" s="1">
        <v>2.799482E-2</v>
      </c>
      <c r="AT185">
        <v>0.65738470000000004</v>
      </c>
      <c r="AU185">
        <v>19.707619999999999</v>
      </c>
      <c r="AV185" s="1">
        <v>5.2679759999999999E-2</v>
      </c>
      <c r="AW185" s="1">
        <v>15.47878</v>
      </c>
      <c r="AX185">
        <v>0.65648720000000005</v>
      </c>
      <c r="AY185">
        <v>19.499870000000001</v>
      </c>
      <c r="AZ185" s="1">
        <v>2.5552990000000002</v>
      </c>
      <c r="BA185">
        <v>795.71420000000001</v>
      </c>
      <c r="BB185">
        <v>0.65551199999999998</v>
      </c>
      <c r="BC185">
        <v>19.432120000000001</v>
      </c>
      <c r="BD185">
        <v>25.711010000000002</v>
      </c>
      <c r="BE185">
        <v>8410.2270000000008</v>
      </c>
      <c r="BF185">
        <v>0.65435980000000005</v>
      </c>
      <c r="BG185">
        <v>19.493929999999999</v>
      </c>
      <c r="BH185">
        <v>80.346220000000002</v>
      </c>
      <c r="BI185">
        <v>27451.64</v>
      </c>
      <c r="BJ185">
        <v>0.6529393</v>
      </c>
      <c r="BK185">
        <v>19.679480000000002</v>
      </c>
      <c r="BL185">
        <v>101.5467</v>
      </c>
      <c r="BM185">
        <v>36043.32</v>
      </c>
      <c r="BN185">
        <v>0.65123059999999999</v>
      </c>
      <c r="BO185">
        <v>20.117570000000001</v>
      </c>
      <c r="BP185">
        <v>62.694659999999999</v>
      </c>
      <c r="BQ185">
        <v>23016.28</v>
      </c>
      <c r="BR185">
        <v>0.64919959999999999</v>
      </c>
      <c r="BS185">
        <v>20.6219</v>
      </c>
      <c r="BT185">
        <v>21.963920000000002</v>
      </c>
      <c r="BU185">
        <v>8305.3230000000003</v>
      </c>
      <c r="BV185">
        <v>0.64684079999999999</v>
      </c>
      <c r="BW185">
        <v>21.030740000000002</v>
      </c>
      <c r="BX185">
        <v>4.964683</v>
      </c>
      <c r="BY185">
        <v>1925.123</v>
      </c>
      <c r="BZ185">
        <v>0.64427420000000002</v>
      </c>
      <c r="CA185">
        <v>21.252739999999999</v>
      </c>
      <c r="CB185">
        <v>0.84462619999999999</v>
      </c>
      <c r="CC185">
        <v>332.6225</v>
      </c>
      <c r="CD185">
        <v>0.64150010000000002</v>
      </c>
      <c r="CE185">
        <v>21.036989999999999</v>
      </c>
      <c r="CF185">
        <v>0.16224630000000001</v>
      </c>
      <c r="CG185">
        <v>62.66113</v>
      </c>
      <c r="CH185">
        <v>0.63880709999999996</v>
      </c>
      <c r="CI185">
        <v>20.813870000000001</v>
      </c>
      <c r="CJ185">
        <v>7.6349009999999995E-2</v>
      </c>
      <c r="CK185">
        <v>28.064109999999999</v>
      </c>
      <c r="CL185">
        <v>0.63617210000000002</v>
      </c>
      <c r="CM185">
        <v>20.660250000000001</v>
      </c>
      <c r="CN185">
        <v>7.0289820000000003E-2</v>
      </c>
      <c r="CO185">
        <v>25.496670000000002</v>
      </c>
      <c r="CP185">
        <v>0.63366160000000005</v>
      </c>
      <c r="CQ185">
        <v>20.600300000000001</v>
      </c>
      <c r="CR185">
        <v>7.2629410000000005E-2</v>
      </c>
      <c r="CS185">
        <v>26.445799999999998</v>
      </c>
      <c r="CT185">
        <v>0.63101850000000004</v>
      </c>
      <c r="CU185">
        <v>20.954239999999999</v>
      </c>
      <c r="CV185">
        <v>7.2638889999999998E-2</v>
      </c>
      <c r="CW185">
        <v>26.620850000000001</v>
      </c>
      <c r="CX185">
        <v>0.62821320000000003</v>
      </c>
      <c r="CY185">
        <v>21.444680000000002</v>
      </c>
      <c r="CZ185" s="1">
        <v>6.9324339999999998E-2</v>
      </c>
      <c r="DA185">
        <v>25.583269999999999</v>
      </c>
      <c r="DB185">
        <v>0.62539009999999995</v>
      </c>
      <c r="DC185">
        <v>21.650549999999999</v>
      </c>
      <c r="DD185" s="1">
        <v>6.3922519999999997E-2</v>
      </c>
      <c r="DE185">
        <v>23.732320000000001</v>
      </c>
      <c r="DF185">
        <v>0.62265649999999995</v>
      </c>
      <c r="DG185">
        <v>21.661290000000001</v>
      </c>
      <c r="DH185" s="1">
        <v>5.7868099999999999E-2</v>
      </c>
      <c r="DI185">
        <v>21.596800000000002</v>
      </c>
      <c r="DJ185">
        <v>0.61993240000000005</v>
      </c>
      <c r="DK185">
        <v>21.284520000000001</v>
      </c>
      <c r="DL185">
        <v>5.1886660000000001E-2</v>
      </c>
      <c r="DM185">
        <v>19.45833</v>
      </c>
      <c r="DN185">
        <v>0.61719080000000004</v>
      </c>
      <c r="DO185">
        <v>21.004809999999999</v>
      </c>
      <c r="DP185">
        <v>4.6316299999999998E-2</v>
      </c>
      <c r="DQ185">
        <v>17.452909999999999</v>
      </c>
      <c r="DR185">
        <v>0.61478080000000002</v>
      </c>
      <c r="DS185">
        <v>20.869</v>
      </c>
      <c r="DT185" s="1">
        <v>4.1279709999999997E-2</v>
      </c>
      <c r="DU185">
        <v>15.617520000000001</v>
      </c>
      <c r="DV185">
        <v>0.61239580000000005</v>
      </c>
      <c r="DW185">
        <v>20.760439999999999</v>
      </c>
      <c r="DX185" s="1">
        <v>3.6814939999999997E-2</v>
      </c>
      <c r="DY185">
        <v>13.98367</v>
      </c>
      <c r="DZ185">
        <v>0.61009100000000005</v>
      </c>
      <c r="EA185">
        <v>21.027760000000001</v>
      </c>
      <c r="EB185" s="1">
        <v>3.2862860000000001E-2</v>
      </c>
      <c r="EC185">
        <v>12.531829999999999</v>
      </c>
      <c r="ED185">
        <v>0.60811519999999997</v>
      </c>
      <c r="EE185">
        <v>21.443930000000002</v>
      </c>
      <c r="EF185" s="1">
        <v>2.9380839999999998E-2</v>
      </c>
      <c r="EG185">
        <v>11.24494</v>
      </c>
      <c r="EH185">
        <v>0.60645990000000005</v>
      </c>
      <c r="EI185">
        <v>21.795970000000001</v>
      </c>
      <c r="EJ185" s="1">
        <v>2.626332E-2</v>
      </c>
      <c r="EK185">
        <v>10.082890000000001</v>
      </c>
      <c r="EL185">
        <v>0.60507089999999997</v>
      </c>
      <c r="EM185">
        <v>21.888500000000001</v>
      </c>
      <c r="EN185" s="1">
        <v>2.3431319999999999E-2</v>
      </c>
      <c r="EO185">
        <v>9.0184460000000009</v>
      </c>
      <c r="EP185">
        <v>0.60353420000000002</v>
      </c>
      <c r="EQ185">
        <v>21.472339999999999</v>
      </c>
      <c r="ER185" s="1">
        <v>2.0862929999999998E-2</v>
      </c>
      <c r="ES185">
        <v>8.0541959999999992</v>
      </c>
      <c r="ET185">
        <v>0.60188569999999997</v>
      </c>
      <c r="EU185">
        <v>20.835930000000001</v>
      </c>
      <c r="EV185" s="1">
        <v>1.8536420000000001E-2</v>
      </c>
      <c r="EW185">
        <v>7.1794859999999998</v>
      </c>
      <c r="EX185">
        <v>0.60077150000000001</v>
      </c>
      <c r="EY185">
        <v>20.44624</v>
      </c>
      <c r="EZ185" s="1">
        <v>1.6461819999999999E-2</v>
      </c>
      <c r="FA185">
        <v>6.3916810000000002</v>
      </c>
      <c r="FB185">
        <v>0.59949140000000001</v>
      </c>
      <c r="FC185">
        <v>20.523260000000001</v>
      </c>
      <c r="FD185" s="1">
        <v>1.461751E-2</v>
      </c>
      <c r="FE185">
        <v>5.6874880000000001</v>
      </c>
      <c r="FF185">
        <v>0.59737600000000002</v>
      </c>
      <c r="FG185">
        <v>21.571660000000001</v>
      </c>
      <c r="FH185" s="1">
        <v>1.2983369999999999E-2</v>
      </c>
      <c r="FI185">
        <v>5.0666869999999999</v>
      </c>
      <c r="FJ185">
        <v>0.59584999999999999</v>
      </c>
      <c r="FK185">
        <v>22.58709</v>
      </c>
      <c r="FL185" s="1">
        <v>1.153744E-2</v>
      </c>
      <c r="FM185">
        <v>4.5121529999999996</v>
      </c>
      <c r="FN185">
        <v>0.59463980000000005</v>
      </c>
      <c r="FO185">
        <v>23.254829999999998</v>
      </c>
      <c r="FP185" s="1">
        <v>1.02402E-2</v>
      </c>
      <c r="FQ185">
        <v>4.0103559999999998</v>
      </c>
      <c r="FR185">
        <v>0.59428329999999996</v>
      </c>
      <c r="FS185">
        <v>23.36036</v>
      </c>
      <c r="FT185" s="1">
        <v>9.0847510000000003E-3</v>
      </c>
      <c r="FU185">
        <v>3.557153</v>
      </c>
      <c r="FV185">
        <v>0.59439410000000004</v>
      </c>
      <c r="FW185">
        <v>22.969280000000001</v>
      </c>
      <c r="FX185" s="1">
        <v>8.0304780000000006E-3</v>
      </c>
      <c r="FY185">
        <v>3.1405810000000001</v>
      </c>
      <c r="FZ185">
        <v>0.59478529999999996</v>
      </c>
      <c r="GA185">
        <v>22.346679999999999</v>
      </c>
      <c r="GB185" s="1">
        <v>7.0773520000000003E-3</v>
      </c>
      <c r="GC185">
        <v>2.7622740000000001</v>
      </c>
      <c r="GD185">
        <v>0.59544680000000005</v>
      </c>
      <c r="GE185">
        <v>21.884920000000001</v>
      </c>
      <c r="GF185" s="1">
        <v>6.2096709999999999E-3</v>
      </c>
      <c r="GG185">
        <v>2.417008</v>
      </c>
      <c r="GH185">
        <v>0.59614529999999999</v>
      </c>
      <c r="GI185">
        <v>21.871230000000001</v>
      </c>
      <c r="GJ185" s="1">
        <v>5.4081290000000002E-3</v>
      </c>
      <c r="GK185">
        <v>2.0989469999999999</v>
      </c>
      <c r="GL185">
        <v>0.59684210000000004</v>
      </c>
      <c r="GM185">
        <v>22.844519999999999</v>
      </c>
      <c r="GN185" s="1">
        <v>4.6233560000000003E-3</v>
      </c>
      <c r="GO185">
        <v>1.7901469999999999</v>
      </c>
      <c r="GP185">
        <v>0.59743049999999998</v>
      </c>
      <c r="GQ185">
        <v>23.843879999999999</v>
      </c>
      <c r="GR185" s="1">
        <v>3.8237290000000001E-3</v>
      </c>
      <c r="GS185">
        <v>1.478286</v>
      </c>
      <c r="GT185">
        <v>0.5979333</v>
      </c>
      <c r="GU185">
        <v>24.558890000000002</v>
      </c>
      <c r="GV185" s="1">
        <v>3.035846E-3</v>
      </c>
      <c r="GW185">
        <v>1.1720250000000001</v>
      </c>
      <c r="GX185">
        <v>0.59830050000000001</v>
      </c>
      <c r="GY185">
        <v>24.9084</v>
      </c>
      <c r="GZ185" s="1">
        <v>2.3358710000000002E-3</v>
      </c>
      <c r="HA185">
        <v>0.89980579999999999</v>
      </c>
      <c r="HB185">
        <v>0.59857260000000001</v>
      </c>
      <c r="HC185">
        <v>24.668019999999999</v>
      </c>
      <c r="HD185" s="1">
        <v>1.7907209999999999E-3</v>
      </c>
      <c r="HE185">
        <v>0.68734510000000004</v>
      </c>
      <c r="HF185">
        <v>0.59874769999999999</v>
      </c>
      <c r="HG185">
        <v>24.07329</v>
      </c>
      <c r="HH185" s="1">
        <v>1.411395E-3</v>
      </c>
      <c r="HI185">
        <v>0.53901010000000005</v>
      </c>
      <c r="HJ185">
        <v>0.59890730000000003</v>
      </c>
      <c r="HK185">
        <v>23.612349999999999</v>
      </c>
      <c r="HL185" s="1">
        <v>1.1697019999999999E-3</v>
      </c>
      <c r="HM185">
        <v>0.44428129999999999</v>
      </c>
      <c r="HN185">
        <v>0.59901819999999995</v>
      </c>
      <c r="HO185">
        <v>23.398</v>
      </c>
      <c r="HP185" s="1">
        <v>1.019079E-3</v>
      </c>
      <c r="HQ185">
        <v>0.38520090000000001</v>
      </c>
      <c r="HR185">
        <v>0.59911309999999995</v>
      </c>
      <c r="HS185">
        <v>24.048269999999999</v>
      </c>
      <c r="HT185" s="1">
        <v>9.2218140000000003E-4</v>
      </c>
      <c r="HU185">
        <v>0.34740330000000003</v>
      </c>
      <c r="HV185">
        <v>0.59915759999999996</v>
      </c>
      <c r="HW185">
        <v>25.002050000000001</v>
      </c>
      <c r="HX185" s="1">
        <v>8.5474550000000002E-4</v>
      </c>
      <c r="HY185">
        <v>0.32122669999999998</v>
      </c>
      <c r="HZ185">
        <v>0.59919929999999999</v>
      </c>
      <c r="IA185">
        <v>25.718779999999999</v>
      </c>
      <c r="IB185" s="1">
        <v>8.0259829999999996E-4</v>
      </c>
      <c r="IC185">
        <v>0.30112899999999998</v>
      </c>
      <c r="ID185">
        <v>0.59920050000000002</v>
      </c>
      <c r="IE185">
        <v>25.989419999999999</v>
      </c>
      <c r="IF185" s="1">
        <v>7.5983759999999996E-4</v>
      </c>
      <c r="IG185">
        <v>0.28478369999999997</v>
      </c>
      <c r="IH185">
        <v>0.59923009999999999</v>
      </c>
      <c r="II185">
        <v>25.424430000000001</v>
      </c>
      <c r="IJ185" s="1">
        <v>7.2235769999999999E-4</v>
      </c>
      <c r="IK185">
        <v>0.270505</v>
      </c>
      <c r="IL185">
        <v>0.59924630000000001</v>
      </c>
      <c r="IM185">
        <v>24.47766</v>
      </c>
      <c r="IN185" s="1">
        <v>6.877888E-4</v>
      </c>
      <c r="IO185">
        <v>0.25743490000000002</v>
      </c>
      <c r="IP185">
        <v>0.59923910000000002</v>
      </c>
      <c r="IQ185">
        <v>23.656140000000001</v>
      </c>
      <c r="IR185" s="1">
        <v>6.564079E-4</v>
      </c>
      <c r="IS185">
        <v>0.24561849999999999</v>
      </c>
      <c r="IT185">
        <v>0.59925839999999997</v>
      </c>
      <c r="IU185">
        <v>23.225539999999999</v>
      </c>
      <c r="IV185" s="1">
        <v>6.2682359999999997E-4</v>
      </c>
      <c r="IW185">
        <v>0.2344686</v>
      </c>
      <c r="IX185">
        <v>0.59925850000000003</v>
      </c>
      <c r="IY185">
        <v>23.642510000000001</v>
      </c>
      <c r="IZ185" s="1">
        <v>5.9854570000000005E-4</v>
      </c>
      <c r="JA185">
        <v>0.2238491</v>
      </c>
      <c r="JB185">
        <v>0.59926380000000001</v>
      </c>
      <c r="JC185">
        <v>24.011610000000001</v>
      </c>
      <c r="JD185" s="1">
        <v>5.7263119999999995E-4</v>
      </c>
      <c r="JE185">
        <v>0.21411069999999999</v>
      </c>
      <c r="JF185">
        <v>0.59926199999999996</v>
      </c>
      <c r="JG185">
        <v>24.379660000000001</v>
      </c>
      <c r="JH185" s="1">
        <v>5.4838759999999999E-4</v>
      </c>
      <c r="JI185">
        <v>0.20503070000000001</v>
      </c>
      <c r="JJ185">
        <v>0.59926409999999997</v>
      </c>
      <c r="JK185">
        <v>24.14311</v>
      </c>
      <c r="JL185" s="1">
        <v>5.2479320000000003E-4</v>
      </c>
      <c r="JM185">
        <v>0.19621520000000001</v>
      </c>
      <c r="JN185">
        <v>0.59925280000000003</v>
      </c>
      <c r="JO185">
        <v>23.678370000000001</v>
      </c>
      <c r="JP185" s="1">
        <v>5.0253440000000004E-4</v>
      </c>
      <c r="JQ185">
        <v>0.18788489999999999</v>
      </c>
      <c r="JR185">
        <v>0.59927490000000005</v>
      </c>
      <c r="JS185">
        <v>23.283069999999999</v>
      </c>
      <c r="JT185" s="1">
        <v>4.8125549999999999E-4</v>
      </c>
      <c r="JU185">
        <v>0.1799229</v>
      </c>
      <c r="JV185">
        <v>0.59925090000000003</v>
      </c>
      <c r="JW185">
        <v>23.047319999999999</v>
      </c>
      <c r="JX185" s="1">
        <v>4.6147719999999997E-4</v>
      </c>
      <c r="JY185">
        <v>0.17251259999999999</v>
      </c>
      <c r="JZ185">
        <v>0.59927580000000003</v>
      </c>
      <c r="KA185">
        <v>22.9696</v>
      </c>
      <c r="KB185" s="1">
        <v>4.4261829999999998E-4</v>
      </c>
      <c r="KC185">
        <v>0.1654467</v>
      </c>
      <c r="KD185">
        <v>0.59926100000000004</v>
      </c>
      <c r="KE185">
        <v>23.648510000000002</v>
      </c>
      <c r="KF185" s="1">
        <v>4.2402450000000001E-4</v>
      </c>
      <c r="KG185">
        <v>0.15849679999999999</v>
      </c>
      <c r="KH185">
        <v>0.59925130000000004</v>
      </c>
      <c r="KI185">
        <v>24.084969999999998</v>
      </c>
      <c r="KJ185" s="1">
        <v>4.070368E-4</v>
      </c>
      <c r="KK185">
        <v>0.152141</v>
      </c>
      <c r="KL185">
        <v>0.59925609999999996</v>
      </c>
      <c r="KM185">
        <v>24.412389999999998</v>
      </c>
      <c r="KN185" s="1">
        <v>3.9045730000000003E-4</v>
      </c>
      <c r="KO185">
        <v>0.14595140000000001</v>
      </c>
      <c r="KP185">
        <v>0.59925799999999996</v>
      </c>
      <c r="KQ185">
        <v>24.471430000000002</v>
      </c>
      <c r="KR185" s="1">
        <v>3.7486060000000001E-4</v>
      </c>
      <c r="KS185">
        <v>0.14011270000000001</v>
      </c>
      <c r="KT185">
        <v>0.59925539999999999</v>
      </c>
      <c r="KU185">
        <v>24.065650000000002</v>
      </c>
      <c r="KV185" s="1">
        <v>3.602236E-4</v>
      </c>
      <c r="KW185">
        <v>0.1346408</v>
      </c>
      <c r="KX185">
        <v>0.59925130000000004</v>
      </c>
      <c r="KY185">
        <v>23.343440000000001</v>
      </c>
      <c r="KZ185" s="1">
        <v>3.4590480000000002E-4</v>
      </c>
      <c r="LA185">
        <v>0.12929499999999999</v>
      </c>
      <c r="LB185">
        <v>0.59926650000000004</v>
      </c>
      <c r="LC185">
        <v>22.668589999999998</v>
      </c>
      <c r="LD185" s="1">
        <v>3.324941E-4</v>
      </c>
      <c r="LE185">
        <v>0.12426379999999999</v>
      </c>
      <c r="LF185">
        <v>0.59924069999999996</v>
      </c>
      <c r="LG185">
        <v>22.23141</v>
      </c>
      <c r="LH185" s="1">
        <v>3.195122E-4</v>
      </c>
      <c r="LI185">
        <v>0.11942759999999999</v>
      </c>
      <c r="LJ185">
        <v>0.59920899999999999</v>
      </c>
      <c r="LK185">
        <v>22.795280000000002</v>
      </c>
      <c r="LL185">
        <v>3.0746000000000001E-4</v>
      </c>
      <c r="LM185">
        <v>0.11492140000000001</v>
      </c>
      <c r="LN185">
        <v>0.59920410000000002</v>
      </c>
      <c r="LO185">
        <v>23.49362</v>
      </c>
      <c r="LP185" s="1">
        <v>2.9598910000000001E-4</v>
      </c>
      <c r="LQ185">
        <v>0.1106182</v>
      </c>
      <c r="LR185">
        <v>0.59915059999999998</v>
      </c>
      <c r="LS185">
        <v>24.228439999999999</v>
      </c>
      <c r="LT185" s="1">
        <v>2.8544820000000001E-4</v>
      </c>
      <c r="LU185">
        <v>0.1066863</v>
      </c>
      <c r="LV185">
        <v>0.59910240000000003</v>
      </c>
      <c r="LW185">
        <v>25.014900000000001</v>
      </c>
      <c r="LX185" s="1">
        <v>2.7545590000000001E-4</v>
      </c>
      <c r="LY185">
        <v>0.1029542</v>
      </c>
      <c r="LZ185">
        <v>0.59903169999999994</v>
      </c>
      <c r="MA185">
        <v>25.231639999999999</v>
      </c>
      <c r="MB185" s="1">
        <v>2.6592880000000002E-4</v>
      </c>
      <c r="MC185">
        <v>9.9423800000000007E-2</v>
      </c>
      <c r="MD185">
        <v>0.59896579999999999</v>
      </c>
      <c r="ME185">
        <v>24.840969999999999</v>
      </c>
      <c r="MF185" s="1">
        <v>2.567111E-4</v>
      </c>
      <c r="MG185">
        <v>9.5983589999999994E-2</v>
      </c>
      <c r="MH185">
        <v>0.59889550000000003</v>
      </c>
      <c r="MI185">
        <v>24.35528</v>
      </c>
      <c r="MJ185" s="1">
        <v>2.4751560000000001E-4</v>
      </c>
      <c r="MK185">
        <v>9.2569360000000003E-2</v>
      </c>
      <c r="ML185">
        <v>0.59884760000000004</v>
      </c>
      <c r="MM185">
        <v>24.276599999999998</v>
      </c>
      <c r="MN185" s="1">
        <v>2.388487E-4</v>
      </c>
      <c r="MO185">
        <v>8.9349230000000002E-2</v>
      </c>
      <c r="MP185">
        <v>0.59879990000000005</v>
      </c>
      <c r="MQ185">
        <v>25.120930000000001</v>
      </c>
      <c r="MR185" s="1">
        <v>2.3065830000000001E-4</v>
      </c>
      <c r="MS185">
        <v>8.6291259999999995E-2</v>
      </c>
      <c r="MT185">
        <v>0.59876099999999999</v>
      </c>
      <c r="MU185">
        <v>26.108170000000001</v>
      </c>
      <c r="MV185" s="1">
        <v>2.231752E-4</v>
      </c>
      <c r="MW185">
        <v>8.3486900000000003E-2</v>
      </c>
      <c r="MX185">
        <v>0.598773</v>
      </c>
      <c r="MY185">
        <v>26.70234</v>
      </c>
      <c r="MZ185" s="1">
        <v>2.164348E-4</v>
      </c>
      <c r="NA185">
        <v>8.096151E-2</v>
      </c>
      <c r="NB185">
        <v>0.59869870000000003</v>
      </c>
      <c r="NC185">
        <v>26.853590000000001</v>
      </c>
      <c r="ND185" s="1">
        <v>2.098592E-4</v>
      </c>
      <c r="NE185">
        <v>7.8518459999999998E-2</v>
      </c>
      <c r="NF185">
        <v>0.59869280000000002</v>
      </c>
      <c r="NG185">
        <v>26.327829999999999</v>
      </c>
      <c r="NH185" s="1">
        <v>2.029178E-4</v>
      </c>
      <c r="NI185">
        <v>7.5931709999999999E-2</v>
      </c>
      <c r="NJ185">
        <v>0.59868390000000005</v>
      </c>
      <c r="NK185">
        <v>25.576689999999999</v>
      </c>
      <c r="NL185" s="1">
        <v>1.960768E-4</v>
      </c>
      <c r="NM185">
        <v>7.3370759999999993E-2</v>
      </c>
      <c r="NN185">
        <v>0.59865679999999999</v>
      </c>
      <c r="NO185">
        <v>24.965409999999999</v>
      </c>
      <c r="NP185" s="1">
        <v>1.889049E-4</v>
      </c>
      <c r="NQ185">
        <v>7.0695480000000005E-2</v>
      </c>
      <c r="NR185">
        <v>0.59866140000000001</v>
      </c>
      <c r="NS185">
        <v>24.656490000000002</v>
      </c>
      <c r="NT185" s="1">
        <v>1.8177189999999999E-4</v>
      </c>
      <c r="NU185">
        <v>6.8024989999999994E-2</v>
      </c>
      <c r="NV185">
        <v>0.59861279999999994</v>
      </c>
      <c r="NW185">
        <v>24.941269999999999</v>
      </c>
      <c r="NX185" s="1">
        <v>1.7476389999999999E-4</v>
      </c>
      <c r="NY185">
        <v>6.5400150000000004E-2</v>
      </c>
      <c r="NZ185">
        <v>0.59854580000000002</v>
      </c>
      <c r="OA185">
        <v>25.740690000000001</v>
      </c>
      <c r="OB185" s="1">
        <v>1.67811E-4</v>
      </c>
      <c r="OC185">
        <v>6.2813460000000002E-2</v>
      </c>
      <c r="OD185">
        <v>0.59844149999999996</v>
      </c>
      <c r="OE185">
        <v>26.0852</v>
      </c>
      <c r="OF185" s="1">
        <v>1.608057E-4</v>
      </c>
      <c r="OG185">
        <v>6.0193869999999997E-2</v>
      </c>
      <c r="OH185">
        <v>0.59828079999999995</v>
      </c>
      <c r="OI185">
        <v>26.05274</v>
      </c>
      <c r="OJ185" s="1">
        <v>1.5417999999999999E-4</v>
      </c>
      <c r="OK185">
        <v>5.77207E-2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0.90443510000000005</v>
      </c>
      <c r="G186">
        <v>21.377939999999999</v>
      </c>
      <c r="H186">
        <v>0</v>
      </c>
      <c r="I186">
        <v>0</v>
      </c>
      <c r="J186">
        <v>0.9024934</v>
      </c>
      <c r="K186">
        <v>21.071770000000001</v>
      </c>
      <c r="L186">
        <v>0</v>
      </c>
      <c r="M186">
        <v>0</v>
      </c>
      <c r="N186">
        <v>0.90045989999999998</v>
      </c>
      <c r="O186">
        <v>20.963190000000001</v>
      </c>
      <c r="P186">
        <v>0</v>
      </c>
      <c r="Q186">
        <v>0</v>
      </c>
      <c r="R186">
        <v>0.89810820000000002</v>
      </c>
      <c r="S186">
        <v>20.615659999999998</v>
      </c>
      <c r="T186">
        <v>0</v>
      </c>
      <c r="U186">
        <v>0</v>
      </c>
      <c r="V186">
        <v>0.8949606</v>
      </c>
      <c r="W186">
        <v>20.514420000000001</v>
      </c>
      <c r="X186">
        <v>0</v>
      </c>
      <c r="Y186">
        <v>0</v>
      </c>
      <c r="Z186">
        <v>0.88985400000000003</v>
      </c>
      <c r="AA186">
        <v>20.54683</v>
      </c>
      <c r="AB186">
        <v>0</v>
      </c>
      <c r="AC186">
        <v>0</v>
      </c>
      <c r="AD186">
        <v>0.8857391</v>
      </c>
      <c r="AE186">
        <v>20.457080000000001</v>
      </c>
      <c r="AF186">
        <v>6.0630009999999999E-35</v>
      </c>
      <c r="AG186" s="1">
        <v>2.041388E-32</v>
      </c>
      <c r="AH186">
        <v>0.883046</v>
      </c>
      <c r="AI186">
        <v>20.247810000000001</v>
      </c>
      <c r="AJ186" s="1">
        <v>3.2316000000000002E-23</v>
      </c>
      <c r="AK186" s="1">
        <v>1.092469E-20</v>
      </c>
      <c r="AL186">
        <v>0.88078060000000002</v>
      </c>
      <c r="AM186">
        <v>20.253450000000001</v>
      </c>
      <c r="AN186" s="1">
        <v>1.518969E-11</v>
      </c>
      <c r="AO186" s="1">
        <v>5.1467580000000003E-9</v>
      </c>
      <c r="AP186">
        <v>0.8786079</v>
      </c>
      <c r="AQ186">
        <v>19.953420000000001</v>
      </c>
      <c r="AR186" s="1">
        <v>5.432462E-5</v>
      </c>
      <c r="AS186" s="1">
        <v>1.3489650000000001E-2</v>
      </c>
      <c r="AT186">
        <v>0.87646429999999997</v>
      </c>
      <c r="AU186">
        <v>19.751010000000001</v>
      </c>
      <c r="AV186" s="1">
        <v>3.4782630000000002E-2</v>
      </c>
      <c r="AW186" s="1">
        <v>9.4481129999999993</v>
      </c>
      <c r="AX186">
        <v>0.87433209999999995</v>
      </c>
      <c r="AY186">
        <v>19.538180000000001</v>
      </c>
      <c r="AZ186" s="1">
        <v>1.9440109999999999</v>
      </c>
      <c r="BA186">
        <v>566.54079999999999</v>
      </c>
      <c r="BB186">
        <v>0.87210030000000005</v>
      </c>
      <c r="BC186">
        <v>19.441240000000001</v>
      </c>
      <c r="BD186">
        <v>21.861989999999999</v>
      </c>
      <c r="BE186">
        <v>6752.9769999999999</v>
      </c>
      <c r="BF186">
        <v>0.86958179999999996</v>
      </c>
      <c r="BG186">
        <v>19.505690000000001</v>
      </c>
      <c r="BH186">
        <v>74.916820000000001</v>
      </c>
      <c r="BI186">
        <v>24351.81</v>
      </c>
      <c r="BJ186">
        <v>0.86662649999999997</v>
      </c>
      <c r="BK186">
        <v>19.692589999999999</v>
      </c>
      <c r="BL186">
        <v>102.2993</v>
      </c>
      <c r="BM186">
        <v>34747.61</v>
      </c>
      <c r="BN186">
        <v>0.86312049999999996</v>
      </c>
      <c r="BO186">
        <v>20.133199999999999</v>
      </c>
      <c r="BP186">
        <v>67.565029999999993</v>
      </c>
      <c r="BQ186">
        <v>23895.69</v>
      </c>
      <c r="BR186">
        <v>0.85894230000000005</v>
      </c>
      <c r="BS186">
        <v>20.65174</v>
      </c>
      <c r="BT186">
        <v>25.044260000000001</v>
      </c>
      <c r="BU186">
        <v>9175.7309999999998</v>
      </c>
      <c r="BV186">
        <v>0.85408379999999995</v>
      </c>
      <c r="BW186">
        <v>21.070309999999999</v>
      </c>
      <c r="BX186">
        <v>5.9249090000000004</v>
      </c>
      <c r="BY186">
        <v>2238.1889999999999</v>
      </c>
      <c r="BZ186">
        <v>0.84871110000000005</v>
      </c>
      <c r="CA186">
        <v>21.289860000000001</v>
      </c>
      <c r="CB186">
        <v>1.0338309999999999</v>
      </c>
      <c r="CC186">
        <v>398.81229999999999</v>
      </c>
      <c r="CD186">
        <v>0.8428253</v>
      </c>
      <c r="CE186">
        <v>21.073640000000001</v>
      </c>
      <c r="CF186">
        <v>0.1892375</v>
      </c>
      <c r="CG186">
        <v>71.935190000000006</v>
      </c>
      <c r="CH186">
        <v>0.83681229999999995</v>
      </c>
      <c r="CI186">
        <v>20.8369</v>
      </c>
      <c r="CJ186">
        <v>7.9294290000000003E-2</v>
      </c>
      <c r="CK186">
        <v>28.42408</v>
      </c>
      <c r="CL186">
        <v>0.83076320000000003</v>
      </c>
      <c r="CM186">
        <v>20.679200000000002</v>
      </c>
      <c r="CN186">
        <v>7.0165130000000006E-2</v>
      </c>
      <c r="CO186">
        <v>24.66863</v>
      </c>
      <c r="CP186">
        <v>0.82474510000000001</v>
      </c>
      <c r="CQ186">
        <v>20.61439</v>
      </c>
      <c r="CR186">
        <v>7.2406529999999997E-2</v>
      </c>
      <c r="CS186">
        <v>25.567170000000001</v>
      </c>
      <c r="CT186">
        <v>0.81840500000000005</v>
      </c>
      <c r="CU186">
        <v>20.969280000000001</v>
      </c>
      <c r="CV186">
        <v>7.2757119999999995E-2</v>
      </c>
      <c r="CW186">
        <v>25.91038</v>
      </c>
      <c r="CX186">
        <v>0.81144019999999994</v>
      </c>
      <c r="CY186">
        <v>21.477250000000002</v>
      </c>
      <c r="CZ186" s="1">
        <v>6.9756760000000001E-2</v>
      </c>
      <c r="DA186">
        <v>25.070679999999999</v>
      </c>
      <c r="DB186">
        <v>0.80437420000000004</v>
      </c>
      <c r="DC186">
        <v>21.694929999999999</v>
      </c>
      <c r="DD186" s="1">
        <v>6.4516019999999993E-2</v>
      </c>
      <c r="DE186">
        <v>23.380199999999999</v>
      </c>
      <c r="DF186">
        <v>0.79725469999999998</v>
      </c>
      <c r="DG186">
        <v>21.71443</v>
      </c>
      <c r="DH186" s="1">
        <v>5.8501409999999997E-2</v>
      </c>
      <c r="DI186">
        <v>21.362300000000001</v>
      </c>
      <c r="DJ186">
        <v>0.78993559999999996</v>
      </c>
      <c r="DK186">
        <v>21.338999999999999</v>
      </c>
      <c r="DL186" s="1">
        <v>5.249761E-2</v>
      </c>
      <c r="DM186">
        <v>19.313839999999999</v>
      </c>
      <c r="DN186">
        <v>0.78246400000000005</v>
      </c>
      <c r="DO186">
        <v>21.03284</v>
      </c>
      <c r="DP186" s="1">
        <v>4.6883500000000002E-2</v>
      </c>
      <c r="DQ186">
        <v>17.378399999999999</v>
      </c>
      <c r="DR186">
        <v>0.77543280000000003</v>
      </c>
      <c r="DS186">
        <v>20.882570000000001</v>
      </c>
      <c r="DT186" s="1">
        <v>4.1793230000000001E-2</v>
      </c>
      <c r="DU186">
        <v>15.595219999999999</v>
      </c>
      <c r="DV186">
        <v>0.76822230000000002</v>
      </c>
      <c r="DW186">
        <v>20.771249999999998</v>
      </c>
      <c r="DX186" s="1">
        <v>3.7270959999999999E-2</v>
      </c>
      <c r="DY186">
        <v>14.002219999999999</v>
      </c>
      <c r="DZ186">
        <v>0.76094110000000004</v>
      </c>
      <c r="EA186">
        <v>21.03932</v>
      </c>
      <c r="EB186" s="1">
        <v>3.3268739999999998E-2</v>
      </c>
      <c r="EC186">
        <v>12.58487</v>
      </c>
      <c r="ED186">
        <v>0.75362249999999997</v>
      </c>
      <c r="EE186">
        <v>21.466069999999998</v>
      </c>
      <c r="EF186" s="1">
        <v>2.974566E-2</v>
      </c>
      <c r="EG186">
        <v>11.32972</v>
      </c>
      <c r="EH186">
        <v>0.74676500000000001</v>
      </c>
      <c r="EI186">
        <v>21.834610000000001</v>
      </c>
      <c r="EJ186" s="1">
        <v>2.65981E-2</v>
      </c>
      <c r="EK186">
        <v>10.194470000000001</v>
      </c>
      <c r="EL186">
        <v>0.74038119999999996</v>
      </c>
      <c r="EM186">
        <v>21.949809999999999</v>
      </c>
      <c r="EN186">
        <v>2.3737709999999999E-2</v>
      </c>
      <c r="EO186">
        <v>9.1517520000000001</v>
      </c>
      <c r="EP186">
        <v>0.73362459999999996</v>
      </c>
      <c r="EQ186">
        <v>21.548290000000001</v>
      </c>
      <c r="ER186" s="1">
        <v>2.1142979999999999E-2</v>
      </c>
      <c r="ES186">
        <v>8.2053329999999995</v>
      </c>
      <c r="ET186">
        <v>0.72645820000000005</v>
      </c>
      <c r="EU186">
        <v>20.90062</v>
      </c>
      <c r="EV186" s="1">
        <v>1.8789719999999999E-2</v>
      </c>
      <c r="EW186">
        <v>7.3439389999999998</v>
      </c>
      <c r="EX186">
        <v>0.71978279999999994</v>
      </c>
      <c r="EY186">
        <v>20.482479999999999</v>
      </c>
      <c r="EZ186" s="1">
        <v>1.6692269999999999E-2</v>
      </c>
      <c r="FA186">
        <v>6.5656990000000004</v>
      </c>
      <c r="FB186">
        <v>0.71327640000000003</v>
      </c>
      <c r="FC186">
        <v>20.521840000000001</v>
      </c>
      <c r="FD186" s="1">
        <v>1.481909E-2</v>
      </c>
      <c r="FE186">
        <v>5.8631320000000002</v>
      </c>
      <c r="FF186">
        <v>0.70694239999999997</v>
      </c>
      <c r="FG186">
        <v>21.545950000000001</v>
      </c>
      <c r="FH186" s="1">
        <v>1.3165380000000001E-2</v>
      </c>
      <c r="FI186">
        <v>5.2384950000000003</v>
      </c>
      <c r="FJ186">
        <v>0.70117439999999998</v>
      </c>
      <c r="FK186">
        <v>22.560359999999999</v>
      </c>
      <c r="FL186" s="1">
        <v>1.1703130000000001E-2</v>
      </c>
      <c r="FM186">
        <v>4.6796150000000001</v>
      </c>
      <c r="FN186">
        <v>0.69600280000000003</v>
      </c>
      <c r="FO186">
        <v>23.25986</v>
      </c>
      <c r="FP186" s="1">
        <v>1.0388659999999999E-2</v>
      </c>
      <c r="FQ186">
        <v>4.1710380000000002</v>
      </c>
      <c r="FR186">
        <v>0.69211009999999995</v>
      </c>
      <c r="FS186">
        <v>23.406400000000001</v>
      </c>
      <c r="FT186" s="1">
        <v>9.2217380000000002E-3</v>
      </c>
      <c r="FU186">
        <v>3.7121770000000001</v>
      </c>
      <c r="FV186">
        <v>0.68913230000000003</v>
      </c>
      <c r="FW186">
        <v>23.03998</v>
      </c>
      <c r="FX186" s="1">
        <v>8.1563620000000003E-3</v>
      </c>
      <c r="FY186">
        <v>3.2878229999999999</v>
      </c>
      <c r="FZ186">
        <v>0.68690779999999996</v>
      </c>
      <c r="GA186">
        <v>22.413959999999999</v>
      </c>
      <c r="GB186" s="1">
        <v>7.1924789999999999E-3</v>
      </c>
      <c r="GC186">
        <v>2.8998659999999998</v>
      </c>
      <c r="GD186">
        <v>0.68547990000000003</v>
      </c>
      <c r="GE186">
        <v>21.927710000000001</v>
      </c>
      <c r="GF186" s="1">
        <v>6.3150430000000002E-3</v>
      </c>
      <c r="GG186">
        <v>2.5437699999999999</v>
      </c>
      <c r="GH186">
        <v>0.68459199999999998</v>
      </c>
      <c r="GI186">
        <v>21.87923</v>
      </c>
      <c r="GJ186" s="1">
        <v>5.5075799999999998E-3</v>
      </c>
      <c r="GK186">
        <v>2.2152530000000001</v>
      </c>
      <c r="GL186">
        <v>0.6840347</v>
      </c>
      <c r="GM186">
        <v>22.834710000000001</v>
      </c>
      <c r="GN186" s="1">
        <v>4.7227040000000003E-3</v>
      </c>
      <c r="GO186">
        <v>1.897408</v>
      </c>
      <c r="GP186">
        <v>0.68374069999999998</v>
      </c>
      <c r="GQ186">
        <v>23.833829999999999</v>
      </c>
      <c r="GR186" s="1">
        <v>3.9245440000000003E-3</v>
      </c>
      <c r="GS186">
        <v>1.5760860000000001</v>
      </c>
      <c r="GT186">
        <v>0.68361839999999996</v>
      </c>
      <c r="GU186">
        <v>24.57978</v>
      </c>
      <c r="GV186" s="1">
        <v>3.1319619999999999E-3</v>
      </c>
      <c r="GW186">
        <v>1.257363</v>
      </c>
      <c r="GX186">
        <v>0.6835369</v>
      </c>
      <c r="GY186">
        <v>24.965420000000002</v>
      </c>
      <c r="GZ186" s="1">
        <v>2.416905E-3</v>
      </c>
      <c r="HA186">
        <v>0.96904000000000001</v>
      </c>
      <c r="HB186">
        <v>0.68353459999999999</v>
      </c>
      <c r="HC186">
        <v>24.74004</v>
      </c>
      <c r="HD186" s="1">
        <v>1.850602E-3</v>
      </c>
      <c r="HE186">
        <v>0.73970709999999995</v>
      </c>
      <c r="HF186">
        <v>0.68355529999999998</v>
      </c>
      <c r="HG186">
        <v>24.135359999999999</v>
      </c>
      <c r="HH186" s="1">
        <v>1.45137E-3</v>
      </c>
      <c r="HI186">
        <v>0.5772041</v>
      </c>
      <c r="HJ186">
        <v>0.68360909999999997</v>
      </c>
      <c r="HK186">
        <v>23.666830000000001</v>
      </c>
      <c r="HL186" s="1">
        <v>1.1950229999999999E-3</v>
      </c>
      <c r="HM186">
        <v>0.47242390000000001</v>
      </c>
      <c r="HN186">
        <v>0.68364659999999999</v>
      </c>
      <c r="HO186">
        <v>23.429410000000001</v>
      </c>
      <c r="HP186" s="1">
        <v>1.0347259999999999E-3</v>
      </c>
      <c r="HQ186">
        <v>0.40684480000000001</v>
      </c>
      <c r="HR186">
        <v>0.68368030000000002</v>
      </c>
      <c r="HS186">
        <v>24.056190000000001</v>
      </c>
      <c r="HT186" s="1">
        <v>9.3268820000000005E-4</v>
      </c>
      <c r="HU186">
        <v>0.3653207</v>
      </c>
      <c r="HV186">
        <v>0.68370229999999999</v>
      </c>
      <c r="HW186">
        <v>24.997869999999999</v>
      </c>
      <c r="HX186" s="1">
        <v>8.6235360000000004E-4</v>
      </c>
      <c r="HY186">
        <v>0.33685680000000001</v>
      </c>
      <c r="HZ186">
        <v>0.68372330000000003</v>
      </c>
      <c r="IA186">
        <v>25.74615</v>
      </c>
      <c r="IB186" s="1">
        <v>8.085678E-4</v>
      </c>
      <c r="IC186">
        <v>0.31527709999999998</v>
      </c>
      <c r="ID186">
        <v>0.68373269999999997</v>
      </c>
      <c r="IE186">
        <v>26.064139999999998</v>
      </c>
      <c r="IF186" s="1">
        <v>7.6495220000000002E-4</v>
      </c>
      <c r="IG186">
        <v>0.29790929999999999</v>
      </c>
      <c r="IH186">
        <v>0.68373019999999995</v>
      </c>
      <c r="II186">
        <v>25.533069999999999</v>
      </c>
      <c r="IJ186" s="1">
        <v>7.2680089999999998E-4</v>
      </c>
      <c r="IK186">
        <v>0.28280430000000001</v>
      </c>
      <c r="IL186">
        <v>0.68374460000000004</v>
      </c>
      <c r="IM186">
        <v>24.584599999999998</v>
      </c>
      <c r="IN186" s="1">
        <v>6.9192579999999997E-4</v>
      </c>
      <c r="IO186">
        <v>0.26910800000000001</v>
      </c>
      <c r="IP186">
        <v>0.68375520000000001</v>
      </c>
      <c r="IQ186">
        <v>23.739339999999999</v>
      </c>
      <c r="IR186" s="1">
        <v>6.6025800000000005E-4</v>
      </c>
      <c r="IS186">
        <v>0.25669700000000001</v>
      </c>
      <c r="IT186">
        <v>0.68374500000000005</v>
      </c>
      <c r="IU186">
        <v>23.263210000000001</v>
      </c>
      <c r="IV186" s="1">
        <v>6.3039330000000003E-4</v>
      </c>
      <c r="IW186">
        <v>0.2450069</v>
      </c>
      <c r="IX186">
        <v>0.68374710000000005</v>
      </c>
      <c r="IY186">
        <v>23.645589999999999</v>
      </c>
      <c r="IZ186" s="1">
        <v>6.0193629999999996E-4</v>
      </c>
      <c r="JA186">
        <v>0.23390710000000001</v>
      </c>
      <c r="JB186">
        <v>0.683751</v>
      </c>
      <c r="JC186">
        <v>24.009830000000001</v>
      </c>
      <c r="JD186" s="1">
        <v>5.7571429999999995E-4</v>
      </c>
      <c r="JE186">
        <v>0.22366639999999999</v>
      </c>
      <c r="JF186">
        <v>0.68374800000000002</v>
      </c>
      <c r="JG186">
        <v>24.405670000000001</v>
      </c>
      <c r="JH186" s="1">
        <v>5.513467E-4</v>
      </c>
      <c r="JI186">
        <v>0.2141768</v>
      </c>
      <c r="JJ186">
        <v>0.68375300000000006</v>
      </c>
      <c r="JK186">
        <v>24.218</v>
      </c>
      <c r="JL186" s="1">
        <v>5.2769459999999998E-4</v>
      </c>
      <c r="JM186">
        <v>0.20500080000000001</v>
      </c>
      <c r="JN186">
        <v>0.68376499999999996</v>
      </c>
      <c r="JO186">
        <v>23.77064</v>
      </c>
      <c r="JP186" s="1">
        <v>5.0523300000000001E-4</v>
      </c>
      <c r="JQ186">
        <v>0.1962585</v>
      </c>
      <c r="JR186">
        <v>0.68376930000000002</v>
      </c>
      <c r="JS186">
        <v>23.377420000000001</v>
      </c>
      <c r="JT186" s="1">
        <v>4.8382299999999998E-4</v>
      </c>
      <c r="JU186">
        <v>0.18793879999999999</v>
      </c>
      <c r="JV186">
        <v>0.6837588</v>
      </c>
      <c r="JW186">
        <v>23.11035</v>
      </c>
      <c r="JX186" s="1">
        <v>4.6386589999999997E-4</v>
      </c>
      <c r="JY186">
        <v>0.18016750000000001</v>
      </c>
      <c r="JZ186">
        <v>0.68376329999999996</v>
      </c>
      <c r="KA186">
        <v>23.0091</v>
      </c>
      <c r="KB186" s="1">
        <v>4.449333E-4</v>
      </c>
      <c r="KC186">
        <v>0.1727939</v>
      </c>
      <c r="KD186">
        <v>0.6837628</v>
      </c>
      <c r="KE186">
        <v>23.6602</v>
      </c>
      <c r="KF186" s="1">
        <v>4.262399E-4</v>
      </c>
      <c r="KG186">
        <v>0.1655433</v>
      </c>
      <c r="KH186">
        <v>0.68376210000000004</v>
      </c>
      <c r="KI186">
        <v>24.09864</v>
      </c>
      <c r="KJ186" s="1">
        <v>4.0909479999999999E-4</v>
      </c>
      <c r="KK186">
        <v>0.15886990000000001</v>
      </c>
      <c r="KL186">
        <v>0.68376729999999997</v>
      </c>
      <c r="KM186">
        <v>24.43385</v>
      </c>
      <c r="KN186" s="1">
        <v>3.924601E-4</v>
      </c>
      <c r="KO186">
        <v>0.1524192</v>
      </c>
      <c r="KP186">
        <v>0.68374769999999996</v>
      </c>
      <c r="KQ186">
        <v>24.527989999999999</v>
      </c>
      <c r="KR186" s="1">
        <v>3.7672550000000002E-4</v>
      </c>
      <c r="KS186">
        <v>0.14629729999999999</v>
      </c>
      <c r="KT186">
        <v>0.68376729999999997</v>
      </c>
      <c r="KU186">
        <v>24.141369999999998</v>
      </c>
      <c r="KV186" s="1">
        <v>3.620001E-4</v>
      </c>
      <c r="KW186">
        <v>0.1405739</v>
      </c>
      <c r="KX186">
        <v>0.68375569999999997</v>
      </c>
      <c r="KY186">
        <v>23.429680000000001</v>
      </c>
      <c r="KZ186" s="1">
        <v>3.4765019999999998E-4</v>
      </c>
      <c r="LA186">
        <v>0.13500989999999999</v>
      </c>
      <c r="LB186">
        <v>0.68374979999999996</v>
      </c>
      <c r="LC186">
        <v>22.749269999999999</v>
      </c>
      <c r="LD186" s="1">
        <v>3.3406590000000002E-4</v>
      </c>
      <c r="LE186">
        <v>0.12971730000000001</v>
      </c>
      <c r="LF186">
        <v>0.68372770000000005</v>
      </c>
      <c r="LG186">
        <v>22.296250000000001</v>
      </c>
      <c r="LH186" s="1">
        <v>3.2110990000000001E-4</v>
      </c>
      <c r="LI186">
        <v>0.1247002</v>
      </c>
      <c r="LJ186">
        <v>0.6837067</v>
      </c>
      <c r="LK186">
        <v>22.832270000000001</v>
      </c>
      <c r="LL186" s="1">
        <v>3.0893179999999998E-4</v>
      </c>
      <c r="LM186">
        <v>0.11996419999999999</v>
      </c>
      <c r="LN186">
        <v>0.6836544</v>
      </c>
      <c r="LO186">
        <v>23.506019999999999</v>
      </c>
      <c r="LP186" s="1">
        <v>2.9734E-4</v>
      </c>
      <c r="LQ186">
        <v>0.11545279999999999</v>
      </c>
      <c r="LR186">
        <v>0.68356819999999996</v>
      </c>
      <c r="LS186">
        <v>24.240739999999999</v>
      </c>
      <c r="LT186" s="1">
        <v>2.8673929999999999E-4</v>
      </c>
      <c r="LU186">
        <v>0.1113425</v>
      </c>
      <c r="LV186">
        <v>0.68344899999999997</v>
      </c>
      <c r="LW186">
        <v>25.04759</v>
      </c>
      <c r="LX186" s="1">
        <v>2.7663550000000002E-4</v>
      </c>
      <c r="LY186">
        <v>0.10742699999999999</v>
      </c>
      <c r="LZ186">
        <v>0.68330089999999999</v>
      </c>
      <c r="MA186">
        <v>25.278749999999999</v>
      </c>
      <c r="MB186" s="1">
        <v>2.671199E-4</v>
      </c>
      <c r="MC186">
        <v>0.103767</v>
      </c>
      <c r="MD186">
        <v>0.68310439999999994</v>
      </c>
      <c r="ME186">
        <v>24.888380000000002</v>
      </c>
      <c r="MF186" s="1">
        <v>2.5783099999999998E-4</v>
      </c>
      <c r="MG186">
        <v>0.1001736</v>
      </c>
      <c r="MH186">
        <v>0.68290139999999999</v>
      </c>
      <c r="MI186">
        <v>24.40587</v>
      </c>
      <c r="MJ186" s="1">
        <v>2.4861559999999998E-4</v>
      </c>
      <c r="MK186">
        <v>9.6632490000000001E-2</v>
      </c>
      <c r="ML186">
        <v>0.68268450000000003</v>
      </c>
      <c r="MM186">
        <v>24.303650000000001</v>
      </c>
      <c r="MN186" s="1">
        <v>2.3991440000000001E-4</v>
      </c>
      <c r="MO186">
        <v>9.3280840000000004E-2</v>
      </c>
      <c r="MP186">
        <v>0.68247630000000004</v>
      </c>
      <c r="MQ186">
        <v>25.126239999999999</v>
      </c>
      <c r="MR186" s="1">
        <v>2.3163050000000001E-4</v>
      </c>
      <c r="MS186">
        <v>9.0074890000000005E-2</v>
      </c>
      <c r="MT186">
        <v>0.68229079999999998</v>
      </c>
      <c r="MU186">
        <v>26.103840000000002</v>
      </c>
      <c r="MV186" s="1">
        <v>2.2407610000000001E-4</v>
      </c>
      <c r="MW186">
        <v>8.7140519999999999E-2</v>
      </c>
      <c r="MX186">
        <v>0.68211500000000003</v>
      </c>
      <c r="MY186">
        <v>26.73695</v>
      </c>
      <c r="MZ186" s="1">
        <v>2.1723590000000001E-4</v>
      </c>
      <c r="NA186">
        <v>8.4484409999999996E-2</v>
      </c>
      <c r="NB186">
        <v>0.68196029999999996</v>
      </c>
      <c r="NC186">
        <v>26.934170000000002</v>
      </c>
      <c r="ND186" s="1">
        <v>2.106799E-4</v>
      </c>
      <c r="NE186">
        <v>8.1957459999999996E-2</v>
      </c>
      <c r="NF186">
        <v>0.68188590000000004</v>
      </c>
      <c r="NG186">
        <v>26.427900000000001</v>
      </c>
      <c r="NH186" s="1">
        <v>2.037772E-4</v>
      </c>
      <c r="NI186">
        <v>7.929195E-2</v>
      </c>
      <c r="NJ186">
        <v>0.6818092</v>
      </c>
      <c r="NK186">
        <v>25.670680000000001</v>
      </c>
      <c r="NL186" s="1">
        <v>1.969257E-4</v>
      </c>
      <c r="NM186">
        <v>7.6625059999999995E-2</v>
      </c>
      <c r="NN186">
        <v>0.68177299999999996</v>
      </c>
      <c r="NO186">
        <v>25.038699999999999</v>
      </c>
      <c r="NP186" s="1">
        <v>1.897976E-4</v>
      </c>
      <c r="NQ186">
        <v>7.3864540000000006E-2</v>
      </c>
      <c r="NR186">
        <v>0.68172869999999997</v>
      </c>
      <c r="NS186">
        <v>24.687719999999999</v>
      </c>
      <c r="NT186" s="1">
        <v>1.8264900000000001E-4</v>
      </c>
      <c r="NU186">
        <v>7.1085280000000001E-2</v>
      </c>
      <c r="NV186">
        <v>0.68165989999999999</v>
      </c>
      <c r="NW186">
        <v>24.931789999999999</v>
      </c>
      <c r="NX186" s="1">
        <v>1.7561479999999999E-4</v>
      </c>
      <c r="NY186">
        <v>6.8347179999999993E-2</v>
      </c>
      <c r="NZ186">
        <v>0.68154130000000002</v>
      </c>
      <c r="OA186">
        <v>25.731480000000001</v>
      </c>
      <c r="OB186" s="1">
        <v>1.6868699999999999E-4</v>
      </c>
      <c r="OC186">
        <v>6.5667840000000005E-2</v>
      </c>
      <c r="OD186">
        <v>0.68137809999999999</v>
      </c>
      <c r="OE186">
        <v>26.100069999999999</v>
      </c>
      <c r="OF186" s="1">
        <v>1.616527E-4</v>
      </c>
      <c r="OG186">
        <v>6.2937409999999999E-2</v>
      </c>
      <c r="OH186">
        <v>0.68113100000000004</v>
      </c>
      <c r="OI186">
        <v>26.11373</v>
      </c>
      <c r="OJ186" s="1">
        <v>1.5498000000000001E-4</v>
      </c>
      <c r="OK186">
        <v>6.0349100000000003E-2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0.77492450000000002</v>
      </c>
      <c r="G187">
        <v>21.440100000000001</v>
      </c>
      <c r="H187">
        <v>0</v>
      </c>
      <c r="I187">
        <v>0</v>
      </c>
      <c r="J187">
        <v>0.77332230000000002</v>
      </c>
      <c r="K187">
        <v>21.140940000000001</v>
      </c>
      <c r="L187">
        <v>0</v>
      </c>
      <c r="M187">
        <v>0</v>
      </c>
      <c r="N187">
        <v>0.77166270000000003</v>
      </c>
      <c r="O187">
        <v>21.013909999999999</v>
      </c>
      <c r="P187">
        <v>0</v>
      </c>
      <c r="Q187">
        <v>0</v>
      </c>
      <c r="R187">
        <v>0.76973860000000005</v>
      </c>
      <c r="S187">
        <v>20.654419999999998</v>
      </c>
      <c r="T187">
        <v>0</v>
      </c>
      <c r="U187">
        <v>0</v>
      </c>
      <c r="V187">
        <v>0.76719000000000004</v>
      </c>
      <c r="W187">
        <v>20.519639999999999</v>
      </c>
      <c r="X187">
        <v>0</v>
      </c>
      <c r="Y187">
        <v>0</v>
      </c>
      <c r="Z187">
        <v>0.76304110000000003</v>
      </c>
      <c r="AA187">
        <v>20.55302</v>
      </c>
      <c r="AB187">
        <v>0</v>
      </c>
      <c r="AC187">
        <v>0</v>
      </c>
      <c r="AD187">
        <v>0.75960559999999999</v>
      </c>
      <c r="AE187">
        <v>20.477709999999998</v>
      </c>
      <c r="AF187">
        <v>9.7817670000000002E-36</v>
      </c>
      <c r="AG187" s="1">
        <v>3.4367459999999998E-33</v>
      </c>
      <c r="AH187">
        <v>0.75738680000000003</v>
      </c>
      <c r="AI187">
        <v>20.29692</v>
      </c>
      <c r="AJ187" s="1">
        <v>4.9828660000000001E-24</v>
      </c>
      <c r="AK187" s="1">
        <v>1.756143E-21</v>
      </c>
      <c r="AL187">
        <v>0.7555693</v>
      </c>
      <c r="AM187">
        <v>20.321100000000001</v>
      </c>
      <c r="AN187" s="1">
        <v>2.3330979999999999E-12</v>
      </c>
      <c r="AO187" s="1">
        <v>8.2354299999999995E-10</v>
      </c>
      <c r="AP187">
        <v>0.7539344</v>
      </c>
      <c r="AQ187">
        <v>20.0198</v>
      </c>
      <c r="AR187" s="1">
        <v>2.6733500000000001E-5</v>
      </c>
      <c r="AS187" s="1">
        <v>6.8131939999999998E-3</v>
      </c>
      <c r="AT187">
        <v>0.75231870000000001</v>
      </c>
      <c r="AU187">
        <v>19.802160000000001</v>
      </c>
      <c r="AV187" s="1">
        <v>2.1916399999999999E-2</v>
      </c>
      <c r="AW187" s="1">
        <v>6.1076420000000002</v>
      </c>
      <c r="AX187">
        <v>0.75070999999999999</v>
      </c>
      <c r="AY187">
        <v>19.578810000000001</v>
      </c>
      <c r="AZ187" s="1">
        <v>1.4322790000000001</v>
      </c>
      <c r="BA187">
        <v>428.71039999999999</v>
      </c>
      <c r="BB187">
        <v>0.74899150000000003</v>
      </c>
      <c r="BC187">
        <v>19.455850000000002</v>
      </c>
      <c r="BD187" s="1">
        <v>18.181080000000001</v>
      </c>
      <c r="BE187">
        <v>5776.8289999999997</v>
      </c>
      <c r="BF187">
        <v>0.74709369999999997</v>
      </c>
      <c r="BG187">
        <v>19.519480000000001</v>
      </c>
      <c r="BH187">
        <v>68.855999999999995</v>
      </c>
      <c r="BI187">
        <v>23060.03</v>
      </c>
      <c r="BJ187">
        <v>0.74485400000000002</v>
      </c>
      <c r="BK187">
        <v>19.710550000000001</v>
      </c>
      <c r="BL187">
        <v>102.3558</v>
      </c>
      <c r="BM187">
        <v>35903.629999999997</v>
      </c>
      <c r="BN187">
        <v>0.7421278</v>
      </c>
      <c r="BO187">
        <v>20.154509999999998</v>
      </c>
      <c r="BP187">
        <v>72.684330000000003</v>
      </c>
      <c r="BQ187">
        <v>26552.15</v>
      </c>
      <c r="BR187">
        <v>0.73870369999999996</v>
      </c>
      <c r="BS187">
        <v>20.689990000000002</v>
      </c>
      <c r="BT187">
        <v>28.66039</v>
      </c>
      <c r="BU187">
        <v>10852.02</v>
      </c>
      <c r="BV187">
        <v>0.7347456</v>
      </c>
      <c r="BW187">
        <v>21.117360000000001</v>
      </c>
      <c r="BX187">
        <v>7.1330580000000001</v>
      </c>
      <c r="BY187">
        <v>2784.8209999999999</v>
      </c>
      <c r="BZ187">
        <v>0.73033289999999995</v>
      </c>
      <c r="CA187">
        <v>21.332999999999998</v>
      </c>
      <c r="CB187">
        <v>1.2844610000000001</v>
      </c>
      <c r="CC187">
        <v>512.24540000000002</v>
      </c>
      <c r="CD187">
        <v>0.72551469999999996</v>
      </c>
      <c r="CE187">
        <v>21.112169999999999</v>
      </c>
      <c r="CF187">
        <v>0.22638820000000001</v>
      </c>
      <c r="CG187">
        <v>89.329939999999993</v>
      </c>
      <c r="CH187">
        <v>0.72064260000000002</v>
      </c>
      <c r="CI187">
        <v>20.86223</v>
      </c>
      <c r="CJ187">
        <v>8.3518149999999999E-2</v>
      </c>
      <c r="CK187">
        <v>30.984010000000001</v>
      </c>
      <c r="CL187">
        <v>0.71571499999999999</v>
      </c>
      <c r="CM187">
        <v>20.700690000000002</v>
      </c>
      <c r="CN187">
        <v>7.0161760000000004E-2</v>
      </c>
      <c r="CO187">
        <v>25.346299999999999</v>
      </c>
      <c r="CP187">
        <v>0.71081439999999996</v>
      </c>
      <c r="CQ187">
        <v>20.631769999999999</v>
      </c>
      <c r="CR187">
        <v>7.2116260000000001E-2</v>
      </c>
      <c r="CS187">
        <v>26.11289</v>
      </c>
      <c r="CT187">
        <v>0.7057021</v>
      </c>
      <c r="CU187">
        <v>20.986889999999999</v>
      </c>
      <c r="CV187">
        <v>7.2817709999999994E-2</v>
      </c>
      <c r="CW187">
        <v>26.567319999999999</v>
      </c>
      <c r="CX187">
        <v>0.70025930000000003</v>
      </c>
      <c r="CY187">
        <v>21.510760000000001</v>
      </c>
      <c r="CZ187" s="1">
        <v>7.0166409999999999E-2</v>
      </c>
      <c r="DA187">
        <v>25.814050000000002</v>
      </c>
      <c r="DB187">
        <v>0.69476990000000005</v>
      </c>
      <c r="DC187">
        <v>21.740130000000001</v>
      </c>
      <c r="DD187" s="1">
        <v>6.5121520000000002E-2</v>
      </c>
      <c r="DE187">
        <v>24.135100000000001</v>
      </c>
      <c r="DF187">
        <v>0.68900570000000005</v>
      </c>
      <c r="DG187">
        <v>21.766639999999999</v>
      </c>
      <c r="DH187" s="1">
        <v>5.9158059999999998E-2</v>
      </c>
      <c r="DI187">
        <v>22.068349999999999</v>
      </c>
      <c r="DJ187">
        <v>0.68291190000000002</v>
      </c>
      <c r="DK187">
        <v>21.394950000000001</v>
      </c>
      <c r="DL187" s="1">
        <v>5.3138789999999998E-2</v>
      </c>
      <c r="DM187">
        <v>19.947990000000001</v>
      </c>
      <c r="DN187">
        <v>0.67666769999999998</v>
      </c>
      <c r="DO187">
        <v>21.06438</v>
      </c>
      <c r="DP187" s="1">
        <v>4.7480689999999999E-2</v>
      </c>
      <c r="DQ187">
        <v>17.935020000000002</v>
      </c>
      <c r="DR187">
        <v>0.67090760000000005</v>
      </c>
      <c r="DS187">
        <v>20.898399999999999</v>
      </c>
      <c r="DT187" s="1">
        <v>4.2337970000000003E-2</v>
      </c>
      <c r="DU187">
        <v>16.09301</v>
      </c>
      <c r="DV187">
        <v>0.66495599999999999</v>
      </c>
      <c r="DW187">
        <v>20.783380000000001</v>
      </c>
      <c r="DX187" s="1">
        <v>3.7755570000000002E-2</v>
      </c>
      <c r="DY187">
        <v>14.45096</v>
      </c>
      <c r="DZ187">
        <v>0.65898489999999998</v>
      </c>
      <c r="EA187">
        <v>21.04954</v>
      </c>
      <c r="EB187" s="1">
        <v>3.3700849999999997E-2</v>
      </c>
      <c r="EC187">
        <v>12.98944</v>
      </c>
      <c r="ED187">
        <v>0.65300230000000004</v>
      </c>
      <c r="EE187">
        <v>21.4831</v>
      </c>
      <c r="EF187" s="1">
        <v>3.0131740000000001E-2</v>
      </c>
      <c r="EG187">
        <v>11.69492</v>
      </c>
      <c r="EH187">
        <v>0.64751009999999998</v>
      </c>
      <c r="EI187">
        <v>21.869530000000001</v>
      </c>
      <c r="EJ187">
        <v>2.695167E-2</v>
      </c>
      <c r="EK187">
        <v>10.526109999999999</v>
      </c>
      <c r="EL187">
        <v>0.64216640000000003</v>
      </c>
      <c r="EM187">
        <v>22.008189999999999</v>
      </c>
      <c r="EN187" s="1">
        <v>2.4062299999999998E-2</v>
      </c>
      <c r="EO187">
        <v>9.4534479999999999</v>
      </c>
      <c r="EP187">
        <v>0.63640300000000005</v>
      </c>
      <c r="EQ187">
        <v>21.623349999999999</v>
      </c>
      <c r="ER187" s="1">
        <v>2.1439630000000001E-2</v>
      </c>
      <c r="ES187">
        <v>8.4782679999999999</v>
      </c>
      <c r="ET187">
        <v>0.63029279999999999</v>
      </c>
      <c r="EU187">
        <v>20.967960000000001</v>
      </c>
      <c r="EV187" s="1">
        <v>1.905869E-2</v>
      </c>
      <c r="EW187">
        <v>7.5901009999999998</v>
      </c>
      <c r="EX187">
        <v>0.62469430000000004</v>
      </c>
      <c r="EY187">
        <v>20.523160000000001</v>
      </c>
      <c r="EZ187" s="1">
        <v>1.6937190000000001E-2</v>
      </c>
      <c r="FA187">
        <v>6.7883800000000001</v>
      </c>
      <c r="FB187">
        <v>0.61922529999999998</v>
      </c>
      <c r="FC187">
        <v>20.525559999999999</v>
      </c>
      <c r="FD187" s="1">
        <v>1.50378E-2</v>
      </c>
      <c r="FE187">
        <v>6.0637230000000004</v>
      </c>
      <c r="FF187">
        <v>0.61394280000000001</v>
      </c>
      <c r="FG187">
        <v>21.51925</v>
      </c>
      <c r="FH187" s="1">
        <v>1.3361960000000001E-2</v>
      </c>
      <c r="FI187">
        <v>5.419054</v>
      </c>
      <c r="FJ187">
        <v>0.60924020000000001</v>
      </c>
      <c r="FK187">
        <v>22.530760000000001</v>
      </c>
      <c r="FL187" s="1">
        <v>1.188141E-2</v>
      </c>
      <c r="FM187">
        <v>4.8423629999999998</v>
      </c>
      <c r="FN187">
        <v>0.60502549999999999</v>
      </c>
      <c r="FO187">
        <v>23.25779</v>
      </c>
      <c r="FP187" s="1">
        <v>1.054975E-2</v>
      </c>
      <c r="FQ187">
        <v>4.3175249999999998</v>
      </c>
      <c r="FR187">
        <v>0.60155099999999995</v>
      </c>
      <c r="FS187">
        <v>23.444310000000002</v>
      </c>
      <c r="FT187" s="1">
        <v>9.3703060000000001E-3</v>
      </c>
      <c r="FU187">
        <v>3.8448159999999998</v>
      </c>
      <c r="FV187">
        <v>0.59889429999999999</v>
      </c>
      <c r="FW187">
        <v>23.107289999999999</v>
      </c>
      <c r="FX187" s="1">
        <v>8.2940600000000007E-3</v>
      </c>
      <c r="FY187">
        <v>3.4079980000000001</v>
      </c>
      <c r="FZ187">
        <v>0.59690310000000002</v>
      </c>
      <c r="GA187">
        <v>22.483509999999999</v>
      </c>
      <c r="GB187" s="1">
        <v>7.31914E-3</v>
      </c>
      <c r="GC187">
        <v>3.00806</v>
      </c>
      <c r="GD187">
        <v>0.59564139999999999</v>
      </c>
      <c r="GE187">
        <v>21.974160000000001</v>
      </c>
      <c r="GF187" s="1">
        <v>6.4316729999999997E-3</v>
      </c>
      <c r="GG187">
        <v>2.6409579999999999</v>
      </c>
      <c r="GH187">
        <v>0.59483299999999995</v>
      </c>
      <c r="GI187">
        <v>21.890699999999999</v>
      </c>
      <c r="GJ187" s="1">
        <v>5.6175249999999999E-3</v>
      </c>
      <c r="GK187">
        <v>2.3033600000000001</v>
      </c>
      <c r="GL187">
        <v>0.59434799999999999</v>
      </c>
      <c r="GM187">
        <v>22.820820000000001</v>
      </c>
      <c r="GN187" s="1">
        <v>4.8323569999999998E-3</v>
      </c>
      <c r="GO187">
        <v>1.9790049999999999</v>
      </c>
      <c r="GP187">
        <v>0.59407109999999996</v>
      </c>
      <c r="GQ187">
        <v>23.818210000000001</v>
      </c>
      <c r="GR187" s="1">
        <v>4.0363459999999997E-3</v>
      </c>
      <c r="GS187">
        <v>1.6521429999999999</v>
      </c>
      <c r="GT187">
        <v>0.5939432</v>
      </c>
      <c r="GU187">
        <v>24.592659999999999</v>
      </c>
      <c r="GV187" s="1">
        <v>3.2400279999999998E-3</v>
      </c>
      <c r="GW187">
        <v>1.325717</v>
      </c>
      <c r="GX187">
        <v>0.59387769999999995</v>
      </c>
      <c r="GY187">
        <v>25.01737</v>
      </c>
      <c r="GZ187" s="1">
        <v>2.5097420000000001E-3</v>
      </c>
      <c r="HA187">
        <v>1.0257689999999999</v>
      </c>
      <c r="HB187">
        <v>0.59387699999999999</v>
      </c>
      <c r="HC187">
        <v>24.81176</v>
      </c>
      <c r="HD187" s="1">
        <v>1.920483E-3</v>
      </c>
      <c r="HE187">
        <v>0.78282490000000005</v>
      </c>
      <c r="HF187">
        <v>0.5938833</v>
      </c>
      <c r="HG187">
        <v>24.199809999999999</v>
      </c>
      <c r="HH187" s="1">
        <v>1.498795E-3</v>
      </c>
      <c r="HI187">
        <v>0.60810419999999998</v>
      </c>
      <c r="HJ187">
        <v>0.59393669999999998</v>
      </c>
      <c r="HK187">
        <v>23.72261</v>
      </c>
      <c r="HL187" s="1">
        <v>1.2250760000000001E-3</v>
      </c>
      <c r="HM187">
        <v>0.49414829999999998</v>
      </c>
      <c r="HN187">
        <v>0.59396930000000003</v>
      </c>
      <c r="HO187">
        <v>23.46453</v>
      </c>
      <c r="HP187" s="1">
        <v>1.053317E-3</v>
      </c>
      <c r="HQ187">
        <v>0.42260310000000001</v>
      </c>
      <c r="HR187">
        <v>0.59400419999999998</v>
      </c>
      <c r="HS187">
        <v>24.063580000000002</v>
      </c>
      <c r="HT187" s="1">
        <v>9.4499479999999995E-4</v>
      </c>
      <c r="HU187">
        <v>0.37765009999999999</v>
      </c>
      <c r="HV187">
        <v>0.59401389999999998</v>
      </c>
      <c r="HW187">
        <v>24.990559999999999</v>
      </c>
      <c r="HX187" s="1">
        <v>8.7113000000000002E-4</v>
      </c>
      <c r="HY187">
        <v>0.34716419999999998</v>
      </c>
      <c r="HZ187">
        <v>0.594032</v>
      </c>
      <c r="IA187">
        <v>25.765799999999999</v>
      </c>
      <c r="IB187" s="1">
        <v>8.1542140000000001E-4</v>
      </c>
      <c r="IC187">
        <v>0.32437820000000001</v>
      </c>
      <c r="ID187">
        <v>0.59405129999999995</v>
      </c>
      <c r="IE187">
        <v>26.131900000000002</v>
      </c>
      <c r="IF187" s="1">
        <v>7.7072030000000001E-4</v>
      </c>
      <c r="IG187">
        <v>0.3062087</v>
      </c>
      <c r="IH187">
        <v>0.59405819999999998</v>
      </c>
      <c r="II187">
        <v>25.640049999999999</v>
      </c>
      <c r="IJ187" s="1">
        <v>7.3182369999999996E-4</v>
      </c>
      <c r="IK187">
        <v>0.29050189999999998</v>
      </c>
      <c r="IL187">
        <v>0.59405790000000003</v>
      </c>
      <c r="IM187">
        <v>24.693950000000001</v>
      </c>
      <c r="IN187" s="1">
        <v>6.9662149999999998E-4</v>
      </c>
      <c r="IO187">
        <v>0.27639770000000002</v>
      </c>
      <c r="IP187">
        <v>0.5940666</v>
      </c>
      <c r="IQ187">
        <v>23.827819999999999</v>
      </c>
      <c r="IR187" s="1">
        <v>6.6456250000000001E-4</v>
      </c>
      <c r="IS187">
        <v>0.26357380000000002</v>
      </c>
      <c r="IT187">
        <v>0.59405430000000004</v>
      </c>
      <c r="IU187">
        <v>23.30678</v>
      </c>
      <c r="IV187" s="1">
        <v>6.3439059999999996E-4</v>
      </c>
      <c r="IW187">
        <v>0.25152839999999999</v>
      </c>
      <c r="IX187">
        <v>0.59405830000000004</v>
      </c>
      <c r="IY187">
        <v>23.649439999999998</v>
      </c>
      <c r="IZ187" s="1">
        <v>6.0575940000000001E-4</v>
      </c>
      <c r="JA187">
        <v>0.24013780000000001</v>
      </c>
      <c r="JB187">
        <v>0.59405209999999997</v>
      </c>
      <c r="JC187">
        <v>24.007390000000001</v>
      </c>
      <c r="JD187" s="1">
        <v>5.7919229999999996E-4</v>
      </c>
      <c r="JE187">
        <v>0.22955809999999999</v>
      </c>
      <c r="JF187">
        <v>0.59407480000000001</v>
      </c>
      <c r="JG187">
        <v>24.425450000000001</v>
      </c>
      <c r="JH187" s="1">
        <v>5.5467340000000002E-4</v>
      </c>
      <c r="JI187">
        <v>0.21981039999999999</v>
      </c>
      <c r="JJ187">
        <v>0.59405600000000003</v>
      </c>
      <c r="JK187">
        <v>24.288589999999999</v>
      </c>
      <c r="JL187" s="1">
        <v>5.3095119999999995E-4</v>
      </c>
      <c r="JM187">
        <v>0.21042089999999999</v>
      </c>
      <c r="JN187">
        <v>0.5940685</v>
      </c>
      <c r="JO187">
        <v>23.859929999999999</v>
      </c>
      <c r="JP187" s="1">
        <v>5.0825649999999996E-4</v>
      </c>
      <c r="JQ187">
        <v>0.20141390000000001</v>
      </c>
      <c r="JR187">
        <v>0.59407860000000001</v>
      </c>
      <c r="JS187">
        <v>23.472760000000001</v>
      </c>
      <c r="JT187" s="1">
        <v>4.8671279999999999E-4</v>
      </c>
      <c r="JU187">
        <v>0.1928754</v>
      </c>
      <c r="JV187">
        <v>0.59405240000000004</v>
      </c>
      <c r="JW187">
        <v>23.176220000000001</v>
      </c>
      <c r="JX187" s="1">
        <v>4.6655429999999999E-4</v>
      </c>
      <c r="JY187">
        <v>0.184867</v>
      </c>
      <c r="JZ187">
        <v>0.59406570000000003</v>
      </c>
      <c r="KA187">
        <v>23.050789999999999</v>
      </c>
      <c r="KB187" s="1">
        <v>4.4750749999999999E-4</v>
      </c>
      <c r="KC187">
        <v>0.17729639999999999</v>
      </c>
      <c r="KD187">
        <v>0.59406780000000003</v>
      </c>
      <c r="KE187">
        <v>23.67033</v>
      </c>
      <c r="KF187" s="1">
        <v>4.2875980000000002E-4</v>
      </c>
      <c r="KG187">
        <v>0.16988490000000001</v>
      </c>
      <c r="KH187">
        <v>0.59404639999999997</v>
      </c>
      <c r="KI187">
        <v>24.11101</v>
      </c>
      <c r="KJ187" s="1">
        <v>4.1139760000000002E-4</v>
      </c>
      <c r="KK187">
        <v>0.1629871</v>
      </c>
      <c r="KL187">
        <v>0.59407030000000005</v>
      </c>
      <c r="KM187">
        <v>24.449760000000001</v>
      </c>
      <c r="KN187" s="1">
        <v>3.9471690000000002E-4</v>
      </c>
      <c r="KO187">
        <v>0.15639</v>
      </c>
      <c r="KP187">
        <v>0.59406879999999995</v>
      </c>
      <c r="KQ187">
        <v>24.580909999999999</v>
      </c>
      <c r="KR187" s="1">
        <v>3.7882580000000001E-4</v>
      </c>
      <c r="KS187">
        <v>0.1500821</v>
      </c>
      <c r="KT187">
        <v>0.59407010000000005</v>
      </c>
      <c r="KU187">
        <v>24.215879999999999</v>
      </c>
      <c r="KV187" s="1">
        <v>3.639866E-4</v>
      </c>
      <c r="KW187">
        <v>0.1441972</v>
      </c>
      <c r="KX187">
        <v>0.59406329999999996</v>
      </c>
      <c r="KY187">
        <v>23.51632</v>
      </c>
      <c r="KZ187" s="1">
        <v>3.4960589999999999E-4</v>
      </c>
      <c r="LA187">
        <v>0.13850779999999999</v>
      </c>
      <c r="LB187">
        <v>0.5940609</v>
      </c>
      <c r="LC187">
        <v>22.830739999999999</v>
      </c>
      <c r="LD187" s="1">
        <v>3.3584549999999999E-4</v>
      </c>
      <c r="LE187">
        <v>0.13304389999999999</v>
      </c>
      <c r="LF187">
        <v>0.59406519999999996</v>
      </c>
      <c r="LG187">
        <v>22.364540000000002</v>
      </c>
      <c r="LH187" s="1">
        <v>3.2290500000000001E-4</v>
      </c>
      <c r="LI187">
        <v>0.12792300000000001</v>
      </c>
      <c r="LJ187">
        <v>0.59402460000000001</v>
      </c>
      <c r="LK187">
        <v>22.87</v>
      </c>
      <c r="LL187" s="1">
        <v>3.1056470000000001E-4</v>
      </c>
      <c r="LM187">
        <v>0.1230279</v>
      </c>
      <c r="LN187">
        <v>0.59398379999999995</v>
      </c>
      <c r="LO187">
        <v>23.518969999999999</v>
      </c>
      <c r="LP187" s="1">
        <v>2.9886449999999998E-4</v>
      </c>
      <c r="LQ187">
        <v>0.1183882</v>
      </c>
      <c r="LR187">
        <v>0.59391050000000001</v>
      </c>
      <c r="LS187">
        <v>24.248850000000001</v>
      </c>
      <c r="LT187" s="1">
        <v>2.8817559999999999E-4</v>
      </c>
      <c r="LU187">
        <v>0.1141552</v>
      </c>
      <c r="LV187">
        <v>0.59381150000000005</v>
      </c>
      <c r="LW187">
        <v>25.07443</v>
      </c>
      <c r="LX187" s="1">
        <v>2.779592E-4</v>
      </c>
      <c r="LY187">
        <v>0.1101191</v>
      </c>
      <c r="LZ187">
        <v>0.59368189999999998</v>
      </c>
      <c r="MA187">
        <v>25.323090000000001</v>
      </c>
      <c r="MB187" s="1">
        <v>2.6843409999999999E-4</v>
      </c>
      <c r="MC187">
        <v>0.10637580000000001</v>
      </c>
      <c r="MD187">
        <v>0.59352579999999999</v>
      </c>
      <c r="ME187">
        <v>24.935849999999999</v>
      </c>
      <c r="MF187" s="1">
        <v>2.5907710000000001E-4</v>
      </c>
      <c r="MG187">
        <v>0.1026852</v>
      </c>
      <c r="MH187">
        <v>0.59335269999999996</v>
      </c>
      <c r="MI187">
        <v>24.457599999999999</v>
      </c>
      <c r="MJ187" s="1">
        <v>2.4986069999999999E-4</v>
      </c>
      <c r="MK187">
        <v>9.9073869999999994E-2</v>
      </c>
      <c r="ML187">
        <v>0.59316340000000001</v>
      </c>
      <c r="MM187">
        <v>24.33343</v>
      </c>
      <c r="MN187" s="1">
        <v>2.411019E-4</v>
      </c>
      <c r="MO187">
        <v>9.5629229999999996E-2</v>
      </c>
      <c r="MP187">
        <v>0.59299829999999998</v>
      </c>
      <c r="MQ187">
        <v>25.13119</v>
      </c>
      <c r="MR187" s="1">
        <v>2.3272009999999999E-4</v>
      </c>
      <c r="MS187">
        <v>9.2321979999999998E-2</v>
      </c>
      <c r="MT187">
        <v>0.59283240000000004</v>
      </c>
      <c r="MU187">
        <v>26.095929999999999</v>
      </c>
      <c r="MV187" s="1">
        <v>2.250845E-4</v>
      </c>
      <c r="MW187">
        <v>8.9296189999999998E-2</v>
      </c>
      <c r="MX187">
        <v>0.59269139999999998</v>
      </c>
      <c r="MY187">
        <v>26.762460000000001</v>
      </c>
      <c r="MZ187" s="1">
        <v>2.1812829999999999E-4</v>
      </c>
      <c r="NA187">
        <v>8.6541969999999996E-2</v>
      </c>
      <c r="NB187">
        <v>0.59256299999999995</v>
      </c>
      <c r="NC187">
        <v>27.00732</v>
      </c>
      <c r="ND187" s="1">
        <v>2.1159109999999999E-4</v>
      </c>
      <c r="NE187">
        <v>8.3967E-2</v>
      </c>
      <c r="NF187">
        <v>0.59248520000000005</v>
      </c>
      <c r="NG187">
        <v>26.526779999999999</v>
      </c>
      <c r="NH187" s="1">
        <v>2.0474020000000001E-4</v>
      </c>
      <c r="NI187">
        <v>8.1270659999999995E-2</v>
      </c>
      <c r="NJ187">
        <v>0.59244819999999998</v>
      </c>
      <c r="NK187">
        <v>25.76595</v>
      </c>
      <c r="NL187" s="1">
        <v>1.978672E-4</v>
      </c>
      <c r="NM187">
        <v>7.8539830000000005E-2</v>
      </c>
      <c r="NN187">
        <v>0.59240479999999995</v>
      </c>
      <c r="NO187">
        <v>25.115939999999998</v>
      </c>
      <c r="NP187" s="1">
        <v>1.90791E-4</v>
      </c>
      <c r="NQ187">
        <v>7.5745279999999998E-2</v>
      </c>
      <c r="NR187">
        <v>0.59236310000000003</v>
      </c>
      <c r="NS187">
        <v>24.724920000000001</v>
      </c>
      <c r="NT187" s="1">
        <v>1.83628E-4</v>
      </c>
      <c r="NU187">
        <v>7.2904479999999994E-2</v>
      </c>
      <c r="NV187">
        <v>0.59232099999999999</v>
      </c>
      <c r="NW187">
        <v>24.926369999999999</v>
      </c>
      <c r="NX187" s="1">
        <v>1.7657299999999999E-4</v>
      </c>
      <c r="NY187">
        <v>7.0103029999999997E-2</v>
      </c>
      <c r="NZ187">
        <v>0.5922113</v>
      </c>
      <c r="OA187">
        <v>25.717099999999999</v>
      </c>
      <c r="OB187" s="1">
        <v>1.6965470000000001E-4</v>
      </c>
      <c r="OC187">
        <v>6.7370239999999998E-2</v>
      </c>
      <c r="OD187">
        <v>0.59206270000000005</v>
      </c>
      <c r="OE187">
        <v>26.109359999999999</v>
      </c>
      <c r="OF187" s="1">
        <v>1.626016E-4</v>
      </c>
      <c r="OG187">
        <v>6.4579780000000003E-2</v>
      </c>
      <c r="OH187">
        <v>0.59185529999999997</v>
      </c>
      <c r="OI187">
        <v>26.16817</v>
      </c>
      <c r="OJ187" s="1">
        <v>1.5587589999999999E-4</v>
      </c>
      <c r="OK187">
        <v>6.1918349999999997E-2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0.71152870000000001</v>
      </c>
      <c r="G188">
        <v>21.495529999999999</v>
      </c>
      <c r="H188">
        <v>0</v>
      </c>
      <c r="I188">
        <v>0</v>
      </c>
      <c r="J188">
        <v>0.71110050000000002</v>
      </c>
      <c r="K188">
        <v>21.20157</v>
      </c>
      <c r="L188">
        <v>0</v>
      </c>
      <c r="M188">
        <v>0</v>
      </c>
      <c r="N188">
        <v>0.71039850000000004</v>
      </c>
      <c r="O188">
        <v>21.059799999999999</v>
      </c>
      <c r="P188">
        <v>0</v>
      </c>
      <c r="Q188">
        <v>0</v>
      </c>
      <c r="R188">
        <v>0.70940590000000003</v>
      </c>
      <c r="S188">
        <v>20.690180000000002</v>
      </c>
      <c r="T188">
        <v>0</v>
      </c>
      <c r="U188">
        <v>0</v>
      </c>
      <c r="V188">
        <v>0.70800350000000001</v>
      </c>
      <c r="W188">
        <v>20.52553</v>
      </c>
      <c r="X188">
        <v>0</v>
      </c>
      <c r="Y188">
        <v>0</v>
      </c>
      <c r="Z188">
        <v>0.70556090000000005</v>
      </c>
      <c r="AA188">
        <v>20.557259999999999</v>
      </c>
      <c r="AB188">
        <v>0</v>
      </c>
      <c r="AC188">
        <v>0</v>
      </c>
      <c r="AD188">
        <v>0.70382210000000001</v>
      </c>
      <c r="AE188">
        <v>20.49428</v>
      </c>
      <c r="AF188">
        <v>1.840425E-36</v>
      </c>
      <c r="AG188">
        <v>6.3974409999999999E-34</v>
      </c>
      <c r="AH188">
        <v>0.7029763</v>
      </c>
      <c r="AI188">
        <v>20.33719</v>
      </c>
      <c r="AJ188" s="1">
        <v>8.8777619999999996E-25</v>
      </c>
      <c r="AK188" s="1">
        <v>3.0947240000000001E-22</v>
      </c>
      <c r="AL188">
        <v>0.70236030000000005</v>
      </c>
      <c r="AM188">
        <v>20.37959</v>
      </c>
      <c r="AN188" s="1">
        <v>4.1165149999999998E-13</v>
      </c>
      <c r="AO188" s="1">
        <v>1.4368479999999999E-10</v>
      </c>
      <c r="AP188">
        <v>0.70177100000000003</v>
      </c>
      <c r="AQ188">
        <v>20.079229999999999</v>
      </c>
      <c r="AR188" s="1">
        <v>1.267437E-5</v>
      </c>
      <c r="AS188" s="1">
        <v>3.3627840000000002E-3</v>
      </c>
      <c r="AT188">
        <v>0.70112090000000005</v>
      </c>
      <c r="AU188">
        <v>19.847090000000001</v>
      </c>
      <c r="AV188" s="1">
        <v>1.3525590000000001E-2</v>
      </c>
      <c r="AW188" s="1">
        <v>3.8687719999999999</v>
      </c>
      <c r="AX188">
        <v>0.70046419999999998</v>
      </c>
      <c r="AY188">
        <v>19.614229999999999</v>
      </c>
      <c r="AZ188" s="1">
        <v>1.039893</v>
      </c>
      <c r="BA188">
        <v>315.9205</v>
      </c>
      <c r="BB188">
        <v>0.69975330000000002</v>
      </c>
      <c r="BC188">
        <v>19.47139</v>
      </c>
      <c r="BD188" s="1">
        <v>14.953430000000001</v>
      </c>
      <c r="BE188">
        <v>4773.8280000000004</v>
      </c>
      <c r="BF188">
        <v>0.69889159999999995</v>
      </c>
      <c r="BG188">
        <v>19.530650000000001</v>
      </c>
      <c r="BH188">
        <v>62.722940000000001</v>
      </c>
      <c r="BI188">
        <v>20907.330000000002</v>
      </c>
      <c r="BJ188">
        <v>0.69783430000000002</v>
      </c>
      <c r="BK188">
        <v>19.726489999999998</v>
      </c>
      <c r="BL188">
        <v>101.6367</v>
      </c>
      <c r="BM188">
        <v>35162.89</v>
      </c>
      <c r="BN188">
        <v>0.69654210000000005</v>
      </c>
      <c r="BO188">
        <v>20.173649999999999</v>
      </c>
      <c r="BP188">
        <v>77.598349999999996</v>
      </c>
      <c r="BQ188">
        <v>27738.58</v>
      </c>
      <c r="BR188">
        <v>0.69497549999999997</v>
      </c>
      <c r="BS188">
        <v>20.723579999999998</v>
      </c>
      <c r="BT188">
        <v>32.533949999999997</v>
      </c>
      <c r="BU188">
        <v>11965.95</v>
      </c>
      <c r="BV188">
        <v>0.69317569999999995</v>
      </c>
      <c r="BW188">
        <v>21.158259999999999</v>
      </c>
      <c r="BX188">
        <v>8.5121490000000009</v>
      </c>
      <c r="BY188">
        <v>3208.5419999999999</v>
      </c>
      <c r="BZ188">
        <v>0.69126050000000006</v>
      </c>
      <c r="CA188">
        <v>21.371110000000002</v>
      </c>
      <c r="CB188">
        <v>1.583739</v>
      </c>
      <c r="CC188">
        <v>607.85170000000005</v>
      </c>
      <c r="CD188">
        <v>0.68924370000000001</v>
      </c>
      <c r="CE188">
        <v>21.145710000000001</v>
      </c>
      <c r="CF188">
        <v>0.2722386</v>
      </c>
      <c r="CG188">
        <v>104.2051</v>
      </c>
      <c r="CH188">
        <v>0.68609889999999996</v>
      </c>
      <c r="CI188">
        <v>20.884450000000001</v>
      </c>
      <c r="CJ188">
        <v>8.8924139999999999E-2</v>
      </c>
      <c r="CK188">
        <v>32.560409999999997</v>
      </c>
      <c r="CL188">
        <v>0.68207960000000001</v>
      </c>
      <c r="CM188">
        <v>20.719380000000001</v>
      </c>
      <c r="CN188">
        <v>7.0255990000000004E-2</v>
      </c>
      <c r="CO188">
        <v>25.136199999999999</v>
      </c>
      <c r="CP188">
        <v>0.67813699999999999</v>
      </c>
      <c r="CQ188">
        <v>20.646629999999998</v>
      </c>
      <c r="CR188">
        <v>7.1822999999999998E-2</v>
      </c>
      <c r="CS188">
        <v>25.743950000000002</v>
      </c>
      <c r="CT188">
        <v>0.67402530000000005</v>
      </c>
      <c r="CU188">
        <v>21.000679999999999</v>
      </c>
      <c r="CV188">
        <v>7.2845220000000002E-2</v>
      </c>
      <c r="CW188">
        <v>26.298570000000002</v>
      </c>
      <c r="CX188">
        <v>0.66961539999999997</v>
      </c>
      <c r="CY188">
        <v>21.536940000000001</v>
      </c>
      <c r="CZ188" s="1">
        <v>7.0547009999999993E-2</v>
      </c>
      <c r="DA188">
        <v>25.67473</v>
      </c>
      <c r="DB188">
        <v>0.6652439</v>
      </c>
      <c r="DC188">
        <v>21.776979999999998</v>
      </c>
      <c r="DD188" s="1">
        <v>6.5710749999999998E-2</v>
      </c>
      <c r="DE188">
        <v>24.100580000000001</v>
      </c>
      <c r="DF188">
        <v>0.66087569999999995</v>
      </c>
      <c r="DG188">
        <v>21.809470000000001</v>
      </c>
      <c r="DH188" s="1">
        <v>5.9804889999999999E-2</v>
      </c>
      <c r="DI188">
        <v>22.088180000000001</v>
      </c>
      <c r="DJ188">
        <v>0.65640140000000002</v>
      </c>
      <c r="DK188">
        <v>21.4436</v>
      </c>
      <c r="DL188">
        <v>5.3774269999999999E-2</v>
      </c>
      <c r="DM188">
        <v>19.995460000000001</v>
      </c>
      <c r="DN188">
        <v>0.65187249999999997</v>
      </c>
      <c r="DO188">
        <v>21.09356</v>
      </c>
      <c r="DP188" s="1">
        <v>4.807347E-2</v>
      </c>
      <c r="DQ188">
        <v>17.996289999999998</v>
      </c>
      <c r="DR188">
        <v>0.64647279999999996</v>
      </c>
      <c r="DS188">
        <v>20.91272</v>
      </c>
      <c r="DT188" s="1">
        <v>4.2872739999999999E-2</v>
      </c>
      <c r="DU188">
        <v>16.16338</v>
      </c>
      <c r="DV188">
        <v>0.6403006</v>
      </c>
      <c r="DW188">
        <v>20.793769999999999</v>
      </c>
      <c r="DX188" s="1">
        <v>3.8231029999999999E-2</v>
      </c>
      <c r="DY188">
        <v>14.52394</v>
      </c>
      <c r="DZ188">
        <v>0.63413319999999995</v>
      </c>
      <c r="EA188">
        <v>21.055589999999999</v>
      </c>
      <c r="EB188">
        <v>3.41242E-2</v>
      </c>
      <c r="EC188">
        <v>13.06358</v>
      </c>
      <c r="ED188">
        <v>0.62791929999999996</v>
      </c>
      <c r="EE188">
        <v>21.49268</v>
      </c>
      <c r="EF188" s="1">
        <v>3.0508259999999999E-2</v>
      </c>
      <c r="EG188">
        <v>11.76952</v>
      </c>
      <c r="EH188">
        <v>0.62221630000000006</v>
      </c>
      <c r="EI188">
        <v>21.89526</v>
      </c>
      <c r="EJ188" s="1">
        <v>2.729407E-2</v>
      </c>
      <c r="EK188">
        <v>10.605840000000001</v>
      </c>
      <c r="EL188">
        <v>0.61687990000000004</v>
      </c>
      <c r="EM188">
        <v>22.054880000000001</v>
      </c>
      <c r="EN188" s="1">
        <v>2.4377320000000001E-2</v>
      </c>
      <c r="EO188">
        <v>9.5368689999999994</v>
      </c>
      <c r="EP188">
        <v>0.61130709999999999</v>
      </c>
      <c r="EQ188">
        <v>21.68561</v>
      </c>
      <c r="ER188">
        <v>2.1726829999999999E-2</v>
      </c>
      <c r="ES188">
        <v>8.5620539999999998</v>
      </c>
      <c r="ET188">
        <v>0.60537549999999996</v>
      </c>
      <c r="EU188">
        <v>21.026409999999998</v>
      </c>
      <c r="EV188" s="1">
        <v>1.931913E-2</v>
      </c>
      <c r="EW188">
        <v>7.6733549999999999</v>
      </c>
      <c r="EX188">
        <v>0.59974499999999997</v>
      </c>
      <c r="EY188">
        <v>20.560030000000001</v>
      </c>
      <c r="EZ188" s="1">
        <v>1.7173330000000001E-2</v>
      </c>
      <c r="FA188">
        <v>6.8705069999999999</v>
      </c>
      <c r="FB188">
        <v>0.59415739999999995</v>
      </c>
      <c r="FC188">
        <v>20.531600000000001</v>
      </c>
      <c r="FD188" s="1">
        <v>1.524968E-2</v>
      </c>
      <c r="FE188">
        <v>6.1440789999999996</v>
      </c>
      <c r="FF188">
        <v>0.58875759999999999</v>
      </c>
      <c r="FG188">
        <v>21.49484</v>
      </c>
      <c r="FH188" s="1">
        <v>1.3551509999999999E-2</v>
      </c>
      <c r="FI188">
        <v>5.496626</v>
      </c>
      <c r="FJ188">
        <v>0.58390750000000002</v>
      </c>
      <c r="FK188">
        <v>22.503160000000001</v>
      </c>
      <c r="FL188" s="1">
        <v>1.205208E-2</v>
      </c>
      <c r="FM188">
        <v>4.9173270000000002</v>
      </c>
      <c r="FN188">
        <v>0.57961209999999996</v>
      </c>
      <c r="FO188">
        <v>23.250440000000001</v>
      </c>
      <c r="FP188" s="1">
        <v>1.070479E-2</v>
      </c>
      <c r="FQ188">
        <v>4.3904230000000002</v>
      </c>
      <c r="FR188">
        <v>0.57627930000000005</v>
      </c>
      <c r="FS188">
        <v>23.470569999999999</v>
      </c>
      <c r="FT188" s="1">
        <v>9.5121349999999997E-3</v>
      </c>
      <c r="FU188">
        <v>3.9141330000000001</v>
      </c>
      <c r="FV188">
        <v>0.57374329999999996</v>
      </c>
      <c r="FW188">
        <v>23.161719999999999</v>
      </c>
      <c r="FX188" s="1">
        <v>8.4254919999999997E-3</v>
      </c>
      <c r="FY188">
        <v>3.4739800000000001</v>
      </c>
      <c r="FZ188">
        <v>0.57182630000000001</v>
      </c>
      <c r="GA188">
        <v>22.543430000000001</v>
      </c>
      <c r="GB188" s="1">
        <v>7.4396230000000002E-3</v>
      </c>
      <c r="GC188">
        <v>3.069868</v>
      </c>
      <c r="GD188">
        <v>0.57058779999999998</v>
      </c>
      <c r="GE188">
        <v>22.015789999999999</v>
      </c>
      <c r="GF188" s="1">
        <v>6.5425020000000004E-3</v>
      </c>
      <c r="GG188">
        <v>2.6984080000000001</v>
      </c>
      <c r="GH188">
        <v>0.56966989999999995</v>
      </c>
      <c r="GI188">
        <v>21.90174</v>
      </c>
      <c r="GJ188" s="1">
        <v>5.7211429999999997E-3</v>
      </c>
      <c r="GK188">
        <v>2.3569810000000002</v>
      </c>
      <c r="GL188">
        <v>0.56909699999999996</v>
      </c>
      <c r="GM188">
        <v>22.805689999999998</v>
      </c>
      <c r="GN188" s="1">
        <v>4.9349909999999997E-3</v>
      </c>
      <c r="GO188">
        <v>2.0305770000000001</v>
      </c>
      <c r="GP188">
        <v>0.56875469999999995</v>
      </c>
      <c r="GQ188">
        <v>23.801120000000001</v>
      </c>
      <c r="GR188" s="1">
        <v>4.1409849999999998E-3</v>
      </c>
      <c r="GS188">
        <v>1.7024300000000001</v>
      </c>
      <c r="GT188">
        <v>0.56858089999999994</v>
      </c>
      <c r="GU188">
        <v>24.595880000000001</v>
      </c>
      <c r="GV188" s="1">
        <v>3.3421599999999998E-3</v>
      </c>
      <c r="GW188">
        <v>1.3729469999999999</v>
      </c>
      <c r="GX188">
        <v>0.56848080000000001</v>
      </c>
      <c r="GY188">
        <v>25.056170000000002</v>
      </c>
      <c r="GZ188" s="1">
        <v>2.5988959999999998E-3</v>
      </c>
      <c r="HA188">
        <v>1.066238</v>
      </c>
      <c r="HB188">
        <v>0.56843359999999998</v>
      </c>
      <c r="HC188">
        <v>24.871400000000001</v>
      </c>
      <c r="HD188" s="1">
        <v>1.988662E-3</v>
      </c>
      <c r="HE188">
        <v>0.813948</v>
      </c>
      <c r="HF188">
        <v>0.56844419999999996</v>
      </c>
      <c r="HG188">
        <v>24.25583</v>
      </c>
      <c r="HH188" s="1">
        <v>1.5457590000000001E-3</v>
      </c>
      <c r="HI188">
        <v>0.63018099999999999</v>
      </c>
      <c r="HJ188">
        <v>0.56847820000000004</v>
      </c>
      <c r="HK188">
        <v>23.77028</v>
      </c>
      <c r="HL188" s="1">
        <v>1.2548730000000001E-3</v>
      </c>
      <c r="HM188">
        <v>0.50903719999999997</v>
      </c>
      <c r="HN188">
        <v>0.56850029999999996</v>
      </c>
      <c r="HO188">
        <v>23.49567</v>
      </c>
      <c r="HP188" s="1">
        <v>1.0717910000000001E-3</v>
      </c>
      <c r="HQ188">
        <v>0.43278369999999999</v>
      </c>
      <c r="HR188">
        <v>0.56852970000000003</v>
      </c>
      <c r="HS188">
        <v>24.067900000000002</v>
      </c>
      <c r="HT188" s="1">
        <v>9.5706320000000004E-4</v>
      </c>
      <c r="HU188">
        <v>0.38509729999999998</v>
      </c>
      <c r="HV188">
        <v>0.56854749999999998</v>
      </c>
      <c r="HW188">
        <v>24.980730000000001</v>
      </c>
      <c r="HX188" s="1">
        <v>8.7962119999999999E-4</v>
      </c>
      <c r="HY188">
        <v>0.35304560000000001</v>
      </c>
      <c r="HZ188">
        <v>0.56855690000000003</v>
      </c>
      <c r="IA188">
        <v>25.775639999999999</v>
      </c>
      <c r="IB188" s="1">
        <v>8.2202369999999998E-4</v>
      </c>
      <c r="IC188">
        <v>0.32938770000000001</v>
      </c>
      <c r="ID188">
        <v>0.56854950000000004</v>
      </c>
      <c r="IE188">
        <v>26.182729999999999</v>
      </c>
      <c r="IF188" s="1">
        <v>7.7617940000000002E-4</v>
      </c>
      <c r="IG188">
        <v>0.31065100000000001</v>
      </c>
      <c r="IH188">
        <v>0.56857420000000003</v>
      </c>
      <c r="II188">
        <v>25.72852</v>
      </c>
      <c r="IJ188" s="1">
        <v>7.3659579999999999E-4</v>
      </c>
      <c r="IK188">
        <v>0.29456939999999998</v>
      </c>
      <c r="IL188">
        <v>0.56859040000000005</v>
      </c>
      <c r="IM188">
        <v>24.787569999999999</v>
      </c>
      <c r="IN188" s="1">
        <v>7.0108010000000001E-4</v>
      </c>
      <c r="IO188">
        <v>0.28023520000000002</v>
      </c>
      <c r="IP188">
        <v>0.56858299999999995</v>
      </c>
      <c r="IQ188">
        <v>23.90597</v>
      </c>
      <c r="IR188" s="1">
        <v>6.6860270000000004E-4</v>
      </c>
      <c r="IS188">
        <v>0.2671539</v>
      </c>
      <c r="IT188">
        <v>0.56858370000000003</v>
      </c>
      <c r="IU188">
        <v>23.347300000000001</v>
      </c>
      <c r="IV188" s="1">
        <v>6.3815680000000002E-4</v>
      </c>
      <c r="IW188">
        <v>0.2549168</v>
      </c>
      <c r="IX188">
        <v>0.56859079999999995</v>
      </c>
      <c r="IY188">
        <v>23.652470000000001</v>
      </c>
      <c r="IZ188" s="1">
        <v>6.0937679999999996E-4</v>
      </c>
      <c r="JA188">
        <v>0.2433777</v>
      </c>
      <c r="JB188">
        <v>0.56858390000000003</v>
      </c>
      <c r="JC188">
        <v>24.004470000000001</v>
      </c>
      <c r="JD188" s="1">
        <v>5.8249059999999995E-4</v>
      </c>
      <c r="JE188">
        <v>0.2325982</v>
      </c>
      <c r="JF188">
        <v>0.56858830000000005</v>
      </c>
      <c r="JG188">
        <v>24.43702</v>
      </c>
      <c r="JH188" s="1">
        <v>5.578022E-4</v>
      </c>
      <c r="JI188">
        <v>0.2227103</v>
      </c>
      <c r="JJ188">
        <v>0.5685827</v>
      </c>
      <c r="JK188">
        <v>24.34431</v>
      </c>
      <c r="JL188" s="1">
        <v>5.3400500000000005E-4</v>
      </c>
      <c r="JM188">
        <v>0.2132135</v>
      </c>
      <c r="JN188">
        <v>0.56857959999999996</v>
      </c>
      <c r="JO188">
        <v>23.932759999999998</v>
      </c>
      <c r="JP188" s="1">
        <v>5.1109780000000002E-4</v>
      </c>
      <c r="JQ188">
        <v>0.2040614</v>
      </c>
      <c r="JR188">
        <v>0.56858889999999995</v>
      </c>
      <c r="JS188">
        <v>23.552720000000001</v>
      </c>
      <c r="JT188" s="1">
        <v>4.894373E-4</v>
      </c>
      <c r="JU188">
        <v>0.19541459999999999</v>
      </c>
      <c r="JV188">
        <v>0.56857990000000003</v>
      </c>
      <c r="JW188">
        <v>23.232980000000001</v>
      </c>
      <c r="JX188" s="1">
        <v>4.6908440000000001E-4</v>
      </c>
      <c r="JY188">
        <v>0.18726660000000001</v>
      </c>
      <c r="JZ188">
        <v>0.56858280000000005</v>
      </c>
      <c r="KA188">
        <v>23.086770000000001</v>
      </c>
      <c r="KB188">
        <v>4.4992159999999998E-4</v>
      </c>
      <c r="KC188">
        <v>0.17959559999999999</v>
      </c>
      <c r="KD188">
        <v>0.56857959999999996</v>
      </c>
      <c r="KE188">
        <v>23.67642</v>
      </c>
      <c r="KF188" s="1">
        <v>4.3114820000000003E-4</v>
      </c>
      <c r="KG188">
        <v>0.17211570000000001</v>
      </c>
      <c r="KH188">
        <v>0.56858059999999999</v>
      </c>
      <c r="KI188">
        <v>24.120069999999998</v>
      </c>
      <c r="KJ188" s="1">
        <v>4.1356800000000001E-4</v>
      </c>
      <c r="KK188">
        <v>0.1650828</v>
      </c>
      <c r="KL188">
        <v>0.56858140000000001</v>
      </c>
      <c r="KM188">
        <v>24.459510000000002</v>
      </c>
      <c r="KN188" s="1">
        <v>3.9684730000000002E-4</v>
      </c>
      <c r="KO188">
        <v>0.15841910000000001</v>
      </c>
      <c r="KP188">
        <v>0.56858489999999995</v>
      </c>
      <c r="KQ188">
        <v>24.621649999999999</v>
      </c>
      <c r="KR188" s="1">
        <v>3.808169E-4</v>
      </c>
      <c r="KS188">
        <v>0.15201219999999999</v>
      </c>
      <c r="KT188">
        <v>0.56858059999999999</v>
      </c>
      <c r="KU188">
        <v>24.277850000000001</v>
      </c>
      <c r="KV188" s="1">
        <v>3.6585349999999998E-4</v>
      </c>
      <c r="KW188">
        <v>0.14603450000000001</v>
      </c>
      <c r="KX188">
        <v>0.56857630000000003</v>
      </c>
      <c r="KY188">
        <v>23.589549999999999</v>
      </c>
      <c r="KZ188" s="1">
        <v>3.514438E-4</v>
      </c>
      <c r="LA188">
        <v>0.1402863</v>
      </c>
      <c r="LB188">
        <v>0.56857709999999995</v>
      </c>
      <c r="LC188">
        <v>22.900099999999998</v>
      </c>
      <c r="LD188" s="1">
        <v>3.3754020000000001E-4</v>
      </c>
      <c r="LE188">
        <v>0.13473160000000001</v>
      </c>
      <c r="LF188">
        <v>0.56857930000000001</v>
      </c>
      <c r="LG188">
        <v>22.423200000000001</v>
      </c>
      <c r="LH188" s="1">
        <v>3.2458770000000001E-4</v>
      </c>
      <c r="LI188">
        <v>0.12956090000000001</v>
      </c>
      <c r="LJ188">
        <v>0.56854870000000002</v>
      </c>
      <c r="LK188">
        <v>22.900410000000001</v>
      </c>
      <c r="LL188" s="1">
        <v>3.1209290000000002E-4</v>
      </c>
      <c r="LM188">
        <v>0.1245694</v>
      </c>
      <c r="LN188">
        <v>0.56851110000000005</v>
      </c>
      <c r="LO188">
        <v>23.529129999999999</v>
      </c>
      <c r="LP188" s="1">
        <v>3.0031449999999999E-4</v>
      </c>
      <c r="LQ188">
        <v>0.1198684</v>
      </c>
      <c r="LR188">
        <v>0.56844039999999996</v>
      </c>
      <c r="LS188">
        <v>24.249780000000001</v>
      </c>
      <c r="LT188" s="1">
        <v>2.8952099999999999E-4</v>
      </c>
      <c r="LU188">
        <v>0.1155612</v>
      </c>
      <c r="LV188">
        <v>0.56834790000000002</v>
      </c>
      <c r="LW188">
        <v>25.09113</v>
      </c>
      <c r="LX188" s="1">
        <v>2.7921180000000002E-4</v>
      </c>
      <c r="LY188">
        <v>0.1114617</v>
      </c>
      <c r="LZ188">
        <v>0.56822680000000003</v>
      </c>
      <c r="MA188">
        <v>25.358309999999999</v>
      </c>
      <c r="MB188" s="1">
        <v>2.6965589999999997E-4</v>
      </c>
      <c r="MC188">
        <v>0.10767549999999999</v>
      </c>
      <c r="MD188">
        <v>0.56808309999999995</v>
      </c>
      <c r="ME188">
        <v>24.97606</v>
      </c>
      <c r="MF188" s="1">
        <v>2.6024920000000001E-4</v>
      </c>
      <c r="MG188">
        <v>0.1039414</v>
      </c>
      <c r="MH188">
        <v>0.56791910000000001</v>
      </c>
      <c r="MI188">
        <v>24.501629999999999</v>
      </c>
      <c r="MJ188" s="1">
        <v>2.5104000000000001E-4</v>
      </c>
      <c r="MK188">
        <v>0.1003044</v>
      </c>
      <c r="ML188">
        <v>0.56774029999999998</v>
      </c>
      <c r="MM188">
        <v>24.359539999999999</v>
      </c>
      <c r="MN188" s="1">
        <v>2.4221719999999999E-4</v>
      </c>
      <c r="MO188">
        <v>9.6809140000000002E-2</v>
      </c>
      <c r="MP188">
        <v>0.56757740000000001</v>
      </c>
      <c r="MQ188">
        <v>25.133120000000002</v>
      </c>
      <c r="MR188" s="1">
        <v>2.3375340000000001E-4</v>
      </c>
      <c r="MS188">
        <v>9.3451519999999996E-2</v>
      </c>
      <c r="MT188">
        <v>0.56741370000000002</v>
      </c>
      <c r="MU188">
        <v>26.085619999999999</v>
      </c>
      <c r="MV188" s="1">
        <v>2.2603710000000001E-4</v>
      </c>
      <c r="MW188">
        <v>9.0373380000000003E-2</v>
      </c>
      <c r="MX188">
        <v>0.56726080000000001</v>
      </c>
      <c r="MY188">
        <v>26.776789999999998</v>
      </c>
      <c r="MZ188" s="1">
        <v>2.1897109999999999E-4</v>
      </c>
      <c r="NA188">
        <v>8.7561E-2</v>
      </c>
      <c r="NB188">
        <v>0.56716250000000001</v>
      </c>
      <c r="NC188">
        <v>27.063089999999999</v>
      </c>
      <c r="ND188" s="1">
        <v>2.1244180000000001E-4</v>
      </c>
      <c r="NE188">
        <v>8.4966639999999996E-2</v>
      </c>
      <c r="NF188">
        <v>0.5670809</v>
      </c>
      <c r="NG188">
        <v>26.609120000000001</v>
      </c>
      <c r="NH188" s="1">
        <v>2.0564659999999999E-4</v>
      </c>
      <c r="NI188">
        <v>8.2271189999999994E-2</v>
      </c>
      <c r="NJ188">
        <v>0.56702870000000005</v>
      </c>
      <c r="NK188">
        <v>25.84704</v>
      </c>
      <c r="NL188" s="1">
        <v>1.9874810000000001E-4</v>
      </c>
      <c r="NM188">
        <v>7.9511079999999998E-2</v>
      </c>
      <c r="NN188">
        <v>0.56697240000000004</v>
      </c>
      <c r="NO188">
        <v>25.18337</v>
      </c>
      <c r="NP188" s="1">
        <v>1.9171920000000001E-4</v>
      </c>
      <c r="NQ188">
        <v>7.6711039999999994E-2</v>
      </c>
      <c r="NR188">
        <v>0.56694610000000001</v>
      </c>
      <c r="NS188">
        <v>24.760200000000001</v>
      </c>
      <c r="NT188" s="1">
        <v>1.8454729999999999E-4</v>
      </c>
      <c r="NU188">
        <v>7.3845160000000007E-2</v>
      </c>
      <c r="NV188">
        <v>0.56690379999999996</v>
      </c>
      <c r="NW188">
        <v>24.92407</v>
      </c>
      <c r="NX188" s="1">
        <v>1.77477E-4</v>
      </c>
      <c r="NY188">
        <v>7.1016209999999996E-2</v>
      </c>
      <c r="NZ188">
        <v>0.56680079999999999</v>
      </c>
      <c r="OA188">
        <v>25.70091</v>
      </c>
      <c r="OB188" s="1">
        <v>1.705546E-4</v>
      </c>
      <c r="OC188">
        <v>6.8257609999999996E-2</v>
      </c>
      <c r="OD188">
        <v>0.56667809999999996</v>
      </c>
      <c r="OE188">
        <v>26.11251</v>
      </c>
      <c r="OF188" s="1">
        <v>1.634974E-4</v>
      </c>
      <c r="OG188">
        <v>6.5443950000000001E-2</v>
      </c>
      <c r="OH188">
        <v>0.56646609999999997</v>
      </c>
      <c r="OI188">
        <v>26.209589999999999</v>
      </c>
      <c r="OJ188" s="1">
        <v>1.567195E-4</v>
      </c>
      <c r="OK188">
        <v>6.2742930000000002E-2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0.9422007</v>
      </c>
      <c r="G189">
        <v>21.546710000000001</v>
      </c>
      <c r="H189">
        <v>0</v>
      </c>
      <c r="I189">
        <v>0</v>
      </c>
      <c r="J189">
        <v>0.94077149999999998</v>
      </c>
      <c r="K189">
        <v>21.262840000000001</v>
      </c>
      <c r="L189">
        <v>0</v>
      </c>
      <c r="M189">
        <v>0</v>
      </c>
      <c r="N189">
        <v>0.9391697</v>
      </c>
      <c r="O189">
        <v>21.11083</v>
      </c>
      <c r="P189">
        <v>0</v>
      </c>
      <c r="Q189">
        <v>0</v>
      </c>
      <c r="R189">
        <v>0.93742199999999998</v>
      </c>
      <c r="S189">
        <v>20.732759999999999</v>
      </c>
      <c r="T189">
        <v>0</v>
      </c>
      <c r="U189">
        <v>0</v>
      </c>
      <c r="V189">
        <v>0.93502160000000001</v>
      </c>
      <c r="W189">
        <v>20.534829999999999</v>
      </c>
      <c r="X189">
        <v>0</v>
      </c>
      <c r="Y189">
        <v>0</v>
      </c>
      <c r="Z189">
        <v>0.93113270000000004</v>
      </c>
      <c r="AA189">
        <v>20.560680000000001</v>
      </c>
      <c r="AB189">
        <v>0</v>
      </c>
      <c r="AC189">
        <v>0</v>
      </c>
      <c r="AD189">
        <v>0.92779590000000001</v>
      </c>
      <c r="AE189">
        <v>20.511700000000001</v>
      </c>
      <c r="AF189">
        <v>2.4960059999999999E-37</v>
      </c>
      <c r="AG189">
        <v>7.5064410000000001E-35</v>
      </c>
      <c r="AH189">
        <v>0.9257493</v>
      </c>
      <c r="AI189">
        <v>20.374929999999999</v>
      </c>
      <c r="AJ189" s="1">
        <v>1.121286E-25</v>
      </c>
      <c r="AK189" s="1">
        <v>3.3846739999999998E-23</v>
      </c>
      <c r="AL189">
        <v>0.92415910000000001</v>
      </c>
      <c r="AM189">
        <v>20.439139999999998</v>
      </c>
      <c r="AN189" s="1">
        <v>5.159321E-14</v>
      </c>
      <c r="AO189" s="1">
        <v>1.560417E-11</v>
      </c>
      <c r="AP189">
        <v>0.92272050000000005</v>
      </c>
      <c r="AQ189">
        <v>20.145620000000001</v>
      </c>
      <c r="AR189" s="1">
        <v>6.3750830000000003E-6</v>
      </c>
      <c r="AS189" s="1">
        <v>1.387966E-3</v>
      </c>
      <c r="AT189">
        <v>0.92128779999999999</v>
      </c>
      <c r="AU189">
        <v>19.893460000000001</v>
      </c>
      <c r="AV189" s="1">
        <v>8.6450120000000005E-3</v>
      </c>
      <c r="AW189" s="1">
        <v>2.0722990000000001</v>
      </c>
      <c r="AX189">
        <v>0.91944870000000001</v>
      </c>
      <c r="AY189">
        <v>19.65532</v>
      </c>
      <c r="AZ189" s="1">
        <v>0.76991010000000004</v>
      </c>
      <c r="BA189" s="1">
        <v>197.9709</v>
      </c>
      <c r="BB189">
        <v>0.91705400000000004</v>
      </c>
      <c r="BC189">
        <v>19.492190000000001</v>
      </c>
      <c r="BD189" s="1">
        <v>12.40039</v>
      </c>
      <c r="BE189">
        <v>3376.143</v>
      </c>
      <c r="BF189">
        <v>0.91443960000000002</v>
      </c>
      <c r="BG189">
        <v>19.5397</v>
      </c>
      <c r="BH189">
        <v>57.110759999999999</v>
      </c>
      <c r="BI189">
        <v>16346.22</v>
      </c>
      <c r="BJ189">
        <v>0.91141779999999994</v>
      </c>
      <c r="BK189">
        <v>19.740369999999999</v>
      </c>
      <c r="BL189">
        <v>100.1619</v>
      </c>
      <c r="BM189">
        <v>29953.68</v>
      </c>
      <c r="BN189">
        <v>0.90785720000000003</v>
      </c>
      <c r="BO189">
        <v>20.19049</v>
      </c>
      <c r="BP189">
        <v>81.853149999999999</v>
      </c>
      <c r="BQ189">
        <v>25457.23</v>
      </c>
      <c r="BR189">
        <v>0.90358830000000001</v>
      </c>
      <c r="BS189">
        <v>20.753060000000001</v>
      </c>
      <c r="BT189">
        <v>36.36562</v>
      </c>
      <c r="BU189">
        <v>11715.02</v>
      </c>
      <c r="BV189">
        <v>0.89862739999999997</v>
      </c>
      <c r="BW189">
        <v>21.1981</v>
      </c>
      <c r="BX189">
        <v>9.985538</v>
      </c>
      <c r="BY189">
        <v>3318.51</v>
      </c>
      <c r="BZ189">
        <v>0.8931019</v>
      </c>
      <c r="CA189">
        <v>21.41178</v>
      </c>
      <c r="CB189">
        <v>1.92249</v>
      </c>
      <c r="CC189">
        <v>654.77449999999999</v>
      </c>
      <c r="CD189">
        <v>0.88704070000000002</v>
      </c>
      <c r="CE189">
        <v>21.185220000000001</v>
      </c>
      <c r="CF189">
        <v>0.32655640000000002</v>
      </c>
      <c r="CG189">
        <v>111.5792</v>
      </c>
      <c r="CH189">
        <v>0.88046179999999996</v>
      </c>
      <c r="CI189">
        <v>20.911490000000001</v>
      </c>
      <c r="CJ189">
        <v>9.5614179999999993E-2</v>
      </c>
      <c r="CK189">
        <v>31.061409999999999</v>
      </c>
      <c r="CL189">
        <v>0.87395670000000003</v>
      </c>
      <c r="CM189">
        <v>20.74173</v>
      </c>
      <c r="CN189">
        <v>7.0600109999999994E-2</v>
      </c>
      <c r="CO189">
        <v>22.129670000000001</v>
      </c>
      <c r="CP189">
        <v>0.86755150000000003</v>
      </c>
      <c r="CQ189">
        <v>20.663789999999999</v>
      </c>
      <c r="CR189">
        <v>7.1546999999999999E-2</v>
      </c>
      <c r="CS189">
        <v>22.407139999999998</v>
      </c>
      <c r="CT189">
        <v>0.86088419999999999</v>
      </c>
      <c r="CU189">
        <v>21.015029999999999</v>
      </c>
      <c r="CV189">
        <v>7.2837979999999997E-2</v>
      </c>
      <c r="CW189">
        <v>22.97608</v>
      </c>
      <c r="CX189">
        <v>0.85378469999999995</v>
      </c>
      <c r="CY189">
        <v>21.563859999999998</v>
      </c>
      <c r="CZ189">
        <v>7.0876809999999998E-2</v>
      </c>
      <c r="DA189">
        <v>22.54684</v>
      </c>
      <c r="DB189">
        <v>0.84571680000000005</v>
      </c>
      <c r="DC189">
        <v>21.81775</v>
      </c>
      <c r="DD189" s="1">
        <v>6.6250530000000002E-2</v>
      </c>
      <c r="DE189">
        <v>21.248539999999998</v>
      </c>
      <c r="DF189">
        <v>0.83753659999999996</v>
      </c>
      <c r="DG189">
        <v>21.857749999999999</v>
      </c>
      <c r="DH189" s="1">
        <v>6.041183E-2</v>
      </c>
      <c r="DI189">
        <v>19.521989999999999</v>
      </c>
      <c r="DJ189">
        <v>0.82909010000000005</v>
      </c>
      <c r="DK189">
        <v>21.499649999999999</v>
      </c>
      <c r="DL189" s="1">
        <v>5.437757E-2</v>
      </c>
      <c r="DM189">
        <v>17.70759</v>
      </c>
      <c r="DN189">
        <v>0.82045840000000003</v>
      </c>
      <c r="DO189">
        <v>21.13233</v>
      </c>
      <c r="DP189" s="1">
        <v>4.8639969999999998E-2</v>
      </c>
      <c r="DQ189">
        <v>15.9605</v>
      </c>
      <c r="DR189">
        <v>0.81200989999999995</v>
      </c>
      <c r="DS189">
        <v>20.930959999999999</v>
      </c>
      <c r="DT189" s="1">
        <v>4.3384850000000003E-2</v>
      </c>
      <c r="DU189">
        <v>14.33826</v>
      </c>
      <c r="DV189">
        <v>0.80351980000000001</v>
      </c>
      <c r="DW189">
        <v>20.806999999999999</v>
      </c>
      <c r="DX189" s="1">
        <v>3.8687359999999997E-2</v>
      </c>
      <c r="DY189">
        <v>12.87628</v>
      </c>
      <c r="DZ189">
        <v>0.79506109999999997</v>
      </c>
      <c r="EA189">
        <v>21.062919999999998</v>
      </c>
      <c r="EB189" s="1">
        <v>3.4531399999999997E-2</v>
      </c>
      <c r="EC189">
        <v>11.574339999999999</v>
      </c>
      <c r="ED189">
        <v>0.78652789999999995</v>
      </c>
      <c r="EE189">
        <v>21.504470000000001</v>
      </c>
      <c r="EF189" s="1">
        <v>3.0870169999999999E-2</v>
      </c>
      <c r="EG189">
        <v>10.420109999999999</v>
      </c>
      <c r="EH189">
        <v>0.77807769999999998</v>
      </c>
      <c r="EI189">
        <v>21.92633</v>
      </c>
      <c r="EJ189" s="1">
        <v>2.7620410000000001E-2</v>
      </c>
      <c r="EK189">
        <v>9.3862450000000006</v>
      </c>
      <c r="EL189">
        <v>0.77015500000000003</v>
      </c>
      <c r="EM189">
        <v>22.107520000000001</v>
      </c>
      <c r="EN189" s="1">
        <v>2.467983E-2</v>
      </c>
      <c r="EO189">
        <v>8.4399580000000007</v>
      </c>
      <c r="EP189">
        <v>0.76187249999999995</v>
      </c>
      <c r="EQ189">
        <v>21.756930000000001</v>
      </c>
      <c r="ER189" s="1">
        <v>2.2002549999999999E-2</v>
      </c>
      <c r="ES189">
        <v>7.5769780000000004</v>
      </c>
      <c r="ET189">
        <v>0.75314639999999999</v>
      </c>
      <c r="EU189">
        <v>21.098880000000001</v>
      </c>
      <c r="EV189" s="1">
        <v>1.9570150000000001E-2</v>
      </c>
      <c r="EW189">
        <v>6.79033</v>
      </c>
      <c r="EX189">
        <v>0.74498249999999999</v>
      </c>
      <c r="EY189">
        <v>20.610600000000002</v>
      </c>
      <c r="EZ189" s="1">
        <v>1.7400789999999999E-2</v>
      </c>
      <c r="FA189">
        <v>6.0770239999999998</v>
      </c>
      <c r="FB189">
        <v>0.73684989999999995</v>
      </c>
      <c r="FC189">
        <v>20.549469999999999</v>
      </c>
      <c r="FD189" s="1">
        <v>1.5455E-2</v>
      </c>
      <c r="FE189">
        <v>5.4319490000000004</v>
      </c>
      <c r="FF189">
        <v>0.72896950000000005</v>
      </c>
      <c r="FG189">
        <v>21.47419</v>
      </c>
      <c r="FH189" s="1">
        <v>1.373478E-2</v>
      </c>
      <c r="FI189">
        <v>4.8561139999999998</v>
      </c>
      <c r="FJ189">
        <v>0.72175590000000001</v>
      </c>
      <c r="FK189">
        <v>22.471250000000001</v>
      </c>
      <c r="FL189" s="1">
        <v>1.2216589999999999E-2</v>
      </c>
      <c r="FM189">
        <v>4.3416689999999996</v>
      </c>
      <c r="FN189">
        <v>0.7151073</v>
      </c>
      <c r="FO189">
        <v>23.234249999999999</v>
      </c>
      <c r="FP189" s="1">
        <v>1.085527E-2</v>
      </c>
      <c r="FQ189">
        <v>3.875067</v>
      </c>
      <c r="FR189">
        <v>0.70980379999999998</v>
      </c>
      <c r="FS189">
        <v>23.496179999999999</v>
      </c>
      <c r="FT189" s="1">
        <v>9.6494860000000005E-3</v>
      </c>
      <c r="FU189">
        <v>3.454132</v>
      </c>
      <c r="FV189">
        <v>0.70559229999999995</v>
      </c>
      <c r="FW189">
        <v>23.224460000000001</v>
      </c>
      <c r="FX189" s="1">
        <v>8.5529549999999992E-3</v>
      </c>
      <c r="FY189">
        <v>3.0668009999999999</v>
      </c>
      <c r="FZ189">
        <v>0.70225329999999997</v>
      </c>
      <c r="GA189">
        <v>22.61862</v>
      </c>
      <c r="GB189" s="1">
        <v>7.55647E-3</v>
      </c>
      <c r="GC189">
        <v>2.7109399999999999</v>
      </c>
      <c r="GD189">
        <v>0.69997920000000002</v>
      </c>
      <c r="GE189">
        <v>22.071829999999999</v>
      </c>
      <c r="GF189" s="1">
        <v>6.6501750000000004E-3</v>
      </c>
      <c r="GG189">
        <v>2.3841139999999998</v>
      </c>
      <c r="GH189">
        <v>0.69829859999999999</v>
      </c>
      <c r="GI189">
        <v>21.9253</v>
      </c>
      <c r="GJ189" s="1">
        <v>5.8212860000000002E-3</v>
      </c>
      <c r="GK189">
        <v>2.0841229999999999</v>
      </c>
      <c r="GL189">
        <v>0.69717459999999998</v>
      </c>
      <c r="GM189">
        <v>22.794450000000001</v>
      </c>
      <c r="GN189" s="1">
        <v>5.0334100000000003E-3</v>
      </c>
      <c r="GO189">
        <v>1.799723</v>
      </c>
      <c r="GP189">
        <v>0.69643379999999999</v>
      </c>
      <c r="GQ189">
        <v>23.784009999999999</v>
      </c>
      <c r="GR189" s="1">
        <v>4.2413479999999998E-3</v>
      </c>
      <c r="GS189">
        <v>1.5156240000000001</v>
      </c>
      <c r="GT189">
        <v>0.69597730000000002</v>
      </c>
      <c r="GU189">
        <v>24.597270000000002</v>
      </c>
      <c r="GV189" s="1">
        <v>3.441164E-3</v>
      </c>
      <c r="GW189">
        <v>1.2294369999999999</v>
      </c>
      <c r="GX189">
        <v>0.69569570000000003</v>
      </c>
      <c r="GY189">
        <v>25.100149999999999</v>
      </c>
      <c r="GZ189" s="1">
        <v>2.6869020000000001E-3</v>
      </c>
      <c r="HA189">
        <v>0.95938000000000001</v>
      </c>
      <c r="HB189">
        <v>0.69552159999999996</v>
      </c>
      <c r="HC189">
        <v>24.940709999999999</v>
      </c>
      <c r="HD189" s="1">
        <v>2.0572149999999998E-3</v>
      </c>
      <c r="HE189">
        <v>0.73307960000000005</v>
      </c>
      <c r="HF189">
        <v>0.69545780000000001</v>
      </c>
      <c r="HG189">
        <v>24.325579999999999</v>
      </c>
      <c r="HH189" s="1">
        <v>1.5937220000000001E-3</v>
      </c>
      <c r="HI189">
        <v>0.56557679999999999</v>
      </c>
      <c r="HJ189">
        <v>0.69545100000000004</v>
      </c>
      <c r="HK189">
        <v>23.82911</v>
      </c>
      <c r="HL189" s="1">
        <v>1.285474E-3</v>
      </c>
      <c r="HM189">
        <v>0.45354230000000001</v>
      </c>
      <c r="HN189">
        <v>0.69544660000000003</v>
      </c>
      <c r="HO189">
        <v>23.539770000000001</v>
      </c>
      <c r="HP189" s="1">
        <v>1.0908549999999999E-3</v>
      </c>
      <c r="HQ189">
        <v>0.38276399999999999</v>
      </c>
      <c r="HR189">
        <v>0.69546660000000005</v>
      </c>
      <c r="HS189">
        <v>24.08015</v>
      </c>
      <c r="HT189" s="1">
        <v>9.6933239999999997E-4</v>
      </c>
      <c r="HU189">
        <v>0.33862710000000001</v>
      </c>
      <c r="HV189">
        <v>0.69547840000000005</v>
      </c>
      <c r="HW189">
        <v>24.973710000000001</v>
      </c>
      <c r="HX189" s="1">
        <v>8.8814160000000005E-4</v>
      </c>
      <c r="HY189">
        <v>0.3093069</v>
      </c>
      <c r="HZ189">
        <v>0.69549159999999999</v>
      </c>
      <c r="IA189">
        <v>25.78416</v>
      </c>
      <c r="IB189" s="1">
        <v>8.2859800000000005E-4</v>
      </c>
      <c r="IC189">
        <v>0.28800229999999999</v>
      </c>
      <c r="ID189">
        <v>0.69549119999999998</v>
      </c>
      <c r="IE189">
        <v>26.238569999999999</v>
      </c>
      <c r="IF189" s="1">
        <v>7.8153369999999997E-4</v>
      </c>
      <c r="IG189">
        <v>0.27126329999999998</v>
      </c>
      <c r="IH189">
        <v>0.69550409999999996</v>
      </c>
      <c r="II189">
        <v>25.829730000000001</v>
      </c>
      <c r="IJ189" s="1">
        <v>7.4127749999999999E-4</v>
      </c>
      <c r="IK189">
        <v>0.2570615</v>
      </c>
      <c r="IL189">
        <v>0.69549839999999996</v>
      </c>
      <c r="IM189">
        <v>24.901440000000001</v>
      </c>
      <c r="IN189" s="1">
        <v>7.0541750000000002E-4</v>
      </c>
      <c r="IO189">
        <v>0.2445001</v>
      </c>
      <c r="IP189">
        <v>0.69550230000000002</v>
      </c>
      <c r="IQ189">
        <v>24.00506</v>
      </c>
      <c r="IR189" s="1">
        <v>6.72505E-4</v>
      </c>
      <c r="IS189">
        <v>0.23299220000000001</v>
      </c>
      <c r="IT189">
        <v>0.69548480000000001</v>
      </c>
      <c r="IU189">
        <v>23.40579</v>
      </c>
      <c r="IV189" s="1">
        <v>6.4181860000000004E-4</v>
      </c>
      <c r="IW189">
        <v>0.22229760000000001</v>
      </c>
      <c r="IX189">
        <v>0.69550970000000001</v>
      </c>
      <c r="IY189">
        <v>23.664999999999999</v>
      </c>
      <c r="IZ189" s="1">
        <v>6.1289129999999995E-4</v>
      </c>
      <c r="JA189">
        <v>0.21224029999999999</v>
      </c>
      <c r="JB189">
        <v>0.69550920000000005</v>
      </c>
      <c r="JC189">
        <v>24.004239999999999</v>
      </c>
      <c r="JD189" s="1">
        <v>5.8571060000000002E-4</v>
      </c>
      <c r="JE189">
        <v>0.20278760000000001</v>
      </c>
      <c r="JF189">
        <v>0.69550420000000002</v>
      </c>
      <c r="JG189">
        <v>24.4465</v>
      </c>
      <c r="JH189" s="1">
        <v>5.6081510000000002E-4</v>
      </c>
      <c r="JI189">
        <v>0.19413050000000001</v>
      </c>
      <c r="JJ189">
        <v>0.69550109999999998</v>
      </c>
      <c r="JK189">
        <v>24.403680000000001</v>
      </c>
      <c r="JL189" s="1">
        <v>5.369366E-4</v>
      </c>
      <c r="JM189">
        <v>0.185867</v>
      </c>
      <c r="JN189">
        <v>0.69551790000000002</v>
      </c>
      <c r="JO189">
        <v>24.019860000000001</v>
      </c>
      <c r="JP189" s="1">
        <v>5.1384909999999996E-4</v>
      </c>
      <c r="JQ189">
        <v>0.17787520000000001</v>
      </c>
      <c r="JR189">
        <v>0.69550339999999999</v>
      </c>
      <c r="JS189">
        <v>23.65043</v>
      </c>
      <c r="JT189" s="1">
        <v>4.9207169999999998E-4</v>
      </c>
      <c r="JU189">
        <v>0.1703364</v>
      </c>
      <c r="JV189">
        <v>0.69551689999999999</v>
      </c>
      <c r="JW189">
        <v>23.30837</v>
      </c>
      <c r="JX189" s="1">
        <v>4.7153389999999998E-4</v>
      </c>
      <c r="JY189">
        <v>0.1632035</v>
      </c>
      <c r="JZ189">
        <v>0.69551180000000001</v>
      </c>
      <c r="KA189">
        <v>23.13673</v>
      </c>
      <c r="KB189" s="1">
        <v>4.5225959999999998E-4</v>
      </c>
      <c r="KC189">
        <v>0.15651290000000001</v>
      </c>
      <c r="KD189">
        <v>0.69551810000000003</v>
      </c>
      <c r="KE189">
        <v>23.692049999999998</v>
      </c>
      <c r="KF189" s="1">
        <v>4.3346299999999998E-4</v>
      </c>
      <c r="KG189">
        <v>0.15002219999999999</v>
      </c>
      <c r="KH189">
        <v>0.69550789999999996</v>
      </c>
      <c r="KI189">
        <v>24.132529999999999</v>
      </c>
      <c r="KJ189" s="1">
        <v>4.1567770000000001E-4</v>
      </c>
      <c r="KK189">
        <v>0.1438506</v>
      </c>
      <c r="KL189">
        <v>0.69552000000000003</v>
      </c>
      <c r="KM189">
        <v>24.47222</v>
      </c>
      <c r="KN189" s="1">
        <v>3.9890930000000002E-4</v>
      </c>
      <c r="KO189">
        <v>0.1380567</v>
      </c>
      <c r="KP189">
        <v>0.69551339999999995</v>
      </c>
      <c r="KQ189">
        <v>24.66778</v>
      </c>
      <c r="KR189" s="1">
        <v>3.8275720000000002E-4</v>
      </c>
      <c r="KS189">
        <v>0.1324603</v>
      </c>
      <c r="KT189">
        <v>0.69550000000000001</v>
      </c>
      <c r="KU189">
        <v>24.34995</v>
      </c>
      <c r="KV189" s="1">
        <v>3.6766080000000002E-4</v>
      </c>
      <c r="KW189">
        <v>0.1272298</v>
      </c>
      <c r="KX189">
        <v>0.69551499999999999</v>
      </c>
      <c r="KY189">
        <v>23.677299999999999</v>
      </c>
      <c r="KZ189" s="1">
        <v>3.5321849999999999E-4</v>
      </c>
      <c r="LA189">
        <v>0.1222343</v>
      </c>
      <c r="LB189">
        <v>0.69549349999999999</v>
      </c>
      <c r="LC189">
        <v>22.985250000000001</v>
      </c>
      <c r="LD189" s="1">
        <v>3.391976E-4</v>
      </c>
      <c r="LE189">
        <v>0.1173815</v>
      </c>
      <c r="LF189">
        <v>0.69549309999999998</v>
      </c>
      <c r="LG189">
        <v>22.50113</v>
      </c>
      <c r="LH189" s="1">
        <v>3.2620179999999998E-4</v>
      </c>
      <c r="LI189">
        <v>0.1128801</v>
      </c>
      <c r="LJ189">
        <v>0.69548920000000003</v>
      </c>
      <c r="LK189">
        <v>22.946429999999999</v>
      </c>
      <c r="LL189" s="1">
        <v>3.1357649999999999E-4</v>
      </c>
      <c r="LM189">
        <v>0.1085053</v>
      </c>
      <c r="LN189">
        <v>0.69541759999999997</v>
      </c>
      <c r="LO189">
        <v>23.546610000000001</v>
      </c>
      <c r="LP189" s="1">
        <v>3.0173359999999998E-4</v>
      </c>
      <c r="LQ189">
        <v>0.10440919999999999</v>
      </c>
      <c r="LR189">
        <v>0.6953279</v>
      </c>
      <c r="LS189">
        <v>24.253299999999999</v>
      </c>
      <c r="LT189" s="1">
        <v>2.9082089999999999E-4</v>
      </c>
      <c r="LU189">
        <v>0.1006266</v>
      </c>
      <c r="LV189">
        <v>0.69520999999999999</v>
      </c>
      <c r="LW189">
        <v>25.111509999999999</v>
      </c>
      <c r="LX189" s="1">
        <v>2.8043779999999997E-4</v>
      </c>
      <c r="LY189">
        <v>9.7048099999999998E-2</v>
      </c>
      <c r="LZ189">
        <v>0.69503269999999995</v>
      </c>
      <c r="MA189">
        <v>25.397870000000001</v>
      </c>
      <c r="MB189" s="1">
        <v>2.708276E-4</v>
      </c>
      <c r="MC189">
        <v>9.3738680000000005E-2</v>
      </c>
      <c r="MD189">
        <v>0.69481179999999998</v>
      </c>
      <c r="ME189">
        <v>25.02459</v>
      </c>
      <c r="MF189" s="1">
        <v>2.6138250000000001E-4</v>
      </c>
      <c r="MG189">
        <v>9.048871E-2</v>
      </c>
      <c r="MH189">
        <v>0.69459020000000005</v>
      </c>
      <c r="MI189">
        <v>24.554739999999999</v>
      </c>
      <c r="MJ189" s="1">
        <v>2.5217730000000002E-4</v>
      </c>
      <c r="MK189">
        <v>8.7334969999999998E-2</v>
      </c>
      <c r="ML189">
        <v>0.69435480000000005</v>
      </c>
      <c r="MM189">
        <v>24.399750000000001</v>
      </c>
      <c r="MN189" s="1">
        <v>2.432891E-4</v>
      </c>
      <c r="MO189">
        <v>8.4277850000000001E-2</v>
      </c>
      <c r="MP189">
        <v>0.69409889999999996</v>
      </c>
      <c r="MQ189">
        <v>25.142569999999999</v>
      </c>
      <c r="MR189" s="1">
        <v>2.3476009999999999E-4</v>
      </c>
      <c r="MS189">
        <v>8.1343159999999998E-2</v>
      </c>
      <c r="MT189">
        <v>0.69387259999999995</v>
      </c>
      <c r="MU189">
        <v>26.077100000000002</v>
      </c>
      <c r="MV189" s="1">
        <v>2.269611E-4</v>
      </c>
      <c r="MW189">
        <v>7.8641370000000002E-2</v>
      </c>
      <c r="MX189">
        <v>0.6936561</v>
      </c>
      <c r="MY189">
        <v>26.789459999999998</v>
      </c>
      <c r="MZ189" s="1">
        <v>2.1979510000000001E-4</v>
      </c>
      <c r="NA189">
        <v>7.6163380000000003E-2</v>
      </c>
      <c r="NB189">
        <v>0.69348129999999997</v>
      </c>
      <c r="NC189">
        <v>27.124569999999999</v>
      </c>
      <c r="ND189" s="1">
        <v>2.1325709999999999E-4</v>
      </c>
      <c r="NE189">
        <v>7.3905319999999997E-2</v>
      </c>
      <c r="NF189">
        <v>0.69333239999999996</v>
      </c>
      <c r="NG189">
        <v>26.705190000000002</v>
      </c>
      <c r="NH189" s="1">
        <v>2.065146E-4</v>
      </c>
      <c r="NI189">
        <v>7.1589349999999996E-2</v>
      </c>
      <c r="NJ189">
        <v>0.69324399999999997</v>
      </c>
      <c r="NK189">
        <v>25.94614</v>
      </c>
      <c r="NL189" s="1">
        <v>1.995953E-4</v>
      </c>
      <c r="NM189">
        <v>6.9192110000000001E-2</v>
      </c>
      <c r="NN189">
        <v>0.69316820000000001</v>
      </c>
      <c r="NO189">
        <v>25.269559999999998</v>
      </c>
      <c r="NP189" s="1">
        <v>1.926105E-4</v>
      </c>
      <c r="NQ189">
        <v>6.6780160000000005E-2</v>
      </c>
      <c r="NR189">
        <v>0.69308749999999997</v>
      </c>
      <c r="NS189">
        <v>24.81137</v>
      </c>
      <c r="NT189" s="1">
        <v>1.8543340000000001E-4</v>
      </c>
      <c r="NU189">
        <v>6.429704E-2</v>
      </c>
      <c r="NV189">
        <v>0.6930151</v>
      </c>
      <c r="NW189">
        <v>24.928450000000002</v>
      </c>
      <c r="NX189" s="1">
        <v>1.7835069999999999E-4</v>
      </c>
      <c r="NY189">
        <v>6.1842540000000001E-2</v>
      </c>
      <c r="NZ189">
        <v>0.69288329999999998</v>
      </c>
      <c r="OA189">
        <v>25.681069999999998</v>
      </c>
      <c r="OB189" s="1">
        <v>1.7141650000000001E-4</v>
      </c>
      <c r="OC189">
        <v>5.9445190000000002E-2</v>
      </c>
      <c r="OD189">
        <v>0.69270379999999998</v>
      </c>
      <c r="OE189">
        <v>26.114450000000001</v>
      </c>
      <c r="OF189" s="1">
        <v>1.643646E-4</v>
      </c>
      <c r="OG189">
        <v>5.7010999999999999E-2</v>
      </c>
      <c r="OH189">
        <v>0.6924304</v>
      </c>
      <c r="OI189">
        <v>26.250900000000001</v>
      </c>
      <c r="OJ189" s="1">
        <v>1.5753779999999999E-4</v>
      </c>
      <c r="OK189">
        <v>5.4649980000000001E-2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0.72090969999999999</v>
      </c>
      <c r="G190">
        <v>21.586760000000002</v>
      </c>
      <c r="H190">
        <v>0</v>
      </c>
      <c r="I190">
        <v>0</v>
      </c>
      <c r="J190">
        <v>0.71966989999999997</v>
      </c>
      <c r="K190">
        <v>21.316579999999998</v>
      </c>
      <c r="L190">
        <v>0</v>
      </c>
      <c r="M190">
        <v>0</v>
      </c>
      <c r="N190">
        <v>0.71831129999999999</v>
      </c>
      <c r="O190">
        <v>21.15795</v>
      </c>
      <c r="P190">
        <v>0</v>
      </c>
      <c r="Q190">
        <v>0</v>
      </c>
      <c r="R190">
        <v>0.71679870000000001</v>
      </c>
      <c r="S190">
        <v>20.77431</v>
      </c>
      <c r="T190">
        <v>0</v>
      </c>
      <c r="U190">
        <v>0</v>
      </c>
      <c r="V190">
        <v>0.71484349999999997</v>
      </c>
      <c r="W190">
        <v>20.545590000000001</v>
      </c>
      <c r="X190">
        <v>0</v>
      </c>
      <c r="Y190">
        <v>0</v>
      </c>
      <c r="Z190">
        <v>0.71166810000000003</v>
      </c>
      <c r="AA190">
        <v>20.562650000000001</v>
      </c>
      <c r="AB190">
        <v>0</v>
      </c>
      <c r="AC190">
        <v>0</v>
      </c>
      <c r="AD190">
        <v>0.70881780000000005</v>
      </c>
      <c r="AE190">
        <v>20.527000000000001</v>
      </c>
      <c r="AF190">
        <v>5.3545870000000002E-38</v>
      </c>
      <c r="AG190">
        <v>1.9653479999999999E-35</v>
      </c>
      <c r="AH190">
        <v>0.70692250000000001</v>
      </c>
      <c r="AI190">
        <v>20.40596</v>
      </c>
      <c r="AJ190" s="1">
        <v>2.3145839999999999E-26</v>
      </c>
      <c r="AK190" s="1">
        <v>8.5359509999999997E-24</v>
      </c>
      <c r="AL190">
        <v>0.70544390000000001</v>
      </c>
      <c r="AM190">
        <v>20.491119999999999</v>
      </c>
      <c r="AN190" s="1">
        <v>1.0698519999999999E-14</v>
      </c>
      <c r="AO190" s="1">
        <v>3.9564629999999996E-12</v>
      </c>
      <c r="AP190">
        <v>0.70411120000000005</v>
      </c>
      <c r="AQ190">
        <v>20.207660000000001</v>
      </c>
      <c r="AR190" s="1">
        <v>3.0081929999999999E-6</v>
      </c>
      <c r="AS190" s="1">
        <v>7.985628E-4</v>
      </c>
      <c r="AT190">
        <v>0.7028065</v>
      </c>
      <c r="AU190">
        <v>19.935559999999999</v>
      </c>
      <c r="AV190" s="1">
        <v>5.3835760000000002E-3</v>
      </c>
      <c r="AW190" s="1">
        <v>1.563374</v>
      </c>
      <c r="AX190">
        <v>0.7015034</v>
      </c>
      <c r="AY190">
        <v>19.695029999999999</v>
      </c>
      <c r="AZ190" s="1">
        <v>0.56085359999999995</v>
      </c>
      <c r="BA190">
        <v>174.83930000000001</v>
      </c>
      <c r="BB190">
        <v>0.70014100000000001</v>
      </c>
      <c r="BC190">
        <v>19.51389</v>
      </c>
      <c r="BD190" s="1">
        <v>10.16309</v>
      </c>
      <c r="BE190">
        <v>3361.2080000000001</v>
      </c>
      <c r="BF190">
        <v>0.698658</v>
      </c>
      <c r="BG190">
        <v>19.545919999999999</v>
      </c>
      <c r="BH190">
        <v>51.523850000000003</v>
      </c>
      <c r="BI190">
        <v>17956.29</v>
      </c>
      <c r="BJ190">
        <v>0.69694290000000003</v>
      </c>
      <c r="BK190">
        <v>19.750730000000001</v>
      </c>
      <c r="BL190">
        <v>97.977090000000004</v>
      </c>
      <c r="BM190">
        <v>35761.53</v>
      </c>
      <c r="BN190">
        <v>0.69480830000000005</v>
      </c>
      <c r="BO190">
        <v>20.20269</v>
      </c>
      <c r="BP190">
        <v>85.816929999999999</v>
      </c>
      <c r="BQ190">
        <v>32646.35</v>
      </c>
      <c r="BR190">
        <v>0.6921119</v>
      </c>
      <c r="BS190">
        <v>20.774460000000001</v>
      </c>
      <c r="BT190">
        <v>40.455770000000001</v>
      </c>
      <c r="BU190">
        <v>15972.64</v>
      </c>
      <c r="BV190">
        <v>0.68899140000000003</v>
      </c>
      <c r="BW190">
        <v>21.230830000000001</v>
      </c>
      <c r="BX190">
        <v>11.67596</v>
      </c>
      <c r="BY190">
        <v>4764.5619999999999</v>
      </c>
      <c r="BZ190">
        <v>0.68549970000000005</v>
      </c>
      <c r="CA190">
        <v>21.448180000000001</v>
      </c>
      <c r="CB190">
        <v>2.3322729999999998</v>
      </c>
      <c r="CC190">
        <v>977.50480000000005</v>
      </c>
      <c r="CD190">
        <v>0.68170430000000004</v>
      </c>
      <c r="CE190">
        <v>21.223299999999998</v>
      </c>
      <c r="CF190">
        <v>0.39500560000000001</v>
      </c>
      <c r="CG190">
        <v>166.89959999999999</v>
      </c>
      <c r="CH190">
        <v>0.67762370000000005</v>
      </c>
      <c r="CI190">
        <v>20.93854</v>
      </c>
      <c r="CJ190">
        <v>0.1043491</v>
      </c>
      <c r="CK190">
        <v>42.07976</v>
      </c>
      <c r="CL190">
        <v>0.6736299</v>
      </c>
      <c r="CM190">
        <v>20.763539999999999</v>
      </c>
      <c r="CN190">
        <v>7.1186920000000001E-2</v>
      </c>
      <c r="CO190">
        <v>27.50675</v>
      </c>
      <c r="CP190">
        <v>0.66970070000000004</v>
      </c>
      <c r="CQ190">
        <v>20.679950000000002</v>
      </c>
      <c r="CR190">
        <v>7.1252670000000004E-2</v>
      </c>
      <c r="CS190">
        <v>27.45402</v>
      </c>
      <c r="CT190">
        <v>0.66562969999999999</v>
      </c>
      <c r="CU190">
        <v>21.026589999999999</v>
      </c>
      <c r="CV190">
        <v>7.2778449999999995E-2</v>
      </c>
      <c r="CW190">
        <v>28.25498</v>
      </c>
      <c r="CX190">
        <v>0.6612808</v>
      </c>
      <c r="CY190">
        <v>21.585999999999999</v>
      </c>
      <c r="CZ190">
        <v>7.1164699999999997E-2</v>
      </c>
      <c r="DA190">
        <v>27.885349999999999</v>
      </c>
      <c r="DB190">
        <v>0.65680459999999996</v>
      </c>
      <c r="DC190">
        <v>21.854649999999999</v>
      </c>
      <c r="DD190" s="1">
        <v>6.6767880000000002E-2</v>
      </c>
      <c r="DE190">
        <v>26.393160000000002</v>
      </c>
      <c r="DF190">
        <v>0.65201050000000005</v>
      </c>
      <c r="DG190">
        <v>21.90361</v>
      </c>
      <c r="DH190" s="1">
        <v>6.1005749999999997E-2</v>
      </c>
      <c r="DI190">
        <v>24.309699999999999</v>
      </c>
      <c r="DJ190">
        <v>0.64657900000000001</v>
      </c>
      <c r="DK190">
        <v>21.554500000000001</v>
      </c>
      <c r="DL190" s="1">
        <v>5.4974870000000002E-2</v>
      </c>
      <c r="DM190">
        <v>22.085899999999999</v>
      </c>
      <c r="DN190">
        <v>0.64105389999999995</v>
      </c>
      <c r="DO190">
        <v>21.173269999999999</v>
      </c>
      <c r="DP190" s="1">
        <v>4.9203480000000001E-2</v>
      </c>
      <c r="DQ190">
        <v>19.92754</v>
      </c>
      <c r="DR190">
        <v>0.63574419999999998</v>
      </c>
      <c r="DS190">
        <v>20.95007</v>
      </c>
      <c r="DT190" s="1">
        <v>4.3902869999999997E-2</v>
      </c>
      <c r="DU190">
        <v>17.915880000000001</v>
      </c>
      <c r="DV190">
        <v>0.63044520000000004</v>
      </c>
      <c r="DW190">
        <v>20.820119999999999</v>
      </c>
      <c r="DX190" s="1">
        <v>3.9152899999999997E-2</v>
      </c>
      <c r="DY190">
        <v>16.096720000000001</v>
      </c>
      <c r="DZ190">
        <v>0.62518260000000003</v>
      </c>
      <c r="EA190">
        <v>21.069310000000002</v>
      </c>
      <c r="EB190" s="1">
        <v>3.4950219999999997E-2</v>
      </c>
      <c r="EC190">
        <v>14.475770000000001</v>
      </c>
      <c r="ED190">
        <v>0.6198882</v>
      </c>
      <c r="EE190">
        <v>21.514109999999999</v>
      </c>
      <c r="EF190" s="1">
        <v>3.124476E-2</v>
      </c>
      <c r="EG190">
        <v>13.03708</v>
      </c>
      <c r="EH190">
        <v>0.61482859999999995</v>
      </c>
      <c r="EI190">
        <v>21.953469999999999</v>
      </c>
      <c r="EJ190" s="1">
        <v>2.7959020000000001E-2</v>
      </c>
      <c r="EK190">
        <v>11.74846</v>
      </c>
      <c r="EL190">
        <v>0.61016179999999998</v>
      </c>
      <c r="EM190">
        <v>22.154219999999999</v>
      </c>
      <c r="EN190" s="1">
        <v>2.4994619999999999E-2</v>
      </c>
      <c r="EO190">
        <v>10.570729999999999</v>
      </c>
      <c r="EP190">
        <v>0.60505549999999997</v>
      </c>
      <c r="EQ190">
        <v>21.821999999999999</v>
      </c>
      <c r="ER190" s="1">
        <v>2.2289989999999999E-2</v>
      </c>
      <c r="ES190">
        <v>9.4936129999999999</v>
      </c>
      <c r="ET190">
        <v>0.59964110000000004</v>
      </c>
      <c r="EU190">
        <v>21.168299999999999</v>
      </c>
      <c r="EV190" s="1">
        <v>1.983329E-2</v>
      </c>
      <c r="EW190">
        <v>8.5123650000000008</v>
      </c>
      <c r="EX190">
        <v>0.59491760000000005</v>
      </c>
      <c r="EY190">
        <v>20.661460000000002</v>
      </c>
      <c r="EZ190" s="1">
        <v>1.7640340000000001E-2</v>
      </c>
      <c r="FA190">
        <v>7.6204539999999996</v>
      </c>
      <c r="FB190">
        <v>0.59019889999999997</v>
      </c>
      <c r="FC190">
        <v>20.57038</v>
      </c>
      <c r="FD190" s="1">
        <v>1.5672490000000001E-2</v>
      </c>
      <c r="FE190">
        <v>6.814203</v>
      </c>
      <c r="FF190">
        <v>0.58569150000000003</v>
      </c>
      <c r="FG190">
        <v>21.457450000000001</v>
      </c>
      <c r="FH190" s="1">
        <v>1.3929479999999999E-2</v>
      </c>
      <c r="FI190">
        <v>6.0928610000000001</v>
      </c>
      <c r="FJ190">
        <v>0.58168819999999999</v>
      </c>
      <c r="FK190">
        <v>22.439900000000002</v>
      </c>
      <c r="FL190" s="1">
        <v>1.239175E-2</v>
      </c>
      <c r="FM190">
        <v>5.4486780000000001</v>
      </c>
      <c r="FN190">
        <v>0.57826319999999998</v>
      </c>
      <c r="FO190">
        <v>23.213809999999999</v>
      </c>
      <c r="FP190" s="1">
        <v>1.101588E-2</v>
      </c>
      <c r="FQ190">
        <v>4.865132</v>
      </c>
      <c r="FR190">
        <v>0.57550219999999996</v>
      </c>
      <c r="FS190">
        <v>23.514849999999999</v>
      </c>
      <c r="FT190" s="1">
        <v>9.7955590000000006E-3</v>
      </c>
      <c r="FU190">
        <v>4.3378389999999998</v>
      </c>
      <c r="FV190">
        <v>0.57339499999999999</v>
      </c>
      <c r="FW190">
        <v>23.279810000000001</v>
      </c>
      <c r="FX190" s="1">
        <v>8.6887930000000002E-3</v>
      </c>
      <c r="FY190">
        <v>3.8542679999999998</v>
      </c>
      <c r="FZ190">
        <v>0.5718086</v>
      </c>
      <c r="GA190">
        <v>22.68966</v>
      </c>
      <c r="GB190" s="1">
        <v>7.6812989999999999E-3</v>
      </c>
      <c r="GC190">
        <v>3.4094199999999999</v>
      </c>
      <c r="GD190">
        <v>0.57093519999999998</v>
      </c>
      <c r="GE190">
        <v>22.12764</v>
      </c>
      <c r="GF190" s="1">
        <v>6.7656599999999997E-3</v>
      </c>
      <c r="GG190">
        <v>3.0010180000000002</v>
      </c>
      <c r="GH190">
        <v>0.57033829999999996</v>
      </c>
      <c r="GI190">
        <v>21.95262</v>
      </c>
      <c r="GJ190" s="1">
        <v>5.9284610000000003E-3</v>
      </c>
      <c r="GK190">
        <v>2.6261610000000002</v>
      </c>
      <c r="GL190">
        <v>0.57001360000000001</v>
      </c>
      <c r="GM190">
        <v>22.78687</v>
      </c>
      <c r="GN190" s="1">
        <v>5.1381389999999999E-3</v>
      </c>
      <c r="GO190">
        <v>2.2730329999999999</v>
      </c>
      <c r="GP190">
        <v>0.56985799999999998</v>
      </c>
      <c r="GQ190">
        <v>23.768689999999999</v>
      </c>
      <c r="GR190" s="1">
        <v>4.3481270000000002E-3</v>
      </c>
      <c r="GS190">
        <v>1.9222980000000001</v>
      </c>
      <c r="GT190">
        <v>0.56979780000000002</v>
      </c>
      <c r="GU190">
        <v>24.59571</v>
      </c>
      <c r="GV190" s="1">
        <v>3.5473929999999998E-3</v>
      </c>
      <c r="GW190">
        <v>1.5680769999999999</v>
      </c>
      <c r="GX190">
        <v>0.5697738</v>
      </c>
      <c r="GY190">
        <v>25.13747</v>
      </c>
      <c r="GZ190" s="1">
        <v>2.7828810000000001E-3</v>
      </c>
      <c r="HA190">
        <v>1.2296830000000001</v>
      </c>
      <c r="HB190">
        <v>0.56979829999999998</v>
      </c>
      <c r="HC190">
        <v>25.003799999999998</v>
      </c>
      <c r="HD190" s="1">
        <v>2.1333010000000002E-3</v>
      </c>
      <c r="HE190">
        <v>0.94111659999999997</v>
      </c>
      <c r="HF190">
        <v>0.56983810000000001</v>
      </c>
      <c r="HG190">
        <v>24.392790000000002</v>
      </c>
      <c r="HH190" s="1">
        <v>1.6476380000000001E-3</v>
      </c>
      <c r="HI190">
        <v>0.72406599999999999</v>
      </c>
      <c r="HJ190">
        <v>0.5699246</v>
      </c>
      <c r="HK190">
        <v>23.885739999999998</v>
      </c>
      <c r="HL190" s="1">
        <v>1.3201510000000001E-3</v>
      </c>
      <c r="HM190">
        <v>0.57685540000000002</v>
      </c>
      <c r="HN190">
        <v>0.56996100000000005</v>
      </c>
      <c r="HO190">
        <v>23.58503</v>
      </c>
      <c r="HP190" s="1">
        <v>1.1125589999999999E-3</v>
      </c>
      <c r="HQ190">
        <v>0.48343019999999998</v>
      </c>
      <c r="HR190">
        <v>0.57000919999999999</v>
      </c>
      <c r="HS190">
        <v>24.095400000000001</v>
      </c>
      <c r="HT190" s="1">
        <v>9.83149E-4</v>
      </c>
      <c r="HU190">
        <v>0.42522389999999999</v>
      </c>
      <c r="HV190">
        <v>0.57003610000000005</v>
      </c>
      <c r="HW190">
        <v>24.969149999999999</v>
      </c>
      <c r="HX190" s="1">
        <v>8.9762130000000002E-4</v>
      </c>
      <c r="HY190">
        <v>0.38696629999999999</v>
      </c>
      <c r="HZ190">
        <v>0.57007980000000003</v>
      </c>
      <c r="IA190">
        <v>25.788170000000001</v>
      </c>
      <c r="IB190" s="1">
        <v>8.358517E-4</v>
      </c>
      <c r="IC190">
        <v>0.35959029999999997</v>
      </c>
      <c r="ID190">
        <v>0.57008729999999996</v>
      </c>
      <c r="IE190">
        <v>26.28584</v>
      </c>
      <c r="IF190" s="1">
        <v>7.873814E-4</v>
      </c>
      <c r="IG190">
        <v>0.3382406</v>
      </c>
      <c r="IH190">
        <v>0.5701039</v>
      </c>
      <c r="II190">
        <v>25.920850000000002</v>
      </c>
      <c r="IJ190" s="1">
        <v>7.4637420000000002E-4</v>
      </c>
      <c r="IK190">
        <v>0.3203278</v>
      </c>
      <c r="IL190">
        <v>0.57009089999999996</v>
      </c>
      <c r="IM190">
        <v>25.009399999999999</v>
      </c>
      <c r="IN190" s="1">
        <v>7.1008010000000001E-4</v>
      </c>
      <c r="IO190">
        <v>0.30457810000000002</v>
      </c>
      <c r="IP190">
        <v>0.5700942</v>
      </c>
      <c r="IQ190">
        <v>24.101739999999999</v>
      </c>
      <c r="IR190" s="1">
        <v>6.766974E-4</v>
      </c>
      <c r="IS190">
        <v>0.29013509999999998</v>
      </c>
      <c r="IT190">
        <v>0.57010559999999999</v>
      </c>
      <c r="IU190">
        <v>23.467649999999999</v>
      </c>
      <c r="IV190" s="1">
        <v>6.457759E-4</v>
      </c>
      <c r="IW190">
        <v>0.27679959999999998</v>
      </c>
      <c r="IX190">
        <v>0.57010380000000005</v>
      </c>
      <c r="IY190">
        <v>23.68234</v>
      </c>
      <c r="IZ190" s="1">
        <v>6.1666919999999999E-4</v>
      </c>
      <c r="JA190">
        <v>0.2642718</v>
      </c>
      <c r="JB190">
        <v>0.57010139999999998</v>
      </c>
      <c r="JC190">
        <v>24.004660000000001</v>
      </c>
      <c r="JD190" s="1">
        <v>5.891847E-4</v>
      </c>
      <c r="JE190">
        <v>0.25245240000000002</v>
      </c>
      <c r="JF190">
        <v>0.5701233</v>
      </c>
      <c r="JG190">
        <v>24.45194</v>
      </c>
      <c r="JH190" s="1">
        <v>5.6404640000000004E-4</v>
      </c>
      <c r="JI190">
        <v>0.24162239999999999</v>
      </c>
      <c r="JJ190">
        <v>0.57011579999999995</v>
      </c>
      <c r="JK190">
        <v>24.45317</v>
      </c>
      <c r="JL190" s="1">
        <v>5.4005869999999997E-4</v>
      </c>
      <c r="JM190">
        <v>0.23134730000000001</v>
      </c>
      <c r="JN190">
        <v>0.57009759999999998</v>
      </c>
      <c r="JO190">
        <v>24.100660000000001</v>
      </c>
      <c r="JP190" s="1">
        <v>5.1680330000000003E-4</v>
      </c>
      <c r="JQ190">
        <v>0.2213936</v>
      </c>
      <c r="JR190">
        <v>0.57011400000000001</v>
      </c>
      <c r="JS190">
        <v>23.742660000000001</v>
      </c>
      <c r="JT190" s="1">
        <v>4.9489789999999998E-4</v>
      </c>
      <c r="JU190">
        <v>0.21200640000000001</v>
      </c>
      <c r="JV190">
        <v>0.57012180000000001</v>
      </c>
      <c r="JW190">
        <v>23.384409999999999</v>
      </c>
      <c r="JX190" s="1">
        <v>4.741724E-4</v>
      </c>
      <c r="JY190">
        <v>0.2031007</v>
      </c>
      <c r="JZ190">
        <v>0.57012560000000001</v>
      </c>
      <c r="KA190">
        <v>23.18751</v>
      </c>
      <c r="KB190" s="1">
        <v>4.5476890000000002E-4</v>
      </c>
      <c r="KC190">
        <v>0.19476289999999999</v>
      </c>
      <c r="KD190">
        <v>0.57011599999999996</v>
      </c>
      <c r="KE190">
        <v>23.711559999999999</v>
      </c>
      <c r="KF190" s="1">
        <v>4.3593910000000002E-4</v>
      </c>
      <c r="KG190">
        <v>0.18671470000000001</v>
      </c>
      <c r="KH190">
        <v>0.57012090000000004</v>
      </c>
      <c r="KI190">
        <v>24.14423</v>
      </c>
      <c r="KJ190" s="1">
        <v>4.1794420000000002E-4</v>
      </c>
      <c r="KK190">
        <v>0.17899039999999999</v>
      </c>
      <c r="KL190">
        <v>0.5701176</v>
      </c>
      <c r="KM190">
        <v>24.48462</v>
      </c>
      <c r="KN190" s="1">
        <v>4.0111349999999999E-4</v>
      </c>
      <c r="KO190">
        <v>0.17179040000000001</v>
      </c>
      <c r="KP190">
        <v>0.57012640000000003</v>
      </c>
      <c r="KQ190">
        <v>24.707159999999998</v>
      </c>
      <c r="KR190" s="1">
        <v>3.8484339999999998E-4</v>
      </c>
      <c r="KS190">
        <v>0.16481670000000001</v>
      </c>
      <c r="KT190">
        <v>0.57011579999999995</v>
      </c>
      <c r="KU190">
        <v>24.415759999999999</v>
      </c>
      <c r="KV190" s="1">
        <v>3.6960360000000002E-4</v>
      </c>
      <c r="KW190">
        <v>0.1582817</v>
      </c>
      <c r="KX190">
        <v>0.5701138</v>
      </c>
      <c r="KY190">
        <v>23.75928</v>
      </c>
      <c r="KZ190" s="1">
        <v>3.5511549999999998E-4</v>
      </c>
      <c r="LA190">
        <v>0.15207909999999999</v>
      </c>
      <c r="LB190">
        <v>0.57010870000000002</v>
      </c>
      <c r="LC190">
        <v>23.066759999999999</v>
      </c>
      <c r="LD190" s="1">
        <v>3.4099169999999998E-4</v>
      </c>
      <c r="LE190">
        <v>0.1460331</v>
      </c>
      <c r="LF190">
        <v>0.5700923</v>
      </c>
      <c r="LG190">
        <v>22.577670000000001</v>
      </c>
      <c r="LH190" s="1">
        <v>3.279186E-4</v>
      </c>
      <c r="LI190">
        <v>0.1404243</v>
      </c>
      <c r="LJ190">
        <v>0.57009909999999997</v>
      </c>
      <c r="LK190">
        <v>22.994289999999999</v>
      </c>
      <c r="LL190" s="1">
        <v>3.1517429999999998E-4</v>
      </c>
      <c r="LM190">
        <v>0.13496459999999999</v>
      </c>
      <c r="LN190">
        <v>0.57004849999999996</v>
      </c>
      <c r="LO190">
        <v>23.565770000000001</v>
      </c>
      <c r="LP190" s="1">
        <v>3.0326540000000002E-4</v>
      </c>
      <c r="LQ190">
        <v>0.12986600000000001</v>
      </c>
      <c r="LR190">
        <v>0.569998</v>
      </c>
      <c r="LS190">
        <v>24.256810000000002</v>
      </c>
      <c r="LT190" s="1">
        <v>2.9221519999999998E-4</v>
      </c>
      <c r="LU190">
        <v>0.1251227</v>
      </c>
      <c r="LV190">
        <v>0.56991080000000005</v>
      </c>
      <c r="LW190">
        <v>25.12894</v>
      </c>
      <c r="LX190" s="1">
        <v>2.8176319999999999E-4</v>
      </c>
      <c r="LY190">
        <v>0.12066689999999999</v>
      </c>
      <c r="LZ190">
        <v>0.56982650000000001</v>
      </c>
      <c r="MA190">
        <v>25.432960000000001</v>
      </c>
      <c r="MB190" s="1">
        <v>2.7207350000000002E-4</v>
      </c>
      <c r="MC190">
        <v>0.1165311</v>
      </c>
      <c r="MD190">
        <v>0.56970180000000004</v>
      </c>
      <c r="ME190">
        <v>25.070119999999999</v>
      </c>
      <c r="MF190" s="1">
        <v>2.6259420000000001E-4</v>
      </c>
      <c r="MG190">
        <v>0.11249480000000001</v>
      </c>
      <c r="MH190">
        <v>0.56957380000000002</v>
      </c>
      <c r="MI190">
        <v>24.604749999999999</v>
      </c>
      <c r="MJ190" s="1">
        <v>2.5338740000000002E-4</v>
      </c>
      <c r="MK190">
        <v>0.10858719999999999</v>
      </c>
      <c r="ML190">
        <v>0.56944079999999997</v>
      </c>
      <c r="MM190">
        <v>24.44164</v>
      </c>
      <c r="MN190" s="1">
        <v>2.4442749999999998E-4</v>
      </c>
      <c r="MO190">
        <v>0.10477400000000001</v>
      </c>
      <c r="MP190">
        <v>0.56932380000000005</v>
      </c>
      <c r="MQ190">
        <v>25.15474</v>
      </c>
      <c r="MR190" s="1">
        <v>2.3584260000000001E-4</v>
      </c>
      <c r="MS190">
        <v>0.1011206</v>
      </c>
      <c r="MT190">
        <v>0.56919070000000005</v>
      </c>
      <c r="MU190">
        <v>26.070519999999998</v>
      </c>
      <c r="MV190" s="1">
        <v>2.279514E-4</v>
      </c>
      <c r="MW190">
        <v>9.7736959999999998E-2</v>
      </c>
      <c r="MX190">
        <v>0.56910510000000003</v>
      </c>
      <c r="MY190">
        <v>26.79739</v>
      </c>
      <c r="MZ190" s="1">
        <v>2.206888E-4</v>
      </c>
      <c r="NA190">
        <v>9.4629229999999995E-2</v>
      </c>
      <c r="NB190">
        <v>0.56904719999999998</v>
      </c>
      <c r="NC190">
        <v>27.177759999999999</v>
      </c>
      <c r="ND190" s="1">
        <v>2.1411870000000001E-4</v>
      </c>
      <c r="NE190">
        <v>9.1815220000000003E-2</v>
      </c>
      <c r="NF190">
        <v>0.56898570000000004</v>
      </c>
      <c r="NG190">
        <v>26.792680000000001</v>
      </c>
      <c r="NH190" s="1">
        <v>2.0742800000000001E-4</v>
      </c>
      <c r="NI190">
        <v>8.8969409999999999E-2</v>
      </c>
      <c r="NJ190">
        <v>0.56894999999999996</v>
      </c>
      <c r="NK190">
        <v>26.040559999999999</v>
      </c>
      <c r="NL190" s="1">
        <v>2.0049980000000001E-4</v>
      </c>
      <c r="NM190">
        <v>8.6002590000000004E-2</v>
      </c>
      <c r="NN190">
        <v>0.56894080000000002</v>
      </c>
      <c r="NO190">
        <v>25.35406</v>
      </c>
      <c r="NP190" s="1">
        <v>1.9355549999999999E-4</v>
      </c>
      <c r="NQ190">
        <v>8.3033770000000007E-2</v>
      </c>
      <c r="NR190">
        <v>0.56891970000000003</v>
      </c>
      <c r="NS190">
        <v>24.865639999999999</v>
      </c>
      <c r="NT190" s="1">
        <v>1.86379E-4</v>
      </c>
      <c r="NU190">
        <v>7.9962329999999998E-2</v>
      </c>
      <c r="NV190">
        <v>0.5688725</v>
      </c>
      <c r="NW190">
        <v>24.93966</v>
      </c>
      <c r="NX190" s="1">
        <v>1.792827E-4</v>
      </c>
      <c r="NY190">
        <v>7.6919459999999995E-2</v>
      </c>
      <c r="NZ190">
        <v>0.56881760000000003</v>
      </c>
      <c r="OA190">
        <v>25.662489999999998</v>
      </c>
      <c r="OB190" s="1">
        <v>1.7233E-4</v>
      </c>
      <c r="OC190">
        <v>7.3943110000000006E-2</v>
      </c>
      <c r="OD190">
        <v>0.56872020000000001</v>
      </c>
      <c r="OE190">
        <v>26.114139999999999</v>
      </c>
      <c r="OF190" s="1">
        <v>1.6529190000000001E-4</v>
      </c>
      <c r="OG190">
        <v>7.0938660000000001E-2</v>
      </c>
      <c r="OH190">
        <v>0.56856910000000005</v>
      </c>
      <c r="OI190">
        <v>26.28417</v>
      </c>
      <c r="OJ190" s="1">
        <v>1.5841480000000001E-4</v>
      </c>
      <c r="OK190">
        <v>6.7994959999999993E-2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0.81055460000000001</v>
      </c>
      <c r="G191">
        <v>21.623139999999999</v>
      </c>
      <c r="H191">
        <v>0</v>
      </c>
      <c r="I191">
        <v>0</v>
      </c>
      <c r="J191">
        <v>0.80847769999999997</v>
      </c>
      <c r="K191">
        <v>21.372029999999999</v>
      </c>
      <c r="L191">
        <v>0</v>
      </c>
      <c r="M191">
        <v>0</v>
      </c>
      <c r="N191">
        <v>0.80628290000000002</v>
      </c>
      <c r="O191">
        <v>21.207129999999999</v>
      </c>
      <c r="P191">
        <v>0</v>
      </c>
      <c r="Q191">
        <v>0</v>
      </c>
      <c r="R191">
        <v>0.80384109999999998</v>
      </c>
      <c r="S191">
        <v>20.820060000000002</v>
      </c>
      <c r="T191">
        <v>0</v>
      </c>
      <c r="U191">
        <v>0</v>
      </c>
      <c r="V191">
        <v>0.80083309999999996</v>
      </c>
      <c r="W191">
        <v>20.559930000000001</v>
      </c>
      <c r="X191">
        <v>0</v>
      </c>
      <c r="Y191">
        <v>0</v>
      </c>
      <c r="Z191">
        <v>0.79621090000000005</v>
      </c>
      <c r="AA191">
        <v>20.563780000000001</v>
      </c>
      <c r="AB191">
        <v>0</v>
      </c>
      <c r="AC191">
        <v>0</v>
      </c>
      <c r="AD191">
        <v>0.79156720000000003</v>
      </c>
      <c r="AE191">
        <v>20.542079999999999</v>
      </c>
      <c r="AF191">
        <v>0</v>
      </c>
      <c r="AG191">
        <v>2.8640409999999999E-36</v>
      </c>
      <c r="AH191">
        <v>0.78811410000000004</v>
      </c>
      <c r="AI191">
        <v>20.43515</v>
      </c>
      <c r="AJ191" s="1">
        <v>3.2548670000000001E-27</v>
      </c>
      <c r="AK191" s="1">
        <v>1.165743E-24</v>
      </c>
      <c r="AL191">
        <v>0.7853253</v>
      </c>
      <c r="AM191">
        <v>20.542259999999999</v>
      </c>
      <c r="AN191" s="1">
        <v>1.528371E-15</v>
      </c>
      <c r="AO191" s="1">
        <v>5.4915820000000003E-13</v>
      </c>
      <c r="AP191">
        <v>0.78287059999999997</v>
      </c>
      <c r="AQ191">
        <v>20.272359999999999</v>
      </c>
      <c r="AR191" s="1">
        <v>1.299807E-6</v>
      </c>
      <c r="AS191" s="1">
        <v>3.3069829999999998E-4</v>
      </c>
      <c r="AT191">
        <v>0.78056749999999997</v>
      </c>
      <c r="AU191">
        <v>19.979959999999998</v>
      </c>
      <c r="AV191" s="1">
        <v>3.163173E-3</v>
      </c>
      <c r="AW191" s="1">
        <v>0.88701300000000005</v>
      </c>
      <c r="AX191">
        <v>0.77827570000000001</v>
      </c>
      <c r="AY191">
        <v>19.738340000000001</v>
      </c>
      <c r="AZ191" s="1">
        <v>0.39129510000000001</v>
      </c>
      <c r="BA191" s="1">
        <v>118.06189999999999</v>
      </c>
      <c r="BB191">
        <v>0.77597839999999996</v>
      </c>
      <c r="BC191">
        <v>19.538989999999998</v>
      </c>
      <c r="BD191">
        <v>8.0752330000000008</v>
      </c>
      <c r="BE191">
        <v>2587.5659999999998</v>
      </c>
      <c r="BF191">
        <v>0.77354109999999998</v>
      </c>
      <c r="BG191">
        <v>19.550809999999998</v>
      </c>
      <c r="BH191">
        <v>45.545459999999999</v>
      </c>
      <c r="BI191">
        <v>15388.01</v>
      </c>
      <c r="BJ191">
        <v>0.77075470000000001</v>
      </c>
      <c r="BK191">
        <v>19.759039999999999</v>
      </c>
      <c r="BL191">
        <v>94.792469999999994</v>
      </c>
      <c r="BM191">
        <v>33556.089999999997</v>
      </c>
      <c r="BN191">
        <v>0.76743910000000004</v>
      </c>
      <c r="BO191">
        <v>20.21115</v>
      </c>
      <c r="BP191">
        <v>89.728579999999994</v>
      </c>
      <c r="BQ191">
        <v>33114.769999999997</v>
      </c>
      <c r="BR191">
        <v>0.76348439999999995</v>
      </c>
      <c r="BS191">
        <v>20.789269999999998</v>
      </c>
      <c r="BT191">
        <v>45.215310000000002</v>
      </c>
      <c r="BU191">
        <v>17323.849999999999</v>
      </c>
      <c r="BV191">
        <v>0.75884220000000002</v>
      </c>
      <c r="BW191">
        <v>21.259039999999999</v>
      </c>
      <c r="BX191">
        <v>13.805680000000001</v>
      </c>
      <c r="BY191">
        <v>5469.5439999999999</v>
      </c>
      <c r="BZ191">
        <v>0.75363060000000004</v>
      </c>
      <c r="CA191">
        <v>21.48377</v>
      </c>
      <c r="CB191">
        <v>2.879016</v>
      </c>
      <c r="CC191">
        <v>1172.8009999999999</v>
      </c>
      <c r="CD191">
        <v>0.74788670000000002</v>
      </c>
      <c r="CE191">
        <v>21.264109999999999</v>
      </c>
      <c r="CF191">
        <v>0.49048399999999998</v>
      </c>
      <c r="CG191">
        <v>202.36250000000001</v>
      </c>
      <c r="CH191">
        <v>0.74168780000000001</v>
      </c>
      <c r="CI191">
        <v>20.96884</v>
      </c>
      <c r="CJ191">
        <v>0.1170036</v>
      </c>
      <c r="CK191">
        <v>46.477209999999999</v>
      </c>
      <c r="CL191">
        <v>0.73543259999999999</v>
      </c>
      <c r="CM191">
        <v>20.786850000000001</v>
      </c>
      <c r="CN191">
        <v>7.2235380000000002E-2</v>
      </c>
      <c r="CO191">
        <v>27.38475</v>
      </c>
      <c r="CP191">
        <v>0.72920940000000001</v>
      </c>
      <c r="CQ191">
        <v>20.69652</v>
      </c>
      <c r="CR191">
        <v>7.0942889999999995E-2</v>
      </c>
      <c r="CS191">
        <v>26.767440000000001</v>
      </c>
      <c r="CT191">
        <v>0.72282639999999998</v>
      </c>
      <c r="CU191">
        <v>21.034960000000002</v>
      </c>
      <c r="CV191">
        <v>7.2673429999999997E-2</v>
      </c>
      <c r="CW191">
        <v>27.643740000000001</v>
      </c>
      <c r="CX191">
        <v>0.71604610000000002</v>
      </c>
      <c r="CY191">
        <v>21.602969999999999</v>
      </c>
      <c r="CZ191">
        <v>7.1450319999999998E-2</v>
      </c>
      <c r="DA191">
        <v>27.459440000000001</v>
      </c>
      <c r="DB191">
        <v>0.70905799999999997</v>
      </c>
      <c r="DC191">
        <v>21.889340000000001</v>
      </c>
      <c r="DD191" s="1">
        <v>6.7331600000000005E-2</v>
      </c>
      <c r="DE191">
        <v>26.135470000000002</v>
      </c>
      <c r="DF191">
        <v>0.70198490000000002</v>
      </c>
      <c r="DG191">
        <v>21.95035</v>
      </c>
      <c r="DH191" s="1">
        <v>6.1671509999999999E-2</v>
      </c>
      <c r="DI191">
        <v>24.15634</v>
      </c>
      <c r="DJ191">
        <v>0.69461119999999998</v>
      </c>
      <c r="DK191">
        <v>21.613600000000002</v>
      </c>
      <c r="DL191" s="1">
        <v>5.5651190000000003E-2</v>
      </c>
      <c r="DM191">
        <v>21.99146</v>
      </c>
      <c r="DN191">
        <v>0.68709889999999996</v>
      </c>
      <c r="DO191">
        <v>21.219860000000001</v>
      </c>
      <c r="DP191" s="1">
        <v>4.9845E-2</v>
      </c>
      <c r="DQ191">
        <v>19.869969999999999</v>
      </c>
      <c r="DR191">
        <v>0.67978689999999997</v>
      </c>
      <c r="DS191">
        <v>20.9726</v>
      </c>
      <c r="DT191">
        <v>4.4495069999999998E-2</v>
      </c>
      <c r="DU191">
        <v>17.88355</v>
      </c>
      <c r="DV191">
        <v>0.67242069999999998</v>
      </c>
      <c r="DW191">
        <v>20.834620000000001</v>
      </c>
      <c r="DX191">
        <v>3.9683839999999998E-2</v>
      </c>
      <c r="DY191">
        <v>16.07967</v>
      </c>
      <c r="DZ191">
        <v>0.66510060000000004</v>
      </c>
      <c r="EA191">
        <v>21.074919999999999</v>
      </c>
      <c r="EB191" s="1">
        <v>3.5425329999999998E-2</v>
      </c>
      <c r="EC191">
        <v>14.472440000000001</v>
      </c>
      <c r="ED191">
        <v>0.6577132</v>
      </c>
      <c r="EE191">
        <v>21.520949999999999</v>
      </c>
      <c r="EF191" s="1">
        <v>3.1666880000000001E-2</v>
      </c>
      <c r="EG191">
        <v>13.04466</v>
      </c>
      <c r="EH191">
        <v>0.65060039999999997</v>
      </c>
      <c r="EI191">
        <v>21.97756</v>
      </c>
      <c r="EJ191" s="1">
        <v>2.8340299999999999E-2</v>
      </c>
      <c r="EK191">
        <v>11.76728</v>
      </c>
      <c r="EL191">
        <v>0.64409950000000005</v>
      </c>
      <c r="EM191">
        <v>22.199529999999999</v>
      </c>
      <c r="EN191" s="1">
        <v>2.5348140000000002E-2</v>
      </c>
      <c r="EO191">
        <v>10.6005</v>
      </c>
      <c r="EP191">
        <v>0.63730620000000004</v>
      </c>
      <c r="EQ191">
        <v>21.889130000000002</v>
      </c>
      <c r="ER191">
        <v>2.2611880000000001E-2</v>
      </c>
      <c r="ES191">
        <v>9.5286609999999996</v>
      </c>
      <c r="ET191">
        <v>0.63011649999999997</v>
      </c>
      <c r="EU191">
        <v>21.243980000000001</v>
      </c>
      <c r="EV191" s="1">
        <v>2.0127949999999999E-2</v>
      </c>
      <c r="EW191">
        <v>8.5525950000000002</v>
      </c>
      <c r="EX191">
        <v>0.62362949999999995</v>
      </c>
      <c r="EY191">
        <v>20.719090000000001</v>
      </c>
      <c r="EZ191" s="1">
        <v>1.7908239999999999E-2</v>
      </c>
      <c r="FA191">
        <v>7.6627859999999997</v>
      </c>
      <c r="FB191">
        <v>0.61702979999999996</v>
      </c>
      <c r="FC191">
        <v>20.594470000000001</v>
      </c>
      <c r="FD191" s="1">
        <v>1.5915019999999998E-2</v>
      </c>
      <c r="FE191">
        <v>6.8581349999999999</v>
      </c>
      <c r="FF191">
        <v>0.61068880000000003</v>
      </c>
      <c r="FG191">
        <v>21.438379999999999</v>
      </c>
      <c r="FH191" s="1">
        <v>1.414637E-2</v>
      </c>
      <c r="FI191">
        <v>6.1384359999999996</v>
      </c>
      <c r="FJ191">
        <v>0.60488869999999995</v>
      </c>
      <c r="FK191">
        <v>22.402899999999999</v>
      </c>
      <c r="FL191" s="1">
        <v>1.2586389999999999E-2</v>
      </c>
      <c r="FM191">
        <v>5.4952490000000003</v>
      </c>
      <c r="FN191">
        <v>0.5997441</v>
      </c>
      <c r="FO191">
        <v>23.18703</v>
      </c>
      <c r="FP191" s="1">
        <v>1.119435E-2</v>
      </c>
      <c r="FQ191">
        <v>4.9135840000000002</v>
      </c>
      <c r="FR191">
        <v>0.59560009999999997</v>
      </c>
      <c r="FS191">
        <v>23.528649999999999</v>
      </c>
      <c r="FT191" s="1">
        <v>9.9571999999999994E-3</v>
      </c>
      <c r="FU191">
        <v>4.3852989999999998</v>
      </c>
      <c r="FV191">
        <v>0.59225539999999999</v>
      </c>
      <c r="FW191">
        <v>23.334869999999999</v>
      </c>
      <c r="FX191" s="1">
        <v>8.8387689999999998E-3</v>
      </c>
      <c r="FY191">
        <v>3.901789</v>
      </c>
      <c r="FZ191">
        <v>0.58955789999999997</v>
      </c>
      <c r="GA191">
        <v>22.76492</v>
      </c>
      <c r="GB191" s="1">
        <v>7.8190970000000005E-3</v>
      </c>
      <c r="GC191">
        <v>3.4559850000000001</v>
      </c>
      <c r="GD191">
        <v>0.58775670000000002</v>
      </c>
      <c r="GE191">
        <v>22.19004</v>
      </c>
      <c r="GF191" s="1">
        <v>6.8930440000000001E-3</v>
      </c>
      <c r="GG191">
        <v>3.0460569999999998</v>
      </c>
      <c r="GH191">
        <v>0.58640899999999996</v>
      </c>
      <c r="GI191">
        <v>21.98394</v>
      </c>
      <c r="GJ191" s="1">
        <v>6.0462720000000001E-3</v>
      </c>
      <c r="GK191">
        <v>2.6693660000000001</v>
      </c>
      <c r="GL191">
        <v>0.58548889999999998</v>
      </c>
      <c r="GM191">
        <v>22.777270000000001</v>
      </c>
      <c r="GN191" s="1">
        <v>5.2521979999999996E-3</v>
      </c>
      <c r="GO191">
        <v>2.3161700000000001</v>
      </c>
      <c r="GP191">
        <v>0.58489409999999997</v>
      </c>
      <c r="GQ191">
        <v>23.748719999999999</v>
      </c>
      <c r="GR191" s="1">
        <v>4.4639249999999997E-3</v>
      </c>
      <c r="GS191">
        <v>1.9673909999999999</v>
      </c>
      <c r="GT191">
        <v>0.58450080000000004</v>
      </c>
      <c r="GU191">
        <v>24.58644</v>
      </c>
      <c r="GV191" s="1">
        <v>3.6633970000000001E-3</v>
      </c>
      <c r="GW191">
        <v>1.6144350000000001</v>
      </c>
      <c r="GX191">
        <v>0.58427430000000002</v>
      </c>
      <c r="GY191">
        <v>25.16854</v>
      </c>
      <c r="GZ191" s="1">
        <v>2.8894860000000001E-3</v>
      </c>
      <c r="HA191">
        <v>1.2731159999999999</v>
      </c>
      <c r="HB191">
        <v>0.58412750000000002</v>
      </c>
      <c r="HC191">
        <v>25.06758</v>
      </c>
      <c r="HD191" s="1">
        <v>2.2194290000000002E-3</v>
      </c>
      <c r="HE191">
        <v>0.97666059999999999</v>
      </c>
      <c r="HF191">
        <v>0.58409080000000002</v>
      </c>
      <c r="HG191">
        <v>24.465299999999999</v>
      </c>
      <c r="HH191" s="1">
        <v>1.709559E-3</v>
      </c>
      <c r="HI191">
        <v>0.74969439999999998</v>
      </c>
      <c r="HJ191">
        <v>0.58408729999999998</v>
      </c>
      <c r="HK191">
        <v>23.947009999999999</v>
      </c>
      <c r="HL191" s="1">
        <v>1.3604229999999999E-3</v>
      </c>
      <c r="HM191">
        <v>0.59341790000000005</v>
      </c>
      <c r="HN191">
        <v>0.58410300000000004</v>
      </c>
      <c r="HO191">
        <v>23.6342</v>
      </c>
      <c r="HP191" s="1">
        <v>1.1378899999999999E-3</v>
      </c>
      <c r="HQ191">
        <v>0.49363210000000002</v>
      </c>
      <c r="HR191">
        <v>0.58410770000000001</v>
      </c>
      <c r="HS191">
        <v>24.111090000000001</v>
      </c>
      <c r="HT191" s="1">
        <v>9.9912609999999995E-4</v>
      </c>
      <c r="HU191">
        <v>0.43141200000000002</v>
      </c>
      <c r="HV191">
        <v>0.58412750000000002</v>
      </c>
      <c r="HW191">
        <v>24.9621</v>
      </c>
      <c r="HX191" s="1">
        <v>9.0846500000000001E-4</v>
      </c>
      <c r="HY191">
        <v>0.39095770000000002</v>
      </c>
      <c r="HZ191">
        <v>0.58413340000000002</v>
      </c>
      <c r="IA191">
        <v>25.78558</v>
      </c>
      <c r="IB191" s="1">
        <v>8.4403020000000002E-4</v>
      </c>
      <c r="IC191">
        <v>0.3624521</v>
      </c>
      <c r="ID191">
        <v>0.58413619999999999</v>
      </c>
      <c r="IE191">
        <v>26.32629</v>
      </c>
      <c r="IF191" s="1">
        <v>7.9391469999999997E-4</v>
      </c>
      <c r="IG191">
        <v>0.3404181</v>
      </c>
      <c r="IH191">
        <v>0.58416069999999998</v>
      </c>
      <c r="II191">
        <v>26.011849999999999</v>
      </c>
      <c r="IJ191" s="1">
        <v>7.5204160000000005E-4</v>
      </c>
      <c r="IK191">
        <v>0.32216119999999998</v>
      </c>
      <c r="IL191">
        <v>0.58415589999999995</v>
      </c>
      <c r="IM191">
        <v>25.1236</v>
      </c>
      <c r="IN191" s="1">
        <v>7.1519339999999995E-4</v>
      </c>
      <c r="IO191">
        <v>0.30618770000000001</v>
      </c>
      <c r="IP191">
        <v>0.58416069999999998</v>
      </c>
      <c r="IQ191">
        <v>24.207350000000002</v>
      </c>
      <c r="IR191" s="1">
        <v>6.8131140000000001E-4</v>
      </c>
      <c r="IS191">
        <v>0.2915643</v>
      </c>
      <c r="IT191">
        <v>0.58415600000000001</v>
      </c>
      <c r="IU191">
        <v>23.538930000000001</v>
      </c>
      <c r="IV191" s="1">
        <v>6.5013850000000004E-4</v>
      </c>
      <c r="IW191">
        <v>0.27814420000000001</v>
      </c>
      <c r="IX191">
        <v>0.58416999999999997</v>
      </c>
      <c r="IY191">
        <v>23.703430000000001</v>
      </c>
      <c r="IZ191" s="1">
        <v>6.2081029999999995E-4</v>
      </c>
      <c r="JA191">
        <v>0.26553880000000002</v>
      </c>
      <c r="JB191">
        <v>0.58414189999999999</v>
      </c>
      <c r="JC191">
        <v>24.00412</v>
      </c>
      <c r="JD191" s="1">
        <v>5.9300780000000005E-4</v>
      </c>
      <c r="JE191">
        <v>0.2536138</v>
      </c>
      <c r="JF191">
        <v>0.58417280000000005</v>
      </c>
      <c r="JG191">
        <v>24.451799999999999</v>
      </c>
      <c r="JH191" s="1">
        <v>5.6758139999999997E-4</v>
      </c>
      <c r="JI191">
        <v>0.24267849999999999</v>
      </c>
      <c r="JJ191">
        <v>0.58415879999999998</v>
      </c>
      <c r="JK191">
        <v>24.497520000000002</v>
      </c>
      <c r="JL191" s="1">
        <v>5.4345469999999999E-4</v>
      </c>
      <c r="JM191">
        <v>0.23236290000000001</v>
      </c>
      <c r="JN191">
        <v>0.5841596</v>
      </c>
      <c r="JO191">
        <v>24.182400000000001</v>
      </c>
      <c r="JP191" s="1">
        <v>5.2004690000000001E-4</v>
      </c>
      <c r="JQ191">
        <v>0.22236549999999999</v>
      </c>
      <c r="JR191">
        <v>0.58415930000000005</v>
      </c>
      <c r="JS191">
        <v>23.838200000000001</v>
      </c>
      <c r="JT191" s="1">
        <v>4.9799369999999998E-4</v>
      </c>
      <c r="JU191">
        <v>0.21293139999999999</v>
      </c>
      <c r="JV191">
        <v>0.58416699999999999</v>
      </c>
      <c r="JW191">
        <v>23.46781</v>
      </c>
      <c r="JX191" s="1">
        <v>4.770698E-4</v>
      </c>
      <c r="JY191">
        <v>0.20396139999999999</v>
      </c>
      <c r="JZ191">
        <v>0.5841634</v>
      </c>
      <c r="KA191">
        <v>23.242529999999999</v>
      </c>
      <c r="KB191" s="1">
        <v>4.5751139999999999E-4</v>
      </c>
      <c r="KC191">
        <v>0.1955712</v>
      </c>
      <c r="KD191">
        <v>0.58416100000000004</v>
      </c>
      <c r="KE191">
        <v>23.73263</v>
      </c>
      <c r="KF191" s="1">
        <v>4.3863380000000002E-4</v>
      </c>
      <c r="KG191">
        <v>0.1875127</v>
      </c>
      <c r="KH191">
        <v>0.58416440000000003</v>
      </c>
      <c r="KI191">
        <v>24.154250000000001</v>
      </c>
      <c r="KJ191" s="1">
        <v>4.204349E-4</v>
      </c>
      <c r="KK191">
        <v>0.17972270000000001</v>
      </c>
      <c r="KL191">
        <v>0.58416250000000003</v>
      </c>
      <c r="KM191">
        <v>24.495709999999999</v>
      </c>
      <c r="KN191" s="1">
        <v>4.0351159999999999E-4</v>
      </c>
      <c r="KO191">
        <v>0.17249059999999999</v>
      </c>
      <c r="KP191">
        <v>0.58416349999999995</v>
      </c>
      <c r="KQ191">
        <v>24.741029999999999</v>
      </c>
      <c r="KR191" s="1">
        <v>3.8712669999999997E-4</v>
      </c>
      <c r="KS191">
        <v>0.16548599999999999</v>
      </c>
      <c r="KT191">
        <v>0.58415980000000001</v>
      </c>
      <c r="KU191">
        <v>24.482389999999999</v>
      </c>
      <c r="KV191" s="1">
        <v>3.717347E-4</v>
      </c>
      <c r="KW191">
        <v>0.15889780000000001</v>
      </c>
      <c r="KX191">
        <v>0.58415850000000002</v>
      </c>
      <c r="KY191">
        <v>23.8446</v>
      </c>
      <c r="KZ191" s="1">
        <v>3.571828E-4</v>
      </c>
      <c r="LA191">
        <v>0.15267629999999999</v>
      </c>
      <c r="LB191">
        <v>0.58415669999999997</v>
      </c>
      <c r="LC191">
        <v>23.154140000000002</v>
      </c>
      <c r="LD191" s="1">
        <v>3.429727E-4</v>
      </c>
      <c r="LE191">
        <v>0.14660780000000001</v>
      </c>
      <c r="LF191">
        <v>0.58413859999999995</v>
      </c>
      <c r="LG191">
        <v>22.658180000000002</v>
      </c>
      <c r="LH191" s="1">
        <v>3.2978260000000002E-4</v>
      </c>
      <c r="LI191">
        <v>0.14095299999999999</v>
      </c>
      <c r="LJ191">
        <v>0.58413930000000003</v>
      </c>
      <c r="LK191">
        <v>23.044070000000001</v>
      </c>
      <c r="LL191" s="1">
        <v>3.1693489999999998E-4</v>
      </c>
      <c r="LM191">
        <v>0.1354698</v>
      </c>
      <c r="LN191">
        <v>0.58409</v>
      </c>
      <c r="LO191">
        <v>23.586130000000001</v>
      </c>
      <c r="LP191" s="1">
        <v>3.0495160000000002E-4</v>
      </c>
      <c r="LQ191">
        <v>0.1303416</v>
      </c>
      <c r="LR191">
        <v>0.58403430000000001</v>
      </c>
      <c r="LS191">
        <v>24.25658</v>
      </c>
      <c r="LT191" s="1">
        <v>2.937471E-4</v>
      </c>
      <c r="LU191">
        <v>0.1255443</v>
      </c>
      <c r="LV191">
        <v>0.5839316</v>
      </c>
      <c r="LW191">
        <v>25.140370000000001</v>
      </c>
      <c r="LX191" s="1">
        <v>2.8322519999999997E-4</v>
      </c>
      <c r="LY191">
        <v>0.1210659</v>
      </c>
      <c r="LZ191">
        <v>0.58381099999999997</v>
      </c>
      <c r="MA191">
        <v>25.467030000000001</v>
      </c>
      <c r="MB191" s="1">
        <v>2.7342959999999999E-4</v>
      </c>
      <c r="MC191">
        <v>0.1168925</v>
      </c>
      <c r="MD191">
        <v>0.58365800000000001</v>
      </c>
      <c r="ME191">
        <v>25.118310000000001</v>
      </c>
      <c r="MF191" s="1">
        <v>2.6392480000000002E-4</v>
      </c>
      <c r="MG191">
        <v>0.11285480000000001</v>
      </c>
      <c r="MH191">
        <v>0.58350590000000002</v>
      </c>
      <c r="MI191">
        <v>24.657309999999999</v>
      </c>
      <c r="MJ191" s="1">
        <v>2.5470320000000002E-4</v>
      </c>
      <c r="MK191">
        <v>0.1089468</v>
      </c>
      <c r="ML191">
        <v>0.58332139999999999</v>
      </c>
      <c r="MM191">
        <v>24.4861</v>
      </c>
      <c r="MN191" s="1">
        <v>2.4567049999999998E-4</v>
      </c>
      <c r="MO191">
        <v>0.1051142</v>
      </c>
      <c r="MP191">
        <v>0.58313530000000002</v>
      </c>
      <c r="MQ191">
        <v>25.166460000000001</v>
      </c>
      <c r="MR191" s="1">
        <v>2.3703950000000001E-4</v>
      </c>
      <c r="MS191">
        <v>0.10145129999999999</v>
      </c>
      <c r="MT191">
        <v>0.58295330000000001</v>
      </c>
      <c r="MU191">
        <v>26.0611</v>
      </c>
      <c r="MV191" s="1">
        <v>2.290436E-4</v>
      </c>
      <c r="MW191">
        <v>9.8031450000000006E-2</v>
      </c>
      <c r="MX191">
        <v>0.58280419999999999</v>
      </c>
      <c r="MY191">
        <v>26.797249999999998</v>
      </c>
      <c r="MZ191" s="1">
        <v>2.2168280000000001E-4</v>
      </c>
      <c r="NA191">
        <v>9.4892569999999996E-2</v>
      </c>
      <c r="NB191">
        <v>0.58268359999999997</v>
      </c>
      <c r="NC191">
        <v>27.22598</v>
      </c>
      <c r="ND191" s="1">
        <v>2.1505379999999999E-4</v>
      </c>
      <c r="NE191">
        <v>9.2056910000000006E-2</v>
      </c>
      <c r="NF191">
        <v>0.58257650000000005</v>
      </c>
      <c r="NG191">
        <v>26.88119</v>
      </c>
      <c r="NH191" s="1">
        <v>2.0840950000000001E-4</v>
      </c>
      <c r="NI191">
        <v>8.9236040000000003E-2</v>
      </c>
      <c r="NJ191">
        <v>0.58251280000000005</v>
      </c>
      <c r="NK191">
        <v>26.140999999999998</v>
      </c>
      <c r="NL191" s="1">
        <v>2.0148790000000001E-4</v>
      </c>
      <c r="NM191">
        <v>8.6280850000000006E-2</v>
      </c>
      <c r="NN191">
        <v>0.58245550000000001</v>
      </c>
      <c r="NO191">
        <v>25.445599999999999</v>
      </c>
      <c r="NP191" s="1">
        <v>1.9457590000000001E-4</v>
      </c>
      <c r="NQ191">
        <v>8.3329600000000004E-2</v>
      </c>
      <c r="NR191">
        <v>0.58241430000000005</v>
      </c>
      <c r="NS191">
        <v>24.927959999999999</v>
      </c>
      <c r="NT191" s="1">
        <v>1.8740949999999999E-4</v>
      </c>
      <c r="NU191">
        <v>8.0271590000000004E-2</v>
      </c>
      <c r="NV191">
        <v>0.58236169999999998</v>
      </c>
      <c r="NW191">
        <v>24.954660000000001</v>
      </c>
      <c r="NX191" s="1">
        <v>1.803009E-4</v>
      </c>
      <c r="NY191">
        <v>7.7227649999999995E-2</v>
      </c>
      <c r="NZ191">
        <v>0.58227419999999996</v>
      </c>
      <c r="OA191">
        <v>25.642009999999999</v>
      </c>
      <c r="OB191" s="1">
        <v>1.7332210000000001E-4</v>
      </c>
      <c r="OC191">
        <v>7.4245770000000003E-2</v>
      </c>
      <c r="OD191">
        <v>0.5821366</v>
      </c>
      <c r="OE191">
        <v>26.108799999999999</v>
      </c>
      <c r="OF191" s="1">
        <v>1.663065E-4</v>
      </c>
      <c r="OG191">
        <v>7.1256959999999994E-2</v>
      </c>
      <c r="OH191">
        <v>0.58195620000000003</v>
      </c>
      <c r="OI191">
        <v>26.313780000000001</v>
      </c>
      <c r="OJ191" s="1">
        <v>1.5938239999999999E-4</v>
      </c>
      <c r="OK191">
        <v>6.8299990000000005E-2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0.79092229999999997</v>
      </c>
      <c r="G192">
        <v>21.66019</v>
      </c>
      <c r="H192">
        <v>0</v>
      </c>
      <c r="I192">
        <v>0</v>
      </c>
      <c r="J192">
        <v>0.78908400000000001</v>
      </c>
      <c r="K192">
        <v>21.429320000000001</v>
      </c>
      <c r="L192">
        <v>0</v>
      </c>
      <c r="M192">
        <v>0</v>
      </c>
      <c r="N192">
        <v>0.78715259999999998</v>
      </c>
      <c r="O192">
        <v>21.25675</v>
      </c>
      <c r="P192">
        <v>0</v>
      </c>
      <c r="Q192">
        <v>0</v>
      </c>
      <c r="R192">
        <v>0.78502680000000002</v>
      </c>
      <c r="S192">
        <v>20.86617</v>
      </c>
      <c r="T192">
        <v>0</v>
      </c>
      <c r="U192">
        <v>0</v>
      </c>
      <c r="V192">
        <v>0.78236600000000001</v>
      </c>
      <c r="W192">
        <v>20.577590000000001</v>
      </c>
      <c r="X192">
        <v>0</v>
      </c>
      <c r="Y192">
        <v>0</v>
      </c>
      <c r="Z192">
        <v>0.77828609999999998</v>
      </c>
      <c r="AA192">
        <v>20.564720000000001</v>
      </c>
      <c r="AB192">
        <v>0</v>
      </c>
      <c r="AC192">
        <v>0</v>
      </c>
      <c r="AD192">
        <v>0.77403809999999995</v>
      </c>
      <c r="AE192">
        <v>20.555759999999999</v>
      </c>
      <c r="AF192">
        <v>0</v>
      </c>
      <c r="AG192">
        <v>4.3016390000000004E-37</v>
      </c>
      <c r="AH192">
        <v>0.77087969999999995</v>
      </c>
      <c r="AI192">
        <v>20.463480000000001</v>
      </c>
      <c r="AJ192" s="1">
        <v>4.642962E-28</v>
      </c>
      <c r="AK192" s="1">
        <v>1.6362710000000001E-25</v>
      </c>
      <c r="AL192">
        <v>0.76834060000000004</v>
      </c>
      <c r="AM192">
        <v>20.59243</v>
      </c>
      <c r="AN192" s="1">
        <v>2.2451289999999999E-16</v>
      </c>
      <c r="AO192" s="1">
        <v>7.9339510000000006E-14</v>
      </c>
      <c r="AP192">
        <v>0.76611099999999999</v>
      </c>
      <c r="AQ192">
        <v>20.335940000000001</v>
      </c>
      <c r="AR192" s="1">
        <v>5.4006629999999996E-7</v>
      </c>
      <c r="AS192" s="1">
        <v>1.3407720000000001E-4</v>
      </c>
      <c r="AT192">
        <v>0.76402619999999999</v>
      </c>
      <c r="AU192">
        <v>20.02834</v>
      </c>
      <c r="AV192" s="1">
        <v>1.8386920000000001E-3</v>
      </c>
      <c r="AW192" s="1">
        <v>0.50395630000000002</v>
      </c>
      <c r="AX192">
        <v>0.76195170000000001</v>
      </c>
      <c r="AY192">
        <v>19.781310000000001</v>
      </c>
      <c r="AZ192" s="1">
        <v>0.27093519999999999</v>
      </c>
      <c r="BA192" s="1">
        <v>79.934740000000005</v>
      </c>
      <c r="BB192">
        <v>0.75989249999999997</v>
      </c>
      <c r="BC192">
        <v>19.56672</v>
      </c>
      <c r="BD192" s="1">
        <v>6.3701819999999998</v>
      </c>
      <c r="BE192">
        <v>1996.11</v>
      </c>
      <c r="BF192">
        <v>0.75770219999999999</v>
      </c>
      <c r="BG192">
        <v>19.556940000000001</v>
      </c>
      <c r="BH192">
        <v>39.956380000000003</v>
      </c>
      <c r="BI192">
        <v>13201.46</v>
      </c>
      <c r="BJ192">
        <v>0.75519639999999999</v>
      </c>
      <c r="BK192">
        <v>19.76896</v>
      </c>
      <c r="BL192">
        <v>90.964330000000004</v>
      </c>
      <c r="BM192">
        <v>31485.73</v>
      </c>
      <c r="BN192">
        <v>0.75222889999999998</v>
      </c>
      <c r="BO192">
        <v>20.220970000000001</v>
      </c>
      <c r="BP192">
        <v>92.994619999999998</v>
      </c>
      <c r="BQ192">
        <v>33548.800000000003</v>
      </c>
      <c r="BR192">
        <v>0.74867189999999995</v>
      </c>
      <c r="BS192">
        <v>20.80491</v>
      </c>
      <c r="BT192">
        <v>50.065379999999998</v>
      </c>
      <c r="BU192">
        <v>18744.71</v>
      </c>
      <c r="BV192">
        <v>0.74450059999999996</v>
      </c>
      <c r="BW192">
        <v>21.288029999999999</v>
      </c>
      <c r="BX192">
        <v>16.167729999999999</v>
      </c>
      <c r="BY192">
        <v>6256.8230000000003</v>
      </c>
      <c r="BZ192">
        <v>0.73979930000000005</v>
      </c>
      <c r="CA192">
        <v>21.520399999999999</v>
      </c>
      <c r="CB192">
        <v>3.522853</v>
      </c>
      <c r="CC192">
        <v>1401.6880000000001</v>
      </c>
      <c r="CD192">
        <v>0.73462570000000005</v>
      </c>
      <c r="CE192">
        <v>21.304030000000001</v>
      </c>
      <c r="CF192">
        <v>0.60821950000000002</v>
      </c>
      <c r="CG192">
        <v>245.69909999999999</v>
      </c>
      <c r="CH192">
        <v>0.72906300000000002</v>
      </c>
      <c r="CI192">
        <v>21.000399999999999</v>
      </c>
      <c r="CJ192">
        <v>0.13318640000000001</v>
      </c>
      <c r="CK192">
        <v>52.183030000000002</v>
      </c>
      <c r="CL192">
        <v>0.72345130000000002</v>
      </c>
      <c r="CM192">
        <v>20.810099999999998</v>
      </c>
      <c r="CN192">
        <v>7.3761820000000006E-2</v>
      </c>
      <c r="CO192">
        <v>27.457740000000001</v>
      </c>
      <c r="CP192">
        <v>0.71780140000000003</v>
      </c>
      <c r="CQ192">
        <v>20.714659999999999</v>
      </c>
      <c r="CR192">
        <v>7.0662559999999999E-2</v>
      </c>
      <c r="CS192">
        <v>26.076370000000001</v>
      </c>
      <c r="CT192">
        <v>0.71192339999999998</v>
      </c>
      <c r="CU192">
        <v>21.045770000000001</v>
      </c>
      <c r="CV192">
        <v>7.2519920000000002E-2</v>
      </c>
      <c r="CW192">
        <v>26.945340000000002</v>
      </c>
      <c r="CX192">
        <v>0.70570080000000002</v>
      </c>
      <c r="CY192">
        <v>21.619769999999999</v>
      </c>
      <c r="CZ192">
        <v>7.1679290000000007E-2</v>
      </c>
      <c r="DA192">
        <v>26.88711</v>
      </c>
      <c r="DB192">
        <v>0.6992931</v>
      </c>
      <c r="DC192">
        <v>21.92371</v>
      </c>
      <c r="DD192" s="1">
        <v>6.7850750000000001E-2</v>
      </c>
      <c r="DE192">
        <v>25.688020000000002</v>
      </c>
      <c r="DF192">
        <v>0.69284020000000002</v>
      </c>
      <c r="DG192">
        <v>21.996849999999998</v>
      </c>
      <c r="DH192" s="1">
        <v>6.2313489999999999E-2</v>
      </c>
      <c r="DI192">
        <v>23.792950000000001</v>
      </c>
      <c r="DJ192">
        <v>0.68608860000000005</v>
      </c>
      <c r="DK192">
        <v>21.670449999999999</v>
      </c>
      <c r="DL192" s="1">
        <v>5.6311029999999998E-2</v>
      </c>
      <c r="DM192">
        <v>21.678090000000001</v>
      </c>
      <c r="DN192">
        <v>0.6792319</v>
      </c>
      <c r="DO192">
        <v>21.268740000000001</v>
      </c>
      <c r="DP192" s="1">
        <v>5.0474379999999999E-2</v>
      </c>
      <c r="DQ192">
        <v>19.588460000000001</v>
      </c>
      <c r="DR192">
        <v>0.67263260000000002</v>
      </c>
      <c r="DS192">
        <v>20.996569999999998</v>
      </c>
      <c r="DT192">
        <v>4.5077979999999997E-2</v>
      </c>
      <c r="DU192">
        <v>17.62406</v>
      </c>
      <c r="DV192">
        <v>0.66601999999999995</v>
      </c>
      <c r="DW192">
        <v>20.849229999999999</v>
      </c>
      <c r="DX192" s="1">
        <v>4.020775E-2</v>
      </c>
      <c r="DY192">
        <v>15.83459</v>
      </c>
      <c r="DZ192">
        <v>0.65925250000000002</v>
      </c>
      <c r="EA192">
        <v>21.081949999999999</v>
      </c>
      <c r="EB192" s="1">
        <v>3.5893330000000001E-2</v>
      </c>
      <c r="EC192">
        <v>14.240410000000001</v>
      </c>
      <c r="ED192">
        <v>0.65234910000000002</v>
      </c>
      <c r="EE192">
        <v>21.52947</v>
      </c>
      <c r="EF192" s="1">
        <v>3.2081999999999999E-2</v>
      </c>
      <c r="EG192">
        <v>12.82382</v>
      </c>
      <c r="EH192">
        <v>0.64571999999999996</v>
      </c>
      <c r="EI192">
        <v>22.001190000000001</v>
      </c>
      <c r="EJ192" s="1">
        <v>2.871541E-2</v>
      </c>
      <c r="EK192">
        <v>11.559519999999999</v>
      </c>
      <c r="EL192">
        <v>0.63977609999999996</v>
      </c>
      <c r="EM192">
        <v>22.240929999999999</v>
      </c>
      <c r="EN192" s="1">
        <v>2.5696710000000001E-2</v>
      </c>
      <c r="EO192">
        <v>10.41309</v>
      </c>
      <c r="EP192">
        <v>0.63357010000000002</v>
      </c>
      <c r="EQ192">
        <v>21.951309999999999</v>
      </c>
      <c r="ER192" s="1">
        <v>2.292901E-2</v>
      </c>
      <c r="ES192">
        <v>9.3575370000000007</v>
      </c>
      <c r="ET192">
        <v>0.62701770000000001</v>
      </c>
      <c r="EU192">
        <v>21.318000000000001</v>
      </c>
      <c r="EV192" s="1">
        <v>2.0418990000000001E-2</v>
      </c>
      <c r="EW192">
        <v>8.3969620000000003</v>
      </c>
      <c r="EX192">
        <v>0.62130649999999998</v>
      </c>
      <c r="EY192">
        <v>20.778110000000002</v>
      </c>
      <c r="EZ192" s="1">
        <v>1.8172600000000001E-2</v>
      </c>
      <c r="FA192">
        <v>7.518662</v>
      </c>
      <c r="FB192">
        <v>0.61547419999999997</v>
      </c>
      <c r="FC192">
        <v>20.62377</v>
      </c>
      <c r="FD192" s="1">
        <v>1.6154189999999999E-2</v>
      </c>
      <c r="FE192">
        <v>6.724933</v>
      </c>
      <c r="FF192">
        <v>0.60946820000000002</v>
      </c>
      <c r="FG192">
        <v>21.426950000000001</v>
      </c>
      <c r="FH192" s="1">
        <v>1.435987E-2</v>
      </c>
      <c r="FI192">
        <v>6.0149749999999997</v>
      </c>
      <c r="FJ192">
        <v>0.60403059999999997</v>
      </c>
      <c r="FK192">
        <v>22.369289999999999</v>
      </c>
      <c r="FL192" s="1">
        <v>1.277819E-2</v>
      </c>
      <c r="FM192">
        <v>5.3808930000000004</v>
      </c>
      <c r="FN192">
        <v>0.59920510000000005</v>
      </c>
      <c r="FO192">
        <v>23.1586</v>
      </c>
      <c r="FP192" s="1">
        <v>1.1370089999999999E-2</v>
      </c>
      <c r="FQ192">
        <v>4.8101909999999997</v>
      </c>
      <c r="FR192">
        <v>0.59543610000000002</v>
      </c>
      <c r="FS192">
        <v>23.537680000000002</v>
      </c>
      <c r="FT192" s="1">
        <v>1.01165E-2</v>
      </c>
      <c r="FU192">
        <v>4.2920340000000001</v>
      </c>
      <c r="FV192">
        <v>0.59240619999999999</v>
      </c>
      <c r="FW192">
        <v>23.383890000000001</v>
      </c>
      <c r="FX192" s="1">
        <v>8.9862599999999994E-3</v>
      </c>
      <c r="FY192">
        <v>3.8196140000000001</v>
      </c>
      <c r="FZ192">
        <v>0.58995180000000003</v>
      </c>
      <c r="GA192">
        <v>22.836390000000002</v>
      </c>
      <c r="GB192" s="1">
        <v>7.9549479999999999E-3</v>
      </c>
      <c r="GC192">
        <v>3.3842159999999999</v>
      </c>
      <c r="GD192">
        <v>0.58842850000000002</v>
      </c>
      <c r="GE192">
        <v>22.25292</v>
      </c>
      <c r="GF192" s="1">
        <v>7.0185960000000002E-3</v>
      </c>
      <c r="GG192">
        <v>2.9840460000000002</v>
      </c>
      <c r="GH192">
        <v>0.58725380000000005</v>
      </c>
      <c r="GI192">
        <v>22.02028</v>
      </c>
      <c r="GJ192" s="1">
        <v>6.1621719999999996E-3</v>
      </c>
      <c r="GK192">
        <v>2.6166520000000002</v>
      </c>
      <c r="GL192">
        <v>0.58647400000000005</v>
      </c>
      <c r="GM192">
        <v>22.775279999999999</v>
      </c>
      <c r="GN192" s="1">
        <v>5.3635109999999996E-3</v>
      </c>
      <c r="GO192">
        <v>2.2741769999999999</v>
      </c>
      <c r="GP192">
        <v>0.58597679999999996</v>
      </c>
      <c r="GQ192">
        <v>23.731529999999999</v>
      </c>
      <c r="GR192" s="1">
        <v>4.5764229999999996E-3</v>
      </c>
      <c r="GS192">
        <v>1.938618</v>
      </c>
      <c r="GT192">
        <v>0.5856538</v>
      </c>
      <c r="GU192">
        <v>24.57592</v>
      </c>
      <c r="GV192" s="1">
        <v>3.7767880000000001E-3</v>
      </c>
      <c r="GW192">
        <v>1.5992230000000001</v>
      </c>
      <c r="GX192">
        <v>0.58547179999999999</v>
      </c>
      <c r="GY192">
        <v>25.193909999999999</v>
      </c>
      <c r="GZ192" s="1">
        <v>2.995274E-3</v>
      </c>
      <c r="HA192">
        <v>1.2678940000000001</v>
      </c>
      <c r="HB192">
        <v>0.58536089999999996</v>
      </c>
      <c r="HC192">
        <v>25.125319999999999</v>
      </c>
      <c r="HD192" s="1">
        <v>2.3064869999999999E-3</v>
      </c>
      <c r="HE192">
        <v>0.9752459</v>
      </c>
      <c r="HF192">
        <v>0.58532689999999998</v>
      </c>
      <c r="HG192">
        <v>24.535170000000001</v>
      </c>
      <c r="HH192" s="1">
        <v>1.7730409999999999E-3</v>
      </c>
      <c r="HI192">
        <v>0.74732149999999997</v>
      </c>
      <c r="HJ192">
        <v>0.58536560000000004</v>
      </c>
      <c r="HK192">
        <v>24.007069999999999</v>
      </c>
      <c r="HL192">
        <v>1.402253E-3</v>
      </c>
      <c r="HM192">
        <v>0.58811069999999999</v>
      </c>
      <c r="HN192">
        <v>0.58537910000000004</v>
      </c>
      <c r="HO192">
        <v>23.68469</v>
      </c>
      <c r="HP192" s="1">
        <v>1.164303E-3</v>
      </c>
      <c r="HQ192">
        <v>0.48571779999999998</v>
      </c>
      <c r="HR192">
        <v>0.58539680000000005</v>
      </c>
      <c r="HS192">
        <v>24.131799999999998</v>
      </c>
      <c r="HT192" s="1">
        <v>1.015674E-3</v>
      </c>
      <c r="HU192">
        <v>0.42173759999999999</v>
      </c>
      <c r="HV192">
        <v>0.58543140000000005</v>
      </c>
      <c r="HW192">
        <v>24.9602</v>
      </c>
      <c r="HX192" s="1">
        <v>9.195974E-4</v>
      </c>
      <c r="HY192">
        <v>0.38056180000000001</v>
      </c>
      <c r="HZ192">
        <v>0.58545020000000003</v>
      </c>
      <c r="IA192">
        <v>25.781459999999999</v>
      </c>
      <c r="IB192" s="1">
        <v>8.5228789999999995E-4</v>
      </c>
      <c r="IC192">
        <v>0.35193350000000001</v>
      </c>
      <c r="ID192">
        <v>0.58547099999999996</v>
      </c>
      <c r="IE192">
        <v>26.359729999999999</v>
      </c>
      <c r="IF192" s="1">
        <v>8.004606E-4</v>
      </c>
      <c r="IG192">
        <v>0.33002890000000001</v>
      </c>
      <c r="IH192">
        <v>0.58547309999999997</v>
      </c>
      <c r="II192">
        <v>26.092649999999999</v>
      </c>
      <c r="IJ192" s="1">
        <v>7.5767209999999996E-4</v>
      </c>
      <c r="IK192">
        <v>0.31208960000000002</v>
      </c>
      <c r="IL192">
        <v>0.58546410000000004</v>
      </c>
      <c r="IM192">
        <v>25.231729999999999</v>
      </c>
      <c r="IN192" s="1">
        <v>7.202094E-4</v>
      </c>
      <c r="IO192">
        <v>0.29647069999999998</v>
      </c>
      <c r="IP192">
        <v>0.58547499999999997</v>
      </c>
      <c r="IQ192">
        <v>24.311039999999998</v>
      </c>
      <c r="IR192" s="1">
        <v>6.8587149999999996E-4</v>
      </c>
      <c r="IS192">
        <v>0.28222599999999998</v>
      </c>
      <c r="IT192">
        <v>0.58548960000000005</v>
      </c>
      <c r="IU192">
        <v>23.613700000000001</v>
      </c>
      <c r="IV192" s="1">
        <v>6.5443939999999996E-4</v>
      </c>
      <c r="IW192">
        <v>0.26920709999999998</v>
      </c>
      <c r="IX192">
        <v>0.58548900000000004</v>
      </c>
      <c r="IY192">
        <v>23.730969999999999</v>
      </c>
      <c r="IZ192" s="1">
        <v>6.2486819999999995E-4</v>
      </c>
      <c r="JA192">
        <v>0.25698690000000002</v>
      </c>
      <c r="JB192">
        <v>0.58547510000000003</v>
      </c>
      <c r="JC192">
        <v>24.004750000000001</v>
      </c>
      <c r="JD192" s="1">
        <v>5.9677929999999997E-4</v>
      </c>
      <c r="JE192">
        <v>0.24540600000000001</v>
      </c>
      <c r="JF192">
        <v>0.58548560000000005</v>
      </c>
      <c r="JG192">
        <v>24.450890000000001</v>
      </c>
      <c r="JH192" s="1">
        <v>5.7104319999999999E-4</v>
      </c>
      <c r="JI192">
        <v>0.23476839999999999</v>
      </c>
      <c r="JJ192">
        <v>0.58547269999999996</v>
      </c>
      <c r="JK192">
        <v>24.533049999999999</v>
      </c>
      <c r="JL192" s="1">
        <v>5.4677380000000002E-4</v>
      </c>
      <c r="JM192">
        <v>0.22478500000000001</v>
      </c>
      <c r="JN192">
        <v>0.58547439999999995</v>
      </c>
      <c r="JO192">
        <v>24.258669999999999</v>
      </c>
      <c r="JP192" s="1">
        <v>5.2324459999999995E-4</v>
      </c>
      <c r="JQ192">
        <v>0.2151256</v>
      </c>
      <c r="JR192">
        <v>0.58547539999999998</v>
      </c>
      <c r="JS192">
        <v>23.929040000000001</v>
      </c>
      <c r="JT192" s="1">
        <v>5.0102670000000003E-4</v>
      </c>
      <c r="JU192">
        <v>0.20598279999999999</v>
      </c>
      <c r="JV192">
        <v>0.58547439999999995</v>
      </c>
      <c r="JW192">
        <v>23.55189</v>
      </c>
      <c r="JX192" s="1">
        <v>4.7991549999999998E-4</v>
      </c>
      <c r="JY192">
        <v>0.19728599999999999</v>
      </c>
      <c r="JZ192">
        <v>0.58547260000000001</v>
      </c>
      <c r="KA192">
        <v>23.299250000000001</v>
      </c>
      <c r="KB192" s="1">
        <v>4.6019680000000001E-4</v>
      </c>
      <c r="KC192">
        <v>0.18915409999999999</v>
      </c>
      <c r="KD192">
        <v>0.58547780000000005</v>
      </c>
      <c r="KE192">
        <v>23.759689999999999</v>
      </c>
      <c r="KF192" s="1">
        <v>4.4126220000000001E-4</v>
      </c>
      <c r="KG192">
        <v>0.18137500000000001</v>
      </c>
      <c r="KH192">
        <v>0.58548009999999995</v>
      </c>
      <c r="KI192">
        <v>24.164180000000002</v>
      </c>
      <c r="KJ192" s="1">
        <v>4.2289120000000001E-4</v>
      </c>
      <c r="KK192">
        <v>0.17382259999999999</v>
      </c>
      <c r="KL192">
        <v>0.58547939999999998</v>
      </c>
      <c r="KM192">
        <v>24.507459999999998</v>
      </c>
      <c r="KN192" s="1">
        <v>4.0585170000000001E-4</v>
      </c>
      <c r="KO192">
        <v>0.16681399999999999</v>
      </c>
      <c r="KP192">
        <v>0.58547190000000005</v>
      </c>
      <c r="KQ192">
        <v>24.769439999999999</v>
      </c>
      <c r="KR192" s="1">
        <v>3.8936530000000002E-4</v>
      </c>
      <c r="KS192">
        <v>0.1600405</v>
      </c>
      <c r="KT192">
        <v>0.58547479999999996</v>
      </c>
      <c r="KU192">
        <v>24.54251</v>
      </c>
      <c r="KV192" s="1">
        <v>3.7382939999999998E-4</v>
      </c>
      <c r="KW192">
        <v>0.15364659999999999</v>
      </c>
      <c r="KX192">
        <v>0.5854741</v>
      </c>
      <c r="KY192">
        <v>23.924430000000001</v>
      </c>
      <c r="KZ192" s="1">
        <v>3.5920089999999998E-4</v>
      </c>
      <c r="LA192">
        <v>0.14762990000000001</v>
      </c>
      <c r="LB192">
        <v>0.58547590000000005</v>
      </c>
      <c r="LC192">
        <v>23.238720000000001</v>
      </c>
      <c r="LD192" s="1">
        <v>3.4492399999999998E-4</v>
      </c>
      <c r="LE192">
        <v>0.14177129999999999</v>
      </c>
      <c r="LF192">
        <v>0.58547260000000001</v>
      </c>
      <c r="LG192">
        <v>22.73828</v>
      </c>
      <c r="LH192" s="1">
        <v>3.315975E-4</v>
      </c>
      <c r="LI192">
        <v>0.1362747</v>
      </c>
      <c r="LJ192">
        <v>0.58543979999999995</v>
      </c>
      <c r="LK192">
        <v>23.097709999999999</v>
      </c>
      <c r="LL192" s="1">
        <v>3.1867389999999998E-4</v>
      </c>
      <c r="LM192">
        <v>0.13097729999999999</v>
      </c>
      <c r="LN192">
        <v>0.58543820000000002</v>
      </c>
      <c r="LO192">
        <v>23.61016</v>
      </c>
      <c r="LP192" s="1">
        <v>3.0661060000000001E-4</v>
      </c>
      <c r="LQ192">
        <v>0.1260085</v>
      </c>
      <c r="LR192">
        <v>0.5853661</v>
      </c>
      <c r="LS192">
        <v>24.259219999999999</v>
      </c>
      <c r="LT192" s="1">
        <v>2.9525439999999998E-4</v>
      </c>
      <c r="LU192">
        <v>0.1213351</v>
      </c>
      <c r="LV192">
        <v>0.58529039999999999</v>
      </c>
      <c r="LW192">
        <v>25.1508</v>
      </c>
      <c r="LX192" s="1">
        <v>2.8466640000000002E-4</v>
      </c>
      <c r="LY192">
        <v>0.11699759999999999</v>
      </c>
      <c r="LZ192">
        <v>0.58518239999999999</v>
      </c>
      <c r="MA192">
        <v>25.49671</v>
      </c>
      <c r="MB192" s="1">
        <v>2.7475489999999997E-4</v>
      </c>
      <c r="MC192">
        <v>0.1129339</v>
      </c>
      <c r="MD192">
        <v>0.58505430000000003</v>
      </c>
      <c r="ME192">
        <v>25.16442</v>
      </c>
      <c r="MF192" s="1">
        <v>2.6523630000000001E-4</v>
      </c>
      <c r="MG192">
        <v>0.109043</v>
      </c>
      <c r="MH192">
        <v>0.58489409999999997</v>
      </c>
      <c r="MI192">
        <v>24.707170000000001</v>
      </c>
      <c r="MJ192" s="1">
        <v>2.5598199999999998E-4</v>
      </c>
      <c r="MK192">
        <v>0.105267</v>
      </c>
      <c r="ML192">
        <v>0.58472840000000004</v>
      </c>
      <c r="MM192">
        <v>24.53257</v>
      </c>
      <c r="MN192" s="1">
        <v>2.468886E-4</v>
      </c>
      <c r="MO192">
        <v>0.10155649999999999</v>
      </c>
      <c r="MP192">
        <v>0.58458500000000002</v>
      </c>
      <c r="MQ192">
        <v>25.183160000000001</v>
      </c>
      <c r="MR192" s="1">
        <v>2.382176E-4</v>
      </c>
      <c r="MS192">
        <v>9.801356E-2</v>
      </c>
      <c r="MT192">
        <v>0.58442070000000002</v>
      </c>
      <c r="MU192">
        <v>26.055959999999999</v>
      </c>
      <c r="MV192" s="1">
        <v>2.301215E-4</v>
      </c>
      <c r="MW192">
        <v>9.4683219999999998E-2</v>
      </c>
      <c r="MX192">
        <v>0.58427879999999999</v>
      </c>
      <c r="MY192">
        <v>26.795629999999999</v>
      </c>
      <c r="MZ192" s="1">
        <v>2.22668E-4</v>
      </c>
      <c r="NA192">
        <v>9.1625830000000005E-2</v>
      </c>
      <c r="NB192">
        <v>0.58418159999999997</v>
      </c>
      <c r="NC192">
        <v>27.266279999999998</v>
      </c>
      <c r="ND192" s="1">
        <v>2.159621E-4</v>
      </c>
      <c r="NE192">
        <v>8.8863239999999996E-2</v>
      </c>
      <c r="NF192">
        <v>0.58408070000000001</v>
      </c>
      <c r="NG192">
        <v>26.961880000000001</v>
      </c>
      <c r="NH192" s="1">
        <v>2.093543E-4</v>
      </c>
      <c r="NI192">
        <v>8.6161699999999994E-2</v>
      </c>
      <c r="NJ192">
        <v>0.58403070000000001</v>
      </c>
      <c r="NK192">
        <v>26.237259999999999</v>
      </c>
      <c r="NL192" s="1">
        <v>2.024521E-4</v>
      </c>
      <c r="NM192">
        <v>8.3329390000000003E-2</v>
      </c>
      <c r="NN192">
        <v>0.58399160000000006</v>
      </c>
      <c r="NO192">
        <v>25.53528</v>
      </c>
      <c r="NP192" s="1">
        <v>1.9556E-4</v>
      </c>
      <c r="NQ192">
        <v>8.0495510000000006E-2</v>
      </c>
      <c r="NR192">
        <v>0.58393600000000001</v>
      </c>
      <c r="NS192">
        <v>24.992660000000001</v>
      </c>
      <c r="NT192" s="1">
        <v>1.8841299999999999E-4</v>
      </c>
      <c r="NU192">
        <v>7.7564720000000004E-2</v>
      </c>
      <c r="NV192">
        <v>0.58390160000000002</v>
      </c>
      <c r="NW192">
        <v>24.975999999999999</v>
      </c>
      <c r="NX192" s="1">
        <v>1.812936E-4</v>
      </c>
      <c r="NY192">
        <v>7.4633320000000003E-2</v>
      </c>
      <c r="NZ192">
        <v>0.58382869999999998</v>
      </c>
      <c r="OA192">
        <v>25.62509</v>
      </c>
      <c r="OB192" s="1">
        <v>1.7428950000000001E-4</v>
      </c>
      <c r="OC192">
        <v>7.1755050000000001E-2</v>
      </c>
      <c r="OD192">
        <v>0.58370520000000004</v>
      </c>
      <c r="OE192">
        <v>26.102119999999999</v>
      </c>
      <c r="OF192" s="1">
        <v>1.672961E-4</v>
      </c>
      <c r="OG192">
        <v>6.8888210000000005E-2</v>
      </c>
      <c r="OH192">
        <v>0.58354490000000003</v>
      </c>
      <c r="OI192">
        <v>26.336220000000001</v>
      </c>
      <c r="OJ192" s="1">
        <v>1.603334E-4</v>
      </c>
      <c r="OK192">
        <v>6.6029470000000007E-2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0.78312800000000005</v>
      </c>
      <c r="G193">
        <v>21.69293</v>
      </c>
      <c r="H193">
        <v>0</v>
      </c>
      <c r="I193">
        <v>0</v>
      </c>
      <c r="J193">
        <v>0.78153709999999998</v>
      </c>
      <c r="K193">
        <v>21.481860000000001</v>
      </c>
      <c r="L193">
        <v>0</v>
      </c>
      <c r="M193">
        <v>0</v>
      </c>
      <c r="N193">
        <v>0.77983469999999999</v>
      </c>
      <c r="O193">
        <v>21.303080000000001</v>
      </c>
      <c r="P193">
        <v>0</v>
      </c>
      <c r="Q193">
        <v>0</v>
      </c>
      <c r="R193">
        <v>0.7779644</v>
      </c>
      <c r="S193">
        <v>20.90859</v>
      </c>
      <c r="T193">
        <v>0</v>
      </c>
      <c r="U193">
        <v>0</v>
      </c>
      <c r="V193">
        <v>0.77564630000000001</v>
      </c>
      <c r="W193">
        <v>20.596499999999999</v>
      </c>
      <c r="X193">
        <v>0</v>
      </c>
      <c r="Y193">
        <v>0</v>
      </c>
      <c r="Z193">
        <v>0.77206430000000004</v>
      </c>
      <c r="AA193">
        <v>20.565339999999999</v>
      </c>
      <c r="AB193">
        <v>0</v>
      </c>
      <c r="AC193">
        <v>0</v>
      </c>
      <c r="AD193">
        <v>0.76837219999999995</v>
      </c>
      <c r="AE193">
        <v>20.56673</v>
      </c>
      <c r="AF193">
        <v>0</v>
      </c>
      <c r="AG193">
        <v>6.8054979999999999E-38</v>
      </c>
      <c r="AH193">
        <v>0.76568689999999995</v>
      </c>
      <c r="AI193">
        <v>20.487839999999998</v>
      </c>
      <c r="AJ193" s="1">
        <v>7.0796200000000002E-29</v>
      </c>
      <c r="AK193" s="1">
        <v>2.408152E-26</v>
      </c>
      <c r="AL193">
        <v>0.76354719999999998</v>
      </c>
      <c r="AM193">
        <v>20.636279999999999</v>
      </c>
      <c r="AN193" s="1">
        <v>3.5757160000000001E-17</v>
      </c>
      <c r="AO193" s="1">
        <v>1.219616E-14</v>
      </c>
      <c r="AP193">
        <v>0.76165720000000003</v>
      </c>
      <c r="AQ193">
        <v>20.393450000000001</v>
      </c>
      <c r="AR193" s="1">
        <v>2.1728660000000001E-7</v>
      </c>
      <c r="AS193" s="1">
        <v>5.3057869999999997E-5</v>
      </c>
      <c r="AT193">
        <v>0.75989879999999999</v>
      </c>
      <c r="AU193">
        <v>20.074870000000001</v>
      </c>
      <c r="AV193" s="1">
        <v>1.0618719999999999E-3</v>
      </c>
      <c r="AW193" s="1">
        <v>0.28544370000000002</v>
      </c>
      <c r="AX193">
        <v>0.7581369</v>
      </c>
      <c r="AY193">
        <v>19.820879999999999</v>
      </c>
      <c r="AZ193" s="1">
        <v>0.18672949999999999</v>
      </c>
      <c r="BA193" s="1">
        <v>53.805500000000002</v>
      </c>
      <c r="BB193">
        <v>0.75632600000000005</v>
      </c>
      <c r="BC193">
        <v>19.59412</v>
      </c>
      <c r="BD193" s="1">
        <v>5.0009670000000002</v>
      </c>
      <c r="BE193">
        <v>1523.914</v>
      </c>
      <c r="BF193">
        <v>0.75429840000000004</v>
      </c>
      <c r="BG193">
        <v>19.562989999999999</v>
      </c>
      <c r="BH193">
        <v>34.853920000000002</v>
      </c>
      <c r="BI193">
        <v>11151.8</v>
      </c>
      <c r="BJ193">
        <v>0.75200089999999997</v>
      </c>
      <c r="BK193">
        <v>19.778099999999998</v>
      </c>
      <c r="BL193">
        <v>86.688130000000001</v>
      </c>
      <c r="BM193">
        <v>28942.31</v>
      </c>
      <c r="BN193">
        <v>0.74925730000000001</v>
      </c>
      <c r="BO193">
        <v>20.229559999999999</v>
      </c>
      <c r="BP193">
        <v>95.570449999999994</v>
      </c>
      <c r="BQ193">
        <v>33131.949999999997</v>
      </c>
      <c r="BR193">
        <v>0.74598520000000001</v>
      </c>
      <c r="BS193">
        <v>20.817830000000001</v>
      </c>
      <c r="BT193">
        <v>54.884459999999997</v>
      </c>
      <c r="BU193">
        <v>19679.689999999999</v>
      </c>
      <c r="BV193">
        <v>0.74212239999999996</v>
      </c>
      <c r="BW193">
        <v>21.313669999999998</v>
      </c>
      <c r="BX193">
        <v>18.71762</v>
      </c>
      <c r="BY193">
        <v>6916.8360000000002</v>
      </c>
      <c r="BZ193">
        <v>0.73775670000000004</v>
      </c>
      <c r="CA193">
        <v>21.55378</v>
      </c>
      <c r="CB193">
        <v>4.2585550000000003</v>
      </c>
      <c r="CC193">
        <v>1614.615</v>
      </c>
      <c r="CD193">
        <v>0.73296539999999999</v>
      </c>
      <c r="CE193">
        <v>21.340229999999998</v>
      </c>
      <c r="CF193">
        <v>0.7486969</v>
      </c>
      <c r="CG193">
        <v>288.53210000000001</v>
      </c>
      <c r="CH193">
        <v>0.72786839999999997</v>
      </c>
      <c r="CI193">
        <v>21.030570000000001</v>
      </c>
      <c r="CJ193">
        <v>0.15315690000000001</v>
      </c>
      <c r="CK193">
        <v>57.861539999999998</v>
      </c>
      <c r="CL193">
        <v>0.72269510000000003</v>
      </c>
      <c r="CM193">
        <v>20.831399999999999</v>
      </c>
      <c r="CN193">
        <v>7.582448E-2</v>
      </c>
      <c r="CO193">
        <v>27.329699999999999</v>
      </c>
      <c r="CP193">
        <v>0.71752170000000004</v>
      </c>
      <c r="CQ193">
        <v>20.73142</v>
      </c>
      <c r="CR193">
        <v>7.0447179999999998E-2</v>
      </c>
      <c r="CS193">
        <v>25.13618</v>
      </c>
      <c r="CT193">
        <v>0.71219200000000005</v>
      </c>
      <c r="CU193">
        <v>21.055530000000001</v>
      </c>
      <c r="CV193">
        <v>7.2343749999999998E-2</v>
      </c>
      <c r="CW193">
        <v>25.976500000000001</v>
      </c>
      <c r="CX193">
        <v>0.70651019999999998</v>
      </c>
      <c r="CY193">
        <v>21.633150000000001</v>
      </c>
      <c r="CZ193">
        <v>7.1866739999999998E-2</v>
      </c>
      <c r="DA193">
        <v>26.046779999999998</v>
      </c>
      <c r="DB193">
        <v>0.70061059999999997</v>
      </c>
      <c r="DC193">
        <v>21.953420000000001</v>
      </c>
      <c r="DD193" s="1">
        <v>6.8330879999999997E-2</v>
      </c>
      <c r="DE193">
        <v>24.99569</v>
      </c>
      <c r="DF193">
        <v>0.69451680000000005</v>
      </c>
      <c r="DG193">
        <v>22.038810000000002</v>
      </c>
      <c r="DH193" s="1">
        <v>6.2929180000000001E-2</v>
      </c>
      <c r="DI193">
        <v>23.220199999999998</v>
      </c>
      <c r="DJ193">
        <v>0.68812359999999995</v>
      </c>
      <c r="DK193">
        <v>21.721810000000001</v>
      </c>
      <c r="DL193" s="1">
        <v>5.6951170000000002E-2</v>
      </c>
      <c r="DM193">
        <v>21.194009999999999</v>
      </c>
      <c r="DN193">
        <v>0.68162489999999998</v>
      </c>
      <c r="DO193">
        <v>21.315449999999998</v>
      </c>
      <c r="DP193" s="1">
        <v>5.1088120000000001E-2</v>
      </c>
      <c r="DQ193">
        <v>19.172509999999999</v>
      </c>
      <c r="DR193">
        <v>0.67549159999999997</v>
      </c>
      <c r="DS193">
        <v>21.020320000000002</v>
      </c>
      <c r="DT193" s="1">
        <v>4.5648469999999997E-2</v>
      </c>
      <c r="DU193">
        <v>17.26258</v>
      </c>
      <c r="DV193">
        <v>0.66930299999999998</v>
      </c>
      <c r="DW193">
        <v>20.862850000000002</v>
      </c>
      <c r="DX193" s="1">
        <v>4.0721350000000003E-2</v>
      </c>
      <c r="DY193">
        <v>15.51671</v>
      </c>
      <c r="DZ193">
        <v>0.66307559999999999</v>
      </c>
      <c r="EA193">
        <v>21.088950000000001</v>
      </c>
      <c r="EB193" s="1">
        <v>3.6351139999999997E-2</v>
      </c>
      <c r="EC193">
        <v>13.957750000000001</v>
      </c>
      <c r="ED193">
        <v>0.65676029999999996</v>
      </c>
      <c r="EE193">
        <v>21.536639999999998</v>
      </c>
      <c r="EF193" s="1">
        <v>3.2487519999999999E-2</v>
      </c>
      <c r="EG193">
        <v>12.570650000000001</v>
      </c>
      <c r="EH193">
        <v>0.65077209999999996</v>
      </c>
      <c r="EI193">
        <v>22.020510000000002</v>
      </c>
      <c r="EJ193" s="1">
        <v>2.9081679999999999E-2</v>
      </c>
      <c r="EK193">
        <v>11.33441</v>
      </c>
      <c r="EL193">
        <v>0.64489870000000005</v>
      </c>
      <c r="EM193">
        <v>22.27666</v>
      </c>
      <c r="EN193">
        <v>2.6035249999999999E-2</v>
      </c>
      <c r="EO193">
        <v>10.2171</v>
      </c>
      <c r="EP193">
        <v>0.63880190000000003</v>
      </c>
      <c r="EQ193">
        <v>22.006969999999999</v>
      </c>
      <c r="ER193" s="1">
        <v>2.323743E-2</v>
      </c>
      <c r="ES193">
        <v>9.1868800000000004</v>
      </c>
      <c r="ET193">
        <v>0.63244129999999998</v>
      </c>
      <c r="EU193">
        <v>21.386800000000001</v>
      </c>
      <c r="EV193" s="1">
        <v>2.070226E-2</v>
      </c>
      <c r="EW193">
        <v>8.2491640000000004</v>
      </c>
      <c r="EX193">
        <v>0.62707659999999998</v>
      </c>
      <c r="EY193">
        <v>20.835139999999999</v>
      </c>
      <c r="EZ193" s="1">
        <v>1.8430120000000001E-2</v>
      </c>
      <c r="FA193">
        <v>7.3888540000000003</v>
      </c>
      <c r="FB193">
        <v>0.62153130000000001</v>
      </c>
      <c r="FC193">
        <v>20.65401</v>
      </c>
      <c r="FD193" s="1">
        <v>1.638703E-2</v>
      </c>
      <c r="FE193">
        <v>6.6115110000000001</v>
      </c>
      <c r="FF193">
        <v>0.6160776</v>
      </c>
      <c r="FG193">
        <v>21.419640000000001</v>
      </c>
      <c r="FH193" s="1">
        <v>1.4567470000000001E-2</v>
      </c>
      <c r="FI193">
        <v>5.9136389999999999</v>
      </c>
      <c r="FJ193">
        <v>0.61126389999999997</v>
      </c>
      <c r="FK193">
        <v>22.339030000000001</v>
      </c>
      <c r="FL193" s="1">
        <v>1.296459E-2</v>
      </c>
      <c r="FM193">
        <v>5.2901199999999999</v>
      </c>
      <c r="FN193">
        <v>0.60682179999999997</v>
      </c>
      <c r="FO193">
        <v>23.13054</v>
      </c>
      <c r="FP193" s="1">
        <v>1.153962E-2</v>
      </c>
      <c r="FQ193">
        <v>4.7303069999999998</v>
      </c>
      <c r="FR193">
        <v>0.60326829999999998</v>
      </c>
      <c r="FS193">
        <v>23.541920000000001</v>
      </c>
      <c r="FT193" s="1">
        <v>1.0270400000000001E-2</v>
      </c>
      <c r="FU193">
        <v>4.2224529999999998</v>
      </c>
      <c r="FV193">
        <v>0.60037910000000005</v>
      </c>
      <c r="FW193">
        <v>23.425709999999999</v>
      </c>
      <c r="FX193" s="1">
        <v>9.1281030000000003E-3</v>
      </c>
      <c r="FY193">
        <v>3.7610350000000001</v>
      </c>
      <c r="FZ193">
        <v>0.5980664</v>
      </c>
      <c r="GA193">
        <v>22.90109</v>
      </c>
      <c r="GB193" s="1">
        <v>8.0853709999999992E-3</v>
      </c>
      <c r="GC193">
        <v>3.3351549999999999</v>
      </c>
      <c r="GD193">
        <v>0.59667930000000002</v>
      </c>
      <c r="GE193">
        <v>22.312909999999999</v>
      </c>
      <c r="GF193" s="1">
        <v>7.1387559999999996E-3</v>
      </c>
      <c r="GG193">
        <v>2.943381</v>
      </c>
      <c r="GH193">
        <v>0.59561390000000003</v>
      </c>
      <c r="GI193">
        <v>22.056329999999999</v>
      </c>
      <c r="GJ193" s="1">
        <v>6.2726129999999998E-3</v>
      </c>
      <c r="GK193">
        <v>2.5834039999999998</v>
      </c>
      <c r="GL193">
        <v>0.59490109999999996</v>
      </c>
      <c r="GM193">
        <v>22.774699999999999</v>
      </c>
      <c r="GN193" s="1">
        <v>5.4686400000000003E-3</v>
      </c>
      <c r="GO193">
        <v>2.2490540000000001</v>
      </c>
      <c r="GP193">
        <v>0.59443400000000002</v>
      </c>
      <c r="GQ193">
        <v>23.714690000000001</v>
      </c>
      <c r="GR193" s="1">
        <v>4.6819790000000002E-3</v>
      </c>
      <c r="GS193">
        <v>1.923465</v>
      </c>
      <c r="GT193">
        <v>0.59416219999999997</v>
      </c>
      <c r="GU193">
        <v>24.563040000000001</v>
      </c>
      <c r="GV193" s="1">
        <v>3.8834799999999999E-3</v>
      </c>
      <c r="GW193">
        <v>1.5943890000000001</v>
      </c>
      <c r="GX193">
        <v>0.59398490000000004</v>
      </c>
      <c r="GY193">
        <v>25.211040000000001</v>
      </c>
      <c r="GZ193" s="1">
        <v>3.095984E-3</v>
      </c>
      <c r="HA193">
        <v>1.2704850000000001</v>
      </c>
      <c r="HB193">
        <v>0.59389910000000001</v>
      </c>
      <c r="HC193">
        <v>25.175370000000001</v>
      </c>
      <c r="HD193" s="1">
        <v>2.3907860000000002E-3</v>
      </c>
      <c r="HE193">
        <v>0.98010509999999995</v>
      </c>
      <c r="HF193">
        <v>0.5938947</v>
      </c>
      <c r="HG193">
        <v>24.5989</v>
      </c>
      <c r="HH193" s="1">
        <v>1.8353239999999999E-3</v>
      </c>
      <c r="HI193">
        <v>0.75025580000000003</v>
      </c>
      <c r="HJ193">
        <v>0.59393620000000003</v>
      </c>
      <c r="HK193">
        <v>24.062860000000001</v>
      </c>
      <c r="HL193" s="1">
        <v>1.443829E-3</v>
      </c>
      <c r="HM193">
        <v>0.58758779999999999</v>
      </c>
      <c r="HN193">
        <v>0.59397069999999996</v>
      </c>
      <c r="HO193">
        <v>23.731570000000001</v>
      </c>
      <c r="HP193" s="1">
        <v>1.1906359999999999E-3</v>
      </c>
      <c r="HQ193">
        <v>0.48214669999999998</v>
      </c>
      <c r="HR193">
        <v>0.59402440000000001</v>
      </c>
      <c r="HS193">
        <v>24.152450000000002</v>
      </c>
      <c r="HT193" s="1">
        <v>1.032119E-3</v>
      </c>
      <c r="HU193">
        <v>0.41610770000000002</v>
      </c>
      <c r="HV193">
        <v>0.59404840000000003</v>
      </c>
      <c r="HW193">
        <v>24.9587</v>
      </c>
      <c r="HX193" s="1">
        <v>9.3056349999999998E-4</v>
      </c>
      <c r="HY193">
        <v>0.37395400000000001</v>
      </c>
      <c r="HZ193">
        <v>0.59404749999999995</v>
      </c>
      <c r="IA193">
        <v>25.774280000000001</v>
      </c>
      <c r="IB193" s="1">
        <v>8.602929E-4</v>
      </c>
      <c r="IC193">
        <v>0.34496710000000003</v>
      </c>
      <c r="ID193">
        <v>0.59406829999999999</v>
      </c>
      <c r="IE193">
        <v>26.383880000000001</v>
      </c>
      <c r="IF193" s="1">
        <v>8.0676439999999999E-4</v>
      </c>
      <c r="IG193">
        <v>0.32302419999999998</v>
      </c>
      <c r="IH193">
        <v>0.59408550000000004</v>
      </c>
      <c r="II193">
        <v>26.161100000000001</v>
      </c>
      <c r="IJ193" s="1">
        <v>7.630448E-4</v>
      </c>
      <c r="IK193">
        <v>0.30522919999999998</v>
      </c>
      <c r="IL193">
        <v>0.59407339999999997</v>
      </c>
      <c r="IM193">
        <v>25.32901</v>
      </c>
      <c r="IN193" s="1">
        <v>7.2495260000000005E-4</v>
      </c>
      <c r="IO193">
        <v>0.28980820000000002</v>
      </c>
      <c r="IP193">
        <v>0.59410200000000002</v>
      </c>
      <c r="IQ193">
        <v>24.407129999999999</v>
      </c>
      <c r="IR193" s="1">
        <v>6.9021209999999998E-4</v>
      </c>
      <c r="IS193">
        <v>0.2758196</v>
      </c>
      <c r="IT193">
        <v>0.59410379999999996</v>
      </c>
      <c r="IU193">
        <v>23.68573</v>
      </c>
      <c r="IV193" s="1">
        <v>6.5850520000000005E-4</v>
      </c>
      <c r="IW193">
        <v>0.26306079999999998</v>
      </c>
      <c r="IX193">
        <v>0.59409730000000005</v>
      </c>
      <c r="IY193">
        <v>23.759460000000001</v>
      </c>
      <c r="IZ193" s="1">
        <v>6.2868159999999995E-4</v>
      </c>
      <c r="JA193">
        <v>0.25109700000000001</v>
      </c>
      <c r="JB193">
        <v>0.59408910000000004</v>
      </c>
      <c r="JC193">
        <v>24.005939999999999</v>
      </c>
      <c r="JD193" s="1">
        <v>6.0035329999999997E-4</v>
      </c>
      <c r="JE193">
        <v>0.2397552</v>
      </c>
      <c r="JF193">
        <v>0.59408930000000004</v>
      </c>
      <c r="JG193">
        <v>24.44802</v>
      </c>
      <c r="JH193" s="1">
        <v>5.7430920000000002E-4</v>
      </c>
      <c r="JI193">
        <v>0.22930639999999999</v>
      </c>
      <c r="JJ193">
        <v>0.59410090000000004</v>
      </c>
      <c r="JK193">
        <v>24.559640000000002</v>
      </c>
      <c r="JL193" s="1">
        <v>5.4989980000000002E-4</v>
      </c>
      <c r="JM193">
        <v>0.21954969999999999</v>
      </c>
      <c r="JN193">
        <v>0.59410450000000004</v>
      </c>
      <c r="JO193">
        <v>24.32471</v>
      </c>
      <c r="JP193" s="1">
        <v>5.262744E-4</v>
      </c>
      <c r="JQ193">
        <v>0.21013180000000001</v>
      </c>
      <c r="JR193">
        <v>0.59410680000000005</v>
      </c>
      <c r="JS193">
        <v>24.010010000000001</v>
      </c>
      <c r="JT193" s="1">
        <v>5.0388530000000003E-4</v>
      </c>
      <c r="JU193">
        <v>0.2011831</v>
      </c>
      <c r="JV193">
        <v>0.5941052</v>
      </c>
      <c r="JW193">
        <v>23.630240000000001</v>
      </c>
      <c r="JX193" s="1">
        <v>4.8261320000000002E-4</v>
      </c>
      <c r="JY193">
        <v>0.19267619999999999</v>
      </c>
      <c r="JZ193">
        <v>0.59407920000000003</v>
      </c>
      <c r="KA193">
        <v>23.352640000000001</v>
      </c>
      <c r="KB193" s="1">
        <v>4.6272819999999999E-4</v>
      </c>
      <c r="KC193">
        <v>0.18471280000000001</v>
      </c>
      <c r="KD193">
        <v>0.59410189999999996</v>
      </c>
      <c r="KE193">
        <v>23.786090000000002</v>
      </c>
      <c r="KF193" s="1">
        <v>4.4372509999999999E-4</v>
      </c>
      <c r="KG193">
        <v>0.17712700000000001</v>
      </c>
      <c r="KH193">
        <v>0.59408620000000001</v>
      </c>
      <c r="KI193">
        <v>24.172190000000001</v>
      </c>
      <c r="KJ193" s="1">
        <v>4.2521650000000002E-4</v>
      </c>
      <c r="KK193">
        <v>0.169743</v>
      </c>
      <c r="KL193">
        <v>0.59410410000000002</v>
      </c>
      <c r="KM193">
        <v>24.517099999999999</v>
      </c>
      <c r="KN193" s="1">
        <v>4.0804790000000001E-4</v>
      </c>
      <c r="KO193">
        <v>0.1628821</v>
      </c>
      <c r="KP193">
        <v>0.59410339999999995</v>
      </c>
      <c r="KQ193">
        <v>24.79074</v>
      </c>
      <c r="KR193" s="1">
        <v>3.914829E-4</v>
      </c>
      <c r="KS193">
        <v>0.15627269999999999</v>
      </c>
      <c r="KT193">
        <v>0.59410499999999999</v>
      </c>
      <c r="KU193">
        <v>24.594290000000001</v>
      </c>
      <c r="KV193" s="1">
        <v>3.7581069999999999E-4</v>
      </c>
      <c r="KW193">
        <v>0.15001049999999999</v>
      </c>
      <c r="KX193">
        <v>0.59410479999999999</v>
      </c>
      <c r="KY193">
        <v>23.995480000000001</v>
      </c>
      <c r="KZ193" s="1">
        <v>3.6109720000000002E-4</v>
      </c>
      <c r="LA193">
        <v>0.14413119999999999</v>
      </c>
      <c r="LB193">
        <v>0.59408530000000004</v>
      </c>
      <c r="LC193">
        <v>23.31616</v>
      </c>
      <c r="LD193" s="1">
        <v>3.467648E-4</v>
      </c>
      <c r="LE193">
        <v>0.13842099999999999</v>
      </c>
      <c r="LF193">
        <v>0.59407909999999997</v>
      </c>
      <c r="LG193">
        <v>22.81101</v>
      </c>
      <c r="LH193" s="1">
        <v>3.3329840000000002E-4</v>
      </c>
      <c r="LI193">
        <v>0.13302800000000001</v>
      </c>
      <c r="LJ193">
        <v>0.59407069999999995</v>
      </c>
      <c r="LK193">
        <v>23.147950000000002</v>
      </c>
      <c r="LL193" s="1">
        <v>3.2032669999999998E-4</v>
      </c>
      <c r="LM193">
        <v>0.12786320000000001</v>
      </c>
      <c r="LN193">
        <v>0.5940394</v>
      </c>
      <c r="LO193">
        <v>23.633700000000001</v>
      </c>
      <c r="LP193" s="1">
        <v>3.0817220000000002E-4</v>
      </c>
      <c r="LQ193">
        <v>0.1230019</v>
      </c>
      <c r="LR193">
        <v>0.59398960000000001</v>
      </c>
      <c r="LS193">
        <v>24.262219999999999</v>
      </c>
      <c r="LT193" s="1">
        <v>2.9668210000000002E-4</v>
      </c>
      <c r="LU193">
        <v>0.11841119999999999</v>
      </c>
      <c r="LV193">
        <v>0.59392880000000003</v>
      </c>
      <c r="LW193">
        <v>25.157150000000001</v>
      </c>
      <c r="LX193" s="1">
        <v>2.8602949999999999E-4</v>
      </c>
      <c r="LY193">
        <v>0.1141716</v>
      </c>
      <c r="LZ193">
        <v>0.59384159999999997</v>
      </c>
      <c r="MA193">
        <v>25.52129</v>
      </c>
      <c r="MB193" s="1">
        <v>2.7600759999999998E-4</v>
      </c>
      <c r="MC193">
        <v>0.1101804</v>
      </c>
      <c r="MD193">
        <v>0.593723</v>
      </c>
      <c r="ME193">
        <v>25.205670000000001</v>
      </c>
      <c r="MF193" s="1">
        <v>2.6647420000000001E-4</v>
      </c>
      <c r="MG193">
        <v>0.1063939</v>
      </c>
      <c r="MH193">
        <v>0.5936013</v>
      </c>
      <c r="MI193">
        <v>24.752189999999999</v>
      </c>
      <c r="MJ193" s="1">
        <v>2.571815E-4</v>
      </c>
      <c r="MK193">
        <v>0.10270940000000001</v>
      </c>
      <c r="ML193">
        <v>0.59345300000000001</v>
      </c>
      <c r="MM193">
        <v>24.57499</v>
      </c>
      <c r="MN193" s="1">
        <v>2.4804010000000002E-4</v>
      </c>
      <c r="MO193">
        <v>9.9087969999999997E-2</v>
      </c>
      <c r="MP193">
        <v>0.59332419999999997</v>
      </c>
      <c r="MQ193">
        <v>25.19904</v>
      </c>
      <c r="MR193" s="1">
        <v>2.3933019999999999E-4</v>
      </c>
      <c r="MS193">
        <v>9.5630950000000006E-2</v>
      </c>
      <c r="MT193">
        <v>0.59318309999999996</v>
      </c>
      <c r="MU193">
        <v>26.05181</v>
      </c>
      <c r="MV193" s="1">
        <v>2.311472E-4</v>
      </c>
      <c r="MW193">
        <v>9.2362899999999998E-2</v>
      </c>
      <c r="MX193">
        <v>0.59306590000000003</v>
      </c>
      <c r="MY193">
        <v>26.790279999999999</v>
      </c>
      <c r="MZ193" s="1">
        <v>2.2360650000000001E-4</v>
      </c>
      <c r="NA193">
        <v>8.9359889999999997E-2</v>
      </c>
      <c r="NB193">
        <v>0.59297940000000005</v>
      </c>
      <c r="NC193">
        <v>27.296769999999999</v>
      </c>
      <c r="ND193" s="1">
        <v>2.1681599999999999E-4</v>
      </c>
      <c r="NE193">
        <v>8.6644029999999997E-2</v>
      </c>
      <c r="NF193">
        <v>0.59290469999999995</v>
      </c>
      <c r="NG193">
        <v>27.031770000000002</v>
      </c>
      <c r="NH193" s="1">
        <v>2.1023320000000001E-4</v>
      </c>
      <c r="NI193">
        <v>8.4026149999999994E-2</v>
      </c>
      <c r="NJ193">
        <v>0.59285480000000002</v>
      </c>
      <c r="NK193">
        <v>26.324439999999999</v>
      </c>
      <c r="NL193" s="1">
        <v>2.0335789999999999E-4</v>
      </c>
      <c r="NM193">
        <v>8.1287209999999999E-2</v>
      </c>
      <c r="NN193">
        <v>0.59283540000000001</v>
      </c>
      <c r="NO193">
        <v>25.617789999999999</v>
      </c>
      <c r="NP193" s="1">
        <v>1.964739E-4</v>
      </c>
      <c r="NQ193">
        <v>7.8538070000000001E-2</v>
      </c>
      <c r="NR193">
        <v>0.592804</v>
      </c>
      <c r="NS193">
        <v>25.05489</v>
      </c>
      <c r="NT193" s="1">
        <v>1.8935339999999999E-4</v>
      </c>
      <c r="NU193">
        <v>7.5699810000000006E-2</v>
      </c>
      <c r="NV193">
        <v>0.59276609999999996</v>
      </c>
      <c r="NW193">
        <v>24.998699999999999</v>
      </c>
      <c r="NX193" s="1">
        <v>1.822227E-4</v>
      </c>
      <c r="NY193">
        <v>7.2850020000000001E-2</v>
      </c>
      <c r="NZ193">
        <v>0.5927133</v>
      </c>
      <c r="OA193">
        <v>25.61131</v>
      </c>
      <c r="OB193" s="1">
        <v>1.751969E-4</v>
      </c>
      <c r="OC193">
        <v>7.0044990000000001E-2</v>
      </c>
      <c r="OD193">
        <v>0.59261770000000003</v>
      </c>
      <c r="OE193">
        <v>26.093039999999998</v>
      </c>
      <c r="OF193" s="1">
        <v>1.682226E-4</v>
      </c>
      <c r="OG193">
        <v>6.7265889999999995E-2</v>
      </c>
      <c r="OH193">
        <v>0.59247289999999997</v>
      </c>
      <c r="OI193">
        <v>26.351970000000001</v>
      </c>
      <c r="OJ193" s="1">
        <v>1.612281E-4</v>
      </c>
      <c r="OK193">
        <v>6.4477350000000003E-2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0.88712250000000004</v>
      </c>
      <c r="G194">
        <v>21.72711</v>
      </c>
      <c r="H194">
        <v>0</v>
      </c>
      <c r="I194">
        <v>0</v>
      </c>
      <c r="J194">
        <v>0.88499430000000001</v>
      </c>
      <c r="K194">
        <v>21.536940000000001</v>
      </c>
      <c r="L194">
        <v>0</v>
      </c>
      <c r="M194">
        <v>0</v>
      </c>
      <c r="N194">
        <v>0.88274960000000002</v>
      </c>
      <c r="O194">
        <v>21.35371</v>
      </c>
      <c r="P194">
        <v>0</v>
      </c>
      <c r="Q194">
        <v>0</v>
      </c>
      <c r="R194">
        <v>0.8802702</v>
      </c>
      <c r="S194">
        <v>20.95307</v>
      </c>
      <c r="T194">
        <v>0</v>
      </c>
      <c r="U194">
        <v>0</v>
      </c>
      <c r="V194">
        <v>0.87726859999999995</v>
      </c>
      <c r="W194">
        <v>20.619959999999999</v>
      </c>
      <c r="X194">
        <v>0</v>
      </c>
      <c r="Y194">
        <v>0</v>
      </c>
      <c r="Z194">
        <v>0.87275499999999995</v>
      </c>
      <c r="AA194">
        <v>20.56673</v>
      </c>
      <c r="AB194">
        <v>0</v>
      </c>
      <c r="AC194">
        <v>0</v>
      </c>
      <c r="AD194">
        <v>0.86786870000000005</v>
      </c>
      <c r="AE194">
        <v>20.576779999999999</v>
      </c>
      <c r="AF194">
        <v>0</v>
      </c>
      <c r="AG194">
        <v>0</v>
      </c>
      <c r="AH194">
        <v>0.86412389999999994</v>
      </c>
      <c r="AI194">
        <v>20.512409999999999</v>
      </c>
      <c r="AJ194" s="1">
        <v>9.5651570000000006E-30</v>
      </c>
      <c r="AK194" s="1">
        <v>3.1690300000000002E-27</v>
      </c>
      <c r="AL194">
        <v>0.86111099999999996</v>
      </c>
      <c r="AM194">
        <v>20.680959999999999</v>
      </c>
      <c r="AN194" s="1">
        <v>5.1057359999999999E-18</v>
      </c>
      <c r="AO194" s="1">
        <v>1.6959370000000001E-15</v>
      </c>
      <c r="AP194">
        <v>0.85849330000000001</v>
      </c>
      <c r="AQ194">
        <v>20.45365</v>
      </c>
      <c r="AR194" s="1">
        <v>8.7801670000000002E-8</v>
      </c>
      <c r="AS194" s="1">
        <v>1.9954479999999999E-5</v>
      </c>
      <c r="AT194">
        <v>0.85607679999999997</v>
      </c>
      <c r="AU194">
        <v>20.127420000000001</v>
      </c>
      <c r="AV194" s="1">
        <v>6.237018E-4</v>
      </c>
      <c r="AW194" s="1">
        <v>0.1592605</v>
      </c>
      <c r="AX194">
        <v>0.85367919999999997</v>
      </c>
      <c r="AY194">
        <v>19.862590000000001</v>
      </c>
      <c r="AZ194" s="1">
        <v>0.1300608</v>
      </c>
      <c r="BA194" s="1">
        <v>35.830820000000003</v>
      </c>
      <c r="BB194">
        <v>0.85131699999999999</v>
      </c>
      <c r="BC194">
        <v>19.625640000000001</v>
      </c>
      <c r="BD194" s="1">
        <v>3.9444149999999998</v>
      </c>
      <c r="BE194">
        <v>1154.183</v>
      </c>
      <c r="BF194">
        <v>0.84885699999999997</v>
      </c>
      <c r="BG194">
        <v>19.5715</v>
      </c>
      <c r="BH194">
        <v>30.389939999999999</v>
      </c>
      <c r="BI194">
        <v>9370.9570000000003</v>
      </c>
      <c r="BJ194">
        <v>0.84596199999999999</v>
      </c>
      <c r="BK194">
        <v>19.789380000000001</v>
      </c>
      <c r="BL194">
        <v>82.216300000000004</v>
      </c>
      <c r="BM194">
        <v>26542.51</v>
      </c>
      <c r="BN194">
        <v>0.84250630000000004</v>
      </c>
      <c r="BO194">
        <v>20.240950000000002</v>
      </c>
      <c r="BP194">
        <v>97.387200000000007</v>
      </c>
      <c r="BQ194">
        <v>32749.45</v>
      </c>
      <c r="BR194">
        <v>0.83839240000000004</v>
      </c>
      <c r="BS194">
        <v>20.834040000000002</v>
      </c>
      <c r="BT194">
        <v>59.479869999999998</v>
      </c>
      <c r="BU194">
        <v>20747.560000000001</v>
      </c>
      <c r="BV194">
        <v>0.83354200000000001</v>
      </c>
      <c r="BW194">
        <v>21.3428</v>
      </c>
      <c r="BX194">
        <v>21.374870000000001</v>
      </c>
      <c r="BY194">
        <v>7705.1040000000003</v>
      </c>
      <c r="BZ194">
        <v>0.82807750000000002</v>
      </c>
      <c r="CA194">
        <v>21.59066</v>
      </c>
      <c r="CB194">
        <v>5.0730649999999997</v>
      </c>
      <c r="CC194">
        <v>1881.1010000000001</v>
      </c>
      <c r="CD194">
        <v>0.82205470000000003</v>
      </c>
      <c r="CE194">
        <v>21.377690000000001</v>
      </c>
      <c r="CF194">
        <v>0.91163110000000003</v>
      </c>
      <c r="CG194">
        <v>344.62259999999998</v>
      </c>
      <c r="CH194">
        <v>0.81560520000000003</v>
      </c>
      <c r="CI194">
        <v>21.063410000000001</v>
      </c>
      <c r="CJ194">
        <v>0.1771752</v>
      </c>
      <c r="CK194">
        <v>65.909769999999995</v>
      </c>
      <c r="CL194">
        <v>0.80899270000000001</v>
      </c>
      <c r="CM194">
        <v>20.854140000000001</v>
      </c>
      <c r="CN194">
        <v>7.8480519999999998E-2</v>
      </c>
      <c r="CO194">
        <v>27.643969999999999</v>
      </c>
      <c r="CP194">
        <v>0.8023574</v>
      </c>
      <c r="CQ194">
        <v>20.750019999999999</v>
      </c>
      <c r="CR194">
        <v>7.0316340000000005E-2</v>
      </c>
      <c r="CS194">
        <v>24.362490000000001</v>
      </c>
      <c r="CT194">
        <v>0.79554990000000003</v>
      </c>
      <c r="CU194">
        <v>21.068860000000001</v>
      </c>
      <c r="CV194">
        <v>7.2149820000000003E-2</v>
      </c>
      <c r="CW194">
        <v>25.12022</v>
      </c>
      <c r="CX194">
        <v>0.78835180000000005</v>
      </c>
      <c r="CY194">
        <v>21.648759999999999</v>
      </c>
      <c r="CZ194">
        <v>7.2006490000000006E-2</v>
      </c>
      <c r="DA194">
        <v>25.293089999999999</v>
      </c>
      <c r="DB194">
        <v>0.78089839999999999</v>
      </c>
      <c r="DC194">
        <v>21.98507</v>
      </c>
      <c r="DD194" s="1">
        <v>6.8761710000000004E-2</v>
      </c>
      <c r="DE194">
        <v>24.3703</v>
      </c>
      <c r="DF194">
        <v>0.77330909999999997</v>
      </c>
      <c r="DG194">
        <v>22.082999999999998</v>
      </c>
      <c r="DH194" s="1">
        <v>6.3504459999999999E-2</v>
      </c>
      <c r="DI194">
        <v>22.703600000000002</v>
      </c>
      <c r="DJ194">
        <v>0.76521110000000003</v>
      </c>
      <c r="DK194">
        <v>21.773569999999999</v>
      </c>
      <c r="DL194">
        <v>5.7557780000000003E-2</v>
      </c>
      <c r="DM194">
        <v>20.75554</v>
      </c>
      <c r="DN194">
        <v>0.75700540000000005</v>
      </c>
      <c r="DO194">
        <v>21.36589</v>
      </c>
      <c r="DP194" s="1">
        <v>5.167447E-2</v>
      </c>
      <c r="DQ194">
        <v>18.79092</v>
      </c>
      <c r="DR194">
        <v>0.74924179999999996</v>
      </c>
      <c r="DS194">
        <v>21.04712</v>
      </c>
      <c r="DT194" s="1">
        <v>4.6196429999999997E-2</v>
      </c>
      <c r="DU194">
        <v>16.924900000000001</v>
      </c>
      <c r="DV194">
        <v>0.74136380000000002</v>
      </c>
      <c r="DW194">
        <v>20.877579999999998</v>
      </c>
      <c r="DX194" s="1">
        <v>4.1215950000000001E-2</v>
      </c>
      <c r="DY194">
        <v>15.21292</v>
      </c>
      <c r="DZ194">
        <v>0.73343650000000005</v>
      </c>
      <c r="EA194">
        <v>21.098369999999999</v>
      </c>
      <c r="EB194" s="1">
        <v>3.6792619999999998E-2</v>
      </c>
      <c r="EC194">
        <v>13.68172</v>
      </c>
      <c r="ED194">
        <v>0.72540990000000005</v>
      </c>
      <c r="EE194">
        <v>21.546320000000001</v>
      </c>
      <c r="EF194" s="1">
        <v>3.2879319999999997E-2</v>
      </c>
      <c r="EG194">
        <v>12.31864</v>
      </c>
      <c r="EH194">
        <v>0.71776359999999995</v>
      </c>
      <c r="EI194">
        <v>22.040379999999999</v>
      </c>
      <c r="EJ194" s="1">
        <v>2.9435570000000001E-2</v>
      </c>
      <c r="EK194">
        <v>11.10561</v>
      </c>
      <c r="EL194">
        <v>0.71071260000000003</v>
      </c>
      <c r="EM194">
        <v>22.311199999999999</v>
      </c>
      <c r="EN194" s="1">
        <v>2.6360439999999999E-2</v>
      </c>
      <c r="EO194">
        <v>10.0115</v>
      </c>
      <c r="EP194">
        <v>0.70334799999999997</v>
      </c>
      <c r="EQ194">
        <v>22.062259999999998</v>
      </c>
      <c r="ER194">
        <v>2.353502E-2</v>
      </c>
      <c r="ES194">
        <v>9.0084499999999998</v>
      </c>
      <c r="ET194">
        <v>0.69571620000000001</v>
      </c>
      <c r="EU194">
        <v>21.456959999999999</v>
      </c>
      <c r="EV194" s="1">
        <v>2.0976089999999999E-2</v>
      </c>
      <c r="EW194">
        <v>8.0946470000000001</v>
      </c>
      <c r="EX194">
        <v>0.68929640000000003</v>
      </c>
      <c r="EY194">
        <v>20.89612</v>
      </c>
      <c r="EZ194">
        <v>1.8679689999999999E-2</v>
      </c>
      <c r="FA194">
        <v>7.2528059999999996</v>
      </c>
      <c r="FB194">
        <v>0.68256320000000004</v>
      </c>
      <c r="FC194">
        <v>20.68899</v>
      </c>
      <c r="FD194">
        <v>1.6612769999999999E-2</v>
      </c>
      <c r="FE194">
        <v>6.4924439999999999</v>
      </c>
      <c r="FF194">
        <v>0.67594129999999997</v>
      </c>
      <c r="FG194">
        <v>21.419640000000001</v>
      </c>
      <c r="FH194" s="1">
        <v>1.4769630000000001E-2</v>
      </c>
      <c r="FI194">
        <v>5.8087669999999996</v>
      </c>
      <c r="FJ194">
        <v>0.67009110000000005</v>
      </c>
      <c r="FK194">
        <v>22.309640000000002</v>
      </c>
      <c r="FL194" s="1">
        <v>1.31462E-2</v>
      </c>
      <c r="FM194">
        <v>5.197241</v>
      </c>
      <c r="FN194">
        <v>0.66472129999999996</v>
      </c>
      <c r="FO194">
        <v>23.101050000000001</v>
      </c>
      <c r="FP194" s="1">
        <v>1.1704030000000001E-2</v>
      </c>
      <c r="FQ194">
        <v>4.6485859999999999</v>
      </c>
      <c r="FR194">
        <v>0.66037179999999995</v>
      </c>
      <c r="FS194">
        <v>23.54177</v>
      </c>
      <c r="FT194" s="1">
        <v>1.0419650000000001E-2</v>
      </c>
      <c r="FU194">
        <v>4.1538060000000003</v>
      </c>
      <c r="FV194">
        <v>0.65648899999999999</v>
      </c>
      <c r="FW194">
        <v>23.463719999999999</v>
      </c>
      <c r="FX194">
        <v>9.2648980000000006E-3</v>
      </c>
      <c r="FY194">
        <v>3.7059449999999998</v>
      </c>
      <c r="FZ194">
        <v>0.65334309999999995</v>
      </c>
      <c r="GA194">
        <v>22.965070000000001</v>
      </c>
      <c r="GB194" s="1">
        <v>8.2111319999999995E-3</v>
      </c>
      <c r="GC194">
        <v>3.2919450000000001</v>
      </c>
      <c r="GD194">
        <v>0.6513139</v>
      </c>
      <c r="GE194">
        <v>22.3764</v>
      </c>
      <c r="GF194" s="1">
        <v>7.2543540000000002E-3</v>
      </c>
      <c r="GG194">
        <v>2.9099159999999999</v>
      </c>
      <c r="GH194">
        <v>0.64970090000000003</v>
      </c>
      <c r="GI194">
        <v>22.095130000000001</v>
      </c>
      <c r="GJ194" s="1">
        <v>6.3786140000000003E-3</v>
      </c>
      <c r="GK194">
        <v>2.557985</v>
      </c>
      <c r="GL194">
        <v>0.64856020000000003</v>
      </c>
      <c r="GM194">
        <v>22.774699999999999</v>
      </c>
      <c r="GN194" s="1">
        <v>5.568852E-3</v>
      </c>
      <c r="GO194">
        <v>2.2315209999999999</v>
      </c>
      <c r="GP194">
        <v>0.64778219999999997</v>
      </c>
      <c r="GQ194">
        <v>23.694510000000001</v>
      </c>
      <c r="GR194" s="1">
        <v>4.7818929999999997E-3</v>
      </c>
      <c r="GS194">
        <v>1.915084</v>
      </c>
      <c r="GT194">
        <v>0.64728019999999997</v>
      </c>
      <c r="GU194">
        <v>24.544789999999999</v>
      </c>
      <c r="GV194" s="1">
        <v>3.9847049999999998E-3</v>
      </c>
      <c r="GW194">
        <v>1.5955239999999999</v>
      </c>
      <c r="GX194">
        <v>0.64694719999999994</v>
      </c>
      <c r="GY194">
        <v>25.220749999999999</v>
      </c>
      <c r="GZ194" s="1">
        <v>3.1926120000000001E-3</v>
      </c>
      <c r="HA194">
        <v>1.278392</v>
      </c>
      <c r="HB194">
        <v>0.64674259999999995</v>
      </c>
      <c r="HC194">
        <v>25.223459999999999</v>
      </c>
      <c r="HD194" s="1">
        <v>2.472995E-3</v>
      </c>
      <c r="HE194">
        <v>0.98976260000000005</v>
      </c>
      <c r="HF194">
        <v>0.64668309999999996</v>
      </c>
      <c r="HG194">
        <v>24.664619999999999</v>
      </c>
      <c r="HH194" s="1">
        <v>1.896968E-3</v>
      </c>
      <c r="HI194">
        <v>0.75734699999999999</v>
      </c>
      <c r="HJ194">
        <v>0.64670070000000002</v>
      </c>
      <c r="HK194">
        <v>24.121880000000001</v>
      </c>
      <c r="HL194" s="1">
        <v>1.485517E-3</v>
      </c>
      <c r="HM194">
        <v>0.59052740000000004</v>
      </c>
      <c r="HN194">
        <v>0.64671520000000005</v>
      </c>
      <c r="HO194">
        <v>23.779890000000002</v>
      </c>
      <c r="HP194" s="1">
        <v>1.217145E-3</v>
      </c>
      <c r="HQ194">
        <v>0.48137069999999998</v>
      </c>
      <c r="HR194">
        <v>0.64672370000000001</v>
      </c>
      <c r="HS194">
        <v>24.173680000000001</v>
      </c>
      <c r="HT194" s="1">
        <v>1.048637E-3</v>
      </c>
      <c r="HU194">
        <v>0.41279120000000002</v>
      </c>
      <c r="HV194">
        <v>0.6467311</v>
      </c>
      <c r="HW194">
        <v>24.956939999999999</v>
      </c>
      <c r="HX194" s="1">
        <v>9.4148639999999998E-4</v>
      </c>
      <c r="HY194">
        <v>0.36931629999999999</v>
      </c>
      <c r="HZ194">
        <v>0.64674699999999996</v>
      </c>
      <c r="IA194">
        <v>25.761299999999999</v>
      </c>
      <c r="IB194" s="1">
        <v>8.6814110000000004E-4</v>
      </c>
      <c r="IC194">
        <v>0.33974080000000001</v>
      </c>
      <c r="ID194">
        <v>0.64676210000000001</v>
      </c>
      <c r="IE194">
        <v>26.400590000000001</v>
      </c>
      <c r="IF194" s="1">
        <v>8.1289820000000001E-4</v>
      </c>
      <c r="IG194">
        <v>0.3176215</v>
      </c>
      <c r="IH194">
        <v>0.64676020000000001</v>
      </c>
      <c r="II194">
        <v>26.226369999999999</v>
      </c>
      <c r="IJ194" s="1">
        <v>7.6821959999999999E-4</v>
      </c>
      <c r="IK194">
        <v>0.29985849999999997</v>
      </c>
      <c r="IL194">
        <v>0.64676990000000001</v>
      </c>
      <c r="IM194">
        <v>25.428070000000002</v>
      </c>
      <c r="IN194" s="1">
        <v>7.2950680000000005E-4</v>
      </c>
      <c r="IO194">
        <v>0.28455659999999999</v>
      </c>
      <c r="IP194">
        <v>0.64677499999999999</v>
      </c>
      <c r="IQ194">
        <v>24.508050000000001</v>
      </c>
      <c r="IR194" s="1">
        <v>6.9438639999999999E-4</v>
      </c>
      <c r="IS194">
        <v>0.27076299999999998</v>
      </c>
      <c r="IT194">
        <v>0.6467929</v>
      </c>
      <c r="IU194">
        <v>23.76371</v>
      </c>
      <c r="IV194" s="1">
        <v>6.623814E-4</v>
      </c>
      <c r="IW194">
        <v>0.25818649999999999</v>
      </c>
      <c r="IX194">
        <v>0.64676149999999999</v>
      </c>
      <c r="IY194">
        <v>23.79128</v>
      </c>
      <c r="IZ194" s="1">
        <v>6.3230640000000004E-4</v>
      </c>
      <c r="JA194">
        <v>0.24641569999999999</v>
      </c>
      <c r="JB194">
        <v>0.64677640000000003</v>
      </c>
      <c r="JC194">
        <v>24.00761</v>
      </c>
      <c r="JD194" s="1">
        <v>6.037738E-4</v>
      </c>
      <c r="JE194">
        <v>0.23527010000000001</v>
      </c>
      <c r="JF194">
        <v>0.64676650000000002</v>
      </c>
      <c r="JG194">
        <v>24.442060000000001</v>
      </c>
      <c r="JH194" s="1">
        <v>5.7742790000000002E-4</v>
      </c>
      <c r="JI194">
        <v>0.22495760000000001</v>
      </c>
      <c r="JJ194">
        <v>0.64677580000000001</v>
      </c>
      <c r="JK194">
        <v>24.581189999999999</v>
      </c>
      <c r="JL194" s="1">
        <v>5.5288020000000002E-4</v>
      </c>
      <c r="JM194">
        <v>0.21537980000000001</v>
      </c>
      <c r="JN194">
        <v>0.64677419999999997</v>
      </c>
      <c r="JO194">
        <v>24.38757</v>
      </c>
      <c r="JP194" s="1">
        <v>5.2916669999999999E-4</v>
      </c>
      <c r="JQ194">
        <v>0.20615530000000001</v>
      </c>
      <c r="JR194">
        <v>0.64677859999999998</v>
      </c>
      <c r="JS194">
        <v>24.090979999999998</v>
      </c>
      <c r="JT194" s="1">
        <v>5.0660919999999995E-4</v>
      </c>
      <c r="JU194">
        <v>0.1973608</v>
      </c>
      <c r="JV194">
        <v>0.64677569999999995</v>
      </c>
      <c r="JW194">
        <v>23.711780000000001</v>
      </c>
      <c r="JX194" s="1">
        <v>4.8519509999999999E-4</v>
      </c>
      <c r="JY194">
        <v>0.18900690000000001</v>
      </c>
      <c r="JZ194">
        <v>0.64676549999999999</v>
      </c>
      <c r="KA194">
        <v>23.409140000000001</v>
      </c>
      <c r="KB194" s="1">
        <v>4.6514290000000002E-4</v>
      </c>
      <c r="KC194">
        <v>0.18116360000000001</v>
      </c>
      <c r="KD194">
        <v>0.64677289999999998</v>
      </c>
      <c r="KE194">
        <v>23.812889999999999</v>
      </c>
      <c r="KF194" s="1">
        <v>4.4606160000000003E-4</v>
      </c>
      <c r="KG194">
        <v>0.17373379999999999</v>
      </c>
      <c r="KH194">
        <v>0.64677439999999997</v>
      </c>
      <c r="KI194">
        <v>24.17906</v>
      </c>
      <c r="KJ194" s="1">
        <v>4.2744579999999999E-4</v>
      </c>
      <c r="KK194">
        <v>0.1664892</v>
      </c>
      <c r="KL194">
        <v>0.64676809999999996</v>
      </c>
      <c r="KM194">
        <v>24.524229999999999</v>
      </c>
      <c r="KN194" s="1">
        <v>4.1013140000000002E-4</v>
      </c>
      <c r="KO194">
        <v>0.1597354</v>
      </c>
      <c r="KP194">
        <v>0.64677430000000002</v>
      </c>
      <c r="KQ194">
        <v>24.807279999999999</v>
      </c>
      <c r="KR194" s="1">
        <v>3.935031E-4</v>
      </c>
      <c r="KS194">
        <v>0.15326519999999999</v>
      </c>
      <c r="KT194">
        <v>0.64677510000000005</v>
      </c>
      <c r="KU194">
        <v>24.644310000000001</v>
      </c>
      <c r="KV194" s="1">
        <v>3.7770339999999999E-4</v>
      </c>
      <c r="KW194">
        <v>0.14710490000000001</v>
      </c>
      <c r="KX194">
        <v>0.64677519999999999</v>
      </c>
      <c r="KY194">
        <v>24.067060000000001</v>
      </c>
      <c r="KZ194" s="1">
        <v>3.6289889999999999E-4</v>
      </c>
      <c r="LA194">
        <v>0.1413295</v>
      </c>
      <c r="LB194">
        <v>0.64676920000000004</v>
      </c>
      <c r="LC194">
        <v>23.396509999999999</v>
      </c>
      <c r="LD194" s="1">
        <v>3.4851959999999998E-4</v>
      </c>
      <c r="LE194">
        <v>0.13573979999999999</v>
      </c>
      <c r="LF194">
        <v>0.64676330000000004</v>
      </c>
      <c r="LG194">
        <v>22.884630000000001</v>
      </c>
      <c r="LH194" s="1">
        <v>3.3491849999999997E-4</v>
      </c>
      <c r="LI194">
        <v>0.13042609999999999</v>
      </c>
      <c r="LJ194">
        <v>0.64675470000000002</v>
      </c>
      <c r="LK194">
        <v>23.199010000000001</v>
      </c>
      <c r="LL194">
        <v>3.2190989999999998E-4</v>
      </c>
      <c r="LM194">
        <v>0.1253735</v>
      </c>
      <c r="LN194">
        <v>0.64671940000000006</v>
      </c>
      <c r="LO194">
        <v>23.658570000000001</v>
      </c>
      <c r="LP194" s="1">
        <v>3.0965380000000001E-4</v>
      </c>
      <c r="LQ194">
        <v>0.12058820000000001</v>
      </c>
      <c r="LR194">
        <v>0.64666939999999995</v>
      </c>
      <c r="LS194">
        <v>24.263819999999999</v>
      </c>
      <c r="LT194" s="1">
        <v>2.9805169999999999E-4</v>
      </c>
      <c r="LU194">
        <v>0.1160673</v>
      </c>
      <c r="LV194">
        <v>0.64658360000000004</v>
      </c>
      <c r="LW194">
        <v>25.157160000000001</v>
      </c>
      <c r="LX194" s="1">
        <v>2.8732660000000001E-4</v>
      </c>
      <c r="LY194">
        <v>0.1119023</v>
      </c>
      <c r="LZ194">
        <v>0.64649129999999999</v>
      </c>
      <c r="MA194">
        <v>25.543880000000001</v>
      </c>
      <c r="MB194" s="1">
        <v>2.7720430000000002E-4</v>
      </c>
      <c r="MC194">
        <v>0.1079706</v>
      </c>
      <c r="MD194">
        <v>0.64635310000000001</v>
      </c>
      <c r="ME194">
        <v>25.246860000000002</v>
      </c>
      <c r="MF194" s="1">
        <v>2.6765010000000001E-4</v>
      </c>
      <c r="MG194">
        <v>0.10426820000000001</v>
      </c>
      <c r="MH194">
        <v>0.64618719999999996</v>
      </c>
      <c r="MI194">
        <v>24.79815</v>
      </c>
      <c r="MJ194" s="1">
        <v>2.5831470000000002E-4</v>
      </c>
      <c r="MK194">
        <v>0.1006601</v>
      </c>
      <c r="ML194">
        <v>0.64601839999999999</v>
      </c>
      <c r="MM194">
        <v>24.617360000000001</v>
      </c>
      <c r="MN194" s="1">
        <v>2.4914110000000001E-4</v>
      </c>
      <c r="MO194">
        <v>9.7118280000000001E-2</v>
      </c>
      <c r="MP194">
        <v>0.64585740000000003</v>
      </c>
      <c r="MQ194">
        <v>25.214410000000001</v>
      </c>
      <c r="MR194" s="1">
        <v>2.4038999999999999E-4</v>
      </c>
      <c r="MS194">
        <v>9.3732259999999998E-2</v>
      </c>
      <c r="MT194">
        <v>0.64569670000000001</v>
      </c>
      <c r="MU194">
        <v>26.046890000000001</v>
      </c>
      <c r="MV194" s="1">
        <v>2.321301E-4</v>
      </c>
      <c r="MW194">
        <v>9.0517340000000002E-2</v>
      </c>
      <c r="MX194">
        <v>0.64554259999999997</v>
      </c>
      <c r="MY194">
        <v>26.779440000000001</v>
      </c>
      <c r="MZ194" s="1">
        <v>2.24508E-4</v>
      </c>
      <c r="NA194">
        <v>8.7559380000000006E-2</v>
      </c>
      <c r="NB194">
        <v>0.64541380000000004</v>
      </c>
      <c r="NC194">
        <v>27.320399999999999</v>
      </c>
      <c r="ND194" s="1">
        <v>2.17629E-4</v>
      </c>
      <c r="NE194">
        <v>8.4877789999999995E-2</v>
      </c>
      <c r="NF194">
        <v>0.64532040000000002</v>
      </c>
      <c r="NG194">
        <v>27.09967</v>
      </c>
      <c r="NH194" s="1">
        <v>2.1105860000000001E-4</v>
      </c>
      <c r="NI194">
        <v>8.2329650000000004E-2</v>
      </c>
      <c r="NJ194">
        <v>0.64525619999999995</v>
      </c>
      <c r="NK194">
        <v>26.413869999999999</v>
      </c>
      <c r="NL194" s="1">
        <v>2.042174E-4</v>
      </c>
      <c r="NM194">
        <v>7.9674670000000003E-2</v>
      </c>
      <c r="NN194">
        <v>0.64517639999999998</v>
      </c>
      <c r="NO194">
        <v>25.704039999999999</v>
      </c>
      <c r="NP194" s="1">
        <v>1.9733390000000001E-4</v>
      </c>
      <c r="NQ194">
        <v>7.6994740000000006E-2</v>
      </c>
      <c r="NR194">
        <v>0.64515739999999999</v>
      </c>
      <c r="NS194">
        <v>25.122219999999999</v>
      </c>
      <c r="NT194" s="1">
        <v>1.9024269999999999E-4</v>
      </c>
      <c r="NU194">
        <v>7.4238509999999994E-2</v>
      </c>
      <c r="NV194">
        <v>0.64508069999999995</v>
      </c>
      <c r="NW194">
        <v>25.024799999999999</v>
      </c>
      <c r="NX194" s="1">
        <v>1.8310240000000001E-4</v>
      </c>
      <c r="NY194">
        <v>7.1455980000000002E-2</v>
      </c>
      <c r="NZ194">
        <v>0.64502020000000004</v>
      </c>
      <c r="OA194">
        <v>25.598050000000001</v>
      </c>
      <c r="OB194" s="1">
        <v>1.7605769999999999E-4</v>
      </c>
      <c r="OC194">
        <v>6.8711999999999995E-2</v>
      </c>
      <c r="OD194">
        <v>0.64490420000000004</v>
      </c>
      <c r="OE194">
        <v>26.079090000000001</v>
      </c>
      <c r="OF194" s="1">
        <v>1.6909790000000001E-4</v>
      </c>
      <c r="OG194">
        <v>6.6006140000000005E-2</v>
      </c>
      <c r="OH194">
        <v>0.64473840000000004</v>
      </c>
      <c r="OI194">
        <v>26.363489999999999</v>
      </c>
      <c r="OJ194" s="1">
        <v>1.6207940000000001E-4</v>
      </c>
      <c r="OK194">
        <v>6.3277849999999997E-2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0.81541350000000001</v>
      </c>
      <c r="G195">
        <v>21.771380000000001</v>
      </c>
      <c r="H195">
        <v>0</v>
      </c>
      <c r="I195">
        <v>0</v>
      </c>
      <c r="J195">
        <v>0.81389769999999995</v>
      </c>
      <c r="K195">
        <v>21.60313</v>
      </c>
      <c r="L195">
        <v>0</v>
      </c>
      <c r="M195">
        <v>0</v>
      </c>
      <c r="N195">
        <v>0.81225150000000002</v>
      </c>
      <c r="O195">
        <v>21.418289999999999</v>
      </c>
      <c r="P195">
        <v>0</v>
      </c>
      <c r="Q195">
        <v>0</v>
      </c>
      <c r="R195">
        <v>0.81048209999999998</v>
      </c>
      <c r="S195">
        <v>21.006260000000001</v>
      </c>
      <c r="T195">
        <v>0</v>
      </c>
      <c r="U195">
        <v>0</v>
      </c>
      <c r="V195">
        <v>0.80828829999999996</v>
      </c>
      <c r="W195">
        <v>20.65278</v>
      </c>
      <c r="X195">
        <v>0</v>
      </c>
      <c r="Y195">
        <v>0</v>
      </c>
      <c r="Z195">
        <v>0.80492470000000005</v>
      </c>
      <c r="AA195">
        <v>20.570889999999999</v>
      </c>
      <c r="AB195">
        <v>0</v>
      </c>
      <c r="AC195">
        <v>0</v>
      </c>
      <c r="AD195">
        <v>0.80132780000000003</v>
      </c>
      <c r="AE195">
        <v>20.587440000000001</v>
      </c>
      <c r="AF195">
        <v>0</v>
      </c>
      <c r="AG195">
        <v>0</v>
      </c>
      <c r="AH195">
        <v>0.79866210000000004</v>
      </c>
      <c r="AI195">
        <v>20.542110000000001</v>
      </c>
      <c r="AJ195" s="1">
        <v>1.3855299999999999E-30</v>
      </c>
      <c r="AK195" s="1">
        <v>5.2498799999999996E-28</v>
      </c>
      <c r="AL195">
        <v>0.79658819999999997</v>
      </c>
      <c r="AM195">
        <v>20.735499999999998</v>
      </c>
      <c r="AN195" s="1">
        <v>7.6950880000000001E-19</v>
      </c>
      <c r="AO195" s="1">
        <v>2.9210710000000001E-16</v>
      </c>
      <c r="AP195">
        <v>0.79476460000000004</v>
      </c>
      <c r="AQ195">
        <v>20.525839999999999</v>
      </c>
      <c r="AR195" s="1">
        <v>3.0537479999999998E-8</v>
      </c>
      <c r="AS195" s="1">
        <v>7.4307470000000001E-6</v>
      </c>
      <c r="AT195">
        <v>0.79307810000000001</v>
      </c>
      <c r="AU195">
        <v>20.196290000000001</v>
      </c>
      <c r="AV195" s="1">
        <v>3.482348E-4</v>
      </c>
      <c r="AW195" s="1">
        <v>9.5738599999999993E-2</v>
      </c>
      <c r="AX195">
        <v>0.79139890000000002</v>
      </c>
      <c r="AY195">
        <v>19.912109999999998</v>
      </c>
      <c r="AZ195" s="1">
        <v>8.7534630000000002E-2</v>
      </c>
      <c r="BA195" s="1">
        <v>26.24155</v>
      </c>
      <c r="BB195">
        <v>0.78975340000000005</v>
      </c>
      <c r="BC195">
        <v>19.667649999999998</v>
      </c>
      <c r="BD195" s="1">
        <v>3.033722</v>
      </c>
      <c r="BE195">
        <v>976.43799999999999</v>
      </c>
      <c r="BF195">
        <v>0.78793639999999998</v>
      </c>
      <c r="BG195">
        <v>19.586390000000002</v>
      </c>
      <c r="BH195">
        <v>26.017420000000001</v>
      </c>
      <c r="BI195">
        <v>8918.7240000000002</v>
      </c>
      <c r="BJ195">
        <v>0.7858134</v>
      </c>
      <c r="BK195">
        <v>19.807379999999998</v>
      </c>
      <c r="BL195">
        <v>77.026979999999995</v>
      </c>
      <c r="BM195">
        <v>27923.8</v>
      </c>
      <c r="BN195">
        <v>0.78325990000000001</v>
      </c>
      <c r="BO195">
        <v>20.261990000000001</v>
      </c>
      <c r="BP195">
        <v>98.580200000000005</v>
      </c>
      <c r="BQ195">
        <v>37559.879999999997</v>
      </c>
      <c r="BR195">
        <v>0.78020529999999999</v>
      </c>
      <c r="BS195">
        <v>20.864049999999999</v>
      </c>
      <c r="BT195">
        <v>64.384519999999995</v>
      </c>
      <c r="BU195">
        <v>25666.36</v>
      </c>
      <c r="BV195">
        <v>0.77657790000000004</v>
      </c>
      <c r="BW195">
        <v>21.386240000000001</v>
      </c>
      <c r="BX195">
        <v>24.507909999999999</v>
      </c>
      <c r="BY195">
        <v>10169.24</v>
      </c>
      <c r="BZ195">
        <v>0.77252480000000001</v>
      </c>
      <c r="CA195">
        <v>21.64066</v>
      </c>
      <c r="CB195">
        <v>6.0988509999999998</v>
      </c>
      <c r="CC195">
        <v>2618.605</v>
      </c>
      <c r="CD195">
        <v>0.76808699999999996</v>
      </c>
      <c r="CE195">
        <v>21.42135</v>
      </c>
      <c r="CF195">
        <v>1.127373</v>
      </c>
      <c r="CG195">
        <v>495.78120000000001</v>
      </c>
      <c r="CH195">
        <v>0.76341599999999998</v>
      </c>
      <c r="CI195">
        <v>21.10398</v>
      </c>
      <c r="CJ195">
        <v>0.21021780000000001</v>
      </c>
      <c r="CK195">
        <v>91.092939999999999</v>
      </c>
      <c r="CL195">
        <v>0.7586484</v>
      </c>
      <c r="CM195">
        <v>20.88242</v>
      </c>
      <c r="CN195">
        <v>8.2341090000000006E-2</v>
      </c>
      <c r="CO195">
        <v>33.185690000000001</v>
      </c>
      <c r="CP195">
        <v>0.75389010000000001</v>
      </c>
      <c r="CQ195">
        <v>20.775919999999999</v>
      </c>
      <c r="CR195">
        <v>7.0319129999999994E-2</v>
      </c>
      <c r="CS195">
        <v>27.46462</v>
      </c>
      <c r="CT195">
        <v>0.74899870000000002</v>
      </c>
      <c r="CU195">
        <v>21.096109999999999</v>
      </c>
      <c r="CV195">
        <v>7.1913019999999994E-2</v>
      </c>
      <c r="CW195">
        <v>28.121279999999999</v>
      </c>
      <c r="CX195">
        <v>0.74378140000000004</v>
      </c>
      <c r="CY195">
        <v>21.678830000000001</v>
      </c>
      <c r="CZ195">
        <v>7.2106760000000006E-2</v>
      </c>
      <c r="DA195">
        <v>28.401409999999998</v>
      </c>
      <c r="DB195">
        <v>0.7384385</v>
      </c>
      <c r="DC195">
        <v>22.030619999999999</v>
      </c>
      <c r="DD195" s="1">
        <v>6.9187449999999998E-2</v>
      </c>
      <c r="DE195">
        <v>27.448820000000001</v>
      </c>
      <c r="DF195">
        <v>0.73221860000000005</v>
      </c>
      <c r="DG195">
        <v>22.14076</v>
      </c>
      <c r="DH195" s="1">
        <v>6.409521E-2</v>
      </c>
      <c r="DI195">
        <v>25.601189999999999</v>
      </c>
      <c r="DJ195">
        <v>0.72551319999999997</v>
      </c>
      <c r="DK195">
        <v>21.830880000000001</v>
      </c>
      <c r="DL195" s="1">
        <v>5.8191529999999998E-2</v>
      </c>
      <c r="DM195">
        <v>23.38814</v>
      </c>
      <c r="DN195">
        <v>0.71879210000000004</v>
      </c>
      <c r="DO195">
        <v>21.428080000000001</v>
      </c>
      <c r="DP195" s="1">
        <v>5.2291989999999997E-2</v>
      </c>
      <c r="DQ195">
        <v>21.138380000000002</v>
      </c>
      <c r="DR195">
        <v>0.71262979999999998</v>
      </c>
      <c r="DS195">
        <v>21.080719999999999</v>
      </c>
      <c r="DT195" s="1">
        <v>4.6775219999999999E-2</v>
      </c>
      <c r="DU195">
        <v>18.996099999999998</v>
      </c>
      <c r="DV195">
        <v>0.70636359999999998</v>
      </c>
      <c r="DW195">
        <v>20.896100000000001</v>
      </c>
      <c r="DX195" s="1">
        <v>4.1739249999999999E-2</v>
      </c>
      <c r="DY195">
        <v>17.026399999999999</v>
      </c>
      <c r="DZ195">
        <v>0.70007779999999997</v>
      </c>
      <c r="EA195">
        <v>21.117540000000002</v>
      </c>
      <c r="EB195">
        <v>3.7259210000000001E-2</v>
      </c>
      <c r="EC195">
        <v>15.26446</v>
      </c>
      <c r="ED195">
        <v>0.69369789999999998</v>
      </c>
      <c r="EE195">
        <v>21.571090000000002</v>
      </c>
      <c r="EF195" s="1">
        <v>3.3293440000000001E-2</v>
      </c>
      <c r="EG195">
        <v>13.697889999999999</v>
      </c>
      <c r="EH195">
        <v>0.68770189999999998</v>
      </c>
      <c r="EI195">
        <v>22.074390000000001</v>
      </c>
      <c r="EJ195" s="1">
        <v>2.9808069999999999E-2</v>
      </c>
      <c r="EK195">
        <v>12.30692</v>
      </c>
      <c r="EL195">
        <v>0.68174460000000003</v>
      </c>
      <c r="EM195">
        <v>22.351880000000001</v>
      </c>
      <c r="EN195" s="1">
        <v>2.6698159999999999E-2</v>
      </c>
      <c r="EO195">
        <v>11.059380000000001</v>
      </c>
      <c r="EP195">
        <v>0.67483910000000003</v>
      </c>
      <c r="EQ195">
        <v>22.119820000000001</v>
      </c>
      <c r="ER195" s="1">
        <v>2.3845330000000001E-2</v>
      </c>
      <c r="ES195">
        <v>9.9216789999999992</v>
      </c>
      <c r="ET195">
        <v>0.66776829999999998</v>
      </c>
      <c r="EU195">
        <v>21.529859999999999</v>
      </c>
      <c r="EV195" s="1">
        <v>2.1261169999999999E-2</v>
      </c>
      <c r="EW195">
        <v>8.8898329999999994</v>
      </c>
      <c r="EX195">
        <v>0.66213250000000001</v>
      </c>
      <c r="EY195">
        <v>20.965219999999999</v>
      </c>
      <c r="EZ195" s="1">
        <v>1.89403E-2</v>
      </c>
      <c r="FA195">
        <v>7.9503709999999996</v>
      </c>
      <c r="FB195">
        <v>0.65605910000000001</v>
      </c>
      <c r="FC195">
        <v>20.740310000000001</v>
      </c>
      <c r="FD195" s="1">
        <v>1.684824E-2</v>
      </c>
      <c r="FE195">
        <v>7.1028180000000001</v>
      </c>
      <c r="FF195">
        <v>0.65010639999999997</v>
      </c>
      <c r="FG195">
        <v>21.43873</v>
      </c>
      <c r="FH195" s="1">
        <v>1.4980739999999999E-2</v>
      </c>
      <c r="FI195">
        <v>6.3415059999999999</v>
      </c>
      <c r="FJ195">
        <v>0.64498279999999997</v>
      </c>
      <c r="FK195">
        <v>22.291409999999999</v>
      </c>
      <c r="FL195" s="1">
        <v>1.3335939999999999E-2</v>
      </c>
      <c r="FM195">
        <v>5.6606709999999998</v>
      </c>
      <c r="FN195">
        <v>0.64023770000000002</v>
      </c>
      <c r="FO195">
        <v>23.074059999999999</v>
      </c>
      <c r="FP195" s="1">
        <v>1.1875500000000001E-2</v>
      </c>
      <c r="FQ195">
        <v>5.0524019999999998</v>
      </c>
      <c r="FR195">
        <v>0.63546069999999999</v>
      </c>
      <c r="FS195">
        <v>23.53998</v>
      </c>
      <c r="FT195" s="1">
        <v>1.0573829999999999E-2</v>
      </c>
      <c r="FU195">
        <v>4.5068359999999998</v>
      </c>
      <c r="FV195">
        <v>0.63087669999999996</v>
      </c>
      <c r="FW195">
        <v>23.498539999999998</v>
      </c>
      <c r="FX195" s="1">
        <v>9.4061179999999998E-3</v>
      </c>
      <c r="FY195">
        <v>4.0164619999999998</v>
      </c>
      <c r="FZ195">
        <v>0.62714899999999996</v>
      </c>
      <c r="GA195">
        <v>23.03144</v>
      </c>
      <c r="GB195" s="1">
        <v>8.3426799999999999E-3</v>
      </c>
      <c r="GC195">
        <v>3.565814</v>
      </c>
      <c r="GD195">
        <v>0.62456610000000001</v>
      </c>
      <c r="GE195">
        <v>22.44764</v>
      </c>
      <c r="GF195" s="1">
        <v>7.3760789999999998E-3</v>
      </c>
      <c r="GG195">
        <v>3.1540180000000002</v>
      </c>
      <c r="GH195">
        <v>0.62248599999999998</v>
      </c>
      <c r="GI195">
        <v>22.150549999999999</v>
      </c>
      <c r="GJ195" s="1">
        <v>6.4910469999999998E-3</v>
      </c>
      <c r="GK195">
        <v>2.7748699999999999</v>
      </c>
      <c r="GL195">
        <v>0.62095849999999997</v>
      </c>
      <c r="GM195">
        <v>22.79579</v>
      </c>
      <c r="GN195" s="1">
        <v>5.6752019999999999E-3</v>
      </c>
      <c r="GO195">
        <v>2.4242669999999999</v>
      </c>
      <c r="GP195">
        <v>0.61988100000000002</v>
      </c>
      <c r="GQ195">
        <v>23.686389999999999</v>
      </c>
      <c r="GR195" s="1">
        <v>4.887789E-3</v>
      </c>
      <c r="GS195">
        <v>2.087005</v>
      </c>
      <c r="GT195">
        <v>0.61916170000000004</v>
      </c>
      <c r="GU195">
        <v>24.531379999999999</v>
      </c>
      <c r="GV195" s="1">
        <v>4.0926249999999999E-3</v>
      </c>
      <c r="GW195">
        <v>1.7477750000000001</v>
      </c>
      <c r="GX195">
        <v>0.61867289999999997</v>
      </c>
      <c r="GY195">
        <v>25.234490000000001</v>
      </c>
      <c r="GZ195" s="1">
        <v>3.2971319999999999E-3</v>
      </c>
      <c r="HA195">
        <v>1.40892</v>
      </c>
      <c r="HB195">
        <v>0.61833700000000003</v>
      </c>
      <c r="HC195">
        <v>25.272040000000001</v>
      </c>
      <c r="HD195" s="1">
        <v>2.5635649999999999E-3</v>
      </c>
      <c r="HE195">
        <v>1.095628</v>
      </c>
      <c r="HF195">
        <v>0.61820779999999997</v>
      </c>
      <c r="HG195">
        <v>24.737169999999999</v>
      </c>
      <c r="HH195" s="1">
        <v>1.9660889999999999E-3</v>
      </c>
      <c r="HI195">
        <v>0.83850000000000002</v>
      </c>
      <c r="HJ195">
        <v>0.61816899999999997</v>
      </c>
      <c r="HK195">
        <v>24.190149999999999</v>
      </c>
      <c r="HL195" s="1">
        <v>1.5329639999999999E-3</v>
      </c>
      <c r="HM195">
        <v>0.65089260000000004</v>
      </c>
      <c r="HN195">
        <v>0.61814360000000002</v>
      </c>
      <c r="HO195">
        <v>23.841360000000002</v>
      </c>
      <c r="HP195" s="1">
        <v>1.2474680000000001E-3</v>
      </c>
      <c r="HQ195">
        <v>0.52661239999999998</v>
      </c>
      <c r="HR195">
        <v>0.61813450000000003</v>
      </c>
      <c r="HS195">
        <v>24.215150000000001</v>
      </c>
      <c r="HT195" s="1">
        <v>1.0675299999999999E-3</v>
      </c>
      <c r="HU195">
        <v>0.44820589999999999</v>
      </c>
      <c r="HV195">
        <v>0.61814170000000002</v>
      </c>
      <c r="HW195">
        <v>24.966709999999999</v>
      </c>
      <c r="HX195" s="1">
        <v>9.5385659999999998E-4</v>
      </c>
      <c r="HY195">
        <v>0.3987948</v>
      </c>
      <c r="HZ195">
        <v>0.61814210000000003</v>
      </c>
      <c r="IA195">
        <v>25.761050000000001</v>
      </c>
      <c r="IB195" s="1">
        <v>8.7690809999999995E-4</v>
      </c>
      <c r="IC195">
        <v>0.36559130000000001</v>
      </c>
      <c r="ID195">
        <v>0.61814610000000003</v>
      </c>
      <c r="IE195">
        <v>26.421189999999999</v>
      </c>
      <c r="IF195" s="1">
        <v>8.196875E-4</v>
      </c>
      <c r="IG195">
        <v>0.34111370000000002</v>
      </c>
      <c r="IH195">
        <v>0.61816110000000002</v>
      </c>
      <c r="II195">
        <v>26.291730000000001</v>
      </c>
      <c r="IJ195" s="1">
        <v>7.73886E-4</v>
      </c>
      <c r="IK195">
        <v>0.32166519999999998</v>
      </c>
      <c r="IL195">
        <v>0.61815070000000005</v>
      </c>
      <c r="IM195">
        <v>25.535630000000001</v>
      </c>
      <c r="IN195" s="1">
        <v>7.3446540000000004E-4</v>
      </c>
      <c r="IO195">
        <v>0.30504979999999998</v>
      </c>
      <c r="IP195">
        <v>0.61815120000000001</v>
      </c>
      <c r="IQ195">
        <v>24.622399999999999</v>
      </c>
      <c r="IR195" s="1">
        <v>6.9893259999999997E-4</v>
      </c>
      <c r="IS195">
        <v>0.29018739999999998</v>
      </c>
      <c r="IT195">
        <v>0.61816780000000005</v>
      </c>
      <c r="IU195">
        <v>23.8599</v>
      </c>
      <c r="IV195" s="1">
        <v>6.6657360000000004E-4</v>
      </c>
      <c r="IW195">
        <v>0.27663369999999998</v>
      </c>
      <c r="IX195">
        <v>0.61814740000000001</v>
      </c>
      <c r="IY195">
        <v>23.844639999999998</v>
      </c>
      <c r="IZ195" s="1">
        <v>6.3622220000000005E-4</v>
      </c>
      <c r="JA195">
        <v>0.2639822</v>
      </c>
      <c r="JB195">
        <v>0.6181508</v>
      </c>
      <c r="JC195">
        <v>24.017240000000001</v>
      </c>
      <c r="JD195" s="1">
        <v>6.07488E-4</v>
      </c>
      <c r="JE195">
        <v>0.25203540000000002</v>
      </c>
      <c r="JF195">
        <v>0.61813910000000005</v>
      </c>
      <c r="JG195">
        <v>24.442789999999999</v>
      </c>
      <c r="JH195" s="1">
        <v>5.8082130000000002E-4</v>
      </c>
      <c r="JI195">
        <v>0.24091480000000001</v>
      </c>
      <c r="JJ195">
        <v>0.61815540000000002</v>
      </c>
      <c r="JK195">
        <v>24.60013</v>
      </c>
      <c r="JL195" s="1">
        <v>5.5610169999999995E-4</v>
      </c>
      <c r="JM195">
        <v>0.23064019999999999</v>
      </c>
      <c r="JN195">
        <v>0.61816409999999999</v>
      </c>
      <c r="JO195">
        <v>24.457529999999998</v>
      </c>
      <c r="JP195" s="1">
        <v>5.3229039999999996E-4</v>
      </c>
      <c r="JQ195">
        <v>0.2207819</v>
      </c>
      <c r="JR195">
        <v>0.61814729999999996</v>
      </c>
      <c r="JS195">
        <v>24.183769999999999</v>
      </c>
      <c r="JT195" s="1">
        <v>5.0954769999999997E-4</v>
      </c>
      <c r="JU195">
        <v>0.21134049999999999</v>
      </c>
      <c r="JV195">
        <v>0.61814279999999999</v>
      </c>
      <c r="JW195">
        <v>23.81054</v>
      </c>
      <c r="JX195" s="1">
        <v>4.8798910000000001E-4</v>
      </c>
      <c r="JY195">
        <v>0.20238410000000001</v>
      </c>
      <c r="JZ195">
        <v>0.61816380000000004</v>
      </c>
      <c r="KA195">
        <v>23.482839999999999</v>
      </c>
      <c r="KB195" s="1">
        <v>4.677622E-4</v>
      </c>
      <c r="KC195">
        <v>0.1939564</v>
      </c>
      <c r="KD195">
        <v>0.61814979999999997</v>
      </c>
      <c r="KE195">
        <v>23.862069999999999</v>
      </c>
      <c r="KF195" s="1">
        <v>4.4857669999999998E-4</v>
      </c>
      <c r="KG195">
        <v>0.18600149999999999</v>
      </c>
      <c r="KH195">
        <v>0.61815109999999995</v>
      </c>
      <c r="KI195">
        <v>24.193819999999999</v>
      </c>
      <c r="KJ195" s="1">
        <v>4.2986890000000001E-4</v>
      </c>
      <c r="KK195">
        <v>0.17825650000000001</v>
      </c>
      <c r="KL195">
        <v>0.61816139999999997</v>
      </c>
      <c r="KM195">
        <v>24.539110000000001</v>
      </c>
      <c r="KN195" s="1">
        <v>4.123819E-4</v>
      </c>
      <c r="KO195">
        <v>0.17098820000000001</v>
      </c>
      <c r="KP195">
        <v>0.61814179999999996</v>
      </c>
      <c r="KQ195">
        <v>24.828589999999998</v>
      </c>
      <c r="KR195" s="1">
        <v>3.9568289999999999E-4</v>
      </c>
      <c r="KS195">
        <v>0.16407260000000001</v>
      </c>
      <c r="KT195">
        <v>0.61814990000000003</v>
      </c>
      <c r="KU195">
        <v>24.6953</v>
      </c>
      <c r="KV195" s="1">
        <v>3.7975280000000002E-4</v>
      </c>
      <c r="KW195">
        <v>0.15746099999999999</v>
      </c>
      <c r="KX195">
        <v>0.61816629999999995</v>
      </c>
      <c r="KY195">
        <v>24.144469999999998</v>
      </c>
      <c r="KZ195" s="1">
        <v>3.6484110000000001E-4</v>
      </c>
      <c r="LA195">
        <v>0.1512636</v>
      </c>
      <c r="LB195">
        <v>0.61815819999999999</v>
      </c>
      <c r="LC195">
        <v>23.48685</v>
      </c>
      <c r="LD195" s="1">
        <v>3.504162E-4</v>
      </c>
      <c r="LE195">
        <v>0.14529400000000001</v>
      </c>
      <c r="LF195">
        <v>0.61814210000000003</v>
      </c>
      <c r="LG195">
        <v>22.976089999999999</v>
      </c>
      <c r="LH195" s="1">
        <v>3.3667540000000001E-4</v>
      </c>
      <c r="LI195">
        <v>0.13957710000000001</v>
      </c>
      <c r="LJ195">
        <v>0.61812619999999996</v>
      </c>
      <c r="LK195">
        <v>23.2758</v>
      </c>
      <c r="LL195" s="1">
        <v>3.236232E-4</v>
      </c>
      <c r="LM195">
        <v>0.13418240000000001</v>
      </c>
      <c r="LN195">
        <v>0.61809639999999999</v>
      </c>
      <c r="LO195">
        <v>23.69971</v>
      </c>
      <c r="LP195" s="1">
        <v>3.1125249999999999E-4</v>
      </c>
      <c r="LQ195">
        <v>0.12903510000000001</v>
      </c>
      <c r="LR195">
        <v>0.61805390000000004</v>
      </c>
      <c r="LS195">
        <v>24.28126</v>
      </c>
      <c r="LT195" s="1">
        <v>2.9954539999999999E-4</v>
      </c>
      <c r="LU195">
        <v>0.1241801</v>
      </c>
      <c r="LV195">
        <v>0.61795560000000005</v>
      </c>
      <c r="LW195">
        <v>25.167449999999999</v>
      </c>
      <c r="LX195" s="1">
        <v>2.8872609999999998E-4</v>
      </c>
      <c r="LY195">
        <v>0.119701</v>
      </c>
      <c r="LZ195">
        <v>0.61785480000000004</v>
      </c>
      <c r="MA195">
        <v>25.567299999999999</v>
      </c>
      <c r="MB195" s="1">
        <v>2.7850109999999999E-4</v>
      </c>
      <c r="MC195">
        <v>0.1154707</v>
      </c>
      <c r="MD195">
        <v>0.61771120000000002</v>
      </c>
      <c r="ME195">
        <v>25.290620000000001</v>
      </c>
      <c r="MF195" s="1">
        <v>2.6891509999999998E-4</v>
      </c>
      <c r="MG195">
        <v>0.1115095</v>
      </c>
      <c r="MH195">
        <v>0.61753579999999997</v>
      </c>
      <c r="MI195">
        <v>24.848870000000002</v>
      </c>
      <c r="MJ195" s="1">
        <v>2.5953119999999998E-4</v>
      </c>
      <c r="MK195">
        <v>0.10764600000000001</v>
      </c>
      <c r="ML195">
        <v>0.61736550000000001</v>
      </c>
      <c r="MM195">
        <v>24.67531</v>
      </c>
      <c r="MN195" s="1">
        <v>2.5033649999999999E-4</v>
      </c>
      <c r="MO195">
        <v>0.10386720000000001</v>
      </c>
      <c r="MP195">
        <v>0.61717500000000003</v>
      </c>
      <c r="MQ195">
        <v>25.25102</v>
      </c>
      <c r="MR195" s="1">
        <v>2.415346E-4</v>
      </c>
      <c r="MS195">
        <v>0.1002369</v>
      </c>
      <c r="MT195">
        <v>0.61697360000000001</v>
      </c>
      <c r="MU195">
        <v>26.053519999999999</v>
      </c>
      <c r="MV195" s="1">
        <v>2.3319390000000001E-4</v>
      </c>
      <c r="MW195">
        <v>9.6778470000000005E-2</v>
      </c>
      <c r="MX195">
        <v>0.61678770000000005</v>
      </c>
      <c r="MY195">
        <v>26.775960000000001</v>
      </c>
      <c r="MZ195" s="1">
        <v>2.254863E-4</v>
      </c>
      <c r="NA195">
        <v>9.3588759999999993E-2</v>
      </c>
      <c r="NB195">
        <v>0.61663020000000002</v>
      </c>
      <c r="NC195">
        <v>27.345410000000001</v>
      </c>
      <c r="ND195" s="1">
        <v>2.1850839999999999E-4</v>
      </c>
      <c r="NE195">
        <v>9.0687909999999997E-2</v>
      </c>
      <c r="NF195">
        <v>0.61649589999999999</v>
      </c>
      <c r="NG195">
        <v>27.169779999999999</v>
      </c>
      <c r="NH195" s="1">
        <v>2.11938E-4</v>
      </c>
      <c r="NI195">
        <v>8.7972889999999998E-2</v>
      </c>
      <c r="NJ195">
        <v>0.61640969999999995</v>
      </c>
      <c r="NK195">
        <v>26.51371</v>
      </c>
      <c r="NL195" s="1">
        <v>2.051422E-4</v>
      </c>
      <c r="NM195">
        <v>8.5168759999999996E-2</v>
      </c>
      <c r="NN195">
        <v>0.61633320000000003</v>
      </c>
      <c r="NO195">
        <v>25.804320000000001</v>
      </c>
      <c r="NP195" s="1">
        <v>1.9825619999999999E-4</v>
      </c>
      <c r="NQ195">
        <v>8.2313430000000007E-2</v>
      </c>
      <c r="NR195">
        <v>0.6162801</v>
      </c>
      <c r="NS195">
        <v>25.205179999999999</v>
      </c>
      <c r="NT195" s="1">
        <v>1.9120009999999999E-4</v>
      </c>
      <c r="NU195">
        <v>7.9398360000000001E-2</v>
      </c>
      <c r="NV195">
        <v>0.61620620000000004</v>
      </c>
      <c r="NW195">
        <v>25.069929999999999</v>
      </c>
      <c r="NX195" s="1">
        <v>1.8405240000000001E-4</v>
      </c>
      <c r="NY195">
        <v>7.6433899999999999E-2</v>
      </c>
      <c r="NZ195">
        <v>0.61613680000000004</v>
      </c>
      <c r="OA195">
        <v>25.597239999999999</v>
      </c>
      <c r="OB195" s="1">
        <v>1.7698900000000001E-4</v>
      </c>
      <c r="OC195">
        <v>7.3506680000000005E-2</v>
      </c>
      <c r="OD195">
        <v>0.61599769999999998</v>
      </c>
      <c r="OE195">
        <v>26.067460000000001</v>
      </c>
      <c r="OF195" s="1">
        <v>1.7003640000000001E-4</v>
      </c>
      <c r="OG195">
        <v>7.0628109999999994E-2</v>
      </c>
      <c r="OH195">
        <v>0.61581949999999996</v>
      </c>
      <c r="OI195">
        <v>26.37086</v>
      </c>
      <c r="OJ195" s="1">
        <v>1.630019E-4</v>
      </c>
      <c r="OK195">
        <v>6.7719570000000007E-2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0.64151780000000003</v>
      </c>
      <c r="G196">
        <v>21.80631</v>
      </c>
      <c r="H196">
        <v>0</v>
      </c>
      <c r="I196">
        <v>0</v>
      </c>
      <c r="J196">
        <v>0.64051610000000003</v>
      </c>
      <c r="K196">
        <v>21.653449999999999</v>
      </c>
      <c r="L196">
        <v>0</v>
      </c>
      <c r="M196">
        <v>0</v>
      </c>
      <c r="N196">
        <v>0.63947220000000005</v>
      </c>
      <c r="O196">
        <v>21.470330000000001</v>
      </c>
      <c r="P196">
        <v>0</v>
      </c>
      <c r="Q196">
        <v>0</v>
      </c>
      <c r="R196">
        <v>0.63832219999999995</v>
      </c>
      <c r="S196">
        <v>21.047450000000001</v>
      </c>
      <c r="T196">
        <v>0</v>
      </c>
      <c r="U196">
        <v>0</v>
      </c>
      <c r="V196">
        <v>0.63689830000000003</v>
      </c>
      <c r="W196">
        <v>20.680510000000002</v>
      </c>
      <c r="X196">
        <v>0</v>
      </c>
      <c r="Y196">
        <v>0</v>
      </c>
      <c r="Z196">
        <v>0.63469620000000004</v>
      </c>
      <c r="AA196">
        <v>20.575389999999999</v>
      </c>
      <c r="AB196">
        <v>0</v>
      </c>
      <c r="AC196">
        <v>0</v>
      </c>
      <c r="AD196">
        <v>0.6323029</v>
      </c>
      <c r="AE196">
        <v>20.594930000000002</v>
      </c>
      <c r="AF196">
        <v>0</v>
      </c>
      <c r="AG196">
        <v>0</v>
      </c>
      <c r="AH196">
        <v>0.63057010000000002</v>
      </c>
      <c r="AI196">
        <v>20.56457</v>
      </c>
      <c r="AJ196" s="1">
        <v>2.3621719999999999E-31</v>
      </c>
      <c r="AK196" s="1">
        <v>8.186872E-29</v>
      </c>
      <c r="AL196">
        <v>0.62925120000000001</v>
      </c>
      <c r="AM196">
        <v>20.777750000000001</v>
      </c>
      <c r="AN196" s="1">
        <v>1.3906849999999999E-19</v>
      </c>
      <c r="AO196" s="1">
        <v>4.8268890000000002E-17</v>
      </c>
      <c r="AP196">
        <v>0.62810670000000002</v>
      </c>
      <c r="AQ196">
        <v>20.581469999999999</v>
      </c>
      <c r="AR196" s="1">
        <v>8.1745869999999995E-9</v>
      </c>
      <c r="AS196" s="1">
        <v>2.22574E-6</v>
      </c>
      <c r="AT196">
        <v>0.62702990000000003</v>
      </c>
      <c r="AU196">
        <v>20.251370000000001</v>
      </c>
      <c r="AV196" s="1">
        <v>1.7658220000000001E-4</v>
      </c>
      <c r="AW196" s="1">
        <v>4.9825899999999999E-2</v>
      </c>
      <c r="AX196">
        <v>0.62598549999999997</v>
      </c>
      <c r="AY196">
        <v>19.950240000000001</v>
      </c>
      <c r="AZ196" s="1">
        <v>5.5151930000000002E-2</v>
      </c>
      <c r="BA196" s="1">
        <v>16.445799999999998</v>
      </c>
      <c r="BB196">
        <v>0.62496439999999998</v>
      </c>
      <c r="BC196">
        <v>19.702000000000002</v>
      </c>
      <c r="BD196" s="1">
        <v>2.2289720000000002</v>
      </c>
      <c r="BE196">
        <v>695.48789999999997</v>
      </c>
      <c r="BF196">
        <v>0.62386149999999996</v>
      </c>
      <c r="BG196">
        <v>19.599830000000001</v>
      </c>
      <c r="BH196" s="1">
        <v>21.615559999999999</v>
      </c>
      <c r="BI196">
        <v>7018.6210000000001</v>
      </c>
      <c r="BJ196">
        <v>0.62261060000000001</v>
      </c>
      <c r="BK196">
        <v>19.822669999999999</v>
      </c>
      <c r="BL196">
        <v>70.926779999999994</v>
      </c>
      <c r="BM196">
        <v>23836.880000000001</v>
      </c>
      <c r="BN196">
        <v>0.62106749999999999</v>
      </c>
      <c r="BO196">
        <v>20.28115</v>
      </c>
      <c r="BP196">
        <v>98.924419999999998</v>
      </c>
      <c r="BQ196">
        <v>34279.25</v>
      </c>
      <c r="BR196">
        <v>0.61922270000000001</v>
      </c>
      <c r="BS196">
        <v>20.891470000000002</v>
      </c>
      <c r="BT196">
        <v>69.756140000000002</v>
      </c>
      <c r="BU196">
        <v>24803.45</v>
      </c>
      <c r="BV196">
        <v>0.61700460000000001</v>
      </c>
      <c r="BW196">
        <v>21.423120000000001</v>
      </c>
      <c r="BX196">
        <v>28.29861</v>
      </c>
      <c r="BY196">
        <v>10297.76</v>
      </c>
      <c r="BZ196">
        <v>0.61452810000000002</v>
      </c>
      <c r="CA196">
        <v>21.681619999999999</v>
      </c>
      <c r="CB196">
        <v>7.4185100000000004</v>
      </c>
      <c r="CC196">
        <v>2752.721</v>
      </c>
      <c r="CD196">
        <v>0.61183169999999998</v>
      </c>
      <c r="CE196">
        <v>21.454499999999999</v>
      </c>
      <c r="CF196">
        <v>1.417624</v>
      </c>
      <c r="CG196">
        <v>533.63620000000003</v>
      </c>
      <c r="CH196">
        <v>0.60905960000000003</v>
      </c>
      <c r="CI196">
        <v>21.135809999999999</v>
      </c>
      <c r="CJ196">
        <v>0.25617269999999998</v>
      </c>
      <c r="CK196">
        <v>96.04365</v>
      </c>
      <c r="CL196">
        <v>0.60624809999999996</v>
      </c>
      <c r="CM196">
        <v>20.904730000000001</v>
      </c>
      <c r="CN196">
        <v>8.7944250000000002E-2</v>
      </c>
      <c r="CO196">
        <v>31.74342</v>
      </c>
      <c r="CP196">
        <v>0.60348000000000002</v>
      </c>
      <c r="CQ196">
        <v>20.796990000000001</v>
      </c>
      <c r="CR196">
        <v>7.0428450000000004E-2</v>
      </c>
      <c r="CS196">
        <v>24.92456</v>
      </c>
      <c r="CT196">
        <v>0.60062649999999995</v>
      </c>
      <c r="CU196">
        <v>21.121829999999999</v>
      </c>
      <c r="CV196">
        <v>7.1651090000000001E-2</v>
      </c>
      <c r="CW196">
        <v>25.361450000000001</v>
      </c>
      <c r="CX196">
        <v>0.59761310000000001</v>
      </c>
      <c r="CY196">
        <v>21.707190000000001</v>
      </c>
      <c r="CZ196">
        <v>7.2201319999999999E-2</v>
      </c>
      <c r="DA196">
        <v>25.671050000000001</v>
      </c>
      <c r="DB196">
        <v>0.59456799999999999</v>
      </c>
      <c r="DC196">
        <v>22.06898</v>
      </c>
      <c r="DD196">
        <v>6.9641679999999997E-2</v>
      </c>
      <c r="DE196">
        <v>24.870550000000001</v>
      </c>
      <c r="DF196">
        <v>0.59144870000000005</v>
      </c>
      <c r="DG196">
        <v>22.187850000000001</v>
      </c>
      <c r="DH196">
        <v>6.4745780000000003E-2</v>
      </c>
      <c r="DI196">
        <v>23.21</v>
      </c>
      <c r="DJ196">
        <v>0.58816139999999995</v>
      </c>
      <c r="DK196">
        <v>21.873069999999998</v>
      </c>
      <c r="DL196" s="1">
        <v>5.8896520000000001E-2</v>
      </c>
      <c r="DM196">
        <v>21.183440000000001</v>
      </c>
      <c r="DN196">
        <v>0.58484919999999996</v>
      </c>
      <c r="DO196">
        <v>21.476430000000001</v>
      </c>
      <c r="DP196" s="1">
        <v>5.2978940000000002E-2</v>
      </c>
      <c r="DQ196">
        <v>19.112100000000002</v>
      </c>
      <c r="DR196">
        <v>0.58203459999999996</v>
      </c>
      <c r="DS196">
        <v>21.107130000000002</v>
      </c>
      <c r="DT196" s="1">
        <v>4.7419879999999998E-2</v>
      </c>
      <c r="DU196">
        <v>17.149529999999999</v>
      </c>
      <c r="DV196">
        <v>0.57918780000000003</v>
      </c>
      <c r="DW196">
        <v>20.910689999999999</v>
      </c>
      <c r="DX196" s="1">
        <v>4.2322039999999998E-2</v>
      </c>
      <c r="DY196">
        <v>15.345179999999999</v>
      </c>
      <c r="DZ196">
        <v>0.57636540000000003</v>
      </c>
      <c r="EA196">
        <v>21.136060000000001</v>
      </c>
      <c r="EB196" s="1">
        <v>3.7777089999999999E-2</v>
      </c>
      <c r="EC196">
        <v>13.729609999999999</v>
      </c>
      <c r="ED196">
        <v>0.57354919999999998</v>
      </c>
      <c r="EE196">
        <v>21.595870000000001</v>
      </c>
      <c r="EF196" s="1">
        <v>3.3752770000000001E-2</v>
      </c>
      <c r="EG196">
        <v>12.293889999999999</v>
      </c>
      <c r="EH196">
        <v>0.57119129999999996</v>
      </c>
      <c r="EI196">
        <v>22.104500000000002</v>
      </c>
      <c r="EJ196" s="1">
        <v>3.0218800000000001E-2</v>
      </c>
      <c r="EK196">
        <v>11.01868</v>
      </c>
      <c r="EL196">
        <v>0.56901429999999997</v>
      </c>
      <c r="EM196">
        <v>22.383710000000001</v>
      </c>
      <c r="EN196" s="1">
        <v>2.7066440000000001E-2</v>
      </c>
      <c r="EO196">
        <v>9.8758769999999991</v>
      </c>
      <c r="EP196">
        <v>0.56662659999999998</v>
      </c>
      <c r="EQ196">
        <v>22.160710000000002</v>
      </c>
      <c r="ER196" s="1">
        <v>2.4183179999999999E-2</v>
      </c>
      <c r="ES196">
        <v>8.8341460000000005</v>
      </c>
      <c r="ET196">
        <v>0.56369080000000005</v>
      </c>
      <c r="EU196">
        <v>21.58014</v>
      </c>
      <c r="EV196" s="1">
        <v>2.1563849999999999E-2</v>
      </c>
      <c r="EW196">
        <v>7.8908019999999999</v>
      </c>
      <c r="EX196">
        <v>0.56089489999999997</v>
      </c>
      <c r="EY196">
        <v>21.016179999999999</v>
      </c>
      <c r="EZ196" s="1">
        <v>1.9218389999999998E-2</v>
      </c>
      <c r="FA196">
        <v>7.0464399999999996</v>
      </c>
      <c r="FB196">
        <v>0.55769340000000001</v>
      </c>
      <c r="FC196">
        <v>20.783200000000001</v>
      </c>
      <c r="FD196" s="1">
        <v>1.7098769999999999E-2</v>
      </c>
      <c r="FE196">
        <v>6.2850400000000004</v>
      </c>
      <c r="FF196">
        <v>0.5545793</v>
      </c>
      <c r="FG196">
        <v>21.4678</v>
      </c>
      <c r="FH196" s="1">
        <v>1.520496E-2</v>
      </c>
      <c r="FI196">
        <v>5.6015759999999997</v>
      </c>
      <c r="FJ196">
        <v>0.5523226</v>
      </c>
      <c r="FK196">
        <v>22.287269999999999</v>
      </c>
      <c r="FL196" s="1">
        <v>1.3536919999999999E-2</v>
      </c>
      <c r="FM196">
        <v>4.9893099999999997</v>
      </c>
      <c r="FN196">
        <v>0.55023820000000001</v>
      </c>
      <c r="FO196">
        <v>23.05837</v>
      </c>
      <c r="FP196" s="1">
        <v>1.205554E-2</v>
      </c>
      <c r="FQ196">
        <v>4.4439549999999999</v>
      </c>
      <c r="FR196">
        <v>0.54848949999999996</v>
      </c>
      <c r="FS196">
        <v>23.538689999999999</v>
      </c>
      <c r="FT196" s="1">
        <v>1.073493E-2</v>
      </c>
      <c r="FU196">
        <v>3.9546230000000002</v>
      </c>
      <c r="FV196">
        <v>0.54691120000000004</v>
      </c>
      <c r="FW196">
        <v>23.520040000000002</v>
      </c>
      <c r="FX196" s="1">
        <v>9.5540610000000008E-3</v>
      </c>
      <c r="FY196">
        <v>3.5164010000000001</v>
      </c>
      <c r="FZ196">
        <v>0.54564579999999996</v>
      </c>
      <c r="GA196">
        <v>23.076029999999999</v>
      </c>
      <c r="GB196" s="1">
        <v>8.4797980000000002E-3</v>
      </c>
      <c r="GC196">
        <v>3.1166459999999998</v>
      </c>
      <c r="GD196">
        <v>0.54412210000000005</v>
      </c>
      <c r="GE196">
        <v>22.496970000000001</v>
      </c>
      <c r="GF196" s="1">
        <v>7.5028300000000003E-3</v>
      </c>
      <c r="GG196">
        <v>2.754632</v>
      </c>
      <c r="GH196">
        <v>0.54288990000000004</v>
      </c>
      <c r="GI196">
        <v>22.196210000000001</v>
      </c>
      <c r="GJ196" s="1">
        <v>6.608526E-3</v>
      </c>
      <c r="GK196">
        <v>2.4224969999999999</v>
      </c>
      <c r="GL196">
        <v>0.54200709999999996</v>
      </c>
      <c r="GM196">
        <v>22.825839999999999</v>
      </c>
      <c r="GN196" s="1">
        <v>5.7859749999999996E-3</v>
      </c>
      <c r="GO196">
        <v>2.116679</v>
      </c>
      <c r="GP196">
        <v>0.54139420000000005</v>
      </c>
      <c r="GQ196">
        <v>23.691030000000001</v>
      </c>
      <c r="GR196" s="1">
        <v>4.997629E-3</v>
      </c>
      <c r="GS196">
        <v>1.824695</v>
      </c>
      <c r="GT196">
        <v>0.54100090000000001</v>
      </c>
      <c r="GU196">
        <v>24.531369999999999</v>
      </c>
      <c r="GV196" s="1">
        <v>4.2047109999999999E-3</v>
      </c>
      <c r="GW196">
        <v>1.5325789999999999</v>
      </c>
      <c r="GX196">
        <v>0.54073850000000001</v>
      </c>
      <c r="GY196">
        <v>25.249610000000001</v>
      </c>
      <c r="GZ196" s="1">
        <v>3.4068700000000002E-3</v>
      </c>
      <c r="HA196">
        <v>1.240067</v>
      </c>
      <c r="HB196">
        <v>0.54057200000000005</v>
      </c>
      <c r="HC196">
        <v>25.302569999999999</v>
      </c>
      <c r="HD196" s="1">
        <v>2.6601820000000001E-3</v>
      </c>
      <c r="HE196">
        <v>0.96707620000000005</v>
      </c>
      <c r="HF196">
        <v>0.54055529999999996</v>
      </c>
      <c r="HG196">
        <v>24.785049999999998</v>
      </c>
      <c r="HH196" s="1">
        <v>2.0410239999999998E-3</v>
      </c>
      <c r="HI196">
        <v>0.74026599999999998</v>
      </c>
      <c r="HJ196">
        <v>0.54058530000000005</v>
      </c>
      <c r="HK196">
        <v>24.23678</v>
      </c>
      <c r="HL196" s="1">
        <v>1.5850809999999999E-3</v>
      </c>
      <c r="HM196">
        <v>0.57297410000000004</v>
      </c>
      <c r="HN196">
        <v>0.54063399999999995</v>
      </c>
      <c r="HO196">
        <v>23.88758</v>
      </c>
      <c r="HP196" s="1">
        <v>1.2809469999999999E-3</v>
      </c>
      <c r="HQ196">
        <v>0.46122099999999999</v>
      </c>
      <c r="HR196">
        <v>0.5406453</v>
      </c>
      <c r="HS196">
        <v>24.25582</v>
      </c>
      <c r="HT196" s="1">
        <v>1.0884359999999999E-3</v>
      </c>
      <c r="HU196">
        <v>0.39051550000000002</v>
      </c>
      <c r="HV196">
        <v>0.54067080000000001</v>
      </c>
      <c r="HW196">
        <v>24.987480000000001</v>
      </c>
      <c r="HX196" s="1">
        <v>9.6740909999999995E-4</v>
      </c>
      <c r="HY196">
        <v>0.3461033</v>
      </c>
      <c r="HZ196">
        <v>0.54067670000000001</v>
      </c>
      <c r="IA196">
        <v>25.767009999999999</v>
      </c>
      <c r="IB196" s="1">
        <v>8.863934E-4</v>
      </c>
      <c r="IC196">
        <v>0.31649509999999997</v>
      </c>
      <c r="ID196">
        <v>0.54068850000000002</v>
      </c>
      <c r="IE196">
        <v>26.439859999999999</v>
      </c>
      <c r="IF196" s="1">
        <v>8.2698050000000001E-4</v>
      </c>
      <c r="IG196">
        <v>0.2948867</v>
      </c>
      <c r="IH196">
        <v>0.54070569999999996</v>
      </c>
      <c r="II196">
        <v>26.33175</v>
      </c>
      <c r="IJ196" s="1">
        <v>7.7989919999999998E-4</v>
      </c>
      <c r="IK196">
        <v>0.2778407</v>
      </c>
      <c r="IL196">
        <v>0.54071689999999994</v>
      </c>
      <c r="IM196">
        <v>25.60547</v>
      </c>
      <c r="IN196" s="1">
        <v>7.3970920000000003E-4</v>
      </c>
      <c r="IO196">
        <v>0.26336320000000002</v>
      </c>
      <c r="IP196">
        <v>0.54069999999999996</v>
      </c>
      <c r="IQ196">
        <v>24.698879999999999</v>
      </c>
      <c r="IR196" s="1">
        <v>7.0373240000000002E-4</v>
      </c>
      <c r="IS196">
        <v>0.25048189999999998</v>
      </c>
      <c r="IT196">
        <v>0.54071060000000004</v>
      </c>
      <c r="IU196">
        <v>23.92887</v>
      </c>
      <c r="IV196">
        <v>6.7096090000000005E-4</v>
      </c>
      <c r="IW196">
        <v>0.23873269999999999</v>
      </c>
      <c r="IX196">
        <v>0.54070149999999995</v>
      </c>
      <c r="IY196">
        <v>23.892440000000001</v>
      </c>
      <c r="IZ196" s="1">
        <v>6.4033929999999996E-4</v>
      </c>
      <c r="JA196">
        <v>0.2277922</v>
      </c>
      <c r="JB196">
        <v>0.54070280000000004</v>
      </c>
      <c r="JC196">
        <v>24.029039999999998</v>
      </c>
      <c r="JD196" s="1">
        <v>6.1139910000000003E-4</v>
      </c>
      <c r="JE196">
        <v>0.21747910000000001</v>
      </c>
      <c r="JF196">
        <v>0.54071400000000003</v>
      </c>
      <c r="JG196">
        <v>24.44857</v>
      </c>
      <c r="JH196" s="1">
        <v>5.8441099999999996E-4</v>
      </c>
      <c r="JI196">
        <v>0.20784440000000001</v>
      </c>
      <c r="JJ196">
        <v>0.54070410000000002</v>
      </c>
      <c r="JK196">
        <v>24.611260000000001</v>
      </c>
      <c r="JL196" s="1">
        <v>5.594749E-4</v>
      </c>
      <c r="JM196">
        <v>0.19896430000000001</v>
      </c>
      <c r="JN196">
        <v>0.54069840000000002</v>
      </c>
      <c r="JO196">
        <v>24.506019999999999</v>
      </c>
      <c r="JP196" s="1">
        <v>5.3556239999999998E-4</v>
      </c>
      <c r="JQ196">
        <v>0.19047230000000001</v>
      </c>
      <c r="JR196">
        <v>0.54069440000000002</v>
      </c>
      <c r="JS196">
        <v>24.248460000000001</v>
      </c>
      <c r="JT196" s="1">
        <v>5.1262439999999996E-4</v>
      </c>
      <c r="JU196">
        <v>0.18231149999999999</v>
      </c>
      <c r="JV196">
        <v>0.54071469999999999</v>
      </c>
      <c r="JW196">
        <v>23.88203</v>
      </c>
      <c r="JX196" s="1">
        <v>4.9092799999999996E-4</v>
      </c>
      <c r="JY196">
        <v>0.17458190000000001</v>
      </c>
      <c r="JZ196">
        <v>0.54071550000000002</v>
      </c>
      <c r="KA196">
        <v>23.538730000000001</v>
      </c>
      <c r="KB196" s="1">
        <v>4.7050979999999998E-4</v>
      </c>
      <c r="KC196">
        <v>0.16729669999999999</v>
      </c>
      <c r="KD196">
        <v>0.54071409999999998</v>
      </c>
      <c r="KE196">
        <v>23.909179999999999</v>
      </c>
      <c r="KF196" s="1">
        <v>4.5120400000000003E-4</v>
      </c>
      <c r="KG196">
        <v>0.1604314</v>
      </c>
      <c r="KH196">
        <v>0.54071579999999997</v>
      </c>
      <c r="KI196">
        <v>24.209299999999999</v>
      </c>
      <c r="KJ196" s="1">
        <v>4.3242040000000001E-4</v>
      </c>
      <c r="KK196">
        <v>0.15376139999999999</v>
      </c>
      <c r="KL196">
        <v>0.54071670000000005</v>
      </c>
      <c r="KM196">
        <v>24.555399999999999</v>
      </c>
      <c r="KN196" s="1">
        <v>4.1474520000000001E-4</v>
      </c>
      <c r="KO196">
        <v>0.14747070000000001</v>
      </c>
      <c r="KP196">
        <v>0.54071409999999998</v>
      </c>
      <c r="KQ196">
        <v>24.84695</v>
      </c>
      <c r="KR196" s="1">
        <v>3.9797329999999997E-4</v>
      </c>
      <c r="KS196">
        <v>0.14150940000000001</v>
      </c>
      <c r="KT196">
        <v>0.54070200000000002</v>
      </c>
      <c r="KU196">
        <v>24.727329999999998</v>
      </c>
      <c r="KV196" s="1">
        <v>3.8190830000000002E-4</v>
      </c>
      <c r="KW196">
        <v>0.13579820000000001</v>
      </c>
      <c r="KX196">
        <v>0.54070229999999997</v>
      </c>
      <c r="KY196">
        <v>24.194929999999999</v>
      </c>
      <c r="KZ196" s="1">
        <v>3.6687120000000002E-4</v>
      </c>
      <c r="LA196">
        <v>0.13044310000000001</v>
      </c>
      <c r="LB196">
        <v>0.54071089999999999</v>
      </c>
      <c r="LC196">
        <v>23.547260000000001</v>
      </c>
      <c r="LD196" s="1">
        <v>3.5240050000000001E-4</v>
      </c>
      <c r="LE196">
        <v>0.12530330000000001</v>
      </c>
      <c r="LF196">
        <v>0.5407187</v>
      </c>
      <c r="LG196">
        <v>23.043970000000002</v>
      </c>
      <c r="LH196" s="1">
        <v>3.3852319999999998E-4</v>
      </c>
      <c r="LI196">
        <v>0.1203582</v>
      </c>
      <c r="LJ196">
        <v>0.54069029999999996</v>
      </c>
      <c r="LK196">
        <v>23.34206</v>
      </c>
      <c r="LL196" s="1">
        <v>3.2542060000000003E-4</v>
      </c>
      <c r="LM196">
        <v>0.1157094</v>
      </c>
      <c r="LN196">
        <v>0.54069009999999995</v>
      </c>
      <c r="LO196">
        <v>23.73657</v>
      </c>
      <c r="LP196" s="1">
        <v>3.1292929999999998E-4</v>
      </c>
      <c r="LQ196">
        <v>0.11125690000000001</v>
      </c>
      <c r="LR196">
        <v>0.5406453</v>
      </c>
      <c r="LS196">
        <v>24.30489</v>
      </c>
      <c r="LT196" s="1">
        <v>3.0112420000000001E-4</v>
      </c>
      <c r="LU196">
        <v>0.1070614</v>
      </c>
      <c r="LV196">
        <v>0.54058249999999997</v>
      </c>
      <c r="LW196">
        <v>25.185369999999999</v>
      </c>
      <c r="LX196" s="1">
        <v>2.9019350000000001E-4</v>
      </c>
      <c r="LY196">
        <v>0.10318049999999999</v>
      </c>
      <c r="LZ196">
        <v>0.54053370000000001</v>
      </c>
      <c r="MA196">
        <v>25.58295</v>
      </c>
      <c r="MB196" s="1">
        <v>2.7987239999999999E-4</v>
      </c>
      <c r="MC196">
        <v>9.9519079999999996E-2</v>
      </c>
      <c r="MD196">
        <v>0.54044510000000001</v>
      </c>
      <c r="ME196">
        <v>25.318519999999999</v>
      </c>
      <c r="MF196" s="1">
        <v>2.7023599999999998E-4</v>
      </c>
      <c r="MG196">
        <v>9.609637E-2</v>
      </c>
      <c r="MH196">
        <v>0.54034510000000002</v>
      </c>
      <c r="MI196">
        <v>24.88223</v>
      </c>
      <c r="MJ196" s="1">
        <v>2.6080809999999999E-4</v>
      </c>
      <c r="MK196">
        <v>9.2760659999999995E-2</v>
      </c>
      <c r="ML196">
        <v>0.54023180000000004</v>
      </c>
      <c r="MM196">
        <v>24.72165</v>
      </c>
      <c r="MN196" s="1">
        <v>2.5159480000000001E-4</v>
      </c>
      <c r="MO196">
        <v>8.9502780000000004E-2</v>
      </c>
      <c r="MP196">
        <v>0.5401319</v>
      </c>
      <c r="MQ196">
        <v>25.28989</v>
      </c>
      <c r="MR196" s="1">
        <v>2.427354E-4</v>
      </c>
      <c r="MS196">
        <v>8.6361300000000002E-2</v>
      </c>
      <c r="MT196">
        <v>0.54002430000000001</v>
      </c>
      <c r="MU196">
        <v>26.070229999999999</v>
      </c>
      <c r="MV196" s="1">
        <v>2.3431670000000001E-4</v>
      </c>
      <c r="MW196">
        <v>8.336201E-2</v>
      </c>
      <c r="MX196">
        <v>0.53994209999999998</v>
      </c>
      <c r="MY196">
        <v>26.780470000000001</v>
      </c>
      <c r="MZ196" s="1">
        <v>2.2652060000000001E-4</v>
      </c>
      <c r="NA196">
        <v>8.0590469999999997E-2</v>
      </c>
      <c r="NB196">
        <v>0.53986440000000002</v>
      </c>
      <c r="NC196">
        <v>27.364570000000001</v>
      </c>
      <c r="ND196" s="1">
        <v>2.1943820000000001E-4</v>
      </c>
      <c r="NE196">
        <v>7.8064690000000006E-2</v>
      </c>
      <c r="NF196">
        <v>0.53979719999999998</v>
      </c>
      <c r="NG196">
        <v>27.213799999999999</v>
      </c>
      <c r="NH196" s="1">
        <v>2.1285520000000001E-4</v>
      </c>
      <c r="NI196">
        <v>7.572284E-2</v>
      </c>
      <c r="NJ196">
        <v>0.53976170000000001</v>
      </c>
      <c r="NK196">
        <v>26.579879999999999</v>
      </c>
      <c r="NL196" s="1">
        <v>2.0610870000000001E-4</v>
      </c>
      <c r="NM196">
        <v>7.332263E-2</v>
      </c>
      <c r="NN196">
        <v>0.53973700000000002</v>
      </c>
      <c r="NO196">
        <v>25.872689999999999</v>
      </c>
      <c r="NP196" s="1">
        <v>1.9921749999999999E-4</v>
      </c>
      <c r="NQ196">
        <v>7.0865209999999998E-2</v>
      </c>
      <c r="NR196">
        <v>0.53971599999999997</v>
      </c>
      <c r="NS196">
        <v>25.26426</v>
      </c>
      <c r="NT196" s="1">
        <v>1.9219889999999999E-4</v>
      </c>
      <c r="NU196">
        <v>6.8370159999999999E-2</v>
      </c>
      <c r="NV196">
        <v>0.53969310000000004</v>
      </c>
      <c r="NW196">
        <v>25.11016</v>
      </c>
      <c r="NX196" s="1">
        <v>1.8504940000000001E-4</v>
      </c>
      <c r="NY196">
        <v>6.5822130000000006E-2</v>
      </c>
      <c r="NZ196">
        <v>0.53964719999999999</v>
      </c>
      <c r="OA196">
        <v>25.602309999999999</v>
      </c>
      <c r="OB196" s="1">
        <v>1.7796580000000001E-4</v>
      </c>
      <c r="OC196">
        <v>6.3302209999999998E-2</v>
      </c>
      <c r="OD196">
        <v>0.53958269999999997</v>
      </c>
      <c r="OE196">
        <v>26.06475</v>
      </c>
      <c r="OF196" s="1">
        <v>1.7101550000000001E-4</v>
      </c>
      <c r="OG196">
        <v>6.082833E-2</v>
      </c>
      <c r="OH196">
        <v>0.53947829999999997</v>
      </c>
      <c r="OI196">
        <v>26.37358</v>
      </c>
      <c r="OJ196" s="1">
        <v>1.6397389999999999E-4</v>
      </c>
      <c r="OK196">
        <v>5.8327240000000002E-2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1.0478689999999999</v>
      </c>
      <c r="G197">
        <v>21.834520000000001</v>
      </c>
      <c r="H197">
        <v>0</v>
      </c>
      <c r="I197">
        <v>0</v>
      </c>
      <c r="J197">
        <v>1.0464929999999999</v>
      </c>
      <c r="K197">
        <v>21.69819</v>
      </c>
      <c r="L197">
        <v>0</v>
      </c>
      <c r="M197">
        <v>0</v>
      </c>
      <c r="N197">
        <v>1.045064</v>
      </c>
      <c r="O197">
        <v>21.522580000000001</v>
      </c>
      <c r="P197">
        <v>0</v>
      </c>
      <c r="Q197">
        <v>0</v>
      </c>
      <c r="R197">
        <v>1.043431</v>
      </c>
      <c r="S197">
        <v>21.088730000000002</v>
      </c>
      <c r="T197">
        <v>0</v>
      </c>
      <c r="U197">
        <v>0</v>
      </c>
      <c r="V197">
        <v>1.041431</v>
      </c>
      <c r="W197">
        <v>20.710460000000001</v>
      </c>
      <c r="X197">
        <v>0</v>
      </c>
      <c r="Y197">
        <v>0</v>
      </c>
      <c r="Z197">
        <v>1.038341</v>
      </c>
      <c r="AA197">
        <v>20.580739999999999</v>
      </c>
      <c r="AB197">
        <v>0</v>
      </c>
      <c r="AC197">
        <v>0</v>
      </c>
      <c r="AD197">
        <v>1.034937</v>
      </c>
      <c r="AE197">
        <v>20.600570000000001</v>
      </c>
      <c r="AF197">
        <v>0</v>
      </c>
      <c r="AG197">
        <v>0</v>
      </c>
      <c r="AH197">
        <v>1.032591</v>
      </c>
      <c r="AI197">
        <v>20.582229999999999</v>
      </c>
      <c r="AJ197" s="1">
        <v>3.0824049999999999E-32</v>
      </c>
      <c r="AK197" s="1">
        <v>9.072255E-30</v>
      </c>
      <c r="AL197">
        <v>1.0308790000000001</v>
      </c>
      <c r="AM197">
        <v>20.814240000000002</v>
      </c>
      <c r="AN197" s="1">
        <v>1.9350460000000001E-20</v>
      </c>
      <c r="AO197" s="1">
        <v>5.7075729999999997E-18</v>
      </c>
      <c r="AP197">
        <v>1.029433</v>
      </c>
      <c r="AQ197">
        <v>20.634530000000002</v>
      </c>
      <c r="AR197" s="1">
        <v>2.9356130000000001E-9</v>
      </c>
      <c r="AS197" s="1">
        <v>5.6475279999999996E-7</v>
      </c>
      <c r="AT197">
        <v>1.028057</v>
      </c>
      <c r="AU197">
        <v>20.302720000000001</v>
      </c>
      <c r="AV197" s="1">
        <v>1.056108E-4</v>
      </c>
      <c r="AW197" s="1">
        <v>2.4020679999999999E-2</v>
      </c>
      <c r="AX197">
        <v>1.0267390000000001</v>
      </c>
      <c r="AY197">
        <v>19.989059999999998</v>
      </c>
      <c r="AZ197" s="1">
        <v>3.881855E-2</v>
      </c>
      <c r="BA197" s="1">
        <v>9.5403090000000006</v>
      </c>
      <c r="BB197">
        <v>1.0255030000000001</v>
      </c>
      <c r="BC197">
        <v>19.73668</v>
      </c>
      <c r="BD197" s="1">
        <v>1.7612909999999999</v>
      </c>
      <c r="BE197">
        <v>458.40109999999999</v>
      </c>
      <c r="BF197">
        <v>1.0242</v>
      </c>
      <c r="BG197">
        <v>19.612300000000001</v>
      </c>
      <c r="BH197" s="1">
        <v>18.73075</v>
      </c>
      <c r="BI197">
        <v>5115.3059999999996</v>
      </c>
      <c r="BJ197">
        <v>1.022643</v>
      </c>
      <c r="BK197">
        <v>19.832370000000001</v>
      </c>
      <c r="BL197">
        <v>66.358040000000003</v>
      </c>
      <c r="BM197">
        <v>18879.88</v>
      </c>
      <c r="BN197">
        <v>1.0207090000000001</v>
      </c>
      <c r="BO197">
        <v>20.294419999999999</v>
      </c>
      <c r="BP197">
        <v>98.992699999999999</v>
      </c>
      <c r="BQ197">
        <v>29152.38</v>
      </c>
      <c r="BR197">
        <v>1.018356</v>
      </c>
      <c r="BS197">
        <v>20.909389999999998</v>
      </c>
      <c r="BT197">
        <v>73.567319999999995</v>
      </c>
      <c r="BU197">
        <v>22378.44</v>
      </c>
      <c r="BV197">
        <v>1.0155780000000001</v>
      </c>
      <c r="BW197">
        <v>21.451090000000001</v>
      </c>
      <c r="BX197">
        <v>31.258230000000001</v>
      </c>
      <c r="BY197">
        <v>9775.0529999999999</v>
      </c>
      <c r="BZ197">
        <v>1.012462</v>
      </c>
      <c r="CA197">
        <v>21.716950000000001</v>
      </c>
      <c r="CB197">
        <v>8.5072980000000005</v>
      </c>
      <c r="CC197">
        <v>2723.4450000000002</v>
      </c>
      <c r="CD197">
        <v>1.00911</v>
      </c>
      <c r="CE197">
        <v>21.487660000000002</v>
      </c>
      <c r="CF197">
        <v>1.666601</v>
      </c>
      <c r="CG197">
        <v>543.14449999999999</v>
      </c>
      <c r="CH197">
        <v>1.00569</v>
      </c>
      <c r="CI197">
        <v>21.16778</v>
      </c>
      <c r="CJ197">
        <v>0.29671829999999999</v>
      </c>
      <c r="CK197">
        <v>96.646280000000004</v>
      </c>
      <c r="CL197">
        <v>1.002192</v>
      </c>
      <c r="CM197">
        <v>20.926780000000001</v>
      </c>
      <c r="CN197">
        <v>9.3051560000000005E-2</v>
      </c>
      <c r="CO197">
        <v>29.110579999999999</v>
      </c>
      <c r="CP197">
        <v>0.99888250000000001</v>
      </c>
      <c r="CQ197">
        <v>20.813949999999998</v>
      </c>
      <c r="CR197">
        <v>7.0696369999999994E-2</v>
      </c>
      <c r="CS197">
        <v>21.574169999999999</v>
      </c>
      <c r="CT197">
        <v>0.99553349999999996</v>
      </c>
      <c r="CU197">
        <v>21.138290000000001</v>
      </c>
      <c r="CV197">
        <v>7.1485019999999996E-2</v>
      </c>
      <c r="CW197">
        <v>21.83061</v>
      </c>
      <c r="CX197">
        <v>0.99202699999999999</v>
      </c>
      <c r="CY197">
        <v>21.725519999999999</v>
      </c>
      <c r="CZ197">
        <v>7.2271260000000004E-2</v>
      </c>
      <c r="DA197">
        <v>22.217369999999999</v>
      </c>
      <c r="DB197">
        <v>0.98874530000000005</v>
      </c>
      <c r="DC197">
        <v>22.0974</v>
      </c>
      <c r="DD197" s="1">
        <v>6.9979600000000003E-2</v>
      </c>
      <c r="DE197">
        <v>21.660139999999998</v>
      </c>
      <c r="DF197">
        <v>0.98556889999999997</v>
      </c>
      <c r="DG197">
        <v>22.228200000000001</v>
      </c>
      <c r="DH197" s="1">
        <v>6.5237000000000003E-2</v>
      </c>
      <c r="DI197">
        <v>20.319220000000001</v>
      </c>
      <c r="DJ197">
        <v>0.98230320000000004</v>
      </c>
      <c r="DK197">
        <v>21.914729999999999</v>
      </c>
      <c r="DL197" s="1">
        <v>5.9431560000000001E-2</v>
      </c>
      <c r="DM197">
        <v>18.618079999999999</v>
      </c>
      <c r="DN197">
        <v>0.9790972</v>
      </c>
      <c r="DO197">
        <v>21.521239999999999</v>
      </c>
      <c r="DP197" s="1">
        <v>5.3500230000000003E-2</v>
      </c>
      <c r="DQ197">
        <v>16.85134</v>
      </c>
      <c r="DR197">
        <v>0.97505160000000002</v>
      </c>
      <c r="DS197">
        <v>21.13522</v>
      </c>
      <c r="DT197" s="1">
        <v>4.7906610000000002E-2</v>
      </c>
      <c r="DU197">
        <v>15.17179</v>
      </c>
      <c r="DV197">
        <v>0.970503</v>
      </c>
      <c r="DW197">
        <v>20.924700000000001</v>
      </c>
      <c r="DX197" s="1">
        <v>4.2763959999999997E-2</v>
      </c>
      <c r="DY197">
        <v>13.62049</v>
      </c>
      <c r="DZ197">
        <v>0.96612019999999998</v>
      </c>
      <c r="EA197">
        <v>21.15082</v>
      </c>
      <c r="EB197" s="1">
        <v>3.8170099999999998E-2</v>
      </c>
      <c r="EC197">
        <v>12.22458</v>
      </c>
      <c r="ED197">
        <v>0.96185920000000003</v>
      </c>
      <c r="EE197">
        <v>21.608779999999999</v>
      </c>
      <c r="EF197" s="1">
        <v>3.41027E-2</v>
      </c>
      <c r="EG197">
        <v>10.983219999999999</v>
      </c>
      <c r="EH197">
        <v>0.95880549999999998</v>
      </c>
      <c r="EI197">
        <v>22.119710000000001</v>
      </c>
      <c r="EJ197" s="1">
        <v>3.0532159999999999E-2</v>
      </c>
      <c r="EK197">
        <v>9.8768309999999992</v>
      </c>
      <c r="EL197">
        <v>0.9562311</v>
      </c>
      <c r="EM197">
        <v>22.412089999999999</v>
      </c>
      <c r="EN197" s="1">
        <v>2.7348219999999999E-2</v>
      </c>
      <c r="EO197">
        <v>8.8821589999999997</v>
      </c>
      <c r="EP197">
        <v>0.95344969999999996</v>
      </c>
      <c r="EQ197">
        <v>22.2026</v>
      </c>
      <c r="ER197" s="1">
        <v>2.4441850000000001E-2</v>
      </c>
      <c r="ES197">
        <v>7.9728909999999997</v>
      </c>
      <c r="ET197">
        <v>0.95020280000000001</v>
      </c>
      <c r="EU197">
        <v>21.632619999999999</v>
      </c>
      <c r="EV197" s="1">
        <v>2.1793590000000002E-2</v>
      </c>
      <c r="EW197">
        <v>7.1431180000000003</v>
      </c>
      <c r="EX197">
        <v>0.94601000000000002</v>
      </c>
      <c r="EY197">
        <v>21.067740000000001</v>
      </c>
      <c r="EZ197" s="1">
        <v>1.9428020000000001E-2</v>
      </c>
      <c r="FA197">
        <v>6.3989190000000002</v>
      </c>
      <c r="FB197">
        <v>0.94102220000000003</v>
      </c>
      <c r="FC197">
        <v>20.816420000000001</v>
      </c>
      <c r="FD197">
        <v>1.7287710000000001E-2</v>
      </c>
      <c r="FE197">
        <v>5.7264080000000002</v>
      </c>
      <c r="FF197">
        <v>0.93630780000000002</v>
      </c>
      <c r="FG197">
        <v>21.481870000000001</v>
      </c>
      <c r="FH197" s="1">
        <v>1.537434E-2</v>
      </c>
      <c r="FI197">
        <v>5.120933</v>
      </c>
      <c r="FJ197">
        <v>0.93374080000000004</v>
      </c>
      <c r="FK197">
        <v>22.274930000000001</v>
      </c>
      <c r="FL197" s="1">
        <v>1.3689140000000001E-2</v>
      </c>
      <c r="FM197">
        <v>4.575539</v>
      </c>
      <c r="FN197">
        <v>0.93136169999999996</v>
      </c>
      <c r="FO197">
        <v>23.040749999999999</v>
      </c>
      <c r="FP197" s="1">
        <v>1.2191199999999999E-2</v>
      </c>
      <c r="FQ197">
        <v>4.0880380000000001</v>
      </c>
      <c r="FR197">
        <v>0.92951910000000004</v>
      </c>
      <c r="FS197">
        <v>23.532820000000001</v>
      </c>
      <c r="FT197" s="1">
        <v>1.0856019999999999E-2</v>
      </c>
      <c r="FU197">
        <v>3.6484679999999998</v>
      </c>
      <c r="FV197">
        <v>0.92802929999999995</v>
      </c>
      <c r="FW197">
        <v>23.54054</v>
      </c>
      <c r="FX197" s="1">
        <v>9.6631700000000004E-3</v>
      </c>
      <c r="FY197">
        <v>3.252793</v>
      </c>
      <c r="FZ197">
        <v>0.92684719999999998</v>
      </c>
      <c r="GA197">
        <v>23.12135</v>
      </c>
      <c r="GB197" s="1">
        <v>8.5785689999999994E-3</v>
      </c>
      <c r="GC197">
        <v>2.890336</v>
      </c>
      <c r="GD197">
        <v>0.92565070000000005</v>
      </c>
      <c r="GE197">
        <v>22.548919999999999</v>
      </c>
      <c r="GF197" s="1">
        <v>7.5923509999999998E-3</v>
      </c>
      <c r="GG197">
        <v>2.5584090000000002</v>
      </c>
      <c r="GH197">
        <v>0.9247571</v>
      </c>
      <c r="GI197">
        <v>22.235600000000002</v>
      </c>
      <c r="GJ197" s="1">
        <v>6.6903910000000004E-3</v>
      </c>
      <c r="GK197">
        <v>2.2531330000000001</v>
      </c>
      <c r="GL197">
        <v>0.92426070000000005</v>
      </c>
      <c r="GM197">
        <v>22.84618</v>
      </c>
      <c r="GN197" s="1">
        <v>5.8620180000000001E-3</v>
      </c>
      <c r="GO197">
        <v>1.9716830000000001</v>
      </c>
      <c r="GP197">
        <v>0.92405870000000001</v>
      </c>
      <c r="GQ197">
        <v>23.687639999999998</v>
      </c>
      <c r="GR197" s="1">
        <v>5.0719570000000002E-3</v>
      </c>
      <c r="GS197">
        <v>1.7037100000000001</v>
      </c>
      <c r="GT197">
        <v>0.92394299999999996</v>
      </c>
      <c r="GU197">
        <v>24.524069999999998</v>
      </c>
      <c r="GV197" s="1">
        <v>4.2798549999999999E-3</v>
      </c>
      <c r="GW197">
        <v>1.43618</v>
      </c>
      <c r="GX197">
        <v>0.92398100000000005</v>
      </c>
      <c r="GY197">
        <v>25.252379999999999</v>
      </c>
      <c r="GZ197" s="1">
        <v>3.4806110000000002E-3</v>
      </c>
      <c r="HA197">
        <v>1.1672039999999999</v>
      </c>
      <c r="HB197">
        <v>0.92402139999999999</v>
      </c>
      <c r="HC197">
        <v>25.333379999999998</v>
      </c>
      <c r="HD197" s="1">
        <v>2.7257459999999998E-3</v>
      </c>
      <c r="HE197">
        <v>0.91347509999999998</v>
      </c>
      <c r="HF197">
        <v>0.92428169999999998</v>
      </c>
      <c r="HG197">
        <v>24.83419</v>
      </c>
      <c r="HH197" s="1">
        <v>2.092469E-3</v>
      </c>
      <c r="HI197">
        <v>0.69978450000000003</v>
      </c>
      <c r="HJ197">
        <v>0.9245816</v>
      </c>
      <c r="HK197">
        <v>24.286169999999998</v>
      </c>
      <c r="HL197" s="1">
        <v>1.6212030000000001E-3</v>
      </c>
      <c r="HM197">
        <v>0.54029329999999998</v>
      </c>
      <c r="HN197">
        <v>0.92482739999999997</v>
      </c>
      <c r="HO197">
        <v>23.930230000000002</v>
      </c>
      <c r="HP197" s="1">
        <v>1.304251E-3</v>
      </c>
      <c r="HQ197">
        <v>0.43274780000000002</v>
      </c>
      <c r="HR197">
        <v>0.92501699999999998</v>
      </c>
      <c r="HS197">
        <v>24.29007</v>
      </c>
      <c r="HT197">
        <v>1.1030149999999999E-3</v>
      </c>
      <c r="HU197">
        <v>0.36444939999999998</v>
      </c>
      <c r="HV197">
        <v>0.92514459999999998</v>
      </c>
      <c r="HW197">
        <v>25.001339999999999</v>
      </c>
      <c r="HX197" s="1">
        <v>9.7678400000000007E-4</v>
      </c>
      <c r="HY197">
        <v>0.32164910000000002</v>
      </c>
      <c r="HZ197">
        <v>0.92521149999999996</v>
      </c>
      <c r="IA197">
        <v>25.76519</v>
      </c>
      <c r="IB197" s="1">
        <v>8.9288900000000001E-4</v>
      </c>
      <c r="IC197">
        <v>0.29333670000000001</v>
      </c>
      <c r="ID197">
        <v>0.9252669</v>
      </c>
      <c r="IE197">
        <v>26.450379999999999</v>
      </c>
      <c r="IF197" s="1">
        <v>8.3193730000000003E-4</v>
      </c>
      <c r="IG197">
        <v>0.27289219999999997</v>
      </c>
      <c r="IH197">
        <v>0.92529700000000004</v>
      </c>
      <c r="II197">
        <v>26.371379999999998</v>
      </c>
      <c r="IJ197" s="1">
        <v>7.8393959999999998E-4</v>
      </c>
      <c r="IK197">
        <v>0.2568822</v>
      </c>
      <c r="IL197">
        <v>0.92533080000000001</v>
      </c>
      <c r="IM197">
        <v>25.676729999999999</v>
      </c>
      <c r="IN197" s="1">
        <v>7.4322869999999999E-4</v>
      </c>
      <c r="IO197">
        <v>0.2433796</v>
      </c>
      <c r="IP197">
        <v>0.92533180000000004</v>
      </c>
      <c r="IQ197">
        <v>24.779630000000001</v>
      </c>
      <c r="IR197" s="1">
        <v>7.0694340000000005E-4</v>
      </c>
      <c r="IS197">
        <v>0.23141729999999999</v>
      </c>
      <c r="IT197">
        <v>0.92534459999999996</v>
      </c>
      <c r="IU197">
        <v>23.99915</v>
      </c>
      <c r="IV197" s="1">
        <v>6.7387960000000005E-4</v>
      </c>
      <c r="IW197">
        <v>0.22051119999999999</v>
      </c>
      <c r="IX197">
        <v>0.9253787</v>
      </c>
      <c r="IY197">
        <v>23.937840000000001</v>
      </c>
      <c r="IZ197" s="1">
        <v>6.4309160000000003E-4</v>
      </c>
      <c r="JA197">
        <v>0.21038780000000001</v>
      </c>
      <c r="JB197">
        <v>0.92536859999999999</v>
      </c>
      <c r="JC197">
        <v>24.039300000000001</v>
      </c>
      <c r="JD197" s="1">
        <v>6.1400799999999998E-4</v>
      </c>
      <c r="JE197">
        <v>0.20085749999999999</v>
      </c>
      <c r="JF197">
        <v>0.92536459999999998</v>
      </c>
      <c r="JG197">
        <v>24.44839</v>
      </c>
      <c r="JH197" s="1">
        <v>5.8681330000000004E-4</v>
      </c>
      <c r="JI197">
        <v>0.1919256</v>
      </c>
      <c r="JJ197">
        <v>0.92535690000000004</v>
      </c>
      <c r="JK197">
        <v>24.619679999999999</v>
      </c>
      <c r="JL197" s="1">
        <v>5.6171339999999995E-4</v>
      </c>
      <c r="JM197">
        <v>0.18370259999999999</v>
      </c>
      <c r="JN197">
        <v>0.92535750000000005</v>
      </c>
      <c r="JO197">
        <v>24.54918</v>
      </c>
      <c r="JP197" s="1">
        <v>5.3773329999999998E-4</v>
      </c>
      <c r="JQ197">
        <v>0.17586889999999999</v>
      </c>
      <c r="JR197">
        <v>0.92535630000000002</v>
      </c>
      <c r="JS197">
        <v>24.312110000000001</v>
      </c>
      <c r="JT197" s="1">
        <v>5.1467600000000004E-4</v>
      </c>
      <c r="JU197">
        <v>0.16832549999999999</v>
      </c>
      <c r="JV197">
        <v>0.92536499999999999</v>
      </c>
      <c r="JW197">
        <v>23.9529</v>
      </c>
      <c r="JX197" s="1">
        <v>4.9288700000000001E-4</v>
      </c>
      <c r="JY197">
        <v>0.1611908</v>
      </c>
      <c r="JZ197">
        <v>0.92535659999999997</v>
      </c>
      <c r="KA197">
        <v>23.593430000000001</v>
      </c>
      <c r="KB197" s="1">
        <v>4.7233630000000001E-4</v>
      </c>
      <c r="KC197">
        <v>0.15444440000000001</v>
      </c>
      <c r="KD197">
        <v>0.92535049999999996</v>
      </c>
      <c r="KE197">
        <v>23.949390000000001</v>
      </c>
      <c r="KF197" s="1">
        <v>4.5294630000000002E-4</v>
      </c>
      <c r="KG197">
        <v>0.14810319999999999</v>
      </c>
      <c r="KH197">
        <v>0.92535540000000005</v>
      </c>
      <c r="KI197">
        <v>24.2227</v>
      </c>
      <c r="KJ197" s="1">
        <v>4.3412300000000002E-4</v>
      </c>
      <c r="KK197">
        <v>0.14196039999999999</v>
      </c>
      <c r="KL197">
        <v>0.92535659999999997</v>
      </c>
      <c r="KM197">
        <v>24.568190000000001</v>
      </c>
      <c r="KN197" s="1">
        <v>4.1631799999999999E-4</v>
      </c>
      <c r="KO197">
        <v>0.13612859999999999</v>
      </c>
      <c r="KP197">
        <v>0.92536419999999997</v>
      </c>
      <c r="KQ197">
        <v>24.858540000000001</v>
      </c>
      <c r="KR197" s="1">
        <v>3.9949899999999999E-4</v>
      </c>
      <c r="KS197">
        <v>0.13063179999999999</v>
      </c>
      <c r="KT197">
        <v>0.92535869999999998</v>
      </c>
      <c r="KU197">
        <v>24.759630000000001</v>
      </c>
      <c r="KV197" s="1">
        <v>3.8334509999999998E-4</v>
      </c>
      <c r="KW197">
        <v>0.12534770000000001</v>
      </c>
      <c r="KX197">
        <v>0.92535970000000001</v>
      </c>
      <c r="KY197">
        <v>24.246359999999999</v>
      </c>
      <c r="KZ197" s="1">
        <v>3.682178E-4</v>
      </c>
      <c r="LA197">
        <v>0.1203922</v>
      </c>
      <c r="LB197">
        <v>0.92535199999999995</v>
      </c>
      <c r="LC197">
        <v>23.609770000000001</v>
      </c>
      <c r="LD197" s="1">
        <v>3.5371680000000001E-4</v>
      </c>
      <c r="LE197">
        <v>0.1156573</v>
      </c>
      <c r="LF197">
        <v>0.92534090000000002</v>
      </c>
      <c r="LG197">
        <v>23.106480000000001</v>
      </c>
      <c r="LH197" s="1">
        <v>3.3975779999999999E-4</v>
      </c>
      <c r="LI197">
        <v>0.1110849</v>
      </c>
      <c r="LJ197">
        <v>0.92535670000000003</v>
      </c>
      <c r="LK197">
        <v>23.401579999999999</v>
      </c>
      <c r="LL197" s="1">
        <v>3.2661510000000002E-4</v>
      </c>
      <c r="LM197">
        <v>0.1067945</v>
      </c>
      <c r="LN197">
        <v>0.92531189999999996</v>
      </c>
      <c r="LO197">
        <v>23.770820000000001</v>
      </c>
      <c r="LP197" s="1">
        <v>3.1404430000000002E-4</v>
      </c>
      <c r="LQ197">
        <v>0.1026741</v>
      </c>
      <c r="LR197">
        <v>0.92528359999999998</v>
      </c>
      <c r="LS197">
        <v>24.31992</v>
      </c>
      <c r="LT197" s="1">
        <v>3.0217869999999997E-4</v>
      </c>
      <c r="LU197">
        <v>9.8795649999999999E-2</v>
      </c>
      <c r="LV197">
        <v>0.92524229999999996</v>
      </c>
      <c r="LW197">
        <v>25.193300000000001</v>
      </c>
      <c r="LX197" s="1">
        <v>2.9117040000000002E-4</v>
      </c>
      <c r="LY197">
        <v>9.5199220000000001E-2</v>
      </c>
      <c r="LZ197">
        <v>0.92518959999999995</v>
      </c>
      <c r="MA197">
        <v>25.598700000000001</v>
      </c>
      <c r="MB197" s="1">
        <v>2.8079320000000001E-4</v>
      </c>
      <c r="MC197">
        <v>9.181715E-2</v>
      </c>
      <c r="MD197">
        <v>0.92513250000000002</v>
      </c>
      <c r="ME197">
        <v>25.34674</v>
      </c>
      <c r="MF197" s="1">
        <v>2.7111490000000002E-4</v>
      </c>
      <c r="MG197">
        <v>8.8655890000000001E-2</v>
      </c>
      <c r="MH197">
        <v>0.92504520000000001</v>
      </c>
      <c r="MI197">
        <v>24.91639</v>
      </c>
      <c r="MJ197" s="1">
        <v>2.6166120000000001E-4</v>
      </c>
      <c r="MK197">
        <v>8.5582790000000006E-2</v>
      </c>
      <c r="ML197">
        <v>0.92500550000000004</v>
      </c>
      <c r="MM197">
        <v>24.760929999999998</v>
      </c>
      <c r="MN197" s="1">
        <v>2.5243679999999998E-4</v>
      </c>
      <c r="MO197">
        <v>8.258559E-2</v>
      </c>
      <c r="MP197">
        <v>0.92496679999999998</v>
      </c>
      <c r="MQ197">
        <v>25.321210000000001</v>
      </c>
      <c r="MR197" s="1">
        <v>2.435379E-4</v>
      </c>
      <c r="MS197">
        <v>7.9687289999999994E-2</v>
      </c>
      <c r="MT197">
        <v>0.92495439999999995</v>
      </c>
      <c r="MU197">
        <v>26.081130000000002</v>
      </c>
      <c r="MV197" s="1">
        <v>2.3507089999999999E-4</v>
      </c>
      <c r="MW197">
        <v>7.6914579999999996E-2</v>
      </c>
      <c r="MX197">
        <v>0.92498460000000005</v>
      </c>
      <c r="MY197">
        <v>26.778649999999999</v>
      </c>
      <c r="MZ197" s="1">
        <v>2.272168E-4</v>
      </c>
      <c r="NA197">
        <v>7.4349219999999994E-2</v>
      </c>
      <c r="NB197">
        <v>0.92501670000000003</v>
      </c>
      <c r="NC197">
        <v>27.379860000000001</v>
      </c>
      <c r="ND197" s="1">
        <v>2.2006559999999999E-4</v>
      </c>
      <c r="NE197">
        <v>7.2003159999999997E-2</v>
      </c>
      <c r="NF197">
        <v>0.92504050000000004</v>
      </c>
      <c r="NG197">
        <v>27.25714</v>
      </c>
      <c r="NH197" s="1">
        <v>2.1346510000000001E-4</v>
      </c>
      <c r="NI197">
        <v>6.9844809999999993E-2</v>
      </c>
      <c r="NJ197">
        <v>0.92511370000000004</v>
      </c>
      <c r="NK197">
        <v>26.647079999999999</v>
      </c>
      <c r="NL197" s="1">
        <v>2.0674960000000001E-4</v>
      </c>
      <c r="NM197">
        <v>6.7650680000000005E-2</v>
      </c>
      <c r="NN197">
        <v>0.92518990000000001</v>
      </c>
      <c r="NO197">
        <v>25.943300000000001</v>
      </c>
      <c r="NP197" s="1">
        <v>1.9985369999999999E-4</v>
      </c>
      <c r="NQ197">
        <v>6.5391409999999997E-2</v>
      </c>
      <c r="NR197">
        <v>0.92522519999999997</v>
      </c>
      <c r="NS197">
        <v>25.32572</v>
      </c>
      <c r="NT197" s="1">
        <v>1.928574E-4</v>
      </c>
      <c r="NU197">
        <v>6.3106579999999995E-2</v>
      </c>
      <c r="NV197">
        <v>0.9252764</v>
      </c>
      <c r="NW197">
        <v>25.146619999999999</v>
      </c>
      <c r="NX197" s="1">
        <v>1.8570939999999999E-4</v>
      </c>
      <c r="NY197">
        <v>6.0765380000000001E-2</v>
      </c>
      <c r="NZ197">
        <v>0.92530820000000003</v>
      </c>
      <c r="OA197">
        <v>25.60857</v>
      </c>
      <c r="OB197" s="1">
        <v>1.7861330000000001E-4</v>
      </c>
      <c r="OC197">
        <v>5.8444309999999999E-2</v>
      </c>
      <c r="OD197">
        <v>0.92527400000000004</v>
      </c>
      <c r="OE197">
        <v>26.055260000000001</v>
      </c>
      <c r="OF197" s="1">
        <v>1.716616E-4</v>
      </c>
      <c r="OG197">
        <v>5.6169070000000001E-2</v>
      </c>
      <c r="OH197">
        <v>0.92521260000000005</v>
      </c>
      <c r="OI197">
        <v>26.376380000000001</v>
      </c>
      <c r="OJ197" s="1">
        <v>1.6462040000000001E-4</v>
      </c>
      <c r="OK197">
        <v>5.387169E-2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0.93329099999999998</v>
      </c>
      <c r="G198">
        <v>21.860340000000001</v>
      </c>
      <c r="H198">
        <v>0</v>
      </c>
      <c r="I198">
        <v>0</v>
      </c>
      <c r="J198">
        <v>0.93123339999999999</v>
      </c>
      <c r="K198">
        <v>21.742470000000001</v>
      </c>
      <c r="L198">
        <v>0</v>
      </c>
      <c r="M198">
        <v>0</v>
      </c>
      <c r="N198">
        <v>0.92905850000000001</v>
      </c>
      <c r="O198">
        <v>21.577940000000002</v>
      </c>
      <c r="P198">
        <v>0</v>
      </c>
      <c r="Q198">
        <v>0</v>
      </c>
      <c r="R198">
        <v>0.92669990000000002</v>
      </c>
      <c r="S198">
        <v>21.132809999999999</v>
      </c>
      <c r="T198">
        <v>0</v>
      </c>
      <c r="U198">
        <v>0</v>
      </c>
      <c r="V198">
        <v>0.92387339999999996</v>
      </c>
      <c r="W198">
        <v>20.744710000000001</v>
      </c>
      <c r="X198">
        <v>0</v>
      </c>
      <c r="Y198">
        <v>0</v>
      </c>
      <c r="Z198">
        <v>0.91982319999999995</v>
      </c>
      <c r="AA198">
        <v>20.58822</v>
      </c>
      <c r="AB198">
        <v>0</v>
      </c>
      <c r="AC198">
        <v>0</v>
      </c>
      <c r="AD198">
        <v>0.91505440000000005</v>
      </c>
      <c r="AE198">
        <v>20.60568</v>
      </c>
      <c r="AF198">
        <v>0</v>
      </c>
      <c r="AG198">
        <v>0</v>
      </c>
      <c r="AH198">
        <v>0.9112768</v>
      </c>
      <c r="AI198">
        <v>20.599139999999998</v>
      </c>
      <c r="AJ198">
        <v>4.4078780000000002E-33</v>
      </c>
      <c r="AK198" s="1">
        <v>1.3801E-30</v>
      </c>
      <c r="AL198">
        <v>0.9082479</v>
      </c>
      <c r="AM198">
        <v>20.850470000000001</v>
      </c>
      <c r="AN198" s="1">
        <v>2.8757430000000001E-21</v>
      </c>
      <c r="AO198" s="1">
        <v>9.0243320000000004E-19</v>
      </c>
      <c r="AP198">
        <v>0.90557840000000001</v>
      </c>
      <c r="AQ198">
        <v>20.688559999999999</v>
      </c>
      <c r="AR198" s="1">
        <v>7.4209159999999996E-10</v>
      </c>
      <c r="AS198" s="1">
        <v>1.4380289999999999E-7</v>
      </c>
      <c r="AT198">
        <v>0.90282600000000002</v>
      </c>
      <c r="AU198">
        <v>20.357500000000002</v>
      </c>
      <c r="AV198" s="1">
        <v>6.02899E-5</v>
      </c>
      <c r="AW198" s="1">
        <v>1.4104510000000001E-2</v>
      </c>
      <c r="AX198">
        <v>0.90024079999999995</v>
      </c>
      <c r="AY198">
        <v>20.030799999999999</v>
      </c>
      <c r="AZ198" s="1">
        <v>2.6609959999999998E-2</v>
      </c>
      <c r="BA198" s="1">
        <v>6.7710169999999996</v>
      </c>
      <c r="BB198">
        <v>0.89776449999999997</v>
      </c>
      <c r="BC198">
        <v>19.773810000000001</v>
      </c>
      <c r="BD198" s="1">
        <v>1.3672789999999999</v>
      </c>
      <c r="BE198">
        <v>370.62619999999998</v>
      </c>
      <c r="BF198">
        <v>0.89521569999999995</v>
      </c>
      <c r="BG198">
        <v>19.627600000000001</v>
      </c>
      <c r="BH198">
        <v>16.028410000000001</v>
      </c>
      <c r="BI198">
        <v>4585.6670000000004</v>
      </c>
      <c r="BJ198">
        <v>0.89232370000000005</v>
      </c>
      <c r="BK198">
        <v>19.840969999999999</v>
      </c>
      <c r="BL198">
        <v>61.536560000000001</v>
      </c>
      <c r="BM198">
        <v>18446.22</v>
      </c>
      <c r="BN198">
        <v>0.88892729999999998</v>
      </c>
      <c r="BO198">
        <v>20.30742</v>
      </c>
      <c r="BP198">
        <v>98.158140000000003</v>
      </c>
      <c r="BQ198">
        <v>30650.83</v>
      </c>
      <c r="BR198">
        <v>0.88489759999999995</v>
      </c>
      <c r="BS198">
        <v>20.925339999999998</v>
      </c>
      <c r="BT198">
        <v>77.360820000000004</v>
      </c>
      <c r="BU198">
        <v>25060.63</v>
      </c>
      <c r="BV198">
        <v>0.88013339999999995</v>
      </c>
      <c r="BW198">
        <v>21.477370000000001</v>
      </c>
      <c r="BX198">
        <v>34.524929999999998</v>
      </c>
      <c r="BY198">
        <v>11557.51</v>
      </c>
      <c r="BZ198">
        <v>0.87474479999999999</v>
      </c>
      <c r="CA198">
        <v>21.752749999999999</v>
      </c>
      <c r="CB198">
        <v>9.7840690000000006</v>
      </c>
      <c r="CC198">
        <v>3371.9369999999999</v>
      </c>
      <c r="CD198">
        <v>0.86884070000000002</v>
      </c>
      <c r="CE198">
        <v>21.523779999999999</v>
      </c>
      <c r="CF198">
        <v>1.9721390000000001</v>
      </c>
      <c r="CG198">
        <v>695.92909999999995</v>
      </c>
      <c r="CH198">
        <v>0.86237410000000003</v>
      </c>
      <c r="CI198">
        <v>21.203330000000001</v>
      </c>
      <c r="CJ198">
        <v>0.34826190000000001</v>
      </c>
      <c r="CK198">
        <v>123.452</v>
      </c>
      <c r="CL198">
        <v>0.85560400000000003</v>
      </c>
      <c r="CM198">
        <v>20.952200000000001</v>
      </c>
      <c r="CN198">
        <v>9.9739460000000002E-2</v>
      </c>
      <c r="CO198">
        <v>33.742899999999999</v>
      </c>
      <c r="CP198">
        <v>0.84882880000000005</v>
      </c>
      <c r="CQ198">
        <v>20.833200000000001</v>
      </c>
      <c r="CR198">
        <v>7.1112610000000007E-2</v>
      </c>
      <c r="CS198">
        <v>23.161349999999999</v>
      </c>
      <c r="CT198">
        <v>0.84196499999999996</v>
      </c>
      <c r="CU198">
        <v>21.155480000000001</v>
      </c>
      <c r="CV198">
        <v>7.1272199999999994E-2</v>
      </c>
      <c r="CW198">
        <v>23.156880000000001</v>
      </c>
      <c r="CX198">
        <v>0.83446620000000005</v>
      </c>
      <c r="CY198">
        <v>21.743539999999999</v>
      </c>
      <c r="CZ198">
        <v>7.2278659999999995E-2</v>
      </c>
      <c r="DA198">
        <v>23.643380000000001</v>
      </c>
      <c r="DB198">
        <v>0.82690160000000001</v>
      </c>
      <c r="DC198">
        <v>22.124939999999999</v>
      </c>
      <c r="DD198">
        <v>7.0279229999999998E-2</v>
      </c>
      <c r="DE198">
        <v>23.176500000000001</v>
      </c>
      <c r="DF198">
        <v>0.81909770000000004</v>
      </c>
      <c r="DG198">
        <v>22.268840000000001</v>
      </c>
      <c r="DH198" s="1">
        <v>6.5715919999999997E-2</v>
      </c>
      <c r="DI198">
        <v>21.842649999999999</v>
      </c>
      <c r="DJ198">
        <v>0.81103069999999999</v>
      </c>
      <c r="DK198">
        <v>21.962430000000001</v>
      </c>
      <c r="DL198" s="1">
        <v>5.9970740000000002E-2</v>
      </c>
      <c r="DM198">
        <v>20.077259999999999</v>
      </c>
      <c r="DN198">
        <v>0.80289750000000004</v>
      </c>
      <c r="DO198">
        <v>21.5717</v>
      </c>
      <c r="DP198" s="1">
        <v>5.4034230000000003E-2</v>
      </c>
      <c r="DQ198">
        <v>18.212340000000001</v>
      </c>
      <c r="DR198">
        <v>0.79477520000000001</v>
      </c>
      <c r="DS198">
        <v>21.171659999999999</v>
      </c>
      <c r="DT198" s="1">
        <v>4.840494E-2</v>
      </c>
      <c r="DU198">
        <v>16.417999999999999</v>
      </c>
      <c r="DV198">
        <v>0.7864814</v>
      </c>
      <c r="DW198">
        <v>20.942430000000002</v>
      </c>
      <c r="DX198" s="1">
        <v>4.3220170000000002E-2</v>
      </c>
      <c r="DY198">
        <v>14.752420000000001</v>
      </c>
      <c r="DZ198">
        <v>0.77820219999999996</v>
      </c>
      <c r="EA198">
        <v>21.165430000000001</v>
      </c>
      <c r="EB198" s="1">
        <v>3.8577390000000003E-2</v>
      </c>
      <c r="EC198">
        <v>13.248010000000001</v>
      </c>
      <c r="ED198">
        <v>0.76964869999999996</v>
      </c>
      <c r="EE198">
        <v>21.61467</v>
      </c>
      <c r="EF198" s="1">
        <v>3.4465559999999999E-2</v>
      </c>
      <c r="EG198">
        <v>11.910119999999999</v>
      </c>
      <c r="EH198">
        <v>0.76189280000000004</v>
      </c>
      <c r="EI198">
        <v>22.127520000000001</v>
      </c>
      <c r="EJ198" s="1">
        <v>3.085806E-2</v>
      </c>
      <c r="EK198">
        <v>10.734059999999999</v>
      </c>
      <c r="EL198">
        <v>0.75448660000000001</v>
      </c>
      <c r="EM198">
        <v>22.44229</v>
      </c>
      <c r="EN198">
        <v>2.7643629999999999E-2</v>
      </c>
      <c r="EO198">
        <v>9.6802060000000001</v>
      </c>
      <c r="EP198">
        <v>0.7470407</v>
      </c>
      <c r="EQ198">
        <v>22.252220000000001</v>
      </c>
      <c r="ER198" s="1">
        <v>2.4714819999999998E-2</v>
      </c>
      <c r="ES198">
        <v>8.7152329999999996</v>
      </c>
      <c r="ET198">
        <v>0.73920600000000003</v>
      </c>
      <c r="EU198">
        <v>21.698709999999998</v>
      </c>
      <c r="EV198" s="1">
        <v>2.2043030000000002E-2</v>
      </c>
      <c r="EW198">
        <v>7.831169</v>
      </c>
      <c r="EX198">
        <v>0.73161670000000001</v>
      </c>
      <c r="EY198">
        <v>21.132760000000001</v>
      </c>
      <c r="EZ198" s="1">
        <v>1.9652200000000002E-2</v>
      </c>
      <c r="FA198">
        <v>7.0304739999999999</v>
      </c>
      <c r="FB198">
        <v>0.72337640000000003</v>
      </c>
      <c r="FC198">
        <v>20.85352</v>
      </c>
      <c r="FD198" s="1">
        <v>1.7489879999999999E-2</v>
      </c>
      <c r="FE198">
        <v>6.3054810000000003</v>
      </c>
      <c r="FF198">
        <v>0.71518479999999995</v>
      </c>
      <c r="FG198">
        <v>21.486429999999999</v>
      </c>
      <c r="FH198" s="1">
        <v>1.555518E-2</v>
      </c>
      <c r="FI198">
        <v>5.6501299999999999</v>
      </c>
      <c r="FJ198">
        <v>0.70845930000000001</v>
      </c>
      <c r="FK198">
        <v>22.253329999999998</v>
      </c>
      <c r="FL198">
        <v>1.3851870000000001E-2</v>
      </c>
      <c r="FM198">
        <v>5.0595489999999996</v>
      </c>
      <c r="FN198">
        <v>0.70193280000000002</v>
      </c>
      <c r="FO198">
        <v>23.014420000000001</v>
      </c>
      <c r="FP198" s="1">
        <v>1.2337300000000001E-2</v>
      </c>
      <c r="FQ198">
        <v>4.5332480000000004</v>
      </c>
      <c r="FR198">
        <v>0.69617180000000001</v>
      </c>
      <c r="FS198">
        <v>23.517700000000001</v>
      </c>
      <c r="FT198" s="1">
        <v>1.0988019999999999E-2</v>
      </c>
      <c r="FU198">
        <v>4.0570199999999996</v>
      </c>
      <c r="FV198">
        <v>0.69111239999999996</v>
      </c>
      <c r="FW198">
        <v>23.561599999999999</v>
      </c>
      <c r="FX198" s="1">
        <v>9.783356E-3</v>
      </c>
      <c r="FY198">
        <v>3.6264449999999999</v>
      </c>
      <c r="FZ198">
        <v>0.68681409999999998</v>
      </c>
      <c r="GA198">
        <v>23.17351</v>
      </c>
      <c r="GB198" s="1">
        <v>8.6897020000000005E-3</v>
      </c>
      <c r="GC198">
        <v>3.2308560000000002</v>
      </c>
      <c r="GD198">
        <v>0.68342809999999998</v>
      </c>
      <c r="GE198">
        <v>22.612649999999999</v>
      </c>
      <c r="GF198" s="1">
        <v>7.6940960000000001E-3</v>
      </c>
      <c r="GG198">
        <v>2.8657219999999999</v>
      </c>
      <c r="GH198">
        <v>0.68075419999999998</v>
      </c>
      <c r="GI198">
        <v>22.27637</v>
      </c>
      <c r="GJ198" s="1">
        <v>6.7844430000000002E-3</v>
      </c>
      <c r="GK198">
        <v>2.5288029999999999</v>
      </c>
      <c r="GL198">
        <v>0.67877790000000005</v>
      </c>
      <c r="GM198">
        <v>22.856120000000001</v>
      </c>
      <c r="GN198" s="1">
        <v>5.9498060000000002E-3</v>
      </c>
      <c r="GO198">
        <v>2.2173430000000001</v>
      </c>
      <c r="GP198">
        <v>0.67739950000000004</v>
      </c>
      <c r="GQ198">
        <v>23.667719999999999</v>
      </c>
      <c r="GR198" s="1">
        <v>5.1578639999999999E-3</v>
      </c>
      <c r="GS198">
        <v>1.92154</v>
      </c>
      <c r="GT198">
        <v>0.67644349999999998</v>
      </c>
      <c r="GU198">
        <v>24.50065</v>
      </c>
      <c r="GV198" s="1">
        <v>4.3670779999999999E-3</v>
      </c>
      <c r="GW198">
        <v>1.626868</v>
      </c>
      <c r="GX198">
        <v>0.67580720000000005</v>
      </c>
      <c r="GY198">
        <v>25.2455</v>
      </c>
      <c r="GZ198" s="1">
        <v>3.5670570000000002E-3</v>
      </c>
      <c r="HA198">
        <v>1.3294010000000001</v>
      </c>
      <c r="HB198">
        <v>0.67541300000000004</v>
      </c>
      <c r="HC198">
        <v>25.368130000000001</v>
      </c>
      <c r="HD198" s="1">
        <v>2.8037029999999998E-3</v>
      </c>
      <c r="HE198">
        <v>1.0453060000000001</v>
      </c>
      <c r="HF198">
        <v>0.67534919999999998</v>
      </c>
      <c r="HG198">
        <v>24.89226</v>
      </c>
      <c r="HH198" s="1">
        <v>2.1544960000000001E-3</v>
      </c>
      <c r="HI198">
        <v>0.80204370000000003</v>
      </c>
      <c r="HJ198">
        <v>0.67533679999999996</v>
      </c>
      <c r="HK198">
        <v>24.347169999999998</v>
      </c>
      <c r="HL198" s="1">
        <v>1.6652539999999999E-3</v>
      </c>
      <c r="HM198">
        <v>0.61776370000000003</v>
      </c>
      <c r="HN198">
        <v>0.67534340000000004</v>
      </c>
      <c r="HO198">
        <v>23.976230000000001</v>
      </c>
      <c r="HP198" s="1">
        <v>1.332836E-3</v>
      </c>
      <c r="HQ198">
        <v>0.49196820000000002</v>
      </c>
      <c r="HR198">
        <v>0.67537000000000003</v>
      </c>
      <c r="HS198">
        <v>24.318339999999999</v>
      </c>
      <c r="HT198" s="1">
        <v>1.1209429999999999E-3</v>
      </c>
      <c r="HU198">
        <v>0.4116766</v>
      </c>
      <c r="HV198">
        <v>0.67538830000000005</v>
      </c>
      <c r="HW198">
        <v>25.002600000000001</v>
      </c>
      <c r="HX198" s="1">
        <v>9.882399E-4</v>
      </c>
      <c r="HY198">
        <v>0.36140749999999999</v>
      </c>
      <c r="HZ198">
        <v>0.67539919999999998</v>
      </c>
      <c r="IA198">
        <v>25.74878</v>
      </c>
      <c r="IB198" s="1">
        <v>9.0074749999999998E-4</v>
      </c>
      <c r="IC198">
        <v>0.32845570000000002</v>
      </c>
      <c r="ID198">
        <v>0.67541189999999995</v>
      </c>
      <c r="IE198">
        <v>26.447769999999998</v>
      </c>
      <c r="IF198" s="1">
        <v>8.3789300000000004E-4</v>
      </c>
      <c r="IG198">
        <v>0.3049673</v>
      </c>
      <c r="IH198">
        <v>0.67540259999999996</v>
      </c>
      <c r="II198">
        <v>26.4162</v>
      </c>
      <c r="IJ198" s="1">
        <v>7.8875189999999995E-4</v>
      </c>
      <c r="IK198">
        <v>0.28672629999999999</v>
      </c>
      <c r="IL198">
        <v>0.67540940000000005</v>
      </c>
      <c r="IM198">
        <v>25.760680000000001</v>
      </c>
      <c r="IN198" s="1">
        <v>7.4740060000000005E-4</v>
      </c>
      <c r="IO198">
        <v>0.27148860000000002</v>
      </c>
      <c r="IP198">
        <v>0.67542049999999998</v>
      </c>
      <c r="IQ198">
        <v>24.87865</v>
      </c>
      <c r="IR198" s="1">
        <v>7.1073670000000003E-4</v>
      </c>
      <c r="IS198">
        <v>0.25806370000000001</v>
      </c>
      <c r="IT198">
        <v>0.67542199999999997</v>
      </c>
      <c r="IU198">
        <v>24.08334</v>
      </c>
      <c r="IV198" s="1">
        <v>6.7732800000000004E-4</v>
      </c>
      <c r="IW198">
        <v>0.2458332</v>
      </c>
      <c r="IX198">
        <v>0.67543969999999998</v>
      </c>
      <c r="IY198">
        <v>23.984400000000001</v>
      </c>
      <c r="IZ198" s="1">
        <v>6.4633680000000002E-4</v>
      </c>
      <c r="JA198">
        <v>0.23452700000000001</v>
      </c>
      <c r="JB198">
        <v>0.67542639999999998</v>
      </c>
      <c r="JC198">
        <v>24.050219999999999</v>
      </c>
      <c r="JD198" s="1">
        <v>6.1708290000000001E-4</v>
      </c>
      <c r="JE198">
        <v>0.2238918</v>
      </c>
      <c r="JF198">
        <v>0.6754443</v>
      </c>
      <c r="JG198">
        <v>24.44313</v>
      </c>
      <c r="JH198" s="1">
        <v>5.8964840000000004E-4</v>
      </c>
      <c r="JI198">
        <v>0.21389540000000001</v>
      </c>
      <c r="JJ198">
        <v>0.67543439999999999</v>
      </c>
      <c r="JK198">
        <v>24.625810000000001</v>
      </c>
      <c r="JL198" s="1">
        <v>5.6435579999999995E-4</v>
      </c>
      <c r="JM198">
        <v>0.20469680000000001</v>
      </c>
      <c r="JN198">
        <v>0.67544249999999995</v>
      </c>
      <c r="JO198">
        <v>24.590299999999999</v>
      </c>
      <c r="JP198" s="1">
        <v>5.402893E-4</v>
      </c>
      <c r="JQ198">
        <v>0.19597629999999999</v>
      </c>
      <c r="JR198">
        <v>0.67543889999999995</v>
      </c>
      <c r="JS198">
        <v>24.3826</v>
      </c>
      <c r="JT198" s="1">
        <v>5.1709960000000002E-4</v>
      </c>
      <c r="JU198">
        <v>0.18756410000000001</v>
      </c>
      <c r="JV198">
        <v>0.67542150000000001</v>
      </c>
      <c r="JW198">
        <v>24.031749999999999</v>
      </c>
      <c r="JX198" s="1">
        <v>4.9518930000000004E-4</v>
      </c>
      <c r="JY198">
        <v>0.17960660000000001</v>
      </c>
      <c r="JZ198">
        <v>0.67544159999999998</v>
      </c>
      <c r="KA198">
        <v>23.656130000000001</v>
      </c>
      <c r="KB198" s="1">
        <v>4.7449429999999999E-4</v>
      </c>
      <c r="KC198">
        <v>0.17206879999999999</v>
      </c>
      <c r="KD198">
        <v>0.67543299999999995</v>
      </c>
      <c r="KE198">
        <v>23.982600000000001</v>
      </c>
      <c r="KF198" s="1">
        <v>4.549973E-4</v>
      </c>
      <c r="KG198">
        <v>0.16499430000000001</v>
      </c>
      <c r="KH198">
        <v>0.67541580000000001</v>
      </c>
      <c r="KI198">
        <v>24.23518</v>
      </c>
      <c r="KJ198" s="1">
        <v>4.3612829999999998E-4</v>
      </c>
      <c r="KK198">
        <v>0.15816830000000001</v>
      </c>
      <c r="KL198">
        <v>0.67543330000000001</v>
      </c>
      <c r="KM198">
        <v>24.57255</v>
      </c>
      <c r="KN198" s="1">
        <v>4.1817310000000002E-4</v>
      </c>
      <c r="KO198">
        <v>0.1516441</v>
      </c>
      <c r="KP198">
        <v>0.6754211</v>
      </c>
      <c r="KQ198">
        <v>24.86364</v>
      </c>
      <c r="KR198" s="1">
        <v>4.012881E-4</v>
      </c>
      <c r="KS198">
        <v>0.14552209999999999</v>
      </c>
      <c r="KT198">
        <v>0.67543350000000002</v>
      </c>
      <c r="KU198">
        <v>24.796009999999999</v>
      </c>
      <c r="KV198" s="1">
        <v>3.8504080000000002E-4</v>
      </c>
      <c r="KW198">
        <v>0.1396288</v>
      </c>
      <c r="KX198">
        <v>0.6754348</v>
      </c>
      <c r="KY198">
        <v>24.306750000000001</v>
      </c>
      <c r="KZ198" s="1">
        <v>3.6980610000000001E-4</v>
      </c>
      <c r="LA198">
        <v>0.1340914</v>
      </c>
      <c r="LB198">
        <v>0.67543319999999996</v>
      </c>
      <c r="LC198">
        <v>23.684709999999999</v>
      </c>
      <c r="LD198" s="1">
        <v>3.5526310000000001E-4</v>
      </c>
      <c r="LE198">
        <v>0.12882440000000001</v>
      </c>
      <c r="LF198">
        <v>0.67542670000000005</v>
      </c>
      <c r="LG198">
        <v>23.173200000000001</v>
      </c>
      <c r="LH198" s="1">
        <v>3.4121800000000001E-4</v>
      </c>
      <c r="LI198">
        <v>0.123724</v>
      </c>
      <c r="LJ198">
        <v>0.67540210000000001</v>
      </c>
      <c r="LK198">
        <v>23.456810000000001</v>
      </c>
      <c r="LL198" s="1">
        <v>3.2801629999999998E-4</v>
      </c>
      <c r="LM198">
        <v>0.1189427</v>
      </c>
      <c r="LN198">
        <v>0.67539470000000001</v>
      </c>
      <c r="LO198">
        <v>23.80584</v>
      </c>
      <c r="LP198" s="1">
        <v>3.1536010000000002E-4</v>
      </c>
      <c r="LQ198">
        <v>0.1143411</v>
      </c>
      <c r="LR198">
        <v>0.67533560000000004</v>
      </c>
      <c r="LS198">
        <v>24.324870000000001</v>
      </c>
      <c r="LT198" s="1">
        <v>3.0342269999999999E-4</v>
      </c>
      <c r="LU198">
        <v>0.1100145</v>
      </c>
      <c r="LV198">
        <v>0.67525789999999997</v>
      </c>
      <c r="LW198">
        <v>25.18683</v>
      </c>
      <c r="LX198" s="1">
        <v>2.9232059999999998E-4</v>
      </c>
      <c r="LY198">
        <v>0.1059906</v>
      </c>
      <c r="LZ198">
        <v>0.67514370000000001</v>
      </c>
      <c r="MA198">
        <v>25.614750000000001</v>
      </c>
      <c r="MB198">
        <v>2.8187550000000002E-4</v>
      </c>
      <c r="MC198">
        <v>0.1022161</v>
      </c>
      <c r="MD198">
        <v>0.67501239999999996</v>
      </c>
      <c r="ME198">
        <v>25.379670000000001</v>
      </c>
      <c r="MF198" s="1">
        <v>2.7214120000000001E-4</v>
      </c>
      <c r="MG198">
        <v>9.8691680000000004E-2</v>
      </c>
      <c r="MH198">
        <v>0.67485200000000001</v>
      </c>
      <c r="MI198">
        <v>24.95843</v>
      </c>
      <c r="MJ198" s="1">
        <v>2.6265849999999999E-4</v>
      </c>
      <c r="MK198">
        <v>9.5277280000000006E-2</v>
      </c>
      <c r="ML198">
        <v>0.67468660000000003</v>
      </c>
      <c r="MM198">
        <v>24.797149999999998</v>
      </c>
      <c r="MN198" s="1">
        <v>2.534236E-4</v>
      </c>
      <c r="MO198">
        <v>9.195557E-2</v>
      </c>
      <c r="MP198">
        <v>0.67449049999999999</v>
      </c>
      <c r="MQ198">
        <v>25.34395</v>
      </c>
      <c r="MR198" s="1">
        <v>2.4447569999999999E-4</v>
      </c>
      <c r="MS198">
        <v>8.8728440000000006E-2</v>
      </c>
      <c r="MT198">
        <v>0.67431969999999997</v>
      </c>
      <c r="MU198">
        <v>26.080269999999999</v>
      </c>
      <c r="MV198" s="1">
        <v>2.3595619999999999E-4</v>
      </c>
      <c r="MW198">
        <v>8.5640419999999995E-2</v>
      </c>
      <c r="MX198">
        <v>0.67413679999999998</v>
      </c>
      <c r="MY198">
        <v>26.763909999999999</v>
      </c>
      <c r="MZ198" s="1">
        <v>2.2803130000000001E-4</v>
      </c>
      <c r="NA198">
        <v>8.2773579999999999E-2</v>
      </c>
      <c r="NB198">
        <v>0.67401359999999999</v>
      </c>
      <c r="NC198">
        <v>27.384060000000002</v>
      </c>
      <c r="ND198" s="1">
        <v>2.2080280000000001E-4</v>
      </c>
      <c r="NE198">
        <v>8.0145859999999999E-2</v>
      </c>
      <c r="NF198">
        <v>0.67387779999999997</v>
      </c>
      <c r="NG198">
        <v>27.305969999999999</v>
      </c>
      <c r="NH198" s="1">
        <v>2.141728E-4</v>
      </c>
      <c r="NI198">
        <v>7.7742439999999996E-2</v>
      </c>
      <c r="NJ198">
        <v>0.67380720000000005</v>
      </c>
      <c r="NK198">
        <v>26.72531</v>
      </c>
      <c r="NL198" s="1">
        <v>2.074941E-4</v>
      </c>
      <c r="NM198">
        <v>7.532867E-2</v>
      </c>
      <c r="NN198">
        <v>0.67374060000000002</v>
      </c>
      <c r="NO198">
        <v>26.02806</v>
      </c>
      <c r="NP198" s="1">
        <v>2.0059759999999999E-4</v>
      </c>
      <c r="NQ198">
        <v>7.282864E-2</v>
      </c>
      <c r="NR198">
        <v>0.67369060000000003</v>
      </c>
      <c r="NS198">
        <v>25.399830000000001</v>
      </c>
      <c r="NT198" s="1">
        <v>1.9362719999999999E-4</v>
      </c>
      <c r="NU198">
        <v>7.0306670000000002E-2</v>
      </c>
      <c r="NV198">
        <v>0.67363770000000001</v>
      </c>
      <c r="NW198">
        <v>25.184799999999999</v>
      </c>
      <c r="NX198" s="1">
        <v>1.864824E-4</v>
      </c>
      <c r="NY198">
        <v>6.7715590000000006E-2</v>
      </c>
      <c r="NZ198">
        <v>0.67356879999999997</v>
      </c>
      <c r="OA198">
        <v>25.612770000000001</v>
      </c>
      <c r="OB198" s="1">
        <v>1.7937350000000001E-4</v>
      </c>
      <c r="OC198">
        <v>6.5139320000000001E-2</v>
      </c>
      <c r="OD198">
        <v>0.67346589999999995</v>
      </c>
      <c r="OE198">
        <v>26.034130000000001</v>
      </c>
      <c r="OF198" s="1">
        <v>1.724137E-4</v>
      </c>
      <c r="OG198">
        <v>6.2613360000000007E-2</v>
      </c>
      <c r="OH198">
        <v>0.67329550000000005</v>
      </c>
      <c r="OI198">
        <v>26.377929999999999</v>
      </c>
      <c r="OJ198" s="1">
        <v>1.6537710000000001E-4</v>
      </c>
      <c r="OK198">
        <v>6.007084E-2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0.84370849999999997</v>
      </c>
      <c r="G199">
        <v>21.88775</v>
      </c>
      <c r="H199">
        <v>0</v>
      </c>
      <c r="I199">
        <v>0</v>
      </c>
      <c r="J199">
        <v>0.84245179999999997</v>
      </c>
      <c r="K199">
        <v>21.791810000000002</v>
      </c>
      <c r="L199">
        <v>0</v>
      </c>
      <c r="M199">
        <v>0</v>
      </c>
      <c r="N199">
        <v>0.84113150000000003</v>
      </c>
      <c r="O199">
        <v>21.642050000000001</v>
      </c>
      <c r="P199">
        <v>0</v>
      </c>
      <c r="Q199">
        <v>0</v>
      </c>
      <c r="R199">
        <v>0.83967720000000001</v>
      </c>
      <c r="S199">
        <v>21.184439999999999</v>
      </c>
      <c r="T199">
        <v>0</v>
      </c>
      <c r="U199">
        <v>0</v>
      </c>
      <c r="V199">
        <v>0.83790209999999998</v>
      </c>
      <c r="W199">
        <v>20.787050000000001</v>
      </c>
      <c r="X199">
        <v>0</v>
      </c>
      <c r="Y199">
        <v>0</v>
      </c>
      <c r="Z199">
        <v>0.83526710000000004</v>
      </c>
      <c r="AA199">
        <v>20.599260000000001</v>
      </c>
      <c r="AB199">
        <v>0</v>
      </c>
      <c r="AC199">
        <v>0</v>
      </c>
      <c r="AD199">
        <v>0.83223749999999996</v>
      </c>
      <c r="AE199">
        <v>20.610499999999998</v>
      </c>
      <c r="AF199">
        <v>0</v>
      </c>
      <c r="AG199">
        <v>0</v>
      </c>
      <c r="AH199">
        <v>0.83003559999999998</v>
      </c>
      <c r="AI199">
        <v>20.618110000000001</v>
      </c>
      <c r="AJ199">
        <v>6.6503470000000004E-34</v>
      </c>
      <c r="AK199" s="1">
        <v>2.4226800000000001E-31</v>
      </c>
      <c r="AL199">
        <v>0.82838489999999998</v>
      </c>
      <c r="AM199">
        <v>20.892499999999998</v>
      </c>
      <c r="AN199" s="1">
        <v>4.4480249999999997E-22</v>
      </c>
      <c r="AO199" s="1">
        <v>1.624048E-19</v>
      </c>
      <c r="AP199">
        <v>0.82695879999999999</v>
      </c>
      <c r="AQ199">
        <v>20.749649999999999</v>
      </c>
      <c r="AR199" s="1">
        <v>7.0716519999999997E-11</v>
      </c>
      <c r="AS199" s="1">
        <v>2.5757800000000001E-8</v>
      </c>
      <c r="AT199">
        <v>0.82564159999999998</v>
      </c>
      <c r="AU199">
        <v>20.424779999999998</v>
      </c>
      <c r="AV199" s="1">
        <v>3.1415760000000002E-5</v>
      </c>
      <c r="AW199" s="1">
        <v>8.2411499999999992E-3</v>
      </c>
      <c r="AX199">
        <v>0.82442000000000004</v>
      </c>
      <c r="AY199">
        <v>20.080570000000002</v>
      </c>
      <c r="AZ199" s="1">
        <v>1.7165380000000001E-2</v>
      </c>
      <c r="BA199" s="1">
        <v>4.911073</v>
      </c>
      <c r="BB199">
        <v>0.82319869999999995</v>
      </c>
      <c r="BC199">
        <v>19.818190000000001</v>
      </c>
      <c r="BD199" s="1">
        <v>1.016259</v>
      </c>
      <c r="BE199">
        <v>311.459</v>
      </c>
      <c r="BF199">
        <v>0.8219244</v>
      </c>
      <c r="BG199">
        <v>19.64995</v>
      </c>
      <c r="BH199" s="1">
        <v>13.3079</v>
      </c>
      <c r="BI199">
        <v>4332.7690000000002</v>
      </c>
      <c r="BJ199">
        <v>0.82044039999999996</v>
      </c>
      <c r="BK199">
        <v>19.852640000000001</v>
      </c>
      <c r="BL199">
        <v>56.00027</v>
      </c>
      <c r="BM199">
        <v>19233.849999999999</v>
      </c>
      <c r="BN199">
        <v>0.81863859999999999</v>
      </c>
      <c r="BO199">
        <v>20.32544</v>
      </c>
      <c r="BP199">
        <v>96.56747</v>
      </c>
      <c r="BQ199">
        <v>34790.199999999997</v>
      </c>
      <c r="BR199">
        <v>0.81644369999999999</v>
      </c>
      <c r="BS199">
        <v>20.946870000000001</v>
      </c>
      <c r="BT199">
        <v>81.406440000000003</v>
      </c>
      <c r="BU199">
        <v>30620.720000000001</v>
      </c>
      <c r="BV199">
        <v>0.81386239999999999</v>
      </c>
      <c r="BW199">
        <v>21.509730000000001</v>
      </c>
      <c r="BX199">
        <v>38.500680000000003</v>
      </c>
      <c r="BY199">
        <v>15054.75</v>
      </c>
      <c r="BZ199">
        <v>0.81095419999999996</v>
      </c>
      <c r="CA199">
        <v>21.79551</v>
      </c>
      <c r="CB199">
        <v>11.46447</v>
      </c>
      <c r="CC199">
        <v>4638.46</v>
      </c>
      <c r="CD199">
        <v>0.8078767</v>
      </c>
      <c r="CE199">
        <v>21.565280000000001</v>
      </c>
      <c r="CF199">
        <v>2.3993850000000001</v>
      </c>
      <c r="CG199">
        <v>998.07259999999997</v>
      </c>
      <c r="CH199">
        <v>0.80455469999999996</v>
      </c>
      <c r="CI199">
        <v>21.244499999999999</v>
      </c>
      <c r="CJ199">
        <v>0.42401559999999999</v>
      </c>
      <c r="CK199">
        <v>177.84530000000001</v>
      </c>
      <c r="CL199">
        <v>0.8011355</v>
      </c>
      <c r="CM199">
        <v>20.98245</v>
      </c>
      <c r="CN199">
        <v>0.110023</v>
      </c>
      <c r="CO199">
        <v>43.882950000000001</v>
      </c>
      <c r="CP199">
        <v>0.79786650000000003</v>
      </c>
      <c r="CQ199">
        <v>20.857469999999999</v>
      </c>
      <c r="CR199">
        <v>7.1920460000000005E-2</v>
      </c>
      <c r="CS199">
        <v>27.195049999999998</v>
      </c>
      <c r="CT199">
        <v>0.79461020000000004</v>
      </c>
      <c r="CU199">
        <v>21.17942</v>
      </c>
      <c r="CV199">
        <v>7.1011530000000003E-2</v>
      </c>
      <c r="CW199">
        <v>26.645409999999998</v>
      </c>
      <c r="CX199">
        <v>0.79111849999999995</v>
      </c>
      <c r="CY199">
        <v>21.767309999999998</v>
      </c>
      <c r="CZ199">
        <v>7.2233320000000004E-2</v>
      </c>
      <c r="DA199">
        <v>27.25234</v>
      </c>
      <c r="DB199">
        <v>0.78668700000000003</v>
      </c>
      <c r="DC199">
        <v>22.157070000000001</v>
      </c>
      <c r="DD199">
        <v>7.0583969999999996E-2</v>
      </c>
      <c r="DE199">
        <v>26.820969999999999</v>
      </c>
      <c r="DF199">
        <v>0.78185360000000004</v>
      </c>
      <c r="DG199">
        <v>22.313649999999999</v>
      </c>
      <c r="DH199" s="1">
        <v>6.6258380000000006E-2</v>
      </c>
      <c r="DI199">
        <v>25.345590000000001</v>
      </c>
      <c r="DJ199">
        <v>0.77686290000000002</v>
      </c>
      <c r="DK199">
        <v>22.01435</v>
      </c>
      <c r="DL199">
        <v>6.060244E-2</v>
      </c>
      <c r="DM199">
        <v>23.318390000000001</v>
      </c>
      <c r="DN199">
        <v>0.77190150000000002</v>
      </c>
      <c r="DO199">
        <v>21.628350000000001</v>
      </c>
      <c r="DP199" s="1">
        <v>5.4671089999999999E-2</v>
      </c>
      <c r="DQ199">
        <v>21.147179999999999</v>
      </c>
      <c r="DR199">
        <v>0.7670401</v>
      </c>
      <c r="DS199">
        <v>21.215350000000001</v>
      </c>
      <c r="DT199" s="1">
        <v>4.900678E-2</v>
      </c>
      <c r="DU199">
        <v>19.044899999999998</v>
      </c>
      <c r="DV199">
        <v>0.76212389999999997</v>
      </c>
      <c r="DW199">
        <v>20.964089999999999</v>
      </c>
      <c r="DX199" s="1">
        <v>4.3775769999999999E-2</v>
      </c>
      <c r="DY199">
        <v>17.089780000000001</v>
      </c>
      <c r="DZ199">
        <v>0.75733669999999997</v>
      </c>
      <c r="EA199">
        <v>21.183340000000001</v>
      </c>
      <c r="EB199" s="1">
        <v>3.9075779999999997E-2</v>
      </c>
      <c r="EC199">
        <v>15.31897</v>
      </c>
      <c r="ED199">
        <v>0.75241409999999997</v>
      </c>
      <c r="EE199">
        <v>21.6267</v>
      </c>
      <c r="EF199">
        <v>3.491031E-2</v>
      </c>
      <c r="EG199">
        <v>13.74417</v>
      </c>
      <c r="EH199">
        <v>0.74598940000000002</v>
      </c>
      <c r="EI199">
        <v>22.143930000000001</v>
      </c>
      <c r="EJ199">
        <v>3.125145E-2</v>
      </c>
      <c r="EK199">
        <v>12.356310000000001</v>
      </c>
      <c r="EL199">
        <v>0.73944350000000003</v>
      </c>
      <c r="EM199">
        <v>22.475490000000001</v>
      </c>
      <c r="EN199" s="1">
        <v>2.8001620000000001E-2</v>
      </c>
      <c r="EO199">
        <v>11.117319999999999</v>
      </c>
      <c r="EP199">
        <v>0.73290469999999996</v>
      </c>
      <c r="EQ199">
        <v>22.301390000000001</v>
      </c>
      <c r="ER199" s="1">
        <v>2.504696E-2</v>
      </c>
      <c r="ES199">
        <v>9.9901630000000008</v>
      </c>
      <c r="ET199">
        <v>0.72602219999999995</v>
      </c>
      <c r="EU199">
        <v>21.765170000000001</v>
      </c>
      <c r="EV199" s="1">
        <v>2.2348799999999999E-2</v>
      </c>
      <c r="EW199">
        <v>8.9582350000000002</v>
      </c>
      <c r="EX199">
        <v>0.71937969999999996</v>
      </c>
      <c r="EY199">
        <v>21.203569999999999</v>
      </c>
      <c r="EZ199" s="1">
        <v>1.9928939999999999E-2</v>
      </c>
      <c r="FA199">
        <v>8.0243680000000008</v>
      </c>
      <c r="FB199">
        <v>0.71207739999999997</v>
      </c>
      <c r="FC199">
        <v>20.907039999999999</v>
      </c>
      <c r="FD199" s="1">
        <v>1.7739810000000002E-2</v>
      </c>
      <c r="FE199">
        <v>7.1809279999999998</v>
      </c>
      <c r="FF199">
        <v>0.70497480000000001</v>
      </c>
      <c r="FG199">
        <v>21.511859999999999</v>
      </c>
      <c r="FH199" s="1">
        <v>1.577858E-2</v>
      </c>
      <c r="FI199">
        <v>6.4196790000000004</v>
      </c>
      <c r="FJ199">
        <v>0.69926310000000003</v>
      </c>
      <c r="FK199">
        <v>22.243919999999999</v>
      </c>
      <c r="FL199" s="1">
        <v>1.405125E-2</v>
      </c>
      <c r="FM199">
        <v>5.7302359999999997</v>
      </c>
      <c r="FN199">
        <v>0.69306559999999995</v>
      </c>
      <c r="FO199">
        <v>22.985279999999999</v>
      </c>
      <c r="FP199" s="1">
        <v>1.2516650000000001E-2</v>
      </c>
      <c r="FQ199">
        <v>5.1178809999999997</v>
      </c>
      <c r="FR199">
        <v>0.68759110000000001</v>
      </c>
      <c r="FS199">
        <v>23.49654</v>
      </c>
      <c r="FT199" s="1">
        <v>1.115117E-2</v>
      </c>
      <c r="FU199">
        <v>4.5697239999999999</v>
      </c>
      <c r="FV199">
        <v>0.68282759999999998</v>
      </c>
      <c r="FW199">
        <v>23.578130000000002</v>
      </c>
      <c r="FX199" s="1">
        <v>9.9324300000000008E-3</v>
      </c>
      <c r="FY199">
        <v>4.0779269999999999</v>
      </c>
      <c r="FZ199">
        <v>0.67872949999999999</v>
      </c>
      <c r="GA199">
        <v>23.22813</v>
      </c>
      <c r="GB199" s="1">
        <v>8.8284230000000002E-3</v>
      </c>
      <c r="GC199">
        <v>3.6291760000000002</v>
      </c>
      <c r="GD199">
        <v>0.67548330000000001</v>
      </c>
      <c r="GE199">
        <v>22.686039999999998</v>
      </c>
      <c r="GF199" s="1">
        <v>7.8222529999999995E-3</v>
      </c>
      <c r="GG199">
        <v>3.21665</v>
      </c>
      <c r="GH199">
        <v>0.67293199999999997</v>
      </c>
      <c r="GI199">
        <v>22.337769999999999</v>
      </c>
      <c r="GJ199" s="1">
        <v>6.9037079999999997E-3</v>
      </c>
      <c r="GK199">
        <v>2.8377270000000001</v>
      </c>
      <c r="GL199">
        <v>0.67105139999999996</v>
      </c>
      <c r="GM199">
        <v>22.888010000000001</v>
      </c>
      <c r="GN199" s="1">
        <v>6.0612460000000002E-3</v>
      </c>
      <c r="GO199">
        <v>2.4885980000000001</v>
      </c>
      <c r="GP199">
        <v>0.66973349999999998</v>
      </c>
      <c r="GQ199">
        <v>23.666399999999999</v>
      </c>
      <c r="GR199" s="1">
        <v>5.2665120000000001E-3</v>
      </c>
      <c r="GS199">
        <v>2.159961</v>
      </c>
      <c r="GT199">
        <v>0.66884580000000005</v>
      </c>
      <c r="GU199">
        <v>24.482990000000001</v>
      </c>
      <c r="GV199" s="1">
        <v>4.4775700000000002E-3</v>
      </c>
      <c r="GW199">
        <v>1.835461</v>
      </c>
      <c r="GX199">
        <v>0.66824879999999998</v>
      </c>
      <c r="GY199">
        <v>25.240320000000001</v>
      </c>
      <c r="GZ199" s="1">
        <v>3.6776270000000002E-3</v>
      </c>
      <c r="HA199">
        <v>1.508081</v>
      </c>
      <c r="HB199">
        <v>0.66785030000000001</v>
      </c>
      <c r="HC199">
        <v>25.40164</v>
      </c>
      <c r="HD199" s="1">
        <v>2.9051049999999998E-3</v>
      </c>
      <c r="HE199">
        <v>1.1920649999999999</v>
      </c>
      <c r="HF199">
        <v>0.66785629999999996</v>
      </c>
      <c r="HG199">
        <v>24.955780000000001</v>
      </c>
      <c r="HH199" s="1">
        <v>2.2367060000000002E-3</v>
      </c>
      <c r="HI199">
        <v>0.91659480000000004</v>
      </c>
      <c r="HJ199">
        <v>0.66789779999999999</v>
      </c>
      <c r="HK199">
        <v>24.41921</v>
      </c>
      <c r="HL199" s="1">
        <v>1.724548E-3</v>
      </c>
      <c r="HM199">
        <v>0.70423880000000005</v>
      </c>
      <c r="HN199">
        <v>0.66794830000000005</v>
      </c>
      <c r="HO199">
        <v>24.037980000000001</v>
      </c>
      <c r="HP199" s="1">
        <v>1.371719E-3</v>
      </c>
      <c r="HQ199">
        <v>0.55714949999999996</v>
      </c>
      <c r="HR199">
        <v>0.6679775</v>
      </c>
      <c r="HS199">
        <v>24.365960000000001</v>
      </c>
      <c r="HT199" s="1">
        <v>1.145407E-3</v>
      </c>
      <c r="HU199">
        <v>0.46258969999999999</v>
      </c>
      <c r="HV199">
        <v>0.6680258</v>
      </c>
      <c r="HW199">
        <v>25.021049999999999</v>
      </c>
      <c r="HX199" s="1">
        <v>1.0037519999999999E-3</v>
      </c>
      <c r="HY199">
        <v>0.4033756</v>
      </c>
      <c r="HZ199">
        <v>0.66805270000000005</v>
      </c>
      <c r="IA199">
        <v>25.747789999999998</v>
      </c>
      <c r="IB199" s="1">
        <v>9.1127000000000005E-4</v>
      </c>
      <c r="IC199">
        <v>0.3649656</v>
      </c>
      <c r="ID199">
        <v>0.66806960000000004</v>
      </c>
      <c r="IE199">
        <v>26.44932</v>
      </c>
      <c r="IF199" s="1">
        <v>8.4576970000000003E-4</v>
      </c>
      <c r="IG199">
        <v>0.33798660000000003</v>
      </c>
      <c r="IH199">
        <v>0.66807660000000002</v>
      </c>
      <c r="II199">
        <v>26.459879999999998</v>
      </c>
      <c r="IJ199">
        <v>7.9505319999999995E-4</v>
      </c>
      <c r="IK199">
        <v>0.31726490000000002</v>
      </c>
      <c r="IL199">
        <v>0.668076</v>
      </c>
      <c r="IM199">
        <v>25.85098</v>
      </c>
      <c r="IN199" s="1">
        <v>7.5282409999999995E-4</v>
      </c>
      <c r="IO199">
        <v>0.30015229999999998</v>
      </c>
      <c r="IP199">
        <v>0.66807729999999999</v>
      </c>
      <c r="IQ199">
        <v>24.992540000000002</v>
      </c>
      <c r="IR199" s="1">
        <v>7.1562899999999996E-4</v>
      </c>
      <c r="IS199">
        <v>0.28518199999999999</v>
      </c>
      <c r="IT199">
        <v>0.66807559999999999</v>
      </c>
      <c r="IU199">
        <v>24.18901</v>
      </c>
      <c r="IV199" s="1">
        <v>6.8177470000000003E-4</v>
      </c>
      <c r="IW199">
        <v>0.27157629999999999</v>
      </c>
      <c r="IX199">
        <v>0.66809799999999997</v>
      </c>
      <c r="IY199">
        <v>24.054379999999998</v>
      </c>
      <c r="IZ199" s="1">
        <v>6.5051180000000005E-4</v>
      </c>
      <c r="JA199">
        <v>0.2590538</v>
      </c>
      <c r="JB199">
        <v>0.66810420000000004</v>
      </c>
      <c r="JC199">
        <v>24.07498</v>
      </c>
      <c r="JD199" s="1">
        <v>6.210435E-4</v>
      </c>
      <c r="JE199">
        <v>0.24729039999999999</v>
      </c>
      <c r="JF199">
        <v>0.66808599999999996</v>
      </c>
      <c r="JG199">
        <v>24.444739999999999</v>
      </c>
      <c r="JH199" s="1">
        <v>5.9330419999999997E-4</v>
      </c>
      <c r="JI199">
        <v>0.23620150000000001</v>
      </c>
      <c r="JJ199">
        <v>0.66809580000000002</v>
      </c>
      <c r="JK199">
        <v>24.630379999999999</v>
      </c>
      <c r="JL199" s="1">
        <v>5.6775179999999997E-4</v>
      </c>
      <c r="JM199">
        <v>0.2259949</v>
      </c>
      <c r="JN199">
        <v>0.66809730000000001</v>
      </c>
      <c r="JO199">
        <v>24.634239999999998</v>
      </c>
      <c r="JP199" s="1">
        <v>5.4355569999999995E-4</v>
      </c>
      <c r="JQ199">
        <v>0.21636739999999999</v>
      </c>
      <c r="JR199">
        <v>0.66809909999999995</v>
      </c>
      <c r="JS199">
        <v>24.464490000000001</v>
      </c>
      <c r="JT199" s="1">
        <v>5.2021890000000001E-4</v>
      </c>
      <c r="JU199">
        <v>0.20708380000000001</v>
      </c>
      <c r="JV199">
        <v>0.66809149999999995</v>
      </c>
      <c r="JW199">
        <v>24.12698</v>
      </c>
      <c r="JX199" s="1">
        <v>4.9814719999999996E-4</v>
      </c>
      <c r="JY199">
        <v>0.1982806</v>
      </c>
      <c r="JZ199">
        <v>0.66810349999999996</v>
      </c>
      <c r="KA199">
        <v>23.739879999999999</v>
      </c>
      <c r="KB199" s="1">
        <v>4.772752E-4</v>
      </c>
      <c r="KC199">
        <v>0.18993869999999999</v>
      </c>
      <c r="KD199">
        <v>0.66809770000000002</v>
      </c>
      <c r="KE199">
        <v>24.037030000000001</v>
      </c>
      <c r="KF199" s="1">
        <v>4.5763070000000002E-4</v>
      </c>
      <c r="KG199">
        <v>0.1821122</v>
      </c>
      <c r="KH199">
        <v>0.6680933</v>
      </c>
      <c r="KI199">
        <v>24.259650000000001</v>
      </c>
      <c r="KJ199" s="1">
        <v>4.3870239999999999E-4</v>
      </c>
      <c r="KK199">
        <v>0.17459920000000001</v>
      </c>
      <c r="KL199">
        <v>0.66809580000000002</v>
      </c>
      <c r="KM199">
        <v>24.58175</v>
      </c>
      <c r="KN199" s="1">
        <v>4.2056720000000001E-4</v>
      </c>
      <c r="KO199">
        <v>0.16737289999999999</v>
      </c>
      <c r="KP199">
        <v>0.66809879999999999</v>
      </c>
      <c r="KQ199">
        <v>24.876609999999999</v>
      </c>
      <c r="KR199" s="1">
        <v>4.0358190000000001E-4</v>
      </c>
      <c r="KS199">
        <v>0.160608</v>
      </c>
      <c r="KT199">
        <v>0.66809419999999997</v>
      </c>
      <c r="KU199">
        <v>24.83231</v>
      </c>
      <c r="KV199" s="1">
        <v>3.8722540000000002E-4</v>
      </c>
      <c r="KW199">
        <v>0.1541023</v>
      </c>
      <c r="KX199">
        <v>0.66809649999999998</v>
      </c>
      <c r="KY199">
        <v>24.373290000000001</v>
      </c>
      <c r="KZ199" s="1">
        <v>3.718522E-4</v>
      </c>
      <c r="LA199">
        <v>0.14796619999999999</v>
      </c>
      <c r="LB199">
        <v>0.6680914</v>
      </c>
      <c r="LC199">
        <v>23.77018</v>
      </c>
      <c r="LD199" s="1">
        <v>3.5724120000000002E-4</v>
      </c>
      <c r="LE199">
        <v>0.1421587</v>
      </c>
      <c r="LF199">
        <v>0.66808610000000002</v>
      </c>
      <c r="LG199">
        <v>23.261220000000002</v>
      </c>
      <c r="LH199" s="1">
        <v>3.4310390000000002E-4</v>
      </c>
      <c r="LI199">
        <v>0.13652600000000001</v>
      </c>
      <c r="LJ199">
        <v>0.66806520000000003</v>
      </c>
      <c r="LK199">
        <v>23.536989999999999</v>
      </c>
      <c r="LL199" s="1">
        <v>3.298059E-4</v>
      </c>
      <c r="LM199">
        <v>0.13123480000000001</v>
      </c>
      <c r="LN199">
        <v>0.66806379999999999</v>
      </c>
      <c r="LO199">
        <v>23.859739999999999</v>
      </c>
      <c r="LP199" s="1">
        <v>3.1705619999999998E-4</v>
      </c>
      <c r="LQ199">
        <v>0.12615009999999999</v>
      </c>
      <c r="LR199">
        <v>0.66801279999999996</v>
      </c>
      <c r="LS199">
        <v>24.347010000000001</v>
      </c>
      <c r="LT199" s="1">
        <v>3.0502470000000001E-4</v>
      </c>
      <c r="LU199">
        <v>0.12136139999999999</v>
      </c>
      <c r="LV199">
        <v>0.66794719999999996</v>
      </c>
      <c r="LW199">
        <v>25.190439999999999</v>
      </c>
      <c r="LX199" s="1">
        <v>2.9379619999999999E-4</v>
      </c>
      <c r="LY199">
        <v>0.1168859</v>
      </c>
      <c r="LZ199">
        <v>0.6678771</v>
      </c>
      <c r="MA199">
        <v>25.629950000000001</v>
      </c>
      <c r="MB199" s="1">
        <v>2.83269E-4</v>
      </c>
      <c r="MC199">
        <v>0.1127042</v>
      </c>
      <c r="MD199">
        <v>0.66775249999999997</v>
      </c>
      <c r="ME199">
        <v>25.414190000000001</v>
      </c>
      <c r="MF199" s="1">
        <v>2.7345059999999999E-4</v>
      </c>
      <c r="MG199">
        <v>0.1087902</v>
      </c>
      <c r="MH199">
        <v>0.66762849999999996</v>
      </c>
      <c r="MI199">
        <v>25.00731</v>
      </c>
      <c r="MJ199" s="1">
        <v>2.6393480000000001E-4</v>
      </c>
      <c r="MK199">
        <v>0.1050212</v>
      </c>
      <c r="ML199">
        <v>0.66749789999999998</v>
      </c>
      <c r="MM199">
        <v>24.84853</v>
      </c>
      <c r="MN199" s="1">
        <v>2.5468000000000002E-4</v>
      </c>
      <c r="MO199">
        <v>0.1013537</v>
      </c>
      <c r="MP199">
        <v>0.66735800000000001</v>
      </c>
      <c r="MQ199">
        <v>25.387339999999998</v>
      </c>
      <c r="MR199" s="1">
        <v>2.4567330000000001E-4</v>
      </c>
      <c r="MS199">
        <v>9.777719E-2</v>
      </c>
      <c r="MT199">
        <v>0.66722599999999999</v>
      </c>
      <c r="MU199">
        <v>26.09215</v>
      </c>
      <c r="MV199" s="1">
        <v>2.3709370000000001E-4</v>
      </c>
      <c r="MW199">
        <v>9.4352340000000007E-2</v>
      </c>
      <c r="MX199">
        <v>0.66709300000000005</v>
      </c>
      <c r="MY199">
        <v>26.756430000000002</v>
      </c>
      <c r="MZ199" s="1">
        <v>2.2907489999999999E-4</v>
      </c>
      <c r="NA199">
        <v>9.1153639999999994E-2</v>
      </c>
      <c r="NB199">
        <v>0.66700749999999998</v>
      </c>
      <c r="NC199">
        <v>27.387060000000002</v>
      </c>
      <c r="ND199" s="1">
        <v>2.217509E-4</v>
      </c>
      <c r="NE199">
        <v>8.8219389999999995E-2</v>
      </c>
      <c r="NF199">
        <v>0.66693349999999996</v>
      </c>
      <c r="NG199">
        <v>27.355219999999999</v>
      </c>
      <c r="NH199" s="1">
        <v>2.1507159999999999E-4</v>
      </c>
      <c r="NI199">
        <v>8.5548180000000001E-2</v>
      </c>
      <c r="NJ199">
        <v>0.66687209999999997</v>
      </c>
      <c r="NK199">
        <v>26.812159999999999</v>
      </c>
      <c r="NL199" s="1">
        <v>2.0843150000000001E-4</v>
      </c>
      <c r="NM199">
        <v>8.2906090000000002E-2</v>
      </c>
      <c r="NN199">
        <v>0.66683389999999998</v>
      </c>
      <c r="NO199">
        <v>26.127780000000001</v>
      </c>
      <c r="NP199" s="1">
        <v>2.01542E-4</v>
      </c>
      <c r="NQ199">
        <v>8.0165500000000001E-2</v>
      </c>
      <c r="NR199">
        <v>0.6668229</v>
      </c>
      <c r="NS199">
        <v>25.49128</v>
      </c>
      <c r="NT199" s="1">
        <v>1.946025E-4</v>
      </c>
      <c r="NU199">
        <v>7.7406810000000006E-2</v>
      </c>
      <c r="NV199">
        <v>0.66678459999999995</v>
      </c>
      <c r="NW199">
        <v>25.246110000000002</v>
      </c>
      <c r="NX199" s="1">
        <v>1.874678E-4</v>
      </c>
      <c r="NY199">
        <v>7.4568400000000007E-2</v>
      </c>
      <c r="NZ199">
        <v>0.6667305</v>
      </c>
      <c r="OA199">
        <v>25.628520000000002</v>
      </c>
      <c r="OB199" s="1">
        <v>1.803439E-4</v>
      </c>
      <c r="OC199">
        <v>7.1735380000000001E-2</v>
      </c>
      <c r="OD199">
        <v>0.66665540000000001</v>
      </c>
      <c r="OE199">
        <v>26.01688</v>
      </c>
      <c r="OF199" s="1">
        <v>1.733692E-4</v>
      </c>
      <c r="OG199">
        <v>6.8957180000000007E-2</v>
      </c>
      <c r="OH199">
        <v>0.66653150000000005</v>
      </c>
      <c r="OI199">
        <v>26.375250000000001</v>
      </c>
      <c r="OJ199" s="1">
        <v>1.663429E-4</v>
      </c>
      <c r="OK199">
        <v>6.6169229999999996E-2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0.72041089999999997</v>
      </c>
      <c r="G200">
        <v>21.911799999999999</v>
      </c>
      <c r="H200">
        <v>0</v>
      </c>
      <c r="I200">
        <v>0</v>
      </c>
      <c r="J200">
        <v>0.71903899999999998</v>
      </c>
      <c r="K200">
        <v>21.8385</v>
      </c>
      <c r="L200">
        <v>0</v>
      </c>
      <c r="M200">
        <v>0</v>
      </c>
      <c r="N200">
        <v>0.71758060000000001</v>
      </c>
      <c r="O200">
        <v>21.705269999999999</v>
      </c>
      <c r="P200">
        <v>0</v>
      </c>
      <c r="Q200">
        <v>0</v>
      </c>
      <c r="R200">
        <v>0.71602449999999995</v>
      </c>
      <c r="S200">
        <v>21.23685</v>
      </c>
      <c r="T200">
        <v>0</v>
      </c>
      <c r="U200">
        <v>0</v>
      </c>
      <c r="V200">
        <v>0.71416210000000002</v>
      </c>
      <c r="W200">
        <v>20.831309999999998</v>
      </c>
      <c r="X200">
        <v>0</v>
      </c>
      <c r="Y200">
        <v>0</v>
      </c>
      <c r="Z200">
        <v>0.71151949999999997</v>
      </c>
      <c r="AA200">
        <v>20.613189999999999</v>
      </c>
      <c r="AB200">
        <v>0</v>
      </c>
      <c r="AC200">
        <v>0</v>
      </c>
      <c r="AD200">
        <v>0.70832700000000004</v>
      </c>
      <c r="AE200">
        <v>20.615020000000001</v>
      </c>
      <c r="AF200">
        <v>0</v>
      </c>
      <c r="AG200">
        <v>0</v>
      </c>
      <c r="AH200">
        <v>0.70576229999999995</v>
      </c>
      <c r="AI200">
        <v>20.63551</v>
      </c>
      <c r="AJ200">
        <v>1.023506E-34</v>
      </c>
      <c r="AK200" s="1">
        <v>3.8334370000000002E-32</v>
      </c>
      <c r="AL200">
        <v>0.70373090000000005</v>
      </c>
      <c r="AM200">
        <v>20.932310000000001</v>
      </c>
      <c r="AN200" s="1">
        <v>7.0052480000000002E-23</v>
      </c>
      <c r="AO200" s="1">
        <v>2.6301360000000001E-20</v>
      </c>
      <c r="AP200">
        <v>0.70197949999999998</v>
      </c>
      <c r="AQ200">
        <v>20.808029999999999</v>
      </c>
      <c r="AR200" s="1">
        <v>1.189343E-11</v>
      </c>
      <c r="AS200" s="1">
        <v>4.4554379999999999E-9</v>
      </c>
      <c r="AT200">
        <v>0.70041010000000004</v>
      </c>
      <c r="AU200">
        <v>20.492039999999999</v>
      </c>
      <c r="AV200" s="1">
        <v>1.4687080000000001E-5</v>
      </c>
      <c r="AW200" s="1">
        <v>4.0896370000000001E-3</v>
      </c>
      <c r="AX200">
        <v>0.69894610000000001</v>
      </c>
      <c r="AY200">
        <v>20.131620000000002</v>
      </c>
      <c r="AZ200" s="1">
        <v>1.0280060000000001E-2</v>
      </c>
      <c r="BA200" s="1">
        <v>3.0849639999999998</v>
      </c>
      <c r="BB200">
        <v>0.69757539999999996</v>
      </c>
      <c r="BC200">
        <v>19.862469999999998</v>
      </c>
      <c r="BD200" s="1">
        <v>0.71556869999999995</v>
      </c>
      <c r="BE200" s="1">
        <v>228.42420000000001</v>
      </c>
      <c r="BF200">
        <v>0.69618429999999998</v>
      </c>
      <c r="BG200">
        <v>19.675000000000001</v>
      </c>
      <c r="BH200" s="1">
        <v>10.63691</v>
      </c>
      <c r="BI200">
        <v>3587.1709999999998</v>
      </c>
      <c r="BJ200">
        <v>0.69459879999999996</v>
      </c>
      <c r="BK200">
        <v>19.86401</v>
      </c>
      <c r="BL200">
        <v>49.747790000000002</v>
      </c>
      <c r="BM200">
        <v>17609.87</v>
      </c>
      <c r="BN200">
        <v>0.69268130000000006</v>
      </c>
      <c r="BO200">
        <v>20.343129999999999</v>
      </c>
      <c r="BP200">
        <v>93.901060000000001</v>
      </c>
      <c r="BQ200">
        <v>34699.01</v>
      </c>
      <c r="BR200">
        <v>0.69044119999999998</v>
      </c>
      <c r="BS200">
        <v>20.96725</v>
      </c>
      <c r="BT200">
        <v>85.59554</v>
      </c>
      <c r="BU200">
        <v>32872.57</v>
      </c>
      <c r="BV200">
        <v>0.68772549999999999</v>
      </c>
      <c r="BW200">
        <v>21.540009999999999</v>
      </c>
      <c r="BX200">
        <v>43.309829999999998</v>
      </c>
      <c r="BY200">
        <v>17214.11</v>
      </c>
      <c r="BZ200">
        <v>0.68457639999999997</v>
      </c>
      <c r="CA200">
        <v>21.836680000000001</v>
      </c>
      <c r="CB200">
        <v>13.65673</v>
      </c>
      <c r="CC200">
        <v>5593.2849999999999</v>
      </c>
      <c r="CD200">
        <v>0.68120429999999998</v>
      </c>
      <c r="CE200">
        <v>21.606449999999999</v>
      </c>
      <c r="CF200">
        <v>2.9872730000000001</v>
      </c>
      <c r="CG200">
        <v>1254.1130000000001</v>
      </c>
      <c r="CH200">
        <v>0.67751810000000001</v>
      </c>
      <c r="CI200">
        <v>21.285170000000001</v>
      </c>
      <c r="CJ200">
        <v>0.53252690000000003</v>
      </c>
      <c r="CK200">
        <v>226.15809999999999</v>
      </c>
      <c r="CL200">
        <v>0.67361919999999997</v>
      </c>
      <c r="CM200">
        <v>21.01341</v>
      </c>
      <c r="CN200">
        <v>0.125252</v>
      </c>
      <c r="CO200">
        <v>51.368259999999999</v>
      </c>
      <c r="CP200">
        <v>0.66981100000000005</v>
      </c>
      <c r="CQ200">
        <v>20.881530000000001</v>
      </c>
      <c r="CR200">
        <v>7.3331400000000005E-2</v>
      </c>
      <c r="CS200">
        <v>28.621919999999999</v>
      </c>
      <c r="CT200">
        <v>0.6659796</v>
      </c>
      <c r="CU200">
        <v>21.200880000000002</v>
      </c>
      <c r="CV200">
        <v>7.075998E-2</v>
      </c>
      <c r="CW200">
        <v>27.384239999999998</v>
      </c>
      <c r="CX200">
        <v>0.6618771</v>
      </c>
      <c r="CY200">
        <v>21.78689</v>
      </c>
      <c r="CZ200">
        <v>7.215154E-2</v>
      </c>
      <c r="DA200">
        <v>28.08109</v>
      </c>
      <c r="DB200">
        <v>0.65781679999999998</v>
      </c>
      <c r="DC200">
        <v>22.183520000000001</v>
      </c>
      <c r="DD200">
        <v>7.0892540000000004E-2</v>
      </c>
      <c r="DE200">
        <v>27.79082</v>
      </c>
      <c r="DF200">
        <v>0.65377130000000006</v>
      </c>
      <c r="DG200">
        <v>22.35322</v>
      </c>
      <c r="DH200" s="1">
        <v>6.6847699999999996E-2</v>
      </c>
      <c r="DI200">
        <v>26.381350000000001</v>
      </c>
      <c r="DJ200">
        <v>0.64947330000000003</v>
      </c>
      <c r="DK200">
        <v>22.06448</v>
      </c>
      <c r="DL200" s="1">
        <v>6.1300359999999998E-2</v>
      </c>
      <c r="DM200">
        <v>24.33896</v>
      </c>
      <c r="DN200">
        <v>0.64516289999999998</v>
      </c>
      <c r="DO200">
        <v>21.681709999999999</v>
      </c>
      <c r="DP200" s="1">
        <v>5.5379419999999999E-2</v>
      </c>
      <c r="DQ200">
        <v>22.110610000000001</v>
      </c>
      <c r="DR200">
        <v>0.64090789999999997</v>
      </c>
      <c r="DS200">
        <v>21.260570000000001</v>
      </c>
      <c r="DT200">
        <v>4.9675959999999998E-2</v>
      </c>
      <c r="DU200">
        <v>19.949590000000001</v>
      </c>
      <c r="DV200">
        <v>0.6366387</v>
      </c>
      <c r="DW200">
        <v>20.986440000000002</v>
      </c>
      <c r="DX200" s="1">
        <v>4.4393269999999999E-2</v>
      </c>
      <c r="DY200">
        <v>17.92999</v>
      </c>
      <c r="DZ200">
        <v>0.63246740000000001</v>
      </c>
      <c r="EA200">
        <v>21.199090000000002</v>
      </c>
      <c r="EB200" s="1">
        <v>3.9628780000000002E-2</v>
      </c>
      <c r="EC200">
        <v>16.093260000000001</v>
      </c>
      <c r="ED200">
        <v>0.6281698</v>
      </c>
      <c r="EE200">
        <v>21.636839999999999</v>
      </c>
      <c r="EF200" s="1">
        <v>3.5402799999999998E-2</v>
      </c>
      <c r="EG200">
        <v>14.45697</v>
      </c>
      <c r="EH200">
        <v>0.62459989999999999</v>
      </c>
      <c r="EI200">
        <v>22.159230000000001</v>
      </c>
      <c r="EJ200" s="1">
        <v>3.1685409999999997E-2</v>
      </c>
      <c r="EK200">
        <v>12.994070000000001</v>
      </c>
      <c r="EL200">
        <v>0.62143490000000001</v>
      </c>
      <c r="EM200">
        <v>22.505859999999998</v>
      </c>
      <c r="EN200" s="1">
        <v>2.8393330000000001E-2</v>
      </c>
      <c r="EO200">
        <v>11.68712</v>
      </c>
      <c r="EP200">
        <v>0.61803779999999997</v>
      </c>
      <c r="EQ200">
        <v>22.345890000000001</v>
      </c>
      <c r="ER200">
        <v>2.540709E-2</v>
      </c>
      <c r="ES200">
        <v>10.50109</v>
      </c>
      <c r="ET200">
        <v>0.61439840000000001</v>
      </c>
      <c r="EU200">
        <v>21.826329999999999</v>
      </c>
      <c r="EV200" s="1">
        <v>2.2677300000000001E-2</v>
      </c>
      <c r="EW200">
        <v>9.4158299999999997</v>
      </c>
      <c r="EX200">
        <v>0.61094800000000005</v>
      </c>
      <c r="EY200">
        <v>21.27215</v>
      </c>
      <c r="EZ200" s="1">
        <v>2.022581E-2</v>
      </c>
      <c r="FA200">
        <v>8.4350009999999997</v>
      </c>
      <c r="FB200">
        <v>0.60703229999999997</v>
      </c>
      <c r="FC200">
        <v>20.962869999999999</v>
      </c>
      <c r="FD200" s="1">
        <v>1.8009589999999999E-2</v>
      </c>
      <c r="FE200">
        <v>7.5487520000000004</v>
      </c>
      <c r="FF200">
        <v>0.60342549999999995</v>
      </c>
      <c r="FG200">
        <v>21.543369999999999</v>
      </c>
      <c r="FH200" s="1">
        <v>1.6027369999999999E-2</v>
      </c>
      <c r="FI200">
        <v>6.7485980000000003</v>
      </c>
      <c r="FJ200">
        <v>0.60176390000000002</v>
      </c>
      <c r="FK200">
        <v>22.243659999999998</v>
      </c>
      <c r="FL200" s="1">
        <v>1.427731E-2</v>
      </c>
      <c r="FM200">
        <v>6.0201250000000002</v>
      </c>
      <c r="FN200">
        <v>0.59994729999999996</v>
      </c>
      <c r="FO200">
        <v>22.959589999999999</v>
      </c>
      <c r="FP200" s="1">
        <v>1.271893E-2</v>
      </c>
      <c r="FQ200">
        <v>5.3720059999999998</v>
      </c>
      <c r="FR200">
        <v>0.59793629999999998</v>
      </c>
      <c r="FS200">
        <v>23.475100000000001</v>
      </c>
      <c r="FT200" s="1">
        <v>1.133372E-2</v>
      </c>
      <c r="FU200">
        <v>4.7938689999999999</v>
      </c>
      <c r="FV200">
        <v>0.59592339999999999</v>
      </c>
      <c r="FW200">
        <v>23.588480000000001</v>
      </c>
      <c r="FX200" s="1">
        <v>1.009853E-2</v>
      </c>
      <c r="FY200">
        <v>4.276268</v>
      </c>
      <c r="FZ200">
        <v>0.59425819999999996</v>
      </c>
      <c r="GA200">
        <v>23.273949999999999</v>
      </c>
      <c r="GB200" s="1">
        <v>8.9821139999999994E-3</v>
      </c>
      <c r="GC200">
        <v>3.8071429999999999</v>
      </c>
      <c r="GD200">
        <v>0.5929951</v>
      </c>
      <c r="GE200">
        <v>22.752559999999999</v>
      </c>
      <c r="GF200" s="1">
        <v>7.9641759999999999E-3</v>
      </c>
      <c r="GG200">
        <v>3.3760759999999999</v>
      </c>
      <c r="GH200">
        <v>0.59205419999999997</v>
      </c>
      <c r="GI200">
        <v>22.399519999999999</v>
      </c>
      <c r="GJ200" s="1">
        <v>7.0354909999999996E-3</v>
      </c>
      <c r="GK200">
        <v>2.9805299999999999</v>
      </c>
      <c r="GL200">
        <v>0.59146650000000001</v>
      </c>
      <c r="GM200">
        <v>22.926500000000001</v>
      </c>
      <c r="GN200" s="1">
        <v>6.1837760000000002E-3</v>
      </c>
      <c r="GO200">
        <v>2.616107</v>
      </c>
      <c r="GP200">
        <v>0.59111590000000003</v>
      </c>
      <c r="GQ200">
        <v>23.670100000000001</v>
      </c>
      <c r="GR200" s="1">
        <v>5.3848660000000003E-3</v>
      </c>
      <c r="GS200">
        <v>2.274842</v>
      </c>
      <c r="GT200">
        <v>0.59096009999999999</v>
      </c>
      <c r="GU200">
        <v>24.471309999999999</v>
      </c>
      <c r="GV200" s="1">
        <v>4.597337E-3</v>
      </c>
      <c r="GW200">
        <v>1.940078</v>
      </c>
      <c r="GX200">
        <v>0.59085520000000002</v>
      </c>
      <c r="GY200">
        <v>25.235589999999998</v>
      </c>
      <c r="GZ200" s="1">
        <v>3.7980879999999998E-3</v>
      </c>
      <c r="HA200">
        <v>1.6023210000000001</v>
      </c>
      <c r="HB200">
        <v>0.59080290000000002</v>
      </c>
      <c r="HC200">
        <v>25.427209999999999</v>
      </c>
      <c r="HD200" s="1">
        <v>3.0172710000000002E-3</v>
      </c>
      <c r="HE200">
        <v>1.2731079999999999</v>
      </c>
      <c r="HF200">
        <v>0.59111689999999995</v>
      </c>
      <c r="HG200">
        <v>25.010200000000001</v>
      </c>
      <c r="HH200" s="1">
        <v>2.3293979999999999E-3</v>
      </c>
      <c r="HI200">
        <v>0.98144310000000001</v>
      </c>
      <c r="HJ200">
        <v>0.5913969</v>
      </c>
      <c r="HK200">
        <v>24.48499</v>
      </c>
      <c r="HL200" s="1">
        <v>1.7924900000000001E-3</v>
      </c>
      <c r="HM200">
        <v>0.75289119999999998</v>
      </c>
      <c r="HN200">
        <v>0.59157820000000005</v>
      </c>
      <c r="HO200">
        <v>24.09769</v>
      </c>
      <c r="HP200" s="1">
        <v>1.4168340000000001E-3</v>
      </c>
      <c r="HQ200">
        <v>0.59238579999999996</v>
      </c>
      <c r="HR200">
        <v>0.59171070000000003</v>
      </c>
      <c r="HS200">
        <v>24.41639</v>
      </c>
      <c r="HT200" s="1">
        <v>1.173905E-3</v>
      </c>
      <c r="HU200">
        <v>0.48839650000000001</v>
      </c>
      <c r="HV200">
        <v>0.59182360000000001</v>
      </c>
      <c r="HW200">
        <v>25.045940000000002</v>
      </c>
      <c r="HX200" s="1">
        <v>1.021699E-3</v>
      </c>
      <c r="HY200">
        <v>0.42320629999999998</v>
      </c>
      <c r="HZ200">
        <v>0.59186450000000002</v>
      </c>
      <c r="IA200">
        <v>25.750800000000002</v>
      </c>
      <c r="IB200" s="1">
        <v>9.2330730000000005E-4</v>
      </c>
      <c r="IC200">
        <v>0.38127050000000001</v>
      </c>
      <c r="ID200">
        <v>0.59191769999999999</v>
      </c>
      <c r="IE200">
        <v>26.451129999999999</v>
      </c>
      <c r="IF200" s="1">
        <v>8.5463689999999996E-4</v>
      </c>
      <c r="IG200">
        <v>0.35218769999999999</v>
      </c>
      <c r="IH200">
        <v>0.59194069999999999</v>
      </c>
      <c r="II200">
        <v>26.493680000000001</v>
      </c>
      <c r="IJ200" s="1">
        <v>8.0208199999999997E-4</v>
      </c>
      <c r="IK200">
        <v>0.33008920000000003</v>
      </c>
      <c r="IL200">
        <v>0.59196309999999996</v>
      </c>
      <c r="IM200">
        <v>25.927209999999999</v>
      </c>
      <c r="IN200" s="1">
        <v>7.5882260000000002E-4</v>
      </c>
      <c r="IO200">
        <v>0.3120308</v>
      </c>
      <c r="IP200">
        <v>0.59198899999999999</v>
      </c>
      <c r="IQ200">
        <v>25.094840000000001</v>
      </c>
      <c r="IR200" s="1">
        <v>7.2099679999999995E-4</v>
      </c>
      <c r="IS200">
        <v>0.29633470000000001</v>
      </c>
      <c r="IT200">
        <v>0.59198779999999995</v>
      </c>
      <c r="IU200">
        <v>24.288550000000001</v>
      </c>
      <c r="IV200" s="1">
        <v>6.8665849999999999E-4</v>
      </c>
      <c r="IW200">
        <v>0.28210849999999998</v>
      </c>
      <c r="IX200">
        <v>0.5919915</v>
      </c>
      <c r="IY200">
        <v>24.126760000000001</v>
      </c>
      <c r="IZ200" s="1">
        <v>6.5507130000000001E-4</v>
      </c>
      <c r="JA200">
        <v>0.26906340000000001</v>
      </c>
      <c r="JB200">
        <v>0.59200160000000002</v>
      </c>
      <c r="JC200">
        <v>24.104389999999999</v>
      </c>
      <c r="JD200" s="1">
        <v>6.2536289999999995E-4</v>
      </c>
      <c r="JE200">
        <v>0.25682959999999999</v>
      </c>
      <c r="JF200">
        <v>0.59200059999999999</v>
      </c>
      <c r="JG200">
        <v>24.44903</v>
      </c>
      <c r="JH200" s="1">
        <v>5.9731219999999998E-4</v>
      </c>
      <c r="JI200">
        <v>0.24527260000000001</v>
      </c>
      <c r="JJ200">
        <v>0.59199590000000002</v>
      </c>
      <c r="JK200">
        <v>24.632819999999999</v>
      </c>
      <c r="JL200" s="1">
        <v>5.7145649999999998E-4</v>
      </c>
      <c r="JM200">
        <v>0.23462450000000001</v>
      </c>
      <c r="JN200">
        <v>0.59201190000000004</v>
      </c>
      <c r="JO200">
        <v>24.66996</v>
      </c>
      <c r="JP200" s="1">
        <v>5.4710030000000001E-4</v>
      </c>
      <c r="JQ200">
        <v>0.2246272</v>
      </c>
      <c r="JR200">
        <v>0.59199749999999995</v>
      </c>
      <c r="JS200">
        <v>24.53754</v>
      </c>
      <c r="JT200" s="1">
        <v>5.2362480000000004E-4</v>
      </c>
      <c r="JU200">
        <v>0.21499679999999999</v>
      </c>
      <c r="JV200">
        <v>0.59201329999999996</v>
      </c>
      <c r="JW200">
        <v>24.21463</v>
      </c>
      <c r="JX200" s="1">
        <v>5.0137830000000002E-4</v>
      </c>
      <c r="JY200">
        <v>0.2058442</v>
      </c>
      <c r="JZ200">
        <v>0.59202500000000002</v>
      </c>
      <c r="KA200">
        <v>23.821359999999999</v>
      </c>
      <c r="KB200" s="1">
        <v>4.8031860000000002E-4</v>
      </c>
      <c r="KC200">
        <v>0.1971658</v>
      </c>
      <c r="KD200">
        <v>0.5920223</v>
      </c>
      <c r="KE200">
        <v>24.094670000000001</v>
      </c>
      <c r="KF200" s="1">
        <v>4.6050170000000001E-4</v>
      </c>
      <c r="KG200">
        <v>0.18902189999999999</v>
      </c>
      <c r="KH200">
        <v>0.59199170000000001</v>
      </c>
      <c r="KI200">
        <v>24.28782</v>
      </c>
      <c r="KJ200" s="1">
        <v>4.4149640000000002E-4</v>
      </c>
      <c r="KK200">
        <v>0.18123819999999999</v>
      </c>
      <c r="KL200">
        <v>0.59199670000000004</v>
      </c>
      <c r="KM200">
        <v>24.592980000000001</v>
      </c>
      <c r="KN200" s="1">
        <v>4.2319079999999999E-4</v>
      </c>
      <c r="KO200">
        <v>0.17372070000000001</v>
      </c>
      <c r="KP200">
        <v>0.59199829999999998</v>
      </c>
      <c r="KQ200">
        <v>24.89095</v>
      </c>
      <c r="KR200" s="1">
        <v>4.0607620000000002E-4</v>
      </c>
      <c r="KS200">
        <v>0.16668830000000001</v>
      </c>
      <c r="KT200">
        <v>0.59199230000000003</v>
      </c>
      <c r="KU200">
        <v>24.86131</v>
      </c>
      <c r="KV200">
        <v>3.8961310000000001E-4</v>
      </c>
      <c r="KW200">
        <v>0.1599353</v>
      </c>
      <c r="KX200">
        <v>0.59201680000000001</v>
      </c>
      <c r="KY200">
        <v>24.430720000000001</v>
      </c>
      <c r="KZ200" s="1">
        <v>3.7409139999999998E-4</v>
      </c>
      <c r="LA200">
        <v>0.1535475</v>
      </c>
      <c r="LB200">
        <v>0.59198949999999995</v>
      </c>
      <c r="LC200">
        <v>23.846350000000001</v>
      </c>
      <c r="LD200" s="1">
        <v>3.5938950000000001E-4</v>
      </c>
      <c r="LE200">
        <v>0.1475185</v>
      </c>
      <c r="LF200">
        <v>0.59200569999999997</v>
      </c>
      <c r="LG200">
        <v>23.345040000000001</v>
      </c>
      <c r="LH200" s="1">
        <v>3.4516990000000002E-4</v>
      </c>
      <c r="LI200">
        <v>0.14167440000000001</v>
      </c>
      <c r="LJ200">
        <v>0.59199950000000001</v>
      </c>
      <c r="LK200">
        <v>23.617319999999999</v>
      </c>
      <c r="LL200" s="1">
        <v>3.3175240000000002E-4</v>
      </c>
      <c r="LM200">
        <v>0.1361656</v>
      </c>
      <c r="LN200">
        <v>0.59199900000000005</v>
      </c>
      <c r="LO200">
        <v>23.915579999999999</v>
      </c>
      <c r="LP200" s="1">
        <v>3.1891390000000002E-4</v>
      </c>
      <c r="LQ200">
        <v>0.13088939999999999</v>
      </c>
      <c r="LR200">
        <v>0.59196159999999998</v>
      </c>
      <c r="LS200">
        <v>24.374860000000002</v>
      </c>
      <c r="LT200" s="1">
        <v>3.0677630000000003E-4</v>
      </c>
      <c r="LU200">
        <v>0.12590319999999999</v>
      </c>
      <c r="LV200">
        <v>0.59196789999999999</v>
      </c>
      <c r="LW200">
        <v>25.19904</v>
      </c>
      <c r="LX200" s="1">
        <v>2.9541099999999998E-4</v>
      </c>
      <c r="LY200">
        <v>0.1212319</v>
      </c>
      <c r="LZ200">
        <v>0.59194369999999996</v>
      </c>
      <c r="MA200">
        <v>25.641829999999999</v>
      </c>
      <c r="MB200" s="1">
        <v>2.8479599999999997E-4</v>
      </c>
      <c r="MC200">
        <v>0.1168809</v>
      </c>
      <c r="MD200">
        <v>0.59194709999999995</v>
      </c>
      <c r="ME200">
        <v>25.442879999999999</v>
      </c>
      <c r="MF200" s="1">
        <v>2.7488060000000001E-4</v>
      </c>
      <c r="MG200">
        <v>0.1127983</v>
      </c>
      <c r="MH200">
        <v>0.59192880000000003</v>
      </c>
      <c r="MI200">
        <v>25.050789999999999</v>
      </c>
      <c r="MJ200" s="1">
        <v>2.6532980000000002E-4</v>
      </c>
      <c r="MK200">
        <v>0.1088896</v>
      </c>
      <c r="ML200">
        <v>0.59194979999999997</v>
      </c>
      <c r="MM200">
        <v>24.898260000000001</v>
      </c>
      <c r="MN200" s="1">
        <v>2.5604529999999999E-4</v>
      </c>
      <c r="MO200">
        <v>0.1050891</v>
      </c>
      <c r="MP200">
        <v>0.59196070000000001</v>
      </c>
      <c r="MQ200">
        <v>25.434629999999999</v>
      </c>
      <c r="MR200" s="1">
        <v>2.4698519999999998E-4</v>
      </c>
      <c r="MS200">
        <v>0.10137359999999999</v>
      </c>
      <c r="MT200">
        <v>0.59199360000000001</v>
      </c>
      <c r="MU200">
        <v>26.113890000000001</v>
      </c>
      <c r="MV200" s="1">
        <v>2.383439E-4</v>
      </c>
      <c r="MW200">
        <v>9.7812179999999999E-2</v>
      </c>
      <c r="MX200">
        <v>0.5920512</v>
      </c>
      <c r="MY200">
        <v>26.756810000000002</v>
      </c>
      <c r="MZ200" s="1">
        <v>2.302274E-4</v>
      </c>
      <c r="NA200">
        <v>9.4469929999999994E-2</v>
      </c>
      <c r="NB200">
        <v>0.59212160000000003</v>
      </c>
      <c r="NC200">
        <v>27.38879</v>
      </c>
      <c r="ND200" s="1">
        <v>2.2279649999999999E-4</v>
      </c>
      <c r="NE200">
        <v>9.1399789999999995E-2</v>
      </c>
      <c r="NF200">
        <v>0.5921845</v>
      </c>
      <c r="NG200">
        <v>27.394110000000001</v>
      </c>
      <c r="NH200" s="1">
        <v>2.1604990000000001E-4</v>
      </c>
      <c r="NI200">
        <v>8.8612259999999998E-2</v>
      </c>
      <c r="NJ200">
        <v>0.59228400000000003</v>
      </c>
      <c r="NK200">
        <v>26.88766</v>
      </c>
      <c r="NL200" s="1">
        <v>2.094408E-4</v>
      </c>
      <c r="NM200">
        <v>8.5892129999999997E-2</v>
      </c>
      <c r="NN200">
        <v>0.5923349</v>
      </c>
      <c r="NO200">
        <v>26.218450000000001</v>
      </c>
      <c r="NP200" s="1">
        <v>2.0256890000000001E-4</v>
      </c>
      <c r="NQ200">
        <v>8.3071279999999997E-2</v>
      </c>
      <c r="NR200">
        <v>0.59239969999999997</v>
      </c>
      <c r="NS200">
        <v>25.577010000000001</v>
      </c>
      <c r="NT200" s="1">
        <v>1.956521E-4</v>
      </c>
      <c r="NU200">
        <v>8.0231179999999999E-2</v>
      </c>
      <c r="NV200">
        <v>0.59245760000000003</v>
      </c>
      <c r="NW200">
        <v>25.30958</v>
      </c>
      <c r="NX200" s="1">
        <v>1.885341E-4</v>
      </c>
      <c r="NY200">
        <v>7.7308390000000005E-2</v>
      </c>
      <c r="NZ200">
        <v>0.59250449999999999</v>
      </c>
      <c r="OA200">
        <v>25.650459999999999</v>
      </c>
      <c r="OB200" s="1">
        <v>1.8140079999999999E-4</v>
      </c>
      <c r="OC200">
        <v>7.4381050000000004E-2</v>
      </c>
      <c r="OD200">
        <v>0.59248970000000001</v>
      </c>
      <c r="OE200">
        <v>26.005579999999998</v>
      </c>
      <c r="OF200" s="1">
        <v>1.7440230000000001E-4</v>
      </c>
      <c r="OG200">
        <v>7.1503800000000006E-2</v>
      </c>
      <c r="OH200">
        <v>0.59250740000000002</v>
      </c>
      <c r="OI200">
        <v>26.369620000000001</v>
      </c>
      <c r="OJ200" s="1">
        <v>1.673922E-4</v>
      </c>
      <c r="OK200">
        <v>6.8630709999999998E-2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0.75028629999999996</v>
      </c>
      <c r="G201">
        <v>21.926359999999999</v>
      </c>
      <c r="H201">
        <v>0</v>
      </c>
      <c r="I201">
        <v>0</v>
      </c>
      <c r="J201">
        <v>0.7490715</v>
      </c>
      <c r="K201">
        <v>21.868089999999999</v>
      </c>
      <c r="L201">
        <v>0</v>
      </c>
      <c r="M201">
        <v>0</v>
      </c>
      <c r="N201">
        <v>0.74779019999999996</v>
      </c>
      <c r="O201">
        <v>21.74605</v>
      </c>
      <c r="P201">
        <v>0</v>
      </c>
      <c r="Q201">
        <v>0</v>
      </c>
      <c r="R201">
        <v>0.74639789999999995</v>
      </c>
      <c r="S201">
        <v>21.271270000000001</v>
      </c>
      <c r="T201">
        <v>0</v>
      </c>
      <c r="U201">
        <v>0</v>
      </c>
      <c r="V201">
        <v>0.74474689999999999</v>
      </c>
      <c r="W201">
        <v>20.860790000000001</v>
      </c>
      <c r="X201">
        <v>0</v>
      </c>
      <c r="Y201">
        <v>0</v>
      </c>
      <c r="Z201">
        <v>0.74242750000000002</v>
      </c>
      <c r="AA201">
        <v>20.623339999999999</v>
      </c>
      <c r="AB201">
        <v>0</v>
      </c>
      <c r="AC201">
        <v>0</v>
      </c>
      <c r="AD201">
        <v>0.73957799999999996</v>
      </c>
      <c r="AE201">
        <v>20.617460000000001</v>
      </c>
      <c r="AF201">
        <v>0</v>
      </c>
      <c r="AG201">
        <v>0</v>
      </c>
      <c r="AH201">
        <v>0.73729299999999998</v>
      </c>
      <c r="AI201">
        <v>20.646049999999999</v>
      </c>
      <c r="AJ201">
        <v>1.7600249999999999E-35</v>
      </c>
      <c r="AK201">
        <v>4.532133E-33</v>
      </c>
      <c r="AL201">
        <v>0.73550249999999995</v>
      </c>
      <c r="AM201">
        <v>20.95731</v>
      </c>
      <c r="AN201" s="1">
        <v>1.234443E-23</v>
      </c>
      <c r="AO201" s="1">
        <v>3.1867840000000001E-21</v>
      </c>
      <c r="AP201">
        <v>0.7339696</v>
      </c>
      <c r="AQ201">
        <v>20.845179999999999</v>
      </c>
      <c r="AR201" s="1">
        <v>2.3222500000000001E-12</v>
      </c>
      <c r="AS201" s="1">
        <v>5.9812430000000002E-10</v>
      </c>
      <c r="AT201">
        <v>0.73259569999999996</v>
      </c>
      <c r="AU201">
        <v>20.53613</v>
      </c>
      <c r="AV201" s="1">
        <v>7.4490500000000003E-6</v>
      </c>
      <c r="AW201" s="1">
        <v>1.6068359999999999E-3</v>
      </c>
      <c r="AX201">
        <v>0.73136540000000005</v>
      </c>
      <c r="AY201">
        <v>20.16553</v>
      </c>
      <c r="AZ201" s="1">
        <v>6.4903970000000002E-3</v>
      </c>
      <c r="BA201" s="1">
        <v>1.4753339999999999</v>
      </c>
      <c r="BB201">
        <v>0.73024020000000001</v>
      </c>
      <c r="BC201">
        <v>19.891259999999999</v>
      </c>
      <c r="BD201" s="1">
        <v>0.52192340000000004</v>
      </c>
      <c r="BE201" s="1">
        <v>123.16970000000001</v>
      </c>
      <c r="BF201">
        <v>0.72912180000000004</v>
      </c>
      <c r="BG201">
        <v>19.692450000000001</v>
      </c>
      <c r="BH201" s="1">
        <v>8.6856290000000005</v>
      </c>
      <c r="BI201">
        <v>2115.31</v>
      </c>
      <c r="BJ201">
        <v>0.7278346</v>
      </c>
      <c r="BK201">
        <v>19.871390000000002</v>
      </c>
      <c r="BL201">
        <v>44.592010000000002</v>
      </c>
      <c r="BM201">
        <v>11150.83</v>
      </c>
      <c r="BN201">
        <v>0.72628590000000004</v>
      </c>
      <c r="BO201">
        <v>20.35473</v>
      </c>
      <c r="BP201">
        <v>91.060980000000001</v>
      </c>
      <c r="BQ201">
        <v>23290.45</v>
      </c>
      <c r="BR201">
        <v>0.72441409999999995</v>
      </c>
      <c r="BS201">
        <v>20.980409999999999</v>
      </c>
      <c r="BT201">
        <v>88.760270000000006</v>
      </c>
      <c r="BU201">
        <v>23158.16</v>
      </c>
      <c r="BV201">
        <v>0.72218170000000004</v>
      </c>
      <c r="BW201">
        <v>21.55921</v>
      </c>
      <c r="BX201">
        <v>47.53875</v>
      </c>
      <c r="BY201">
        <v>12623.34</v>
      </c>
      <c r="BZ201">
        <v>0.71965409999999996</v>
      </c>
      <c r="CA201">
        <v>21.863009999999999</v>
      </c>
      <c r="CB201">
        <v>15.71904</v>
      </c>
      <c r="CC201">
        <v>4238.5249999999996</v>
      </c>
      <c r="CD201">
        <v>0.71677380000000002</v>
      </c>
      <c r="CE201">
        <v>21.633410000000001</v>
      </c>
      <c r="CF201">
        <v>3.5664769999999999</v>
      </c>
      <c r="CG201">
        <v>974.41200000000003</v>
      </c>
      <c r="CH201">
        <v>0.71264950000000005</v>
      </c>
      <c r="CI201">
        <v>21.31148</v>
      </c>
      <c r="CJ201">
        <v>0.64332659999999997</v>
      </c>
      <c r="CK201">
        <v>177.2406</v>
      </c>
      <c r="CL201">
        <v>0.70830789999999999</v>
      </c>
      <c r="CM201">
        <v>21.033899999999999</v>
      </c>
      <c r="CN201">
        <v>0.14126</v>
      </c>
      <c r="CO201">
        <v>38.47193</v>
      </c>
      <c r="CP201">
        <v>0.70401530000000001</v>
      </c>
      <c r="CQ201">
        <v>20.89723</v>
      </c>
      <c r="CR201">
        <v>7.4962459999999995E-2</v>
      </c>
      <c r="CS201">
        <v>19.978829999999999</v>
      </c>
      <c r="CT201">
        <v>0.69970209999999999</v>
      </c>
      <c r="CU201">
        <v>21.214569999999998</v>
      </c>
      <c r="CV201">
        <v>7.0590379999999994E-2</v>
      </c>
      <c r="CW201">
        <v>18.76125</v>
      </c>
      <c r="CX201">
        <v>0.69511149999999999</v>
      </c>
      <c r="CY201">
        <v>21.798660000000002</v>
      </c>
      <c r="CZ201">
        <v>7.2064550000000005E-2</v>
      </c>
      <c r="DA201">
        <v>19.248159999999999</v>
      </c>
      <c r="DB201">
        <v>0.69060659999999996</v>
      </c>
      <c r="DC201">
        <v>22.199169999999999</v>
      </c>
      <c r="DD201">
        <v>7.1140880000000004E-2</v>
      </c>
      <c r="DE201">
        <v>19.109120000000001</v>
      </c>
      <c r="DF201">
        <v>0.68608860000000005</v>
      </c>
      <c r="DG201">
        <v>22.377330000000001</v>
      </c>
      <c r="DH201" s="1">
        <v>6.7347649999999995E-2</v>
      </c>
      <c r="DI201">
        <v>18.18807</v>
      </c>
      <c r="DJ201">
        <v>0.68133840000000001</v>
      </c>
      <c r="DK201">
        <v>22.09646</v>
      </c>
      <c r="DL201" s="1">
        <v>6.1903039999999999E-2</v>
      </c>
      <c r="DM201">
        <v>16.804459999999999</v>
      </c>
      <c r="DN201">
        <v>0.67643589999999998</v>
      </c>
      <c r="DO201">
        <v>21.715920000000001</v>
      </c>
      <c r="DP201" s="1">
        <v>5.5992439999999997E-2</v>
      </c>
      <c r="DQ201">
        <v>15.275729999999999</v>
      </c>
      <c r="DR201">
        <v>0.67051210000000006</v>
      </c>
      <c r="DS201">
        <v>21.290939999999999</v>
      </c>
      <c r="DT201" s="1">
        <v>5.0256849999999999E-2</v>
      </c>
      <c r="DU201">
        <v>13.789</v>
      </c>
      <c r="DV201">
        <v>0.66462480000000002</v>
      </c>
      <c r="DW201">
        <v>21.00142</v>
      </c>
      <c r="DX201" s="1">
        <v>4.4931390000000002E-2</v>
      </c>
      <c r="DY201">
        <v>12.3947</v>
      </c>
      <c r="DZ201">
        <v>0.65873530000000002</v>
      </c>
      <c r="EA201">
        <v>21.208539999999999</v>
      </c>
      <c r="EB201" s="1">
        <v>4.0112559999999998E-2</v>
      </c>
      <c r="EC201">
        <v>11.1233</v>
      </c>
      <c r="ED201">
        <v>0.65270660000000003</v>
      </c>
      <c r="EE201">
        <v>21.642440000000001</v>
      </c>
      <c r="EF201" s="1">
        <v>3.5834169999999999E-2</v>
      </c>
      <c r="EG201">
        <v>9.9893660000000004</v>
      </c>
      <c r="EH201">
        <v>0.64749489999999998</v>
      </c>
      <c r="EI201">
        <v>22.167999999999999</v>
      </c>
      <c r="EJ201" s="1">
        <v>3.2072080000000003E-2</v>
      </c>
      <c r="EK201">
        <v>8.9757630000000006</v>
      </c>
      <c r="EL201">
        <v>0.64260410000000001</v>
      </c>
      <c r="EM201">
        <v>22.52412</v>
      </c>
      <c r="EN201" s="1">
        <v>2.874167E-2</v>
      </c>
      <c r="EO201">
        <v>8.0705460000000002</v>
      </c>
      <c r="EP201">
        <v>0.63765720000000004</v>
      </c>
      <c r="EQ201">
        <v>22.372990000000001</v>
      </c>
      <c r="ER201" s="1">
        <v>2.5726849999999999E-2</v>
      </c>
      <c r="ES201">
        <v>7.2492450000000002</v>
      </c>
      <c r="ET201">
        <v>0.63224420000000003</v>
      </c>
      <c r="EU201">
        <v>21.864080000000001</v>
      </c>
      <c r="EV201" s="1">
        <v>2.2968639999999999E-2</v>
      </c>
      <c r="EW201">
        <v>6.4980909999999996</v>
      </c>
      <c r="EX201">
        <v>0.62672819999999996</v>
      </c>
      <c r="EY201">
        <v>21.315460000000002</v>
      </c>
      <c r="EZ201" s="1">
        <v>2.0489449999999999E-2</v>
      </c>
      <c r="FA201">
        <v>5.8193219999999997</v>
      </c>
      <c r="FB201">
        <v>0.62068800000000002</v>
      </c>
      <c r="FC201">
        <v>20.9986</v>
      </c>
      <c r="FD201" s="1">
        <v>1.8247409999999999E-2</v>
      </c>
      <c r="FE201">
        <v>5.2058679999999997</v>
      </c>
      <c r="FF201">
        <v>0.61504789999999998</v>
      </c>
      <c r="FG201">
        <v>21.564520000000002</v>
      </c>
      <c r="FH201" s="1">
        <v>1.624447E-2</v>
      </c>
      <c r="FI201">
        <v>4.6518069999999998</v>
      </c>
      <c r="FJ201">
        <v>0.61127900000000002</v>
      </c>
      <c r="FK201">
        <v>22.24389</v>
      </c>
      <c r="FL201" s="1">
        <v>1.4473349999999999E-2</v>
      </c>
      <c r="FM201">
        <v>4.1501549999999998</v>
      </c>
      <c r="FN201">
        <v>0.60720649999999998</v>
      </c>
      <c r="FO201">
        <v>22.943930000000002</v>
      </c>
      <c r="FP201" s="1">
        <v>1.289302E-2</v>
      </c>
      <c r="FQ201">
        <v>3.7041740000000001</v>
      </c>
      <c r="FR201">
        <v>0.60343720000000001</v>
      </c>
      <c r="FS201">
        <v>23.46106</v>
      </c>
      <c r="FT201" s="1">
        <v>1.1489360000000001E-2</v>
      </c>
      <c r="FU201">
        <v>3.3055669999999999</v>
      </c>
      <c r="FV201">
        <v>0.60010529999999995</v>
      </c>
      <c r="FW201">
        <v>23.593219999999999</v>
      </c>
      <c r="FX201" s="1">
        <v>1.0238189999999999E-2</v>
      </c>
      <c r="FY201">
        <v>2.9478089999999999</v>
      </c>
      <c r="FZ201">
        <v>0.59679150000000003</v>
      </c>
      <c r="GA201">
        <v>23.300599999999999</v>
      </c>
      <c r="GB201" s="1">
        <v>9.1099249999999996E-3</v>
      </c>
      <c r="GC201">
        <v>2.6247569999999998</v>
      </c>
      <c r="GD201">
        <v>0.59415720000000005</v>
      </c>
      <c r="GE201">
        <v>22.793089999999999</v>
      </c>
      <c r="GF201" s="1">
        <v>8.0813929999999992E-3</v>
      </c>
      <c r="GG201">
        <v>2.328014</v>
      </c>
      <c r="GH201">
        <v>0.59205439999999998</v>
      </c>
      <c r="GI201">
        <v>22.438179999999999</v>
      </c>
      <c r="GJ201" s="1">
        <v>7.1435279999999997E-3</v>
      </c>
      <c r="GK201">
        <v>2.0558779999999999</v>
      </c>
      <c r="GL201">
        <v>0.59053199999999995</v>
      </c>
      <c r="GM201">
        <v>22.951899999999998</v>
      </c>
      <c r="GN201" s="1">
        <v>6.2834479999999996E-3</v>
      </c>
      <c r="GO201">
        <v>1.8051379999999999</v>
      </c>
      <c r="GP201">
        <v>0.58945170000000002</v>
      </c>
      <c r="GQ201">
        <v>23.674499999999998</v>
      </c>
      <c r="GR201" s="1">
        <v>5.480113E-3</v>
      </c>
      <c r="GS201">
        <v>1.571048</v>
      </c>
      <c r="GT201">
        <v>0.58871220000000002</v>
      </c>
      <c r="GU201">
        <v>24.464849999999998</v>
      </c>
      <c r="GV201" s="1">
        <v>4.6928869999999998E-3</v>
      </c>
      <c r="GW201">
        <v>1.3424879999999999</v>
      </c>
      <c r="GX201">
        <v>0.58819679999999996</v>
      </c>
      <c r="GY201">
        <v>25.232050000000001</v>
      </c>
      <c r="GZ201" s="1">
        <v>3.8942640000000001E-3</v>
      </c>
      <c r="HA201">
        <v>1.1120399999999999</v>
      </c>
      <c r="HB201">
        <v>0.587866</v>
      </c>
      <c r="HC201">
        <v>25.441099999999999</v>
      </c>
      <c r="HD201" s="1">
        <v>3.1077650000000002E-3</v>
      </c>
      <c r="HE201">
        <v>0.88627009999999995</v>
      </c>
      <c r="HF201">
        <v>0.58801000000000003</v>
      </c>
      <c r="HG201">
        <v>25.042120000000001</v>
      </c>
      <c r="HH201" s="1">
        <v>2.405262E-3</v>
      </c>
      <c r="HI201">
        <v>0.6845232</v>
      </c>
      <c r="HJ201">
        <v>0.58812310000000001</v>
      </c>
      <c r="HK201">
        <v>24.525040000000001</v>
      </c>
      <c r="HL201" s="1">
        <v>1.8487499999999999E-3</v>
      </c>
      <c r="HM201">
        <v>0.52481100000000003</v>
      </c>
      <c r="HN201">
        <v>0.58819589999999999</v>
      </c>
      <c r="HO201">
        <v>24.13457</v>
      </c>
      <c r="HP201" s="1">
        <v>1.454547E-3</v>
      </c>
      <c r="HQ201">
        <v>0.41167930000000003</v>
      </c>
      <c r="HR201">
        <v>0.58826730000000005</v>
      </c>
      <c r="HS201">
        <v>24.448429999999998</v>
      </c>
      <c r="HT201" s="1">
        <v>1.1978220000000001E-3</v>
      </c>
      <c r="HU201">
        <v>0.3380128</v>
      </c>
      <c r="HV201">
        <v>0.58828749999999996</v>
      </c>
      <c r="HW201">
        <v>25.062750000000001</v>
      </c>
      <c r="HX201" s="1">
        <v>1.036684E-3</v>
      </c>
      <c r="HY201">
        <v>0.29177570000000003</v>
      </c>
      <c r="HZ201">
        <v>0.58832320000000005</v>
      </c>
      <c r="IA201">
        <v>25.754110000000001</v>
      </c>
      <c r="IB201" s="1">
        <v>9.3327769999999996E-4</v>
      </c>
      <c r="IC201">
        <v>0.26217010000000002</v>
      </c>
      <c r="ID201">
        <v>0.58834640000000005</v>
      </c>
      <c r="IE201">
        <v>26.451799999999999</v>
      </c>
      <c r="IF201" s="1">
        <v>8.6188460000000003E-4</v>
      </c>
      <c r="IG201">
        <v>0.24179010000000001</v>
      </c>
      <c r="IH201">
        <v>0.58837050000000002</v>
      </c>
      <c r="II201">
        <v>26.51211</v>
      </c>
      <c r="IJ201" s="1">
        <v>8.077847E-4</v>
      </c>
      <c r="IK201">
        <v>0.22640260000000001</v>
      </c>
      <c r="IL201">
        <v>0.58837059999999997</v>
      </c>
      <c r="IM201">
        <v>25.971430000000002</v>
      </c>
      <c r="IN201" s="1">
        <v>7.6366080000000005E-4</v>
      </c>
      <c r="IO201">
        <v>0.21391089999999999</v>
      </c>
      <c r="IP201">
        <v>0.58837870000000003</v>
      </c>
      <c r="IQ201">
        <v>25.156320000000001</v>
      </c>
      <c r="IR201" s="1">
        <v>7.2529259999999998E-4</v>
      </c>
      <c r="IS201">
        <v>0.2030922</v>
      </c>
      <c r="IT201">
        <v>0.58839520000000001</v>
      </c>
      <c r="IU201">
        <v>24.349519999999998</v>
      </c>
      <c r="IV201" s="1">
        <v>6.9057400000000001E-4</v>
      </c>
      <c r="IW201">
        <v>0.1933087</v>
      </c>
      <c r="IX201">
        <v>0.58839260000000004</v>
      </c>
      <c r="IY201">
        <v>24.172969999999999</v>
      </c>
      <c r="IZ201" s="1">
        <v>6.5871039999999999E-4</v>
      </c>
      <c r="JA201">
        <v>0.18435099999999999</v>
      </c>
      <c r="JB201">
        <v>0.58840020000000004</v>
      </c>
      <c r="JC201">
        <v>24.124099999999999</v>
      </c>
      <c r="JD201" s="1">
        <v>6.2879739999999998E-4</v>
      </c>
      <c r="JE201">
        <v>0.1759618</v>
      </c>
      <c r="JF201">
        <v>0.5883988</v>
      </c>
      <c r="JG201">
        <v>24.452220000000001</v>
      </c>
      <c r="JH201" s="1">
        <v>6.0052300000000005E-4</v>
      </c>
      <c r="JI201">
        <v>0.16803009999999999</v>
      </c>
      <c r="JJ201">
        <v>0.58839580000000002</v>
      </c>
      <c r="JK201">
        <v>24.633669999999999</v>
      </c>
      <c r="JL201" s="1">
        <v>5.7441239999999998E-4</v>
      </c>
      <c r="JM201">
        <v>0.1607121</v>
      </c>
      <c r="JN201">
        <v>0.58839359999999996</v>
      </c>
      <c r="JO201">
        <v>24.68984</v>
      </c>
      <c r="JP201" s="1">
        <v>5.4992249999999995E-4</v>
      </c>
      <c r="JQ201">
        <v>0.153865</v>
      </c>
      <c r="JR201">
        <v>0.58839019999999997</v>
      </c>
      <c r="JS201">
        <v>24.580829999999999</v>
      </c>
      <c r="JT201" s="1">
        <v>5.2633949999999997E-4</v>
      </c>
      <c r="JU201">
        <v>0.14726980000000001</v>
      </c>
      <c r="JV201">
        <v>0.58839419999999998</v>
      </c>
      <c r="JW201">
        <v>24.267779999999998</v>
      </c>
      <c r="JX201" s="1">
        <v>5.0395599999999996E-4</v>
      </c>
      <c r="JY201">
        <v>0.14099780000000001</v>
      </c>
      <c r="JZ201">
        <v>0.58840130000000002</v>
      </c>
      <c r="KA201">
        <v>23.87191</v>
      </c>
      <c r="KB201" s="1">
        <v>4.8274659999999998E-4</v>
      </c>
      <c r="KC201">
        <v>0.1350471</v>
      </c>
      <c r="KD201">
        <v>0.5884007</v>
      </c>
      <c r="KE201">
        <v>24.131440000000001</v>
      </c>
      <c r="KF201" s="1">
        <v>4.6278749999999999E-4</v>
      </c>
      <c r="KG201">
        <v>0.1294594</v>
      </c>
      <c r="KH201">
        <v>0.58839050000000004</v>
      </c>
      <c r="KI201">
        <v>24.306570000000001</v>
      </c>
      <c r="KJ201" s="1">
        <v>4.4371450000000001E-4</v>
      </c>
      <c r="KK201">
        <v>0.1241308</v>
      </c>
      <c r="KL201">
        <v>0.58839149999999996</v>
      </c>
      <c r="KM201">
        <v>24.600460000000002</v>
      </c>
      <c r="KN201" s="1">
        <v>4.252859E-4</v>
      </c>
      <c r="KO201">
        <v>0.1189769</v>
      </c>
      <c r="KP201">
        <v>0.58839200000000003</v>
      </c>
      <c r="KQ201">
        <v>24.89977</v>
      </c>
      <c r="KR201" s="1">
        <v>4.080585E-4</v>
      </c>
      <c r="KS201">
        <v>0.1141552</v>
      </c>
      <c r="KT201">
        <v>0.5883912</v>
      </c>
      <c r="KU201">
        <v>24.877520000000001</v>
      </c>
      <c r="KV201" s="1">
        <v>3.9151730000000002E-4</v>
      </c>
      <c r="KW201">
        <v>0.10953010000000001</v>
      </c>
      <c r="KX201">
        <v>0.58839149999999996</v>
      </c>
      <c r="KY201">
        <v>24.464230000000001</v>
      </c>
      <c r="KZ201" s="1">
        <v>3.7587580000000002E-4</v>
      </c>
      <c r="LA201">
        <v>0.1051491</v>
      </c>
      <c r="LB201">
        <v>0.5883872</v>
      </c>
      <c r="LC201">
        <v>23.891970000000001</v>
      </c>
      <c r="LD201" s="1">
        <v>3.6109839999999999E-4</v>
      </c>
      <c r="LE201">
        <v>0.1010177</v>
      </c>
      <c r="LF201">
        <v>0.58840170000000003</v>
      </c>
      <c r="LG201">
        <v>23.396180000000001</v>
      </c>
      <c r="LH201" s="1">
        <v>3.4682190000000001E-4</v>
      </c>
      <c r="LI201">
        <v>9.7018019999999996E-2</v>
      </c>
      <c r="LJ201">
        <v>0.58839949999999996</v>
      </c>
      <c r="LK201">
        <v>23.66722</v>
      </c>
      <c r="LL201" s="1">
        <v>3.3330239999999998E-4</v>
      </c>
      <c r="LM201">
        <v>9.3238360000000006E-2</v>
      </c>
      <c r="LN201">
        <v>0.5883697</v>
      </c>
      <c r="LO201">
        <v>23.95091</v>
      </c>
      <c r="LP201" s="1">
        <v>3.2039870000000003E-4</v>
      </c>
      <c r="LQ201">
        <v>8.9625999999999997E-2</v>
      </c>
      <c r="LR201">
        <v>0.58836690000000003</v>
      </c>
      <c r="LS201">
        <v>24.393219999999999</v>
      </c>
      <c r="LT201" s="1">
        <v>3.081777E-4</v>
      </c>
      <c r="LU201">
        <v>8.6205509999999999E-2</v>
      </c>
      <c r="LV201">
        <v>0.58833009999999997</v>
      </c>
      <c r="LW201">
        <v>25.205359999999999</v>
      </c>
      <c r="LX201" s="1">
        <v>2.9670569999999999E-4</v>
      </c>
      <c r="LY201">
        <v>8.2999240000000002E-2</v>
      </c>
      <c r="LZ201">
        <v>0.58829160000000003</v>
      </c>
      <c r="MA201">
        <v>25.648409999999998</v>
      </c>
      <c r="MB201" s="1">
        <v>2.8601750000000002E-4</v>
      </c>
      <c r="MC201">
        <v>8.0017130000000006E-2</v>
      </c>
      <c r="MD201">
        <v>0.58825620000000001</v>
      </c>
      <c r="ME201">
        <v>25.459320000000002</v>
      </c>
      <c r="MF201" s="1">
        <v>2.760223E-4</v>
      </c>
      <c r="MG201">
        <v>7.7218090000000003E-2</v>
      </c>
      <c r="MH201">
        <v>0.58822319999999995</v>
      </c>
      <c r="MI201">
        <v>25.07667</v>
      </c>
      <c r="MJ201" s="1">
        <v>2.664462E-4</v>
      </c>
      <c r="MK201">
        <v>7.4548149999999994E-2</v>
      </c>
      <c r="ML201">
        <v>0.58815770000000001</v>
      </c>
      <c r="MM201">
        <v>24.928370000000001</v>
      </c>
      <c r="MN201" s="1">
        <v>2.5713379999999999E-4</v>
      </c>
      <c r="MO201">
        <v>7.1953989999999995E-2</v>
      </c>
      <c r="MP201">
        <v>0.58812050000000005</v>
      </c>
      <c r="MQ201">
        <v>25.464400000000001</v>
      </c>
      <c r="MR201" s="1">
        <v>2.480359E-4</v>
      </c>
      <c r="MS201">
        <v>6.9415000000000004E-2</v>
      </c>
      <c r="MT201">
        <v>0.58808170000000004</v>
      </c>
      <c r="MU201">
        <v>26.12884</v>
      </c>
      <c r="MV201" s="1">
        <v>2.3935149999999999E-4</v>
      </c>
      <c r="MW201">
        <v>6.6980670000000006E-2</v>
      </c>
      <c r="MX201">
        <v>0.58805640000000003</v>
      </c>
      <c r="MY201">
        <v>26.758019999999998</v>
      </c>
      <c r="MZ201" s="1">
        <v>2.3115970000000001E-4</v>
      </c>
      <c r="NA201">
        <v>6.4690490000000003E-2</v>
      </c>
      <c r="NB201">
        <v>0.58802270000000001</v>
      </c>
      <c r="NC201">
        <v>27.389320000000001</v>
      </c>
      <c r="ND201" s="1">
        <v>2.2364189999999999E-4</v>
      </c>
      <c r="NE201">
        <v>6.2583710000000001E-2</v>
      </c>
      <c r="NF201">
        <v>0.58801939999999997</v>
      </c>
      <c r="NG201">
        <v>27.415500000000002</v>
      </c>
      <c r="NH201" s="1">
        <v>2.1683060000000001E-4</v>
      </c>
      <c r="NI201">
        <v>6.0672579999999997E-2</v>
      </c>
      <c r="NJ201">
        <v>0.58803609999999995</v>
      </c>
      <c r="NK201">
        <v>26.931740000000001</v>
      </c>
      <c r="NL201" s="1">
        <v>2.1023870000000001E-4</v>
      </c>
      <c r="NM201">
        <v>5.8823239999999999E-2</v>
      </c>
      <c r="NN201">
        <v>0.58803179999999999</v>
      </c>
      <c r="NO201">
        <v>26.272950000000002</v>
      </c>
      <c r="NP201" s="1">
        <v>2.0338720000000001E-4</v>
      </c>
      <c r="NQ201">
        <v>5.690361E-2</v>
      </c>
      <c r="NR201">
        <v>0.58803709999999998</v>
      </c>
      <c r="NS201">
        <v>25.62912</v>
      </c>
      <c r="NT201" s="1">
        <v>1.9647849999999999E-4</v>
      </c>
      <c r="NU201">
        <v>5.4968459999999997E-2</v>
      </c>
      <c r="NV201">
        <v>0.58803919999999998</v>
      </c>
      <c r="NW201">
        <v>25.349150000000002</v>
      </c>
      <c r="NX201" s="1">
        <v>1.893776E-4</v>
      </c>
      <c r="NY201">
        <v>5.2978400000000002E-2</v>
      </c>
      <c r="NZ201">
        <v>0.58803919999999998</v>
      </c>
      <c r="OA201">
        <v>25.665859999999999</v>
      </c>
      <c r="OB201" s="1">
        <v>1.8223999999999999E-4</v>
      </c>
      <c r="OC201">
        <v>5.09801E-2</v>
      </c>
      <c r="OD201">
        <v>0.58801320000000001</v>
      </c>
      <c r="OE201">
        <v>25.999739999999999</v>
      </c>
      <c r="OF201" s="1">
        <v>1.7522079999999999E-4</v>
      </c>
      <c r="OG201">
        <v>4.9011319999999997E-2</v>
      </c>
      <c r="OH201">
        <v>0.58797809999999995</v>
      </c>
      <c r="OI201">
        <v>26.365670000000001</v>
      </c>
      <c r="OJ201" s="1">
        <v>1.682253E-4</v>
      </c>
      <c r="OK201">
        <v>4.7054190000000003E-2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1.304011</v>
      </c>
      <c r="G202">
        <v>21.946269999999998</v>
      </c>
      <c r="H202">
        <v>0</v>
      </c>
      <c r="I202">
        <v>0</v>
      </c>
      <c r="J202">
        <v>1.301461</v>
      </c>
      <c r="K202">
        <v>21.9055</v>
      </c>
      <c r="L202">
        <v>0</v>
      </c>
      <c r="M202">
        <v>0</v>
      </c>
      <c r="N202">
        <v>1.298794</v>
      </c>
      <c r="O202">
        <v>21.797440000000002</v>
      </c>
      <c r="P202">
        <v>0</v>
      </c>
      <c r="Q202">
        <v>0</v>
      </c>
      <c r="R202">
        <v>1.295887</v>
      </c>
      <c r="S202">
        <v>21.315090000000001</v>
      </c>
      <c r="T202">
        <v>0</v>
      </c>
      <c r="U202">
        <v>0</v>
      </c>
      <c r="V202">
        <v>1.292564</v>
      </c>
      <c r="W202">
        <v>20.898980000000002</v>
      </c>
      <c r="X202">
        <v>0</v>
      </c>
      <c r="Y202">
        <v>0</v>
      </c>
      <c r="Z202">
        <v>1.287928</v>
      </c>
      <c r="AA202">
        <v>20.639230000000001</v>
      </c>
      <c r="AB202">
        <v>0</v>
      </c>
      <c r="AC202">
        <v>0</v>
      </c>
      <c r="AD202">
        <v>1.2821149999999999</v>
      </c>
      <c r="AE202">
        <v>20.621210000000001</v>
      </c>
      <c r="AF202">
        <v>0</v>
      </c>
      <c r="AG202">
        <v>0</v>
      </c>
      <c r="AH202">
        <v>1.2773289999999999</v>
      </c>
      <c r="AI202">
        <v>20.659590000000001</v>
      </c>
      <c r="AJ202">
        <v>2.7111459999999999E-36</v>
      </c>
      <c r="AK202">
        <v>7.4664769999999996E-34</v>
      </c>
      <c r="AL202">
        <v>1.273514</v>
      </c>
      <c r="AM202">
        <v>20.988569999999999</v>
      </c>
      <c r="AN202" s="1">
        <v>1.90128E-24</v>
      </c>
      <c r="AO202" s="1">
        <v>5.2473980000000002E-22</v>
      </c>
      <c r="AP202">
        <v>1.2702819999999999</v>
      </c>
      <c r="AQ202">
        <v>20.89087</v>
      </c>
      <c r="AR202" s="1">
        <v>4.0808159999999998E-13</v>
      </c>
      <c r="AS202" s="1">
        <v>1.078468E-10</v>
      </c>
      <c r="AT202">
        <v>1.267352</v>
      </c>
      <c r="AU202">
        <v>20.59243</v>
      </c>
      <c r="AV202" s="1">
        <v>4.681284E-6</v>
      </c>
      <c r="AW202" s="1">
        <v>9.1479090000000005E-4</v>
      </c>
      <c r="AX202">
        <v>1.264842</v>
      </c>
      <c r="AY202">
        <v>20.209510000000002</v>
      </c>
      <c r="AZ202" s="1">
        <v>4.759124E-3</v>
      </c>
      <c r="BA202" s="1">
        <v>1.0328280000000001</v>
      </c>
      <c r="BB202">
        <v>1.2625109999999999</v>
      </c>
      <c r="BC202">
        <v>19.928070000000002</v>
      </c>
      <c r="BD202" s="1">
        <v>0.42207889999999998</v>
      </c>
      <c r="BE202" s="1">
        <v>98.257900000000006</v>
      </c>
      <c r="BF202">
        <v>1.260068</v>
      </c>
      <c r="BG202">
        <v>19.717469999999999</v>
      </c>
      <c r="BH202" s="1">
        <v>7.5736359999999996</v>
      </c>
      <c r="BI202">
        <v>1866.9570000000001</v>
      </c>
      <c r="BJ202">
        <v>1.2573110000000001</v>
      </c>
      <c r="BK202">
        <v>19.882729999999999</v>
      </c>
      <c r="BL202">
        <v>41.354439999999997</v>
      </c>
      <c r="BM202">
        <v>10695.57</v>
      </c>
      <c r="BN202">
        <v>1.254013</v>
      </c>
      <c r="BO202">
        <v>20.371390000000002</v>
      </c>
      <c r="BP202">
        <v>88.932029999999997</v>
      </c>
      <c r="BQ202">
        <v>23965.07</v>
      </c>
      <c r="BR202">
        <v>1.2501040000000001</v>
      </c>
      <c r="BS202">
        <v>20.999839999999999</v>
      </c>
      <c r="BT202">
        <v>90.575159999999997</v>
      </c>
      <c r="BU202">
        <v>25299.57</v>
      </c>
      <c r="BV202">
        <v>1.2454369999999999</v>
      </c>
      <c r="BW202">
        <v>21.585290000000001</v>
      </c>
      <c r="BX202">
        <v>50.351669999999999</v>
      </c>
      <c r="BY202">
        <v>14511.41</v>
      </c>
      <c r="BZ202">
        <v>1.240138</v>
      </c>
      <c r="CA202">
        <v>21.897189999999998</v>
      </c>
      <c r="CB202">
        <v>17.176279999999998</v>
      </c>
      <c r="CC202">
        <v>5084.558</v>
      </c>
      <c r="CD202">
        <v>1.2343310000000001</v>
      </c>
      <c r="CE202">
        <v>21.668520000000001</v>
      </c>
      <c r="CF202">
        <v>3.9931230000000002</v>
      </c>
      <c r="CG202">
        <v>1208.3330000000001</v>
      </c>
      <c r="CH202">
        <v>1.2278739999999999</v>
      </c>
      <c r="CI202">
        <v>21.345040000000001</v>
      </c>
      <c r="CJ202">
        <v>0.72751339999999998</v>
      </c>
      <c r="CK202">
        <v>222.73920000000001</v>
      </c>
      <c r="CL202">
        <v>1.2211350000000001</v>
      </c>
      <c r="CM202">
        <v>21.061419999999998</v>
      </c>
      <c r="CN202">
        <v>0.1537261</v>
      </c>
      <c r="CO202">
        <v>45.930790000000002</v>
      </c>
      <c r="CP202">
        <v>1.2147300000000001</v>
      </c>
      <c r="CQ202">
        <v>20.919049999999999</v>
      </c>
      <c r="CR202">
        <v>7.6313259999999994E-2</v>
      </c>
      <c r="CS202">
        <v>21.671340000000001</v>
      </c>
      <c r="CT202">
        <v>1.2083219999999999</v>
      </c>
      <c r="CU202">
        <v>21.236160000000002</v>
      </c>
      <c r="CV202">
        <v>7.0512320000000003E-2</v>
      </c>
      <c r="CW202">
        <v>19.744019999999999</v>
      </c>
      <c r="CX202">
        <v>1.2015210000000001</v>
      </c>
      <c r="CY202">
        <v>21.818380000000001</v>
      </c>
      <c r="CZ202">
        <v>7.2000439999999999E-2</v>
      </c>
      <c r="DA202">
        <v>20.211569999999998</v>
      </c>
      <c r="DB202">
        <v>1.1948650000000001</v>
      </c>
      <c r="DC202">
        <v>22.222020000000001</v>
      </c>
      <c r="DD202">
        <v>7.1291220000000002E-2</v>
      </c>
      <c r="DE202">
        <v>20.102350000000001</v>
      </c>
      <c r="DF202">
        <v>1.1881520000000001</v>
      </c>
      <c r="DG202">
        <v>22.4101</v>
      </c>
      <c r="DH202" s="1">
        <v>6.7668179999999994E-2</v>
      </c>
      <c r="DI202">
        <v>19.157350000000001</v>
      </c>
      <c r="DJ202">
        <v>1.181081</v>
      </c>
      <c r="DK202">
        <v>22.136489999999998</v>
      </c>
      <c r="DL202" s="1">
        <v>6.2296879999999999E-2</v>
      </c>
      <c r="DM202">
        <v>17.693860000000001</v>
      </c>
      <c r="DN202">
        <v>1.1741509999999999</v>
      </c>
      <c r="DO202">
        <v>21.760549999999999</v>
      </c>
      <c r="DP202" s="1">
        <v>5.6394609999999998E-2</v>
      </c>
      <c r="DQ202">
        <v>16.05508</v>
      </c>
      <c r="DR202">
        <v>1.16716</v>
      </c>
      <c r="DS202">
        <v>21.33099</v>
      </c>
      <c r="DT202" s="1">
        <v>5.06379E-2</v>
      </c>
      <c r="DU202">
        <v>14.441179999999999</v>
      </c>
      <c r="DV202">
        <v>1.16072</v>
      </c>
      <c r="DW202">
        <v>21.021699999999999</v>
      </c>
      <c r="DX202" s="1">
        <v>4.5284749999999999E-2</v>
      </c>
      <c r="DY202">
        <v>12.94253</v>
      </c>
      <c r="DZ202">
        <v>1.1546339999999999</v>
      </c>
      <c r="EA202">
        <v>21.22176</v>
      </c>
      <c r="EB202" s="1">
        <v>4.0430569999999999E-2</v>
      </c>
      <c r="EC202">
        <v>11.588800000000001</v>
      </c>
      <c r="ED202">
        <v>1.148498</v>
      </c>
      <c r="EE202">
        <v>21.653300000000002</v>
      </c>
      <c r="EF202" s="1">
        <v>3.6117429999999999E-2</v>
      </c>
      <c r="EG202">
        <v>10.380240000000001</v>
      </c>
      <c r="EH202">
        <v>1.1437900000000001</v>
      </c>
      <c r="EI202">
        <v>22.182089999999999</v>
      </c>
      <c r="EJ202">
        <v>3.2326149999999998E-2</v>
      </c>
      <c r="EK202">
        <v>9.3017400000000006</v>
      </c>
      <c r="EL202">
        <v>1.1399269999999999</v>
      </c>
      <c r="EM202">
        <v>22.545839999999998</v>
      </c>
      <c r="EN202" s="1">
        <v>2.89698E-2</v>
      </c>
      <c r="EO202">
        <v>8.3383839999999996</v>
      </c>
      <c r="EP202">
        <v>1.136293</v>
      </c>
      <c r="EQ202">
        <v>22.403739999999999</v>
      </c>
      <c r="ER202" s="1">
        <v>2.593587E-2</v>
      </c>
      <c r="ES202">
        <v>7.4664440000000001</v>
      </c>
      <c r="ET202">
        <v>1.1322410000000001</v>
      </c>
      <c r="EU202">
        <v>21.907879999999999</v>
      </c>
      <c r="EV202">
        <v>2.3158809999999998E-2</v>
      </c>
      <c r="EW202">
        <v>6.6698019999999998</v>
      </c>
      <c r="EX202">
        <v>1.1286350000000001</v>
      </c>
      <c r="EY202">
        <v>21.367419999999999</v>
      </c>
      <c r="EZ202" s="1">
        <v>2.0661140000000001E-2</v>
      </c>
      <c r="FA202">
        <v>5.9559879999999996</v>
      </c>
      <c r="FB202">
        <v>1.124436</v>
      </c>
      <c r="FC202">
        <v>21.045190000000002</v>
      </c>
      <c r="FD202" s="1">
        <v>1.840265E-2</v>
      </c>
      <c r="FE202">
        <v>5.3111490000000003</v>
      </c>
      <c r="FF202">
        <v>1.121445</v>
      </c>
      <c r="FG202">
        <v>21.59864</v>
      </c>
      <c r="FH202" s="1">
        <v>1.638651E-2</v>
      </c>
      <c r="FI202">
        <v>4.7288459999999999</v>
      </c>
      <c r="FJ202">
        <v>1.119828</v>
      </c>
      <c r="FK202">
        <v>22.24887</v>
      </c>
      <c r="FL202" s="1">
        <v>1.460036E-2</v>
      </c>
      <c r="FM202">
        <v>4.2106479999999999</v>
      </c>
      <c r="FN202">
        <v>1.1172280000000001</v>
      </c>
      <c r="FO202">
        <v>22.927479999999999</v>
      </c>
      <c r="FP202" s="1">
        <v>1.300566E-2</v>
      </c>
      <c r="FQ202">
        <v>3.7521810000000002</v>
      </c>
      <c r="FR202">
        <v>1.1148480000000001</v>
      </c>
      <c r="FS202">
        <v>23.444030000000001</v>
      </c>
      <c r="FT202" s="1">
        <v>1.1590319999999999E-2</v>
      </c>
      <c r="FU202">
        <v>3.3437489999999999</v>
      </c>
      <c r="FV202">
        <v>1.1131629999999999</v>
      </c>
      <c r="FW202">
        <v>23.596109999999999</v>
      </c>
      <c r="FX202" s="1">
        <v>1.0328469999999999E-2</v>
      </c>
      <c r="FY202">
        <v>2.9782009999999999</v>
      </c>
      <c r="FZ202">
        <v>1.1117379999999999</v>
      </c>
      <c r="GA202">
        <v>23.329879999999999</v>
      </c>
      <c r="GB202" s="1">
        <v>9.1921859999999998E-3</v>
      </c>
      <c r="GC202">
        <v>2.6485349999999999</v>
      </c>
      <c r="GD202">
        <v>1.1108610000000001</v>
      </c>
      <c r="GE202">
        <v>22.841000000000001</v>
      </c>
      <c r="GF202" s="1">
        <v>8.1566669999999994E-3</v>
      </c>
      <c r="GG202">
        <v>2.3469530000000001</v>
      </c>
      <c r="GH202">
        <v>1.110393</v>
      </c>
      <c r="GI202">
        <v>22.488900000000001</v>
      </c>
      <c r="GJ202" s="1">
        <v>7.2126339999999999E-3</v>
      </c>
      <c r="GK202">
        <v>2.071024</v>
      </c>
      <c r="GL202">
        <v>1.1105320000000001</v>
      </c>
      <c r="GM202">
        <v>22.991320000000002</v>
      </c>
      <c r="GN202" s="1">
        <v>6.3469930000000004E-3</v>
      </c>
      <c r="GO202">
        <v>1.8173760000000001</v>
      </c>
      <c r="GP202">
        <v>1.110967</v>
      </c>
      <c r="GQ202">
        <v>23.687290000000001</v>
      </c>
      <c r="GR202" s="1">
        <v>5.5404440000000003E-3</v>
      </c>
      <c r="GS202">
        <v>1.581968</v>
      </c>
      <c r="GT202">
        <v>1.11145</v>
      </c>
      <c r="GU202">
        <v>24.462330000000001</v>
      </c>
      <c r="GV202" s="1">
        <v>4.7530419999999999E-3</v>
      </c>
      <c r="GW202">
        <v>1.353969</v>
      </c>
      <c r="GX202">
        <v>1.1118790000000001</v>
      </c>
      <c r="GY202">
        <v>25.230219999999999</v>
      </c>
      <c r="GZ202" s="1">
        <v>3.9548500000000002E-3</v>
      </c>
      <c r="HA202">
        <v>1.124925</v>
      </c>
      <c r="HB202">
        <v>1.1122449999999999</v>
      </c>
      <c r="HC202">
        <v>25.454519999999999</v>
      </c>
      <c r="HD202" s="1">
        <v>3.165228E-3</v>
      </c>
      <c r="HE202">
        <v>0.89966679999999999</v>
      </c>
      <c r="HF202">
        <v>1.1124959999999999</v>
      </c>
      <c r="HG202">
        <v>25.07854</v>
      </c>
      <c r="HH202" s="1">
        <v>2.4539599999999998E-3</v>
      </c>
      <c r="HI202">
        <v>0.69659629999999995</v>
      </c>
      <c r="HJ202">
        <v>1.1126119999999999</v>
      </c>
      <c r="HK202">
        <v>24.573509999999999</v>
      </c>
      <c r="HL202" s="1">
        <v>1.8852509999999999E-3</v>
      </c>
      <c r="HM202">
        <v>0.53387229999999997</v>
      </c>
      <c r="HN202">
        <v>1.1126419999999999</v>
      </c>
      <c r="HO202">
        <v>24.182110000000002</v>
      </c>
      <c r="HP202" s="1">
        <v>1.4792270000000001E-3</v>
      </c>
      <c r="HQ202">
        <v>0.41732599999999997</v>
      </c>
      <c r="HR202">
        <v>1.1127210000000001</v>
      </c>
      <c r="HS202">
        <v>24.49436</v>
      </c>
      <c r="HT202" s="1">
        <v>1.2135379999999999E-3</v>
      </c>
      <c r="HU202">
        <v>0.34090900000000002</v>
      </c>
      <c r="HV202">
        <v>1.112784</v>
      </c>
      <c r="HW202">
        <v>25.092079999999999</v>
      </c>
      <c r="HX202">
        <v>1.0465170000000001E-3</v>
      </c>
      <c r="HY202">
        <v>0.29283330000000002</v>
      </c>
      <c r="HZ202">
        <v>1.1127860000000001</v>
      </c>
      <c r="IA202">
        <v>25.76445</v>
      </c>
      <c r="IB202" s="1">
        <v>9.3977820000000001E-4</v>
      </c>
      <c r="IC202">
        <v>0.26221509999999998</v>
      </c>
      <c r="ID202">
        <v>1.1127940000000001</v>
      </c>
      <c r="IE202">
        <v>26.454999999999998</v>
      </c>
      <c r="IF202" s="1">
        <v>8.6656169999999998E-4</v>
      </c>
      <c r="IG202">
        <v>0.24131939999999999</v>
      </c>
      <c r="IH202">
        <v>1.1128439999999999</v>
      </c>
      <c r="II202">
        <v>26.530439999999999</v>
      </c>
      <c r="IJ202" s="1">
        <v>8.114455E-4</v>
      </c>
      <c r="IK202">
        <v>0.2256841</v>
      </c>
      <c r="IL202">
        <v>1.1128450000000001</v>
      </c>
      <c r="IM202">
        <v>26.021370000000001</v>
      </c>
      <c r="IN202" s="1">
        <v>7.6674649999999996E-4</v>
      </c>
      <c r="IO202">
        <v>0.2130814</v>
      </c>
      <c r="IP202">
        <v>1.1128849999999999</v>
      </c>
      <c r="IQ202">
        <v>25.229700000000001</v>
      </c>
      <c r="IR202" s="1">
        <v>7.2801650000000001E-4</v>
      </c>
      <c r="IS202">
        <v>0.2022274</v>
      </c>
      <c r="IT202">
        <v>1.1128629999999999</v>
      </c>
      <c r="IU202">
        <v>24.426490000000001</v>
      </c>
      <c r="IV202" s="1">
        <v>6.9306140000000005E-4</v>
      </c>
      <c r="IW202">
        <v>0.1924478</v>
      </c>
      <c r="IX202">
        <v>1.112873</v>
      </c>
      <c r="IY202">
        <v>24.237660000000002</v>
      </c>
      <c r="IZ202" s="1">
        <v>6.6101129999999997E-4</v>
      </c>
      <c r="JA202">
        <v>0.18350060000000001</v>
      </c>
      <c r="JB202">
        <v>1.112868</v>
      </c>
      <c r="JC202">
        <v>24.154029999999999</v>
      </c>
      <c r="JD202" s="1">
        <v>6.3096729999999996E-4</v>
      </c>
      <c r="JE202">
        <v>0.17514080000000001</v>
      </c>
      <c r="JF202">
        <v>1.1128929999999999</v>
      </c>
      <c r="JG202">
        <v>24.459900000000001</v>
      </c>
      <c r="JH202" s="1">
        <v>6.0256190000000003E-4</v>
      </c>
      <c r="JI202">
        <v>0.16723540000000001</v>
      </c>
      <c r="JJ202">
        <v>1.112889</v>
      </c>
      <c r="JK202">
        <v>24.63439</v>
      </c>
      <c r="JL202" s="1">
        <v>5.762842E-4</v>
      </c>
      <c r="JM202">
        <v>0.15991849999999999</v>
      </c>
      <c r="JN202">
        <v>1.112886</v>
      </c>
      <c r="JO202">
        <v>24.712589999999999</v>
      </c>
      <c r="JP202" s="1">
        <v>5.5170670000000003E-4</v>
      </c>
      <c r="JQ202">
        <v>0.15310109999999999</v>
      </c>
      <c r="JR202">
        <v>1.112878</v>
      </c>
      <c r="JS202">
        <v>24.633099999999999</v>
      </c>
      <c r="JT202" s="1">
        <v>5.2806010000000004E-4</v>
      </c>
      <c r="JU202">
        <v>0.14654420000000001</v>
      </c>
      <c r="JV202">
        <v>1.1128750000000001</v>
      </c>
      <c r="JW202">
        <v>24.33409</v>
      </c>
      <c r="JX202" s="1">
        <v>5.0558030000000004E-4</v>
      </c>
      <c r="JY202">
        <v>0.14029449999999999</v>
      </c>
      <c r="JZ202">
        <v>1.1128530000000001</v>
      </c>
      <c r="KA202">
        <v>23.937360000000002</v>
      </c>
      <c r="KB202" s="1">
        <v>4.842782E-4</v>
      </c>
      <c r="KC202">
        <v>0.1343684</v>
      </c>
      <c r="KD202">
        <v>1.1128880000000001</v>
      </c>
      <c r="KE202">
        <v>24.185030000000001</v>
      </c>
      <c r="KF202" s="1">
        <v>4.6422919999999999E-4</v>
      </c>
      <c r="KG202">
        <v>0.1287954</v>
      </c>
      <c r="KH202">
        <v>1.1128819999999999</v>
      </c>
      <c r="KI202">
        <v>24.334949999999999</v>
      </c>
      <c r="KJ202" s="1">
        <v>4.4511479999999998E-4</v>
      </c>
      <c r="KK202">
        <v>0.12349889999999999</v>
      </c>
      <c r="KL202">
        <v>1.1128750000000001</v>
      </c>
      <c r="KM202">
        <v>24.614049999999999</v>
      </c>
      <c r="KN202" s="1">
        <v>4.2661309999999998E-4</v>
      </c>
      <c r="KO202">
        <v>0.1183678</v>
      </c>
      <c r="KP202">
        <v>1.1128750000000001</v>
      </c>
      <c r="KQ202">
        <v>24.9129</v>
      </c>
      <c r="KR202" s="1">
        <v>4.0931019999999998E-4</v>
      </c>
      <c r="KS202">
        <v>0.1135617</v>
      </c>
      <c r="KT202">
        <v>1.112884</v>
      </c>
      <c r="KU202">
        <v>24.894919999999999</v>
      </c>
      <c r="KV202" s="1">
        <v>3.9272290000000001E-4</v>
      </c>
      <c r="KW202">
        <v>0.108962</v>
      </c>
      <c r="KX202">
        <v>1.1128750000000001</v>
      </c>
      <c r="KY202">
        <v>24.502510000000001</v>
      </c>
      <c r="KZ202" s="1">
        <v>3.7700329999999999E-4</v>
      </c>
      <c r="LA202">
        <v>0.1045934</v>
      </c>
      <c r="LB202">
        <v>1.11287</v>
      </c>
      <c r="LC202">
        <v>23.946280000000002</v>
      </c>
      <c r="LD202" s="1">
        <v>3.6217699999999999E-4</v>
      </c>
      <c r="LE202">
        <v>0.1004809</v>
      </c>
      <c r="LF202">
        <v>1.1129</v>
      </c>
      <c r="LG202">
        <v>23.461500000000001</v>
      </c>
      <c r="LH202" s="1">
        <v>3.4786659999999999E-4</v>
      </c>
      <c r="LI202">
        <v>9.650736E-2</v>
      </c>
      <c r="LJ202">
        <v>1.1128709999999999</v>
      </c>
      <c r="LK202">
        <v>23.73574</v>
      </c>
      <c r="LL202" s="1">
        <v>3.342795E-4</v>
      </c>
      <c r="LM202">
        <v>9.2738559999999998E-2</v>
      </c>
      <c r="LN202">
        <v>1.1128439999999999</v>
      </c>
      <c r="LO202">
        <v>24.000330000000002</v>
      </c>
      <c r="LP202">
        <v>3.213375E-4</v>
      </c>
      <c r="LQ202">
        <v>8.9144130000000002E-2</v>
      </c>
      <c r="LR202">
        <v>1.1127929999999999</v>
      </c>
      <c r="LS202">
        <v>24.423200000000001</v>
      </c>
      <c r="LT202" s="1">
        <v>3.0906519999999998E-4</v>
      </c>
      <c r="LU202">
        <v>8.5737309999999997E-2</v>
      </c>
      <c r="LV202">
        <v>1.112735</v>
      </c>
      <c r="LW202">
        <v>25.220680000000002</v>
      </c>
      <c r="LX202" s="1">
        <v>2.97526E-4</v>
      </c>
      <c r="LY202">
        <v>8.2536429999999994E-2</v>
      </c>
      <c r="LZ202">
        <v>1.112617</v>
      </c>
      <c r="MA202">
        <v>25.656130000000001</v>
      </c>
      <c r="MB202" s="1">
        <v>2.8679010000000002E-4</v>
      </c>
      <c r="MC202">
        <v>7.9565759999999999E-2</v>
      </c>
      <c r="MD202">
        <v>1.1125149999999999</v>
      </c>
      <c r="ME202">
        <v>25.477440000000001</v>
      </c>
      <c r="MF202" s="1">
        <v>2.7674219999999997E-4</v>
      </c>
      <c r="MG202">
        <v>7.6776239999999996E-2</v>
      </c>
      <c r="MH202">
        <v>1.11236</v>
      </c>
      <c r="MI202">
        <v>25.10726</v>
      </c>
      <c r="MJ202" s="1">
        <v>2.6715030000000001E-4</v>
      </c>
      <c r="MK202">
        <v>7.4129260000000002E-2</v>
      </c>
      <c r="ML202">
        <v>1.112214</v>
      </c>
      <c r="MM202">
        <v>24.96893</v>
      </c>
      <c r="MN202" s="1">
        <v>2.5781980000000001E-4</v>
      </c>
      <c r="MO202">
        <v>7.1553939999999996E-2</v>
      </c>
      <c r="MP202">
        <v>1.1120460000000001</v>
      </c>
      <c r="MQ202">
        <v>25.508379999999999</v>
      </c>
      <c r="MR202" s="1">
        <v>2.48698E-4</v>
      </c>
      <c r="MS202">
        <v>6.9035639999999995E-2</v>
      </c>
      <c r="MT202">
        <v>1.111917</v>
      </c>
      <c r="MU202">
        <v>26.155180000000001</v>
      </c>
      <c r="MV202" s="1">
        <v>2.3998960000000001E-4</v>
      </c>
      <c r="MW202">
        <v>6.6618730000000001E-2</v>
      </c>
      <c r="MX202">
        <v>1.1117669999999999</v>
      </c>
      <c r="MY202">
        <v>26.765689999999999</v>
      </c>
      <c r="MZ202" s="1">
        <v>2.3174980000000001E-4</v>
      </c>
      <c r="NA202">
        <v>6.4335989999999996E-2</v>
      </c>
      <c r="NB202">
        <v>1.111648</v>
      </c>
      <c r="NC202">
        <v>27.39207</v>
      </c>
      <c r="ND202" s="1">
        <v>2.241818E-4</v>
      </c>
      <c r="NE202">
        <v>6.2232629999999997E-2</v>
      </c>
      <c r="NF202">
        <v>1.1115250000000001</v>
      </c>
      <c r="NG202">
        <v>27.437799999999999</v>
      </c>
      <c r="NH202" s="1">
        <v>2.1732349999999999E-4</v>
      </c>
      <c r="NI202">
        <v>6.0325370000000003E-2</v>
      </c>
      <c r="NJ202">
        <v>1.111472</v>
      </c>
      <c r="NK202">
        <v>26.9833</v>
      </c>
      <c r="NL202" s="1">
        <v>2.1073749999999999E-4</v>
      </c>
      <c r="NM202">
        <v>5.8497979999999998E-2</v>
      </c>
      <c r="NN202">
        <v>1.111443</v>
      </c>
      <c r="NO202">
        <v>26.340679999999999</v>
      </c>
      <c r="NP202" s="1">
        <v>2.0390229999999999E-4</v>
      </c>
      <c r="NQ202">
        <v>5.6603550000000002E-2</v>
      </c>
      <c r="NR202">
        <v>1.111397</v>
      </c>
      <c r="NS202">
        <v>25.69567</v>
      </c>
      <c r="NT202" s="1">
        <v>1.969962E-4</v>
      </c>
      <c r="NU202">
        <v>5.4688390000000003E-2</v>
      </c>
      <c r="NV202">
        <v>1.1113569999999999</v>
      </c>
      <c r="NW202">
        <v>25.40493</v>
      </c>
      <c r="NX202" s="1">
        <v>1.8991059999999999E-4</v>
      </c>
      <c r="NY202">
        <v>5.2723590000000001E-2</v>
      </c>
      <c r="NZ202">
        <v>1.1113230000000001</v>
      </c>
      <c r="OA202">
        <v>25.692160000000001</v>
      </c>
      <c r="OB202" s="1">
        <v>1.8276800000000001E-4</v>
      </c>
      <c r="OC202">
        <v>5.0741790000000002E-2</v>
      </c>
      <c r="OD202">
        <v>1.1112489999999999</v>
      </c>
      <c r="OE202">
        <v>25.99823</v>
      </c>
      <c r="OF202" s="1">
        <v>1.7573839999999999E-4</v>
      </c>
      <c r="OG202">
        <v>4.8786999999999997E-2</v>
      </c>
      <c r="OH202">
        <v>1.111111</v>
      </c>
      <c r="OI202">
        <v>26.359369999999998</v>
      </c>
      <c r="OJ202" s="1">
        <v>1.6875009999999999E-4</v>
      </c>
      <c r="OK202">
        <v>4.6852499999999998E-2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0.76107670000000005</v>
      </c>
      <c r="G203">
        <v>21.956630000000001</v>
      </c>
      <c r="H203">
        <v>0</v>
      </c>
      <c r="I203">
        <v>0</v>
      </c>
      <c r="J203">
        <v>0.7602276</v>
      </c>
      <c r="K203">
        <v>21.925249999999998</v>
      </c>
      <c r="L203">
        <v>0</v>
      </c>
      <c r="M203">
        <v>0</v>
      </c>
      <c r="N203">
        <v>0.75934400000000002</v>
      </c>
      <c r="O203">
        <v>21.825310000000002</v>
      </c>
      <c r="P203">
        <v>0</v>
      </c>
      <c r="Q203">
        <v>0</v>
      </c>
      <c r="R203">
        <v>0.75836239999999999</v>
      </c>
      <c r="S203">
        <v>21.339120000000001</v>
      </c>
      <c r="T203">
        <v>0</v>
      </c>
      <c r="U203">
        <v>0</v>
      </c>
      <c r="V203">
        <v>0.75719110000000001</v>
      </c>
      <c r="W203">
        <v>20.919830000000001</v>
      </c>
      <c r="X203">
        <v>0</v>
      </c>
      <c r="Y203">
        <v>0</v>
      </c>
      <c r="Z203">
        <v>0.75550099999999998</v>
      </c>
      <c r="AA203">
        <v>20.648160000000001</v>
      </c>
      <c r="AB203">
        <v>0</v>
      </c>
      <c r="AC203">
        <v>0</v>
      </c>
      <c r="AD203">
        <v>0.7534535</v>
      </c>
      <c r="AE203">
        <v>20.622810000000001</v>
      </c>
      <c r="AF203">
        <v>0</v>
      </c>
      <c r="AG203">
        <v>0</v>
      </c>
      <c r="AH203">
        <v>0.75186779999999998</v>
      </c>
      <c r="AI203">
        <v>20.66601</v>
      </c>
      <c r="AJ203">
        <v>5.2248790000000001E-37</v>
      </c>
      <c r="AK203">
        <v>6.0268249999999998E-35</v>
      </c>
      <c r="AL203">
        <v>0.75052010000000002</v>
      </c>
      <c r="AM203">
        <v>21.00423</v>
      </c>
      <c r="AN203" s="1">
        <v>3.6328499999999999E-25</v>
      </c>
      <c r="AO203" s="1">
        <v>4.2008680000000002E-23</v>
      </c>
      <c r="AP203">
        <v>0.74941970000000002</v>
      </c>
      <c r="AQ203">
        <v>20.914870000000001</v>
      </c>
      <c r="AR203" s="1">
        <v>8.9961779999999997E-14</v>
      </c>
      <c r="AS203" s="1">
        <v>1.0374069999999999E-11</v>
      </c>
      <c r="AT203">
        <v>0.74838260000000001</v>
      </c>
      <c r="AU203">
        <v>20.62201</v>
      </c>
      <c r="AV203" s="1">
        <v>2.4567670000000001E-6</v>
      </c>
      <c r="AW203" s="1">
        <v>2.5676570000000002E-4</v>
      </c>
      <c r="AX203">
        <v>0.74762700000000004</v>
      </c>
      <c r="AY203">
        <v>20.233699999999999</v>
      </c>
      <c r="AZ203" s="1">
        <v>3.102325E-3</v>
      </c>
      <c r="BA203" s="1">
        <v>0.33502700000000002</v>
      </c>
      <c r="BB203">
        <v>0.74699990000000005</v>
      </c>
      <c r="BC203">
        <v>19.947790000000001</v>
      </c>
      <c r="BD203" s="1">
        <v>0.31492619999999999</v>
      </c>
      <c r="BE203" s="1">
        <v>34.680250000000001</v>
      </c>
      <c r="BF203">
        <v>0.74629529999999999</v>
      </c>
      <c r="BG203">
        <v>19.730979999999999</v>
      </c>
      <c r="BH203" s="1">
        <v>6.2645780000000002</v>
      </c>
      <c r="BI203">
        <v>701.15269999999998</v>
      </c>
      <c r="BJ203">
        <v>0.74547459999999999</v>
      </c>
      <c r="BK203">
        <v>19.887879999999999</v>
      </c>
      <c r="BL203">
        <v>37.196179999999998</v>
      </c>
      <c r="BM203">
        <v>4219.0559999999996</v>
      </c>
      <c r="BN203">
        <v>0.74445039999999996</v>
      </c>
      <c r="BO203">
        <v>20.378900000000002</v>
      </c>
      <c r="BP203">
        <v>85.779259999999994</v>
      </c>
      <c r="BQ203">
        <v>9840.4860000000008</v>
      </c>
      <c r="BR203">
        <v>0.74316570000000004</v>
      </c>
      <c r="BS203">
        <v>21.008310000000002</v>
      </c>
      <c r="BT203">
        <v>92.660020000000003</v>
      </c>
      <c r="BU203">
        <v>10739.39</v>
      </c>
      <c r="BV203">
        <v>0.74163780000000001</v>
      </c>
      <c r="BW203">
        <v>21.59723</v>
      </c>
      <c r="BX203">
        <v>54.128250000000001</v>
      </c>
      <c r="BY203">
        <v>6332.11</v>
      </c>
      <c r="BZ203">
        <v>0.73997460000000004</v>
      </c>
      <c r="CA203">
        <v>21.913930000000001</v>
      </c>
      <c r="CB203">
        <v>19.239629999999998</v>
      </c>
      <c r="CC203">
        <v>2269.2399999999998</v>
      </c>
      <c r="CD203">
        <v>0.73821769999999998</v>
      </c>
      <c r="CE203">
        <v>21.687169999999998</v>
      </c>
      <c r="CF203">
        <v>4.6185580000000002</v>
      </c>
      <c r="CG203">
        <v>548.7568</v>
      </c>
      <c r="CH203">
        <v>0.73626599999999998</v>
      </c>
      <c r="CI203">
        <v>21.36253</v>
      </c>
      <c r="CJ203">
        <v>0.85396680000000003</v>
      </c>
      <c r="CK203">
        <v>102.0026</v>
      </c>
      <c r="CL203">
        <v>0.73441020000000001</v>
      </c>
      <c r="CM203">
        <v>21.075859999999999</v>
      </c>
      <c r="CN203">
        <v>0.17280719999999999</v>
      </c>
      <c r="CO203">
        <v>20.577629999999999</v>
      </c>
      <c r="CP203">
        <v>0.73270230000000003</v>
      </c>
      <c r="CQ203">
        <v>20.929569999999998</v>
      </c>
      <c r="CR203">
        <v>7.8453919999999996E-2</v>
      </c>
      <c r="CS203">
        <v>9.2478630000000006</v>
      </c>
      <c r="CT203">
        <v>0.7304155</v>
      </c>
      <c r="CU203">
        <v>21.245039999999999</v>
      </c>
      <c r="CV203">
        <v>7.0437459999999993E-2</v>
      </c>
      <c r="CW203">
        <v>8.2924240000000005</v>
      </c>
      <c r="CX203">
        <v>0.72800149999999997</v>
      </c>
      <c r="CY203">
        <v>21.826270000000001</v>
      </c>
      <c r="CZ203">
        <v>7.1890120000000002E-2</v>
      </c>
      <c r="DA203">
        <v>8.4919010000000004</v>
      </c>
      <c r="DB203">
        <v>0.72583839999999999</v>
      </c>
      <c r="DC203">
        <v>22.231580000000001</v>
      </c>
      <c r="DD203">
        <v>7.1456770000000003E-2</v>
      </c>
      <c r="DE203">
        <v>8.4709249999999994</v>
      </c>
      <c r="DF203">
        <v>0.72383969999999997</v>
      </c>
      <c r="DG203">
        <v>22.426030000000001</v>
      </c>
      <c r="DH203" s="1">
        <v>6.8063799999999994E-2</v>
      </c>
      <c r="DI203">
        <v>8.0954339999999991</v>
      </c>
      <c r="DJ203">
        <v>0.72178180000000003</v>
      </c>
      <c r="DK203">
        <v>22.15767</v>
      </c>
      <c r="DL203" s="1">
        <v>6.2795859999999995E-2</v>
      </c>
      <c r="DM203">
        <v>7.4927739999999998</v>
      </c>
      <c r="DN203">
        <v>0.7200375</v>
      </c>
      <c r="DO203">
        <v>21.783200000000001</v>
      </c>
      <c r="DP203" s="1">
        <v>5.6913760000000001E-2</v>
      </c>
      <c r="DQ203">
        <v>6.809355</v>
      </c>
      <c r="DR203">
        <v>0.71840930000000003</v>
      </c>
      <c r="DS203">
        <v>21.3523</v>
      </c>
      <c r="DT203" s="1">
        <v>5.1129800000000003E-2</v>
      </c>
      <c r="DU203">
        <v>6.1321950000000003</v>
      </c>
      <c r="DV203">
        <v>0.71577299999999999</v>
      </c>
      <c r="DW203">
        <v>21.03247</v>
      </c>
      <c r="DX203" s="1">
        <v>4.5732870000000002E-2</v>
      </c>
      <c r="DY203">
        <v>5.5031489999999996</v>
      </c>
      <c r="DZ203">
        <v>0.71206040000000004</v>
      </c>
      <c r="EA203">
        <v>21.227209999999999</v>
      </c>
      <c r="EB203" s="1">
        <v>4.0833590000000003E-2</v>
      </c>
      <c r="EC203">
        <v>4.9341470000000003</v>
      </c>
      <c r="ED203">
        <v>0.70843389999999995</v>
      </c>
      <c r="EE203">
        <v>21.655529999999999</v>
      </c>
      <c r="EF203" s="1">
        <v>3.6476359999999999E-2</v>
      </c>
      <c r="EG203">
        <v>4.4252180000000001</v>
      </c>
      <c r="EH203">
        <v>0.70579650000000005</v>
      </c>
      <c r="EI203">
        <v>22.185420000000001</v>
      </c>
      <c r="EJ203" s="1">
        <v>3.26469E-2</v>
      </c>
      <c r="EK203">
        <v>3.97052</v>
      </c>
      <c r="EL203">
        <v>0.70383689999999999</v>
      </c>
      <c r="EM203">
        <v>22.555700000000002</v>
      </c>
      <c r="EN203">
        <v>2.9257950000000001E-2</v>
      </c>
      <c r="EO203">
        <v>3.5638920000000001</v>
      </c>
      <c r="EP203">
        <v>0.70211829999999997</v>
      </c>
      <c r="EQ203">
        <v>22.41948</v>
      </c>
      <c r="ER203" s="1">
        <v>2.6198989999999998E-2</v>
      </c>
      <c r="ES203">
        <v>3.1955170000000002</v>
      </c>
      <c r="ET203">
        <v>0.70011319999999999</v>
      </c>
      <c r="EU203">
        <v>21.930710000000001</v>
      </c>
      <c r="EV203" s="1">
        <v>2.3396819999999999E-2</v>
      </c>
      <c r="EW203">
        <v>2.858498</v>
      </c>
      <c r="EX203">
        <v>0.69723349999999995</v>
      </c>
      <c r="EY203">
        <v>21.394079999999999</v>
      </c>
      <c r="EZ203" s="1">
        <v>2.087605E-2</v>
      </c>
      <c r="FA203">
        <v>2.5561690000000001</v>
      </c>
      <c r="FB203">
        <v>0.69414810000000005</v>
      </c>
      <c r="FC203">
        <v>21.066400000000002</v>
      </c>
      <c r="FD203" s="1">
        <v>1.859767E-2</v>
      </c>
      <c r="FE203">
        <v>2.2826240000000002</v>
      </c>
      <c r="FF203">
        <v>0.69196150000000001</v>
      </c>
      <c r="FG203">
        <v>21.611180000000001</v>
      </c>
      <c r="FH203" s="1">
        <v>1.6563089999999999E-2</v>
      </c>
      <c r="FI203">
        <v>2.0351270000000001</v>
      </c>
      <c r="FJ203">
        <v>0.68972860000000003</v>
      </c>
      <c r="FK203">
        <v>22.248239999999999</v>
      </c>
      <c r="FL203" s="1">
        <v>1.4756999999999999E-2</v>
      </c>
      <c r="FM203">
        <v>1.8152090000000001</v>
      </c>
      <c r="FN203">
        <v>0.6867103</v>
      </c>
      <c r="FO203">
        <v>22.918009999999999</v>
      </c>
      <c r="FP203" s="1">
        <v>1.3144690000000001E-2</v>
      </c>
      <c r="FQ203">
        <v>1.620517</v>
      </c>
      <c r="FR203">
        <v>0.68395170000000005</v>
      </c>
      <c r="FS203">
        <v>23.43404</v>
      </c>
      <c r="FT203" s="1">
        <v>1.171561E-2</v>
      </c>
      <c r="FU203">
        <v>1.446717</v>
      </c>
      <c r="FV203">
        <v>0.68146779999999996</v>
      </c>
      <c r="FW203">
        <v>23.59731</v>
      </c>
      <c r="FX203" s="1">
        <v>1.044114E-2</v>
      </c>
      <c r="FY203">
        <v>1.2909109999999999</v>
      </c>
      <c r="FZ203">
        <v>0.67924669999999998</v>
      </c>
      <c r="GA203">
        <v>23.345050000000001</v>
      </c>
      <c r="GB203" s="1">
        <v>9.2953600000000008E-3</v>
      </c>
      <c r="GC203">
        <v>1.15005</v>
      </c>
      <c r="GD203">
        <v>0.67755370000000004</v>
      </c>
      <c r="GE203">
        <v>22.866350000000001</v>
      </c>
      <c r="GF203" s="1">
        <v>8.2515149999999992E-3</v>
      </c>
      <c r="GG203">
        <v>1.0207390000000001</v>
      </c>
      <c r="GH203">
        <v>0.67642210000000003</v>
      </c>
      <c r="GI203">
        <v>22.512789999999999</v>
      </c>
      <c r="GJ203" s="1">
        <v>7.3001979999999999E-3</v>
      </c>
      <c r="GK203">
        <v>0.90195150000000002</v>
      </c>
      <c r="GL203">
        <v>0.67586409999999997</v>
      </c>
      <c r="GM203">
        <v>23.007169999999999</v>
      </c>
      <c r="GN203" s="1">
        <v>6.4277259999999999E-3</v>
      </c>
      <c r="GO203">
        <v>0.79241969999999995</v>
      </c>
      <c r="GP203">
        <v>0.67563030000000002</v>
      </c>
      <c r="GQ203">
        <v>23.689520000000002</v>
      </c>
      <c r="GR203" s="1">
        <v>5.6170580000000003E-3</v>
      </c>
      <c r="GS203">
        <v>0.69065710000000002</v>
      </c>
      <c r="GT203">
        <v>0.67556389999999999</v>
      </c>
      <c r="GU203">
        <v>24.457270000000001</v>
      </c>
      <c r="GV203" s="1">
        <v>4.8293490000000001E-3</v>
      </c>
      <c r="GW203">
        <v>0.59213789999999999</v>
      </c>
      <c r="GX203">
        <v>0.67558680000000004</v>
      </c>
      <c r="GY203">
        <v>25.2256</v>
      </c>
      <c r="GZ203" s="1">
        <v>4.031911E-3</v>
      </c>
      <c r="HA203">
        <v>0.49307879999999998</v>
      </c>
      <c r="HB203">
        <v>0.67566130000000002</v>
      </c>
      <c r="HC203">
        <v>25.461390000000002</v>
      </c>
      <c r="HD203" s="1">
        <v>3.2388880000000001E-3</v>
      </c>
      <c r="HE203">
        <v>0.3952756</v>
      </c>
      <c r="HF203">
        <v>0.67579999999999996</v>
      </c>
      <c r="HG203">
        <v>25.097850000000001</v>
      </c>
      <c r="HH203" s="1">
        <v>2.516997E-3</v>
      </c>
      <c r="HI203">
        <v>0.30650169999999999</v>
      </c>
      <c r="HJ203">
        <v>0.67582629999999999</v>
      </c>
      <c r="HK203">
        <v>24.599530000000001</v>
      </c>
      <c r="HL203" s="1">
        <v>1.933045E-3</v>
      </c>
      <c r="HM203">
        <v>0.2348866</v>
      </c>
      <c r="HN203">
        <v>0.67586250000000003</v>
      </c>
      <c r="HO203">
        <v>24.20552</v>
      </c>
      <c r="HP203" s="1">
        <v>1.5118550000000001E-3</v>
      </c>
      <c r="HQ203">
        <v>0.1832889</v>
      </c>
      <c r="HR203">
        <v>0.67591369999999995</v>
      </c>
      <c r="HS203">
        <v>24.514610000000001</v>
      </c>
      <c r="HT203" s="1">
        <v>1.234389E-3</v>
      </c>
      <c r="HU203">
        <v>0.14932970000000001</v>
      </c>
      <c r="HV203">
        <v>0.675929</v>
      </c>
      <c r="HW203">
        <v>25.10352</v>
      </c>
      <c r="HX203" s="1">
        <v>1.059576E-3</v>
      </c>
      <c r="HY203">
        <v>0.12793669999999999</v>
      </c>
      <c r="HZ203">
        <v>0.67593970000000003</v>
      </c>
      <c r="IA203">
        <v>25.765039999999999</v>
      </c>
      <c r="IB203" s="1">
        <v>9.4836400000000004E-4</v>
      </c>
      <c r="IC203">
        <v>0.1143431</v>
      </c>
      <c r="ID203">
        <v>0.67594759999999998</v>
      </c>
      <c r="IE203">
        <v>26.454029999999999</v>
      </c>
      <c r="IF203" s="1">
        <v>8.7269520000000001E-4</v>
      </c>
      <c r="IG203">
        <v>0.1051092</v>
      </c>
      <c r="IH203">
        <v>0.6759598</v>
      </c>
      <c r="II203">
        <v>26.54007</v>
      </c>
      <c r="IJ203" s="1">
        <v>8.1621489999999998E-4</v>
      </c>
      <c r="IK203">
        <v>9.8233409999999993E-2</v>
      </c>
      <c r="IL203">
        <v>0.67598219999999998</v>
      </c>
      <c r="IM203">
        <v>26.047840000000001</v>
      </c>
      <c r="IN203" s="1">
        <v>7.7074520000000005E-4</v>
      </c>
      <c r="IO203">
        <v>9.2712030000000001E-2</v>
      </c>
      <c r="IP203">
        <v>0.67597669999999999</v>
      </c>
      <c r="IQ203">
        <v>25.26923</v>
      </c>
      <c r="IR203" s="1">
        <v>7.315418E-4</v>
      </c>
      <c r="IS203">
        <v>8.7972220000000004E-2</v>
      </c>
      <c r="IT203">
        <v>0.67598159999999996</v>
      </c>
      <c r="IU203">
        <v>24.46678</v>
      </c>
      <c r="IV203" s="1">
        <v>6.9627700000000003E-4</v>
      </c>
      <c r="IW203">
        <v>8.3707790000000004E-2</v>
      </c>
      <c r="IX203">
        <v>0.67598559999999996</v>
      </c>
      <c r="IY203">
        <v>24.269290000000002</v>
      </c>
      <c r="IZ203" s="1">
        <v>6.6398149999999996E-4</v>
      </c>
      <c r="JA203">
        <v>7.9809450000000004E-2</v>
      </c>
      <c r="JB203">
        <v>0.67598230000000004</v>
      </c>
      <c r="JC203">
        <v>24.16911</v>
      </c>
      <c r="JD203" s="1">
        <v>6.3375810000000003E-4</v>
      </c>
      <c r="JE203">
        <v>7.6170500000000002E-2</v>
      </c>
      <c r="JF203">
        <v>0.67597490000000005</v>
      </c>
      <c r="JG203">
        <v>24.461739999999999</v>
      </c>
      <c r="JH203" s="1">
        <v>6.0519179999999999E-4</v>
      </c>
      <c r="JI203">
        <v>7.2730149999999993E-2</v>
      </c>
      <c r="JJ203">
        <v>0.67600289999999996</v>
      </c>
      <c r="JK203">
        <v>24.634409999999999</v>
      </c>
      <c r="JL203" s="1">
        <v>5.7870459999999997E-4</v>
      </c>
      <c r="JM203">
        <v>6.9541359999999997E-2</v>
      </c>
      <c r="JN203">
        <v>0.67600190000000004</v>
      </c>
      <c r="JO203">
        <v>24.722390000000001</v>
      </c>
      <c r="JP203" s="1">
        <v>5.5400770000000005E-4</v>
      </c>
      <c r="JQ203">
        <v>6.6575469999999998E-2</v>
      </c>
      <c r="JR203">
        <v>0.67599469999999995</v>
      </c>
      <c r="JS203">
        <v>24.659330000000001</v>
      </c>
      <c r="JT203" s="1">
        <v>5.3028050000000001E-4</v>
      </c>
      <c r="JU203">
        <v>6.3725589999999999E-2</v>
      </c>
      <c r="JV203">
        <v>0.67599469999999995</v>
      </c>
      <c r="JW203">
        <v>24.367719999999998</v>
      </c>
      <c r="JX203" s="1">
        <v>5.0767650000000004E-4</v>
      </c>
      <c r="JY203">
        <v>6.1005780000000003E-2</v>
      </c>
      <c r="JZ203">
        <v>0.67597010000000002</v>
      </c>
      <c r="KA203">
        <v>23.970610000000001</v>
      </c>
      <c r="KB203" s="1">
        <v>4.8625399999999998E-4</v>
      </c>
      <c r="KC203">
        <v>5.8426449999999998E-2</v>
      </c>
      <c r="KD203">
        <v>0.67599629999999999</v>
      </c>
      <c r="KE203">
        <v>24.209250000000001</v>
      </c>
      <c r="KF203" s="1">
        <v>4.6608860000000002E-4</v>
      </c>
      <c r="KG203">
        <v>5.600132E-2</v>
      </c>
      <c r="KH203">
        <v>0.67599129999999996</v>
      </c>
      <c r="KI203">
        <v>24.3489</v>
      </c>
      <c r="KJ203" s="1">
        <v>4.4691130000000003E-4</v>
      </c>
      <c r="KK203">
        <v>5.3698580000000003E-2</v>
      </c>
      <c r="KL203">
        <v>0.6759889</v>
      </c>
      <c r="KM203">
        <v>24.61936</v>
      </c>
      <c r="KN203" s="1">
        <v>4.2832720000000001E-4</v>
      </c>
      <c r="KO203">
        <v>5.1467770000000003E-2</v>
      </c>
      <c r="KP203">
        <v>0.67598840000000004</v>
      </c>
      <c r="KQ203">
        <v>24.917179999999998</v>
      </c>
      <c r="KR203" s="1">
        <v>4.1092139999999999E-4</v>
      </c>
      <c r="KS203">
        <v>4.9375599999999999E-2</v>
      </c>
      <c r="KT203">
        <v>0.6759927</v>
      </c>
      <c r="KU203">
        <v>24.904209999999999</v>
      </c>
      <c r="KV203" s="1">
        <v>3.942738E-4</v>
      </c>
      <c r="KW203">
        <v>4.7376069999999999E-2</v>
      </c>
      <c r="KX203">
        <v>0.6759889</v>
      </c>
      <c r="KY203">
        <v>24.522739999999999</v>
      </c>
      <c r="KZ203" s="1">
        <v>3.7845810000000001E-4</v>
      </c>
      <c r="LA203">
        <v>4.547433E-2</v>
      </c>
      <c r="LB203">
        <v>0.67598639999999999</v>
      </c>
      <c r="LC203">
        <v>23.975239999999999</v>
      </c>
      <c r="LD203" s="1">
        <v>3.635639E-4</v>
      </c>
      <c r="LE203">
        <v>4.3684960000000002E-2</v>
      </c>
      <c r="LF203">
        <v>0.67598729999999996</v>
      </c>
      <c r="LG203">
        <v>23.493220000000001</v>
      </c>
      <c r="LH203" s="1">
        <v>3.4921069999999999E-4</v>
      </c>
      <c r="LI203">
        <v>4.1958639999999998E-2</v>
      </c>
      <c r="LJ203">
        <v>0.67596999999999996</v>
      </c>
      <c r="LK203">
        <v>23.767240000000001</v>
      </c>
      <c r="LL203" s="1">
        <v>3.3553499999999998E-4</v>
      </c>
      <c r="LM203">
        <v>4.031763E-2</v>
      </c>
      <c r="LN203">
        <v>0.67596100000000003</v>
      </c>
      <c r="LO203">
        <v>24.024339999999999</v>
      </c>
      <c r="LP203" s="1">
        <v>3.2254849999999998E-4</v>
      </c>
      <c r="LQ203">
        <v>3.8755659999999997E-2</v>
      </c>
      <c r="LR203">
        <v>0.67593619999999999</v>
      </c>
      <c r="LS203">
        <v>24.434920000000002</v>
      </c>
      <c r="LT203" s="1">
        <v>3.1020579999999998E-4</v>
      </c>
      <c r="LU203">
        <v>3.7272970000000002E-2</v>
      </c>
      <c r="LV203">
        <v>0.67589169999999998</v>
      </c>
      <c r="LW203">
        <v>25.223980000000001</v>
      </c>
      <c r="LX203" s="1">
        <v>2.9858340000000003E-4</v>
      </c>
      <c r="LY203">
        <v>3.5879229999999998E-2</v>
      </c>
      <c r="LZ203">
        <v>0.67582560000000003</v>
      </c>
      <c r="MA203">
        <v>25.660080000000001</v>
      </c>
      <c r="MB203" s="1">
        <v>2.8778540000000001E-4</v>
      </c>
      <c r="MC203">
        <v>3.458642E-2</v>
      </c>
      <c r="MD203">
        <v>0.67573399999999995</v>
      </c>
      <c r="ME203">
        <v>25.487120000000001</v>
      </c>
      <c r="MF203" s="1">
        <v>2.7766800000000001E-4</v>
      </c>
      <c r="MG203">
        <v>3.337263E-2</v>
      </c>
      <c r="MH203">
        <v>0.67563410000000002</v>
      </c>
      <c r="MI203">
        <v>25.123470000000001</v>
      </c>
      <c r="MJ203" s="1">
        <v>2.6805269999999998E-4</v>
      </c>
      <c r="MK203">
        <v>3.2223420000000003E-2</v>
      </c>
      <c r="ML203">
        <v>0.67553260000000004</v>
      </c>
      <c r="MM203">
        <v>24.986999999999998</v>
      </c>
      <c r="MN203" s="1">
        <v>2.5869800000000002E-4</v>
      </c>
      <c r="MO203">
        <v>3.110566E-2</v>
      </c>
      <c r="MP203">
        <v>0.67539830000000001</v>
      </c>
      <c r="MQ203">
        <v>25.526800000000001</v>
      </c>
      <c r="MR203" s="1">
        <v>2.4954859999999998E-4</v>
      </c>
      <c r="MS203">
        <v>3.0012480000000001E-2</v>
      </c>
      <c r="MT203">
        <v>0.67528690000000002</v>
      </c>
      <c r="MU203">
        <v>26.16526</v>
      </c>
      <c r="MV203" s="1">
        <v>2.408086E-4</v>
      </c>
      <c r="MW203">
        <v>2.8963280000000001E-2</v>
      </c>
      <c r="MX203">
        <v>0.67518299999999998</v>
      </c>
      <c r="MY203">
        <v>26.76568</v>
      </c>
      <c r="MZ203" s="1">
        <v>2.325095E-4</v>
      </c>
      <c r="NA203">
        <v>2.7969870000000001E-2</v>
      </c>
      <c r="NB203">
        <v>0.67509759999999996</v>
      </c>
      <c r="NC203">
        <v>27.391780000000001</v>
      </c>
      <c r="ND203" s="1">
        <v>2.2487930000000001E-4</v>
      </c>
      <c r="NE203" s="1">
        <v>2.705432E-2</v>
      </c>
      <c r="NF203">
        <v>0.67500329999999997</v>
      </c>
      <c r="NG203">
        <v>27.449210000000001</v>
      </c>
      <c r="NH203" s="1">
        <v>2.1795859999999999E-4</v>
      </c>
      <c r="NI203" s="1">
        <v>2.6223750000000001E-2</v>
      </c>
      <c r="NJ203">
        <v>0.67494770000000004</v>
      </c>
      <c r="NK203">
        <v>27.01022</v>
      </c>
      <c r="NL203" s="1">
        <v>2.1137679999999999E-4</v>
      </c>
      <c r="NM203" s="1">
        <v>2.5431869999999999E-2</v>
      </c>
      <c r="NN203">
        <v>0.67492010000000002</v>
      </c>
      <c r="NO203">
        <v>26.376359999999998</v>
      </c>
      <c r="NP203" s="1">
        <v>2.045672E-4</v>
      </c>
      <c r="NQ203" s="1">
        <v>2.4612390000000001E-2</v>
      </c>
      <c r="NR203">
        <v>0.67488409999999999</v>
      </c>
      <c r="NS203">
        <v>25.730609999999999</v>
      </c>
      <c r="NT203" s="1">
        <v>1.9766489999999999E-4</v>
      </c>
      <c r="NU203" s="1">
        <v>2.378216E-2</v>
      </c>
      <c r="NV203">
        <v>0.67485260000000002</v>
      </c>
      <c r="NW203">
        <v>25.43167</v>
      </c>
      <c r="NX203" s="1">
        <v>1.9059989999999999E-4</v>
      </c>
      <c r="NY203" s="1">
        <v>2.2931139999999999E-2</v>
      </c>
      <c r="NZ203">
        <v>0.67483559999999998</v>
      </c>
      <c r="OA203">
        <v>25.705089999999998</v>
      </c>
      <c r="OB203" s="1">
        <v>1.8345349999999999E-4</v>
      </c>
      <c r="OC203" s="1">
        <v>2.2071190000000001E-2</v>
      </c>
      <c r="OD203">
        <v>0.67478709999999997</v>
      </c>
      <c r="OE203">
        <v>25.995450000000002</v>
      </c>
      <c r="OF203" s="1">
        <v>1.7641019999999999E-4</v>
      </c>
      <c r="OG203" s="1">
        <v>2.1222540000000002E-2</v>
      </c>
      <c r="OH203">
        <v>0.67467149999999998</v>
      </c>
      <c r="OI203">
        <v>26.356179999999998</v>
      </c>
      <c r="OJ203" s="1">
        <v>1.6942859999999999E-4</v>
      </c>
      <c r="OK203" s="1">
        <v>2.038384E-2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1.0568340000000001</v>
      </c>
      <c r="G204">
        <v>21.958600000000001</v>
      </c>
      <c r="H204">
        <v>0</v>
      </c>
      <c r="I204">
        <v>0</v>
      </c>
      <c r="J204">
        <v>1.055663</v>
      </c>
      <c r="K204">
        <v>21.930910000000001</v>
      </c>
      <c r="L204">
        <v>0</v>
      </c>
      <c r="M204">
        <v>0</v>
      </c>
      <c r="N204">
        <v>1.054419</v>
      </c>
      <c r="O204">
        <v>21.834579999999999</v>
      </c>
      <c r="P204">
        <v>0</v>
      </c>
      <c r="Q204">
        <v>0</v>
      </c>
      <c r="R204">
        <v>1.0530120000000001</v>
      </c>
      <c r="S204">
        <v>21.347390000000001</v>
      </c>
      <c r="T204">
        <v>0</v>
      </c>
      <c r="U204">
        <v>0</v>
      </c>
      <c r="V204">
        <v>1.051388</v>
      </c>
      <c r="W204">
        <v>20.9269</v>
      </c>
      <c r="X204">
        <v>0</v>
      </c>
      <c r="Y204">
        <v>0</v>
      </c>
      <c r="Z204">
        <v>1.0490440000000001</v>
      </c>
      <c r="AA204">
        <v>20.65109</v>
      </c>
      <c r="AB204">
        <v>0</v>
      </c>
      <c r="AC204">
        <v>0</v>
      </c>
      <c r="AD204">
        <v>1.046173</v>
      </c>
      <c r="AE204">
        <v>20.622990000000001</v>
      </c>
      <c r="AF204">
        <v>0</v>
      </c>
      <c r="AG204">
        <v>0</v>
      </c>
      <c r="AH204">
        <v>1.0424770000000001</v>
      </c>
      <c r="AI204">
        <v>20.667110000000001</v>
      </c>
      <c r="AJ204">
        <v>3.231556E-37</v>
      </c>
      <c r="AK204">
        <v>1.6102420000000001E-35</v>
      </c>
      <c r="AL204">
        <v>1.03932</v>
      </c>
      <c r="AM204">
        <v>21.008140000000001</v>
      </c>
      <c r="AN204" s="1">
        <v>2.2321500000000001E-25</v>
      </c>
      <c r="AO204" s="1">
        <v>1.1158760000000001E-23</v>
      </c>
      <c r="AP204">
        <v>1.0366740000000001</v>
      </c>
      <c r="AQ204">
        <v>20.922370000000001</v>
      </c>
      <c r="AR204" s="1">
        <v>6.0727979999999995E-14</v>
      </c>
      <c r="AS204" s="1">
        <v>3.0029569999999998E-12</v>
      </c>
      <c r="AT204">
        <v>1.034287</v>
      </c>
      <c r="AU204">
        <v>20.630680000000002</v>
      </c>
      <c r="AV204" s="1">
        <v>2.019458E-6</v>
      </c>
      <c r="AW204" s="1">
        <v>1.0025110000000001E-4</v>
      </c>
      <c r="AX204">
        <v>1.0323530000000001</v>
      </c>
      <c r="AY204">
        <v>20.24194</v>
      </c>
      <c r="AZ204" s="1">
        <v>2.730087E-3</v>
      </c>
      <c r="BA204" s="1">
        <v>0.1376645</v>
      </c>
      <c r="BB204">
        <v>1.030592</v>
      </c>
      <c r="BC204">
        <v>19.9541</v>
      </c>
      <c r="BD204" s="1">
        <v>0.28880159999999999</v>
      </c>
      <c r="BE204" s="1">
        <v>14.684710000000001</v>
      </c>
      <c r="BF204">
        <v>1.028753</v>
      </c>
      <c r="BG204">
        <v>19.7349</v>
      </c>
      <c r="BH204" s="1">
        <v>5.9247639999999997</v>
      </c>
      <c r="BI204">
        <v>303.56549999999999</v>
      </c>
      <c r="BJ204">
        <v>1.0266770000000001</v>
      </c>
      <c r="BK204">
        <v>19.888290000000001</v>
      </c>
      <c r="BL204">
        <v>36.054819999999999</v>
      </c>
      <c r="BM204">
        <v>1859.4110000000001</v>
      </c>
      <c r="BN204">
        <v>1.0241849999999999</v>
      </c>
      <c r="BO204">
        <v>20.379709999999999</v>
      </c>
      <c r="BP204">
        <v>84.843800000000002</v>
      </c>
      <c r="BQ204">
        <v>4402.2809999999999</v>
      </c>
      <c r="BR204">
        <v>1.021212</v>
      </c>
      <c r="BS204">
        <v>21.008379999999999</v>
      </c>
      <c r="BT204">
        <v>93.191730000000007</v>
      </c>
      <c r="BU204">
        <v>4866.3100000000004</v>
      </c>
      <c r="BV204">
        <v>1.0176689999999999</v>
      </c>
      <c r="BW204">
        <v>21.598990000000001</v>
      </c>
      <c r="BX204">
        <v>55.192549999999997</v>
      </c>
      <c r="BY204">
        <v>2900.9029999999998</v>
      </c>
      <c r="BZ204">
        <v>1.013754</v>
      </c>
      <c r="CA204">
        <v>21.917860000000001</v>
      </c>
      <c r="CB204">
        <v>19.837160000000001</v>
      </c>
      <c r="CC204">
        <v>1049.3900000000001</v>
      </c>
      <c r="CD204">
        <v>1.009409</v>
      </c>
      <c r="CE204">
        <v>21.69303</v>
      </c>
      <c r="CF204">
        <v>4.8020899999999997</v>
      </c>
      <c r="CG204">
        <v>255.7577</v>
      </c>
      <c r="CH204">
        <v>1.004599</v>
      </c>
      <c r="CI204">
        <v>21.367830000000001</v>
      </c>
      <c r="CJ204">
        <v>0.89152529999999997</v>
      </c>
      <c r="CK204">
        <v>47.794150000000002</v>
      </c>
      <c r="CL204">
        <v>0.99967700000000004</v>
      </c>
      <c r="CM204">
        <v>21.080190000000002</v>
      </c>
      <c r="CN204">
        <v>0.17857919999999999</v>
      </c>
      <c r="CO204">
        <v>9.6091789999999992</v>
      </c>
      <c r="CP204">
        <v>0.99415189999999998</v>
      </c>
      <c r="CQ204">
        <v>20.931950000000001</v>
      </c>
      <c r="CR204">
        <v>7.9127069999999994E-2</v>
      </c>
      <c r="CS204">
        <v>4.2643690000000003</v>
      </c>
      <c r="CT204">
        <v>0.98767760000000004</v>
      </c>
      <c r="CU204">
        <v>21.245629999999998</v>
      </c>
      <c r="CV204">
        <v>7.0434559999999993E-2</v>
      </c>
      <c r="CW204">
        <v>3.8140849999999999</v>
      </c>
      <c r="CX204">
        <v>0.98091019999999995</v>
      </c>
      <c r="CY204">
        <v>21.826270000000001</v>
      </c>
      <c r="CZ204">
        <v>7.1867390000000003E-2</v>
      </c>
      <c r="DA204">
        <v>3.9181520000000001</v>
      </c>
      <c r="DB204">
        <v>0.97428459999999995</v>
      </c>
      <c r="DC204">
        <v>22.23272</v>
      </c>
      <c r="DD204">
        <v>7.1511000000000005E-2</v>
      </c>
      <c r="DE204">
        <v>3.9251459999999998</v>
      </c>
      <c r="DF204">
        <v>0.96763060000000001</v>
      </c>
      <c r="DG204">
        <v>22.430240000000001</v>
      </c>
      <c r="DH204">
        <v>6.8184239999999993E-2</v>
      </c>
      <c r="DI204">
        <v>3.7703850000000001</v>
      </c>
      <c r="DJ204">
        <v>0.96062340000000002</v>
      </c>
      <c r="DK204">
        <v>22.16497</v>
      </c>
      <c r="DL204" s="1">
        <v>6.2948030000000002E-2</v>
      </c>
      <c r="DM204">
        <v>3.5084070000000001</v>
      </c>
      <c r="DN204">
        <v>0.9538432</v>
      </c>
      <c r="DO204">
        <v>21.790559999999999</v>
      </c>
      <c r="DP204" s="1">
        <v>5.7073649999999997E-2</v>
      </c>
      <c r="DQ204">
        <v>3.2059519999999999</v>
      </c>
      <c r="DR204">
        <v>0.94702739999999996</v>
      </c>
      <c r="DS204">
        <v>21.360289999999999</v>
      </c>
      <c r="DT204" s="1">
        <v>5.1283410000000001E-2</v>
      </c>
      <c r="DU204">
        <v>2.9032770000000001</v>
      </c>
      <c r="DV204">
        <v>0.9395869</v>
      </c>
      <c r="DW204">
        <v>21.036460000000002</v>
      </c>
      <c r="DX204" s="1">
        <v>4.5873339999999999E-2</v>
      </c>
      <c r="DY204">
        <v>2.6182020000000001</v>
      </c>
      <c r="DZ204">
        <v>0.93192010000000003</v>
      </c>
      <c r="EA204">
        <v>21.228179999999998</v>
      </c>
      <c r="EB204" s="1">
        <v>4.0961270000000001E-2</v>
      </c>
      <c r="EC204">
        <v>2.357205</v>
      </c>
      <c r="ED204">
        <v>0.92429740000000005</v>
      </c>
      <c r="EE204">
        <v>21.65429</v>
      </c>
      <c r="EF204" s="1">
        <v>3.6591390000000001E-2</v>
      </c>
      <c r="EG204">
        <v>2.1231019999999998</v>
      </c>
      <c r="EH204">
        <v>0.91790439999999995</v>
      </c>
      <c r="EI204">
        <v>22.18422</v>
      </c>
      <c r="EJ204" s="1">
        <v>3.2750960000000003E-2</v>
      </c>
      <c r="EK204">
        <v>1.9136329999999999</v>
      </c>
      <c r="EL204">
        <v>0.91228690000000001</v>
      </c>
      <c r="EM204">
        <v>22.55913</v>
      </c>
      <c r="EN204" s="1">
        <v>2.9352489999999998E-2</v>
      </c>
      <c r="EO204">
        <v>1.725919</v>
      </c>
      <c r="EP204">
        <v>0.90697490000000003</v>
      </c>
      <c r="EQ204">
        <v>22.426570000000002</v>
      </c>
      <c r="ER204" s="1">
        <v>2.628606E-2</v>
      </c>
      <c r="ES204">
        <v>1.555226</v>
      </c>
      <c r="ET204">
        <v>0.90123359999999997</v>
      </c>
      <c r="EU204">
        <v>21.941479999999999</v>
      </c>
      <c r="EV204" s="1">
        <v>2.3476230000000001E-2</v>
      </c>
      <c r="EW204">
        <v>1.39828</v>
      </c>
      <c r="EX204">
        <v>0.89553199999999999</v>
      </c>
      <c r="EY204">
        <v>21.406230000000001</v>
      </c>
      <c r="EZ204" s="1">
        <v>2.0947879999999999E-2</v>
      </c>
      <c r="FA204">
        <v>1.25583</v>
      </c>
      <c r="FB204">
        <v>0.88951400000000003</v>
      </c>
      <c r="FC204">
        <v>21.073779999999999</v>
      </c>
      <c r="FD204">
        <v>1.8663369999999999E-2</v>
      </c>
      <c r="FE204">
        <v>1.126557</v>
      </c>
      <c r="FF204">
        <v>0.88456000000000001</v>
      </c>
      <c r="FG204">
        <v>21.612490000000001</v>
      </c>
      <c r="FH204" s="1">
        <v>1.6622459999999999E-2</v>
      </c>
      <c r="FI204">
        <v>1.009368</v>
      </c>
      <c r="FJ204">
        <v>0.87962779999999996</v>
      </c>
      <c r="FK204">
        <v>22.245139999999999</v>
      </c>
      <c r="FL204" s="1">
        <v>1.4809930000000001E-2</v>
      </c>
      <c r="FM204">
        <v>0.904636</v>
      </c>
      <c r="FN204">
        <v>0.8736931</v>
      </c>
      <c r="FO204">
        <v>22.91244</v>
      </c>
      <c r="FP204" s="1">
        <v>1.319176E-2</v>
      </c>
      <c r="FQ204">
        <v>0.81142340000000002</v>
      </c>
      <c r="FR204">
        <v>0.86821139999999997</v>
      </c>
      <c r="FS204">
        <v>23.42831</v>
      </c>
      <c r="FT204" s="1">
        <v>1.1758050000000001E-2</v>
      </c>
      <c r="FU204">
        <v>0.72770299999999999</v>
      </c>
      <c r="FV204">
        <v>0.86319429999999997</v>
      </c>
      <c r="FW204">
        <v>23.597719999999999</v>
      </c>
      <c r="FX204" s="1">
        <v>1.0479209999999999E-2</v>
      </c>
      <c r="FY204">
        <v>0.65199839999999998</v>
      </c>
      <c r="FZ204">
        <v>0.85876209999999997</v>
      </c>
      <c r="GA204">
        <v>23.352219999999999</v>
      </c>
      <c r="GB204" s="1">
        <v>9.3301760000000008E-3</v>
      </c>
      <c r="GC204">
        <v>0.58301650000000005</v>
      </c>
      <c r="GD204">
        <v>0.85521590000000003</v>
      </c>
      <c r="GE204">
        <v>22.878520000000002</v>
      </c>
      <c r="GF204" s="1">
        <v>8.283482E-3</v>
      </c>
      <c r="GG204">
        <v>0.51914550000000004</v>
      </c>
      <c r="GH204">
        <v>0.85267190000000004</v>
      </c>
      <c r="GI204">
        <v>22.521360000000001</v>
      </c>
      <c r="GJ204" s="1">
        <v>7.3297600000000003E-3</v>
      </c>
      <c r="GK204">
        <v>0.46000340000000001</v>
      </c>
      <c r="GL204">
        <v>0.85103399999999996</v>
      </c>
      <c r="GM204">
        <v>23.00957</v>
      </c>
      <c r="GN204" s="1">
        <v>6.4549330000000004E-3</v>
      </c>
      <c r="GO204">
        <v>0.4050938</v>
      </c>
      <c r="GP204">
        <v>0.85001550000000003</v>
      </c>
      <c r="GQ204">
        <v>23.687339999999999</v>
      </c>
      <c r="GR204" s="1">
        <v>5.6427880000000001E-3</v>
      </c>
      <c r="GS204">
        <v>0.3538096</v>
      </c>
      <c r="GT204">
        <v>0.84937689999999999</v>
      </c>
      <c r="GU204">
        <v>24.451160000000002</v>
      </c>
      <c r="GV204" s="1">
        <v>4.8548699999999998E-3</v>
      </c>
      <c r="GW204">
        <v>0.30393360000000003</v>
      </c>
      <c r="GX204">
        <v>0.84899500000000006</v>
      </c>
      <c r="GY204">
        <v>25.22006</v>
      </c>
      <c r="GZ204" s="1">
        <v>4.0576739999999998E-3</v>
      </c>
      <c r="HA204">
        <v>0.253579</v>
      </c>
      <c r="HB204">
        <v>0.84877170000000002</v>
      </c>
      <c r="HC204">
        <v>25.464759999999998</v>
      </c>
      <c r="HD204" s="1">
        <v>3.263625E-3</v>
      </c>
      <c r="HE204">
        <v>0.20363880000000001</v>
      </c>
      <c r="HF204">
        <v>0.84877829999999999</v>
      </c>
      <c r="HG204">
        <v>25.107320000000001</v>
      </c>
      <c r="HH204" s="1">
        <v>2.5383060000000002E-3</v>
      </c>
      <c r="HI204">
        <v>0.15808749999999999</v>
      </c>
      <c r="HJ204">
        <v>0.84869439999999996</v>
      </c>
      <c r="HK204">
        <v>24.61223</v>
      </c>
      <c r="HL204" s="1">
        <v>1.949278E-3</v>
      </c>
      <c r="HM204">
        <v>0.12118370000000001</v>
      </c>
      <c r="HN204">
        <v>0.84864989999999996</v>
      </c>
      <c r="HO204">
        <v>24.21491</v>
      </c>
      <c r="HP204" s="1">
        <v>1.5229989999999999E-3</v>
      </c>
      <c r="HQ204">
        <v>9.4506320000000005E-2</v>
      </c>
      <c r="HR204">
        <v>0.84862610000000005</v>
      </c>
      <c r="HS204">
        <v>24.519960000000001</v>
      </c>
      <c r="HT204" s="1">
        <v>1.2415200000000001E-3</v>
      </c>
      <c r="HU204">
        <v>7.6910989999999999E-2</v>
      </c>
      <c r="HV204">
        <v>0.84861600000000004</v>
      </c>
      <c r="HW204">
        <v>25.10445</v>
      </c>
      <c r="HX204" s="1">
        <v>1.0640389999999999E-3</v>
      </c>
      <c r="HY204">
        <v>6.5814899999999996E-2</v>
      </c>
      <c r="HZ204">
        <v>0.84862040000000005</v>
      </c>
      <c r="IA204">
        <v>25.762640000000001</v>
      </c>
      <c r="IB204" s="1">
        <v>9.512864E-4</v>
      </c>
      <c r="IC204">
        <v>5.8770679999999999E-2</v>
      </c>
      <c r="ID204">
        <v>0.84860179999999996</v>
      </c>
      <c r="IE204">
        <v>26.450410000000002</v>
      </c>
      <c r="IF204" s="1">
        <v>8.7476749999999999E-4</v>
      </c>
      <c r="IG204">
        <v>5.3995899999999999E-2</v>
      </c>
      <c r="IH204">
        <v>0.84860279999999999</v>
      </c>
      <c r="II204">
        <v>26.545059999999999</v>
      </c>
      <c r="IJ204" s="1">
        <v>8.1781910000000005E-4</v>
      </c>
      <c r="IK204">
        <v>5.0448279999999998E-2</v>
      </c>
      <c r="IL204">
        <v>0.84861929999999997</v>
      </c>
      <c r="IM204">
        <v>26.060939999999999</v>
      </c>
      <c r="IN204" s="1">
        <v>7.7208449999999998E-4</v>
      </c>
      <c r="IO204">
        <v>4.7604939999999998E-2</v>
      </c>
      <c r="IP204">
        <v>0.84861249999999999</v>
      </c>
      <c r="IQ204">
        <v>25.28885</v>
      </c>
      <c r="IR204" s="1">
        <v>7.3272099999999998E-4</v>
      </c>
      <c r="IS204">
        <v>4.5166310000000001E-2</v>
      </c>
      <c r="IT204">
        <v>0.84861109999999995</v>
      </c>
      <c r="IU204">
        <v>24.485289999999999</v>
      </c>
      <c r="IV204" s="1">
        <v>6.9735049999999996E-4</v>
      </c>
      <c r="IW204">
        <v>4.2974890000000002E-2</v>
      </c>
      <c r="IX204">
        <v>0.84861549999999997</v>
      </c>
      <c r="IY204">
        <v>24.281230000000001</v>
      </c>
      <c r="IZ204" s="1">
        <v>6.6497330000000001E-4</v>
      </c>
      <c r="JA204">
        <v>4.0972460000000002E-2</v>
      </c>
      <c r="JB204">
        <v>0.84860899999999995</v>
      </c>
      <c r="JC204">
        <v>24.175039999999999</v>
      </c>
      <c r="JD204" s="1">
        <v>6.3468759999999998E-4</v>
      </c>
      <c r="JE204">
        <v>3.9103489999999998E-2</v>
      </c>
      <c r="JF204">
        <v>0.84862179999999998</v>
      </c>
      <c r="JG204">
        <v>24.460819999999998</v>
      </c>
      <c r="JH204" s="1">
        <v>6.0606810000000001E-4</v>
      </c>
      <c r="JI204">
        <v>3.733641E-2</v>
      </c>
      <c r="JJ204">
        <v>0.84863160000000004</v>
      </c>
      <c r="JK204">
        <v>24.634239999999998</v>
      </c>
      <c r="JL204" s="1">
        <v>5.7951119999999996E-4</v>
      </c>
      <c r="JM204">
        <v>3.5698760000000003E-2</v>
      </c>
      <c r="JN204">
        <v>0.84863060000000001</v>
      </c>
      <c r="JO204">
        <v>24.72531</v>
      </c>
      <c r="JP204" s="1">
        <v>5.5477249999999999E-4</v>
      </c>
      <c r="JQ204">
        <v>3.4175530000000003E-2</v>
      </c>
      <c r="JR204">
        <v>0.84862070000000001</v>
      </c>
      <c r="JS204">
        <v>24.670590000000001</v>
      </c>
      <c r="JT204" s="1">
        <v>5.3101859999999995E-4</v>
      </c>
      <c r="JU204">
        <v>3.2712900000000003E-2</v>
      </c>
      <c r="JV204">
        <v>0.84862380000000004</v>
      </c>
      <c r="JW204">
        <v>24.382300000000001</v>
      </c>
      <c r="JX204" s="1">
        <v>5.0837530000000003E-4</v>
      </c>
      <c r="JY204">
        <v>3.1316280000000002E-2</v>
      </c>
      <c r="JZ204">
        <v>0.84861520000000001</v>
      </c>
      <c r="KA204">
        <v>23.98481</v>
      </c>
      <c r="KB204" s="1">
        <v>4.8691279999999999E-4</v>
      </c>
      <c r="KC204">
        <v>2.999127E-2</v>
      </c>
      <c r="KD204">
        <v>0.84862040000000005</v>
      </c>
      <c r="KE204">
        <v>24.21622</v>
      </c>
      <c r="KF204" s="1">
        <v>4.6670650000000001E-4</v>
      </c>
      <c r="KG204">
        <v>2.8746239999999999E-2</v>
      </c>
      <c r="KH204">
        <v>0.84863940000000004</v>
      </c>
      <c r="KI204">
        <v>24.353999999999999</v>
      </c>
      <c r="KJ204" s="1">
        <v>4.4750820000000001E-4</v>
      </c>
      <c r="KK204" s="1">
        <v>2.7564350000000001E-2</v>
      </c>
      <c r="KL204">
        <v>0.84861039999999999</v>
      </c>
      <c r="KM204">
        <v>24.619450000000001</v>
      </c>
      <c r="KN204" s="1">
        <v>4.2889730000000002E-4</v>
      </c>
      <c r="KO204" s="1">
        <v>2.641924E-2</v>
      </c>
      <c r="KP204">
        <v>0.84861279999999994</v>
      </c>
      <c r="KQ204">
        <v>24.916730000000001</v>
      </c>
      <c r="KR204" s="1">
        <v>4.114573E-4</v>
      </c>
      <c r="KS204" s="1">
        <v>2.534467E-2</v>
      </c>
      <c r="KT204">
        <v>0.84861819999999999</v>
      </c>
      <c r="KU204">
        <v>24.908989999999999</v>
      </c>
      <c r="KV204" s="1">
        <v>3.9479000000000001E-4</v>
      </c>
      <c r="KW204">
        <v>2.43184E-2</v>
      </c>
      <c r="KX204">
        <v>0.84861350000000002</v>
      </c>
      <c r="KY204">
        <v>24.532630000000001</v>
      </c>
      <c r="KZ204" s="1">
        <v>3.7894270000000003E-4</v>
      </c>
      <c r="LA204" s="1">
        <v>2.334168E-2</v>
      </c>
      <c r="LB204">
        <v>0.84863440000000001</v>
      </c>
      <c r="LC204">
        <v>23.989370000000001</v>
      </c>
      <c r="LD204" s="1">
        <v>3.6402510000000001E-4</v>
      </c>
      <c r="LE204" s="1">
        <v>2.2422950000000001E-2</v>
      </c>
      <c r="LF204">
        <v>0.84863670000000002</v>
      </c>
      <c r="LG204">
        <v>23.50562</v>
      </c>
      <c r="LH204" s="1">
        <v>3.4965810000000001E-4</v>
      </c>
      <c r="LI204" s="1">
        <v>2.1537069999999998E-2</v>
      </c>
      <c r="LJ204">
        <v>0.84861470000000006</v>
      </c>
      <c r="LK204">
        <v>23.7773</v>
      </c>
      <c r="LL204" s="1">
        <v>3.35953E-4</v>
      </c>
      <c r="LM204" s="1">
        <v>2.0693960000000001E-2</v>
      </c>
      <c r="LN204">
        <v>0.84857539999999998</v>
      </c>
      <c r="LO204">
        <v>24.03323</v>
      </c>
      <c r="LP204" s="1">
        <v>3.2295199999999999E-4</v>
      </c>
      <c r="LQ204" s="1">
        <v>1.9892779999999999E-2</v>
      </c>
      <c r="LR204">
        <v>0.84853179999999995</v>
      </c>
      <c r="LS204">
        <v>24.43608</v>
      </c>
      <c r="LT204" s="1">
        <v>3.1058490000000002E-4</v>
      </c>
      <c r="LU204" s="1">
        <v>1.9131760000000001E-2</v>
      </c>
      <c r="LV204">
        <v>0.84846029999999995</v>
      </c>
      <c r="LW204">
        <v>25.221889999999998</v>
      </c>
      <c r="LX204" s="1">
        <v>2.9893600000000003E-4</v>
      </c>
      <c r="LY204" s="1">
        <v>1.8416430000000001E-2</v>
      </c>
      <c r="LZ204">
        <v>0.84835609999999995</v>
      </c>
      <c r="MA204">
        <v>25.661829999999998</v>
      </c>
      <c r="MB204" s="1">
        <v>2.8811700000000001E-4</v>
      </c>
      <c r="MC204" s="1">
        <v>1.7753399999999999E-2</v>
      </c>
      <c r="MD204">
        <v>0.84820720000000005</v>
      </c>
      <c r="ME204">
        <v>25.49202</v>
      </c>
      <c r="MF204" s="1">
        <v>2.7797690000000002E-4</v>
      </c>
      <c r="MG204" s="1">
        <v>1.7131190000000001E-2</v>
      </c>
      <c r="MH204">
        <v>0.84803569999999995</v>
      </c>
      <c r="MI204">
        <v>25.131419999999999</v>
      </c>
      <c r="MJ204" s="1">
        <v>2.6835329999999998E-4</v>
      </c>
      <c r="MK204" s="1">
        <v>1.6543209999999999E-2</v>
      </c>
      <c r="ML204">
        <v>0.84784329999999997</v>
      </c>
      <c r="MM204">
        <v>24.99231</v>
      </c>
      <c r="MN204" s="1">
        <v>2.5898940000000002E-4</v>
      </c>
      <c r="MO204" s="1">
        <v>1.5971880000000001E-2</v>
      </c>
      <c r="MP204">
        <v>0.84763189999999999</v>
      </c>
      <c r="MQ204">
        <v>25.530560000000001</v>
      </c>
      <c r="MR204" s="1">
        <v>2.4983269999999998E-4</v>
      </c>
      <c r="MS204" s="1">
        <v>1.541299E-2</v>
      </c>
      <c r="MT204">
        <v>0.84741200000000005</v>
      </c>
      <c r="MU204">
        <v>26.165559999999999</v>
      </c>
      <c r="MV204" s="1">
        <v>2.4108180000000001E-4</v>
      </c>
      <c r="MW204" s="1">
        <v>1.4876840000000001E-2</v>
      </c>
      <c r="MX204">
        <v>0.84721880000000005</v>
      </c>
      <c r="MY204">
        <v>26.76304</v>
      </c>
      <c r="MZ204" s="1">
        <v>2.327633E-4</v>
      </c>
      <c r="NA204" s="1">
        <v>1.4368830000000001E-2</v>
      </c>
      <c r="NB204">
        <v>0.84702290000000002</v>
      </c>
      <c r="NC204">
        <v>27.389769999999999</v>
      </c>
      <c r="ND204" s="1">
        <v>2.2511180000000001E-4</v>
      </c>
      <c r="NE204" s="1">
        <v>1.390041E-2</v>
      </c>
      <c r="NF204">
        <v>0.84682239999999998</v>
      </c>
      <c r="NG204">
        <v>27.45478</v>
      </c>
      <c r="NH204" s="1">
        <v>2.1816970000000001E-4</v>
      </c>
      <c r="NI204" s="1">
        <v>1.347539E-2</v>
      </c>
      <c r="NJ204">
        <v>0.84670080000000003</v>
      </c>
      <c r="NK204">
        <v>27.023119999999999</v>
      </c>
      <c r="NL204" s="1">
        <v>2.1158759999999999E-4</v>
      </c>
      <c r="NM204" s="1">
        <v>1.30708E-2</v>
      </c>
      <c r="NN204">
        <v>0.84660009999999997</v>
      </c>
      <c r="NO204">
        <v>26.393409999999999</v>
      </c>
      <c r="NP204" s="1">
        <v>2.04787E-4</v>
      </c>
      <c r="NQ204" s="1">
        <v>1.265229E-2</v>
      </c>
      <c r="NR204">
        <v>0.84650420000000004</v>
      </c>
      <c r="NS204">
        <v>25.747029999999999</v>
      </c>
      <c r="NT204" s="1">
        <v>1.978862E-4</v>
      </c>
      <c r="NU204" s="1">
        <v>1.2227389999999999E-2</v>
      </c>
      <c r="NV204">
        <v>0.84643809999999997</v>
      </c>
      <c r="NW204">
        <v>25.44145</v>
      </c>
      <c r="NX204" s="1">
        <v>1.908274E-4</v>
      </c>
      <c r="NY204" s="1">
        <v>1.1791690000000001E-2</v>
      </c>
      <c r="NZ204">
        <v>0.84637070000000003</v>
      </c>
      <c r="OA204">
        <v>25.709589999999999</v>
      </c>
      <c r="OB204" s="1">
        <v>1.836796E-4</v>
      </c>
      <c r="OC204" s="1">
        <v>1.1351200000000001E-2</v>
      </c>
      <c r="OD204">
        <v>0.84624509999999997</v>
      </c>
      <c r="OE204">
        <v>25.991720000000001</v>
      </c>
      <c r="OF204" s="1">
        <v>1.7663220000000001E-4</v>
      </c>
      <c r="OG204" s="1">
        <v>1.0915960000000001E-2</v>
      </c>
      <c r="OH204">
        <v>0.8460742</v>
      </c>
      <c r="OI204">
        <v>26.355</v>
      </c>
      <c r="OJ204" s="1">
        <v>1.696523E-4</v>
      </c>
      <c r="OK204">
        <v>1.0486179999999999E-2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1.1576059999999999</v>
      </c>
      <c r="G205">
        <v>21.95909</v>
      </c>
      <c r="H205">
        <v>0</v>
      </c>
      <c r="I205">
        <v>0</v>
      </c>
      <c r="J205">
        <v>1.1546529999999999</v>
      </c>
      <c r="K205">
        <v>21.933499999999999</v>
      </c>
      <c r="L205">
        <v>0</v>
      </c>
      <c r="M205">
        <v>0</v>
      </c>
      <c r="N205">
        <v>1.1515850000000001</v>
      </c>
      <c r="O205">
        <v>21.839390000000002</v>
      </c>
      <c r="P205">
        <v>0</v>
      </c>
      <c r="Q205">
        <v>0</v>
      </c>
      <c r="R205">
        <v>1.1482889999999999</v>
      </c>
      <c r="S205">
        <v>21.351859999999999</v>
      </c>
      <c r="T205">
        <v>0</v>
      </c>
      <c r="U205">
        <v>0</v>
      </c>
      <c r="V205">
        <v>1.1445179999999999</v>
      </c>
      <c r="W205">
        <v>20.93074</v>
      </c>
      <c r="X205">
        <v>0</v>
      </c>
      <c r="Y205">
        <v>0</v>
      </c>
      <c r="Z205">
        <v>1.1395280000000001</v>
      </c>
      <c r="AA205">
        <v>20.652640000000002</v>
      </c>
      <c r="AB205">
        <v>0</v>
      </c>
      <c r="AC205">
        <v>0</v>
      </c>
      <c r="AD205">
        <v>1.1331500000000001</v>
      </c>
      <c r="AE205">
        <v>20.622920000000001</v>
      </c>
      <c r="AF205">
        <v>0</v>
      </c>
      <c r="AG205">
        <v>0</v>
      </c>
      <c r="AH205">
        <v>1.127373</v>
      </c>
      <c r="AI205">
        <v>20.667290000000001</v>
      </c>
      <c r="AJ205">
        <v>2.7201540000000002E-37</v>
      </c>
      <c r="AK205">
        <v>5.1359479999999999E-36</v>
      </c>
      <c r="AL205">
        <v>1.1226339999999999</v>
      </c>
      <c r="AM205">
        <v>21.009879999999999</v>
      </c>
      <c r="AN205" s="1">
        <v>1.8709119999999999E-25</v>
      </c>
      <c r="AO205" s="1">
        <v>3.5430329999999997E-24</v>
      </c>
      <c r="AP205">
        <v>1.1186039999999999</v>
      </c>
      <c r="AQ205">
        <v>20.926580000000001</v>
      </c>
      <c r="AR205" s="1">
        <v>5.1294089999999997E-14</v>
      </c>
      <c r="AS205" s="1">
        <v>9.7349069999999992E-13</v>
      </c>
      <c r="AT205">
        <v>1.1150009999999999</v>
      </c>
      <c r="AU205">
        <v>20.635549999999999</v>
      </c>
      <c r="AV205" s="1">
        <v>1.8388319999999999E-6</v>
      </c>
      <c r="AW205" s="1">
        <v>3.5670809999999998E-5</v>
      </c>
      <c r="AX205">
        <v>1.1119619999999999</v>
      </c>
      <c r="AY205">
        <v>20.24709</v>
      </c>
      <c r="AZ205" s="1">
        <v>2.5655729999999998E-3</v>
      </c>
      <c r="BA205" s="1">
        <v>5.0310630000000002E-2</v>
      </c>
      <c r="BB205">
        <v>1.1090869999999999</v>
      </c>
      <c r="BC205">
        <v>19.957899999999999</v>
      </c>
      <c r="BD205" s="1">
        <v>0.27669470000000002</v>
      </c>
      <c r="BE205" s="1">
        <v>5.4580169999999999</v>
      </c>
      <c r="BF205">
        <v>1.106155</v>
      </c>
      <c r="BG205">
        <v>19.737220000000001</v>
      </c>
      <c r="BH205" s="1">
        <v>5.7608370000000004</v>
      </c>
      <c r="BI205">
        <v>114.33880000000001</v>
      </c>
      <c r="BJ205">
        <v>1.1028880000000001</v>
      </c>
      <c r="BK205">
        <v>19.88815</v>
      </c>
      <c r="BL205">
        <v>35.482230000000001</v>
      </c>
      <c r="BM205">
        <v>708.26279999999997</v>
      </c>
      <c r="BN205">
        <v>1.09857</v>
      </c>
      <c r="BO205">
        <v>20.379639999999998</v>
      </c>
      <c r="BP205">
        <v>84.343969999999999</v>
      </c>
      <c r="BQ205">
        <v>1693.1849999999999</v>
      </c>
      <c r="BR205">
        <v>1.0931120000000001</v>
      </c>
      <c r="BS205">
        <v>21.007850000000001</v>
      </c>
      <c r="BT205">
        <v>93.447649999999996</v>
      </c>
      <c r="BU205">
        <v>1888.1959999999999</v>
      </c>
      <c r="BV205">
        <v>1.0866990000000001</v>
      </c>
      <c r="BW205">
        <v>21.599550000000001</v>
      </c>
      <c r="BX205">
        <v>55.761479999999999</v>
      </c>
      <c r="BY205">
        <v>1134.9000000000001</v>
      </c>
      <c r="BZ205">
        <v>1.079447</v>
      </c>
      <c r="CA205">
        <v>21.920339999999999</v>
      </c>
      <c r="CB205">
        <v>20.172779999999999</v>
      </c>
      <c r="CC205">
        <v>413.77719999999999</v>
      </c>
      <c r="CD205">
        <v>1.0712459999999999</v>
      </c>
      <c r="CE205">
        <v>21.697800000000001</v>
      </c>
      <c r="CF205">
        <v>4.9101559999999997</v>
      </c>
      <c r="CG205">
        <v>101.59990000000001</v>
      </c>
      <c r="CH205">
        <v>1.062198</v>
      </c>
      <c r="CI205">
        <v>21.372250000000001</v>
      </c>
      <c r="CJ205">
        <v>0.91439190000000004</v>
      </c>
      <c r="CK205">
        <v>19.08586</v>
      </c>
      <c r="CL205">
        <v>1.0526500000000001</v>
      </c>
      <c r="CM205">
        <v>21.083780000000001</v>
      </c>
      <c r="CN205">
        <v>0.18213119999999999</v>
      </c>
      <c r="CO205">
        <v>3.8232309999999998</v>
      </c>
      <c r="CP205">
        <v>1.043102</v>
      </c>
      <c r="CQ205">
        <v>20.933700000000002</v>
      </c>
      <c r="CR205">
        <v>7.9541650000000005E-2</v>
      </c>
      <c r="CS205">
        <v>1.6749019999999999</v>
      </c>
      <c r="CT205">
        <v>1.0334289999999999</v>
      </c>
      <c r="CU205">
        <v>21.245550000000001</v>
      </c>
      <c r="CV205">
        <v>7.0427699999999996E-2</v>
      </c>
      <c r="CW205">
        <v>1.491776</v>
      </c>
      <c r="CX205">
        <v>1.0233099999999999</v>
      </c>
      <c r="CY205">
        <v>21.82582</v>
      </c>
      <c r="CZ205">
        <v>7.1843829999999997E-2</v>
      </c>
      <c r="DA205">
        <v>1.5340419999999999</v>
      </c>
      <c r="DB205">
        <v>1.0132369999999999</v>
      </c>
      <c r="DC205">
        <v>22.233180000000001</v>
      </c>
      <c r="DD205">
        <v>7.1532449999999997E-2</v>
      </c>
      <c r="DE205">
        <v>1.539798</v>
      </c>
      <c r="DF205">
        <v>1.001665</v>
      </c>
      <c r="DG205">
        <v>22.43394</v>
      </c>
      <c r="DH205" s="1">
        <v>6.8243780000000004E-2</v>
      </c>
      <c r="DI205">
        <v>1.4821599999999999</v>
      </c>
      <c r="DJ205">
        <v>0.98927989999999999</v>
      </c>
      <c r="DK205">
        <v>22.1708</v>
      </c>
      <c r="DL205" s="1">
        <v>6.3028500000000001E-2</v>
      </c>
      <c r="DM205">
        <v>1.382029</v>
      </c>
      <c r="DN205">
        <v>0.97685290000000002</v>
      </c>
      <c r="DO205">
        <v>21.79627</v>
      </c>
      <c r="DP205" s="1">
        <v>5.7160839999999997E-2</v>
      </c>
      <c r="DQ205">
        <v>1.26545</v>
      </c>
      <c r="DR205">
        <v>0.96433360000000001</v>
      </c>
      <c r="DS205">
        <v>21.36656</v>
      </c>
      <c r="DT205" s="1">
        <v>5.1368879999999999E-2</v>
      </c>
      <c r="DU205">
        <v>1.148226</v>
      </c>
      <c r="DV205">
        <v>0.9518915</v>
      </c>
      <c r="DW205">
        <v>21.03941</v>
      </c>
      <c r="DX205">
        <v>4.5953870000000001E-2</v>
      </c>
      <c r="DY205">
        <v>1.0370600000000001</v>
      </c>
      <c r="DZ205">
        <v>0.93958249999999999</v>
      </c>
      <c r="EA205">
        <v>21.228560000000002</v>
      </c>
      <c r="EB205" s="1">
        <v>4.1035080000000002E-2</v>
      </c>
      <c r="EC205">
        <v>0.93485300000000005</v>
      </c>
      <c r="ED205">
        <v>0.92725159999999995</v>
      </c>
      <c r="EE205">
        <v>21.6526</v>
      </c>
      <c r="EF205" s="1">
        <v>3.6658290000000003E-2</v>
      </c>
      <c r="EG205">
        <v>0.84309420000000002</v>
      </c>
      <c r="EH205">
        <v>0.91584049999999995</v>
      </c>
      <c r="EI205">
        <v>22.182590000000001</v>
      </c>
      <c r="EJ205" s="1">
        <v>3.2811640000000003E-2</v>
      </c>
      <c r="EK205">
        <v>0.76142589999999999</v>
      </c>
      <c r="EL205">
        <v>0.90500970000000003</v>
      </c>
      <c r="EM205">
        <v>22.561599999999999</v>
      </c>
      <c r="EN205" s="1">
        <v>2.940802E-2</v>
      </c>
      <c r="EO205">
        <v>0.68850210000000001</v>
      </c>
      <c r="EP205">
        <v>0.89439360000000001</v>
      </c>
      <c r="EQ205">
        <v>22.431290000000001</v>
      </c>
      <c r="ER205" s="1">
        <v>2.6337780000000002E-2</v>
      </c>
      <c r="ES205">
        <v>0.62208529999999995</v>
      </c>
      <c r="ET205">
        <v>0.88334509999999999</v>
      </c>
      <c r="EU205">
        <v>21.94885</v>
      </c>
      <c r="EV205">
        <v>2.352421E-2</v>
      </c>
      <c r="EW205">
        <v>0.560832</v>
      </c>
      <c r="EX205">
        <v>0.8724769</v>
      </c>
      <c r="EY205">
        <v>21.41459</v>
      </c>
      <c r="EZ205" s="1">
        <v>2.0991309999999999E-2</v>
      </c>
      <c r="FA205">
        <v>0.50504079999999996</v>
      </c>
      <c r="FB205">
        <v>0.86119380000000001</v>
      </c>
      <c r="FC205">
        <v>21.078890000000001</v>
      </c>
      <c r="FD205" s="1">
        <v>1.8703049999999999E-2</v>
      </c>
      <c r="FE205">
        <v>0.4543085</v>
      </c>
      <c r="FF205">
        <v>0.85048699999999999</v>
      </c>
      <c r="FG205">
        <v>21.613209999999999</v>
      </c>
      <c r="FH205" s="1">
        <v>1.6658360000000001E-2</v>
      </c>
      <c r="FI205">
        <v>0.40830100000000003</v>
      </c>
      <c r="FJ205">
        <v>0.84000160000000001</v>
      </c>
      <c r="FK205">
        <v>22.242640000000002</v>
      </c>
      <c r="FL205" s="1">
        <v>1.4842080000000001E-2</v>
      </c>
      <c r="FM205">
        <v>0.36707610000000002</v>
      </c>
      <c r="FN205">
        <v>0.82885410000000004</v>
      </c>
      <c r="FO205">
        <v>22.907979999999998</v>
      </c>
      <c r="FP205" s="1">
        <v>1.3220569999999999E-2</v>
      </c>
      <c r="FQ205">
        <v>0.3302445</v>
      </c>
      <c r="FR205">
        <v>0.8184768</v>
      </c>
      <c r="FS205">
        <v>23.423760000000001</v>
      </c>
      <c r="FT205" s="1">
        <v>1.1784309999999999E-2</v>
      </c>
      <c r="FU205">
        <v>0.29702849999999997</v>
      </c>
      <c r="FV205">
        <v>0.80923529999999999</v>
      </c>
      <c r="FW205">
        <v>23.597650000000002</v>
      </c>
      <c r="FX205" s="1">
        <v>1.05031E-2</v>
      </c>
      <c r="FY205">
        <v>0.2668104</v>
      </c>
      <c r="FZ205">
        <v>0.80107550000000005</v>
      </c>
      <c r="GA205">
        <v>23.357009999999999</v>
      </c>
      <c r="GB205" s="1">
        <v>9.3522929999999994E-3</v>
      </c>
      <c r="GC205">
        <v>0.2391356</v>
      </c>
      <c r="GD205">
        <v>0.79435940000000005</v>
      </c>
      <c r="GE205">
        <v>22.88701</v>
      </c>
      <c r="GF205" s="1">
        <v>8.30411E-3</v>
      </c>
      <c r="GG205">
        <v>0.2133728</v>
      </c>
      <c r="GH205">
        <v>0.78911359999999997</v>
      </c>
      <c r="GI205">
        <v>22.527360000000002</v>
      </c>
      <c r="GJ205" s="1">
        <v>7.3490489999999999E-3</v>
      </c>
      <c r="GK205">
        <v>0.18939629999999999</v>
      </c>
      <c r="GL205">
        <v>0.78519459999999996</v>
      </c>
      <c r="GM205">
        <v>23.01089</v>
      </c>
      <c r="GN205" s="1">
        <v>6.4728850000000003E-3</v>
      </c>
      <c r="GO205">
        <v>0.16703979999999999</v>
      </c>
      <c r="GP205">
        <v>0.78225800000000001</v>
      </c>
      <c r="GQ205">
        <v>23.685040000000001</v>
      </c>
      <c r="GR205" s="1">
        <v>5.6599179999999999E-3</v>
      </c>
      <c r="GS205">
        <v>0.146092</v>
      </c>
      <c r="GT205">
        <v>0.7801496</v>
      </c>
      <c r="GU205">
        <v>24.446449999999999</v>
      </c>
      <c r="GV205" s="1">
        <v>4.8719999999999996E-3</v>
      </c>
      <c r="GW205">
        <v>0.1256641</v>
      </c>
      <c r="GX205">
        <v>0.77865660000000003</v>
      </c>
      <c r="GY205">
        <v>25.215730000000001</v>
      </c>
      <c r="GZ205" s="1">
        <v>4.0750969999999997E-3</v>
      </c>
      <c r="HA205" s="1">
        <v>0.10498490000000001</v>
      </c>
      <c r="HB205">
        <v>0.77766279999999999</v>
      </c>
      <c r="HC205">
        <v>25.466940000000001</v>
      </c>
      <c r="HD205" s="1">
        <v>3.280472E-3</v>
      </c>
      <c r="HE205" s="1">
        <v>8.441187E-2</v>
      </c>
      <c r="HF205">
        <v>0.77712460000000005</v>
      </c>
      <c r="HG205">
        <v>25.11401</v>
      </c>
      <c r="HH205" s="1">
        <v>2.5529200000000002E-3</v>
      </c>
      <c r="HI205" s="1">
        <v>6.5585389999999993E-2</v>
      </c>
      <c r="HJ205">
        <v>0.77668230000000005</v>
      </c>
      <c r="HK205">
        <v>24.62135</v>
      </c>
      <c r="HL205" s="1">
        <v>1.9604739999999998E-3</v>
      </c>
      <c r="HM205" s="1">
        <v>5.0285400000000001E-2</v>
      </c>
      <c r="HN205">
        <v>0.77639559999999996</v>
      </c>
      <c r="HO205">
        <v>24.221689999999999</v>
      </c>
      <c r="HP205" s="1">
        <v>1.530719E-3</v>
      </c>
      <c r="HQ205">
        <v>3.9199329999999998E-2</v>
      </c>
      <c r="HR205">
        <v>0.77617789999999998</v>
      </c>
      <c r="HS205">
        <v>24.523489999999999</v>
      </c>
      <c r="HT205" s="1">
        <v>1.2464659999999999E-3</v>
      </c>
      <c r="HU205" s="1">
        <v>3.1874649999999997E-2</v>
      </c>
      <c r="HV205">
        <v>0.77604629999999997</v>
      </c>
      <c r="HW205">
        <v>25.104849999999999</v>
      </c>
      <c r="HX205" s="1">
        <v>1.067134E-3</v>
      </c>
      <c r="HY205" s="1">
        <v>2.7252780000000001E-2</v>
      </c>
      <c r="HZ205">
        <v>0.77597020000000005</v>
      </c>
      <c r="IA205">
        <v>25.76022</v>
      </c>
      <c r="IB205" s="1">
        <v>9.5330879999999999E-4</v>
      </c>
      <c r="IC205" s="1">
        <v>2.4320479999999998E-2</v>
      </c>
      <c r="ID205">
        <v>0.77590219999999999</v>
      </c>
      <c r="IE205">
        <v>26.447469999999999</v>
      </c>
      <c r="IF205" s="1">
        <v>8.76197E-4</v>
      </c>
      <c r="IG205" s="1">
        <v>2.23357E-2</v>
      </c>
      <c r="IH205">
        <v>0.7758718</v>
      </c>
      <c r="II205">
        <v>26.54852</v>
      </c>
      <c r="IJ205" s="1">
        <v>8.1892490000000004E-4</v>
      </c>
      <c r="IK205" s="1">
        <v>2.086327E-2</v>
      </c>
      <c r="IL205">
        <v>0.77586089999999996</v>
      </c>
      <c r="IM205">
        <v>26.070250000000001</v>
      </c>
      <c r="IN205" s="1">
        <v>7.7300410000000002E-4</v>
      </c>
      <c r="IO205" s="1">
        <v>1.968512E-2</v>
      </c>
      <c r="IP205">
        <v>0.77586169999999999</v>
      </c>
      <c r="IQ205">
        <v>25.303000000000001</v>
      </c>
      <c r="IR205" s="1">
        <v>7.3353030000000003E-4</v>
      </c>
      <c r="IS205" s="1">
        <v>1.8675290000000001E-2</v>
      </c>
      <c r="IT205">
        <v>0.7758505</v>
      </c>
      <c r="IU205">
        <v>24.498670000000001</v>
      </c>
      <c r="IV205" s="1">
        <v>6.9808659999999999E-4</v>
      </c>
      <c r="IW205" s="1">
        <v>1.7768470000000001E-2</v>
      </c>
      <c r="IX205">
        <v>0.77583460000000004</v>
      </c>
      <c r="IY205">
        <v>24.289709999999999</v>
      </c>
      <c r="IZ205" s="1">
        <v>6.6565310000000003E-4</v>
      </c>
      <c r="JA205">
        <v>1.6940090000000001E-2</v>
      </c>
      <c r="JB205">
        <v>0.77582779999999996</v>
      </c>
      <c r="JC205">
        <v>24.179449999999999</v>
      </c>
      <c r="JD205" s="1">
        <v>6.3532460000000003E-4</v>
      </c>
      <c r="JE205" s="1">
        <v>1.616712E-2</v>
      </c>
      <c r="JF205">
        <v>0.77583250000000004</v>
      </c>
      <c r="JG205">
        <v>24.45994</v>
      </c>
      <c r="JH205" s="1">
        <v>6.0666970000000002E-4</v>
      </c>
      <c r="JI205" s="1">
        <v>1.543659E-2</v>
      </c>
      <c r="JJ205">
        <v>0.7758256</v>
      </c>
      <c r="JK205">
        <v>24.634039999999999</v>
      </c>
      <c r="JL205">
        <v>5.8006279999999995E-4</v>
      </c>
      <c r="JM205" s="1">
        <v>1.475895E-2</v>
      </c>
      <c r="JN205">
        <v>0.77583829999999998</v>
      </c>
      <c r="JO205">
        <v>24.7271</v>
      </c>
      <c r="JP205" s="1">
        <v>5.5529470000000004E-4</v>
      </c>
      <c r="JQ205" s="1">
        <v>1.412913E-2</v>
      </c>
      <c r="JR205">
        <v>0.77583060000000004</v>
      </c>
      <c r="JS205">
        <v>24.678460000000001</v>
      </c>
      <c r="JT205" s="1">
        <v>5.3152370000000002E-4</v>
      </c>
      <c r="JU205" s="1">
        <v>1.352447E-2</v>
      </c>
      <c r="JV205">
        <v>0.77583279999999999</v>
      </c>
      <c r="JW205">
        <v>24.392600000000002</v>
      </c>
      <c r="JX205" s="1">
        <v>5.0885269999999998E-4</v>
      </c>
      <c r="JY205" s="1">
        <v>1.2946879999999999E-2</v>
      </c>
      <c r="JZ205">
        <v>0.77582470000000003</v>
      </c>
      <c r="KA205">
        <v>23.995000000000001</v>
      </c>
      <c r="KB205" s="1">
        <v>4.8736420000000002E-4</v>
      </c>
      <c r="KC205" s="1">
        <v>1.239904E-2</v>
      </c>
      <c r="KD205">
        <v>0.77582899999999999</v>
      </c>
      <c r="KE205">
        <v>24.220929999999999</v>
      </c>
      <c r="KF205" s="1">
        <v>4.6712959999999998E-4</v>
      </c>
      <c r="KG205" s="1">
        <v>1.1883990000000001E-2</v>
      </c>
      <c r="KH205">
        <v>0.77582589999999996</v>
      </c>
      <c r="KI205">
        <v>24.357669999999999</v>
      </c>
      <c r="KJ205" s="1">
        <v>4.479164E-4</v>
      </c>
      <c r="KK205">
        <v>1.139563E-2</v>
      </c>
      <c r="KL205">
        <v>0.7758195</v>
      </c>
      <c r="KM205">
        <v>24.61937</v>
      </c>
      <c r="KN205" s="1">
        <v>4.2928779999999999E-4</v>
      </c>
      <c r="KO205" s="1">
        <v>1.092212E-2</v>
      </c>
      <c r="KP205">
        <v>0.77582309999999999</v>
      </c>
      <c r="KQ205">
        <v>24.916219999999999</v>
      </c>
      <c r="KR205">
        <v>4.1182410000000001E-4</v>
      </c>
      <c r="KS205" s="1">
        <v>1.04777E-2</v>
      </c>
      <c r="KT205">
        <v>0.77582810000000002</v>
      </c>
      <c r="KU205">
        <v>24.912310000000002</v>
      </c>
      <c r="KV205" s="1">
        <v>3.9514340000000001E-4</v>
      </c>
      <c r="KW205" s="1">
        <v>1.005346E-2</v>
      </c>
      <c r="KX205">
        <v>0.77582379999999995</v>
      </c>
      <c r="KY205">
        <v>24.539670000000001</v>
      </c>
      <c r="KZ205" s="1">
        <v>3.792747E-4</v>
      </c>
      <c r="LA205" s="1">
        <v>9.64952E-3</v>
      </c>
      <c r="LB205">
        <v>0.77582139999999999</v>
      </c>
      <c r="LC205">
        <v>23.999510000000001</v>
      </c>
      <c r="LD205" s="1">
        <v>3.643408E-4</v>
      </c>
      <c r="LE205" s="1">
        <v>9.2697200000000004E-3</v>
      </c>
      <c r="LF205">
        <v>0.77582410000000002</v>
      </c>
      <c r="LG205">
        <v>23.514530000000001</v>
      </c>
      <c r="LH205" s="1">
        <v>3.4996469999999999E-4</v>
      </c>
      <c r="LI205" s="1">
        <v>8.9035250000000007E-3</v>
      </c>
      <c r="LJ205">
        <v>0.77581739999999999</v>
      </c>
      <c r="LK205">
        <v>23.784179999999999</v>
      </c>
      <c r="LL205" s="1">
        <v>3.3623939999999998E-4</v>
      </c>
      <c r="LM205" s="1">
        <v>8.5548399999999993E-3</v>
      </c>
      <c r="LN205">
        <v>0.77577410000000002</v>
      </c>
      <c r="LO205">
        <v>24.039539999999999</v>
      </c>
      <c r="LP205" s="1">
        <v>3.23228E-4</v>
      </c>
      <c r="LQ205">
        <v>8.2236010000000005E-3</v>
      </c>
      <c r="LR205">
        <v>0.77571020000000002</v>
      </c>
      <c r="LS205">
        <v>24.43675</v>
      </c>
      <c r="LT205" s="1">
        <v>3.1084469999999998E-4</v>
      </c>
      <c r="LU205" s="1">
        <v>7.9090170000000008E-3</v>
      </c>
      <c r="LV205">
        <v>0.77560510000000005</v>
      </c>
      <c r="LW205">
        <v>25.2196</v>
      </c>
      <c r="LX205" s="1">
        <v>2.9917769999999999E-4</v>
      </c>
      <c r="LY205" s="1">
        <v>7.6132930000000001E-3</v>
      </c>
      <c r="LZ205">
        <v>0.77544729999999995</v>
      </c>
      <c r="MA205">
        <v>25.662939999999999</v>
      </c>
      <c r="MB205" s="1">
        <v>2.883432E-4</v>
      </c>
      <c r="MC205" s="1">
        <v>7.3393529999999998E-3</v>
      </c>
      <c r="MD205">
        <v>0.77522400000000002</v>
      </c>
      <c r="ME205">
        <v>25.495509999999999</v>
      </c>
      <c r="MF205" s="1">
        <v>2.7818759999999999E-4</v>
      </c>
      <c r="MG205" s="1">
        <v>7.082283E-3</v>
      </c>
      <c r="MH205">
        <v>0.77494819999999998</v>
      </c>
      <c r="MI205">
        <v>25.137180000000001</v>
      </c>
      <c r="MJ205" s="1">
        <v>2.685575E-4</v>
      </c>
      <c r="MK205">
        <v>6.8396849999999999E-3</v>
      </c>
      <c r="ML205">
        <v>0.77460560000000001</v>
      </c>
      <c r="MM205">
        <v>24.99596</v>
      </c>
      <c r="MN205" s="1">
        <v>2.591866E-4</v>
      </c>
      <c r="MO205" s="1">
        <v>6.6041010000000002E-3</v>
      </c>
      <c r="MP205">
        <v>0.77423640000000005</v>
      </c>
      <c r="MQ205">
        <v>25.532889999999998</v>
      </c>
      <c r="MR205" s="1">
        <v>2.5002489999999999E-4</v>
      </c>
      <c r="MS205" s="1">
        <v>6.3737669999999998E-3</v>
      </c>
      <c r="MT205">
        <v>0.77384350000000002</v>
      </c>
      <c r="MU205">
        <v>26.165559999999999</v>
      </c>
      <c r="MV205" s="1">
        <v>2.412665E-4</v>
      </c>
      <c r="MW205" s="1">
        <v>6.1526630000000001E-3</v>
      </c>
      <c r="MX205">
        <v>0.7734451</v>
      </c>
      <c r="MY205">
        <v>26.760750000000002</v>
      </c>
      <c r="MZ205" s="1">
        <v>2.3293540000000001E-4</v>
      </c>
      <c r="NA205" s="1">
        <v>5.9432629999999998E-3</v>
      </c>
      <c r="NB205">
        <v>0.77307749999999997</v>
      </c>
      <c r="NC205">
        <v>27.38796</v>
      </c>
      <c r="ND205" s="1">
        <v>2.2526950000000001E-4</v>
      </c>
      <c r="NE205" s="1">
        <v>5.7500349999999997E-3</v>
      </c>
      <c r="NF205">
        <v>0.77270700000000003</v>
      </c>
      <c r="NG205">
        <v>27.458639999999999</v>
      </c>
      <c r="NH205" s="1">
        <v>2.1831279999999999E-4</v>
      </c>
      <c r="NI205" s="1">
        <v>5.574519E-3</v>
      </c>
      <c r="NJ205">
        <v>0.77241680000000001</v>
      </c>
      <c r="NK205">
        <v>27.032260000000001</v>
      </c>
      <c r="NL205" s="1">
        <v>2.1173019999999999E-4</v>
      </c>
      <c r="NM205" s="1">
        <v>5.4078310000000001E-3</v>
      </c>
      <c r="NN205">
        <v>0.77217049999999998</v>
      </c>
      <c r="NO205">
        <v>26.405619999999999</v>
      </c>
      <c r="NP205" s="1">
        <v>2.049357E-4</v>
      </c>
      <c r="NQ205" s="1">
        <v>5.2354389999999997E-3</v>
      </c>
      <c r="NR205">
        <v>0.77196039999999999</v>
      </c>
      <c r="NS205">
        <v>25.758890000000001</v>
      </c>
      <c r="NT205" s="1">
        <v>1.9803590000000001E-4</v>
      </c>
      <c r="NU205" s="1">
        <v>5.0600530000000001E-3</v>
      </c>
      <c r="NV205">
        <v>0.77178709999999995</v>
      </c>
      <c r="NW205">
        <v>25.448530000000002</v>
      </c>
      <c r="NX205" s="1">
        <v>1.9098229999999999E-4</v>
      </c>
      <c r="NY205" s="1">
        <v>4.8803689999999999E-3</v>
      </c>
      <c r="NZ205">
        <v>0.77159319999999998</v>
      </c>
      <c r="OA205">
        <v>25.712730000000001</v>
      </c>
      <c r="OB205" s="1">
        <v>1.8383359999999999E-4</v>
      </c>
      <c r="OC205" s="1">
        <v>4.6984399999999999E-3</v>
      </c>
      <c r="OD205">
        <v>0.77140869999999995</v>
      </c>
      <c r="OE205">
        <v>25.988959999999999</v>
      </c>
      <c r="OF205" s="1">
        <v>1.7678320000000001E-4</v>
      </c>
      <c r="OG205" s="1">
        <v>4.5186039999999998E-3</v>
      </c>
      <c r="OH205">
        <v>0.77112570000000003</v>
      </c>
      <c r="OI205">
        <v>26.353999999999999</v>
      </c>
      <c r="OJ205" s="1">
        <v>1.698042E-4</v>
      </c>
      <c r="OK205">
        <v>4.3411930000000001E-3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1.1610579999999999</v>
      </c>
      <c r="G206">
        <v>21.960419999999999</v>
      </c>
      <c r="H206">
        <v>0</v>
      </c>
      <c r="I206">
        <v>0</v>
      </c>
      <c r="J206">
        <v>1.1576740000000001</v>
      </c>
      <c r="K206">
        <v>21.939810000000001</v>
      </c>
      <c r="L206">
        <v>0</v>
      </c>
      <c r="M206">
        <v>0</v>
      </c>
      <c r="N206">
        <v>1.1541410000000001</v>
      </c>
      <c r="O206">
        <v>21.85097</v>
      </c>
      <c r="P206">
        <v>0</v>
      </c>
      <c r="Q206">
        <v>0</v>
      </c>
      <c r="R206">
        <v>1.15036</v>
      </c>
      <c r="S206">
        <v>21.362590000000001</v>
      </c>
      <c r="T206">
        <v>0</v>
      </c>
      <c r="U206">
        <v>0</v>
      </c>
      <c r="V206">
        <v>1.146064</v>
      </c>
      <c r="W206">
        <v>20.93984</v>
      </c>
      <c r="X206">
        <v>0</v>
      </c>
      <c r="Y206">
        <v>0</v>
      </c>
      <c r="Z206">
        <v>1.140412</v>
      </c>
      <c r="AA206">
        <v>20.656140000000001</v>
      </c>
      <c r="AB206">
        <v>0</v>
      </c>
      <c r="AC206">
        <v>0</v>
      </c>
      <c r="AD206">
        <v>1.1331690000000001</v>
      </c>
      <c r="AE206">
        <v>20.62218</v>
      </c>
      <c r="AF206">
        <v>0</v>
      </c>
      <c r="AG206">
        <v>0</v>
      </c>
      <c r="AH206">
        <v>1.126501</v>
      </c>
      <c r="AI206">
        <v>20.66752</v>
      </c>
      <c r="AJ206">
        <v>2.469249E-37</v>
      </c>
      <c r="AK206">
        <v>1.508321E-35</v>
      </c>
      <c r="AL206">
        <v>1.1209549999999999</v>
      </c>
      <c r="AM206">
        <v>21.013680000000001</v>
      </c>
      <c r="AN206" s="1">
        <v>1.6905299999999999E-25</v>
      </c>
      <c r="AO206" s="1">
        <v>1.029918E-23</v>
      </c>
      <c r="AP206">
        <v>1.116222</v>
      </c>
      <c r="AQ206">
        <v>20.936039999999998</v>
      </c>
      <c r="AR206" s="1">
        <v>4.6901799999999999E-14</v>
      </c>
      <c r="AS206" s="1">
        <v>2.9385319999999999E-12</v>
      </c>
      <c r="AT206">
        <v>1.112015</v>
      </c>
      <c r="AU206">
        <v>20.646709999999999</v>
      </c>
      <c r="AV206" s="1">
        <v>1.7724909999999999E-6</v>
      </c>
      <c r="AW206" s="1">
        <v>1.3098640000000001E-4</v>
      </c>
      <c r="AX206">
        <v>1.1083689999999999</v>
      </c>
      <c r="AY206">
        <v>20.25855</v>
      </c>
      <c r="AZ206" s="1">
        <v>2.50476E-3</v>
      </c>
      <c r="BA206" s="1">
        <v>0.19665199999999999</v>
      </c>
      <c r="BB206">
        <v>1.104927</v>
      </c>
      <c r="BC206">
        <v>19.96622</v>
      </c>
      <c r="BD206" s="1">
        <v>0.27216279999999998</v>
      </c>
      <c r="BE206" s="1">
        <v>22.16273</v>
      </c>
      <c r="BF206">
        <v>1.1014269999999999</v>
      </c>
      <c r="BG206">
        <v>19.742370000000001</v>
      </c>
      <c r="BH206" s="1">
        <v>5.6985299999999999</v>
      </c>
      <c r="BI206">
        <v>477.95639999999997</v>
      </c>
      <c r="BJ206">
        <v>1.097542</v>
      </c>
      <c r="BK206">
        <v>19.887789999999999</v>
      </c>
      <c r="BL206">
        <v>35.260640000000002</v>
      </c>
      <c r="BM206">
        <v>3031.5210000000002</v>
      </c>
      <c r="BN206">
        <v>1.0929260000000001</v>
      </c>
      <c r="BO206">
        <v>20.379449999999999</v>
      </c>
      <c r="BP206">
        <v>84.143950000000004</v>
      </c>
      <c r="BQ206">
        <v>7390.4970000000003</v>
      </c>
      <c r="BR206">
        <v>1.0871489999999999</v>
      </c>
      <c r="BS206">
        <v>21.006440000000001</v>
      </c>
      <c r="BT206">
        <v>93.554879999999997</v>
      </c>
      <c r="BU206">
        <v>8377.7549999999992</v>
      </c>
      <c r="BV206">
        <v>1.080354</v>
      </c>
      <c r="BW206">
        <v>21.600809999999999</v>
      </c>
      <c r="BX206">
        <v>56.013509999999997</v>
      </c>
      <c r="BY206">
        <v>5105.1660000000002</v>
      </c>
      <c r="BZ206">
        <v>1.0727009999999999</v>
      </c>
      <c r="CA206">
        <v>21.925149999999999</v>
      </c>
      <c r="CB206">
        <v>20.330939999999998</v>
      </c>
      <c r="CC206">
        <v>1882.5830000000001</v>
      </c>
      <c r="CD206">
        <v>1.0640149999999999</v>
      </c>
      <c r="CE206">
        <v>21.706610000000001</v>
      </c>
      <c r="CF206">
        <v>4.9647100000000002</v>
      </c>
      <c r="CG206">
        <v>466.38729999999998</v>
      </c>
      <c r="CH206">
        <v>1.0544439999999999</v>
      </c>
      <c r="CI206">
        <v>21.380179999999999</v>
      </c>
      <c r="CJ206">
        <v>0.92643030000000004</v>
      </c>
      <c r="CK206">
        <v>88.003429999999994</v>
      </c>
      <c r="CL206">
        <v>1.0443229999999999</v>
      </c>
      <c r="CM206">
        <v>21.090209999999999</v>
      </c>
      <c r="CN206">
        <v>0.1840049</v>
      </c>
      <c r="CO206">
        <v>17.43927</v>
      </c>
      <c r="CP206">
        <v>1.034168</v>
      </c>
      <c r="CQ206">
        <v>20.936859999999999</v>
      </c>
      <c r="CR206">
        <v>7.9759259999999998E-2</v>
      </c>
      <c r="CS206">
        <v>7.4326090000000002</v>
      </c>
      <c r="CT206">
        <v>1.023871</v>
      </c>
      <c r="CU206">
        <v>21.245439999999999</v>
      </c>
      <c r="CV206">
        <v>7.0421869999999998E-2</v>
      </c>
      <c r="CW206">
        <v>6.546335</v>
      </c>
      <c r="CX206">
        <v>1.01312</v>
      </c>
      <c r="CY206">
        <v>21.824760000000001</v>
      </c>
      <c r="CZ206">
        <v>7.1828779999999995E-2</v>
      </c>
      <c r="DA206">
        <v>6.7209659999999998</v>
      </c>
      <c r="DB206">
        <v>1.002383</v>
      </c>
      <c r="DC206">
        <v>22.234069999999999</v>
      </c>
      <c r="DD206">
        <v>7.1541090000000002E-2</v>
      </c>
      <c r="DE206">
        <v>6.746372</v>
      </c>
      <c r="DF206">
        <v>0.99106859999999997</v>
      </c>
      <c r="DG206">
        <v>22.441140000000001</v>
      </c>
      <c r="DH206" s="1">
        <v>6.8272550000000001E-2</v>
      </c>
      <c r="DI206">
        <v>6.4896370000000001</v>
      </c>
      <c r="DJ206">
        <v>0.97911619999999999</v>
      </c>
      <c r="DK206">
        <v>22.180959999999999</v>
      </c>
      <c r="DL206" s="1">
        <v>6.3068009999999994E-2</v>
      </c>
      <c r="DM206">
        <v>6.0436649999999998</v>
      </c>
      <c r="DN206">
        <v>0.96715209999999996</v>
      </c>
      <c r="DO206">
        <v>21.806419999999999</v>
      </c>
      <c r="DP206" s="1">
        <v>5.7203490000000003E-2</v>
      </c>
      <c r="DQ206">
        <v>5.5244660000000003</v>
      </c>
      <c r="DR206">
        <v>0.95511020000000002</v>
      </c>
      <c r="DS206">
        <v>21.37763</v>
      </c>
      <c r="DT206" s="1">
        <v>5.1410369999999997E-2</v>
      </c>
      <c r="DU206">
        <v>5.0028309999999996</v>
      </c>
      <c r="DV206">
        <v>0.94314549999999997</v>
      </c>
      <c r="DW206">
        <v>21.044509999999999</v>
      </c>
      <c r="DX206" s="1">
        <v>4.599288E-2</v>
      </c>
      <c r="DY206">
        <v>4.5085129999999998</v>
      </c>
      <c r="DZ206">
        <v>0.93132239999999999</v>
      </c>
      <c r="EA206">
        <v>21.22925</v>
      </c>
      <c r="EB206">
        <v>4.1070549999999997E-2</v>
      </c>
      <c r="EC206">
        <v>4.0542999999999996</v>
      </c>
      <c r="ED206">
        <v>0.9194966</v>
      </c>
      <c r="EE206">
        <v>21.649979999999999</v>
      </c>
      <c r="EF206" s="1">
        <v>3.6690149999999998E-2</v>
      </c>
      <c r="EG206">
        <v>3.6468850000000002</v>
      </c>
      <c r="EH206">
        <v>0.90850779999999998</v>
      </c>
      <c r="EI206">
        <v>22.18027</v>
      </c>
      <c r="EJ206" s="1">
        <v>3.2840010000000003E-2</v>
      </c>
      <c r="EK206">
        <v>3.2826960000000001</v>
      </c>
      <c r="EL206">
        <v>0.89801900000000001</v>
      </c>
      <c r="EM206">
        <v>22.566240000000001</v>
      </c>
      <c r="EN206">
        <v>2.9433830000000001E-2</v>
      </c>
      <c r="EO206">
        <v>2.9567929999999998</v>
      </c>
      <c r="EP206">
        <v>0.88772859999999998</v>
      </c>
      <c r="EQ206">
        <v>22.43891</v>
      </c>
      <c r="ER206" s="1">
        <v>2.6361639999999999E-2</v>
      </c>
      <c r="ES206">
        <v>2.6609560000000001</v>
      </c>
      <c r="ET206">
        <v>0.87704329999999997</v>
      </c>
      <c r="EU206">
        <v>21.961120000000001</v>
      </c>
      <c r="EV206" s="1">
        <v>2.3546319999999999E-2</v>
      </c>
      <c r="EW206">
        <v>2.389033</v>
      </c>
      <c r="EX206">
        <v>0.86650559999999999</v>
      </c>
      <c r="EY206">
        <v>21.428719999999998</v>
      </c>
      <c r="EZ206" s="1">
        <v>2.1011390000000001E-2</v>
      </c>
      <c r="FA206">
        <v>2.1420539999999999</v>
      </c>
      <c r="FB206">
        <v>0.85558219999999996</v>
      </c>
      <c r="FC206">
        <v>21.088470000000001</v>
      </c>
      <c r="FD206" s="1">
        <v>1.8721419999999999E-2</v>
      </c>
      <c r="FE206">
        <v>1.9182349999999999</v>
      </c>
      <c r="FF206">
        <v>0.84519739999999999</v>
      </c>
      <c r="FG206">
        <v>21.616240000000001</v>
      </c>
      <c r="FH206" s="1">
        <v>1.6675059999999998E-2</v>
      </c>
      <c r="FI206">
        <v>1.7160200000000001</v>
      </c>
      <c r="FJ206">
        <v>0.83487460000000002</v>
      </c>
      <c r="FK206">
        <v>22.239100000000001</v>
      </c>
      <c r="FL206" s="1">
        <v>1.48571E-2</v>
      </c>
      <c r="FM206">
        <v>1.5357099999999999</v>
      </c>
      <c r="FN206">
        <v>0.82388220000000001</v>
      </c>
      <c r="FO206">
        <v>22.90016</v>
      </c>
      <c r="FP206" s="1">
        <v>1.323412E-2</v>
      </c>
      <c r="FQ206">
        <v>1.3755839999999999</v>
      </c>
      <c r="FR206">
        <v>0.81365810000000005</v>
      </c>
      <c r="FS206">
        <v>23.415780000000002</v>
      </c>
      <c r="FT206" s="1">
        <v>1.179676E-2</v>
      </c>
      <c r="FU206">
        <v>1.2321610000000001</v>
      </c>
      <c r="FV206">
        <v>0.80453439999999998</v>
      </c>
      <c r="FW206">
        <v>23.596730000000001</v>
      </c>
      <c r="FX206" s="1">
        <v>1.0514519999999999E-2</v>
      </c>
      <c r="FY206">
        <v>1.102706</v>
      </c>
      <c r="FZ206">
        <v>0.79648730000000001</v>
      </c>
      <c r="GA206">
        <v>23.36448</v>
      </c>
      <c r="GB206" s="1">
        <v>9.36296E-3</v>
      </c>
      <c r="GC206">
        <v>0.98513070000000003</v>
      </c>
      <c r="GD206">
        <v>0.78986040000000002</v>
      </c>
      <c r="GE206">
        <v>22.90072</v>
      </c>
      <c r="GF206" s="1">
        <v>8.3141489999999998E-3</v>
      </c>
      <c r="GG206">
        <v>0.87659810000000005</v>
      </c>
      <c r="GH206">
        <v>0.78468539999999998</v>
      </c>
      <c r="GI206">
        <v>22.5383</v>
      </c>
      <c r="GJ206" s="1">
        <v>7.3585050000000004E-3</v>
      </c>
      <c r="GK206">
        <v>0.77656959999999997</v>
      </c>
      <c r="GL206">
        <v>0.78083709999999995</v>
      </c>
      <c r="GM206">
        <v>23.014669999999999</v>
      </c>
      <c r="GN206" s="1">
        <v>6.4817490000000002E-3</v>
      </c>
      <c r="GO206">
        <v>0.68382480000000001</v>
      </c>
      <c r="GP206">
        <v>0.77796889999999996</v>
      </c>
      <c r="GQ206">
        <v>23.682569999999998</v>
      </c>
      <c r="GR206" s="1">
        <v>5.6684209999999999E-3</v>
      </c>
      <c r="GS206">
        <v>0.59738559999999996</v>
      </c>
      <c r="GT206">
        <v>0.77587079999999997</v>
      </c>
      <c r="GU206">
        <v>24.439720000000001</v>
      </c>
      <c r="GV206" s="1">
        <v>4.8805460000000004E-3</v>
      </c>
      <c r="GW206">
        <v>0.51361639999999997</v>
      </c>
      <c r="GX206">
        <v>0.77439469999999999</v>
      </c>
      <c r="GY206">
        <v>25.20945</v>
      </c>
      <c r="GZ206" s="1">
        <v>4.0838289999999998E-3</v>
      </c>
      <c r="HA206">
        <v>0.4291896</v>
      </c>
      <c r="HB206">
        <v>0.77341280000000001</v>
      </c>
      <c r="HC206">
        <v>25.470120000000001</v>
      </c>
      <c r="HD206" s="1">
        <v>3.2889450000000001E-3</v>
      </c>
      <c r="HE206">
        <v>0.34530159999999999</v>
      </c>
      <c r="HF206">
        <v>0.77288029999999996</v>
      </c>
      <c r="HG206">
        <v>25.124749999999999</v>
      </c>
      <c r="HH206" s="1">
        <v>2.5602870000000001E-3</v>
      </c>
      <c r="HI206">
        <v>0.2684107</v>
      </c>
      <c r="HJ206">
        <v>0.7724432</v>
      </c>
      <c r="HK206">
        <v>24.636220000000002</v>
      </c>
      <c r="HL206" s="1">
        <v>1.9661269999999998E-3</v>
      </c>
      <c r="HM206">
        <v>0.205737</v>
      </c>
      <c r="HN206">
        <v>0.77214669999999996</v>
      </c>
      <c r="HO206">
        <v>24.233619999999998</v>
      </c>
      <c r="HP206" s="1">
        <v>1.53462E-3</v>
      </c>
      <c r="HQ206">
        <v>0.16019710000000001</v>
      </c>
      <c r="HR206">
        <v>0.77194459999999998</v>
      </c>
      <c r="HS206">
        <v>24.530709999999999</v>
      </c>
      <c r="HT206" s="1">
        <v>1.248968E-3</v>
      </c>
      <c r="HU206">
        <v>0.1300489</v>
      </c>
      <c r="HV206">
        <v>0.77181409999999995</v>
      </c>
      <c r="HW206">
        <v>25.10727</v>
      </c>
      <c r="HX206" s="1">
        <v>1.0686999999999999E-3</v>
      </c>
      <c r="HY206">
        <v>0.1110095</v>
      </c>
      <c r="HZ206">
        <v>0.77173979999999998</v>
      </c>
      <c r="IA206">
        <v>25.757549999999998</v>
      </c>
      <c r="IB206" s="1">
        <v>9.5433149999999995E-4</v>
      </c>
      <c r="IC206">
        <v>9.8949400000000007E-2</v>
      </c>
      <c r="ID206">
        <v>0.77167249999999998</v>
      </c>
      <c r="IE206">
        <v>26.4435</v>
      </c>
      <c r="IF206" s="1">
        <v>8.7692040000000003E-4</v>
      </c>
      <c r="IG206">
        <v>9.0805460000000005E-2</v>
      </c>
      <c r="IH206">
        <v>0.7716423</v>
      </c>
      <c r="II206">
        <v>26.55378</v>
      </c>
      <c r="IJ206" s="1">
        <v>8.1948359999999996E-4</v>
      </c>
      <c r="IK206">
        <v>8.4783460000000005E-2</v>
      </c>
      <c r="IL206">
        <v>0.77163110000000001</v>
      </c>
      <c r="IM206">
        <v>26.085139999999999</v>
      </c>
      <c r="IN206" s="1">
        <v>7.7346879999999998E-4</v>
      </c>
      <c r="IO206">
        <v>7.9975110000000002E-2</v>
      </c>
      <c r="IP206">
        <v>0.77161869999999999</v>
      </c>
      <c r="IQ206">
        <v>25.325970000000002</v>
      </c>
      <c r="IR206" s="1">
        <v>7.3393850000000001E-4</v>
      </c>
      <c r="IS206">
        <v>7.5862239999999997E-2</v>
      </c>
      <c r="IT206">
        <v>0.77162149999999996</v>
      </c>
      <c r="IU206">
        <v>24.521090000000001</v>
      </c>
      <c r="IV206" s="1">
        <v>6.9845889999999998E-4</v>
      </c>
      <c r="IW206">
        <v>7.2172929999999996E-2</v>
      </c>
      <c r="IX206">
        <v>0.7716054</v>
      </c>
      <c r="IY206">
        <v>24.304880000000001</v>
      </c>
      <c r="IZ206" s="1">
        <v>6.6599620000000004E-4</v>
      </c>
      <c r="JA206">
        <v>6.8804299999999999E-2</v>
      </c>
      <c r="JB206">
        <v>0.77159829999999996</v>
      </c>
      <c r="JC206">
        <v>24.187480000000001</v>
      </c>
      <c r="JD206" s="1">
        <v>6.3564610000000005E-4</v>
      </c>
      <c r="JE206">
        <v>6.5663109999999997E-2</v>
      </c>
      <c r="JF206">
        <v>0.77160359999999995</v>
      </c>
      <c r="JG206">
        <v>24.459309999999999</v>
      </c>
      <c r="JH206" s="1">
        <v>6.0697330000000001E-4</v>
      </c>
      <c r="JI206">
        <v>6.2694970000000003E-2</v>
      </c>
      <c r="JJ206">
        <v>0.77160980000000001</v>
      </c>
      <c r="JK206">
        <v>24.633769999999998</v>
      </c>
      <c r="JL206" s="1">
        <v>5.8034160000000005E-4</v>
      </c>
      <c r="JM206">
        <v>5.9939230000000003E-2</v>
      </c>
      <c r="JN206">
        <v>0.77160910000000005</v>
      </c>
      <c r="JO206">
        <v>24.730340000000002</v>
      </c>
      <c r="JP206" s="1">
        <v>5.5555860000000004E-4</v>
      </c>
      <c r="JQ206">
        <v>5.738066E-2</v>
      </c>
      <c r="JR206">
        <v>0.77160139999999999</v>
      </c>
      <c r="JS206">
        <v>24.69154</v>
      </c>
      <c r="JT206" s="1">
        <v>5.3177859999999999E-4</v>
      </c>
      <c r="JU206">
        <v>5.4925969999999998E-2</v>
      </c>
      <c r="JV206">
        <v>0.77161740000000001</v>
      </c>
      <c r="JW206">
        <v>24.4099</v>
      </c>
      <c r="JX206" s="1">
        <v>5.0909390000000005E-4</v>
      </c>
      <c r="JY206">
        <v>5.2578340000000001E-2</v>
      </c>
      <c r="JZ206">
        <v>0.77160890000000004</v>
      </c>
      <c r="KA206">
        <v>24.01247</v>
      </c>
      <c r="KB206" s="1">
        <v>4.8759219999999998E-4</v>
      </c>
      <c r="KC206">
        <v>5.0353200000000001E-2</v>
      </c>
      <c r="KD206">
        <v>0.77161380000000002</v>
      </c>
      <c r="KE206">
        <v>24.23021</v>
      </c>
      <c r="KF206" s="1">
        <v>4.6734370000000002E-4</v>
      </c>
      <c r="KG206">
        <v>4.8260709999999998E-2</v>
      </c>
      <c r="KH206">
        <v>0.77161029999999997</v>
      </c>
      <c r="KI206">
        <v>24.364380000000001</v>
      </c>
      <c r="KJ206" s="1">
        <v>4.4812239999999999E-4</v>
      </c>
      <c r="KK206">
        <v>4.6277440000000003E-2</v>
      </c>
      <c r="KL206">
        <v>0.77159040000000001</v>
      </c>
      <c r="KM206">
        <v>24.62003</v>
      </c>
      <c r="KN206" s="1">
        <v>4.2948530000000001E-4</v>
      </c>
      <c r="KO206">
        <v>4.4354150000000002E-2</v>
      </c>
      <c r="KP206">
        <v>0.7716075</v>
      </c>
      <c r="KQ206">
        <v>24.91667</v>
      </c>
      <c r="KR206" s="1">
        <v>4.1200939999999999E-4</v>
      </c>
      <c r="KS206">
        <v>4.2548420000000003E-2</v>
      </c>
      <c r="KT206">
        <v>0.77159880000000003</v>
      </c>
      <c r="KU206">
        <v>24.917459999999998</v>
      </c>
      <c r="KV206" s="1">
        <v>3.9532180000000002E-4</v>
      </c>
      <c r="KW206">
        <v>4.0826139999999997E-2</v>
      </c>
      <c r="KX206">
        <v>0.77160810000000002</v>
      </c>
      <c r="KY206">
        <v>24.550999999999998</v>
      </c>
      <c r="KZ206" s="1">
        <v>3.7944219999999998E-4</v>
      </c>
      <c r="LA206">
        <v>3.9183759999999998E-2</v>
      </c>
      <c r="LB206">
        <v>0.77160580000000001</v>
      </c>
      <c r="LC206">
        <v>24.016020000000001</v>
      </c>
      <c r="LD206" s="1">
        <v>3.6450019999999998E-4</v>
      </c>
      <c r="LE206">
        <v>3.7641819999999999E-2</v>
      </c>
      <c r="LF206">
        <v>0.77160830000000002</v>
      </c>
      <c r="LG206">
        <v>23.530290000000001</v>
      </c>
      <c r="LH206" s="1">
        <v>3.501194E-4</v>
      </c>
      <c r="LI206">
        <v>3.6154909999999998E-2</v>
      </c>
      <c r="LJ206">
        <v>0.77158839999999995</v>
      </c>
      <c r="LK206">
        <v>23.797070000000001</v>
      </c>
      <c r="LL206" s="1">
        <v>3.3638389999999998E-4</v>
      </c>
      <c r="LM206">
        <v>3.4737940000000002E-2</v>
      </c>
      <c r="LN206">
        <v>0.77154560000000005</v>
      </c>
      <c r="LO206">
        <v>24.050850000000001</v>
      </c>
      <c r="LP206" s="1">
        <v>3.2336719999999998E-4</v>
      </c>
      <c r="LQ206">
        <v>3.339255E-2</v>
      </c>
      <c r="LR206">
        <v>0.77148269999999997</v>
      </c>
      <c r="LS206">
        <v>24.439679999999999</v>
      </c>
      <c r="LT206" s="1">
        <v>3.1097580000000001E-4</v>
      </c>
      <c r="LU206">
        <v>3.2113599999999999E-2</v>
      </c>
      <c r="LV206">
        <v>0.77137889999999998</v>
      </c>
      <c r="LW206">
        <v>25.217220000000001</v>
      </c>
      <c r="LX206" s="1">
        <v>2.9929959999999998E-4</v>
      </c>
      <c r="LY206">
        <v>3.091064E-2</v>
      </c>
      <c r="LZ206">
        <v>0.7712232</v>
      </c>
      <c r="MA206">
        <v>25.66459</v>
      </c>
      <c r="MB206" s="1">
        <v>2.8845720000000001E-4</v>
      </c>
      <c r="MC206">
        <v>2.9796139999999999E-2</v>
      </c>
      <c r="MD206">
        <v>0.77100239999999998</v>
      </c>
      <c r="ME206">
        <v>25.50104</v>
      </c>
      <c r="MF206" s="1">
        <v>2.7829359999999997E-4</v>
      </c>
      <c r="MG206">
        <v>2.8749520000000001E-2</v>
      </c>
      <c r="MH206">
        <v>0.77073020000000003</v>
      </c>
      <c r="MI206">
        <v>25.146570000000001</v>
      </c>
      <c r="MJ206" s="1">
        <v>2.6865999999999999E-4</v>
      </c>
      <c r="MK206">
        <v>2.7762120000000001E-2</v>
      </c>
      <c r="ML206">
        <v>0.77039159999999995</v>
      </c>
      <c r="MM206">
        <v>25.00311</v>
      </c>
      <c r="MN206" s="1">
        <v>2.5928589999999998E-4</v>
      </c>
      <c r="MO206" s="1">
        <v>2.680306E-2</v>
      </c>
      <c r="MP206">
        <v>0.77002680000000001</v>
      </c>
      <c r="MQ206">
        <v>25.538329999999998</v>
      </c>
      <c r="MR206" s="1">
        <v>2.5012139999999999E-4</v>
      </c>
      <c r="MS206" s="1">
        <v>2.5864689999999999E-2</v>
      </c>
      <c r="MT206">
        <v>0.76963910000000002</v>
      </c>
      <c r="MU206">
        <v>26.167369999999998</v>
      </c>
      <c r="MV206" s="1">
        <v>2.4135930000000001E-4</v>
      </c>
      <c r="MW206">
        <v>2.496344E-2</v>
      </c>
      <c r="MX206">
        <v>0.76924539999999997</v>
      </c>
      <c r="MY206">
        <v>26.75806</v>
      </c>
      <c r="MZ206" s="1">
        <v>2.330217E-4</v>
      </c>
      <c r="NA206">
        <v>2.4108930000000001E-2</v>
      </c>
      <c r="NB206">
        <v>0.76886909999999997</v>
      </c>
      <c r="NC206">
        <v>27.385249999999999</v>
      </c>
      <c r="ND206" s="1">
        <v>2.2534869999999999E-4</v>
      </c>
      <c r="NE206" s="1">
        <v>2.3320339999999998E-2</v>
      </c>
      <c r="NF206">
        <v>0.76851619999999998</v>
      </c>
      <c r="NG206">
        <v>27.464659999999999</v>
      </c>
      <c r="NH206" s="1">
        <v>2.1838479999999999E-4</v>
      </c>
      <c r="NI206" s="1">
        <v>2.2603430000000001E-2</v>
      </c>
      <c r="NJ206">
        <v>0.7682293</v>
      </c>
      <c r="NK206">
        <v>27.047039999999999</v>
      </c>
      <c r="NL206" s="1">
        <v>2.11802E-4</v>
      </c>
      <c r="NM206" s="1">
        <v>2.1925320000000002E-2</v>
      </c>
      <c r="NN206">
        <v>0.7679724</v>
      </c>
      <c r="NO206">
        <v>26.42559</v>
      </c>
      <c r="NP206" s="1">
        <v>2.0501060000000001E-4</v>
      </c>
      <c r="NQ206" s="1">
        <v>2.1225480000000001E-2</v>
      </c>
      <c r="NR206">
        <v>0.76777770000000001</v>
      </c>
      <c r="NS206">
        <v>25.77854</v>
      </c>
      <c r="NT206" s="1">
        <v>1.981114E-4</v>
      </c>
      <c r="NU206" s="1">
        <v>2.051325E-2</v>
      </c>
      <c r="NV206">
        <v>0.76759330000000003</v>
      </c>
      <c r="NW206">
        <v>25.461480000000002</v>
      </c>
      <c r="NX206" s="1">
        <v>1.910604E-4</v>
      </c>
      <c r="NY206">
        <v>1.978456E-2</v>
      </c>
      <c r="NZ206">
        <v>0.76742880000000002</v>
      </c>
      <c r="OA206">
        <v>25.71847</v>
      </c>
      <c r="OB206" s="1">
        <v>1.839113E-4</v>
      </c>
      <c r="OC206">
        <v>1.9045949999999999E-2</v>
      </c>
      <c r="OD206">
        <v>0.76721980000000001</v>
      </c>
      <c r="OE206">
        <v>25.985389999999999</v>
      </c>
      <c r="OF206" s="1">
        <v>1.768594E-4</v>
      </c>
      <c r="OG206" s="1">
        <v>1.831636E-2</v>
      </c>
      <c r="OH206">
        <v>0.76694019999999996</v>
      </c>
      <c r="OI206">
        <v>26.351980000000001</v>
      </c>
      <c r="OJ206" s="1">
        <v>1.6988069999999999E-4</v>
      </c>
      <c r="OK206">
        <v>1.7596270000000001E-2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0.89187890000000003</v>
      </c>
      <c r="G207">
        <v>21.959910000000001</v>
      </c>
      <c r="H207">
        <v>0</v>
      </c>
      <c r="I207">
        <v>0</v>
      </c>
      <c r="J207">
        <v>0.88998969999999999</v>
      </c>
      <c r="K207">
        <v>21.950759999999999</v>
      </c>
      <c r="L207">
        <v>0</v>
      </c>
      <c r="M207">
        <v>0</v>
      </c>
      <c r="N207">
        <v>0.88800389999999996</v>
      </c>
      <c r="O207">
        <v>21.871590000000001</v>
      </c>
      <c r="P207">
        <v>0</v>
      </c>
      <c r="Q207">
        <v>0</v>
      </c>
      <c r="R207">
        <v>0.88586679999999995</v>
      </c>
      <c r="S207">
        <v>21.381710000000002</v>
      </c>
      <c r="T207">
        <v>0</v>
      </c>
      <c r="U207">
        <v>0</v>
      </c>
      <c r="V207">
        <v>0.88340300000000005</v>
      </c>
      <c r="W207">
        <v>20.955739999999999</v>
      </c>
      <c r="X207">
        <v>0</v>
      </c>
      <c r="Y207">
        <v>0</v>
      </c>
      <c r="Z207">
        <v>0.88014619999999999</v>
      </c>
      <c r="AA207">
        <v>20.661200000000001</v>
      </c>
      <c r="AB207">
        <v>0</v>
      </c>
      <c r="AC207">
        <v>0</v>
      </c>
      <c r="AD207">
        <v>0.87595800000000001</v>
      </c>
      <c r="AE207">
        <v>20.618829999999999</v>
      </c>
      <c r="AF207">
        <v>0</v>
      </c>
      <c r="AG207">
        <v>0</v>
      </c>
      <c r="AH207">
        <v>0.87228039999999996</v>
      </c>
      <c r="AI207">
        <v>20.665240000000001</v>
      </c>
      <c r="AJ207">
        <v>8.2443540000000001E-38</v>
      </c>
      <c r="AK207">
        <v>1.91088E-35</v>
      </c>
      <c r="AL207">
        <v>0.86930479999999999</v>
      </c>
      <c r="AM207">
        <v>21.018809999999998</v>
      </c>
      <c r="AN207" s="1">
        <v>5.421381E-26</v>
      </c>
      <c r="AO207" s="1">
        <v>1.277555E-23</v>
      </c>
      <c r="AP207">
        <v>0.86677300000000002</v>
      </c>
      <c r="AQ207">
        <v>20.951720000000002</v>
      </c>
      <c r="AR207" s="1">
        <v>1.7535020000000001E-14</v>
      </c>
      <c r="AS207" s="1">
        <v>3.9651780000000003E-12</v>
      </c>
      <c r="AT207">
        <v>0.8645311</v>
      </c>
      <c r="AU207">
        <v>20.665990000000001</v>
      </c>
      <c r="AV207" s="1">
        <v>1.188565E-6</v>
      </c>
      <c r="AW207" s="1">
        <v>2.7646490000000001E-4</v>
      </c>
      <c r="AX207">
        <v>0.86270089999999999</v>
      </c>
      <c r="AY207">
        <v>20.278420000000001</v>
      </c>
      <c r="AZ207" s="1">
        <v>1.943656E-3</v>
      </c>
      <c r="BA207" s="1">
        <v>0.47765180000000002</v>
      </c>
      <c r="BB207">
        <v>0.86100679999999996</v>
      </c>
      <c r="BC207">
        <v>19.980149999999998</v>
      </c>
      <c r="BD207" s="1">
        <v>0.2295259</v>
      </c>
      <c r="BE207" s="1">
        <v>58.422710000000002</v>
      </c>
      <c r="BF207">
        <v>0.85921320000000001</v>
      </c>
      <c r="BG207">
        <v>19.750640000000001</v>
      </c>
      <c r="BH207" s="1">
        <v>5.1069570000000004</v>
      </c>
      <c r="BI207">
        <v>1338.16</v>
      </c>
      <c r="BJ207">
        <v>0.85696539999999999</v>
      </c>
      <c r="BK207">
        <v>19.885639999999999</v>
      </c>
      <c r="BL207">
        <v>33.148200000000003</v>
      </c>
      <c r="BM207">
        <v>8899.5290000000005</v>
      </c>
      <c r="BN207">
        <v>0.85430300000000003</v>
      </c>
      <c r="BO207">
        <v>20.377389999999998</v>
      </c>
      <c r="BP207">
        <v>82.240309999999994</v>
      </c>
      <c r="BQ207">
        <v>22542.62</v>
      </c>
      <c r="BR207">
        <v>0.85116130000000001</v>
      </c>
      <c r="BS207">
        <v>21.001840000000001</v>
      </c>
      <c r="BT207">
        <v>94.416790000000006</v>
      </c>
      <c r="BU207">
        <v>26362.66</v>
      </c>
      <c r="BV207">
        <v>0.84744260000000005</v>
      </c>
      <c r="BW207">
        <v>21.598669999999998</v>
      </c>
      <c r="BX207">
        <v>58.05104</v>
      </c>
      <c r="BY207">
        <v>16481.72</v>
      </c>
      <c r="BZ207">
        <v>0.84329560000000003</v>
      </c>
      <c r="CA207">
        <v>21.932089999999999</v>
      </c>
      <c r="CB207">
        <v>21.534050000000001</v>
      </c>
      <c r="CC207">
        <v>6206.1310000000003</v>
      </c>
      <c r="CD207">
        <v>0.83861509999999995</v>
      </c>
      <c r="CE207">
        <v>21.72081</v>
      </c>
      <c r="CF207">
        <v>5.3484870000000004</v>
      </c>
      <c r="CG207">
        <v>1562.7650000000001</v>
      </c>
      <c r="CH207">
        <v>0.83343400000000001</v>
      </c>
      <c r="CI207">
        <v>21.39255</v>
      </c>
      <c r="CJ207">
        <v>1.007152</v>
      </c>
      <c r="CK207">
        <v>297.46730000000002</v>
      </c>
      <c r="CL207">
        <v>0.82807010000000003</v>
      </c>
      <c r="CM207">
        <v>21.099810000000002</v>
      </c>
      <c r="CN207">
        <v>0.19656709999999999</v>
      </c>
      <c r="CO207">
        <v>57.992339999999999</v>
      </c>
      <c r="CP207">
        <v>0.82280629999999999</v>
      </c>
      <c r="CQ207">
        <v>20.940570000000001</v>
      </c>
      <c r="CR207">
        <v>8.1216839999999998E-2</v>
      </c>
      <c r="CS207">
        <v>23.600390000000001</v>
      </c>
      <c r="CT207">
        <v>0.81751490000000004</v>
      </c>
      <c r="CU207">
        <v>21.242920000000002</v>
      </c>
      <c r="CV207">
        <v>7.0383180000000004E-2</v>
      </c>
      <c r="CW207">
        <v>20.401350000000001</v>
      </c>
      <c r="CX207">
        <v>0.81195870000000003</v>
      </c>
      <c r="CY207">
        <v>21.820620000000002</v>
      </c>
      <c r="CZ207">
        <v>7.1721350000000003E-2</v>
      </c>
      <c r="DA207">
        <v>20.92165</v>
      </c>
      <c r="DB207">
        <v>0.8064751</v>
      </c>
      <c r="DC207">
        <v>22.23161</v>
      </c>
      <c r="DD207">
        <v>7.1575040000000006E-2</v>
      </c>
      <c r="DE207">
        <v>21.036169999999998</v>
      </c>
      <c r="DF207">
        <v>0.80080340000000005</v>
      </c>
      <c r="DG207">
        <v>22.443429999999999</v>
      </c>
      <c r="DH207" s="1">
        <v>6.8443799999999999E-2</v>
      </c>
      <c r="DI207">
        <v>20.270479999999999</v>
      </c>
      <c r="DJ207">
        <v>0.79486699999999999</v>
      </c>
      <c r="DK207">
        <v>22.195830000000001</v>
      </c>
      <c r="DL207" s="1">
        <v>6.3307069999999993E-2</v>
      </c>
      <c r="DM207">
        <v>18.893650000000001</v>
      </c>
      <c r="DN207">
        <v>0.78911699999999996</v>
      </c>
      <c r="DO207">
        <v>21.822050000000001</v>
      </c>
      <c r="DP207" s="1">
        <v>5.7461999999999999E-2</v>
      </c>
      <c r="DQ207">
        <v>17.277940000000001</v>
      </c>
      <c r="DR207">
        <v>0.78335330000000003</v>
      </c>
      <c r="DS207">
        <v>21.39498</v>
      </c>
      <c r="DT207" s="1">
        <v>5.1660919999999999E-2</v>
      </c>
      <c r="DU207">
        <v>15.646879999999999</v>
      </c>
      <c r="DV207">
        <v>0.77787479999999998</v>
      </c>
      <c r="DW207">
        <v>21.051120000000001</v>
      </c>
      <c r="DX207" s="1">
        <v>4.6226820000000002E-2</v>
      </c>
      <c r="DY207">
        <v>14.097899999999999</v>
      </c>
      <c r="DZ207">
        <v>0.77271840000000003</v>
      </c>
      <c r="EA207">
        <v>21.226690000000001</v>
      </c>
      <c r="EB207" s="1">
        <v>4.1281909999999998E-2</v>
      </c>
      <c r="EC207">
        <v>12.67267</v>
      </c>
      <c r="ED207">
        <v>0.76764829999999995</v>
      </c>
      <c r="EE207">
        <v>21.643059999999998</v>
      </c>
      <c r="EF207" s="1">
        <v>3.6878380000000002E-2</v>
      </c>
      <c r="EG207">
        <v>11.39357</v>
      </c>
      <c r="EH207">
        <v>0.76361679999999998</v>
      </c>
      <c r="EI207">
        <v>22.173629999999999</v>
      </c>
      <c r="EJ207" s="1">
        <v>3.3007340000000003E-2</v>
      </c>
      <c r="EK207">
        <v>10.24864</v>
      </c>
      <c r="EL207">
        <v>0.76029939999999996</v>
      </c>
      <c r="EM207">
        <v>22.565159999999999</v>
      </c>
      <c r="EN207" s="1">
        <v>2.9584340000000001E-2</v>
      </c>
      <c r="EO207">
        <v>9.2253570000000007</v>
      </c>
      <c r="EP207">
        <v>0.75728419999999996</v>
      </c>
      <c r="EQ207">
        <v>22.44904</v>
      </c>
      <c r="ER207" s="1">
        <v>2.649928E-2</v>
      </c>
      <c r="ES207">
        <v>8.3009319999999995</v>
      </c>
      <c r="ET207">
        <v>0.75408759999999997</v>
      </c>
      <c r="EU207">
        <v>21.979569999999999</v>
      </c>
      <c r="EV207" s="1">
        <v>2.36724E-2</v>
      </c>
      <c r="EW207">
        <v>7.4512859999999996</v>
      </c>
      <c r="EX207">
        <v>0.7511814</v>
      </c>
      <c r="EY207">
        <v>21.45072</v>
      </c>
      <c r="EZ207" s="1">
        <v>2.1124690000000002E-2</v>
      </c>
      <c r="FA207">
        <v>6.6789519999999998</v>
      </c>
      <c r="FB207">
        <v>0.74808759999999996</v>
      </c>
      <c r="FC207">
        <v>21.10313</v>
      </c>
      <c r="FD207">
        <v>1.8823679999999999E-2</v>
      </c>
      <c r="FE207">
        <v>5.9792639999999997</v>
      </c>
      <c r="FF207">
        <v>0.74558389999999997</v>
      </c>
      <c r="FG207">
        <v>21.614260000000002</v>
      </c>
      <c r="FH207" s="1">
        <v>1.6766980000000001E-2</v>
      </c>
      <c r="FI207">
        <v>5.3474029999999999</v>
      </c>
      <c r="FJ207">
        <v>0.74302800000000002</v>
      </c>
      <c r="FK207">
        <v>22.230450000000001</v>
      </c>
      <c r="FL207" s="1">
        <v>1.493887E-2</v>
      </c>
      <c r="FM207">
        <v>4.7839010000000002</v>
      </c>
      <c r="FN207">
        <v>0.73951849999999997</v>
      </c>
      <c r="FO207">
        <v>22.882809999999999</v>
      </c>
      <c r="FP207" s="1">
        <v>1.3307029999999999E-2</v>
      </c>
      <c r="FQ207">
        <v>4.2858479999999997</v>
      </c>
      <c r="FR207">
        <v>0.73629639999999996</v>
      </c>
      <c r="FS207">
        <v>23.398230000000002</v>
      </c>
      <c r="FT207" s="1">
        <v>1.1863E-2</v>
      </c>
      <c r="FU207">
        <v>3.84</v>
      </c>
      <c r="FV207">
        <v>0.7334425</v>
      </c>
      <c r="FW207">
        <v>23.592199999999998</v>
      </c>
      <c r="FX207" s="1">
        <v>1.0574699999999999E-2</v>
      </c>
      <c r="FY207">
        <v>3.437484</v>
      </c>
      <c r="FZ207">
        <v>0.73093209999999997</v>
      </c>
      <c r="GA207">
        <v>23.375620000000001</v>
      </c>
      <c r="GB207" s="1">
        <v>9.4186359999999993E-3</v>
      </c>
      <c r="GC207">
        <v>3.0721259999999999</v>
      </c>
      <c r="GD207">
        <v>0.7290046</v>
      </c>
      <c r="GE207">
        <v>22.92381</v>
      </c>
      <c r="GF207" s="1">
        <v>8.3661139999999991E-3</v>
      </c>
      <c r="GG207">
        <v>2.7348710000000001</v>
      </c>
      <c r="GH207">
        <v>0.72735510000000003</v>
      </c>
      <c r="GI207">
        <v>22.55734</v>
      </c>
      <c r="GJ207" s="1">
        <v>7.4070569999999999E-3</v>
      </c>
      <c r="GK207">
        <v>2.4239999999999999</v>
      </c>
      <c r="GL207">
        <v>0.7263444</v>
      </c>
      <c r="GM207">
        <v>23.020579999999999</v>
      </c>
      <c r="GN207" s="1">
        <v>6.5270270000000003E-3</v>
      </c>
      <c r="GO207">
        <v>2.1355650000000002</v>
      </c>
      <c r="GP207">
        <v>0.7258</v>
      </c>
      <c r="GQ207">
        <v>23.677289999999999</v>
      </c>
      <c r="GR207" s="1">
        <v>5.7116240000000002E-3</v>
      </c>
      <c r="GS207">
        <v>1.8668960000000001</v>
      </c>
      <c r="GT207">
        <v>0.72551569999999999</v>
      </c>
      <c r="GU207">
        <v>24.42653</v>
      </c>
      <c r="GV207" s="1">
        <v>4.9237810000000003E-3</v>
      </c>
      <c r="GW207">
        <v>1.6071569999999999</v>
      </c>
      <c r="GX207">
        <v>0.72537410000000002</v>
      </c>
      <c r="GY207">
        <v>25.197140000000001</v>
      </c>
      <c r="GZ207" s="1">
        <v>4.1278950000000003E-3</v>
      </c>
      <c r="HA207">
        <v>1.345639</v>
      </c>
      <c r="HB207">
        <v>0.72532450000000004</v>
      </c>
      <c r="HC207">
        <v>25.475090000000002</v>
      </c>
      <c r="HD207" s="1">
        <v>3.3316859999999999E-3</v>
      </c>
      <c r="HE207">
        <v>1.085102</v>
      </c>
      <c r="HF207">
        <v>0.72540990000000005</v>
      </c>
      <c r="HG207">
        <v>25.144089999999998</v>
      </c>
      <c r="HH207" s="1">
        <v>2.597505E-3</v>
      </c>
      <c r="HI207">
        <v>0.84484029999999999</v>
      </c>
      <c r="HJ207">
        <v>0.72542740000000006</v>
      </c>
      <c r="HK207">
        <v>24.663509999999999</v>
      </c>
      <c r="HL207" s="1">
        <v>1.9947329999999998E-3</v>
      </c>
      <c r="HM207">
        <v>0.64760379999999995</v>
      </c>
      <c r="HN207">
        <v>0.72544439999999999</v>
      </c>
      <c r="HO207">
        <v>24.255970000000001</v>
      </c>
      <c r="HP207" s="1">
        <v>1.5543899999999999E-3</v>
      </c>
      <c r="HQ207">
        <v>0.50342419999999999</v>
      </c>
      <c r="HR207">
        <v>0.72542010000000001</v>
      </c>
      <c r="HS207">
        <v>24.544080000000001</v>
      </c>
      <c r="HT207">
        <v>1.2616529999999999E-3</v>
      </c>
      <c r="HU207">
        <v>0.40753810000000001</v>
      </c>
      <c r="HV207">
        <v>0.72544629999999999</v>
      </c>
      <c r="HW207">
        <v>25.111719999999998</v>
      </c>
      <c r="HX207" s="1">
        <v>1.0766370000000001E-3</v>
      </c>
      <c r="HY207">
        <v>0.34689439999999999</v>
      </c>
      <c r="HZ207">
        <v>0.72544019999999998</v>
      </c>
      <c r="IA207">
        <v>25.752849999999999</v>
      </c>
      <c r="IB207" s="1">
        <v>9.5950370000000003E-4</v>
      </c>
      <c r="IC207">
        <v>0.30856169999999999</v>
      </c>
      <c r="ID207">
        <v>0.72545150000000003</v>
      </c>
      <c r="IE207">
        <v>26.436019999999999</v>
      </c>
      <c r="IF207" s="1">
        <v>8.8057239999999996E-4</v>
      </c>
      <c r="IG207">
        <v>0.28279359999999998</v>
      </c>
      <c r="IH207">
        <v>0.72545579999999998</v>
      </c>
      <c r="II207">
        <v>26.563030000000001</v>
      </c>
      <c r="IJ207" s="1">
        <v>8.2229890000000004E-4</v>
      </c>
      <c r="IK207">
        <v>0.2638375</v>
      </c>
      <c r="IL207">
        <v>0.72547079999999997</v>
      </c>
      <c r="IM207">
        <v>26.11234</v>
      </c>
      <c r="IN207" s="1">
        <v>7.7580819999999997E-4</v>
      </c>
      <c r="IO207">
        <v>0.24876760000000001</v>
      </c>
      <c r="IP207">
        <v>0.72548789999999996</v>
      </c>
      <c r="IQ207">
        <v>25.36833</v>
      </c>
      <c r="IR207" s="1">
        <v>7.3599129999999996E-4</v>
      </c>
      <c r="IS207">
        <v>0.23591609999999999</v>
      </c>
      <c r="IT207">
        <v>0.72548630000000003</v>
      </c>
      <c r="IU207">
        <v>24.562840000000001</v>
      </c>
      <c r="IV207" s="1">
        <v>7.0032809999999999E-4</v>
      </c>
      <c r="IW207">
        <v>0.22441639999999999</v>
      </c>
      <c r="IX207">
        <v>0.72549269999999999</v>
      </c>
      <c r="IY207">
        <v>24.33323</v>
      </c>
      <c r="IZ207" s="1">
        <v>6.6771859999999997E-4</v>
      </c>
      <c r="JA207">
        <v>0.2139199</v>
      </c>
      <c r="JB207">
        <v>0.72548480000000004</v>
      </c>
      <c r="JC207">
        <v>24.202919999999999</v>
      </c>
      <c r="JD207" s="1">
        <v>6.3726009999999999E-4</v>
      </c>
      <c r="JE207">
        <v>0.20414389999999999</v>
      </c>
      <c r="JF207">
        <v>0.72547859999999997</v>
      </c>
      <c r="JG207">
        <v>24.45861</v>
      </c>
      <c r="JH207" s="1">
        <v>6.0849790000000003E-4</v>
      </c>
      <c r="JI207">
        <v>0.1949118</v>
      </c>
      <c r="JJ207">
        <v>0.72548509999999999</v>
      </c>
      <c r="JK207">
        <v>24.633299999999998</v>
      </c>
      <c r="JL207" s="1">
        <v>5.8174330000000001E-4</v>
      </c>
      <c r="JM207">
        <v>0.1863262</v>
      </c>
      <c r="JN207">
        <v>0.72548449999999998</v>
      </c>
      <c r="JO207">
        <v>24.736000000000001</v>
      </c>
      <c r="JP207" s="1">
        <v>5.5688340000000002E-4</v>
      </c>
      <c r="JQ207">
        <v>0.17836650000000001</v>
      </c>
      <c r="JR207">
        <v>0.72547669999999997</v>
      </c>
      <c r="JS207">
        <v>24.71546</v>
      </c>
      <c r="JT207" s="1">
        <v>5.330577E-4</v>
      </c>
      <c r="JU207">
        <v>0.17073869999999999</v>
      </c>
      <c r="JV207">
        <v>0.72550230000000004</v>
      </c>
      <c r="JW207">
        <v>24.441790000000001</v>
      </c>
      <c r="JX207" s="1">
        <v>5.103048E-4</v>
      </c>
      <c r="JY207">
        <v>0.1634371</v>
      </c>
      <c r="JZ207">
        <v>0.72547229999999996</v>
      </c>
      <c r="KA207">
        <v>24.04513</v>
      </c>
      <c r="KB207" s="1">
        <v>4.887375E-4</v>
      </c>
      <c r="KC207">
        <v>0.15651580000000001</v>
      </c>
      <c r="KD207">
        <v>0.72547600000000001</v>
      </c>
      <c r="KE207">
        <v>24.24756</v>
      </c>
      <c r="KF207" s="1">
        <v>4.6841809999999999E-4</v>
      </c>
      <c r="KG207">
        <v>0.1500041</v>
      </c>
      <c r="KH207">
        <v>0.72547170000000005</v>
      </c>
      <c r="KI207">
        <v>24.37706</v>
      </c>
      <c r="KJ207" s="1">
        <v>4.4915530000000001E-4</v>
      </c>
      <c r="KK207">
        <v>0.14384</v>
      </c>
      <c r="KL207">
        <v>0.72548840000000003</v>
      </c>
      <c r="KM207">
        <v>24.62058</v>
      </c>
      <c r="KN207" s="1">
        <v>4.3047730000000001E-4</v>
      </c>
      <c r="KO207">
        <v>0.1378617</v>
      </c>
      <c r="KP207">
        <v>0.72546909999999998</v>
      </c>
      <c r="KQ207">
        <v>24.91742</v>
      </c>
      <c r="KR207" s="1">
        <v>4.1293949999999998E-4</v>
      </c>
      <c r="KS207">
        <v>0.13224330000000001</v>
      </c>
      <c r="KT207">
        <v>0.72547229999999996</v>
      </c>
      <c r="KU207">
        <v>24.92662</v>
      </c>
      <c r="KV207" s="1">
        <v>3.962161E-4</v>
      </c>
      <c r="KW207">
        <v>0.1268899</v>
      </c>
      <c r="KX207">
        <v>0.72549410000000003</v>
      </c>
      <c r="KY207">
        <v>24.571770000000001</v>
      </c>
      <c r="KZ207" s="1">
        <v>3.8028429999999999E-4</v>
      </c>
      <c r="LA207">
        <v>0.12178079999999999</v>
      </c>
      <c r="LB207">
        <v>0.72546650000000001</v>
      </c>
      <c r="LC207">
        <v>24.046340000000001</v>
      </c>
      <c r="LD207" s="1">
        <v>3.6529949999999998E-4</v>
      </c>
      <c r="LE207">
        <v>0.11698509999999999</v>
      </c>
      <c r="LF207">
        <v>0.72549129999999995</v>
      </c>
      <c r="LG207">
        <v>23.559819999999998</v>
      </c>
      <c r="LH207" s="1">
        <v>3.5089620000000002E-4</v>
      </c>
      <c r="LI207">
        <v>0.1123673</v>
      </c>
      <c r="LJ207">
        <v>0.72547249999999996</v>
      </c>
      <c r="LK207">
        <v>23.820920000000001</v>
      </c>
      <c r="LL207" s="1">
        <v>3.3710940000000002E-4</v>
      </c>
      <c r="LM207">
        <v>0.1079566</v>
      </c>
      <c r="LN207">
        <v>0.7254661</v>
      </c>
      <c r="LO207">
        <v>24.07206</v>
      </c>
      <c r="LP207" s="1">
        <v>3.2406680000000003E-4</v>
      </c>
      <c r="LQ207">
        <v>0.1037749</v>
      </c>
      <c r="LR207">
        <v>0.72543299999999999</v>
      </c>
      <c r="LS207">
        <v>24.445450000000001</v>
      </c>
      <c r="LT207" s="1">
        <v>3.1163419999999999E-4</v>
      </c>
      <c r="LU207">
        <v>9.9796270000000006E-2</v>
      </c>
      <c r="LV207">
        <v>0.72538130000000001</v>
      </c>
      <c r="LW207">
        <v>25.212800000000001</v>
      </c>
      <c r="LX207" s="1">
        <v>2.9991250000000001E-4</v>
      </c>
      <c r="LY207">
        <v>9.6051659999999997E-2</v>
      </c>
      <c r="LZ207">
        <v>0.72528510000000002</v>
      </c>
      <c r="MA207">
        <v>25.667249999999999</v>
      </c>
      <c r="MB207" s="1">
        <v>2.8902929999999999E-4</v>
      </c>
      <c r="MC207">
        <v>9.2581410000000003E-2</v>
      </c>
      <c r="MD207">
        <v>0.72517569999999998</v>
      </c>
      <c r="ME207">
        <v>25.51097</v>
      </c>
      <c r="MF207" s="1">
        <v>2.7882580000000002E-4</v>
      </c>
      <c r="MG207">
        <v>8.932234E-2</v>
      </c>
      <c r="MH207">
        <v>0.72505439999999999</v>
      </c>
      <c r="MI207">
        <v>25.163810000000002</v>
      </c>
      <c r="MJ207" s="1">
        <v>2.6917409999999999E-4</v>
      </c>
      <c r="MK207">
        <v>8.6254520000000001E-2</v>
      </c>
      <c r="ML207">
        <v>0.72489630000000005</v>
      </c>
      <c r="MM207">
        <v>25.016400000000001</v>
      </c>
      <c r="MN207" s="1">
        <v>2.5978299999999998E-4</v>
      </c>
      <c r="MO207">
        <v>8.3274589999999996E-2</v>
      </c>
      <c r="MP207">
        <v>0.72475080000000003</v>
      </c>
      <c r="MQ207">
        <v>25.548380000000002</v>
      </c>
      <c r="MR207" s="1">
        <v>2.5060570000000001E-4</v>
      </c>
      <c r="MS207">
        <v>8.0361080000000001E-2</v>
      </c>
      <c r="MT207">
        <v>0.7246205</v>
      </c>
      <c r="MU207">
        <v>26.170580000000001</v>
      </c>
      <c r="MV207" s="1">
        <v>2.4182399999999999E-4</v>
      </c>
      <c r="MW207">
        <v>7.7560309999999993E-2</v>
      </c>
      <c r="MX207">
        <v>0.72447170000000005</v>
      </c>
      <c r="MY207">
        <v>26.752939999999999</v>
      </c>
      <c r="MZ207" s="1">
        <v>2.3345439999999999E-4</v>
      </c>
      <c r="NA207">
        <v>7.4899640000000003E-2</v>
      </c>
      <c r="NB207">
        <v>0.72433789999999998</v>
      </c>
      <c r="NC207">
        <v>27.3796</v>
      </c>
      <c r="ND207" s="1">
        <v>2.2574539999999999E-4</v>
      </c>
      <c r="NE207">
        <v>7.2442889999999996E-2</v>
      </c>
      <c r="NF207">
        <v>0.72423890000000002</v>
      </c>
      <c r="NG207">
        <v>27.475359999999998</v>
      </c>
      <c r="NH207" s="1">
        <v>2.1874519999999999E-4</v>
      </c>
      <c r="NI207">
        <v>7.0206820000000003E-2</v>
      </c>
      <c r="NJ207">
        <v>0.72414029999999996</v>
      </c>
      <c r="NK207">
        <v>27.07403</v>
      </c>
      <c r="NL207" s="1">
        <v>2.121604E-4</v>
      </c>
      <c r="NM207">
        <v>6.8103839999999999E-2</v>
      </c>
      <c r="NN207">
        <v>0.72407900000000003</v>
      </c>
      <c r="NO207">
        <v>26.462479999999999</v>
      </c>
      <c r="NP207" s="1">
        <v>2.0538460000000001E-4</v>
      </c>
      <c r="NQ207">
        <v>6.5938490000000002E-2</v>
      </c>
      <c r="NR207">
        <v>0.7240337</v>
      </c>
      <c r="NS207">
        <v>25.815020000000001</v>
      </c>
      <c r="NT207" s="1">
        <v>1.98488E-4</v>
      </c>
      <c r="NU207">
        <v>6.3731040000000003E-2</v>
      </c>
      <c r="NV207">
        <v>0.72399530000000001</v>
      </c>
      <c r="NW207">
        <v>25.485969999999998</v>
      </c>
      <c r="NX207" s="1">
        <v>1.9144990000000001E-4</v>
      </c>
      <c r="NY207">
        <v>6.1476379999999997E-2</v>
      </c>
      <c r="NZ207">
        <v>0.72395849999999995</v>
      </c>
      <c r="OA207">
        <v>25.729179999999999</v>
      </c>
      <c r="OB207" s="1">
        <v>1.842991E-4</v>
      </c>
      <c r="OC207">
        <v>5.9185599999999998E-2</v>
      </c>
      <c r="OD207">
        <v>0.72386879999999998</v>
      </c>
      <c r="OE207">
        <v>25.979009999999999</v>
      </c>
      <c r="OF207" s="1">
        <v>1.7723970000000001E-4</v>
      </c>
      <c r="OG207">
        <v>5.6920709999999999E-2</v>
      </c>
      <c r="OH207">
        <v>0.72375109999999998</v>
      </c>
      <c r="OI207">
        <v>26.347770000000001</v>
      </c>
      <c r="OJ207" s="1">
        <v>1.7026230000000001E-4</v>
      </c>
      <c r="OK207">
        <v>5.4687840000000001E-2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1.1413740000000001</v>
      </c>
      <c r="G208">
        <v>21.959669999999999</v>
      </c>
      <c r="H208">
        <v>0</v>
      </c>
      <c r="I208">
        <v>0</v>
      </c>
      <c r="J208">
        <v>1.1378550000000001</v>
      </c>
      <c r="K208">
        <v>21.972180000000002</v>
      </c>
      <c r="L208">
        <v>0</v>
      </c>
      <c r="M208">
        <v>0</v>
      </c>
      <c r="N208">
        <v>1.1341939999999999</v>
      </c>
      <c r="O208">
        <v>21.909669999999998</v>
      </c>
      <c r="P208">
        <v>0</v>
      </c>
      <c r="Q208">
        <v>0</v>
      </c>
      <c r="R208">
        <v>1.1303019999999999</v>
      </c>
      <c r="S208">
        <v>21.421220000000002</v>
      </c>
      <c r="T208">
        <v>0</v>
      </c>
      <c r="U208">
        <v>0</v>
      </c>
      <c r="V208">
        <v>1.1258889999999999</v>
      </c>
      <c r="W208">
        <v>20.988119999999999</v>
      </c>
      <c r="X208">
        <v>0</v>
      </c>
      <c r="Y208">
        <v>0</v>
      </c>
      <c r="Z208">
        <v>1.1202479999999999</v>
      </c>
      <c r="AA208">
        <v>20.673860000000001</v>
      </c>
      <c r="AB208">
        <v>0</v>
      </c>
      <c r="AC208">
        <v>0</v>
      </c>
      <c r="AD208">
        <v>1.112922</v>
      </c>
      <c r="AE208">
        <v>20.612159999999999</v>
      </c>
      <c r="AF208">
        <v>0</v>
      </c>
      <c r="AG208">
        <v>0</v>
      </c>
      <c r="AH208">
        <v>1.105936</v>
      </c>
      <c r="AI208">
        <v>20.66151</v>
      </c>
      <c r="AJ208">
        <v>2.3197319999999999E-38</v>
      </c>
      <c r="AK208">
        <v>3.303996E-36</v>
      </c>
      <c r="AL208">
        <v>1.1000570000000001</v>
      </c>
      <c r="AM208">
        <v>21.024730000000002</v>
      </c>
      <c r="AN208" s="1">
        <v>1.45589E-26</v>
      </c>
      <c r="AO208" s="1">
        <v>2.0496609999999999E-24</v>
      </c>
      <c r="AP208">
        <v>1.0949960000000001</v>
      </c>
      <c r="AQ208">
        <v>20.979800000000001</v>
      </c>
      <c r="AR208" s="1">
        <v>5.5210209999999997E-15</v>
      </c>
      <c r="AS208" s="1">
        <v>7.9089080000000003E-13</v>
      </c>
      <c r="AT208">
        <v>1.0905149999999999</v>
      </c>
      <c r="AU208">
        <v>20.70401</v>
      </c>
      <c r="AV208" s="1">
        <v>7.0933360000000005E-7</v>
      </c>
      <c r="AW208" s="1">
        <v>1.2916509999999999E-4</v>
      </c>
      <c r="AX208">
        <v>1.086784</v>
      </c>
      <c r="AY208">
        <v>20.31888</v>
      </c>
      <c r="AZ208" s="1">
        <v>1.3917949999999999E-3</v>
      </c>
      <c r="BA208" s="1">
        <v>0.28446359999999998</v>
      </c>
      <c r="BB208">
        <v>1.083221</v>
      </c>
      <c r="BC208">
        <v>20.006930000000001</v>
      </c>
      <c r="BD208" s="1">
        <v>0.18268180000000001</v>
      </c>
      <c r="BE208" s="1">
        <v>40.097279999999998</v>
      </c>
      <c r="BF208">
        <v>1.0795669999999999</v>
      </c>
      <c r="BG208">
        <v>19.768229999999999</v>
      </c>
      <c r="BH208" s="1">
        <v>4.3981709999999996</v>
      </c>
      <c r="BI208">
        <v>1022.372</v>
      </c>
      <c r="BJ208">
        <v>1.075582</v>
      </c>
      <c r="BK208">
        <v>19.882259999999999</v>
      </c>
      <c r="BL208">
        <v>30.413959999999999</v>
      </c>
      <c r="BM208">
        <v>7419.1490000000003</v>
      </c>
      <c r="BN208">
        <v>1.0710090000000001</v>
      </c>
      <c r="BO208">
        <v>20.36814</v>
      </c>
      <c r="BP208">
        <v>79.514380000000003</v>
      </c>
      <c r="BQ208">
        <v>20220.97</v>
      </c>
      <c r="BR208">
        <v>1.06568</v>
      </c>
      <c r="BS208">
        <v>20.985279999999999</v>
      </c>
      <c r="BT208">
        <v>95.391120000000001</v>
      </c>
      <c r="BU208">
        <v>25179.35</v>
      </c>
      <c r="BV208">
        <v>1.059399</v>
      </c>
      <c r="BW208">
        <v>21.59122</v>
      </c>
      <c r="BX208">
        <v>60.852020000000003</v>
      </c>
      <c r="BY208">
        <v>16600.240000000002</v>
      </c>
      <c r="BZ208">
        <v>1.052163</v>
      </c>
      <c r="CA208">
        <v>21.941089999999999</v>
      </c>
      <c r="CB208">
        <v>23.27872</v>
      </c>
      <c r="CC208">
        <v>6541.9170000000004</v>
      </c>
      <c r="CD208">
        <v>1.0438689999999999</v>
      </c>
      <c r="CE208">
        <v>21.747679999999999</v>
      </c>
      <c r="CF208">
        <v>5.9262980000000001</v>
      </c>
      <c r="CG208">
        <v>1710.0740000000001</v>
      </c>
      <c r="CH208">
        <v>1.034767</v>
      </c>
      <c r="CI208">
        <v>21.41601</v>
      </c>
      <c r="CJ208">
        <v>1.132118</v>
      </c>
      <c r="CK208">
        <v>333.14249999999998</v>
      </c>
      <c r="CL208">
        <v>1.025177</v>
      </c>
      <c r="CM208">
        <v>21.118469999999999</v>
      </c>
      <c r="CN208">
        <v>0.2164316</v>
      </c>
      <c r="CO208">
        <v>63.288409999999999</v>
      </c>
      <c r="CP208">
        <v>1.0156099999999999</v>
      </c>
      <c r="CQ208">
        <v>20.948239999999998</v>
      </c>
      <c r="CR208">
        <v>8.3635349999999997E-2</v>
      </c>
      <c r="CS208">
        <v>23.372050000000002</v>
      </c>
      <c r="CT208">
        <v>1.0058530000000001</v>
      </c>
      <c r="CU208">
        <v>21.23685</v>
      </c>
      <c r="CV208">
        <v>7.043787E-2</v>
      </c>
      <c r="CW208">
        <v>19.327909999999999</v>
      </c>
      <c r="CX208">
        <v>0.99572689999999997</v>
      </c>
      <c r="CY208">
        <v>21.806290000000001</v>
      </c>
      <c r="CZ208">
        <v>7.1619279999999994E-2</v>
      </c>
      <c r="DA208">
        <v>19.75168</v>
      </c>
      <c r="DB208">
        <v>0.98565409999999998</v>
      </c>
      <c r="DC208">
        <v>22.224299999999999</v>
      </c>
      <c r="DD208">
        <v>7.1665729999999997E-2</v>
      </c>
      <c r="DE208">
        <v>19.94164</v>
      </c>
      <c r="DF208">
        <v>0.97525689999999998</v>
      </c>
      <c r="DG208">
        <v>22.44773</v>
      </c>
      <c r="DH208" s="1">
        <v>6.8719569999999994E-2</v>
      </c>
      <c r="DI208">
        <v>19.299669999999999</v>
      </c>
      <c r="DJ208">
        <v>0.96440550000000003</v>
      </c>
      <c r="DK208">
        <v>22.222719999999999</v>
      </c>
      <c r="DL208" s="1">
        <v>6.3678399999999996E-2</v>
      </c>
      <c r="DM208">
        <v>18.045190000000002</v>
      </c>
      <c r="DN208">
        <v>0.95324560000000003</v>
      </c>
      <c r="DO208">
        <v>21.85163</v>
      </c>
      <c r="DP208" s="1">
        <v>5.7857640000000002E-2</v>
      </c>
      <c r="DQ208">
        <v>16.53931</v>
      </c>
      <c r="DR208">
        <v>0.94211880000000003</v>
      </c>
      <c r="DS208">
        <v>21.42953</v>
      </c>
      <c r="DT208" s="1">
        <v>5.2044529999999999E-2</v>
      </c>
      <c r="DU208">
        <v>14.99915</v>
      </c>
      <c r="DV208">
        <v>0.93129470000000003</v>
      </c>
      <c r="DW208">
        <v>21.065449999999998</v>
      </c>
      <c r="DX208" s="1">
        <v>4.6588060000000001E-2</v>
      </c>
      <c r="DY208">
        <v>13.527010000000001</v>
      </c>
      <c r="DZ208">
        <v>0.92060739999999996</v>
      </c>
      <c r="EA208">
        <v>21.219529999999999</v>
      </c>
      <c r="EB208" s="1">
        <v>4.160987E-2</v>
      </c>
      <c r="EC208">
        <v>12.16717</v>
      </c>
      <c r="ED208">
        <v>0.90996410000000005</v>
      </c>
      <c r="EE208">
        <v>21.623239999999999</v>
      </c>
      <c r="EF208">
        <v>3.717285E-2</v>
      </c>
      <c r="EG208">
        <v>10.944089999999999</v>
      </c>
      <c r="EH208">
        <v>0.90053369999999999</v>
      </c>
      <c r="EI208">
        <v>22.15418</v>
      </c>
      <c r="EJ208" s="1">
        <v>3.3273070000000002E-2</v>
      </c>
      <c r="EK208">
        <v>9.8483599999999996</v>
      </c>
      <c r="EL208">
        <v>0.89142779999999999</v>
      </c>
      <c r="EM208">
        <v>22.56174</v>
      </c>
      <c r="EN208" s="1">
        <v>2.9822700000000001E-2</v>
      </c>
      <c r="EO208">
        <v>8.8695489999999992</v>
      </c>
      <c r="EP208">
        <v>0.88181949999999998</v>
      </c>
      <c r="EQ208">
        <v>22.465959999999999</v>
      </c>
      <c r="ER208" s="1">
        <v>2.6717950000000001E-2</v>
      </c>
      <c r="ES208">
        <v>7.9881450000000003</v>
      </c>
      <c r="ET208">
        <v>0.87192740000000002</v>
      </c>
      <c r="EU208">
        <v>22.014119999999998</v>
      </c>
      <c r="EV208" s="1">
        <v>2.387456E-2</v>
      </c>
      <c r="EW208">
        <v>7.1772330000000002</v>
      </c>
      <c r="EX208">
        <v>0.86216559999999998</v>
      </c>
      <c r="EY208">
        <v>21.49353</v>
      </c>
      <c r="EZ208" s="1">
        <v>2.1307610000000001E-2</v>
      </c>
      <c r="FA208">
        <v>6.4381459999999997</v>
      </c>
      <c r="FB208">
        <v>0.85210109999999994</v>
      </c>
      <c r="FC208">
        <v>21.133800000000001</v>
      </c>
      <c r="FD208" s="1">
        <v>1.8990489999999999E-2</v>
      </c>
      <c r="FE208">
        <v>5.7678079999999996</v>
      </c>
      <c r="FF208">
        <v>0.84243789999999996</v>
      </c>
      <c r="FG208">
        <v>21.612549999999999</v>
      </c>
      <c r="FH208" s="1">
        <v>1.6917439999999999E-2</v>
      </c>
      <c r="FI208">
        <v>5.1624920000000003</v>
      </c>
      <c r="FJ208">
        <v>0.83272959999999996</v>
      </c>
      <c r="FK208">
        <v>22.209119999999999</v>
      </c>
      <c r="FL208" s="1">
        <v>1.5072520000000001E-2</v>
      </c>
      <c r="FM208">
        <v>4.6226789999999998</v>
      </c>
      <c r="FN208">
        <v>0.82148239999999995</v>
      </c>
      <c r="FO208">
        <v>22.8444</v>
      </c>
      <c r="FP208" s="1">
        <v>1.342614E-2</v>
      </c>
      <c r="FQ208">
        <v>4.145797</v>
      </c>
      <c r="FR208">
        <v>0.81101040000000002</v>
      </c>
      <c r="FS208">
        <v>23.358599999999999</v>
      </c>
      <c r="FT208" s="1">
        <v>1.197048E-2</v>
      </c>
      <c r="FU208">
        <v>3.7187929999999998</v>
      </c>
      <c r="FV208">
        <v>0.80161349999999998</v>
      </c>
      <c r="FW208">
        <v>23.577780000000001</v>
      </c>
      <c r="FX208" s="1">
        <v>1.067165E-2</v>
      </c>
      <c r="FY208">
        <v>3.3328739999999999</v>
      </c>
      <c r="FZ208">
        <v>0.79330060000000002</v>
      </c>
      <c r="GA208">
        <v>23.39424</v>
      </c>
      <c r="GB208" s="1">
        <v>9.5073650000000003E-3</v>
      </c>
      <c r="GC208">
        <v>2.9823050000000002</v>
      </c>
      <c r="GD208">
        <v>0.7864274</v>
      </c>
      <c r="GE208">
        <v>22.968599999999999</v>
      </c>
      <c r="GF208" s="1">
        <v>8.4480590000000008E-3</v>
      </c>
      <c r="GG208">
        <v>2.6584919999999999</v>
      </c>
      <c r="GH208">
        <v>0.7809836</v>
      </c>
      <c r="GI208">
        <v>22.598469999999999</v>
      </c>
      <c r="GJ208" s="1">
        <v>7.4827610000000001E-3</v>
      </c>
      <c r="GK208">
        <v>2.358994</v>
      </c>
      <c r="GL208">
        <v>0.77694649999999998</v>
      </c>
      <c r="GM208">
        <v>23.033159999999999</v>
      </c>
      <c r="GN208" s="1">
        <v>6.5971069999999996E-3</v>
      </c>
      <c r="GO208">
        <v>2.080911</v>
      </c>
      <c r="GP208">
        <v>0.77397079999999996</v>
      </c>
      <c r="GQ208">
        <v>23.668040000000001</v>
      </c>
      <c r="GR208" s="1">
        <v>5.7776520000000003E-3</v>
      </c>
      <c r="GS208">
        <v>1.8219460000000001</v>
      </c>
      <c r="GT208">
        <v>0.7718064</v>
      </c>
      <c r="GU208">
        <v>24.398879999999998</v>
      </c>
      <c r="GV208" s="1">
        <v>4.9890749999999999E-3</v>
      </c>
      <c r="GW208">
        <v>1.5726519999999999</v>
      </c>
      <c r="GX208">
        <v>0.77028909999999995</v>
      </c>
      <c r="GY208">
        <v>25.16987</v>
      </c>
      <c r="GZ208" s="1">
        <v>4.1941050000000001E-3</v>
      </c>
      <c r="HA208">
        <v>1.322155</v>
      </c>
      <c r="HB208">
        <v>0.76924930000000002</v>
      </c>
      <c r="HC208">
        <v>25.480239999999998</v>
      </c>
      <c r="HD208" s="1">
        <v>3.3961099999999999E-3</v>
      </c>
      <c r="HE208">
        <v>1.071337</v>
      </c>
      <c r="HF208">
        <v>0.76867870000000005</v>
      </c>
      <c r="HG208">
        <v>25.18102</v>
      </c>
      <c r="HH208" s="1">
        <v>2.6541109999999998E-3</v>
      </c>
      <c r="HI208">
        <v>0.83721749999999995</v>
      </c>
      <c r="HJ208">
        <v>0.76823719999999995</v>
      </c>
      <c r="HK208">
        <v>24.71808</v>
      </c>
      <c r="HL208" s="1">
        <v>2.0386829999999999E-3</v>
      </c>
      <c r="HM208">
        <v>0.64217190000000002</v>
      </c>
      <c r="HN208">
        <v>0.76789680000000005</v>
      </c>
      <c r="HO208">
        <v>24.30387</v>
      </c>
      <c r="HP208" s="1">
        <v>1.585024E-3</v>
      </c>
      <c r="HQ208">
        <v>0.49770979999999998</v>
      </c>
      <c r="HR208">
        <v>0.76770700000000003</v>
      </c>
      <c r="HS208">
        <v>24.570910000000001</v>
      </c>
      <c r="HT208" s="1">
        <v>1.281398E-3</v>
      </c>
      <c r="HU208">
        <v>0.40065319999999999</v>
      </c>
      <c r="HV208">
        <v>0.76756429999999998</v>
      </c>
      <c r="HW208">
        <v>25.121790000000001</v>
      </c>
      <c r="HX208" s="1">
        <v>1.0890030000000001E-3</v>
      </c>
      <c r="HY208">
        <v>0.33903369999999999</v>
      </c>
      <c r="HZ208">
        <v>0.76747480000000001</v>
      </c>
      <c r="IA208">
        <v>25.744759999999999</v>
      </c>
      <c r="IB208" s="1">
        <v>9.675129E-4</v>
      </c>
      <c r="IC208">
        <v>0.30020269999999999</v>
      </c>
      <c r="ID208">
        <v>0.76740580000000003</v>
      </c>
      <c r="IE208">
        <v>26.4191</v>
      </c>
      <c r="IF208" s="1">
        <v>8.8618010000000001E-4</v>
      </c>
      <c r="IG208">
        <v>0.27434239999999999</v>
      </c>
      <c r="IH208">
        <v>0.76737279999999997</v>
      </c>
      <c r="II208">
        <v>26.577919999999999</v>
      </c>
      <c r="IJ208" s="1">
        <v>8.2659780000000004E-4</v>
      </c>
      <c r="IK208">
        <v>0.25552649999999999</v>
      </c>
      <c r="IL208">
        <v>0.76735220000000004</v>
      </c>
      <c r="IM208">
        <v>26.163720000000001</v>
      </c>
      <c r="IN208" s="1">
        <v>7.7935009999999998E-4</v>
      </c>
      <c r="IO208">
        <v>0.2406982</v>
      </c>
      <c r="IP208">
        <v>0.76734809999999998</v>
      </c>
      <c r="IQ208">
        <v>25.452089999999998</v>
      </c>
      <c r="IR208" s="1">
        <v>7.3908290000000005E-4</v>
      </c>
      <c r="IS208">
        <v>0.2281454</v>
      </c>
      <c r="IT208">
        <v>0.76733589999999996</v>
      </c>
      <c r="IU208">
        <v>24.649719999999999</v>
      </c>
      <c r="IV208" s="1">
        <v>7.031381E-4</v>
      </c>
      <c r="IW208">
        <v>0.21696360000000001</v>
      </c>
      <c r="IX208">
        <v>0.76733399999999996</v>
      </c>
      <c r="IY208">
        <v>24.392589999999998</v>
      </c>
      <c r="IZ208" s="1">
        <v>6.7030189999999997E-4</v>
      </c>
      <c r="JA208">
        <v>0.20677409999999999</v>
      </c>
      <c r="JB208">
        <v>0.76732060000000002</v>
      </c>
      <c r="JC208">
        <v>24.238949999999999</v>
      </c>
      <c r="JD208" s="1">
        <v>6.3967539999999995E-4</v>
      </c>
      <c r="JE208">
        <v>0.19730039999999999</v>
      </c>
      <c r="JF208">
        <v>0.76732100000000003</v>
      </c>
      <c r="JG208">
        <v>24.45928</v>
      </c>
      <c r="JH208" s="1">
        <v>6.1078800000000002E-4</v>
      </c>
      <c r="JI208">
        <v>0.1883705</v>
      </c>
      <c r="JJ208">
        <v>0.76732219999999995</v>
      </c>
      <c r="JK208">
        <v>24.632300000000001</v>
      </c>
      <c r="JL208" s="1">
        <v>5.8384870000000001E-4</v>
      </c>
      <c r="JM208">
        <v>0.18003849999999999</v>
      </c>
      <c r="JN208">
        <v>0.7673219</v>
      </c>
      <c r="JO208">
        <v>24.743510000000001</v>
      </c>
      <c r="JP208" s="1">
        <v>5.588635E-4</v>
      </c>
      <c r="JQ208">
        <v>0.1723259</v>
      </c>
      <c r="JR208">
        <v>0.76732699999999998</v>
      </c>
      <c r="JS208">
        <v>24.7592</v>
      </c>
      <c r="JT208" s="1">
        <v>5.3497029999999995E-4</v>
      </c>
      <c r="JU208">
        <v>0.1649661</v>
      </c>
      <c r="JV208">
        <v>0.76733759999999995</v>
      </c>
      <c r="JW208">
        <v>24.50451</v>
      </c>
      <c r="JX208" s="1">
        <v>5.1212000000000002E-4</v>
      </c>
      <c r="JY208">
        <v>0.1579052</v>
      </c>
      <c r="JZ208">
        <v>0.76733399999999996</v>
      </c>
      <c r="KA208">
        <v>24.113700000000001</v>
      </c>
      <c r="KB208" s="1">
        <v>4.9046210000000003E-4</v>
      </c>
      <c r="KC208">
        <v>0.1512095</v>
      </c>
      <c r="KD208">
        <v>0.76732800000000001</v>
      </c>
      <c r="KE208">
        <v>24.28342</v>
      </c>
      <c r="KF208" s="1">
        <v>4.700285E-4</v>
      </c>
      <c r="KG208">
        <v>0.144901</v>
      </c>
      <c r="KH208">
        <v>0.7673278</v>
      </c>
      <c r="KI208">
        <v>24.40512</v>
      </c>
      <c r="KJ208" s="1">
        <v>4.5069959999999998E-4</v>
      </c>
      <c r="KK208">
        <v>0.13894690000000001</v>
      </c>
      <c r="KL208">
        <v>0.76733150000000006</v>
      </c>
      <c r="KM208">
        <v>24.621310000000001</v>
      </c>
      <c r="KN208" s="1">
        <v>4.319719E-4</v>
      </c>
      <c r="KO208">
        <v>0.1331803</v>
      </c>
      <c r="KP208">
        <v>0.76732560000000005</v>
      </c>
      <c r="KQ208">
        <v>24.92</v>
      </c>
      <c r="KR208" s="1">
        <v>4.1433419999999999E-4</v>
      </c>
      <c r="KS208">
        <v>0.12773209999999999</v>
      </c>
      <c r="KT208">
        <v>0.76732999999999996</v>
      </c>
      <c r="KU208">
        <v>24.942540000000001</v>
      </c>
      <c r="KV208" s="1">
        <v>3.9755729999999998E-4</v>
      </c>
      <c r="KW208">
        <v>0.12256259999999999</v>
      </c>
      <c r="KX208">
        <v>0.76733010000000001</v>
      </c>
      <c r="KY208">
        <v>24.61176</v>
      </c>
      <c r="KZ208" s="1">
        <v>3.8155019999999999E-4</v>
      </c>
      <c r="LA208">
        <v>0.1176209</v>
      </c>
      <c r="LB208">
        <v>0.76732409999999995</v>
      </c>
      <c r="LC208">
        <v>24.106259999999999</v>
      </c>
      <c r="LD208" s="1">
        <v>3.664947E-4</v>
      </c>
      <c r="LE208">
        <v>0.1129768</v>
      </c>
      <c r="LF208">
        <v>0.76732299999999998</v>
      </c>
      <c r="LG208">
        <v>23.62209</v>
      </c>
      <c r="LH208" s="1">
        <v>3.5205749999999997E-4</v>
      </c>
      <c r="LI208">
        <v>0.1085248</v>
      </c>
      <c r="LJ208">
        <v>0.76730209999999999</v>
      </c>
      <c r="LK208">
        <v>23.86795</v>
      </c>
      <c r="LL208" s="1">
        <v>3.3819669999999999E-4</v>
      </c>
      <c r="LM208">
        <v>0.104254</v>
      </c>
      <c r="LN208">
        <v>0.76728850000000004</v>
      </c>
      <c r="LO208">
        <v>24.116240000000001</v>
      </c>
      <c r="LP208" s="1">
        <v>3.2511809999999998E-4</v>
      </c>
      <c r="LQ208">
        <v>0.1002176</v>
      </c>
      <c r="LR208">
        <v>0.76721070000000002</v>
      </c>
      <c r="LS208">
        <v>24.460370000000001</v>
      </c>
      <c r="LT208" s="1">
        <v>3.1262219999999999E-4</v>
      </c>
      <c r="LU208">
        <v>9.6365679999999995E-2</v>
      </c>
      <c r="LV208">
        <v>0.76710330000000004</v>
      </c>
      <c r="LW208">
        <v>25.202760000000001</v>
      </c>
      <c r="LX208" s="1">
        <v>3.008358E-4</v>
      </c>
      <c r="LY208">
        <v>9.2738989999999993E-2</v>
      </c>
      <c r="LZ208">
        <v>0.76696839999999999</v>
      </c>
      <c r="MA208">
        <v>25.669339999999998</v>
      </c>
      <c r="MB208" s="1">
        <v>2.8989309999999998E-4</v>
      </c>
      <c r="MC208">
        <v>8.9374999999999996E-2</v>
      </c>
      <c r="MD208">
        <v>0.76676160000000004</v>
      </c>
      <c r="ME208">
        <v>25.52955</v>
      </c>
      <c r="MF208" s="1">
        <v>2.7963130000000001E-4</v>
      </c>
      <c r="MG208">
        <v>8.6217580000000002E-2</v>
      </c>
      <c r="MH208">
        <v>0.76649699999999998</v>
      </c>
      <c r="MI208">
        <v>25.19849</v>
      </c>
      <c r="MJ208" s="1">
        <v>2.6995049999999998E-4</v>
      </c>
      <c r="MK208">
        <v>8.3255079999999995E-2</v>
      </c>
      <c r="ML208">
        <v>0.76617329999999995</v>
      </c>
      <c r="MM208">
        <v>25.04477</v>
      </c>
      <c r="MN208" s="1">
        <v>2.6053410000000002E-4</v>
      </c>
      <c r="MO208">
        <v>8.0379709999999993E-2</v>
      </c>
      <c r="MP208">
        <v>0.76581410000000005</v>
      </c>
      <c r="MQ208">
        <v>25.567969999999999</v>
      </c>
      <c r="MR208" s="1">
        <v>2.5134119999999999E-4</v>
      </c>
      <c r="MS208">
        <v>7.7574169999999998E-2</v>
      </c>
      <c r="MT208">
        <v>0.76542549999999998</v>
      </c>
      <c r="MU208">
        <v>26.178000000000001</v>
      </c>
      <c r="MV208" s="1">
        <v>2.4252940000000001E-4</v>
      </c>
      <c r="MW208">
        <v>7.4871409999999999E-2</v>
      </c>
      <c r="MX208">
        <v>0.7650479</v>
      </c>
      <c r="MY208">
        <v>26.742319999999999</v>
      </c>
      <c r="MZ208" s="1">
        <v>2.3411379999999999E-4</v>
      </c>
      <c r="NA208">
        <v>7.2295570000000003E-2</v>
      </c>
      <c r="NB208">
        <v>0.76466179999999995</v>
      </c>
      <c r="NC208">
        <v>27.363800000000001</v>
      </c>
      <c r="ND208" s="1">
        <v>2.263508E-4</v>
      </c>
      <c r="NE208">
        <v>6.9913450000000002E-2</v>
      </c>
      <c r="NF208">
        <v>0.76433410000000002</v>
      </c>
      <c r="NG208">
        <v>27.492940000000001</v>
      </c>
      <c r="NH208" s="1">
        <v>2.1929539999999999E-4</v>
      </c>
      <c r="NI208">
        <v>6.7741159999999995E-2</v>
      </c>
      <c r="NJ208">
        <v>0.76403109999999996</v>
      </c>
      <c r="NK208">
        <v>27.125309999999999</v>
      </c>
      <c r="NL208" s="1">
        <v>2.1270079999999999E-4</v>
      </c>
      <c r="NM208">
        <v>6.5714659999999994E-2</v>
      </c>
      <c r="NN208">
        <v>0.76379180000000002</v>
      </c>
      <c r="NO208">
        <v>26.536069999999999</v>
      </c>
      <c r="NP208" s="1">
        <v>2.059486E-4</v>
      </c>
      <c r="NQ208">
        <v>6.3645309999999997E-2</v>
      </c>
      <c r="NR208">
        <v>0.7635923</v>
      </c>
      <c r="NS208">
        <v>25.89019</v>
      </c>
      <c r="NT208" s="1">
        <v>1.9905509999999999E-4</v>
      </c>
      <c r="NU208">
        <v>6.1526039999999997E-2</v>
      </c>
      <c r="NV208">
        <v>0.76339199999999996</v>
      </c>
      <c r="NW208">
        <v>25.54034</v>
      </c>
      <c r="NX208" s="1">
        <v>1.920344E-4</v>
      </c>
      <c r="NY208">
        <v>5.9366929999999998E-2</v>
      </c>
      <c r="NZ208">
        <v>0.76323609999999997</v>
      </c>
      <c r="OA208">
        <v>25.751619999999999</v>
      </c>
      <c r="OB208" s="1">
        <v>1.848838E-4</v>
      </c>
      <c r="OC208">
        <v>5.7166219999999997E-2</v>
      </c>
      <c r="OD208">
        <v>0.76303270000000001</v>
      </c>
      <c r="OE208">
        <v>25.96875</v>
      </c>
      <c r="OF208" s="1">
        <v>1.7781359999999999E-4</v>
      </c>
      <c r="OG208">
        <v>5.498451E-2</v>
      </c>
      <c r="OH208">
        <v>0.76278000000000001</v>
      </c>
      <c r="OI208">
        <v>26.335740000000001</v>
      </c>
      <c r="OJ208" s="1">
        <v>1.7083819999999999E-4</v>
      </c>
      <c r="OK208">
        <v>5.2837589999999997E-2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1.0179800000000001</v>
      </c>
      <c r="G209">
        <v>21.971399999999999</v>
      </c>
      <c r="H209">
        <v>0</v>
      </c>
      <c r="I209">
        <v>0</v>
      </c>
      <c r="J209">
        <v>1.0153620000000001</v>
      </c>
      <c r="K209">
        <v>22.010290000000001</v>
      </c>
      <c r="L209">
        <v>0</v>
      </c>
      <c r="M209">
        <v>0</v>
      </c>
      <c r="N209">
        <v>1.01264</v>
      </c>
      <c r="O209">
        <v>21.96227</v>
      </c>
      <c r="P209">
        <v>0</v>
      </c>
      <c r="Q209">
        <v>0</v>
      </c>
      <c r="R209">
        <v>1.009717</v>
      </c>
      <c r="S209">
        <v>21.47748</v>
      </c>
      <c r="T209">
        <v>0</v>
      </c>
      <c r="U209">
        <v>0</v>
      </c>
      <c r="V209">
        <v>1.0064120000000001</v>
      </c>
      <c r="W209">
        <v>21.035440000000001</v>
      </c>
      <c r="X209">
        <v>0</v>
      </c>
      <c r="Y209">
        <v>0</v>
      </c>
      <c r="Z209">
        <v>1.0022580000000001</v>
      </c>
      <c r="AA209">
        <v>20.701519999999999</v>
      </c>
      <c r="AB209">
        <v>0</v>
      </c>
      <c r="AC209">
        <v>0</v>
      </c>
      <c r="AD209">
        <v>0.99681280000000005</v>
      </c>
      <c r="AE209">
        <v>20.616050000000001</v>
      </c>
      <c r="AF209">
        <v>0</v>
      </c>
      <c r="AG209">
        <v>0</v>
      </c>
      <c r="AH209">
        <v>0.99162300000000003</v>
      </c>
      <c r="AI209">
        <v>20.670020000000001</v>
      </c>
      <c r="AJ209">
        <v>0</v>
      </c>
      <c r="AK209">
        <v>6.5204999999999999E-37</v>
      </c>
      <c r="AL209">
        <v>0.98725419999999997</v>
      </c>
      <c r="AM209">
        <v>21.044910000000002</v>
      </c>
      <c r="AN209" s="1">
        <v>1.0872240000000001E-27</v>
      </c>
      <c r="AO209" s="1">
        <v>3.9867350000000002E-25</v>
      </c>
      <c r="AP209">
        <v>0.98356379999999999</v>
      </c>
      <c r="AQ209">
        <v>21.022950000000002</v>
      </c>
      <c r="AR209" s="1">
        <v>4.1342019999999998E-16</v>
      </c>
      <c r="AS209" s="1">
        <v>1.5141250000000001E-13</v>
      </c>
      <c r="AT209">
        <v>0.98025510000000005</v>
      </c>
      <c r="AU209">
        <v>20.766400000000001</v>
      </c>
      <c r="AV209" s="1">
        <v>3.1834679999999997E-7</v>
      </c>
      <c r="AW209" s="1">
        <v>7.6163460000000001E-5</v>
      </c>
      <c r="AX209">
        <v>0.97773860000000001</v>
      </c>
      <c r="AY209">
        <v>20.377300000000002</v>
      </c>
      <c r="AZ209" s="1">
        <v>8.4527400000000003E-4</v>
      </c>
      <c r="BA209" s="1">
        <v>0.22719610000000001</v>
      </c>
      <c r="BB209">
        <v>0.97535430000000001</v>
      </c>
      <c r="BC209">
        <v>20.049230000000001</v>
      </c>
      <c r="BD209" s="1">
        <v>0.13007299999999999</v>
      </c>
      <c r="BE209" s="1">
        <v>37.952109999999998</v>
      </c>
      <c r="BF209">
        <v>0.97282139999999995</v>
      </c>
      <c r="BG209">
        <v>19.803899999999999</v>
      </c>
      <c r="BH209" s="1">
        <v>3.51478</v>
      </c>
      <c r="BI209">
        <v>1100.6600000000001</v>
      </c>
      <c r="BJ209">
        <v>0.97001720000000002</v>
      </c>
      <c r="BK209">
        <v>19.890779999999999</v>
      </c>
      <c r="BL209">
        <v>26.651160000000001</v>
      </c>
      <c r="BM209">
        <v>8879.4439999999995</v>
      </c>
      <c r="BN209">
        <v>0.96680650000000001</v>
      </c>
      <c r="BO209">
        <v>20.373380000000001</v>
      </c>
      <c r="BP209">
        <v>75.225040000000007</v>
      </c>
      <c r="BQ209">
        <v>26480.17</v>
      </c>
      <c r="BR209">
        <v>0.96301789999999998</v>
      </c>
      <c r="BS209">
        <v>20.99033</v>
      </c>
      <c r="BT209">
        <v>96.318629999999999</v>
      </c>
      <c r="BU209">
        <v>35609.57</v>
      </c>
      <c r="BV209">
        <v>0.95853730000000004</v>
      </c>
      <c r="BW209">
        <v>21.601019999999998</v>
      </c>
      <c r="BX209">
        <v>64.941599999999994</v>
      </c>
      <c r="BY209">
        <v>25122</v>
      </c>
      <c r="BZ209">
        <v>0.95323619999999998</v>
      </c>
      <c r="CA209">
        <v>21.963809999999999</v>
      </c>
      <c r="CB209">
        <v>26.042999999999999</v>
      </c>
      <c r="CC209">
        <v>10484.92</v>
      </c>
      <c r="CD209">
        <v>0.94735999999999998</v>
      </c>
      <c r="CE209">
        <v>21.788930000000001</v>
      </c>
      <c r="CF209">
        <v>6.8937109999999997</v>
      </c>
      <c r="CG209">
        <v>2874.3290000000002</v>
      </c>
      <c r="CH209">
        <v>0.94098029999999999</v>
      </c>
      <c r="CI209">
        <v>21.453240000000001</v>
      </c>
      <c r="CJ209">
        <v>1.350314</v>
      </c>
      <c r="CK209">
        <v>577.78279999999995</v>
      </c>
      <c r="CL209">
        <v>0.93433460000000002</v>
      </c>
      <c r="CM209">
        <v>21.15354</v>
      </c>
      <c r="CN209">
        <v>0.25226670000000001</v>
      </c>
      <c r="CO209">
        <v>107.37820000000001</v>
      </c>
      <c r="CP209">
        <v>0.92791539999999995</v>
      </c>
      <c r="CQ209">
        <v>20.9726</v>
      </c>
      <c r="CR209">
        <v>8.8143799999999994E-2</v>
      </c>
      <c r="CS209">
        <v>35.068669999999997</v>
      </c>
      <c r="CT209">
        <v>0.92135040000000001</v>
      </c>
      <c r="CU209">
        <v>21.245539999999998</v>
      </c>
      <c r="CV209">
        <v>7.0528030000000005E-2</v>
      </c>
      <c r="CW209">
        <v>27.022849999999998</v>
      </c>
      <c r="CX209">
        <v>0.91449930000000001</v>
      </c>
      <c r="CY209">
        <v>21.809809999999999</v>
      </c>
      <c r="CZ209">
        <v>7.1410639999999997E-2</v>
      </c>
      <c r="DA209">
        <v>27.380330000000001</v>
      </c>
      <c r="DB209">
        <v>0.9078773</v>
      </c>
      <c r="DC209">
        <v>22.23189</v>
      </c>
      <c r="DD209">
        <v>7.1731980000000001E-2</v>
      </c>
      <c r="DE209">
        <v>27.727630000000001</v>
      </c>
      <c r="DF209">
        <v>0.90099079999999998</v>
      </c>
      <c r="DG209">
        <v>22.468430000000001</v>
      </c>
      <c r="DH209">
        <v>6.9068190000000002E-2</v>
      </c>
      <c r="DI209">
        <v>26.93364</v>
      </c>
      <c r="DJ209">
        <v>0.89374299999999995</v>
      </c>
      <c r="DK209">
        <v>22.268319999999999</v>
      </c>
      <c r="DL209" s="1">
        <v>6.4186499999999994E-2</v>
      </c>
      <c r="DM209">
        <v>25.23761</v>
      </c>
      <c r="DN209">
        <v>0.88620480000000001</v>
      </c>
      <c r="DO209">
        <v>21.901039999999998</v>
      </c>
      <c r="DP209">
        <v>5.8411959999999999E-2</v>
      </c>
      <c r="DQ209">
        <v>23.143070000000002</v>
      </c>
      <c r="DR209">
        <v>0.87889530000000005</v>
      </c>
      <c r="DS209">
        <v>21.484179999999999</v>
      </c>
      <c r="DT209" s="1">
        <v>5.2587580000000002E-2</v>
      </c>
      <c r="DU209">
        <v>20.989750000000001</v>
      </c>
      <c r="DV209">
        <v>0.87227750000000004</v>
      </c>
      <c r="DW209">
        <v>21.098459999999999</v>
      </c>
      <c r="DX209" s="1">
        <v>4.7099259999999997E-2</v>
      </c>
      <c r="DY209">
        <v>18.923490000000001</v>
      </c>
      <c r="DZ209">
        <v>0.86596329999999999</v>
      </c>
      <c r="EA209">
        <v>21.224730000000001</v>
      </c>
      <c r="EB209" s="1">
        <v>4.207288E-2</v>
      </c>
      <c r="EC209">
        <v>17.007069999999999</v>
      </c>
      <c r="ED209">
        <v>0.85980299999999998</v>
      </c>
      <c r="EE209">
        <v>21.623370000000001</v>
      </c>
      <c r="EF209" s="1">
        <v>3.7586080000000001E-2</v>
      </c>
      <c r="EG209">
        <v>15.28078</v>
      </c>
      <c r="EH209">
        <v>0.85493249999999998</v>
      </c>
      <c r="EI209">
        <v>22.154019999999999</v>
      </c>
      <c r="EJ209" s="1">
        <v>3.3643880000000001E-2</v>
      </c>
      <c r="EK209">
        <v>13.73325</v>
      </c>
      <c r="EL209">
        <v>0.85059620000000002</v>
      </c>
      <c r="EM209">
        <v>22.567699999999999</v>
      </c>
      <c r="EN209" s="1">
        <v>3.0151859999999999E-2</v>
      </c>
      <c r="EO209">
        <v>12.34948</v>
      </c>
      <c r="EP209">
        <v>0.84644079999999999</v>
      </c>
      <c r="EQ209">
        <v>22.494399999999999</v>
      </c>
      <c r="ER209">
        <v>2.7019129999999999E-2</v>
      </c>
      <c r="ES209">
        <v>11.10782</v>
      </c>
      <c r="ET209">
        <v>0.84223119999999996</v>
      </c>
      <c r="EU209">
        <v>22.063300000000002</v>
      </c>
      <c r="EV209" s="1">
        <v>2.415225E-2</v>
      </c>
      <c r="EW209">
        <v>9.9774999999999991</v>
      </c>
      <c r="EX209">
        <v>0.83833159999999995</v>
      </c>
      <c r="EY209">
        <v>21.552659999999999</v>
      </c>
      <c r="EZ209" s="1">
        <v>2.1558750000000002E-2</v>
      </c>
      <c r="FA209">
        <v>8.9450610000000008</v>
      </c>
      <c r="FB209">
        <v>0.8344549</v>
      </c>
      <c r="FC209">
        <v>21.184650000000001</v>
      </c>
      <c r="FD209" s="1">
        <v>1.9219340000000001E-2</v>
      </c>
      <c r="FE209">
        <v>8.0086270000000006</v>
      </c>
      <c r="FF209">
        <v>0.83088870000000004</v>
      </c>
      <c r="FG209">
        <v>21.623919999999998</v>
      </c>
      <c r="FH209">
        <v>1.712323E-2</v>
      </c>
      <c r="FI209">
        <v>7.1629189999999996</v>
      </c>
      <c r="FJ209">
        <v>0.82688729999999999</v>
      </c>
      <c r="FK209">
        <v>22.208469999999998</v>
      </c>
      <c r="FL209" s="1">
        <v>1.525522E-2</v>
      </c>
      <c r="FM209">
        <v>6.4096070000000003</v>
      </c>
      <c r="FN209">
        <v>0.82169729999999996</v>
      </c>
      <c r="FO209">
        <v>22.814450000000001</v>
      </c>
      <c r="FP209" s="1">
        <v>1.3589479999999999E-2</v>
      </c>
      <c r="FQ209">
        <v>5.7437329999999998</v>
      </c>
      <c r="FR209">
        <v>0.81689920000000005</v>
      </c>
      <c r="FS209">
        <v>23.325859999999999</v>
      </c>
      <c r="FT209" s="1">
        <v>1.211834E-2</v>
      </c>
      <c r="FU209">
        <v>5.150963</v>
      </c>
      <c r="FV209">
        <v>0.8125057</v>
      </c>
      <c r="FW209">
        <v>23.567540000000001</v>
      </c>
      <c r="FX209" s="1">
        <v>1.080573E-2</v>
      </c>
      <c r="FY209">
        <v>4.6160189999999997</v>
      </c>
      <c r="FZ209">
        <v>0.80868770000000001</v>
      </c>
      <c r="GA209">
        <v>23.418299999999999</v>
      </c>
      <c r="GB209" s="1">
        <v>9.6308049999999992E-3</v>
      </c>
      <c r="GC209">
        <v>4.130865</v>
      </c>
      <c r="GD209">
        <v>0.80563090000000004</v>
      </c>
      <c r="GE209">
        <v>23.020250000000001</v>
      </c>
      <c r="GF209" s="1">
        <v>8.5631890000000006E-3</v>
      </c>
      <c r="GG209">
        <v>3.6838030000000002</v>
      </c>
      <c r="GH209">
        <v>0.80322009999999999</v>
      </c>
      <c r="GI209">
        <v>22.65155</v>
      </c>
      <c r="GJ209" s="1">
        <v>7.5896890000000002E-3</v>
      </c>
      <c r="GK209">
        <v>3.2704230000000001</v>
      </c>
      <c r="GL209">
        <v>0.80150339999999998</v>
      </c>
      <c r="GM209">
        <v>23.056450000000002</v>
      </c>
      <c r="GN209" s="1">
        <v>6.6967559999999999E-3</v>
      </c>
      <c r="GO209">
        <v>2.887181</v>
      </c>
      <c r="GP209">
        <v>0.80042999999999997</v>
      </c>
      <c r="GQ209">
        <v>23.669799999999999</v>
      </c>
      <c r="GR209" s="1">
        <v>5.8717589999999998E-3</v>
      </c>
      <c r="GS209">
        <v>2.5307089999999999</v>
      </c>
      <c r="GT209">
        <v>0.79973689999999997</v>
      </c>
      <c r="GU209">
        <v>24.375879999999999</v>
      </c>
      <c r="GV209" s="1">
        <v>5.0821299999999998E-3</v>
      </c>
      <c r="GW209">
        <v>2.1894130000000001</v>
      </c>
      <c r="GX209">
        <v>0.79933069999999995</v>
      </c>
      <c r="GY209">
        <v>25.144100000000002</v>
      </c>
      <c r="GZ209" s="1">
        <v>4.2888459999999998E-3</v>
      </c>
      <c r="HA209">
        <v>1.8478969999999999</v>
      </c>
      <c r="HB209">
        <v>0.79906880000000002</v>
      </c>
      <c r="HC209">
        <v>25.4819</v>
      </c>
      <c r="HD209" s="1">
        <v>3.4891570000000001E-3</v>
      </c>
      <c r="HE209">
        <v>1.504672</v>
      </c>
      <c r="HF209">
        <v>0.79903250000000003</v>
      </c>
      <c r="HG209">
        <v>25.217860000000002</v>
      </c>
      <c r="HH209" s="1">
        <v>2.7369199999999999E-3</v>
      </c>
      <c r="HI209">
        <v>1.180558</v>
      </c>
      <c r="HJ209">
        <v>0.79893860000000005</v>
      </c>
      <c r="HK209">
        <v>24.774740000000001</v>
      </c>
      <c r="HL209" s="1">
        <v>2.1037920000000002E-3</v>
      </c>
      <c r="HM209">
        <v>0.90642800000000001</v>
      </c>
      <c r="HN209">
        <v>0.79885709999999999</v>
      </c>
      <c r="HO209">
        <v>24.35791</v>
      </c>
      <c r="HP209" s="1">
        <v>1.630863E-3</v>
      </c>
      <c r="HQ209">
        <v>0.70054059999999996</v>
      </c>
      <c r="HR209">
        <v>0.79883709999999997</v>
      </c>
      <c r="HS209">
        <v>24.60304</v>
      </c>
      <c r="HT209" s="1">
        <v>1.311132E-3</v>
      </c>
      <c r="HU209">
        <v>0.56071899999999997</v>
      </c>
      <c r="HV209">
        <v>0.79882719999999996</v>
      </c>
      <c r="HW209">
        <v>25.137740000000001</v>
      </c>
      <c r="HX209" s="1">
        <v>1.1076529999999999E-3</v>
      </c>
      <c r="HY209">
        <v>0.47151910000000002</v>
      </c>
      <c r="HZ209">
        <v>0.79882350000000002</v>
      </c>
      <c r="IA209">
        <v>25.741109999999999</v>
      </c>
      <c r="IB209" s="1">
        <v>9.7951570000000005E-4</v>
      </c>
      <c r="IC209">
        <v>0.41543269999999999</v>
      </c>
      <c r="ID209">
        <v>0.79880280000000004</v>
      </c>
      <c r="IE209">
        <v>26.40279</v>
      </c>
      <c r="IF209" s="1">
        <v>8.9450439999999999E-4</v>
      </c>
      <c r="IG209">
        <v>0.37841839999999999</v>
      </c>
      <c r="IH209">
        <v>0.79881979999999997</v>
      </c>
      <c r="II209">
        <v>26.588989999999999</v>
      </c>
      <c r="IJ209" s="1">
        <v>8.3293630000000004E-4</v>
      </c>
      <c r="IK209">
        <v>0.3518135</v>
      </c>
      <c r="IL209">
        <v>0.79881599999999997</v>
      </c>
      <c r="IM209">
        <v>26.212990000000001</v>
      </c>
      <c r="IN209" s="1">
        <v>7.8452510000000004E-4</v>
      </c>
      <c r="IO209">
        <v>0.33102730000000002</v>
      </c>
      <c r="IP209">
        <v>0.79880370000000001</v>
      </c>
      <c r="IQ209">
        <v>25.53688</v>
      </c>
      <c r="IR209" s="1">
        <v>7.435788E-4</v>
      </c>
      <c r="IS209">
        <v>0.31357239999999997</v>
      </c>
      <c r="IT209">
        <v>0.79882209999999998</v>
      </c>
      <c r="IU209">
        <v>24.74305</v>
      </c>
      <c r="IV209" s="1">
        <v>7.0722090000000003E-4</v>
      </c>
      <c r="IW209">
        <v>0.29811860000000001</v>
      </c>
      <c r="IX209">
        <v>0.79880609999999996</v>
      </c>
      <c r="IY209">
        <v>24.460039999999999</v>
      </c>
      <c r="IZ209" s="1">
        <v>6.7404420000000001E-4</v>
      </c>
      <c r="JA209">
        <v>0.2840454</v>
      </c>
      <c r="JB209">
        <v>0.79881829999999998</v>
      </c>
      <c r="JC209">
        <v>24.28237</v>
      </c>
      <c r="JD209" s="1">
        <v>6.4317699999999998E-4</v>
      </c>
      <c r="JE209">
        <v>0.27099990000000002</v>
      </c>
      <c r="JF209">
        <v>0.79881860000000005</v>
      </c>
      <c r="JG209">
        <v>24.464449999999999</v>
      </c>
      <c r="JH209" s="1">
        <v>6.1411029999999995E-4</v>
      </c>
      <c r="JI209">
        <v>0.2587256</v>
      </c>
      <c r="JJ209">
        <v>0.79880519999999999</v>
      </c>
      <c r="JK209">
        <v>24.63092</v>
      </c>
      <c r="JL209" s="1">
        <v>5.8690040000000004E-4</v>
      </c>
      <c r="JM209">
        <v>0.24723059999999999</v>
      </c>
      <c r="JN209">
        <v>0.79883760000000004</v>
      </c>
      <c r="JO209">
        <v>24.749569999999999</v>
      </c>
      <c r="JP209" s="1">
        <v>5.6172350000000004E-4</v>
      </c>
      <c r="JQ209">
        <v>0.2366085</v>
      </c>
      <c r="JR209">
        <v>0.79880479999999998</v>
      </c>
      <c r="JS209">
        <v>24.801010000000002</v>
      </c>
      <c r="JT209" s="1">
        <v>5.3773069999999996E-4</v>
      </c>
      <c r="JU209">
        <v>0.2265133</v>
      </c>
      <c r="JV209">
        <v>0.7988381</v>
      </c>
      <c r="JW209">
        <v>24.56954</v>
      </c>
      <c r="JX209" s="1">
        <v>5.147455E-4</v>
      </c>
      <c r="JY209">
        <v>0.21681410000000001</v>
      </c>
      <c r="JZ209">
        <v>0.79883930000000003</v>
      </c>
      <c r="KA209">
        <v>24.188330000000001</v>
      </c>
      <c r="KB209" s="1">
        <v>4.9296099999999999E-4</v>
      </c>
      <c r="KC209">
        <v>0.20761089999999999</v>
      </c>
      <c r="KD209">
        <v>0.79883139999999997</v>
      </c>
      <c r="KE209">
        <v>24.32648</v>
      </c>
      <c r="KF209" s="1">
        <v>4.7236370000000003E-4</v>
      </c>
      <c r="KG209">
        <v>0.19892660000000001</v>
      </c>
      <c r="KH209">
        <v>0.79881219999999997</v>
      </c>
      <c r="KI209">
        <v>24.437940000000001</v>
      </c>
      <c r="KJ209" s="1">
        <v>4.5293269999999999E-4</v>
      </c>
      <c r="KK209">
        <v>0.1907462</v>
      </c>
      <c r="KL209">
        <v>0.79881650000000004</v>
      </c>
      <c r="KM209">
        <v>24.6251</v>
      </c>
      <c r="KN209" s="1">
        <v>4.3413719999999998E-4</v>
      </c>
      <c r="KO209">
        <v>0.18284300000000001</v>
      </c>
      <c r="KP209">
        <v>0.79883329999999997</v>
      </c>
      <c r="KQ209">
        <v>24.925139999999999</v>
      </c>
      <c r="KR209" s="1">
        <v>4.1635290000000002E-4</v>
      </c>
      <c r="KS209">
        <v>0.17533599999999999</v>
      </c>
      <c r="KT209">
        <v>0.79883990000000005</v>
      </c>
      <c r="KU209">
        <v>24.956790000000002</v>
      </c>
      <c r="KV209" s="1">
        <v>3.994995E-4</v>
      </c>
      <c r="KW209">
        <v>0.16824239999999999</v>
      </c>
      <c r="KX209">
        <v>0.79882989999999998</v>
      </c>
      <c r="KY209">
        <v>24.650870000000001</v>
      </c>
      <c r="KZ209" s="1">
        <v>3.833827E-4</v>
      </c>
      <c r="LA209">
        <v>0.16144710000000001</v>
      </c>
      <c r="LB209">
        <v>0.79883300000000002</v>
      </c>
      <c r="LC209">
        <v>24.16733</v>
      </c>
      <c r="LD209" s="1">
        <v>3.6822269999999999E-4</v>
      </c>
      <c r="LE209">
        <v>0.15505659999999999</v>
      </c>
      <c r="LF209">
        <v>0.79882739999999997</v>
      </c>
      <c r="LG209">
        <v>23.691289999999999</v>
      </c>
      <c r="LH209" s="1">
        <v>3.537336E-4</v>
      </c>
      <c r="LI209">
        <v>0.14895349999999999</v>
      </c>
      <c r="LJ209">
        <v>0.79880289999999998</v>
      </c>
      <c r="LK209">
        <v>23.920390000000001</v>
      </c>
      <c r="LL209" s="1">
        <v>3.3977220000000003E-4</v>
      </c>
      <c r="LM209">
        <v>0.14307629999999999</v>
      </c>
      <c r="LN209">
        <v>0.79878369999999999</v>
      </c>
      <c r="LO209">
        <v>24.16517</v>
      </c>
      <c r="LP209" s="1">
        <v>3.2663279999999999E-4</v>
      </c>
      <c r="LQ209">
        <v>0.1375362</v>
      </c>
      <c r="LR209">
        <v>0.79875180000000001</v>
      </c>
      <c r="LS209">
        <v>24.482340000000001</v>
      </c>
      <c r="LT209" s="1">
        <v>3.1405019999999998E-4</v>
      </c>
      <c r="LU209">
        <v>0.13223760000000001</v>
      </c>
      <c r="LV209">
        <v>0.79868289999999997</v>
      </c>
      <c r="LW209">
        <v>25.196449999999999</v>
      </c>
      <c r="LX209" s="1">
        <v>3.0217440000000003E-4</v>
      </c>
      <c r="LY209">
        <v>0.12724379999999999</v>
      </c>
      <c r="LZ209">
        <v>0.79859639999999998</v>
      </c>
      <c r="MA209">
        <v>25.668990000000001</v>
      </c>
      <c r="MB209" s="1">
        <v>2.9113959999999998E-4</v>
      </c>
      <c r="MC209">
        <v>0.12260749999999999</v>
      </c>
      <c r="MD209">
        <v>0.79846530000000004</v>
      </c>
      <c r="ME209">
        <v>25.547720000000002</v>
      </c>
      <c r="MF209" s="1">
        <v>2.8079649999999999E-4</v>
      </c>
      <c r="MG209">
        <v>0.1182599</v>
      </c>
      <c r="MH209">
        <v>0.79831859999999999</v>
      </c>
      <c r="MI209">
        <v>25.234249999999999</v>
      </c>
      <c r="MJ209" s="1">
        <v>2.7106400000000001E-4</v>
      </c>
      <c r="MK209">
        <v>0.1141887</v>
      </c>
      <c r="ML209">
        <v>0.79815020000000003</v>
      </c>
      <c r="MM209">
        <v>25.079039999999999</v>
      </c>
      <c r="MN209" s="1">
        <v>2.6161309999999998E-4</v>
      </c>
      <c r="MO209">
        <v>0.1102447</v>
      </c>
      <c r="MP209">
        <v>0.797956</v>
      </c>
      <c r="MQ209">
        <v>25.592030000000001</v>
      </c>
      <c r="MR209" s="1">
        <v>2.52396E-4</v>
      </c>
      <c r="MS209">
        <v>0.10640230000000001</v>
      </c>
      <c r="MT209">
        <v>0.79775450000000003</v>
      </c>
      <c r="MU209">
        <v>26.190629999999999</v>
      </c>
      <c r="MV209" s="1">
        <v>2.4353910000000001E-4</v>
      </c>
      <c r="MW209">
        <v>0.10268919999999999</v>
      </c>
      <c r="MX209">
        <v>0.79756369999999999</v>
      </c>
      <c r="MY209">
        <v>26.735289999999999</v>
      </c>
      <c r="MZ209" s="1">
        <v>2.3506110000000001E-4</v>
      </c>
      <c r="NA209">
        <v>9.9144560000000007E-2</v>
      </c>
      <c r="NB209">
        <v>0.79736030000000002</v>
      </c>
      <c r="NC209">
        <v>27.346250000000001</v>
      </c>
      <c r="ND209" s="1">
        <v>2.272214E-4</v>
      </c>
      <c r="NE209">
        <v>9.5855880000000004E-2</v>
      </c>
      <c r="NF209">
        <v>0.79721589999999998</v>
      </c>
      <c r="NG209">
        <v>27.506910000000001</v>
      </c>
      <c r="NH209" s="1">
        <v>2.2008570000000001E-4</v>
      </c>
      <c r="NI209">
        <v>9.2853210000000005E-2</v>
      </c>
      <c r="NJ209">
        <v>0.79709940000000001</v>
      </c>
      <c r="NK209">
        <v>27.17586</v>
      </c>
      <c r="NL209" s="1">
        <v>2.134704E-4</v>
      </c>
      <c r="NM209">
        <v>9.0073070000000005E-2</v>
      </c>
      <c r="NN209">
        <v>0.79698690000000005</v>
      </c>
      <c r="NO209">
        <v>26.612279999999998</v>
      </c>
      <c r="NP209" s="1">
        <v>2.0675199999999999E-4</v>
      </c>
      <c r="NQ209">
        <v>8.7261450000000004E-2</v>
      </c>
      <c r="NR209">
        <v>0.79691060000000002</v>
      </c>
      <c r="NS209">
        <v>25.970569999999999</v>
      </c>
      <c r="NT209" s="1">
        <v>1.998646E-4</v>
      </c>
      <c r="NU209">
        <v>8.4371109999999999E-2</v>
      </c>
      <c r="NV209">
        <v>0.7968539</v>
      </c>
      <c r="NW209">
        <v>25.604120000000002</v>
      </c>
      <c r="NX209" s="1">
        <v>1.92871E-4</v>
      </c>
      <c r="NY209">
        <v>8.1432950000000004E-2</v>
      </c>
      <c r="NZ209">
        <v>0.79676999999999998</v>
      </c>
      <c r="OA209">
        <v>25.778459999999999</v>
      </c>
      <c r="OB209" s="1">
        <v>1.857204E-4</v>
      </c>
      <c r="OC209">
        <v>7.842855E-2</v>
      </c>
      <c r="OD209">
        <v>0.79666459999999995</v>
      </c>
      <c r="OE209">
        <v>25.964950000000002</v>
      </c>
      <c r="OF209" s="1">
        <v>1.786372E-4</v>
      </c>
      <c r="OG209">
        <v>7.5443319999999994E-2</v>
      </c>
      <c r="OH209">
        <v>0.79652970000000001</v>
      </c>
      <c r="OI209">
        <v>26.32029</v>
      </c>
      <c r="OJ209" s="1">
        <v>1.7165910000000001E-4</v>
      </c>
      <c r="OK209">
        <v>7.2508690000000001E-2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0.7248713</v>
      </c>
      <c r="G210">
        <v>21.996939999999999</v>
      </c>
      <c r="H210">
        <v>0</v>
      </c>
      <c r="I210">
        <v>0</v>
      </c>
      <c r="J210">
        <v>0.72353670000000003</v>
      </c>
      <c r="K210">
        <v>22.051659999999998</v>
      </c>
      <c r="L210">
        <v>0</v>
      </c>
      <c r="M210">
        <v>0</v>
      </c>
      <c r="N210">
        <v>0.72189559999999997</v>
      </c>
      <c r="O210">
        <v>22.013819999999999</v>
      </c>
      <c r="P210">
        <v>0</v>
      </c>
      <c r="Q210">
        <v>0</v>
      </c>
      <c r="R210">
        <v>0.72013499999999997</v>
      </c>
      <c r="S210">
        <v>21.53023</v>
      </c>
      <c r="T210">
        <v>0</v>
      </c>
      <c r="U210">
        <v>0</v>
      </c>
      <c r="V210">
        <v>0.71816310000000005</v>
      </c>
      <c r="W210">
        <v>21.079940000000001</v>
      </c>
      <c r="X210">
        <v>0</v>
      </c>
      <c r="Y210">
        <v>0</v>
      </c>
      <c r="Z210">
        <v>0.71571510000000005</v>
      </c>
      <c r="AA210">
        <v>20.73086</v>
      </c>
      <c r="AB210">
        <v>0</v>
      </c>
      <c r="AC210">
        <v>0</v>
      </c>
      <c r="AD210">
        <v>0.71246220000000005</v>
      </c>
      <c r="AE210">
        <v>20.62256</v>
      </c>
      <c r="AF210">
        <v>0</v>
      </c>
      <c r="AG210">
        <v>0</v>
      </c>
      <c r="AH210">
        <v>0.70938679999999998</v>
      </c>
      <c r="AI210">
        <v>20.685140000000001</v>
      </c>
      <c r="AJ210">
        <v>0</v>
      </c>
      <c r="AK210">
        <v>1.047151E-37</v>
      </c>
      <c r="AL210">
        <v>0.70681490000000002</v>
      </c>
      <c r="AM210">
        <v>21.071549999999998</v>
      </c>
      <c r="AN210" s="1">
        <v>1.6866149999999999E-28</v>
      </c>
      <c r="AO210" s="1">
        <v>6.1177459999999997E-26</v>
      </c>
      <c r="AP210">
        <v>0.70462420000000003</v>
      </c>
      <c r="AQ210">
        <v>21.065090000000001</v>
      </c>
      <c r="AR210" s="1">
        <v>6.79819E-17</v>
      </c>
      <c r="AS210" s="1">
        <v>2.4606410000000001E-14</v>
      </c>
      <c r="AT210">
        <v>0.70269809999999999</v>
      </c>
      <c r="AU210">
        <v>20.830069999999999</v>
      </c>
      <c r="AV210" s="1">
        <v>1.0786379999999999E-7</v>
      </c>
      <c r="AW210" s="1">
        <v>2.995281E-5</v>
      </c>
      <c r="AX210">
        <v>0.70139810000000002</v>
      </c>
      <c r="AY210">
        <v>20.430209999999999</v>
      </c>
      <c r="AZ210" s="1">
        <v>4.3550119999999999E-4</v>
      </c>
      <c r="BA210" s="1">
        <v>0.12765509999999999</v>
      </c>
      <c r="BB210">
        <v>0.70020320000000003</v>
      </c>
      <c r="BC210">
        <v>20.09037</v>
      </c>
      <c r="BD210" s="1">
        <v>8.2396700000000003E-2</v>
      </c>
      <c r="BE210" s="1">
        <v>25.47007</v>
      </c>
      <c r="BF210">
        <v>0.69894529999999999</v>
      </c>
      <c r="BG210">
        <v>19.841570000000001</v>
      </c>
      <c r="BH210" s="1">
        <v>2.5888960000000001</v>
      </c>
      <c r="BI210">
        <v>839.37649999999996</v>
      </c>
      <c r="BJ210">
        <v>0.69751200000000002</v>
      </c>
      <c r="BK210">
        <v>19.908439999999999</v>
      </c>
      <c r="BL210" s="1">
        <v>22.16338</v>
      </c>
      <c r="BM210">
        <v>7490.0020000000004</v>
      </c>
      <c r="BN210">
        <v>0.69584049999999997</v>
      </c>
      <c r="BO210">
        <v>20.388310000000001</v>
      </c>
      <c r="BP210">
        <v>69.249020000000002</v>
      </c>
      <c r="BQ210">
        <v>24255.79</v>
      </c>
      <c r="BR210">
        <v>0.69386990000000004</v>
      </c>
      <c r="BS210">
        <v>21.009799999999998</v>
      </c>
      <c r="BT210">
        <v>96.515259999999998</v>
      </c>
      <c r="BU210">
        <v>34913.629999999997</v>
      </c>
      <c r="BV210">
        <v>0.6915306</v>
      </c>
      <c r="BW210">
        <v>21.62321</v>
      </c>
      <c r="BX210">
        <v>70.198549999999997</v>
      </c>
      <c r="BY210">
        <v>26069.85</v>
      </c>
      <c r="BZ210">
        <v>0.68876159999999997</v>
      </c>
      <c r="CA210">
        <v>21.99203</v>
      </c>
      <c r="CB210">
        <v>29.978100000000001</v>
      </c>
      <c r="CC210">
        <v>11394.25</v>
      </c>
      <c r="CD210">
        <v>0.68566800000000006</v>
      </c>
      <c r="CE210">
        <v>21.825780000000002</v>
      </c>
      <c r="CF210">
        <v>8.3585759999999993</v>
      </c>
      <c r="CG210">
        <v>3239.413</v>
      </c>
      <c r="CH210">
        <v>0.68222700000000003</v>
      </c>
      <c r="CI210">
        <v>21.487939999999998</v>
      </c>
      <c r="CJ210">
        <v>1.6957629999999999</v>
      </c>
      <c r="CK210">
        <v>666.42290000000003</v>
      </c>
      <c r="CL210">
        <v>0.67720060000000004</v>
      </c>
      <c r="CM210">
        <v>21.187090000000001</v>
      </c>
      <c r="CN210">
        <v>0.31101210000000001</v>
      </c>
      <c r="CO210">
        <v>122.0531</v>
      </c>
      <c r="CP210">
        <v>0.67244689999999996</v>
      </c>
      <c r="CQ210">
        <v>20.998080000000002</v>
      </c>
      <c r="CR210">
        <v>9.5842269999999993E-2</v>
      </c>
      <c r="CS210">
        <v>36.321260000000002</v>
      </c>
      <c r="CT210">
        <v>0.66754849999999999</v>
      </c>
      <c r="CU210">
        <v>21.261900000000001</v>
      </c>
      <c r="CV210">
        <v>7.0944530000000006E-2</v>
      </c>
      <c r="CW210">
        <v>26.270720000000001</v>
      </c>
      <c r="CX210">
        <v>0.662493</v>
      </c>
      <c r="CY210">
        <v>21.819710000000001</v>
      </c>
      <c r="CZ210">
        <v>7.1138950000000006E-2</v>
      </c>
      <c r="DA210">
        <v>26.37426</v>
      </c>
      <c r="DB210">
        <v>0.65765660000000004</v>
      </c>
      <c r="DC210">
        <v>22.24446</v>
      </c>
      <c r="DD210">
        <v>7.1784769999999998E-2</v>
      </c>
      <c r="DE210">
        <v>26.774080000000001</v>
      </c>
      <c r="DF210">
        <v>0.65264999999999995</v>
      </c>
      <c r="DG210">
        <v>22.48997</v>
      </c>
      <c r="DH210">
        <v>6.9498459999999998E-2</v>
      </c>
      <c r="DI210">
        <v>26.091619999999999</v>
      </c>
      <c r="DJ210">
        <v>0.64737080000000002</v>
      </c>
      <c r="DK210">
        <v>22.306480000000001</v>
      </c>
      <c r="DL210">
        <v>6.4842410000000003E-2</v>
      </c>
      <c r="DM210">
        <v>24.497399999999999</v>
      </c>
      <c r="DN210">
        <v>0.64188290000000003</v>
      </c>
      <c r="DO210">
        <v>21.94406</v>
      </c>
      <c r="DP210" s="1">
        <v>5.913939E-2</v>
      </c>
      <c r="DQ210">
        <v>22.47719</v>
      </c>
      <c r="DR210">
        <v>0.63570689999999996</v>
      </c>
      <c r="DS210">
        <v>21.530080000000002</v>
      </c>
      <c r="DT210" s="1">
        <v>5.3292289999999999E-2</v>
      </c>
      <c r="DU210">
        <v>20.37819</v>
      </c>
      <c r="DV210">
        <v>0.62979169999999995</v>
      </c>
      <c r="DW210">
        <v>21.128520000000002</v>
      </c>
      <c r="DX210" s="1">
        <v>4.7758399999999999E-2</v>
      </c>
      <c r="DY210">
        <v>18.37463</v>
      </c>
      <c r="DZ210">
        <v>0.62396819999999997</v>
      </c>
      <c r="EA210">
        <v>21.230740000000001</v>
      </c>
      <c r="EB210" s="1">
        <v>4.2666540000000003E-2</v>
      </c>
      <c r="EC210">
        <v>16.523489999999999</v>
      </c>
      <c r="ED210">
        <v>0.61822889999999997</v>
      </c>
      <c r="EE210">
        <v>21.623699999999999</v>
      </c>
      <c r="EF210" s="1">
        <v>3.8111949999999999E-2</v>
      </c>
      <c r="EG210">
        <v>14.851850000000001</v>
      </c>
      <c r="EH210">
        <v>0.61357139999999999</v>
      </c>
      <c r="EI210">
        <v>22.15278</v>
      </c>
      <c r="EJ210" s="1">
        <v>3.4113419999999998E-2</v>
      </c>
      <c r="EK210">
        <v>13.3491</v>
      </c>
      <c r="EL210">
        <v>0.60916809999999999</v>
      </c>
      <c r="EM210">
        <v>22.57292</v>
      </c>
      <c r="EN210">
        <v>3.0564999999999998E-2</v>
      </c>
      <c r="EO210">
        <v>12.00381</v>
      </c>
      <c r="EP210">
        <v>0.60454359999999996</v>
      </c>
      <c r="EQ210">
        <v>22.520810000000001</v>
      </c>
      <c r="ER210" s="1">
        <v>2.738846E-2</v>
      </c>
      <c r="ES210">
        <v>10.79941</v>
      </c>
      <c r="ET210">
        <v>0.5990143</v>
      </c>
      <c r="EU210">
        <v>22.109310000000001</v>
      </c>
      <c r="EV210" s="1">
        <v>2.4491300000000001E-2</v>
      </c>
      <c r="EW210">
        <v>9.7068499999999993</v>
      </c>
      <c r="EX210">
        <v>0.59362040000000005</v>
      </c>
      <c r="EY210">
        <v>21.608509999999999</v>
      </c>
      <c r="EZ210" s="1">
        <v>2.1864169999999999E-2</v>
      </c>
      <c r="FA210">
        <v>8.7123830000000009</v>
      </c>
      <c r="FB210">
        <v>0.58824969999999999</v>
      </c>
      <c r="FC210">
        <v>21.233630000000002</v>
      </c>
      <c r="FD210" s="1">
        <v>1.9496980000000001E-2</v>
      </c>
      <c r="FE210">
        <v>7.8090700000000002</v>
      </c>
      <c r="FF210">
        <v>0.58299639999999997</v>
      </c>
      <c r="FG210">
        <v>21.634789999999999</v>
      </c>
      <c r="FH210" s="1">
        <v>1.737122E-2</v>
      </c>
      <c r="FI210">
        <v>6.9915830000000003</v>
      </c>
      <c r="FJ210">
        <v>0.57739130000000005</v>
      </c>
      <c r="FK210">
        <v>22.206</v>
      </c>
      <c r="FL210" s="1">
        <v>1.5473840000000001E-2</v>
      </c>
      <c r="FM210">
        <v>6.2633299999999998</v>
      </c>
      <c r="FN210">
        <v>0.57092739999999997</v>
      </c>
      <c r="FO210">
        <v>22.785979999999999</v>
      </c>
      <c r="FP210" s="1">
        <v>1.378243E-2</v>
      </c>
      <c r="FQ210">
        <v>5.6196390000000003</v>
      </c>
      <c r="FR210">
        <v>0.5645734</v>
      </c>
      <c r="FS210">
        <v>23.2944</v>
      </c>
      <c r="FT210" s="1">
        <v>1.229183E-2</v>
      </c>
      <c r="FU210">
        <v>5.0466420000000003</v>
      </c>
      <c r="FV210">
        <v>0.55875799999999998</v>
      </c>
      <c r="FW210">
        <v>23.556640000000002</v>
      </c>
      <c r="FX210" s="1">
        <v>1.0962080000000001E-2</v>
      </c>
      <c r="FY210">
        <v>4.5297679999999998</v>
      </c>
      <c r="FZ210">
        <v>0.55365799999999998</v>
      </c>
      <c r="GA210">
        <v>23.440380000000001</v>
      </c>
      <c r="GB210" s="1">
        <v>9.7736449999999992E-3</v>
      </c>
      <c r="GC210">
        <v>4.0602770000000001</v>
      </c>
      <c r="GD210">
        <v>0.54942599999999997</v>
      </c>
      <c r="GE210">
        <v>23.069600000000001</v>
      </c>
      <c r="GF210" s="1">
        <v>8.6957089999999994E-3</v>
      </c>
      <c r="GG210">
        <v>3.627122</v>
      </c>
      <c r="GH210">
        <v>0.54601169999999999</v>
      </c>
      <c r="GI210">
        <v>22.701530000000002</v>
      </c>
      <c r="GJ210" s="1">
        <v>7.7118940000000004E-3</v>
      </c>
      <c r="GK210">
        <v>3.225015</v>
      </c>
      <c r="GL210">
        <v>0.54345189999999999</v>
      </c>
      <c r="GM210">
        <v>23.073460000000001</v>
      </c>
      <c r="GN210" s="1">
        <v>6.8107089999999999E-3</v>
      </c>
      <c r="GO210">
        <v>2.8513410000000001</v>
      </c>
      <c r="GP210">
        <v>0.54157129999999998</v>
      </c>
      <c r="GQ210">
        <v>23.668569999999999</v>
      </c>
      <c r="GR210" s="1">
        <v>5.9787859999999998E-3</v>
      </c>
      <c r="GS210">
        <v>2.5033430000000001</v>
      </c>
      <c r="GT210">
        <v>0.54021940000000002</v>
      </c>
      <c r="GU210">
        <v>24.35042</v>
      </c>
      <c r="GV210" s="1">
        <v>5.1872079999999996E-3</v>
      </c>
      <c r="GW210">
        <v>2.1712400000000001</v>
      </c>
      <c r="GX210">
        <v>0.53926320000000005</v>
      </c>
      <c r="GY210">
        <v>25.114000000000001</v>
      </c>
      <c r="GZ210" s="1">
        <v>4.3956739999999996E-3</v>
      </c>
      <c r="HA210">
        <v>1.8398600000000001</v>
      </c>
      <c r="HB210">
        <v>0.53859880000000004</v>
      </c>
      <c r="HC210">
        <v>25.481179999999998</v>
      </c>
      <c r="HD210" s="1">
        <v>3.594762E-3</v>
      </c>
      <c r="HE210">
        <v>1.5054460000000001</v>
      </c>
      <c r="HF210">
        <v>0.53824139999999998</v>
      </c>
      <c r="HG210">
        <v>25.252330000000001</v>
      </c>
      <c r="HH210" s="1">
        <v>2.8321100000000001E-3</v>
      </c>
      <c r="HI210">
        <v>1.1860329999999999</v>
      </c>
      <c r="HJ210">
        <v>0.53796809999999995</v>
      </c>
      <c r="HK210">
        <v>24.829129999999999</v>
      </c>
      <c r="HL210" s="1">
        <v>2.1796889999999998E-3</v>
      </c>
      <c r="HM210">
        <v>0.91183720000000001</v>
      </c>
      <c r="HN210">
        <v>0.53775609999999996</v>
      </c>
      <c r="HO210">
        <v>24.409320000000001</v>
      </c>
      <c r="HP210" s="1">
        <v>1.6849090000000001E-3</v>
      </c>
      <c r="HQ210">
        <v>0.70307830000000004</v>
      </c>
      <c r="HR210">
        <v>0.53763780000000005</v>
      </c>
      <c r="HS210">
        <v>24.628520000000002</v>
      </c>
      <c r="HT210" s="1">
        <v>1.346423E-3</v>
      </c>
      <c r="HU210">
        <v>0.55980830000000004</v>
      </c>
      <c r="HV210">
        <v>0.5375472</v>
      </c>
      <c r="HW210">
        <v>25.147749999999998</v>
      </c>
      <c r="HX210" s="1">
        <v>1.1298230000000001E-3</v>
      </c>
      <c r="HY210">
        <v>0.46795320000000001</v>
      </c>
      <c r="HZ210">
        <v>0.53748859999999998</v>
      </c>
      <c r="IA210">
        <v>25.733910000000002</v>
      </c>
      <c r="IB210" s="1">
        <v>9.936859000000001E-4</v>
      </c>
      <c r="IC210">
        <v>0.41028480000000001</v>
      </c>
      <c r="ID210">
        <v>0.53745779999999999</v>
      </c>
      <c r="IE210">
        <v>26.382829999999998</v>
      </c>
      <c r="IF210" s="1">
        <v>9.0424180000000002E-4</v>
      </c>
      <c r="IG210">
        <v>0.37253999999999998</v>
      </c>
      <c r="IH210">
        <v>0.53742889999999999</v>
      </c>
      <c r="II210">
        <v>26.596029999999999</v>
      </c>
      <c r="IJ210" s="1">
        <v>8.4028019999999996E-4</v>
      </c>
      <c r="IK210">
        <v>0.3457113</v>
      </c>
      <c r="IL210">
        <v>0.53741510000000003</v>
      </c>
      <c r="IM210">
        <v>26.258880000000001</v>
      </c>
      <c r="IN210" s="1">
        <v>7.9046559999999995E-4</v>
      </c>
      <c r="IO210">
        <v>0.32492110000000002</v>
      </c>
      <c r="IP210">
        <v>0.53741899999999998</v>
      </c>
      <c r="IQ210">
        <v>25.617920000000002</v>
      </c>
      <c r="IR210" s="1">
        <v>7.4871279999999996E-4</v>
      </c>
      <c r="IS210">
        <v>0.30760369999999998</v>
      </c>
      <c r="IT210">
        <v>0.53740049999999995</v>
      </c>
      <c r="IU210">
        <v>24.833210000000001</v>
      </c>
      <c r="IV210" s="1">
        <v>7.1186830000000004E-4</v>
      </c>
      <c r="IW210">
        <v>0.29236230000000002</v>
      </c>
      <c r="IX210">
        <v>0.53741280000000002</v>
      </c>
      <c r="IY210">
        <v>24.52262</v>
      </c>
      <c r="IZ210" s="1">
        <v>6.782976E-4</v>
      </c>
      <c r="JA210">
        <v>0.27849030000000002</v>
      </c>
      <c r="JB210">
        <v>0.5374082</v>
      </c>
      <c r="JC210">
        <v>24.325330000000001</v>
      </c>
      <c r="JD210" s="1">
        <v>6.4715740000000001E-4</v>
      </c>
      <c r="JE210">
        <v>0.26567469999999999</v>
      </c>
      <c r="JF210">
        <v>0.53740250000000001</v>
      </c>
      <c r="JG210">
        <v>24.467600000000001</v>
      </c>
      <c r="JH210" s="1">
        <v>6.1788070000000004E-4</v>
      </c>
      <c r="JI210">
        <v>0.25362879999999999</v>
      </c>
      <c r="JJ210">
        <v>0.53739490000000001</v>
      </c>
      <c r="JK210">
        <v>24.628730000000001</v>
      </c>
      <c r="JL210" s="1">
        <v>5.903735E-4</v>
      </c>
      <c r="JM210">
        <v>0.24231179999999999</v>
      </c>
      <c r="JN210">
        <v>0.53740390000000005</v>
      </c>
      <c r="JO210">
        <v>24.751750000000001</v>
      </c>
      <c r="JP210" s="1">
        <v>5.6496650000000003E-4</v>
      </c>
      <c r="JQ210">
        <v>0.23187550000000001</v>
      </c>
      <c r="JR210">
        <v>0.53739539999999997</v>
      </c>
      <c r="JS210">
        <v>24.836670000000002</v>
      </c>
      <c r="JT210" s="1">
        <v>5.4085340000000002E-4</v>
      </c>
      <c r="JU210">
        <v>0.22198490000000001</v>
      </c>
      <c r="JV210">
        <v>0.53739700000000001</v>
      </c>
      <c r="JW210">
        <v>24.62903</v>
      </c>
      <c r="JX210" s="1">
        <v>5.1771949999999999E-4</v>
      </c>
      <c r="JY210">
        <v>0.2124769</v>
      </c>
      <c r="JZ210">
        <v>0.53741170000000005</v>
      </c>
      <c r="KA210">
        <v>24.258649999999999</v>
      </c>
      <c r="KB210" s="1">
        <v>4.9579629999999995E-4</v>
      </c>
      <c r="KC210">
        <v>0.20345260000000001</v>
      </c>
      <c r="KD210">
        <v>0.53739380000000003</v>
      </c>
      <c r="KE210">
        <v>24.36307</v>
      </c>
      <c r="KF210" s="1">
        <v>4.7501530000000001E-4</v>
      </c>
      <c r="KG210">
        <v>0.1949195</v>
      </c>
      <c r="KH210">
        <v>0.53739879999999995</v>
      </c>
      <c r="KI210">
        <v>24.46828</v>
      </c>
      <c r="KJ210" s="1">
        <v>4.5545740000000001E-4</v>
      </c>
      <c r="KK210">
        <v>0.18689269999999999</v>
      </c>
      <c r="KL210">
        <v>0.53739599999999998</v>
      </c>
      <c r="KM210">
        <v>24.626899999999999</v>
      </c>
      <c r="KN210" s="1">
        <v>4.3659109999999999E-4</v>
      </c>
      <c r="KO210">
        <v>0.17916460000000001</v>
      </c>
      <c r="KP210">
        <v>0.53739760000000003</v>
      </c>
      <c r="KQ210">
        <v>24.925139999999999</v>
      </c>
      <c r="KR210" s="1">
        <v>4.1863609999999999E-4</v>
      </c>
      <c r="KS210">
        <v>0.17178199999999999</v>
      </c>
      <c r="KT210">
        <v>0.53739769999999998</v>
      </c>
      <c r="KU210">
        <v>24.969719999999999</v>
      </c>
      <c r="KV210" s="1">
        <v>4.0169449999999997E-4</v>
      </c>
      <c r="KW210">
        <v>0.16483519999999999</v>
      </c>
      <c r="KX210">
        <v>0.53739630000000005</v>
      </c>
      <c r="KY210">
        <v>24.687439999999999</v>
      </c>
      <c r="KZ210" s="1">
        <v>3.8546359999999999E-4</v>
      </c>
      <c r="LA210">
        <v>0.15816759999999999</v>
      </c>
      <c r="LB210">
        <v>0.5373983</v>
      </c>
      <c r="LC210">
        <v>24.225629999999999</v>
      </c>
      <c r="LD210" s="1">
        <v>3.7017920000000001E-4</v>
      </c>
      <c r="LE210">
        <v>0.15189079999999999</v>
      </c>
      <c r="LF210">
        <v>0.53739179999999998</v>
      </c>
      <c r="LG210">
        <v>23.756139999999998</v>
      </c>
      <c r="LH210" s="1">
        <v>3.5562879999999998E-4</v>
      </c>
      <c r="LI210">
        <v>0.14591899999999999</v>
      </c>
      <c r="LJ210">
        <v>0.53739009999999998</v>
      </c>
      <c r="LK210">
        <v>23.96369</v>
      </c>
      <c r="LL210" s="1">
        <v>3.4156209999999999E-4</v>
      </c>
      <c r="LM210">
        <v>0.1401502</v>
      </c>
      <c r="LN210">
        <v>0.53737239999999997</v>
      </c>
      <c r="LO210">
        <v>24.208400000000001</v>
      </c>
      <c r="LP210" s="1">
        <v>3.2834630000000002E-4</v>
      </c>
      <c r="LQ210">
        <v>0.13472039999999999</v>
      </c>
      <c r="LR210">
        <v>0.53733589999999998</v>
      </c>
      <c r="LS210">
        <v>24.499130000000001</v>
      </c>
      <c r="LT210" s="1">
        <v>3.1567310000000002E-4</v>
      </c>
      <c r="LU210">
        <v>0.12952169999999999</v>
      </c>
      <c r="LV210">
        <v>0.53728560000000003</v>
      </c>
      <c r="LW210">
        <v>25.18563</v>
      </c>
      <c r="LX210" s="1">
        <v>3.0370089999999999E-4</v>
      </c>
      <c r="LY210">
        <v>0.1246181</v>
      </c>
      <c r="LZ210">
        <v>0.53719720000000004</v>
      </c>
      <c r="MA210">
        <v>25.665900000000001</v>
      </c>
      <c r="MB210" s="1">
        <v>2.925537E-4</v>
      </c>
      <c r="MC210">
        <v>0.1200567</v>
      </c>
      <c r="MD210">
        <v>0.53707389999999999</v>
      </c>
      <c r="ME210">
        <v>25.564910000000001</v>
      </c>
      <c r="MF210" s="1">
        <v>2.8212590000000002E-4</v>
      </c>
      <c r="MG210">
        <v>0.1157894</v>
      </c>
      <c r="MH210">
        <v>0.53690179999999998</v>
      </c>
      <c r="MI210">
        <v>25.268409999999999</v>
      </c>
      <c r="MJ210" s="1">
        <v>2.7232150000000002E-4</v>
      </c>
      <c r="MK210">
        <v>0.1117957</v>
      </c>
      <c r="ML210">
        <v>0.53672419999999998</v>
      </c>
      <c r="MM210">
        <v>25.1097</v>
      </c>
      <c r="MN210" s="1">
        <v>2.6283870000000001E-4</v>
      </c>
      <c r="MO210">
        <v>0.10794140000000001</v>
      </c>
      <c r="MP210">
        <v>0.5364949</v>
      </c>
      <c r="MQ210">
        <v>25.607810000000001</v>
      </c>
      <c r="MR210" s="1">
        <v>2.5359539999999999E-4</v>
      </c>
      <c r="MS210">
        <v>0.10419059999999999</v>
      </c>
      <c r="MT210">
        <v>0.53626220000000002</v>
      </c>
      <c r="MU210">
        <v>26.197649999999999</v>
      </c>
      <c r="MV210" s="1">
        <v>2.4468560000000001E-4</v>
      </c>
      <c r="MW210">
        <v>0.1005542</v>
      </c>
      <c r="MX210">
        <v>0.53602559999999999</v>
      </c>
      <c r="MY210">
        <v>26.725239999999999</v>
      </c>
      <c r="MZ210" s="1">
        <v>2.361412E-4</v>
      </c>
      <c r="NA210">
        <v>9.7078689999999995E-2</v>
      </c>
      <c r="NB210">
        <v>0.53579810000000005</v>
      </c>
      <c r="NC210">
        <v>27.325220000000002</v>
      </c>
      <c r="ND210" s="1">
        <v>2.282172E-4</v>
      </c>
      <c r="NE210">
        <v>9.3843300000000004E-2</v>
      </c>
      <c r="NF210">
        <v>0.53559060000000003</v>
      </c>
      <c r="NG210">
        <v>27.516269999999999</v>
      </c>
      <c r="NH210" s="1">
        <v>2.2098730000000001E-4</v>
      </c>
      <c r="NI210">
        <v>9.0885359999999998E-2</v>
      </c>
      <c r="NJ210">
        <v>0.53541360000000005</v>
      </c>
      <c r="NK210">
        <v>27.222729999999999</v>
      </c>
      <c r="NL210" s="1">
        <v>2.143395E-4</v>
      </c>
      <c r="NM210">
        <v>8.8165499999999994E-2</v>
      </c>
      <c r="NN210">
        <v>0.53526339999999994</v>
      </c>
      <c r="NO210">
        <v>26.685300000000002</v>
      </c>
      <c r="NP210" s="1">
        <v>2.076584E-4</v>
      </c>
      <c r="NQ210">
        <v>8.5440360000000007E-2</v>
      </c>
      <c r="NR210">
        <v>0.53512150000000003</v>
      </c>
      <c r="NS210">
        <v>26.048179999999999</v>
      </c>
      <c r="NT210" s="1">
        <v>2.007755E-4</v>
      </c>
      <c r="NU210">
        <v>8.262601E-2</v>
      </c>
      <c r="NV210">
        <v>0.53501929999999998</v>
      </c>
      <c r="NW210">
        <v>25.66413</v>
      </c>
      <c r="NX210" s="1">
        <v>1.9381340000000001E-4</v>
      </c>
      <c r="NY210">
        <v>7.9774250000000005E-2</v>
      </c>
      <c r="NZ210">
        <v>0.53492030000000002</v>
      </c>
      <c r="OA210">
        <v>25.802420000000001</v>
      </c>
      <c r="OB210" s="1">
        <v>1.866673E-4</v>
      </c>
      <c r="OC210">
        <v>7.6847470000000001E-2</v>
      </c>
      <c r="OD210">
        <v>0.53479770000000004</v>
      </c>
      <c r="OE210">
        <v>25.962789999999998</v>
      </c>
      <c r="OF210" s="1">
        <v>1.7957149999999999E-4</v>
      </c>
      <c r="OG210">
        <v>7.3933200000000004E-2</v>
      </c>
      <c r="OH210">
        <v>0.53464469999999997</v>
      </c>
      <c r="OI210">
        <v>26.30368</v>
      </c>
      <c r="OJ210" s="1">
        <v>1.7258489999999999E-4</v>
      </c>
      <c r="OK210">
        <v>7.1068709999999993E-2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1.130322</v>
      </c>
      <c r="G211">
        <v>22.011590000000002</v>
      </c>
      <c r="H211">
        <v>0</v>
      </c>
      <c r="I211">
        <v>0</v>
      </c>
      <c r="J211">
        <v>1.1298049999999999</v>
      </c>
      <c r="K211">
        <v>22.082930000000001</v>
      </c>
      <c r="L211">
        <v>0</v>
      </c>
      <c r="M211">
        <v>0</v>
      </c>
      <c r="N211">
        <v>1.129273</v>
      </c>
      <c r="O211">
        <v>22.065770000000001</v>
      </c>
      <c r="P211">
        <v>0</v>
      </c>
      <c r="Q211">
        <v>0</v>
      </c>
      <c r="R211">
        <v>1.1286419999999999</v>
      </c>
      <c r="S211">
        <v>21.587140000000002</v>
      </c>
      <c r="T211">
        <v>0</v>
      </c>
      <c r="U211">
        <v>0</v>
      </c>
      <c r="V211">
        <v>1.127912</v>
      </c>
      <c r="W211">
        <v>21.126899999999999</v>
      </c>
      <c r="X211">
        <v>0</v>
      </c>
      <c r="Y211">
        <v>0</v>
      </c>
      <c r="Z211">
        <v>1.126112</v>
      </c>
      <c r="AA211">
        <v>20.76455</v>
      </c>
      <c r="AB211">
        <v>0</v>
      </c>
      <c r="AC211">
        <v>0</v>
      </c>
      <c r="AD211">
        <v>1.12337</v>
      </c>
      <c r="AE211">
        <v>20.62922</v>
      </c>
      <c r="AF211">
        <v>0</v>
      </c>
      <c r="AG211">
        <v>0</v>
      </c>
      <c r="AH211">
        <v>1.121003</v>
      </c>
      <c r="AI211">
        <v>20.69229</v>
      </c>
      <c r="AJ211">
        <v>0</v>
      </c>
      <c r="AK211">
        <v>0</v>
      </c>
      <c r="AL211">
        <v>1.119321</v>
      </c>
      <c r="AM211">
        <v>21.090479999999999</v>
      </c>
      <c r="AN211" s="1">
        <v>1.2788210000000001E-29</v>
      </c>
      <c r="AO211" s="1">
        <v>4.1482010000000003E-27</v>
      </c>
      <c r="AP211">
        <v>1.117955</v>
      </c>
      <c r="AQ211">
        <v>21.105930000000001</v>
      </c>
      <c r="AR211" s="1">
        <v>5.4354840000000002E-18</v>
      </c>
      <c r="AS211" s="1">
        <v>1.761654E-15</v>
      </c>
      <c r="AT211">
        <v>1.1167959999999999</v>
      </c>
      <c r="AU211">
        <v>20.88965</v>
      </c>
      <c r="AV211" s="1">
        <v>4.6029379999999997E-8</v>
      </c>
      <c r="AW211" s="1">
        <v>1.06874E-5</v>
      </c>
      <c r="AX211">
        <v>1.117046</v>
      </c>
      <c r="AY211">
        <v>20.488900000000001</v>
      </c>
      <c r="AZ211" s="1">
        <v>2.5751650000000001E-4</v>
      </c>
      <c r="BA211" s="1">
        <v>6.5042130000000004E-2</v>
      </c>
      <c r="BB211">
        <v>1.1174310000000001</v>
      </c>
      <c r="BC211">
        <v>20.1355</v>
      </c>
      <c r="BD211" s="1">
        <v>5.715464E-2</v>
      </c>
      <c r="BE211" s="1">
        <v>15.37313</v>
      </c>
      <c r="BF211">
        <v>1.117669</v>
      </c>
      <c r="BG211">
        <v>19.88025</v>
      </c>
      <c r="BH211" s="1">
        <v>2.0200010000000002</v>
      </c>
      <c r="BI211">
        <v>574.00720000000001</v>
      </c>
      <c r="BJ211">
        <v>1.117802</v>
      </c>
      <c r="BK211">
        <v>19.924939999999999</v>
      </c>
      <c r="BL211" s="1">
        <v>19.023</v>
      </c>
      <c r="BM211">
        <v>5674.116</v>
      </c>
      <c r="BN211">
        <v>1.1177790000000001</v>
      </c>
      <c r="BO211">
        <v>20.397739999999999</v>
      </c>
      <c r="BP211">
        <v>64.400099999999995</v>
      </c>
      <c r="BQ211">
        <v>20059.95</v>
      </c>
      <c r="BR211">
        <v>1.1176600000000001</v>
      </c>
      <c r="BS211">
        <v>21.02373</v>
      </c>
      <c r="BT211">
        <v>96.217339999999993</v>
      </c>
      <c r="BU211">
        <v>31191.11</v>
      </c>
      <c r="BV211">
        <v>1.1174109999999999</v>
      </c>
      <c r="BW211">
        <v>21.639849999999999</v>
      </c>
      <c r="BX211">
        <v>74.151660000000007</v>
      </c>
      <c r="BY211">
        <v>24918.720000000001</v>
      </c>
      <c r="BZ211">
        <v>1.1172120000000001</v>
      </c>
      <c r="CA211">
        <v>22.017499999999998</v>
      </c>
      <c r="CB211">
        <v>33.295720000000003</v>
      </c>
      <c r="CC211">
        <v>11563.48</v>
      </c>
      <c r="CD211">
        <v>1.117148</v>
      </c>
      <c r="CE211">
        <v>21.8629</v>
      </c>
      <c r="CF211">
        <v>9.6790800000000008</v>
      </c>
      <c r="CG211">
        <v>3462.7060000000001</v>
      </c>
      <c r="CH211">
        <v>1.117337</v>
      </c>
      <c r="CI211">
        <v>21.526409999999998</v>
      </c>
      <c r="CJ211">
        <v>2.022945</v>
      </c>
      <c r="CK211">
        <v>741.24379999999996</v>
      </c>
      <c r="CL211">
        <v>1.117845</v>
      </c>
      <c r="CM211">
        <v>21.222359999999998</v>
      </c>
      <c r="CN211">
        <v>0.36865809999999999</v>
      </c>
      <c r="CO211">
        <v>135.72389999999999</v>
      </c>
      <c r="CP211">
        <v>1.1137509999999999</v>
      </c>
      <c r="CQ211">
        <v>21.023250000000001</v>
      </c>
      <c r="CR211">
        <v>0.1036831</v>
      </c>
      <c r="CS211">
        <v>36.500770000000003</v>
      </c>
      <c r="CT211">
        <v>1.107845</v>
      </c>
      <c r="CU211">
        <v>21.276499999999999</v>
      </c>
      <c r="CV211">
        <v>7.1538690000000002E-2</v>
      </c>
      <c r="CW211">
        <v>24.187950000000001</v>
      </c>
      <c r="CX211">
        <v>1.1017669999999999</v>
      </c>
      <c r="CY211">
        <v>21.827870000000001</v>
      </c>
      <c r="CZ211">
        <v>7.0952539999999995E-2</v>
      </c>
      <c r="DA211">
        <v>23.939299999999999</v>
      </c>
      <c r="DB211">
        <v>1.0965400000000001</v>
      </c>
      <c r="DC211">
        <v>22.25526</v>
      </c>
      <c r="DD211">
        <v>7.1812760000000003E-2</v>
      </c>
      <c r="DE211">
        <v>24.395499999999998</v>
      </c>
      <c r="DF211">
        <v>1.09117</v>
      </c>
      <c r="DG211">
        <v>22.511769999999999</v>
      </c>
      <c r="DH211">
        <v>6.9821469999999997E-2</v>
      </c>
      <c r="DI211">
        <v>23.911380000000001</v>
      </c>
      <c r="DJ211">
        <v>1.0855539999999999</v>
      </c>
      <c r="DK211">
        <v>22.344989999999999</v>
      </c>
      <c r="DL211" s="1">
        <v>6.5351720000000002E-2</v>
      </c>
      <c r="DM211">
        <v>22.556470000000001</v>
      </c>
      <c r="DN211">
        <v>1.0797330000000001</v>
      </c>
      <c r="DO211">
        <v>21.990780000000001</v>
      </c>
      <c r="DP211" s="1">
        <v>5.9712189999999998E-2</v>
      </c>
      <c r="DQ211">
        <v>20.761700000000001</v>
      </c>
      <c r="DR211">
        <v>1.0739829999999999</v>
      </c>
      <c r="DS211">
        <v>21.581330000000001</v>
      </c>
      <c r="DT211" s="1">
        <v>5.3852650000000002E-2</v>
      </c>
      <c r="DU211">
        <v>18.855049999999999</v>
      </c>
      <c r="DV211">
        <v>1.0670310000000001</v>
      </c>
      <c r="DW211">
        <v>21.167349999999999</v>
      </c>
      <c r="DX211" s="1">
        <v>4.8288520000000001E-2</v>
      </c>
      <c r="DY211">
        <v>17.02083</v>
      </c>
      <c r="DZ211">
        <v>1.058721</v>
      </c>
      <c r="EA211">
        <v>21.239329999999999</v>
      </c>
      <c r="EB211">
        <v>4.3156819999999999E-2</v>
      </c>
      <c r="EC211">
        <v>15.32057</v>
      </c>
      <c r="ED211">
        <v>1.0506930000000001</v>
      </c>
      <c r="EE211">
        <v>21.626470000000001</v>
      </c>
      <c r="EF211" s="1">
        <v>3.8558090000000003E-2</v>
      </c>
      <c r="EG211">
        <v>13.78182</v>
      </c>
      <c r="EH211">
        <v>1.0452589999999999</v>
      </c>
      <c r="EI211">
        <v>22.149570000000001</v>
      </c>
      <c r="EJ211" s="1">
        <v>3.4524350000000002E-2</v>
      </c>
      <c r="EK211">
        <v>12.3916</v>
      </c>
      <c r="EL211">
        <v>1.040286</v>
      </c>
      <c r="EM211">
        <v>22.574100000000001</v>
      </c>
      <c r="EN211" s="1">
        <v>3.0934779999999999E-2</v>
      </c>
      <c r="EO211">
        <v>11.14461</v>
      </c>
      <c r="EP211">
        <v>1.0352699999999999</v>
      </c>
      <c r="EQ211">
        <v>22.54843</v>
      </c>
      <c r="ER211" s="1">
        <v>2.7724140000000001E-2</v>
      </c>
      <c r="ES211">
        <v>10.028549999999999</v>
      </c>
      <c r="ET211">
        <v>1.0296369999999999</v>
      </c>
      <c r="EU211">
        <v>22.160869999999999</v>
      </c>
      <c r="EV211">
        <v>2.4799040000000001E-2</v>
      </c>
      <c r="EW211">
        <v>9.0101359999999993</v>
      </c>
      <c r="EX211">
        <v>1.0227040000000001</v>
      </c>
      <c r="EY211">
        <v>21.676590000000001</v>
      </c>
      <c r="EZ211" s="1">
        <v>2.2144560000000001E-2</v>
      </c>
      <c r="FA211">
        <v>8.084619</v>
      </c>
      <c r="FB211">
        <v>1.0161789999999999</v>
      </c>
      <c r="FC211">
        <v>21.304539999999999</v>
      </c>
      <c r="FD211" s="1">
        <v>1.9754560000000001E-2</v>
      </c>
      <c r="FE211">
        <v>7.244828</v>
      </c>
      <c r="FF211">
        <v>1.009871</v>
      </c>
      <c r="FG211">
        <v>21.66544</v>
      </c>
      <c r="FH211" s="1">
        <v>1.7603489999999999E-2</v>
      </c>
      <c r="FI211">
        <v>6.4840229999999996</v>
      </c>
      <c r="FJ211">
        <v>1.0023299999999999</v>
      </c>
      <c r="FK211">
        <v>22.20815</v>
      </c>
      <c r="FL211" s="1">
        <v>1.5679229999999999E-2</v>
      </c>
      <c r="FM211">
        <v>5.8081430000000003</v>
      </c>
      <c r="FN211">
        <v>0.99313340000000006</v>
      </c>
      <c r="FO211">
        <v>22.757269999999998</v>
      </c>
      <c r="FP211" s="1">
        <v>1.396499E-2</v>
      </c>
      <c r="FQ211">
        <v>5.2116439999999997</v>
      </c>
      <c r="FR211">
        <v>0.98465650000000005</v>
      </c>
      <c r="FS211">
        <v>23.255559999999999</v>
      </c>
      <c r="FT211" s="1">
        <v>1.2456490000000001E-2</v>
      </c>
      <c r="FU211">
        <v>4.6791419999999997</v>
      </c>
      <c r="FV211">
        <v>0.97622560000000003</v>
      </c>
      <c r="FW211">
        <v>23.5349</v>
      </c>
      <c r="FX211" s="1">
        <v>1.111143E-2</v>
      </c>
      <c r="FY211">
        <v>4.1991680000000002</v>
      </c>
      <c r="FZ211">
        <v>0.96884950000000003</v>
      </c>
      <c r="GA211">
        <v>23.460100000000001</v>
      </c>
      <c r="GB211" s="1">
        <v>9.9105689999999993E-3</v>
      </c>
      <c r="GC211">
        <v>3.7635890000000001</v>
      </c>
      <c r="GD211">
        <v>0.96274820000000005</v>
      </c>
      <c r="GE211">
        <v>23.126449999999998</v>
      </c>
      <c r="GF211" s="1">
        <v>8.8234119999999992E-3</v>
      </c>
      <c r="GG211">
        <v>3.363448</v>
      </c>
      <c r="GH211">
        <v>0.95783510000000005</v>
      </c>
      <c r="GI211">
        <v>22.774819999999998</v>
      </c>
      <c r="GJ211" s="1">
        <v>7.8303469999999997E-3</v>
      </c>
      <c r="GK211">
        <v>2.9927030000000001</v>
      </c>
      <c r="GL211">
        <v>0.95440239999999998</v>
      </c>
      <c r="GM211">
        <v>23.113409999999998</v>
      </c>
      <c r="GN211" s="1">
        <v>6.921801E-3</v>
      </c>
      <c r="GO211">
        <v>2.6482380000000001</v>
      </c>
      <c r="GP211">
        <v>0.95195450000000004</v>
      </c>
      <c r="GQ211">
        <v>23.676189999999998</v>
      </c>
      <c r="GR211" s="1">
        <v>6.0830529999999997E-3</v>
      </c>
      <c r="GS211">
        <v>2.3275090000000001</v>
      </c>
      <c r="GT211">
        <v>0.95023659999999999</v>
      </c>
      <c r="GU211">
        <v>24.327670000000001</v>
      </c>
      <c r="GV211" s="1">
        <v>5.2891149999999996E-3</v>
      </c>
      <c r="GW211">
        <v>2.0233750000000001</v>
      </c>
      <c r="GX211">
        <v>0.94907969999999997</v>
      </c>
      <c r="GY211">
        <v>25.080030000000001</v>
      </c>
      <c r="GZ211" s="1">
        <v>4.4992620000000004E-3</v>
      </c>
      <c r="HA211">
        <v>1.721975</v>
      </c>
      <c r="HB211">
        <v>0.94828080000000003</v>
      </c>
      <c r="HC211">
        <v>25.468139999999998</v>
      </c>
      <c r="HD211" s="1">
        <v>3.6981169999999999E-3</v>
      </c>
      <c r="HE211">
        <v>1.417384</v>
      </c>
      <c r="HF211">
        <v>0.94788430000000001</v>
      </c>
      <c r="HG211">
        <v>25.288340000000002</v>
      </c>
      <c r="HH211" s="1">
        <v>2.926821E-3</v>
      </c>
      <c r="HI211">
        <v>1.1230180000000001</v>
      </c>
      <c r="HJ211">
        <v>0.94756720000000005</v>
      </c>
      <c r="HK211">
        <v>24.894459999999999</v>
      </c>
      <c r="HL211" s="1">
        <v>2.2566169999999998E-3</v>
      </c>
      <c r="HM211">
        <v>0.86565740000000002</v>
      </c>
      <c r="HN211">
        <v>0.94733509999999999</v>
      </c>
      <c r="HO211">
        <v>24.482479999999999</v>
      </c>
      <c r="HP211" s="1">
        <v>1.7405680000000001E-3</v>
      </c>
      <c r="HQ211">
        <v>0.66603420000000002</v>
      </c>
      <c r="HR211">
        <v>0.94718690000000005</v>
      </c>
      <c r="HS211">
        <v>24.67456</v>
      </c>
      <c r="HT211" s="1">
        <v>1.3831239999999999E-3</v>
      </c>
      <c r="HU211">
        <v>0.52688520000000005</v>
      </c>
      <c r="HV211">
        <v>0.94711020000000001</v>
      </c>
      <c r="HW211">
        <v>25.17484</v>
      </c>
      <c r="HX211" s="1">
        <v>1.1529680000000001E-3</v>
      </c>
      <c r="HY211">
        <v>0.43690649999999998</v>
      </c>
      <c r="HZ211">
        <v>0.94704969999999999</v>
      </c>
      <c r="IA211">
        <v>25.73592</v>
      </c>
      <c r="IB211" s="1">
        <v>1.008384E-3</v>
      </c>
      <c r="IC211">
        <v>0.38038549999999999</v>
      </c>
      <c r="ID211">
        <v>0.94701120000000005</v>
      </c>
      <c r="IE211">
        <v>26.363689999999998</v>
      </c>
      <c r="IF211" s="1">
        <v>9.1421950000000003E-4</v>
      </c>
      <c r="IG211">
        <v>0.34376010000000001</v>
      </c>
      <c r="IH211">
        <v>0.94699409999999995</v>
      </c>
      <c r="II211">
        <v>26.5944</v>
      </c>
      <c r="IJ211" s="1">
        <v>8.4770630000000004E-4</v>
      </c>
      <c r="IK211">
        <v>0.3181099</v>
      </c>
      <c r="IL211">
        <v>0.94699100000000003</v>
      </c>
      <c r="IM211">
        <v>26.306940000000001</v>
      </c>
      <c r="IN211" s="1">
        <v>7.9641930000000003E-4</v>
      </c>
      <c r="IO211">
        <v>0.298485</v>
      </c>
      <c r="IP211">
        <v>0.94697770000000003</v>
      </c>
      <c r="IQ211">
        <v>25.712250000000001</v>
      </c>
      <c r="IR211" s="1">
        <v>7.538159E-4</v>
      </c>
      <c r="IS211">
        <v>0.28232429999999997</v>
      </c>
      <c r="IT211">
        <v>0.9469381</v>
      </c>
      <c r="IU211">
        <v>24.951820000000001</v>
      </c>
      <c r="IV211" s="1">
        <v>7.1645770000000001E-4</v>
      </c>
      <c r="IW211">
        <v>0.2682022</v>
      </c>
      <c r="IX211">
        <v>0.94697129999999996</v>
      </c>
      <c r="IY211">
        <v>24.619959999999999</v>
      </c>
      <c r="IZ211" s="1">
        <v>6.824976E-4</v>
      </c>
      <c r="JA211">
        <v>0.25540049999999997</v>
      </c>
      <c r="JB211">
        <v>0.9469571</v>
      </c>
      <c r="JC211">
        <v>24.390969999999999</v>
      </c>
      <c r="JD211" s="1">
        <v>6.5107860000000002E-4</v>
      </c>
      <c r="JE211">
        <v>0.24360270000000001</v>
      </c>
      <c r="JF211">
        <v>0.9469706</v>
      </c>
      <c r="JG211">
        <v>24.483029999999999</v>
      </c>
      <c r="JH211" s="1">
        <v>6.2158739999999997E-4</v>
      </c>
      <c r="JI211">
        <v>0.2325372</v>
      </c>
      <c r="JJ211">
        <v>0.94696999999999998</v>
      </c>
      <c r="JK211">
        <v>24.625399999999999</v>
      </c>
      <c r="JL211" s="1">
        <v>5.9380809999999996E-4</v>
      </c>
      <c r="JM211">
        <v>0.2221178</v>
      </c>
      <c r="JN211">
        <v>0.94694970000000001</v>
      </c>
      <c r="JO211">
        <v>24.754909999999999</v>
      </c>
      <c r="JP211" s="1">
        <v>5.6815719999999998E-4</v>
      </c>
      <c r="JQ211">
        <v>0.21250730000000001</v>
      </c>
      <c r="JR211">
        <v>0.94696389999999997</v>
      </c>
      <c r="JS211">
        <v>24.873660000000001</v>
      </c>
      <c r="JT211" s="1">
        <v>5.4392220000000003E-4</v>
      </c>
      <c r="JU211">
        <v>0.2034436</v>
      </c>
      <c r="JV211">
        <v>0.9469571</v>
      </c>
      <c r="JW211">
        <v>24.704540000000001</v>
      </c>
      <c r="JX211" s="1">
        <v>5.2064099999999996E-4</v>
      </c>
      <c r="JY211">
        <v>0.19472719999999999</v>
      </c>
      <c r="JZ211">
        <v>0.94697030000000004</v>
      </c>
      <c r="KA211">
        <v>24.35108</v>
      </c>
      <c r="KB211" s="1">
        <v>4.9858119999999996E-4</v>
      </c>
      <c r="KC211">
        <v>0.18644910000000001</v>
      </c>
      <c r="KD211">
        <v>0.94695320000000005</v>
      </c>
      <c r="KE211">
        <v>24.42972</v>
      </c>
      <c r="KF211" s="1">
        <v>4.7762629999999998E-4</v>
      </c>
      <c r="KG211">
        <v>0.1786056</v>
      </c>
      <c r="KH211">
        <v>0.94696809999999998</v>
      </c>
      <c r="KI211">
        <v>24.513059999999999</v>
      </c>
      <c r="KJ211" s="1">
        <v>4.579335E-4</v>
      </c>
      <c r="KK211">
        <v>0.1712352</v>
      </c>
      <c r="KL211">
        <v>0.9469516</v>
      </c>
      <c r="KM211">
        <v>24.643149999999999</v>
      </c>
      <c r="KN211" s="1">
        <v>4.3899640000000001E-4</v>
      </c>
      <c r="KO211">
        <v>0.16416739999999999</v>
      </c>
      <c r="KP211">
        <v>0.94696619999999998</v>
      </c>
      <c r="KQ211">
        <v>24.92822</v>
      </c>
      <c r="KR211" s="1">
        <v>4.2088310000000002E-4</v>
      </c>
      <c r="KS211">
        <v>0.15738189999999999</v>
      </c>
      <c r="KT211">
        <v>0.94695779999999996</v>
      </c>
      <c r="KU211">
        <v>24.980720000000002</v>
      </c>
      <c r="KV211" s="1">
        <v>4.0384470000000001E-4</v>
      </c>
      <c r="KW211">
        <v>0.15101020000000001</v>
      </c>
      <c r="KX211">
        <v>0.94696519999999995</v>
      </c>
      <c r="KY211">
        <v>24.727329999999998</v>
      </c>
      <c r="KZ211" s="1">
        <v>3.875126E-4</v>
      </c>
      <c r="LA211">
        <v>0.14489740000000001</v>
      </c>
      <c r="LB211">
        <v>0.9469689</v>
      </c>
      <c r="LC211">
        <v>24.29513</v>
      </c>
      <c r="LD211" s="1">
        <v>3.7210299999999998E-4</v>
      </c>
      <c r="LE211">
        <v>0.13912759999999999</v>
      </c>
      <c r="LF211">
        <v>0.94695070000000003</v>
      </c>
      <c r="LG211">
        <v>23.845040000000001</v>
      </c>
      <c r="LH211" s="1">
        <v>3.574858E-4</v>
      </c>
      <c r="LI211">
        <v>0.13365920000000001</v>
      </c>
      <c r="LJ211">
        <v>0.9469339</v>
      </c>
      <c r="LK211">
        <v>24.03332</v>
      </c>
      <c r="LL211" s="1">
        <v>3.4332930000000001E-4</v>
      </c>
      <c r="LM211">
        <v>0.12837190000000001</v>
      </c>
      <c r="LN211">
        <v>0.94690450000000004</v>
      </c>
      <c r="LO211">
        <v>24.269349999999999</v>
      </c>
      <c r="LP211" s="1">
        <v>3.3002599999999997E-4</v>
      </c>
      <c r="LQ211">
        <v>0.12338739999999999</v>
      </c>
      <c r="LR211">
        <v>0.9468588</v>
      </c>
      <c r="LS211">
        <v>24.536280000000001</v>
      </c>
      <c r="LT211" s="1">
        <v>3.1726829999999999E-4</v>
      </c>
      <c r="LU211">
        <v>0.11861579999999999</v>
      </c>
      <c r="LV211">
        <v>0.946774</v>
      </c>
      <c r="LW211">
        <v>25.187429999999999</v>
      </c>
      <c r="LX211" s="1">
        <v>3.0520370000000001E-4</v>
      </c>
      <c r="LY211">
        <v>0.1141124</v>
      </c>
      <c r="LZ211">
        <v>0.94665840000000001</v>
      </c>
      <c r="MA211">
        <v>25.656559999999999</v>
      </c>
      <c r="MB211" s="1">
        <v>2.9394410000000001E-4</v>
      </c>
      <c r="MC211">
        <v>0.1099077</v>
      </c>
      <c r="MD211">
        <v>0.94647060000000005</v>
      </c>
      <c r="ME211">
        <v>25.582080000000001</v>
      </c>
      <c r="MF211" s="1">
        <v>2.8343690000000001E-4</v>
      </c>
      <c r="MG211">
        <v>0.1059861</v>
      </c>
      <c r="MH211">
        <v>0.94622399999999995</v>
      </c>
      <c r="MI211">
        <v>25.306760000000001</v>
      </c>
      <c r="MJ211" s="1">
        <v>2.7355039999999998E-4</v>
      </c>
      <c r="MK211">
        <v>0.1023114</v>
      </c>
      <c r="ML211">
        <v>0.94598199999999999</v>
      </c>
      <c r="MM211">
        <v>25.15795</v>
      </c>
      <c r="MN211" s="1">
        <v>2.6403869999999999E-4</v>
      </c>
      <c r="MO211">
        <v>9.8786559999999995E-2</v>
      </c>
      <c r="MP211">
        <v>0.94564939999999997</v>
      </c>
      <c r="MQ211">
        <v>25.638909999999999</v>
      </c>
      <c r="MR211" s="1">
        <v>2.5477060000000002E-4</v>
      </c>
      <c r="MS211">
        <v>9.5359009999999994E-2</v>
      </c>
      <c r="MT211">
        <v>0.94532609999999995</v>
      </c>
      <c r="MU211">
        <v>26.21931</v>
      </c>
      <c r="MV211" s="1">
        <v>2.4581080000000001E-4</v>
      </c>
      <c r="MW211">
        <v>9.2025289999999996E-2</v>
      </c>
      <c r="MX211">
        <v>0.94500300000000004</v>
      </c>
      <c r="MY211">
        <v>26.725860000000001</v>
      </c>
      <c r="MZ211" s="1">
        <v>2.3720499999999999E-4</v>
      </c>
      <c r="NA211">
        <v>8.8832999999999995E-2</v>
      </c>
      <c r="NB211">
        <v>0.94470350000000003</v>
      </c>
      <c r="NC211">
        <v>27.304040000000001</v>
      </c>
      <c r="ND211" s="1">
        <v>2.2920180000000001E-4</v>
      </c>
      <c r="NE211">
        <v>8.5851930000000007E-2</v>
      </c>
      <c r="NF211">
        <v>0.94441350000000002</v>
      </c>
      <c r="NG211">
        <v>27.516069999999999</v>
      </c>
      <c r="NH211" s="1">
        <v>2.2187899999999999E-4</v>
      </c>
      <c r="NI211">
        <v>8.3116930000000006E-2</v>
      </c>
      <c r="NJ211">
        <v>0.94416730000000004</v>
      </c>
      <c r="NK211">
        <v>27.273319999999998</v>
      </c>
      <c r="NL211" s="1">
        <v>2.1518749999999999E-4</v>
      </c>
      <c r="NM211">
        <v>8.061604E-2</v>
      </c>
      <c r="NN211">
        <v>0.94396570000000002</v>
      </c>
      <c r="NO211">
        <v>26.773700000000002</v>
      </c>
      <c r="NP211" s="1">
        <v>2.0853789999999999E-4</v>
      </c>
      <c r="NQ211">
        <v>7.8146629999999995E-2</v>
      </c>
      <c r="NR211">
        <v>0.94379979999999997</v>
      </c>
      <c r="NS211">
        <v>26.15034</v>
      </c>
      <c r="NT211" s="1">
        <v>2.0166450000000001E-4</v>
      </c>
      <c r="NU211">
        <v>7.5590229999999994E-2</v>
      </c>
      <c r="NV211">
        <v>0.94366810000000001</v>
      </c>
      <c r="NW211">
        <v>25.75272</v>
      </c>
      <c r="NX211" s="1">
        <v>1.9472780000000001E-4</v>
      </c>
      <c r="NY211">
        <v>7.3003460000000006E-2</v>
      </c>
      <c r="NZ211">
        <v>0.94353489999999995</v>
      </c>
      <c r="OA211">
        <v>25.846260000000001</v>
      </c>
      <c r="OB211" s="1">
        <v>1.8759380000000001E-4</v>
      </c>
      <c r="OC211">
        <v>7.0346590000000001E-2</v>
      </c>
      <c r="OD211">
        <v>0.94335769999999997</v>
      </c>
      <c r="OE211">
        <v>25.970130000000001</v>
      </c>
      <c r="OF211" s="1">
        <v>1.8048590000000001E-4</v>
      </c>
      <c r="OG211">
        <v>6.768797E-2</v>
      </c>
      <c r="OH211">
        <v>0.94314229999999999</v>
      </c>
      <c r="OI211">
        <v>26.280059999999999</v>
      </c>
      <c r="OJ211" s="1">
        <v>1.7348729999999999E-4</v>
      </c>
      <c r="OK211">
        <v>6.5073679999999995E-2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0.7644417</v>
      </c>
      <c r="G212">
        <v>22.033740000000002</v>
      </c>
      <c r="H212">
        <v>0</v>
      </c>
      <c r="I212">
        <v>0</v>
      </c>
      <c r="J212">
        <v>0.76212880000000005</v>
      </c>
      <c r="K212">
        <v>22.126439999999999</v>
      </c>
      <c r="L212">
        <v>0</v>
      </c>
      <c r="M212">
        <v>0</v>
      </c>
      <c r="N212">
        <v>0.75973729999999995</v>
      </c>
      <c r="O212">
        <v>22.143609999999999</v>
      </c>
      <c r="P212">
        <v>0</v>
      </c>
      <c r="Q212">
        <v>0</v>
      </c>
      <c r="R212">
        <v>0.75721590000000005</v>
      </c>
      <c r="S212">
        <v>21.675850000000001</v>
      </c>
      <c r="T212">
        <v>0</v>
      </c>
      <c r="U212">
        <v>0</v>
      </c>
      <c r="V212">
        <v>0.75440229999999997</v>
      </c>
      <c r="W212">
        <v>21.200019999999999</v>
      </c>
      <c r="X212">
        <v>0</v>
      </c>
      <c r="Y212">
        <v>0</v>
      </c>
      <c r="Z212">
        <v>0.75092300000000001</v>
      </c>
      <c r="AA212">
        <v>20.82084</v>
      </c>
      <c r="AB212">
        <v>0</v>
      </c>
      <c r="AC212">
        <v>0</v>
      </c>
      <c r="AD212">
        <v>0.74622659999999996</v>
      </c>
      <c r="AE212">
        <v>20.642749999999999</v>
      </c>
      <c r="AF212">
        <v>0</v>
      </c>
      <c r="AG212">
        <v>0</v>
      </c>
      <c r="AH212">
        <v>0.74142160000000001</v>
      </c>
      <c r="AI212">
        <v>20.701830000000001</v>
      </c>
      <c r="AJ212">
        <v>0</v>
      </c>
      <c r="AK212">
        <v>0</v>
      </c>
      <c r="AL212">
        <v>0.73725490000000005</v>
      </c>
      <c r="AM212">
        <v>21.11909</v>
      </c>
      <c r="AN212" s="1">
        <v>2.6348470000000002E-30</v>
      </c>
      <c r="AO212" s="1">
        <v>1.866783E-27</v>
      </c>
      <c r="AP212">
        <v>0.7336821</v>
      </c>
      <c r="AQ212">
        <v>21.16656</v>
      </c>
      <c r="AR212" s="1">
        <v>1.111536E-18</v>
      </c>
      <c r="AS212" s="1">
        <v>7.8567509999999997E-16</v>
      </c>
      <c r="AT212">
        <v>0.73053060000000003</v>
      </c>
      <c r="AU212">
        <v>20.979150000000001</v>
      </c>
      <c r="AV212" s="1">
        <v>1.2379009999999999E-8</v>
      </c>
      <c r="AW212" s="1">
        <v>4.6161450000000003E-6</v>
      </c>
      <c r="AX212">
        <v>0.72836069999999997</v>
      </c>
      <c r="AY212">
        <v>20.579219999999999</v>
      </c>
      <c r="AZ212" s="1">
        <v>1.3511369999999999E-4</v>
      </c>
      <c r="BA212" s="1">
        <v>5.636563E-2</v>
      </c>
      <c r="BB212">
        <v>0.72619659999999997</v>
      </c>
      <c r="BC212">
        <v>20.207820000000002</v>
      </c>
      <c r="BD212" s="1">
        <v>3.7247269999999999E-2</v>
      </c>
      <c r="BE212" s="1">
        <v>17.555050000000001</v>
      </c>
      <c r="BF212">
        <v>0.72401289999999996</v>
      </c>
      <c r="BG212">
        <v>19.941749999999999</v>
      </c>
      <c r="BH212" s="1">
        <v>1.5184390000000001</v>
      </c>
      <c r="BI212">
        <v>800.46199999999999</v>
      </c>
      <c r="BJ212">
        <v>0.7216283</v>
      </c>
      <c r="BK212">
        <v>19.95692</v>
      </c>
      <c r="BL212" s="1">
        <v>15.953939999999999</v>
      </c>
      <c r="BM212">
        <v>9304.6209999999992</v>
      </c>
      <c r="BN212">
        <v>0.71895960000000003</v>
      </c>
      <c r="BO212">
        <v>20.415520000000001</v>
      </c>
      <c r="BP212">
        <v>59.06523</v>
      </c>
      <c r="BQ212">
        <v>37723.24</v>
      </c>
      <c r="BR212">
        <v>0.71583940000000001</v>
      </c>
      <c r="BS212">
        <v>21.052230000000002</v>
      </c>
      <c r="BT212">
        <v>95.193529999999996</v>
      </c>
      <c r="BU212">
        <v>65978.3</v>
      </c>
      <c r="BV212">
        <v>0.71218230000000005</v>
      </c>
      <c r="BW212">
        <v>21.669339999999998</v>
      </c>
      <c r="BX212">
        <v>78.218999999999994</v>
      </c>
      <c r="BY212">
        <v>58305.55</v>
      </c>
      <c r="BZ212">
        <v>0.70793150000000005</v>
      </c>
      <c r="CA212">
        <v>22.059000000000001</v>
      </c>
      <c r="CB212">
        <v>37.116619999999998</v>
      </c>
      <c r="CC212">
        <v>29490.59</v>
      </c>
      <c r="CD212">
        <v>0.70305419999999996</v>
      </c>
      <c r="CE212">
        <v>21.916060000000002</v>
      </c>
      <c r="CF212">
        <v>11.30396</v>
      </c>
      <c r="CG212">
        <v>9487.8109999999997</v>
      </c>
      <c r="CH212">
        <v>0.69778050000000003</v>
      </c>
      <c r="CI212">
        <v>21.58379</v>
      </c>
      <c r="CJ212">
        <v>2.4466070000000002</v>
      </c>
      <c r="CK212">
        <v>2142.877</v>
      </c>
      <c r="CL212">
        <v>0.69202180000000002</v>
      </c>
      <c r="CM212">
        <v>21.27637</v>
      </c>
      <c r="CN212">
        <v>0.44634659999999998</v>
      </c>
      <c r="CO212">
        <v>395.09480000000002</v>
      </c>
      <c r="CP212">
        <v>0.68612899999999999</v>
      </c>
      <c r="CQ212">
        <v>21.063700000000001</v>
      </c>
      <c r="CR212">
        <v>0.1145944</v>
      </c>
      <c r="CS212">
        <v>93.402370000000005</v>
      </c>
      <c r="CT212">
        <v>0.68020639999999999</v>
      </c>
      <c r="CU212">
        <v>21.307469999999999</v>
      </c>
      <c r="CV212">
        <v>7.2470039999999999E-2</v>
      </c>
      <c r="CW212">
        <v>53.460500000000003</v>
      </c>
      <c r="CX212">
        <v>0.67408109999999999</v>
      </c>
      <c r="CY212">
        <v>21.849409999999999</v>
      </c>
      <c r="CZ212">
        <v>7.07256E-2</v>
      </c>
      <c r="DA212">
        <v>51.160409999999999</v>
      </c>
      <c r="DB212">
        <v>0.6683713</v>
      </c>
      <c r="DC212">
        <v>22.27758</v>
      </c>
      <c r="DD212">
        <v>7.1782310000000002E-2</v>
      </c>
      <c r="DE212">
        <v>52.184669999999997</v>
      </c>
      <c r="DF212">
        <v>0.66241479999999997</v>
      </c>
      <c r="DG212">
        <v>22.54861</v>
      </c>
      <c r="DH212">
        <v>7.0127560000000005E-2</v>
      </c>
      <c r="DI212">
        <v>51.439700000000002</v>
      </c>
      <c r="DJ212">
        <v>0.65615639999999997</v>
      </c>
      <c r="DK212">
        <v>22.39696</v>
      </c>
      <c r="DL212" s="1">
        <v>6.5885109999999997E-2</v>
      </c>
      <c r="DM212">
        <v>48.72795</v>
      </c>
      <c r="DN212">
        <v>0.6496828</v>
      </c>
      <c r="DO212">
        <v>22.06148</v>
      </c>
      <c r="DP212" s="1">
        <v>6.033181E-2</v>
      </c>
      <c r="DQ212">
        <v>44.923540000000003</v>
      </c>
      <c r="DR212">
        <v>0.64315049999999996</v>
      </c>
      <c r="DS212">
        <v>21.652239999999999</v>
      </c>
      <c r="DT212" s="1">
        <v>5.4490909999999997E-2</v>
      </c>
      <c r="DU212">
        <v>40.797420000000002</v>
      </c>
      <c r="DV212">
        <v>0.63690849999999999</v>
      </c>
      <c r="DW212">
        <v>21.226849999999999</v>
      </c>
      <c r="DX212" s="1">
        <v>4.8902340000000002E-2</v>
      </c>
      <c r="DY212">
        <v>36.766910000000003</v>
      </c>
      <c r="DZ212">
        <v>0.63050200000000001</v>
      </c>
      <c r="EA212">
        <v>21.261479999999999</v>
      </c>
      <c r="EB212" s="1">
        <v>4.3723199999999997E-2</v>
      </c>
      <c r="EC212">
        <v>33.000279999999997</v>
      </c>
      <c r="ED212">
        <v>0.62409740000000002</v>
      </c>
      <c r="EE212">
        <v>21.643139999999999</v>
      </c>
      <c r="EF212" s="1">
        <v>3.9070479999999998E-2</v>
      </c>
      <c r="EG212">
        <v>29.58858</v>
      </c>
      <c r="EH212">
        <v>0.61944480000000002</v>
      </c>
      <c r="EI212">
        <v>22.15643</v>
      </c>
      <c r="EJ212" s="1">
        <v>3.4995129999999999E-2</v>
      </c>
      <c r="EK212">
        <v>26.578890000000001</v>
      </c>
      <c r="EL212">
        <v>0.61484059999999996</v>
      </c>
      <c r="EM212">
        <v>22.576370000000001</v>
      </c>
      <c r="EN212" s="1">
        <v>3.1356000000000002E-2</v>
      </c>
      <c r="EO212">
        <v>23.90925</v>
      </c>
      <c r="EP212">
        <v>0.61019889999999999</v>
      </c>
      <c r="EQ212">
        <v>22.580670000000001</v>
      </c>
      <c r="ER212" s="1">
        <v>2.811021E-2</v>
      </c>
      <c r="ES212">
        <v>21.52825</v>
      </c>
      <c r="ET212">
        <v>0.60540769999999999</v>
      </c>
      <c r="EU212">
        <v>22.224060000000001</v>
      </c>
      <c r="EV212" s="1">
        <v>2.5153979999999999E-2</v>
      </c>
      <c r="EW212">
        <v>19.35473</v>
      </c>
      <c r="EX212">
        <v>0.60059689999999999</v>
      </c>
      <c r="EY212">
        <v>21.764030000000002</v>
      </c>
      <c r="EZ212" s="1">
        <v>2.2469699999999999E-2</v>
      </c>
      <c r="FA212">
        <v>17.368079999999999</v>
      </c>
      <c r="FB212">
        <v>0.59580960000000005</v>
      </c>
      <c r="FC212">
        <v>21.404170000000001</v>
      </c>
      <c r="FD212" s="1">
        <v>2.0052540000000001E-2</v>
      </c>
      <c r="FE212">
        <v>15.565200000000001</v>
      </c>
      <c r="FF212">
        <v>0.59102560000000004</v>
      </c>
      <c r="FG212">
        <v>21.721419999999998</v>
      </c>
      <c r="FH212" s="1">
        <v>1.7872599999999999E-2</v>
      </c>
      <c r="FI212">
        <v>13.928459999999999</v>
      </c>
      <c r="FJ212">
        <v>0.58527770000000001</v>
      </c>
      <c r="FK212">
        <v>22.218830000000001</v>
      </c>
      <c r="FL212">
        <v>1.5917170000000001E-2</v>
      </c>
      <c r="FM212">
        <v>12.473140000000001</v>
      </c>
      <c r="FN212">
        <v>0.57869009999999999</v>
      </c>
      <c r="FO212">
        <v>22.72897</v>
      </c>
      <c r="FP212" s="1">
        <v>1.4178639999999999E-2</v>
      </c>
      <c r="FQ212">
        <v>11.18723</v>
      </c>
      <c r="FR212">
        <v>0.57259599999999999</v>
      </c>
      <c r="FS212">
        <v>23.208729999999999</v>
      </c>
      <c r="FT212" s="1">
        <v>1.2649280000000001E-2</v>
      </c>
      <c r="FU212">
        <v>10.04016</v>
      </c>
      <c r="FV212">
        <v>0.56709209999999999</v>
      </c>
      <c r="FW212">
        <v>23.50019</v>
      </c>
      <c r="FX212" s="1">
        <v>1.128708E-2</v>
      </c>
      <c r="FY212">
        <v>9.0072659999999996</v>
      </c>
      <c r="FZ212">
        <v>0.56234419999999996</v>
      </c>
      <c r="GA212">
        <v>23.477460000000001</v>
      </c>
      <c r="GB212" s="1">
        <v>1.0071439999999999E-2</v>
      </c>
      <c r="GC212">
        <v>8.0706959999999999</v>
      </c>
      <c r="GD212">
        <v>0.55831699999999995</v>
      </c>
      <c r="GE212">
        <v>23.193989999999999</v>
      </c>
      <c r="GF212" s="1">
        <v>8.9731510000000004E-3</v>
      </c>
      <c r="GG212">
        <v>7.214499</v>
      </c>
      <c r="GH212">
        <v>0.55491849999999998</v>
      </c>
      <c r="GI212">
        <v>22.876799999999999</v>
      </c>
      <c r="GJ212" s="1">
        <v>7.9699490000000005E-3</v>
      </c>
      <c r="GK212">
        <v>6.4229859999999999</v>
      </c>
      <c r="GL212">
        <v>0.55252809999999997</v>
      </c>
      <c r="GM212">
        <v>23.183499999999999</v>
      </c>
      <c r="GN212" s="1">
        <v>7.0530669999999997E-3</v>
      </c>
      <c r="GO212">
        <v>5.6875309999999999</v>
      </c>
      <c r="GP212">
        <v>0.55078389999999999</v>
      </c>
      <c r="GQ212">
        <v>23.704239999999999</v>
      </c>
      <c r="GR212" s="1">
        <v>6.2061959999999998E-3</v>
      </c>
      <c r="GS212">
        <v>5.0033510000000003</v>
      </c>
      <c r="GT212">
        <v>0.54952480000000004</v>
      </c>
      <c r="GU212">
        <v>24.314489999999999</v>
      </c>
      <c r="GV212" s="1">
        <v>5.4088679999999998E-3</v>
      </c>
      <c r="GW212">
        <v>4.3599399999999999</v>
      </c>
      <c r="GX212">
        <v>0.54863600000000001</v>
      </c>
      <c r="GY212">
        <v>25.041840000000001</v>
      </c>
      <c r="GZ212" s="1">
        <v>4.6207109999999996E-3</v>
      </c>
      <c r="HA212">
        <v>3.729009</v>
      </c>
      <c r="HB212">
        <v>0.5480313</v>
      </c>
      <c r="HC212">
        <v>25.44171</v>
      </c>
      <c r="HD212" s="1">
        <v>3.8202010000000001E-3</v>
      </c>
      <c r="HE212">
        <v>3.0919479999999999</v>
      </c>
      <c r="HF212">
        <v>0.54770419999999997</v>
      </c>
      <c r="HG212">
        <v>25.32686</v>
      </c>
      <c r="HH212" s="1">
        <v>3.0405330000000002E-3</v>
      </c>
      <c r="HI212">
        <v>2.468232</v>
      </c>
      <c r="HJ212">
        <v>0.54745529999999998</v>
      </c>
      <c r="HK212">
        <v>24.974509999999999</v>
      </c>
      <c r="HL212" s="1">
        <v>2.3507240000000002E-3</v>
      </c>
      <c r="HM212">
        <v>1.910353</v>
      </c>
      <c r="HN212">
        <v>0.54727800000000004</v>
      </c>
      <c r="HO212">
        <v>24.582280000000001</v>
      </c>
      <c r="HP212" s="1">
        <v>1.80982E-3</v>
      </c>
      <c r="HQ212">
        <v>1.467063</v>
      </c>
      <c r="HR212">
        <v>0.54716050000000005</v>
      </c>
      <c r="HS212">
        <v>24.748290000000001</v>
      </c>
      <c r="HT212" s="1">
        <v>1.42935E-3</v>
      </c>
      <c r="HU212">
        <v>1.1516</v>
      </c>
      <c r="HV212">
        <v>0.54708650000000003</v>
      </c>
      <c r="HW212">
        <v>25.223800000000001</v>
      </c>
      <c r="HX212" s="1">
        <v>1.1822670000000001E-3</v>
      </c>
      <c r="HY212">
        <v>0.94511529999999999</v>
      </c>
      <c r="HZ212">
        <v>0.5470353</v>
      </c>
      <c r="IA212">
        <v>25.74877</v>
      </c>
      <c r="IB212" s="1">
        <v>1.026887E-3</v>
      </c>
      <c r="IC212">
        <v>0.81507110000000005</v>
      </c>
      <c r="ID212">
        <v>0.54700820000000006</v>
      </c>
      <c r="IE212">
        <v>26.346350000000001</v>
      </c>
      <c r="IF212" s="1">
        <v>9.2662270000000001E-4</v>
      </c>
      <c r="IG212">
        <v>0.7317399</v>
      </c>
      <c r="IH212">
        <v>0.54699160000000002</v>
      </c>
      <c r="II212">
        <v>26.582059999999998</v>
      </c>
      <c r="IJ212" s="1">
        <v>8.5681080000000001E-4</v>
      </c>
      <c r="IK212">
        <v>0.67445500000000003</v>
      </c>
      <c r="IL212">
        <v>0.54698060000000004</v>
      </c>
      <c r="IM212">
        <v>26.35876</v>
      </c>
      <c r="IN212" s="1">
        <v>8.0363769999999997E-4</v>
      </c>
      <c r="IO212">
        <v>0.63136519999999996</v>
      </c>
      <c r="IP212">
        <v>0.54696049999999996</v>
      </c>
      <c r="IQ212">
        <v>25.825389999999999</v>
      </c>
      <c r="IR212" s="1">
        <v>7.5994929999999999E-4</v>
      </c>
      <c r="IS212">
        <v>0.59639799999999998</v>
      </c>
      <c r="IT212">
        <v>0.54695910000000003</v>
      </c>
      <c r="IU212">
        <v>25.106960000000001</v>
      </c>
      <c r="IV212" s="1">
        <v>7.2194130000000003E-4</v>
      </c>
      <c r="IW212">
        <v>0.56616840000000002</v>
      </c>
      <c r="IX212">
        <v>0.54695919999999998</v>
      </c>
      <c r="IY212">
        <v>24.761410000000001</v>
      </c>
      <c r="IZ212" s="1">
        <v>6.8750590000000002E-4</v>
      </c>
      <c r="JA212">
        <v>0.53891370000000005</v>
      </c>
      <c r="JB212">
        <v>0.54696789999999995</v>
      </c>
      <c r="JC212">
        <v>24.484259999999999</v>
      </c>
      <c r="JD212" s="1">
        <v>6.5574950000000002E-4</v>
      </c>
      <c r="JE212">
        <v>0.51389680000000004</v>
      </c>
      <c r="JF212">
        <v>0.54696109999999998</v>
      </c>
      <c r="JG212">
        <v>24.5153</v>
      </c>
      <c r="JH212" s="1">
        <v>6.2598899999999997E-4</v>
      </c>
      <c r="JI212">
        <v>0.49048619999999998</v>
      </c>
      <c r="JJ212">
        <v>0.54696109999999998</v>
      </c>
      <c r="JK212">
        <v>24.62143</v>
      </c>
      <c r="JL212" s="1">
        <v>5.9790470000000004E-4</v>
      </c>
      <c r="JM212">
        <v>0.46841100000000002</v>
      </c>
      <c r="JN212">
        <v>0.54695850000000001</v>
      </c>
      <c r="JO212">
        <v>24.76014</v>
      </c>
      <c r="JP212" s="1">
        <v>5.7195230000000002E-4</v>
      </c>
      <c r="JQ212">
        <v>0.44801039999999998</v>
      </c>
      <c r="JR212">
        <v>0.54695470000000002</v>
      </c>
      <c r="JS212">
        <v>24.914290000000001</v>
      </c>
      <c r="JT212" s="1">
        <v>5.4755500000000003E-4</v>
      </c>
      <c r="JU212">
        <v>0.42888530000000002</v>
      </c>
      <c r="JV212">
        <v>0.54695190000000005</v>
      </c>
      <c r="JW212">
        <v>24.80198</v>
      </c>
      <c r="JX212" s="1">
        <v>5.2411530000000001E-4</v>
      </c>
      <c r="JY212">
        <v>0.4105182</v>
      </c>
      <c r="JZ212">
        <v>0.54695760000000004</v>
      </c>
      <c r="KA212">
        <v>24.471969999999999</v>
      </c>
      <c r="KB212" s="1">
        <v>5.0187750000000003E-4</v>
      </c>
      <c r="KC212">
        <v>0.39302860000000001</v>
      </c>
      <c r="KD212">
        <v>0.54695000000000005</v>
      </c>
      <c r="KE212">
        <v>24.535689999999999</v>
      </c>
      <c r="KF212" s="1">
        <v>4.8073339999999998E-4</v>
      </c>
      <c r="KG212">
        <v>0.37644899999999998</v>
      </c>
      <c r="KH212">
        <v>0.54695669999999996</v>
      </c>
      <c r="KI212">
        <v>24.575990000000001</v>
      </c>
      <c r="KJ212" s="1">
        <v>4.6086800000000002E-4</v>
      </c>
      <c r="KK212">
        <v>0.36086309999999999</v>
      </c>
      <c r="KL212">
        <v>0.54695249999999995</v>
      </c>
      <c r="KM212">
        <v>24.67839</v>
      </c>
      <c r="KN212" s="1">
        <v>4.4184509999999999E-4</v>
      </c>
      <c r="KO212">
        <v>0.34599580000000002</v>
      </c>
      <c r="KP212">
        <v>0.54695559999999999</v>
      </c>
      <c r="KQ212">
        <v>24.93526</v>
      </c>
      <c r="KR212" s="1">
        <v>4.2356130000000003E-4</v>
      </c>
      <c r="KS212">
        <v>0.3316559</v>
      </c>
      <c r="KT212">
        <v>0.54695190000000005</v>
      </c>
      <c r="KU212">
        <v>24.990469999999998</v>
      </c>
      <c r="KV212" s="1">
        <v>4.0639119999999999E-4</v>
      </c>
      <c r="KW212">
        <v>0.31819530000000001</v>
      </c>
      <c r="KX212">
        <v>0.54695539999999998</v>
      </c>
      <c r="KY212">
        <v>24.77233</v>
      </c>
      <c r="KZ212" s="1">
        <v>3.8994689999999999E-4</v>
      </c>
      <c r="LA212">
        <v>0.30531029999999998</v>
      </c>
      <c r="LB212">
        <v>0.54695899999999997</v>
      </c>
      <c r="LC212">
        <v>24.38006</v>
      </c>
      <c r="LD212" s="1">
        <v>3.7439E-4</v>
      </c>
      <c r="LE212">
        <v>0.2931028</v>
      </c>
      <c r="LF212">
        <v>0.54694909999999997</v>
      </c>
      <c r="LG212">
        <v>23.963509999999999</v>
      </c>
      <c r="LH212" s="1">
        <v>3.5968429999999997E-4</v>
      </c>
      <c r="LI212">
        <v>0.2815704</v>
      </c>
      <c r="LJ212">
        <v>0.5469482</v>
      </c>
      <c r="LK212">
        <v>24.137930000000001</v>
      </c>
      <c r="LL212" s="1">
        <v>3.4543470000000001E-4</v>
      </c>
      <c r="LM212">
        <v>0.27043460000000002</v>
      </c>
      <c r="LN212">
        <v>0.54692079999999998</v>
      </c>
      <c r="LO212">
        <v>24.354479999999999</v>
      </c>
      <c r="LP212" s="1">
        <v>3.3201500000000001E-4</v>
      </c>
      <c r="LQ212">
        <v>0.25989279999999998</v>
      </c>
      <c r="LR212">
        <v>0.54690740000000004</v>
      </c>
      <c r="LS212">
        <v>24.599419999999999</v>
      </c>
      <c r="LT212" s="1">
        <v>3.1916300000000002E-4</v>
      </c>
      <c r="LU212">
        <v>0.2498273</v>
      </c>
      <c r="LV212">
        <v>0.54684630000000001</v>
      </c>
      <c r="LW212">
        <v>25.203690000000002</v>
      </c>
      <c r="LX212" s="1">
        <v>3.0698919999999998E-4</v>
      </c>
      <c r="LY212">
        <v>0.24030000000000001</v>
      </c>
      <c r="LZ212">
        <v>0.54677629999999999</v>
      </c>
      <c r="MA212">
        <v>25.642099999999999</v>
      </c>
      <c r="MB212" s="1">
        <v>2.9559630000000001E-4</v>
      </c>
      <c r="MC212">
        <v>0.23137179999999999</v>
      </c>
      <c r="MD212">
        <v>0.54666029999999999</v>
      </c>
      <c r="ME212">
        <v>25.599589999999999</v>
      </c>
      <c r="MF212" s="1">
        <v>2.8499200000000003E-4</v>
      </c>
      <c r="MG212">
        <v>0.2230666</v>
      </c>
      <c r="MH212">
        <v>0.54649749999999997</v>
      </c>
      <c r="MI212">
        <v>25.351459999999999</v>
      </c>
      <c r="MJ212" s="1">
        <v>2.7500460000000001E-4</v>
      </c>
      <c r="MK212">
        <v>0.21527450000000001</v>
      </c>
      <c r="ML212">
        <v>0.54634380000000005</v>
      </c>
      <c r="MM212">
        <v>25.227319999999999</v>
      </c>
      <c r="MN212" s="1">
        <v>2.6545490000000002E-4</v>
      </c>
      <c r="MO212">
        <v>0.20785960000000001</v>
      </c>
      <c r="MP212">
        <v>0.54613420000000001</v>
      </c>
      <c r="MQ212">
        <v>25.690770000000001</v>
      </c>
      <c r="MR212" s="1">
        <v>2.5615659999999999E-4</v>
      </c>
      <c r="MS212">
        <v>0.200654</v>
      </c>
      <c r="MT212">
        <v>0.54592410000000002</v>
      </c>
      <c r="MU212">
        <v>26.259399999999999</v>
      </c>
      <c r="MV212" s="1">
        <v>2.4714099999999998E-4</v>
      </c>
      <c r="MW212">
        <v>0.1936271</v>
      </c>
      <c r="MX212">
        <v>0.54571349999999996</v>
      </c>
      <c r="MY212">
        <v>26.736630000000002</v>
      </c>
      <c r="MZ212" s="1">
        <v>2.3846969999999999E-4</v>
      </c>
      <c r="NA212">
        <v>0.18688540000000001</v>
      </c>
      <c r="NB212">
        <v>0.54549630000000005</v>
      </c>
      <c r="NC212">
        <v>27.284030000000001</v>
      </c>
      <c r="ND212" s="1">
        <v>2.3037160000000001E-4</v>
      </c>
      <c r="NE212">
        <v>0.1805533</v>
      </c>
      <c r="NF212">
        <v>0.54530100000000004</v>
      </c>
      <c r="NG212">
        <v>27.507370000000002</v>
      </c>
      <c r="NH212" s="1">
        <v>2.2294019999999999E-4</v>
      </c>
      <c r="NI212">
        <v>0.17471919999999999</v>
      </c>
      <c r="NJ212">
        <v>0.54514249999999997</v>
      </c>
      <c r="NK212">
        <v>27.329910000000002</v>
      </c>
      <c r="NL212" s="1">
        <v>2.1618319999999999E-4</v>
      </c>
      <c r="NM212">
        <v>0.16941120000000001</v>
      </c>
      <c r="NN212">
        <v>0.54499949999999997</v>
      </c>
      <c r="NO212">
        <v>26.882760000000001</v>
      </c>
      <c r="NP212" s="1">
        <v>2.0956330000000001E-4</v>
      </c>
      <c r="NQ212">
        <v>0.16427079999999999</v>
      </c>
      <c r="NR212">
        <v>0.54488250000000005</v>
      </c>
      <c r="NS212">
        <v>26.284210000000002</v>
      </c>
      <c r="NT212" s="1">
        <v>2.0271159999999999E-4</v>
      </c>
      <c r="NU212">
        <v>0.15895490000000001</v>
      </c>
      <c r="NV212">
        <v>0.54478340000000003</v>
      </c>
      <c r="NW212">
        <v>25.876830000000002</v>
      </c>
      <c r="NX212" s="1">
        <v>1.9579689999999999E-4</v>
      </c>
      <c r="NY212">
        <v>0.1535637</v>
      </c>
      <c r="NZ212">
        <v>0.54469040000000002</v>
      </c>
      <c r="OA212">
        <v>25.91696</v>
      </c>
      <c r="OB212" s="1">
        <v>1.886825E-4</v>
      </c>
      <c r="OC212">
        <v>0.14803740000000001</v>
      </c>
      <c r="OD212">
        <v>0.54458830000000003</v>
      </c>
      <c r="OE212">
        <v>25.997890000000002</v>
      </c>
      <c r="OF212" s="1">
        <v>1.8156410000000001E-4</v>
      </c>
      <c r="OG212">
        <v>0.1424704</v>
      </c>
      <c r="OH212">
        <v>0.54445429999999995</v>
      </c>
      <c r="OI212">
        <v>26.250109999999999</v>
      </c>
      <c r="OJ212" s="1">
        <v>1.745483E-4</v>
      </c>
      <c r="OK212">
        <v>0.136986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0.85625309999999999</v>
      </c>
      <c r="G213">
        <v>22.065239999999999</v>
      </c>
      <c r="H213">
        <v>0</v>
      </c>
      <c r="I213">
        <v>0</v>
      </c>
      <c r="J213">
        <v>0.85649390000000003</v>
      </c>
      <c r="K213">
        <v>22.165649999999999</v>
      </c>
      <c r="L213">
        <v>0</v>
      </c>
      <c r="M213">
        <v>0</v>
      </c>
      <c r="N213">
        <v>0.85674459999999997</v>
      </c>
      <c r="O213">
        <v>22.21228</v>
      </c>
      <c r="P213">
        <v>0</v>
      </c>
      <c r="Q213">
        <v>0</v>
      </c>
      <c r="R213">
        <v>0.85695840000000001</v>
      </c>
      <c r="S213">
        <v>21.752310000000001</v>
      </c>
      <c r="T213">
        <v>0</v>
      </c>
      <c r="U213">
        <v>0</v>
      </c>
      <c r="V213">
        <v>0.85711009999999999</v>
      </c>
      <c r="W213">
        <v>21.264970000000002</v>
      </c>
      <c r="X213">
        <v>0</v>
      </c>
      <c r="Y213">
        <v>0</v>
      </c>
      <c r="Z213">
        <v>0.85712739999999998</v>
      </c>
      <c r="AA213">
        <v>20.874199999999998</v>
      </c>
      <c r="AB213">
        <v>0</v>
      </c>
      <c r="AC213">
        <v>0</v>
      </c>
      <c r="AD213">
        <v>0.85697460000000003</v>
      </c>
      <c r="AE213">
        <v>20.660550000000001</v>
      </c>
      <c r="AF213">
        <v>0</v>
      </c>
      <c r="AG213">
        <v>0</v>
      </c>
      <c r="AH213">
        <v>0.85729909999999998</v>
      </c>
      <c r="AI213">
        <v>20.714919999999999</v>
      </c>
      <c r="AJ213">
        <v>0</v>
      </c>
      <c r="AK213">
        <v>0</v>
      </c>
      <c r="AL213">
        <v>0.85804670000000005</v>
      </c>
      <c r="AM213">
        <v>21.15447</v>
      </c>
      <c r="AN213" s="1">
        <v>1.377163E-31</v>
      </c>
      <c r="AO213" s="1">
        <v>3.9857589999999998E-29</v>
      </c>
      <c r="AP213">
        <v>0.85896490000000003</v>
      </c>
      <c r="AQ213">
        <v>21.220780000000001</v>
      </c>
      <c r="AR213" s="1">
        <v>5.892991E-20</v>
      </c>
      <c r="AS213" s="1">
        <v>1.6994410000000001E-17</v>
      </c>
      <c r="AT213">
        <v>0.85983209999999999</v>
      </c>
      <c r="AU213">
        <v>21.060459999999999</v>
      </c>
      <c r="AV213" s="1">
        <v>3.1472840000000002E-10</v>
      </c>
      <c r="AW213" s="1">
        <v>9.0522700000000006E-8</v>
      </c>
      <c r="AX213">
        <v>0.86033079999999995</v>
      </c>
      <c r="AY213">
        <v>20.658280000000001</v>
      </c>
      <c r="AZ213" s="1">
        <v>3.7760940000000002E-5</v>
      </c>
      <c r="BA213" s="1">
        <v>8.9484449999999993E-3</v>
      </c>
      <c r="BB213">
        <v>0.86049920000000002</v>
      </c>
      <c r="BC213">
        <v>20.276399999999999</v>
      </c>
      <c r="BD213" s="1">
        <v>1.5617010000000001E-2</v>
      </c>
      <c r="BE213" s="1">
        <v>3.8549540000000002</v>
      </c>
      <c r="BF213">
        <v>0.86060510000000001</v>
      </c>
      <c r="BG213">
        <v>19.999980000000001</v>
      </c>
      <c r="BH213" s="1">
        <v>0.83576760000000005</v>
      </c>
      <c r="BI213" s="1">
        <v>215.19759999999999</v>
      </c>
      <c r="BJ213">
        <v>0.86058239999999997</v>
      </c>
      <c r="BK213">
        <v>19.997620000000001</v>
      </c>
      <c r="BL213" s="1">
        <v>10.8934</v>
      </c>
      <c r="BM213">
        <v>2912.0419999999999</v>
      </c>
      <c r="BN213">
        <v>0.8604463</v>
      </c>
      <c r="BO213">
        <v>20.450060000000001</v>
      </c>
      <c r="BP213">
        <v>48.320610000000002</v>
      </c>
      <c r="BQ213">
        <v>13346.26</v>
      </c>
      <c r="BR213">
        <v>0.86024369999999994</v>
      </c>
      <c r="BS213">
        <v>21.101579999999998</v>
      </c>
      <c r="BT213">
        <v>90.926479999999998</v>
      </c>
      <c r="BU213">
        <v>25854.29</v>
      </c>
      <c r="BV213">
        <v>0.85994230000000005</v>
      </c>
      <c r="BW213">
        <v>21.71707</v>
      </c>
      <c r="BX213">
        <v>85.395619999999994</v>
      </c>
      <c r="BY213">
        <v>24912.9</v>
      </c>
      <c r="BZ213">
        <v>0.85966629999999999</v>
      </c>
      <c r="CA213">
        <v>22.10548</v>
      </c>
      <c r="CB213">
        <v>45.447780000000002</v>
      </c>
      <c r="CC213">
        <v>13559.99</v>
      </c>
      <c r="CD213">
        <v>0.85944259999999995</v>
      </c>
      <c r="CE213">
        <v>21.960529999999999</v>
      </c>
      <c r="CF213">
        <v>15.24572</v>
      </c>
      <c r="CG213">
        <v>4639.4340000000002</v>
      </c>
      <c r="CH213">
        <v>0.85939500000000002</v>
      </c>
      <c r="CI213">
        <v>21.635339999999999</v>
      </c>
      <c r="CJ213">
        <v>3.5550739999999998</v>
      </c>
      <c r="CK213">
        <v>1099.3900000000001</v>
      </c>
      <c r="CL213">
        <v>0.85967519999999997</v>
      </c>
      <c r="CM213">
        <v>21.325949999999999</v>
      </c>
      <c r="CN213">
        <v>0.66159310000000005</v>
      </c>
      <c r="CO213">
        <v>206.14850000000001</v>
      </c>
      <c r="CP213">
        <v>0.8602803</v>
      </c>
      <c r="CQ213">
        <v>21.105450000000001</v>
      </c>
      <c r="CR213">
        <v>0.14633650000000001</v>
      </c>
      <c r="CS213">
        <v>44.711280000000002</v>
      </c>
      <c r="CT213">
        <v>0.86125099999999999</v>
      </c>
      <c r="CU213">
        <v>21.35135</v>
      </c>
      <c r="CV213">
        <v>7.5749510000000006E-2</v>
      </c>
      <c r="CW213">
        <v>22.286449999999999</v>
      </c>
      <c r="CX213">
        <v>0.86230799999999996</v>
      </c>
      <c r="CY213">
        <v>21.88824</v>
      </c>
      <c r="CZ213">
        <v>7.0430610000000005E-2</v>
      </c>
      <c r="DA213">
        <v>20.511800000000001</v>
      </c>
      <c r="DB213">
        <v>0.86188189999999998</v>
      </c>
      <c r="DC213">
        <v>22.314430000000002</v>
      </c>
      <c r="DD213">
        <v>7.1655720000000006E-2</v>
      </c>
      <c r="DE213">
        <v>20.908629999999999</v>
      </c>
      <c r="DF213">
        <v>0.86015059999999999</v>
      </c>
      <c r="DG213">
        <v>22.59102</v>
      </c>
      <c r="DH213">
        <v>7.0666409999999999E-2</v>
      </c>
      <c r="DI213">
        <v>20.71332</v>
      </c>
      <c r="DJ213">
        <v>0.85831179999999996</v>
      </c>
      <c r="DK213">
        <v>22.439630000000001</v>
      </c>
      <c r="DL213" s="1">
        <v>6.6914699999999994E-2</v>
      </c>
      <c r="DM213">
        <v>19.70177</v>
      </c>
      <c r="DN213">
        <v>0.85657870000000003</v>
      </c>
      <c r="DO213">
        <v>22.126339999999999</v>
      </c>
      <c r="DP213" s="1">
        <v>6.156462E-2</v>
      </c>
      <c r="DQ213">
        <v>18.198360000000001</v>
      </c>
      <c r="DR213">
        <v>0.85503019999999996</v>
      </c>
      <c r="DS213">
        <v>21.713930000000001</v>
      </c>
      <c r="DT213" s="1">
        <v>5.5743620000000001E-2</v>
      </c>
      <c r="DU213">
        <v>16.532959999999999</v>
      </c>
      <c r="DV213">
        <v>0.85449640000000004</v>
      </c>
      <c r="DW213">
        <v>21.284520000000001</v>
      </c>
      <c r="DX213" s="1">
        <v>5.0098620000000003E-2</v>
      </c>
      <c r="DY213">
        <v>14.89359</v>
      </c>
      <c r="DZ213">
        <v>0.8541784</v>
      </c>
      <c r="EA213">
        <v>21.297249999999998</v>
      </c>
      <c r="EB213" s="1">
        <v>4.4823679999999998E-2</v>
      </c>
      <c r="EC213">
        <v>13.35563</v>
      </c>
      <c r="ED213">
        <v>0.85416919999999996</v>
      </c>
      <c r="EE213">
        <v>21.676269999999999</v>
      </c>
      <c r="EF213" s="1">
        <v>4.0057179999999998E-2</v>
      </c>
      <c r="EG213">
        <v>11.958500000000001</v>
      </c>
      <c r="EH213">
        <v>0.85123959999999999</v>
      </c>
      <c r="EI213">
        <v>22.17557</v>
      </c>
      <c r="EJ213" s="1">
        <v>3.5863859999999997E-2</v>
      </c>
      <c r="EK213">
        <v>10.738899999999999</v>
      </c>
      <c r="EL213">
        <v>0.84614590000000001</v>
      </c>
      <c r="EM213">
        <v>22.585619999999999</v>
      </c>
      <c r="EN213" s="1">
        <v>3.2127089999999997E-2</v>
      </c>
      <c r="EO213">
        <v>9.6632650000000009</v>
      </c>
      <c r="EP213">
        <v>0.8410128</v>
      </c>
      <c r="EQ213">
        <v>22.60547</v>
      </c>
      <c r="ER213" s="1">
        <v>2.880777E-2</v>
      </c>
      <c r="ES213">
        <v>8.7056450000000005</v>
      </c>
      <c r="ET213">
        <v>0.8358179</v>
      </c>
      <c r="EU213">
        <v>22.27431</v>
      </c>
      <c r="EV213" s="1">
        <v>2.5795309999999998E-2</v>
      </c>
      <c r="EW213">
        <v>7.8329180000000003</v>
      </c>
      <c r="EX213">
        <v>0.83066660000000003</v>
      </c>
      <c r="EY213">
        <v>21.83849</v>
      </c>
      <c r="EZ213" s="1">
        <v>2.3054180000000001E-2</v>
      </c>
      <c r="FA213">
        <v>7.0334269999999997</v>
      </c>
      <c r="FB213">
        <v>0.82595879999999999</v>
      </c>
      <c r="FC213">
        <v>21.496919999999999</v>
      </c>
      <c r="FD213" s="1">
        <v>2.0586199999999999E-2</v>
      </c>
      <c r="FE213">
        <v>6.3082690000000001</v>
      </c>
      <c r="FF213">
        <v>0.8214825</v>
      </c>
      <c r="FG213">
        <v>21.794149999999998</v>
      </c>
      <c r="FH213" s="1">
        <v>1.8355699999999999E-2</v>
      </c>
      <c r="FI213">
        <v>5.6498410000000003</v>
      </c>
      <c r="FJ213">
        <v>0.81546660000000004</v>
      </c>
      <c r="FK213">
        <v>22.242380000000001</v>
      </c>
      <c r="FL213" s="1">
        <v>1.634306E-2</v>
      </c>
      <c r="FM213">
        <v>5.0585269999999998</v>
      </c>
      <c r="FN213">
        <v>0.80897200000000002</v>
      </c>
      <c r="FO213">
        <v>22.719619999999999</v>
      </c>
      <c r="FP213" s="1">
        <v>1.4559320000000001E-2</v>
      </c>
      <c r="FQ213">
        <v>4.5307449999999996</v>
      </c>
      <c r="FR213">
        <v>0.80304019999999998</v>
      </c>
      <c r="FS213">
        <v>23.175719999999998</v>
      </c>
      <c r="FT213" s="1">
        <v>1.298992E-2</v>
      </c>
      <c r="FU213">
        <v>4.0606270000000002</v>
      </c>
      <c r="FV213">
        <v>0.79766349999999997</v>
      </c>
      <c r="FW213">
        <v>23.4663</v>
      </c>
      <c r="FX213" s="1">
        <v>1.15964E-2</v>
      </c>
      <c r="FY213">
        <v>3.639281</v>
      </c>
      <c r="FZ213">
        <v>0.793215</v>
      </c>
      <c r="GA213">
        <v>23.482109999999999</v>
      </c>
      <c r="GB213" s="1">
        <v>1.035346E-2</v>
      </c>
      <c r="GC213">
        <v>3.2579030000000002</v>
      </c>
      <c r="GD213">
        <v>0.78945949999999998</v>
      </c>
      <c r="GE213">
        <v>23.242080000000001</v>
      </c>
      <c r="GF213" s="1">
        <v>9.2330079999999991E-3</v>
      </c>
      <c r="GG213">
        <v>2.91072</v>
      </c>
      <c r="GH213">
        <v>0.78643929999999995</v>
      </c>
      <c r="GI213">
        <v>22.964230000000001</v>
      </c>
      <c r="GJ213" s="1">
        <v>8.211187E-3</v>
      </c>
      <c r="GK213">
        <v>2.5907550000000001</v>
      </c>
      <c r="GL213">
        <v>0.78505789999999998</v>
      </c>
      <c r="GM213">
        <v>23.262789999999999</v>
      </c>
      <c r="GN213" s="1">
        <v>7.2789719999999999E-3</v>
      </c>
      <c r="GO213">
        <v>2.2937729999999998</v>
      </c>
      <c r="GP213">
        <v>0.78425219999999995</v>
      </c>
      <c r="GQ213">
        <v>23.744759999999999</v>
      </c>
      <c r="GR213" s="1">
        <v>6.4165769999999997E-3</v>
      </c>
      <c r="GS213">
        <v>2.018383</v>
      </c>
      <c r="GT213">
        <v>0.78379940000000003</v>
      </c>
      <c r="GU213">
        <v>24.31683</v>
      </c>
      <c r="GV213" s="1">
        <v>5.610599E-3</v>
      </c>
      <c r="GW213">
        <v>1.761104</v>
      </c>
      <c r="GX213">
        <v>0.78354409999999997</v>
      </c>
      <c r="GY213">
        <v>25.021159999999998</v>
      </c>
      <c r="GZ213" s="1">
        <v>4.8231330000000003E-3</v>
      </c>
      <c r="HA213">
        <v>1.511336</v>
      </c>
      <c r="HB213">
        <v>0.78342250000000002</v>
      </c>
      <c r="HC213">
        <v>25.4147</v>
      </c>
      <c r="HD213" s="1">
        <v>4.0245410000000004E-3</v>
      </c>
      <c r="HE213">
        <v>1.2600629999999999</v>
      </c>
      <c r="HF213">
        <v>0.78345070000000006</v>
      </c>
      <c r="HG213">
        <v>25.348089999999999</v>
      </c>
      <c r="HH213" s="1">
        <v>3.2344689999999998E-3</v>
      </c>
      <c r="HI213">
        <v>1.012033</v>
      </c>
      <c r="HJ213">
        <v>0.78345670000000001</v>
      </c>
      <c r="HK213">
        <v>25.033989999999999</v>
      </c>
      <c r="HL213" s="1">
        <v>2.51542E-3</v>
      </c>
      <c r="HM213">
        <v>0.78635469999999996</v>
      </c>
      <c r="HN213">
        <v>0.7834681</v>
      </c>
      <c r="HO213">
        <v>24.66647</v>
      </c>
      <c r="HP213" s="1">
        <v>1.9339050000000001E-3</v>
      </c>
      <c r="HQ213">
        <v>0.60347989999999996</v>
      </c>
      <c r="HR213">
        <v>0.78347440000000002</v>
      </c>
      <c r="HS213">
        <v>24.826239999999999</v>
      </c>
      <c r="HT213" s="1">
        <v>1.5136819999999999E-3</v>
      </c>
      <c r="HU213">
        <v>0.47105269999999999</v>
      </c>
      <c r="HV213">
        <v>0.78348490000000004</v>
      </c>
      <c r="HW213">
        <v>25.28097</v>
      </c>
      <c r="HX213" s="1">
        <v>1.2361379999999999E-3</v>
      </c>
      <c r="HY213">
        <v>0.38338630000000001</v>
      </c>
      <c r="HZ213">
        <v>0.78347829999999996</v>
      </c>
      <c r="IA213">
        <v>25.774450000000002</v>
      </c>
      <c r="IB213" s="1">
        <v>1.0607290000000001E-3</v>
      </c>
      <c r="IC213">
        <v>0.32796449999999999</v>
      </c>
      <c r="ID213">
        <v>0.78349970000000002</v>
      </c>
      <c r="IE213">
        <v>26.345800000000001</v>
      </c>
      <c r="IF213" s="1">
        <v>9.4895220000000005E-4</v>
      </c>
      <c r="IG213">
        <v>0.29271330000000001</v>
      </c>
      <c r="IH213">
        <v>0.78349489999999999</v>
      </c>
      <c r="II213">
        <v>26.564720000000001</v>
      </c>
      <c r="IJ213" s="1">
        <v>8.7285019999999995E-4</v>
      </c>
      <c r="IK213">
        <v>0.26881959999999999</v>
      </c>
      <c r="IL213">
        <v>0.78350730000000002</v>
      </c>
      <c r="IM213">
        <v>26.389230000000001</v>
      </c>
      <c r="IN213" s="1">
        <v>8.1615690000000005E-4</v>
      </c>
      <c r="IO213">
        <v>0.2511099</v>
      </c>
      <c r="IP213">
        <v>0.78351090000000001</v>
      </c>
      <c r="IQ213">
        <v>25.90728</v>
      </c>
      <c r="IR213" s="1">
        <v>7.7045930000000002E-4</v>
      </c>
      <c r="IS213">
        <v>0.23691989999999999</v>
      </c>
      <c r="IT213">
        <v>0.78352730000000004</v>
      </c>
      <c r="IU213">
        <v>25.231780000000001</v>
      </c>
      <c r="IV213" s="1">
        <v>7.3126189999999996E-4</v>
      </c>
      <c r="IW213">
        <v>0.22476940000000001</v>
      </c>
      <c r="IX213">
        <v>0.78352759999999999</v>
      </c>
      <c r="IY213">
        <v>24.891960000000001</v>
      </c>
      <c r="IZ213" s="1">
        <v>6.9597789999999995E-4</v>
      </c>
      <c r="JA213">
        <v>0.2138651</v>
      </c>
      <c r="JB213">
        <v>0.78351720000000002</v>
      </c>
      <c r="JC213">
        <v>24.568670000000001</v>
      </c>
      <c r="JD213" s="1">
        <v>6.6360940000000004E-4</v>
      </c>
      <c r="JE213">
        <v>0.20388970000000001</v>
      </c>
      <c r="JF213">
        <v>0.78353390000000001</v>
      </c>
      <c r="JG213">
        <v>24.557700000000001</v>
      </c>
      <c r="JH213" s="1">
        <v>6.3338489999999995E-4</v>
      </c>
      <c r="JI213">
        <v>0.19457969999999999</v>
      </c>
      <c r="JJ213">
        <v>0.78354040000000003</v>
      </c>
      <c r="JK213">
        <v>24.621230000000001</v>
      </c>
      <c r="JL213" s="1">
        <v>6.0483960000000002E-4</v>
      </c>
      <c r="JM213">
        <v>0.1857982</v>
      </c>
      <c r="JN213">
        <v>0.78349259999999998</v>
      </c>
      <c r="JO213">
        <v>24.765840000000001</v>
      </c>
      <c r="JP213" s="1">
        <v>5.7833440000000004E-4</v>
      </c>
      <c r="JQ213">
        <v>0.17765300000000001</v>
      </c>
      <c r="JR213">
        <v>0.78351950000000004</v>
      </c>
      <c r="JS213">
        <v>24.943460000000002</v>
      </c>
      <c r="JT213" s="1">
        <v>5.5363449999999996E-4</v>
      </c>
      <c r="JU213">
        <v>0.1700612</v>
      </c>
      <c r="JV213">
        <v>0.78351859999999995</v>
      </c>
      <c r="JW213">
        <v>24.880659999999999</v>
      </c>
      <c r="JX213" s="1">
        <v>5.2996059999999999E-4</v>
      </c>
      <c r="JY213">
        <v>0.1627836</v>
      </c>
      <c r="JZ213">
        <v>0.78352330000000003</v>
      </c>
      <c r="KA213">
        <v>24.571729999999999</v>
      </c>
      <c r="KB213" s="1">
        <v>5.0740569999999997E-4</v>
      </c>
      <c r="KC213">
        <v>0.15583520000000001</v>
      </c>
      <c r="KD213">
        <v>0.78351570000000004</v>
      </c>
      <c r="KE213">
        <v>24.643339999999998</v>
      </c>
      <c r="KF213" s="1">
        <v>4.859625E-4</v>
      </c>
      <c r="KG213">
        <v>0.14924709999999999</v>
      </c>
      <c r="KH213">
        <v>0.78352290000000002</v>
      </c>
      <c r="KI213">
        <v>24.63456</v>
      </c>
      <c r="KJ213" s="1">
        <v>4.6579260000000002E-4</v>
      </c>
      <c r="KK213">
        <v>0.1430506</v>
      </c>
      <c r="KL213">
        <v>0.78353050000000002</v>
      </c>
      <c r="KM213">
        <v>24.72165</v>
      </c>
      <c r="KN213" s="1">
        <v>4.466079E-4</v>
      </c>
      <c r="KO213">
        <v>0.1371619</v>
      </c>
      <c r="KP213">
        <v>0.78354520000000005</v>
      </c>
      <c r="KQ213">
        <v>24.947050000000001</v>
      </c>
      <c r="KR213" s="1">
        <v>4.2808480000000002E-4</v>
      </c>
      <c r="KS213">
        <v>0.13147410000000001</v>
      </c>
      <c r="KT213">
        <v>0.78351599999999999</v>
      </c>
      <c r="KU213">
        <v>24.995380000000001</v>
      </c>
      <c r="KV213" s="1">
        <v>4.1065919999999997E-4</v>
      </c>
      <c r="KW213">
        <v>0.1261215</v>
      </c>
      <c r="KX213">
        <v>0.7835221</v>
      </c>
      <c r="KY213">
        <v>24.801770000000001</v>
      </c>
      <c r="KZ213" s="1">
        <v>3.9403840000000001E-4</v>
      </c>
      <c r="LA213">
        <v>0.12101480000000001</v>
      </c>
      <c r="LB213">
        <v>0.78351499999999996</v>
      </c>
      <c r="LC213">
        <v>24.442699999999999</v>
      </c>
      <c r="LD213" s="1">
        <v>3.7823559999999997E-4</v>
      </c>
      <c r="LE213">
        <v>0.1161595</v>
      </c>
      <c r="LF213">
        <v>0.78354270000000004</v>
      </c>
      <c r="LG213">
        <v>24.06137</v>
      </c>
      <c r="LH213" s="1">
        <v>3.6336110000000001E-4</v>
      </c>
      <c r="LI213">
        <v>0.1115821</v>
      </c>
      <c r="LJ213">
        <v>0.78352619999999995</v>
      </c>
      <c r="LK213">
        <v>24.242149999999999</v>
      </c>
      <c r="LL213" s="1">
        <v>3.4897999999999998E-4</v>
      </c>
      <c r="LM213">
        <v>0.1071742</v>
      </c>
      <c r="LN213">
        <v>0.78349049999999998</v>
      </c>
      <c r="LO213">
        <v>24.434429999999999</v>
      </c>
      <c r="LP213" s="1">
        <v>3.3534839999999999E-4</v>
      </c>
      <c r="LQ213">
        <v>0.10297969999999999</v>
      </c>
      <c r="LR213">
        <v>0.78347149999999999</v>
      </c>
      <c r="LS213">
        <v>24.66938</v>
      </c>
      <c r="LT213" s="1">
        <v>3.2235629999999998E-4</v>
      </c>
      <c r="LU213">
        <v>9.8990729999999999E-2</v>
      </c>
      <c r="LV213">
        <v>0.78343810000000003</v>
      </c>
      <c r="LW213">
        <v>25.237950000000001</v>
      </c>
      <c r="LX213" s="1">
        <v>3.1000400000000001E-4</v>
      </c>
      <c r="LY213">
        <v>9.5201270000000005E-2</v>
      </c>
      <c r="LZ213">
        <v>0.78336249999999996</v>
      </c>
      <c r="MA213">
        <v>25.633939999999999</v>
      </c>
      <c r="MB213" s="1">
        <v>2.9838439999999998E-4</v>
      </c>
      <c r="MC213">
        <v>9.1640319999999997E-2</v>
      </c>
      <c r="MD213">
        <v>0.783273</v>
      </c>
      <c r="ME213">
        <v>25.608139999999999</v>
      </c>
      <c r="MF213" s="1">
        <v>2.8760880000000002E-4</v>
      </c>
      <c r="MG213">
        <v>8.8332530000000006E-2</v>
      </c>
      <c r="MH213">
        <v>0.78316589999999997</v>
      </c>
      <c r="MI213">
        <v>25.382190000000001</v>
      </c>
      <c r="MJ213" s="1">
        <v>2.7746040000000002E-4</v>
      </c>
      <c r="MK213">
        <v>8.5228810000000002E-2</v>
      </c>
      <c r="ML213">
        <v>0.78302139999999998</v>
      </c>
      <c r="MM213">
        <v>25.28912</v>
      </c>
      <c r="MN213" s="1">
        <v>2.6783010000000002E-4</v>
      </c>
      <c r="MO213">
        <v>8.2288929999999996E-2</v>
      </c>
      <c r="MP213">
        <v>0.7828543</v>
      </c>
      <c r="MQ213">
        <v>25.750039999999998</v>
      </c>
      <c r="MR213" s="1">
        <v>2.5847720000000003E-4</v>
      </c>
      <c r="MS213">
        <v>7.9434939999999996E-2</v>
      </c>
      <c r="MT213">
        <v>0.78267319999999996</v>
      </c>
      <c r="MU213">
        <v>26.307569999999998</v>
      </c>
      <c r="MV213" s="1">
        <v>2.4938199999999998E-4</v>
      </c>
      <c r="MW213">
        <v>7.6648320000000006E-2</v>
      </c>
      <c r="MX213">
        <v>0.78249100000000005</v>
      </c>
      <c r="MY213">
        <v>26.75977</v>
      </c>
      <c r="MZ213" s="1">
        <v>2.4061239999999999E-4</v>
      </c>
      <c r="NA213">
        <v>7.3971380000000003E-2</v>
      </c>
      <c r="NB213">
        <v>0.78231050000000002</v>
      </c>
      <c r="NC213">
        <v>27.28012</v>
      </c>
      <c r="ND213" s="1">
        <v>2.323557E-4</v>
      </c>
      <c r="NE213">
        <v>7.1442710000000006E-2</v>
      </c>
      <c r="NF213">
        <v>0.78217449999999999</v>
      </c>
      <c r="NG213">
        <v>27.494160000000001</v>
      </c>
      <c r="NH213" s="1">
        <v>2.2475009999999999E-4</v>
      </c>
      <c r="NI213">
        <v>6.9106769999999998E-2</v>
      </c>
      <c r="NJ213">
        <v>0.78204269999999998</v>
      </c>
      <c r="NK213">
        <v>27.365780000000001</v>
      </c>
      <c r="NL213" s="1">
        <v>2.1785049999999999E-4</v>
      </c>
      <c r="NM213">
        <v>6.6984329999999995E-2</v>
      </c>
      <c r="NN213">
        <v>0.78193040000000003</v>
      </c>
      <c r="NO213">
        <v>26.964310000000001</v>
      </c>
      <c r="NP213" s="1">
        <v>2.11251E-4</v>
      </c>
      <c r="NQ213">
        <v>6.4959100000000006E-2</v>
      </c>
      <c r="NR213">
        <v>0.78185930000000003</v>
      </c>
      <c r="NS213">
        <v>26.392209999999999</v>
      </c>
      <c r="NT213" s="1">
        <v>2.0445169999999999E-4</v>
      </c>
      <c r="NU213">
        <v>6.2875840000000002E-2</v>
      </c>
      <c r="NV213">
        <v>0.78184109999999996</v>
      </c>
      <c r="NW213">
        <v>25.98733</v>
      </c>
      <c r="NX213" s="1">
        <v>1.9756409999999999E-4</v>
      </c>
      <c r="NY213">
        <v>6.0757209999999999E-2</v>
      </c>
      <c r="NZ213">
        <v>0.78175399999999995</v>
      </c>
      <c r="OA213">
        <v>25.991620000000001</v>
      </c>
      <c r="OB213" s="1">
        <v>1.9049029999999999E-4</v>
      </c>
      <c r="OC213">
        <v>5.858903E-2</v>
      </c>
      <c r="OD213">
        <v>0.78170039999999996</v>
      </c>
      <c r="OE213">
        <v>26.034690000000001</v>
      </c>
      <c r="OF213" s="1">
        <v>1.8336590000000001E-4</v>
      </c>
      <c r="OG213">
        <v>5.6396740000000001E-2</v>
      </c>
      <c r="OH213">
        <v>0.7815936</v>
      </c>
      <c r="OI213">
        <v>26.231560000000002</v>
      </c>
      <c r="OJ213" s="1">
        <v>1.763159E-4</v>
      </c>
      <c r="OK213">
        <v>5.4229920000000001E-2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1.0280689999999999</v>
      </c>
      <c r="G214">
        <v>22.059950000000001</v>
      </c>
      <c r="H214">
        <v>0</v>
      </c>
      <c r="I214">
        <v>0</v>
      </c>
      <c r="J214">
        <v>1.0260480000000001</v>
      </c>
      <c r="K214">
        <v>22.175799999999999</v>
      </c>
      <c r="L214">
        <v>0</v>
      </c>
      <c r="M214">
        <v>0</v>
      </c>
      <c r="N214">
        <v>1.023992</v>
      </c>
      <c r="O214">
        <v>22.25339</v>
      </c>
      <c r="P214">
        <v>0</v>
      </c>
      <c r="Q214">
        <v>0</v>
      </c>
      <c r="R214">
        <v>1.0218</v>
      </c>
      <c r="S214">
        <v>21.807549999999999</v>
      </c>
      <c r="T214">
        <v>0</v>
      </c>
      <c r="U214">
        <v>0</v>
      </c>
      <c r="V214">
        <v>1.019387</v>
      </c>
      <c r="W214">
        <v>21.312909999999999</v>
      </c>
      <c r="X214">
        <v>0</v>
      </c>
      <c r="Y214">
        <v>0</v>
      </c>
      <c r="Z214">
        <v>1.016346</v>
      </c>
      <c r="AA214">
        <v>20.913920000000001</v>
      </c>
      <c r="AB214">
        <v>0</v>
      </c>
      <c r="AC214">
        <v>0</v>
      </c>
      <c r="AD214">
        <v>1.012227</v>
      </c>
      <c r="AE214">
        <v>20.67576</v>
      </c>
      <c r="AF214">
        <v>0</v>
      </c>
      <c r="AG214">
        <v>0</v>
      </c>
      <c r="AH214">
        <v>1.0079290000000001</v>
      </c>
      <c r="AI214">
        <v>20.710819999999998</v>
      </c>
      <c r="AJ214">
        <v>0</v>
      </c>
      <c r="AK214">
        <v>0</v>
      </c>
      <c r="AL214">
        <v>1.0043580000000001</v>
      </c>
      <c r="AM214">
        <v>21.1629</v>
      </c>
      <c r="AN214">
        <v>2.2103820000000001E-32</v>
      </c>
      <c r="AO214" s="1">
        <v>7.7019010000000006E-30</v>
      </c>
      <c r="AP214">
        <v>1.001401</v>
      </c>
      <c r="AQ214">
        <v>21.249970000000001</v>
      </c>
      <c r="AR214" s="1">
        <v>9.6689090000000006E-21</v>
      </c>
      <c r="AS214" s="1">
        <v>3.3682910000000002E-18</v>
      </c>
      <c r="AT214">
        <v>0.99884410000000001</v>
      </c>
      <c r="AU214">
        <v>21.099509999999999</v>
      </c>
      <c r="AV214" s="1">
        <v>5.5750329999999998E-11</v>
      </c>
      <c r="AW214" s="1">
        <v>1.942585E-8</v>
      </c>
      <c r="AX214">
        <v>0.99673460000000003</v>
      </c>
      <c r="AY214">
        <v>20.718050000000002</v>
      </c>
      <c r="AZ214" s="1">
        <v>2.1852709999999999E-5</v>
      </c>
      <c r="BA214" s="1">
        <v>5.5816820000000001E-3</v>
      </c>
      <c r="BB214">
        <v>0.99449659999999995</v>
      </c>
      <c r="BC214">
        <v>20.324190000000002</v>
      </c>
      <c r="BD214" s="1">
        <v>1.0859570000000001E-2</v>
      </c>
      <c r="BE214" s="1">
        <v>2.9922200000000001</v>
      </c>
      <c r="BF214">
        <v>0.99221090000000001</v>
      </c>
      <c r="BG214">
        <v>20.034549999999999</v>
      </c>
      <c r="BH214" s="1">
        <v>0.65214930000000004</v>
      </c>
      <c r="BI214" s="1">
        <v>192.28319999999999</v>
      </c>
      <c r="BJ214">
        <v>0.98971149999999997</v>
      </c>
      <c r="BK214">
        <v>20.01389</v>
      </c>
      <c r="BL214" s="1">
        <v>9.2859189999999998</v>
      </c>
      <c r="BM214">
        <v>2904.9119999999998</v>
      </c>
      <c r="BN214">
        <v>0.98688810000000005</v>
      </c>
      <c r="BO214">
        <v>20.44876</v>
      </c>
      <c r="BP214">
        <v>44.292180000000002</v>
      </c>
      <c r="BQ214">
        <v>14599.25</v>
      </c>
      <c r="BR214">
        <v>0.98360309999999995</v>
      </c>
      <c r="BS214">
        <v>21.098120000000002</v>
      </c>
      <c r="BT214">
        <v>88.620320000000007</v>
      </c>
      <c r="BU214">
        <v>30624.82</v>
      </c>
      <c r="BV214">
        <v>0.97973279999999996</v>
      </c>
      <c r="BW214">
        <v>21.71584</v>
      </c>
      <c r="BX214">
        <v>87.728049999999996</v>
      </c>
      <c r="BY214">
        <v>31645.88</v>
      </c>
      <c r="BZ214">
        <v>0.9752982</v>
      </c>
      <c r="CA214">
        <v>22.120249999999999</v>
      </c>
      <c r="CB214">
        <v>48.844679999999997</v>
      </c>
      <c r="CC214">
        <v>18320.86</v>
      </c>
      <c r="CD214">
        <v>0.97011950000000002</v>
      </c>
      <c r="CE214">
        <v>21.992149999999999</v>
      </c>
      <c r="CF214">
        <v>17.02486</v>
      </c>
      <c r="CG214">
        <v>6617.9120000000003</v>
      </c>
      <c r="CH214">
        <v>0.96455069999999998</v>
      </c>
      <c r="CI214">
        <v>21.673310000000001</v>
      </c>
      <c r="CJ214">
        <v>4.0933989999999998</v>
      </c>
      <c r="CK214">
        <v>1641.5709999999999</v>
      </c>
      <c r="CL214">
        <v>0.95820989999999995</v>
      </c>
      <c r="CM214">
        <v>21.361730000000001</v>
      </c>
      <c r="CN214">
        <v>0.77230580000000004</v>
      </c>
      <c r="CO214">
        <v>316.02629999999999</v>
      </c>
      <c r="CP214">
        <v>0.95169409999999999</v>
      </c>
      <c r="CQ214">
        <v>21.129760000000001</v>
      </c>
      <c r="CR214">
        <v>0.1634592</v>
      </c>
      <c r="CS214">
        <v>65.578090000000003</v>
      </c>
      <c r="CT214">
        <v>0.94520159999999998</v>
      </c>
      <c r="CU214">
        <v>21.362839999999998</v>
      </c>
      <c r="CV214">
        <v>7.7717709999999995E-2</v>
      </c>
      <c r="CW214">
        <v>29.403169999999999</v>
      </c>
      <c r="CX214">
        <v>0.93848140000000002</v>
      </c>
      <c r="CY214">
        <v>21.895779999999998</v>
      </c>
      <c r="CZ214">
        <v>7.0391969999999998E-2</v>
      </c>
      <c r="DA214">
        <v>26.222390000000001</v>
      </c>
      <c r="DB214">
        <v>0.93167690000000003</v>
      </c>
      <c r="DC214">
        <v>22.317070000000001</v>
      </c>
      <c r="DD214">
        <v>7.1581950000000005E-2</v>
      </c>
      <c r="DE214">
        <v>26.850439999999999</v>
      </c>
      <c r="DF214">
        <v>0.92459950000000002</v>
      </c>
      <c r="DG214">
        <v>22.607420000000001</v>
      </c>
      <c r="DH214">
        <v>7.0848250000000002E-2</v>
      </c>
      <c r="DI214">
        <v>26.86655</v>
      </c>
      <c r="DJ214">
        <v>0.91712800000000005</v>
      </c>
      <c r="DK214">
        <v>22.471430000000002</v>
      </c>
      <c r="DL214" s="1">
        <v>6.7305130000000005E-2</v>
      </c>
      <c r="DM214">
        <v>25.812429999999999</v>
      </c>
      <c r="DN214">
        <v>0.90948309999999999</v>
      </c>
      <c r="DO214">
        <v>22.169319999999999</v>
      </c>
      <c r="DP214" s="1">
        <v>6.2050620000000001E-2</v>
      </c>
      <c r="DQ214">
        <v>24.054459999999999</v>
      </c>
      <c r="DR214">
        <v>0.90177320000000005</v>
      </c>
      <c r="DS214">
        <v>21.762070000000001</v>
      </c>
      <c r="DT214" s="1">
        <v>5.6246789999999998E-2</v>
      </c>
      <c r="DU214">
        <v>22.027760000000001</v>
      </c>
      <c r="DV214">
        <v>0.89431329999999998</v>
      </c>
      <c r="DW214">
        <v>21.330310000000001</v>
      </c>
      <c r="DX214" s="1">
        <v>5.0581920000000002E-2</v>
      </c>
      <c r="DY214">
        <v>19.996490000000001</v>
      </c>
      <c r="DZ214">
        <v>0.88656140000000005</v>
      </c>
      <c r="EA214">
        <v>21.321860000000001</v>
      </c>
      <c r="EB214" s="1">
        <v>4.5272420000000001E-2</v>
      </c>
      <c r="EC214">
        <v>18.071339999999999</v>
      </c>
      <c r="ED214">
        <v>0.87870570000000003</v>
      </c>
      <c r="EE214">
        <v>21.680319999999998</v>
      </c>
      <c r="EF214" s="1">
        <v>4.0462209999999998E-2</v>
      </c>
      <c r="EG214">
        <v>16.307870000000001</v>
      </c>
      <c r="EH214">
        <v>0.87143159999999997</v>
      </c>
      <c r="EI214">
        <v>22.168289999999999</v>
      </c>
      <c r="EJ214" s="1">
        <v>3.6214169999999997E-2</v>
      </c>
      <c r="EK214">
        <v>14.72545</v>
      </c>
      <c r="EL214">
        <v>0.86403110000000005</v>
      </c>
      <c r="EM214">
        <v>22.588049999999999</v>
      </c>
      <c r="EN214">
        <v>3.2439410000000002E-2</v>
      </c>
      <c r="EO214">
        <v>13.31123</v>
      </c>
      <c r="EP214">
        <v>0.85661240000000005</v>
      </c>
      <c r="EQ214">
        <v>22.624680000000001</v>
      </c>
      <c r="ER214" s="1">
        <v>2.9089400000000001E-2</v>
      </c>
      <c r="ES214">
        <v>12.048730000000001</v>
      </c>
      <c r="ET214">
        <v>0.84917209999999999</v>
      </c>
      <c r="EU214">
        <v>22.313220000000001</v>
      </c>
      <c r="EV214" s="1">
        <v>2.6055499999999999E-2</v>
      </c>
      <c r="EW214">
        <v>10.896559999999999</v>
      </c>
      <c r="EX214">
        <v>0.84172860000000005</v>
      </c>
      <c r="EY214">
        <v>21.894970000000001</v>
      </c>
      <c r="EZ214" s="1">
        <v>2.3292050000000002E-2</v>
      </c>
      <c r="FA214">
        <v>9.8356849999999998</v>
      </c>
      <c r="FB214">
        <v>0.83404400000000001</v>
      </c>
      <c r="FC214">
        <v>21.55537</v>
      </c>
      <c r="FD214" s="1">
        <v>2.0802939999999999E-2</v>
      </c>
      <c r="FE214">
        <v>8.8697579999999991</v>
      </c>
      <c r="FF214">
        <v>0.82607730000000001</v>
      </c>
      <c r="FG214">
        <v>21.835709999999999</v>
      </c>
      <c r="FH214" s="1">
        <v>1.8552699999999998E-2</v>
      </c>
      <c r="FI214">
        <v>7.9902810000000004</v>
      </c>
      <c r="FJ214">
        <v>0.81777529999999998</v>
      </c>
      <c r="FK214">
        <v>22.25245</v>
      </c>
      <c r="FL214" s="1">
        <v>1.6519610000000001E-2</v>
      </c>
      <c r="FM214">
        <v>7.1916019999999996</v>
      </c>
      <c r="FN214">
        <v>0.81026889999999996</v>
      </c>
      <c r="FO214">
        <v>22.712070000000001</v>
      </c>
      <c r="FP214" s="1">
        <v>1.471649E-2</v>
      </c>
      <c r="FQ214">
        <v>6.470561</v>
      </c>
      <c r="FR214">
        <v>0.80337599999999998</v>
      </c>
      <c r="FS214">
        <v>23.14724</v>
      </c>
      <c r="FT214" s="1">
        <v>1.3129780000000001E-2</v>
      </c>
      <c r="FU214">
        <v>5.8253880000000002</v>
      </c>
      <c r="FV214">
        <v>0.79707099999999997</v>
      </c>
      <c r="FW214">
        <v>23.437570000000001</v>
      </c>
      <c r="FX214" s="1">
        <v>1.1722339999999999E-2</v>
      </c>
      <c r="FY214">
        <v>5.2442130000000002</v>
      </c>
      <c r="FZ214">
        <v>0.79187689999999999</v>
      </c>
      <c r="GA214">
        <v>23.482089999999999</v>
      </c>
      <c r="GB214" s="1">
        <v>1.046775E-2</v>
      </c>
      <c r="GC214">
        <v>4.7142749999999998</v>
      </c>
      <c r="GD214">
        <v>0.78742529999999999</v>
      </c>
      <c r="GE214">
        <v>23.278949999999998</v>
      </c>
      <c r="GF214" s="1">
        <v>9.3376320000000002E-3</v>
      </c>
      <c r="GG214">
        <v>4.2287429999999997</v>
      </c>
      <c r="GH214">
        <v>0.78380159999999999</v>
      </c>
      <c r="GI214">
        <v>23.02197</v>
      </c>
      <c r="GJ214" s="1">
        <v>8.3078449999999995E-3</v>
      </c>
      <c r="GK214">
        <v>3.778044</v>
      </c>
      <c r="GL214">
        <v>0.78192790000000001</v>
      </c>
      <c r="GM214">
        <v>23.311109999999999</v>
      </c>
      <c r="GN214" s="1">
        <v>7.3692159999999996E-3</v>
      </c>
      <c r="GO214">
        <v>3.355855</v>
      </c>
      <c r="GP214">
        <v>0.78047200000000005</v>
      </c>
      <c r="GQ214">
        <v>23.762540000000001</v>
      </c>
      <c r="GR214" s="1">
        <v>6.500334E-3</v>
      </c>
      <c r="GS214">
        <v>2.9618180000000001</v>
      </c>
      <c r="GT214">
        <v>0.7795221</v>
      </c>
      <c r="GU214">
        <v>24.308209999999999</v>
      </c>
      <c r="GV214" s="1">
        <v>5.6901800000000004E-3</v>
      </c>
      <c r="GW214">
        <v>2.5926330000000002</v>
      </c>
      <c r="GX214">
        <v>0.7788737</v>
      </c>
      <c r="GY214">
        <v>24.99</v>
      </c>
      <c r="GZ214" s="1">
        <v>4.9022450000000004E-3</v>
      </c>
      <c r="HA214">
        <v>2.2346879999999998</v>
      </c>
      <c r="HB214">
        <v>0.77845160000000002</v>
      </c>
      <c r="HC214">
        <v>25.39057</v>
      </c>
      <c r="HD214" s="1">
        <v>4.1044810000000001E-3</v>
      </c>
      <c r="HE214">
        <v>1.87415</v>
      </c>
      <c r="HF214">
        <v>0.7782964</v>
      </c>
      <c r="HG214">
        <v>25.360420000000001</v>
      </c>
      <c r="HH214" s="1">
        <v>3.311366E-3</v>
      </c>
      <c r="HI214">
        <v>1.5149170000000001</v>
      </c>
      <c r="HJ214">
        <v>0.77818790000000004</v>
      </c>
      <c r="HK214">
        <v>25.082370000000001</v>
      </c>
      <c r="HL214" s="1">
        <v>2.5821329999999999E-3</v>
      </c>
      <c r="HM214">
        <v>1.182655</v>
      </c>
      <c r="HN214">
        <v>0.7780958</v>
      </c>
      <c r="HO214">
        <v>24.72907</v>
      </c>
      <c r="HP214" s="1">
        <v>1.9851819999999998E-3</v>
      </c>
      <c r="HQ214">
        <v>0.90825769999999995</v>
      </c>
      <c r="HR214">
        <v>0.77803889999999998</v>
      </c>
      <c r="HS214">
        <v>24.87753</v>
      </c>
      <c r="HT214" s="1">
        <v>1.5491249999999999E-3</v>
      </c>
      <c r="HU214">
        <v>0.70619799999999999</v>
      </c>
      <c r="HV214">
        <v>0.77799649999999998</v>
      </c>
      <c r="HW214">
        <v>25.31063</v>
      </c>
      <c r="HX214" s="1">
        <v>1.2589579999999999E-3</v>
      </c>
      <c r="HY214">
        <v>0.57079760000000002</v>
      </c>
      <c r="HZ214">
        <v>0.7779857</v>
      </c>
      <c r="IA214">
        <v>25.7821</v>
      </c>
      <c r="IB214" s="1">
        <v>1.0750550000000001E-3</v>
      </c>
      <c r="IC214">
        <v>0.48476910000000001</v>
      </c>
      <c r="ID214">
        <v>0.77798029999999996</v>
      </c>
      <c r="IE214">
        <v>26.332540000000002</v>
      </c>
      <c r="IF214" s="1">
        <v>9.5829859999999999E-4</v>
      </c>
      <c r="IG214">
        <v>0.4302976</v>
      </c>
      <c r="IH214">
        <v>0.77798909999999999</v>
      </c>
      <c r="II214">
        <v>26.550909999999998</v>
      </c>
      <c r="IJ214" s="1">
        <v>8.7944059999999998E-4</v>
      </c>
      <c r="IK214">
        <v>0.39379969999999997</v>
      </c>
      <c r="IL214">
        <v>0.7779935</v>
      </c>
      <c r="IM214">
        <v>26.411519999999999</v>
      </c>
      <c r="IN214" s="1">
        <v>8.2123910000000001E-4</v>
      </c>
      <c r="IO214">
        <v>0.36711280000000002</v>
      </c>
      <c r="IP214">
        <v>0.77798409999999996</v>
      </c>
      <c r="IQ214">
        <v>25.974869999999999</v>
      </c>
      <c r="IR214" s="1">
        <v>7.7467669999999999E-4</v>
      </c>
      <c r="IS214">
        <v>0.34597099999999997</v>
      </c>
      <c r="IT214">
        <v>0.77797000000000005</v>
      </c>
      <c r="IU214">
        <v>25.332190000000001</v>
      </c>
      <c r="IV214" s="1">
        <v>7.3496070000000002E-4</v>
      </c>
      <c r="IW214">
        <v>0.32801910000000001</v>
      </c>
      <c r="IX214">
        <v>0.77797499999999997</v>
      </c>
      <c r="IY214">
        <v>24.991630000000001</v>
      </c>
      <c r="IZ214" s="1">
        <v>6.9933820000000005E-4</v>
      </c>
      <c r="JA214">
        <v>0.31199739999999998</v>
      </c>
      <c r="JB214">
        <v>0.77797729999999998</v>
      </c>
      <c r="JC214">
        <v>24.639130000000002</v>
      </c>
      <c r="JD214" s="1">
        <v>6.6670309999999997E-4</v>
      </c>
      <c r="JE214">
        <v>0.29737130000000001</v>
      </c>
      <c r="JF214">
        <v>0.77797170000000004</v>
      </c>
      <c r="JG214">
        <v>24.593610000000002</v>
      </c>
      <c r="JH214" s="1">
        <v>6.3629629999999995E-4</v>
      </c>
      <c r="JI214">
        <v>0.28376289999999998</v>
      </c>
      <c r="JJ214">
        <v>0.77797720000000004</v>
      </c>
      <c r="JK214">
        <v>24.622589999999999</v>
      </c>
      <c r="JL214" s="1">
        <v>6.0758079999999998E-4</v>
      </c>
      <c r="JM214">
        <v>0.2709356</v>
      </c>
      <c r="JN214">
        <v>0.77797819999999995</v>
      </c>
      <c r="JO214">
        <v>24.762789999999999</v>
      </c>
      <c r="JP214" s="1">
        <v>5.8085509999999995E-4</v>
      </c>
      <c r="JQ214">
        <v>0.25898939999999998</v>
      </c>
      <c r="JR214">
        <v>0.77797810000000001</v>
      </c>
      <c r="JS214">
        <v>24.958459999999999</v>
      </c>
      <c r="JT214" s="1">
        <v>5.560246E-4</v>
      </c>
      <c r="JU214">
        <v>0.2479056</v>
      </c>
      <c r="JV214">
        <v>0.77797859999999996</v>
      </c>
      <c r="JW214">
        <v>24.9359</v>
      </c>
      <c r="JX214" s="1">
        <v>5.322619E-4</v>
      </c>
      <c r="JY214">
        <v>0.2373054</v>
      </c>
      <c r="JZ214">
        <v>0.77798330000000004</v>
      </c>
      <c r="KA214">
        <v>24.647400000000001</v>
      </c>
      <c r="KB214" s="1">
        <v>5.0958489999999997E-4</v>
      </c>
      <c r="KC214">
        <v>0.22716259999999999</v>
      </c>
      <c r="KD214">
        <v>0.77798310000000004</v>
      </c>
      <c r="KE214">
        <v>24.71819</v>
      </c>
      <c r="KF214" s="1">
        <v>4.880277E-4</v>
      </c>
      <c r="KG214">
        <v>0.21754280000000001</v>
      </c>
      <c r="KH214">
        <v>0.77798330000000004</v>
      </c>
      <c r="KI214">
        <v>24.680330000000001</v>
      </c>
      <c r="KJ214" s="1">
        <v>4.6773289999999998E-4</v>
      </c>
      <c r="KK214">
        <v>0.20848639999999999</v>
      </c>
      <c r="KL214">
        <v>0.77798920000000005</v>
      </c>
      <c r="KM214">
        <v>24.75169</v>
      </c>
      <c r="KN214" s="1">
        <v>4.4847140000000001E-4</v>
      </c>
      <c r="KO214">
        <v>0.1999031</v>
      </c>
      <c r="KP214">
        <v>0.7779585</v>
      </c>
      <c r="KQ214">
        <v>24.946750000000002</v>
      </c>
      <c r="KR214" s="1">
        <v>4.2986959999999997E-4</v>
      </c>
      <c r="KS214">
        <v>0.19161819999999999</v>
      </c>
      <c r="KT214">
        <v>0.77797349999999998</v>
      </c>
      <c r="KU214">
        <v>25.001169999999998</v>
      </c>
      <c r="KV214" s="1">
        <v>4.1233699999999998E-4</v>
      </c>
      <c r="KW214">
        <v>0.18379039999999999</v>
      </c>
      <c r="KX214">
        <v>0.77796129999999997</v>
      </c>
      <c r="KY214">
        <v>24.824929999999998</v>
      </c>
      <c r="KZ214" s="1">
        <v>3.9564919999999999E-4</v>
      </c>
      <c r="LA214">
        <v>0.17634929999999999</v>
      </c>
      <c r="LB214">
        <v>0.77796849999999995</v>
      </c>
      <c r="LC214">
        <v>24.494</v>
      </c>
      <c r="LD214" s="1">
        <v>3.7974919999999999E-4</v>
      </c>
      <c r="LE214">
        <v>0.16925460000000001</v>
      </c>
      <c r="LF214">
        <v>0.77798060000000002</v>
      </c>
      <c r="LG214">
        <v>24.12941</v>
      </c>
      <c r="LH214" s="1">
        <v>3.6480330000000002E-4</v>
      </c>
      <c r="LI214">
        <v>0.1625759</v>
      </c>
      <c r="LJ214">
        <v>0.77796410000000005</v>
      </c>
      <c r="LK214">
        <v>24.311889999999998</v>
      </c>
      <c r="LL214" s="1">
        <v>3.503747E-4</v>
      </c>
      <c r="LM214">
        <v>0.1561612</v>
      </c>
      <c r="LN214">
        <v>0.77795800000000004</v>
      </c>
      <c r="LO214">
        <v>24.493379999999998</v>
      </c>
      <c r="LP214" s="1">
        <v>3.3666259999999998E-4</v>
      </c>
      <c r="LQ214">
        <v>0.15003</v>
      </c>
      <c r="LR214">
        <v>0.77792570000000005</v>
      </c>
      <c r="LS214">
        <v>24.71339</v>
      </c>
      <c r="LT214" s="1">
        <v>3.236146E-4</v>
      </c>
      <c r="LU214">
        <v>0.1442184</v>
      </c>
      <c r="LV214">
        <v>0.77788380000000001</v>
      </c>
      <c r="LW214">
        <v>25.250779999999999</v>
      </c>
      <c r="LX214" s="1">
        <v>3.1119230000000001E-4</v>
      </c>
      <c r="LY214">
        <v>0.13868630000000001</v>
      </c>
      <c r="LZ214">
        <v>0.77780289999999996</v>
      </c>
      <c r="MA214">
        <v>25.629439999999999</v>
      </c>
      <c r="MB214" s="1">
        <v>2.9948939999999998E-4</v>
      </c>
      <c r="MC214">
        <v>0.13347909999999999</v>
      </c>
      <c r="MD214">
        <v>0.7776729</v>
      </c>
      <c r="ME214">
        <v>25.613620000000001</v>
      </c>
      <c r="MF214" s="1">
        <v>2.8864009999999998E-4</v>
      </c>
      <c r="MG214">
        <v>0.1286456</v>
      </c>
      <c r="MH214">
        <v>0.77751429999999999</v>
      </c>
      <c r="MI214">
        <v>25.406870000000001</v>
      </c>
      <c r="MJ214" s="1">
        <v>2.784288E-4</v>
      </c>
      <c r="MK214">
        <v>0.12411659999999999</v>
      </c>
      <c r="ML214">
        <v>0.77735410000000005</v>
      </c>
      <c r="MM214">
        <v>25.32443</v>
      </c>
      <c r="MN214" s="1">
        <v>2.687616E-4</v>
      </c>
      <c r="MO214">
        <v>0.1198437</v>
      </c>
      <c r="MP214">
        <v>0.77716549999999995</v>
      </c>
      <c r="MQ214">
        <v>25.779789999999998</v>
      </c>
      <c r="MR214" s="1">
        <v>2.5938449999999999E-4</v>
      </c>
      <c r="MS214">
        <v>0.1157039</v>
      </c>
      <c r="MT214">
        <v>0.77697629999999995</v>
      </c>
      <c r="MU214">
        <v>26.32939</v>
      </c>
      <c r="MV214" s="1">
        <v>2.5026379999999997E-4</v>
      </c>
      <c r="MW214">
        <v>0.11166520000000001</v>
      </c>
      <c r="MX214">
        <v>0.77675959999999999</v>
      </c>
      <c r="MY214">
        <v>26.76641</v>
      </c>
      <c r="MZ214" s="1">
        <v>2.414575E-4</v>
      </c>
      <c r="NA214">
        <v>0.1077777</v>
      </c>
      <c r="NB214">
        <v>0.77653839999999996</v>
      </c>
      <c r="NC214">
        <v>27.269839999999999</v>
      </c>
      <c r="ND214" s="1">
        <v>2.3314120000000001E-4</v>
      </c>
      <c r="NE214">
        <v>0.1040898</v>
      </c>
      <c r="NF214">
        <v>0.77637880000000004</v>
      </c>
      <c r="NG214">
        <v>27.482700000000001</v>
      </c>
      <c r="NH214" s="1">
        <v>2.2547069999999999E-4</v>
      </c>
      <c r="NI214">
        <v>0.10067859999999999</v>
      </c>
      <c r="NJ214">
        <v>0.77620679999999997</v>
      </c>
      <c r="NK214">
        <v>27.390540000000001</v>
      </c>
      <c r="NL214" s="1">
        <v>2.185078E-4</v>
      </c>
      <c r="NM214">
        <v>9.7571840000000007E-2</v>
      </c>
      <c r="NN214">
        <v>0.77610210000000002</v>
      </c>
      <c r="NO214">
        <v>27.029620000000001</v>
      </c>
      <c r="NP214" s="1">
        <v>2.1190569999999999E-4</v>
      </c>
      <c r="NQ214">
        <v>9.4641760000000005E-2</v>
      </c>
      <c r="NR214">
        <v>0.77599010000000002</v>
      </c>
      <c r="NS214">
        <v>26.482119999999998</v>
      </c>
      <c r="NT214" s="1">
        <v>2.0512770000000001E-4</v>
      </c>
      <c r="NU214">
        <v>9.1646309999999995E-2</v>
      </c>
      <c r="NV214">
        <v>0.77592410000000001</v>
      </c>
      <c r="NW214">
        <v>26.071249999999999</v>
      </c>
      <c r="NX214" s="1">
        <v>1.9825109999999999E-4</v>
      </c>
      <c r="NY214">
        <v>8.8590390000000005E-2</v>
      </c>
      <c r="NZ214">
        <v>0.77585579999999998</v>
      </c>
      <c r="OA214">
        <v>26.05519</v>
      </c>
      <c r="OB214" s="1">
        <v>1.9119450000000001E-4</v>
      </c>
      <c r="OC214">
        <v>8.5462609999999994E-2</v>
      </c>
      <c r="OD214">
        <v>0.77576029999999996</v>
      </c>
      <c r="OE214">
        <v>26.058240000000001</v>
      </c>
      <c r="OF214" s="1">
        <v>1.840698E-4</v>
      </c>
      <c r="OG214">
        <v>8.2289459999999995E-2</v>
      </c>
      <c r="OH214">
        <v>0.77563850000000001</v>
      </c>
      <c r="OI214">
        <v>26.22401</v>
      </c>
      <c r="OJ214" s="1">
        <v>1.7700720000000001E-4</v>
      </c>
      <c r="OK214">
        <v>7.9144190000000003E-2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0.65159800000000001</v>
      </c>
      <c r="G215">
        <v>22.05301</v>
      </c>
      <c r="H215">
        <v>0</v>
      </c>
      <c r="I215">
        <v>0</v>
      </c>
      <c r="J215">
        <v>0.64964770000000005</v>
      </c>
      <c r="K215">
        <v>22.185890000000001</v>
      </c>
      <c r="L215">
        <v>0</v>
      </c>
      <c r="M215">
        <v>0</v>
      </c>
      <c r="N215">
        <v>0.64765079999999997</v>
      </c>
      <c r="O215">
        <v>22.290690000000001</v>
      </c>
      <c r="P215">
        <v>0</v>
      </c>
      <c r="Q215">
        <v>0</v>
      </c>
      <c r="R215">
        <v>0.64555960000000001</v>
      </c>
      <c r="S215">
        <v>21.864750000000001</v>
      </c>
      <c r="T215">
        <v>0</v>
      </c>
      <c r="U215">
        <v>0</v>
      </c>
      <c r="V215">
        <v>0.64325920000000003</v>
      </c>
      <c r="W215">
        <v>21.36401</v>
      </c>
      <c r="X215">
        <v>0</v>
      </c>
      <c r="Y215">
        <v>0</v>
      </c>
      <c r="Z215">
        <v>0.64049639999999997</v>
      </c>
      <c r="AA215">
        <v>20.956569999999999</v>
      </c>
      <c r="AB215">
        <v>0</v>
      </c>
      <c r="AC215">
        <v>0</v>
      </c>
      <c r="AD215">
        <v>0.63680170000000003</v>
      </c>
      <c r="AE215">
        <v>20.694669999999999</v>
      </c>
      <c r="AF215">
        <v>0</v>
      </c>
      <c r="AG215">
        <v>0</v>
      </c>
      <c r="AH215">
        <v>0.6327952</v>
      </c>
      <c r="AI215">
        <v>20.708349999999999</v>
      </c>
      <c r="AJ215">
        <v>0</v>
      </c>
      <c r="AK215">
        <v>0</v>
      </c>
      <c r="AL215">
        <v>0.62922060000000002</v>
      </c>
      <c r="AM215">
        <v>21.169419999999999</v>
      </c>
      <c r="AN215">
        <v>3.1020270000000001E-33</v>
      </c>
      <c r="AO215" s="1">
        <v>1.1377600000000001E-30</v>
      </c>
      <c r="AP215">
        <v>0.62617400000000001</v>
      </c>
      <c r="AQ215">
        <v>21.276019999999999</v>
      </c>
      <c r="AR215" s="1">
        <v>1.376718E-21</v>
      </c>
      <c r="AS215" s="1">
        <v>5.0481429999999999E-19</v>
      </c>
      <c r="AT215">
        <v>0.62349500000000002</v>
      </c>
      <c r="AU215">
        <v>21.140080000000001</v>
      </c>
      <c r="AV215" s="1">
        <v>8.7124800000000001E-12</v>
      </c>
      <c r="AW215" s="1">
        <v>3.1948530000000001E-9</v>
      </c>
      <c r="AX215">
        <v>0.62125059999999999</v>
      </c>
      <c r="AY215">
        <v>20.781320000000001</v>
      </c>
      <c r="AZ215" s="1">
        <v>1.040762E-5</v>
      </c>
      <c r="BA215" s="1">
        <v>2.8339020000000001E-3</v>
      </c>
      <c r="BB215">
        <v>0.61898889999999995</v>
      </c>
      <c r="BC215">
        <v>20.374690000000001</v>
      </c>
      <c r="BD215" s="1">
        <v>6.5607139999999996E-3</v>
      </c>
      <c r="BE215" s="1">
        <v>1.922142</v>
      </c>
      <c r="BF215">
        <v>0.61672769999999999</v>
      </c>
      <c r="BG215">
        <v>20.072399999999998</v>
      </c>
      <c r="BH215" s="1">
        <v>0.45947949999999999</v>
      </c>
      <c r="BI215">
        <v>143.4847</v>
      </c>
      <c r="BJ215">
        <v>0.6143267</v>
      </c>
      <c r="BK215">
        <v>20.033729999999998</v>
      </c>
      <c r="BL215" s="1">
        <v>7.3783940000000001</v>
      </c>
      <c r="BM215">
        <v>2435.9090000000001</v>
      </c>
      <c r="BN215">
        <v>0.61168089999999997</v>
      </c>
      <c r="BO215">
        <v>20.44877</v>
      </c>
      <c r="BP215">
        <v>38.898650000000004</v>
      </c>
      <c r="BQ215">
        <v>13488.37</v>
      </c>
      <c r="BR215">
        <v>0.60863849999999997</v>
      </c>
      <c r="BS215">
        <v>21.09488</v>
      </c>
      <c r="BT215">
        <v>84.780959999999993</v>
      </c>
      <c r="BU215">
        <v>30737.67</v>
      </c>
      <c r="BV215">
        <v>0.60510960000000003</v>
      </c>
      <c r="BW215">
        <v>21.71585</v>
      </c>
      <c r="BX215">
        <v>90.393330000000006</v>
      </c>
      <c r="BY215">
        <v>34124.06</v>
      </c>
      <c r="BZ215">
        <v>0.60102869999999997</v>
      </c>
      <c r="CA215">
        <v>22.132829999999998</v>
      </c>
      <c r="CB215">
        <v>53.681190000000001</v>
      </c>
      <c r="CC215">
        <v>21026.12</v>
      </c>
      <c r="CD215">
        <v>0.59628150000000002</v>
      </c>
      <c r="CE215">
        <v>22.02449</v>
      </c>
      <c r="CF215">
        <v>19.78023</v>
      </c>
      <c r="CG215">
        <v>8013.6049999999996</v>
      </c>
      <c r="CH215">
        <v>0.59112319999999996</v>
      </c>
      <c r="CI215">
        <v>21.71388</v>
      </c>
      <c r="CJ215">
        <v>4.9790700000000001</v>
      </c>
      <c r="CK215">
        <v>2078.078</v>
      </c>
      <c r="CL215">
        <v>0.58544410000000002</v>
      </c>
      <c r="CM215">
        <v>21.400010000000002</v>
      </c>
      <c r="CN215">
        <v>0.96340369999999997</v>
      </c>
      <c r="CO215">
        <v>410.5829</v>
      </c>
      <c r="CP215">
        <v>0.57953440000000001</v>
      </c>
      <c r="CQ215">
        <v>21.159050000000001</v>
      </c>
      <c r="CR215">
        <v>0.19418060000000001</v>
      </c>
      <c r="CS215">
        <v>81.858180000000004</v>
      </c>
      <c r="CT215">
        <v>0.57358480000000001</v>
      </c>
      <c r="CU215">
        <v>21.376390000000001</v>
      </c>
      <c r="CV215">
        <v>8.1419800000000001E-2</v>
      </c>
      <c r="CW215">
        <v>32.502940000000002</v>
      </c>
      <c r="CX215">
        <v>0.56744470000000002</v>
      </c>
      <c r="CY215">
        <v>21.901990000000001</v>
      </c>
      <c r="CZ215">
        <v>7.0393029999999995E-2</v>
      </c>
      <c r="DA215">
        <v>27.557880000000001</v>
      </c>
      <c r="DB215">
        <v>0.56115899999999996</v>
      </c>
      <c r="DC215">
        <v>22.31906</v>
      </c>
      <c r="DD215">
        <v>7.1384710000000004E-2</v>
      </c>
      <c r="DE215">
        <v>28.10324</v>
      </c>
      <c r="DF215">
        <v>0.55466380000000004</v>
      </c>
      <c r="DG215">
        <v>22.618320000000001</v>
      </c>
      <c r="DH215">
        <v>7.100803E-2</v>
      </c>
      <c r="DI215">
        <v>28.24051</v>
      </c>
      <c r="DJ215">
        <v>0.54784480000000002</v>
      </c>
      <c r="DK215">
        <v>22.50299</v>
      </c>
      <c r="DL215" s="1">
        <v>6.7787650000000005E-2</v>
      </c>
      <c r="DM215">
        <v>27.25132</v>
      </c>
      <c r="DN215">
        <v>0.54085919999999998</v>
      </c>
      <c r="DO215">
        <v>22.214189999999999</v>
      </c>
      <c r="DP215" s="1">
        <v>6.2696249999999995E-2</v>
      </c>
      <c r="DQ215">
        <v>25.464200000000002</v>
      </c>
      <c r="DR215">
        <v>0.53376279999999998</v>
      </c>
      <c r="DS215">
        <v>21.814250000000001</v>
      </c>
      <c r="DT215" s="1">
        <v>5.693633E-2</v>
      </c>
      <c r="DU215">
        <v>23.349730000000001</v>
      </c>
      <c r="DV215">
        <v>0.52690029999999999</v>
      </c>
      <c r="DW215">
        <v>21.381930000000001</v>
      </c>
      <c r="DX215" s="1">
        <v>5.1251850000000002E-2</v>
      </c>
      <c r="DY215">
        <v>21.20656</v>
      </c>
      <c r="DZ215">
        <v>0.51984719999999995</v>
      </c>
      <c r="EA215">
        <v>21.351479999999999</v>
      </c>
      <c r="EB215" s="1">
        <v>4.5900110000000001E-2</v>
      </c>
      <c r="EC215">
        <v>19.16572</v>
      </c>
      <c r="ED215">
        <v>0.51268740000000002</v>
      </c>
      <c r="EE215">
        <v>21.685210000000001</v>
      </c>
      <c r="EF215" s="1">
        <v>4.1032359999999997E-2</v>
      </c>
      <c r="EG215">
        <v>17.28885</v>
      </c>
      <c r="EH215">
        <v>0.50585930000000001</v>
      </c>
      <c r="EI215">
        <v>22.16771</v>
      </c>
      <c r="EJ215" s="1">
        <v>3.6723329999999998E-2</v>
      </c>
      <c r="EK215">
        <v>15.60108</v>
      </c>
      <c r="EL215">
        <v>0.49895279999999997</v>
      </c>
      <c r="EM215">
        <v>22.59057</v>
      </c>
      <c r="EN215" s="1">
        <v>3.289628E-2</v>
      </c>
      <c r="EO215">
        <v>14.094390000000001</v>
      </c>
      <c r="EP215">
        <v>0.49206220000000001</v>
      </c>
      <c r="EQ215">
        <v>22.642060000000001</v>
      </c>
      <c r="ER215" s="1">
        <v>2.9501579999999999E-2</v>
      </c>
      <c r="ES215">
        <v>12.750069999999999</v>
      </c>
      <c r="ET215">
        <v>0.48517009999999999</v>
      </c>
      <c r="EU215">
        <v>22.351970000000001</v>
      </c>
      <c r="EV215" s="1">
        <v>2.6437430000000001E-2</v>
      </c>
      <c r="EW215">
        <v>11.527240000000001</v>
      </c>
      <c r="EX215">
        <v>0.47823209999999999</v>
      </c>
      <c r="EY215">
        <v>21.95449</v>
      </c>
      <c r="EZ215" s="1">
        <v>2.364335E-2</v>
      </c>
      <c r="FA215">
        <v>10.401210000000001</v>
      </c>
      <c r="FB215">
        <v>0.47133540000000002</v>
      </c>
      <c r="FC215">
        <v>21.621870000000001</v>
      </c>
      <c r="FD215" s="1">
        <v>2.112292E-2</v>
      </c>
      <c r="FE215">
        <v>9.3741249999999994</v>
      </c>
      <c r="FF215">
        <v>0.46435290000000001</v>
      </c>
      <c r="FG215">
        <v>21.891649999999998</v>
      </c>
      <c r="FH215" s="1">
        <v>1.8845310000000001E-2</v>
      </c>
      <c r="FI215">
        <v>8.4394439999999999</v>
      </c>
      <c r="FJ215">
        <v>0.4571132</v>
      </c>
      <c r="FK215">
        <v>22.27197</v>
      </c>
      <c r="FL215" s="1">
        <v>1.6786490000000001E-2</v>
      </c>
      <c r="FM215">
        <v>7.5900239999999997</v>
      </c>
      <c r="FN215">
        <v>0.45029259999999999</v>
      </c>
      <c r="FO215">
        <v>22.711079999999999</v>
      </c>
      <c r="FP215" s="1">
        <v>1.4958229999999999E-2</v>
      </c>
      <c r="FQ215">
        <v>6.8226950000000004</v>
      </c>
      <c r="FR215">
        <v>0.44384170000000001</v>
      </c>
      <c r="FS215">
        <v>23.118179999999999</v>
      </c>
      <c r="FT215" s="1">
        <v>1.334811E-2</v>
      </c>
      <c r="FU215">
        <v>6.1371270000000004</v>
      </c>
      <c r="FV215">
        <v>0.4379306</v>
      </c>
      <c r="FW215">
        <v>23.404419999999998</v>
      </c>
      <c r="FX215" s="1">
        <v>1.1922189999999999E-2</v>
      </c>
      <c r="FY215">
        <v>5.5214239999999997</v>
      </c>
      <c r="FZ215">
        <v>0.43287439999999999</v>
      </c>
      <c r="GA215">
        <v>23.476140000000001</v>
      </c>
      <c r="GB215" s="1">
        <v>1.065207E-2</v>
      </c>
      <c r="GC215">
        <v>4.960852</v>
      </c>
      <c r="GD215">
        <v>0.42847269999999998</v>
      </c>
      <c r="GE215">
        <v>23.312819999999999</v>
      </c>
      <c r="GF215" s="1">
        <v>9.5091629999999993E-3</v>
      </c>
      <c r="GG215">
        <v>4.4490809999999996</v>
      </c>
      <c r="GH215">
        <v>0.42481190000000002</v>
      </c>
      <c r="GI215">
        <v>23.08661</v>
      </c>
      <c r="GJ215" s="1">
        <v>8.4689450000000003E-3</v>
      </c>
      <c r="GK215">
        <v>3.9757729999999998</v>
      </c>
      <c r="GL215">
        <v>0.4225526</v>
      </c>
      <c r="GM215">
        <v>23.376080000000002</v>
      </c>
      <c r="GN215" s="1">
        <v>7.5214959999999999E-3</v>
      </c>
      <c r="GO215">
        <v>3.5345339999999998</v>
      </c>
      <c r="GP215">
        <v>0.420761</v>
      </c>
      <c r="GQ215">
        <v>23.793559999999999</v>
      </c>
      <c r="GR215" s="1">
        <v>6.6430930000000001E-3</v>
      </c>
      <c r="GS215">
        <v>3.1226989999999999</v>
      </c>
      <c r="GT215">
        <v>0.4194329</v>
      </c>
      <c r="GU215">
        <v>24.30959</v>
      </c>
      <c r="GV215" s="1">
        <v>5.8263179999999996E-3</v>
      </c>
      <c r="GW215">
        <v>2.7377929999999999</v>
      </c>
      <c r="GX215">
        <v>0.41845490000000002</v>
      </c>
      <c r="GY215">
        <v>24.963640000000002</v>
      </c>
      <c r="GZ215" s="1">
        <v>5.0377349999999998E-3</v>
      </c>
      <c r="HA215">
        <v>2.3670840000000002</v>
      </c>
      <c r="HB215">
        <v>0.41776279999999999</v>
      </c>
      <c r="HC215">
        <v>25.362839999999998</v>
      </c>
      <c r="HD215" s="1">
        <v>4.242343E-3</v>
      </c>
      <c r="HE215">
        <v>1.9952460000000001</v>
      </c>
      <c r="HF215">
        <v>0.41733880000000001</v>
      </c>
      <c r="HG215">
        <v>25.36431</v>
      </c>
      <c r="HH215" s="1">
        <v>3.4459740000000001E-3</v>
      </c>
      <c r="HI215">
        <v>1.6227609999999999</v>
      </c>
      <c r="HJ215">
        <v>0.41703709999999999</v>
      </c>
      <c r="HK215">
        <v>25.128920000000001</v>
      </c>
      <c r="HL215" s="1">
        <v>2.7011309999999998E-3</v>
      </c>
      <c r="HM215">
        <v>1.2731049999999999</v>
      </c>
      <c r="HN215">
        <v>0.41683910000000002</v>
      </c>
      <c r="HO215">
        <v>24.797720000000002</v>
      </c>
      <c r="HP215" s="1">
        <v>2.0783809999999998E-3</v>
      </c>
      <c r="HQ215">
        <v>0.97880840000000002</v>
      </c>
      <c r="HR215">
        <v>0.41669679999999998</v>
      </c>
      <c r="HS215">
        <v>24.942139999999998</v>
      </c>
      <c r="HT215" s="1">
        <v>1.614589E-3</v>
      </c>
      <c r="HU215">
        <v>0.75825730000000002</v>
      </c>
      <c r="HV215">
        <v>0.41660029999999998</v>
      </c>
      <c r="HW215">
        <v>25.35164</v>
      </c>
      <c r="HX215" s="1">
        <v>1.301457E-3</v>
      </c>
      <c r="HY215">
        <v>0.60843460000000005</v>
      </c>
      <c r="HZ215">
        <v>0.41653820000000003</v>
      </c>
      <c r="IA215">
        <v>25.801400000000001</v>
      </c>
      <c r="IB215" s="1">
        <v>1.1017780000000001E-3</v>
      </c>
      <c r="IC215">
        <v>0.51266400000000001</v>
      </c>
      <c r="ID215">
        <v>0.41650090000000001</v>
      </c>
      <c r="IE215">
        <v>26.332170000000001</v>
      </c>
      <c r="IF215" s="1">
        <v>9.7557079999999999E-4</v>
      </c>
      <c r="IG215">
        <v>0.45221349999999999</v>
      </c>
      <c r="IH215">
        <v>0.41646929999999999</v>
      </c>
      <c r="II215">
        <v>26.534870000000002</v>
      </c>
      <c r="IJ215" s="1">
        <v>8.9146579999999998E-4</v>
      </c>
      <c r="IK215">
        <v>0.41218369999999999</v>
      </c>
      <c r="IL215">
        <v>0.4164659</v>
      </c>
      <c r="IM215">
        <v>26.427630000000001</v>
      </c>
      <c r="IN215" s="1">
        <v>8.3040619999999996E-4</v>
      </c>
      <c r="IO215">
        <v>0.38334849999999998</v>
      </c>
      <c r="IP215">
        <v>0.41644710000000001</v>
      </c>
      <c r="IQ215">
        <v>26.038930000000001</v>
      </c>
      <c r="IR215" s="1">
        <v>7.8219710000000003E-4</v>
      </c>
      <c r="IS215">
        <v>0.36077150000000002</v>
      </c>
      <c r="IT215">
        <v>0.41644350000000002</v>
      </c>
      <c r="IU215">
        <v>25.43683</v>
      </c>
      <c r="IV215" s="1">
        <v>7.4150629999999995E-4</v>
      </c>
      <c r="IW215">
        <v>0.34178829999999999</v>
      </c>
      <c r="IX215">
        <v>0.4164426</v>
      </c>
      <c r="IY215">
        <v>25.10407</v>
      </c>
      <c r="IZ215" s="1">
        <v>7.0526560000000005E-4</v>
      </c>
      <c r="JA215">
        <v>0.32496599999999998</v>
      </c>
      <c r="JB215">
        <v>0.41643819999999998</v>
      </c>
      <c r="JC215">
        <v>24.72278</v>
      </c>
      <c r="JD215" s="1">
        <v>6.7215910000000001E-4</v>
      </c>
      <c r="JE215">
        <v>0.30964649999999999</v>
      </c>
      <c r="JF215">
        <v>0.41643970000000002</v>
      </c>
      <c r="JG215">
        <v>24.643439999999998</v>
      </c>
      <c r="JH215" s="1">
        <v>6.414112E-4</v>
      </c>
      <c r="JI215">
        <v>0.29543249999999999</v>
      </c>
      <c r="JJ215">
        <v>0.4164388</v>
      </c>
      <c r="JK215">
        <v>24.62904</v>
      </c>
      <c r="JL215" s="1">
        <v>6.1240700000000003E-4</v>
      </c>
      <c r="JM215">
        <v>0.28205550000000001</v>
      </c>
      <c r="JN215">
        <v>0.41643160000000001</v>
      </c>
      <c r="JO215">
        <v>24.761759999999999</v>
      </c>
      <c r="JP215" s="1">
        <v>5.8530300000000002E-4</v>
      </c>
      <c r="JQ215">
        <v>0.26955370000000001</v>
      </c>
      <c r="JR215">
        <v>0.41642580000000001</v>
      </c>
      <c r="JS215">
        <v>24.971409999999999</v>
      </c>
      <c r="JT215" s="1">
        <v>5.6020919999999995E-4</v>
      </c>
      <c r="JU215">
        <v>0.25798189999999999</v>
      </c>
      <c r="JV215">
        <v>0.4164272</v>
      </c>
      <c r="JW215">
        <v>24.989989999999999</v>
      </c>
      <c r="JX215" s="1">
        <v>5.3629139999999997E-4</v>
      </c>
      <c r="JY215">
        <v>0.24695880000000001</v>
      </c>
      <c r="JZ215">
        <v>0.41643049999999998</v>
      </c>
      <c r="KA215">
        <v>24.72906</v>
      </c>
      <c r="KB215" s="1">
        <v>5.1341400000000001E-4</v>
      </c>
      <c r="KC215">
        <v>0.23639569999999999</v>
      </c>
      <c r="KD215">
        <v>0.41643380000000002</v>
      </c>
      <c r="KE215">
        <v>24.8065</v>
      </c>
      <c r="KF215" s="1">
        <v>4.9165820000000003E-4</v>
      </c>
      <c r="KG215">
        <v>0.2263695</v>
      </c>
      <c r="KH215">
        <v>0.41643069999999999</v>
      </c>
      <c r="KI215">
        <v>24.735969999999998</v>
      </c>
      <c r="KJ215" s="1">
        <v>4.7114150000000002E-4</v>
      </c>
      <c r="KK215">
        <v>0.216916</v>
      </c>
      <c r="KL215">
        <v>0.41643330000000001</v>
      </c>
      <c r="KM215">
        <v>24.788730000000001</v>
      </c>
      <c r="KN215" s="1">
        <v>4.517309E-4</v>
      </c>
      <c r="KO215">
        <v>0.2079799</v>
      </c>
      <c r="KP215">
        <v>0.41642770000000001</v>
      </c>
      <c r="KQ215">
        <v>24.954219999999999</v>
      </c>
      <c r="KR215" s="1">
        <v>4.3300549999999999E-4</v>
      </c>
      <c r="KS215">
        <v>0.1993655</v>
      </c>
      <c r="KT215">
        <v>0.41642770000000001</v>
      </c>
      <c r="KU215">
        <v>25.005990000000001</v>
      </c>
      <c r="KV215" s="1">
        <v>4.152801E-4</v>
      </c>
      <c r="KW215">
        <v>0.19119359999999999</v>
      </c>
      <c r="KX215">
        <v>0.41643059999999998</v>
      </c>
      <c r="KY215">
        <v>24.845189999999999</v>
      </c>
      <c r="KZ215" s="1">
        <v>3.9847670000000001E-4</v>
      </c>
      <c r="LA215">
        <v>0.1834537</v>
      </c>
      <c r="LB215">
        <v>0.41642820000000003</v>
      </c>
      <c r="LC215">
        <v>24.543990000000001</v>
      </c>
      <c r="LD215" s="1">
        <v>3.8241639999999998E-4</v>
      </c>
      <c r="LE215">
        <v>0.17605589999999999</v>
      </c>
      <c r="LF215">
        <v>0.41643000000000002</v>
      </c>
      <c r="LG215">
        <v>24.204190000000001</v>
      </c>
      <c r="LH215" s="1">
        <v>3.6732710000000001E-4</v>
      </c>
      <c r="LI215">
        <v>0.16909179999999999</v>
      </c>
      <c r="LJ215">
        <v>0.41642079999999998</v>
      </c>
      <c r="LK215">
        <v>24.39537</v>
      </c>
      <c r="LL215" s="1">
        <v>3.5281819999999998E-4</v>
      </c>
      <c r="LM215">
        <v>0.1624264</v>
      </c>
      <c r="LN215">
        <v>0.41641800000000001</v>
      </c>
      <c r="LO215">
        <v>24.56259</v>
      </c>
      <c r="LP215" s="1">
        <v>3.3896870000000001E-4</v>
      </c>
      <c r="LQ215">
        <v>0.15603349999999999</v>
      </c>
      <c r="LR215">
        <v>0.41639350000000003</v>
      </c>
      <c r="LS215">
        <v>24.770790000000002</v>
      </c>
      <c r="LT215" s="1">
        <v>3.2582310000000002E-4</v>
      </c>
      <c r="LU215">
        <v>0.14998310000000001</v>
      </c>
      <c r="LV215">
        <v>0.4163577</v>
      </c>
      <c r="LW215">
        <v>25.275639999999999</v>
      </c>
      <c r="LX215" s="1">
        <v>3.1327619999999999E-4</v>
      </c>
      <c r="LY215">
        <v>0.14421439999999999</v>
      </c>
      <c r="LZ215">
        <v>0.41630200000000001</v>
      </c>
      <c r="MA215">
        <v>25.628240000000002</v>
      </c>
      <c r="MB215" s="1">
        <v>3.0143800000000001E-4</v>
      </c>
      <c r="MC215">
        <v>0.1387766</v>
      </c>
      <c r="MD215">
        <v>0.41620669999999999</v>
      </c>
      <c r="ME215">
        <v>25.614370000000001</v>
      </c>
      <c r="MF215" s="1">
        <v>2.9045170000000002E-4</v>
      </c>
      <c r="MG215">
        <v>0.1337209</v>
      </c>
      <c r="MH215">
        <v>0.41609479999999999</v>
      </c>
      <c r="MI215">
        <v>25.43036</v>
      </c>
      <c r="MJ215" s="1">
        <v>2.8012680000000001E-4</v>
      </c>
      <c r="MK215">
        <v>0.12898780000000001</v>
      </c>
      <c r="ML215">
        <v>0.41595009999999999</v>
      </c>
      <c r="MM215">
        <v>25.36553</v>
      </c>
      <c r="MN215" s="1">
        <v>2.7038600000000001E-4</v>
      </c>
      <c r="MO215">
        <v>0.1245381</v>
      </c>
      <c r="MP215">
        <v>0.41579139999999998</v>
      </c>
      <c r="MQ215">
        <v>25.821449999999999</v>
      </c>
      <c r="MR215" s="1">
        <v>2.6096129999999998E-4</v>
      </c>
      <c r="MS215">
        <v>0.12023789999999999</v>
      </c>
      <c r="MT215">
        <v>0.4156108</v>
      </c>
      <c r="MU215">
        <v>26.360410000000002</v>
      </c>
      <c r="MV215" s="1">
        <v>2.5180189999999999E-4</v>
      </c>
      <c r="MW215">
        <v>0.1160465</v>
      </c>
      <c r="MX215">
        <v>0.41541450000000002</v>
      </c>
      <c r="MY215">
        <v>26.781420000000001</v>
      </c>
      <c r="MZ215" s="1">
        <v>2.429318E-4</v>
      </c>
      <c r="NA215">
        <v>0.1119984</v>
      </c>
      <c r="NB215">
        <v>0.41522189999999998</v>
      </c>
      <c r="NC215">
        <v>27.266400000000001</v>
      </c>
      <c r="ND215" s="1">
        <v>2.3451869999999999E-4</v>
      </c>
      <c r="NE215">
        <v>0.1081457</v>
      </c>
      <c r="NF215">
        <v>0.41503820000000002</v>
      </c>
      <c r="NG215">
        <v>27.468730000000001</v>
      </c>
      <c r="NH215" s="1">
        <v>2.267386E-4</v>
      </c>
      <c r="NI215">
        <v>0.104574</v>
      </c>
      <c r="NJ215">
        <v>0.4148753</v>
      </c>
      <c r="NK215">
        <v>27.40943</v>
      </c>
      <c r="NL215" s="1">
        <v>2.1966020000000001E-4</v>
      </c>
      <c r="NM215">
        <v>0.10131270000000001</v>
      </c>
      <c r="NN215">
        <v>0.41473710000000003</v>
      </c>
      <c r="NO215">
        <v>27.093669999999999</v>
      </c>
      <c r="NP215" s="1">
        <v>2.1303899999999999E-4</v>
      </c>
      <c r="NQ215">
        <v>9.8272880000000007E-2</v>
      </c>
      <c r="NR215">
        <v>0.4146203</v>
      </c>
      <c r="NS215">
        <v>26.57629</v>
      </c>
      <c r="NT215" s="1">
        <v>2.0630280000000001E-4</v>
      </c>
      <c r="NU215">
        <v>9.5193959999999994E-2</v>
      </c>
      <c r="NV215">
        <v>0.41452470000000002</v>
      </c>
      <c r="NW215">
        <v>26.168019999999999</v>
      </c>
      <c r="NX215" s="1">
        <v>1.9944090000000001E-4</v>
      </c>
      <c r="NY215">
        <v>9.2041269999999994E-2</v>
      </c>
      <c r="NZ215">
        <v>0.41444120000000001</v>
      </c>
      <c r="OA215">
        <v>26.130310000000001</v>
      </c>
      <c r="OB215" s="1">
        <v>1.9241789999999999E-4</v>
      </c>
      <c r="OC215">
        <v>8.8822170000000006E-2</v>
      </c>
      <c r="OD215">
        <v>0.4143561</v>
      </c>
      <c r="OE215">
        <v>26.090879999999999</v>
      </c>
      <c r="OF215" s="1">
        <v>1.8529709999999999E-4</v>
      </c>
      <c r="OG215">
        <v>8.5544590000000004E-2</v>
      </c>
      <c r="OH215">
        <v>0.41424369999999999</v>
      </c>
      <c r="OI215">
        <v>26.221019999999999</v>
      </c>
      <c r="OJ215" s="1">
        <v>1.7821309999999999E-4</v>
      </c>
      <c r="OK215">
        <v>8.2285029999999995E-2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0.92464950000000001</v>
      </c>
      <c r="G216">
        <v>22.058250000000001</v>
      </c>
      <c r="H216">
        <v>0</v>
      </c>
      <c r="I216">
        <v>0</v>
      </c>
      <c r="J216">
        <v>0.92284390000000005</v>
      </c>
      <c r="K216">
        <v>22.204139999999999</v>
      </c>
      <c r="L216">
        <v>0</v>
      </c>
      <c r="M216">
        <v>0</v>
      </c>
      <c r="N216">
        <v>0.92101370000000005</v>
      </c>
      <c r="O216">
        <v>22.32441</v>
      </c>
      <c r="P216">
        <v>0</v>
      </c>
      <c r="Q216">
        <v>0</v>
      </c>
      <c r="R216">
        <v>0.9190564</v>
      </c>
      <c r="S216">
        <v>21.916149999999998</v>
      </c>
      <c r="T216">
        <v>0</v>
      </c>
      <c r="U216">
        <v>0</v>
      </c>
      <c r="V216">
        <v>0.91690190000000005</v>
      </c>
      <c r="W216">
        <v>21.411860000000001</v>
      </c>
      <c r="X216">
        <v>0</v>
      </c>
      <c r="Y216">
        <v>0</v>
      </c>
      <c r="Z216">
        <v>0.9142827</v>
      </c>
      <c r="AA216">
        <v>20.996970000000001</v>
      </c>
      <c r="AB216">
        <v>0</v>
      </c>
      <c r="AC216">
        <v>0</v>
      </c>
      <c r="AD216">
        <v>0.91070600000000002</v>
      </c>
      <c r="AE216">
        <v>20.71527</v>
      </c>
      <c r="AF216">
        <v>0</v>
      </c>
      <c r="AG216">
        <v>0</v>
      </c>
      <c r="AH216">
        <v>0.90690059999999995</v>
      </c>
      <c r="AI216">
        <v>20.712230000000002</v>
      </c>
      <c r="AJ216">
        <v>0</v>
      </c>
      <c r="AK216">
        <v>0</v>
      </c>
      <c r="AL216">
        <v>0.90367699999999995</v>
      </c>
      <c r="AM216">
        <v>21.182300000000001</v>
      </c>
      <c r="AN216">
        <v>4.1179620000000002E-34</v>
      </c>
      <c r="AO216" s="1">
        <v>1.2942469999999999E-31</v>
      </c>
      <c r="AP216">
        <v>0.90100709999999995</v>
      </c>
      <c r="AQ216">
        <v>21.30021</v>
      </c>
      <c r="AR216" s="1">
        <v>1.8601349999999999E-22</v>
      </c>
      <c r="AS216" s="1">
        <v>5.83509E-20</v>
      </c>
      <c r="AT216">
        <v>0.89870329999999998</v>
      </c>
      <c r="AU216">
        <v>21.184989999999999</v>
      </c>
      <c r="AV216" s="1">
        <v>1.9206700000000001E-12</v>
      </c>
      <c r="AW216" s="1">
        <v>6.0134530000000005E-10</v>
      </c>
      <c r="AX216">
        <v>0.89679059999999999</v>
      </c>
      <c r="AY216">
        <v>20.83783</v>
      </c>
      <c r="AZ216" s="1">
        <v>5.0209810000000004E-6</v>
      </c>
      <c r="BA216" s="1">
        <v>1.2108869999999999E-3</v>
      </c>
      <c r="BB216">
        <v>0.89480090000000001</v>
      </c>
      <c r="BC216">
        <v>20.42249</v>
      </c>
      <c r="BD216" s="1">
        <v>3.9958679999999996E-3</v>
      </c>
      <c r="BE216" s="1">
        <v>1.032241</v>
      </c>
      <c r="BF216">
        <v>0.89276509999999998</v>
      </c>
      <c r="BG216">
        <v>20.111660000000001</v>
      </c>
      <c r="BH216" s="1">
        <v>0.32481700000000002</v>
      </c>
      <c r="BI216" s="1">
        <v>88.639279999999999</v>
      </c>
      <c r="BJ216">
        <v>0.89056840000000004</v>
      </c>
      <c r="BK216">
        <v>20.062069999999999</v>
      </c>
      <c r="BL216" s="1">
        <v>5.8602369999999997</v>
      </c>
      <c r="BM216">
        <v>1674.7139999999999</v>
      </c>
      <c r="BN216">
        <v>0.88811899999999999</v>
      </c>
      <c r="BO216">
        <v>20.459510000000002</v>
      </c>
      <c r="BP216">
        <v>34.040010000000002</v>
      </c>
      <c r="BQ216">
        <v>10121.32</v>
      </c>
      <c r="BR216">
        <v>0.88524650000000005</v>
      </c>
      <c r="BS216">
        <v>21.10277</v>
      </c>
      <c r="BT216">
        <v>80.594380000000001</v>
      </c>
      <c r="BU216">
        <v>24824.69</v>
      </c>
      <c r="BV216">
        <v>0.88191960000000003</v>
      </c>
      <c r="BW216">
        <v>21.727499999999999</v>
      </c>
      <c r="BX216">
        <v>92.307109999999994</v>
      </c>
      <c r="BY216">
        <v>29335.7</v>
      </c>
      <c r="BZ216">
        <v>0.87807599999999997</v>
      </c>
      <c r="CA216">
        <v>22.151299999999999</v>
      </c>
      <c r="CB216">
        <v>58.33426</v>
      </c>
      <c r="CC216">
        <v>19070.689999999999</v>
      </c>
      <c r="CD216">
        <v>0.8736218</v>
      </c>
      <c r="CE216">
        <v>22.052289999999999</v>
      </c>
      <c r="CF216">
        <v>22.674029999999998</v>
      </c>
      <c r="CG216">
        <v>7602.982</v>
      </c>
      <c r="CH216">
        <v>0.86878940000000004</v>
      </c>
      <c r="CI216">
        <v>21.7501</v>
      </c>
      <c r="CJ216">
        <v>5.9659089999999999</v>
      </c>
      <c r="CK216">
        <v>2044.8630000000001</v>
      </c>
      <c r="CL216">
        <v>0.86344829999999995</v>
      </c>
      <c r="CM216">
        <v>21.434609999999999</v>
      </c>
      <c r="CN216">
        <v>1.1861539999999999</v>
      </c>
      <c r="CO216">
        <v>412.92840000000001</v>
      </c>
      <c r="CP216">
        <v>0.85796050000000001</v>
      </c>
      <c r="CQ216">
        <v>21.191600000000001</v>
      </c>
      <c r="CR216">
        <v>0.2312968</v>
      </c>
      <c r="CS216">
        <v>80.089510000000004</v>
      </c>
      <c r="CT216">
        <v>0.85250380000000003</v>
      </c>
      <c r="CU216">
        <v>21.401979999999998</v>
      </c>
      <c r="CV216">
        <v>8.6140980000000006E-2</v>
      </c>
      <c r="CW216">
        <v>28.617180000000001</v>
      </c>
      <c r="CX216">
        <v>0.8469177</v>
      </c>
      <c r="CY216">
        <v>21.91966</v>
      </c>
      <c r="CZ216">
        <v>7.0475529999999995E-2</v>
      </c>
      <c r="DA216">
        <v>22.96218</v>
      </c>
      <c r="DB216">
        <v>0.84126160000000005</v>
      </c>
      <c r="DC216">
        <v>22.331800000000001</v>
      </c>
      <c r="DD216">
        <v>7.1186830000000006E-2</v>
      </c>
      <c r="DE216">
        <v>23.230540000000001</v>
      </c>
      <c r="DF216">
        <v>0.83541180000000004</v>
      </c>
      <c r="DG216">
        <v>22.632459999999998</v>
      </c>
      <c r="DH216">
        <v>7.112156E-2</v>
      </c>
      <c r="DI216">
        <v>23.347460000000002</v>
      </c>
      <c r="DJ216">
        <v>0.82922890000000005</v>
      </c>
      <c r="DK216">
        <v>22.527660000000001</v>
      </c>
      <c r="DL216">
        <v>6.82228E-2</v>
      </c>
      <c r="DM216">
        <v>22.538979999999999</v>
      </c>
      <c r="DN216">
        <v>0.82299440000000001</v>
      </c>
      <c r="DO216">
        <v>22.254460000000002</v>
      </c>
      <c r="DP216" s="1">
        <v>6.3301109999999994E-2</v>
      </c>
      <c r="DQ216">
        <v>21.039770000000001</v>
      </c>
      <c r="DR216">
        <v>0.81675240000000005</v>
      </c>
      <c r="DS216">
        <v>21.8582</v>
      </c>
      <c r="DT216" s="1">
        <v>5.7592039999999997E-2</v>
      </c>
      <c r="DU216">
        <v>19.248069999999998</v>
      </c>
      <c r="DV216">
        <v>0.81073430000000002</v>
      </c>
      <c r="DW216">
        <v>21.42737</v>
      </c>
      <c r="DX216" s="1">
        <v>5.1891220000000002E-2</v>
      </c>
      <c r="DY216">
        <v>17.427070000000001</v>
      </c>
      <c r="DZ216">
        <v>0.80457789999999996</v>
      </c>
      <c r="EA216">
        <v>21.38477</v>
      </c>
      <c r="EB216" s="1">
        <v>4.6500260000000002E-2</v>
      </c>
      <c r="EC216">
        <v>15.69215</v>
      </c>
      <c r="ED216">
        <v>0.79839930000000003</v>
      </c>
      <c r="EE216">
        <v>21.704540000000001</v>
      </c>
      <c r="EF216" s="1">
        <v>4.157748E-2</v>
      </c>
      <c r="EG216">
        <v>14.09474</v>
      </c>
      <c r="EH216">
        <v>0.79275320000000005</v>
      </c>
      <c r="EI216">
        <v>22.17839</v>
      </c>
      <c r="EJ216" s="1">
        <v>3.7208169999999999E-2</v>
      </c>
      <c r="EK216">
        <v>12.65865</v>
      </c>
      <c r="EL216">
        <v>0.78705570000000002</v>
      </c>
      <c r="EM216">
        <v>22.598479999999999</v>
      </c>
      <c r="EN216" s="1">
        <v>3.333233E-2</v>
      </c>
      <c r="EO216">
        <v>11.381209999999999</v>
      </c>
      <c r="EP216">
        <v>0.78134139999999996</v>
      </c>
      <c r="EQ216">
        <v>22.652509999999999</v>
      </c>
      <c r="ER216" s="1">
        <v>2.989298E-2</v>
      </c>
      <c r="ES216">
        <v>10.24446</v>
      </c>
      <c r="ET216">
        <v>0.77575810000000001</v>
      </c>
      <c r="EU216">
        <v>22.378810000000001</v>
      </c>
      <c r="EV216" s="1">
        <v>2.6798329999999999E-2</v>
      </c>
      <c r="EW216">
        <v>9.2191500000000008</v>
      </c>
      <c r="EX216">
        <v>0.77022100000000004</v>
      </c>
      <c r="EY216">
        <v>22.001249999999999</v>
      </c>
      <c r="EZ216" s="1">
        <v>2.3975239999999998E-2</v>
      </c>
      <c r="FA216">
        <v>8.2802389999999999</v>
      </c>
      <c r="FB216">
        <v>0.76466270000000003</v>
      </c>
      <c r="FC216">
        <v>21.68843</v>
      </c>
      <c r="FD216" s="1">
        <v>2.1424700000000001E-2</v>
      </c>
      <c r="FE216">
        <v>7.4268609999999997</v>
      </c>
      <c r="FF216">
        <v>0.75906189999999996</v>
      </c>
      <c r="FG216">
        <v>21.965479999999999</v>
      </c>
      <c r="FH216" s="1">
        <v>1.9121260000000001E-2</v>
      </c>
      <c r="FI216">
        <v>6.6532960000000001</v>
      </c>
      <c r="FJ216">
        <v>0.75330730000000001</v>
      </c>
      <c r="FK216">
        <v>22.30716</v>
      </c>
      <c r="FL216" s="1">
        <v>1.7037159999999999E-2</v>
      </c>
      <c r="FM216">
        <v>5.9510040000000002</v>
      </c>
      <c r="FN216">
        <v>0.74835850000000004</v>
      </c>
      <c r="FO216">
        <v>22.716139999999999</v>
      </c>
      <c r="FP216" s="1">
        <v>1.518369E-2</v>
      </c>
      <c r="FQ216">
        <v>5.3177240000000001</v>
      </c>
      <c r="FR216">
        <v>0.74372890000000003</v>
      </c>
      <c r="FS216">
        <v>23.101839999999999</v>
      </c>
      <c r="FT216" s="1">
        <v>1.3549780000000001E-2</v>
      </c>
      <c r="FU216">
        <v>4.7547980000000001</v>
      </c>
      <c r="FV216">
        <v>0.73955070000000001</v>
      </c>
      <c r="FW216">
        <v>23.376670000000001</v>
      </c>
      <c r="FX216" s="1">
        <v>1.210463E-2</v>
      </c>
      <c r="FY216">
        <v>4.2538039999999997</v>
      </c>
      <c r="FZ216">
        <v>0.73650340000000003</v>
      </c>
      <c r="GA216">
        <v>23.46537</v>
      </c>
      <c r="GB216" s="1">
        <v>1.0818919999999999E-2</v>
      </c>
      <c r="GC216">
        <v>3.805294</v>
      </c>
      <c r="GD216">
        <v>0.73384799999999994</v>
      </c>
      <c r="GE216">
        <v>23.333210000000001</v>
      </c>
      <c r="GF216" s="1">
        <v>9.6626879999999991E-3</v>
      </c>
      <c r="GG216">
        <v>3.4004829999999999</v>
      </c>
      <c r="GH216">
        <v>0.73165460000000004</v>
      </c>
      <c r="GI216">
        <v>23.148099999999999</v>
      </c>
      <c r="GJ216" s="1">
        <v>8.6117620000000002E-3</v>
      </c>
      <c r="GK216">
        <v>3.030211</v>
      </c>
      <c r="GL216">
        <v>0.73022240000000005</v>
      </c>
      <c r="GM216">
        <v>23.456440000000001</v>
      </c>
      <c r="GN216" s="1">
        <v>7.6552679999999998E-3</v>
      </c>
      <c r="GO216">
        <v>2.6903450000000002</v>
      </c>
      <c r="GP216">
        <v>0.72907129999999998</v>
      </c>
      <c r="GQ216">
        <v>23.84431</v>
      </c>
      <c r="GR216" s="1">
        <v>6.7681490000000002E-3</v>
      </c>
      <c r="GS216">
        <v>2.3749639999999999</v>
      </c>
      <c r="GT216">
        <v>0.72830890000000004</v>
      </c>
      <c r="GU216">
        <v>24.332830000000001</v>
      </c>
      <c r="GV216" s="1">
        <v>5.9444540000000001E-3</v>
      </c>
      <c r="GW216">
        <v>2.0818729999999999</v>
      </c>
      <c r="GX216">
        <v>0.72779769999999999</v>
      </c>
      <c r="GY216">
        <v>24.96537</v>
      </c>
      <c r="GZ216" s="1">
        <v>5.1541369999999996E-3</v>
      </c>
      <c r="HA216">
        <v>1.8021039999999999</v>
      </c>
      <c r="HB216">
        <v>0.72748610000000002</v>
      </c>
      <c r="HC216">
        <v>25.3399</v>
      </c>
      <c r="HD216" s="1">
        <v>4.3605720000000001E-3</v>
      </c>
      <c r="HE216">
        <v>1.523458</v>
      </c>
      <c r="HF216">
        <v>0.72735879999999997</v>
      </c>
      <c r="HG216">
        <v>25.36234</v>
      </c>
      <c r="HH216" s="1">
        <v>3.5623930000000001E-3</v>
      </c>
      <c r="HI216">
        <v>1.244084</v>
      </c>
      <c r="HJ216">
        <v>0.72726120000000005</v>
      </c>
      <c r="HK216">
        <v>25.159479999999999</v>
      </c>
      <c r="HL216" s="1">
        <v>2.8057350000000002E-3</v>
      </c>
      <c r="HM216">
        <v>0.97949359999999996</v>
      </c>
      <c r="HN216">
        <v>0.72721769999999997</v>
      </c>
      <c r="HO216">
        <v>24.857230000000001</v>
      </c>
      <c r="HP216" s="1">
        <v>2.161807E-3</v>
      </c>
      <c r="HQ216">
        <v>0.75382119999999997</v>
      </c>
      <c r="HR216">
        <v>0.7271668</v>
      </c>
      <c r="HS216">
        <v>25.015460000000001</v>
      </c>
      <c r="HT216" s="1">
        <v>1.6741169999999999E-3</v>
      </c>
      <c r="HU216">
        <v>0.58248869999999997</v>
      </c>
      <c r="HV216">
        <v>0.72714970000000001</v>
      </c>
      <c r="HW216">
        <v>25.409289999999999</v>
      </c>
      <c r="HX216" s="1">
        <v>1.340478E-3</v>
      </c>
      <c r="HY216">
        <v>0.46487650000000003</v>
      </c>
      <c r="HZ216">
        <v>0.72714719999999999</v>
      </c>
      <c r="IA216">
        <v>25.83981</v>
      </c>
      <c r="IB216" s="1">
        <v>1.126368E-3</v>
      </c>
      <c r="IC216">
        <v>0.38931379999999999</v>
      </c>
      <c r="ID216">
        <v>0.72714590000000001</v>
      </c>
      <c r="IE216">
        <v>26.342939999999999</v>
      </c>
      <c r="IF216" s="1">
        <v>9.913255000000001E-4</v>
      </c>
      <c r="IG216">
        <v>0.34168559999999998</v>
      </c>
      <c r="IH216">
        <v>0.72714279999999998</v>
      </c>
      <c r="II216">
        <v>26.51971</v>
      </c>
      <c r="IJ216" s="1">
        <v>9.022937E-4</v>
      </c>
      <c r="IK216">
        <v>0.3104056</v>
      </c>
      <c r="IL216">
        <v>0.72712739999999998</v>
      </c>
      <c r="IM216">
        <v>26.429390000000001</v>
      </c>
      <c r="IN216" s="1">
        <v>8.3854719999999999E-4</v>
      </c>
      <c r="IO216">
        <v>0.28813620000000001</v>
      </c>
      <c r="IP216">
        <v>0.7271301</v>
      </c>
      <c r="IQ216">
        <v>26.078900000000001</v>
      </c>
      <c r="IR216" s="1">
        <v>7.8879470000000002E-4</v>
      </c>
      <c r="IS216">
        <v>0.2708526</v>
      </c>
      <c r="IT216">
        <v>0.72714840000000003</v>
      </c>
      <c r="IU216">
        <v>25.516919999999999</v>
      </c>
      <c r="IV216" s="1">
        <v>7.4721130000000001E-4</v>
      </c>
      <c r="IW216">
        <v>0.25644139999999999</v>
      </c>
      <c r="IX216">
        <v>0.72712480000000002</v>
      </c>
      <c r="IY216">
        <v>25.208089999999999</v>
      </c>
      <c r="IZ216" s="1">
        <v>7.1040350000000003E-4</v>
      </c>
      <c r="JA216">
        <v>0.24373829999999999</v>
      </c>
      <c r="JB216">
        <v>0.7271415</v>
      </c>
      <c r="JC216">
        <v>24.79834</v>
      </c>
      <c r="JD216" s="1">
        <v>6.7688090000000002E-4</v>
      </c>
      <c r="JE216">
        <v>0.23219390000000001</v>
      </c>
      <c r="JF216">
        <v>0.7271552</v>
      </c>
      <c r="JG216">
        <v>24.697109999999999</v>
      </c>
      <c r="JH216" s="1">
        <v>6.4583030000000001E-4</v>
      </c>
      <c r="JI216">
        <v>0.22151199999999999</v>
      </c>
      <c r="JJ216">
        <v>0.72714690000000004</v>
      </c>
      <c r="JK216">
        <v>24.638570000000001</v>
      </c>
      <c r="JL216" s="1">
        <v>6.1657490000000003E-4</v>
      </c>
      <c r="JM216">
        <v>0.21146889999999999</v>
      </c>
      <c r="JN216">
        <v>0.72714049999999997</v>
      </c>
      <c r="JO216">
        <v>24.765920000000001</v>
      </c>
      <c r="JP216" s="1">
        <v>5.8915759999999997E-4</v>
      </c>
      <c r="JQ216">
        <v>0.20205629999999999</v>
      </c>
      <c r="JR216">
        <v>0.72712790000000005</v>
      </c>
      <c r="JS216">
        <v>24.98396</v>
      </c>
      <c r="JT216" s="1">
        <v>5.6380799999999995E-4</v>
      </c>
      <c r="JU216">
        <v>0.19335479999999999</v>
      </c>
      <c r="JV216">
        <v>0.72713360000000005</v>
      </c>
      <c r="JW216">
        <v>25.034199999999998</v>
      </c>
      <c r="JX216" s="1">
        <v>5.3975449999999999E-4</v>
      </c>
      <c r="JY216">
        <v>0.1851005</v>
      </c>
      <c r="JZ216">
        <v>0.72713249999999996</v>
      </c>
      <c r="KA216">
        <v>24.798159999999999</v>
      </c>
      <c r="KB216" s="1">
        <v>5.1671439999999996E-4</v>
      </c>
      <c r="KC216">
        <v>0.1771779</v>
      </c>
      <c r="KD216">
        <v>0.72713649999999996</v>
      </c>
      <c r="KE216">
        <v>24.89893</v>
      </c>
      <c r="KF216" s="1">
        <v>4.9478759999999999E-4</v>
      </c>
      <c r="KG216">
        <v>0.1696551</v>
      </c>
      <c r="KH216">
        <v>0.72713300000000003</v>
      </c>
      <c r="KI216">
        <v>24.79072</v>
      </c>
      <c r="KJ216" s="1">
        <v>4.7407900000000003E-4</v>
      </c>
      <c r="KK216">
        <v>0.16255269999999999</v>
      </c>
      <c r="KL216">
        <v>0.72713689999999997</v>
      </c>
      <c r="KM216">
        <v>24.831209999999999</v>
      </c>
      <c r="KN216" s="1">
        <v>4.5453170000000001E-4</v>
      </c>
      <c r="KO216">
        <v>0.15585160000000001</v>
      </c>
      <c r="KP216">
        <v>0.72713410000000001</v>
      </c>
      <c r="KQ216">
        <v>24.97466</v>
      </c>
      <c r="KR216" s="1">
        <v>4.3571270000000001E-4</v>
      </c>
      <c r="KS216">
        <v>0.1494018</v>
      </c>
      <c r="KT216">
        <v>0.72713950000000005</v>
      </c>
      <c r="KU216">
        <v>25.007580000000001</v>
      </c>
      <c r="KV216" s="1">
        <v>4.1781989999999997E-4</v>
      </c>
      <c r="KW216">
        <v>0.14326249999999999</v>
      </c>
      <c r="KX216">
        <v>0.72713340000000004</v>
      </c>
      <c r="KY216">
        <v>24.855709999999998</v>
      </c>
      <c r="KZ216" s="1">
        <v>4.0091129999999999E-4</v>
      </c>
      <c r="LA216">
        <v>0.13746269999999999</v>
      </c>
      <c r="LB216">
        <v>0.72713729999999999</v>
      </c>
      <c r="LC216">
        <v>24.577220000000001</v>
      </c>
      <c r="LD216" s="1">
        <v>3.8472380000000001E-4</v>
      </c>
      <c r="LE216">
        <v>0.1319118</v>
      </c>
      <c r="LF216">
        <v>0.72713329999999998</v>
      </c>
      <c r="LG216">
        <v>24.271640000000001</v>
      </c>
      <c r="LH216" s="1">
        <v>3.6949889999999999E-4</v>
      </c>
      <c r="LI216">
        <v>0.12668119999999999</v>
      </c>
      <c r="LJ216">
        <v>0.72712330000000003</v>
      </c>
      <c r="LK216">
        <v>24.485900000000001</v>
      </c>
      <c r="LL216" s="1">
        <v>3.5491819999999998E-4</v>
      </c>
      <c r="LM216">
        <v>0.1216901</v>
      </c>
      <c r="LN216">
        <v>0.72711800000000004</v>
      </c>
      <c r="LO216">
        <v>24.631329999999998</v>
      </c>
      <c r="LP216" s="1">
        <v>3.4095479999999998E-4</v>
      </c>
      <c r="LQ216">
        <v>0.1168927</v>
      </c>
      <c r="LR216">
        <v>0.72710450000000004</v>
      </c>
      <c r="LS216">
        <v>24.83868</v>
      </c>
      <c r="LT216" s="1">
        <v>3.2772150000000001E-4</v>
      </c>
      <c r="LU216">
        <v>0.1123548</v>
      </c>
      <c r="LV216">
        <v>0.7270586</v>
      </c>
      <c r="LW216">
        <v>25.322590000000002</v>
      </c>
      <c r="LX216" s="1">
        <v>3.1507209999999999E-4</v>
      </c>
      <c r="LY216">
        <v>0.1080241</v>
      </c>
      <c r="LZ216">
        <v>0.72700050000000005</v>
      </c>
      <c r="MA216">
        <v>25.629519999999999</v>
      </c>
      <c r="MB216" s="1">
        <v>3.0312619999999998E-4</v>
      </c>
      <c r="MC216">
        <v>0.1039364</v>
      </c>
      <c r="MD216">
        <v>0.72691320000000004</v>
      </c>
      <c r="ME216">
        <v>25.612359999999999</v>
      </c>
      <c r="MF216" s="1">
        <v>2.920218E-4</v>
      </c>
      <c r="MG216">
        <v>0.1001283</v>
      </c>
      <c r="MH216">
        <v>0.72682310000000006</v>
      </c>
      <c r="MI216">
        <v>25.444299999999998</v>
      </c>
      <c r="MJ216" s="1">
        <v>2.8159799999999998E-4</v>
      </c>
      <c r="MK216">
        <v>9.6565419999999999E-2</v>
      </c>
      <c r="ML216">
        <v>0.72668060000000001</v>
      </c>
      <c r="MM216">
        <v>25.41084</v>
      </c>
      <c r="MN216" s="1">
        <v>2.7178510000000001E-4</v>
      </c>
      <c r="MO216">
        <v>9.3219640000000006E-2</v>
      </c>
      <c r="MP216">
        <v>0.72651739999999998</v>
      </c>
      <c r="MQ216">
        <v>25.880469999999999</v>
      </c>
      <c r="MR216" s="1">
        <v>2.623158E-4</v>
      </c>
      <c r="MS216">
        <v>8.9991119999999994E-2</v>
      </c>
      <c r="MT216">
        <v>0.72636230000000002</v>
      </c>
      <c r="MU216">
        <v>26.408110000000001</v>
      </c>
      <c r="MV216" s="1">
        <v>2.5312579999999999E-4</v>
      </c>
      <c r="MW216">
        <v>8.6848389999999998E-2</v>
      </c>
      <c r="MX216">
        <v>0.72622620000000004</v>
      </c>
      <c r="MY216">
        <v>26.813369999999999</v>
      </c>
      <c r="MZ216" s="1">
        <v>2.4420270000000003E-4</v>
      </c>
      <c r="NA216">
        <v>8.3804039999999996E-2</v>
      </c>
      <c r="NB216">
        <v>0.72607109999999997</v>
      </c>
      <c r="NC216">
        <v>27.272099999999998</v>
      </c>
      <c r="ND216" s="1">
        <v>2.3571350000000001E-4</v>
      </c>
      <c r="NE216">
        <v>8.0901109999999998E-2</v>
      </c>
      <c r="NF216">
        <v>0.72593920000000001</v>
      </c>
      <c r="NG216">
        <v>27.455359999999999</v>
      </c>
      <c r="NH216" s="1">
        <v>2.278409E-4</v>
      </c>
      <c r="NI216">
        <v>7.8203369999999994E-2</v>
      </c>
      <c r="NJ216">
        <v>0.72580869999999997</v>
      </c>
      <c r="NK216">
        <v>27.416989999999998</v>
      </c>
      <c r="NL216" s="1">
        <v>2.206597E-4</v>
      </c>
      <c r="NM216">
        <v>7.573531E-2</v>
      </c>
      <c r="NN216">
        <v>0.72570659999999998</v>
      </c>
      <c r="NO216">
        <v>27.137619999999998</v>
      </c>
      <c r="NP216" s="1">
        <v>2.1400480000000001E-4</v>
      </c>
      <c r="NQ216">
        <v>7.3451329999999995E-2</v>
      </c>
      <c r="NR216">
        <v>0.72562000000000004</v>
      </c>
      <c r="NS216">
        <v>26.647970000000001</v>
      </c>
      <c r="NT216" s="1">
        <v>2.073055E-4</v>
      </c>
      <c r="NU216">
        <v>7.1160780000000007E-2</v>
      </c>
      <c r="NV216">
        <v>0.72557199999999999</v>
      </c>
      <c r="NW216">
        <v>26.256630000000001</v>
      </c>
      <c r="NX216" s="1">
        <v>2.0045300000000001E-4</v>
      </c>
      <c r="NY216">
        <v>6.8809029999999993E-2</v>
      </c>
      <c r="NZ216">
        <v>0.72553190000000001</v>
      </c>
      <c r="OA216">
        <v>26.20177</v>
      </c>
      <c r="OB216" s="1">
        <v>1.9346009999999999E-4</v>
      </c>
      <c r="OC216">
        <v>6.6415260000000004E-2</v>
      </c>
      <c r="OD216">
        <v>0.72547550000000005</v>
      </c>
      <c r="OE216">
        <v>26.131869999999999</v>
      </c>
      <c r="OF216" s="1">
        <v>1.863468E-4</v>
      </c>
      <c r="OG216">
        <v>6.397282E-2</v>
      </c>
      <c r="OH216">
        <v>0.72538119999999995</v>
      </c>
      <c r="OI216">
        <v>26.220839999999999</v>
      </c>
      <c r="OJ216" s="1">
        <v>1.7924640000000001E-4</v>
      </c>
      <c r="OK216">
        <v>6.1536229999999997E-2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0.88363369999999997</v>
      </c>
      <c r="G217">
        <v>22.064409999999999</v>
      </c>
      <c r="H217">
        <v>0</v>
      </c>
      <c r="I217">
        <v>0</v>
      </c>
      <c r="J217">
        <v>0.88237500000000002</v>
      </c>
      <c r="K217">
        <v>22.21941</v>
      </c>
      <c r="L217">
        <v>0</v>
      </c>
      <c r="M217">
        <v>0</v>
      </c>
      <c r="N217">
        <v>0.88108649999999999</v>
      </c>
      <c r="O217">
        <v>22.351559999999999</v>
      </c>
      <c r="P217">
        <v>0</v>
      </c>
      <c r="Q217">
        <v>0</v>
      </c>
      <c r="R217">
        <v>0.87970939999999997</v>
      </c>
      <c r="S217">
        <v>21.958369999999999</v>
      </c>
      <c r="T217">
        <v>0</v>
      </c>
      <c r="U217">
        <v>0</v>
      </c>
      <c r="V217">
        <v>0.87822480000000003</v>
      </c>
      <c r="W217">
        <v>21.452439999999999</v>
      </c>
      <c r="X217">
        <v>0</v>
      </c>
      <c r="Y217">
        <v>0</v>
      </c>
      <c r="Z217">
        <v>0.8763415</v>
      </c>
      <c r="AA217">
        <v>21.031310000000001</v>
      </c>
      <c r="AB217">
        <v>0</v>
      </c>
      <c r="AC217">
        <v>0</v>
      </c>
      <c r="AD217">
        <v>0.87374050000000003</v>
      </c>
      <c r="AE217">
        <v>20.734030000000001</v>
      </c>
      <c r="AF217">
        <v>0</v>
      </c>
      <c r="AG217">
        <v>0</v>
      </c>
      <c r="AH217">
        <v>0.87103660000000005</v>
      </c>
      <c r="AI217">
        <v>20.716799999999999</v>
      </c>
      <c r="AJ217">
        <v>0</v>
      </c>
      <c r="AK217">
        <v>0</v>
      </c>
      <c r="AL217">
        <v>0.86884150000000004</v>
      </c>
      <c r="AM217">
        <v>21.19145</v>
      </c>
      <c r="AN217">
        <v>6.7271789999999996E-35</v>
      </c>
      <c r="AO217">
        <v>1.889253E-32</v>
      </c>
      <c r="AP217">
        <v>0.86716409999999999</v>
      </c>
      <c r="AQ217">
        <v>21.318860000000001</v>
      </c>
      <c r="AR217" s="1">
        <v>3.0932349999999997E-23</v>
      </c>
      <c r="AS217" s="1">
        <v>8.6733369999999993E-21</v>
      </c>
      <c r="AT217">
        <v>0.86573160000000005</v>
      </c>
      <c r="AU217">
        <v>21.220859999999998</v>
      </c>
      <c r="AV217" s="1">
        <v>7.2056490000000001E-13</v>
      </c>
      <c r="AW217" s="1">
        <v>2.01651E-10</v>
      </c>
      <c r="AX217">
        <v>0.86457280000000003</v>
      </c>
      <c r="AY217">
        <v>20.884509999999999</v>
      </c>
      <c r="AZ217" s="1">
        <v>2.6908090000000002E-6</v>
      </c>
      <c r="BA217" s="1">
        <v>5.8733799999999997E-4</v>
      </c>
      <c r="BB217">
        <v>0.86334250000000001</v>
      </c>
      <c r="BC217">
        <v>20.46264</v>
      </c>
      <c r="BD217" s="1">
        <v>2.6297220000000001E-3</v>
      </c>
      <c r="BE217" s="1">
        <v>0.61709119999999995</v>
      </c>
      <c r="BF217">
        <v>0.86201019999999995</v>
      </c>
      <c r="BG217">
        <v>20.14443</v>
      </c>
      <c r="BH217" s="1">
        <v>0.24269640000000001</v>
      </c>
      <c r="BI217" s="1">
        <v>60.018599999999999</v>
      </c>
      <c r="BJ217">
        <v>0.86058250000000003</v>
      </c>
      <c r="BK217">
        <v>20.086680000000001</v>
      </c>
      <c r="BL217" s="1">
        <v>4.8280570000000003</v>
      </c>
      <c r="BM217">
        <v>1245.991</v>
      </c>
      <c r="BN217">
        <v>0.85891720000000005</v>
      </c>
      <c r="BO217">
        <v>20.468440000000001</v>
      </c>
      <c r="BP217">
        <v>30.387409999999999</v>
      </c>
      <c r="BQ217">
        <v>8128.8850000000002</v>
      </c>
      <c r="BR217">
        <v>0.85694179999999998</v>
      </c>
      <c r="BS217">
        <v>21.11026</v>
      </c>
      <c r="BT217">
        <v>76.982349999999997</v>
      </c>
      <c r="BU217">
        <v>21255.62</v>
      </c>
      <c r="BV217">
        <v>0.85460130000000001</v>
      </c>
      <c r="BW217">
        <v>21.735779999999998</v>
      </c>
      <c r="BX217">
        <v>93.399050000000003</v>
      </c>
      <c r="BY217">
        <v>26517.25</v>
      </c>
      <c r="BZ217">
        <v>0.85147269999999997</v>
      </c>
      <c r="CA217">
        <v>22.165569999999999</v>
      </c>
      <c r="CB217">
        <v>62.02214</v>
      </c>
      <c r="CC217">
        <v>18060.18</v>
      </c>
      <c r="CD217">
        <v>0.84780429999999996</v>
      </c>
      <c r="CE217">
        <v>22.07479</v>
      </c>
      <c r="CF217">
        <v>25.138729999999999</v>
      </c>
      <c r="CG217">
        <v>7489.3109999999997</v>
      </c>
      <c r="CH217">
        <v>0.84384000000000003</v>
      </c>
      <c r="CI217">
        <v>21.779779999999999</v>
      </c>
      <c r="CJ217">
        <v>6.8458920000000001</v>
      </c>
      <c r="CK217">
        <v>2080.9250000000002</v>
      </c>
      <c r="CL217">
        <v>0.83948310000000004</v>
      </c>
      <c r="CM217">
        <v>21.463270000000001</v>
      </c>
      <c r="CN217">
        <v>1.391613</v>
      </c>
      <c r="CO217">
        <v>429.45069999999998</v>
      </c>
      <c r="CP217">
        <v>0.83503859999999996</v>
      </c>
      <c r="CQ217">
        <v>21.218710000000002</v>
      </c>
      <c r="CR217">
        <v>0.26642260000000001</v>
      </c>
      <c r="CS217">
        <v>82.174270000000007</v>
      </c>
      <c r="CT217">
        <v>0.83072080000000004</v>
      </c>
      <c r="CU217">
        <v>21.422779999999999</v>
      </c>
      <c r="CV217">
        <v>9.0774140000000003E-2</v>
      </c>
      <c r="CW217">
        <v>27.09393</v>
      </c>
      <c r="CX217">
        <v>0.8263625</v>
      </c>
      <c r="CY217">
        <v>21.93336</v>
      </c>
      <c r="CZ217">
        <v>7.0722359999999998E-2</v>
      </c>
      <c r="DA217">
        <v>20.726320000000001</v>
      </c>
      <c r="DB217">
        <v>0.82199219999999995</v>
      </c>
      <c r="DC217">
        <v>22.34168</v>
      </c>
      <c r="DD217">
        <v>7.1051970000000006E-2</v>
      </c>
      <c r="DE217">
        <v>20.86591</v>
      </c>
      <c r="DF217">
        <v>0.8175521</v>
      </c>
      <c r="DG217">
        <v>22.64359</v>
      </c>
      <c r="DH217">
        <v>7.1221190000000004E-2</v>
      </c>
      <c r="DI217">
        <v>21.049980000000001</v>
      </c>
      <c r="DJ217">
        <v>0.81284149999999999</v>
      </c>
      <c r="DK217">
        <v>22.547470000000001</v>
      </c>
      <c r="DL217">
        <v>6.8567000000000003E-2</v>
      </c>
      <c r="DM217">
        <v>20.40692</v>
      </c>
      <c r="DN217">
        <v>0.80777909999999997</v>
      </c>
      <c r="DO217">
        <v>22.286860000000001</v>
      </c>
      <c r="DP217" s="1">
        <v>6.3782340000000007E-2</v>
      </c>
      <c r="DQ217">
        <v>19.11354</v>
      </c>
      <c r="DR217">
        <v>0.80257210000000001</v>
      </c>
      <c r="DS217">
        <v>21.894690000000001</v>
      </c>
      <c r="DT217" s="1">
        <v>5.8115430000000003E-2</v>
      </c>
      <c r="DU217">
        <v>17.528110000000002</v>
      </c>
      <c r="DV217">
        <v>0.79755220000000004</v>
      </c>
      <c r="DW217">
        <v>21.465409999999999</v>
      </c>
      <c r="DX217" s="1">
        <v>5.2400019999999999E-2</v>
      </c>
      <c r="DY217">
        <v>15.897270000000001</v>
      </c>
      <c r="DZ217">
        <v>0.79251720000000003</v>
      </c>
      <c r="EA217">
        <v>21.413689999999999</v>
      </c>
      <c r="EB217" s="1">
        <v>4.6978470000000001E-2</v>
      </c>
      <c r="EC217">
        <v>14.33545</v>
      </c>
      <c r="ED217">
        <v>0.78756119999999996</v>
      </c>
      <c r="EE217">
        <v>21.719650000000001</v>
      </c>
      <c r="EF217" s="1">
        <v>4.2011130000000001E-2</v>
      </c>
      <c r="EG217">
        <v>12.89077</v>
      </c>
      <c r="EH217">
        <v>0.78323929999999997</v>
      </c>
      <c r="EI217">
        <v>22.188379999999999</v>
      </c>
      <c r="EJ217" s="1">
        <v>3.7593460000000002E-2</v>
      </c>
      <c r="EK217">
        <v>11.588950000000001</v>
      </c>
      <c r="EL217">
        <v>0.77892740000000005</v>
      </c>
      <c r="EM217">
        <v>22.605599999999999</v>
      </c>
      <c r="EN217" s="1">
        <v>3.3678039999999999E-2</v>
      </c>
      <c r="EO217">
        <v>10.43032</v>
      </c>
      <c r="EP217">
        <v>0.77466029999999997</v>
      </c>
      <c r="EQ217">
        <v>22.66047</v>
      </c>
      <c r="ER217" s="1">
        <v>3.0201660000000002E-2</v>
      </c>
      <c r="ES217">
        <v>9.3978409999999997</v>
      </c>
      <c r="ET217">
        <v>0.77011280000000004</v>
      </c>
      <c r="EU217">
        <v>22.400010000000002</v>
      </c>
      <c r="EV217" s="1">
        <v>2.708025E-2</v>
      </c>
      <c r="EW217">
        <v>8.4678909999999998</v>
      </c>
      <c r="EX217">
        <v>0.76531689999999997</v>
      </c>
      <c r="EY217">
        <v>22.03903</v>
      </c>
      <c r="EZ217" s="1">
        <v>2.4233279999999999E-2</v>
      </c>
      <c r="FA217">
        <v>7.6162590000000003</v>
      </c>
      <c r="FB217">
        <v>0.76053159999999997</v>
      </c>
      <c r="FC217">
        <v>21.740629999999999</v>
      </c>
      <c r="FD217" s="1">
        <v>2.1658360000000001E-2</v>
      </c>
      <c r="FE217">
        <v>6.840503</v>
      </c>
      <c r="FF217">
        <v>0.75578769999999995</v>
      </c>
      <c r="FG217">
        <v>22.02617</v>
      </c>
      <c r="FH217" s="1">
        <v>1.9334359999999998E-2</v>
      </c>
      <c r="FI217">
        <v>6.1363459999999996</v>
      </c>
      <c r="FJ217">
        <v>0.75109619999999999</v>
      </c>
      <c r="FK217">
        <v>22.337669999999999</v>
      </c>
      <c r="FL217" s="1">
        <v>1.723104E-2</v>
      </c>
      <c r="FM217">
        <v>5.4959540000000002</v>
      </c>
      <c r="FN217">
        <v>0.74728550000000005</v>
      </c>
      <c r="FO217">
        <v>22.725539999999999</v>
      </c>
      <c r="FP217" s="1">
        <v>1.5356969999999999E-2</v>
      </c>
      <c r="FQ217">
        <v>4.9177999999999997</v>
      </c>
      <c r="FR217">
        <v>0.74385849999999998</v>
      </c>
      <c r="FS217">
        <v>23.089790000000001</v>
      </c>
      <c r="FT217" s="1">
        <v>1.3703480000000001E-2</v>
      </c>
      <c r="FU217">
        <v>4.4024979999999996</v>
      </c>
      <c r="FV217">
        <v>0.74085840000000003</v>
      </c>
      <c r="FW217">
        <v>23.35388</v>
      </c>
      <c r="FX217" s="1">
        <v>1.224185E-2</v>
      </c>
      <c r="FY217">
        <v>3.943273</v>
      </c>
      <c r="FZ217">
        <v>0.73753500000000005</v>
      </c>
      <c r="GA217">
        <v>23.453890000000001</v>
      </c>
      <c r="GB217" s="1">
        <v>1.0941950000000001E-2</v>
      </c>
      <c r="GC217">
        <v>3.5321310000000001</v>
      </c>
      <c r="GD217">
        <v>0.73443709999999995</v>
      </c>
      <c r="GE217">
        <v>23.347850000000001</v>
      </c>
      <c r="GF217" s="1">
        <v>9.7742869999999996E-3</v>
      </c>
      <c r="GG217">
        <v>3.1605859999999999</v>
      </c>
      <c r="GH217">
        <v>0.73185889999999998</v>
      </c>
      <c r="GI217">
        <v>23.193079999999998</v>
      </c>
      <c r="GJ217" s="1">
        <v>8.7142850000000004E-3</v>
      </c>
      <c r="GK217">
        <v>2.8202950000000002</v>
      </c>
      <c r="GL217">
        <v>0.73011729999999997</v>
      </c>
      <c r="GM217">
        <v>23.520569999999999</v>
      </c>
      <c r="GN217" s="1">
        <v>7.7494490000000003E-3</v>
      </c>
      <c r="GO217">
        <v>2.5069840000000001</v>
      </c>
      <c r="GP217">
        <v>0.72879799999999995</v>
      </c>
      <c r="GQ217">
        <v>23.886220000000002</v>
      </c>
      <c r="GR217" s="1">
        <v>6.8558660000000004E-3</v>
      </c>
      <c r="GS217">
        <v>2.2158679999999999</v>
      </c>
      <c r="GT217">
        <v>0.72784599999999999</v>
      </c>
      <c r="GU217">
        <v>24.352550000000001</v>
      </c>
      <c r="GV217" s="1">
        <v>6.0264849999999998E-3</v>
      </c>
      <c r="GW217">
        <v>1.944957</v>
      </c>
      <c r="GX217">
        <v>0.727182</v>
      </c>
      <c r="GY217">
        <v>24.964780000000001</v>
      </c>
      <c r="GZ217" s="1">
        <v>5.2340720000000002E-3</v>
      </c>
      <c r="HA217">
        <v>1.6870289999999999</v>
      </c>
      <c r="HB217">
        <v>0.72678189999999998</v>
      </c>
      <c r="HC217">
        <v>25.321760000000001</v>
      </c>
      <c r="HD217" s="1">
        <v>4.4413680000000002E-3</v>
      </c>
      <c r="HE217">
        <v>1.4307319999999999</v>
      </c>
      <c r="HF217">
        <v>0.72661920000000002</v>
      </c>
      <c r="HG217">
        <v>25.35737</v>
      </c>
      <c r="HH217" s="1">
        <v>3.642256E-3</v>
      </c>
      <c r="HI217">
        <v>1.173038</v>
      </c>
      <c r="HJ217">
        <v>0.72647410000000001</v>
      </c>
      <c r="HK217">
        <v>25.182970000000001</v>
      </c>
      <c r="HL217" s="1">
        <v>2.8782819999999998E-3</v>
      </c>
      <c r="HM217">
        <v>0.92683859999999996</v>
      </c>
      <c r="HN217">
        <v>0.72639730000000002</v>
      </c>
      <c r="HO217">
        <v>24.903300000000002</v>
      </c>
      <c r="HP217" s="1">
        <v>2.220386E-3</v>
      </c>
      <c r="HQ217">
        <v>0.7143197</v>
      </c>
      <c r="HR217">
        <v>0.72632269999999999</v>
      </c>
      <c r="HS217">
        <v>25.07546</v>
      </c>
      <c r="HT217" s="1">
        <v>1.71638E-3</v>
      </c>
      <c r="HU217">
        <v>0.55107609999999996</v>
      </c>
      <c r="HV217">
        <v>0.72630170000000005</v>
      </c>
      <c r="HW217">
        <v>25.456859999999999</v>
      </c>
      <c r="HX217" s="1">
        <v>1.368387E-3</v>
      </c>
      <c r="HY217">
        <v>0.4379673</v>
      </c>
      <c r="HZ217">
        <v>0.72627509999999995</v>
      </c>
      <c r="IA217">
        <v>25.87135</v>
      </c>
      <c r="IB217" s="1">
        <v>1.1439969999999999E-3</v>
      </c>
      <c r="IC217">
        <v>0.36493039999999999</v>
      </c>
      <c r="ID217">
        <v>0.72626840000000004</v>
      </c>
      <c r="IE217">
        <v>26.355910000000002</v>
      </c>
      <c r="IF217" s="1">
        <v>1.0025629999999999E-3</v>
      </c>
      <c r="IG217">
        <v>0.3189089</v>
      </c>
      <c r="IH217">
        <v>0.72628709999999996</v>
      </c>
      <c r="II217">
        <v>26.50863</v>
      </c>
      <c r="IJ217" s="1">
        <v>9.0994589999999998E-4</v>
      </c>
      <c r="IK217">
        <v>0.2888812</v>
      </c>
      <c r="IL217">
        <v>0.72626449999999998</v>
      </c>
      <c r="IM217">
        <v>26.429269999999999</v>
      </c>
      <c r="IN217" s="1">
        <v>8.4423609999999998E-4</v>
      </c>
      <c r="IO217">
        <v>0.26769310000000002</v>
      </c>
      <c r="IP217">
        <v>0.72627039999999998</v>
      </c>
      <c r="IQ217">
        <v>26.109559999999998</v>
      </c>
      <c r="IR217" s="1">
        <v>7.933727E-4</v>
      </c>
      <c r="IS217">
        <v>0.25138480000000002</v>
      </c>
      <c r="IT217">
        <v>0.72626429999999997</v>
      </c>
      <c r="IU217">
        <v>25.580020000000001</v>
      </c>
      <c r="IV217" s="1">
        <v>7.5113969999999997E-4</v>
      </c>
      <c r="IW217">
        <v>0.23787800000000001</v>
      </c>
      <c r="IX217">
        <v>0.72626550000000001</v>
      </c>
      <c r="IY217">
        <v>25.293869999999998</v>
      </c>
      <c r="IZ217" s="1">
        <v>7.1393559999999995E-4</v>
      </c>
      <c r="JA217">
        <v>0.22602849999999999</v>
      </c>
      <c r="JB217">
        <v>0.72627509999999995</v>
      </c>
      <c r="JC217">
        <v>24.86281</v>
      </c>
      <c r="JD217" s="1">
        <v>6.8011190000000004E-4</v>
      </c>
      <c r="JE217">
        <v>0.21528030000000001</v>
      </c>
      <c r="JF217">
        <v>0.72626820000000003</v>
      </c>
      <c r="JG217">
        <v>24.743110000000001</v>
      </c>
      <c r="JH217" s="1">
        <v>6.4885150000000005E-4</v>
      </c>
      <c r="JI217">
        <v>0.20535629999999999</v>
      </c>
      <c r="JJ217">
        <v>0.72625260000000003</v>
      </c>
      <c r="JK217">
        <v>24.648910000000001</v>
      </c>
      <c r="JL217" s="1">
        <v>6.1941959999999995E-4</v>
      </c>
      <c r="JM217">
        <v>0.1960346</v>
      </c>
      <c r="JN217">
        <v>0.72628499999999996</v>
      </c>
      <c r="JO217">
        <v>24.769269999999999</v>
      </c>
      <c r="JP217" s="1">
        <v>5.9180470000000005E-4</v>
      </c>
      <c r="JQ217">
        <v>0.18728439999999999</v>
      </c>
      <c r="JR217">
        <v>0.72627799999999998</v>
      </c>
      <c r="JS217">
        <v>24.99287</v>
      </c>
      <c r="JT217" s="1">
        <v>5.662725E-4</v>
      </c>
      <c r="JU217">
        <v>0.1791954</v>
      </c>
      <c r="JV217">
        <v>0.72625499999999998</v>
      </c>
      <c r="JW217">
        <v>25.067920000000001</v>
      </c>
      <c r="JX217" s="1">
        <v>5.4212070000000002E-4</v>
      </c>
      <c r="JY217">
        <v>0.17154900000000001</v>
      </c>
      <c r="JZ217">
        <v>0.72627030000000004</v>
      </c>
      <c r="KA217">
        <v>24.852740000000001</v>
      </c>
      <c r="KB217" s="1">
        <v>5.1896750000000001E-4</v>
      </c>
      <c r="KC217">
        <v>0.16420290000000001</v>
      </c>
      <c r="KD217">
        <v>0.7262731</v>
      </c>
      <c r="KE217">
        <v>24.974250000000001</v>
      </c>
      <c r="KF217" s="1">
        <v>4.9692490000000002E-4</v>
      </c>
      <c r="KG217">
        <v>0.157225</v>
      </c>
      <c r="KH217">
        <v>0.72627169999999996</v>
      </c>
      <c r="KI217">
        <v>24.8385</v>
      </c>
      <c r="KJ217" s="1">
        <v>4.760864E-4</v>
      </c>
      <c r="KK217">
        <v>0.1506304</v>
      </c>
      <c r="KL217">
        <v>0.72627560000000002</v>
      </c>
      <c r="KM217">
        <v>24.86796</v>
      </c>
      <c r="KN217" s="1">
        <v>4.5644369999999997E-4</v>
      </c>
      <c r="KO217">
        <v>0.1444165</v>
      </c>
      <c r="KP217">
        <v>0.72627940000000002</v>
      </c>
      <c r="KQ217">
        <v>24.99128</v>
      </c>
      <c r="KR217" s="1">
        <v>4.3756520000000002E-4</v>
      </c>
      <c r="KS217">
        <v>0.1384456</v>
      </c>
      <c r="KT217">
        <v>0.72628079999999995</v>
      </c>
      <c r="KU217">
        <v>25.01024</v>
      </c>
      <c r="KV217" s="1">
        <v>4.1955699999999998E-4</v>
      </c>
      <c r="KW217">
        <v>0.13274459999999999</v>
      </c>
      <c r="KX217">
        <v>0.72627229999999998</v>
      </c>
      <c r="KY217">
        <v>24.863050000000001</v>
      </c>
      <c r="KZ217" s="1">
        <v>4.025737E-4</v>
      </c>
      <c r="LA217">
        <v>0.12736890000000001</v>
      </c>
      <c r="LB217">
        <v>0.72627540000000002</v>
      </c>
      <c r="LC217">
        <v>24.603210000000001</v>
      </c>
      <c r="LD217" s="1">
        <v>3.86303E-4</v>
      </c>
      <c r="LE217">
        <v>0.1222212</v>
      </c>
      <c r="LF217">
        <v>0.72627330000000001</v>
      </c>
      <c r="LG217">
        <v>24.322690000000001</v>
      </c>
      <c r="LH217" s="1">
        <v>3.7098319999999998E-4</v>
      </c>
      <c r="LI217">
        <v>0.1173642</v>
      </c>
      <c r="LJ217">
        <v>0.72626840000000004</v>
      </c>
      <c r="LK217">
        <v>24.560099999999998</v>
      </c>
      <c r="LL217" s="1">
        <v>3.5635270000000001E-4</v>
      </c>
      <c r="LM217">
        <v>0.1127427</v>
      </c>
      <c r="LN217">
        <v>0.72626190000000002</v>
      </c>
      <c r="LO217">
        <v>24.68929</v>
      </c>
      <c r="LP217" s="1">
        <v>3.4231590000000003E-4</v>
      </c>
      <c r="LQ217">
        <v>0.1082929</v>
      </c>
      <c r="LR217">
        <v>0.72623090000000001</v>
      </c>
      <c r="LS217">
        <v>24.892939999999999</v>
      </c>
      <c r="LT217" s="1">
        <v>3.2901780000000003E-4</v>
      </c>
      <c r="LU217">
        <v>0.1040847</v>
      </c>
      <c r="LV217">
        <v>0.72618950000000004</v>
      </c>
      <c r="LW217">
        <v>25.362760000000002</v>
      </c>
      <c r="LX217" s="1">
        <v>3.1629990000000001E-4</v>
      </c>
      <c r="LY217">
        <v>0.100068</v>
      </c>
      <c r="LZ217">
        <v>0.72613890000000003</v>
      </c>
      <c r="MA217">
        <v>25.634969999999999</v>
      </c>
      <c r="MB217" s="1">
        <v>3.0428289999999999E-4</v>
      </c>
      <c r="MC217">
        <v>9.627405E-2</v>
      </c>
      <c r="MD217">
        <v>0.72604709999999995</v>
      </c>
      <c r="ME217">
        <v>25.60914</v>
      </c>
      <c r="MF217" s="1">
        <v>2.9310030000000002E-4</v>
      </c>
      <c r="MG217">
        <v>9.273605E-2</v>
      </c>
      <c r="MH217">
        <v>0.72592840000000003</v>
      </c>
      <c r="MI217">
        <v>25.454039999999999</v>
      </c>
      <c r="MJ217" s="1">
        <v>2.8260770000000001E-4</v>
      </c>
      <c r="MK217">
        <v>8.9430560000000006E-2</v>
      </c>
      <c r="ML217">
        <v>0.7257728</v>
      </c>
      <c r="MM217">
        <v>25.443919999999999</v>
      </c>
      <c r="MN217" s="1">
        <v>2.7274169999999998E-4</v>
      </c>
      <c r="MO217">
        <v>8.632745E-2</v>
      </c>
      <c r="MP217">
        <v>0.72564070000000003</v>
      </c>
      <c r="MQ217">
        <v>25.927910000000001</v>
      </c>
      <c r="MR217" s="1">
        <v>2.6324349999999998E-4</v>
      </c>
      <c r="MS217">
        <v>8.3340300000000006E-2</v>
      </c>
      <c r="MT217">
        <v>0.7254564</v>
      </c>
      <c r="MU217">
        <v>26.44688</v>
      </c>
      <c r="MV217" s="1">
        <v>2.540315E-4</v>
      </c>
      <c r="MW217">
        <v>8.0437350000000005E-2</v>
      </c>
      <c r="MX217">
        <v>0.72529129999999997</v>
      </c>
      <c r="MY217">
        <v>26.840540000000001</v>
      </c>
      <c r="MZ217" s="1">
        <v>2.4507359999999999E-4</v>
      </c>
      <c r="NA217">
        <v>7.7621560000000006E-2</v>
      </c>
      <c r="NB217">
        <v>0.7251185</v>
      </c>
      <c r="NC217">
        <v>27.280639999999998</v>
      </c>
      <c r="ND217" s="1">
        <v>2.3653619999999999E-4</v>
      </c>
      <c r="NE217">
        <v>7.4930559999999993E-2</v>
      </c>
      <c r="NF217">
        <v>0.72495699999999996</v>
      </c>
      <c r="NG217">
        <v>27.444590000000002</v>
      </c>
      <c r="NH217" s="1">
        <v>2.286012E-4</v>
      </c>
      <c r="NI217">
        <v>7.2425169999999997E-2</v>
      </c>
      <c r="NJ217">
        <v>0.72482179999999996</v>
      </c>
      <c r="NK217">
        <v>27.420310000000001</v>
      </c>
      <c r="NL217" s="1">
        <v>2.2135030000000001E-4</v>
      </c>
      <c r="NM217">
        <v>7.0127229999999999E-2</v>
      </c>
      <c r="NN217">
        <v>0.72472179999999997</v>
      </c>
      <c r="NO217">
        <v>27.171389999999999</v>
      </c>
      <c r="NP217" s="1">
        <v>2.1466390000000001E-4</v>
      </c>
      <c r="NQ217">
        <v>6.8011429999999998E-2</v>
      </c>
      <c r="NR217">
        <v>0.72464300000000004</v>
      </c>
      <c r="NS217">
        <v>26.706099999999999</v>
      </c>
      <c r="NT217" s="1">
        <v>2.079874E-4</v>
      </c>
      <c r="NU217">
        <v>6.5906090000000001E-2</v>
      </c>
      <c r="NV217">
        <v>0.72458370000000005</v>
      </c>
      <c r="NW217">
        <v>26.32751</v>
      </c>
      <c r="NX217" s="1">
        <v>2.0114260000000001E-4</v>
      </c>
      <c r="NY217">
        <v>6.3740420000000006E-2</v>
      </c>
      <c r="NZ217">
        <v>0.72452530000000004</v>
      </c>
      <c r="OA217">
        <v>26.26491</v>
      </c>
      <c r="OB217" s="1">
        <v>1.941682E-4</v>
      </c>
      <c r="OC217">
        <v>6.1539370000000003E-2</v>
      </c>
      <c r="OD217">
        <v>0.72445360000000003</v>
      </c>
      <c r="OE217">
        <v>26.16713</v>
      </c>
      <c r="OF217" s="1">
        <v>1.870613E-4</v>
      </c>
      <c r="OG217">
        <v>5.928862E-2</v>
      </c>
      <c r="OH217">
        <v>0.72437079999999998</v>
      </c>
      <c r="OI217">
        <v>26.22551</v>
      </c>
      <c r="OJ217" s="1">
        <v>1.799518E-4</v>
      </c>
      <c r="OK217">
        <v>5.7038760000000001E-2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1.0522860000000001</v>
      </c>
      <c r="G218">
        <v>22.06409</v>
      </c>
      <c r="H218">
        <v>0</v>
      </c>
      <c r="I218">
        <v>0</v>
      </c>
      <c r="J218">
        <v>1.049928</v>
      </c>
      <c r="K218">
        <v>22.230119999999999</v>
      </c>
      <c r="L218">
        <v>0</v>
      </c>
      <c r="M218">
        <v>0</v>
      </c>
      <c r="N218">
        <v>1.047515</v>
      </c>
      <c r="O218">
        <v>22.374980000000001</v>
      </c>
      <c r="P218">
        <v>0</v>
      </c>
      <c r="Q218">
        <v>0</v>
      </c>
      <c r="R218">
        <v>1.0449850000000001</v>
      </c>
      <c r="S218">
        <v>21.99738</v>
      </c>
      <c r="T218">
        <v>0</v>
      </c>
      <c r="U218">
        <v>0</v>
      </c>
      <c r="V218">
        <v>1.0422279999999999</v>
      </c>
      <c r="W218">
        <v>21.49136</v>
      </c>
      <c r="X218">
        <v>0</v>
      </c>
      <c r="Y218">
        <v>0</v>
      </c>
      <c r="Z218">
        <v>1.038951</v>
      </c>
      <c r="AA218">
        <v>21.06446</v>
      </c>
      <c r="AB218">
        <v>0</v>
      </c>
      <c r="AC218">
        <v>0</v>
      </c>
      <c r="AD218">
        <v>1.0344789999999999</v>
      </c>
      <c r="AE218">
        <v>20.7532</v>
      </c>
      <c r="AF218">
        <v>0</v>
      </c>
      <c r="AG218">
        <v>0</v>
      </c>
      <c r="AH218">
        <v>1.0296050000000001</v>
      </c>
      <c r="AI218">
        <v>20.719660000000001</v>
      </c>
      <c r="AJ218">
        <v>0</v>
      </c>
      <c r="AK218">
        <v>0</v>
      </c>
      <c r="AL218">
        <v>1.025315</v>
      </c>
      <c r="AM218">
        <v>21.194299999999998</v>
      </c>
      <c r="AN218">
        <v>1.031581E-35</v>
      </c>
      <c r="AO218">
        <v>2.6165729999999999E-33</v>
      </c>
      <c r="AP218">
        <v>1.021584</v>
      </c>
      <c r="AQ218">
        <v>21.334710000000001</v>
      </c>
      <c r="AR218" s="1">
        <v>4.8526149999999998E-24</v>
      </c>
      <c r="AS218" s="1">
        <v>1.2295799999999999E-21</v>
      </c>
      <c r="AT218">
        <v>1.018357</v>
      </c>
      <c r="AU218">
        <v>21.251809999999999</v>
      </c>
      <c r="AV218" s="1">
        <v>4.1896159999999998E-13</v>
      </c>
      <c r="AW218" s="1">
        <v>8.9477199999999997E-11</v>
      </c>
      <c r="AX218">
        <v>1.015657</v>
      </c>
      <c r="AY218">
        <v>20.929760000000002</v>
      </c>
      <c r="AZ218" s="1">
        <v>1.499545E-6</v>
      </c>
      <c r="BA218" s="1">
        <v>2.9100699999999997E-4</v>
      </c>
      <c r="BB218">
        <v>1.012961</v>
      </c>
      <c r="BC218">
        <v>20.501999999999999</v>
      </c>
      <c r="BD218" s="1">
        <v>1.7837409999999999E-3</v>
      </c>
      <c r="BE218" s="1">
        <v>0.37546180000000001</v>
      </c>
      <c r="BF218">
        <v>1.010229</v>
      </c>
      <c r="BG218">
        <v>20.175560000000001</v>
      </c>
      <c r="BH218" s="1">
        <v>0.1851804</v>
      </c>
      <c r="BI218" s="1">
        <v>41.193449999999999</v>
      </c>
      <c r="BJ218">
        <v>1.0073019999999999</v>
      </c>
      <c r="BK218">
        <v>20.10962</v>
      </c>
      <c r="BL218" s="1">
        <v>4.0296649999999996</v>
      </c>
      <c r="BM218">
        <v>937.09550000000002</v>
      </c>
      <c r="BN218">
        <v>1.004073</v>
      </c>
      <c r="BO218">
        <v>20.474260000000001</v>
      </c>
      <c r="BP218">
        <v>27.291229999999999</v>
      </c>
      <c r="BQ218">
        <v>6588.05</v>
      </c>
      <c r="BR218">
        <v>1.0003500000000001</v>
      </c>
      <c r="BS218">
        <v>21.110790000000001</v>
      </c>
      <c r="BT218">
        <v>73.533720000000002</v>
      </c>
      <c r="BU218">
        <v>18347.490000000002</v>
      </c>
      <c r="BV218">
        <v>0.99601329999999999</v>
      </c>
      <c r="BW218">
        <v>21.74108</v>
      </c>
      <c r="BX218">
        <v>93.996579999999994</v>
      </c>
      <c r="BY218">
        <v>24144.53</v>
      </c>
      <c r="BZ218">
        <v>0.99098710000000001</v>
      </c>
      <c r="CA218">
        <v>22.176629999999999</v>
      </c>
      <c r="CB218">
        <v>65.313059999999993</v>
      </c>
      <c r="CC218">
        <v>17234.39</v>
      </c>
      <c r="CD218">
        <v>0.98511040000000005</v>
      </c>
      <c r="CE218">
        <v>22.0961</v>
      </c>
      <c r="CF218">
        <v>27.505459999999999</v>
      </c>
      <c r="CG218">
        <v>7436.2529999999997</v>
      </c>
      <c r="CH218">
        <v>0.97867300000000002</v>
      </c>
      <c r="CI218">
        <v>21.808430000000001</v>
      </c>
      <c r="CJ218">
        <v>7.7322119999999996</v>
      </c>
      <c r="CK218">
        <v>2136.1779999999999</v>
      </c>
      <c r="CL218">
        <v>0.97161249999999999</v>
      </c>
      <c r="CM218">
        <v>21.491399999999999</v>
      </c>
      <c r="CN218">
        <v>1.6063160000000001</v>
      </c>
      <c r="CO218">
        <v>451.37279999999998</v>
      </c>
      <c r="CP218">
        <v>0.96430000000000005</v>
      </c>
      <c r="CQ218">
        <v>21.24447</v>
      </c>
      <c r="CR218">
        <v>0.3042204</v>
      </c>
      <c r="CS218">
        <v>85.695580000000007</v>
      </c>
      <c r="CT218">
        <v>0.95703179999999999</v>
      </c>
      <c r="CU218">
        <v>21.440169999999998</v>
      </c>
      <c r="CV218">
        <v>9.5917249999999996E-2</v>
      </c>
      <c r="CW218">
        <v>26.16816</v>
      </c>
      <c r="CX218">
        <v>0.9496213</v>
      </c>
      <c r="CY218">
        <v>21.943529999999999</v>
      </c>
      <c r="CZ218">
        <v>7.1052329999999997E-2</v>
      </c>
      <c r="DA218">
        <v>18.968309999999999</v>
      </c>
      <c r="DB218">
        <v>0.94204100000000002</v>
      </c>
      <c r="DC218">
        <v>22.348960000000002</v>
      </c>
      <c r="DD218">
        <v>7.0917400000000005E-2</v>
      </c>
      <c r="DE218">
        <v>18.964449999999999</v>
      </c>
      <c r="DF218">
        <v>0.93425100000000005</v>
      </c>
      <c r="DG218">
        <v>22.653289999999998</v>
      </c>
      <c r="DH218">
        <v>7.1282280000000003E-2</v>
      </c>
      <c r="DI218">
        <v>19.198180000000001</v>
      </c>
      <c r="DJ218">
        <v>0.92609649999999999</v>
      </c>
      <c r="DK218">
        <v>22.566949999999999</v>
      </c>
      <c r="DL218">
        <v>6.8861069999999996E-2</v>
      </c>
      <c r="DM218">
        <v>18.692740000000001</v>
      </c>
      <c r="DN218">
        <v>0.91761210000000004</v>
      </c>
      <c r="DO218">
        <v>22.31728</v>
      </c>
      <c r="DP218" s="1">
        <v>6.4213489999999998E-2</v>
      </c>
      <c r="DQ218">
        <v>17.566960000000002</v>
      </c>
      <c r="DR218">
        <v>0.90898190000000001</v>
      </c>
      <c r="DS218">
        <v>21.930879999999998</v>
      </c>
      <c r="DT218" s="1">
        <v>5.8593300000000001E-2</v>
      </c>
      <c r="DU218">
        <v>16.146889999999999</v>
      </c>
      <c r="DV218">
        <v>0.90056440000000004</v>
      </c>
      <c r="DW218">
        <v>21.502949999999998</v>
      </c>
      <c r="DX218" s="1">
        <v>5.28695E-2</v>
      </c>
      <c r="DY218">
        <v>14.66672</v>
      </c>
      <c r="DZ218">
        <v>0.89212279999999999</v>
      </c>
      <c r="EA218">
        <v>21.442060000000001</v>
      </c>
      <c r="EB218" s="1">
        <v>4.7423100000000003E-2</v>
      </c>
      <c r="EC218">
        <v>13.24245</v>
      </c>
      <c r="ED218">
        <v>0.88370000000000004</v>
      </c>
      <c r="EE218">
        <v>21.731300000000001</v>
      </c>
      <c r="EF218" s="1">
        <v>4.2416420000000003E-2</v>
      </c>
      <c r="EG218">
        <v>11.920059999999999</v>
      </c>
      <c r="EH218">
        <v>0.87579620000000002</v>
      </c>
      <c r="EI218">
        <v>22.195550000000001</v>
      </c>
      <c r="EJ218" s="1">
        <v>3.7955959999999997E-2</v>
      </c>
      <c r="EK218">
        <v>10.726000000000001</v>
      </c>
      <c r="EL218">
        <v>0.86792780000000003</v>
      </c>
      <c r="EM218">
        <v>22.611879999999999</v>
      </c>
      <c r="EN218" s="1">
        <v>3.4003930000000002E-2</v>
      </c>
      <c r="EO218">
        <v>9.6621640000000006</v>
      </c>
      <c r="EP218">
        <v>0.86007</v>
      </c>
      <c r="EQ218">
        <v>22.667860000000001</v>
      </c>
      <c r="ER218" s="1">
        <v>3.0493340000000001E-2</v>
      </c>
      <c r="ES218">
        <v>8.7128390000000007</v>
      </c>
      <c r="ET218">
        <v>0.85222019999999998</v>
      </c>
      <c r="EU218">
        <v>22.419989999999999</v>
      </c>
      <c r="EV218" s="1">
        <v>2.7346769999999999E-2</v>
      </c>
      <c r="EW218">
        <v>7.8575689999999998</v>
      </c>
      <c r="EX218">
        <v>0.84422529999999996</v>
      </c>
      <c r="EY218">
        <v>22.074809999999999</v>
      </c>
      <c r="EZ218" s="1">
        <v>2.4478070000000001E-2</v>
      </c>
      <c r="FA218">
        <v>7.0733389999999998</v>
      </c>
      <c r="FB218">
        <v>0.8362134</v>
      </c>
      <c r="FC218">
        <v>21.78735</v>
      </c>
      <c r="FD218" s="1">
        <v>2.1880779999999999E-2</v>
      </c>
      <c r="FE218">
        <v>6.3577019999999997</v>
      </c>
      <c r="FF218">
        <v>0.82834039999999998</v>
      </c>
      <c r="FG218">
        <v>22.081479999999999</v>
      </c>
      <c r="FH218" s="1">
        <v>1.9538179999999999E-2</v>
      </c>
      <c r="FI218">
        <v>5.7075849999999999</v>
      </c>
      <c r="FJ218">
        <v>0.82038129999999998</v>
      </c>
      <c r="FK218">
        <v>22.367899999999999</v>
      </c>
      <c r="FL218" s="1">
        <v>1.7417370000000001E-2</v>
      </c>
      <c r="FM218">
        <v>5.1162859999999997</v>
      </c>
      <c r="FN218">
        <v>0.8129419</v>
      </c>
      <c r="FO218">
        <v>22.73705</v>
      </c>
      <c r="FP218" s="1">
        <v>1.5524039999999999E-2</v>
      </c>
      <c r="FQ218">
        <v>4.5822770000000004</v>
      </c>
      <c r="FR218">
        <v>0.80602079999999998</v>
      </c>
      <c r="FS218">
        <v>23.07884</v>
      </c>
      <c r="FT218" s="1">
        <v>1.385254E-2</v>
      </c>
      <c r="FU218">
        <v>4.1053369999999996</v>
      </c>
      <c r="FV218">
        <v>0.79974540000000005</v>
      </c>
      <c r="FW218">
        <v>23.33182</v>
      </c>
      <c r="FX218" s="1">
        <v>1.237562E-2</v>
      </c>
      <c r="FY218">
        <v>3.679853</v>
      </c>
      <c r="FZ218">
        <v>0.79445080000000001</v>
      </c>
      <c r="GA218">
        <v>23.440069999999999</v>
      </c>
      <c r="GB218" s="1">
        <v>1.106219E-2</v>
      </c>
      <c r="GC218">
        <v>3.2963469999999999</v>
      </c>
      <c r="GD218">
        <v>0.7897708</v>
      </c>
      <c r="GE218">
        <v>23.35999</v>
      </c>
      <c r="GF218" s="1">
        <v>9.8837869999999998E-3</v>
      </c>
      <c r="GG218">
        <v>2.949811</v>
      </c>
      <c r="GH218">
        <v>0.78584670000000001</v>
      </c>
      <c r="GI218">
        <v>23.232589999999998</v>
      </c>
      <c r="GJ218" s="1">
        <v>8.8153989999999998E-3</v>
      </c>
      <c r="GK218">
        <v>2.6329020000000001</v>
      </c>
      <c r="GL218">
        <v>0.78307210000000005</v>
      </c>
      <c r="GM218">
        <v>23.58239</v>
      </c>
      <c r="GN218" s="1">
        <v>7.8428479999999995E-3</v>
      </c>
      <c r="GO218">
        <v>2.3411219999999999</v>
      </c>
      <c r="GP218">
        <v>0.78092439999999996</v>
      </c>
      <c r="GQ218">
        <v>23.92877</v>
      </c>
      <c r="GR218" s="1">
        <v>6.9432319999999997E-3</v>
      </c>
      <c r="GS218">
        <v>2.0705770000000001</v>
      </c>
      <c r="GT218">
        <v>0.77935529999999997</v>
      </c>
      <c r="GU218">
        <v>24.373380000000001</v>
      </c>
      <c r="GV218" s="1">
        <v>6.108324E-3</v>
      </c>
      <c r="GW218">
        <v>1.818962</v>
      </c>
      <c r="GX218">
        <v>0.77820239999999996</v>
      </c>
      <c r="GY218">
        <v>24.964269999999999</v>
      </c>
      <c r="GZ218" s="1">
        <v>5.3136870000000001E-3</v>
      </c>
      <c r="HA218">
        <v>1.5802240000000001</v>
      </c>
      <c r="HB218">
        <v>0.77746990000000005</v>
      </c>
      <c r="HC218">
        <v>25.304729999999999</v>
      </c>
      <c r="HD218" s="1">
        <v>4.5218960000000001E-3</v>
      </c>
      <c r="HE218">
        <v>1.3439760000000001</v>
      </c>
      <c r="HF218">
        <v>0.77704510000000004</v>
      </c>
      <c r="HG218">
        <v>25.348949999999999</v>
      </c>
      <c r="HH218" s="1">
        <v>3.7223709999999999E-3</v>
      </c>
      <c r="HI218">
        <v>1.1061399999999999</v>
      </c>
      <c r="HJ218">
        <v>0.77674659999999995</v>
      </c>
      <c r="HK218">
        <v>25.204280000000001</v>
      </c>
      <c r="HL218" s="1">
        <v>2.951894E-3</v>
      </c>
      <c r="HM218">
        <v>0.87713770000000002</v>
      </c>
      <c r="HN218">
        <v>0.77655249999999998</v>
      </c>
      <c r="HO218">
        <v>24.94659</v>
      </c>
      <c r="HP218" s="1">
        <v>2.2805899999999999E-3</v>
      </c>
      <c r="HQ218">
        <v>0.67715159999999996</v>
      </c>
      <c r="HR218">
        <v>0.77641649999999995</v>
      </c>
      <c r="HS218">
        <v>25.134820000000001</v>
      </c>
      <c r="HT218" s="1">
        <v>1.7603040000000001E-3</v>
      </c>
      <c r="HU218">
        <v>0.52169140000000003</v>
      </c>
      <c r="HV218">
        <v>0.7763101</v>
      </c>
      <c r="HW218">
        <v>25.504560000000001</v>
      </c>
      <c r="HX218" s="1">
        <v>1.3976030000000001E-3</v>
      </c>
      <c r="HY218">
        <v>0.41291080000000002</v>
      </c>
      <c r="HZ218">
        <v>0.77626269999999997</v>
      </c>
      <c r="IA218">
        <v>25.90344</v>
      </c>
      <c r="IB218" s="1">
        <v>1.162513E-3</v>
      </c>
      <c r="IC218">
        <v>0.34226600000000001</v>
      </c>
      <c r="ID218">
        <v>0.7762386</v>
      </c>
      <c r="IE218">
        <v>26.3705</v>
      </c>
      <c r="IF218" s="1">
        <v>1.014322E-3</v>
      </c>
      <c r="IG218">
        <v>0.29774030000000001</v>
      </c>
      <c r="IH218">
        <v>0.77621320000000005</v>
      </c>
      <c r="II218">
        <v>26.49945</v>
      </c>
      <c r="IJ218" s="1">
        <v>9.1788809999999998E-4</v>
      </c>
      <c r="IK218">
        <v>0.26887250000000001</v>
      </c>
      <c r="IL218">
        <v>0.77619649999999996</v>
      </c>
      <c r="IM218">
        <v>26.426780000000001</v>
      </c>
      <c r="IN218" s="1">
        <v>8.5008909999999998E-4</v>
      </c>
      <c r="IO218">
        <v>0.24867880000000001</v>
      </c>
      <c r="IP218">
        <v>0.77619499999999997</v>
      </c>
      <c r="IQ218">
        <v>26.13749</v>
      </c>
      <c r="IR218" s="1">
        <v>7.9804660000000005E-4</v>
      </c>
      <c r="IS218">
        <v>0.23327339999999999</v>
      </c>
      <c r="IT218">
        <v>0.77619970000000005</v>
      </c>
      <c r="IU218">
        <v>25.639990000000001</v>
      </c>
      <c r="IV218" s="1">
        <v>7.5512300000000001E-4</v>
      </c>
      <c r="IW218">
        <v>0.2206023</v>
      </c>
      <c r="IX218">
        <v>0.77617860000000005</v>
      </c>
      <c r="IY218">
        <v>25.37903</v>
      </c>
      <c r="IZ218" s="1">
        <v>7.1750939999999999E-4</v>
      </c>
      <c r="JA218">
        <v>0.2095477</v>
      </c>
      <c r="JB218">
        <v>0.7761884</v>
      </c>
      <c r="JC218">
        <v>24.930389999999999</v>
      </c>
      <c r="JD218" s="1">
        <v>6.8337870000000002E-4</v>
      </c>
      <c r="JE218">
        <v>0.1995412</v>
      </c>
      <c r="JF218">
        <v>0.77619760000000004</v>
      </c>
      <c r="JG218">
        <v>24.791029999999999</v>
      </c>
      <c r="JH218" s="1">
        <v>6.5189200000000005E-4</v>
      </c>
      <c r="JI218">
        <v>0.19031880000000001</v>
      </c>
      <c r="JJ218">
        <v>0.77618010000000004</v>
      </c>
      <c r="JK218">
        <v>24.662279999999999</v>
      </c>
      <c r="JL218" s="1">
        <v>6.2228489999999995E-4</v>
      </c>
      <c r="JM218">
        <v>0.1816683</v>
      </c>
      <c r="JN218">
        <v>0.77619780000000005</v>
      </c>
      <c r="JO218">
        <v>24.771879999999999</v>
      </c>
      <c r="JP218" s="1">
        <v>5.9447639999999995E-4</v>
      </c>
      <c r="JQ218">
        <v>0.17354220000000001</v>
      </c>
      <c r="JR218">
        <v>0.77619419999999995</v>
      </c>
      <c r="JS218">
        <v>25.000779999999999</v>
      </c>
      <c r="JT218" s="1">
        <v>5.6875640000000004E-4</v>
      </c>
      <c r="JU218">
        <v>0.1660248</v>
      </c>
      <c r="JV218">
        <v>0.77618220000000004</v>
      </c>
      <c r="JW218">
        <v>25.098179999999999</v>
      </c>
      <c r="JX218" s="1">
        <v>5.4449529999999998E-4</v>
      </c>
      <c r="JY218">
        <v>0.1589344</v>
      </c>
      <c r="JZ218">
        <v>0.7761827</v>
      </c>
      <c r="KA218">
        <v>24.905339999999999</v>
      </c>
      <c r="KB218" s="1">
        <v>5.212382E-4</v>
      </c>
      <c r="KC218">
        <v>0.1521325</v>
      </c>
      <c r="KD218">
        <v>0.77618480000000001</v>
      </c>
      <c r="KE218">
        <v>25.048110000000001</v>
      </c>
      <c r="KF218" s="1">
        <v>4.9907960000000003E-4</v>
      </c>
      <c r="KG218">
        <v>0.1456616</v>
      </c>
      <c r="KH218">
        <v>0.77617720000000001</v>
      </c>
      <c r="KI218">
        <v>24.88963</v>
      </c>
      <c r="KJ218" s="1">
        <v>4.7810860000000003E-4</v>
      </c>
      <c r="KK218">
        <v>0.13953869999999999</v>
      </c>
      <c r="KL218">
        <v>0.77618220000000004</v>
      </c>
      <c r="KM218">
        <v>24.905729999999998</v>
      </c>
      <c r="KN218" s="1">
        <v>4.583667E-4</v>
      </c>
      <c r="KO218">
        <v>0.1337787</v>
      </c>
      <c r="KP218">
        <v>0.77618330000000002</v>
      </c>
      <c r="KQ218">
        <v>25.00874</v>
      </c>
      <c r="KR218" s="1">
        <v>4.394251E-4</v>
      </c>
      <c r="KS218">
        <v>0.12825049999999999</v>
      </c>
      <c r="KT218">
        <v>0.77618989999999999</v>
      </c>
      <c r="KU218">
        <v>25.014140000000001</v>
      </c>
      <c r="KV218" s="1">
        <v>4.2130839999999999E-4</v>
      </c>
      <c r="KW218">
        <v>0.1229624</v>
      </c>
      <c r="KX218">
        <v>0.77617760000000002</v>
      </c>
      <c r="KY218">
        <v>24.868829999999999</v>
      </c>
      <c r="KZ218" s="1">
        <v>4.0424230000000002E-4</v>
      </c>
      <c r="LA218">
        <v>0.1179761</v>
      </c>
      <c r="LB218">
        <v>0.77618140000000002</v>
      </c>
      <c r="LC218">
        <v>24.627279999999999</v>
      </c>
      <c r="LD218" s="1">
        <v>3.878927E-4</v>
      </c>
      <c r="LE218">
        <v>0.113207</v>
      </c>
      <c r="LF218">
        <v>0.7761806</v>
      </c>
      <c r="LG218">
        <v>24.369759999999999</v>
      </c>
      <c r="LH218" s="1">
        <v>3.7247810000000001E-4</v>
      </c>
      <c r="LI218">
        <v>0.1086994</v>
      </c>
      <c r="LJ218">
        <v>0.77617219999999998</v>
      </c>
      <c r="LK218">
        <v>24.633009999999999</v>
      </c>
      <c r="LL218">
        <v>3.5779399999999998E-4</v>
      </c>
      <c r="LM218">
        <v>0.10441880000000001</v>
      </c>
      <c r="LN218">
        <v>0.77616660000000004</v>
      </c>
      <c r="LO218">
        <v>24.748899999999999</v>
      </c>
      <c r="LP218" s="1">
        <v>3.4368750000000003E-4</v>
      </c>
      <c r="LQ218">
        <v>0.1002953</v>
      </c>
      <c r="LR218">
        <v>0.7761614</v>
      </c>
      <c r="LS218">
        <v>24.946179999999998</v>
      </c>
      <c r="LT218" s="1">
        <v>3.303251E-4</v>
      </c>
      <c r="LU218">
        <v>9.6392270000000002E-2</v>
      </c>
      <c r="LV218">
        <v>0.77608790000000005</v>
      </c>
      <c r="LW218">
        <v>25.404299999999999</v>
      </c>
      <c r="LX218" s="1">
        <v>3.1753640000000002E-4</v>
      </c>
      <c r="LY218">
        <v>9.2667739999999998E-2</v>
      </c>
      <c r="LZ218">
        <v>0.7760224</v>
      </c>
      <c r="MA218">
        <v>25.644649999999999</v>
      </c>
      <c r="MB218" s="1">
        <v>3.054485E-4</v>
      </c>
      <c r="MC218">
        <v>8.9148190000000002E-2</v>
      </c>
      <c r="MD218">
        <v>0.77591160000000003</v>
      </c>
      <c r="ME218">
        <v>25.604980000000001</v>
      </c>
      <c r="MF218" s="1">
        <v>2.941854E-4</v>
      </c>
      <c r="MG218">
        <v>8.5859099999999994E-2</v>
      </c>
      <c r="MH218">
        <v>0.77574160000000003</v>
      </c>
      <c r="MI218">
        <v>25.462150000000001</v>
      </c>
      <c r="MJ218" s="1">
        <v>2.8362210000000001E-4</v>
      </c>
      <c r="MK218">
        <v>8.2790050000000004E-2</v>
      </c>
      <c r="ML218">
        <v>0.77557149999999997</v>
      </c>
      <c r="MM218">
        <v>25.472819999999999</v>
      </c>
      <c r="MN218" s="1">
        <v>2.7370310000000001E-4</v>
      </c>
      <c r="MO218">
        <v>7.9910729999999999E-2</v>
      </c>
      <c r="MP218">
        <v>0.77537140000000004</v>
      </c>
      <c r="MQ218">
        <v>25.97437</v>
      </c>
      <c r="MR218" s="1">
        <v>2.6417630000000002E-4</v>
      </c>
      <c r="MS218">
        <v>7.7148610000000006E-2</v>
      </c>
      <c r="MT218">
        <v>0.77511969999999997</v>
      </c>
      <c r="MU218">
        <v>26.48536</v>
      </c>
      <c r="MV218" s="1">
        <v>2.5493940000000001E-4</v>
      </c>
      <c r="MW218">
        <v>7.4463929999999998E-2</v>
      </c>
      <c r="MX218">
        <v>0.77488539999999995</v>
      </c>
      <c r="MY218">
        <v>26.868179999999999</v>
      </c>
      <c r="MZ218" s="1">
        <v>2.4594789999999998E-4</v>
      </c>
      <c r="NA218">
        <v>7.1856959999999998E-2</v>
      </c>
      <c r="NB218">
        <v>0.77464880000000003</v>
      </c>
      <c r="NC218">
        <v>27.292259999999999</v>
      </c>
      <c r="ND218" s="1">
        <v>2.373636E-4</v>
      </c>
      <c r="NE218">
        <v>6.936051E-2</v>
      </c>
      <c r="NF218">
        <v>0.77441400000000005</v>
      </c>
      <c r="NG218">
        <v>27.434709999999999</v>
      </c>
      <c r="NH218" s="1">
        <v>2.2936540000000001E-4</v>
      </c>
      <c r="NI218">
        <v>6.7031419999999994E-2</v>
      </c>
      <c r="NJ218">
        <v>0.77423299999999995</v>
      </c>
      <c r="NK218">
        <v>27.420649999999998</v>
      </c>
      <c r="NL218" s="1">
        <v>2.2204620000000001E-4</v>
      </c>
      <c r="NM218">
        <v>6.4890470000000006E-2</v>
      </c>
      <c r="NN218">
        <v>0.7740515</v>
      </c>
      <c r="NO218">
        <v>27.202680000000001</v>
      </c>
      <c r="NP218" s="1">
        <v>2.153247E-4</v>
      </c>
      <c r="NQ218">
        <v>6.2928189999999995E-2</v>
      </c>
      <c r="NR218">
        <v>0.77391089999999996</v>
      </c>
      <c r="NS218">
        <v>26.76267</v>
      </c>
      <c r="NT218" s="1">
        <v>2.086674E-4</v>
      </c>
      <c r="NU218">
        <v>6.0991200000000002E-2</v>
      </c>
      <c r="NV218">
        <v>0.77379520000000002</v>
      </c>
      <c r="NW218">
        <v>26.39695</v>
      </c>
      <c r="NX218" s="1">
        <v>2.0183279999999999E-4</v>
      </c>
      <c r="NY218">
        <v>5.8997679999999997E-2</v>
      </c>
      <c r="NZ218">
        <v>0.77366820000000003</v>
      </c>
      <c r="OA218">
        <v>26.331569999999999</v>
      </c>
      <c r="OB218" s="1">
        <v>1.9487420000000001E-4</v>
      </c>
      <c r="OC218">
        <v>5.6972210000000002E-2</v>
      </c>
      <c r="OD218">
        <v>0.77356369999999997</v>
      </c>
      <c r="OE218">
        <v>26.204409999999999</v>
      </c>
      <c r="OF218" s="1">
        <v>1.8777639999999999E-4</v>
      </c>
      <c r="OG218">
        <v>5.4898599999999999E-2</v>
      </c>
      <c r="OH218">
        <v>0.77339780000000002</v>
      </c>
      <c r="OI218">
        <v>26.235720000000001</v>
      </c>
      <c r="OJ218" s="1">
        <v>1.8065940000000001E-4</v>
      </c>
      <c r="OK218">
        <v>5.2822479999999998E-2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1.038713</v>
      </c>
      <c r="G219">
        <v>22.05913</v>
      </c>
      <c r="H219">
        <v>0</v>
      </c>
      <c r="I219">
        <v>0</v>
      </c>
      <c r="J219">
        <v>1.0368189999999999</v>
      </c>
      <c r="K219">
        <v>22.239519999999999</v>
      </c>
      <c r="L219">
        <v>0</v>
      </c>
      <c r="M219">
        <v>0</v>
      </c>
      <c r="N219">
        <v>1.034878</v>
      </c>
      <c r="O219">
        <v>22.39939</v>
      </c>
      <c r="P219">
        <v>0</v>
      </c>
      <c r="Q219">
        <v>0</v>
      </c>
      <c r="R219">
        <v>1.032823</v>
      </c>
      <c r="S219">
        <v>22.043040000000001</v>
      </c>
      <c r="T219">
        <v>0</v>
      </c>
      <c r="U219">
        <v>0</v>
      </c>
      <c r="V219">
        <v>1.030583</v>
      </c>
      <c r="W219">
        <v>21.538989999999998</v>
      </c>
      <c r="X219">
        <v>0</v>
      </c>
      <c r="Y219">
        <v>0</v>
      </c>
      <c r="Z219">
        <v>1.0278259999999999</v>
      </c>
      <c r="AA219">
        <v>21.104430000000001</v>
      </c>
      <c r="AB219">
        <v>0</v>
      </c>
      <c r="AC219">
        <v>0</v>
      </c>
      <c r="AD219">
        <v>1.0238149999999999</v>
      </c>
      <c r="AE219">
        <v>20.778009999999998</v>
      </c>
      <c r="AF219">
        <v>0</v>
      </c>
      <c r="AG219">
        <v>0</v>
      </c>
      <c r="AH219">
        <v>1.0194460000000001</v>
      </c>
      <c r="AI219">
        <v>20.72193</v>
      </c>
      <c r="AJ219">
        <v>0</v>
      </c>
      <c r="AK219">
        <v>0</v>
      </c>
      <c r="AL219">
        <v>1.0156879999999999</v>
      </c>
      <c r="AM219">
        <v>21.19211</v>
      </c>
      <c r="AN219">
        <v>1.5889889999999999E-36</v>
      </c>
      <c r="AO219">
        <v>4.8607719999999999E-34</v>
      </c>
      <c r="AP219">
        <v>1.012575</v>
      </c>
      <c r="AQ219">
        <v>21.35005</v>
      </c>
      <c r="AR219" s="1">
        <v>7.5884689999999997E-25</v>
      </c>
      <c r="AS219" s="1">
        <v>2.3200889999999998E-22</v>
      </c>
      <c r="AT219">
        <v>1.0099320000000001</v>
      </c>
      <c r="AU219">
        <v>21.28387</v>
      </c>
      <c r="AV219" s="1">
        <v>2.307395E-13</v>
      </c>
      <c r="AW219" s="1">
        <v>4.792235E-11</v>
      </c>
      <c r="AX219">
        <v>1.0076860000000001</v>
      </c>
      <c r="AY219">
        <v>20.982530000000001</v>
      </c>
      <c r="AZ219" s="1">
        <v>8.1218409999999995E-7</v>
      </c>
      <c r="BA219" s="1">
        <v>1.7612530000000001E-4</v>
      </c>
      <c r="BB219">
        <v>1.0054449999999999</v>
      </c>
      <c r="BC219">
        <v>20.54927</v>
      </c>
      <c r="BD219" s="1">
        <v>1.195422E-3</v>
      </c>
      <c r="BE219" s="1">
        <v>0.2861495</v>
      </c>
      <c r="BF219">
        <v>1.003166</v>
      </c>
      <c r="BG219">
        <v>20.212029999999999</v>
      </c>
      <c r="BH219" s="1">
        <v>0.14004720000000001</v>
      </c>
      <c r="BI219" s="1">
        <v>35.89085</v>
      </c>
      <c r="BJ219">
        <v>1.0007109999999999</v>
      </c>
      <c r="BK219">
        <v>20.135339999999999</v>
      </c>
      <c r="BL219" s="1">
        <v>3.3377940000000001</v>
      </c>
      <c r="BM219">
        <v>905.14239999999995</v>
      </c>
      <c r="BN219">
        <v>0.99796649999999998</v>
      </c>
      <c r="BO219">
        <v>20.477170000000001</v>
      </c>
      <c r="BP219" s="1">
        <v>24.34694</v>
      </c>
      <c r="BQ219">
        <v>6934.05</v>
      </c>
      <c r="BR219">
        <v>0.99476810000000004</v>
      </c>
      <c r="BS219">
        <v>21.10679</v>
      </c>
      <c r="BT219">
        <v>69.841369999999998</v>
      </c>
      <c r="BU219">
        <v>20793.29</v>
      </c>
      <c r="BV219">
        <v>0.99104990000000004</v>
      </c>
      <c r="BW219">
        <v>21.740169999999999</v>
      </c>
      <c r="BX219">
        <v>94.142600000000002</v>
      </c>
      <c r="BY219">
        <v>29199.65</v>
      </c>
      <c r="BZ219">
        <v>0.98674700000000004</v>
      </c>
      <c r="CA219">
        <v>22.184419999999999</v>
      </c>
      <c r="CB219">
        <v>68.589969999999994</v>
      </c>
      <c r="CC219">
        <v>22065.09</v>
      </c>
      <c r="CD219">
        <v>0.98170630000000003</v>
      </c>
      <c r="CE219">
        <v>22.120280000000001</v>
      </c>
      <c r="CF219">
        <v>30.071149999999999</v>
      </c>
      <c r="CG219">
        <v>10011.85</v>
      </c>
      <c r="CH219">
        <v>0.97622160000000002</v>
      </c>
      <c r="CI219">
        <v>21.841560000000001</v>
      </c>
      <c r="CJ219">
        <v>8.7462129999999991</v>
      </c>
      <c r="CK219">
        <v>3003.942</v>
      </c>
      <c r="CL219">
        <v>0.97022439999999999</v>
      </c>
      <c r="CM219">
        <v>21.52469</v>
      </c>
      <c r="CN219">
        <v>1.8624369999999999</v>
      </c>
      <c r="CO219">
        <v>656.04859999999996</v>
      </c>
      <c r="CP219">
        <v>0.96401899999999996</v>
      </c>
      <c r="CQ219">
        <v>21.27364</v>
      </c>
      <c r="CR219">
        <v>0.35083520000000001</v>
      </c>
      <c r="CS219">
        <v>124.4098</v>
      </c>
      <c r="CT219">
        <v>0.95756629999999998</v>
      </c>
      <c r="CU219">
        <v>21.455670000000001</v>
      </c>
      <c r="CV219">
        <v>0.10247009999999999</v>
      </c>
      <c r="CW219">
        <v>34.757460000000002</v>
      </c>
      <c r="CX219">
        <v>0.95101029999999998</v>
      </c>
      <c r="CY219">
        <v>21.949629999999999</v>
      </c>
      <c r="CZ219">
        <v>7.1551859999999995E-2</v>
      </c>
      <c r="DA219">
        <v>23.338940000000001</v>
      </c>
      <c r="DB219">
        <v>0.94437899999999997</v>
      </c>
      <c r="DC219">
        <v>22.352779999999999</v>
      </c>
      <c r="DD219">
        <v>7.0766579999999996E-2</v>
      </c>
      <c r="DE219">
        <v>23.049109999999999</v>
      </c>
      <c r="DF219">
        <v>0.93758839999999999</v>
      </c>
      <c r="DG219">
        <v>22.661079999999998</v>
      </c>
      <c r="DH219">
        <v>7.1304720000000002E-2</v>
      </c>
      <c r="DI219">
        <v>23.418900000000001</v>
      </c>
      <c r="DJ219">
        <v>0.93045739999999999</v>
      </c>
      <c r="DK219">
        <v>22.589210000000001</v>
      </c>
      <c r="DL219">
        <v>6.9127380000000002E-2</v>
      </c>
      <c r="DM219">
        <v>22.92653</v>
      </c>
      <c r="DN219">
        <v>0.92307039999999996</v>
      </c>
      <c r="DO219">
        <v>22.350249999999999</v>
      </c>
      <c r="DP219" s="1">
        <v>6.4632190000000006E-2</v>
      </c>
      <c r="DQ219">
        <v>21.642510000000001</v>
      </c>
      <c r="DR219">
        <v>0.91559939999999995</v>
      </c>
      <c r="DS219">
        <v>21.973880000000001</v>
      </c>
      <c r="DT219" s="1">
        <v>5.9067840000000003E-2</v>
      </c>
      <c r="DU219">
        <v>19.959440000000001</v>
      </c>
      <c r="DV219">
        <v>0.90843879999999999</v>
      </c>
      <c r="DW219">
        <v>21.547329999999999</v>
      </c>
      <c r="DX219" s="1">
        <v>5.3341300000000001E-2</v>
      </c>
      <c r="DY219">
        <v>18.174019999999999</v>
      </c>
      <c r="DZ219">
        <v>0.90124530000000003</v>
      </c>
      <c r="EA219">
        <v>21.473960000000002</v>
      </c>
      <c r="EB219" s="1">
        <v>4.7870759999999998E-2</v>
      </c>
      <c r="EC219">
        <v>16.442689999999999</v>
      </c>
      <c r="ED219">
        <v>0.89400230000000003</v>
      </c>
      <c r="EE219">
        <v>21.738959999999999</v>
      </c>
      <c r="EF219" s="1">
        <v>4.2825490000000001E-2</v>
      </c>
      <c r="EG219">
        <v>14.827920000000001</v>
      </c>
      <c r="EH219">
        <v>0.88736369999999998</v>
      </c>
      <c r="EI219">
        <v>22.19801</v>
      </c>
      <c r="EJ219" s="1">
        <v>3.8323139999999999E-2</v>
      </c>
      <c r="EK219">
        <v>13.36487</v>
      </c>
      <c r="EL219">
        <v>0.88078769999999995</v>
      </c>
      <c r="EM219">
        <v>22.616160000000001</v>
      </c>
      <c r="EN219" s="1">
        <v>3.4332750000000002E-2</v>
      </c>
      <c r="EO219">
        <v>12.058210000000001</v>
      </c>
      <c r="EP219">
        <v>0.87431800000000004</v>
      </c>
      <c r="EQ219">
        <v>22.675090000000001</v>
      </c>
      <c r="ER219" s="1">
        <v>3.0787129999999999E-2</v>
      </c>
      <c r="ES219">
        <v>10.89039</v>
      </c>
      <c r="ET219">
        <v>0.86787930000000002</v>
      </c>
      <c r="EU219">
        <v>22.44266</v>
      </c>
      <c r="EV219" s="1">
        <v>2.7614989999999999E-2</v>
      </c>
      <c r="EW219">
        <v>9.8392870000000006</v>
      </c>
      <c r="EX219">
        <v>0.86141129999999999</v>
      </c>
      <c r="EY219">
        <v>22.115349999999999</v>
      </c>
      <c r="EZ219" s="1">
        <v>2.4724380000000001E-2</v>
      </c>
      <c r="FA219">
        <v>8.8765099999999997</v>
      </c>
      <c r="FB219">
        <v>0.85497690000000004</v>
      </c>
      <c r="FC219">
        <v>21.835329999999999</v>
      </c>
      <c r="FD219" s="1">
        <v>2.210473E-2</v>
      </c>
      <c r="FE219">
        <v>7.9950960000000002</v>
      </c>
      <c r="FF219">
        <v>0.84873399999999999</v>
      </c>
      <c r="FG219">
        <v>22.134530000000002</v>
      </c>
      <c r="FH219" s="1">
        <v>1.9742949999999999E-2</v>
      </c>
      <c r="FI219">
        <v>7.1934940000000003</v>
      </c>
      <c r="FJ219">
        <v>0.84240289999999995</v>
      </c>
      <c r="FK219">
        <v>22.399899999999999</v>
      </c>
      <c r="FL219" s="1">
        <v>1.7604069999999999E-2</v>
      </c>
      <c r="FM219">
        <v>6.4633149999999997</v>
      </c>
      <c r="FN219">
        <v>0.83666799999999997</v>
      </c>
      <c r="FO219">
        <v>22.748329999999999</v>
      </c>
      <c r="FP219" s="1">
        <v>1.569187E-2</v>
      </c>
      <c r="FQ219">
        <v>5.8018689999999999</v>
      </c>
      <c r="FR219">
        <v>0.83150389999999996</v>
      </c>
      <c r="FS219">
        <v>23.06447</v>
      </c>
      <c r="FT219" s="1">
        <v>1.4002789999999999E-2</v>
      </c>
      <c r="FU219">
        <v>5.2093699999999998</v>
      </c>
      <c r="FV219">
        <v>0.82696259999999999</v>
      </c>
      <c r="FW219">
        <v>23.306069999999998</v>
      </c>
      <c r="FX219" s="1">
        <v>1.2510830000000001E-2</v>
      </c>
      <c r="FY219">
        <v>4.679271</v>
      </c>
      <c r="FZ219">
        <v>0.8234091</v>
      </c>
      <c r="GA219">
        <v>23.42135</v>
      </c>
      <c r="GB219" s="1">
        <v>1.118512E-2</v>
      </c>
      <c r="GC219">
        <v>4.200888</v>
      </c>
      <c r="GD219">
        <v>0.82025190000000003</v>
      </c>
      <c r="GE219">
        <v>23.371410000000001</v>
      </c>
      <c r="GF219" s="1">
        <v>9.9958219999999997E-3</v>
      </c>
      <c r="GG219">
        <v>3.767309</v>
      </c>
      <c r="GH219">
        <v>0.81766430000000001</v>
      </c>
      <c r="GI219">
        <v>23.267489999999999</v>
      </c>
      <c r="GJ219" s="1">
        <v>8.9190490000000001E-3</v>
      </c>
      <c r="GK219">
        <v>3.3697080000000001</v>
      </c>
      <c r="GL219">
        <v>0.8160309</v>
      </c>
      <c r="GM219">
        <v>23.63973</v>
      </c>
      <c r="GN219" s="1">
        <v>7.9389749999999992E-3</v>
      </c>
      <c r="GO219">
        <v>3.0019499999999999</v>
      </c>
      <c r="GP219">
        <v>0.81467100000000003</v>
      </c>
      <c r="GQ219">
        <v>23.97</v>
      </c>
      <c r="GR219" s="1">
        <v>7.0330970000000003E-3</v>
      </c>
      <c r="GS219">
        <v>2.6602139999999999</v>
      </c>
      <c r="GT219">
        <v>0.81361039999999996</v>
      </c>
      <c r="GU219">
        <v>24.39002</v>
      </c>
      <c r="GV219" s="1">
        <v>6.1924909999999996E-3</v>
      </c>
      <c r="GW219">
        <v>2.3416519999999998</v>
      </c>
      <c r="GX219">
        <v>0.81294180000000005</v>
      </c>
      <c r="GY219">
        <v>24.957239999999999</v>
      </c>
      <c r="GZ219" s="1">
        <v>5.3954119999999996E-3</v>
      </c>
      <c r="HA219">
        <v>2.0396510000000001</v>
      </c>
      <c r="HB219">
        <v>0.81253980000000003</v>
      </c>
      <c r="HC219">
        <v>25.287189999999999</v>
      </c>
      <c r="HD219" s="1">
        <v>4.6044440000000001E-3</v>
      </c>
      <c r="HE219">
        <v>1.741509</v>
      </c>
      <c r="HF219">
        <v>0.81238279999999996</v>
      </c>
      <c r="HG219">
        <v>25.33643</v>
      </c>
      <c r="HH219" s="1">
        <v>3.8049030000000001E-3</v>
      </c>
      <c r="HI219">
        <v>1.4405680000000001</v>
      </c>
      <c r="HJ219">
        <v>0.81228429999999996</v>
      </c>
      <c r="HK219">
        <v>25.226839999999999</v>
      </c>
      <c r="HL219" s="1">
        <v>3.0286010000000001E-3</v>
      </c>
      <c r="HM219">
        <v>1.1479360000000001</v>
      </c>
      <c r="HN219">
        <v>0.8122161</v>
      </c>
      <c r="HO219">
        <v>24.990580000000001</v>
      </c>
      <c r="HP219" s="1">
        <v>2.3441989999999999E-3</v>
      </c>
      <c r="HQ219">
        <v>0.88864089999999996</v>
      </c>
      <c r="HR219">
        <v>0.81217439999999996</v>
      </c>
      <c r="HS219">
        <v>25.192319999999999</v>
      </c>
      <c r="HT219" s="1">
        <v>1.807309E-3</v>
      </c>
      <c r="HU219">
        <v>0.68397359999999996</v>
      </c>
      <c r="HV219">
        <v>0.81214850000000005</v>
      </c>
      <c r="HW219">
        <v>25.549800000000001</v>
      </c>
      <c r="HX219" s="1">
        <v>1.4291779999999999E-3</v>
      </c>
      <c r="HY219">
        <v>0.53889629999999999</v>
      </c>
      <c r="HZ219">
        <v>0.81217269999999997</v>
      </c>
      <c r="IA219">
        <v>25.932649999999999</v>
      </c>
      <c r="IB219" s="1">
        <v>1.18261E-3</v>
      </c>
      <c r="IC219">
        <v>0.44392799999999999</v>
      </c>
      <c r="ID219">
        <v>0.81215809999999999</v>
      </c>
      <c r="IE219">
        <v>26.380990000000001</v>
      </c>
      <c r="IF219" s="1">
        <v>1.0270399999999999E-3</v>
      </c>
      <c r="IG219">
        <v>0.38396550000000002</v>
      </c>
      <c r="IH219">
        <v>0.81213769999999996</v>
      </c>
      <c r="II219">
        <v>26.492989999999999</v>
      </c>
      <c r="IJ219" s="1">
        <v>9.2639739999999995E-4</v>
      </c>
      <c r="IK219">
        <v>0.34534120000000001</v>
      </c>
      <c r="IL219">
        <v>0.81214949999999997</v>
      </c>
      <c r="IM219">
        <v>26.422789999999999</v>
      </c>
      <c r="IN219" s="1">
        <v>8.5629480000000001E-4</v>
      </c>
      <c r="IO219">
        <v>0.3186252</v>
      </c>
      <c r="IP219">
        <v>0.81216120000000003</v>
      </c>
      <c r="IQ219">
        <v>26.169149999999998</v>
      </c>
      <c r="IR219" s="1">
        <v>8.0296239999999997E-4</v>
      </c>
      <c r="IS219">
        <v>0.29845749999999999</v>
      </c>
      <c r="IT219">
        <v>0.81216619999999995</v>
      </c>
      <c r="IU219">
        <v>25.7057</v>
      </c>
      <c r="IV219" s="1">
        <v>7.5928870000000002E-4</v>
      </c>
      <c r="IW219">
        <v>0.2820242</v>
      </c>
      <c r="IX219">
        <v>0.81216750000000004</v>
      </c>
      <c r="IY219">
        <v>25.469090000000001</v>
      </c>
      <c r="IZ219" s="1">
        <v>7.2122709999999999E-4</v>
      </c>
      <c r="JA219">
        <v>0.26777129999999999</v>
      </c>
      <c r="JB219">
        <v>0.81217629999999996</v>
      </c>
      <c r="JC219">
        <v>25.011669999999999</v>
      </c>
      <c r="JD219" s="1">
        <v>6.8676779999999997E-4</v>
      </c>
      <c r="JE219">
        <v>0.2549208</v>
      </c>
      <c r="JF219">
        <v>0.81216630000000001</v>
      </c>
      <c r="JG219">
        <v>24.845849999999999</v>
      </c>
      <c r="JH219" s="1">
        <v>6.5504059999999995E-4</v>
      </c>
      <c r="JI219">
        <v>0.24310090000000001</v>
      </c>
      <c r="JJ219">
        <v>0.81215440000000005</v>
      </c>
      <c r="JK219">
        <v>24.683209999999999</v>
      </c>
      <c r="JL219" s="1">
        <v>6.252559E-4</v>
      </c>
      <c r="JM219">
        <v>0.2320313</v>
      </c>
      <c r="JN219">
        <v>0.81216710000000003</v>
      </c>
      <c r="JO219">
        <v>24.770489999999999</v>
      </c>
      <c r="JP219" s="1">
        <v>5.9724530000000004E-4</v>
      </c>
      <c r="JQ219">
        <v>0.22162499999999999</v>
      </c>
      <c r="JR219">
        <v>0.81215850000000001</v>
      </c>
      <c r="JS219">
        <v>25.00656</v>
      </c>
      <c r="JT219" s="1">
        <v>5.7132410000000004E-4</v>
      </c>
      <c r="JU219">
        <v>0.2119878</v>
      </c>
      <c r="JV219">
        <v>0.81217589999999995</v>
      </c>
      <c r="JW219">
        <v>25.125520000000002</v>
      </c>
      <c r="JX219" s="1">
        <v>5.4694789999999997E-4</v>
      </c>
      <c r="JY219">
        <v>0.2029292</v>
      </c>
      <c r="JZ219">
        <v>0.81215130000000002</v>
      </c>
      <c r="KA219">
        <v>24.96142</v>
      </c>
      <c r="KB219" s="1">
        <v>5.2358750000000001E-4</v>
      </c>
      <c r="KC219">
        <v>0.194246</v>
      </c>
      <c r="KD219">
        <v>0.81215329999999997</v>
      </c>
      <c r="KE219">
        <v>25.120349999999998</v>
      </c>
      <c r="KF219" s="1">
        <v>5.0130800000000001E-4</v>
      </c>
      <c r="KG219">
        <v>0.18597469999999999</v>
      </c>
      <c r="KH219">
        <v>0.81217240000000002</v>
      </c>
      <c r="KI219">
        <v>24.9511</v>
      </c>
      <c r="KJ219" s="1">
        <v>4.802063E-4</v>
      </c>
      <c r="KK219">
        <v>0.17814150000000001</v>
      </c>
      <c r="KL219">
        <v>0.81214489999999995</v>
      </c>
      <c r="KM219">
        <v>24.944520000000001</v>
      </c>
      <c r="KN219">
        <v>4.6035109999999999E-4</v>
      </c>
      <c r="KO219">
        <v>0.17077519999999999</v>
      </c>
      <c r="KP219">
        <v>0.81217779999999995</v>
      </c>
      <c r="KQ219">
        <v>25.026630000000001</v>
      </c>
      <c r="KR219" s="1">
        <v>4.4134639999999999E-4</v>
      </c>
      <c r="KS219">
        <v>0.16372519999999999</v>
      </c>
      <c r="KT219">
        <v>0.81215579999999998</v>
      </c>
      <c r="KU219">
        <v>25.02149</v>
      </c>
      <c r="KV219" s="1">
        <v>4.2312220000000002E-4</v>
      </c>
      <c r="KW219">
        <v>0.15696379999999999</v>
      </c>
      <c r="KX219">
        <v>0.81217249999999996</v>
      </c>
      <c r="KY219">
        <v>24.87567</v>
      </c>
      <c r="KZ219" s="1">
        <v>4.0596319999999998E-4</v>
      </c>
      <c r="LA219">
        <v>0.1505881</v>
      </c>
      <c r="LB219">
        <v>0.81214330000000001</v>
      </c>
      <c r="LC219">
        <v>24.65455</v>
      </c>
      <c r="LD219" s="1">
        <v>3.8953289999999998E-4</v>
      </c>
      <c r="LE219">
        <v>0.1444973</v>
      </c>
      <c r="LF219">
        <v>0.81214390000000003</v>
      </c>
      <c r="LG219">
        <v>24.415410000000001</v>
      </c>
      <c r="LH219" s="1">
        <v>3.740239E-4</v>
      </c>
      <c r="LI219">
        <v>0.13873050000000001</v>
      </c>
      <c r="LJ219">
        <v>0.81215660000000001</v>
      </c>
      <c r="LK219">
        <v>24.703330000000001</v>
      </c>
      <c r="LL219" s="1">
        <v>3.5927920000000001E-4</v>
      </c>
      <c r="LM219">
        <v>0.1332652</v>
      </c>
      <c r="LN219">
        <v>0.81213049999999998</v>
      </c>
      <c r="LO219">
        <v>24.81503</v>
      </c>
      <c r="LP219" s="1">
        <v>3.4510500000000001E-4</v>
      </c>
      <c r="LQ219">
        <v>0.12800010000000001</v>
      </c>
      <c r="LR219">
        <v>0.81213650000000004</v>
      </c>
      <c r="LS219">
        <v>24.99718</v>
      </c>
      <c r="LT219" s="1">
        <v>3.316746E-4</v>
      </c>
      <c r="LU219">
        <v>0.1230147</v>
      </c>
      <c r="LV219">
        <v>0.81206979999999995</v>
      </c>
      <c r="LW219">
        <v>25.442540000000001</v>
      </c>
      <c r="LX219" s="1">
        <v>3.1881599999999998E-4</v>
      </c>
      <c r="LY219">
        <v>0.1182546</v>
      </c>
      <c r="LZ219">
        <v>0.81199509999999997</v>
      </c>
      <c r="MA219">
        <v>25.660679999999999</v>
      </c>
      <c r="MB219" s="1">
        <v>3.0665569999999999E-4</v>
      </c>
      <c r="MC219">
        <v>0.1137552</v>
      </c>
      <c r="MD219">
        <v>0.81192299999999995</v>
      </c>
      <c r="ME219">
        <v>25.600539999999999</v>
      </c>
      <c r="MF219" s="1">
        <v>2.9530680000000001E-4</v>
      </c>
      <c r="MG219">
        <v>0.1095431</v>
      </c>
      <c r="MH219">
        <v>0.81177600000000005</v>
      </c>
      <c r="MI219">
        <v>25.47129</v>
      </c>
      <c r="MJ219" s="1">
        <v>2.8467100000000001E-4</v>
      </c>
      <c r="MK219">
        <v>0.10561669999999999</v>
      </c>
      <c r="ML219">
        <v>0.81161799999999995</v>
      </c>
      <c r="MM219">
        <v>25.49474</v>
      </c>
      <c r="MN219" s="1">
        <v>2.7469339999999998E-4</v>
      </c>
      <c r="MO219">
        <v>0.1019385</v>
      </c>
      <c r="MP219">
        <v>0.81144609999999995</v>
      </c>
      <c r="MQ219">
        <v>26.013950000000001</v>
      </c>
      <c r="MR219" s="1">
        <v>2.6513619999999998E-4</v>
      </c>
      <c r="MS219">
        <v>9.842381E-2</v>
      </c>
      <c r="MT219">
        <v>0.81123040000000002</v>
      </c>
      <c r="MU219">
        <v>26.51886</v>
      </c>
      <c r="MV219" s="1">
        <v>2.5587370000000002E-4</v>
      </c>
      <c r="MW219">
        <v>9.5010280000000003E-2</v>
      </c>
      <c r="MX219">
        <v>0.81104909999999997</v>
      </c>
      <c r="MY219">
        <v>26.892240000000001</v>
      </c>
      <c r="MZ219" s="1">
        <v>2.4685089999999999E-4</v>
      </c>
      <c r="NA219">
        <v>9.1691830000000002E-2</v>
      </c>
      <c r="NB219">
        <v>0.81087489999999995</v>
      </c>
      <c r="NC219">
        <v>27.303249999999998</v>
      </c>
      <c r="ND219" s="1">
        <v>2.382195E-4</v>
      </c>
      <c r="NE219">
        <v>8.8508870000000003E-2</v>
      </c>
      <c r="NF219">
        <v>0.81067769999999995</v>
      </c>
      <c r="NG219">
        <v>27.426780000000001</v>
      </c>
      <c r="NH219" s="1">
        <v>2.301556E-4</v>
      </c>
      <c r="NI219">
        <v>8.5528489999999999E-2</v>
      </c>
      <c r="NJ219">
        <v>0.81055920000000004</v>
      </c>
      <c r="NK219">
        <v>27.41901</v>
      </c>
      <c r="NL219" s="1">
        <v>2.227664E-4</v>
      </c>
      <c r="NM219">
        <v>8.2785869999999998E-2</v>
      </c>
      <c r="NN219">
        <v>0.81043699999999996</v>
      </c>
      <c r="NO219">
        <v>27.236229999999999</v>
      </c>
      <c r="NP219" s="1">
        <v>2.160028E-4</v>
      </c>
      <c r="NQ219">
        <v>8.0277290000000001E-2</v>
      </c>
      <c r="NR219">
        <v>0.81035259999999998</v>
      </c>
      <c r="NS219">
        <v>26.826589999999999</v>
      </c>
      <c r="NT219" s="1">
        <v>2.0936119999999999E-4</v>
      </c>
      <c r="NU219">
        <v>7.7826889999999996E-2</v>
      </c>
      <c r="NV219">
        <v>0.81027400000000005</v>
      </c>
      <c r="NW219">
        <v>26.471299999999999</v>
      </c>
      <c r="NX219" s="1">
        <v>2.025393E-4</v>
      </c>
      <c r="NY219">
        <v>7.5303999999999996E-2</v>
      </c>
      <c r="NZ219">
        <v>0.81020780000000003</v>
      </c>
      <c r="OA219">
        <v>26.407779999999999</v>
      </c>
      <c r="OB219" s="1">
        <v>1.95596E-4</v>
      </c>
      <c r="OC219">
        <v>7.2739280000000003E-2</v>
      </c>
      <c r="OD219">
        <v>0.8101505</v>
      </c>
      <c r="OE219">
        <v>26.245239999999999</v>
      </c>
      <c r="OF219" s="1">
        <v>1.885108E-4</v>
      </c>
      <c r="OG219">
        <v>7.0112949999999993E-2</v>
      </c>
      <c r="OH219">
        <v>0.81002940000000001</v>
      </c>
      <c r="OI219">
        <v>26.254169999999998</v>
      </c>
      <c r="OJ219" s="1">
        <v>1.8138799999999999E-4</v>
      </c>
      <c r="OK219">
        <v>6.7474450000000005E-2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0.73582110000000001</v>
      </c>
      <c r="G220">
        <v>22.0488</v>
      </c>
      <c r="H220">
        <v>0</v>
      </c>
      <c r="I220">
        <v>0</v>
      </c>
      <c r="J220">
        <v>0.73385420000000001</v>
      </c>
      <c r="K220">
        <v>22.248560000000001</v>
      </c>
      <c r="L220">
        <v>0</v>
      </c>
      <c r="M220">
        <v>0</v>
      </c>
      <c r="N220">
        <v>0.73182639999999999</v>
      </c>
      <c r="O220">
        <v>22.424869999999999</v>
      </c>
      <c r="P220">
        <v>0</v>
      </c>
      <c r="Q220">
        <v>0</v>
      </c>
      <c r="R220">
        <v>0.72971609999999998</v>
      </c>
      <c r="S220">
        <v>22.098960000000002</v>
      </c>
      <c r="T220">
        <v>0</v>
      </c>
      <c r="U220">
        <v>0</v>
      </c>
      <c r="V220">
        <v>0.72744759999999997</v>
      </c>
      <c r="W220">
        <v>21.600149999999999</v>
      </c>
      <c r="X220">
        <v>0</v>
      </c>
      <c r="Y220">
        <v>0</v>
      </c>
      <c r="Z220">
        <v>0.72473390000000004</v>
      </c>
      <c r="AA220">
        <v>21.155449999999998</v>
      </c>
      <c r="AB220">
        <v>0</v>
      </c>
      <c r="AC220">
        <v>0</v>
      </c>
      <c r="AD220">
        <v>0.72112229999999999</v>
      </c>
      <c r="AE220">
        <v>20.812380000000001</v>
      </c>
      <c r="AF220">
        <v>0</v>
      </c>
      <c r="AG220">
        <v>0</v>
      </c>
      <c r="AH220">
        <v>0.71706219999999998</v>
      </c>
      <c r="AI220">
        <v>20.725829999999998</v>
      </c>
      <c r="AJ220">
        <v>0</v>
      </c>
      <c r="AK220">
        <v>0</v>
      </c>
      <c r="AL220">
        <v>0.71336999999999995</v>
      </c>
      <c r="AM220">
        <v>21.18451</v>
      </c>
      <c r="AN220">
        <v>2.6458880000000001E-37</v>
      </c>
      <c r="AO220">
        <v>1.042774E-34</v>
      </c>
      <c r="AP220">
        <v>0.71021179999999995</v>
      </c>
      <c r="AQ220">
        <v>21.365559999999999</v>
      </c>
      <c r="AR220" s="1">
        <v>1.281699E-25</v>
      </c>
      <c r="AS220" s="1">
        <v>5.0507120000000002E-23</v>
      </c>
      <c r="AT220">
        <v>0.70748049999999996</v>
      </c>
      <c r="AU220">
        <v>21.32085</v>
      </c>
      <c r="AV220" s="1">
        <v>8.2119810000000004E-14</v>
      </c>
      <c r="AW220" s="1">
        <v>1.853149E-11</v>
      </c>
      <c r="AX220">
        <v>0.70514880000000002</v>
      </c>
      <c r="AY220">
        <v>21.046569999999999</v>
      </c>
      <c r="AZ220" s="1">
        <v>3.5332720000000001E-7</v>
      </c>
      <c r="BA220" s="1">
        <v>9.437688E-5</v>
      </c>
      <c r="BB220">
        <v>0.70289840000000003</v>
      </c>
      <c r="BC220">
        <v>20.609829999999999</v>
      </c>
      <c r="BD220" s="1">
        <v>7.0039259999999997E-4</v>
      </c>
      <c r="BE220" s="1">
        <v>0.20590410000000001</v>
      </c>
      <c r="BF220">
        <v>0.70064040000000005</v>
      </c>
      <c r="BG220">
        <v>20.259029999999999</v>
      </c>
      <c r="BH220" s="1">
        <v>9.6149209999999999E-2</v>
      </c>
      <c r="BI220" s="1">
        <v>30.452089999999998</v>
      </c>
      <c r="BJ220">
        <v>0.69825760000000003</v>
      </c>
      <c r="BK220">
        <v>20.167840000000002</v>
      </c>
      <c r="BL220" s="1">
        <v>2.5802079999999998</v>
      </c>
      <c r="BM220">
        <v>872.26440000000002</v>
      </c>
      <c r="BN220">
        <v>0.69564979999999998</v>
      </c>
      <c r="BO220">
        <v>20.47926</v>
      </c>
      <c r="BP220" s="1">
        <v>20.745999999999999</v>
      </c>
      <c r="BQ220">
        <v>7436.9930000000004</v>
      </c>
      <c r="BR220">
        <v>0.69267440000000002</v>
      </c>
      <c r="BS220">
        <v>21.095420000000001</v>
      </c>
      <c r="BT220">
        <v>64.673879999999997</v>
      </c>
      <c r="BU220">
        <v>24479.7</v>
      </c>
      <c r="BV220">
        <v>0.68921489999999996</v>
      </c>
      <c r="BW220">
        <v>21.735340000000001</v>
      </c>
      <c r="BX220">
        <v>93.806219999999996</v>
      </c>
      <c r="BY220">
        <v>37350.230000000003</v>
      </c>
      <c r="BZ220">
        <v>0.68523040000000002</v>
      </c>
      <c r="CA220">
        <v>22.19012</v>
      </c>
      <c r="CB220">
        <v>72.8018</v>
      </c>
      <c r="CC220">
        <v>30371.53</v>
      </c>
      <c r="CD220">
        <v>0.68050949999999999</v>
      </c>
      <c r="CE220">
        <v>22.149660000000001</v>
      </c>
      <c r="CF220">
        <v>33.761839999999999</v>
      </c>
      <c r="CG220">
        <v>14716.62</v>
      </c>
      <c r="CH220">
        <v>0.67531719999999995</v>
      </c>
      <c r="CI220">
        <v>21.883220000000001</v>
      </c>
      <c r="CJ220">
        <v>10.30927</v>
      </c>
      <c r="CK220">
        <v>4678.1490000000003</v>
      </c>
      <c r="CL220">
        <v>0.66962080000000002</v>
      </c>
      <c r="CM220">
        <v>21.56803</v>
      </c>
      <c r="CN220">
        <v>2.2790439999999998</v>
      </c>
      <c r="CO220">
        <v>1069.826</v>
      </c>
      <c r="CP220">
        <v>0.66366210000000003</v>
      </c>
      <c r="CQ220">
        <v>21.311859999999999</v>
      </c>
      <c r="CR220">
        <v>0.43004910000000002</v>
      </c>
      <c r="CS220">
        <v>204.71520000000001</v>
      </c>
      <c r="CT220">
        <v>0.65763649999999996</v>
      </c>
      <c r="CU220">
        <v>21.473849999999999</v>
      </c>
      <c r="CV220">
        <v>0.1140704</v>
      </c>
      <c r="CW220">
        <v>51.656970000000001</v>
      </c>
      <c r="CX220">
        <v>0.65149619999999997</v>
      </c>
      <c r="CY220">
        <v>21.954709999999999</v>
      </c>
      <c r="CZ220">
        <v>7.2602819999999998E-2</v>
      </c>
      <c r="DA220">
        <v>30.931650000000001</v>
      </c>
      <c r="DB220">
        <v>0.64524389999999998</v>
      </c>
      <c r="DC220">
        <v>22.355550000000001</v>
      </c>
      <c r="DD220">
        <v>7.0561879999999993E-2</v>
      </c>
      <c r="DE220">
        <v>29.823869999999999</v>
      </c>
      <c r="DF220">
        <v>0.63884099999999999</v>
      </c>
      <c r="DG220">
        <v>22.66825</v>
      </c>
      <c r="DH220">
        <v>7.1278480000000005E-2</v>
      </c>
      <c r="DI220">
        <v>30.38888</v>
      </c>
      <c r="DJ220">
        <v>0.63214190000000003</v>
      </c>
      <c r="DK220">
        <v>22.61712</v>
      </c>
      <c r="DL220">
        <v>6.9436769999999995E-2</v>
      </c>
      <c r="DM220">
        <v>29.937819999999999</v>
      </c>
      <c r="DN220">
        <v>0.62519979999999997</v>
      </c>
      <c r="DO220">
        <v>22.39115</v>
      </c>
      <c r="DP220" s="1">
        <v>6.5167970000000006E-2</v>
      </c>
      <c r="DQ220">
        <v>28.412050000000001</v>
      </c>
      <c r="DR220">
        <v>0.61800690000000003</v>
      </c>
      <c r="DS220">
        <v>22.030660000000001</v>
      </c>
      <c r="DT220" s="1">
        <v>5.9692460000000003E-2</v>
      </c>
      <c r="DU220">
        <v>26.298120000000001</v>
      </c>
      <c r="DV220">
        <v>0.61099630000000005</v>
      </c>
      <c r="DW220">
        <v>21.606619999999999</v>
      </c>
      <c r="DX220" s="1">
        <v>5.3972359999999997E-2</v>
      </c>
      <c r="DY220">
        <v>24.00478</v>
      </c>
      <c r="DZ220">
        <v>0.60398479999999999</v>
      </c>
      <c r="EA220">
        <v>21.516719999999999</v>
      </c>
      <c r="EB220">
        <v>4.8472620000000001E-2</v>
      </c>
      <c r="EC220">
        <v>21.755949999999999</v>
      </c>
      <c r="ED220">
        <v>0.59686340000000004</v>
      </c>
      <c r="EE220">
        <v>21.74878</v>
      </c>
      <c r="EF220" s="1">
        <v>4.3378819999999998E-2</v>
      </c>
      <c r="EG220">
        <v>19.646180000000001</v>
      </c>
      <c r="EH220">
        <v>0.59010609999999997</v>
      </c>
      <c r="EI220">
        <v>22.20045</v>
      </c>
      <c r="EJ220">
        <v>3.8823209999999997E-2</v>
      </c>
      <c r="EK220">
        <v>17.727509999999999</v>
      </c>
      <c r="EL220">
        <v>0.58341699999999996</v>
      </c>
      <c r="EM220">
        <v>22.618279999999999</v>
      </c>
      <c r="EN220" s="1">
        <v>3.4780169999999999E-2</v>
      </c>
      <c r="EO220">
        <v>16.008970000000001</v>
      </c>
      <c r="EP220">
        <v>0.57677029999999996</v>
      </c>
      <c r="EQ220">
        <v>22.683039999999998</v>
      </c>
      <c r="ER220" s="1">
        <v>3.1187409999999999E-2</v>
      </c>
      <c r="ES220">
        <v>14.47174</v>
      </c>
      <c r="ET220">
        <v>0.57011829999999997</v>
      </c>
      <c r="EU220">
        <v>22.47157</v>
      </c>
      <c r="EV220" s="1">
        <v>2.7979190000000001E-2</v>
      </c>
      <c r="EW220">
        <v>13.091340000000001</v>
      </c>
      <c r="EX220">
        <v>0.56322030000000001</v>
      </c>
      <c r="EY220">
        <v>22.167919999999999</v>
      </c>
      <c r="EZ220" s="1">
        <v>2.5059939999999999E-2</v>
      </c>
      <c r="FA220">
        <v>11.82949</v>
      </c>
      <c r="FB220">
        <v>0.55635590000000001</v>
      </c>
      <c r="FC220">
        <v>21.898769999999999</v>
      </c>
      <c r="FD220" s="1">
        <v>2.2411339999999998E-2</v>
      </c>
      <c r="FE220">
        <v>10.67116</v>
      </c>
      <c r="FF220">
        <v>0.54956539999999998</v>
      </c>
      <c r="FG220">
        <v>22.200489999999999</v>
      </c>
      <c r="FH220" s="1">
        <v>2.002352E-2</v>
      </c>
      <c r="FI220">
        <v>9.6159320000000008</v>
      </c>
      <c r="FJ220">
        <v>0.54265569999999996</v>
      </c>
      <c r="FK220">
        <v>22.446899999999999</v>
      </c>
      <c r="FL220" s="1">
        <v>1.785993E-2</v>
      </c>
      <c r="FM220">
        <v>8.6526779999999999</v>
      </c>
      <c r="FN220">
        <v>0.53603730000000005</v>
      </c>
      <c r="FO220">
        <v>22.761489999999998</v>
      </c>
      <c r="FP220" s="1">
        <v>1.5922309999999999E-2</v>
      </c>
      <c r="FQ220">
        <v>7.7783249999999997</v>
      </c>
      <c r="FR220">
        <v>0.5298119</v>
      </c>
      <c r="FS220">
        <v>23.04505</v>
      </c>
      <c r="FT220" s="1">
        <v>1.420941E-2</v>
      </c>
      <c r="FU220">
        <v>6.993805</v>
      </c>
      <c r="FV220">
        <v>0.52416549999999995</v>
      </c>
      <c r="FW220">
        <v>23.271149999999999</v>
      </c>
      <c r="FX220" s="1">
        <v>1.2697119999999999E-2</v>
      </c>
      <c r="FY220">
        <v>6.2910899999999996</v>
      </c>
      <c r="FZ220">
        <v>0.51920489999999997</v>
      </c>
      <c r="GA220">
        <v>23.391729999999999</v>
      </c>
      <c r="GB220" s="1">
        <v>1.135487E-2</v>
      </c>
      <c r="GC220">
        <v>5.6595680000000002</v>
      </c>
      <c r="GD220">
        <v>0.51475470000000001</v>
      </c>
      <c r="GE220">
        <v>23.38148</v>
      </c>
      <c r="GF220" s="1">
        <v>1.015105E-2</v>
      </c>
      <c r="GG220">
        <v>5.0851350000000002</v>
      </c>
      <c r="GH220">
        <v>0.5109998</v>
      </c>
      <c r="GI220">
        <v>23.307590000000001</v>
      </c>
      <c r="GJ220" s="1">
        <v>9.0630120000000005E-3</v>
      </c>
      <c r="GK220">
        <v>4.5578630000000002</v>
      </c>
      <c r="GL220">
        <v>0.50826970000000005</v>
      </c>
      <c r="GM220">
        <v>23.705670000000001</v>
      </c>
      <c r="GN220" s="1">
        <v>8.0732919999999993E-3</v>
      </c>
      <c r="GO220">
        <v>4.0687939999999996</v>
      </c>
      <c r="GP220">
        <v>0.50603160000000003</v>
      </c>
      <c r="GQ220">
        <v>24.024280000000001</v>
      </c>
      <c r="GR220" s="1">
        <v>7.1589510000000002E-3</v>
      </c>
      <c r="GS220">
        <v>3.6130100000000001</v>
      </c>
      <c r="GT220">
        <v>0.50422639999999996</v>
      </c>
      <c r="GU220">
        <v>24.40924</v>
      </c>
      <c r="GV220" s="1">
        <v>6.3105219999999998E-3</v>
      </c>
      <c r="GW220">
        <v>3.187122</v>
      </c>
      <c r="GX220">
        <v>0.50289759999999994</v>
      </c>
      <c r="GY220">
        <v>24.94314</v>
      </c>
      <c r="GZ220" s="1">
        <v>5.5097669999999996E-3</v>
      </c>
      <c r="HA220">
        <v>2.7844850000000001</v>
      </c>
      <c r="HB220">
        <v>0.50197950000000002</v>
      </c>
      <c r="HC220">
        <v>25.264849999999999</v>
      </c>
      <c r="HD220" s="1">
        <v>4.7197710000000002E-3</v>
      </c>
      <c r="HE220">
        <v>2.3890150000000001</v>
      </c>
      <c r="HF220">
        <v>0.5013784</v>
      </c>
      <c r="HG220">
        <v>25.31493</v>
      </c>
      <c r="HH220" s="1">
        <v>3.9210030000000002E-3</v>
      </c>
      <c r="HI220">
        <v>1.9895430000000001</v>
      </c>
      <c r="HJ220">
        <v>0.50098160000000003</v>
      </c>
      <c r="HK220">
        <v>25.252020000000002</v>
      </c>
      <c r="HL220" s="1">
        <v>3.1381310000000002E-3</v>
      </c>
      <c r="HM220">
        <v>1.5966039999999999</v>
      </c>
      <c r="HN220">
        <v>0.50068360000000001</v>
      </c>
      <c r="HO220">
        <v>25.046130000000002</v>
      </c>
      <c r="HP220" s="1">
        <v>2.43669E-3</v>
      </c>
      <c r="HQ220">
        <v>1.2415020000000001</v>
      </c>
      <c r="HR220">
        <v>0.5004982</v>
      </c>
      <c r="HS220">
        <v>25.260629999999999</v>
      </c>
      <c r="HT220" s="1">
        <v>1.8768249999999999E-3</v>
      </c>
      <c r="HU220">
        <v>0.95510499999999998</v>
      </c>
      <c r="HV220">
        <v>0.5003647</v>
      </c>
      <c r="HW220">
        <v>25.60557</v>
      </c>
      <c r="HX220" s="1">
        <v>1.4764979999999999E-3</v>
      </c>
      <c r="HY220">
        <v>0.74817339999999999</v>
      </c>
      <c r="HZ220">
        <v>0.50029109999999999</v>
      </c>
      <c r="IA220">
        <v>25.969270000000002</v>
      </c>
      <c r="IB220" s="1">
        <v>1.212919E-3</v>
      </c>
      <c r="IC220">
        <v>0.61096910000000004</v>
      </c>
      <c r="ID220">
        <v>0.50023740000000005</v>
      </c>
      <c r="IE220">
        <v>26.3919</v>
      </c>
      <c r="IF220" s="1">
        <v>1.046178E-3</v>
      </c>
      <c r="IG220">
        <v>0.52395930000000002</v>
      </c>
      <c r="IH220">
        <v>0.50019539999999996</v>
      </c>
      <c r="II220">
        <v>26.491250000000001</v>
      </c>
      <c r="IJ220" s="1">
        <v>9.3905900000000001E-4</v>
      </c>
      <c r="IK220">
        <v>0.46832360000000001</v>
      </c>
      <c r="IL220">
        <v>0.50016150000000004</v>
      </c>
      <c r="IM220">
        <v>26.41461</v>
      </c>
      <c r="IN220" s="1">
        <v>8.6540569999999999E-4</v>
      </c>
      <c r="IO220">
        <v>0.4304328</v>
      </c>
      <c r="IP220">
        <v>0.50016590000000005</v>
      </c>
      <c r="IQ220">
        <v>26.20739</v>
      </c>
      <c r="IR220" s="1">
        <v>8.1009739999999999E-4</v>
      </c>
      <c r="IS220">
        <v>0.40228809999999998</v>
      </c>
      <c r="IT220">
        <v>0.5001466</v>
      </c>
      <c r="IU220">
        <v>25.790579999999999</v>
      </c>
      <c r="IV220" s="1">
        <v>7.652828E-4</v>
      </c>
      <c r="IW220">
        <v>0.37965009999999999</v>
      </c>
      <c r="IX220">
        <v>0.50015370000000003</v>
      </c>
      <c r="IY220">
        <v>25.582889999999999</v>
      </c>
      <c r="IZ220" s="1">
        <v>7.265428E-4</v>
      </c>
      <c r="JA220">
        <v>0.36021890000000001</v>
      </c>
      <c r="JB220">
        <v>0.50013629999999998</v>
      </c>
      <c r="JC220">
        <v>25.130400000000002</v>
      </c>
      <c r="JD220" s="1">
        <v>6.9159790000000005E-4</v>
      </c>
      <c r="JE220">
        <v>0.34278999999999998</v>
      </c>
      <c r="JF220">
        <v>0.50013300000000005</v>
      </c>
      <c r="JG220">
        <v>24.924810000000001</v>
      </c>
      <c r="JH220" s="1">
        <v>6.5951620000000003E-4</v>
      </c>
      <c r="JI220">
        <v>0.32681260000000001</v>
      </c>
      <c r="JJ220">
        <v>0.50014009999999998</v>
      </c>
      <c r="JK220">
        <v>24.722020000000001</v>
      </c>
      <c r="JL220" s="1">
        <v>6.2947820000000001E-4</v>
      </c>
      <c r="JM220">
        <v>0.31189650000000002</v>
      </c>
      <c r="JN220">
        <v>0.50014119999999995</v>
      </c>
      <c r="JO220">
        <v>24.766770000000001</v>
      </c>
      <c r="JP220" s="1">
        <v>6.0118810000000004E-4</v>
      </c>
      <c r="JQ220">
        <v>0.2978594</v>
      </c>
      <c r="JR220">
        <v>0.50013289999999999</v>
      </c>
      <c r="JS220">
        <v>25.008310000000002</v>
      </c>
      <c r="JT220" s="1">
        <v>5.7497050000000001E-4</v>
      </c>
      <c r="JU220">
        <v>0.28483150000000002</v>
      </c>
      <c r="JV220">
        <v>0.50013430000000003</v>
      </c>
      <c r="JW220">
        <v>25.152550000000002</v>
      </c>
      <c r="JX220" s="1">
        <v>5.5042299999999997E-4</v>
      </c>
      <c r="JY220">
        <v>0.27264359999999999</v>
      </c>
      <c r="JZ220">
        <v>0.50013110000000005</v>
      </c>
      <c r="KA220">
        <v>25.033200000000001</v>
      </c>
      <c r="KB220" s="1">
        <v>5.2691870000000005E-4</v>
      </c>
      <c r="KC220">
        <v>0.26097949999999998</v>
      </c>
      <c r="KD220">
        <v>0.50013240000000003</v>
      </c>
      <c r="KE220">
        <v>25.204930000000001</v>
      </c>
      <c r="KF220" s="1">
        <v>5.0446979999999996E-4</v>
      </c>
      <c r="KG220">
        <v>0.24985070000000001</v>
      </c>
      <c r="KH220">
        <v>0.50013289999999999</v>
      </c>
      <c r="KI220">
        <v>25.041509999999999</v>
      </c>
      <c r="KJ220" s="1">
        <v>4.8319029999999998E-4</v>
      </c>
      <c r="KK220">
        <v>0.23930299999999999</v>
      </c>
      <c r="KL220">
        <v>0.50012849999999998</v>
      </c>
      <c r="KM220">
        <v>24.99342</v>
      </c>
      <c r="KN220" s="1">
        <v>4.631665E-4</v>
      </c>
      <c r="KO220">
        <v>0.22937469999999999</v>
      </c>
      <c r="KP220">
        <v>0.50013620000000003</v>
      </c>
      <c r="KQ220">
        <v>25.055140000000002</v>
      </c>
      <c r="KR220" s="1">
        <v>4.4406600000000001E-4</v>
      </c>
      <c r="KS220">
        <v>0.21991769999999999</v>
      </c>
      <c r="KT220">
        <v>0.50013209999999997</v>
      </c>
      <c r="KU220">
        <v>25.034089999999999</v>
      </c>
      <c r="KV220" s="1">
        <v>4.2569649999999999E-4</v>
      </c>
      <c r="KW220">
        <v>0.21082029999999999</v>
      </c>
      <c r="KX220">
        <v>0.50013300000000005</v>
      </c>
      <c r="KY220">
        <v>24.884979999999999</v>
      </c>
      <c r="KZ220" s="1">
        <v>4.084011E-4</v>
      </c>
      <c r="LA220">
        <v>0.20223579999999999</v>
      </c>
      <c r="LB220">
        <v>0.50012639999999997</v>
      </c>
      <c r="LC220">
        <v>24.68918</v>
      </c>
      <c r="LD220" s="1">
        <v>3.9186080000000001E-4</v>
      </c>
      <c r="LE220">
        <v>0.1940499</v>
      </c>
      <c r="LF220">
        <v>0.50012820000000002</v>
      </c>
      <c r="LG220">
        <v>24.471959999999999</v>
      </c>
      <c r="LH220" s="1">
        <v>3.7621820000000001E-4</v>
      </c>
      <c r="LI220">
        <v>0.18627940000000001</v>
      </c>
      <c r="LJ220">
        <v>0.50013229999999997</v>
      </c>
      <c r="LK220">
        <v>24.78482</v>
      </c>
      <c r="LL220" s="1">
        <v>3.6138210000000002E-4</v>
      </c>
      <c r="LM220">
        <v>0.17893529999999999</v>
      </c>
      <c r="LN220">
        <v>0.5001293</v>
      </c>
      <c r="LO220">
        <v>24.905180000000001</v>
      </c>
      <c r="LP220" s="1">
        <v>3.4712259999999999E-4</v>
      </c>
      <c r="LQ220">
        <v>0.1718683</v>
      </c>
      <c r="LR220">
        <v>0.50009950000000003</v>
      </c>
      <c r="LS220">
        <v>25.061229999999998</v>
      </c>
      <c r="LT220" s="1">
        <v>3.3358189999999999E-4</v>
      </c>
      <c r="LU220">
        <v>0.16515450000000001</v>
      </c>
      <c r="LV220">
        <v>0.50005949999999999</v>
      </c>
      <c r="LW220">
        <v>25.48732</v>
      </c>
      <c r="LX220" s="1">
        <v>3.2063289999999998E-4</v>
      </c>
      <c r="LY220">
        <v>0.15875700000000001</v>
      </c>
      <c r="LZ220">
        <v>0.4999963</v>
      </c>
      <c r="MA220">
        <v>25.68751</v>
      </c>
      <c r="MB220" s="1">
        <v>3.0836790000000002E-4</v>
      </c>
      <c r="MC220">
        <v>0.1526961</v>
      </c>
      <c r="MD220">
        <v>0.49990329999999999</v>
      </c>
      <c r="ME220">
        <v>25.596019999999999</v>
      </c>
      <c r="MF220" s="1">
        <v>2.9689689999999998E-4</v>
      </c>
      <c r="MG220">
        <v>0.147011</v>
      </c>
      <c r="MH220">
        <v>0.49977480000000002</v>
      </c>
      <c r="MI220">
        <v>25.483139999999999</v>
      </c>
      <c r="MJ220" s="1">
        <v>2.8616079999999999E-4</v>
      </c>
      <c r="MK220">
        <v>0.14171639999999999</v>
      </c>
      <c r="ML220">
        <v>0.499616</v>
      </c>
      <c r="MM220">
        <v>25.516120000000001</v>
      </c>
      <c r="MN220" s="1">
        <v>2.7609109999999999E-4</v>
      </c>
      <c r="MO220">
        <v>0.13675899999999999</v>
      </c>
      <c r="MP220">
        <v>0.4994323</v>
      </c>
      <c r="MQ220">
        <v>26.05499</v>
      </c>
      <c r="MR220" s="1">
        <v>2.6648939999999999E-4</v>
      </c>
      <c r="MS220">
        <v>0.13204940000000001</v>
      </c>
      <c r="MT220">
        <v>0.49920890000000001</v>
      </c>
      <c r="MU220">
        <v>26.556619999999999</v>
      </c>
      <c r="MV220" s="1">
        <v>2.5719069999999999E-4</v>
      </c>
      <c r="MW220">
        <v>0.12748019999999999</v>
      </c>
      <c r="MX220">
        <v>0.4990059</v>
      </c>
      <c r="MY220">
        <v>26.919619999999998</v>
      </c>
      <c r="MZ220" s="1">
        <v>2.4812469999999998E-4</v>
      </c>
      <c r="NA220">
        <v>0.12303799999999999</v>
      </c>
      <c r="NB220">
        <v>0.49878299999999998</v>
      </c>
      <c r="NC220">
        <v>27.314029999999999</v>
      </c>
      <c r="ND220" s="1">
        <v>2.394323E-4</v>
      </c>
      <c r="NE220">
        <v>0.1187662</v>
      </c>
      <c r="NF220">
        <v>0.49856329999999999</v>
      </c>
      <c r="NG220">
        <v>27.421340000000001</v>
      </c>
      <c r="NH220" s="1">
        <v>2.312781E-4</v>
      </c>
      <c r="NI220">
        <v>0.1147441</v>
      </c>
      <c r="NJ220">
        <v>0.49836560000000002</v>
      </c>
      <c r="NK220">
        <v>27.412559999999999</v>
      </c>
      <c r="NL220" s="1">
        <v>2.2379139999999999E-4</v>
      </c>
      <c r="NM220">
        <v>0.11103789999999999</v>
      </c>
      <c r="NN220">
        <v>0.49819999999999998</v>
      </c>
      <c r="NO220">
        <v>27.276019999999999</v>
      </c>
      <c r="NP220" s="1">
        <v>2.169587E-4</v>
      </c>
      <c r="NQ220">
        <v>0.10765139999999999</v>
      </c>
      <c r="NR220">
        <v>0.49805189999999999</v>
      </c>
      <c r="NS220">
        <v>26.910260000000001</v>
      </c>
      <c r="NT220" s="1">
        <v>2.103273E-4</v>
      </c>
      <c r="NU220">
        <v>0.104391</v>
      </c>
      <c r="NV220">
        <v>0.49794119999999997</v>
      </c>
      <c r="NW220">
        <v>26.571290000000001</v>
      </c>
      <c r="NX220" s="1">
        <v>2.0353090000000001E-4</v>
      </c>
      <c r="NY220">
        <v>0.10104680000000001</v>
      </c>
      <c r="NZ220">
        <v>0.49783070000000001</v>
      </c>
      <c r="OA220">
        <v>26.509309999999999</v>
      </c>
      <c r="OB220" s="1">
        <v>1.966072E-4</v>
      </c>
      <c r="OC220">
        <v>9.7640299999999999E-2</v>
      </c>
      <c r="OD220">
        <v>0.49772810000000001</v>
      </c>
      <c r="OE220">
        <v>26.304600000000001</v>
      </c>
      <c r="OF220" s="1">
        <v>1.8954129999999999E-4</v>
      </c>
      <c r="OG220">
        <v>9.4154249999999995E-2</v>
      </c>
      <c r="OH220">
        <v>0.49759920000000002</v>
      </c>
      <c r="OI220">
        <v>26.286100000000001</v>
      </c>
      <c r="OJ220" s="1">
        <v>1.8241460000000001E-4</v>
      </c>
      <c r="OK220">
        <v>9.0635049999999995E-2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0.66311189999999998</v>
      </c>
      <c r="G221">
        <v>22.043759999999999</v>
      </c>
      <c r="H221">
        <v>0</v>
      </c>
      <c r="I221">
        <v>0</v>
      </c>
      <c r="J221">
        <v>0.66145670000000001</v>
      </c>
      <c r="K221">
        <v>22.258089999999999</v>
      </c>
      <c r="L221">
        <v>0</v>
      </c>
      <c r="M221">
        <v>0</v>
      </c>
      <c r="N221">
        <v>0.65974449999999996</v>
      </c>
      <c r="O221">
        <v>22.44406</v>
      </c>
      <c r="P221">
        <v>0</v>
      </c>
      <c r="Q221">
        <v>0</v>
      </c>
      <c r="R221">
        <v>0.65795740000000003</v>
      </c>
      <c r="S221">
        <v>22.143470000000001</v>
      </c>
      <c r="T221">
        <v>0</v>
      </c>
      <c r="U221">
        <v>0</v>
      </c>
      <c r="V221">
        <v>0.65603959999999995</v>
      </c>
      <c r="W221">
        <v>21.650649999999999</v>
      </c>
      <c r="X221">
        <v>0</v>
      </c>
      <c r="Y221">
        <v>0</v>
      </c>
      <c r="Z221">
        <v>0.65376999999999996</v>
      </c>
      <c r="AA221">
        <v>21.197859999999999</v>
      </c>
      <c r="AB221">
        <v>0</v>
      </c>
      <c r="AC221">
        <v>0</v>
      </c>
      <c r="AD221">
        <v>0.65074209999999999</v>
      </c>
      <c r="AE221">
        <v>20.84263</v>
      </c>
      <c r="AF221">
        <v>0</v>
      </c>
      <c r="AG221">
        <v>0</v>
      </c>
      <c r="AH221">
        <v>0.64732029999999996</v>
      </c>
      <c r="AI221">
        <v>20.733370000000001</v>
      </c>
      <c r="AJ221">
        <v>0</v>
      </c>
      <c r="AK221">
        <v>0</v>
      </c>
      <c r="AL221">
        <v>0.64419389999999999</v>
      </c>
      <c r="AM221">
        <v>21.18064</v>
      </c>
      <c r="AN221">
        <v>4.369152E-38</v>
      </c>
      <c r="AO221">
        <v>1.554215E-35</v>
      </c>
      <c r="AP221">
        <v>0.64150149999999995</v>
      </c>
      <c r="AQ221">
        <v>21.378139999999998</v>
      </c>
      <c r="AR221" s="1">
        <v>2.1728890000000001E-26</v>
      </c>
      <c r="AS221" s="1">
        <v>7.7228809999999995E-24</v>
      </c>
      <c r="AT221">
        <v>0.63917760000000001</v>
      </c>
      <c r="AU221">
        <v>21.353300000000001</v>
      </c>
      <c r="AV221" s="1">
        <v>1.4629080000000001E-14</v>
      </c>
      <c r="AW221" s="1">
        <v>3.8498300000000004E-12</v>
      </c>
      <c r="AX221">
        <v>0.63718580000000002</v>
      </c>
      <c r="AY221">
        <v>21.09591</v>
      </c>
      <c r="AZ221" s="1">
        <v>1.3040959999999999E-7</v>
      </c>
      <c r="BA221" s="1">
        <v>3.648587E-5</v>
      </c>
      <c r="BB221">
        <v>0.63528660000000003</v>
      </c>
      <c r="BC221">
        <v>20.659960000000002</v>
      </c>
      <c r="BD221" s="1">
        <v>3.7107120000000001E-4</v>
      </c>
      <c r="BE221" s="1">
        <v>0.1094099</v>
      </c>
      <c r="BF221">
        <v>0.63336479999999995</v>
      </c>
      <c r="BG221">
        <v>20.29945</v>
      </c>
      <c r="BH221" s="1">
        <v>6.1220410000000003E-2</v>
      </c>
      <c r="BI221" s="1">
        <v>18.945270000000001</v>
      </c>
      <c r="BJ221">
        <v>0.63137160000000003</v>
      </c>
      <c r="BK221">
        <v>20.198090000000001</v>
      </c>
      <c r="BL221" s="1">
        <v>1.8867529999999999</v>
      </c>
      <c r="BM221">
        <v>609.2672</v>
      </c>
      <c r="BN221">
        <v>0.62918289999999999</v>
      </c>
      <c r="BO221">
        <v>20.48658</v>
      </c>
      <c r="BP221">
        <v>17.009650000000001</v>
      </c>
      <c r="BQ221">
        <v>5702.7079999999996</v>
      </c>
      <c r="BR221">
        <v>0.62666290000000002</v>
      </c>
      <c r="BS221">
        <v>21.095420000000001</v>
      </c>
      <c r="BT221">
        <v>58.500399999999999</v>
      </c>
      <c r="BU221">
        <v>20296.21</v>
      </c>
      <c r="BV221">
        <v>0.62377689999999997</v>
      </c>
      <c r="BW221">
        <v>21.737279999999998</v>
      </c>
      <c r="BX221">
        <v>92.50018</v>
      </c>
      <c r="BY221">
        <v>33101.550000000003</v>
      </c>
      <c r="BZ221">
        <v>0.62039800000000001</v>
      </c>
      <c r="CA221">
        <v>22.197579999999999</v>
      </c>
      <c r="CB221">
        <v>77.398679999999999</v>
      </c>
      <c r="CC221">
        <v>28492.62</v>
      </c>
      <c r="CD221">
        <v>0.61644140000000003</v>
      </c>
      <c r="CE221">
        <v>22.171890000000001</v>
      </c>
      <c r="CF221">
        <v>38.361420000000003</v>
      </c>
      <c r="CG221">
        <v>14494.24</v>
      </c>
      <c r="CH221">
        <v>0.61209420000000003</v>
      </c>
      <c r="CI221">
        <v>21.915839999999999</v>
      </c>
      <c r="CJ221">
        <v>12.40917</v>
      </c>
      <c r="CK221">
        <v>4799.8069999999998</v>
      </c>
      <c r="CL221">
        <v>0.60730669999999998</v>
      </c>
      <c r="CM221">
        <v>21.602879999999999</v>
      </c>
      <c r="CN221">
        <v>2.8714309999999998</v>
      </c>
      <c r="CO221">
        <v>1132.682</v>
      </c>
      <c r="CP221">
        <v>0.60231749999999995</v>
      </c>
      <c r="CQ221">
        <v>21.3446</v>
      </c>
      <c r="CR221">
        <v>0.54791579999999995</v>
      </c>
      <c r="CS221">
        <v>218.43170000000001</v>
      </c>
      <c r="CT221">
        <v>0.59726480000000004</v>
      </c>
      <c r="CU221">
        <v>21.493929999999999</v>
      </c>
      <c r="CV221">
        <v>0.13205040000000001</v>
      </c>
      <c r="CW221">
        <v>51.58419</v>
      </c>
      <c r="CX221">
        <v>0.59212580000000004</v>
      </c>
      <c r="CY221">
        <v>21.964600000000001</v>
      </c>
      <c r="CZ221">
        <v>7.4466980000000002E-2</v>
      </c>
      <c r="DA221">
        <v>28.145700000000001</v>
      </c>
      <c r="DB221">
        <v>0.58691470000000001</v>
      </c>
      <c r="DC221">
        <v>22.3627</v>
      </c>
      <c r="DD221">
        <v>7.0363449999999994E-2</v>
      </c>
      <c r="DE221">
        <v>26.482050000000001</v>
      </c>
      <c r="DF221">
        <v>0.58158030000000005</v>
      </c>
      <c r="DG221">
        <v>22.676410000000001</v>
      </c>
      <c r="DH221">
        <v>7.1202440000000006E-2</v>
      </c>
      <c r="DI221">
        <v>26.972799999999999</v>
      </c>
      <c r="DJ221">
        <v>0.57599029999999996</v>
      </c>
      <c r="DK221">
        <v>22.6373</v>
      </c>
      <c r="DL221">
        <v>6.9760509999999998E-2</v>
      </c>
      <c r="DM221">
        <v>26.646439999999998</v>
      </c>
      <c r="DN221">
        <v>0.57017689999999999</v>
      </c>
      <c r="DO221">
        <v>22.42259</v>
      </c>
      <c r="DP221" s="1">
        <v>6.5784339999999997E-2</v>
      </c>
      <c r="DQ221">
        <v>25.339950000000002</v>
      </c>
      <c r="DR221">
        <v>0.56418860000000004</v>
      </c>
      <c r="DS221">
        <v>22.073039999999999</v>
      </c>
      <c r="DT221" s="1">
        <v>6.0433519999999998E-2</v>
      </c>
      <c r="DU221">
        <v>23.467269999999999</v>
      </c>
      <c r="DV221">
        <v>0.55836129999999995</v>
      </c>
      <c r="DW221">
        <v>21.651479999999999</v>
      </c>
      <c r="DX221" s="1">
        <v>5.4732839999999998E-2</v>
      </c>
      <c r="DY221">
        <v>21.410599999999999</v>
      </c>
      <c r="DZ221">
        <v>0.55262129999999998</v>
      </c>
      <c r="EA221">
        <v>21.55199</v>
      </c>
      <c r="EB221" s="1">
        <v>4.9204270000000001E-2</v>
      </c>
      <c r="EC221">
        <v>19.382390000000001</v>
      </c>
      <c r="ED221">
        <v>0.54677149999999997</v>
      </c>
      <c r="EE221">
        <v>21.764019999999999</v>
      </c>
      <c r="EF221" s="1">
        <v>4.4056860000000003E-2</v>
      </c>
      <c r="EG221">
        <v>17.474450000000001</v>
      </c>
      <c r="EH221">
        <v>0.54127119999999995</v>
      </c>
      <c r="EI221">
        <v>22.20947</v>
      </c>
      <c r="EJ221">
        <v>3.9438630000000002E-2</v>
      </c>
      <c r="EK221">
        <v>15.741759999999999</v>
      </c>
      <c r="EL221">
        <v>0.53582940000000001</v>
      </c>
      <c r="EM221">
        <v>22.62086</v>
      </c>
      <c r="EN221" s="1">
        <v>3.5332089999999997E-2</v>
      </c>
      <c r="EO221">
        <v>14.199949999999999</v>
      </c>
      <c r="EP221">
        <v>0.53044999999999998</v>
      </c>
      <c r="EQ221">
        <v>22.68769</v>
      </c>
      <c r="ER221" s="1">
        <v>3.1682490000000001E-2</v>
      </c>
      <c r="ES221">
        <v>12.821260000000001</v>
      </c>
      <c r="ET221">
        <v>0.52497380000000005</v>
      </c>
      <c r="EU221">
        <v>22.490549999999999</v>
      </c>
      <c r="EV221" s="1">
        <v>2.8428740000000001E-2</v>
      </c>
      <c r="EW221">
        <v>11.586080000000001</v>
      </c>
      <c r="EX221">
        <v>0.51936369999999998</v>
      </c>
      <c r="EY221">
        <v>22.204249999999998</v>
      </c>
      <c r="EZ221" s="1">
        <v>2.5475890000000001E-2</v>
      </c>
      <c r="FA221">
        <v>10.45923</v>
      </c>
      <c r="FB221">
        <v>0.51380780000000004</v>
      </c>
      <c r="FC221">
        <v>21.948239999999998</v>
      </c>
      <c r="FD221" s="1">
        <v>2.2793910000000001E-2</v>
      </c>
      <c r="FE221">
        <v>9.4250629999999997</v>
      </c>
      <c r="FF221">
        <v>0.50837209999999999</v>
      </c>
      <c r="FG221">
        <v>22.2532</v>
      </c>
      <c r="FH221" s="1">
        <v>2.037423E-2</v>
      </c>
      <c r="FI221">
        <v>8.4823500000000003</v>
      </c>
      <c r="FJ221">
        <v>0.50288540000000004</v>
      </c>
      <c r="FK221">
        <v>22.485890000000001</v>
      </c>
      <c r="FL221">
        <v>1.8179089999999998E-2</v>
      </c>
      <c r="FM221">
        <v>7.6205449999999999</v>
      </c>
      <c r="FN221">
        <v>0.49763649999999998</v>
      </c>
      <c r="FO221">
        <v>22.771840000000001</v>
      </c>
      <c r="FP221" s="1">
        <v>1.6210059999999998E-2</v>
      </c>
      <c r="FQ221">
        <v>6.8408369999999996</v>
      </c>
      <c r="FR221">
        <v>0.4927048</v>
      </c>
      <c r="FS221">
        <v>23.034420000000001</v>
      </c>
      <c r="FT221" s="1">
        <v>1.4468429999999999E-2</v>
      </c>
      <c r="FU221">
        <v>6.1435899999999997</v>
      </c>
      <c r="FV221">
        <v>0.48822959999999999</v>
      </c>
      <c r="FW221">
        <v>23.248169999999998</v>
      </c>
      <c r="FX221" s="1">
        <v>1.293095E-2</v>
      </c>
      <c r="FY221">
        <v>5.5201650000000004</v>
      </c>
      <c r="FZ221">
        <v>0.48391849999999997</v>
      </c>
      <c r="GA221">
        <v>23.37041</v>
      </c>
      <c r="GB221" s="1">
        <v>1.156749E-2</v>
      </c>
      <c r="GC221">
        <v>4.9619369999999998</v>
      </c>
      <c r="GD221">
        <v>0.48011490000000001</v>
      </c>
      <c r="GE221">
        <v>23.384319999999999</v>
      </c>
      <c r="GF221" s="1">
        <v>1.0345760000000001E-2</v>
      </c>
      <c r="GG221">
        <v>4.4557120000000001</v>
      </c>
      <c r="GH221">
        <v>0.47686489999999998</v>
      </c>
      <c r="GI221">
        <v>23.337289999999999</v>
      </c>
      <c r="GJ221" s="1">
        <v>9.2435929999999996E-3</v>
      </c>
      <c r="GK221">
        <v>3.992823</v>
      </c>
      <c r="GL221">
        <v>0.47451169999999998</v>
      </c>
      <c r="GM221">
        <v>23.755780000000001</v>
      </c>
      <c r="GN221" s="1">
        <v>8.2422789999999999E-3</v>
      </c>
      <c r="GO221">
        <v>3.5647039999999999</v>
      </c>
      <c r="GP221">
        <v>0.47257070000000001</v>
      </c>
      <c r="GQ221">
        <v>24.06963</v>
      </c>
      <c r="GR221" s="1">
        <v>7.3172130000000004E-3</v>
      </c>
      <c r="GS221">
        <v>3.16635</v>
      </c>
      <c r="GT221">
        <v>0.4710104</v>
      </c>
      <c r="GU221">
        <v>24.429359999999999</v>
      </c>
      <c r="GV221" s="1">
        <v>6.4590450000000001E-3</v>
      </c>
      <c r="GW221">
        <v>2.7946580000000001</v>
      </c>
      <c r="GX221">
        <v>0.46986489999999997</v>
      </c>
      <c r="GY221">
        <v>24.942710000000002</v>
      </c>
      <c r="GZ221" s="1">
        <v>5.6529240000000001E-3</v>
      </c>
      <c r="HA221">
        <v>2.4447619999999999</v>
      </c>
      <c r="HB221">
        <v>0.46906989999999998</v>
      </c>
      <c r="HC221">
        <v>25.249230000000001</v>
      </c>
      <c r="HD221" s="1">
        <v>4.8634760000000003E-3</v>
      </c>
      <c r="HE221">
        <v>2.1030989999999998</v>
      </c>
      <c r="HF221">
        <v>0.46853620000000001</v>
      </c>
      <c r="HG221">
        <v>25.297630000000002</v>
      </c>
      <c r="HH221" s="1">
        <v>4.0663080000000002E-3</v>
      </c>
      <c r="HI221">
        <v>1.7586949999999999</v>
      </c>
      <c r="HJ221">
        <v>0.46819480000000002</v>
      </c>
      <c r="HK221">
        <v>25.265630000000002</v>
      </c>
      <c r="HL221" s="1">
        <v>3.277205E-3</v>
      </c>
      <c r="HM221">
        <v>1.417907</v>
      </c>
      <c r="HN221">
        <v>0.46795320000000001</v>
      </c>
      <c r="HO221">
        <v>25.086320000000001</v>
      </c>
      <c r="HP221" s="1">
        <v>2.5564329999999999E-3</v>
      </c>
      <c r="HQ221">
        <v>1.106023</v>
      </c>
      <c r="HR221">
        <v>0.4677847</v>
      </c>
      <c r="HS221">
        <v>25.313020000000002</v>
      </c>
      <c r="HT221" s="1">
        <v>1.9684910000000002E-3</v>
      </c>
      <c r="HU221">
        <v>0.85084590000000004</v>
      </c>
      <c r="HV221">
        <v>0.46766439999999998</v>
      </c>
      <c r="HW221">
        <v>25.652149999999999</v>
      </c>
      <c r="HX221" s="1">
        <v>1.5398110000000001E-3</v>
      </c>
      <c r="HY221">
        <v>0.66402399999999995</v>
      </c>
      <c r="HZ221">
        <v>0.46758820000000001</v>
      </c>
      <c r="IA221">
        <v>26.002289999999999</v>
      </c>
      <c r="IB221" s="1">
        <v>1.253753E-3</v>
      </c>
      <c r="IC221">
        <v>0.53902349999999999</v>
      </c>
      <c r="ID221">
        <v>0.46754279999999998</v>
      </c>
      <c r="IE221">
        <v>26.404990000000002</v>
      </c>
      <c r="IF221" s="1">
        <v>1.0719309999999999E-3</v>
      </c>
      <c r="IG221">
        <v>0.45947850000000001</v>
      </c>
      <c r="IH221">
        <v>0.46750979999999998</v>
      </c>
      <c r="II221">
        <v>26.49033</v>
      </c>
      <c r="IJ221" s="1">
        <v>9.5592020000000004E-4</v>
      </c>
      <c r="IK221">
        <v>0.40882750000000001</v>
      </c>
      <c r="IL221">
        <v>0.46749000000000002</v>
      </c>
      <c r="IM221">
        <v>26.406169999999999</v>
      </c>
      <c r="IN221" s="1">
        <v>8.7736580000000002E-4</v>
      </c>
      <c r="IO221">
        <v>0.3746739</v>
      </c>
      <c r="IP221">
        <v>0.46747430000000001</v>
      </c>
      <c r="IQ221">
        <v>26.229179999999999</v>
      </c>
      <c r="IR221" s="1">
        <v>8.1933660000000003E-4</v>
      </c>
      <c r="IS221">
        <v>0.34959210000000002</v>
      </c>
      <c r="IT221">
        <v>0.46747880000000003</v>
      </c>
      <c r="IU221">
        <v>25.848279999999999</v>
      </c>
      <c r="IV221" s="1">
        <v>7.7296890000000005E-4</v>
      </c>
      <c r="IW221">
        <v>0.32960129999999999</v>
      </c>
      <c r="IX221">
        <v>0.46747139999999998</v>
      </c>
      <c r="IY221">
        <v>25.66499</v>
      </c>
      <c r="IZ221" s="1">
        <v>7.3329980000000003E-4</v>
      </c>
      <c r="JA221">
        <v>0.31257119999999999</v>
      </c>
      <c r="JB221">
        <v>0.46746529999999997</v>
      </c>
      <c r="JC221">
        <v>25.218540000000001</v>
      </c>
      <c r="JD221" s="1">
        <v>6.9772460000000003E-4</v>
      </c>
      <c r="JE221">
        <v>0.29735549999999999</v>
      </c>
      <c r="JF221">
        <v>0.4674604</v>
      </c>
      <c r="JG221">
        <v>24.985669999999999</v>
      </c>
      <c r="JH221" s="1">
        <v>6.6518019999999998E-4</v>
      </c>
      <c r="JI221">
        <v>0.283441</v>
      </c>
      <c r="JJ221">
        <v>0.46746080000000001</v>
      </c>
      <c r="JK221">
        <v>24.75366</v>
      </c>
      <c r="JL221" s="1">
        <v>6.3481210000000004E-4</v>
      </c>
      <c r="JM221">
        <v>0.27048339999999998</v>
      </c>
      <c r="JN221">
        <v>0.46746680000000002</v>
      </c>
      <c r="JO221">
        <v>24.767320000000002</v>
      </c>
      <c r="JP221" s="1">
        <v>6.0618589999999995E-4</v>
      </c>
      <c r="JQ221">
        <v>0.2582853</v>
      </c>
      <c r="JR221">
        <v>0.46744950000000002</v>
      </c>
      <c r="JS221">
        <v>25.009779999999999</v>
      </c>
      <c r="JT221" s="1">
        <v>5.7958209999999996E-4</v>
      </c>
      <c r="JU221">
        <v>0.2469382</v>
      </c>
      <c r="JV221">
        <v>0.46746379999999998</v>
      </c>
      <c r="JW221">
        <v>25.169989999999999</v>
      </c>
      <c r="JX221" s="1">
        <v>5.5480169999999997E-4</v>
      </c>
      <c r="JY221">
        <v>0.23635900000000001</v>
      </c>
      <c r="JZ221">
        <v>0.46746189999999999</v>
      </c>
      <c r="KA221">
        <v>25.084050000000001</v>
      </c>
      <c r="KB221" s="1">
        <v>5.3112340000000002E-4</v>
      </c>
      <c r="KC221">
        <v>0.22625100000000001</v>
      </c>
      <c r="KD221">
        <v>0.46746379999999998</v>
      </c>
      <c r="KE221">
        <v>25.26793</v>
      </c>
      <c r="KF221" s="1">
        <v>5.0846379999999996E-4</v>
      </c>
      <c r="KG221">
        <v>0.21659390000000001</v>
      </c>
      <c r="KH221">
        <v>0.46746310000000002</v>
      </c>
      <c r="KI221">
        <v>25.11009</v>
      </c>
      <c r="KJ221" s="1">
        <v>4.8696159999999999E-4</v>
      </c>
      <c r="KK221">
        <v>0.20743529999999999</v>
      </c>
      <c r="KL221">
        <v>0.46747230000000001</v>
      </c>
      <c r="KM221">
        <v>25.031269999999999</v>
      </c>
      <c r="KN221" s="1">
        <v>4.6672400000000001E-4</v>
      </c>
      <c r="KO221">
        <v>0.1988106</v>
      </c>
      <c r="KP221">
        <v>0.46746660000000001</v>
      </c>
      <c r="KQ221">
        <v>25.08192</v>
      </c>
      <c r="KR221" s="1">
        <v>4.4748519999999998E-4</v>
      </c>
      <c r="KS221">
        <v>0.19061600000000001</v>
      </c>
      <c r="KT221">
        <v>0.46746090000000001</v>
      </c>
      <c r="KU221">
        <v>25.042760000000001</v>
      </c>
      <c r="KV221" s="1">
        <v>4.2895120000000002E-4</v>
      </c>
      <c r="KW221">
        <v>0.182726</v>
      </c>
      <c r="KX221">
        <v>0.46746330000000003</v>
      </c>
      <c r="KY221">
        <v>24.890429999999999</v>
      </c>
      <c r="KZ221" s="1">
        <v>4.1147349999999999E-4</v>
      </c>
      <c r="LA221">
        <v>0.17527029999999999</v>
      </c>
      <c r="LB221">
        <v>0.46745710000000001</v>
      </c>
      <c r="LC221">
        <v>24.710599999999999</v>
      </c>
      <c r="LD221" s="1">
        <v>3.9480150000000002E-4</v>
      </c>
      <c r="LE221">
        <v>0.1681734</v>
      </c>
      <c r="LF221">
        <v>0.46746120000000002</v>
      </c>
      <c r="LG221">
        <v>24.514620000000001</v>
      </c>
      <c r="LH221" s="1">
        <v>3.7899020000000002E-4</v>
      </c>
      <c r="LI221">
        <v>0.1614245</v>
      </c>
      <c r="LJ221">
        <v>0.46746700000000002</v>
      </c>
      <c r="LK221">
        <v>24.845870000000001</v>
      </c>
      <c r="LL221" s="1">
        <v>3.6402880000000002E-4</v>
      </c>
      <c r="LM221">
        <v>0.15505540000000001</v>
      </c>
      <c r="LN221">
        <v>0.46744930000000001</v>
      </c>
      <c r="LO221">
        <v>24.972860000000001</v>
      </c>
      <c r="LP221" s="1">
        <v>3.4966929999999998E-4</v>
      </c>
      <c r="LQ221">
        <v>0.14893400000000001</v>
      </c>
      <c r="LR221">
        <v>0.46743760000000001</v>
      </c>
      <c r="LS221">
        <v>25.11337</v>
      </c>
      <c r="LT221" s="1">
        <v>3.3598550000000002E-4</v>
      </c>
      <c r="LU221">
        <v>0.14310100000000001</v>
      </c>
      <c r="LV221">
        <v>0.46739710000000001</v>
      </c>
      <c r="LW221">
        <v>25.5259</v>
      </c>
      <c r="LX221" s="1">
        <v>3.229315E-4</v>
      </c>
      <c r="LY221">
        <v>0.13755390000000001</v>
      </c>
      <c r="LZ221">
        <v>0.46734419999999999</v>
      </c>
      <c r="MA221">
        <v>25.708120000000001</v>
      </c>
      <c r="MB221" s="1">
        <v>3.1053480000000001E-4</v>
      </c>
      <c r="MC221">
        <v>0.13228860000000001</v>
      </c>
      <c r="MD221">
        <v>0.46726499999999999</v>
      </c>
      <c r="ME221">
        <v>25.593150000000001</v>
      </c>
      <c r="MF221" s="1">
        <v>2.9891E-4</v>
      </c>
      <c r="MG221">
        <v>0.1273396</v>
      </c>
      <c r="MH221">
        <v>0.46716049999999998</v>
      </c>
      <c r="MI221">
        <v>25.489979999999999</v>
      </c>
      <c r="MJ221" s="1">
        <v>2.8804580000000001E-4</v>
      </c>
      <c r="MK221">
        <v>0.1227337</v>
      </c>
      <c r="ML221">
        <v>0.46703329999999998</v>
      </c>
      <c r="MM221">
        <v>25.53471</v>
      </c>
      <c r="MN221" s="1">
        <v>2.778565E-4</v>
      </c>
      <c r="MO221">
        <v>0.11842030000000001</v>
      </c>
      <c r="MP221">
        <v>0.46687469999999998</v>
      </c>
      <c r="MQ221">
        <v>26.08924</v>
      </c>
      <c r="MR221" s="1">
        <v>2.6819179999999998E-4</v>
      </c>
      <c r="MS221">
        <v>0.1143373</v>
      </c>
      <c r="MT221">
        <v>0.4667019</v>
      </c>
      <c r="MU221">
        <v>26.58972</v>
      </c>
      <c r="MV221" s="1">
        <v>2.5884820000000001E-4</v>
      </c>
      <c r="MW221">
        <v>0.1103785</v>
      </c>
      <c r="MX221">
        <v>0.46651160000000003</v>
      </c>
      <c r="MY221">
        <v>26.94436</v>
      </c>
      <c r="MZ221" s="1">
        <v>2.4972690000000001E-4</v>
      </c>
      <c r="NA221">
        <v>0.1065301</v>
      </c>
      <c r="NB221">
        <v>0.4663293</v>
      </c>
      <c r="NC221">
        <v>27.32367</v>
      </c>
      <c r="ND221" s="1">
        <v>2.4096489999999999E-4</v>
      </c>
      <c r="NE221">
        <v>0.1028216</v>
      </c>
      <c r="NF221">
        <v>0.46615259999999997</v>
      </c>
      <c r="NG221">
        <v>27.418589999999998</v>
      </c>
      <c r="NH221" s="1">
        <v>2.3270429999999999E-4</v>
      </c>
      <c r="NI221">
        <v>9.9319210000000005E-2</v>
      </c>
      <c r="NJ221">
        <v>0.46597250000000001</v>
      </c>
      <c r="NK221">
        <v>27.405819999999999</v>
      </c>
      <c r="NL221" s="1">
        <v>2.2509520000000001E-4</v>
      </c>
      <c r="NM221">
        <v>9.6084160000000002E-2</v>
      </c>
      <c r="NN221">
        <v>0.46583669999999999</v>
      </c>
      <c r="NO221">
        <v>27.300049999999999</v>
      </c>
      <c r="NP221" s="1">
        <v>2.181622E-4</v>
      </c>
      <c r="NQ221">
        <v>9.3131530000000004E-2</v>
      </c>
      <c r="NR221">
        <v>0.4657114</v>
      </c>
      <c r="NS221">
        <v>26.966940000000001</v>
      </c>
      <c r="NT221" s="1">
        <v>2.115288E-4</v>
      </c>
      <c r="NU221">
        <v>9.0316460000000001E-2</v>
      </c>
      <c r="NV221">
        <v>0.46561839999999999</v>
      </c>
      <c r="NW221">
        <v>26.646159999999998</v>
      </c>
      <c r="NX221" s="1">
        <v>2.047695E-4</v>
      </c>
      <c r="NY221">
        <v>8.7442809999999996E-2</v>
      </c>
      <c r="NZ221">
        <v>0.46553430000000001</v>
      </c>
      <c r="OA221">
        <v>26.58258</v>
      </c>
      <c r="OB221" s="1">
        <v>1.9787E-4</v>
      </c>
      <c r="OC221">
        <v>8.451111E-2</v>
      </c>
      <c r="OD221">
        <v>0.4654412</v>
      </c>
      <c r="OE221">
        <v>26.353739999999998</v>
      </c>
      <c r="OF221" s="1">
        <v>1.9083039999999999E-4</v>
      </c>
      <c r="OG221">
        <v>8.1513189999999999E-2</v>
      </c>
      <c r="OH221">
        <v>0.46533980000000003</v>
      </c>
      <c r="OI221">
        <v>26.30987</v>
      </c>
      <c r="OJ221" s="1">
        <v>1.8370349999999999E-4</v>
      </c>
      <c r="OK221">
        <v>7.8478220000000001E-2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0.95085050000000004</v>
      </c>
      <c r="G222">
        <v>22.043949999999999</v>
      </c>
      <c r="H222">
        <v>0</v>
      </c>
      <c r="I222">
        <v>0</v>
      </c>
      <c r="J222">
        <v>0.94925859999999995</v>
      </c>
      <c r="K222">
        <v>22.268380000000001</v>
      </c>
      <c r="L222">
        <v>0</v>
      </c>
      <c r="M222">
        <v>0</v>
      </c>
      <c r="N222">
        <v>0.9476156</v>
      </c>
      <c r="O222">
        <v>22.46115</v>
      </c>
      <c r="P222">
        <v>0</v>
      </c>
      <c r="Q222">
        <v>0</v>
      </c>
      <c r="R222">
        <v>0.94592699999999996</v>
      </c>
      <c r="S222">
        <v>22.18319</v>
      </c>
      <c r="T222">
        <v>0</v>
      </c>
      <c r="U222">
        <v>0</v>
      </c>
      <c r="V222">
        <v>0.94406610000000002</v>
      </c>
      <c r="W222">
        <v>21.697520000000001</v>
      </c>
      <c r="X222">
        <v>0</v>
      </c>
      <c r="Y222">
        <v>0</v>
      </c>
      <c r="Z222">
        <v>0.94185470000000004</v>
      </c>
      <c r="AA222">
        <v>21.237770000000001</v>
      </c>
      <c r="AB222">
        <v>0</v>
      </c>
      <c r="AC222">
        <v>0</v>
      </c>
      <c r="AD222">
        <v>0.93882410000000005</v>
      </c>
      <c r="AE222">
        <v>20.872479999999999</v>
      </c>
      <c r="AF222">
        <v>0</v>
      </c>
      <c r="AG222">
        <v>0</v>
      </c>
      <c r="AH222">
        <v>0.93549369999999998</v>
      </c>
      <c r="AI222">
        <v>20.744730000000001</v>
      </c>
      <c r="AJ222">
        <v>0</v>
      </c>
      <c r="AK222">
        <v>0</v>
      </c>
      <c r="AL222">
        <v>0.93255220000000005</v>
      </c>
      <c r="AM222">
        <v>21.180810000000001</v>
      </c>
      <c r="AN222">
        <v>0</v>
      </c>
      <c r="AO222">
        <v>1.792942E-36</v>
      </c>
      <c r="AP222">
        <v>0.93000879999999997</v>
      </c>
      <c r="AQ222">
        <v>21.390519999999999</v>
      </c>
      <c r="AR222" s="1">
        <v>3.2345370000000001E-27</v>
      </c>
      <c r="AS222" s="1">
        <v>9.2270589999999999E-25</v>
      </c>
      <c r="AT222">
        <v>0.92764440000000004</v>
      </c>
      <c r="AU222">
        <v>21.385449999999999</v>
      </c>
      <c r="AV222" s="1">
        <v>2.6847799999999998E-15</v>
      </c>
      <c r="AW222" s="1">
        <v>5.1184819999999996E-13</v>
      </c>
      <c r="AX222">
        <v>0.92566570000000004</v>
      </c>
      <c r="AY222">
        <v>21.138960000000001</v>
      </c>
      <c r="AZ222" s="1">
        <v>6.2442640000000003E-8</v>
      </c>
      <c r="BA222" s="1">
        <v>1.305009E-5</v>
      </c>
      <c r="BB222">
        <v>0.9237725</v>
      </c>
      <c r="BC222">
        <v>20.708030000000001</v>
      </c>
      <c r="BD222" s="1">
        <v>2.322069E-4</v>
      </c>
      <c r="BE222" s="1">
        <v>5.366158E-2</v>
      </c>
      <c r="BF222">
        <v>0.92183749999999998</v>
      </c>
      <c r="BG222">
        <v>20.339490000000001</v>
      </c>
      <c r="BH222" s="1">
        <v>4.383592E-2</v>
      </c>
      <c r="BI222" s="1">
        <v>10.75018</v>
      </c>
      <c r="BJ222">
        <v>0.91976119999999995</v>
      </c>
      <c r="BK222">
        <v>20.230239999999998</v>
      </c>
      <c r="BL222" s="1">
        <v>1.4957879999999999</v>
      </c>
      <c r="BM222">
        <v>384.53339999999997</v>
      </c>
      <c r="BN222">
        <v>0.9174641</v>
      </c>
      <c r="BO222">
        <v>20.499980000000001</v>
      </c>
      <c r="BP222" s="1">
        <v>14.663930000000001</v>
      </c>
      <c r="BQ222">
        <v>3921.5259999999998</v>
      </c>
      <c r="BR222">
        <v>0.91482540000000001</v>
      </c>
      <c r="BS222">
        <v>21.101980000000001</v>
      </c>
      <c r="BT222">
        <v>54.159660000000002</v>
      </c>
      <c r="BU222">
        <v>14997.44</v>
      </c>
      <c r="BV222">
        <v>0.91177050000000004</v>
      </c>
      <c r="BW222">
        <v>21.745439999999999</v>
      </c>
      <c r="BX222">
        <v>91.07338</v>
      </c>
      <c r="BY222">
        <v>26008.71</v>
      </c>
      <c r="BZ222">
        <v>0.90818209999999999</v>
      </c>
      <c r="CA222">
        <v>22.207840000000001</v>
      </c>
      <c r="CB222">
        <v>80.372060000000005</v>
      </c>
      <c r="CC222">
        <v>23597.39</v>
      </c>
      <c r="CD222">
        <v>0.90399890000000005</v>
      </c>
      <c r="CE222">
        <v>22.190850000000001</v>
      </c>
      <c r="CF222">
        <v>41.710610000000003</v>
      </c>
      <c r="CG222">
        <v>12557.92</v>
      </c>
      <c r="CH222">
        <v>0.89942800000000001</v>
      </c>
      <c r="CI222">
        <v>21.94502</v>
      </c>
      <c r="CJ222">
        <v>14.030799999999999</v>
      </c>
      <c r="CK222">
        <v>4319.9399999999996</v>
      </c>
      <c r="CL222">
        <v>0.89445859999999999</v>
      </c>
      <c r="CM222">
        <v>21.63532</v>
      </c>
      <c r="CN222">
        <v>3.3482599999999998</v>
      </c>
      <c r="CO222">
        <v>1050.3040000000001</v>
      </c>
      <c r="CP222">
        <v>0.88936219999999999</v>
      </c>
      <c r="CQ222">
        <v>21.3766</v>
      </c>
      <c r="CR222">
        <v>0.6457735</v>
      </c>
      <c r="CS222">
        <v>204.75649999999999</v>
      </c>
      <c r="CT222">
        <v>0.88427029999999995</v>
      </c>
      <c r="CU222">
        <v>21.518429999999999</v>
      </c>
      <c r="CV222">
        <v>0.14738039999999999</v>
      </c>
      <c r="CW222">
        <v>45.921810000000001</v>
      </c>
      <c r="CX222">
        <v>0.87919840000000005</v>
      </c>
      <c r="CY222">
        <v>21.980309999999999</v>
      </c>
      <c r="CZ222">
        <v>7.6202619999999999E-2</v>
      </c>
      <c r="DA222">
        <v>22.91703</v>
      </c>
      <c r="DB222">
        <v>0.87357399999999996</v>
      </c>
      <c r="DC222">
        <v>22.374590000000001</v>
      </c>
      <c r="DD222">
        <v>7.0296700000000004E-2</v>
      </c>
      <c r="DE222">
        <v>20.985209999999999</v>
      </c>
      <c r="DF222">
        <v>0.86769490000000005</v>
      </c>
      <c r="DG222">
        <v>22.687110000000001</v>
      </c>
      <c r="DH222">
        <v>7.1157520000000002E-2</v>
      </c>
      <c r="DI222">
        <v>21.349309999999999</v>
      </c>
      <c r="DJ222">
        <v>0.86154679999999995</v>
      </c>
      <c r="DK222">
        <v>22.654150000000001</v>
      </c>
      <c r="DL222">
        <v>6.9982150000000007E-2</v>
      </c>
      <c r="DM222">
        <v>21.14592</v>
      </c>
      <c r="DN222">
        <v>0.8551571</v>
      </c>
      <c r="DO222">
        <v>22.451229999999999</v>
      </c>
      <c r="DP222" s="1">
        <v>6.6209850000000001E-2</v>
      </c>
      <c r="DQ222">
        <v>20.151389999999999</v>
      </c>
      <c r="DR222">
        <v>0.84860049999999998</v>
      </c>
      <c r="DS222">
        <v>22.11065</v>
      </c>
      <c r="DT222">
        <v>6.0948849999999999E-2</v>
      </c>
      <c r="DU222">
        <v>18.676390000000001</v>
      </c>
      <c r="DV222">
        <v>0.84232240000000003</v>
      </c>
      <c r="DW222">
        <v>21.692160000000001</v>
      </c>
      <c r="DX222" s="1">
        <v>5.5260999999999998E-2</v>
      </c>
      <c r="DY222">
        <v>17.035229999999999</v>
      </c>
      <c r="DZ222">
        <v>0.83632919999999999</v>
      </c>
      <c r="EA222">
        <v>21.588200000000001</v>
      </c>
      <c r="EB222" s="1">
        <v>4.9711789999999999E-2</v>
      </c>
      <c r="EC222">
        <v>15.407</v>
      </c>
      <c r="ED222">
        <v>0.83038529999999999</v>
      </c>
      <c r="EE222">
        <v>21.78641</v>
      </c>
      <c r="EF222" s="1">
        <v>4.4526709999999997E-2</v>
      </c>
      <c r="EG222">
        <v>13.870990000000001</v>
      </c>
      <c r="EH222">
        <v>0.82430879999999995</v>
      </c>
      <c r="EI222">
        <v>22.223970000000001</v>
      </c>
      <c r="EJ222" s="1">
        <v>3.9857429999999999E-2</v>
      </c>
      <c r="EK222">
        <v>12.47771</v>
      </c>
      <c r="EL222">
        <v>0.81699060000000001</v>
      </c>
      <c r="EM222">
        <v>22.624890000000001</v>
      </c>
      <c r="EN222" s="1">
        <v>3.570682E-2</v>
      </c>
      <c r="EO222">
        <v>11.2415</v>
      </c>
      <c r="EP222">
        <v>0.80979469999999998</v>
      </c>
      <c r="EQ222">
        <v>22.690670000000001</v>
      </c>
      <c r="ER222">
        <v>3.2017230000000001E-2</v>
      </c>
      <c r="ES222">
        <v>10.136139999999999</v>
      </c>
      <c r="ET222">
        <v>0.80254380000000003</v>
      </c>
      <c r="EU222">
        <v>22.505099999999999</v>
      </c>
      <c r="EV222" s="1">
        <v>2.873065E-2</v>
      </c>
      <c r="EW222">
        <v>9.1469699999999996</v>
      </c>
      <c r="EX222">
        <v>0.79516089999999995</v>
      </c>
      <c r="EY222">
        <v>22.235410000000002</v>
      </c>
      <c r="EZ222">
        <v>2.5753410000000001E-2</v>
      </c>
      <c r="FA222">
        <v>8.2469660000000005</v>
      </c>
      <c r="FB222">
        <v>0.78789339999999997</v>
      </c>
      <c r="FC222">
        <v>21.997409999999999</v>
      </c>
      <c r="FD222" s="1">
        <v>2.3048119999999998E-2</v>
      </c>
      <c r="FE222">
        <v>7.4213370000000003</v>
      </c>
      <c r="FF222">
        <v>0.78095519999999996</v>
      </c>
      <c r="FG222">
        <v>22.310030000000001</v>
      </c>
      <c r="FH222" s="1">
        <v>2.0605979999999999E-2</v>
      </c>
      <c r="FI222">
        <v>6.6680479999999998</v>
      </c>
      <c r="FJ222">
        <v>0.77409600000000001</v>
      </c>
      <c r="FK222">
        <v>22.531939999999999</v>
      </c>
      <c r="FL222" s="1">
        <v>1.8390460000000001E-2</v>
      </c>
      <c r="FM222">
        <v>5.982005</v>
      </c>
      <c r="FN222">
        <v>0.76707179999999997</v>
      </c>
      <c r="FO222">
        <v>22.786460000000002</v>
      </c>
      <c r="FP222">
        <v>1.6398699999999999E-2</v>
      </c>
      <c r="FQ222">
        <v>5.3613840000000001</v>
      </c>
      <c r="FR222">
        <v>0.7602428</v>
      </c>
      <c r="FS222">
        <v>23.028960000000001</v>
      </c>
      <c r="FT222" s="1">
        <v>1.463708E-2</v>
      </c>
      <c r="FU222">
        <v>4.8066519999999997</v>
      </c>
      <c r="FV222">
        <v>0.75408359999999997</v>
      </c>
      <c r="FW222">
        <v>23.226489999999998</v>
      </c>
      <c r="FX222" s="1">
        <v>1.308165E-2</v>
      </c>
      <c r="FY222">
        <v>4.3113939999999999</v>
      </c>
      <c r="FZ222">
        <v>0.74859710000000002</v>
      </c>
      <c r="GA222">
        <v>23.347619999999999</v>
      </c>
      <c r="GB222" s="1">
        <v>1.1702479999999999E-2</v>
      </c>
      <c r="GC222">
        <v>3.867807</v>
      </c>
      <c r="GD222">
        <v>0.74379569999999995</v>
      </c>
      <c r="GE222">
        <v>23.383410000000001</v>
      </c>
      <c r="GF222" s="1">
        <v>1.0468989999999999E-2</v>
      </c>
      <c r="GG222">
        <v>3.4673970000000001</v>
      </c>
      <c r="GH222">
        <v>0.7396431</v>
      </c>
      <c r="GI222">
        <v>23.369800000000001</v>
      </c>
      <c r="GJ222" s="1">
        <v>9.3572080000000005E-3</v>
      </c>
      <c r="GK222">
        <v>3.103421</v>
      </c>
      <c r="GL222">
        <v>0.73671949999999997</v>
      </c>
      <c r="GM222">
        <v>23.81447</v>
      </c>
      <c r="GN222" s="1">
        <v>8.3480680000000002E-3</v>
      </c>
      <c r="GO222">
        <v>2.7684220000000002</v>
      </c>
      <c r="GP222">
        <v>0.73431139999999995</v>
      </c>
      <c r="GQ222">
        <v>24.12631</v>
      </c>
      <c r="GR222" s="1">
        <v>7.4158440000000004E-3</v>
      </c>
      <c r="GS222">
        <v>2.457894</v>
      </c>
      <c r="GT222">
        <v>0.73239160000000003</v>
      </c>
      <c r="GU222">
        <v>24.461300000000001</v>
      </c>
      <c r="GV222" s="1">
        <v>6.5513519999999999E-3</v>
      </c>
      <c r="GW222">
        <v>2.1691099999999999</v>
      </c>
      <c r="GX222">
        <v>0.73096680000000003</v>
      </c>
      <c r="GY222">
        <v>24.94886</v>
      </c>
      <c r="GZ222" s="1">
        <v>5.7411620000000002E-3</v>
      </c>
      <c r="HA222">
        <v>1.898671</v>
      </c>
      <c r="HB222">
        <v>0.73003209999999996</v>
      </c>
      <c r="HC222">
        <v>25.2347</v>
      </c>
      <c r="HD222" s="1">
        <v>4.9514229999999999E-3</v>
      </c>
      <c r="HE222">
        <v>1.636679</v>
      </c>
      <c r="HF222">
        <v>0.72941089999999997</v>
      </c>
      <c r="HG222">
        <v>25.27918</v>
      </c>
      <c r="HH222" s="1">
        <v>4.1552309999999997E-3</v>
      </c>
      <c r="HI222">
        <v>1.3735539999999999</v>
      </c>
      <c r="HJ222">
        <v>0.72901970000000005</v>
      </c>
      <c r="HK222">
        <v>25.272790000000001</v>
      </c>
      <c r="HL222" s="1">
        <v>3.3631080000000001E-3</v>
      </c>
      <c r="HM222">
        <v>1.112107</v>
      </c>
      <c r="HN222">
        <v>0.72876240000000003</v>
      </c>
      <c r="HO222">
        <v>25.125730000000001</v>
      </c>
      <c r="HP222" s="1">
        <v>2.6315639999999999E-3</v>
      </c>
      <c r="HQ222">
        <v>0.87024239999999997</v>
      </c>
      <c r="HR222">
        <v>0.72856080000000001</v>
      </c>
      <c r="HS222">
        <v>25.371929999999999</v>
      </c>
      <c r="HT222" s="1">
        <v>2.0268949999999999E-3</v>
      </c>
      <c r="HU222">
        <v>0.66968930000000004</v>
      </c>
      <c r="HV222">
        <v>0.72844050000000005</v>
      </c>
      <c r="HW222">
        <v>25.709800000000001</v>
      </c>
      <c r="HX222" s="1">
        <v>1.5806710000000001E-3</v>
      </c>
      <c r="HY222">
        <v>0.52102420000000005</v>
      </c>
      <c r="HZ222">
        <v>0.72835240000000001</v>
      </c>
      <c r="IA222">
        <v>26.045210000000001</v>
      </c>
      <c r="IB222" s="1">
        <v>1.280265E-3</v>
      </c>
      <c r="IC222">
        <v>0.42065340000000001</v>
      </c>
      <c r="ID222">
        <v>0.72830399999999995</v>
      </c>
      <c r="IE222">
        <v>26.427230000000002</v>
      </c>
      <c r="IF222" s="1">
        <v>1.088655E-3</v>
      </c>
      <c r="IG222">
        <v>0.3565372</v>
      </c>
      <c r="IH222">
        <v>0.72827330000000001</v>
      </c>
      <c r="II222">
        <v>26.48922</v>
      </c>
      <c r="IJ222" s="1">
        <v>9.6679220000000002E-4</v>
      </c>
      <c r="IK222">
        <v>0.31583080000000002</v>
      </c>
      <c r="IL222">
        <v>0.7282516</v>
      </c>
      <c r="IM222">
        <v>26.395040000000002</v>
      </c>
      <c r="IN222" s="1">
        <v>8.8498660000000003E-4</v>
      </c>
      <c r="IO222">
        <v>0.28862680000000002</v>
      </c>
      <c r="IP222">
        <v>0.72824509999999998</v>
      </c>
      <c r="IQ222">
        <v>26.24277</v>
      </c>
      <c r="IR222" s="1">
        <v>8.251555E-4</v>
      </c>
      <c r="IS222">
        <v>0.26885249999999999</v>
      </c>
      <c r="IT222">
        <v>0.72823939999999998</v>
      </c>
      <c r="IU222">
        <v>25.89939</v>
      </c>
      <c r="IV222" s="1">
        <v>7.7776370000000002E-4</v>
      </c>
      <c r="IW222">
        <v>0.25323869999999998</v>
      </c>
      <c r="IX222">
        <v>0.72824330000000004</v>
      </c>
      <c r="IY222">
        <v>25.74793</v>
      </c>
      <c r="IZ222" s="1">
        <v>7.3748650000000004E-4</v>
      </c>
      <c r="JA222">
        <v>0.24002589999999999</v>
      </c>
      <c r="JB222">
        <v>0.72822290000000001</v>
      </c>
      <c r="JC222">
        <v>25.30592</v>
      </c>
      <c r="JD222" s="1">
        <v>7.0151489999999996E-4</v>
      </c>
      <c r="JE222">
        <v>0.2282768</v>
      </c>
      <c r="JF222">
        <v>0.72823349999999998</v>
      </c>
      <c r="JG222">
        <v>25.049810000000001</v>
      </c>
      <c r="JH222" s="1">
        <v>6.686792E-4</v>
      </c>
      <c r="JI222">
        <v>0.21755179999999999</v>
      </c>
      <c r="JJ222">
        <v>0.72823249999999995</v>
      </c>
      <c r="JK222">
        <v>24.787710000000001</v>
      </c>
      <c r="JL222" s="1">
        <v>6.380957E-4</v>
      </c>
      <c r="JM222">
        <v>0.2075872</v>
      </c>
      <c r="JN222">
        <v>0.7282149</v>
      </c>
      <c r="JO222">
        <v>24.773160000000001</v>
      </c>
      <c r="JP222" s="1">
        <v>6.0926239999999998E-4</v>
      </c>
      <c r="JQ222">
        <v>0.1982071</v>
      </c>
      <c r="JR222">
        <v>0.72821519999999995</v>
      </c>
      <c r="JS222">
        <v>25.013089999999998</v>
      </c>
      <c r="JT222" s="1">
        <v>5.8242859999999995E-4</v>
      </c>
      <c r="JU222">
        <v>0.1894643</v>
      </c>
      <c r="JV222">
        <v>0.72821590000000003</v>
      </c>
      <c r="JW222">
        <v>25.18693</v>
      </c>
      <c r="JX222" s="1">
        <v>5.5749059999999999E-4</v>
      </c>
      <c r="JY222">
        <v>0.1813371</v>
      </c>
      <c r="JZ222">
        <v>0.72821409999999998</v>
      </c>
      <c r="KA222">
        <v>25.132200000000001</v>
      </c>
      <c r="KB222" s="1">
        <v>5.3370559999999997E-4</v>
      </c>
      <c r="KC222">
        <v>0.17358390000000001</v>
      </c>
      <c r="KD222">
        <v>0.72821809999999998</v>
      </c>
      <c r="KE222">
        <v>25.337230000000002</v>
      </c>
      <c r="KF222" s="1">
        <v>5.1092089999999998E-4</v>
      </c>
      <c r="KG222">
        <v>0.16617080000000001</v>
      </c>
      <c r="KH222">
        <v>0.72821519999999995</v>
      </c>
      <c r="KI222">
        <v>25.180340000000001</v>
      </c>
      <c r="KJ222" s="1">
        <v>4.892834E-4</v>
      </c>
      <c r="KK222">
        <v>0.15913389999999999</v>
      </c>
      <c r="KL222">
        <v>0.72821559999999996</v>
      </c>
      <c r="KM222">
        <v>25.075389999999999</v>
      </c>
      <c r="KN222" s="1">
        <v>4.6891190000000001E-4</v>
      </c>
      <c r="KO222">
        <v>0.15250630000000001</v>
      </c>
      <c r="KP222">
        <v>0.72822209999999998</v>
      </c>
      <c r="KQ222">
        <v>25.115359999999999</v>
      </c>
      <c r="KR222" s="1">
        <v>4.495829E-4</v>
      </c>
      <c r="KS222">
        <v>0.1462184</v>
      </c>
      <c r="KT222">
        <v>0.72821749999999996</v>
      </c>
      <c r="KU222">
        <v>25.050609999999999</v>
      </c>
      <c r="KV222" s="1">
        <v>4.3095790000000002E-4</v>
      </c>
      <c r="KW222">
        <v>0.14016400000000001</v>
      </c>
      <c r="KX222">
        <v>0.72821590000000003</v>
      </c>
      <c r="KY222">
        <v>24.89396</v>
      </c>
      <c r="KZ222" s="1">
        <v>4.1336399999999999E-4</v>
      </c>
      <c r="LA222">
        <v>0.13443469999999999</v>
      </c>
      <c r="LB222">
        <v>0.72821270000000005</v>
      </c>
      <c r="LC222">
        <v>24.726739999999999</v>
      </c>
      <c r="LD222" s="1">
        <v>3.966129E-4</v>
      </c>
      <c r="LE222">
        <v>0.12898899999999999</v>
      </c>
      <c r="LF222">
        <v>0.72821639999999999</v>
      </c>
      <c r="LG222">
        <v>24.55884</v>
      </c>
      <c r="LH222" s="1">
        <v>3.8069980000000002E-4</v>
      </c>
      <c r="LI222">
        <v>0.123804</v>
      </c>
      <c r="LJ222">
        <v>0.72820830000000003</v>
      </c>
      <c r="LK222">
        <v>24.91311</v>
      </c>
      <c r="LL222" s="1">
        <v>3.65652E-4</v>
      </c>
      <c r="LM222">
        <v>0.11891309999999999</v>
      </c>
      <c r="LN222">
        <v>0.72820039999999997</v>
      </c>
      <c r="LO222">
        <v>25.043330000000001</v>
      </c>
      <c r="LP222" s="1">
        <v>3.5123499999999998E-4</v>
      </c>
      <c r="LQ222">
        <v>0.1142204</v>
      </c>
      <c r="LR222">
        <v>0.72818459999999996</v>
      </c>
      <c r="LS222">
        <v>25.17408</v>
      </c>
      <c r="LT222" s="1">
        <v>3.3746299999999998E-4</v>
      </c>
      <c r="LU222">
        <v>0.10973810000000001</v>
      </c>
      <c r="LV222">
        <v>0.72813989999999995</v>
      </c>
      <c r="LW222">
        <v>25.57657</v>
      </c>
      <c r="LX222" s="1">
        <v>3.2434869999999999E-4</v>
      </c>
      <c r="LY222">
        <v>0.10547960000000001</v>
      </c>
      <c r="LZ222">
        <v>0.72806780000000004</v>
      </c>
      <c r="MA222">
        <v>25.730360000000001</v>
      </c>
      <c r="MB222" s="1">
        <v>3.1187229999999998E-4</v>
      </c>
      <c r="MC222">
        <v>0.1014326</v>
      </c>
      <c r="MD222">
        <v>0.72797429999999996</v>
      </c>
      <c r="ME222">
        <v>25.59102</v>
      </c>
      <c r="MF222" s="1">
        <v>3.0015720000000002E-4</v>
      </c>
      <c r="MG222">
        <v>9.7622479999999998E-2</v>
      </c>
      <c r="MH222">
        <v>0.72783920000000002</v>
      </c>
      <c r="MI222">
        <v>25.493259999999999</v>
      </c>
      <c r="MJ222" s="1">
        <v>2.8921300000000002E-4</v>
      </c>
      <c r="MK222">
        <v>9.4076779999999999E-2</v>
      </c>
      <c r="ML222">
        <v>0.72766750000000002</v>
      </c>
      <c r="MM222">
        <v>25.558499999999999</v>
      </c>
      <c r="MN222" s="1">
        <v>2.7894870000000002E-4</v>
      </c>
      <c r="MO222">
        <v>9.0755840000000004E-2</v>
      </c>
      <c r="MP222">
        <v>0.72746540000000004</v>
      </c>
      <c r="MQ222">
        <v>26.132470000000001</v>
      </c>
      <c r="MR222" s="1">
        <v>2.6924140000000001E-4</v>
      </c>
      <c r="MS222">
        <v>8.7620429999999999E-2</v>
      </c>
      <c r="MT222">
        <v>0.72724580000000005</v>
      </c>
      <c r="MU222">
        <v>26.63336</v>
      </c>
      <c r="MV222" s="1">
        <v>2.5987280000000002E-4</v>
      </c>
      <c r="MW222">
        <v>8.4586850000000005E-2</v>
      </c>
      <c r="MX222">
        <v>0.72700240000000005</v>
      </c>
      <c r="MY222">
        <v>26.978110000000001</v>
      </c>
      <c r="MZ222" s="1">
        <v>2.5071719999999998E-4</v>
      </c>
      <c r="NA222">
        <v>8.1632850000000007E-2</v>
      </c>
      <c r="NB222">
        <v>0.72678569999999998</v>
      </c>
      <c r="NC222">
        <v>27.339649999999999</v>
      </c>
      <c r="ND222" s="1">
        <v>2.4191579999999999E-4</v>
      </c>
      <c r="NE222">
        <v>7.8785460000000002E-2</v>
      </c>
      <c r="NF222">
        <v>0.72655440000000004</v>
      </c>
      <c r="NG222">
        <v>27.416029999999999</v>
      </c>
      <c r="NH222" s="1">
        <v>2.33592E-4</v>
      </c>
      <c r="NI222">
        <v>7.6086630000000002E-2</v>
      </c>
      <c r="NJ222">
        <v>0.72636330000000005</v>
      </c>
      <c r="NK222">
        <v>27.39733</v>
      </c>
      <c r="NL222" s="1">
        <v>2.2591000000000001E-4</v>
      </c>
      <c r="NM222">
        <v>7.3589139999999997E-2</v>
      </c>
      <c r="NN222">
        <v>0.72618119999999997</v>
      </c>
      <c r="NO222">
        <v>27.317219999999999</v>
      </c>
      <c r="NP222" s="1">
        <v>2.189072E-4</v>
      </c>
      <c r="NQ222">
        <v>7.1309709999999998E-2</v>
      </c>
      <c r="NR222">
        <v>0.72603430000000002</v>
      </c>
      <c r="NS222">
        <v>27.016870000000001</v>
      </c>
      <c r="NT222" s="1">
        <v>2.1226740000000001E-4</v>
      </c>
      <c r="NU222">
        <v>6.915499E-2</v>
      </c>
      <c r="NV222">
        <v>0.72592250000000003</v>
      </c>
      <c r="NW222">
        <v>26.721050000000002</v>
      </c>
      <c r="NX222" s="1">
        <v>2.0552990000000001E-4</v>
      </c>
      <c r="NY222">
        <v>6.6966590000000006E-2</v>
      </c>
      <c r="NZ222">
        <v>0.72582760000000002</v>
      </c>
      <c r="OA222">
        <v>26.65588</v>
      </c>
      <c r="OB222" s="1">
        <v>1.9864500000000001E-4</v>
      </c>
      <c r="OC222">
        <v>6.473284E-2</v>
      </c>
      <c r="OD222">
        <v>0.72571549999999996</v>
      </c>
      <c r="OE222">
        <v>26.41028</v>
      </c>
      <c r="OF222" s="1">
        <v>1.916226E-4</v>
      </c>
      <c r="OG222">
        <v>6.2449240000000003E-2</v>
      </c>
      <c r="OH222">
        <v>0.72558820000000002</v>
      </c>
      <c r="OI222">
        <v>26.333670000000001</v>
      </c>
      <c r="OJ222" s="1">
        <v>1.8449720000000001E-4</v>
      </c>
      <c r="OK222">
        <v>6.0133100000000002E-2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0.93467659999999997</v>
      </c>
      <c r="G223">
        <v>22.04158</v>
      </c>
      <c r="H223">
        <v>0</v>
      </c>
      <c r="I223">
        <v>0</v>
      </c>
      <c r="J223">
        <v>0.93287430000000005</v>
      </c>
      <c r="K223">
        <v>22.273409999999998</v>
      </c>
      <c r="L223">
        <v>0</v>
      </c>
      <c r="M223">
        <v>0</v>
      </c>
      <c r="N223">
        <v>0.93099549999999998</v>
      </c>
      <c r="O223">
        <v>22.473769999999998</v>
      </c>
      <c r="P223">
        <v>0</v>
      </c>
      <c r="Q223">
        <v>0</v>
      </c>
      <c r="R223">
        <v>0.92904819999999999</v>
      </c>
      <c r="S223">
        <v>22.215199999999999</v>
      </c>
      <c r="T223">
        <v>0</v>
      </c>
      <c r="U223">
        <v>0</v>
      </c>
      <c r="V223">
        <v>0.92694030000000005</v>
      </c>
      <c r="W223">
        <v>21.736160000000002</v>
      </c>
      <c r="X223">
        <v>0</v>
      </c>
      <c r="Y223">
        <v>0</v>
      </c>
      <c r="Z223">
        <v>0.92447109999999999</v>
      </c>
      <c r="AA223">
        <v>21.270779999999998</v>
      </c>
      <c r="AB223">
        <v>0</v>
      </c>
      <c r="AC223">
        <v>0</v>
      </c>
      <c r="AD223">
        <v>0.92114510000000005</v>
      </c>
      <c r="AE223">
        <v>20.897739999999999</v>
      </c>
      <c r="AF223">
        <v>0</v>
      </c>
      <c r="AG223">
        <v>0</v>
      </c>
      <c r="AH223">
        <v>0.91733160000000002</v>
      </c>
      <c r="AI223">
        <v>20.753219999999999</v>
      </c>
      <c r="AJ223">
        <v>0</v>
      </c>
      <c r="AK223">
        <v>0</v>
      </c>
      <c r="AL223">
        <v>0.91377589999999997</v>
      </c>
      <c r="AM223">
        <v>21.179069999999999</v>
      </c>
      <c r="AN223">
        <v>0</v>
      </c>
      <c r="AO223">
        <v>3.154898E-37</v>
      </c>
      <c r="AP223">
        <v>0.91073970000000004</v>
      </c>
      <c r="AQ223">
        <v>21.399329999999999</v>
      </c>
      <c r="AR223" s="1">
        <v>6.0691620000000003E-28</v>
      </c>
      <c r="AS223" s="1">
        <v>1.6825179999999999E-25</v>
      </c>
      <c r="AT223">
        <v>0.90810900000000006</v>
      </c>
      <c r="AU223">
        <v>21.408329999999999</v>
      </c>
      <c r="AV223" s="1">
        <v>2.8205800000000001E-16</v>
      </c>
      <c r="AW223" s="1">
        <v>7.8213099999999999E-14</v>
      </c>
      <c r="AX223">
        <v>0.90586449999999996</v>
      </c>
      <c r="AY223">
        <v>21.173169999999999</v>
      </c>
      <c r="AZ223" s="1">
        <v>2.9435080000000001E-8</v>
      </c>
      <c r="BA223" s="1">
        <v>5.9756430000000001E-6</v>
      </c>
      <c r="BB223">
        <v>0.90374239999999995</v>
      </c>
      <c r="BC223">
        <v>20.74776</v>
      </c>
      <c r="BD223" s="1">
        <v>1.483601E-4</v>
      </c>
      <c r="BE223" s="1">
        <v>3.3710829999999997E-2</v>
      </c>
      <c r="BF223">
        <v>0.90160240000000003</v>
      </c>
      <c r="BG223">
        <v>20.371690000000001</v>
      </c>
      <c r="BH223" s="1">
        <v>3.2033480000000003E-2</v>
      </c>
      <c r="BI223" s="1">
        <v>7.7235719999999999</v>
      </c>
      <c r="BJ223">
        <v>0.89933649999999998</v>
      </c>
      <c r="BK223">
        <v>20.25468</v>
      </c>
      <c r="BL223" s="1">
        <v>1.2050620000000001</v>
      </c>
      <c r="BM223" s="1">
        <v>304.1626</v>
      </c>
      <c r="BN223">
        <v>0.89684359999999996</v>
      </c>
      <c r="BO223">
        <v>20.509260000000001</v>
      </c>
      <c r="BP223" s="1">
        <v>12.77538</v>
      </c>
      <c r="BQ223">
        <v>3348.0940000000001</v>
      </c>
      <c r="BR223">
        <v>0.89400679999999999</v>
      </c>
      <c r="BS223">
        <v>21.103590000000001</v>
      </c>
      <c r="BT223">
        <v>50.364699999999999</v>
      </c>
      <c r="BU223">
        <v>13639.23</v>
      </c>
      <c r="BV223">
        <v>0.89071619999999996</v>
      </c>
      <c r="BW223">
        <v>21.74832</v>
      </c>
      <c r="BX223">
        <v>89.507679999999993</v>
      </c>
      <c r="BY223">
        <v>24944.7</v>
      </c>
      <c r="BZ223">
        <v>0.88690020000000003</v>
      </c>
      <c r="CA223">
        <v>22.213439999999999</v>
      </c>
      <c r="CB223">
        <v>82.804280000000006</v>
      </c>
      <c r="CC223">
        <v>23674.92</v>
      </c>
      <c r="CD223">
        <v>0.88240149999999995</v>
      </c>
      <c r="CE223">
        <v>22.205660000000002</v>
      </c>
      <c r="CF223">
        <v>44.733530000000002</v>
      </c>
      <c r="CG223">
        <v>13090.07</v>
      </c>
      <c r="CH223">
        <v>0.87749449999999996</v>
      </c>
      <c r="CI223">
        <v>21.968360000000001</v>
      </c>
      <c r="CJ223">
        <v>15.563650000000001</v>
      </c>
      <c r="CK223">
        <v>4649.4920000000002</v>
      </c>
      <c r="CL223">
        <v>0.87215699999999996</v>
      </c>
      <c r="CM223">
        <v>21.661760000000001</v>
      </c>
      <c r="CN223">
        <v>3.8138890000000001</v>
      </c>
      <c r="CO223">
        <v>1159.42</v>
      </c>
      <c r="CP223">
        <v>0.86664379999999996</v>
      </c>
      <c r="CQ223">
        <v>21.401350000000001</v>
      </c>
      <c r="CR223">
        <v>0.74372380000000005</v>
      </c>
      <c r="CS223">
        <v>228.71289999999999</v>
      </c>
      <c r="CT223">
        <v>0.8611531</v>
      </c>
      <c r="CU223">
        <v>21.535720000000001</v>
      </c>
      <c r="CV223">
        <v>0.16303490000000001</v>
      </c>
      <c r="CW223">
        <v>49.620280000000001</v>
      </c>
      <c r="CX223">
        <v>0.8552379</v>
      </c>
      <c r="CY223">
        <v>21.99053</v>
      </c>
      <c r="CZ223">
        <v>7.8048119999999999E-2</v>
      </c>
      <c r="DA223">
        <v>23.091059999999999</v>
      </c>
      <c r="DB223">
        <v>0.8491282</v>
      </c>
      <c r="DC223">
        <v>22.381910000000001</v>
      </c>
      <c r="DD223">
        <v>7.0270360000000004E-2</v>
      </c>
      <c r="DE223">
        <v>20.675719999999998</v>
      </c>
      <c r="DF223">
        <v>0.84287630000000002</v>
      </c>
      <c r="DG223">
        <v>22.694459999999999</v>
      </c>
      <c r="DH223">
        <v>7.1102020000000002E-2</v>
      </c>
      <c r="DI223">
        <v>21.04712</v>
      </c>
      <c r="DJ223">
        <v>0.83637799999999995</v>
      </c>
      <c r="DK223">
        <v>22.667819999999999</v>
      </c>
      <c r="DL223">
        <v>7.0160249999999993E-2</v>
      </c>
      <c r="DM223">
        <v>20.941130000000001</v>
      </c>
      <c r="DN223">
        <v>0.82955440000000003</v>
      </c>
      <c r="DO223">
        <v>22.47336</v>
      </c>
      <c r="DP223">
        <v>6.6575339999999997E-2</v>
      </c>
      <c r="DQ223">
        <v>20.042760000000001</v>
      </c>
      <c r="DR223">
        <v>0.82260040000000001</v>
      </c>
      <c r="DS223">
        <v>22.141349999999999</v>
      </c>
      <c r="DT223" s="1">
        <v>6.1401339999999999E-2</v>
      </c>
      <c r="DU223">
        <v>18.638529999999999</v>
      </c>
      <c r="DV223">
        <v>0.81592580000000003</v>
      </c>
      <c r="DW223">
        <v>21.725269999999998</v>
      </c>
      <c r="DX223" s="1">
        <v>5.5729420000000002E-2</v>
      </c>
      <c r="DY223">
        <v>17.045000000000002</v>
      </c>
      <c r="DZ223">
        <v>0.80965509999999996</v>
      </c>
      <c r="EA223">
        <v>21.617650000000001</v>
      </c>
      <c r="EB223" s="1">
        <v>5.0164199999999999E-2</v>
      </c>
      <c r="EC223">
        <v>15.44914</v>
      </c>
      <c r="ED223">
        <v>0.80332680000000001</v>
      </c>
      <c r="EE223">
        <v>21.802759999999999</v>
      </c>
      <c r="EF223" s="1">
        <v>4.4946140000000002E-2</v>
      </c>
      <c r="EG223">
        <v>13.93774</v>
      </c>
      <c r="EH223">
        <v>0.79697470000000004</v>
      </c>
      <c r="EI223">
        <v>22.231870000000001</v>
      </c>
      <c r="EJ223" s="1">
        <v>4.0230540000000002E-2</v>
      </c>
      <c r="EK223">
        <v>12.55866</v>
      </c>
      <c r="EL223">
        <v>0.79073570000000004</v>
      </c>
      <c r="EM223">
        <v>22.627310000000001</v>
      </c>
      <c r="EN223" s="1">
        <v>3.6040849999999999E-2</v>
      </c>
      <c r="EO223">
        <v>11.323869999999999</v>
      </c>
      <c r="EP223">
        <v>0.78468479999999996</v>
      </c>
      <c r="EQ223">
        <v>22.693470000000001</v>
      </c>
      <c r="ER223">
        <v>3.2316070000000002E-2</v>
      </c>
      <c r="ES223">
        <v>10.21841</v>
      </c>
      <c r="ET223">
        <v>0.77859069999999997</v>
      </c>
      <c r="EU223">
        <v>22.516739999999999</v>
      </c>
      <c r="EV223" s="1">
        <v>2.9000290000000001E-2</v>
      </c>
      <c r="EW223">
        <v>9.2291950000000007</v>
      </c>
      <c r="EX223">
        <v>0.77239119999999994</v>
      </c>
      <c r="EY223">
        <v>22.260100000000001</v>
      </c>
      <c r="EZ223">
        <v>2.600121E-2</v>
      </c>
      <c r="FA223">
        <v>8.3300649999999994</v>
      </c>
      <c r="FB223">
        <v>0.76638890000000004</v>
      </c>
      <c r="FC223">
        <v>22.03556</v>
      </c>
      <c r="FD223" s="1">
        <v>2.32756E-2</v>
      </c>
      <c r="FE223">
        <v>7.5036880000000004</v>
      </c>
      <c r="FF223">
        <v>0.76091310000000001</v>
      </c>
      <c r="FG223">
        <v>22.354489999999998</v>
      </c>
      <c r="FH223" s="1">
        <v>2.0814579999999999E-2</v>
      </c>
      <c r="FI223">
        <v>6.7481439999999999</v>
      </c>
      <c r="FJ223">
        <v>0.75539040000000002</v>
      </c>
      <c r="FK223">
        <v>22.56936</v>
      </c>
      <c r="FL223" s="1">
        <v>1.8585440000000002E-2</v>
      </c>
      <c r="FM223">
        <v>6.0605260000000003</v>
      </c>
      <c r="FN223">
        <v>0.74990999999999997</v>
      </c>
      <c r="FO223">
        <v>22.799959999999999</v>
      </c>
      <c r="FP223">
        <v>1.6575019999999999E-2</v>
      </c>
      <c r="FQ223">
        <v>5.4362370000000002</v>
      </c>
      <c r="FR223">
        <v>0.7449095</v>
      </c>
      <c r="FS223">
        <v>23.026700000000002</v>
      </c>
      <c r="FT223" s="1">
        <v>1.4795060000000001E-2</v>
      </c>
      <c r="FU223">
        <v>4.8763670000000001</v>
      </c>
      <c r="FV223">
        <v>0.74054540000000002</v>
      </c>
      <c r="FW223">
        <v>23.21011</v>
      </c>
      <c r="FX223" s="1">
        <v>1.3222960000000001E-2</v>
      </c>
      <c r="FY223">
        <v>4.3760289999999999</v>
      </c>
      <c r="FZ223">
        <v>0.73668869999999997</v>
      </c>
      <c r="GA223">
        <v>23.32846</v>
      </c>
      <c r="GB223" s="1">
        <v>1.1829599999999999E-2</v>
      </c>
      <c r="GC223">
        <v>3.9278309999999999</v>
      </c>
      <c r="GD223">
        <v>0.73335240000000002</v>
      </c>
      <c r="GE223">
        <v>23.380710000000001</v>
      </c>
      <c r="GF223" s="1">
        <v>1.0584130000000001E-2</v>
      </c>
      <c r="GG223">
        <v>3.5230959999999998</v>
      </c>
      <c r="GH223">
        <v>0.7304252</v>
      </c>
      <c r="GI223">
        <v>23.393229999999999</v>
      </c>
      <c r="GJ223" s="1">
        <v>9.4626039999999995E-3</v>
      </c>
      <c r="GK223">
        <v>3.1553960000000001</v>
      </c>
      <c r="GL223">
        <v>0.72856359999999998</v>
      </c>
      <c r="GM223">
        <v>23.859639999999999</v>
      </c>
      <c r="GN223" s="1">
        <v>8.4456940000000001E-3</v>
      </c>
      <c r="GO223">
        <v>2.8167360000000001</v>
      </c>
      <c r="GP223">
        <v>0.7270259</v>
      </c>
      <c r="GQ223">
        <v>24.172699999999999</v>
      </c>
      <c r="GR223" s="1">
        <v>7.5065360000000003E-3</v>
      </c>
      <c r="GS223">
        <v>2.502691</v>
      </c>
      <c r="GT223">
        <v>0.72581929999999995</v>
      </c>
      <c r="GU223">
        <v>24.488409999999998</v>
      </c>
      <c r="GV223">
        <v>6.6358709999999998E-3</v>
      </c>
      <c r="GW223">
        <v>2.2105160000000001</v>
      </c>
      <c r="GX223">
        <v>0.72495730000000003</v>
      </c>
      <c r="GY223">
        <v>24.956389999999999</v>
      </c>
      <c r="GZ223" s="1">
        <v>5.821433E-3</v>
      </c>
      <c r="HA223">
        <v>1.937173</v>
      </c>
      <c r="HB223">
        <v>0.72422140000000002</v>
      </c>
      <c r="HC223">
        <v>25.223749999999999</v>
      </c>
      <c r="HD223" s="1">
        <v>5.0308729999999999E-3</v>
      </c>
      <c r="HE223">
        <v>1.6733070000000001</v>
      </c>
      <c r="HF223">
        <v>0.72366929999999996</v>
      </c>
      <c r="HG223">
        <v>25.263480000000001</v>
      </c>
      <c r="HH223" s="1">
        <v>4.2355759999999996E-3</v>
      </c>
      <c r="HI223">
        <v>1.408757</v>
      </c>
      <c r="HJ223">
        <v>0.72331619999999996</v>
      </c>
      <c r="HK223">
        <v>25.276029999999999</v>
      </c>
      <c r="HL223" s="1">
        <v>3.4411810000000002E-3</v>
      </c>
      <c r="HM223">
        <v>1.144822</v>
      </c>
      <c r="HN223">
        <v>0.72306649999999995</v>
      </c>
      <c r="HO223">
        <v>25.155159999999999</v>
      </c>
      <c r="HP223" s="1">
        <v>2.700441E-3</v>
      </c>
      <c r="HQ223">
        <v>0.89843499999999998</v>
      </c>
      <c r="HR223">
        <v>0.72290350000000003</v>
      </c>
      <c r="HS223">
        <v>25.41816</v>
      </c>
      <c r="HT223" s="1">
        <v>2.080967E-3</v>
      </c>
      <c r="HU223">
        <v>0.69180799999999998</v>
      </c>
      <c r="HV223">
        <v>0.72280679999999997</v>
      </c>
      <c r="HW223">
        <v>25.75694</v>
      </c>
      <c r="HX223" s="1">
        <v>1.6188140000000001E-3</v>
      </c>
      <c r="HY223">
        <v>0.53705389999999997</v>
      </c>
      <c r="HZ223">
        <v>0.72270820000000002</v>
      </c>
      <c r="IA223">
        <v>26.07977</v>
      </c>
      <c r="IB223" s="1">
        <v>1.3051339999999999E-3</v>
      </c>
      <c r="IC223">
        <v>0.43174420000000002</v>
      </c>
      <c r="ID223">
        <v>0.72266220000000003</v>
      </c>
      <c r="IE223">
        <v>26.446370000000002</v>
      </c>
      <c r="IF223" s="1">
        <v>1.104355E-3</v>
      </c>
      <c r="IG223">
        <v>0.36424430000000002</v>
      </c>
      <c r="IH223">
        <v>0.72264799999999996</v>
      </c>
      <c r="II223">
        <v>26.489470000000001</v>
      </c>
      <c r="IJ223" s="1">
        <v>9.7694319999999993E-4</v>
      </c>
      <c r="IK223">
        <v>0.3214669</v>
      </c>
      <c r="IL223">
        <v>0.72262879999999996</v>
      </c>
      <c r="IM223">
        <v>26.385760000000001</v>
      </c>
      <c r="IN223" s="1">
        <v>8.9204979999999996E-4</v>
      </c>
      <c r="IO223">
        <v>0.29306840000000001</v>
      </c>
      <c r="IP223">
        <v>0.72261330000000001</v>
      </c>
      <c r="IQ223">
        <v>26.251550000000002</v>
      </c>
      <c r="IR223" s="1">
        <v>8.3050629999999995E-4</v>
      </c>
      <c r="IS223">
        <v>0.27260210000000001</v>
      </c>
      <c r="IT223">
        <v>0.72260999999999997</v>
      </c>
      <c r="IU223">
        <v>25.938210000000002</v>
      </c>
      <c r="IV223" s="1">
        <v>7.8214370000000003E-4</v>
      </c>
      <c r="IW223">
        <v>0.25656030000000002</v>
      </c>
      <c r="IX223">
        <v>0.72261830000000005</v>
      </c>
      <c r="IY223">
        <v>25.81391</v>
      </c>
      <c r="IZ223" s="1">
        <v>7.4130419999999999E-4</v>
      </c>
      <c r="JA223">
        <v>0.2430669</v>
      </c>
      <c r="JB223">
        <v>0.72259600000000002</v>
      </c>
      <c r="JC223">
        <v>25.37754</v>
      </c>
      <c r="JD223" s="1">
        <v>7.0496009999999995E-4</v>
      </c>
      <c r="JE223">
        <v>0.23110849999999999</v>
      </c>
      <c r="JF223">
        <v>0.72260709999999995</v>
      </c>
      <c r="JG223">
        <v>25.102779999999999</v>
      </c>
      <c r="JH223" s="1">
        <v>6.7185580000000001E-4</v>
      </c>
      <c r="JI223">
        <v>0.22021930000000001</v>
      </c>
      <c r="JJ223">
        <v>0.72259629999999997</v>
      </c>
      <c r="JK223">
        <v>24.817769999999999</v>
      </c>
      <c r="JL223" s="1">
        <v>6.4106380000000004E-4</v>
      </c>
      <c r="JM223">
        <v>0.2101143</v>
      </c>
      <c r="JN223">
        <v>0.72260610000000003</v>
      </c>
      <c r="JO223">
        <v>24.778960000000001</v>
      </c>
      <c r="JP223" s="1">
        <v>6.1205180000000001E-4</v>
      </c>
      <c r="JQ223">
        <v>0.20060430000000001</v>
      </c>
      <c r="JR223">
        <v>0.72260800000000003</v>
      </c>
      <c r="JS223">
        <v>25.015319999999999</v>
      </c>
      <c r="JT223" s="1">
        <v>5.8501440000000005E-4</v>
      </c>
      <c r="JU223">
        <v>0.1917295</v>
      </c>
      <c r="JV223">
        <v>0.72260530000000001</v>
      </c>
      <c r="JW223">
        <v>25.199120000000001</v>
      </c>
      <c r="JX223" s="1">
        <v>5.5992349999999999E-4</v>
      </c>
      <c r="JY223">
        <v>0.18349099999999999</v>
      </c>
      <c r="JZ223">
        <v>0.72260409999999997</v>
      </c>
      <c r="KA223">
        <v>25.168669999999999</v>
      </c>
      <c r="KB223" s="1">
        <v>5.3603889999999995E-4</v>
      </c>
      <c r="KC223">
        <v>0.17564879999999999</v>
      </c>
      <c r="KD223">
        <v>0.72260170000000001</v>
      </c>
      <c r="KE223">
        <v>25.392060000000001</v>
      </c>
      <c r="KF223" s="1">
        <v>5.131402E-4</v>
      </c>
      <c r="KG223">
        <v>0.16814200000000001</v>
      </c>
      <c r="KH223">
        <v>0.72260469999999999</v>
      </c>
      <c r="KI223">
        <v>25.23826</v>
      </c>
      <c r="KJ223" s="1">
        <v>4.9138589999999998E-4</v>
      </c>
      <c r="KK223">
        <v>0.16101599999999999</v>
      </c>
      <c r="KL223">
        <v>0.72260049999999998</v>
      </c>
      <c r="KM223">
        <v>25.113409999999998</v>
      </c>
      <c r="KN223" s="1">
        <v>4.7088849999999999E-4</v>
      </c>
      <c r="KO223">
        <v>0.1542974</v>
      </c>
      <c r="KP223">
        <v>0.72260630000000003</v>
      </c>
      <c r="KQ223">
        <v>25.14254</v>
      </c>
      <c r="KR223" s="1">
        <v>4.5147729999999998E-4</v>
      </c>
      <c r="KS223">
        <v>0.14793529999999999</v>
      </c>
      <c r="KT223">
        <v>0.72261319999999996</v>
      </c>
      <c r="KU223">
        <v>25.058319999999998</v>
      </c>
      <c r="KV223" s="1">
        <v>4.3277689999999999E-4</v>
      </c>
      <c r="KW223">
        <v>0.1418111</v>
      </c>
      <c r="KX223">
        <v>0.72260639999999998</v>
      </c>
      <c r="KY223">
        <v>24.896899999999999</v>
      </c>
      <c r="KZ223" s="1">
        <v>4.1507810000000002E-4</v>
      </c>
      <c r="LA223">
        <v>0.13600390000000001</v>
      </c>
      <c r="LB223">
        <v>0.72260840000000004</v>
      </c>
      <c r="LC223">
        <v>24.738859999999999</v>
      </c>
      <c r="LD223" s="1">
        <v>3.9825480000000001E-4</v>
      </c>
      <c r="LE223">
        <v>0.13049340000000001</v>
      </c>
      <c r="LF223">
        <v>0.72260199999999997</v>
      </c>
      <c r="LG223">
        <v>24.592030000000001</v>
      </c>
      <c r="LH223" s="1">
        <v>3.8224839999999999E-4</v>
      </c>
      <c r="LI223">
        <v>0.12524089999999999</v>
      </c>
      <c r="LJ223">
        <v>0.72260179999999996</v>
      </c>
      <c r="LK223">
        <v>24.965630000000001</v>
      </c>
      <c r="LL223" s="1">
        <v>3.6711959999999999E-4</v>
      </c>
      <c r="LM223">
        <v>0.1202854</v>
      </c>
      <c r="LN223">
        <v>0.72257329999999997</v>
      </c>
      <c r="LO223">
        <v>25.100650000000002</v>
      </c>
      <c r="LP223" s="1">
        <v>3.5265029999999997E-4</v>
      </c>
      <c r="LQ223">
        <v>0.1155403</v>
      </c>
      <c r="LR223">
        <v>0.72255550000000002</v>
      </c>
      <c r="LS223">
        <v>25.222560000000001</v>
      </c>
      <c r="LT223" s="1">
        <v>3.3879979999999998E-4</v>
      </c>
      <c r="LU223">
        <v>0.111</v>
      </c>
      <c r="LV223">
        <v>0.72254070000000004</v>
      </c>
      <c r="LW223">
        <v>25.61871</v>
      </c>
      <c r="LX223" s="1">
        <v>3.2563040000000001E-4</v>
      </c>
      <c r="LY223">
        <v>0.1066921</v>
      </c>
      <c r="LZ223">
        <v>0.72247499999999998</v>
      </c>
      <c r="MA223">
        <v>25.75075</v>
      </c>
      <c r="MB223" s="1">
        <v>3.1308410000000002E-4</v>
      </c>
      <c r="MC223">
        <v>0.10259219999999999</v>
      </c>
      <c r="MD223">
        <v>0.72237799999999996</v>
      </c>
      <c r="ME223">
        <v>25.59102</v>
      </c>
      <c r="MF223" s="1">
        <v>3.0129020000000002E-4</v>
      </c>
      <c r="MG223">
        <v>9.8729490000000003E-2</v>
      </c>
      <c r="MH223">
        <v>0.72225269999999997</v>
      </c>
      <c r="MI223">
        <v>25.494430000000001</v>
      </c>
      <c r="MJ223" s="1">
        <v>2.9027190000000002E-4</v>
      </c>
      <c r="MK223">
        <v>9.5133270000000006E-2</v>
      </c>
      <c r="ML223">
        <v>0.72210010000000002</v>
      </c>
      <c r="MM223">
        <v>25.575849999999999</v>
      </c>
      <c r="MN223" s="1">
        <v>2.7993990000000003E-4</v>
      </c>
      <c r="MO223">
        <v>9.1767409999999994E-2</v>
      </c>
      <c r="MP223">
        <v>0.72191289999999997</v>
      </c>
      <c r="MQ223">
        <v>26.16535</v>
      </c>
      <c r="MR223" s="1">
        <v>2.7019050000000002E-4</v>
      </c>
      <c r="MS223">
        <v>8.8594770000000003E-2</v>
      </c>
      <c r="MT223">
        <v>0.72168569999999999</v>
      </c>
      <c r="MU223">
        <v>26.668659999999999</v>
      </c>
      <c r="MV223" s="1">
        <v>2.607938E-4</v>
      </c>
      <c r="MW223">
        <v>8.5531529999999995E-2</v>
      </c>
      <c r="MX223">
        <v>0.7214874</v>
      </c>
      <c r="MY223">
        <v>27.006</v>
      </c>
      <c r="MZ223" s="1">
        <v>2.516118E-4</v>
      </c>
      <c r="NA223">
        <v>8.2547380000000004E-2</v>
      </c>
      <c r="NB223">
        <v>0.72126080000000004</v>
      </c>
      <c r="NC223">
        <v>27.354520000000001</v>
      </c>
      <c r="ND223" s="1">
        <v>2.4277289999999999E-4</v>
      </c>
      <c r="NE223">
        <v>7.9669429999999999E-2</v>
      </c>
      <c r="NF223">
        <v>0.72106769999999998</v>
      </c>
      <c r="NG223">
        <v>27.41506</v>
      </c>
      <c r="NH223" s="1">
        <v>2.3439239999999999E-4</v>
      </c>
      <c r="NI223">
        <v>7.6933719999999997E-2</v>
      </c>
      <c r="NJ223">
        <v>0.72086870000000003</v>
      </c>
      <c r="NK223">
        <v>27.39001</v>
      </c>
      <c r="NL223">
        <v>2.266488E-4</v>
      </c>
      <c r="NM223">
        <v>7.4400019999999997E-2</v>
      </c>
      <c r="NN223">
        <v>0.72069879999999997</v>
      </c>
      <c r="NO223">
        <v>27.328800000000001</v>
      </c>
      <c r="NP223" s="1">
        <v>2.195799E-4</v>
      </c>
      <c r="NQ223">
        <v>7.2083190000000005E-2</v>
      </c>
      <c r="NR223">
        <v>0.72057459999999995</v>
      </c>
      <c r="NS223">
        <v>27.05565</v>
      </c>
      <c r="NT223" s="1">
        <v>2.129283E-4</v>
      </c>
      <c r="NU223">
        <v>6.9908579999999998E-2</v>
      </c>
      <c r="NV223">
        <v>0.72049430000000003</v>
      </c>
      <c r="NW223">
        <v>26.779710000000001</v>
      </c>
      <c r="NX223" s="1">
        <v>2.0621180000000001E-4</v>
      </c>
      <c r="NY223">
        <v>6.7710590000000001E-2</v>
      </c>
      <c r="NZ223">
        <v>0.72040300000000002</v>
      </c>
      <c r="OA223">
        <v>26.716550000000002</v>
      </c>
      <c r="OB223" s="1">
        <v>1.993392E-4</v>
      </c>
      <c r="OC223">
        <v>6.5463359999999998E-2</v>
      </c>
      <c r="OD223">
        <v>0.72030119999999997</v>
      </c>
      <c r="OE223">
        <v>26.458410000000001</v>
      </c>
      <c r="OF223" s="1">
        <v>1.9233170000000001E-4</v>
      </c>
      <c r="OG223">
        <v>6.3166860000000005E-2</v>
      </c>
      <c r="OH223">
        <v>0.72017989999999998</v>
      </c>
      <c r="OI223">
        <v>26.355450000000001</v>
      </c>
      <c r="OJ223" s="1">
        <v>1.852092E-4</v>
      </c>
      <c r="OK223">
        <v>6.0834239999999998E-2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1.0635540000000001</v>
      </c>
      <c r="G224">
        <v>22.03876</v>
      </c>
      <c r="H224">
        <v>0</v>
      </c>
      <c r="I224">
        <v>0</v>
      </c>
      <c r="J224">
        <v>1.0608930000000001</v>
      </c>
      <c r="K224">
        <v>22.27844</v>
      </c>
      <c r="L224">
        <v>0</v>
      </c>
      <c r="M224">
        <v>0</v>
      </c>
      <c r="N224">
        <v>1.058146</v>
      </c>
      <c r="O224">
        <v>22.488910000000001</v>
      </c>
      <c r="P224">
        <v>0</v>
      </c>
      <c r="Q224">
        <v>0</v>
      </c>
      <c r="R224">
        <v>1.0552550000000001</v>
      </c>
      <c r="S224">
        <v>22.25394</v>
      </c>
      <c r="T224">
        <v>0</v>
      </c>
      <c r="U224">
        <v>0</v>
      </c>
      <c r="V224">
        <v>1.052125</v>
      </c>
      <c r="W224">
        <v>21.785779999999999</v>
      </c>
      <c r="X224">
        <v>0</v>
      </c>
      <c r="Y224">
        <v>0</v>
      </c>
      <c r="Z224">
        <v>1.048519</v>
      </c>
      <c r="AA224">
        <v>21.31428</v>
      </c>
      <c r="AB224">
        <v>0</v>
      </c>
      <c r="AC224">
        <v>0</v>
      </c>
      <c r="AD224">
        <v>1.0437639999999999</v>
      </c>
      <c r="AE224">
        <v>20.932369999999999</v>
      </c>
      <c r="AF224">
        <v>0</v>
      </c>
      <c r="AG224">
        <v>0</v>
      </c>
      <c r="AH224">
        <v>1.03823</v>
      </c>
      <c r="AI224">
        <v>20.767160000000001</v>
      </c>
      <c r="AJ224">
        <v>0</v>
      </c>
      <c r="AK224">
        <v>0</v>
      </c>
      <c r="AL224">
        <v>1.0329969999999999</v>
      </c>
      <c r="AM224">
        <v>21.177440000000001</v>
      </c>
      <c r="AN224">
        <v>0</v>
      </c>
      <c r="AO224">
        <v>3.3197399999999998E-38</v>
      </c>
      <c r="AP224">
        <v>1.028408</v>
      </c>
      <c r="AQ224">
        <v>21.409770000000002</v>
      </c>
      <c r="AR224" s="1">
        <v>6.5149760000000002E-29</v>
      </c>
      <c r="AS224" s="1">
        <v>1.8284219999999999E-26</v>
      </c>
      <c r="AT224">
        <v>1.0244040000000001</v>
      </c>
      <c r="AU224">
        <v>21.436330000000002</v>
      </c>
      <c r="AV224" s="1">
        <v>2.513783E-17</v>
      </c>
      <c r="AW224" s="1">
        <v>7.0549310000000003E-15</v>
      </c>
      <c r="AX224">
        <v>1.0209619999999999</v>
      </c>
      <c r="AY224">
        <v>21.215260000000001</v>
      </c>
      <c r="AZ224" s="1">
        <v>1.3312219999999999E-8</v>
      </c>
      <c r="BA224" s="1">
        <v>2.4728409999999999E-6</v>
      </c>
      <c r="BB224">
        <v>1.017774</v>
      </c>
      <c r="BC224">
        <v>20.800909999999998</v>
      </c>
      <c r="BD224" s="1">
        <v>9.4137349999999994E-5</v>
      </c>
      <c r="BE224" s="1">
        <v>2.030034E-2</v>
      </c>
      <c r="BF224">
        <v>1.014589</v>
      </c>
      <c r="BG224">
        <v>20.41535</v>
      </c>
      <c r="BH224" s="1">
        <v>2.3281050000000001E-2</v>
      </c>
      <c r="BI224" s="1">
        <v>5.3963900000000002</v>
      </c>
      <c r="BJ224">
        <v>1.011266</v>
      </c>
      <c r="BK224">
        <v>20.288509999999999</v>
      </c>
      <c r="BL224" s="1">
        <v>0.96553279999999997</v>
      </c>
      <c r="BM224" s="1">
        <v>236.8629</v>
      </c>
      <c r="BN224">
        <v>1.0076719999999999</v>
      </c>
      <c r="BO224">
        <v>20.525870000000001</v>
      </c>
      <c r="BP224" s="1">
        <v>11.068110000000001</v>
      </c>
      <c r="BQ224">
        <v>2848.8290000000002</v>
      </c>
      <c r="BR224">
        <v>1.0035780000000001</v>
      </c>
      <c r="BS224">
        <v>21.109169999999999</v>
      </c>
      <c r="BT224">
        <v>46.582740000000001</v>
      </c>
      <c r="BU224">
        <v>12518.83</v>
      </c>
      <c r="BV224">
        <v>0.99889609999999995</v>
      </c>
      <c r="BW224">
        <v>21.753450000000001</v>
      </c>
      <c r="BX224">
        <v>87.544139999999999</v>
      </c>
      <c r="BY224">
        <v>24464.76</v>
      </c>
      <c r="BZ224">
        <v>0.99346350000000005</v>
      </c>
      <c r="CA224">
        <v>22.220690000000001</v>
      </c>
      <c r="CB224">
        <v>84.99306</v>
      </c>
      <c r="CC224">
        <v>24626.93</v>
      </c>
      <c r="CD224">
        <v>0.98709440000000004</v>
      </c>
      <c r="CE224">
        <v>22.223120000000002</v>
      </c>
      <c r="CF224">
        <v>47.877560000000003</v>
      </c>
      <c r="CG224">
        <v>14349.71</v>
      </c>
      <c r="CH224">
        <v>0.98006709999999997</v>
      </c>
      <c r="CI224">
        <v>21.99784</v>
      </c>
      <c r="CJ224">
        <v>17.26763</v>
      </c>
      <c r="CK224">
        <v>5340.1869999999999</v>
      </c>
      <c r="CL224">
        <v>0.9724121</v>
      </c>
      <c r="CM224">
        <v>21.69678</v>
      </c>
      <c r="CN224">
        <v>4.3582010000000002</v>
      </c>
      <c r="CO224">
        <v>1385.8330000000001</v>
      </c>
      <c r="CP224">
        <v>0.96431979999999995</v>
      </c>
      <c r="CQ224">
        <v>21.434920000000002</v>
      </c>
      <c r="CR224">
        <v>0.86312560000000005</v>
      </c>
      <c r="CS224">
        <v>279.9452</v>
      </c>
      <c r="CT224">
        <v>0.95609909999999998</v>
      </c>
      <c r="CU224">
        <v>21.561409999999999</v>
      </c>
      <c r="CV224">
        <v>0.1828227</v>
      </c>
      <c r="CW224">
        <v>58.511150000000001</v>
      </c>
      <c r="CX224">
        <v>0.94763399999999998</v>
      </c>
      <c r="CY224">
        <v>22.006419999999999</v>
      </c>
      <c r="CZ224">
        <v>8.0513349999999997E-2</v>
      </c>
      <c r="DA224">
        <v>24.41938</v>
      </c>
      <c r="DB224">
        <v>0.93889279999999997</v>
      </c>
      <c r="DC224">
        <v>22.39274</v>
      </c>
      <c r="DD224">
        <v>7.0307359999999999E-2</v>
      </c>
      <c r="DE224">
        <v>20.90804</v>
      </c>
      <c r="DF224">
        <v>0.92999229999999999</v>
      </c>
      <c r="DG224">
        <v>22.704270000000001</v>
      </c>
      <c r="DH224">
        <v>7.1015780000000001E-2</v>
      </c>
      <c r="DI224">
        <v>21.208829999999999</v>
      </c>
      <c r="DJ224">
        <v>0.92068779999999995</v>
      </c>
      <c r="DK224">
        <v>22.684159999999999</v>
      </c>
      <c r="DL224">
        <v>7.0309090000000005E-2</v>
      </c>
      <c r="DM224">
        <v>21.188289999999999</v>
      </c>
      <c r="DN224">
        <v>0.91100389999999998</v>
      </c>
      <c r="DO224">
        <v>22.501819999999999</v>
      </c>
      <c r="DP224">
        <v>6.6926050000000001E-2</v>
      </c>
      <c r="DQ224">
        <v>20.360099999999999</v>
      </c>
      <c r="DR224">
        <v>0.90110639999999997</v>
      </c>
      <c r="DS224">
        <v>22.181979999999999</v>
      </c>
      <c r="DT224" s="1">
        <v>6.1854050000000001E-2</v>
      </c>
      <c r="DU224">
        <v>18.985720000000001</v>
      </c>
      <c r="DV224">
        <v>0.89150149999999995</v>
      </c>
      <c r="DW224">
        <v>21.770589999999999</v>
      </c>
      <c r="DX224" s="1">
        <v>5.6206890000000002E-2</v>
      </c>
      <c r="DY224">
        <v>17.389720000000001</v>
      </c>
      <c r="DZ224">
        <v>0.88232299999999997</v>
      </c>
      <c r="EA224">
        <v>21.66</v>
      </c>
      <c r="EB224" s="1">
        <v>5.062941E-2</v>
      </c>
      <c r="EC224">
        <v>15.773820000000001</v>
      </c>
      <c r="ED224">
        <v>0.87288900000000003</v>
      </c>
      <c r="EE224">
        <v>21.82846</v>
      </c>
      <c r="EF224" s="1">
        <v>4.5379830000000003E-2</v>
      </c>
      <c r="EG224">
        <v>14.236370000000001</v>
      </c>
      <c r="EH224">
        <v>0.86355139999999997</v>
      </c>
      <c r="EI224">
        <v>22.242809999999999</v>
      </c>
      <c r="EJ224" s="1">
        <v>4.062288E-2</v>
      </c>
      <c r="EK224">
        <v>12.82743</v>
      </c>
      <c r="EL224">
        <v>0.8543809</v>
      </c>
      <c r="EM224">
        <v>22.630649999999999</v>
      </c>
      <c r="EN224" s="1">
        <v>3.6392439999999998E-2</v>
      </c>
      <c r="EO224">
        <v>11.56315</v>
      </c>
      <c r="EP224">
        <v>0.84545669999999995</v>
      </c>
      <c r="EQ224">
        <v>22.697559999999999</v>
      </c>
      <c r="ER224" s="1">
        <v>3.263187E-2</v>
      </c>
      <c r="ES224">
        <v>10.434430000000001</v>
      </c>
      <c r="ET224">
        <v>0.83645950000000002</v>
      </c>
      <c r="EU224">
        <v>22.53106</v>
      </c>
      <c r="EV224" s="1">
        <v>2.928538E-2</v>
      </c>
      <c r="EW224">
        <v>9.4258869999999995</v>
      </c>
      <c r="EX224">
        <v>0.827291</v>
      </c>
      <c r="EY224">
        <v>22.291730000000001</v>
      </c>
      <c r="EZ224" s="1">
        <v>2.6263519999999999E-2</v>
      </c>
      <c r="FA224">
        <v>8.5112880000000004</v>
      </c>
      <c r="FB224">
        <v>0.81843339999999998</v>
      </c>
      <c r="FC224">
        <v>22.08569</v>
      </c>
      <c r="FD224" s="1">
        <v>2.3517619999999999E-2</v>
      </c>
      <c r="FE224">
        <v>7.6696470000000003</v>
      </c>
      <c r="FF224">
        <v>0.81005819999999995</v>
      </c>
      <c r="FG224">
        <v>22.413720000000001</v>
      </c>
      <c r="FH224" s="1">
        <v>2.1036039999999999E-2</v>
      </c>
      <c r="FI224">
        <v>6.8980819999999996</v>
      </c>
      <c r="FJ224">
        <v>0.80156059999999996</v>
      </c>
      <c r="FK224">
        <v>22.623200000000001</v>
      </c>
      <c r="FL224" s="1">
        <v>1.878794E-2</v>
      </c>
      <c r="FM224">
        <v>6.1955640000000001</v>
      </c>
      <c r="FN224">
        <v>0.79309949999999996</v>
      </c>
      <c r="FO224">
        <v>22.823879999999999</v>
      </c>
      <c r="FP224" s="1">
        <v>1.675805E-2</v>
      </c>
      <c r="FQ224">
        <v>5.5565930000000003</v>
      </c>
      <c r="FR224">
        <v>0.78526010000000002</v>
      </c>
      <c r="FS224">
        <v>23.027650000000001</v>
      </c>
      <c r="FT224" s="1">
        <v>1.4959979999999999E-2</v>
      </c>
      <c r="FU224">
        <v>4.9829509999999999</v>
      </c>
      <c r="FV224">
        <v>0.77814819999999996</v>
      </c>
      <c r="FW224">
        <v>23.189800000000002</v>
      </c>
      <c r="FX224" s="1">
        <v>1.337079E-2</v>
      </c>
      <c r="FY224">
        <v>4.4713830000000003</v>
      </c>
      <c r="FZ224">
        <v>0.77174379999999998</v>
      </c>
      <c r="GA224">
        <v>23.301189999999998</v>
      </c>
      <c r="GB224" s="1">
        <v>1.196294E-2</v>
      </c>
      <c r="GC224">
        <v>4.0134840000000001</v>
      </c>
      <c r="GD224">
        <v>0.76615659999999997</v>
      </c>
      <c r="GE224">
        <v>23.371880000000001</v>
      </c>
      <c r="GF224" s="1">
        <v>1.0705360000000001E-2</v>
      </c>
      <c r="GG224">
        <v>3.6004520000000002</v>
      </c>
      <c r="GH224">
        <v>0.76120529999999997</v>
      </c>
      <c r="GI224">
        <v>23.418489999999998</v>
      </c>
      <c r="GJ224" s="1">
        <v>9.5738149999999994E-3</v>
      </c>
      <c r="GK224">
        <v>3.2259169999999999</v>
      </c>
      <c r="GL224">
        <v>0.75774410000000003</v>
      </c>
      <c r="GM224">
        <v>23.914850000000001</v>
      </c>
      <c r="GN224" s="1">
        <v>8.5490480000000001E-3</v>
      </c>
      <c r="GO224">
        <v>2.8811710000000001</v>
      </c>
      <c r="GP224">
        <v>0.75485709999999995</v>
      </c>
      <c r="GQ224">
        <v>24.23657</v>
      </c>
      <c r="GR224" s="1">
        <v>7.6028119999999996E-3</v>
      </c>
      <c r="GS224">
        <v>2.5616979999999998</v>
      </c>
      <c r="GT224">
        <v>0.75254810000000005</v>
      </c>
      <c r="GU224">
        <v>24.529170000000001</v>
      </c>
      <c r="GV224" s="1">
        <v>6.7259299999999998E-3</v>
      </c>
      <c r="GW224">
        <v>2.2646999999999999</v>
      </c>
      <c r="GX224">
        <v>0.75079969999999996</v>
      </c>
      <c r="GY224">
        <v>24.97</v>
      </c>
      <c r="GZ224" s="1">
        <v>5.9068300000000001E-3</v>
      </c>
      <c r="HA224">
        <v>1.987282</v>
      </c>
      <c r="HB224">
        <v>0.74956849999999997</v>
      </c>
      <c r="HC224">
        <v>25.211770000000001</v>
      </c>
      <c r="HD224" s="1">
        <v>5.1151240000000004E-3</v>
      </c>
      <c r="HE224">
        <v>1.7206129999999999</v>
      </c>
      <c r="HF224">
        <v>0.74868599999999996</v>
      </c>
      <c r="HG224">
        <v>25.24194</v>
      </c>
      <c r="HH224" s="1">
        <v>4.3208960000000003E-3</v>
      </c>
      <c r="HI224">
        <v>1.454304</v>
      </c>
      <c r="HJ224">
        <v>0.74814179999999997</v>
      </c>
      <c r="HK224">
        <v>25.27533</v>
      </c>
      <c r="HL224" s="1">
        <v>3.5248710000000002E-3</v>
      </c>
      <c r="HM224">
        <v>1.1878059999999999</v>
      </c>
      <c r="HN224">
        <v>0.74772499999999997</v>
      </c>
      <c r="HO224">
        <v>25.18957</v>
      </c>
      <c r="HP224" s="1">
        <v>2.7753700000000001E-3</v>
      </c>
      <c r="HQ224">
        <v>0.93621770000000004</v>
      </c>
      <c r="HR224">
        <v>0.74746579999999996</v>
      </c>
      <c r="HS224">
        <v>25.477309999999999</v>
      </c>
      <c r="HT224" s="1">
        <v>2.1407380000000001E-3</v>
      </c>
      <c r="HU224">
        <v>0.7220048</v>
      </c>
      <c r="HV224">
        <v>0.74728969999999995</v>
      </c>
      <c r="HW224">
        <v>25.821770000000001</v>
      </c>
      <c r="HX224" s="1">
        <v>1.661575E-3</v>
      </c>
      <c r="HY224">
        <v>0.55912119999999998</v>
      </c>
      <c r="HZ224">
        <v>0.74718019999999996</v>
      </c>
      <c r="IA224">
        <v>26.128540000000001</v>
      </c>
      <c r="IB224" s="1">
        <v>1.3332960000000001E-3</v>
      </c>
      <c r="IC224">
        <v>0.44689050000000002</v>
      </c>
      <c r="ID224">
        <v>0.74708909999999995</v>
      </c>
      <c r="IE224">
        <v>26.475729999999999</v>
      </c>
      <c r="IF224" s="1">
        <v>1.122175E-3</v>
      </c>
      <c r="IG224">
        <v>0.3744712</v>
      </c>
      <c r="IH224">
        <v>0.74702749999999996</v>
      </c>
      <c r="II224">
        <v>26.493939999999998</v>
      </c>
      <c r="IJ224" s="1">
        <v>9.8839190000000001E-4</v>
      </c>
      <c r="IK224">
        <v>0.32862599999999997</v>
      </c>
      <c r="IL224">
        <v>0.74701850000000003</v>
      </c>
      <c r="IM224">
        <v>26.374230000000001</v>
      </c>
      <c r="IN224" s="1">
        <v>8.9992559999999997E-4</v>
      </c>
      <c r="IO224">
        <v>0.29846030000000001</v>
      </c>
      <c r="IP224">
        <v>0.74698819999999999</v>
      </c>
      <c r="IQ224">
        <v>26.257999999999999</v>
      </c>
      <c r="IR224" s="1">
        <v>8.3640489999999999E-4</v>
      </c>
      <c r="IS224">
        <v>0.27698390000000001</v>
      </c>
      <c r="IT224">
        <v>0.74697630000000004</v>
      </c>
      <c r="IU224">
        <v>25.984829999999999</v>
      </c>
      <c r="IV224" s="1">
        <v>7.8692430000000004E-4</v>
      </c>
      <c r="IW224">
        <v>0.2603453</v>
      </c>
      <c r="IX224">
        <v>0.74698439999999999</v>
      </c>
      <c r="IY224">
        <v>25.899419999999999</v>
      </c>
      <c r="IZ224" s="1">
        <v>7.4543999999999999E-4</v>
      </c>
      <c r="JA224">
        <v>0.24647849999999999</v>
      </c>
      <c r="JB224">
        <v>0.74697880000000005</v>
      </c>
      <c r="JC224">
        <v>25.47645</v>
      </c>
      <c r="JD224" s="1">
        <v>7.0868299999999999E-4</v>
      </c>
      <c r="JE224">
        <v>0.2342574</v>
      </c>
      <c r="JF224">
        <v>0.74696229999999997</v>
      </c>
      <c r="JG224">
        <v>25.18018</v>
      </c>
      <c r="JH224" s="1">
        <v>6.752727E-4</v>
      </c>
      <c r="JI224">
        <v>0.22316420000000001</v>
      </c>
      <c r="JJ224">
        <v>0.7469481</v>
      </c>
      <c r="JK224">
        <v>24.865690000000001</v>
      </c>
      <c r="JL224" s="1">
        <v>6.4425189999999996E-4</v>
      </c>
      <c r="JM224">
        <v>0.21289279999999999</v>
      </c>
      <c r="JN224">
        <v>0.74695100000000003</v>
      </c>
      <c r="JO224">
        <v>24.792269999999998</v>
      </c>
      <c r="JP224" s="1">
        <v>6.1505770000000004E-4</v>
      </c>
      <c r="JQ224">
        <v>0.20324210000000001</v>
      </c>
      <c r="JR224">
        <v>0.74696580000000001</v>
      </c>
      <c r="JS224">
        <v>25.017910000000001</v>
      </c>
      <c r="JT224" s="1">
        <v>5.8780189999999997E-4</v>
      </c>
      <c r="JU224">
        <v>0.1942169</v>
      </c>
      <c r="JV224">
        <v>0.74696099999999999</v>
      </c>
      <c r="JW224">
        <v>25.212289999999999</v>
      </c>
      <c r="JX224" s="1">
        <v>5.6253300000000004E-4</v>
      </c>
      <c r="JY224">
        <v>0.18584500000000001</v>
      </c>
      <c r="JZ224">
        <v>0.74694079999999996</v>
      </c>
      <c r="KA224">
        <v>25.212070000000001</v>
      </c>
      <c r="KB224" s="1">
        <v>5.385384E-4</v>
      </c>
      <c r="KC224">
        <v>0.177899</v>
      </c>
      <c r="KD224">
        <v>0.74695780000000001</v>
      </c>
      <c r="KE224">
        <v>25.4634</v>
      </c>
      <c r="KF224" s="1">
        <v>5.1552309999999997E-4</v>
      </c>
      <c r="KG224">
        <v>0.17029569999999999</v>
      </c>
      <c r="KH224">
        <v>0.74694090000000002</v>
      </c>
      <c r="KI224">
        <v>25.318580000000001</v>
      </c>
      <c r="KJ224" s="1">
        <v>4.9364350000000005E-4</v>
      </c>
      <c r="KK224">
        <v>0.16306689999999999</v>
      </c>
      <c r="KL224">
        <v>0.74695060000000002</v>
      </c>
      <c r="KM224">
        <v>25.171130000000002</v>
      </c>
      <c r="KN224" s="1">
        <v>4.7301089999999998E-4</v>
      </c>
      <c r="KO224">
        <v>0.15624640000000001</v>
      </c>
      <c r="KP224">
        <v>0.74695699999999998</v>
      </c>
      <c r="KQ224">
        <v>25.18113</v>
      </c>
      <c r="KR224" s="1">
        <v>4.5350650000000001E-4</v>
      </c>
      <c r="KS224">
        <v>0.14980160000000001</v>
      </c>
      <c r="KT224">
        <v>0.74694939999999999</v>
      </c>
      <c r="KU224">
        <v>25.07272</v>
      </c>
      <c r="KV224" s="1">
        <v>4.3472630000000002E-4</v>
      </c>
      <c r="KW224">
        <v>0.1435999</v>
      </c>
      <c r="KX224">
        <v>0.74696340000000006</v>
      </c>
      <c r="KY224">
        <v>24.90184</v>
      </c>
      <c r="KZ224" s="1">
        <v>4.1691919999999998E-4</v>
      </c>
      <c r="LA224">
        <v>0.1377102</v>
      </c>
      <c r="LB224">
        <v>0.74696220000000002</v>
      </c>
      <c r="LC224">
        <v>24.75272</v>
      </c>
      <c r="LD224" s="1">
        <v>4.0001469999999999E-4</v>
      </c>
      <c r="LE224">
        <v>0.13212570000000001</v>
      </c>
      <c r="LF224">
        <v>0.74695339999999999</v>
      </c>
      <c r="LG224">
        <v>24.63148</v>
      </c>
      <c r="LH224" s="1">
        <v>3.8391240000000001E-4</v>
      </c>
      <c r="LI224">
        <v>0.12679779999999999</v>
      </c>
      <c r="LJ224">
        <v>0.74696209999999996</v>
      </c>
      <c r="LK224">
        <v>25.032119999999999</v>
      </c>
      <c r="LL224" s="1">
        <v>3.6869490000000001E-4</v>
      </c>
      <c r="LM224">
        <v>0.1217718</v>
      </c>
      <c r="LN224">
        <v>0.74694760000000004</v>
      </c>
      <c r="LO224">
        <v>25.179169999999999</v>
      </c>
      <c r="LP224" s="1">
        <v>3.541649E-4</v>
      </c>
      <c r="LQ224">
        <v>0.11696479999999999</v>
      </c>
      <c r="LR224">
        <v>0.74693209999999999</v>
      </c>
      <c r="LS224">
        <v>25.290099999999999</v>
      </c>
      <c r="LT224" s="1">
        <v>3.402387E-4</v>
      </c>
      <c r="LU224">
        <v>0.11236400000000001</v>
      </c>
      <c r="LV224">
        <v>0.74686909999999995</v>
      </c>
      <c r="LW224">
        <v>25.67793</v>
      </c>
      <c r="LX224" s="1">
        <v>3.2700410000000002E-4</v>
      </c>
      <c r="LY224">
        <v>0.1080001</v>
      </c>
      <c r="LZ224">
        <v>0.74679779999999996</v>
      </c>
      <c r="MA224">
        <v>25.784140000000001</v>
      </c>
      <c r="MB224" s="1">
        <v>3.1438460000000001E-4</v>
      </c>
      <c r="MC224">
        <v>0.1038401</v>
      </c>
      <c r="MD224">
        <v>0.7466893</v>
      </c>
      <c r="ME224">
        <v>25.595279999999999</v>
      </c>
      <c r="MF224" s="1">
        <v>3.0250859999999999E-4</v>
      </c>
      <c r="MG224">
        <v>9.9915829999999997E-2</v>
      </c>
      <c r="MH224">
        <v>0.74654969999999998</v>
      </c>
      <c r="MI224">
        <v>25.494050000000001</v>
      </c>
      <c r="MJ224" s="1">
        <v>2.9140909999999999E-4</v>
      </c>
      <c r="MK224">
        <v>9.6260789999999999E-2</v>
      </c>
      <c r="ML224">
        <v>0.74634769999999995</v>
      </c>
      <c r="MM224">
        <v>25.59496</v>
      </c>
      <c r="MN224" s="1">
        <v>2.8100439999999998E-4</v>
      </c>
      <c r="MO224">
        <v>9.2839840000000007E-2</v>
      </c>
      <c r="MP224">
        <v>0.74613059999999998</v>
      </c>
      <c r="MQ224">
        <v>26.204889999999999</v>
      </c>
      <c r="MR224" s="1">
        <v>2.7120559999999999E-4</v>
      </c>
      <c r="MS224">
        <v>8.9621510000000001E-2</v>
      </c>
      <c r="MT224">
        <v>0.74585639999999997</v>
      </c>
      <c r="MU224">
        <v>26.7163</v>
      </c>
      <c r="MV224" s="1">
        <v>2.6177669999999999E-4</v>
      </c>
      <c r="MW224">
        <v>8.6519540000000006E-2</v>
      </c>
      <c r="MX224">
        <v>0.74559640000000005</v>
      </c>
      <c r="MY224">
        <v>27.045280000000002</v>
      </c>
      <c r="MZ224" s="1">
        <v>2.525696E-4</v>
      </c>
      <c r="NA224">
        <v>8.3503709999999995E-2</v>
      </c>
      <c r="NB224">
        <v>0.74531329999999996</v>
      </c>
      <c r="NC224">
        <v>27.378520000000002</v>
      </c>
      <c r="ND224" s="1">
        <v>2.4369140000000001E-4</v>
      </c>
      <c r="NE224">
        <v>8.0586190000000002E-2</v>
      </c>
      <c r="NF224">
        <v>0.74503989999999998</v>
      </c>
      <c r="NG224">
        <v>27.416309999999999</v>
      </c>
      <c r="NH224" s="1">
        <v>2.352523E-4</v>
      </c>
      <c r="NI224">
        <v>7.7807000000000001E-2</v>
      </c>
      <c r="NJ224">
        <v>0.74480190000000002</v>
      </c>
      <c r="NK224">
        <v>27.379709999999999</v>
      </c>
      <c r="NL224" s="1">
        <v>2.274438E-4</v>
      </c>
      <c r="NM224">
        <v>7.5225299999999995E-2</v>
      </c>
      <c r="NN224">
        <v>0.74458550000000001</v>
      </c>
      <c r="NO224">
        <v>27.339020000000001</v>
      </c>
      <c r="NP224" s="1">
        <v>2.203041E-4</v>
      </c>
      <c r="NQ224">
        <v>7.2860729999999999E-2</v>
      </c>
      <c r="NR224">
        <v>0.74440309999999998</v>
      </c>
      <c r="NS224">
        <v>27.10304</v>
      </c>
      <c r="NT224" s="1">
        <v>2.1363170000000001E-4</v>
      </c>
      <c r="NU224">
        <v>7.0659550000000002E-2</v>
      </c>
      <c r="NV224">
        <v>0.74425580000000002</v>
      </c>
      <c r="NW224">
        <v>26.85557</v>
      </c>
      <c r="NX224" s="1">
        <v>2.069347E-4</v>
      </c>
      <c r="NY224">
        <v>6.8453420000000001E-2</v>
      </c>
      <c r="NZ224">
        <v>0.74415109999999995</v>
      </c>
      <c r="OA224">
        <v>26.800689999999999</v>
      </c>
      <c r="OB224" s="1">
        <v>2.0007649999999999E-4</v>
      </c>
      <c r="OC224">
        <v>6.6194799999999998E-2</v>
      </c>
      <c r="OD224">
        <v>0.74402109999999999</v>
      </c>
      <c r="OE224">
        <v>26.529879999999999</v>
      </c>
      <c r="OF224" s="1">
        <v>1.9308549999999999E-4</v>
      </c>
      <c r="OG224">
        <v>6.3888929999999997E-2</v>
      </c>
      <c r="OH224">
        <v>0.74387119999999995</v>
      </c>
      <c r="OI224">
        <v>26.391549999999999</v>
      </c>
      <c r="OJ224" s="1">
        <v>1.8596929999999999E-4</v>
      </c>
      <c r="OK224">
        <v>6.154275E-2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0.88943669999999997</v>
      </c>
      <c r="G225">
        <v>22.027259999999998</v>
      </c>
      <c r="H225">
        <v>0</v>
      </c>
      <c r="I225">
        <v>0</v>
      </c>
      <c r="J225">
        <v>0.8879399</v>
      </c>
      <c r="K225">
        <v>22.276759999999999</v>
      </c>
      <c r="L225">
        <v>0</v>
      </c>
      <c r="M225">
        <v>0</v>
      </c>
      <c r="N225">
        <v>0.88635929999999996</v>
      </c>
      <c r="O225">
        <v>22.507650000000002</v>
      </c>
      <c r="P225">
        <v>0</v>
      </c>
      <c r="Q225">
        <v>0</v>
      </c>
      <c r="R225">
        <v>0.88471869999999997</v>
      </c>
      <c r="S225">
        <v>22.308389999999999</v>
      </c>
      <c r="T225">
        <v>0</v>
      </c>
      <c r="U225">
        <v>0</v>
      </c>
      <c r="V225">
        <v>0.88294830000000002</v>
      </c>
      <c r="W225">
        <v>21.86223</v>
      </c>
      <c r="X225">
        <v>0</v>
      </c>
      <c r="Y225">
        <v>0</v>
      </c>
      <c r="Z225">
        <v>0.88083820000000002</v>
      </c>
      <c r="AA225">
        <v>21.38373</v>
      </c>
      <c r="AB225">
        <v>0</v>
      </c>
      <c r="AC225">
        <v>0</v>
      </c>
      <c r="AD225">
        <v>0.87803279999999995</v>
      </c>
      <c r="AE225">
        <v>20.9893</v>
      </c>
      <c r="AF225">
        <v>0</v>
      </c>
      <c r="AG225">
        <v>0</v>
      </c>
      <c r="AH225">
        <v>0.8748108</v>
      </c>
      <c r="AI225">
        <v>20.790579999999999</v>
      </c>
      <c r="AJ225">
        <v>0</v>
      </c>
      <c r="AK225">
        <v>0</v>
      </c>
      <c r="AL225">
        <v>0.87185749999999995</v>
      </c>
      <c r="AM225">
        <v>21.171220000000002</v>
      </c>
      <c r="AN225">
        <v>0</v>
      </c>
      <c r="AO225">
        <v>0</v>
      </c>
      <c r="AP225">
        <v>0.86937439999999999</v>
      </c>
      <c r="AQ225">
        <v>21.41994</v>
      </c>
      <c r="AR225" s="1">
        <v>1.15473E-29</v>
      </c>
      <c r="AS225" s="1">
        <v>4.9087840000000003E-27</v>
      </c>
      <c r="AT225">
        <v>0.8672223</v>
      </c>
      <c r="AU225">
        <v>21.470549999999999</v>
      </c>
      <c r="AV225" s="1">
        <v>4.338463E-18</v>
      </c>
      <c r="AW225" s="1">
        <v>1.8456840000000001E-15</v>
      </c>
      <c r="AX225">
        <v>0.86542850000000004</v>
      </c>
      <c r="AY225">
        <v>21.277149999999999</v>
      </c>
      <c r="AZ225" s="1">
        <v>4.1985620000000003E-9</v>
      </c>
      <c r="BA225" s="1">
        <v>9.7106210000000006E-7</v>
      </c>
      <c r="BB225">
        <v>0.86353000000000002</v>
      </c>
      <c r="BC225">
        <v>20.88401</v>
      </c>
      <c r="BD225" s="1">
        <v>5.2077370000000002E-5</v>
      </c>
      <c r="BE225" s="1">
        <v>1.45819E-2</v>
      </c>
      <c r="BF225">
        <v>0.86150930000000003</v>
      </c>
      <c r="BG225">
        <v>20.484120000000001</v>
      </c>
      <c r="BH225" s="1">
        <v>1.536476E-2</v>
      </c>
      <c r="BI225" s="1">
        <v>4.7270940000000001</v>
      </c>
      <c r="BJ225">
        <v>0.85940300000000003</v>
      </c>
      <c r="BK225">
        <v>20.339600000000001</v>
      </c>
      <c r="BL225" s="1">
        <v>0.72058500000000003</v>
      </c>
      <c r="BM225" s="1">
        <v>240.7465</v>
      </c>
      <c r="BN225">
        <v>0.85707659999999997</v>
      </c>
      <c r="BO225">
        <v>20.552060000000001</v>
      </c>
      <c r="BP225" s="1">
        <v>9.1142330000000005</v>
      </c>
      <c r="BQ225">
        <v>3284.29</v>
      </c>
      <c r="BR225">
        <v>0.85444909999999996</v>
      </c>
      <c r="BS225">
        <v>21.108239999999999</v>
      </c>
      <c r="BT225">
        <v>41.698309999999999</v>
      </c>
      <c r="BU225">
        <v>16144.69</v>
      </c>
      <c r="BV225">
        <v>0.85141389999999995</v>
      </c>
      <c r="BW225">
        <v>21.750450000000001</v>
      </c>
      <c r="BX225">
        <v>84.300569999999993</v>
      </c>
      <c r="BY225">
        <v>34941.72</v>
      </c>
      <c r="BZ225">
        <v>0.84788819999999998</v>
      </c>
      <c r="CA225">
        <v>22.224350000000001</v>
      </c>
      <c r="CB225">
        <v>87.356219999999993</v>
      </c>
      <c r="CC225">
        <v>38652.26</v>
      </c>
      <c r="CD225">
        <v>0.84375109999999998</v>
      </c>
      <c r="CE225">
        <v>22.246040000000001</v>
      </c>
      <c r="CF225">
        <v>52.179989999999997</v>
      </c>
      <c r="CG225">
        <v>24574.23</v>
      </c>
      <c r="CH225">
        <v>0.83921650000000003</v>
      </c>
      <c r="CI225">
        <v>22.040769999999998</v>
      </c>
      <c r="CJ225">
        <v>19.838329999999999</v>
      </c>
      <c r="CK225">
        <v>9909.7039999999997</v>
      </c>
      <c r="CL225">
        <v>0.83433000000000002</v>
      </c>
      <c r="CM225">
        <v>21.750170000000001</v>
      </c>
      <c r="CN225">
        <v>5.2423169999999999</v>
      </c>
      <c r="CO225">
        <v>2762.627</v>
      </c>
      <c r="CP225">
        <v>0.8293353</v>
      </c>
      <c r="CQ225">
        <v>21.485330000000001</v>
      </c>
      <c r="CR225">
        <v>1.0693790000000001</v>
      </c>
      <c r="CS225">
        <v>587.07669999999996</v>
      </c>
      <c r="CT225">
        <v>0.82429859999999999</v>
      </c>
      <c r="CU225">
        <v>21.598120000000002</v>
      </c>
      <c r="CV225">
        <v>0.21885209999999999</v>
      </c>
      <c r="CW225">
        <v>118.6495</v>
      </c>
      <c r="CX225">
        <v>0.81912499999999999</v>
      </c>
      <c r="CY225">
        <v>22.026250000000001</v>
      </c>
      <c r="CZ225">
        <v>8.532795E-2</v>
      </c>
      <c r="DA225">
        <v>41.53772</v>
      </c>
      <c r="DB225">
        <v>0.81384290000000004</v>
      </c>
      <c r="DC225">
        <v>22.403479999999998</v>
      </c>
      <c r="DD225">
        <v>7.0485809999999996E-2</v>
      </c>
      <c r="DE225">
        <v>32.344810000000003</v>
      </c>
      <c r="DF225">
        <v>0.80829700000000004</v>
      </c>
      <c r="DG225">
        <v>22.713259999999998</v>
      </c>
      <c r="DH225">
        <v>7.0850930000000006E-2</v>
      </c>
      <c r="DI225">
        <v>32.49241</v>
      </c>
      <c r="DJ225">
        <v>0.80189949999999999</v>
      </c>
      <c r="DK225">
        <v>22.705559999999998</v>
      </c>
      <c r="DL225">
        <v>7.0426790000000003E-2</v>
      </c>
      <c r="DM225">
        <v>32.680019999999999</v>
      </c>
      <c r="DN225">
        <v>0.79520449999999998</v>
      </c>
      <c r="DO225">
        <v>22.541609999999999</v>
      </c>
      <c r="DP225">
        <v>6.7347069999999995E-2</v>
      </c>
      <c r="DQ225">
        <v>31.664639999999999</v>
      </c>
      <c r="DR225">
        <v>0.78844729999999996</v>
      </c>
      <c r="DS225">
        <v>22.243459999999999</v>
      </c>
      <c r="DT225" s="1">
        <v>6.243609E-2</v>
      </c>
      <c r="DU225">
        <v>29.714369999999999</v>
      </c>
      <c r="DV225">
        <v>0.78201330000000002</v>
      </c>
      <c r="DW225">
        <v>21.841229999999999</v>
      </c>
      <c r="DX225" s="1">
        <v>5.6838350000000003E-2</v>
      </c>
      <c r="DY225">
        <v>27.339110000000002</v>
      </c>
      <c r="DZ225">
        <v>0.77615100000000004</v>
      </c>
      <c r="EA225">
        <v>21.726109999999998</v>
      </c>
      <c r="EB225" s="1">
        <v>5.1251039999999998E-2</v>
      </c>
      <c r="EC225">
        <v>24.880520000000001</v>
      </c>
      <c r="ED225">
        <v>0.77019079999999995</v>
      </c>
      <c r="EE225">
        <v>21.86711</v>
      </c>
      <c r="EF225" s="1">
        <v>4.596418E-2</v>
      </c>
      <c r="EG225">
        <v>22.517299999999999</v>
      </c>
      <c r="EH225">
        <v>0.76432509999999998</v>
      </c>
      <c r="EI225">
        <v>22.253050000000002</v>
      </c>
      <c r="EJ225" s="1">
        <v>4.1154030000000001E-2</v>
      </c>
      <c r="EK225">
        <v>20.335470000000001</v>
      </c>
      <c r="EL225">
        <v>0.75868789999999997</v>
      </c>
      <c r="EM225">
        <v>22.63391</v>
      </c>
      <c r="EN225" s="1">
        <v>3.6868980000000003E-2</v>
      </c>
      <c r="EO225">
        <v>18.367709999999999</v>
      </c>
      <c r="EP225">
        <v>0.75283310000000003</v>
      </c>
      <c r="EQ225">
        <v>22.705010000000001</v>
      </c>
      <c r="ER225" s="1">
        <v>3.3058709999999998E-2</v>
      </c>
      <c r="ES225">
        <v>16.608339999999998</v>
      </c>
      <c r="ET225">
        <v>0.74680550000000001</v>
      </c>
      <c r="EU225">
        <v>22.551390000000001</v>
      </c>
      <c r="EV225" s="1">
        <v>2.9670499999999999E-2</v>
      </c>
      <c r="EW225">
        <v>15.03478</v>
      </c>
      <c r="EX225">
        <v>0.74063489999999998</v>
      </c>
      <c r="EY225">
        <v>22.33755</v>
      </c>
      <c r="EZ225" s="1">
        <v>2.661751E-2</v>
      </c>
      <c r="FA225">
        <v>13.610329999999999</v>
      </c>
      <c r="FB225">
        <v>0.73489400000000005</v>
      </c>
      <c r="FC225">
        <v>22.15483</v>
      </c>
      <c r="FD225" s="1">
        <v>2.3845100000000001E-2</v>
      </c>
      <c r="FE225">
        <v>12.297790000000001</v>
      </c>
      <c r="FF225">
        <v>0.72986229999999996</v>
      </c>
      <c r="FG225">
        <v>22.49119</v>
      </c>
      <c r="FH225" s="1">
        <v>2.1335699999999999E-2</v>
      </c>
      <c r="FI225">
        <v>11.089309999999999</v>
      </c>
      <c r="FJ225">
        <v>0.72487179999999996</v>
      </c>
      <c r="FK225">
        <v>22.70439</v>
      </c>
      <c r="FL225">
        <v>1.906211E-2</v>
      </c>
      <c r="FM225">
        <v>9.9872630000000004</v>
      </c>
      <c r="FN225">
        <v>0.72001479999999995</v>
      </c>
      <c r="FO225">
        <v>22.86702</v>
      </c>
      <c r="FP225" s="1">
        <v>1.700631E-2</v>
      </c>
      <c r="FQ225">
        <v>8.9823590000000006</v>
      </c>
      <c r="FR225">
        <v>0.71570560000000005</v>
      </c>
      <c r="FS225">
        <v>23.034120000000001</v>
      </c>
      <c r="FT225" s="1">
        <v>1.5183530000000001E-2</v>
      </c>
      <c r="FU225">
        <v>8.076962</v>
      </c>
      <c r="FV225">
        <v>0.71161160000000001</v>
      </c>
      <c r="FW225">
        <v>23.16263</v>
      </c>
      <c r="FX225" s="1">
        <v>1.3571369999999999E-2</v>
      </c>
      <c r="FY225">
        <v>7.2666760000000004</v>
      </c>
      <c r="FZ225">
        <v>0.70800779999999996</v>
      </c>
      <c r="GA225">
        <v>23.259060000000002</v>
      </c>
      <c r="GB225" s="1">
        <v>1.2144200000000001E-2</v>
      </c>
      <c r="GC225">
        <v>6.5398639999999997</v>
      </c>
      <c r="GD225">
        <v>0.70489990000000002</v>
      </c>
      <c r="GE225">
        <v>23.350660000000001</v>
      </c>
      <c r="GF225" s="1">
        <v>1.0870690000000001E-2</v>
      </c>
      <c r="GG225">
        <v>5.882708</v>
      </c>
      <c r="GH225">
        <v>0.7020615</v>
      </c>
      <c r="GI225">
        <v>23.439419999999998</v>
      </c>
      <c r="GJ225" s="1">
        <v>9.7260479999999993E-3</v>
      </c>
      <c r="GK225">
        <v>5.2850450000000002</v>
      </c>
      <c r="GL225">
        <v>0.70038630000000002</v>
      </c>
      <c r="GM225">
        <v>23.97335</v>
      </c>
      <c r="GN225" s="1">
        <v>8.6910879999999996E-3</v>
      </c>
      <c r="GO225">
        <v>4.7333290000000003</v>
      </c>
      <c r="GP225">
        <v>0.69897089999999995</v>
      </c>
      <c r="GQ225">
        <v>24.32329</v>
      </c>
      <c r="GR225" s="1">
        <v>7.735713E-3</v>
      </c>
      <c r="GS225">
        <v>4.2199660000000003</v>
      </c>
      <c r="GT225">
        <v>0.69783399999999995</v>
      </c>
      <c r="GU225">
        <v>24.588059999999999</v>
      </c>
      <c r="GV225" s="1">
        <v>6.8507849999999999E-3</v>
      </c>
      <c r="GW225">
        <v>3.7410739999999998</v>
      </c>
      <c r="GX225">
        <v>0.69698570000000004</v>
      </c>
      <c r="GY225">
        <v>24.986049999999999</v>
      </c>
      <c r="GZ225" s="1">
        <v>6.0250700000000004E-3</v>
      </c>
      <c r="HA225">
        <v>3.292726</v>
      </c>
      <c r="HB225">
        <v>0.69643920000000004</v>
      </c>
      <c r="HC225">
        <v>25.199069999999999</v>
      </c>
      <c r="HD225" s="1">
        <v>5.2313969999999996E-3</v>
      </c>
      <c r="HE225">
        <v>2.8637679999999999</v>
      </c>
      <c r="HF225">
        <v>0.69608809999999999</v>
      </c>
      <c r="HG225">
        <v>25.210239999999999</v>
      </c>
      <c r="HH225" s="1">
        <v>4.4387059999999997E-3</v>
      </c>
      <c r="HI225">
        <v>2.4374069999999999</v>
      </c>
      <c r="HJ225">
        <v>0.69587140000000003</v>
      </c>
      <c r="HK225">
        <v>25.265560000000001</v>
      </c>
      <c r="HL225" s="1">
        <v>3.6415319999999998E-3</v>
      </c>
      <c r="HM225">
        <v>2.0084789999999999</v>
      </c>
      <c r="HN225">
        <v>0.69574639999999999</v>
      </c>
      <c r="HO225">
        <v>25.22992</v>
      </c>
      <c r="HP225" s="1">
        <v>2.8817410000000002E-3</v>
      </c>
      <c r="HQ225">
        <v>1.596209</v>
      </c>
      <c r="HR225">
        <v>0.69564959999999998</v>
      </c>
      <c r="HS225">
        <v>25.549230000000001</v>
      </c>
      <c r="HT225" s="1">
        <v>2.2273330000000002E-3</v>
      </c>
      <c r="HU225">
        <v>1.2360390000000001</v>
      </c>
      <c r="HV225">
        <v>0.69557000000000002</v>
      </c>
      <c r="HW225">
        <v>25.908850000000001</v>
      </c>
      <c r="HX225" s="1">
        <v>1.724684E-3</v>
      </c>
      <c r="HY225">
        <v>0.95478470000000004</v>
      </c>
      <c r="HZ225">
        <v>0.69553319999999996</v>
      </c>
      <c r="IA225">
        <v>26.196639999999999</v>
      </c>
      <c r="IB225" s="1">
        <v>1.3754220000000001E-3</v>
      </c>
      <c r="IC225">
        <v>0.75657839999999998</v>
      </c>
      <c r="ID225">
        <v>0.69552530000000001</v>
      </c>
      <c r="IE225">
        <v>26.517140000000001</v>
      </c>
      <c r="IF225" s="1">
        <v>1.1489740000000001E-3</v>
      </c>
      <c r="IG225">
        <v>0.62687409999999999</v>
      </c>
      <c r="IH225">
        <v>0.69551099999999999</v>
      </c>
      <c r="II225">
        <v>26.511379999999999</v>
      </c>
      <c r="IJ225" s="1">
        <v>1.00551E-3</v>
      </c>
      <c r="IK225">
        <v>0.54462999999999995</v>
      </c>
      <c r="IL225">
        <v>0.69550659999999997</v>
      </c>
      <c r="IM225">
        <v>26.36317</v>
      </c>
      <c r="IN225" s="1">
        <v>9.1153070000000004E-4</v>
      </c>
      <c r="IO225">
        <v>0.491199</v>
      </c>
      <c r="IP225">
        <v>0.69550909999999999</v>
      </c>
      <c r="IQ225">
        <v>26.263359999999999</v>
      </c>
      <c r="IR225" s="1">
        <v>8.4496690000000004E-4</v>
      </c>
      <c r="IS225">
        <v>0.45391419999999999</v>
      </c>
      <c r="IT225">
        <v>0.69549700000000003</v>
      </c>
      <c r="IU225">
        <v>26.046690000000002</v>
      </c>
      <c r="IV225" s="1">
        <v>7.9377080000000001E-4</v>
      </c>
      <c r="IW225">
        <v>0.4255931</v>
      </c>
      <c r="IX225">
        <v>0.6954882</v>
      </c>
      <c r="IY225">
        <v>26.014309999999998</v>
      </c>
      <c r="IZ225" s="1">
        <v>7.5129039999999997E-4</v>
      </c>
      <c r="JA225">
        <v>0.40236670000000002</v>
      </c>
      <c r="JB225">
        <v>0.69549450000000002</v>
      </c>
      <c r="JC225">
        <v>25.631900000000002</v>
      </c>
      <c r="JD225" s="1">
        <v>7.1393209999999995E-4</v>
      </c>
      <c r="JE225">
        <v>0.3821406</v>
      </c>
      <c r="JF225">
        <v>0.69549609999999995</v>
      </c>
      <c r="JG225">
        <v>25.308759999999999</v>
      </c>
      <c r="JH225" s="1">
        <v>6.8007440000000005E-4</v>
      </c>
      <c r="JI225">
        <v>0.36387710000000001</v>
      </c>
      <c r="JJ225">
        <v>0.69548679999999996</v>
      </c>
      <c r="JK225">
        <v>24.954979999999999</v>
      </c>
      <c r="JL225" s="1">
        <v>6.4872650000000003E-4</v>
      </c>
      <c r="JM225">
        <v>0.34703509999999999</v>
      </c>
      <c r="JN225">
        <v>0.69548790000000005</v>
      </c>
      <c r="JO225">
        <v>24.819030000000001</v>
      </c>
      <c r="JP225" s="1">
        <v>6.1926980000000004E-4</v>
      </c>
      <c r="JQ225">
        <v>0.33125749999999998</v>
      </c>
      <c r="JR225">
        <v>0.69548639999999995</v>
      </c>
      <c r="JS225">
        <v>25.0168</v>
      </c>
      <c r="JT225" s="1">
        <v>5.9171750000000002E-4</v>
      </c>
      <c r="JU225">
        <v>0.31646170000000001</v>
      </c>
      <c r="JV225">
        <v>0.69548019999999999</v>
      </c>
      <c r="JW225">
        <v>25.222359999999998</v>
      </c>
      <c r="JX225" s="1">
        <v>5.6618330000000004E-4</v>
      </c>
      <c r="JY225">
        <v>0.3027359</v>
      </c>
      <c r="JZ225">
        <v>0.69550149999999999</v>
      </c>
      <c r="KA225">
        <v>25.265879999999999</v>
      </c>
      <c r="KB225" s="1">
        <v>5.4203010000000002E-4</v>
      </c>
      <c r="KC225">
        <v>0.28978429999999999</v>
      </c>
      <c r="KD225">
        <v>0.6954766</v>
      </c>
      <c r="KE225">
        <v>25.5534</v>
      </c>
      <c r="KF225" s="1">
        <v>5.1885549999999999E-4</v>
      </c>
      <c r="KG225">
        <v>0.27739469999999999</v>
      </c>
      <c r="KH225">
        <v>0.69550140000000005</v>
      </c>
      <c r="KI225">
        <v>25.442219999999999</v>
      </c>
      <c r="KJ225" s="1">
        <v>4.9680670000000005E-4</v>
      </c>
      <c r="KK225">
        <v>0.26559260000000001</v>
      </c>
      <c r="KL225">
        <v>0.6954941</v>
      </c>
      <c r="KM225">
        <v>25.264209999999999</v>
      </c>
      <c r="KN225" s="1">
        <v>4.759869E-4</v>
      </c>
      <c r="KO225">
        <v>0.25444509999999998</v>
      </c>
      <c r="KP225">
        <v>0.6954709</v>
      </c>
      <c r="KQ225">
        <v>25.240169999999999</v>
      </c>
      <c r="KR225" s="1">
        <v>4.5633479999999997E-4</v>
      </c>
      <c r="KS225">
        <v>0.24392369999999999</v>
      </c>
      <c r="KT225">
        <v>0.6955112</v>
      </c>
      <c r="KU225">
        <v>25.10568</v>
      </c>
      <c r="KV225" s="1">
        <v>4.3745200000000001E-4</v>
      </c>
      <c r="KW225">
        <v>0.23383860000000001</v>
      </c>
      <c r="KX225">
        <v>0.69547539999999997</v>
      </c>
      <c r="KY225">
        <v>24.91422</v>
      </c>
      <c r="KZ225" s="1">
        <v>4.1948959999999998E-4</v>
      </c>
      <c r="LA225">
        <v>0.22421840000000001</v>
      </c>
      <c r="LB225">
        <v>0.69550160000000005</v>
      </c>
      <c r="LC225">
        <v>24.772379999999998</v>
      </c>
      <c r="LD225" s="1">
        <v>4.0247239999999999E-4</v>
      </c>
      <c r="LE225">
        <v>0.2151129</v>
      </c>
      <c r="LF225">
        <v>0.6954996</v>
      </c>
      <c r="LG225">
        <v>24.678570000000001</v>
      </c>
      <c r="LH225" s="1">
        <v>3.862448E-4</v>
      </c>
      <c r="LI225">
        <v>0.2064211</v>
      </c>
      <c r="LJ225">
        <v>0.69547899999999996</v>
      </c>
      <c r="LK225">
        <v>25.110959999999999</v>
      </c>
      <c r="LL225" s="1">
        <v>3.7089430000000002E-4</v>
      </c>
      <c r="LM225">
        <v>0.19820699999999999</v>
      </c>
      <c r="LN225">
        <v>0.69550060000000002</v>
      </c>
      <c r="LO225">
        <v>25.2956</v>
      </c>
      <c r="LP225" s="1">
        <v>3.5628260000000002E-4</v>
      </c>
      <c r="LQ225">
        <v>0.1903842</v>
      </c>
      <c r="LR225">
        <v>0.69546479999999999</v>
      </c>
      <c r="LS225">
        <v>25.388100000000001</v>
      </c>
      <c r="LT225" s="1">
        <v>3.4225310000000002E-4</v>
      </c>
      <c r="LU225">
        <v>0.18288270000000001</v>
      </c>
      <c r="LV225">
        <v>0.69542689999999996</v>
      </c>
      <c r="LW225">
        <v>25.756489999999999</v>
      </c>
      <c r="LX225" s="1">
        <v>3.2892019999999998E-4</v>
      </c>
      <c r="LY225">
        <v>0.17576030000000001</v>
      </c>
      <c r="LZ225">
        <v>0.69538739999999999</v>
      </c>
      <c r="MA225">
        <v>25.845510000000001</v>
      </c>
      <c r="MB225" s="1">
        <v>3.1620180000000001E-4</v>
      </c>
      <c r="MC225">
        <v>0.1689756</v>
      </c>
      <c r="MD225">
        <v>0.69531980000000004</v>
      </c>
      <c r="ME225">
        <v>25.614519999999999</v>
      </c>
      <c r="MF225" s="1">
        <v>3.042168E-4</v>
      </c>
      <c r="MG225">
        <v>0.16256229999999999</v>
      </c>
      <c r="MH225">
        <v>0.69518610000000003</v>
      </c>
      <c r="MI225">
        <v>25.493010000000002</v>
      </c>
      <c r="MJ225" s="1">
        <v>2.929955E-4</v>
      </c>
      <c r="MK225">
        <v>0.15657219999999999</v>
      </c>
      <c r="ML225">
        <v>0.69507039999999998</v>
      </c>
      <c r="MM225">
        <v>25.60736</v>
      </c>
      <c r="MN225" s="1">
        <v>2.8249010000000002E-4</v>
      </c>
      <c r="MO225">
        <v>0.15097859999999999</v>
      </c>
      <c r="MP225">
        <v>0.6949227</v>
      </c>
      <c r="MQ225">
        <v>26.24042</v>
      </c>
      <c r="MR225" s="1">
        <v>2.7261590000000001E-4</v>
      </c>
      <c r="MS225">
        <v>0.14572979999999999</v>
      </c>
      <c r="MT225">
        <v>0.69477160000000004</v>
      </c>
      <c r="MU225">
        <v>26.774270000000001</v>
      </c>
      <c r="MV225" s="1">
        <v>2.6314209999999999E-4</v>
      </c>
      <c r="MW225">
        <v>0.1406946</v>
      </c>
      <c r="MX225">
        <v>0.69459409999999999</v>
      </c>
      <c r="MY225">
        <v>27.09619</v>
      </c>
      <c r="MZ225" s="1">
        <v>2.5389770000000002E-4</v>
      </c>
      <c r="NA225">
        <v>0.13580990000000001</v>
      </c>
      <c r="NB225">
        <v>0.69444890000000004</v>
      </c>
      <c r="NC225">
        <v>27.413329999999998</v>
      </c>
      <c r="ND225" s="1">
        <v>2.4496879999999998E-4</v>
      </c>
      <c r="NE225">
        <v>0.131074</v>
      </c>
      <c r="NF225">
        <v>0.69429790000000002</v>
      </c>
      <c r="NG225">
        <v>27.42821</v>
      </c>
      <c r="NH225" s="1">
        <v>2.3645440000000001E-4</v>
      </c>
      <c r="NI225">
        <v>0.12654609999999999</v>
      </c>
      <c r="NJ225">
        <v>0.69417890000000004</v>
      </c>
      <c r="NK225">
        <v>27.366309999999999</v>
      </c>
      <c r="NL225" s="1">
        <v>2.2855630000000001E-4</v>
      </c>
      <c r="NM225">
        <v>0.1223178</v>
      </c>
      <c r="NN225">
        <v>0.69407470000000004</v>
      </c>
      <c r="NO225">
        <v>27.347090000000001</v>
      </c>
      <c r="NP225" s="1">
        <v>2.2131820000000001E-4</v>
      </c>
      <c r="NQ225">
        <v>0.1184347</v>
      </c>
      <c r="NR225">
        <v>0.69397759999999997</v>
      </c>
      <c r="NS225">
        <v>27.168790000000001</v>
      </c>
      <c r="NT225" s="1">
        <v>2.146041E-4</v>
      </c>
      <c r="NU225">
        <v>0.1148484</v>
      </c>
      <c r="NV225">
        <v>0.6939208</v>
      </c>
      <c r="NW225">
        <v>26.962859999999999</v>
      </c>
      <c r="NX225" s="1">
        <v>2.0793E-4</v>
      </c>
      <c r="NY225">
        <v>0.11130900000000001</v>
      </c>
      <c r="NZ225">
        <v>0.69387500000000002</v>
      </c>
      <c r="OA225">
        <v>26.928930000000001</v>
      </c>
      <c r="OB225" s="1">
        <v>2.010894E-4</v>
      </c>
      <c r="OC225">
        <v>0.1076865</v>
      </c>
      <c r="OD225">
        <v>0.69381300000000001</v>
      </c>
      <c r="OE225">
        <v>26.644860000000001</v>
      </c>
      <c r="OF225" s="1">
        <v>1.9412469999999999E-4</v>
      </c>
      <c r="OG225">
        <v>0.10398979999999999</v>
      </c>
      <c r="OH225">
        <v>0.69372789999999995</v>
      </c>
      <c r="OI225">
        <v>26.46189</v>
      </c>
      <c r="OJ225" s="1">
        <v>1.8702040000000001E-4</v>
      </c>
      <c r="OK225">
        <v>0.10021679999999999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0.46229730000000002</v>
      </c>
      <c r="G226">
        <v>22.023779999999999</v>
      </c>
      <c r="H226">
        <v>0</v>
      </c>
      <c r="I226">
        <v>0</v>
      </c>
      <c r="J226">
        <v>0.46096920000000002</v>
      </c>
      <c r="K226">
        <v>22.277270000000001</v>
      </c>
      <c r="L226">
        <v>0</v>
      </c>
      <c r="M226">
        <v>0</v>
      </c>
      <c r="N226">
        <v>0.45958520000000003</v>
      </c>
      <c r="O226">
        <v>22.520859999999999</v>
      </c>
      <c r="P226">
        <v>0</v>
      </c>
      <c r="Q226">
        <v>0</v>
      </c>
      <c r="R226">
        <v>0.4581694</v>
      </c>
      <c r="S226">
        <v>22.34516</v>
      </c>
      <c r="T226">
        <v>0</v>
      </c>
      <c r="U226">
        <v>0</v>
      </c>
      <c r="V226">
        <v>0.45665109999999998</v>
      </c>
      <c r="W226">
        <v>21.91675</v>
      </c>
      <c r="X226">
        <v>0</v>
      </c>
      <c r="Y226">
        <v>0</v>
      </c>
      <c r="Z226">
        <v>0.45490920000000001</v>
      </c>
      <c r="AA226">
        <v>21.434339999999999</v>
      </c>
      <c r="AB226">
        <v>0</v>
      </c>
      <c r="AC226">
        <v>0</v>
      </c>
      <c r="AD226">
        <v>0.45266010000000001</v>
      </c>
      <c r="AE226">
        <v>21.03126</v>
      </c>
      <c r="AF226">
        <v>0</v>
      </c>
      <c r="AG226">
        <v>0</v>
      </c>
      <c r="AH226">
        <v>0.44999869999999997</v>
      </c>
      <c r="AI226">
        <v>20.811029999999999</v>
      </c>
      <c r="AJ226">
        <v>0</v>
      </c>
      <c r="AK226">
        <v>0</v>
      </c>
      <c r="AL226">
        <v>0.44740029999999997</v>
      </c>
      <c r="AM226">
        <v>21.17136</v>
      </c>
      <c r="AN226">
        <v>0</v>
      </c>
      <c r="AO226">
        <v>0</v>
      </c>
      <c r="AP226">
        <v>0.4450731</v>
      </c>
      <c r="AQ226">
        <v>21.426490000000001</v>
      </c>
      <c r="AR226" s="1">
        <v>2.456889E-30</v>
      </c>
      <c r="AS226" s="1">
        <v>1.1105319999999999E-27</v>
      </c>
      <c r="AT226">
        <v>0.44301590000000002</v>
      </c>
      <c r="AU226">
        <v>21.495429999999999</v>
      </c>
      <c r="AV226" s="1">
        <v>8.1670880000000003E-19</v>
      </c>
      <c r="AW226" s="1">
        <v>3.6926160000000002E-16</v>
      </c>
      <c r="AX226">
        <v>0.44125259999999999</v>
      </c>
      <c r="AY226">
        <v>21.31906</v>
      </c>
      <c r="AZ226" s="1">
        <v>6.6477869999999995E-10</v>
      </c>
      <c r="BA226" s="1">
        <v>3.017704E-7</v>
      </c>
      <c r="BB226">
        <v>0.4396081</v>
      </c>
      <c r="BC226">
        <v>20.942689999999999</v>
      </c>
      <c r="BD226" s="1">
        <v>2.0573240000000001E-5</v>
      </c>
      <c r="BE226" s="1">
        <v>8.0842599999999994E-3</v>
      </c>
      <c r="BF226">
        <v>0.43799399999999999</v>
      </c>
      <c r="BG226">
        <v>20.53436</v>
      </c>
      <c r="BH226" s="1">
        <v>7.9799429999999998E-3</v>
      </c>
      <c r="BI226" s="1">
        <v>3.1787730000000001</v>
      </c>
      <c r="BJ226">
        <v>0.43634299999999998</v>
      </c>
      <c r="BK226">
        <v>20.378609999999998</v>
      </c>
      <c r="BL226" s="1">
        <v>0.4512968</v>
      </c>
      <c r="BM226" s="1">
        <v>185.0232</v>
      </c>
      <c r="BN226">
        <v>0.43457200000000001</v>
      </c>
      <c r="BO226">
        <v>20.57574</v>
      </c>
      <c r="BP226" s="1">
        <v>6.6374579999999996</v>
      </c>
      <c r="BQ226">
        <v>2806.46</v>
      </c>
      <c r="BR226">
        <v>0.43258079999999999</v>
      </c>
      <c r="BS226">
        <v>21.112629999999999</v>
      </c>
      <c r="BT226">
        <v>34.558720000000001</v>
      </c>
      <c r="BU226">
        <v>15073.86</v>
      </c>
      <c r="BV226">
        <v>0.43032589999999998</v>
      </c>
      <c r="BW226">
        <v>21.752610000000001</v>
      </c>
      <c r="BX226">
        <v>78.313419999999994</v>
      </c>
      <c r="BY226">
        <v>35186.22</v>
      </c>
      <c r="BZ226">
        <v>0.42771169999999997</v>
      </c>
      <c r="CA226">
        <v>22.229099999999999</v>
      </c>
      <c r="CB226">
        <v>89.899979999999999</v>
      </c>
      <c r="CC226">
        <v>41542.78</v>
      </c>
      <c r="CD226">
        <v>0.42464279999999999</v>
      </c>
      <c r="CE226">
        <v>22.260249999999999</v>
      </c>
      <c r="CF226">
        <v>58.87811</v>
      </c>
      <c r="CG226">
        <v>27938.77</v>
      </c>
      <c r="CH226">
        <v>0.42124240000000002</v>
      </c>
      <c r="CI226">
        <v>22.06917</v>
      </c>
      <c r="CJ226">
        <v>24.308389999999999</v>
      </c>
      <c r="CK226">
        <v>11818.69</v>
      </c>
      <c r="CL226">
        <v>0.41754609999999998</v>
      </c>
      <c r="CM226">
        <v>21.786290000000001</v>
      </c>
      <c r="CN226">
        <v>6.9011339999999999</v>
      </c>
      <c r="CO226">
        <v>3427.8069999999998</v>
      </c>
      <c r="CP226">
        <v>0.41362009999999999</v>
      </c>
      <c r="CQ226">
        <v>21.52102</v>
      </c>
      <c r="CR226">
        <v>1.480397</v>
      </c>
      <c r="CS226">
        <v>748.08040000000005</v>
      </c>
      <c r="CT226">
        <v>0.40959099999999998</v>
      </c>
      <c r="CU226">
        <v>21.627880000000001</v>
      </c>
      <c r="CV226">
        <v>0.29426400000000003</v>
      </c>
      <c r="CW226">
        <v>148.94309999999999</v>
      </c>
      <c r="CX226">
        <v>0.40544029999999998</v>
      </c>
      <c r="CY226">
        <v>22.044509999999999</v>
      </c>
      <c r="CZ226">
        <v>9.601519E-2</v>
      </c>
      <c r="DA226">
        <v>47.125549999999997</v>
      </c>
      <c r="DB226">
        <v>0.40118110000000001</v>
      </c>
      <c r="DC226">
        <v>22.414190000000001</v>
      </c>
      <c r="DD226">
        <v>7.1180750000000001E-2</v>
      </c>
      <c r="DE226">
        <v>34.206449999999997</v>
      </c>
      <c r="DF226">
        <v>0.39679599999999998</v>
      </c>
      <c r="DG226">
        <v>22.72092</v>
      </c>
      <c r="DH226">
        <v>7.0561429999999994E-2</v>
      </c>
      <c r="DI226">
        <v>33.977150000000002</v>
      </c>
      <c r="DJ226">
        <v>0.3922041</v>
      </c>
      <c r="DK226">
        <v>22.717649999999999</v>
      </c>
      <c r="DL226">
        <v>7.0532300000000006E-2</v>
      </c>
      <c r="DM226">
        <v>34.223820000000003</v>
      </c>
      <c r="DN226">
        <v>0.38742910000000003</v>
      </c>
      <c r="DO226">
        <v>22.566980000000001</v>
      </c>
      <c r="DP226">
        <v>6.7925559999999996E-2</v>
      </c>
      <c r="DQ226">
        <v>33.240180000000002</v>
      </c>
      <c r="DR226">
        <v>0.38259070000000001</v>
      </c>
      <c r="DS226">
        <v>22.281210000000002</v>
      </c>
      <c r="DT226" s="1">
        <v>6.3296409999999997E-2</v>
      </c>
      <c r="DU226">
        <v>31.226710000000001</v>
      </c>
      <c r="DV226">
        <v>0.3778513</v>
      </c>
      <c r="DW226">
        <v>21.8857</v>
      </c>
      <c r="DX226">
        <v>5.7796689999999998E-2</v>
      </c>
      <c r="DY226">
        <v>28.720379999999999</v>
      </c>
      <c r="DZ226">
        <v>0.37335659999999998</v>
      </c>
      <c r="EA226">
        <v>21.769939999999998</v>
      </c>
      <c r="EB226" s="1">
        <v>5.220611E-2</v>
      </c>
      <c r="EC226">
        <v>26.119420000000002</v>
      </c>
      <c r="ED226">
        <v>0.3687146</v>
      </c>
      <c r="EE226">
        <v>21.897020000000001</v>
      </c>
      <c r="EF226">
        <v>4.6866610000000003E-2</v>
      </c>
      <c r="EG226">
        <v>23.616710000000001</v>
      </c>
      <c r="EH226">
        <v>0.36408370000000001</v>
      </c>
      <c r="EI226">
        <v>22.26474</v>
      </c>
      <c r="EJ226" s="1">
        <v>4.1979179999999998E-2</v>
      </c>
      <c r="EK226">
        <v>21.300509999999999</v>
      </c>
      <c r="EL226">
        <v>0.35956310000000002</v>
      </c>
      <c r="EM226">
        <v>22.63748</v>
      </c>
      <c r="EN226">
        <v>3.7610690000000002E-2</v>
      </c>
      <c r="EO226">
        <v>19.209240000000001</v>
      </c>
      <c r="EP226">
        <v>0.35505350000000002</v>
      </c>
      <c r="EQ226">
        <v>22.708839999999999</v>
      </c>
      <c r="ER226" s="1">
        <v>3.3723469999999998E-2</v>
      </c>
      <c r="ES226">
        <v>17.338719999999999</v>
      </c>
      <c r="ET226">
        <v>0.35051949999999998</v>
      </c>
      <c r="EU226">
        <v>22.56185</v>
      </c>
      <c r="EV226" s="1">
        <v>3.026908E-2</v>
      </c>
      <c r="EW226">
        <v>15.66727</v>
      </c>
      <c r="EX226">
        <v>0.34590270000000001</v>
      </c>
      <c r="EY226">
        <v>22.363040000000002</v>
      </c>
      <c r="EZ226" s="1">
        <v>2.716563E-2</v>
      </c>
      <c r="FA226">
        <v>14.15901</v>
      </c>
      <c r="FB226">
        <v>0.34149269999999998</v>
      </c>
      <c r="FC226">
        <v>22.19716</v>
      </c>
      <c r="FD226" s="1">
        <v>2.435298E-2</v>
      </c>
      <c r="FE226">
        <v>12.771229999999999</v>
      </c>
      <c r="FF226">
        <v>0.3373313</v>
      </c>
      <c r="FG226">
        <v>22.539899999999999</v>
      </c>
      <c r="FH226" s="1">
        <v>2.1801790000000001E-2</v>
      </c>
      <c r="FI226">
        <v>11.50639</v>
      </c>
      <c r="FJ226">
        <v>0.33310139999999999</v>
      </c>
      <c r="FK226">
        <v>22.75441</v>
      </c>
      <c r="FL226" s="1">
        <v>1.9489289999999999E-2</v>
      </c>
      <c r="FM226">
        <v>10.35703</v>
      </c>
      <c r="FN226">
        <v>0.32882739999999999</v>
      </c>
      <c r="FO226">
        <v>22.89425</v>
      </c>
      <c r="FP226" s="1">
        <v>1.739483E-2</v>
      </c>
      <c r="FQ226">
        <v>9.3088800000000003</v>
      </c>
      <c r="FR226">
        <v>0.32480019999999998</v>
      </c>
      <c r="FS226">
        <v>23.039929999999998</v>
      </c>
      <c r="FT226">
        <v>1.5534360000000001E-2</v>
      </c>
      <c r="FU226">
        <v>8.36402</v>
      </c>
      <c r="FV226">
        <v>0.32102950000000002</v>
      </c>
      <c r="FW226">
        <v>23.148350000000001</v>
      </c>
      <c r="FX226" s="1">
        <v>1.38867E-2</v>
      </c>
      <c r="FY226">
        <v>7.5181370000000003</v>
      </c>
      <c r="FZ226">
        <v>0.31759929999999997</v>
      </c>
      <c r="GA226">
        <v>23.235659999999999</v>
      </c>
      <c r="GB226" s="1">
        <v>1.243004E-2</v>
      </c>
      <c r="GC226">
        <v>6.7610159999999997</v>
      </c>
      <c r="GD226">
        <v>0.31454919999999997</v>
      </c>
      <c r="GE226">
        <v>23.336780000000001</v>
      </c>
      <c r="GF226" s="1">
        <v>1.113186E-2</v>
      </c>
      <c r="GG226">
        <v>6.0782850000000002</v>
      </c>
      <c r="GH226">
        <v>0.31183650000000002</v>
      </c>
      <c r="GI226">
        <v>23.44903</v>
      </c>
      <c r="GJ226" s="1">
        <v>9.9669509999999999E-3</v>
      </c>
      <c r="GK226">
        <v>5.4593369999999997</v>
      </c>
      <c r="GL226">
        <v>0.30986839999999999</v>
      </c>
      <c r="GM226">
        <v>24.002680000000002</v>
      </c>
      <c r="GN226" s="1">
        <v>8.916673E-3</v>
      </c>
      <c r="GO226">
        <v>4.8937439999999999</v>
      </c>
      <c r="GP226">
        <v>0.30823879999999998</v>
      </c>
      <c r="GQ226">
        <v>24.3704</v>
      </c>
      <c r="GR226" s="1">
        <v>7.9479119999999997E-3</v>
      </c>
      <c r="GS226">
        <v>4.3678809999999997</v>
      </c>
      <c r="GT226">
        <v>0.306923</v>
      </c>
      <c r="GU226">
        <v>24.62152</v>
      </c>
      <c r="GV226" s="1">
        <v>7.0508929999999999E-3</v>
      </c>
      <c r="GW226">
        <v>3.8768449999999999</v>
      </c>
      <c r="GX226">
        <v>0.30589080000000002</v>
      </c>
      <c r="GY226">
        <v>24.996120000000001</v>
      </c>
      <c r="GZ226" s="1">
        <v>6.2143859999999997E-3</v>
      </c>
      <c r="HA226">
        <v>3.4168249999999998</v>
      </c>
      <c r="HB226">
        <v>0.30513669999999998</v>
      </c>
      <c r="HC226">
        <v>25.19331</v>
      </c>
      <c r="HD226" s="1">
        <v>5.4166680000000004E-3</v>
      </c>
      <c r="HE226">
        <v>2.9780709999999999</v>
      </c>
      <c r="HF226">
        <v>0.30459340000000001</v>
      </c>
      <c r="HG226">
        <v>25.19341</v>
      </c>
      <c r="HH226" s="1">
        <v>4.6264059999999996E-3</v>
      </c>
      <c r="HI226">
        <v>2.5435310000000002</v>
      </c>
      <c r="HJ226">
        <v>0.3042279</v>
      </c>
      <c r="HK226">
        <v>25.25779</v>
      </c>
      <c r="HL226" s="1">
        <v>3.8291670000000001E-3</v>
      </c>
      <c r="HM226">
        <v>2.1055380000000001</v>
      </c>
      <c r="HN226">
        <v>0.30398219999999998</v>
      </c>
      <c r="HO226">
        <v>25.24982</v>
      </c>
      <c r="HP226" s="1">
        <v>3.0561389999999998E-3</v>
      </c>
      <c r="HQ226">
        <v>1.680801</v>
      </c>
      <c r="HR226">
        <v>0.30380639999999998</v>
      </c>
      <c r="HS226">
        <v>25.586020000000001</v>
      </c>
      <c r="HT226" s="1">
        <v>2.372426E-3</v>
      </c>
      <c r="HU226">
        <v>1.3046359999999999</v>
      </c>
      <c r="HV226">
        <v>0.30368859999999998</v>
      </c>
      <c r="HW226">
        <v>25.955490000000001</v>
      </c>
      <c r="HX226" s="1">
        <v>1.8325870000000001E-3</v>
      </c>
      <c r="HY226">
        <v>1.006721</v>
      </c>
      <c r="HZ226">
        <v>0.30360409999999999</v>
      </c>
      <c r="IA226">
        <v>26.23443</v>
      </c>
      <c r="IB226" s="1">
        <v>1.4484980000000001E-3</v>
      </c>
      <c r="IC226">
        <v>0.79424790000000001</v>
      </c>
      <c r="ID226">
        <v>0.30355389999999999</v>
      </c>
      <c r="IE226">
        <v>26.540500000000002</v>
      </c>
      <c r="IF226" s="1">
        <v>1.1957669999999999E-3</v>
      </c>
      <c r="IG226">
        <v>0.6541536</v>
      </c>
      <c r="IH226">
        <v>0.30351640000000002</v>
      </c>
      <c r="II226">
        <v>26.5227</v>
      </c>
      <c r="IJ226" s="1">
        <v>1.0352670000000001E-3</v>
      </c>
      <c r="IK226">
        <v>0.56518550000000001</v>
      </c>
      <c r="IL226">
        <v>0.3034925</v>
      </c>
      <c r="IM226">
        <v>26.358550000000001</v>
      </c>
      <c r="IN226" s="1">
        <v>9.3142210000000003E-4</v>
      </c>
      <c r="IO226">
        <v>0.50772830000000002</v>
      </c>
      <c r="IP226">
        <v>0.30347970000000002</v>
      </c>
      <c r="IQ226">
        <v>26.263999999999999</v>
      </c>
      <c r="IR226" s="1">
        <v>8.5941239999999996E-4</v>
      </c>
      <c r="IS226">
        <v>0.46804790000000002</v>
      </c>
      <c r="IT226">
        <v>0.30346879999999998</v>
      </c>
      <c r="IU226">
        <v>26.077919999999999</v>
      </c>
      <c r="IV226" s="1">
        <v>8.0516259999999999E-4</v>
      </c>
      <c r="IW226">
        <v>0.43821870000000002</v>
      </c>
      <c r="IX226">
        <v>0.30346339999999999</v>
      </c>
      <c r="IY226">
        <v>26.07375</v>
      </c>
      <c r="IZ226" s="1">
        <v>7.6090640000000002E-4</v>
      </c>
      <c r="JA226">
        <v>0.41396719999999998</v>
      </c>
      <c r="JB226">
        <v>0.30346260000000003</v>
      </c>
      <c r="JC226">
        <v>25.71649</v>
      </c>
      <c r="JD226" s="1">
        <v>7.2249830000000001E-4</v>
      </c>
      <c r="JE226">
        <v>0.39299220000000001</v>
      </c>
      <c r="JF226">
        <v>0.30345440000000001</v>
      </c>
      <c r="JG226">
        <v>25.381460000000001</v>
      </c>
      <c r="JH226" s="1">
        <v>6.8788680000000002E-4</v>
      </c>
      <c r="JI226">
        <v>0.37411420000000001</v>
      </c>
      <c r="JJ226">
        <v>0.3034521</v>
      </c>
      <c r="JK226">
        <v>25.006609999999998</v>
      </c>
      <c r="JL226" s="1">
        <v>6.5599059999999995E-4</v>
      </c>
      <c r="JM226">
        <v>0.35674109999999998</v>
      </c>
      <c r="JN226">
        <v>0.30344860000000001</v>
      </c>
      <c r="JO226">
        <v>24.836010000000002</v>
      </c>
      <c r="JP226" s="1">
        <v>6.2610309999999996E-4</v>
      </c>
      <c r="JQ226">
        <v>0.34049420000000002</v>
      </c>
      <c r="JR226">
        <v>0.30345610000000001</v>
      </c>
      <c r="JS226">
        <v>25.016359999999999</v>
      </c>
      <c r="JT226" s="1">
        <v>5.9808409999999995E-4</v>
      </c>
      <c r="JU226">
        <v>0.32524150000000002</v>
      </c>
      <c r="JV226">
        <v>0.30345620000000001</v>
      </c>
      <c r="JW226">
        <v>25.22627</v>
      </c>
      <c r="JX226" s="1">
        <v>5.7210620000000003E-4</v>
      </c>
      <c r="JY226">
        <v>0.31108599999999997</v>
      </c>
      <c r="JZ226">
        <v>0.3034558</v>
      </c>
      <c r="KA226">
        <v>25.292739999999998</v>
      </c>
      <c r="KB226" s="1">
        <v>5.4768480000000005E-4</v>
      </c>
      <c r="KC226">
        <v>0.29777399999999998</v>
      </c>
      <c r="KD226">
        <v>0.30345159999999999</v>
      </c>
      <c r="KE226">
        <v>25.59967</v>
      </c>
      <c r="KF226" s="1">
        <v>5.2425219999999997E-4</v>
      </c>
      <c r="KG226">
        <v>0.28503420000000002</v>
      </c>
      <c r="KH226">
        <v>0.30346240000000002</v>
      </c>
      <c r="KI226">
        <v>25.509119999999999</v>
      </c>
      <c r="KJ226" s="1">
        <v>5.0193730000000004E-4</v>
      </c>
      <c r="KK226">
        <v>0.2729009</v>
      </c>
      <c r="KL226">
        <v>0.30345280000000002</v>
      </c>
      <c r="KM226">
        <v>25.316379999999999</v>
      </c>
      <c r="KN226" s="1">
        <v>4.8081049999999998E-4</v>
      </c>
      <c r="KO226">
        <v>0.2614185</v>
      </c>
      <c r="KP226">
        <v>0.30345650000000002</v>
      </c>
      <c r="KQ226">
        <v>25.27374</v>
      </c>
      <c r="KR226" s="1">
        <v>4.609104E-4</v>
      </c>
      <c r="KS226">
        <v>0.2505928</v>
      </c>
      <c r="KT226">
        <v>0.30345650000000002</v>
      </c>
      <c r="KU226">
        <v>25.125640000000001</v>
      </c>
      <c r="KV226" s="1">
        <v>4.418612E-4</v>
      </c>
      <c r="KW226">
        <v>0.2402425</v>
      </c>
      <c r="KX226">
        <v>0.30345129999999998</v>
      </c>
      <c r="KY226">
        <v>24.921759999999999</v>
      </c>
      <c r="KZ226" s="1">
        <v>4.2365730000000002E-4</v>
      </c>
      <c r="LA226">
        <v>0.23033890000000001</v>
      </c>
      <c r="LB226">
        <v>0.30345460000000002</v>
      </c>
      <c r="LC226">
        <v>24.78209</v>
      </c>
      <c r="LD226" s="1">
        <v>4.0644040000000002E-4</v>
      </c>
      <c r="LE226">
        <v>0.22097810000000001</v>
      </c>
      <c r="LF226">
        <v>0.30345179999999999</v>
      </c>
      <c r="LG226">
        <v>24.702750000000002</v>
      </c>
      <c r="LH226" s="1">
        <v>3.9001969999999999E-4</v>
      </c>
      <c r="LI226">
        <v>0.21204039999999999</v>
      </c>
      <c r="LJ226">
        <v>0.30345119999999998</v>
      </c>
      <c r="LK226">
        <v>25.150749999999999</v>
      </c>
      <c r="LL226" s="1">
        <v>3.7445570000000001E-4</v>
      </c>
      <c r="LM226">
        <v>0.20358319999999999</v>
      </c>
      <c r="LN226">
        <v>0.30345159999999999</v>
      </c>
      <c r="LO226">
        <v>25.358149999999998</v>
      </c>
      <c r="LP226" s="1">
        <v>3.5970579999999999E-4</v>
      </c>
      <c r="LQ226">
        <v>0.19555030000000001</v>
      </c>
      <c r="LR226">
        <v>0.30344019999999999</v>
      </c>
      <c r="LS226">
        <v>25.44247</v>
      </c>
      <c r="LT226" s="1">
        <v>3.4551630000000002E-4</v>
      </c>
      <c r="LU226">
        <v>0.18783949999999999</v>
      </c>
      <c r="LV226">
        <v>0.30342229999999998</v>
      </c>
      <c r="LW226">
        <v>25.798439999999999</v>
      </c>
      <c r="LX226" s="1">
        <v>3.3202040000000001E-4</v>
      </c>
      <c r="LY226">
        <v>0.1805109</v>
      </c>
      <c r="LZ226">
        <v>0.30338870000000001</v>
      </c>
      <c r="MA226">
        <v>25.88043</v>
      </c>
      <c r="MB226" s="1">
        <v>3.1914710000000002E-4</v>
      </c>
      <c r="MC226">
        <v>0.1735351</v>
      </c>
      <c r="MD226">
        <v>0.30334319999999998</v>
      </c>
      <c r="ME226">
        <v>25.62753</v>
      </c>
      <c r="MF226" s="1">
        <v>3.0699260000000001E-4</v>
      </c>
      <c r="MG226">
        <v>0.1669341</v>
      </c>
      <c r="MH226">
        <v>0.30326979999999998</v>
      </c>
      <c r="MI226">
        <v>25.492529999999999</v>
      </c>
      <c r="MJ226" s="1">
        <v>2.9556919999999999E-4</v>
      </c>
      <c r="MK226">
        <v>0.16075300000000001</v>
      </c>
      <c r="ML226">
        <v>0.30317860000000002</v>
      </c>
      <c r="MM226">
        <v>25.61261</v>
      </c>
      <c r="MN226">
        <v>2.8489990000000001E-4</v>
      </c>
      <c r="MO226">
        <v>0.15499189999999999</v>
      </c>
      <c r="MP226">
        <v>0.30307709999999999</v>
      </c>
      <c r="MQ226">
        <v>26.25685</v>
      </c>
      <c r="MR226" s="1">
        <v>2.7489389999999999E-4</v>
      </c>
      <c r="MS226">
        <v>0.14959069999999999</v>
      </c>
      <c r="MT226">
        <v>0.30295830000000001</v>
      </c>
      <c r="MU226">
        <v>26.804549999999999</v>
      </c>
      <c r="MV226" s="1">
        <v>2.6534330000000002E-4</v>
      </c>
      <c r="MW226">
        <v>0.1444251</v>
      </c>
      <c r="MX226">
        <v>0.30282480000000001</v>
      </c>
      <c r="MY226">
        <v>27.123419999999999</v>
      </c>
      <c r="MZ226" s="1">
        <v>2.5603730000000002E-4</v>
      </c>
      <c r="NA226">
        <v>0.13941629999999999</v>
      </c>
      <c r="NB226">
        <v>0.30269269999999998</v>
      </c>
      <c r="NC226">
        <v>27.432120000000001</v>
      </c>
      <c r="ND226" s="1">
        <v>2.4703270000000002E-4</v>
      </c>
      <c r="NE226">
        <v>0.13455829999999999</v>
      </c>
      <c r="NF226">
        <v>0.30255270000000001</v>
      </c>
      <c r="NG226">
        <v>27.436730000000001</v>
      </c>
      <c r="NH226" s="1">
        <v>2.384106E-4</v>
      </c>
      <c r="NI226">
        <v>0.12990289999999999</v>
      </c>
      <c r="NJ226">
        <v>0.30242920000000001</v>
      </c>
      <c r="NK226">
        <v>27.359819999999999</v>
      </c>
      <c r="NL226" s="1">
        <v>2.3036460000000001E-4</v>
      </c>
      <c r="NM226">
        <v>0.12554219999999999</v>
      </c>
      <c r="NN226">
        <v>0.30231350000000001</v>
      </c>
      <c r="NO226">
        <v>27.34881</v>
      </c>
      <c r="NP226" s="1">
        <v>2.2297159999999999E-4</v>
      </c>
      <c r="NQ226">
        <v>0.1215326</v>
      </c>
      <c r="NR226">
        <v>0.30221569999999998</v>
      </c>
      <c r="NS226">
        <v>27.202169999999999</v>
      </c>
      <c r="NT226" s="1">
        <v>2.1616730000000001E-4</v>
      </c>
      <c r="NU226">
        <v>0.1178415</v>
      </c>
      <c r="NV226">
        <v>0.30213489999999998</v>
      </c>
      <c r="NW226">
        <v>27.020209999999999</v>
      </c>
      <c r="NX226" s="1">
        <v>2.0951840000000001E-4</v>
      </c>
      <c r="NY226">
        <v>0.1142325</v>
      </c>
      <c r="NZ226">
        <v>0.30206549999999999</v>
      </c>
      <c r="OA226">
        <v>26.997779999999999</v>
      </c>
      <c r="OB226" s="1">
        <v>2.027098E-4</v>
      </c>
      <c r="OC226">
        <v>0.1105409</v>
      </c>
      <c r="OD226">
        <v>0.30199809999999999</v>
      </c>
      <c r="OE226">
        <v>26.709060000000001</v>
      </c>
      <c r="OF226" s="1">
        <v>1.9578600000000001E-4</v>
      </c>
      <c r="OG226">
        <v>0.1067747</v>
      </c>
      <c r="OH226">
        <v>0.30192799999999997</v>
      </c>
      <c r="OI226">
        <v>26.502379999999999</v>
      </c>
      <c r="OJ226" s="1">
        <v>1.887057E-4</v>
      </c>
      <c r="OK226">
        <v>0.1029258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0.86493869999999995</v>
      </c>
      <c r="G227">
        <v>22.02732</v>
      </c>
      <c r="H227">
        <v>0</v>
      </c>
      <c r="I227">
        <v>0</v>
      </c>
      <c r="J227">
        <v>0.86421110000000001</v>
      </c>
      <c r="K227">
        <v>22.280529999999999</v>
      </c>
      <c r="L227">
        <v>0</v>
      </c>
      <c r="M227">
        <v>0</v>
      </c>
      <c r="N227">
        <v>0.86341579999999996</v>
      </c>
      <c r="O227">
        <v>22.532969999999999</v>
      </c>
      <c r="P227">
        <v>0</v>
      </c>
      <c r="Q227">
        <v>0</v>
      </c>
      <c r="R227">
        <v>0.86258550000000001</v>
      </c>
      <c r="S227">
        <v>22.371459999999999</v>
      </c>
      <c r="T227">
        <v>0</v>
      </c>
      <c r="U227">
        <v>0</v>
      </c>
      <c r="V227">
        <v>0.86170769999999997</v>
      </c>
      <c r="W227">
        <v>21.95768</v>
      </c>
      <c r="X227">
        <v>0</v>
      </c>
      <c r="Y227">
        <v>0</v>
      </c>
      <c r="Z227">
        <v>0.86062340000000004</v>
      </c>
      <c r="AA227">
        <v>21.473330000000001</v>
      </c>
      <c r="AB227">
        <v>0</v>
      </c>
      <c r="AC227">
        <v>0</v>
      </c>
      <c r="AD227">
        <v>0.85911729999999997</v>
      </c>
      <c r="AE227">
        <v>21.063739999999999</v>
      </c>
      <c r="AF227">
        <v>0</v>
      </c>
      <c r="AG227">
        <v>0</v>
      </c>
      <c r="AH227">
        <v>0.85743510000000001</v>
      </c>
      <c r="AI227">
        <v>20.831510000000002</v>
      </c>
      <c r="AJ227">
        <v>0</v>
      </c>
      <c r="AK227">
        <v>0</v>
      </c>
      <c r="AL227">
        <v>0.85599899999999995</v>
      </c>
      <c r="AM227">
        <v>21.177820000000001</v>
      </c>
      <c r="AN227">
        <v>0</v>
      </c>
      <c r="AO227">
        <v>0</v>
      </c>
      <c r="AP227">
        <v>0.85488399999999998</v>
      </c>
      <c r="AQ227">
        <v>21.43309</v>
      </c>
      <c r="AR227">
        <v>4.8894619999999996E-31</v>
      </c>
      <c r="AS227" s="1">
        <v>1.2536210000000001E-28</v>
      </c>
      <c r="AT227">
        <v>0.85394130000000001</v>
      </c>
      <c r="AU227">
        <v>21.518619999999999</v>
      </c>
      <c r="AV227" s="1">
        <v>1.158299E-19</v>
      </c>
      <c r="AW227" s="1">
        <v>3.3489199999999999E-17</v>
      </c>
      <c r="AX227">
        <v>0.85321119999999995</v>
      </c>
      <c r="AY227">
        <v>21.349519999999998</v>
      </c>
      <c r="AZ227" s="1">
        <v>2.6142329999999998E-10</v>
      </c>
      <c r="BA227" s="1">
        <v>5.5396879999999998E-8</v>
      </c>
      <c r="BB227">
        <v>0.85244149999999996</v>
      </c>
      <c r="BC227">
        <v>20.988009999999999</v>
      </c>
      <c r="BD227" s="1">
        <v>1.2435519999999999E-5</v>
      </c>
      <c r="BE227" s="1">
        <v>2.9777889999999998E-3</v>
      </c>
      <c r="BF227">
        <v>0.85165820000000003</v>
      </c>
      <c r="BG227">
        <v>20.575410000000002</v>
      </c>
      <c r="BH227" s="1">
        <v>5.5034239999999998E-3</v>
      </c>
      <c r="BI227" s="1">
        <v>1.391357</v>
      </c>
      <c r="BJ227">
        <v>0.85077480000000005</v>
      </c>
      <c r="BK227">
        <v>20.41422</v>
      </c>
      <c r="BL227" s="1">
        <v>0.34469640000000001</v>
      </c>
      <c r="BM227" s="1">
        <v>90.753489999999999</v>
      </c>
      <c r="BN227">
        <v>0.84976459999999998</v>
      </c>
      <c r="BO227">
        <v>20.602789999999999</v>
      </c>
      <c r="BP227" s="1">
        <v>5.5232409999999996</v>
      </c>
      <c r="BQ227">
        <v>1502.5139999999999</v>
      </c>
      <c r="BR227">
        <v>0.84858389999999995</v>
      </c>
      <c r="BS227">
        <v>21.129079999999998</v>
      </c>
      <c r="BT227">
        <v>30.96095</v>
      </c>
      <c r="BU227">
        <v>8663.973</v>
      </c>
      <c r="BV227">
        <v>0.84730220000000001</v>
      </c>
      <c r="BW227">
        <v>21.76538</v>
      </c>
      <c r="BX227">
        <v>74.810900000000004</v>
      </c>
      <c r="BY227">
        <v>21449.17</v>
      </c>
      <c r="BZ227">
        <v>0.84578070000000005</v>
      </c>
      <c r="CA227">
        <v>22.239450000000001</v>
      </c>
      <c r="CB227">
        <v>90.794060000000002</v>
      </c>
      <c r="CC227">
        <v>26592.95</v>
      </c>
      <c r="CD227">
        <v>0.84399959999999996</v>
      </c>
      <c r="CE227">
        <v>22.269600000000001</v>
      </c>
      <c r="CF227">
        <v>62.423949999999998</v>
      </c>
      <c r="CG227">
        <v>18639.849999999999</v>
      </c>
      <c r="CH227">
        <v>0.84219469999999996</v>
      </c>
      <c r="CI227">
        <v>22.089829999999999</v>
      </c>
      <c r="CJ227">
        <v>26.860279999999999</v>
      </c>
      <c r="CK227">
        <v>8157.433</v>
      </c>
      <c r="CL227">
        <v>0.84026970000000001</v>
      </c>
      <c r="CM227">
        <v>21.813549999999999</v>
      </c>
      <c r="CN227">
        <v>7.8918280000000003</v>
      </c>
      <c r="CO227">
        <v>2431.5520000000001</v>
      </c>
      <c r="CP227">
        <v>0.83817870000000005</v>
      </c>
      <c r="CQ227">
        <v>21.55096</v>
      </c>
      <c r="CR227">
        <v>1.7337290000000001</v>
      </c>
      <c r="CS227">
        <v>540.45140000000004</v>
      </c>
      <c r="CT227">
        <v>0.83612529999999996</v>
      </c>
      <c r="CU227">
        <v>21.659849999999999</v>
      </c>
      <c r="CV227">
        <v>0.34181610000000001</v>
      </c>
      <c r="CW227">
        <v>106.7504</v>
      </c>
      <c r="CX227">
        <v>0.83416000000000001</v>
      </c>
      <c r="CY227">
        <v>22.06851</v>
      </c>
      <c r="CZ227">
        <v>0.10297149999999999</v>
      </c>
      <c r="DA227">
        <v>31.510570000000001</v>
      </c>
      <c r="DB227">
        <v>0.83229470000000005</v>
      </c>
      <c r="DC227">
        <v>22.43028</v>
      </c>
      <c r="DD227">
        <v>7.1799180000000004E-2</v>
      </c>
      <c r="DE227">
        <v>21.597940000000001</v>
      </c>
      <c r="DF227">
        <v>0.83039470000000004</v>
      </c>
      <c r="DG227">
        <v>22.732009999999999</v>
      </c>
      <c r="DH227">
        <v>7.0486939999999998E-2</v>
      </c>
      <c r="DI227">
        <v>21.20795</v>
      </c>
      <c r="DJ227">
        <v>0.82838619999999996</v>
      </c>
      <c r="DK227">
        <v>22.724419999999999</v>
      </c>
      <c r="DL227">
        <v>7.0633119999999994E-2</v>
      </c>
      <c r="DM227">
        <v>21.354569999999999</v>
      </c>
      <c r="DN227">
        <v>0.8262678</v>
      </c>
      <c r="DO227">
        <v>22.586559999999999</v>
      </c>
      <c r="DP227">
        <v>6.8261829999999996E-2</v>
      </c>
      <c r="DQ227">
        <v>20.752320000000001</v>
      </c>
      <c r="DR227">
        <v>0.82448869999999996</v>
      </c>
      <c r="DS227">
        <v>22.307130000000001</v>
      </c>
      <c r="DT227" s="1">
        <v>6.3778089999999996E-2</v>
      </c>
      <c r="DU227">
        <v>19.485330000000001</v>
      </c>
      <c r="DV227">
        <v>0.82340749999999996</v>
      </c>
      <c r="DW227">
        <v>21.918869999999998</v>
      </c>
      <c r="DX227" s="1">
        <v>5.8326910000000003E-2</v>
      </c>
      <c r="DY227">
        <v>17.89096</v>
      </c>
      <c r="DZ227">
        <v>0.82164219999999999</v>
      </c>
      <c r="EA227">
        <v>21.807759999999998</v>
      </c>
      <c r="EB227" s="1">
        <v>5.2724229999999997E-2</v>
      </c>
      <c r="EC227">
        <v>16.239229999999999</v>
      </c>
      <c r="ED227">
        <v>0.81923349999999995</v>
      </c>
      <c r="EE227">
        <v>21.93055</v>
      </c>
      <c r="EF227" s="1">
        <v>4.7352190000000002E-2</v>
      </c>
      <c r="EG227">
        <v>14.65025</v>
      </c>
      <c r="EH227">
        <v>0.81705110000000003</v>
      </c>
      <c r="EI227">
        <v>22.28462</v>
      </c>
      <c r="EJ227" s="1">
        <v>4.2420310000000003E-2</v>
      </c>
      <c r="EK227">
        <v>13.17882</v>
      </c>
      <c r="EL227">
        <v>0.8152682</v>
      </c>
      <c r="EM227">
        <v>22.643249999999998</v>
      </c>
      <c r="EN227" s="1">
        <v>3.8004900000000001E-2</v>
      </c>
      <c r="EO227">
        <v>11.85036</v>
      </c>
      <c r="EP227">
        <v>0.81364970000000003</v>
      </c>
      <c r="EQ227">
        <v>22.709520000000001</v>
      </c>
      <c r="ER227" s="1">
        <v>3.4075029999999999E-2</v>
      </c>
      <c r="ES227">
        <v>10.66385</v>
      </c>
      <c r="ET227">
        <v>0.81209390000000004</v>
      </c>
      <c r="EU227">
        <v>22.566330000000001</v>
      </c>
      <c r="EV227" s="1">
        <v>3.0582749999999999E-2</v>
      </c>
      <c r="EW227">
        <v>9.6055969999999995</v>
      </c>
      <c r="EX227">
        <v>0.81050370000000005</v>
      </c>
      <c r="EY227">
        <v>22.37978</v>
      </c>
      <c r="EZ227" s="1">
        <v>2.7449270000000001E-2</v>
      </c>
      <c r="FA227">
        <v>8.6537980000000001</v>
      </c>
      <c r="FB227">
        <v>0.81004259999999995</v>
      </c>
      <c r="FC227">
        <v>22.235620000000001</v>
      </c>
      <c r="FD227" s="1">
        <v>2.4615089999999999E-2</v>
      </c>
      <c r="FE227">
        <v>7.7798189999999998</v>
      </c>
      <c r="FF227">
        <v>0.80755600000000005</v>
      </c>
      <c r="FG227">
        <v>22.59065</v>
      </c>
      <c r="FH227" s="1">
        <v>2.2037040000000001E-2</v>
      </c>
      <c r="FI227">
        <v>6.9920070000000001</v>
      </c>
      <c r="FJ227">
        <v>0.80457719999999999</v>
      </c>
      <c r="FK227">
        <v>22.80096</v>
      </c>
      <c r="FL227" s="1">
        <v>1.970481E-2</v>
      </c>
      <c r="FM227">
        <v>6.2780940000000003</v>
      </c>
      <c r="FN227">
        <v>0.80179299999999998</v>
      </c>
      <c r="FO227">
        <v>22.9193</v>
      </c>
      <c r="FP227" s="1">
        <v>1.7589859999999999E-2</v>
      </c>
      <c r="FQ227">
        <v>5.6274889999999997</v>
      </c>
      <c r="FR227">
        <v>0.79971800000000004</v>
      </c>
      <c r="FS227">
        <v>23.04739</v>
      </c>
      <c r="FT227" s="1">
        <v>1.5708940000000001E-2</v>
      </c>
      <c r="FU227">
        <v>5.0415739999999998</v>
      </c>
      <c r="FV227">
        <v>0.79798380000000002</v>
      </c>
      <c r="FW227">
        <v>23.137170000000001</v>
      </c>
      <c r="FX227" s="1">
        <v>1.4041349999999999E-2</v>
      </c>
      <c r="FY227">
        <v>4.5183340000000003</v>
      </c>
      <c r="FZ227">
        <v>0.7966261</v>
      </c>
      <c r="GA227">
        <v>23.216909999999999</v>
      </c>
      <c r="GB227" s="1">
        <v>1.2567450000000001E-2</v>
      </c>
      <c r="GC227">
        <v>4.0521149999999997</v>
      </c>
      <c r="GD227">
        <v>0.7954755</v>
      </c>
      <c r="GE227">
        <v>23.323720000000002</v>
      </c>
      <c r="GF227" s="1">
        <v>1.125434E-2</v>
      </c>
      <c r="GG227">
        <v>3.6340949999999999</v>
      </c>
      <c r="GH227">
        <v>0.79413849999999997</v>
      </c>
      <c r="GI227">
        <v>23.460319999999999</v>
      </c>
      <c r="GJ227" s="1">
        <v>1.007663E-2</v>
      </c>
      <c r="GK227">
        <v>3.2578990000000001</v>
      </c>
      <c r="GL227">
        <v>0.79140719999999998</v>
      </c>
      <c r="GM227">
        <v>24.03331</v>
      </c>
      <c r="GN227" s="1">
        <v>9.0152689999999994E-3</v>
      </c>
      <c r="GO227">
        <v>2.9185780000000001</v>
      </c>
      <c r="GP227">
        <v>0.78883590000000003</v>
      </c>
      <c r="GQ227">
        <v>24.41404</v>
      </c>
      <c r="GR227" s="1">
        <v>8.0388830000000001E-3</v>
      </c>
      <c r="GS227">
        <v>2.6044510000000001</v>
      </c>
      <c r="GT227">
        <v>0.78674270000000002</v>
      </c>
      <c r="GU227">
        <v>24.654640000000001</v>
      </c>
      <c r="GV227" s="1">
        <v>7.1351360000000003E-3</v>
      </c>
      <c r="GW227">
        <v>2.3117450000000002</v>
      </c>
      <c r="GX227">
        <v>0.78511470000000005</v>
      </c>
      <c r="GY227">
        <v>25.011150000000001</v>
      </c>
      <c r="GZ227" s="1">
        <v>6.2928519999999998E-3</v>
      </c>
      <c r="HA227">
        <v>2.038081</v>
      </c>
      <c r="HB227">
        <v>0.78395409999999999</v>
      </c>
      <c r="HC227">
        <v>25.189039999999999</v>
      </c>
      <c r="HD227" s="1">
        <v>5.492065E-3</v>
      </c>
      <c r="HE227">
        <v>1.7781640000000001</v>
      </c>
      <c r="HF227">
        <v>0.78313600000000005</v>
      </c>
      <c r="HG227">
        <v>25.180319999999998</v>
      </c>
      <c r="HH227" s="1">
        <v>4.7018269999999996E-3</v>
      </c>
      <c r="HI227">
        <v>1.5219339999999999</v>
      </c>
      <c r="HJ227">
        <v>0.7825976</v>
      </c>
      <c r="HK227">
        <v>25.249559999999999</v>
      </c>
      <c r="HL227" s="1">
        <v>3.9044100000000001E-3</v>
      </c>
      <c r="HM227">
        <v>1.263798</v>
      </c>
      <c r="HN227">
        <v>0.78222530000000001</v>
      </c>
      <c r="HO227">
        <v>25.266749999999998</v>
      </c>
      <c r="HP227" s="1">
        <v>3.1266779999999999E-3</v>
      </c>
      <c r="HQ227">
        <v>1.012114</v>
      </c>
      <c r="HR227">
        <v>0.78195879999999995</v>
      </c>
      <c r="HS227">
        <v>25.620539999999998</v>
      </c>
      <c r="HT227" s="1">
        <v>2.4318479999999999E-3</v>
      </c>
      <c r="HU227">
        <v>0.7870182</v>
      </c>
      <c r="HV227">
        <v>0.78179069999999995</v>
      </c>
      <c r="HW227">
        <v>25.999099999999999</v>
      </c>
      <c r="HX227" s="1">
        <v>1.877344E-3</v>
      </c>
      <c r="HY227">
        <v>0.60690460000000002</v>
      </c>
      <c r="HZ227">
        <v>0.78166219999999997</v>
      </c>
      <c r="IA227">
        <v>26.27139</v>
      </c>
      <c r="IB227" s="1">
        <v>1.4790999999999999E-3</v>
      </c>
      <c r="IC227">
        <v>0.47728100000000001</v>
      </c>
      <c r="ID227">
        <v>0.78159999999999996</v>
      </c>
      <c r="IE227">
        <v>26.564579999999999</v>
      </c>
      <c r="IF227" s="1">
        <v>1.215448E-3</v>
      </c>
      <c r="IG227">
        <v>0.39132149999999999</v>
      </c>
      <c r="IH227">
        <v>0.78156780000000003</v>
      </c>
      <c r="II227">
        <v>26.530950000000001</v>
      </c>
      <c r="IJ227" s="1">
        <v>1.0477500000000001E-3</v>
      </c>
      <c r="IK227">
        <v>0.3366442</v>
      </c>
      <c r="IL227">
        <v>0.78151700000000002</v>
      </c>
      <c r="IM227">
        <v>26.354289999999999</v>
      </c>
      <c r="IN227" s="1">
        <v>9.3967409999999997E-4</v>
      </c>
      <c r="IO227">
        <v>0.30147689999999999</v>
      </c>
      <c r="IP227">
        <v>0.78150949999999997</v>
      </c>
      <c r="IQ227">
        <v>26.26247</v>
      </c>
      <c r="IR227" s="1">
        <v>8.6534359999999996E-4</v>
      </c>
      <c r="IS227">
        <v>0.27737840000000002</v>
      </c>
      <c r="IT227">
        <v>0.78149840000000004</v>
      </c>
      <c r="IU227">
        <v>26.10126</v>
      </c>
      <c r="IV227" s="1">
        <v>8.0979809999999995E-4</v>
      </c>
      <c r="IW227">
        <v>0.25940580000000002</v>
      </c>
      <c r="IX227">
        <v>0.78149409999999997</v>
      </c>
      <c r="IY227">
        <v>26.12313</v>
      </c>
      <c r="IZ227" s="1">
        <v>7.6478829999999996E-4</v>
      </c>
      <c r="JA227">
        <v>0.24489060000000001</v>
      </c>
      <c r="JB227">
        <v>0.78148910000000005</v>
      </c>
      <c r="JC227">
        <v>25.78274</v>
      </c>
      <c r="JD227" s="1">
        <v>7.2592429999999996E-4</v>
      </c>
      <c r="JE227">
        <v>0.23240069999999999</v>
      </c>
      <c r="JF227">
        <v>0.78146979999999999</v>
      </c>
      <c r="JG227">
        <v>25.442039999999999</v>
      </c>
      <c r="JH227" s="1">
        <v>6.910051E-4</v>
      </c>
      <c r="JI227">
        <v>0.221191</v>
      </c>
      <c r="JJ227">
        <v>0.78149089999999999</v>
      </c>
      <c r="JK227">
        <v>25.047799999999999</v>
      </c>
      <c r="JL227" s="1">
        <v>6.5889080000000003E-4</v>
      </c>
      <c r="JM227">
        <v>0.21089140000000001</v>
      </c>
      <c r="JN227">
        <v>0.78148039999999996</v>
      </c>
      <c r="JO227">
        <v>24.85333</v>
      </c>
      <c r="JP227" s="1">
        <v>6.2882680000000003E-4</v>
      </c>
      <c r="JQ227">
        <v>0.20127020000000001</v>
      </c>
      <c r="JR227">
        <v>0.78148039999999996</v>
      </c>
      <c r="JS227">
        <v>25.017309999999998</v>
      </c>
      <c r="JT227" s="1">
        <v>6.0062760000000005E-4</v>
      </c>
      <c r="JU227">
        <v>0.1922394</v>
      </c>
      <c r="JV227">
        <v>0.7814797</v>
      </c>
      <c r="JW227">
        <v>25.231030000000001</v>
      </c>
      <c r="JX227" s="1">
        <v>5.7446999999999999E-4</v>
      </c>
      <c r="JY227">
        <v>0.1838513</v>
      </c>
      <c r="JZ227">
        <v>0.78147800000000001</v>
      </c>
      <c r="KA227">
        <v>25.31438</v>
      </c>
      <c r="KB227" s="1">
        <v>5.499309E-4</v>
      </c>
      <c r="KC227">
        <v>0.17597760000000001</v>
      </c>
      <c r="KD227">
        <v>0.78149979999999997</v>
      </c>
      <c r="KE227">
        <v>25.642040000000001</v>
      </c>
      <c r="KF227" s="1">
        <v>5.264073E-4</v>
      </c>
      <c r="KG227">
        <v>0.16844819999999999</v>
      </c>
      <c r="KH227">
        <v>0.78148010000000001</v>
      </c>
      <c r="KI227">
        <v>25.5623</v>
      </c>
      <c r="KJ227" s="1">
        <v>5.0398100000000003E-4</v>
      </c>
      <c r="KK227">
        <v>0.16127639999999999</v>
      </c>
      <c r="KL227">
        <v>0.78150200000000003</v>
      </c>
      <c r="KM227">
        <v>25.361370000000001</v>
      </c>
      <c r="KN227" s="1">
        <v>4.8273480000000002E-4</v>
      </c>
      <c r="KO227">
        <v>0.154477</v>
      </c>
      <c r="KP227">
        <v>0.78149840000000004</v>
      </c>
      <c r="KQ227">
        <v>25.30472</v>
      </c>
      <c r="KR227" s="1">
        <v>4.6273620000000001E-4</v>
      </c>
      <c r="KS227">
        <v>0.1480737</v>
      </c>
      <c r="KT227">
        <v>0.7814934</v>
      </c>
      <c r="KU227">
        <v>25.14114</v>
      </c>
      <c r="KV227" s="1">
        <v>4.436137E-4</v>
      </c>
      <c r="KW227">
        <v>0.14196030000000001</v>
      </c>
      <c r="KX227">
        <v>0.78149999999999997</v>
      </c>
      <c r="KY227">
        <v>24.92698</v>
      </c>
      <c r="KZ227" s="1">
        <v>4.2532220000000002E-4</v>
      </c>
      <c r="LA227">
        <v>0.13610120000000001</v>
      </c>
      <c r="LB227">
        <v>0.78148070000000003</v>
      </c>
      <c r="LC227">
        <v>24.78781</v>
      </c>
      <c r="LD227" s="1">
        <v>4.0801619999999999E-4</v>
      </c>
      <c r="LE227">
        <v>0.1305635</v>
      </c>
      <c r="LF227">
        <v>0.78148980000000001</v>
      </c>
      <c r="LG227">
        <v>24.725110000000001</v>
      </c>
      <c r="LH227" s="1">
        <v>3.9152209999999998E-4</v>
      </c>
      <c r="LI227">
        <v>0.12527969999999999</v>
      </c>
      <c r="LJ227">
        <v>0.78148669999999998</v>
      </c>
      <c r="LK227">
        <v>25.188379999999999</v>
      </c>
      <c r="LL227" s="1">
        <v>3.7587169999999997E-4</v>
      </c>
      <c r="LM227">
        <v>0.12027450000000001</v>
      </c>
      <c r="LN227">
        <v>0.78148030000000002</v>
      </c>
      <c r="LO227">
        <v>25.409690000000001</v>
      </c>
      <c r="LP227" s="1">
        <v>3.6106639999999998E-4</v>
      </c>
      <c r="LQ227">
        <v>0.11552949999999999</v>
      </c>
      <c r="LR227">
        <v>0.78142769999999995</v>
      </c>
      <c r="LS227">
        <v>25.49267</v>
      </c>
      <c r="LT227" s="1">
        <v>3.4681319999999997E-4</v>
      </c>
      <c r="LU227">
        <v>0.1109718</v>
      </c>
      <c r="LV227">
        <v>0.78143790000000002</v>
      </c>
      <c r="LW227">
        <v>25.838740000000001</v>
      </c>
      <c r="LX227" s="1">
        <v>3.3325899999999997E-4</v>
      </c>
      <c r="LY227">
        <v>0.1066375</v>
      </c>
      <c r="LZ227">
        <v>0.78136649999999996</v>
      </c>
      <c r="MA227">
        <v>25.907900000000001</v>
      </c>
      <c r="MB227" s="1">
        <v>3.2032449999999999E-4</v>
      </c>
      <c r="MC227">
        <v>0.10251059999999999</v>
      </c>
      <c r="MD227">
        <v>0.78127089999999999</v>
      </c>
      <c r="ME227">
        <v>25.638249999999999</v>
      </c>
      <c r="MF227" s="1">
        <v>3.0810400000000002E-4</v>
      </c>
      <c r="MG227">
        <v>9.8603220000000005E-2</v>
      </c>
      <c r="MH227">
        <v>0.78117159999999997</v>
      </c>
      <c r="MI227">
        <v>25.491790000000002</v>
      </c>
      <c r="MJ227" s="1">
        <v>2.9660739999999998E-4</v>
      </c>
      <c r="MK227">
        <v>9.4937549999999996E-2</v>
      </c>
      <c r="ML227">
        <v>0.78101370000000003</v>
      </c>
      <c r="MM227">
        <v>25.62209</v>
      </c>
      <c r="MN227" s="1">
        <v>2.8587360000000001E-4</v>
      </c>
      <c r="MO227">
        <v>9.1523629999999995E-2</v>
      </c>
      <c r="MP227">
        <v>0.78082569999999996</v>
      </c>
      <c r="MQ227">
        <v>26.27712</v>
      </c>
      <c r="MR227" s="1">
        <v>2.758088E-4</v>
      </c>
      <c r="MS227">
        <v>8.8322810000000002E-2</v>
      </c>
      <c r="MT227">
        <v>0.78062260000000006</v>
      </c>
      <c r="MU227">
        <v>26.835170000000002</v>
      </c>
      <c r="MV227" s="1">
        <v>2.6622970000000001E-4</v>
      </c>
      <c r="MW227">
        <v>8.5270460000000006E-2</v>
      </c>
      <c r="MX227">
        <v>0.78041170000000004</v>
      </c>
      <c r="MY227">
        <v>27.15052</v>
      </c>
      <c r="MZ227" s="1">
        <v>2.5690009999999999E-4</v>
      </c>
      <c r="NA227">
        <v>8.2309779999999999E-2</v>
      </c>
      <c r="NB227">
        <v>0.78018810000000005</v>
      </c>
      <c r="NC227">
        <v>27.44979</v>
      </c>
      <c r="ND227" s="1">
        <v>2.4786650000000002E-4</v>
      </c>
      <c r="NE227">
        <v>7.9436930000000003E-2</v>
      </c>
      <c r="NF227">
        <v>0.77999220000000002</v>
      </c>
      <c r="NG227">
        <v>27.443490000000001</v>
      </c>
      <c r="NH227" s="1">
        <v>2.3920530000000001E-4</v>
      </c>
      <c r="NI227">
        <v>7.6679040000000004E-2</v>
      </c>
      <c r="NJ227">
        <v>0.77980890000000003</v>
      </c>
      <c r="NK227">
        <v>27.35483</v>
      </c>
      <c r="NL227" s="1">
        <v>2.3109970000000001E-4</v>
      </c>
      <c r="NM227">
        <v>7.4091379999999998E-2</v>
      </c>
      <c r="NN227">
        <v>0.7796305</v>
      </c>
      <c r="NO227">
        <v>27.34882</v>
      </c>
      <c r="NP227" s="1">
        <v>2.236451E-4</v>
      </c>
      <c r="NQ227">
        <v>7.1708110000000005E-2</v>
      </c>
      <c r="NR227">
        <v>0.77948649999999997</v>
      </c>
      <c r="NS227">
        <v>27.22606</v>
      </c>
      <c r="NT227" s="1">
        <v>2.1679490000000001E-4</v>
      </c>
      <c r="NU227">
        <v>6.9518899999999995E-2</v>
      </c>
      <c r="NV227">
        <v>0.77936689999999997</v>
      </c>
      <c r="NW227">
        <v>27.06831</v>
      </c>
      <c r="NX227" s="1">
        <v>2.101506E-4</v>
      </c>
      <c r="NY227">
        <v>6.7394549999999998E-2</v>
      </c>
      <c r="NZ227">
        <v>0.77927299999999999</v>
      </c>
      <c r="OA227">
        <v>27.052479999999999</v>
      </c>
      <c r="OB227" s="1">
        <v>2.0335460000000001E-4</v>
      </c>
      <c r="OC227">
        <v>6.5225199999999997E-2</v>
      </c>
      <c r="OD227">
        <v>0.77916759999999996</v>
      </c>
      <c r="OE227">
        <v>26.763490000000001</v>
      </c>
      <c r="OF227" s="1">
        <v>1.9644500000000001E-4</v>
      </c>
      <c r="OG227">
        <v>6.301205E-2</v>
      </c>
      <c r="OH227">
        <v>0.77904759999999995</v>
      </c>
      <c r="OI227">
        <v>26.533480000000001</v>
      </c>
      <c r="OJ227" s="1">
        <v>1.893749E-4</v>
      </c>
      <c r="OK227">
        <v>6.074997E-2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1.0860570000000001</v>
      </c>
      <c r="G228">
        <v>22.02402</v>
      </c>
      <c r="H228">
        <v>0</v>
      </c>
      <c r="I228">
        <v>0</v>
      </c>
      <c r="J228">
        <v>1.083288</v>
      </c>
      <c r="K228">
        <v>22.277729999999998</v>
      </c>
      <c r="L228">
        <v>0</v>
      </c>
      <c r="M228">
        <v>0</v>
      </c>
      <c r="N228">
        <v>1.0804210000000001</v>
      </c>
      <c r="O228">
        <v>22.543340000000001</v>
      </c>
      <c r="P228">
        <v>0</v>
      </c>
      <c r="Q228">
        <v>0</v>
      </c>
      <c r="R228">
        <v>1.077474</v>
      </c>
      <c r="S228">
        <v>22.396550000000001</v>
      </c>
      <c r="T228">
        <v>0</v>
      </c>
      <c r="U228">
        <v>0</v>
      </c>
      <c r="V228">
        <v>1.0743499999999999</v>
      </c>
      <c r="W228">
        <v>21.999939999999999</v>
      </c>
      <c r="X228">
        <v>0</v>
      </c>
      <c r="Y228">
        <v>0</v>
      </c>
      <c r="Z228">
        <v>1.0707990000000001</v>
      </c>
      <c r="AA228">
        <v>21.51511</v>
      </c>
      <c r="AB228">
        <v>0</v>
      </c>
      <c r="AC228">
        <v>0</v>
      </c>
      <c r="AD228">
        <v>1.066255</v>
      </c>
      <c r="AE228">
        <v>21.098479999999999</v>
      </c>
      <c r="AF228">
        <v>0</v>
      </c>
      <c r="AG228">
        <v>0</v>
      </c>
      <c r="AH228">
        <v>1.060813</v>
      </c>
      <c r="AI228">
        <v>20.849699999999999</v>
      </c>
      <c r="AJ228">
        <v>0</v>
      </c>
      <c r="AK228">
        <v>0</v>
      </c>
      <c r="AL228">
        <v>1.055401</v>
      </c>
      <c r="AM228">
        <v>21.178470000000001</v>
      </c>
      <c r="AN228">
        <v>0</v>
      </c>
      <c r="AO228">
        <v>0</v>
      </c>
      <c r="AP228">
        <v>1.0505119999999999</v>
      </c>
      <c r="AQ228">
        <v>21.434909999999999</v>
      </c>
      <c r="AR228">
        <v>7.1528839999999996E-32</v>
      </c>
      <c r="AS228" s="1">
        <v>1.6365960000000001E-29</v>
      </c>
      <c r="AT228">
        <v>1.0462210000000001</v>
      </c>
      <c r="AU228">
        <v>21.533329999999999</v>
      </c>
      <c r="AV228" s="1">
        <v>1.362081E-20</v>
      </c>
      <c r="AW228" s="1">
        <v>3.7308699999999999E-18</v>
      </c>
      <c r="AX228">
        <v>1.0424800000000001</v>
      </c>
      <c r="AY228">
        <v>21.381920000000001</v>
      </c>
      <c r="AZ228" s="1">
        <v>8.6916289999999999E-11</v>
      </c>
      <c r="BA228" s="1">
        <v>1.3926230000000001E-8</v>
      </c>
      <c r="BB228">
        <v>1.03908</v>
      </c>
      <c r="BC228">
        <v>21.035720000000001</v>
      </c>
      <c r="BD228" s="1">
        <v>7.827284E-6</v>
      </c>
      <c r="BE228" s="1">
        <v>1.6037130000000001E-3</v>
      </c>
      <c r="BF228">
        <v>1.0357270000000001</v>
      </c>
      <c r="BG228">
        <v>20.617439999999998</v>
      </c>
      <c r="BH228" s="1">
        <v>3.9817569999999998E-3</v>
      </c>
      <c r="BI228" s="1">
        <v>0.88764390000000004</v>
      </c>
      <c r="BJ228">
        <v>1.0323089999999999</v>
      </c>
      <c r="BK228">
        <v>20.44689</v>
      </c>
      <c r="BL228" s="1">
        <v>0.27411560000000001</v>
      </c>
      <c r="BM228" s="1">
        <v>64.963939999999994</v>
      </c>
      <c r="BN228">
        <v>1.0286409999999999</v>
      </c>
      <c r="BO228">
        <v>20.625080000000001</v>
      </c>
      <c r="BP228" s="1">
        <v>4.73217</v>
      </c>
      <c r="BQ228">
        <v>1178.8800000000001</v>
      </c>
      <c r="BR228">
        <v>1.0245610000000001</v>
      </c>
      <c r="BS228">
        <v>21.13364</v>
      </c>
      <c r="BT228" s="1">
        <v>28.220300000000002</v>
      </c>
      <c r="BU228">
        <v>7344.1540000000005</v>
      </c>
      <c r="BV228">
        <v>1.0200290000000001</v>
      </c>
      <c r="BW228">
        <v>21.764469999999999</v>
      </c>
      <c r="BX228">
        <v>71.871139999999997</v>
      </c>
      <c r="BY228">
        <v>19438.939999999999</v>
      </c>
      <c r="BZ228">
        <v>1.014715</v>
      </c>
      <c r="CA228">
        <v>22.241420000000002</v>
      </c>
      <c r="CB228">
        <v>91.216520000000003</v>
      </c>
      <c r="CC228">
        <v>25539.95</v>
      </c>
      <c r="CD228">
        <v>1.008518</v>
      </c>
      <c r="CE228">
        <v>22.27861</v>
      </c>
      <c r="CF228">
        <v>65.231260000000006</v>
      </c>
      <c r="CG228">
        <v>18866.93</v>
      </c>
      <c r="CH228">
        <v>1.0015130000000001</v>
      </c>
      <c r="CI228">
        <v>22.1113</v>
      </c>
      <c r="CJ228">
        <v>29.01829</v>
      </c>
      <c r="CK228">
        <v>8643.4590000000007</v>
      </c>
      <c r="CL228">
        <v>0.99377380000000004</v>
      </c>
      <c r="CM228">
        <v>21.842980000000001</v>
      </c>
      <c r="CN228">
        <v>8.7671139999999994</v>
      </c>
      <c r="CO228">
        <v>2680.8449999999998</v>
      </c>
      <c r="CP228">
        <v>0.98549520000000002</v>
      </c>
      <c r="CQ228">
        <v>21.579599999999999</v>
      </c>
      <c r="CR228">
        <v>1.9655579999999999</v>
      </c>
      <c r="CS228">
        <v>614.53689999999995</v>
      </c>
      <c r="CT228">
        <v>0.97690589999999999</v>
      </c>
      <c r="CU228">
        <v>21.684819999999998</v>
      </c>
      <c r="CV228">
        <v>0.38662229999999997</v>
      </c>
      <c r="CW228">
        <v>121.7932</v>
      </c>
      <c r="CX228">
        <v>0.96811270000000005</v>
      </c>
      <c r="CY228">
        <v>22.084160000000001</v>
      </c>
      <c r="CZ228">
        <v>0.1097093</v>
      </c>
      <c r="DA228">
        <v>33.470309999999998</v>
      </c>
      <c r="DB228">
        <v>0.95919770000000004</v>
      </c>
      <c r="DC228">
        <v>22.43798</v>
      </c>
      <c r="DD228">
        <v>7.2449879999999994E-2</v>
      </c>
      <c r="DE228">
        <v>21.360790000000001</v>
      </c>
      <c r="DF228">
        <v>0.94995580000000002</v>
      </c>
      <c r="DG228">
        <v>22.737729999999999</v>
      </c>
      <c r="DH228">
        <v>7.0422319999999997E-2</v>
      </c>
      <c r="DI228">
        <v>20.73798</v>
      </c>
      <c r="DJ228">
        <v>0.94029320000000005</v>
      </c>
      <c r="DK228">
        <v>22.73207</v>
      </c>
      <c r="DL228">
        <v>7.0692050000000006E-2</v>
      </c>
      <c r="DM228">
        <v>20.99915</v>
      </c>
      <c r="DN228">
        <v>0.93017839999999996</v>
      </c>
      <c r="DO228">
        <v>22.604859999999999</v>
      </c>
      <c r="DP228">
        <v>6.8521760000000001E-2</v>
      </c>
      <c r="DQ228">
        <v>20.56634</v>
      </c>
      <c r="DR228">
        <v>0.92015080000000005</v>
      </c>
      <c r="DS228">
        <v>22.336729999999999</v>
      </c>
      <c r="DT228" s="1">
        <v>6.4169729999999994E-2</v>
      </c>
      <c r="DU228">
        <v>19.448910000000001</v>
      </c>
      <c r="DV228">
        <v>0.91035779999999999</v>
      </c>
      <c r="DW228">
        <v>21.956959999999999</v>
      </c>
      <c r="DX228" s="1">
        <v>5.8765190000000002E-2</v>
      </c>
      <c r="DY228">
        <v>17.969100000000001</v>
      </c>
      <c r="DZ228">
        <v>0.90061550000000001</v>
      </c>
      <c r="EA228">
        <v>21.848690000000001</v>
      </c>
      <c r="EB228" s="1">
        <v>5.3155239999999999E-2</v>
      </c>
      <c r="EC228">
        <v>16.389230000000001</v>
      </c>
      <c r="ED228">
        <v>0.89070099999999996</v>
      </c>
      <c r="EE228">
        <v>21.959710000000001</v>
      </c>
      <c r="EF228">
        <v>4.7760610000000002E-2</v>
      </c>
      <c r="EG228">
        <v>14.84666</v>
      </c>
      <c r="EH228">
        <v>0.8808066</v>
      </c>
      <c r="EI228">
        <v>22.29449</v>
      </c>
      <c r="EJ228" s="1">
        <v>4.2793640000000001E-2</v>
      </c>
      <c r="EK228">
        <v>13.40817</v>
      </c>
      <c r="EL228">
        <v>0.87125339999999996</v>
      </c>
      <c r="EM228">
        <v>22.64817</v>
      </c>
      <c r="EN228" s="1">
        <v>3.8341199999999999E-2</v>
      </c>
      <c r="EO228">
        <v>12.10345</v>
      </c>
      <c r="EP228">
        <v>0.86176090000000005</v>
      </c>
      <c r="EQ228">
        <v>22.712289999999999</v>
      </c>
      <c r="ER228" s="1">
        <v>3.4376370000000003E-2</v>
      </c>
      <c r="ES228">
        <v>10.934100000000001</v>
      </c>
      <c r="ET228">
        <v>0.85220779999999996</v>
      </c>
      <c r="EU228">
        <v>22.5718</v>
      </c>
      <c r="EV228" s="1">
        <v>3.0852339999999999E-2</v>
      </c>
      <c r="EW228">
        <v>9.8882309999999993</v>
      </c>
      <c r="EX228">
        <v>0.84250499999999995</v>
      </c>
      <c r="EY228">
        <v>22.398859999999999</v>
      </c>
      <c r="EZ228" s="1">
        <v>2.7694960000000001E-2</v>
      </c>
      <c r="FA228">
        <v>8.9463439999999999</v>
      </c>
      <c r="FB228">
        <v>0.83359709999999998</v>
      </c>
      <c r="FC228">
        <v>22.271599999999999</v>
      </c>
      <c r="FD228" s="1">
        <v>2.4841729999999999E-2</v>
      </c>
      <c r="FE228">
        <v>8.0790880000000005</v>
      </c>
      <c r="FF228">
        <v>0.82437490000000002</v>
      </c>
      <c r="FG228">
        <v>22.64029</v>
      </c>
      <c r="FH228">
        <v>2.223996E-2</v>
      </c>
      <c r="FI228">
        <v>7.2823849999999997</v>
      </c>
      <c r="FJ228">
        <v>0.8155251</v>
      </c>
      <c r="FK228">
        <v>22.85444</v>
      </c>
      <c r="FL228" s="1">
        <v>1.9891490000000001E-2</v>
      </c>
      <c r="FM228">
        <v>6.5544890000000002</v>
      </c>
      <c r="FN228">
        <v>0.80652060000000003</v>
      </c>
      <c r="FO228">
        <v>22.956119999999999</v>
      </c>
      <c r="FP228" s="1">
        <v>1.7759190000000001E-2</v>
      </c>
      <c r="FQ228">
        <v>5.8895600000000004</v>
      </c>
      <c r="FR228">
        <v>0.79812669999999997</v>
      </c>
      <c r="FS228">
        <v>23.059270000000001</v>
      </c>
      <c r="FT228" s="1">
        <v>1.58611E-2</v>
      </c>
      <c r="FU228">
        <v>5.2894119999999996</v>
      </c>
      <c r="FV228">
        <v>0.79025820000000002</v>
      </c>
      <c r="FW228">
        <v>23.125990000000002</v>
      </c>
      <c r="FX228" s="1">
        <v>1.4177179999999999E-2</v>
      </c>
      <c r="FY228">
        <v>4.7518039999999999</v>
      </c>
      <c r="FZ228">
        <v>0.78304530000000006</v>
      </c>
      <c r="GA228">
        <v>23.192519999999998</v>
      </c>
      <c r="GB228" s="1">
        <v>1.268876E-2</v>
      </c>
      <c r="GC228">
        <v>4.2713900000000002</v>
      </c>
      <c r="GD228">
        <v>0.77653329999999998</v>
      </c>
      <c r="GE228">
        <v>23.30377</v>
      </c>
      <c r="GF228" s="1">
        <v>1.1363379999999999E-2</v>
      </c>
      <c r="GG228">
        <v>3.8395109999999999</v>
      </c>
      <c r="GH228">
        <v>0.77044239999999997</v>
      </c>
      <c r="GI228">
        <v>23.468419999999998</v>
      </c>
      <c r="GJ228" s="1">
        <v>1.0174910000000001E-2</v>
      </c>
      <c r="GK228">
        <v>3.449757</v>
      </c>
      <c r="GL228">
        <v>0.76559759999999999</v>
      </c>
      <c r="GM228">
        <v>24.06973</v>
      </c>
      <c r="GN228" s="1">
        <v>9.1042139999999994E-3</v>
      </c>
      <c r="GO228">
        <v>3.0929229999999999</v>
      </c>
      <c r="GP228">
        <v>0.76178199999999996</v>
      </c>
      <c r="GQ228">
        <v>24.47081</v>
      </c>
      <c r="GR228" s="1">
        <v>8.1216510000000006E-3</v>
      </c>
      <c r="GS228">
        <v>2.7619959999999999</v>
      </c>
      <c r="GT228">
        <v>0.758683</v>
      </c>
      <c r="GU228">
        <v>24.702909999999999</v>
      </c>
      <c r="GV228" s="1">
        <v>7.2123630000000003E-3</v>
      </c>
      <c r="GW228">
        <v>2.4535629999999999</v>
      </c>
      <c r="GX228">
        <v>0.75625869999999995</v>
      </c>
      <c r="GY228">
        <v>25.035209999999999</v>
      </c>
      <c r="GZ228" s="1">
        <v>6.3653479999999998E-3</v>
      </c>
      <c r="HA228">
        <v>2.165375</v>
      </c>
      <c r="HB228">
        <v>0.75446809999999997</v>
      </c>
      <c r="HC228">
        <v>25.186779999999999</v>
      </c>
      <c r="HD228" s="1">
        <v>5.5620289999999996E-3</v>
      </c>
      <c r="HE228">
        <v>1.89255</v>
      </c>
      <c r="HF228">
        <v>0.75318499999999999</v>
      </c>
      <c r="HG228">
        <v>25.164010000000001</v>
      </c>
      <c r="HH228" s="1">
        <v>4.7719859999999998E-3</v>
      </c>
      <c r="HI228">
        <v>1.624871</v>
      </c>
      <c r="HJ228">
        <v>0.75229210000000002</v>
      </c>
      <c r="HK228">
        <v>25.235430000000001</v>
      </c>
      <c r="HL228" s="1">
        <v>3.9748129999999998E-3</v>
      </c>
      <c r="HM228">
        <v>1.3552979999999999</v>
      </c>
      <c r="HN228">
        <v>0.7516853</v>
      </c>
      <c r="HO228">
        <v>25.284079999999999</v>
      </c>
      <c r="HP228" s="1">
        <v>3.1932459999999998E-3</v>
      </c>
      <c r="HQ228">
        <v>1.0905549999999999</v>
      </c>
      <c r="HR228">
        <v>0.75127339999999998</v>
      </c>
      <c r="HS228">
        <v>25.665019999999998</v>
      </c>
      <c r="HT228" s="1">
        <v>2.48854E-3</v>
      </c>
      <c r="HU228">
        <v>0.85065440000000003</v>
      </c>
      <c r="HV228">
        <v>0.75099110000000002</v>
      </c>
      <c r="HW228">
        <v>26.05818</v>
      </c>
      <c r="HX228" s="1">
        <v>1.9204840000000001E-3</v>
      </c>
      <c r="HY228">
        <v>0.65584540000000002</v>
      </c>
      <c r="HZ228">
        <v>0.75079479999999998</v>
      </c>
      <c r="IA228">
        <v>26.323779999999999</v>
      </c>
      <c r="IB228" s="1">
        <v>1.508826E-3</v>
      </c>
      <c r="IC228">
        <v>0.51375930000000003</v>
      </c>
      <c r="ID228">
        <v>0.75065409999999999</v>
      </c>
      <c r="IE228">
        <v>26.60088</v>
      </c>
      <c r="IF228" s="1">
        <v>1.234644E-3</v>
      </c>
      <c r="IG228">
        <v>0.41866979999999998</v>
      </c>
      <c r="IH228">
        <v>0.75058579999999997</v>
      </c>
      <c r="II228">
        <v>26.544830000000001</v>
      </c>
      <c r="IJ228" s="1">
        <v>1.05992E-3</v>
      </c>
      <c r="IK228">
        <v>0.35798649999999999</v>
      </c>
      <c r="IL228">
        <v>0.75051239999999997</v>
      </c>
      <c r="IM228">
        <v>26.3507</v>
      </c>
      <c r="IN228" s="1">
        <v>9.4768529999999997E-4</v>
      </c>
      <c r="IO228">
        <v>0.3191177</v>
      </c>
      <c r="IP228">
        <v>0.75048499999999996</v>
      </c>
      <c r="IQ228">
        <v>26.256519999999998</v>
      </c>
      <c r="IR228" s="1">
        <v>8.7105709999999999E-4</v>
      </c>
      <c r="IS228">
        <v>0.29276400000000002</v>
      </c>
      <c r="IT228">
        <v>0.75046109999999999</v>
      </c>
      <c r="IU228">
        <v>26.126729999999998</v>
      </c>
      <c r="IV228" s="1">
        <v>8.142259E-4</v>
      </c>
      <c r="IW228">
        <v>0.27332450000000003</v>
      </c>
      <c r="IX228">
        <v>0.75045709999999999</v>
      </c>
      <c r="IY228">
        <v>26.18608</v>
      </c>
      <c r="IZ228" s="1">
        <v>7.6848610000000001E-4</v>
      </c>
      <c r="JA228">
        <v>0.25778390000000001</v>
      </c>
      <c r="JB228">
        <v>0.75044279999999997</v>
      </c>
      <c r="JC228">
        <v>25.869689999999999</v>
      </c>
      <c r="JD228" s="1">
        <v>7.2917239999999996E-4</v>
      </c>
      <c r="JE228">
        <v>0.2445049</v>
      </c>
      <c r="JF228">
        <v>0.75042540000000002</v>
      </c>
      <c r="JG228">
        <v>25.527889999999999</v>
      </c>
      <c r="JH228" s="1">
        <v>6.9395969999999998E-4</v>
      </c>
      <c r="JI228">
        <v>0.23263929999999999</v>
      </c>
      <c r="JJ228">
        <v>0.75044509999999998</v>
      </c>
      <c r="JK228">
        <v>25.107389999999999</v>
      </c>
      <c r="JL228" s="1">
        <v>6.6163180000000004E-4</v>
      </c>
      <c r="JM228">
        <v>0.22176709999999999</v>
      </c>
      <c r="JN228">
        <v>0.75045519999999999</v>
      </c>
      <c r="JO228">
        <v>24.88297</v>
      </c>
      <c r="JP228" s="1">
        <v>6.3140410000000005E-4</v>
      </c>
      <c r="JQ228">
        <v>0.21162819999999999</v>
      </c>
      <c r="JR228">
        <v>0.75045079999999997</v>
      </c>
      <c r="JS228">
        <v>25.021139999999999</v>
      </c>
      <c r="JT228" s="1">
        <v>6.0303660000000003E-4</v>
      </c>
      <c r="JU228">
        <v>0.20210910000000001</v>
      </c>
      <c r="JV228">
        <v>0.75044010000000005</v>
      </c>
      <c r="JW228">
        <v>25.236149999999999</v>
      </c>
      <c r="JX228" s="1">
        <v>5.7670020000000005E-4</v>
      </c>
      <c r="JY228">
        <v>0.19325609999999999</v>
      </c>
      <c r="JZ228">
        <v>0.75044480000000002</v>
      </c>
      <c r="KA228">
        <v>25.33888</v>
      </c>
      <c r="KB228" s="1">
        <v>5.5204929999999998E-4</v>
      </c>
      <c r="KC228">
        <v>0.18496940000000001</v>
      </c>
      <c r="KD228">
        <v>0.75044670000000002</v>
      </c>
      <c r="KE228">
        <v>25.697600000000001</v>
      </c>
      <c r="KF228" s="1">
        <v>5.2843880000000005E-4</v>
      </c>
      <c r="KG228">
        <v>0.1770581</v>
      </c>
      <c r="KH228">
        <v>0.75044109999999997</v>
      </c>
      <c r="KI228">
        <v>25.632059999999999</v>
      </c>
      <c r="KJ228" s="1">
        <v>5.0590550000000002E-4</v>
      </c>
      <c r="KK228">
        <v>0.16950960000000001</v>
      </c>
      <c r="KL228">
        <v>0.75043020000000005</v>
      </c>
      <c r="KM228">
        <v>25.42803</v>
      </c>
      <c r="KN228" s="1">
        <v>4.8455189999999998E-4</v>
      </c>
      <c r="KO228">
        <v>0.16235260000000001</v>
      </c>
      <c r="KP228">
        <v>0.75044679999999997</v>
      </c>
      <c r="KQ228">
        <v>25.348669999999998</v>
      </c>
      <c r="KR228" s="1">
        <v>4.644575E-4</v>
      </c>
      <c r="KS228">
        <v>0.15561130000000001</v>
      </c>
      <c r="KT228">
        <v>0.75043479999999996</v>
      </c>
      <c r="KU228">
        <v>25.16553</v>
      </c>
      <c r="KV228" s="1">
        <v>4.4526860000000001E-4</v>
      </c>
      <c r="KW228">
        <v>0.14918819999999999</v>
      </c>
      <c r="KX228">
        <v>0.75042929999999997</v>
      </c>
      <c r="KY228">
        <v>24.935600000000001</v>
      </c>
      <c r="KZ228" s="1">
        <v>4.2689289999999999E-4</v>
      </c>
      <c r="LA228">
        <v>0.1430246</v>
      </c>
      <c r="LB228">
        <v>0.75044739999999999</v>
      </c>
      <c r="LC228">
        <v>24.794309999999999</v>
      </c>
      <c r="LD228" s="1">
        <v>4.095015E-4</v>
      </c>
      <c r="LE228">
        <v>0.1371928</v>
      </c>
      <c r="LF228">
        <v>0.75043930000000003</v>
      </c>
      <c r="LG228">
        <v>24.751539999999999</v>
      </c>
      <c r="LH228" s="1">
        <v>3.9294550000000002E-4</v>
      </c>
      <c r="LI228">
        <v>0.13164129999999999</v>
      </c>
      <c r="LJ228">
        <v>0.75043260000000001</v>
      </c>
      <c r="LK228">
        <v>25.237359999999999</v>
      </c>
      <c r="LL228" s="1">
        <v>3.7720979999999999E-4</v>
      </c>
      <c r="LM228">
        <v>0.12636839999999999</v>
      </c>
      <c r="LN228">
        <v>0.75042509999999996</v>
      </c>
      <c r="LO228">
        <v>25.477779999999999</v>
      </c>
      <c r="LP228" s="1">
        <v>3.6234679999999999E-4</v>
      </c>
      <c r="LQ228">
        <v>0.12137829999999999</v>
      </c>
      <c r="LR228">
        <v>0.75039880000000003</v>
      </c>
      <c r="LS228">
        <v>25.562529999999999</v>
      </c>
      <c r="LT228" s="1">
        <v>3.4803930000000001E-4</v>
      </c>
      <c r="LU228">
        <v>0.116587</v>
      </c>
      <c r="LV228">
        <v>0.75036020000000003</v>
      </c>
      <c r="LW228">
        <v>25.896370000000001</v>
      </c>
      <c r="LX228" s="1">
        <v>3.3442349999999999E-4</v>
      </c>
      <c r="LY228">
        <v>0.1120285</v>
      </c>
      <c r="LZ228">
        <v>0.75029699999999999</v>
      </c>
      <c r="MA228">
        <v>25.948450000000001</v>
      </c>
      <c r="MB228" s="1">
        <v>3.214313E-4</v>
      </c>
      <c r="MC228">
        <v>0.1076862</v>
      </c>
      <c r="MD228">
        <v>0.75019139999999995</v>
      </c>
      <c r="ME228">
        <v>25.65691</v>
      </c>
      <c r="MF228" s="1">
        <v>3.0914890000000001E-4</v>
      </c>
      <c r="MG228">
        <v>0.1035715</v>
      </c>
      <c r="MH228">
        <v>0.75005540000000004</v>
      </c>
      <c r="MI228">
        <v>25.491</v>
      </c>
      <c r="MJ228" s="1">
        <v>2.9758580000000001E-4</v>
      </c>
      <c r="MK228">
        <v>9.9707069999999995E-2</v>
      </c>
      <c r="ML228">
        <v>0.74984439999999997</v>
      </c>
      <c r="MM228">
        <v>25.632169999999999</v>
      </c>
      <c r="MN228" s="1">
        <v>2.8678699999999999E-4</v>
      </c>
      <c r="MO228">
        <v>9.6106750000000005E-2</v>
      </c>
      <c r="MP228">
        <v>0.74961789999999995</v>
      </c>
      <c r="MQ228">
        <v>26.30273</v>
      </c>
      <c r="MR228" s="1">
        <v>2.7666609999999999E-4</v>
      </c>
      <c r="MS228">
        <v>9.2733629999999997E-2</v>
      </c>
      <c r="MT228">
        <v>0.74934489999999998</v>
      </c>
      <c r="MU228">
        <v>26.8765</v>
      </c>
      <c r="MV228" s="1">
        <v>2.6705799999999998E-4</v>
      </c>
      <c r="MW228">
        <v>8.9525670000000002E-2</v>
      </c>
      <c r="MX228">
        <v>0.74907120000000005</v>
      </c>
      <c r="MY228">
        <v>27.189399999999999</v>
      </c>
      <c r="MZ228" s="1">
        <v>2.5770600000000002E-4</v>
      </c>
      <c r="NA228">
        <v>8.6419570000000001E-2</v>
      </c>
      <c r="NB228">
        <v>0.7487914</v>
      </c>
      <c r="NC228">
        <v>27.477329999999998</v>
      </c>
      <c r="ND228" s="1">
        <v>2.4864430000000001E-4</v>
      </c>
      <c r="NE228">
        <v>8.3401340000000004E-2</v>
      </c>
      <c r="NF228">
        <v>0.74850550000000005</v>
      </c>
      <c r="NG228">
        <v>27.454540000000001</v>
      </c>
      <c r="NH228" s="1">
        <v>2.399492E-4</v>
      </c>
      <c r="NI228">
        <v>8.0501929999999999E-2</v>
      </c>
      <c r="NJ228">
        <v>0.74820399999999998</v>
      </c>
      <c r="NK228">
        <v>27.35012</v>
      </c>
      <c r="NL228" s="1">
        <v>2.3178860000000001E-4</v>
      </c>
      <c r="NM228">
        <v>7.7771339999999994E-2</v>
      </c>
      <c r="NN228">
        <v>0.74796870000000004</v>
      </c>
      <c r="NO228">
        <v>27.345700000000001</v>
      </c>
      <c r="NP228" s="1">
        <v>2.242767E-4</v>
      </c>
      <c r="NQ228">
        <v>7.5251269999999995E-2</v>
      </c>
      <c r="NR228">
        <v>0.74775519999999995</v>
      </c>
      <c r="NS228">
        <v>27.253070000000001</v>
      </c>
      <c r="NT228" s="1">
        <v>2.173829E-4</v>
      </c>
      <c r="NU228">
        <v>7.2939649999999995E-2</v>
      </c>
      <c r="NV228">
        <v>0.74758990000000003</v>
      </c>
      <c r="NW228">
        <v>27.12875</v>
      </c>
      <c r="NX228" s="1">
        <v>2.107411E-4</v>
      </c>
      <c r="NY228">
        <v>7.0719149999999995E-2</v>
      </c>
      <c r="NZ228">
        <v>0.7474208</v>
      </c>
      <c r="OA228">
        <v>27.12734</v>
      </c>
      <c r="OB228" s="1">
        <v>2.039566E-4</v>
      </c>
      <c r="OC228">
        <v>6.8457630000000005E-2</v>
      </c>
      <c r="OD228">
        <v>0.7472877</v>
      </c>
      <c r="OE228">
        <v>26.839600000000001</v>
      </c>
      <c r="OF228" s="1">
        <v>1.970609E-4</v>
      </c>
      <c r="OG228">
        <v>6.6151249999999995E-2</v>
      </c>
      <c r="OH228">
        <v>0.74713099999999999</v>
      </c>
      <c r="OI228">
        <v>26.58135</v>
      </c>
      <c r="OJ228" s="1">
        <v>1.9000199999999999E-4</v>
      </c>
      <c r="OK228">
        <v>6.3791130000000001E-2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0.94324750000000002</v>
      </c>
      <c r="G229">
        <v>22.02402</v>
      </c>
      <c r="H229">
        <v>0</v>
      </c>
      <c r="I229">
        <v>0</v>
      </c>
      <c r="J229">
        <v>0.94101020000000002</v>
      </c>
      <c r="K229">
        <v>22.275670000000002</v>
      </c>
      <c r="L229">
        <v>0</v>
      </c>
      <c r="M229">
        <v>0</v>
      </c>
      <c r="N229">
        <v>0.93869919999999996</v>
      </c>
      <c r="O229">
        <v>22.553460000000001</v>
      </c>
      <c r="P229">
        <v>0</v>
      </c>
      <c r="Q229">
        <v>0</v>
      </c>
      <c r="R229">
        <v>0.9363108</v>
      </c>
      <c r="S229">
        <v>22.418859999999999</v>
      </c>
      <c r="T229">
        <v>0</v>
      </c>
      <c r="U229">
        <v>0</v>
      </c>
      <c r="V229">
        <v>0.93378170000000005</v>
      </c>
      <c r="W229">
        <v>22.039439999999999</v>
      </c>
      <c r="X229">
        <v>0</v>
      </c>
      <c r="Y229">
        <v>0</v>
      </c>
      <c r="Z229">
        <v>0.93091579999999996</v>
      </c>
      <c r="AA229">
        <v>21.555510000000002</v>
      </c>
      <c r="AB229">
        <v>0</v>
      </c>
      <c r="AC229">
        <v>0</v>
      </c>
      <c r="AD229">
        <v>0.92726010000000003</v>
      </c>
      <c r="AE229">
        <v>21.132380000000001</v>
      </c>
      <c r="AF229">
        <v>0</v>
      </c>
      <c r="AG229">
        <v>0</v>
      </c>
      <c r="AH229">
        <v>0.92284909999999998</v>
      </c>
      <c r="AI229">
        <v>20.869820000000001</v>
      </c>
      <c r="AJ229">
        <v>0</v>
      </c>
      <c r="AK229">
        <v>0</v>
      </c>
      <c r="AL229">
        <v>0.91840480000000002</v>
      </c>
      <c r="AM229">
        <v>21.182559999999999</v>
      </c>
      <c r="AN229">
        <v>0</v>
      </c>
      <c r="AO229">
        <v>0</v>
      </c>
      <c r="AP229">
        <v>0.91439740000000003</v>
      </c>
      <c r="AQ229">
        <v>21.436699999999998</v>
      </c>
      <c r="AR229">
        <v>1.0494929999999999E-32</v>
      </c>
      <c r="AS229" s="1">
        <v>2.9468949999999999E-30</v>
      </c>
      <c r="AT229">
        <v>0.91085769999999999</v>
      </c>
      <c r="AU229">
        <v>21.547920000000001</v>
      </c>
      <c r="AV229" s="1">
        <v>2.4788170000000001E-21</v>
      </c>
      <c r="AW229" s="1">
        <v>6.9620809999999998E-19</v>
      </c>
      <c r="AX229">
        <v>0.90779069999999995</v>
      </c>
      <c r="AY229">
        <v>21.411799999999999</v>
      </c>
      <c r="AZ229" s="1">
        <v>1.443591E-11</v>
      </c>
      <c r="BA229" s="1">
        <v>3.0299770000000002E-9</v>
      </c>
      <c r="BB229">
        <v>0.90498060000000002</v>
      </c>
      <c r="BC229">
        <v>21.08034</v>
      </c>
      <c r="BD229" s="1">
        <v>4.2828779999999999E-6</v>
      </c>
      <c r="BE229" s="1">
        <v>9.3612199999999995E-4</v>
      </c>
      <c r="BF229">
        <v>0.90223739999999997</v>
      </c>
      <c r="BG229">
        <v>20.658519999999999</v>
      </c>
      <c r="BH229" s="1">
        <v>2.621052E-3</v>
      </c>
      <c r="BI229" s="1">
        <v>0.6150506</v>
      </c>
      <c r="BJ229">
        <v>0.89941280000000001</v>
      </c>
      <c r="BK229">
        <v>20.479810000000001</v>
      </c>
      <c r="BL229" s="1">
        <v>0.20375009999999999</v>
      </c>
      <c r="BM229" s="1">
        <v>50.385370000000002</v>
      </c>
      <c r="BN229">
        <v>0.89641680000000001</v>
      </c>
      <c r="BO229">
        <v>20.64949</v>
      </c>
      <c r="BP229" s="1">
        <v>3.86755</v>
      </c>
      <c r="BQ229">
        <v>998.54229999999995</v>
      </c>
      <c r="BR229">
        <v>0.8930804</v>
      </c>
      <c r="BS229">
        <v>21.141839999999998</v>
      </c>
      <c r="BT229" s="1">
        <v>24.950890000000001</v>
      </c>
      <c r="BU229">
        <v>6691.5990000000002</v>
      </c>
      <c r="BV229">
        <v>0.88936910000000002</v>
      </c>
      <c r="BW229">
        <v>21.766459999999999</v>
      </c>
      <c r="BX229">
        <v>67.944919999999996</v>
      </c>
      <c r="BY229">
        <v>18844.77</v>
      </c>
      <c r="BZ229">
        <v>0.88504989999999994</v>
      </c>
      <c r="CA229">
        <v>22.2455</v>
      </c>
      <c r="CB229">
        <v>91.324969999999993</v>
      </c>
      <c r="CC229">
        <v>26124.42</v>
      </c>
      <c r="CD229">
        <v>0.87999910000000003</v>
      </c>
      <c r="CE229">
        <v>22.287179999999999</v>
      </c>
      <c r="CF229">
        <v>68.705600000000004</v>
      </c>
      <c r="CG229">
        <v>20201.349999999999</v>
      </c>
      <c r="CH229">
        <v>0.87435640000000003</v>
      </c>
      <c r="CI229">
        <v>22.1313</v>
      </c>
      <c r="CJ229">
        <v>31.92266</v>
      </c>
      <c r="CK229">
        <v>9627.8690000000006</v>
      </c>
      <c r="CL229">
        <v>0.86821499999999996</v>
      </c>
      <c r="CM229">
        <v>21.870999999999999</v>
      </c>
      <c r="CN229">
        <v>10.00902</v>
      </c>
      <c r="CO229">
        <v>3087.4250000000002</v>
      </c>
      <c r="CP229">
        <v>0.86162300000000003</v>
      </c>
      <c r="CQ229">
        <v>21.60819</v>
      </c>
      <c r="CR229">
        <v>2.308303</v>
      </c>
      <c r="CS229">
        <v>725.86170000000004</v>
      </c>
      <c r="CT229">
        <v>0.85483710000000002</v>
      </c>
      <c r="CU229">
        <v>21.712129999999998</v>
      </c>
      <c r="CV229">
        <v>0.45513389999999998</v>
      </c>
      <c r="CW229">
        <v>144.30529999999999</v>
      </c>
      <c r="CX229">
        <v>0.84786689999999998</v>
      </c>
      <c r="CY229">
        <v>22.103010000000001</v>
      </c>
      <c r="CZ229">
        <v>0.1203123</v>
      </c>
      <c r="DA229">
        <v>37.278289999999998</v>
      </c>
      <c r="DB229">
        <v>0.84072979999999997</v>
      </c>
      <c r="DC229">
        <v>22.44876</v>
      </c>
      <c r="DD229">
        <v>7.3523359999999996E-2</v>
      </c>
      <c r="DE229">
        <v>22.091750000000001</v>
      </c>
      <c r="DF229">
        <v>0.83335939999999997</v>
      </c>
      <c r="DG229">
        <v>22.74577</v>
      </c>
      <c r="DH229">
        <v>7.0296629999999999E-2</v>
      </c>
      <c r="DI229">
        <v>21.072800000000001</v>
      </c>
      <c r="DJ229">
        <v>0.82561819999999997</v>
      </c>
      <c r="DK229">
        <v>22.739740000000001</v>
      </c>
      <c r="DL229">
        <v>7.0687739999999999E-2</v>
      </c>
      <c r="DM229">
        <v>21.345839999999999</v>
      </c>
      <c r="DN229">
        <v>0.81750109999999998</v>
      </c>
      <c r="DO229">
        <v>22.622769999999999</v>
      </c>
      <c r="DP229">
        <v>6.8790019999999993E-2</v>
      </c>
      <c r="DQ229">
        <v>20.96105</v>
      </c>
      <c r="DR229">
        <v>0.80957500000000004</v>
      </c>
      <c r="DS229">
        <v>22.364059999999998</v>
      </c>
      <c r="DT229" s="1">
        <v>6.462909E-2</v>
      </c>
      <c r="DU229">
        <v>19.85774</v>
      </c>
      <c r="DV229">
        <v>0.80183400000000005</v>
      </c>
      <c r="DW229">
        <v>21.992170000000002</v>
      </c>
      <c r="DX229" s="1">
        <v>5.9300199999999997E-2</v>
      </c>
      <c r="DY229">
        <v>18.356950000000001</v>
      </c>
      <c r="DZ229">
        <v>0.79432959999999997</v>
      </c>
      <c r="EA229">
        <v>21.88815</v>
      </c>
      <c r="EB229" s="1">
        <v>5.3701720000000001E-2</v>
      </c>
      <c r="EC229">
        <v>16.73677</v>
      </c>
      <c r="ED229">
        <v>0.78672019999999998</v>
      </c>
      <c r="EE229">
        <v>21.991980000000002</v>
      </c>
      <c r="EF229" s="1">
        <v>4.8284359999999998E-2</v>
      </c>
      <c r="EG229">
        <v>15.14864</v>
      </c>
      <c r="EH229">
        <v>0.77911719999999995</v>
      </c>
      <c r="EI229">
        <v>22.309899999999999</v>
      </c>
      <c r="EJ229" s="1">
        <v>4.3276630000000003E-2</v>
      </c>
      <c r="EK229">
        <v>13.66465</v>
      </c>
      <c r="EL229">
        <v>0.77176129999999998</v>
      </c>
      <c r="EM229">
        <v>22.65596</v>
      </c>
      <c r="EN229" s="1">
        <v>3.8778769999999997E-2</v>
      </c>
      <c r="EO229">
        <v>12.318059999999999</v>
      </c>
      <c r="EP229">
        <v>0.76444900000000005</v>
      </c>
      <c r="EQ229">
        <v>22.715199999999999</v>
      </c>
      <c r="ER229" s="1">
        <v>3.477015E-2</v>
      </c>
      <c r="ES229">
        <v>11.111129999999999</v>
      </c>
      <c r="ET229">
        <v>0.75707069999999999</v>
      </c>
      <c r="EU229">
        <v>22.576499999999999</v>
      </c>
      <c r="EV229" s="1">
        <v>3.1206319999999999E-2</v>
      </c>
      <c r="EW229">
        <v>10.03241</v>
      </c>
      <c r="EX229">
        <v>0.74960389999999999</v>
      </c>
      <c r="EY229">
        <v>22.41525</v>
      </c>
      <c r="EZ229">
        <v>2.8018810000000002E-2</v>
      </c>
      <c r="FA229">
        <v>9.0630279999999992</v>
      </c>
      <c r="FB229">
        <v>0.74306910000000004</v>
      </c>
      <c r="FC229">
        <v>22.30594</v>
      </c>
      <c r="FD229" s="1">
        <v>2.5141819999999999E-2</v>
      </c>
      <c r="FE229">
        <v>8.1695080000000004</v>
      </c>
      <c r="FF229">
        <v>0.73672179999999998</v>
      </c>
      <c r="FG229">
        <v>22.69162</v>
      </c>
      <c r="FH229" s="1">
        <v>2.2516189999999998E-2</v>
      </c>
      <c r="FI229">
        <v>7.34687</v>
      </c>
      <c r="FJ229">
        <v>0.73094800000000004</v>
      </c>
      <c r="FK229">
        <v>22.90652</v>
      </c>
      <c r="FL229" s="1">
        <v>2.014591E-2</v>
      </c>
      <c r="FM229">
        <v>6.5973839999999999</v>
      </c>
      <c r="FN229">
        <v>0.72514310000000004</v>
      </c>
      <c r="FO229">
        <v>22.993110000000001</v>
      </c>
      <c r="FP229" s="1">
        <v>1.7991159999999999E-2</v>
      </c>
      <c r="FQ229">
        <v>5.9144439999999996</v>
      </c>
      <c r="FR229">
        <v>0.71975979999999995</v>
      </c>
      <c r="FS229">
        <v>23.07319</v>
      </c>
      <c r="FT229" s="1">
        <v>1.6070350000000001E-2</v>
      </c>
      <c r="FU229">
        <v>5.2987780000000004</v>
      </c>
      <c r="FV229">
        <v>0.71473399999999998</v>
      </c>
      <c r="FW229">
        <v>23.117909999999998</v>
      </c>
      <c r="FX229" s="1">
        <v>1.4365259999999999E-2</v>
      </c>
      <c r="FY229">
        <v>4.7485679999999997</v>
      </c>
      <c r="FZ229">
        <v>0.71016520000000005</v>
      </c>
      <c r="GA229">
        <v>23.17183</v>
      </c>
      <c r="GB229" s="1">
        <v>1.2858069999999999E-2</v>
      </c>
      <c r="GC229">
        <v>4.2583399999999996</v>
      </c>
      <c r="GD229">
        <v>0.70600799999999997</v>
      </c>
      <c r="GE229">
        <v>23.285270000000001</v>
      </c>
      <c r="GF229" s="1">
        <v>1.1517039999999999E-2</v>
      </c>
      <c r="GG229">
        <v>3.8199580000000002</v>
      </c>
      <c r="GH229">
        <v>0.70188150000000005</v>
      </c>
      <c r="GI229">
        <v>23.476980000000001</v>
      </c>
      <c r="GJ229" s="1">
        <v>1.031517E-2</v>
      </c>
      <c r="GK229">
        <v>3.4269910000000001</v>
      </c>
      <c r="GL229">
        <v>0.69885430000000004</v>
      </c>
      <c r="GM229">
        <v>24.1068</v>
      </c>
      <c r="GN229" s="1">
        <v>9.2345719999999999E-3</v>
      </c>
      <c r="GO229">
        <v>3.0686650000000002</v>
      </c>
      <c r="GP229">
        <v>0.69649170000000005</v>
      </c>
      <c r="GQ229">
        <v>24.524229999999999</v>
      </c>
      <c r="GR229" s="1">
        <v>8.2438119999999997E-3</v>
      </c>
      <c r="GS229">
        <v>2.738124</v>
      </c>
      <c r="GT229">
        <v>0.69461170000000005</v>
      </c>
      <c r="GU229">
        <v>24.75123</v>
      </c>
      <c r="GV229" s="1">
        <v>7.3270690000000003E-3</v>
      </c>
      <c r="GW229">
        <v>2.431915</v>
      </c>
      <c r="GX229">
        <v>0.6931214</v>
      </c>
      <c r="GY229">
        <v>25.062439999999999</v>
      </c>
      <c r="GZ229" s="1">
        <v>6.4734129999999999E-3</v>
      </c>
      <c r="HA229">
        <v>2.146846</v>
      </c>
      <c r="HB229">
        <v>0.69203630000000005</v>
      </c>
      <c r="HC229">
        <v>25.18629</v>
      </c>
      <c r="HD229" s="1">
        <v>5.6663290000000003E-3</v>
      </c>
      <c r="HE229">
        <v>1.8781190000000001</v>
      </c>
      <c r="HF229">
        <v>0.69125899999999996</v>
      </c>
      <c r="HG229">
        <v>25.150310000000001</v>
      </c>
      <c r="HH229" s="1">
        <v>4.8765479999999996E-3</v>
      </c>
      <c r="HI229">
        <v>1.615915</v>
      </c>
      <c r="HJ229">
        <v>0.69075319999999996</v>
      </c>
      <c r="HK229">
        <v>25.22194</v>
      </c>
      <c r="HL229" s="1">
        <v>4.0803230000000003E-3</v>
      </c>
      <c r="HM229">
        <v>1.3523810000000001</v>
      </c>
      <c r="HN229">
        <v>0.69041010000000003</v>
      </c>
      <c r="HO229">
        <v>25.297999999999998</v>
      </c>
      <c r="HP229" s="1">
        <v>3.294024E-3</v>
      </c>
      <c r="HQ229">
        <v>1.092344</v>
      </c>
      <c r="HR229">
        <v>0.69016169999999999</v>
      </c>
      <c r="HS229">
        <v>25.707560000000001</v>
      </c>
      <c r="HT229" s="1">
        <v>2.5755270000000002E-3</v>
      </c>
      <c r="HU229">
        <v>0.85432759999999996</v>
      </c>
      <c r="HV229">
        <v>0.69001190000000001</v>
      </c>
      <c r="HW229">
        <v>26.114519999999999</v>
      </c>
      <c r="HX229" s="1">
        <v>1.987515E-3</v>
      </c>
      <c r="HY229">
        <v>0.65871020000000002</v>
      </c>
      <c r="HZ229">
        <v>0.68991639999999999</v>
      </c>
      <c r="IA229">
        <v>26.374839999999999</v>
      </c>
      <c r="IB229" s="1">
        <v>1.5555079999999999E-3</v>
      </c>
      <c r="IC229">
        <v>0.51445479999999999</v>
      </c>
      <c r="ID229">
        <v>0.68984239999999997</v>
      </c>
      <c r="IE229">
        <v>26.637550000000001</v>
      </c>
      <c r="IF229" s="1">
        <v>1.2649639999999999E-3</v>
      </c>
      <c r="IG229">
        <v>0.41714119999999999</v>
      </c>
      <c r="IH229">
        <v>0.68978209999999995</v>
      </c>
      <c r="II229">
        <v>26.556709999999999</v>
      </c>
      <c r="IJ229" s="1">
        <v>1.0791139999999999E-3</v>
      </c>
      <c r="IK229">
        <v>0.35483399999999998</v>
      </c>
      <c r="IL229">
        <v>0.6897607</v>
      </c>
      <c r="IM229">
        <v>26.347670000000001</v>
      </c>
      <c r="IN229" s="1">
        <v>9.6025430000000001E-4</v>
      </c>
      <c r="IO229">
        <v>0.31505040000000001</v>
      </c>
      <c r="IP229">
        <v>0.68974210000000002</v>
      </c>
      <c r="IQ229">
        <v>26.249110000000002</v>
      </c>
      <c r="IR229" s="1">
        <v>8.7992959999999999E-4</v>
      </c>
      <c r="IS229">
        <v>0.28829719999999998</v>
      </c>
      <c r="IT229">
        <v>0.68974550000000001</v>
      </c>
      <c r="IU229">
        <v>26.14573</v>
      </c>
      <c r="IV229">
        <v>8.2104360000000002E-4</v>
      </c>
      <c r="IW229">
        <v>0.26874819999999999</v>
      </c>
      <c r="IX229">
        <v>0.68972999999999995</v>
      </c>
      <c r="IY229">
        <v>26.241669999999999</v>
      </c>
      <c r="IZ229" s="1">
        <v>7.7413139999999998E-4</v>
      </c>
      <c r="JA229">
        <v>0.25325049999999999</v>
      </c>
      <c r="JB229">
        <v>0.6897238</v>
      </c>
      <c r="JC229">
        <v>25.942910000000001</v>
      </c>
      <c r="JD229" s="1">
        <v>7.3411539999999995E-4</v>
      </c>
      <c r="JE229">
        <v>0.24009030000000001</v>
      </c>
      <c r="JF229">
        <v>0.68972129999999998</v>
      </c>
      <c r="JG229">
        <v>25.60397</v>
      </c>
      <c r="JH229" s="1">
        <v>6.9843990000000001E-4</v>
      </c>
      <c r="JI229">
        <v>0.22837460000000001</v>
      </c>
      <c r="JJ229">
        <v>0.68972770000000005</v>
      </c>
      <c r="JK229">
        <v>25.159369999999999</v>
      </c>
      <c r="JL229" s="1">
        <v>6.657729E-4</v>
      </c>
      <c r="JM229">
        <v>0.21766849999999999</v>
      </c>
      <c r="JN229">
        <v>0.6897354</v>
      </c>
      <c r="JO229">
        <v>24.91273</v>
      </c>
      <c r="JP229" s="1">
        <v>6.3529120000000003E-4</v>
      </c>
      <c r="JQ229">
        <v>0.20769840000000001</v>
      </c>
      <c r="JR229">
        <v>0.68973549999999995</v>
      </c>
      <c r="JS229">
        <v>25.027159999999999</v>
      </c>
      <c r="JT229" s="1">
        <v>6.0668270000000001E-4</v>
      </c>
      <c r="JU229">
        <v>0.19833899999999999</v>
      </c>
      <c r="JV229">
        <v>0.689724</v>
      </c>
      <c r="JW229">
        <v>25.242100000000001</v>
      </c>
      <c r="JX229" s="1">
        <v>5.800779E-4</v>
      </c>
      <c r="JY229">
        <v>0.18962209999999999</v>
      </c>
      <c r="JZ229">
        <v>0.68972500000000003</v>
      </c>
      <c r="KA229">
        <v>25.359310000000001</v>
      </c>
      <c r="KB229" s="1">
        <v>5.5524670000000004E-4</v>
      </c>
      <c r="KC229">
        <v>0.18148139999999999</v>
      </c>
      <c r="KD229">
        <v>0.68972339999999999</v>
      </c>
      <c r="KE229">
        <v>25.74981</v>
      </c>
      <c r="KF229" s="1">
        <v>5.3149719999999998E-4</v>
      </c>
      <c r="KG229">
        <v>0.17371890000000001</v>
      </c>
      <c r="KH229">
        <v>0.68972560000000005</v>
      </c>
      <c r="KI229">
        <v>25.691559999999999</v>
      </c>
      <c r="KJ229" s="1">
        <v>5.0881660000000003E-4</v>
      </c>
      <c r="KK229">
        <v>0.16630800000000001</v>
      </c>
      <c r="KL229">
        <v>0.68972339999999999</v>
      </c>
      <c r="KM229">
        <v>25.489660000000001</v>
      </c>
      <c r="KN229" s="1">
        <v>4.872958E-4</v>
      </c>
      <c r="KO229">
        <v>0.159274</v>
      </c>
      <c r="KP229">
        <v>0.68972469999999997</v>
      </c>
      <c r="KQ229">
        <v>25.38965</v>
      </c>
      <c r="KR229" s="1">
        <v>4.6705139999999999E-4</v>
      </c>
      <c r="KS229">
        <v>0.1526515</v>
      </c>
      <c r="KT229">
        <v>0.68972149999999999</v>
      </c>
      <c r="KU229">
        <v>25.186910000000001</v>
      </c>
      <c r="KV229" s="1">
        <v>4.4776290000000002E-4</v>
      </c>
      <c r="KW229">
        <v>0.14635100000000001</v>
      </c>
      <c r="KX229">
        <v>0.68972460000000002</v>
      </c>
      <c r="KY229">
        <v>24.942810000000001</v>
      </c>
      <c r="KZ229" s="1">
        <v>4.2926409999999998E-4</v>
      </c>
      <c r="LA229">
        <v>0.14030020000000001</v>
      </c>
      <c r="LB229">
        <v>0.68972940000000005</v>
      </c>
      <c r="LC229">
        <v>24.798559999999998</v>
      </c>
      <c r="LD229" s="1">
        <v>4.1174540000000001E-4</v>
      </c>
      <c r="LE229">
        <v>0.134572</v>
      </c>
      <c r="LF229">
        <v>0.68971729999999998</v>
      </c>
      <c r="LG229">
        <v>24.774889999999999</v>
      </c>
      <c r="LH229" s="1">
        <v>3.9509130000000002E-4</v>
      </c>
      <c r="LI229">
        <v>0.1291244</v>
      </c>
      <c r="LJ229">
        <v>0.68971559999999998</v>
      </c>
      <c r="LK229">
        <v>25.284780000000001</v>
      </c>
      <c r="LL229" s="1">
        <v>3.7923150000000001E-4</v>
      </c>
      <c r="LM229">
        <v>0.1239426</v>
      </c>
      <c r="LN229">
        <v>0.68972880000000003</v>
      </c>
      <c r="LO229">
        <v>25.53755</v>
      </c>
      <c r="LP229" s="1">
        <v>3.6427840000000003E-4</v>
      </c>
      <c r="LQ229">
        <v>0.119045</v>
      </c>
      <c r="LR229">
        <v>0.68969860000000005</v>
      </c>
      <c r="LS229">
        <v>25.62819</v>
      </c>
      <c r="LT229" s="1">
        <v>3.4989230000000002E-4</v>
      </c>
      <c r="LU229">
        <v>0.11434419999999999</v>
      </c>
      <c r="LV229">
        <v>0.68967869999999998</v>
      </c>
      <c r="LW229">
        <v>25.952940000000002</v>
      </c>
      <c r="LX229" s="1">
        <v>3.361797E-4</v>
      </c>
      <c r="LY229">
        <v>0.10986559999999999</v>
      </c>
      <c r="LZ229">
        <v>0.68962619999999997</v>
      </c>
      <c r="MA229">
        <v>25.984449999999999</v>
      </c>
      <c r="MB229" s="1">
        <v>3.2310390000000002E-4</v>
      </c>
      <c r="MC229">
        <v>0.1056025</v>
      </c>
      <c r="MD229">
        <v>0.68954979999999999</v>
      </c>
      <c r="ME229">
        <v>25.67389</v>
      </c>
      <c r="MF229" s="1">
        <v>3.1072750000000002E-4</v>
      </c>
      <c r="MG229">
        <v>0.1015592</v>
      </c>
      <c r="MH229">
        <v>0.68946289999999999</v>
      </c>
      <c r="MI229">
        <v>25.489909999999998</v>
      </c>
      <c r="MJ229" s="1">
        <v>2.9906239999999998E-4</v>
      </c>
      <c r="MK229">
        <v>9.7755599999999998E-2</v>
      </c>
      <c r="ML229">
        <v>0.68931699999999996</v>
      </c>
      <c r="MM229">
        <v>25.64368</v>
      </c>
      <c r="MN229" s="1">
        <v>2.8816360000000001E-4</v>
      </c>
      <c r="MO229">
        <v>9.4209600000000004E-2</v>
      </c>
      <c r="MP229">
        <v>0.68914589999999998</v>
      </c>
      <c r="MQ229">
        <v>26.330690000000001</v>
      </c>
      <c r="MR229" s="1">
        <v>2.7795469999999998E-4</v>
      </c>
      <c r="MS229">
        <v>9.0888369999999996E-2</v>
      </c>
      <c r="MT229">
        <v>0.68900989999999995</v>
      </c>
      <c r="MU229">
        <v>26.917310000000001</v>
      </c>
      <c r="MV229" s="1">
        <v>2.6830209999999997E-4</v>
      </c>
      <c r="MW229">
        <v>8.7737609999999994E-2</v>
      </c>
      <c r="MX229">
        <v>0.68882299999999996</v>
      </c>
      <c r="MY229">
        <v>27.227989999999998</v>
      </c>
      <c r="MZ229" s="1">
        <v>2.5891340000000002E-4</v>
      </c>
      <c r="NA229">
        <v>8.4688369999999999E-2</v>
      </c>
      <c r="NB229">
        <v>0.68866059999999996</v>
      </c>
      <c r="NC229">
        <v>27.505089999999999</v>
      </c>
      <c r="ND229" s="1">
        <v>2.4981230000000002E-4</v>
      </c>
      <c r="NE229">
        <v>8.1726839999999995E-2</v>
      </c>
      <c r="NF229">
        <v>0.68848989999999999</v>
      </c>
      <c r="NG229">
        <v>27.46405</v>
      </c>
      <c r="NH229" s="1">
        <v>2.4106569999999999E-4</v>
      </c>
      <c r="NI229">
        <v>7.8876349999999998E-2</v>
      </c>
      <c r="NJ229">
        <v>0.68832720000000003</v>
      </c>
      <c r="NK229">
        <v>27.346789999999999</v>
      </c>
      <c r="NL229" s="1">
        <v>2.3282629999999999E-4</v>
      </c>
      <c r="NM229">
        <v>7.6182369999999999E-2</v>
      </c>
      <c r="NN229">
        <v>0.68819019999999997</v>
      </c>
      <c r="NO229">
        <v>27.341139999999999</v>
      </c>
      <c r="NP229" s="1">
        <v>2.2522770000000001E-4</v>
      </c>
      <c r="NQ229">
        <v>7.3694209999999996E-2</v>
      </c>
      <c r="NR229">
        <v>0.68809589999999998</v>
      </c>
      <c r="NS229">
        <v>27.27327</v>
      </c>
      <c r="NT229" s="1">
        <v>2.1826690000000001E-4</v>
      </c>
      <c r="NU229">
        <v>7.1415709999999993E-2</v>
      </c>
      <c r="NV229">
        <v>0.68798570000000003</v>
      </c>
      <c r="NW229">
        <v>27.18056</v>
      </c>
      <c r="NX229" s="1">
        <v>2.116207E-4</v>
      </c>
      <c r="NY229">
        <v>6.9242620000000005E-2</v>
      </c>
      <c r="NZ229">
        <v>0.68791670000000005</v>
      </c>
      <c r="OA229">
        <v>27.192869999999999</v>
      </c>
      <c r="OB229" s="1">
        <v>2.0485689999999999E-4</v>
      </c>
      <c r="OC229">
        <v>6.7037360000000004E-2</v>
      </c>
      <c r="OD229">
        <v>0.68782160000000003</v>
      </c>
      <c r="OE229">
        <v>26.907350000000001</v>
      </c>
      <c r="OF229" s="1">
        <v>1.9798010000000001E-4</v>
      </c>
      <c r="OG229">
        <v>6.4789120000000006E-2</v>
      </c>
      <c r="OH229">
        <v>0.68775359999999996</v>
      </c>
      <c r="OI229">
        <v>26.62397</v>
      </c>
      <c r="OJ229" s="1">
        <v>1.9094089999999999E-4</v>
      </c>
      <c r="OK229">
        <v>6.2487760000000003E-2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0.9928207</v>
      </c>
      <c r="G230">
        <v>22.02843</v>
      </c>
      <c r="H230">
        <v>0</v>
      </c>
      <c r="I230">
        <v>0</v>
      </c>
      <c r="J230">
        <v>0.99063659999999998</v>
      </c>
      <c r="K230">
        <v>22.276730000000001</v>
      </c>
      <c r="L230">
        <v>0</v>
      </c>
      <c r="M230">
        <v>0</v>
      </c>
      <c r="N230">
        <v>0.98840220000000001</v>
      </c>
      <c r="O230">
        <v>22.564679999999999</v>
      </c>
      <c r="P230">
        <v>0</v>
      </c>
      <c r="Q230">
        <v>0</v>
      </c>
      <c r="R230">
        <v>0.98607500000000003</v>
      </c>
      <c r="S230">
        <v>22.439489999999999</v>
      </c>
      <c r="T230">
        <v>0</v>
      </c>
      <c r="U230">
        <v>0</v>
      </c>
      <c r="V230">
        <v>0.98363069999999997</v>
      </c>
      <c r="W230">
        <v>22.077999999999999</v>
      </c>
      <c r="X230">
        <v>0</v>
      </c>
      <c r="Y230">
        <v>0</v>
      </c>
      <c r="Z230">
        <v>0.98088399999999998</v>
      </c>
      <c r="AA230">
        <v>21.596540000000001</v>
      </c>
      <c r="AB230">
        <v>0</v>
      </c>
      <c r="AC230">
        <v>0</v>
      </c>
      <c r="AD230">
        <v>0.97732529999999995</v>
      </c>
      <c r="AE230">
        <v>21.167000000000002</v>
      </c>
      <c r="AF230">
        <v>0</v>
      </c>
      <c r="AG230">
        <v>0</v>
      </c>
      <c r="AH230">
        <v>0.97302599999999995</v>
      </c>
      <c r="AI230">
        <v>20.893789999999999</v>
      </c>
      <c r="AJ230">
        <v>0</v>
      </c>
      <c r="AK230">
        <v>0</v>
      </c>
      <c r="AL230">
        <v>0.96872939999999996</v>
      </c>
      <c r="AM230">
        <v>21.191929999999999</v>
      </c>
      <c r="AN230">
        <v>0</v>
      </c>
      <c r="AO230">
        <v>0</v>
      </c>
      <c r="AP230">
        <v>0.96485259999999995</v>
      </c>
      <c r="AQ230">
        <v>21.439330000000002</v>
      </c>
      <c r="AR230">
        <v>1.757124E-33</v>
      </c>
      <c r="AS230">
        <v>4.824022E-31</v>
      </c>
      <c r="AT230">
        <v>0.9614568</v>
      </c>
      <c r="AU230">
        <v>21.564910000000001</v>
      </c>
      <c r="AV230" s="1">
        <v>4.447389E-22</v>
      </c>
      <c r="AW230" s="1">
        <v>1.220411E-19</v>
      </c>
      <c r="AX230">
        <v>0.95850650000000004</v>
      </c>
      <c r="AY230">
        <v>21.440280000000001</v>
      </c>
      <c r="AZ230" s="1">
        <v>1.920949E-12</v>
      </c>
      <c r="BA230" s="1">
        <v>5.3027879999999998E-10</v>
      </c>
      <c r="BB230">
        <v>0.95580609999999999</v>
      </c>
      <c r="BC230">
        <v>21.124210000000001</v>
      </c>
      <c r="BD230" s="1">
        <v>2.4156420000000001E-6</v>
      </c>
      <c r="BE230" s="1">
        <v>5.1474020000000004E-4</v>
      </c>
      <c r="BF230">
        <v>0.95314880000000002</v>
      </c>
      <c r="BG230">
        <v>20.701450000000001</v>
      </c>
      <c r="BH230" s="1">
        <v>1.764048E-3</v>
      </c>
      <c r="BI230" s="1">
        <v>0.40385969999999999</v>
      </c>
      <c r="BJ230">
        <v>0.95044099999999998</v>
      </c>
      <c r="BK230">
        <v>20.516449999999999</v>
      </c>
      <c r="BL230" s="1">
        <v>0.1537394</v>
      </c>
      <c r="BM230" s="1">
        <v>37.067869999999999</v>
      </c>
      <c r="BN230">
        <v>0.94753480000000001</v>
      </c>
      <c r="BO230">
        <v>20.6797</v>
      </c>
      <c r="BP230" s="1">
        <v>3.18981</v>
      </c>
      <c r="BQ230">
        <v>802.23609999999996</v>
      </c>
      <c r="BR230">
        <v>0.94433750000000005</v>
      </c>
      <c r="BS230">
        <v>21.158280000000001</v>
      </c>
      <c r="BT230" s="1">
        <v>22.149529999999999</v>
      </c>
      <c r="BU230">
        <v>5780.223</v>
      </c>
      <c r="BV230">
        <v>0.94077370000000005</v>
      </c>
      <c r="BW230">
        <v>21.775469999999999</v>
      </c>
      <c r="BX230">
        <v>64.204719999999995</v>
      </c>
      <c r="BY230">
        <v>17306.29</v>
      </c>
      <c r="BZ230">
        <v>0.93666229999999995</v>
      </c>
      <c r="CA230">
        <v>22.253879999999999</v>
      </c>
      <c r="CB230">
        <v>91.115679999999998</v>
      </c>
      <c r="CC230">
        <v>25288.9</v>
      </c>
      <c r="CD230">
        <v>0.93181340000000001</v>
      </c>
      <c r="CE230">
        <v>22.294550000000001</v>
      </c>
      <c r="CF230">
        <v>71.766279999999995</v>
      </c>
      <c r="CG230">
        <v>20448.41</v>
      </c>
      <c r="CH230">
        <v>0.92644729999999997</v>
      </c>
      <c r="CI230">
        <v>22.14977</v>
      </c>
      <c r="CJ230">
        <v>34.704839999999997</v>
      </c>
      <c r="CK230">
        <v>10126.469999999999</v>
      </c>
      <c r="CL230">
        <v>0.92063439999999996</v>
      </c>
      <c r="CM230">
        <v>21.89799</v>
      </c>
      <c r="CN230">
        <v>11.25657</v>
      </c>
      <c r="CO230">
        <v>3354.0990000000002</v>
      </c>
      <c r="CP230">
        <v>0.91437020000000002</v>
      </c>
      <c r="CQ230">
        <v>21.637879999999999</v>
      </c>
      <c r="CR230">
        <v>2.6646540000000001</v>
      </c>
      <c r="CS230">
        <v>808.34</v>
      </c>
      <c r="CT230">
        <v>0.90786420000000001</v>
      </c>
      <c r="CU230">
        <v>21.744689999999999</v>
      </c>
      <c r="CV230">
        <v>0.52827440000000003</v>
      </c>
      <c r="CW230">
        <v>161.6114</v>
      </c>
      <c r="CX230">
        <v>0.90118699999999996</v>
      </c>
      <c r="CY230">
        <v>22.12782</v>
      </c>
      <c r="CZ230">
        <v>0.13190830000000001</v>
      </c>
      <c r="DA230">
        <v>39.562579999999997</v>
      </c>
      <c r="DB230">
        <v>0.89440779999999998</v>
      </c>
      <c r="DC230">
        <v>22.46405</v>
      </c>
      <c r="DD230">
        <v>7.4800699999999998E-2</v>
      </c>
      <c r="DE230">
        <v>21.71574</v>
      </c>
      <c r="DF230">
        <v>0.88739369999999995</v>
      </c>
      <c r="DG230">
        <v>22.75667</v>
      </c>
      <c r="DH230">
        <v>7.0220060000000001E-2</v>
      </c>
      <c r="DI230">
        <v>20.28058</v>
      </c>
      <c r="DJ230">
        <v>0.87999530000000004</v>
      </c>
      <c r="DK230">
        <v>22.74577</v>
      </c>
      <c r="DL230">
        <v>7.0674929999999997E-2</v>
      </c>
      <c r="DM230">
        <v>20.524470000000001</v>
      </c>
      <c r="DN230">
        <v>0.87221800000000005</v>
      </c>
      <c r="DO230">
        <v>22.639530000000001</v>
      </c>
      <c r="DP230">
        <v>6.9018019999999999E-2</v>
      </c>
      <c r="DQ230">
        <v>20.192119999999999</v>
      </c>
      <c r="DR230">
        <v>0.86489680000000002</v>
      </c>
      <c r="DS230">
        <v>22.388169999999999</v>
      </c>
      <c r="DT230">
        <v>6.5034880000000003E-2</v>
      </c>
      <c r="DU230">
        <v>19.148119999999999</v>
      </c>
      <c r="DV230">
        <v>0.85782199999999997</v>
      </c>
      <c r="DW230">
        <v>22.024640000000002</v>
      </c>
      <c r="DX230" s="1">
        <v>5.9776860000000001E-2</v>
      </c>
      <c r="DY230">
        <v>17.694610000000001</v>
      </c>
      <c r="DZ230">
        <v>0.85115689999999999</v>
      </c>
      <c r="EA230">
        <v>21.927589999999999</v>
      </c>
      <c r="EB230" s="1">
        <v>5.4189920000000003E-2</v>
      </c>
      <c r="EC230">
        <v>16.11899</v>
      </c>
      <c r="ED230">
        <v>0.84433020000000003</v>
      </c>
      <c r="EE230">
        <v>22.028590000000001</v>
      </c>
      <c r="EF230" s="1">
        <v>4.8751660000000002E-2</v>
      </c>
      <c r="EG230">
        <v>14.573510000000001</v>
      </c>
      <c r="EH230">
        <v>0.83747660000000002</v>
      </c>
      <c r="EI230">
        <v>22.330760000000001</v>
      </c>
      <c r="EJ230" s="1">
        <v>4.3705979999999998E-2</v>
      </c>
      <c r="EK230">
        <v>13.126239999999999</v>
      </c>
      <c r="EL230">
        <v>0.83091289999999995</v>
      </c>
      <c r="EM230">
        <v>22.6648</v>
      </c>
      <c r="EN230" s="1">
        <v>3.9165680000000001E-2</v>
      </c>
      <c r="EO230">
        <v>11.81185</v>
      </c>
      <c r="EP230">
        <v>0.8244705</v>
      </c>
      <c r="EQ230">
        <v>22.715990000000001</v>
      </c>
      <c r="ER230" s="1">
        <v>3.5116380000000003E-2</v>
      </c>
      <c r="ES230">
        <v>10.633430000000001</v>
      </c>
      <c r="ET230">
        <v>0.81800969999999995</v>
      </c>
      <c r="EU230">
        <v>22.577380000000002</v>
      </c>
      <c r="EV230" s="1">
        <v>3.1515880000000003E-2</v>
      </c>
      <c r="EW230">
        <v>9.5810169999999992</v>
      </c>
      <c r="EX230">
        <v>0.81151629999999997</v>
      </c>
      <c r="EY230">
        <v>22.427140000000001</v>
      </c>
      <c r="EZ230" s="1">
        <v>2.8299990000000001E-2</v>
      </c>
      <c r="FA230">
        <v>8.636806</v>
      </c>
      <c r="FB230">
        <v>0.80654320000000002</v>
      </c>
      <c r="FC230">
        <v>22.337029999999999</v>
      </c>
      <c r="FD230">
        <v>2.5402480000000002E-2</v>
      </c>
      <c r="FE230">
        <v>7.7647259999999996</v>
      </c>
      <c r="FF230">
        <v>0.80194779999999999</v>
      </c>
      <c r="FG230">
        <v>22.742560000000001</v>
      </c>
      <c r="FH230" s="1">
        <v>2.27557E-2</v>
      </c>
      <c r="FI230">
        <v>6.974634</v>
      </c>
      <c r="FJ230">
        <v>0.79761939999999998</v>
      </c>
      <c r="FK230">
        <v>22.956469999999999</v>
      </c>
      <c r="FL230" s="1">
        <v>2.0365000000000001E-2</v>
      </c>
      <c r="FM230">
        <v>6.2663089999999997</v>
      </c>
      <c r="FN230">
        <v>0.7929891</v>
      </c>
      <c r="FO230">
        <v>23.030439999999999</v>
      </c>
      <c r="FP230" s="1">
        <v>1.8190439999999999E-2</v>
      </c>
      <c r="FQ230">
        <v>5.6223270000000003</v>
      </c>
      <c r="FR230">
        <v>0.78889620000000005</v>
      </c>
      <c r="FS230">
        <v>23.087599999999998</v>
      </c>
      <c r="FT230">
        <v>1.6249199999999998E-2</v>
      </c>
      <c r="FU230">
        <v>5.040349</v>
      </c>
      <c r="FV230">
        <v>0.78515579999999996</v>
      </c>
      <c r="FW230">
        <v>23.111280000000001</v>
      </c>
      <c r="FX230" s="1">
        <v>1.4523940000000001E-2</v>
      </c>
      <c r="FY230">
        <v>4.5188459999999999</v>
      </c>
      <c r="FZ230">
        <v>0.78186540000000004</v>
      </c>
      <c r="GA230">
        <v>23.153210000000001</v>
      </c>
      <c r="GB230" s="1">
        <v>1.299819E-2</v>
      </c>
      <c r="GC230">
        <v>4.0533619999999999</v>
      </c>
      <c r="GD230">
        <v>0.77878250000000004</v>
      </c>
      <c r="GE230">
        <v>23.268380000000001</v>
      </c>
      <c r="GF230" s="1">
        <v>1.164139E-2</v>
      </c>
      <c r="GG230">
        <v>3.6375440000000001</v>
      </c>
      <c r="GH230">
        <v>0.77533220000000003</v>
      </c>
      <c r="GI230">
        <v>23.4787</v>
      </c>
      <c r="GJ230" s="1">
        <v>1.0426349999999999E-2</v>
      </c>
      <c r="GK230">
        <v>3.2652950000000001</v>
      </c>
      <c r="GL230">
        <v>0.77305610000000002</v>
      </c>
      <c r="GM230">
        <v>24.132650000000002</v>
      </c>
      <c r="GN230" s="1">
        <v>9.3362219999999999E-3</v>
      </c>
      <c r="GO230">
        <v>2.9265219999999998</v>
      </c>
      <c r="GP230">
        <v>0.77134590000000003</v>
      </c>
      <c r="GQ230">
        <v>24.564810000000001</v>
      </c>
      <c r="GR230" s="1">
        <v>8.3380569999999994E-3</v>
      </c>
      <c r="GS230">
        <v>2.614547</v>
      </c>
      <c r="GT230">
        <v>0.76949840000000003</v>
      </c>
      <c r="GU230">
        <v>24.78989</v>
      </c>
      <c r="GV230" s="1">
        <v>7.4144420000000003E-3</v>
      </c>
      <c r="GW230">
        <v>2.325034</v>
      </c>
      <c r="GX230">
        <v>0.76790400000000003</v>
      </c>
      <c r="GY230">
        <v>25.084140000000001</v>
      </c>
      <c r="GZ230" s="1">
        <v>6.5551610000000003E-3</v>
      </c>
      <c r="HA230">
        <v>2.0549400000000002</v>
      </c>
      <c r="HB230">
        <v>0.76672209999999996</v>
      </c>
      <c r="HC230">
        <v>25.187249999999999</v>
      </c>
      <c r="HD230" s="1">
        <v>5.744468E-3</v>
      </c>
      <c r="HE230">
        <v>1.8004119999999999</v>
      </c>
      <c r="HF230">
        <v>0.76587130000000003</v>
      </c>
      <c r="HG230">
        <v>25.13973</v>
      </c>
      <c r="HH230" s="1">
        <v>4.9542529999999996E-3</v>
      </c>
      <c r="HI230">
        <v>1.552532</v>
      </c>
      <c r="HJ230">
        <v>0.76533430000000002</v>
      </c>
      <c r="HK230">
        <v>25.21012</v>
      </c>
      <c r="HL230" s="1">
        <v>4.1586849999999996E-3</v>
      </c>
      <c r="HM230">
        <v>1.303445</v>
      </c>
      <c r="HN230">
        <v>0.76496520000000001</v>
      </c>
      <c r="HO230">
        <v>25.305409999999998</v>
      </c>
      <c r="HP230" s="1">
        <v>3.369319E-3</v>
      </c>
      <c r="HQ230">
        <v>1.056438</v>
      </c>
      <c r="HR230">
        <v>0.76471100000000003</v>
      </c>
      <c r="HS230">
        <v>25.738379999999999</v>
      </c>
      <c r="HT230" s="1">
        <v>2.641235E-3</v>
      </c>
      <c r="HU230">
        <v>0.82834149999999995</v>
      </c>
      <c r="HV230">
        <v>0.76454820000000001</v>
      </c>
      <c r="HW230">
        <v>26.157119999999999</v>
      </c>
      <c r="HX230" s="1">
        <v>2.0386979999999998E-3</v>
      </c>
      <c r="HY230">
        <v>0.6389108</v>
      </c>
      <c r="HZ230">
        <v>0.76443499999999998</v>
      </c>
      <c r="IA230">
        <v>26.41441</v>
      </c>
      <c r="IB230" s="1">
        <v>1.5914869999999999E-3</v>
      </c>
      <c r="IC230">
        <v>0.49789949999999999</v>
      </c>
      <c r="ID230">
        <v>0.76434469999999999</v>
      </c>
      <c r="IE230">
        <v>26.66686</v>
      </c>
      <c r="IF230" s="1">
        <v>1.2884560000000001E-3</v>
      </c>
      <c r="IG230">
        <v>0.40210400000000002</v>
      </c>
      <c r="IH230">
        <v>0.76431400000000005</v>
      </c>
      <c r="II230">
        <v>26.56841</v>
      </c>
      <c r="IJ230" s="1">
        <v>1.0939840000000001E-3</v>
      </c>
      <c r="IK230">
        <v>0.34057300000000001</v>
      </c>
      <c r="IL230">
        <v>0.76428859999999998</v>
      </c>
      <c r="IM230">
        <v>26.34714</v>
      </c>
      <c r="IN230" s="1">
        <v>9.6993839999999997E-4</v>
      </c>
      <c r="IO230">
        <v>0.30137380000000003</v>
      </c>
      <c r="IP230">
        <v>0.76426150000000004</v>
      </c>
      <c r="IQ230">
        <v>26.24306</v>
      </c>
      <c r="IR230" s="1">
        <v>8.8670009999999996E-4</v>
      </c>
      <c r="IS230">
        <v>0.2751769</v>
      </c>
      <c r="IT230">
        <v>0.76424250000000005</v>
      </c>
      <c r="IU230">
        <v>26.15831</v>
      </c>
      <c r="IV230" s="1">
        <v>8.2620019999999998E-4</v>
      </c>
      <c r="IW230">
        <v>0.25618659999999999</v>
      </c>
      <c r="IX230">
        <v>0.76424499999999995</v>
      </c>
      <c r="IY230">
        <v>26.283380000000001</v>
      </c>
      <c r="IZ230" s="1">
        <v>7.7837329999999995E-4</v>
      </c>
      <c r="JA230">
        <v>0.24123620000000001</v>
      </c>
      <c r="JB230">
        <v>0.76424190000000003</v>
      </c>
      <c r="JC230">
        <v>26.00149</v>
      </c>
      <c r="JD230" s="1">
        <v>7.3781710000000002E-4</v>
      </c>
      <c r="JE230">
        <v>0.22860559999999999</v>
      </c>
      <c r="JF230">
        <v>0.76423969999999997</v>
      </c>
      <c r="JG230">
        <v>25.66619</v>
      </c>
      <c r="JH230" s="1">
        <v>7.0178180000000001E-4</v>
      </c>
      <c r="JI230">
        <v>0.2173968</v>
      </c>
      <c r="JJ230">
        <v>0.76423839999999998</v>
      </c>
      <c r="JK230">
        <v>25.203949999999999</v>
      </c>
      <c r="JL230" s="1">
        <v>6.6885209999999998E-4</v>
      </c>
      <c r="JM230">
        <v>0.2071779</v>
      </c>
      <c r="JN230">
        <v>0.7642487</v>
      </c>
      <c r="JO230">
        <v>24.938189999999999</v>
      </c>
      <c r="JP230" s="1">
        <v>6.3817650000000002E-4</v>
      </c>
      <c r="JQ230">
        <v>0.19767480000000001</v>
      </c>
      <c r="JR230">
        <v>0.76424599999999998</v>
      </c>
      <c r="JS230">
        <v>25.032260000000001</v>
      </c>
      <c r="JT230" s="1">
        <v>6.0939019999999998E-4</v>
      </c>
      <c r="JU230">
        <v>0.1887519</v>
      </c>
      <c r="JV230">
        <v>0.76423779999999997</v>
      </c>
      <c r="JW230">
        <v>25.245660000000001</v>
      </c>
      <c r="JX230" s="1">
        <v>5.8258919999999996E-4</v>
      </c>
      <c r="JY230">
        <v>0.18043380000000001</v>
      </c>
      <c r="JZ230">
        <v>0.76423660000000004</v>
      </c>
      <c r="KA230">
        <v>25.372789999999998</v>
      </c>
      <c r="KB230" s="1">
        <v>5.5761700000000005E-4</v>
      </c>
      <c r="KC230">
        <v>0.1726771</v>
      </c>
      <c r="KD230">
        <v>0.76423110000000005</v>
      </c>
      <c r="KE230">
        <v>25.788129999999999</v>
      </c>
      <c r="KF230" s="1">
        <v>5.3376249999999997E-4</v>
      </c>
      <c r="KG230">
        <v>0.16529099999999999</v>
      </c>
      <c r="KH230">
        <v>0.76424130000000001</v>
      </c>
      <c r="KI230">
        <v>25.738980000000002</v>
      </c>
      <c r="KJ230" s="1">
        <v>5.1098080000000002E-4</v>
      </c>
      <c r="KK230">
        <v>0.1582383</v>
      </c>
      <c r="KL230">
        <v>0.76423759999999996</v>
      </c>
      <c r="KM230">
        <v>25.54074</v>
      </c>
      <c r="KN230" s="1">
        <v>4.8933859999999996E-4</v>
      </c>
      <c r="KO230">
        <v>0.15153710000000001</v>
      </c>
      <c r="KP230">
        <v>0.76423419999999997</v>
      </c>
      <c r="KQ230">
        <v>25.42202</v>
      </c>
      <c r="KR230" s="1">
        <v>4.6897459999999997E-4</v>
      </c>
      <c r="KS230">
        <v>0.14522699999999999</v>
      </c>
      <c r="KT230">
        <v>0.76423810000000003</v>
      </c>
      <c r="KU230">
        <v>25.206710000000001</v>
      </c>
      <c r="KV230" s="1">
        <v>4.4961129999999998E-4</v>
      </c>
      <c r="KW230">
        <v>0.1392331</v>
      </c>
      <c r="KX230">
        <v>0.7642331</v>
      </c>
      <c r="KY230">
        <v>24.949670000000001</v>
      </c>
      <c r="KZ230" s="1">
        <v>4.3102519999999999E-4</v>
      </c>
      <c r="LA230">
        <v>0.13347439999999999</v>
      </c>
      <c r="LB230">
        <v>0.76424389999999998</v>
      </c>
      <c r="LC230">
        <v>24.80237</v>
      </c>
      <c r="LD230" s="1">
        <v>4.1341309999999999E-4</v>
      </c>
      <c r="LE230">
        <v>0.12801870000000001</v>
      </c>
      <c r="LF230">
        <v>0.76423220000000003</v>
      </c>
      <c r="LG230">
        <v>24.789670000000001</v>
      </c>
      <c r="LH230" s="1">
        <v>3.9668400000000001E-4</v>
      </c>
      <c r="LI230">
        <v>0.12283289999999999</v>
      </c>
      <c r="LJ230">
        <v>0.76422749999999995</v>
      </c>
      <c r="LK230">
        <v>25.31917</v>
      </c>
      <c r="LL230" s="1">
        <v>3.8073430000000003E-4</v>
      </c>
      <c r="LM230">
        <v>0.1178975</v>
      </c>
      <c r="LN230">
        <v>0.76421899999999998</v>
      </c>
      <c r="LO230">
        <v>25.58426</v>
      </c>
      <c r="LP230" s="1">
        <v>3.6571089999999998E-4</v>
      </c>
      <c r="LQ230">
        <v>0.1132369</v>
      </c>
      <c r="LR230">
        <v>0.7642118</v>
      </c>
      <c r="LS230">
        <v>25.679200000000002</v>
      </c>
      <c r="LT230" s="1">
        <v>3.5126759999999998E-4</v>
      </c>
      <c r="LU230">
        <v>0.10876379999999999</v>
      </c>
      <c r="LV230">
        <v>0.76419420000000005</v>
      </c>
      <c r="LW230">
        <v>25.99729</v>
      </c>
      <c r="LX230" s="1">
        <v>3.3748650000000002E-4</v>
      </c>
      <c r="LY230">
        <v>0.1045001</v>
      </c>
      <c r="LZ230">
        <v>0.76414439999999995</v>
      </c>
      <c r="MA230">
        <v>26.016290000000001</v>
      </c>
      <c r="MB230" s="1">
        <v>3.2435E-4</v>
      </c>
      <c r="MC230">
        <v>0.10044359999999999</v>
      </c>
      <c r="MD230">
        <v>0.76403670000000001</v>
      </c>
      <c r="ME230">
        <v>25.689830000000001</v>
      </c>
      <c r="MF230" s="1">
        <v>3.1190169999999998E-4</v>
      </c>
      <c r="MG230">
        <v>9.6591940000000001E-2</v>
      </c>
      <c r="MH230">
        <v>0.76394669999999998</v>
      </c>
      <c r="MI230">
        <v>25.489699999999999</v>
      </c>
      <c r="MJ230" s="1">
        <v>3.0016100000000002E-4</v>
      </c>
      <c r="MK230">
        <v>9.2967900000000006E-2</v>
      </c>
      <c r="ML230">
        <v>0.76379920000000001</v>
      </c>
      <c r="MM230">
        <v>25.648980000000002</v>
      </c>
      <c r="MN230" s="1">
        <v>2.8918880000000001E-4</v>
      </c>
      <c r="MO230">
        <v>8.958824E-2</v>
      </c>
      <c r="MP230">
        <v>0.76364620000000005</v>
      </c>
      <c r="MQ230">
        <v>26.348759999999999</v>
      </c>
      <c r="MR230" s="1">
        <v>2.7891649999999999E-4</v>
      </c>
      <c r="MS230">
        <v>8.6422959999999993E-2</v>
      </c>
      <c r="MT230">
        <v>0.76348649999999996</v>
      </c>
      <c r="MU230">
        <v>26.946819999999999</v>
      </c>
      <c r="MV230" s="1">
        <v>2.6922900000000001E-4</v>
      </c>
      <c r="MW230">
        <v>8.3429920000000005E-2</v>
      </c>
      <c r="MX230">
        <v>0.76333680000000004</v>
      </c>
      <c r="MY230">
        <v>27.257680000000001</v>
      </c>
      <c r="MZ230" s="1">
        <v>2.5981289999999998E-4</v>
      </c>
      <c r="NA230">
        <v>8.05342E-2</v>
      </c>
      <c r="NB230">
        <v>0.76314320000000002</v>
      </c>
      <c r="NC230">
        <v>27.528390000000002</v>
      </c>
      <c r="ND230" s="1">
        <v>2.5068280000000001E-4</v>
      </c>
      <c r="NE230">
        <v>7.7722819999999998E-2</v>
      </c>
      <c r="NF230">
        <v>0.76298619999999995</v>
      </c>
      <c r="NG230">
        <v>27.473289999999999</v>
      </c>
      <c r="NH230" s="1">
        <v>2.418989E-4</v>
      </c>
      <c r="NI230">
        <v>7.5013189999999993E-2</v>
      </c>
      <c r="NJ230">
        <v>0.76285890000000001</v>
      </c>
      <c r="NK230">
        <v>27.345279999999999</v>
      </c>
      <c r="NL230" s="1">
        <v>2.33606E-4</v>
      </c>
      <c r="NM230">
        <v>7.2447259999999999E-2</v>
      </c>
      <c r="NN230">
        <v>0.76273279999999999</v>
      </c>
      <c r="NO230">
        <v>27.336659999999998</v>
      </c>
      <c r="NP230" s="1">
        <v>2.2594180000000001E-4</v>
      </c>
      <c r="NQ230">
        <v>7.0072629999999997E-2</v>
      </c>
      <c r="NR230">
        <v>0.76260139999999998</v>
      </c>
      <c r="NS230">
        <v>27.287579999999998</v>
      </c>
      <c r="NT230" s="1">
        <v>2.1892520000000001E-4</v>
      </c>
      <c r="NU230">
        <v>6.7900230000000006E-2</v>
      </c>
      <c r="NV230">
        <v>0.76252399999999998</v>
      </c>
      <c r="NW230">
        <v>27.218800000000002</v>
      </c>
      <c r="NX230" s="1">
        <v>2.1227099999999999E-4</v>
      </c>
      <c r="NY230">
        <v>6.583812E-2</v>
      </c>
      <c r="NZ230">
        <v>0.76245059999999998</v>
      </c>
      <c r="OA230">
        <v>27.246220000000001</v>
      </c>
      <c r="OB230" s="1">
        <v>2.0552379999999999E-4</v>
      </c>
      <c r="OC230">
        <v>6.37543E-2</v>
      </c>
      <c r="OD230">
        <v>0.76236409999999999</v>
      </c>
      <c r="OE230">
        <v>26.96153</v>
      </c>
      <c r="OF230" s="1">
        <v>1.9865710000000001E-4</v>
      </c>
      <c r="OG230">
        <v>6.162608E-2</v>
      </c>
      <c r="OH230">
        <v>0.76231899999999997</v>
      </c>
      <c r="OI230">
        <v>26.662510000000001</v>
      </c>
      <c r="OJ230" s="1">
        <v>1.9163580000000001E-4</v>
      </c>
      <c r="OK230">
        <v>5.9451009999999999E-2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0.99319139999999995</v>
      </c>
      <c r="G231">
        <v>22.034520000000001</v>
      </c>
      <c r="H231">
        <v>0</v>
      </c>
      <c r="I231">
        <v>0</v>
      </c>
      <c r="J231">
        <v>0.9915233</v>
      </c>
      <c r="K231">
        <v>22.276730000000001</v>
      </c>
      <c r="L231">
        <v>0</v>
      </c>
      <c r="M231">
        <v>0</v>
      </c>
      <c r="N231">
        <v>0.98981450000000004</v>
      </c>
      <c r="O231">
        <v>22.575679999999998</v>
      </c>
      <c r="P231">
        <v>0</v>
      </c>
      <c r="Q231">
        <v>0</v>
      </c>
      <c r="R231">
        <v>0.98804939999999997</v>
      </c>
      <c r="S231">
        <v>22.458500000000001</v>
      </c>
      <c r="T231">
        <v>0</v>
      </c>
      <c r="U231">
        <v>0</v>
      </c>
      <c r="V231">
        <v>0.98621270000000005</v>
      </c>
      <c r="W231">
        <v>22.115590000000001</v>
      </c>
      <c r="X231">
        <v>0</v>
      </c>
      <c r="Y231">
        <v>0</v>
      </c>
      <c r="Z231">
        <v>0.98410019999999998</v>
      </c>
      <c r="AA231">
        <v>21.638030000000001</v>
      </c>
      <c r="AB231">
        <v>0</v>
      </c>
      <c r="AC231">
        <v>0</v>
      </c>
      <c r="AD231">
        <v>0.98136670000000004</v>
      </c>
      <c r="AE231">
        <v>21.202110000000001</v>
      </c>
      <c r="AF231">
        <v>0</v>
      </c>
      <c r="AG231">
        <v>0</v>
      </c>
      <c r="AH231">
        <v>0.97803549999999995</v>
      </c>
      <c r="AI231">
        <v>20.918620000000001</v>
      </c>
      <c r="AJ231">
        <v>0</v>
      </c>
      <c r="AK231">
        <v>0</v>
      </c>
      <c r="AL231">
        <v>0.97474340000000004</v>
      </c>
      <c r="AM231">
        <v>21.202369999999998</v>
      </c>
      <c r="AN231">
        <v>0</v>
      </c>
      <c r="AO231">
        <v>0</v>
      </c>
      <c r="AP231">
        <v>0.97188439999999998</v>
      </c>
      <c r="AQ231">
        <v>21.441410000000001</v>
      </c>
      <c r="AR231">
        <v>2.9275369999999999E-34</v>
      </c>
      <c r="AS231">
        <v>8.1197480000000003E-32</v>
      </c>
      <c r="AT231">
        <v>0.96939920000000002</v>
      </c>
      <c r="AU231">
        <v>21.57986</v>
      </c>
      <c r="AV231" s="1">
        <v>8.0236960000000004E-23</v>
      </c>
      <c r="AW231" s="1">
        <v>2.225038E-20</v>
      </c>
      <c r="AX231">
        <v>0.96724250000000001</v>
      </c>
      <c r="AY231">
        <v>21.46827</v>
      </c>
      <c r="AZ231" s="1">
        <v>3.7725759999999998E-13</v>
      </c>
      <c r="BA231" s="1">
        <v>1.052159E-10</v>
      </c>
      <c r="BB231">
        <v>0.96525510000000003</v>
      </c>
      <c r="BC231">
        <v>21.167190000000002</v>
      </c>
      <c r="BD231" s="1">
        <v>1.3571450000000001E-6</v>
      </c>
      <c r="BE231" s="1">
        <v>2.8837650000000003E-4</v>
      </c>
      <c r="BF231">
        <v>0.96328150000000001</v>
      </c>
      <c r="BG231">
        <v>20.74474</v>
      </c>
      <c r="BH231" s="1">
        <v>1.187345E-3</v>
      </c>
      <c r="BI231" s="1">
        <v>0.27225890000000003</v>
      </c>
      <c r="BJ231">
        <v>0.96125510000000003</v>
      </c>
      <c r="BK231">
        <v>20.553460000000001</v>
      </c>
      <c r="BL231" s="1">
        <v>0.11597639999999999</v>
      </c>
      <c r="BM231" s="1">
        <v>28.069759999999999</v>
      </c>
      <c r="BN231">
        <v>0.95902229999999999</v>
      </c>
      <c r="BO231">
        <v>20.71077</v>
      </c>
      <c r="BP231" s="1">
        <v>2.6278779999999999</v>
      </c>
      <c r="BQ231">
        <v>664.61519999999996</v>
      </c>
      <c r="BR231">
        <v>0.95659819999999995</v>
      </c>
      <c r="BS231">
        <v>21.174969999999998</v>
      </c>
      <c r="BT231" s="1">
        <v>19.621410000000001</v>
      </c>
      <c r="BU231">
        <v>5157.4520000000002</v>
      </c>
      <c r="BV231">
        <v>0.95396519999999996</v>
      </c>
      <c r="BW231">
        <v>21.78424</v>
      </c>
      <c r="BX231">
        <v>60.485900000000001</v>
      </c>
      <c r="BY231">
        <v>16446.150000000001</v>
      </c>
      <c r="BZ231">
        <v>0.95090470000000005</v>
      </c>
      <c r="CA231">
        <v>22.2621</v>
      </c>
      <c r="CB231">
        <v>90.515090000000001</v>
      </c>
      <c r="CC231">
        <v>25377.05</v>
      </c>
      <c r="CD231">
        <v>0.94731549999999998</v>
      </c>
      <c r="CE231">
        <v>22.301459999999999</v>
      </c>
      <c r="CF231">
        <v>74.606979999999993</v>
      </c>
      <c r="CG231">
        <v>21508.13</v>
      </c>
      <c r="CH231">
        <v>0.94331160000000003</v>
      </c>
      <c r="CI231">
        <v>22.16761</v>
      </c>
      <c r="CJ231">
        <v>37.522300000000001</v>
      </c>
      <c r="CK231">
        <v>11095.11</v>
      </c>
      <c r="CL231">
        <v>0.93871590000000005</v>
      </c>
      <c r="CM231">
        <v>21.924710000000001</v>
      </c>
      <c r="CN231">
        <v>12.58315</v>
      </c>
      <c r="CO231">
        <v>3806.12</v>
      </c>
      <c r="CP231">
        <v>0.93369020000000003</v>
      </c>
      <c r="CQ231">
        <v>21.667210000000001</v>
      </c>
      <c r="CR231">
        <v>3.057477</v>
      </c>
      <c r="CS231">
        <v>943.33939999999996</v>
      </c>
      <c r="CT231">
        <v>0.92853680000000005</v>
      </c>
      <c r="CU231">
        <v>21.77721</v>
      </c>
      <c r="CV231">
        <v>0.61123039999999995</v>
      </c>
      <c r="CW231">
        <v>190.6771</v>
      </c>
      <c r="CX231">
        <v>0.92329300000000003</v>
      </c>
      <c r="CY231">
        <v>22.153269999999999</v>
      </c>
      <c r="CZ231">
        <v>0.14539440000000001</v>
      </c>
      <c r="DA231">
        <v>44.600430000000003</v>
      </c>
      <c r="DB231">
        <v>0.91800930000000003</v>
      </c>
      <c r="DC231">
        <v>22.479510000000001</v>
      </c>
      <c r="DD231">
        <v>7.6385869999999995E-2</v>
      </c>
      <c r="DE231">
        <v>22.604199999999999</v>
      </c>
      <c r="DF231">
        <v>0.91256040000000005</v>
      </c>
      <c r="DG231">
        <v>22.76792</v>
      </c>
      <c r="DH231">
        <v>7.0184930000000006E-2</v>
      </c>
      <c r="DI231">
        <v>20.616499999999998</v>
      </c>
      <c r="DJ231">
        <v>0.90679319999999997</v>
      </c>
      <c r="DK231">
        <v>22.752120000000001</v>
      </c>
      <c r="DL231">
        <v>7.0654140000000004E-2</v>
      </c>
      <c r="DM231">
        <v>20.875530000000001</v>
      </c>
      <c r="DN231">
        <v>0.90064180000000005</v>
      </c>
      <c r="DO231">
        <v>22.65504</v>
      </c>
      <c r="DP231">
        <v>6.9228380000000006E-2</v>
      </c>
      <c r="DQ231">
        <v>20.624870000000001</v>
      </c>
      <c r="DR231">
        <v>0.89542529999999998</v>
      </c>
      <c r="DS231">
        <v>22.412030000000001</v>
      </c>
      <c r="DT231">
        <v>6.5428189999999997E-2</v>
      </c>
      <c r="DU231">
        <v>19.631710000000002</v>
      </c>
      <c r="DV231">
        <v>0.89061590000000002</v>
      </c>
      <c r="DW231">
        <v>22.05743</v>
      </c>
      <c r="DX231" s="1">
        <v>6.0245409999999999E-2</v>
      </c>
      <c r="DY231">
        <v>18.18824</v>
      </c>
      <c r="DZ231">
        <v>0.88559290000000002</v>
      </c>
      <c r="EA231">
        <v>21.968109999999999</v>
      </c>
      <c r="EB231" s="1">
        <v>5.4669549999999997E-2</v>
      </c>
      <c r="EC231">
        <v>16.599260000000001</v>
      </c>
      <c r="ED231">
        <v>0.88003089999999995</v>
      </c>
      <c r="EE231">
        <v>22.065930000000002</v>
      </c>
      <c r="EF231" s="1">
        <v>4.9211619999999998E-2</v>
      </c>
      <c r="EG231">
        <v>15.02956</v>
      </c>
      <c r="EH231">
        <v>0.87455640000000001</v>
      </c>
      <c r="EI231">
        <v>22.35211</v>
      </c>
      <c r="EJ231" s="1">
        <v>4.4130219999999998E-2</v>
      </c>
      <c r="EK231">
        <v>13.552519999999999</v>
      </c>
      <c r="EL231">
        <v>0.86945399999999995</v>
      </c>
      <c r="EM231">
        <v>22.6751</v>
      </c>
      <c r="EN231" s="1">
        <v>3.9549029999999999E-2</v>
      </c>
      <c r="EO231">
        <v>12.2073</v>
      </c>
      <c r="EP231">
        <v>0.86458619999999997</v>
      </c>
      <c r="EQ231">
        <v>22.71762</v>
      </c>
      <c r="ER231" s="1">
        <v>3.5459530000000003E-2</v>
      </c>
      <c r="ES231">
        <v>10.99916</v>
      </c>
      <c r="ET231">
        <v>0.85975820000000003</v>
      </c>
      <c r="EU231">
        <v>22.578009999999999</v>
      </c>
      <c r="EV231" s="1">
        <v>3.1822789999999997E-2</v>
      </c>
      <c r="EW231">
        <v>9.9192859999999996</v>
      </c>
      <c r="EX231">
        <v>0.85510839999999999</v>
      </c>
      <c r="EY231">
        <v>22.437760000000001</v>
      </c>
      <c r="EZ231" s="1">
        <v>2.857929E-2</v>
      </c>
      <c r="FA231">
        <v>8.9494980000000002</v>
      </c>
      <c r="FB231">
        <v>0.85270679999999999</v>
      </c>
      <c r="FC231">
        <v>22.36514</v>
      </c>
      <c r="FD231" s="1">
        <v>2.5661759999999999E-2</v>
      </c>
      <c r="FE231">
        <v>8.0523530000000001</v>
      </c>
      <c r="FF231">
        <v>0.84754339999999995</v>
      </c>
      <c r="FG231">
        <v>22.791869999999999</v>
      </c>
      <c r="FH231" s="1">
        <v>2.2987509999999999E-2</v>
      </c>
      <c r="FI231">
        <v>7.2391490000000003</v>
      </c>
      <c r="FJ231">
        <v>0.84025039999999995</v>
      </c>
      <c r="FK231">
        <v>23.007200000000001</v>
      </c>
      <c r="FL231" s="1">
        <v>2.0576009999999999E-2</v>
      </c>
      <c r="FM231">
        <v>6.5098729999999998</v>
      </c>
      <c r="FN231">
        <v>0.83240080000000005</v>
      </c>
      <c r="FO231">
        <v>23.072019999999998</v>
      </c>
      <c r="FP231" s="1">
        <v>1.8382820000000001E-2</v>
      </c>
      <c r="FQ231">
        <v>5.8470529999999998</v>
      </c>
      <c r="FR231">
        <v>0.82513429999999999</v>
      </c>
      <c r="FS231">
        <v>23.104600000000001</v>
      </c>
      <c r="FT231" s="1">
        <v>1.6422599999999999E-2</v>
      </c>
      <c r="FU231">
        <v>5.2472250000000003</v>
      </c>
      <c r="FV231">
        <v>0.81828080000000003</v>
      </c>
      <c r="FW231">
        <v>23.10679</v>
      </c>
      <c r="FX231" s="1">
        <v>1.467825E-2</v>
      </c>
      <c r="FY231">
        <v>4.7099909999999996</v>
      </c>
      <c r="FZ231">
        <v>0.81200490000000003</v>
      </c>
      <c r="GA231">
        <v>23.132829999999998</v>
      </c>
      <c r="GB231" s="1">
        <v>1.313431E-2</v>
      </c>
      <c r="GC231">
        <v>4.2299889999999998</v>
      </c>
      <c r="GD231">
        <v>0.80603769999999997</v>
      </c>
      <c r="GE231">
        <v>23.245920000000002</v>
      </c>
      <c r="GF231" s="1">
        <v>1.176133E-2</v>
      </c>
      <c r="GG231">
        <v>3.8011330000000001</v>
      </c>
      <c r="GH231">
        <v>0.80004180000000003</v>
      </c>
      <c r="GI231">
        <v>23.477060000000002</v>
      </c>
      <c r="GJ231" s="1">
        <v>1.053392E-2</v>
      </c>
      <c r="GK231">
        <v>3.4172189999999998</v>
      </c>
      <c r="GL231">
        <v>0.79522990000000005</v>
      </c>
      <c r="GM231">
        <v>24.161960000000001</v>
      </c>
      <c r="GN231" s="1">
        <v>9.43424E-3</v>
      </c>
      <c r="GO231">
        <v>3.066805</v>
      </c>
      <c r="GP231">
        <v>0.79109160000000001</v>
      </c>
      <c r="GQ231">
        <v>24.615220000000001</v>
      </c>
      <c r="GR231" s="1">
        <v>8.4292970000000005E-3</v>
      </c>
      <c r="GS231">
        <v>2.7435260000000001</v>
      </c>
      <c r="GT231">
        <v>0.78765079999999998</v>
      </c>
      <c r="GU231">
        <v>24.842140000000001</v>
      </c>
      <c r="GV231" s="1">
        <v>7.499248E-3</v>
      </c>
      <c r="GW231">
        <v>2.442212</v>
      </c>
      <c r="GX231">
        <v>0.78506549999999997</v>
      </c>
      <c r="GY231">
        <v>25.1158</v>
      </c>
      <c r="GZ231" s="1">
        <v>6.6347410000000004E-3</v>
      </c>
      <c r="HA231">
        <v>2.1606350000000001</v>
      </c>
      <c r="HB231">
        <v>0.78307329999999997</v>
      </c>
      <c r="HC231">
        <v>25.19265</v>
      </c>
      <c r="HD231" s="1">
        <v>5.8204099999999998E-3</v>
      </c>
      <c r="HE231">
        <v>1.895694</v>
      </c>
      <c r="HF231">
        <v>0.78165010000000001</v>
      </c>
      <c r="HG231">
        <v>25.127109999999998</v>
      </c>
      <c r="HH231" s="1">
        <v>5.0296960000000002E-3</v>
      </c>
      <c r="HI231">
        <v>1.6388229999999999</v>
      </c>
      <c r="HJ231">
        <v>0.78067050000000004</v>
      </c>
      <c r="HK231">
        <v>25.193000000000001</v>
      </c>
      <c r="HL231" s="1">
        <v>4.234898E-3</v>
      </c>
      <c r="HM231">
        <v>1.3812120000000001</v>
      </c>
      <c r="HN231">
        <v>0.78003169999999999</v>
      </c>
      <c r="HO231">
        <v>25.310230000000001</v>
      </c>
      <c r="HP231" s="1">
        <v>3.4432040000000001E-3</v>
      </c>
      <c r="HQ231">
        <v>1.1245590000000001</v>
      </c>
      <c r="HR231">
        <v>0.77956040000000004</v>
      </c>
      <c r="HS231">
        <v>25.775659999999998</v>
      </c>
      <c r="HT231" s="1">
        <v>2.706464E-3</v>
      </c>
      <c r="HU231">
        <v>0.88491880000000001</v>
      </c>
      <c r="HV231">
        <v>0.77926949999999995</v>
      </c>
      <c r="HW231">
        <v>26.211870000000001</v>
      </c>
      <c r="HX231" s="1">
        <v>2.0901269999999998E-3</v>
      </c>
      <c r="HY231">
        <v>0.68316379999999999</v>
      </c>
      <c r="HZ231">
        <v>0.77905489999999999</v>
      </c>
      <c r="IA231">
        <v>26.46828</v>
      </c>
      <c r="IB231" s="1">
        <v>1.627999E-3</v>
      </c>
      <c r="IC231">
        <v>0.53100409999999998</v>
      </c>
      <c r="ID231">
        <v>0.77891739999999998</v>
      </c>
      <c r="IE231">
        <v>26.70806</v>
      </c>
      <c r="IF231" s="1">
        <v>1.3124510000000001E-3</v>
      </c>
      <c r="IG231">
        <v>0.4265852</v>
      </c>
      <c r="IH231">
        <v>0.77882189999999996</v>
      </c>
      <c r="II231">
        <v>26.587569999999999</v>
      </c>
      <c r="IJ231" s="1">
        <v>1.1091969999999999E-3</v>
      </c>
      <c r="IK231">
        <v>0.3591819</v>
      </c>
      <c r="IL231">
        <v>0.77875749999999999</v>
      </c>
      <c r="IM231">
        <v>26.347770000000001</v>
      </c>
      <c r="IN231" s="1">
        <v>9.7978230000000011E-4</v>
      </c>
      <c r="IO231">
        <v>0.31630550000000002</v>
      </c>
      <c r="IP231">
        <v>0.77872799999999998</v>
      </c>
      <c r="IQ231">
        <v>26.23434</v>
      </c>
      <c r="IR231" s="1">
        <v>8.9352460000000002E-4</v>
      </c>
      <c r="IS231">
        <v>0.2878925</v>
      </c>
      <c r="IT231">
        <v>0.77870260000000002</v>
      </c>
      <c r="IU231">
        <v>26.170269999999999</v>
      </c>
      <c r="IV231" s="1">
        <v>8.313541E-4</v>
      </c>
      <c r="IW231">
        <v>0.26751439999999999</v>
      </c>
      <c r="IX231">
        <v>0.77866930000000001</v>
      </c>
      <c r="IY231">
        <v>26.333500000000001</v>
      </c>
      <c r="IZ231" s="1">
        <v>7.8257879999999998E-4</v>
      </c>
      <c r="JA231">
        <v>0.25162790000000002</v>
      </c>
      <c r="JB231">
        <v>0.77867739999999996</v>
      </c>
      <c r="JC231">
        <v>26.076730000000001</v>
      </c>
      <c r="JD231" s="1">
        <v>7.414683E-4</v>
      </c>
      <c r="JE231">
        <v>0.2383123</v>
      </c>
      <c r="JF231">
        <v>0.77868740000000003</v>
      </c>
      <c r="JG231">
        <v>25.751280000000001</v>
      </c>
      <c r="JH231" s="1">
        <v>7.0507909999999998E-4</v>
      </c>
      <c r="JI231">
        <v>0.2265509</v>
      </c>
      <c r="JJ231">
        <v>0.77867050000000004</v>
      </c>
      <c r="JK231">
        <v>25.266940000000002</v>
      </c>
      <c r="JL231" s="1">
        <v>6.7187970000000003E-4</v>
      </c>
      <c r="JM231">
        <v>0.21585260000000001</v>
      </c>
      <c r="JN231">
        <v>0.77865949999999995</v>
      </c>
      <c r="JO231">
        <v>24.97607</v>
      </c>
      <c r="JP231" s="1">
        <v>6.4100729999999996E-4</v>
      </c>
      <c r="JQ231">
        <v>0.20593020000000001</v>
      </c>
      <c r="JR231">
        <v>0.77867319999999995</v>
      </c>
      <c r="JS231">
        <v>25.041540000000001</v>
      </c>
      <c r="JT231" s="1">
        <v>6.1204670000000001E-4</v>
      </c>
      <c r="JU231">
        <v>0.19661609999999999</v>
      </c>
      <c r="JV231">
        <v>0.77866829999999998</v>
      </c>
      <c r="JW231">
        <v>25.249400000000001</v>
      </c>
      <c r="JX231" s="1">
        <v>5.8505449999999995E-4</v>
      </c>
      <c r="JY231">
        <v>0.18792049999999999</v>
      </c>
      <c r="JZ231">
        <v>0.77867399999999998</v>
      </c>
      <c r="KA231">
        <v>25.387499999999999</v>
      </c>
      <c r="KB231" s="1">
        <v>5.599429E-4</v>
      </c>
      <c r="KC231">
        <v>0.17982600000000001</v>
      </c>
      <c r="KD231">
        <v>0.77866400000000002</v>
      </c>
      <c r="KE231">
        <v>25.83511</v>
      </c>
      <c r="KF231" s="1">
        <v>5.3598450000000005E-4</v>
      </c>
      <c r="KG231">
        <v>0.17213059999999999</v>
      </c>
      <c r="KH231">
        <v>0.7786672</v>
      </c>
      <c r="KI231">
        <v>25.800080000000001</v>
      </c>
      <c r="KJ231" s="1">
        <v>5.1309860000000001E-4</v>
      </c>
      <c r="KK231">
        <v>0.1647826</v>
      </c>
      <c r="KL231">
        <v>0.77867129999999996</v>
      </c>
      <c r="KM231">
        <v>25.61008</v>
      </c>
      <c r="KN231" s="1">
        <v>4.9134530000000001E-4</v>
      </c>
      <c r="KO231">
        <v>0.15779789999999999</v>
      </c>
      <c r="KP231">
        <v>0.77866210000000002</v>
      </c>
      <c r="KQ231">
        <v>25.467469999999999</v>
      </c>
      <c r="KR231" s="1">
        <v>4.7085999999999997E-4</v>
      </c>
      <c r="KS231">
        <v>0.15121000000000001</v>
      </c>
      <c r="KT231">
        <v>0.77866500000000005</v>
      </c>
      <c r="KU231">
        <v>25.2361</v>
      </c>
      <c r="KV231" s="1">
        <v>4.5141760000000001E-4</v>
      </c>
      <c r="KW231">
        <v>0.14496809999999999</v>
      </c>
      <c r="KX231">
        <v>0.77866740000000001</v>
      </c>
      <c r="KY231">
        <v>24.960570000000001</v>
      </c>
      <c r="KZ231" s="1">
        <v>4.3275539999999997E-4</v>
      </c>
      <c r="LA231">
        <v>0.1389734</v>
      </c>
      <c r="LB231">
        <v>0.7786691</v>
      </c>
      <c r="LC231">
        <v>24.807369999999999</v>
      </c>
      <c r="LD231" s="1">
        <v>4.1504690000000001E-4</v>
      </c>
      <c r="LE231">
        <v>0.13328209999999999</v>
      </c>
      <c r="LF231">
        <v>0.77867330000000001</v>
      </c>
      <c r="LG231">
        <v>24.805810000000001</v>
      </c>
      <c r="LH231" s="1">
        <v>3.9824810000000001E-4</v>
      </c>
      <c r="LI231">
        <v>0.1278813</v>
      </c>
      <c r="LJ231">
        <v>0.77865770000000001</v>
      </c>
      <c r="LK231">
        <v>25.361910000000002</v>
      </c>
      <c r="LL231" s="1">
        <v>3.8221009999999999E-4</v>
      </c>
      <c r="LM231">
        <v>0.1227328</v>
      </c>
      <c r="LN231">
        <v>0.7786478</v>
      </c>
      <c r="LO231">
        <v>25.644580000000001</v>
      </c>
      <c r="LP231" s="1">
        <v>3.6711280000000001E-4</v>
      </c>
      <c r="LQ231">
        <v>0.1178737</v>
      </c>
      <c r="LR231">
        <v>0.77863800000000005</v>
      </c>
      <c r="LS231">
        <v>25.747299999999999</v>
      </c>
      <c r="LT231" s="1">
        <v>3.5261439999999998E-4</v>
      </c>
      <c r="LU231">
        <v>0.1132189</v>
      </c>
      <c r="LV231">
        <v>0.77861429999999998</v>
      </c>
      <c r="LW231">
        <v>26.057040000000001</v>
      </c>
      <c r="LX231" s="1">
        <v>3.3876769999999999E-4</v>
      </c>
      <c r="LY231">
        <v>0.10877489999999999</v>
      </c>
      <c r="LZ231">
        <v>0.77853280000000002</v>
      </c>
      <c r="MA231">
        <v>26.061800000000002</v>
      </c>
      <c r="MB231" s="1">
        <v>3.2556920000000001E-4</v>
      </c>
      <c r="MC231">
        <v>0.1045469</v>
      </c>
      <c r="MD231">
        <v>0.77843300000000004</v>
      </c>
      <c r="ME231">
        <v>25.71415</v>
      </c>
      <c r="MF231" s="1">
        <v>3.1305329999999998E-4</v>
      </c>
      <c r="MG231">
        <v>0.1005289</v>
      </c>
      <c r="MH231">
        <v>0.77829300000000001</v>
      </c>
      <c r="MI231">
        <v>25.490400000000001</v>
      </c>
      <c r="MJ231" s="1">
        <v>3.0123880000000001E-4</v>
      </c>
      <c r="MK231">
        <v>9.6745800000000007E-2</v>
      </c>
      <c r="ML231">
        <v>0.77808889999999997</v>
      </c>
      <c r="MM231">
        <v>25.65287</v>
      </c>
      <c r="MN231" s="1">
        <v>2.9019380000000001E-4</v>
      </c>
      <c r="MO231">
        <v>9.3215660000000006E-2</v>
      </c>
      <c r="MP231">
        <v>0.77788740000000001</v>
      </c>
      <c r="MQ231">
        <v>26.37049</v>
      </c>
      <c r="MR231" s="1">
        <v>2.7986139999999998E-4</v>
      </c>
      <c r="MS231">
        <v>8.9910509999999999E-2</v>
      </c>
      <c r="MT231">
        <v>0.77766139999999995</v>
      </c>
      <c r="MU231">
        <v>26.984069999999999</v>
      </c>
      <c r="MV231" s="1">
        <v>2.7013519999999997E-4</v>
      </c>
      <c r="MW231">
        <v>8.6792250000000001E-2</v>
      </c>
      <c r="MX231">
        <v>0.77740229999999999</v>
      </c>
      <c r="MY231">
        <v>27.29738</v>
      </c>
      <c r="MZ231" s="1">
        <v>2.6069119999999997E-4</v>
      </c>
      <c r="NA231">
        <v>8.3780430000000003E-2</v>
      </c>
      <c r="NB231">
        <v>0.7771441</v>
      </c>
      <c r="NC231">
        <v>27.56147</v>
      </c>
      <c r="ND231" s="1">
        <v>2.5153620000000003E-4</v>
      </c>
      <c r="NE231">
        <v>8.0855070000000001E-2</v>
      </c>
      <c r="NF231">
        <v>0.7768834</v>
      </c>
      <c r="NG231">
        <v>27.48873</v>
      </c>
      <c r="NH231" s="1">
        <v>2.4271589999999999E-4</v>
      </c>
      <c r="NI231">
        <v>7.8032959999999998E-2</v>
      </c>
      <c r="NJ231">
        <v>0.77663150000000003</v>
      </c>
      <c r="NK231">
        <v>27.345210000000002</v>
      </c>
      <c r="NL231" s="1">
        <v>2.3437189999999999E-4</v>
      </c>
      <c r="NM231">
        <v>7.5353299999999998E-2</v>
      </c>
      <c r="NN231">
        <v>0.77640620000000005</v>
      </c>
      <c r="NO231">
        <v>27.329740000000001</v>
      </c>
      <c r="NP231" s="1">
        <v>2.2664380000000001E-4</v>
      </c>
      <c r="NQ231">
        <v>7.2867360000000006E-2</v>
      </c>
      <c r="NR231">
        <v>0.77620540000000005</v>
      </c>
      <c r="NS231">
        <v>27.302420000000001</v>
      </c>
      <c r="NT231" s="1">
        <v>2.1956990000000001E-4</v>
      </c>
      <c r="NU231">
        <v>7.0591730000000005E-2</v>
      </c>
      <c r="NV231">
        <v>0.77606330000000001</v>
      </c>
      <c r="NW231">
        <v>27.265360000000001</v>
      </c>
      <c r="NX231" s="1">
        <v>2.1290449999999999E-4</v>
      </c>
      <c r="NY231">
        <v>6.8448960000000003E-2</v>
      </c>
      <c r="NZ231">
        <v>0.77592229999999995</v>
      </c>
      <c r="OA231">
        <v>27.316649999999999</v>
      </c>
      <c r="OB231" s="1">
        <v>2.0617279999999999E-4</v>
      </c>
      <c r="OC231">
        <v>6.6296110000000005E-2</v>
      </c>
      <c r="OD231">
        <v>0.77579370000000003</v>
      </c>
      <c r="OE231">
        <v>27.033850000000001</v>
      </c>
      <c r="OF231" s="1">
        <v>1.993164E-4</v>
      </c>
      <c r="OG231">
        <v>6.4094880000000007E-2</v>
      </c>
      <c r="OH231">
        <v>0.77566590000000002</v>
      </c>
      <c r="OI231">
        <v>26.718990000000002</v>
      </c>
      <c r="OJ231" s="1">
        <v>1.9231249999999999E-4</v>
      </c>
      <c r="OK231">
        <v>6.1848899999999998E-2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1.0022260000000001</v>
      </c>
      <c r="G232">
        <v>22.04823</v>
      </c>
      <c r="H232">
        <v>0</v>
      </c>
      <c r="I232">
        <v>0</v>
      </c>
      <c r="J232">
        <v>0.99973389999999995</v>
      </c>
      <c r="K232">
        <v>22.27852</v>
      </c>
      <c r="L232">
        <v>0</v>
      </c>
      <c r="M232">
        <v>0</v>
      </c>
      <c r="N232">
        <v>0.99718200000000001</v>
      </c>
      <c r="O232">
        <v>22.589980000000001</v>
      </c>
      <c r="P232">
        <v>0</v>
      </c>
      <c r="Q232">
        <v>0</v>
      </c>
      <c r="R232">
        <v>0.99457309999999999</v>
      </c>
      <c r="S232">
        <v>22.47871</v>
      </c>
      <c r="T232">
        <v>0</v>
      </c>
      <c r="U232">
        <v>0</v>
      </c>
      <c r="V232">
        <v>0.99181680000000005</v>
      </c>
      <c r="W232">
        <v>22.157389999999999</v>
      </c>
      <c r="X232">
        <v>0</v>
      </c>
      <c r="Y232">
        <v>0</v>
      </c>
      <c r="Z232">
        <v>0.98871299999999995</v>
      </c>
      <c r="AA232">
        <v>21.686029999999999</v>
      </c>
      <c r="AB232">
        <v>0</v>
      </c>
      <c r="AC232">
        <v>0</v>
      </c>
      <c r="AD232">
        <v>0.98479320000000004</v>
      </c>
      <c r="AE232">
        <v>21.243120000000001</v>
      </c>
      <c r="AF232">
        <v>0</v>
      </c>
      <c r="AG232">
        <v>0</v>
      </c>
      <c r="AH232">
        <v>0.97995920000000003</v>
      </c>
      <c r="AI232">
        <v>20.951229999999999</v>
      </c>
      <c r="AJ232">
        <v>0</v>
      </c>
      <c r="AK232">
        <v>0</v>
      </c>
      <c r="AL232">
        <v>0.97496090000000002</v>
      </c>
      <c r="AM232">
        <v>21.221109999999999</v>
      </c>
      <c r="AN232">
        <v>0</v>
      </c>
      <c r="AO232">
        <v>0</v>
      </c>
      <c r="AP232">
        <v>0.97036800000000001</v>
      </c>
      <c r="AQ232">
        <v>21.446090000000002</v>
      </c>
      <c r="AR232">
        <v>4.4918460000000002E-35</v>
      </c>
      <c r="AS232">
        <v>1.317437E-32</v>
      </c>
      <c r="AT232">
        <v>0.96636</v>
      </c>
      <c r="AU232">
        <v>21.599440000000001</v>
      </c>
      <c r="AV232" s="1">
        <v>1.32131E-23</v>
      </c>
      <c r="AW232" s="1">
        <v>3.8716960000000003E-21</v>
      </c>
      <c r="AX232">
        <v>0.96282020000000001</v>
      </c>
      <c r="AY232">
        <v>21.499359999999999</v>
      </c>
      <c r="AZ232" s="1">
        <v>8.2827769999999997E-14</v>
      </c>
      <c r="BA232" s="1">
        <v>2.4366999999999999E-11</v>
      </c>
      <c r="BB232">
        <v>0.95963399999999999</v>
      </c>
      <c r="BC232">
        <v>21.215389999999999</v>
      </c>
      <c r="BD232" s="1">
        <v>7.3300809999999996E-7</v>
      </c>
      <c r="BE232" s="1">
        <v>1.5825109999999999E-4</v>
      </c>
      <c r="BF232">
        <v>0.95650179999999996</v>
      </c>
      <c r="BG232">
        <v>20.795860000000001</v>
      </c>
      <c r="BH232" s="1">
        <v>7.7943279999999999E-4</v>
      </c>
      <c r="BI232" s="1">
        <v>0.183117</v>
      </c>
      <c r="BJ232">
        <v>0.95337950000000005</v>
      </c>
      <c r="BK232">
        <v>20.599900000000002</v>
      </c>
      <c r="BL232" s="1">
        <v>8.582679E-2</v>
      </c>
      <c r="BM232" s="1">
        <v>21.401720000000001</v>
      </c>
      <c r="BN232">
        <v>0.95004169999999999</v>
      </c>
      <c r="BO232">
        <v>20.752780000000001</v>
      </c>
      <c r="BP232" s="1">
        <v>2.1327180000000001</v>
      </c>
      <c r="BQ232">
        <v>558.38170000000002</v>
      </c>
      <c r="BR232">
        <v>0.94640049999999998</v>
      </c>
      <c r="BS232">
        <v>21.20429</v>
      </c>
      <c r="BT232" s="1">
        <v>17.184460000000001</v>
      </c>
      <c r="BU232">
        <v>4696.2879999999996</v>
      </c>
      <c r="BV232">
        <v>0.94243690000000002</v>
      </c>
      <c r="BW232">
        <v>21.802679999999999</v>
      </c>
      <c r="BX232">
        <v>56.521419999999999</v>
      </c>
      <c r="BY232">
        <v>16040.67</v>
      </c>
      <c r="BZ232">
        <v>0.93781599999999998</v>
      </c>
      <c r="CA232">
        <v>22.277349999999998</v>
      </c>
      <c r="CB232">
        <v>89.456180000000003</v>
      </c>
      <c r="CC232">
        <v>26266.33</v>
      </c>
      <c r="CD232">
        <v>0.93241830000000003</v>
      </c>
      <c r="CE232">
        <v>22.309830000000002</v>
      </c>
      <c r="CF232">
        <v>77.405749999999998</v>
      </c>
      <c r="CG232">
        <v>23436.02</v>
      </c>
      <c r="CH232">
        <v>0.92640999999999996</v>
      </c>
      <c r="CI232">
        <v>22.187550000000002</v>
      </c>
      <c r="CJ232">
        <v>40.606169999999999</v>
      </c>
      <c r="CK232">
        <v>12637.12</v>
      </c>
      <c r="CL232">
        <v>0.91973819999999995</v>
      </c>
      <c r="CM232">
        <v>21.95485</v>
      </c>
      <c r="CN232">
        <v>14.118539999999999</v>
      </c>
      <c r="CO232">
        <v>4500.5709999999999</v>
      </c>
      <c r="CP232">
        <v>0.91252880000000003</v>
      </c>
      <c r="CQ232">
        <v>21.702480000000001</v>
      </c>
      <c r="CR232">
        <v>3.5314380000000001</v>
      </c>
      <c r="CS232">
        <v>1148.9970000000001</v>
      </c>
      <c r="CT232">
        <v>0.90501719999999997</v>
      </c>
      <c r="CU232">
        <v>21.820810000000002</v>
      </c>
      <c r="CV232">
        <v>0.71467990000000003</v>
      </c>
      <c r="CW232">
        <v>235.16120000000001</v>
      </c>
      <c r="CX232">
        <v>0.8973025</v>
      </c>
      <c r="CY232">
        <v>22.191030000000001</v>
      </c>
      <c r="CZ232">
        <v>0.16269030000000001</v>
      </c>
      <c r="DA232">
        <v>52.601199999999999</v>
      </c>
      <c r="DB232">
        <v>0.88940169999999996</v>
      </c>
      <c r="DC232">
        <v>22.50468</v>
      </c>
      <c r="DD232">
        <v>7.8527910000000006E-2</v>
      </c>
      <c r="DE232">
        <v>24.286339999999999</v>
      </c>
      <c r="DF232">
        <v>0.88120379999999998</v>
      </c>
      <c r="DG232">
        <v>22.786760000000001</v>
      </c>
      <c r="DH232">
        <v>7.0189189999999999E-2</v>
      </c>
      <c r="DI232">
        <v>21.409500000000001</v>
      </c>
      <c r="DJ232">
        <v>0.87260199999999999</v>
      </c>
      <c r="DK232">
        <v>22.760439999999999</v>
      </c>
      <c r="DL232">
        <v>7.0605950000000001E-2</v>
      </c>
      <c r="DM232">
        <v>21.599550000000001</v>
      </c>
      <c r="DN232">
        <v>0.86351900000000004</v>
      </c>
      <c r="DO232">
        <v>22.67353</v>
      </c>
      <c r="DP232">
        <v>6.9422700000000004E-2</v>
      </c>
      <c r="DQ232">
        <v>21.36721</v>
      </c>
      <c r="DR232">
        <v>0.85534639999999995</v>
      </c>
      <c r="DS232">
        <v>22.43787</v>
      </c>
      <c r="DT232">
        <v>6.5829269999999995E-2</v>
      </c>
      <c r="DU232">
        <v>20.377379999999999</v>
      </c>
      <c r="DV232">
        <v>0.84729019999999999</v>
      </c>
      <c r="DW232">
        <v>22.093520000000002</v>
      </c>
      <c r="DX232" s="1">
        <v>6.0737390000000002E-2</v>
      </c>
      <c r="DY232">
        <v>18.900929999999999</v>
      </c>
      <c r="DZ232">
        <v>0.8394817</v>
      </c>
      <c r="EA232">
        <v>22.015550000000001</v>
      </c>
      <c r="EB232" s="1">
        <v>5.5178360000000003E-2</v>
      </c>
      <c r="EC232">
        <v>17.245439999999999</v>
      </c>
      <c r="ED232">
        <v>0.83144249999999997</v>
      </c>
      <c r="EE232">
        <v>22.114879999999999</v>
      </c>
      <c r="EF232" s="1">
        <v>4.970314E-2</v>
      </c>
      <c r="EG232">
        <v>15.599679999999999</v>
      </c>
      <c r="EH232">
        <v>0.823384</v>
      </c>
      <c r="EI232">
        <v>22.385850000000001</v>
      </c>
      <c r="EJ232" s="1">
        <v>4.4585949999999999E-2</v>
      </c>
      <c r="EK232">
        <v>14.045730000000001</v>
      </c>
      <c r="EL232">
        <v>0.81558189999999997</v>
      </c>
      <c r="EM232">
        <v>22.69201</v>
      </c>
      <c r="EN232" s="1">
        <v>3.9961759999999999E-2</v>
      </c>
      <c r="EO232">
        <v>12.62884</v>
      </c>
      <c r="EP232">
        <v>0.80790850000000003</v>
      </c>
      <c r="EQ232">
        <v>22.72119</v>
      </c>
      <c r="ER232" s="1">
        <v>3.5829939999999998E-2</v>
      </c>
      <c r="ES232">
        <v>11.35665</v>
      </c>
      <c r="ET232">
        <v>0.80021129999999996</v>
      </c>
      <c r="EU232">
        <v>22.579239999999999</v>
      </c>
      <c r="EV232" s="1">
        <v>3.2154519999999999E-2</v>
      </c>
      <c r="EW232">
        <v>10.22003</v>
      </c>
      <c r="EX232">
        <v>0.79283979999999998</v>
      </c>
      <c r="EY232">
        <v>22.44997</v>
      </c>
      <c r="EZ232" s="1">
        <v>2.888342E-2</v>
      </c>
      <c r="FA232">
        <v>9.204402</v>
      </c>
      <c r="FB232">
        <v>0.78733540000000002</v>
      </c>
      <c r="FC232">
        <v>22.399239999999999</v>
      </c>
      <c r="FD232" s="1">
        <v>2.594347E-2</v>
      </c>
      <c r="FE232">
        <v>8.2913230000000002</v>
      </c>
      <c r="FF232">
        <v>0.78156570000000003</v>
      </c>
      <c r="FG232">
        <v>22.852409999999999</v>
      </c>
      <c r="FH232" s="1">
        <v>2.3239929999999999E-2</v>
      </c>
      <c r="FI232">
        <v>7.4504229999999998</v>
      </c>
      <c r="FJ232">
        <v>0.77618889999999996</v>
      </c>
      <c r="FK232">
        <v>23.06626</v>
      </c>
      <c r="FL232">
        <v>2.0804820000000002E-2</v>
      </c>
      <c r="FM232">
        <v>6.6865949999999996</v>
      </c>
      <c r="FN232">
        <v>0.7703913</v>
      </c>
      <c r="FO232">
        <v>23.12021</v>
      </c>
      <c r="FP232" s="1">
        <v>1.859127E-2</v>
      </c>
      <c r="FQ232">
        <v>5.9932100000000004</v>
      </c>
      <c r="FR232">
        <v>0.76499070000000002</v>
      </c>
      <c r="FS232">
        <v>23.12679</v>
      </c>
      <c r="FT232" s="1">
        <v>1.6610369999999999E-2</v>
      </c>
      <c r="FU232">
        <v>5.3666729999999996</v>
      </c>
      <c r="FV232">
        <v>0.7599089</v>
      </c>
      <c r="FW232">
        <v>23.105879999999999</v>
      </c>
      <c r="FX232" s="1">
        <v>1.484981E-2</v>
      </c>
      <c r="FY232">
        <v>4.8064879999999999</v>
      </c>
      <c r="FZ232">
        <v>0.75530839999999999</v>
      </c>
      <c r="GA232">
        <v>23.1145</v>
      </c>
      <c r="GB232" s="1">
        <v>1.329178E-2</v>
      </c>
      <c r="GC232">
        <v>4.3070599999999999</v>
      </c>
      <c r="GD232">
        <v>0.7506446</v>
      </c>
      <c r="GE232">
        <v>23.222940000000001</v>
      </c>
      <c r="GF232" s="1">
        <v>1.190455E-2</v>
      </c>
      <c r="GG232">
        <v>3.8636309999999998</v>
      </c>
      <c r="GH232">
        <v>0.74576379999999998</v>
      </c>
      <c r="GI232">
        <v>23.477170000000001</v>
      </c>
      <c r="GJ232" s="1">
        <v>1.0667329999999999E-2</v>
      </c>
      <c r="GK232">
        <v>3.4710939999999999</v>
      </c>
      <c r="GL232">
        <v>0.74225870000000005</v>
      </c>
      <c r="GM232">
        <v>24.196349999999999</v>
      </c>
      <c r="GN232" s="1">
        <v>9.5582659999999993E-3</v>
      </c>
      <c r="GO232">
        <v>3.1125579999999999</v>
      </c>
      <c r="GP232">
        <v>0.73955550000000003</v>
      </c>
      <c r="GQ232">
        <v>24.667729999999999</v>
      </c>
      <c r="GR232" s="1">
        <v>8.5455930000000006E-3</v>
      </c>
      <c r="GS232">
        <v>2.7826240000000002</v>
      </c>
      <c r="GT232">
        <v>0.73730289999999998</v>
      </c>
      <c r="GU232">
        <v>24.897790000000001</v>
      </c>
      <c r="GV232" s="1">
        <v>7.6083169999999999E-3</v>
      </c>
      <c r="GW232">
        <v>2.4760810000000002</v>
      </c>
      <c r="GX232">
        <v>0.73565480000000005</v>
      </c>
      <c r="GY232">
        <v>25.15297</v>
      </c>
      <c r="GZ232" s="1">
        <v>6.7374569999999996E-3</v>
      </c>
      <c r="HA232">
        <v>2.1905039999999998</v>
      </c>
      <c r="HB232">
        <v>0.73440859999999997</v>
      </c>
      <c r="HC232">
        <v>25.199750000000002</v>
      </c>
      <c r="HD232" s="1">
        <v>5.9184789999999999E-3</v>
      </c>
      <c r="HE232">
        <v>1.922857</v>
      </c>
      <c r="HF232">
        <v>0.73349260000000005</v>
      </c>
      <c r="HG232">
        <v>25.1159</v>
      </c>
      <c r="HH232" s="1">
        <v>5.1269699999999998E-3</v>
      </c>
      <c r="HI232">
        <v>1.6649449999999999</v>
      </c>
      <c r="HJ232">
        <v>0.73290350000000004</v>
      </c>
      <c r="HK232">
        <v>25.176439999999999</v>
      </c>
      <c r="HL232" s="1">
        <v>4.3334030000000004E-3</v>
      </c>
      <c r="HM232">
        <v>1.4073819999999999</v>
      </c>
      <c r="HN232">
        <v>0.73251619999999995</v>
      </c>
      <c r="HO232">
        <v>25.315180000000002</v>
      </c>
      <c r="HP232" s="1">
        <v>3.5395579999999999E-3</v>
      </c>
      <c r="HQ232">
        <v>1.1502140000000001</v>
      </c>
      <c r="HR232">
        <v>0.7322727</v>
      </c>
      <c r="HS232">
        <v>25.815290000000001</v>
      </c>
      <c r="HT232" s="1">
        <v>2.7926370000000002E-3</v>
      </c>
      <c r="HU232">
        <v>0.90797439999999996</v>
      </c>
      <c r="HV232">
        <v>0.73211590000000004</v>
      </c>
      <c r="HW232">
        <v>26.269159999999999</v>
      </c>
      <c r="HX232" s="1">
        <v>2.1589909999999999E-3</v>
      </c>
      <c r="HY232">
        <v>0.70165270000000002</v>
      </c>
      <c r="HZ232">
        <v>0.73199990000000004</v>
      </c>
      <c r="IA232">
        <v>26.525749999999999</v>
      </c>
      <c r="IB232" s="1">
        <v>1.6774540000000001E-3</v>
      </c>
      <c r="IC232">
        <v>0.54422740000000003</v>
      </c>
      <c r="ID232">
        <v>0.73191919999999999</v>
      </c>
      <c r="IE232">
        <v>26.75263</v>
      </c>
      <c r="IF232" s="1">
        <v>1.3451940000000001E-3</v>
      </c>
      <c r="IG232">
        <v>0.4351874</v>
      </c>
      <c r="IH232">
        <v>0.73185429999999996</v>
      </c>
      <c r="II232">
        <v>26.60604</v>
      </c>
      <c r="IJ232" s="1">
        <v>1.1299960000000001E-3</v>
      </c>
      <c r="IK232">
        <v>0.36445529999999998</v>
      </c>
      <c r="IL232">
        <v>0.73185560000000005</v>
      </c>
      <c r="IM232">
        <v>26.34845</v>
      </c>
      <c r="IN232" s="1">
        <v>9.9317450000000005E-4</v>
      </c>
      <c r="IO232">
        <v>0.3195038</v>
      </c>
      <c r="IP232">
        <v>0.73182389999999997</v>
      </c>
      <c r="IQ232">
        <v>26.224550000000001</v>
      </c>
      <c r="IR232" s="1">
        <v>9.0271980000000002E-4</v>
      </c>
      <c r="IS232">
        <v>0.28992459999999998</v>
      </c>
      <c r="IT232">
        <v>0.73180630000000002</v>
      </c>
      <c r="IU232">
        <v>26.17933</v>
      </c>
      <c r="IV232" s="1">
        <v>8.3823450000000005E-4</v>
      </c>
      <c r="IW232">
        <v>0.2689105</v>
      </c>
      <c r="IX232">
        <v>0.73179450000000001</v>
      </c>
      <c r="IY232">
        <v>26.381640000000001</v>
      </c>
      <c r="IZ232" s="1">
        <v>7.8814019999999996E-4</v>
      </c>
      <c r="JA232">
        <v>0.25267040000000002</v>
      </c>
      <c r="JB232">
        <v>0.73178589999999999</v>
      </c>
      <c r="JC232">
        <v>26.145109999999999</v>
      </c>
      <c r="JD232" s="1">
        <v>7.4626949999999999E-4</v>
      </c>
      <c r="JE232">
        <v>0.23916080000000001</v>
      </c>
      <c r="JF232">
        <v>0.73179989999999995</v>
      </c>
      <c r="JG232">
        <v>25.832630000000002</v>
      </c>
      <c r="JH232" s="1">
        <v>7.0939639999999997E-4</v>
      </c>
      <c r="JI232">
        <v>0.2272883</v>
      </c>
      <c r="JJ232">
        <v>0.7318076</v>
      </c>
      <c r="JK232">
        <v>25.326229999999999</v>
      </c>
      <c r="JL232" s="1">
        <v>6.7584459999999998E-4</v>
      </c>
      <c r="JM232">
        <v>0.21650900000000001</v>
      </c>
      <c r="JN232">
        <v>0.73179890000000003</v>
      </c>
      <c r="JO232">
        <v>25.015540000000001</v>
      </c>
      <c r="JP232" s="1">
        <v>6.4471139999999999E-4</v>
      </c>
      <c r="JQ232">
        <v>0.20653350000000001</v>
      </c>
      <c r="JR232">
        <v>0.73179130000000003</v>
      </c>
      <c r="JS232">
        <v>25.054110000000001</v>
      </c>
      <c r="JT232" s="1">
        <v>6.1552139999999998E-4</v>
      </c>
      <c r="JU232">
        <v>0.19717399999999999</v>
      </c>
      <c r="JV232">
        <v>0.7317903</v>
      </c>
      <c r="JW232">
        <v>25.255330000000001</v>
      </c>
      <c r="JX232" s="1">
        <v>5.8828169999999998E-4</v>
      </c>
      <c r="JY232">
        <v>0.1884304</v>
      </c>
      <c r="JZ232">
        <v>0.73179470000000002</v>
      </c>
      <c r="KA232">
        <v>25.402200000000001</v>
      </c>
      <c r="KB232" s="1">
        <v>5.6297610000000001E-4</v>
      </c>
      <c r="KC232">
        <v>0.1802938</v>
      </c>
      <c r="KD232">
        <v>0.73181079999999998</v>
      </c>
      <c r="KE232">
        <v>25.883970000000001</v>
      </c>
      <c r="KF232" s="1">
        <v>5.3888779999999999E-4</v>
      </c>
      <c r="KG232">
        <v>0.1725778</v>
      </c>
      <c r="KH232">
        <v>0.73180730000000005</v>
      </c>
      <c r="KI232">
        <v>25.8568</v>
      </c>
      <c r="KJ232" s="1">
        <v>5.158599E-4</v>
      </c>
      <c r="KK232">
        <v>0.16520869999999999</v>
      </c>
      <c r="KL232">
        <v>0.73178880000000002</v>
      </c>
      <c r="KM232">
        <v>25.677070000000001</v>
      </c>
      <c r="KN232" s="1">
        <v>4.9396369999999995E-4</v>
      </c>
      <c r="KO232">
        <v>0.1581967</v>
      </c>
      <c r="KP232">
        <v>0.73180409999999996</v>
      </c>
      <c r="KQ232">
        <v>25.515139999999999</v>
      </c>
      <c r="KR232" s="1">
        <v>4.7332279999999998E-4</v>
      </c>
      <c r="KS232">
        <v>0.15157909999999999</v>
      </c>
      <c r="KT232">
        <v>0.73180650000000003</v>
      </c>
      <c r="KU232">
        <v>25.263280000000002</v>
      </c>
      <c r="KV232" s="1">
        <v>4.5377329999999997E-4</v>
      </c>
      <c r="KW232">
        <v>0.1453197</v>
      </c>
      <c r="KX232">
        <v>0.73178520000000002</v>
      </c>
      <c r="KY232">
        <v>24.970590000000001</v>
      </c>
      <c r="KZ232" s="1">
        <v>4.3501219999999999E-4</v>
      </c>
      <c r="LA232">
        <v>0.13931099999999999</v>
      </c>
      <c r="LB232">
        <v>0.73180920000000005</v>
      </c>
      <c r="LC232">
        <v>24.810860000000002</v>
      </c>
      <c r="LD232" s="1">
        <v>4.1718229999999999E-4</v>
      </c>
      <c r="LE232">
        <v>0.1335972</v>
      </c>
      <c r="LF232">
        <v>0.73178940000000003</v>
      </c>
      <c r="LG232">
        <v>24.8232</v>
      </c>
      <c r="LH232" s="1">
        <v>4.0028500000000001E-4</v>
      </c>
      <c r="LI232">
        <v>0.1281805</v>
      </c>
      <c r="LJ232">
        <v>0.73180149999999999</v>
      </c>
      <c r="LK232">
        <v>25.408380000000001</v>
      </c>
      <c r="LL232">
        <v>3.8414169999999997E-4</v>
      </c>
      <c r="LM232">
        <v>0.1230132</v>
      </c>
      <c r="LN232">
        <v>0.73179130000000003</v>
      </c>
      <c r="LO232">
        <v>25.702929999999999</v>
      </c>
      <c r="LP232" s="1">
        <v>3.6894130000000001E-4</v>
      </c>
      <c r="LQ232">
        <v>0.1181349</v>
      </c>
      <c r="LR232">
        <v>0.73176459999999999</v>
      </c>
      <c r="LS232">
        <v>25.817460000000001</v>
      </c>
      <c r="LT232" s="1">
        <v>3.5437119999999999E-4</v>
      </c>
      <c r="LU232">
        <v>0.1134698</v>
      </c>
      <c r="LV232">
        <v>0.73175120000000005</v>
      </c>
      <c r="LW232">
        <v>26.120570000000001</v>
      </c>
      <c r="LX232" s="1">
        <v>3.4043739999999999E-4</v>
      </c>
      <c r="LY232">
        <v>0.10901139999999999</v>
      </c>
      <c r="LZ232">
        <v>0.73170860000000004</v>
      </c>
      <c r="MA232">
        <v>26.10493</v>
      </c>
      <c r="MB232" s="1">
        <v>3.271576E-4</v>
      </c>
      <c r="MC232">
        <v>0.1047665</v>
      </c>
      <c r="MD232">
        <v>0.73162199999999999</v>
      </c>
      <c r="ME232">
        <v>25.73705</v>
      </c>
      <c r="MF232" s="1">
        <v>3.145569E-4</v>
      </c>
      <c r="MG232">
        <v>0.10073219999999999</v>
      </c>
      <c r="MH232">
        <v>0.73152479999999998</v>
      </c>
      <c r="MI232">
        <v>25.49222</v>
      </c>
      <c r="MJ232" s="1">
        <v>3.0264890000000002E-4</v>
      </c>
      <c r="MK232">
        <v>9.6930150000000007E-2</v>
      </c>
      <c r="ML232">
        <v>0.73137430000000003</v>
      </c>
      <c r="MM232">
        <v>25.66095</v>
      </c>
      <c r="MN232" s="1">
        <v>2.91508E-4</v>
      </c>
      <c r="MO232">
        <v>9.337529E-2</v>
      </c>
      <c r="MP232">
        <v>0.73125050000000003</v>
      </c>
      <c r="MQ232">
        <v>26.398869999999999</v>
      </c>
      <c r="MR232" s="1">
        <v>2.810949E-4</v>
      </c>
      <c r="MS232">
        <v>9.0048539999999996E-2</v>
      </c>
      <c r="MT232">
        <v>0.73111099999999996</v>
      </c>
      <c r="MU232">
        <v>27.025320000000001</v>
      </c>
      <c r="MV232" s="1">
        <v>2.7131220000000002E-4</v>
      </c>
      <c r="MW232">
        <v>8.6912080000000003E-2</v>
      </c>
      <c r="MX232">
        <v>0.73097889999999999</v>
      </c>
      <c r="MY232">
        <v>27.340199999999999</v>
      </c>
      <c r="MZ232" s="1">
        <v>2.6183199999999998E-4</v>
      </c>
      <c r="NA232">
        <v>8.3888470000000007E-2</v>
      </c>
      <c r="NB232">
        <v>0.73085060000000002</v>
      </c>
      <c r="NC232">
        <v>27.59618</v>
      </c>
      <c r="ND232" s="1">
        <v>2.5264599999999998E-4</v>
      </c>
      <c r="NE232">
        <v>8.095107E-2</v>
      </c>
      <c r="NF232">
        <v>0.73071529999999996</v>
      </c>
      <c r="NG232">
        <v>27.503599999999999</v>
      </c>
      <c r="NH232" s="1">
        <v>2.4377860000000001E-4</v>
      </c>
      <c r="NI232">
        <v>7.811361E-2</v>
      </c>
      <c r="NJ232">
        <v>0.73061449999999994</v>
      </c>
      <c r="NK232">
        <v>27.345369999999999</v>
      </c>
      <c r="NL232" s="1">
        <v>2.353697E-4</v>
      </c>
      <c r="NM232">
        <v>7.5412019999999996E-2</v>
      </c>
      <c r="NN232">
        <v>0.7305045</v>
      </c>
      <c r="NO232">
        <v>27.322489999999998</v>
      </c>
      <c r="NP232" s="1">
        <v>2.2755900000000001E-4</v>
      </c>
      <c r="NQ232">
        <v>7.2900939999999997E-2</v>
      </c>
      <c r="NR232">
        <v>0.73042320000000005</v>
      </c>
      <c r="NS232">
        <v>27.313400000000001</v>
      </c>
      <c r="NT232" s="1">
        <v>2.2041190000000001E-4</v>
      </c>
      <c r="NU232">
        <v>7.060234E-2</v>
      </c>
      <c r="NV232">
        <v>0.7303634</v>
      </c>
      <c r="NW232">
        <v>27.309799999999999</v>
      </c>
      <c r="NX232" s="1">
        <v>2.1372399999999999E-4</v>
      </c>
      <c r="NY232">
        <v>6.8451999999999999E-2</v>
      </c>
      <c r="NZ232">
        <v>0.73030450000000002</v>
      </c>
      <c r="OA232">
        <v>27.38252</v>
      </c>
      <c r="OB232" s="1">
        <v>2.0701009999999999E-4</v>
      </c>
      <c r="OC232">
        <v>6.6304479999999999E-2</v>
      </c>
      <c r="OD232">
        <v>0.73026380000000002</v>
      </c>
      <c r="OE232">
        <v>27.103459999999998</v>
      </c>
      <c r="OF232" s="1">
        <v>2.0017139999999999E-4</v>
      </c>
      <c r="OG232">
        <v>6.411037E-2</v>
      </c>
      <c r="OH232">
        <v>0.73021139999999995</v>
      </c>
      <c r="OI232">
        <v>26.771650000000001</v>
      </c>
      <c r="OJ232" s="1">
        <v>1.931864E-4</v>
      </c>
      <c r="OK232">
        <v>6.1872259999999998E-2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0.81492909999999996</v>
      </c>
      <c r="G233">
        <v>22.067170000000001</v>
      </c>
      <c r="H233">
        <v>0</v>
      </c>
      <c r="I233">
        <v>0</v>
      </c>
      <c r="J233">
        <v>0.81410859999999996</v>
      </c>
      <c r="K233">
        <v>22.28351</v>
      </c>
      <c r="L233">
        <v>0</v>
      </c>
      <c r="M233">
        <v>0</v>
      </c>
      <c r="N233">
        <v>0.81327119999999997</v>
      </c>
      <c r="O233">
        <v>22.60435</v>
      </c>
      <c r="P233">
        <v>0</v>
      </c>
      <c r="Q233">
        <v>0</v>
      </c>
      <c r="R233">
        <v>0.81242979999999998</v>
      </c>
      <c r="S233">
        <v>22.49539</v>
      </c>
      <c r="T233">
        <v>0</v>
      </c>
      <c r="U233">
        <v>0</v>
      </c>
      <c r="V233">
        <v>0.81152970000000002</v>
      </c>
      <c r="W233">
        <v>22.193169999999999</v>
      </c>
      <c r="X233">
        <v>0</v>
      </c>
      <c r="Y233">
        <v>0</v>
      </c>
      <c r="Z233">
        <v>0.81050719999999998</v>
      </c>
      <c r="AA233">
        <v>21.728459999999998</v>
      </c>
      <c r="AB233">
        <v>0</v>
      </c>
      <c r="AC233">
        <v>0</v>
      </c>
      <c r="AD233">
        <v>0.80911820000000001</v>
      </c>
      <c r="AE233">
        <v>21.279769999999999</v>
      </c>
      <c r="AF233">
        <v>0</v>
      </c>
      <c r="AG233">
        <v>0</v>
      </c>
      <c r="AH233">
        <v>0.8073766</v>
      </c>
      <c r="AI233">
        <v>20.98302</v>
      </c>
      <c r="AJ233">
        <v>0</v>
      </c>
      <c r="AK233">
        <v>0</v>
      </c>
      <c r="AL233">
        <v>0.80573669999999997</v>
      </c>
      <c r="AM233">
        <v>21.243189999999998</v>
      </c>
      <c r="AN233">
        <v>0</v>
      </c>
      <c r="AO233">
        <v>0</v>
      </c>
      <c r="AP233">
        <v>0.80442939999999996</v>
      </c>
      <c r="AQ233">
        <v>21.452390000000001</v>
      </c>
      <c r="AR233">
        <v>8.6557989999999995E-36</v>
      </c>
      <c r="AS233">
        <v>2.562392E-33</v>
      </c>
      <c r="AT233">
        <v>0.80336649999999998</v>
      </c>
      <c r="AU233">
        <v>21.619109999999999</v>
      </c>
      <c r="AV233" s="1">
        <v>2.7268119999999998E-24</v>
      </c>
      <c r="AW233" s="1">
        <v>8.0566320000000003E-22</v>
      </c>
      <c r="AX233">
        <v>0.80248050000000004</v>
      </c>
      <c r="AY233">
        <v>21.525919999999999</v>
      </c>
      <c r="AZ233" s="1">
        <v>2.824667E-14</v>
      </c>
      <c r="BA233" s="1">
        <v>8.3609060000000003E-12</v>
      </c>
      <c r="BB233">
        <v>0.80167250000000001</v>
      </c>
      <c r="BC233">
        <v>21.257549999999998</v>
      </c>
      <c r="BD233" s="1">
        <v>3.700738E-7</v>
      </c>
      <c r="BE233" s="1">
        <v>8.4839960000000005E-5</v>
      </c>
      <c r="BF233">
        <v>0.80080980000000002</v>
      </c>
      <c r="BG233">
        <v>20.842310000000001</v>
      </c>
      <c r="BH233" s="1">
        <v>4.912537E-4</v>
      </c>
      <c r="BI233" s="1">
        <v>0.1207921</v>
      </c>
      <c r="BJ233">
        <v>0.79989940000000004</v>
      </c>
      <c r="BK233">
        <v>20.644300000000001</v>
      </c>
      <c r="BL233" s="1">
        <v>6.170813E-2</v>
      </c>
      <c r="BM233" s="1">
        <v>15.934430000000001</v>
      </c>
      <c r="BN233">
        <v>0.79886599999999997</v>
      </c>
      <c r="BO233">
        <v>20.795369999999998</v>
      </c>
      <c r="BP233" s="1">
        <v>1.6954670000000001</v>
      </c>
      <c r="BQ233" s="1">
        <v>455.4452</v>
      </c>
      <c r="BR233">
        <v>0.79767909999999997</v>
      </c>
      <c r="BS233">
        <v>21.238800000000001</v>
      </c>
      <c r="BT233" s="1">
        <v>14.835380000000001</v>
      </c>
      <c r="BU233">
        <v>4124.5349999999999</v>
      </c>
      <c r="BV233">
        <v>0.79640129999999998</v>
      </c>
      <c r="BW233">
        <v>21.826080000000001</v>
      </c>
      <c r="BX233">
        <v>52.32441</v>
      </c>
      <c r="BY233">
        <v>14987.15</v>
      </c>
      <c r="BZ233">
        <v>0.79489670000000001</v>
      </c>
      <c r="CA233">
        <v>22.29533</v>
      </c>
      <c r="CB233">
        <v>87.932249999999996</v>
      </c>
      <c r="CC233">
        <v>25861.16</v>
      </c>
      <c r="CD233">
        <v>0.79313769999999995</v>
      </c>
      <c r="CE233">
        <v>22.317170000000001</v>
      </c>
      <c r="CF233">
        <v>80.124179999999996</v>
      </c>
      <c r="CG233">
        <v>24122.86</v>
      </c>
      <c r="CH233">
        <v>0.79130659999999997</v>
      </c>
      <c r="CI233">
        <v>22.204239999999999</v>
      </c>
      <c r="CJ233">
        <v>43.944070000000004</v>
      </c>
      <c r="CK233">
        <v>13508.6</v>
      </c>
      <c r="CL233">
        <v>0.78936580000000001</v>
      </c>
      <c r="CM233">
        <v>21.98085</v>
      </c>
      <c r="CN233">
        <v>15.86641</v>
      </c>
      <c r="CO233">
        <v>4965.6509999999998</v>
      </c>
      <c r="CP233">
        <v>0.78731010000000001</v>
      </c>
      <c r="CQ233">
        <v>21.734639999999999</v>
      </c>
      <c r="CR233">
        <v>4.09023</v>
      </c>
      <c r="CS233">
        <v>1299.68</v>
      </c>
      <c r="CT233">
        <v>0.7853907</v>
      </c>
      <c r="CU233">
        <v>21.8644</v>
      </c>
      <c r="CV233">
        <v>0.83984729999999996</v>
      </c>
      <c r="CW233">
        <v>269.14530000000002</v>
      </c>
      <c r="CX233">
        <v>0.78354029999999997</v>
      </c>
      <c r="CY233">
        <v>22.231459999999998</v>
      </c>
      <c r="CZ233">
        <v>0.18405150000000001</v>
      </c>
      <c r="DA233">
        <v>58.323590000000003</v>
      </c>
      <c r="DB233">
        <v>0.78176270000000003</v>
      </c>
      <c r="DC233">
        <v>22.532800000000002</v>
      </c>
      <c r="DD233">
        <v>8.1287139999999994E-2</v>
      </c>
      <c r="DE233">
        <v>24.875450000000001</v>
      </c>
      <c r="DF233">
        <v>0.77993639999999997</v>
      </c>
      <c r="DG233">
        <v>22.808199999999999</v>
      </c>
      <c r="DH233">
        <v>7.0273329999999995E-2</v>
      </c>
      <c r="DI233">
        <v>21.20824</v>
      </c>
      <c r="DJ233">
        <v>0.77800740000000002</v>
      </c>
      <c r="DK233">
        <v>22.767849999999999</v>
      </c>
      <c r="DL233">
        <v>7.0554900000000004E-2</v>
      </c>
      <c r="DM233">
        <v>21.309699999999999</v>
      </c>
      <c r="DN233">
        <v>0.77591030000000005</v>
      </c>
      <c r="DO233">
        <v>22.690270000000002</v>
      </c>
      <c r="DP233">
        <v>6.96127E-2</v>
      </c>
      <c r="DQ233">
        <v>21.09657</v>
      </c>
      <c r="DR233">
        <v>0.77336700000000003</v>
      </c>
      <c r="DS233">
        <v>22.459420000000001</v>
      </c>
      <c r="DT233">
        <v>6.6225850000000003E-2</v>
      </c>
      <c r="DU233">
        <v>20.141110000000001</v>
      </c>
      <c r="DV233">
        <v>0.77041749999999998</v>
      </c>
      <c r="DW233">
        <v>22.124140000000001</v>
      </c>
      <c r="DX233" s="1">
        <v>6.1232660000000001E-2</v>
      </c>
      <c r="DY233">
        <v>18.68619</v>
      </c>
      <c r="DZ233">
        <v>0.76799729999999999</v>
      </c>
      <c r="EA233">
        <v>22.05978</v>
      </c>
      <c r="EB233" s="1">
        <v>5.5696580000000002E-2</v>
      </c>
      <c r="EC233">
        <v>17.045390000000001</v>
      </c>
      <c r="ED233">
        <v>0.76540850000000005</v>
      </c>
      <c r="EE233">
        <v>22.164079999999998</v>
      </c>
      <c r="EF233" s="1">
        <v>5.0204020000000002E-2</v>
      </c>
      <c r="EG233">
        <v>15.40718</v>
      </c>
      <c r="EH233">
        <v>0.76313260000000005</v>
      </c>
      <c r="EI233">
        <v>22.42229</v>
      </c>
      <c r="EJ233" s="1">
        <v>4.5050439999999997E-2</v>
      </c>
      <c r="EK233">
        <v>13.85473</v>
      </c>
      <c r="EL233">
        <v>0.76124329999999996</v>
      </c>
      <c r="EM233">
        <v>22.71021</v>
      </c>
      <c r="EN233" s="1">
        <v>4.038104E-2</v>
      </c>
      <c r="EO233">
        <v>12.437110000000001</v>
      </c>
      <c r="EP233">
        <v>0.75965879999999997</v>
      </c>
      <c r="EQ233">
        <v>22.724689999999999</v>
      </c>
      <c r="ER233" s="1">
        <v>3.6205849999999998E-2</v>
      </c>
      <c r="ES233">
        <v>11.163679999999999</v>
      </c>
      <c r="ET233">
        <v>0.75825030000000004</v>
      </c>
      <c r="EU233">
        <v>22.579599999999999</v>
      </c>
      <c r="EV233" s="1">
        <v>3.2489839999999999E-2</v>
      </c>
      <c r="EW233">
        <v>10.026070000000001</v>
      </c>
      <c r="EX233">
        <v>0.75667689999999999</v>
      </c>
      <c r="EY233">
        <v>22.461400000000001</v>
      </c>
      <c r="EZ233" s="1">
        <v>2.9182949999999999E-2</v>
      </c>
      <c r="FA233">
        <v>9.0133360000000007</v>
      </c>
      <c r="FB233">
        <v>0.75305429999999995</v>
      </c>
      <c r="FC233">
        <v>22.429639999999999</v>
      </c>
      <c r="FD233" s="1">
        <v>2.621828E-2</v>
      </c>
      <c r="FE233">
        <v>8.115024</v>
      </c>
      <c r="FF233">
        <v>0.74935050000000003</v>
      </c>
      <c r="FG233">
        <v>22.907830000000001</v>
      </c>
      <c r="FH233">
        <v>2.349304E-2</v>
      </c>
      <c r="FI233">
        <v>7.2936319999999997</v>
      </c>
      <c r="FJ233">
        <v>0.74603319999999995</v>
      </c>
      <c r="FK233">
        <v>23.120049999999999</v>
      </c>
      <c r="FL233" s="1">
        <v>2.1033679999999999E-2</v>
      </c>
      <c r="FM233">
        <v>6.5590830000000002</v>
      </c>
      <c r="FN233">
        <v>0.74250419999999995</v>
      </c>
      <c r="FO233">
        <v>23.165579999999999</v>
      </c>
      <c r="FP233" s="1">
        <v>1.88002E-2</v>
      </c>
      <c r="FQ233">
        <v>5.891311</v>
      </c>
      <c r="FR233">
        <v>0.73934420000000001</v>
      </c>
      <c r="FS233">
        <v>23.148299999999999</v>
      </c>
      <c r="FT233" s="1">
        <v>1.679721E-2</v>
      </c>
      <c r="FU233">
        <v>5.2855340000000002</v>
      </c>
      <c r="FV233">
        <v>0.73654229999999998</v>
      </c>
      <c r="FW233">
        <v>23.106359999999999</v>
      </c>
      <c r="FX233" s="1">
        <v>1.501562E-2</v>
      </c>
      <c r="FY233">
        <v>4.7420330000000002</v>
      </c>
      <c r="FZ233">
        <v>0.73415019999999998</v>
      </c>
      <c r="GA233">
        <v>23.10003</v>
      </c>
      <c r="GB233" s="1">
        <v>1.3438240000000001E-2</v>
      </c>
      <c r="GC233">
        <v>4.256195</v>
      </c>
      <c r="GD233">
        <v>0.73105770000000003</v>
      </c>
      <c r="GE233">
        <v>23.204029999999999</v>
      </c>
      <c r="GF233" s="1">
        <v>1.2031409999999999E-2</v>
      </c>
      <c r="GG233">
        <v>3.822924</v>
      </c>
      <c r="GH233">
        <v>0.72692730000000005</v>
      </c>
      <c r="GI233">
        <v>23.474019999999999</v>
      </c>
      <c r="GJ233" s="1">
        <v>1.078197E-2</v>
      </c>
      <c r="GK233">
        <v>3.4371930000000002</v>
      </c>
      <c r="GL233">
        <v>0.72422059999999999</v>
      </c>
      <c r="GM233">
        <v>24.21904</v>
      </c>
      <c r="GN233" s="1">
        <v>9.6627880000000003E-3</v>
      </c>
      <c r="GO233">
        <v>3.0839539999999999</v>
      </c>
      <c r="GP233">
        <v>0.72214239999999996</v>
      </c>
      <c r="GQ233">
        <v>24.704750000000001</v>
      </c>
      <c r="GR233" s="1">
        <v>8.6420500000000001E-3</v>
      </c>
      <c r="GS233">
        <v>2.75881</v>
      </c>
      <c r="GT233">
        <v>0.72041509999999997</v>
      </c>
      <c r="GU233">
        <v>24.938120000000001</v>
      </c>
      <c r="GV233" s="1">
        <v>7.6976190000000002E-3</v>
      </c>
      <c r="GW233">
        <v>2.456502</v>
      </c>
      <c r="GX233">
        <v>0.71922609999999998</v>
      </c>
      <c r="GY233">
        <v>25.17989</v>
      </c>
      <c r="GZ233" s="1">
        <v>6.8208920000000003E-3</v>
      </c>
      <c r="HA233">
        <v>2.1752720000000001</v>
      </c>
      <c r="HB233">
        <v>0.71830950000000005</v>
      </c>
      <c r="HC233">
        <v>25.20693</v>
      </c>
      <c r="HD233" s="1">
        <v>5.9975000000000002E-3</v>
      </c>
      <c r="HE233">
        <v>1.9117789999999999</v>
      </c>
      <c r="HF233">
        <v>0.71768609999999999</v>
      </c>
      <c r="HG233">
        <v>25.108129999999999</v>
      </c>
      <c r="HH233" s="1">
        <v>5.2046480000000001E-3</v>
      </c>
      <c r="HI233">
        <v>1.6582790000000001</v>
      </c>
      <c r="HJ233">
        <v>0.71728429999999999</v>
      </c>
      <c r="HK233">
        <v>25.164059999999999</v>
      </c>
      <c r="HL233" s="1">
        <v>4.4118309999999997E-3</v>
      </c>
      <c r="HM233">
        <v>1.405435</v>
      </c>
      <c r="HN233">
        <v>0.7170398</v>
      </c>
      <c r="HO233">
        <v>25.315259999999999</v>
      </c>
      <c r="HP233" s="1">
        <v>3.6164919999999998E-3</v>
      </c>
      <c r="HQ233">
        <v>1.152188</v>
      </c>
      <c r="HR233">
        <v>0.71689550000000002</v>
      </c>
      <c r="HS233">
        <v>25.84055</v>
      </c>
      <c r="HT233" s="1">
        <v>2.8620310000000001E-3</v>
      </c>
      <c r="HU233">
        <v>0.91195440000000005</v>
      </c>
      <c r="HV233">
        <v>0.71678529999999996</v>
      </c>
      <c r="HW233">
        <v>26.308669999999999</v>
      </c>
      <c r="HX233" s="1">
        <v>2.2149610000000001E-3</v>
      </c>
      <c r="HY233">
        <v>0.70542150000000003</v>
      </c>
      <c r="HZ233">
        <v>0.71671180000000001</v>
      </c>
      <c r="IA233">
        <v>26.56662</v>
      </c>
      <c r="IB233" s="1">
        <v>1.717997E-3</v>
      </c>
      <c r="IC233">
        <v>0.54641790000000001</v>
      </c>
      <c r="ID233">
        <v>0.71669210000000005</v>
      </c>
      <c r="IE233">
        <v>26.785</v>
      </c>
      <c r="IF233" s="1">
        <v>1.3721810000000001E-3</v>
      </c>
      <c r="IG233">
        <v>0.43550100000000003</v>
      </c>
      <c r="IH233">
        <v>0.71667740000000002</v>
      </c>
      <c r="II233">
        <v>26.62172</v>
      </c>
      <c r="IJ233" s="1">
        <v>1.1471739999999999E-3</v>
      </c>
      <c r="IK233">
        <v>0.36327470000000001</v>
      </c>
      <c r="IL233">
        <v>0.716665</v>
      </c>
      <c r="IM233">
        <v>26.350149999999999</v>
      </c>
      <c r="IN233" s="1">
        <v>1.004193E-3</v>
      </c>
      <c r="IO233">
        <v>0.31740390000000002</v>
      </c>
      <c r="IP233">
        <v>0.71664450000000002</v>
      </c>
      <c r="IQ233">
        <v>26.217970000000001</v>
      </c>
      <c r="IR233" s="1">
        <v>9.1023009999999997E-4</v>
      </c>
      <c r="IS233">
        <v>0.28735100000000002</v>
      </c>
      <c r="IT233">
        <v>0.71664289999999997</v>
      </c>
      <c r="IU233">
        <v>26.184080000000002</v>
      </c>
      <c r="IV233" s="1">
        <v>8.4380679999999995E-4</v>
      </c>
      <c r="IW233">
        <v>0.26615539999999999</v>
      </c>
      <c r="IX233">
        <v>0.71663679999999996</v>
      </c>
      <c r="IY233">
        <v>26.414259999999999</v>
      </c>
      <c r="IZ233" s="1">
        <v>7.9261909999999997E-4</v>
      </c>
      <c r="JA233">
        <v>0.24987799999999999</v>
      </c>
      <c r="JB233">
        <v>0.71665299999999998</v>
      </c>
      <c r="JC233">
        <v>26.194849999999999</v>
      </c>
      <c r="JD233" s="1">
        <v>7.5011570000000001E-4</v>
      </c>
      <c r="JE233">
        <v>0.2364125</v>
      </c>
      <c r="JF233">
        <v>0.71663410000000005</v>
      </c>
      <c r="JG233">
        <v>25.892849999999999</v>
      </c>
      <c r="JH233" s="1">
        <v>7.1283420000000004E-4</v>
      </c>
      <c r="JI233">
        <v>0.22462080000000001</v>
      </c>
      <c r="JJ233">
        <v>0.71665219999999996</v>
      </c>
      <c r="JK233">
        <v>25.371870000000001</v>
      </c>
      <c r="JL233" s="1">
        <v>6.7900739999999995E-4</v>
      </c>
      <c r="JM233">
        <v>0.21393970000000001</v>
      </c>
      <c r="JN233">
        <v>0.71664470000000002</v>
      </c>
      <c r="JO233">
        <v>25.04541</v>
      </c>
      <c r="JP233" s="1">
        <v>6.4766539999999999E-4</v>
      </c>
      <c r="JQ233">
        <v>0.20406389999999999</v>
      </c>
      <c r="JR233">
        <v>0.7166595</v>
      </c>
      <c r="JS233">
        <v>25.063870000000001</v>
      </c>
      <c r="JT233" s="1">
        <v>6.1829080000000002E-4</v>
      </c>
      <c r="JU233">
        <v>0.19480230000000001</v>
      </c>
      <c r="JV233">
        <v>0.71663049999999995</v>
      </c>
      <c r="JW233">
        <v>25.258749999999999</v>
      </c>
      <c r="JX233" s="1">
        <v>5.9085240000000003E-4</v>
      </c>
      <c r="JY233">
        <v>0.18614539999999999</v>
      </c>
      <c r="JZ233">
        <v>0.71665809999999996</v>
      </c>
      <c r="KA233">
        <v>25.411100000000001</v>
      </c>
      <c r="KB233" s="1">
        <v>5.653845E-4</v>
      </c>
      <c r="KC233">
        <v>0.1780928</v>
      </c>
      <c r="KD233">
        <v>0.71665610000000002</v>
      </c>
      <c r="KE233">
        <v>25.916609999999999</v>
      </c>
      <c r="KF233" s="1">
        <v>5.4119469999999996E-4</v>
      </c>
      <c r="KG233">
        <v>0.1704735</v>
      </c>
      <c r="KH233">
        <v>0.71662859999999995</v>
      </c>
      <c r="KI233">
        <v>25.898099999999999</v>
      </c>
      <c r="KJ233" s="1">
        <v>5.1805280000000002E-4</v>
      </c>
      <c r="KK233">
        <v>0.16319059999999999</v>
      </c>
      <c r="KL233">
        <v>0.71665610000000002</v>
      </c>
      <c r="KM233">
        <v>25.72653</v>
      </c>
      <c r="KN233" s="1">
        <v>4.9604870000000004E-4</v>
      </c>
      <c r="KO233">
        <v>0.1562587</v>
      </c>
      <c r="KP233">
        <v>0.71665009999999996</v>
      </c>
      <c r="KQ233">
        <v>25.550139999999999</v>
      </c>
      <c r="KR233" s="1">
        <v>4.7528339999999998E-4</v>
      </c>
      <c r="KS233">
        <v>0.14971380000000001</v>
      </c>
      <c r="KT233">
        <v>0.71665310000000004</v>
      </c>
      <c r="KU233">
        <v>25.28509</v>
      </c>
      <c r="KV233" s="1">
        <v>4.5564530000000001E-4</v>
      </c>
      <c r="KW233">
        <v>0.14352909999999999</v>
      </c>
      <c r="KX233">
        <v>0.71664629999999996</v>
      </c>
      <c r="KY233">
        <v>24.97879</v>
      </c>
      <c r="KZ233" s="1">
        <v>4.3680429999999999E-4</v>
      </c>
      <c r="LA233">
        <v>0.13759250000000001</v>
      </c>
      <c r="LB233">
        <v>0.71665500000000004</v>
      </c>
      <c r="LC233">
        <v>24.81372</v>
      </c>
      <c r="LD233" s="1">
        <v>4.1888050000000001E-4</v>
      </c>
      <c r="LE233">
        <v>0.13194500000000001</v>
      </c>
      <c r="LF233">
        <v>0.71664910000000004</v>
      </c>
      <c r="LG233">
        <v>24.83276</v>
      </c>
      <c r="LH233" s="1">
        <v>4.0190030000000001E-4</v>
      </c>
      <c r="LI233">
        <v>0.12659029999999999</v>
      </c>
      <c r="LJ233">
        <v>0.7166498</v>
      </c>
      <c r="LK233">
        <v>25.43929</v>
      </c>
      <c r="LL233" s="1">
        <v>3.8568039999999998E-4</v>
      </c>
      <c r="LM233">
        <v>0.1214853</v>
      </c>
      <c r="LN233">
        <v>0.71664030000000001</v>
      </c>
      <c r="LO233">
        <v>25.745049999999999</v>
      </c>
      <c r="LP233" s="1">
        <v>3.7039529999999997E-4</v>
      </c>
      <c r="LQ233">
        <v>0.1166611</v>
      </c>
      <c r="LR233">
        <v>0.71663670000000002</v>
      </c>
      <c r="LS233">
        <v>25.867419999999999</v>
      </c>
      <c r="LT233" s="1">
        <v>3.5576910000000001E-4</v>
      </c>
      <c r="LU233">
        <v>0.1120531</v>
      </c>
      <c r="LV233">
        <v>0.71660270000000004</v>
      </c>
      <c r="LW233">
        <v>26.16601</v>
      </c>
      <c r="LX233" s="1">
        <v>3.41765E-4</v>
      </c>
      <c r="LY233">
        <v>0.10764749999999999</v>
      </c>
      <c r="LZ233">
        <v>0.71657579999999998</v>
      </c>
      <c r="MA233">
        <v>26.138819999999999</v>
      </c>
      <c r="MB233" s="1">
        <v>3.2842219999999999E-4</v>
      </c>
      <c r="MC233">
        <v>0.1034532</v>
      </c>
      <c r="MD233">
        <v>0.71650550000000002</v>
      </c>
      <c r="ME233">
        <v>25.75563</v>
      </c>
      <c r="MF233" s="1">
        <v>3.157565E-4</v>
      </c>
      <c r="MG233">
        <v>9.9467020000000003E-2</v>
      </c>
      <c r="MH233">
        <v>0.71639470000000005</v>
      </c>
      <c r="MI233">
        <v>25.494399999999999</v>
      </c>
      <c r="MJ233" s="1">
        <v>3.0377250000000001E-4</v>
      </c>
      <c r="MK233">
        <v>9.5706169999999993E-2</v>
      </c>
      <c r="ML233">
        <v>0.71629670000000001</v>
      </c>
      <c r="MM233">
        <v>25.663679999999999</v>
      </c>
      <c r="MN233" s="1">
        <v>2.9255779999999999E-4</v>
      </c>
      <c r="MO233">
        <v>9.2188660000000006E-2</v>
      </c>
      <c r="MP233">
        <v>0.71621849999999998</v>
      </c>
      <c r="MQ233">
        <v>26.415890000000001</v>
      </c>
      <c r="MR233" s="1">
        <v>2.8208310000000001E-4</v>
      </c>
      <c r="MS233">
        <v>8.8898749999999999E-2</v>
      </c>
      <c r="MT233">
        <v>0.71616060000000004</v>
      </c>
      <c r="MU233">
        <v>27.05294</v>
      </c>
      <c r="MV233" s="1">
        <v>2.7225170000000001E-4</v>
      </c>
      <c r="MW233">
        <v>8.579987E-2</v>
      </c>
      <c r="MX233">
        <v>0.71607869999999996</v>
      </c>
      <c r="MY233">
        <v>27.370509999999999</v>
      </c>
      <c r="MZ233" s="1">
        <v>2.6274350000000002E-4</v>
      </c>
      <c r="NA233">
        <v>8.2816819999999999E-2</v>
      </c>
      <c r="NB233">
        <v>0.71603879999999998</v>
      </c>
      <c r="NC233">
        <v>27.622409999999999</v>
      </c>
      <c r="ND233" s="1">
        <v>2.5353350000000002E-4</v>
      </c>
      <c r="NE233">
        <v>7.9921629999999994E-2</v>
      </c>
      <c r="NF233">
        <v>0.71597060000000001</v>
      </c>
      <c r="NG233">
        <v>27.515989999999999</v>
      </c>
      <c r="NH233" s="1">
        <v>2.4462620000000003E-4</v>
      </c>
      <c r="NI233">
        <v>7.7119919999999995E-2</v>
      </c>
      <c r="NJ233">
        <v>0.71596669999999996</v>
      </c>
      <c r="NK233">
        <v>27.346160000000001</v>
      </c>
      <c r="NL233" s="1">
        <v>2.3616929999999999E-4</v>
      </c>
      <c r="NM233">
        <v>7.4450050000000004E-2</v>
      </c>
      <c r="NN233">
        <v>0.71594530000000001</v>
      </c>
      <c r="NO233">
        <v>27.31681</v>
      </c>
      <c r="NP233" s="1">
        <v>2.2829440000000001E-4</v>
      </c>
      <c r="NQ233">
        <v>7.1961559999999994E-2</v>
      </c>
      <c r="NR233">
        <v>0.71594599999999997</v>
      </c>
      <c r="NS233">
        <v>27.31991</v>
      </c>
      <c r="NT233" s="1">
        <v>2.210863E-4</v>
      </c>
      <c r="NU233">
        <v>6.9683469999999997E-2</v>
      </c>
      <c r="NV233">
        <v>0.71596070000000001</v>
      </c>
      <c r="NW233">
        <v>27.339700000000001</v>
      </c>
      <c r="NX233" s="1">
        <v>2.1437450000000001E-4</v>
      </c>
      <c r="NY233">
        <v>6.7561189999999993E-2</v>
      </c>
      <c r="NZ233">
        <v>0.71597</v>
      </c>
      <c r="OA233">
        <v>27.431100000000001</v>
      </c>
      <c r="OB233" s="1">
        <v>2.0767250000000001E-4</v>
      </c>
      <c r="OC233">
        <v>6.5450079999999994E-2</v>
      </c>
      <c r="OD233">
        <v>0.71597699999999997</v>
      </c>
      <c r="OE233">
        <v>27.153980000000001</v>
      </c>
      <c r="OF233" s="1">
        <v>2.0084810000000001E-4</v>
      </c>
      <c r="OG233">
        <v>6.3294859999999994E-2</v>
      </c>
      <c r="OH233">
        <v>0.7159759</v>
      </c>
      <c r="OI233">
        <v>26.81343</v>
      </c>
      <c r="OJ233" s="1">
        <v>1.9387739999999999E-4</v>
      </c>
      <c r="OK233">
        <v>6.1096379999999999E-2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1.105836</v>
      </c>
      <c r="G234">
        <v>22.08417</v>
      </c>
      <c r="H234">
        <v>0</v>
      </c>
      <c r="I234">
        <v>0</v>
      </c>
      <c r="J234">
        <v>1.1042559999999999</v>
      </c>
      <c r="K234">
        <v>22.285129999999999</v>
      </c>
      <c r="L234">
        <v>0</v>
      </c>
      <c r="M234">
        <v>0</v>
      </c>
      <c r="N234">
        <v>1.1026720000000001</v>
      </c>
      <c r="O234">
        <v>22.61862</v>
      </c>
      <c r="P234">
        <v>0</v>
      </c>
      <c r="Q234">
        <v>0</v>
      </c>
      <c r="R234">
        <v>1.101081</v>
      </c>
      <c r="S234">
        <v>22.511289999999999</v>
      </c>
      <c r="T234">
        <v>0</v>
      </c>
      <c r="U234">
        <v>0</v>
      </c>
      <c r="V234">
        <v>1.0994429999999999</v>
      </c>
      <c r="W234">
        <v>22.2286</v>
      </c>
      <c r="X234">
        <v>0</v>
      </c>
      <c r="Y234">
        <v>0</v>
      </c>
      <c r="Z234">
        <v>1.097531</v>
      </c>
      <c r="AA234">
        <v>21.77242</v>
      </c>
      <c r="AB234">
        <v>0</v>
      </c>
      <c r="AC234">
        <v>0</v>
      </c>
      <c r="AD234">
        <v>1.09511</v>
      </c>
      <c r="AE234">
        <v>21.318580000000001</v>
      </c>
      <c r="AF234">
        <v>0</v>
      </c>
      <c r="AG234">
        <v>0</v>
      </c>
      <c r="AH234">
        <v>1.092044</v>
      </c>
      <c r="AI234">
        <v>21.01436</v>
      </c>
      <c r="AJ234">
        <v>0</v>
      </c>
      <c r="AK234">
        <v>0</v>
      </c>
      <c r="AL234">
        <v>1.089043</v>
      </c>
      <c r="AM234">
        <v>21.26455</v>
      </c>
      <c r="AN234">
        <v>0</v>
      </c>
      <c r="AO234">
        <v>0</v>
      </c>
      <c r="AP234">
        <v>1.086519</v>
      </c>
      <c r="AQ234">
        <v>21.457909999999998</v>
      </c>
      <c r="AR234">
        <v>1.213526E-36</v>
      </c>
      <c r="AS234">
        <v>3.0942599999999998E-34</v>
      </c>
      <c r="AT234">
        <v>1.0843860000000001</v>
      </c>
      <c r="AU234">
        <v>21.633179999999999</v>
      </c>
      <c r="AV234" s="1">
        <v>4.1973029999999996E-25</v>
      </c>
      <c r="AW234" s="1">
        <v>1.068808E-22</v>
      </c>
      <c r="AX234">
        <v>1.0826070000000001</v>
      </c>
      <c r="AY234">
        <v>21.552800000000001</v>
      </c>
      <c r="AZ234" s="1">
        <v>1.4863349999999999E-14</v>
      </c>
      <c r="BA234" s="1">
        <v>3.493367E-12</v>
      </c>
      <c r="BB234">
        <v>1.0809960000000001</v>
      </c>
      <c r="BC234">
        <v>21.298860000000001</v>
      </c>
      <c r="BD234" s="1">
        <v>2.0026220000000001E-7</v>
      </c>
      <c r="BE234" s="1">
        <v>3.9228599999999999E-5</v>
      </c>
      <c r="BF234">
        <v>1.0793630000000001</v>
      </c>
      <c r="BG234">
        <v>20.889040000000001</v>
      </c>
      <c r="BH234" s="1">
        <v>3.2451330000000001E-4</v>
      </c>
      <c r="BI234" s="1">
        <v>6.8505819999999995E-2</v>
      </c>
      <c r="BJ234">
        <v>1.0776669999999999</v>
      </c>
      <c r="BK234">
        <v>20.68693</v>
      </c>
      <c r="BL234" s="1">
        <v>4.5805510000000001E-2</v>
      </c>
      <c r="BM234" s="1">
        <v>10.15976</v>
      </c>
      <c r="BN234">
        <v>1.075787</v>
      </c>
      <c r="BO234">
        <v>20.835129999999999</v>
      </c>
      <c r="BP234" s="1">
        <v>1.3757699999999999</v>
      </c>
      <c r="BQ234" s="1">
        <v>317.50330000000002</v>
      </c>
      <c r="BR234">
        <v>1.073682</v>
      </c>
      <c r="BS234">
        <v>21.267320000000002</v>
      </c>
      <c r="BT234" s="1">
        <v>12.952669999999999</v>
      </c>
      <c r="BU234">
        <v>3095.5720000000001</v>
      </c>
      <c r="BV234">
        <v>1.0712250000000001</v>
      </c>
      <c r="BW234">
        <v>21.84619</v>
      </c>
      <c r="BX234">
        <v>48.617220000000003</v>
      </c>
      <c r="BY234">
        <v>11985.16</v>
      </c>
      <c r="BZ234">
        <v>1.068349</v>
      </c>
      <c r="CA234">
        <v>22.312999999999999</v>
      </c>
      <c r="CB234">
        <v>86.208950000000002</v>
      </c>
      <c r="CC234">
        <v>21864.07</v>
      </c>
      <c r="CD234">
        <v>1.0649519999999999</v>
      </c>
      <c r="CE234">
        <v>22.324940000000002</v>
      </c>
      <c r="CF234">
        <v>82.305599999999998</v>
      </c>
      <c r="CG234">
        <v>21427.66</v>
      </c>
      <c r="CH234">
        <v>1.0606610000000001</v>
      </c>
      <c r="CI234">
        <v>22.220089999999999</v>
      </c>
      <c r="CJ234">
        <v>47.009880000000003</v>
      </c>
      <c r="CK234">
        <v>12540.97</v>
      </c>
      <c r="CL234">
        <v>1.0556449999999999</v>
      </c>
      <c r="CM234">
        <v>22.006699999999999</v>
      </c>
      <c r="CN234">
        <v>17.579499999999999</v>
      </c>
      <c r="CO234">
        <v>4796.0349999999999</v>
      </c>
      <c r="CP234">
        <v>1.0503439999999999</v>
      </c>
      <c r="CQ234">
        <v>21.764900000000001</v>
      </c>
      <c r="CR234">
        <v>4.6656709999999997</v>
      </c>
      <c r="CS234">
        <v>1299.1020000000001</v>
      </c>
      <c r="CT234">
        <v>1.0450090000000001</v>
      </c>
      <c r="CU234">
        <v>21.90156</v>
      </c>
      <c r="CV234">
        <v>0.97425309999999998</v>
      </c>
      <c r="CW234">
        <v>275.27539999999999</v>
      </c>
      <c r="CX234">
        <v>1.039685</v>
      </c>
      <c r="CY234">
        <v>22.266529999999999</v>
      </c>
      <c r="CZ234">
        <v>0.20787169999999999</v>
      </c>
      <c r="DA234">
        <v>58.371420000000001</v>
      </c>
      <c r="DB234">
        <v>1.03434</v>
      </c>
      <c r="DC234">
        <v>22.556280000000001</v>
      </c>
      <c r="DD234">
        <v>8.4550490000000006E-2</v>
      </c>
      <c r="DE234">
        <v>22.810390000000002</v>
      </c>
      <c r="DF234">
        <v>1.0288980000000001</v>
      </c>
      <c r="DG234">
        <v>22.82676</v>
      </c>
      <c r="DH234">
        <v>7.0447650000000001E-2</v>
      </c>
      <c r="DI234">
        <v>18.647200000000002</v>
      </c>
      <c r="DJ234">
        <v>1.0231429999999999</v>
      </c>
      <c r="DK234">
        <v>22.777270000000001</v>
      </c>
      <c r="DL234">
        <v>7.0518709999999998E-2</v>
      </c>
      <c r="DM234">
        <v>18.69313</v>
      </c>
      <c r="DN234">
        <v>1.0170999999999999</v>
      </c>
      <c r="DO234">
        <v>22.704350000000002</v>
      </c>
      <c r="DP234">
        <v>6.9786589999999996E-2</v>
      </c>
      <c r="DQ234">
        <v>18.605</v>
      </c>
      <c r="DR234">
        <v>1.011139</v>
      </c>
      <c r="DS234">
        <v>22.482420000000001</v>
      </c>
      <c r="DT234">
        <v>6.6587489999999999E-2</v>
      </c>
      <c r="DU234">
        <v>17.851970000000001</v>
      </c>
      <c r="DV234">
        <v>1.0049490000000001</v>
      </c>
      <c r="DW234">
        <v>22.156199999999998</v>
      </c>
      <c r="DX234" s="1">
        <v>6.16926E-2</v>
      </c>
      <c r="DY234">
        <v>16.628080000000001</v>
      </c>
      <c r="DZ234">
        <v>0.99822679999999997</v>
      </c>
      <c r="EA234">
        <v>22.10388</v>
      </c>
      <c r="EB234" s="1">
        <v>5.6181910000000002E-2</v>
      </c>
      <c r="EC234">
        <v>15.2194</v>
      </c>
      <c r="ED234">
        <v>0.99119219999999997</v>
      </c>
      <c r="EE234">
        <v>22.208580000000001</v>
      </c>
      <c r="EF234" s="1">
        <v>5.0675440000000002E-2</v>
      </c>
      <c r="EG234">
        <v>13.795909999999999</v>
      </c>
      <c r="EH234">
        <v>0.98454920000000001</v>
      </c>
      <c r="EI234">
        <v>22.453869999999998</v>
      </c>
      <c r="EJ234" s="1">
        <v>4.5491320000000002E-2</v>
      </c>
      <c r="EK234">
        <v>12.44218</v>
      </c>
      <c r="EL234">
        <v>0.9783134</v>
      </c>
      <c r="EM234">
        <v>22.729140000000001</v>
      </c>
      <c r="EN234" s="1">
        <v>4.078085E-2</v>
      </c>
      <c r="EO234">
        <v>11.199149999999999</v>
      </c>
      <c r="EP234">
        <v>0.97250210000000004</v>
      </c>
      <c r="EQ234">
        <v>22.73114</v>
      </c>
      <c r="ER234" s="1">
        <v>3.6565979999999998E-2</v>
      </c>
      <c r="ES234">
        <v>10.07757</v>
      </c>
      <c r="ET234">
        <v>0.96682539999999995</v>
      </c>
      <c r="EU234">
        <v>22.581630000000001</v>
      </c>
      <c r="EV234" s="1">
        <v>3.2812229999999998E-2</v>
      </c>
      <c r="EW234">
        <v>9.07315</v>
      </c>
      <c r="EX234">
        <v>0.96102209999999999</v>
      </c>
      <c r="EY234">
        <v>22.473389999999998</v>
      </c>
      <c r="EZ234" s="1">
        <v>2.9469260000000001E-2</v>
      </c>
      <c r="FA234">
        <v>8.1766740000000002</v>
      </c>
      <c r="FB234">
        <v>0.95557179999999997</v>
      </c>
      <c r="FC234">
        <v>22.45401</v>
      </c>
      <c r="FD234" s="1">
        <v>2.6478939999999999E-2</v>
      </c>
      <c r="FE234">
        <v>7.3674730000000004</v>
      </c>
      <c r="FF234">
        <v>0.94815990000000006</v>
      </c>
      <c r="FG234">
        <v>22.95533</v>
      </c>
      <c r="FH234" s="1">
        <v>2.372691E-2</v>
      </c>
      <c r="FI234">
        <v>6.6286449999999997</v>
      </c>
      <c r="FJ234">
        <v>0.93743169999999998</v>
      </c>
      <c r="FK234">
        <v>23.17455</v>
      </c>
      <c r="FL234" s="1">
        <v>2.124697E-2</v>
      </c>
      <c r="FM234">
        <v>5.9691929999999997</v>
      </c>
      <c r="FN234">
        <v>0.9262977</v>
      </c>
      <c r="FO234">
        <v>23.216090000000001</v>
      </c>
      <c r="FP234" s="1">
        <v>1.8995990000000001E-2</v>
      </c>
      <c r="FQ234">
        <v>5.3700479999999997</v>
      </c>
      <c r="FR234">
        <v>0.91553410000000002</v>
      </c>
      <c r="FS234">
        <v>23.1755</v>
      </c>
      <c r="FT234" s="1">
        <v>1.6973169999999999E-2</v>
      </c>
      <c r="FU234">
        <v>4.8270400000000002</v>
      </c>
      <c r="FV234">
        <v>0.90535319999999997</v>
      </c>
      <c r="FW234">
        <v>23.110990000000001</v>
      </c>
      <c r="FX234" s="1">
        <v>1.5172400000000001E-2</v>
      </c>
      <c r="FY234">
        <v>4.3383799999999999</v>
      </c>
      <c r="FZ234">
        <v>0.89596220000000004</v>
      </c>
      <c r="GA234">
        <v>23.084599999999998</v>
      </c>
      <c r="GB234" s="1">
        <v>1.3577260000000001E-2</v>
      </c>
      <c r="GC234">
        <v>3.9000940000000002</v>
      </c>
      <c r="GD234">
        <v>0.88699159999999999</v>
      </c>
      <c r="GE234">
        <v>23.180710000000001</v>
      </c>
      <c r="GF234" s="1">
        <v>1.2153310000000001E-2</v>
      </c>
      <c r="GG234">
        <v>3.5063</v>
      </c>
      <c r="GH234">
        <v>0.87961160000000005</v>
      </c>
      <c r="GI234">
        <v>23.464690000000001</v>
      </c>
      <c r="GJ234" s="1">
        <v>1.089216E-2</v>
      </c>
      <c r="GK234">
        <v>3.1505809999999999</v>
      </c>
      <c r="GL234">
        <v>0.874386</v>
      </c>
      <c r="GM234">
        <v>24.252199999999998</v>
      </c>
      <c r="GN234" s="1">
        <v>9.7633010000000003E-3</v>
      </c>
      <c r="GO234">
        <v>2.8244799999999999</v>
      </c>
      <c r="GP234">
        <v>0.87029080000000003</v>
      </c>
      <c r="GQ234">
        <v>24.753350000000001</v>
      </c>
      <c r="GR234" s="1">
        <v>8.7346479999999994E-3</v>
      </c>
      <c r="GS234">
        <v>2.5252970000000001</v>
      </c>
      <c r="GT234">
        <v>0.86688560000000003</v>
      </c>
      <c r="GU234">
        <v>24.997350000000001</v>
      </c>
      <c r="GV234" s="1">
        <v>7.7834219999999999E-3</v>
      </c>
      <c r="GW234">
        <v>2.2480959999999999</v>
      </c>
      <c r="GX234">
        <v>0.86402109999999999</v>
      </c>
      <c r="GY234">
        <v>25.22409</v>
      </c>
      <c r="GZ234" s="1">
        <v>6.9009470000000002E-3</v>
      </c>
      <c r="HA234">
        <v>1.990885</v>
      </c>
      <c r="HB234">
        <v>0.86173949999999999</v>
      </c>
      <c r="HC234">
        <v>25.223040000000001</v>
      </c>
      <c r="HD234" s="1">
        <v>6.0732019999999998E-3</v>
      </c>
      <c r="HE234">
        <v>1.75068</v>
      </c>
      <c r="HF234">
        <v>0.86005600000000004</v>
      </c>
      <c r="HG234">
        <v>25.09796</v>
      </c>
      <c r="HH234" s="1">
        <v>5.278848E-3</v>
      </c>
      <c r="HI234">
        <v>1.5209589999999999</v>
      </c>
      <c r="HJ234">
        <v>0.85891490000000004</v>
      </c>
      <c r="HK234">
        <v>25.146820000000002</v>
      </c>
      <c r="HL234" s="1">
        <v>4.4867040000000002E-3</v>
      </c>
      <c r="HM234">
        <v>1.292988</v>
      </c>
      <c r="HN234">
        <v>0.85819190000000001</v>
      </c>
      <c r="HO234">
        <v>25.312339999999999</v>
      </c>
      <c r="HP234" s="1">
        <v>3.6904529999999998E-3</v>
      </c>
      <c r="HQ234">
        <v>1.064427</v>
      </c>
      <c r="HR234">
        <v>0.85767470000000001</v>
      </c>
      <c r="HS234">
        <v>25.881740000000001</v>
      </c>
      <c r="HT234" s="1">
        <v>2.9295969999999999E-3</v>
      </c>
      <c r="HU234">
        <v>0.84587369999999995</v>
      </c>
      <c r="HV234">
        <v>0.85732439999999999</v>
      </c>
      <c r="HW234">
        <v>26.363669999999999</v>
      </c>
      <c r="HX234" s="1">
        <v>2.2702859999999998E-3</v>
      </c>
      <c r="HY234">
        <v>0.65556890000000001</v>
      </c>
      <c r="HZ234">
        <v>0.85709250000000003</v>
      </c>
      <c r="IA234">
        <v>26.627939999999999</v>
      </c>
      <c r="IB234" s="1">
        <v>1.7586469999999999E-3</v>
      </c>
      <c r="IC234">
        <v>0.50708439999999999</v>
      </c>
      <c r="ID234">
        <v>0.85694530000000002</v>
      </c>
      <c r="IE234">
        <v>26.835709999999999</v>
      </c>
      <c r="IF234" s="1">
        <v>1.3995259999999999E-3</v>
      </c>
      <c r="IG234">
        <v>0.40227400000000002</v>
      </c>
      <c r="IH234">
        <v>0.85684530000000003</v>
      </c>
      <c r="II234">
        <v>26.64949</v>
      </c>
      <c r="IJ234" s="1">
        <v>1.1646670000000001E-3</v>
      </c>
      <c r="IK234">
        <v>0.3335263</v>
      </c>
      <c r="IL234">
        <v>0.85675159999999995</v>
      </c>
      <c r="IM234">
        <v>26.356210000000001</v>
      </c>
      <c r="IN234" s="1">
        <v>1.015368E-3</v>
      </c>
      <c r="IO234">
        <v>0.28980329999999999</v>
      </c>
      <c r="IP234">
        <v>0.85674649999999997</v>
      </c>
      <c r="IQ234">
        <v>26.20749</v>
      </c>
      <c r="IR234" s="1">
        <v>9.1777890000000004E-4</v>
      </c>
      <c r="IS234">
        <v>0.26133770000000001</v>
      </c>
      <c r="IT234">
        <v>0.8566878</v>
      </c>
      <c r="IU234">
        <v>26.18618</v>
      </c>
      <c r="IV234" s="1">
        <v>8.493347E-4</v>
      </c>
      <c r="IW234">
        <v>0.24147740000000001</v>
      </c>
      <c r="IX234">
        <v>0.85669249999999997</v>
      </c>
      <c r="IY234">
        <v>26.454709999999999</v>
      </c>
      <c r="IZ234" s="1">
        <v>7.9701849999999999E-4</v>
      </c>
      <c r="JA234">
        <v>0.2263917</v>
      </c>
      <c r="JB234">
        <v>0.85667850000000001</v>
      </c>
      <c r="JC234">
        <v>26.263380000000002</v>
      </c>
      <c r="JD234" s="1">
        <v>7.5386159999999997E-4</v>
      </c>
      <c r="JE234">
        <v>0.21402470000000001</v>
      </c>
      <c r="JF234">
        <v>0.85667470000000001</v>
      </c>
      <c r="JG234">
        <v>25.980219999999999</v>
      </c>
      <c r="JH234" s="1">
        <v>7.1616889999999997E-4</v>
      </c>
      <c r="JI234">
        <v>0.20325799999999999</v>
      </c>
      <c r="JJ234">
        <v>0.85667190000000004</v>
      </c>
      <c r="JK234">
        <v>25.443750000000001</v>
      </c>
      <c r="JL234" s="1">
        <v>6.8206639999999997E-4</v>
      </c>
      <c r="JM234">
        <v>0.19354489999999999</v>
      </c>
      <c r="JN234">
        <v>0.85667720000000003</v>
      </c>
      <c r="JO234">
        <v>25.094570000000001</v>
      </c>
      <c r="JP234" s="1">
        <v>6.5051430000000003E-4</v>
      </c>
      <c r="JQ234">
        <v>0.184585</v>
      </c>
      <c r="JR234">
        <v>0.85667499999999996</v>
      </c>
      <c r="JS234">
        <v>25.084320000000002</v>
      </c>
      <c r="JT234" s="1">
        <v>6.2096790000000003E-4</v>
      </c>
      <c r="JU234">
        <v>0.17619399999999999</v>
      </c>
      <c r="JV234">
        <v>0.85666070000000005</v>
      </c>
      <c r="JW234">
        <v>25.264130000000002</v>
      </c>
      <c r="JX234" s="1">
        <v>5.9333650000000003E-4</v>
      </c>
      <c r="JY234">
        <v>0.1683316</v>
      </c>
      <c r="JZ234">
        <v>0.85666759999999997</v>
      </c>
      <c r="KA234">
        <v>25.42211</v>
      </c>
      <c r="KB234" s="1">
        <v>5.6770639999999999E-4</v>
      </c>
      <c r="KC234">
        <v>0.16103400000000001</v>
      </c>
      <c r="KD234">
        <v>0.85666249999999999</v>
      </c>
      <c r="KE234">
        <v>25.95806</v>
      </c>
      <c r="KF234" s="1">
        <v>5.4341260000000005E-4</v>
      </c>
      <c r="KG234">
        <v>0.15413940000000001</v>
      </c>
      <c r="KH234">
        <v>0.85666249999999999</v>
      </c>
      <c r="KI234">
        <v>25.956630000000001</v>
      </c>
      <c r="KJ234" s="1">
        <v>5.2016829999999999E-4</v>
      </c>
      <c r="KK234">
        <v>0.14754909999999999</v>
      </c>
      <c r="KL234">
        <v>0.85666200000000003</v>
      </c>
      <c r="KM234">
        <v>25.7974</v>
      </c>
      <c r="KN234" s="1">
        <v>4.9805960000000001E-4</v>
      </c>
      <c r="KO234">
        <v>0.14127899999999999</v>
      </c>
      <c r="KP234">
        <v>0.85666149999999996</v>
      </c>
      <c r="KQ234">
        <v>25.60717</v>
      </c>
      <c r="KR234" s="1">
        <v>4.7717670000000002E-4</v>
      </c>
      <c r="KS234">
        <v>0.13534869999999999</v>
      </c>
      <c r="KT234">
        <v>0.85665939999999996</v>
      </c>
      <c r="KU234">
        <v>25.320989999999998</v>
      </c>
      <c r="KV234">
        <v>4.5744489999999997E-4</v>
      </c>
      <c r="KW234">
        <v>0.12975139999999999</v>
      </c>
      <c r="KX234">
        <v>0.85665800000000003</v>
      </c>
      <c r="KY234">
        <v>24.994620000000001</v>
      </c>
      <c r="KZ234" s="1">
        <v>4.3853479999999997E-4</v>
      </c>
      <c r="LA234">
        <v>0.124386</v>
      </c>
      <c r="LB234">
        <v>0.85666100000000001</v>
      </c>
      <c r="LC234">
        <v>24.818989999999999</v>
      </c>
      <c r="LD234" s="1">
        <v>4.2051449999999999E-4</v>
      </c>
      <c r="LE234">
        <v>0.11927260000000001</v>
      </c>
      <c r="LF234">
        <v>0.85666050000000005</v>
      </c>
      <c r="LG234">
        <v>24.84477</v>
      </c>
      <c r="LH234" s="1">
        <v>4.034574E-4</v>
      </c>
      <c r="LI234">
        <v>0.11442670000000001</v>
      </c>
      <c r="LJ234">
        <v>0.85665650000000004</v>
      </c>
      <c r="LK234">
        <v>25.480419999999999</v>
      </c>
      <c r="LL234" s="1">
        <v>3.8716150000000002E-4</v>
      </c>
      <c r="LM234">
        <v>0.1098083</v>
      </c>
      <c r="LN234">
        <v>0.85664770000000001</v>
      </c>
      <c r="LO234">
        <v>25.80378</v>
      </c>
      <c r="LP234" s="1">
        <v>3.717956E-4</v>
      </c>
      <c r="LQ234">
        <v>0.10543959999999999</v>
      </c>
      <c r="LR234">
        <v>0.85664130000000005</v>
      </c>
      <c r="LS234">
        <v>25.940200000000001</v>
      </c>
      <c r="LT234" s="1">
        <v>3.5711629999999998E-4</v>
      </c>
      <c r="LU234">
        <v>0.1012762</v>
      </c>
      <c r="LV234">
        <v>0.85661019999999999</v>
      </c>
      <c r="LW234">
        <v>26.23405</v>
      </c>
      <c r="LX234" s="1">
        <v>3.4304289999999998E-4</v>
      </c>
      <c r="LY234">
        <v>9.7286330000000004E-2</v>
      </c>
      <c r="LZ234">
        <v>0.85655199999999998</v>
      </c>
      <c r="MA234">
        <v>26.19191</v>
      </c>
      <c r="MB234" s="1">
        <v>3.2964319999999997E-4</v>
      </c>
      <c r="MC234">
        <v>9.3492019999999995E-2</v>
      </c>
      <c r="MD234">
        <v>0.85641630000000002</v>
      </c>
      <c r="ME234">
        <v>25.787369999999999</v>
      </c>
      <c r="MF234" s="1">
        <v>3.1691389999999997E-4</v>
      </c>
      <c r="MG234">
        <v>8.9884900000000004E-2</v>
      </c>
      <c r="MH234">
        <v>0.85626570000000002</v>
      </c>
      <c r="MI234">
        <v>25.50271</v>
      </c>
      <c r="MJ234" s="1">
        <v>3.0485579999999998E-4</v>
      </c>
      <c r="MK234">
        <v>8.6472530000000006E-2</v>
      </c>
      <c r="ML234">
        <v>0.85607219999999995</v>
      </c>
      <c r="MM234">
        <v>25.66705</v>
      </c>
      <c r="MN234" s="1">
        <v>2.935716E-4</v>
      </c>
      <c r="MO234">
        <v>8.328199E-2</v>
      </c>
      <c r="MP234">
        <v>0.85590739999999998</v>
      </c>
      <c r="MQ234">
        <v>26.446359999999999</v>
      </c>
      <c r="MR234" s="1">
        <v>2.8303740000000001E-4</v>
      </c>
      <c r="MS234">
        <v>8.0297859999999999E-2</v>
      </c>
      <c r="MT234">
        <v>0.85570389999999996</v>
      </c>
      <c r="MU234">
        <v>27.090969999999999</v>
      </c>
      <c r="MV234" s="1">
        <v>2.7315629999999998E-4</v>
      </c>
      <c r="MW234">
        <v>7.7493220000000002E-2</v>
      </c>
      <c r="MX234">
        <v>0.85553630000000003</v>
      </c>
      <c r="MY234">
        <v>27.41506</v>
      </c>
      <c r="MZ234" s="1">
        <v>2.6362039999999997E-4</v>
      </c>
      <c r="NA234">
        <v>7.4797970000000005E-2</v>
      </c>
      <c r="NB234">
        <v>0.85532229999999998</v>
      </c>
      <c r="NC234">
        <v>27.661190000000001</v>
      </c>
      <c r="ND234" s="1">
        <v>2.5438650000000001E-4</v>
      </c>
      <c r="NE234">
        <v>7.2185659999999999E-2</v>
      </c>
      <c r="NF234">
        <v>0.8551069</v>
      </c>
      <c r="NG234">
        <v>27.537970000000001</v>
      </c>
      <c r="NH234" s="1">
        <v>2.4544440000000002E-4</v>
      </c>
      <c r="NI234">
        <v>6.9652039999999998E-2</v>
      </c>
      <c r="NJ234">
        <v>0.85491830000000002</v>
      </c>
      <c r="NK234">
        <v>27.350529999999999</v>
      </c>
      <c r="NL234" s="1">
        <v>2.3694079999999999E-4</v>
      </c>
      <c r="NM234">
        <v>6.7235340000000005E-2</v>
      </c>
      <c r="NN234">
        <v>0.85477150000000002</v>
      </c>
      <c r="NO234">
        <v>27.309889999999999</v>
      </c>
      <c r="NP234" s="1">
        <v>2.2900819999999999E-4</v>
      </c>
      <c r="NQ234">
        <v>6.4975679999999994E-2</v>
      </c>
      <c r="NR234">
        <v>0.85463820000000001</v>
      </c>
      <c r="NS234">
        <v>27.32621</v>
      </c>
      <c r="NT234" s="1">
        <v>2.2174059999999999E-4</v>
      </c>
      <c r="NU234">
        <v>6.2904039999999994E-2</v>
      </c>
      <c r="NV234">
        <v>0.85452589999999995</v>
      </c>
      <c r="NW234">
        <v>27.377590000000001</v>
      </c>
      <c r="NX234" s="1">
        <v>2.149978E-4</v>
      </c>
      <c r="NY234">
        <v>6.098162E-2</v>
      </c>
      <c r="NZ234">
        <v>0.85445389999999999</v>
      </c>
      <c r="OA234">
        <v>27.497479999999999</v>
      </c>
      <c r="OB234" s="1">
        <v>2.0830560000000001E-4</v>
      </c>
      <c r="OC234">
        <v>5.9085440000000003E-2</v>
      </c>
      <c r="OD234">
        <v>0.85437079999999999</v>
      </c>
      <c r="OE234">
        <v>27.227150000000002</v>
      </c>
      <c r="OF234" s="1">
        <v>2.014955E-4</v>
      </c>
      <c r="OG234">
        <v>5.7152420000000002E-2</v>
      </c>
      <c r="OH234">
        <v>0.85426780000000002</v>
      </c>
      <c r="OI234">
        <v>26.87903</v>
      </c>
      <c r="OJ234" s="1">
        <v>1.9453839999999999E-4</v>
      </c>
      <c r="OK234">
        <v>5.5181180000000003E-2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1.0009459999999999</v>
      </c>
      <c r="G235">
        <v>22.093889999999998</v>
      </c>
      <c r="H235">
        <v>0</v>
      </c>
      <c r="I235">
        <v>0</v>
      </c>
      <c r="J235">
        <v>0.99967550000000005</v>
      </c>
      <c r="K235">
        <v>22.276540000000001</v>
      </c>
      <c r="L235">
        <v>0</v>
      </c>
      <c r="M235">
        <v>0</v>
      </c>
      <c r="N235">
        <v>0.99838839999999995</v>
      </c>
      <c r="O235">
        <v>22.630459999999999</v>
      </c>
      <c r="P235">
        <v>0</v>
      </c>
      <c r="Q235">
        <v>0</v>
      </c>
      <c r="R235">
        <v>0.99697420000000003</v>
      </c>
      <c r="S235">
        <v>22.536740000000002</v>
      </c>
      <c r="T235">
        <v>0</v>
      </c>
      <c r="U235">
        <v>0</v>
      </c>
      <c r="V235">
        <v>0.99520589999999998</v>
      </c>
      <c r="W235">
        <v>22.28735</v>
      </c>
      <c r="X235">
        <v>0</v>
      </c>
      <c r="Y235">
        <v>0</v>
      </c>
      <c r="Z235">
        <v>0.99318949999999995</v>
      </c>
      <c r="AA235">
        <v>21.85136</v>
      </c>
      <c r="AB235">
        <v>0</v>
      </c>
      <c r="AC235">
        <v>0</v>
      </c>
      <c r="AD235">
        <v>0.99065289999999995</v>
      </c>
      <c r="AE235">
        <v>21.391110000000001</v>
      </c>
      <c r="AF235">
        <v>0</v>
      </c>
      <c r="AG235">
        <v>0</v>
      </c>
      <c r="AH235">
        <v>0.98744169999999998</v>
      </c>
      <c r="AI235">
        <v>21.06521</v>
      </c>
      <c r="AJ235">
        <v>0</v>
      </c>
      <c r="AK235">
        <v>0</v>
      </c>
      <c r="AL235">
        <v>0.9842204</v>
      </c>
      <c r="AM235">
        <v>21.29073</v>
      </c>
      <c r="AN235">
        <v>0</v>
      </c>
      <c r="AO235">
        <v>0</v>
      </c>
      <c r="AP235">
        <v>0.98148270000000004</v>
      </c>
      <c r="AQ235">
        <v>21.460470000000001</v>
      </c>
      <c r="AR235">
        <v>1.5987959999999999E-37</v>
      </c>
      <c r="AS235">
        <v>7.2964660000000001E-35</v>
      </c>
      <c r="AT235">
        <v>0.97916919999999996</v>
      </c>
      <c r="AU235">
        <v>21.640139999999999</v>
      </c>
      <c r="AV235" s="1">
        <v>5.4916070000000001E-26</v>
      </c>
      <c r="AW235" s="1">
        <v>2.5075259999999999E-23</v>
      </c>
      <c r="AX235">
        <v>0.97716499999999995</v>
      </c>
      <c r="AY235">
        <v>21.599209999999999</v>
      </c>
      <c r="AZ235" s="1">
        <v>8.4261340000000004E-15</v>
      </c>
      <c r="BA235" s="1">
        <v>2.6809730000000002E-12</v>
      </c>
      <c r="BB235">
        <v>0.97536650000000003</v>
      </c>
      <c r="BC235">
        <v>21.365179999999999</v>
      </c>
      <c r="BD235" s="1">
        <v>1.0238659999999999E-7</v>
      </c>
      <c r="BE235" s="1">
        <v>2.6422729999999999E-5</v>
      </c>
      <c r="BF235">
        <v>0.97360469999999999</v>
      </c>
      <c r="BG235">
        <v>20.970559999999999</v>
      </c>
      <c r="BH235" s="1">
        <v>2.1012449999999999E-4</v>
      </c>
      <c r="BI235" s="1">
        <v>6.2027510000000001E-2</v>
      </c>
      <c r="BJ235">
        <v>0.97175869999999998</v>
      </c>
      <c r="BK235">
        <v>20.753579999999999</v>
      </c>
      <c r="BL235" s="1">
        <v>3.3565249999999998E-2</v>
      </c>
      <c r="BM235" s="1">
        <v>10.91588</v>
      </c>
      <c r="BN235">
        <v>0.96977880000000005</v>
      </c>
      <c r="BO235">
        <v>20.888359999999999</v>
      </c>
      <c r="BP235" s="1">
        <v>1.104446</v>
      </c>
      <c r="BQ235" s="1">
        <v>391.03960000000001</v>
      </c>
      <c r="BR235">
        <v>0.96754499999999999</v>
      </c>
      <c r="BS235">
        <v>21.28941</v>
      </c>
      <c r="BT235" s="1">
        <v>11.19936</v>
      </c>
      <c r="BU235">
        <v>4294.1819999999998</v>
      </c>
      <c r="BV235">
        <v>0.96498289999999998</v>
      </c>
      <c r="BW235">
        <v>21.84656</v>
      </c>
      <c r="BX235">
        <v>44.784959999999998</v>
      </c>
      <c r="BY235">
        <v>18522.240000000002</v>
      </c>
      <c r="BZ235">
        <v>0.96199349999999995</v>
      </c>
      <c r="CA235">
        <v>22.314720000000001</v>
      </c>
      <c r="CB235">
        <v>83.948229999999995</v>
      </c>
      <c r="CC235">
        <v>37357.31</v>
      </c>
      <c r="CD235">
        <v>0.95844640000000003</v>
      </c>
      <c r="CE235">
        <v>22.340119999999999</v>
      </c>
      <c r="CF235">
        <v>84.226169999999996</v>
      </c>
      <c r="CG235">
        <v>40255.75</v>
      </c>
      <c r="CH235">
        <v>0.95452970000000004</v>
      </c>
      <c r="CI235">
        <v>22.245519999999999</v>
      </c>
      <c r="CJ235">
        <v>50.304549999999999</v>
      </c>
      <c r="CK235">
        <v>25764.28</v>
      </c>
      <c r="CL235">
        <v>0.95013409999999998</v>
      </c>
      <c r="CM235">
        <v>22.051880000000001</v>
      </c>
      <c r="CN235">
        <v>19.58953</v>
      </c>
      <c r="CO235">
        <v>10726.77</v>
      </c>
      <c r="CP235">
        <v>0.94546399999999997</v>
      </c>
      <c r="CQ235">
        <v>21.815480000000001</v>
      </c>
      <c r="CR235">
        <v>5.3888780000000001</v>
      </c>
      <c r="CS235">
        <v>3144.0650000000001</v>
      </c>
      <c r="CT235">
        <v>0.94028579999999995</v>
      </c>
      <c r="CU235">
        <v>21.945810000000002</v>
      </c>
      <c r="CV235">
        <v>1.153681</v>
      </c>
      <c r="CW235">
        <v>708.51149999999996</v>
      </c>
      <c r="CX235">
        <v>0.93482379999999998</v>
      </c>
      <c r="CY235">
        <v>22.305409999999998</v>
      </c>
      <c r="CZ235">
        <v>0.24146780000000001</v>
      </c>
      <c r="DA235">
        <v>147.89949999999999</v>
      </c>
      <c r="DB235">
        <v>0.92934079999999997</v>
      </c>
      <c r="DC235">
        <v>22.579080000000001</v>
      </c>
      <c r="DD235">
        <v>8.9449600000000004E-2</v>
      </c>
      <c r="DE235">
        <v>48.45834</v>
      </c>
      <c r="DF235">
        <v>0.92375160000000001</v>
      </c>
      <c r="DG235">
        <v>22.842449999999999</v>
      </c>
      <c r="DH235">
        <v>7.0804790000000006E-2</v>
      </c>
      <c r="DI235">
        <v>35.187899999999999</v>
      </c>
      <c r="DJ235">
        <v>0.91787649999999998</v>
      </c>
      <c r="DK235">
        <v>22.798660000000002</v>
      </c>
      <c r="DL235">
        <v>7.0440349999999999E-2</v>
      </c>
      <c r="DM235">
        <v>34.738509999999998</v>
      </c>
      <c r="DN235">
        <v>0.91170479999999998</v>
      </c>
      <c r="DO235">
        <v>22.721609999999998</v>
      </c>
      <c r="DP235">
        <v>6.9894949999999997E-2</v>
      </c>
      <c r="DQ235">
        <v>34.857950000000002</v>
      </c>
      <c r="DR235">
        <v>0.90566990000000003</v>
      </c>
      <c r="DS235">
        <v>22.527539999999998</v>
      </c>
      <c r="DT235">
        <v>6.6930580000000003E-2</v>
      </c>
      <c r="DU235">
        <v>33.812559999999998</v>
      </c>
      <c r="DV235">
        <v>0.89948159999999999</v>
      </c>
      <c r="DW235">
        <v>22.218039999999998</v>
      </c>
      <c r="DX235" s="1">
        <v>6.2160340000000001E-2</v>
      </c>
      <c r="DY235">
        <v>31.787009999999999</v>
      </c>
      <c r="DZ235">
        <v>0.89339020000000002</v>
      </c>
      <c r="EA235">
        <v>22.173670000000001</v>
      </c>
      <c r="EB235" s="1">
        <v>5.6687670000000003E-2</v>
      </c>
      <c r="EC235">
        <v>29.300750000000001</v>
      </c>
      <c r="ED235">
        <v>0.88708120000000001</v>
      </c>
      <c r="EE235">
        <v>22.266670000000001</v>
      </c>
      <c r="EF235" s="1">
        <v>5.1173160000000002E-2</v>
      </c>
      <c r="EG235">
        <v>26.716149999999999</v>
      </c>
      <c r="EH235">
        <v>0.88052180000000002</v>
      </c>
      <c r="EI235">
        <v>22.491910000000001</v>
      </c>
      <c r="EJ235">
        <v>4.5959449999999999E-2</v>
      </c>
      <c r="EK235">
        <v>24.226959999999998</v>
      </c>
      <c r="EL235">
        <v>0.87436959999999997</v>
      </c>
      <c r="EM235">
        <v>22.758189999999999</v>
      </c>
      <c r="EN235" s="1">
        <v>4.1208359999999999E-2</v>
      </c>
      <c r="EO235">
        <v>21.916879999999999</v>
      </c>
      <c r="EP235">
        <v>0.86878160000000004</v>
      </c>
      <c r="EQ235">
        <v>22.749479999999998</v>
      </c>
      <c r="ER235" s="1">
        <v>3.6952449999999998E-2</v>
      </c>
      <c r="ES235">
        <v>19.816859999999998</v>
      </c>
      <c r="ET235">
        <v>0.86330810000000002</v>
      </c>
      <c r="EU235">
        <v>22.591699999999999</v>
      </c>
      <c r="EV235" s="1">
        <v>3.3158989999999999E-2</v>
      </c>
      <c r="EW235">
        <v>17.928660000000001</v>
      </c>
      <c r="EX235">
        <v>0.85772749999999998</v>
      </c>
      <c r="EY235">
        <v>22.491330000000001</v>
      </c>
      <c r="EZ235" s="1">
        <v>2.9783540000000001E-2</v>
      </c>
      <c r="FA235">
        <v>16.238289999999999</v>
      </c>
      <c r="FB235">
        <v>0.85263560000000005</v>
      </c>
      <c r="FC235">
        <v>22.479980000000001</v>
      </c>
      <c r="FD235" s="1">
        <v>2.6765009999999999E-2</v>
      </c>
      <c r="FE235">
        <v>14.708030000000001</v>
      </c>
      <c r="FF235">
        <v>0.84691919999999998</v>
      </c>
      <c r="FG235">
        <v>23.004940000000001</v>
      </c>
      <c r="FH235" s="1">
        <v>2.3983850000000001E-2</v>
      </c>
      <c r="FI235">
        <v>13.29946</v>
      </c>
      <c r="FJ235">
        <v>0.84165380000000001</v>
      </c>
      <c r="FK235">
        <v>23.263439999999999</v>
      </c>
      <c r="FL235" s="1">
        <v>2.1481739999999999E-2</v>
      </c>
      <c r="FM235">
        <v>12.01388</v>
      </c>
      <c r="FN235">
        <v>0.83587670000000003</v>
      </c>
      <c r="FO235">
        <v>23.310780000000001</v>
      </c>
      <c r="FP235" s="1">
        <v>1.9210459999999999E-2</v>
      </c>
      <c r="FQ235">
        <v>10.84571</v>
      </c>
      <c r="FR235">
        <v>0.83006570000000002</v>
      </c>
      <c r="FS235">
        <v>23.232900000000001</v>
      </c>
      <c r="FT235" s="1">
        <v>1.716987E-2</v>
      </c>
      <c r="FU235">
        <v>9.7837630000000004</v>
      </c>
      <c r="FV235">
        <v>0.82489970000000001</v>
      </c>
      <c r="FW235">
        <v>23.131959999999999</v>
      </c>
      <c r="FX235" s="1">
        <v>1.535333E-2</v>
      </c>
      <c r="FY235">
        <v>8.8225949999999997</v>
      </c>
      <c r="FZ235">
        <v>0.82036739999999997</v>
      </c>
      <c r="GA235">
        <v>23.064209999999999</v>
      </c>
      <c r="GB235" s="1">
        <v>1.374275E-2</v>
      </c>
      <c r="GC235">
        <v>7.9565650000000003</v>
      </c>
      <c r="GD235">
        <v>0.81604019999999999</v>
      </c>
      <c r="GE235">
        <v>23.14066</v>
      </c>
      <c r="GF235" s="1">
        <v>1.2305989999999999E-2</v>
      </c>
      <c r="GG235">
        <v>7.176399</v>
      </c>
      <c r="GH235">
        <v>0.81308999999999998</v>
      </c>
      <c r="GI235">
        <v>23.421340000000001</v>
      </c>
      <c r="GJ235" s="1">
        <v>1.103371E-2</v>
      </c>
      <c r="GK235">
        <v>6.4675779999999996</v>
      </c>
      <c r="GL235">
        <v>0.81219090000000005</v>
      </c>
      <c r="GM235">
        <v>24.241389999999999</v>
      </c>
      <c r="GN235" s="1">
        <v>9.8952840000000007E-3</v>
      </c>
      <c r="GO235">
        <v>5.8150849999999998</v>
      </c>
      <c r="GP235">
        <v>0.81176079999999995</v>
      </c>
      <c r="GQ235">
        <v>24.805879999999998</v>
      </c>
      <c r="GR235" s="1">
        <v>8.8585629999999999E-3</v>
      </c>
      <c r="GS235">
        <v>5.2139730000000002</v>
      </c>
      <c r="GT235">
        <v>0.81140970000000001</v>
      </c>
      <c r="GU235">
        <v>25.081710000000001</v>
      </c>
      <c r="GV235" s="1">
        <v>7.9002199999999995E-3</v>
      </c>
      <c r="GW235">
        <v>4.6549120000000004</v>
      </c>
      <c r="GX235">
        <v>0.81128990000000001</v>
      </c>
      <c r="GY235">
        <v>25.29251</v>
      </c>
      <c r="GZ235" s="1">
        <v>7.0103930000000002E-3</v>
      </c>
      <c r="HA235">
        <v>4.1331860000000002</v>
      </c>
      <c r="HB235">
        <v>0.81122709999999998</v>
      </c>
      <c r="HC235">
        <v>25.266120000000001</v>
      </c>
      <c r="HD235" s="1">
        <v>6.1766640000000001E-3</v>
      </c>
      <c r="HE235">
        <v>3.6449590000000001</v>
      </c>
      <c r="HF235">
        <v>0.81127649999999996</v>
      </c>
      <c r="HG235">
        <v>25.097010000000001</v>
      </c>
      <c r="HH235" s="1">
        <v>5.3799149999999999E-3</v>
      </c>
      <c r="HI235">
        <v>3.1800820000000001</v>
      </c>
      <c r="HJ235">
        <v>0.81141969999999997</v>
      </c>
      <c r="HK235">
        <v>25.118780000000001</v>
      </c>
      <c r="HL235" s="1">
        <v>4.5885839999999997E-3</v>
      </c>
      <c r="HM235">
        <v>2.7213850000000002</v>
      </c>
      <c r="HN235">
        <v>0.81164210000000003</v>
      </c>
      <c r="HO235">
        <v>25.28669</v>
      </c>
      <c r="HP235" s="1">
        <v>3.7917879999999999E-3</v>
      </c>
      <c r="HQ235">
        <v>2.2602989999999998</v>
      </c>
      <c r="HR235">
        <v>0.81183919999999998</v>
      </c>
      <c r="HS235">
        <v>25.889970000000002</v>
      </c>
      <c r="HT235" s="1">
        <v>3.0235599999999998E-3</v>
      </c>
      <c r="HU235">
        <v>1.812508</v>
      </c>
      <c r="HV235">
        <v>0.81198800000000004</v>
      </c>
      <c r="HW235">
        <v>26.424869999999999</v>
      </c>
      <c r="HX235" s="1">
        <v>2.3486549999999998E-3</v>
      </c>
      <c r="HY235">
        <v>1.412666</v>
      </c>
      <c r="HZ235">
        <v>0.81205910000000003</v>
      </c>
      <c r="IA235">
        <v>26.715009999999999</v>
      </c>
      <c r="IB235" s="1">
        <v>1.817253E-3</v>
      </c>
      <c r="IC235">
        <v>1.0918570000000001</v>
      </c>
      <c r="ID235">
        <v>0.81219209999999997</v>
      </c>
      <c r="IE235">
        <v>26.914190000000001</v>
      </c>
      <c r="IF235" s="1">
        <v>1.439538E-3</v>
      </c>
      <c r="IG235">
        <v>0.85961310000000002</v>
      </c>
      <c r="IH235">
        <v>0.81222780000000006</v>
      </c>
      <c r="II235">
        <v>26.717120000000001</v>
      </c>
      <c r="IJ235" s="1">
        <v>1.190448E-3</v>
      </c>
      <c r="IK235">
        <v>0.70450000000000002</v>
      </c>
      <c r="IL235">
        <v>0.81227760000000004</v>
      </c>
      <c r="IM235">
        <v>26.383669999999999</v>
      </c>
      <c r="IN235" s="1">
        <v>1.0318020000000001E-3</v>
      </c>
      <c r="IO235">
        <v>0.60522940000000003</v>
      </c>
      <c r="IP235">
        <v>0.81232689999999996</v>
      </c>
      <c r="IQ235">
        <v>26.20635</v>
      </c>
      <c r="IR235" s="1">
        <v>9.2874549999999998E-4</v>
      </c>
      <c r="IS235">
        <v>0.54119019999999995</v>
      </c>
      <c r="IT235">
        <v>0.81234910000000005</v>
      </c>
      <c r="IU235">
        <v>26.180109999999999</v>
      </c>
      <c r="IV235" s="1">
        <v>8.5725540000000005E-4</v>
      </c>
      <c r="IW235">
        <v>0.49738880000000002</v>
      </c>
      <c r="IX235">
        <v>0.81235460000000004</v>
      </c>
      <c r="IY235">
        <v>26.494150000000001</v>
      </c>
      <c r="IZ235" s="1">
        <v>8.0323180000000001E-4</v>
      </c>
      <c r="JA235">
        <v>0.46485379999999998</v>
      </c>
      <c r="JB235">
        <v>0.81237870000000001</v>
      </c>
      <c r="JC235">
        <v>26.37576</v>
      </c>
      <c r="JD235" s="1">
        <v>7.5909149999999999E-4</v>
      </c>
      <c r="JE235">
        <v>0.43867889999999998</v>
      </c>
      <c r="JF235">
        <v>0.81238730000000003</v>
      </c>
      <c r="JG235">
        <v>26.129429999999999</v>
      </c>
      <c r="JH235" s="1">
        <v>7.2080129999999997E-4</v>
      </c>
      <c r="JI235">
        <v>0.41620649999999998</v>
      </c>
      <c r="JJ235">
        <v>0.81241269999999999</v>
      </c>
      <c r="JK235">
        <v>25.591149999999999</v>
      </c>
      <c r="JL235" s="1">
        <v>6.8629240000000005E-4</v>
      </c>
      <c r="JM235">
        <v>0.39609179999999999</v>
      </c>
      <c r="JN235">
        <v>0.81239070000000002</v>
      </c>
      <c r="JO235">
        <v>25.190329999999999</v>
      </c>
      <c r="JP235" s="1">
        <v>6.5444009999999998E-4</v>
      </c>
      <c r="JQ235">
        <v>0.37762780000000001</v>
      </c>
      <c r="JR235">
        <v>0.81238770000000005</v>
      </c>
      <c r="JS235">
        <v>25.127770000000002</v>
      </c>
      <c r="JT235" s="1">
        <v>6.2465350000000003E-4</v>
      </c>
      <c r="JU235">
        <v>0.3603942</v>
      </c>
      <c r="JV235">
        <v>0.81241600000000003</v>
      </c>
      <c r="JW235">
        <v>25.266539999999999</v>
      </c>
      <c r="JX235" s="1">
        <v>5.9677099999999996E-4</v>
      </c>
      <c r="JY235">
        <v>0.34422619999999998</v>
      </c>
      <c r="JZ235">
        <v>0.81238779999999999</v>
      </c>
      <c r="KA235">
        <v>25.429600000000001</v>
      </c>
      <c r="KB235" s="1">
        <v>5.7090799999999996E-4</v>
      </c>
      <c r="KC235">
        <v>0.32920759999999999</v>
      </c>
      <c r="KD235">
        <v>0.81240950000000001</v>
      </c>
      <c r="KE235">
        <v>25.989409999999999</v>
      </c>
      <c r="KF235" s="1">
        <v>5.464628E-4</v>
      </c>
      <c r="KG235">
        <v>0.31508710000000001</v>
      </c>
      <c r="KH235">
        <v>0.81241439999999998</v>
      </c>
      <c r="KI235">
        <v>26.051259999999999</v>
      </c>
      <c r="KJ235" s="1">
        <v>5.230829E-4</v>
      </c>
      <c r="KK235">
        <v>0.30160999999999999</v>
      </c>
      <c r="KL235">
        <v>0.81240920000000005</v>
      </c>
      <c r="KM235">
        <v>25.911059999999999</v>
      </c>
      <c r="KN235" s="1">
        <v>5.0082809999999996E-4</v>
      </c>
      <c r="KO235">
        <v>0.28877120000000001</v>
      </c>
      <c r="KP235">
        <v>0.812415</v>
      </c>
      <c r="KQ235">
        <v>25.71106</v>
      </c>
      <c r="KR235" s="1">
        <v>4.7978689999999999E-4</v>
      </c>
      <c r="KS235">
        <v>0.27660679999999999</v>
      </c>
      <c r="KT235">
        <v>0.81240710000000005</v>
      </c>
      <c r="KU235">
        <v>25.401869999999999</v>
      </c>
      <c r="KV235" s="1">
        <v>4.5991880000000003E-4</v>
      </c>
      <c r="KW235">
        <v>0.2651329</v>
      </c>
      <c r="KX235">
        <v>0.81241149999999995</v>
      </c>
      <c r="KY235">
        <v>25.038709999999998</v>
      </c>
      <c r="KZ235" s="1">
        <v>4.40915E-4</v>
      </c>
      <c r="LA235">
        <v>0.25417580000000001</v>
      </c>
      <c r="LB235">
        <v>0.81240900000000005</v>
      </c>
      <c r="LC235">
        <v>24.836839999999999</v>
      </c>
      <c r="LD235" s="1">
        <v>4.2276519999999998E-4</v>
      </c>
      <c r="LE235">
        <v>0.24369979999999999</v>
      </c>
      <c r="LF235">
        <v>0.81241359999999996</v>
      </c>
      <c r="LG235">
        <v>24.84965</v>
      </c>
      <c r="LH235" s="1">
        <v>4.055986E-4</v>
      </c>
      <c r="LI235">
        <v>0.2337745</v>
      </c>
      <c r="LJ235">
        <v>0.8124055</v>
      </c>
      <c r="LK235">
        <v>25.511420000000001</v>
      </c>
      <c r="LL235" s="1">
        <v>3.891996E-4</v>
      </c>
      <c r="LM235">
        <v>0.22432289999999999</v>
      </c>
      <c r="LN235">
        <v>0.81238900000000003</v>
      </c>
      <c r="LO235">
        <v>25.88617</v>
      </c>
      <c r="LP235" s="1">
        <v>3.7371859999999998E-4</v>
      </c>
      <c r="LQ235">
        <v>0.21536089999999999</v>
      </c>
      <c r="LR235">
        <v>0.81236489999999995</v>
      </c>
      <c r="LS235">
        <v>26.043939999999999</v>
      </c>
      <c r="LT235" s="1">
        <v>3.5896179999999998E-4</v>
      </c>
      <c r="LU235">
        <v>0.20685239999999999</v>
      </c>
      <c r="LV235">
        <v>0.81236660000000005</v>
      </c>
      <c r="LW235">
        <v>26.331430000000001</v>
      </c>
      <c r="LX235" s="1">
        <v>3.4479969999999998E-4</v>
      </c>
      <c r="LY235">
        <v>0.19869139999999999</v>
      </c>
      <c r="LZ235">
        <v>0.81236450000000004</v>
      </c>
      <c r="MA235">
        <v>26.294969999999999</v>
      </c>
      <c r="MB235" s="1">
        <v>3.3132110000000002E-4</v>
      </c>
      <c r="MC235">
        <v>0.1909304</v>
      </c>
      <c r="MD235">
        <v>0.81226600000000004</v>
      </c>
      <c r="ME235">
        <v>25.860959999999999</v>
      </c>
      <c r="MF235" s="1">
        <v>3.1850580000000002E-4</v>
      </c>
      <c r="MG235">
        <v>0.1835435</v>
      </c>
      <c r="MH235">
        <v>0.81220720000000002</v>
      </c>
      <c r="MI235">
        <v>25.534569999999999</v>
      </c>
      <c r="MJ235" s="1">
        <v>3.0635280000000003E-4</v>
      </c>
      <c r="MK235">
        <v>0.17654819999999999</v>
      </c>
      <c r="ML235">
        <v>0.81211920000000004</v>
      </c>
      <c r="MM235">
        <v>25.653670000000002</v>
      </c>
      <c r="MN235" s="1">
        <v>2.9496930000000001E-4</v>
      </c>
      <c r="MO235">
        <v>0.16999339999999999</v>
      </c>
      <c r="MP235">
        <v>0.81208720000000001</v>
      </c>
      <c r="MQ235">
        <v>26.437059999999999</v>
      </c>
      <c r="MR235" s="1">
        <v>2.8434750000000001E-4</v>
      </c>
      <c r="MS235">
        <v>0.1638744</v>
      </c>
      <c r="MT235">
        <v>0.81199030000000005</v>
      </c>
      <c r="MU235">
        <v>27.125080000000001</v>
      </c>
      <c r="MV235" s="1">
        <v>2.7439039999999998E-4</v>
      </c>
      <c r="MW235">
        <v>0.1581351</v>
      </c>
      <c r="MX235">
        <v>0.81194259999999996</v>
      </c>
      <c r="MY235">
        <v>27.471599999999999</v>
      </c>
      <c r="MZ235" s="1">
        <v>2.6481319999999999E-4</v>
      </c>
      <c r="NA235">
        <v>0.15266299999999999</v>
      </c>
      <c r="NB235">
        <v>0.8118919</v>
      </c>
      <c r="NC235">
        <v>27.718620000000001</v>
      </c>
      <c r="ND235" s="1">
        <v>2.5554430000000001E-4</v>
      </c>
      <c r="NE235">
        <v>0.14736450000000001</v>
      </c>
      <c r="NF235">
        <v>0.81188090000000002</v>
      </c>
      <c r="NG235">
        <v>27.589929999999999</v>
      </c>
      <c r="NH235" s="1">
        <v>2.4656150000000002E-4</v>
      </c>
      <c r="NI235">
        <v>0.14222480000000001</v>
      </c>
      <c r="NJ235">
        <v>0.81185510000000005</v>
      </c>
      <c r="NK235">
        <v>27.369530000000001</v>
      </c>
      <c r="NL235" s="1">
        <v>2.3799450000000001E-4</v>
      </c>
      <c r="NM235">
        <v>0.13730100000000001</v>
      </c>
      <c r="NN235">
        <v>0.81187129999999996</v>
      </c>
      <c r="NO235">
        <v>27.301480000000002</v>
      </c>
      <c r="NP235" s="1">
        <v>2.2998610000000001E-4</v>
      </c>
      <c r="NQ235">
        <v>0.1326743</v>
      </c>
      <c r="NR235">
        <v>0.81190649999999998</v>
      </c>
      <c r="NS235">
        <v>27.325130000000001</v>
      </c>
      <c r="NT235" s="1">
        <v>2.2263639999999999E-4</v>
      </c>
      <c r="NU235">
        <v>0.1284158</v>
      </c>
      <c r="NV235">
        <v>0.81195969999999995</v>
      </c>
      <c r="NW235">
        <v>27.420439999999999</v>
      </c>
      <c r="NX235" s="1">
        <v>2.1584570000000001E-4</v>
      </c>
      <c r="NY235">
        <v>0.124484</v>
      </c>
      <c r="NZ235">
        <v>0.81199220000000005</v>
      </c>
      <c r="OA235">
        <v>27.597570000000001</v>
      </c>
      <c r="OB235" s="1">
        <v>2.0916209999999999E-4</v>
      </c>
      <c r="OC235">
        <v>0.1206633</v>
      </c>
      <c r="OD235">
        <v>0.81201769999999995</v>
      </c>
      <c r="OE235">
        <v>27.34883</v>
      </c>
      <c r="OF235" s="1">
        <v>2.0237210000000001E-4</v>
      </c>
      <c r="OG235">
        <v>0.1167825</v>
      </c>
      <c r="OH235">
        <v>0.81199849999999996</v>
      </c>
      <c r="OI235">
        <v>27.011389999999999</v>
      </c>
      <c r="OJ235" s="1">
        <v>1.954313E-4</v>
      </c>
      <c r="OK235">
        <v>0.1128176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0.46335520000000002</v>
      </c>
      <c r="G236">
        <v>22.095130000000001</v>
      </c>
      <c r="H236">
        <v>0</v>
      </c>
      <c r="I236">
        <v>0</v>
      </c>
      <c r="J236">
        <v>0.46208320000000003</v>
      </c>
      <c r="K236">
        <v>22.266629999999999</v>
      </c>
      <c r="L236">
        <v>0</v>
      </c>
      <c r="M236">
        <v>0</v>
      </c>
      <c r="N236">
        <v>0.46079940000000003</v>
      </c>
      <c r="O236">
        <v>22.630019999999998</v>
      </c>
      <c r="P236">
        <v>0</v>
      </c>
      <c r="Q236">
        <v>0</v>
      </c>
      <c r="R236">
        <v>0.45948119999999998</v>
      </c>
      <c r="S236">
        <v>22.558209999999999</v>
      </c>
      <c r="T236">
        <v>0</v>
      </c>
      <c r="U236">
        <v>0</v>
      </c>
      <c r="V236">
        <v>0.45805040000000002</v>
      </c>
      <c r="W236">
        <v>22.337070000000001</v>
      </c>
      <c r="X236">
        <v>0</v>
      </c>
      <c r="Y236">
        <v>0</v>
      </c>
      <c r="Z236">
        <v>0.45644990000000002</v>
      </c>
      <c r="AA236">
        <v>21.9224</v>
      </c>
      <c r="AB236">
        <v>0</v>
      </c>
      <c r="AC236">
        <v>0</v>
      </c>
      <c r="AD236">
        <v>0.45450289999999999</v>
      </c>
      <c r="AE236">
        <v>21.45842</v>
      </c>
      <c r="AF236">
        <v>0</v>
      </c>
      <c r="AG236">
        <v>0</v>
      </c>
      <c r="AH236">
        <v>0.45209260000000001</v>
      </c>
      <c r="AI236">
        <v>21.111879999999999</v>
      </c>
      <c r="AJ236">
        <v>0</v>
      </c>
      <c r="AK236">
        <v>0</v>
      </c>
      <c r="AL236">
        <v>0.44951920000000001</v>
      </c>
      <c r="AM236">
        <v>21.310590000000001</v>
      </c>
      <c r="AN236">
        <v>0</v>
      </c>
      <c r="AO236">
        <v>0</v>
      </c>
      <c r="AP236">
        <v>0.4471252</v>
      </c>
      <c r="AQ236">
        <v>21.459520000000001</v>
      </c>
      <c r="AR236">
        <v>3.1336579999999998E-38</v>
      </c>
      <c r="AS236">
        <v>1.665743E-35</v>
      </c>
      <c r="AT236">
        <v>0.44498359999999998</v>
      </c>
      <c r="AU236">
        <v>21.63889</v>
      </c>
      <c r="AV236" s="1">
        <v>1.13697E-26</v>
      </c>
      <c r="AW236" s="1">
        <v>6.0519540000000001E-24</v>
      </c>
      <c r="AX236">
        <v>0.4430867</v>
      </c>
      <c r="AY236">
        <v>21.637969999999999</v>
      </c>
      <c r="AZ236" s="1">
        <v>2.7511839999999999E-15</v>
      </c>
      <c r="BA236" s="1">
        <v>1.19756E-12</v>
      </c>
      <c r="BB236">
        <v>0.44141229999999998</v>
      </c>
      <c r="BC236">
        <v>21.41938</v>
      </c>
      <c r="BD236" s="1">
        <v>2.105434E-8</v>
      </c>
      <c r="BE236" s="1">
        <v>1.025262E-5</v>
      </c>
      <c r="BF236">
        <v>0.43981900000000002</v>
      </c>
      <c r="BG236">
        <v>21.04326</v>
      </c>
      <c r="BH236" s="1">
        <v>7.9926069999999998E-5</v>
      </c>
      <c r="BI236" s="1">
        <v>3.5066260000000002E-2</v>
      </c>
      <c r="BJ236">
        <v>0.43822860000000002</v>
      </c>
      <c r="BK236">
        <v>20.811050000000002</v>
      </c>
      <c r="BL236" s="1">
        <v>1.6692370000000002E-2</v>
      </c>
      <c r="BM236" s="1">
        <v>7.4820890000000002</v>
      </c>
      <c r="BN236">
        <v>0.43655759999999999</v>
      </c>
      <c r="BO236">
        <v>20.929130000000001</v>
      </c>
      <c r="BP236" s="1">
        <v>0.66687640000000004</v>
      </c>
      <c r="BQ236" s="1">
        <v>310.2491</v>
      </c>
      <c r="BR236">
        <v>0.43474829999999998</v>
      </c>
      <c r="BS236">
        <v>21.29965</v>
      </c>
      <c r="BT236" s="1">
        <v>7.9331690000000004</v>
      </c>
      <c r="BU236">
        <v>3850.7449999999999</v>
      </c>
      <c r="BV236">
        <v>0.43273470000000003</v>
      </c>
      <c r="BW236">
        <v>21.8416</v>
      </c>
      <c r="BX236">
        <v>36.46593</v>
      </c>
      <c r="BY236">
        <v>18482.53</v>
      </c>
      <c r="BZ236">
        <v>0.43038080000000001</v>
      </c>
      <c r="CA236">
        <v>22.310880000000001</v>
      </c>
      <c r="CB236">
        <v>77.471339999999998</v>
      </c>
      <c r="CC236">
        <v>40995.360000000001</v>
      </c>
      <c r="CD236">
        <v>0.42765160000000002</v>
      </c>
      <c r="CE236">
        <v>22.35388</v>
      </c>
      <c r="CF236">
        <v>87.197599999999994</v>
      </c>
      <c r="CG236">
        <v>48111.69</v>
      </c>
      <c r="CH236">
        <v>0.42454510000000001</v>
      </c>
      <c r="CI236">
        <v>22.265720000000002</v>
      </c>
      <c r="CJ236">
        <v>57.888469999999998</v>
      </c>
      <c r="CK236">
        <v>33265.46</v>
      </c>
      <c r="CL236">
        <v>0.42108689999999999</v>
      </c>
      <c r="CM236">
        <v>22.090019999999999</v>
      </c>
      <c r="CN236">
        <v>24.862819999999999</v>
      </c>
      <c r="CO236">
        <v>14841.06</v>
      </c>
      <c r="CP236">
        <v>0.41735519999999998</v>
      </c>
      <c r="CQ236">
        <v>21.86</v>
      </c>
      <c r="CR236">
        <v>7.4746160000000001</v>
      </c>
      <c r="CS236">
        <v>4622.38</v>
      </c>
      <c r="CT236">
        <v>0.41338970000000003</v>
      </c>
      <c r="CU236">
        <v>21.977239999999998</v>
      </c>
      <c r="CV236">
        <v>1.7132959999999999</v>
      </c>
      <c r="CW236">
        <v>1091.0029999999999</v>
      </c>
      <c r="CX236">
        <v>0.4092964</v>
      </c>
      <c r="CY236">
        <v>22.33015</v>
      </c>
      <c r="CZ236">
        <v>0.35353889999999999</v>
      </c>
      <c r="DA236">
        <v>227.31229999999999</v>
      </c>
      <c r="DB236">
        <v>0.40515309999999999</v>
      </c>
      <c r="DC236">
        <v>22.592880000000001</v>
      </c>
      <c r="DD236">
        <v>0.1069991</v>
      </c>
      <c r="DE236">
        <v>65.760019999999997</v>
      </c>
      <c r="DF236">
        <v>0.40089459999999999</v>
      </c>
      <c r="DG236">
        <v>22.8443</v>
      </c>
      <c r="DH236">
        <v>7.2474060000000007E-2</v>
      </c>
      <c r="DI236">
        <v>42.506120000000003</v>
      </c>
      <c r="DJ236">
        <v>0.39644439999999997</v>
      </c>
      <c r="DK236">
        <v>22.81748</v>
      </c>
      <c r="DL236">
        <v>7.0194889999999996E-2</v>
      </c>
      <c r="DM236">
        <v>41.054139999999997</v>
      </c>
      <c r="DN236">
        <v>0.39180680000000001</v>
      </c>
      <c r="DO236">
        <v>22.733270000000001</v>
      </c>
      <c r="DP236">
        <v>6.9997439999999994E-2</v>
      </c>
      <c r="DQ236">
        <v>41.371119999999998</v>
      </c>
      <c r="DR236">
        <v>0.38719680000000001</v>
      </c>
      <c r="DS236">
        <v>22.56521</v>
      </c>
      <c r="DT236">
        <v>6.7584699999999998E-2</v>
      </c>
      <c r="DU236">
        <v>40.425690000000003</v>
      </c>
      <c r="DV236">
        <v>0.382469</v>
      </c>
      <c r="DW236">
        <v>22.269369999999999</v>
      </c>
      <c r="DX236" s="1">
        <v>6.31713E-2</v>
      </c>
      <c r="DY236">
        <v>38.238329999999998</v>
      </c>
      <c r="DZ236">
        <v>0.37776209999999999</v>
      </c>
      <c r="EA236">
        <v>22.224889999999998</v>
      </c>
      <c r="EB236" s="1">
        <v>5.7836749999999999E-2</v>
      </c>
      <c r="EC236">
        <v>35.404310000000002</v>
      </c>
      <c r="ED236">
        <v>0.3729577</v>
      </c>
      <c r="EE236">
        <v>22.307120000000001</v>
      </c>
      <c r="EF236" s="1">
        <v>5.2329939999999998E-2</v>
      </c>
      <c r="EG236">
        <v>32.38691</v>
      </c>
      <c r="EH236">
        <v>0.36806410000000001</v>
      </c>
      <c r="EI236">
        <v>22.519390000000001</v>
      </c>
      <c r="EJ236" s="1">
        <v>4.7061449999999998E-2</v>
      </c>
      <c r="EK236">
        <v>29.44415</v>
      </c>
      <c r="EL236">
        <v>0.3633247</v>
      </c>
      <c r="EM236">
        <v>22.77824</v>
      </c>
      <c r="EN236" s="1">
        <v>4.2225279999999997E-2</v>
      </c>
      <c r="EO236">
        <v>26.69286</v>
      </c>
      <c r="EP236">
        <v>0.35880859999999998</v>
      </c>
      <c r="EQ236">
        <v>22.76512</v>
      </c>
      <c r="ER236" s="1">
        <v>3.7877090000000002E-2</v>
      </c>
      <c r="ES236">
        <v>24.180199999999999</v>
      </c>
      <c r="ET236">
        <v>0.35426970000000002</v>
      </c>
      <c r="EU236">
        <v>22.60202</v>
      </c>
      <c r="EV236" s="1">
        <v>3.3993009999999997E-2</v>
      </c>
      <c r="EW236">
        <v>21.915959999999998</v>
      </c>
      <c r="EX236">
        <v>0.34968250000000001</v>
      </c>
      <c r="EY236">
        <v>22.503440000000001</v>
      </c>
      <c r="EZ236" s="1">
        <v>3.053668E-2</v>
      </c>
      <c r="FA236">
        <v>19.885629999999999</v>
      </c>
      <c r="FB236">
        <v>0.34534579999999998</v>
      </c>
      <c r="FC236">
        <v>22.496110000000002</v>
      </c>
      <c r="FD236" s="1">
        <v>2.745788E-2</v>
      </c>
      <c r="FE236">
        <v>18.049579999999999</v>
      </c>
      <c r="FF236">
        <v>0.3406766</v>
      </c>
      <c r="FG236">
        <v>23.029199999999999</v>
      </c>
      <c r="FH236" s="1">
        <v>2.4626260000000001E-2</v>
      </c>
      <c r="FI236">
        <v>16.360230000000001</v>
      </c>
      <c r="FJ236">
        <v>0.33616780000000002</v>
      </c>
      <c r="FK236">
        <v>23.32574</v>
      </c>
      <c r="FL236">
        <v>2.207015E-2</v>
      </c>
      <c r="FM236">
        <v>14.81259</v>
      </c>
      <c r="FN236">
        <v>0.331368</v>
      </c>
      <c r="FO236">
        <v>23.379449999999999</v>
      </c>
      <c r="FP236" s="1">
        <v>1.9748430000000001E-2</v>
      </c>
      <c r="FQ236">
        <v>13.402799999999999</v>
      </c>
      <c r="FR236">
        <v>0.32659670000000002</v>
      </c>
      <c r="FS236">
        <v>23.279219999999999</v>
      </c>
      <c r="FT236" s="1">
        <v>1.7659660000000001E-2</v>
      </c>
      <c r="FU236">
        <v>12.120139999999999</v>
      </c>
      <c r="FV236">
        <v>0.32212590000000002</v>
      </c>
      <c r="FW236">
        <v>23.15335</v>
      </c>
      <c r="FX236" s="1">
        <v>1.5795989999999999E-2</v>
      </c>
      <c r="FY236">
        <v>10.95472</v>
      </c>
      <c r="FZ236">
        <v>0.3179785</v>
      </c>
      <c r="GA236">
        <v>23.053570000000001</v>
      </c>
      <c r="GB236" s="1">
        <v>1.414202E-2</v>
      </c>
      <c r="GC236">
        <v>9.9016009999999994</v>
      </c>
      <c r="GD236">
        <v>0.31406040000000002</v>
      </c>
      <c r="GE236">
        <v>23.11045</v>
      </c>
      <c r="GF236" s="1">
        <v>1.2669690000000001E-2</v>
      </c>
      <c r="GG236">
        <v>8.9512640000000001</v>
      </c>
      <c r="GH236">
        <v>0.3108863</v>
      </c>
      <c r="GI236">
        <v>23.378530000000001</v>
      </c>
      <c r="GJ236" s="1">
        <v>1.136729E-2</v>
      </c>
      <c r="GK236">
        <v>8.0852889999999995</v>
      </c>
      <c r="GL236">
        <v>0.30859370000000003</v>
      </c>
      <c r="GM236">
        <v>24.21405</v>
      </c>
      <c r="GN236" s="1">
        <v>1.0203520000000001E-2</v>
      </c>
      <c r="GO236">
        <v>7.2867420000000003</v>
      </c>
      <c r="GP236">
        <v>0.30679719999999999</v>
      </c>
      <c r="GQ236">
        <v>24.829930000000001</v>
      </c>
      <c r="GR236" s="1">
        <v>9.1463499999999993E-3</v>
      </c>
      <c r="GS236">
        <v>6.5492119999999998</v>
      </c>
      <c r="GT236">
        <v>0.30532090000000001</v>
      </c>
      <c r="GU236">
        <v>25.138539999999999</v>
      </c>
      <c r="GV236" s="1">
        <v>8.1710089999999999E-3</v>
      </c>
      <c r="GW236">
        <v>5.8612520000000004</v>
      </c>
      <c r="GX236">
        <v>0.30417929999999999</v>
      </c>
      <c r="GY236">
        <v>25.343060000000001</v>
      </c>
      <c r="GZ236" s="1">
        <v>7.2650019999999996E-3</v>
      </c>
      <c r="HA236">
        <v>5.2174129999999996</v>
      </c>
      <c r="HB236">
        <v>0.30329279999999997</v>
      </c>
      <c r="HC236">
        <v>25.30686</v>
      </c>
      <c r="HD236" s="1">
        <v>6.4172730000000002E-3</v>
      </c>
      <c r="HE236">
        <v>4.613251</v>
      </c>
      <c r="HF236">
        <v>0.30262889999999998</v>
      </c>
      <c r="HG236">
        <v>25.101150000000001</v>
      </c>
      <c r="HH236" s="1">
        <v>5.6136110000000001E-3</v>
      </c>
      <c r="HI236">
        <v>4.0388650000000004</v>
      </c>
      <c r="HJ236">
        <v>0.30218070000000002</v>
      </c>
      <c r="HK236">
        <v>25.098179999999999</v>
      </c>
      <c r="HL236" s="1">
        <v>4.8235370000000001E-3</v>
      </c>
      <c r="HM236">
        <v>3.4745490000000001</v>
      </c>
      <c r="HN236">
        <v>0.30188880000000001</v>
      </c>
      <c r="HO236">
        <v>25.258620000000001</v>
      </c>
      <c r="HP236" s="1">
        <v>4.027498E-3</v>
      </c>
      <c r="HQ236">
        <v>2.9066139999999998</v>
      </c>
      <c r="HR236">
        <v>0.30169010000000002</v>
      </c>
      <c r="HS236">
        <v>25.879020000000001</v>
      </c>
      <c r="HT236" s="1">
        <v>3.2467110000000002E-3</v>
      </c>
      <c r="HU236">
        <v>2.348579</v>
      </c>
      <c r="HV236">
        <v>0.30155470000000001</v>
      </c>
      <c r="HW236">
        <v>26.454979999999999</v>
      </c>
      <c r="HX236" s="1">
        <v>2.5398600000000001E-3</v>
      </c>
      <c r="HY236">
        <v>1.840109</v>
      </c>
      <c r="HZ236">
        <v>0.30145559999999999</v>
      </c>
      <c r="IA236">
        <v>26.773959999999999</v>
      </c>
      <c r="IB236" s="1">
        <v>1.9640579999999999E-3</v>
      </c>
      <c r="IC236">
        <v>1.422639</v>
      </c>
      <c r="ID236">
        <v>0.30140299999999998</v>
      </c>
      <c r="IE236">
        <v>26.97101</v>
      </c>
      <c r="IF236" s="1">
        <v>1.5419120000000001E-3</v>
      </c>
      <c r="IG236">
        <v>1.114025</v>
      </c>
      <c r="IH236">
        <v>0.30136429999999997</v>
      </c>
      <c r="II236">
        <v>26.77928</v>
      </c>
      <c r="IJ236" s="1">
        <v>1.2572130000000001E-3</v>
      </c>
      <c r="IK236">
        <v>0.90466539999999995</v>
      </c>
      <c r="IL236">
        <v>0.30133650000000001</v>
      </c>
      <c r="IM236">
        <v>26.414909999999999</v>
      </c>
      <c r="IN236" s="1">
        <v>1.0743490000000001E-3</v>
      </c>
      <c r="IO236">
        <v>0.76980009999999999</v>
      </c>
      <c r="IP236">
        <v>0.30132199999999998</v>
      </c>
      <c r="IQ236">
        <v>26.20992</v>
      </c>
      <c r="IR236" s="1">
        <v>9.5670659999999997E-4</v>
      </c>
      <c r="IS236">
        <v>0.68324600000000002</v>
      </c>
      <c r="IT236">
        <v>0.30131069999999999</v>
      </c>
      <c r="IU236">
        <v>26.171970000000002</v>
      </c>
      <c r="IV236" s="1">
        <v>8.7704479999999995E-4</v>
      </c>
      <c r="IW236">
        <v>0.62492159999999997</v>
      </c>
      <c r="IX236">
        <v>0.30130590000000002</v>
      </c>
      <c r="IY236">
        <v>26.499690000000001</v>
      </c>
      <c r="IZ236" s="1">
        <v>8.1845850000000005E-4</v>
      </c>
      <c r="JA236">
        <v>0.58237329999999998</v>
      </c>
      <c r="JB236">
        <v>0.30130299999999999</v>
      </c>
      <c r="JC236">
        <v>26.459959999999999</v>
      </c>
      <c r="JD236" s="1">
        <v>7.7170829999999996E-4</v>
      </c>
      <c r="JE236">
        <v>0.54868669999999997</v>
      </c>
      <c r="JF236">
        <v>0.30130180000000001</v>
      </c>
      <c r="JG236">
        <v>26.244759999999999</v>
      </c>
      <c r="JH236" s="1">
        <v>7.318642E-4</v>
      </c>
      <c r="JI236">
        <v>0.52011430000000003</v>
      </c>
      <c r="JJ236">
        <v>0.3013016</v>
      </c>
      <c r="JK236">
        <v>25.71837</v>
      </c>
      <c r="JL236" s="1">
        <v>6.9630929999999998E-4</v>
      </c>
      <c r="JM236">
        <v>0.49471999999999999</v>
      </c>
      <c r="JN236">
        <v>0.30130089999999998</v>
      </c>
      <c r="JO236">
        <v>25.273060000000001</v>
      </c>
      <c r="JP236" s="1">
        <v>6.6370719999999999E-4</v>
      </c>
      <c r="JQ236">
        <v>0.4715106</v>
      </c>
      <c r="JR236">
        <v>0.30129699999999998</v>
      </c>
      <c r="JS236">
        <v>25.16685</v>
      </c>
      <c r="JT236" s="1">
        <v>6.3334380000000003E-4</v>
      </c>
      <c r="JU236">
        <v>0.44991449999999999</v>
      </c>
      <c r="JV236">
        <v>0.30130069999999998</v>
      </c>
      <c r="JW236">
        <v>25.26606</v>
      </c>
      <c r="JX236" s="1">
        <v>6.0489840000000001E-4</v>
      </c>
      <c r="JY236">
        <v>0.4296565</v>
      </c>
      <c r="JZ236">
        <v>0.30129669999999997</v>
      </c>
      <c r="KA236">
        <v>25.428450000000002</v>
      </c>
      <c r="KB236" s="1">
        <v>5.7846700000000004E-4</v>
      </c>
      <c r="KC236">
        <v>0.4108019</v>
      </c>
      <c r="KD236">
        <v>0.30129450000000002</v>
      </c>
      <c r="KE236">
        <v>25.98601</v>
      </c>
      <c r="KF236" s="1">
        <v>5.5362800000000002E-4</v>
      </c>
      <c r="KG236">
        <v>0.3931443</v>
      </c>
      <c r="KH236">
        <v>0.3012958</v>
      </c>
      <c r="KI236">
        <v>26.120429999999999</v>
      </c>
      <c r="KJ236" s="1">
        <v>5.299301E-4</v>
      </c>
      <c r="KK236">
        <v>0.37632149999999998</v>
      </c>
      <c r="KL236">
        <v>0.30129489999999998</v>
      </c>
      <c r="KM236">
        <v>25.994959999999999</v>
      </c>
      <c r="KN236" s="1">
        <v>5.0733799999999997E-4</v>
      </c>
      <c r="KO236">
        <v>0.36028130000000003</v>
      </c>
      <c r="KP236">
        <v>0.30129739999999999</v>
      </c>
      <c r="KQ236">
        <v>25.79682</v>
      </c>
      <c r="KR236" s="1">
        <v>4.859342E-4</v>
      </c>
      <c r="KS236">
        <v>0.34506429999999999</v>
      </c>
      <c r="KT236">
        <v>0.30129400000000001</v>
      </c>
      <c r="KU236">
        <v>25.474589999999999</v>
      </c>
      <c r="KV236" s="1">
        <v>4.6572980000000001E-4</v>
      </c>
      <c r="KW236">
        <v>0.33071</v>
      </c>
      <c r="KX236">
        <v>0.30129529999999999</v>
      </c>
      <c r="KY236">
        <v>25.082820000000002</v>
      </c>
      <c r="KZ236" s="1">
        <v>4.4649860000000002E-4</v>
      </c>
      <c r="LA236">
        <v>0.31704579999999999</v>
      </c>
      <c r="LB236">
        <v>0.30129529999999999</v>
      </c>
      <c r="LC236">
        <v>24.85613</v>
      </c>
      <c r="LD236" s="1">
        <v>4.2806559999999998E-4</v>
      </c>
      <c r="LE236">
        <v>0.3039578</v>
      </c>
      <c r="LF236">
        <v>0.30129620000000001</v>
      </c>
      <c r="LG236">
        <v>24.84843</v>
      </c>
      <c r="LH236" s="1">
        <v>4.1062800000000001E-4</v>
      </c>
      <c r="LI236">
        <v>0.29154980000000003</v>
      </c>
      <c r="LJ236">
        <v>0.30129400000000001</v>
      </c>
      <c r="LK236">
        <v>25.507090000000002</v>
      </c>
      <c r="LL236" s="1">
        <v>3.9399189999999998E-4</v>
      </c>
      <c r="LM236">
        <v>0.27974650000000001</v>
      </c>
      <c r="LN236">
        <v>0.30129539999999999</v>
      </c>
      <c r="LO236">
        <v>25.939019999999999</v>
      </c>
      <c r="LP236" s="1">
        <v>3.7824720000000003E-4</v>
      </c>
      <c r="LQ236">
        <v>0.2685361</v>
      </c>
      <c r="LR236">
        <v>0.30128349999999998</v>
      </c>
      <c r="LS236">
        <v>26.11478</v>
      </c>
      <c r="LT236" s="1">
        <v>3.6328830000000002E-4</v>
      </c>
      <c r="LU236">
        <v>0.25791130000000001</v>
      </c>
      <c r="LV236">
        <v>0.30127789999999999</v>
      </c>
      <c r="LW236">
        <v>26.397860000000001</v>
      </c>
      <c r="LX236" s="1">
        <v>3.489341E-4</v>
      </c>
      <c r="LY236">
        <v>0.24773149999999999</v>
      </c>
      <c r="LZ236">
        <v>0.30125570000000002</v>
      </c>
      <c r="MA236">
        <v>26.378810000000001</v>
      </c>
      <c r="MB236" s="1">
        <v>3.3525699999999999E-4</v>
      </c>
      <c r="MC236">
        <v>0.23803940000000001</v>
      </c>
      <c r="MD236">
        <v>0.3012126</v>
      </c>
      <c r="ME236">
        <v>25.92887</v>
      </c>
      <c r="MF236" s="1">
        <v>3.2224709999999999E-4</v>
      </c>
      <c r="MG236">
        <v>0.22880890000000001</v>
      </c>
      <c r="MH236">
        <v>0.3011568</v>
      </c>
      <c r="MI236">
        <v>25.569890000000001</v>
      </c>
      <c r="MJ236" s="1">
        <v>3.098803E-4</v>
      </c>
      <c r="MK236">
        <v>0.2200637</v>
      </c>
      <c r="ML236">
        <v>0.30108239999999997</v>
      </c>
      <c r="MM236">
        <v>25.637560000000001</v>
      </c>
      <c r="MN236" s="1">
        <v>2.9826039999999998E-4</v>
      </c>
      <c r="MO236">
        <v>0.2118497</v>
      </c>
      <c r="MP236">
        <v>0.30099900000000002</v>
      </c>
      <c r="MQ236">
        <v>26.411960000000001</v>
      </c>
      <c r="MR236" s="1">
        <v>2.8742029999999998E-4</v>
      </c>
      <c r="MS236">
        <v>0.20418819999999999</v>
      </c>
      <c r="MT236">
        <v>0.30089320000000003</v>
      </c>
      <c r="MU236">
        <v>27.1251</v>
      </c>
      <c r="MV236" s="1">
        <v>2.7728129999999998E-4</v>
      </c>
      <c r="MW236">
        <v>0.19701170000000001</v>
      </c>
      <c r="MX236">
        <v>0.30076079999999999</v>
      </c>
      <c r="MY236">
        <v>27.505099999999999</v>
      </c>
      <c r="MZ236" s="1">
        <v>2.6758940000000002E-4</v>
      </c>
      <c r="NA236">
        <v>0.19020380000000001</v>
      </c>
      <c r="NB236">
        <v>0.300626</v>
      </c>
      <c r="NC236">
        <v>27.757210000000001</v>
      </c>
      <c r="ND236" s="1">
        <v>2.5823270000000003E-4</v>
      </c>
      <c r="NE236">
        <v>0.18362519999999999</v>
      </c>
      <c r="NF236">
        <v>0.30049179999999998</v>
      </c>
      <c r="NG236">
        <v>27.636790000000001</v>
      </c>
      <c r="NH236" s="1">
        <v>2.491657E-4</v>
      </c>
      <c r="NI236">
        <v>0.17724819999999999</v>
      </c>
      <c r="NJ236">
        <v>0.30035099999999998</v>
      </c>
      <c r="NK236">
        <v>27.39113</v>
      </c>
      <c r="NL236" s="1">
        <v>2.404692E-4</v>
      </c>
      <c r="NM236">
        <v>0.17111470000000001</v>
      </c>
      <c r="NN236">
        <v>0.30023070000000002</v>
      </c>
      <c r="NO236">
        <v>27.299620000000001</v>
      </c>
      <c r="NP236" s="1">
        <v>2.3229230000000001E-4</v>
      </c>
      <c r="NQ236">
        <v>0.16533139999999999</v>
      </c>
      <c r="NR236">
        <v>0.30011719999999997</v>
      </c>
      <c r="NS236">
        <v>27.321090000000002</v>
      </c>
      <c r="NT236" s="1">
        <v>2.2474870000000001E-4</v>
      </c>
      <c r="NU236">
        <v>0.15998580000000001</v>
      </c>
      <c r="NV236">
        <v>0.30002430000000002</v>
      </c>
      <c r="NW236">
        <v>27.443950000000001</v>
      </c>
      <c r="NX236" s="1">
        <v>2.1782419999999999E-4</v>
      </c>
      <c r="NY236">
        <v>0.15506629999999999</v>
      </c>
      <c r="NZ236">
        <v>0.29994599999999999</v>
      </c>
      <c r="OA236">
        <v>27.665279999999999</v>
      </c>
      <c r="OB236" s="1">
        <v>2.111414E-4</v>
      </c>
      <c r="OC236">
        <v>0.1503456</v>
      </c>
      <c r="OD236">
        <v>0.29986600000000002</v>
      </c>
      <c r="OE236">
        <v>27.44266</v>
      </c>
      <c r="OF236" s="1">
        <v>2.0439150000000001E-4</v>
      </c>
      <c r="OG236">
        <v>0.14556949999999999</v>
      </c>
      <c r="OH236">
        <v>0.29979460000000002</v>
      </c>
      <c r="OI236">
        <v>27.122150000000001</v>
      </c>
      <c r="OJ236" s="1">
        <v>1.9749270000000001E-4</v>
      </c>
      <c r="OK236">
        <v>0.14068990000000001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0.60186189999999995</v>
      </c>
      <c r="G237">
        <v>22.101330000000001</v>
      </c>
      <c r="H237">
        <v>0</v>
      </c>
      <c r="I237">
        <v>0</v>
      </c>
      <c r="J237">
        <v>0.60011360000000002</v>
      </c>
      <c r="K237">
        <v>22.265789999999999</v>
      </c>
      <c r="L237">
        <v>0</v>
      </c>
      <c r="M237">
        <v>0</v>
      </c>
      <c r="N237">
        <v>0.59833479999999994</v>
      </c>
      <c r="O237">
        <v>22.628260000000001</v>
      </c>
      <c r="P237">
        <v>0</v>
      </c>
      <c r="Q237">
        <v>0</v>
      </c>
      <c r="R237">
        <v>0.59652939999999999</v>
      </c>
      <c r="S237">
        <v>22.57142</v>
      </c>
      <c r="T237">
        <v>0</v>
      </c>
      <c r="U237">
        <v>0</v>
      </c>
      <c r="V237">
        <v>0.594611</v>
      </c>
      <c r="W237">
        <v>22.367249999999999</v>
      </c>
      <c r="X237">
        <v>0</v>
      </c>
      <c r="Y237">
        <v>0</v>
      </c>
      <c r="Z237">
        <v>0.59251900000000002</v>
      </c>
      <c r="AA237">
        <v>21.967829999999999</v>
      </c>
      <c r="AB237">
        <v>0</v>
      </c>
      <c r="AC237">
        <v>0</v>
      </c>
      <c r="AD237">
        <v>0.59003019999999995</v>
      </c>
      <c r="AE237">
        <v>21.502649999999999</v>
      </c>
      <c r="AF237">
        <v>0</v>
      </c>
      <c r="AG237">
        <v>0</v>
      </c>
      <c r="AH237">
        <v>0.58690640000000005</v>
      </c>
      <c r="AI237">
        <v>21.145849999999999</v>
      </c>
      <c r="AJ237">
        <v>0</v>
      </c>
      <c r="AK237">
        <v>0</v>
      </c>
      <c r="AL237">
        <v>0.58354349999999999</v>
      </c>
      <c r="AM237">
        <v>21.326540000000001</v>
      </c>
      <c r="AN237">
        <v>0</v>
      </c>
      <c r="AO237">
        <v>0</v>
      </c>
      <c r="AP237">
        <v>0.58038789999999996</v>
      </c>
      <c r="AQ237">
        <v>21.459890000000001</v>
      </c>
      <c r="AR237">
        <v>0</v>
      </c>
      <c r="AS237">
        <v>1.8049699999999999E-36</v>
      </c>
      <c r="AT237">
        <v>0.57753140000000003</v>
      </c>
      <c r="AU237">
        <v>21.64058</v>
      </c>
      <c r="AV237" s="1">
        <v>2.0493019999999999E-27</v>
      </c>
      <c r="AW237" s="1">
        <v>7.0740600000000003E-25</v>
      </c>
      <c r="AX237">
        <v>0.57498640000000001</v>
      </c>
      <c r="AY237">
        <v>21.660679999999999</v>
      </c>
      <c r="AZ237" s="1">
        <v>1.1811639999999999E-15</v>
      </c>
      <c r="BA237" s="1">
        <v>3.1329719999999999E-13</v>
      </c>
      <c r="BB237">
        <v>0.57274789999999998</v>
      </c>
      <c r="BC237">
        <v>21.452590000000001</v>
      </c>
      <c r="BD237" s="1">
        <v>9.1585930000000004E-9</v>
      </c>
      <c r="BE237" s="1">
        <v>2.650591E-6</v>
      </c>
      <c r="BF237">
        <v>0.57062210000000002</v>
      </c>
      <c r="BG237">
        <v>21.091740000000001</v>
      </c>
      <c r="BH237" s="1">
        <v>4.3980480000000002E-5</v>
      </c>
      <c r="BI237" s="1">
        <v>1.307476E-2</v>
      </c>
      <c r="BJ237">
        <v>0.56852809999999998</v>
      </c>
      <c r="BK237">
        <v>20.851669999999999</v>
      </c>
      <c r="BL237" s="1">
        <v>1.0604880000000001E-2</v>
      </c>
      <c r="BM237" s="1">
        <v>3.2709440000000001</v>
      </c>
      <c r="BN237">
        <v>0.56634519999999999</v>
      </c>
      <c r="BO237">
        <v>20.958390000000001</v>
      </c>
      <c r="BP237" s="1">
        <v>0.47654370000000001</v>
      </c>
      <c r="BQ237" s="1">
        <v>151.85820000000001</v>
      </c>
      <c r="BR237">
        <v>0.5639864</v>
      </c>
      <c r="BS237">
        <v>21.311969999999999</v>
      </c>
      <c r="BT237" s="1">
        <v>6.2786280000000003</v>
      </c>
      <c r="BU237">
        <v>2062.1089999999999</v>
      </c>
      <c r="BV237">
        <v>0.56136470000000005</v>
      </c>
      <c r="BW237">
        <v>21.84272</v>
      </c>
      <c r="BX237" s="1">
        <v>31.604420000000001</v>
      </c>
      <c r="BY237">
        <v>10668.14</v>
      </c>
      <c r="BZ237">
        <v>0.55832599999999999</v>
      </c>
      <c r="CA237">
        <v>22.310880000000001</v>
      </c>
      <c r="CB237">
        <v>72.835729999999998</v>
      </c>
      <c r="CC237">
        <v>25224.87</v>
      </c>
      <c r="CD237">
        <v>0.55480240000000003</v>
      </c>
      <c r="CE237">
        <v>22.362760000000002</v>
      </c>
      <c r="CF237">
        <v>88.148409999999998</v>
      </c>
      <c r="CG237">
        <v>31251.41</v>
      </c>
      <c r="CH237">
        <v>0.55077330000000002</v>
      </c>
      <c r="CI237">
        <v>22.27787</v>
      </c>
      <c r="CJ237">
        <v>62.5321</v>
      </c>
      <c r="CK237">
        <v>22687.85</v>
      </c>
      <c r="CL237">
        <v>0.54627740000000002</v>
      </c>
      <c r="CM237">
        <v>22.11411</v>
      </c>
      <c r="CN237">
        <v>28.471530000000001</v>
      </c>
      <c r="CO237">
        <v>10548.18</v>
      </c>
      <c r="CP237">
        <v>0.54140370000000004</v>
      </c>
      <c r="CQ237">
        <v>21.89151</v>
      </c>
      <c r="CR237">
        <v>9.0057880000000008</v>
      </c>
      <c r="CS237">
        <v>3402.424</v>
      </c>
      <c r="CT237">
        <v>0.53623739999999998</v>
      </c>
      <c r="CU237">
        <v>22.001919999999998</v>
      </c>
      <c r="CV237">
        <v>2.146363</v>
      </c>
      <c r="CW237">
        <v>824.49950000000001</v>
      </c>
      <c r="CX237">
        <v>0.53092499999999998</v>
      </c>
      <c r="CY237">
        <v>22.350010000000001</v>
      </c>
      <c r="CZ237">
        <v>0.4439708</v>
      </c>
      <c r="DA237">
        <v>172.10820000000001</v>
      </c>
      <c r="DB237">
        <v>0.5255706</v>
      </c>
      <c r="DC237">
        <v>22.606200000000001</v>
      </c>
      <c r="DD237">
        <v>0.1217961</v>
      </c>
      <c r="DE237">
        <v>46.510750000000002</v>
      </c>
      <c r="DF237">
        <v>0.52005049999999997</v>
      </c>
      <c r="DG237">
        <v>22.848130000000001</v>
      </c>
      <c r="DH237">
        <v>7.4149240000000005E-2</v>
      </c>
      <c r="DI237">
        <v>27.712990000000001</v>
      </c>
      <c r="DJ237">
        <v>0.51428379999999996</v>
      </c>
      <c r="DK237">
        <v>22.828990000000001</v>
      </c>
      <c r="DL237">
        <v>7.0132189999999997E-2</v>
      </c>
      <c r="DM237">
        <v>26.222719999999999</v>
      </c>
      <c r="DN237">
        <v>0.50827710000000004</v>
      </c>
      <c r="DO237">
        <v>22.741679999999999</v>
      </c>
      <c r="DP237">
        <v>7.0056389999999996E-2</v>
      </c>
      <c r="DQ237">
        <v>26.413519999999998</v>
      </c>
      <c r="DR237">
        <v>0.50229729999999995</v>
      </c>
      <c r="DS237">
        <v>22.588360000000002</v>
      </c>
      <c r="DT237">
        <v>6.7969890000000005E-2</v>
      </c>
      <c r="DU237">
        <v>25.865179999999999</v>
      </c>
      <c r="DV237">
        <v>0.49617440000000002</v>
      </c>
      <c r="DW237">
        <v>22.302060000000001</v>
      </c>
      <c r="DX237">
        <v>6.3783839999999994E-2</v>
      </c>
      <c r="DY237">
        <v>24.500910000000001</v>
      </c>
      <c r="DZ237">
        <v>0.49005379999999998</v>
      </c>
      <c r="EA237">
        <v>22.25789</v>
      </c>
      <c r="EB237" s="1">
        <v>5.8540269999999998E-2</v>
      </c>
      <c r="EC237">
        <v>22.69096</v>
      </c>
      <c r="ED237">
        <v>0.4837978</v>
      </c>
      <c r="EE237">
        <v>22.33877</v>
      </c>
      <c r="EF237" s="1">
        <v>5.3039549999999998E-2</v>
      </c>
      <c r="EG237">
        <v>20.74455</v>
      </c>
      <c r="EH237">
        <v>0.47748659999999998</v>
      </c>
      <c r="EI237">
        <v>22.5456</v>
      </c>
      <c r="EJ237" s="1">
        <v>4.7736529999999999E-2</v>
      </c>
      <c r="EK237">
        <v>18.83643</v>
      </c>
      <c r="EL237">
        <v>0.47138069999999999</v>
      </c>
      <c r="EM237">
        <v>22.792149999999999</v>
      </c>
      <c r="EN237" s="1">
        <v>4.2846189999999999E-2</v>
      </c>
      <c r="EO237">
        <v>17.047529999999998</v>
      </c>
      <c r="EP237">
        <v>0.46559650000000002</v>
      </c>
      <c r="EQ237">
        <v>22.774039999999999</v>
      </c>
      <c r="ER237" s="1">
        <v>3.8439859999999999E-2</v>
      </c>
      <c r="ES237">
        <v>15.41051</v>
      </c>
      <c r="ET237">
        <v>0.45975880000000002</v>
      </c>
      <c r="EU237">
        <v>22.6081</v>
      </c>
      <c r="EV237">
        <v>3.449762E-2</v>
      </c>
      <c r="EW237">
        <v>13.935560000000001</v>
      </c>
      <c r="EX237">
        <v>0.45385350000000002</v>
      </c>
      <c r="EY237">
        <v>22.510290000000001</v>
      </c>
      <c r="EZ237">
        <v>3.0987359999999999E-2</v>
      </c>
      <c r="FA237">
        <v>12.614470000000001</v>
      </c>
      <c r="FB237">
        <v>0.44828649999999998</v>
      </c>
      <c r="FC237">
        <v>22.51266</v>
      </c>
      <c r="FD237" s="1">
        <v>2.7869080000000001E-2</v>
      </c>
      <c r="FE237">
        <v>11.4247</v>
      </c>
      <c r="FF237">
        <v>0.4423011</v>
      </c>
      <c r="FG237">
        <v>23.052409999999998</v>
      </c>
      <c r="FH237" s="1">
        <v>2.5006029999999999E-2</v>
      </c>
      <c r="FI237">
        <v>10.333920000000001</v>
      </c>
      <c r="FJ237">
        <v>0.43641819999999998</v>
      </c>
      <c r="FK237">
        <v>23.37013</v>
      </c>
      <c r="FL237" s="1">
        <v>2.2413619999999999E-2</v>
      </c>
      <c r="FM237">
        <v>9.3357849999999996</v>
      </c>
      <c r="FN237">
        <v>0.43028040000000001</v>
      </c>
      <c r="FO237">
        <v>23.424289999999999</v>
      </c>
      <c r="FP237" s="1">
        <v>2.0059750000000001E-2</v>
      </c>
      <c r="FQ237">
        <v>8.4273880000000005</v>
      </c>
      <c r="FR237">
        <v>0.42421530000000002</v>
      </c>
      <c r="FS237">
        <v>23.3127</v>
      </c>
      <c r="FT237" s="1">
        <v>1.794581E-2</v>
      </c>
      <c r="FU237">
        <v>7.6024630000000002</v>
      </c>
      <c r="FV237">
        <v>0.41854330000000001</v>
      </c>
      <c r="FW237">
        <v>23.168320000000001</v>
      </c>
      <c r="FX237" s="1">
        <v>1.6057160000000001E-2</v>
      </c>
      <c r="FY237">
        <v>6.8534810000000004</v>
      </c>
      <c r="FZ237">
        <v>0.41325060000000002</v>
      </c>
      <c r="GA237">
        <v>23.048439999999999</v>
      </c>
      <c r="GB237" s="1">
        <v>1.437889E-2</v>
      </c>
      <c r="GC237">
        <v>6.178083</v>
      </c>
      <c r="GD237">
        <v>0.40825420000000001</v>
      </c>
      <c r="GE237">
        <v>23.090520000000001</v>
      </c>
      <c r="GF237" s="1">
        <v>1.288622E-2</v>
      </c>
      <c r="GG237">
        <v>5.5711539999999999</v>
      </c>
      <c r="GH237">
        <v>0.40422649999999999</v>
      </c>
      <c r="GI237">
        <v>23.358460000000001</v>
      </c>
      <c r="GJ237" s="1">
        <v>1.1566709999999999E-2</v>
      </c>
      <c r="GK237">
        <v>5.0211509999999997</v>
      </c>
      <c r="GL237">
        <v>0.40127489999999999</v>
      </c>
      <c r="GM237">
        <v>24.20626</v>
      </c>
      <c r="GN237" s="1">
        <v>1.038699E-2</v>
      </c>
      <c r="GO237">
        <v>4.5186390000000003</v>
      </c>
      <c r="GP237">
        <v>0.39890599999999998</v>
      </c>
      <c r="GQ237">
        <v>24.851870000000002</v>
      </c>
      <c r="GR237" s="1">
        <v>9.3164470000000003E-3</v>
      </c>
      <c r="GS237">
        <v>4.0573769999999998</v>
      </c>
      <c r="GT237">
        <v>0.39696789999999998</v>
      </c>
      <c r="GU237">
        <v>25.182379999999998</v>
      </c>
      <c r="GV237" s="1">
        <v>8.3304090000000004E-3</v>
      </c>
      <c r="GW237">
        <v>3.6293199999999999</v>
      </c>
      <c r="GX237">
        <v>0.3952909</v>
      </c>
      <c r="GY237">
        <v>25.384979999999999</v>
      </c>
      <c r="GZ237" s="1">
        <v>7.4141850000000002E-3</v>
      </c>
      <c r="HA237">
        <v>3.2307090000000001</v>
      </c>
      <c r="HB237">
        <v>0.39397189999999999</v>
      </c>
      <c r="HC237">
        <v>25.333839999999999</v>
      </c>
      <c r="HD237" s="1">
        <v>6.5576480000000001E-3</v>
      </c>
      <c r="HE237">
        <v>2.8578700000000001</v>
      </c>
      <c r="HF237">
        <v>0.3929918</v>
      </c>
      <c r="HG237">
        <v>25.106190000000002</v>
      </c>
      <c r="HH237" s="1">
        <v>5.7484060000000002E-3</v>
      </c>
      <c r="HI237">
        <v>2.5050370000000002</v>
      </c>
      <c r="HJ237">
        <v>0.39233240000000003</v>
      </c>
      <c r="HK237">
        <v>25.085059999999999</v>
      </c>
      <c r="HL237" s="1">
        <v>4.9577700000000002E-3</v>
      </c>
      <c r="HM237">
        <v>2.1604950000000001</v>
      </c>
      <c r="HN237">
        <v>0.39190419999999998</v>
      </c>
      <c r="HO237">
        <v>25.244109999999999</v>
      </c>
      <c r="HP237" s="1">
        <v>4.1625430000000003E-3</v>
      </c>
      <c r="HQ237">
        <v>1.8146659999999999</v>
      </c>
      <c r="HR237">
        <v>0.39160250000000002</v>
      </c>
      <c r="HS237">
        <v>25.878579999999999</v>
      </c>
      <c r="HT237" s="1">
        <v>3.3764749999999999E-3</v>
      </c>
      <c r="HU237">
        <v>1.4731069999999999</v>
      </c>
      <c r="HV237">
        <v>0.3914012</v>
      </c>
      <c r="HW237">
        <v>26.482479999999999</v>
      </c>
      <c r="HX237" s="1">
        <v>2.6536009999999998E-3</v>
      </c>
      <c r="HY237">
        <v>1.1582209999999999</v>
      </c>
      <c r="HZ237">
        <v>0.39126040000000001</v>
      </c>
      <c r="IA237">
        <v>26.8217</v>
      </c>
      <c r="IB237" s="1">
        <v>2.0534339999999998E-3</v>
      </c>
      <c r="IC237">
        <v>0.89590519999999996</v>
      </c>
      <c r="ID237">
        <v>0.3911635</v>
      </c>
      <c r="IE237">
        <v>27.01641</v>
      </c>
      <c r="IF237" s="1">
        <v>1.6054039999999999E-3</v>
      </c>
      <c r="IG237">
        <v>0.69932899999999998</v>
      </c>
      <c r="IH237">
        <v>0.391098</v>
      </c>
      <c r="II237">
        <v>26.81973</v>
      </c>
      <c r="IJ237" s="1">
        <v>1.2990930000000001E-3</v>
      </c>
      <c r="IK237">
        <v>0.56455180000000005</v>
      </c>
      <c r="IL237">
        <v>0.39105519999999999</v>
      </c>
      <c r="IM237">
        <v>26.436699999999998</v>
      </c>
      <c r="IN237" s="1">
        <v>1.1010709999999999E-3</v>
      </c>
      <c r="IO237">
        <v>0.4772826</v>
      </c>
      <c r="IP237">
        <v>0.39102199999999998</v>
      </c>
      <c r="IQ237">
        <v>26.212409999999998</v>
      </c>
      <c r="IR237" s="1">
        <v>9.7407449999999997E-4</v>
      </c>
      <c r="IS237">
        <v>0.42140749999999999</v>
      </c>
      <c r="IT237">
        <v>0.39101629999999998</v>
      </c>
      <c r="IU237">
        <v>26.168340000000001</v>
      </c>
      <c r="IV237" s="1">
        <v>8.8912780000000003E-4</v>
      </c>
      <c r="IW237">
        <v>0.38409949999999998</v>
      </c>
      <c r="IX237">
        <v>0.39100469999999998</v>
      </c>
      <c r="IY237">
        <v>26.51003</v>
      </c>
      <c r="IZ237" s="1">
        <v>8.2758949999999995E-4</v>
      </c>
      <c r="JA237">
        <v>0.35720220000000003</v>
      </c>
      <c r="JB237">
        <v>0.3910014</v>
      </c>
      <c r="JC237">
        <v>26.5152</v>
      </c>
      <c r="JD237" s="1">
        <v>7.7916810000000004E-4</v>
      </c>
      <c r="JE237">
        <v>0.33613850000000001</v>
      </c>
      <c r="JF237">
        <v>0.39099729999999999</v>
      </c>
      <c r="JG237">
        <v>26.323599999999999</v>
      </c>
      <c r="JH237" s="1">
        <v>7.3833830000000005E-4</v>
      </c>
      <c r="JI237">
        <v>0.31842690000000001</v>
      </c>
      <c r="JJ237">
        <v>0.39099270000000003</v>
      </c>
      <c r="JK237">
        <v>25.804569999999998</v>
      </c>
      <c r="JL237" s="1">
        <v>7.0212530000000005E-4</v>
      </c>
      <c r="JM237">
        <v>0.30276140000000001</v>
      </c>
      <c r="JN237">
        <v>0.39099899999999999</v>
      </c>
      <c r="JO237">
        <v>25.33587</v>
      </c>
      <c r="JP237" s="1">
        <v>6.6907969999999996E-4</v>
      </c>
      <c r="JQ237">
        <v>0.288497</v>
      </c>
      <c r="JR237">
        <v>0.39099099999999998</v>
      </c>
      <c r="JS237">
        <v>25.198879999999999</v>
      </c>
      <c r="JT237" s="1">
        <v>6.3836489999999997E-4</v>
      </c>
      <c r="JU237">
        <v>0.27524799999999999</v>
      </c>
      <c r="JV237">
        <v>0.39099070000000002</v>
      </c>
      <c r="JW237">
        <v>25.270379999999999</v>
      </c>
      <c r="JX237" s="1">
        <v>6.0960340000000004E-4</v>
      </c>
      <c r="JY237">
        <v>0.26282240000000001</v>
      </c>
      <c r="JZ237">
        <v>0.39098559999999999</v>
      </c>
      <c r="KA237">
        <v>25.431059999999999</v>
      </c>
      <c r="KB237" s="1">
        <v>5.8283499999999997E-4</v>
      </c>
      <c r="KC237">
        <v>0.25124350000000001</v>
      </c>
      <c r="KD237">
        <v>0.39098369999999999</v>
      </c>
      <c r="KE237">
        <v>25.99221</v>
      </c>
      <c r="KF237" s="1">
        <v>5.5775040000000001E-4</v>
      </c>
      <c r="KG237">
        <v>0.24042379999999999</v>
      </c>
      <c r="KH237">
        <v>0.39098519999999998</v>
      </c>
      <c r="KI237">
        <v>26.166239999999998</v>
      </c>
      <c r="KJ237" s="1">
        <v>5.3386549999999997E-4</v>
      </c>
      <c r="KK237">
        <v>0.230132</v>
      </c>
      <c r="KL237">
        <v>0.39098500000000003</v>
      </c>
      <c r="KM237">
        <v>26.054369999999999</v>
      </c>
      <c r="KN237" s="1">
        <v>5.1108359999999995E-4</v>
      </c>
      <c r="KO237">
        <v>0.22031510000000001</v>
      </c>
      <c r="KP237">
        <v>0.39098909999999998</v>
      </c>
      <c r="KQ237">
        <v>25.86223</v>
      </c>
      <c r="KR237" s="1">
        <v>4.8948039999999996E-4</v>
      </c>
      <c r="KS237">
        <v>0.21099599999999999</v>
      </c>
      <c r="KT237">
        <v>0.39098359999999999</v>
      </c>
      <c r="KU237">
        <v>25.523250000000001</v>
      </c>
      <c r="KV237" s="1">
        <v>4.6907470000000001E-4</v>
      </c>
      <c r="KW237">
        <v>0.20220060000000001</v>
      </c>
      <c r="KX237">
        <v>0.39098500000000003</v>
      </c>
      <c r="KY237">
        <v>25.114100000000001</v>
      </c>
      <c r="KZ237" s="1">
        <v>4.497042E-4</v>
      </c>
      <c r="LA237">
        <v>0.1938453</v>
      </c>
      <c r="LB237">
        <v>0.39098650000000001</v>
      </c>
      <c r="LC237">
        <v>24.86975</v>
      </c>
      <c r="LD237" s="1">
        <v>4.311238E-4</v>
      </c>
      <c r="LE237">
        <v>0.18583830000000001</v>
      </c>
      <c r="LF237">
        <v>0.39098650000000001</v>
      </c>
      <c r="LG237">
        <v>24.855329999999999</v>
      </c>
      <c r="LH237" s="1">
        <v>4.135225E-4</v>
      </c>
      <c r="LI237">
        <v>0.17823849999999999</v>
      </c>
      <c r="LJ237">
        <v>0.39098440000000001</v>
      </c>
      <c r="LK237">
        <v>25.513280000000002</v>
      </c>
      <c r="LL237" s="1">
        <v>3.9675149999999999E-4</v>
      </c>
      <c r="LM237">
        <v>0.1710161</v>
      </c>
      <c r="LN237">
        <v>0.3909801</v>
      </c>
      <c r="LO237">
        <v>25.975490000000001</v>
      </c>
      <c r="LP237" s="1">
        <v>3.8085819999999999E-4</v>
      </c>
      <c r="LQ237">
        <v>0.16415150000000001</v>
      </c>
      <c r="LR237">
        <v>0.39097399999999999</v>
      </c>
      <c r="LS237">
        <v>26.17071</v>
      </c>
      <c r="LT237" s="1">
        <v>3.6577730000000001E-4</v>
      </c>
      <c r="LU237">
        <v>0.15764919999999999</v>
      </c>
      <c r="LV237">
        <v>0.39095920000000001</v>
      </c>
      <c r="LW237">
        <v>26.453050000000001</v>
      </c>
      <c r="LX237" s="1">
        <v>3.5131870000000001E-4</v>
      </c>
      <c r="LY237">
        <v>0.15142349999999999</v>
      </c>
      <c r="LZ237">
        <v>0.3909319</v>
      </c>
      <c r="MA237">
        <v>26.433060000000001</v>
      </c>
      <c r="MB237" s="1">
        <v>3.3752370000000002E-4</v>
      </c>
      <c r="MC237">
        <v>0.14548949999999999</v>
      </c>
      <c r="MD237">
        <v>0.39088899999999999</v>
      </c>
      <c r="ME237">
        <v>25.975760000000001</v>
      </c>
      <c r="MF237" s="1">
        <v>3.2440600000000001E-4</v>
      </c>
      <c r="MG237">
        <v>0.13983580000000001</v>
      </c>
      <c r="MH237">
        <v>0.39080900000000002</v>
      </c>
      <c r="MI237">
        <v>25.596360000000001</v>
      </c>
      <c r="MJ237" s="1">
        <v>3.1191900000000002E-4</v>
      </c>
      <c r="MK237">
        <v>0.13447580000000001</v>
      </c>
      <c r="ML237">
        <v>0.39072590000000001</v>
      </c>
      <c r="MM237">
        <v>25.638639999999999</v>
      </c>
      <c r="MN237" s="1">
        <v>3.0017009999999997E-4</v>
      </c>
      <c r="MO237">
        <v>0.1294313</v>
      </c>
      <c r="MP237">
        <v>0.39061249999999997</v>
      </c>
      <c r="MQ237">
        <v>26.405390000000001</v>
      </c>
      <c r="MR237" s="1">
        <v>2.8919880000000001E-4</v>
      </c>
      <c r="MS237">
        <v>0.1247229</v>
      </c>
      <c r="MT237">
        <v>0.39048509999999997</v>
      </c>
      <c r="MU237">
        <v>27.13297</v>
      </c>
      <c r="MV237" s="1">
        <v>2.789585E-4</v>
      </c>
      <c r="MW237">
        <v>0.12031650000000001</v>
      </c>
      <c r="MX237">
        <v>0.39031729999999998</v>
      </c>
      <c r="MY237">
        <v>27.534130000000001</v>
      </c>
      <c r="MZ237" s="1">
        <v>2.6919440000000003E-4</v>
      </c>
      <c r="NA237">
        <v>0.1161455</v>
      </c>
      <c r="NB237">
        <v>0.39014389999999999</v>
      </c>
      <c r="NC237">
        <v>27.78584</v>
      </c>
      <c r="ND237" s="1">
        <v>2.5978680000000002E-4</v>
      </c>
      <c r="NE237">
        <v>0.112119</v>
      </c>
      <c r="NF237">
        <v>0.38996199999999998</v>
      </c>
      <c r="NG237">
        <v>27.667179999999998</v>
      </c>
      <c r="NH237" s="1">
        <v>2.5067299999999998E-4</v>
      </c>
      <c r="NI237">
        <v>0.1082177</v>
      </c>
      <c r="NJ237">
        <v>0.38979000000000003</v>
      </c>
      <c r="NK237">
        <v>27.40738</v>
      </c>
      <c r="NL237" s="1">
        <v>2.419116E-4</v>
      </c>
      <c r="NM237">
        <v>0.104459</v>
      </c>
      <c r="NN237">
        <v>0.38961659999999998</v>
      </c>
      <c r="NO237">
        <v>27.299610000000001</v>
      </c>
      <c r="NP237" s="1">
        <v>2.3364290000000001E-4</v>
      </c>
      <c r="NQ237">
        <v>0.10090540000000001</v>
      </c>
      <c r="NR237">
        <v>0.38946150000000002</v>
      </c>
      <c r="NS237">
        <v>27.317969999999999</v>
      </c>
      <c r="NT237" s="1">
        <v>2.259838E-4</v>
      </c>
      <c r="NU237">
        <v>9.7611279999999995E-2</v>
      </c>
      <c r="NV237">
        <v>0.38934029999999997</v>
      </c>
      <c r="NW237">
        <v>27.46396</v>
      </c>
      <c r="NX237" s="1">
        <v>2.1897109999999999E-4</v>
      </c>
      <c r="NY237">
        <v>9.458511E-2</v>
      </c>
      <c r="NZ237">
        <v>0.38922509999999999</v>
      </c>
      <c r="OA237">
        <v>27.708960000000001</v>
      </c>
      <c r="OB237" s="1">
        <v>2.122727E-4</v>
      </c>
      <c r="OC237">
        <v>9.1706540000000003E-2</v>
      </c>
      <c r="OD237">
        <v>0.38912799999999997</v>
      </c>
      <c r="OE237">
        <v>27.511410000000001</v>
      </c>
      <c r="OF237" s="1">
        <v>2.0554270000000001E-4</v>
      </c>
      <c r="OG237">
        <v>8.8807399999999995E-2</v>
      </c>
      <c r="OH237">
        <v>0.38903169999999998</v>
      </c>
      <c r="OI237">
        <v>27.194289999999999</v>
      </c>
      <c r="OJ237" s="1">
        <v>1.9867109999999999E-4</v>
      </c>
      <c r="OK237">
        <v>8.584849E-2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1.0009140000000001</v>
      </c>
      <c r="G238">
        <v>22.115500000000001</v>
      </c>
      <c r="H238">
        <v>0</v>
      </c>
      <c r="I238">
        <v>0</v>
      </c>
      <c r="J238">
        <v>0.99908260000000004</v>
      </c>
      <c r="K238">
        <v>22.267769999999999</v>
      </c>
      <c r="L238">
        <v>0</v>
      </c>
      <c r="M238">
        <v>0</v>
      </c>
      <c r="N238">
        <v>0.99721559999999998</v>
      </c>
      <c r="O238">
        <v>22.62276</v>
      </c>
      <c r="P238">
        <v>0</v>
      </c>
      <c r="Q238">
        <v>0</v>
      </c>
      <c r="R238">
        <v>0.99530430000000003</v>
      </c>
      <c r="S238">
        <v>22.5885</v>
      </c>
      <c r="T238">
        <v>0</v>
      </c>
      <c r="U238">
        <v>0</v>
      </c>
      <c r="V238">
        <v>0.99329109999999998</v>
      </c>
      <c r="W238">
        <v>22.404499999999999</v>
      </c>
      <c r="X238">
        <v>0</v>
      </c>
      <c r="Y238">
        <v>0</v>
      </c>
      <c r="Z238">
        <v>0.99102210000000002</v>
      </c>
      <c r="AA238">
        <v>22.0289</v>
      </c>
      <c r="AB238">
        <v>0</v>
      </c>
      <c r="AC238">
        <v>0</v>
      </c>
      <c r="AD238">
        <v>0.98833800000000005</v>
      </c>
      <c r="AE238">
        <v>21.56521</v>
      </c>
      <c r="AF238">
        <v>0</v>
      </c>
      <c r="AG238">
        <v>0</v>
      </c>
      <c r="AH238">
        <v>0.98495169999999999</v>
      </c>
      <c r="AI238">
        <v>21.197109999999999</v>
      </c>
      <c r="AJ238">
        <v>0</v>
      </c>
      <c r="AK238">
        <v>0</v>
      </c>
      <c r="AL238">
        <v>0.98135439999999996</v>
      </c>
      <c r="AM238">
        <v>21.35033</v>
      </c>
      <c r="AN238">
        <v>0</v>
      </c>
      <c r="AO238">
        <v>0</v>
      </c>
      <c r="AP238">
        <v>0.97816069999999999</v>
      </c>
      <c r="AQ238">
        <v>21.463979999999999</v>
      </c>
      <c r="AR238">
        <v>0</v>
      </c>
      <c r="AS238">
        <v>2.3476700000000001E-37</v>
      </c>
      <c r="AT238">
        <v>0.97527370000000002</v>
      </c>
      <c r="AU238">
        <v>21.643840000000001</v>
      </c>
      <c r="AV238" s="1">
        <v>2.389598E-28</v>
      </c>
      <c r="AW238" s="1">
        <v>9.4865880000000003E-26</v>
      </c>
      <c r="AX238">
        <v>0.97276850000000004</v>
      </c>
      <c r="AY238">
        <v>21.687360000000002</v>
      </c>
      <c r="AZ238" s="1">
        <v>5.2731520000000003E-16</v>
      </c>
      <c r="BA238" s="1">
        <v>1.071625E-13</v>
      </c>
      <c r="BB238">
        <v>0.97054430000000003</v>
      </c>
      <c r="BC238">
        <v>21.496120000000001</v>
      </c>
      <c r="BD238" s="1">
        <v>4.5696259999999996E-9</v>
      </c>
      <c r="BE238" s="1">
        <v>1.0882049999999999E-6</v>
      </c>
      <c r="BF238">
        <v>0.96843369999999995</v>
      </c>
      <c r="BG238">
        <v>21.15889</v>
      </c>
      <c r="BH238" s="1">
        <v>2.8329339999999999E-5</v>
      </c>
      <c r="BI238" s="1">
        <v>7.7793640000000004E-3</v>
      </c>
      <c r="BJ238">
        <v>0.96629520000000002</v>
      </c>
      <c r="BK238">
        <v>20.91084</v>
      </c>
      <c r="BL238" s="1">
        <v>7.6720759999999999E-3</v>
      </c>
      <c r="BM238" s="1">
        <v>2.3038439999999998</v>
      </c>
      <c r="BN238">
        <v>0.96404749999999995</v>
      </c>
      <c r="BO238">
        <v>21.000430000000001</v>
      </c>
      <c r="BP238" s="1">
        <v>0.37599539999999998</v>
      </c>
      <c r="BQ238" s="1">
        <v>121.43859999999999</v>
      </c>
      <c r="BR238">
        <v>0.96158730000000003</v>
      </c>
      <c r="BS238">
        <v>21.33483</v>
      </c>
      <c r="BT238" s="1">
        <v>5.3238349999999999</v>
      </c>
      <c r="BU238">
        <v>1835.0840000000001</v>
      </c>
      <c r="BV238">
        <v>0.95870770000000005</v>
      </c>
      <c r="BW238">
        <v>21.84675</v>
      </c>
      <c r="BX238" s="1">
        <v>28.52589</v>
      </c>
      <c r="BY238">
        <v>10430.51</v>
      </c>
      <c r="BZ238">
        <v>0.95512540000000001</v>
      </c>
      <c r="CA238">
        <v>22.310890000000001</v>
      </c>
      <c r="CB238">
        <v>69.485560000000007</v>
      </c>
      <c r="CC238">
        <v>26843.47</v>
      </c>
      <c r="CD238">
        <v>0.95099710000000004</v>
      </c>
      <c r="CE238">
        <v>22.374610000000001</v>
      </c>
      <c r="CF238">
        <v>88.299490000000006</v>
      </c>
      <c r="CG238">
        <v>35927.19</v>
      </c>
      <c r="CH238">
        <v>0.94622899999999999</v>
      </c>
      <c r="CI238">
        <v>22.292999999999999</v>
      </c>
      <c r="CJ238">
        <v>65.576599999999999</v>
      </c>
      <c r="CK238">
        <v>27979.95</v>
      </c>
      <c r="CL238">
        <v>0.94096880000000005</v>
      </c>
      <c r="CM238">
        <v>22.145810000000001</v>
      </c>
      <c r="CN238">
        <v>31.088940000000001</v>
      </c>
      <c r="CO238">
        <v>13869.5</v>
      </c>
      <c r="CP238">
        <v>0.93523889999999998</v>
      </c>
      <c r="CQ238">
        <v>21.93534</v>
      </c>
      <c r="CR238">
        <v>10.192880000000001</v>
      </c>
      <c r="CS238">
        <v>4738.7759999999998</v>
      </c>
      <c r="CT238">
        <v>0.92929459999999997</v>
      </c>
      <c r="CU238">
        <v>22.03744</v>
      </c>
      <c r="CV238">
        <v>2.5009480000000002</v>
      </c>
      <c r="CW238">
        <v>1204.3820000000001</v>
      </c>
      <c r="CX238">
        <v>0.92321909999999996</v>
      </c>
      <c r="CY238">
        <v>22.379359999999998</v>
      </c>
      <c r="CZ238">
        <v>0.52155260000000003</v>
      </c>
      <c r="DA238">
        <v>255.88419999999999</v>
      </c>
      <c r="DB238">
        <v>0.91725769999999995</v>
      </c>
      <c r="DC238">
        <v>22.62885</v>
      </c>
      <c r="DD238">
        <v>0.13506770000000001</v>
      </c>
      <c r="DE238">
        <v>63.726990000000001</v>
      </c>
      <c r="DF238">
        <v>0.91117599999999999</v>
      </c>
      <c r="DG238">
        <v>22.858170000000001</v>
      </c>
      <c r="DH238">
        <v>7.5808680000000003E-2</v>
      </c>
      <c r="DI238">
        <v>33.235939999999999</v>
      </c>
      <c r="DJ238">
        <v>0.90476650000000003</v>
      </c>
      <c r="DK238">
        <v>22.845130000000001</v>
      </c>
      <c r="DL238">
        <v>7.0147829999999994E-2</v>
      </c>
      <c r="DM238">
        <v>30.218039999999998</v>
      </c>
      <c r="DN238">
        <v>0.89806490000000005</v>
      </c>
      <c r="DO238">
        <v>22.75488</v>
      </c>
      <c r="DP238">
        <v>7.0079569999999994E-2</v>
      </c>
      <c r="DQ238">
        <v>30.407109999999999</v>
      </c>
      <c r="DR238">
        <v>0.89144409999999996</v>
      </c>
      <c r="DS238">
        <v>22.617840000000001</v>
      </c>
      <c r="DT238">
        <v>6.8217810000000004E-2</v>
      </c>
      <c r="DU238">
        <v>29.930759999999999</v>
      </c>
      <c r="DV238">
        <v>0.88458400000000004</v>
      </c>
      <c r="DW238">
        <v>22.34619</v>
      </c>
      <c r="DX238">
        <v>6.4202469999999998E-2</v>
      </c>
      <c r="DY238">
        <v>28.489170000000001</v>
      </c>
      <c r="DZ238">
        <v>0.87774390000000002</v>
      </c>
      <c r="EA238">
        <v>22.302230000000002</v>
      </c>
      <c r="EB238" s="1">
        <v>5.903253E-2</v>
      </c>
      <c r="EC238">
        <v>26.469000000000001</v>
      </c>
      <c r="ED238">
        <v>0.87072780000000005</v>
      </c>
      <c r="EE238">
        <v>22.386399999999998</v>
      </c>
      <c r="EF238" s="1">
        <v>5.3542609999999997E-2</v>
      </c>
      <c r="EG238">
        <v>24.245180000000001</v>
      </c>
      <c r="EH238">
        <v>0.86377700000000002</v>
      </c>
      <c r="EI238">
        <v>22.586500000000001</v>
      </c>
      <c r="EJ238" s="1">
        <v>4.8219430000000001E-2</v>
      </c>
      <c r="EK238">
        <v>22.03997</v>
      </c>
      <c r="EL238">
        <v>0.85741250000000002</v>
      </c>
      <c r="EM238">
        <v>22.812470000000001</v>
      </c>
      <c r="EN238" s="1">
        <v>4.3293989999999997E-2</v>
      </c>
      <c r="EO238">
        <v>19.95787</v>
      </c>
      <c r="EP238">
        <v>0.85204279999999999</v>
      </c>
      <c r="EQ238">
        <v>22.787690000000001</v>
      </c>
      <c r="ER238" s="1">
        <v>3.8847939999999997E-2</v>
      </c>
      <c r="ES238">
        <v>18.043130000000001</v>
      </c>
      <c r="ET238">
        <v>0.84669720000000004</v>
      </c>
      <c r="EU238">
        <v>22.61814</v>
      </c>
      <c r="EV238" s="1">
        <v>3.4864560000000003E-2</v>
      </c>
      <c r="EW238">
        <v>16.314869999999999</v>
      </c>
      <c r="EX238">
        <v>0.84129350000000003</v>
      </c>
      <c r="EY238">
        <v>22.51923</v>
      </c>
      <c r="EZ238" s="1">
        <v>3.131685E-2</v>
      </c>
      <c r="FA238">
        <v>14.765840000000001</v>
      </c>
      <c r="FB238">
        <v>0.83639350000000001</v>
      </c>
      <c r="FC238">
        <v>22.53558</v>
      </c>
      <c r="FD238" s="1">
        <v>2.8168430000000001E-2</v>
      </c>
      <c r="FE238">
        <v>13.373950000000001</v>
      </c>
      <c r="FF238">
        <v>0.83078890000000005</v>
      </c>
      <c r="FG238">
        <v>23.081399999999999</v>
      </c>
      <c r="FH238" s="1">
        <v>2.5282990000000002E-2</v>
      </c>
      <c r="FI238">
        <v>12.10239</v>
      </c>
      <c r="FJ238">
        <v>0.82544569999999995</v>
      </c>
      <c r="FK238">
        <v>23.427710000000001</v>
      </c>
      <c r="FL238" s="1">
        <v>2.266551E-2</v>
      </c>
      <c r="FM238">
        <v>10.93633</v>
      </c>
      <c r="FN238">
        <v>0.81974829999999999</v>
      </c>
      <c r="FO238">
        <v>23.48931</v>
      </c>
      <c r="FP238" s="1">
        <v>2.0290909999999999E-2</v>
      </c>
      <c r="FQ238">
        <v>9.8745139999999996</v>
      </c>
      <c r="FR238">
        <v>0.81421310000000002</v>
      </c>
      <c r="FS238">
        <v>23.368079999999999</v>
      </c>
      <c r="FT238" s="1">
        <v>1.8157280000000001E-2</v>
      </c>
      <c r="FU238">
        <v>8.9093070000000001</v>
      </c>
      <c r="FV238">
        <v>0.80959959999999997</v>
      </c>
      <c r="FW238">
        <v>23.195589999999999</v>
      </c>
      <c r="FX238" s="1">
        <v>1.6249400000000001E-2</v>
      </c>
      <c r="FY238">
        <v>8.0313379999999999</v>
      </c>
      <c r="FZ238">
        <v>0.8056527</v>
      </c>
      <c r="GA238">
        <v>23.047640000000001</v>
      </c>
      <c r="GB238" s="1">
        <v>1.455212E-2</v>
      </c>
      <c r="GC238">
        <v>7.2387079999999999</v>
      </c>
      <c r="GD238">
        <v>0.80201509999999998</v>
      </c>
      <c r="GE238">
        <v>23.064769999999999</v>
      </c>
      <c r="GF238" s="1">
        <v>1.304338E-2</v>
      </c>
      <c r="GG238">
        <v>6.5264980000000001</v>
      </c>
      <c r="GH238">
        <v>0.79961819999999995</v>
      </c>
      <c r="GI238">
        <v>23.329979999999999</v>
      </c>
      <c r="GJ238" s="1">
        <v>1.17094E-2</v>
      </c>
      <c r="GK238">
        <v>5.8827660000000002</v>
      </c>
      <c r="GL238">
        <v>0.79784980000000005</v>
      </c>
      <c r="GM238">
        <v>24.1904</v>
      </c>
      <c r="GN238" s="1">
        <v>1.0517510000000001E-2</v>
      </c>
      <c r="GO238">
        <v>5.3003809999999998</v>
      </c>
      <c r="GP238">
        <v>0.79654409999999998</v>
      </c>
      <c r="GQ238">
        <v>24.875019999999999</v>
      </c>
      <c r="GR238" s="1">
        <v>9.436659E-3</v>
      </c>
      <c r="GS238">
        <v>4.7658480000000001</v>
      </c>
      <c r="GT238">
        <v>0.79549970000000003</v>
      </c>
      <c r="GU238">
        <v>25.24023</v>
      </c>
      <c r="GV238" s="1">
        <v>8.4424719999999995E-3</v>
      </c>
      <c r="GW238">
        <v>4.2696779999999999</v>
      </c>
      <c r="GX238">
        <v>0.79470439999999998</v>
      </c>
      <c r="GY238">
        <v>25.446960000000001</v>
      </c>
      <c r="GZ238" s="1">
        <v>7.5191040000000004E-3</v>
      </c>
      <c r="HA238">
        <v>3.8061600000000002</v>
      </c>
      <c r="HB238">
        <v>0.79411039999999999</v>
      </c>
      <c r="HC238">
        <v>25.37491</v>
      </c>
      <c r="HD238" s="1">
        <v>6.6564450000000004E-3</v>
      </c>
      <c r="HE238">
        <v>3.372376</v>
      </c>
      <c r="HF238">
        <v>0.79369089999999998</v>
      </c>
      <c r="HG238">
        <v>25.120380000000001</v>
      </c>
      <c r="HH238" s="1">
        <v>5.8430979999999997E-3</v>
      </c>
      <c r="HI238">
        <v>2.9627720000000002</v>
      </c>
      <c r="HJ238">
        <v>0.79358329999999999</v>
      </c>
      <c r="HK238">
        <v>25.07067</v>
      </c>
      <c r="HL238" s="1">
        <v>5.0518109999999998E-3</v>
      </c>
      <c r="HM238">
        <v>2.5649679999999999</v>
      </c>
      <c r="HN238">
        <v>0.79360839999999999</v>
      </c>
      <c r="HO238">
        <v>25.223980000000001</v>
      </c>
      <c r="HP238" s="1">
        <v>4.2574279999999997E-3</v>
      </c>
      <c r="HQ238">
        <v>2.166884</v>
      </c>
      <c r="HR238">
        <v>0.79366360000000002</v>
      </c>
      <c r="HS238">
        <v>25.87312</v>
      </c>
      <c r="HT238" s="1">
        <v>3.4685200000000001E-3</v>
      </c>
      <c r="HU238">
        <v>1.7711330000000001</v>
      </c>
      <c r="HV238">
        <v>0.79372399999999999</v>
      </c>
      <c r="HW238">
        <v>26.514330000000001</v>
      </c>
      <c r="HX238" s="1">
        <v>2.735501E-3</v>
      </c>
      <c r="HY238">
        <v>1.4005590000000001</v>
      </c>
      <c r="HZ238">
        <v>0.79379690000000003</v>
      </c>
      <c r="IA238">
        <v>26.88381</v>
      </c>
      <c r="IB238" s="1">
        <v>2.1189289999999999E-3</v>
      </c>
      <c r="IC238">
        <v>1.085547</v>
      </c>
      <c r="ID238">
        <v>0.79378990000000005</v>
      </c>
      <c r="IE238">
        <v>27.08155</v>
      </c>
      <c r="IF238" s="1">
        <v>1.6526399999999999E-3</v>
      </c>
      <c r="IG238">
        <v>0.84461900000000001</v>
      </c>
      <c r="IH238">
        <v>0.79381860000000004</v>
      </c>
      <c r="II238">
        <v>26.87565</v>
      </c>
      <c r="IJ238" s="1">
        <v>1.3305909999999999E-3</v>
      </c>
      <c r="IK238">
        <v>0.67668600000000001</v>
      </c>
      <c r="IL238">
        <v>0.79386809999999997</v>
      </c>
      <c r="IM238">
        <v>26.47221</v>
      </c>
      <c r="IN238" s="1">
        <v>1.121237E-3</v>
      </c>
      <c r="IO238">
        <v>0.56691219999999998</v>
      </c>
      <c r="IP238">
        <v>0.79389209999999999</v>
      </c>
      <c r="IQ238">
        <v>26.220369999999999</v>
      </c>
      <c r="IR238" s="1">
        <v>9.8711869999999996E-4</v>
      </c>
      <c r="IS238">
        <v>0.4966679</v>
      </c>
      <c r="IT238">
        <v>0.79390720000000004</v>
      </c>
      <c r="IU238">
        <v>26.163679999999999</v>
      </c>
      <c r="IV238" s="1">
        <v>8.980905E-4</v>
      </c>
      <c r="IW238">
        <v>0.45029819999999998</v>
      </c>
      <c r="IX238">
        <v>0.79392110000000005</v>
      </c>
      <c r="IY238">
        <v>26.521260000000002</v>
      </c>
      <c r="IZ238" s="1">
        <v>8.3427830000000003E-4</v>
      </c>
      <c r="JA238">
        <v>0.41740349999999998</v>
      </c>
      <c r="JB238">
        <v>0.79394019999999998</v>
      </c>
      <c r="JC238">
        <v>26.577999999999999</v>
      </c>
      <c r="JD238" s="1">
        <v>7.8457310000000003E-4</v>
      </c>
      <c r="JE238">
        <v>0.3920574</v>
      </c>
      <c r="JF238">
        <v>0.79392810000000003</v>
      </c>
      <c r="JG238">
        <v>26.424140000000001</v>
      </c>
      <c r="JH238" s="1">
        <v>7.4298140000000001E-4</v>
      </c>
      <c r="JI238">
        <v>0.37101400000000001</v>
      </c>
      <c r="JJ238">
        <v>0.79393519999999995</v>
      </c>
      <c r="JK238">
        <v>25.922149999999998</v>
      </c>
      <c r="JL238" s="1">
        <v>7.0628629999999997E-4</v>
      </c>
      <c r="JM238">
        <v>0.35254760000000002</v>
      </c>
      <c r="JN238">
        <v>0.7939351</v>
      </c>
      <c r="JO238">
        <v>25.43139</v>
      </c>
      <c r="JP238" s="1">
        <v>6.7290839999999998E-4</v>
      </c>
      <c r="JQ238">
        <v>0.3358274</v>
      </c>
      <c r="JR238">
        <v>0.79391259999999997</v>
      </c>
      <c r="JS238">
        <v>25.251940000000001</v>
      </c>
      <c r="JT238" s="1">
        <v>6.4193409999999996E-4</v>
      </c>
      <c r="JU238">
        <v>0.3203358</v>
      </c>
      <c r="JV238">
        <v>0.79393919999999996</v>
      </c>
      <c r="JW238">
        <v>25.285540000000001</v>
      </c>
      <c r="JX238" s="1">
        <v>6.1295260000000004E-4</v>
      </c>
      <c r="JY238">
        <v>0.3058285</v>
      </c>
      <c r="JZ238">
        <v>0.79393139999999995</v>
      </c>
      <c r="KA238">
        <v>25.43526</v>
      </c>
      <c r="KB238" s="1">
        <v>5.8594490000000001E-4</v>
      </c>
      <c r="KC238">
        <v>0.29228340000000003</v>
      </c>
      <c r="KD238">
        <v>0.79392830000000003</v>
      </c>
      <c r="KE238">
        <v>26.003170000000001</v>
      </c>
      <c r="KF238" s="1">
        <v>5.6067900000000002E-4</v>
      </c>
      <c r="KG238">
        <v>0.27965610000000002</v>
      </c>
      <c r="KH238">
        <v>0.79393139999999995</v>
      </c>
      <c r="KI238">
        <v>26.21856</v>
      </c>
      <c r="KJ238" s="1">
        <v>5.3665790000000004E-4</v>
      </c>
      <c r="KK238">
        <v>0.26767479999999999</v>
      </c>
      <c r="KL238">
        <v>0.793933</v>
      </c>
      <c r="KM238">
        <v>26.135660000000001</v>
      </c>
      <c r="KN238" s="1">
        <v>5.1374400000000001E-4</v>
      </c>
      <c r="KO238">
        <v>0.25624669999999999</v>
      </c>
      <c r="KP238">
        <v>0.79393409999999998</v>
      </c>
      <c r="KQ238">
        <v>25.95307</v>
      </c>
      <c r="KR238" s="1">
        <v>4.9199770000000001E-4</v>
      </c>
      <c r="KS238">
        <v>0.24538779999999999</v>
      </c>
      <c r="KT238">
        <v>0.79392910000000005</v>
      </c>
      <c r="KU238">
        <v>25.593070000000001</v>
      </c>
      <c r="KV238" s="1">
        <v>4.7145269999999999E-4</v>
      </c>
      <c r="KW238">
        <v>0.2351298</v>
      </c>
      <c r="KX238">
        <v>0.79393159999999996</v>
      </c>
      <c r="KY238">
        <v>25.162800000000001</v>
      </c>
      <c r="KZ238" s="1">
        <v>4.5197739999999997E-4</v>
      </c>
      <c r="LA238">
        <v>0.225406</v>
      </c>
      <c r="LB238">
        <v>0.79392779999999996</v>
      </c>
      <c r="LC238">
        <v>24.892250000000001</v>
      </c>
      <c r="LD238" s="1">
        <v>4.3329350000000002E-4</v>
      </c>
      <c r="LE238">
        <v>0.2160919</v>
      </c>
      <c r="LF238">
        <v>0.79393610000000003</v>
      </c>
      <c r="LG238">
        <v>24.8689</v>
      </c>
      <c r="LH238" s="1">
        <v>4.1557980000000002E-4</v>
      </c>
      <c r="LI238">
        <v>0.20723420000000001</v>
      </c>
      <c r="LJ238">
        <v>0.79393259999999999</v>
      </c>
      <c r="LK238">
        <v>25.52328</v>
      </c>
      <c r="LL238" s="1">
        <v>3.9871159999999999E-4</v>
      </c>
      <c r="LM238">
        <v>0.1988251</v>
      </c>
      <c r="LN238">
        <v>0.79391409999999996</v>
      </c>
      <c r="LO238">
        <v>26.016210000000001</v>
      </c>
      <c r="LP238" s="1">
        <v>3.8270969999999998E-4</v>
      </c>
      <c r="LQ238">
        <v>0.19082569999999999</v>
      </c>
      <c r="LR238">
        <v>0.79389880000000002</v>
      </c>
      <c r="LS238">
        <v>26.244019999999999</v>
      </c>
      <c r="LT238" s="1">
        <v>3.6754479999999998E-4</v>
      </c>
      <c r="LU238">
        <v>0.18325520000000001</v>
      </c>
      <c r="LV238">
        <v>0.79390669999999997</v>
      </c>
      <c r="LW238">
        <v>26.533010000000001</v>
      </c>
      <c r="LX238">
        <v>3.5301149999999998E-4</v>
      </c>
      <c r="LY238">
        <v>0.17601240000000001</v>
      </c>
      <c r="LZ238">
        <v>0.793875</v>
      </c>
      <c r="MA238">
        <v>26.505839999999999</v>
      </c>
      <c r="MB238" s="1">
        <v>3.391321E-4</v>
      </c>
      <c r="MC238">
        <v>0.16910269999999999</v>
      </c>
      <c r="MD238">
        <v>0.79383360000000003</v>
      </c>
      <c r="ME238">
        <v>26.044730000000001</v>
      </c>
      <c r="MF238" s="1">
        <v>3.25941E-4</v>
      </c>
      <c r="MG238">
        <v>0.16252140000000001</v>
      </c>
      <c r="MH238">
        <v>0.79374129999999998</v>
      </c>
      <c r="MI238">
        <v>25.63851</v>
      </c>
      <c r="MJ238" s="1">
        <v>3.1336800000000001E-4</v>
      </c>
      <c r="MK238">
        <v>0.15627060000000001</v>
      </c>
      <c r="ML238">
        <v>0.79367330000000003</v>
      </c>
      <c r="MM238">
        <v>25.64752</v>
      </c>
      <c r="MN238" s="1">
        <v>3.0153100000000001E-4</v>
      </c>
      <c r="MO238">
        <v>0.15038319999999999</v>
      </c>
      <c r="MP238">
        <v>0.79358450000000003</v>
      </c>
      <c r="MQ238">
        <v>26.39742</v>
      </c>
      <c r="MR238" s="1">
        <v>2.9046829999999999E-4</v>
      </c>
      <c r="MS238">
        <v>0.14487729999999999</v>
      </c>
      <c r="MT238">
        <v>0.79347650000000003</v>
      </c>
      <c r="MU238">
        <v>27.144449999999999</v>
      </c>
      <c r="MV238" s="1">
        <v>2.801492E-4</v>
      </c>
      <c r="MW238">
        <v>0.1397332</v>
      </c>
      <c r="MX238">
        <v>0.79331459999999998</v>
      </c>
      <c r="MY238">
        <v>27.571899999999999</v>
      </c>
      <c r="MZ238" s="1">
        <v>2.7033530000000001E-4</v>
      </c>
      <c r="NA238">
        <v>0.13487830000000001</v>
      </c>
      <c r="NB238">
        <v>0.79320420000000003</v>
      </c>
      <c r="NC238">
        <v>27.828050000000001</v>
      </c>
      <c r="ND238" s="1">
        <v>2.6089260000000002E-4</v>
      </c>
      <c r="NE238">
        <v>0.1302053</v>
      </c>
      <c r="NF238">
        <v>0.79308959999999995</v>
      </c>
      <c r="NG238">
        <v>27.708100000000002</v>
      </c>
      <c r="NH238" s="1">
        <v>2.5174559999999998E-4</v>
      </c>
      <c r="NI238">
        <v>0.12567919999999999</v>
      </c>
      <c r="NJ238">
        <v>0.79292790000000002</v>
      </c>
      <c r="NK238">
        <v>27.4346</v>
      </c>
      <c r="NL238" s="1">
        <v>2.4293829999999999E-4</v>
      </c>
      <c r="NM238">
        <v>0.1213106</v>
      </c>
      <c r="NN238">
        <v>0.79285510000000003</v>
      </c>
      <c r="NO238">
        <v>27.303370000000001</v>
      </c>
      <c r="NP238" s="1">
        <v>2.3460819999999999E-4</v>
      </c>
      <c r="NQ238">
        <v>0.1171653</v>
      </c>
      <c r="NR238">
        <v>0.79274509999999998</v>
      </c>
      <c r="NS238">
        <v>27.312249999999999</v>
      </c>
      <c r="NT238" s="1">
        <v>2.2686979999999999E-4</v>
      </c>
      <c r="NU238">
        <v>0.11330460000000001</v>
      </c>
      <c r="NV238">
        <v>0.7926858</v>
      </c>
      <c r="NW238">
        <v>27.483049999999999</v>
      </c>
      <c r="NX238" s="1">
        <v>2.197899E-4</v>
      </c>
      <c r="NY238">
        <v>0.1097631</v>
      </c>
      <c r="NZ238">
        <v>0.79263419999999996</v>
      </c>
      <c r="OA238">
        <v>27.76024</v>
      </c>
      <c r="OB238" s="1">
        <v>2.1307119999999999E-4</v>
      </c>
      <c r="OC238">
        <v>0.10642450000000001</v>
      </c>
      <c r="OD238">
        <v>0.79256360000000003</v>
      </c>
      <c r="OE238">
        <v>27.60341</v>
      </c>
      <c r="OF238" s="1">
        <v>2.0635529999999999E-4</v>
      </c>
      <c r="OG238">
        <v>0.1030896</v>
      </c>
      <c r="OH238">
        <v>0.79252120000000004</v>
      </c>
      <c r="OI238">
        <v>27.29063</v>
      </c>
      <c r="OJ238" s="1">
        <v>1.9950189999999999E-4</v>
      </c>
      <c r="OK238">
        <v>9.9690609999999999E-2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0.55464040000000003</v>
      </c>
      <c r="G239">
        <v>22.135870000000001</v>
      </c>
      <c r="H239">
        <v>0</v>
      </c>
      <c r="I239">
        <v>0</v>
      </c>
      <c r="J239">
        <v>0.55299310000000002</v>
      </c>
      <c r="K239">
        <v>22.274840000000001</v>
      </c>
      <c r="L239">
        <v>0</v>
      </c>
      <c r="M239">
        <v>0</v>
      </c>
      <c r="N239">
        <v>0.55132919999999996</v>
      </c>
      <c r="O239">
        <v>22.619129999999998</v>
      </c>
      <c r="P239">
        <v>0</v>
      </c>
      <c r="Q239">
        <v>0</v>
      </c>
      <c r="R239">
        <v>0.54962929999999999</v>
      </c>
      <c r="S239">
        <v>22.60285</v>
      </c>
      <c r="T239">
        <v>0</v>
      </c>
      <c r="U239">
        <v>0</v>
      </c>
      <c r="V239">
        <v>0.54785649999999997</v>
      </c>
      <c r="W239">
        <v>22.43458</v>
      </c>
      <c r="X239">
        <v>0</v>
      </c>
      <c r="Y239">
        <v>0</v>
      </c>
      <c r="Z239">
        <v>0.54591520000000004</v>
      </c>
      <c r="AA239">
        <v>22.08061</v>
      </c>
      <c r="AB239">
        <v>0</v>
      </c>
      <c r="AC239">
        <v>0</v>
      </c>
      <c r="AD239">
        <v>0.54364939999999995</v>
      </c>
      <c r="AE239">
        <v>21.619630000000001</v>
      </c>
      <c r="AF239">
        <v>0</v>
      </c>
      <c r="AG239">
        <v>0</v>
      </c>
      <c r="AH239">
        <v>0.54081590000000002</v>
      </c>
      <c r="AI239">
        <v>21.24483</v>
      </c>
      <c r="AJ239">
        <v>0</v>
      </c>
      <c r="AK239">
        <v>0</v>
      </c>
      <c r="AL239">
        <v>0.53769979999999995</v>
      </c>
      <c r="AM239">
        <v>21.374770000000002</v>
      </c>
      <c r="AN239">
        <v>0</v>
      </c>
      <c r="AO239">
        <v>0</v>
      </c>
      <c r="AP239">
        <v>0.53475839999999997</v>
      </c>
      <c r="AQ239">
        <v>21.471789999999999</v>
      </c>
      <c r="AR239">
        <v>0</v>
      </c>
      <c r="AS239">
        <v>4.2648439999999999E-38</v>
      </c>
      <c r="AT239">
        <v>0.53203730000000005</v>
      </c>
      <c r="AU239">
        <v>21.649339999999999</v>
      </c>
      <c r="AV239" s="1">
        <v>4.372874E-29</v>
      </c>
      <c r="AW239" s="1">
        <v>1.7790610000000001E-26</v>
      </c>
      <c r="AX239">
        <v>0.52963329999999997</v>
      </c>
      <c r="AY239">
        <v>21.707820000000002</v>
      </c>
      <c r="AZ239" s="1">
        <v>8.3901839999999994E-17</v>
      </c>
      <c r="BA239" s="1">
        <v>2.613837E-14</v>
      </c>
      <c r="BB239">
        <v>0.52749069999999998</v>
      </c>
      <c r="BC239">
        <v>21.533159999999999</v>
      </c>
      <c r="BD239" s="1">
        <v>1.238825E-9</v>
      </c>
      <c r="BE239" s="1">
        <v>3.8965699999999998E-7</v>
      </c>
      <c r="BF239">
        <v>0.52550189999999997</v>
      </c>
      <c r="BG239">
        <v>21.216570000000001</v>
      </c>
      <c r="BH239" s="1">
        <v>1.3123620000000001E-5</v>
      </c>
      <c r="BI239" s="1">
        <v>4.2192899999999997E-3</v>
      </c>
      <c r="BJ239">
        <v>0.52354100000000003</v>
      </c>
      <c r="BK239">
        <v>20.964919999999999</v>
      </c>
      <c r="BL239" s="1">
        <v>4.3837310000000001E-3</v>
      </c>
      <c r="BM239" s="1">
        <v>1.4851049999999999</v>
      </c>
      <c r="BN239">
        <v>0.52152140000000002</v>
      </c>
      <c r="BO239">
        <v>21.040679999999998</v>
      </c>
      <c r="BP239" s="1">
        <v>0.24980150000000001</v>
      </c>
      <c r="BQ239" s="1">
        <v>88.673389999999998</v>
      </c>
      <c r="BR239">
        <v>0.51933470000000004</v>
      </c>
      <c r="BS239">
        <v>21.362860000000001</v>
      </c>
      <c r="BT239" s="1">
        <v>4.0002060000000004</v>
      </c>
      <c r="BU239">
        <v>1483.134</v>
      </c>
      <c r="BV239">
        <v>0.51690939999999996</v>
      </c>
      <c r="BW239">
        <v>21.856490000000001</v>
      </c>
      <c r="BX239" s="1">
        <v>23.82244</v>
      </c>
      <c r="BY239">
        <v>9192.6460000000006</v>
      </c>
      <c r="BZ239">
        <v>0.51409629999999995</v>
      </c>
      <c r="CA239">
        <v>22.313859999999998</v>
      </c>
      <c r="CB239">
        <v>63.682670000000002</v>
      </c>
      <c r="CC239">
        <v>25512.28</v>
      </c>
      <c r="CD239">
        <v>0.51085210000000003</v>
      </c>
      <c r="CE239">
        <v>22.384160000000001</v>
      </c>
      <c r="CF239">
        <v>87.983559999999997</v>
      </c>
      <c r="CG239">
        <v>36505.61</v>
      </c>
      <c r="CH239">
        <v>0.50712570000000001</v>
      </c>
      <c r="CI239">
        <v>22.305219999999998</v>
      </c>
      <c r="CJ239">
        <v>70.318579999999997</v>
      </c>
      <c r="CK239">
        <v>30139.56</v>
      </c>
      <c r="CL239">
        <v>0.50297860000000005</v>
      </c>
      <c r="CM239">
        <v>22.171520000000001</v>
      </c>
      <c r="CN239">
        <v>35.619630000000001</v>
      </c>
      <c r="CO239">
        <v>15733.14</v>
      </c>
      <c r="CP239">
        <v>0.49846309999999999</v>
      </c>
      <c r="CQ239">
        <v>21.972670000000001</v>
      </c>
      <c r="CR239">
        <v>12.38128</v>
      </c>
      <c r="CS239">
        <v>5622.7449999999999</v>
      </c>
      <c r="CT239">
        <v>0.49370140000000001</v>
      </c>
      <c r="CU239">
        <v>22.070630000000001</v>
      </c>
      <c r="CV239">
        <v>3.1869640000000001</v>
      </c>
      <c r="CW239">
        <v>1482.2570000000001</v>
      </c>
      <c r="CX239">
        <v>0.48879610000000001</v>
      </c>
      <c r="CY239">
        <v>22.40795</v>
      </c>
      <c r="CZ239">
        <v>0.67767639999999996</v>
      </c>
      <c r="DA239">
        <v>320.0625</v>
      </c>
      <c r="DB239">
        <v>0.48387829999999998</v>
      </c>
      <c r="DC239">
        <v>22.652049999999999</v>
      </c>
      <c r="DD239">
        <v>0.1627016</v>
      </c>
      <c r="DE239">
        <v>75.645989999999998</v>
      </c>
      <c r="DF239">
        <v>0.4788115</v>
      </c>
      <c r="DG239">
        <v>22.871099999999998</v>
      </c>
      <c r="DH239">
        <v>7.9462980000000003E-2</v>
      </c>
      <c r="DI239">
        <v>35.32564</v>
      </c>
      <c r="DJ239">
        <v>0.4735065</v>
      </c>
      <c r="DK239">
        <v>22.858540000000001</v>
      </c>
      <c r="DL239">
        <v>7.0230550000000003E-2</v>
      </c>
      <c r="DM239">
        <v>30.825610000000001</v>
      </c>
      <c r="DN239">
        <v>0.46800789999999998</v>
      </c>
      <c r="DO239">
        <v>22.76718</v>
      </c>
      <c r="DP239">
        <v>7.0038530000000002E-2</v>
      </c>
      <c r="DQ239">
        <v>30.940329999999999</v>
      </c>
      <c r="DR239">
        <v>0.46249560000000001</v>
      </c>
      <c r="DS239">
        <v>22.640599999999999</v>
      </c>
      <c r="DT239">
        <v>6.8541500000000005E-2</v>
      </c>
      <c r="DU239">
        <v>30.571709999999999</v>
      </c>
      <c r="DV239">
        <v>0.4568065</v>
      </c>
      <c r="DW239">
        <v>22.38204</v>
      </c>
      <c r="DX239">
        <v>6.4829049999999999E-2</v>
      </c>
      <c r="DY239">
        <v>29.206769999999999</v>
      </c>
      <c r="DZ239">
        <v>0.4511</v>
      </c>
      <c r="EA239">
        <v>22.33925</v>
      </c>
      <c r="EB239" s="1">
        <v>5.9801189999999997E-2</v>
      </c>
      <c r="EC239">
        <v>27.19773</v>
      </c>
      <c r="ED239">
        <v>0.4452952</v>
      </c>
      <c r="EE239">
        <v>22.42858</v>
      </c>
      <c r="EF239" s="1">
        <v>5.4342630000000003E-2</v>
      </c>
      <c r="EG239">
        <v>24.942799999999998</v>
      </c>
      <c r="EH239">
        <v>0.43950109999999998</v>
      </c>
      <c r="EI239">
        <v>22.622509999999998</v>
      </c>
      <c r="EJ239" s="1">
        <v>4.8995039999999997E-2</v>
      </c>
      <c r="EK239">
        <v>22.685770000000002</v>
      </c>
      <c r="EL239">
        <v>0.43397000000000002</v>
      </c>
      <c r="EM239">
        <v>22.830190000000002</v>
      </c>
      <c r="EN239" s="1">
        <v>4.4017300000000002E-2</v>
      </c>
      <c r="EO239">
        <v>20.542449999999999</v>
      </c>
      <c r="EP239">
        <v>0.42885099999999998</v>
      </c>
      <c r="EQ239">
        <v>22.799710000000001</v>
      </c>
      <c r="ER239" s="1">
        <v>3.950832E-2</v>
      </c>
      <c r="ES239">
        <v>18.575030000000002</v>
      </c>
      <c r="ET239">
        <v>0.42365190000000003</v>
      </c>
      <c r="EU239">
        <v>22.627089999999999</v>
      </c>
      <c r="EV239" s="1">
        <v>3.5459699999999997E-2</v>
      </c>
      <c r="EW239">
        <v>16.806249999999999</v>
      </c>
      <c r="EX239">
        <v>0.41841159999999999</v>
      </c>
      <c r="EY239">
        <v>22.526250000000001</v>
      </c>
      <c r="EZ239" s="1">
        <v>3.1852100000000001E-2</v>
      </c>
      <c r="FA239">
        <v>15.21922</v>
      </c>
      <c r="FB239">
        <v>0.41341689999999998</v>
      </c>
      <c r="FC239">
        <v>22.552689999999998</v>
      </c>
      <c r="FD239" s="1">
        <v>2.8653680000000001E-2</v>
      </c>
      <c r="FE239">
        <v>13.793979999999999</v>
      </c>
      <c r="FF239">
        <v>0.4080318</v>
      </c>
      <c r="FG239">
        <v>23.101559999999999</v>
      </c>
      <c r="FH239">
        <v>2.5731810000000001E-2</v>
      </c>
      <c r="FI239">
        <v>12.494339999999999</v>
      </c>
      <c r="FJ239">
        <v>0.40270729999999999</v>
      </c>
      <c r="FK239">
        <v>23.469919999999998</v>
      </c>
      <c r="FL239" s="1">
        <v>2.3075700000000001E-2</v>
      </c>
      <c r="FM239">
        <v>11.300979999999999</v>
      </c>
      <c r="FN239">
        <v>0.39722960000000002</v>
      </c>
      <c r="FO239">
        <v>23.542400000000001</v>
      </c>
      <c r="FP239" s="1">
        <v>2.0666460000000001E-2</v>
      </c>
      <c r="FQ239">
        <v>10.21325</v>
      </c>
      <c r="FR239">
        <v>0.391845</v>
      </c>
      <c r="FS239">
        <v>23.416</v>
      </c>
      <c r="FT239" s="1">
        <v>1.8500280000000001E-2</v>
      </c>
      <c r="FU239">
        <v>9.2231310000000004</v>
      </c>
      <c r="FV239">
        <v>0.38687169999999999</v>
      </c>
      <c r="FW239">
        <v>23.220980000000001</v>
      </c>
      <c r="FX239" s="1">
        <v>1.6561510000000002E-2</v>
      </c>
      <c r="FY239">
        <v>8.3229880000000005</v>
      </c>
      <c r="FZ239">
        <v>0.38220460000000001</v>
      </c>
      <c r="GA239">
        <v>23.049589999999998</v>
      </c>
      <c r="GB239" s="1">
        <v>1.483367E-2</v>
      </c>
      <c r="GC239">
        <v>7.5102209999999996</v>
      </c>
      <c r="GD239">
        <v>0.37786209999999998</v>
      </c>
      <c r="GE239">
        <v>23.0456</v>
      </c>
      <c r="GF239" s="1">
        <v>1.329872E-2</v>
      </c>
      <c r="GG239">
        <v>6.7788789999999999</v>
      </c>
      <c r="GH239">
        <v>0.37420330000000002</v>
      </c>
      <c r="GI239">
        <v>23.30367</v>
      </c>
      <c r="GJ239" s="1">
        <v>1.1940030000000001E-2</v>
      </c>
      <c r="GK239">
        <v>6.1172560000000002</v>
      </c>
      <c r="GL239">
        <v>0.37106869999999997</v>
      </c>
      <c r="GM239">
        <v>24.17014</v>
      </c>
      <c r="GN239" s="1">
        <v>1.07297E-2</v>
      </c>
      <c r="GO239">
        <v>5.5192139999999998</v>
      </c>
      <c r="GP239">
        <v>0.36847340000000001</v>
      </c>
      <c r="GQ239">
        <v>24.8873</v>
      </c>
      <c r="GR239" s="1">
        <v>9.6335150000000005E-3</v>
      </c>
      <c r="GS239">
        <v>4.9697630000000004</v>
      </c>
      <c r="GT239">
        <v>0.36635570000000001</v>
      </c>
      <c r="GU239">
        <v>25.28388</v>
      </c>
      <c r="GV239" s="1">
        <v>8.6273589999999994E-3</v>
      </c>
      <c r="GW239">
        <v>4.4593350000000003</v>
      </c>
      <c r="GX239">
        <v>0.36463509999999999</v>
      </c>
      <c r="GY239">
        <v>25.49821</v>
      </c>
      <c r="GZ239" s="1">
        <v>7.6928650000000001E-3</v>
      </c>
      <c r="HA239">
        <v>3.9814949999999998</v>
      </c>
      <c r="HB239">
        <v>0.3632939</v>
      </c>
      <c r="HC239">
        <v>25.411449999999999</v>
      </c>
      <c r="HD239" s="1">
        <v>6.820235E-3</v>
      </c>
      <c r="HE239">
        <v>3.5337160000000001</v>
      </c>
      <c r="HF239">
        <v>0.36227949999999998</v>
      </c>
      <c r="HG239">
        <v>25.136230000000001</v>
      </c>
      <c r="HH239" s="1">
        <v>5.9997649999999998E-3</v>
      </c>
      <c r="HI239">
        <v>3.1109149999999999</v>
      </c>
      <c r="HJ239">
        <v>0.36161510000000002</v>
      </c>
      <c r="HK239">
        <v>25.06108</v>
      </c>
      <c r="HL239" s="1">
        <v>5.2069339999999999E-3</v>
      </c>
      <c r="HM239">
        <v>2.7018010000000001</v>
      </c>
      <c r="HN239">
        <v>0.36117389999999999</v>
      </c>
      <c r="HO239">
        <v>25.205770000000001</v>
      </c>
      <c r="HP239" s="1">
        <v>4.4140159999999998E-3</v>
      </c>
      <c r="HQ239">
        <v>2.29331</v>
      </c>
      <c r="HR239">
        <v>0.36086119999999999</v>
      </c>
      <c r="HS239">
        <v>25.864619999999999</v>
      </c>
      <c r="HT239" s="1">
        <v>3.6217810000000001E-3</v>
      </c>
      <c r="HU239">
        <v>1.8852910000000001</v>
      </c>
      <c r="HV239">
        <v>0.36064750000000001</v>
      </c>
      <c r="HW239">
        <v>26.535489999999999</v>
      </c>
      <c r="HX239" s="1">
        <v>2.8738169999999999E-3</v>
      </c>
      <c r="HY239">
        <v>1.498405</v>
      </c>
      <c r="HZ239">
        <v>0.36050189999999999</v>
      </c>
      <c r="IA239">
        <v>26.931290000000001</v>
      </c>
      <c r="IB239" s="1">
        <v>2.2312690000000001E-3</v>
      </c>
      <c r="IC239">
        <v>1.163972</v>
      </c>
      <c r="ID239">
        <v>0.36039529999999997</v>
      </c>
      <c r="IE239">
        <v>27.135840000000002</v>
      </c>
      <c r="IF239" s="1">
        <v>1.7348489999999999E-3</v>
      </c>
      <c r="IG239">
        <v>0.90377589999999997</v>
      </c>
      <c r="IH239">
        <v>0.36032989999999998</v>
      </c>
      <c r="II239">
        <v>26.923549999999999</v>
      </c>
      <c r="IJ239" s="1">
        <v>1.3859810000000001E-3</v>
      </c>
      <c r="IK239">
        <v>0.71986130000000004</v>
      </c>
      <c r="IL239">
        <v>0.36028480000000002</v>
      </c>
      <c r="IM239">
        <v>26.505569999999999</v>
      </c>
      <c r="IN239" s="1">
        <v>1.156832E-3</v>
      </c>
      <c r="IO239">
        <v>0.5985975</v>
      </c>
      <c r="IP239">
        <v>0.36025780000000002</v>
      </c>
      <c r="IQ239">
        <v>26.230060000000002</v>
      </c>
      <c r="IR239" s="1">
        <v>1.010047E-3</v>
      </c>
      <c r="IS239">
        <v>0.52094019999999996</v>
      </c>
      <c r="IT239">
        <v>0.36023810000000001</v>
      </c>
      <c r="IU239">
        <v>26.159749999999999</v>
      </c>
      <c r="IV239" s="1">
        <v>9.1366769999999997E-4</v>
      </c>
      <c r="IW239">
        <v>0.47008680000000003</v>
      </c>
      <c r="IX239">
        <v>0.3602303</v>
      </c>
      <c r="IY239">
        <v>26.527460000000001</v>
      </c>
      <c r="IZ239" s="1">
        <v>8.4575480000000005E-4</v>
      </c>
      <c r="JA239">
        <v>0.43447750000000002</v>
      </c>
      <c r="JB239">
        <v>0.36021760000000003</v>
      </c>
      <c r="JC239">
        <v>26.622959999999999</v>
      </c>
      <c r="JD239" s="1">
        <v>7.9372869999999997E-4</v>
      </c>
      <c r="JE239">
        <v>0.40739690000000001</v>
      </c>
      <c r="JF239">
        <v>0.36020449999999998</v>
      </c>
      <c r="JG239">
        <v>26.503830000000001</v>
      </c>
      <c r="JH239" s="1">
        <v>7.5079200000000002E-4</v>
      </c>
      <c r="JI239">
        <v>0.3851639</v>
      </c>
      <c r="JJ239">
        <v>0.36021209999999998</v>
      </c>
      <c r="JK239">
        <v>26.020060000000001</v>
      </c>
      <c r="JL239" s="1">
        <v>7.1325890000000002E-4</v>
      </c>
      <c r="JM239">
        <v>0.36580289999999999</v>
      </c>
      <c r="JN239">
        <v>0.360209</v>
      </c>
      <c r="JO239">
        <v>25.515090000000001</v>
      </c>
      <c r="JP239" s="1">
        <v>6.7929120000000001E-4</v>
      </c>
      <c r="JQ239">
        <v>0.34834389999999998</v>
      </c>
      <c r="JR239">
        <v>0.36020790000000003</v>
      </c>
      <c r="JS239">
        <v>25.30058</v>
      </c>
      <c r="JT239" s="1">
        <v>6.4788390000000001E-4</v>
      </c>
      <c r="JU239">
        <v>0.33221139999999999</v>
      </c>
      <c r="JV239">
        <v>0.3602129</v>
      </c>
      <c r="JW239">
        <v>25.30162</v>
      </c>
      <c r="JX239" s="1">
        <v>6.1854529999999996E-4</v>
      </c>
      <c r="JY239">
        <v>0.31713170000000002</v>
      </c>
      <c r="JZ239">
        <v>0.36020449999999998</v>
      </c>
      <c r="KA239">
        <v>25.43768</v>
      </c>
      <c r="KB239" s="1">
        <v>5.911318E-4</v>
      </c>
      <c r="KC239">
        <v>0.30302560000000001</v>
      </c>
      <c r="KD239">
        <v>0.36020340000000001</v>
      </c>
      <c r="KE239">
        <v>26.01014</v>
      </c>
      <c r="KF239" s="1">
        <v>5.6555189999999995E-4</v>
      </c>
      <c r="KG239">
        <v>0.28989369999999998</v>
      </c>
      <c r="KH239">
        <v>0.36020530000000001</v>
      </c>
      <c r="KI239">
        <v>26.255960000000002</v>
      </c>
      <c r="KJ239" s="1">
        <v>5.4130029999999998E-4</v>
      </c>
      <c r="KK239">
        <v>0.27746500000000002</v>
      </c>
      <c r="KL239">
        <v>0.36020770000000002</v>
      </c>
      <c r="KM239">
        <v>26.202660000000002</v>
      </c>
      <c r="KN239" s="1">
        <v>5.1817230000000001E-4</v>
      </c>
      <c r="KO239">
        <v>0.26561319999999999</v>
      </c>
      <c r="KP239">
        <v>0.360205</v>
      </c>
      <c r="KQ239">
        <v>26.02788</v>
      </c>
      <c r="KR239" s="1">
        <v>4.9619140000000002E-4</v>
      </c>
      <c r="KS239">
        <v>0.25433939999999999</v>
      </c>
      <c r="KT239">
        <v>0.36020459999999999</v>
      </c>
      <c r="KU239">
        <v>25.653729999999999</v>
      </c>
      <c r="KV239" s="1">
        <v>4.7541169999999999E-4</v>
      </c>
      <c r="KW239">
        <v>0.2436816</v>
      </c>
      <c r="KX239">
        <v>0.36020590000000002</v>
      </c>
      <c r="KY239">
        <v>25.206720000000001</v>
      </c>
      <c r="KZ239" s="1">
        <v>4.5575310000000002E-4</v>
      </c>
      <c r="LA239">
        <v>0.233594</v>
      </c>
      <c r="LB239">
        <v>0.36020059999999998</v>
      </c>
      <c r="LC239">
        <v>24.913360000000001</v>
      </c>
      <c r="LD239" s="1">
        <v>4.3690230000000002E-4</v>
      </c>
      <c r="LE239">
        <v>0.2239389</v>
      </c>
      <c r="LF239">
        <v>0.36020940000000001</v>
      </c>
      <c r="LG239">
        <v>24.879339999999999</v>
      </c>
      <c r="LH239" s="1">
        <v>4.1900569999999999E-4</v>
      </c>
      <c r="LI239">
        <v>0.21474599999999999</v>
      </c>
      <c r="LJ239">
        <v>0.36020799999999997</v>
      </c>
      <c r="LK239">
        <v>25.529340000000001</v>
      </c>
      <c r="LL239" s="1">
        <v>4.0197239999999998E-4</v>
      </c>
      <c r="LM239">
        <v>0.2060206</v>
      </c>
      <c r="LN239">
        <v>0.36019950000000001</v>
      </c>
      <c r="LO239">
        <v>26.044879999999999</v>
      </c>
      <c r="LP239" s="1">
        <v>3.8580109999999999E-4</v>
      </c>
      <c r="LQ239">
        <v>0.1977168</v>
      </c>
      <c r="LR239">
        <v>0.36019220000000002</v>
      </c>
      <c r="LS239">
        <v>26.30132</v>
      </c>
      <c r="LT239" s="1">
        <v>3.7048110000000001E-4</v>
      </c>
      <c r="LU239">
        <v>0.18985569999999999</v>
      </c>
      <c r="LV239">
        <v>0.3601898</v>
      </c>
      <c r="LW239">
        <v>26.59965</v>
      </c>
      <c r="LX239" s="1">
        <v>3.5582890000000002E-4</v>
      </c>
      <c r="LY239">
        <v>0.1823525</v>
      </c>
      <c r="LZ239">
        <v>0.36015520000000001</v>
      </c>
      <c r="MA239">
        <v>26.567049999999998</v>
      </c>
      <c r="MB239" s="1">
        <v>3.4180549999999999E-4</v>
      </c>
      <c r="MC239">
        <v>0.17518400000000001</v>
      </c>
      <c r="MD239">
        <v>0.36011880000000002</v>
      </c>
      <c r="ME239">
        <v>26.10493</v>
      </c>
      <c r="MF239" s="1">
        <v>3.2848730000000002E-4</v>
      </c>
      <c r="MG239">
        <v>0.1683549</v>
      </c>
      <c r="MH239">
        <v>0.3600544</v>
      </c>
      <c r="MI239">
        <v>25.676950000000001</v>
      </c>
      <c r="MJ239" s="1">
        <v>3.1577919999999999E-4</v>
      </c>
      <c r="MK239">
        <v>0.16186639999999999</v>
      </c>
      <c r="ML239">
        <v>0.3599733</v>
      </c>
      <c r="MM239">
        <v>25.657340000000001</v>
      </c>
      <c r="MN239" s="1">
        <v>3.0379190000000001E-4</v>
      </c>
      <c r="MO239">
        <v>0.15574730000000001</v>
      </c>
      <c r="MP239">
        <v>0.35988530000000002</v>
      </c>
      <c r="MQ239">
        <v>26.3901</v>
      </c>
      <c r="MR239" s="1">
        <v>2.9257939999999998E-4</v>
      </c>
      <c r="MS239">
        <v>0.15002119999999999</v>
      </c>
      <c r="MT239">
        <v>0.3597574</v>
      </c>
      <c r="MU239">
        <v>27.150369999999999</v>
      </c>
      <c r="MV239" s="1">
        <v>2.8212149999999999E-4</v>
      </c>
      <c r="MW239">
        <v>0.1446712</v>
      </c>
      <c r="MX239">
        <v>0.3596164</v>
      </c>
      <c r="MY239">
        <v>27.60032</v>
      </c>
      <c r="MZ239" s="1">
        <v>2.722178E-4</v>
      </c>
      <c r="NA239">
        <v>0.13963739999999999</v>
      </c>
      <c r="NB239">
        <v>0.35946210000000001</v>
      </c>
      <c r="NC239">
        <v>27.864339999999999</v>
      </c>
      <c r="ND239" s="1">
        <v>2.6271589999999999E-4</v>
      </c>
      <c r="NE239">
        <v>0.13480780000000001</v>
      </c>
      <c r="NF239">
        <v>0.35928850000000001</v>
      </c>
      <c r="NG239">
        <v>27.742550000000001</v>
      </c>
      <c r="NH239" s="1">
        <v>2.5350790000000002E-4</v>
      </c>
      <c r="NI239">
        <v>0.13012879999999999</v>
      </c>
      <c r="NJ239">
        <v>0.35912850000000002</v>
      </c>
      <c r="NK239">
        <v>27.460159999999998</v>
      </c>
      <c r="NL239" s="1">
        <v>2.446336E-4</v>
      </c>
      <c r="NM239">
        <v>0.12560669999999999</v>
      </c>
      <c r="NN239">
        <v>0.35896139999999999</v>
      </c>
      <c r="NO239">
        <v>27.30883</v>
      </c>
      <c r="NP239" s="1">
        <v>2.3620100000000001E-4</v>
      </c>
      <c r="NQ239">
        <v>0.12130390000000001</v>
      </c>
      <c r="NR239">
        <v>0.35882570000000003</v>
      </c>
      <c r="NS239">
        <v>27.30697</v>
      </c>
      <c r="NT239" s="1">
        <v>2.283393E-4</v>
      </c>
      <c r="NU239">
        <v>0.117283</v>
      </c>
      <c r="NV239">
        <v>0.35869719999999999</v>
      </c>
      <c r="NW239">
        <v>27.493510000000001</v>
      </c>
      <c r="NX239" s="1">
        <v>2.2114319999999999E-4</v>
      </c>
      <c r="NY239">
        <v>0.1135934</v>
      </c>
      <c r="NZ239">
        <v>0.35858440000000003</v>
      </c>
      <c r="OA239">
        <v>27.799209999999999</v>
      </c>
      <c r="OB239" s="1">
        <v>2.1437959999999999E-4</v>
      </c>
      <c r="OC239">
        <v>0.11013829999999999</v>
      </c>
      <c r="OD239">
        <v>0.35849530000000002</v>
      </c>
      <c r="OE239">
        <v>27.677879999999998</v>
      </c>
      <c r="OF239" s="1">
        <v>2.0768349999999999E-4</v>
      </c>
      <c r="OG239">
        <v>0.10671410000000001</v>
      </c>
      <c r="OH239">
        <v>0.3584002</v>
      </c>
      <c r="OI239">
        <v>27.37143</v>
      </c>
      <c r="OJ239" s="1">
        <v>2.0085799999999999E-4</v>
      </c>
      <c r="OK239">
        <v>0.10322720000000001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0.77183590000000002</v>
      </c>
      <c r="G240">
        <v>22.167840000000002</v>
      </c>
      <c r="H240">
        <v>0</v>
      </c>
      <c r="I240">
        <v>0</v>
      </c>
      <c r="J240">
        <v>0.77106390000000002</v>
      </c>
      <c r="K240">
        <v>22.288900000000002</v>
      </c>
      <c r="L240">
        <v>0</v>
      </c>
      <c r="M240">
        <v>0</v>
      </c>
      <c r="N240">
        <v>0.77031729999999998</v>
      </c>
      <c r="O240">
        <v>22.619810000000001</v>
      </c>
      <c r="P240">
        <v>0</v>
      </c>
      <c r="Q240">
        <v>0</v>
      </c>
      <c r="R240">
        <v>0.76955519999999999</v>
      </c>
      <c r="S240">
        <v>22.61469</v>
      </c>
      <c r="T240">
        <v>0</v>
      </c>
      <c r="U240">
        <v>0</v>
      </c>
      <c r="V240">
        <v>0.76875789999999999</v>
      </c>
      <c r="W240">
        <v>22.458549999999999</v>
      </c>
      <c r="X240">
        <v>0</v>
      </c>
      <c r="Y240">
        <v>0</v>
      </c>
      <c r="Z240">
        <v>0.76782890000000004</v>
      </c>
      <c r="AA240">
        <v>22.123550000000002</v>
      </c>
      <c r="AB240">
        <v>0</v>
      </c>
      <c r="AC240">
        <v>0</v>
      </c>
      <c r="AD240">
        <v>0.76677620000000002</v>
      </c>
      <c r="AE240">
        <v>21.666260000000001</v>
      </c>
      <c r="AF240">
        <v>0</v>
      </c>
      <c r="AG240">
        <v>0</v>
      </c>
      <c r="AH240">
        <v>0.76540330000000001</v>
      </c>
      <c r="AI240">
        <v>21.290900000000001</v>
      </c>
      <c r="AJ240">
        <v>0</v>
      </c>
      <c r="AK240">
        <v>0</v>
      </c>
      <c r="AL240">
        <v>0.76396989999999998</v>
      </c>
      <c r="AM240">
        <v>21.404419999999998</v>
      </c>
      <c r="AN240">
        <v>0</v>
      </c>
      <c r="AO240">
        <v>0</v>
      </c>
      <c r="AP240">
        <v>0.76206839999999998</v>
      </c>
      <c r="AQ240">
        <v>21.484590000000001</v>
      </c>
      <c r="AR240">
        <v>0</v>
      </c>
      <c r="AS240">
        <v>0</v>
      </c>
      <c r="AT240">
        <v>0.75991770000000003</v>
      </c>
      <c r="AU240">
        <v>21.660979999999999</v>
      </c>
      <c r="AV240">
        <v>7.1379219999999996E-30</v>
      </c>
      <c r="AW240" s="1">
        <v>2.4224729999999999E-27</v>
      </c>
      <c r="AX240">
        <v>0.75803390000000004</v>
      </c>
      <c r="AY240">
        <v>21.723179999999999</v>
      </c>
      <c r="AZ240" s="1">
        <v>1.5057280000000001E-17</v>
      </c>
      <c r="BA240" s="1">
        <v>4.3395029999999999E-15</v>
      </c>
      <c r="BB240">
        <v>0.75634690000000004</v>
      </c>
      <c r="BC240">
        <v>21.565729999999999</v>
      </c>
      <c r="BD240" s="1">
        <v>4.6436209999999998E-10</v>
      </c>
      <c r="BE240" s="1">
        <v>1.162429E-7</v>
      </c>
      <c r="BF240">
        <v>0.75478670000000003</v>
      </c>
      <c r="BG240">
        <v>21.267109999999999</v>
      </c>
      <c r="BH240" s="1">
        <v>7.2264659999999997E-6</v>
      </c>
      <c r="BI240" s="1">
        <v>1.9570960000000002E-3</v>
      </c>
      <c r="BJ240">
        <v>0.75325050000000005</v>
      </c>
      <c r="BK240">
        <v>21.017700000000001</v>
      </c>
      <c r="BL240" s="1">
        <v>2.8327230000000001E-3</v>
      </c>
      <c r="BM240" s="1">
        <v>0.81274749999999996</v>
      </c>
      <c r="BN240">
        <v>0.75160649999999996</v>
      </c>
      <c r="BO240">
        <v>21.084689999999998</v>
      </c>
      <c r="BP240" s="1">
        <v>0.18134910000000001</v>
      </c>
      <c r="BQ240" s="1">
        <v>54.43694</v>
      </c>
      <c r="BR240">
        <v>0.74983730000000004</v>
      </c>
      <c r="BS240">
        <v>21.403009999999998</v>
      </c>
      <c r="BT240" s="1">
        <v>3.1945459999999999</v>
      </c>
      <c r="BU240">
        <v>997.37249999999995</v>
      </c>
      <c r="BV240">
        <v>0.74783690000000003</v>
      </c>
      <c r="BW240">
        <v>21.87848</v>
      </c>
      <c r="BX240" s="1">
        <v>20.64132</v>
      </c>
      <c r="BY240">
        <v>6669.4939999999997</v>
      </c>
      <c r="BZ240">
        <v>0.74548700000000001</v>
      </c>
      <c r="CA240">
        <v>22.32488</v>
      </c>
      <c r="CB240">
        <v>59.24776</v>
      </c>
      <c r="CC240">
        <v>19746</v>
      </c>
      <c r="CD240">
        <v>0.74282219999999999</v>
      </c>
      <c r="CE240">
        <v>22.391680000000001</v>
      </c>
      <c r="CF240">
        <v>87.172489999999996</v>
      </c>
      <c r="CG240">
        <v>29870.79</v>
      </c>
      <c r="CH240">
        <v>0.73970939999999996</v>
      </c>
      <c r="CI240">
        <v>22.315300000000001</v>
      </c>
      <c r="CJ240">
        <v>73.600170000000006</v>
      </c>
      <c r="CK240">
        <v>25866.400000000001</v>
      </c>
      <c r="CL240">
        <v>0.73627699999999996</v>
      </c>
      <c r="CM240">
        <v>22.192409999999999</v>
      </c>
      <c r="CN240">
        <v>39.131909999999998</v>
      </c>
      <c r="CO240">
        <v>14066.83</v>
      </c>
      <c r="CP240">
        <v>0.73258659999999998</v>
      </c>
      <c r="CQ240">
        <v>22.005970000000001</v>
      </c>
      <c r="CR240">
        <v>14.185969999999999</v>
      </c>
      <c r="CS240">
        <v>5204.0169999999998</v>
      </c>
      <c r="CT240">
        <v>0.728715</v>
      </c>
      <c r="CU240">
        <v>22.10763</v>
      </c>
      <c r="CV240">
        <v>3.7788620000000002</v>
      </c>
      <c r="CW240">
        <v>1409.9860000000001</v>
      </c>
      <c r="CX240">
        <v>0.724854</v>
      </c>
      <c r="CY240">
        <v>22.441790000000001</v>
      </c>
      <c r="CZ240">
        <v>0.81726829999999995</v>
      </c>
      <c r="DA240">
        <v>308.3802</v>
      </c>
      <c r="DB240">
        <v>0.72117810000000004</v>
      </c>
      <c r="DC240">
        <v>22.680599999999998</v>
      </c>
      <c r="DD240">
        <v>0.1881978</v>
      </c>
      <c r="DE240">
        <v>70.392650000000003</v>
      </c>
      <c r="DF240">
        <v>0.71671459999999998</v>
      </c>
      <c r="DG240">
        <v>22.88993</v>
      </c>
      <c r="DH240">
        <v>8.3040080000000002E-2</v>
      </c>
      <c r="DI240">
        <v>30.029689999999999</v>
      </c>
      <c r="DJ240">
        <v>0.71172650000000004</v>
      </c>
      <c r="DK240">
        <v>22.869199999999999</v>
      </c>
      <c r="DL240">
        <v>7.0416350000000003E-2</v>
      </c>
      <c r="DM240">
        <v>25.155139999999999</v>
      </c>
      <c r="DN240">
        <v>0.70658100000000001</v>
      </c>
      <c r="DO240">
        <v>22.780100000000001</v>
      </c>
      <c r="DP240">
        <v>7.0018399999999995E-2</v>
      </c>
      <c r="DQ240">
        <v>25.115549999999999</v>
      </c>
      <c r="DR240">
        <v>0.70146640000000005</v>
      </c>
      <c r="DS240">
        <v>22.657499999999999</v>
      </c>
      <c r="DT240">
        <v>6.8775799999999998E-2</v>
      </c>
      <c r="DU240">
        <v>24.843309999999999</v>
      </c>
      <c r="DV240">
        <v>0.69612240000000003</v>
      </c>
      <c r="DW240">
        <v>22.410810000000001</v>
      </c>
      <c r="DX240">
        <v>6.5294069999999996E-2</v>
      </c>
      <c r="DY240">
        <v>23.760670000000001</v>
      </c>
      <c r="DZ240">
        <v>0.69082390000000005</v>
      </c>
      <c r="EA240">
        <v>22.373560000000001</v>
      </c>
      <c r="EB240" s="1">
        <v>6.037911E-2</v>
      </c>
      <c r="EC240">
        <v>22.12388</v>
      </c>
      <c r="ED240">
        <v>0.68539059999999996</v>
      </c>
      <c r="EE240">
        <v>22.472919999999998</v>
      </c>
      <c r="EF240" s="1">
        <v>5.4948579999999997E-2</v>
      </c>
      <c r="EG240">
        <v>20.26802</v>
      </c>
      <c r="EH240">
        <v>0.68010119999999996</v>
      </c>
      <c r="EI240">
        <v>22.662099999999999</v>
      </c>
      <c r="EJ240" s="1">
        <v>4.9585410000000003E-2</v>
      </c>
      <c r="EK240">
        <v>18.40108</v>
      </c>
      <c r="EL240">
        <v>0.67542120000000005</v>
      </c>
      <c r="EM240">
        <v>22.848459999999999</v>
      </c>
      <c r="EN240">
        <v>4.4568910000000003E-2</v>
      </c>
      <c r="EO240">
        <v>16.624420000000001</v>
      </c>
      <c r="EP240">
        <v>0.67058839999999997</v>
      </c>
      <c r="EQ240">
        <v>22.80939</v>
      </c>
      <c r="ER240" s="1">
        <v>4.0006859999999998E-2</v>
      </c>
      <c r="ES240">
        <v>14.996829999999999</v>
      </c>
      <c r="ET240">
        <v>0.66481230000000002</v>
      </c>
      <c r="EU240">
        <v>22.633520000000001</v>
      </c>
      <c r="EV240" s="1">
        <v>3.5908750000000003E-2</v>
      </c>
      <c r="EW240">
        <v>13.53689</v>
      </c>
      <c r="EX240">
        <v>0.65901160000000003</v>
      </c>
      <c r="EY240">
        <v>22.53172</v>
      </c>
      <c r="EZ240" s="1">
        <v>3.2255689999999997E-2</v>
      </c>
      <c r="FA240">
        <v>12.22803</v>
      </c>
      <c r="FB240">
        <v>0.65354239999999997</v>
      </c>
      <c r="FC240">
        <v>22.572469999999999</v>
      </c>
      <c r="FD240" s="1">
        <v>2.90178E-2</v>
      </c>
      <c r="FE240">
        <v>11.055440000000001</v>
      </c>
      <c r="FF240">
        <v>0.64754869999999998</v>
      </c>
      <c r="FG240">
        <v>23.130040000000001</v>
      </c>
      <c r="FH240" s="1">
        <v>2.6067739999999999E-2</v>
      </c>
      <c r="FI240">
        <v>9.9898340000000001</v>
      </c>
      <c r="FJ240">
        <v>0.64161590000000002</v>
      </c>
      <c r="FK240">
        <v>23.508890000000001</v>
      </c>
      <c r="FL240" s="1">
        <v>2.3382150000000001E-2</v>
      </c>
      <c r="FM240">
        <v>9.0129249999999992</v>
      </c>
      <c r="FN240">
        <v>0.63547819999999999</v>
      </c>
      <c r="FO240">
        <v>23.58812</v>
      </c>
      <c r="FP240" s="1">
        <v>2.0946739999999998E-2</v>
      </c>
      <c r="FQ240">
        <v>8.1245740000000009</v>
      </c>
      <c r="FR240">
        <v>0.62949980000000005</v>
      </c>
      <c r="FS240">
        <v>23.458469999999998</v>
      </c>
      <c r="FT240">
        <v>1.8755770000000001E-2</v>
      </c>
      <c r="FU240">
        <v>7.3177349999999999</v>
      </c>
      <c r="FV240">
        <v>0.62394400000000005</v>
      </c>
      <c r="FW240">
        <v>23.2423</v>
      </c>
      <c r="FX240">
        <v>1.679394E-2</v>
      </c>
      <c r="FY240">
        <v>6.5871009999999997</v>
      </c>
      <c r="FZ240">
        <v>0.61859779999999998</v>
      </c>
      <c r="GA240">
        <v>23.05265</v>
      </c>
      <c r="GB240" s="1">
        <v>1.504379E-2</v>
      </c>
      <c r="GC240">
        <v>5.9287590000000003</v>
      </c>
      <c r="GD240">
        <v>0.61368659999999997</v>
      </c>
      <c r="GE240">
        <v>23.03124</v>
      </c>
      <c r="GF240" s="1">
        <v>1.3489610000000001E-2</v>
      </c>
      <c r="GG240">
        <v>5.3382189999999996</v>
      </c>
      <c r="GH240">
        <v>0.60958310000000004</v>
      </c>
      <c r="GI240">
        <v>23.290939999999999</v>
      </c>
      <c r="GJ240" s="1">
        <v>1.211133E-2</v>
      </c>
      <c r="GK240">
        <v>4.8060270000000003</v>
      </c>
      <c r="GL240">
        <v>0.60608819999999997</v>
      </c>
      <c r="GM240">
        <v>24.171299999999999</v>
      </c>
      <c r="GN240" s="1">
        <v>1.088683E-2</v>
      </c>
      <c r="GO240">
        <v>4.328322</v>
      </c>
      <c r="GP240">
        <v>0.60317569999999998</v>
      </c>
      <c r="GQ240">
        <v>24.906389999999998</v>
      </c>
      <c r="GR240" s="1">
        <v>9.7785149999999998E-3</v>
      </c>
      <c r="GS240">
        <v>3.8920620000000001</v>
      </c>
      <c r="GT240">
        <v>0.60078180000000003</v>
      </c>
      <c r="GU240">
        <v>25.326239999999999</v>
      </c>
      <c r="GV240" s="1">
        <v>8.7630090000000004E-3</v>
      </c>
      <c r="GW240">
        <v>3.4893679999999998</v>
      </c>
      <c r="GX240">
        <v>0.59886130000000004</v>
      </c>
      <c r="GY240">
        <v>25.54731</v>
      </c>
      <c r="GZ240" s="1">
        <v>7.8200579999999995E-3</v>
      </c>
      <c r="HA240">
        <v>3.1139039999999998</v>
      </c>
      <c r="HB240">
        <v>0.59729529999999997</v>
      </c>
      <c r="HC240">
        <v>25.439550000000001</v>
      </c>
      <c r="HD240" s="1">
        <v>6.9396950000000001E-3</v>
      </c>
      <c r="HE240">
        <v>2.7635149999999999</v>
      </c>
      <c r="HF240">
        <v>0.59615810000000002</v>
      </c>
      <c r="HG240">
        <v>25.149349999999998</v>
      </c>
      <c r="HH240" s="1">
        <v>6.1135579999999998E-3</v>
      </c>
      <c r="HI240">
        <v>2.4341020000000002</v>
      </c>
      <c r="HJ240">
        <v>0.59545840000000005</v>
      </c>
      <c r="HK240">
        <v>25.054639999999999</v>
      </c>
      <c r="HL240" s="1">
        <v>5.3188860000000001E-3</v>
      </c>
      <c r="HM240">
        <v>2.117076</v>
      </c>
      <c r="HN240">
        <v>0.59505110000000005</v>
      </c>
      <c r="HO240">
        <v>25.196750000000002</v>
      </c>
      <c r="HP240" s="1">
        <v>4.5268340000000004E-3</v>
      </c>
      <c r="HQ240">
        <v>1.8020849999999999</v>
      </c>
      <c r="HR240">
        <v>0.59474640000000001</v>
      </c>
      <c r="HS240">
        <v>25.869430000000001</v>
      </c>
      <c r="HT240" s="1">
        <v>3.73297E-3</v>
      </c>
      <c r="HU240">
        <v>1.487158</v>
      </c>
      <c r="HV240">
        <v>0.59453929999999999</v>
      </c>
      <c r="HW240">
        <v>26.56344</v>
      </c>
      <c r="HX240" s="1">
        <v>2.975554E-3</v>
      </c>
      <c r="HY240">
        <v>1.1862250000000001</v>
      </c>
      <c r="HZ240">
        <v>0.59440110000000002</v>
      </c>
      <c r="IA240">
        <v>26.97719</v>
      </c>
      <c r="IB240" s="1">
        <v>2.3151909999999999E-3</v>
      </c>
      <c r="IC240">
        <v>0.92305380000000004</v>
      </c>
      <c r="ID240">
        <v>0.59431069999999997</v>
      </c>
      <c r="IE240">
        <v>27.186260000000001</v>
      </c>
      <c r="IF240" s="1">
        <v>1.797185E-3</v>
      </c>
      <c r="IG240">
        <v>0.71576589999999995</v>
      </c>
      <c r="IH240">
        <v>0.59425220000000001</v>
      </c>
      <c r="II240">
        <v>26.95786</v>
      </c>
      <c r="IJ240" s="1">
        <v>1.4284429999999999E-3</v>
      </c>
      <c r="IK240">
        <v>0.5677044</v>
      </c>
      <c r="IL240">
        <v>0.59421159999999995</v>
      </c>
      <c r="IM240">
        <v>26.52993</v>
      </c>
      <c r="IN240" s="1">
        <v>1.1842479999999999E-3</v>
      </c>
      <c r="IO240">
        <v>0.46941280000000002</v>
      </c>
      <c r="IP240">
        <v>0.59419180000000005</v>
      </c>
      <c r="IQ240">
        <v>26.236560000000001</v>
      </c>
      <c r="IR240" s="1">
        <v>1.027645E-3</v>
      </c>
      <c r="IS240">
        <v>0.40640579999999998</v>
      </c>
      <c r="IT240">
        <v>0.59416720000000001</v>
      </c>
      <c r="IU240">
        <v>26.159130000000001</v>
      </c>
      <c r="IV240" s="1">
        <v>9.2549950000000005E-4</v>
      </c>
      <c r="IW240">
        <v>0.36535220000000002</v>
      </c>
      <c r="IX240">
        <v>0.59416159999999996</v>
      </c>
      <c r="IY240">
        <v>26.541080000000001</v>
      </c>
      <c r="IZ240" s="1">
        <v>8.5435209999999999E-4</v>
      </c>
      <c r="JA240">
        <v>0.33688170000000001</v>
      </c>
      <c r="JB240">
        <v>0.59417330000000002</v>
      </c>
      <c r="JC240">
        <v>26.656230000000001</v>
      </c>
      <c r="JD240" s="1">
        <v>8.0050580000000002E-4</v>
      </c>
      <c r="JE240">
        <v>0.31544309999999998</v>
      </c>
      <c r="JF240">
        <v>0.59415810000000002</v>
      </c>
      <c r="JG240">
        <v>26.567250000000001</v>
      </c>
      <c r="JH240" s="1">
        <v>7.565216E-4</v>
      </c>
      <c r="JI240">
        <v>0.29799550000000002</v>
      </c>
      <c r="JJ240">
        <v>0.59416530000000001</v>
      </c>
      <c r="JK240">
        <v>26.093340000000001</v>
      </c>
      <c r="JL240" s="1">
        <v>7.1835560000000004E-4</v>
      </c>
      <c r="JM240">
        <v>0.28290539999999997</v>
      </c>
      <c r="JN240">
        <v>0.59415609999999996</v>
      </c>
      <c r="JO240">
        <v>25.584540000000001</v>
      </c>
      <c r="JP240" s="1">
        <v>6.8393410000000001E-4</v>
      </c>
      <c r="JQ240">
        <v>0.26932509999999998</v>
      </c>
      <c r="JR240">
        <v>0.594167</v>
      </c>
      <c r="JS240">
        <v>25.343229999999998</v>
      </c>
      <c r="JT240" s="1">
        <v>6.5220930000000005E-4</v>
      </c>
      <c r="JU240">
        <v>0.25681989999999999</v>
      </c>
      <c r="JV240">
        <v>0.59416990000000003</v>
      </c>
      <c r="JW240">
        <v>25.320640000000001</v>
      </c>
      <c r="JX240" s="1">
        <v>6.2260319999999996E-4</v>
      </c>
      <c r="JY240">
        <v>0.2451372</v>
      </c>
      <c r="JZ240">
        <v>0.59415530000000005</v>
      </c>
      <c r="KA240">
        <v>25.444210000000002</v>
      </c>
      <c r="KB240" s="1">
        <v>5.949045E-4</v>
      </c>
      <c r="KC240">
        <v>0.23419999999999999</v>
      </c>
      <c r="KD240">
        <v>0.59415399999999996</v>
      </c>
      <c r="KE240">
        <v>26.02918</v>
      </c>
      <c r="KF240" s="1">
        <v>5.6908299999999996E-4</v>
      </c>
      <c r="KG240">
        <v>0.224023</v>
      </c>
      <c r="KH240">
        <v>0.59415819999999997</v>
      </c>
      <c r="KI240">
        <v>26.284929999999999</v>
      </c>
      <c r="KJ240" s="1">
        <v>5.4466740000000001E-4</v>
      </c>
      <c r="KK240">
        <v>0.2144151</v>
      </c>
      <c r="KL240">
        <v>0.59415779999999996</v>
      </c>
      <c r="KM240">
        <v>26.259219999999999</v>
      </c>
      <c r="KN240" s="1">
        <v>5.2138339999999997E-4</v>
      </c>
      <c r="KO240">
        <v>0.20525370000000001</v>
      </c>
      <c r="KP240">
        <v>0.5941554</v>
      </c>
      <c r="KQ240">
        <v>26.09075</v>
      </c>
      <c r="KR240" s="1">
        <v>4.9923630000000001E-4</v>
      </c>
      <c r="KS240">
        <v>0.1965317</v>
      </c>
      <c r="KT240">
        <v>0.59415779999999996</v>
      </c>
      <c r="KU240">
        <v>25.699190000000002</v>
      </c>
      <c r="KV240" s="1">
        <v>4.782853E-4</v>
      </c>
      <c r="KW240">
        <v>0.1882809</v>
      </c>
      <c r="KX240">
        <v>0.59416060000000004</v>
      </c>
      <c r="KY240">
        <v>25.239989999999999</v>
      </c>
      <c r="KZ240" s="1">
        <v>4.5848710000000002E-4</v>
      </c>
      <c r="LA240">
        <v>0.1804791</v>
      </c>
      <c r="LB240">
        <v>0.59415209999999996</v>
      </c>
      <c r="LC240">
        <v>24.92924</v>
      </c>
      <c r="LD240" s="1">
        <v>4.3951869999999998E-4</v>
      </c>
      <c r="LE240">
        <v>0.17301759999999999</v>
      </c>
      <c r="LF240">
        <v>0.5941613</v>
      </c>
      <c r="LG240">
        <v>24.8948</v>
      </c>
      <c r="LH240" s="1">
        <v>4.2149100000000002E-4</v>
      </c>
      <c r="LI240">
        <v>0.1659091</v>
      </c>
      <c r="LJ240">
        <v>0.5941592</v>
      </c>
      <c r="LK240">
        <v>25.549029999999998</v>
      </c>
      <c r="LL240" s="1">
        <v>4.0433519999999998E-4</v>
      </c>
      <c r="LM240">
        <v>0.15916060000000001</v>
      </c>
      <c r="LN240">
        <v>0.59415099999999998</v>
      </c>
      <c r="LO240">
        <v>26.072009999999999</v>
      </c>
      <c r="LP240" s="1">
        <v>3.880485E-4</v>
      </c>
      <c r="LQ240">
        <v>0.15273619999999999</v>
      </c>
      <c r="LR240">
        <v>0.59415519999999999</v>
      </c>
      <c r="LS240">
        <v>26.355589999999999</v>
      </c>
      <c r="LT240" s="1">
        <v>3.7260819999999998E-4</v>
      </c>
      <c r="LU240">
        <v>0.1466519</v>
      </c>
      <c r="LV240">
        <v>0.5941478</v>
      </c>
      <c r="LW240">
        <v>26.664200000000001</v>
      </c>
      <c r="LX240" s="1">
        <v>3.5787250000000003E-4</v>
      </c>
      <c r="LY240">
        <v>0.1408568</v>
      </c>
      <c r="LZ240">
        <v>0.5940879</v>
      </c>
      <c r="MA240">
        <v>26.613939999999999</v>
      </c>
      <c r="MB240" s="1">
        <v>3.4374330000000003E-4</v>
      </c>
      <c r="MC240">
        <v>0.13531000000000001</v>
      </c>
      <c r="MD240">
        <v>0.59406870000000001</v>
      </c>
      <c r="ME240">
        <v>26.150089999999999</v>
      </c>
      <c r="MF240" s="1">
        <v>3.303348E-4</v>
      </c>
      <c r="MG240">
        <v>0.13002720000000001</v>
      </c>
      <c r="MH240">
        <v>0.59398890000000004</v>
      </c>
      <c r="MI240">
        <v>25.70655</v>
      </c>
      <c r="MJ240" s="1">
        <v>3.1753679999999999E-4</v>
      </c>
      <c r="MK240">
        <v>0.12500359999999999</v>
      </c>
      <c r="ML240">
        <v>0.59388490000000005</v>
      </c>
      <c r="MM240">
        <v>25.67615</v>
      </c>
      <c r="MN240" s="1">
        <v>3.0543729999999998E-4</v>
      </c>
      <c r="MO240">
        <v>0.1202585</v>
      </c>
      <c r="MP240">
        <v>0.59377190000000002</v>
      </c>
      <c r="MQ240">
        <v>26.397870000000001</v>
      </c>
      <c r="MR240" s="1">
        <v>2.9411679999999998E-4</v>
      </c>
      <c r="MS240">
        <v>0.11581619999999999</v>
      </c>
      <c r="MT240">
        <v>0.59364119999999998</v>
      </c>
      <c r="MU240">
        <v>27.167100000000001</v>
      </c>
      <c r="MV240" s="1">
        <v>2.8356079999999998E-4</v>
      </c>
      <c r="MW240">
        <v>0.11166239999999999</v>
      </c>
      <c r="MX240">
        <v>0.59346460000000001</v>
      </c>
      <c r="MY240">
        <v>27.63054</v>
      </c>
      <c r="MZ240" s="1">
        <v>2.7358489999999998E-4</v>
      </c>
      <c r="NA240">
        <v>0.1077596</v>
      </c>
      <c r="NB240">
        <v>0.59327920000000001</v>
      </c>
      <c r="NC240">
        <v>27.898019999999999</v>
      </c>
      <c r="ND240" s="1">
        <v>2.6403869999999999E-4</v>
      </c>
      <c r="NE240">
        <v>0.1040235</v>
      </c>
      <c r="NF240">
        <v>0.59308819999999995</v>
      </c>
      <c r="NG240">
        <v>27.767130000000002</v>
      </c>
      <c r="NH240" s="1">
        <v>2.5478689999999999E-4</v>
      </c>
      <c r="NI240">
        <v>0.1004034</v>
      </c>
      <c r="NJ240">
        <v>0.59292259999999997</v>
      </c>
      <c r="NK240">
        <v>27.479769999999998</v>
      </c>
      <c r="NL240" s="1">
        <v>2.4587090000000001E-4</v>
      </c>
      <c r="NM240">
        <v>9.6903169999999997E-2</v>
      </c>
      <c r="NN240">
        <v>0.59273679999999995</v>
      </c>
      <c r="NO240">
        <v>27.313829999999999</v>
      </c>
      <c r="NP240" s="1">
        <v>2.373636E-4</v>
      </c>
      <c r="NQ240">
        <v>9.3562800000000002E-2</v>
      </c>
      <c r="NR240">
        <v>0.5925802</v>
      </c>
      <c r="NS240">
        <v>27.30396</v>
      </c>
      <c r="NT240" s="1">
        <v>2.2941619999999999E-4</v>
      </c>
      <c r="NU240">
        <v>9.0438160000000004E-2</v>
      </c>
      <c r="NV240">
        <v>0.59243279999999998</v>
      </c>
      <c r="NW240">
        <v>27.506900000000002</v>
      </c>
      <c r="NX240" s="1">
        <v>2.2213269999999999E-4</v>
      </c>
      <c r="NY240">
        <v>8.7566930000000001E-2</v>
      </c>
      <c r="NZ240">
        <v>0.59230689999999997</v>
      </c>
      <c r="OA240">
        <v>27.832090000000001</v>
      </c>
      <c r="OB240" s="1">
        <v>2.153259E-4</v>
      </c>
      <c r="OC240">
        <v>8.4891620000000001E-2</v>
      </c>
      <c r="OD240">
        <v>0.59219710000000003</v>
      </c>
      <c r="OE240">
        <v>27.73922</v>
      </c>
      <c r="OF240" s="1">
        <v>2.0864049999999999E-4</v>
      </c>
      <c r="OG240">
        <v>8.2260810000000004E-2</v>
      </c>
      <c r="OH240">
        <v>0.59211080000000005</v>
      </c>
      <c r="OI240">
        <v>27.430900000000001</v>
      </c>
      <c r="OJ240" s="1">
        <v>2.018368E-4</v>
      </c>
      <c r="OK240">
        <v>7.9583639999999997E-2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0.95191289999999995</v>
      </c>
      <c r="G241">
        <v>22.196110000000001</v>
      </c>
      <c r="H241">
        <v>0</v>
      </c>
      <c r="I241">
        <v>0</v>
      </c>
      <c r="J241">
        <v>0.95067849999999998</v>
      </c>
      <c r="K241">
        <v>22.299009999999999</v>
      </c>
      <c r="L241">
        <v>0</v>
      </c>
      <c r="M241">
        <v>0</v>
      </c>
      <c r="N241">
        <v>0.94946589999999997</v>
      </c>
      <c r="O241">
        <v>22.62144</v>
      </c>
      <c r="P241">
        <v>0</v>
      </c>
      <c r="Q241">
        <v>0</v>
      </c>
      <c r="R241">
        <v>0.9482043</v>
      </c>
      <c r="S241">
        <v>22.624829999999999</v>
      </c>
      <c r="T241">
        <v>0</v>
      </c>
      <c r="U241">
        <v>0</v>
      </c>
      <c r="V241">
        <v>0.94689950000000001</v>
      </c>
      <c r="W241">
        <v>22.478390000000001</v>
      </c>
      <c r="X241">
        <v>0</v>
      </c>
      <c r="Y241">
        <v>0</v>
      </c>
      <c r="Z241">
        <v>0.94544709999999998</v>
      </c>
      <c r="AA241">
        <v>22.161079999999998</v>
      </c>
      <c r="AB241">
        <v>0</v>
      </c>
      <c r="AC241">
        <v>0</v>
      </c>
      <c r="AD241">
        <v>0.94332740000000004</v>
      </c>
      <c r="AE241">
        <v>21.708480000000002</v>
      </c>
      <c r="AF241">
        <v>0</v>
      </c>
      <c r="AG241">
        <v>0</v>
      </c>
      <c r="AH241">
        <v>0.94021580000000005</v>
      </c>
      <c r="AI241">
        <v>21.33118</v>
      </c>
      <c r="AJ241">
        <v>0</v>
      </c>
      <c r="AK241">
        <v>0</v>
      </c>
      <c r="AL241">
        <v>0.93677929999999998</v>
      </c>
      <c r="AM241">
        <v>21.43141</v>
      </c>
      <c r="AN241">
        <v>0</v>
      </c>
      <c r="AO241">
        <v>0</v>
      </c>
      <c r="AP241">
        <v>0.93339510000000003</v>
      </c>
      <c r="AQ241">
        <v>21.49812</v>
      </c>
      <c r="AR241">
        <v>0</v>
      </c>
      <c r="AS241">
        <v>0</v>
      </c>
      <c r="AT241">
        <v>0.93037709999999996</v>
      </c>
      <c r="AU241">
        <v>21.66872</v>
      </c>
      <c r="AV241">
        <v>1.093118E-30</v>
      </c>
      <c r="AW241" s="1">
        <v>2.9154049999999999E-28</v>
      </c>
      <c r="AX241">
        <v>0.92768379999999995</v>
      </c>
      <c r="AY241">
        <v>21.73546</v>
      </c>
      <c r="AZ241" s="1">
        <v>2.522282E-18</v>
      </c>
      <c r="BA241" s="1">
        <v>5.9375459999999999E-16</v>
      </c>
      <c r="BB241">
        <v>0.92528429999999995</v>
      </c>
      <c r="BC241">
        <v>21.59506</v>
      </c>
      <c r="BD241" s="1">
        <v>1.8298870000000001E-10</v>
      </c>
      <c r="BE241" s="1">
        <v>3.4254740000000001E-8</v>
      </c>
      <c r="BF241">
        <v>0.92312539999999998</v>
      </c>
      <c r="BG241">
        <v>21.310400000000001</v>
      </c>
      <c r="BH241" s="1">
        <v>4.2263770000000003E-6</v>
      </c>
      <c r="BI241" s="1">
        <v>8.9776769999999997E-4</v>
      </c>
      <c r="BJ241">
        <v>0.92097189999999995</v>
      </c>
      <c r="BK241">
        <v>21.064589999999999</v>
      </c>
      <c r="BL241" s="1">
        <v>1.922996E-3</v>
      </c>
      <c r="BM241" s="1">
        <v>0.4347625</v>
      </c>
      <c r="BN241">
        <v>0.9187265</v>
      </c>
      <c r="BO241">
        <v>21.124690000000001</v>
      </c>
      <c r="BP241" s="1">
        <v>0.13676379999999999</v>
      </c>
      <c r="BQ241" s="1">
        <v>32.370139999999999</v>
      </c>
      <c r="BR241">
        <v>0.91629919999999998</v>
      </c>
      <c r="BS241">
        <v>21.44049</v>
      </c>
      <c r="BT241" s="1">
        <v>2.6215899999999999</v>
      </c>
      <c r="BU241">
        <v>645.06119999999999</v>
      </c>
      <c r="BV241">
        <v>0.9135894</v>
      </c>
      <c r="BW241">
        <v>21.89921</v>
      </c>
      <c r="BX241" s="1">
        <v>18.188490000000002</v>
      </c>
      <c r="BY241">
        <v>4627.643</v>
      </c>
      <c r="BZ241">
        <v>0.91043569999999996</v>
      </c>
      <c r="CA241">
        <v>22.335049999999999</v>
      </c>
      <c r="CB241">
        <v>55.50177</v>
      </c>
      <c r="CC241">
        <v>14551.48</v>
      </c>
      <c r="CD241">
        <v>0.90685709999999997</v>
      </c>
      <c r="CE241">
        <v>22.397749999999998</v>
      </c>
      <c r="CF241">
        <v>86.119929999999997</v>
      </c>
      <c r="CG241">
        <v>23193.39</v>
      </c>
      <c r="CH241">
        <v>0.90269770000000005</v>
      </c>
      <c r="CI241">
        <v>22.324000000000002</v>
      </c>
      <c r="CJ241">
        <v>76.150139999999993</v>
      </c>
      <c r="CK241">
        <v>21018.82</v>
      </c>
      <c r="CL241">
        <v>0.89803049999999995</v>
      </c>
      <c r="CM241">
        <v>22.210080000000001</v>
      </c>
      <c r="CN241">
        <v>42.143239999999999</v>
      </c>
      <c r="CO241">
        <v>11892.1</v>
      </c>
      <c r="CP241">
        <v>0.89303869999999996</v>
      </c>
      <c r="CQ241">
        <v>22.03415</v>
      </c>
      <c r="CR241">
        <v>15.81226</v>
      </c>
      <c r="CS241">
        <v>4552.1040000000003</v>
      </c>
      <c r="CT241">
        <v>0.88781200000000005</v>
      </c>
      <c r="CU241">
        <v>22.141500000000001</v>
      </c>
      <c r="CV241">
        <v>4.3317379999999996</v>
      </c>
      <c r="CW241">
        <v>1268.4469999999999</v>
      </c>
      <c r="CX241">
        <v>0.88250340000000005</v>
      </c>
      <c r="CY241">
        <v>22.474519999999998</v>
      </c>
      <c r="CZ241">
        <v>0.95135670000000006</v>
      </c>
      <c r="DA241">
        <v>282.00189999999998</v>
      </c>
      <c r="DB241">
        <v>0.87609700000000001</v>
      </c>
      <c r="DC241">
        <v>22.708590000000001</v>
      </c>
      <c r="DD241">
        <v>0.21328130000000001</v>
      </c>
      <c r="DE241">
        <v>62.926479999999998</v>
      </c>
      <c r="DF241">
        <v>0.86938669999999996</v>
      </c>
      <c r="DG241">
        <v>22.91011</v>
      </c>
      <c r="DH241">
        <v>8.669201E-2</v>
      </c>
      <c r="DI241">
        <v>24.793839999999999</v>
      </c>
      <c r="DJ241">
        <v>0.86232520000000001</v>
      </c>
      <c r="DK241">
        <v>22.878730000000001</v>
      </c>
      <c r="DL241">
        <v>7.0675459999999996E-2</v>
      </c>
      <c r="DM241">
        <v>19.932960000000001</v>
      </c>
      <c r="DN241">
        <v>0.85507929999999999</v>
      </c>
      <c r="DO241">
        <v>22.792269999999998</v>
      </c>
      <c r="DP241">
        <v>7.0005819999999996E-2</v>
      </c>
      <c r="DQ241">
        <v>19.812480000000001</v>
      </c>
      <c r="DR241">
        <v>0.84779599999999999</v>
      </c>
      <c r="DS241">
        <v>22.671040000000001</v>
      </c>
      <c r="DT241">
        <v>6.8961170000000002E-2</v>
      </c>
      <c r="DU241">
        <v>19.653410000000001</v>
      </c>
      <c r="DV241">
        <v>0.84023910000000002</v>
      </c>
      <c r="DW241">
        <v>22.435410000000001</v>
      </c>
      <c r="DX241">
        <v>6.5673690000000007E-2</v>
      </c>
      <c r="DY241">
        <v>18.856539999999999</v>
      </c>
      <c r="DZ241">
        <v>0.83273280000000005</v>
      </c>
      <c r="EA241">
        <v>22.406680000000001</v>
      </c>
      <c r="EB241">
        <v>6.0858229999999999E-2</v>
      </c>
      <c r="EC241">
        <v>17.596050000000002</v>
      </c>
      <c r="ED241">
        <v>0.82503769999999998</v>
      </c>
      <c r="EE241">
        <v>22.516670000000001</v>
      </c>
      <c r="EF241">
        <v>5.5453860000000001E-2</v>
      </c>
      <c r="EG241">
        <v>16.141670000000001</v>
      </c>
      <c r="EH241">
        <v>0.81758509999999995</v>
      </c>
      <c r="EI241">
        <v>22.701250000000002</v>
      </c>
      <c r="EJ241">
        <v>5.0079619999999998E-2</v>
      </c>
      <c r="EK241">
        <v>14.664720000000001</v>
      </c>
      <c r="EL241">
        <v>0.81061240000000001</v>
      </c>
      <c r="EM241">
        <v>22.867899999999999</v>
      </c>
      <c r="EN241" s="1">
        <v>4.502888E-2</v>
      </c>
      <c r="EO241">
        <v>13.251099999999999</v>
      </c>
      <c r="EP241">
        <v>0.80411279999999996</v>
      </c>
      <c r="EQ241">
        <v>22.818899999999999</v>
      </c>
      <c r="ER241" s="1">
        <v>4.0422310000000003E-2</v>
      </c>
      <c r="ES241">
        <v>11.942259999999999</v>
      </c>
      <c r="ET241">
        <v>0.79758569999999995</v>
      </c>
      <c r="EU241">
        <v>22.638649999999998</v>
      </c>
      <c r="EV241" s="1">
        <v>3.6282130000000003E-2</v>
      </c>
      <c r="EW241">
        <v>10.75925</v>
      </c>
      <c r="EX241">
        <v>0.79107119999999997</v>
      </c>
      <c r="EY241">
        <v>22.536059999999999</v>
      </c>
      <c r="EZ241" s="1">
        <v>3.2590760000000003E-2</v>
      </c>
      <c r="FA241">
        <v>9.7001899999999992</v>
      </c>
      <c r="FB241">
        <v>0.7849315</v>
      </c>
      <c r="FC241">
        <v>22.592210000000001</v>
      </c>
      <c r="FD241" s="1">
        <v>2.931862E-2</v>
      </c>
      <c r="FE241">
        <v>8.7546169999999996</v>
      </c>
      <c r="FF241">
        <v>0.77826309999999999</v>
      </c>
      <c r="FG241">
        <v>23.164280000000002</v>
      </c>
      <c r="FH241" s="1">
        <v>2.6344159999999998E-2</v>
      </c>
      <c r="FI241">
        <v>7.8976610000000003</v>
      </c>
      <c r="FJ241">
        <v>0.77163490000000001</v>
      </c>
      <c r="FK241">
        <v>23.54748</v>
      </c>
      <c r="FL241" s="1">
        <v>2.3633979999999999E-2</v>
      </c>
      <c r="FM241">
        <v>7.1128489999999998</v>
      </c>
      <c r="FN241">
        <v>0.76474679999999995</v>
      </c>
      <c r="FO241">
        <v>23.632529999999999</v>
      </c>
      <c r="FP241" s="1">
        <v>2.1176480000000001E-2</v>
      </c>
      <c r="FQ241">
        <v>6.4003889999999997</v>
      </c>
      <c r="FR241">
        <v>0.75792530000000002</v>
      </c>
      <c r="FS241">
        <v>23.500060000000001</v>
      </c>
      <c r="FT241" s="1">
        <v>1.8963750000000001E-2</v>
      </c>
      <c r="FU241">
        <v>5.7536930000000002</v>
      </c>
      <c r="FV241">
        <v>0.75162739999999995</v>
      </c>
      <c r="FW241">
        <v>23.26229</v>
      </c>
      <c r="FX241" s="1">
        <v>1.6982179999999999E-2</v>
      </c>
      <c r="FY241">
        <v>5.1669530000000004</v>
      </c>
      <c r="FZ241">
        <v>0.74585690000000004</v>
      </c>
      <c r="GA241">
        <v>23.055810000000001</v>
      </c>
      <c r="GB241" s="1">
        <v>1.521262E-2</v>
      </c>
      <c r="GC241">
        <v>4.6377259999999998</v>
      </c>
      <c r="GD241">
        <v>0.7406431</v>
      </c>
      <c r="GE241">
        <v>23.018799999999999</v>
      </c>
      <c r="GF241" s="1">
        <v>1.364192E-2</v>
      </c>
      <c r="GG241">
        <v>4.1652480000000001</v>
      </c>
      <c r="GH241">
        <v>0.73622719999999997</v>
      </c>
      <c r="GI241">
        <v>23.28566</v>
      </c>
      <c r="GJ241" s="1">
        <v>1.2246409999999999E-2</v>
      </c>
      <c r="GK241">
        <v>3.742464</v>
      </c>
      <c r="GL241">
        <v>0.73252159999999999</v>
      </c>
      <c r="GM241">
        <v>24.18393</v>
      </c>
      <c r="GN241" s="1">
        <v>1.1009369999999999E-2</v>
      </c>
      <c r="GO241">
        <v>3.3650259999999999</v>
      </c>
      <c r="GP241">
        <v>0.72941149999999999</v>
      </c>
      <c r="GQ241">
        <v>24.931460000000001</v>
      </c>
      <c r="GR241" s="1">
        <v>9.8904860000000004E-3</v>
      </c>
      <c r="GS241">
        <v>3.0221529999999999</v>
      </c>
      <c r="GT241">
        <v>0.72685219999999995</v>
      </c>
      <c r="GU241">
        <v>25.370539999999998</v>
      </c>
      <c r="GV241" s="1">
        <v>8.8668429999999993E-3</v>
      </c>
      <c r="GW241">
        <v>2.7073119999999999</v>
      </c>
      <c r="GX241">
        <v>0.72478480000000001</v>
      </c>
      <c r="GY241">
        <v>25.597919999999998</v>
      </c>
      <c r="GZ241" s="1">
        <v>7.9167360000000006E-3</v>
      </c>
      <c r="HA241">
        <v>2.4148489999999998</v>
      </c>
      <c r="HB241">
        <v>0.72310249999999998</v>
      </c>
      <c r="HC241">
        <v>25.464680000000001</v>
      </c>
      <c r="HD241" s="1">
        <v>7.0298599999999998E-3</v>
      </c>
      <c r="HE241">
        <v>2.1428410000000002</v>
      </c>
      <c r="HF241">
        <v>0.72182179999999996</v>
      </c>
      <c r="HG241">
        <v>25.161200000000001</v>
      </c>
      <c r="HH241" s="1">
        <v>6.1988770000000002E-3</v>
      </c>
      <c r="HI241">
        <v>1.888118</v>
      </c>
      <c r="HJ241">
        <v>0.72117949999999997</v>
      </c>
      <c r="HK241">
        <v>25.05</v>
      </c>
      <c r="HL241" s="1">
        <v>5.4022799999999998E-3</v>
      </c>
      <c r="HM241">
        <v>1.643966</v>
      </c>
      <c r="HN241">
        <v>0.72077009999999997</v>
      </c>
      <c r="HO241">
        <v>25.192070000000001</v>
      </c>
      <c r="HP241" s="1">
        <v>4.610495E-3</v>
      </c>
      <c r="HQ241">
        <v>1.4024829999999999</v>
      </c>
      <c r="HR241">
        <v>0.72048369999999995</v>
      </c>
      <c r="HS241">
        <v>25.88542</v>
      </c>
      <c r="HT241" s="1">
        <v>3.8156370000000002E-3</v>
      </c>
      <c r="HU241">
        <v>1.1610400000000001</v>
      </c>
      <c r="HV241">
        <v>0.72031750000000005</v>
      </c>
      <c r="HW241">
        <v>26.597149999999999</v>
      </c>
      <c r="HX241" s="1">
        <v>3.051794E-3</v>
      </c>
      <c r="HY241">
        <v>0.92897719999999995</v>
      </c>
      <c r="HZ241">
        <v>0.72019370000000005</v>
      </c>
      <c r="IA241">
        <v>27.024509999999999</v>
      </c>
      <c r="IB241" s="1">
        <v>2.3787600000000002E-3</v>
      </c>
      <c r="IC241">
        <v>0.72408159999999999</v>
      </c>
      <c r="ID241">
        <v>0.72009389999999995</v>
      </c>
      <c r="IE241">
        <v>27.237480000000001</v>
      </c>
      <c r="IF241" s="1">
        <v>1.8448749999999999E-3</v>
      </c>
      <c r="IG241">
        <v>0.56099670000000001</v>
      </c>
      <c r="IH241">
        <v>0.72005680000000005</v>
      </c>
      <c r="II241">
        <v>26.986190000000001</v>
      </c>
      <c r="IJ241" s="1">
        <v>1.461197E-3</v>
      </c>
      <c r="IK241">
        <v>0.44343860000000002</v>
      </c>
      <c r="IL241">
        <v>0.72003620000000002</v>
      </c>
      <c r="IM241">
        <v>26.549790000000002</v>
      </c>
      <c r="IN241" s="1">
        <v>1.2054769999999999E-3</v>
      </c>
      <c r="IO241">
        <v>0.36491479999999998</v>
      </c>
      <c r="IP241">
        <v>0.71998220000000002</v>
      </c>
      <c r="IQ241">
        <v>26.241119999999999</v>
      </c>
      <c r="IR241">
        <v>1.0412290000000001E-3</v>
      </c>
      <c r="IS241">
        <v>0.3144999</v>
      </c>
      <c r="IT241">
        <v>0.71999709999999995</v>
      </c>
      <c r="IU241">
        <v>26.159459999999999</v>
      </c>
      <c r="IV241" s="1">
        <v>9.3457230000000004E-4</v>
      </c>
      <c r="IW241">
        <v>0.28178249999999999</v>
      </c>
      <c r="IX241">
        <v>0.71999279999999999</v>
      </c>
      <c r="IY241">
        <v>26.560110000000002</v>
      </c>
      <c r="IZ241" s="1">
        <v>8.6088759999999995E-4</v>
      </c>
      <c r="JA241">
        <v>0.25926959999999999</v>
      </c>
      <c r="JB241">
        <v>0.71998859999999998</v>
      </c>
      <c r="JC241">
        <v>26.68365</v>
      </c>
      <c r="JD241" s="1">
        <v>8.0561870000000005E-4</v>
      </c>
      <c r="JE241">
        <v>0.2424702</v>
      </c>
      <c r="JF241">
        <v>0.719974</v>
      </c>
      <c r="JG241">
        <v>26.624030000000001</v>
      </c>
      <c r="JH241" s="1">
        <v>7.6081589999999995E-4</v>
      </c>
      <c r="JI241">
        <v>0.2288972</v>
      </c>
      <c r="JJ241">
        <v>0.71995819999999999</v>
      </c>
      <c r="JK241">
        <v>26.154859999999999</v>
      </c>
      <c r="JL241" s="1">
        <v>7.2215409999999995E-4</v>
      </c>
      <c r="JM241">
        <v>0.217222</v>
      </c>
      <c r="JN241">
        <v>0.71999679999999999</v>
      </c>
      <c r="JO241">
        <v>25.64866</v>
      </c>
      <c r="JP241" s="1">
        <v>6.8739490000000001E-4</v>
      </c>
      <c r="JQ241">
        <v>0.20674380000000001</v>
      </c>
      <c r="JR241">
        <v>0.71996839999999995</v>
      </c>
      <c r="JS241">
        <v>25.384899999999998</v>
      </c>
      <c r="JT241" s="1">
        <v>6.5542010000000002E-4</v>
      </c>
      <c r="JU241">
        <v>0.1971203</v>
      </c>
      <c r="JV241">
        <v>0.71998649999999997</v>
      </c>
      <c r="JW241">
        <v>25.342870000000001</v>
      </c>
      <c r="JX241" s="1">
        <v>6.2561189999999997E-4</v>
      </c>
      <c r="JY241">
        <v>0.18813779999999999</v>
      </c>
      <c r="JZ241">
        <v>0.71997739999999999</v>
      </c>
      <c r="KA241">
        <v>25.453440000000001</v>
      </c>
      <c r="KB241" s="1">
        <v>5.9771550000000003E-4</v>
      </c>
      <c r="KC241">
        <v>0.1797241</v>
      </c>
      <c r="KD241">
        <v>0.71997650000000002</v>
      </c>
      <c r="KE241">
        <v>26.057390000000002</v>
      </c>
      <c r="KF241" s="1">
        <v>5.7170560000000003E-4</v>
      </c>
      <c r="KG241">
        <v>0.17189409999999999</v>
      </c>
      <c r="KH241">
        <v>0.71997489999999997</v>
      </c>
      <c r="KI241">
        <v>26.310300000000002</v>
      </c>
      <c r="KJ241" s="1">
        <v>5.4716439999999997E-4</v>
      </c>
      <c r="KK241">
        <v>0.1645189</v>
      </c>
      <c r="KL241">
        <v>0.71996769999999999</v>
      </c>
      <c r="KM241">
        <v>26.312249999999999</v>
      </c>
      <c r="KN241" s="1">
        <v>5.2376110000000001E-4</v>
      </c>
      <c r="KO241">
        <v>0.1574865</v>
      </c>
      <c r="KP241">
        <v>0.71996700000000002</v>
      </c>
      <c r="KQ241">
        <v>26.148479999999999</v>
      </c>
      <c r="KR241" s="1">
        <v>5.0149419999999997E-4</v>
      </c>
      <c r="KS241">
        <v>0.15078639999999999</v>
      </c>
      <c r="KT241">
        <v>0.71997549999999999</v>
      </c>
      <c r="KU241">
        <v>25.738209999999999</v>
      </c>
      <c r="KV241" s="1">
        <v>4.8041890000000002E-4</v>
      </c>
      <c r="KW241">
        <v>0.14444699999999999</v>
      </c>
      <c r="KX241">
        <v>0.71998010000000001</v>
      </c>
      <c r="KY241">
        <v>25.268329999999999</v>
      </c>
      <c r="KZ241" s="1">
        <v>4.6051449999999998E-4</v>
      </c>
      <c r="LA241">
        <v>0.13845850000000001</v>
      </c>
      <c r="LB241">
        <v>0.7199778</v>
      </c>
      <c r="LC241">
        <v>24.94293</v>
      </c>
      <c r="LD241" s="1">
        <v>4.4146289999999998E-4</v>
      </c>
      <c r="LE241">
        <v>0.13273299999999999</v>
      </c>
      <c r="LF241">
        <v>0.71997409999999995</v>
      </c>
      <c r="LG241">
        <v>24.91244</v>
      </c>
      <c r="LH241" s="1">
        <v>4.2333280000000001E-4</v>
      </c>
      <c r="LI241">
        <v>0.12727469999999999</v>
      </c>
      <c r="LJ241">
        <v>0.71997080000000002</v>
      </c>
      <c r="LK241">
        <v>25.578710000000001</v>
      </c>
      <c r="LL241" s="1">
        <v>4.060844E-4</v>
      </c>
      <c r="LM241">
        <v>0.12209059999999999</v>
      </c>
      <c r="LN241">
        <v>0.7199892</v>
      </c>
      <c r="LO241">
        <v>26.100259999999999</v>
      </c>
      <c r="LP241" s="1">
        <v>3.897153E-4</v>
      </c>
      <c r="LQ241">
        <v>0.11715970000000001</v>
      </c>
      <c r="LR241">
        <v>0.71997480000000003</v>
      </c>
      <c r="LS241">
        <v>26.410240000000002</v>
      </c>
      <c r="LT241" s="1">
        <v>3.741843E-4</v>
      </c>
      <c r="LU241">
        <v>0.1124855</v>
      </c>
      <c r="LV241">
        <v>0.7199624</v>
      </c>
      <c r="LW241">
        <v>26.730920000000001</v>
      </c>
      <c r="LX241" s="1">
        <v>3.5938220000000001E-4</v>
      </c>
      <c r="LY241">
        <v>0.1080391</v>
      </c>
      <c r="LZ241">
        <v>0.71991879999999997</v>
      </c>
      <c r="MA241">
        <v>26.655660000000001</v>
      </c>
      <c r="MB241" s="1">
        <v>3.4518029999999999E-4</v>
      </c>
      <c r="MC241">
        <v>0.10377749999999999</v>
      </c>
      <c r="MD241">
        <v>0.71986799999999995</v>
      </c>
      <c r="ME241">
        <v>26.18796</v>
      </c>
      <c r="MF241" s="1">
        <v>3.317056E-4</v>
      </c>
      <c r="MG241">
        <v>9.9723699999999998E-2</v>
      </c>
      <c r="MH241">
        <v>0.71981729999999999</v>
      </c>
      <c r="MI241">
        <v>25.731780000000001</v>
      </c>
      <c r="MJ241" s="1">
        <v>3.1884390000000001E-4</v>
      </c>
      <c r="MK241">
        <v>9.5862199999999995E-2</v>
      </c>
      <c r="ML241">
        <v>0.7197036</v>
      </c>
      <c r="MM241">
        <v>25.700019999999999</v>
      </c>
      <c r="MN241" s="1">
        <v>3.0666139999999998E-4</v>
      </c>
      <c r="MO241">
        <v>9.2210039999999993E-2</v>
      </c>
      <c r="MP241">
        <v>0.71958250000000001</v>
      </c>
      <c r="MQ241">
        <v>26.418839999999999</v>
      </c>
      <c r="MR241" s="1">
        <v>2.9525930000000002E-4</v>
      </c>
      <c r="MS241">
        <v>8.8789309999999996E-2</v>
      </c>
      <c r="MT241">
        <v>0.71944200000000003</v>
      </c>
      <c r="MU241">
        <v>27.191980000000001</v>
      </c>
      <c r="MV241" s="1">
        <v>2.8463670000000003E-4</v>
      </c>
      <c r="MW241">
        <v>8.5592219999999997E-2</v>
      </c>
      <c r="MX241">
        <v>0.71927189999999996</v>
      </c>
      <c r="MY241">
        <v>27.66357</v>
      </c>
      <c r="MZ241" s="1">
        <v>2.746003E-4</v>
      </c>
      <c r="NA241">
        <v>8.2586329999999999E-2</v>
      </c>
      <c r="NB241">
        <v>0.71907960000000004</v>
      </c>
      <c r="NC241">
        <v>27.933160000000001</v>
      </c>
      <c r="ND241" s="1">
        <v>2.650183E-4</v>
      </c>
      <c r="NE241">
        <v>7.9715759999999997E-2</v>
      </c>
      <c r="NF241">
        <v>0.71886309999999998</v>
      </c>
      <c r="NG241">
        <v>27.78717</v>
      </c>
      <c r="NH241" s="1">
        <v>2.5573669999999997E-4</v>
      </c>
      <c r="NI241">
        <v>7.6935480000000001E-2</v>
      </c>
      <c r="NJ241">
        <v>0.71869559999999999</v>
      </c>
      <c r="NK241">
        <v>27.49615</v>
      </c>
      <c r="NL241" s="1">
        <v>2.467875E-4</v>
      </c>
      <c r="NM241">
        <v>7.4247419999999995E-2</v>
      </c>
      <c r="NN241">
        <v>0.71850440000000004</v>
      </c>
      <c r="NO241">
        <v>27.318629999999999</v>
      </c>
      <c r="NP241" s="1">
        <v>2.3822989999999999E-4</v>
      </c>
      <c r="NQ241">
        <v>7.1675150000000007E-2</v>
      </c>
      <c r="NR241">
        <v>0.71833650000000004</v>
      </c>
      <c r="NS241">
        <v>27.302199999999999</v>
      </c>
      <c r="NT241" s="1">
        <v>2.302188E-4</v>
      </c>
      <c r="NU241">
        <v>6.926533E-2</v>
      </c>
      <c r="NV241">
        <v>0.71820099999999998</v>
      </c>
      <c r="NW241">
        <v>27.521740000000001</v>
      </c>
      <c r="NX241" s="1">
        <v>2.228695E-4</v>
      </c>
      <c r="NY241">
        <v>6.7049490000000003E-2</v>
      </c>
      <c r="NZ241">
        <v>0.7180706</v>
      </c>
      <c r="OA241">
        <v>27.864350000000002</v>
      </c>
      <c r="OB241" s="1">
        <v>2.1602549999999999E-4</v>
      </c>
      <c r="OC241">
        <v>6.4990889999999996E-2</v>
      </c>
      <c r="OD241">
        <v>0.71794429999999998</v>
      </c>
      <c r="OE241">
        <v>27.79485</v>
      </c>
      <c r="OF241" s="1">
        <v>2.093424E-4</v>
      </c>
      <c r="OG241">
        <v>6.2979729999999998E-2</v>
      </c>
      <c r="OH241">
        <v>0.71786720000000004</v>
      </c>
      <c r="OI241">
        <v>27.481400000000001</v>
      </c>
      <c r="OJ241" s="1">
        <v>2.0255619999999999E-4</v>
      </c>
      <c r="OK241">
        <v>6.0938529999999998E-2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0.96592940000000005</v>
      </c>
      <c r="G242">
        <v>22.218669999999999</v>
      </c>
      <c r="H242">
        <v>0</v>
      </c>
      <c r="I242">
        <v>0</v>
      </c>
      <c r="J242">
        <v>0.9641305</v>
      </c>
      <c r="K242">
        <v>22.305710000000001</v>
      </c>
      <c r="L242">
        <v>0</v>
      </c>
      <c r="M242">
        <v>0</v>
      </c>
      <c r="N242">
        <v>0.96239920000000001</v>
      </c>
      <c r="O242">
        <v>22.623480000000001</v>
      </c>
      <c r="P242">
        <v>0</v>
      </c>
      <c r="Q242">
        <v>0</v>
      </c>
      <c r="R242">
        <v>0.96059490000000003</v>
      </c>
      <c r="S242">
        <v>22.63297</v>
      </c>
      <c r="T242">
        <v>0</v>
      </c>
      <c r="U242">
        <v>0</v>
      </c>
      <c r="V242">
        <v>0.95871530000000005</v>
      </c>
      <c r="W242">
        <v>22.494070000000001</v>
      </c>
      <c r="X242">
        <v>0</v>
      </c>
      <c r="Y242">
        <v>0</v>
      </c>
      <c r="Z242">
        <v>0.95667190000000002</v>
      </c>
      <c r="AA242">
        <v>22.191849999999999</v>
      </c>
      <c r="AB242">
        <v>0</v>
      </c>
      <c r="AC242">
        <v>0</v>
      </c>
      <c r="AD242">
        <v>0.95423800000000003</v>
      </c>
      <c r="AE242">
        <v>21.74372</v>
      </c>
      <c r="AF242">
        <v>0</v>
      </c>
      <c r="AG242">
        <v>0</v>
      </c>
      <c r="AH242">
        <v>0.95121789999999995</v>
      </c>
      <c r="AI242">
        <v>21.363910000000001</v>
      </c>
      <c r="AJ242">
        <v>0</v>
      </c>
      <c r="AK242">
        <v>0</v>
      </c>
      <c r="AL242">
        <v>0.94782849999999996</v>
      </c>
      <c r="AM242">
        <v>21.454039999999999</v>
      </c>
      <c r="AN242">
        <v>0</v>
      </c>
      <c r="AO242">
        <v>0</v>
      </c>
      <c r="AP242">
        <v>0.94449700000000003</v>
      </c>
      <c r="AQ242">
        <v>21.510210000000001</v>
      </c>
      <c r="AR242">
        <v>0</v>
      </c>
      <c r="AS242">
        <v>0</v>
      </c>
      <c r="AT242">
        <v>0.94149210000000005</v>
      </c>
      <c r="AU242">
        <v>21.673279999999998</v>
      </c>
      <c r="AV242">
        <v>2.1821410000000002E-31</v>
      </c>
      <c r="AW242" s="1">
        <v>5.6247409999999995E-29</v>
      </c>
      <c r="AX242">
        <v>0.93883349999999999</v>
      </c>
      <c r="AY242">
        <v>21.74464</v>
      </c>
      <c r="AZ242" s="1">
        <v>4.4259310000000004E-19</v>
      </c>
      <c r="BA242" s="1">
        <v>1.1483789999999999E-16</v>
      </c>
      <c r="BB242">
        <v>0.93648779999999998</v>
      </c>
      <c r="BC242">
        <v>21.61928</v>
      </c>
      <c r="BD242" s="1">
        <v>7.205215E-11</v>
      </c>
      <c r="BE242" s="1">
        <v>1.3054789999999999E-8</v>
      </c>
      <c r="BF242">
        <v>0.93428049999999996</v>
      </c>
      <c r="BG242">
        <v>21.344999999999999</v>
      </c>
      <c r="BH242" s="1">
        <v>2.5782690000000001E-6</v>
      </c>
      <c r="BI242" s="1">
        <v>5.358696E-4</v>
      </c>
      <c r="BJ242">
        <v>0.93207589999999996</v>
      </c>
      <c r="BK242">
        <v>21.10304</v>
      </c>
      <c r="BL242" s="1">
        <v>1.352808E-3</v>
      </c>
      <c r="BM242" s="1">
        <v>0.29885610000000001</v>
      </c>
      <c r="BN242">
        <v>0.92975079999999999</v>
      </c>
      <c r="BO242">
        <v>21.158000000000001</v>
      </c>
      <c r="BP242" s="1">
        <v>0.106021</v>
      </c>
      <c r="BQ242" s="1">
        <v>24.468150000000001</v>
      </c>
      <c r="BR242">
        <v>0.92725219999999997</v>
      </c>
      <c r="BS242">
        <v>21.471779999999999</v>
      </c>
      <c r="BT242" s="1">
        <v>2.1938960000000001</v>
      </c>
      <c r="BU242">
        <v>525.22299999999996</v>
      </c>
      <c r="BV242">
        <v>0.92447259999999998</v>
      </c>
      <c r="BW242">
        <v>21.916499999999999</v>
      </c>
      <c r="BX242" s="1">
        <v>16.220310000000001</v>
      </c>
      <c r="BY242">
        <v>4006.64</v>
      </c>
      <c r="BZ242">
        <v>0.92124260000000002</v>
      </c>
      <c r="CA242">
        <v>22.34328</v>
      </c>
      <c r="CB242">
        <v>52.247079999999997</v>
      </c>
      <c r="CC242">
        <v>13271.71</v>
      </c>
      <c r="CD242">
        <v>0.91760209999999998</v>
      </c>
      <c r="CE242">
        <v>22.4024</v>
      </c>
      <c r="CF242">
        <v>84.935670000000002</v>
      </c>
      <c r="CG242">
        <v>22128.560000000001</v>
      </c>
      <c r="CH242">
        <v>0.91333839999999999</v>
      </c>
      <c r="CI242">
        <v>22.331160000000001</v>
      </c>
      <c r="CJ242">
        <v>78.189400000000006</v>
      </c>
      <c r="CK242">
        <v>20851.18</v>
      </c>
      <c r="CL242">
        <v>0.9085744</v>
      </c>
      <c r="CM242">
        <v>22.2241</v>
      </c>
      <c r="CN242">
        <v>44.802709999999998</v>
      </c>
      <c r="CO242">
        <v>12202.89</v>
      </c>
      <c r="CP242">
        <v>0.90347109999999997</v>
      </c>
      <c r="CQ242">
        <v>22.056439999999998</v>
      </c>
      <c r="CR242">
        <v>17.318460000000002</v>
      </c>
      <c r="CS242">
        <v>4809.0389999999998</v>
      </c>
      <c r="CT242">
        <v>0.89814380000000005</v>
      </c>
      <c r="CU242">
        <v>22.169450000000001</v>
      </c>
      <c r="CV242">
        <v>4.8618050000000004</v>
      </c>
      <c r="CW242">
        <v>1372.838</v>
      </c>
      <c r="CX242">
        <v>0.89281049999999995</v>
      </c>
      <c r="CY242">
        <v>22.502839999999999</v>
      </c>
      <c r="CZ242">
        <v>1.083499</v>
      </c>
      <c r="DA242">
        <v>309.92189999999999</v>
      </c>
      <c r="DB242">
        <v>0.88746789999999998</v>
      </c>
      <c r="DC242">
        <v>22.732150000000001</v>
      </c>
      <c r="DD242">
        <v>0.23854439999999999</v>
      </c>
      <c r="DE242">
        <v>68.147980000000004</v>
      </c>
      <c r="DF242">
        <v>0.88186799999999999</v>
      </c>
      <c r="DG242">
        <v>22.927530000000001</v>
      </c>
      <c r="DH242">
        <v>9.0470060000000005E-2</v>
      </c>
      <c r="DI242">
        <v>25.179099999999998</v>
      </c>
      <c r="DJ242">
        <v>0.87602519999999995</v>
      </c>
      <c r="DK242">
        <v>22.88664</v>
      </c>
      <c r="DL242">
        <v>7.0975720000000006E-2</v>
      </c>
      <c r="DM242">
        <v>19.487950000000001</v>
      </c>
      <c r="DN242">
        <v>0.86988960000000004</v>
      </c>
      <c r="DO242">
        <v>22.802009999999999</v>
      </c>
      <c r="DP242">
        <v>6.9979929999999996E-2</v>
      </c>
      <c r="DQ242">
        <v>19.283059999999999</v>
      </c>
      <c r="DR242">
        <v>0.86360539999999997</v>
      </c>
      <c r="DS242">
        <v>22.68141</v>
      </c>
      <c r="DT242">
        <v>6.9098080000000006E-2</v>
      </c>
      <c r="DU242">
        <v>19.18038</v>
      </c>
      <c r="DV242">
        <v>0.85706369999999998</v>
      </c>
      <c r="DW242">
        <v>22.45504</v>
      </c>
      <c r="DX242">
        <v>6.5984840000000003E-2</v>
      </c>
      <c r="DY242">
        <v>18.46163</v>
      </c>
      <c r="DZ242">
        <v>0.85062669999999996</v>
      </c>
      <c r="EA242">
        <v>22.434280000000001</v>
      </c>
      <c r="EB242" s="1">
        <v>6.1262369999999997E-2</v>
      </c>
      <c r="EC242">
        <v>17.276949999999999</v>
      </c>
      <c r="ED242">
        <v>0.8440067</v>
      </c>
      <c r="EE242">
        <v>22.551020000000001</v>
      </c>
      <c r="EF242" s="1">
        <v>5.5883519999999999E-2</v>
      </c>
      <c r="EG242">
        <v>15.890309999999999</v>
      </c>
      <c r="EH242">
        <v>0.83787809999999996</v>
      </c>
      <c r="EI242">
        <v>22.73039</v>
      </c>
      <c r="EJ242" s="1">
        <v>5.0501369999999997E-2</v>
      </c>
      <c r="EK242">
        <v>14.466419999999999</v>
      </c>
      <c r="EL242">
        <v>0.83263989999999999</v>
      </c>
      <c r="EM242">
        <v>22.883659999999999</v>
      </c>
      <c r="EN242" s="1">
        <v>4.5419639999999997E-2</v>
      </c>
      <c r="EO242">
        <v>13.09301</v>
      </c>
      <c r="EP242">
        <v>0.82873750000000002</v>
      </c>
      <c r="EQ242">
        <v>22.82742</v>
      </c>
      <c r="ER242" s="1">
        <v>4.0780759999999999E-2</v>
      </c>
      <c r="ES242">
        <v>11.813090000000001</v>
      </c>
      <c r="ET242">
        <v>0.8248875</v>
      </c>
      <c r="EU242">
        <v>22.642859999999999</v>
      </c>
      <c r="EV242" s="1">
        <v>3.6602120000000002E-2</v>
      </c>
      <c r="EW242">
        <v>10.653740000000001</v>
      </c>
      <c r="EX242">
        <v>0.82097509999999996</v>
      </c>
      <c r="EY242">
        <v>22.539079999999998</v>
      </c>
      <c r="EZ242" s="1">
        <v>3.2875509999999997E-2</v>
      </c>
      <c r="FA242">
        <v>9.6154530000000005</v>
      </c>
      <c r="FB242">
        <v>0.81714319999999996</v>
      </c>
      <c r="FC242">
        <v>22.60266</v>
      </c>
      <c r="FD242" s="1">
        <v>2.957247E-2</v>
      </c>
      <c r="FE242">
        <v>8.6886270000000003</v>
      </c>
      <c r="FF242">
        <v>0.81286769999999997</v>
      </c>
      <c r="FG242">
        <v>23.183910000000001</v>
      </c>
      <c r="FH242" s="1">
        <v>2.6576329999999999E-2</v>
      </c>
      <c r="FI242">
        <v>7.8495569999999999</v>
      </c>
      <c r="FJ242">
        <v>0.80871709999999997</v>
      </c>
      <c r="FK242">
        <v>23.57199</v>
      </c>
      <c r="FL242" s="1">
        <v>2.384582E-2</v>
      </c>
      <c r="FM242">
        <v>7.0864729999999998</v>
      </c>
      <c r="FN242">
        <v>0.80433350000000003</v>
      </c>
      <c r="FO242">
        <v>23.665700000000001</v>
      </c>
      <c r="FP242" s="1">
        <v>2.13695E-2</v>
      </c>
      <c r="FQ242">
        <v>6.3953139999999999</v>
      </c>
      <c r="FR242">
        <v>0.80024329999999999</v>
      </c>
      <c r="FS242">
        <v>23.531410000000001</v>
      </c>
      <c r="FT242" s="1">
        <v>1.9138519999999999E-2</v>
      </c>
      <c r="FU242">
        <v>5.7656980000000004</v>
      </c>
      <c r="FV242">
        <v>0.79740259999999996</v>
      </c>
      <c r="FW242">
        <v>23.2788</v>
      </c>
      <c r="FX242" s="1">
        <v>1.7141650000000001E-2</v>
      </c>
      <c r="FY242">
        <v>5.1915129999999996</v>
      </c>
      <c r="FZ242">
        <v>0.79516319999999996</v>
      </c>
      <c r="GA242">
        <v>23.059139999999999</v>
      </c>
      <c r="GB242" s="1">
        <v>1.535563E-2</v>
      </c>
      <c r="GC242">
        <v>4.6718270000000004</v>
      </c>
      <c r="GD242">
        <v>0.79307280000000002</v>
      </c>
      <c r="GE242">
        <v>23.01022</v>
      </c>
      <c r="GF242" s="1">
        <v>1.376984E-2</v>
      </c>
      <c r="GG242">
        <v>4.206683</v>
      </c>
      <c r="GH242">
        <v>0.79092399999999996</v>
      </c>
      <c r="GI242">
        <v>23.275259999999999</v>
      </c>
      <c r="GJ242" s="1">
        <v>1.235985E-2</v>
      </c>
      <c r="GK242">
        <v>3.789539</v>
      </c>
      <c r="GL242">
        <v>0.78923370000000004</v>
      </c>
      <c r="GM242">
        <v>24.182020000000001</v>
      </c>
      <c r="GN242" s="1">
        <v>1.111201E-2</v>
      </c>
      <c r="GO242">
        <v>3.4152629999999999</v>
      </c>
      <c r="GP242">
        <v>0.78779180000000004</v>
      </c>
      <c r="GQ242">
        <v>24.941859999999998</v>
      </c>
      <c r="GR242" s="1">
        <v>9.9841059999999995E-3</v>
      </c>
      <c r="GS242">
        <v>3.0738460000000001</v>
      </c>
      <c r="GT242">
        <v>0.78662500000000002</v>
      </c>
      <c r="GU242">
        <v>25.397130000000001</v>
      </c>
      <c r="GV242" s="1">
        <v>8.9534590000000004E-3</v>
      </c>
      <c r="GW242">
        <v>2.7590249999999998</v>
      </c>
      <c r="GX242">
        <v>0.78571679999999999</v>
      </c>
      <c r="GY242">
        <v>25.631180000000001</v>
      </c>
      <c r="GZ242" s="1">
        <v>7.9971950000000003E-3</v>
      </c>
      <c r="HA242">
        <v>2.465678</v>
      </c>
      <c r="HB242">
        <v>0.78488789999999997</v>
      </c>
      <c r="HC242">
        <v>25.486370000000001</v>
      </c>
      <c r="HD242" s="1">
        <v>7.1048559999999997E-3</v>
      </c>
      <c r="HE242">
        <v>2.1917200000000001</v>
      </c>
      <c r="HF242">
        <v>0.78428739999999997</v>
      </c>
      <c r="HG242">
        <v>25.17192</v>
      </c>
      <c r="HH242" s="1">
        <v>6.2696169999999999E-3</v>
      </c>
      <c r="HI242">
        <v>1.934312</v>
      </c>
      <c r="HJ242">
        <v>0.78426169999999995</v>
      </c>
      <c r="HK242">
        <v>25.047720000000002</v>
      </c>
      <c r="HL242" s="1">
        <v>5.4712789999999999E-3</v>
      </c>
      <c r="HM242">
        <v>1.6874229999999999</v>
      </c>
      <c r="HN242">
        <v>0.78438010000000002</v>
      </c>
      <c r="HO242">
        <v>25.18365</v>
      </c>
      <c r="HP242" s="1">
        <v>4.6795179999999997E-3</v>
      </c>
      <c r="HQ242">
        <v>1.4431259999999999</v>
      </c>
      <c r="HR242">
        <v>0.78448910000000005</v>
      </c>
      <c r="HS242">
        <v>25.886479999999999</v>
      </c>
      <c r="HT242" s="1">
        <v>3.884031E-3</v>
      </c>
      <c r="HU242">
        <v>1.1983109999999999</v>
      </c>
      <c r="HV242">
        <v>0.78456329999999996</v>
      </c>
      <c r="HW242">
        <v>26.613209999999999</v>
      </c>
      <c r="HX242" s="1">
        <v>3.1152570000000002E-3</v>
      </c>
      <c r="HY242">
        <v>0.96157579999999998</v>
      </c>
      <c r="HZ242">
        <v>0.78463570000000005</v>
      </c>
      <c r="IA242">
        <v>27.052309999999999</v>
      </c>
      <c r="IB242" s="1">
        <v>2.4320829999999998E-3</v>
      </c>
      <c r="IC242">
        <v>0.75076589999999999</v>
      </c>
      <c r="ID242">
        <v>0.78469199999999995</v>
      </c>
      <c r="IE242">
        <v>27.272099999999998</v>
      </c>
      <c r="IF242" s="1">
        <v>1.8851899999999999E-3</v>
      </c>
      <c r="IG242">
        <v>0.58148940000000005</v>
      </c>
      <c r="IH242">
        <v>0.78475810000000001</v>
      </c>
      <c r="II242">
        <v>27.01079</v>
      </c>
      <c r="IJ242" s="1">
        <v>1.489043E-3</v>
      </c>
      <c r="IK242">
        <v>0.45855449999999998</v>
      </c>
      <c r="IL242">
        <v>0.78478930000000002</v>
      </c>
      <c r="IM242">
        <v>26.567869999999999</v>
      </c>
      <c r="IN242" s="1">
        <v>1.223577E-3</v>
      </c>
      <c r="IO242">
        <v>0.37601709999999999</v>
      </c>
      <c r="IP242">
        <v>0.78481540000000005</v>
      </c>
      <c r="IQ242">
        <v>26.24709</v>
      </c>
      <c r="IR242" s="1">
        <v>1.052805E-3</v>
      </c>
      <c r="IS242">
        <v>0.32292900000000002</v>
      </c>
      <c r="IT242">
        <v>0.78483130000000001</v>
      </c>
      <c r="IU242">
        <v>26.157889999999998</v>
      </c>
      <c r="IV242" s="1">
        <v>9.4226939999999995E-4</v>
      </c>
      <c r="IW242">
        <v>0.28858630000000002</v>
      </c>
      <c r="IX242">
        <v>0.78486840000000002</v>
      </c>
      <c r="IY242">
        <v>26.56756</v>
      </c>
      <c r="IZ242" s="1">
        <v>8.6640070000000005E-4</v>
      </c>
      <c r="JA242">
        <v>0.2650846</v>
      </c>
      <c r="JB242">
        <v>0.78486809999999996</v>
      </c>
      <c r="JC242">
        <v>26.70008</v>
      </c>
      <c r="JD242" s="1">
        <v>8.0989980000000005E-4</v>
      </c>
      <c r="JE242">
        <v>0.2476602</v>
      </c>
      <c r="JF242">
        <v>0.78486120000000004</v>
      </c>
      <c r="JG242">
        <v>26.663879999999999</v>
      </c>
      <c r="JH242" s="1">
        <v>7.6440090000000002E-4</v>
      </c>
      <c r="JI242">
        <v>0.23366780000000001</v>
      </c>
      <c r="JJ242">
        <v>0.78487150000000006</v>
      </c>
      <c r="JK242">
        <v>26.202670000000001</v>
      </c>
      <c r="JL242" s="1">
        <v>7.2531069999999997E-4</v>
      </c>
      <c r="JM242">
        <v>0.22167819999999999</v>
      </c>
      <c r="JN242">
        <v>0.7848948</v>
      </c>
      <c r="JO242">
        <v>25.696770000000001</v>
      </c>
      <c r="JP242" s="1">
        <v>6.9026720000000001E-4</v>
      </c>
      <c r="JQ242">
        <v>0.21095230000000001</v>
      </c>
      <c r="JR242">
        <v>0.78488840000000004</v>
      </c>
      <c r="JS242">
        <v>25.41714</v>
      </c>
      <c r="JT242" s="1">
        <v>6.5808109999999996E-4</v>
      </c>
      <c r="JU242">
        <v>0.20110639999999999</v>
      </c>
      <c r="JV242">
        <v>0.78487779999999996</v>
      </c>
      <c r="JW242">
        <v>25.35867</v>
      </c>
      <c r="JX242" s="1">
        <v>6.281015E-4</v>
      </c>
      <c r="JY242">
        <v>0.19193160000000001</v>
      </c>
      <c r="JZ242">
        <v>0.7848752</v>
      </c>
      <c r="KA242">
        <v>25.456790000000002</v>
      </c>
      <c r="KB242" s="1">
        <v>6.0004679999999997E-4</v>
      </c>
      <c r="KC242">
        <v>0.18333430000000001</v>
      </c>
      <c r="KD242">
        <v>0.78487589999999996</v>
      </c>
      <c r="KE242">
        <v>26.070309999999999</v>
      </c>
      <c r="KF242" s="1">
        <v>5.7387750000000004E-4</v>
      </c>
      <c r="KG242">
        <v>0.17532990000000001</v>
      </c>
      <c r="KH242">
        <v>0.78486719999999999</v>
      </c>
      <c r="KI242">
        <v>26.32572</v>
      </c>
      <c r="KJ242" s="1">
        <v>5.4922819999999998E-4</v>
      </c>
      <c r="KK242">
        <v>0.1678038</v>
      </c>
      <c r="KL242">
        <v>0.78486230000000001</v>
      </c>
      <c r="KM242">
        <v>26.349489999999999</v>
      </c>
      <c r="KN242" s="1">
        <v>5.2572990000000004E-4</v>
      </c>
      <c r="KO242">
        <v>0.16062870000000001</v>
      </c>
      <c r="KP242">
        <v>0.78489370000000003</v>
      </c>
      <c r="KQ242">
        <v>26.187850000000001</v>
      </c>
      <c r="KR242" s="1">
        <v>5.0336770000000003E-4</v>
      </c>
      <c r="KS242">
        <v>0.1537916</v>
      </c>
      <c r="KT242">
        <v>0.78489969999999998</v>
      </c>
      <c r="KU242">
        <v>25.770910000000001</v>
      </c>
      <c r="KV242" s="1">
        <v>4.821863E-4</v>
      </c>
      <c r="KW242">
        <v>0.147317</v>
      </c>
      <c r="KX242">
        <v>0.78486710000000004</v>
      </c>
      <c r="KY242">
        <v>25.29203</v>
      </c>
      <c r="KZ242" s="1">
        <v>4.6218700000000003E-4</v>
      </c>
      <c r="LA242">
        <v>0.14120569999999999</v>
      </c>
      <c r="LB242">
        <v>0.78487099999999999</v>
      </c>
      <c r="LC242">
        <v>24.955259999999999</v>
      </c>
      <c r="LD242" s="1">
        <v>4.4306720000000002E-4</v>
      </c>
      <c r="LE242">
        <v>0.1353664</v>
      </c>
      <c r="LF242">
        <v>0.78486389999999995</v>
      </c>
      <c r="LG242">
        <v>24.919070000000001</v>
      </c>
      <c r="LH242" s="1">
        <v>4.2485409999999999E-4</v>
      </c>
      <c r="LI242">
        <v>0.12979489999999999</v>
      </c>
      <c r="LJ242">
        <v>0.78489779999999998</v>
      </c>
      <c r="LK242">
        <v>25.59207</v>
      </c>
      <c r="LL242" s="1">
        <v>4.0753490000000001E-4</v>
      </c>
      <c r="LM242">
        <v>0.124505</v>
      </c>
      <c r="LN242">
        <v>0.78486129999999998</v>
      </c>
      <c r="LO242">
        <v>26.116779999999999</v>
      </c>
      <c r="LP242" s="1">
        <v>3.91092E-4</v>
      </c>
      <c r="LQ242">
        <v>0.1194732</v>
      </c>
      <c r="LR242">
        <v>0.78487530000000005</v>
      </c>
      <c r="LS242">
        <v>26.44314</v>
      </c>
      <c r="LT242" s="1">
        <v>3.7548760000000002E-4</v>
      </c>
      <c r="LU242">
        <v>0.1147017</v>
      </c>
      <c r="LV242">
        <v>0.78486270000000002</v>
      </c>
      <c r="LW242">
        <v>26.77459</v>
      </c>
      <c r="LX242" s="1">
        <v>3.6062790000000001E-4</v>
      </c>
      <c r="LY242">
        <v>0.1101679</v>
      </c>
      <c r="LZ242">
        <v>0.78484699999999996</v>
      </c>
      <c r="MA242">
        <v>26.69003</v>
      </c>
      <c r="MB242" s="1">
        <v>3.4637360000000001E-4</v>
      </c>
      <c r="MC242">
        <v>0.1058196</v>
      </c>
      <c r="MD242">
        <v>0.78480620000000001</v>
      </c>
      <c r="ME242">
        <v>26.218990000000002</v>
      </c>
      <c r="MF242" s="1">
        <v>3.3284070000000001E-4</v>
      </c>
      <c r="MG242">
        <v>0.101685</v>
      </c>
      <c r="MH242">
        <v>0.78478979999999998</v>
      </c>
      <c r="MI242">
        <v>25.752590000000001</v>
      </c>
      <c r="MJ242" s="1">
        <v>3.1992400000000002E-4</v>
      </c>
      <c r="MK242">
        <v>9.7747940000000005E-2</v>
      </c>
      <c r="ML242">
        <v>0.78472629999999999</v>
      </c>
      <c r="MM242">
        <v>25.7117</v>
      </c>
      <c r="MN242" s="1">
        <v>3.0767799999999998E-4</v>
      </c>
      <c r="MO242">
        <v>9.4020549999999994E-2</v>
      </c>
      <c r="MP242">
        <v>0.78465059999999998</v>
      </c>
      <c r="MQ242">
        <v>26.4252</v>
      </c>
      <c r="MR242" s="1">
        <v>2.9620759999999998E-4</v>
      </c>
      <c r="MS242">
        <v>9.0529979999999996E-2</v>
      </c>
      <c r="MT242">
        <v>0.78457860000000001</v>
      </c>
      <c r="MU242">
        <v>27.20213</v>
      </c>
      <c r="MV242" s="1">
        <v>2.8552839999999998E-4</v>
      </c>
      <c r="MW242">
        <v>8.7269600000000003E-2</v>
      </c>
      <c r="MX242">
        <v>0.78449380000000002</v>
      </c>
      <c r="MY242">
        <v>27.682130000000001</v>
      </c>
      <c r="MZ242" s="1">
        <v>2.7544309999999998E-4</v>
      </c>
      <c r="NA242">
        <v>8.4207649999999995E-2</v>
      </c>
      <c r="NB242">
        <v>0.78439159999999997</v>
      </c>
      <c r="NC242">
        <v>27.95881</v>
      </c>
      <c r="ND242" s="1">
        <v>2.6582930000000003E-4</v>
      </c>
      <c r="NE242">
        <v>8.1287319999999996E-2</v>
      </c>
      <c r="NF242">
        <v>0.78430120000000003</v>
      </c>
      <c r="NG242">
        <v>27.804410000000001</v>
      </c>
      <c r="NH242" s="1">
        <v>2.5652360000000003E-4</v>
      </c>
      <c r="NI242">
        <v>7.8461379999999997E-2</v>
      </c>
      <c r="NJ242">
        <v>0.78420869999999998</v>
      </c>
      <c r="NK242">
        <v>27.510020000000001</v>
      </c>
      <c r="NL242" s="1">
        <v>2.4754520000000002E-4</v>
      </c>
      <c r="NM242">
        <v>7.5729969999999994E-2</v>
      </c>
      <c r="NN242">
        <v>0.78414459999999997</v>
      </c>
      <c r="NO242">
        <v>27.323239999999998</v>
      </c>
      <c r="NP242" s="1">
        <v>2.389479E-4</v>
      </c>
      <c r="NQ242">
        <v>7.3111220000000005E-2</v>
      </c>
      <c r="NR242">
        <v>0.78409180000000001</v>
      </c>
      <c r="NS242">
        <v>27.299890000000001</v>
      </c>
      <c r="NT242" s="1">
        <v>2.308848E-4</v>
      </c>
      <c r="NU242">
        <v>7.0653389999999996E-2</v>
      </c>
      <c r="NV242">
        <v>0.78401350000000003</v>
      </c>
      <c r="NW242">
        <v>27.524930000000001</v>
      </c>
      <c r="NX242" s="1">
        <v>2.2347989999999999E-4</v>
      </c>
      <c r="NY242">
        <v>6.8390850000000003E-2</v>
      </c>
      <c r="NZ242">
        <v>0.78398540000000005</v>
      </c>
      <c r="OA242">
        <v>27.886790000000001</v>
      </c>
      <c r="OB242" s="1">
        <v>2.1660280000000001E-4</v>
      </c>
      <c r="OC242">
        <v>6.6292790000000004E-2</v>
      </c>
      <c r="OD242">
        <v>0.78394779999999997</v>
      </c>
      <c r="OE242">
        <v>27.83231</v>
      </c>
      <c r="OF242" s="1">
        <v>2.09922E-4</v>
      </c>
      <c r="OG242">
        <v>6.4251559999999999E-2</v>
      </c>
      <c r="OH242">
        <v>0.78390479999999996</v>
      </c>
      <c r="OI242">
        <v>27.523330000000001</v>
      </c>
      <c r="OJ242" s="1">
        <v>2.031461E-4</v>
      </c>
      <c r="OK242">
        <v>6.2182660000000001E-2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1.1872119999999999</v>
      </c>
      <c r="G243">
        <v>22.244599999999998</v>
      </c>
      <c r="H243">
        <v>0</v>
      </c>
      <c r="I243">
        <v>0</v>
      </c>
      <c r="J243">
        <v>1.1847479999999999</v>
      </c>
      <c r="K243">
        <v>22.313089999999999</v>
      </c>
      <c r="L243">
        <v>0</v>
      </c>
      <c r="M243">
        <v>0</v>
      </c>
      <c r="N243">
        <v>1.182401</v>
      </c>
      <c r="O243">
        <v>22.62669</v>
      </c>
      <c r="P243">
        <v>0</v>
      </c>
      <c r="Q243">
        <v>0</v>
      </c>
      <c r="R243">
        <v>1.1799409999999999</v>
      </c>
      <c r="S243">
        <v>22.64096</v>
      </c>
      <c r="T243">
        <v>0</v>
      </c>
      <c r="U243">
        <v>0</v>
      </c>
      <c r="V243">
        <v>1.177386</v>
      </c>
      <c r="W243">
        <v>22.509689999999999</v>
      </c>
      <c r="X243">
        <v>0</v>
      </c>
      <c r="Y243">
        <v>0</v>
      </c>
      <c r="Z243">
        <v>1.174642</v>
      </c>
      <c r="AA243">
        <v>22.223420000000001</v>
      </c>
      <c r="AB243">
        <v>0</v>
      </c>
      <c r="AC243">
        <v>0</v>
      </c>
      <c r="AD243">
        <v>1.171378</v>
      </c>
      <c r="AE243">
        <v>21.781199999999998</v>
      </c>
      <c r="AF243">
        <v>0</v>
      </c>
      <c r="AG243">
        <v>0</v>
      </c>
      <c r="AH243">
        <v>1.1673230000000001</v>
      </c>
      <c r="AI243">
        <v>21.399069999999998</v>
      </c>
      <c r="AJ243">
        <v>0</v>
      </c>
      <c r="AK243">
        <v>0</v>
      </c>
      <c r="AL243">
        <v>1.1627460000000001</v>
      </c>
      <c r="AM243">
        <v>21.48095</v>
      </c>
      <c r="AN243">
        <v>0</v>
      </c>
      <c r="AO243">
        <v>0</v>
      </c>
      <c r="AP243">
        <v>1.158188</v>
      </c>
      <c r="AQ243">
        <v>21.52467</v>
      </c>
      <c r="AR243">
        <v>0</v>
      </c>
      <c r="AS243">
        <v>0</v>
      </c>
      <c r="AT243">
        <v>1.154064</v>
      </c>
      <c r="AU243">
        <v>21.678419999999999</v>
      </c>
      <c r="AV243">
        <v>3.5869779999999998E-32</v>
      </c>
      <c r="AW243" s="1">
        <v>8.6378349999999993E-30</v>
      </c>
      <c r="AX243">
        <v>1.15038</v>
      </c>
      <c r="AY243">
        <v>21.75318</v>
      </c>
      <c r="AZ243" s="1">
        <v>6.9938209999999999E-20</v>
      </c>
      <c r="BA243" s="1">
        <v>1.6957680000000001E-17</v>
      </c>
      <c r="BB243">
        <v>1.147125</v>
      </c>
      <c r="BC243">
        <v>21.644780000000001</v>
      </c>
      <c r="BD243" s="1">
        <v>2.71556E-11</v>
      </c>
      <c r="BE243" s="1">
        <v>4.3375060000000002E-9</v>
      </c>
      <c r="BF243">
        <v>1.1441060000000001</v>
      </c>
      <c r="BG243">
        <v>21.380690000000001</v>
      </c>
      <c r="BH243" s="1">
        <v>1.5793310000000001E-6</v>
      </c>
      <c r="BI243" s="1">
        <v>2.9998379999999998E-4</v>
      </c>
      <c r="BJ243">
        <v>1.1411340000000001</v>
      </c>
      <c r="BK243">
        <v>21.144770000000001</v>
      </c>
      <c r="BL243" s="1">
        <v>9.557945E-4</v>
      </c>
      <c r="BM243" s="1">
        <v>0.19420190000000001</v>
      </c>
      <c r="BN243">
        <v>1.138091</v>
      </c>
      <c r="BO243">
        <v>21.195869999999999</v>
      </c>
      <c r="BP243" s="1">
        <v>8.2430139999999999E-2</v>
      </c>
      <c r="BQ243" s="1">
        <v>17.560009999999998</v>
      </c>
      <c r="BR243">
        <v>1.1347849999999999</v>
      </c>
      <c r="BS243">
        <v>21.508009999999999</v>
      </c>
      <c r="BT243" s="1">
        <v>1.838578</v>
      </c>
      <c r="BU243" s="1">
        <v>407.44209999999998</v>
      </c>
      <c r="BV243">
        <v>1.131121</v>
      </c>
      <c r="BW243">
        <v>21.9376</v>
      </c>
      <c r="BX243">
        <v>14.464510000000001</v>
      </c>
      <c r="BY243">
        <v>3315.308</v>
      </c>
      <c r="BZ243">
        <v>1.12687</v>
      </c>
      <c r="CA243">
        <v>22.35388</v>
      </c>
      <c r="CB243">
        <v>49.1143</v>
      </c>
      <c r="CC243">
        <v>11601.26</v>
      </c>
      <c r="CD243">
        <v>1.1210150000000001</v>
      </c>
      <c r="CE243">
        <v>22.406759999999998</v>
      </c>
      <c r="CF243">
        <v>83.545919999999995</v>
      </c>
      <c r="CG243">
        <v>20281.37</v>
      </c>
      <c r="CH243">
        <v>1.1142190000000001</v>
      </c>
      <c r="CI243">
        <v>22.33869</v>
      </c>
      <c r="CJ243">
        <v>79.982960000000006</v>
      </c>
      <c r="CK243">
        <v>19910</v>
      </c>
      <c r="CL243">
        <v>1.1065689999999999</v>
      </c>
      <c r="CM243">
        <v>22.238060000000001</v>
      </c>
      <c r="CN243">
        <v>47.410179999999997</v>
      </c>
      <c r="CO243">
        <v>12073.49</v>
      </c>
      <c r="CP243">
        <v>1.098406</v>
      </c>
      <c r="CQ243">
        <v>22.079350000000002</v>
      </c>
      <c r="CR243">
        <v>18.86806</v>
      </c>
      <c r="CS243">
        <v>4905.3040000000001</v>
      </c>
      <c r="CT243">
        <v>1.0898300000000001</v>
      </c>
      <c r="CU243">
        <v>22.200209999999998</v>
      </c>
      <c r="CV243">
        <v>5.4262050000000004</v>
      </c>
      <c r="CW243">
        <v>1436.1369999999999</v>
      </c>
      <c r="CX243">
        <v>1.0810949999999999</v>
      </c>
      <c r="CY243">
        <v>22.534199999999998</v>
      </c>
      <c r="CZ243">
        <v>1.228083</v>
      </c>
      <c r="DA243">
        <v>329.65280000000001</v>
      </c>
      <c r="DB243">
        <v>1.072271</v>
      </c>
      <c r="DC243">
        <v>22.758040000000001</v>
      </c>
      <c r="DD243">
        <v>0.26681779999999999</v>
      </c>
      <c r="DE243">
        <v>71.647540000000006</v>
      </c>
      <c r="DF243">
        <v>1.063061</v>
      </c>
      <c r="DG243">
        <v>22.946860000000001</v>
      </c>
      <c r="DH243">
        <v>9.4812229999999997E-2</v>
      </c>
      <c r="DI243">
        <v>24.77018</v>
      </c>
      <c r="DJ243">
        <v>1.053445</v>
      </c>
      <c r="DK243">
        <v>22.89471</v>
      </c>
      <c r="DL243">
        <v>7.1360240000000005E-2</v>
      </c>
      <c r="DM243">
        <v>18.32263</v>
      </c>
      <c r="DN243">
        <v>1.0434099999999999</v>
      </c>
      <c r="DO243">
        <v>22.81193</v>
      </c>
      <c r="DP243">
        <v>6.9948460000000004E-2</v>
      </c>
      <c r="DQ243">
        <v>18.008379999999999</v>
      </c>
      <c r="DR243">
        <v>1.0331699999999999</v>
      </c>
      <c r="DS243">
        <v>22.691040000000001</v>
      </c>
      <c r="DT243">
        <v>6.9212899999999994E-2</v>
      </c>
      <c r="DU243">
        <v>17.95262</v>
      </c>
      <c r="DV243">
        <v>1.022567</v>
      </c>
      <c r="DW243">
        <v>22.475020000000001</v>
      </c>
      <c r="DX243">
        <v>6.6273879999999993E-2</v>
      </c>
      <c r="DY243">
        <v>17.332470000000001</v>
      </c>
      <c r="DZ243">
        <v>1.0108490000000001</v>
      </c>
      <c r="EA243">
        <v>22.466080000000002</v>
      </c>
      <c r="EB243">
        <v>6.1643950000000003E-2</v>
      </c>
      <c r="EC243">
        <v>16.260169999999999</v>
      </c>
      <c r="ED243">
        <v>0.99789119999999998</v>
      </c>
      <c r="EE243">
        <v>22.590879999999999</v>
      </c>
      <c r="EF243" s="1">
        <v>5.6294820000000002E-2</v>
      </c>
      <c r="EG243">
        <v>14.98188</v>
      </c>
      <c r="EH243">
        <v>0.98552439999999997</v>
      </c>
      <c r="EI243">
        <v>22.765779999999999</v>
      </c>
      <c r="EJ243" s="1">
        <v>5.0908839999999997E-2</v>
      </c>
      <c r="EK243">
        <v>13.652749999999999</v>
      </c>
      <c r="EL243">
        <v>0.97396179999999999</v>
      </c>
      <c r="EM243">
        <v>22.905840000000001</v>
      </c>
      <c r="EN243" s="1">
        <v>4.5800309999999997E-2</v>
      </c>
      <c r="EO243">
        <v>12.359959999999999</v>
      </c>
      <c r="EP243">
        <v>0.96386499999999997</v>
      </c>
      <c r="EQ243">
        <v>22.839749999999999</v>
      </c>
      <c r="ER243" s="1">
        <v>4.1131380000000002E-2</v>
      </c>
      <c r="ES243">
        <v>11.15537</v>
      </c>
      <c r="ET243">
        <v>0.95353900000000003</v>
      </c>
      <c r="EU243">
        <v>22.648489999999999</v>
      </c>
      <c r="EV243" s="1">
        <v>3.6915650000000001E-2</v>
      </c>
      <c r="EW243">
        <v>10.061629999999999</v>
      </c>
      <c r="EX243">
        <v>0.94306199999999996</v>
      </c>
      <c r="EY243">
        <v>22.542829999999999</v>
      </c>
      <c r="EZ243" s="1">
        <v>3.3154129999999997E-2</v>
      </c>
      <c r="FA243">
        <v>9.0813880000000005</v>
      </c>
      <c r="FB243">
        <v>0.93283490000000002</v>
      </c>
      <c r="FC243">
        <v>22.614339999999999</v>
      </c>
      <c r="FD243" s="1">
        <v>2.9821279999999999E-2</v>
      </c>
      <c r="FE243">
        <v>8.2062530000000002</v>
      </c>
      <c r="FF243">
        <v>0.92202340000000005</v>
      </c>
      <c r="FG243">
        <v>23.210979999999999</v>
      </c>
      <c r="FH243">
        <v>2.6804040000000001E-2</v>
      </c>
      <c r="FI243">
        <v>7.4149079999999996</v>
      </c>
      <c r="FJ243">
        <v>0.90951490000000002</v>
      </c>
      <c r="FK243">
        <v>23.60567</v>
      </c>
      <c r="FL243" s="1">
        <v>2.405177E-2</v>
      </c>
      <c r="FM243">
        <v>6.6956800000000003</v>
      </c>
      <c r="FN243">
        <v>0.89593259999999997</v>
      </c>
      <c r="FO243">
        <v>23.714259999999999</v>
      </c>
      <c r="FP243" s="1">
        <v>2.1557819999999998E-2</v>
      </c>
      <c r="FQ243">
        <v>6.0441510000000003</v>
      </c>
      <c r="FR243">
        <v>0.88264089999999995</v>
      </c>
      <c r="FS243">
        <v>23.578209999999999</v>
      </c>
      <c r="FT243" s="1">
        <v>1.931068E-2</v>
      </c>
      <c r="FU243">
        <v>5.4496310000000001</v>
      </c>
      <c r="FV243">
        <v>0.87064900000000001</v>
      </c>
      <c r="FW243">
        <v>23.30546</v>
      </c>
      <c r="FX243" s="1">
        <v>1.7299829999999999E-2</v>
      </c>
      <c r="FY243">
        <v>4.909859</v>
      </c>
      <c r="FZ243">
        <v>0.85925359999999995</v>
      </c>
      <c r="GA243">
        <v>23.06662</v>
      </c>
      <c r="GB243" s="1">
        <v>1.5498410000000001E-2</v>
      </c>
      <c r="GC243">
        <v>4.4214580000000003</v>
      </c>
      <c r="GD243">
        <v>0.84854260000000004</v>
      </c>
      <c r="GE243">
        <v>22.999749999999999</v>
      </c>
      <c r="GF243" s="1">
        <v>1.3897680000000001E-2</v>
      </c>
      <c r="GG243">
        <v>3.9833989999999999</v>
      </c>
      <c r="GH243">
        <v>0.83866479999999999</v>
      </c>
      <c r="GI243">
        <v>23.257249999999999</v>
      </c>
      <c r="GJ243" s="1">
        <v>1.247433E-2</v>
      </c>
      <c r="GK243">
        <v>3.5898539999999999</v>
      </c>
      <c r="GL243">
        <v>0.83045970000000002</v>
      </c>
      <c r="GM243">
        <v>24.176819999999999</v>
      </c>
      <c r="GN243" s="1">
        <v>1.1216250000000001E-2</v>
      </c>
      <c r="GO243">
        <v>3.2367439999999998</v>
      </c>
      <c r="GP243">
        <v>0.82344740000000005</v>
      </c>
      <c r="GQ243">
        <v>24.951820000000001</v>
      </c>
      <c r="GR243" s="1">
        <v>1.0079980000000001E-2</v>
      </c>
      <c r="GS243">
        <v>2.9148520000000002</v>
      </c>
      <c r="GT243">
        <v>0.81764919999999996</v>
      </c>
      <c r="GU243">
        <v>25.4298</v>
      </c>
      <c r="GV243" s="1">
        <v>9.0425560000000002E-3</v>
      </c>
      <c r="GW243">
        <v>2.618109</v>
      </c>
      <c r="GX243">
        <v>0.81269340000000001</v>
      </c>
      <c r="GY243">
        <v>25.67717</v>
      </c>
      <c r="GZ243" s="1">
        <v>8.0805059999999995E-3</v>
      </c>
      <c r="HA243">
        <v>2.3417840000000001</v>
      </c>
      <c r="HB243">
        <v>0.80869139999999995</v>
      </c>
      <c r="HC243">
        <v>25.520959999999999</v>
      </c>
      <c r="HD243" s="1">
        <v>7.1830059999999996E-3</v>
      </c>
      <c r="HE243">
        <v>2.083656</v>
      </c>
      <c r="HF243">
        <v>0.80567440000000001</v>
      </c>
      <c r="HG243">
        <v>25.189070000000001</v>
      </c>
      <c r="HH243" s="1">
        <v>6.3435610000000002E-3</v>
      </c>
      <c r="HI243">
        <v>1.841105</v>
      </c>
      <c r="HJ243">
        <v>0.80378530000000004</v>
      </c>
      <c r="HK243">
        <v>25.04673</v>
      </c>
      <c r="HL243">
        <v>5.5434450000000001E-3</v>
      </c>
      <c r="HM243">
        <v>1.6087210000000001</v>
      </c>
      <c r="HN243">
        <v>0.80248410000000003</v>
      </c>
      <c r="HO243">
        <v>25.170780000000001</v>
      </c>
      <c r="HP243" s="1">
        <v>4.7518619999999999E-3</v>
      </c>
      <c r="HQ243">
        <v>1.379505</v>
      </c>
      <c r="HR243">
        <v>0.80153609999999997</v>
      </c>
      <c r="HS243">
        <v>25.886500000000002</v>
      </c>
      <c r="HT243" s="1">
        <v>3.9560730000000001E-3</v>
      </c>
      <c r="HU243">
        <v>1.1497379999999999</v>
      </c>
      <c r="HV243">
        <v>0.80085899999999999</v>
      </c>
      <c r="HW243">
        <v>26.631519999999998</v>
      </c>
      <c r="HX243" s="1">
        <v>3.1827489999999999E-3</v>
      </c>
      <c r="HY243">
        <v>0.92612280000000002</v>
      </c>
      <c r="HZ243">
        <v>0.80038149999999997</v>
      </c>
      <c r="IA243">
        <v>27.088139999999999</v>
      </c>
      <c r="IB243" s="1">
        <v>2.4893939999999998E-3</v>
      </c>
      <c r="IC243">
        <v>0.72485069999999996</v>
      </c>
      <c r="ID243">
        <v>0.80005970000000004</v>
      </c>
      <c r="IE243">
        <v>27.320229999999999</v>
      </c>
      <c r="IF243" s="1">
        <v>1.9289820000000001E-3</v>
      </c>
      <c r="IG243">
        <v>0.56128370000000005</v>
      </c>
      <c r="IH243">
        <v>0.7998499</v>
      </c>
      <c r="II243">
        <v>27.04786</v>
      </c>
      <c r="IJ243" s="1">
        <v>1.5195110000000001E-3</v>
      </c>
      <c r="IK243">
        <v>0.44120330000000002</v>
      </c>
      <c r="IL243">
        <v>0.79970390000000002</v>
      </c>
      <c r="IM243">
        <v>26.595400000000001</v>
      </c>
      <c r="IN243" s="1">
        <v>1.24347E-3</v>
      </c>
      <c r="IO243">
        <v>0.3599542</v>
      </c>
      <c r="IP243">
        <v>0.7996143</v>
      </c>
      <c r="IQ243">
        <v>26.258230000000001</v>
      </c>
      <c r="IR243" s="1">
        <v>1.065533E-3</v>
      </c>
      <c r="IS243">
        <v>0.30754359999999997</v>
      </c>
      <c r="IT243">
        <v>0.79953249999999998</v>
      </c>
      <c r="IU243">
        <v>26.155080000000002</v>
      </c>
      <c r="IV243" s="1">
        <v>9.5067969999999998E-4</v>
      </c>
      <c r="IW243">
        <v>0.27374229999999999</v>
      </c>
      <c r="IX243">
        <v>0.79950670000000001</v>
      </c>
      <c r="IY243">
        <v>26.57348</v>
      </c>
      <c r="IZ243" s="1">
        <v>8.7237950000000001E-4</v>
      </c>
      <c r="JA243">
        <v>0.25080340000000001</v>
      </c>
      <c r="JB243">
        <v>0.79948680000000005</v>
      </c>
      <c r="JC243">
        <v>26.718730000000001</v>
      </c>
      <c r="JD243" s="1">
        <v>8.1450890000000001E-4</v>
      </c>
      <c r="JE243">
        <v>0.2339579</v>
      </c>
      <c r="JF243">
        <v>0.79946280000000003</v>
      </c>
      <c r="JG243">
        <v>26.717469999999999</v>
      </c>
      <c r="JH243" s="1">
        <v>7.6823940000000002E-4</v>
      </c>
      <c r="JI243">
        <v>0.2205471</v>
      </c>
      <c r="JJ243">
        <v>0.79944470000000001</v>
      </c>
      <c r="JK243">
        <v>26.269729999999999</v>
      </c>
      <c r="JL243" s="1">
        <v>7.2867660000000003E-4</v>
      </c>
      <c r="JM243">
        <v>0.20912919999999999</v>
      </c>
      <c r="JN243">
        <v>0.79944499999999996</v>
      </c>
      <c r="JO243">
        <v>25.76473</v>
      </c>
      <c r="JP243" s="1">
        <v>6.9331489999999998E-4</v>
      </c>
      <c r="JQ243">
        <v>0.19895789999999999</v>
      </c>
      <c r="JR243">
        <v>0.79945710000000003</v>
      </c>
      <c r="JS243">
        <v>25.4663</v>
      </c>
      <c r="JT243" s="1">
        <v>6.609106E-4</v>
      </c>
      <c r="JU243">
        <v>0.18964110000000001</v>
      </c>
      <c r="JV243">
        <v>0.79944269999999995</v>
      </c>
      <c r="JW243">
        <v>25.38287</v>
      </c>
      <c r="JX243" s="1">
        <v>6.3074120000000005E-4</v>
      </c>
      <c r="JY243">
        <v>0.1809664</v>
      </c>
      <c r="JZ243">
        <v>0.79944150000000003</v>
      </c>
      <c r="KA243">
        <v>25.46133</v>
      </c>
      <c r="KB243" s="1">
        <v>6.0252069999999997E-4</v>
      </c>
      <c r="KC243">
        <v>0.17284369999999999</v>
      </c>
      <c r="KD243">
        <v>0.79944490000000001</v>
      </c>
      <c r="KE243">
        <v>26.085460000000001</v>
      </c>
      <c r="KF243" s="1">
        <v>5.7618190000000003E-4</v>
      </c>
      <c r="KG243">
        <v>0.1652757</v>
      </c>
      <c r="KH243">
        <v>0.79943640000000005</v>
      </c>
      <c r="KI243">
        <v>26.343869999999999</v>
      </c>
      <c r="KJ243" s="1">
        <v>5.5141459999999995E-4</v>
      </c>
      <c r="KK243">
        <v>0.15817200000000001</v>
      </c>
      <c r="KL243">
        <v>0.7994329</v>
      </c>
      <c r="KM243">
        <v>26.397290000000002</v>
      </c>
      <c r="KN243" s="1">
        <v>5.2781639999999999E-4</v>
      </c>
      <c r="KO243">
        <v>0.15140400000000001</v>
      </c>
      <c r="KP243">
        <v>0.79943249999999999</v>
      </c>
      <c r="KQ243">
        <v>26.24194</v>
      </c>
      <c r="KR243" s="1">
        <v>5.0535260000000002E-4</v>
      </c>
      <c r="KS243">
        <v>0.144958</v>
      </c>
      <c r="KT243">
        <v>0.79945719999999998</v>
      </c>
      <c r="KU243">
        <v>25.819669999999999</v>
      </c>
      <c r="KV243" s="1">
        <v>4.8406170000000001E-4</v>
      </c>
      <c r="KW243">
        <v>0.1388481</v>
      </c>
      <c r="KX243">
        <v>0.79942959999999996</v>
      </c>
      <c r="KY243">
        <v>25.327010000000001</v>
      </c>
      <c r="KZ243" s="1">
        <v>4.639566E-4</v>
      </c>
      <c r="LA243">
        <v>0.13307430000000001</v>
      </c>
      <c r="LB243">
        <v>0.79943169999999997</v>
      </c>
      <c r="LC243">
        <v>24.974989999999998</v>
      </c>
      <c r="LD243" s="1">
        <v>4.4476459999999999E-4</v>
      </c>
      <c r="LE243">
        <v>0.12757279999999999</v>
      </c>
      <c r="LF243">
        <v>0.79942919999999995</v>
      </c>
      <c r="LG243">
        <v>24.926729999999999</v>
      </c>
      <c r="LH243">
        <v>4.2646639999999999E-4</v>
      </c>
      <c r="LI243">
        <v>0.1223187</v>
      </c>
      <c r="LJ243">
        <v>0.79943730000000002</v>
      </c>
      <c r="LK243">
        <v>25.609179999999999</v>
      </c>
      <c r="LL243" s="1">
        <v>4.0907269999999998E-4</v>
      </c>
      <c r="LM243">
        <v>0.11732960000000001</v>
      </c>
      <c r="LN243">
        <v>0.79944029999999999</v>
      </c>
      <c r="LO243">
        <v>26.138670000000001</v>
      </c>
      <c r="LP243" s="1">
        <v>3.9254900000000001E-4</v>
      </c>
      <c r="LQ243">
        <v>0.11258020000000001</v>
      </c>
      <c r="LR243">
        <v>0.79943189999999997</v>
      </c>
      <c r="LS243">
        <v>26.485720000000001</v>
      </c>
      <c r="LT243" s="1">
        <v>3.7687099999999998E-4</v>
      </c>
      <c r="LU243">
        <v>0.10807890000000001</v>
      </c>
      <c r="LV243">
        <v>0.79938359999999997</v>
      </c>
      <c r="LW243">
        <v>26.832640000000001</v>
      </c>
      <c r="LX243" s="1">
        <v>3.6194569999999999E-4</v>
      </c>
      <c r="LY243">
        <v>0.1038028</v>
      </c>
      <c r="LZ243">
        <v>0.7993673</v>
      </c>
      <c r="MA243">
        <v>26.741389999999999</v>
      </c>
      <c r="MB243" s="1">
        <v>3.4763820000000001E-4</v>
      </c>
      <c r="MC243">
        <v>9.970424E-2</v>
      </c>
      <c r="MD243">
        <v>0.7992764</v>
      </c>
      <c r="ME243">
        <v>26.263639999999999</v>
      </c>
      <c r="MF243" s="1">
        <v>3.340447E-4</v>
      </c>
      <c r="MG243">
        <v>9.5805340000000003E-2</v>
      </c>
      <c r="MH243">
        <v>0.79915309999999995</v>
      </c>
      <c r="MI243">
        <v>25.78445</v>
      </c>
      <c r="MJ243" s="1">
        <v>3.2106600000000001E-4</v>
      </c>
      <c r="MK243">
        <v>9.2090459999999999E-2</v>
      </c>
      <c r="ML243">
        <v>0.79898150000000001</v>
      </c>
      <c r="MM243">
        <v>25.727830000000001</v>
      </c>
      <c r="MN243" s="1">
        <v>3.087551E-4</v>
      </c>
      <c r="MO243">
        <v>8.8571880000000006E-2</v>
      </c>
      <c r="MP243">
        <v>0.79874310000000004</v>
      </c>
      <c r="MQ243">
        <v>26.433759999999999</v>
      </c>
      <c r="MR243" s="1">
        <v>2.9721400000000002E-4</v>
      </c>
      <c r="MS243">
        <v>8.5272180000000003E-2</v>
      </c>
      <c r="MT243">
        <v>0.79847460000000003</v>
      </c>
      <c r="MU243">
        <v>27.21341</v>
      </c>
      <c r="MV243" s="1">
        <v>2.8647239999999999E-4</v>
      </c>
      <c r="MW243">
        <v>8.2191500000000001E-2</v>
      </c>
      <c r="MX243">
        <v>0.79813559999999995</v>
      </c>
      <c r="MY243">
        <v>27.703970000000002</v>
      </c>
      <c r="MZ243" s="1">
        <v>2.7633319999999999E-4</v>
      </c>
      <c r="NA243">
        <v>7.9300670000000004E-2</v>
      </c>
      <c r="NB243">
        <v>0.7977687</v>
      </c>
      <c r="NC243">
        <v>27.99389</v>
      </c>
      <c r="ND243" s="1">
        <v>2.6668489999999998E-4</v>
      </c>
      <c r="NE243">
        <v>7.6548469999999993E-2</v>
      </c>
      <c r="NF243">
        <v>0.79736439999999997</v>
      </c>
      <c r="NG243">
        <v>27.831109999999999</v>
      </c>
      <c r="NH243" s="1">
        <v>2.5735539999999999E-4</v>
      </c>
      <c r="NI243">
        <v>7.3889360000000001E-2</v>
      </c>
      <c r="NJ243">
        <v>0.79694620000000005</v>
      </c>
      <c r="NK243">
        <v>27.53068</v>
      </c>
      <c r="NL243">
        <v>2.4834400000000001E-4</v>
      </c>
      <c r="NM243">
        <v>7.131643E-2</v>
      </c>
      <c r="NN243">
        <v>0.79654230000000004</v>
      </c>
      <c r="NO243">
        <v>27.331309999999998</v>
      </c>
      <c r="NP243" s="1">
        <v>2.3970609999999999E-4</v>
      </c>
      <c r="NQ243">
        <v>6.8846619999999997E-2</v>
      </c>
      <c r="NR243">
        <v>0.79617020000000005</v>
      </c>
      <c r="NS243">
        <v>27.296710000000001</v>
      </c>
      <c r="NT243" s="1">
        <v>2.3159179999999999E-4</v>
      </c>
      <c r="NU243">
        <v>6.6523940000000004E-2</v>
      </c>
      <c r="NV243">
        <v>0.79584100000000002</v>
      </c>
      <c r="NW243">
        <v>27.526299999999999</v>
      </c>
      <c r="NX243" s="1">
        <v>2.2412760000000001E-4</v>
      </c>
      <c r="NY243">
        <v>6.4380220000000002E-2</v>
      </c>
      <c r="NZ243">
        <v>0.79554510000000001</v>
      </c>
      <c r="OA243">
        <v>27.91591</v>
      </c>
      <c r="OB243" s="1">
        <v>2.1721190000000001E-4</v>
      </c>
      <c r="OC243">
        <v>6.239782E-2</v>
      </c>
      <c r="OD243">
        <v>0.79529490000000003</v>
      </c>
      <c r="OE243">
        <v>27.87932</v>
      </c>
      <c r="OF243" s="1">
        <v>2.105334E-4</v>
      </c>
      <c r="OG243">
        <v>6.0482979999999999E-2</v>
      </c>
      <c r="OH243">
        <v>0.7950583</v>
      </c>
      <c r="OI243">
        <v>27.58353</v>
      </c>
      <c r="OJ243" s="1">
        <v>2.037667E-4</v>
      </c>
      <c r="OK243">
        <v>5.8545979999999997E-2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1.0381020000000001</v>
      </c>
      <c r="G244">
        <v>22.26925</v>
      </c>
      <c r="H244">
        <v>0</v>
      </c>
      <c r="I244">
        <v>0</v>
      </c>
      <c r="J244">
        <v>1.0364249999999999</v>
      </c>
      <c r="K244">
        <v>22.320229999999999</v>
      </c>
      <c r="L244">
        <v>0</v>
      </c>
      <c r="M244">
        <v>0</v>
      </c>
      <c r="N244">
        <v>1.0345230000000001</v>
      </c>
      <c r="O244">
        <v>22.631460000000001</v>
      </c>
      <c r="P244">
        <v>0</v>
      </c>
      <c r="Q244">
        <v>0</v>
      </c>
      <c r="R244">
        <v>1.032592</v>
      </c>
      <c r="S244">
        <v>22.647629999999999</v>
      </c>
      <c r="T244">
        <v>0</v>
      </c>
      <c r="U244">
        <v>0</v>
      </c>
      <c r="V244">
        <v>1.0305359999999999</v>
      </c>
      <c r="W244">
        <v>22.523</v>
      </c>
      <c r="X244">
        <v>0</v>
      </c>
      <c r="Y244">
        <v>0</v>
      </c>
      <c r="Z244">
        <v>1.028316</v>
      </c>
      <c r="AA244">
        <v>22.250859999999999</v>
      </c>
      <c r="AB244">
        <v>0</v>
      </c>
      <c r="AC244">
        <v>0</v>
      </c>
      <c r="AD244">
        <v>1.02573</v>
      </c>
      <c r="AE244">
        <v>21.814889999999998</v>
      </c>
      <c r="AF244">
        <v>0</v>
      </c>
      <c r="AG244">
        <v>0</v>
      </c>
      <c r="AH244">
        <v>1.0225010000000001</v>
      </c>
      <c r="AI244">
        <v>21.431170000000002</v>
      </c>
      <c r="AJ244">
        <v>0</v>
      </c>
      <c r="AK244">
        <v>0</v>
      </c>
      <c r="AL244">
        <v>1.0188090000000001</v>
      </c>
      <c r="AM244">
        <v>21.50798</v>
      </c>
      <c r="AN244">
        <v>0</v>
      </c>
      <c r="AO244">
        <v>0</v>
      </c>
      <c r="AP244">
        <v>1.0151589999999999</v>
      </c>
      <c r="AQ244">
        <v>21.539059999999999</v>
      </c>
      <c r="AR244">
        <v>0</v>
      </c>
      <c r="AS244">
        <v>0</v>
      </c>
      <c r="AT244">
        <v>1.0118670000000001</v>
      </c>
      <c r="AU244">
        <v>21.684889999999999</v>
      </c>
      <c r="AV244">
        <v>7.2611399999999997E-33</v>
      </c>
      <c r="AW244">
        <v>1.7166769999999999E-30</v>
      </c>
      <c r="AX244">
        <v>1.008901</v>
      </c>
      <c r="AY244">
        <v>21.76023</v>
      </c>
      <c r="AZ244" s="1">
        <v>1.2699129999999999E-20</v>
      </c>
      <c r="BA244" s="1">
        <v>3.0237789999999999E-18</v>
      </c>
      <c r="BB244">
        <v>1.0063120000000001</v>
      </c>
      <c r="BC244">
        <v>21.667539999999999</v>
      </c>
      <c r="BD244" s="1">
        <v>8.9477089999999995E-12</v>
      </c>
      <c r="BE244" s="1">
        <v>1.512527E-9</v>
      </c>
      <c r="BF244">
        <v>1.0039169999999999</v>
      </c>
      <c r="BG244">
        <v>21.412299999999998</v>
      </c>
      <c r="BH244" s="1">
        <v>9.5115459999999995E-7</v>
      </c>
      <c r="BI244" s="1">
        <v>1.8324270000000001E-4</v>
      </c>
      <c r="BJ244">
        <v>1.001536</v>
      </c>
      <c r="BK244">
        <v>21.183409999999999</v>
      </c>
      <c r="BL244" s="1">
        <v>6.6903760000000003E-4</v>
      </c>
      <c r="BM244" s="1">
        <v>0.13653290000000001</v>
      </c>
      <c r="BN244">
        <v>0.99911939999999999</v>
      </c>
      <c r="BO244">
        <v>21.23255</v>
      </c>
      <c r="BP244" s="1">
        <v>6.3666410000000007E-2</v>
      </c>
      <c r="BQ244" s="1">
        <v>13.529870000000001</v>
      </c>
      <c r="BR244">
        <v>0.99645720000000004</v>
      </c>
      <c r="BS244">
        <v>21.54364</v>
      </c>
      <c r="BT244" s="1">
        <v>1.5328299999999999</v>
      </c>
      <c r="BU244" s="1">
        <v>337.0727</v>
      </c>
      <c r="BV244">
        <v>0.99351140000000004</v>
      </c>
      <c r="BW244">
        <v>21.959879999999998</v>
      </c>
      <c r="BX244" s="1">
        <v>12.84348</v>
      </c>
      <c r="BY244">
        <v>2908.402</v>
      </c>
      <c r="BZ244">
        <v>0.99008249999999998</v>
      </c>
      <c r="CA244">
        <v>22.36581</v>
      </c>
      <c r="CB244">
        <v>46.00056</v>
      </c>
      <c r="CC244">
        <v>10696.41</v>
      </c>
      <c r="CD244">
        <v>0.98607219999999995</v>
      </c>
      <c r="CE244">
        <v>22.41057</v>
      </c>
      <c r="CF244">
        <v>81.918030000000002</v>
      </c>
      <c r="CG244">
        <v>19509.21</v>
      </c>
      <c r="CH244">
        <v>0.9814003</v>
      </c>
      <c r="CI244">
        <v>22.345559999999999</v>
      </c>
      <c r="CJ244">
        <v>81.588239999999999</v>
      </c>
      <c r="CK244">
        <v>19865.23</v>
      </c>
      <c r="CL244">
        <v>0.97617399999999999</v>
      </c>
      <c r="CM244">
        <v>22.25019</v>
      </c>
      <c r="CN244">
        <v>50.046039999999998</v>
      </c>
      <c r="CO244">
        <v>12433.34</v>
      </c>
      <c r="CP244">
        <v>0.97073109999999996</v>
      </c>
      <c r="CQ244">
        <v>22.100280000000001</v>
      </c>
      <c r="CR244">
        <v>20.512319999999999</v>
      </c>
      <c r="CS244">
        <v>5189.9989999999998</v>
      </c>
      <c r="CT244">
        <v>0.96514639999999996</v>
      </c>
      <c r="CU244">
        <v>22.230730000000001</v>
      </c>
      <c r="CV244">
        <v>6.0456830000000004</v>
      </c>
      <c r="CW244">
        <v>1554.4949999999999</v>
      </c>
      <c r="CX244">
        <v>0.9592716</v>
      </c>
      <c r="CY244">
        <v>22.565650000000002</v>
      </c>
      <c r="CZ244">
        <v>1.391019</v>
      </c>
      <c r="DA244">
        <v>362.4615</v>
      </c>
      <c r="DB244">
        <v>0.95322229999999997</v>
      </c>
      <c r="DC244">
        <v>22.784140000000001</v>
      </c>
      <c r="DD244">
        <v>0.2993999</v>
      </c>
      <c r="DE244">
        <v>78.199579999999997</v>
      </c>
      <c r="DF244">
        <v>0.94687619999999995</v>
      </c>
      <c r="DG244">
        <v>22.966170000000002</v>
      </c>
      <c r="DH244">
        <v>9.9941719999999998E-2</v>
      </c>
      <c r="DI244">
        <v>25.518350000000002</v>
      </c>
      <c r="DJ244">
        <v>0.94025530000000002</v>
      </c>
      <c r="DK244">
        <v>22.90175</v>
      </c>
      <c r="DL244">
        <v>7.1855150000000007E-2</v>
      </c>
      <c r="DM244">
        <v>18.033999999999999</v>
      </c>
      <c r="DN244">
        <v>0.93327389999999999</v>
      </c>
      <c r="DO244">
        <v>22.821549999999998</v>
      </c>
      <c r="DP244">
        <v>6.9912569999999993E-2</v>
      </c>
      <c r="DQ244">
        <v>17.576350000000001</v>
      </c>
      <c r="DR244">
        <v>0.92613199999999996</v>
      </c>
      <c r="DS244">
        <v>22.698979999999999</v>
      </c>
      <c r="DT244">
        <v>6.9306190000000004E-2</v>
      </c>
      <c r="DU244">
        <v>17.539819999999999</v>
      </c>
      <c r="DV244">
        <v>0.91870750000000001</v>
      </c>
      <c r="DW244">
        <v>22.49248</v>
      </c>
      <c r="DX244">
        <v>6.6548029999999994E-2</v>
      </c>
      <c r="DY244">
        <v>16.968209999999999</v>
      </c>
      <c r="DZ244">
        <v>0.91107329999999997</v>
      </c>
      <c r="EA244">
        <v>22.496230000000001</v>
      </c>
      <c r="EB244">
        <v>6.2024969999999999E-2</v>
      </c>
      <c r="EC244">
        <v>15.93309</v>
      </c>
      <c r="ED244">
        <v>0.90322899999999995</v>
      </c>
      <c r="EE244">
        <v>22.62931</v>
      </c>
      <c r="EF244" s="1">
        <v>5.6720220000000002E-2</v>
      </c>
      <c r="EG244">
        <v>14.676629999999999</v>
      </c>
      <c r="EH244">
        <v>0.89658990000000005</v>
      </c>
      <c r="EI244">
        <v>22.801349999999999</v>
      </c>
      <c r="EJ244" s="1">
        <v>5.1343659999999999E-2</v>
      </c>
      <c r="EK244">
        <v>13.35515</v>
      </c>
      <c r="EL244">
        <v>0.89137549999999999</v>
      </c>
      <c r="EM244">
        <v>22.928370000000001</v>
      </c>
      <c r="EN244" s="1">
        <v>4.621745E-2</v>
      </c>
      <c r="EO244">
        <v>12.06113</v>
      </c>
      <c r="EP244">
        <v>0.88722659999999998</v>
      </c>
      <c r="EQ244">
        <v>22.850529999999999</v>
      </c>
      <c r="ER244">
        <v>4.152194E-2</v>
      </c>
      <c r="ES244">
        <v>10.858560000000001</v>
      </c>
      <c r="ET244">
        <v>0.88308640000000005</v>
      </c>
      <c r="EU244">
        <v>22.652560000000001</v>
      </c>
      <c r="EV244" s="1">
        <v>3.727258E-2</v>
      </c>
      <c r="EW244">
        <v>9.7659599999999998</v>
      </c>
      <c r="EX244">
        <v>0.87888509999999997</v>
      </c>
      <c r="EY244">
        <v>22.545729999999999</v>
      </c>
      <c r="EZ244" s="1">
        <v>3.3477680000000003E-2</v>
      </c>
      <c r="FA244">
        <v>8.7874300000000005</v>
      </c>
      <c r="FB244">
        <v>0.87488239999999995</v>
      </c>
      <c r="FC244">
        <v>22.630199999999999</v>
      </c>
      <c r="FD244" s="1">
        <v>3.0115699999999999E-2</v>
      </c>
      <c r="FE244">
        <v>7.9152430000000003</v>
      </c>
      <c r="FF244">
        <v>0.87044100000000002</v>
      </c>
      <c r="FG244">
        <v>23.24335</v>
      </c>
      <c r="FH244" s="1">
        <v>2.7075479999999999E-2</v>
      </c>
      <c r="FI244">
        <v>7.1293749999999996</v>
      </c>
      <c r="FJ244">
        <v>0.86573270000000002</v>
      </c>
      <c r="FK244">
        <v>23.638909999999999</v>
      </c>
      <c r="FL244" s="1">
        <v>2.4297369999999999E-2</v>
      </c>
      <c r="FM244">
        <v>6.4115659999999997</v>
      </c>
      <c r="FN244">
        <v>0.86095290000000002</v>
      </c>
      <c r="FO244">
        <v>23.755379999999999</v>
      </c>
      <c r="FP244" s="1">
        <v>2.1782260000000001E-2</v>
      </c>
      <c r="FQ244">
        <v>5.7602630000000001</v>
      </c>
      <c r="FR244">
        <v>0.85675129999999999</v>
      </c>
      <c r="FS244">
        <v>23.617699999999999</v>
      </c>
      <c r="FT244">
        <v>1.9515560000000001E-2</v>
      </c>
      <c r="FU244">
        <v>5.1694329999999997</v>
      </c>
      <c r="FV244">
        <v>0.85302900000000004</v>
      </c>
      <c r="FW244">
        <v>23.32715</v>
      </c>
      <c r="FX244" s="1">
        <v>1.748622E-2</v>
      </c>
      <c r="FY244">
        <v>4.63504</v>
      </c>
      <c r="FZ244">
        <v>0.84955190000000003</v>
      </c>
      <c r="GA244">
        <v>23.072780000000002</v>
      </c>
      <c r="GB244" s="1">
        <v>1.566656E-2</v>
      </c>
      <c r="GC244">
        <v>4.1525920000000003</v>
      </c>
      <c r="GD244">
        <v>0.8463927</v>
      </c>
      <c r="GE244">
        <v>22.991620000000001</v>
      </c>
      <c r="GF244" s="1">
        <v>1.404861E-2</v>
      </c>
      <c r="GG244">
        <v>3.7217760000000002</v>
      </c>
      <c r="GH244">
        <v>0.84350720000000001</v>
      </c>
      <c r="GI244">
        <v>23.251339999999999</v>
      </c>
      <c r="GJ244" s="1">
        <v>1.2610100000000001E-2</v>
      </c>
      <c r="GK244">
        <v>3.3374709999999999</v>
      </c>
      <c r="GL244">
        <v>0.84125519999999998</v>
      </c>
      <c r="GM244">
        <v>24.184180000000001</v>
      </c>
      <c r="GN244" s="1">
        <v>1.1339709999999999E-2</v>
      </c>
      <c r="GO244">
        <v>2.9960170000000002</v>
      </c>
      <c r="GP244">
        <v>0.83930760000000004</v>
      </c>
      <c r="GQ244">
        <v>24.975069999999999</v>
      </c>
      <c r="GR244" s="1">
        <v>1.0193829999999999E-2</v>
      </c>
      <c r="GS244">
        <v>2.6881870000000001</v>
      </c>
      <c r="GT244">
        <v>0.83769709999999997</v>
      </c>
      <c r="GU244">
        <v>25.464739999999999</v>
      </c>
      <c r="GV244" s="1">
        <v>9.1485349999999993E-3</v>
      </c>
      <c r="GW244">
        <v>2.4072300000000002</v>
      </c>
      <c r="GX244">
        <v>0.83631089999999997</v>
      </c>
      <c r="GY244">
        <v>25.722740000000002</v>
      </c>
      <c r="GZ244" s="1">
        <v>8.1798329999999992E-3</v>
      </c>
      <c r="HA244">
        <v>2.1480999999999999</v>
      </c>
      <c r="HB244">
        <v>0.83503119999999997</v>
      </c>
      <c r="HC244">
        <v>25.54862</v>
      </c>
      <c r="HD244" s="1">
        <v>7.2764650000000002E-3</v>
      </c>
      <c r="HE244">
        <v>1.9083110000000001</v>
      </c>
      <c r="HF244">
        <v>0.8340649</v>
      </c>
      <c r="HG244">
        <v>25.202190000000002</v>
      </c>
      <c r="HH244" s="1">
        <v>6.4319989999999999E-3</v>
      </c>
      <c r="HI244">
        <v>1.6846019999999999</v>
      </c>
      <c r="HJ244">
        <v>0.83415159999999999</v>
      </c>
      <c r="HK244">
        <v>25.046710000000001</v>
      </c>
      <c r="HL244" s="1">
        <v>5.629691E-3</v>
      </c>
      <c r="HM244">
        <v>1.472045</v>
      </c>
      <c r="HN244">
        <v>0.83436980000000005</v>
      </c>
      <c r="HO244">
        <v>25.16656</v>
      </c>
      <c r="HP244" s="1">
        <v>4.838172E-3</v>
      </c>
      <c r="HQ244">
        <v>1.263692</v>
      </c>
      <c r="HR244">
        <v>0.83455009999999996</v>
      </c>
      <c r="HS244">
        <v>25.899000000000001</v>
      </c>
      <c r="HT244" s="1">
        <v>4.0423509999999996E-3</v>
      </c>
      <c r="HU244">
        <v>1.0554790000000001</v>
      </c>
      <c r="HV244">
        <v>0.83469740000000003</v>
      </c>
      <c r="HW244">
        <v>26.664940000000001</v>
      </c>
      <c r="HX244" s="1">
        <v>3.2642909999999999E-3</v>
      </c>
      <c r="HY244">
        <v>0.85235119999999998</v>
      </c>
      <c r="HZ244">
        <v>0.83482000000000001</v>
      </c>
      <c r="IA244">
        <v>27.127600000000001</v>
      </c>
      <c r="IB244" s="1">
        <v>2.5594900000000002E-3</v>
      </c>
      <c r="IC244">
        <v>0.66826430000000003</v>
      </c>
      <c r="ID244">
        <v>0.83493470000000003</v>
      </c>
      <c r="IE244">
        <v>27.367000000000001</v>
      </c>
      <c r="IF244" s="1">
        <v>1.983182E-3</v>
      </c>
      <c r="IG244">
        <v>0.51737350000000004</v>
      </c>
      <c r="IH244">
        <v>0.83499100000000004</v>
      </c>
      <c r="II244">
        <v>27.075530000000001</v>
      </c>
      <c r="IJ244" s="1">
        <v>1.5575509999999999E-3</v>
      </c>
      <c r="IK244">
        <v>0.4056883</v>
      </c>
      <c r="IL244">
        <v>0.83505459999999998</v>
      </c>
      <c r="IM244">
        <v>26.61469</v>
      </c>
      <c r="IN244" s="1">
        <v>1.268452E-3</v>
      </c>
      <c r="IO244">
        <v>0.3296636</v>
      </c>
      <c r="IP244">
        <v>0.83508369999999998</v>
      </c>
      <c r="IQ244">
        <v>26.265499999999999</v>
      </c>
      <c r="IR244" s="1">
        <v>1.081514E-3</v>
      </c>
      <c r="IS244">
        <v>0.28050049999999999</v>
      </c>
      <c r="IT244">
        <v>0.83511639999999998</v>
      </c>
      <c r="IU244">
        <v>26.155950000000001</v>
      </c>
      <c r="IV244" s="1">
        <v>9.6117499999999999E-4</v>
      </c>
      <c r="IW244">
        <v>0.24884999999999999</v>
      </c>
      <c r="IX244">
        <v>0.83514739999999998</v>
      </c>
      <c r="IY244">
        <v>26.58888</v>
      </c>
      <c r="IZ244" s="1">
        <v>8.7976639999999995E-4</v>
      </c>
      <c r="JA244">
        <v>0.22750580000000001</v>
      </c>
      <c r="JB244">
        <v>0.83514239999999995</v>
      </c>
      <c r="JC244">
        <v>26.73574</v>
      </c>
      <c r="JD244" s="1">
        <v>8.2015600000000005E-4</v>
      </c>
      <c r="JE244">
        <v>0.21195449999999999</v>
      </c>
      <c r="JF244">
        <v>0.83516480000000004</v>
      </c>
      <c r="JG244">
        <v>26.763120000000001</v>
      </c>
      <c r="JH244" s="1">
        <v>7.7290940000000004E-4</v>
      </c>
      <c r="JI244">
        <v>0.19965469999999999</v>
      </c>
      <c r="JJ244">
        <v>0.8351712</v>
      </c>
      <c r="JK244">
        <v>26.320920000000001</v>
      </c>
      <c r="JL244" s="1">
        <v>7.3274859999999996E-4</v>
      </c>
      <c r="JM244">
        <v>0.1892393</v>
      </c>
      <c r="JN244">
        <v>0.83515130000000004</v>
      </c>
      <c r="JO244">
        <v>25.821619999999999</v>
      </c>
      <c r="JP244" s="1">
        <v>6.9699050000000004E-4</v>
      </c>
      <c r="JQ244">
        <v>0.17999329999999999</v>
      </c>
      <c r="JR244">
        <v>0.835175</v>
      </c>
      <c r="JS244">
        <v>25.50938</v>
      </c>
      <c r="JT244" s="1">
        <v>6.6431580000000001E-4</v>
      </c>
      <c r="JU244">
        <v>0.1715439</v>
      </c>
      <c r="JV244">
        <v>0.83517479999999999</v>
      </c>
      <c r="JW244">
        <v>25.407699999999998</v>
      </c>
      <c r="JX244" s="1">
        <v>6.339243E-4</v>
      </c>
      <c r="JY244">
        <v>0.16367960000000001</v>
      </c>
      <c r="JZ244">
        <v>0.83516659999999998</v>
      </c>
      <c r="KA244">
        <v>25.471019999999999</v>
      </c>
      <c r="KB244" s="1">
        <v>6.0550019999999999E-4</v>
      </c>
      <c r="KC244">
        <v>0.1563206</v>
      </c>
      <c r="KD244">
        <v>0.83516469999999998</v>
      </c>
      <c r="KE244">
        <v>26.11636</v>
      </c>
      <c r="KF244" s="1">
        <v>5.7895500000000003E-4</v>
      </c>
      <c r="KG244">
        <v>0.1494608</v>
      </c>
      <c r="KH244">
        <v>0.83516389999999996</v>
      </c>
      <c r="KI244">
        <v>26.361450000000001</v>
      </c>
      <c r="KJ244" s="1">
        <v>5.5403910000000002E-4</v>
      </c>
      <c r="KK244">
        <v>0.1430292</v>
      </c>
      <c r="KL244">
        <v>0.83519160000000003</v>
      </c>
      <c r="KM244">
        <v>26.437930000000001</v>
      </c>
      <c r="KN244" s="1">
        <v>5.3032239999999998E-4</v>
      </c>
      <c r="KO244">
        <v>0.13690730000000001</v>
      </c>
      <c r="KP244">
        <v>0.83518979999999998</v>
      </c>
      <c r="KQ244">
        <v>26.290949999999999</v>
      </c>
      <c r="KR244" s="1">
        <v>5.077371E-4</v>
      </c>
      <c r="KS244">
        <v>0.13107579999999999</v>
      </c>
      <c r="KT244">
        <v>0.83516449999999998</v>
      </c>
      <c r="KU244">
        <v>25.857060000000001</v>
      </c>
      <c r="KV244" s="1">
        <v>4.8631109999999999E-4</v>
      </c>
      <c r="KW244">
        <v>0.12554609999999999</v>
      </c>
      <c r="KX244">
        <v>0.83519200000000005</v>
      </c>
      <c r="KY244">
        <v>25.353429999999999</v>
      </c>
      <c r="KZ244" s="1">
        <v>4.6608789999999999E-4</v>
      </c>
      <c r="LA244">
        <v>0.1203183</v>
      </c>
      <c r="LB244">
        <v>0.83519200000000005</v>
      </c>
      <c r="LC244">
        <v>24.990110000000001</v>
      </c>
      <c r="LD244" s="1">
        <v>4.4681110000000001E-4</v>
      </c>
      <c r="LE244">
        <v>0.1153444</v>
      </c>
      <c r="LF244">
        <v>0.83515320000000004</v>
      </c>
      <c r="LG244">
        <v>24.941210000000002</v>
      </c>
      <c r="LH244" s="1">
        <v>4.284084E-4</v>
      </c>
      <c r="LI244">
        <v>0.1105908</v>
      </c>
      <c r="LJ244">
        <v>0.83518700000000001</v>
      </c>
      <c r="LK244">
        <v>25.64536</v>
      </c>
      <c r="LL244" s="1">
        <v>4.1091739999999998E-4</v>
      </c>
      <c r="LM244">
        <v>0.10607569999999999</v>
      </c>
      <c r="LN244">
        <v>0.83517920000000001</v>
      </c>
      <c r="LO244">
        <v>26.16338</v>
      </c>
      <c r="LP244" s="1">
        <v>3.9430379999999998E-4</v>
      </c>
      <c r="LQ244">
        <v>0.10177949999999999</v>
      </c>
      <c r="LR244">
        <v>0.83516749999999995</v>
      </c>
      <c r="LS244">
        <v>26.53032</v>
      </c>
      <c r="LT244" s="1">
        <v>3.7853080000000002E-4</v>
      </c>
      <c r="LU244">
        <v>9.7705299999999995E-2</v>
      </c>
      <c r="LV244">
        <v>0.83516040000000002</v>
      </c>
      <c r="LW244">
        <v>26.89012</v>
      </c>
      <c r="LX244" s="1">
        <v>3.6352969999999999E-4</v>
      </c>
      <c r="LY244">
        <v>9.3834909999999994E-2</v>
      </c>
      <c r="LZ244">
        <v>0.83515269999999997</v>
      </c>
      <c r="MA244">
        <v>26.782360000000001</v>
      </c>
      <c r="MB244" s="1">
        <v>3.491535E-4</v>
      </c>
      <c r="MC244">
        <v>9.0128730000000004E-2</v>
      </c>
      <c r="MD244">
        <v>0.83510680000000004</v>
      </c>
      <c r="ME244">
        <v>26.296559999999999</v>
      </c>
      <c r="MF244" s="1">
        <v>3.3548980000000001E-4</v>
      </c>
      <c r="MG244">
        <v>8.6598110000000006E-2</v>
      </c>
      <c r="MH244">
        <v>0.83509239999999996</v>
      </c>
      <c r="MI244">
        <v>25.809229999999999</v>
      </c>
      <c r="MJ244" s="1">
        <v>3.2243819999999999E-4</v>
      </c>
      <c r="MK244">
        <v>8.3234470000000005E-2</v>
      </c>
      <c r="ML244">
        <v>0.83501479999999995</v>
      </c>
      <c r="MM244">
        <v>25.751049999999999</v>
      </c>
      <c r="MN244" s="1">
        <v>3.1004999999999997E-4</v>
      </c>
      <c r="MO244">
        <v>8.0044080000000004E-2</v>
      </c>
      <c r="MP244">
        <v>0.83494659999999998</v>
      </c>
      <c r="MQ244">
        <v>26.46349</v>
      </c>
      <c r="MR244" s="1">
        <v>2.984253E-4</v>
      </c>
      <c r="MS244">
        <v>7.7049010000000001E-2</v>
      </c>
      <c r="MT244">
        <v>0.83486530000000003</v>
      </c>
      <c r="MU244">
        <v>27.240449999999999</v>
      </c>
      <c r="MV244" s="1">
        <v>2.8760379999999999E-4</v>
      </c>
      <c r="MW244">
        <v>7.4250120000000003E-2</v>
      </c>
      <c r="MX244">
        <v>0.83475469999999996</v>
      </c>
      <c r="MY244">
        <v>27.729900000000001</v>
      </c>
      <c r="MZ244" s="1">
        <v>2.7739719999999999E-4</v>
      </c>
      <c r="NA244">
        <v>7.162404E-2</v>
      </c>
      <c r="NB244">
        <v>0.83465780000000001</v>
      </c>
      <c r="NC244">
        <v>28.025569999999998</v>
      </c>
      <c r="ND244" s="1">
        <v>2.6770599999999999E-4</v>
      </c>
      <c r="NE244">
        <v>6.9127339999999995E-2</v>
      </c>
      <c r="NF244">
        <v>0.83456660000000005</v>
      </c>
      <c r="NG244">
        <v>27.851130000000001</v>
      </c>
      <c r="NH244" s="1">
        <v>2.5834749999999998E-4</v>
      </c>
      <c r="NI244">
        <v>6.6717009999999993E-2</v>
      </c>
      <c r="NJ244">
        <v>0.83445389999999997</v>
      </c>
      <c r="NK244">
        <v>27.545940000000002</v>
      </c>
      <c r="NL244" s="1">
        <v>2.4929720000000001E-4</v>
      </c>
      <c r="NM244">
        <v>6.438199E-2</v>
      </c>
      <c r="NN244">
        <v>0.83437360000000005</v>
      </c>
      <c r="NO244">
        <v>27.338100000000001</v>
      </c>
      <c r="NP244" s="1">
        <v>2.4061269999999999E-4</v>
      </c>
      <c r="NQ244">
        <v>6.2139300000000001E-2</v>
      </c>
      <c r="NR244">
        <v>0.83431730000000004</v>
      </c>
      <c r="NS244">
        <v>27.296559999999999</v>
      </c>
      <c r="NT244" s="1">
        <v>2.3244180000000001E-4</v>
      </c>
      <c r="NU244">
        <v>6.0027860000000002E-2</v>
      </c>
      <c r="NV244">
        <v>0.83424589999999998</v>
      </c>
      <c r="NW244">
        <v>27.536619999999999</v>
      </c>
      <c r="NX244" s="1">
        <v>2.249056E-4</v>
      </c>
      <c r="NY244">
        <v>5.8075750000000002E-2</v>
      </c>
      <c r="NZ244">
        <v>0.83423179999999997</v>
      </c>
      <c r="OA244">
        <v>27.942219999999999</v>
      </c>
      <c r="OB244" s="1">
        <v>2.179421E-4</v>
      </c>
      <c r="OC244">
        <v>5.6273829999999997E-2</v>
      </c>
      <c r="OD244">
        <v>0.83418729999999996</v>
      </c>
      <c r="OE244">
        <v>27.920439999999999</v>
      </c>
      <c r="OF244" s="1">
        <v>2.1125979999999999E-4</v>
      </c>
      <c r="OG244">
        <v>5.454382E-2</v>
      </c>
      <c r="OH244">
        <v>0.83415629999999996</v>
      </c>
      <c r="OI244">
        <v>27.62837</v>
      </c>
      <c r="OJ244" s="1">
        <v>2.045072E-4</v>
      </c>
      <c r="OK244">
        <v>5.27988E-2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1.282314</v>
      </c>
      <c r="G245">
        <v>22.298380000000002</v>
      </c>
      <c r="H245">
        <v>0</v>
      </c>
      <c r="I245">
        <v>0</v>
      </c>
      <c r="J245">
        <v>1.2798240000000001</v>
      </c>
      <c r="K245">
        <v>22.324629999999999</v>
      </c>
      <c r="L245">
        <v>0</v>
      </c>
      <c r="M245">
        <v>0</v>
      </c>
      <c r="N245">
        <v>1.277293</v>
      </c>
      <c r="O245">
        <v>22.631969999999999</v>
      </c>
      <c r="P245">
        <v>0</v>
      </c>
      <c r="Q245">
        <v>0</v>
      </c>
      <c r="R245">
        <v>1.2746729999999999</v>
      </c>
      <c r="S245">
        <v>22.65644</v>
      </c>
      <c r="T245">
        <v>0</v>
      </c>
      <c r="U245">
        <v>0</v>
      </c>
      <c r="V245">
        <v>1.271941</v>
      </c>
      <c r="W245">
        <v>22.545079999999999</v>
      </c>
      <c r="X245">
        <v>0</v>
      </c>
      <c r="Y245">
        <v>0</v>
      </c>
      <c r="Z245">
        <v>1.2690490000000001</v>
      </c>
      <c r="AA245">
        <v>22.298549999999999</v>
      </c>
      <c r="AB245">
        <v>0</v>
      </c>
      <c r="AC245">
        <v>0</v>
      </c>
      <c r="AD245">
        <v>1.2656160000000001</v>
      </c>
      <c r="AE245">
        <v>21.87829</v>
      </c>
      <c r="AF245">
        <v>0</v>
      </c>
      <c r="AG245">
        <v>0</v>
      </c>
      <c r="AH245">
        <v>1.2613000000000001</v>
      </c>
      <c r="AI245">
        <v>21.484570000000001</v>
      </c>
      <c r="AJ245">
        <v>0</v>
      </c>
      <c r="AK245">
        <v>0</v>
      </c>
      <c r="AL245">
        <v>1.256419</v>
      </c>
      <c r="AM245">
        <v>21.5519</v>
      </c>
      <c r="AN245">
        <v>0</v>
      </c>
      <c r="AO245">
        <v>0</v>
      </c>
      <c r="AP245">
        <v>1.2515540000000001</v>
      </c>
      <c r="AQ245">
        <v>21.561920000000001</v>
      </c>
      <c r="AR245">
        <v>0</v>
      </c>
      <c r="AS245">
        <v>0</v>
      </c>
      <c r="AT245">
        <v>1.2471650000000001</v>
      </c>
      <c r="AU245">
        <v>21.681570000000001</v>
      </c>
      <c r="AV245">
        <v>7.1674349999999999E-34</v>
      </c>
      <c r="AW245">
        <v>2.6846720000000002E-31</v>
      </c>
      <c r="AX245">
        <v>1.243249</v>
      </c>
      <c r="AY245">
        <v>21.772169999999999</v>
      </c>
      <c r="AZ245" s="1">
        <v>1.217814E-21</v>
      </c>
      <c r="BA245" s="1">
        <v>4.6020209999999998E-19</v>
      </c>
      <c r="BB245">
        <v>1.239841</v>
      </c>
      <c r="BC245">
        <v>21.704270000000001</v>
      </c>
      <c r="BD245" s="1">
        <v>2.2726390000000001E-12</v>
      </c>
      <c r="BE245" s="1">
        <v>3.6927620000000002E-10</v>
      </c>
      <c r="BF245">
        <v>1.236661</v>
      </c>
      <c r="BG245">
        <v>21.464040000000001</v>
      </c>
      <c r="BH245" s="1">
        <v>5.715994E-7</v>
      </c>
      <c r="BI245" s="1">
        <v>1.3427839999999999E-4</v>
      </c>
      <c r="BJ245">
        <v>1.2335160000000001</v>
      </c>
      <c r="BK245">
        <v>21.246210000000001</v>
      </c>
      <c r="BL245" s="1">
        <v>4.6876459999999997E-4</v>
      </c>
      <c r="BM245" s="1">
        <v>0.123219</v>
      </c>
      <c r="BN245">
        <v>1.230286</v>
      </c>
      <c r="BO245">
        <v>21.288620000000002</v>
      </c>
      <c r="BP245" s="1">
        <v>4.9146820000000001E-2</v>
      </c>
      <c r="BQ245" s="1">
        <v>14.0542</v>
      </c>
      <c r="BR245">
        <v>1.226758</v>
      </c>
      <c r="BS245">
        <v>21.585270000000001</v>
      </c>
      <c r="BT245" s="1">
        <v>1.2749410000000001</v>
      </c>
      <c r="BU245" s="1">
        <v>392.71519999999998</v>
      </c>
      <c r="BV245">
        <v>1.2228840000000001</v>
      </c>
      <c r="BW245">
        <v>21.98197</v>
      </c>
      <c r="BX245" s="1">
        <v>11.362819999999999</v>
      </c>
      <c r="BY245">
        <v>3745.0839999999998</v>
      </c>
      <c r="BZ245">
        <v>1.218318</v>
      </c>
      <c r="CA245">
        <v>22.373850000000001</v>
      </c>
      <c r="CB245">
        <v>42.90202</v>
      </c>
      <c r="CC245">
        <v>15065.57</v>
      </c>
      <c r="CD245">
        <v>1.212988</v>
      </c>
      <c r="CE245">
        <v>22.41798</v>
      </c>
      <c r="CF245">
        <v>79.993089999999995</v>
      </c>
      <c r="CG245">
        <v>29815.18</v>
      </c>
      <c r="CH245">
        <v>1.2067619999999999</v>
      </c>
      <c r="CI245">
        <v>22.35764</v>
      </c>
      <c r="CJ245">
        <v>82.954710000000006</v>
      </c>
      <c r="CK245">
        <v>32719.11</v>
      </c>
      <c r="CL245">
        <v>1.199786</v>
      </c>
      <c r="CM245">
        <v>22.270330000000001</v>
      </c>
      <c r="CN245">
        <v>52.733240000000002</v>
      </c>
      <c r="CO245">
        <v>21937.4</v>
      </c>
      <c r="CP245">
        <v>1.192739</v>
      </c>
      <c r="CQ245">
        <v>22.132709999999999</v>
      </c>
      <c r="CR245">
        <v>22.30444</v>
      </c>
      <c r="CS245">
        <v>9752.7950000000001</v>
      </c>
      <c r="CT245">
        <v>1.1847920000000001</v>
      </c>
      <c r="CU245">
        <v>22.270109999999999</v>
      </c>
      <c r="CV245">
        <v>6.7540240000000002</v>
      </c>
      <c r="CW245">
        <v>3091.07</v>
      </c>
      <c r="CX245">
        <v>1.1764190000000001</v>
      </c>
      <c r="CY245">
        <v>22.605550000000001</v>
      </c>
      <c r="CZ245">
        <v>1.5848519999999999</v>
      </c>
      <c r="DA245">
        <v>753.56600000000003</v>
      </c>
      <c r="DB245">
        <v>1.1680280000000001</v>
      </c>
      <c r="DC245">
        <v>22.81645</v>
      </c>
      <c r="DD245">
        <v>0.33949119999999999</v>
      </c>
      <c r="DE245">
        <v>163.0385</v>
      </c>
      <c r="DF245">
        <v>1.159214</v>
      </c>
      <c r="DG245">
        <v>22.988890000000001</v>
      </c>
      <c r="DH245">
        <v>0.1064875</v>
      </c>
      <c r="DI245">
        <v>47.841070000000002</v>
      </c>
      <c r="DJ245">
        <v>1.1499809999999999</v>
      </c>
      <c r="DK245">
        <v>22.91751</v>
      </c>
      <c r="DL245">
        <v>7.2562779999999993E-2</v>
      </c>
      <c r="DM245">
        <v>30.37482</v>
      </c>
      <c r="DN245">
        <v>1.1403430000000001</v>
      </c>
      <c r="DO245">
        <v>22.834610000000001</v>
      </c>
      <c r="DP245">
        <v>6.9886130000000005E-2</v>
      </c>
      <c r="DQ245">
        <v>29.007429999999999</v>
      </c>
      <c r="DR245">
        <v>1.130433</v>
      </c>
      <c r="DS245">
        <v>22.715039999999998</v>
      </c>
      <c r="DT245">
        <v>6.937952E-2</v>
      </c>
      <c r="DU245">
        <v>29.1159</v>
      </c>
      <c r="DV245">
        <v>1.12016</v>
      </c>
      <c r="DW245">
        <v>22.525010000000002</v>
      </c>
      <c r="DX245">
        <v>6.6808240000000005E-2</v>
      </c>
      <c r="DY245">
        <v>28.428719999999998</v>
      </c>
      <c r="DZ245">
        <v>1.109545</v>
      </c>
      <c r="EA245">
        <v>22.54485</v>
      </c>
      <c r="EB245">
        <v>6.2399940000000001E-2</v>
      </c>
      <c r="EC245">
        <v>26.920079999999999</v>
      </c>
      <c r="ED245">
        <v>1.098657</v>
      </c>
      <c r="EE245">
        <v>22.67794</v>
      </c>
      <c r="EF245" s="1">
        <v>5.7138759999999997E-2</v>
      </c>
      <c r="EG245">
        <v>24.971440000000001</v>
      </c>
      <c r="EH245">
        <v>1.0903080000000001</v>
      </c>
      <c r="EI245">
        <v>22.84639</v>
      </c>
      <c r="EJ245" s="1">
        <v>5.1772569999999997E-2</v>
      </c>
      <c r="EK245">
        <v>22.856780000000001</v>
      </c>
      <c r="EL245">
        <v>1.084001</v>
      </c>
      <c r="EM245">
        <v>22.97082</v>
      </c>
      <c r="EN245" s="1">
        <v>4.6624520000000003E-2</v>
      </c>
      <c r="EO245">
        <v>20.755759999999999</v>
      </c>
      <c r="EP245">
        <v>1.0789059999999999</v>
      </c>
      <c r="EQ245">
        <v>22.87791</v>
      </c>
      <c r="ER245" s="1">
        <v>4.1897259999999999E-2</v>
      </c>
      <c r="ES245">
        <v>18.785319999999999</v>
      </c>
      <c r="ET245">
        <v>1.0738479999999999</v>
      </c>
      <c r="EU245">
        <v>22.665970000000002</v>
      </c>
      <c r="EV245" s="1">
        <v>3.7610810000000001E-2</v>
      </c>
      <c r="EW245">
        <v>16.9832</v>
      </c>
      <c r="EX245">
        <v>1.068824</v>
      </c>
      <c r="EY245">
        <v>22.55303</v>
      </c>
      <c r="EZ245" s="1">
        <v>3.3780169999999998E-2</v>
      </c>
      <c r="FA245">
        <v>15.36145</v>
      </c>
      <c r="FB245">
        <v>1.0642780000000001</v>
      </c>
      <c r="FC245">
        <v>22.629249999999999</v>
      </c>
      <c r="FD245" s="1">
        <v>3.0386650000000001E-2</v>
      </c>
      <c r="FE245">
        <v>13.90912</v>
      </c>
      <c r="FF245">
        <v>1.0591919999999999</v>
      </c>
      <c r="FG245">
        <v>23.263349999999999</v>
      </c>
      <c r="FH245" s="1">
        <v>2.732269E-2</v>
      </c>
      <c r="FI245">
        <v>12.597860000000001</v>
      </c>
      <c r="FJ245">
        <v>1.0538860000000001</v>
      </c>
      <c r="FK245">
        <v>23.679459999999999</v>
      </c>
      <c r="FL245" s="1">
        <v>2.4522789999999999E-2</v>
      </c>
      <c r="FM245">
        <v>11.396380000000001</v>
      </c>
      <c r="FN245">
        <v>1.0486949999999999</v>
      </c>
      <c r="FO245">
        <v>23.82668</v>
      </c>
      <c r="FP245" s="1">
        <v>2.1988000000000001E-2</v>
      </c>
      <c r="FQ245">
        <v>10.299200000000001</v>
      </c>
      <c r="FR245">
        <v>1.043309</v>
      </c>
      <c r="FS245">
        <v>23.690290000000001</v>
      </c>
      <c r="FT245">
        <v>1.9702310000000001E-2</v>
      </c>
      <c r="FU245">
        <v>9.3009609999999991</v>
      </c>
      <c r="FV245">
        <v>1.0395730000000001</v>
      </c>
      <c r="FW245">
        <v>23.381039999999999</v>
      </c>
      <c r="FX245" s="1">
        <v>1.7655859999999999E-2</v>
      </c>
      <c r="FY245">
        <v>8.3884690000000006</v>
      </c>
      <c r="FZ245">
        <v>1.036891</v>
      </c>
      <c r="GA245">
        <v>23.09459</v>
      </c>
      <c r="GB245" s="1">
        <v>1.5819059999999999E-2</v>
      </c>
      <c r="GC245">
        <v>7.5572280000000003</v>
      </c>
      <c r="GD245">
        <v>1.0348390000000001</v>
      </c>
      <c r="GE245">
        <v>22.983930000000001</v>
      </c>
      <c r="GF245" s="1">
        <v>1.418467E-2</v>
      </c>
      <c r="GG245">
        <v>6.809266</v>
      </c>
      <c r="GH245">
        <v>1.033126</v>
      </c>
      <c r="GI245">
        <v>23.212140000000002</v>
      </c>
      <c r="GJ245" s="1">
        <v>1.273138E-2</v>
      </c>
      <c r="GK245">
        <v>6.137079</v>
      </c>
      <c r="GL245">
        <v>1.0322610000000001</v>
      </c>
      <c r="GM245">
        <v>24.152930000000001</v>
      </c>
      <c r="GN245" s="1">
        <v>1.144858E-2</v>
      </c>
      <c r="GO245">
        <v>5.5335939999999999</v>
      </c>
      <c r="GP245">
        <v>1.031536</v>
      </c>
      <c r="GQ245">
        <v>24.965479999999999</v>
      </c>
      <c r="GR245" s="1">
        <v>1.029278E-2</v>
      </c>
      <c r="GS245">
        <v>4.9853009999999998</v>
      </c>
      <c r="GT245">
        <v>1.0311840000000001</v>
      </c>
      <c r="GU245">
        <v>25.495159999999998</v>
      </c>
      <c r="GV245" s="1">
        <v>9.2396360000000007E-3</v>
      </c>
      <c r="GW245">
        <v>4.4807959999999998</v>
      </c>
      <c r="GX245">
        <v>1.030637</v>
      </c>
      <c r="GY245">
        <v>25.784700000000001</v>
      </c>
      <c r="GZ245" s="1">
        <v>8.2641469999999995E-3</v>
      </c>
      <c r="HA245">
        <v>4.0124389999999996</v>
      </c>
      <c r="HB245">
        <v>1.029917</v>
      </c>
      <c r="HC245">
        <v>25.6175</v>
      </c>
      <c r="HD245" s="1">
        <v>7.3551240000000002E-3</v>
      </c>
      <c r="HE245">
        <v>3.5759439999999998</v>
      </c>
      <c r="HF245">
        <v>1.0294380000000001</v>
      </c>
      <c r="HG245">
        <v>25.238900000000001</v>
      </c>
      <c r="HH245" s="1">
        <v>6.5058310000000001E-3</v>
      </c>
      <c r="HI245">
        <v>3.1663480000000002</v>
      </c>
      <c r="HJ245">
        <v>1.029379</v>
      </c>
      <c r="HK245">
        <v>25.054259999999999</v>
      </c>
      <c r="HL245" s="1">
        <v>5.7010180000000004E-3</v>
      </c>
      <c r="HM245">
        <v>2.7772649999999999</v>
      </c>
      <c r="HN245">
        <v>1.0294920000000001</v>
      </c>
      <c r="HO245">
        <v>25.142589999999998</v>
      </c>
      <c r="HP245" s="1">
        <v>4.9090569999999997E-3</v>
      </c>
      <c r="HQ245">
        <v>2.3963700000000001</v>
      </c>
      <c r="HR245">
        <v>1.029649</v>
      </c>
      <c r="HS245">
        <v>25.876270000000002</v>
      </c>
      <c r="HT245" s="1">
        <v>4.1131639999999999E-3</v>
      </c>
      <c r="HU245">
        <v>2.0149629999999998</v>
      </c>
      <c r="HV245">
        <v>1.029741</v>
      </c>
      <c r="HW245">
        <v>26.662389999999998</v>
      </c>
      <c r="HX245" s="1">
        <v>3.331732E-3</v>
      </c>
      <c r="HY245">
        <v>1.6390199999999999</v>
      </c>
      <c r="HZ245">
        <v>1.029844</v>
      </c>
      <c r="IA245">
        <v>27.16713</v>
      </c>
      <c r="IB245" s="1">
        <v>2.61817E-3</v>
      </c>
      <c r="IC245">
        <v>1.2921959999999999</v>
      </c>
      <c r="ID245">
        <v>1.029976</v>
      </c>
      <c r="IE245">
        <v>27.434339999999999</v>
      </c>
      <c r="IF245" s="1">
        <v>2.0291609999999998E-3</v>
      </c>
      <c r="IG245">
        <v>1.0019180000000001</v>
      </c>
      <c r="IH245">
        <v>1.0300499999999999</v>
      </c>
      <c r="II245">
        <v>27.148330000000001</v>
      </c>
      <c r="IJ245" s="1">
        <v>1.5901999999999999E-3</v>
      </c>
      <c r="IK245">
        <v>0.78266729999999995</v>
      </c>
      <c r="IL245">
        <v>1.0301199999999999</v>
      </c>
      <c r="IM245">
        <v>26.667639999999999</v>
      </c>
      <c r="IN245" s="1">
        <v>1.2900520000000001E-3</v>
      </c>
      <c r="IO245">
        <v>0.63109170000000003</v>
      </c>
      <c r="IP245">
        <v>1.030141</v>
      </c>
      <c r="IQ245">
        <v>26.29532</v>
      </c>
      <c r="IR245" s="1">
        <v>1.095347E-3</v>
      </c>
      <c r="IS245">
        <v>0.53224009999999999</v>
      </c>
      <c r="IT245">
        <v>1.030186</v>
      </c>
      <c r="IU245">
        <v>26.154</v>
      </c>
      <c r="IV245" s="1">
        <v>9.7020859999999995E-4</v>
      </c>
      <c r="IW245">
        <v>0.4687402</v>
      </c>
      <c r="IX245">
        <v>1.0302260000000001</v>
      </c>
      <c r="IY245">
        <v>26.577400000000001</v>
      </c>
      <c r="IZ245" s="1">
        <v>8.8605200000000002E-4</v>
      </c>
      <c r="JA245">
        <v>0.42641560000000001</v>
      </c>
      <c r="JB245">
        <v>1.0302119999999999</v>
      </c>
      <c r="JC245">
        <v>26.755269999999999</v>
      </c>
      <c r="JD245" s="1">
        <v>8.2490950000000003E-4</v>
      </c>
      <c r="JE245">
        <v>0.39606750000000002</v>
      </c>
      <c r="JF245">
        <v>1.030273</v>
      </c>
      <c r="JG245">
        <v>26.833919999999999</v>
      </c>
      <c r="JH245" s="1">
        <v>7.7680659999999999E-4</v>
      </c>
      <c r="JI245">
        <v>0.37244460000000001</v>
      </c>
      <c r="JJ245">
        <v>1.0302709999999999</v>
      </c>
      <c r="JK245">
        <v>26.428170000000001</v>
      </c>
      <c r="JL245" s="1">
        <v>7.3612790000000003E-4</v>
      </c>
      <c r="JM245">
        <v>0.3526801</v>
      </c>
      <c r="JN245">
        <v>1.0302690000000001</v>
      </c>
      <c r="JO245">
        <v>25.92999</v>
      </c>
      <c r="JP245" s="1">
        <v>7.0002810000000003E-4</v>
      </c>
      <c r="JQ245">
        <v>0.33525969999999999</v>
      </c>
      <c r="JR245">
        <v>1.030259</v>
      </c>
      <c r="JS245">
        <v>25.598459999999999</v>
      </c>
      <c r="JT245" s="1">
        <v>6.6711839999999999E-4</v>
      </c>
      <c r="JU245">
        <v>0.3194266</v>
      </c>
      <c r="JV245">
        <v>1.0303040000000001</v>
      </c>
      <c r="JW245">
        <v>25.453289999999999</v>
      </c>
      <c r="JX245" s="1">
        <v>6.3654840000000005E-4</v>
      </c>
      <c r="JY245">
        <v>0.30472709999999997</v>
      </c>
      <c r="JZ245">
        <v>1.0302849999999999</v>
      </c>
      <c r="KA245">
        <v>25.4801</v>
      </c>
      <c r="KB245" s="1">
        <v>6.0795130000000001E-4</v>
      </c>
      <c r="KC245">
        <v>0.29097000000000001</v>
      </c>
      <c r="KD245">
        <v>1.030278</v>
      </c>
      <c r="KE245">
        <v>26.111350000000002</v>
      </c>
      <c r="KF245" s="1">
        <v>5.8123599999999995E-4</v>
      </c>
      <c r="KG245">
        <v>0.27814040000000001</v>
      </c>
      <c r="KH245">
        <v>1.030287</v>
      </c>
      <c r="KI245">
        <v>26.383479999999999</v>
      </c>
      <c r="KJ245" s="1">
        <v>5.5619619999999997E-4</v>
      </c>
      <c r="KK245">
        <v>0.26614070000000001</v>
      </c>
      <c r="KL245">
        <v>1.030281</v>
      </c>
      <c r="KM245">
        <v>26.492629999999998</v>
      </c>
      <c r="KN245" s="1">
        <v>5.323789E-4</v>
      </c>
      <c r="KO245">
        <v>0.25474269999999999</v>
      </c>
      <c r="KP245">
        <v>1.0302770000000001</v>
      </c>
      <c r="KQ245">
        <v>26.37171</v>
      </c>
      <c r="KR245" s="1">
        <v>5.0969410000000002E-4</v>
      </c>
      <c r="KS245">
        <v>0.24388090000000001</v>
      </c>
      <c r="KT245">
        <v>1.030273</v>
      </c>
      <c r="KU245">
        <v>25.94792</v>
      </c>
      <c r="KV245" s="1">
        <v>4.8815680000000001E-4</v>
      </c>
      <c r="KW245">
        <v>0.23356589999999999</v>
      </c>
      <c r="KX245">
        <v>1.0302800000000001</v>
      </c>
      <c r="KY245">
        <v>25.419219999999999</v>
      </c>
      <c r="KZ245">
        <v>4.6783959999999999E-4</v>
      </c>
      <c r="LA245">
        <v>0.22382179999999999</v>
      </c>
      <c r="LB245">
        <v>1.0302849999999999</v>
      </c>
      <c r="LC245">
        <v>25.032489999999999</v>
      </c>
      <c r="LD245" s="1">
        <v>4.4849130000000002E-4</v>
      </c>
      <c r="LE245">
        <v>0.2145648</v>
      </c>
      <c r="LF245">
        <v>1.03027</v>
      </c>
      <c r="LG245">
        <v>24.948740000000001</v>
      </c>
      <c r="LH245" s="1">
        <v>4.300048E-4</v>
      </c>
      <c r="LI245">
        <v>0.20570769999999999</v>
      </c>
      <c r="LJ245">
        <v>1.0302739999999999</v>
      </c>
      <c r="LK245">
        <v>25.645189999999999</v>
      </c>
      <c r="LL245" s="1">
        <v>4.1243129999999999E-4</v>
      </c>
      <c r="LM245">
        <v>0.197294</v>
      </c>
      <c r="LN245">
        <v>1.0302709999999999</v>
      </c>
      <c r="LO245">
        <v>26.189209999999999</v>
      </c>
      <c r="LP245" s="1">
        <v>3.9574750000000001E-4</v>
      </c>
      <c r="LQ245">
        <v>0.18929460000000001</v>
      </c>
      <c r="LR245">
        <v>1.0302420000000001</v>
      </c>
      <c r="LS245">
        <v>26.5763</v>
      </c>
      <c r="LT245" s="1">
        <v>3.7989259999999999E-4</v>
      </c>
      <c r="LU245">
        <v>0.181695</v>
      </c>
      <c r="LV245">
        <v>1.030243</v>
      </c>
      <c r="LW245">
        <v>26.963740000000001</v>
      </c>
      <c r="LX245" s="1">
        <v>3.6483069999999998E-4</v>
      </c>
      <c r="LY245">
        <v>0.1744906</v>
      </c>
      <c r="LZ245">
        <v>1.0302169999999999</v>
      </c>
      <c r="MA245">
        <v>26.873950000000001</v>
      </c>
      <c r="MB245" s="1">
        <v>3.5039700000000001E-4</v>
      </c>
      <c r="MC245">
        <v>0.16759750000000001</v>
      </c>
      <c r="MD245">
        <v>1.0301979999999999</v>
      </c>
      <c r="ME245">
        <v>26.371590000000001</v>
      </c>
      <c r="MF245" s="1">
        <v>3.3667819999999999E-4</v>
      </c>
      <c r="MG245">
        <v>0.16102720000000001</v>
      </c>
      <c r="MH245">
        <v>1.030089</v>
      </c>
      <c r="MI245">
        <v>25.87135</v>
      </c>
      <c r="MJ245" s="1">
        <v>3.235677E-4</v>
      </c>
      <c r="MK245">
        <v>0.15476999999999999</v>
      </c>
      <c r="ML245">
        <v>1.0300069999999999</v>
      </c>
      <c r="MM245">
        <v>25.773569999999999</v>
      </c>
      <c r="MN245" s="1">
        <v>3.1111860000000003E-4</v>
      </c>
      <c r="MO245">
        <v>0.14883460000000001</v>
      </c>
      <c r="MP245">
        <v>1.029847</v>
      </c>
      <c r="MQ245">
        <v>26.459140000000001</v>
      </c>
      <c r="MR245" s="1">
        <v>2.9942519999999999E-4</v>
      </c>
      <c r="MS245">
        <v>0.1432524</v>
      </c>
      <c r="MT245">
        <v>1.0296989999999999</v>
      </c>
      <c r="MU245">
        <v>27.234680000000001</v>
      </c>
      <c r="MV245" s="1">
        <v>2.8853759999999999E-4</v>
      </c>
      <c r="MW245">
        <v>0.13803699999999999</v>
      </c>
      <c r="MX245">
        <v>1.029504</v>
      </c>
      <c r="MY245">
        <v>27.746700000000001</v>
      </c>
      <c r="MZ245" s="1">
        <v>2.7827439999999999E-4</v>
      </c>
      <c r="NA245">
        <v>0.1331542</v>
      </c>
      <c r="NB245">
        <v>1.029309</v>
      </c>
      <c r="NC245">
        <v>28.071470000000001</v>
      </c>
      <c r="ND245" s="1">
        <v>2.6854750000000001E-4</v>
      </c>
      <c r="NE245">
        <v>0.12853310000000001</v>
      </c>
      <c r="NF245">
        <v>1.0290790000000001</v>
      </c>
      <c r="NG245">
        <v>27.902180000000001</v>
      </c>
      <c r="NH245" s="1">
        <v>2.5916349999999998E-4</v>
      </c>
      <c r="NI245">
        <v>0.12408130000000001</v>
      </c>
      <c r="NJ245">
        <v>1.028885</v>
      </c>
      <c r="NK245">
        <v>27.584389999999999</v>
      </c>
      <c r="NL245" s="1">
        <v>2.5008389999999999E-4</v>
      </c>
      <c r="NM245">
        <v>0.1197691</v>
      </c>
      <c r="NN245">
        <v>1.0286869999999999</v>
      </c>
      <c r="NO245">
        <v>27.359110000000001</v>
      </c>
      <c r="NP245" s="1">
        <v>2.4136169999999999E-4</v>
      </c>
      <c r="NQ245">
        <v>0.1156177</v>
      </c>
      <c r="NR245">
        <v>1.028529</v>
      </c>
      <c r="NS245">
        <v>27.295390000000001</v>
      </c>
      <c r="NT245" s="1">
        <v>2.3314519999999999E-4</v>
      </c>
      <c r="NU245">
        <v>0.1116946</v>
      </c>
      <c r="NV245">
        <v>1.028386</v>
      </c>
      <c r="NW245">
        <v>27.52572</v>
      </c>
      <c r="NX245" s="1">
        <v>2.2554970000000001E-4</v>
      </c>
      <c r="NY245">
        <v>0.1080496</v>
      </c>
      <c r="NZ245">
        <v>1.028292</v>
      </c>
      <c r="OA245">
        <v>27.973929999999999</v>
      </c>
      <c r="OB245" s="1">
        <v>2.1854439999999999E-4</v>
      </c>
      <c r="OC245">
        <v>0.1046957</v>
      </c>
      <c r="OD245">
        <v>1.0282009999999999</v>
      </c>
      <c r="OE245">
        <v>27.97561</v>
      </c>
      <c r="OF245" s="1">
        <v>2.1185379999999999E-4</v>
      </c>
      <c r="OG245">
        <v>0.1015007</v>
      </c>
      <c r="OH245">
        <v>1.0281089999999999</v>
      </c>
      <c r="OI245">
        <v>27.72878</v>
      </c>
      <c r="OJ245" s="1">
        <v>2.051124E-4</v>
      </c>
      <c r="OK245">
        <v>9.8296579999999995E-2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0.52174319999999996</v>
      </c>
      <c r="G246">
        <v>22.324200000000001</v>
      </c>
      <c r="H246">
        <v>0</v>
      </c>
      <c r="I246">
        <v>0</v>
      </c>
      <c r="J246">
        <v>0.52007340000000002</v>
      </c>
      <c r="K246">
        <v>22.331610000000001</v>
      </c>
      <c r="L246">
        <v>0</v>
      </c>
      <c r="M246">
        <v>0</v>
      </c>
      <c r="N246">
        <v>0.51839460000000004</v>
      </c>
      <c r="O246">
        <v>22.632269999999998</v>
      </c>
      <c r="P246">
        <v>0</v>
      </c>
      <c r="Q246">
        <v>0</v>
      </c>
      <c r="R246">
        <v>0.51666559999999995</v>
      </c>
      <c r="S246">
        <v>22.661899999999999</v>
      </c>
      <c r="T246">
        <v>0</v>
      </c>
      <c r="U246">
        <v>0</v>
      </c>
      <c r="V246">
        <v>0.51488009999999995</v>
      </c>
      <c r="W246">
        <v>22.56175</v>
      </c>
      <c r="X246">
        <v>0</v>
      </c>
      <c r="Y246">
        <v>0</v>
      </c>
      <c r="Z246">
        <v>0.51297820000000005</v>
      </c>
      <c r="AA246">
        <v>22.334810000000001</v>
      </c>
      <c r="AB246">
        <v>0</v>
      </c>
      <c r="AC246">
        <v>0</v>
      </c>
      <c r="AD246">
        <v>0.5107931</v>
      </c>
      <c r="AE246">
        <v>21.92868</v>
      </c>
      <c r="AF246">
        <v>0</v>
      </c>
      <c r="AG246">
        <v>0</v>
      </c>
      <c r="AH246">
        <v>0.5080981</v>
      </c>
      <c r="AI246">
        <v>21.528960000000001</v>
      </c>
      <c r="AJ246">
        <v>0</v>
      </c>
      <c r="AK246">
        <v>0</v>
      </c>
      <c r="AL246">
        <v>0.50499590000000005</v>
      </c>
      <c r="AM246">
        <v>21.589849999999998</v>
      </c>
      <c r="AN246">
        <v>0</v>
      </c>
      <c r="AO246">
        <v>0</v>
      </c>
      <c r="AP246">
        <v>0.50183080000000002</v>
      </c>
      <c r="AQ246">
        <v>21.580590000000001</v>
      </c>
      <c r="AR246">
        <v>0</v>
      </c>
      <c r="AS246">
        <v>0</v>
      </c>
      <c r="AT246">
        <v>0.4988822</v>
      </c>
      <c r="AU246">
        <v>21.682639999999999</v>
      </c>
      <c r="AV246">
        <v>1.730385E-34</v>
      </c>
      <c r="AW246">
        <v>7.2634669999999996E-32</v>
      </c>
      <c r="AX246">
        <v>0.49622909999999998</v>
      </c>
      <c r="AY246">
        <v>21.780830000000002</v>
      </c>
      <c r="AZ246" s="1">
        <v>2.6956580000000002E-22</v>
      </c>
      <c r="BA246" s="1">
        <v>1.141125E-19</v>
      </c>
      <c r="BB246">
        <v>0.49390309999999998</v>
      </c>
      <c r="BC246">
        <v>21.731100000000001</v>
      </c>
      <c r="BD246" s="1">
        <v>2.1794880000000001E-13</v>
      </c>
      <c r="BE246" s="1">
        <v>9.2028970000000004E-11</v>
      </c>
      <c r="BF246">
        <v>0.49176009999999998</v>
      </c>
      <c r="BG246">
        <v>21.50413</v>
      </c>
      <c r="BH246" s="1">
        <v>1.9958150000000001E-7</v>
      </c>
      <c r="BI246" s="1">
        <v>7.1108019999999999E-5</v>
      </c>
      <c r="BJ246">
        <v>0.48969590000000002</v>
      </c>
      <c r="BK246">
        <v>21.297139999999999</v>
      </c>
      <c r="BL246" s="1">
        <v>2.2618439999999999E-4</v>
      </c>
      <c r="BM246" s="1">
        <v>8.181621E-2</v>
      </c>
      <c r="BN246">
        <v>0.48759849999999999</v>
      </c>
      <c r="BO246">
        <v>21.334759999999999</v>
      </c>
      <c r="BP246" s="1">
        <v>2.8769050000000001E-2</v>
      </c>
      <c r="BQ246" s="1">
        <v>10.72894</v>
      </c>
      <c r="BR246">
        <v>0.48536859999999998</v>
      </c>
      <c r="BS246">
        <v>21.61984</v>
      </c>
      <c r="BT246" s="1">
        <v>0.86570250000000004</v>
      </c>
      <c r="BU246">
        <v>333.74400000000003</v>
      </c>
      <c r="BV246">
        <v>0.4829444</v>
      </c>
      <c r="BW246">
        <v>22.002289999999999</v>
      </c>
      <c r="BX246" s="1">
        <v>8.73414</v>
      </c>
      <c r="BY246">
        <v>3476.377</v>
      </c>
      <c r="BZ246">
        <v>0.4801492</v>
      </c>
      <c r="CA246">
        <v>22.382010000000001</v>
      </c>
      <c r="CB246">
        <v>36.715820000000001</v>
      </c>
      <c r="CC246">
        <v>15075.35</v>
      </c>
      <c r="CD246">
        <v>0.4769022</v>
      </c>
      <c r="CE246">
        <v>22.4237</v>
      </c>
      <c r="CF246">
        <v>75.27422</v>
      </c>
      <c r="CG246">
        <v>31834.71</v>
      </c>
      <c r="CH246">
        <v>0.4731669</v>
      </c>
      <c r="CI246">
        <v>22.366790000000002</v>
      </c>
      <c r="CJ246">
        <v>84.963130000000007</v>
      </c>
      <c r="CK246">
        <v>36961.519999999997</v>
      </c>
      <c r="CL246">
        <v>0.46895910000000002</v>
      </c>
      <c r="CM246">
        <v>22.285060000000001</v>
      </c>
      <c r="CN246">
        <v>58.268650000000001</v>
      </c>
      <c r="CO246">
        <v>26032.18</v>
      </c>
      <c r="CP246">
        <v>0.4645397</v>
      </c>
      <c r="CQ246">
        <v>22.158760000000001</v>
      </c>
      <c r="CR246">
        <v>26.376629999999999</v>
      </c>
      <c r="CS246">
        <v>12077.61</v>
      </c>
      <c r="CT246">
        <v>0.4597772</v>
      </c>
      <c r="CU246">
        <v>22.30322</v>
      </c>
      <c r="CV246">
        <v>8.4760329999999993</v>
      </c>
      <c r="CW246">
        <v>3968.7649999999999</v>
      </c>
      <c r="CX246">
        <v>0.4548275</v>
      </c>
      <c r="CY246">
        <v>22.638470000000002</v>
      </c>
      <c r="CZ246">
        <v>2.082354</v>
      </c>
      <c r="DA246">
        <v>994.1354</v>
      </c>
      <c r="DB246">
        <v>0.44981100000000002</v>
      </c>
      <c r="DC246">
        <v>22.843299999999999</v>
      </c>
      <c r="DD246">
        <v>0.4471483</v>
      </c>
      <c r="DE246">
        <v>215.49619999999999</v>
      </c>
      <c r="DF246">
        <v>0.44456620000000002</v>
      </c>
      <c r="DG246">
        <v>23.006499999999999</v>
      </c>
      <c r="DH246">
        <v>0.1248374</v>
      </c>
      <c r="DI246">
        <v>58.993630000000003</v>
      </c>
      <c r="DJ246">
        <v>0.43912020000000002</v>
      </c>
      <c r="DK246">
        <v>22.929179999999999</v>
      </c>
      <c r="DL246">
        <v>7.4726269999999997E-2</v>
      </c>
      <c r="DM246">
        <v>34.315179999999998</v>
      </c>
      <c r="DN246">
        <v>0.43345519999999998</v>
      </c>
      <c r="DO246">
        <v>22.844860000000001</v>
      </c>
      <c r="DP246">
        <v>6.9813449999999999E-2</v>
      </c>
      <c r="DQ246">
        <v>31.99981</v>
      </c>
      <c r="DR246">
        <v>0.42766579999999998</v>
      </c>
      <c r="DS246">
        <v>22.726859999999999</v>
      </c>
      <c r="DT246">
        <v>6.9425959999999995E-2</v>
      </c>
      <c r="DU246">
        <v>32.085650000000001</v>
      </c>
      <c r="DV246">
        <v>0.42173919999999998</v>
      </c>
      <c r="DW246">
        <v>22.548929999999999</v>
      </c>
      <c r="DX246">
        <v>6.7250500000000005E-2</v>
      </c>
      <c r="DY246">
        <v>31.395150000000001</v>
      </c>
      <c r="DZ246">
        <v>0.41566439999999999</v>
      </c>
      <c r="EA246">
        <v>22.581399999999999</v>
      </c>
      <c r="EB246">
        <v>6.3120179999999998E-2</v>
      </c>
      <c r="EC246">
        <v>29.771979999999999</v>
      </c>
      <c r="ED246">
        <v>0.40951110000000002</v>
      </c>
      <c r="EE246">
        <v>22.716629999999999</v>
      </c>
      <c r="EF246" s="1">
        <v>5.7979509999999998E-2</v>
      </c>
      <c r="EG246">
        <v>27.623889999999999</v>
      </c>
      <c r="EH246">
        <v>0.40430949999999999</v>
      </c>
      <c r="EI246">
        <v>22.885649999999998</v>
      </c>
      <c r="EJ246" s="1">
        <v>5.2651780000000002E-2</v>
      </c>
      <c r="EK246">
        <v>25.287379999999999</v>
      </c>
      <c r="EL246">
        <v>0.39948060000000002</v>
      </c>
      <c r="EM246">
        <v>23.00498</v>
      </c>
      <c r="EN246">
        <v>4.7468860000000002E-2</v>
      </c>
      <c r="EO246">
        <v>22.961369999999999</v>
      </c>
      <c r="EP246">
        <v>0.39504899999999998</v>
      </c>
      <c r="EQ246">
        <v>22.897860000000001</v>
      </c>
      <c r="ER246" s="1">
        <v>4.2681799999999999E-2</v>
      </c>
      <c r="ES246">
        <v>20.76717</v>
      </c>
      <c r="ET246">
        <v>0.39051970000000003</v>
      </c>
      <c r="EU246">
        <v>22.675840000000001</v>
      </c>
      <c r="EV246" s="1">
        <v>3.8322349999999998E-2</v>
      </c>
      <c r="EW246">
        <v>18.755310000000001</v>
      </c>
      <c r="EX246">
        <v>0.3859493</v>
      </c>
      <c r="EY246">
        <v>22.558789999999998</v>
      </c>
      <c r="EZ246" s="1">
        <v>3.4421180000000003E-2</v>
      </c>
      <c r="FA246">
        <v>16.944310000000002</v>
      </c>
      <c r="FB246">
        <v>0.38152659999999999</v>
      </c>
      <c r="FC246">
        <v>22.632249999999999</v>
      </c>
      <c r="FD246" s="1">
        <v>3.0964180000000001E-2</v>
      </c>
      <c r="FE246">
        <v>15.32296</v>
      </c>
      <c r="FF246">
        <v>0.37692870000000001</v>
      </c>
      <c r="FG246">
        <v>23.27824</v>
      </c>
      <c r="FH246" s="1">
        <v>2.785052E-2</v>
      </c>
      <c r="FI246">
        <v>13.861929999999999</v>
      </c>
      <c r="FJ246">
        <v>0.37215730000000002</v>
      </c>
      <c r="FK246">
        <v>23.708680000000001</v>
      </c>
      <c r="FL246" s="1">
        <v>2.5008220000000001E-2</v>
      </c>
      <c r="FM246">
        <v>12.526059999999999</v>
      </c>
      <c r="FN246">
        <v>0.3674386</v>
      </c>
      <c r="FO246">
        <v>23.87379</v>
      </c>
      <c r="FP246" s="1">
        <v>2.2433740000000001E-2</v>
      </c>
      <c r="FQ246">
        <v>11.31392</v>
      </c>
      <c r="FR246">
        <v>0.36271100000000001</v>
      </c>
      <c r="FS246">
        <v>23.740600000000001</v>
      </c>
      <c r="FT246" s="1">
        <v>2.0110099999999999E-2</v>
      </c>
      <c r="FU246">
        <v>10.22235</v>
      </c>
      <c r="FV246">
        <v>0.35859669999999999</v>
      </c>
      <c r="FW246">
        <v>23.42118</v>
      </c>
      <c r="FX246" s="1">
        <v>1.8031459999999999E-2</v>
      </c>
      <c r="FY246">
        <v>9.2213849999999997</v>
      </c>
      <c r="FZ246">
        <v>0.3547244</v>
      </c>
      <c r="GA246">
        <v>23.11242</v>
      </c>
      <c r="GB246" s="1">
        <v>1.6160399999999998E-2</v>
      </c>
      <c r="GC246">
        <v>8.3079830000000001</v>
      </c>
      <c r="GD246">
        <v>0.35109629999999997</v>
      </c>
      <c r="GE246">
        <v>22.981359999999999</v>
      </c>
      <c r="GF246" s="1">
        <v>1.449315E-2</v>
      </c>
      <c r="GG246">
        <v>7.485894</v>
      </c>
      <c r="GH246">
        <v>0.34772829999999999</v>
      </c>
      <c r="GI246">
        <v>23.18458</v>
      </c>
      <c r="GJ246" s="1">
        <v>1.301044E-2</v>
      </c>
      <c r="GK246">
        <v>6.7471610000000002</v>
      </c>
      <c r="GL246">
        <v>0.34499109999999999</v>
      </c>
      <c r="GM246">
        <v>24.12961</v>
      </c>
      <c r="GN246" s="1">
        <v>1.170273E-2</v>
      </c>
      <c r="GO246">
        <v>6.0842390000000002</v>
      </c>
      <c r="GP246">
        <v>0.34264860000000003</v>
      </c>
      <c r="GQ246">
        <v>24.961880000000001</v>
      </c>
      <c r="GR246" s="1">
        <v>1.052723E-2</v>
      </c>
      <c r="GS246">
        <v>5.4827529999999998</v>
      </c>
      <c r="GT246">
        <v>0.34075919999999998</v>
      </c>
      <c r="GU246">
        <v>25.512450000000001</v>
      </c>
      <c r="GV246" s="1">
        <v>9.4586089999999998E-3</v>
      </c>
      <c r="GW246">
        <v>4.9301680000000001</v>
      </c>
      <c r="GX246">
        <v>0.33910610000000002</v>
      </c>
      <c r="GY246">
        <v>25.826460000000001</v>
      </c>
      <c r="GZ246" s="1">
        <v>8.4695810000000003E-3</v>
      </c>
      <c r="HA246">
        <v>4.4179009999999996</v>
      </c>
      <c r="HB246">
        <v>0.33774569999999998</v>
      </c>
      <c r="HC246">
        <v>25.66891</v>
      </c>
      <c r="HD246" s="1">
        <v>7.5489609999999999E-3</v>
      </c>
      <c r="HE246">
        <v>3.940712</v>
      </c>
      <c r="HF246">
        <v>0.33671250000000003</v>
      </c>
      <c r="HG246">
        <v>25.267620000000001</v>
      </c>
      <c r="HH246" s="1">
        <v>6.6893769999999998E-3</v>
      </c>
      <c r="HI246">
        <v>3.4930099999999999</v>
      </c>
      <c r="HJ246">
        <v>0.33611600000000003</v>
      </c>
      <c r="HK246">
        <v>25.062539999999998</v>
      </c>
      <c r="HL246" s="1">
        <v>5.8784520000000002E-3</v>
      </c>
      <c r="HM246">
        <v>3.0684309999999999</v>
      </c>
      <c r="HN246">
        <v>0.33569520000000003</v>
      </c>
      <c r="HO246">
        <v>25.12724</v>
      </c>
      <c r="HP246" s="1">
        <v>5.0857979999999999E-3</v>
      </c>
      <c r="HQ246">
        <v>2.65456</v>
      </c>
      <c r="HR246">
        <v>0.33538820000000003</v>
      </c>
      <c r="HS246">
        <v>25.85981</v>
      </c>
      <c r="HT246" s="1">
        <v>4.2908779999999997E-3</v>
      </c>
      <c r="HU246">
        <v>2.240999</v>
      </c>
      <c r="HV246">
        <v>0.33518320000000001</v>
      </c>
      <c r="HW246">
        <v>26.66244</v>
      </c>
      <c r="HX246" s="1">
        <v>3.50351E-3</v>
      </c>
      <c r="HY246">
        <v>1.8314509999999999</v>
      </c>
      <c r="HZ246">
        <v>0.33503709999999998</v>
      </c>
      <c r="IA246">
        <v>27.192509999999999</v>
      </c>
      <c r="IB246" s="1">
        <v>2.7704000000000001E-3</v>
      </c>
      <c r="IC246">
        <v>1.4493689999999999</v>
      </c>
      <c r="ID246">
        <v>0.33493689999999998</v>
      </c>
      <c r="IE246">
        <v>27.48021</v>
      </c>
      <c r="IF246" s="1">
        <v>2.1506350000000001E-3</v>
      </c>
      <c r="IG246">
        <v>1.1250500000000001</v>
      </c>
      <c r="IH246">
        <v>0.33487610000000001</v>
      </c>
      <c r="II246">
        <v>27.203140000000001</v>
      </c>
      <c r="IJ246" s="1">
        <v>1.6779150000000001E-3</v>
      </c>
      <c r="IK246">
        <v>0.87669209999999997</v>
      </c>
      <c r="IL246">
        <v>0.33483449999999998</v>
      </c>
      <c r="IM246">
        <v>26.707619999999999</v>
      </c>
      <c r="IN246" s="1">
        <v>1.348704E-3</v>
      </c>
      <c r="IO246">
        <v>0.70310439999999996</v>
      </c>
      <c r="IP246">
        <v>0.33481460000000002</v>
      </c>
      <c r="IQ246">
        <v>26.319430000000001</v>
      </c>
      <c r="IR246" s="1">
        <v>1.133032E-3</v>
      </c>
      <c r="IS246">
        <v>0.58919980000000005</v>
      </c>
      <c r="IT246">
        <v>0.33478799999999997</v>
      </c>
      <c r="IU246">
        <v>26.154630000000001</v>
      </c>
      <c r="IV246" s="1">
        <v>9.9464809999999992E-4</v>
      </c>
      <c r="IW246">
        <v>0.5160709</v>
      </c>
      <c r="IX246">
        <v>0.33477820000000003</v>
      </c>
      <c r="IY246">
        <v>26.571069999999999</v>
      </c>
      <c r="IZ246" s="1">
        <v>9.0285449999999998E-4</v>
      </c>
      <c r="JA246">
        <v>0.46771160000000001</v>
      </c>
      <c r="JB246">
        <v>0.3347733</v>
      </c>
      <c r="JC246">
        <v>26.76859</v>
      </c>
      <c r="JD246" s="1">
        <v>8.3744380000000005E-4</v>
      </c>
      <c r="JE246">
        <v>0.43342120000000001</v>
      </c>
      <c r="JF246">
        <v>0.33477780000000001</v>
      </c>
      <c r="JG246">
        <v>26.881019999999999</v>
      </c>
      <c r="JH246" s="1">
        <v>7.8693139999999996E-4</v>
      </c>
      <c r="JI246">
        <v>0.40702769999999999</v>
      </c>
      <c r="JJ246">
        <v>0.3347733</v>
      </c>
      <c r="JK246">
        <v>26.50468</v>
      </c>
      <c r="JL246" s="1">
        <v>7.4484330000000002E-4</v>
      </c>
      <c r="JM246">
        <v>0.38513900000000001</v>
      </c>
      <c r="JN246">
        <v>0.33477010000000001</v>
      </c>
      <c r="JO246">
        <v>26.008150000000001</v>
      </c>
      <c r="JP246" s="1">
        <v>7.0783900000000004E-4</v>
      </c>
      <c r="JQ246">
        <v>0.3659618</v>
      </c>
      <c r="JR246">
        <v>0.33476280000000003</v>
      </c>
      <c r="JS246">
        <v>25.66489</v>
      </c>
      <c r="JT246" s="1">
        <v>6.7428919999999997E-4</v>
      </c>
      <c r="JU246">
        <v>0.34858980000000001</v>
      </c>
      <c r="JV246">
        <v>0.33476820000000002</v>
      </c>
      <c r="JW246">
        <v>25.48799</v>
      </c>
      <c r="JX246" s="1">
        <v>6.4324779999999995E-4</v>
      </c>
      <c r="JY246">
        <v>0.33250400000000002</v>
      </c>
      <c r="JZ246">
        <v>0.33477020000000002</v>
      </c>
      <c r="KA246">
        <v>25.48893</v>
      </c>
      <c r="KB246">
        <v>6.1422039999999998E-4</v>
      </c>
      <c r="KC246">
        <v>0.31745299999999999</v>
      </c>
      <c r="KD246">
        <v>0.33476640000000002</v>
      </c>
      <c r="KE246">
        <v>26.11139</v>
      </c>
      <c r="KF246" s="1">
        <v>5.8707180000000005E-4</v>
      </c>
      <c r="KG246">
        <v>0.3034076</v>
      </c>
      <c r="KH246">
        <v>0.33476879999999998</v>
      </c>
      <c r="KI246">
        <v>26.39866</v>
      </c>
      <c r="KJ246" s="1">
        <v>5.6170069999999996E-4</v>
      </c>
      <c r="KK246">
        <v>0.29029090000000002</v>
      </c>
      <c r="KL246">
        <v>0.33477119999999999</v>
      </c>
      <c r="KM246">
        <v>26.526879999999998</v>
      </c>
      <c r="KN246" s="1">
        <v>5.3762299999999999E-4</v>
      </c>
      <c r="KO246">
        <v>0.27785029999999999</v>
      </c>
      <c r="KP246">
        <v>0.3347639</v>
      </c>
      <c r="KQ246">
        <v>26.42991</v>
      </c>
      <c r="KR246" s="1">
        <v>5.1467639999999996E-4</v>
      </c>
      <c r="KS246">
        <v>0.2659899</v>
      </c>
      <c r="KT246">
        <v>0.3347639</v>
      </c>
      <c r="KU246">
        <v>26.015470000000001</v>
      </c>
      <c r="KV246" s="1">
        <v>4.928771E-4</v>
      </c>
      <c r="KW246">
        <v>0.25472630000000002</v>
      </c>
      <c r="KX246">
        <v>0.33476669999999997</v>
      </c>
      <c r="KY246">
        <v>25.46874</v>
      </c>
      <c r="KZ246" s="1">
        <v>4.7230619999999999E-4</v>
      </c>
      <c r="LA246">
        <v>0.24408060000000001</v>
      </c>
      <c r="LB246">
        <v>0.33476869999999997</v>
      </c>
      <c r="LC246">
        <v>25.06551</v>
      </c>
      <c r="LD246" s="1">
        <v>4.5276060000000001E-4</v>
      </c>
      <c r="LE246">
        <v>0.23397870000000001</v>
      </c>
      <c r="LF246">
        <v>0.33476479999999997</v>
      </c>
      <c r="LG246">
        <v>24.956309999999998</v>
      </c>
      <c r="LH246" s="1">
        <v>4.3407569999999999E-4</v>
      </c>
      <c r="LI246">
        <v>0.22431599999999999</v>
      </c>
      <c r="LJ246">
        <v>0.3347676</v>
      </c>
      <c r="LK246">
        <v>25.64603</v>
      </c>
      <c r="LL246" s="1">
        <v>4.162878E-4</v>
      </c>
      <c r="LM246">
        <v>0.21512629999999999</v>
      </c>
      <c r="LN246">
        <v>0.33476400000000001</v>
      </c>
      <c r="LO246">
        <v>26.205719999999999</v>
      </c>
      <c r="LP246" s="1">
        <v>3.9942450000000001E-4</v>
      </c>
      <c r="LQ246">
        <v>0.20639750000000001</v>
      </c>
      <c r="LR246">
        <v>0.33476529999999999</v>
      </c>
      <c r="LS246">
        <v>26.605630000000001</v>
      </c>
      <c r="LT246" s="1">
        <v>3.8337739999999999E-4</v>
      </c>
      <c r="LU246">
        <v>0.19809599999999999</v>
      </c>
      <c r="LV246">
        <v>0.33475050000000001</v>
      </c>
      <c r="LW246">
        <v>27.01249</v>
      </c>
      <c r="LX246" s="1">
        <v>3.6814280000000002E-4</v>
      </c>
      <c r="LY246">
        <v>0.1902306</v>
      </c>
      <c r="LZ246">
        <v>0.33473760000000002</v>
      </c>
      <c r="MA246">
        <v>26.940159999999999</v>
      </c>
      <c r="MB246" s="1">
        <v>3.5356850000000002E-4</v>
      </c>
      <c r="MC246">
        <v>0.18271190000000001</v>
      </c>
      <c r="MD246">
        <v>0.33471089999999998</v>
      </c>
      <c r="ME246">
        <v>26.42633</v>
      </c>
      <c r="MF246" s="1">
        <v>3.3969870000000001E-4</v>
      </c>
      <c r="MG246">
        <v>0.17554069999999999</v>
      </c>
      <c r="MH246">
        <v>0.33466859999999998</v>
      </c>
      <c r="MI246">
        <v>25.919219999999999</v>
      </c>
      <c r="MJ246" s="1">
        <v>3.264392E-4</v>
      </c>
      <c r="MK246">
        <v>0.1687081</v>
      </c>
      <c r="ML246">
        <v>0.33459430000000001</v>
      </c>
      <c r="MM246">
        <v>25.791879999999999</v>
      </c>
      <c r="MN246" s="1">
        <v>3.138331E-4</v>
      </c>
      <c r="MO246">
        <v>0.16222539999999999</v>
      </c>
      <c r="MP246">
        <v>0.33451829999999999</v>
      </c>
      <c r="MQ246">
        <v>26.459199999999999</v>
      </c>
      <c r="MR246" s="1">
        <v>3.0197079999999999E-4</v>
      </c>
      <c r="MS246">
        <v>0.15611810000000001</v>
      </c>
      <c r="MT246">
        <v>0.3344164</v>
      </c>
      <c r="MU246">
        <v>27.23471</v>
      </c>
      <c r="MV246" s="1">
        <v>2.9090799999999999E-4</v>
      </c>
      <c r="MW246">
        <v>0.15040770000000001</v>
      </c>
      <c r="MX246">
        <v>0.3342868</v>
      </c>
      <c r="MY246">
        <v>27.75581</v>
      </c>
      <c r="MZ246" s="1">
        <v>2.8049640000000001E-4</v>
      </c>
      <c r="NA246">
        <v>0.14506530000000001</v>
      </c>
      <c r="NB246">
        <v>0.33414480000000002</v>
      </c>
      <c r="NC246">
        <v>28.100380000000001</v>
      </c>
      <c r="ND246" s="1">
        <v>2.7066999999999998E-4</v>
      </c>
      <c r="NE246">
        <v>0.14002200000000001</v>
      </c>
      <c r="NF246">
        <v>0.33400229999999997</v>
      </c>
      <c r="NG246">
        <v>27.940159999999999</v>
      </c>
      <c r="NH246" s="1">
        <v>2.6121880000000002E-4</v>
      </c>
      <c r="NI246">
        <v>0.13517170000000001</v>
      </c>
      <c r="NJ246">
        <v>0.33384390000000003</v>
      </c>
      <c r="NK246">
        <v>27.61308</v>
      </c>
      <c r="NL246" s="1">
        <v>2.5207099999999998E-4</v>
      </c>
      <c r="NM246">
        <v>0.1304739</v>
      </c>
      <c r="NN246">
        <v>0.33369599999999999</v>
      </c>
      <c r="NO246">
        <v>27.376339999999999</v>
      </c>
      <c r="NP246" s="1">
        <v>2.432635E-4</v>
      </c>
      <c r="NQ246">
        <v>0.12594540000000001</v>
      </c>
      <c r="NR246">
        <v>0.33356059999999998</v>
      </c>
      <c r="NS246">
        <v>27.2958</v>
      </c>
      <c r="NT246" s="1">
        <v>2.3492900000000001E-4</v>
      </c>
      <c r="NU246">
        <v>0.1216531</v>
      </c>
      <c r="NV246">
        <v>0.3334357</v>
      </c>
      <c r="NW246">
        <v>27.52074</v>
      </c>
      <c r="NX246" s="1">
        <v>2.2718900000000001E-4</v>
      </c>
      <c r="NY246">
        <v>0.117656</v>
      </c>
      <c r="NZ246">
        <v>0.33332460000000003</v>
      </c>
      <c r="OA246">
        <v>27.991599999999998</v>
      </c>
      <c r="OB246" s="1">
        <v>2.2006789999999999E-4</v>
      </c>
      <c r="OC246">
        <v>0.1139812</v>
      </c>
      <c r="OD246">
        <v>0.33323000000000003</v>
      </c>
      <c r="OE246">
        <v>28.011939999999999</v>
      </c>
      <c r="OF246" s="1">
        <v>2.133449E-4</v>
      </c>
      <c r="OG246">
        <v>0.11050409999999999</v>
      </c>
      <c r="OH246">
        <v>0.33315099999999997</v>
      </c>
      <c r="OI246">
        <v>27.799800000000001</v>
      </c>
      <c r="OJ246" s="1">
        <v>2.066293E-4</v>
      </c>
      <c r="OK246">
        <v>0.1070373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0.99248899999999995</v>
      </c>
      <c r="G247">
        <v>22.376329999999999</v>
      </c>
      <c r="H247">
        <v>0</v>
      </c>
      <c r="I247">
        <v>0</v>
      </c>
      <c r="J247">
        <v>0.99122209999999999</v>
      </c>
      <c r="K247">
        <v>22.356719999999999</v>
      </c>
      <c r="L247">
        <v>0</v>
      </c>
      <c r="M247">
        <v>0</v>
      </c>
      <c r="N247">
        <v>0.98996130000000004</v>
      </c>
      <c r="O247">
        <v>22.64085</v>
      </c>
      <c r="P247">
        <v>0</v>
      </c>
      <c r="Q247">
        <v>0</v>
      </c>
      <c r="R247">
        <v>0.98865150000000002</v>
      </c>
      <c r="S247">
        <v>22.665929999999999</v>
      </c>
      <c r="T247">
        <v>0</v>
      </c>
      <c r="U247">
        <v>0</v>
      </c>
      <c r="V247">
        <v>0.98730519999999999</v>
      </c>
      <c r="W247">
        <v>22.57761</v>
      </c>
      <c r="X247">
        <v>0</v>
      </c>
      <c r="Y247">
        <v>0</v>
      </c>
      <c r="Z247">
        <v>0.98585520000000004</v>
      </c>
      <c r="AA247">
        <v>22.369060000000001</v>
      </c>
      <c r="AB247">
        <v>0</v>
      </c>
      <c r="AC247">
        <v>0</v>
      </c>
      <c r="AD247">
        <v>0.98417759999999999</v>
      </c>
      <c r="AE247">
        <v>21.977969999999999</v>
      </c>
      <c r="AF247">
        <v>0</v>
      </c>
      <c r="AG247">
        <v>0</v>
      </c>
      <c r="AH247">
        <v>0.98200679999999996</v>
      </c>
      <c r="AI247">
        <v>21.584340000000001</v>
      </c>
      <c r="AJ247">
        <v>0</v>
      </c>
      <c r="AK247">
        <v>0</v>
      </c>
      <c r="AL247">
        <v>0.97950689999999996</v>
      </c>
      <c r="AM247">
        <v>21.645959999999999</v>
      </c>
      <c r="AN247">
        <v>0</v>
      </c>
      <c r="AO247">
        <v>0</v>
      </c>
      <c r="AP247">
        <v>0.97714140000000005</v>
      </c>
      <c r="AQ247">
        <v>21.60811</v>
      </c>
      <c r="AR247">
        <v>0</v>
      </c>
      <c r="AS247">
        <v>0</v>
      </c>
      <c r="AT247">
        <v>0.97506890000000002</v>
      </c>
      <c r="AU247">
        <v>21.702639999999999</v>
      </c>
      <c r="AV247">
        <v>4.1062180000000002E-35</v>
      </c>
      <c r="AW247">
        <v>8.5840620000000006E-33</v>
      </c>
      <c r="AX247">
        <v>0.97329379999999999</v>
      </c>
      <c r="AY247">
        <v>21.788869999999999</v>
      </c>
      <c r="AZ247" s="1">
        <v>4.683013E-23</v>
      </c>
      <c r="BA247" s="1">
        <v>1.034609E-20</v>
      </c>
      <c r="BB247">
        <v>0.9718002</v>
      </c>
      <c r="BC247">
        <v>21.75902</v>
      </c>
      <c r="BD247" s="1">
        <v>4.084613E-14</v>
      </c>
      <c r="BE247" s="1">
        <v>9.7172190000000003E-12</v>
      </c>
      <c r="BF247">
        <v>0.97040599999999999</v>
      </c>
      <c r="BG247">
        <v>21.548819999999999</v>
      </c>
      <c r="BH247" s="1">
        <v>1.055254E-7</v>
      </c>
      <c r="BI247" s="1">
        <v>2.3510759999999999E-5</v>
      </c>
      <c r="BJ247">
        <v>0.96899100000000005</v>
      </c>
      <c r="BK247">
        <v>21.362110000000001</v>
      </c>
      <c r="BL247" s="1">
        <v>1.419658E-4</v>
      </c>
      <c r="BM247" s="1">
        <v>3.3900449999999999E-2</v>
      </c>
      <c r="BN247">
        <v>0.96747780000000005</v>
      </c>
      <c r="BO247">
        <v>21.401779999999999</v>
      </c>
      <c r="BP247" s="1">
        <v>2.026292E-2</v>
      </c>
      <c r="BQ247" s="1">
        <v>5.0763809999999996</v>
      </c>
      <c r="BR247">
        <v>0.96580719999999998</v>
      </c>
      <c r="BS247">
        <v>21.686789999999998</v>
      </c>
      <c r="BT247" s="1">
        <v>0.66951439999999995</v>
      </c>
      <c r="BU247" s="1">
        <v>174.6311</v>
      </c>
      <c r="BV247">
        <v>0.96390960000000003</v>
      </c>
      <c r="BW247">
        <v>22.052720000000001</v>
      </c>
      <c r="BX247" s="1">
        <v>7.3155720000000004</v>
      </c>
      <c r="BY247">
        <v>1975.0239999999999</v>
      </c>
      <c r="BZ247">
        <v>0.96164329999999998</v>
      </c>
      <c r="CA247">
        <v>22.410640000000001</v>
      </c>
      <c r="CB247" s="1">
        <v>32.978110000000001</v>
      </c>
      <c r="CC247">
        <v>9180.7009999999991</v>
      </c>
      <c r="CD247">
        <v>0.95890869999999995</v>
      </c>
      <c r="CE247">
        <v>22.42972</v>
      </c>
      <c r="CF247">
        <v>71.91901</v>
      </c>
      <c r="CG247">
        <v>20571.599999999999</v>
      </c>
      <c r="CH247">
        <v>0.95575670000000001</v>
      </c>
      <c r="CI247">
        <v>22.375979999999998</v>
      </c>
      <c r="CJ247">
        <v>85.733699999999999</v>
      </c>
      <c r="CK247">
        <v>25123.96</v>
      </c>
      <c r="CL247">
        <v>0.95217070000000004</v>
      </c>
      <c r="CM247">
        <v>22.299520000000001</v>
      </c>
      <c r="CN247">
        <v>61.725239999999999</v>
      </c>
      <c r="CO247">
        <v>18480.53</v>
      </c>
      <c r="CP247">
        <v>0.94865109999999997</v>
      </c>
      <c r="CQ247">
        <v>22.19069</v>
      </c>
      <c r="CR247">
        <v>29.157920000000001</v>
      </c>
      <c r="CS247">
        <v>8893.8610000000008</v>
      </c>
      <c r="CT247">
        <v>0.94487889999999997</v>
      </c>
      <c r="CU247">
        <v>22.358059999999998</v>
      </c>
      <c r="CV247">
        <v>9.7199360000000006</v>
      </c>
      <c r="CW247">
        <v>3011.194</v>
      </c>
      <c r="CX247">
        <v>0.94121069999999996</v>
      </c>
      <c r="CY247">
        <v>22.69333</v>
      </c>
      <c r="CZ247">
        <v>2.4569549999999998</v>
      </c>
      <c r="DA247">
        <v>770.5018</v>
      </c>
      <c r="DB247">
        <v>0.93805519999999998</v>
      </c>
      <c r="DC247">
        <v>22.890229999999999</v>
      </c>
      <c r="DD247">
        <v>0.53100440000000004</v>
      </c>
      <c r="DE247">
        <v>167.37180000000001</v>
      </c>
      <c r="DF247">
        <v>0.93464130000000001</v>
      </c>
      <c r="DG247">
        <v>23.03959</v>
      </c>
      <c r="DH247">
        <v>0.13962150000000001</v>
      </c>
      <c r="DI247">
        <v>43.150320000000001</v>
      </c>
      <c r="DJ247">
        <v>0.93100620000000001</v>
      </c>
      <c r="DK247">
        <v>22.938859999999998</v>
      </c>
      <c r="DL247">
        <v>7.6657630000000004E-2</v>
      </c>
      <c r="DM247">
        <v>22.923549999999999</v>
      </c>
      <c r="DN247">
        <v>0.92724110000000004</v>
      </c>
      <c r="DO247">
        <v>22.859940000000002</v>
      </c>
      <c r="DP247">
        <v>6.9882520000000004E-2</v>
      </c>
      <c r="DQ247">
        <v>20.708970000000001</v>
      </c>
      <c r="DR247">
        <v>0.92344559999999998</v>
      </c>
      <c r="DS247">
        <v>22.735990000000001</v>
      </c>
      <c r="DT247">
        <v>6.9479550000000001E-2</v>
      </c>
      <c r="DU247">
        <v>20.618839999999999</v>
      </c>
      <c r="DV247">
        <v>0.91943079999999999</v>
      </c>
      <c r="DW247">
        <v>22.56954</v>
      </c>
      <c r="DX247">
        <v>6.7543339999999993E-2</v>
      </c>
      <c r="DY247">
        <v>20.108270000000001</v>
      </c>
      <c r="DZ247">
        <v>0.91523239999999995</v>
      </c>
      <c r="EA247">
        <v>22.623930000000001</v>
      </c>
      <c r="EB247">
        <v>6.3591090000000003E-2</v>
      </c>
      <c r="EC247">
        <v>18.99222</v>
      </c>
      <c r="ED247">
        <v>0.91086710000000004</v>
      </c>
      <c r="EE247">
        <v>22.77685</v>
      </c>
      <c r="EF247" s="1">
        <v>5.8527910000000002E-2</v>
      </c>
      <c r="EG247">
        <v>17.528199999999998</v>
      </c>
      <c r="EH247">
        <v>0.90699019999999997</v>
      </c>
      <c r="EI247">
        <v>22.951619999999998</v>
      </c>
      <c r="EJ247" s="1">
        <v>5.3224800000000003E-2</v>
      </c>
      <c r="EK247">
        <v>15.96776</v>
      </c>
      <c r="EL247">
        <v>0.90322789999999997</v>
      </c>
      <c r="EM247">
        <v>23.046040000000001</v>
      </c>
      <c r="EN247" s="1">
        <v>4.8019920000000001E-2</v>
      </c>
      <c r="EO247">
        <v>14.42637</v>
      </c>
      <c r="EP247">
        <v>0.90127179999999996</v>
      </c>
      <c r="EQ247">
        <v>22.912420000000001</v>
      </c>
      <c r="ER247" s="1">
        <v>4.3195369999999997E-2</v>
      </c>
      <c r="ES247">
        <v>12.97231</v>
      </c>
      <c r="ET247">
        <v>0.89955870000000004</v>
      </c>
      <c r="EU247">
        <v>22.68028</v>
      </c>
      <c r="EV247" s="1">
        <v>3.8788049999999998E-2</v>
      </c>
      <c r="EW247">
        <v>11.63814</v>
      </c>
      <c r="EX247">
        <v>0.89797280000000002</v>
      </c>
      <c r="EY247">
        <v>22.563120000000001</v>
      </c>
      <c r="EZ247" s="1">
        <v>3.4838889999999997E-2</v>
      </c>
      <c r="FA247">
        <v>10.43962</v>
      </c>
      <c r="FB247">
        <v>0.89692780000000005</v>
      </c>
      <c r="FC247">
        <v>22.657109999999999</v>
      </c>
      <c r="FD247" s="1">
        <v>3.1337370000000003E-2</v>
      </c>
      <c r="FE247">
        <v>9.3692519999999995</v>
      </c>
      <c r="FF247">
        <v>0.8957195</v>
      </c>
      <c r="FG247">
        <v>23.333549999999999</v>
      </c>
      <c r="FH247" s="1">
        <v>2.818944E-2</v>
      </c>
      <c r="FI247">
        <v>8.4106339999999999</v>
      </c>
      <c r="FJ247">
        <v>0.89436930000000003</v>
      </c>
      <c r="FK247">
        <v>23.758189999999999</v>
      </c>
      <c r="FL247" s="1">
        <v>2.531752E-2</v>
      </c>
      <c r="FM247">
        <v>7.539161</v>
      </c>
      <c r="FN247">
        <v>0.89112150000000001</v>
      </c>
      <c r="FO247">
        <v>23.920169999999999</v>
      </c>
      <c r="FP247">
        <v>2.2708430000000002E-2</v>
      </c>
      <c r="FQ247">
        <v>6.7545099999999998</v>
      </c>
      <c r="FR247">
        <v>0.88493719999999998</v>
      </c>
      <c r="FS247">
        <v>23.789619999999999</v>
      </c>
      <c r="FT247" s="1">
        <v>2.036075E-2</v>
      </c>
      <c r="FU247">
        <v>6.055237</v>
      </c>
      <c r="FV247">
        <v>0.88116159999999999</v>
      </c>
      <c r="FW247">
        <v>23.453869999999998</v>
      </c>
      <c r="FX247" s="1">
        <v>1.8262250000000001E-2</v>
      </c>
      <c r="FY247">
        <v>5.4167439999999996</v>
      </c>
      <c r="FZ247">
        <v>0.87832500000000002</v>
      </c>
      <c r="GA247">
        <v>23.12593</v>
      </c>
      <c r="GB247" s="1">
        <v>1.6369149999999999E-2</v>
      </c>
      <c r="GC247">
        <v>4.8365080000000003</v>
      </c>
      <c r="GD247">
        <v>0.87595299999999998</v>
      </c>
      <c r="GE247">
        <v>22.97775</v>
      </c>
      <c r="GF247" s="1">
        <v>1.46806E-2</v>
      </c>
      <c r="GG247">
        <v>4.317571</v>
      </c>
      <c r="GH247">
        <v>0.87385060000000003</v>
      </c>
      <c r="GI247">
        <v>23.189080000000001</v>
      </c>
      <c r="GJ247" s="1">
        <v>1.317811E-2</v>
      </c>
      <c r="GK247">
        <v>3.855801</v>
      </c>
      <c r="GL247">
        <v>0.87258630000000004</v>
      </c>
      <c r="GM247">
        <v>24.147580000000001</v>
      </c>
      <c r="GN247" s="1">
        <v>1.18528E-2</v>
      </c>
      <c r="GO247">
        <v>3.4474580000000001</v>
      </c>
      <c r="GP247">
        <v>0.87160110000000002</v>
      </c>
      <c r="GQ247">
        <v>24.982859999999999</v>
      </c>
      <c r="GR247" s="1">
        <v>1.066338E-2</v>
      </c>
      <c r="GS247">
        <v>3.0834000000000001</v>
      </c>
      <c r="GT247">
        <v>0.87100180000000005</v>
      </c>
      <c r="GU247">
        <v>25.557449999999999</v>
      </c>
      <c r="GV247" s="1">
        <v>9.5836440000000005E-3</v>
      </c>
      <c r="GW247">
        <v>2.7548119999999998</v>
      </c>
      <c r="GX247">
        <v>0.87003430000000004</v>
      </c>
      <c r="GY247">
        <v>25.88672</v>
      </c>
      <c r="GZ247" s="1">
        <v>8.5845239999999996E-3</v>
      </c>
      <c r="HA247">
        <v>2.4544250000000001</v>
      </c>
      <c r="HB247">
        <v>0.8691046</v>
      </c>
      <c r="HC247">
        <v>25.7072</v>
      </c>
      <c r="HD247" s="1">
        <v>7.656057E-3</v>
      </c>
      <c r="HE247">
        <v>2.1784629999999998</v>
      </c>
      <c r="HF247">
        <v>0.86851389999999995</v>
      </c>
      <c r="HG247">
        <v>25.287800000000001</v>
      </c>
      <c r="HH247" s="1">
        <v>6.7896299999999996E-3</v>
      </c>
      <c r="HI247">
        <v>1.9235739999999999</v>
      </c>
      <c r="HJ247">
        <v>0.86871860000000001</v>
      </c>
      <c r="HK247">
        <v>25.068200000000001</v>
      </c>
      <c r="HL247" s="1">
        <v>5.9743499999999998E-3</v>
      </c>
      <c r="HM247">
        <v>1.6861660000000001</v>
      </c>
      <c r="HN247">
        <v>0.86908730000000001</v>
      </c>
      <c r="HO247">
        <v>25.131910000000001</v>
      </c>
      <c r="HP247" s="1">
        <v>5.1801649999999996E-3</v>
      </c>
      <c r="HQ247">
        <v>1.4581440000000001</v>
      </c>
      <c r="HR247">
        <v>0.86934699999999998</v>
      </c>
      <c r="HS247">
        <v>25.876139999999999</v>
      </c>
      <c r="HT247" s="1">
        <v>4.3853479999999999E-3</v>
      </c>
      <c r="HU247">
        <v>1.232531</v>
      </c>
      <c r="HV247">
        <v>0.86957320000000005</v>
      </c>
      <c r="HW247">
        <v>26.699909999999999</v>
      </c>
      <c r="HX247" s="1">
        <v>3.5953420000000001E-3</v>
      </c>
      <c r="HY247">
        <v>1.0096540000000001</v>
      </c>
      <c r="HZ247">
        <v>0.86975369999999996</v>
      </c>
      <c r="IA247">
        <v>27.246410000000001</v>
      </c>
      <c r="IB247" s="1">
        <v>2.8528389999999998E-3</v>
      </c>
      <c r="IC247">
        <v>0.80072549999999998</v>
      </c>
      <c r="ID247">
        <v>0.86993100000000001</v>
      </c>
      <c r="IE247">
        <v>27.541340000000002</v>
      </c>
      <c r="IF247" s="1">
        <v>2.2174149999999999E-3</v>
      </c>
      <c r="IG247">
        <v>0.62184600000000001</v>
      </c>
      <c r="IH247">
        <v>0.8700736</v>
      </c>
      <c r="II247">
        <v>27.23969</v>
      </c>
      <c r="IJ247" s="1">
        <v>1.726822E-3</v>
      </c>
      <c r="IK247">
        <v>0.48355789999999998</v>
      </c>
      <c r="IL247">
        <v>0.87014340000000001</v>
      </c>
      <c r="IM247">
        <v>26.731280000000002</v>
      </c>
      <c r="IN247" s="1">
        <v>1.381703E-3</v>
      </c>
      <c r="IO247">
        <v>0.38612190000000002</v>
      </c>
      <c r="IP247">
        <v>0.87020189999999997</v>
      </c>
      <c r="IQ247">
        <v>26.331849999999999</v>
      </c>
      <c r="IR247" s="1">
        <v>1.1542989999999999E-3</v>
      </c>
      <c r="IS247">
        <v>0.3218897</v>
      </c>
      <c r="IT247">
        <v>0.87027209999999999</v>
      </c>
      <c r="IU247">
        <v>26.162749999999999</v>
      </c>
      <c r="IV247" s="1">
        <v>1.0083679999999999E-3</v>
      </c>
      <c r="IW247">
        <v>0.280644</v>
      </c>
      <c r="IX247">
        <v>0.87029809999999996</v>
      </c>
      <c r="IY247">
        <v>26.586290000000002</v>
      </c>
      <c r="IZ247" s="1">
        <v>9.1218910000000002E-4</v>
      </c>
      <c r="JA247">
        <v>0.25352530000000001</v>
      </c>
      <c r="JB247">
        <v>0.87031190000000003</v>
      </c>
      <c r="JC247">
        <v>26.790099999999999</v>
      </c>
      <c r="JD247" s="1">
        <v>8.4431909999999998E-4</v>
      </c>
      <c r="JE247">
        <v>0.2344745</v>
      </c>
      <c r="JF247">
        <v>0.87034769999999995</v>
      </c>
      <c r="JG247">
        <v>26.929310000000001</v>
      </c>
      <c r="JH247" s="1">
        <v>7.9240490000000001E-4</v>
      </c>
      <c r="JI247">
        <v>0.21993770000000001</v>
      </c>
      <c r="JJ247">
        <v>0.87038059999999995</v>
      </c>
      <c r="JK247">
        <v>26.56156</v>
      </c>
      <c r="JL247" s="1">
        <v>7.495186E-4</v>
      </c>
      <c r="JM247">
        <v>0.20797270000000001</v>
      </c>
      <c r="JN247">
        <v>0.87038890000000002</v>
      </c>
      <c r="JO247">
        <v>26.080120000000001</v>
      </c>
      <c r="JP247" s="1">
        <v>7.1201559999999997E-4</v>
      </c>
      <c r="JQ247">
        <v>0.1975459</v>
      </c>
      <c r="JR247">
        <v>0.87039029999999995</v>
      </c>
      <c r="JS247">
        <v>25.72673</v>
      </c>
      <c r="JT247" s="1">
        <v>6.7810389999999998E-4</v>
      </c>
      <c r="JU247">
        <v>0.18812219999999999</v>
      </c>
      <c r="JV247">
        <v>0.87040309999999999</v>
      </c>
      <c r="JW247">
        <v>25.530090000000001</v>
      </c>
      <c r="JX247" s="1">
        <v>6.4680849999999997E-4</v>
      </c>
      <c r="JY247">
        <v>0.1794231</v>
      </c>
      <c r="JZ247">
        <v>0.87039319999999998</v>
      </c>
      <c r="KA247">
        <v>25.51285</v>
      </c>
      <c r="KB247" s="1">
        <v>6.175544E-4</v>
      </c>
      <c r="KC247">
        <v>0.1712825</v>
      </c>
      <c r="KD247">
        <v>0.87037869999999995</v>
      </c>
      <c r="KE247">
        <v>26.14536</v>
      </c>
      <c r="KF247" s="1">
        <v>5.9017170000000003E-4</v>
      </c>
      <c r="KG247">
        <v>0.16368269999999999</v>
      </c>
      <c r="KH247">
        <v>0.87038559999999998</v>
      </c>
      <c r="KI247">
        <v>26.423570000000002</v>
      </c>
      <c r="KJ247" s="1">
        <v>5.6461870000000004E-4</v>
      </c>
      <c r="KK247">
        <v>0.1565947</v>
      </c>
      <c r="KL247">
        <v>0.87039299999999997</v>
      </c>
      <c r="KM247">
        <v>26.569990000000001</v>
      </c>
      <c r="KN247" s="1">
        <v>5.4040450000000003E-4</v>
      </c>
      <c r="KO247">
        <v>0.14988080000000001</v>
      </c>
      <c r="KP247">
        <v>0.87040439999999997</v>
      </c>
      <c r="KQ247">
        <v>26.49418</v>
      </c>
      <c r="KR247" s="1">
        <v>5.1731810000000004E-4</v>
      </c>
      <c r="KS247">
        <v>0.1434762</v>
      </c>
      <c r="KT247">
        <v>0.87037900000000001</v>
      </c>
      <c r="KU247">
        <v>26.063849999999999</v>
      </c>
      <c r="KV247" s="1">
        <v>4.9538499999999999E-4</v>
      </c>
      <c r="KW247">
        <v>0.13739589999999999</v>
      </c>
      <c r="KX247">
        <v>0.87037940000000003</v>
      </c>
      <c r="KY247">
        <v>25.503430000000002</v>
      </c>
      <c r="KZ247" s="1">
        <v>4.7467240000000001E-4</v>
      </c>
      <c r="LA247">
        <v>0.1316454</v>
      </c>
      <c r="LB247">
        <v>0.87041630000000003</v>
      </c>
      <c r="LC247">
        <v>25.088360000000002</v>
      </c>
      <c r="LD247" s="1">
        <v>4.5501850000000002E-4</v>
      </c>
      <c r="LE247">
        <v>0.12619259999999999</v>
      </c>
      <c r="LF247">
        <v>0.87037790000000004</v>
      </c>
      <c r="LG247">
        <v>24.98631</v>
      </c>
      <c r="LH247" s="1">
        <v>4.3623110000000001E-4</v>
      </c>
      <c r="LI247">
        <v>0.1209793</v>
      </c>
      <c r="LJ247">
        <v>0.87038170000000004</v>
      </c>
      <c r="LK247">
        <v>25.692270000000001</v>
      </c>
      <c r="LL247" s="1">
        <v>4.1833119999999999E-4</v>
      </c>
      <c r="LM247">
        <v>0.1160183</v>
      </c>
      <c r="LN247">
        <v>0.87036559999999996</v>
      </c>
      <c r="LO247">
        <v>26.240770000000001</v>
      </c>
      <c r="LP247" s="1">
        <v>4.0136989999999998E-4</v>
      </c>
      <c r="LQ247">
        <v>0.1113072</v>
      </c>
      <c r="LR247">
        <v>0.87036670000000005</v>
      </c>
      <c r="LS247">
        <v>26.662649999999999</v>
      </c>
      <c r="LT247" s="1">
        <v>3.8522710000000001E-4</v>
      </c>
      <c r="LU247">
        <v>0.1068239</v>
      </c>
      <c r="LV247">
        <v>0.87035569999999995</v>
      </c>
      <c r="LW247">
        <v>27.088010000000001</v>
      </c>
      <c r="LX247" s="1">
        <v>3.6989910000000001E-4</v>
      </c>
      <c r="LY247">
        <v>0.102577</v>
      </c>
      <c r="LZ247">
        <v>0.87035220000000002</v>
      </c>
      <c r="MA247">
        <v>26.991949999999999</v>
      </c>
      <c r="MB247" s="1">
        <v>3.5525500000000001E-4</v>
      </c>
      <c r="MC247">
        <v>9.8519350000000006E-2</v>
      </c>
      <c r="MD247">
        <v>0.87031170000000002</v>
      </c>
      <c r="ME247">
        <v>26.464580000000002</v>
      </c>
      <c r="MF247" s="1">
        <v>3.412981E-4</v>
      </c>
      <c r="MG247">
        <v>9.4645000000000007E-2</v>
      </c>
      <c r="MH247">
        <v>0.87026729999999997</v>
      </c>
      <c r="MI247">
        <v>25.953849999999999</v>
      </c>
      <c r="MJ247" s="1">
        <v>3.2796529999999999E-4</v>
      </c>
      <c r="MK247">
        <v>9.09528E-2</v>
      </c>
      <c r="ML247">
        <v>0.87014029999999998</v>
      </c>
      <c r="MM247">
        <v>25.835540000000002</v>
      </c>
      <c r="MN247" s="1">
        <v>3.1527360000000002E-4</v>
      </c>
      <c r="MO247">
        <v>8.7439169999999997E-2</v>
      </c>
      <c r="MP247">
        <v>0.87004309999999996</v>
      </c>
      <c r="MQ247">
        <v>26.505759999999999</v>
      </c>
      <c r="MR247" s="1">
        <v>3.0332790000000003E-4</v>
      </c>
      <c r="MS247">
        <v>8.4128739999999994E-2</v>
      </c>
      <c r="MT247">
        <v>0.86992080000000005</v>
      </c>
      <c r="MU247">
        <v>27.267679999999999</v>
      </c>
      <c r="MV247" s="1">
        <v>2.9217320000000002E-4</v>
      </c>
      <c r="MW247">
        <v>8.1025620000000007E-2</v>
      </c>
      <c r="MX247">
        <v>0.86977709999999997</v>
      </c>
      <c r="MY247">
        <v>27.79297</v>
      </c>
      <c r="MZ247" s="1">
        <v>2.816847E-4</v>
      </c>
      <c r="NA247">
        <v>7.8120609999999993E-2</v>
      </c>
      <c r="NB247">
        <v>0.86960389999999999</v>
      </c>
      <c r="NC247">
        <v>28.137039999999999</v>
      </c>
      <c r="ND247" s="1">
        <v>2.718013E-4</v>
      </c>
      <c r="NE247">
        <v>7.5377529999999998E-2</v>
      </c>
      <c r="NF247">
        <v>0.8694615</v>
      </c>
      <c r="NG247">
        <v>27.964670000000002</v>
      </c>
      <c r="NH247" s="1">
        <v>2.6231650000000002E-4</v>
      </c>
      <c r="NI247">
        <v>7.2745820000000003E-2</v>
      </c>
      <c r="NJ247">
        <v>0.86930359999999995</v>
      </c>
      <c r="NK247">
        <v>27.631889999999999</v>
      </c>
      <c r="NL247" s="1">
        <v>2.531325E-4</v>
      </c>
      <c r="NM247">
        <v>7.0192950000000004E-2</v>
      </c>
      <c r="NN247">
        <v>0.8691603</v>
      </c>
      <c r="NO247">
        <v>27.389279999999999</v>
      </c>
      <c r="NP247" s="1">
        <v>2.4428459999999998E-4</v>
      </c>
      <c r="NQ247">
        <v>6.7732459999999994E-2</v>
      </c>
      <c r="NR247">
        <v>0.86905250000000001</v>
      </c>
      <c r="NS247">
        <v>27.3001</v>
      </c>
      <c r="NT247" s="1">
        <v>2.358866E-4</v>
      </c>
      <c r="NU247">
        <v>6.5393110000000004E-2</v>
      </c>
      <c r="NV247">
        <v>0.86893580000000004</v>
      </c>
      <c r="NW247">
        <v>27.533709999999999</v>
      </c>
      <c r="NX247" s="1">
        <v>2.280731E-4</v>
      </c>
      <c r="NY247">
        <v>6.3213649999999996E-2</v>
      </c>
      <c r="NZ247">
        <v>0.86887400000000004</v>
      </c>
      <c r="OA247">
        <v>28.017869999999998</v>
      </c>
      <c r="OB247" s="1">
        <v>2.208849E-4</v>
      </c>
      <c r="OC247">
        <v>6.1210109999999998E-2</v>
      </c>
      <c r="OD247">
        <v>0.86881569999999997</v>
      </c>
      <c r="OE247">
        <v>28.058730000000001</v>
      </c>
      <c r="OF247" s="1">
        <v>2.1413500000000001E-4</v>
      </c>
      <c r="OG247">
        <v>5.932461E-2</v>
      </c>
      <c r="OH247">
        <v>0.86875069999999999</v>
      </c>
      <c r="OI247">
        <v>27.84825</v>
      </c>
      <c r="OJ247" s="1">
        <v>2.0742770000000001E-4</v>
      </c>
      <c r="OK247">
        <v>5.7458719999999998E-2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0.83264170000000004</v>
      </c>
      <c r="G248">
        <v>22.41826</v>
      </c>
      <c r="H248">
        <v>0</v>
      </c>
      <c r="I248">
        <v>0</v>
      </c>
      <c r="J248">
        <v>0.83238279999999998</v>
      </c>
      <c r="K248">
        <v>22.37613</v>
      </c>
      <c r="L248">
        <v>0</v>
      </c>
      <c r="M248">
        <v>0</v>
      </c>
      <c r="N248">
        <v>0.83211829999999998</v>
      </c>
      <c r="O248">
        <v>22.650670000000002</v>
      </c>
      <c r="P248">
        <v>0</v>
      </c>
      <c r="Q248">
        <v>0</v>
      </c>
      <c r="R248">
        <v>0.83185209999999998</v>
      </c>
      <c r="S248">
        <v>22.668019999999999</v>
      </c>
      <c r="T248">
        <v>0</v>
      </c>
      <c r="U248">
        <v>0</v>
      </c>
      <c r="V248">
        <v>0.83155270000000003</v>
      </c>
      <c r="W248">
        <v>22.589469999999999</v>
      </c>
      <c r="X248">
        <v>0</v>
      </c>
      <c r="Y248">
        <v>0</v>
      </c>
      <c r="Z248">
        <v>0.83110640000000002</v>
      </c>
      <c r="AA248">
        <v>22.395130000000002</v>
      </c>
      <c r="AB248">
        <v>0</v>
      </c>
      <c r="AC248">
        <v>0</v>
      </c>
      <c r="AD248">
        <v>0.83029719999999996</v>
      </c>
      <c r="AE248">
        <v>22.01689</v>
      </c>
      <c r="AF248">
        <v>0</v>
      </c>
      <c r="AG248">
        <v>0</v>
      </c>
      <c r="AH248">
        <v>0.82921979999999995</v>
      </c>
      <c r="AI248">
        <v>21.627030000000001</v>
      </c>
      <c r="AJ248">
        <v>0</v>
      </c>
      <c r="AK248">
        <v>0</v>
      </c>
      <c r="AL248">
        <v>0.82798850000000002</v>
      </c>
      <c r="AM248">
        <v>21.690200000000001</v>
      </c>
      <c r="AN248">
        <v>0</v>
      </c>
      <c r="AO248">
        <v>0</v>
      </c>
      <c r="AP248">
        <v>0.82692149999999998</v>
      </c>
      <c r="AQ248">
        <v>21.631409999999999</v>
      </c>
      <c r="AR248">
        <v>0</v>
      </c>
      <c r="AS248">
        <v>0</v>
      </c>
      <c r="AT248">
        <v>0.82614799999999999</v>
      </c>
      <c r="AU248">
        <v>21.717449999999999</v>
      </c>
      <c r="AV248">
        <v>5.3890160000000003E-36</v>
      </c>
      <c r="AW248">
        <v>1.5650289999999999E-33</v>
      </c>
      <c r="AX248">
        <v>0.82556370000000001</v>
      </c>
      <c r="AY248">
        <v>21.795539999999999</v>
      </c>
      <c r="AZ248" s="1">
        <v>5.23146E-24</v>
      </c>
      <c r="BA248" s="1">
        <v>1.529225E-21</v>
      </c>
      <c r="BB248">
        <v>0.82516690000000004</v>
      </c>
      <c r="BC248">
        <v>21.780059999999999</v>
      </c>
      <c r="BD248" s="1">
        <v>6.9870799999999999E-15</v>
      </c>
      <c r="BE248" s="1">
        <v>2.031286E-12</v>
      </c>
      <c r="BF248">
        <v>0.82482440000000001</v>
      </c>
      <c r="BG248">
        <v>21.582139999999999</v>
      </c>
      <c r="BH248" s="1">
        <v>5.6939999999999999E-8</v>
      </c>
      <c r="BI248" s="1">
        <v>1.2658719999999999E-5</v>
      </c>
      <c r="BJ248">
        <v>0.82440250000000004</v>
      </c>
      <c r="BK248">
        <v>21.41189</v>
      </c>
      <c r="BL248" s="1">
        <v>9.2944320000000005E-5</v>
      </c>
      <c r="BM248" s="1">
        <v>2.2187330000000002E-2</v>
      </c>
      <c r="BN248">
        <v>0.82388839999999997</v>
      </c>
      <c r="BO248">
        <v>21.454000000000001</v>
      </c>
      <c r="BP248" s="1">
        <v>1.4855470000000001E-2</v>
      </c>
      <c r="BQ248" s="1">
        <v>3.7195849999999999</v>
      </c>
      <c r="BR248">
        <v>0.8232815</v>
      </c>
      <c r="BS248">
        <v>21.737369999999999</v>
      </c>
      <c r="BT248" s="1">
        <v>0.53507839999999995</v>
      </c>
      <c r="BU248" s="1">
        <v>139.44069999999999</v>
      </c>
      <c r="BV248">
        <v>0.8225346</v>
      </c>
      <c r="BW248">
        <v>22.09149</v>
      </c>
      <c r="BX248" s="1">
        <v>6.2765319999999996</v>
      </c>
      <c r="BY248">
        <v>1692.662</v>
      </c>
      <c r="BZ248">
        <v>0.82157429999999998</v>
      </c>
      <c r="CA248">
        <v>22.432549999999999</v>
      </c>
      <c r="CB248" s="1">
        <v>30.052569999999999</v>
      </c>
      <c r="CC248">
        <v>8357.6890000000003</v>
      </c>
      <c r="CD248">
        <v>0.82042340000000002</v>
      </c>
      <c r="CE248">
        <v>22.435320000000001</v>
      </c>
      <c r="CF248">
        <v>69.039829999999995</v>
      </c>
      <c r="CG248">
        <v>19734.509999999998</v>
      </c>
      <c r="CH248">
        <v>0.81905039999999996</v>
      </c>
      <c r="CI248">
        <v>22.383089999999999</v>
      </c>
      <c r="CJ248">
        <v>86.037540000000007</v>
      </c>
      <c r="CK248">
        <v>25211.27</v>
      </c>
      <c r="CL248">
        <v>0.81757060000000004</v>
      </c>
      <c r="CM248">
        <v>22.310279999999999</v>
      </c>
      <c r="CN248">
        <v>64.473680000000002</v>
      </c>
      <c r="CO248">
        <v>19326.740000000002</v>
      </c>
      <c r="CP248">
        <v>0.81603150000000002</v>
      </c>
      <c r="CQ248">
        <v>22.213100000000001</v>
      </c>
      <c r="CR248">
        <v>31.507249999999999</v>
      </c>
      <c r="CS248">
        <v>9638.2990000000009</v>
      </c>
      <c r="CT248">
        <v>0.81459990000000004</v>
      </c>
      <c r="CU248">
        <v>22.397490000000001</v>
      </c>
      <c r="CV248">
        <v>10.8102</v>
      </c>
      <c r="CW248">
        <v>3365.6970000000001</v>
      </c>
      <c r="CX248">
        <v>0.81334430000000002</v>
      </c>
      <c r="CY248">
        <v>22.734829999999999</v>
      </c>
      <c r="CZ248">
        <v>2.7943259999999999</v>
      </c>
      <c r="DA248">
        <v>882.96770000000004</v>
      </c>
      <c r="DB248">
        <v>0.81051019999999996</v>
      </c>
      <c r="DC248">
        <v>22.925519999999999</v>
      </c>
      <c r="DD248">
        <v>0.60824650000000002</v>
      </c>
      <c r="DE248">
        <v>193.85570000000001</v>
      </c>
      <c r="DF248">
        <v>0.80756749999999999</v>
      </c>
      <c r="DG248">
        <v>23.067029999999999</v>
      </c>
      <c r="DH248">
        <v>0.1535376</v>
      </c>
      <c r="DI248">
        <v>48.169580000000003</v>
      </c>
      <c r="DJ248">
        <v>0.80443640000000005</v>
      </c>
      <c r="DK248">
        <v>22.94904</v>
      </c>
      <c r="DL248">
        <v>7.8569520000000004E-2</v>
      </c>
      <c r="DM248">
        <v>23.811630000000001</v>
      </c>
      <c r="DN248">
        <v>0.80132309999999995</v>
      </c>
      <c r="DO248">
        <v>22.870979999999999</v>
      </c>
      <c r="DP248">
        <v>6.9987359999999998E-2</v>
      </c>
      <c r="DQ248">
        <v>20.991720000000001</v>
      </c>
      <c r="DR248">
        <v>0.79821120000000001</v>
      </c>
      <c r="DS248">
        <v>22.744</v>
      </c>
      <c r="DT248">
        <v>6.9535669999999994E-2</v>
      </c>
      <c r="DU248">
        <v>20.916180000000001</v>
      </c>
      <c r="DV248">
        <v>0.79505440000000005</v>
      </c>
      <c r="DW248">
        <v>22.585329999999999</v>
      </c>
      <c r="DX248">
        <v>6.7784150000000001E-2</v>
      </c>
      <c r="DY248">
        <v>20.49578</v>
      </c>
      <c r="DZ248">
        <v>0.79175530000000005</v>
      </c>
      <c r="EA248">
        <v>22.656490000000002</v>
      </c>
      <c r="EB248">
        <v>6.3975290000000004E-2</v>
      </c>
      <c r="EC248">
        <v>19.44847</v>
      </c>
      <c r="ED248">
        <v>0.78840580000000005</v>
      </c>
      <c r="EE248">
        <v>22.819179999999999</v>
      </c>
      <c r="EF248" s="1">
        <v>5.8974949999999998E-2</v>
      </c>
      <c r="EG248">
        <v>18.017379999999999</v>
      </c>
      <c r="EH248">
        <v>0.78542259999999997</v>
      </c>
      <c r="EI248">
        <v>22.99831</v>
      </c>
      <c r="EJ248" s="1">
        <v>5.367719E-2</v>
      </c>
      <c r="EK248">
        <v>16.463180000000001</v>
      </c>
      <c r="EL248">
        <v>0.78262359999999997</v>
      </c>
      <c r="EM248">
        <v>23.081430000000001</v>
      </c>
      <c r="EN248" s="1">
        <v>4.845762E-2</v>
      </c>
      <c r="EO248">
        <v>14.91353</v>
      </c>
      <c r="EP248">
        <v>0.78094110000000005</v>
      </c>
      <c r="EQ248">
        <v>22.927620000000001</v>
      </c>
      <c r="ER248" s="1">
        <v>4.3603549999999998E-2</v>
      </c>
      <c r="ES248">
        <v>13.444940000000001</v>
      </c>
      <c r="ET248">
        <v>0.7795725</v>
      </c>
      <c r="EU248">
        <v>22.685770000000002</v>
      </c>
      <c r="EV248" s="1">
        <v>3.9158980000000003E-2</v>
      </c>
      <c r="EW248">
        <v>12.091329999999999</v>
      </c>
      <c r="EX248">
        <v>0.77841859999999996</v>
      </c>
      <c r="EY248">
        <v>22.567049999999998</v>
      </c>
      <c r="EZ248" s="1">
        <v>3.5172019999999998E-2</v>
      </c>
      <c r="FA248">
        <v>10.87285</v>
      </c>
      <c r="FB248">
        <v>0.7778931</v>
      </c>
      <c r="FC248">
        <v>22.670829999999999</v>
      </c>
      <c r="FD248" s="1">
        <v>3.163436E-2</v>
      </c>
      <c r="FE248">
        <v>9.7892220000000005</v>
      </c>
      <c r="FF248">
        <v>0.77726150000000005</v>
      </c>
      <c r="FG248">
        <v>23.377099999999999</v>
      </c>
      <c r="FH248" s="1">
        <v>2.8458529999999999E-2</v>
      </c>
      <c r="FI248">
        <v>8.8177789999999998</v>
      </c>
      <c r="FJ248">
        <v>0.77658899999999997</v>
      </c>
      <c r="FK248">
        <v>23.794730000000001</v>
      </c>
      <c r="FL248" s="1">
        <v>2.556313E-2</v>
      </c>
      <c r="FM248">
        <v>7.9335550000000001</v>
      </c>
      <c r="FN248">
        <v>0.77592220000000001</v>
      </c>
      <c r="FO248">
        <v>23.96059</v>
      </c>
      <c r="FP248" s="1">
        <v>2.2925270000000001E-2</v>
      </c>
      <c r="FQ248">
        <v>7.1270179999999996</v>
      </c>
      <c r="FR248">
        <v>0.77603330000000004</v>
      </c>
      <c r="FS248">
        <v>23.83248</v>
      </c>
      <c r="FT248" s="1">
        <v>2.0558469999999999E-2</v>
      </c>
      <c r="FU248">
        <v>6.3947529999999997</v>
      </c>
      <c r="FV248">
        <v>0.77800849999999999</v>
      </c>
      <c r="FW248">
        <v>23.48574</v>
      </c>
      <c r="FX248" s="1">
        <v>1.8442759999999999E-2</v>
      </c>
      <c r="FY248">
        <v>5.7233650000000003</v>
      </c>
      <c r="FZ248">
        <v>0.78086750000000005</v>
      </c>
      <c r="GA248">
        <v>23.13983</v>
      </c>
      <c r="GB248" s="1">
        <v>1.653108E-2</v>
      </c>
      <c r="GC248">
        <v>5.1113650000000002</v>
      </c>
      <c r="GD248">
        <v>0.78442840000000003</v>
      </c>
      <c r="GE248">
        <v>22.97749</v>
      </c>
      <c r="GF248" s="1">
        <v>1.482443E-2</v>
      </c>
      <c r="GG248">
        <v>4.5651120000000001</v>
      </c>
      <c r="GH248">
        <v>0.78836680000000003</v>
      </c>
      <c r="GI248">
        <v>23.187380000000001</v>
      </c>
      <c r="GJ248" s="1">
        <v>1.3305640000000001E-2</v>
      </c>
      <c r="GK248">
        <v>4.0801629999999998</v>
      </c>
      <c r="GL248">
        <v>0.79280459999999997</v>
      </c>
      <c r="GM248">
        <v>24.157029999999999</v>
      </c>
      <c r="GN248" s="1">
        <v>1.196561E-2</v>
      </c>
      <c r="GO248">
        <v>3.6501039999999998</v>
      </c>
      <c r="GP248">
        <v>0.79708990000000002</v>
      </c>
      <c r="GQ248">
        <v>25.002649999999999</v>
      </c>
      <c r="GR248" s="1">
        <v>1.076453E-2</v>
      </c>
      <c r="GS248">
        <v>3.2661069999999999</v>
      </c>
      <c r="GT248">
        <v>0.80129030000000001</v>
      </c>
      <c r="GU248">
        <v>25.599209999999999</v>
      </c>
      <c r="GV248" s="1">
        <v>9.6753250000000002E-3</v>
      </c>
      <c r="GW248">
        <v>2.9189440000000002</v>
      </c>
      <c r="GX248">
        <v>0.80543030000000004</v>
      </c>
      <c r="GY248">
        <v>25.934139999999999</v>
      </c>
      <c r="GZ248" s="1">
        <v>8.668294E-3</v>
      </c>
      <c r="HA248">
        <v>2.6004049999999999</v>
      </c>
      <c r="HB248">
        <v>0.80966470000000001</v>
      </c>
      <c r="HC248">
        <v>25.742740000000001</v>
      </c>
      <c r="HD248" s="1">
        <v>7.7330660000000002E-3</v>
      </c>
      <c r="HE248">
        <v>2.3068070000000001</v>
      </c>
      <c r="HF248">
        <v>0.81337300000000001</v>
      </c>
      <c r="HG248">
        <v>25.30734</v>
      </c>
      <c r="HH248" s="1">
        <v>6.8607709999999999E-3</v>
      </c>
      <c r="HI248">
        <v>2.0362680000000002</v>
      </c>
      <c r="HJ248">
        <v>0.81632099999999996</v>
      </c>
      <c r="HK248">
        <v>25.075220000000002</v>
      </c>
      <c r="HL248" s="1">
        <v>6.041266E-3</v>
      </c>
      <c r="HM248">
        <v>1.785571</v>
      </c>
      <c r="HN248">
        <v>0.81839139999999999</v>
      </c>
      <c r="HO248">
        <v>25.132269999999998</v>
      </c>
      <c r="HP248" s="1">
        <v>5.2453489999999998E-3</v>
      </c>
      <c r="HQ248">
        <v>1.546179</v>
      </c>
      <c r="HR248">
        <v>0.81996230000000003</v>
      </c>
      <c r="HS248">
        <v>25.889250000000001</v>
      </c>
      <c r="HT248" s="1">
        <v>4.4502609999999996E-3</v>
      </c>
      <c r="HU248">
        <v>1.309985</v>
      </c>
      <c r="HV248">
        <v>0.82117430000000002</v>
      </c>
      <c r="HW248">
        <v>26.729479999999999</v>
      </c>
      <c r="HX248" s="1">
        <v>3.658461E-3</v>
      </c>
      <c r="HY248">
        <v>1.0763510000000001</v>
      </c>
      <c r="HZ248">
        <v>0.82209120000000002</v>
      </c>
      <c r="IA248">
        <v>27.29843</v>
      </c>
      <c r="IB248" s="1">
        <v>2.9098290000000001E-3</v>
      </c>
      <c r="IC248">
        <v>0.85596640000000002</v>
      </c>
      <c r="ID248">
        <v>0.82276170000000004</v>
      </c>
      <c r="IE248">
        <v>27.591229999999999</v>
      </c>
      <c r="IF248" s="1">
        <v>2.263985E-3</v>
      </c>
      <c r="IG248">
        <v>0.66557060000000001</v>
      </c>
      <c r="IH248">
        <v>0.82326410000000005</v>
      </c>
      <c r="II248">
        <v>27.273849999999999</v>
      </c>
      <c r="IJ248" s="1">
        <v>1.7611770000000001E-3</v>
      </c>
      <c r="IK248">
        <v>0.51695060000000004</v>
      </c>
      <c r="IL248">
        <v>0.82361600000000001</v>
      </c>
      <c r="IM248">
        <v>26.753720000000001</v>
      </c>
      <c r="IN248" s="1">
        <v>1.405042E-3</v>
      </c>
      <c r="IO248">
        <v>0.41137750000000001</v>
      </c>
      <c r="IP248">
        <v>0.82386459999999995</v>
      </c>
      <c r="IQ248">
        <v>26.34525</v>
      </c>
      <c r="IR248" s="1">
        <v>1.16938E-3</v>
      </c>
      <c r="IS248">
        <v>0.34141899999999997</v>
      </c>
      <c r="IT248">
        <v>0.82404350000000004</v>
      </c>
      <c r="IU248">
        <v>26.16919</v>
      </c>
      <c r="IV248" s="1">
        <v>1.0180860000000001E-3</v>
      </c>
      <c r="IW248">
        <v>0.29646549999999999</v>
      </c>
      <c r="IX248">
        <v>0.82422240000000002</v>
      </c>
      <c r="IY248">
        <v>26.603300000000001</v>
      </c>
      <c r="IZ248" s="1">
        <v>9.1876809999999996E-4</v>
      </c>
      <c r="JA248">
        <v>0.26703440000000001</v>
      </c>
      <c r="JB248">
        <v>0.82428279999999998</v>
      </c>
      <c r="JC248">
        <v>26.80585</v>
      </c>
      <c r="JD248" s="1">
        <v>8.4912059999999996E-4</v>
      </c>
      <c r="JE248">
        <v>0.2465106</v>
      </c>
      <c r="JF248">
        <v>0.82434269999999998</v>
      </c>
      <c r="JG248">
        <v>26.965399999999999</v>
      </c>
      <c r="JH248" s="1">
        <v>7.9620060000000004E-4</v>
      </c>
      <c r="JI248">
        <v>0.23097889999999999</v>
      </c>
      <c r="JJ248">
        <v>0.82438460000000002</v>
      </c>
      <c r="JK248">
        <v>26.6098</v>
      </c>
      <c r="JL248" s="1">
        <v>7.5273569999999995E-4</v>
      </c>
      <c r="JM248">
        <v>0.21828040000000001</v>
      </c>
      <c r="JN248">
        <v>0.82440040000000003</v>
      </c>
      <c r="JO248">
        <v>26.1417</v>
      </c>
      <c r="JP248" s="1">
        <v>7.148775E-4</v>
      </c>
      <c r="JQ248">
        <v>0.20726610000000001</v>
      </c>
      <c r="JR248">
        <v>0.82442040000000005</v>
      </c>
      <c r="JS248">
        <v>25.782419999999998</v>
      </c>
      <c r="JT248" s="1">
        <v>6.8072260000000002E-4</v>
      </c>
      <c r="JU248">
        <v>0.19734280000000001</v>
      </c>
      <c r="JV248">
        <v>0.82441379999999997</v>
      </c>
      <c r="JW248">
        <v>25.568680000000001</v>
      </c>
      <c r="JX248" s="1">
        <v>6.4923919999999998E-4</v>
      </c>
      <c r="JY248">
        <v>0.18819440000000001</v>
      </c>
      <c r="JZ248">
        <v>0.82444360000000005</v>
      </c>
      <c r="KA248">
        <v>25.533049999999999</v>
      </c>
      <c r="KB248" s="1">
        <v>6.1982949999999997E-4</v>
      </c>
      <c r="KC248">
        <v>0.17963760000000001</v>
      </c>
      <c r="KD248">
        <v>0.82443849999999996</v>
      </c>
      <c r="KE248">
        <v>26.178049999999999</v>
      </c>
      <c r="KF248" s="1">
        <v>5.9229400000000005E-4</v>
      </c>
      <c r="KG248">
        <v>0.1716482</v>
      </c>
      <c r="KH248">
        <v>0.82443659999999996</v>
      </c>
      <c r="KI248">
        <v>26.444009999999999</v>
      </c>
      <c r="KJ248" s="1">
        <v>5.6660809999999995E-4</v>
      </c>
      <c r="KK248">
        <v>0.16420180000000001</v>
      </c>
      <c r="KL248">
        <v>0.8244435</v>
      </c>
      <c r="KM248">
        <v>26.6053</v>
      </c>
      <c r="KN248" s="1">
        <v>5.4229889999999996E-4</v>
      </c>
      <c r="KO248">
        <v>0.15715760000000001</v>
      </c>
      <c r="KP248">
        <v>0.82443849999999996</v>
      </c>
      <c r="KQ248">
        <v>26.545369999999998</v>
      </c>
      <c r="KR248" s="1">
        <v>5.1912680000000002E-4</v>
      </c>
      <c r="KS248">
        <v>0.1504402</v>
      </c>
      <c r="KT248">
        <v>0.82443540000000004</v>
      </c>
      <c r="KU248">
        <v>26.108280000000001</v>
      </c>
      <c r="KV248" s="1">
        <v>4.9709669999999995E-4</v>
      </c>
      <c r="KW248">
        <v>0.14405589999999999</v>
      </c>
      <c r="KX248">
        <v>0.82442970000000004</v>
      </c>
      <c r="KY248">
        <v>25.53565</v>
      </c>
      <c r="KZ248" s="1">
        <v>4.7628550000000002E-4</v>
      </c>
      <c r="LA248">
        <v>0.13801849999999999</v>
      </c>
      <c r="LB248">
        <v>0.82444209999999996</v>
      </c>
      <c r="LC248">
        <v>25.110389999999999</v>
      </c>
      <c r="LD248" s="1">
        <v>4.5655709999999999E-4</v>
      </c>
      <c r="LE248">
        <v>0.13230220000000001</v>
      </c>
      <c r="LF248">
        <v>0.82444249999999997</v>
      </c>
      <c r="LG248">
        <v>25.008379999999999</v>
      </c>
      <c r="LH248" s="1">
        <v>4.3770499999999998E-4</v>
      </c>
      <c r="LI248">
        <v>0.12683320000000001</v>
      </c>
      <c r="LJ248">
        <v>0.82443359999999999</v>
      </c>
      <c r="LK248">
        <v>25.7362</v>
      </c>
      <c r="LL248" s="1">
        <v>4.1972679999999999E-4</v>
      </c>
      <c r="LM248">
        <v>0.1216266</v>
      </c>
      <c r="LN248">
        <v>0.82442340000000003</v>
      </c>
      <c r="LO248">
        <v>26.272659999999998</v>
      </c>
      <c r="LP248" s="1">
        <v>4.0269980000000002E-4</v>
      </c>
      <c r="LQ248">
        <v>0.1166833</v>
      </c>
      <c r="LR248">
        <v>0.82446120000000001</v>
      </c>
      <c r="LS248">
        <v>26.707450000000001</v>
      </c>
      <c r="LT248" s="1">
        <v>3.8648900000000001E-4</v>
      </c>
      <c r="LU248">
        <v>0.1119786</v>
      </c>
      <c r="LV248">
        <v>0.82442099999999996</v>
      </c>
      <c r="LW248">
        <v>27.149719999999999</v>
      </c>
      <c r="LX248" s="1">
        <v>3.7109630000000001E-4</v>
      </c>
      <c r="LY248">
        <v>0.1075238</v>
      </c>
      <c r="LZ248">
        <v>0.82444110000000004</v>
      </c>
      <c r="MA248">
        <v>27.04044</v>
      </c>
      <c r="MB248" s="1">
        <v>3.5640649999999998E-4</v>
      </c>
      <c r="MC248">
        <v>0.10327219999999999</v>
      </c>
      <c r="MD248">
        <v>0.82439750000000001</v>
      </c>
      <c r="ME248">
        <v>26.499639999999999</v>
      </c>
      <c r="MF248" s="1">
        <v>3.4239029999999997E-4</v>
      </c>
      <c r="MG248">
        <v>9.9204780000000006E-2</v>
      </c>
      <c r="MH248">
        <v>0.82436909999999997</v>
      </c>
      <c r="MI248">
        <v>25.984660000000002</v>
      </c>
      <c r="MJ248" s="1">
        <v>3.2900609999999999E-4</v>
      </c>
      <c r="MK248">
        <v>9.5332849999999997E-2</v>
      </c>
      <c r="ML248">
        <v>0.82439649999999998</v>
      </c>
      <c r="MM248">
        <v>25.870059999999999</v>
      </c>
      <c r="MN248" s="1">
        <v>3.1626469999999999E-4</v>
      </c>
      <c r="MO248">
        <v>9.1646450000000004E-2</v>
      </c>
      <c r="MP248">
        <v>0.82438149999999999</v>
      </c>
      <c r="MQ248">
        <v>26.552679999999999</v>
      </c>
      <c r="MR248" s="1">
        <v>3.042559E-4</v>
      </c>
      <c r="MS248">
        <v>8.8168399999999994E-2</v>
      </c>
      <c r="MT248">
        <v>0.82438560000000005</v>
      </c>
      <c r="MU248">
        <v>27.30172</v>
      </c>
      <c r="MV248" s="1">
        <v>2.9303979999999999E-4</v>
      </c>
      <c r="MW248">
        <v>8.4907640000000006E-2</v>
      </c>
      <c r="MX248">
        <v>0.82439130000000005</v>
      </c>
      <c r="MY248">
        <v>27.829930000000001</v>
      </c>
      <c r="MZ248" s="1">
        <v>2.824991E-4</v>
      </c>
      <c r="NA248">
        <v>8.1857780000000005E-2</v>
      </c>
      <c r="NB248">
        <v>0.82446470000000005</v>
      </c>
      <c r="NC248">
        <v>28.170719999999999</v>
      </c>
      <c r="ND248" s="1">
        <v>2.725769E-4</v>
      </c>
      <c r="NE248">
        <v>7.8980480000000006E-2</v>
      </c>
      <c r="NF248">
        <v>0.82451830000000004</v>
      </c>
      <c r="NG248">
        <v>27.987269999999999</v>
      </c>
      <c r="NH248" s="1">
        <v>2.6306909999999998E-4</v>
      </c>
      <c r="NI248">
        <v>7.6223760000000002E-2</v>
      </c>
      <c r="NJ248">
        <v>0.82460739999999999</v>
      </c>
      <c r="NK248">
        <v>27.649360000000001</v>
      </c>
      <c r="NL248" s="1">
        <v>2.5386210000000002E-4</v>
      </c>
      <c r="NM248">
        <v>7.3550050000000006E-2</v>
      </c>
      <c r="NN248">
        <v>0.82469749999999997</v>
      </c>
      <c r="NO248">
        <v>27.40184</v>
      </c>
      <c r="NP248" s="1">
        <v>2.4498420000000003E-4</v>
      </c>
      <c r="NQ248">
        <v>7.0970270000000002E-2</v>
      </c>
      <c r="NR248">
        <v>0.82485379999999997</v>
      </c>
      <c r="NS248">
        <v>27.30424</v>
      </c>
      <c r="NT248" s="1">
        <v>2.365426E-4</v>
      </c>
      <c r="NU248">
        <v>6.8514060000000002E-2</v>
      </c>
      <c r="NV248">
        <v>0.82498709999999997</v>
      </c>
      <c r="NW248">
        <v>27.543669999999999</v>
      </c>
      <c r="NX248" s="1">
        <v>2.2868039999999999E-4</v>
      </c>
      <c r="NY248">
        <v>6.6219550000000002E-2</v>
      </c>
      <c r="NZ248">
        <v>0.82512580000000002</v>
      </c>
      <c r="OA248">
        <v>28.044930000000001</v>
      </c>
      <c r="OB248" s="1">
        <v>2.2144520000000001E-4</v>
      </c>
      <c r="OC248">
        <v>6.4111840000000003E-2</v>
      </c>
      <c r="OD248">
        <v>0.82529350000000001</v>
      </c>
      <c r="OE248">
        <v>28.09554</v>
      </c>
      <c r="OF248" s="1">
        <v>2.146754E-4</v>
      </c>
      <c r="OG248">
        <v>6.2134559999999998E-2</v>
      </c>
      <c r="OH248">
        <v>0.82539090000000004</v>
      </c>
      <c r="OI248">
        <v>27.89226</v>
      </c>
      <c r="OJ248" s="1">
        <v>2.0797120000000001E-4</v>
      </c>
      <c r="OK248">
        <v>6.0186129999999997E-2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1.066079</v>
      </c>
      <c r="G249">
        <v>22.453469999999999</v>
      </c>
      <c r="H249">
        <v>0</v>
      </c>
      <c r="I249">
        <v>0</v>
      </c>
      <c r="J249">
        <v>1.064141</v>
      </c>
      <c r="K249">
        <v>22.390129999999999</v>
      </c>
      <c r="L249">
        <v>0</v>
      </c>
      <c r="M249">
        <v>0</v>
      </c>
      <c r="N249">
        <v>1.062214</v>
      </c>
      <c r="O249">
        <v>22.656929999999999</v>
      </c>
      <c r="P249">
        <v>0</v>
      </c>
      <c r="Q249">
        <v>0</v>
      </c>
      <c r="R249">
        <v>1.060279</v>
      </c>
      <c r="S249">
        <v>22.669419999999999</v>
      </c>
      <c r="T249">
        <v>0</v>
      </c>
      <c r="U249">
        <v>0</v>
      </c>
      <c r="V249">
        <v>1.058214</v>
      </c>
      <c r="W249">
        <v>22.60596</v>
      </c>
      <c r="X249">
        <v>0</v>
      </c>
      <c r="Y249">
        <v>0</v>
      </c>
      <c r="Z249">
        <v>1.0559750000000001</v>
      </c>
      <c r="AA249">
        <v>22.431170000000002</v>
      </c>
      <c r="AB249">
        <v>0</v>
      </c>
      <c r="AC249">
        <v>0</v>
      </c>
      <c r="AD249">
        <v>1.053363</v>
      </c>
      <c r="AE249">
        <v>22.075790000000001</v>
      </c>
      <c r="AF249">
        <v>0</v>
      </c>
      <c r="AG249">
        <v>0</v>
      </c>
      <c r="AH249">
        <v>1.0501100000000001</v>
      </c>
      <c r="AI249">
        <v>21.679490000000001</v>
      </c>
      <c r="AJ249">
        <v>0</v>
      </c>
      <c r="AK249">
        <v>0</v>
      </c>
      <c r="AL249">
        <v>1.0463229999999999</v>
      </c>
      <c r="AM249">
        <v>21.736090000000001</v>
      </c>
      <c r="AN249">
        <v>0</v>
      </c>
      <c r="AO249">
        <v>0</v>
      </c>
      <c r="AP249">
        <v>1.0424899999999999</v>
      </c>
      <c r="AQ249">
        <v>21.66039</v>
      </c>
      <c r="AR249">
        <v>0</v>
      </c>
      <c r="AS249">
        <v>0</v>
      </c>
      <c r="AT249">
        <v>1.039059</v>
      </c>
      <c r="AU249">
        <v>21.71339</v>
      </c>
      <c r="AV249">
        <v>6.1884950000000003E-37</v>
      </c>
      <c r="AW249">
        <v>2.5779699999999998E-34</v>
      </c>
      <c r="AX249">
        <v>1.036054</v>
      </c>
      <c r="AY249">
        <v>21.806519999999999</v>
      </c>
      <c r="AZ249" s="1">
        <v>5.4578890000000004E-25</v>
      </c>
      <c r="BA249" s="1">
        <v>2.295523E-22</v>
      </c>
      <c r="BB249">
        <v>1.0333909999999999</v>
      </c>
      <c r="BC249">
        <v>21.803280000000001</v>
      </c>
      <c r="BD249" s="1">
        <v>1.155044E-15</v>
      </c>
      <c r="BE249" s="1">
        <v>4.8431469999999997E-13</v>
      </c>
      <c r="BF249">
        <v>1.0308310000000001</v>
      </c>
      <c r="BG249">
        <v>21.622</v>
      </c>
      <c r="BH249" s="1">
        <v>2.901513E-8</v>
      </c>
      <c r="BI249" s="1">
        <v>7.4883650000000003E-6</v>
      </c>
      <c r="BJ249">
        <v>1.028294</v>
      </c>
      <c r="BK249">
        <v>21.467510000000001</v>
      </c>
      <c r="BL249" s="1">
        <v>5.9005439999999999E-5</v>
      </c>
      <c r="BM249" s="1">
        <v>1.7181760000000001E-2</v>
      </c>
      <c r="BN249">
        <v>1.0257270000000001</v>
      </c>
      <c r="BO249">
        <v>21.507290000000001</v>
      </c>
      <c r="BP249" s="1">
        <v>1.0646249999999999E-2</v>
      </c>
      <c r="BQ249" s="1">
        <v>3.3691870000000002</v>
      </c>
      <c r="BR249">
        <v>1.0229280000000001</v>
      </c>
      <c r="BS249">
        <v>21.77111</v>
      </c>
      <c r="BT249" s="1">
        <v>0.4199813</v>
      </c>
      <c r="BU249" s="1">
        <v>142.83070000000001</v>
      </c>
      <c r="BV249">
        <v>1.0198210000000001</v>
      </c>
      <c r="BW249">
        <v>22.115490000000001</v>
      </c>
      <c r="BX249" s="1">
        <v>5.3076980000000002</v>
      </c>
      <c r="BY249">
        <v>1925.461</v>
      </c>
      <c r="BZ249">
        <v>1.0162230000000001</v>
      </c>
      <c r="CA249">
        <v>22.442080000000001</v>
      </c>
      <c r="CB249" s="1">
        <v>27.081949999999999</v>
      </c>
      <c r="CC249">
        <v>10432.23</v>
      </c>
      <c r="CD249">
        <v>1.012032</v>
      </c>
      <c r="CE249">
        <v>22.445989999999998</v>
      </c>
      <c r="CF249">
        <v>65.758240000000001</v>
      </c>
      <c r="CG249">
        <v>26790.01</v>
      </c>
      <c r="CH249">
        <v>1.0071399999999999</v>
      </c>
      <c r="CI249">
        <v>22.392959999999999</v>
      </c>
      <c r="CJ249">
        <v>86.107749999999996</v>
      </c>
      <c r="CK249">
        <v>36987.19</v>
      </c>
      <c r="CL249">
        <v>1.00163</v>
      </c>
      <c r="CM249">
        <v>22.324290000000001</v>
      </c>
      <c r="CN249">
        <v>67.322819999999993</v>
      </c>
      <c r="CO249">
        <v>30402.39</v>
      </c>
      <c r="CP249">
        <v>0.99572479999999997</v>
      </c>
      <c r="CQ249">
        <v>22.235489999999999</v>
      </c>
      <c r="CR249">
        <v>34.180390000000003</v>
      </c>
      <c r="CS249">
        <v>16178.84</v>
      </c>
      <c r="CT249">
        <v>0.98951610000000001</v>
      </c>
      <c r="CU249">
        <v>22.42503</v>
      </c>
      <c r="CV249">
        <v>12.126429999999999</v>
      </c>
      <c r="CW249">
        <v>5995.11</v>
      </c>
      <c r="CX249">
        <v>0.98333720000000002</v>
      </c>
      <c r="CY249">
        <v>22.767610000000001</v>
      </c>
      <c r="CZ249">
        <v>3.2215790000000002</v>
      </c>
      <c r="DA249">
        <v>1656.251</v>
      </c>
      <c r="DB249">
        <v>0.97699820000000004</v>
      </c>
      <c r="DC249">
        <v>22.954090000000001</v>
      </c>
      <c r="DD249">
        <v>0.70994959999999996</v>
      </c>
      <c r="DE249">
        <v>374.64659999999998</v>
      </c>
      <c r="DF249">
        <v>0.97048290000000004</v>
      </c>
      <c r="DG249">
        <v>23.09207</v>
      </c>
      <c r="DH249">
        <v>0.17251730000000001</v>
      </c>
      <c r="DI249">
        <v>89.052139999999994</v>
      </c>
      <c r="DJ249">
        <v>0.96370109999999998</v>
      </c>
      <c r="DK249">
        <v>22.972270000000002</v>
      </c>
      <c r="DL249">
        <v>8.1303139999999996E-2</v>
      </c>
      <c r="DM249">
        <v>38.799100000000003</v>
      </c>
      <c r="DN249">
        <v>0.9563912</v>
      </c>
      <c r="DO249">
        <v>22.880610000000001</v>
      </c>
      <c r="DP249">
        <v>7.0163450000000002E-2</v>
      </c>
      <c r="DQ249">
        <v>32.466790000000003</v>
      </c>
      <c r="DR249">
        <v>0.94850239999999997</v>
      </c>
      <c r="DS249">
        <v>22.76069</v>
      </c>
      <c r="DT249">
        <v>6.9560750000000005E-2</v>
      </c>
      <c r="DU249">
        <v>32.369399999999999</v>
      </c>
      <c r="DV249">
        <v>0.94041969999999997</v>
      </c>
      <c r="DW249">
        <v>22.60904</v>
      </c>
      <c r="DX249">
        <v>6.8010319999999999E-2</v>
      </c>
      <c r="DY249">
        <v>32.061079999999997</v>
      </c>
      <c r="DZ249">
        <v>0.93207419999999996</v>
      </c>
      <c r="EA249">
        <v>22.6919</v>
      </c>
      <c r="EB249">
        <v>6.4374829999999994E-2</v>
      </c>
      <c r="EC249">
        <v>30.766010000000001</v>
      </c>
      <c r="ED249">
        <v>0.92357829999999996</v>
      </c>
      <c r="EE249">
        <v>22.85031</v>
      </c>
      <c r="EF249" s="1">
        <v>5.9458419999999998E-2</v>
      </c>
      <c r="EG249">
        <v>28.788350000000001</v>
      </c>
      <c r="EH249">
        <v>0.91563369999999999</v>
      </c>
      <c r="EI249">
        <v>23.034880000000001</v>
      </c>
      <c r="EJ249" s="1">
        <v>5.4176009999999997E-2</v>
      </c>
      <c r="EK249">
        <v>26.53192</v>
      </c>
      <c r="EL249">
        <v>0.90808440000000001</v>
      </c>
      <c r="EM249">
        <v>23.131440000000001</v>
      </c>
      <c r="EN249" s="1">
        <v>4.8947709999999998E-2</v>
      </c>
      <c r="EO249">
        <v>24.231110000000001</v>
      </c>
      <c r="EP249">
        <v>0.90188950000000001</v>
      </c>
      <c r="EQ249">
        <v>22.96172</v>
      </c>
      <c r="ER249" s="1">
        <v>4.4061910000000003E-2</v>
      </c>
      <c r="ES249">
        <v>22.018920000000001</v>
      </c>
      <c r="ET249">
        <v>0.89589300000000005</v>
      </c>
      <c r="EU249">
        <v>22.70487</v>
      </c>
      <c r="EV249" s="1">
        <v>3.9577969999999997E-2</v>
      </c>
      <c r="EW249">
        <v>19.964169999999999</v>
      </c>
      <c r="EX249">
        <v>0.88971940000000005</v>
      </c>
      <c r="EY249">
        <v>22.576979999999999</v>
      </c>
      <c r="EZ249" s="1">
        <v>3.5548389999999999E-2</v>
      </c>
      <c r="FA249">
        <v>18.10248</v>
      </c>
      <c r="FB249">
        <v>0.88265150000000003</v>
      </c>
      <c r="FC249">
        <v>22.655889999999999</v>
      </c>
      <c r="FD249" s="1">
        <v>3.1970859999999997E-2</v>
      </c>
      <c r="FE249">
        <v>16.43637</v>
      </c>
      <c r="FF249">
        <v>0.87537129999999996</v>
      </c>
      <c r="FG249">
        <v>23.36271</v>
      </c>
      <c r="FH249" s="1">
        <v>2.8764640000000001E-2</v>
      </c>
      <c r="FI249">
        <v>14.936540000000001</v>
      </c>
      <c r="FJ249">
        <v>0.86770060000000004</v>
      </c>
      <c r="FK249">
        <v>23.819590000000002</v>
      </c>
      <c r="FL249" s="1">
        <v>2.5844220000000001E-2</v>
      </c>
      <c r="FM249">
        <v>13.566549999999999</v>
      </c>
      <c r="FN249">
        <v>0.8599253</v>
      </c>
      <c r="FO249">
        <v>24.015309999999999</v>
      </c>
      <c r="FP249" s="1">
        <v>2.3182350000000001E-2</v>
      </c>
      <c r="FQ249">
        <v>12.30673</v>
      </c>
      <c r="FR249">
        <v>0.85306539999999997</v>
      </c>
      <c r="FS249">
        <v>23.898250000000001</v>
      </c>
      <c r="FT249" s="1">
        <v>2.0794679999999999E-2</v>
      </c>
      <c r="FU249">
        <v>11.15286</v>
      </c>
      <c r="FV249">
        <v>0.84907730000000003</v>
      </c>
      <c r="FW249">
        <v>23.553460000000001</v>
      </c>
      <c r="FX249" s="1">
        <v>1.8658850000000001E-2</v>
      </c>
      <c r="FY249">
        <v>10.083769999999999</v>
      </c>
      <c r="FZ249">
        <v>0.84612509999999996</v>
      </c>
      <c r="GA249">
        <v>23.178260000000002</v>
      </c>
      <c r="GB249" s="1">
        <v>1.6725110000000001E-2</v>
      </c>
      <c r="GC249">
        <v>9.1012839999999997</v>
      </c>
      <c r="GD249">
        <v>0.84301570000000003</v>
      </c>
      <c r="GE249">
        <v>22.985399999999998</v>
      </c>
      <c r="GF249" s="1">
        <v>1.4996199999999999E-2</v>
      </c>
      <c r="GG249">
        <v>8.2137080000000005</v>
      </c>
      <c r="GH249">
        <v>0.8397734</v>
      </c>
      <c r="GI249">
        <v>23.14378</v>
      </c>
      <c r="GJ249" s="1">
        <v>1.345971E-2</v>
      </c>
      <c r="GK249">
        <v>7.4157710000000003</v>
      </c>
      <c r="GL249">
        <v>0.83769070000000001</v>
      </c>
      <c r="GM249">
        <v>24.098289999999999</v>
      </c>
      <c r="GN249" s="1">
        <v>1.2103330000000001E-2</v>
      </c>
      <c r="GO249">
        <v>6.6962109999999999</v>
      </c>
      <c r="GP249">
        <v>0.83629050000000005</v>
      </c>
      <c r="GQ249">
        <v>24.966010000000001</v>
      </c>
      <c r="GR249" s="1">
        <v>1.0889329999999999E-2</v>
      </c>
      <c r="GS249">
        <v>6.0428569999999997</v>
      </c>
      <c r="GT249">
        <v>0.83568560000000003</v>
      </c>
      <c r="GU249">
        <v>25.590509999999998</v>
      </c>
      <c r="GV249" s="1">
        <v>9.7895329999999996E-3</v>
      </c>
      <c r="GW249">
        <v>5.4420250000000001</v>
      </c>
      <c r="GX249">
        <v>0.83569199999999999</v>
      </c>
      <c r="GY249">
        <v>25.971450000000001</v>
      </c>
      <c r="GZ249" s="1">
        <v>8.7743500000000002E-3</v>
      </c>
      <c r="HA249">
        <v>4.8825310000000002</v>
      </c>
      <c r="HB249">
        <v>0.83658900000000003</v>
      </c>
      <c r="HC249">
        <v>25.820419999999999</v>
      </c>
      <c r="HD249" s="1">
        <v>7.8313889999999994E-3</v>
      </c>
      <c r="HE249">
        <v>4.3587990000000003</v>
      </c>
      <c r="HF249">
        <v>0.83759660000000002</v>
      </c>
      <c r="HG249">
        <v>25.358779999999999</v>
      </c>
      <c r="HH249" s="1">
        <v>6.9520490000000001E-3</v>
      </c>
      <c r="HI249">
        <v>3.8690280000000001</v>
      </c>
      <c r="HJ249">
        <v>0.83871390000000001</v>
      </c>
      <c r="HK249">
        <v>25.099299999999999</v>
      </c>
      <c r="HL249" s="1">
        <v>6.1270919999999998E-3</v>
      </c>
      <c r="HM249">
        <v>3.4092929999999999</v>
      </c>
      <c r="HN249">
        <v>0.83953829999999996</v>
      </c>
      <c r="HO249">
        <v>25.11205</v>
      </c>
      <c r="HP249" s="1">
        <v>5.3290009999999999E-3</v>
      </c>
      <c r="HQ249">
        <v>2.9680110000000002</v>
      </c>
      <c r="HR249">
        <v>0.84021140000000005</v>
      </c>
      <c r="HS249">
        <v>25.844280000000001</v>
      </c>
      <c r="HT249" s="1">
        <v>4.5337909999999997E-3</v>
      </c>
      <c r="HU249">
        <v>2.531256</v>
      </c>
      <c r="HV249">
        <v>0.84074420000000005</v>
      </c>
      <c r="HW249">
        <v>26.695430000000002</v>
      </c>
      <c r="HX249" s="1">
        <v>3.740213E-3</v>
      </c>
      <c r="HY249">
        <v>2.0956890000000001</v>
      </c>
      <c r="HZ249">
        <v>0.84117050000000004</v>
      </c>
      <c r="IA249">
        <v>27.297499999999999</v>
      </c>
      <c r="IB249" s="1">
        <v>2.9844860000000002E-3</v>
      </c>
      <c r="IC249">
        <v>1.678356</v>
      </c>
      <c r="ID249">
        <v>0.8415068</v>
      </c>
      <c r="IE249">
        <v>27.637329999999999</v>
      </c>
      <c r="IF249" s="1">
        <v>2.3257379999999999E-3</v>
      </c>
      <c r="IG249">
        <v>1.310362</v>
      </c>
      <c r="IH249">
        <v>0.84176839999999997</v>
      </c>
      <c r="II249">
        <v>27.356560000000002</v>
      </c>
      <c r="IJ249" s="1">
        <v>1.8072660000000001E-3</v>
      </c>
      <c r="IK249">
        <v>1.0170189999999999</v>
      </c>
      <c r="IL249">
        <v>0.84195730000000002</v>
      </c>
      <c r="IM249">
        <v>26.816269999999999</v>
      </c>
      <c r="IN249" s="1">
        <v>1.4366380000000001E-3</v>
      </c>
      <c r="IO249">
        <v>0.80477010000000004</v>
      </c>
      <c r="IP249">
        <v>0.84209630000000002</v>
      </c>
      <c r="IQ249">
        <v>26.390370000000001</v>
      </c>
      <c r="IR249" s="1">
        <v>1.1898919999999999E-3</v>
      </c>
      <c r="IS249">
        <v>0.66233439999999999</v>
      </c>
      <c r="IT249">
        <v>0.84219690000000003</v>
      </c>
      <c r="IU249">
        <v>26.175550000000001</v>
      </c>
      <c r="IV249" s="1">
        <v>1.0312800000000001E-3</v>
      </c>
      <c r="IW249">
        <v>0.57045920000000006</v>
      </c>
      <c r="IX249">
        <v>0.84227110000000005</v>
      </c>
      <c r="IY249">
        <v>26.576560000000001</v>
      </c>
      <c r="IZ249" s="1">
        <v>9.2762509999999999E-4</v>
      </c>
      <c r="JA249">
        <v>0.51071299999999997</v>
      </c>
      <c r="JB249">
        <v>0.8423254</v>
      </c>
      <c r="JC249">
        <v>26.812470000000001</v>
      </c>
      <c r="JD249" s="1">
        <v>8.5552939999999997E-4</v>
      </c>
      <c r="JE249">
        <v>0.46961530000000001</v>
      </c>
      <c r="JF249">
        <v>0.84235079999999996</v>
      </c>
      <c r="JG249">
        <v>26.999400000000001</v>
      </c>
      <c r="JH249" s="1">
        <v>8.0122660000000003E-4</v>
      </c>
      <c r="JI249">
        <v>0.43901279999999998</v>
      </c>
      <c r="JJ249">
        <v>0.84239050000000004</v>
      </c>
      <c r="JK249">
        <v>26.701519999999999</v>
      </c>
      <c r="JL249" s="1">
        <v>7.5696659999999996E-4</v>
      </c>
      <c r="JM249">
        <v>0.41433950000000003</v>
      </c>
      <c r="JN249">
        <v>0.84241719999999998</v>
      </c>
      <c r="JO249">
        <v>26.24145</v>
      </c>
      <c r="JP249" s="1">
        <v>7.1862460000000005E-4</v>
      </c>
      <c r="JQ249">
        <v>0.39315</v>
      </c>
      <c r="JR249">
        <v>0.84239799999999998</v>
      </c>
      <c r="JS249">
        <v>25.88072</v>
      </c>
      <c r="JT249" s="1">
        <v>6.8413580000000005E-4</v>
      </c>
      <c r="JU249">
        <v>0.37417299999999998</v>
      </c>
      <c r="JV249">
        <v>0.84240970000000004</v>
      </c>
      <c r="JW249">
        <v>25.629049999999999</v>
      </c>
      <c r="JX249" s="1">
        <v>6.5240800000000005E-4</v>
      </c>
      <c r="JY249">
        <v>0.35673589999999999</v>
      </c>
      <c r="JZ249">
        <v>0.84243319999999999</v>
      </c>
      <c r="KA249">
        <v>25.552910000000001</v>
      </c>
      <c r="KB249" s="1">
        <v>6.227998E-4</v>
      </c>
      <c r="KC249">
        <v>0.3404684</v>
      </c>
      <c r="KD249">
        <v>0.84242870000000003</v>
      </c>
      <c r="KE249">
        <v>26.150510000000001</v>
      </c>
      <c r="KF249" s="1">
        <v>5.9506149999999998E-4</v>
      </c>
      <c r="KG249">
        <v>0.32525809999999999</v>
      </c>
      <c r="KH249">
        <v>0.84241960000000005</v>
      </c>
      <c r="KI249">
        <v>26.459879999999998</v>
      </c>
      <c r="KJ249" s="1">
        <v>5.69196E-4</v>
      </c>
      <c r="KK249">
        <v>0.31108439999999998</v>
      </c>
      <c r="KL249">
        <v>0.84243849999999998</v>
      </c>
      <c r="KM249">
        <v>26.633430000000001</v>
      </c>
      <c r="KN249" s="1">
        <v>5.4476649999999998E-4</v>
      </c>
      <c r="KO249">
        <v>0.29772359999999998</v>
      </c>
      <c r="KP249">
        <v>0.84245910000000002</v>
      </c>
      <c r="KQ249">
        <v>26.60717</v>
      </c>
      <c r="KR249" s="1">
        <v>5.2148340000000002E-4</v>
      </c>
      <c r="KS249">
        <v>0.28499560000000002</v>
      </c>
      <c r="KT249">
        <v>0.84245029999999999</v>
      </c>
      <c r="KU249">
        <v>26.20542</v>
      </c>
      <c r="KV249" s="1">
        <v>4.9932540000000004E-4</v>
      </c>
      <c r="KW249">
        <v>0.27288010000000001</v>
      </c>
      <c r="KX249">
        <v>0.84244620000000003</v>
      </c>
      <c r="KY249">
        <v>25.612970000000001</v>
      </c>
      <c r="KZ249" s="1">
        <v>4.7839030000000003E-4</v>
      </c>
      <c r="LA249">
        <v>0.26141229999999999</v>
      </c>
      <c r="LB249">
        <v>0.8424239</v>
      </c>
      <c r="LC249">
        <v>25.166090000000001</v>
      </c>
      <c r="LD249" s="1">
        <v>4.5855419999999997E-4</v>
      </c>
      <c r="LE249">
        <v>0.25056270000000003</v>
      </c>
      <c r="LF249">
        <v>0.84243270000000003</v>
      </c>
      <c r="LG249">
        <v>25.014209999999999</v>
      </c>
      <c r="LH249" s="1">
        <v>4.3962029999999999E-4</v>
      </c>
      <c r="LI249">
        <v>0.2402049</v>
      </c>
      <c r="LJ249">
        <v>0.842445</v>
      </c>
      <c r="LK249">
        <v>25.713270000000001</v>
      </c>
      <c r="LL249" s="1">
        <v>4.2154729999999997E-4</v>
      </c>
      <c r="LM249">
        <v>0.2303316</v>
      </c>
      <c r="LN249">
        <v>0.84243760000000001</v>
      </c>
      <c r="LO249">
        <v>26.283619999999999</v>
      </c>
      <c r="LP249" s="1">
        <v>4.0443020000000002E-4</v>
      </c>
      <c r="LQ249">
        <v>0.22095000000000001</v>
      </c>
      <c r="LR249">
        <v>0.84244079999999999</v>
      </c>
      <c r="LS249">
        <v>26.71585</v>
      </c>
      <c r="LT249" s="1">
        <v>3.8813269999999998E-4</v>
      </c>
      <c r="LU249">
        <v>0.21202969999999999</v>
      </c>
      <c r="LV249">
        <v>0.84239359999999996</v>
      </c>
      <c r="LW249">
        <v>27.1952</v>
      </c>
      <c r="LX249" s="1">
        <v>3.7265239999999998E-4</v>
      </c>
      <c r="LY249">
        <v>0.20357249999999999</v>
      </c>
      <c r="LZ249">
        <v>0.8423697</v>
      </c>
      <c r="MA249">
        <v>27.13644</v>
      </c>
      <c r="MB249" s="1">
        <v>3.579023E-4</v>
      </c>
      <c r="MC249">
        <v>0.19552629999999999</v>
      </c>
      <c r="MD249">
        <v>0.84236049999999996</v>
      </c>
      <c r="ME249">
        <v>26.580249999999999</v>
      </c>
      <c r="MF249" s="1">
        <v>3.4381229999999997E-4</v>
      </c>
      <c r="MG249">
        <v>0.1878204</v>
      </c>
      <c r="MH249">
        <v>0.84229370000000003</v>
      </c>
      <c r="MI249">
        <v>26.055630000000001</v>
      </c>
      <c r="MJ249" s="1">
        <v>3.3036110000000002E-4</v>
      </c>
      <c r="MK249">
        <v>0.18048839999999999</v>
      </c>
      <c r="ML249">
        <v>0.84218340000000003</v>
      </c>
      <c r="MM249">
        <v>25.892800000000001</v>
      </c>
      <c r="MN249" s="1">
        <v>3.17554E-4</v>
      </c>
      <c r="MO249">
        <v>0.1735168</v>
      </c>
      <c r="MP249">
        <v>0.84208099999999997</v>
      </c>
      <c r="MQ249">
        <v>26.533609999999999</v>
      </c>
      <c r="MR249" s="1">
        <v>3.0546270000000002E-4</v>
      </c>
      <c r="MS249">
        <v>0.1669254</v>
      </c>
      <c r="MT249">
        <v>0.8419546</v>
      </c>
      <c r="MU249">
        <v>27.278369999999999</v>
      </c>
      <c r="MV249" s="1">
        <v>2.9416829999999997E-4</v>
      </c>
      <c r="MW249">
        <v>0.16074859999999999</v>
      </c>
      <c r="MX249">
        <v>0.84178299999999995</v>
      </c>
      <c r="MY249">
        <v>27.820799999999998</v>
      </c>
      <c r="MZ249" s="1">
        <v>2.8355790000000002E-4</v>
      </c>
      <c r="NA249">
        <v>0.15498219999999999</v>
      </c>
      <c r="NB249">
        <v>0.84160679999999999</v>
      </c>
      <c r="NC249">
        <v>28.205179999999999</v>
      </c>
      <c r="ND249" s="1">
        <v>2.7358299999999999E-4</v>
      </c>
      <c r="NE249">
        <v>0.14956069999999999</v>
      </c>
      <c r="NF249">
        <v>0.84147349999999999</v>
      </c>
      <c r="NG249">
        <v>28.04232</v>
      </c>
      <c r="NH249" s="1">
        <v>2.6404119999999998E-4</v>
      </c>
      <c r="NI249">
        <v>0.1443834</v>
      </c>
      <c r="NJ249">
        <v>0.84132779999999996</v>
      </c>
      <c r="NK249">
        <v>27.69239</v>
      </c>
      <c r="NL249" s="1">
        <v>2.5480510000000002E-4</v>
      </c>
      <c r="NM249">
        <v>0.13937379999999999</v>
      </c>
      <c r="NN249">
        <v>0.84120170000000005</v>
      </c>
      <c r="NO249">
        <v>27.4331</v>
      </c>
      <c r="NP249" s="1">
        <v>2.4589039999999999E-4</v>
      </c>
      <c r="NQ249">
        <v>0.13453229999999999</v>
      </c>
      <c r="NR249">
        <v>0.84107149999999997</v>
      </c>
      <c r="NS249">
        <v>27.311140000000002</v>
      </c>
      <c r="NT249" s="1">
        <v>2.373943E-4</v>
      </c>
      <c r="NU249">
        <v>0.12990579999999999</v>
      </c>
      <c r="NV249">
        <v>0.84102370000000004</v>
      </c>
      <c r="NW249">
        <v>27.519500000000001</v>
      </c>
      <c r="NX249" s="1">
        <v>2.294714E-4</v>
      </c>
      <c r="NY249">
        <v>0.1255703</v>
      </c>
      <c r="NZ249">
        <v>0.84094959999999996</v>
      </c>
      <c r="OA249">
        <v>28.045020000000001</v>
      </c>
      <c r="OB249" s="1">
        <v>2.2217379999999999E-4</v>
      </c>
      <c r="OC249">
        <v>0.1215729</v>
      </c>
      <c r="OD249">
        <v>0.84091990000000005</v>
      </c>
      <c r="OE249">
        <v>28.12698</v>
      </c>
      <c r="OF249" s="1">
        <v>2.1537309999999999E-4</v>
      </c>
      <c r="OG249">
        <v>0.1178462</v>
      </c>
      <c r="OH249">
        <v>0.84088359999999995</v>
      </c>
      <c r="OI249">
        <v>27.98272</v>
      </c>
      <c r="OJ249" s="1">
        <v>2.0867220000000001E-4</v>
      </c>
      <c r="OK249">
        <v>0.1142003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0.49218800000000001</v>
      </c>
      <c r="G250">
        <v>22.487449999999999</v>
      </c>
      <c r="H250">
        <v>0</v>
      </c>
      <c r="I250">
        <v>0</v>
      </c>
      <c r="J250">
        <v>0.49057460000000003</v>
      </c>
      <c r="K250">
        <v>22.409330000000001</v>
      </c>
      <c r="L250">
        <v>0</v>
      </c>
      <c r="M250">
        <v>0</v>
      </c>
      <c r="N250">
        <v>0.48894680000000001</v>
      </c>
      <c r="O250">
        <v>22.659140000000001</v>
      </c>
      <c r="P250">
        <v>0</v>
      </c>
      <c r="Q250">
        <v>0</v>
      </c>
      <c r="R250">
        <v>0.48731039999999998</v>
      </c>
      <c r="S250">
        <v>22.670390000000001</v>
      </c>
      <c r="T250">
        <v>0</v>
      </c>
      <c r="U250">
        <v>0</v>
      </c>
      <c r="V250">
        <v>0.48559289999999999</v>
      </c>
      <c r="W250">
        <v>22.621210000000001</v>
      </c>
      <c r="X250">
        <v>0</v>
      </c>
      <c r="Y250">
        <v>0</v>
      </c>
      <c r="Z250">
        <v>0.48377490000000001</v>
      </c>
      <c r="AA250">
        <v>22.463909999999998</v>
      </c>
      <c r="AB250">
        <v>0</v>
      </c>
      <c r="AC250">
        <v>0</v>
      </c>
      <c r="AD250">
        <v>0.48172949999999998</v>
      </c>
      <c r="AE250">
        <v>22.132580000000001</v>
      </c>
      <c r="AF250">
        <v>0</v>
      </c>
      <c r="AG250">
        <v>0</v>
      </c>
      <c r="AH250">
        <v>0.4792266</v>
      </c>
      <c r="AI250">
        <v>21.73368</v>
      </c>
      <c r="AJ250">
        <v>0</v>
      </c>
      <c r="AK250">
        <v>0</v>
      </c>
      <c r="AL250">
        <v>0.4762998</v>
      </c>
      <c r="AM250">
        <v>21.779920000000001</v>
      </c>
      <c r="AN250">
        <v>0</v>
      </c>
      <c r="AO250">
        <v>0</v>
      </c>
      <c r="AP250">
        <v>0.47323739999999997</v>
      </c>
      <c r="AQ250">
        <v>21.68948</v>
      </c>
      <c r="AR250">
        <v>0</v>
      </c>
      <c r="AS250">
        <v>0</v>
      </c>
      <c r="AT250">
        <v>0.47034900000000002</v>
      </c>
      <c r="AU250">
        <v>21.71564</v>
      </c>
      <c r="AV250">
        <v>9.3744119999999997E-38</v>
      </c>
      <c r="AW250">
        <v>4.1703189999999998E-35</v>
      </c>
      <c r="AX250">
        <v>0.46773540000000002</v>
      </c>
      <c r="AY250">
        <v>21.816549999999999</v>
      </c>
      <c r="AZ250" s="1">
        <v>6.9264540000000001E-26</v>
      </c>
      <c r="BA250" s="1">
        <v>3.1110790000000003E-23</v>
      </c>
      <c r="BB250">
        <v>0.46541329999999997</v>
      </c>
      <c r="BC250">
        <v>21.821670000000001</v>
      </c>
      <c r="BD250" s="1">
        <v>3.4137559999999999E-16</v>
      </c>
      <c r="BE250" s="1">
        <v>1.5280489999999999E-13</v>
      </c>
      <c r="BF250">
        <v>0.46329290000000001</v>
      </c>
      <c r="BG250">
        <v>21.660879999999999</v>
      </c>
      <c r="BH250" s="1">
        <v>8.6222980000000001E-9</v>
      </c>
      <c r="BI250" s="1">
        <v>2.8832129999999999E-6</v>
      </c>
      <c r="BJ250">
        <v>0.46127420000000002</v>
      </c>
      <c r="BK250">
        <v>21.521409999999999</v>
      </c>
      <c r="BL250" s="1">
        <v>2.6691389999999999E-5</v>
      </c>
      <c r="BM250" s="1">
        <v>9.2421310000000007E-3</v>
      </c>
      <c r="BN250">
        <v>0.45925680000000002</v>
      </c>
      <c r="BO250">
        <v>21.558589999999999</v>
      </c>
      <c r="BP250" s="1">
        <v>5.932217E-3</v>
      </c>
      <c r="BQ250" s="1">
        <v>2.1599979999999999</v>
      </c>
      <c r="BR250">
        <v>0.45713900000000002</v>
      </c>
      <c r="BS250">
        <v>21.802070000000001</v>
      </c>
      <c r="BT250" s="1">
        <v>0.2729993</v>
      </c>
      <c r="BU250" s="1">
        <v>104.50830000000001</v>
      </c>
      <c r="BV250">
        <v>0.45484069999999999</v>
      </c>
      <c r="BW250">
        <v>22.139309999999998</v>
      </c>
      <c r="BX250" s="1">
        <v>3.9163709999999998</v>
      </c>
      <c r="BY250">
        <v>1571.991</v>
      </c>
      <c r="BZ250">
        <v>0.4522391</v>
      </c>
      <c r="CA250">
        <v>22.451409999999999</v>
      </c>
      <c r="CB250" s="1">
        <v>22.290649999999999</v>
      </c>
      <c r="CC250">
        <v>9362.902</v>
      </c>
      <c r="CD250">
        <v>0.44922800000000002</v>
      </c>
      <c r="CE250">
        <v>22.457820000000002</v>
      </c>
      <c r="CF250">
        <v>59.611109999999996</v>
      </c>
      <c r="CG250">
        <v>26138.32</v>
      </c>
      <c r="CH250">
        <v>0.44574979999999997</v>
      </c>
      <c r="CI250">
        <v>22.402200000000001</v>
      </c>
      <c r="CJ250">
        <v>85.116650000000007</v>
      </c>
      <c r="CK250">
        <v>38881.79</v>
      </c>
      <c r="CL250">
        <v>0.44183240000000001</v>
      </c>
      <c r="CM250">
        <v>22.337769999999999</v>
      </c>
      <c r="CN250">
        <v>71.935149999999993</v>
      </c>
      <c r="CO250">
        <v>34168.980000000003</v>
      </c>
      <c r="CP250">
        <v>0.43757259999999998</v>
      </c>
      <c r="CQ250">
        <v>22.25855</v>
      </c>
      <c r="CR250">
        <v>39.18553</v>
      </c>
      <c r="CS250">
        <v>19309.13</v>
      </c>
      <c r="CT250">
        <v>0.43304100000000001</v>
      </c>
      <c r="CU250">
        <v>22.450759999999999</v>
      </c>
      <c r="CV250">
        <v>14.8081</v>
      </c>
      <c r="CW250">
        <v>7548.5950000000003</v>
      </c>
      <c r="CX250">
        <v>0.42831979999999997</v>
      </c>
      <c r="CY250">
        <v>22.796620000000001</v>
      </c>
      <c r="CZ250">
        <v>4.1521759999999999</v>
      </c>
      <c r="DA250">
        <v>2183.0169999999998</v>
      </c>
      <c r="DB250">
        <v>0.42344340000000003</v>
      </c>
      <c r="DC250">
        <v>22.982710000000001</v>
      </c>
      <c r="DD250">
        <v>0.94416730000000004</v>
      </c>
      <c r="DE250">
        <v>508.08</v>
      </c>
      <c r="DF250">
        <v>0.4184098</v>
      </c>
      <c r="DG250">
        <v>23.114740000000001</v>
      </c>
      <c r="DH250">
        <v>0.21839749999999999</v>
      </c>
      <c r="DI250">
        <v>116.8809</v>
      </c>
      <c r="DJ250">
        <v>0.4131959</v>
      </c>
      <c r="DK250">
        <v>22.99766</v>
      </c>
      <c r="DL250">
        <v>8.8302759999999994E-2</v>
      </c>
      <c r="DM250">
        <v>44.824440000000003</v>
      </c>
      <c r="DN250">
        <v>0.40777760000000002</v>
      </c>
      <c r="DO250">
        <v>22.89058</v>
      </c>
      <c r="DP250">
        <v>7.0688230000000005E-2</v>
      </c>
      <c r="DQ250">
        <v>34.883690000000001</v>
      </c>
      <c r="DR250">
        <v>0.40220620000000001</v>
      </c>
      <c r="DS250">
        <v>22.778670000000002</v>
      </c>
      <c r="DT250">
        <v>6.9490880000000005E-2</v>
      </c>
      <c r="DU250">
        <v>34.43047</v>
      </c>
      <c r="DV250">
        <v>0.39653919999999998</v>
      </c>
      <c r="DW250">
        <v>22.631769999999999</v>
      </c>
      <c r="DX250">
        <v>6.8278350000000002E-2</v>
      </c>
      <c r="DY250">
        <v>34.221780000000003</v>
      </c>
      <c r="DZ250">
        <v>0.39075179999999998</v>
      </c>
      <c r="EA250">
        <v>22.722339999999999</v>
      </c>
      <c r="EB250">
        <v>6.4991060000000003E-2</v>
      </c>
      <c r="EC250">
        <v>32.985340000000001</v>
      </c>
      <c r="ED250">
        <v>0.38489659999999998</v>
      </c>
      <c r="EE250">
        <v>22.881170000000001</v>
      </c>
      <c r="EF250" s="1">
        <v>6.0265300000000001E-2</v>
      </c>
      <c r="EG250">
        <v>30.960789999999999</v>
      </c>
      <c r="EH250">
        <v>0.37934079999999998</v>
      </c>
      <c r="EI250">
        <v>23.075109999999999</v>
      </c>
      <c r="EJ250" s="1">
        <v>5.5040869999999999E-2</v>
      </c>
      <c r="EK250">
        <v>28.583310000000001</v>
      </c>
      <c r="EL250">
        <v>0.3739478</v>
      </c>
      <c r="EM250">
        <v>23.18055</v>
      </c>
      <c r="EN250" s="1">
        <v>4.9812700000000001E-2</v>
      </c>
      <c r="EO250">
        <v>26.125260000000001</v>
      </c>
      <c r="EP250">
        <v>0.36890410000000001</v>
      </c>
      <c r="EQ250">
        <v>22.997309999999999</v>
      </c>
      <c r="ER250" s="1">
        <v>4.48782E-2</v>
      </c>
      <c r="ES250">
        <v>23.741070000000001</v>
      </c>
      <c r="ET250">
        <v>0.36377749999999998</v>
      </c>
      <c r="EU250">
        <v>22.727049999999998</v>
      </c>
      <c r="EV250" s="1">
        <v>4.0329259999999999E-2</v>
      </c>
      <c r="EW250">
        <v>21.519780000000001</v>
      </c>
      <c r="EX250">
        <v>0.358539</v>
      </c>
      <c r="EY250">
        <v>22.588059999999999</v>
      </c>
      <c r="EZ250" s="1">
        <v>3.6227479999999999E-2</v>
      </c>
      <c r="FA250">
        <v>19.50177</v>
      </c>
      <c r="FB250">
        <v>0.35337259999999998</v>
      </c>
      <c r="FC250">
        <v>22.65231</v>
      </c>
      <c r="FD250" s="1">
        <v>3.2580699999999997E-2</v>
      </c>
      <c r="FE250">
        <v>17.68843</v>
      </c>
      <c r="FF250">
        <v>0.34814859999999997</v>
      </c>
      <c r="FG250">
        <v>23.35557</v>
      </c>
      <c r="FH250" s="1">
        <v>2.9319950000000001E-2</v>
      </c>
      <c r="FI250">
        <v>16.058990000000001</v>
      </c>
      <c r="FJ250">
        <v>0.3427251</v>
      </c>
      <c r="FK250">
        <v>23.846029999999999</v>
      </c>
      <c r="FL250" s="1">
        <v>2.6355770000000001E-2</v>
      </c>
      <c r="FM250">
        <v>14.57485</v>
      </c>
      <c r="FN250">
        <v>0.33725719999999998</v>
      </c>
      <c r="FO250">
        <v>24.062840000000001</v>
      </c>
      <c r="FP250" s="1">
        <v>2.3654890000000001E-2</v>
      </c>
      <c r="FQ250">
        <v>13.211830000000001</v>
      </c>
      <c r="FR250">
        <v>0.332119</v>
      </c>
      <c r="FS250">
        <v>23.96312</v>
      </c>
      <c r="FT250" s="1">
        <v>2.123069E-2</v>
      </c>
      <c r="FU250">
        <v>11.9613</v>
      </c>
      <c r="FV250">
        <v>0.32792529999999998</v>
      </c>
      <c r="FW250">
        <v>23.624079999999999</v>
      </c>
      <c r="FX250" s="1">
        <v>1.906505E-2</v>
      </c>
      <c r="FY250">
        <v>10.801119999999999</v>
      </c>
      <c r="FZ250">
        <v>0.3239109</v>
      </c>
      <c r="GA250">
        <v>23.222760000000001</v>
      </c>
      <c r="GB250">
        <v>1.71013E-2</v>
      </c>
      <c r="GC250">
        <v>9.7372399999999999</v>
      </c>
      <c r="GD250">
        <v>0.32000729999999999</v>
      </c>
      <c r="GE250">
        <v>22.998609999999999</v>
      </c>
      <c r="GF250" s="1">
        <v>1.5337160000000001E-2</v>
      </c>
      <c r="GG250">
        <v>8.7736780000000003</v>
      </c>
      <c r="GH250">
        <v>0.31638630000000001</v>
      </c>
      <c r="GI250">
        <v>23.11177</v>
      </c>
      <c r="GJ250" s="1">
        <v>1.376925E-2</v>
      </c>
      <c r="GK250">
        <v>7.9074340000000003</v>
      </c>
      <c r="GL250">
        <v>0.31337520000000002</v>
      </c>
      <c r="GM250">
        <v>24.037690000000001</v>
      </c>
      <c r="GN250" s="1">
        <v>1.2384539999999999E-2</v>
      </c>
      <c r="GO250">
        <v>7.1287459999999996</v>
      </c>
      <c r="GP250">
        <v>0.31087559999999997</v>
      </c>
      <c r="GQ250">
        <v>24.930240000000001</v>
      </c>
      <c r="GR250" s="1">
        <v>1.1148129999999999E-2</v>
      </c>
      <c r="GS250">
        <v>6.4250210000000001</v>
      </c>
      <c r="GT250">
        <v>0.30890240000000002</v>
      </c>
      <c r="GU250">
        <v>25.589839999999999</v>
      </c>
      <c r="GV250" s="1">
        <v>1.003017E-2</v>
      </c>
      <c r="GW250">
        <v>5.7809309999999998</v>
      </c>
      <c r="GX250">
        <v>0.30737969999999998</v>
      </c>
      <c r="GY250">
        <v>26.008510000000001</v>
      </c>
      <c r="GZ250" s="1">
        <v>9.0007290000000007E-3</v>
      </c>
      <c r="HA250">
        <v>5.1836010000000003</v>
      </c>
      <c r="HB250">
        <v>0.30634470000000003</v>
      </c>
      <c r="HC250">
        <v>25.896139999999999</v>
      </c>
      <c r="HD250" s="1">
        <v>8.0446070000000005E-3</v>
      </c>
      <c r="HE250">
        <v>4.6281879999999997</v>
      </c>
      <c r="HF250">
        <v>0.30557699999999999</v>
      </c>
      <c r="HG250">
        <v>25.41602</v>
      </c>
      <c r="HH250" s="1">
        <v>7.1526569999999998E-3</v>
      </c>
      <c r="HI250">
        <v>4.1110410000000002</v>
      </c>
      <c r="HJ250">
        <v>0.30511270000000001</v>
      </c>
      <c r="HK250">
        <v>25.127659999999999</v>
      </c>
      <c r="HL250" s="1">
        <v>6.3175749999999998E-3</v>
      </c>
      <c r="HM250">
        <v>3.6270889999999998</v>
      </c>
      <c r="HN250">
        <v>0.3047513</v>
      </c>
      <c r="HO250">
        <v>25.10361</v>
      </c>
      <c r="HP250" s="1">
        <v>5.5151710000000001E-3</v>
      </c>
      <c r="HQ250">
        <v>3.165537</v>
      </c>
      <c r="HR250">
        <v>0.30449409999999999</v>
      </c>
      <c r="HS250">
        <v>25.80104</v>
      </c>
      <c r="HT250" s="1">
        <v>4.7205119999999996E-3</v>
      </c>
      <c r="HU250">
        <v>2.7114630000000002</v>
      </c>
      <c r="HV250">
        <v>0.30431530000000001</v>
      </c>
      <c r="HW250">
        <v>26.666689999999999</v>
      </c>
      <c r="HX250" s="1">
        <v>3.9251959999999997E-3</v>
      </c>
      <c r="HY250">
        <v>2.2583859999999998</v>
      </c>
      <c r="HZ250">
        <v>0.30419950000000001</v>
      </c>
      <c r="IA250">
        <v>27.304690000000001</v>
      </c>
      <c r="IB250" s="1">
        <v>3.1566010000000002E-3</v>
      </c>
      <c r="IC250">
        <v>1.819766</v>
      </c>
      <c r="ID250">
        <v>0.30412479999999997</v>
      </c>
      <c r="IE250">
        <v>27.681380000000001</v>
      </c>
      <c r="IF250" s="1">
        <v>2.4712039999999998E-3</v>
      </c>
      <c r="IG250">
        <v>1.426293</v>
      </c>
      <c r="IH250">
        <v>0.30406820000000001</v>
      </c>
      <c r="II250">
        <v>27.438179999999999</v>
      </c>
      <c r="IJ250" s="1">
        <v>1.9181490000000001E-3</v>
      </c>
      <c r="IK250">
        <v>1.106474</v>
      </c>
      <c r="IL250">
        <v>0.30403720000000001</v>
      </c>
      <c r="IM250">
        <v>26.88212</v>
      </c>
      <c r="IN250" s="1">
        <v>1.5138739999999999E-3</v>
      </c>
      <c r="IO250">
        <v>0.8709211</v>
      </c>
      <c r="IP250">
        <v>0.3040252</v>
      </c>
      <c r="IQ250">
        <v>26.438410000000001</v>
      </c>
      <c r="IR250" s="1">
        <v>1.2404810000000001E-3</v>
      </c>
      <c r="IS250">
        <v>0.71079519999999996</v>
      </c>
      <c r="IT250">
        <v>0.30401020000000001</v>
      </c>
      <c r="IU250">
        <v>26.1905</v>
      </c>
      <c r="IV250" s="1">
        <v>1.063785E-3</v>
      </c>
      <c r="IW250">
        <v>0.60698510000000006</v>
      </c>
      <c r="IX250">
        <v>0.3040004</v>
      </c>
      <c r="IY250">
        <v>26.556190000000001</v>
      </c>
      <c r="IZ250" s="1">
        <v>9.4916680000000004E-4</v>
      </c>
      <c r="JA250">
        <v>0.53980519999999999</v>
      </c>
      <c r="JB250">
        <v>0.30400260000000001</v>
      </c>
      <c r="JC250">
        <v>26.818560000000002</v>
      </c>
      <c r="JD250" s="1">
        <v>8.7087389999999996E-4</v>
      </c>
      <c r="JE250">
        <v>0.49421959999999998</v>
      </c>
      <c r="JF250">
        <v>0.30399929999999997</v>
      </c>
      <c r="JG250">
        <v>27.029060000000001</v>
      </c>
      <c r="JH250" s="1">
        <v>8.1307999999999999E-4</v>
      </c>
      <c r="JI250">
        <v>0.46081499999999997</v>
      </c>
      <c r="JJ250">
        <v>0.3040001</v>
      </c>
      <c r="JK250">
        <v>26.78838</v>
      </c>
      <c r="JL250" s="1">
        <v>7.6682249999999997E-4</v>
      </c>
      <c r="JM250">
        <v>0.43427199999999999</v>
      </c>
      <c r="JN250">
        <v>0.30399920000000002</v>
      </c>
      <c r="JO250">
        <v>26.341650000000001</v>
      </c>
      <c r="JP250" s="1">
        <v>7.272747E-4</v>
      </c>
      <c r="JQ250">
        <v>0.41172419999999998</v>
      </c>
      <c r="JR250">
        <v>0.3039945</v>
      </c>
      <c r="JS250">
        <v>25.981950000000001</v>
      </c>
      <c r="JT250" s="1">
        <v>6.9198190000000002E-4</v>
      </c>
      <c r="JU250">
        <v>0.39166400000000001</v>
      </c>
      <c r="JV250">
        <v>0.30399759999999998</v>
      </c>
      <c r="JW250">
        <v>25.696639999999999</v>
      </c>
      <c r="JX250" s="1">
        <v>6.596792E-4</v>
      </c>
      <c r="JY250">
        <v>0.37331059999999999</v>
      </c>
      <c r="JZ250">
        <v>0.3040004</v>
      </c>
      <c r="KA250">
        <v>25.58325</v>
      </c>
      <c r="KB250" s="1">
        <v>6.2961400000000002E-4</v>
      </c>
      <c r="KC250">
        <v>0.35622880000000001</v>
      </c>
      <c r="KD250">
        <v>0.30399989999999999</v>
      </c>
      <c r="KE250">
        <v>26.136040000000001</v>
      </c>
      <c r="KF250" s="1">
        <v>6.0141790000000001E-4</v>
      </c>
      <c r="KG250">
        <v>0.34024559999999998</v>
      </c>
      <c r="KH250">
        <v>0.30399860000000001</v>
      </c>
      <c r="KI250">
        <v>26.475549999999998</v>
      </c>
      <c r="KJ250" s="1">
        <v>5.7512419999999995E-4</v>
      </c>
      <c r="KK250">
        <v>0.32534780000000002</v>
      </c>
      <c r="KL250">
        <v>0.3040022</v>
      </c>
      <c r="KM250">
        <v>26.654029999999999</v>
      </c>
      <c r="KN250" s="1">
        <v>5.5039610000000001E-4</v>
      </c>
      <c r="KO250">
        <v>0.31135269999999998</v>
      </c>
      <c r="KP250">
        <v>0.3040001</v>
      </c>
      <c r="KQ250">
        <v>26.671029999999998</v>
      </c>
      <c r="KR250" s="1">
        <v>5.2686010000000001E-4</v>
      </c>
      <c r="KS250">
        <v>0.29803239999999998</v>
      </c>
      <c r="KT250">
        <v>0.3039945</v>
      </c>
      <c r="KU250">
        <v>26.29973</v>
      </c>
      <c r="KV250" s="1">
        <v>5.0442439999999998E-4</v>
      </c>
      <c r="KW250">
        <v>0.2853464</v>
      </c>
      <c r="KX250">
        <v>0.3039983</v>
      </c>
      <c r="KY250">
        <v>25.69483</v>
      </c>
      <c r="KZ250" s="1">
        <v>4.8321209999999999E-4</v>
      </c>
      <c r="LA250">
        <v>0.27332499999999998</v>
      </c>
      <c r="LB250">
        <v>0.30400169999999999</v>
      </c>
      <c r="LC250">
        <v>25.225760000000001</v>
      </c>
      <c r="LD250" s="1">
        <v>4.6312719999999999E-4</v>
      </c>
      <c r="LE250">
        <v>0.26195790000000002</v>
      </c>
      <c r="LF250">
        <v>0.3039985</v>
      </c>
      <c r="LG250">
        <v>25.034220000000001</v>
      </c>
      <c r="LH250" s="1">
        <v>4.439938E-4</v>
      </c>
      <c r="LI250">
        <v>0.25112420000000002</v>
      </c>
      <c r="LJ250">
        <v>0.30399159999999997</v>
      </c>
      <c r="LK250">
        <v>25.706530000000001</v>
      </c>
      <c r="LL250" s="1">
        <v>4.257048E-4</v>
      </c>
      <c r="LM250">
        <v>0.24078720000000001</v>
      </c>
      <c r="LN250">
        <v>0.30399929999999997</v>
      </c>
      <c r="LO250">
        <v>26.293780000000002</v>
      </c>
      <c r="LP250" s="1">
        <v>4.083855E-4</v>
      </c>
      <c r="LQ250">
        <v>0.23096340000000001</v>
      </c>
      <c r="LR250">
        <v>0.30399730000000003</v>
      </c>
      <c r="LS250">
        <v>26.73244</v>
      </c>
      <c r="LT250" s="1">
        <v>3.9188720000000001E-4</v>
      </c>
      <c r="LU250">
        <v>0.22162219999999999</v>
      </c>
      <c r="LV250">
        <v>0.30398560000000002</v>
      </c>
      <c r="LW250">
        <v>27.237539999999999</v>
      </c>
      <c r="LX250" s="1">
        <v>3.7621079999999998E-4</v>
      </c>
      <c r="LY250">
        <v>0.2127588</v>
      </c>
      <c r="LZ250">
        <v>0.3039753</v>
      </c>
      <c r="MA250">
        <v>27.226209999999998</v>
      </c>
      <c r="MB250" s="1">
        <v>3.6130860000000001E-4</v>
      </c>
      <c r="MC250">
        <v>0.20434189999999999</v>
      </c>
      <c r="MD250">
        <v>0.30394769999999999</v>
      </c>
      <c r="ME250">
        <v>26.663969999999999</v>
      </c>
      <c r="MF250" s="1">
        <v>3.470584E-4</v>
      </c>
      <c r="MG250">
        <v>0.19627919999999999</v>
      </c>
      <c r="MH250">
        <v>0.30391089999999998</v>
      </c>
      <c r="MI250">
        <v>26.130590000000002</v>
      </c>
      <c r="MJ250" s="1">
        <v>3.3345279999999998E-4</v>
      </c>
      <c r="MK250">
        <v>0.1886022</v>
      </c>
      <c r="ML250">
        <v>0.30385069999999997</v>
      </c>
      <c r="MM250">
        <v>25.928139999999999</v>
      </c>
      <c r="MN250" s="1">
        <v>3.2048759999999998E-4</v>
      </c>
      <c r="MO250">
        <v>0.18129590000000001</v>
      </c>
      <c r="MP250">
        <v>0.30377769999999998</v>
      </c>
      <c r="MQ250">
        <v>26.53396</v>
      </c>
      <c r="MR250" s="1">
        <v>3.0821849999999998E-4</v>
      </c>
      <c r="MS250">
        <v>0.1743769</v>
      </c>
      <c r="MT250">
        <v>0.30369249999999998</v>
      </c>
      <c r="MU250">
        <v>27.27384</v>
      </c>
      <c r="MV250" s="1">
        <v>2.967488E-4</v>
      </c>
      <c r="MW250">
        <v>0.1678876</v>
      </c>
      <c r="MX250">
        <v>0.3035716</v>
      </c>
      <c r="MY250">
        <v>27.821560000000002</v>
      </c>
      <c r="MZ250" s="1">
        <v>2.8597030000000002E-4</v>
      </c>
      <c r="NA250">
        <v>0.16182389999999999</v>
      </c>
      <c r="NB250">
        <v>0.30344969999999999</v>
      </c>
      <c r="NC250">
        <v>28.228359999999999</v>
      </c>
      <c r="ND250" s="1">
        <v>2.7586530000000002E-4</v>
      </c>
      <c r="NE250">
        <v>0.1561321</v>
      </c>
      <c r="NF250">
        <v>0.3033129</v>
      </c>
      <c r="NG250">
        <v>28.096910000000001</v>
      </c>
      <c r="NH250" s="1">
        <v>2.6622929999999998E-4</v>
      </c>
      <c r="NI250">
        <v>0.15071399999999999</v>
      </c>
      <c r="NJ250">
        <v>0.30317070000000002</v>
      </c>
      <c r="NK250">
        <v>27.737410000000001</v>
      </c>
      <c r="NL250" s="1">
        <v>2.5692830000000001E-4</v>
      </c>
      <c r="NM250">
        <v>0.14548230000000001</v>
      </c>
      <c r="NN250">
        <v>0.30303219999999997</v>
      </c>
      <c r="NO250">
        <v>27.466989999999999</v>
      </c>
      <c r="NP250" s="1">
        <v>2.4793889999999999E-4</v>
      </c>
      <c r="NQ250">
        <v>0.14042180000000001</v>
      </c>
      <c r="NR250">
        <v>0.30290450000000002</v>
      </c>
      <c r="NS250">
        <v>27.32301</v>
      </c>
      <c r="NT250" s="1">
        <v>2.393339E-4</v>
      </c>
      <c r="NU250">
        <v>0.13556989999999999</v>
      </c>
      <c r="NV250">
        <v>0.30278149999999998</v>
      </c>
      <c r="NW250">
        <v>27.506180000000001</v>
      </c>
      <c r="NX250" s="1">
        <v>2.3127550000000001E-4</v>
      </c>
      <c r="NY250">
        <v>0.13100909999999999</v>
      </c>
      <c r="NZ250">
        <v>0.30268499999999998</v>
      </c>
      <c r="OA250">
        <v>28.041170000000001</v>
      </c>
      <c r="OB250" s="1">
        <v>2.2383479999999999E-4</v>
      </c>
      <c r="OC250">
        <v>0.12679309999999999</v>
      </c>
      <c r="OD250">
        <v>0.30259809999999998</v>
      </c>
      <c r="OE250">
        <v>28.157879999999999</v>
      </c>
      <c r="OF250" s="1">
        <v>2.1694760000000001E-4</v>
      </c>
      <c r="OG250">
        <v>0.1228827</v>
      </c>
      <c r="OH250">
        <v>0.30251990000000001</v>
      </c>
      <c r="OI250">
        <v>28.061800000000002</v>
      </c>
      <c r="OJ250" s="1">
        <v>2.102467E-4</v>
      </c>
      <c r="OK250">
        <v>0.1190954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0.81739740000000005</v>
      </c>
      <c r="G251">
        <v>22.528189999999999</v>
      </c>
      <c r="H251">
        <v>0</v>
      </c>
      <c r="I251">
        <v>0</v>
      </c>
      <c r="J251">
        <v>0.815855</v>
      </c>
      <c r="K251">
        <v>22.437470000000001</v>
      </c>
      <c r="L251">
        <v>0</v>
      </c>
      <c r="M251">
        <v>0</v>
      </c>
      <c r="N251">
        <v>0.81427249999999995</v>
      </c>
      <c r="O251">
        <v>22.662489999999998</v>
      </c>
      <c r="P251">
        <v>0</v>
      </c>
      <c r="Q251">
        <v>0</v>
      </c>
      <c r="R251">
        <v>0.81272670000000002</v>
      </c>
      <c r="S251">
        <v>22.671469999999999</v>
      </c>
      <c r="T251">
        <v>0</v>
      </c>
      <c r="U251">
        <v>0</v>
      </c>
      <c r="V251">
        <v>0.81106400000000001</v>
      </c>
      <c r="W251">
        <v>22.633459999999999</v>
      </c>
      <c r="X251">
        <v>0</v>
      </c>
      <c r="Y251">
        <v>0</v>
      </c>
      <c r="Z251">
        <v>0.80929030000000002</v>
      </c>
      <c r="AA251">
        <v>22.490169999999999</v>
      </c>
      <c r="AB251">
        <v>0</v>
      </c>
      <c r="AC251">
        <v>0</v>
      </c>
      <c r="AD251">
        <v>0.80718820000000002</v>
      </c>
      <c r="AE251">
        <v>22.180029999999999</v>
      </c>
      <c r="AF251">
        <v>0</v>
      </c>
      <c r="AG251">
        <v>0</v>
      </c>
      <c r="AH251">
        <v>0.80456819999999996</v>
      </c>
      <c r="AI251">
        <v>21.787320000000001</v>
      </c>
      <c r="AJ251">
        <v>0</v>
      </c>
      <c r="AK251">
        <v>0</v>
      </c>
      <c r="AL251">
        <v>0.80147800000000002</v>
      </c>
      <c r="AM251">
        <v>21.82497</v>
      </c>
      <c r="AN251">
        <v>0</v>
      </c>
      <c r="AO251">
        <v>0</v>
      </c>
      <c r="AP251">
        <v>0.79832740000000002</v>
      </c>
      <c r="AQ251">
        <v>21.719000000000001</v>
      </c>
      <c r="AR251">
        <v>0</v>
      </c>
      <c r="AS251">
        <v>0</v>
      </c>
      <c r="AT251">
        <v>0.79539729999999997</v>
      </c>
      <c r="AU251">
        <v>21.730640000000001</v>
      </c>
      <c r="AV251">
        <v>1.1790479999999999E-38</v>
      </c>
      <c r="AW251">
        <v>4.3229770000000002E-36</v>
      </c>
      <c r="AX251">
        <v>0.7927942</v>
      </c>
      <c r="AY251">
        <v>21.823830000000001</v>
      </c>
      <c r="AZ251" s="1">
        <v>6.7362119999999994E-27</v>
      </c>
      <c r="BA251" s="1">
        <v>2.4908370000000001E-24</v>
      </c>
      <c r="BB251">
        <v>0.79048879999999999</v>
      </c>
      <c r="BC251">
        <v>21.83624</v>
      </c>
      <c r="BD251" s="1">
        <v>1.4673950000000001E-16</v>
      </c>
      <c r="BE251" s="1">
        <v>5.2413260000000001E-14</v>
      </c>
      <c r="BF251">
        <v>0.78839789999999998</v>
      </c>
      <c r="BG251">
        <v>21.697279999999999</v>
      </c>
      <c r="BH251" s="1">
        <v>3.2108830000000001E-9</v>
      </c>
      <c r="BI251" s="1">
        <v>8.9117090000000004E-7</v>
      </c>
      <c r="BJ251">
        <v>0.78637159999999995</v>
      </c>
      <c r="BK251">
        <v>21.573869999999999</v>
      </c>
      <c r="BL251" s="1">
        <v>1.385247E-5</v>
      </c>
      <c r="BM251" s="1">
        <v>4.0587100000000001E-3</v>
      </c>
      <c r="BN251">
        <v>0.78429349999999998</v>
      </c>
      <c r="BO251">
        <v>21.61243</v>
      </c>
      <c r="BP251" s="1">
        <v>3.6320020000000001E-3</v>
      </c>
      <c r="BQ251" s="1">
        <v>1.1190169999999999</v>
      </c>
      <c r="BR251">
        <v>0.78210650000000004</v>
      </c>
      <c r="BS251">
        <v>21.845580000000002</v>
      </c>
      <c r="BT251" s="1">
        <v>0.18939600000000001</v>
      </c>
      <c r="BU251" s="1">
        <v>61.061070000000001</v>
      </c>
      <c r="BV251">
        <v>0.77967379999999997</v>
      </c>
      <c r="BW251">
        <v>22.175630000000002</v>
      </c>
      <c r="BX251" s="1">
        <v>3.0157479999999999</v>
      </c>
      <c r="BY251">
        <v>1012.5549999999999</v>
      </c>
      <c r="BZ251">
        <v>0.77688120000000005</v>
      </c>
      <c r="CA251">
        <v>22.470459999999999</v>
      </c>
      <c r="CB251" s="1">
        <v>18.792390000000001</v>
      </c>
      <c r="CC251">
        <v>6550.9369999999999</v>
      </c>
      <c r="CD251">
        <v>0.77362779999999998</v>
      </c>
      <c r="CE251">
        <v>22.468360000000001</v>
      </c>
      <c r="CF251">
        <v>54.452860000000001</v>
      </c>
      <c r="CG251">
        <v>19646.16</v>
      </c>
      <c r="CH251">
        <v>0.7698393</v>
      </c>
      <c r="CI251">
        <v>22.40971</v>
      </c>
      <c r="CJ251">
        <v>83.517489999999995</v>
      </c>
      <c r="CK251">
        <v>31115.45</v>
      </c>
      <c r="CL251">
        <v>0.76556340000000001</v>
      </c>
      <c r="CM251">
        <v>22.349160000000001</v>
      </c>
      <c r="CN251">
        <v>75.284689999999998</v>
      </c>
      <c r="CO251">
        <v>28892.36</v>
      </c>
      <c r="CP251">
        <v>0.76094200000000001</v>
      </c>
      <c r="CQ251">
        <v>22.282080000000001</v>
      </c>
      <c r="CR251">
        <v>43.446089999999998</v>
      </c>
      <c r="CS251">
        <v>17136.71</v>
      </c>
      <c r="CT251">
        <v>0.75619689999999995</v>
      </c>
      <c r="CU251">
        <v>22.484089999999998</v>
      </c>
      <c r="CV251">
        <v>17.28415</v>
      </c>
      <c r="CW251">
        <v>6987.2139999999999</v>
      </c>
      <c r="CX251">
        <v>0.75141970000000002</v>
      </c>
      <c r="CY251">
        <v>22.833089999999999</v>
      </c>
      <c r="CZ251">
        <v>5.0644400000000003</v>
      </c>
      <c r="DA251">
        <v>2092.9009999999998</v>
      </c>
      <c r="DB251">
        <v>0.74648000000000003</v>
      </c>
      <c r="DC251">
        <v>23.01887</v>
      </c>
      <c r="DD251">
        <v>1.185384</v>
      </c>
      <c r="DE251">
        <v>498.23570000000001</v>
      </c>
      <c r="DF251">
        <v>0.74129829999999997</v>
      </c>
      <c r="DG251">
        <v>23.141680000000001</v>
      </c>
      <c r="DH251">
        <v>0.26770650000000001</v>
      </c>
      <c r="DI251">
        <v>112.4568</v>
      </c>
      <c r="DJ251">
        <v>0.73587089999999999</v>
      </c>
      <c r="DK251">
        <v>23.0182</v>
      </c>
      <c r="DL251">
        <v>9.6264219999999998E-2</v>
      </c>
      <c r="DM251">
        <v>39.040970000000002</v>
      </c>
      <c r="DN251">
        <v>0.73018190000000005</v>
      </c>
      <c r="DO251">
        <v>22.902290000000001</v>
      </c>
      <c r="DP251">
        <v>7.146777E-2</v>
      </c>
      <c r="DQ251">
        <v>28.28013</v>
      </c>
      <c r="DR251">
        <v>0.72428760000000003</v>
      </c>
      <c r="DS251">
        <v>22.79223</v>
      </c>
      <c r="DT251">
        <v>6.9454710000000003E-2</v>
      </c>
      <c r="DU251">
        <v>27.51604</v>
      </c>
      <c r="DV251">
        <v>0.71821769999999996</v>
      </c>
      <c r="DW251">
        <v>22.648689999999998</v>
      </c>
      <c r="DX251">
        <v>6.846998E-2</v>
      </c>
      <c r="DY251">
        <v>27.34234</v>
      </c>
      <c r="DZ251">
        <v>0.71197659999999996</v>
      </c>
      <c r="EA251">
        <v>22.749559999999999</v>
      </c>
      <c r="EB251">
        <v>6.5476259999999994E-2</v>
      </c>
      <c r="EC251">
        <v>26.382750000000001</v>
      </c>
      <c r="ED251">
        <v>0.7055901</v>
      </c>
      <c r="EE251">
        <v>22.921299999999999</v>
      </c>
      <c r="EF251">
        <v>6.0922629999999998E-2</v>
      </c>
      <c r="EG251">
        <v>24.762979999999999</v>
      </c>
      <c r="EH251">
        <v>0.69958140000000002</v>
      </c>
      <c r="EI251">
        <v>23.12557</v>
      </c>
      <c r="EJ251" s="1">
        <v>5.5754789999999999E-2</v>
      </c>
      <c r="EK251">
        <v>22.83662</v>
      </c>
      <c r="EL251">
        <v>0.6944051</v>
      </c>
      <c r="EM251">
        <v>23.22306</v>
      </c>
      <c r="EN251" s="1">
        <v>5.0535169999999997E-2</v>
      </c>
      <c r="EO251">
        <v>20.827089999999998</v>
      </c>
      <c r="EP251">
        <v>0.69020610000000004</v>
      </c>
      <c r="EQ251">
        <v>23.024149999999999</v>
      </c>
      <c r="ER251" s="1">
        <v>4.5562270000000002E-2</v>
      </c>
      <c r="ES251">
        <v>18.864370000000001</v>
      </c>
      <c r="ET251">
        <v>0.68603400000000003</v>
      </c>
      <c r="EU251">
        <v>22.743110000000001</v>
      </c>
      <c r="EV251" s="1">
        <v>4.0960669999999998E-2</v>
      </c>
      <c r="EW251">
        <v>17.0303</v>
      </c>
      <c r="EX251">
        <v>0.68174369999999995</v>
      </c>
      <c r="EY251">
        <v>22.596070000000001</v>
      </c>
      <c r="EZ251" s="1">
        <v>3.6798079999999997E-2</v>
      </c>
      <c r="FA251">
        <v>15.363939999999999</v>
      </c>
      <c r="FB251">
        <v>0.67759800000000003</v>
      </c>
      <c r="FC251">
        <v>22.662120000000002</v>
      </c>
      <c r="FD251" s="1">
        <v>3.3093379999999999E-2</v>
      </c>
      <c r="FE251">
        <v>13.870050000000001</v>
      </c>
      <c r="FF251">
        <v>0.67340339999999999</v>
      </c>
      <c r="FG251">
        <v>23.371269999999999</v>
      </c>
      <c r="FH251">
        <v>2.9784749999999999E-2</v>
      </c>
      <c r="FI251">
        <v>12.53223</v>
      </c>
      <c r="FJ251">
        <v>0.668956</v>
      </c>
      <c r="FK251">
        <v>23.880759999999999</v>
      </c>
      <c r="FL251" s="1">
        <v>2.6782319999999998E-2</v>
      </c>
      <c r="FM251">
        <v>11.31911</v>
      </c>
      <c r="FN251">
        <v>0.66452849999999997</v>
      </c>
      <c r="FO251">
        <v>24.10108</v>
      </c>
      <c r="FP251" s="1">
        <v>2.4049419999999998E-2</v>
      </c>
      <c r="FQ251">
        <v>10.21021</v>
      </c>
      <c r="FR251">
        <v>0.66117269999999995</v>
      </c>
      <c r="FS251">
        <v>24.015499999999999</v>
      </c>
      <c r="FT251" s="1">
        <v>2.1594209999999999E-2</v>
      </c>
      <c r="FU251">
        <v>9.1950710000000004</v>
      </c>
      <c r="FV251">
        <v>0.66058229999999996</v>
      </c>
      <c r="FW251">
        <v>23.675699999999999</v>
      </c>
      <c r="FX251" s="1">
        <v>1.9400669999999998E-2</v>
      </c>
      <c r="FY251">
        <v>8.2488759999999992</v>
      </c>
      <c r="FZ251">
        <v>0.66038649999999999</v>
      </c>
      <c r="GA251">
        <v>23.256779999999999</v>
      </c>
      <c r="GB251" s="1">
        <v>1.740769E-2</v>
      </c>
      <c r="GC251">
        <v>7.382943</v>
      </c>
      <c r="GD251">
        <v>0.66050169999999997</v>
      </c>
      <c r="GE251">
        <v>23.009180000000001</v>
      </c>
      <c r="GF251" s="1">
        <v>1.5613E-2</v>
      </c>
      <c r="GG251">
        <v>6.6018600000000003</v>
      </c>
      <c r="GH251">
        <v>0.66103970000000001</v>
      </c>
      <c r="GI251">
        <v>23.114380000000001</v>
      </c>
      <c r="GJ251" s="1">
        <v>1.4017450000000001E-2</v>
      </c>
      <c r="GK251">
        <v>5.904331</v>
      </c>
      <c r="GL251">
        <v>0.66226940000000001</v>
      </c>
      <c r="GM251">
        <v>24.036300000000001</v>
      </c>
      <c r="GN251" s="1">
        <v>1.260734E-2</v>
      </c>
      <c r="GO251">
        <v>5.283798</v>
      </c>
      <c r="GP251">
        <v>0.66391120000000003</v>
      </c>
      <c r="GQ251">
        <v>24.9345</v>
      </c>
      <c r="GR251" s="1">
        <v>1.135043E-2</v>
      </c>
      <c r="GS251">
        <v>4.7322959999999998</v>
      </c>
      <c r="GT251">
        <v>0.66602620000000001</v>
      </c>
      <c r="GU251">
        <v>25.604800000000001</v>
      </c>
      <c r="GV251" s="1">
        <v>1.021616E-2</v>
      </c>
      <c r="GW251">
        <v>4.2368110000000003</v>
      </c>
      <c r="GX251">
        <v>0.66867290000000001</v>
      </c>
      <c r="GY251">
        <v>26.05433</v>
      </c>
      <c r="GZ251" s="1">
        <v>9.1740090000000003E-3</v>
      </c>
      <c r="HA251">
        <v>3.781984</v>
      </c>
      <c r="HB251">
        <v>0.67088760000000003</v>
      </c>
      <c r="HC251">
        <v>25.947120000000002</v>
      </c>
      <c r="HD251" s="1">
        <v>8.2051499999999996E-3</v>
      </c>
      <c r="HE251">
        <v>3.36416</v>
      </c>
      <c r="HF251">
        <v>0.67250529999999997</v>
      </c>
      <c r="HG251">
        <v>25.458169999999999</v>
      </c>
      <c r="HH251" s="1">
        <v>7.3022809999999999E-3</v>
      </c>
      <c r="HI251">
        <v>2.9800990000000001</v>
      </c>
      <c r="HJ251">
        <v>0.6740256</v>
      </c>
      <c r="HK251">
        <v>25.148710000000001</v>
      </c>
      <c r="HL251" s="1">
        <v>6.4579879999999996E-3</v>
      </c>
      <c r="HM251">
        <v>2.6247370000000001</v>
      </c>
      <c r="HN251">
        <v>0.67518840000000002</v>
      </c>
      <c r="HO251">
        <v>25.110900000000001</v>
      </c>
      <c r="HP251" s="1">
        <v>5.6508019999999999E-3</v>
      </c>
      <c r="HQ251">
        <v>2.290057</v>
      </c>
      <c r="HR251">
        <v>0.67613500000000004</v>
      </c>
      <c r="HS251">
        <v>25.805330000000001</v>
      </c>
      <c r="HT251" s="1">
        <v>4.8554760000000001E-3</v>
      </c>
      <c r="HU251">
        <v>1.9644680000000001</v>
      </c>
      <c r="HV251">
        <v>0.67683700000000002</v>
      </c>
      <c r="HW251">
        <v>26.67727</v>
      </c>
      <c r="HX251" s="1">
        <v>4.0592140000000002E-3</v>
      </c>
      <c r="HY251">
        <v>1.6412629999999999</v>
      </c>
      <c r="HZ251">
        <v>0.67740920000000004</v>
      </c>
      <c r="IA251">
        <v>27.337009999999999</v>
      </c>
      <c r="IB251" s="1">
        <v>3.2828530000000001E-3</v>
      </c>
      <c r="IC251">
        <v>1.327391</v>
      </c>
      <c r="ID251">
        <v>0.67781599999999997</v>
      </c>
      <c r="IE251">
        <v>27.731660000000002</v>
      </c>
      <c r="IF251" s="1">
        <v>2.5798589999999999E-3</v>
      </c>
      <c r="IG251">
        <v>1.043005</v>
      </c>
      <c r="IH251">
        <v>0.67815230000000004</v>
      </c>
      <c r="II251">
        <v>27.49034</v>
      </c>
      <c r="IJ251" s="1">
        <v>2.0025680000000001E-3</v>
      </c>
      <c r="IK251">
        <v>0.80890550000000006</v>
      </c>
      <c r="IL251">
        <v>0.67836839999999998</v>
      </c>
      <c r="IM251">
        <v>26.925540000000002</v>
      </c>
      <c r="IN251" s="1">
        <v>1.5735930000000001E-3</v>
      </c>
      <c r="IO251">
        <v>0.63436250000000005</v>
      </c>
      <c r="IP251">
        <v>0.67853960000000002</v>
      </c>
      <c r="IQ251">
        <v>26.468889999999998</v>
      </c>
      <c r="IR251" s="1">
        <v>1.2799549999999999E-3</v>
      </c>
      <c r="IS251">
        <v>0.51458250000000005</v>
      </c>
      <c r="IT251">
        <v>0.67866499999999996</v>
      </c>
      <c r="IU251">
        <v>26.210049999999999</v>
      </c>
      <c r="IV251" s="1">
        <v>1.0891570000000001E-3</v>
      </c>
      <c r="IW251">
        <v>0.43659809999999999</v>
      </c>
      <c r="IX251">
        <v>0.67874970000000001</v>
      </c>
      <c r="IY251">
        <v>26.565329999999999</v>
      </c>
      <c r="IZ251" s="1">
        <v>9.6581499999999997E-4</v>
      </c>
      <c r="JA251">
        <v>0.38626100000000002</v>
      </c>
      <c r="JB251">
        <v>0.67881029999999998</v>
      </c>
      <c r="JC251">
        <v>26.829979999999999</v>
      </c>
      <c r="JD251" s="1">
        <v>8.8255029999999995E-4</v>
      </c>
      <c r="JE251">
        <v>0.35242489999999999</v>
      </c>
      <c r="JF251">
        <v>0.67883629999999995</v>
      </c>
      <c r="JG251">
        <v>27.058530000000001</v>
      </c>
      <c r="JH251" s="1">
        <v>8.2195140000000005E-4</v>
      </c>
      <c r="JI251">
        <v>0.32791130000000002</v>
      </c>
      <c r="JJ251">
        <v>0.67888150000000003</v>
      </c>
      <c r="JK251">
        <v>26.846319999999999</v>
      </c>
      <c r="JL251" s="1">
        <v>7.741054E-4</v>
      </c>
      <c r="JM251">
        <v>0.30865049999999999</v>
      </c>
      <c r="JN251">
        <v>0.67889869999999997</v>
      </c>
      <c r="JO251">
        <v>26.4221</v>
      </c>
      <c r="JP251" s="1">
        <v>7.3360250000000004E-4</v>
      </c>
      <c r="JQ251">
        <v>0.29242570000000001</v>
      </c>
      <c r="JR251">
        <v>0.67890240000000002</v>
      </c>
      <c r="JS251">
        <v>26.06298</v>
      </c>
      <c r="JT251" s="1">
        <v>6.9769859999999995E-4</v>
      </c>
      <c r="JU251">
        <v>0.27807349999999997</v>
      </c>
      <c r="JV251">
        <v>0.67892160000000001</v>
      </c>
      <c r="JW251">
        <v>25.759740000000001</v>
      </c>
      <c r="JX251" s="1">
        <v>6.649615E-4</v>
      </c>
      <c r="JY251">
        <v>0.26498359999999999</v>
      </c>
      <c r="JZ251">
        <v>0.67893610000000004</v>
      </c>
      <c r="KA251">
        <v>25.621390000000002</v>
      </c>
      <c r="KB251" s="1">
        <v>6.345554E-4</v>
      </c>
      <c r="KC251">
        <v>0.2528223</v>
      </c>
      <c r="KD251">
        <v>0.67893769999999998</v>
      </c>
      <c r="KE251">
        <v>26.15399</v>
      </c>
      <c r="KF251" s="1">
        <v>6.0603410000000001E-4</v>
      </c>
      <c r="KG251">
        <v>0.24144550000000001</v>
      </c>
      <c r="KH251">
        <v>0.67893979999999998</v>
      </c>
      <c r="KI251">
        <v>26.495719999999999</v>
      </c>
      <c r="KJ251" s="1">
        <v>5.7943019999999999E-4</v>
      </c>
      <c r="KK251">
        <v>0.23083919999999999</v>
      </c>
      <c r="KL251">
        <v>0.67893329999999996</v>
      </c>
      <c r="KM251">
        <v>26.681460000000001</v>
      </c>
      <c r="KN251" s="1">
        <v>5.5446270000000005E-4</v>
      </c>
      <c r="KO251">
        <v>0.2208899</v>
      </c>
      <c r="KP251">
        <v>0.67895910000000004</v>
      </c>
      <c r="KQ251">
        <v>26.730080000000001</v>
      </c>
      <c r="KR251" s="1">
        <v>5.3073900000000002E-4</v>
      </c>
      <c r="KS251">
        <v>0.21143400000000001</v>
      </c>
      <c r="KT251">
        <v>0.6789404</v>
      </c>
      <c r="KU251">
        <v>26.362069999999999</v>
      </c>
      <c r="KV251" s="1">
        <v>5.0811159999999999E-4</v>
      </c>
      <c r="KW251">
        <v>0.20242360000000001</v>
      </c>
      <c r="KX251">
        <v>0.67895229999999995</v>
      </c>
      <c r="KY251">
        <v>25.75263</v>
      </c>
      <c r="KZ251" s="1">
        <v>4.867033E-4</v>
      </c>
      <c r="LA251">
        <v>0.19388279999999999</v>
      </c>
      <c r="LB251">
        <v>0.6789501</v>
      </c>
      <c r="LC251">
        <v>25.267720000000001</v>
      </c>
      <c r="LD251" s="1">
        <v>4.6643800000000001E-4</v>
      </c>
      <c r="LE251">
        <v>0.18580940000000001</v>
      </c>
      <c r="LF251">
        <v>0.67892839999999999</v>
      </c>
      <c r="LG251">
        <v>25.07141</v>
      </c>
      <c r="LH251" s="1">
        <v>4.4715029999999999E-4</v>
      </c>
      <c r="LI251">
        <v>0.17811859999999999</v>
      </c>
      <c r="LJ251">
        <v>0.67893959999999998</v>
      </c>
      <c r="LK251">
        <v>25.728000000000002</v>
      </c>
      <c r="LL251" s="1">
        <v>4.2871270000000001E-4</v>
      </c>
      <c r="LM251">
        <v>0.1707823</v>
      </c>
      <c r="LN251">
        <v>0.67894790000000005</v>
      </c>
      <c r="LO251">
        <v>26.318560000000002</v>
      </c>
      <c r="LP251" s="1">
        <v>4.1124819999999998E-4</v>
      </c>
      <c r="LQ251">
        <v>0.16380620000000001</v>
      </c>
      <c r="LR251">
        <v>0.67893769999999998</v>
      </c>
      <c r="LS251">
        <v>26.772110000000001</v>
      </c>
      <c r="LT251" s="1">
        <v>3.9460370000000001E-4</v>
      </c>
      <c r="LU251">
        <v>0.1571718</v>
      </c>
      <c r="LV251">
        <v>0.67892240000000004</v>
      </c>
      <c r="LW251">
        <v>27.296240000000001</v>
      </c>
      <c r="LX251" s="1">
        <v>3.7878899999999998E-4</v>
      </c>
      <c r="LY251">
        <v>0.15087329999999999</v>
      </c>
      <c r="LZ251">
        <v>0.67889350000000004</v>
      </c>
      <c r="MA251">
        <v>27.287420000000001</v>
      </c>
      <c r="MB251" s="1">
        <v>3.6376250000000001E-4</v>
      </c>
      <c r="MC251">
        <v>0.14489640000000001</v>
      </c>
      <c r="MD251">
        <v>0.67888079999999995</v>
      </c>
      <c r="ME251">
        <v>26.722989999999999</v>
      </c>
      <c r="MF251" s="1">
        <v>3.4940630000000002E-4</v>
      </c>
      <c r="MG251">
        <v>0.1391725</v>
      </c>
      <c r="MH251">
        <v>0.67884429999999996</v>
      </c>
      <c r="MI251">
        <v>26.18281</v>
      </c>
      <c r="MJ251" s="1">
        <v>3.3568839999999998E-4</v>
      </c>
      <c r="MK251">
        <v>0.1337168</v>
      </c>
      <c r="ML251">
        <v>0.67879210000000001</v>
      </c>
      <c r="MM251">
        <v>25.980139999999999</v>
      </c>
      <c r="MN251" s="1">
        <v>3.2260909999999999E-4</v>
      </c>
      <c r="MO251">
        <v>0.12851570000000001</v>
      </c>
      <c r="MP251">
        <v>0.67875319999999995</v>
      </c>
      <c r="MQ251">
        <v>26.571480000000001</v>
      </c>
      <c r="MR251" s="1">
        <v>3.1022139999999998E-4</v>
      </c>
      <c r="MS251">
        <v>0.1235866</v>
      </c>
      <c r="MT251">
        <v>0.6786915</v>
      </c>
      <c r="MU251">
        <v>27.29335</v>
      </c>
      <c r="MV251" s="1">
        <v>2.9862770000000001E-4</v>
      </c>
      <c r="MW251">
        <v>0.11895459999999999</v>
      </c>
      <c r="MX251">
        <v>0.67862199999999995</v>
      </c>
      <c r="MY251">
        <v>27.845330000000001</v>
      </c>
      <c r="MZ251" s="1">
        <v>2.8772679999999998E-4</v>
      </c>
      <c r="NA251">
        <v>0.11461830000000001</v>
      </c>
      <c r="NB251">
        <v>0.67856139999999998</v>
      </c>
      <c r="NC251">
        <v>28.252520000000001</v>
      </c>
      <c r="ND251" s="1">
        <v>2.7752020000000003E-4</v>
      </c>
      <c r="NE251">
        <v>0.11054899999999999</v>
      </c>
      <c r="NF251">
        <v>0.67849870000000001</v>
      </c>
      <c r="NG251">
        <v>28.131229999999999</v>
      </c>
      <c r="NH251" s="1">
        <v>2.6781230000000002E-4</v>
      </c>
      <c r="NI251">
        <v>0.1066826</v>
      </c>
      <c r="NJ251">
        <v>0.67846980000000001</v>
      </c>
      <c r="NK251">
        <v>27.768129999999999</v>
      </c>
      <c r="NL251" s="1">
        <v>2.5846339999999998E-4</v>
      </c>
      <c r="NM251">
        <v>0.10295260000000001</v>
      </c>
      <c r="NN251">
        <v>0.67844199999999999</v>
      </c>
      <c r="NO251">
        <v>27.491299999999999</v>
      </c>
      <c r="NP251" s="1">
        <v>2.494218E-4</v>
      </c>
      <c r="NQ251">
        <v>9.9342070000000005E-2</v>
      </c>
      <c r="NR251">
        <v>0.67843869999999995</v>
      </c>
      <c r="NS251">
        <v>27.33642</v>
      </c>
      <c r="NT251" s="1">
        <v>2.407462E-4</v>
      </c>
      <c r="NU251">
        <v>9.587677E-2</v>
      </c>
      <c r="NV251">
        <v>0.67845699999999998</v>
      </c>
      <c r="NW251">
        <v>27.515339999999998</v>
      </c>
      <c r="NX251" s="1">
        <v>2.325913E-4</v>
      </c>
      <c r="NY251">
        <v>9.2606789999999994E-2</v>
      </c>
      <c r="NZ251">
        <v>0.67848940000000002</v>
      </c>
      <c r="OA251">
        <v>28.045660000000002</v>
      </c>
      <c r="OB251" s="1">
        <v>2.2504400000000001E-4</v>
      </c>
      <c r="OC251">
        <v>8.9583029999999994E-2</v>
      </c>
      <c r="OD251">
        <v>0.67851640000000002</v>
      </c>
      <c r="OE251">
        <v>28.19473</v>
      </c>
      <c r="OF251" s="1">
        <v>2.1808400000000001E-4</v>
      </c>
      <c r="OG251">
        <v>8.6787390000000006E-2</v>
      </c>
      <c r="OH251">
        <v>0.67855920000000003</v>
      </c>
      <c r="OI251">
        <v>28.10932</v>
      </c>
      <c r="OJ251" s="1">
        <v>2.113734E-4</v>
      </c>
      <c r="OK251">
        <v>8.4102389999999999E-2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0.80494949999999998</v>
      </c>
      <c r="G252">
        <v>22.56607</v>
      </c>
      <c r="H252">
        <v>0</v>
      </c>
      <c r="I252">
        <v>0</v>
      </c>
      <c r="J252">
        <v>0.8032243</v>
      </c>
      <c r="K252">
        <v>22.465859999999999</v>
      </c>
      <c r="L252">
        <v>0</v>
      </c>
      <c r="M252">
        <v>0</v>
      </c>
      <c r="N252">
        <v>0.80147999999999997</v>
      </c>
      <c r="O252">
        <v>22.665900000000001</v>
      </c>
      <c r="P252">
        <v>0</v>
      </c>
      <c r="Q252">
        <v>0</v>
      </c>
      <c r="R252">
        <v>0.79978970000000005</v>
      </c>
      <c r="S252">
        <v>22.672979999999999</v>
      </c>
      <c r="T252">
        <v>0</v>
      </c>
      <c r="U252">
        <v>0</v>
      </c>
      <c r="V252">
        <v>0.79794580000000004</v>
      </c>
      <c r="W252">
        <v>22.64385</v>
      </c>
      <c r="X252">
        <v>0</v>
      </c>
      <c r="Y252">
        <v>0</v>
      </c>
      <c r="Z252">
        <v>0.79599200000000003</v>
      </c>
      <c r="AA252">
        <v>22.51296</v>
      </c>
      <c r="AB252">
        <v>0</v>
      </c>
      <c r="AC252">
        <v>0</v>
      </c>
      <c r="AD252">
        <v>0.79375960000000001</v>
      </c>
      <c r="AE252">
        <v>22.22288</v>
      </c>
      <c r="AF252">
        <v>0</v>
      </c>
      <c r="AG252">
        <v>0</v>
      </c>
      <c r="AH252">
        <v>0.79098900000000005</v>
      </c>
      <c r="AI252">
        <v>21.837800000000001</v>
      </c>
      <c r="AJ252">
        <v>0</v>
      </c>
      <c r="AK252">
        <v>0</v>
      </c>
      <c r="AL252">
        <v>0.78772779999999998</v>
      </c>
      <c r="AM252">
        <v>21.866060000000001</v>
      </c>
      <c r="AN252">
        <v>0</v>
      </c>
      <c r="AO252">
        <v>0</v>
      </c>
      <c r="AP252">
        <v>0.78434740000000003</v>
      </c>
      <c r="AQ252">
        <v>21.748860000000001</v>
      </c>
      <c r="AR252">
        <v>0</v>
      </c>
      <c r="AS252">
        <v>0</v>
      </c>
      <c r="AT252">
        <v>0.78116699999999994</v>
      </c>
      <c r="AU252">
        <v>21.745809999999999</v>
      </c>
      <c r="AV252">
        <v>0</v>
      </c>
      <c r="AW252">
        <v>5.7788430000000004E-37</v>
      </c>
      <c r="AX252">
        <v>0.77831119999999998</v>
      </c>
      <c r="AY252">
        <v>21.829889999999999</v>
      </c>
      <c r="AZ252" s="1">
        <v>7.7768270000000004E-28</v>
      </c>
      <c r="BA252" s="1">
        <v>2.7641099999999998E-25</v>
      </c>
      <c r="BB252">
        <v>0.77577280000000004</v>
      </c>
      <c r="BC252">
        <v>21.84806</v>
      </c>
      <c r="BD252" s="1">
        <v>9.0389310000000001E-17</v>
      </c>
      <c r="BE252" s="1">
        <v>2.5824800000000001E-14</v>
      </c>
      <c r="BF252">
        <v>0.77349840000000003</v>
      </c>
      <c r="BG252">
        <v>21.729900000000001</v>
      </c>
      <c r="BH252" s="1">
        <v>1.33786E-9</v>
      </c>
      <c r="BI252" s="1">
        <v>3.3186610000000001E-7</v>
      </c>
      <c r="BJ252">
        <v>0.77129270000000005</v>
      </c>
      <c r="BK252">
        <v>21.620229999999999</v>
      </c>
      <c r="BL252" s="1">
        <v>7.912981E-6</v>
      </c>
      <c r="BM252" s="1">
        <v>2.1498239999999998E-3</v>
      </c>
      <c r="BN252">
        <v>0.7690536</v>
      </c>
      <c r="BO252">
        <v>21.661439999999999</v>
      </c>
      <c r="BP252" s="1">
        <v>2.3986279999999999E-3</v>
      </c>
      <c r="BQ252" s="1">
        <v>0.69337519999999997</v>
      </c>
      <c r="BR252">
        <v>0.76669010000000004</v>
      </c>
      <c r="BS252">
        <v>21.885680000000001</v>
      </c>
      <c r="BT252" s="1">
        <v>0.13921549999999999</v>
      </c>
      <c r="BU252" s="1">
        <v>42.409390000000002</v>
      </c>
      <c r="BV252">
        <v>0.76411220000000002</v>
      </c>
      <c r="BW252">
        <v>22.20947</v>
      </c>
      <c r="BX252" s="1">
        <v>2.4204479999999999</v>
      </c>
      <c r="BY252">
        <v>771.83010000000002</v>
      </c>
      <c r="BZ252">
        <v>0.76116090000000003</v>
      </c>
      <c r="CA252">
        <v>22.488600000000002</v>
      </c>
      <c r="CB252" s="1">
        <v>16.262530000000002</v>
      </c>
      <c r="CC252">
        <v>5406.33</v>
      </c>
      <c r="CD252">
        <v>0.75773140000000005</v>
      </c>
      <c r="CE252">
        <v>22.479220000000002</v>
      </c>
      <c r="CF252">
        <v>50.328409999999998</v>
      </c>
      <c r="CG252">
        <v>17377.439999999999</v>
      </c>
      <c r="CH252">
        <v>0.75374050000000004</v>
      </c>
      <c r="CI252">
        <v>22.416609999999999</v>
      </c>
      <c r="CJ252">
        <v>81.809460000000001</v>
      </c>
      <c r="CK252">
        <v>29260.34</v>
      </c>
      <c r="CL252">
        <v>0.74921249999999995</v>
      </c>
      <c r="CM252">
        <v>22.359310000000001</v>
      </c>
      <c r="CN252">
        <v>77.6374</v>
      </c>
      <c r="CO252">
        <v>28686.02</v>
      </c>
      <c r="CP252">
        <v>0.74425180000000002</v>
      </c>
      <c r="CQ252">
        <v>22.301819999999999</v>
      </c>
      <c r="CR252">
        <v>46.892040000000001</v>
      </c>
      <c r="CS252">
        <v>17855.87</v>
      </c>
      <c r="CT252">
        <v>0.73915889999999995</v>
      </c>
      <c r="CU252">
        <v>22.511420000000001</v>
      </c>
      <c r="CV252">
        <v>19.41817</v>
      </c>
      <c r="CW252">
        <v>7597.7089999999998</v>
      </c>
      <c r="CX252">
        <v>0.7339677</v>
      </c>
      <c r="CY252">
        <v>22.864830000000001</v>
      </c>
      <c r="CZ252">
        <v>5.8871460000000004</v>
      </c>
      <c r="DA252">
        <v>2361.0030000000002</v>
      </c>
      <c r="DB252">
        <v>0.7286106</v>
      </c>
      <c r="DC252">
        <v>23.051639999999999</v>
      </c>
      <c r="DD252">
        <v>1.4108499999999999</v>
      </c>
      <c r="DE252">
        <v>577.16060000000004</v>
      </c>
      <c r="DF252">
        <v>0.72298459999999998</v>
      </c>
      <c r="DG252">
        <v>23.167999999999999</v>
      </c>
      <c r="DH252">
        <v>0.31520019999999999</v>
      </c>
      <c r="DI252">
        <v>129.3931</v>
      </c>
      <c r="DJ252">
        <v>0.71711610000000003</v>
      </c>
      <c r="DK252">
        <v>23.039370000000002</v>
      </c>
      <c r="DL252">
        <v>0.10421660000000001</v>
      </c>
      <c r="DM252">
        <v>41.323149999999998</v>
      </c>
      <c r="DN252">
        <v>0.71094539999999995</v>
      </c>
      <c r="DO252">
        <v>22.913910000000001</v>
      </c>
      <c r="DP252">
        <v>7.2366360000000005E-2</v>
      </c>
      <c r="DQ252">
        <v>27.8081</v>
      </c>
      <c r="DR252">
        <v>0.70456750000000001</v>
      </c>
      <c r="DS252">
        <v>22.805199999999999</v>
      </c>
      <c r="DT252">
        <v>6.9463869999999997E-2</v>
      </c>
      <c r="DU252">
        <v>26.676780000000001</v>
      </c>
      <c r="DV252">
        <v>0.69802710000000001</v>
      </c>
      <c r="DW252">
        <v>22.663419999999999</v>
      </c>
      <c r="DX252">
        <v>6.8615700000000002E-2</v>
      </c>
      <c r="DY252">
        <v>26.579599999999999</v>
      </c>
      <c r="DZ252">
        <v>0.69125150000000002</v>
      </c>
      <c r="EA252">
        <v>22.772659999999998</v>
      </c>
      <c r="EB252">
        <v>6.5850710000000007E-2</v>
      </c>
      <c r="EC252">
        <v>25.769590000000001</v>
      </c>
      <c r="ED252">
        <v>0.68434349999999999</v>
      </c>
      <c r="EE252">
        <v>22.956240000000001</v>
      </c>
      <c r="EF252">
        <v>6.1437569999999997E-2</v>
      </c>
      <c r="EG252">
        <v>24.2834</v>
      </c>
      <c r="EH252">
        <v>0.6776875</v>
      </c>
      <c r="EI252">
        <v>23.168530000000001</v>
      </c>
      <c r="EJ252" s="1">
        <v>5.6315820000000003E-2</v>
      </c>
      <c r="EK252">
        <v>22.458639999999999</v>
      </c>
      <c r="EL252">
        <v>0.67213389999999995</v>
      </c>
      <c r="EM252">
        <v>23.26267</v>
      </c>
      <c r="EN252" s="1">
        <v>5.1110280000000001E-2</v>
      </c>
      <c r="EO252">
        <v>20.524380000000001</v>
      </c>
      <c r="EP252">
        <v>0.66743439999999998</v>
      </c>
      <c r="EQ252">
        <v>23.05273</v>
      </c>
      <c r="ER252" s="1">
        <v>4.6107299999999997E-2</v>
      </c>
      <c r="ES252">
        <v>18.619620000000001</v>
      </c>
      <c r="ET252">
        <v>0.66291129999999998</v>
      </c>
      <c r="EU252">
        <v>22.76061</v>
      </c>
      <c r="EV252" s="1">
        <v>4.1465080000000001E-2</v>
      </c>
      <c r="EW252">
        <v>16.8323</v>
      </c>
      <c r="EX252">
        <v>0.65822259999999999</v>
      </c>
      <c r="EY252">
        <v>22.604230000000001</v>
      </c>
      <c r="EZ252" s="1">
        <v>3.7253109999999999E-2</v>
      </c>
      <c r="FA252">
        <v>15.20289</v>
      </c>
      <c r="FB252">
        <v>0.65365229999999996</v>
      </c>
      <c r="FC252">
        <v>22.670269999999999</v>
      </c>
      <c r="FD252" s="1">
        <v>3.3501320000000001E-2</v>
      </c>
      <c r="FE252">
        <v>13.74015</v>
      </c>
      <c r="FF252">
        <v>0.64907809999999999</v>
      </c>
      <c r="FG252">
        <v>23.382300000000001</v>
      </c>
      <c r="FH252" s="1">
        <v>3.015313E-2</v>
      </c>
      <c r="FI252">
        <v>12.42895</v>
      </c>
      <c r="FJ252">
        <v>0.64424179999999998</v>
      </c>
      <c r="FK252">
        <v>23.906849999999999</v>
      </c>
      <c r="FL252" s="1">
        <v>2.7118900000000001E-2</v>
      </c>
      <c r="FM252">
        <v>11.24072</v>
      </c>
      <c r="FN252">
        <v>0.63941340000000002</v>
      </c>
      <c r="FO252">
        <v>24.136869999999998</v>
      </c>
      <c r="FP252" s="1">
        <v>2.4358939999999999E-2</v>
      </c>
      <c r="FQ252">
        <v>10.154669999999999</v>
      </c>
      <c r="FR252">
        <v>0.63547969999999998</v>
      </c>
      <c r="FS252">
        <v>24.065989999999999</v>
      </c>
      <c r="FT252" s="1">
        <v>2.1881310000000001E-2</v>
      </c>
      <c r="FU252">
        <v>9.1582679999999996</v>
      </c>
      <c r="FV252">
        <v>0.63457459999999999</v>
      </c>
      <c r="FW252">
        <v>23.72692</v>
      </c>
      <c r="FX252">
        <v>1.9666030000000001E-2</v>
      </c>
      <c r="FY252">
        <v>8.2254679999999993</v>
      </c>
      <c r="FZ252">
        <v>0.63432929999999998</v>
      </c>
      <c r="GA252">
        <v>23.29288</v>
      </c>
      <c r="GB252" s="1">
        <v>1.7649870000000002E-2</v>
      </c>
      <c r="GC252">
        <v>7.3695740000000001</v>
      </c>
      <c r="GD252">
        <v>0.63432699999999997</v>
      </c>
      <c r="GE252">
        <v>23.023</v>
      </c>
      <c r="GF252" s="1">
        <v>1.583056E-2</v>
      </c>
      <c r="GG252">
        <v>6.5961999999999996</v>
      </c>
      <c r="GH252">
        <v>0.63480729999999996</v>
      </c>
      <c r="GI252">
        <v>23.112829999999999</v>
      </c>
      <c r="GJ252" s="1">
        <v>1.421175E-2</v>
      </c>
      <c r="GK252">
        <v>5.9037459999999999</v>
      </c>
      <c r="GL252">
        <v>0.63597559999999997</v>
      </c>
      <c r="GM252">
        <v>24.02514</v>
      </c>
      <c r="GN252" s="1">
        <v>1.2780049999999999E-2</v>
      </c>
      <c r="GO252">
        <v>5.2866150000000003</v>
      </c>
      <c r="GP252">
        <v>0.63699470000000002</v>
      </c>
      <c r="GQ252">
        <v>24.931100000000001</v>
      </c>
      <c r="GR252" s="1">
        <v>1.1503279999999999E-2</v>
      </c>
      <c r="GS252">
        <v>4.7376750000000003</v>
      </c>
      <c r="GT252">
        <v>0.63793750000000005</v>
      </c>
      <c r="GU252">
        <v>25.617529999999999</v>
      </c>
      <c r="GV252" s="1">
        <v>1.035578E-2</v>
      </c>
      <c r="GW252">
        <v>4.2452189999999996</v>
      </c>
      <c r="GX252">
        <v>0.63960830000000002</v>
      </c>
      <c r="GY252">
        <v>26.09093</v>
      </c>
      <c r="GZ252" s="1">
        <v>9.3029919999999995E-3</v>
      </c>
      <c r="HA252">
        <v>3.7925960000000001</v>
      </c>
      <c r="HB252">
        <v>0.64143749999999999</v>
      </c>
      <c r="HC252">
        <v>25.99522</v>
      </c>
      <c r="HD252" s="1">
        <v>8.3228139999999996E-3</v>
      </c>
      <c r="HE252">
        <v>3.3755229999999998</v>
      </c>
      <c r="HF252">
        <v>0.6430863</v>
      </c>
      <c r="HG252">
        <v>25.501449999999998</v>
      </c>
      <c r="HH252" s="1">
        <v>7.4106770000000001E-3</v>
      </c>
      <c r="HI252">
        <v>2.9917560000000001</v>
      </c>
      <c r="HJ252">
        <v>0.64466179999999995</v>
      </c>
      <c r="HK252">
        <v>25.171500000000002</v>
      </c>
      <c r="HL252" s="1">
        <v>6.5584980000000003E-3</v>
      </c>
      <c r="HM252">
        <v>2.637041</v>
      </c>
      <c r="HN252">
        <v>0.64588760000000001</v>
      </c>
      <c r="HO252">
        <v>25.118749999999999</v>
      </c>
      <c r="HP252" s="1">
        <v>5.7467689999999997E-3</v>
      </c>
      <c r="HQ252">
        <v>2.3042029999999998</v>
      </c>
      <c r="HR252">
        <v>0.64683650000000004</v>
      </c>
      <c r="HS252">
        <v>25.804549999999999</v>
      </c>
      <c r="HT252" s="1">
        <v>4.95007E-3</v>
      </c>
      <c r="HU252">
        <v>1.9818830000000001</v>
      </c>
      <c r="HV252">
        <v>0.64759849999999997</v>
      </c>
      <c r="HW252">
        <v>26.683039999999998</v>
      </c>
      <c r="HX252" s="1">
        <v>4.1529330000000001E-3</v>
      </c>
      <c r="HY252">
        <v>1.6622710000000001</v>
      </c>
      <c r="HZ252">
        <v>0.64816200000000002</v>
      </c>
      <c r="IA252">
        <v>27.360779999999998</v>
      </c>
      <c r="IB252" s="1">
        <v>3.371733E-3</v>
      </c>
      <c r="IC252">
        <v>1.3502780000000001</v>
      </c>
      <c r="ID252">
        <v>0.64862600000000004</v>
      </c>
      <c r="IE252">
        <v>27.775459999999999</v>
      </c>
      <c r="IF252" s="1">
        <v>2.6572050000000002E-3</v>
      </c>
      <c r="IG252">
        <v>1.0644849999999999</v>
      </c>
      <c r="IH252">
        <v>0.64895429999999998</v>
      </c>
      <c r="II252">
        <v>27.539899999999999</v>
      </c>
      <c r="IJ252" s="1">
        <v>2.063456E-3</v>
      </c>
      <c r="IK252">
        <v>0.82611849999999998</v>
      </c>
      <c r="IL252">
        <v>0.64917420000000003</v>
      </c>
      <c r="IM252">
        <v>26.969280000000001</v>
      </c>
      <c r="IN252" s="1">
        <v>1.6171359999999999E-3</v>
      </c>
      <c r="IO252">
        <v>0.64604360000000005</v>
      </c>
      <c r="IP252">
        <v>0.64936579999999999</v>
      </c>
      <c r="IQ252">
        <v>26.50027</v>
      </c>
      <c r="IR252" s="1">
        <v>1.3089449999999999E-3</v>
      </c>
      <c r="IS252">
        <v>0.52122740000000001</v>
      </c>
      <c r="IT252">
        <v>0.64948119999999998</v>
      </c>
      <c r="IU252">
        <v>26.229469999999999</v>
      </c>
      <c r="IV252" s="1">
        <v>1.1078150000000001E-3</v>
      </c>
      <c r="IW252">
        <v>0.43953569999999997</v>
      </c>
      <c r="IX252">
        <v>0.6495687</v>
      </c>
      <c r="IY252">
        <v>26.57499</v>
      </c>
      <c r="IZ252" s="1">
        <v>9.779967000000001E-4</v>
      </c>
      <c r="JA252">
        <v>0.38687919999999998</v>
      </c>
      <c r="JB252">
        <v>0.64963340000000003</v>
      </c>
      <c r="JC252">
        <v>26.836259999999999</v>
      </c>
      <c r="JD252" s="1">
        <v>8.9099540000000003E-4</v>
      </c>
      <c r="JE252">
        <v>0.35175390000000001</v>
      </c>
      <c r="JF252">
        <v>0.64967819999999998</v>
      </c>
      <c r="JG252">
        <v>27.08071</v>
      </c>
      <c r="JH252" s="1">
        <v>8.2830299999999996E-4</v>
      </c>
      <c r="JI252">
        <v>0.32658340000000002</v>
      </c>
      <c r="JJ252">
        <v>0.6497096</v>
      </c>
      <c r="JK252">
        <v>26.897290000000002</v>
      </c>
      <c r="JL252" s="1">
        <v>7.7926679999999998E-4</v>
      </c>
      <c r="JM252">
        <v>0.30702990000000002</v>
      </c>
      <c r="JN252">
        <v>0.64972600000000003</v>
      </c>
      <c r="JO252">
        <v>26.496960000000001</v>
      </c>
      <c r="JP252" s="1">
        <v>7.380574E-4</v>
      </c>
      <c r="JQ252">
        <v>0.29068889999999997</v>
      </c>
      <c r="JR252">
        <v>0.64972629999999998</v>
      </c>
      <c r="JS252">
        <v>26.14077</v>
      </c>
      <c r="JT252" s="1">
        <v>7.0170430000000004E-4</v>
      </c>
      <c r="JU252">
        <v>0.27631270000000002</v>
      </c>
      <c r="JV252">
        <v>0.64974889999999996</v>
      </c>
      <c r="JW252">
        <v>25.823910000000001</v>
      </c>
      <c r="JX252" s="1">
        <v>6.6865890000000002E-4</v>
      </c>
      <c r="JY252">
        <v>0.26324969999999998</v>
      </c>
      <c r="JZ252">
        <v>0.64976069999999997</v>
      </c>
      <c r="KA252">
        <v>25.659020000000002</v>
      </c>
      <c r="KB252" s="1">
        <v>6.3800360000000004E-4</v>
      </c>
      <c r="KC252">
        <v>0.25113429999999998</v>
      </c>
      <c r="KD252">
        <v>0.64975669999999996</v>
      </c>
      <c r="KE252">
        <v>26.175940000000001</v>
      </c>
      <c r="KF252" s="1">
        <v>6.0925300000000003E-4</v>
      </c>
      <c r="KG252">
        <v>0.2397995</v>
      </c>
      <c r="KH252">
        <v>0.64975459999999996</v>
      </c>
      <c r="KI252">
        <v>26.511700000000001</v>
      </c>
      <c r="KJ252" s="1">
        <v>5.8243100000000001E-4</v>
      </c>
      <c r="KK252">
        <v>0.22923250000000001</v>
      </c>
      <c r="KL252">
        <v>0.64977510000000005</v>
      </c>
      <c r="KM252">
        <v>26.707630000000002</v>
      </c>
      <c r="KN252" s="1">
        <v>5.5730020000000001E-4</v>
      </c>
      <c r="KO252">
        <v>0.21933440000000001</v>
      </c>
      <c r="KP252">
        <v>0.64975680000000002</v>
      </c>
      <c r="KQ252">
        <v>26.778960000000001</v>
      </c>
      <c r="KR252" s="1">
        <v>5.334367E-4</v>
      </c>
      <c r="KS252">
        <v>0.2099415</v>
      </c>
      <c r="KT252">
        <v>0.64977130000000005</v>
      </c>
      <c r="KU252">
        <v>26.421430000000001</v>
      </c>
      <c r="KV252" s="1">
        <v>5.1068930000000004E-4</v>
      </c>
      <c r="KW252">
        <v>0.200989</v>
      </c>
      <c r="KX252">
        <v>0.64976789999999995</v>
      </c>
      <c r="KY252">
        <v>25.810079999999999</v>
      </c>
      <c r="KZ252" s="1">
        <v>4.8913359999999998E-4</v>
      </c>
      <c r="LA252">
        <v>0.19249530000000001</v>
      </c>
      <c r="LB252">
        <v>0.64976659999999997</v>
      </c>
      <c r="LC252">
        <v>25.309909999999999</v>
      </c>
      <c r="LD252" s="1">
        <v>4.6873979999999997E-4</v>
      </c>
      <c r="LE252">
        <v>0.18446660000000001</v>
      </c>
      <c r="LF252">
        <v>0.64977339999999995</v>
      </c>
      <c r="LG252">
        <v>25.10511</v>
      </c>
      <c r="LH252" s="1">
        <v>4.4935050000000001E-4</v>
      </c>
      <c r="LI252">
        <v>0.17682500000000001</v>
      </c>
      <c r="LJ252">
        <v>0.64974520000000002</v>
      </c>
      <c r="LK252">
        <v>25.75234</v>
      </c>
      <c r="LL252" s="1">
        <v>4.3081149999999997E-4</v>
      </c>
      <c r="LM252">
        <v>0.169539</v>
      </c>
      <c r="LN252">
        <v>0.64976730000000005</v>
      </c>
      <c r="LO252">
        <v>26.340499999999999</v>
      </c>
      <c r="LP252" s="1">
        <v>4.1323949999999999E-4</v>
      </c>
      <c r="LQ252">
        <v>0.16260430000000001</v>
      </c>
      <c r="LR252">
        <v>0.64976160000000005</v>
      </c>
      <c r="LS252">
        <v>26.803699999999999</v>
      </c>
      <c r="LT252" s="1">
        <v>3.9649800000000001E-4</v>
      </c>
      <c r="LU252">
        <v>0.1560088</v>
      </c>
      <c r="LV252">
        <v>0.64976880000000004</v>
      </c>
      <c r="LW252">
        <v>27.348369999999999</v>
      </c>
      <c r="LX252" s="1">
        <v>3.8058809999999999E-4</v>
      </c>
      <c r="LY252">
        <v>0.14974879999999999</v>
      </c>
      <c r="LZ252">
        <v>0.64974279999999995</v>
      </c>
      <c r="MA252">
        <v>27.34592</v>
      </c>
      <c r="MB252" s="1">
        <v>3.6547039999999998E-4</v>
      </c>
      <c r="MC252">
        <v>0.14380499999999999</v>
      </c>
      <c r="MD252">
        <v>0.64971069999999997</v>
      </c>
      <c r="ME252">
        <v>26.78163</v>
      </c>
      <c r="MF252" s="1">
        <v>3.5104249999999999E-4</v>
      </c>
      <c r="MG252">
        <v>0.13812379999999999</v>
      </c>
      <c r="MH252">
        <v>0.6496748</v>
      </c>
      <c r="MI252">
        <v>26.232309999999998</v>
      </c>
      <c r="MJ252" s="1">
        <v>3.372456E-4</v>
      </c>
      <c r="MK252">
        <v>0.13270209999999999</v>
      </c>
      <c r="ML252">
        <v>0.64965490000000004</v>
      </c>
      <c r="MM252">
        <v>26.028310000000001</v>
      </c>
      <c r="MN252" s="1">
        <v>3.240931E-4</v>
      </c>
      <c r="MO252">
        <v>0.12753390000000001</v>
      </c>
      <c r="MP252">
        <v>0.64959699999999998</v>
      </c>
      <c r="MQ252">
        <v>26.605979999999999</v>
      </c>
      <c r="MR252" s="1">
        <v>3.1162460000000003E-4</v>
      </c>
      <c r="MS252">
        <v>0.122631</v>
      </c>
      <c r="MT252">
        <v>0.64956460000000005</v>
      </c>
      <c r="MU252">
        <v>27.31598</v>
      </c>
      <c r="MV252" s="1">
        <v>2.9994739999999998E-4</v>
      </c>
      <c r="MW252">
        <v>0.1180201</v>
      </c>
      <c r="MX252">
        <v>0.64949780000000001</v>
      </c>
      <c r="MY252">
        <v>27.86524</v>
      </c>
      <c r="MZ252" s="1">
        <v>2.8895910000000002E-4</v>
      </c>
      <c r="NA252">
        <v>0.1136982</v>
      </c>
      <c r="NB252">
        <v>0.64946499999999996</v>
      </c>
      <c r="NC252">
        <v>28.276420000000002</v>
      </c>
      <c r="ND252" s="1">
        <v>2.7868130000000002E-4</v>
      </c>
      <c r="NE252">
        <v>0.1096459</v>
      </c>
      <c r="NF252">
        <v>0.64940790000000004</v>
      </c>
      <c r="NG252">
        <v>28.162870000000002</v>
      </c>
      <c r="NH252" s="1">
        <v>2.6892069999999999E-4</v>
      </c>
      <c r="NI252">
        <v>0.1058046</v>
      </c>
      <c r="NJ252">
        <v>0.64937809999999996</v>
      </c>
      <c r="NK252">
        <v>27.798439999999999</v>
      </c>
      <c r="NL252" s="1">
        <v>2.5953929999999998E-4</v>
      </c>
      <c r="NM252">
        <v>0.102105</v>
      </c>
      <c r="NN252">
        <v>0.64938070000000003</v>
      </c>
      <c r="NO252">
        <v>27.515149999999998</v>
      </c>
      <c r="NP252" s="1">
        <v>2.50461E-4</v>
      </c>
      <c r="NQ252">
        <v>9.8524180000000003E-2</v>
      </c>
      <c r="NR252">
        <v>0.64937979999999995</v>
      </c>
      <c r="NS252">
        <v>27.350380000000001</v>
      </c>
      <c r="NT252" s="1">
        <v>2.4173639999999999E-4</v>
      </c>
      <c r="NU252">
        <v>9.5080979999999996E-2</v>
      </c>
      <c r="NV252">
        <v>0.64942909999999998</v>
      </c>
      <c r="NW252">
        <v>27.52242</v>
      </c>
      <c r="NX252" s="1">
        <v>2.3351949999999999E-4</v>
      </c>
      <c r="NY252">
        <v>9.1824310000000006E-2</v>
      </c>
      <c r="NZ252">
        <v>0.64946429999999999</v>
      </c>
      <c r="OA252">
        <v>28.051100000000002</v>
      </c>
      <c r="OB252" s="1">
        <v>2.2589659999999999E-4</v>
      </c>
      <c r="OC252">
        <v>8.8804540000000001E-2</v>
      </c>
      <c r="OD252">
        <v>0.64951179999999997</v>
      </c>
      <c r="OE252">
        <v>28.22598</v>
      </c>
      <c r="OF252" s="1">
        <v>2.1888070000000001E-4</v>
      </c>
      <c r="OG252">
        <v>8.6017949999999996E-2</v>
      </c>
      <c r="OH252">
        <v>0.64953570000000005</v>
      </c>
      <c r="OI252">
        <v>28.153099999999998</v>
      </c>
      <c r="OJ252" s="1">
        <v>2.121561E-4</v>
      </c>
      <c r="OK252">
        <v>8.3359929999999999E-2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0.84207209999999999</v>
      </c>
      <c r="G253">
        <v>22.597049999999999</v>
      </c>
      <c r="H253">
        <v>0</v>
      </c>
      <c r="I253">
        <v>0</v>
      </c>
      <c r="J253">
        <v>0.83996689999999996</v>
      </c>
      <c r="K253">
        <v>22.490469999999998</v>
      </c>
      <c r="L253">
        <v>0</v>
      </c>
      <c r="M253">
        <v>0</v>
      </c>
      <c r="N253">
        <v>0.83784950000000002</v>
      </c>
      <c r="O253">
        <v>22.668089999999999</v>
      </c>
      <c r="P253">
        <v>0</v>
      </c>
      <c r="Q253">
        <v>0</v>
      </c>
      <c r="R253">
        <v>0.83579340000000002</v>
      </c>
      <c r="S253">
        <v>22.67407</v>
      </c>
      <c r="T253">
        <v>0</v>
      </c>
      <c r="U253">
        <v>0</v>
      </c>
      <c r="V253">
        <v>0.8335842</v>
      </c>
      <c r="W253">
        <v>22.65166</v>
      </c>
      <c r="X253">
        <v>0</v>
      </c>
      <c r="Y253">
        <v>0</v>
      </c>
      <c r="Z253">
        <v>0.83122010000000002</v>
      </c>
      <c r="AA253">
        <v>22.531600000000001</v>
      </c>
      <c r="AB253">
        <v>0</v>
      </c>
      <c r="AC253">
        <v>0</v>
      </c>
      <c r="AD253">
        <v>0.82856600000000002</v>
      </c>
      <c r="AE253">
        <v>22.25986</v>
      </c>
      <c r="AF253">
        <v>0</v>
      </c>
      <c r="AG253">
        <v>0</v>
      </c>
      <c r="AH253">
        <v>0.82531049999999995</v>
      </c>
      <c r="AI253">
        <v>21.881699999999999</v>
      </c>
      <c r="AJ253">
        <v>0</v>
      </c>
      <c r="AK253">
        <v>0</v>
      </c>
      <c r="AL253">
        <v>0.82147040000000005</v>
      </c>
      <c r="AM253">
        <v>21.899699999999999</v>
      </c>
      <c r="AN253">
        <v>0</v>
      </c>
      <c r="AO253">
        <v>0</v>
      </c>
      <c r="AP253">
        <v>0.81740820000000003</v>
      </c>
      <c r="AQ253">
        <v>21.776160000000001</v>
      </c>
      <c r="AR253">
        <v>0</v>
      </c>
      <c r="AS253">
        <v>0</v>
      </c>
      <c r="AT253">
        <v>0.81356209999999995</v>
      </c>
      <c r="AU253">
        <v>21.757110000000001</v>
      </c>
      <c r="AV253">
        <v>0</v>
      </c>
      <c r="AW253">
        <v>7.6320980000000001E-38</v>
      </c>
      <c r="AX253">
        <v>0.81004449999999995</v>
      </c>
      <c r="AY253">
        <v>21.833449999999999</v>
      </c>
      <c r="AZ253">
        <v>9.4119439999999997E-29</v>
      </c>
      <c r="BA253" s="1">
        <v>3.0767500000000001E-26</v>
      </c>
      <c r="BB253">
        <v>0.80693049999999999</v>
      </c>
      <c r="BC253">
        <v>21.856259999999999</v>
      </c>
      <c r="BD253" s="1">
        <v>4.9373309999999997E-17</v>
      </c>
      <c r="BE253" s="1">
        <v>1.1804750000000001E-14</v>
      </c>
      <c r="BF253">
        <v>0.80409909999999996</v>
      </c>
      <c r="BG253">
        <v>21.75638</v>
      </c>
      <c r="BH253" s="1">
        <v>5.0742370000000003E-10</v>
      </c>
      <c r="BI253" s="1">
        <v>1.1851830000000001E-7</v>
      </c>
      <c r="BJ253">
        <v>0.80142250000000004</v>
      </c>
      <c r="BK253">
        <v>21.657720000000001</v>
      </c>
      <c r="BL253" s="1">
        <v>4.3501909999999998E-6</v>
      </c>
      <c r="BM253" s="1">
        <v>1.1143749999999999E-3</v>
      </c>
      <c r="BN253">
        <v>0.79872799999999999</v>
      </c>
      <c r="BO253">
        <v>21.701720000000002</v>
      </c>
      <c r="BP253" s="1">
        <v>1.5430680000000001E-3</v>
      </c>
      <c r="BQ253" s="1">
        <v>0.41913119999999998</v>
      </c>
      <c r="BR253">
        <v>0.79590019999999995</v>
      </c>
      <c r="BS253">
        <v>21.91713</v>
      </c>
      <c r="BT253" s="1">
        <v>0.1003621</v>
      </c>
      <c r="BU253" s="1">
        <v>28.619209999999999</v>
      </c>
      <c r="BV253">
        <v>0.79285039999999996</v>
      </c>
      <c r="BW253">
        <v>22.235589999999998</v>
      </c>
      <c r="BX253" s="1">
        <v>1.9143920000000001</v>
      </c>
      <c r="BY253" s="1">
        <v>569.34450000000004</v>
      </c>
      <c r="BZ253">
        <v>0.78936150000000005</v>
      </c>
      <c r="CA253">
        <v>22.50179</v>
      </c>
      <c r="CB253" s="1">
        <v>13.91794</v>
      </c>
      <c r="CC253">
        <v>4300.3959999999997</v>
      </c>
      <c r="CD253">
        <v>0.7853253</v>
      </c>
      <c r="CE253">
        <v>22.488520000000001</v>
      </c>
      <c r="CF253">
        <v>46.130319999999998</v>
      </c>
      <c r="CG253">
        <v>14756.66</v>
      </c>
      <c r="CH253">
        <v>0.78063990000000005</v>
      </c>
      <c r="CI253">
        <v>22.421230000000001</v>
      </c>
      <c r="CJ253">
        <v>79.643100000000004</v>
      </c>
      <c r="CK253">
        <v>26312.27</v>
      </c>
      <c r="CL253">
        <v>0.77533529999999995</v>
      </c>
      <c r="CM253">
        <v>22.366409999999998</v>
      </c>
      <c r="CN253">
        <v>79.702190000000002</v>
      </c>
      <c r="CO253">
        <v>27127.71</v>
      </c>
      <c r="CP253">
        <v>0.76953629999999995</v>
      </c>
      <c r="CQ253">
        <v>22.314859999999999</v>
      </c>
      <c r="CR253">
        <v>50.447090000000003</v>
      </c>
      <c r="CS253">
        <v>17650.080000000002</v>
      </c>
      <c r="CT253">
        <v>0.76356360000000001</v>
      </c>
      <c r="CU253">
        <v>22.529050000000002</v>
      </c>
      <c r="CV253">
        <v>21.767250000000001</v>
      </c>
      <c r="CW253">
        <v>7807.5969999999998</v>
      </c>
      <c r="CX253">
        <v>0.75724539999999996</v>
      </c>
      <c r="CY253">
        <v>22.88702</v>
      </c>
      <c r="CZ253">
        <v>6.8355920000000001</v>
      </c>
      <c r="DA253">
        <v>2509.0300000000002</v>
      </c>
      <c r="DB253">
        <v>0.75070530000000002</v>
      </c>
      <c r="DC253">
        <v>23.076129999999999</v>
      </c>
      <c r="DD253">
        <v>1.6805559999999999</v>
      </c>
      <c r="DE253">
        <v>628.94140000000004</v>
      </c>
      <c r="DF253">
        <v>0.7438669</v>
      </c>
      <c r="DG253">
        <v>23.189150000000001</v>
      </c>
      <c r="DH253">
        <v>0.37379980000000002</v>
      </c>
      <c r="DI253">
        <v>140.94829999999999</v>
      </c>
      <c r="DJ253">
        <v>0.7367184</v>
      </c>
      <c r="DK253">
        <v>23.05838</v>
      </c>
      <c r="DL253">
        <v>0.11433740000000001</v>
      </c>
      <c r="DM253">
        <v>42.127000000000002</v>
      </c>
      <c r="DN253">
        <v>0.72925510000000004</v>
      </c>
      <c r="DO253">
        <v>22.922840000000001</v>
      </c>
      <c r="DP253">
        <v>7.3590230000000006E-2</v>
      </c>
      <c r="DQ253">
        <v>26.402180000000001</v>
      </c>
      <c r="DR253">
        <v>0.7215163</v>
      </c>
      <c r="DS253">
        <v>22.815750000000001</v>
      </c>
      <c r="DT253">
        <v>6.9477330000000004E-2</v>
      </c>
      <c r="DU253">
        <v>24.937180000000001</v>
      </c>
      <c r="DV253">
        <v>0.7135842</v>
      </c>
      <c r="DW253">
        <v>22.674589999999998</v>
      </c>
      <c r="DX253">
        <v>6.8719169999999996E-2</v>
      </c>
      <c r="DY253">
        <v>24.90917</v>
      </c>
      <c r="DZ253">
        <v>0.70542660000000001</v>
      </c>
      <c r="EA253">
        <v>22.788779999999999</v>
      </c>
      <c r="EB253">
        <v>6.6201040000000003E-2</v>
      </c>
      <c r="EC253">
        <v>24.27375</v>
      </c>
      <c r="ED253">
        <v>0.69710260000000002</v>
      </c>
      <c r="EE253">
        <v>22.9803</v>
      </c>
      <c r="EF253">
        <v>6.1946969999999997E-2</v>
      </c>
      <c r="EG253">
        <v>22.97625</v>
      </c>
      <c r="EH253">
        <v>0.68905159999999999</v>
      </c>
      <c r="EI253">
        <v>23.197790000000001</v>
      </c>
      <c r="EJ253" s="1">
        <v>5.688348E-2</v>
      </c>
      <c r="EK253">
        <v>21.322430000000001</v>
      </c>
      <c r="EL253">
        <v>0.68244300000000002</v>
      </c>
      <c r="EM253">
        <v>23.29543</v>
      </c>
      <c r="EN253" s="1">
        <v>5.1700509999999998E-2</v>
      </c>
      <c r="EO253">
        <v>19.539860000000001</v>
      </c>
      <c r="EP253">
        <v>0.67638730000000002</v>
      </c>
      <c r="EQ253">
        <v>23.080770000000001</v>
      </c>
      <c r="ER253" s="1">
        <v>4.6670410000000002E-2</v>
      </c>
      <c r="ES253">
        <v>17.770109999999999</v>
      </c>
      <c r="ET253">
        <v>0.67049179999999997</v>
      </c>
      <c r="EU253">
        <v>22.778510000000001</v>
      </c>
      <c r="EV253" s="1">
        <v>4.198901E-2</v>
      </c>
      <c r="EW253">
        <v>16.101420000000001</v>
      </c>
      <c r="EX253">
        <v>0.66433189999999998</v>
      </c>
      <c r="EY253">
        <v>22.61253</v>
      </c>
      <c r="EZ253" s="1">
        <v>3.7727759999999999E-2</v>
      </c>
      <c r="FA253">
        <v>14.574730000000001</v>
      </c>
      <c r="FB253">
        <v>0.6582403</v>
      </c>
      <c r="FC253">
        <v>22.672149999999998</v>
      </c>
      <c r="FD253" s="1">
        <v>3.3928199999999999E-2</v>
      </c>
      <c r="FE253">
        <v>13.201309999999999</v>
      </c>
      <c r="FF253">
        <v>0.65218679999999996</v>
      </c>
      <c r="FG253">
        <v>23.380590000000002</v>
      </c>
      <c r="FH253" s="1">
        <v>3.0539319999999998E-2</v>
      </c>
      <c r="FI253">
        <v>11.967919999999999</v>
      </c>
      <c r="FJ253">
        <v>0.64584640000000004</v>
      </c>
      <c r="FK253">
        <v>23.921389999999999</v>
      </c>
      <c r="FL253" s="1">
        <v>2.7472139999999999E-2</v>
      </c>
      <c r="FM253">
        <v>10.85019</v>
      </c>
      <c r="FN253">
        <v>0.63945649999999998</v>
      </c>
      <c r="FO253">
        <v>24.16602</v>
      </c>
      <c r="FP253" s="1">
        <v>2.4684350000000001E-2</v>
      </c>
      <c r="FQ253">
        <v>9.8277669999999997</v>
      </c>
      <c r="FR253">
        <v>0.63432730000000004</v>
      </c>
      <c r="FS253">
        <v>24.110250000000001</v>
      </c>
      <c r="FT253" s="1">
        <v>2.2185759999999999E-2</v>
      </c>
      <c r="FU253">
        <v>8.8855880000000003</v>
      </c>
      <c r="FV253">
        <v>0.63209919999999997</v>
      </c>
      <c r="FW253">
        <v>23.774660000000001</v>
      </c>
      <c r="FX253" s="1">
        <v>1.9948489999999999E-2</v>
      </c>
      <c r="FY253">
        <v>8.0020159999999994</v>
      </c>
      <c r="FZ253">
        <v>0.63035269999999999</v>
      </c>
      <c r="GA253">
        <v>23.328890000000001</v>
      </c>
      <c r="GB253" s="1">
        <v>1.7908839999999999E-2</v>
      </c>
      <c r="GC253">
        <v>7.1900130000000004</v>
      </c>
      <c r="GD253">
        <v>0.62871889999999997</v>
      </c>
      <c r="GE253">
        <v>23.03876</v>
      </c>
      <c r="GF253" s="1">
        <v>1.606457E-2</v>
      </c>
      <c r="GG253">
        <v>6.4541040000000001</v>
      </c>
      <c r="GH253">
        <v>0.62760369999999999</v>
      </c>
      <c r="GI253">
        <v>23.105419999999999</v>
      </c>
      <c r="GJ253" s="1">
        <v>1.4422030000000001E-2</v>
      </c>
      <c r="GK253">
        <v>5.7926500000000001</v>
      </c>
      <c r="GL253">
        <v>0.62722480000000003</v>
      </c>
      <c r="GM253">
        <v>24.00224</v>
      </c>
      <c r="GN253" s="1">
        <v>1.2968169999999999E-2</v>
      </c>
      <c r="GO253">
        <v>5.200806</v>
      </c>
      <c r="GP253">
        <v>0.62718280000000004</v>
      </c>
      <c r="GQ253">
        <v>24.915559999999999</v>
      </c>
      <c r="GR253" s="1">
        <v>1.167056E-2</v>
      </c>
      <c r="GS253">
        <v>4.6706209999999997</v>
      </c>
      <c r="GT253">
        <v>0.62790299999999999</v>
      </c>
      <c r="GU253">
        <v>25.61702</v>
      </c>
      <c r="GV253" s="1">
        <v>1.0509650000000001E-2</v>
      </c>
      <c r="GW253">
        <v>4.192088</v>
      </c>
      <c r="GX253">
        <v>0.62941860000000005</v>
      </c>
      <c r="GY253">
        <v>26.114070000000002</v>
      </c>
      <c r="GZ253" s="1">
        <v>9.4457320000000001E-3</v>
      </c>
      <c r="HA253">
        <v>3.7514050000000001</v>
      </c>
      <c r="HB253">
        <v>0.63100389999999995</v>
      </c>
      <c r="HC253">
        <v>26.039850000000001</v>
      </c>
      <c r="HD253" s="1">
        <v>8.4543299999999995E-3</v>
      </c>
      <c r="HE253">
        <v>3.3444400000000001</v>
      </c>
      <c r="HF253">
        <v>0.63249670000000002</v>
      </c>
      <c r="HG253">
        <v>25.544640000000001</v>
      </c>
      <c r="HH253" s="1">
        <v>7.5323940000000004E-3</v>
      </c>
      <c r="HI253">
        <v>2.96889</v>
      </c>
      <c r="HJ253">
        <v>0.63390239999999998</v>
      </c>
      <c r="HK253">
        <v>25.19567</v>
      </c>
      <c r="HL253" s="1">
        <v>6.6717030000000002E-3</v>
      </c>
      <c r="HM253">
        <v>2.6211150000000001</v>
      </c>
      <c r="HN253">
        <v>0.63501200000000002</v>
      </c>
      <c r="HO253">
        <v>25.123570000000001</v>
      </c>
      <c r="HP253" s="1">
        <v>5.8547419999999996E-3</v>
      </c>
      <c r="HQ253">
        <v>2.2948529999999998</v>
      </c>
      <c r="HR253">
        <v>0.63590500000000005</v>
      </c>
      <c r="HS253">
        <v>25.794419999999999</v>
      </c>
      <c r="HT253" s="1">
        <v>5.0564349999999997E-3</v>
      </c>
      <c r="HU253">
        <v>1.979519</v>
      </c>
      <c r="HV253">
        <v>0.63658720000000002</v>
      </c>
      <c r="HW253">
        <v>26.677800000000001</v>
      </c>
      <c r="HX253" s="1">
        <v>4.2586569999999999E-3</v>
      </c>
      <c r="HY253">
        <v>1.6668670000000001</v>
      </c>
      <c r="HZ253">
        <v>0.63714360000000003</v>
      </c>
      <c r="IA253">
        <v>27.37058</v>
      </c>
      <c r="IB253" s="1">
        <v>3.4729000000000001E-3</v>
      </c>
      <c r="IC253">
        <v>1.3599950000000001</v>
      </c>
      <c r="ID253">
        <v>0.63754339999999998</v>
      </c>
      <c r="IE253">
        <v>27.80763</v>
      </c>
      <c r="IF253" s="1">
        <v>2.7463180000000002E-3</v>
      </c>
      <c r="IG253">
        <v>1.075944</v>
      </c>
      <c r="IH253">
        <v>0.6378471</v>
      </c>
      <c r="II253">
        <v>27.58737</v>
      </c>
      <c r="IJ253" s="1">
        <v>2.1344810000000001E-3</v>
      </c>
      <c r="IK253">
        <v>0.83594679999999999</v>
      </c>
      <c r="IL253">
        <v>0.63807930000000002</v>
      </c>
      <c r="IM253">
        <v>27.01418</v>
      </c>
      <c r="IN253" s="1">
        <v>1.668517E-3</v>
      </c>
      <c r="IO253">
        <v>0.65235770000000004</v>
      </c>
      <c r="IP253">
        <v>0.63824970000000003</v>
      </c>
      <c r="IQ253">
        <v>26.533010000000001</v>
      </c>
      <c r="IR253" s="1">
        <v>1.34341E-3</v>
      </c>
      <c r="IS253">
        <v>0.52381560000000005</v>
      </c>
      <c r="IT253">
        <v>0.63836700000000002</v>
      </c>
      <c r="IU253">
        <v>26.247340000000001</v>
      </c>
      <c r="IV253" s="1">
        <v>1.1300469999999999E-3</v>
      </c>
      <c r="IW253">
        <v>0.43920480000000001</v>
      </c>
      <c r="IX253">
        <v>0.63843320000000003</v>
      </c>
      <c r="IY253">
        <v>26.577739999999999</v>
      </c>
      <c r="IZ253" s="1">
        <v>9.9245410000000007E-4</v>
      </c>
      <c r="JA253">
        <v>0.38469170000000003</v>
      </c>
      <c r="JB253">
        <v>0.63850240000000003</v>
      </c>
      <c r="JC253">
        <v>26.836099999999998</v>
      </c>
      <c r="JD253" s="1">
        <v>9.0093360000000002E-4</v>
      </c>
      <c r="JE253">
        <v>0.34855520000000001</v>
      </c>
      <c r="JF253">
        <v>0.63855759999999995</v>
      </c>
      <c r="JG253">
        <v>27.094889999999999</v>
      </c>
      <c r="JH253" s="1">
        <v>8.3570650000000003E-4</v>
      </c>
      <c r="JI253">
        <v>0.32293189999999999</v>
      </c>
      <c r="JJ253">
        <v>0.63856829999999998</v>
      </c>
      <c r="JK253">
        <v>26.941859999999998</v>
      </c>
      <c r="JL253" s="1">
        <v>7.8522729999999999E-4</v>
      </c>
      <c r="JM253">
        <v>0.30322389999999999</v>
      </c>
      <c r="JN253">
        <v>0.63858870000000001</v>
      </c>
      <c r="JO253">
        <v>26.563230000000001</v>
      </c>
      <c r="JP253" s="1">
        <v>7.4317709999999996E-4</v>
      </c>
      <c r="JQ253">
        <v>0.28688780000000003</v>
      </c>
      <c r="JR253">
        <v>0.63859949999999999</v>
      </c>
      <c r="JS253">
        <v>26.212119999999999</v>
      </c>
      <c r="JT253" s="1">
        <v>7.0628399999999995E-4</v>
      </c>
      <c r="JU253">
        <v>0.27259460000000002</v>
      </c>
      <c r="JV253">
        <v>0.63862129999999995</v>
      </c>
      <c r="JW253">
        <v>25.884039999999999</v>
      </c>
      <c r="JX253" s="1">
        <v>6.7287650000000005E-4</v>
      </c>
      <c r="JY253">
        <v>0.25964979999999999</v>
      </c>
      <c r="JZ253">
        <v>0.63861219999999996</v>
      </c>
      <c r="KA253">
        <v>25.692789999999999</v>
      </c>
      <c r="KB253" s="1">
        <v>6.4192820000000001E-4</v>
      </c>
      <c r="KC253">
        <v>0.2476652</v>
      </c>
      <c r="KD253">
        <v>0.63862370000000002</v>
      </c>
      <c r="KE253">
        <v>26.1889</v>
      </c>
      <c r="KF253" s="1">
        <v>6.1292029999999997E-4</v>
      </c>
      <c r="KG253">
        <v>0.2364589</v>
      </c>
      <c r="KH253">
        <v>0.63861920000000005</v>
      </c>
      <c r="KI253">
        <v>26.52149</v>
      </c>
      <c r="KJ253" s="1">
        <v>5.8584930000000004E-4</v>
      </c>
      <c r="KK253">
        <v>0.2260075</v>
      </c>
      <c r="KL253">
        <v>0.63862509999999995</v>
      </c>
      <c r="KM253">
        <v>26.72767</v>
      </c>
      <c r="KN253" s="1">
        <v>5.605276E-4</v>
      </c>
      <c r="KO253">
        <v>0.2162335</v>
      </c>
      <c r="KP253">
        <v>0.63861829999999997</v>
      </c>
      <c r="KQ253">
        <v>26.81568</v>
      </c>
      <c r="KR253" s="1">
        <v>5.3650159999999998E-4</v>
      </c>
      <c r="KS253">
        <v>0.2069645</v>
      </c>
      <c r="KT253">
        <v>0.63862140000000001</v>
      </c>
      <c r="KU253">
        <v>26.47776</v>
      </c>
      <c r="KV253" s="1">
        <v>5.1361569999999995E-4</v>
      </c>
      <c r="KW253">
        <v>0.1981359</v>
      </c>
      <c r="KX253">
        <v>0.63861389999999996</v>
      </c>
      <c r="KY253">
        <v>25.866869999999999</v>
      </c>
      <c r="KZ253" s="1">
        <v>4.9189959999999995E-4</v>
      </c>
      <c r="LA253">
        <v>0.189749</v>
      </c>
      <c r="LB253">
        <v>0.63861349999999995</v>
      </c>
      <c r="LC253">
        <v>25.352309999999999</v>
      </c>
      <c r="LD253" s="1">
        <v>4.7135649999999999E-4</v>
      </c>
      <c r="LE253">
        <v>0.18182200000000001</v>
      </c>
      <c r="LF253">
        <v>0.6386269</v>
      </c>
      <c r="LG253">
        <v>25.131609999999998</v>
      </c>
      <c r="LH253" s="1">
        <v>4.5185679999999999E-4</v>
      </c>
      <c r="LI253">
        <v>0.1742908</v>
      </c>
      <c r="LJ253">
        <v>0.63861109999999999</v>
      </c>
      <c r="LK253">
        <v>25.765229999999999</v>
      </c>
      <c r="LL253" s="1">
        <v>4.3319300000000001E-4</v>
      </c>
      <c r="LM253">
        <v>0.16709959999999999</v>
      </c>
      <c r="LN253">
        <v>0.63861690000000004</v>
      </c>
      <c r="LO253">
        <v>26.355160000000001</v>
      </c>
      <c r="LP253" s="1">
        <v>4.1550209999999997E-4</v>
      </c>
      <c r="LQ253">
        <v>0.16025880000000001</v>
      </c>
      <c r="LR253">
        <v>0.63863369999999997</v>
      </c>
      <c r="LS253">
        <v>26.822479999999999</v>
      </c>
      <c r="LT253" s="1">
        <v>3.9865279999999999E-4</v>
      </c>
      <c r="LU253">
        <v>0.1537502</v>
      </c>
      <c r="LV253">
        <v>0.63861400000000001</v>
      </c>
      <c r="LW253">
        <v>27.385480000000001</v>
      </c>
      <c r="LX253" s="1">
        <v>3.8263179999999998E-4</v>
      </c>
      <c r="LY253">
        <v>0.14757500000000001</v>
      </c>
      <c r="LZ253">
        <v>0.6386155</v>
      </c>
      <c r="MA253">
        <v>27.40082</v>
      </c>
      <c r="MB253" s="1">
        <v>3.6741440000000002E-4</v>
      </c>
      <c r="MC253">
        <v>0.14170859999999999</v>
      </c>
      <c r="MD253">
        <v>0.63858269999999995</v>
      </c>
      <c r="ME253">
        <v>26.839359999999999</v>
      </c>
      <c r="MF253" s="1">
        <v>3.529025E-4</v>
      </c>
      <c r="MG253">
        <v>0.1361078</v>
      </c>
      <c r="MH253">
        <v>0.6385459</v>
      </c>
      <c r="MI253">
        <v>26.280110000000001</v>
      </c>
      <c r="MJ253" s="1">
        <v>3.390143E-4</v>
      </c>
      <c r="MK253">
        <v>0.13075829999999999</v>
      </c>
      <c r="ML253">
        <v>0.63851210000000003</v>
      </c>
      <c r="MM253">
        <v>26.067340000000002</v>
      </c>
      <c r="MN253" s="1">
        <v>3.2578270000000001E-4</v>
      </c>
      <c r="MO253">
        <v>0.12566550000000001</v>
      </c>
      <c r="MP253">
        <v>0.63848579999999999</v>
      </c>
      <c r="MQ253">
        <v>26.628440000000001</v>
      </c>
      <c r="MR253" s="1">
        <v>3.1322369999999997E-4</v>
      </c>
      <c r="MS253">
        <v>0.1208267</v>
      </c>
      <c r="MT253">
        <v>0.63842509999999997</v>
      </c>
      <c r="MU253">
        <v>27.328569999999999</v>
      </c>
      <c r="MV253" s="1">
        <v>3.0144729999999998E-4</v>
      </c>
      <c r="MW253">
        <v>0.1162719</v>
      </c>
      <c r="MX253">
        <v>0.63837279999999996</v>
      </c>
      <c r="MY253">
        <v>27.875260000000001</v>
      </c>
      <c r="MZ253" s="1">
        <v>2.9035950000000002E-4</v>
      </c>
      <c r="NA253">
        <v>0.11200110000000001</v>
      </c>
      <c r="NB253">
        <v>0.63834630000000003</v>
      </c>
      <c r="NC253">
        <v>28.296240000000001</v>
      </c>
      <c r="ND253" s="1">
        <v>2.800007E-4</v>
      </c>
      <c r="NE253">
        <v>0.10800369999999999</v>
      </c>
      <c r="NF253">
        <v>0.63829259999999999</v>
      </c>
      <c r="NG253">
        <v>28.19312</v>
      </c>
      <c r="NH253" s="1">
        <v>2.7018110000000001E-4</v>
      </c>
      <c r="NI253">
        <v>0.1042197</v>
      </c>
      <c r="NJ253">
        <v>0.63827990000000001</v>
      </c>
      <c r="NK253">
        <v>27.828880000000002</v>
      </c>
      <c r="NL253" s="1">
        <v>2.607593E-4</v>
      </c>
      <c r="NM253">
        <v>0.1005812</v>
      </c>
      <c r="NN253">
        <v>0.63824590000000003</v>
      </c>
      <c r="NO253">
        <v>27.53856</v>
      </c>
      <c r="NP253" s="1">
        <v>2.5163710000000001E-4</v>
      </c>
      <c r="NQ253">
        <v>9.7060510000000003E-2</v>
      </c>
      <c r="NR253">
        <v>0.63824579999999997</v>
      </c>
      <c r="NS253">
        <v>27.363849999999999</v>
      </c>
      <c r="NT253" s="1">
        <v>2.4285830000000001E-4</v>
      </c>
      <c r="NU253">
        <v>9.367019E-2</v>
      </c>
      <c r="NV253">
        <v>0.63828370000000001</v>
      </c>
      <c r="NW253">
        <v>27.521350000000002</v>
      </c>
      <c r="NX253" s="1">
        <v>2.345751E-4</v>
      </c>
      <c r="NY253">
        <v>9.0458449999999996E-2</v>
      </c>
      <c r="NZ253">
        <v>0.63832460000000002</v>
      </c>
      <c r="OA253">
        <v>28.051400000000001</v>
      </c>
      <c r="OB253" s="1">
        <v>2.2686740000000001E-4</v>
      </c>
      <c r="OC253">
        <v>8.7471129999999994E-2</v>
      </c>
      <c r="OD253">
        <v>0.63837250000000001</v>
      </c>
      <c r="OE253">
        <v>28.247409999999999</v>
      </c>
      <c r="OF253" s="1">
        <v>2.1978589999999999E-4</v>
      </c>
      <c r="OG253">
        <v>8.4718740000000001E-2</v>
      </c>
      <c r="OH253">
        <v>0.63840799999999998</v>
      </c>
      <c r="OI253">
        <v>28.1938</v>
      </c>
      <c r="OJ253" s="1">
        <v>2.1303939999999999E-4</v>
      </c>
      <c r="OK253">
        <v>8.2103830000000003E-2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0.91800300000000001</v>
      </c>
      <c r="G254">
        <v>22.638480000000001</v>
      </c>
      <c r="H254">
        <v>0</v>
      </c>
      <c r="I254">
        <v>0</v>
      </c>
      <c r="J254">
        <v>0.91539250000000005</v>
      </c>
      <c r="K254">
        <v>22.52176</v>
      </c>
      <c r="L254">
        <v>0</v>
      </c>
      <c r="M254">
        <v>0</v>
      </c>
      <c r="N254">
        <v>0.91277680000000005</v>
      </c>
      <c r="O254">
        <v>22.67201</v>
      </c>
      <c r="P254">
        <v>0</v>
      </c>
      <c r="Q254">
        <v>0</v>
      </c>
      <c r="R254">
        <v>0.91022919999999996</v>
      </c>
      <c r="S254">
        <v>22.675329999999999</v>
      </c>
      <c r="T254">
        <v>0</v>
      </c>
      <c r="U254">
        <v>0</v>
      </c>
      <c r="V254">
        <v>0.90749089999999999</v>
      </c>
      <c r="W254">
        <v>22.658460000000002</v>
      </c>
      <c r="X254">
        <v>0</v>
      </c>
      <c r="Y254">
        <v>0</v>
      </c>
      <c r="Z254">
        <v>0.90457849999999995</v>
      </c>
      <c r="AA254">
        <v>22.550090000000001</v>
      </c>
      <c r="AB254">
        <v>0</v>
      </c>
      <c r="AC254">
        <v>0</v>
      </c>
      <c r="AD254">
        <v>0.90135600000000005</v>
      </c>
      <c r="AE254">
        <v>22.298559999999998</v>
      </c>
      <c r="AF254">
        <v>0</v>
      </c>
      <c r="AG254">
        <v>0</v>
      </c>
      <c r="AH254">
        <v>0.89742420000000001</v>
      </c>
      <c r="AI254">
        <v>21.933700000000002</v>
      </c>
      <c r="AJ254">
        <v>0</v>
      </c>
      <c r="AK254">
        <v>0</v>
      </c>
      <c r="AL254">
        <v>0.89277770000000001</v>
      </c>
      <c r="AM254">
        <v>21.942620000000002</v>
      </c>
      <c r="AN254">
        <v>0</v>
      </c>
      <c r="AO254">
        <v>0</v>
      </c>
      <c r="AP254">
        <v>0.88783690000000004</v>
      </c>
      <c r="AQ254">
        <v>21.81108</v>
      </c>
      <c r="AR254">
        <v>0</v>
      </c>
      <c r="AS254">
        <v>0</v>
      </c>
      <c r="AT254">
        <v>0.88305359999999999</v>
      </c>
      <c r="AU254">
        <v>21.77674</v>
      </c>
      <c r="AV254">
        <v>0</v>
      </c>
      <c r="AW254">
        <v>0</v>
      </c>
      <c r="AX254">
        <v>0.87868760000000001</v>
      </c>
      <c r="AY254">
        <v>21.8353</v>
      </c>
      <c r="AZ254">
        <v>1.2149760000000001E-29</v>
      </c>
      <c r="BA254" s="1">
        <v>4.1973249999999998E-27</v>
      </c>
      <c r="BB254">
        <v>0.87480460000000004</v>
      </c>
      <c r="BC254">
        <v>21.865069999999999</v>
      </c>
      <c r="BD254" s="1">
        <v>2.3239009999999999E-17</v>
      </c>
      <c r="BE254" s="1">
        <v>4.9823930000000003E-15</v>
      </c>
      <c r="BF254">
        <v>0.8712742</v>
      </c>
      <c r="BG254">
        <v>21.785830000000001</v>
      </c>
      <c r="BH254" s="1">
        <v>1.9227969999999999E-10</v>
      </c>
      <c r="BI254" s="1">
        <v>4.3627640000000003E-8</v>
      </c>
      <c r="BJ254">
        <v>0.86794249999999995</v>
      </c>
      <c r="BK254">
        <v>21.702919999999999</v>
      </c>
      <c r="BL254" s="1">
        <v>2.4541349999999998E-6</v>
      </c>
      <c r="BM254" s="1">
        <v>6.2565940000000001E-4</v>
      </c>
      <c r="BN254">
        <v>0.86463330000000005</v>
      </c>
      <c r="BO254">
        <v>21.754729999999999</v>
      </c>
      <c r="BP254" s="1">
        <v>1.0131820000000001E-3</v>
      </c>
      <c r="BQ254" s="1">
        <v>0.27679939999999997</v>
      </c>
      <c r="BR254">
        <v>0.86119310000000004</v>
      </c>
      <c r="BS254">
        <v>21.96753</v>
      </c>
      <c r="BT254" s="1">
        <v>7.3402330000000002E-2</v>
      </c>
      <c r="BU254" s="1">
        <v>21.2254</v>
      </c>
      <c r="BV254">
        <v>0.85747030000000002</v>
      </c>
      <c r="BW254">
        <v>22.277570000000001</v>
      </c>
      <c r="BX254" s="1">
        <v>1.5276529999999999</v>
      </c>
      <c r="BY254" s="1">
        <v>464.08150000000001</v>
      </c>
      <c r="BZ254">
        <v>0.85328610000000005</v>
      </c>
      <c r="CA254">
        <v>22.525849999999998</v>
      </c>
      <c r="CB254" s="1">
        <v>11.959250000000001</v>
      </c>
      <c r="CC254">
        <v>3800.2649999999999</v>
      </c>
      <c r="CD254">
        <v>0.84842010000000001</v>
      </c>
      <c r="CE254">
        <v>22.49794</v>
      </c>
      <c r="CF254">
        <v>42.272790000000001</v>
      </c>
      <c r="CG254">
        <v>13996.36</v>
      </c>
      <c r="CH254">
        <v>0.84281159999999999</v>
      </c>
      <c r="CI254">
        <v>22.425180000000001</v>
      </c>
      <c r="CJ254">
        <v>77.234870000000001</v>
      </c>
      <c r="CK254">
        <v>26571.93</v>
      </c>
      <c r="CL254">
        <v>0.83644770000000002</v>
      </c>
      <c r="CM254">
        <v>22.373080000000002</v>
      </c>
      <c r="CN254">
        <v>81.256900000000002</v>
      </c>
      <c r="CO254">
        <v>28967.86</v>
      </c>
      <c r="CP254">
        <v>0.82947020000000005</v>
      </c>
      <c r="CQ254">
        <v>22.329899999999999</v>
      </c>
      <c r="CR254">
        <v>53.76249</v>
      </c>
      <c r="CS254">
        <v>19812.84</v>
      </c>
      <c r="CT254">
        <v>0.82217169999999995</v>
      </c>
      <c r="CU254">
        <v>22.557200000000002</v>
      </c>
      <c r="CV254">
        <v>24.12293</v>
      </c>
      <c r="CW254">
        <v>9160.4470000000001</v>
      </c>
      <c r="CX254">
        <v>0.81441050000000004</v>
      </c>
      <c r="CY254">
        <v>22.92266</v>
      </c>
      <c r="CZ254">
        <v>7.8361879999999999</v>
      </c>
      <c r="DA254">
        <v>3057.7669999999998</v>
      </c>
      <c r="DB254">
        <v>0.80637530000000002</v>
      </c>
      <c r="DC254">
        <v>23.114550000000001</v>
      </c>
      <c r="DD254">
        <v>1.976947</v>
      </c>
      <c r="DE254">
        <v>789.37900000000002</v>
      </c>
      <c r="DF254">
        <v>0.79796719999999999</v>
      </c>
      <c r="DG254">
        <v>23.221800000000002</v>
      </c>
      <c r="DH254">
        <v>0.44042480000000001</v>
      </c>
      <c r="DI254">
        <v>177.5341</v>
      </c>
      <c r="DJ254">
        <v>0.78921390000000002</v>
      </c>
      <c r="DK254">
        <v>23.078990000000001</v>
      </c>
      <c r="DL254">
        <v>0.12623409999999999</v>
      </c>
      <c r="DM254">
        <v>49.391979999999997</v>
      </c>
      <c r="DN254">
        <v>0.78007249999999995</v>
      </c>
      <c r="DO254">
        <v>22.93572</v>
      </c>
      <c r="DP254">
        <v>7.5132089999999999E-2</v>
      </c>
      <c r="DQ254">
        <v>28.111509999999999</v>
      </c>
      <c r="DR254">
        <v>0.77063510000000002</v>
      </c>
      <c r="DS254">
        <v>22.825130000000001</v>
      </c>
      <c r="DT254">
        <v>6.9519029999999996E-2</v>
      </c>
      <c r="DU254">
        <v>25.80228</v>
      </c>
      <c r="DV254">
        <v>0.76097300000000001</v>
      </c>
      <c r="DW254">
        <v>22.68582</v>
      </c>
      <c r="DX254">
        <v>6.8796079999999996E-2</v>
      </c>
      <c r="DY254">
        <v>25.717379999999999</v>
      </c>
      <c r="DZ254">
        <v>0.75105080000000002</v>
      </c>
      <c r="EA254">
        <v>22.810130000000001</v>
      </c>
      <c r="EB254">
        <v>6.6492709999999997E-2</v>
      </c>
      <c r="EC254">
        <v>25.107769999999999</v>
      </c>
      <c r="ED254">
        <v>0.7409637</v>
      </c>
      <c r="EE254">
        <v>23.018470000000001</v>
      </c>
      <c r="EF254">
        <v>6.239948E-2</v>
      </c>
      <c r="EG254">
        <v>23.79833</v>
      </c>
      <c r="EH254">
        <v>0.73115459999999999</v>
      </c>
      <c r="EI254">
        <v>23.241499999999998</v>
      </c>
      <c r="EJ254" s="1">
        <v>5.740104E-2</v>
      </c>
      <c r="EK254">
        <v>22.090689999999999</v>
      </c>
      <c r="EL254">
        <v>0.72308329999999998</v>
      </c>
      <c r="EM254">
        <v>23.335640000000001</v>
      </c>
      <c r="EN254" s="1">
        <v>5.2241750000000003E-2</v>
      </c>
      <c r="EO254">
        <v>20.219639999999998</v>
      </c>
      <c r="EP254">
        <v>0.71537770000000001</v>
      </c>
      <c r="EQ254">
        <v>23.11354</v>
      </c>
      <c r="ER254" s="1">
        <v>4.719102E-2</v>
      </c>
      <c r="ES254">
        <v>18.34599</v>
      </c>
      <c r="ET254">
        <v>0.7077928</v>
      </c>
      <c r="EU254">
        <v>22.79926</v>
      </c>
      <c r="EV254" s="1">
        <v>4.2475699999999998E-2</v>
      </c>
      <c r="EW254">
        <v>16.6007</v>
      </c>
      <c r="EX254">
        <v>0.69983010000000001</v>
      </c>
      <c r="EY254">
        <v>22.623200000000001</v>
      </c>
      <c r="EZ254" s="1">
        <v>3.81699E-2</v>
      </c>
      <c r="FA254">
        <v>15.004149999999999</v>
      </c>
      <c r="FB254">
        <v>0.69189480000000003</v>
      </c>
      <c r="FC254">
        <v>22.68159</v>
      </c>
      <c r="FD254" s="1">
        <v>3.4325580000000001E-2</v>
      </c>
      <c r="FE254">
        <v>13.567500000000001</v>
      </c>
      <c r="FF254">
        <v>0.6840735</v>
      </c>
      <c r="FG254">
        <v>23.38813</v>
      </c>
      <c r="FH254" s="1">
        <v>3.089888E-2</v>
      </c>
      <c r="FI254">
        <v>12.278890000000001</v>
      </c>
      <c r="FJ254">
        <v>0.67589460000000001</v>
      </c>
      <c r="FK254">
        <v>23.942299999999999</v>
      </c>
      <c r="FL254" s="1">
        <v>2.7800450000000001E-2</v>
      </c>
      <c r="FM254">
        <v>11.113490000000001</v>
      </c>
      <c r="FN254">
        <v>0.66766289999999995</v>
      </c>
      <c r="FO254">
        <v>24.200050000000001</v>
      </c>
      <c r="FP254" s="1">
        <v>2.4986979999999999E-2</v>
      </c>
      <c r="FQ254">
        <v>10.04978</v>
      </c>
      <c r="FR254">
        <v>0.66094909999999996</v>
      </c>
      <c r="FS254">
        <v>24.162099999999999</v>
      </c>
      <c r="FT254" s="1">
        <v>2.2470629999999998E-2</v>
      </c>
      <c r="FU254">
        <v>9.0682200000000002</v>
      </c>
      <c r="FV254">
        <v>0.65698020000000001</v>
      </c>
      <c r="FW254">
        <v>23.827390000000001</v>
      </c>
      <c r="FX254" s="1">
        <v>2.0211670000000001E-2</v>
      </c>
      <c r="FY254">
        <v>8.1420870000000001</v>
      </c>
      <c r="FZ254">
        <v>0.65331969999999995</v>
      </c>
      <c r="GA254">
        <v>23.37293</v>
      </c>
      <c r="GB254" s="1">
        <v>1.8150940000000001E-2</v>
      </c>
      <c r="GC254">
        <v>7.308745</v>
      </c>
      <c r="GD254">
        <v>0.64967810000000004</v>
      </c>
      <c r="GE254">
        <v>23.059729999999998</v>
      </c>
      <c r="GF254">
        <v>1.6283869999999999E-2</v>
      </c>
      <c r="GG254">
        <v>6.5529869999999999</v>
      </c>
      <c r="GH254">
        <v>0.64657880000000001</v>
      </c>
      <c r="GI254">
        <v>23.104520000000001</v>
      </c>
      <c r="GJ254" s="1">
        <v>1.461955E-2</v>
      </c>
      <c r="GK254">
        <v>5.8735980000000003</v>
      </c>
      <c r="GL254">
        <v>0.64427509999999999</v>
      </c>
      <c r="GM254">
        <v>23.980709999999998</v>
      </c>
      <c r="GN254" s="1">
        <v>1.3145230000000001E-2</v>
      </c>
      <c r="GO254">
        <v>5.2666620000000002</v>
      </c>
      <c r="GP254">
        <v>0.64245739999999996</v>
      </c>
      <c r="GQ254">
        <v>24.89809</v>
      </c>
      <c r="GR254" s="1">
        <v>1.1829849999999999E-2</v>
      </c>
      <c r="GS254">
        <v>4.7243909999999998</v>
      </c>
      <c r="GT254">
        <v>0.64162929999999996</v>
      </c>
      <c r="GU254">
        <v>25.616009999999999</v>
      </c>
      <c r="GV254">
        <v>1.0655960000000001E-2</v>
      </c>
      <c r="GW254">
        <v>4.2362669999999998</v>
      </c>
      <c r="GX254">
        <v>0.64173579999999997</v>
      </c>
      <c r="GY254">
        <v>26.135870000000001</v>
      </c>
      <c r="GZ254" s="1">
        <v>9.5815359999999999E-3</v>
      </c>
      <c r="HA254">
        <v>3.7904499999999999</v>
      </c>
      <c r="HB254">
        <v>0.64198149999999998</v>
      </c>
      <c r="HC254">
        <v>26.087109999999999</v>
      </c>
      <c r="HD254" s="1">
        <v>8.5797779999999997E-3</v>
      </c>
      <c r="HE254">
        <v>3.3826480000000001</v>
      </c>
      <c r="HF254">
        <v>0.64235229999999999</v>
      </c>
      <c r="HG254">
        <v>25.59421</v>
      </c>
      <c r="HH254" s="1">
        <v>7.6488149999999998E-3</v>
      </c>
      <c r="HI254">
        <v>3.0060470000000001</v>
      </c>
      <c r="HJ254">
        <v>0.64283869999999999</v>
      </c>
      <c r="HK254">
        <v>25.225370000000002</v>
      </c>
      <c r="HL254" s="1">
        <v>6.7801470000000003E-3</v>
      </c>
      <c r="HM254">
        <v>2.6571150000000001</v>
      </c>
      <c r="HN254">
        <v>0.64325650000000001</v>
      </c>
      <c r="HO254">
        <v>25.13073</v>
      </c>
      <c r="HP254" s="1">
        <v>5.9578950000000004E-3</v>
      </c>
      <c r="HQ254">
        <v>2.3302550000000002</v>
      </c>
      <c r="HR254">
        <v>0.64361429999999997</v>
      </c>
      <c r="HS254">
        <v>25.780529999999999</v>
      </c>
      <c r="HT254" s="1">
        <v>5.1578099999999997E-3</v>
      </c>
      <c r="HU254">
        <v>2.015466</v>
      </c>
      <c r="HV254">
        <v>0.64389280000000004</v>
      </c>
      <c r="HW254">
        <v>26.665700000000001</v>
      </c>
      <c r="HX254" s="1">
        <v>4.3596060000000002E-3</v>
      </c>
      <c r="HY254">
        <v>1.7037929999999999</v>
      </c>
      <c r="HZ254">
        <v>0.644146</v>
      </c>
      <c r="IA254">
        <v>27.37407</v>
      </c>
      <c r="IB254" s="1">
        <v>3.5703599999999999E-3</v>
      </c>
      <c r="IC254">
        <v>1.3966350000000001</v>
      </c>
      <c r="ID254">
        <v>0.64432869999999998</v>
      </c>
      <c r="IE254">
        <v>27.837039999999998</v>
      </c>
      <c r="IF254" s="1">
        <v>2.8332729999999999E-3</v>
      </c>
      <c r="IG254">
        <v>1.10928</v>
      </c>
      <c r="IH254">
        <v>0.64449009999999995</v>
      </c>
      <c r="II254">
        <v>27.63832</v>
      </c>
      <c r="IJ254" s="1">
        <v>2.2047310000000001E-3</v>
      </c>
      <c r="IK254">
        <v>0.8632029</v>
      </c>
      <c r="IL254">
        <v>0.64459540000000004</v>
      </c>
      <c r="IM254">
        <v>27.065860000000001</v>
      </c>
      <c r="IN254" s="1">
        <v>1.7199990000000001E-3</v>
      </c>
      <c r="IO254">
        <v>0.67237349999999996</v>
      </c>
      <c r="IP254">
        <v>0.64469460000000001</v>
      </c>
      <c r="IQ254">
        <v>26.57122</v>
      </c>
      <c r="IR254" s="1">
        <v>1.3782519999999999E-3</v>
      </c>
      <c r="IS254">
        <v>0.53722760000000003</v>
      </c>
      <c r="IT254">
        <v>0.64474860000000001</v>
      </c>
      <c r="IU254">
        <v>26.268550000000001</v>
      </c>
      <c r="IV254" s="1">
        <v>1.152588E-3</v>
      </c>
      <c r="IW254">
        <v>0.44764880000000001</v>
      </c>
      <c r="IX254">
        <v>0.64477019999999996</v>
      </c>
      <c r="IY254">
        <v>26.579039999999999</v>
      </c>
      <c r="IZ254" s="1">
        <v>1.0070579999999999E-3</v>
      </c>
      <c r="JA254">
        <v>0.38989760000000001</v>
      </c>
      <c r="JB254">
        <v>0.64484160000000001</v>
      </c>
      <c r="JC254">
        <v>26.83446</v>
      </c>
      <c r="JD254" s="1">
        <v>9.1088550000000001E-4</v>
      </c>
      <c r="JE254">
        <v>0.35187059999999998</v>
      </c>
      <c r="JF254">
        <v>0.64485420000000004</v>
      </c>
      <c r="JG254">
        <v>27.107150000000001</v>
      </c>
      <c r="JH254" s="1">
        <v>8.4303519999999997E-4</v>
      </c>
      <c r="JI254">
        <v>0.32519389999999998</v>
      </c>
      <c r="JJ254">
        <v>0.64486149999999998</v>
      </c>
      <c r="JK254">
        <v>26.985790000000001</v>
      </c>
      <c r="JL254" s="1">
        <v>7.9106809999999995E-4</v>
      </c>
      <c r="JM254">
        <v>0.3048979</v>
      </c>
      <c r="JN254">
        <v>0.64487870000000003</v>
      </c>
      <c r="JO254">
        <v>26.631820000000001</v>
      </c>
      <c r="JP254" s="1">
        <v>7.4816049999999995E-4</v>
      </c>
      <c r="JQ254">
        <v>0.2882382</v>
      </c>
      <c r="JR254">
        <v>0.64486250000000001</v>
      </c>
      <c r="JS254">
        <v>26.288730000000001</v>
      </c>
      <c r="JT254" s="1">
        <v>7.10722E-4</v>
      </c>
      <c r="JU254">
        <v>0.27374860000000001</v>
      </c>
      <c r="JV254">
        <v>0.64489359999999996</v>
      </c>
      <c r="JW254">
        <v>25.950530000000001</v>
      </c>
      <c r="JX254" s="1">
        <v>6.7694640000000002E-4</v>
      </c>
      <c r="JY254">
        <v>0.26068479999999999</v>
      </c>
      <c r="JZ254">
        <v>0.6449009</v>
      </c>
      <c r="KA254">
        <v>25.731580000000001</v>
      </c>
      <c r="KB254" s="1">
        <v>6.4571629999999995E-4</v>
      </c>
      <c r="KC254">
        <v>0.24860989999999999</v>
      </c>
      <c r="KD254">
        <v>0.64489039999999997</v>
      </c>
      <c r="KE254">
        <v>26.2012</v>
      </c>
      <c r="KF254" s="1">
        <v>6.1646119999999997E-4</v>
      </c>
      <c r="KG254">
        <v>0.23733499999999999</v>
      </c>
      <c r="KH254">
        <v>0.6448855</v>
      </c>
      <c r="KI254">
        <v>26.5291</v>
      </c>
      <c r="KJ254" s="1">
        <v>5.8914950000000003E-4</v>
      </c>
      <c r="KK254">
        <v>0.2268075</v>
      </c>
      <c r="KL254">
        <v>0.64488909999999999</v>
      </c>
      <c r="KM254">
        <v>26.745560000000001</v>
      </c>
      <c r="KN254" s="1">
        <v>5.6362969999999997E-4</v>
      </c>
      <c r="KO254">
        <v>0.21697449999999999</v>
      </c>
      <c r="KP254">
        <v>0.6448817</v>
      </c>
      <c r="KQ254">
        <v>26.849920000000001</v>
      </c>
      <c r="KR254" s="1">
        <v>5.3945450000000004E-4</v>
      </c>
      <c r="KS254">
        <v>0.2076634</v>
      </c>
      <c r="KT254">
        <v>0.64488489999999998</v>
      </c>
      <c r="KU254">
        <v>26.537489999999998</v>
      </c>
      <c r="KV254" s="1">
        <v>5.1642490000000001E-4</v>
      </c>
      <c r="KW254">
        <v>0.19879720000000001</v>
      </c>
      <c r="KX254">
        <v>0.64489739999999995</v>
      </c>
      <c r="KY254">
        <v>25.930540000000001</v>
      </c>
      <c r="KZ254" s="1">
        <v>4.9456589999999996E-4</v>
      </c>
      <c r="LA254">
        <v>0.19037270000000001</v>
      </c>
      <c r="LB254">
        <v>0.64489810000000003</v>
      </c>
      <c r="LC254">
        <v>25.400870000000001</v>
      </c>
      <c r="LD254" s="1">
        <v>4.7387729999999998E-4</v>
      </c>
      <c r="LE254">
        <v>0.18240490000000001</v>
      </c>
      <c r="LF254">
        <v>0.64488719999999999</v>
      </c>
      <c r="LG254">
        <v>25.160430000000002</v>
      </c>
      <c r="LH254" s="1">
        <v>4.5426359999999999E-4</v>
      </c>
      <c r="LI254">
        <v>0.17484669999999999</v>
      </c>
      <c r="LJ254">
        <v>0.64487700000000003</v>
      </c>
      <c r="LK254">
        <v>25.775539999999999</v>
      </c>
      <c r="LL254" s="1">
        <v>4.3548529999999999E-4</v>
      </c>
      <c r="LM254">
        <v>0.1676251</v>
      </c>
      <c r="LN254">
        <v>0.64488100000000004</v>
      </c>
      <c r="LO254">
        <v>26.36787</v>
      </c>
      <c r="LP254" s="1">
        <v>4.1767870000000002E-4</v>
      </c>
      <c r="LQ254">
        <v>0.16075519999999999</v>
      </c>
      <c r="LR254">
        <v>0.6448971</v>
      </c>
      <c r="LS254">
        <v>26.838950000000001</v>
      </c>
      <c r="LT254" s="1">
        <v>4.0072609999999999E-4</v>
      </c>
      <c r="LU254">
        <v>0.15422179999999999</v>
      </c>
      <c r="LV254">
        <v>0.64487079999999997</v>
      </c>
      <c r="LW254">
        <v>27.417380000000001</v>
      </c>
      <c r="LX254" s="1">
        <v>3.8459490000000002E-4</v>
      </c>
      <c r="LY254">
        <v>0.14801729999999999</v>
      </c>
      <c r="LZ254">
        <v>0.64487430000000001</v>
      </c>
      <c r="MA254">
        <v>27.458169999999999</v>
      </c>
      <c r="MB254" s="1">
        <v>3.6928520000000003E-4</v>
      </c>
      <c r="MC254">
        <v>0.1421279</v>
      </c>
      <c r="MD254">
        <v>0.64484209999999997</v>
      </c>
      <c r="ME254">
        <v>26.903639999999999</v>
      </c>
      <c r="MF254" s="1">
        <v>3.5469480000000002E-4</v>
      </c>
      <c r="MG254">
        <v>0.13650590000000001</v>
      </c>
      <c r="MH254">
        <v>0.64481149999999998</v>
      </c>
      <c r="MI254">
        <v>26.333880000000001</v>
      </c>
      <c r="MJ254" s="1">
        <v>3.4072030000000002E-4</v>
      </c>
      <c r="MK254">
        <v>0.13113320000000001</v>
      </c>
      <c r="ML254">
        <v>0.64475360000000004</v>
      </c>
      <c r="MM254">
        <v>26.108519999999999</v>
      </c>
      <c r="MN254" s="1">
        <v>3.2740770000000001E-4</v>
      </c>
      <c r="MO254">
        <v>0.12602169999999999</v>
      </c>
      <c r="MP254">
        <v>0.64468159999999997</v>
      </c>
      <c r="MQ254">
        <v>26.65</v>
      </c>
      <c r="MR254" s="1">
        <v>3.1476300000000002E-4</v>
      </c>
      <c r="MS254">
        <v>0.1211597</v>
      </c>
      <c r="MT254">
        <v>0.6446172</v>
      </c>
      <c r="MU254">
        <v>27.338799999999999</v>
      </c>
      <c r="MV254">
        <v>3.0288979999999998E-4</v>
      </c>
      <c r="MW254">
        <v>0.1165756</v>
      </c>
      <c r="MX254">
        <v>0.64452310000000002</v>
      </c>
      <c r="MY254">
        <v>27.881519999999998</v>
      </c>
      <c r="MZ254" s="1">
        <v>2.9171139999999997E-4</v>
      </c>
      <c r="NA254">
        <v>0.11227769999999999</v>
      </c>
      <c r="NB254">
        <v>0.64441999999999999</v>
      </c>
      <c r="NC254">
        <v>28.314360000000001</v>
      </c>
      <c r="ND254" s="1">
        <v>2.8127069999999999E-4</v>
      </c>
      <c r="NE254">
        <v>0.1082598</v>
      </c>
      <c r="NF254">
        <v>0.64429749999999997</v>
      </c>
      <c r="NG254">
        <v>28.22588</v>
      </c>
      <c r="NH254" s="1">
        <v>2.7139109999999998E-4</v>
      </c>
      <c r="NI254">
        <v>0.1044587</v>
      </c>
      <c r="NJ254">
        <v>0.64421720000000005</v>
      </c>
      <c r="NK254">
        <v>27.863600000000002</v>
      </c>
      <c r="NL254" s="1">
        <v>2.6193210000000002E-4</v>
      </c>
      <c r="NM254">
        <v>0.10081619999999999</v>
      </c>
      <c r="NN254">
        <v>0.64412389999999997</v>
      </c>
      <c r="NO254">
        <v>27.565449999999998</v>
      </c>
      <c r="NP254" s="1">
        <v>2.5276889999999998E-4</v>
      </c>
      <c r="NQ254">
        <v>9.7287009999999993E-2</v>
      </c>
      <c r="NR254">
        <v>0.64403750000000004</v>
      </c>
      <c r="NS254">
        <v>27.380320000000001</v>
      </c>
      <c r="NT254" s="1">
        <v>2.4394020000000001E-4</v>
      </c>
      <c r="NU254">
        <v>9.3887070000000003E-2</v>
      </c>
      <c r="NV254">
        <v>0.6439916</v>
      </c>
      <c r="NW254">
        <v>27.520499999999998</v>
      </c>
      <c r="NX254" s="1">
        <v>2.3559300000000001E-4</v>
      </c>
      <c r="NY254">
        <v>9.0659320000000002E-2</v>
      </c>
      <c r="NZ254">
        <v>0.64394989999999996</v>
      </c>
      <c r="OA254">
        <v>28.05021</v>
      </c>
      <c r="OB254" s="1">
        <v>2.278061E-4</v>
      </c>
      <c r="OC254">
        <v>8.7649279999999996E-2</v>
      </c>
      <c r="OD254">
        <v>0.64390550000000002</v>
      </c>
      <c r="OE254">
        <v>28.26399</v>
      </c>
      <c r="OF254" s="1">
        <v>2.2065689999999999E-4</v>
      </c>
      <c r="OG254">
        <v>8.4877240000000007E-2</v>
      </c>
      <c r="OH254">
        <v>0.64390270000000005</v>
      </c>
      <c r="OI254">
        <v>28.235209999999999</v>
      </c>
      <c r="OJ254" s="1">
        <v>2.138857E-4</v>
      </c>
      <c r="OK254">
        <v>8.2257629999999998E-2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0.72736279999999998</v>
      </c>
      <c r="G255">
        <v>22.684619999999999</v>
      </c>
      <c r="H255">
        <v>0</v>
      </c>
      <c r="I255">
        <v>0</v>
      </c>
      <c r="J255">
        <v>0.72630950000000005</v>
      </c>
      <c r="K255">
        <v>22.554860000000001</v>
      </c>
      <c r="L255">
        <v>0</v>
      </c>
      <c r="M255">
        <v>0</v>
      </c>
      <c r="N255">
        <v>0.72528170000000003</v>
      </c>
      <c r="O255">
        <v>22.68131</v>
      </c>
      <c r="P255">
        <v>0</v>
      </c>
      <c r="Q255">
        <v>0</v>
      </c>
      <c r="R255">
        <v>0.72415010000000002</v>
      </c>
      <c r="S255">
        <v>22.677689999999998</v>
      </c>
      <c r="T255">
        <v>0</v>
      </c>
      <c r="U255">
        <v>0</v>
      </c>
      <c r="V255">
        <v>0.72290639999999995</v>
      </c>
      <c r="W255">
        <v>22.664100000000001</v>
      </c>
      <c r="X255">
        <v>0</v>
      </c>
      <c r="Y255">
        <v>0</v>
      </c>
      <c r="Z255">
        <v>0.72160550000000001</v>
      </c>
      <c r="AA255">
        <v>22.565619999999999</v>
      </c>
      <c r="AB255">
        <v>0</v>
      </c>
      <c r="AC255">
        <v>0</v>
      </c>
      <c r="AD255">
        <v>0.72012279999999995</v>
      </c>
      <c r="AE255">
        <v>22.330680000000001</v>
      </c>
      <c r="AF255">
        <v>0</v>
      </c>
      <c r="AG255">
        <v>0</v>
      </c>
      <c r="AH255">
        <v>0.71827569999999996</v>
      </c>
      <c r="AI255">
        <v>21.982089999999999</v>
      </c>
      <c r="AJ255">
        <v>0</v>
      </c>
      <c r="AK255">
        <v>0</v>
      </c>
      <c r="AL255">
        <v>0.71609769999999995</v>
      </c>
      <c r="AM255">
        <v>21.987089999999998</v>
      </c>
      <c r="AN255">
        <v>0</v>
      </c>
      <c r="AO255">
        <v>0</v>
      </c>
      <c r="AP255">
        <v>0.71377710000000005</v>
      </c>
      <c r="AQ255">
        <v>21.84656</v>
      </c>
      <c r="AR255">
        <v>0</v>
      </c>
      <c r="AS255">
        <v>0</v>
      </c>
      <c r="AT255">
        <v>0.71159399999999995</v>
      </c>
      <c r="AU255">
        <v>21.801829999999999</v>
      </c>
      <c r="AV255">
        <v>0</v>
      </c>
      <c r="AW255">
        <v>0</v>
      </c>
      <c r="AX255">
        <v>0.70961050000000003</v>
      </c>
      <c r="AY255">
        <v>21.83785</v>
      </c>
      <c r="AZ255">
        <v>1.8839390000000001E-30</v>
      </c>
      <c r="BA255" s="1">
        <v>5.9811120000000003E-28</v>
      </c>
      <c r="BB255">
        <v>0.70784179999999997</v>
      </c>
      <c r="BC255">
        <v>21.87491</v>
      </c>
      <c r="BD255" s="1">
        <v>7.6623759999999995E-18</v>
      </c>
      <c r="BE255" s="1">
        <v>1.608958E-15</v>
      </c>
      <c r="BF255">
        <v>0.70624659999999995</v>
      </c>
      <c r="BG255">
        <v>21.81268</v>
      </c>
      <c r="BH255" s="1">
        <v>5.9705439999999998E-11</v>
      </c>
      <c r="BI255" s="1">
        <v>1.4185990000000001E-8</v>
      </c>
      <c r="BJ255">
        <v>0.70473370000000002</v>
      </c>
      <c r="BK255">
        <v>21.745930000000001</v>
      </c>
      <c r="BL255" s="1">
        <v>1.273218E-6</v>
      </c>
      <c r="BM255" s="1">
        <v>3.2299109999999999E-4</v>
      </c>
      <c r="BN255">
        <v>0.70318700000000001</v>
      </c>
      <c r="BO255">
        <v>21.80827</v>
      </c>
      <c r="BP255" s="1">
        <v>6.2590469999999996E-4</v>
      </c>
      <c r="BQ255" s="1">
        <v>0.16699030000000001</v>
      </c>
      <c r="BR255">
        <v>0.70156189999999996</v>
      </c>
      <c r="BS255">
        <v>22.024989999999999</v>
      </c>
      <c r="BT255" s="1">
        <v>5.1241759999999997E-2</v>
      </c>
      <c r="BU255" s="1">
        <v>14.253970000000001</v>
      </c>
      <c r="BV255">
        <v>0.69978580000000001</v>
      </c>
      <c r="BW255">
        <v>22.325320000000001</v>
      </c>
      <c r="BX255" s="1">
        <v>1.176817</v>
      </c>
      <c r="BY255" s="1">
        <v>339.29969999999997</v>
      </c>
      <c r="BZ255">
        <v>0.69772999999999996</v>
      </c>
      <c r="CA255">
        <v>22.555949999999999</v>
      </c>
      <c r="CB255" s="1">
        <v>10.01568</v>
      </c>
      <c r="CC255">
        <v>2982.8910000000001</v>
      </c>
      <c r="CD255">
        <v>0.69536109999999995</v>
      </c>
      <c r="CE255">
        <v>22.506979999999999</v>
      </c>
      <c r="CF255">
        <v>38.074010000000001</v>
      </c>
      <c r="CG255">
        <v>11673.53</v>
      </c>
      <c r="CH255">
        <v>0.69255900000000004</v>
      </c>
      <c r="CI255">
        <v>22.4299</v>
      </c>
      <c r="CJ255">
        <v>74.168139999999994</v>
      </c>
      <c r="CK255">
        <v>23356.03</v>
      </c>
      <c r="CL255">
        <v>0.68942479999999995</v>
      </c>
      <c r="CM255">
        <v>22.380269999999999</v>
      </c>
      <c r="CN255">
        <v>82.588419999999999</v>
      </c>
      <c r="CO255">
        <v>26645.39</v>
      </c>
      <c r="CP255">
        <v>0.68594980000000005</v>
      </c>
      <c r="CQ255">
        <v>22.34545</v>
      </c>
      <c r="CR255">
        <v>57.477890000000002</v>
      </c>
      <c r="CS255">
        <v>18959.169999999998</v>
      </c>
      <c r="CT255">
        <v>0.68258680000000005</v>
      </c>
      <c r="CU255">
        <v>22.589189999999999</v>
      </c>
      <c r="CV255">
        <v>26.96743</v>
      </c>
      <c r="CW255">
        <v>9067.8490000000002</v>
      </c>
      <c r="CX255">
        <v>0.67921200000000004</v>
      </c>
      <c r="CY255">
        <v>22.962420000000002</v>
      </c>
      <c r="CZ255">
        <v>9.1041190000000007</v>
      </c>
      <c r="DA255">
        <v>3117.7249999999999</v>
      </c>
      <c r="DB255">
        <v>0.67545029999999995</v>
      </c>
      <c r="DC255">
        <v>23.154499999999999</v>
      </c>
      <c r="DD255">
        <v>2.3669660000000001</v>
      </c>
      <c r="DE255">
        <v>823.44659999999999</v>
      </c>
      <c r="DF255">
        <v>0.67140440000000001</v>
      </c>
      <c r="DG255">
        <v>23.255579999999998</v>
      </c>
      <c r="DH255">
        <v>0.53090099999999996</v>
      </c>
      <c r="DI255">
        <v>186.17410000000001</v>
      </c>
      <c r="DJ255">
        <v>0.66715539999999995</v>
      </c>
      <c r="DK255">
        <v>23.096170000000001</v>
      </c>
      <c r="DL255">
        <v>0.1428914</v>
      </c>
      <c r="DM255">
        <v>49.365369999999999</v>
      </c>
      <c r="DN255">
        <v>0.66264900000000004</v>
      </c>
      <c r="DO255">
        <v>22.949200000000001</v>
      </c>
      <c r="DP255">
        <v>7.743382E-2</v>
      </c>
      <c r="DQ255">
        <v>25.9861</v>
      </c>
      <c r="DR255">
        <v>0.65791900000000003</v>
      </c>
      <c r="DS255">
        <v>22.83259</v>
      </c>
      <c r="DT255">
        <v>6.9616600000000001E-2</v>
      </c>
      <c r="DU255">
        <v>23.219729999999998</v>
      </c>
      <c r="DV255">
        <v>0.65302910000000003</v>
      </c>
      <c r="DW255">
        <v>22.695450000000001</v>
      </c>
      <c r="DX255">
        <v>6.8853479999999995E-2</v>
      </c>
      <c r="DY255">
        <v>23.089210000000001</v>
      </c>
      <c r="DZ255">
        <v>0.64795740000000002</v>
      </c>
      <c r="EA255">
        <v>22.830880000000001</v>
      </c>
      <c r="EB255">
        <v>6.6806879999999999E-2</v>
      </c>
      <c r="EC255">
        <v>22.575230000000001</v>
      </c>
      <c r="ED255">
        <v>0.64270349999999998</v>
      </c>
      <c r="EE255">
        <v>23.05555</v>
      </c>
      <c r="EF255">
        <v>6.2905749999999996E-2</v>
      </c>
      <c r="EG255">
        <v>21.423110000000001</v>
      </c>
      <c r="EH255">
        <v>0.63750620000000002</v>
      </c>
      <c r="EI255">
        <v>23.282050000000002</v>
      </c>
      <c r="EJ255" s="1">
        <v>5.7990699999999999E-2</v>
      </c>
      <c r="EK255">
        <v>19.89141</v>
      </c>
      <c r="EL255">
        <v>0.63471069999999996</v>
      </c>
      <c r="EM255">
        <v>23.369230000000002</v>
      </c>
      <c r="EN255" s="1">
        <v>5.2864500000000002E-2</v>
      </c>
      <c r="EO255">
        <v>18.187139999999999</v>
      </c>
      <c r="EP255">
        <v>0.63274399999999997</v>
      </c>
      <c r="EQ255">
        <v>23.140070000000001</v>
      </c>
      <c r="ER255" s="1">
        <v>4.77934E-2</v>
      </c>
      <c r="ES255">
        <v>16.479289999999999</v>
      </c>
      <c r="ET255">
        <v>0.62924270000000004</v>
      </c>
      <c r="EU255">
        <v>22.815200000000001</v>
      </c>
      <c r="EV255" s="1">
        <v>4.3028410000000003E-2</v>
      </c>
      <c r="EW255">
        <v>14.89484</v>
      </c>
      <c r="EX255">
        <v>0.62536579999999997</v>
      </c>
      <c r="EY255">
        <v>22.63186</v>
      </c>
      <c r="EZ255" s="1">
        <v>3.8672329999999998E-2</v>
      </c>
      <c r="FA255">
        <v>13.443110000000001</v>
      </c>
      <c r="FB255">
        <v>0.62153199999999997</v>
      </c>
      <c r="FC255">
        <v>22.69342</v>
      </c>
      <c r="FD255" s="1">
        <v>3.477653E-2</v>
      </c>
      <c r="FE255">
        <v>12.13686</v>
      </c>
      <c r="FF255">
        <v>0.61783299999999997</v>
      </c>
      <c r="FG255">
        <v>23.403510000000001</v>
      </c>
      <c r="FH255" s="1">
        <v>3.130542E-2</v>
      </c>
      <c r="FI255">
        <v>10.96617</v>
      </c>
      <c r="FJ255">
        <v>0.61393339999999996</v>
      </c>
      <c r="FK255">
        <v>23.961690000000001</v>
      </c>
      <c r="FL255" s="1">
        <v>2.8170259999999999E-2</v>
      </c>
      <c r="FM255">
        <v>9.9090129999999998</v>
      </c>
      <c r="FN255">
        <v>0.61009230000000003</v>
      </c>
      <c r="FO255">
        <v>24.227360000000001</v>
      </c>
      <c r="FP255" s="1">
        <v>2.5326620000000001E-2</v>
      </c>
      <c r="FQ255">
        <v>8.9460479999999993</v>
      </c>
      <c r="FR255">
        <v>0.60826009999999997</v>
      </c>
      <c r="FS255">
        <v>24.202449999999999</v>
      </c>
      <c r="FT255" s="1">
        <v>2.2792079999999999E-2</v>
      </c>
      <c r="FU255">
        <v>8.0561399999999992</v>
      </c>
      <c r="FV255">
        <v>0.6098867</v>
      </c>
      <c r="FW255">
        <v>23.868300000000001</v>
      </c>
      <c r="FX255" s="1">
        <v>2.0506E-2</v>
      </c>
      <c r="FY255">
        <v>7.2123650000000001</v>
      </c>
      <c r="FZ255">
        <v>0.60954949999999997</v>
      </c>
      <c r="GA255">
        <v>23.40765</v>
      </c>
      <c r="GB255" s="1">
        <v>1.8416140000000001E-2</v>
      </c>
      <c r="GC255">
        <v>6.4568070000000004</v>
      </c>
      <c r="GD255">
        <v>0.60942050000000003</v>
      </c>
      <c r="GE255">
        <v>23.077100000000002</v>
      </c>
      <c r="GF255" s="1">
        <v>1.6523050000000001E-2</v>
      </c>
      <c r="GG255">
        <v>5.7722110000000004</v>
      </c>
      <c r="GH255">
        <v>0.60986390000000001</v>
      </c>
      <c r="GI255">
        <v>23.108170000000001</v>
      </c>
      <c r="GJ255">
        <v>1.483398E-2</v>
      </c>
      <c r="GK255">
        <v>5.1576310000000003</v>
      </c>
      <c r="GL255">
        <v>0.61086980000000002</v>
      </c>
      <c r="GM255">
        <v>23.973710000000001</v>
      </c>
      <c r="GN255" s="1">
        <v>1.333635E-2</v>
      </c>
      <c r="GO255">
        <v>4.6103019999999999</v>
      </c>
      <c r="GP255">
        <v>0.61210509999999996</v>
      </c>
      <c r="GQ255">
        <v>24.890930000000001</v>
      </c>
      <c r="GR255" s="1">
        <v>1.2001110000000001E-2</v>
      </c>
      <c r="GS255">
        <v>4.1237630000000003</v>
      </c>
      <c r="GT255">
        <v>0.61418629999999996</v>
      </c>
      <c r="GU255">
        <v>25.618379999999998</v>
      </c>
      <c r="GV255" s="1">
        <v>1.081184E-2</v>
      </c>
      <c r="GW255">
        <v>3.6880320000000002</v>
      </c>
      <c r="GX255">
        <v>0.61617140000000004</v>
      </c>
      <c r="GY255">
        <v>26.156130000000001</v>
      </c>
      <c r="GZ255" s="1">
        <v>9.7232770000000007E-3</v>
      </c>
      <c r="HA255">
        <v>3.2928609999999998</v>
      </c>
      <c r="HB255">
        <v>0.61705509999999997</v>
      </c>
      <c r="HC255">
        <v>26.121580000000002</v>
      </c>
      <c r="HD255" s="1">
        <v>8.7104279999999992E-3</v>
      </c>
      <c r="HE255">
        <v>2.9335300000000002</v>
      </c>
      <c r="HF255">
        <v>0.61795540000000004</v>
      </c>
      <c r="HG255">
        <v>25.63251</v>
      </c>
      <c r="HH255" s="1">
        <v>7.7698309999999996E-3</v>
      </c>
      <c r="HI255">
        <v>2.6035870000000001</v>
      </c>
      <c r="HJ255">
        <v>0.61885199999999996</v>
      </c>
      <c r="HK255">
        <v>25.249189999999999</v>
      </c>
      <c r="HL255" s="1">
        <v>6.8926309999999998E-3</v>
      </c>
      <c r="HM255">
        <v>2.2995429999999999</v>
      </c>
      <c r="HN255">
        <v>0.61957379999999995</v>
      </c>
      <c r="HO255">
        <v>25.14113</v>
      </c>
      <c r="HP255" s="1">
        <v>6.0644619999999996E-3</v>
      </c>
      <c r="HQ255">
        <v>2.0164789999999999</v>
      </c>
      <c r="HR255">
        <v>0.62016300000000002</v>
      </c>
      <c r="HS255">
        <v>25.780360000000002</v>
      </c>
      <c r="HT255" s="1">
        <v>5.2620089999999998E-3</v>
      </c>
      <c r="HU255">
        <v>1.7456959999999999</v>
      </c>
      <c r="HV255">
        <v>0.62062569999999995</v>
      </c>
      <c r="HW255">
        <v>26.663830000000001</v>
      </c>
      <c r="HX255" s="1">
        <v>4.4633219999999996E-3</v>
      </c>
      <c r="HY255">
        <v>1.4788920000000001</v>
      </c>
      <c r="HZ255">
        <v>0.62099280000000001</v>
      </c>
      <c r="IA255">
        <v>27.382380000000001</v>
      </c>
      <c r="IB255" s="1">
        <v>3.671012E-3</v>
      </c>
      <c r="IC255">
        <v>1.215867</v>
      </c>
      <c r="ID255">
        <v>0.62129129999999999</v>
      </c>
      <c r="IE255">
        <v>27.862960000000001</v>
      </c>
      <c r="IF255" s="1">
        <v>2.9240669999999998E-3</v>
      </c>
      <c r="IG255">
        <v>0.96832660000000004</v>
      </c>
      <c r="IH255">
        <v>0.62148570000000003</v>
      </c>
      <c r="II255">
        <v>27.67529</v>
      </c>
      <c r="IJ255" s="1">
        <v>2.2789419999999999E-3</v>
      </c>
      <c r="IK255">
        <v>0.75435929999999995</v>
      </c>
      <c r="IL255">
        <v>0.62165760000000003</v>
      </c>
      <c r="IM255">
        <v>27.104780000000002</v>
      </c>
      <c r="IN255" s="1">
        <v>1.7749720000000001E-3</v>
      </c>
      <c r="IO255">
        <v>0.58678010000000003</v>
      </c>
      <c r="IP255">
        <v>0.62177749999999998</v>
      </c>
      <c r="IQ255">
        <v>26.600149999999999</v>
      </c>
      <c r="IR255" s="1">
        <v>1.4157620000000001E-3</v>
      </c>
      <c r="IS255">
        <v>0.46709089999999998</v>
      </c>
      <c r="IT255">
        <v>0.62185829999999997</v>
      </c>
      <c r="IU255">
        <v>26.287520000000001</v>
      </c>
      <c r="IV255" s="1">
        <v>1.1769370000000001E-3</v>
      </c>
      <c r="IW255">
        <v>0.38731599999999999</v>
      </c>
      <c r="IX255">
        <v>0.62192139999999996</v>
      </c>
      <c r="IY255">
        <v>26.586729999999999</v>
      </c>
      <c r="IZ255" s="1">
        <v>1.0227960000000001E-3</v>
      </c>
      <c r="JA255">
        <v>0.33584330000000001</v>
      </c>
      <c r="JB255">
        <v>0.62195809999999996</v>
      </c>
      <c r="JC255">
        <v>26.835170000000002</v>
      </c>
      <c r="JD255" s="1">
        <v>9.2151479999999996E-4</v>
      </c>
      <c r="JE255">
        <v>0.30211130000000003</v>
      </c>
      <c r="JF255">
        <v>0.62198779999999998</v>
      </c>
      <c r="JG255">
        <v>27.11891</v>
      </c>
      <c r="JH255" s="1">
        <v>8.5077880000000001E-4</v>
      </c>
      <c r="JI255">
        <v>0.2786322</v>
      </c>
      <c r="JJ255">
        <v>0.62200409999999995</v>
      </c>
      <c r="JK255">
        <v>27.016749999999998</v>
      </c>
      <c r="JL255" s="1">
        <v>7.9718949999999997E-4</v>
      </c>
      <c r="JM255">
        <v>0.26092389999999999</v>
      </c>
      <c r="JN255">
        <v>0.62201569999999995</v>
      </c>
      <c r="JO255">
        <v>26.685030000000001</v>
      </c>
      <c r="JP255" s="1">
        <v>7.5333859999999998E-4</v>
      </c>
      <c r="JQ255">
        <v>0.246501</v>
      </c>
      <c r="JR255">
        <v>0.62203989999999998</v>
      </c>
      <c r="JS255">
        <v>26.349139999999998</v>
      </c>
      <c r="JT255" s="1">
        <v>7.1532379999999997E-4</v>
      </c>
      <c r="JU255">
        <v>0.23401449999999999</v>
      </c>
      <c r="JV255">
        <v>0.62203160000000002</v>
      </c>
      <c r="JW255">
        <v>26.005269999999999</v>
      </c>
      <c r="JX255" s="1">
        <v>6.8114369999999996E-4</v>
      </c>
      <c r="JY255">
        <v>0.22280059999999999</v>
      </c>
      <c r="JZ255">
        <v>0.62204139999999997</v>
      </c>
      <c r="KA255">
        <v>25.766470000000002</v>
      </c>
      <c r="KB255" s="1">
        <v>6.4962189999999995E-4</v>
      </c>
      <c r="KC255">
        <v>0.21245539999999999</v>
      </c>
      <c r="KD255">
        <v>0.62202840000000004</v>
      </c>
      <c r="KE255">
        <v>26.220009999999998</v>
      </c>
      <c r="KF255" s="1">
        <v>6.2011300000000004E-4</v>
      </c>
      <c r="KG255">
        <v>0.20279710000000001</v>
      </c>
      <c r="KH255">
        <v>0.62204000000000004</v>
      </c>
      <c r="KI255">
        <v>26.536560000000001</v>
      </c>
      <c r="KJ255" s="1">
        <v>5.9255419999999998E-4</v>
      </c>
      <c r="KK255">
        <v>0.19377900000000001</v>
      </c>
      <c r="KL255">
        <v>0.62204340000000002</v>
      </c>
      <c r="KM255">
        <v>26.761479999999999</v>
      </c>
      <c r="KN255" s="1">
        <v>5.6682390000000003E-4</v>
      </c>
      <c r="KO255">
        <v>0.18535879999999999</v>
      </c>
      <c r="KP255">
        <v>0.62205980000000005</v>
      </c>
      <c r="KQ255">
        <v>26.878489999999999</v>
      </c>
      <c r="KR255" s="1">
        <v>5.4249799999999998E-4</v>
      </c>
      <c r="KS255">
        <v>0.1773989</v>
      </c>
      <c r="KT255">
        <v>0.62206320000000004</v>
      </c>
      <c r="KU255">
        <v>26.58137</v>
      </c>
      <c r="KV255" s="1">
        <v>5.1931989999999995E-4</v>
      </c>
      <c r="KW255">
        <v>0.16982059999999999</v>
      </c>
      <c r="KX255">
        <v>0.62205529999999998</v>
      </c>
      <c r="KY255">
        <v>25.97897</v>
      </c>
      <c r="KZ255" s="1">
        <v>4.9731039999999997E-4</v>
      </c>
      <c r="LA255">
        <v>0.1626186</v>
      </c>
      <c r="LB255">
        <v>0.62205779999999999</v>
      </c>
      <c r="LC255">
        <v>25.438389999999998</v>
      </c>
      <c r="LD255" s="1">
        <v>4.7647100000000001E-4</v>
      </c>
      <c r="LE255">
        <v>0.15580240000000001</v>
      </c>
      <c r="LF255">
        <v>0.62205520000000003</v>
      </c>
      <c r="LG255">
        <v>25.188610000000001</v>
      </c>
      <c r="LH255" s="1">
        <v>4.5673589999999998E-4</v>
      </c>
      <c r="LI255">
        <v>0.1493418</v>
      </c>
      <c r="LJ255">
        <v>0.62205710000000003</v>
      </c>
      <c r="LK255">
        <v>25.793019999999999</v>
      </c>
      <c r="LL255" s="1">
        <v>4.3784679999999998E-4</v>
      </c>
      <c r="LM255">
        <v>0.1431702</v>
      </c>
      <c r="LN255">
        <v>0.62205239999999995</v>
      </c>
      <c r="LO255">
        <v>26.3813</v>
      </c>
      <c r="LP255" s="1">
        <v>4.1991830000000002E-4</v>
      </c>
      <c r="LQ255">
        <v>0.13729669999999999</v>
      </c>
      <c r="LR255">
        <v>0.62205480000000002</v>
      </c>
      <c r="LS255">
        <v>26.858979999999999</v>
      </c>
      <c r="LT255" s="1">
        <v>4.0286020000000002E-4</v>
      </c>
      <c r="LU255">
        <v>0.13171459999999999</v>
      </c>
      <c r="LV255">
        <v>0.62203120000000001</v>
      </c>
      <c r="LW255">
        <v>27.446899999999999</v>
      </c>
      <c r="LX255" s="1">
        <v>3.8661799999999998E-4</v>
      </c>
      <c r="LY255">
        <v>0.12640709999999999</v>
      </c>
      <c r="LZ255">
        <v>0.62202089999999999</v>
      </c>
      <c r="MA255">
        <v>27.500430000000001</v>
      </c>
      <c r="MB255" s="1">
        <v>3.7120799999999999E-4</v>
      </c>
      <c r="MC255">
        <v>0.12137290000000001</v>
      </c>
      <c r="MD255">
        <v>0.6220173</v>
      </c>
      <c r="ME255">
        <v>26.952549999999999</v>
      </c>
      <c r="MF255" s="1">
        <v>3.5653909999999999E-4</v>
      </c>
      <c r="MG255">
        <v>0.1165693</v>
      </c>
      <c r="MH255">
        <v>0.62199959999999999</v>
      </c>
      <c r="MI255">
        <v>26.375340000000001</v>
      </c>
      <c r="MJ255" s="1">
        <v>3.4247889999999999E-4</v>
      </c>
      <c r="MK255">
        <v>0.11197509999999999</v>
      </c>
      <c r="ML255">
        <v>0.62193849999999995</v>
      </c>
      <c r="MM255">
        <v>26.146429999999999</v>
      </c>
      <c r="MN255">
        <v>3.2907839999999998E-4</v>
      </c>
      <c r="MO255">
        <v>0.1076</v>
      </c>
      <c r="MP255">
        <v>0.62191240000000003</v>
      </c>
      <c r="MQ255">
        <v>26.676839999999999</v>
      </c>
      <c r="MR255" s="1">
        <v>3.1634760000000001E-4</v>
      </c>
      <c r="MS255">
        <v>0.1034368</v>
      </c>
      <c r="MT255">
        <v>0.62185880000000004</v>
      </c>
      <c r="MU255">
        <v>27.354990000000001</v>
      </c>
      <c r="MV255" s="1">
        <v>3.0437409999999998E-4</v>
      </c>
      <c r="MW255">
        <v>9.9506739999999996E-2</v>
      </c>
      <c r="MX255">
        <v>0.62181819999999999</v>
      </c>
      <c r="MY255">
        <v>27.8917</v>
      </c>
      <c r="MZ255" s="1">
        <v>2.9310399999999998E-4</v>
      </c>
      <c r="NA255">
        <v>9.5818819999999999E-2</v>
      </c>
      <c r="NB255">
        <v>0.62174989999999997</v>
      </c>
      <c r="NC255">
        <v>28.329440000000002</v>
      </c>
      <c r="ND255" s="1">
        <v>2.8257629999999998E-4</v>
      </c>
      <c r="NE255">
        <v>9.2368859999999997E-2</v>
      </c>
      <c r="NF255">
        <v>0.62171169999999998</v>
      </c>
      <c r="NG255">
        <v>28.249590000000001</v>
      </c>
      <c r="NH255" s="1">
        <v>2.7263420000000002E-4</v>
      </c>
      <c r="NI255">
        <v>8.9108530000000005E-2</v>
      </c>
      <c r="NJ255">
        <v>0.62166290000000002</v>
      </c>
      <c r="NK255">
        <v>27.88992</v>
      </c>
      <c r="NL255" s="1">
        <v>2.631334E-4</v>
      </c>
      <c r="NM255">
        <v>8.5990330000000004E-2</v>
      </c>
      <c r="NN255">
        <v>0.62163959999999996</v>
      </c>
      <c r="NO255">
        <v>27.58644</v>
      </c>
      <c r="NP255" s="1">
        <v>2.5393099999999999E-4</v>
      </c>
      <c r="NQ255">
        <v>8.2967540000000006E-2</v>
      </c>
      <c r="NR255">
        <v>0.62161679999999997</v>
      </c>
      <c r="NS255">
        <v>27.39481</v>
      </c>
      <c r="NT255" s="1">
        <v>2.450555E-4</v>
      </c>
      <c r="NU255">
        <v>8.0054159999999999E-2</v>
      </c>
      <c r="NV255">
        <v>0.62161330000000004</v>
      </c>
      <c r="NW255">
        <v>27.524920000000002</v>
      </c>
      <c r="NX255" s="1">
        <v>2.3664159999999999E-4</v>
      </c>
      <c r="NY255">
        <v>7.7282790000000004E-2</v>
      </c>
      <c r="NZ255">
        <v>0.62162119999999998</v>
      </c>
      <c r="OA255">
        <v>28.051179999999999</v>
      </c>
      <c r="OB255" s="1">
        <v>2.2877530000000001E-4</v>
      </c>
      <c r="OC255">
        <v>7.4695070000000002E-2</v>
      </c>
      <c r="OD255">
        <v>0.62162799999999996</v>
      </c>
      <c r="OE255">
        <v>28.27825</v>
      </c>
      <c r="OF255" s="1">
        <v>2.2155260000000001E-4</v>
      </c>
      <c r="OG255">
        <v>7.2311189999999997E-2</v>
      </c>
      <c r="OH255">
        <v>0.62165119999999996</v>
      </c>
      <c r="OI255">
        <v>28.263839999999998</v>
      </c>
      <c r="OJ255" s="1">
        <v>2.14749E-4</v>
      </c>
      <c r="OK255">
        <v>7.0070240000000006E-2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0.950021</v>
      </c>
      <c r="G256">
        <v>22.720580000000002</v>
      </c>
      <c r="H256">
        <v>0</v>
      </c>
      <c r="I256">
        <v>0</v>
      </c>
      <c r="J256">
        <v>0.94872659999999998</v>
      </c>
      <c r="K256">
        <v>22.5808</v>
      </c>
      <c r="L256">
        <v>0</v>
      </c>
      <c r="M256">
        <v>0</v>
      </c>
      <c r="N256">
        <v>0.94749099999999997</v>
      </c>
      <c r="O256">
        <v>22.692720000000001</v>
      </c>
      <c r="P256">
        <v>0</v>
      </c>
      <c r="Q256">
        <v>0</v>
      </c>
      <c r="R256">
        <v>0.94612580000000002</v>
      </c>
      <c r="S256">
        <v>22.680620000000001</v>
      </c>
      <c r="T256">
        <v>0</v>
      </c>
      <c r="U256">
        <v>0</v>
      </c>
      <c r="V256">
        <v>0.94477169999999999</v>
      </c>
      <c r="W256">
        <v>22.668710000000001</v>
      </c>
      <c r="X256">
        <v>0</v>
      </c>
      <c r="Y256">
        <v>0</v>
      </c>
      <c r="Z256">
        <v>0.94332939999999998</v>
      </c>
      <c r="AA256">
        <v>22.579049999999999</v>
      </c>
      <c r="AB256">
        <v>0</v>
      </c>
      <c r="AC256">
        <v>0</v>
      </c>
      <c r="AD256">
        <v>0.94168850000000004</v>
      </c>
      <c r="AE256">
        <v>22.3584</v>
      </c>
      <c r="AF256">
        <v>0</v>
      </c>
      <c r="AG256">
        <v>0</v>
      </c>
      <c r="AH256">
        <v>0.93967619999999996</v>
      </c>
      <c r="AI256">
        <v>22.02111</v>
      </c>
      <c r="AJ256">
        <v>0</v>
      </c>
      <c r="AK256">
        <v>0</v>
      </c>
      <c r="AL256">
        <v>0.93724200000000002</v>
      </c>
      <c r="AM256">
        <v>22.023070000000001</v>
      </c>
      <c r="AN256">
        <v>0</v>
      </c>
      <c r="AO256">
        <v>0</v>
      </c>
      <c r="AP256">
        <v>0.93466890000000002</v>
      </c>
      <c r="AQ256">
        <v>21.878710000000002</v>
      </c>
      <c r="AR256">
        <v>0</v>
      </c>
      <c r="AS256">
        <v>0</v>
      </c>
      <c r="AT256">
        <v>0.93220650000000005</v>
      </c>
      <c r="AU256">
        <v>21.81916</v>
      </c>
      <c r="AV256">
        <v>0</v>
      </c>
      <c r="AW256">
        <v>0</v>
      </c>
      <c r="AX256">
        <v>0.92996049999999997</v>
      </c>
      <c r="AY256">
        <v>21.84151</v>
      </c>
      <c r="AZ256">
        <v>3.010583E-31</v>
      </c>
      <c r="BA256">
        <v>9.0081509999999997E-29</v>
      </c>
      <c r="BB256">
        <v>0.92796310000000004</v>
      </c>
      <c r="BC256">
        <v>21.883310000000002</v>
      </c>
      <c r="BD256" s="1">
        <v>2.414546E-18</v>
      </c>
      <c r="BE256" s="1">
        <v>4.3335470000000002E-16</v>
      </c>
      <c r="BF256">
        <v>0.92619629999999997</v>
      </c>
      <c r="BG256">
        <v>21.83314</v>
      </c>
      <c r="BH256" s="1">
        <v>2.238081E-11</v>
      </c>
      <c r="BI256" s="1">
        <v>4.6686810000000004E-9</v>
      </c>
      <c r="BJ256">
        <v>0.92448790000000003</v>
      </c>
      <c r="BK256">
        <v>21.777989999999999</v>
      </c>
      <c r="BL256" s="1">
        <v>7.5005610000000002E-7</v>
      </c>
      <c r="BM256" s="1">
        <v>1.7701110000000001E-4</v>
      </c>
      <c r="BN256">
        <v>0.92273780000000005</v>
      </c>
      <c r="BO256">
        <v>21.84966</v>
      </c>
      <c r="BP256" s="1">
        <v>4.2569800000000002E-4</v>
      </c>
      <c r="BQ256" s="1">
        <v>0.10677780000000001</v>
      </c>
      <c r="BR256">
        <v>0.92091630000000002</v>
      </c>
      <c r="BS256">
        <v>22.066870000000002</v>
      </c>
      <c r="BT256" s="1">
        <v>3.8488649999999999E-2</v>
      </c>
      <c r="BU256" s="1">
        <v>10.116149999999999</v>
      </c>
      <c r="BV256">
        <v>0.91891630000000002</v>
      </c>
      <c r="BW256">
        <v>22.359259999999999</v>
      </c>
      <c r="BX256" s="1">
        <v>0.95672880000000005</v>
      </c>
      <c r="BY256" s="1">
        <v>261.41410000000002</v>
      </c>
      <c r="BZ256">
        <v>0.91662160000000004</v>
      </c>
      <c r="CA256">
        <v>22.578220000000002</v>
      </c>
      <c r="CB256" s="1">
        <v>8.7013879999999997</v>
      </c>
      <c r="CC256">
        <v>2460.8200000000002</v>
      </c>
      <c r="CD256">
        <v>0.9139448</v>
      </c>
      <c r="CE256">
        <v>22.516670000000001</v>
      </c>
      <c r="CF256" s="1">
        <v>35.018920000000001</v>
      </c>
      <c r="CG256">
        <v>10211.26</v>
      </c>
      <c r="CH256">
        <v>0.91077180000000002</v>
      </c>
      <c r="CI256">
        <v>22.43516</v>
      </c>
      <c r="CJ256">
        <v>71.675610000000006</v>
      </c>
      <c r="CK256">
        <v>21495.79</v>
      </c>
      <c r="CL256">
        <v>0.90717219999999998</v>
      </c>
      <c r="CM256">
        <v>22.387370000000001</v>
      </c>
      <c r="CN256">
        <v>83.319599999999994</v>
      </c>
      <c r="CO256">
        <v>25637.78</v>
      </c>
      <c r="CP256">
        <v>0.90318319999999996</v>
      </c>
      <c r="CQ256">
        <v>22.355869999999999</v>
      </c>
      <c r="CR256">
        <v>60.209589999999999</v>
      </c>
      <c r="CS256">
        <v>18972.11</v>
      </c>
      <c r="CT256">
        <v>0.89927829999999997</v>
      </c>
      <c r="CU256">
        <v>22.609590000000001</v>
      </c>
      <c r="CV256">
        <v>29.182729999999999</v>
      </c>
      <c r="CW256">
        <v>9391.9449999999997</v>
      </c>
      <c r="CX256">
        <v>0.89318839999999999</v>
      </c>
      <c r="CY256">
        <v>22.990189999999998</v>
      </c>
      <c r="CZ256">
        <v>10.130129999999999</v>
      </c>
      <c r="DA256">
        <v>3328.2289999999998</v>
      </c>
      <c r="DB256">
        <v>0.88670470000000001</v>
      </c>
      <c r="DC256">
        <v>23.182659999999998</v>
      </c>
      <c r="DD256">
        <v>2.6917420000000001</v>
      </c>
      <c r="DE256">
        <v>900.83320000000003</v>
      </c>
      <c r="DF256">
        <v>0.87996569999999996</v>
      </c>
      <c r="DG256">
        <v>23.281749999999999</v>
      </c>
      <c r="DH256">
        <v>0.60799740000000002</v>
      </c>
      <c r="DI256">
        <v>205.89410000000001</v>
      </c>
      <c r="DJ256">
        <v>0.87287590000000004</v>
      </c>
      <c r="DK256">
        <v>23.11393</v>
      </c>
      <c r="DL256">
        <v>0.15739829999999999</v>
      </c>
      <c r="DM256">
        <v>52.856670000000001</v>
      </c>
      <c r="DN256">
        <v>0.86541599999999996</v>
      </c>
      <c r="DO256">
        <v>22.960249999999998</v>
      </c>
      <c r="DP256">
        <v>7.9537499999999997E-2</v>
      </c>
      <c r="DQ256">
        <v>26.046340000000001</v>
      </c>
      <c r="DR256">
        <v>0.85762629999999995</v>
      </c>
      <c r="DS256">
        <v>22.840820000000001</v>
      </c>
      <c r="DT256">
        <v>6.9765969999999997E-2</v>
      </c>
      <c r="DU256">
        <v>22.751860000000001</v>
      </c>
      <c r="DV256">
        <v>0.84954949999999996</v>
      </c>
      <c r="DW256">
        <v>22.70468</v>
      </c>
      <c r="DX256">
        <v>6.8911940000000005E-2</v>
      </c>
      <c r="DY256">
        <v>22.667259999999999</v>
      </c>
      <c r="DZ256">
        <v>0.84119520000000003</v>
      </c>
      <c r="EA256">
        <v>22.846499999999999</v>
      </c>
      <c r="EB256">
        <v>6.7044220000000002E-2</v>
      </c>
      <c r="EC256">
        <v>22.30312</v>
      </c>
      <c r="ED256">
        <v>0.83256859999999999</v>
      </c>
      <c r="EE256">
        <v>23.078050000000001</v>
      </c>
      <c r="EF256">
        <v>6.3285510000000003E-2</v>
      </c>
      <c r="EG256">
        <v>21.297910000000002</v>
      </c>
      <c r="EH256">
        <v>0.82402059999999999</v>
      </c>
      <c r="EI256">
        <v>23.305779999999999</v>
      </c>
      <c r="EJ256" s="1">
        <v>5.8433180000000001E-2</v>
      </c>
      <c r="EK256">
        <v>19.882449999999999</v>
      </c>
      <c r="EL256">
        <v>0.81913499999999995</v>
      </c>
      <c r="EM256">
        <v>23.39808</v>
      </c>
      <c r="EN256" s="1">
        <v>5.334179E-2</v>
      </c>
      <c r="EO256">
        <v>18.269870000000001</v>
      </c>
      <c r="EP256">
        <v>0.81373549999999994</v>
      </c>
      <c r="EQ256">
        <v>23.168430000000001</v>
      </c>
      <c r="ER256" s="1">
        <v>4.8251990000000002E-2</v>
      </c>
      <c r="ES256">
        <v>16.641169999999999</v>
      </c>
      <c r="ET256">
        <v>0.80720809999999998</v>
      </c>
      <c r="EU256">
        <v>22.83239</v>
      </c>
      <c r="EV256" s="1">
        <v>4.344663E-2</v>
      </c>
      <c r="EW256">
        <v>15.100239999999999</v>
      </c>
      <c r="EX256">
        <v>0.80067679999999997</v>
      </c>
      <c r="EY256">
        <v>22.640750000000001</v>
      </c>
      <c r="EZ256" s="1">
        <v>3.9053829999999998E-2</v>
      </c>
      <c r="FA256">
        <v>13.67963</v>
      </c>
      <c r="FB256">
        <v>0.79409379999999996</v>
      </c>
      <c r="FC256">
        <v>22.693159999999999</v>
      </c>
      <c r="FD256" s="1">
        <v>3.5119299999999999E-2</v>
      </c>
      <c r="FE256">
        <v>12.396610000000001</v>
      </c>
      <c r="FF256">
        <v>0.78773910000000003</v>
      </c>
      <c r="FG256">
        <v>23.400269999999999</v>
      </c>
      <c r="FH256" s="1">
        <v>3.1614339999999998E-2</v>
      </c>
      <c r="FI256">
        <v>11.243130000000001</v>
      </c>
      <c r="FJ256">
        <v>0.78109410000000001</v>
      </c>
      <c r="FK256">
        <v>23.969329999999999</v>
      </c>
      <c r="FL256" s="1">
        <v>2.845131E-2</v>
      </c>
      <c r="FM256">
        <v>10.200430000000001</v>
      </c>
      <c r="FN256">
        <v>0.7744645</v>
      </c>
      <c r="FO256">
        <v>24.249739999999999</v>
      </c>
      <c r="FP256" s="1">
        <v>2.5584800000000001E-2</v>
      </c>
      <c r="FQ256">
        <v>9.2488609999999998</v>
      </c>
      <c r="FR256">
        <v>0.77085199999999998</v>
      </c>
      <c r="FS256">
        <v>24.237829999999999</v>
      </c>
      <c r="FT256" s="1">
        <v>2.3040970000000001E-2</v>
      </c>
      <c r="FU256">
        <v>8.3668309999999995</v>
      </c>
      <c r="FV256">
        <v>0.77118850000000005</v>
      </c>
      <c r="FW256">
        <v>23.909870000000002</v>
      </c>
      <c r="FX256" s="1">
        <v>2.073616E-2</v>
      </c>
      <c r="FY256">
        <v>7.5288110000000001</v>
      </c>
      <c r="FZ256">
        <v>0.77122100000000005</v>
      </c>
      <c r="GA256">
        <v>23.442219999999999</v>
      </c>
      <c r="GB256" s="1">
        <v>1.8621849999999999E-2</v>
      </c>
      <c r="GC256">
        <v>6.7629359999999998</v>
      </c>
      <c r="GD256">
        <v>0.77177580000000001</v>
      </c>
      <c r="GE256">
        <v>23.095929999999999</v>
      </c>
      <c r="GF256" s="1">
        <v>1.6709060000000001E-2</v>
      </c>
      <c r="GG256">
        <v>6.0674159999999997</v>
      </c>
      <c r="GH256">
        <v>0.77313390000000004</v>
      </c>
      <c r="GI256">
        <v>23.106249999999999</v>
      </c>
      <c r="GJ256" s="1">
        <v>1.500115E-2</v>
      </c>
      <c r="GK256">
        <v>5.4402879999999998</v>
      </c>
      <c r="GL256">
        <v>0.77523399999999998</v>
      </c>
      <c r="GM256">
        <v>23.95551</v>
      </c>
      <c r="GN256" s="1">
        <v>1.3485E-2</v>
      </c>
      <c r="GO256">
        <v>4.8790089999999999</v>
      </c>
      <c r="GP256">
        <v>0.77758780000000005</v>
      </c>
      <c r="GQ256">
        <v>24.87378</v>
      </c>
      <c r="GR256" s="1">
        <v>1.213381E-2</v>
      </c>
      <c r="GS256">
        <v>4.377669</v>
      </c>
      <c r="GT256">
        <v>0.78096909999999997</v>
      </c>
      <c r="GU256">
        <v>25.613669999999999</v>
      </c>
      <c r="GV256" s="1">
        <v>1.0931649999999999E-2</v>
      </c>
      <c r="GW256">
        <v>3.9261970000000002</v>
      </c>
      <c r="GX256">
        <v>0.78483559999999997</v>
      </c>
      <c r="GY256">
        <v>26.16779</v>
      </c>
      <c r="GZ256" s="1">
        <v>9.8316619999999997E-3</v>
      </c>
      <c r="HA256">
        <v>3.5128840000000001</v>
      </c>
      <c r="HB256">
        <v>0.78867949999999998</v>
      </c>
      <c r="HC256">
        <v>26.15476</v>
      </c>
      <c r="HD256" s="1">
        <v>8.8096319999999995E-3</v>
      </c>
      <c r="HE256">
        <v>3.132911</v>
      </c>
      <c r="HF256">
        <v>0.79215530000000001</v>
      </c>
      <c r="HG256">
        <v>25.67109</v>
      </c>
      <c r="HH256" s="1">
        <v>7.8610729999999997E-3</v>
      </c>
      <c r="HI256">
        <v>2.7835399999999999</v>
      </c>
      <c r="HJ256">
        <v>0.79515389999999997</v>
      </c>
      <c r="HK256">
        <v>25.27439</v>
      </c>
      <c r="HL256" s="1">
        <v>6.9767800000000001E-3</v>
      </c>
      <c r="HM256">
        <v>2.4611049999999999</v>
      </c>
      <c r="HN256">
        <v>0.79757460000000002</v>
      </c>
      <c r="HO256">
        <v>25.149979999999999</v>
      </c>
      <c r="HP256" s="1">
        <v>6.1435459999999997E-3</v>
      </c>
      <c r="HQ256">
        <v>2.16093</v>
      </c>
      <c r="HR256">
        <v>0.799512</v>
      </c>
      <c r="HS256">
        <v>25.774239999999999</v>
      </c>
      <c r="HT256" s="1">
        <v>5.3387299999999999E-3</v>
      </c>
      <c r="HU256">
        <v>1.8743939999999999</v>
      </c>
      <c r="HV256">
        <v>0.80099339999999997</v>
      </c>
      <c r="HW256">
        <v>26.654859999999999</v>
      </c>
      <c r="HX256" s="1">
        <v>4.5394370000000003E-3</v>
      </c>
      <c r="HY256">
        <v>1.5924430000000001</v>
      </c>
      <c r="HZ256">
        <v>0.80214700000000005</v>
      </c>
      <c r="IA256">
        <v>27.382380000000001</v>
      </c>
      <c r="IB256" s="1">
        <v>3.7450370000000001E-3</v>
      </c>
      <c r="IC256">
        <v>1.31379</v>
      </c>
      <c r="ID256">
        <v>0.80298069999999999</v>
      </c>
      <c r="IE256">
        <v>27.882899999999999</v>
      </c>
      <c r="IF256" s="1">
        <v>2.9913420000000001E-3</v>
      </c>
      <c r="IG256">
        <v>1.0496840000000001</v>
      </c>
      <c r="IH256">
        <v>0.80362370000000005</v>
      </c>
      <c r="II256">
        <v>27.712129999999998</v>
      </c>
      <c r="IJ256" s="1">
        <v>2.334483E-3</v>
      </c>
      <c r="IK256">
        <v>0.81907589999999997</v>
      </c>
      <c r="IL256">
        <v>0.80407119999999999</v>
      </c>
      <c r="IM256">
        <v>27.144629999999999</v>
      </c>
      <c r="IN256" s="1">
        <v>1.816479E-3</v>
      </c>
      <c r="IO256">
        <v>0.63657779999999997</v>
      </c>
      <c r="IP256">
        <v>0.80440339999999999</v>
      </c>
      <c r="IQ256">
        <v>26.63043</v>
      </c>
      <c r="IR256" s="1">
        <v>1.4442739999999999E-3</v>
      </c>
      <c r="IS256">
        <v>0.50505840000000002</v>
      </c>
      <c r="IT256">
        <v>0.80464530000000001</v>
      </c>
      <c r="IU256">
        <v>26.306319999999999</v>
      </c>
      <c r="IV256" s="1">
        <v>1.1955170000000001E-3</v>
      </c>
      <c r="IW256">
        <v>0.41687049999999998</v>
      </c>
      <c r="IX256">
        <v>0.80480779999999996</v>
      </c>
      <c r="IY256">
        <v>26.5913</v>
      </c>
      <c r="IZ256" s="1">
        <v>1.034793E-3</v>
      </c>
      <c r="JA256">
        <v>0.35988930000000002</v>
      </c>
      <c r="JB256">
        <v>0.80492419999999998</v>
      </c>
      <c r="JC256">
        <v>26.834199999999999</v>
      </c>
      <c r="JD256" s="1">
        <v>9.2955469999999999E-4</v>
      </c>
      <c r="JE256">
        <v>0.32268269999999999</v>
      </c>
      <c r="JF256">
        <v>0.80498749999999997</v>
      </c>
      <c r="JG256">
        <v>27.127690000000001</v>
      </c>
      <c r="JH256" s="1">
        <v>8.5658740000000004E-4</v>
      </c>
      <c r="JI256">
        <v>0.29698419999999998</v>
      </c>
      <c r="JJ256">
        <v>0.80505729999999998</v>
      </c>
      <c r="JK256">
        <v>27.045120000000001</v>
      </c>
      <c r="JL256" s="1">
        <v>8.017511E-4</v>
      </c>
      <c r="JM256">
        <v>0.27776800000000001</v>
      </c>
      <c r="JN256">
        <v>0.80507030000000002</v>
      </c>
      <c r="JO256">
        <v>26.73433</v>
      </c>
      <c r="JP256" s="1">
        <v>7.5716770000000002E-4</v>
      </c>
      <c r="JQ256">
        <v>0.26222879999999998</v>
      </c>
      <c r="JR256">
        <v>0.80512479999999997</v>
      </c>
      <c r="JS256">
        <v>26.407499999999999</v>
      </c>
      <c r="JT256" s="1">
        <v>7.1872210000000001E-4</v>
      </c>
      <c r="JU256">
        <v>0.24885650000000001</v>
      </c>
      <c r="JV256">
        <v>0.8051258</v>
      </c>
      <c r="JW256">
        <v>26.05846</v>
      </c>
      <c r="JX256" s="1">
        <v>6.8422480000000004E-4</v>
      </c>
      <c r="JY256">
        <v>0.23687130000000001</v>
      </c>
      <c r="JZ256">
        <v>0.80511980000000005</v>
      </c>
      <c r="KA256">
        <v>25.80077</v>
      </c>
      <c r="KB256" s="1">
        <v>6.5248659999999996E-4</v>
      </c>
      <c r="KC256">
        <v>0.2258453</v>
      </c>
      <c r="KD256">
        <v>0.80513500000000005</v>
      </c>
      <c r="KE256">
        <v>26.23452</v>
      </c>
      <c r="KF256" s="1">
        <v>6.2279580000000005E-4</v>
      </c>
      <c r="KG256">
        <v>0.2155571</v>
      </c>
      <c r="KH256">
        <v>0.80512779999999995</v>
      </c>
      <c r="KI256">
        <v>26.541640000000001</v>
      </c>
      <c r="KJ256" s="1">
        <v>5.9505490000000001E-4</v>
      </c>
      <c r="KK256">
        <v>0.2059481</v>
      </c>
      <c r="KL256">
        <v>0.80515159999999997</v>
      </c>
      <c r="KM256">
        <v>26.773810000000001</v>
      </c>
      <c r="KN256" s="1">
        <v>5.6916479999999999E-4</v>
      </c>
      <c r="KO256">
        <v>0.1969814</v>
      </c>
      <c r="KP256">
        <v>0.80515939999999997</v>
      </c>
      <c r="KQ256">
        <v>26.902270000000001</v>
      </c>
      <c r="KR256" s="1">
        <v>5.4473059999999998E-4</v>
      </c>
      <c r="KS256">
        <v>0.18851889999999999</v>
      </c>
      <c r="KT256">
        <v>0.80515530000000002</v>
      </c>
      <c r="KU256">
        <v>26.62435</v>
      </c>
      <c r="KV256" s="1">
        <v>5.2143950000000001E-4</v>
      </c>
      <c r="KW256">
        <v>0.18045990000000001</v>
      </c>
      <c r="KX256">
        <v>0.80514770000000002</v>
      </c>
      <c r="KY256">
        <v>26.027609999999999</v>
      </c>
      <c r="KZ256" s="1">
        <v>4.9932060000000003E-4</v>
      </c>
      <c r="LA256">
        <v>0.1727988</v>
      </c>
      <c r="LB256">
        <v>0.80515490000000001</v>
      </c>
      <c r="LC256">
        <v>25.477160000000001</v>
      </c>
      <c r="LD256" s="1">
        <v>4.783721E-4</v>
      </c>
      <c r="LE256">
        <v>0.16554630000000001</v>
      </c>
      <c r="LF256">
        <v>0.80515000000000003</v>
      </c>
      <c r="LG256">
        <v>25.214110000000002</v>
      </c>
      <c r="LH256" s="1">
        <v>4.5854709999999999E-4</v>
      </c>
      <c r="LI256">
        <v>0.15867690000000001</v>
      </c>
      <c r="LJ256">
        <v>0.80515800000000004</v>
      </c>
      <c r="LK256">
        <v>25.805540000000001</v>
      </c>
      <c r="LL256">
        <v>4.3957849999999999E-4</v>
      </c>
      <c r="LM256">
        <v>0.15211720000000001</v>
      </c>
      <c r="LN256">
        <v>0.80515099999999995</v>
      </c>
      <c r="LO256">
        <v>26.391190000000002</v>
      </c>
      <c r="LP256" s="1">
        <v>4.2156239999999997E-4</v>
      </c>
      <c r="LQ256">
        <v>0.14587079999999999</v>
      </c>
      <c r="LR256">
        <v>0.80514830000000004</v>
      </c>
      <c r="LS256">
        <v>26.87369</v>
      </c>
      <c r="LT256" s="1">
        <v>4.0442480000000002E-4</v>
      </c>
      <c r="LU256">
        <v>0.13993630000000001</v>
      </c>
      <c r="LV256">
        <v>0.80514529999999995</v>
      </c>
      <c r="LW256">
        <v>27.469049999999999</v>
      </c>
      <c r="LX256" s="1">
        <v>3.8810139999999999E-4</v>
      </c>
      <c r="LY256">
        <v>0.13428850000000001</v>
      </c>
      <c r="LZ256">
        <v>0.80513849999999998</v>
      </c>
      <c r="MA256">
        <v>27.541070000000001</v>
      </c>
      <c r="MB256" s="1">
        <v>3.7261640000000001E-4</v>
      </c>
      <c r="MC256">
        <v>0.1289341</v>
      </c>
      <c r="MD256">
        <v>0.80512490000000003</v>
      </c>
      <c r="ME256">
        <v>27.001429999999999</v>
      </c>
      <c r="MF256" s="1">
        <v>3.5788950000000002E-4</v>
      </c>
      <c r="MG256">
        <v>0.123831</v>
      </c>
      <c r="MH256">
        <v>0.80513480000000004</v>
      </c>
      <c r="MI256">
        <v>26.41723</v>
      </c>
      <c r="MJ256" s="1">
        <v>3.4376889999999997E-4</v>
      </c>
      <c r="MK256">
        <v>0.1189496</v>
      </c>
      <c r="ML256">
        <v>0.80515329999999996</v>
      </c>
      <c r="MM256">
        <v>26.180540000000001</v>
      </c>
      <c r="MN256" s="1">
        <v>3.3030670000000001E-4</v>
      </c>
      <c r="MO256">
        <v>0.1142951</v>
      </c>
      <c r="MP256">
        <v>0.80518069999999997</v>
      </c>
      <c r="MQ256">
        <v>26.698820000000001</v>
      </c>
      <c r="MR256" s="1">
        <v>3.1751480000000002E-4</v>
      </c>
      <c r="MS256">
        <v>0.1098683</v>
      </c>
      <c r="MT256">
        <v>0.80520480000000005</v>
      </c>
      <c r="MU256">
        <v>27.366579999999999</v>
      </c>
      <c r="MV256" s="1">
        <v>3.0546689999999999E-4</v>
      </c>
      <c r="MW256">
        <v>0.1056832</v>
      </c>
      <c r="MX256">
        <v>0.80526969999999998</v>
      </c>
      <c r="MY256">
        <v>27.89772</v>
      </c>
      <c r="MZ256">
        <v>2.9413049999999999E-4</v>
      </c>
      <c r="NA256">
        <v>0.10175869999999999</v>
      </c>
      <c r="NB256">
        <v>0.80535319999999999</v>
      </c>
      <c r="NC256">
        <v>28.3414</v>
      </c>
      <c r="ND256" s="1">
        <v>2.8353900000000002E-4</v>
      </c>
      <c r="NE256">
        <v>9.8083939999999994E-2</v>
      </c>
      <c r="NF256">
        <v>0.80546589999999996</v>
      </c>
      <c r="NG256">
        <v>28.273</v>
      </c>
      <c r="NH256" s="1">
        <v>2.7355350000000001E-4</v>
      </c>
      <c r="NI256">
        <v>9.4620650000000001E-2</v>
      </c>
      <c r="NJ256">
        <v>0.80558759999999996</v>
      </c>
      <c r="NK256">
        <v>27.916270000000001</v>
      </c>
      <c r="NL256" s="1">
        <v>2.6401659999999999E-4</v>
      </c>
      <c r="NM256">
        <v>9.1309580000000001E-2</v>
      </c>
      <c r="NN256">
        <v>0.80576409999999998</v>
      </c>
      <c r="NO256">
        <v>27.607849999999999</v>
      </c>
      <c r="NP256" s="1">
        <v>2.5478769999999999E-4</v>
      </c>
      <c r="NQ256">
        <v>8.8104370000000001E-2</v>
      </c>
      <c r="NR256">
        <v>0.8059347</v>
      </c>
      <c r="NS256">
        <v>27.40963</v>
      </c>
      <c r="NT256" s="1">
        <v>2.4587879999999999E-4</v>
      </c>
      <c r="NU256">
        <v>8.5011240000000002E-2</v>
      </c>
      <c r="NV256">
        <v>0.80615219999999999</v>
      </c>
      <c r="NW256">
        <v>27.52844</v>
      </c>
      <c r="NX256" s="1">
        <v>2.3741680000000001E-4</v>
      </c>
      <c r="NY256">
        <v>8.2063759999999999E-2</v>
      </c>
      <c r="NZ256">
        <v>0.8063418</v>
      </c>
      <c r="OA256">
        <v>28.050460000000001</v>
      </c>
      <c r="OB256" s="1">
        <v>2.294919E-4</v>
      </c>
      <c r="OC256">
        <v>7.9305959999999995E-2</v>
      </c>
      <c r="OD256">
        <v>0.80652959999999996</v>
      </c>
      <c r="OE256">
        <v>28.287500000000001</v>
      </c>
      <c r="OF256" s="1">
        <v>2.2221409999999999E-4</v>
      </c>
      <c r="OG256">
        <v>7.6764180000000001E-2</v>
      </c>
      <c r="OH256">
        <v>0.80671150000000003</v>
      </c>
      <c r="OI256">
        <v>28.291319999999999</v>
      </c>
      <c r="OJ256" s="1">
        <v>2.1538159999999999E-4</v>
      </c>
      <c r="OK256">
        <v>7.4383879999999999E-2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0.95841469999999995</v>
      </c>
      <c r="G257">
        <v>22.75328</v>
      </c>
      <c r="H257">
        <v>0</v>
      </c>
      <c r="I257">
        <v>0</v>
      </c>
      <c r="J257">
        <v>0.95538540000000005</v>
      </c>
      <c r="K257">
        <v>22.604990000000001</v>
      </c>
      <c r="L257">
        <v>0</v>
      </c>
      <c r="M257">
        <v>0</v>
      </c>
      <c r="N257">
        <v>0.9523412</v>
      </c>
      <c r="O257">
        <v>22.705590000000001</v>
      </c>
      <c r="P257">
        <v>0</v>
      </c>
      <c r="Q257">
        <v>0</v>
      </c>
      <c r="R257">
        <v>0.9491581</v>
      </c>
      <c r="S257">
        <v>22.683779999999999</v>
      </c>
      <c r="T257">
        <v>0</v>
      </c>
      <c r="U257">
        <v>0</v>
      </c>
      <c r="V257">
        <v>0.94593970000000005</v>
      </c>
      <c r="W257">
        <v>22.672429999999999</v>
      </c>
      <c r="X257">
        <v>0</v>
      </c>
      <c r="Y257">
        <v>0</v>
      </c>
      <c r="Z257">
        <v>0.94261459999999997</v>
      </c>
      <c r="AA257">
        <v>22.591760000000001</v>
      </c>
      <c r="AB257">
        <v>0</v>
      </c>
      <c r="AC257">
        <v>0</v>
      </c>
      <c r="AD257">
        <v>0.93892989999999998</v>
      </c>
      <c r="AE257">
        <v>22.385000000000002</v>
      </c>
      <c r="AF257">
        <v>0</v>
      </c>
      <c r="AG257">
        <v>0</v>
      </c>
      <c r="AH257">
        <v>0.93458870000000005</v>
      </c>
      <c r="AI257">
        <v>22.05864</v>
      </c>
      <c r="AJ257">
        <v>0</v>
      </c>
      <c r="AK257">
        <v>0</v>
      </c>
      <c r="AL257">
        <v>0.92939649999999996</v>
      </c>
      <c r="AM257">
        <v>22.059139999999999</v>
      </c>
      <c r="AN257">
        <v>0</v>
      </c>
      <c r="AO257">
        <v>0</v>
      </c>
      <c r="AP257">
        <v>0.92371879999999995</v>
      </c>
      <c r="AQ257">
        <v>21.911529999999999</v>
      </c>
      <c r="AR257">
        <v>0</v>
      </c>
      <c r="AS257">
        <v>0</v>
      </c>
      <c r="AT257">
        <v>0.91808540000000005</v>
      </c>
      <c r="AU257">
        <v>21.835999999999999</v>
      </c>
      <c r="AV257">
        <v>0</v>
      </c>
      <c r="AW257">
        <v>0</v>
      </c>
      <c r="AX257">
        <v>0.91284920000000003</v>
      </c>
      <c r="AY257">
        <v>21.845559999999999</v>
      </c>
      <c r="AZ257">
        <v>3.8816960000000002E-32</v>
      </c>
      <c r="BA257">
        <v>1.032348E-29</v>
      </c>
      <c r="BB257">
        <v>0.90811620000000004</v>
      </c>
      <c r="BC257">
        <v>21.89132</v>
      </c>
      <c r="BD257" s="1">
        <v>4.9129949999999999E-19</v>
      </c>
      <c r="BE257" s="1">
        <v>6.869288E-17</v>
      </c>
      <c r="BF257">
        <v>0.90388460000000004</v>
      </c>
      <c r="BG257">
        <v>21.85192</v>
      </c>
      <c r="BH257" s="1">
        <v>7.4480029999999999E-12</v>
      </c>
      <c r="BI257" s="1">
        <v>1.296716E-9</v>
      </c>
      <c r="BJ257">
        <v>0.8999317</v>
      </c>
      <c r="BK257">
        <v>21.80856</v>
      </c>
      <c r="BL257" s="1">
        <v>4.3387800000000002E-7</v>
      </c>
      <c r="BM257" s="1">
        <v>8.9382190000000006E-5</v>
      </c>
      <c r="BN257">
        <v>0.89605319999999999</v>
      </c>
      <c r="BO257">
        <v>21.890889999999999</v>
      </c>
      <c r="BP257" s="1">
        <v>2.8677180000000001E-4</v>
      </c>
      <c r="BQ257" s="1">
        <v>6.3204969999999999E-2</v>
      </c>
      <c r="BR257">
        <v>0.89207119999999995</v>
      </c>
      <c r="BS257">
        <v>22.108650000000001</v>
      </c>
      <c r="BT257" s="1">
        <v>2.8725790000000001E-2</v>
      </c>
      <c r="BU257" s="1">
        <v>6.654261</v>
      </c>
      <c r="BV257">
        <v>0.88783959999999995</v>
      </c>
      <c r="BW257">
        <v>22.3931</v>
      </c>
      <c r="BX257" s="1">
        <v>0.77407099999999995</v>
      </c>
      <c r="BY257" s="1">
        <v>186.76259999999999</v>
      </c>
      <c r="BZ257">
        <v>0.88312550000000001</v>
      </c>
      <c r="CA257">
        <v>22.601310000000002</v>
      </c>
      <c r="CB257" s="1">
        <v>7.5292719999999997</v>
      </c>
      <c r="CC257">
        <v>1882.787</v>
      </c>
      <c r="CD257">
        <v>0.87771239999999995</v>
      </c>
      <c r="CE257">
        <v>22.52704</v>
      </c>
      <c r="CF257" s="1">
        <v>32.091180000000001</v>
      </c>
      <c r="CG257">
        <v>8282.5570000000007</v>
      </c>
      <c r="CH257">
        <v>0.87143789999999999</v>
      </c>
      <c r="CI257">
        <v>22.440989999999999</v>
      </c>
      <c r="CJ257">
        <v>69.023619999999994</v>
      </c>
      <c r="CK257">
        <v>18337.07</v>
      </c>
      <c r="CL257">
        <v>0.86431380000000002</v>
      </c>
      <c r="CM257">
        <v>22.394269999999999</v>
      </c>
      <c r="CN257">
        <v>83.751689999999996</v>
      </c>
      <c r="CO257">
        <v>22836.92</v>
      </c>
      <c r="CP257">
        <v>0.85645360000000004</v>
      </c>
      <c r="CQ257">
        <v>22.366150000000001</v>
      </c>
      <c r="CR257">
        <v>62.860500000000002</v>
      </c>
      <c r="CS257">
        <v>17565.32</v>
      </c>
      <c r="CT257">
        <v>0.84830970000000006</v>
      </c>
      <c r="CU257">
        <v>22.63091</v>
      </c>
      <c r="CV257">
        <v>31.480689999999999</v>
      </c>
      <c r="CW257">
        <v>8987.1419999999998</v>
      </c>
      <c r="CX257">
        <v>0.83956600000000003</v>
      </c>
      <c r="CY257">
        <v>23.019780000000001</v>
      </c>
      <c r="CZ257">
        <v>11.2393</v>
      </c>
      <c r="DA257">
        <v>3272.3409999999999</v>
      </c>
      <c r="DB257">
        <v>0.83030999999999999</v>
      </c>
      <c r="DC257">
        <v>23.21275</v>
      </c>
      <c r="DD257">
        <v>3.0544020000000001</v>
      </c>
      <c r="DE257">
        <v>904.83090000000004</v>
      </c>
      <c r="DF257">
        <v>0.82069740000000002</v>
      </c>
      <c r="DG257">
        <v>23.30958</v>
      </c>
      <c r="DH257">
        <v>0.69638409999999995</v>
      </c>
      <c r="DI257">
        <v>208.58240000000001</v>
      </c>
      <c r="DJ257">
        <v>0.81071119999999997</v>
      </c>
      <c r="DK257">
        <v>23.13203</v>
      </c>
      <c r="DL257">
        <v>0.17440990000000001</v>
      </c>
      <c r="DM257">
        <v>51.820950000000003</v>
      </c>
      <c r="DN257">
        <v>0.80029050000000002</v>
      </c>
      <c r="DO257">
        <v>22.972850000000001</v>
      </c>
      <c r="DP257">
        <v>8.2068160000000001E-2</v>
      </c>
      <c r="DQ257">
        <v>23.706469999999999</v>
      </c>
      <c r="DR257">
        <v>0.78952160000000005</v>
      </c>
      <c r="DS257">
        <v>22.848890000000001</v>
      </c>
      <c r="DT257">
        <v>6.9941539999999996E-2</v>
      </c>
      <c r="DU257">
        <v>20.03051</v>
      </c>
      <c r="DV257">
        <v>0.77849999999999997</v>
      </c>
      <c r="DW257">
        <v>22.71414</v>
      </c>
      <c r="DX257">
        <v>6.8931389999999995E-2</v>
      </c>
      <c r="DY257">
        <v>19.856719999999999</v>
      </c>
      <c r="DZ257">
        <v>0.76720529999999998</v>
      </c>
      <c r="EA257">
        <v>22.864519999999999</v>
      </c>
      <c r="EB257">
        <v>6.7241019999999999E-2</v>
      </c>
      <c r="EC257">
        <v>19.541889999999999</v>
      </c>
      <c r="ED257">
        <v>0.75569390000000003</v>
      </c>
      <c r="EE257">
        <v>23.107119999999998</v>
      </c>
      <c r="EF257">
        <v>6.3637520000000003E-2</v>
      </c>
      <c r="EG257">
        <v>18.663609999999998</v>
      </c>
      <c r="EH257">
        <v>0.74435090000000004</v>
      </c>
      <c r="EI257">
        <v>23.338650000000001</v>
      </c>
      <c r="EJ257" s="1">
        <v>5.8861200000000002E-2</v>
      </c>
      <c r="EK257">
        <v>17.408639999999998</v>
      </c>
      <c r="EL257">
        <v>0.73619999999999997</v>
      </c>
      <c r="EM257">
        <v>23.43047</v>
      </c>
      <c r="EN257" s="1">
        <v>5.3808549999999997E-2</v>
      </c>
      <c r="EO257">
        <v>15.98527</v>
      </c>
      <c r="EP257">
        <v>0.727634</v>
      </c>
      <c r="EQ257">
        <v>23.196940000000001</v>
      </c>
      <c r="ER257" s="1">
        <v>4.8702820000000001E-2</v>
      </c>
      <c r="ES257">
        <v>14.537129999999999</v>
      </c>
      <c r="ET257">
        <v>0.71868100000000001</v>
      </c>
      <c r="EU257">
        <v>22.849160000000001</v>
      </c>
      <c r="EV257" s="1">
        <v>4.3868369999999997E-2</v>
      </c>
      <c r="EW257">
        <v>13.156890000000001</v>
      </c>
      <c r="EX257">
        <v>0.70953069999999996</v>
      </c>
      <c r="EY257">
        <v>22.650179999999999</v>
      </c>
      <c r="EZ257" s="1">
        <v>3.9439759999999997E-2</v>
      </c>
      <c r="FA257">
        <v>11.88477</v>
      </c>
      <c r="FB257">
        <v>0.70033279999999998</v>
      </c>
      <c r="FC257">
        <v>22.698650000000001</v>
      </c>
      <c r="FD257" s="1">
        <v>3.5466600000000001E-2</v>
      </c>
      <c r="FE257">
        <v>10.73593</v>
      </c>
      <c r="FF257">
        <v>0.69137360000000003</v>
      </c>
      <c r="FG257">
        <v>23.40588</v>
      </c>
      <c r="FH257" s="1">
        <v>3.192801E-2</v>
      </c>
      <c r="FI257">
        <v>9.7031039999999997</v>
      </c>
      <c r="FJ257">
        <v>0.68205530000000003</v>
      </c>
      <c r="FK257">
        <v>23.982220000000002</v>
      </c>
      <c r="FL257" s="1">
        <v>2.8736769999999998E-2</v>
      </c>
      <c r="FM257">
        <v>8.7713649999999994</v>
      </c>
      <c r="FN257">
        <v>0.67273139999999998</v>
      </c>
      <c r="FO257">
        <v>24.272629999999999</v>
      </c>
      <c r="FP257" s="1">
        <v>2.5847720000000001E-2</v>
      </c>
      <c r="FQ257">
        <v>7.9225050000000001</v>
      </c>
      <c r="FR257">
        <v>0.66609560000000001</v>
      </c>
      <c r="FS257">
        <v>24.271080000000001</v>
      </c>
      <c r="FT257" s="1">
        <v>2.3295010000000001E-2</v>
      </c>
      <c r="FU257">
        <v>7.1448239999999998</v>
      </c>
      <c r="FV257">
        <v>0.66208069999999997</v>
      </c>
      <c r="FW257">
        <v>23.94847</v>
      </c>
      <c r="FX257" s="1">
        <v>2.097166E-2</v>
      </c>
      <c r="FY257">
        <v>6.4254980000000002</v>
      </c>
      <c r="FZ257">
        <v>0.65761069999999999</v>
      </c>
      <c r="GA257">
        <v>23.476890000000001</v>
      </c>
      <c r="GB257" s="1">
        <v>1.8836269999999999E-2</v>
      </c>
      <c r="GC257">
        <v>5.7670469999999998</v>
      </c>
      <c r="GD257">
        <v>0.65332380000000001</v>
      </c>
      <c r="GE257">
        <v>23.115400000000001</v>
      </c>
      <c r="GF257" s="1">
        <v>1.6903950000000001E-2</v>
      </c>
      <c r="GG257">
        <v>5.1690050000000003</v>
      </c>
      <c r="GH257">
        <v>0.64968579999999998</v>
      </c>
      <c r="GI257">
        <v>23.10744</v>
      </c>
      <c r="GJ257" s="1">
        <v>1.51772E-2</v>
      </c>
      <c r="GK257">
        <v>4.6287630000000002</v>
      </c>
      <c r="GL257">
        <v>0.64673749999999997</v>
      </c>
      <c r="GM257">
        <v>23.939910000000001</v>
      </c>
      <c r="GN257" s="1">
        <v>1.364281E-2</v>
      </c>
      <c r="GO257">
        <v>4.1451830000000003</v>
      </c>
      <c r="GP257">
        <v>0.64431170000000004</v>
      </c>
      <c r="GQ257">
        <v>24.856400000000001</v>
      </c>
      <c r="GR257" s="1">
        <v>1.2275660000000001E-2</v>
      </c>
      <c r="GS257">
        <v>3.713892</v>
      </c>
      <c r="GT257">
        <v>0.64323459999999999</v>
      </c>
      <c r="GU257">
        <v>25.605709999999998</v>
      </c>
      <c r="GV257" s="1">
        <v>1.1060459999999999E-2</v>
      </c>
      <c r="GW257">
        <v>3.3336589999999999</v>
      </c>
      <c r="GX257">
        <v>0.64307959999999997</v>
      </c>
      <c r="GY257">
        <v>26.175979999999999</v>
      </c>
      <c r="GZ257" s="1">
        <v>9.95097E-3</v>
      </c>
      <c r="HA257">
        <v>2.9866920000000001</v>
      </c>
      <c r="HB257">
        <v>0.64303540000000003</v>
      </c>
      <c r="HC257">
        <v>26.18515</v>
      </c>
      <c r="HD257" s="1">
        <v>8.9193369999999994E-3</v>
      </c>
      <c r="HE257">
        <v>2.6672310000000001</v>
      </c>
      <c r="HF257">
        <v>0.64314629999999995</v>
      </c>
      <c r="HG257">
        <v>25.708010000000002</v>
      </c>
      <c r="HH257" s="1">
        <v>7.9623809999999993E-3</v>
      </c>
      <c r="HI257">
        <v>2.3728159999999998</v>
      </c>
      <c r="HJ257">
        <v>0.64340260000000005</v>
      </c>
      <c r="HK257">
        <v>25.29975</v>
      </c>
      <c r="HL257" s="1">
        <v>7.0705799999999999E-3</v>
      </c>
      <c r="HM257">
        <v>2.1005029999999998</v>
      </c>
      <c r="HN257">
        <v>0.64367189999999996</v>
      </c>
      <c r="HO257">
        <v>25.158249999999999</v>
      </c>
      <c r="HP257" s="1">
        <v>6.2316070000000001E-3</v>
      </c>
      <c r="HQ257">
        <v>1.846595</v>
      </c>
      <c r="HR257">
        <v>0.64388630000000002</v>
      </c>
      <c r="HS257">
        <v>25.765499999999999</v>
      </c>
      <c r="HT257" s="1">
        <v>5.4238899999999998E-3</v>
      </c>
      <c r="HU257">
        <v>1.6045780000000001</v>
      </c>
      <c r="HV257">
        <v>0.64409700000000003</v>
      </c>
      <c r="HW257">
        <v>26.640129999999999</v>
      </c>
      <c r="HX257" s="1">
        <v>4.623963E-3</v>
      </c>
      <c r="HY257">
        <v>1.3667180000000001</v>
      </c>
      <c r="HZ257">
        <v>0.64428269999999999</v>
      </c>
      <c r="IA257">
        <v>27.379339999999999</v>
      </c>
      <c r="IB257" s="1">
        <v>3.8275819999999999E-3</v>
      </c>
      <c r="IC257">
        <v>1.1311230000000001</v>
      </c>
      <c r="ID257">
        <v>0.64441570000000004</v>
      </c>
      <c r="IE257">
        <v>27.89631</v>
      </c>
      <c r="IF257" s="1">
        <v>3.0668819999999999E-3</v>
      </c>
      <c r="IG257">
        <v>0.90638439999999998</v>
      </c>
      <c r="IH257">
        <v>0.64452339999999997</v>
      </c>
      <c r="II257">
        <v>27.745519999999999</v>
      </c>
      <c r="IJ257" s="1">
        <v>2.397396E-3</v>
      </c>
      <c r="IK257">
        <v>0.7084047</v>
      </c>
      <c r="IL257">
        <v>0.64461239999999997</v>
      </c>
      <c r="IM257">
        <v>27.182009999999998</v>
      </c>
      <c r="IN257" s="1">
        <v>1.8638820000000001E-3</v>
      </c>
      <c r="IO257">
        <v>0.55024019999999996</v>
      </c>
      <c r="IP257">
        <v>0.64466849999999998</v>
      </c>
      <c r="IQ257">
        <v>26.659510000000001</v>
      </c>
      <c r="IR257" s="1">
        <v>1.4770429999999999E-3</v>
      </c>
      <c r="IS257">
        <v>0.43532379999999998</v>
      </c>
      <c r="IT257">
        <v>0.64473029999999998</v>
      </c>
      <c r="IU257">
        <v>26.323640000000001</v>
      </c>
      <c r="IV257" s="1">
        <v>1.2169310000000001E-3</v>
      </c>
      <c r="IW257">
        <v>0.35784640000000001</v>
      </c>
      <c r="IX257">
        <v>0.64477859999999998</v>
      </c>
      <c r="IY257">
        <v>26.592459999999999</v>
      </c>
      <c r="IZ257" s="1">
        <v>1.048602E-3</v>
      </c>
      <c r="JA257">
        <v>0.30770570000000003</v>
      </c>
      <c r="JB257">
        <v>0.64478939999999996</v>
      </c>
      <c r="JC257">
        <v>26.83201</v>
      </c>
      <c r="JD257" s="1">
        <v>9.3876129999999997E-4</v>
      </c>
      <c r="JE257">
        <v>0.27506120000000001</v>
      </c>
      <c r="JF257">
        <v>0.64480910000000002</v>
      </c>
      <c r="JG257">
        <v>27.133469999999999</v>
      </c>
      <c r="JH257" s="1">
        <v>8.6319779999999996E-4</v>
      </c>
      <c r="JI257">
        <v>0.25266329999999998</v>
      </c>
      <c r="JJ257">
        <v>0.64482629999999996</v>
      </c>
      <c r="JK257">
        <v>27.069120000000002</v>
      </c>
      <c r="JL257" s="1">
        <v>8.0690340000000001E-4</v>
      </c>
      <c r="JM257">
        <v>0.23604559999999999</v>
      </c>
      <c r="JN257">
        <v>0.64483409999999997</v>
      </c>
      <c r="JO257">
        <v>26.776350000000001</v>
      </c>
      <c r="JP257" s="1">
        <v>7.6147659999999996E-4</v>
      </c>
      <c r="JQ257">
        <v>0.2226902</v>
      </c>
      <c r="JR257">
        <v>0.6448393</v>
      </c>
      <c r="JS257">
        <v>26.458739999999999</v>
      </c>
      <c r="JT257" s="1">
        <v>7.2252440000000002E-4</v>
      </c>
      <c r="JU257">
        <v>0.21126200000000001</v>
      </c>
      <c r="JV257">
        <v>0.64483060000000003</v>
      </c>
      <c r="JW257">
        <v>26.1053</v>
      </c>
      <c r="JX257" s="1">
        <v>6.8766599999999997E-4</v>
      </c>
      <c r="JY257">
        <v>0.20104069999999999</v>
      </c>
      <c r="JZ257">
        <v>0.64483800000000002</v>
      </c>
      <c r="KA257">
        <v>25.83146</v>
      </c>
      <c r="KB257" s="1">
        <v>6.5568460000000001E-4</v>
      </c>
      <c r="KC257">
        <v>0.1916593</v>
      </c>
      <c r="KD257">
        <v>0.64483469999999998</v>
      </c>
      <c r="KE257">
        <v>26.243359999999999</v>
      </c>
      <c r="KF257" s="1">
        <v>6.2579279999999996E-4</v>
      </c>
      <c r="KG257">
        <v>0.182916</v>
      </c>
      <c r="KH257">
        <v>0.64484200000000003</v>
      </c>
      <c r="KI257">
        <v>26.54448</v>
      </c>
      <c r="KJ257" s="1">
        <v>5.9784539999999998E-4</v>
      </c>
      <c r="KK257">
        <v>0.1747409</v>
      </c>
      <c r="KL257">
        <v>0.64483550000000001</v>
      </c>
      <c r="KM257">
        <v>26.781690000000001</v>
      </c>
      <c r="KN257" s="1">
        <v>5.7177629999999996E-4</v>
      </c>
      <c r="KO257">
        <v>0.16712080000000001</v>
      </c>
      <c r="KP257">
        <v>0.64485590000000004</v>
      </c>
      <c r="KQ257">
        <v>26.920269999999999</v>
      </c>
      <c r="KR257" s="1">
        <v>5.4721809999999996E-4</v>
      </c>
      <c r="KS257">
        <v>0.15993740000000001</v>
      </c>
      <c r="KT257">
        <v>0.64485130000000002</v>
      </c>
      <c r="KU257">
        <v>26.662859999999998</v>
      </c>
      <c r="KV257" s="1">
        <v>5.238021E-4</v>
      </c>
      <c r="KW257">
        <v>0.1530957</v>
      </c>
      <c r="KX257">
        <v>0.64484819999999998</v>
      </c>
      <c r="KY257">
        <v>26.072379999999999</v>
      </c>
      <c r="KZ257" s="1">
        <v>5.0156349999999996E-4</v>
      </c>
      <c r="LA257">
        <v>0.14658979999999999</v>
      </c>
      <c r="LB257">
        <v>0.64485199999999998</v>
      </c>
      <c r="LC257">
        <v>25.51362</v>
      </c>
      <c r="LD257" s="1">
        <v>4.8049140000000002E-4</v>
      </c>
      <c r="LE257">
        <v>0.14043140000000001</v>
      </c>
      <c r="LF257">
        <v>0.6448528</v>
      </c>
      <c r="LG257">
        <v>25.235579999999999</v>
      </c>
      <c r="LH257" s="1">
        <v>4.6056599999999998E-4</v>
      </c>
      <c r="LI257">
        <v>0.13459969999999999</v>
      </c>
      <c r="LJ257">
        <v>0.6448566</v>
      </c>
      <c r="LK257">
        <v>25.81194</v>
      </c>
      <c r="LL257" s="1">
        <v>4.415062E-4</v>
      </c>
      <c r="LM257">
        <v>0.12903239999999999</v>
      </c>
      <c r="LN257">
        <v>0.64485150000000002</v>
      </c>
      <c r="LO257">
        <v>26.396909999999998</v>
      </c>
      <c r="LP257" s="1">
        <v>4.233954E-4</v>
      </c>
      <c r="LQ257">
        <v>0.1237303</v>
      </c>
      <c r="LR257">
        <v>0.64484419999999998</v>
      </c>
      <c r="LS257">
        <v>26.882269999999998</v>
      </c>
      <c r="LT257" s="1">
        <v>4.061674E-4</v>
      </c>
      <c r="LU257">
        <v>0.1186926</v>
      </c>
      <c r="LV257">
        <v>0.64484109999999994</v>
      </c>
      <c r="LW257">
        <v>27.482610000000001</v>
      </c>
      <c r="LX257" s="1">
        <v>3.897552E-4</v>
      </c>
      <c r="LY257">
        <v>0.11389779999999999</v>
      </c>
      <c r="LZ257">
        <v>0.64483120000000005</v>
      </c>
      <c r="MA257">
        <v>27.576319999999999</v>
      </c>
      <c r="MB257" s="1">
        <v>3.7418549999999998E-4</v>
      </c>
      <c r="MC257">
        <v>0.1093512</v>
      </c>
      <c r="MD257">
        <v>0.64481909999999998</v>
      </c>
      <c r="ME257">
        <v>27.0459</v>
      </c>
      <c r="MF257" s="1">
        <v>3.5939270000000001E-4</v>
      </c>
      <c r="MG257">
        <v>0.1050214</v>
      </c>
      <c r="MH257">
        <v>0.64478250000000004</v>
      </c>
      <c r="MI257">
        <v>26.456040000000002</v>
      </c>
      <c r="MJ257" s="1">
        <v>3.4520310000000002E-4</v>
      </c>
      <c r="MK257">
        <v>0.10088129999999999</v>
      </c>
      <c r="ML257">
        <v>0.64475300000000002</v>
      </c>
      <c r="MM257">
        <v>26.208839999999999</v>
      </c>
      <c r="MN257" s="1">
        <v>3.3167560000000001E-4</v>
      </c>
      <c r="MO257">
        <v>9.693177E-2</v>
      </c>
      <c r="MP257">
        <v>0.6447157</v>
      </c>
      <c r="MQ257">
        <v>26.71386</v>
      </c>
      <c r="MR257" s="1">
        <v>3.1881329999999998E-4</v>
      </c>
      <c r="MS257">
        <v>9.3174309999999996E-2</v>
      </c>
      <c r="MT257">
        <v>0.64465799999999995</v>
      </c>
      <c r="MU257">
        <v>27.372540000000001</v>
      </c>
      <c r="MV257" s="1">
        <v>3.066864E-4</v>
      </c>
      <c r="MW257">
        <v>8.9619610000000002E-2</v>
      </c>
      <c r="MX257">
        <v>0.64459350000000004</v>
      </c>
      <c r="MY257">
        <v>27.898610000000001</v>
      </c>
      <c r="MZ257" s="1">
        <v>2.952753E-4</v>
      </c>
      <c r="NA257">
        <v>8.6286009999999996E-2</v>
      </c>
      <c r="NB257">
        <v>0.64452730000000003</v>
      </c>
      <c r="NC257">
        <v>28.349080000000001</v>
      </c>
      <c r="ND257" s="1">
        <v>2.8461170000000001E-4</v>
      </c>
      <c r="NE257">
        <v>8.3165219999999998E-2</v>
      </c>
      <c r="NF257">
        <v>0.644455</v>
      </c>
      <c r="NG257">
        <v>28.293869999999998</v>
      </c>
      <c r="NH257" s="1">
        <v>2.7457479999999998E-4</v>
      </c>
      <c r="NI257">
        <v>8.0228190000000005E-2</v>
      </c>
      <c r="NJ257">
        <v>0.64437659999999997</v>
      </c>
      <c r="NK257">
        <v>27.940529999999999</v>
      </c>
      <c r="NL257" s="1">
        <v>2.6499629999999998E-4</v>
      </c>
      <c r="NM257">
        <v>7.742309E-2</v>
      </c>
      <c r="NN257">
        <v>0.64431559999999999</v>
      </c>
      <c r="NO257">
        <v>27.62753</v>
      </c>
      <c r="NP257" s="1">
        <v>2.5573730000000002E-4</v>
      </c>
      <c r="NQ257">
        <v>7.471042E-2</v>
      </c>
      <c r="NR257">
        <v>0.64426640000000002</v>
      </c>
      <c r="NS257">
        <v>27.423079999999999</v>
      </c>
      <c r="NT257" s="1">
        <v>2.4679250000000003E-4</v>
      </c>
      <c r="NU257">
        <v>7.2090710000000002E-2</v>
      </c>
      <c r="NV257">
        <v>0.64422159999999995</v>
      </c>
      <c r="NW257">
        <v>27.529579999999999</v>
      </c>
      <c r="NX257" s="1">
        <v>2.3827860000000001E-4</v>
      </c>
      <c r="NY257">
        <v>6.9590760000000002E-2</v>
      </c>
      <c r="NZ257">
        <v>0.64419720000000003</v>
      </c>
      <c r="OA257">
        <v>28.047319999999999</v>
      </c>
      <c r="OB257" s="1">
        <v>2.3029020000000001E-4</v>
      </c>
      <c r="OC257">
        <v>6.7245929999999995E-2</v>
      </c>
      <c r="OD257">
        <v>0.64417500000000005</v>
      </c>
      <c r="OE257">
        <v>28.291450000000001</v>
      </c>
      <c r="OF257" s="1">
        <v>2.229489E-4</v>
      </c>
      <c r="OG257">
        <v>6.5083940000000007E-2</v>
      </c>
      <c r="OH257">
        <v>0.64416549999999995</v>
      </c>
      <c r="OI257">
        <v>28.315380000000001</v>
      </c>
      <c r="OJ257" s="1">
        <v>2.160846E-4</v>
      </c>
      <c r="OK257">
        <v>6.3065969999999999E-2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1.196923</v>
      </c>
      <c r="G258">
        <v>22.795590000000001</v>
      </c>
      <c r="H258">
        <v>0</v>
      </c>
      <c r="I258">
        <v>0</v>
      </c>
      <c r="J258">
        <v>1.195694</v>
      </c>
      <c r="K258">
        <v>22.63616</v>
      </c>
      <c r="L258">
        <v>0</v>
      </c>
      <c r="M258">
        <v>0</v>
      </c>
      <c r="N258">
        <v>1.194466</v>
      </c>
      <c r="O258">
        <v>22.723389999999998</v>
      </c>
      <c r="P258">
        <v>0</v>
      </c>
      <c r="Q258">
        <v>0</v>
      </c>
      <c r="R258">
        <v>1.1931590000000001</v>
      </c>
      <c r="S258">
        <v>22.687329999999999</v>
      </c>
      <c r="T258">
        <v>0</v>
      </c>
      <c r="U258">
        <v>0</v>
      </c>
      <c r="V258">
        <v>1.1918280000000001</v>
      </c>
      <c r="W258">
        <v>22.675920000000001</v>
      </c>
      <c r="X258">
        <v>0</v>
      </c>
      <c r="Y258">
        <v>0</v>
      </c>
      <c r="Z258">
        <v>1.190428</v>
      </c>
      <c r="AA258">
        <v>22.604900000000001</v>
      </c>
      <c r="AB258">
        <v>0</v>
      </c>
      <c r="AC258">
        <v>0</v>
      </c>
      <c r="AD258">
        <v>1.1888540000000001</v>
      </c>
      <c r="AE258">
        <v>22.412210000000002</v>
      </c>
      <c r="AF258">
        <v>0</v>
      </c>
      <c r="AG258">
        <v>0</v>
      </c>
      <c r="AH258">
        <v>1.1868179999999999</v>
      </c>
      <c r="AI258">
        <v>22.10153</v>
      </c>
      <c r="AJ258">
        <v>0</v>
      </c>
      <c r="AK258">
        <v>0</v>
      </c>
      <c r="AL258">
        <v>1.184348</v>
      </c>
      <c r="AM258">
        <v>22.105060000000002</v>
      </c>
      <c r="AN258">
        <v>0</v>
      </c>
      <c r="AO258">
        <v>0</v>
      </c>
      <c r="AP258">
        <v>1.181797</v>
      </c>
      <c r="AQ258">
        <v>21.9495</v>
      </c>
      <c r="AR258">
        <v>0</v>
      </c>
      <c r="AS258">
        <v>0</v>
      </c>
      <c r="AT258">
        <v>1.1794</v>
      </c>
      <c r="AU258">
        <v>21.860969999999998</v>
      </c>
      <c r="AV258">
        <v>0</v>
      </c>
      <c r="AW258">
        <v>0</v>
      </c>
      <c r="AX258">
        <v>1.177319</v>
      </c>
      <c r="AY258">
        <v>21.850850000000001</v>
      </c>
      <c r="AZ258">
        <v>5.4414789999999998E-33</v>
      </c>
      <c r="BA258">
        <v>1.4762479999999999E-30</v>
      </c>
      <c r="BB258">
        <v>1.175497</v>
      </c>
      <c r="BC258">
        <v>21.901070000000001</v>
      </c>
      <c r="BD258" s="1">
        <v>2.7896269999999998E-20</v>
      </c>
      <c r="BE258" s="1">
        <v>7.5478100000000005E-18</v>
      </c>
      <c r="BF258">
        <v>1.1739040000000001</v>
      </c>
      <c r="BG258">
        <v>21.872969999999999</v>
      </c>
      <c r="BH258" s="1">
        <v>2.018102E-12</v>
      </c>
      <c r="BI258" s="1">
        <v>3.526266E-10</v>
      </c>
      <c r="BJ258">
        <v>1.1723680000000001</v>
      </c>
      <c r="BK258">
        <v>21.845590000000001</v>
      </c>
      <c r="BL258" s="1">
        <v>2.4604909999999997E-7</v>
      </c>
      <c r="BM258" s="1">
        <v>5.035236E-5</v>
      </c>
      <c r="BN258">
        <v>1.1708019999999999</v>
      </c>
      <c r="BO258">
        <v>21.94266</v>
      </c>
      <c r="BP258" s="1">
        <v>1.9111089999999999E-4</v>
      </c>
      <c r="BQ258" s="1">
        <v>4.192158E-2</v>
      </c>
      <c r="BR258">
        <v>1.1691670000000001</v>
      </c>
      <c r="BS258">
        <v>22.165189999999999</v>
      </c>
      <c r="BT258" s="1">
        <v>2.1269030000000001E-2</v>
      </c>
      <c r="BU258" s="1">
        <v>4.9113499999999997</v>
      </c>
      <c r="BV258">
        <v>1.1673009999999999</v>
      </c>
      <c r="BW258">
        <v>22.439579999999999</v>
      </c>
      <c r="BX258" s="1">
        <v>0.62215419999999999</v>
      </c>
      <c r="BY258" s="1">
        <v>149.88630000000001</v>
      </c>
      <c r="BZ258">
        <v>1.1651469999999999</v>
      </c>
      <c r="CA258">
        <v>22.634370000000001</v>
      </c>
      <c r="CB258" s="1">
        <v>6.4777139999999997</v>
      </c>
      <c r="CC258">
        <v>1620.1759999999999</v>
      </c>
      <c r="CD258">
        <v>1.162587</v>
      </c>
      <c r="CE258">
        <v>22.538709999999998</v>
      </c>
      <c r="CF258" s="1">
        <v>29.26031</v>
      </c>
      <c r="CG258">
        <v>7565.348</v>
      </c>
      <c r="CH258">
        <v>1.1595489999999999</v>
      </c>
      <c r="CI258">
        <v>22.447990000000001</v>
      </c>
      <c r="CJ258">
        <v>66.181610000000006</v>
      </c>
      <c r="CK258">
        <v>17636.52</v>
      </c>
      <c r="CL258">
        <v>1.1561349999999999</v>
      </c>
      <c r="CM258">
        <v>22.401700000000002</v>
      </c>
      <c r="CN258">
        <v>83.863510000000005</v>
      </c>
      <c r="CO258">
        <v>22977.85</v>
      </c>
      <c r="CP258">
        <v>1.1524700000000001</v>
      </c>
      <c r="CQ258">
        <v>22.37961</v>
      </c>
      <c r="CR258">
        <v>65.445300000000003</v>
      </c>
      <c r="CS258">
        <v>18371.03</v>
      </c>
      <c r="CT258">
        <v>1.149338</v>
      </c>
      <c r="CU258">
        <v>22.66187</v>
      </c>
      <c r="CV258">
        <v>33.897260000000003</v>
      </c>
      <c r="CW258">
        <v>9724.3070000000007</v>
      </c>
      <c r="CX258">
        <v>1.1461650000000001</v>
      </c>
      <c r="CY258">
        <v>23.060790000000001</v>
      </c>
      <c r="CZ258">
        <v>12.45781</v>
      </c>
      <c r="DA258">
        <v>3645.5540000000001</v>
      </c>
      <c r="DB258">
        <v>1.14289</v>
      </c>
      <c r="DC258">
        <v>23.252040000000001</v>
      </c>
      <c r="DD258">
        <v>3.4662280000000001</v>
      </c>
      <c r="DE258">
        <v>1031.79</v>
      </c>
      <c r="DF258">
        <v>1.1395599999999999</v>
      </c>
      <c r="DG258">
        <v>23.34449</v>
      </c>
      <c r="DH258">
        <v>0.79946450000000002</v>
      </c>
      <c r="DI258">
        <v>240.46520000000001</v>
      </c>
      <c r="DJ258">
        <v>1.1360870000000001</v>
      </c>
      <c r="DK258">
        <v>23.15089</v>
      </c>
      <c r="DL258">
        <v>0.1947209</v>
      </c>
      <c r="DM258">
        <v>57.99071</v>
      </c>
      <c r="DN258">
        <v>1.1323639999999999</v>
      </c>
      <c r="DO258">
        <v>22.98855</v>
      </c>
      <c r="DP258">
        <v>8.5200319999999996E-2</v>
      </c>
      <c r="DQ258">
        <v>24.455220000000001</v>
      </c>
      <c r="DR258">
        <v>1.1285590000000001</v>
      </c>
      <c r="DS258">
        <v>22.856369999999998</v>
      </c>
      <c r="DT258">
        <v>7.0201369999999999E-2</v>
      </c>
      <c r="DU258">
        <v>19.798290000000001</v>
      </c>
      <c r="DV258">
        <v>1.1247849999999999</v>
      </c>
      <c r="DW258">
        <v>22.7239</v>
      </c>
      <c r="DX258">
        <v>6.8947090000000003E-2</v>
      </c>
      <c r="DY258">
        <v>19.460940000000001</v>
      </c>
      <c r="DZ258">
        <v>1.1211770000000001</v>
      </c>
      <c r="EA258">
        <v>22.88693</v>
      </c>
      <c r="EB258">
        <v>6.7425650000000004E-2</v>
      </c>
      <c r="EC258">
        <v>19.118600000000001</v>
      </c>
      <c r="ED258">
        <v>1.1175580000000001</v>
      </c>
      <c r="EE258">
        <v>23.14583</v>
      </c>
      <c r="EF258">
        <v>6.3984440000000004E-2</v>
      </c>
      <c r="EG258">
        <v>18.22728</v>
      </c>
      <c r="EH258">
        <v>1.1143110000000001</v>
      </c>
      <c r="EI258">
        <v>23.38259</v>
      </c>
      <c r="EJ258">
        <v>5.9289979999999999E-2</v>
      </c>
      <c r="EK258">
        <v>16.960059999999999</v>
      </c>
      <c r="EL258">
        <v>1.1143719999999999</v>
      </c>
      <c r="EM258">
        <v>23.46865</v>
      </c>
      <c r="EN258">
        <v>5.4271600000000003E-2</v>
      </c>
      <c r="EO258">
        <v>15.55964</v>
      </c>
      <c r="EP258">
        <v>1.1142730000000001</v>
      </c>
      <c r="EQ258">
        <v>23.226469999999999</v>
      </c>
      <c r="ER258" s="1">
        <v>4.915622E-2</v>
      </c>
      <c r="ES258">
        <v>14.13518</v>
      </c>
      <c r="ET258">
        <v>1.1145620000000001</v>
      </c>
      <c r="EU258">
        <v>22.865929999999999</v>
      </c>
      <c r="EV258" s="1">
        <v>4.4293730000000003E-2</v>
      </c>
      <c r="EW258">
        <v>12.77258</v>
      </c>
      <c r="EX258">
        <v>1.1152040000000001</v>
      </c>
      <c r="EY258">
        <v>22.660599999999999</v>
      </c>
      <c r="EZ258" s="1">
        <v>3.982836E-2</v>
      </c>
      <c r="FA258">
        <v>11.514480000000001</v>
      </c>
      <c r="FB258">
        <v>1.1162110000000001</v>
      </c>
      <c r="FC258">
        <v>22.714110000000002</v>
      </c>
      <c r="FD258">
        <v>3.5815899999999998E-2</v>
      </c>
      <c r="FE258">
        <v>10.37773</v>
      </c>
      <c r="FF258">
        <v>1.1185290000000001</v>
      </c>
      <c r="FG258">
        <v>23.429390000000001</v>
      </c>
      <c r="FH258" s="1">
        <v>3.2242939999999998E-2</v>
      </c>
      <c r="FI258">
        <v>9.3538560000000004</v>
      </c>
      <c r="FJ258">
        <v>1.1211960000000001</v>
      </c>
      <c r="FK258">
        <v>24.003789999999999</v>
      </c>
      <c r="FL258" s="1">
        <v>2.9022579999999999E-2</v>
      </c>
      <c r="FM258">
        <v>8.4312860000000001</v>
      </c>
      <c r="FN258">
        <v>1.1250830000000001</v>
      </c>
      <c r="FO258">
        <v>24.300329999999999</v>
      </c>
      <c r="FP258" s="1">
        <v>2.6110410000000001E-2</v>
      </c>
      <c r="FQ258">
        <v>7.5912990000000002</v>
      </c>
      <c r="FR258">
        <v>1.131802</v>
      </c>
      <c r="FS258">
        <v>24.303229999999999</v>
      </c>
      <c r="FT258" s="1">
        <v>2.3534639999999999E-2</v>
      </c>
      <c r="FU258">
        <v>6.8264240000000003</v>
      </c>
      <c r="FV258">
        <v>1.1366019999999999</v>
      </c>
      <c r="FW258">
        <v>23.987670000000001</v>
      </c>
      <c r="FX258">
        <v>2.119416E-2</v>
      </c>
      <c r="FY258">
        <v>6.1393740000000001</v>
      </c>
      <c r="FZ258">
        <v>1.141624</v>
      </c>
      <c r="GA258">
        <v>23.513809999999999</v>
      </c>
      <c r="GB258" s="1">
        <v>1.9039420000000001E-2</v>
      </c>
      <c r="GC258">
        <v>5.5095619999999998</v>
      </c>
      <c r="GD258">
        <v>1.147856</v>
      </c>
      <c r="GE258">
        <v>23.13749</v>
      </c>
      <c r="GF258" s="1">
        <v>1.7088240000000001E-2</v>
      </c>
      <c r="GG258">
        <v>4.9362839999999997</v>
      </c>
      <c r="GH258">
        <v>1.156258</v>
      </c>
      <c r="GI258">
        <v>23.120550000000001</v>
      </c>
      <c r="GJ258">
        <v>1.5343209999999999E-2</v>
      </c>
      <c r="GK258">
        <v>4.4165749999999999</v>
      </c>
      <c r="GL258">
        <v>1.1661760000000001</v>
      </c>
      <c r="GM258">
        <v>23.943570000000001</v>
      </c>
      <c r="GN258" s="1">
        <v>1.379124E-2</v>
      </c>
      <c r="GO258">
        <v>3.9507979999999998</v>
      </c>
      <c r="GP258">
        <v>1.1764939999999999</v>
      </c>
      <c r="GQ258">
        <v>24.85097</v>
      </c>
      <c r="GR258" s="1">
        <v>1.2408310000000001E-2</v>
      </c>
      <c r="GS258">
        <v>3.5355690000000002</v>
      </c>
      <c r="GT258">
        <v>1.1807110000000001</v>
      </c>
      <c r="GU258">
        <v>25.608619999999998</v>
      </c>
      <c r="GV258" s="1">
        <v>1.117785E-2</v>
      </c>
      <c r="GW258">
        <v>3.1706979999999998</v>
      </c>
      <c r="GX258">
        <v>1.1848069999999999</v>
      </c>
      <c r="GY258">
        <v>26.19312</v>
      </c>
      <c r="GZ258" s="1">
        <v>1.005955E-2</v>
      </c>
      <c r="HA258">
        <v>2.8390149999999998</v>
      </c>
      <c r="HB258">
        <v>1.1886859999999999</v>
      </c>
      <c r="HC258">
        <v>26.21528</v>
      </c>
      <c r="HD258" s="1">
        <v>9.0191400000000001E-3</v>
      </c>
      <c r="HE258">
        <v>2.5345240000000002</v>
      </c>
      <c r="HF258">
        <v>1.1923600000000001</v>
      </c>
      <c r="HG258">
        <v>25.747800000000002</v>
      </c>
      <c r="HH258" s="1">
        <v>8.0546409999999995E-3</v>
      </c>
      <c r="HI258">
        <v>2.2544029999999999</v>
      </c>
      <c r="HJ258">
        <v>1.19564</v>
      </c>
      <c r="HK258">
        <v>25.328900000000001</v>
      </c>
      <c r="HL258" s="1">
        <v>7.1560219999999997E-3</v>
      </c>
      <c r="HM258">
        <v>1.995827</v>
      </c>
      <c r="HN258">
        <v>1.19841</v>
      </c>
      <c r="HO258">
        <v>25.1755</v>
      </c>
      <c r="HP258" s="1">
        <v>6.3117269999999996E-3</v>
      </c>
      <c r="HQ258">
        <v>1.7555499999999999</v>
      </c>
      <c r="HR258">
        <v>1.2005870000000001</v>
      </c>
      <c r="HS258">
        <v>25.769490000000001</v>
      </c>
      <c r="HT258" s="1">
        <v>5.5011260000000003E-3</v>
      </c>
      <c r="HU258">
        <v>1.5274479999999999</v>
      </c>
      <c r="HV258">
        <v>1.202331</v>
      </c>
      <c r="HW258">
        <v>26.63937</v>
      </c>
      <c r="HX258" s="1">
        <v>4.7005559999999998E-3</v>
      </c>
      <c r="HY258">
        <v>1.304189</v>
      </c>
      <c r="HZ258">
        <v>1.2036819999999999</v>
      </c>
      <c r="IA258">
        <v>27.38429</v>
      </c>
      <c r="IB258" s="1">
        <v>3.9026360000000001E-3</v>
      </c>
      <c r="IC258">
        <v>1.083013</v>
      </c>
      <c r="ID258">
        <v>1.2046939999999999</v>
      </c>
      <c r="IE258">
        <v>27.91854</v>
      </c>
      <c r="IF258" s="1">
        <v>3.136144E-3</v>
      </c>
      <c r="IG258">
        <v>0.87077700000000002</v>
      </c>
      <c r="IH258">
        <v>1.205438</v>
      </c>
      <c r="II258">
        <v>27.780169999999998</v>
      </c>
      <c r="IJ258" s="1">
        <v>2.4556679999999998E-3</v>
      </c>
      <c r="IK258">
        <v>0.68198809999999999</v>
      </c>
      <c r="IL258">
        <v>1.2059629999999999</v>
      </c>
      <c r="IM258">
        <v>27.223559999999999</v>
      </c>
      <c r="IN258" s="1">
        <v>1.9082350000000001E-3</v>
      </c>
      <c r="IO258">
        <v>0.52950200000000003</v>
      </c>
      <c r="IP258">
        <v>1.206399</v>
      </c>
      <c r="IQ258">
        <v>26.692830000000001</v>
      </c>
      <c r="IR258" s="1">
        <v>1.5079690000000001E-3</v>
      </c>
      <c r="IS258">
        <v>0.41759059999999998</v>
      </c>
      <c r="IT258">
        <v>1.2066749999999999</v>
      </c>
      <c r="IU258">
        <v>26.348600000000001</v>
      </c>
      <c r="IV258" s="1">
        <v>1.23722E-3</v>
      </c>
      <c r="IW258">
        <v>0.3416013</v>
      </c>
      <c r="IX258">
        <v>1.206885</v>
      </c>
      <c r="IY258">
        <v>26.60623</v>
      </c>
      <c r="IZ258" s="1">
        <v>1.0616670000000001E-3</v>
      </c>
      <c r="JA258">
        <v>0.29228320000000002</v>
      </c>
      <c r="JB258">
        <v>1.2070160000000001</v>
      </c>
      <c r="JC258">
        <v>26.833390000000001</v>
      </c>
      <c r="JD258" s="1">
        <v>9.4742649999999997E-4</v>
      </c>
      <c r="JE258">
        <v>0.26026480000000002</v>
      </c>
      <c r="JF258">
        <v>1.2071160000000001</v>
      </c>
      <c r="JG258">
        <v>27.143910000000002</v>
      </c>
      <c r="JH258" s="1">
        <v>8.6936380000000001E-4</v>
      </c>
      <c r="JI258">
        <v>0.23846990000000001</v>
      </c>
      <c r="JJ258">
        <v>1.207165</v>
      </c>
      <c r="JK258">
        <v>27.09338</v>
      </c>
      <c r="JL258" s="1">
        <v>8.1166460000000001E-4</v>
      </c>
      <c r="JM258">
        <v>0.222446</v>
      </c>
      <c r="JN258">
        <v>1.207252</v>
      </c>
      <c r="JO258">
        <v>26.827359999999999</v>
      </c>
      <c r="JP258" s="1">
        <v>7.6543759999999998E-4</v>
      </c>
      <c r="JQ258">
        <v>0.20968229999999999</v>
      </c>
      <c r="JR258">
        <v>1.2072799999999999</v>
      </c>
      <c r="JS258">
        <v>26.521280000000001</v>
      </c>
      <c r="JT258" s="1">
        <v>7.2599760000000002E-4</v>
      </c>
      <c r="JU258">
        <v>0.19882349999999999</v>
      </c>
      <c r="JV258">
        <v>1.207273</v>
      </c>
      <c r="JW258">
        <v>26.166149999999998</v>
      </c>
      <c r="JX258" s="1">
        <v>6.9079959999999996E-4</v>
      </c>
      <c r="JY258">
        <v>0.18914320000000001</v>
      </c>
      <c r="JZ258">
        <v>1.207295</v>
      </c>
      <c r="KA258">
        <v>25.876139999999999</v>
      </c>
      <c r="KB258" s="1">
        <v>6.5859559999999998E-4</v>
      </c>
      <c r="KC258">
        <v>0.18029429999999999</v>
      </c>
      <c r="KD258">
        <v>1.2072860000000001</v>
      </c>
      <c r="KE258">
        <v>26.270489999999999</v>
      </c>
      <c r="KF258" s="1">
        <v>6.2851740000000001E-4</v>
      </c>
      <c r="KG258">
        <v>0.1720489</v>
      </c>
      <c r="KH258">
        <v>1.207322</v>
      </c>
      <c r="KI258">
        <v>26.55293</v>
      </c>
      <c r="KJ258" s="1">
        <v>6.0038940000000003E-4</v>
      </c>
      <c r="KK258">
        <v>0.16434260000000001</v>
      </c>
      <c r="KL258">
        <v>1.207303</v>
      </c>
      <c r="KM258">
        <v>26.796520000000001</v>
      </c>
      <c r="KN258" s="1">
        <v>5.7415180000000001E-4</v>
      </c>
      <c r="KO258">
        <v>0.1571544</v>
      </c>
      <c r="KP258">
        <v>1.2073069999999999</v>
      </c>
      <c r="KQ258">
        <v>26.945730000000001</v>
      </c>
      <c r="KR258" s="1">
        <v>5.4947220000000003E-4</v>
      </c>
      <c r="KS258">
        <v>0.15039459999999999</v>
      </c>
      <c r="KT258">
        <v>1.2073100000000001</v>
      </c>
      <c r="KU258">
        <v>26.70496</v>
      </c>
      <c r="KV258" s="1">
        <v>5.2595270000000002E-4</v>
      </c>
      <c r="KW258">
        <v>0.143959</v>
      </c>
      <c r="KX258">
        <v>1.2073400000000001</v>
      </c>
      <c r="KY258">
        <v>26.12359</v>
      </c>
      <c r="KZ258" s="1">
        <v>5.0360460000000004E-4</v>
      </c>
      <c r="LA258">
        <v>0.13783529999999999</v>
      </c>
      <c r="LB258">
        <v>1.2072959999999999</v>
      </c>
      <c r="LC258">
        <v>25.55696</v>
      </c>
      <c r="LD258" s="1">
        <v>4.8241380000000001E-4</v>
      </c>
      <c r="LE258">
        <v>0.13203509999999999</v>
      </c>
      <c r="LF258">
        <v>1.207308</v>
      </c>
      <c r="LG258">
        <v>25.271550000000001</v>
      </c>
      <c r="LH258" s="1">
        <v>4.6239799999999999E-4</v>
      </c>
      <c r="LI258">
        <v>0.1265482</v>
      </c>
      <c r="LJ258">
        <v>1.2073499999999999</v>
      </c>
      <c r="LK258">
        <v>25.836980000000001</v>
      </c>
      <c r="LL258" s="1">
        <v>4.4325650000000001E-4</v>
      </c>
      <c r="LM258">
        <v>0.1213123</v>
      </c>
      <c r="LN258">
        <v>1.207338</v>
      </c>
      <c r="LO258">
        <v>26.410810000000001</v>
      </c>
      <c r="LP258" s="1">
        <v>4.2505979999999999E-4</v>
      </c>
      <c r="LQ258">
        <v>0.1163226</v>
      </c>
      <c r="LR258">
        <v>1.207328</v>
      </c>
      <c r="LS258">
        <v>26.903860000000002</v>
      </c>
      <c r="LT258" s="1">
        <v>4.0775019999999998E-4</v>
      </c>
      <c r="LU258">
        <v>0.11158170000000001</v>
      </c>
      <c r="LV258">
        <v>1.2073039999999999</v>
      </c>
      <c r="LW258">
        <v>27.509840000000001</v>
      </c>
      <c r="LX258" s="1">
        <v>3.9125720000000001E-4</v>
      </c>
      <c r="LY258">
        <v>0.1070697</v>
      </c>
      <c r="LZ258">
        <v>1.207301</v>
      </c>
      <c r="MA258">
        <v>27.61524</v>
      </c>
      <c r="MB258" s="1">
        <v>3.756109E-4</v>
      </c>
      <c r="MC258">
        <v>0.1027902</v>
      </c>
      <c r="MD258">
        <v>1.2073130000000001</v>
      </c>
      <c r="ME258">
        <v>27.09619</v>
      </c>
      <c r="MF258" s="1">
        <v>3.6075620000000001E-4</v>
      </c>
      <c r="MG258">
        <v>9.8717239999999998E-2</v>
      </c>
      <c r="MH258">
        <v>1.2072510000000001</v>
      </c>
      <c r="MI258">
        <v>26.501950000000001</v>
      </c>
      <c r="MJ258" s="1">
        <v>3.4650190000000002E-4</v>
      </c>
      <c r="MK258">
        <v>9.4820950000000001E-2</v>
      </c>
      <c r="ML258">
        <v>1.2072959999999999</v>
      </c>
      <c r="MM258">
        <v>26.253419999999998</v>
      </c>
      <c r="MN258" s="1">
        <v>3.3291510000000001E-4</v>
      </c>
      <c r="MO258">
        <v>9.1106489999999998E-2</v>
      </c>
      <c r="MP258">
        <v>1.207303</v>
      </c>
      <c r="MQ258">
        <v>26.749389999999998</v>
      </c>
      <c r="MR258" s="1">
        <v>3.1999030000000003E-4</v>
      </c>
      <c r="MS258">
        <v>8.7569300000000003E-2</v>
      </c>
      <c r="MT258">
        <v>1.207295</v>
      </c>
      <c r="MU258">
        <v>27.39453</v>
      </c>
      <c r="MV258" s="1">
        <v>3.0779229999999998E-4</v>
      </c>
      <c r="MW258">
        <v>8.4218609999999999E-2</v>
      </c>
      <c r="MX258">
        <v>1.2073560000000001</v>
      </c>
      <c r="MY258">
        <v>27.91114</v>
      </c>
      <c r="MZ258" s="1">
        <v>2.9631610000000001E-4</v>
      </c>
      <c r="NA258">
        <v>8.1075869999999994E-2</v>
      </c>
      <c r="NB258">
        <v>1.2073970000000001</v>
      </c>
      <c r="NC258">
        <v>28.362290000000002</v>
      </c>
      <c r="ND258" s="1">
        <v>2.8558350000000001E-4</v>
      </c>
      <c r="NE258">
        <v>7.8132729999999997E-2</v>
      </c>
      <c r="NF258">
        <v>1.207498</v>
      </c>
      <c r="NG258">
        <v>28.314260000000001</v>
      </c>
      <c r="NH258" s="1">
        <v>2.7549699999999998E-4</v>
      </c>
      <c r="NI258">
        <v>7.5365059999999998E-2</v>
      </c>
      <c r="NJ258">
        <v>1.207587</v>
      </c>
      <c r="NK258">
        <v>27.96819</v>
      </c>
      <c r="NL258" s="1">
        <v>2.658801E-4</v>
      </c>
      <c r="NM258">
        <v>7.2724380000000005E-2</v>
      </c>
      <c r="NN258">
        <v>1.2077549999999999</v>
      </c>
      <c r="NO258">
        <v>27.650919999999999</v>
      </c>
      <c r="NP258" s="1">
        <v>2.56593E-4</v>
      </c>
      <c r="NQ258">
        <v>7.0175020000000005E-2</v>
      </c>
      <c r="NR258">
        <v>1.207918</v>
      </c>
      <c r="NS258">
        <v>27.44126</v>
      </c>
      <c r="NT258" s="1">
        <v>2.4761750000000001E-4</v>
      </c>
      <c r="NU258">
        <v>6.7712659999999994E-2</v>
      </c>
      <c r="NV258">
        <v>1.208124</v>
      </c>
      <c r="NW258">
        <v>27.54092</v>
      </c>
      <c r="NX258" s="1">
        <v>2.3905789999999999E-4</v>
      </c>
      <c r="NY258">
        <v>6.5355689999999994E-2</v>
      </c>
      <c r="NZ258">
        <v>1.208351</v>
      </c>
      <c r="OA258">
        <v>28.048410000000001</v>
      </c>
      <c r="OB258" s="1">
        <v>2.310146E-4</v>
      </c>
      <c r="OC258">
        <v>6.3143770000000002E-2</v>
      </c>
      <c r="OD258">
        <v>1.208553</v>
      </c>
      <c r="OE258">
        <v>28.300630000000002</v>
      </c>
      <c r="OF258" s="1">
        <v>2.2361500000000001E-4</v>
      </c>
      <c r="OG258">
        <v>6.1099019999999997E-2</v>
      </c>
      <c r="OH258">
        <v>1.208763</v>
      </c>
      <c r="OI258">
        <v>28.34018</v>
      </c>
      <c r="OJ258" s="1">
        <v>2.167196E-4</v>
      </c>
      <c r="OK258">
        <v>5.9198529999999999E-2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0.8981867</v>
      </c>
      <c r="G259">
        <v>22.837309999999999</v>
      </c>
      <c r="H259">
        <v>0</v>
      </c>
      <c r="I259">
        <v>0</v>
      </c>
      <c r="J259">
        <v>0.89656809999999998</v>
      </c>
      <c r="K259">
        <v>22.66751</v>
      </c>
      <c r="L259">
        <v>0</v>
      </c>
      <c r="M259">
        <v>0</v>
      </c>
      <c r="N259">
        <v>0.89491140000000002</v>
      </c>
      <c r="O259">
        <v>22.74362</v>
      </c>
      <c r="P259">
        <v>0</v>
      </c>
      <c r="Q259">
        <v>0</v>
      </c>
      <c r="R259">
        <v>0.89318390000000003</v>
      </c>
      <c r="S259">
        <v>22.691079999999999</v>
      </c>
      <c r="T259">
        <v>0</v>
      </c>
      <c r="U259">
        <v>0</v>
      </c>
      <c r="V259">
        <v>0.89147929999999997</v>
      </c>
      <c r="W259">
        <v>22.67887</v>
      </c>
      <c r="X259">
        <v>0</v>
      </c>
      <c r="Y259">
        <v>0</v>
      </c>
      <c r="Z259">
        <v>0.8896541</v>
      </c>
      <c r="AA259">
        <v>22.617730000000002</v>
      </c>
      <c r="AB259">
        <v>0</v>
      </c>
      <c r="AC259">
        <v>0</v>
      </c>
      <c r="AD259">
        <v>0.88765780000000005</v>
      </c>
      <c r="AE259">
        <v>22.439209999999999</v>
      </c>
      <c r="AF259">
        <v>0</v>
      </c>
      <c r="AG259">
        <v>0</v>
      </c>
      <c r="AH259">
        <v>0.88520310000000002</v>
      </c>
      <c r="AI259">
        <v>22.14387</v>
      </c>
      <c r="AJ259">
        <v>0</v>
      </c>
      <c r="AK259">
        <v>0</v>
      </c>
      <c r="AL259">
        <v>0.88226930000000003</v>
      </c>
      <c r="AM259">
        <v>22.15277</v>
      </c>
      <c r="AN259">
        <v>0</v>
      </c>
      <c r="AO259">
        <v>0</v>
      </c>
      <c r="AP259">
        <v>0.87909769999999998</v>
      </c>
      <c r="AQ259">
        <v>21.988900000000001</v>
      </c>
      <c r="AR259">
        <v>0</v>
      </c>
      <c r="AS259">
        <v>0</v>
      </c>
      <c r="AT259">
        <v>0.87604660000000001</v>
      </c>
      <c r="AU259">
        <v>21.885159999999999</v>
      </c>
      <c r="AV259">
        <v>0</v>
      </c>
      <c r="AW259">
        <v>0</v>
      </c>
      <c r="AX259">
        <v>0.87325379999999997</v>
      </c>
      <c r="AY259">
        <v>21.857980000000001</v>
      </c>
      <c r="AZ259">
        <v>9.9056720000000002E-34</v>
      </c>
      <c r="BA259">
        <v>3.065394E-31</v>
      </c>
      <c r="BB259">
        <v>0.87077919999999998</v>
      </c>
      <c r="BC259">
        <v>21.910499999999999</v>
      </c>
      <c r="BD259" s="1">
        <v>4.5166739999999999E-21</v>
      </c>
      <c r="BE259" s="1">
        <v>1.394477E-18</v>
      </c>
      <c r="BF259">
        <v>0.86863849999999998</v>
      </c>
      <c r="BG259">
        <v>21.891929999999999</v>
      </c>
      <c r="BH259" s="1">
        <v>3.0590189999999998E-13</v>
      </c>
      <c r="BI259" s="1">
        <v>7.661854E-11</v>
      </c>
      <c r="BJ259">
        <v>0.86659379999999997</v>
      </c>
      <c r="BK259">
        <v>21.880400000000002</v>
      </c>
      <c r="BL259" s="1">
        <v>1.3183969999999999E-7</v>
      </c>
      <c r="BM259" s="1">
        <v>3.0557379999999998E-5</v>
      </c>
      <c r="BN259">
        <v>0.86457660000000003</v>
      </c>
      <c r="BO259">
        <v>21.993680000000001</v>
      </c>
      <c r="BP259" s="1">
        <v>1.2260609999999999E-4</v>
      </c>
      <c r="BQ259" s="1">
        <v>3.04228E-2</v>
      </c>
      <c r="BR259">
        <v>0.86249560000000003</v>
      </c>
      <c r="BS259">
        <v>22.219190000000001</v>
      </c>
      <c r="BT259" s="1">
        <v>1.5298859999999999E-2</v>
      </c>
      <c r="BU259" s="1">
        <v>3.998694</v>
      </c>
      <c r="BV259">
        <v>0.86023430000000001</v>
      </c>
      <c r="BW259">
        <v>22.483969999999999</v>
      </c>
      <c r="BX259" s="1">
        <v>0.4890198</v>
      </c>
      <c r="BY259" s="1">
        <v>133.53190000000001</v>
      </c>
      <c r="BZ259">
        <v>0.85766980000000004</v>
      </c>
      <c r="CA259">
        <v>22.66742</v>
      </c>
      <c r="CB259" s="1">
        <v>5.4799629999999997</v>
      </c>
      <c r="CC259">
        <v>1556.1679999999999</v>
      </c>
      <c r="CD259">
        <v>0.8546821</v>
      </c>
      <c r="CE259">
        <v>22.55189</v>
      </c>
      <c r="CF259" s="1">
        <v>26.359559999999998</v>
      </c>
      <c r="CG259">
        <v>7752.6440000000002</v>
      </c>
      <c r="CH259">
        <v>0.8512073</v>
      </c>
      <c r="CI259">
        <v>22.455660000000002</v>
      </c>
      <c r="CJ259">
        <v>62.966340000000002</v>
      </c>
      <c r="CK259">
        <v>19125.54</v>
      </c>
      <c r="CL259">
        <v>0.84732839999999998</v>
      </c>
      <c r="CM259">
        <v>22.408950000000001</v>
      </c>
      <c r="CN259">
        <v>83.741230000000002</v>
      </c>
      <c r="CO259">
        <v>26196.89</v>
      </c>
      <c r="CP259">
        <v>0.8430938</v>
      </c>
      <c r="CQ259">
        <v>22.390750000000001</v>
      </c>
      <c r="CR259">
        <v>68.105149999999995</v>
      </c>
      <c r="CS259">
        <v>21878.76</v>
      </c>
      <c r="CT259">
        <v>0.83856980000000003</v>
      </c>
      <c r="CU259">
        <v>22.688279999999999</v>
      </c>
      <c r="CV259">
        <v>36.593060000000001</v>
      </c>
      <c r="CW259">
        <v>12042.59</v>
      </c>
      <c r="CX259">
        <v>0.83341719999999997</v>
      </c>
      <c r="CY259">
        <v>23.098310000000001</v>
      </c>
      <c r="CZ259">
        <v>13.88297</v>
      </c>
      <c r="DA259">
        <v>4672.4470000000001</v>
      </c>
      <c r="DB259">
        <v>0.82806310000000005</v>
      </c>
      <c r="DC259">
        <v>23.2881</v>
      </c>
      <c r="DD259">
        <v>3.965125</v>
      </c>
      <c r="DE259">
        <v>1361.019</v>
      </c>
      <c r="DF259">
        <v>0.82260469999999997</v>
      </c>
      <c r="DG259">
        <v>23.377960000000002</v>
      </c>
      <c r="DH259">
        <v>0.92793859999999995</v>
      </c>
      <c r="DI259">
        <v>322.80090000000001</v>
      </c>
      <c r="DJ259">
        <v>0.81692100000000001</v>
      </c>
      <c r="DK259">
        <v>23.172049999999999</v>
      </c>
      <c r="DL259">
        <v>0.2206631</v>
      </c>
      <c r="DM259">
        <v>76.306970000000007</v>
      </c>
      <c r="DN259">
        <v>0.8110098</v>
      </c>
      <c r="DO259">
        <v>23.00386</v>
      </c>
      <c r="DP259">
        <v>8.9345400000000005E-2</v>
      </c>
      <c r="DQ259">
        <v>29.770060000000001</v>
      </c>
      <c r="DR259">
        <v>0.80501560000000005</v>
      </c>
      <c r="DS259">
        <v>22.864529999999998</v>
      </c>
      <c r="DT259">
        <v>7.0607610000000001E-2</v>
      </c>
      <c r="DU259">
        <v>23.038029999999999</v>
      </c>
      <c r="DV259">
        <v>0.7990062</v>
      </c>
      <c r="DW259">
        <v>22.733740000000001</v>
      </c>
      <c r="DX259">
        <v>6.8976389999999999E-2</v>
      </c>
      <c r="DY259">
        <v>22.52741</v>
      </c>
      <c r="DZ259">
        <v>0.79315329999999995</v>
      </c>
      <c r="EA259">
        <v>22.907489999999999</v>
      </c>
      <c r="EB259">
        <v>6.7620340000000001E-2</v>
      </c>
      <c r="EC259">
        <v>22.212409999999998</v>
      </c>
      <c r="ED259">
        <v>0.78735730000000004</v>
      </c>
      <c r="EE259">
        <v>23.17783</v>
      </c>
      <c r="EF259">
        <v>6.4356979999999994E-2</v>
      </c>
      <c r="EG259">
        <v>21.267720000000001</v>
      </c>
      <c r="EH259">
        <v>0.78114300000000003</v>
      </c>
      <c r="EI259">
        <v>23.41882</v>
      </c>
      <c r="EJ259">
        <v>5.9747960000000003E-2</v>
      </c>
      <c r="EK259">
        <v>19.855139999999999</v>
      </c>
      <c r="EL259">
        <v>0.77535529999999997</v>
      </c>
      <c r="EM259">
        <v>23.50779</v>
      </c>
      <c r="EN259" s="1">
        <v>5.475874E-2</v>
      </c>
      <c r="EO259">
        <v>18.27591</v>
      </c>
      <c r="EP259">
        <v>0.76855260000000003</v>
      </c>
      <c r="EQ259">
        <v>23.2593</v>
      </c>
      <c r="ER259" s="1">
        <v>4.9636880000000001E-2</v>
      </c>
      <c r="ES259">
        <v>16.65701</v>
      </c>
      <c r="ET259">
        <v>0.76154569999999999</v>
      </c>
      <c r="EU259">
        <v>22.88514</v>
      </c>
      <c r="EV259" s="1">
        <v>4.4747130000000003E-2</v>
      </c>
      <c r="EW259">
        <v>15.09686</v>
      </c>
      <c r="EX259">
        <v>0.75442419999999999</v>
      </c>
      <c r="EY259">
        <v>22.6721</v>
      </c>
      <c r="EZ259">
        <v>4.0244179999999997E-2</v>
      </c>
      <c r="FA259">
        <v>13.649660000000001</v>
      </c>
      <c r="FB259">
        <v>0.74728989999999995</v>
      </c>
      <c r="FC259">
        <v>22.72363</v>
      </c>
      <c r="FD259" s="1">
        <v>3.6191260000000003E-2</v>
      </c>
      <c r="FE259">
        <v>12.3368</v>
      </c>
      <c r="FF259">
        <v>0.74088039999999999</v>
      </c>
      <c r="FG259">
        <v>23.446169999999999</v>
      </c>
      <c r="FH259" s="1">
        <v>3.2582159999999999E-2</v>
      </c>
      <c r="FI259">
        <v>11.1495</v>
      </c>
      <c r="FJ259">
        <v>0.73425759999999995</v>
      </c>
      <c r="FK259">
        <v>24.020859999999999</v>
      </c>
      <c r="FL259" s="1">
        <v>2.9331510000000002E-2</v>
      </c>
      <c r="FM259">
        <v>10.07916</v>
      </c>
      <c r="FN259">
        <v>0.72799130000000001</v>
      </c>
      <c r="FO259">
        <v>24.328469999999999</v>
      </c>
      <c r="FP259" s="1">
        <v>2.6394870000000001E-2</v>
      </c>
      <c r="FQ259">
        <v>9.1019649999999999</v>
      </c>
      <c r="FR259">
        <v>0.72377130000000001</v>
      </c>
      <c r="FS259">
        <v>24.33325</v>
      </c>
      <c r="FT259" s="1">
        <v>2.3784719999999999E-2</v>
      </c>
      <c r="FU259">
        <v>8.2104060000000008</v>
      </c>
      <c r="FV259">
        <v>0.71970920000000005</v>
      </c>
      <c r="FW259">
        <v>24.027840000000001</v>
      </c>
      <c r="FX259" s="1">
        <v>2.1429159999999999E-2</v>
      </c>
      <c r="FY259">
        <v>7.4103219999999999</v>
      </c>
      <c r="FZ259">
        <v>0.71505960000000002</v>
      </c>
      <c r="GA259">
        <v>23.55198</v>
      </c>
      <c r="GB259">
        <v>1.925522E-2</v>
      </c>
      <c r="GC259">
        <v>6.6742189999999999</v>
      </c>
      <c r="GD259">
        <v>0.71083359999999995</v>
      </c>
      <c r="GE259">
        <v>23.162109999999998</v>
      </c>
      <c r="GF259" s="1">
        <v>1.7285579999999998E-2</v>
      </c>
      <c r="GG259">
        <v>6.0018690000000001</v>
      </c>
      <c r="GH259">
        <v>0.70771839999999997</v>
      </c>
      <c r="GI259">
        <v>23.13233</v>
      </c>
      <c r="GJ259" s="1">
        <v>1.552248E-2</v>
      </c>
      <c r="GK259">
        <v>5.389024</v>
      </c>
      <c r="GL259">
        <v>0.70545100000000005</v>
      </c>
      <c r="GM259">
        <v>23.944849999999999</v>
      </c>
      <c r="GN259" s="1">
        <v>1.395244E-2</v>
      </c>
      <c r="GO259">
        <v>4.8368989999999998</v>
      </c>
      <c r="GP259">
        <v>0.70378839999999998</v>
      </c>
      <c r="GQ259">
        <v>24.842860000000002</v>
      </c>
      <c r="GR259" s="1">
        <v>1.2553160000000001E-2</v>
      </c>
      <c r="GS259">
        <v>4.3423850000000002</v>
      </c>
      <c r="GT259">
        <v>0.70327479999999998</v>
      </c>
      <c r="GU259">
        <v>25.60838</v>
      </c>
      <c r="GV259" s="1">
        <v>1.130716E-2</v>
      </c>
      <c r="GW259">
        <v>3.8966729999999998</v>
      </c>
      <c r="GX259">
        <v>0.70400879999999999</v>
      </c>
      <c r="GY259">
        <v>26.206430000000001</v>
      </c>
      <c r="GZ259" s="1">
        <v>1.0178690000000001E-2</v>
      </c>
      <c r="HA259">
        <v>3.492626</v>
      </c>
      <c r="HB259">
        <v>0.70457239999999999</v>
      </c>
      <c r="HC259">
        <v>26.244199999999999</v>
      </c>
      <c r="HD259" s="1">
        <v>9.1290150000000007E-3</v>
      </c>
      <c r="HE259">
        <v>3.124044</v>
      </c>
      <c r="HF259">
        <v>0.70528670000000004</v>
      </c>
      <c r="HG259">
        <v>25.787859999999998</v>
      </c>
      <c r="HH259" s="1">
        <v>8.1566659999999999E-3</v>
      </c>
      <c r="HI259">
        <v>2.7839119999999999</v>
      </c>
      <c r="HJ259">
        <v>0.70601590000000003</v>
      </c>
      <c r="HK259">
        <v>25.359970000000001</v>
      </c>
      <c r="HL259" s="1">
        <v>7.2507609999999997E-3</v>
      </c>
      <c r="HM259">
        <v>2.468804</v>
      </c>
      <c r="HN259">
        <v>0.70671609999999996</v>
      </c>
      <c r="HO259">
        <v>25.192489999999999</v>
      </c>
      <c r="HP259" s="1">
        <v>6.401431E-3</v>
      </c>
      <c r="HQ259">
        <v>2.1754129999999998</v>
      </c>
      <c r="HR259">
        <v>0.70728279999999999</v>
      </c>
      <c r="HS259">
        <v>25.77242</v>
      </c>
      <c r="HT259" s="1">
        <v>5.588272E-3</v>
      </c>
      <c r="HU259">
        <v>1.896933</v>
      </c>
      <c r="HV259">
        <v>0.70775849999999996</v>
      </c>
      <c r="HW259">
        <v>26.634910000000001</v>
      </c>
      <c r="HX259" s="1">
        <v>4.7875080000000002E-3</v>
      </c>
      <c r="HY259">
        <v>1.624636</v>
      </c>
      <c r="HZ259">
        <v>0.70811979999999997</v>
      </c>
      <c r="IA259">
        <v>27.386199999999999</v>
      </c>
      <c r="IB259" s="1">
        <v>3.988569E-3</v>
      </c>
      <c r="IC259">
        <v>1.3542689999999999</v>
      </c>
      <c r="ID259">
        <v>0.70842579999999999</v>
      </c>
      <c r="IE259">
        <v>27.93723</v>
      </c>
      <c r="IF259" s="1">
        <v>3.216521E-3</v>
      </c>
      <c r="IG259">
        <v>1.0930660000000001</v>
      </c>
      <c r="IH259">
        <v>0.70864590000000005</v>
      </c>
      <c r="II259">
        <v>27.813490000000002</v>
      </c>
      <c r="IJ259" s="1">
        <v>2.5242350000000001E-3</v>
      </c>
      <c r="IK259">
        <v>0.85826349999999996</v>
      </c>
      <c r="IL259">
        <v>0.70881510000000003</v>
      </c>
      <c r="IM259">
        <v>27.265180000000001</v>
      </c>
      <c r="IN259" s="1">
        <v>1.9611260000000001E-3</v>
      </c>
      <c r="IO259">
        <v>0.66642319999999999</v>
      </c>
      <c r="IP259">
        <v>0.70895220000000003</v>
      </c>
      <c r="IQ259">
        <v>26.727440000000001</v>
      </c>
      <c r="IR259" s="1">
        <v>1.545243E-3</v>
      </c>
      <c r="IS259">
        <v>0.52416339999999995</v>
      </c>
      <c r="IT259">
        <v>0.70902869999999996</v>
      </c>
      <c r="IU259">
        <v>26.373830000000002</v>
      </c>
      <c r="IV259" s="1">
        <v>1.2618309999999999E-3</v>
      </c>
      <c r="IW259">
        <v>0.42680560000000001</v>
      </c>
      <c r="IX259">
        <v>0.7090997</v>
      </c>
      <c r="IY259">
        <v>26.61965</v>
      </c>
      <c r="IZ259" s="1">
        <v>1.0775159999999999E-3</v>
      </c>
      <c r="JA259">
        <v>0.36339640000000001</v>
      </c>
      <c r="JB259">
        <v>0.70913990000000005</v>
      </c>
      <c r="JC259">
        <v>26.834389999999999</v>
      </c>
      <c r="JD259" s="1">
        <v>9.5788660000000001E-4</v>
      </c>
      <c r="JE259">
        <v>0.32232850000000002</v>
      </c>
      <c r="JF259">
        <v>0.70915680000000003</v>
      </c>
      <c r="JG259">
        <v>27.151299999999999</v>
      </c>
      <c r="JH259" s="1">
        <v>8.7673510000000005E-4</v>
      </c>
      <c r="JI259">
        <v>0.29456529999999997</v>
      </c>
      <c r="JJ259">
        <v>0.70920190000000005</v>
      </c>
      <c r="JK259">
        <v>27.114599999999999</v>
      </c>
      <c r="JL259" s="1">
        <v>8.1730979999999995E-4</v>
      </c>
      <c r="JM259">
        <v>0.27434219999999998</v>
      </c>
      <c r="JN259">
        <v>0.70920249999999996</v>
      </c>
      <c r="JO259">
        <v>26.874770000000002</v>
      </c>
      <c r="JP259" s="1">
        <v>7.7009620000000002E-4</v>
      </c>
      <c r="JQ259">
        <v>0.2583722</v>
      </c>
      <c r="JR259">
        <v>0.70921889999999999</v>
      </c>
      <c r="JS259">
        <v>26.581910000000001</v>
      </c>
      <c r="JT259" s="1">
        <v>7.3006190000000004E-4</v>
      </c>
      <c r="JU259">
        <v>0.24486930000000001</v>
      </c>
      <c r="JV259">
        <v>0.70923809999999998</v>
      </c>
      <c r="JW259">
        <v>26.22664</v>
      </c>
      <c r="JX259" s="1">
        <v>6.94464E-4</v>
      </c>
      <c r="JY259">
        <v>0.2328778</v>
      </c>
      <c r="JZ259">
        <v>0.7092252</v>
      </c>
      <c r="KA259">
        <v>25.92144</v>
      </c>
      <c r="KB259" s="1">
        <v>6.6199249999999998E-4</v>
      </c>
      <c r="KC259">
        <v>0.22194929999999999</v>
      </c>
      <c r="KD259">
        <v>0.70924030000000005</v>
      </c>
      <c r="KE259">
        <v>26.29691</v>
      </c>
      <c r="KF259" s="1">
        <v>6.3169430000000002E-4</v>
      </c>
      <c r="KG259">
        <v>0.21177699999999999</v>
      </c>
      <c r="KH259">
        <v>0.70923689999999995</v>
      </c>
      <c r="KI259">
        <v>26.561360000000001</v>
      </c>
      <c r="KJ259" s="1">
        <v>6.0335529999999997E-4</v>
      </c>
      <c r="KK259">
        <v>0.20227129999999999</v>
      </c>
      <c r="KL259">
        <v>0.70924880000000001</v>
      </c>
      <c r="KM259">
        <v>26.81005</v>
      </c>
      <c r="KN259" s="1">
        <v>5.769204E-4</v>
      </c>
      <c r="KO259">
        <v>0.19340080000000001</v>
      </c>
      <c r="KP259">
        <v>0.70924810000000005</v>
      </c>
      <c r="KQ259">
        <v>26.96725</v>
      </c>
      <c r="KR259" s="1">
        <v>5.5209149999999995E-4</v>
      </c>
      <c r="KS259">
        <v>0.18506919999999999</v>
      </c>
      <c r="KT259">
        <v>0.7092503</v>
      </c>
      <c r="KU259">
        <v>26.74532</v>
      </c>
      <c r="KV259" s="1">
        <v>5.2845330000000001E-4</v>
      </c>
      <c r="KW259">
        <v>0.17714679999999999</v>
      </c>
      <c r="KX259">
        <v>0.70924960000000004</v>
      </c>
      <c r="KY259">
        <v>26.174050000000001</v>
      </c>
      <c r="KZ259" s="1">
        <v>5.0598120000000003E-4</v>
      </c>
      <c r="LA259">
        <v>0.16960720000000001</v>
      </c>
      <c r="LB259">
        <v>0.70924609999999999</v>
      </c>
      <c r="LC259">
        <v>25.601459999999999</v>
      </c>
      <c r="LD259" s="1">
        <v>4.8465539999999999E-4</v>
      </c>
      <c r="LE259">
        <v>0.1624572</v>
      </c>
      <c r="LF259">
        <v>0.70924480000000001</v>
      </c>
      <c r="LG259">
        <v>25.306039999999999</v>
      </c>
      <c r="LH259" s="1">
        <v>4.645262E-4</v>
      </c>
      <c r="LI259">
        <v>0.15569949999999999</v>
      </c>
      <c r="LJ259">
        <v>0.70924659999999995</v>
      </c>
      <c r="LK259">
        <v>25.860279999999999</v>
      </c>
      <c r="LL259" s="1">
        <v>4.4529049999999999E-4</v>
      </c>
      <c r="LM259">
        <v>0.1492571</v>
      </c>
      <c r="LN259">
        <v>0.7092444</v>
      </c>
      <c r="LO259">
        <v>26.423200000000001</v>
      </c>
      <c r="LP259" s="1">
        <v>4.2699619999999998E-4</v>
      </c>
      <c r="LQ259">
        <v>0.1431132</v>
      </c>
      <c r="LR259">
        <v>0.70923860000000005</v>
      </c>
      <c r="LS259">
        <v>26.921220000000002</v>
      </c>
      <c r="LT259" s="1">
        <v>4.0958969999999999E-4</v>
      </c>
      <c r="LU259">
        <v>0.13727159999999999</v>
      </c>
      <c r="LV259">
        <v>0.70922799999999997</v>
      </c>
      <c r="LW259">
        <v>27.533670000000001</v>
      </c>
      <c r="LX259" s="1">
        <v>3.9300380000000001E-4</v>
      </c>
      <c r="LY259">
        <v>0.13171479999999999</v>
      </c>
      <c r="LZ259">
        <v>0.70922300000000005</v>
      </c>
      <c r="MA259">
        <v>27.652670000000001</v>
      </c>
      <c r="MB259" s="1">
        <v>3.7726969999999998E-4</v>
      </c>
      <c r="MC259">
        <v>0.126445</v>
      </c>
      <c r="MD259">
        <v>0.70921020000000001</v>
      </c>
      <c r="ME259">
        <v>27.145569999999999</v>
      </c>
      <c r="MF259" s="1">
        <v>3.6233830000000002E-4</v>
      </c>
      <c r="MG259">
        <v>0.1214317</v>
      </c>
      <c r="MH259">
        <v>0.70919529999999997</v>
      </c>
      <c r="MI259">
        <v>26.54832</v>
      </c>
      <c r="MJ259">
        <v>3.4801359999999998E-4</v>
      </c>
      <c r="MK259">
        <v>0.11663660000000001</v>
      </c>
      <c r="ML259">
        <v>0.70915240000000002</v>
      </c>
      <c r="MM259">
        <v>26.2957</v>
      </c>
      <c r="MN259" s="1">
        <v>3.3435589999999997E-4</v>
      </c>
      <c r="MO259">
        <v>0.11206720000000001</v>
      </c>
      <c r="MP259">
        <v>0.70912980000000003</v>
      </c>
      <c r="MQ259">
        <v>26.782859999999999</v>
      </c>
      <c r="MR259" s="1">
        <v>3.2135980000000001E-4</v>
      </c>
      <c r="MS259">
        <v>0.10771459999999999</v>
      </c>
      <c r="MT259">
        <v>0.70909699999999998</v>
      </c>
      <c r="MU259">
        <v>27.414850000000001</v>
      </c>
      <c r="MV259" s="1">
        <v>3.0908500000000001E-4</v>
      </c>
      <c r="MW259">
        <v>0.10358870000000001</v>
      </c>
      <c r="MX259">
        <v>0.70905399999999996</v>
      </c>
      <c r="MY259">
        <v>27.922509999999999</v>
      </c>
      <c r="MZ259" s="1">
        <v>2.975287E-4</v>
      </c>
      <c r="NA259">
        <v>9.9717029999999998E-2</v>
      </c>
      <c r="NB259">
        <v>0.70899230000000002</v>
      </c>
      <c r="NC259">
        <v>28.374680000000001</v>
      </c>
      <c r="ND259" s="1">
        <v>2.867166E-4</v>
      </c>
      <c r="NE259">
        <v>9.6090590000000004E-2</v>
      </c>
      <c r="NF259">
        <v>0.70894959999999996</v>
      </c>
      <c r="NG259">
        <v>28.333110000000001</v>
      </c>
      <c r="NH259" s="1">
        <v>2.7656790000000001E-4</v>
      </c>
      <c r="NI259">
        <v>9.2686119999999997E-2</v>
      </c>
      <c r="NJ259">
        <v>0.70892829999999996</v>
      </c>
      <c r="NK259">
        <v>27.995190000000001</v>
      </c>
      <c r="NL259" s="1">
        <v>2.6690969999999998E-4</v>
      </c>
      <c r="NM259">
        <v>8.944502E-2</v>
      </c>
      <c r="NN259">
        <v>0.70889069999999998</v>
      </c>
      <c r="NO259">
        <v>27.67482</v>
      </c>
      <c r="NP259" s="1">
        <v>2.5759049999999999E-4</v>
      </c>
      <c r="NQ259">
        <v>8.6318300000000001E-2</v>
      </c>
      <c r="NR259">
        <v>0.70886309999999997</v>
      </c>
      <c r="NS259">
        <v>27.45966</v>
      </c>
      <c r="NT259" s="1">
        <v>2.4858010000000002E-4</v>
      </c>
      <c r="NU259">
        <v>8.3297609999999994E-2</v>
      </c>
      <c r="NV259">
        <v>0.70887639999999996</v>
      </c>
      <c r="NW259">
        <v>27.550730000000001</v>
      </c>
      <c r="NX259" s="1">
        <v>2.3997149999999999E-4</v>
      </c>
      <c r="NY259">
        <v>8.0401200000000006E-2</v>
      </c>
      <c r="NZ259">
        <v>0.70886400000000005</v>
      </c>
      <c r="OA259">
        <v>28.04936</v>
      </c>
      <c r="OB259" s="1">
        <v>2.3186600000000001E-4</v>
      </c>
      <c r="OC259">
        <v>7.7677759999999998E-2</v>
      </c>
      <c r="OD259">
        <v>0.70889780000000002</v>
      </c>
      <c r="OE259">
        <v>28.3065</v>
      </c>
      <c r="OF259" s="1">
        <v>2.2439899999999999E-4</v>
      </c>
      <c r="OG259">
        <v>7.5155269999999996E-2</v>
      </c>
      <c r="OH259">
        <v>0.70892350000000004</v>
      </c>
      <c r="OI259">
        <v>28.363800000000001</v>
      </c>
      <c r="OJ259" s="1">
        <v>2.174644E-4</v>
      </c>
      <c r="OK259">
        <v>7.2818140000000003E-2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0.88843280000000002</v>
      </c>
      <c r="G260">
        <v>22.8752</v>
      </c>
      <c r="H260">
        <v>0</v>
      </c>
      <c r="I260">
        <v>0</v>
      </c>
      <c r="J260">
        <v>0.88696870000000005</v>
      </c>
      <c r="K260">
        <v>22.696870000000001</v>
      </c>
      <c r="L260">
        <v>0</v>
      </c>
      <c r="M260">
        <v>0</v>
      </c>
      <c r="N260">
        <v>0.88548660000000001</v>
      </c>
      <c r="O260">
        <v>22.763860000000001</v>
      </c>
      <c r="P260">
        <v>0</v>
      </c>
      <c r="Q260">
        <v>0</v>
      </c>
      <c r="R260">
        <v>0.88392289999999996</v>
      </c>
      <c r="S260">
        <v>22.694610000000001</v>
      </c>
      <c r="T260">
        <v>0</v>
      </c>
      <c r="U260">
        <v>0</v>
      </c>
      <c r="V260">
        <v>0.88233519999999999</v>
      </c>
      <c r="W260">
        <v>22.680959999999999</v>
      </c>
      <c r="X260">
        <v>0</v>
      </c>
      <c r="Y260">
        <v>0</v>
      </c>
      <c r="Z260">
        <v>0.88070649999999995</v>
      </c>
      <c r="AA260">
        <v>22.628779999999999</v>
      </c>
      <c r="AB260">
        <v>0</v>
      </c>
      <c r="AC260">
        <v>0</v>
      </c>
      <c r="AD260">
        <v>0.87889510000000004</v>
      </c>
      <c r="AE260">
        <v>22.462990000000001</v>
      </c>
      <c r="AF260">
        <v>0</v>
      </c>
      <c r="AG260">
        <v>0</v>
      </c>
      <c r="AH260">
        <v>0.87666849999999996</v>
      </c>
      <c r="AI260">
        <v>22.181909999999998</v>
      </c>
      <c r="AJ260">
        <v>0</v>
      </c>
      <c r="AK260">
        <v>0</v>
      </c>
      <c r="AL260">
        <v>0.87402360000000001</v>
      </c>
      <c r="AM260">
        <v>22.197759999999999</v>
      </c>
      <c r="AN260">
        <v>0</v>
      </c>
      <c r="AO260">
        <v>0</v>
      </c>
      <c r="AP260">
        <v>0.87116300000000002</v>
      </c>
      <c r="AQ260">
        <v>22.02542</v>
      </c>
      <c r="AR260">
        <v>0</v>
      </c>
      <c r="AS260">
        <v>0</v>
      </c>
      <c r="AT260">
        <v>0.86835890000000004</v>
      </c>
      <c r="AU260">
        <v>21.90776</v>
      </c>
      <c r="AV260">
        <v>0</v>
      </c>
      <c r="AW260">
        <v>0</v>
      </c>
      <c r="AX260">
        <v>0.86581889999999995</v>
      </c>
      <c r="AY260">
        <v>21.866099999999999</v>
      </c>
      <c r="AZ260">
        <v>1.67258E-34</v>
      </c>
      <c r="BA260">
        <v>4.9107199999999997E-32</v>
      </c>
      <c r="BB260">
        <v>0.86360780000000004</v>
      </c>
      <c r="BC260">
        <v>21.918479999999999</v>
      </c>
      <c r="BD260" s="1">
        <v>6.7472409999999998E-22</v>
      </c>
      <c r="BE260" s="1">
        <v>1.9765239999999999E-19</v>
      </c>
      <c r="BF260">
        <v>0.86164030000000003</v>
      </c>
      <c r="BG260">
        <v>21.907579999999999</v>
      </c>
      <c r="BH260" s="1">
        <v>4.515737E-14</v>
      </c>
      <c r="BI260" s="1">
        <v>1.328061E-11</v>
      </c>
      <c r="BJ260">
        <v>0.85983160000000003</v>
      </c>
      <c r="BK260">
        <v>21.911069999999999</v>
      </c>
      <c r="BL260" s="1">
        <v>6.7819350000000006E-8</v>
      </c>
      <c r="BM260" s="1">
        <v>1.5531240000000001E-5</v>
      </c>
      <c r="BN260">
        <v>0.85803470000000004</v>
      </c>
      <c r="BO260">
        <v>22.040209999999998</v>
      </c>
      <c r="BP260" s="1">
        <v>7.6364519999999998E-5</v>
      </c>
      <c r="BQ260" s="1">
        <v>1.855503E-2</v>
      </c>
      <c r="BR260">
        <v>0.85618349999999999</v>
      </c>
      <c r="BS260">
        <v>22.267790000000002</v>
      </c>
      <c r="BT260" s="1">
        <v>1.0745019999999999E-2</v>
      </c>
      <c r="BU260" s="1">
        <v>2.7309220000000001</v>
      </c>
      <c r="BV260">
        <v>0.85414080000000003</v>
      </c>
      <c r="BW260">
        <v>22.52439</v>
      </c>
      <c r="BX260" s="1">
        <v>0.37706990000000001</v>
      </c>
      <c r="BY260" s="1">
        <v>99.518190000000004</v>
      </c>
      <c r="BZ260">
        <v>0.85186019999999996</v>
      </c>
      <c r="CA260">
        <v>22.698640000000001</v>
      </c>
      <c r="CB260" s="1">
        <v>4.5667450000000001</v>
      </c>
      <c r="CC260">
        <v>1246.7370000000001</v>
      </c>
      <c r="CD260">
        <v>0.84918470000000001</v>
      </c>
      <c r="CE260">
        <v>22.565190000000001</v>
      </c>
      <c r="CF260" s="1">
        <v>23.48076</v>
      </c>
      <c r="CG260">
        <v>6606.9639999999999</v>
      </c>
      <c r="CH260">
        <v>0.84606389999999998</v>
      </c>
      <c r="CI260">
        <v>22.462969999999999</v>
      </c>
      <c r="CJ260">
        <v>59.442210000000003</v>
      </c>
      <c r="CK260">
        <v>17197.650000000001</v>
      </c>
      <c r="CL260">
        <v>0.84260880000000005</v>
      </c>
      <c r="CM260">
        <v>22.415459999999999</v>
      </c>
      <c r="CN260">
        <v>83.201179999999994</v>
      </c>
      <c r="CO260">
        <v>24692.18</v>
      </c>
      <c r="CP260">
        <v>0.83884329999999996</v>
      </c>
      <c r="CQ260">
        <v>22.400300000000001</v>
      </c>
      <c r="CR260">
        <v>70.749170000000007</v>
      </c>
      <c r="CS260">
        <v>21492.02</v>
      </c>
      <c r="CT260">
        <v>0.83458270000000001</v>
      </c>
      <c r="CU260">
        <v>22.710940000000001</v>
      </c>
      <c r="CV260">
        <v>39.535269999999997</v>
      </c>
      <c r="CW260">
        <v>12266.47</v>
      </c>
      <c r="CX260">
        <v>0.8298662</v>
      </c>
      <c r="CY260">
        <v>23.131810000000002</v>
      </c>
      <c r="CZ260">
        <v>15.521710000000001</v>
      </c>
      <c r="DA260">
        <v>4911.7529999999997</v>
      </c>
      <c r="DB260">
        <v>0.82494210000000001</v>
      </c>
      <c r="DC260">
        <v>23.32076</v>
      </c>
      <c r="DD260">
        <v>4.5614460000000001</v>
      </c>
      <c r="DE260">
        <v>1469.0050000000001</v>
      </c>
      <c r="DF260">
        <v>0.81993859999999996</v>
      </c>
      <c r="DG260">
        <v>23.408740000000002</v>
      </c>
      <c r="DH260">
        <v>1.0864069999999999</v>
      </c>
      <c r="DI260">
        <v>354.36219999999997</v>
      </c>
      <c r="DJ260">
        <v>0.81475249999999999</v>
      </c>
      <c r="DK260">
        <v>23.192889999999998</v>
      </c>
      <c r="DL260">
        <v>0.25353120000000001</v>
      </c>
      <c r="DM260">
        <v>82.583699999999993</v>
      </c>
      <c r="DN260">
        <v>0.80931940000000002</v>
      </c>
      <c r="DO260">
        <v>23.018239999999999</v>
      </c>
      <c r="DP260">
        <v>9.4766799999999998E-2</v>
      </c>
      <c r="DQ260">
        <v>30.012889999999999</v>
      </c>
      <c r="DR260">
        <v>0.80388660000000001</v>
      </c>
      <c r="DS260">
        <v>22.872599999999998</v>
      </c>
      <c r="DT260">
        <v>7.1190069999999994E-2</v>
      </c>
      <c r="DU260">
        <v>22.121420000000001</v>
      </c>
      <c r="DV260">
        <v>0.79846899999999998</v>
      </c>
      <c r="DW260">
        <v>22.742940000000001</v>
      </c>
      <c r="DX260">
        <v>6.9005590000000006E-2</v>
      </c>
      <c r="DY260">
        <v>21.460760000000001</v>
      </c>
      <c r="DZ260">
        <v>0.79330999999999996</v>
      </c>
      <c r="EA260">
        <v>22.92625</v>
      </c>
      <c r="EB260">
        <v>6.7805870000000004E-2</v>
      </c>
      <c r="EC260">
        <v>21.20561</v>
      </c>
      <c r="ED260">
        <v>0.78826059999999998</v>
      </c>
      <c r="EE260">
        <v>23.206620000000001</v>
      </c>
      <c r="EF260">
        <v>6.4739560000000002E-2</v>
      </c>
      <c r="EG260">
        <v>20.368189999999998</v>
      </c>
      <c r="EH260">
        <v>0.78320069999999997</v>
      </c>
      <c r="EI260">
        <v>23.45298</v>
      </c>
      <c r="EJ260">
        <v>6.0229329999999998E-2</v>
      </c>
      <c r="EK260">
        <v>19.054459999999999</v>
      </c>
      <c r="EL260">
        <v>0.77902309999999997</v>
      </c>
      <c r="EM260">
        <v>23.545870000000001</v>
      </c>
      <c r="EN260" s="1">
        <v>5.5271389999999997E-2</v>
      </c>
      <c r="EO260">
        <v>17.551950000000001</v>
      </c>
      <c r="EP260">
        <v>0.77395579999999997</v>
      </c>
      <c r="EQ260">
        <v>23.291060000000002</v>
      </c>
      <c r="ER260" s="1">
        <v>5.0146690000000001E-2</v>
      </c>
      <c r="ES260">
        <v>16.001149999999999</v>
      </c>
      <c r="ET260">
        <v>0.76885780000000004</v>
      </c>
      <c r="EU260">
        <v>22.903980000000001</v>
      </c>
      <c r="EV260" s="1">
        <v>4.5229440000000003E-2</v>
      </c>
      <c r="EW260">
        <v>14.49879</v>
      </c>
      <c r="EX260">
        <v>0.76368049999999998</v>
      </c>
      <c r="EY260">
        <v>22.68347</v>
      </c>
      <c r="EZ260" s="1">
        <v>4.0687389999999997E-2</v>
      </c>
      <c r="FA260">
        <v>13.10219</v>
      </c>
      <c r="FB260">
        <v>0.75860229999999995</v>
      </c>
      <c r="FC260">
        <v>22.73263</v>
      </c>
      <c r="FD260" s="1">
        <v>3.6592220000000002E-2</v>
      </c>
      <c r="FE260">
        <v>11.83282</v>
      </c>
      <c r="FF260">
        <v>0.7545444</v>
      </c>
      <c r="FG260">
        <v>23.464410000000001</v>
      </c>
      <c r="FH260" s="1">
        <v>3.2944679999999997E-2</v>
      </c>
      <c r="FI260">
        <v>10.6822</v>
      </c>
      <c r="FJ260">
        <v>0.75035879999999999</v>
      </c>
      <c r="FK260">
        <v>24.037960000000002</v>
      </c>
      <c r="FL260" s="1">
        <v>2.9661360000000001E-2</v>
      </c>
      <c r="FM260">
        <v>9.6455739999999999</v>
      </c>
      <c r="FN260">
        <v>0.74697080000000005</v>
      </c>
      <c r="FO260">
        <v>24.355720000000002</v>
      </c>
      <c r="FP260" s="1">
        <v>2.6698779999999998E-2</v>
      </c>
      <c r="FQ260">
        <v>8.7020949999999999</v>
      </c>
      <c r="FR260">
        <v>0.74447540000000001</v>
      </c>
      <c r="FS260">
        <v>24.362290000000002</v>
      </c>
      <c r="FT260" s="1">
        <v>2.405154E-2</v>
      </c>
      <c r="FU260">
        <v>7.8460840000000003</v>
      </c>
      <c r="FV260">
        <v>0.74140150000000005</v>
      </c>
      <c r="FW260">
        <v>24.065840000000001</v>
      </c>
      <c r="FX260" s="1">
        <v>2.1679859999999999E-2</v>
      </c>
      <c r="FY260">
        <v>7.0833649999999997</v>
      </c>
      <c r="FZ260">
        <v>0.73781750000000001</v>
      </c>
      <c r="GA260">
        <v>23.588439999999999</v>
      </c>
      <c r="GB260" s="1">
        <v>1.9485229999999999E-2</v>
      </c>
      <c r="GC260">
        <v>6.3805009999999998</v>
      </c>
      <c r="GD260">
        <v>0.73477809999999999</v>
      </c>
      <c r="GE260">
        <v>23.186900000000001</v>
      </c>
      <c r="GF260" s="1">
        <v>1.749653E-2</v>
      </c>
      <c r="GG260">
        <v>5.7379720000000001</v>
      </c>
      <c r="GH260">
        <v>0.73311760000000004</v>
      </c>
      <c r="GI260">
        <v>23.145130000000002</v>
      </c>
      <c r="GJ260" s="1">
        <v>1.5714829999999999E-2</v>
      </c>
      <c r="GK260">
        <v>5.1505450000000002</v>
      </c>
      <c r="GL260">
        <v>0.73239980000000005</v>
      </c>
      <c r="GM260">
        <v>23.949069999999999</v>
      </c>
      <c r="GN260" s="1">
        <v>1.412572E-2</v>
      </c>
      <c r="GO260">
        <v>4.6206250000000004</v>
      </c>
      <c r="GP260">
        <v>0.73216110000000001</v>
      </c>
      <c r="GQ260">
        <v>24.835999999999999</v>
      </c>
      <c r="GR260" s="1">
        <v>1.270893E-2</v>
      </c>
      <c r="GS260">
        <v>4.146331</v>
      </c>
      <c r="GT260">
        <v>0.73326279999999999</v>
      </c>
      <c r="GU260">
        <v>25.606860000000001</v>
      </c>
      <c r="GV260" s="1">
        <v>1.145001E-2</v>
      </c>
      <c r="GW260">
        <v>3.7217169999999999</v>
      </c>
      <c r="GX260">
        <v>0.73406890000000002</v>
      </c>
      <c r="GY260">
        <v>26.21677</v>
      </c>
      <c r="GZ260" s="1">
        <v>1.0307530000000001E-2</v>
      </c>
      <c r="HA260">
        <v>3.341707</v>
      </c>
      <c r="HB260">
        <v>0.73370919999999995</v>
      </c>
      <c r="HC260">
        <v>26.270409999999998</v>
      </c>
      <c r="HD260" s="1">
        <v>9.2480319999999998E-3</v>
      </c>
      <c r="HE260">
        <v>2.9945390000000001</v>
      </c>
      <c r="HF260">
        <v>0.73361489999999996</v>
      </c>
      <c r="HG260">
        <v>25.825880000000002</v>
      </c>
      <c r="HH260" s="1">
        <v>8.2672749999999993E-3</v>
      </c>
      <c r="HI260">
        <v>2.6732499999999999</v>
      </c>
      <c r="HJ260">
        <v>0.73368319999999998</v>
      </c>
      <c r="HK260">
        <v>25.391590000000001</v>
      </c>
      <c r="HL260" s="1">
        <v>7.3535759999999997E-3</v>
      </c>
      <c r="HM260">
        <v>2.3745419999999999</v>
      </c>
      <c r="HN260">
        <v>0.73386850000000003</v>
      </c>
      <c r="HO260">
        <v>25.209040000000002</v>
      </c>
      <c r="HP260" s="1">
        <v>6.4979809999999999E-3</v>
      </c>
      <c r="HQ260">
        <v>2.0958230000000002</v>
      </c>
      <c r="HR260">
        <v>0.73404150000000001</v>
      </c>
      <c r="HS260">
        <v>25.774519999999999</v>
      </c>
      <c r="HT260" s="1">
        <v>5.6813810000000001E-3</v>
      </c>
      <c r="HU260">
        <v>1.831305</v>
      </c>
      <c r="HV260">
        <v>0.73419540000000005</v>
      </c>
      <c r="HW260">
        <v>26.628250000000001</v>
      </c>
      <c r="HX260" s="1">
        <v>4.8797980000000003E-3</v>
      </c>
      <c r="HY260">
        <v>1.572832</v>
      </c>
      <c r="HZ260">
        <v>0.73432629999999999</v>
      </c>
      <c r="IA260">
        <v>27.38513</v>
      </c>
      <c r="IB260" s="1">
        <v>4.0797200000000002E-3</v>
      </c>
      <c r="IC260">
        <v>1.3156890000000001</v>
      </c>
      <c r="ID260">
        <v>0.73445660000000001</v>
      </c>
      <c r="IE260">
        <v>27.951509999999999</v>
      </c>
      <c r="IF260" s="1">
        <v>3.3022540000000001E-3</v>
      </c>
      <c r="IG260">
        <v>1.065817</v>
      </c>
      <c r="IH260">
        <v>0.73456200000000005</v>
      </c>
      <c r="II260">
        <v>27.84404</v>
      </c>
      <c r="IJ260" s="1">
        <v>2.5980579999999999E-3</v>
      </c>
      <c r="IK260">
        <v>0.83900719999999995</v>
      </c>
      <c r="IL260">
        <v>0.73465060000000004</v>
      </c>
      <c r="IM260">
        <v>27.305019999999999</v>
      </c>
      <c r="IN260" s="1">
        <v>2.0186639999999999E-3</v>
      </c>
      <c r="IO260">
        <v>0.65169299999999997</v>
      </c>
      <c r="IP260">
        <v>0.73470570000000002</v>
      </c>
      <c r="IQ260">
        <v>26.76172</v>
      </c>
      <c r="IR260" s="1">
        <v>1.5861250000000001E-3</v>
      </c>
      <c r="IS260">
        <v>0.51138830000000002</v>
      </c>
      <c r="IT260">
        <v>0.73473730000000004</v>
      </c>
      <c r="IU260">
        <v>26.39827</v>
      </c>
      <c r="IV260" s="1">
        <v>1.2889710000000001E-3</v>
      </c>
      <c r="IW260">
        <v>0.41462900000000003</v>
      </c>
      <c r="IX260">
        <v>0.73480049999999997</v>
      </c>
      <c r="IY260">
        <v>26.63194</v>
      </c>
      <c r="IZ260" s="1">
        <v>1.095001E-3</v>
      </c>
      <c r="JA260">
        <v>0.35137469999999998</v>
      </c>
      <c r="JB260">
        <v>0.73479550000000005</v>
      </c>
      <c r="JC260">
        <v>26.83501</v>
      </c>
      <c r="JD260" s="1">
        <v>9.6935640000000002E-4</v>
      </c>
      <c r="JE260">
        <v>0.31047219999999998</v>
      </c>
      <c r="JF260">
        <v>0.73482329999999996</v>
      </c>
      <c r="JG260">
        <v>27.155740000000002</v>
      </c>
      <c r="JH260" s="1">
        <v>8.8474769999999999E-4</v>
      </c>
      <c r="JI260">
        <v>0.28299299999999999</v>
      </c>
      <c r="JJ260">
        <v>0.73484050000000001</v>
      </c>
      <c r="JK260">
        <v>27.132439999999999</v>
      </c>
      <c r="JL260" s="1">
        <v>8.2338460000000002E-4</v>
      </c>
      <c r="JM260">
        <v>0.26315329999999998</v>
      </c>
      <c r="JN260">
        <v>0.73485290000000003</v>
      </c>
      <c r="JO260">
        <v>26.916599999999999</v>
      </c>
      <c r="JP260" s="1">
        <v>7.7506530000000001E-4</v>
      </c>
      <c r="JQ260">
        <v>0.2476102</v>
      </c>
      <c r="JR260">
        <v>0.73485990000000001</v>
      </c>
      <c r="JS260">
        <v>26.63777</v>
      </c>
      <c r="JT260" s="1">
        <v>7.3436849999999995E-4</v>
      </c>
      <c r="JU260">
        <v>0.23455110000000001</v>
      </c>
      <c r="JV260">
        <v>0.73486359999999995</v>
      </c>
      <c r="JW260">
        <v>26.28389</v>
      </c>
      <c r="JX260" s="1">
        <v>6.9834599999999997E-4</v>
      </c>
      <c r="JY260">
        <v>0.22300200000000001</v>
      </c>
      <c r="JZ260">
        <v>0.7348673</v>
      </c>
      <c r="KA260">
        <v>25.965219999999999</v>
      </c>
      <c r="KB260" s="1">
        <v>6.6558209999999999E-4</v>
      </c>
      <c r="KC260">
        <v>0.21250369999999999</v>
      </c>
      <c r="KD260">
        <v>0.73485990000000001</v>
      </c>
      <c r="KE260">
        <v>26.32103</v>
      </c>
      <c r="KF260" s="1">
        <v>6.3504559999999998E-4</v>
      </c>
      <c r="KG260">
        <v>0.20274310000000001</v>
      </c>
      <c r="KH260">
        <v>0.73484799999999995</v>
      </c>
      <c r="KI260">
        <v>26.569299999999998</v>
      </c>
      <c r="KJ260" s="1">
        <v>6.0648009999999999E-4</v>
      </c>
      <c r="KK260">
        <v>0.1936223</v>
      </c>
      <c r="KL260">
        <v>0.73484550000000004</v>
      </c>
      <c r="KM260">
        <v>26.82113</v>
      </c>
      <c r="KN260" s="1">
        <v>5.7983709999999996E-4</v>
      </c>
      <c r="KO260">
        <v>0.18511169999999999</v>
      </c>
      <c r="KP260">
        <v>0.73486850000000004</v>
      </c>
      <c r="KQ260">
        <v>26.984819999999999</v>
      </c>
      <c r="KR260" s="1">
        <v>5.5485259999999998E-4</v>
      </c>
      <c r="KS260">
        <v>0.17712800000000001</v>
      </c>
      <c r="KT260">
        <v>0.73487179999999996</v>
      </c>
      <c r="KU260">
        <v>26.78219</v>
      </c>
      <c r="KV260" s="1">
        <v>5.3108680000000001E-4</v>
      </c>
      <c r="KW260">
        <v>0.1695422</v>
      </c>
      <c r="KX260">
        <v>0.73486910000000005</v>
      </c>
      <c r="KY260">
        <v>26.221609999999998</v>
      </c>
      <c r="KZ260" s="1">
        <v>5.0848280000000004E-4</v>
      </c>
      <c r="LA260">
        <v>0.16232089999999999</v>
      </c>
      <c r="LB260">
        <v>0.73487139999999995</v>
      </c>
      <c r="LC260">
        <v>25.64528</v>
      </c>
      <c r="LD260" s="1">
        <v>4.8702450000000003E-4</v>
      </c>
      <c r="LE260">
        <v>0.15547030000000001</v>
      </c>
      <c r="LF260">
        <v>0.73486180000000001</v>
      </c>
      <c r="LG260">
        <v>25.337810000000001</v>
      </c>
      <c r="LH260" s="1">
        <v>4.667669E-4</v>
      </c>
      <c r="LI260">
        <v>0.1489925</v>
      </c>
      <c r="LJ260">
        <v>0.73486309999999999</v>
      </c>
      <c r="LK260">
        <v>25.88044</v>
      </c>
      <c r="LL260" s="1">
        <v>4.4743080000000002E-4</v>
      </c>
      <c r="LM260">
        <v>0.14282710000000001</v>
      </c>
      <c r="LN260">
        <v>0.73485820000000002</v>
      </c>
      <c r="LO260">
        <v>26.433530000000001</v>
      </c>
      <c r="LP260" s="1">
        <v>4.2903340000000002E-4</v>
      </c>
      <c r="LQ260">
        <v>0.13694410000000001</v>
      </c>
      <c r="LR260">
        <v>0.73488059999999999</v>
      </c>
      <c r="LS260">
        <v>26.934170000000002</v>
      </c>
      <c r="LT260" s="1">
        <v>4.1152670000000003E-4</v>
      </c>
      <c r="LU260">
        <v>0.13134850000000001</v>
      </c>
      <c r="LV260">
        <v>0.73487060000000004</v>
      </c>
      <c r="LW260">
        <v>27.55311</v>
      </c>
      <c r="LX260" s="1">
        <v>3.9484570000000003E-4</v>
      </c>
      <c r="LY260">
        <v>0.12602530000000001</v>
      </c>
      <c r="LZ260">
        <v>0.73485929999999999</v>
      </c>
      <c r="MA260">
        <v>27.686699999999998</v>
      </c>
      <c r="MB260" s="1">
        <v>3.7901809999999999E-4</v>
      </c>
      <c r="MC260">
        <v>0.1209776</v>
      </c>
      <c r="MD260">
        <v>0.73485040000000001</v>
      </c>
      <c r="ME260">
        <v>27.191960000000002</v>
      </c>
      <c r="MF260" s="1">
        <v>3.6400560000000002E-4</v>
      </c>
      <c r="MG260">
        <v>0.1161787</v>
      </c>
      <c r="MH260">
        <v>0.73481580000000002</v>
      </c>
      <c r="MI260">
        <v>26.593340000000001</v>
      </c>
      <c r="MJ260" s="1">
        <v>3.4960880000000001E-4</v>
      </c>
      <c r="MK260">
        <v>0.1115908</v>
      </c>
      <c r="ML260">
        <v>0.73476669999999999</v>
      </c>
      <c r="MM260">
        <v>26.334129999999998</v>
      </c>
      <c r="MN260" s="1">
        <v>3.3587249999999998E-4</v>
      </c>
      <c r="MO260">
        <v>0.1072147</v>
      </c>
      <c r="MP260">
        <v>0.73471790000000003</v>
      </c>
      <c r="MQ260">
        <v>26.812639999999998</v>
      </c>
      <c r="MR260" s="1">
        <v>3.2280310000000001E-4</v>
      </c>
      <c r="MS260">
        <v>0.1030498</v>
      </c>
      <c r="MT260">
        <v>0.73465460000000005</v>
      </c>
      <c r="MU260">
        <v>27.432210000000001</v>
      </c>
      <c r="MV260" s="1">
        <v>3.1044930000000002E-4</v>
      </c>
      <c r="MW260">
        <v>9.9099010000000001E-2</v>
      </c>
      <c r="MX260">
        <v>0.73459079999999999</v>
      </c>
      <c r="MY260">
        <v>27.931809999999999</v>
      </c>
      <c r="MZ260" s="1">
        <v>2.988051E-4</v>
      </c>
      <c r="NA260">
        <v>9.5388840000000003E-2</v>
      </c>
      <c r="NB260">
        <v>0.73450990000000005</v>
      </c>
      <c r="NC260">
        <v>28.385179999999998</v>
      </c>
      <c r="ND260" s="1">
        <v>2.8791020000000001E-4</v>
      </c>
      <c r="NE260">
        <v>9.1913449999999994E-2</v>
      </c>
      <c r="NF260">
        <v>0.73442410000000002</v>
      </c>
      <c r="NG260">
        <v>28.350090000000002</v>
      </c>
      <c r="NH260" s="1">
        <v>2.7769289999999999E-4</v>
      </c>
      <c r="NI260">
        <v>8.8654919999999998E-2</v>
      </c>
      <c r="NJ260">
        <v>0.73431360000000001</v>
      </c>
      <c r="NK260">
        <v>28.02054</v>
      </c>
      <c r="NL260" s="1">
        <v>2.6798769999999999E-4</v>
      </c>
      <c r="NM260">
        <v>8.5559330000000003E-2</v>
      </c>
      <c r="NN260">
        <v>0.73425510000000005</v>
      </c>
      <c r="NO260">
        <v>27.698080000000001</v>
      </c>
      <c r="NP260" s="1">
        <v>2.5863479999999999E-4</v>
      </c>
      <c r="NQ260">
        <v>8.2575389999999999E-2</v>
      </c>
      <c r="NR260">
        <v>0.73416939999999997</v>
      </c>
      <c r="NS260">
        <v>27.47748</v>
      </c>
      <c r="NT260" s="1">
        <v>2.4958670000000001E-4</v>
      </c>
      <c r="NU260">
        <v>7.9691949999999998E-2</v>
      </c>
      <c r="NV260">
        <v>0.73412010000000005</v>
      </c>
      <c r="NW260">
        <v>27.558879999999998</v>
      </c>
      <c r="NX260" s="1">
        <v>2.4092920000000001E-4</v>
      </c>
      <c r="NY260">
        <v>7.6924880000000001E-2</v>
      </c>
      <c r="NZ260">
        <v>0.73406329999999997</v>
      </c>
      <c r="OA260">
        <v>28.04973</v>
      </c>
      <c r="OB260" s="1">
        <v>2.3275809999999999E-4</v>
      </c>
      <c r="OC260">
        <v>7.4315290000000006E-2</v>
      </c>
      <c r="OD260">
        <v>0.73403819999999997</v>
      </c>
      <c r="OE260">
        <v>28.309229999999999</v>
      </c>
      <c r="OF260" s="1">
        <v>2.2522070000000001E-4</v>
      </c>
      <c r="OG260">
        <v>7.1896829999999995E-2</v>
      </c>
      <c r="OH260">
        <v>0.73400659999999995</v>
      </c>
      <c r="OI260">
        <v>28.38505</v>
      </c>
      <c r="OJ260" s="1">
        <v>2.1823949999999999E-4</v>
      </c>
      <c r="OK260">
        <v>6.9659360000000003E-2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1.019191</v>
      </c>
      <c r="G261">
        <v>22.917570000000001</v>
      </c>
      <c r="H261">
        <v>0</v>
      </c>
      <c r="I261">
        <v>0</v>
      </c>
      <c r="J261">
        <v>1.0170980000000001</v>
      </c>
      <c r="K261">
        <v>22.730799999999999</v>
      </c>
      <c r="L261">
        <v>0</v>
      </c>
      <c r="M261">
        <v>0</v>
      </c>
      <c r="N261">
        <v>1.015042</v>
      </c>
      <c r="O261">
        <v>22.7881</v>
      </c>
      <c r="P261">
        <v>0</v>
      </c>
      <c r="Q261">
        <v>0</v>
      </c>
      <c r="R261">
        <v>1.0128809999999999</v>
      </c>
      <c r="S261">
        <v>22.698640000000001</v>
      </c>
      <c r="T261">
        <v>0</v>
      </c>
      <c r="U261">
        <v>0</v>
      </c>
      <c r="V261">
        <v>1.010713</v>
      </c>
      <c r="W261">
        <v>22.68272</v>
      </c>
      <c r="X261">
        <v>0</v>
      </c>
      <c r="Y261">
        <v>0</v>
      </c>
      <c r="Z261">
        <v>1.0084249999999999</v>
      </c>
      <c r="AA261">
        <v>22.640170000000001</v>
      </c>
      <c r="AB261">
        <v>0</v>
      </c>
      <c r="AC261">
        <v>0</v>
      </c>
      <c r="AD261">
        <v>1.005943</v>
      </c>
      <c r="AE261">
        <v>22.487939999999998</v>
      </c>
      <c r="AF261">
        <v>0</v>
      </c>
      <c r="AG261">
        <v>0</v>
      </c>
      <c r="AH261">
        <v>1.0029749999999999</v>
      </c>
      <c r="AI261">
        <v>22.22298</v>
      </c>
      <c r="AJ261">
        <v>0</v>
      </c>
      <c r="AK261">
        <v>0</v>
      </c>
      <c r="AL261">
        <v>0.99940530000000005</v>
      </c>
      <c r="AM261">
        <v>22.248609999999999</v>
      </c>
      <c r="AN261">
        <v>0</v>
      </c>
      <c r="AO261">
        <v>0</v>
      </c>
      <c r="AP261">
        <v>0.99548219999999998</v>
      </c>
      <c r="AQ261">
        <v>22.06596</v>
      </c>
      <c r="AR261">
        <v>0</v>
      </c>
      <c r="AS261">
        <v>0</v>
      </c>
      <c r="AT261">
        <v>0.99161889999999997</v>
      </c>
      <c r="AU261">
        <v>21.933990000000001</v>
      </c>
      <c r="AV261">
        <v>0</v>
      </c>
      <c r="AW261">
        <v>0</v>
      </c>
      <c r="AX261">
        <v>0.98805419999999999</v>
      </c>
      <c r="AY261">
        <v>21.87744</v>
      </c>
      <c r="AZ261">
        <v>2.3060319999999999E-35</v>
      </c>
      <c r="BA261">
        <v>8.7708920000000002E-33</v>
      </c>
      <c r="BB261">
        <v>0.98489059999999995</v>
      </c>
      <c r="BC261">
        <v>21.92632</v>
      </c>
      <c r="BD261" s="1">
        <v>8.8893960000000003E-23</v>
      </c>
      <c r="BE261" s="1">
        <v>3.3736920000000003E-20</v>
      </c>
      <c r="BF261">
        <v>0.98211850000000001</v>
      </c>
      <c r="BG261">
        <v>21.92295</v>
      </c>
      <c r="BH261" s="1">
        <v>6.9271989999999996E-15</v>
      </c>
      <c r="BI261" s="1">
        <v>2.6394970000000001E-12</v>
      </c>
      <c r="BJ261">
        <v>0.97954059999999998</v>
      </c>
      <c r="BK261">
        <v>21.943930000000002</v>
      </c>
      <c r="BL261" s="1">
        <v>3.6541430000000001E-8</v>
      </c>
      <c r="BM261" s="1">
        <v>9.9455410000000004E-6</v>
      </c>
      <c r="BN261">
        <v>0.97699959999999997</v>
      </c>
      <c r="BO261">
        <v>22.090910000000001</v>
      </c>
      <c r="BP261" s="1">
        <v>4.9571289999999997E-5</v>
      </c>
      <c r="BQ261" s="1">
        <v>1.4592859999999999E-2</v>
      </c>
      <c r="BR261">
        <v>0.97441949999999999</v>
      </c>
      <c r="BS261">
        <v>22.320329999999998</v>
      </c>
      <c r="BT261" s="1">
        <v>7.7971150000000003E-3</v>
      </c>
      <c r="BU261" s="1">
        <v>2.4349829999999999</v>
      </c>
      <c r="BV261">
        <v>0.97164320000000004</v>
      </c>
      <c r="BW261">
        <v>22.56916</v>
      </c>
      <c r="BX261" s="1">
        <v>0.29789569999999999</v>
      </c>
      <c r="BY261" s="1">
        <v>97.786379999999994</v>
      </c>
      <c r="BZ261">
        <v>0.96850990000000003</v>
      </c>
      <c r="CA261">
        <v>22.734279999999998</v>
      </c>
      <c r="CB261" s="1">
        <v>3.8691979999999999</v>
      </c>
      <c r="CC261">
        <v>1328.211</v>
      </c>
      <c r="CD261">
        <v>0.96489290000000005</v>
      </c>
      <c r="CE261">
        <v>22.58164</v>
      </c>
      <c r="CF261" s="1">
        <v>21.11533</v>
      </c>
      <c r="CG261">
        <v>7545.1970000000001</v>
      </c>
      <c r="CH261">
        <v>0.96070650000000002</v>
      </c>
      <c r="CI261">
        <v>22.471450000000001</v>
      </c>
      <c r="CJ261">
        <v>56.285620000000002</v>
      </c>
      <c r="CK261">
        <v>20867.93</v>
      </c>
      <c r="CL261">
        <v>0.95583019999999996</v>
      </c>
      <c r="CM261">
        <v>22.4223</v>
      </c>
      <c r="CN261">
        <v>82.414609999999996</v>
      </c>
      <c r="CO261">
        <v>31605.4</v>
      </c>
      <c r="CP261">
        <v>0.95043610000000001</v>
      </c>
      <c r="CQ261">
        <v>22.410129999999999</v>
      </c>
      <c r="CR261">
        <v>72.908959999999993</v>
      </c>
      <c r="CS261">
        <v>28837.57</v>
      </c>
      <c r="CT261">
        <v>0.94470229999999999</v>
      </c>
      <c r="CU261">
        <v>22.733879999999999</v>
      </c>
      <c r="CV261">
        <v>42.177520000000001</v>
      </c>
      <c r="CW261">
        <v>17153.21</v>
      </c>
      <c r="CX261">
        <v>0.93845129999999999</v>
      </c>
      <c r="CY261">
        <v>23.166679999999999</v>
      </c>
      <c r="CZ261">
        <v>17.066780000000001</v>
      </c>
      <c r="DA261">
        <v>7121.6540000000005</v>
      </c>
      <c r="DB261">
        <v>0.93189699999999998</v>
      </c>
      <c r="DC261">
        <v>23.355740000000001</v>
      </c>
      <c r="DD261">
        <v>5.1442110000000003</v>
      </c>
      <c r="DE261">
        <v>2196.1089999999999</v>
      </c>
      <c r="DF261">
        <v>0.92520630000000004</v>
      </c>
      <c r="DG261">
        <v>23.441770000000002</v>
      </c>
      <c r="DH261">
        <v>1.245817</v>
      </c>
      <c r="DI261">
        <v>540.96029999999996</v>
      </c>
      <c r="DJ261">
        <v>0.9182688</v>
      </c>
      <c r="DK261">
        <v>23.217459999999999</v>
      </c>
      <c r="DL261">
        <v>0.28742180000000001</v>
      </c>
      <c r="DM261">
        <v>124.7898</v>
      </c>
      <c r="DN261">
        <v>0.91106160000000003</v>
      </c>
      <c r="DO261">
        <v>23.03417</v>
      </c>
      <c r="DP261">
        <v>0.1005191</v>
      </c>
      <c r="DQ261">
        <v>42.037170000000003</v>
      </c>
      <c r="DR261">
        <v>0.90382340000000005</v>
      </c>
      <c r="DS261">
        <v>22.882059999999999</v>
      </c>
      <c r="DT261">
        <v>7.1860300000000002E-2</v>
      </c>
      <c r="DU261">
        <v>29.13053</v>
      </c>
      <c r="DV261">
        <v>0.89660130000000005</v>
      </c>
      <c r="DW261">
        <v>22.752890000000001</v>
      </c>
      <c r="DX261">
        <v>6.9040219999999999E-2</v>
      </c>
      <c r="DY261">
        <v>27.942530000000001</v>
      </c>
      <c r="DZ261">
        <v>0.88969450000000005</v>
      </c>
      <c r="EA261">
        <v>22.944880000000001</v>
      </c>
      <c r="EB261">
        <v>6.7959169999999999E-2</v>
      </c>
      <c r="EC261">
        <v>27.683879999999998</v>
      </c>
      <c r="ED261">
        <v>0.88266230000000001</v>
      </c>
      <c r="EE261">
        <v>23.23414</v>
      </c>
      <c r="EF261">
        <v>6.5066200000000005E-2</v>
      </c>
      <c r="EG261">
        <v>26.700220000000002</v>
      </c>
      <c r="EH261">
        <v>0.87551619999999997</v>
      </c>
      <c r="EI261">
        <v>23.488350000000001</v>
      </c>
      <c r="EJ261">
        <v>6.0654930000000003E-2</v>
      </c>
      <c r="EK261">
        <v>25.064399999999999</v>
      </c>
      <c r="EL261">
        <v>0.8697802</v>
      </c>
      <c r="EM261">
        <v>23.5884</v>
      </c>
      <c r="EN261" s="1">
        <v>5.572804E-2</v>
      </c>
      <c r="EO261">
        <v>23.13861</v>
      </c>
      <c r="EP261">
        <v>0.86313059999999997</v>
      </c>
      <c r="EQ261">
        <v>23.327500000000001</v>
      </c>
      <c r="ER261" s="1">
        <v>5.0603620000000002E-2</v>
      </c>
      <c r="ES261">
        <v>21.12875</v>
      </c>
      <c r="ET261">
        <v>0.85644220000000004</v>
      </c>
      <c r="EU261">
        <v>22.926770000000001</v>
      </c>
      <c r="EV261" s="1">
        <v>4.5663370000000002E-2</v>
      </c>
      <c r="EW261">
        <v>19.166509999999999</v>
      </c>
      <c r="EX261">
        <v>0.84961370000000003</v>
      </c>
      <c r="EY261">
        <v>22.69699</v>
      </c>
      <c r="EZ261" s="1">
        <v>4.1086890000000001E-2</v>
      </c>
      <c r="FA261">
        <v>17.335750000000001</v>
      </c>
      <c r="FB261">
        <v>0.84295189999999998</v>
      </c>
      <c r="FC261">
        <v>22.739180000000001</v>
      </c>
      <c r="FD261" s="1">
        <v>3.695532E-2</v>
      </c>
      <c r="FE261">
        <v>15.6676</v>
      </c>
      <c r="FF261">
        <v>0.83759110000000003</v>
      </c>
      <c r="FG261">
        <v>23.479179999999999</v>
      </c>
      <c r="FH261" s="1">
        <v>3.3273570000000002E-2</v>
      </c>
      <c r="FI261">
        <v>14.16427</v>
      </c>
      <c r="FJ261">
        <v>0.83213590000000004</v>
      </c>
      <c r="FK261">
        <v>24.053360000000001</v>
      </c>
      <c r="FL261">
        <v>2.9960469999999999E-2</v>
      </c>
      <c r="FM261">
        <v>12.808210000000001</v>
      </c>
      <c r="FN261">
        <v>0.82686349999999997</v>
      </c>
      <c r="FO261">
        <v>24.384620000000002</v>
      </c>
      <c r="FP261" s="1">
        <v>2.697281E-2</v>
      </c>
      <c r="FQ261">
        <v>11.57733</v>
      </c>
      <c r="FR261">
        <v>0.82227980000000001</v>
      </c>
      <c r="FS261">
        <v>24.39611</v>
      </c>
      <c r="FT261" s="1">
        <v>2.4292290000000001E-2</v>
      </c>
      <c r="FU261">
        <v>10.45744</v>
      </c>
      <c r="FV261">
        <v>0.81781599999999999</v>
      </c>
      <c r="FW261">
        <v>24.10999</v>
      </c>
      <c r="FX261">
        <v>2.1904369999999999E-2</v>
      </c>
      <c r="FY261">
        <v>9.4565730000000006</v>
      </c>
      <c r="FZ261">
        <v>0.81261799999999995</v>
      </c>
      <c r="GA261">
        <v>23.63129</v>
      </c>
      <c r="GB261" s="1">
        <v>1.9691119999999999E-2</v>
      </c>
      <c r="GC261">
        <v>8.5329289999999993</v>
      </c>
      <c r="GD261">
        <v>0.8080657</v>
      </c>
      <c r="GE261">
        <v>23.217600000000001</v>
      </c>
      <c r="GF261" s="1">
        <v>1.7685739999999998E-2</v>
      </c>
      <c r="GG261">
        <v>7.686566</v>
      </c>
      <c r="GH261">
        <v>0.80522700000000003</v>
      </c>
      <c r="GI261">
        <v>23.15794</v>
      </c>
      <c r="GJ261" s="1">
        <v>1.588784E-2</v>
      </c>
      <c r="GK261">
        <v>6.9089229999999997</v>
      </c>
      <c r="GL261">
        <v>0.8033922</v>
      </c>
      <c r="GM261">
        <v>23.951319999999999</v>
      </c>
      <c r="GN261" s="1">
        <v>1.4281729999999999E-2</v>
      </c>
      <c r="GO261">
        <v>6.2102919999999999</v>
      </c>
      <c r="GP261">
        <v>0.80211350000000003</v>
      </c>
      <c r="GQ261">
        <v>24.825040000000001</v>
      </c>
      <c r="GR261" s="1">
        <v>1.284888E-2</v>
      </c>
      <c r="GS261">
        <v>5.5849279999999997</v>
      </c>
      <c r="GT261">
        <v>0.80109750000000002</v>
      </c>
      <c r="GU261">
        <v>25.599240000000002</v>
      </c>
      <c r="GV261" s="1">
        <v>1.157531E-2</v>
      </c>
      <c r="GW261">
        <v>5.0249730000000001</v>
      </c>
      <c r="GX261">
        <v>0.79903849999999998</v>
      </c>
      <c r="GY261">
        <v>26.2255</v>
      </c>
      <c r="GZ261" s="1">
        <v>1.0420850000000001E-2</v>
      </c>
      <c r="HA261">
        <v>4.5223399999999998</v>
      </c>
      <c r="HB261">
        <v>0.79727420000000004</v>
      </c>
      <c r="HC261">
        <v>26.298469999999998</v>
      </c>
      <c r="HD261" s="1">
        <v>9.3528110000000008E-3</v>
      </c>
      <c r="HE261">
        <v>4.0582950000000002</v>
      </c>
      <c r="HF261">
        <v>0.79596219999999995</v>
      </c>
      <c r="HG261">
        <v>25.868760000000002</v>
      </c>
      <c r="HH261" s="1">
        <v>8.3645830000000001E-3</v>
      </c>
      <c r="HI261">
        <v>3.6279460000000001</v>
      </c>
      <c r="HJ261">
        <v>0.7950507</v>
      </c>
      <c r="HK261">
        <v>25.429870000000001</v>
      </c>
      <c r="HL261" s="1">
        <v>7.4440590000000003E-3</v>
      </c>
      <c r="HM261">
        <v>3.226963</v>
      </c>
      <c r="HN261">
        <v>0.79446819999999996</v>
      </c>
      <c r="HO261">
        <v>25.229410000000001</v>
      </c>
      <c r="HP261" s="1">
        <v>6.5829390000000003E-3</v>
      </c>
      <c r="HQ261">
        <v>2.852376</v>
      </c>
      <c r="HR261">
        <v>0.79402569999999995</v>
      </c>
      <c r="HS261">
        <v>25.77731</v>
      </c>
      <c r="HT261" s="1">
        <v>5.763092E-3</v>
      </c>
      <c r="HU261">
        <v>2.497207</v>
      </c>
      <c r="HV261">
        <v>0.79373470000000002</v>
      </c>
      <c r="HW261">
        <v>26.61936</v>
      </c>
      <c r="HX261" s="1">
        <v>4.9606049999999999E-3</v>
      </c>
      <c r="HY261">
        <v>2.1509330000000002</v>
      </c>
      <c r="HZ261">
        <v>0.79354290000000005</v>
      </c>
      <c r="IA261">
        <v>27.38139</v>
      </c>
      <c r="IB261" s="1">
        <v>4.1596749999999998E-3</v>
      </c>
      <c r="IC261">
        <v>1.806311</v>
      </c>
      <c r="ID261">
        <v>0.79341260000000002</v>
      </c>
      <c r="IE261">
        <v>27.964739999999999</v>
      </c>
      <c r="IF261" s="1">
        <v>3.3779209999999999E-3</v>
      </c>
      <c r="IG261">
        <v>1.469465</v>
      </c>
      <c r="IH261">
        <v>0.79334210000000005</v>
      </c>
      <c r="II261">
        <v>27.877569999999999</v>
      </c>
      <c r="IJ261" s="1">
        <v>2.6638679999999998E-3</v>
      </c>
      <c r="IK261">
        <v>1.1604680000000001</v>
      </c>
      <c r="IL261">
        <v>0.79329059999999996</v>
      </c>
      <c r="IM261">
        <v>27.350860000000001</v>
      </c>
      <c r="IN261" s="1">
        <v>2.0704730000000002E-3</v>
      </c>
      <c r="IO261">
        <v>0.90207729999999997</v>
      </c>
      <c r="IP261">
        <v>0.79324660000000002</v>
      </c>
      <c r="IQ261">
        <v>26.802879999999998</v>
      </c>
      <c r="IR261">
        <v>1.6232410000000001E-3</v>
      </c>
      <c r="IS261">
        <v>0.70618970000000003</v>
      </c>
      <c r="IT261">
        <v>0.79322280000000001</v>
      </c>
      <c r="IU261">
        <v>26.42792</v>
      </c>
      <c r="IV261" s="1">
        <v>1.313764E-3</v>
      </c>
      <c r="IW261">
        <v>0.56984170000000001</v>
      </c>
      <c r="IX261">
        <v>0.79324510000000004</v>
      </c>
      <c r="IY261">
        <v>26.646830000000001</v>
      </c>
      <c r="IZ261" s="1">
        <v>1.1109990000000001E-3</v>
      </c>
      <c r="JA261">
        <v>0.48026869999999999</v>
      </c>
      <c r="JB261">
        <v>0.79322380000000003</v>
      </c>
      <c r="JC261">
        <v>26.836349999999999</v>
      </c>
      <c r="JD261" s="1">
        <v>9.7981210000000008E-4</v>
      </c>
      <c r="JE261">
        <v>0.42238209999999998</v>
      </c>
      <c r="JF261">
        <v>0.79322550000000003</v>
      </c>
      <c r="JG261">
        <v>27.159269999999999</v>
      </c>
      <c r="JH261" s="1">
        <v>8.9199790000000004E-4</v>
      </c>
      <c r="JI261">
        <v>0.38376490000000002</v>
      </c>
      <c r="JJ261">
        <v>0.79322780000000004</v>
      </c>
      <c r="JK261">
        <v>27.15053</v>
      </c>
      <c r="JL261" s="1">
        <v>8.2882229999999999E-4</v>
      </c>
      <c r="JM261">
        <v>0.3561549</v>
      </c>
      <c r="JN261">
        <v>0.79321620000000004</v>
      </c>
      <c r="JO261">
        <v>26.961760000000002</v>
      </c>
      <c r="JP261" s="1">
        <v>7.7948049999999999E-4</v>
      </c>
      <c r="JQ261">
        <v>0.33473629999999999</v>
      </c>
      <c r="JR261">
        <v>0.79321909999999995</v>
      </c>
      <c r="JS261">
        <v>26.701090000000001</v>
      </c>
      <c r="JT261" s="1">
        <v>7.3817580000000004E-4</v>
      </c>
      <c r="JU261">
        <v>0.31688110000000003</v>
      </c>
      <c r="JV261">
        <v>0.79324070000000002</v>
      </c>
      <c r="JW261">
        <v>26.35079</v>
      </c>
      <c r="JX261" s="1">
        <v>7.0177089999999998E-4</v>
      </c>
      <c r="JY261">
        <v>0.3011742</v>
      </c>
      <c r="JZ261">
        <v>0.79321929999999996</v>
      </c>
      <c r="KA261">
        <v>26.0183</v>
      </c>
      <c r="KB261" s="1">
        <v>6.687377E-4</v>
      </c>
      <c r="KC261">
        <v>0.28693600000000002</v>
      </c>
      <c r="KD261">
        <v>0.79323060000000001</v>
      </c>
      <c r="KE261">
        <v>26.350090000000002</v>
      </c>
      <c r="KF261" s="1">
        <v>6.379876E-4</v>
      </c>
      <c r="KG261">
        <v>0.27371669999999998</v>
      </c>
      <c r="KH261">
        <v>0.79321600000000003</v>
      </c>
      <c r="KI261">
        <v>26.57948</v>
      </c>
      <c r="KJ261" s="1">
        <v>6.0922549999999998E-4</v>
      </c>
      <c r="KK261">
        <v>0.26136930000000003</v>
      </c>
      <c r="KL261">
        <v>0.79322009999999998</v>
      </c>
      <c r="KM261">
        <v>26.832180000000001</v>
      </c>
      <c r="KN261" s="1">
        <v>5.824014E-4</v>
      </c>
      <c r="KO261">
        <v>0.24984870000000001</v>
      </c>
      <c r="KP261">
        <v>0.79321909999999995</v>
      </c>
      <c r="KQ261">
        <v>27.003520000000002</v>
      </c>
      <c r="KR261" s="1">
        <v>5.5727629999999999E-4</v>
      </c>
      <c r="KS261">
        <v>0.23906160000000001</v>
      </c>
      <c r="KT261">
        <v>0.7932245</v>
      </c>
      <c r="KU261">
        <v>26.822479999999999</v>
      </c>
      <c r="KV261" s="1">
        <v>5.3339610000000003E-4</v>
      </c>
      <c r="KW261">
        <v>0.2288162</v>
      </c>
      <c r="KX261">
        <v>0.79321909999999995</v>
      </c>
      <c r="KY261">
        <v>26.276109999999999</v>
      </c>
      <c r="KZ261" s="1">
        <v>5.1067620000000002E-4</v>
      </c>
      <c r="LA261">
        <v>0.21906110000000001</v>
      </c>
      <c r="LB261">
        <v>0.79322029999999999</v>
      </c>
      <c r="LC261">
        <v>25.69802</v>
      </c>
      <c r="LD261" s="1">
        <v>4.8910369999999998E-4</v>
      </c>
      <c r="LE261">
        <v>0.2098064</v>
      </c>
      <c r="LF261">
        <v>0.79323770000000005</v>
      </c>
      <c r="LG261">
        <v>25.375900000000001</v>
      </c>
      <c r="LH261" s="1">
        <v>4.687348E-4</v>
      </c>
      <c r="LI261">
        <v>0.2010497</v>
      </c>
      <c r="LJ261">
        <v>0.79321770000000003</v>
      </c>
      <c r="LK261">
        <v>25.904070000000001</v>
      </c>
      <c r="LL261" s="1">
        <v>4.4930939999999998E-4</v>
      </c>
      <c r="LM261">
        <v>0.19272600000000001</v>
      </c>
      <c r="LN261">
        <v>0.79320840000000004</v>
      </c>
      <c r="LO261">
        <v>26.445309999999999</v>
      </c>
      <c r="LP261" s="1">
        <v>4.308208E-4</v>
      </c>
      <c r="LQ261">
        <v>0.18478059999999999</v>
      </c>
      <c r="LR261">
        <v>0.79321220000000003</v>
      </c>
      <c r="LS261">
        <v>26.947340000000001</v>
      </c>
      <c r="LT261" s="1">
        <v>4.1322610000000002E-4</v>
      </c>
      <c r="LU261">
        <v>0.17722560000000001</v>
      </c>
      <c r="LV261">
        <v>0.79322159999999997</v>
      </c>
      <c r="LW261">
        <v>27.57321</v>
      </c>
      <c r="LX261" s="1">
        <v>3.9646270000000001E-4</v>
      </c>
      <c r="LY261">
        <v>0.17003579999999999</v>
      </c>
      <c r="LZ261">
        <v>0.79320849999999998</v>
      </c>
      <c r="MA261">
        <v>27.723700000000001</v>
      </c>
      <c r="MB261" s="1">
        <v>3.8055130000000002E-4</v>
      </c>
      <c r="MC261">
        <v>0.16321189999999999</v>
      </c>
      <c r="MD261">
        <v>0.79317979999999999</v>
      </c>
      <c r="ME261">
        <v>27.244910000000001</v>
      </c>
      <c r="MF261" s="1">
        <v>3.6546819999999999E-4</v>
      </c>
      <c r="MG261">
        <v>0.15673670000000001</v>
      </c>
      <c r="MH261">
        <v>0.79314499999999999</v>
      </c>
      <c r="MI261">
        <v>26.647110000000001</v>
      </c>
      <c r="MJ261" s="1">
        <v>3.5100870000000001E-4</v>
      </c>
      <c r="MK261">
        <v>0.15054310000000001</v>
      </c>
      <c r="ML261">
        <v>0.79309180000000001</v>
      </c>
      <c r="MM261">
        <v>26.37893</v>
      </c>
      <c r="MN261" s="1">
        <v>3.3720449999999997E-4</v>
      </c>
      <c r="MO261">
        <v>0.14463229999999999</v>
      </c>
      <c r="MP261">
        <v>0.79300950000000003</v>
      </c>
      <c r="MQ261">
        <v>26.84732</v>
      </c>
      <c r="MR261" s="1">
        <v>3.2406859999999999E-4</v>
      </c>
      <c r="MS261">
        <v>0.1390111</v>
      </c>
      <c r="MT261">
        <v>0.79291630000000002</v>
      </c>
      <c r="MU261">
        <v>27.452310000000001</v>
      </c>
      <c r="MV261" s="1">
        <v>3.1164540000000002E-4</v>
      </c>
      <c r="MW261">
        <v>0.13367270000000001</v>
      </c>
      <c r="MX261">
        <v>0.79279489999999997</v>
      </c>
      <c r="MY261">
        <v>27.942540000000001</v>
      </c>
      <c r="MZ261" s="1">
        <v>2.9992570000000001E-4</v>
      </c>
      <c r="NA261">
        <v>0.12865660000000001</v>
      </c>
      <c r="NB261">
        <v>0.79265140000000001</v>
      </c>
      <c r="NC261">
        <v>28.396149999999999</v>
      </c>
      <c r="ND261" s="1">
        <v>2.8895830000000001E-4</v>
      </c>
      <c r="NE261">
        <v>0.1239582</v>
      </c>
      <c r="NF261">
        <v>0.79249670000000005</v>
      </c>
      <c r="NG261">
        <v>28.368849999999998</v>
      </c>
      <c r="NH261" s="1">
        <v>2.7867830000000003E-4</v>
      </c>
      <c r="NI261">
        <v>0.11955499999999999</v>
      </c>
      <c r="NJ261">
        <v>0.79233679999999995</v>
      </c>
      <c r="NK261">
        <v>28.04993</v>
      </c>
      <c r="NL261" s="1">
        <v>2.6892920000000001E-4</v>
      </c>
      <c r="NM261">
        <v>0.1153802</v>
      </c>
      <c r="NN261">
        <v>0.79218100000000002</v>
      </c>
      <c r="NO261">
        <v>27.726320000000001</v>
      </c>
      <c r="NP261" s="1">
        <v>2.5954800000000002E-4</v>
      </c>
      <c r="NQ261">
        <v>0.1113668</v>
      </c>
      <c r="NR261">
        <v>0.79201560000000004</v>
      </c>
      <c r="NS261">
        <v>27.49926</v>
      </c>
      <c r="NT261" s="1">
        <v>2.5046649999999998E-4</v>
      </c>
      <c r="NU261">
        <v>0.1074842</v>
      </c>
      <c r="NV261">
        <v>0.79186389999999995</v>
      </c>
      <c r="NW261">
        <v>27.569279999999999</v>
      </c>
      <c r="NX261" s="1">
        <v>2.4176699999999999E-4</v>
      </c>
      <c r="NY261">
        <v>0.1037539</v>
      </c>
      <c r="NZ261">
        <v>0.79172469999999995</v>
      </c>
      <c r="OA261">
        <v>28.050059999999998</v>
      </c>
      <c r="OB261" s="1">
        <v>2.3353950000000001E-4</v>
      </c>
      <c r="OC261">
        <v>0.1002261</v>
      </c>
      <c r="OD261">
        <v>0.79160900000000001</v>
      </c>
      <c r="OE261">
        <v>28.310500000000001</v>
      </c>
      <c r="OF261" s="1">
        <v>2.2594189999999999E-4</v>
      </c>
      <c r="OG261">
        <v>9.6951640000000006E-2</v>
      </c>
      <c r="OH261">
        <v>0.79151649999999996</v>
      </c>
      <c r="OI261">
        <v>28.407589999999999</v>
      </c>
      <c r="OJ261" s="1">
        <v>2.1891440000000001E-4</v>
      </c>
      <c r="OK261">
        <v>9.3926709999999997E-2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1.0788180000000001</v>
      </c>
      <c r="G262">
        <v>22.990819999999999</v>
      </c>
      <c r="H262">
        <v>0</v>
      </c>
      <c r="I262">
        <v>0</v>
      </c>
      <c r="J262">
        <v>1.076897</v>
      </c>
      <c r="K262">
        <v>22.797219999999999</v>
      </c>
      <c r="L262">
        <v>0</v>
      </c>
      <c r="M262">
        <v>0</v>
      </c>
      <c r="N262">
        <v>1.0750109999999999</v>
      </c>
      <c r="O262">
        <v>22.8355</v>
      </c>
      <c r="P262">
        <v>0</v>
      </c>
      <c r="Q262">
        <v>0</v>
      </c>
      <c r="R262">
        <v>1.0730219999999999</v>
      </c>
      <c r="S262">
        <v>22.70853</v>
      </c>
      <c r="T262">
        <v>0</v>
      </c>
      <c r="U262">
        <v>0</v>
      </c>
      <c r="V262">
        <v>1.071053</v>
      </c>
      <c r="W262">
        <v>22.684989999999999</v>
      </c>
      <c r="X262">
        <v>0</v>
      </c>
      <c r="Y262">
        <v>0</v>
      </c>
      <c r="Z262">
        <v>1.0690010000000001</v>
      </c>
      <c r="AA262">
        <v>22.657260000000001</v>
      </c>
      <c r="AB262">
        <v>0</v>
      </c>
      <c r="AC262">
        <v>0</v>
      </c>
      <c r="AD262">
        <v>1.066711</v>
      </c>
      <c r="AE262">
        <v>22.529450000000001</v>
      </c>
      <c r="AF262">
        <v>0</v>
      </c>
      <c r="AG262">
        <v>0</v>
      </c>
      <c r="AH262">
        <v>1.064006</v>
      </c>
      <c r="AI262">
        <v>22.29421</v>
      </c>
      <c r="AJ262">
        <v>0</v>
      </c>
      <c r="AK262">
        <v>0</v>
      </c>
      <c r="AL262">
        <v>1.0607359999999999</v>
      </c>
      <c r="AM262">
        <v>22.338429999999999</v>
      </c>
      <c r="AN262">
        <v>0</v>
      </c>
      <c r="AO262">
        <v>0</v>
      </c>
      <c r="AP262">
        <v>1.057123</v>
      </c>
      <c r="AQ262">
        <v>22.141529999999999</v>
      </c>
      <c r="AR262">
        <v>0</v>
      </c>
      <c r="AS262">
        <v>0</v>
      </c>
      <c r="AT262">
        <v>1.053585</v>
      </c>
      <c r="AU262">
        <v>21.98461</v>
      </c>
      <c r="AV262">
        <v>0</v>
      </c>
      <c r="AW262">
        <v>0</v>
      </c>
      <c r="AX262">
        <v>1.0503629999999999</v>
      </c>
      <c r="AY262">
        <v>21.907450000000001</v>
      </c>
      <c r="AZ262">
        <v>2.0798120000000001E-36</v>
      </c>
      <c r="BA262">
        <v>1.32782E-33</v>
      </c>
      <c r="BB262">
        <v>1.047488</v>
      </c>
      <c r="BC262">
        <v>21.935390000000002</v>
      </c>
      <c r="BD262" s="1">
        <v>7.7360390000000004E-24</v>
      </c>
      <c r="BE262" s="1">
        <v>4.9312290000000001E-21</v>
      </c>
      <c r="BF262">
        <v>1.0447979999999999</v>
      </c>
      <c r="BG262">
        <v>21.945049999999998</v>
      </c>
      <c r="BH262" s="1">
        <v>6.8462690000000001E-16</v>
      </c>
      <c r="BI262" s="1">
        <v>4.3834849999999999E-13</v>
      </c>
      <c r="BJ262">
        <v>1.0422450000000001</v>
      </c>
      <c r="BK262">
        <v>21.997420000000002</v>
      </c>
      <c r="BL262" s="1">
        <v>1.4162750000000001E-8</v>
      </c>
      <c r="BM262" s="1">
        <v>4.7441640000000001E-6</v>
      </c>
      <c r="BN262">
        <v>1.0397380000000001</v>
      </c>
      <c r="BO262">
        <v>22.173870000000001</v>
      </c>
      <c r="BP262" s="1">
        <v>2.6436769999999999E-5</v>
      </c>
      <c r="BQ262" s="1">
        <v>9.993577E-3</v>
      </c>
      <c r="BR262">
        <v>1.037202</v>
      </c>
      <c r="BS262">
        <v>22.405840000000001</v>
      </c>
      <c r="BT262" s="1">
        <v>4.9202279999999996E-3</v>
      </c>
      <c r="BU262" s="1">
        <v>2.0591659999999998</v>
      </c>
      <c r="BV262">
        <v>1.034481</v>
      </c>
      <c r="BW262">
        <v>22.646789999999999</v>
      </c>
      <c r="BX262" s="1">
        <v>0.21252299999999999</v>
      </c>
      <c r="BY262" s="1">
        <v>97.516450000000006</v>
      </c>
      <c r="BZ262">
        <v>1.031404</v>
      </c>
      <c r="CA262">
        <v>22.799530000000001</v>
      </c>
      <c r="CB262" s="1">
        <v>3.046996</v>
      </c>
      <c r="CC262">
        <v>1524.327</v>
      </c>
      <c r="CD262">
        <v>1.027827</v>
      </c>
      <c r="CE262">
        <v>22.62152</v>
      </c>
      <c r="CF262" s="1">
        <v>18.074470000000002</v>
      </c>
      <c r="CG262">
        <v>9807.2459999999992</v>
      </c>
      <c r="CH262">
        <v>1.0237080000000001</v>
      </c>
      <c r="CI262">
        <v>22.488949999999999</v>
      </c>
      <c r="CJ262">
        <v>51.785960000000003</v>
      </c>
      <c r="CK262">
        <v>30356.48</v>
      </c>
      <c r="CL262">
        <v>1.0189569999999999</v>
      </c>
      <c r="CM262">
        <v>22.433450000000001</v>
      </c>
      <c r="CN262">
        <v>80.781109999999998</v>
      </c>
      <c r="CO262">
        <v>50957.11</v>
      </c>
      <c r="CP262">
        <v>1.0137929999999999</v>
      </c>
      <c r="CQ262">
        <v>22.424630000000001</v>
      </c>
      <c r="CR262">
        <v>75.590819999999994</v>
      </c>
      <c r="CS262">
        <v>51106.76</v>
      </c>
      <c r="CT262">
        <v>1.008375</v>
      </c>
      <c r="CU262">
        <v>22.762</v>
      </c>
      <c r="CV262">
        <v>45.961970000000001</v>
      </c>
      <c r="CW262">
        <v>33155.97</v>
      </c>
      <c r="CX262">
        <v>1.002383</v>
      </c>
      <c r="CY262">
        <v>23.215859999999999</v>
      </c>
      <c r="CZ262">
        <v>19.438189999999999</v>
      </c>
      <c r="DA262">
        <v>14905.74</v>
      </c>
      <c r="DB262">
        <v>0.99622049999999995</v>
      </c>
      <c r="DC262">
        <v>23.413499999999999</v>
      </c>
      <c r="DD262">
        <v>6.0867329999999997</v>
      </c>
      <c r="DE262">
        <v>4935.7659999999996</v>
      </c>
      <c r="DF262">
        <v>0.98996969999999995</v>
      </c>
      <c r="DG262">
        <v>23.49924</v>
      </c>
      <c r="DH262">
        <v>1.515144</v>
      </c>
      <c r="DI262">
        <v>1285.547</v>
      </c>
      <c r="DJ262">
        <v>0.98353740000000001</v>
      </c>
      <c r="DK262">
        <v>23.271619999999999</v>
      </c>
      <c r="DL262">
        <v>0.3469061</v>
      </c>
      <c r="DM262">
        <v>297.44069999999999</v>
      </c>
      <c r="DN262">
        <v>0.97677400000000003</v>
      </c>
      <c r="DO262">
        <v>23.066020000000002</v>
      </c>
      <c r="DP262">
        <v>0.1110312</v>
      </c>
      <c r="DQ262">
        <v>87.359049999999996</v>
      </c>
      <c r="DR262">
        <v>0.96925130000000004</v>
      </c>
      <c r="DS262">
        <v>22.904769999999999</v>
      </c>
      <c r="DT262">
        <v>7.3189119999999996E-2</v>
      </c>
      <c r="DU262">
        <v>51.754309999999997</v>
      </c>
      <c r="DV262">
        <v>0.96118899999999996</v>
      </c>
      <c r="DW262">
        <v>22.772259999999999</v>
      </c>
      <c r="DX262">
        <v>6.9119490000000006E-2</v>
      </c>
      <c r="DY262">
        <v>47.709159999999997</v>
      </c>
      <c r="DZ262">
        <v>0.9535633</v>
      </c>
      <c r="EA262">
        <v>22.969249999999999</v>
      </c>
      <c r="EB262">
        <v>6.8123970000000006E-2</v>
      </c>
      <c r="EC262">
        <v>47.325989999999997</v>
      </c>
      <c r="ED262">
        <v>0.94582259999999996</v>
      </c>
      <c r="EE262">
        <v>23.270230000000002</v>
      </c>
      <c r="EF262">
        <v>6.5481479999999995E-2</v>
      </c>
      <c r="EG262">
        <v>46.005420000000001</v>
      </c>
      <c r="EH262">
        <v>0.93799449999999995</v>
      </c>
      <c r="EI262">
        <v>23.54796</v>
      </c>
      <c r="EJ262">
        <v>6.1230689999999997E-2</v>
      </c>
      <c r="EK262">
        <v>43.482030000000002</v>
      </c>
      <c r="EL262">
        <v>0.93167180000000005</v>
      </c>
      <c r="EM262">
        <v>23.667629999999999</v>
      </c>
      <c r="EN262" s="1">
        <v>5.6359489999999998E-2</v>
      </c>
      <c r="EO262">
        <v>40.328830000000004</v>
      </c>
      <c r="EP262">
        <v>0.92455690000000001</v>
      </c>
      <c r="EQ262">
        <v>23.402170000000002</v>
      </c>
      <c r="ER262" s="1">
        <v>5.1242950000000002E-2</v>
      </c>
      <c r="ES262">
        <v>36.948140000000002</v>
      </c>
      <c r="ET262">
        <v>0.91754930000000001</v>
      </c>
      <c r="EU262">
        <v>22.981280000000002</v>
      </c>
      <c r="EV262" s="1">
        <v>4.6274469999999998E-2</v>
      </c>
      <c r="EW262">
        <v>33.597470000000001</v>
      </c>
      <c r="EX262">
        <v>0.91033169999999997</v>
      </c>
      <c r="EY262">
        <v>22.728470000000002</v>
      </c>
      <c r="EZ262" s="1">
        <v>4.1651880000000002E-2</v>
      </c>
      <c r="FA262">
        <v>30.444210000000002</v>
      </c>
      <c r="FB262">
        <v>0.90321010000000002</v>
      </c>
      <c r="FC262">
        <v>22.748370000000001</v>
      </c>
      <c r="FD262" s="1">
        <v>3.7467519999999997E-2</v>
      </c>
      <c r="FE262">
        <v>27.556899999999999</v>
      </c>
      <c r="FF262">
        <v>0.89596030000000004</v>
      </c>
      <c r="FG262">
        <v>23.48912</v>
      </c>
      <c r="FH262" s="1">
        <v>3.3737370000000003E-2</v>
      </c>
      <c r="FI262">
        <v>24.96068</v>
      </c>
      <c r="FJ262">
        <v>0.88864940000000003</v>
      </c>
      <c r="FK262">
        <v>24.073730000000001</v>
      </c>
      <c r="FL262">
        <v>3.0382719999999998E-2</v>
      </c>
      <c r="FM262">
        <v>22.616060000000001</v>
      </c>
      <c r="FN262">
        <v>0.88161310000000004</v>
      </c>
      <c r="FO262">
        <v>24.428920000000002</v>
      </c>
      <c r="FP262" s="1">
        <v>2.7356970000000001E-2</v>
      </c>
      <c r="FQ262">
        <v>20.485759999999999</v>
      </c>
      <c r="FR262">
        <v>0.87530300000000005</v>
      </c>
      <c r="FS262">
        <v>24.460339999999999</v>
      </c>
      <c r="FT262" s="1">
        <v>2.4637719999999998E-2</v>
      </c>
      <c r="FU262">
        <v>18.54609</v>
      </c>
      <c r="FV262">
        <v>0.86939500000000003</v>
      </c>
      <c r="FW262">
        <v>24.197690000000001</v>
      </c>
      <c r="FX262" s="1">
        <v>2.2223199999999999E-2</v>
      </c>
      <c r="FY262">
        <v>16.805800000000001</v>
      </c>
      <c r="FZ262">
        <v>0.86268089999999997</v>
      </c>
      <c r="GA262">
        <v>23.722570000000001</v>
      </c>
      <c r="GB262" s="1">
        <v>1.9983919999999999E-2</v>
      </c>
      <c r="GC262">
        <v>15.198169999999999</v>
      </c>
      <c r="GD262">
        <v>0.85682290000000005</v>
      </c>
      <c r="GE262">
        <v>23.290610000000001</v>
      </c>
      <c r="GF262" s="1">
        <v>1.7955990000000002E-2</v>
      </c>
      <c r="GG262">
        <v>13.729430000000001</v>
      </c>
      <c r="GH262">
        <v>0.85306199999999999</v>
      </c>
      <c r="GI262">
        <v>23.187090000000001</v>
      </c>
      <c r="GJ262" s="1">
        <v>1.6135770000000001E-2</v>
      </c>
      <c r="GK262">
        <v>12.374169999999999</v>
      </c>
      <c r="GL262">
        <v>0.84886879999999998</v>
      </c>
      <c r="GM262">
        <v>23.94492</v>
      </c>
      <c r="GN262" s="1">
        <v>1.4503830000000001E-2</v>
      </c>
      <c r="GO262">
        <v>11.15025</v>
      </c>
      <c r="GP262">
        <v>0.84490030000000005</v>
      </c>
      <c r="GQ262">
        <v>24.793589999999998</v>
      </c>
      <c r="GR262" s="1">
        <v>1.3049089999999999E-2</v>
      </c>
      <c r="GS262">
        <v>10.051819999999999</v>
      </c>
      <c r="GT262">
        <v>0.84190229999999999</v>
      </c>
      <c r="GU262">
        <v>25.570029999999999</v>
      </c>
      <c r="GV262" s="1">
        <v>1.1752800000000001E-2</v>
      </c>
      <c r="GW262">
        <v>9.0607609999999994</v>
      </c>
      <c r="GX262">
        <v>0.83946350000000003</v>
      </c>
      <c r="GY262">
        <v>26.22381</v>
      </c>
      <c r="GZ262" s="1">
        <v>1.058514E-2</v>
      </c>
      <c r="HA262">
        <v>8.1661020000000004</v>
      </c>
      <c r="HB262">
        <v>0.83734470000000005</v>
      </c>
      <c r="HC262">
        <v>26.34808</v>
      </c>
      <c r="HD262">
        <v>9.5049239999999997E-3</v>
      </c>
      <c r="HE262">
        <v>7.3409069999999996</v>
      </c>
      <c r="HF262">
        <v>0.83576830000000002</v>
      </c>
      <c r="HG262">
        <v>25.95486</v>
      </c>
      <c r="HH262" s="1">
        <v>8.5059279999999994E-3</v>
      </c>
      <c r="HI262">
        <v>6.5749550000000001</v>
      </c>
      <c r="HJ262">
        <v>0.83464000000000005</v>
      </c>
      <c r="HK262">
        <v>25.5183</v>
      </c>
      <c r="HL262" s="1">
        <v>7.5758800000000001E-3</v>
      </c>
      <c r="HM262">
        <v>5.8607129999999996</v>
      </c>
      <c r="HN262">
        <v>0.83388859999999998</v>
      </c>
      <c r="HO262">
        <v>25.280799999999999</v>
      </c>
      <c r="HP262" s="1">
        <v>6.7066529999999999E-3</v>
      </c>
      <c r="HQ262">
        <v>5.1930509999999996</v>
      </c>
      <c r="HR262">
        <v>0.83333310000000005</v>
      </c>
      <c r="HS262">
        <v>25.787050000000001</v>
      </c>
      <c r="HT262" s="1">
        <v>5.8817349999999999E-3</v>
      </c>
      <c r="HU262">
        <v>4.5618759999999998</v>
      </c>
      <c r="HV262">
        <v>0.83293810000000001</v>
      </c>
      <c r="HW262">
        <v>26.598759999999999</v>
      </c>
      <c r="HX262" s="1">
        <v>5.0780089999999996E-3</v>
      </c>
      <c r="HY262">
        <v>3.9503529999999998</v>
      </c>
      <c r="HZ262">
        <v>0.83266929999999995</v>
      </c>
      <c r="IA262">
        <v>27.364840000000001</v>
      </c>
      <c r="IB262" s="1">
        <v>4.276897E-3</v>
      </c>
      <c r="IC262">
        <v>3.343108</v>
      </c>
      <c r="ID262">
        <v>0.83249810000000002</v>
      </c>
      <c r="IE262">
        <v>27.978449999999999</v>
      </c>
      <c r="IF262" s="1">
        <v>3.4903809999999999E-3</v>
      </c>
      <c r="IG262">
        <v>2.7443300000000002</v>
      </c>
      <c r="IH262">
        <v>0.83238109999999998</v>
      </c>
      <c r="II262">
        <v>27.94023</v>
      </c>
      <c r="IJ262" s="1">
        <v>2.763335E-3</v>
      </c>
      <c r="IK262">
        <v>2.18391</v>
      </c>
      <c r="IL262">
        <v>0.83231840000000001</v>
      </c>
      <c r="IM262">
        <v>27.446210000000001</v>
      </c>
      <c r="IN262" s="1">
        <v>2.1501720000000001E-3</v>
      </c>
      <c r="IO262">
        <v>1.702923</v>
      </c>
      <c r="IP262">
        <v>0.83226900000000004</v>
      </c>
      <c r="IQ262">
        <v>26.89734</v>
      </c>
      <c r="IR262" s="1">
        <v>1.6812050000000001E-3</v>
      </c>
      <c r="IS262">
        <v>1.3283879999999999</v>
      </c>
      <c r="IT262">
        <v>0.83223420000000004</v>
      </c>
      <c r="IU262">
        <v>26.497810000000001</v>
      </c>
      <c r="IV262" s="1">
        <v>1.3529029999999999E-3</v>
      </c>
      <c r="IW262">
        <v>1.0617810000000001</v>
      </c>
      <c r="IX262">
        <v>0.83219639999999995</v>
      </c>
      <c r="IY262">
        <v>26.68214</v>
      </c>
      <c r="IZ262" s="1">
        <v>1.1363409999999999E-3</v>
      </c>
      <c r="JA262">
        <v>0.88412710000000005</v>
      </c>
      <c r="JB262">
        <v>0.83218340000000002</v>
      </c>
      <c r="JC262">
        <v>26.844390000000001</v>
      </c>
      <c r="JD262" s="1">
        <v>9.9631760000000002E-4</v>
      </c>
      <c r="JE262">
        <v>0.76915449999999996</v>
      </c>
      <c r="JF262">
        <v>0.83219670000000001</v>
      </c>
      <c r="JG262">
        <v>27.160070000000001</v>
      </c>
      <c r="JH262" s="1">
        <v>9.0333280000000002E-4</v>
      </c>
      <c r="JI262">
        <v>0.69339130000000004</v>
      </c>
      <c r="JJ262">
        <v>0.83219089999999996</v>
      </c>
      <c r="JK262">
        <v>27.180789999999998</v>
      </c>
      <c r="JL262" s="1">
        <v>8.3722039999999998E-4</v>
      </c>
      <c r="JM262">
        <v>0.64034360000000001</v>
      </c>
      <c r="JN262">
        <v>0.83220050000000001</v>
      </c>
      <c r="JO262">
        <v>27.043620000000001</v>
      </c>
      <c r="JP262" s="1">
        <v>7.8622260000000004E-4</v>
      </c>
      <c r="JQ262">
        <v>0.60009690000000004</v>
      </c>
      <c r="JR262">
        <v>0.83218890000000001</v>
      </c>
      <c r="JS262">
        <v>26.829360000000001</v>
      </c>
      <c r="JT262" s="1">
        <v>7.4394819999999999E-4</v>
      </c>
      <c r="JU262">
        <v>0.56716409999999995</v>
      </c>
      <c r="JV262">
        <v>0.83218760000000003</v>
      </c>
      <c r="JW262">
        <v>26.493729999999999</v>
      </c>
      <c r="JX262" s="1">
        <v>7.0694439999999996E-4</v>
      </c>
      <c r="JY262">
        <v>0.53858669999999997</v>
      </c>
      <c r="JZ262">
        <v>0.83217830000000004</v>
      </c>
      <c r="KA262">
        <v>26.140339999999998</v>
      </c>
      <c r="KB262" s="1">
        <v>6.7347309999999999E-4</v>
      </c>
      <c r="KC262">
        <v>0.51282170000000005</v>
      </c>
      <c r="KD262">
        <v>0.83220170000000004</v>
      </c>
      <c r="KE262">
        <v>26.418990000000001</v>
      </c>
      <c r="KF262" s="1">
        <v>6.4240949999999999E-4</v>
      </c>
      <c r="KG262">
        <v>0.48906690000000003</v>
      </c>
      <c r="KH262">
        <v>0.83219390000000004</v>
      </c>
      <c r="KI262">
        <v>26.60886</v>
      </c>
      <c r="KJ262" s="1">
        <v>6.1335679999999996E-4</v>
      </c>
      <c r="KK262">
        <v>0.46687889999999999</v>
      </c>
      <c r="KL262">
        <v>0.83219790000000005</v>
      </c>
      <c r="KM262">
        <v>26.849229999999999</v>
      </c>
      <c r="KN262" s="1">
        <v>5.8626019999999997E-4</v>
      </c>
      <c r="KO262">
        <v>0.4461794</v>
      </c>
      <c r="KP262">
        <v>0.83217750000000001</v>
      </c>
      <c r="KQ262">
        <v>27.037559999999999</v>
      </c>
      <c r="KR262" s="1">
        <v>5.6090679999999996E-4</v>
      </c>
      <c r="KS262">
        <v>0.42681400000000003</v>
      </c>
      <c r="KT262">
        <v>0.83218840000000005</v>
      </c>
      <c r="KU262">
        <v>26.89678</v>
      </c>
      <c r="KV262" s="1">
        <v>5.3685340000000003E-4</v>
      </c>
      <c r="KW262">
        <v>0.408497</v>
      </c>
      <c r="KX262">
        <v>0.83218999999999999</v>
      </c>
      <c r="KY262">
        <v>26.388719999999999</v>
      </c>
      <c r="KZ262" s="1">
        <v>5.1396519999999998E-4</v>
      </c>
      <c r="LA262">
        <v>0.39105380000000001</v>
      </c>
      <c r="LB262">
        <v>0.83217669999999999</v>
      </c>
      <c r="LC262">
        <v>25.815529999999999</v>
      </c>
      <c r="LD262" s="1">
        <v>4.9221789999999996E-4</v>
      </c>
      <c r="LE262">
        <v>0.3744885</v>
      </c>
      <c r="LF262">
        <v>0.83218340000000002</v>
      </c>
      <c r="LG262">
        <v>25.464390000000002</v>
      </c>
      <c r="LH262" s="1">
        <v>4.716837E-4</v>
      </c>
      <c r="LI262">
        <v>0.35881279999999999</v>
      </c>
      <c r="LJ262">
        <v>0.83218320000000001</v>
      </c>
      <c r="LK262">
        <v>25.956679999999999</v>
      </c>
      <c r="LL262" s="1">
        <v>4.521215E-4</v>
      </c>
      <c r="LM262">
        <v>0.34393020000000002</v>
      </c>
      <c r="LN262">
        <v>0.83217739999999996</v>
      </c>
      <c r="LO262">
        <v>26.47232</v>
      </c>
      <c r="LP262" s="1">
        <v>4.3350000000000002E-4</v>
      </c>
      <c r="LQ262">
        <v>0.32972980000000002</v>
      </c>
      <c r="LR262">
        <v>0.83217209999999997</v>
      </c>
      <c r="LS262">
        <v>26.96998</v>
      </c>
      <c r="LT262" s="1">
        <v>4.1576990000000001E-4</v>
      </c>
      <c r="LU262">
        <v>0.31621579999999999</v>
      </c>
      <c r="LV262">
        <v>0.83217169999999996</v>
      </c>
      <c r="LW262">
        <v>27.60716</v>
      </c>
      <c r="LX262" s="1">
        <v>3.9888910000000002E-4</v>
      </c>
      <c r="LY262">
        <v>0.30336829999999998</v>
      </c>
      <c r="LZ262">
        <v>0.83219019999999999</v>
      </c>
      <c r="MA262">
        <v>27.791979999999999</v>
      </c>
      <c r="MB262" s="1">
        <v>3.8285100000000002E-4</v>
      </c>
      <c r="MC262">
        <v>0.29115930000000001</v>
      </c>
      <c r="MD262">
        <v>0.83212169999999996</v>
      </c>
      <c r="ME262">
        <v>27.35202</v>
      </c>
      <c r="MF262" s="1">
        <v>3.6765270000000002E-4</v>
      </c>
      <c r="MG262">
        <v>0.27957009999999999</v>
      </c>
      <c r="MH262">
        <v>0.83210850000000003</v>
      </c>
      <c r="MI262">
        <v>26.766480000000001</v>
      </c>
      <c r="MJ262" s="1">
        <v>3.5310389999999999E-4</v>
      </c>
      <c r="MK262">
        <v>0.26851619999999998</v>
      </c>
      <c r="ML262">
        <v>0.8320689</v>
      </c>
      <c r="MM262">
        <v>26.47692</v>
      </c>
      <c r="MN262" s="1">
        <v>3.3920100000000002E-4</v>
      </c>
      <c r="MO262">
        <v>0.2579533</v>
      </c>
      <c r="MP262">
        <v>0.83194950000000001</v>
      </c>
      <c r="MQ262">
        <v>26.92229</v>
      </c>
      <c r="MR262" s="1">
        <v>3.2596349999999998E-4</v>
      </c>
      <c r="MS262">
        <v>0.24789539999999999</v>
      </c>
      <c r="MT262">
        <v>0.83186199999999999</v>
      </c>
      <c r="MU262">
        <v>27.497479999999999</v>
      </c>
      <c r="MV262" s="1">
        <v>3.1343979999999999E-4</v>
      </c>
      <c r="MW262">
        <v>0.2383469</v>
      </c>
      <c r="MX262">
        <v>0.83174409999999999</v>
      </c>
      <c r="MY262">
        <v>27.965409999999999</v>
      </c>
      <c r="MZ262" s="1">
        <v>3.0160810000000001E-4</v>
      </c>
      <c r="NA262">
        <v>0.22934679999999999</v>
      </c>
      <c r="NB262">
        <v>0.83158620000000005</v>
      </c>
      <c r="NC262">
        <v>28.41311</v>
      </c>
      <c r="ND262" s="1">
        <v>2.9053370000000001E-4</v>
      </c>
      <c r="NE262">
        <v>0.220918</v>
      </c>
      <c r="NF262">
        <v>0.83142079999999996</v>
      </c>
      <c r="NG262">
        <v>28.40504</v>
      </c>
      <c r="NH262" s="1">
        <v>2.8015800000000002E-4</v>
      </c>
      <c r="NI262">
        <v>0.2130283</v>
      </c>
      <c r="NJ262">
        <v>0.83123959999999997</v>
      </c>
      <c r="NK262">
        <v>28.10988</v>
      </c>
      <c r="NL262" s="1">
        <v>2.7034429999999999E-4</v>
      </c>
      <c r="NM262">
        <v>0.20557900000000001</v>
      </c>
      <c r="NN262">
        <v>0.83105569999999995</v>
      </c>
      <c r="NO262">
        <v>27.7896</v>
      </c>
      <c r="NP262" s="1">
        <v>2.6091930000000002E-4</v>
      </c>
      <c r="NQ262">
        <v>0.19844249999999999</v>
      </c>
      <c r="NR262">
        <v>0.83085569999999997</v>
      </c>
      <c r="NS262">
        <v>27.549289999999999</v>
      </c>
      <c r="NT262" s="1">
        <v>2.5178819999999998E-4</v>
      </c>
      <c r="NU262">
        <v>0.1915367</v>
      </c>
      <c r="NV262">
        <v>0.83069329999999997</v>
      </c>
      <c r="NW262">
        <v>27.596990000000002</v>
      </c>
      <c r="NX262" s="1">
        <v>2.430299E-4</v>
      </c>
      <c r="NY262">
        <v>0.18489140000000001</v>
      </c>
      <c r="NZ262">
        <v>0.8305439</v>
      </c>
      <c r="OA262">
        <v>28.051690000000001</v>
      </c>
      <c r="OB262" s="1">
        <v>2.347238E-4</v>
      </c>
      <c r="OC262">
        <v>0.17857609999999999</v>
      </c>
      <c r="OD262">
        <v>0.83044059999999997</v>
      </c>
      <c r="OE262">
        <v>28.309000000000001</v>
      </c>
      <c r="OF262" s="1">
        <v>2.2703870000000001E-4</v>
      </c>
      <c r="OG262">
        <v>0.17269000000000001</v>
      </c>
      <c r="OH262">
        <v>0.83029339999999996</v>
      </c>
      <c r="OI262">
        <v>28.443490000000001</v>
      </c>
      <c r="OJ262" s="1">
        <v>2.1993340000000001E-4</v>
      </c>
      <c r="OK262">
        <v>0.16725139999999999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0.53703780000000001</v>
      </c>
      <c r="G263">
        <v>23.03482</v>
      </c>
      <c r="H263">
        <v>0</v>
      </c>
      <c r="I263">
        <v>0</v>
      </c>
      <c r="J263">
        <v>0.53569639999999996</v>
      </c>
      <c r="K263">
        <v>22.840820000000001</v>
      </c>
      <c r="L263">
        <v>0</v>
      </c>
      <c r="M263">
        <v>0</v>
      </c>
      <c r="N263">
        <v>0.53439729999999996</v>
      </c>
      <c r="O263">
        <v>22.865469999999998</v>
      </c>
      <c r="P263">
        <v>0</v>
      </c>
      <c r="Q263">
        <v>0</v>
      </c>
      <c r="R263">
        <v>0.53302859999999996</v>
      </c>
      <c r="S263">
        <v>22.716249999999999</v>
      </c>
      <c r="T263">
        <v>0</v>
      </c>
      <c r="U263">
        <v>0</v>
      </c>
      <c r="V263">
        <v>0.53164599999999995</v>
      </c>
      <c r="W263">
        <v>22.68646</v>
      </c>
      <c r="X263">
        <v>0</v>
      </c>
      <c r="Y263">
        <v>0</v>
      </c>
      <c r="Z263">
        <v>0.53022179999999997</v>
      </c>
      <c r="AA263">
        <v>22.666620000000002</v>
      </c>
      <c r="AB263">
        <v>0</v>
      </c>
      <c r="AC263">
        <v>0</v>
      </c>
      <c r="AD263">
        <v>0.52868939999999998</v>
      </c>
      <c r="AE263">
        <v>22.55368</v>
      </c>
      <c r="AF263">
        <v>0</v>
      </c>
      <c r="AG263">
        <v>0</v>
      </c>
      <c r="AH263">
        <v>0.5268815</v>
      </c>
      <c r="AI263">
        <v>22.337209999999999</v>
      </c>
      <c r="AJ263">
        <v>0</v>
      </c>
      <c r="AK263">
        <v>0</v>
      </c>
      <c r="AL263">
        <v>0.52472620000000003</v>
      </c>
      <c r="AM263">
        <v>22.39207</v>
      </c>
      <c r="AN263">
        <v>0</v>
      </c>
      <c r="AO263">
        <v>0</v>
      </c>
      <c r="AP263">
        <v>0.52232179999999995</v>
      </c>
      <c r="AQ263">
        <v>22.18863</v>
      </c>
      <c r="AR263">
        <v>0</v>
      </c>
      <c r="AS263">
        <v>0</v>
      </c>
      <c r="AT263">
        <v>0.51985150000000002</v>
      </c>
      <c r="AU263">
        <v>22.017589999999998</v>
      </c>
      <c r="AV263">
        <v>0</v>
      </c>
      <c r="AW263">
        <v>0</v>
      </c>
      <c r="AX263">
        <v>0.51755090000000004</v>
      </c>
      <c r="AY263">
        <v>21.928909999999998</v>
      </c>
      <c r="AZ263">
        <v>0</v>
      </c>
      <c r="BA263">
        <v>-8.7673630000000003E-38</v>
      </c>
      <c r="BB263">
        <v>0.51545269999999999</v>
      </c>
      <c r="BC263">
        <v>21.93927</v>
      </c>
      <c r="BD263">
        <v>0</v>
      </c>
      <c r="BE263" s="1">
        <v>-1.2804470000000001E-25</v>
      </c>
      <c r="BF263">
        <v>0.51356139999999995</v>
      </c>
      <c r="BG263">
        <v>21.957039999999999</v>
      </c>
      <c r="BH263">
        <v>1.653033E-17</v>
      </c>
      <c r="BI263" s="1">
        <v>6.2594290000000002E-15</v>
      </c>
      <c r="BJ263">
        <v>0.51181909999999997</v>
      </c>
      <c r="BK263">
        <v>22.027889999999999</v>
      </c>
      <c r="BL263" s="1">
        <v>2.263442E-9</v>
      </c>
      <c r="BM263" s="1">
        <v>7.9759470000000004E-7</v>
      </c>
      <c r="BN263">
        <v>0.51015820000000001</v>
      </c>
      <c r="BO263">
        <v>22.220829999999999</v>
      </c>
      <c r="BP263" s="1">
        <v>8.4271719999999996E-6</v>
      </c>
      <c r="BQ263" s="1">
        <v>2.7688639999999998E-3</v>
      </c>
      <c r="BR263">
        <v>0.50848800000000005</v>
      </c>
      <c r="BS263">
        <v>22.45504</v>
      </c>
      <c r="BT263" s="1">
        <v>2.1132E-3</v>
      </c>
      <c r="BU263" s="1">
        <v>0.7089297</v>
      </c>
      <c r="BV263">
        <v>0.50671549999999999</v>
      </c>
      <c r="BW263">
        <v>22.693390000000001</v>
      </c>
      <c r="BX263" s="1">
        <v>0.1130221</v>
      </c>
      <c r="BY263" s="1">
        <v>38.980620000000002</v>
      </c>
      <c r="BZ263">
        <v>0.50475709999999996</v>
      </c>
      <c r="CA263">
        <v>22.839600000000001</v>
      </c>
      <c r="CB263" s="1">
        <v>1.928323</v>
      </c>
      <c r="CC263" s="1">
        <v>684.41380000000004</v>
      </c>
      <c r="CD263">
        <v>0.50252969999999997</v>
      </c>
      <c r="CE263">
        <v>22.649550000000001</v>
      </c>
      <c r="CF263" s="1">
        <v>13.283569999999999</v>
      </c>
      <c r="CG263">
        <v>4844.5739999999996</v>
      </c>
      <c r="CH263">
        <v>0.49995250000000002</v>
      </c>
      <c r="CI263">
        <v>22.500689999999999</v>
      </c>
      <c r="CJ263">
        <v>43.427379999999999</v>
      </c>
      <c r="CK263">
        <v>16255.25</v>
      </c>
      <c r="CL263">
        <v>0.49699120000000002</v>
      </c>
      <c r="CM263">
        <v>22.440380000000001</v>
      </c>
      <c r="CN263">
        <v>76.229860000000002</v>
      </c>
      <c r="CO263">
        <v>29241.65</v>
      </c>
      <c r="CP263">
        <v>0.4937436</v>
      </c>
      <c r="CQ263">
        <v>22.43338</v>
      </c>
      <c r="CR263">
        <v>79.346100000000007</v>
      </c>
      <c r="CS263">
        <v>31137.67</v>
      </c>
      <c r="CT263">
        <v>0.49027969999999998</v>
      </c>
      <c r="CU263">
        <v>22.77542</v>
      </c>
      <c r="CV263">
        <v>53.100270000000002</v>
      </c>
      <c r="CW263">
        <v>21276.31</v>
      </c>
      <c r="CX263">
        <v>0.48648580000000002</v>
      </c>
      <c r="CY263">
        <v>23.241620000000001</v>
      </c>
      <c r="CZ263">
        <v>24.48245</v>
      </c>
      <c r="DA263">
        <v>10004.790000000001</v>
      </c>
      <c r="DB263">
        <v>0.48253580000000001</v>
      </c>
      <c r="DC263">
        <v>23.447340000000001</v>
      </c>
      <c r="DD263">
        <v>8.2726959999999998</v>
      </c>
      <c r="DE263">
        <v>3442.0520000000001</v>
      </c>
      <c r="DF263">
        <v>0.47841899999999998</v>
      </c>
      <c r="DG263">
        <v>23.53359</v>
      </c>
      <c r="DH263">
        <v>2.1851790000000002</v>
      </c>
      <c r="DI263">
        <v>923.14229999999998</v>
      </c>
      <c r="DJ263">
        <v>0.47418389999999999</v>
      </c>
      <c r="DK263">
        <v>23.307220000000001</v>
      </c>
      <c r="DL263">
        <v>0.50401039999999997</v>
      </c>
      <c r="DM263">
        <v>214.78020000000001</v>
      </c>
      <c r="DN263">
        <v>0.46978520000000001</v>
      </c>
      <c r="DO263">
        <v>23.08689</v>
      </c>
      <c r="DP263">
        <v>0.1404755</v>
      </c>
      <c r="DQ263">
        <v>59.219940000000001</v>
      </c>
      <c r="DR263">
        <v>0.46520420000000001</v>
      </c>
      <c r="DS263">
        <v>22.920570000000001</v>
      </c>
      <c r="DT263">
        <v>7.7339140000000001E-2</v>
      </c>
      <c r="DU263">
        <v>31.877939999999999</v>
      </c>
      <c r="DV263">
        <v>0.46067960000000002</v>
      </c>
      <c r="DW263">
        <v>22.78472</v>
      </c>
      <c r="DX263">
        <v>6.9353120000000004E-2</v>
      </c>
      <c r="DY263">
        <v>28.495010000000001</v>
      </c>
      <c r="DZ263">
        <v>0.45632650000000002</v>
      </c>
      <c r="EA263">
        <v>22.981290000000001</v>
      </c>
      <c r="EB263">
        <v>6.83111E-2</v>
      </c>
      <c r="EC263">
        <v>28.24841</v>
      </c>
      <c r="ED263">
        <v>0.45187749999999999</v>
      </c>
      <c r="EE263">
        <v>23.289200000000001</v>
      </c>
      <c r="EF263">
        <v>6.6142069999999997E-2</v>
      </c>
      <c r="EG263">
        <v>27.575589999999998</v>
      </c>
      <c r="EH263">
        <v>0.44736789999999999</v>
      </c>
      <c r="EI263">
        <v>23.583210000000001</v>
      </c>
      <c r="EJ263">
        <v>6.2243420000000001E-2</v>
      </c>
      <c r="EK263">
        <v>26.163209999999999</v>
      </c>
      <c r="EL263">
        <v>0.44356099999999998</v>
      </c>
      <c r="EM263">
        <v>23.714009999999998</v>
      </c>
      <c r="EN263" s="1">
        <v>5.7515450000000003E-2</v>
      </c>
      <c r="EO263">
        <v>24.327729999999999</v>
      </c>
      <c r="EP263">
        <v>0.43956279999999998</v>
      </c>
      <c r="EQ263">
        <v>23.447880000000001</v>
      </c>
      <c r="ER263" s="1">
        <v>5.243623E-2</v>
      </c>
      <c r="ES263">
        <v>22.325050000000001</v>
      </c>
      <c r="ET263">
        <v>0.43552970000000002</v>
      </c>
      <c r="EU263">
        <v>23.017230000000001</v>
      </c>
      <c r="EV263" s="1">
        <v>4.7427509999999999E-2</v>
      </c>
      <c r="EW263">
        <v>20.321870000000001</v>
      </c>
      <c r="EX263">
        <v>0.43135810000000002</v>
      </c>
      <c r="EY263">
        <v>22.749389999999998</v>
      </c>
      <c r="EZ263" s="1">
        <v>4.2724739999999997E-2</v>
      </c>
      <c r="FA263">
        <v>18.426380000000002</v>
      </c>
      <c r="FB263">
        <v>0.42715959999999997</v>
      </c>
      <c r="FC263">
        <v>22.755120000000002</v>
      </c>
      <c r="FD263" s="1">
        <v>3.8442190000000001E-2</v>
      </c>
      <c r="FE263">
        <v>16.685510000000001</v>
      </c>
      <c r="FF263">
        <v>0.4231317</v>
      </c>
      <c r="FG263">
        <v>23.490950000000002</v>
      </c>
      <c r="FH263" s="1">
        <v>3.4617200000000001E-2</v>
      </c>
      <c r="FI263">
        <v>15.11495</v>
      </c>
      <c r="FJ263">
        <v>0.41913260000000002</v>
      </c>
      <c r="FK263">
        <v>24.084540000000001</v>
      </c>
      <c r="FL263" s="1">
        <v>3.1182560000000002E-2</v>
      </c>
      <c r="FM263">
        <v>13.700089999999999</v>
      </c>
      <c r="FN263">
        <v>0.41520610000000002</v>
      </c>
      <c r="FO263">
        <v>24.451260000000001</v>
      </c>
      <c r="FP263" s="1">
        <v>2.8086219999999999E-2</v>
      </c>
      <c r="FQ263">
        <v>12.419779999999999</v>
      </c>
      <c r="FR263">
        <v>0.4114756</v>
      </c>
      <c r="FS263">
        <v>24.49635</v>
      </c>
      <c r="FT263">
        <v>2.5301810000000001E-2</v>
      </c>
      <c r="FU263">
        <v>11.254799999999999</v>
      </c>
      <c r="FV263">
        <v>0.40809800000000002</v>
      </c>
      <c r="FW263">
        <v>24.248149999999999</v>
      </c>
      <c r="FX263" s="1">
        <v>2.282936E-2</v>
      </c>
      <c r="FY263">
        <v>10.20635</v>
      </c>
      <c r="FZ263">
        <v>0.40439809999999998</v>
      </c>
      <c r="GA263">
        <v>23.777190000000001</v>
      </c>
      <c r="GB263" s="1">
        <v>2.0541920000000002E-2</v>
      </c>
      <c r="GC263">
        <v>9.2380340000000007</v>
      </c>
      <c r="GD263">
        <v>0.40074870000000001</v>
      </c>
      <c r="GE263">
        <v>23.335750000000001</v>
      </c>
      <c r="GF263" s="1">
        <v>1.84695E-2</v>
      </c>
      <c r="GG263">
        <v>8.3529420000000005</v>
      </c>
      <c r="GH263">
        <v>0.3979917</v>
      </c>
      <c r="GI263">
        <v>23.206700000000001</v>
      </c>
      <c r="GJ263" s="1">
        <v>1.660675E-2</v>
      </c>
      <c r="GK263">
        <v>7.534484</v>
      </c>
      <c r="GL263">
        <v>0.39537620000000001</v>
      </c>
      <c r="GM263">
        <v>23.941189999999999</v>
      </c>
      <c r="GN263" s="1">
        <v>1.492651E-2</v>
      </c>
      <c r="GO263">
        <v>6.7912670000000004</v>
      </c>
      <c r="GP263">
        <v>0.39309359999999999</v>
      </c>
      <c r="GQ263">
        <v>24.775639999999999</v>
      </c>
      <c r="GR263" s="1">
        <v>1.3430559999999999E-2</v>
      </c>
      <c r="GS263">
        <v>6.1233079999999998</v>
      </c>
      <c r="GT263">
        <v>0.39126080000000002</v>
      </c>
      <c r="GU263">
        <v>25.552160000000001</v>
      </c>
      <c r="GV263" s="1">
        <v>1.209698E-2</v>
      </c>
      <c r="GW263">
        <v>5.5215310000000004</v>
      </c>
      <c r="GX263">
        <v>0.38975140000000003</v>
      </c>
      <c r="GY263">
        <v>26.221240000000002</v>
      </c>
      <c r="GZ263" s="1">
        <v>1.090175E-2</v>
      </c>
      <c r="HA263">
        <v>4.980391</v>
      </c>
      <c r="HB263">
        <v>0.3884473</v>
      </c>
      <c r="HC263">
        <v>26.373429999999999</v>
      </c>
      <c r="HD263" s="1">
        <v>9.8002650000000007E-3</v>
      </c>
      <c r="HE263">
        <v>4.4815360000000002</v>
      </c>
      <c r="HF263">
        <v>0.38740419999999998</v>
      </c>
      <c r="HG263">
        <v>26.001639999999998</v>
      </c>
      <c r="HH263" s="1">
        <v>8.7822769999999998E-3</v>
      </c>
      <c r="HI263">
        <v>4.0182969999999996</v>
      </c>
      <c r="HJ263">
        <v>0.3866096</v>
      </c>
      <c r="HK263">
        <v>25.568989999999999</v>
      </c>
      <c r="HL263" s="1">
        <v>7.835524E-3</v>
      </c>
      <c r="HM263">
        <v>3.5861190000000001</v>
      </c>
      <c r="HN263">
        <v>0.38601619999999998</v>
      </c>
      <c r="HO263">
        <v>25.311679999999999</v>
      </c>
      <c r="HP263" s="1">
        <v>6.9511219999999997E-3</v>
      </c>
      <c r="HQ263">
        <v>3.18181</v>
      </c>
      <c r="HR263">
        <v>0.3855808</v>
      </c>
      <c r="HS263">
        <v>25.793659999999999</v>
      </c>
      <c r="HT263" s="1">
        <v>6.1160429999999998E-3</v>
      </c>
      <c r="HU263">
        <v>2.8001480000000001</v>
      </c>
      <c r="HV263">
        <v>0.3852565</v>
      </c>
      <c r="HW263">
        <v>26.587399999999999</v>
      </c>
      <c r="HX263" s="1">
        <v>5.3089000000000001E-3</v>
      </c>
      <c r="HY263">
        <v>2.4315150000000001</v>
      </c>
      <c r="HZ263">
        <v>0.38502979999999998</v>
      </c>
      <c r="IA263">
        <v>27.353929999999998</v>
      </c>
      <c r="IB263" s="1">
        <v>4.5076999999999999E-3</v>
      </c>
      <c r="IC263">
        <v>2.0660470000000002</v>
      </c>
      <c r="ID263">
        <v>0.3848569</v>
      </c>
      <c r="IE263">
        <v>27.981539999999999</v>
      </c>
      <c r="IF263" s="1">
        <v>3.714522E-3</v>
      </c>
      <c r="IG263">
        <v>1.704137</v>
      </c>
      <c r="IH263">
        <v>0.3847428</v>
      </c>
      <c r="II263">
        <v>27.972380000000001</v>
      </c>
      <c r="IJ263" s="1">
        <v>2.9657199999999998E-3</v>
      </c>
      <c r="IK263">
        <v>1.3618479999999999</v>
      </c>
      <c r="IL263">
        <v>0.38466830000000002</v>
      </c>
      <c r="IM263">
        <v>27.49766</v>
      </c>
      <c r="IN263" s="1">
        <v>2.3162109999999999E-3</v>
      </c>
      <c r="IO263">
        <v>1.0640050000000001</v>
      </c>
      <c r="IP263">
        <v>0.3846077</v>
      </c>
      <c r="IQ263">
        <v>26.950690000000002</v>
      </c>
      <c r="IR263" s="1">
        <v>1.8047040000000001E-3</v>
      </c>
      <c r="IS263">
        <v>0.82876430000000001</v>
      </c>
      <c r="IT263">
        <v>0.3845673</v>
      </c>
      <c r="IU263">
        <v>26.537870000000002</v>
      </c>
      <c r="IV263" s="1">
        <v>1.437633E-3</v>
      </c>
      <c r="IW263">
        <v>0.65929780000000004</v>
      </c>
      <c r="IX263">
        <v>0.38454430000000001</v>
      </c>
      <c r="IY263">
        <v>26.702670000000001</v>
      </c>
      <c r="IZ263">
        <v>1.1915700000000001E-3</v>
      </c>
      <c r="JA263">
        <v>0.54549219999999998</v>
      </c>
      <c r="JB263">
        <v>0.38452249999999999</v>
      </c>
      <c r="JC263">
        <v>26.850180000000002</v>
      </c>
      <c r="JD263" s="1">
        <v>1.0321009999999999E-3</v>
      </c>
      <c r="JE263">
        <v>0.47173100000000001</v>
      </c>
      <c r="JF263">
        <v>0.38451920000000001</v>
      </c>
      <c r="JG263">
        <v>27.15982</v>
      </c>
      <c r="JH263" s="1">
        <v>9.2752090000000002E-4</v>
      </c>
      <c r="JI263">
        <v>0.42340100000000003</v>
      </c>
      <c r="JJ263">
        <v>0.38450469999999998</v>
      </c>
      <c r="JK263">
        <v>27.19558</v>
      </c>
      <c r="JL263" s="1">
        <v>8.5480530000000003E-4</v>
      </c>
      <c r="JM263">
        <v>0.38990580000000002</v>
      </c>
      <c r="JN263">
        <v>0.38450509999999999</v>
      </c>
      <c r="JO263">
        <v>27.084980000000002</v>
      </c>
      <c r="JP263" s="1">
        <v>8.0008900000000003E-4</v>
      </c>
      <c r="JQ263">
        <v>0.36479539999999999</v>
      </c>
      <c r="JR263">
        <v>0.38450329999999999</v>
      </c>
      <c r="JS263">
        <v>26.8977</v>
      </c>
      <c r="JT263" s="1">
        <v>7.556517E-4</v>
      </c>
      <c r="JU263">
        <v>0.34444920000000001</v>
      </c>
      <c r="JV263">
        <v>0.38449929999999999</v>
      </c>
      <c r="JW263">
        <v>26.571860000000001</v>
      </c>
      <c r="JX263" s="1">
        <v>7.1733789999999995E-4</v>
      </c>
      <c r="JY263">
        <v>0.32692710000000003</v>
      </c>
      <c r="JZ263">
        <v>0.38450390000000001</v>
      </c>
      <c r="KA263">
        <v>26.209389999999999</v>
      </c>
      <c r="KB263" s="1">
        <v>6.8293369999999996E-4</v>
      </c>
      <c r="KC263">
        <v>0.31118590000000002</v>
      </c>
      <c r="KD263">
        <v>0.38449640000000002</v>
      </c>
      <c r="KE263">
        <v>26.45844</v>
      </c>
      <c r="KF263" s="1">
        <v>6.5121649999999999E-4</v>
      </c>
      <c r="KG263">
        <v>0.29672419999999999</v>
      </c>
      <c r="KH263">
        <v>0.38449800000000001</v>
      </c>
      <c r="KI263">
        <v>26.626899999999999</v>
      </c>
      <c r="KJ263" s="1">
        <v>6.2159059999999998E-4</v>
      </c>
      <c r="KK263">
        <v>0.28322190000000003</v>
      </c>
      <c r="KL263">
        <v>0.38449290000000003</v>
      </c>
      <c r="KM263">
        <v>26.857060000000001</v>
      </c>
      <c r="KN263">
        <v>5.9394289999999995E-4</v>
      </c>
      <c r="KO263">
        <v>0.27062510000000001</v>
      </c>
      <c r="KP263">
        <v>0.38450040000000002</v>
      </c>
      <c r="KQ263">
        <v>27.05489</v>
      </c>
      <c r="KR263" s="1">
        <v>5.6811489999999997E-4</v>
      </c>
      <c r="KS263">
        <v>0.2588433</v>
      </c>
      <c r="KT263">
        <v>0.38449990000000001</v>
      </c>
      <c r="KU263">
        <v>26.934670000000001</v>
      </c>
      <c r="KV263" s="1">
        <v>5.4370839999999998E-4</v>
      </c>
      <c r="KW263">
        <v>0.24772659999999999</v>
      </c>
      <c r="KX263">
        <v>0.38450240000000002</v>
      </c>
      <c r="KY263">
        <v>26.449529999999999</v>
      </c>
      <c r="KZ263" s="1">
        <v>5.2049300000000002E-4</v>
      </c>
      <c r="LA263">
        <v>0.23714099999999999</v>
      </c>
      <c r="LB263">
        <v>0.3844957</v>
      </c>
      <c r="LC263">
        <v>25.88111</v>
      </c>
      <c r="LD263" s="1">
        <v>4.9840110000000002E-4</v>
      </c>
      <c r="LE263">
        <v>0.22707859999999999</v>
      </c>
      <c r="LF263">
        <v>0.38449899999999998</v>
      </c>
      <c r="LG263">
        <v>25.514749999999999</v>
      </c>
      <c r="LH263" s="1">
        <v>4.7753550000000002E-4</v>
      </c>
      <c r="LI263">
        <v>0.21755759999999999</v>
      </c>
      <c r="LJ263">
        <v>0.38449820000000001</v>
      </c>
      <c r="LK263">
        <v>25.986090000000001</v>
      </c>
      <c r="LL263" s="1">
        <v>4.5769499999999999E-4</v>
      </c>
      <c r="LM263">
        <v>0.2085246</v>
      </c>
      <c r="LN263">
        <v>0.38449699999999998</v>
      </c>
      <c r="LO263">
        <v>26.487549999999999</v>
      </c>
      <c r="LP263" s="1">
        <v>4.3881520000000002E-4</v>
      </c>
      <c r="LQ263">
        <v>0.19990959999999999</v>
      </c>
      <c r="LR263">
        <v>0.38449610000000001</v>
      </c>
      <c r="LS263">
        <v>26.981249999999999</v>
      </c>
      <c r="LT263" s="1">
        <v>4.2082110000000002E-4</v>
      </c>
      <c r="LU263">
        <v>0.19170590000000001</v>
      </c>
      <c r="LV263">
        <v>0.3844939</v>
      </c>
      <c r="LW263">
        <v>27.623740000000002</v>
      </c>
      <c r="LX263" s="1">
        <v>4.0370070000000002E-4</v>
      </c>
      <c r="LY263">
        <v>0.1839085</v>
      </c>
      <c r="LZ263">
        <v>0.3844823</v>
      </c>
      <c r="MA263">
        <v>27.826650000000001</v>
      </c>
      <c r="MB263" s="1">
        <v>3.874107E-4</v>
      </c>
      <c r="MC263">
        <v>0.1764964</v>
      </c>
      <c r="MD263">
        <v>0.38447550000000003</v>
      </c>
      <c r="ME263">
        <v>27.40934</v>
      </c>
      <c r="MF263" s="1">
        <v>3.7198629999999998E-4</v>
      </c>
      <c r="MG263">
        <v>0.16945760000000001</v>
      </c>
      <c r="MH263">
        <v>0.3844612</v>
      </c>
      <c r="MI263">
        <v>26.832940000000001</v>
      </c>
      <c r="MJ263" s="1">
        <v>3.5725399999999999E-4</v>
      </c>
      <c r="MK263">
        <v>0.16275539999999999</v>
      </c>
      <c r="ML263">
        <v>0.3844323</v>
      </c>
      <c r="MM263">
        <v>26.531359999999999</v>
      </c>
      <c r="MN263" s="1">
        <v>3.4315350000000002E-4</v>
      </c>
      <c r="MO263">
        <v>0.1563474</v>
      </c>
      <c r="MP263">
        <v>0.38439390000000001</v>
      </c>
      <c r="MQ263">
        <v>26.963619999999999</v>
      </c>
      <c r="MR263" s="1">
        <v>3.2971870000000003E-4</v>
      </c>
      <c r="MS263">
        <v>0.15023990000000001</v>
      </c>
      <c r="MT263">
        <v>0.38433800000000001</v>
      </c>
      <c r="MU263">
        <v>27.522880000000001</v>
      </c>
      <c r="MV263" s="1">
        <v>3.1700270000000001E-4</v>
      </c>
      <c r="MW263">
        <v>0.14444319999999999</v>
      </c>
      <c r="MX263">
        <v>0.38426519999999997</v>
      </c>
      <c r="MY263">
        <v>27.978100000000001</v>
      </c>
      <c r="MZ263" s="1">
        <v>3.049444E-4</v>
      </c>
      <c r="NA263">
        <v>0.13897000000000001</v>
      </c>
      <c r="NB263">
        <v>0.3841773</v>
      </c>
      <c r="NC263">
        <v>28.4208</v>
      </c>
      <c r="ND263" s="1">
        <v>2.9365830000000002E-4</v>
      </c>
      <c r="NE263">
        <v>0.1338443</v>
      </c>
      <c r="NF263">
        <v>0.38407390000000002</v>
      </c>
      <c r="NG263">
        <v>28.42388</v>
      </c>
      <c r="NH263" s="1">
        <v>2.830927E-4</v>
      </c>
      <c r="NI263">
        <v>0.12904769999999999</v>
      </c>
      <c r="NJ263">
        <v>0.3839514</v>
      </c>
      <c r="NK263">
        <v>28.1419</v>
      </c>
      <c r="NL263" s="1">
        <v>2.7313210000000002E-4</v>
      </c>
      <c r="NM263">
        <v>0.12452829999999999</v>
      </c>
      <c r="NN263">
        <v>0.38383800000000001</v>
      </c>
      <c r="NO263">
        <v>27.824819999999999</v>
      </c>
      <c r="NP263" s="1">
        <v>2.636095E-4</v>
      </c>
      <c r="NQ263">
        <v>0.12020749999999999</v>
      </c>
      <c r="NR263">
        <v>0.38371759999999999</v>
      </c>
      <c r="NS263">
        <v>27.577529999999999</v>
      </c>
      <c r="NT263" s="1">
        <v>2.543852E-4</v>
      </c>
      <c r="NU263">
        <v>0.11602659999999999</v>
      </c>
      <c r="NV263">
        <v>0.38359720000000003</v>
      </c>
      <c r="NW263">
        <v>27.61356</v>
      </c>
      <c r="NX263" s="1">
        <v>2.4551960000000002E-4</v>
      </c>
      <c r="NY263">
        <v>0.1120015</v>
      </c>
      <c r="NZ263">
        <v>0.38348860000000001</v>
      </c>
      <c r="OA263">
        <v>28.052879999999998</v>
      </c>
      <c r="OB263" s="1">
        <v>2.3707040000000001E-4</v>
      </c>
      <c r="OC263">
        <v>0.1081662</v>
      </c>
      <c r="OD263">
        <v>0.38339309999999999</v>
      </c>
      <c r="OE263">
        <v>28.307379999999998</v>
      </c>
      <c r="OF263" s="1">
        <v>2.2921390000000001E-4</v>
      </c>
      <c r="OG263">
        <v>0.1045828</v>
      </c>
      <c r="OH263">
        <v>0.38329819999999998</v>
      </c>
      <c r="OI263">
        <v>28.460229999999999</v>
      </c>
      <c r="OJ263" s="1">
        <v>2.2194519999999999E-4</v>
      </c>
      <c r="OK263">
        <v>0.101269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1.3166249999999999</v>
      </c>
      <c r="G264">
        <v>23.06823</v>
      </c>
      <c r="H264">
        <v>0</v>
      </c>
      <c r="I264">
        <v>0</v>
      </c>
      <c r="J264">
        <v>1.3138639999999999</v>
      </c>
      <c r="K264">
        <v>22.874030000000001</v>
      </c>
      <c r="L264">
        <v>0</v>
      </c>
      <c r="M264">
        <v>0</v>
      </c>
      <c r="N264">
        <v>1.311185</v>
      </c>
      <c r="O264">
        <v>22.88674</v>
      </c>
      <c r="P264">
        <v>0</v>
      </c>
      <c r="Q264">
        <v>0</v>
      </c>
      <c r="R264">
        <v>1.3083979999999999</v>
      </c>
      <c r="S264">
        <v>22.722149999999999</v>
      </c>
      <c r="T264">
        <v>0</v>
      </c>
      <c r="U264">
        <v>0</v>
      </c>
      <c r="V264">
        <v>1.305577</v>
      </c>
      <c r="W264">
        <v>22.686990000000002</v>
      </c>
      <c r="X264">
        <v>0</v>
      </c>
      <c r="Y264">
        <v>0</v>
      </c>
      <c r="Z264">
        <v>1.3026789999999999</v>
      </c>
      <c r="AA264">
        <v>22.671510000000001</v>
      </c>
      <c r="AB264">
        <v>0</v>
      </c>
      <c r="AC264">
        <v>0</v>
      </c>
      <c r="AD264">
        <v>1.299528</v>
      </c>
      <c r="AE264">
        <v>22.567969999999999</v>
      </c>
      <c r="AF264">
        <v>0</v>
      </c>
      <c r="AG264">
        <v>0</v>
      </c>
      <c r="AH264">
        <v>1.295831</v>
      </c>
      <c r="AI264">
        <v>22.36656</v>
      </c>
      <c r="AJ264">
        <v>0</v>
      </c>
      <c r="AK264">
        <v>0</v>
      </c>
      <c r="AL264">
        <v>1.2913939999999999</v>
      </c>
      <c r="AM264">
        <v>22.429010000000002</v>
      </c>
      <c r="AN264">
        <v>0</v>
      </c>
      <c r="AO264">
        <v>0</v>
      </c>
      <c r="AP264">
        <v>1.28644</v>
      </c>
      <c r="AQ264">
        <v>22.220269999999999</v>
      </c>
      <c r="AR264">
        <v>0</v>
      </c>
      <c r="AS264">
        <v>0</v>
      </c>
      <c r="AT264">
        <v>1.2813939999999999</v>
      </c>
      <c r="AU264">
        <v>22.043939999999999</v>
      </c>
      <c r="AV264">
        <v>0</v>
      </c>
      <c r="AW264">
        <v>0</v>
      </c>
      <c r="AX264">
        <v>1.2766360000000001</v>
      </c>
      <c r="AY264">
        <v>21.94285</v>
      </c>
      <c r="AZ264">
        <v>0</v>
      </c>
      <c r="BA264">
        <v>-2.2722049999999999E-38</v>
      </c>
      <c r="BB264">
        <v>1.2723409999999999</v>
      </c>
      <c r="BC264">
        <v>21.94068</v>
      </c>
      <c r="BD264">
        <v>0</v>
      </c>
      <c r="BE264" s="1">
        <v>-2.3148389999999999E-26</v>
      </c>
      <c r="BF264">
        <v>1.268499</v>
      </c>
      <c r="BG264">
        <v>21.9648</v>
      </c>
      <c r="BH264">
        <v>6.141216E-18</v>
      </c>
      <c r="BI264" s="1">
        <v>1.5054899999999999E-15</v>
      </c>
      <c r="BJ264">
        <v>1.2649379999999999</v>
      </c>
      <c r="BK264">
        <v>22.04946</v>
      </c>
      <c r="BL264" s="1">
        <v>1.1302779999999999E-9</v>
      </c>
      <c r="BM264" s="1">
        <v>2.1744180000000001E-7</v>
      </c>
      <c r="BN264">
        <v>1.2614799999999999</v>
      </c>
      <c r="BO264">
        <v>22.25375</v>
      </c>
      <c r="BP264" s="1">
        <v>5.2688079999999996E-6</v>
      </c>
      <c r="BQ264" s="1">
        <v>1.0798190000000001E-3</v>
      </c>
      <c r="BR264">
        <v>1.2579050000000001</v>
      </c>
      <c r="BS264">
        <v>22.494070000000001</v>
      </c>
      <c r="BT264" s="1">
        <v>1.4828160000000001E-3</v>
      </c>
      <c r="BU264" s="1">
        <v>0.31814120000000001</v>
      </c>
      <c r="BV264">
        <v>1.2540899999999999</v>
      </c>
      <c r="BW264">
        <v>22.730869999999999</v>
      </c>
      <c r="BX264" s="1">
        <v>8.6612960000000003E-2</v>
      </c>
      <c r="BY264" s="1">
        <v>19.275300000000001</v>
      </c>
      <c r="BZ264">
        <v>1.249903</v>
      </c>
      <c r="CA264">
        <v>22.870470000000001</v>
      </c>
      <c r="CB264" s="1">
        <v>1.5898639999999999</v>
      </c>
      <c r="CC264" s="1">
        <v>365.26889999999997</v>
      </c>
      <c r="CD264">
        <v>1.24509</v>
      </c>
      <c r="CE264">
        <v>22.66873</v>
      </c>
      <c r="CF264" s="1">
        <v>11.660550000000001</v>
      </c>
      <c r="CG264">
        <v>2754.3270000000002</v>
      </c>
      <c r="CH264">
        <v>1.2395419999999999</v>
      </c>
      <c r="CI264">
        <v>22.507999999999999</v>
      </c>
      <c r="CJ264">
        <v>40.257190000000001</v>
      </c>
      <c r="CK264">
        <v>9751.6749999999993</v>
      </c>
      <c r="CL264">
        <v>1.2331540000000001</v>
      </c>
      <c r="CM264">
        <v>22.4438</v>
      </c>
      <c r="CN264">
        <v>74.119079999999997</v>
      </c>
      <c r="CO264">
        <v>18371.41</v>
      </c>
      <c r="CP264">
        <v>1.2261709999999999</v>
      </c>
      <c r="CQ264">
        <v>22.439399999999999</v>
      </c>
      <c r="CR264">
        <v>80.446219999999997</v>
      </c>
      <c r="CS264">
        <v>20357.29</v>
      </c>
      <c r="CT264">
        <v>1.218831</v>
      </c>
      <c r="CU264">
        <v>22.786429999999999</v>
      </c>
      <c r="CV264">
        <v>55.849760000000003</v>
      </c>
      <c r="CW264">
        <v>14398.61</v>
      </c>
      <c r="CX264">
        <v>1.2107110000000001</v>
      </c>
      <c r="CY264">
        <v>23.260929999999998</v>
      </c>
      <c r="CZ264">
        <v>26.588149999999999</v>
      </c>
      <c r="DA264">
        <v>6974.76</v>
      </c>
      <c r="DB264">
        <v>1.2023919999999999</v>
      </c>
      <c r="DC264">
        <v>23.472719999999999</v>
      </c>
      <c r="DD264">
        <v>9.2344200000000001</v>
      </c>
      <c r="DE264">
        <v>2461.1469999999999</v>
      </c>
      <c r="DF264">
        <v>1.1936560000000001</v>
      </c>
      <c r="DG264">
        <v>23.557220000000001</v>
      </c>
      <c r="DH264">
        <v>2.4918629999999999</v>
      </c>
      <c r="DI264">
        <v>673.08259999999996</v>
      </c>
      <c r="DJ264">
        <v>1.1848460000000001</v>
      </c>
      <c r="DK264">
        <v>23.328499999999998</v>
      </c>
      <c r="DL264">
        <v>0.57827600000000001</v>
      </c>
      <c r="DM264">
        <v>157.4545</v>
      </c>
      <c r="DN264">
        <v>1.1756800000000001</v>
      </c>
      <c r="DO264">
        <v>23.099879999999999</v>
      </c>
      <c r="DP264">
        <v>0.154832</v>
      </c>
      <c r="DQ264">
        <v>41.815130000000003</v>
      </c>
      <c r="DR264">
        <v>1.1661029999999999</v>
      </c>
      <c r="DS264">
        <v>22.928159999999998</v>
      </c>
      <c r="DT264">
        <v>7.9500559999999998E-2</v>
      </c>
      <c r="DU264">
        <v>21.013670000000001</v>
      </c>
      <c r="DV264">
        <v>1.1564669999999999</v>
      </c>
      <c r="DW264">
        <v>22.790189999999999</v>
      </c>
      <c r="DX264">
        <v>6.9535550000000002E-2</v>
      </c>
      <c r="DY264">
        <v>18.291679999999999</v>
      </c>
      <c r="DZ264">
        <v>1.1463920000000001</v>
      </c>
      <c r="EA264">
        <v>22.986910000000002</v>
      </c>
      <c r="EB264">
        <v>6.8400459999999996E-2</v>
      </c>
      <c r="EC264">
        <v>18.091550000000002</v>
      </c>
      <c r="ED264">
        <v>1.1359980000000001</v>
      </c>
      <c r="EE264">
        <v>23.303450000000002</v>
      </c>
      <c r="EF264">
        <v>6.6399810000000004E-2</v>
      </c>
      <c r="EG264">
        <v>17.693560000000002</v>
      </c>
      <c r="EH264">
        <v>1.1254459999999999</v>
      </c>
      <c r="EI264">
        <v>23.609490000000001</v>
      </c>
      <c r="EJ264">
        <v>6.2640979999999999E-2</v>
      </c>
      <c r="EK264">
        <v>16.817229999999999</v>
      </c>
      <c r="EL264">
        <v>1.1165659999999999</v>
      </c>
      <c r="EM264">
        <v>23.741790000000002</v>
      </c>
      <c r="EN264" s="1">
        <v>5.7969699999999999E-2</v>
      </c>
      <c r="EO264">
        <v>15.65016</v>
      </c>
      <c r="EP264">
        <v>1.1075120000000001</v>
      </c>
      <c r="EQ264">
        <v>23.474299999999999</v>
      </c>
      <c r="ER264" s="1">
        <v>5.2909490000000003E-2</v>
      </c>
      <c r="ES264">
        <v>14.364879999999999</v>
      </c>
      <c r="ET264">
        <v>1.0985259999999999</v>
      </c>
      <c r="EU264">
        <v>23.038219999999999</v>
      </c>
      <c r="EV264" s="1">
        <v>4.788647E-2</v>
      </c>
      <c r="EW264">
        <v>13.075810000000001</v>
      </c>
      <c r="EX264">
        <v>1.0892539999999999</v>
      </c>
      <c r="EY264">
        <v>22.760770000000001</v>
      </c>
      <c r="EZ264" s="1">
        <v>4.3152950000000002E-2</v>
      </c>
      <c r="FA264">
        <v>11.8522</v>
      </c>
      <c r="FB264">
        <v>1.079906</v>
      </c>
      <c r="FC264">
        <v>22.76154</v>
      </c>
      <c r="FD264" s="1">
        <v>3.8831379999999999E-2</v>
      </c>
      <c r="FE264">
        <v>10.726050000000001</v>
      </c>
      <c r="FF264">
        <v>1.071072</v>
      </c>
      <c r="FG264">
        <v>23.495930000000001</v>
      </c>
      <c r="FH264">
        <v>3.4968529999999998E-2</v>
      </c>
      <c r="FI264">
        <v>9.7086600000000001</v>
      </c>
      <c r="FJ264">
        <v>1.061383</v>
      </c>
      <c r="FK264">
        <v>24.091650000000001</v>
      </c>
      <c r="FL264" s="1">
        <v>3.1499989999999999E-2</v>
      </c>
      <c r="FM264">
        <v>8.7954860000000004</v>
      </c>
      <c r="FN264">
        <v>1.050673</v>
      </c>
      <c r="FO264">
        <v>24.461010000000002</v>
      </c>
      <c r="FP264" s="1">
        <v>2.8375520000000001E-2</v>
      </c>
      <c r="FQ264">
        <v>7.9739690000000003</v>
      </c>
      <c r="FR264">
        <v>1.0403039999999999</v>
      </c>
      <c r="FS264">
        <v>24.515840000000001</v>
      </c>
      <c r="FT264" s="1">
        <v>2.5562930000000001E-2</v>
      </c>
      <c r="FU264">
        <v>7.2267739999999998</v>
      </c>
      <c r="FV264">
        <v>1.031066</v>
      </c>
      <c r="FW264">
        <v>24.276509999999998</v>
      </c>
      <c r="FX264" s="1">
        <v>2.3066900000000001E-2</v>
      </c>
      <c r="FY264">
        <v>6.5542429999999996</v>
      </c>
      <c r="FZ264">
        <v>1.0210630000000001</v>
      </c>
      <c r="GA264">
        <v>23.810700000000001</v>
      </c>
      <c r="GB264" s="1">
        <v>2.07618E-2</v>
      </c>
      <c r="GC264">
        <v>5.9340080000000004</v>
      </c>
      <c r="GD264">
        <v>1.0120070000000001</v>
      </c>
      <c r="GE264">
        <v>23.36403</v>
      </c>
      <c r="GF264">
        <v>1.867276E-2</v>
      </c>
      <c r="GG264">
        <v>5.363804</v>
      </c>
      <c r="GH264">
        <v>1.0057100000000001</v>
      </c>
      <c r="GI264">
        <v>23.222709999999999</v>
      </c>
      <c r="GJ264" s="1">
        <v>1.6793349999999999E-2</v>
      </c>
      <c r="GK264">
        <v>4.840719</v>
      </c>
      <c r="GL264">
        <v>0.99963880000000005</v>
      </c>
      <c r="GM264">
        <v>23.94153</v>
      </c>
      <c r="GN264" s="1">
        <v>1.5094450000000001E-2</v>
      </c>
      <c r="GO264">
        <v>4.3649779999999998</v>
      </c>
      <c r="GP264">
        <v>0.99437580000000003</v>
      </c>
      <c r="GQ264">
        <v>24.764130000000002</v>
      </c>
      <c r="GR264" s="1">
        <v>1.358143E-2</v>
      </c>
      <c r="GS264">
        <v>3.9370470000000002</v>
      </c>
      <c r="GT264">
        <v>0.98962890000000003</v>
      </c>
      <c r="GU264">
        <v>25.537980000000001</v>
      </c>
      <c r="GV264" s="1">
        <v>1.223163E-2</v>
      </c>
      <c r="GW264">
        <v>3.5518130000000001</v>
      </c>
      <c r="GX264">
        <v>0.98486609999999997</v>
      </c>
      <c r="GY264">
        <v>26.216999999999999</v>
      </c>
      <c r="GZ264" s="1">
        <v>1.1024239999999999E-2</v>
      </c>
      <c r="HA264">
        <v>3.2060110000000002</v>
      </c>
      <c r="HB264">
        <v>0.98072369999999998</v>
      </c>
      <c r="HC264">
        <v>26.385649999999998</v>
      </c>
      <c r="HD264" s="1">
        <v>9.9132070000000003E-3</v>
      </c>
      <c r="HE264">
        <v>2.8872650000000002</v>
      </c>
      <c r="HF264">
        <v>0.97733000000000003</v>
      </c>
      <c r="HG264">
        <v>26.03265</v>
      </c>
      <c r="HH264" s="1">
        <v>8.8868509999999994E-3</v>
      </c>
      <c r="HI264">
        <v>2.5911270000000002</v>
      </c>
      <c r="HJ264">
        <v>0.97467269999999995</v>
      </c>
      <c r="HK264">
        <v>25.606819999999999</v>
      </c>
      <c r="HL264" s="1">
        <v>7.9328650000000007E-3</v>
      </c>
      <c r="HM264">
        <v>2.314724</v>
      </c>
      <c r="HN264">
        <v>0.97268690000000002</v>
      </c>
      <c r="HO264">
        <v>25.338519999999999</v>
      </c>
      <c r="HP264" s="1">
        <v>7.0419439999999996E-3</v>
      </c>
      <c r="HQ264">
        <v>2.0558689999999999</v>
      </c>
      <c r="HR264">
        <v>0.97114880000000003</v>
      </c>
      <c r="HS264">
        <v>25.803650000000001</v>
      </c>
      <c r="HT264" s="1">
        <v>6.2020219999999997E-3</v>
      </c>
      <c r="HU264">
        <v>1.8116380000000001</v>
      </c>
      <c r="HV264">
        <v>0.97002509999999997</v>
      </c>
      <c r="HW264">
        <v>26.583089999999999</v>
      </c>
      <c r="HX264" s="1">
        <v>5.3927539999999996E-3</v>
      </c>
      <c r="HY264">
        <v>1.5763339999999999</v>
      </c>
      <c r="HZ264">
        <v>0.96920539999999999</v>
      </c>
      <c r="IA264">
        <v>27.346769999999999</v>
      </c>
      <c r="IB264" s="1">
        <v>4.5911320000000004E-3</v>
      </c>
      <c r="IC264">
        <v>1.343475</v>
      </c>
      <c r="ID264">
        <v>0.96858840000000002</v>
      </c>
      <c r="IE264">
        <v>27.98329</v>
      </c>
      <c r="IF264" s="1">
        <v>3.7959140000000001E-3</v>
      </c>
      <c r="IG264">
        <v>1.1122879999999999</v>
      </c>
      <c r="IH264">
        <v>0.96816869999999999</v>
      </c>
      <c r="II264">
        <v>27.993510000000001</v>
      </c>
      <c r="IJ264" s="1">
        <v>3.040109E-3</v>
      </c>
      <c r="IK264">
        <v>0.89197300000000002</v>
      </c>
      <c r="IL264">
        <v>0.96784550000000003</v>
      </c>
      <c r="IM264">
        <v>27.53511</v>
      </c>
      <c r="IN264" s="1">
        <v>2.3781100000000001E-3</v>
      </c>
      <c r="IO264">
        <v>0.69822059999999997</v>
      </c>
      <c r="IP264">
        <v>0.96764450000000002</v>
      </c>
      <c r="IQ264">
        <v>26.992360000000001</v>
      </c>
      <c r="IR264" s="1">
        <v>1.8514289999999999E-3</v>
      </c>
      <c r="IS264">
        <v>0.54344210000000004</v>
      </c>
      <c r="IT264">
        <v>0.96750340000000001</v>
      </c>
      <c r="IU264">
        <v>26.571200000000001</v>
      </c>
      <c r="IV264" s="1">
        <v>1.4700379999999999E-3</v>
      </c>
      <c r="IW264">
        <v>0.43082330000000002</v>
      </c>
      <c r="IX264">
        <v>0.96738950000000001</v>
      </c>
      <c r="IY264">
        <v>26.72392</v>
      </c>
      <c r="IZ264" s="1">
        <v>1.2128180000000001E-3</v>
      </c>
      <c r="JA264">
        <v>0.35468850000000002</v>
      </c>
      <c r="JB264">
        <v>0.9673486</v>
      </c>
      <c r="JC264">
        <v>26.857700000000001</v>
      </c>
      <c r="JD264" s="1">
        <v>1.045844E-3</v>
      </c>
      <c r="JE264">
        <v>0.30523210000000001</v>
      </c>
      <c r="JF264">
        <v>0.96728829999999999</v>
      </c>
      <c r="JG264">
        <v>27.160129999999999</v>
      </c>
      <c r="JH264" s="1">
        <v>9.3670210000000001E-4</v>
      </c>
      <c r="JI264">
        <v>0.27294689999999999</v>
      </c>
      <c r="JJ264">
        <v>0.96727419999999997</v>
      </c>
      <c r="JK264">
        <v>27.20495</v>
      </c>
      <c r="JL264" s="1">
        <v>8.6139829999999998E-4</v>
      </c>
      <c r="JM264">
        <v>0.25074920000000001</v>
      </c>
      <c r="JN264">
        <v>0.96724330000000003</v>
      </c>
      <c r="JO264">
        <v>27.11459</v>
      </c>
      <c r="JP264" s="1">
        <v>8.0522020000000001E-4</v>
      </c>
      <c r="JQ264">
        <v>0.2342689</v>
      </c>
      <c r="JR264">
        <v>0.96723460000000006</v>
      </c>
      <c r="JS264">
        <v>26.949210000000001</v>
      </c>
      <c r="JT264" s="1">
        <v>7.599385E-4</v>
      </c>
      <c r="JU264">
        <v>0.22102040000000001</v>
      </c>
      <c r="JV264">
        <v>0.96721829999999998</v>
      </c>
      <c r="JW264">
        <v>26.63344</v>
      </c>
      <c r="JX264" s="1">
        <v>7.211152E-4</v>
      </c>
      <c r="JY264">
        <v>0.20967930000000001</v>
      </c>
      <c r="JZ264">
        <v>0.96721789999999996</v>
      </c>
      <c r="KA264">
        <v>26.26736</v>
      </c>
      <c r="KB264" s="1">
        <v>6.8637329999999999E-4</v>
      </c>
      <c r="KC264">
        <v>0.19953609999999999</v>
      </c>
      <c r="KD264">
        <v>0.9672115</v>
      </c>
      <c r="KE264">
        <v>26.496099999999998</v>
      </c>
      <c r="KF264" s="1">
        <v>6.5439649999999997E-4</v>
      </c>
      <c r="KG264">
        <v>0.1902269</v>
      </c>
      <c r="KH264">
        <v>0.96721579999999996</v>
      </c>
      <c r="KI264">
        <v>26.644629999999999</v>
      </c>
      <c r="KJ264" s="1">
        <v>6.2456740000000005E-4</v>
      </c>
      <c r="KK264">
        <v>0.1815531</v>
      </c>
      <c r="KL264">
        <v>0.96719279999999996</v>
      </c>
      <c r="KM264">
        <v>26.864139999999999</v>
      </c>
      <c r="KN264" s="1">
        <v>5.9671370000000004E-4</v>
      </c>
      <c r="KO264">
        <v>0.17345579999999999</v>
      </c>
      <c r="KP264">
        <v>0.96720349999999999</v>
      </c>
      <c r="KQ264">
        <v>27.06915</v>
      </c>
      <c r="KR264" s="1">
        <v>5.7071949999999998E-4</v>
      </c>
      <c r="KS264">
        <v>0.16589110000000001</v>
      </c>
      <c r="KT264">
        <v>0.967194</v>
      </c>
      <c r="KU264">
        <v>26.960560000000001</v>
      </c>
      <c r="KV264" s="1">
        <v>5.461795E-4</v>
      </c>
      <c r="KW264">
        <v>0.15876009999999999</v>
      </c>
      <c r="KX264">
        <v>0.96719359999999999</v>
      </c>
      <c r="KY264">
        <v>26.494610000000002</v>
      </c>
      <c r="KZ264" s="1">
        <v>5.2284290000000001E-4</v>
      </c>
      <c r="LA264">
        <v>0.15197169999999999</v>
      </c>
      <c r="LB264">
        <v>0.96720980000000001</v>
      </c>
      <c r="LC264">
        <v>25.932549999999999</v>
      </c>
      <c r="LD264" s="1">
        <v>5.0063240000000001E-4</v>
      </c>
      <c r="LE264">
        <v>0.1455159</v>
      </c>
      <c r="LF264">
        <v>0.96719359999999999</v>
      </c>
      <c r="LG264">
        <v>25.55865</v>
      </c>
      <c r="LH264" s="1">
        <v>4.796472E-4</v>
      </c>
      <c r="LI264">
        <v>0.13940720000000001</v>
      </c>
      <c r="LJ264">
        <v>0.96721659999999998</v>
      </c>
      <c r="LK264">
        <v>26.01549</v>
      </c>
      <c r="LL264" s="1">
        <v>4.597065E-4</v>
      </c>
      <c r="LM264">
        <v>0.1336147</v>
      </c>
      <c r="LN264">
        <v>0.96718899999999997</v>
      </c>
      <c r="LO264">
        <v>26.502849999999999</v>
      </c>
      <c r="LP264" s="1">
        <v>4.407333E-4</v>
      </c>
      <c r="LQ264">
        <v>0.12809139999999999</v>
      </c>
      <c r="LR264">
        <v>0.96718890000000002</v>
      </c>
      <c r="LS264">
        <v>26.993089999999999</v>
      </c>
      <c r="LT264" s="1">
        <v>4.2264629999999999E-4</v>
      </c>
      <c r="LU264">
        <v>0.12283040000000001</v>
      </c>
      <c r="LV264">
        <v>0.96719750000000004</v>
      </c>
      <c r="LW264">
        <v>27.6389</v>
      </c>
      <c r="LX264" s="1">
        <v>4.0543129999999998E-4</v>
      </c>
      <c r="LY264">
        <v>0.1178278</v>
      </c>
      <c r="LZ264">
        <v>0.96716979999999997</v>
      </c>
      <c r="MA264">
        <v>27.85061</v>
      </c>
      <c r="MB264" s="1">
        <v>3.8905279999999998E-4</v>
      </c>
      <c r="MC264">
        <v>0.11307010000000001</v>
      </c>
      <c r="MD264">
        <v>0.96717030000000004</v>
      </c>
      <c r="ME264">
        <v>27.451709999999999</v>
      </c>
      <c r="MF264" s="1">
        <v>3.7355299999999999E-4</v>
      </c>
      <c r="MG264">
        <v>0.1085585</v>
      </c>
      <c r="MH264">
        <v>0.96712609999999999</v>
      </c>
      <c r="MI264">
        <v>26.884540000000001</v>
      </c>
      <c r="MJ264" s="1">
        <v>3.587474E-4</v>
      </c>
      <c r="MK264">
        <v>0.10426100000000001</v>
      </c>
      <c r="ML264">
        <v>0.96703609999999995</v>
      </c>
      <c r="MM264">
        <v>26.577860000000001</v>
      </c>
      <c r="MN264" s="1">
        <v>3.4457969999999999E-4</v>
      </c>
      <c r="MO264">
        <v>0.1001541</v>
      </c>
      <c r="MP264">
        <v>0.96693340000000005</v>
      </c>
      <c r="MQ264">
        <v>27.00141</v>
      </c>
      <c r="MR264" s="1">
        <v>3.310756E-4</v>
      </c>
      <c r="MS264">
        <v>9.6238329999999997E-2</v>
      </c>
      <c r="MT264">
        <v>0.96681740000000005</v>
      </c>
      <c r="MU264">
        <v>27.548359999999999</v>
      </c>
      <c r="MV264" s="1">
        <v>3.1829310000000002E-4</v>
      </c>
      <c r="MW264">
        <v>9.2518890000000006E-2</v>
      </c>
      <c r="MX264">
        <v>0.96664349999999999</v>
      </c>
      <c r="MY264">
        <v>27.992290000000001</v>
      </c>
      <c r="MZ264" s="1">
        <v>3.0615649999999998E-4</v>
      </c>
      <c r="NA264">
        <v>8.9003120000000005E-2</v>
      </c>
      <c r="NB264">
        <v>0.96640440000000005</v>
      </c>
      <c r="NC264">
        <v>28.427600000000002</v>
      </c>
      <c r="ND264" s="1">
        <v>2.9479099999999998E-4</v>
      </c>
      <c r="NE264">
        <v>8.5709389999999996E-2</v>
      </c>
      <c r="NF264">
        <v>0.96619100000000002</v>
      </c>
      <c r="NG264">
        <v>28.436599999999999</v>
      </c>
      <c r="NH264" s="1">
        <v>2.841586E-4</v>
      </c>
      <c r="NI264">
        <v>8.2626459999999999E-2</v>
      </c>
      <c r="NJ264">
        <v>0.96589000000000003</v>
      </c>
      <c r="NK264">
        <v>28.164750000000002</v>
      </c>
      <c r="NL264" s="1">
        <v>2.7413889999999998E-4</v>
      </c>
      <c r="NM264">
        <v>7.9723479999999999E-2</v>
      </c>
      <c r="NN264">
        <v>0.96560109999999999</v>
      </c>
      <c r="NO264">
        <v>27.852119999999999</v>
      </c>
      <c r="NP264" s="1">
        <v>2.6457899999999998E-4</v>
      </c>
      <c r="NQ264">
        <v>7.6956350000000007E-2</v>
      </c>
      <c r="NR264">
        <v>0.96531929999999999</v>
      </c>
      <c r="NS264">
        <v>27.600670000000001</v>
      </c>
      <c r="NT264" s="1">
        <v>2.5532350000000002E-4</v>
      </c>
      <c r="NU264">
        <v>7.4278029999999995E-2</v>
      </c>
      <c r="NV264">
        <v>0.96502869999999996</v>
      </c>
      <c r="NW264">
        <v>27.62998</v>
      </c>
      <c r="NX264" s="1">
        <v>2.4641970000000002E-4</v>
      </c>
      <c r="NY264">
        <v>7.1698349999999994E-2</v>
      </c>
      <c r="NZ264">
        <v>0.96476709999999999</v>
      </c>
      <c r="OA264">
        <v>28.05658</v>
      </c>
      <c r="OB264" s="1">
        <v>2.3792259999999999E-4</v>
      </c>
      <c r="OC264">
        <v>6.9236610000000004E-2</v>
      </c>
      <c r="OD264">
        <v>0.96455120000000005</v>
      </c>
      <c r="OE264">
        <v>28.30753</v>
      </c>
      <c r="OF264" s="1">
        <v>2.3000120000000001E-4</v>
      </c>
      <c r="OG264">
        <v>6.6930840000000005E-2</v>
      </c>
      <c r="OH264">
        <v>0.96435300000000002</v>
      </c>
      <c r="OI264">
        <v>28.469580000000001</v>
      </c>
      <c r="OJ264" s="1">
        <v>2.2267559999999999E-4</v>
      </c>
      <c r="OK264">
        <v>6.4798159999999994E-2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1.181935</v>
      </c>
      <c r="G265">
        <v>23.095479999999998</v>
      </c>
      <c r="H265">
        <v>0</v>
      </c>
      <c r="I265">
        <v>0</v>
      </c>
      <c r="J265">
        <v>1.180172</v>
      </c>
      <c r="K265">
        <v>22.902249999999999</v>
      </c>
      <c r="L265">
        <v>0</v>
      </c>
      <c r="M265">
        <v>0</v>
      </c>
      <c r="N265">
        <v>1.1780390000000001</v>
      </c>
      <c r="O265">
        <v>22.905639999999998</v>
      </c>
      <c r="P265">
        <v>0</v>
      </c>
      <c r="Q265">
        <v>0</v>
      </c>
      <c r="R265">
        <v>1.175594</v>
      </c>
      <c r="S265">
        <v>22.728629999999999</v>
      </c>
      <c r="T265">
        <v>0</v>
      </c>
      <c r="U265">
        <v>0</v>
      </c>
      <c r="V265">
        <v>1.1731320000000001</v>
      </c>
      <c r="W265">
        <v>22.687989999999999</v>
      </c>
      <c r="X265">
        <v>0</v>
      </c>
      <c r="Y265">
        <v>0</v>
      </c>
      <c r="Z265">
        <v>1.170604</v>
      </c>
      <c r="AA265">
        <v>22.675429999999999</v>
      </c>
      <c r="AB265">
        <v>0</v>
      </c>
      <c r="AC265">
        <v>0</v>
      </c>
      <c r="AD265">
        <v>1.1678710000000001</v>
      </c>
      <c r="AE265">
        <v>22.579789999999999</v>
      </c>
      <c r="AF265">
        <v>0</v>
      </c>
      <c r="AG265">
        <v>0</v>
      </c>
      <c r="AH265">
        <v>1.1646669999999999</v>
      </c>
      <c r="AI265">
        <v>22.39057</v>
      </c>
      <c r="AJ265">
        <v>0</v>
      </c>
      <c r="AK265">
        <v>0</v>
      </c>
      <c r="AL265">
        <v>1.1608000000000001</v>
      </c>
      <c r="AM265">
        <v>22.45919</v>
      </c>
      <c r="AN265">
        <v>0</v>
      </c>
      <c r="AO265">
        <v>0</v>
      </c>
      <c r="AP265">
        <v>1.156474</v>
      </c>
      <c r="AQ265">
        <v>22.24849</v>
      </c>
      <c r="AR265">
        <v>0</v>
      </c>
      <c r="AS265">
        <v>0</v>
      </c>
      <c r="AT265">
        <v>1.152075</v>
      </c>
      <c r="AU265">
        <v>22.06691</v>
      </c>
      <c r="AV265">
        <v>0</v>
      </c>
      <c r="AW265">
        <v>0</v>
      </c>
      <c r="AX265">
        <v>1.147934</v>
      </c>
      <c r="AY265">
        <v>21.956289999999999</v>
      </c>
      <c r="AZ265">
        <v>0</v>
      </c>
      <c r="BA265">
        <v>0</v>
      </c>
      <c r="BB265">
        <v>1.144212</v>
      </c>
      <c r="BC265">
        <v>21.94209</v>
      </c>
      <c r="BD265">
        <v>0</v>
      </c>
      <c r="BE265">
        <v>0</v>
      </c>
      <c r="BF265">
        <v>1.1408609999999999</v>
      </c>
      <c r="BG265">
        <v>21.970759999999999</v>
      </c>
      <c r="BH265">
        <v>6.1439060000000003E-18</v>
      </c>
      <c r="BI265">
        <v>1.608923E-15</v>
      </c>
      <c r="BJ265">
        <v>1.137761</v>
      </c>
      <c r="BK265">
        <v>22.066310000000001</v>
      </c>
      <c r="BL265" s="1">
        <v>5.7655009999999997E-10</v>
      </c>
      <c r="BM265" s="1">
        <v>1.022873E-7</v>
      </c>
      <c r="BN265">
        <v>1.1347799999999999</v>
      </c>
      <c r="BO265">
        <v>22.279520000000002</v>
      </c>
      <c r="BP265" s="1">
        <v>3.4841240000000001E-6</v>
      </c>
      <c r="BQ265" s="1">
        <v>6.820741E-4</v>
      </c>
      <c r="BR265">
        <v>1.1317440000000001</v>
      </c>
      <c r="BS265">
        <v>22.525639999999999</v>
      </c>
      <c r="BT265" s="1">
        <v>1.0939960000000001E-3</v>
      </c>
      <c r="BU265" s="1">
        <v>0.22615370000000001</v>
      </c>
      <c r="BV265">
        <v>1.1284799999999999</v>
      </c>
      <c r="BW265">
        <v>22.762070000000001</v>
      </c>
      <c r="BX265" s="1">
        <v>6.9126489999999999E-2</v>
      </c>
      <c r="BY265" s="1">
        <v>14.89827</v>
      </c>
      <c r="BZ265">
        <v>1.1249340000000001</v>
      </c>
      <c r="CA265">
        <v>22.896599999999999</v>
      </c>
      <c r="CB265" s="1">
        <v>1.351494</v>
      </c>
      <c r="CC265" s="1">
        <v>301.89710000000002</v>
      </c>
      <c r="CD265">
        <v>1.1208340000000001</v>
      </c>
      <c r="CE265">
        <v>22.68684</v>
      </c>
      <c r="CF265" s="1">
        <v>10.4503</v>
      </c>
      <c r="CG265">
        <v>2408.1970000000001</v>
      </c>
      <c r="CH265">
        <v>1.1160969999999999</v>
      </c>
      <c r="CI265">
        <v>22.514980000000001</v>
      </c>
      <c r="CJ265" s="1">
        <v>37.748800000000003</v>
      </c>
      <c r="CK265">
        <v>8948.77</v>
      </c>
      <c r="CL265">
        <v>1.1106290000000001</v>
      </c>
      <c r="CM265">
        <v>22.44699</v>
      </c>
      <c r="CN265">
        <v>72.274249999999995</v>
      </c>
      <c r="CO265">
        <v>17583.63</v>
      </c>
      <c r="CP265">
        <v>1.104735</v>
      </c>
      <c r="CQ265">
        <v>22.44378</v>
      </c>
      <c r="CR265">
        <v>81.155370000000005</v>
      </c>
      <c r="CS265">
        <v>20215.2</v>
      </c>
      <c r="CT265">
        <v>1.098592</v>
      </c>
      <c r="CU265">
        <v>22.792960000000001</v>
      </c>
      <c r="CV265">
        <v>58.040779999999998</v>
      </c>
      <c r="CW265">
        <v>14769.93</v>
      </c>
      <c r="CX265">
        <v>1.0918350000000001</v>
      </c>
      <c r="CY265">
        <v>23.275379999999998</v>
      </c>
      <c r="CZ265">
        <v>28.35219</v>
      </c>
      <c r="DA265">
        <v>7361.2420000000002</v>
      </c>
      <c r="DB265">
        <v>1.0844579999999999</v>
      </c>
      <c r="DC265">
        <v>23.493939999999998</v>
      </c>
      <c r="DD265">
        <v>10.06671</v>
      </c>
      <c r="DE265">
        <v>2662.8229999999999</v>
      </c>
      <c r="DF265">
        <v>1.076767</v>
      </c>
      <c r="DG265">
        <v>23.578289999999999</v>
      </c>
      <c r="DH265">
        <v>2.7642579999999999</v>
      </c>
      <c r="DI265">
        <v>743.0607</v>
      </c>
      <c r="DJ265">
        <v>1.069067</v>
      </c>
      <c r="DK265">
        <v>23.348990000000001</v>
      </c>
      <c r="DL265">
        <v>0.64565790000000001</v>
      </c>
      <c r="DM265">
        <v>175.3947</v>
      </c>
      <c r="DN265">
        <v>1.061016</v>
      </c>
      <c r="DO265">
        <v>23.112020000000001</v>
      </c>
      <c r="DP265">
        <v>0.16810539999999999</v>
      </c>
      <c r="DQ265">
        <v>45.346449999999997</v>
      </c>
      <c r="DR265">
        <v>1.0526819999999999</v>
      </c>
      <c r="DS265">
        <v>22.936</v>
      </c>
      <c r="DT265">
        <v>8.1550659999999997E-2</v>
      </c>
      <c r="DU265">
        <v>21.448630000000001</v>
      </c>
      <c r="DV265">
        <v>1.044195</v>
      </c>
      <c r="DW265">
        <v>22.794730000000001</v>
      </c>
      <c r="DX265">
        <v>6.9713639999999993E-2</v>
      </c>
      <c r="DY265">
        <v>18.20392</v>
      </c>
      <c r="DZ265">
        <v>1.035436</v>
      </c>
      <c r="EA265">
        <v>22.99052</v>
      </c>
      <c r="EB265">
        <v>6.8454200000000007E-2</v>
      </c>
      <c r="EC265">
        <v>17.981020000000001</v>
      </c>
      <c r="ED265">
        <v>1.026357</v>
      </c>
      <c r="EE265">
        <v>23.313600000000001</v>
      </c>
      <c r="EF265">
        <v>6.6587839999999995E-2</v>
      </c>
      <c r="EG265">
        <v>17.643090000000001</v>
      </c>
      <c r="EH265">
        <v>1.017126</v>
      </c>
      <c r="EI265">
        <v>23.629490000000001</v>
      </c>
      <c r="EJ265">
        <v>6.2946829999999995E-2</v>
      </c>
      <c r="EK265">
        <v>16.826429999999998</v>
      </c>
      <c r="EL265">
        <v>1.009547</v>
      </c>
      <c r="EM265">
        <v>23.765529999999998</v>
      </c>
      <c r="EN265">
        <v>5.8330010000000002E-2</v>
      </c>
      <c r="EO265">
        <v>15.698919999999999</v>
      </c>
      <c r="EP265">
        <v>1.001816</v>
      </c>
      <c r="EQ265">
        <v>23.498889999999999</v>
      </c>
      <c r="ER265" s="1">
        <v>5.3285520000000003E-2</v>
      </c>
      <c r="ES265">
        <v>14.439030000000001</v>
      </c>
      <c r="ET265">
        <v>0.99350249999999996</v>
      </c>
      <c r="EU265">
        <v>23.058489999999999</v>
      </c>
      <c r="EV265" s="1">
        <v>4.8253190000000001E-2</v>
      </c>
      <c r="EW265">
        <v>13.169560000000001</v>
      </c>
      <c r="EX265">
        <v>0.98487690000000006</v>
      </c>
      <c r="EY265">
        <v>22.77177</v>
      </c>
      <c r="EZ265" s="1">
        <v>4.3495890000000002E-2</v>
      </c>
      <c r="FA265">
        <v>11.95927</v>
      </c>
      <c r="FB265">
        <v>0.97620779999999996</v>
      </c>
      <c r="FC265">
        <v>22.76596</v>
      </c>
      <c r="FD265" s="1">
        <v>3.9144529999999997E-2</v>
      </c>
      <c r="FE265">
        <v>10.84136</v>
      </c>
      <c r="FF265">
        <v>0.96812189999999998</v>
      </c>
      <c r="FG265">
        <v>23.496739999999999</v>
      </c>
      <c r="FH265" s="1">
        <v>3.5251810000000001E-2</v>
      </c>
      <c r="FI265">
        <v>9.8283450000000006</v>
      </c>
      <c r="FJ265">
        <v>0.95975060000000001</v>
      </c>
      <c r="FK265">
        <v>24.09599</v>
      </c>
      <c r="FL265" s="1">
        <v>3.1753580000000003E-2</v>
      </c>
      <c r="FM265">
        <v>8.9155449999999998</v>
      </c>
      <c r="FN265">
        <v>0.95113809999999999</v>
      </c>
      <c r="FO265">
        <v>24.468859999999999</v>
      </c>
      <c r="FP265" s="1">
        <v>2.860648E-2</v>
      </c>
      <c r="FQ265">
        <v>8.0918910000000004</v>
      </c>
      <c r="FR265">
        <v>0.94273649999999998</v>
      </c>
      <c r="FS265">
        <v>24.532630000000001</v>
      </c>
      <c r="FT265" s="1">
        <v>2.5772369999999999E-2</v>
      </c>
      <c r="FU265">
        <v>7.3425419999999999</v>
      </c>
      <c r="FV265">
        <v>0.93533129999999998</v>
      </c>
      <c r="FW265">
        <v>24.301189999999998</v>
      </c>
      <c r="FX265" s="1">
        <v>2.3258649999999999E-2</v>
      </c>
      <c r="FY265">
        <v>6.6662910000000002</v>
      </c>
      <c r="FZ265">
        <v>0.92732910000000002</v>
      </c>
      <c r="GA265">
        <v>23.84111</v>
      </c>
      <c r="GB265" s="1">
        <v>2.0941270000000001E-2</v>
      </c>
      <c r="GC265">
        <v>6.0434989999999997</v>
      </c>
      <c r="GD265">
        <v>0.92016900000000001</v>
      </c>
      <c r="GE265">
        <v>23.391680000000001</v>
      </c>
      <c r="GF265" s="1">
        <v>1.8839910000000001E-2</v>
      </c>
      <c r="GG265">
        <v>5.4699819999999999</v>
      </c>
      <c r="GH265">
        <v>0.91330979999999995</v>
      </c>
      <c r="GI265">
        <v>23.237469999999998</v>
      </c>
      <c r="GJ265" s="1">
        <v>1.6947299999999998E-2</v>
      </c>
      <c r="GK265">
        <v>4.9458640000000003</v>
      </c>
      <c r="GL265">
        <v>0.90667330000000002</v>
      </c>
      <c r="GM265">
        <v>23.941859999999998</v>
      </c>
      <c r="GN265" s="1">
        <v>1.523468E-2</v>
      </c>
      <c r="GO265">
        <v>4.4680970000000002</v>
      </c>
      <c r="GP265">
        <v>0.90082799999999996</v>
      </c>
      <c r="GQ265">
        <v>24.754339999999999</v>
      </c>
      <c r="GR265" s="1">
        <v>1.370889E-2</v>
      </c>
      <c r="GS265">
        <v>4.0372050000000002</v>
      </c>
      <c r="GT265">
        <v>0.89582349999999999</v>
      </c>
      <c r="GU265">
        <v>25.52552</v>
      </c>
      <c r="GV265" s="1">
        <v>1.2346869999999999E-2</v>
      </c>
      <c r="GW265">
        <v>3.6476739999999999</v>
      </c>
      <c r="GX265">
        <v>0.89176350000000004</v>
      </c>
      <c r="GY265">
        <v>26.211729999999999</v>
      </c>
      <c r="GZ265" s="1">
        <v>1.112988E-2</v>
      </c>
      <c r="HA265">
        <v>3.295515</v>
      </c>
      <c r="HB265">
        <v>0.88828870000000004</v>
      </c>
      <c r="HC265">
        <v>26.394100000000002</v>
      </c>
      <c r="HD265" s="1">
        <v>1.001149E-2</v>
      </c>
      <c r="HE265">
        <v>2.9707499999999998</v>
      </c>
      <c r="HF265">
        <v>0.88545090000000004</v>
      </c>
      <c r="HG265">
        <v>26.057780000000001</v>
      </c>
      <c r="HH265" s="1">
        <v>8.9787730000000007E-3</v>
      </c>
      <c r="HI265">
        <v>2.6687560000000001</v>
      </c>
      <c r="HJ265">
        <v>0.88322129999999999</v>
      </c>
      <c r="HK265">
        <v>25.63917</v>
      </c>
      <c r="HL265" s="1">
        <v>8.0192820000000008E-3</v>
      </c>
      <c r="HM265">
        <v>2.3865479999999999</v>
      </c>
      <c r="HN265">
        <v>0.88152710000000001</v>
      </c>
      <c r="HO265">
        <v>25.362480000000001</v>
      </c>
      <c r="HP265" s="1">
        <v>7.1232379999999996E-3</v>
      </c>
      <c r="HQ265">
        <v>2.121963</v>
      </c>
      <c r="HR265">
        <v>0.88024809999999998</v>
      </c>
      <c r="HS265">
        <v>25.81354</v>
      </c>
      <c r="HT265" s="1">
        <v>6.2792619999999999E-3</v>
      </c>
      <c r="HU265">
        <v>1.872285</v>
      </c>
      <c r="HV265">
        <v>0.87930819999999998</v>
      </c>
      <c r="HW265">
        <v>26.579979999999999</v>
      </c>
      <c r="HX265" s="1">
        <v>5.4682749999999999E-3</v>
      </c>
      <c r="HY265">
        <v>1.63212</v>
      </c>
      <c r="HZ265">
        <v>0.87860910000000003</v>
      </c>
      <c r="IA265">
        <v>27.339770000000001</v>
      </c>
      <c r="IB265" s="1">
        <v>4.6664840000000003E-3</v>
      </c>
      <c r="IC265">
        <v>1.394706</v>
      </c>
      <c r="ID265">
        <v>0.87809250000000005</v>
      </c>
      <c r="IE265">
        <v>27.983429999999998</v>
      </c>
      <c r="IF265" s="1">
        <v>3.8698769999999999E-3</v>
      </c>
      <c r="IG265">
        <v>1.1585110000000001</v>
      </c>
      <c r="IH265">
        <v>0.87776259999999995</v>
      </c>
      <c r="II265">
        <v>28.009930000000001</v>
      </c>
      <c r="IJ265" s="1">
        <v>3.1083370000000001E-3</v>
      </c>
      <c r="IK265">
        <v>0.93203040000000004</v>
      </c>
      <c r="IL265">
        <v>0.87748499999999996</v>
      </c>
      <c r="IM265">
        <v>27.566189999999999</v>
      </c>
      <c r="IN265" s="1">
        <v>2.4354229999999999E-3</v>
      </c>
      <c r="IO265">
        <v>0.73095390000000005</v>
      </c>
      <c r="IP265">
        <v>0.87730229999999998</v>
      </c>
      <c r="IQ265">
        <v>27.028659999999999</v>
      </c>
      <c r="IR265" s="1">
        <v>1.8950830000000001E-3</v>
      </c>
      <c r="IS265">
        <v>0.56873960000000001</v>
      </c>
      <c r="IT265">
        <v>0.87719230000000004</v>
      </c>
      <c r="IU265">
        <v>26.601130000000001</v>
      </c>
      <c r="IV265" s="1">
        <v>1.500548E-3</v>
      </c>
      <c r="IW265">
        <v>0.44965119999999997</v>
      </c>
      <c r="IX265">
        <v>0.87709959999999998</v>
      </c>
      <c r="IY265">
        <v>26.743739999999999</v>
      </c>
      <c r="IZ265" s="1">
        <v>1.2328980000000001E-3</v>
      </c>
      <c r="JA265">
        <v>0.36861919999999998</v>
      </c>
      <c r="JB265">
        <v>0.87706450000000002</v>
      </c>
      <c r="JC265">
        <v>26.865349999999999</v>
      </c>
      <c r="JD265" s="1">
        <v>1.0588329999999999E-3</v>
      </c>
      <c r="JE265">
        <v>0.31586890000000001</v>
      </c>
      <c r="JF265">
        <v>0.87701260000000003</v>
      </c>
      <c r="JG265">
        <v>27.160129999999999</v>
      </c>
      <c r="JH265" s="1">
        <v>9.4533159999999998E-4</v>
      </c>
      <c r="JI265">
        <v>0.28150589999999998</v>
      </c>
      <c r="JJ265">
        <v>0.87698069999999995</v>
      </c>
      <c r="JK265">
        <v>27.211950000000002</v>
      </c>
      <c r="JL265" s="1">
        <v>8.6755489999999996E-4</v>
      </c>
      <c r="JM265">
        <v>0.25804569999999999</v>
      </c>
      <c r="JN265">
        <v>0.87694989999999995</v>
      </c>
      <c r="JO265">
        <v>27.137720000000002</v>
      </c>
      <c r="JP265" s="1">
        <v>8.0996910000000004E-4</v>
      </c>
      <c r="JQ265">
        <v>0.24076719999999999</v>
      </c>
      <c r="JR265">
        <v>0.8769574</v>
      </c>
      <c r="JS265">
        <v>26.992039999999999</v>
      </c>
      <c r="JT265" s="1">
        <v>7.6389069999999995E-4</v>
      </c>
      <c r="JU265">
        <v>0.2269796</v>
      </c>
      <c r="JV265">
        <v>0.87697749999999997</v>
      </c>
      <c r="JW265">
        <v>26.686489999999999</v>
      </c>
      <c r="JX265" s="1">
        <v>7.2459029999999999E-4</v>
      </c>
      <c r="JY265">
        <v>0.21524370000000001</v>
      </c>
      <c r="JZ265">
        <v>0.87696430000000003</v>
      </c>
      <c r="KA265">
        <v>26.318449999999999</v>
      </c>
      <c r="KB265" s="1">
        <v>6.8952029999999999E-4</v>
      </c>
      <c r="KC265">
        <v>0.2047822</v>
      </c>
      <c r="KD265">
        <v>0.87697760000000002</v>
      </c>
      <c r="KE265">
        <v>26.531389999999998</v>
      </c>
      <c r="KF265" s="1">
        <v>6.5731540000000003E-4</v>
      </c>
      <c r="KG265">
        <v>0.1952007</v>
      </c>
      <c r="KH265">
        <v>0.87697000000000003</v>
      </c>
      <c r="KI265">
        <v>26.661580000000001</v>
      </c>
      <c r="KJ265" s="1">
        <v>6.2729240000000003E-4</v>
      </c>
      <c r="KK265">
        <v>0.1862819</v>
      </c>
      <c r="KL265">
        <v>0.87694970000000005</v>
      </c>
      <c r="KM265">
        <v>26.870709999999999</v>
      </c>
      <c r="KN265" s="1">
        <v>5.9925240000000002E-4</v>
      </c>
      <c r="KO265">
        <v>0.1779511</v>
      </c>
      <c r="KP265">
        <v>0.8769612</v>
      </c>
      <c r="KQ265">
        <v>27.08043</v>
      </c>
      <c r="KR265" s="1">
        <v>5.7310130000000001E-4</v>
      </c>
      <c r="KS265">
        <v>0.1701773</v>
      </c>
      <c r="KT265">
        <v>0.87694810000000001</v>
      </c>
      <c r="KU265">
        <v>26.98123</v>
      </c>
      <c r="KV265" s="1">
        <v>5.4843610000000005E-4</v>
      </c>
      <c r="KW265">
        <v>0.16285330000000001</v>
      </c>
      <c r="KX265">
        <v>0.87695529999999999</v>
      </c>
      <c r="KY265">
        <v>26.532530000000001</v>
      </c>
      <c r="KZ265" s="1">
        <v>5.2499619999999997E-4</v>
      </c>
      <c r="LA265">
        <v>0.1558872</v>
      </c>
      <c r="LB265">
        <v>0.8769496</v>
      </c>
      <c r="LC265">
        <v>25.977260000000001</v>
      </c>
      <c r="LD265" s="1">
        <v>5.0267689999999995E-4</v>
      </c>
      <c r="LE265">
        <v>0.14926049999999999</v>
      </c>
      <c r="LF265">
        <v>0.87694950000000005</v>
      </c>
      <c r="LG265">
        <v>25.59768</v>
      </c>
      <c r="LH265" s="1">
        <v>4.815779E-4</v>
      </c>
      <c r="LI265">
        <v>0.14298569999999999</v>
      </c>
      <c r="LJ265">
        <v>0.87694530000000004</v>
      </c>
      <c r="LK265">
        <v>26.042470000000002</v>
      </c>
      <c r="LL265" s="1">
        <v>4.6154529999999999E-4</v>
      </c>
      <c r="LM265">
        <v>0.13704259999999999</v>
      </c>
      <c r="LN265">
        <v>0.87694439999999996</v>
      </c>
      <c r="LO265">
        <v>26.517160000000001</v>
      </c>
      <c r="LP265" s="1">
        <v>4.4248600000000002E-4</v>
      </c>
      <c r="LQ265">
        <v>0.13137280000000001</v>
      </c>
      <c r="LR265">
        <v>0.876946</v>
      </c>
      <c r="LS265">
        <v>27.00299</v>
      </c>
      <c r="LT265" s="1">
        <v>4.2431510000000001E-4</v>
      </c>
      <c r="LU265">
        <v>0.125973</v>
      </c>
      <c r="LV265">
        <v>0.87693239999999995</v>
      </c>
      <c r="LW265">
        <v>27.651810000000001</v>
      </c>
      <c r="LX265" s="1">
        <v>4.0701490000000001E-4</v>
      </c>
      <c r="LY265">
        <v>0.1208385</v>
      </c>
      <c r="LZ265">
        <v>0.87695880000000004</v>
      </c>
      <c r="MA265">
        <v>27.869959999999999</v>
      </c>
      <c r="MB265" s="1">
        <v>3.9055729999999997E-4</v>
      </c>
      <c r="MC265">
        <v>0.1159549</v>
      </c>
      <c r="MD265">
        <v>0.87691949999999996</v>
      </c>
      <c r="ME265">
        <v>27.487030000000001</v>
      </c>
      <c r="MF265" s="1">
        <v>3.7498479999999997E-4</v>
      </c>
      <c r="MG265">
        <v>0.11132450000000001</v>
      </c>
      <c r="MH265">
        <v>0.87688600000000005</v>
      </c>
      <c r="MI265">
        <v>26.928889999999999</v>
      </c>
      <c r="MJ265" s="1">
        <v>3.6011080000000002E-4</v>
      </c>
      <c r="MK265">
        <v>0.10691349999999999</v>
      </c>
      <c r="ML265">
        <v>0.87681900000000002</v>
      </c>
      <c r="MM265">
        <v>26.618790000000001</v>
      </c>
      <c r="MN265" s="1">
        <v>3.4588220000000001E-4</v>
      </c>
      <c r="MO265">
        <v>0.102701</v>
      </c>
      <c r="MP265">
        <v>0.87672539999999999</v>
      </c>
      <c r="MQ265">
        <v>27.035139999999998</v>
      </c>
      <c r="MR265" s="1">
        <v>3.323175E-4</v>
      </c>
      <c r="MS265">
        <v>9.8683409999999999E-2</v>
      </c>
      <c r="MT265">
        <v>0.87661060000000002</v>
      </c>
      <c r="MU265">
        <v>27.571650000000002</v>
      </c>
      <c r="MV265" s="1">
        <v>3.1946859999999999E-4</v>
      </c>
      <c r="MW265">
        <v>9.4865140000000001E-2</v>
      </c>
      <c r="MX265">
        <v>0.87646869999999999</v>
      </c>
      <c r="MY265">
        <v>28.005680000000002</v>
      </c>
      <c r="MZ265" s="1">
        <v>3.0726370000000002E-4</v>
      </c>
      <c r="NA265">
        <v>9.1254639999999998E-2</v>
      </c>
      <c r="NB265">
        <v>0.87626959999999998</v>
      </c>
      <c r="NC265">
        <v>28.433859999999999</v>
      </c>
      <c r="ND265" s="1">
        <v>2.9582449999999999E-4</v>
      </c>
      <c r="NE265">
        <v>8.7868719999999997E-2</v>
      </c>
      <c r="NF265">
        <v>0.87607489999999999</v>
      </c>
      <c r="NG265">
        <v>28.446650000000002</v>
      </c>
      <c r="NH265" s="1">
        <v>2.8512820000000001E-4</v>
      </c>
      <c r="NI265">
        <v>8.4703990000000007E-2</v>
      </c>
      <c r="NJ265">
        <v>0.87584410000000001</v>
      </c>
      <c r="NK265">
        <v>28.18375</v>
      </c>
      <c r="NL265" s="1">
        <v>2.7505770000000001E-4</v>
      </c>
      <c r="NM265">
        <v>8.1723530000000003E-2</v>
      </c>
      <c r="NN265">
        <v>0.87558250000000004</v>
      </c>
      <c r="NO265">
        <v>27.87567</v>
      </c>
      <c r="NP265" s="1">
        <v>2.6545870000000001E-4</v>
      </c>
      <c r="NQ265">
        <v>7.8888520000000004E-2</v>
      </c>
      <c r="NR265">
        <v>0.87537050000000005</v>
      </c>
      <c r="NS265">
        <v>27.62144</v>
      </c>
      <c r="NT265" s="1">
        <v>2.561784E-4</v>
      </c>
      <c r="NU265">
        <v>7.6147560000000003E-2</v>
      </c>
      <c r="NV265">
        <v>0.87511629999999996</v>
      </c>
      <c r="NW265">
        <v>27.644919999999999</v>
      </c>
      <c r="NX265" s="1">
        <v>2.4724080000000003E-4</v>
      </c>
      <c r="NY265">
        <v>7.3504539999999993E-2</v>
      </c>
      <c r="NZ265">
        <v>0.87490769999999995</v>
      </c>
      <c r="OA265">
        <v>28.061209999999999</v>
      </c>
      <c r="OB265" s="1">
        <v>2.3870259999999999E-4</v>
      </c>
      <c r="OC265">
        <v>7.097995E-2</v>
      </c>
      <c r="OD265">
        <v>0.87468279999999998</v>
      </c>
      <c r="OE265">
        <v>28.30762</v>
      </c>
      <c r="OF265" s="1">
        <v>2.307218E-4</v>
      </c>
      <c r="OG265">
        <v>6.8610009999999999E-2</v>
      </c>
      <c r="OH265">
        <v>0.874502</v>
      </c>
      <c r="OI265">
        <v>28.475909999999999</v>
      </c>
      <c r="OJ265" s="1">
        <v>2.2334310000000001E-4</v>
      </c>
      <c r="OK265">
        <v>6.6416610000000001E-2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1.223387</v>
      </c>
      <c r="G266">
        <v>23.131260000000001</v>
      </c>
      <c r="H266">
        <v>0</v>
      </c>
      <c r="I266">
        <v>0</v>
      </c>
      <c r="J266">
        <v>1.2201500000000001</v>
      </c>
      <c r="K266">
        <v>22.941040000000001</v>
      </c>
      <c r="L266">
        <v>0</v>
      </c>
      <c r="M266">
        <v>0</v>
      </c>
      <c r="N266">
        <v>1.2169129999999999</v>
      </c>
      <c r="O266">
        <v>22.93253</v>
      </c>
      <c r="P266">
        <v>0</v>
      </c>
      <c r="Q266">
        <v>0</v>
      </c>
      <c r="R266">
        <v>1.2136560000000001</v>
      </c>
      <c r="S266">
        <v>22.740770000000001</v>
      </c>
      <c r="T266">
        <v>0</v>
      </c>
      <c r="U266">
        <v>0</v>
      </c>
      <c r="V266">
        <v>1.210353</v>
      </c>
      <c r="W266">
        <v>22.690829999999998</v>
      </c>
      <c r="X266">
        <v>0</v>
      </c>
      <c r="Y266">
        <v>0</v>
      </c>
      <c r="Z266">
        <v>1.206952</v>
      </c>
      <c r="AA266">
        <v>22.68085</v>
      </c>
      <c r="AB266">
        <v>0</v>
      </c>
      <c r="AC266">
        <v>0</v>
      </c>
      <c r="AD266">
        <v>1.2033130000000001</v>
      </c>
      <c r="AE266">
        <v>22.595369999999999</v>
      </c>
      <c r="AF266">
        <v>0</v>
      </c>
      <c r="AG266">
        <v>0</v>
      </c>
      <c r="AH266">
        <v>1.1990989999999999</v>
      </c>
      <c r="AI266">
        <v>22.421769999999999</v>
      </c>
      <c r="AJ266">
        <v>0</v>
      </c>
      <c r="AK266">
        <v>0</v>
      </c>
      <c r="AL266">
        <v>1.1940770000000001</v>
      </c>
      <c r="AM266">
        <v>22.498390000000001</v>
      </c>
      <c r="AN266">
        <v>0</v>
      </c>
      <c r="AO266">
        <v>0</v>
      </c>
      <c r="AP266">
        <v>1.1883919999999999</v>
      </c>
      <c r="AQ266">
        <v>22.28913</v>
      </c>
      <c r="AR266">
        <v>0</v>
      </c>
      <c r="AS266">
        <v>0</v>
      </c>
      <c r="AT266">
        <v>1.1825209999999999</v>
      </c>
      <c r="AU266">
        <v>22.099879999999999</v>
      </c>
      <c r="AV266">
        <v>0</v>
      </c>
      <c r="AW266">
        <v>0</v>
      </c>
      <c r="AX266">
        <v>1.176938</v>
      </c>
      <c r="AY266">
        <v>21.977039999999999</v>
      </c>
      <c r="AZ266">
        <v>0</v>
      </c>
      <c r="BA266">
        <v>0</v>
      </c>
      <c r="BB266">
        <v>1.1718679999999999</v>
      </c>
      <c r="BC266">
        <v>21.946210000000001</v>
      </c>
      <c r="BD266">
        <v>0</v>
      </c>
      <c r="BE266">
        <v>0</v>
      </c>
      <c r="BF266">
        <v>1.1673180000000001</v>
      </c>
      <c r="BG266">
        <v>21.979130000000001</v>
      </c>
      <c r="BH266">
        <v>6.6765560000000003E-18</v>
      </c>
      <c r="BI266">
        <v>1.6855230000000001E-15</v>
      </c>
      <c r="BJ266">
        <v>1.1631309999999999</v>
      </c>
      <c r="BK266">
        <v>22.086929999999999</v>
      </c>
      <c r="BL266" s="1">
        <v>2.616741E-10</v>
      </c>
      <c r="BM266" s="1">
        <v>5.1435399999999999E-8</v>
      </c>
      <c r="BN266">
        <v>1.15907</v>
      </c>
      <c r="BO266">
        <v>22.311859999999999</v>
      </c>
      <c r="BP266" s="1">
        <v>2.17962E-6</v>
      </c>
      <c r="BQ266" s="1">
        <v>4.8720270000000002E-4</v>
      </c>
      <c r="BR266">
        <v>1.1550419999999999</v>
      </c>
      <c r="BS266">
        <v>22.567419999999998</v>
      </c>
      <c r="BT266" s="1">
        <v>7.7532130000000003E-4</v>
      </c>
      <c r="BU266" s="1">
        <v>0.18594450000000001</v>
      </c>
      <c r="BV266">
        <v>1.1507780000000001</v>
      </c>
      <c r="BW266">
        <v>22.804500000000001</v>
      </c>
      <c r="BX266" s="1">
        <v>5.3493150000000003E-2</v>
      </c>
      <c r="BY266" s="1">
        <v>13.556480000000001</v>
      </c>
      <c r="BZ266">
        <v>1.1460900000000001</v>
      </c>
      <c r="CA266">
        <v>22.932539999999999</v>
      </c>
      <c r="CB266" s="1">
        <v>1.1219600000000001</v>
      </c>
      <c r="CC266" s="1">
        <v>298.43920000000003</v>
      </c>
      <c r="CD266">
        <v>1.1407910000000001</v>
      </c>
      <c r="CE266">
        <v>22.714829999999999</v>
      </c>
      <c r="CF266" s="1">
        <v>9.2026319999999995</v>
      </c>
      <c r="CG266">
        <v>2555.9839999999999</v>
      </c>
      <c r="CH266">
        <v>1.1346510000000001</v>
      </c>
      <c r="CI266">
        <v>22.527349999999998</v>
      </c>
      <c r="CJ266" s="1">
        <v>34.973300000000002</v>
      </c>
      <c r="CK266">
        <v>10110.02</v>
      </c>
      <c r="CL266">
        <v>1.1275900000000001</v>
      </c>
      <c r="CM266">
        <v>22.453579999999999</v>
      </c>
      <c r="CN266">
        <v>69.991100000000003</v>
      </c>
      <c r="CO266">
        <v>21000.18</v>
      </c>
      <c r="CP266">
        <v>1.1198920000000001</v>
      </c>
      <c r="CQ266">
        <v>22.451029999999999</v>
      </c>
      <c r="CR266">
        <v>81.701939999999993</v>
      </c>
      <c r="CS266">
        <v>25366.95</v>
      </c>
      <c r="CT266">
        <v>1.11174</v>
      </c>
      <c r="CU266">
        <v>22.801120000000001</v>
      </c>
      <c r="CV266">
        <v>60.482889999999998</v>
      </c>
      <c r="CW266">
        <v>19390.32</v>
      </c>
      <c r="CX266">
        <v>1.102776</v>
      </c>
      <c r="CY266">
        <v>23.294789999999999</v>
      </c>
      <c r="CZ266">
        <v>30.455100000000002</v>
      </c>
      <c r="DA266">
        <v>10061.049999999999</v>
      </c>
      <c r="DB266">
        <v>1.093261</v>
      </c>
      <c r="DC266">
        <v>23.524039999999999</v>
      </c>
      <c r="DD266">
        <v>11.103400000000001</v>
      </c>
      <c r="DE266">
        <v>3771.8420000000001</v>
      </c>
      <c r="DF266">
        <v>1.0833489999999999</v>
      </c>
      <c r="DG266">
        <v>23.610150000000001</v>
      </c>
      <c r="DH266">
        <v>3.1157539999999999</v>
      </c>
      <c r="DI266">
        <v>1084.6110000000001</v>
      </c>
      <c r="DJ266">
        <v>1.073396</v>
      </c>
      <c r="DK266">
        <v>23.381180000000001</v>
      </c>
      <c r="DL266">
        <v>0.73525320000000005</v>
      </c>
      <c r="DM266">
        <v>260.23070000000001</v>
      </c>
      <c r="DN266">
        <v>1.063008</v>
      </c>
      <c r="DO266">
        <v>23.13288</v>
      </c>
      <c r="DP266">
        <v>0.18623680000000001</v>
      </c>
      <c r="DQ266">
        <v>65.284719999999993</v>
      </c>
      <c r="DR266">
        <v>1.052214</v>
      </c>
      <c r="DS266">
        <v>22.951039999999999</v>
      </c>
      <c r="DT266">
        <v>8.4442420000000004E-2</v>
      </c>
      <c r="DU266">
        <v>28.307469999999999</v>
      </c>
      <c r="DV266">
        <v>1.0413239999999999</v>
      </c>
      <c r="DW266">
        <v>22.80397</v>
      </c>
      <c r="DX266">
        <v>6.9980109999999998E-2</v>
      </c>
      <c r="DY266">
        <v>23.004429999999999</v>
      </c>
      <c r="DZ266">
        <v>1.0300879999999999</v>
      </c>
      <c r="EA266">
        <v>22.997640000000001</v>
      </c>
      <c r="EB266">
        <v>6.8491769999999993E-2</v>
      </c>
      <c r="EC266">
        <v>22.620719999999999</v>
      </c>
      <c r="ED266">
        <v>1.0184979999999999</v>
      </c>
      <c r="EE266">
        <v>23.328060000000001</v>
      </c>
      <c r="EF266">
        <v>6.6774440000000004E-2</v>
      </c>
      <c r="EG266">
        <v>22.280280000000001</v>
      </c>
      <c r="EH266">
        <v>1.0066949999999999</v>
      </c>
      <c r="EI266">
        <v>23.65578</v>
      </c>
      <c r="EJ266">
        <v>6.3277920000000001E-2</v>
      </c>
      <c r="EK266">
        <v>21.342169999999999</v>
      </c>
      <c r="EL266">
        <v>0.99665409999999999</v>
      </c>
      <c r="EM266">
        <v>23.8001</v>
      </c>
      <c r="EN266">
        <v>5.8735599999999999E-2</v>
      </c>
      <c r="EO266">
        <v>19.979869999999998</v>
      </c>
      <c r="EP266">
        <v>0.98650740000000003</v>
      </c>
      <c r="EQ266">
        <v>23.538350000000001</v>
      </c>
      <c r="ER266" s="1">
        <v>5.3713749999999998E-2</v>
      </c>
      <c r="ES266">
        <v>18.422999999999998</v>
      </c>
      <c r="ET266">
        <v>0.97579190000000005</v>
      </c>
      <c r="EU266">
        <v>23.09365</v>
      </c>
      <c r="EV266" s="1">
        <v>4.8674139999999998E-2</v>
      </c>
      <c r="EW266">
        <v>16.837409999999998</v>
      </c>
      <c r="EX266">
        <v>0.96462669999999995</v>
      </c>
      <c r="EY266">
        <v>22.793130000000001</v>
      </c>
      <c r="EZ266" s="1">
        <v>4.3891720000000002E-2</v>
      </c>
      <c r="FA266">
        <v>15.316129999999999</v>
      </c>
      <c r="FB266">
        <v>0.95339739999999995</v>
      </c>
      <c r="FC266">
        <v>22.774180000000001</v>
      </c>
      <c r="FD266" s="1">
        <v>3.9507849999999997E-2</v>
      </c>
      <c r="FE266">
        <v>13.906230000000001</v>
      </c>
      <c r="FF266">
        <v>0.94277929999999999</v>
      </c>
      <c r="FG266">
        <v>23.49634</v>
      </c>
      <c r="FH266" s="1">
        <v>3.5581250000000002E-2</v>
      </c>
      <c r="FI266">
        <v>12.62684</v>
      </c>
      <c r="FJ266">
        <v>0.93185090000000004</v>
      </c>
      <c r="FK266">
        <v>24.101859999999999</v>
      </c>
      <c r="FL266" s="1">
        <v>3.2051169999999997E-2</v>
      </c>
      <c r="FM266">
        <v>11.472709999999999</v>
      </c>
      <c r="FN266">
        <v>0.92065249999999998</v>
      </c>
      <c r="FO266">
        <v>24.481780000000001</v>
      </c>
      <c r="FP266" s="1">
        <v>2.8877409999999999E-2</v>
      </c>
      <c r="FQ266">
        <v>10.43092</v>
      </c>
      <c r="FR266">
        <v>0.90960739999999995</v>
      </c>
      <c r="FS266">
        <v>24.55941</v>
      </c>
      <c r="FT266" s="1">
        <v>2.601941E-2</v>
      </c>
      <c r="FU266">
        <v>9.482602</v>
      </c>
      <c r="FV266">
        <v>0.89986940000000004</v>
      </c>
      <c r="FW266">
        <v>24.33942</v>
      </c>
      <c r="FX266" s="1">
        <v>2.348362E-2</v>
      </c>
      <c r="FY266">
        <v>8.6238299999999999</v>
      </c>
      <c r="FZ266">
        <v>0.88939650000000003</v>
      </c>
      <c r="GA266">
        <v>23.890429999999999</v>
      </c>
      <c r="GB266" s="1">
        <v>2.1150639999999998E-2</v>
      </c>
      <c r="GC266">
        <v>7.8343809999999996</v>
      </c>
      <c r="GD266">
        <v>0.87975519999999996</v>
      </c>
      <c r="GE266">
        <v>23.439489999999999</v>
      </c>
      <c r="GF266" s="1">
        <v>1.9033459999999999E-2</v>
      </c>
      <c r="GG266">
        <v>7.1049199999999999</v>
      </c>
      <c r="GH266">
        <v>0.87120629999999999</v>
      </c>
      <c r="GI266">
        <v>23.264109999999999</v>
      </c>
      <c r="GJ266" s="1">
        <v>1.7123849999999999E-2</v>
      </c>
      <c r="GK266">
        <v>6.4328399999999997</v>
      </c>
      <c r="GL266">
        <v>0.86285330000000005</v>
      </c>
      <c r="GM266">
        <v>23.945440000000001</v>
      </c>
      <c r="GN266" s="1">
        <v>1.5394990000000001E-2</v>
      </c>
      <c r="GO266">
        <v>5.8193989999999998</v>
      </c>
      <c r="GP266">
        <v>0.85535300000000003</v>
      </c>
      <c r="GQ266">
        <v>24.7423</v>
      </c>
      <c r="GR266" s="1">
        <v>1.3854139999999999E-2</v>
      </c>
      <c r="GS266">
        <v>5.264945</v>
      </c>
      <c r="GT266">
        <v>0.84879930000000003</v>
      </c>
      <c r="GU266">
        <v>25.50844</v>
      </c>
      <c r="GV266" s="1">
        <v>1.247904E-2</v>
      </c>
      <c r="GW266">
        <v>4.7633299999999998</v>
      </c>
      <c r="GX266">
        <v>0.84343429999999997</v>
      </c>
      <c r="GY266">
        <v>26.203199999999999</v>
      </c>
      <c r="GZ266" s="1">
        <v>1.125048E-2</v>
      </c>
      <c r="HA266">
        <v>4.3087160000000004</v>
      </c>
      <c r="HB266">
        <v>0.83882849999999998</v>
      </c>
      <c r="HC266">
        <v>26.40626</v>
      </c>
      <c r="HD266" s="1">
        <v>1.012358E-2</v>
      </c>
      <c r="HE266">
        <v>3.8894669999999998</v>
      </c>
      <c r="HF266">
        <v>0.83496720000000002</v>
      </c>
      <c r="HG266">
        <v>26.09554</v>
      </c>
      <c r="HH266" s="1">
        <v>9.0835940000000004E-3</v>
      </c>
      <c r="HI266">
        <v>3.4992009999999998</v>
      </c>
      <c r="HJ266">
        <v>0.83189769999999996</v>
      </c>
      <c r="HK266">
        <v>25.690519999999999</v>
      </c>
      <c r="HL266" s="1">
        <v>8.1178190000000001E-3</v>
      </c>
      <c r="HM266">
        <v>3.1339600000000001</v>
      </c>
      <c r="HN266">
        <v>0.82953869999999996</v>
      </c>
      <c r="HO266">
        <v>25.403559999999999</v>
      </c>
      <c r="HP266" s="1">
        <v>7.2161839999999996E-3</v>
      </c>
      <c r="HQ266">
        <v>2.790883</v>
      </c>
      <c r="HR266">
        <v>0.82771919999999999</v>
      </c>
      <c r="HS266">
        <v>25.83389</v>
      </c>
      <c r="HT266" s="1">
        <v>6.3679549999999998E-3</v>
      </c>
      <c r="HU266">
        <v>2.466968</v>
      </c>
      <c r="HV266">
        <v>0.82635440000000004</v>
      </c>
      <c r="HW266">
        <v>26.579989999999999</v>
      </c>
      <c r="HX266" s="1">
        <v>5.5550840000000001E-3</v>
      </c>
      <c r="HY266">
        <v>2.1560630000000001</v>
      </c>
      <c r="HZ266">
        <v>0.82535950000000002</v>
      </c>
      <c r="IA266">
        <v>27.327970000000001</v>
      </c>
      <c r="IB266" s="1">
        <v>4.7533200000000001E-3</v>
      </c>
      <c r="IC266">
        <v>1.849485</v>
      </c>
      <c r="ID266">
        <v>0.82463059999999999</v>
      </c>
      <c r="IE266">
        <v>27.98274</v>
      </c>
      <c r="IF266" s="1">
        <v>3.9557439999999998E-3</v>
      </c>
      <c r="IG266">
        <v>1.543863</v>
      </c>
      <c r="IH266">
        <v>0.82408340000000002</v>
      </c>
      <c r="II266">
        <v>28.03068</v>
      </c>
      <c r="IJ266" s="1">
        <v>3.1884579999999999E-3</v>
      </c>
      <c r="IK266">
        <v>1.24834</v>
      </c>
      <c r="IL266">
        <v>0.8237042</v>
      </c>
      <c r="IM266">
        <v>27.610119999999998</v>
      </c>
      <c r="IN266" s="1">
        <v>2.5036630000000002E-3</v>
      </c>
      <c r="IO266">
        <v>0.98233820000000005</v>
      </c>
      <c r="IP266">
        <v>0.82343900000000003</v>
      </c>
      <c r="IQ266">
        <v>27.083580000000001</v>
      </c>
      <c r="IR266" s="1">
        <v>1.9477660000000001E-3</v>
      </c>
      <c r="IS266">
        <v>0.76444040000000002</v>
      </c>
      <c r="IT266">
        <v>0.82326140000000003</v>
      </c>
      <c r="IU266">
        <v>26.64873</v>
      </c>
      <c r="IV266" s="1">
        <v>1.5377749999999999E-3</v>
      </c>
      <c r="IW266">
        <v>0.6021879</v>
      </c>
      <c r="IX266">
        <v>0.82314089999999995</v>
      </c>
      <c r="IY266">
        <v>26.777629999999998</v>
      </c>
      <c r="IZ266" s="1">
        <v>1.25757E-3</v>
      </c>
      <c r="JA266">
        <v>0.49056729999999998</v>
      </c>
      <c r="JB266">
        <v>0.8230596</v>
      </c>
      <c r="JC266">
        <v>26.879629999999999</v>
      </c>
      <c r="JD266" s="1">
        <v>1.0747969999999999E-3</v>
      </c>
      <c r="JE266">
        <v>0.41755029999999999</v>
      </c>
      <c r="JF266">
        <v>0.8229938</v>
      </c>
      <c r="JG266">
        <v>27.16114</v>
      </c>
      <c r="JH266" s="1">
        <v>9.5587649999999999E-4</v>
      </c>
      <c r="JI266">
        <v>0.37009360000000002</v>
      </c>
      <c r="JJ266">
        <v>0.82297070000000005</v>
      </c>
      <c r="JK266">
        <v>27.219380000000001</v>
      </c>
      <c r="JL266" s="1">
        <v>8.7499979999999995E-4</v>
      </c>
      <c r="JM266">
        <v>0.33800590000000003</v>
      </c>
      <c r="JN266">
        <v>0.82291800000000004</v>
      </c>
      <c r="JO266">
        <v>27.16769</v>
      </c>
      <c r="JP266" s="1">
        <v>8.1565979999999999E-4</v>
      </c>
      <c r="JQ266">
        <v>0.31467040000000002</v>
      </c>
      <c r="JR266">
        <v>0.82291950000000003</v>
      </c>
      <c r="JS266">
        <v>27.05283</v>
      </c>
      <c r="JT266" s="1">
        <v>7.6858389999999996E-4</v>
      </c>
      <c r="JU266">
        <v>0.29627540000000002</v>
      </c>
      <c r="JV266">
        <v>0.82291320000000001</v>
      </c>
      <c r="JW266">
        <v>26.765409999999999</v>
      </c>
      <c r="JX266" s="1">
        <v>7.2868930000000002E-4</v>
      </c>
      <c r="JY266">
        <v>0.28075879999999998</v>
      </c>
      <c r="JZ266">
        <v>0.82289049999999997</v>
      </c>
      <c r="KA266">
        <v>26.39715</v>
      </c>
      <c r="KB266" s="1">
        <v>6.9321949999999997E-4</v>
      </c>
      <c r="KC266">
        <v>0.26700119999999999</v>
      </c>
      <c r="KD266">
        <v>0.82290719999999995</v>
      </c>
      <c r="KE266">
        <v>26.591139999999999</v>
      </c>
      <c r="KF266" s="1">
        <v>6.6074299999999999E-4</v>
      </c>
      <c r="KG266">
        <v>0.25445679999999998</v>
      </c>
      <c r="KH266">
        <v>0.82289760000000001</v>
      </c>
      <c r="KI266">
        <v>26.691469999999999</v>
      </c>
      <c r="KJ266" s="1">
        <v>6.3048979999999998E-4</v>
      </c>
      <c r="KK266">
        <v>0.24279149999999999</v>
      </c>
      <c r="KL266">
        <v>0.82290580000000002</v>
      </c>
      <c r="KM266">
        <v>26.883019999999998</v>
      </c>
      <c r="KN266" s="1">
        <v>6.0223540000000004E-4</v>
      </c>
      <c r="KO266">
        <v>0.23189560000000001</v>
      </c>
      <c r="KP266">
        <v>0.82289089999999998</v>
      </c>
      <c r="KQ266">
        <v>27.096129999999999</v>
      </c>
      <c r="KR266" s="1">
        <v>5.7589320000000002E-4</v>
      </c>
      <c r="KS266">
        <v>0.22173370000000001</v>
      </c>
      <c r="KT266">
        <v>0.82289590000000001</v>
      </c>
      <c r="KU266">
        <v>27.009</v>
      </c>
      <c r="KV266" s="1">
        <v>5.5107620000000002E-4</v>
      </c>
      <c r="KW266">
        <v>0.21216979999999999</v>
      </c>
      <c r="KX266">
        <v>0.82291009999999998</v>
      </c>
      <c r="KY266">
        <v>26.586020000000001</v>
      </c>
      <c r="KZ266" s="1">
        <v>5.2751849999999999E-4</v>
      </c>
      <c r="LA266">
        <v>0.20309179999999999</v>
      </c>
      <c r="LB266">
        <v>0.8229071</v>
      </c>
      <c r="LC266">
        <v>26.044429999999998</v>
      </c>
      <c r="LD266" s="1">
        <v>5.0507109999999998E-4</v>
      </c>
      <c r="LE266">
        <v>0.19444939999999999</v>
      </c>
      <c r="LF266">
        <v>0.82289970000000001</v>
      </c>
      <c r="LG266">
        <v>25.658670000000001</v>
      </c>
      <c r="LH266" s="1">
        <v>4.8383850000000001E-4</v>
      </c>
      <c r="LI266">
        <v>0.18625729999999999</v>
      </c>
      <c r="LJ266">
        <v>0.82289310000000004</v>
      </c>
      <c r="LK266">
        <v>26.087330000000001</v>
      </c>
      <c r="LL266" s="1">
        <v>4.6369439999999998E-4</v>
      </c>
      <c r="LM266">
        <v>0.1785021</v>
      </c>
      <c r="LN266">
        <v>0.82289270000000003</v>
      </c>
      <c r="LO266">
        <v>26.542300000000001</v>
      </c>
      <c r="LP266" s="1">
        <v>4.445365E-4</v>
      </c>
      <c r="LQ266">
        <v>0.1711136</v>
      </c>
      <c r="LR266">
        <v>0.82289679999999998</v>
      </c>
      <c r="LS266">
        <v>27.018599999999999</v>
      </c>
      <c r="LT266" s="1">
        <v>4.2626810000000003E-4</v>
      </c>
      <c r="LU266">
        <v>0.16407289999999999</v>
      </c>
      <c r="LV266">
        <v>0.82288300000000003</v>
      </c>
      <c r="LW266">
        <v>27.671859999999999</v>
      </c>
      <c r="LX266" s="1">
        <v>4.0886870000000002E-4</v>
      </c>
      <c r="LY266">
        <v>0.15737689999999999</v>
      </c>
      <c r="LZ266">
        <v>0.82286280000000001</v>
      </c>
      <c r="MA266">
        <v>27.897120000000001</v>
      </c>
      <c r="MB266" s="1">
        <v>3.9232079999999999E-4</v>
      </c>
      <c r="MC266">
        <v>0.15101139999999999</v>
      </c>
      <c r="MD266">
        <v>0.82285299999999995</v>
      </c>
      <c r="ME266">
        <v>27.53661</v>
      </c>
      <c r="MF266" s="1">
        <v>3.766609E-4</v>
      </c>
      <c r="MG266">
        <v>0.1449685</v>
      </c>
      <c r="MH266">
        <v>0.82281970000000004</v>
      </c>
      <c r="MI266">
        <v>26.994859999999999</v>
      </c>
      <c r="MJ266" s="1">
        <v>3.6170709999999999E-4</v>
      </c>
      <c r="MK266">
        <v>0.13921839999999999</v>
      </c>
      <c r="ML266">
        <v>0.82272889999999999</v>
      </c>
      <c r="MM266">
        <v>26.68224</v>
      </c>
      <c r="MN266" s="1">
        <v>3.4740520000000003E-4</v>
      </c>
      <c r="MO266">
        <v>0.1337277</v>
      </c>
      <c r="MP266">
        <v>0.82263710000000001</v>
      </c>
      <c r="MQ266">
        <v>27.08924</v>
      </c>
      <c r="MR266" s="1">
        <v>3.3377249999999998E-4</v>
      </c>
      <c r="MS266">
        <v>0.128492</v>
      </c>
      <c r="MT266">
        <v>0.82250990000000002</v>
      </c>
      <c r="MU266">
        <v>27.611000000000001</v>
      </c>
      <c r="MV266" s="1">
        <v>3.2084570000000002E-4</v>
      </c>
      <c r="MW266">
        <v>0.1235132</v>
      </c>
      <c r="MX266">
        <v>0.82234320000000005</v>
      </c>
      <c r="MY266">
        <v>28.029019999999999</v>
      </c>
      <c r="MZ266" s="1">
        <v>3.0856379999999998E-4</v>
      </c>
      <c r="NA266">
        <v>0.11880110000000001</v>
      </c>
      <c r="NB266">
        <v>0.82212180000000001</v>
      </c>
      <c r="NC266">
        <v>28.446000000000002</v>
      </c>
      <c r="ND266" s="1">
        <v>2.9704040000000002E-4</v>
      </c>
      <c r="NE266">
        <v>0.11437600000000001</v>
      </c>
      <c r="NF266">
        <v>0.82185299999999994</v>
      </c>
      <c r="NG266">
        <v>28.460039999999999</v>
      </c>
      <c r="NH266" s="1">
        <v>2.8626379999999998E-4</v>
      </c>
      <c r="NI266">
        <v>0.11024200000000001</v>
      </c>
      <c r="NJ266">
        <v>0.82159079999999995</v>
      </c>
      <c r="NK266">
        <v>28.210129999999999</v>
      </c>
      <c r="NL266" s="1">
        <v>2.761342E-4</v>
      </c>
      <c r="NM266">
        <v>0.1063563</v>
      </c>
      <c r="NN266">
        <v>0.82125970000000004</v>
      </c>
      <c r="NO266">
        <v>27.911200000000001</v>
      </c>
      <c r="NP266" s="1">
        <v>2.6648729999999998E-4</v>
      </c>
      <c r="NQ266">
        <v>0.1026647</v>
      </c>
      <c r="NR266">
        <v>0.82097759999999997</v>
      </c>
      <c r="NS266">
        <v>27.654229999999998</v>
      </c>
      <c r="NT266" s="1">
        <v>2.571796E-4</v>
      </c>
      <c r="NU266">
        <v>9.9107009999999995E-2</v>
      </c>
      <c r="NV266">
        <v>0.82067129999999999</v>
      </c>
      <c r="NW266">
        <v>27.669360000000001</v>
      </c>
      <c r="NX266" s="1">
        <v>2.4820210000000003E-4</v>
      </c>
      <c r="NY266">
        <v>9.5668409999999995E-2</v>
      </c>
      <c r="NZ266">
        <v>0.82038679999999997</v>
      </c>
      <c r="OA266">
        <v>28.072150000000001</v>
      </c>
      <c r="OB266" s="1">
        <v>2.3961809999999999E-4</v>
      </c>
      <c r="OC266">
        <v>9.2379699999999995E-2</v>
      </c>
      <c r="OD266">
        <v>0.82011069999999997</v>
      </c>
      <c r="OE266">
        <v>28.308720000000001</v>
      </c>
      <c r="OF266" s="1">
        <v>2.315707E-4</v>
      </c>
      <c r="OG266">
        <v>8.9281340000000001E-2</v>
      </c>
      <c r="OH266">
        <v>0.81988419999999995</v>
      </c>
      <c r="OI266">
        <v>28.48283</v>
      </c>
      <c r="OJ266" s="1">
        <v>2.2412889999999999E-4</v>
      </c>
      <c r="OK266">
        <v>8.641269E-2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0.78682819999999998</v>
      </c>
      <c r="G267">
        <v>23.178909999999998</v>
      </c>
      <c r="H267">
        <v>0</v>
      </c>
      <c r="I267">
        <v>0</v>
      </c>
      <c r="J267">
        <v>0.7850338</v>
      </c>
      <c r="K267">
        <v>22.98978</v>
      </c>
      <c r="L267">
        <v>0</v>
      </c>
      <c r="M267">
        <v>0</v>
      </c>
      <c r="N267">
        <v>0.78322919999999996</v>
      </c>
      <c r="O267">
        <v>22.966329999999999</v>
      </c>
      <c r="P267">
        <v>0</v>
      </c>
      <c r="Q267">
        <v>0</v>
      </c>
      <c r="R267">
        <v>0.78141700000000003</v>
      </c>
      <c r="S267">
        <v>22.75695</v>
      </c>
      <c r="T267">
        <v>0</v>
      </c>
      <c r="U267">
        <v>0</v>
      </c>
      <c r="V267">
        <v>0.77961460000000005</v>
      </c>
      <c r="W267">
        <v>22.69444</v>
      </c>
      <c r="X267">
        <v>0</v>
      </c>
      <c r="Y267">
        <v>0</v>
      </c>
      <c r="Z267">
        <v>0.77774140000000003</v>
      </c>
      <c r="AA267">
        <v>22.6861</v>
      </c>
      <c r="AB267">
        <v>0</v>
      </c>
      <c r="AC267">
        <v>0</v>
      </c>
      <c r="AD267">
        <v>0.7757385</v>
      </c>
      <c r="AE267">
        <v>22.611640000000001</v>
      </c>
      <c r="AF267">
        <v>0</v>
      </c>
      <c r="AG267">
        <v>0</v>
      </c>
      <c r="AH267">
        <v>0.77337990000000001</v>
      </c>
      <c r="AI267">
        <v>22.458490000000001</v>
      </c>
      <c r="AJ267">
        <v>0</v>
      </c>
      <c r="AK267">
        <v>0</v>
      </c>
      <c r="AL267">
        <v>0.77039440000000003</v>
      </c>
      <c r="AM267">
        <v>22.546970000000002</v>
      </c>
      <c r="AN267">
        <v>0</v>
      </c>
      <c r="AO267">
        <v>0</v>
      </c>
      <c r="AP267">
        <v>0.7669281</v>
      </c>
      <c r="AQ267">
        <v>22.33812</v>
      </c>
      <c r="AR267">
        <v>0</v>
      </c>
      <c r="AS267">
        <v>0</v>
      </c>
      <c r="AT267">
        <v>0.76336320000000002</v>
      </c>
      <c r="AU267">
        <v>22.144189999999998</v>
      </c>
      <c r="AV267">
        <v>0</v>
      </c>
      <c r="AW267">
        <v>0</v>
      </c>
      <c r="AX267">
        <v>0.75996560000000002</v>
      </c>
      <c r="AY267">
        <v>22.000060000000001</v>
      </c>
      <c r="AZ267">
        <v>0</v>
      </c>
      <c r="BA267">
        <v>0</v>
      </c>
      <c r="BB267">
        <v>0.75687519999999997</v>
      </c>
      <c r="BC267">
        <v>21.953320000000001</v>
      </c>
      <c r="BD267">
        <v>0</v>
      </c>
      <c r="BE267">
        <v>0</v>
      </c>
      <c r="BF267">
        <v>0.75410149999999998</v>
      </c>
      <c r="BG267">
        <v>21.99043</v>
      </c>
      <c r="BH267">
        <v>4.917824E-18</v>
      </c>
      <c r="BI267">
        <v>1.42665E-15</v>
      </c>
      <c r="BJ267">
        <v>0.75153859999999995</v>
      </c>
      <c r="BK267">
        <v>22.113420000000001</v>
      </c>
      <c r="BL267" s="1">
        <v>8.1648380000000006E-11</v>
      </c>
      <c r="BM267" s="1">
        <v>2.1370860000000002E-8</v>
      </c>
      <c r="BN267">
        <v>0.7490907</v>
      </c>
      <c r="BO267">
        <v>22.353950000000001</v>
      </c>
      <c r="BP267" s="1">
        <v>1.1342540000000001E-6</v>
      </c>
      <c r="BQ267" s="1">
        <v>3.1692869999999998E-4</v>
      </c>
      <c r="BR267">
        <v>0.74661440000000001</v>
      </c>
      <c r="BS267">
        <v>22.62706</v>
      </c>
      <c r="BT267" s="1">
        <v>4.7998730000000002E-4</v>
      </c>
      <c r="BU267" s="1">
        <v>0.142286</v>
      </c>
      <c r="BV267">
        <v>0.74402230000000003</v>
      </c>
      <c r="BW267">
        <v>22.863430000000001</v>
      </c>
      <c r="BX267" s="1">
        <v>3.7337990000000001E-2</v>
      </c>
      <c r="BY267" s="1">
        <v>11.63031</v>
      </c>
      <c r="BZ267">
        <v>0.74118510000000004</v>
      </c>
      <c r="CA267">
        <v>22.98039</v>
      </c>
      <c r="CB267" s="1">
        <v>0.86180190000000001</v>
      </c>
      <c r="CC267" s="1">
        <v>280.78710000000001</v>
      </c>
      <c r="CD267">
        <v>0.73793240000000004</v>
      </c>
      <c r="CE267">
        <v>22.746269999999999</v>
      </c>
      <c r="CF267" s="1">
        <v>7.6637589999999998</v>
      </c>
      <c r="CG267">
        <v>2600.7719999999999</v>
      </c>
      <c r="CH267">
        <v>0.73419049999999997</v>
      </c>
      <c r="CI267">
        <v>22.541519999999998</v>
      </c>
      <c r="CJ267" s="1">
        <v>31.241499999999998</v>
      </c>
      <c r="CK267">
        <v>11011.71</v>
      </c>
      <c r="CL267">
        <v>0.72989360000000003</v>
      </c>
      <c r="CM267">
        <v>22.460909999999998</v>
      </c>
      <c r="CN267">
        <v>66.507080000000002</v>
      </c>
      <c r="CO267">
        <v>24281.98</v>
      </c>
      <c r="CP267">
        <v>0.72520890000000005</v>
      </c>
      <c r="CQ267">
        <v>22.46133</v>
      </c>
      <c r="CR267">
        <v>81.901949999999999</v>
      </c>
      <c r="CS267">
        <v>30905.46</v>
      </c>
      <c r="CT267">
        <v>0.72028510000000001</v>
      </c>
      <c r="CU267">
        <v>22.818460000000002</v>
      </c>
      <c r="CV267">
        <v>63.764859999999999</v>
      </c>
      <c r="CW267">
        <v>24771.88</v>
      </c>
      <c r="CX267">
        <v>0.71486879999999997</v>
      </c>
      <c r="CY267">
        <v>23.3246</v>
      </c>
      <c r="CZ267">
        <v>33.541910000000001</v>
      </c>
      <c r="DA267">
        <v>13397.25</v>
      </c>
      <c r="DB267">
        <v>0.70907969999999998</v>
      </c>
      <c r="DC267">
        <v>23.563949999999998</v>
      </c>
      <c r="DD267">
        <v>12.70998</v>
      </c>
      <c r="DE267">
        <v>5207.2650000000003</v>
      </c>
      <c r="DF267">
        <v>0.70310189999999995</v>
      </c>
      <c r="DG267">
        <v>23.649909999999998</v>
      </c>
      <c r="DH267">
        <v>3.6838139999999999</v>
      </c>
      <c r="DI267">
        <v>1542.7159999999999</v>
      </c>
      <c r="DJ267">
        <v>0.69702799999999998</v>
      </c>
      <c r="DK267">
        <v>23.413779999999999</v>
      </c>
      <c r="DL267">
        <v>0.88514269999999995</v>
      </c>
      <c r="DM267">
        <v>376.33609999999999</v>
      </c>
      <c r="DN267">
        <v>0.69046700000000005</v>
      </c>
      <c r="DO267">
        <v>23.15709</v>
      </c>
      <c r="DP267">
        <v>0.2175223</v>
      </c>
      <c r="DQ267">
        <v>91.888310000000004</v>
      </c>
      <c r="DR267">
        <v>0.68360569999999998</v>
      </c>
      <c r="DS267">
        <v>22.96555</v>
      </c>
      <c r="DT267">
        <v>8.9633770000000001E-2</v>
      </c>
      <c r="DU267">
        <v>36.294040000000003</v>
      </c>
      <c r="DV267">
        <v>0.67665430000000004</v>
      </c>
      <c r="DW267">
        <v>22.812670000000001</v>
      </c>
      <c r="DX267">
        <v>7.0506570000000005E-2</v>
      </c>
      <c r="DY267">
        <v>27.861799999999999</v>
      </c>
      <c r="DZ267">
        <v>0.66953339999999995</v>
      </c>
      <c r="EA267">
        <v>23.007580000000001</v>
      </c>
      <c r="EB267">
        <v>6.8515800000000002E-2</v>
      </c>
      <c r="EC267">
        <v>27.10801</v>
      </c>
      <c r="ED267">
        <v>0.66215590000000002</v>
      </c>
      <c r="EE267">
        <v>23.350269999999998</v>
      </c>
      <c r="EF267">
        <v>6.6987500000000005E-2</v>
      </c>
      <c r="EG267">
        <v>26.704550000000001</v>
      </c>
      <c r="EH267">
        <v>0.65462050000000005</v>
      </c>
      <c r="EI267">
        <v>23.68956</v>
      </c>
      <c r="EJ267">
        <v>6.3705709999999999E-2</v>
      </c>
      <c r="EK267">
        <v>25.606449999999999</v>
      </c>
      <c r="EL267">
        <v>0.64823129999999995</v>
      </c>
      <c r="EM267">
        <v>23.836020000000001</v>
      </c>
      <c r="EN267">
        <v>5.9284110000000001E-2</v>
      </c>
      <c r="EO267">
        <v>23.980740000000001</v>
      </c>
      <c r="EP267">
        <v>0.64183950000000001</v>
      </c>
      <c r="EQ267">
        <v>23.57743</v>
      </c>
      <c r="ER267" s="1">
        <v>5.4305300000000001E-2</v>
      </c>
      <c r="ES267">
        <v>22.11881</v>
      </c>
      <c r="ET267">
        <v>0.6350557</v>
      </c>
      <c r="EU267">
        <v>23.128969999999999</v>
      </c>
      <c r="EV267" s="1">
        <v>4.9260659999999998E-2</v>
      </c>
      <c r="EW267">
        <v>20.206859999999999</v>
      </c>
      <c r="EX267">
        <v>0.628</v>
      </c>
      <c r="EY267">
        <v>22.81531</v>
      </c>
      <c r="EZ267" s="1">
        <v>4.4446739999999998E-2</v>
      </c>
      <c r="FA267">
        <v>18.364360000000001</v>
      </c>
      <c r="FB267">
        <v>0.6207973</v>
      </c>
      <c r="FC267">
        <v>22.789650000000002</v>
      </c>
      <c r="FD267" s="1">
        <v>4.0018499999999999E-2</v>
      </c>
      <c r="FE267">
        <v>16.652509999999999</v>
      </c>
      <c r="FF267">
        <v>0.61382009999999998</v>
      </c>
      <c r="FG267">
        <v>23.50413</v>
      </c>
      <c r="FH267" s="1">
        <v>3.6044989999999999E-2</v>
      </c>
      <c r="FI267">
        <v>15.097</v>
      </c>
      <c r="FJ267">
        <v>0.60660789999999998</v>
      </c>
      <c r="FK267">
        <v>24.11252</v>
      </c>
      <c r="FL267" s="1">
        <v>3.2470649999999997E-2</v>
      </c>
      <c r="FM267">
        <v>13.694649999999999</v>
      </c>
      <c r="FN267">
        <v>0.59922560000000002</v>
      </c>
      <c r="FO267">
        <v>24.49485</v>
      </c>
      <c r="FP267" s="1">
        <v>2.9259090000000001E-2</v>
      </c>
      <c r="FQ267">
        <v>12.430540000000001</v>
      </c>
      <c r="FR267">
        <v>0.59193569999999995</v>
      </c>
      <c r="FS267">
        <v>24.586030000000001</v>
      </c>
      <c r="FT267" s="1">
        <v>2.636898E-2</v>
      </c>
      <c r="FU267">
        <v>11.283329999999999</v>
      </c>
      <c r="FV267">
        <v>0.58546229999999999</v>
      </c>
      <c r="FW267">
        <v>24.374500000000001</v>
      </c>
      <c r="FX267">
        <v>2.380287E-2</v>
      </c>
      <c r="FY267">
        <v>10.2471</v>
      </c>
      <c r="FZ267">
        <v>0.57857289999999995</v>
      </c>
      <c r="GA267">
        <v>23.937100000000001</v>
      </c>
      <c r="GB267" s="1">
        <v>2.1448689999999999E-2</v>
      </c>
      <c r="GC267">
        <v>9.2977709999999991</v>
      </c>
      <c r="GD267">
        <v>0.57234320000000005</v>
      </c>
      <c r="GE267">
        <v>23.484780000000001</v>
      </c>
      <c r="GF267" s="1">
        <v>1.931194E-2</v>
      </c>
      <c r="GG267">
        <v>8.4216759999999997</v>
      </c>
      <c r="GH267">
        <v>0.56679650000000004</v>
      </c>
      <c r="GI267">
        <v>23.297129999999999</v>
      </c>
      <c r="GJ267">
        <v>1.737938E-2</v>
      </c>
      <c r="GK267">
        <v>7.6200700000000001</v>
      </c>
      <c r="GL267">
        <v>0.56136160000000002</v>
      </c>
      <c r="GM267">
        <v>23.960560000000001</v>
      </c>
      <c r="GN267" s="1">
        <v>1.5628840000000001E-2</v>
      </c>
      <c r="GO267">
        <v>6.8887359999999997</v>
      </c>
      <c r="GP267">
        <v>0.55646249999999997</v>
      </c>
      <c r="GQ267">
        <v>24.74287</v>
      </c>
      <c r="GR267" s="1">
        <v>1.406716E-2</v>
      </c>
      <c r="GS267">
        <v>6.227989</v>
      </c>
      <c r="GT267">
        <v>0.55211220000000005</v>
      </c>
      <c r="GU267">
        <v>25.497109999999999</v>
      </c>
      <c r="GV267" s="1">
        <v>1.267414E-2</v>
      </c>
      <c r="GW267">
        <v>5.6316940000000004</v>
      </c>
      <c r="GX267">
        <v>0.54851899999999998</v>
      </c>
      <c r="GY267">
        <v>26.197990000000001</v>
      </c>
      <c r="GZ267" s="1">
        <v>1.1429460000000001E-2</v>
      </c>
      <c r="HA267">
        <v>5.0922840000000003</v>
      </c>
      <c r="HB267">
        <v>0.54545429999999995</v>
      </c>
      <c r="HC267">
        <v>26.414269999999998</v>
      </c>
      <c r="HD267" s="1">
        <v>1.0290880000000001E-2</v>
      </c>
      <c r="HE267">
        <v>4.5965309999999997</v>
      </c>
      <c r="HF267">
        <v>0.54287560000000001</v>
      </c>
      <c r="HG267">
        <v>26.12773</v>
      </c>
      <c r="HH267" s="1">
        <v>9.2409859999999996E-3</v>
      </c>
      <c r="HI267">
        <v>4.1361150000000002</v>
      </c>
      <c r="HJ267">
        <v>0.5407978</v>
      </c>
      <c r="HK267">
        <v>25.737690000000001</v>
      </c>
      <c r="HL267" s="1">
        <v>8.2664430000000001E-3</v>
      </c>
      <c r="HM267">
        <v>3.706054</v>
      </c>
      <c r="HN267">
        <v>0.53919760000000005</v>
      </c>
      <c r="HO267">
        <v>25.446950000000001</v>
      </c>
      <c r="HP267" s="1">
        <v>7.3568089999999997E-3</v>
      </c>
      <c r="HQ267">
        <v>3.3026239999999998</v>
      </c>
      <c r="HR267">
        <v>0.53797539999999999</v>
      </c>
      <c r="HS267">
        <v>25.863389999999999</v>
      </c>
      <c r="HT267" s="1">
        <v>6.5020030000000001E-3</v>
      </c>
      <c r="HU267">
        <v>2.9224269999999999</v>
      </c>
      <c r="HV267">
        <v>0.53704350000000001</v>
      </c>
      <c r="HW267">
        <v>26.589020000000001</v>
      </c>
      <c r="HX267" s="1">
        <v>5.6856429999999998E-3</v>
      </c>
      <c r="HY267">
        <v>2.558773</v>
      </c>
      <c r="HZ267">
        <v>0.5363523</v>
      </c>
      <c r="IA267">
        <v>27.327970000000001</v>
      </c>
      <c r="IB267" s="1">
        <v>4.8837580000000002E-3</v>
      </c>
      <c r="IC267">
        <v>2.2017359999999999</v>
      </c>
      <c r="ID267">
        <v>0.53585110000000002</v>
      </c>
      <c r="IE267">
        <v>27.985279999999999</v>
      </c>
      <c r="IF267" s="1">
        <v>4.0852930000000003E-3</v>
      </c>
      <c r="IG267">
        <v>1.8457939999999999</v>
      </c>
      <c r="IH267">
        <v>0.53548309999999999</v>
      </c>
      <c r="II267">
        <v>28.045539999999999</v>
      </c>
      <c r="IJ267" s="1">
        <v>3.310679E-3</v>
      </c>
      <c r="IK267">
        <v>1.499336</v>
      </c>
      <c r="IL267">
        <v>0.5352074</v>
      </c>
      <c r="IM267">
        <v>27.64752</v>
      </c>
      <c r="IN267" s="1">
        <v>2.609348E-3</v>
      </c>
      <c r="IO267">
        <v>1.1837819999999999</v>
      </c>
      <c r="IP267">
        <v>0.53503920000000005</v>
      </c>
      <c r="IQ267">
        <v>27.133710000000001</v>
      </c>
      <c r="IR267" s="1">
        <v>2.030624E-3</v>
      </c>
      <c r="IS267">
        <v>0.92164970000000002</v>
      </c>
      <c r="IT267">
        <v>0.53490519999999997</v>
      </c>
      <c r="IU267">
        <v>26.69575</v>
      </c>
      <c r="IV267" s="1">
        <v>1.5970629999999999E-3</v>
      </c>
      <c r="IW267">
        <v>0.72381790000000001</v>
      </c>
      <c r="IX267">
        <v>0.53482960000000002</v>
      </c>
      <c r="IY267">
        <v>26.81757</v>
      </c>
      <c r="IZ267" s="1">
        <v>1.2972070000000001E-3</v>
      </c>
      <c r="JA267">
        <v>0.58629200000000004</v>
      </c>
      <c r="JB267">
        <v>0.53476789999999996</v>
      </c>
      <c r="JC267">
        <v>26.89695</v>
      </c>
      <c r="JD267" s="1">
        <v>1.1004579999999999E-3</v>
      </c>
      <c r="JE267">
        <v>0.49582680000000001</v>
      </c>
      <c r="JF267">
        <v>0.53472470000000005</v>
      </c>
      <c r="JG267">
        <v>27.166049999999998</v>
      </c>
      <c r="JH267" s="1">
        <v>9.7274220000000003E-4</v>
      </c>
      <c r="JI267">
        <v>0.43711860000000002</v>
      </c>
      <c r="JJ267">
        <v>0.53469520000000004</v>
      </c>
      <c r="JK267">
        <v>27.224170000000001</v>
      </c>
      <c r="JL267">
        <v>8.8675210000000002E-4</v>
      </c>
      <c r="JM267">
        <v>0.3977464</v>
      </c>
      <c r="JN267">
        <v>0.53467640000000005</v>
      </c>
      <c r="JO267">
        <v>27.194520000000001</v>
      </c>
      <c r="JP267" s="1">
        <v>8.2454239999999997E-4</v>
      </c>
      <c r="JQ267">
        <v>0.3694461</v>
      </c>
      <c r="JR267">
        <v>0.5346687</v>
      </c>
      <c r="JS267">
        <v>27.108470000000001</v>
      </c>
      <c r="JT267" s="1">
        <v>7.7582529999999995E-4</v>
      </c>
      <c r="JU267">
        <v>0.34739490000000001</v>
      </c>
      <c r="JV267">
        <v>0.53466670000000005</v>
      </c>
      <c r="JW267">
        <v>26.84047</v>
      </c>
      <c r="JX267" s="1">
        <v>7.3495289999999996E-4</v>
      </c>
      <c r="JY267">
        <v>0.32895829999999998</v>
      </c>
      <c r="JZ267">
        <v>0.53466689999999994</v>
      </c>
      <c r="KA267">
        <v>26.474609999999998</v>
      </c>
      <c r="KB267" s="1">
        <v>6.9886160000000004E-4</v>
      </c>
      <c r="KC267">
        <v>0.31270930000000002</v>
      </c>
      <c r="KD267">
        <v>0.53465249999999997</v>
      </c>
      <c r="KE267">
        <v>26.658660000000001</v>
      </c>
      <c r="KF267" s="1">
        <v>6.6593990000000003E-4</v>
      </c>
      <c r="KG267">
        <v>0.29794490000000001</v>
      </c>
      <c r="KH267">
        <v>0.53465200000000002</v>
      </c>
      <c r="KI267">
        <v>26.725200000000001</v>
      </c>
      <c r="KJ267" s="1">
        <v>6.3534409999999996E-4</v>
      </c>
      <c r="KK267">
        <v>0.28424579999999999</v>
      </c>
      <c r="KL267">
        <v>0.53464389999999995</v>
      </c>
      <c r="KM267">
        <v>26.89959</v>
      </c>
      <c r="KN267" s="1">
        <v>6.0676190000000002E-4</v>
      </c>
      <c r="KO267">
        <v>0.27144770000000001</v>
      </c>
      <c r="KP267">
        <v>0.53464160000000005</v>
      </c>
      <c r="KQ267">
        <v>27.113119999999999</v>
      </c>
      <c r="KR267" s="1">
        <v>5.8012459999999999E-4</v>
      </c>
      <c r="KS267">
        <v>0.2595151</v>
      </c>
      <c r="KT267">
        <v>0.53465459999999998</v>
      </c>
      <c r="KU267">
        <v>27.031960000000002</v>
      </c>
      <c r="KV267" s="1">
        <v>5.5508040000000003E-4</v>
      </c>
      <c r="KW267">
        <v>0.2483033</v>
      </c>
      <c r="KX267">
        <v>0.53464049999999996</v>
      </c>
      <c r="KY267">
        <v>26.63205</v>
      </c>
      <c r="KZ267" s="1">
        <v>5.3132449999999996E-4</v>
      </c>
      <c r="LA267">
        <v>0.23766950000000001</v>
      </c>
      <c r="LB267">
        <v>0.53464029999999996</v>
      </c>
      <c r="LC267">
        <v>26.105789999999999</v>
      </c>
      <c r="LD267" s="1">
        <v>5.0869299999999995E-4</v>
      </c>
      <c r="LE267">
        <v>0.22754730000000001</v>
      </c>
      <c r="LF267">
        <v>0.53463720000000003</v>
      </c>
      <c r="LG267">
        <v>25.721109999999999</v>
      </c>
      <c r="LH267" s="1">
        <v>4.872586E-4</v>
      </c>
      <c r="LI267">
        <v>0.21794250000000001</v>
      </c>
      <c r="LJ267">
        <v>0.53465280000000004</v>
      </c>
      <c r="LK267">
        <v>26.140650000000001</v>
      </c>
      <c r="LL267" s="1">
        <v>4.6694400000000001E-4</v>
      </c>
      <c r="LM267">
        <v>0.20885490000000001</v>
      </c>
      <c r="LN267">
        <v>0.53465280000000004</v>
      </c>
      <c r="LO267">
        <v>26.572990000000001</v>
      </c>
      <c r="LP267" s="1">
        <v>4.476436E-4</v>
      </c>
      <c r="LQ267">
        <v>0.2002071</v>
      </c>
      <c r="LR267">
        <v>0.53465019999999996</v>
      </c>
      <c r="LS267">
        <v>27.040320000000001</v>
      </c>
      <c r="LT267" s="1">
        <v>4.2922199999999999E-4</v>
      </c>
      <c r="LU267">
        <v>0.19196050000000001</v>
      </c>
      <c r="LV267">
        <v>0.5346398</v>
      </c>
      <c r="LW267">
        <v>27.69755</v>
      </c>
      <c r="LX267" s="1">
        <v>4.116778E-4</v>
      </c>
      <c r="LY267">
        <v>0.18411520000000001</v>
      </c>
      <c r="LZ267">
        <v>0.53462860000000001</v>
      </c>
      <c r="MA267">
        <v>27.921430000000001</v>
      </c>
      <c r="MB267" s="1">
        <v>3.949895E-4</v>
      </c>
      <c r="MC267">
        <v>0.1766576</v>
      </c>
      <c r="MD267">
        <v>0.53462460000000001</v>
      </c>
      <c r="ME267">
        <v>27.579219999999999</v>
      </c>
      <c r="MF267" s="1">
        <v>3.7919279999999999E-4</v>
      </c>
      <c r="MG267">
        <v>0.16957739999999999</v>
      </c>
      <c r="MH267">
        <v>0.53460200000000002</v>
      </c>
      <c r="MI267">
        <v>27.054680000000001</v>
      </c>
      <c r="MJ267" s="1">
        <v>3.6412070000000003E-4</v>
      </c>
      <c r="MK267">
        <v>0.16284409999999999</v>
      </c>
      <c r="ML267">
        <v>0.53455379999999997</v>
      </c>
      <c r="MM267">
        <v>26.747679999999999</v>
      </c>
      <c r="MN267" s="1">
        <v>3.4970859999999999E-4</v>
      </c>
      <c r="MO267">
        <v>0.15641160000000001</v>
      </c>
      <c r="MP267">
        <v>0.53449919999999995</v>
      </c>
      <c r="MQ267">
        <v>27.150310000000001</v>
      </c>
      <c r="MR267" s="1">
        <v>3.359732E-4</v>
      </c>
      <c r="MS267">
        <v>0.15028140000000001</v>
      </c>
      <c r="MT267">
        <v>0.53440279999999996</v>
      </c>
      <c r="MU267">
        <v>27.65802</v>
      </c>
      <c r="MV267" s="1">
        <v>3.2293209999999998E-4</v>
      </c>
      <c r="MW267">
        <v>0.14444650000000001</v>
      </c>
      <c r="MX267">
        <v>0.53429760000000004</v>
      </c>
      <c r="MY267">
        <v>28.058399999999999</v>
      </c>
      <c r="MZ267" s="1">
        <v>3.1053169999999998E-4</v>
      </c>
      <c r="NA267">
        <v>0.13891990000000001</v>
      </c>
      <c r="NB267">
        <v>0.53416220000000003</v>
      </c>
      <c r="NC267">
        <v>28.46237</v>
      </c>
      <c r="ND267" s="1">
        <v>2.9888320000000002E-4</v>
      </c>
      <c r="NE267">
        <v>0.13372010000000001</v>
      </c>
      <c r="NF267">
        <v>0.53398599999999996</v>
      </c>
      <c r="NG267">
        <v>28.470590000000001</v>
      </c>
      <c r="NH267" s="1">
        <v>2.8798000000000002E-4</v>
      </c>
      <c r="NI267">
        <v>0.1288591</v>
      </c>
      <c r="NJ267">
        <v>0.53380700000000003</v>
      </c>
      <c r="NK267">
        <v>28.232030000000002</v>
      </c>
      <c r="NL267" s="1">
        <v>2.7775739999999998E-4</v>
      </c>
      <c r="NM267">
        <v>0.1242999</v>
      </c>
      <c r="NN267">
        <v>0.53360609999999997</v>
      </c>
      <c r="NO267">
        <v>27.943570000000001</v>
      </c>
      <c r="NP267" s="1">
        <v>2.6803709999999998E-4</v>
      </c>
      <c r="NQ267">
        <v>0.1199749</v>
      </c>
      <c r="NR267">
        <v>0.5334082</v>
      </c>
      <c r="NS267">
        <v>27.686160000000001</v>
      </c>
      <c r="NT267" s="1">
        <v>2.5868179999999997E-4</v>
      </c>
      <c r="NU267">
        <v>0.1158165</v>
      </c>
      <c r="NV267">
        <v>0.5332171</v>
      </c>
      <c r="NW267">
        <v>27.697469999999999</v>
      </c>
      <c r="NX267" s="1">
        <v>2.4964900000000001E-4</v>
      </c>
      <c r="NY267">
        <v>0.11179310000000001</v>
      </c>
      <c r="NZ267">
        <v>0.53304430000000003</v>
      </c>
      <c r="OA267">
        <v>28.087980000000002</v>
      </c>
      <c r="OB267" s="1">
        <v>2.4099669999999999E-4</v>
      </c>
      <c r="OC267">
        <v>0.10793999999999999</v>
      </c>
      <c r="OD267">
        <v>0.53286520000000004</v>
      </c>
      <c r="OE267">
        <v>28.313790000000001</v>
      </c>
      <c r="OF267" s="1">
        <v>2.3285609999999999E-4</v>
      </c>
      <c r="OG267">
        <v>0.1042973</v>
      </c>
      <c r="OH267">
        <v>0.53269699999999998</v>
      </c>
      <c r="OI267">
        <v>28.486969999999999</v>
      </c>
      <c r="OJ267" s="1">
        <v>2.253167E-4</v>
      </c>
      <c r="OK267">
        <v>0.1009222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0.79882120000000001</v>
      </c>
      <c r="G268">
        <v>23.23096</v>
      </c>
      <c r="H268">
        <v>0</v>
      </c>
      <c r="I268">
        <v>0</v>
      </c>
      <c r="J268">
        <v>0.79770419999999997</v>
      </c>
      <c r="K268">
        <v>23.04083</v>
      </c>
      <c r="L268">
        <v>0</v>
      </c>
      <c r="M268">
        <v>0</v>
      </c>
      <c r="N268">
        <v>0.79659990000000003</v>
      </c>
      <c r="O268">
        <v>23.004580000000001</v>
      </c>
      <c r="P268">
        <v>0</v>
      </c>
      <c r="Q268">
        <v>0</v>
      </c>
      <c r="R268">
        <v>0.79551570000000005</v>
      </c>
      <c r="S268">
        <v>22.776</v>
      </c>
      <c r="T268">
        <v>0</v>
      </c>
      <c r="U268">
        <v>0</v>
      </c>
      <c r="V268">
        <v>0.79444139999999996</v>
      </c>
      <c r="W268">
        <v>22.698440000000002</v>
      </c>
      <c r="X268">
        <v>0</v>
      </c>
      <c r="Y268">
        <v>0</v>
      </c>
      <c r="Z268">
        <v>0.79333339999999997</v>
      </c>
      <c r="AA268">
        <v>22.690359999999998</v>
      </c>
      <c r="AB268">
        <v>0</v>
      </c>
      <c r="AC268">
        <v>0</v>
      </c>
      <c r="AD268">
        <v>0.79212629999999995</v>
      </c>
      <c r="AE268">
        <v>22.626709999999999</v>
      </c>
      <c r="AF268">
        <v>0</v>
      </c>
      <c r="AG268">
        <v>0</v>
      </c>
      <c r="AH268">
        <v>0.79069509999999998</v>
      </c>
      <c r="AI268">
        <v>22.495080000000002</v>
      </c>
      <c r="AJ268">
        <v>0</v>
      </c>
      <c r="AK268">
        <v>0</v>
      </c>
      <c r="AL268">
        <v>0.78895959999999998</v>
      </c>
      <c r="AM268">
        <v>22.59937</v>
      </c>
      <c r="AN268">
        <v>0</v>
      </c>
      <c r="AO268">
        <v>0</v>
      </c>
      <c r="AP268">
        <v>0.78697839999999997</v>
      </c>
      <c r="AQ268">
        <v>22.39115</v>
      </c>
      <c r="AR268">
        <v>0</v>
      </c>
      <c r="AS268">
        <v>0</v>
      </c>
      <c r="AT268">
        <v>0.7849971</v>
      </c>
      <c r="AU268">
        <v>22.193010000000001</v>
      </c>
      <c r="AV268">
        <v>0</v>
      </c>
      <c r="AW268">
        <v>0</v>
      </c>
      <c r="AX268">
        <v>0.78313920000000004</v>
      </c>
      <c r="AY268">
        <v>22.024100000000001</v>
      </c>
      <c r="AZ268">
        <v>0</v>
      </c>
      <c r="BA268">
        <v>0</v>
      </c>
      <c r="BB268">
        <v>0.78146280000000001</v>
      </c>
      <c r="BC268">
        <v>21.963170000000002</v>
      </c>
      <c r="BD268">
        <v>0</v>
      </c>
      <c r="BE268">
        <v>0</v>
      </c>
      <c r="BF268">
        <v>0.78000959999999997</v>
      </c>
      <c r="BG268">
        <v>22.00206</v>
      </c>
      <c r="BH268">
        <v>2.9872040000000001E-18</v>
      </c>
      <c r="BI268">
        <v>8.0494710000000002E-16</v>
      </c>
      <c r="BJ268">
        <v>0.77865899999999999</v>
      </c>
      <c r="BK268">
        <v>22.141159999999999</v>
      </c>
      <c r="BL268" s="1">
        <v>2.2670449999999999E-11</v>
      </c>
      <c r="BM268" s="1">
        <v>5.901194E-9</v>
      </c>
      <c r="BN268">
        <v>0.77737040000000002</v>
      </c>
      <c r="BO268">
        <v>22.400639999999999</v>
      </c>
      <c r="BP268" s="1">
        <v>5.7313840000000003E-7</v>
      </c>
      <c r="BQ268" s="1">
        <v>1.5860289999999999E-4</v>
      </c>
      <c r="BR268">
        <v>0.77600349999999996</v>
      </c>
      <c r="BS268">
        <v>22.696090000000002</v>
      </c>
      <c r="BT268" s="1">
        <v>2.8997030000000001E-4</v>
      </c>
      <c r="BU268" s="1">
        <v>8.512082E-2</v>
      </c>
      <c r="BV268">
        <v>0.77454149999999999</v>
      </c>
      <c r="BW268">
        <v>22.930980000000002</v>
      </c>
      <c r="BX268" s="1">
        <v>2.5517020000000001E-2</v>
      </c>
      <c r="BY268" s="1">
        <v>7.8629160000000002</v>
      </c>
      <c r="BZ268">
        <v>0.77293750000000006</v>
      </c>
      <c r="CA268">
        <v>23.034700000000001</v>
      </c>
      <c r="CB268" s="1">
        <v>0.65029979999999998</v>
      </c>
      <c r="CC268" s="1">
        <v>209.31020000000001</v>
      </c>
      <c r="CD268">
        <v>0.77106090000000005</v>
      </c>
      <c r="CE268">
        <v>22.7791</v>
      </c>
      <c r="CF268" s="1">
        <v>6.290591</v>
      </c>
      <c r="CG268">
        <v>2105.3389999999999</v>
      </c>
      <c r="CH268">
        <v>0.76887419999999995</v>
      </c>
      <c r="CI268">
        <v>22.556730000000002</v>
      </c>
      <c r="CJ268" s="1">
        <v>27.594619999999999</v>
      </c>
      <c r="CK268">
        <v>9574.0049999999992</v>
      </c>
      <c r="CL268">
        <v>0.76633850000000003</v>
      </c>
      <c r="CM268">
        <v>22.468440000000001</v>
      </c>
      <c r="CN268">
        <v>62.668059999999997</v>
      </c>
      <c r="CO268">
        <v>22476.880000000001</v>
      </c>
      <c r="CP268">
        <v>0.76365309999999997</v>
      </c>
      <c r="CQ268">
        <v>22.472149999999999</v>
      </c>
      <c r="CR268">
        <v>81.789860000000004</v>
      </c>
      <c r="CS268">
        <v>30242.92</v>
      </c>
      <c r="CT268">
        <v>0.76030759999999997</v>
      </c>
      <c r="CU268">
        <v>22.840890000000002</v>
      </c>
      <c r="CV268">
        <v>66.964240000000004</v>
      </c>
      <c r="CW268">
        <v>25450.799999999999</v>
      </c>
      <c r="CX268">
        <v>0.7566195</v>
      </c>
      <c r="CY268">
        <v>23.36083</v>
      </c>
      <c r="CZ268">
        <v>36.856589999999997</v>
      </c>
      <c r="DA268">
        <v>14371.94</v>
      </c>
      <c r="DB268">
        <v>0.75270530000000002</v>
      </c>
      <c r="DC268">
        <v>23.609290000000001</v>
      </c>
      <c r="DD268">
        <v>14.53251</v>
      </c>
      <c r="DE268">
        <v>5800.8230000000003</v>
      </c>
      <c r="DF268">
        <v>0.74869660000000005</v>
      </c>
      <c r="DG268">
        <v>23.69483</v>
      </c>
      <c r="DH268">
        <v>4.3550120000000003</v>
      </c>
      <c r="DI268">
        <v>1773.72</v>
      </c>
      <c r="DJ268">
        <v>0.74482329999999997</v>
      </c>
      <c r="DK268">
        <v>23.445730000000001</v>
      </c>
      <c r="DL268">
        <v>1.068071</v>
      </c>
      <c r="DM268">
        <v>441.33510000000001</v>
      </c>
      <c r="DN268">
        <v>0.74076390000000003</v>
      </c>
      <c r="DO268">
        <v>23.183250000000001</v>
      </c>
      <c r="DP268">
        <v>0.25676130000000003</v>
      </c>
      <c r="DQ268">
        <v>105.79179999999999</v>
      </c>
      <c r="DR268">
        <v>0.73648860000000005</v>
      </c>
      <c r="DS268">
        <v>22.979009999999999</v>
      </c>
      <c r="DT268">
        <v>9.6387570000000006E-2</v>
      </c>
      <c r="DU268">
        <v>38.244419999999998</v>
      </c>
      <c r="DV268">
        <v>0.73216130000000001</v>
      </c>
      <c r="DW268">
        <v>22.821020000000001</v>
      </c>
      <c r="DX268">
        <v>7.1300100000000005E-2</v>
      </c>
      <c r="DY268">
        <v>27.51708</v>
      </c>
      <c r="DZ268">
        <v>0.72765959999999996</v>
      </c>
      <c r="EA268">
        <v>23.021170000000001</v>
      </c>
      <c r="EB268">
        <v>6.8575979999999995E-2</v>
      </c>
      <c r="EC268">
        <v>26.427040000000002</v>
      </c>
      <c r="ED268">
        <v>0.72296579999999999</v>
      </c>
      <c r="EE268">
        <v>23.379429999999999</v>
      </c>
      <c r="EF268">
        <v>6.7202300000000006E-2</v>
      </c>
      <c r="EG268">
        <v>26.0502</v>
      </c>
      <c r="EH268">
        <v>0.71813519999999997</v>
      </c>
      <c r="EI268">
        <v>23.72906</v>
      </c>
      <c r="EJ268">
        <v>6.4135239999999996E-2</v>
      </c>
      <c r="EK268">
        <v>25.029959999999999</v>
      </c>
      <c r="EL268">
        <v>0.71398839999999997</v>
      </c>
      <c r="EM268">
        <v>23.874079999999999</v>
      </c>
      <c r="EN268">
        <v>5.9827949999999998E-2</v>
      </c>
      <c r="EO268">
        <v>23.471769999999999</v>
      </c>
      <c r="EP268">
        <v>0.70866700000000005</v>
      </c>
      <c r="EQ268">
        <v>23.616160000000001</v>
      </c>
      <c r="ER268" s="1">
        <v>5.489612E-2</v>
      </c>
      <c r="ES268">
        <v>21.660080000000001</v>
      </c>
      <c r="ET268">
        <v>0.70303959999999999</v>
      </c>
      <c r="EU268">
        <v>23.163620000000002</v>
      </c>
      <c r="EV268" s="1">
        <v>4.9848660000000003E-2</v>
      </c>
      <c r="EW268">
        <v>19.782969999999999</v>
      </c>
      <c r="EX268">
        <v>0.6971484</v>
      </c>
      <c r="EY268">
        <v>22.837900000000001</v>
      </c>
      <c r="EZ268">
        <v>4.5002340000000002E-2</v>
      </c>
      <c r="FA268">
        <v>17.964690000000001</v>
      </c>
      <c r="FB268">
        <v>0.69127769999999999</v>
      </c>
      <c r="FC268">
        <v>22.812639999999998</v>
      </c>
      <c r="FD268">
        <v>4.0530249999999997E-2</v>
      </c>
      <c r="FE268">
        <v>16.269919999999999</v>
      </c>
      <c r="FF268">
        <v>0.68589239999999996</v>
      </c>
      <c r="FG268">
        <v>23.52824</v>
      </c>
      <c r="FH268">
        <v>3.6507499999999998E-2</v>
      </c>
      <c r="FI268">
        <v>14.7242</v>
      </c>
      <c r="FJ268">
        <v>0.68027760000000004</v>
      </c>
      <c r="FK268">
        <v>24.13073</v>
      </c>
      <c r="FL268" s="1">
        <v>3.2886829999999999E-2</v>
      </c>
      <c r="FM268">
        <v>13.33145</v>
      </c>
      <c r="FN268">
        <v>0.67453799999999997</v>
      </c>
      <c r="FO268">
        <v>24.511669999999999</v>
      </c>
      <c r="FP268">
        <v>2.9635890000000002E-2</v>
      </c>
      <c r="FQ268">
        <v>12.07804</v>
      </c>
      <c r="FR268">
        <v>0.66875390000000001</v>
      </c>
      <c r="FS268">
        <v>24.614239999999999</v>
      </c>
      <c r="FT268" s="1">
        <v>2.6710560000000001E-2</v>
      </c>
      <c r="FU268">
        <v>10.943569999999999</v>
      </c>
      <c r="FV268">
        <v>0.66366340000000001</v>
      </c>
      <c r="FW268">
        <v>24.406590000000001</v>
      </c>
      <c r="FX268" s="1">
        <v>2.4112140000000001E-2</v>
      </c>
      <c r="FY268">
        <v>9.9223440000000007</v>
      </c>
      <c r="FZ268">
        <v>0.65814950000000005</v>
      </c>
      <c r="GA268">
        <v>23.980799999999999</v>
      </c>
      <c r="GB268" s="1">
        <v>2.173541E-2</v>
      </c>
      <c r="GC268">
        <v>8.9898559999999996</v>
      </c>
      <c r="GD268">
        <v>0.65319799999999995</v>
      </c>
      <c r="GE268">
        <v>23.527239999999999</v>
      </c>
      <c r="GF268" s="1">
        <v>1.9575289999999999E-2</v>
      </c>
      <c r="GG268">
        <v>8.1302850000000007</v>
      </c>
      <c r="GH268">
        <v>0.64809300000000003</v>
      </c>
      <c r="GI268">
        <v>23.339289999999998</v>
      </c>
      <c r="GJ268" s="1">
        <v>1.7621049999999999E-2</v>
      </c>
      <c r="GK268">
        <v>7.3519930000000002</v>
      </c>
      <c r="GL268">
        <v>0.64307000000000003</v>
      </c>
      <c r="GM268">
        <v>23.99389</v>
      </c>
      <c r="GN268" s="1">
        <v>1.584899E-2</v>
      </c>
      <c r="GO268">
        <v>6.6416839999999997</v>
      </c>
      <c r="GP268">
        <v>0.6385672</v>
      </c>
      <c r="GQ268">
        <v>24.755780000000001</v>
      </c>
      <c r="GR268" s="1">
        <v>1.426578E-2</v>
      </c>
      <c r="GS268">
        <v>5.9999739999999999</v>
      </c>
      <c r="GT268">
        <v>0.63455870000000003</v>
      </c>
      <c r="GU268">
        <v>25.498169999999998</v>
      </c>
      <c r="GV268" s="1">
        <v>1.2853989999999999E-2</v>
      </c>
      <c r="GW268">
        <v>5.4222039999999998</v>
      </c>
      <c r="GX268">
        <v>0.63127049999999996</v>
      </c>
      <c r="GY268">
        <v>26.19999</v>
      </c>
      <c r="GZ268" s="1">
        <v>1.159283E-2</v>
      </c>
      <c r="HA268">
        <v>4.9005020000000004</v>
      </c>
      <c r="HB268">
        <v>0.62852549999999996</v>
      </c>
      <c r="HC268">
        <v>26.41958</v>
      </c>
      <c r="HD268" s="1">
        <v>1.0442389999999999E-2</v>
      </c>
      <c r="HE268">
        <v>4.4227030000000003</v>
      </c>
      <c r="HF268">
        <v>0.626197</v>
      </c>
      <c r="HG268">
        <v>26.155339999999999</v>
      </c>
      <c r="HH268" s="1">
        <v>9.3822539999999996E-3</v>
      </c>
      <c r="HI268">
        <v>3.9800689999999999</v>
      </c>
      <c r="HJ268">
        <v>0.62431099999999995</v>
      </c>
      <c r="HK268">
        <v>25.781849999999999</v>
      </c>
      <c r="HL268" s="1">
        <v>8.3986200000000007E-3</v>
      </c>
      <c r="HM268">
        <v>3.5675379999999999</v>
      </c>
      <c r="HN268">
        <v>0.62288370000000004</v>
      </c>
      <c r="HO268">
        <v>25.493690000000001</v>
      </c>
      <c r="HP268" s="1">
        <v>7.4811449999999998E-3</v>
      </c>
      <c r="HQ268">
        <v>3.1810330000000002</v>
      </c>
      <c r="HR268">
        <v>0.6217762</v>
      </c>
      <c r="HS268">
        <v>25.904419999999998</v>
      </c>
      <c r="HT268" s="1">
        <v>6.6198100000000003E-3</v>
      </c>
      <c r="HU268">
        <v>2.8175789999999998</v>
      </c>
      <c r="HV268">
        <v>0.62094170000000004</v>
      </c>
      <c r="HW268">
        <v>26.611409999999999</v>
      </c>
      <c r="HX268" s="1">
        <v>5.7994839999999997E-3</v>
      </c>
      <c r="HY268">
        <v>2.4710640000000001</v>
      </c>
      <c r="HZ268">
        <v>0.62031389999999997</v>
      </c>
      <c r="IA268">
        <v>27.33314</v>
      </c>
      <c r="IB268" s="1">
        <v>4.9968119999999998E-3</v>
      </c>
      <c r="IC268">
        <v>2.1322960000000002</v>
      </c>
      <c r="ID268">
        <v>0.61984309999999998</v>
      </c>
      <c r="IE268">
        <v>27.993279999999999</v>
      </c>
      <c r="IF268" s="1">
        <v>4.1976829999999998E-3</v>
      </c>
      <c r="IG268">
        <v>1.7948379999999999</v>
      </c>
      <c r="IH268">
        <v>0.61951400000000001</v>
      </c>
      <c r="II268">
        <v>28.055810000000001</v>
      </c>
      <c r="IJ268" s="1">
        <v>3.417659E-3</v>
      </c>
      <c r="IK268">
        <v>1.464548</v>
      </c>
      <c r="IL268">
        <v>0.61927770000000004</v>
      </c>
      <c r="IM268">
        <v>27.679690000000001</v>
      </c>
      <c r="IN268" s="1">
        <v>2.7031780000000001E-3</v>
      </c>
      <c r="IO268">
        <v>1.1603969999999999</v>
      </c>
      <c r="IP268">
        <v>0.61912719999999999</v>
      </c>
      <c r="IQ268">
        <v>27.180610000000001</v>
      </c>
      <c r="IR268" s="1">
        <v>2.1052649999999998E-3</v>
      </c>
      <c r="IS268">
        <v>0.90428090000000005</v>
      </c>
      <c r="IT268">
        <v>0.61900109999999997</v>
      </c>
      <c r="IU268">
        <v>26.743320000000001</v>
      </c>
      <c r="IV268" s="1">
        <v>1.6511430000000001E-3</v>
      </c>
      <c r="IW268">
        <v>0.70836290000000002</v>
      </c>
      <c r="IX268">
        <v>0.61892340000000001</v>
      </c>
      <c r="IY268">
        <v>26.865490000000001</v>
      </c>
      <c r="IZ268" s="1">
        <v>1.33369E-3</v>
      </c>
      <c r="JA268">
        <v>0.57071570000000005</v>
      </c>
      <c r="JB268">
        <v>0.61886399999999997</v>
      </c>
      <c r="JC268">
        <v>26.918209999999998</v>
      </c>
      <c r="JD268" s="1">
        <v>1.1241140000000001E-3</v>
      </c>
      <c r="JE268">
        <v>0.4795913</v>
      </c>
      <c r="JF268">
        <v>0.61882870000000001</v>
      </c>
      <c r="JG268">
        <v>27.175709999999999</v>
      </c>
      <c r="JH268" s="1">
        <v>9.8822249999999993E-4</v>
      </c>
      <c r="JI268">
        <v>0.42049310000000001</v>
      </c>
      <c r="JJ268">
        <v>0.61880170000000001</v>
      </c>
      <c r="JK268">
        <v>27.227340000000002</v>
      </c>
      <c r="JL268" s="1">
        <v>8.9741590000000002E-4</v>
      </c>
      <c r="JM268">
        <v>0.38114100000000001</v>
      </c>
      <c r="JN268">
        <v>0.61880080000000004</v>
      </c>
      <c r="JO268">
        <v>27.21968</v>
      </c>
      <c r="JP268" s="1">
        <v>8.3250809999999996E-4</v>
      </c>
      <c r="JQ268">
        <v>0.3531763</v>
      </c>
      <c r="JR268">
        <v>0.61879490000000004</v>
      </c>
      <c r="JS268">
        <v>27.161439999999999</v>
      </c>
      <c r="JT268" s="1">
        <v>7.8224529999999998E-4</v>
      </c>
      <c r="JU268">
        <v>0.33163510000000002</v>
      </c>
      <c r="JV268">
        <v>0.61877720000000003</v>
      </c>
      <c r="JW268">
        <v>26.91516</v>
      </c>
      <c r="JX268" s="1">
        <v>7.4045329999999996E-4</v>
      </c>
      <c r="JY268">
        <v>0.3137837</v>
      </c>
      <c r="JZ268">
        <v>0.61878100000000003</v>
      </c>
      <c r="KA268">
        <v>26.553750000000001</v>
      </c>
      <c r="KB268" s="1">
        <v>7.0379920000000003E-4</v>
      </c>
      <c r="KC268">
        <v>0.29815639999999999</v>
      </c>
      <c r="KD268">
        <v>0.61878129999999998</v>
      </c>
      <c r="KE268">
        <v>26.737469999999998</v>
      </c>
      <c r="KF268" s="1">
        <v>6.7046949999999999E-4</v>
      </c>
      <c r="KG268">
        <v>0.28400399999999998</v>
      </c>
      <c r="KH268">
        <v>0.61876819999999999</v>
      </c>
      <c r="KI268">
        <v>26.76418</v>
      </c>
      <c r="KJ268" s="1">
        <v>6.3956080000000001E-4</v>
      </c>
      <c r="KK268">
        <v>0.27090409999999998</v>
      </c>
      <c r="KL268">
        <v>0.61877119999999997</v>
      </c>
      <c r="KM268">
        <v>26.92212</v>
      </c>
      <c r="KN268" s="1">
        <v>6.1070199999999997E-4</v>
      </c>
      <c r="KO268">
        <v>0.25866820000000001</v>
      </c>
      <c r="KP268">
        <v>0.61875829999999998</v>
      </c>
      <c r="KQ268">
        <v>27.131730000000001</v>
      </c>
      <c r="KR268" s="1">
        <v>5.8379950000000003E-4</v>
      </c>
      <c r="KS268">
        <v>0.24725939999999999</v>
      </c>
      <c r="KT268">
        <v>0.61876779999999998</v>
      </c>
      <c r="KU268">
        <v>27.051780000000001</v>
      </c>
      <c r="KV268" s="1">
        <v>5.5856000000000005E-4</v>
      </c>
      <c r="KW268">
        <v>0.2365632</v>
      </c>
      <c r="KX268">
        <v>0.61875869999999999</v>
      </c>
      <c r="KY268">
        <v>26.6724</v>
      </c>
      <c r="KZ268" s="1">
        <v>5.3462249999999996E-4</v>
      </c>
      <c r="LA268">
        <v>0.22641420000000001</v>
      </c>
      <c r="LB268">
        <v>0.61876129999999996</v>
      </c>
      <c r="LC268">
        <v>26.16328</v>
      </c>
      <c r="LD268" s="1">
        <v>5.1183439999999999E-4</v>
      </c>
      <c r="LE268">
        <v>0.21676619999999999</v>
      </c>
      <c r="LF268">
        <v>0.61875999999999998</v>
      </c>
      <c r="LG268">
        <v>25.78678</v>
      </c>
      <c r="LH268" s="1">
        <v>4.9023190000000003E-4</v>
      </c>
      <c r="LI268">
        <v>0.2075996</v>
      </c>
      <c r="LJ268">
        <v>0.61876600000000004</v>
      </c>
      <c r="LK268">
        <v>26.205850000000002</v>
      </c>
      <c r="LL268" s="1">
        <v>4.6976519999999999E-4</v>
      </c>
      <c r="LM268">
        <v>0.198933</v>
      </c>
      <c r="LN268">
        <v>0.61876609999999999</v>
      </c>
      <c r="LO268">
        <v>26.611550000000001</v>
      </c>
      <c r="LP268" s="1">
        <v>4.5034079999999998E-4</v>
      </c>
      <c r="LQ268">
        <v>0.19069140000000001</v>
      </c>
      <c r="LR268">
        <v>0.61875780000000002</v>
      </c>
      <c r="LS268">
        <v>27.069780000000002</v>
      </c>
      <c r="LT268" s="1">
        <v>4.3178429999999999E-4</v>
      </c>
      <c r="LU268">
        <v>0.1828285</v>
      </c>
      <c r="LV268">
        <v>0.61877090000000001</v>
      </c>
      <c r="LW268">
        <v>27.731030000000001</v>
      </c>
      <c r="LX268" s="1">
        <v>4.1412010000000001E-4</v>
      </c>
      <c r="LY268">
        <v>0.17534830000000001</v>
      </c>
      <c r="LZ268">
        <v>0.61875259999999999</v>
      </c>
      <c r="MA268">
        <v>27.945119999999999</v>
      </c>
      <c r="MB268" s="1">
        <v>3.9730519999999999E-4</v>
      </c>
      <c r="MC268">
        <v>0.1682352</v>
      </c>
      <c r="MD268">
        <v>0.61873489999999998</v>
      </c>
      <c r="ME268">
        <v>27.616790000000002</v>
      </c>
      <c r="MF268" s="1">
        <v>3.813892E-4</v>
      </c>
      <c r="MG268">
        <v>0.16148109999999999</v>
      </c>
      <c r="MH268">
        <v>0.61871149999999997</v>
      </c>
      <c r="MI268">
        <v>27.11</v>
      </c>
      <c r="MJ268" s="1">
        <v>3.662122E-4</v>
      </c>
      <c r="MK268">
        <v>0.15506320000000001</v>
      </c>
      <c r="ML268">
        <v>0.61869419999999997</v>
      </c>
      <c r="MM268">
        <v>26.817299999999999</v>
      </c>
      <c r="MN268" s="1">
        <v>3.5171250000000002E-4</v>
      </c>
      <c r="MO268">
        <v>0.1489318</v>
      </c>
      <c r="MP268">
        <v>0.61863109999999999</v>
      </c>
      <c r="MQ268">
        <v>27.22165</v>
      </c>
      <c r="MR268" s="1">
        <v>3.3788319999999999E-4</v>
      </c>
      <c r="MS268">
        <v>0.1430864</v>
      </c>
      <c r="MT268">
        <v>0.61854390000000004</v>
      </c>
      <c r="MU268">
        <v>27.71527</v>
      </c>
      <c r="MV268" s="1">
        <v>3.2474469999999999E-4</v>
      </c>
      <c r="MW268">
        <v>0.1375189</v>
      </c>
      <c r="MX268">
        <v>0.61842730000000001</v>
      </c>
      <c r="MY268">
        <v>28.095780000000001</v>
      </c>
      <c r="MZ268" s="1">
        <v>3.1224189999999998E-4</v>
      </c>
      <c r="NA268">
        <v>0.1322412</v>
      </c>
      <c r="NB268">
        <v>0.61832920000000002</v>
      </c>
      <c r="NC268">
        <v>28.484770000000001</v>
      </c>
      <c r="ND268" s="1">
        <v>3.004897E-4</v>
      </c>
      <c r="NE268">
        <v>0.1272694</v>
      </c>
      <c r="NF268">
        <v>0.61818119999999999</v>
      </c>
      <c r="NG268">
        <v>28.479710000000001</v>
      </c>
      <c r="NH268" s="1">
        <v>2.894811E-4</v>
      </c>
      <c r="NI268">
        <v>0.1226182</v>
      </c>
      <c r="NJ268">
        <v>0.61802069999999998</v>
      </c>
      <c r="NK268">
        <v>28.250610000000002</v>
      </c>
      <c r="NL268" s="1">
        <v>2.7917220000000002E-4</v>
      </c>
      <c r="NM268">
        <v>0.11826150000000001</v>
      </c>
      <c r="NN268">
        <v>0.61781870000000005</v>
      </c>
      <c r="NO268">
        <v>27.973780000000001</v>
      </c>
      <c r="NP268" s="1">
        <v>2.6938659999999997E-4</v>
      </c>
      <c r="NQ268">
        <v>0.1141351</v>
      </c>
      <c r="NR268">
        <v>0.61763420000000002</v>
      </c>
      <c r="NS268">
        <v>27.71808</v>
      </c>
      <c r="NT268" s="1">
        <v>2.5998530000000001E-4</v>
      </c>
      <c r="NU268">
        <v>0.1101758</v>
      </c>
      <c r="NV268">
        <v>0.61745689999999998</v>
      </c>
      <c r="NW268">
        <v>27.729939999999999</v>
      </c>
      <c r="NX268" s="1">
        <v>2.5090810000000002E-4</v>
      </c>
      <c r="NY268">
        <v>0.1063441</v>
      </c>
      <c r="NZ268">
        <v>0.61728099999999997</v>
      </c>
      <c r="OA268">
        <v>28.11016</v>
      </c>
      <c r="OB268" s="1">
        <v>2.421941E-4</v>
      </c>
      <c r="OC268">
        <v>0.10267</v>
      </c>
      <c r="OD268">
        <v>0.61714670000000005</v>
      </c>
      <c r="OE268">
        <v>28.323350000000001</v>
      </c>
      <c r="OF268" s="1">
        <v>2.3398010000000001E-4</v>
      </c>
      <c r="OG268">
        <v>9.9187049999999999E-2</v>
      </c>
      <c r="OH268">
        <v>0.61700270000000002</v>
      </c>
      <c r="OI268">
        <v>28.489699999999999</v>
      </c>
      <c r="OJ268" s="1">
        <v>2.263543E-4</v>
      </c>
      <c r="OK268">
        <v>9.5953319999999995E-2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0.81085410000000002</v>
      </c>
      <c r="G269">
        <v>23.263079999999999</v>
      </c>
      <c r="H269">
        <v>0</v>
      </c>
      <c r="I269">
        <v>0</v>
      </c>
      <c r="J269">
        <v>0.80921880000000002</v>
      </c>
      <c r="K269">
        <v>23.07339</v>
      </c>
      <c r="L269">
        <v>0</v>
      </c>
      <c r="M269">
        <v>0</v>
      </c>
      <c r="N269">
        <v>0.80756289999999997</v>
      </c>
      <c r="O269">
        <v>23.031649999999999</v>
      </c>
      <c r="P269">
        <v>0</v>
      </c>
      <c r="Q269">
        <v>0</v>
      </c>
      <c r="R269">
        <v>0.80596020000000002</v>
      </c>
      <c r="S269">
        <v>22.79064</v>
      </c>
      <c r="T269">
        <v>0</v>
      </c>
      <c r="U269">
        <v>0</v>
      </c>
      <c r="V269">
        <v>0.80433109999999997</v>
      </c>
      <c r="W269">
        <v>22.70138</v>
      </c>
      <c r="X269">
        <v>0</v>
      </c>
      <c r="Y269">
        <v>0</v>
      </c>
      <c r="Z269">
        <v>0.80267160000000004</v>
      </c>
      <c r="AA269">
        <v>22.692830000000001</v>
      </c>
      <c r="AB269">
        <v>0</v>
      </c>
      <c r="AC269">
        <v>0</v>
      </c>
      <c r="AD269">
        <v>0.80087260000000005</v>
      </c>
      <c r="AE269">
        <v>22.63654</v>
      </c>
      <c r="AF269">
        <v>0</v>
      </c>
      <c r="AG269">
        <v>0</v>
      </c>
      <c r="AH269">
        <v>0.79885170000000005</v>
      </c>
      <c r="AI269">
        <v>22.517710000000001</v>
      </c>
      <c r="AJ269">
        <v>0</v>
      </c>
      <c r="AK269">
        <v>0</v>
      </c>
      <c r="AL269">
        <v>0.79638359999999997</v>
      </c>
      <c r="AM269">
        <v>22.63354</v>
      </c>
      <c r="AN269">
        <v>0</v>
      </c>
      <c r="AO269">
        <v>0</v>
      </c>
      <c r="AP269">
        <v>0.79358859999999998</v>
      </c>
      <c r="AQ269">
        <v>22.428349999999998</v>
      </c>
      <c r="AR269">
        <v>0</v>
      </c>
      <c r="AS269">
        <v>0</v>
      </c>
      <c r="AT269">
        <v>0.79064760000000001</v>
      </c>
      <c r="AU269">
        <v>22.224309999999999</v>
      </c>
      <c r="AV269">
        <v>0</v>
      </c>
      <c r="AW269">
        <v>0</v>
      </c>
      <c r="AX269">
        <v>0.78780779999999995</v>
      </c>
      <c r="AY269">
        <v>22.04205</v>
      </c>
      <c r="AZ269">
        <v>0</v>
      </c>
      <c r="BA269">
        <v>0</v>
      </c>
      <c r="BB269">
        <v>0.78521010000000002</v>
      </c>
      <c r="BC269">
        <v>21.970700000000001</v>
      </c>
      <c r="BD269">
        <v>0</v>
      </c>
      <c r="BE269">
        <v>0</v>
      </c>
      <c r="BF269">
        <v>0.78287709999999999</v>
      </c>
      <c r="BG269">
        <v>22.008289999999999</v>
      </c>
      <c r="BH269">
        <v>1.5886059999999999E-18</v>
      </c>
      <c r="BI269">
        <v>3.5324290000000002E-16</v>
      </c>
      <c r="BJ269">
        <v>0.7807499</v>
      </c>
      <c r="BK269">
        <v>22.15673</v>
      </c>
      <c r="BL269" s="1">
        <v>5.9757800000000002E-12</v>
      </c>
      <c r="BM269" s="1">
        <v>1.318301E-9</v>
      </c>
      <c r="BN269">
        <v>0.77871190000000001</v>
      </c>
      <c r="BO269">
        <v>22.42952</v>
      </c>
      <c r="BP269" s="1">
        <v>3.0337089999999998E-7</v>
      </c>
      <c r="BQ269" s="1">
        <v>7.2261540000000002E-5</v>
      </c>
      <c r="BR269">
        <v>0.77664730000000004</v>
      </c>
      <c r="BS269">
        <v>22.738800000000001</v>
      </c>
      <c r="BT269" s="1">
        <v>1.817558E-4</v>
      </c>
      <c r="BU269" s="1">
        <v>4.5449580000000003E-2</v>
      </c>
      <c r="BV269">
        <v>0.77449469999999998</v>
      </c>
      <c r="BW269">
        <v>22.97373</v>
      </c>
      <c r="BX269" s="1">
        <v>1.794712E-2</v>
      </c>
      <c r="BY269" s="1">
        <v>4.6553230000000001</v>
      </c>
      <c r="BZ269">
        <v>0.77215469999999997</v>
      </c>
      <c r="CA269">
        <v>23.069900000000001</v>
      </c>
      <c r="CB269" s="1">
        <v>0.50139610000000001</v>
      </c>
      <c r="CC269" s="1">
        <v>134.2353</v>
      </c>
      <c r="CD269">
        <v>0.7695031</v>
      </c>
      <c r="CE269">
        <v>22.803260000000002</v>
      </c>
      <c r="CF269" s="1">
        <v>5.2406389999999998</v>
      </c>
      <c r="CG269">
        <v>1441.922</v>
      </c>
      <c r="CH269">
        <v>0.76644210000000002</v>
      </c>
      <c r="CI269">
        <v>22.568280000000001</v>
      </c>
      <c r="CJ269">
        <v>24.577529999999999</v>
      </c>
      <c r="CK269">
        <v>6932.3810000000003</v>
      </c>
      <c r="CL269">
        <v>0.76289079999999998</v>
      </c>
      <c r="CM269">
        <v>22.473949999999999</v>
      </c>
      <c r="CN269">
        <v>59.16986</v>
      </c>
      <c r="CO269">
        <v>17073.240000000002</v>
      </c>
      <c r="CP269">
        <v>0.75900599999999996</v>
      </c>
      <c r="CQ269">
        <v>22.477409999999999</v>
      </c>
      <c r="CR269">
        <v>81.314409999999995</v>
      </c>
      <c r="CS269">
        <v>23950.84</v>
      </c>
      <c r="CT269">
        <v>0.75480150000000001</v>
      </c>
      <c r="CU269">
        <v>22.85181</v>
      </c>
      <c r="CV269">
        <v>69.615970000000004</v>
      </c>
      <c r="CW269">
        <v>20888.009999999998</v>
      </c>
      <c r="CX269">
        <v>0.75018989999999997</v>
      </c>
      <c r="CY269">
        <v>23.381900000000002</v>
      </c>
      <c r="CZ269">
        <v>39.861280000000001</v>
      </c>
      <c r="DA269">
        <v>12169.14</v>
      </c>
      <c r="DB269">
        <v>0.74527359999999998</v>
      </c>
      <c r="DC269">
        <v>23.63767</v>
      </c>
      <c r="DD269">
        <v>16.267669999999999</v>
      </c>
      <c r="DE269">
        <v>5046.2740000000003</v>
      </c>
      <c r="DF269">
        <v>0.74021139999999996</v>
      </c>
      <c r="DG269">
        <v>23.724820000000001</v>
      </c>
      <c r="DH269">
        <v>5.0176819999999998</v>
      </c>
      <c r="DI269">
        <v>1578.3879999999999</v>
      </c>
      <c r="DJ269">
        <v>0.73522350000000003</v>
      </c>
      <c r="DK269">
        <v>23.469239999999999</v>
      </c>
      <c r="DL269">
        <v>1.254059</v>
      </c>
      <c r="DM269">
        <v>398.86399999999998</v>
      </c>
      <c r="DN269">
        <v>0.72997769999999995</v>
      </c>
      <c r="DO269">
        <v>23.201640000000001</v>
      </c>
      <c r="DP269">
        <v>0.29766239999999999</v>
      </c>
      <c r="DQ269">
        <v>94.938670000000002</v>
      </c>
      <c r="DR269">
        <v>0.72448579999999996</v>
      </c>
      <c r="DS269">
        <v>22.989180000000001</v>
      </c>
      <c r="DT269">
        <v>0.10364039999999999</v>
      </c>
      <c r="DU269">
        <v>32.503810000000001</v>
      </c>
      <c r="DV269">
        <v>0.71884150000000002</v>
      </c>
      <c r="DW269">
        <v>22.827439999999999</v>
      </c>
      <c r="DX269">
        <v>7.2228490000000006E-2</v>
      </c>
      <c r="DY269">
        <v>22.336099999999998</v>
      </c>
      <c r="DZ269">
        <v>0.71309509999999998</v>
      </c>
      <c r="EA269">
        <v>23.030719999999999</v>
      </c>
      <c r="EB269">
        <v>6.8661470000000002E-2</v>
      </c>
      <c r="EC269">
        <v>21.270779999999998</v>
      </c>
      <c r="ED269">
        <v>0.7070594</v>
      </c>
      <c r="EE269">
        <v>23.39715</v>
      </c>
      <c r="EF269">
        <v>6.7394109999999993E-2</v>
      </c>
      <c r="EG269">
        <v>21.021370000000001</v>
      </c>
      <c r="EH269">
        <v>0.70088289999999998</v>
      </c>
      <c r="EI269">
        <v>23.75292</v>
      </c>
      <c r="EJ269">
        <v>6.4520980000000006E-2</v>
      </c>
      <c r="EK269">
        <v>20.277830000000002</v>
      </c>
      <c r="EL269">
        <v>0.69542159999999997</v>
      </c>
      <c r="EM269">
        <v>23.90089</v>
      </c>
      <c r="EN269">
        <v>6.0317019999999999E-2</v>
      </c>
      <c r="EO269">
        <v>19.075019999999999</v>
      </c>
      <c r="EP269">
        <v>0.69015939999999998</v>
      </c>
      <c r="EQ269">
        <v>23.644760000000002</v>
      </c>
      <c r="ER269" s="1">
        <v>5.5432090000000003E-2</v>
      </c>
      <c r="ES269">
        <v>17.631209999999999</v>
      </c>
      <c r="ET269">
        <v>0.68456890000000004</v>
      </c>
      <c r="EU269">
        <v>23.18909</v>
      </c>
      <c r="EV269" s="1">
        <v>5.0385199999999998E-2</v>
      </c>
      <c r="EW269">
        <v>16.122340000000001</v>
      </c>
      <c r="EX269">
        <v>0.67872030000000005</v>
      </c>
      <c r="EY269">
        <v>22.854600000000001</v>
      </c>
      <c r="EZ269" s="1">
        <v>4.5510349999999998E-2</v>
      </c>
      <c r="FA269">
        <v>14.652430000000001</v>
      </c>
      <c r="FB269">
        <v>0.67294399999999999</v>
      </c>
      <c r="FC269">
        <v>22.82705</v>
      </c>
      <c r="FD269" s="1">
        <v>4.1001759999999998E-2</v>
      </c>
      <c r="FE269">
        <v>13.27997</v>
      </c>
      <c r="FF269">
        <v>0.66766409999999998</v>
      </c>
      <c r="FG269">
        <v>23.54364</v>
      </c>
      <c r="FH269" s="1">
        <v>3.693362E-2</v>
      </c>
      <c r="FI269">
        <v>12.02711</v>
      </c>
      <c r="FJ269">
        <v>0.66215919999999995</v>
      </c>
      <c r="FK269">
        <v>24.142690000000002</v>
      </c>
      <c r="FL269" s="1">
        <v>3.327074E-2</v>
      </c>
      <c r="FM269">
        <v>10.89753</v>
      </c>
      <c r="FN269">
        <v>0.65652379999999999</v>
      </c>
      <c r="FO269">
        <v>24.52458</v>
      </c>
      <c r="FP269" s="1">
        <v>2.998338E-2</v>
      </c>
      <c r="FQ269">
        <v>9.8808849999999993</v>
      </c>
      <c r="FR269">
        <v>0.65082700000000004</v>
      </c>
      <c r="FS269">
        <v>24.634609999999999</v>
      </c>
      <c r="FT269" s="1">
        <v>2.7025049999999998E-2</v>
      </c>
      <c r="FU269">
        <v>8.9607720000000004</v>
      </c>
      <c r="FV269">
        <v>0.6457138</v>
      </c>
      <c r="FW269">
        <v>24.42906</v>
      </c>
      <c r="FX269" s="1">
        <v>2.4395750000000001E-2</v>
      </c>
      <c r="FY269">
        <v>8.1314539999999997</v>
      </c>
      <c r="FZ269">
        <v>0.64032500000000003</v>
      </c>
      <c r="GA269">
        <v>24.011399999999998</v>
      </c>
      <c r="GB269" s="1">
        <v>2.1998110000000001E-2</v>
      </c>
      <c r="GC269">
        <v>7.3747780000000001</v>
      </c>
      <c r="GD269">
        <v>0.63546749999999996</v>
      </c>
      <c r="GE269">
        <v>23.55707</v>
      </c>
      <c r="GF269" s="1">
        <v>1.981316E-2</v>
      </c>
      <c r="GG269">
        <v>6.673362</v>
      </c>
      <c r="GH269">
        <v>0.63036040000000004</v>
      </c>
      <c r="GI269">
        <v>23.369289999999999</v>
      </c>
      <c r="GJ269" s="1">
        <v>1.7840040000000001E-2</v>
      </c>
      <c r="GK269">
        <v>6.0376989999999999</v>
      </c>
      <c r="GL269">
        <v>0.62536590000000003</v>
      </c>
      <c r="GM269">
        <v>24.019259999999999</v>
      </c>
      <c r="GN269" s="1">
        <v>1.6048750000000001E-2</v>
      </c>
      <c r="GO269">
        <v>5.4565010000000003</v>
      </c>
      <c r="GP269">
        <v>0.62083429999999995</v>
      </c>
      <c r="GQ269">
        <v>24.76623</v>
      </c>
      <c r="GR269" s="1">
        <v>1.444579E-2</v>
      </c>
      <c r="GS269">
        <v>4.9307369999999997</v>
      </c>
      <c r="GT269">
        <v>0.61672769999999999</v>
      </c>
      <c r="GU269">
        <v>25.49898</v>
      </c>
      <c r="GV269" s="1">
        <v>1.301622E-2</v>
      </c>
      <c r="GW269">
        <v>4.4572820000000002</v>
      </c>
      <c r="GX269">
        <v>0.61336170000000001</v>
      </c>
      <c r="GY269">
        <v>26.201450000000001</v>
      </c>
      <c r="GZ269" s="1">
        <v>1.1739930000000001E-2</v>
      </c>
      <c r="HA269">
        <v>4.0298740000000004</v>
      </c>
      <c r="HB269">
        <v>0.61057779999999995</v>
      </c>
      <c r="HC269">
        <v>26.422809999999998</v>
      </c>
      <c r="HD269" s="1">
        <v>1.057846E-2</v>
      </c>
      <c r="HE269">
        <v>3.639513</v>
      </c>
      <c r="HF269">
        <v>0.60817239999999995</v>
      </c>
      <c r="HG269">
        <v>26.173269999999999</v>
      </c>
      <c r="HH269" s="1">
        <v>9.5086649999999995E-3</v>
      </c>
      <c r="HI269">
        <v>3.2777579999999999</v>
      </c>
      <c r="HJ269">
        <v>0.60616650000000005</v>
      </c>
      <c r="HK269">
        <v>25.81232</v>
      </c>
      <c r="HL269" s="1">
        <v>8.5165999999999992E-3</v>
      </c>
      <c r="HM269">
        <v>2.9404379999999999</v>
      </c>
      <c r="HN269">
        <v>0.60468429999999995</v>
      </c>
      <c r="HO269">
        <v>25.526700000000002</v>
      </c>
      <c r="HP269" s="1">
        <v>7.5918230000000001E-3</v>
      </c>
      <c r="HQ269">
        <v>2.624196</v>
      </c>
      <c r="HR269">
        <v>0.60350159999999997</v>
      </c>
      <c r="HS269">
        <v>25.93534</v>
      </c>
      <c r="HT269" s="1">
        <v>6.7243889999999999E-3</v>
      </c>
      <c r="HU269">
        <v>2.3267410000000002</v>
      </c>
      <c r="HV269">
        <v>0.60260029999999998</v>
      </c>
      <c r="HW269">
        <v>26.629339999999999</v>
      </c>
      <c r="HX269" s="1">
        <v>5.9001710000000001E-3</v>
      </c>
      <c r="HY269">
        <v>2.0434589999999999</v>
      </c>
      <c r="HZ269">
        <v>0.60192420000000002</v>
      </c>
      <c r="IA269">
        <v>27.338139999999999</v>
      </c>
      <c r="IB269" s="1">
        <v>5.0964540000000003E-3</v>
      </c>
      <c r="IC269">
        <v>1.767039</v>
      </c>
      <c r="ID269">
        <v>0.60143219999999997</v>
      </c>
      <c r="IE269">
        <v>27.999279999999999</v>
      </c>
      <c r="IF269" s="1">
        <v>4.2968379999999999E-3</v>
      </c>
      <c r="IG269">
        <v>1.491757</v>
      </c>
      <c r="IH269">
        <v>0.60109000000000001</v>
      </c>
      <c r="II269">
        <v>28.06259</v>
      </c>
      <c r="IJ269" s="1">
        <v>3.5126799999999998E-3</v>
      </c>
      <c r="IK269">
        <v>1.221244</v>
      </c>
      <c r="IL269">
        <v>0.60082530000000001</v>
      </c>
      <c r="IM269">
        <v>27.700900000000001</v>
      </c>
      <c r="IN269" s="1">
        <v>2.7873590000000001E-3</v>
      </c>
      <c r="IO269">
        <v>0.97019670000000002</v>
      </c>
      <c r="IP269">
        <v>0.60064759999999995</v>
      </c>
      <c r="IQ269">
        <v>27.213039999999999</v>
      </c>
      <c r="IR269" s="1">
        <v>2.1729599999999998E-3</v>
      </c>
      <c r="IS269">
        <v>0.75674909999999995</v>
      </c>
      <c r="IT269">
        <v>0.60050669999999995</v>
      </c>
      <c r="IU269">
        <v>26.776679999999999</v>
      </c>
      <c r="IV269" s="1">
        <v>1.700668E-3</v>
      </c>
      <c r="IW269">
        <v>0.59188680000000005</v>
      </c>
      <c r="IX269">
        <v>0.60041940000000005</v>
      </c>
      <c r="IY269">
        <v>26.900320000000001</v>
      </c>
      <c r="IZ269" s="1">
        <v>1.367318E-3</v>
      </c>
      <c r="JA269">
        <v>0.47516649999999999</v>
      </c>
      <c r="JB269">
        <v>0.60036239999999996</v>
      </c>
      <c r="JC269">
        <v>26.9344</v>
      </c>
      <c r="JD269" s="1">
        <v>1.1459770000000001E-3</v>
      </c>
      <c r="JE269">
        <v>0.39753319999999998</v>
      </c>
      <c r="JF269">
        <v>0.60032739999999996</v>
      </c>
      <c r="JG269">
        <v>27.183620000000001</v>
      </c>
      <c r="JH269" s="1">
        <v>1.00248E-3</v>
      </c>
      <c r="JI269">
        <v>0.3471844</v>
      </c>
      <c r="JJ269">
        <v>0.60030030000000001</v>
      </c>
      <c r="JK269">
        <v>27.229340000000001</v>
      </c>
      <c r="JL269" s="1">
        <v>9.071703E-4</v>
      </c>
      <c r="JM269">
        <v>0.31380950000000002</v>
      </c>
      <c r="JN269">
        <v>0.60029460000000001</v>
      </c>
      <c r="JO269">
        <v>27.235900000000001</v>
      </c>
      <c r="JP269" s="1">
        <v>8.3972270000000002E-4</v>
      </c>
      <c r="JQ269">
        <v>0.29027809999999998</v>
      </c>
      <c r="JR269">
        <v>0.60027459999999999</v>
      </c>
      <c r="JS269">
        <v>27.19736</v>
      </c>
      <c r="JT269" s="1">
        <v>7.8801369999999997E-4</v>
      </c>
      <c r="JU269">
        <v>0.27229360000000002</v>
      </c>
      <c r="JV269">
        <v>0.60027070000000005</v>
      </c>
      <c r="JW269">
        <v>26.96733</v>
      </c>
      <c r="JX269" s="1">
        <v>7.4536000000000003E-4</v>
      </c>
      <c r="JY269">
        <v>0.25748120000000002</v>
      </c>
      <c r="JZ269">
        <v>0.60027540000000001</v>
      </c>
      <c r="KA269">
        <v>26.609760000000001</v>
      </c>
      <c r="KB269" s="1">
        <v>7.0818750000000005E-4</v>
      </c>
      <c r="KC269">
        <v>0.24458099999999999</v>
      </c>
      <c r="KD269">
        <v>0.60026060000000003</v>
      </c>
      <c r="KE269">
        <v>26.79533</v>
      </c>
      <c r="KF269" s="1">
        <v>6.7449019999999999E-4</v>
      </c>
      <c r="KG269">
        <v>0.23292640000000001</v>
      </c>
      <c r="KH269">
        <v>0.60024569999999999</v>
      </c>
      <c r="KI269">
        <v>26.793510000000001</v>
      </c>
      <c r="KJ269" s="1">
        <v>6.4330029999999996E-4</v>
      </c>
      <c r="KK269">
        <v>0.22215560000000001</v>
      </c>
      <c r="KL269">
        <v>0.60025110000000004</v>
      </c>
      <c r="KM269">
        <v>26.939609999999998</v>
      </c>
      <c r="KN269" s="1">
        <v>6.1419839999999996E-4</v>
      </c>
      <c r="KO269">
        <v>0.21210180000000001</v>
      </c>
      <c r="KP269">
        <v>0.60023740000000003</v>
      </c>
      <c r="KQ269">
        <v>27.144200000000001</v>
      </c>
      <c r="KR269" s="1">
        <v>5.8705539999999998E-4</v>
      </c>
      <c r="KS269">
        <v>0.2027226</v>
      </c>
      <c r="KT269">
        <v>0.60023919999999997</v>
      </c>
      <c r="KU269">
        <v>27.065190000000001</v>
      </c>
      <c r="KV269" s="1">
        <v>5.6163280000000001E-4</v>
      </c>
      <c r="KW269">
        <v>0.1939429</v>
      </c>
      <c r="KX269">
        <v>0.60026009999999996</v>
      </c>
      <c r="KY269">
        <v>26.699259999999999</v>
      </c>
      <c r="KZ269" s="1">
        <v>5.3754919999999997E-4</v>
      </c>
      <c r="LA269">
        <v>0.18561610000000001</v>
      </c>
      <c r="LB269">
        <v>0.60023550000000003</v>
      </c>
      <c r="LC269">
        <v>26.202940000000002</v>
      </c>
      <c r="LD269" s="1">
        <v>5.1460959999999995E-4</v>
      </c>
      <c r="LE269">
        <v>0.17770079999999999</v>
      </c>
      <c r="LF269">
        <v>0.60025729999999999</v>
      </c>
      <c r="LG269">
        <v>25.832930000000001</v>
      </c>
      <c r="LH269" s="1">
        <v>4.9286809999999996E-4</v>
      </c>
      <c r="LI269">
        <v>0.17017969999999999</v>
      </c>
      <c r="LJ269">
        <v>0.60025839999999997</v>
      </c>
      <c r="LK269">
        <v>26.253879999999999</v>
      </c>
      <c r="LL269" s="1">
        <v>4.7225810000000001E-4</v>
      </c>
      <c r="LM269">
        <v>0.1630665</v>
      </c>
      <c r="LN269">
        <v>0.60025859999999998</v>
      </c>
      <c r="LO269">
        <v>26.64087</v>
      </c>
      <c r="LP269" s="1">
        <v>4.5271889999999999E-4</v>
      </c>
      <c r="LQ269">
        <v>0.1563071</v>
      </c>
      <c r="LR269">
        <v>0.60025410000000001</v>
      </c>
      <c r="LS269">
        <v>27.09131</v>
      </c>
      <c r="LT269" s="1">
        <v>4.3405059999999999E-4</v>
      </c>
      <c r="LU269">
        <v>0.1498582</v>
      </c>
      <c r="LV269">
        <v>0.60025170000000005</v>
      </c>
      <c r="LW269">
        <v>27.755279999999999</v>
      </c>
      <c r="LX269" s="1">
        <v>4.162797E-4</v>
      </c>
      <c r="LY269">
        <v>0.1437243</v>
      </c>
      <c r="LZ269">
        <v>0.60023780000000004</v>
      </c>
      <c r="MA269">
        <v>27.962530000000001</v>
      </c>
      <c r="MB269" s="1">
        <v>3.9935790000000001E-4</v>
      </c>
      <c r="MC269">
        <v>0.1378887</v>
      </c>
      <c r="MD269">
        <v>0.60023499999999996</v>
      </c>
      <c r="ME269">
        <v>27.641829999999999</v>
      </c>
      <c r="MF269" s="1">
        <v>3.8333280000000001E-4</v>
      </c>
      <c r="MG269">
        <v>0.1323442</v>
      </c>
      <c r="MH269">
        <v>0.60019639999999996</v>
      </c>
      <c r="MI269">
        <v>27.1478</v>
      </c>
      <c r="MJ269" s="1">
        <v>3.6806209999999998E-4</v>
      </c>
      <c r="MK269">
        <v>0.1270809</v>
      </c>
      <c r="ML269">
        <v>0.60018210000000005</v>
      </c>
      <c r="MM269">
        <v>26.866230000000002</v>
      </c>
      <c r="MN269" s="1">
        <v>3.5348699999999999E-4</v>
      </c>
      <c r="MO269">
        <v>0.1220555</v>
      </c>
      <c r="MP269">
        <v>0.60012239999999994</v>
      </c>
      <c r="MQ269">
        <v>27.273340000000001</v>
      </c>
      <c r="MR269" s="1">
        <v>3.3956729999999998E-4</v>
      </c>
      <c r="MS269">
        <v>0.11726019999999999</v>
      </c>
      <c r="MT269">
        <v>0.60003740000000005</v>
      </c>
      <c r="MU269">
        <v>27.75752</v>
      </c>
      <c r="MV269" s="1">
        <v>3.26347E-4</v>
      </c>
      <c r="MW269">
        <v>0.1126939</v>
      </c>
      <c r="MX269">
        <v>0.59995069999999995</v>
      </c>
      <c r="MY269">
        <v>28.123539999999998</v>
      </c>
      <c r="MZ269" s="1">
        <v>3.1375689999999998E-4</v>
      </c>
      <c r="NA269">
        <v>0.1083607</v>
      </c>
      <c r="NB269">
        <v>0.59984839999999995</v>
      </c>
      <c r="NC269">
        <v>28.502410000000001</v>
      </c>
      <c r="ND269" s="1">
        <v>3.0191460000000001E-4</v>
      </c>
      <c r="NE269">
        <v>0.1042795</v>
      </c>
      <c r="NF269">
        <v>0.59970619999999997</v>
      </c>
      <c r="NG269">
        <v>28.486450000000001</v>
      </c>
      <c r="NH269" s="1">
        <v>2.9081570000000001E-4</v>
      </c>
      <c r="NI269">
        <v>0.10046049999999999</v>
      </c>
      <c r="NJ269">
        <v>0.59953789999999996</v>
      </c>
      <c r="NK269">
        <v>28.262969999999999</v>
      </c>
      <c r="NL269" s="1">
        <v>2.8042609999999999E-4</v>
      </c>
      <c r="NM269">
        <v>9.6882979999999994E-2</v>
      </c>
      <c r="NN269">
        <v>0.59936420000000001</v>
      </c>
      <c r="NO269">
        <v>27.994630000000001</v>
      </c>
      <c r="NP269" s="1">
        <v>2.7058460000000002E-4</v>
      </c>
      <c r="NQ269">
        <v>9.3500040000000006E-2</v>
      </c>
      <c r="NR269">
        <v>0.59917379999999998</v>
      </c>
      <c r="NS269">
        <v>27.740480000000002</v>
      </c>
      <c r="NT269" s="1">
        <v>2.6113980000000002E-4</v>
      </c>
      <c r="NU269">
        <v>9.025743E-2</v>
      </c>
      <c r="NV269">
        <v>0.59900889999999996</v>
      </c>
      <c r="NW269">
        <v>27.75292</v>
      </c>
      <c r="NX269" s="1">
        <v>2.5202239999999999E-4</v>
      </c>
      <c r="NY269">
        <v>8.7119769999999999E-2</v>
      </c>
      <c r="NZ269">
        <v>0.59882409999999997</v>
      </c>
      <c r="OA269">
        <v>28.127739999999999</v>
      </c>
      <c r="OB269" s="1">
        <v>2.432531E-4</v>
      </c>
      <c r="OC269">
        <v>8.4108249999999996E-2</v>
      </c>
      <c r="OD269">
        <v>0.59868659999999996</v>
      </c>
      <c r="OE269">
        <v>28.330480000000001</v>
      </c>
      <c r="OF269" s="1">
        <v>2.3497899999999999E-4</v>
      </c>
      <c r="OG269">
        <v>8.125127E-2</v>
      </c>
      <c r="OH269">
        <v>0.59853199999999995</v>
      </c>
      <c r="OI269">
        <v>28.491890000000001</v>
      </c>
      <c r="OJ269" s="1">
        <v>2.2727700000000001E-4</v>
      </c>
      <c r="OK269">
        <v>7.8592389999999998E-2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1.4700580000000001</v>
      </c>
      <c r="G270">
        <v>23.300840000000001</v>
      </c>
      <c r="H270">
        <v>0</v>
      </c>
      <c r="I270">
        <v>0</v>
      </c>
      <c r="J270">
        <v>1.4670300000000001</v>
      </c>
      <c r="K270">
        <v>23.108979999999999</v>
      </c>
      <c r="L270">
        <v>0</v>
      </c>
      <c r="M270">
        <v>0</v>
      </c>
      <c r="N270">
        <v>1.4639610000000001</v>
      </c>
      <c r="O270">
        <v>23.06137</v>
      </c>
      <c r="P270">
        <v>0</v>
      </c>
      <c r="Q270">
        <v>0</v>
      </c>
      <c r="R270">
        <v>1.4607859999999999</v>
      </c>
      <c r="S270">
        <v>22.80658</v>
      </c>
      <c r="T270">
        <v>0</v>
      </c>
      <c r="U270">
        <v>0</v>
      </c>
      <c r="V270">
        <v>1.457533</v>
      </c>
      <c r="W270">
        <v>22.704840000000001</v>
      </c>
      <c r="X270">
        <v>0</v>
      </c>
      <c r="Y270">
        <v>0</v>
      </c>
      <c r="Z270">
        <v>1.4542079999999999</v>
      </c>
      <c r="AA270">
        <v>22.695550000000001</v>
      </c>
      <c r="AB270">
        <v>0</v>
      </c>
      <c r="AC270">
        <v>0</v>
      </c>
      <c r="AD270">
        <v>1.450672</v>
      </c>
      <c r="AE270">
        <v>22.645959999999999</v>
      </c>
      <c r="AF270">
        <v>0</v>
      </c>
      <c r="AG270">
        <v>0</v>
      </c>
      <c r="AH270">
        <v>1.4466619999999999</v>
      </c>
      <c r="AI270">
        <v>22.541930000000001</v>
      </c>
      <c r="AJ270">
        <v>0</v>
      </c>
      <c r="AK270">
        <v>0</v>
      </c>
      <c r="AL270">
        <v>1.441786</v>
      </c>
      <c r="AM270">
        <v>22.67276</v>
      </c>
      <c r="AN270">
        <v>0</v>
      </c>
      <c r="AO270">
        <v>0</v>
      </c>
      <c r="AP270">
        <v>1.436202</v>
      </c>
      <c r="AQ270">
        <v>22.467739999999999</v>
      </c>
      <c r="AR270">
        <v>0</v>
      </c>
      <c r="AS270">
        <v>0</v>
      </c>
      <c r="AT270">
        <v>1.4303079999999999</v>
      </c>
      <c r="AU270">
        <v>22.261009999999999</v>
      </c>
      <c r="AV270">
        <v>0</v>
      </c>
      <c r="AW270">
        <v>0</v>
      </c>
      <c r="AX270">
        <v>1.4246479999999999</v>
      </c>
      <c r="AY270">
        <v>22.06061</v>
      </c>
      <c r="AZ270">
        <v>0</v>
      </c>
      <c r="BA270">
        <v>0</v>
      </c>
      <c r="BB270">
        <v>1.4194199999999999</v>
      </c>
      <c r="BC270">
        <v>21.98114</v>
      </c>
      <c r="BD270">
        <v>0</v>
      </c>
      <c r="BE270">
        <v>0</v>
      </c>
      <c r="BF270">
        <v>1.41475</v>
      </c>
      <c r="BG270">
        <v>22.0169</v>
      </c>
      <c r="BH270">
        <v>8.5465550000000002E-19</v>
      </c>
      <c r="BI270">
        <v>1.342695E-16</v>
      </c>
      <c r="BJ270">
        <v>1.410504</v>
      </c>
      <c r="BK270">
        <v>22.17651</v>
      </c>
      <c r="BL270" s="1">
        <v>1.8828500000000002E-12</v>
      </c>
      <c r="BM270" s="1">
        <v>2.6793580000000001E-10</v>
      </c>
      <c r="BN270">
        <v>1.4064190000000001</v>
      </c>
      <c r="BO270">
        <v>22.465199999999999</v>
      </c>
      <c r="BP270" s="1">
        <v>1.8676129999999999E-7</v>
      </c>
      <c r="BQ270" s="1">
        <v>3.3040390000000002E-5</v>
      </c>
      <c r="BR270">
        <v>1.402331</v>
      </c>
      <c r="BS270">
        <v>22.792960000000001</v>
      </c>
      <c r="BT270" s="1">
        <v>1.2767440000000001E-4</v>
      </c>
      <c r="BU270" s="1">
        <v>2.3970089999999999E-2</v>
      </c>
      <c r="BV270">
        <v>1.398083</v>
      </c>
      <c r="BW270">
        <v>23.026499999999999</v>
      </c>
      <c r="BX270" s="1">
        <v>1.376961E-2</v>
      </c>
      <c r="BY270" s="1">
        <v>2.693155</v>
      </c>
      <c r="BZ270">
        <v>1.3934219999999999</v>
      </c>
      <c r="CA270">
        <v>23.11232</v>
      </c>
      <c r="CB270" s="1">
        <v>0.41240379999999999</v>
      </c>
      <c r="CC270" s="1">
        <v>83.439490000000006</v>
      </c>
      <c r="CD270">
        <v>1.388174</v>
      </c>
      <c r="CE270">
        <v>22.827269999999999</v>
      </c>
      <c r="CF270" s="1">
        <v>4.56813</v>
      </c>
      <c r="CG270">
        <v>950.98069999999996</v>
      </c>
      <c r="CH270">
        <v>1.3820840000000001</v>
      </c>
      <c r="CI270">
        <v>22.580719999999999</v>
      </c>
      <c r="CJ270" s="1">
        <v>22.51389</v>
      </c>
      <c r="CK270">
        <v>4807.2960000000003</v>
      </c>
      <c r="CL270">
        <v>1.3750519999999999</v>
      </c>
      <c r="CM270">
        <v>22.48057</v>
      </c>
      <c r="CN270">
        <v>56.582970000000003</v>
      </c>
      <c r="CO270">
        <v>12359.25</v>
      </c>
      <c r="CP270">
        <v>1.3674280000000001</v>
      </c>
      <c r="CQ270">
        <v>22.485659999999999</v>
      </c>
      <c r="CR270">
        <v>80.738140000000001</v>
      </c>
      <c r="CS270">
        <v>17991.3</v>
      </c>
      <c r="CT270">
        <v>1.359286</v>
      </c>
      <c r="CU270">
        <v>22.872949999999999</v>
      </c>
      <c r="CV270">
        <v>71.411010000000005</v>
      </c>
      <c r="CW270">
        <v>16193.25</v>
      </c>
      <c r="CX270">
        <v>1.3503449999999999</v>
      </c>
      <c r="CY270">
        <v>23.413519999999998</v>
      </c>
      <c r="CZ270">
        <v>42.070920000000001</v>
      </c>
      <c r="DA270">
        <v>9691.7450000000008</v>
      </c>
      <c r="DB270">
        <v>1.340846</v>
      </c>
      <c r="DC270">
        <v>23.673860000000001</v>
      </c>
      <c r="DD270">
        <v>17.598479999999999</v>
      </c>
      <c r="DE270">
        <v>4111.1620000000003</v>
      </c>
      <c r="DF270">
        <v>1.3310219999999999</v>
      </c>
      <c r="DG270">
        <v>23.760439999999999</v>
      </c>
      <c r="DH270">
        <v>5.5415419999999997</v>
      </c>
      <c r="DI270">
        <v>1309.4939999999999</v>
      </c>
      <c r="DJ270">
        <v>1.320897</v>
      </c>
      <c r="DK270">
        <v>23.490300000000001</v>
      </c>
      <c r="DL270">
        <v>1.4046689999999999</v>
      </c>
      <c r="DM270">
        <v>334.74259999999998</v>
      </c>
      <c r="DN270">
        <v>1.310192</v>
      </c>
      <c r="DO270">
        <v>23.221579999999999</v>
      </c>
      <c r="DP270">
        <v>0.33145520000000001</v>
      </c>
      <c r="DQ270">
        <v>79.022509999999997</v>
      </c>
      <c r="DR270">
        <v>1.2989820000000001</v>
      </c>
      <c r="DS270">
        <v>22.99831</v>
      </c>
      <c r="DT270">
        <v>0.10976080000000001</v>
      </c>
      <c r="DU270">
        <v>25.654890000000002</v>
      </c>
      <c r="DV270">
        <v>1.2875129999999999</v>
      </c>
      <c r="DW270">
        <v>22.833880000000001</v>
      </c>
      <c r="DX270">
        <v>7.3046089999999994E-2</v>
      </c>
      <c r="DY270">
        <v>16.740300000000001</v>
      </c>
      <c r="DZ270">
        <v>1.2757700000000001</v>
      </c>
      <c r="EA270">
        <v>23.04617</v>
      </c>
      <c r="EB270">
        <v>6.8735409999999997E-2</v>
      </c>
      <c r="EC270">
        <v>15.70782</v>
      </c>
      <c r="ED270">
        <v>1.263466</v>
      </c>
      <c r="EE270">
        <v>23.42689</v>
      </c>
      <c r="EF270">
        <v>6.7520449999999996E-2</v>
      </c>
      <c r="EG270">
        <v>15.47357</v>
      </c>
      <c r="EH270">
        <v>1.250869</v>
      </c>
      <c r="EI270">
        <v>23.789629999999999</v>
      </c>
      <c r="EJ270">
        <v>6.4789799999999995E-2</v>
      </c>
      <c r="EK270">
        <v>14.90075</v>
      </c>
      <c r="EL270">
        <v>1.2398199999999999</v>
      </c>
      <c r="EM270">
        <v>23.929659999999998</v>
      </c>
      <c r="EN270">
        <v>6.06709E-2</v>
      </c>
      <c r="EO270">
        <v>13.98381</v>
      </c>
      <c r="EP270">
        <v>1.229365</v>
      </c>
      <c r="EQ270">
        <v>23.66863</v>
      </c>
      <c r="ER270" s="1">
        <v>5.5823570000000003E-2</v>
      </c>
      <c r="ES270">
        <v>12.887</v>
      </c>
      <c r="ET270">
        <v>1.2183310000000001</v>
      </c>
      <c r="EU270">
        <v>23.20871</v>
      </c>
      <c r="EV270" s="1">
        <v>5.0778240000000002E-2</v>
      </c>
      <c r="EW270">
        <v>11.740959999999999</v>
      </c>
      <c r="EX270">
        <v>1.2068620000000001</v>
      </c>
      <c r="EY270">
        <v>22.869440000000001</v>
      </c>
      <c r="EZ270" s="1">
        <v>4.5883849999999997E-2</v>
      </c>
      <c r="FA270">
        <v>10.62228</v>
      </c>
      <c r="FB270">
        <v>1.1951579999999999</v>
      </c>
      <c r="FC270">
        <v>22.852589999999999</v>
      </c>
      <c r="FD270" s="1">
        <v>4.1347509999999997E-2</v>
      </c>
      <c r="FE270">
        <v>9.5808</v>
      </c>
      <c r="FF270">
        <v>1.1836</v>
      </c>
      <c r="FG270">
        <v>23.584129999999998</v>
      </c>
      <c r="FH270" s="1">
        <v>3.7246399999999999E-2</v>
      </c>
      <c r="FI270">
        <v>8.6362509999999997</v>
      </c>
      <c r="FJ270">
        <v>1.17157</v>
      </c>
      <c r="FK270">
        <v>24.16854</v>
      </c>
      <c r="FL270" s="1">
        <v>3.3552770000000003E-2</v>
      </c>
      <c r="FM270">
        <v>7.7868430000000002</v>
      </c>
      <c r="FN270">
        <v>1.15927</v>
      </c>
      <c r="FO270">
        <v>24.54203</v>
      </c>
      <c r="FP270" s="1">
        <v>3.0238270000000001E-2</v>
      </c>
      <c r="FQ270">
        <v>7.0236489999999998</v>
      </c>
      <c r="FR270">
        <v>1.1466970000000001</v>
      </c>
      <c r="FS270">
        <v>24.656279999999999</v>
      </c>
      <c r="FT270">
        <v>2.7255729999999999E-2</v>
      </c>
      <c r="FU270">
        <v>6.335636</v>
      </c>
      <c r="FV270">
        <v>1.135408</v>
      </c>
      <c r="FW270">
        <v>24.445409999999999</v>
      </c>
      <c r="FX270">
        <v>2.4603509999999999E-2</v>
      </c>
      <c r="FY270">
        <v>5.7192569999999998</v>
      </c>
      <c r="FZ270">
        <v>1.1236330000000001</v>
      </c>
      <c r="GA270">
        <v>24.0335</v>
      </c>
      <c r="GB270">
        <v>2.219018E-2</v>
      </c>
      <c r="GC270">
        <v>5.161346</v>
      </c>
      <c r="GD270">
        <v>1.1137269999999999</v>
      </c>
      <c r="GE270">
        <v>23.579910000000002</v>
      </c>
      <c r="GF270" s="1">
        <v>1.9988410000000002E-2</v>
      </c>
      <c r="GG270">
        <v>4.6541300000000003</v>
      </c>
      <c r="GH270">
        <v>1.1041529999999999</v>
      </c>
      <c r="GI270">
        <v>23.410209999999999</v>
      </c>
      <c r="GJ270">
        <v>1.8000820000000001E-2</v>
      </c>
      <c r="GK270">
        <v>4.1966549999999998</v>
      </c>
      <c r="GL270">
        <v>1.094927</v>
      </c>
      <c r="GM270">
        <v>24.07281</v>
      </c>
      <c r="GN270" s="1">
        <v>1.6195729999999998E-2</v>
      </c>
      <c r="GO270">
        <v>3.777997</v>
      </c>
      <c r="GP270">
        <v>1.0865260000000001</v>
      </c>
      <c r="GQ270">
        <v>24.80048</v>
      </c>
      <c r="GR270" s="1">
        <v>1.4577929999999999E-2</v>
      </c>
      <c r="GS270">
        <v>3.3993660000000001</v>
      </c>
      <c r="GT270">
        <v>1.078932</v>
      </c>
      <c r="GU270">
        <v>25.52036</v>
      </c>
      <c r="GV270" s="1">
        <v>1.313491E-2</v>
      </c>
      <c r="GW270">
        <v>3.060238</v>
      </c>
      <c r="GX270">
        <v>1.072532</v>
      </c>
      <c r="GY270">
        <v>26.21996</v>
      </c>
      <c r="GZ270" s="1">
        <v>1.1847079999999999E-2</v>
      </c>
      <c r="HA270">
        <v>2.7567810000000001</v>
      </c>
      <c r="HB270">
        <v>1.066656</v>
      </c>
      <c r="HC270">
        <v>26.422470000000001</v>
      </c>
      <c r="HD270" s="1">
        <v>1.06771E-2</v>
      </c>
      <c r="HE270">
        <v>2.482758</v>
      </c>
      <c r="HF270">
        <v>1.0615810000000001</v>
      </c>
      <c r="HG270">
        <v>26.18318</v>
      </c>
      <c r="HH270" s="1">
        <v>9.6000660000000008E-3</v>
      </c>
      <c r="HI270">
        <v>2.230785</v>
      </c>
      <c r="HJ270">
        <v>1.057415</v>
      </c>
      <c r="HK270">
        <v>25.834540000000001</v>
      </c>
      <c r="HL270" s="1">
        <v>8.6017969999999996E-3</v>
      </c>
      <c r="HM270">
        <v>1.997376</v>
      </c>
      <c r="HN270">
        <v>1.054162</v>
      </c>
      <c r="HO270">
        <v>25.562449999999998</v>
      </c>
      <c r="HP270" s="1">
        <v>7.6715220000000001E-3</v>
      </c>
      <c r="HQ270">
        <v>1.7800670000000001</v>
      </c>
      <c r="HR270">
        <v>1.0516479999999999</v>
      </c>
      <c r="HS270">
        <v>25.984660000000002</v>
      </c>
      <c r="HT270" s="1">
        <v>6.7994860000000004E-3</v>
      </c>
      <c r="HU270">
        <v>1.576838</v>
      </c>
      <c r="HV270">
        <v>1.0496939999999999</v>
      </c>
      <c r="HW270">
        <v>26.66976</v>
      </c>
      <c r="HX270" s="1">
        <v>5.9722300000000002E-3</v>
      </c>
      <c r="HY270">
        <v>1.3845190000000001</v>
      </c>
      <c r="HZ270">
        <v>1.0482629999999999</v>
      </c>
      <c r="IA270">
        <v>27.36383</v>
      </c>
      <c r="IB270" s="1">
        <v>5.1675890000000002E-3</v>
      </c>
      <c r="IC270">
        <v>1.19801</v>
      </c>
      <c r="ID270">
        <v>1.0471569999999999</v>
      </c>
      <c r="IE270">
        <v>28.01952</v>
      </c>
      <c r="IF270" s="1">
        <v>4.3676569999999996E-3</v>
      </c>
      <c r="IG270">
        <v>1.0129980000000001</v>
      </c>
      <c r="IH270">
        <v>1.0464119999999999</v>
      </c>
      <c r="II270">
        <v>28.062570000000001</v>
      </c>
      <c r="IJ270" s="1">
        <v>3.5808950000000002E-3</v>
      </c>
      <c r="IK270">
        <v>0.83107969999999998</v>
      </c>
      <c r="IL270">
        <v>1.045836</v>
      </c>
      <c r="IM270">
        <v>27.71124</v>
      </c>
      <c r="IN270" s="1">
        <v>2.8482400000000001E-3</v>
      </c>
      <c r="IO270">
        <v>0.66144069999999999</v>
      </c>
      <c r="IP270">
        <v>1.0454270000000001</v>
      </c>
      <c r="IQ270">
        <v>27.233820000000001</v>
      </c>
      <c r="IR270" s="1">
        <v>2.222361E-3</v>
      </c>
      <c r="IS270">
        <v>0.51622489999999999</v>
      </c>
      <c r="IT270">
        <v>1.045139</v>
      </c>
      <c r="IU270">
        <v>26.807040000000001</v>
      </c>
      <c r="IV270" s="1">
        <v>1.7371050000000001E-3</v>
      </c>
      <c r="IW270">
        <v>0.40323130000000001</v>
      </c>
      <c r="IX270">
        <v>1.0449630000000001</v>
      </c>
      <c r="IY270">
        <v>26.947009999999999</v>
      </c>
      <c r="IZ270" s="1">
        <v>1.392206E-3</v>
      </c>
      <c r="JA270">
        <v>0.32274239999999998</v>
      </c>
      <c r="JB270">
        <v>1.044845</v>
      </c>
      <c r="JC270">
        <v>26.95515</v>
      </c>
      <c r="JD270" s="1">
        <v>1.1621890000000001E-3</v>
      </c>
      <c r="JE270">
        <v>0.26901029999999998</v>
      </c>
      <c r="JF270">
        <v>1.0447439999999999</v>
      </c>
      <c r="JG270">
        <v>27.19961</v>
      </c>
      <c r="JH270" s="1">
        <v>1.0130269999999999E-3</v>
      </c>
      <c r="JI270">
        <v>0.23414489999999999</v>
      </c>
      <c r="JJ270">
        <v>1.044691</v>
      </c>
      <c r="JK270">
        <v>27.22972</v>
      </c>
      <c r="JL270" s="1">
        <v>9.1435349999999997E-4</v>
      </c>
      <c r="JM270">
        <v>0.21112520000000001</v>
      </c>
      <c r="JN270">
        <v>1.0446420000000001</v>
      </c>
      <c r="JO270">
        <v>27.252870000000001</v>
      </c>
      <c r="JP270" s="1">
        <v>8.4498579999999998E-4</v>
      </c>
      <c r="JQ270">
        <v>0.1949882</v>
      </c>
      <c r="JR270">
        <v>1.044611</v>
      </c>
      <c r="JS270">
        <v>27.22935</v>
      </c>
      <c r="JT270" s="1">
        <v>7.9219170000000005E-4</v>
      </c>
      <c r="JU270">
        <v>0.1827414</v>
      </c>
      <c r="JV270">
        <v>1.044594</v>
      </c>
      <c r="JW270">
        <v>27.015419999999999</v>
      </c>
      <c r="JX270" s="1">
        <v>7.4889849999999997E-4</v>
      </c>
      <c r="JY270">
        <v>0.1727062</v>
      </c>
      <c r="JZ270">
        <v>1.044602</v>
      </c>
      <c r="KA270">
        <v>26.663340000000002</v>
      </c>
      <c r="KB270" s="1">
        <v>7.1134490000000002E-4</v>
      </c>
      <c r="KC270">
        <v>0.16401260000000001</v>
      </c>
      <c r="KD270">
        <v>1.0446120000000001</v>
      </c>
      <c r="KE270">
        <v>26.86758</v>
      </c>
      <c r="KF270" s="1">
        <v>6.7736870000000005E-4</v>
      </c>
      <c r="KG270">
        <v>0.1561632</v>
      </c>
      <c r="KH270">
        <v>1.0446029999999999</v>
      </c>
      <c r="KI270">
        <v>26.8264</v>
      </c>
      <c r="KJ270" s="1">
        <v>6.4598680000000003E-4</v>
      </c>
      <c r="KK270">
        <v>0.14892820000000001</v>
      </c>
      <c r="KL270">
        <v>1.0446</v>
      </c>
      <c r="KM270">
        <v>26.965669999999999</v>
      </c>
      <c r="KN270" s="1">
        <v>6.167058E-4</v>
      </c>
      <c r="KO270">
        <v>0.14217740000000001</v>
      </c>
      <c r="KP270">
        <v>1.044586</v>
      </c>
      <c r="KQ270">
        <v>27.164919999999999</v>
      </c>
      <c r="KR270" s="1">
        <v>5.8939409999999995E-4</v>
      </c>
      <c r="KS270">
        <v>0.13587750000000001</v>
      </c>
      <c r="KT270">
        <v>1.0445759999999999</v>
      </c>
      <c r="KU270">
        <v>27.07207</v>
      </c>
      <c r="KV270" s="1">
        <v>5.6383119999999995E-4</v>
      </c>
      <c r="KW270">
        <v>0.1299844</v>
      </c>
      <c r="KX270">
        <v>1.044583</v>
      </c>
      <c r="KY270">
        <v>26.71621</v>
      </c>
      <c r="KZ270" s="1">
        <v>5.3964690000000005E-4</v>
      </c>
      <c r="LA270">
        <v>0.124402</v>
      </c>
      <c r="LB270">
        <v>1.0445720000000001</v>
      </c>
      <c r="LC270">
        <v>26.231680000000001</v>
      </c>
      <c r="LD270" s="1">
        <v>5.1659820000000002E-4</v>
      </c>
      <c r="LE270">
        <v>0.1190908</v>
      </c>
      <c r="LF270">
        <v>1.0445690000000001</v>
      </c>
      <c r="LG270">
        <v>25.882619999999999</v>
      </c>
      <c r="LH270" s="1">
        <v>4.9475259999999998E-4</v>
      </c>
      <c r="LI270">
        <v>0.114048</v>
      </c>
      <c r="LJ270">
        <v>1.044575</v>
      </c>
      <c r="LK270">
        <v>26.320080000000001</v>
      </c>
      <c r="LL270" s="1">
        <v>4.7404180000000003E-4</v>
      </c>
      <c r="LM270">
        <v>0.1092761</v>
      </c>
      <c r="LN270">
        <v>1.044575</v>
      </c>
      <c r="LO270">
        <v>26.679400000000001</v>
      </c>
      <c r="LP270" s="1">
        <v>4.5441790000000002E-4</v>
      </c>
      <c r="LQ270">
        <v>0.1047439</v>
      </c>
      <c r="LR270">
        <v>1.0445709999999999</v>
      </c>
      <c r="LS270">
        <v>27.129709999999999</v>
      </c>
      <c r="LT270" s="1">
        <v>4.3567170000000002E-4</v>
      </c>
      <c r="LU270">
        <v>0.1004203</v>
      </c>
      <c r="LV270">
        <v>1.0445629999999999</v>
      </c>
      <c r="LW270">
        <v>27.796769999999999</v>
      </c>
      <c r="LX270" s="1">
        <v>4.1781940000000002E-4</v>
      </c>
      <c r="LY270">
        <v>9.6307149999999994E-2</v>
      </c>
      <c r="LZ270">
        <v>1.044546</v>
      </c>
      <c r="MA270">
        <v>27.976659999999999</v>
      </c>
      <c r="MB270" s="1">
        <v>4.0082810000000003E-4</v>
      </c>
      <c r="MC270">
        <v>9.2393130000000004E-2</v>
      </c>
      <c r="MD270">
        <v>1.044538</v>
      </c>
      <c r="ME270">
        <v>27.65784</v>
      </c>
      <c r="MF270" s="1">
        <v>3.8472490000000001E-4</v>
      </c>
      <c r="MG270">
        <v>8.8675480000000001E-2</v>
      </c>
      <c r="MH270">
        <v>1.0444819999999999</v>
      </c>
      <c r="MI270">
        <v>27.174589999999998</v>
      </c>
      <c r="MJ270" s="1">
        <v>3.6938679999999998E-4</v>
      </c>
      <c r="MK270">
        <v>8.5144269999999994E-2</v>
      </c>
      <c r="ML270">
        <v>1.044451</v>
      </c>
      <c r="MM270">
        <v>26.920950000000001</v>
      </c>
      <c r="MN270" s="1">
        <v>3.5475859999999998E-4</v>
      </c>
      <c r="MO270">
        <v>8.1777160000000002E-2</v>
      </c>
      <c r="MP270">
        <v>1.044316</v>
      </c>
      <c r="MQ270">
        <v>27.34224</v>
      </c>
      <c r="MR270" s="1">
        <v>3.407738E-4</v>
      </c>
      <c r="MS270">
        <v>7.8557660000000001E-2</v>
      </c>
      <c r="MT270">
        <v>1.044149</v>
      </c>
      <c r="MU270">
        <v>27.816369999999999</v>
      </c>
      <c r="MV270" s="1">
        <v>3.2749530000000002E-4</v>
      </c>
      <c r="MW270">
        <v>7.5491199999999994E-2</v>
      </c>
      <c r="MX270">
        <v>1.0439750000000001</v>
      </c>
      <c r="MY270">
        <v>28.164619999999999</v>
      </c>
      <c r="MZ270" s="1">
        <v>3.1484440000000002E-4</v>
      </c>
      <c r="NA270">
        <v>7.2581660000000006E-2</v>
      </c>
      <c r="NB270">
        <v>1.043763</v>
      </c>
      <c r="NC270">
        <v>28.52685</v>
      </c>
      <c r="ND270" s="1">
        <v>3.0293589999999998E-4</v>
      </c>
      <c r="NE270">
        <v>6.9836510000000004E-2</v>
      </c>
      <c r="NF270">
        <v>1.043445</v>
      </c>
      <c r="NG270">
        <v>28.48854</v>
      </c>
      <c r="NH270" s="1">
        <v>2.9177130000000002E-4</v>
      </c>
      <c r="NI270">
        <v>6.7265130000000006E-2</v>
      </c>
      <c r="NJ270">
        <v>1.0431539999999999</v>
      </c>
      <c r="NK270">
        <v>28.269359999999999</v>
      </c>
      <c r="NL270" s="1">
        <v>2.8132390000000003E-4</v>
      </c>
      <c r="NM270">
        <v>6.4856460000000005E-2</v>
      </c>
      <c r="NN270">
        <v>1.0427649999999999</v>
      </c>
      <c r="NO270">
        <v>28.009370000000001</v>
      </c>
      <c r="NP270" s="1">
        <v>2.7144110000000001E-4</v>
      </c>
      <c r="NQ270">
        <v>6.2580280000000002E-2</v>
      </c>
      <c r="NR270">
        <v>1.0424100000000001</v>
      </c>
      <c r="NS270">
        <v>27.760300000000001</v>
      </c>
      <c r="NT270" s="1">
        <v>2.6196720000000001E-4</v>
      </c>
      <c r="NU270">
        <v>6.0399799999999997E-2</v>
      </c>
      <c r="NV270">
        <v>1.042073</v>
      </c>
      <c r="NW270">
        <v>27.7849</v>
      </c>
      <c r="NX270" s="1">
        <v>2.5281989999999997E-4</v>
      </c>
      <c r="NY270">
        <v>5.8291299999999997E-2</v>
      </c>
      <c r="NZ270">
        <v>1.0416890000000001</v>
      </c>
      <c r="OA270">
        <v>28.152729999999998</v>
      </c>
      <c r="OB270" s="1">
        <v>2.44014E-4</v>
      </c>
      <c r="OC270">
        <v>5.6264990000000001E-2</v>
      </c>
      <c r="OD270">
        <v>1.0413650000000001</v>
      </c>
      <c r="OE270">
        <v>28.347819999999999</v>
      </c>
      <c r="OF270" s="1">
        <v>2.3569460000000001E-4</v>
      </c>
      <c r="OG270">
        <v>5.4342670000000003E-2</v>
      </c>
      <c r="OH270">
        <v>1.0410630000000001</v>
      </c>
      <c r="OI270">
        <v>28.491320000000002</v>
      </c>
      <c r="OJ270" s="1">
        <v>2.2794079999999999E-4</v>
      </c>
      <c r="OK270">
        <v>5.2549409999999998E-2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1.1271640000000001</v>
      </c>
      <c r="G271">
        <v>23.337510000000002</v>
      </c>
      <c r="H271">
        <v>0</v>
      </c>
      <c r="I271">
        <v>0</v>
      </c>
      <c r="J271">
        <v>1.126369</v>
      </c>
      <c r="K271">
        <v>23.144600000000001</v>
      </c>
      <c r="L271">
        <v>0</v>
      </c>
      <c r="M271">
        <v>0</v>
      </c>
      <c r="N271">
        <v>1.1256390000000001</v>
      </c>
      <c r="O271">
        <v>23.095680000000002</v>
      </c>
      <c r="P271">
        <v>0</v>
      </c>
      <c r="Q271">
        <v>0</v>
      </c>
      <c r="R271">
        <v>1.1248579999999999</v>
      </c>
      <c r="S271">
        <v>22.82583</v>
      </c>
      <c r="T271">
        <v>0</v>
      </c>
      <c r="U271">
        <v>0</v>
      </c>
      <c r="V271">
        <v>1.124106</v>
      </c>
      <c r="W271">
        <v>22.709350000000001</v>
      </c>
      <c r="X271">
        <v>0</v>
      </c>
      <c r="Y271">
        <v>0</v>
      </c>
      <c r="Z271">
        <v>1.123353</v>
      </c>
      <c r="AA271">
        <v>22.698329999999999</v>
      </c>
      <c r="AB271">
        <v>0</v>
      </c>
      <c r="AC271">
        <v>0</v>
      </c>
      <c r="AD271">
        <v>1.1225369999999999</v>
      </c>
      <c r="AE271">
        <v>22.655989999999999</v>
      </c>
      <c r="AF271">
        <v>0</v>
      </c>
      <c r="AG271">
        <v>0</v>
      </c>
      <c r="AH271">
        <v>1.1214869999999999</v>
      </c>
      <c r="AI271">
        <v>22.564720000000001</v>
      </c>
      <c r="AJ271">
        <v>0</v>
      </c>
      <c r="AK271">
        <v>0</v>
      </c>
      <c r="AL271">
        <v>1.120152</v>
      </c>
      <c r="AM271">
        <v>22.71387</v>
      </c>
      <c r="AN271">
        <v>0</v>
      </c>
      <c r="AO271">
        <v>0</v>
      </c>
      <c r="AP271">
        <v>1.1186</v>
      </c>
      <c r="AQ271">
        <v>22.51154</v>
      </c>
      <c r="AR271">
        <v>0</v>
      </c>
      <c r="AS271">
        <v>0</v>
      </c>
      <c r="AT271">
        <v>1.117078</v>
      </c>
      <c r="AU271">
        <v>22.297899999999998</v>
      </c>
      <c r="AV271">
        <v>0</v>
      </c>
      <c r="AW271">
        <v>0</v>
      </c>
      <c r="AX271">
        <v>1.1158729999999999</v>
      </c>
      <c r="AY271">
        <v>22.08344</v>
      </c>
      <c r="AZ271">
        <v>0</v>
      </c>
      <c r="BA271">
        <v>0</v>
      </c>
      <c r="BB271">
        <v>1.1149100000000001</v>
      </c>
      <c r="BC271">
        <v>21.99427</v>
      </c>
      <c r="BD271">
        <v>0</v>
      </c>
      <c r="BE271">
        <v>0</v>
      </c>
      <c r="BF271">
        <v>1.1141509999999999</v>
      </c>
      <c r="BG271">
        <v>22.024450000000002</v>
      </c>
      <c r="BH271">
        <v>4.0053280000000002E-19</v>
      </c>
      <c r="BI271">
        <v>6.6562450000000006E-17</v>
      </c>
      <c r="BJ271">
        <v>1.113518</v>
      </c>
      <c r="BK271">
        <v>22.19389</v>
      </c>
      <c r="BL271" s="1">
        <v>3.462547E-13</v>
      </c>
      <c r="BM271" s="1">
        <v>5.6203690000000001E-11</v>
      </c>
      <c r="BN271">
        <v>1.1128359999999999</v>
      </c>
      <c r="BO271">
        <v>22.50057</v>
      </c>
      <c r="BP271" s="1">
        <v>1.145421E-7</v>
      </c>
      <c r="BQ271" s="1">
        <v>2.3932989999999999E-5</v>
      </c>
      <c r="BR271">
        <v>1.1121259999999999</v>
      </c>
      <c r="BS271">
        <v>22.846160000000001</v>
      </c>
      <c r="BT271" s="1">
        <v>9.0043639999999996E-5</v>
      </c>
      <c r="BU271" s="1">
        <v>2.030243E-2</v>
      </c>
      <c r="BV271">
        <v>1.1112359999999999</v>
      </c>
      <c r="BW271">
        <v>23.080089999999998</v>
      </c>
      <c r="BX271" s="1">
        <v>1.0614719999999999E-2</v>
      </c>
      <c r="BY271" s="1">
        <v>2.5246680000000001</v>
      </c>
      <c r="BZ271">
        <v>1.110166</v>
      </c>
      <c r="CA271">
        <v>23.15729</v>
      </c>
      <c r="CB271" s="1">
        <v>0.3405147</v>
      </c>
      <c r="CC271" s="1">
        <v>84.714699999999993</v>
      </c>
      <c r="CD271">
        <v>1.1089119999999999</v>
      </c>
      <c r="CE271">
        <v>22.85604</v>
      </c>
      <c r="CF271" s="1">
        <v>3.9915880000000001</v>
      </c>
      <c r="CG271">
        <v>1032.3140000000001</v>
      </c>
      <c r="CH271">
        <v>1.1073170000000001</v>
      </c>
      <c r="CI271">
        <v>22.59637</v>
      </c>
      <c r="CJ271" s="1">
        <v>20.641359999999999</v>
      </c>
      <c r="CK271">
        <v>5528.6450000000004</v>
      </c>
      <c r="CL271">
        <v>1.1054729999999999</v>
      </c>
      <c r="CM271">
        <v>22.488769999999999</v>
      </c>
      <c r="CN271">
        <v>54.072920000000003</v>
      </c>
      <c r="CO271">
        <v>14952.31</v>
      </c>
      <c r="CP271">
        <v>1.1036250000000001</v>
      </c>
      <c r="CQ271">
        <v>22.492460000000001</v>
      </c>
      <c r="CR271">
        <v>79.992149999999995</v>
      </c>
      <c r="CS271">
        <v>22765.3</v>
      </c>
      <c r="CT271">
        <v>1.101864</v>
      </c>
      <c r="CU271">
        <v>22.891089999999998</v>
      </c>
      <c r="CV271">
        <v>73.001909999999995</v>
      </c>
      <c r="CW271">
        <v>21323.41</v>
      </c>
      <c r="CX271">
        <v>1.0999989999999999</v>
      </c>
      <c r="CY271">
        <v>23.44417</v>
      </c>
      <c r="CZ271">
        <v>44.198360000000001</v>
      </c>
      <c r="DA271">
        <v>13222.55</v>
      </c>
      <c r="DB271">
        <v>1.0981609999999999</v>
      </c>
      <c r="DC271">
        <v>23.710039999999999</v>
      </c>
      <c r="DD271">
        <v>18.929970000000001</v>
      </c>
      <c r="DE271">
        <v>5787.8770000000004</v>
      </c>
      <c r="DF271">
        <v>1.0967119999999999</v>
      </c>
      <c r="DG271">
        <v>23.799050000000001</v>
      </c>
      <c r="DH271">
        <v>6.0798490000000003</v>
      </c>
      <c r="DI271">
        <v>1894.241</v>
      </c>
      <c r="DJ271">
        <v>1.095521</v>
      </c>
      <c r="DK271">
        <v>23.51718</v>
      </c>
      <c r="DL271">
        <v>1.5627</v>
      </c>
      <c r="DM271">
        <v>494.21620000000001</v>
      </c>
      <c r="DN271">
        <v>1.094233</v>
      </c>
      <c r="DO271">
        <v>23.24464</v>
      </c>
      <c r="DP271">
        <v>0.36752040000000002</v>
      </c>
      <c r="DQ271">
        <v>116.6596</v>
      </c>
      <c r="DR271">
        <v>1.092889</v>
      </c>
      <c r="DS271">
        <v>23.011340000000001</v>
      </c>
      <c r="DT271">
        <v>0.1164057</v>
      </c>
      <c r="DU271">
        <v>35.936399999999999</v>
      </c>
      <c r="DV271">
        <v>1.0916520000000001</v>
      </c>
      <c r="DW271">
        <v>22.84271</v>
      </c>
      <c r="DX271">
        <v>7.3967539999999998E-2</v>
      </c>
      <c r="DY271">
        <v>22.07968</v>
      </c>
      <c r="DZ271">
        <v>1.090578</v>
      </c>
      <c r="EA271">
        <v>23.063980000000001</v>
      </c>
      <c r="EB271">
        <v>6.8816189999999999E-2</v>
      </c>
      <c r="EC271">
        <v>20.409780000000001</v>
      </c>
      <c r="ED271">
        <v>1.0893520000000001</v>
      </c>
      <c r="EE271">
        <v>23.454360000000001</v>
      </c>
      <c r="EF271">
        <v>6.7630129999999997E-2</v>
      </c>
      <c r="EG271">
        <v>20.140160000000002</v>
      </c>
      <c r="EH271">
        <v>1.0881799999999999</v>
      </c>
      <c r="EI271">
        <v>23.823149999999998</v>
      </c>
      <c r="EJ271">
        <v>6.5030930000000001E-2</v>
      </c>
      <c r="EK271">
        <v>19.47597</v>
      </c>
      <c r="EL271">
        <v>1.0881590000000001</v>
      </c>
      <c r="EM271">
        <v>23.965140000000002</v>
      </c>
      <c r="EN271">
        <v>6.0995239999999999E-2</v>
      </c>
      <c r="EO271">
        <v>18.34667</v>
      </c>
      <c r="EP271">
        <v>1.0886</v>
      </c>
      <c r="EQ271">
        <v>23.702020000000001</v>
      </c>
      <c r="ER271" s="1">
        <v>5.6184240000000003E-2</v>
      </c>
      <c r="ES271">
        <v>16.963069999999998</v>
      </c>
      <c r="ET271">
        <v>1.088992</v>
      </c>
      <c r="EU271">
        <v>23.235869999999998</v>
      </c>
      <c r="EV271">
        <v>5.1141649999999997E-2</v>
      </c>
      <c r="EW271">
        <v>15.496589999999999</v>
      </c>
      <c r="EX271">
        <v>1.0900510000000001</v>
      </c>
      <c r="EY271">
        <v>22.890250000000002</v>
      </c>
      <c r="EZ271" s="1">
        <v>4.6229699999999999E-2</v>
      </c>
      <c r="FA271">
        <v>14.052989999999999</v>
      </c>
      <c r="FB271">
        <v>1.091448</v>
      </c>
      <c r="FC271">
        <v>22.872720000000001</v>
      </c>
      <c r="FD271" s="1">
        <v>4.1664479999999997E-2</v>
      </c>
      <c r="FE271">
        <v>12.701359999999999</v>
      </c>
      <c r="FF271">
        <v>1.093164</v>
      </c>
      <c r="FG271">
        <v>23.622810000000001</v>
      </c>
      <c r="FH271">
        <v>3.7532599999999999E-2</v>
      </c>
      <c r="FI271">
        <v>11.471679999999999</v>
      </c>
      <c r="FJ271">
        <v>1.0949059999999999</v>
      </c>
      <c r="FK271">
        <v>24.193529999999999</v>
      </c>
      <c r="FL271" s="1">
        <v>3.3809840000000001E-2</v>
      </c>
      <c r="FM271">
        <v>10.36373</v>
      </c>
      <c r="FN271">
        <v>1.097154</v>
      </c>
      <c r="FO271">
        <v>24.567900000000002</v>
      </c>
      <c r="FP271" s="1">
        <v>3.047006E-2</v>
      </c>
      <c r="FQ271">
        <v>9.3665610000000008</v>
      </c>
      <c r="FR271">
        <v>1.0996319999999999</v>
      </c>
      <c r="FS271">
        <v>24.68506</v>
      </c>
      <c r="FT271" s="1">
        <v>2.7464680000000002E-2</v>
      </c>
      <c r="FU271">
        <v>8.466132</v>
      </c>
      <c r="FV271">
        <v>1.1026769999999999</v>
      </c>
      <c r="FW271">
        <v>24.470829999999999</v>
      </c>
      <c r="FX271" s="1">
        <v>2.4790949999999999E-2</v>
      </c>
      <c r="FY271">
        <v>7.6561599999999999</v>
      </c>
      <c r="FZ271">
        <v>1.105186</v>
      </c>
      <c r="GA271">
        <v>24.064119999999999</v>
      </c>
      <c r="GB271">
        <v>2.2362010000000002E-2</v>
      </c>
      <c r="GC271">
        <v>6.9223090000000003</v>
      </c>
      <c r="GD271">
        <v>1.1049150000000001</v>
      </c>
      <c r="GE271">
        <v>23.613520000000001</v>
      </c>
      <c r="GF271" s="1">
        <v>2.014295E-2</v>
      </c>
      <c r="GG271">
        <v>6.2562439999999997</v>
      </c>
      <c r="GH271">
        <v>1.103842</v>
      </c>
      <c r="GI271">
        <v>23.449570000000001</v>
      </c>
      <c r="GJ271" s="1">
        <v>1.8141629999999999E-2</v>
      </c>
      <c r="GK271">
        <v>5.6545269999999999</v>
      </c>
      <c r="GL271">
        <v>1.1040939999999999</v>
      </c>
      <c r="GM271">
        <v>24.125360000000001</v>
      </c>
      <c r="GN271" s="1">
        <v>1.6325119999999999E-2</v>
      </c>
      <c r="GO271">
        <v>5.1016940000000002</v>
      </c>
      <c r="GP271">
        <v>1.1056140000000001</v>
      </c>
      <c r="GQ271">
        <v>24.831980000000001</v>
      </c>
      <c r="GR271" s="1">
        <v>1.4693889999999999E-2</v>
      </c>
      <c r="GS271">
        <v>4.5986079999999996</v>
      </c>
      <c r="GT271">
        <v>1.1075159999999999</v>
      </c>
      <c r="GU271">
        <v>25.540459999999999</v>
      </c>
      <c r="GV271" s="1">
        <v>1.323886E-2</v>
      </c>
      <c r="GW271">
        <v>4.1467580000000002</v>
      </c>
      <c r="GX271">
        <v>1.1096509999999999</v>
      </c>
      <c r="GY271">
        <v>26.235749999999999</v>
      </c>
      <c r="GZ271" s="1">
        <v>1.1940299999999999E-2</v>
      </c>
      <c r="HA271">
        <v>3.74085</v>
      </c>
      <c r="HB271">
        <v>1.11154</v>
      </c>
      <c r="HC271">
        <v>26.425940000000001</v>
      </c>
      <c r="HD271" s="1">
        <v>1.076236E-2</v>
      </c>
      <c r="HE271">
        <v>3.3732820000000001</v>
      </c>
      <c r="HF271">
        <v>1.1132219999999999</v>
      </c>
      <c r="HG271">
        <v>26.196639999999999</v>
      </c>
      <c r="HH271" s="1">
        <v>9.6788169999999993E-3</v>
      </c>
      <c r="HI271">
        <v>3.0348630000000001</v>
      </c>
      <c r="HJ271">
        <v>1.114884</v>
      </c>
      <c r="HK271">
        <v>25.865200000000002</v>
      </c>
      <c r="HL271" s="1">
        <v>8.6750899999999999E-3</v>
      </c>
      <c r="HM271">
        <v>2.720761</v>
      </c>
      <c r="HN271">
        <v>1.1165069999999999</v>
      </c>
      <c r="HO271">
        <v>25.601800000000001</v>
      </c>
      <c r="HP271" s="1">
        <v>7.7397799999999999E-3</v>
      </c>
      <c r="HQ271">
        <v>2.4277959999999998</v>
      </c>
      <c r="HR271">
        <v>1.1179110000000001</v>
      </c>
      <c r="HS271">
        <v>26.036740000000002</v>
      </c>
      <c r="HT271" s="1">
        <v>6.8636349999999999E-3</v>
      </c>
      <c r="HU271">
        <v>2.1534719999999998</v>
      </c>
      <c r="HV271">
        <v>1.119027</v>
      </c>
      <c r="HW271">
        <v>26.7104</v>
      </c>
      <c r="HX271" s="1">
        <v>6.0335420000000002E-3</v>
      </c>
      <c r="HY271">
        <v>1.893885</v>
      </c>
      <c r="HZ271">
        <v>1.119928</v>
      </c>
      <c r="IA271">
        <v>27.386050000000001</v>
      </c>
      <c r="IB271" s="1">
        <v>5.2278719999999997E-3</v>
      </c>
      <c r="IC271">
        <v>1.6426019999999999</v>
      </c>
      <c r="ID271">
        <v>1.120573</v>
      </c>
      <c r="IE271">
        <v>28.040320000000001</v>
      </c>
      <c r="IF271" s="1">
        <v>4.4275920000000002E-3</v>
      </c>
      <c r="IG271">
        <v>1.3934219999999999</v>
      </c>
      <c r="IH271">
        <v>1.1211169999999999</v>
      </c>
      <c r="II271">
        <v>28.066459999999999</v>
      </c>
      <c r="IJ271" s="1">
        <v>3.638807E-3</v>
      </c>
      <c r="IK271">
        <v>1.147551</v>
      </c>
      <c r="IL271">
        <v>1.1215219999999999</v>
      </c>
      <c r="IM271">
        <v>27.726780000000002</v>
      </c>
      <c r="IN271" s="1">
        <v>2.9003459999999998E-3</v>
      </c>
      <c r="IO271">
        <v>0.91639669999999995</v>
      </c>
      <c r="IP271">
        <v>1.121815</v>
      </c>
      <c r="IQ271">
        <v>27.264399999999998</v>
      </c>
      <c r="IR271" s="1">
        <v>2.2649990000000002E-3</v>
      </c>
      <c r="IS271">
        <v>0.71635070000000001</v>
      </c>
      <c r="IT271">
        <v>1.122037</v>
      </c>
      <c r="IU271">
        <v>26.844429999999999</v>
      </c>
      <c r="IV271" s="1">
        <v>1.7688280000000001E-3</v>
      </c>
      <c r="IW271">
        <v>0.55893709999999996</v>
      </c>
      <c r="IX271">
        <v>1.1222270000000001</v>
      </c>
      <c r="IY271">
        <v>26.998159999999999</v>
      </c>
      <c r="IZ271" s="1">
        <v>1.41401E-3</v>
      </c>
      <c r="JA271">
        <v>0.44573760000000001</v>
      </c>
      <c r="JB271">
        <v>1.1222749999999999</v>
      </c>
      <c r="JC271">
        <v>26.980080000000001</v>
      </c>
      <c r="JD271" s="1">
        <v>1.176437E-3</v>
      </c>
      <c r="JE271">
        <v>0.36966789999999999</v>
      </c>
      <c r="JF271">
        <v>1.1223989999999999</v>
      </c>
      <c r="JG271">
        <v>27.216460000000001</v>
      </c>
      <c r="JH271" s="1">
        <v>1.02228E-3</v>
      </c>
      <c r="JI271">
        <v>0.320239</v>
      </c>
      <c r="JJ271">
        <v>1.1224000000000001</v>
      </c>
      <c r="JK271">
        <v>27.231480000000001</v>
      </c>
      <c r="JL271" s="1">
        <v>9.2061050000000005E-4</v>
      </c>
      <c r="JM271">
        <v>0.28774240000000001</v>
      </c>
      <c r="JN271">
        <v>1.122482</v>
      </c>
      <c r="JO271">
        <v>27.268840000000001</v>
      </c>
      <c r="JP271" s="1">
        <v>8.4953990000000005E-4</v>
      </c>
      <c r="JQ271">
        <v>0.26515030000000001</v>
      </c>
      <c r="JR271">
        <v>1.1224719999999999</v>
      </c>
      <c r="JS271">
        <v>27.268550000000001</v>
      </c>
      <c r="JT271" s="1">
        <v>7.9578039999999997E-4</v>
      </c>
      <c r="JU271">
        <v>0.24816260000000001</v>
      </c>
      <c r="JV271">
        <v>1.122539</v>
      </c>
      <c r="JW271">
        <v>27.07554</v>
      </c>
      <c r="JX271" s="1">
        <v>7.5192469999999997E-4</v>
      </c>
      <c r="JY271">
        <v>0.2343558</v>
      </c>
      <c r="JZ271">
        <v>1.1225000000000001</v>
      </c>
      <c r="KA271">
        <v>26.72906</v>
      </c>
      <c r="KB271" s="1">
        <v>7.1403020000000001E-4</v>
      </c>
      <c r="KC271">
        <v>0.22246669999999999</v>
      </c>
      <c r="KD271">
        <v>1.1225529999999999</v>
      </c>
      <c r="KE271">
        <v>26.95101</v>
      </c>
      <c r="KF271" s="1">
        <v>6.7981750000000005E-4</v>
      </c>
      <c r="KG271">
        <v>0.2117704</v>
      </c>
      <c r="KH271">
        <v>1.122541</v>
      </c>
      <c r="KI271">
        <v>26.870899999999999</v>
      </c>
      <c r="KJ271" s="1">
        <v>6.4826499999999997E-4</v>
      </c>
      <c r="KK271">
        <v>0.20193140000000001</v>
      </c>
      <c r="KL271">
        <v>1.122533</v>
      </c>
      <c r="KM271">
        <v>26.9969</v>
      </c>
      <c r="KN271" s="1">
        <v>6.1883459999999995E-4</v>
      </c>
      <c r="KO271">
        <v>0.19275780000000001</v>
      </c>
      <c r="KP271">
        <v>1.1225229999999999</v>
      </c>
      <c r="KQ271">
        <v>27.183140000000002</v>
      </c>
      <c r="KR271" s="1">
        <v>5.913801E-4</v>
      </c>
      <c r="KS271">
        <v>0.1841922</v>
      </c>
      <c r="KT271">
        <v>1.1225179999999999</v>
      </c>
      <c r="KU271">
        <v>27.085629999999998</v>
      </c>
      <c r="KV271" s="1">
        <v>5.6569789999999997E-4</v>
      </c>
      <c r="KW271">
        <v>0.17618739999999999</v>
      </c>
      <c r="KX271">
        <v>1.122579</v>
      </c>
      <c r="KY271">
        <v>26.739350000000002</v>
      </c>
      <c r="KZ271" s="1">
        <v>5.4142389999999995E-4</v>
      </c>
      <c r="LA271">
        <v>0.16861470000000001</v>
      </c>
      <c r="LB271">
        <v>1.1225780000000001</v>
      </c>
      <c r="LC271">
        <v>26.272040000000001</v>
      </c>
      <c r="LD271" s="1">
        <v>5.1829130000000004E-4</v>
      </c>
      <c r="LE271">
        <v>0.1614112</v>
      </c>
      <c r="LF271">
        <v>1.1225700000000001</v>
      </c>
      <c r="LG271">
        <v>25.93582</v>
      </c>
      <c r="LH271" s="1">
        <v>4.9635209999999996E-4</v>
      </c>
      <c r="LI271">
        <v>0.1545668</v>
      </c>
      <c r="LJ271">
        <v>1.1225810000000001</v>
      </c>
      <c r="LK271">
        <v>26.394010000000002</v>
      </c>
      <c r="LL271" s="1">
        <v>4.7555710000000002E-4</v>
      </c>
      <c r="LM271">
        <v>0.1480911</v>
      </c>
      <c r="LN271">
        <v>1.122582</v>
      </c>
      <c r="LO271">
        <v>26.728390000000001</v>
      </c>
      <c r="LP271" s="1">
        <v>4.5585930000000002E-4</v>
      </c>
      <c r="LQ271">
        <v>0.1419436</v>
      </c>
      <c r="LR271">
        <v>1.122582</v>
      </c>
      <c r="LS271">
        <v>27.16696</v>
      </c>
      <c r="LT271" s="1">
        <v>4.3704889999999998E-4</v>
      </c>
      <c r="LU271">
        <v>0.13608239999999999</v>
      </c>
      <c r="LV271">
        <v>1.1225670000000001</v>
      </c>
      <c r="LW271">
        <v>27.83924</v>
      </c>
      <c r="LX271" s="1">
        <v>4.1912470000000002E-4</v>
      </c>
      <c r="LY271">
        <v>0.13050120000000001</v>
      </c>
      <c r="LZ271">
        <v>1.122603</v>
      </c>
      <c r="MA271">
        <v>28.002089999999999</v>
      </c>
      <c r="MB271" s="1">
        <v>4.0207129999999999E-4</v>
      </c>
      <c r="MC271">
        <v>0.12519430000000001</v>
      </c>
      <c r="MD271">
        <v>1.1225540000000001</v>
      </c>
      <c r="ME271">
        <v>27.680140000000002</v>
      </c>
      <c r="MF271" s="1">
        <v>3.8590240000000001E-4</v>
      </c>
      <c r="MG271">
        <v>0.1201504</v>
      </c>
      <c r="MH271">
        <v>1.1225369999999999</v>
      </c>
      <c r="MI271">
        <v>27.211189999999998</v>
      </c>
      <c r="MJ271" s="1">
        <v>3.705092E-4</v>
      </c>
      <c r="MK271">
        <v>0.1153614</v>
      </c>
      <c r="ML271">
        <v>1.122509</v>
      </c>
      <c r="MM271">
        <v>26.9786</v>
      </c>
      <c r="MN271" s="1">
        <v>3.558322E-4</v>
      </c>
      <c r="MO271">
        <v>0.1107996</v>
      </c>
      <c r="MP271">
        <v>1.122528</v>
      </c>
      <c r="MQ271">
        <v>27.418369999999999</v>
      </c>
      <c r="MR271" s="1">
        <v>3.417987E-4</v>
      </c>
      <c r="MS271">
        <v>0.1064343</v>
      </c>
      <c r="MT271">
        <v>1.1225259999999999</v>
      </c>
      <c r="MU271">
        <v>27.883410000000001</v>
      </c>
      <c r="MV271" s="1">
        <v>3.2846889999999998E-4</v>
      </c>
      <c r="MW271">
        <v>0.1022758</v>
      </c>
      <c r="MX271">
        <v>1.1224700000000001</v>
      </c>
      <c r="MY271">
        <v>28.21114</v>
      </c>
      <c r="MZ271">
        <v>3.1576489999999999E-4</v>
      </c>
      <c r="NA271">
        <v>9.8331589999999996E-2</v>
      </c>
      <c r="NB271">
        <v>1.122498</v>
      </c>
      <c r="NC271">
        <v>28.560220000000001</v>
      </c>
      <c r="ND271" s="1">
        <v>3.038014E-4</v>
      </c>
      <c r="NE271">
        <v>9.4605259999999997E-2</v>
      </c>
      <c r="NF271">
        <v>1.1225309999999999</v>
      </c>
      <c r="NG271">
        <v>28.496490000000001</v>
      </c>
      <c r="NH271" s="1">
        <v>2.9258270000000002E-4</v>
      </c>
      <c r="NI271">
        <v>9.1116290000000003E-2</v>
      </c>
      <c r="NJ271">
        <v>1.1225149999999999</v>
      </c>
      <c r="NK271">
        <v>28.278469999999999</v>
      </c>
      <c r="NL271" s="1">
        <v>2.820864E-4</v>
      </c>
      <c r="NM271">
        <v>8.7849010000000005E-2</v>
      </c>
      <c r="NN271">
        <v>1.122568</v>
      </c>
      <c r="NO271">
        <v>28.029509999999998</v>
      </c>
      <c r="NP271" s="1">
        <v>2.7216760000000001E-4</v>
      </c>
      <c r="NQ271">
        <v>8.4765030000000005E-2</v>
      </c>
      <c r="NR271">
        <v>1.12263</v>
      </c>
      <c r="NS271">
        <v>27.786059999999999</v>
      </c>
      <c r="NT271" s="1">
        <v>2.6266810000000001E-4</v>
      </c>
      <c r="NU271">
        <v>8.1816130000000001E-2</v>
      </c>
      <c r="NV271">
        <v>1.1226670000000001</v>
      </c>
      <c r="NW271">
        <v>27.814920000000001</v>
      </c>
      <c r="NX271" s="1">
        <v>2.5349440000000002E-4</v>
      </c>
      <c r="NY271">
        <v>7.8965779999999999E-2</v>
      </c>
      <c r="NZ271">
        <v>1.1227400000000001</v>
      </c>
      <c r="OA271">
        <v>28.186489999999999</v>
      </c>
      <c r="OB271" s="1">
        <v>2.446576E-4</v>
      </c>
      <c r="OC271">
        <v>7.6222020000000001E-2</v>
      </c>
      <c r="OD271">
        <v>1.1228009999999999</v>
      </c>
      <c r="OE271">
        <v>28.362590000000001</v>
      </c>
      <c r="OF271" s="1">
        <v>2.362996E-4</v>
      </c>
      <c r="OG271">
        <v>7.361384E-2</v>
      </c>
      <c r="OH271">
        <v>1.1229389999999999</v>
      </c>
      <c r="OI271">
        <v>28.49682</v>
      </c>
      <c r="OJ271" s="1">
        <v>2.2850489999999999E-4</v>
      </c>
      <c r="OK271">
        <v>7.1178710000000006E-2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0.95265</v>
      </c>
      <c r="G272">
        <v>23.367249999999999</v>
      </c>
      <c r="H272">
        <v>0</v>
      </c>
      <c r="I272">
        <v>0</v>
      </c>
      <c r="J272">
        <v>0.95026739999999998</v>
      </c>
      <c r="K272">
        <v>23.17737</v>
      </c>
      <c r="L272">
        <v>0</v>
      </c>
      <c r="M272">
        <v>0</v>
      </c>
      <c r="N272">
        <v>0.94786420000000005</v>
      </c>
      <c r="O272">
        <v>23.131930000000001</v>
      </c>
      <c r="P272">
        <v>0</v>
      </c>
      <c r="Q272">
        <v>0</v>
      </c>
      <c r="R272">
        <v>0.9454555</v>
      </c>
      <c r="S272">
        <v>22.848189999999999</v>
      </c>
      <c r="T272">
        <v>0</v>
      </c>
      <c r="U272">
        <v>0</v>
      </c>
      <c r="V272">
        <v>0.94301970000000002</v>
      </c>
      <c r="W272">
        <v>22.714649999999999</v>
      </c>
      <c r="X272">
        <v>0</v>
      </c>
      <c r="Y272">
        <v>0</v>
      </c>
      <c r="Z272">
        <v>0.94055630000000001</v>
      </c>
      <c r="AA272">
        <v>22.700690000000002</v>
      </c>
      <c r="AB272">
        <v>0</v>
      </c>
      <c r="AC272">
        <v>0</v>
      </c>
      <c r="AD272">
        <v>0.93792690000000001</v>
      </c>
      <c r="AE272">
        <v>22.66592</v>
      </c>
      <c r="AF272">
        <v>0</v>
      </c>
      <c r="AG272">
        <v>0</v>
      </c>
      <c r="AH272">
        <v>0.93496500000000005</v>
      </c>
      <c r="AI272">
        <v>22.58352</v>
      </c>
      <c r="AJ272">
        <v>0</v>
      </c>
      <c r="AK272">
        <v>0</v>
      </c>
      <c r="AL272">
        <v>0.93141790000000002</v>
      </c>
      <c r="AM272">
        <v>22.75235</v>
      </c>
      <c r="AN272">
        <v>0</v>
      </c>
      <c r="AO272">
        <v>0</v>
      </c>
      <c r="AP272">
        <v>0.92730400000000002</v>
      </c>
      <c r="AQ272">
        <v>22.556799999999999</v>
      </c>
      <c r="AR272">
        <v>0</v>
      </c>
      <c r="AS272">
        <v>0</v>
      </c>
      <c r="AT272">
        <v>0.92298279999999999</v>
      </c>
      <c r="AU272">
        <v>22.33107</v>
      </c>
      <c r="AV272">
        <v>0</v>
      </c>
      <c r="AW272">
        <v>0</v>
      </c>
      <c r="AX272">
        <v>0.91880209999999995</v>
      </c>
      <c r="AY272">
        <v>22.11073</v>
      </c>
      <c r="AZ272">
        <v>0</v>
      </c>
      <c r="BA272">
        <v>0</v>
      </c>
      <c r="BB272">
        <v>0.91496180000000005</v>
      </c>
      <c r="BC272">
        <v>22.00854</v>
      </c>
      <c r="BD272">
        <v>0</v>
      </c>
      <c r="BE272">
        <v>0</v>
      </c>
      <c r="BF272">
        <v>0.91150929999999997</v>
      </c>
      <c r="BG272">
        <v>22.02872</v>
      </c>
      <c r="BH272">
        <v>1.041458E-19</v>
      </c>
      <c r="BI272">
        <v>1.793859E-17</v>
      </c>
      <c r="BJ272">
        <v>0.90840980000000005</v>
      </c>
      <c r="BK272">
        <v>22.204499999999999</v>
      </c>
      <c r="BL272" s="1">
        <v>2.835093E-14</v>
      </c>
      <c r="BM272" s="1">
        <v>8.7453829999999994E-12</v>
      </c>
      <c r="BN272">
        <v>0.90546099999999996</v>
      </c>
      <c r="BO272">
        <v>22.529240000000001</v>
      </c>
      <c r="BP272" s="1">
        <v>5.8824990000000002E-8</v>
      </c>
      <c r="BQ272" s="1">
        <v>1.357154E-5</v>
      </c>
      <c r="BR272">
        <v>0.90251729999999997</v>
      </c>
      <c r="BS272">
        <v>22.887640000000001</v>
      </c>
      <c r="BT272" s="1">
        <v>5.593036E-5</v>
      </c>
      <c r="BU272" s="1">
        <v>1.3816520000000001E-2</v>
      </c>
      <c r="BV272">
        <v>0.89946360000000003</v>
      </c>
      <c r="BW272">
        <v>23.125509999999998</v>
      </c>
      <c r="BX272" s="1">
        <v>7.4242809999999996E-3</v>
      </c>
      <c r="BY272" s="1">
        <v>1.9277340000000001</v>
      </c>
      <c r="BZ272">
        <v>0.89617570000000002</v>
      </c>
      <c r="CA272">
        <v>23.198609999999999</v>
      </c>
      <c r="CB272" s="1">
        <v>0.26106259999999998</v>
      </c>
      <c r="CC272" s="1">
        <v>70.774289999999993</v>
      </c>
      <c r="CD272">
        <v>0.89246199999999998</v>
      </c>
      <c r="CE272">
        <v>22.889779999999998</v>
      </c>
      <c r="CF272" s="1">
        <v>3.3024290000000001</v>
      </c>
      <c r="CG272" s="1">
        <v>929.99519999999995</v>
      </c>
      <c r="CH272">
        <v>0.88818379999999997</v>
      </c>
      <c r="CI272">
        <v>22.615220000000001</v>
      </c>
      <c r="CJ272" s="1">
        <v>18.22916</v>
      </c>
      <c r="CK272">
        <v>5316.5290000000005</v>
      </c>
      <c r="CL272">
        <v>0.88323070000000004</v>
      </c>
      <c r="CM272">
        <v>22.497779999999999</v>
      </c>
      <c r="CN272">
        <v>50.547499999999999</v>
      </c>
      <c r="CO272">
        <v>15229.42</v>
      </c>
      <c r="CP272">
        <v>0.87775029999999998</v>
      </c>
      <c r="CQ272">
        <v>22.495370000000001</v>
      </c>
      <c r="CR272">
        <v>78.613590000000002</v>
      </c>
      <c r="CS272">
        <v>24405.68</v>
      </c>
      <c r="CT272">
        <v>0.87174280000000004</v>
      </c>
      <c r="CU272">
        <v>22.898199999999999</v>
      </c>
      <c r="CV272">
        <v>74.982209999999995</v>
      </c>
      <c r="CW272">
        <v>23933.54</v>
      </c>
      <c r="CX272">
        <v>0.86524219999999996</v>
      </c>
      <c r="CY272">
        <v>23.463840000000001</v>
      </c>
      <c r="CZ272">
        <v>47.206740000000003</v>
      </c>
      <c r="DA272">
        <v>15465.42</v>
      </c>
      <c r="DB272">
        <v>0.85830890000000004</v>
      </c>
      <c r="DC272">
        <v>23.73762</v>
      </c>
      <c r="DD272">
        <v>20.92728</v>
      </c>
      <c r="DE272">
        <v>7024.55</v>
      </c>
      <c r="DF272">
        <v>0.85124710000000003</v>
      </c>
      <c r="DG272">
        <v>23.832730000000002</v>
      </c>
      <c r="DH272">
        <v>6.9237469999999997</v>
      </c>
      <c r="DI272">
        <v>2375.1709999999998</v>
      </c>
      <c r="DJ272">
        <v>0.84390880000000001</v>
      </c>
      <c r="DK272">
        <v>23.549440000000001</v>
      </c>
      <c r="DL272">
        <v>1.819742</v>
      </c>
      <c r="DM272">
        <v>635.95809999999994</v>
      </c>
      <c r="DN272">
        <v>0.83621369999999995</v>
      </c>
      <c r="DO272">
        <v>23.26802</v>
      </c>
      <c r="DP272">
        <v>0.42810890000000001</v>
      </c>
      <c r="DQ272">
        <v>150.9913</v>
      </c>
      <c r="DR272">
        <v>0.82818820000000004</v>
      </c>
      <c r="DS272">
        <v>23.02815</v>
      </c>
      <c r="DT272">
        <v>0.12792190000000001</v>
      </c>
      <c r="DU272">
        <v>44.20984</v>
      </c>
      <c r="DV272">
        <v>0.82002430000000004</v>
      </c>
      <c r="DW272">
        <v>22.853120000000001</v>
      </c>
      <c r="DX272">
        <v>7.5632770000000002E-2</v>
      </c>
      <c r="DY272">
        <v>25.309259999999998</v>
      </c>
      <c r="DZ272">
        <v>0.81180189999999997</v>
      </c>
      <c r="EA272">
        <v>23.077970000000001</v>
      </c>
      <c r="EB272">
        <v>6.8944099999999994E-2</v>
      </c>
      <c r="EC272">
        <v>22.95064</v>
      </c>
      <c r="ED272">
        <v>0.80329010000000001</v>
      </c>
      <c r="EE272">
        <v>23.467659999999999</v>
      </c>
      <c r="EF272">
        <v>6.7750539999999998E-2</v>
      </c>
      <c r="EG272">
        <v>22.716239999999999</v>
      </c>
      <c r="EH272">
        <v>0.79461539999999997</v>
      </c>
      <c r="EI272">
        <v>23.841539999999998</v>
      </c>
      <c r="EJ272">
        <v>6.534566E-2</v>
      </c>
      <c r="EK272">
        <v>22.116420000000002</v>
      </c>
      <c r="EL272">
        <v>0.78676679999999999</v>
      </c>
      <c r="EM272">
        <v>24.001999999999999</v>
      </c>
      <c r="EN272">
        <v>6.1444560000000002E-2</v>
      </c>
      <c r="EO272">
        <v>20.968129999999999</v>
      </c>
      <c r="EP272">
        <v>0.77915939999999995</v>
      </c>
      <c r="EQ272">
        <v>23.74353</v>
      </c>
      <c r="ER272" s="1">
        <v>5.6699970000000002E-2</v>
      </c>
      <c r="ES272">
        <v>19.497540000000001</v>
      </c>
      <c r="ET272">
        <v>0.77128459999999999</v>
      </c>
      <c r="EU272">
        <v>23.270700000000001</v>
      </c>
      <c r="EV272" s="1">
        <v>5.1670349999999997E-2</v>
      </c>
      <c r="EW272">
        <v>17.903649999999999</v>
      </c>
      <c r="EX272">
        <v>0.76326499999999997</v>
      </c>
      <c r="EY272">
        <v>22.915939999999999</v>
      </c>
      <c r="EZ272" s="1">
        <v>4.6739089999999997E-2</v>
      </c>
      <c r="FA272">
        <v>16.316050000000001</v>
      </c>
      <c r="FB272">
        <v>0.75513819999999998</v>
      </c>
      <c r="FC272">
        <v>22.87828</v>
      </c>
      <c r="FD272" s="1">
        <v>4.2136090000000001E-2</v>
      </c>
      <c r="FE272">
        <v>14.817220000000001</v>
      </c>
      <c r="FF272">
        <v>0.74710699999999997</v>
      </c>
      <c r="FG272">
        <v>23.629190000000001</v>
      </c>
      <c r="FH272" s="1">
        <v>3.7962089999999997E-2</v>
      </c>
      <c r="FI272">
        <v>13.44501</v>
      </c>
      <c r="FJ272">
        <v>0.73880869999999998</v>
      </c>
      <c r="FK272">
        <v>24.206230000000001</v>
      </c>
      <c r="FL272" s="1">
        <v>3.4198899999999997E-2</v>
      </c>
      <c r="FM272">
        <v>12.2044</v>
      </c>
      <c r="FN272">
        <v>0.73047240000000002</v>
      </c>
      <c r="FO272">
        <v>24.592890000000001</v>
      </c>
      <c r="FP272" s="1">
        <v>3.0822869999999999E-2</v>
      </c>
      <c r="FQ272">
        <v>11.0875</v>
      </c>
      <c r="FR272">
        <v>0.72203629999999996</v>
      </c>
      <c r="FS272">
        <v>24.712610000000002</v>
      </c>
      <c r="FT272" s="1">
        <v>2.7785819999999999E-2</v>
      </c>
      <c r="FU272">
        <v>10.07685</v>
      </c>
      <c r="FV272">
        <v>0.71457919999999997</v>
      </c>
      <c r="FW272">
        <v>24.503599999999999</v>
      </c>
      <c r="FX272" s="1">
        <v>2.5083049999999999E-2</v>
      </c>
      <c r="FY272">
        <v>9.16038</v>
      </c>
      <c r="FZ272">
        <v>0.70693649999999997</v>
      </c>
      <c r="GA272">
        <v>24.102060000000002</v>
      </c>
      <c r="GB272" s="1">
        <v>2.263128E-2</v>
      </c>
      <c r="GC272">
        <v>8.3253319999999995</v>
      </c>
      <c r="GD272">
        <v>0.69929960000000002</v>
      </c>
      <c r="GE272">
        <v>23.65597</v>
      </c>
      <c r="GF272" s="1">
        <v>2.038744E-2</v>
      </c>
      <c r="GG272">
        <v>7.5558059999999996</v>
      </c>
      <c r="GH272">
        <v>0.69183640000000002</v>
      </c>
      <c r="GI272">
        <v>23.47411</v>
      </c>
      <c r="GJ272">
        <v>1.8365619999999999E-2</v>
      </c>
      <c r="GK272">
        <v>6.8553940000000004</v>
      </c>
      <c r="GL272">
        <v>0.68506009999999995</v>
      </c>
      <c r="GM272">
        <v>24.15016</v>
      </c>
      <c r="GN272" s="1">
        <v>1.653292E-2</v>
      </c>
      <c r="GO272">
        <v>6.2094129999999996</v>
      </c>
      <c r="GP272">
        <v>0.6790408</v>
      </c>
      <c r="GQ272">
        <v>24.842040000000001</v>
      </c>
      <c r="GR272" s="1">
        <v>1.488224E-2</v>
      </c>
      <c r="GS272">
        <v>5.6179709999999998</v>
      </c>
      <c r="GT272">
        <v>0.67360609999999999</v>
      </c>
      <c r="GU272">
        <v>25.53481</v>
      </c>
      <c r="GV272" s="1">
        <v>1.340942E-2</v>
      </c>
      <c r="GW272">
        <v>5.0838549999999998</v>
      </c>
      <c r="GX272">
        <v>0.66911259999999995</v>
      </c>
      <c r="GY272">
        <v>26.230239999999998</v>
      </c>
      <c r="GZ272" s="1">
        <v>1.20955E-2</v>
      </c>
      <c r="HA272">
        <v>4.6008170000000002</v>
      </c>
      <c r="HB272">
        <v>0.66522859999999995</v>
      </c>
      <c r="HC272">
        <v>26.435040000000001</v>
      </c>
      <c r="HD272" s="1">
        <v>1.090547E-2</v>
      </c>
      <c r="HE272">
        <v>4.16099</v>
      </c>
      <c r="HF272">
        <v>0.66187070000000003</v>
      </c>
      <c r="HG272">
        <v>26.21293</v>
      </c>
      <c r="HH272" s="1">
        <v>9.8123619999999998E-3</v>
      </c>
      <c r="HI272">
        <v>3.754019</v>
      </c>
      <c r="HJ272">
        <v>0.65914779999999995</v>
      </c>
      <c r="HK272">
        <v>25.901260000000001</v>
      </c>
      <c r="HL272" s="1">
        <v>8.8004239999999994E-3</v>
      </c>
      <c r="HM272">
        <v>3.374514</v>
      </c>
      <c r="HN272">
        <v>0.65699920000000001</v>
      </c>
      <c r="HO272">
        <v>25.63672</v>
      </c>
      <c r="HP272" s="1">
        <v>7.8575769999999993E-3</v>
      </c>
      <c r="HQ272">
        <v>3.018729</v>
      </c>
      <c r="HR272">
        <v>0.65534789999999998</v>
      </c>
      <c r="HS272">
        <v>26.072279999999999</v>
      </c>
      <c r="HT272" s="1">
        <v>6.9749759999999999E-3</v>
      </c>
      <c r="HU272">
        <v>2.683891</v>
      </c>
      <c r="HV272">
        <v>0.65408330000000003</v>
      </c>
      <c r="HW272">
        <v>26.733460000000001</v>
      </c>
      <c r="HX272" s="1">
        <v>6.1403550000000001E-3</v>
      </c>
      <c r="HY272">
        <v>2.3662049999999999</v>
      </c>
      <c r="HZ272">
        <v>0.65314220000000001</v>
      </c>
      <c r="IA272">
        <v>27.389959999999999</v>
      </c>
      <c r="IB272" s="1">
        <v>5.3330410000000002E-3</v>
      </c>
      <c r="IC272">
        <v>2.0585909999999998</v>
      </c>
      <c r="ID272">
        <v>0.65244080000000004</v>
      </c>
      <c r="IE272">
        <v>28.042449999999999</v>
      </c>
      <c r="IF272" s="1">
        <v>4.5325959999999998E-3</v>
      </c>
      <c r="IG272">
        <v>1.753288</v>
      </c>
      <c r="IH272">
        <v>0.65195519999999996</v>
      </c>
      <c r="II272">
        <v>28.078489999999999</v>
      </c>
      <c r="IJ272" s="1">
        <v>3.7410770000000002E-3</v>
      </c>
      <c r="IK272">
        <v>1.45065</v>
      </c>
      <c r="IL272">
        <v>0.65159449999999997</v>
      </c>
      <c r="IM272">
        <v>27.74823</v>
      </c>
      <c r="IN272" s="1">
        <v>2.9934530000000001E-3</v>
      </c>
      <c r="IO272">
        <v>1.1633439999999999</v>
      </c>
      <c r="IP272">
        <v>0.65133969999999997</v>
      </c>
      <c r="IQ272">
        <v>27.303360000000001</v>
      </c>
      <c r="IR272" s="1">
        <v>2.3421940000000001E-3</v>
      </c>
      <c r="IS272">
        <v>0.91151510000000002</v>
      </c>
      <c r="IT272">
        <v>0.6511806</v>
      </c>
      <c r="IU272">
        <v>26.883379999999999</v>
      </c>
      <c r="IV272" s="1">
        <v>1.826982E-3</v>
      </c>
      <c r="IW272">
        <v>0.71070990000000001</v>
      </c>
      <c r="IX272">
        <v>0.6510473</v>
      </c>
      <c r="IY272">
        <v>27.03668</v>
      </c>
      <c r="IZ272" s="1">
        <v>1.4543469999999999E-3</v>
      </c>
      <c r="JA272">
        <v>0.5646217</v>
      </c>
      <c r="JB272">
        <v>0.65097179999999999</v>
      </c>
      <c r="JC272">
        <v>27.005179999999999</v>
      </c>
      <c r="JD272" s="1">
        <v>1.2029219999999999E-3</v>
      </c>
      <c r="JE272">
        <v>0.46563130000000003</v>
      </c>
      <c r="JF272">
        <v>0.65092870000000003</v>
      </c>
      <c r="JG272">
        <v>27.22906</v>
      </c>
      <c r="JH272" s="1">
        <v>1.03947E-3</v>
      </c>
      <c r="JI272">
        <v>0.40115709999999999</v>
      </c>
      <c r="JJ272">
        <v>0.6508794</v>
      </c>
      <c r="JK272">
        <v>27.2361</v>
      </c>
      <c r="JL272" s="1">
        <v>9.3215119999999995E-4</v>
      </c>
      <c r="JM272">
        <v>0.35891879999999998</v>
      </c>
      <c r="JN272">
        <v>0.65085230000000005</v>
      </c>
      <c r="JO272">
        <v>27.27852</v>
      </c>
      <c r="JP272" s="1">
        <v>8.5784839999999995E-4</v>
      </c>
      <c r="JQ272">
        <v>0.32983230000000002</v>
      </c>
      <c r="JR272">
        <v>0.65084249999999999</v>
      </c>
      <c r="JS272">
        <v>27.306809999999999</v>
      </c>
      <c r="JT272" s="1">
        <v>8.0227019999999996E-4</v>
      </c>
      <c r="JU272">
        <v>0.30818980000000001</v>
      </c>
      <c r="JV272">
        <v>0.6508429</v>
      </c>
      <c r="JW272">
        <v>27.135729999999999</v>
      </c>
      <c r="JX272" s="1">
        <v>7.5736429999999995E-4</v>
      </c>
      <c r="JY272">
        <v>0.2907805</v>
      </c>
      <c r="JZ272">
        <v>0.65082779999999996</v>
      </c>
      <c r="KA272">
        <v>26.7957</v>
      </c>
      <c r="KB272" s="1">
        <v>7.1882010000000004E-4</v>
      </c>
      <c r="KC272">
        <v>0.27587440000000002</v>
      </c>
      <c r="KD272">
        <v>0.65082379999999995</v>
      </c>
      <c r="KE272">
        <v>27.02065</v>
      </c>
      <c r="KF272" s="1">
        <v>6.8417309999999998E-4</v>
      </c>
      <c r="KG272">
        <v>0.26253549999999998</v>
      </c>
      <c r="KH272">
        <v>0.65082439999999997</v>
      </c>
      <c r="KI272">
        <v>26.919799999999999</v>
      </c>
      <c r="KJ272" s="1">
        <v>6.5231909999999998E-4</v>
      </c>
      <c r="KK272">
        <v>0.25029750000000001</v>
      </c>
      <c r="KL272">
        <v>0.65081219999999995</v>
      </c>
      <c r="KM272">
        <v>27.021820000000002</v>
      </c>
      <c r="KN272" s="1">
        <v>6.2261900000000004E-4</v>
      </c>
      <c r="KO272">
        <v>0.238895</v>
      </c>
      <c r="KP272">
        <v>0.65080910000000003</v>
      </c>
      <c r="KQ272">
        <v>27.19359</v>
      </c>
      <c r="KR272" s="1">
        <v>5.9490819999999996E-4</v>
      </c>
      <c r="KS272">
        <v>0.2282438</v>
      </c>
      <c r="KT272">
        <v>0.65080830000000001</v>
      </c>
      <c r="KU272">
        <v>27.10595</v>
      </c>
      <c r="KV272" s="1">
        <v>5.6901160000000001E-4</v>
      </c>
      <c r="KW272">
        <v>0.21829879999999999</v>
      </c>
      <c r="KX272">
        <v>0.65082439999999997</v>
      </c>
      <c r="KY272">
        <v>26.767499999999998</v>
      </c>
      <c r="KZ272" s="1">
        <v>5.4457639999999999E-4</v>
      </c>
      <c r="LA272">
        <v>0.20891209999999999</v>
      </c>
      <c r="LB272">
        <v>0.65082280000000003</v>
      </c>
      <c r="LC272">
        <v>26.31982</v>
      </c>
      <c r="LD272" s="1">
        <v>5.2128999999999999E-4</v>
      </c>
      <c r="LE272">
        <v>0.19997899999999999</v>
      </c>
      <c r="LF272">
        <v>0.6508237</v>
      </c>
      <c r="LG272">
        <v>25.981750000000002</v>
      </c>
      <c r="LH272" s="1">
        <v>4.9919449999999996E-4</v>
      </c>
      <c r="LI272">
        <v>0.19149040000000001</v>
      </c>
      <c r="LJ272">
        <v>0.65082640000000003</v>
      </c>
      <c r="LK272">
        <v>26.451530000000002</v>
      </c>
      <c r="LL272" s="1">
        <v>4.7824599999999999E-4</v>
      </c>
      <c r="LM272">
        <v>0.1834549</v>
      </c>
      <c r="LN272">
        <v>0.65082649999999997</v>
      </c>
      <c r="LO272">
        <v>26.775770000000001</v>
      </c>
      <c r="LP272" s="1">
        <v>4.584155E-4</v>
      </c>
      <c r="LQ272">
        <v>0.17583119999999999</v>
      </c>
      <c r="LR272">
        <v>0.65082220000000002</v>
      </c>
      <c r="LS272">
        <v>27.189209999999999</v>
      </c>
      <c r="LT272">
        <v>4.3948890000000001E-4</v>
      </c>
      <c r="LU272">
        <v>0.16856740000000001</v>
      </c>
      <c r="LV272">
        <v>0.65081549999999999</v>
      </c>
      <c r="LW272">
        <v>27.865020000000001</v>
      </c>
      <c r="LX272" s="1">
        <v>4.2143839999999997E-4</v>
      </c>
      <c r="LY272">
        <v>0.16164490000000001</v>
      </c>
      <c r="LZ272">
        <v>0.65079869999999995</v>
      </c>
      <c r="MA272">
        <v>28.035440000000001</v>
      </c>
      <c r="MB272" s="1">
        <v>4.042726E-4</v>
      </c>
      <c r="MC272">
        <v>0.1550657</v>
      </c>
      <c r="MD272">
        <v>0.65079070000000006</v>
      </c>
      <c r="ME272">
        <v>27.707689999999999</v>
      </c>
      <c r="MF272" s="1">
        <v>3.8799370000000002E-4</v>
      </c>
      <c r="MG272">
        <v>0.14881159999999999</v>
      </c>
      <c r="MH272">
        <v>0.6507617</v>
      </c>
      <c r="MI272">
        <v>27.255040000000001</v>
      </c>
      <c r="MJ272" s="1">
        <v>3.7249869999999999E-4</v>
      </c>
      <c r="MK272">
        <v>0.1428722</v>
      </c>
      <c r="ML272">
        <v>0.65070779999999995</v>
      </c>
      <c r="MM272">
        <v>27.025300000000001</v>
      </c>
      <c r="MN272" s="1">
        <v>3.577284E-4</v>
      </c>
      <c r="MO272">
        <v>0.1372186</v>
      </c>
      <c r="MP272">
        <v>0.65065170000000006</v>
      </c>
      <c r="MQ272">
        <v>27.47822</v>
      </c>
      <c r="MR272" s="1">
        <v>3.436116E-4</v>
      </c>
      <c r="MS272">
        <v>0.13181480000000001</v>
      </c>
      <c r="MT272">
        <v>0.65056130000000001</v>
      </c>
      <c r="MU272">
        <v>27.938379999999999</v>
      </c>
      <c r="MV272" s="1">
        <v>3.301968E-4</v>
      </c>
      <c r="MW272">
        <v>0.1266659</v>
      </c>
      <c r="MX272">
        <v>0.65041329999999997</v>
      </c>
      <c r="MY272">
        <v>28.248159999999999</v>
      </c>
      <c r="MZ272" s="1">
        <v>3.1739650000000002E-4</v>
      </c>
      <c r="NA272">
        <v>0.1217757</v>
      </c>
      <c r="NB272">
        <v>0.65028660000000005</v>
      </c>
      <c r="NC272">
        <v>28.591539999999998</v>
      </c>
      <c r="ND272" s="1">
        <v>3.0533680000000002E-4</v>
      </c>
      <c r="NE272">
        <v>0.11716020000000001</v>
      </c>
      <c r="NF272">
        <v>0.65007230000000005</v>
      </c>
      <c r="NG272">
        <v>28.5124</v>
      </c>
      <c r="NH272" s="1">
        <v>2.9401980000000002E-4</v>
      </c>
      <c r="NI272">
        <v>0.1128366</v>
      </c>
      <c r="NJ272">
        <v>0.64985999999999999</v>
      </c>
      <c r="NK272">
        <v>28.290870000000002</v>
      </c>
      <c r="NL272" s="1">
        <v>2.8343379999999998E-4</v>
      </c>
      <c r="NM272">
        <v>0.1087868</v>
      </c>
      <c r="NN272">
        <v>0.64962379999999997</v>
      </c>
      <c r="NO272">
        <v>28.052990000000001</v>
      </c>
      <c r="NP272" s="1">
        <v>2.7344860000000002E-4</v>
      </c>
      <c r="NQ272">
        <v>0.10497570000000001</v>
      </c>
      <c r="NR272">
        <v>0.64938660000000004</v>
      </c>
      <c r="NS272">
        <v>27.813759999999998</v>
      </c>
      <c r="NT272" s="1">
        <v>2.6390179999999998E-4</v>
      </c>
      <c r="NU272">
        <v>0.1013376</v>
      </c>
      <c r="NV272">
        <v>0.64913699999999996</v>
      </c>
      <c r="NW272">
        <v>27.834869999999999</v>
      </c>
      <c r="NX272" s="1">
        <v>2.546844E-4</v>
      </c>
      <c r="NY272">
        <v>9.7821530000000004E-2</v>
      </c>
      <c r="NZ272">
        <v>0.64889280000000005</v>
      </c>
      <c r="OA272">
        <v>28.21866</v>
      </c>
      <c r="OB272" s="1">
        <v>2.4579650000000001E-4</v>
      </c>
      <c r="OC272">
        <v>9.4435240000000004E-2</v>
      </c>
      <c r="OD272">
        <v>0.64869299999999996</v>
      </c>
      <c r="OE272">
        <v>28.368099999999998</v>
      </c>
      <c r="OF272" s="1">
        <v>2.373756E-4</v>
      </c>
      <c r="OG272">
        <v>9.1207129999999997E-2</v>
      </c>
      <c r="OH272">
        <v>0.64849250000000003</v>
      </c>
      <c r="OI272">
        <v>28.509370000000001</v>
      </c>
      <c r="OJ272" s="1">
        <v>2.2950499999999999E-4</v>
      </c>
      <c r="OK272">
        <v>8.8187199999999993E-2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0.92854890000000001</v>
      </c>
      <c r="G273">
        <v>23.404890000000002</v>
      </c>
      <c r="H273">
        <v>0</v>
      </c>
      <c r="I273">
        <v>0</v>
      </c>
      <c r="J273">
        <v>0.9263825</v>
      </c>
      <c r="K273">
        <v>23.219139999999999</v>
      </c>
      <c r="L273">
        <v>0</v>
      </c>
      <c r="M273">
        <v>0</v>
      </c>
      <c r="N273">
        <v>0.92425069999999998</v>
      </c>
      <c r="O273">
        <v>23.172989999999999</v>
      </c>
      <c r="P273">
        <v>0</v>
      </c>
      <c r="Q273">
        <v>0</v>
      </c>
      <c r="R273">
        <v>0.92208219999999996</v>
      </c>
      <c r="S273">
        <v>22.874459999999999</v>
      </c>
      <c r="T273">
        <v>0</v>
      </c>
      <c r="U273">
        <v>0</v>
      </c>
      <c r="V273">
        <v>0.91993729999999996</v>
      </c>
      <c r="W273">
        <v>22.722180000000002</v>
      </c>
      <c r="X273">
        <v>0</v>
      </c>
      <c r="Y273">
        <v>0</v>
      </c>
      <c r="Z273">
        <v>0.9177284</v>
      </c>
      <c r="AA273">
        <v>22.703389999999999</v>
      </c>
      <c r="AB273">
        <v>0</v>
      </c>
      <c r="AC273">
        <v>0</v>
      </c>
      <c r="AD273">
        <v>0.91539349999999997</v>
      </c>
      <c r="AE273">
        <v>22.675889999999999</v>
      </c>
      <c r="AF273">
        <v>0</v>
      </c>
      <c r="AG273">
        <v>0</v>
      </c>
      <c r="AH273">
        <v>0.91276919999999995</v>
      </c>
      <c r="AI273">
        <v>22.605920000000001</v>
      </c>
      <c r="AJ273">
        <v>0</v>
      </c>
      <c r="AK273">
        <v>0</v>
      </c>
      <c r="AL273">
        <v>0.9095763</v>
      </c>
      <c r="AM273">
        <v>22.79749</v>
      </c>
      <c r="AN273">
        <v>0</v>
      </c>
      <c r="AO273">
        <v>0</v>
      </c>
      <c r="AP273">
        <v>0.90590539999999997</v>
      </c>
      <c r="AQ273">
        <v>22.606649999999998</v>
      </c>
      <c r="AR273">
        <v>0</v>
      </c>
      <c r="AS273">
        <v>0</v>
      </c>
      <c r="AT273">
        <v>0.90204399999999996</v>
      </c>
      <c r="AU273">
        <v>22.374140000000001</v>
      </c>
      <c r="AV273">
        <v>0</v>
      </c>
      <c r="AW273">
        <v>0</v>
      </c>
      <c r="AX273">
        <v>0.89831709999999998</v>
      </c>
      <c r="AY273">
        <v>22.143149999999999</v>
      </c>
      <c r="AZ273">
        <v>0</v>
      </c>
      <c r="BA273">
        <v>0</v>
      </c>
      <c r="BB273">
        <v>0.89489320000000006</v>
      </c>
      <c r="BC273">
        <v>22.026289999999999</v>
      </c>
      <c r="BD273">
        <v>0</v>
      </c>
      <c r="BE273">
        <v>0</v>
      </c>
      <c r="BF273">
        <v>0.8918104</v>
      </c>
      <c r="BG273">
        <v>22.03585</v>
      </c>
      <c r="BH273">
        <v>9.705142E-21</v>
      </c>
      <c r="BI273">
        <v>2.2220080000000001E-18</v>
      </c>
      <c r="BJ273">
        <v>0.88896410000000003</v>
      </c>
      <c r="BK273">
        <v>22.21988</v>
      </c>
      <c r="BL273" s="1">
        <v>3.5861169999999997E-15</v>
      </c>
      <c r="BM273" s="1">
        <v>1.1608060000000001E-12</v>
      </c>
      <c r="BN273">
        <v>0.88626859999999996</v>
      </c>
      <c r="BO273">
        <v>22.564589999999999</v>
      </c>
      <c r="BP273" s="1">
        <v>3.0008550000000003E-8</v>
      </c>
      <c r="BQ273" s="1">
        <v>7.2841689999999999E-6</v>
      </c>
      <c r="BR273">
        <v>0.8835499</v>
      </c>
      <c r="BS273">
        <v>22.938300000000002</v>
      </c>
      <c r="BT273" s="1">
        <v>3.4594449999999999E-5</v>
      </c>
      <c r="BU273" s="1">
        <v>8.9308140000000005E-3</v>
      </c>
      <c r="BV273">
        <v>0.88074949999999996</v>
      </c>
      <c r="BW273">
        <v>23.18205</v>
      </c>
      <c r="BX273" s="1">
        <v>5.1634990000000002E-3</v>
      </c>
      <c r="BY273" s="1">
        <v>1.395988</v>
      </c>
      <c r="BZ273">
        <v>0.87772760000000005</v>
      </c>
      <c r="CA273">
        <v>23.250050000000002</v>
      </c>
      <c r="CB273" s="1">
        <v>0.1987921</v>
      </c>
      <c r="CC273" s="1">
        <v>55.985320000000002</v>
      </c>
      <c r="CD273">
        <v>0.87429939999999995</v>
      </c>
      <c r="CE273">
        <v>22.928599999999999</v>
      </c>
      <c r="CF273" s="1">
        <v>2.7120769999999998</v>
      </c>
      <c r="CG273" s="1">
        <v>792.22739999999999</v>
      </c>
      <c r="CH273">
        <v>0.87034639999999996</v>
      </c>
      <c r="CI273">
        <v>22.638290000000001</v>
      </c>
      <c r="CJ273" s="1">
        <v>15.97944</v>
      </c>
      <c r="CK273">
        <v>4829.7809999999999</v>
      </c>
      <c r="CL273">
        <v>0.86580420000000002</v>
      </c>
      <c r="CM273">
        <v>22.509039999999999</v>
      </c>
      <c r="CN273">
        <v>46.92474</v>
      </c>
      <c r="CO273">
        <v>14644.82</v>
      </c>
      <c r="CP273">
        <v>0.86074530000000005</v>
      </c>
      <c r="CQ273">
        <v>22.502700000000001</v>
      </c>
      <c r="CR273">
        <v>76.79813</v>
      </c>
      <c r="CS273">
        <v>24692.94</v>
      </c>
      <c r="CT273">
        <v>0.85522880000000001</v>
      </c>
      <c r="CU273">
        <v>22.916360000000001</v>
      </c>
      <c r="CV273">
        <v>76.679180000000002</v>
      </c>
      <c r="CW273">
        <v>25355.040000000001</v>
      </c>
      <c r="CX273">
        <v>0.84922679999999995</v>
      </c>
      <c r="CY273">
        <v>23.495519999999999</v>
      </c>
      <c r="CZ273">
        <v>50.296430000000001</v>
      </c>
      <c r="DA273">
        <v>17073.740000000002</v>
      </c>
      <c r="DB273">
        <v>0.84288510000000005</v>
      </c>
      <c r="DC273">
        <v>23.771049999999999</v>
      </c>
      <c r="DD273">
        <v>23.136379999999999</v>
      </c>
      <c r="DE273">
        <v>8052.0420000000004</v>
      </c>
      <c r="DF273">
        <v>0.8364663</v>
      </c>
      <c r="DG273">
        <v>23.869579999999999</v>
      </c>
      <c r="DH273">
        <v>7.9092500000000001</v>
      </c>
      <c r="DI273">
        <v>2815.683</v>
      </c>
      <c r="DJ273">
        <v>0.82985379999999997</v>
      </c>
      <c r="DK273">
        <v>23.583629999999999</v>
      </c>
      <c r="DL273">
        <v>2.133947</v>
      </c>
      <c r="DM273">
        <v>774.79660000000001</v>
      </c>
      <c r="DN273">
        <v>0.82293000000000005</v>
      </c>
      <c r="DO273">
        <v>23.295559999999998</v>
      </c>
      <c r="DP273">
        <v>0.50525160000000002</v>
      </c>
      <c r="DQ273">
        <v>185.42869999999999</v>
      </c>
      <c r="DR273">
        <v>0.81568940000000001</v>
      </c>
      <c r="DS273">
        <v>23.047239999999999</v>
      </c>
      <c r="DT273">
        <v>0.14318220000000001</v>
      </c>
      <c r="DU273">
        <v>51.462359999999997</v>
      </c>
      <c r="DV273">
        <v>0.8082125</v>
      </c>
      <c r="DW273">
        <v>22.865459999999999</v>
      </c>
      <c r="DX273">
        <v>7.7977350000000001E-2</v>
      </c>
      <c r="DY273">
        <v>26.83765</v>
      </c>
      <c r="DZ273">
        <v>0.80061950000000004</v>
      </c>
      <c r="EA273">
        <v>23.095680000000002</v>
      </c>
      <c r="EB273">
        <v>6.9143880000000005E-2</v>
      </c>
      <c r="EC273">
        <v>23.466090000000001</v>
      </c>
      <c r="ED273">
        <v>0.79270759999999996</v>
      </c>
      <c r="EE273">
        <v>23.48751</v>
      </c>
      <c r="EF273">
        <v>6.7838519999999999E-2</v>
      </c>
      <c r="EG273">
        <v>23.09273</v>
      </c>
      <c r="EH273">
        <v>0.78463269999999996</v>
      </c>
      <c r="EI273">
        <v>23.867239999999999</v>
      </c>
      <c r="EJ273">
        <v>6.5628130000000007E-2</v>
      </c>
      <c r="EK273">
        <v>22.48028</v>
      </c>
      <c r="EL273">
        <v>0.77731680000000003</v>
      </c>
      <c r="EM273">
        <v>24.040659999999999</v>
      </c>
      <c r="EN273">
        <v>6.1876920000000002E-2</v>
      </c>
      <c r="EO273">
        <v>21.309709999999999</v>
      </c>
      <c r="EP273">
        <v>0.77034009999999997</v>
      </c>
      <c r="EQ273">
        <v>23.78436</v>
      </c>
      <c r="ER273">
        <v>5.7211089999999999E-2</v>
      </c>
      <c r="ES273">
        <v>19.793939999999999</v>
      </c>
      <c r="ET273">
        <v>0.76315319999999998</v>
      </c>
      <c r="EU273">
        <v>23.306319999999999</v>
      </c>
      <c r="EV273" s="1">
        <v>5.2201699999999997E-2</v>
      </c>
      <c r="EW273">
        <v>18.14725</v>
      </c>
      <c r="EX273">
        <v>0.75590650000000004</v>
      </c>
      <c r="EY273">
        <v>22.944320000000001</v>
      </c>
      <c r="EZ273">
        <v>4.7254940000000002E-2</v>
      </c>
      <c r="FA273">
        <v>16.51033</v>
      </c>
      <c r="FB273">
        <v>0.74853619999999998</v>
      </c>
      <c r="FC273">
        <v>22.89273</v>
      </c>
      <c r="FD273" s="1">
        <v>4.2616330000000001E-2</v>
      </c>
      <c r="FE273">
        <v>14.961169999999999</v>
      </c>
      <c r="FF273">
        <v>0.74126460000000005</v>
      </c>
      <c r="FG273">
        <v>23.646840000000001</v>
      </c>
      <c r="FH273" s="1">
        <v>3.8400120000000003E-2</v>
      </c>
      <c r="FI273">
        <v>13.5426</v>
      </c>
      <c r="FJ273">
        <v>0.73370360000000001</v>
      </c>
      <c r="FK273">
        <v>24.229420000000001</v>
      </c>
      <c r="FL273">
        <v>3.4596059999999998E-2</v>
      </c>
      <c r="FM273">
        <v>12.26131</v>
      </c>
      <c r="FN273">
        <v>0.72573960000000004</v>
      </c>
      <c r="FO273">
        <v>24.61758</v>
      </c>
      <c r="FP273" s="1">
        <v>3.1181670000000002E-2</v>
      </c>
      <c r="FQ273">
        <v>11.111000000000001</v>
      </c>
      <c r="FR273">
        <v>0.71753630000000002</v>
      </c>
      <c r="FS273">
        <v>24.73593</v>
      </c>
      <c r="FT273" s="1">
        <v>2.8112390000000001E-2</v>
      </c>
      <c r="FU273">
        <v>10.07357</v>
      </c>
      <c r="FV273">
        <v>0.71025450000000001</v>
      </c>
      <c r="FW273">
        <v>24.534490000000002</v>
      </c>
      <c r="FX273" s="1">
        <v>2.538118E-2</v>
      </c>
      <c r="FY273">
        <v>9.1360779999999995</v>
      </c>
      <c r="FZ273">
        <v>0.7028797</v>
      </c>
      <c r="GA273">
        <v>24.139060000000001</v>
      </c>
      <c r="GB273" s="1">
        <v>2.2905950000000001E-2</v>
      </c>
      <c r="GC273">
        <v>8.2846930000000008</v>
      </c>
      <c r="GD273">
        <v>0.69546470000000005</v>
      </c>
      <c r="GE273">
        <v>23.69905</v>
      </c>
      <c r="GF273" s="1">
        <v>2.064034E-2</v>
      </c>
      <c r="GG273">
        <v>7.5021829999999996</v>
      </c>
      <c r="GH273">
        <v>0.68820110000000001</v>
      </c>
      <c r="GI273">
        <v>23.50694</v>
      </c>
      <c r="GJ273" s="1">
        <v>1.8597120000000002E-2</v>
      </c>
      <c r="GK273">
        <v>6.7915539999999996</v>
      </c>
      <c r="GL273">
        <v>0.68188219999999999</v>
      </c>
      <c r="GM273">
        <v>24.187760000000001</v>
      </c>
      <c r="GN273" s="1">
        <v>1.6747970000000001E-2</v>
      </c>
      <c r="GO273">
        <v>6.1382899999999996</v>
      </c>
      <c r="GP273">
        <v>0.67625670000000004</v>
      </c>
      <c r="GQ273">
        <v>24.86402</v>
      </c>
      <c r="GR273" s="1">
        <v>1.5077699999999999E-2</v>
      </c>
      <c r="GS273">
        <v>5.5420920000000002</v>
      </c>
      <c r="GT273">
        <v>0.67116779999999998</v>
      </c>
      <c r="GU273">
        <v>25.534839999999999</v>
      </c>
      <c r="GV273" s="1">
        <v>1.358644E-2</v>
      </c>
      <c r="GW273">
        <v>5.0050540000000003</v>
      </c>
      <c r="GX273">
        <v>0.66695689999999996</v>
      </c>
      <c r="GY273">
        <v>26.22898</v>
      </c>
      <c r="GZ273" s="1">
        <v>1.2256690000000001E-2</v>
      </c>
      <c r="HA273">
        <v>4.5216180000000001</v>
      </c>
      <c r="HB273">
        <v>0.66329850000000001</v>
      </c>
      <c r="HC273">
        <v>26.442640000000001</v>
      </c>
      <c r="HD273" s="1">
        <v>1.1053779999999999E-2</v>
      </c>
      <c r="HE273">
        <v>4.083647</v>
      </c>
      <c r="HF273">
        <v>0.6601494</v>
      </c>
      <c r="HG273">
        <v>26.226009999999999</v>
      </c>
      <c r="HH273" s="1">
        <v>9.9507109999999992E-3</v>
      </c>
      <c r="HI273">
        <v>3.6807370000000001</v>
      </c>
      <c r="HJ273">
        <v>0.65748969999999995</v>
      </c>
      <c r="HK273">
        <v>25.9343</v>
      </c>
      <c r="HL273" s="1">
        <v>8.9302270000000007E-3</v>
      </c>
      <c r="HM273">
        <v>3.3066420000000001</v>
      </c>
      <c r="HN273">
        <v>0.65535160000000003</v>
      </c>
      <c r="HO273">
        <v>25.676300000000001</v>
      </c>
      <c r="HP273" s="1">
        <v>7.9798089999999992E-3</v>
      </c>
      <c r="HQ273">
        <v>2.957427</v>
      </c>
      <c r="HR273">
        <v>0.65373619999999999</v>
      </c>
      <c r="HS273">
        <v>26.116859999999999</v>
      </c>
      <c r="HT273" s="1">
        <v>7.0904669999999996E-3</v>
      </c>
      <c r="HU273">
        <v>2.6298110000000001</v>
      </c>
      <c r="HV273">
        <v>0.65248019999999995</v>
      </c>
      <c r="HW273">
        <v>26.769950000000001</v>
      </c>
      <c r="HX273" s="1">
        <v>6.2508529999999998E-3</v>
      </c>
      <c r="HY273">
        <v>2.3201369999999999</v>
      </c>
      <c r="HZ273">
        <v>0.65154730000000005</v>
      </c>
      <c r="IA273">
        <v>27.4054</v>
      </c>
      <c r="IB273" s="1">
        <v>5.4415219999999999E-3</v>
      </c>
      <c r="IC273">
        <v>2.0217969999999998</v>
      </c>
      <c r="ID273">
        <v>0.6508623</v>
      </c>
      <c r="IE273">
        <v>28.047619999999998</v>
      </c>
      <c r="IF273" s="1">
        <v>4.6409820000000001E-3</v>
      </c>
      <c r="IG273">
        <v>1.726928</v>
      </c>
      <c r="IH273">
        <v>0.65036519999999998</v>
      </c>
      <c r="II273">
        <v>28.089259999999999</v>
      </c>
      <c r="IJ273" s="1">
        <v>3.8473819999999999E-3</v>
      </c>
      <c r="IK273">
        <v>1.4343889999999999</v>
      </c>
      <c r="IL273">
        <v>0.65002919999999997</v>
      </c>
      <c r="IM273">
        <v>27.766169999999999</v>
      </c>
      <c r="IN273" s="1">
        <v>3.0914760000000001E-3</v>
      </c>
      <c r="IO273">
        <v>1.154776</v>
      </c>
      <c r="IP273">
        <v>0.64977859999999998</v>
      </c>
      <c r="IQ273">
        <v>27.338730000000002</v>
      </c>
      <c r="IR273" s="1">
        <v>2.4247639999999998E-3</v>
      </c>
      <c r="IS273">
        <v>0.90696600000000005</v>
      </c>
      <c r="IT273">
        <v>0.64962500000000001</v>
      </c>
      <c r="IU273">
        <v>26.92464</v>
      </c>
      <c r="IV273" s="1">
        <v>1.8902039999999999E-3</v>
      </c>
      <c r="IW273">
        <v>0.7068873</v>
      </c>
      <c r="IX273">
        <v>0.64948830000000002</v>
      </c>
      <c r="IY273">
        <v>27.076630000000002</v>
      </c>
      <c r="IZ273" s="1">
        <v>1.4987620000000001E-3</v>
      </c>
      <c r="JA273">
        <v>0.55957290000000004</v>
      </c>
      <c r="JB273">
        <v>0.6494084</v>
      </c>
      <c r="JC273">
        <v>27.036999999999999</v>
      </c>
      <c r="JD273" s="1">
        <v>1.232314E-3</v>
      </c>
      <c r="JE273">
        <v>0.458893</v>
      </c>
      <c r="JF273">
        <v>0.64937140000000004</v>
      </c>
      <c r="JG273">
        <v>27.246179999999999</v>
      </c>
      <c r="JH273" s="1">
        <v>1.0585530000000001E-3</v>
      </c>
      <c r="JI273">
        <v>0.39308700000000002</v>
      </c>
      <c r="JJ273">
        <v>0.64932920000000005</v>
      </c>
      <c r="JK273">
        <v>27.242239999999999</v>
      </c>
      <c r="JL273" s="1">
        <v>9.4485930000000004E-4</v>
      </c>
      <c r="JM273">
        <v>0.35007840000000001</v>
      </c>
      <c r="JN273">
        <v>0.64929119999999996</v>
      </c>
      <c r="JO273">
        <v>27.287669999999999</v>
      </c>
      <c r="JP273" s="1">
        <v>8.6686779999999995E-4</v>
      </c>
      <c r="JQ273">
        <v>0.32071690000000003</v>
      </c>
      <c r="JR273">
        <v>0.649285</v>
      </c>
      <c r="JS273">
        <v>27.34066</v>
      </c>
      <c r="JT273" s="1">
        <v>8.0922510000000004E-4</v>
      </c>
      <c r="JU273">
        <v>0.29912030000000001</v>
      </c>
      <c r="JV273">
        <v>0.64926850000000003</v>
      </c>
      <c r="JW273">
        <v>27.191990000000001</v>
      </c>
      <c r="JX273" s="1">
        <v>7.6313529999999996E-4</v>
      </c>
      <c r="JY273">
        <v>0.28192919999999999</v>
      </c>
      <c r="JZ273">
        <v>0.64927199999999996</v>
      </c>
      <c r="KA273">
        <v>26.864170000000001</v>
      </c>
      <c r="KB273" s="1">
        <v>7.2386260000000002E-4</v>
      </c>
      <c r="KC273">
        <v>0.2673143</v>
      </c>
      <c r="KD273">
        <v>0.64926399999999995</v>
      </c>
      <c r="KE273">
        <v>27.091080000000002</v>
      </c>
      <c r="KF273" s="1">
        <v>6.8873670000000004E-4</v>
      </c>
      <c r="KG273">
        <v>0.254303</v>
      </c>
      <c r="KH273">
        <v>0.64926450000000002</v>
      </c>
      <c r="KI273">
        <v>26.975349999999999</v>
      </c>
      <c r="KJ273" s="1">
        <v>6.565548E-4</v>
      </c>
      <c r="KK273">
        <v>0.24240129999999999</v>
      </c>
      <c r="KL273">
        <v>0.64924530000000003</v>
      </c>
      <c r="KM273">
        <v>27.04738</v>
      </c>
      <c r="KN273" s="1">
        <v>6.2656249999999995E-4</v>
      </c>
      <c r="KO273">
        <v>0.2313241</v>
      </c>
      <c r="KP273">
        <v>0.6492639</v>
      </c>
      <c r="KQ273">
        <v>27.210149999999999</v>
      </c>
      <c r="KR273" s="1">
        <v>5.985942E-4</v>
      </c>
      <c r="KS273">
        <v>0.22098209999999999</v>
      </c>
      <c r="KT273">
        <v>0.64926620000000002</v>
      </c>
      <c r="KU273">
        <v>27.124739999999999</v>
      </c>
      <c r="KV273" s="1">
        <v>5.7246510000000001E-4</v>
      </c>
      <c r="KW273">
        <v>0.2113265</v>
      </c>
      <c r="KX273">
        <v>0.64926280000000003</v>
      </c>
      <c r="KY273">
        <v>26.792210000000001</v>
      </c>
      <c r="KZ273" s="1">
        <v>5.4785089999999999E-4</v>
      </c>
      <c r="LA273">
        <v>0.20223060000000001</v>
      </c>
      <c r="LB273">
        <v>0.64926830000000002</v>
      </c>
      <c r="LC273">
        <v>26.364070000000002</v>
      </c>
      <c r="LD273" s="1">
        <v>5.2440769999999998E-4</v>
      </c>
      <c r="LE273">
        <v>0.1935759</v>
      </c>
      <c r="LF273">
        <v>0.64926660000000003</v>
      </c>
      <c r="LG273">
        <v>26.0335</v>
      </c>
      <c r="LH273" s="1">
        <v>5.0215869999999997E-4</v>
      </c>
      <c r="LI273">
        <v>0.1853532</v>
      </c>
      <c r="LJ273">
        <v>0.64926589999999995</v>
      </c>
      <c r="LK273">
        <v>26.511310000000002</v>
      </c>
      <c r="LL273" s="1">
        <v>4.8104609999999998E-4</v>
      </c>
      <c r="LM273">
        <v>0.17756150000000001</v>
      </c>
      <c r="LN273">
        <v>0.64926649999999997</v>
      </c>
      <c r="LO273">
        <v>26.827739999999999</v>
      </c>
      <c r="LP273" s="1">
        <v>4.6107679999999999E-4</v>
      </c>
      <c r="LQ273">
        <v>0.17017460000000001</v>
      </c>
      <c r="LR273">
        <v>0.64925750000000004</v>
      </c>
      <c r="LS273">
        <v>27.221309999999999</v>
      </c>
      <c r="LT273" s="1">
        <v>4.4202610000000002E-4</v>
      </c>
      <c r="LU273">
        <v>0.16313939999999999</v>
      </c>
      <c r="LV273">
        <v>0.6492521</v>
      </c>
      <c r="LW273">
        <v>27.89724</v>
      </c>
      <c r="LX273" s="1">
        <v>4.2385129999999999E-4</v>
      </c>
      <c r="LY273">
        <v>0.15643109999999999</v>
      </c>
      <c r="LZ273">
        <v>0.64924309999999996</v>
      </c>
      <c r="MA273">
        <v>28.06672</v>
      </c>
      <c r="MB273" s="1">
        <v>4.0656509999999999E-4</v>
      </c>
      <c r="MC273">
        <v>0.15005550000000001</v>
      </c>
      <c r="MD273">
        <v>0.64921839999999997</v>
      </c>
      <c r="ME273">
        <v>27.733139999999999</v>
      </c>
      <c r="MF273" s="1">
        <v>3.9017650000000001E-4</v>
      </c>
      <c r="MG273">
        <v>0.14399909999999999</v>
      </c>
      <c r="MH273">
        <v>0.64920800000000001</v>
      </c>
      <c r="MI273">
        <v>27.296710000000001</v>
      </c>
      <c r="MJ273" s="1">
        <v>3.7457050000000002E-4</v>
      </c>
      <c r="MK273">
        <v>0.13824139999999999</v>
      </c>
      <c r="ML273">
        <v>0.64916220000000002</v>
      </c>
      <c r="MM273">
        <v>27.075939999999999</v>
      </c>
      <c r="MN273" s="1">
        <v>3.5970199999999999E-4</v>
      </c>
      <c r="MO273">
        <v>0.1327632</v>
      </c>
      <c r="MP273">
        <v>0.64909680000000003</v>
      </c>
      <c r="MQ273">
        <v>27.541419999999999</v>
      </c>
      <c r="MR273" s="1">
        <v>3.454981E-4</v>
      </c>
      <c r="MS273">
        <v>0.12753020000000001</v>
      </c>
      <c r="MT273">
        <v>0.64900769999999997</v>
      </c>
      <c r="MU273">
        <v>27.997810000000001</v>
      </c>
      <c r="MV273" s="1">
        <v>3.3199530000000002E-4</v>
      </c>
      <c r="MW273">
        <v>0.12254039999999999</v>
      </c>
      <c r="MX273">
        <v>0.64889680000000005</v>
      </c>
      <c r="MY273">
        <v>28.28998</v>
      </c>
      <c r="MZ273" s="1">
        <v>3.1910180000000002E-4</v>
      </c>
      <c r="NA273">
        <v>0.1177955</v>
      </c>
      <c r="NB273">
        <v>0.64874019999999999</v>
      </c>
      <c r="NC273">
        <v>28.621079999999999</v>
      </c>
      <c r="ND273" s="1">
        <v>3.0694110000000001E-4</v>
      </c>
      <c r="NE273">
        <v>0.113316</v>
      </c>
      <c r="NF273">
        <v>0.64853680000000002</v>
      </c>
      <c r="NG273">
        <v>28.529710000000001</v>
      </c>
      <c r="NH273" s="1">
        <v>2.9551719999999998E-4</v>
      </c>
      <c r="NI273">
        <v>0.1091085</v>
      </c>
      <c r="NJ273">
        <v>0.64835220000000005</v>
      </c>
      <c r="NK273">
        <v>28.30217</v>
      </c>
      <c r="NL273" s="1">
        <v>2.8484110000000001E-4</v>
      </c>
      <c r="NM273">
        <v>0.1051735</v>
      </c>
      <c r="NN273">
        <v>0.6481034</v>
      </c>
      <c r="NO273">
        <v>28.074339999999999</v>
      </c>
      <c r="NP273" s="1">
        <v>2.7477680000000002E-4</v>
      </c>
      <c r="NQ273">
        <v>0.1014695</v>
      </c>
      <c r="NR273">
        <v>0.64786160000000004</v>
      </c>
      <c r="NS273">
        <v>27.841640000000002</v>
      </c>
      <c r="NT273" s="1">
        <v>2.6517629999999999E-4</v>
      </c>
      <c r="NU273">
        <v>9.7942409999999994E-2</v>
      </c>
      <c r="NV273">
        <v>0.64763590000000004</v>
      </c>
      <c r="NW273">
        <v>27.861550000000001</v>
      </c>
      <c r="NX273" s="1">
        <v>2.5591980000000002E-4</v>
      </c>
      <c r="NY273">
        <v>9.4537330000000003E-2</v>
      </c>
      <c r="NZ273">
        <v>0.64738549999999995</v>
      </c>
      <c r="OA273">
        <v>28.252369999999999</v>
      </c>
      <c r="OB273" s="1">
        <v>2.4698199999999997E-4</v>
      </c>
      <c r="OC273">
        <v>9.1255279999999994E-2</v>
      </c>
      <c r="OD273">
        <v>0.6471981</v>
      </c>
      <c r="OE273">
        <v>28.38044</v>
      </c>
      <c r="OF273" s="1">
        <v>2.385008E-4</v>
      </c>
      <c r="OG273">
        <v>8.8121530000000003E-2</v>
      </c>
      <c r="OH273">
        <v>0.64700880000000005</v>
      </c>
      <c r="OI273">
        <v>28.518830000000001</v>
      </c>
      <c r="OJ273" s="1">
        <v>2.305482E-4</v>
      </c>
      <c r="OK273">
        <v>8.5181080000000006E-2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0.85036210000000001</v>
      </c>
      <c r="G274">
        <v>23.450240000000001</v>
      </c>
      <c r="H274">
        <v>0</v>
      </c>
      <c r="I274">
        <v>0</v>
      </c>
      <c r="J274">
        <v>0.84930039999999996</v>
      </c>
      <c r="K274">
        <v>23.287230000000001</v>
      </c>
      <c r="L274">
        <v>0</v>
      </c>
      <c r="M274">
        <v>0</v>
      </c>
      <c r="N274">
        <v>0.84823099999999996</v>
      </c>
      <c r="O274">
        <v>23.240860000000001</v>
      </c>
      <c r="P274">
        <v>0</v>
      </c>
      <c r="Q274">
        <v>0</v>
      </c>
      <c r="R274">
        <v>0.84710759999999996</v>
      </c>
      <c r="S274">
        <v>22.926259999999999</v>
      </c>
      <c r="T274">
        <v>0</v>
      </c>
      <c r="U274">
        <v>0</v>
      </c>
      <c r="V274">
        <v>0.84603229999999996</v>
      </c>
      <c r="W274">
        <v>22.740459999999999</v>
      </c>
      <c r="X274">
        <v>0</v>
      </c>
      <c r="Y274">
        <v>0</v>
      </c>
      <c r="Z274">
        <v>0.84495969999999998</v>
      </c>
      <c r="AA274">
        <v>22.707830000000001</v>
      </c>
      <c r="AB274">
        <v>0</v>
      </c>
      <c r="AC274">
        <v>0</v>
      </c>
      <c r="AD274">
        <v>0.84379329999999997</v>
      </c>
      <c r="AE274">
        <v>22.690650000000002</v>
      </c>
      <c r="AF274">
        <v>0</v>
      </c>
      <c r="AG274">
        <v>0</v>
      </c>
      <c r="AH274">
        <v>0.8424374</v>
      </c>
      <c r="AI274">
        <v>22.635020000000001</v>
      </c>
      <c r="AJ274">
        <v>0</v>
      </c>
      <c r="AK274">
        <v>0</v>
      </c>
      <c r="AL274">
        <v>0.84077829999999998</v>
      </c>
      <c r="AM274">
        <v>22.857569999999999</v>
      </c>
      <c r="AN274">
        <v>0</v>
      </c>
      <c r="AO274">
        <v>0</v>
      </c>
      <c r="AP274">
        <v>0.83884559999999997</v>
      </c>
      <c r="AQ274">
        <v>22.687950000000001</v>
      </c>
      <c r="AR274">
        <v>0</v>
      </c>
      <c r="AS274">
        <v>0</v>
      </c>
      <c r="AT274">
        <v>0.83685730000000003</v>
      </c>
      <c r="AU274">
        <v>22.442679999999999</v>
      </c>
      <c r="AV274">
        <v>0</v>
      </c>
      <c r="AW274">
        <v>0</v>
      </c>
      <c r="AX274">
        <v>0.83503340000000004</v>
      </c>
      <c r="AY274">
        <v>22.209309999999999</v>
      </c>
      <c r="AZ274">
        <v>0</v>
      </c>
      <c r="BA274">
        <v>0</v>
      </c>
      <c r="BB274">
        <v>0.83345970000000003</v>
      </c>
      <c r="BC274">
        <v>22.0578</v>
      </c>
      <c r="BD274">
        <v>0</v>
      </c>
      <c r="BE274">
        <v>0</v>
      </c>
      <c r="BF274">
        <v>0.83208740000000003</v>
      </c>
      <c r="BG274">
        <v>22.043199999999999</v>
      </c>
      <c r="BH274">
        <v>9.3618289999999995E-22</v>
      </c>
      <c r="BI274">
        <v>5.3632670000000001E-19</v>
      </c>
      <c r="BJ274">
        <v>0.830874</v>
      </c>
      <c r="BK274">
        <v>22.231680000000001</v>
      </c>
      <c r="BL274" s="1">
        <v>4.9567199999999996E-16</v>
      </c>
      <c r="BM274" s="1">
        <v>2.8567530000000001E-13</v>
      </c>
      <c r="BN274">
        <v>0.82967299999999999</v>
      </c>
      <c r="BO274">
        <v>22.601649999999999</v>
      </c>
      <c r="BP274" s="1">
        <v>1.36192E-8</v>
      </c>
      <c r="BQ274" s="1">
        <v>4.3421189999999998E-6</v>
      </c>
      <c r="BR274">
        <v>0.82845340000000001</v>
      </c>
      <c r="BS274">
        <v>22.989699999999999</v>
      </c>
      <c r="BT274" s="1">
        <v>2.010241E-5</v>
      </c>
      <c r="BU274" s="1">
        <v>7.0936230000000003E-3</v>
      </c>
      <c r="BV274">
        <v>0.82713000000000003</v>
      </c>
      <c r="BW274">
        <v>23.255669999999999</v>
      </c>
      <c r="BX274" s="1">
        <v>3.4356819999999998E-3</v>
      </c>
      <c r="BY274" s="1">
        <v>1.3189679999999999</v>
      </c>
      <c r="BZ274">
        <v>0.8256985</v>
      </c>
      <c r="CA274">
        <v>23.327670000000001</v>
      </c>
      <c r="CB274" s="1">
        <v>0.1463206</v>
      </c>
      <c r="CC274" s="1">
        <v>60.848019999999998</v>
      </c>
      <c r="CD274">
        <v>0.82396789999999998</v>
      </c>
      <c r="CE274">
        <v>23.007729999999999</v>
      </c>
      <c r="CF274" s="1">
        <v>2.1686079999999999</v>
      </c>
      <c r="CG274">
        <v>973.39700000000005</v>
      </c>
      <c r="CH274">
        <v>0.82197260000000005</v>
      </c>
      <c r="CI274">
        <v>22.687090000000001</v>
      </c>
      <c r="CJ274" s="1">
        <v>13.721120000000001</v>
      </c>
      <c r="CK274">
        <v>6635.4380000000001</v>
      </c>
      <c r="CL274">
        <v>0.81962489999999999</v>
      </c>
      <c r="CM274">
        <v>22.531960000000002</v>
      </c>
      <c r="CN274">
        <v>42.910559999999997</v>
      </c>
      <c r="CO274">
        <v>22319.73</v>
      </c>
      <c r="CP274">
        <v>0.81707419999999997</v>
      </c>
      <c r="CQ274">
        <v>22.510809999999999</v>
      </c>
      <c r="CR274">
        <v>74.314340000000001</v>
      </c>
      <c r="CS274">
        <v>41493.699999999997</v>
      </c>
      <c r="CT274">
        <v>0.81432959999999999</v>
      </c>
      <c r="CU274">
        <v>22.911010000000001</v>
      </c>
      <c r="CV274">
        <v>78.131969999999995</v>
      </c>
      <c r="CW274">
        <v>46756.23</v>
      </c>
      <c r="CX274">
        <v>0.81144620000000001</v>
      </c>
      <c r="CY274">
        <v>23.500080000000001</v>
      </c>
      <c r="CZ274">
        <v>53.713929999999998</v>
      </c>
      <c r="DA274">
        <v>34387.910000000003</v>
      </c>
      <c r="DB274">
        <v>0.80826719999999996</v>
      </c>
      <c r="DC274">
        <v>23.80461</v>
      </c>
      <c r="DD274">
        <v>25.803730000000002</v>
      </c>
      <c r="DE274">
        <v>17640.78</v>
      </c>
      <c r="DF274">
        <v>0.80516169999999998</v>
      </c>
      <c r="DG274">
        <v>23.91666</v>
      </c>
      <c r="DH274">
        <v>9.1771560000000001</v>
      </c>
      <c r="DI274">
        <v>6678.4139999999998</v>
      </c>
      <c r="DJ274">
        <v>0.80201739999999999</v>
      </c>
      <c r="DK274">
        <v>23.655110000000001</v>
      </c>
      <c r="DL274">
        <v>2.560349</v>
      </c>
      <c r="DM274">
        <v>1972.2950000000001</v>
      </c>
      <c r="DN274">
        <v>0.79871320000000001</v>
      </c>
      <c r="DO274">
        <v>23.347729999999999</v>
      </c>
      <c r="DP274">
        <v>0.61503850000000004</v>
      </c>
      <c r="DQ274">
        <v>492.08359999999999</v>
      </c>
      <c r="DR274">
        <v>0.79524490000000003</v>
      </c>
      <c r="DS274">
        <v>23.092790000000001</v>
      </c>
      <c r="DT274">
        <v>0.1659339</v>
      </c>
      <c r="DU274">
        <v>128.0573</v>
      </c>
      <c r="DV274">
        <v>0.79171990000000003</v>
      </c>
      <c r="DW274">
        <v>22.89357</v>
      </c>
      <c r="DX274">
        <v>8.1734310000000004E-2</v>
      </c>
      <c r="DY274">
        <v>55.494909999999997</v>
      </c>
      <c r="DZ274">
        <v>0.78810500000000006</v>
      </c>
      <c r="EA274">
        <v>23.09901</v>
      </c>
      <c r="EB274">
        <v>6.954842E-2</v>
      </c>
      <c r="EC274">
        <v>44.273580000000003</v>
      </c>
      <c r="ED274">
        <v>0.7843966</v>
      </c>
      <c r="EE274">
        <v>23.47626</v>
      </c>
      <c r="EF274">
        <v>6.7942050000000004E-2</v>
      </c>
      <c r="EG274">
        <v>43.161709999999999</v>
      </c>
      <c r="EH274">
        <v>0.78061049999999998</v>
      </c>
      <c r="EI274">
        <v>23.88072</v>
      </c>
      <c r="EJ274">
        <v>6.5918379999999999E-2</v>
      </c>
      <c r="EK274">
        <v>42.39725</v>
      </c>
      <c r="EL274">
        <v>0.77743629999999997</v>
      </c>
      <c r="EM274">
        <v>24.097549999999998</v>
      </c>
      <c r="EN274">
        <v>6.2335410000000001E-2</v>
      </c>
      <c r="EO274">
        <v>40.613700000000001</v>
      </c>
      <c r="EP274">
        <v>0.77472379999999996</v>
      </c>
      <c r="EQ274">
        <v>23.864280000000001</v>
      </c>
      <c r="ER274">
        <v>5.7762300000000003E-2</v>
      </c>
      <c r="ES274">
        <v>38.068089999999998</v>
      </c>
      <c r="ET274">
        <v>0.7712118</v>
      </c>
      <c r="EU274">
        <v>23.386310000000002</v>
      </c>
      <c r="EV274" s="1">
        <v>5.2771020000000002E-2</v>
      </c>
      <c r="EW274">
        <v>35.164239999999999</v>
      </c>
      <c r="EX274">
        <v>0.76699200000000001</v>
      </c>
      <c r="EY274">
        <v>23.00797</v>
      </c>
      <c r="EZ274" s="1">
        <v>4.7811560000000003E-2</v>
      </c>
      <c r="FA274">
        <v>32.204900000000002</v>
      </c>
      <c r="FB274">
        <v>0.76270309999999997</v>
      </c>
      <c r="FC274">
        <v>22.904440000000001</v>
      </c>
      <c r="FD274" s="1">
        <v>4.3134579999999999E-2</v>
      </c>
      <c r="FE274">
        <v>29.360420000000001</v>
      </c>
      <c r="FF274">
        <v>0.75849350000000004</v>
      </c>
      <c r="FG274">
        <v>23.61365</v>
      </c>
      <c r="FH274" s="1">
        <v>3.8871459999999997E-2</v>
      </c>
      <c r="FI274">
        <v>26.726610000000001</v>
      </c>
      <c r="FJ274">
        <v>0.75405809999999995</v>
      </c>
      <c r="FK274">
        <v>24.223220000000001</v>
      </c>
      <c r="FL274" s="1">
        <v>3.5021419999999998E-2</v>
      </c>
      <c r="FM274">
        <v>24.331109999999999</v>
      </c>
      <c r="FN274">
        <v>0.74937160000000003</v>
      </c>
      <c r="FO274">
        <v>24.626010000000001</v>
      </c>
      <c r="FP274" s="1">
        <v>3.1563540000000001E-2</v>
      </c>
      <c r="FQ274">
        <v>22.167010000000001</v>
      </c>
      <c r="FR274">
        <v>0.74450890000000003</v>
      </c>
      <c r="FS274">
        <v>24.759039999999999</v>
      </c>
      <c r="FT274" s="1">
        <v>2.8457690000000001E-2</v>
      </c>
      <c r="FU274">
        <v>20.2104</v>
      </c>
      <c r="FV274">
        <v>0.74044949999999998</v>
      </c>
      <c r="FW274">
        <v>24.59564</v>
      </c>
      <c r="FX274" s="1">
        <v>2.5694270000000002E-2</v>
      </c>
      <c r="FY274">
        <v>18.432690000000001</v>
      </c>
      <c r="FZ274">
        <v>0.73618079999999997</v>
      </c>
      <c r="GA274">
        <v>24.217210000000001</v>
      </c>
      <c r="GB274" s="1">
        <v>2.319239E-2</v>
      </c>
      <c r="GC274">
        <v>16.807459999999999</v>
      </c>
      <c r="GD274">
        <v>0.7318945</v>
      </c>
      <c r="GE274">
        <v>23.791730000000001</v>
      </c>
      <c r="GF274" s="1">
        <v>2.0902690000000002E-2</v>
      </c>
      <c r="GG274">
        <v>15.31202</v>
      </c>
      <c r="GH274">
        <v>0.72764059999999997</v>
      </c>
      <c r="GI274">
        <v>23.552140000000001</v>
      </c>
      <c r="GJ274" s="1">
        <v>1.883578E-2</v>
      </c>
      <c r="GK274">
        <v>13.941549999999999</v>
      </c>
      <c r="GL274">
        <v>0.72421820000000003</v>
      </c>
      <c r="GM274">
        <v>24.166070000000001</v>
      </c>
      <c r="GN274" s="1">
        <v>1.6967909999999999E-2</v>
      </c>
      <c r="GO274">
        <v>12.676640000000001</v>
      </c>
      <c r="GP274">
        <v>0.7210683</v>
      </c>
      <c r="GQ274">
        <v>24.839790000000001</v>
      </c>
      <c r="GR274" s="1">
        <v>1.5276629999999999E-2</v>
      </c>
      <c r="GS274">
        <v>11.515079999999999</v>
      </c>
      <c r="GT274">
        <v>0.71831389999999995</v>
      </c>
      <c r="GU274">
        <v>25.49071</v>
      </c>
      <c r="GV274" s="1">
        <v>1.376542E-2</v>
      </c>
      <c r="GW274">
        <v>10.45905</v>
      </c>
      <c r="GX274">
        <v>0.71618910000000002</v>
      </c>
      <c r="GY274">
        <v>26.176439999999999</v>
      </c>
      <c r="GZ274" s="1">
        <v>1.241833E-2</v>
      </c>
      <c r="HA274">
        <v>9.4992180000000008</v>
      </c>
      <c r="HB274">
        <v>0.71438080000000004</v>
      </c>
      <c r="HC274">
        <v>26.45243</v>
      </c>
      <c r="HD274" s="1">
        <v>1.120114E-2</v>
      </c>
      <c r="HE274">
        <v>8.6211359999999999</v>
      </c>
      <c r="HF274">
        <v>0.71278220000000003</v>
      </c>
      <c r="HG274">
        <v>26.256270000000001</v>
      </c>
      <c r="HH274" s="1">
        <v>1.008703E-2</v>
      </c>
      <c r="HI274">
        <v>7.8077040000000002</v>
      </c>
      <c r="HJ274">
        <v>0.71157380000000003</v>
      </c>
      <c r="HK274">
        <v>25.99963</v>
      </c>
      <c r="HL274" s="1">
        <v>9.0573049999999999E-3</v>
      </c>
      <c r="HM274">
        <v>7.0457869999999998</v>
      </c>
      <c r="HN274">
        <v>0.71060719999999999</v>
      </c>
      <c r="HO274">
        <v>25.738949999999999</v>
      </c>
      <c r="HP274" s="1">
        <v>8.0988650000000002E-3</v>
      </c>
      <c r="HQ274">
        <v>6.3281660000000004</v>
      </c>
      <c r="HR274">
        <v>0.70989360000000001</v>
      </c>
      <c r="HS274">
        <v>26.11936</v>
      </c>
      <c r="HT274" s="1">
        <v>7.2023479999999999E-3</v>
      </c>
      <c r="HU274">
        <v>5.6495800000000003</v>
      </c>
      <c r="HV274">
        <v>0.70939390000000002</v>
      </c>
      <c r="HW274">
        <v>26.750509999999998</v>
      </c>
      <c r="HX274" s="1">
        <v>6.357372E-3</v>
      </c>
      <c r="HY274">
        <v>5.0051560000000004</v>
      </c>
      <c r="HZ274">
        <v>0.70905929999999995</v>
      </c>
      <c r="IA274">
        <v>27.37435</v>
      </c>
      <c r="IB274" s="1">
        <v>5.5453880000000001E-3</v>
      </c>
      <c r="IC274">
        <v>4.3841140000000003</v>
      </c>
      <c r="ID274">
        <v>0.70878909999999995</v>
      </c>
      <c r="IE274">
        <v>28.009630000000001</v>
      </c>
      <c r="IF274" s="1">
        <v>4.7444109999999996E-3</v>
      </c>
      <c r="IG274">
        <v>3.7711510000000001</v>
      </c>
      <c r="IH274">
        <v>0.70862449999999999</v>
      </c>
      <c r="II274">
        <v>28.119350000000001</v>
      </c>
      <c r="IJ274" s="1">
        <v>3.9491450000000003E-3</v>
      </c>
      <c r="IK274">
        <v>3.1600609999999998</v>
      </c>
      <c r="IL274">
        <v>0.70849450000000003</v>
      </c>
      <c r="IM274">
        <v>27.813960000000002</v>
      </c>
      <c r="IN274" s="1">
        <v>3.1862259999999999E-3</v>
      </c>
      <c r="IO274">
        <v>2.56724</v>
      </c>
      <c r="IP274">
        <v>0.70840749999999997</v>
      </c>
      <c r="IQ274">
        <v>27.41994</v>
      </c>
      <c r="IR274" s="1">
        <v>2.5057389999999999E-3</v>
      </c>
      <c r="IS274">
        <v>2.0295130000000001</v>
      </c>
      <c r="IT274">
        <v>0.70835610000000004</v>
      </c>
      <c r="IU274">
        <v>27.00508</v>
      </c>
      <c r="IV274" s="1">
        <v>1.9531170000000001E-3</v>
      </c>
      <c r="IW274">
        <v>1.583656</v>
      </c>
      <c r="IX274">
        <v>0.70835009999999998</v>
      </c>
      <c r="IY274">
        <v>27.103960000000001</v>
      </c>
      <c r="IZ274" s="1">
        <v>1.543551E-3</v>
      </c>
      <c r="JA274">
        <v>1.246821</v>
      </c>
      <c r="JB274">
        <v>0.70832229999999996</v>
      </c>
      <c r="JC274">
        <v>27.09337</v>
      </c>
      <c r="JD274" s="1">
        <v>1.262221E-3</v>
      </c>
      <c r="JE274">
        <v>1.011906</v>
      </c>
      <c r="JF274">
        <v>0.70828550000000001</v>
      </c>
      <c r="JG274">
        <v>27.257580000000001</v>
      </c>
      <c r="JH274" s="1">
        <v>1.077983E-3</v>
      </c>
      <c r="JI274">
        <v>0.85665279999999999</v>
      </c>
      <c r="JJ274">
        <v>0.7083062</v>
      </c>
      <c r="JK274">
        <v>27.262280000000001</v>
      </c>
      <c r="JL274" s="1">
        <v>9.5772200000000004E-4</v>
      </c>
      <c r="JM274">
        <v>0.7554227</v>
      </c>
      <c r="JN274">
        <v>0.70830669999999996</v>
      </c>
      <c r="JO274">
        <v>27.28257</v>
      </c>
      <c r="JP274" s="1">
        <v>8.7589370000000001E-4</v>
      </c>
      <c r="JQ274">
        <v>0.68731609999999999</v>
      </c>
      <c r="JR274">
        <v>0.70831</v>
      </c>
      <c r="JS274">
        <v>27.382380000000001</v>
      </c>
      <c r="JT274" s="1">
        <v>8.1608720000000002E-4</v>
      </c>
      <c r="JU274">
        <v>0.63833549999999994</v>
      </c>
      <c r="JV274">
        <v>0.70830170000000003</v>
      </c>
      <c r="JW274">
        <v>27.275079999999999</v>
      </c>
      <c r="JX274" s="1">
        <v>7.6876519999999999E-4</v>
      </c>
      <c r="JY274">
        <v>0.60018479999999996</v>
      </c>
      <c r="JZ274">
        <v>0.70829770000000003</v>
      </c>
      <c r="KA274">
        <v>26.980640000000001</v>
      </c>
      <c r="KB274" s="1">
        <v>7.2875070000000004E-4</v>
      </c>
      <c r="KC274">
        <v>0.56829260000000004</v>
      </c>
      <c r="KD274">
        <v>0.70828650000000004</v>
      </c>
      <c r="KE274">
        <v>27.155159999999999</v>
      </c>
      <c r="KF274" s="1">
        <v>6.9314110000000002E-4</v>
      </c>
      <c r="KG274">
        <v>0.54020690000000005</v>
      </c>
      <c r="KH274">
        <v>0.70830780000000004</v>
      </c>
      <c r="KI274">
        <v>27.076550000000001</v>
      </c>
      <c r="KJ274" s="1">
        <v>6.6062279999999998E-4</v>
      </c>
      <c r="KK274">
        <v>0.51469739999999997</v>
      </c>
      <c r="KL274">
        <v>0.70828780000000002</v>
      </c>
      <c r="KM274">
        <v>27.070969999999999</v>
      </c>
      <c r="KN274" s="1">
        <v>6.3034980000000005E-4</v>
      </c>
      <c r="KO274">
        <v>0.49103229999999998</v>
      </c>
      <c r="KP274">
        <v>0.70829070000000005</v>
      </c>
      <c r="KQ274">
        <v>27.21988</v>
      </c>
      <c r="KR274" s="1">
        <v>6.0213949999999997E-4</v>
      </c>
      <c r="KS274">
        <v>0.46895799999999999</v>
      </c>
      <c r="KT274">
        <v>0.70828650000000004</v>
      </c>
      <c r="KU274">
        <v>27.169910000000002</v>
      </c>
      <c r="KV274" s="1">
        <v>5.7577509999999998E-4</v>
      </c>
      <c r="KW274">
        <v>0.4483472</v>
      </c>
      <c r="KX274">
        <v>0.70827899999999999</v>
      </c>
      <c r="KY274">
        <v>26.849820000000001</v>
      </c>
      <c r="KZ274" s="1">
        <v>5.5098039999999999E-4</v>
      </c>
      <c r="LA274">
        <v>0.42898199999999997</v>
      </c>
      <c r="LB274">
        <v>0.70829470000000005</v>
      </c>
      <c r="LC274">
        <v>26.456620000000001</v>
      </c>
      <c r="LD274" s="1">
        <v>5.2739110000000003E-4</v>
      </c>
      <c r="LE274">
        <v>0.41059859999999998</v>
      </c>
      <c r="LF274">
        <v>0.70827910000000005</v>
      </c>
      <c r="LG274">
        <v>26.11157</v>
      </c>
      <c r="LH274" s="1">
        <v>5.0499080000000003E-4</v>
      </c>
      <c r="LI274">
        <v>0.39312439999999998</v>
      </c>
      <c r="LJ274">
        <v>0.70828599999999997</v>
      </c>
      <c r="LK274">
        <v>26.545909999999999</v>
      </c>
      <c r="LL274" s="1">
        <v>4.837264E-4</v>
      </c>
      <c r="LM274">
        <v>0.3765464</v>
      </c>
      <c r="LN274">
        <v>0.70828789999999997</v>
      </c>
      <c r="LO274">
        <v>26.891570000000002</v>
      </c>
      <c r="LP274" s="1">
        <v>4.6362429999999999E-4</v>
      </c>
      <c r="LQ274">
        <v>0.36084680000000002</v>
      </c>
      <c r="LR274">
        <v>0.7082813</v>
      </c>
      <c r="LS274">
        <v>27.222079999999998</v>
      </c>
      <c r="LT274" s="1">
        <v>4.4445530000000001E-4</v>
      </c>
      <c r="LU274">
        <v>0.3459004</v>
      </c>
      <c r="LV274">
        <v>0.70830530000000003</v>
      </c>
      <c r="LW274">
        <v>27.87088</v>
      </c>
      <c r="LX274" s="1">
        <v>4.2616779999999998E-4</v>
      </c>
      <c r="LY274">
        <v>0.3316598</v>
      </c>
      <c r="LZ274">
        <v>0.70829220000000004</v>
      </c>
      <c r="MA274">
        <v>28.121230000000001</v>
      </c>
      <c r="MB274" s="1">
        <v>4.0876209999999999E-4</v>
      </c>
      <c r="MC274">
        <v>0.31811099999999998</v>
      </c>
      <c r="MD274">
        <v>0.70825680000000002</v>
      </c>
      <c r="ME274">
        <v>27.793150000000001</v>
      </c>
      <c r="MF274" s="1">
        <v>3.9226229999999999E-4</v>
      </c>
      <c r="MG274">
        <v>0.30523630000000002</v>
      </c>
      <c r="MH274">
        <v>0.70824980000000004</v>
      </c>
      <c r="MI274">
        <v>27.3872</v>
      </c>
      <c r="MJ274" s="1">
        <v>3.76556E-4</v>
      </c>
      <c r="MK274">
        <v>0.29300540000000003</v>
      </c>
      <c r="ML274">
        <v>0.70821820000000002</v>
      </c>
      <c r="MM274">
        <v>27.140830000000001</v>
      </c>
      <c r="MN274">
        <v>3.6159320000000002E-4</v>
      </c>
      <c r="MO274">
        <v>0.28137580000000001</v>
      </c>
      <c r="MP274">
        <v>0.7081752</v>
      </c>
      <c r="MQ274">
        <v>27.584679999999999</v>
      </c>
      <c r="MR274" s="1">
        <v>3.4730569999999998E-4</v>
      </c>
      <c r="MS274">
        <v>0.27027649999999998</v>
      </c>
      <c r="MT274">
        <v>0.70810709999999999</v>
      </c>
      <c r="MU274">
        <v>28.04533</v>
      </c>
      <c r="MV274" s="1">
        <v>3.3371369999999999E-4</v>
      </c>
      <c r="MW274">
        <v>0.25969439999999999</v>
      </c>
      <c r="MX274">
        <v>0.70802770000000004</v>
      </c>
      <c r="MY274">
        <v>28.326329999999999</v>
      </c>
      <c r="MZ274" s="1">
        <v>3.2073600000000001E-4</v>
      </c>
      <c r="NA274">
        <v>0.24963189999999999</v>
      </c>
      <c r="NB274">
        <v>0.70792259999999996</v>
      </c>
      <c r="NC274">
        <v>28.64348</v>
      </c>
      <c r="ND274" s="1">
        <v>3.0847999999999997E-4</v>
      </c>
      <c r="NE274">
        <v>0.24011299999999999</v>
      </c>
      <c r="NF274">
        <v>0.70781919999999998</v>
      </c>
      <c r="NG274">
        <v>28.57667</v>
      </c>
      <c r="NH274" s="1">
        <v>2.9695619999999998E-4</v>
      </c>
      <c r="NI274">
        <v>0.2311647</v>
      </c>
      <c r="NJ274">
        <v>0.70767150000000001</v>
      </c>
      <c r="NK274">
        <v>28.334250000000001</v>
      </c>
      <c r="NL274" s="1">
        <v>2.8619149999999999E-4</v>
      </c>
      <c r="NM274">
        <v>0.2228048</v>
      </c>
      <c r="NN274">
        <v>0.70753410000000005</v>
      </c>
      <c r="NO274">
        <v>28.119389999999999</v>
      </c>
      <c r="NP274" s="1">
        <v>2.7604849999999999E-4</v>
      </c>
      <c r="NQ274">
        <v>0.21494820000000001</v>
      </c>
      <c r="NR274">
        <v>0.70738970000000001</v>
      </c>
      <c r="NS274">
        <v>27.895119999999999</v>
      </c>
      <c r="NT274" s="1">
        <v>2.6639410000000002E-4</v>
      </c>
      <c r="NU274">
        <v>0.20749999999999999</v>
      </c>
      <c r="NV274">
        <v>0.70725329999999997</v>
      </c>
      <c r="NW274">
        <v>27.886009999999999</v>
      </c>
      <c r="NX274" s="1">
        <v>2.571009E-4</v>
      </c>
      <c r="NY274">
        <v>0.20033629999999999</v>
      </c>
      <c r="NZ274">
        <v>0.70711310000000005</v>
      </c>
      <c r="OA274">
        <v>28.270109999999999</v>
      </c>
      <c r="OB274" s="1">
        <v>2.4811709999999999E-4</v>
      </c>
      <c r="OC274">
        <v>0.19341559999999999</v>
      </c>
      <c r="OD274">
        <v>0.70702860000000001</v>
      </c>
      <c r="OE274">
        <v>28.373799999999999</v>
      </c>
      <c r="OF274" s="1">
        <v>2.3957960000000001E-4</v>
      </c>
      <c r="OG274">
        <v>0.18679709999999999</v>
      </c>
      <c r="OH274">
        <v>0.70693720000000004</v>
      </c>
      <c r="OI274">
        <v>28.538039999999999</v>
      </c>
      <c r="OJ274" s="1">
        <v>2.3155100000000001E-4</v>
      </c>
      <c r="OK274">
        <v>0.18054439999999999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0.40133780000000002</v>
      </c>
      <c r="G275">
        <v>23.472090000000001</v>
      </c>
      <c r="H275">
        <v>0</v>
      </c>
      <c r="I275">
        <v>0</v>
      </c>
      <c r="J275">
        <v>0.40002450000000001</v>
      </c>
      <c r="K275">
        <v>23.328130000000002</v>
      </c>
      <c r="L275">
        <v>0</v>
      </c>
      <c r="M275">
        <v>0</v>
      </c>
      <c r="N275">
        <v>0.398727</v>
      </c>
      <c r="O275">
        <v>23.280280000000001</v>
      </c>
      <c r="P275">
        <v>0</v>
      </c>
      <c r="Q275">
        <v>0</v>
      </c>
      <c r="R275">
        <v>0.39740370000000003</v>
      </c>
      <c r="S275">
        <v>22.959479999999999</v>
      </c>
      <c r="T275">
        <v>0</v>
      </c>
      <c r="U275">
        <v>0</v>
      </c>
      <c r="V275">
        <v>0.39609070000000002</v>
      </c>
      <c r="W275">
        <v>22.753229999999999</v>
      </c>
      <c r="X275">
        <v>0</v>
      </c>
      <c r="Y275">
        <v>0</v>
      </c>
      <c r="Z275">
        <v>0.39474090000000001</v>
      </c>
      <c r="AA275">
        <v>22.710419999999999</v>
      </c>
      <c r="AB275">
        <v>0</v>
      </c>
      <c r="AC275">
        <v>0</v>
      </c>
      <c r="AD275">
        <v>0.39332810000000001</v>
      </c>
      <c r="AE275">
        <v>22.698599999999999</v>
      </c>
      <c r="AF275">
        <v>0</v>
      </c>
      <c r="AG275">
        <v>0</v>
      </c>
      <c r="AH275">
        <v>0.39177299999999998</v>
      </c>
      <c r="AI275">
        <v>22.65005</v>
      </c>
      <c r="AJ275">
        <v>0</v>
      </c>
      <c r="AK275">
        <v>0</v>
      </c>
      <c r="AL275">
        <v>0.38992969999999999</v>
      </c>
      <c r="AM275">
        <v>22.88738</v>
      </c>
      <c r="AN275">
        <v>0</v>
      </c>
      <c r="AO275">
        <v>0</v>
      </c>
      <c r="AP275">
        <v>0.38780730000000002</v>
      </c>
      <c r="AQ275">
        <v>22.734470000000002</v>
      </c>
      <c r="AR275">
        <v>0</v>
      </c>
      <c r="AS275">
        <v>0</v>
      </c>
      <c r="AT275">
        <v>0.38551800000000003</v>
      </c>
      <c r="AU275">
        <v>22.482389999999999</v>
      </c>
      <c r="AV275">
        <v>0</v>
      </c>
      <c r="AW275">
        <v>0</v>
      </c>
      <c r="AX275">
        <v>0.38324540000000001</v>
      </c>
      <c r="AY275">
        <v>22.25121</v>
      </c>
      <c r="AZ275">
        <v>0</v>
      </c>
      <c r="BA275">
        <v>0</v>
      </c>
      <c r="BB275">
        <v>0.38110759999999999</v>
      </c>
      <c r="BC275">
        <v>22.076429999999998</v>
      </c>
      <c r="BD275">
        <v>0</v>
      </c>
      <c r="BE275">
        <v>0</v>
      </c>
      <c r="BF275">
        <v>0.37916169999999999</v>
      </c>
      <c r="BG275">
        <v>22.046379999999999</v>
      </c>
      <c r="BH275">
        <v>1.1186179999999999E-22</v>
      </c>
      <c r="BI275">
        <v>5.4979630000000004E-20</v>
      </c>
      <c r="BJ275">
        <v>0.37739010000000001</v>
      </c>
      <c r="BK275">
        <v>22.23273</v>
      </c>
      <c r="BL275" s="1">
        <v>6.9499270000000004E-17</v>
      </c>
      <c r="BM275" s="1">
        <v>3.4363760000000003E-14</v>
      </c>
      <c r="BN275">
        <v>0.37573279999999998</v>
      </c>
      <c r="BO275">
        <v>22.615169999999999</v>
      </c>
      <c r="BP275" s="1">
        <v>2.851992E-9</v>
      </c>
      <c r="BQ275" s="1">
        <v>1.4055280000000001E-6</v>
      </c>
      <c r="BR275">
        <v>0.37411680000000003</v>
      </c>
      <c r="BS275">
        <v>23.008769999999998</v>
      </c>
      <c r="BT275" s="1">
        <v>7.0549110000000001E-6</v>
      </c>
      <c r="BU275" s="1">
        <v>3.1569720000000001E-3</v>
      </c>
      <c r="BV275">
        <v>0.3724652</v>
      </c>
      <c r="BW275">
        <v>23.29111</v>
      </c>
      <c r="BX275" s="1">
        <v>1.5520880000000001E-3</v>
      </c>
      <c r="BY275" s="1">
        <v>0.69432559999999999</v>
      </c>
      <c r="BZ275">
        <v>0.37071999999999999</v>
      </c>
      <c r="CA275">
        <v>23.369039999999998</v>
      </c>
      <c r="CB275" s="1">
        <v>7.9664330000000005E-2</v>
      </c>
      <c r="CC275" s="1">
        <v>36.236370000000001</v>
      </c>
      <c r="CD275">
        <v>0.36878620000000001</v>
      </c>
      <c r="CE275">
        <v>23.05716</v>
      </c>
      <c r="CF275" s="1">
        <v>1.378844</v>
      </c>
      <c r="CG275" s="1">
        <v>640.64530000000002</v>
      </c>
      <c r="CH275">
        <v>0.36656490000000003</v>
      </c>
      <c r="CI275">
        <v>22.718</v>
      </c>
      <c r="CJ275" s="1">
        <v>9.9925940000000004</v>
      </c>
      <c r="CK275">
        <v>4753.2309999999998</v>
      </c>
      <c r="CL275">
        <v>0.36404069999999999</v>
      </c>
      <c r="CM275">
        <v>22.54626</v>
      </c>
      <c r="CN275" s="1">
        <v>35.307389999999998</v>
      </c>
      <c r="CO275">
        <v>17206.09</v>
      </c>
      <c r="CP275">
        <v>0.36115170000000002</v>
      </c>
      <c r="CQ275">
        <v>22.51464</v>
      </c>
      <c r="CR275">
        <v>68.351140000000001</v>
      </c>
      <c r="CS275">
        <v>34113.18</v>
      </c>
      <c r="CT275">
        <v>0.3579079</v>
      </c>
      <c r="CU275">
        <v>22.903590000000001</v>
      </c>
      <c r="CV275">
        <v>79.622619999999998</v>
      </c>
      <c r="CW275">
        <v>40651.39</v>
      </c>
      <c r="CX275">
        <v>0.35437619999999997</v>
      </c>
      <c r="CY275">
        <v>23.49736</v>
      </c>
      <c r="CZ275">
        <v>60.227249999999998</v>
      </c>
      <c r="DA275">
        <v>31473.19</v>
      </c>
      <c r="DB275">
        <v>0.35057640000000001</v>
      </c>
      <c r="DC275">
        <v>23.816939999999999</v>
      </c>
      <c r="DD275">
        <v>31.60717</v>
      </c>
      <c r="DE275">
        <v>16882.099999999999</v>
      </c>
      <c r="DF275">
        <v>0.34666330000000001</v>
      </c>
      <c r="DG275">
        <v>23.93845</v>
      </c>
      <c r="DH275">
        <v>12.19406</v>
      </c>
      <c r="DI275">
        <v>6646.3209999999999</v>
      </c>
      <c r="DJ275">
        <v>0.34261059999999999</v>
      </c>
      <c r="DK275">
        <v>23.697959999999998</v>
      </c>
      <c r="DL275">
        <v>3.6520510000000002</v>
      </c>
      <c r="DM275">
        <v>2028.1079999999999</v>
      </c>
      <c r="DN275">
        <v>0.338368</v>
      </c>
      <c r="DO275">
        <v>23.378240000000002</v>
      </c>
      <c r="DP275">
        <v>0.91458079999999997</v>
      </c>
      <c r="DQ275">
        <v>515.9307</v>
      </c>
      <c r="DR275">
        <v>0.33396599999999999</v>
      </c>
      <c r="DS275">
        <v>23.121099999999998</v>
      </c>
      <c r="DT275">
        <v>0.23172390000000001</v>
      </c>
      <c r="DU275">
        <v>131.11879999999999</v>
      </c>
      <c r="DV275">
        <v>0.3294571</v>
      </c>
      <c r="DW275">
        <v>22.910720000000001</v>
      </c>
      <c r="DX275">
        <v>9.3360079999999998E-2</v>
      </c>
      <c r="DY275">
        <v>51.896610000000003</v>
      </c>
      <c r="DZ275">
        <v>0.32490799999999997</v>
      </c>
      <c r="EA275">
        <v>23.097670000000001</v>
      </c>
      <c r="EB275">
        <v>7.0929919999999994E-2</v>
      </c>
      <c r="EC275">
        <v>39.072569999999999</v>
      </c>
      <c r="ED275">
        <v>0.32025419999999999</v>
      </c>
      <c r="EE275">
        <v>23.465319999999998</v>
      </c>
      <c r="EF275">
        <v>6.8075049999999998E-2</v>
      </c>
      <c r="EG275">
        <v>37.764719999999997</v>
      </c>
      <c r="EH275">
        <v>0.31549969999999999</v>
      </c>
      <c r="EI275">
        <v>23.880739999999999</v>
      </c>
      <c r="EJ275">
        <v>6.6364599999999996E-2</v>
      </c>
      <c r="EK275">
        <v>37.245620000000002</v>
      </c>
      <c r="EL275">
        <v>0.31095479999999998</v>
      </c>
      <c r="EM275">
        <v>24.12707</v>
      </c>
      <c r="EN275">
        <v>6.3176570000000001E-2</v>
      </c>
      <c r="EO275">
        <v>35.872860000000003</v>
      </c>
      <c r="EP275">
        <v>0.30667129999999998</v>
      </c>
      <c r="EQ275">
        <v>23.912870000000002</v>
      </c>
      <c r="ER275">
        <v>5.8845769999999999E-2</v>
      </c>
      <c r="ES275">
        <v>33.77572</v>
      </c>
      <c r="ET275">
        <v>0.30219550000000001</v>
      </c>
      <c r="EU275">
        <v>23.43993</v>
      </c>
      <c r="EV275" s="1">
        <v>5.3933040000000002E-2</v>
      </c>
      <c r="EW275">
        <v>31.304939999999998</v>
      </c>
      <c r="EX275">
        <v>0.29769299999999999</v>
      </c>
      <c r="EY275">
        <v>23.051130000000001</v>
      </c>
      <c r="EZ275" s="1">
        <v>4.897025E-2</v>
      </c>
      <c r="FA275">
        <v>28.739419999999999</v>
      </c>
      <c r="FB275">
        <v>0.2930565</v>
      </c>
      <c r="FC275">
        <v>22.913540000000001</v>
      </c>
      <c r="FD275" s="1">
        <v>4.4229749999999998E-2</v>
      </c>
      <c r="FE275">
        <v>26.252289999999999</v>
      </c>
      <c r="FF275">
        <v>0.28847279999999997</v>
      </c>
      <c r="FG275">
        <v>23.585239999999999</v>
      </c>
      <c r="FH275" s="1">
        <v>3.9878879999999998E-2</v>
      </c>
      <c r="FI275">
        <v>23.936530000000001</v>
      </c>
      <c r="FJ275">
        <v>0.28380569999999999</v>
      </c>
      <c r="FK275">
        <v>24.215869999999999</v>
      </c>
      <c r="FL275" s="1">
        <v>3.5936679999999999E-2</v>
      </c>
      <c r="FM275">
        <v>21.82329</v>
      </c>
      <c r="FN275">
        <v>0.2790705</v>
      </c>
      <c r="FO275">
        <v>24.624079999999999</v>
      </c>
      <c r="FP275" s="1">
        <v>3.2391860000000001E-2</v>
      </c>
      <c r="FQ275">
        <v>19.910720000000001</v>
      </c>
      <c r="FR275">
        <v>0.2742617</v>
      </c>
      <c r="FS275">
        <v>24.76652</v>
      </c>
      <c r="FT275" s="1">
        <v>2.9211359999999999E-2</v>
      </c>
      <c r="FU275">
        <v>18.18111</v>
      </c>
      <c r="FV275">
        <v>0.26987719999999998</v>
      </c>
      <c r="FW275">
        <v>24.634599999999999</v>
      </c>
      <c r="FX275">
        <v>2.6384629999999999E-2</v>
      </c>
      <c r="FY275">
        <v>16.609660000000002</v>
      </c>
      <c r="FZ275">
        <v>0.26559329999999998</v>
      </c>
      <c r="GA275">
        <v>24.270790000000002</v>
      </c>
      <c r="GB275" s="1">
        <v>2.3828060000000002E-2</v>
      </c>
      <c r="GC275">
        <v>15.170070000000001</v>
      </c>
      <c r="GD275">
        <v>0.26118409999999997</v>
      </c>
      <c r="GE275">
        <v>23.85707</v>
      </c>
      <c r="GF275" s="1">
        <v>2.148957E-2</v>
      </c>
      <c r="GG275">
        <v>13.846730000000001</v>
      </c>
      <c r="GH275">
        <v>0.25692480000000001</v>
      </c>
      <c r="GI275">
        <v>23.58858</v>
      </c>
      <c r="GJ275" s="1">
        <v>1.9374249999999999E-2</v>
      </c>
      <c r="GK275">
        <v>12.62975</v>
      </c>
      <c r="GL275">
        <v>0.2530539</v>
      </c>
      <c r="GM275">
        <v>24.152560000000001</v>
      </c>
      <c r="GN275" s="1">
        <v>1.7466450000000001E-2</v>
      </c>
      <c r="GO275">
        <v>11.502359999999999</v>
      </c>
      <c r="GP275">
        <v>0.2492964</v>
      </c>
      <c r="GQ275">
        <v>24.823319999999999</v>
      </c>
      <c r="GR275" s="1">
        <v>1.5732329999999999E-2</v>
      </c>
      <c r="GS275">
        <v>10.46354</v>
      </c>
      <c r="GT275">
        <v>0.24583430000000001</v>
      </c>
      <c r="GU275">
        <v>25.453949999999999</v>
      </c>
      <c r="GV275" s="1">
        <v>1.4180440000000001E-2</v>
      </c>
      <c r="GW275">
        <v>9.5169300000000003</v>
      </c>
      <c r="GX275">
        <v>0.24285599999999999</v>
      </c>
      <c r="GY275">
        <v>26.128150000000002</v>
      </c>
      <c r="GZ275" s="1">
        <v>1.279784E-2</v>
      </c>
      <c r="HA275">
        <v>8.6551880000000008</v>
      </c>
      <c r="HB275">
        <v>0.24029610000000001</v>
      </c>
      <c r="HC275">
        <v>26.451709999999999</v>
      </c>
      <c r="HD275" s="1">
        <v>1.155109E-2</v>
      </c>
      <c r="HE275">
        <v>7.8658619999999999</v>
      </c>
      <c r="HF275">
        <v>0.23807919999999999</v>
      </c>
      <c r="HG275">
        <v>26.27936</v>
      </c>
      <c r="HH275" s="1">
        <v>1.041417E-2</v>
      </c>
      <c r="HI275">
        <v>7.1347379999999996</v>
      </c>
      <c r="HJ275">
        <v>0.23623</v>
      </c>
      <c r="HK275">
        <v>26.04787</v>
      </c>
      <c r="HL275" s="1">
        <v>9.3656020000000006E-3</v>
      </c>
      <c r="HM275">
        <v>6.4496650000000004</v>
      </c>
      <c r="HN275">
        <v>0.2347456</v>
      </c>
      <c r="HO275">
        <v>25.791869999999999</v>
      </c>
      <c r="HP275" s="1">
        <v>8.3909029999999999E-3</v>
      </c>
      <c r="HQ275">
        <v>5.8034470000000002</v>
      </c>
      <c r="HR275">
        <v>0.2335882</v>
      </c>
      <c r="HS275">
        <v>26.120830000000002</v>
      </c>
      <c r="HT275" s="1">
        <v>7.4793949999999998E-3</v>
      </c>
      <c r="HU275">
        <v>5.191408</v>
      </c>
      <c r="HV275">
        <v>0.2326973</v>
      </c>
      <c r="HW275">
        <v>26.74033</v>
      </c>
      <c r="HX275" s="1">
        <v>6.6223439999999996E-3</v>
      </c>
      <c r="HY275">
        <v>4.6100139999999996</v>
      </c>
      <c r="HZ275">
        <v>0.2320246</v>
      </c>
      <c r="IA275">
        <v>27.351209999999998</v>
      </c>
      <c r="IB275" s="1">
        <v>5.8036110000000002E-3</v>
      </c>
      <c r="IC275">
        <v>4.0509779999999997</v>
      </c>
      <c r="ID275">
        <v>0.2315208</v>
      </c>
      <c r="IE275">
        <v>27.971</v>
      </c>
      <c r="IF275" s="1">
        <v>5.001938E-3</v>
      </c>
      <c r="IG275">
        <v>3.5013070000000002</v>
      </c>
      <c r="IH275">
        <v>0.23115269999999999</v>
      </c>
      <c r="II275">
        <v>28.13599</v>
      </c>
      <c r="IJ275" s="1">
        <v>4.2049540000000003E-3</v>
      </c>
      <c r="IK275">
        <v>2.952769</v>
      </c>
      <c r="IL275">
        <v>0.23088210000000001</v>
      </c>
      <c r="IM275">
        <v>27.852250000000002</v>
      </c>
      <c r="IN275" s="1">
        <v>3.42881E-3</v>
      </c>
      <c r="IO275">
        <v>2.415562</v>
      </c>
      <c r="IP275">
        <v>0.23069429999999999</v>
      </c>
      <c r="IQ275">
        <v>27.484200000000001</v>
      </c>
      <c r="IR275" s="1">
        <v>2.7180099999999999E-3</v>
      </c>
      <c r="IS275">
        <v>1.9199679999999999</v>
      </c>
      <c r="IT275">
        <v>0.23055999999999999</v>
      </c>
      <c r="IU275">
        <v>27.074919999999999</v>
      </c>
      <c r="IV275" s="1">
        <v>2.122105E-3</v>
      </c>
      <c r="IW275">
        <v>1.5005539999999999</v>
      </c>
      <c r="IX275">
        <v>0.2304638</v>
      </c>
      <c r="IY275">
        <v>27.123709999999999</v>
      </c>
      <c r="IZ275" s="1">
        <v>1.666446E-3</v>
      </c>
      <c r="JA275">
        <v>1.1772499999999999</v>
      </c>
      <c r="JB275">
        <v>0.23039760000000001</v>
      </c>
      <c r="JC275">
        <v>27.141909999999999</v>
      </c>
      <c r="JD275" s="1">
        <v>1.345536E-3</v>
      </c>
      <c r="JE275">
        <v>0.9480518</v>
      </c>
      <c r="JF275">
        <v>0.23035140000000001</v>
      </c>
      <c r="JG275">
        <v>27.26501</v>
      </c>
      <c r="JH275" s="1">
        <v>1.1323259999999999E-3</v>
      </c>
      <c r="JI275">
        <v>0.79507519999999998</v>
      </c>
      <c r="JJ275">
        <v>0.23032340000000001</v>
      </c>
      <c r="JK275">
        <v>27.2788</v>
      </c>
      <c r="JL275" s="1">
        <v>9.9341659999999999E-4</v>
      </c>
      <c r="JM275">
        <v>0.69534830000000003</v>
      </c>
      <c r="JN275">
        <v>0.23030880000000001</v>
      </c>
      <c r="JO275">
        <v>27.28097</v>
      </c>
      <c r="JP275" s="1">
        <v>9.0053210000000004E-4</v>
      </c>
      <c r="JQ275">
        <v>0.6289167</v>
      </c>
      <c r="JR275">
        <v>0.23029259999999999</v>
      </c>
      <c r="JS275">
        <v>27.405280000000001</v>
      </c>
      <c r="JT275" s="1">
        <v>8.3442399999999995E-4</v>
      </c>
      <c r="JU275">
        <v>0.58191999999999999</v>
      </c>
      <c r="JV275">
        <v>0.23028509999999999</v>
      </c>
      <c r="JW275">
        <v>27.333939999999998</v>
      </c>
      <c r="JX275" s="1">
        <v>7.8354430000000005E-4</v>
      </c>
      <c r="JY275">
        <v>0.54595320000000003</v>
      </c>
      <c r="JZ275">
        <v>0.23027929999999999</v>
      </c>
      <c r="KA275">
        <v>27.073429999999998</v>
      </c>
      <c r="KB275" s="1">
        <v>7.4141439999999995E-4</v>
      </c>
      <c r="KC275">
        <v>0.51629559999999997</v>
      </c>
      <c r="KD275">
        <v>0.2302786</v>
      </c>
      <c r="KE275">
        <v>27.198589999999999</v>
      </c>
      <c r="KF275" s="1">
        <v>7.0447849999999998E-4</v>
      </c>
      <c r="KG275">
        <v>0.49044500000000002</v>
      </c>
      <c r="KH275">
        <v>0.23027349999999999</v>
      </c>
      <c r="KI275">
        <v>27.159230000000001</v>
      </c>
      <c r="KJ275" s="1">
        <v>6.7101909999999995E-4</v>
      </c>
      <c r="KK275">
        <v>0.4670957</v>
      </c>
      <c r="KL275">
        <v>0.23027030000000001</v>
      </c>
      <c r="KM275">
        <v>27.09233</v>
      </c>
      <c r="KN275" s="1">
        <v>6.4004540000000003E-4</v>
      </c>
      <c r="KO275">
        <v>0.44551420000000003</v>
      </c>
      <c r="KP275">
        <v>0.23026869999999999</v>
      </c>
      <c r="KQ275">
        <v>27.229469999999999</v>
      </c>
      <c r="KR275" s="1">
        <v>6.1118200000000004E-4</v>
      </c>
      <c r="KS275">
        <v>0.42538579999999998</v>
      </c>
      <c r="KT275">
        <v>0.2302689</v>
      </c>
      <c r="KU275">
        <v>27.203289999999999</v>
      </c>
      <c r="KV275" s="1">
        <v>5.84228E-4</v>
      </c>
      <c r="KW275">
        <v>0.40660099999999999</v>
      </c>
      <c r="KX275">
        <v>0.2302689</v>
      </c>
      <c r="KY275">
        <v>26.89648</v>
      </c>
      <c r="KZ275" s="1">
        <v>5.5895779999999996E-4</v>
      </c>
      <c r="LA275">
        <v>0.38898290000000002</v>
      </c>
      <c r="LB275">
        <v>0.2302669</v>
      </c>
      <c r="LC275">
        <v>26.528980000000001</v>
      </c>
      <c r="LD275" s="1">
        <v>5.349714E-4</v>
      </c>
      <c r="LE275">
        <v>0.3722915</v>
      </c>
      <c r="LF275">
        <v>0.230264</v>
      </c>
      <c r="LG275">
        <v>26.181139999999999</v>
      </c>
      <c r="LH275" s="1">
        <v>5.1219869999999997E-4</v>
      </c>
      <c r="LI275">
        <v>0.35642299999999999</v>
      </c>
      <c r="LJ275">
        <v>0.23026540000000001</v>
      </c>
      <c r="LK275">
        <v>26.56231</v>
      </c>
      <c r="LL275" s="1">
        <v>4.9054709999999996E-4</v>
      </c>
      <c r="LM275">
        <v>0.34135529999999997</v>
      </c>
      <c r="LN275">
        <v>0.23026679999999999</v>
      </c>
      <c r="LO275">
        <v>26.93364</v>
      </c>
      <c r="LP275" s="1">
        <v>4.7010569999999998E-4</v>
      </c>
      <c r="LQ275">
        <v>0.32709709999999997</v>
      </c>
      <c r="LR275">
        <v>0.2302689</v>
      </c>
      <c r="LS275">
        <v>27.225529999999999</v>
      </c>
      <c r="LT275" s="1">
        <v>4.5062900000000003E-4</v>
      </c>
      <c r="LU275">
        <v>0.31353009999999998</v>
      </c>
      <c r="LV275">
        <v>0.23026720000000001</v>
      </c>
      <c r="LW275">
        <v>27.84817</v>
      </c>
      <c r="LX275" s="1">
        <v>4.3205419999999998E-4</v>
      </c>
      <c r="LY275">
        <v>0.30060569999999998</v>
      </c>
      <c r="LZ275">
        <v>0.2302622</v>
      </c>
      <c r="MA275">
        <v>28.152239999999999</v>
      </c>
      <c r="MB275" s="1">
        <v>4.1435929999999999E-4</v>
      </c>
      <c r="MC275">
        <v>0.28830640000000002</v>
      </c>
      <c r="MD275">
        <v>0.2302506</v>
      </c>
      <c r="ME275">
        <v>27.8431</v>
      </c>
      <c r="MF275" s="1">
        <v>3.9757289999999999E-4</v>
      </c>
      <c r="MG275">
        <v>0.27661049999999998</v>
      </c>
      <c r="MH275">
        <v>0.23024819999999999</v>
      </c>
      <c r="MI275">
        <v>27.45992</v>
      </c>
      <c r="MJ275" s="1">
        <v>3.816111E-4</v>
      </c>
      <c r="MK275">
        <v>0.26550780000000002</v>
      </c>
      <c r="ML275">
        <v>0.2302254</v>
      </c>
      <c r="MM275">
        <v>27.197620000000001</v>
      </c>
      <c r="MN275" s="1">
        <v>3.6640300000000001E-4</v>
      </c>
      <c r="MO275">
        <v>0.25494939999999999</v>
      </c>
      <c r="MP275">
        <v>0.2301947</v>
      </c>
      <c r="MQ275">
        <v>27.60764</v>
      </c>
      <c r="MR275" s="1">
        <v>3.51894E-4</v>
      </c>
      <c r="MS275">
        <v>0.24487819999999999</v>
      </c>
      <c r="MT275">
        <v>0.23014090000000001</v>
      </c>
      <c r="MU275">
        <v>28.07368</v>
      </c>
      <c r="MV275" s="1">
        <v>3.3807820000000003E-4</v>
      </c>
      <c r="MW275">
        <v>0.23527480000000001</v>
      </c>
      <c r="MX275">
        <v>0.23008290000000001</v>
      </c>
      <c r="MY275">
        <v>28.352599999999999</v>
      </c>
      <c r="MZ275" s="1">
        <v>3.2488770000000002E-4</v>
      </c>
      <c r="NA275">
        <v>0.22613849999999999</v>
      </c>
      <c r="NB275">
        <v>0.23000309999999999</v>
      </c>
      <c r="NC275">
        <v>28.651810000000001</v>
      </c>
      <c r="ND275" s="1">
        <v>3.1239249999999999E-4</v>
      </c>
      <c r="NE275">
        <v>0.2174826</v>
      </c>
      <c r="NF275">
        <v>0.22990469999999999</v>
      </c>
      <c r="NG275">
        <v>28.613330000000001</v>
      </c>
      <c r="NH275" s="1">
        <v>3.0062300000000003E-4</v>
      </c>
      <c r="NI275">
        <v>0.2093392</v>
      </c>
      <c r="NJ275">
        <v>0.2297873</v>
      </c>
      <c r="NK275">
        <v>28.362369999999999</v>
      </c>
      <c r="NL275" s="1">
        <v>2.8961600000000003E-4</v>
      </c>
      <c r="NM275">
        <v>0.2017216</v>
      </c>
      <c r="NN275">
        <v>0.22966</v>
      </c>
      <c r="NO275">
        <v>28.155280000000001</v>
      </c>
      <c r="NP275" s="1">
        <v>2.79275E-4</v>
      </c>
      <c r="NQ275">
        <v>0.19457969999999999</v>
      </c>
      <c r="NR275">
        <v>0.22952420000000001</v>
      </c>
      <c r="NS275">
        <v>27.939219999999999</v>
      </c>
      <c r="NT275" s="1">
        <v>2.6947270000000001E-4</v>
      </c>
      <c r="NU275">
        <v>0.1878243</v>
      </c>
      <c r="NV275">
        <v>0.2293849</v>
      </c>
      <c r="NW275">
        <v>27.90962</v>
      </c>
      <c r="NX275" s="1">
        <v>2.6007500000000002E-4</v>
      </c>
      <c r="NY275">
        <v>0.1813459</v>
      </c>
      <c r="NZ275">
        <v>0.22925209999999999</v>
      </c>
      <c r="OA275">
        <v>28.2713</v>
      </c>
      <c r="OB275" s="1">
        <v>2.5098669999999999E-4</v>
      </c>
      <c r="OC275">
        <v>0.17508650000000001</v>
      </c>
      <c r="OD275">
        <v>0.22911809999999999</v>
      </c>
      <c r="OE275">
        <v>28.374919999999999</v>
      </c>
      <c r="OF275" s="1">
        <v>2.4231099999999999E-4</v>
      </c>
      <c r="OG275">
        <v>0.16908529999999999</v>
      </c>
      <c r="OH275">
        <v>0.2290055</v>
      </c>
      <c r="OI275">
        <v>28.543399999999998</v>
      </c>
      <c r="OJ275" s="1">
        <v>2.3410950000000001E-4</v>
      </c>
      <c r="OK275">
        <v>0.1633976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1.0158579999999999</v>
      </c>
      <c r="G276">
        <v>23.511749999999999</v>
      </c>
      <c r="H276">
        <v>0</v>
      </c>
      <c r="I276">
        <v>0</v>
      </c>
      <c r="J276">
        <v>1.0135989999999999</v>
      </c>
      <c r="K276">
        <v>23.375219999999999</v>
      </c>
      <c r="L276">
        <v>0</v>
      </c>
      <c r="M276">
        <v>0</v>
      </c>
      <c r="N276">
        <v>1.0113540000000001</v>
      </c>
      <c r="O276">
        <v>23.317049999999998</v>
      </c>
      <c r="P276">
        <v>0</v>
      </c>
      <c r="Q276">
        <v>0</v>
      </c>
      <c r="R276">
        <v>1.0090319999999999</v>
      </c>
      <c r="S276">
        <v>22.98629</v>
      </c>
      <c r="T276">
        <v>0</v>
      </c>
      <c r="U276">
        <v>0</v>
      </c>
      <c r="V276">
        <v>1.0068250000000001</v>
      </c>
      <c r="W276">
        <v>22.765270000000001</v>
      </c>
      <c r="X276">
        <v>0</v>
      </c>
      <c r="Y276">
        <v>0</v>
      </c>
      <c r="Z276">
        <v>1.0045010000000001</v>
      </c>
      <c r="AA276">
        <v>22.713329999999999</v>
      </c>
      <c r="AB276">
        <v>0</v>
      </c>
      <c r="AC276">
        <v>0</v>
      </c>
      <c r="AD276">
        <v>1.0021100000000001</v>
      </c>
      <c r="AE276">
        <v>22.704149999999998</v>
      </c>
      <c r="AF276">
        <v>0</v>
      </c>
      <c r="AG276">
        <v>0</v>
      </c>
      <c r="AH276">
        <v>0.9994364</v>
      </c>
      <c r="AI276">
        <v>22.67126</v>
      </c>
      <c r="AJ276">
        <v>0</v>
      </c>
      <c r="AK276">
        <v>0</v>
      </c>
      <c r="AL276">
        <v>0.99624699999999999</v>
      </c>
      <c r="AM276">
        <v>22.922509999999999</v>
      </c>
      <c r="AN276">
        <v>0</v>
      </c>
      <c r="AO276">
        <v>0</v>
      </c>
      <c r="AP276">
        <v>0.99255859999999996</v>
      </c>
      <c r="AQ276">
        <v>22.77525</v>
      </c>
      <c r="AR276">
        <v>0</v>
      </c>
      <c r="AS276">
        <v>0</v>
      </c>
      <c r="AT276">
        <v>0.98856460000000002</v>
      </c>
      <c r="AU276">
        <v>22.5306</v>
      </c>
      <c r="AV276">
        <v>0</v>
      </c>
      <c r="AW276">
        <v>0</v>
      </c>
      <c r="AX276">
        <v>0.98468040000000001</v>
      </c>
      <c r="AY276">
        <v>22.283539999999999</v>
      </c>
      <c r="AZ276">
        <v>0</v>
      </c>
      <c r="BA276">
        <v>0</v>
      </c>
      <c r="BB276">
        <v>0.98103490000000004</v>
      </c>
      <c r="BC276">
        <v>22.095020000000002</v>
      </c>
      <c r="BD276">
        <v>0</v>
      </c>
      <c r="BE276">
        <v>0</v>
      </c>
      <c r="BF276">
        <v>0.97774039999999995</v>
      </c>
      <c r="BG276">
        <v>22.056419999999999</v>
      </c>
      <c r="BH276">
        <v>7.5065420000000007E-24</v>
      </c>
      <c r="BI276">
        <v>1.94947E-21</v>
      </c>
      <c r="BJ276">
        <v>0.97478039999999999</v>
      </c>
      <c r="BK276">
        <v>22.247579999999999</v>
      </c>
      <c r="BL276" s="1">
        <v>9.1577489999999994E-18</v>
      </c>
      <c r="BM276" s="1">
        <v>2.380747E-15</v>
      </c>
      <c r="BN276">
        <v>0.97194210000000003</v>
      </c>
      <c r="BO276">
        <v>22.641120000000001</v>
      </c>
      <c r="BP276" s="1">
        <v>1.6515270000000001E-9</v>
      </c>
      <c r="BQ276" s="1">
        <v>3.3994540000000001E-7</v>
      </c>
      <c r="BR276">
        <v>0.96919849999999996</v>
      </c>
      <c r="BS276">
        <v>23.05068</v>
      </c>
      <c r="BT276" s="1">
        <v>4.5334630000000003E-6</v>
      </c>
      <c r="BU276" s="1">
        <v>9.9032169999999997E-4</v>
      </c>
      <c r="BV276">
        <v>0.96627909999999995</v>
      </c>
      <c r="BW276">
        <v>23.342459999999999</v>
      </c>
      <c r="BX276" s="1">
        <v>1.0904210000000001E-3</v>
      </c>
      <c r="BY276" s="1">
        <v>0.24769759999999999</v>
      </c>
      <c r="BZ276">
        <v>0.96296630000000005</v>
      </c>
      <c r="CA276">
        <v>23.417259999999999</v>
      </c>
      <c r="CB276" s="1">
        <v>6.0457959999999998E-2</v>
      </c>
      <c r="CC276" s="1">
        <v>14.18482</v>
      </c>
      <c r="CD276">
        <v>0.95926639999999996</v>
      </c>
      <c r="CE276">
        <v>23.094799999999999</v>
      </c>
      <c r="CF276" s="1">
        <v>1.12053</v>
      </c>
      <c r="CG276" s="1">
        <v>270.15969999999999</v>
      </c>
      <c r="CH276">
        <v>0.95500160000000001</v>
      </c>
      <c r="CI276">
        <v>22.742940000000001</v>
      </c>
      <c r="CJ276" s="1">
        <v>8.6335770000000007</v>
      </c>
      <c r="CK276">
        <v>2133.0070000000001</v>
      </c>
      <c r="CL276">
        <v>0.95011129999999999</v>
      </c>
      <c r="CM276">
        <v>22.558260000000001</v>
      </c>
      <c r="CN276" s="1">
        <v>32.231949999999998</v>
      </c>
      <c r="CO276">
        <v>8140.8389999999999</v>
      </c>
      <c r="CP276">
        <v>0.94457429999999998</v>
      </c>
      <c r="CQ276">
        <v>22.525220000000001</v>
      </c>
      <c r="CR276">
        <v>65.558080000000004</v>
      </c>
      <c r="CS276">
        <v>16886.41</v>
      </c>
      <c r="CT276">
        <v>0.93863269999999999</v>
      </c>
      <c r="CU276">
        <v>22.912199999999999</v>
      </c>
      <c r="CV276">
        <v>79.733909999999995</v>
      </c>
      <c r="CW276">
        <v>20899.32</v>
      </c>
      <c r="CX276">
        <v>0.93218210000000001</v>
      </c>
      <c r="CY276">
        <v>23.506979999999999</v>
      </c>
      <c r="CZ276">
        <v>62.82855</v>
      </c>
      <c r="DA276">
        <v>16727.75</v>
      </c>
      <c r="DB276">
        <v>0.92521209999999998</v>
      </c>
      <c r="DC276">
        <v>23.841429999999999</v>
      </c>
      <c r="DD276">
        <v>34.152839999999998</v>
      </c>
      <c r="DE276">
        <v>9221.9459999999999</v>
      </c>
      <c r="DF276">
        <v>0.91821370000000002</v>
      </c>
      <c r="DG276">
        <v>23.96612</v>
      </c>
      <c r="DH276">
        <v>13.589589999999999</v>
      </c>
      <c r="DI276">
        <v>3717.1790000000001</v>
      </c>
      <c r="DJ276">
        <v>0.91096109999999997</v>
      </c>
      <c r="DK276">
        <v>23.726050000000001</v>
      </c>
      <c r="DL276">
        <v>4.1764859999999997</v>
      </c>
      <c r="DM276">
        <v>1155.5440000000001</v>
      </c>
      <c r="DN276">
        <v>0.90330330000000003</v>
      </c>
      <c r="DO276">
        <v>23.405149999999999</v>
      </c>
      <c r="DP276">
        <v>1.062683</v>
      </c>
      <c r="DQ276">
        <v>296.7047</v>
      </c>
      <c r="DR276">
        <v>0.89531890000000003</v>
      </c>
      <c r="DS276">
        <v>23.139769999999999</v>
      </c>
      <c r="DT276">
        <v>0.2650402</v>
      </c>
      <c r="DU276">
        <v>73.977339999999998</v>
      </c>
      <c r="DV276">
        <v>0.88706870000000004</v>
      </c>
      <c r="DW276">
        <v>22.923030000000001</v>
      </c>
      <c r="DX276">
        <v>9.9450440000000001E-2</v>
      </c>
      <c r="DY276">
        <v>27.27901</v>
      </c>
      <c r="DZ276">
        <v>0.87870590000000004</v>
      </c>
      <c r="EA276">
        <v>23.100770000000001</v>
      </c>
      <c r="EB276">
        <v>7.175078E-2</v>
      </c>
      <c r="EC276">
        <v>19.428360000000001</v>
      </c>
      <c r="ED276">
        <v>0.86998969999999998</v>
      </c>
      <c r="EE276">
        <v>23.474160000000001</v>
      </c>
      <c r="EF276">
        <v>6.8175760000000002E-2</v>
      </c>
      <c r="EG276">
        <v>18.47805</v>
      </c>
      <c r="EH276">
        <v>0.8610295</v>
      </c>
      <c r="EI276">
        <v>23.902190000000001</v>
      </c>
      <c r="EJ276">
        <v>6.6559579999999993E-2</v>
      </c>
      <c r="EK276">
        <v>18.130880000000001</v>
      </c>
      <c r="EL276">
        <v>0.85257400000000005</v>
      </c>
      <c r="EM276">
        <v>24.148769999999999</v>
      </c>
      <c r="EN276">
        <v>6.3539499999999999E-2</v>
      </c>
      <c r="EO276">
        <v>17.392209999999999</v>
      </c>
      <c r="EP276">
        <v>0.8450993</v>
      </c>
      <c r="EQ276">
        <v>23.937360000000002</v>
      </c>
      <c r="ER276">
        <v>5.9320789999999998E-2</v>
      </c>
      <c r="ES276">
        <v>16.294329999999999</v>
      </c>
      <c r="ET276">
        <v>0.83704670000000003</v>
      </c>
      <c r="EU276">
        <v>23.469840000000001</v>
      </c>
      <c r="EV276" s="1">
        <v>5.4452630000000002E-2</v>
      </c>
      <c r="EW276">
        <v>15.01418</v>
      </c>
      <c r="EX276">
        <v>0.82932570000000005</v>
      </c>
      <c r="EY276">
        <v>23.07809</v>
      </c>
      <c r="EZ276" s="1">
        <v>4.9494620000000003E-2</v>
      </c>
      <c r="FA276">
        <v>13.693530000000001</v>
      </c>
      <c r="FB276">
        <v>0.82125219999999999</v>
      </c>
      <c r="FC276">
        <v>22.94436</v>
      </c>
      <c r="FD276" s="1">
        <v>4.4729049999999999E-2</v>
      </c>
      <c r="FE276">
        <v>12.41694</v>
      </c>
      <c r="FF276">
        <v>0.81320760000000003</v>
      </c>
      <c r="FG276">
        <v>23.600269999999998</v>
      </c>
      <c r="FH276" s="1">
        <v>4.0340349999999997E-2</v>
      </c>
      <c r="FI276">
        <v>11.234500000000001</v>
      </c>
      <c r="FJ276">
        <v>0.80488590000000004</v>
      </c>
      <c r="FK276">
        <v>24.22645</v>
      </c>
      <c r="FL276" s="1">
        <v>3.6357670000000002E-2</v>
      </c>
      <c r="FM276">
        <v>10.16065</v>
      </c>
      <c r="FN276">
        <v>0.79627899999999996</v>
      </c>
      <c r="FO276">
        <v>24.62538</v>
      </c>
      <c r="FP276" s="1">
        <v>3.2774379999999999E-2</v>
      </c>
      <c r="FQ276">
        <v>9.1935680000000009</v>
      </c>
      <c r="FR276">
        <v>0.78741039999999995</v>
      </c>
      <c r="FS276">
        <v>24.77375</v>
      </c>
      <c r="FT276" s="1">
        <v>2.956023E-2</v>
      </c>
      <c r="FU276">
        <v>8.3244209999999992</v>
      </c>
      <c r="FV276">
        <v>0.77922650000000004</v>
      </c>
      <c r="FW276">
        <v>24.65082</v>
      </c>
      <c r="FX276" s="1">
        <v>2.6702630000000002E-2</v>
      </c>
      <c r="FY276">
        <v>7.5437519999999996</v>
      </c>
      <c r="FZ276">
        <v>0.77117519999999995</v>
      </c>
      <c r="GA276">
        <v>24.296340000000001</v>
      </c>
      <c r="GB276" s="1">
        <v>2.412154E-2</v>
      </c>
      <c r="GC276">
        <v>6.8355899999999998</v>
      </c>
      <c r="GD276">
        <v>0.76293330000000004</v>
      </c>
      <c r="GE276">
        <v>23.88974</v>
      </c>
      <c r="GF276" s="1">
        <v>2.1762340000000002E-2</v>
      </c>
      <c r="GG276">
        <v>6.1877079999999998</v>
      </c>
      <c r="GH276">
        <v>0.75488770000000005</v>
      </c>
      <c r="GI276">
        <v>23.638909999999999</v>
      </c>
      <c r="GJ276" s="1">
        <v>1.9626810000000001E-2</v>
      </c>
      <c r="GK276">
        <v>5.5974060000000003</v>
      </c>
      <c r="GL276">
        <v>0.74871540000000003</v>
      </c>
      <c r="GM276">
        <v>24.179729999999999</v>
      </c>
      <c r="GN276" s="1">
        <v>1.7705780000000001E-2</v>
      </c>
      <c r="GO276">
        <v>5.0567140000000004</v>
      </c>
      <c r="GP276">
        <v>0.74280109999999999</v>
      </c>
      <c r="GQ276">
        <v>24.844139999999999</v>
      </c>
      <c r="GR276">
        <v>1.5953510000000001E-2</v>
      </c>
      <c r="GS276">
        <v>4.5622509999999998</v>
      </c>
      <c r="GT276">
        <v>0.73733040000000005</v>
      </c>
      <c r="GU276">
        <v>25.465209999999999</v>
      </c>
      <c r="GV276" s="1">
        <v>1.4383389999999999E-2</v>
      </c>
      <c r="GW276">
        <v>4.1167100000000003</v>
      </c>
      <c r="GX276">
        <v>0.73266770000000003</v>
      </c>
      <c r="GY276">
        <v>26.1327</v>
      </c>
      <c r="GZ276" s="1">
        <v>1.298383E-2</v>
      </c>
      <c r="HA276">
        <v>3.7172200000000002</v>
      </c>
      <c r="HB276">
        <v>0.72866430000000004</v>
      </c>
      <c r="HC276">
        <v>26.443290000000001</v>
      </c>
      <c r="HD276" s="1">
        <v>1.172284E-2</v>
      </c>
      <c r="HE276">
        <v>3.357237</v>
      </c>
      <c r="HF276">
        <v>0.72515640000000003</v>
      </c>
      <c r="HG276">
        <v>26.284749999999999</v>
      </c>
      <c r="HH276" s="1">
        <v>1.0574689999999999E-2</v>
      </c>
      <c r="HI276">
        <v>3.0291960000000002</v>
      </c>
      <c r="HJ276">
        <v>0.72222019999999998</v>
      </c>
      <c r="HK276">
        <v>26.066289999999999</v>
      </c>
      <c r="HL276" s="1">
        <v>9.5166790000000001E-3</v>
      </c>
      <c r="HM276">
        <v>2.7264910000000002</v>
      </c>
      <c r="HN276">
        <v>0.71988240000000003</v>
      </c>
      <c r="HO276">
        <v>25.836580000000001</v>
      </c>
      <c r="HP276" s="1">
        <v>8.5340380000000007E-3</v>
      </c>
      <c r="HQ276">
        <v>2.445125</v>
      </c>
      <c r="HR276">
        <v>0.71806619999999999</v>
      </c>
      <c r="HS276">
        <v>26.165749999999999</v>
      </c>
      <c r="HT276" s="1">
        <v>7.6153139999999998E-3</v>
      </c>
      <c r="HU276">
        <v>2.1819630000000001</v>
      </c>
      <c r="HV276">
        <v>0.71666529999999995</v>
      </c>
      <c r="HW276">
        <v>26.766110000000001</v>
      </c>
      <c r="HX276" s="1">
        <v>6.7519349999999997E-3</v>
      </c>
      <c r="HY276">
        <v>1.9345730000000001</v>
      </c>
      <c r="HZ276">
        <v>0.71560939999999995</v>
      </c>
      <c r="IA276">
        <v>27.369489999999999</v>
      </c>
      <c r="IB276" s="1">
        <v>5.9292540000000001E-3</v>
      </c>
      <c r="IC276">
        <v>1.699065</v>
      </c>
      <c r="ID276">
        <v>0.71482639999999997</v>
      </c>
      <c r="IE276">
        <v>27.977699999999999</v>
      </c>
      <c r="IF276" s="1">
        <v>5.1267530000000004E-3</v>
      </c>
      <c r="IG276">
        <v>1.4695419999999999</v>
      </c>
      <c r="IH276">
        <v>0.71427320000000005</v>
      </c>
      <c r="II276">
        <v>28.13269</v>
      </c>
      <c r="IJ276" s="1">
        <v>4.3294229999999998E-3</v>
      </c>
      <c r="IK276">
        <v>1.241687</v>
      </c>
      <c r="IL276">
        <v>0.71386079999999996</v>
      </c>
      <c r="IM276">
        <v>27.859680000000001</v>
      </c>
      <c r="IN276" s="1">
        <v>3.5484050000000001E-3</v>
      </c>
      <c r="IO276">
        <v>1.0184329999999999</v>
      </c>
      <c r="IP276">
        <v>0.71356379999999997</v>
      </c>
      <c r="IQ276">
        <v>27.50469</v>
      </c>
      <c r="IR276" s="1">
        <v>2.824525E-3</v>
      </c>
      <c r="IS276">
        <v>0.81125939999999996</v>
      </c>
      <c r="IT276">
        <v>0.71337309999999998</v>
      </c>
      <c r="IU276">
        <v>27.117159999999998</v>
      </c>
      <c r="IV276" s="1">
        <v>2.208617E-3</v>
      </c>
      <c r="IW276">
        <v>0.63442759999999998</v>
      </c>
      <c r="IX276">
        <v>0.7132212</v>
      </c>
      <c r="IY276">
        <v>27.169309999999999</v>
      </c>
      <c r="IZ276" s="1">
        <v>1.7304429999999999E-3</v>
      </c>
      <c r="JA276">
        <v>0.4968533</v>
      </c>
      <c r="JB276">
        <v>0.71315130000000004</v>
      </c>
      <c r="JC276">
        <v>27.179189999999998</v>
      </c>
      <c r="JD276" s="1">
        <v>1.389499E-3</v>
      </c>
      <c r="JE276">
        <v>0.39857160000000003</v>
      </c>
      <c r="JF276">
        <v>0.71307129999999996</v>
      </c>
      <c r="JG276">
        <v>27.285509999999999</v>
      </c>
      <c r="JH276" s="1">
        <v>1.161125E-3</v>
      </c>
      <c r="JI276">
        <v>0.33264680000000002</v>
      </c>
      <c r="JJ276">
        <v>0.71303850000000002</v>
      </c>
      <c r="JK276">
        <v>27.283519999999999</v>
      </c>
      <c r="JL276" s="1">
        <v>1.0122410000000001E-3</v>
      </c>
      <c r="JM276">
        <v>0.28965750000000001</v>
      </c>
      <c r="JN276">
        <v>0.7130012</v>
      </c>
      <c r="JO276">
        <v>27.286899999999999</v>
      </c>
      <c r="JP276" s="1">
        <v>9.1335129999999996E-4</v>
      </c>
      <c r="JQ276">
        <v>0.26115329999999998</v>
      </c>
      <c r="JR276">
        <v>0.71297440000000001</v>
      </c>
      <c r="JS276">
        <v>27.42005</v>
      </c>
      <c r="JT276" s="1">
        <v>8.438098E-4</v>
      </c>
      <c r="JU276">
        <v>0.24114630000000001</v>
      </c>
      <c r="JV276">
        <v>0.71295929999999996</v>
      </c>
      <c r="JW276">
        <v>27.372170000000001</v>
      </c>
      <c r="JX276" s="1">
        <v>7.9099230000000001E-4</v>
      </c>
      <c r="JY276">
        <v>0.2259738</v>
      </c>
      <c r="JZ276">
        <v>0.71298059999999996</v>
      </c>
      <c r="KA276">
        <v>27.13316</v>
      </c>
      <c r="KB276" s="1">
        <v>7.4772390000000003E-4</v>
      </c>
      <c r="KC276">
        <v>0.21354709999999999</v>
      </c>
      <c r="KD276">
        <v>0.71296859999999995</v>
      </c>
      <c r="KE276">
        <v>27.266850000000002</v>
      </c>
      <c r="KF276" s="1">
        <v>7.1009999999999997E-4</v>
      </c>
      <c r="KG276">
        <v>0.20278199999999999</v>
      </c>
      <c r="KH276">
        <v>0.71294619999999997</v>
      </c>
      <c r="KI276">
        <v>27.213519999999999</v>
      </c>
      <c r="KJ276" s="1">
        <v>6.7613720000000001E-4</v>
      </c>
      <c r="KK276">
        <v>0.19308230000000001</v>
      </c>
      <c r="KL276">
        <v>0.71294469999999999</v>
      </c>
      <c r="KM276">
        <v>27.126950000000001</v>
      </c>
      <c r="KN276" s="1">
        <v>6.4481960000000002E-4</v>
      </c>
      <c r="KO276">
        <v>0.1841383</v>
      </c>
      <c r="KP276">
        <v>0.7129548</v>
      </c>
      <c r="KQ276">
        <v>27.255749999999999</v>
      </c>
      <c r="KR276" s="1">
        <v>6.1562759999999998E-4</v>
      </c>
      <c r="KS276">
        <v>0.1757967</v>
      </c>
      <c r="KT276">
        <v>0.71295109999999995</v>
      </c>
      <c r="KU276">
        <v>27.210709999999999</v>
      </c>
      <c r="KV276" s="1">
        <v>5.8838130000000001E-4</v>
      </c>
      <c r="KW276">
        <v>0.16801150000000001</v>
      </c>
      <c r="KX276">
        <v>0.71295830000000004</v>
      </c>
      <c r="KY276">
        <v>26.911370000000002</v>
      </c>
      <c r="KZ276" s="1">
        <v>5.6287489999999997E-4</v>
      </c>
      <c r="LA276">
        <v>0.16072020000000001</v>
      </c>
      <c r="LB276">
        <v>0.7129529</v>
      </c>
      <c r="LC276">
        <v>26.556850000000001</v>
      </c>
      <c r="LD276" s="1">
        <v>5.3868959999999995E-4</v>
      </c>
      <c r="LE276">
        <v>0.1538178</v>
      </c>
      <c r="LF276">
        <v>0.7129624</v>
      </c>
      <c r="LG276">
        <v>26.242750000000001</v>
      </c>
      <c r="LH276" s="1">
        <v>5.157378E-4</v>
      </c>
      <c r="LI276">
        <v>0.14725640000000001</v>
      </c>
      <c r="LJ276">
        <v>0.71297330000000003</v>
      </c>
      <c r="LK276">
        <v>26.619800000000001</v>
      </c>
      <c r="LL276" s="1">
        <v>4.9389789999999996E-4</v>
      </c>
      <c r="LM276">
        <v>0.14102310000000001</v>
      </c>
      <c r="LN276">
        <v>0.71294809999999997</v>
      </c>
      <c r="LO276">
        <v>26.97672</v>
      </c>
      <c r="LP276" s="1">
        <v>4.732785E-4</v>
      </c>
      <c r="LQ276">
        <v>0.1351271</v>
      </c>
      <c r="LR276">
        <v>0.71294630000000003</v>
      </c>
      <c r="LS276">
        <v>27.268509999999999</v>
      </c>
      <c r="LT276" s="1">
        <v>4.5365200000000003E-4</v>
      </c>
      <c r="LU276">
        <v>0.1295201</v>
      </c>
      <c r="LV276">
        <v>0.71297339999999998</v>
      </c>
      <c r="LW276">
        <v>27.867000000000001</v>
      </c>
      <c r="LX276" s="1">
        <v>4.3493950000000003E-4</v>
      </c>
      <c r="LY276">
        <v>0.1241766</v>
      </c>
      <c r="LZ276">
        <v>0.71295649999999999</v>
      </c>
      <c r="MA276">
        <v>28.159800000000001</v>
      </c>
      <c r="MB276" s="1">
        <v>4.1710480000000001E-4</v>
      </c>
      <c r="MC276">
        <v>0.11909110000000001</v>
      </c>
      <c r="MD276">
        <v>0.71292829999999996</v>
      </c>
      <c r="ME276">
        <v>27.861350000000002</v>
      </c>
      <c r="MF276" s="1">
        <v>4.0018289999999999E-4</v>
      </c>
      <c r="MG276">
        <v>0.1142522</v>
      </c>
      <c r="MH276">
        <v>0.71291059999999995</v>
      </c>
      <c r="MI276">
        <v>27.48854</v>
      </c>
      <c r="MJ276" s="1">
        <v>3.8409069999999998E-4</v>
      </c>
      <c r="MK276">
        <v>0.1096615</v>
      </c>
      <c r="ML276">
        <v>0.71287210000000001</v>
      </c>
      <c r="MM276">
        <v>27.257439999999999</v>
      </c>
      <c r="MN276" s="1">
        <v>3.6876029999999998E-4</v>
      </c>
      <c r="MO276">
        <v>0.1052901</v>
      </c>
      <c r="MP276">
        <v>0.71281910000000004</v>
      </c>
      <c r="MQ276">
        <v>27.667300000000001</v>
      </c>
      <c r="MR276" s="1">
        <v>3.5414540000000002E-4</v>
      </c>
      <c r="MS276">
        <v>0.10112260000000001</v>
      </c>
      <c r="MT276">
        <v>0.71271600000000002</v>
      </c>
      <c r="MU276">
        <v>28.130739999999999</v>
      </c>
      <c r="MV276" s="1">
        <v>3.4022689999999999E-4</v>
      </c>
      <c r="MW276">
        <v>9.7144789999999995E-2</v>
      </c>
      <c r="MX276">
        <v>0.7126268</v>
      </c>
      <c r="MY276">
        <v>28.40005</v>
      </c>
      <c r="MZ276" s="1">
        <v>3.2692959999999999E-4</v>
      </c>
      <c r="NA276">
        <v>9.3355690000000005E-2</v>
      </c>
      <c r="NB276">
        <v>0.71248719999999999</v>
      </c>
      <c r="NC276">
        <v>28.67211</v>
      </c>
      <c r="ND276" s="1">
        <v>3.1432299999999998E-4</v>
      </c>
      <c r="NE276">
        <v>8.976075E-2</v>
      </c>
      <c r="NF276">
        <v>0.71228740000000001</v>
      </c>
      <c r="NG276">
        <v>28.622450000000001</v>
      </c>
      <c r="NH276" s="1">
        <v>3.0243039999999999E-4</v>
      </c>
      <c r="NI276">
        <v>8.6371530000000002E-2</v>
      </c>
      <c r="NJ276">
        <v>0.71210050000000003</v>
      </c>
      <c r="NK276">
        <v>28.37105</v>
      </c>
      <c r="NL276" s="1">
        <v>2.9130429999999998E-4</v>
      </c>
      <c r="NM276">
        <v>8.3196240000000005E-2</v>
      </c>
      <c r="NN276">
        <v>0.71186590000000005</v>
      </c>
      <c r="NO276">
        <v>28.169139999999999</v>
      </c>
      <c r="NP276" s="1">
        <v>2.808663E-4</v>
      </c>
      <c r="NQ276">
        <v>8.0220020000000003E-2</v>
      </c>
      <c r="NR276">
        <v>0.711619</v>
      </c>
      <c r="NS276">
        <v>27.963570000000001</v>
      </c>
      <c r="NT276" s="1">
        <v>2.7098539999999998E-4</v>
      </c>
      <c r="NU276">
        <v>7.7406169999999996E-2</v>
      </c>
      <c r="NV276">
        <v>0.71139090000000005</v>
      </c>
      <c r="NW276">
        <v>27.949010000000001</v>
      </c>
      <c r="NX276" s="1">
        <v>2.6153260000000002E-4</v>
      </c>
      <c r="NY276">
        <v>7.4710150000000003E-2</v>
      </c>
      <c r="NZ276">
        <v>0.71115550000000005</v>
      </c>
      <c r="OA276">
        <v>28.286449999999999</v>
      </c>
      <c r="OB276" s="1">
        <v>2.5239229999999999E-4</v>
      </c>
      <c r="OC276">
        <v>7.2108539999999999E-2</v>
      </c>
      <c r="OD276">
        <v>0.71094080000000004</v>
      </c>
      <c r="OE276">
        <v>28.400960000000001</v>
      </c>
      <c r="OF276" s="1">
        <v>2.4365199999999999E-4</v>
      </c>
      <c r="OG276">
        <v>6.9611049999999994E-2</v>
      </c>
      <c r="OH276">
        <v>0.71074570000000004</v>
      </c>
      <c r="OI276">
        <v>28.538900000000002</v>
      </c>
      <c r="OJ276" s="1">
        <v>2.3537070000000001E-4</v>
      </c>
      <c r="OK276">
        <v>6.7244090000000006E-2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0.90765280000000004</v>
      </c>
      <c r="G277">
        <v>23.545850000000002</v>
      </c>
      <c r="H277">
        <v>0</v>
      </c>
      <c r="I277">
        <v>0</v>
      </c>
      <c r="J277">
        <v>0.90782839999999998</v>
      </c>
      <c r="K277">
        <v>23.413319999999999</v>
      </c>
      <c r="L277">
        <v>0</v>
      </c>
      <c r="M277">
        <v>0</v>
      </c>
      <c r="N277">
        <v>0.90797629999999996</v>
      </c>
      <c r="O277">
        <v>23.349930000000001</v>
      </c>
      <c r="P277">
        <v>0</v>
      </c>
      <c r="Q277">
        <v>0</v>
      </c>
      <c r="R277">
        <v>0.90810999999999997</v>
      </c>
      <c r="S277">
        <v>23.009399999999999</v>
      </c>
      <c r="T277">
        <v>0</v>
      </c>
      <c r="U277">
        <v>0</v>
      </c>
      <c r="V277">
        <v>0.90774449999999995</v>
      </c>
      <c r="W277">
        <v>22.776389999999999</v>
      </c>
      <c r="X277">
        <v>0</v>
      </c>
      <c r="Y277">
        <v>0</v>
      </c>
      <c r="Z277">
        <v>0.90710690000000005</v>
      </c>
      <c r="AA277">
        <v>22.71604</v>
      </c>
      <c r="AB277">
        <v>0</v>
      </c>
      <c r="AC277">
        <v>0</v>
      </c>
      <c r="AD277">
        <v>0.90642009999999995</v>
      </c>
      <c r="AE277">
        <v>22.70814</v>
      </c>
      <c r="AF277">
        <v>0</v>
      </c>
      <c r="AG277">
        <v>0</v>
      </c>
      <c r="AH277">
        <v>0.90568289999999996</v>
      </c>
      <c r="AI277">
        <v>22.688269999999999</v>
      </c>
      <c r="AJ277">
        <v>0</v>
      </c>
      <c r="AK277">
        <v>0</v>
      </c>
      <c r="AL277">
        <v>0.90467010000000003</v>
      </c>
      <c r="AM277">
        <v>22.951309999999999</v>
      </c>
      <c r="AN277">
        <v>0</v>
      </c>
      <c r="AO277">
        <v>0</v>
      </c>
      <c r="AP277">
        <v>0.9034972</v>
      </c>
      <c r="AQ277">
        <v>22.810580000000002</v>
      </c>
      <c r="AR277">
        <v>0</v>
      </c>
      <c r="AS277">
        <v>0</v>
      </c>
      <c r="AT277">
        <v>0.90235719999999997</v>
      </c>
      <c r="AU277">
        <v>22.571850000000001</v>
      </c>
      <c r="AV277">
        <v>0</v>
      </c>
      <c r="AW277">
        <v>0</v>
      </c>
      <c r="AX277">
        <v>0.90137060000000002</v>
      </c>
      <c r="AY277">
        <v>22.31137</v>
      </c>
      <c r="AZ277">
        <v>0</v>
      </c>
      <c r="BA277">
        <v>0</v>
      </c>
      <c r="BB277">
        <v>0.9005725</v>
      </c>
      <c r="BC277">
        <v>22.112559999999998</v>
      </c>
      <c r="BD277">
        <v>0</v>
      </c>
      <c r="BE277">
        <v>0</v>
      </c>
      <c r="BF277">
        <v>0.89994600000000002</v>
      </c>
      <c r="BG277">
        <v>22.065760000000001</v>
      </c>
      <c r="BH277">
        <v>1.0619270000000001E-24</v>
      </c>
      <c r="BI277">
        <v>2.798933E-22</v>
      </c>
      <c r="BJ277">
        <v>0.89943779999999995</v>
      </c>
      <c r="BK277">
        <v>22.26107</v>
      </c>
      <c r="BL277" s="1">
        <v>3.4090689999999999E-18</v>
      </c>
      <c r="BM277" s="1">
        <v>8.9641399999999998E-16</v>
      </c>
      <c r="BN277">
        <v>0.89893020000000001</v>
      </c>
      <c r="BO277">
        <v>22.664359999999999</v>
      </c>
      <c r="BP277" s="1">
        <v>9.4218370000000009E-10</v>
      </c>
      <c r="BQ277" s="1">
        <v>1.8267400000000001E-7</v>
      </c>
      <c r="BR277">
        <v>0.89835830000000005</v>
      </c>
      <c r="BS277">
        <v>23.09008</v>
      </c>
      <c r="BT277" s="1">
        <v>3.1012059999999998E-6</v>
      </c>
      <c r="BU277" s="1">
        <v>6.5572090000000003E-4</v>
      </c>
      <c r="BV277">
        <v>0.89771590000000001</v>
      </c>
      <c r="BW277">
        <v>23.389700000000001</v>
      </c>
      <c r="BX277" s="1">
        <v>8.1950350000000003E-4</v>
      </c>
      <c r="BY277" s="1">
        <v>0.1822087</v>
      </c>
      <c r="BZ277">
        <v>0.89697190000000004</v>
      </c>
      <c r="CA277">
        <v>23.461020000000001</v>
      </c>
      <c r="CB277" s="1">
        <v>4.8718930000000001E-2</v>
      </c>
      <c r="CC277" s="1">
        <v>11.27535</v>
      </c>
      <c r="CD277">
        <v>0.89605239999999997</v>
      </c>
      <c r="CE277">
        <v>23.1267</v>
      </c>
      <c r="CF277" s="1">
        <v>0.95591150000000003</v>
      </c>
      <c r="CG277" s="1">
        <v>228.77440000000001</v>
      </c>
      <c r="CH277">
        <v>0.89492050000000001</v>
      </c>
      <c r="CI277">
        <v>22.764970000000002</v>
      </c>
      <c r="CJ277" s="1">
        <v>7.730721</v>
      </c>
      <c r="CK277">
        <v>1906.175</v>
      </c>
      <c r="CL277">
        <v>0.89361679999999999</v>
      </c>
      <c r="CM277">
        <v>22.569179999999999</v>
      </c>
      <c r="CN277" s="1">
        <v>30.097149999999999</v>
      </c>
      <c r="CO277">
        <v>7623.0789999999997</v>
      </c>
      <c r="CP277">
        <v>0.89216379999999995</v>
      </c>
      <c r="CQ277">
        <v>22.534700000000001</v>
      </c>
      <c r="CR277">
        <v>63.499549999999999</v>
      </c>
      <c r="CS277">
        <v>16472.97</v>
      </c>
      <c r="CT277">
        <v>0.89084039999999998</v>
      </c>
      <c r="CU277">
        <v>22.925260000000002</v>
      </c>
      <c r="CV277">
        <v>79.801730000000006</v>
      </c>
      <c r="CW277">
        <v>21147.38</v>
      </c>
      <c r="CX277">
        <v>0.88959189999999999</v>
      </c>
      <c r="CY277">
        <v>23.522189999999998</v>
      </c>
      <c r="CZ277">
        <v>64.636529999999993</v>
      </c>
      <c r="DA277">
        <v>17461.939999999999</v>
      </c>
      <c r="DB277">
        <v>0.88829389999999997</v>
      </c>
      <c r="DC277">
        <v>23.86544</v>
      </c>
      <c r="DD277">
        <v>36.010100000000001</v>
      </c>
      <c r="DE277">
        <v>9899.0049999999992</v>
      </c>
      <c r="DF277">
        <v>0.88555309999999998</v>
      </c>
      <c r="DG277">
        <v>23.994610000000002</v>
      </c>
      <c r="DH277">
        <v>14.636480000000001</v>
      </c>
      <c r="DI277">
        <v>4088.8009999999999</v>
      </c>
      <c r="DJ277">
        <v>0.88257269999999999</v>
      </c>
      <c r="DK277">
        <v>23.750450000000001</v>
      </c>
      <c r="DL277">
        <v>4.5790689999999996</v>
      </c>
      <c r="DM277">
        <v>1297.5329999999999</v>
      </c>
      <c r="DN277">
        <v>0.87937489999999996</v>
      </c>
      <c r="DO277">
        <v>23.43008</v>
      </c>
      <c r="DP277">
        <v>1.1785620000000001</v>
      </c>
      <c r="DQ277">
        <v>337.75330000000002</v>
      </c>
      <c r="DR277">
        <v>0.87607959999999996</v>
      </c>
      <c r="DS277">
        <v>23.156009999999998</v>
      </c>
      <c r="DT277">
        <v>0.29155110000000001</v>
      </c>
      <c r="DU277">
        <v>83.525229999999993</v>
      </c>
      <c r="DV277">
        <v>0.87271030000000005</v>
      </c>
      <c r="DW277">
        <v>22.934190000000001</v>
      </c>
      <c r="DX277">
        <v>0.1043974</v>
      </c>
      <c r="DY277">
        <v>29.182539999999999</v>
      </c>
      <c r="DZ277">
        <v>0.86927739999999998</v>
      </c>
      <c r="EA277">
        <v>23.107330000000001</v>
      </c>
      <c r="EB277">
        <v>7.2455950000000005E-2</v>
      </c>
      <c r="EC277">
        <v>19.806339999999999</v>
      </c>
      <c r="ED277">
        <v>0.86571089999999995</v>
      </c>
      <c r="EE277">
        <v>23.489560000000001</v>
      </c>
      <c r="EF277">
        <v>6.8272299999999994E-2</v>
      </c>
      <c r="EG277">
        <v>18.616070000000001</v>
      </c>
      <c r="EH277">
        <v>0.86198529999999995</v>
      </c>
      <c r="EI277">
        <v>23.92698</v>
      </c>
      <c r="EJ277">
        <v>6.6702490000000003E-2</v>
      </c>
      <c r="EK277">
        <v>18.260429999999999</v>
      </c>
      <c r="EL277">
        <v>0.85885239999999996</v>
      </c>
      <c r="EM277">
        <v>24.167639999999999</v>
      </c>
      <c r="EN277">
        <v>6.3792639999999998E-2</v>
      </c>
      <c r="EO277">
        <v>17.535309999999999</v>
      </c>
      <c r="EP277">
        <v>0.85693989999999998</v>
      </c>
      <c r="EQ277">
        <v>23.957429999999999</v>
      </c>
      <c r="ER277">
        <v>5.9645539999999997E-2</v>
      </c>
      <c r="ES277">
        <v>16.435369999999999</v>
      </c>
      <c r="ET277">
        <v>0.85462530000000003</v>
      </c>
      <c r="EU277">
        <v>23.49484</v>
      </c>
      <c r="EV277" s="1">
        <v>5.4803839999999999E-2</v>
      </c>
      <c r="EW277">
        <v>15.13951</v>
      </c>
      <c r="EX277">
        <v>0.85227319999999995</v>
      </c>
      <c r="EY277">
        <v>23.101739999999999</v>
      </c>
      <c r="EZ277" s="1">
        <v>4.9844409999999999E-2</v>
      </c>
      <c r="FA277">
        <v>13.799609999999999</v>
      </c>
      <c r="FB277">
        <v>0.84984649999999995</v>
      </c>
      <c r="FC277">
        <v>22.974440000000001</v>
      </c>
      <c r="FD277" s="1">
        <v>4.505849E-2</v>
      </c>
      <c r="FE277">
        <v>12.49959</v>
      </c>
      <c r="FF277">
        <v>0.84756339999999997</v>
      </c>
      <c r="FG277">
        <v>23.626830000000002</v>
      </c>
      <c r="FH277" s="1">
        <v>4.0641669999999998E-2</v>
      </c>
      <c r="FI277">
        <v>11.293659999999999</v>
      </c>
      <c r="FJ277">
        <v>0.84514009999999995</v>
      </c>
      <c r="FK277">
        <v>24.24286</v>
      </c>
      <c r="FL277" s="1">
        <v>3.6629839999999997E-2</v>
      </c>
      <c r="FM277">
        <v>10.197340000000001</v>
      </c>
      <c r="FN277">
        <v>0.8426458</v>
      </c>
      <c r="FO277">
        <v>24.631799999999998</v>
      </c>
      <c r="FP277" s="1">
        <v>3.3018949999999998E-2</v>
      </c>
      <c r="FQ277">
        <v>9.2099960000000003</v>
      </c>
      <c r="FR277">
        <v>0.83993969999999996</v>
      </c>
      <c r="FS277">
        <v>24.784089999999999</v>
      </c>
      <c r="FT277">
        <v>2.9780299999999999E-2</v>
      </c>
      <c r="FU277">
        <v>8.3233329999999999</v>
      </c>
      <c r="FV277">
        <v>0.83780770000000004</v>
      </c>
      <c r="FW277">
        <v>24.664020000000001</v>
      </c>
      <c r="FX277">
        <v>2.6899639999999999E-2</v>
      </c>
      <c r="FY277">
        <v>7.5276870000000002</v>
      </c>
      <c r="FZ277">
        <v>0.8358508</v>
      </c>
      <c r="GA277">
        <v>24.316600000000001</v>
      </c>
      <c r="GB277" s="1">
        <v>2.4301260000000002E-2</v>
      </c>
      <c r="GC277">
        <v>6.8068270000000002</v>
      </c>
      <c r="GD277">
        <v>0.83380840000000001</v>
      </c>
      <c r="GE277">
        <v>23.916460000000001</v>
      </c>
      <c r="GF277" s="1">
        <v>2.1926589999999999E-2</v>
      </c>
      <c r="GG277">
        <v>6.1481839999999996</v>
      </c>
      <c r="GH277">
        <v>0.83198989999999995</v>
      </c>
      <c r="GI277">
        <v>23.687000000000001</v>
      </c>
      <c r="GJ277">
        <v>1.977574E-2</v>
      </c>
      <c r="GK277">
        <v>5.5484030000000004</v>
      </c>
      <c r="GL277">
        <v>0.83087659999999997</v>
      </c>
      <c r="GM277">
        <v>24.227989999999998</v>
      </c>
      <c r="GN277" s="1">
        <v>1.7843009999999999E-2</v>
      </c>
      <c r="GO277">
        <v>5.0056940000000001</v>
      </c>
      <c r="GP277">
        <v>0.82970100000000002</v>
      </c>
      <c r="GQ277">
        <v>24.881219999999999</v>
      </c>
      <c r="GR277">
        <v>1.6077810000000001E-2</v>
      </c>
      <c r="GS277">
        <v>4.5110429999999999</v>
      </c>
      <c r="GT277">
        <v>0.82881839999999996</v>
      </c>
      <c r="GU277">
        <v>25.489409999999999</v>
      </c>
      <c r="GV277" s="1">
        <v>1.449486E-2</v>
      </c>
      <c r="GW277">
        <v>4.0654950000000003</v>
      </c>
      <c r="GX277">
        <v>0.82834600000000003</v>
      </c>
      <c r="GY277">
        <v>26.145520000000001</v>
      </c>
      <c r="GZ277" s="1">
        <v>1.3083269999999999E-2</v>
      </c>
      <c r="HA277">
        <v>3.6666240000000001</v>
      </c>
      <c r="HB277">
        <v>0.82808760000000003</v>
      </c>
      <c r="HC277">
        <v>26.433340000000001</v>
      </c>
      <c r="HD277" s="1">
        <v>1.1812400000000001E-2</v>
      </c>
      <c r="HE277">
        <v>3.3081770000000001</v>
      </c>
      <c r="HF277">
        <v>0.82782739999999999</v>
      </c>
      <c r="HG277">
        <v>26.2867</v>
      </c>
      <c r="HH277" s="1">
        <v>1.065631E-2</v>
      </c>
      <c r="HI277">
        <v>2.9826329999999999</v>
      </c>
      <c r="HJ277">
        <v>0.82771260000000002</v>
      </c>
      <c r="HK277">
        <v>26.079270000000001</v>
      </c>
      <c r="HL277" s="1">
        <v>9.5918559999999993E-3</v>
      </c>
      <c r="HM277">
        <v>2.6831909999999999</v>
      </c>
      <c r="HN277">
        <v>0.82770560000000004</v>
      </c>
      <c r="HO277">
        <v>25.87622</v>
      </c>
      <c r="HP277" s="1">
        <v>8.6037270000000002E-3</v>
      </c>
      <c r="HQ277">
        <v>2.4056929999999999</v>
      </c>
      <c r="HR277">
        <v>0.82776709999999998</v>
      </c>
      <c r="HS277">
        <v>26.21828</v>
      </c>
      <c r="HT277" s="1">
        <v>7.6803749999999997E-3</v>
      </c>
      <c r="HU277">
        <v>2.1467399999999999</v>
      </c>
      <c r="HV277">
        <v>0.82786570000000004</v>
      </c>
      <c r="HW277">
        <v>26.813929999999999</v>
      </c>
      <c r="HX277" s="1">
        <v>6.813113E-3</v>
      </c>
      <c r="HY277">
        <v>1.903886</v>
      </c>
      <c r="HZ277">
        <v>0.82796780000000003</v>
      </c>
      <c r="IA277">
        <v>27.40287</v>
      </c>
      <c r="IB277" s="1">
        <v>5.9877710000000002E-3</v>
      </c>
      <c r="IC277">
        <v>1.6733169999999999</v>
      </c>
      <c r="ID277">
        <v>0.82808870000000001</v>
      </c>
      <c r="IE277">
        <v>27.993970000000001</v>
      </c>
      <c r="IF277" s="1">
        <v>5.1843050000000002E-3</v>
      </c>
      <c r="IG277">
        <v>1.449411</v>
      </c>
      <c r="IH277">
        <v>0.82820309999999997</v>
      </c>
      <c r="II277">
        <v>28.124089999999999</v>
      </c>
      <c r="IJ277" s="1">
        <v>4.3864459999999996E-3</v>
      </c>
      <c r="IK277">
        <v>1.227541</v>
      </c>
      <c r="IL277">
        <v>0.82827430000000002</v>
      </c>
      <c r="IM277">
        <v>27.861689999999999</v>
      </c>
      <c r="IN277" s="1">
        <v>3.6032719999999998E-3</v>
      </c>
      <c r="IO277">
        <v>1.00969</v>
      </c>
      <c r="IP277">
        <v>0.82833920000000005</v>
      </c>
      <c r="IQ277">
        <v>27.51774</v>
      </c>
      <c r="IR277" s="1">
        <v>2.873666E-3</v>
      </c>
      <c r="IS277">
        <v>0.80627749999999998</v>
      </c>
      <c r="IT277">
        <v>0.82839960000000001</v>
      </c>
      <c r="IU277">
        <v>27.153030000000001</v>
      </c>
      <c r="IV277" s="1">
        <v>2.248842E-3</v>
      </c>
      <c r="IW277">
        <v>0.63122279999999997</v>
      </c>
      <c r="IX277">
        <v>0.82843489999999997</v>
      </c>
      <c r="IY277">
        <v>27.22186</v>
      </c>
      <c r="IZ277" s="1">
        <v>1.760455E-3</v>
      </c>
      <c r="JA277">
        <v>0.49380499999999999</v>
      </c>
      <c r="JB277">
        <v>0.82848330000000003</v>
      </c>
      <c r="JC277">
        <v>27.213010000000001</v>
      </c>
      <c r="JD277" s="1">
        <v>1.41025E-3</v>
      </c>
      <c r="JE277">
        <v>0.39491470000000001</v>
      </c>
      <c r="JF277">
        <v>0.82851180000000002</v>
      </c>
      <c r="JG277">
        <v>27.30827</v>
      </c>
      <c r="JH277" s="1">
        <v>1.1747629999999999E-3</v>
      </c>
      <c r="JI277">
        <v>0.32821640000000002</v>
      </c>
      <c r="JJ277">
        <v>0.82854090000000002</v>
      </c>
      <c r="JK277">
        <v>27.286380000000001</v>
      </c>
      <c r="JL277" s="1">
        <v>1.021147E-3</v>
      </c>
      <c r="JM277">
        <v>0.28468719999999997</v>
      </c>
      <c r="JN277">
        <v>0.82855250000000003</v>
      </c>
      <c r="JO277">
        <v>27.298490000000001</v>
      </c>
      <c r="JP277" s="1">
        <v>9.1937319999999998E-4</v>
      </c>
      <c r="JQ277">
        <v>0.25591580000000003</v>
      </c>
      <c r="JR277">
        <v>0.82855020000000001</v>
      </c>
      <c r="JS277">
        <v>27.433309999999999</v>
      </c>
      <c r="JT277" s="1">
        <v>8.4818570000000002E-4</v>
      </c>
      <c r="JU277">
        <v>0.2358615</v>
      </c>
      <c r="JV277">
        <v>0.8285323</v>
      </c>
      <c r="JW277">
        <v>27.407389999999999</v>
      </c>
      <c r="JX277" s="1">
        <v>7.9442439999999998E-4</v>
      </c>
      <c r="JY277">
        <v>0.2207672</v>
      </c>
      <c r="JZ277">
        <v>0.82855049999999997</v>
      </c>
      <c r="KA277">
        <v>27.185690000000001</v>
      </c>
      <c r="KB277" s="1">
        <v>7.506155E-4</v>
      </c>
      <c r="KC277">
        <v>0.20849529999999999</v>
      </c>
      <c r="KD277">
        <v>0.8285669</v>
      </c>
      <c r="KE277">
        <v>27.343170000000001</v>
      </c>
      <c r="KF277" s="1">
        <v>7.1266419999999997E-4</v>
      </c>
      <c r="KG277">
        <v>0.19791510000000001</v>
      </c>
      <c r="KH277">
        <v>0.828546</v>
      </c>
      <c r="KI277">
        <v>27.263940000000002</v>
      </c>
      <c r="KJ277" s="1">
        <v>6.7846979999999996E-4</v>
      </c>
      <c r="KK277">
        <v>0.1884025</v>
      </c>
      <c r="KL277">
        <v>0.82854209999999995</v>
      </c>
      <c r="KM277">
        <v>27.170400000000001</v>
      </c>
      <c r="KN277" s="1">
        <v>6.4698580000000004E-4</v>
      </c>
      <c r="KO277">
        <v>0.1796538</v>
      </c>
      <c r="KP277">
        <v>0.82853010000000005</v>
      </c>
      <c r="KQ277">
        <v>27.281469999999999</v>
      </c>
      <c r="KR277" s="1">
        <v>6.1764760000000002E-4</v>
      </c>
      <c r="KS277">
        <v>0.17149919999999999</v>
      </c>
      <c r="KT277">
        <v>0.82857440000000004</v>
      </c>
      <c r="KU277">
        <v>27.214659999999999</v>
      </c>
      <c r="KV277" s="1">
        <v>5.9027289999999996E-4</v>
      </c>
      <c r="KW277">
        <v>0.16388920000000001</v>
      </c>
      <c r="KX277">
        <v>0.82857729999999996</v>
      </c>
      <c r="KY277">
        <v>26.92116</v>
      </c>
      <c r="KZ277" s="1">
        <v>5.6465230000000001E-4</v>
      </c>
      <c r="LA277">
        <v>0.15676570000000001</v>
      </c>
      <c r="LB277">
        <v>0.82857360000000002</v>
      </c>
      <c r="LC277">
        <v>26.577290000000001</v>
      </c>
      <c r="LD277" s="1">
        <v>5.4038250000000001E-4</v>
      </c>
      <c r="LE277">
        <v>0.1500293</v>
      </c>
      <c r="LF277">
        <v>0.82856249999999998</v>
      </c>
      <c r="LG277">
        <v>26.298680000000001</v>
      </c>
      <c r="LH277" s="1">
        <v>5.1734719999999999E-4</v>
      </c>
      <c r="LI277">
        <v>0.14362649999999999</v>
      </c>
      <c r="LJ277">
        <v>0.82857409999999998</v>
      </c>
      <c r="LK277">
        <v>26.686530000000001</v>
      </c>
      <c r="LL277" s="1">
        <v>4.9542559999999995E-4</v>
      </c>
      <c r="LM277">
        <v>0.13754269999999999</v>
      </c>
      <c r="LN277">
        <v>0.82856269999999999</v>
      </c>
      <c r="LO277">
        <v>27.021239999999999</v>
      </c>
      <c r="LP277" s="1">
        <v>4.7471939999999999E-4</v>
      </c>
      <c r="LQ277">
        <v>0.13178280000000001</v>
      </c>
      <c r="LR277">
        <v>0.82856359999999996</v>
      </c>
      <c r="LS277">
        <v>27.316939999999999</v>
      </c>
      <c r="LT277" s="1">
        <v>4.5502699999999999E-4</v>
      </c>
      <c r="LU277">
        <v>0.12631210000000001</v>
      </c>
      <c r="LV277">
        <v>0.82856759999999996</v>
      </c>
      <c r="LW277">
        <v>27.90598</v>
      </c>
      <c r="LX277" s="1">
        <v>4.362503E-4</v>
      </c>
      <c r="LY277">
        <v>0.1211005</v>
      </c>
      <c r="LZ277">
        <v>0.82855599999999996</v>
      </c>
      <c r="MA277">
        <v>28.165929999999999</v>
      </c>
      <c r="MB277" s="1">
        <v>4.18353E-4</v>
      </c>
      <c r="MC277">
        <v>0.116136</v>
      </c>
      <c r="MD277">
        <v>0.82857049999999999</v>
      </c>
      <c r="ME277">
        <v>27.875910000000001</v>
      </c>
      <c r="MF277" s="1">
        <v>4.0137480000000003E-4</v>
      </c>
      <c r="MG277">
        <v>0.1114125</v>
      </c>
      <c r="MH277">
        <v>0.82855000000000001</v>
      </c>
      <c r="MI277">
        <v>27.508140000000001</v>
      </c>
      <c r="MJ277" s="1">
        <v>3.8521539999999998E-4</v>
      </c>
      <c r="MK277">
        <v>0.1069314</v>
      </c>
      <c r="ML277">
        <v>0.82855020000000001</v>
      </c>
      <c r="MM277">
        <v>27.314720000000001</v>
      </c>
      <c r="MN277" s="1">
        <v>3.6983410000000002E-4</v>
      </c>
      <c r="MO277">
        <v>0.10266400000000001</v>
      </c>
      <c r="MP277">
        <v>0.82852239999999999</v>
      </c>
      <c r="MQ277">
        <v>27.7334</v>
      </c>
      <c r="MR277" s="1">
        <v>3.551704E-4</v>
      </c>
      <c r="MS277">
        <v>9.8598720000000001E-2</v>
      </c>
      <c r="MT277">
        <v>0.82846770000000003</v>
      </c>
      <c r="MU277">
        <v>28.194240000000001</v>
      </c>
      <c r="MV277" s="1">
        <v>3.412073E-4</v>
      </c>
      <c r="MW277">
        <v>9.4714599999999996E-2</v>
      </c>
      <c r="MX277">
        <v>0.8284205</v>
      </c>
      <c r="MY277">
        <v>28.453420000000001</v>
      </c>
      <c r="MZ277" s="1">
        <v>3.2785760000000002E-4</v>
      </c>
      <c r="NA277">
        <v>9.1014680000000001E-2</v>
      </c>
      <c r="NB277">
        <v>0.82837490000000003</v>
      </c>
      <c r="NC277">
        <v>28.701149999999998</v>
      </c>
      <c r="ND277" s="1">
        <v>3.1520259999999998E-4</v>
      </c>
      <c r="NE277">
        <v>8.7502380000000005E-2</v>
      </c>
      <c r="NF277">
        <v>0.82832039999999996</v>
      </c>
      <c r="NG277">
        <v>28.627369999999999</v>
      </c>
      <c r="NH277" s="1">
        <v>3.0325630000000001E-4</v>
      </c>
      <c r="NI277">
        <v>8.4186150000000001E-2</v>
      </c>
      <c r="NJ277">
        <v>0.82825850000000001</v>
      </c>
      <c r="NK277">
        <v>28.377199999999998</v>
      </c>
      <c r="NL277" s="1">
        <v>2.9208009999999999E-4</v>
      </c>
      <c r="NM277">
        <v>8.1079269999999995E-2</v>
      </c>
      <c r="NN277">
        <v>0.82821400000000001</v>
      </c>
      <c r="NO277">
        <v>28.178979999999999</v>
      </c>
      <c r="NP277" s="1">
        <v>2.8159780000000002E-4</v>
      </c>
      <c r="NQ277">
        <v>7.8168970000000004E-2</v>
      </c>
      <c r="NR277">
        <v>0.82816219999999996</v>
      </c>
      <c r="NS277">
        <v>27.984089999999998</v>
      </c>
      <c r="NT277" s="1">
        <v>2.7167800000000002E-4</v>
      </c>
      <c r="NU277">
        <v>7.5417609999999996E-2</v>
      </c>
      <c r="NV277">
        <v>0.82812889999999995</v>
      </c>
      <c r="NW277">
        <v>27.986470000000001</v>
      </c>
      <c r="NX277" s="1">
        <v>2.6220300000000002E-4</v>
      </c>
      <c r="NY277">
        <v>7.2787329999999997E-2</v>
      </c>
      <c r="NZ277">
        <v>0.82807649999999999</v>
      </c>
      <c r="OA277">
        <v>28.30725</v>
      </c>
      <c r="OB277" s="1">
        <v>2.5303879999999997E-4</v>
      </c>
      <c r="OC277">
        <v>7.0247530000000002E-2</v>
      </c>
      <c r="OD277">
        <v>0.82803389999999999</v>
      </c>
      <c r="OE277">
        <v>28.431909999999998</v>
      </c>
      <c r="OF277" s="1">
        <v>2.4426729999999999E-4</v>
      </c>
      <c r="OG277">
        <v>6.7807640000000002E-2</v>
      </c>
      <c r="OH277">
        <v>0.82799820000000002</v>
      </c>
      <c r="OI277">
        <v>28.534220000000001</v>
      </c>
      <c r="OJ277" s="1">
        <v>2.3594809999999999E-4</v>
      </c>
      <c r="OK277">
        <v>6.5492449999999994E-2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0.9796454</v>
      </c>
      <c r="G278">
        <v>23.57452</v>
      </c>
      <c r="H278">
        <v>0</v>
      </c>
      <c r="I278">
        <v>0</v>
      </c>
      <c r="J278">
        <v>0.97772320000000001</v>
      </c>
      <c r="K278">
        <v>23.448219999999999</v>
      </c>
      <c r="L278">
        <v>0</v>
      </c>
      <c r="M278">
        <v>0</v>
      </c>
      <c r="N278">
        <v>0.97581240000000002</v>
      </c>
      <c r="O278">
        <v>23.385449999999999</v>
      </c>
      <c r="P278">
        <v>0</v>
      </c>
      <c r="Q278">
        <v>0</v>
      </c>
      <c r="R278">
        <v>0.97384349999999997</v>
      </c>
      <c r="S278">
        <v>23.036090000000002</v>
      </c>
      <c r="T278">
        <v>0</v>
      </c>
      <c r="U278">
        <v>0</v>
      </c>
      <c r="V278">
        <v>0.97182820000000003</v>
      </c>
      <c r="W278">
        <v>22.78998</v>
      </c>
      <c r="X278">
        <v>0</v>
      </c>
      <c r="Y278">
        <v>0</v>
      </c>
      <c r="Z278">
        <v>0.96979850000000001</v>
      </c>
      <c r="AA278">
        <v>22.7193</v>
      </c>
      <c r="AB278">
        <v>0</v>
      </c>
      <c r="AC278">
        <v>0</v>
      </c>
      <c r="AD278">
        <v>0.96767409999999998</v>
      </c>
      <c r="AE278">
        <v>22.711580000000001</v>
      </c>
      <c r="AF278">
        <v>0</v>
      </c>
      <c r="AG278">
        <v>0</v>
      </c>
      <c r="AH278">
        <v>0.9652693</v>
      </c>
      <c r="AI278">
        <v>22.701499999999999</v>
      </c>
      <c r="AJ278">
        <v>0</v>
      </c>
      <c r="AK278">
        <v>0</v>
      </c>
      <c r="AL278">
        <v>0.96240000000000003</v>
      </c>
      <c r="AM278">
        <v>22.97579</v>
      </c>
      <c r="AN278">
        <v>0</v>
      </c>
      <c r="AO278">
        <v>0</v>
      </c>
      <c r="AP278">
        <v>0.95907960000000003</v>
      </c>
      <c r="AQ278">
        <v>22.847359999999998</v>
      </c>
      <c r="AR278">
        <v>0</v>
      </c>
      <c r="AS278">
        <v>0</v>
      </c>
      <c r="AT278">
        <v>0.95549229999999996</v>
      </c>
      <c r="AU278">
        <v>22.61074</v>
      </c>
      <c r="AV278">
        <v>0</v>
      </c>
      <c r="AW278">
        <v>0</v>
      </c>
      <c r="AX278">
        <v>0.95198269999999996</v>
      </c>
      <c r="AY278">
        <v>22.342639999999999</v>
      </c>
      <c r="AZ278">
        <v>0</v>
      </c>
      <c r="BA278">
        <v>0</v>
      </c>
      <c r="BB278">
        <v>0.94869780000000004</v>
      </c>
      <c r="BC278">
        <v>22.132429999999999</v>
      </c>
      <c r="BD278">
        <v>0</v>
      </c>
      <c r="BE278">
        <v>0</v>
      </c>
      <c r="BF278">
        <v>0.9457276</v>
      </c>
      <c r="BG278">
        <v>22.073969999999999</v>
      </c>
      <c r="BH278">
        <v>1.2265810000000001E-25</v>
      </c>
      <c r="BI278">
        <v>3.141768E-23</v>
      </c>
      <c r="BJ278">
        <v>0.94303919999999997</v>
      </c>
      <c r="BK278">
        <v>22.271809999999999</v>
      </c>
      <c r="BL278" s="1">
        <v>2.197433E-18</v>
      </c>
      <c r="BM278" s="1">
        <v>5.605621E-16</v>
      </c>
      <c r="BN278">
        <v>0.94054110000000002</v>
      </c>
      <c r="BO278">
        <v>22.685230000000001</v>
      </c>
      <c r="BP278" s="1">
        <v>4.8097759999999999E-10</v>
      </c>
      <c r="BQ278" s="1">
        <v>9.2710979999999996E-8</v>
      </c>
      <c r="BR278">
        <v>0.93807609999999997</v>
      </c>
      <c r="BS278">
        <v>23.122699999999998</v>
      </c>
      <c r="BT278" s="1">
        <v>1.9763839999999998E-6</v>
      </c>
      <c r="BU278" s="1">
        <v>4.1188349999999999E-4</v>
      </c>
      <c r="BV278">
        <v>0.93554599999999999</v>
      </c>
      <c r="BW278">
        <v>23.432400000000001</v>
      </c>
      <c r="BX278" s="1">
        <v>5.8337380000000004E-4</v>
      </c>
      <c r="BY278" s="1">
        <v>0.127138</v>
      </c>
      <c r="BZ278">
        <v>0.93283349999999998</v>
      </c>
      <c r="CA278">
        <v>23.503440000000001</v>
      </c>
      <c r="CB278" s="1">
        <v>3.7624530000000003E-2</v>
      </c>
      <c r="CC278" s="1">
        <v>8.5040279999999999</v>
      </c>
      <c r="CD278">
        <v>0.9298109</v>
      </c>
      <c r="CE278">
        <v>23.16198</v>
      </c>
      <c r="CF278" s="1">
        <v>0.78905349999999996</v>
      </c>
      <c r="CG278" s="1">
        <v>183.99109999999999</v>
      </c>
      <c r="CH278">
        <v>0.92631699999999995</v>
      </c>
      <c r="CI278">
        <v>22.79036</v>
      </c>
      <c r="CJ278" s="1">
        <v>6.7541359999999999</v>
      </c>
      <c r="CK278">
        <v>1620.4760000000001</v>
      </c>
      <c r="CL278">
        <v>0.92232780000000003</v>
      </c>
      <c r="CM278">
        <v>22.582080000000001</v>
      </c>
      <c r="CN278" s="1">
        <v>27.629180000000002</v>
      </c>
      <c r="CO278">
        <v>6806.7079999999996</v>
      </c>
      <c r="CP278">
        <v>0.91785159999999999</v>
      </c>
      <c r="CQ278">
        <v>22.54223</v>
      </c>
      <c r="CR278">
        <v>60.895130000000002</v>
      </c>
      <c r="CS278">
        <v>15371.08</v>
      </c>
      <c r="CT278">
        <v>0.91314600000000001</v>
      </c>
      <c r="CU278">
        <v>22.933389999999999</v>
      </c>
      <c r="CV278">
        <v>79.563550000000006</v>
      </c>
      <c r="CW278">
        <v>20541.62</v>
      </c>
      <c r="CX278">
        <v>0.90808929999999999</v>
      </c>
      <c r="CY278">
        <v>23.534590000000001</v>
      </c>
      <c r="CZ278">
        <v>66.710819999999998</v>
      </c>
      <c r="DA278">
        <v>17607.53</v>
      </c>
      <c r="DB278">
        <v>0.90263389999999999</v>
      </c>
      <c r="DC278">
        <v>23.886649999999999</v>
      </c>
      <c r="DD278">
        <v>38.334000000000003</v>
      </c>
      <c r="DE278">
        <v>10331.56</v>
      </c>
      <c r="DF278">
        <v>0.89687209999999995</v>
      </c>
      <c r="DG278">
        <v>24.023530000000001</v>
      </c>
      <c r="DH278">
        <v>16.01484</v>
      </c>
      <c r="DI278">
        <v>4401.3879999999999</v>
      </c>
      <c r="DJ278">
        <v>0.89104289999999997</v>
      </c>
      <c r="DK278">
        <v>23.778949999999998</v>
      </c>
      <c r="DL278">
        <v>5.1312749999999996</v>
      </c>
      <c r="DM278">
        <v>1435.8530000000001</v>
      </c>
      <c r="DN278">
        <v>0.88485789999999998</v>
      </c>
      <c r="DO278">
        <v>23.457270000000001</v>
      </c>
      <c r="DP278">
        <v>1.3433219999999999</v>
      </c>
      <c r="DQ278">
        <v>381.77289999999999</v>
      </c>
      <c r="DR278">
        <v>0.87847549999999996</v>
      </c>
      <c r="DS278">
        <v>23.17559</v>
      </c>
      <c r="DT278">
        <v>0.33050499999999999</v>
      </c>
      <c r="DU278">
        <v>94.313389999999998</v>
      </c>
      <c r="DV278">
        <v>0.87190780000000001</v>
      </c>
      <c r="DW278">
        <v>22.947590000000002</v>
      </c>
      <c r="DX278">
        <v>0.1119141</v>
      </c>
      <c r="DY278">
        <v>31.177990000000001</v>
      </c>
      <c r="DZ278">
        <v>0.86523930000000004</v>
      </c>
      <c r="EA278">
        <v>23.113219999999998</v>
      </c>
      <c r="EB278">
        <v>7.3574169999999994E-2</v>
      </c>
      <c r="EC278">
        <v>19.935449999999999</v>
      </c>
      <c r="ED278">
        <v>0.85837649999999999</v>
      </c>
      <c r="EE278">
        <v>23.499749999999999</v>
      </c>
      <c r="EF278">
        <v>6.8404190000000004E-2</v>
      </c>
      <c r="EG278">
        <v>18.45711</v>
      </c>
      <c r="EH278">
        <v>0.85127339999999996</v>
      </c>
      <c r="EI278">
        <v>23.942430000000002</v>
      </c>
      <c r="EJ278">
        <v>6.6855810000000002E-2</v>
      </c>
      <c r="EK278">
        <v>18.12716</v>
      </c>
      <c r="EL278">
        <v>0.84486349999999999</v>
      </c>
      <c r="EM278">
        <v>24.18525</v>
      </c>
      <c r="EN278">
        <v>6.4090019999999998E-2</v>
      </c>
      <c r="EO278">
        <v>17.47467</v>
      </c>
      <c r="EP278">
        <v>0.83981810000000001</v>
      </c>
      <c r="EQ278">
        <v>23.983260000000001</v>
      </c>
      <c r="ER278">
        <v>6.0041949999999997E-2</v>
      </c>
      <c r="ES278">
        <v>16.449580000000001</v>
      </c>
      <c r="ET278">
        <v>0.83437570000000005</v>
      </c>
      <c r="EU278">
        <v>23.52674</v>
      </c>
      <c r="EV278" s="1">
        <v>5.5242769999999997E-2</v>
      </c>
      <c r="EW278">
        <v>15.20926</v>
      </c>
      <c r="EX278">
        <v>0.82891199999999998</v>
      </c>
      <c r="EY278">
        <v>23.130400000000002</v>
      </c>
      <c r="EZ278" s="1">
        <v>5.028469E-2</v>
      </c>
      <c r="FA278">
        <v>13.90774</v>
      </c>
      <c r="FB278">
        <v>0.82325320000000002</v>
      </c>
      <c r="FC278">
        <v>22.996860000000002</v>
      </c>
      <c r="FD278" s="1">
        <v>4.5477080000000003E-2</v>
      </c>
      <c r="FE278">
        <v>12.634869999999999</v>
      </c>
      <c r="FF278">
        <v>0.81768799999999997</v>
      </c>
      <c r="FG278">
        <v>23.637820000000001</v>
      </c>
      <c r="FH278" s="1">
        <v>4.1027420000000002E-2</v>
      </c>
      <c r="FI278">
        <v>11.446809999999999</v>
      </c>
      <c r="FJ278">
        <v>0.81203000000000003</v>
      </c>
      <c r="FK278">
        <v>24.24737</v>
      </c>
      <c r="FL278">
        <v>3.6980079999999999E-2</v>
      </c>
      <c r="FM278">
        <v>10.362259999999999</v>
      </c>
      <c r="FN278">
        <v>0.80621140000000002</v>
      </c>
      <c r="FO278">
        <v>24.64077</v>
      </c>
      <c r="FP278" s="1">
        <v>3.3335209999999997E-2</v>
      </c>
      <c r="FQ278">
        <v>9.3831819999999997</v>
      </c>
      <c r="FR278">
        <v>0.80022300000000002</v>
      </c>
      <c r="FS278">
        <v>24.796600000000002</v>
      </c>
      <c r="FT278" s="1">
        <v>3.0066249999999999E-2</v>
      </c>
      <c r="FU278">
        <v>8.501887</v>
      </c>
      <c r="FV278">
        <v>0.79491849999999997</v>
      </c>
      <c r="FW278">
        <v>24.681999999999999</v>
      </c>
      <c r="FX278" s="1">
        <v>2.7157219999999999E-2</v>
      </c>
      <c r="FY278">
        <v>7.7083550000000001</v>
      </c>
      <c r="FZ278">
        <v>0.79005289999999995</v>
      </c>
      <c r="GA278">
        <v>24.342289999999998</v>
      </c>
      <c r="GB278" s="1">
        <v>2.4537679999999999E-2</v>
      </c>
      <c r="GC278">
        <v>6.989382</v>
      </c>
      <c r="GD278">
        <v>0.78513250000000001</v>
      </c>
      <c r="GE278">
        <v>23.94904</v>
      </c>
      <c r="GF278" s="1">
        <v>2.2143969999999999E-2</v>
      </c>
      <c r="GG278">
        <v>6.3312939999999998</v>
      </c>
      <c r="GH278">
        <v>0.78051809999999999</v>
      </c>
      <c r="GI278">
        <v>23.72503</v>
      </c>
      <c r="GJ278" s="1">
        <v>1.9973979999999999E-2</v>
      </c>
      <c r="GK278">
        <v>5.7295780000000001</v>
      </c>
      <c r="GL278">
        <v>0.77632679999999998</v>
      </c>
      <c r="GM278">
        <v>24.263809999999999</v>
      </c>
      <c r="GN278" s="1">
        <v>1.8023859999999999E-2</v>
      </c>
      <c r="GO278">
        <v>5.1842920000000001</v>
      </c>
      <c r="GP278">
        <v>0.77197470000000001</v>
      </c>
      <c r="GQ278">
        <v>24.90466</v>
      </c>
      <c r="GR278" s="1">
        <v>1.6242759999999998E-2</v>
      </c>
      <c r="GS278">
        <v>4.6861379999999997</v>
      </c>
      <c r="GT278">
        <v>0.76804269999999997</v>
      </c>
      <c r="GU278">
        <v>25.50001</v>
      </c>
      <c r="GV278" s="1">
        <v>1.4644030000000001E-2</v>
      </c>
      <c r="GW278">
        <v>4.2352780000000001</v>
      </c>
      <c r="GX278">
        <v>0.76478820000000003</v>
      </c>
      <c r="GY278">
        <v>26.14151</v>
      </c>
      <c r="GZ278" s="1">
        <v>1.3217609999999999E-2</v>
      </c>
      <c r="HA278">
        <v>3.829494</v>
      </c>
      <c r="HB278">
        <v>0.76207009999999997</v>
      </c>
      <c r="HC278">
        <v>26.423860000000001</v>
      </c>
      <c r="HD278" s="1">
        <v>1.193436E-2</v>
      </c>
      <c r="HE278">
        <v>3.4631029999999998</v>
      </c>
      <c r="HF278">
        <v>0.7596811</v>
      </c>
      <c r="HG278">
        <v>26.290959999999998</v>
      </c>
      <c r="HH278" s="1">
        <v>1.076831E-2</v>
      </c>
      <c r="HI278">
        <v>3.1290249999999999</v>
      </c>
      <c r="HJ278">
        <v>0.75771940000000004</v>
      </c>
      <c r="HK278">
        <v>26.094999999999999</v>
      </c>
      <c r="HL278" s="1">
        <v>9.6959239999999999E-3</v>
      </c>
      <c r="HM278">
        <v>2.8207279999999999</v>
      </c>
      <c r="HN278">
        <v>0.75613799999999998</v>
      </c>
      <c r="HO278">
        <v>25.90849</v>
      </c>
      <c r="HP278" s="1">
        <v>8.7008139999999994E-3</v>
      </c>
      <c r="HQ278">
        <v>2.5337619999999998</v>
      </c>
      <c r="HR278">
        <v>0.75498880000000002</v>
      </c>
      <c r="HS278">
        <v>26.255199999999999</v>
      </c>
      <c r="HT278" s="1">
        <v>7.7716590000000002E-3</v>
      </c>
      <c r="HU278">
        <v>2.2650239999999999</v>
      </c>
      <c r="HV278">
        <v>0.75408129999999995</v>
      </c>
      <c r="HW278">
        <v>26.852450000000001</v>
      </c>
      <c r="HX278" s="1">
        <v>6.8993040000000002E-3</v>
      </c>
      <c r="HY278">
        <v>2.012197</v>
      </c>
      <c r="HZ278">
        <v>0.75345050000000002</v>
      </c>
      <c r="IA278">
        <v>27.42334</v>
      </c>
      <c r="IB278" s="1">
        <v>6.0705170000000001E-3</v>
      </c>
      <c r="IC278">
        <v>1.771835</v>
      </c>
      <c r="ID278">
        <v>0.75300650000000002</v>
      </c>
      <c r="IE278">
        <v>27.99803</v>
      </c>
      <c r="IF278" s="1">
        <v>5.265741E-3</v>
      </c>
      <c r="IG278">
        <v>1.5385450000000001</v>
      </c>
      <c r="IH278">
        <v>0.7526834</v>
      </c>
      <c r="II278">
        <v>28.11795</v>
      </c>
      <c r="IJ278" s="1">
        <v>4.4673869999999997E-3</v>
      </c>
      <c r="IK278">
        <v>1.307269</v>
      </c>
      <c r="IL278">
        <v>0.75246100000000005</v>
      </c>
      <c r="IM278">
        <v>27.869109999999999</v>
      </c>
      <c r="IN278" s="1">
        <v>3.6816589999999999E-3</v>
      </c>
      <c r="IO278">
        <v>1.079331</v>
      </c>
      <c r="IP278">
        <v>0.75230730000000001</v>
      </c>
      <c r="IQ278">
        <v>27.53669</v>
      </c>
      <c r="IR278" s="1">
        <v>2.9446339999999998E-3</v>
      </c>
      <c r="IS278">
        <v>0.86486169999999996</v>
      </c>
      <c r="IT278">
        <v>0.75218790000000002</v>
      </c>
      <c r="IU278">
        <v>27.187850000000001</v>
      </c>
      <c r="IV278" s="1">
        <v>2.3076020000000002E-3</v>
      </c>
      <c r="IW278">
        <v>0.67837630000000004</v>
      </c>
      <c r="IX278">
        <v>0.75214700000000001</v>
      </c>
      <c r="IY278">
        <v>27.264720000000001</v>
      </c>
      <c r="IZ278" s="1">
        <v>1.804822E-3</v>
      </c>
      <c r="JA278">
        <v>0.53037389999999995</v>
      </c>
      <c r="JB278">
        <v>0.75207869999999999</v>
      </c>
      <c r="JC278">
        <v>27.241859999999999</v>
      </c>
      <c r="JD278" s="1">
        <v>1.4411750000000001E-3</v>
      </c>
      <c r="JE278">
        <v>0.42281410000000003</v>
      </c>
      <c r="JF278">
        <v>0.75207440000000003</v>
      </c>
      <c r="JG278">
        <v>27.32733</v>
      </c>
      <c r="JH278" s="1">
        <v>1.195207E-3</v>
      </c>
      <c r="JI278">
        <v>0.3497517</v>
      </c>
      <c r="JJ278">
        <v>0.75205440000000001</v>
      </c>
      <c r="JK278">
        <v>27.29185</v>
      </c>
      <c r="JL278" s="1">
        <v>1.0344880000000001E-3</v>
      </c>
      <c r="JM278">
        <v>0.30194979999999999</v>
      </c>
      <c r="JN278">
        <v>0.75203379999999997</v>
      </c>
      <c r="JO278">
        <v>27.307259999999999</v>
      </c>
      <c r="JP278" s="1">
        <v>9.2835339999999995E-4</v>
      </c>
      <c r="JQ278">
        <v>0.27044590000000002</v>
      </c>
      <c r="JR278">
        <v>0.75200920000000004</v>
      </c>
      <c r="JS278">
        <v>27.443999999999999</v>
      </c>
      <c r="JT278" s="1">
        <v>8.5464410000000003E-4</v>
      </c>
      <c r="JU278">
        <v>0.24865280000000001</v>
      </c>
      <c r="JV278">
        <v>0.75201150000000005</v>
      </c>
      <c r="JW278">
        <v>27.439489999999999</v>
      </c>
      <c r="JX278" s="1">
        <v>7.9945299999999999E-4</v>
      </c>
      <c r="JY278">
        <v>0.23239889999999999</v>
      </c>
      <c r="JZ278">
        <v>0.75201899999999999</v>
      </c>
      <c r="KA278">
        <v>27.234269999999999</v>
      </c>
      <c r="KB278" s="1">
        <v>7.5481780000000002E-4</v>
      </c>
      <c r="KC278">
        <v>0.21929940000000001</v>
      </c>
      <c r="KD278">
        <v>0.7520173</v>
      </c>
      <c r="KE278">
        <v>27.4072</v>
      </c>
      <c r="KF278" s="1">
        <v>7.1637060000000002E-4</v>
      </c>
      <c r="KG278">
        <v>0.20807680000000001</v>
      </c>
      <c r="KH278">
        <v>0.75203050000000005</v>
      </c>
      <c r="KI278">
        <v>27.313490000000002</v>
      </c>
      <c r="KJ278" s="1">
        <v>6.8183459999999997E-4</v>
      </c>
      <c r="KK278">
        <v>0.1980189</v>
      </c>
      <c r="KL278">
        <v>0.75201770000000001</v>
      </c>
      <c r="KM278">
        <v>27.214590000000001</v>
      </c>
      <c r="KN278" s="1">
        <v>6.50098E-4</v>
      </c>
      <c r="KO278">
        <v>0.18879409999999999</v>
      </c>
      <c r="KP278">
        <v>0.75201720000000005</v>
      </c>
      <c r="KQ278">
        <v>27.298500000000001</v>
      </c>
      <c r="KR278" s="1">
        <v>6.2055330000000003E-4</v>
      </c>
      <c r="KS278">
        <v>0.18020230000000001</v>
      </c>
      <c r="KT278">
        <v>0.75201220000000002</v>
      </c>
      <c r="KU278">
        <v>27.223179999999999</v>
      </c>
      <c r="KV278" s="1">
        <v>5.9298420000000003E-4</v>
      </c>
      <c r="KW278">
        <v>0.1721908</v>
      </c>
      <c r="KX278">
        <v>0.75201929999999995</v>
      </c>
      <c r="KY278">
        <v>26.936240000000002</v>
      </c>
      <c r="KZ278" s="1">
        <v>5.6720410000000001E-4</v>
      </c>
      <c r="LA278">
        <v>0.16469149999999999</v>
      </c>
      <c r="LB278">
        <v>0.75201739999999995</v>
      </c>
      <c r="LC278">
        <v>26.602620000000002</v>
      </c>
      <c r="LD278" s="1">
        <v>5.4280949999999995E-4</v>
      </c>
      <c r="LE278">
        <v>0.15760879999999999</v>
      </c>
      <c r="LF278">
        <v>0.75201039999999997</v>
      </c>
      <c r="LG278">
        <v>26.34376</v>
      </c>
      <c r="LH278" s="1">
        <v>5.1965140000000002E-4</v>
      </c>
      <c r="LI278">
        <v>0.15087610000000001</v>
      </c>
      <c r="LJ278">
        <v>0.75201340000000005</v>
      </c>
      <c r="LK278">
        <v>26.736719999999998</v>
      </c>
      <c r="LL278" s="1">
        <v>4.9761140000000004E-4</v>
      </c>
      <c r="LM278">
        <v>0.14448</v>
      </c>
      <c r="LN278">
        <v>0.75201059999999997</v>
      </c>
      <c r="LO278">
        <v>27.059349999999998</v>
      </c>
      <c r="LP278" s="1">
        <v>4.7679100000000001E-4</v>
      </c>
      <c r="LQ278">
        <v>0.1384214</v>
      </c>
      <c r="LR278">
        <v>0.75200619999999996</v>
      </c>
      <c r="LS278">
        <v>27.351009999999999</v>
      </c>
      <c r="LT278" s="1">
        <v>4.5699910000000001E-4</v>
      </c>
      <c r="LU278">
        <v>0.13267129999999999</v>
      </c>
      <c r="LV278">
        <v>0.75200210000000001</v>
      </c>
      <c r="LW278">
        <v>27.93674</v>
      </c>
      <c r="LX278" s="1">
        <v>4.3812460000000001E-4</v>
      </c>
      <c r="LY278">
        <v>0.12719249999999999</v>
      </c>
      <c r="LZ278">
        <v>0.75200670000000003</v>
      </c>
      <c r="MA278">
        <v>28.175840000000001</v>
      </c>
      <c r="MB278" s="1">
        <v>4.2014139999999999E-4</v>
      </c>
      <c r="MC278">
        <v>0.1219742</v>
      </c>
      <c r="MD278">
        <v>0.75200679999999998</v>
      </c>
      <c r="ME278">
        <v>27.896409999999999</v>
      </c>
      <c r="MF278" s="1">
        <v>4.0307800000000002E-4</v>
      </c>
      <c r="MG278">
        <v>0.11701</v>
      </c>
      <c r="MH278">
        <v>0.75195460000000003</v>
      </c>
      <c r="MI278">
        <v>27.531929999999999</v>
      </c>
      <c r="MJ278" s="1">
        <v>3.8682650000000001E-4</v>
      </c>
      <c r="MK278">
        <v>0.1122971</v>
      </c>
      <c r="ML278">
        <v>0.75194340000000004</v>
      </c>
      <c r="MM278">
        <v>27.359760000000001</v>
      </c>
      <c r="MN278" s="1">
        <v>3.7136889999999999E-4</v>
      </c>
      <c r="MO278">
        <v>0.1078134</v>
      </c>
      <c r="MP278">
        <v>0.7518842</v>
      </c>
      <c r="MQ278">
        <v>27.781020000000002</v>
      </c>
      <c r="MR278" s="1">
        <v>3.5663570000000003E-4</v>
      </c>
      <c r="MS278">
        <v>0.1035456</v>
      </c>
      <c r="MT278">
        <v>0.751834</v>
      </c>
      <c r="MU278">
        <v>28.242260000000002</v>
      </c>
      <c r="MV278" s="1">
        <v>3.4260840000000002E-4</v>
      </c>
      <c r="MW278">
        <v>9.9465670000000006E-2</v>
      </c>
      <c r="MX278">
        <v>0.75174589999999997</v>
      </c>
      <c r="MY278">
        <v>28.496690000000001</v>
      </c>
      <c r="MZ278" s="1">
        <v>3.2918550000000002E-4</v>
      </c>
      <c r="NA278">
        <v>9.55786E-2</v>
      </c>
      <c r="NB278">
        <v>0.75164070000000005</v>
      </c>
      <c r="NC278">
        <v>28.730689999999999</v>
      </c>
      <c r="ND278" s="1">
        <v>3.1646130000000003E-4</v>
      </c>
      <c r="NE278">
        <v>9.1890319999999998E-2</v>
      </c>
      <c r="NF278">
        <v>0.7515153</v>
      </c>
      <c r="NG278">
        <v>28.63871</v>
      </c>
      <c r="NH278" s="1">
        <v>3.044414E-4</v>
      </c>
      <c r="NI278">
        <v>8.8406529999999997E-2</v>
      </c>
      <c r="NJ278">
        <v>0.75138859999999996</v>
      </c>
      <c r="NK278">
        <v>28.388559999999998</v>
      </c>
      <c r="NL278" s="1">
        <v>2.9318999999999998E-4</v>
      </c>
      <c r="NM278">
        <v>8.5140599999999997E-2</v>
      </c>
      <c r="NN278">
        <v>0.75119840000000004</v>
      </c>
      <c r="NO278">
        <v>28.191240000000001</v>
      </c>
      <c r="NP278" s="1">
        <v>2.8264099999999998E-4</v>
      </c>
      <c r="NQ278">
        <v>8.208501E-2</v>
      </c>
      <c r="NR278">
        <v>0.75101810000000002</v>
      </c>
      <c r="NS278">
        <v>28.00469</v>
      </c>
      <c r="NT278" s="1">
        <v>2.7266440000000002E-4</v>
      </c>
      <c r="NU278">
        <v>7.9199240000000004E-2</v>
      </c>
      <c r="NV278">
        <v>0.75085429999999997</v>
      </c>
      <c r="NW278">
        <v>28.011330000000001</v>
      </c>
      <c r="NX278" s="1">
        <v>2.6315630000000001E-4</v>
      </c>
      <c r="NY278">
        <v>7.6446410000000006E-2</v>
      </c>
      <c r="NZ278">
        <v>0.75070040000000005</v>
      </c>
      <c r="OA278">
        <v>28.32593</v>
      </c>
      <c r="OB278" s="1">
        <v>2.539582E-4</v>
      </c>
      <c r="OC278">
        <v>7.37868E-2</v>
      </c>
      <c r="OD278">
        <v>0.75055360000000004</v>
      </c>
      <c r="OE278">
        <v>28.454540000000001</v>
      </c>
      <c r="OF278" s="1">
        <v>2.4514520000000001E-4</v>
      </c>
      <c r="OG278">
        <v>7.1229689999999998E-2</v>
      </c>
      <c r="OH278">
        <v>0.75042739999999997</v>
      </c>
      <c r="OI278">
        <v>28.53613</v>
      </c>
      <c r="OJ278" s="1">
        <v>2.3677649999999999E-4</v>
      </c>
      <c r="OK278">
        <v>6.8797949999999997E-2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0.94055580000000005</v>
      </c>
      <c r="G279">
        <v>23.601990000000001</v>
      </c>
      <c r="H279">
        <v>0</v>
      </c>
      <c r="I279">
        <v>0</v>
      </c>
      <c r="J279">
        <v>0.93940570000000001</v>
      </c>
      <c r="K279">
        <v>23.499459999999999</v>
      </c>
      <c r="L279">
        <v>0</v>
      </c>
      <c r="M279">
        <v>0</v>
      </c>
      <c r="N279">
        <v>0.9382471</v>
      </c>
      <c r="O279">
        <v>23.447330000000001</v>
      </c>
      <c r="P279">
        <v>0</v>
      </c>
      <c r="Q279">
        <v>0</v>
      </c>
      <c r="R279">
        <v>0.93710420000000005</v>
      </c>
      <c r="S279">
        <v>23.092089999999999</v>
      </c>
      <c r="T279">
        <v>0</v>
      </c>
      <c r="U279">
        <v>0</v>
      </c>
      <c r="V279">
        <v>0.93589199999999995</v>
      </c>
      <c r="W279">
        <v>22.821169999999999</v>
      </c>
      <c r="X279">
        <v>0</v>
      </c>
      <c r="Y279">
        <v>0</v>
      </c>
      <c r="Z279">
        <v>0.9347048</v>
      </c>
      <c r="AA279">
        <v>22.727060000000002</v>
      </c>
      <c r="AB279">
        <v>0</v>
      </c>
      <c r="AC279">
        <v>0</v>
      </c>
      <c r="AD279">
        <v>0.93341850000000004</v>
      </c>
      <c r="AE279">
        <v>22.71659</v>
      </c>
      <c r="AF279">
        <v>0</v>
      </c>
      <c r="AG279">
        <v>0</v>
      </c>
      <c r="AH279">
        <v>0.93200680000000002</v>
      </c>
      <c r="AI279">
        <v>22.714169999999999</v>
      </c>
      <c r="AJ279">
        <v>0</v>
      </c>
      <c r="AK279">
        <v>0</v>
      </c>
      <c r="AL279">
        <v>0.93027340000000003</v>
      </c>
      <c r="AM279">
        <v>23.003679999999999</v>
      </c>
      <c r="AN279">
        <v>0</v>
      </c>
      <c r="AO279">
        <v>0</v>
      </c>
      <c r="AP279">
        <v>0.92827329999999997</v>
      </c>
      <c r="AQ279">
        <v>22.911090000000002</v>
      </c>
      <c r="AR279">
        <v>0</v>
      </c>
      <c r="AS279">
        <v>0</v>
      </c>
      <c r="AT279">
        <v>0.92612649999999996</v>
      </c>
      <c r="AU279">
        <v>22.672180000000001</v>
      </c>
      <c r="AV279">
        <v>0</v>
      </c>
      <c r="AW279">
        <v>0</v>
      </c>
      <c r="AX279">
        <v>0.92412879999999997</v>
      </c>
      <c r="AY279">
        <v>22.406179999999999</v>
      </c>
      <c r="AZ279">
        <v>0</v>
      </c>
      <c r="BA279">
        <v>0</v>
      </c>
      <c r="BB279">
        <v>0.92233690000000002</v>
      </c>
      <c r="BC279">
        <v>22.171869999999998</v>
      </c>
      <c r="BD279">
        <v>0</v>
      </c>
      <c r="BE279">
        <v>0</v>
      </c>
      <c r="BF279">
        <v>0.92075010000000002</v>
      </c>
      <c r="BG279">
        <v>22.086310000000001</v>
      </c>
      <c r="BH279">
        <v>1.6682609999999999E-26</v>
      </c>
      <c r="BI279">
        <v>7.9546550000000007E-24</v>
      </c>
      <c r="BJ279">
        <v>0.91934210000000005</v>
      </c>
      <c r="BK279">
        <v>22.2684</v>
      </c>
      <c r="BL279" s="1">
        <v>1.713737E-18</v>
      </c>
      <c r="BM279" s="1">
        <v>6.9657069999999997E-16</v>
      </c>
      <c r="BN279">
        <v>0.91804859999999999</v>
      </c>
      <c r="BO279">
        <v>22.689579999999999</v>
      </c>
      <c r="BP279" s="1">
        <v>2.2453320000000001E-10</v>
      </c>
      <c r="BQ279" s="1">
        <v>5.5094169999999998E-8</v>
      </c>
      <c r="BR279">
        <v>0.91673079999999996</v>
      </c>
      <c r="BS279">
        <v>23.148309999999999</v>
      </c>
      <c r="BT279" s="1">
        <v>1.2177710000000001E-6</v>
      </c>
      <c r="BU279" s="1">
        <v>3.5030409999999999E-4</v>
      </c>
      <c r="BV279">
        <v>0.91534199999999999</v>
      </c>
      <c r="BW279">
        <v>23.483039999999999</v>
      </c>
      <c r="BX279" s="1">
        <v>4.057981E-4</v>
      </c>
      <c r="BY279" s="1">
        <v>0.1281043</v>
      </c>
      <c r="BZ279">
        <v>0.91386599999999996</v>
      </c>
      <c r="CA279">
        <v>23.566680000000002</v>
      </c>
      <c r="CB279" s="1">
        <v>2.8525269999999998E-2</v>
      </c>
      <c r="CC279" s="1">
        <v>9.7632829999999995</v>
      </c>
      <c r="CD279">
        <v>0.91212369999999998</v>
      </c>
      <c r="CE279">
        <v>23.235980000000001</v>
      </c>
      <c r="CF279" s="1">
        <v>0.64125840000000001</v>
      </c>
      <c r="CG279" s="1">
        <v>236.40459999999999</v>
      </c>
      <c r="CH279">
        <v>0.91011600000000004</v>
      </c>
      <c r="CI279">
        <v>22.846430000000002</v>
      </c>
      <c r="CJ279" s="1">
        <v>5.8236359999999996</v>
      </c>
      <c r="CK279">
        <v>2304.6329999999998</v>
      </c>
      <c r="CL279">
        <v>0.907779</v>
      </c>
      <c r="CM279">
        <v>22.611370000000001</v>
      </c>
      <c r="CN279" s="1">
        <v>25.092320000000001</v>
      </c>
      <c r="CO279">
        <v>10632.39</v>
      </c>
      <c r="CP279">
        <v>0.90524760000000004</v>
      </c>
      <c r="CQ279">
        <v>22.549900000000001</v>
      </c>
      <c r="CR279">
        <v>57.931550000000001</v>
      </c>
      <c r="CS279">
        <v>26213.439999999999</v>
      </c>
      <c r="CT279">
        <v>0.90225140000000004</v>
      </c>
      <c r="CU279">
        <v>22.918759999999999</v>
      </c>
      <c r="CV279">
        <v>78.926730000000006</v>
      </c>
      <c r="CW279">
        <v>38052.5</v>
      </c>
      <c r="CX279">
        <v>0.89780360000000003</v>
      </c>
      <c r="CY279">
        <v>23.521740000000001</v>
      </c>
      <c r="CZ279">
        <v>68.762330000000006</v>
      </c>
      <c r="DA279">
        <v>35259.5</v>
      </c>
      <c r="DB279">
        <v>0.89302380000000003</v>
      </c>
      <c r="DC279">
        <v>23.90307</v>
      </c>
      <c r="DD279">
        <v>40.926430000000003</v>
      </c>
      <c r="DE279">
        <v>22272.7</v>
      </c>
      <c r="DF279">
        <v>0.88797630000000005</v>
      </c>
      <c r="DG279">
        <v>24.061769999999999</v>
      </c>
      <c r="DH279">
        <v>17.657409999999999</v>
      </c>
      <c r="DI279">
        <v>10171.629999999999</v>
      </c>
      <c r="DJ279">
        <v>0.88288409999999995</v>
      </c>
      <c r="DK279">
        <v>23.84065</v>
      </c>
      <c r="DL279">
        <v>5.8236590000000001</v>
      </c>
      <c r="DM279">
        <v>3538.5819999999999</v>
      </c>
      <c r="DN279">
        <v>0.87751599999999996</v>
      </c>
      <c r="DO279">
        <v>23.510760000000001</v>
      </c>
      <c r="DP279">
        <v>1.5591539999999999</v>
      </c>
      <c r="DQ279">
        <v>992.33140000000003</v>
      </c>
      <c r="DR279">
        <v>0.87198180000000003</v>
      </c>
      <c r="DS279">
        <v>23.22185</v>
      </c>
      <c r="DT279">
        <v>0.38358310000000001</v>
      </c>
      <c r="DU279">
        <v>248.64269999999999</v>
      </c>
      <c r="DV279">
        <v>0.86625870000000005</v>
      </c>
      <c r="DW279">
        <v>22.97907</v>
      </c>
      <c r="DX279">
        <v>0.12256359999999999</v>
      </c>
      <c r="DY279">
        <v>74.543220000000005</v>
      </c>
      <c r="DZ279">
        <v>0.86049370000000003</v>
      </c>
      <c r="EA279">
        <v>23.116430000000001</v>
      </c>
      <c r="EB279">
        <v>7.5245919999999994E-2</v>
      </c>
      <c r="EC279">
        <v>41.299010000000003</v>
      </c>
      <c r="ED279">
        <v>0.85457850000000002</v>
      </c>
      <c r="EE279">
        <v>23.486920000000001</v>
      </c>
      <c r="EF279">
        <v>6.8586159999999993E-2</v>
      </c>
      <c r="EG279">
        <v>36.535589999999999</v>
      </c>
      <c r="EH279">
        <v>0.84844679999999995</v>
      </c>
      <c r="EI279">
        <v>23.929169999999999</v>
      </c>
      <c r="EJ279">
        <v>6.6991670000000003E-2</v>
      </c>
      <c r="EK279">
        <v>35.930300000000003</v>
      </c>
      <c r="EL279">
        <v>0.84275880000000003</v>
      </c>
      <c r="EM279">
        <v>24.209540000000001</v>
      </c>
      <c r="EN279">
        <v>6.4377950000000003E-2</v>
      </c>
      <c r="EO279">
        <v>34.984929999999999</v>
      </c>
      <c r="EP279">
        <v>0.83706250000000004</v>
      </c>
      <c r="EQ279">
        <v>24.04391</v>
      </c>
      <c r="ER279">
        <v>6.0448479999999999E-2</v>
      </c>
      <c r="ES279">
        <v>33.250160000000001</v>
      </c>
      <c r="ET279">
        <v>0.83094630000000003</v>
      </c>
      <c r="EU279">
        <v>23.603670000000001</v>
      </c>
      <c r="EV279">
        <v>5.5705209999999998E-2</v>
      </c>
      <c r="EW279">
        <v>31.001149999999999</v>
      </c>
      <c r="EX279">
        <v>0.82476680000000002</v>
      </c>
      <c r="EY279">
        <v>23.197150000000001</v>
      </c>
      <c r="EZ279" s="1">
        <v>5.0754550000000002E-2</v>
      </c>
      <c r="FA279">
        <v>28.556480000000001</v>
      </c>
      <c r="FB279">
        <v>0.81833789999999995</v>
      </c>
      <c r="FC279">
        <v>23.022919999999999</v>
      </c>
      <c r="FD279">
        <v>4.5927280000000001E-2</v>
      </c>
      <c r="FE279">
        <v>26.11872</v>
      </c>
      <c r="FF279">
        <v>0.81205640000000001</v>
      </c>
      <c r="FG279">
        <v>23.605080000000001</v>
      </c>
      <c r="FH279" s="1">
        <v>4.1444439999999999E-2</v>
      </c>
      <c r="FI279">
        <v>23.81277</v>
      </c>
      <c r="FJ279">
        <v>0.80565980000000004</v>
      </c>
      <c r="FK279">
        <v>24.222480000000001</v>
      </c>
      <c r="FL279" s="1">
        <v>3.7359799999999999E-2</v>
      </c>
      <c r="FM279">
        <v>21.688099999999999</v>
      </c>
      <c r="FN279">
        <v>0.79911359999999998</v>
      </c>
      <c r="FO279">
        <v>24.63879</v>
      </c>
      <c r="FP279" s="1">
        <v>3.3678609999999998E-2</v>
      </c>
      <c r="FQ279">
        <v>19.75958</v>
      </c>
      <c r="FR279">
        <v>0.79239170000000003</v>
      </c>
      <c r="FS279">
        <v>24.814409999999999</v>
      </c>
      <c r="FT279" s="1">
        <v>3.0376940000000002E-2</v>
      </c>
      <c r="FU279">
        <v>18.01839</v>
      </c>
      <c r="FV279">
        <v>0.78636740000000005</v>
      </c>
      <c r="FW279">
        <v>24.723680000000002</v>
      </c>
      <c r="FX279" s="1">
        <v>2.743841E-2</v>
      </c>
      <c r="FY279">
        <v>16.442080000000001</v>
      </c>
      <c r="FZ279">
        <v>0.7803966</v>
      </c>
      <c r="GA279">
        <v>24.40437</v>
      </c>
      <c r="GB279" s="1">
        <v>2.4795620000000001E-2</v>
      </c>
      <c r="GC279">
        <v>15.00428</v>
      </c>
      <c r="GD279">
        <v>0.77425069999999996</v>
      </c>
      <c r="GE279">
        <v>24.025359999999999</v>
      </c>
      <c r="GF279" s="1">
        <v>2.2381689999999999E-2</v>
      </c>
      <c r="GG279">
        <v>13.682359999999999</v>
      </c>
      <c r="GH279">
        <v>0.76840419999999998</v>
      </c>
      <c r="GI279">
        <v>23.777280000000001</v>
      </c>
      <c r="GJ279" s="1">
        <v>2.019162E-2</v>
      </c>
      <c r="GK279">
        <v>12.464589999999999</v>
      </c>
      <c r="GL279">
        <v>0.76300299999999999</v>
      </c>
      <c r="GM279">
        <v>24.24981</v>
      </c>
      <c r="GN279" s="1">
        <v>1.8222950000000002E-2</v>
      </c>
      <c r="GO279">
        <v>11.3512</v>
      </c>
      <c r="GP279">
        <v>0.75747569999999997</v>
      </c>
      <c r="GQ279">
        <v>24.880389999999998</v>
      </c>
      <c r="GR279" s="1">
        <v>1.6425180000000001E-2</v>
      </c>
      <c r="GS279">
        <v>10.32795</v>
      </c>
      <c r="GT279">
        <v>0.75239849999999997</v>
      </c>
      <c r="GU279">
        <v>25.466830000000002</v>
      </c>
      <c r="GV279" s="1">
        <v>1.480981E-2</v>
      </c>
      <c r="GW279">
        <v>9.3929150000000003</v>
      </c>
      <c r="GX279">
        <v>0.74807920000000006</v>
      </c>
      <c r="GY279">
        <v>26.08933</v>
      </c>
      <c r="GZ279" s="1">
        <v>1.3367850000000001E-2</v>
      </c>
      <c r="HA279">
        <v>8.5424159999999993</v>
      </c>
      <c r="HB279">
        <v>0.74446469999999998</v>
      </c>
      <c r="HC279">
        <v>26.40504</v>
      </c>
      <c r="HD279" s="1">
        <v>1.2071500000000001E-2</v>
      </c>
      <c r="HE279">
        <v>7.7664260000000001</v>
      </c>
      <c r="HF279">
        <v>0.74130289999999999</v>
      </c>
      <c r="HG279">
        <v>26.306139999999999</v>
      </c>
      <c r="HH279" s="1">
        <v>1.0894910000000001E-2</v>
      </c>
      <c r="HI279">
        <v>7.0525510000000002</v>
      </c>
      <c r="HJ279">
        <v>0.73863250000000003</v>
      </c>
      <c r="HK279">
        <v>26.132010000000001</v>
      </c>
      <c r="HL279" s="1">
        <v>9.8140099999999997E-3</v>
      </c>
      <c r="HM279">
        <v>6.3881220000000001</v>
      </c>
      <c r="HN279">
        <v>0.73652090000000003</v>
      </c>
      <c r="HO279">
        <v>25.95579</v>
      </c>
      <c r="HP279" s="1">
        <v>8.8116129999999994E-3</v>
      </c>
      <c r="HQ279">
        <v>5.763649</v>
      </c>
      <c r="HR279">
        <v>0.73489890000000002</v>
      </c>
      <c r="HS279">
        <v>26.276399999999999</v>
      </c>
      <c r="HT279" s="1">
        <v>7.8762789999999999E-3</v>
      </c>
      <c r="HU279">
        <v>5.1738720000000002</v>
      </c>
      <c r="HV279">
        <v>0.7336705</v>
      </c>
      <c r="HW279">
        <v>26.83718</v>
      </c>
      <c r="HX279" s="1">
        <v>6.998415E-3</v>
      </c>
      <c r="HY279">
        <v>4.6145880000000004</v>
      </c>
      <c r="HZ279">
        <v>0.73277530000000002</v>
      </c>
      <c r="IA279">
        <v>27.39772</v>
      </c>
      <c r="IB279" s="1">
        <v>6.165706E-3</v>
      </c>
      <c r="IC279">
        <v>4.0807650000000004</v>
      </c>
      <c r="ID279">
        <v>0.73210640000000005</v>
      </c>
      <c r="IE279">
        <v>27.963349999999998</v>
      </c>
      <c r="IF279" s="1">
        <v>5.3593419999999996E-3</v>
      </c>
      <c r="IG279">
        <v>3.562678</v>
      </c>
      <c r="IH279">
        <v>0.73163199999999995</v>
      </c>
      <c r="II279">
        <v>28.11721</v>
      </c>
      <c r="IJ279" s="1">
        <v>4.5606179999999998E-3</v>
      </c>
      <c r="IK279">
        <v>3.0489679999999999</v>
      </c>
      <c r="IL279">
        <v>0.7313113</v>
      </c>
      <c r="IM279">
        <v>27.900120000000001</v>
      </c>
      <c r="IN279" s="1">
        <v>3.7725929999999999E-3</v>
      </c>
      <c r="IO279">
        <v>2.5391560000000002</v>
      </c>
      <c r="IP279">
        <v>0.7310567</v>
      </c>
      <c r="IQ279">
        <v>27.591670000000001</v>
      </c>
      <c r="IR279" s="1">
        <v>3.0279259999999998E-3</v>
      </c>
      <c r="IS279">
        <v>2.0515650000000001</v>
      </c>
      <c r="IT279">
        <v>0.73087619999999998</v>
      </c>
      <c r="IU279">
        <v>27.255800000000001</v>
      </c>
      <c r="IV279" s="1">
        <v>2.3775200000000002E-3</v>
      </c>
      <c r="IW279">
        <v>1.617702</v>
      </c>
      <c r="IX279">
        <v>0.73075990000000002</v>
      </c>
      <c r="IY279">
        <v>27.310110000000002</v>
      </c>
      <c r="IZ279" s="1">
        <v>1.858356E-3</v>
      </c>
      <c r="JA279">
        <v>1.2646729999999999</v>
      </c>
      <c r="JB279">
        <v>0.73066310000000001</v>
      </c>
      <c r="JC279">
        <v>27.2867</v>
      </c>
      <c r="JD279" s="1">
        <v>1.478919E-3</v>
      </c>
      <c r="JE279">
        <v>1.001919</v>
      </c>
      <c r="JF279">
        <v>0.73061799999999999</v>
      </c>
      <c r="JG279">
        <v>27.355930000000001</v>
      </c>
      <c r="JH279" s="1">
        <v>1.2203349999999999E-3</v>
      </c>
      <c r="JI279">
        <v>0.82027490000000003</v>
      </c>
      <c r="JJ279">
        <v>0.73057680000000003</v>
      </c>
      <c r="JK279">
        <v>27.312149999999999</v>
      </c>
      <c r="JL279" s="1">
        <v>1.050884E-3</v>
      </c>
      <c r="JM279">
        <v>0.70039309999999999</v>
      </c>
      <c r="JN279">
        <v>0.73056069999999995</v>
      </c>
      <c r="JO279">
        <v>27.311640000000001</v>
      </c>
      <c r="JP279" s="1">
        <v>9.3932110000000005E-4</v>
      </c>
      <c r="JQ279">
        <v>0.62173480000000003</v>
      </c>
      <c r="JR279">
        <v>0.73052779999999995</v>
      </c>
      <c r="JS279">
        <v>27.44997</v>
      </c>
      <c r="JT279">
        <v>8.624463E-4</v>
      </c>
      <c r="JU279">
        <v>0.56815649999999995</v>
      </c>
      <c r="JV279">
        <v>0.73052499999999998</v>
      </c>
      <c r="JW279">
        <v>27.48583</v>
      </c>
      <c r="JX279" s="1">
        <v>8.0546229999999995E-4</v>
      </c>
      <c r="JY279">
        <v>0.52904830000000003</v>
      </c>
      <c r="JZ279">
        <v>0.73052229999999996</v>
      </c>
      <c r="KA279">
        <v>27.317219999999999</v>
      </c>
      <c r="KB279" s="1">
        <v>7.5978890000000005E-4</v>
      </c>
      <c r="KC279">
        <v>0.49816060000000001</v>
      </c>
      <c r="KD279">
        <v>0.73051949999999999</v>
      </c>
      <c r="KE279">
        <v>27.480979999999999</v>
      </c>
      <c r="KF279" s="1">
        <v>7.2072249999999998E-4</v>
      </c>
      <c r="KG279">
        <v>0.47209479999999998</v>
      </c>
      <c r="KH279">
        <v>0.73053109999999999</v>
      </c>
      <c r="KI279">
        <v>27.403400000000001</v>
      </c>
      <c r="KJ279" s="1">
        <v>6.8577519999999997E-4</v>
      </c>
      <c r="KK279">
        <v>0.44897870000000001</v>
      </c>
      <c r="KL279">
        <v>0.73051140000000003</v>
      </c>
      <c r="KM279">
        <v>27.286950000000001</v>
      </c>
      <c r="KN279" s="1">
        <v>6.5373649999999998E-4</v>
      </c>
      <c r="KO279">
        <v>0.42788789999999999</v>
      </c>
      <c r="KP279">
        <v>0.73052079999999997</v>
      </c>
      <c r="KQ279">
        <v>27.31504</v>
      </c>
      <c r="KR279" s="1">
        <v>6.2395300000000001E-4</v>
      </c>
      <c r="KS279">
        <v>0.40830670000000002</v>
      </c>
      <c r="KT279">
        <v>0.73050000000000004</v>
      </c>
      <c r="KU279">
        <v>27.251850000000001</v>
      </c>
      <c r="KV279" s="1">
        <v>5.9614689999999996E-4</v>
      </c>
      <c r="KW279">
        <v>0.39004030000000001</v>
      </c>
      <c r="KX279">
        <v>0.7305123</v>
      </c>
      <c r="KY279">
        <v>26.9819</v>
      </c>
      <c r="KZ279" s="1">
        <v>5.7017679999999999E-4</v>
      </c>
      <c r="LA279">
        <v>0.37297010000000003</v>
      </c>
      <c r="LB279">
        <v>0.73051140000000003</v>
      </c>
      <c r="LC279">
        <v>26.665990000000001</v>
      </c>
      <c r="LD279">
        <v>5.4563219999999996E-4</v>
      </c>
      <c r="LE279">
        <v>0.35688809999999999</v>
      </c>
      <c r="LF279">
        <v>0.73050619999999999</v>
      </c>
      <c r="LG279">
        <v>26.407060000000001</v>
      </c>
      <c r="LH279" s="1">
        <v>5.2233170000000003E-4</v>
      </c>
      <c r="LI279">
        <v>0.34161039999999998</v>
      </c>
      <c r="LJ279">
        <v>0.73050329999999997</v>
      </c>
      <c r="LK279">
        <v>26.774799999999999</v>
      </c>
      <c r="LL279" s="1">
        <v>5.0015439999999997E-4</v>
      </c>
      <c r="LM279">
        <v>0.3271019</v>
      </c>
      <c r="LN279">
        <v>0.7305064</v>
      </c>
      <c r="LO279">
        <v>27.108350000000002</v>
      </c>
      <c r="LP279" s="1">
        <v>4.792013E-4</v>
      </c>
      <c r="LQ279">
        <v>0.31334289999999998</v>
      </c>
      <c r="LR279">
        <v>0.7304969</v>
      </c>
      <c r="LS279">
        <v>27.37613</v>
      </c>
      <c r="LT279" s="1">
        <v>4.5929130000000001E-4</v>
      </c>
      <c r="LU279">
        <v>0.30030299999999999</v>
      </c>
      <c r="LV279">
        <v>0.73049699999999995</v>
      </c>
      <c r="LW279">
        <v>27.917190000000002</v>
      </c>
      <c r="LX279" s="1">
        <v>4.4030570000000002E-4</v>
      </c>
      <c r="LY279">
        <v>0.28787970000000002</v>
      </c>
      <c r="LZ279">
        <v>0.73049770000000003</v>
      </c>
      <c r="MA279">
        <v>28.19763</v>
      </c>
      <c r="MB279" s="1">
        <v>4.2221700000000001E-4</v>
      </c>
      <c r="MC279">
        <v>0.2760495</v>
      </c>
      <c r="MD279">
        <v>0.73049679999999995</v>
      </c>
      <c r="ME279">
        <v>27.951699999999999</v>
      </c>
      <c r="MF279" s="1">
        <v>4.0505450000000002E-4</v>
      </c>
      <c r="MG279">
        <v>0.264793</v>
      </c>
      <c r="MH279">
        <v>0.73047850000000003</v>
      </c>
      <c r="MI279">
        <v>27.595130000000001</v>
      </c>
      <c r="MJ279" s="1">
        <v>3.8870149999999998E-4</v>
      </c>
      <c r="MK279">
        <v>0.25409700000000002</v>
      </c>
      <c r="ML279">
        <v>0.73045570000000004</v>
      </c>
      <c r="MM279">
        <v>27.41469</v>
      </c>
      <c r="MN279" s="1">
        <v>3.7315249999999998E-4</v>
      </c>
      <c r="MO279">
        <v>0.24393819999999999</v>
      </c>
      <c r="MP279">
        <v>0.7303634</v>
      </c>
      <c r="MQ279">
        <v>27.813690000000001</v>
      </c>
      <c r="MR279" s="1">
        <v>3.5833669999999997E-4</v>
      </c>
      <c r="MS279">
        <v>0.23426949999999999</v>
      </c>
      <c r="MT279">
        <v>0.73029849999999996</v>
      </c>
      <c r="MU279">
        <v>28.280270000000002</v>
      </c>
      <c r="MV279" s="1">
        <v>3.4423450000000002E-4</v>
      </c>
      <c r="MW279">
        <v>0.22504170000000001</v>
      </c>
      <c r="MX279">
        <v>0.73020289999999999</v>
      </c>
      <c r="MY279">
        <v>28.54158</v>
      </c>
      <c r="MZ279" s="1">
        <v>3.3073169999999998E-4</v>
      </c>
      <c r="NA279">
        <v>0.21624409999999999</v>
      </c>
      <c r="NB279">
        <v>0.73006680000000002</v>
      </c>
      <c r="NC279">
        <v>28.771159999999998</v>
      </c>
      <c r="ND279" s="1">
        <v>3.1792529999999998E-4</v>
      </c>
      <c r="NE279">
        <v>0.20789279999999999</v>
      </c>
      <c r="NF279">
        <v>0.72990630000000001</v>
      </c>
      <c r="NG279">
        <v>28.68122</v>
      </c>
      <c r="NH279" s="1">
        <v>3.0581940000000001E-4</v>
      </c>
      <c r="NI279">
        <v>0.19999890000000001</v>
      </c>
      <c r="NJ279">
        <v>0.72973940000000004</v>
      </c>
      <c r="NK279">
        <v>28.426629999999999</v>
      </c>
      <c r="NL279" s="1">
        <v>2.944817E-4</v>
      </c>
      <c r="NM279">
        <v>0.19259519999999999</v>
      </c>
      <c r="NN279">
        <v>0.72952130000000004</v>
      </c>
      <c r="NO279">
        <v>28.223400000000002</v>
      </c>
      <c r="NP279" s="1">
        <v>2.8385059999999998E-4</v>
      </c>
      <c r="NQ279">
        <v>0.18566779999999999</v>
      </c>
      <c r="NR279">
        <v>0.72929189999999999</v>
      </c>
      <c r="NS279">
        <v>28.04645</v>
      </c>
      <c r="NT279" s="1">
        <v>2.7380939999999999E-4</v>
      </c>
      <c r="NU279">
        <v>0.17914910000000001</v>
      </c>
      <c r="NV279">
        <v>0.72906590000000004</v>
      </c>
      <c r="NW279">
        <v>28.033570000000001</v>
      </c>
      <c r="NX279" s="1">
        <v>2.6425640000000001E-4</v>
      </c>
      <c r="NY279">
        <v>0.1729503</v>
      </c>
      <c r="NZ279">
        <v>0.72886629999999997</v>
      </c>
      <c r="OA279">
        <v>28.344439999999999</v>
      </c>
      <c r="OB279" s="1">
        <v>2.550206E-4</v>
      </c>
      <c r="OC279">
        <v>0.16697390000000001</v>
      </c>
      <c r="OD279">
        <v>0.72866070000000005</v>
      </c>
      <c r="OE279">
        <v>28.468430000000001</v>
      </c>
      <c r="OF279" s="1">
        <v>2.4616390000000002E-4</v>
      </c>
      <c r="OG279">
        <v>0.16122069999999999</v>
      </c>
      <c r="OH279">
        <v>0.72850360000000003</v>
      </c>
      <c r="OI279">
        <v>28.552669999999999</v>
      </c>
      <c r="OJ279" s="1">
        <v>2.3774159999999999E-4</v>
      </c>
      <c r="OK279">
        <v>0.15572820000000001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0.37870189999999998</v>
      </c>
      <c r="G280">
        <v>23.610939999999999</v>
      </c>
      <c r="H280">
        <v>0</v>
      </c>
      <c r="I280">
        <v>0</v>
      </c>
      <c r="J280">
        <v>0.37746360000000001</v>
      </c>
      <c r="K280">
        <v>23.524349999999998</v>
      </c>
      <c r="L280">
        <v>0</v>
      </c>
      <c r="M280">
        <v>0</v>
      </c>
      <c r="N280">
        <v>0.3762317</v>
      </c>
      <c r="O280">
        <v>23.4785</v>
      </c>
      <c r="P280">
        <v>0</v>
      </c>
      <c r="Q280">
        <v>0</v>
      </c>
      <c r="R280">
        <v>0.37499300000000002</v>
      </c>
      <c r="S280">
        <v>23.122990000000001</v>
      </c>
      <c r="T280">
        <v>0</v>
      </c>
      <c r="U280">
        <v>0</v>
      </c>
      <c r="V280">
        <v>0.37372159999999999</v>
      </c>
      <c r="W280">
        <v>22.838950000000001</v>
      </c>
      <c r="X280">
        <v>0</v>
      </c>
      <c r="Y280">
        <v>0</v>
      </c>
      <c r="Z280">
        <v>0.37244080000000002</v>
      </c>
      <c r="AA280">
        <v>22.731580000000001</v>
      </c>
      <c r="AB280">
        <v>0</v>
      </c>
      <c r="AC280">
        <v>0</v>
      </c>
      <c r="AD280">
        <v>0.37111939999999999</v>
      </c>
      <c r="AE280">
        <v>22.719080000000002</v>
      </c>
      <c r="AF280">
        <v>0</v>
      </c>
      <c r="AG280">
        <v>0</v>
      </c>
      <c r="AH280">
        <v>0.36968259999999997</v>
      </c>
      <c r="AI280">
        <v>22.719049999999999</v>
      </c>
      <c r="AJ280">
        <v>0</v>
      </c>
      <c r="AK280">
        <v>0</v>
      </c>
      <c r="AL280">
        <v>0.36801719999999999</v>
      </c>
      <c r="AM280">
        <v>23.015139999999999</v>
      </c>
      <c r="AN280">
        <v>0</v>
      </c>
      <c r="AO280">
        <v>0</v>
      </c>
      <c r="AP280">
        <v>0.36608800000000002</v>
      </c>
      <c r="AQ280">
        <v>22.943079999999998</v>
      </c>
      <c r="AR280">
        <v>0</v>
      </c>
      <c r="AS280">
        <v>0</v>
      </c>
      <c r="AT280">
        <v>0.3639636</v>
      </c>
      <c r="AU280">
        <v>22.703050000000001</v>
      </c>
      <c r="AV280">
        <v>0</v>
      </c>
      <c r="AW280">
        <v>0</v>
      </c>
      <c r="AX280">
        <v>0.36181429999999998</v>
      </c>
      <c r="AY280">
        <v>22.440100000000001</v>
      </c>
      <c r="AZ280">
        <v>0</v>
      </c>
      <c r="BA280">
        <v>0</v>
      </c>
      <c r="BB280">
        <v>0.35974739999999999</v>
      </c>
      <c r="BC280">
        <v>22.192900000000002</v>
      </c>
      <c r="BD280">
        <v>0</v>
      </c>
      <c r="BE280">
        <v>0</v>
      </c>
      <c r="BF280">
        <v>0.3578365</v>
      </c>
      <c r="BG280">
        <v>22.092919999999999</v>
      </c>
      <c r="BH280">
        <v>2.4797090000000001E-27</v>
      </c>
      <c r="BI280">
        <v>1.0224879999999999E-24</v>
      </c>
      <c r="BJ280">
        <v>0.35610009999999997</v>
      </c>
      <c r="BK280">
        <v>22.265550000000001</v>
      </c>
      <c r="BL280" s="1">
        <v>1.196688E-18</v>
      </c>
      <c r="BM280" s="1">
        <v>4.7033059999999998E-16</v>
      </c>
      <c r="BN280">
        <v>0.354495</v>
      </c>
      <c r="BO280">
        <v>22.689029999999999</v>
      </c>
      <c r="BP280" s="1">
        <v>4.7076980000000002E-11</v>
      </c>
      <c r="BQ280" s="1">
        <v>1.9466089999999999E-8</v>
      </c>
      <c r="BR280">
        <v>0.35294379999999997</v>
      </c>
      <c r="BS280">
        <v>23.154229999999998</v>
      </c>
      <c r="BT280" s="1">
        <v>4.3453540000000001E-7</v>
      </c>
      <c r="BU280" s="1">
        <v>1.7182809999999999E-4</v>
      </c>
      <c r="BV280">
        <v>0.3513888</v>
      </c>
      <c r="BW280">
        <v>23.50412</v>
      </c>
      <c r="BX280" s="1">
        <v>1.862411E-4</v>
      </c>
      <c r="BY280" s="1">
        <v>7.2962620000000006E-2</v>
      </c>
      <c r="BZ280">
        <v>0.34973749999999998</v>
      </c>
      <c r="CA280">
        <v>23.596360000000001</v>
      </c>
      <c r="CB280" s="1">
        <v>1.56209E-2</v>
      </c>
      <c r="CC280" s="1">
        <v>6.1670360000000004</v>
      </c>
      <c r="CD280">
        <v>0.34789809999999999</v>
      </c>
      <c r="CE280">
        <v>23.27497</v>
      </c>
      <c r="CF280" s="1">
        <v>0.40553610000000001</v>
      </c>
      <c r="CG280" s="1">
        <v>162.0856</v>
      </c>
      <c r="CH280">
        <v>0.34583750000000002</v>
      </c>
      <c r="CI280">
        <v>22.8766</v>
      </c>
      <c r="CJ280" s="1">
        <v>4.1710440000000002</v>
      </c>
      <c r="CK280">
        <v>1692.1420000000001</v>
      </c>
      <c r="CL280">
        <v>0.34347909999999998</v>
      </c>
      <c r="CM280">
        <v>22.627420000000001</v>
      </c>
      <c r="CN280" s="1">
        <v>20.078119999999998</v>
      </c>
      <c r="CO280">
        <v>8278.9480000000003</v>
      </c>
      <c r="CP280">
        <v>0.34083140000000001</v>
      </c>
      <c r="CQ280">
        <v>22.55367</v>
      </c>
      <c r="CR280">
        <v>51.252589999999998</v>
      </c>
      <c r="CS280">
        <v>21482.51</v>
      </c>
      <c r="CT280">
        <v>0.33791909999999997</v>
      </c>
      <c r="CU280">
        <v>22.908580000000001</v>
      </c>
      <c r="CV280">
        <v>76.544589999999999</v>
      </c>
      <c r="CW280">
        <v>32614.27</v>
      </c>
      <c r="CX280">
        <v>0.3347658</v>
      </c>
      <c r="CY280">
        <v>23.511610000000001</v>
      </c>
      <c r="CZ280">
        <v>72.563220000000001</v>
      </c>
      <c r="DA280">
        <v>31423.62</v>
      </c>
      <c r="DB280">
        <v>0.33136100000000002</v>
      </c>
      <c r="DC280">
        <v>23.90626</v>
      </c>
      <c r="DD280">
        <v>46.686160000000001</v>
      </c>
      <c r="DE280">
        <v>20544.09</v>
      </c>
      <c r="DF280">
        <v>0.32773600000000003</v>
      </c>
      <c r="DG280">
        <v>24.077470000000002</v>
      </c>
      <c r="DH280">
        <v>21.63579</v>
      </c>
      <c r="DI280">
        <v>9669.3809999999994</v>
      </c>
      <c r="DJ280">
        <v>0.32404040000000001</v>
      </c>
      <c r="DK280">
        <v>23.87154</v>
      </c>
      <c r="DL280">
        <v>7.6123609999999999</v>
      </c>
      <c r="DM280">
        <v>3452.4670000000001</v>
      </c>
      <c r="DN280">
        <v>0.32014500000000001</v>
      </c>
      <c r="DO280">
        <v>23.537520000000001</v>
      </c>
      <c r="DP280">
        <v>2.147516</v>
      </c>
      <c r="DQ280">
        <v>987.98540000000003</v>
      </c>
      <c r="DR280">
        <v>0.3161371</v>
      </c>
      <c r="DS280">
        <v>23.24567</v>
      </c>
      <c r="DT280">
        <v>0.53520939999999995</v>
      </c>
      <c r="DU280">
        <v>248.9109</v>
      </c>
      <c r="DV280">
        <v>0.31199529999999998</v>
      </c>
      <c r="DW280">
        <v>22.995450000000002</v>
      </c>
      <c r="DX280">
        <v>0.15436559999999999</v>
      </c>
      <c r="DY280">
        <v>71.891800000000003</v>
      </c>
      <c r="DZ280">
        <v>0.30781999999999998</v>
      </c>
      <c r="EA280">
        <v>23.117439999999998</v>
      </c>
      <c r="EB280">
        <v>8.0518060000000002E-2</v>
      </c>
      <c r="EC280">
        <v>37.272539999999999</v>
      </c>
      <c r="ED280">
        <v>0.3034558</v>
      </c>
      <c r="EE280">
        <v>23.479890000000001</v>
      </c>
      <c r="EF280">
        <v>6.9129880000000005E-2</v>
      </c>
      <c r="EG280">
        <v>32.124389999999998</v>
      </c>
      <c r="EH280">
        <v>0.2989984</v>
      </c>
      <c r="EI280">
        <v>23.922070000000001</v>
      </c>
      <c r="EJ280">
        <v>6.7181619999999997E-2</v>
      </c>
      <c r="EK280">
        <v>31.538260000000001</v>
      </c>
      <c r="EL280">
        <v>0.29474280000000003</v>
      </c>
      <c r="EM280">
        <v>24.219670000000001</v>
      </c>
      <c r="EN280">
        <v>6.4908499999999994E-2</v>
      </c>
      <c r="EO280">
        <v>30.807410000000001</v>
      </c>
      <c r="EP280">
        <v>0.2909793</v>
      </c>
      <c r="EQ280">
        <v>24.074539999999999</v>
      </c>
      <c r="ER280">
        <v>6.1277239999999997E-2</v>
      </c>
      <c r="ES280">
        <v>29.363510000000002</v>
      </c>
      <c r="ET280">
        <v>0.28708080000000002</v>
      </c>
      <c r="EU280">
        <v>23.643830000000001</v>
      </c>
      <c r="EV280">
        <v>5.6690520000000001E-2</v>
      </c>
      <c r="EW280">
        <v>27.437719999999999</v>
      </c>
      <c r="EX280">
        <v>0.28311900000000001</v>
      </c>
      <c r="EY280">
        <v>23.232600000000001</v>
      </c>
      <c r="EZ280" s="1">
        <v>5.177909E-2</v>
      </c>
      <c r="FA280">
        <v>25.313690000000001</v>
      </c>
      <c r="FB280">
        <v>0.27901740000000003</v>
      </c>
      <c r="FC280">
        <v>23.037759999999999</v>
      </c>
      <c r="FD280">
        <v>4.6923159999999998E-2</v>
      </c>
      <c r="FE280">
        <v>23.179300000000001</v>
      </c>
      <c r="FF280">
        <v>0.27493400000000001</v>
      </c>
      <c r="FG280">
        <v>23.587140000000002</v>
      </c>
      <c r="FH280" s="1">
        <v>4.2375160000000002E-2</v>
      </c>
      <c r="FI280">
        <v>21.15091</v>
      </c>
      <c r="FJ280">
        <v>0.27082539999999999</v>
      </c>
      <c r="FK280">
        <v>24.206910000000001</v>
      </c>
      <c r="FL280" s="1">
        <v>3.8211960000000003E-2</v>
      </c>
      <c r="FM280">
        <v>19.276440000000001</v>
      </c>
      <c r="FN280">
        <v>0.26663870000000001</v>
      </c>
      <c r="FO280">
        <v>24.635290000000001</v>
      </c>
      <c r="FP280" s="1">
        <v>3.4451250000000003E-2</v>
      </c>
      <c r="FQ280">
        <v>17.57199</v>
      </c>
      <c r="FR280">
        <v>0.26236300000000001</v>
      </c>
      <c r="FS280">
        <v>24.82124</v>
      </c>
      <c r="FT280">
        <v>3.10777E-2</v>
      </c>
      <c r="FU280">
        <v>16.03144</v>
      </c>
      <c r="FV280">
        <v>0.25836989999999999</v>
      </c>
      <c r="FW280">
        <v>24.744949999999999</v>
      </c>
      <c r="FX280" s="1">
        <v>2.8077810000000002E-2</v>
      </c>
      <c r="FY280">
        <v>14.63747</v>
      </c>
      <c r="FZ280">
        <v>0.25461210000000001</v>
      </c>
      <c r="GA280">
        <v>24.43787</v>
      </c>
      <c r="GB280" s="1">
        <v>2.538501E-2</v>
      </c>
      <c r="GC280">
        <v>13.364890000000001</v>
      </c>
      <c r="GD280">
        <v>0.25081900000000001</v>
      </c>
      <c r="GE280">
        <v>24.066549999999999</v>
      </c>
      <c r="GF280" s="1">
        <v>2.292667E-2</v>
      </c>
      <c r="GG280">
        <v>12.194190000000001</v>
      </c>
      <c r="GH280">
        <v>0.2471613</v>
      </c>
      <c r="GI280">
        <v>23.806750000000001</v>
      </c>
      <c r="GJ280" s="1">
        <v>2.0694830000000001E-2</v>
      </c>
      <c r="GK280">
        <v>11.11534</v>
      </c>
      <c r="GL280">
        <v>0.2437414</v>
      </c>
      <c r="GM280">
        <v>24.249269999999999</v>
      </c>
      <c r="GN280">
        <v>1.868672E-2</v>
      </c>
      <c r="GO280">
        <v>10.127840000000001</v>
      </c>
      <c r="GP280">
        <v>0.24030000000000001</v>
      </c>
      <c r="GQ280">
        <v>24.86834</v>
      </c>
      <c r="GR280" s="1">
        <v>1.6853090000000001E-2</v>
      </c>
      <c r="GS280">
        <v>9.2200170000000004</v>
      </c>
      <c r="GT280">
        <v>0.237071</v>
      </c>
      <c r="GU280">
        <v>25.447749999999999</v>
      </c>
      <c r="GV280" s="1">
        <v>1.520178E-2</v>
      </c>
      <c r="GW280">
        <v>8.3894249999999992</v>
      </c>
      <c r="GX280">
        <v>0.23422309999999999</v>
      </c>
      <c r="GY280">
        <v>26.059180000000001</v>
      </c>
      <c r="GZ280" s="1">
        <v>1.3726779999999999E-2</v>
      </c>
      <c r="HA280">
        <v>7.6334470000000003</v>
      </c>
      <c r="HB280">
        <v>0.2317729</v>
      </c>
      <c r="HC280">
        <v>26.393529999999998</v>
      </c>
      <c r="HD280" s="1">
        <v>1.2402140000000001E-2</v>
      </c>
      <c r="HE280">
        <v>6.9436349999999996</v>
      </c>
      <c r="HF280">
        <v>0.22963800000000001</v>
      </c>
      <c r="HG280">
        <v>26.313880000000001</v>
      </c>
      <c r="HH280" s="1">
        <v>1.1202770000000001E-2</v>
      </c>
      <c r="HI280">
        <v>6.3093469999999998</v>
      </c>
      <c r="HJ280">
        <v>0.22782569999999999</v>
      </c>
      <c r="HK280">
        <v>26.151240000000001</v>
      </c>
      <c r="HL280" s="1">
        <v>1.010366E-2</v>
      </c>
      <c r="HM280">
        <v>5.7192949999999998</v>
      </c>
      <c r="HN280">
        <v>0.22636010000000001</v>
      </c>
      <c r="HO280">
        <v>25.981940000000002</v>
      </c>
      <c r="HP280" s="1">
        <v>9.0861650000000002E-3</v>
      </c>
      <c r="HQ280">
        <v>5.1648889999999996</v>
      </c>
      <c r="HR280">
        <v>0.22519819999999999</v>
      </c>
      <c r="HS280">
        <v>26.286719999999999</v>
      </c>
      <c r="HT280" s="1">
        <v>8.1372519999999993E-3</v>
      </c>
      <c r="HU280">
        <v>4.641146</v>
      </c>
      <c r="HV280">
        <v>0.22429650000000001</v>
      </c>
      <c r="HW280">
        <v>26.834430000000001</v>
      </c>
      <c r="HX280" s="1">
        <v>7.2470809999999998E-3</v>
      </c>
      <c r="HY280">
        <v>4.1443269999999997</v>
      </c>
      <c r="HZ280">
        <v>0.2236187</v>
      </c>
      <c r="IA280">
        <v>27.386880000000001</v>
      </c>
      <c r="IB280" s="1">
        <v>6.4050909999999999E-3</v>
      </c>
      <c r="IC280">
        <v>3.67049</v>
      </c>
      <c r="ID280">
        <v>0.22311030000000001</v>
      </c>
      <c r="IE280">
        <v>27.94342</v>
      </c>
      <c r="IF280" s="1">
        <v>5.5946670000000002E-3</v>
      </c>
      <c r="IG280">
        <v>3.2117179999999999</v>
      </c>
      <c r="IH280">
        <v>0.2227297</v>
      </c>
      <c r="II280">
        <v>28.115970000000001</v>
      </c>
      <c r="IJ280" s="1">
        <v>4.7956839999999997E-3</v>
      </c>
      <c r="IK280">
        <v>2.7577259999999999</v>
      </c>
      <c r="IL280">
        <v>0.2224517</v>
      </c>
      <c r="IM280">
        <v>27.91677</v>
      </c>
      <c r="IN280" s="1">
        <v>4.0039730000000001E-3</v>
      </c>
      <c r="IO280">
        <v>2.3062659999999999</v>
      </c>
      <c r="IP280">
        <v>0.22225420000000001</v>
      </c>
      <c r="IQ280">
        <v>27.621030000000001</v>
      </c>
      <c r="IR280" s="1">
        <v>3.2434619999999999E-3</v>
      </c>
      <c r="IS280">
        <v>1.871243</v>
      </c>
      <c r="IT280">
        <v>0.22211230000000001</v>
      </c>
      <c r="IU280">
        <v>27.293209999999998</v>
      </c>
      <c r="IV280" s="1">
        <v>2.5620780000000002E-3</v>
      </c>
      <c r="IW280">
        <v>1.479646</v>
      </c>
      <c r="IX280">
        <v>0.2220155</v>
      </c>
      <c r="IY280">
        <v>27.33306</v>
      </c>
      <c r="IZ280" s="1">
        <v>2.0025139999999999E-3</v>
      </c>
      <c r="JA280">
        <v>1.156903</v>
      </c>
      <c r="JB280">
        <v>0.2219457</v>
      </c>
      <c r="JC280">
        <v>27.311389999999999</v>
      </c>
      <c r="JD280" s="1">
        <v>1.582254E-3</v>
      </c>
      <c r="JE280">
        <v>0.91373660000000001</v>
      </c>
      <c r="JF280">
        <v>0.22189700000000001</v>
      </c>
      <c r="JG280">
        <v>27.374020000000002</v>
      </c>
      <c r="JH280" s="1">
        <v>1.2898860000000001E-3</v>
      </c>
      <c r="JI280">
        <v>0.74408879999999999</v>
      </c>
      <c r="JJ280">
        <v>0.22186510000000001</v>
      </c>
      <c r="JK280">
        <v>27.324400000000001</v>
      </c>
      <c r="JL280" s="1">
        <v>1.096316E-3</v>
      </c>
      <c r="JM280">
        <v>0.63158890000000001</v>
      </c>
      <c r="JN280">
        <v>0.22184470000000001</v>
      </c>
      <c r="JO280">
        <v>27.313479999999998</v>
      </c>
      <c r="JP280" s="1">
        <v>9.6946909999999996E-4</v>
      </c>
      <c r="JQ280">
        <v>0.55789869999999997</v>
      </c>
      <c r="JR280">
        <v>0.221828</v>
      </c>
      <c r="JS280">
        <v>27.4511</v>
      </c>
      <c r="JT280" s="1">
        <v>8.8357819999999995E-4</v>
      </c>
      <c r="JU280">
        <v>0.50807460000000004</v>
      </c>
      <c r="JV280">
        <v>0.2218184</v>
      </c>
      <c r="JW280">
        <v>27.50752</v>
      </c>
      <c r="JX280" s="1">
        <v>8.214575E-4</v>
      </c>
      <c r="JY280">
        <v>0.47209659999999998</v>
      </c>
      <c r="JZ280">
        <v>0.2218126</v>
      </c>
      <c r="KA280">
        <v>27.361260000000001</v>
      </c>
      <c r="KB280" s="1">
        <v>7.7284849999999998E-4</v>
      </c>
      <c r="KC280">
        <v>0.44399</v>
      </c>
      <c r="KD280">
        <v>0.22180929999999999</v>
      </c>
      <c r="KE280">
        <v>27.517869999999998</v>
      </c>
      <c r="KF280" s="1">
        <v>7.3201590000000001E-4</v>
      </c>
      <c r="KG280">
        <v>0.42046080000000002</v>
      </c>
      <c r="KH280">
        <v>0.22180659999999999</v>
      </c>
      <c r="KI280">
        <v>27.451270000000001</v>
      </c>
      <c r="KJ280" s="1">
        <v>6.9594660000000001E-4</v>
      </c>
      <c r="KK280">
        <v>0.3997214</v>
      </c>
      <c r="KL280">
        <v>0.22180520000000001</v>
      </c>
      <c r="KM280">
        <v>27.324750000000002</v>
      </c>
      <c r="KN280" s="1">
        <v>6.6311709999999999E-4</v>
      </c>
      <c r="KO280">
        <v>0.38085839999999999</v>
      </c>
      <c r="KP280">
        <v>0.22180469999999999</v>
      </c>
      <c r="KQ280">
        <v>27.327179999999998</v>
      </c>
      <c r="KR280" s="1">
        <v>6.3269940000000005E-4</v>
      </c>
      <c r="KS280">
        <v>0.36337350000000002</v>
      </c>
      <c r="KT280">
        <v>0.22179969999999999</v>
      </c>
      <c r="KU280">
        <v>27.267219999999998</v>
      </c>
      <c r="KV280" s="1">
        <v>6.0429410000000005E-4</v>
      </c>
      <c r="KW280">
        <v>0.34706239999999999</v>
      </c>
      <c r="KX280">
        <v>0.22180240000000001</v>
      </c>
      <c r="KY280">
        <v>27.006989999999998</v>
      </c>
      <c r="KZ280" s="1">
        <v>5.7781130000000001E-4</v>
      </c>
      <c r="LA280">
        <v>0.33183069999999998</v>
      </c>
      <c r="LB280">
        <v>0.22180240000000001</v>
      </c>
      <c r="LC280">
        <v>26.69979</v>
      </c>
      <c r="LD280" s="1">
        <v>5.5285670000000003E-4</v>
      </c>
      <c r="LE280">
        <v>0.3174997</v>
      </c>
      <c r="LF280">
        <v>0.2218048</v>
      </c>
      <c r="LG280">
        <v>26.44248</v>
      </c>
      <c r="LH280" s="1">
        <v>5.2919879999999999E-4</v>
      </c>
      <c r="LI280">
        <v>0.30389539999999998</v>
      </c>
      <c r="LJ280">
        <v>0.22180179999999999</v>
      </c>
      <c r="LK280">
        <v>26.793479999999999</v>
      </c>
      <c r="LL280" s="1">
        <v>5.0667669999999998E-4</v>
      </c>
      <c r="LM280">
        <v>0.29097489999999998</v>
      </c>
      <c r="LN280">
        <v>0.2218048</v>
      </c>
      <c r="LO280">
        <v>27.13353</v>
      </c>
      <c r="LP280" s="1">
        <v>4.8537720000000001E-4</v>
      </c>
      <c r="LQ280">
        <v>0.27871580000000001</v>
      </c>
      <c r="LR280">
        <v>0.22179969999999999</v>
      </c>
      <c r="LS280">
        <v>27.391349999999999</v>
      </c>
      <c r="LT280" s="1">
        <v>4.6516070000000002E-4</v>
      </c>
      <c r="LU280">
        <v>0.26710329999999999</v>
      </c>
      <c r="LV280">
        <v>0.22179750000000001</v>
      </c>
      <c r="LW280">
        <v>27.908940000000001</v>
      </c>
      <c r="LX280" s="1">
        <v>4.4588979999999999E-4</v>
      </c>
      <c r="LY280">
        <v>0.25604379999999999</v>
      </c>
      <c r="LZ280">
        <v>0.22179750000000001</v>
      </c>
      <c r="MA280">
        <v>28.20656</v>
      </c>
      <c r="MB280" s="1">
        <v>4.2753600000000001E-4</v>
      </c>
      <c r="MC280">
        <v>0.24551249999999999</v>
      </c>
      <c r="MD280">
        <v>0.22179380000000001</v>
      </c>
      <c r="ME280">
        <v>27.981390000000001</v>
      </c>
      <c r="MF280" s="1">
        <v>4.1010930000000002E-4</v>
      </c>
      <c r="MG280">
        <v>0.2354888</v>
      </c>
      <c r="MH280">
        <v>0.22178780000000001</v>
      </c>
      <c r="MI280">
        <v>27.630279999999999</v>
      </c>
      <c r="MJ280" s="1">
        <v>3.9350570000000002E-4</v>
      </c>
      <c r="MK280">
        <v>0.22596289999999999</v>
      </c>
      <c r="ML280">
        <v>0.22176899999999999</v>
      </c>
      <c r="MM280">
        <v>27.444590000000002</v>
      </c>
      <c r="MN280" s="1">
        <v>3.777176E-4</v>
      </c>
      <c r="MO280">
        <v>0.21691820000000001</v>
      </c>
      <c r="MP280">
        <v>0.22174070000000001</v>
      </c>
      <c r="MQ280">
        <v>27.829930000000001</v>
      </c>
      <c r="MR280" s="1">
        <v>3.6268610000000001E-4</v>
      </c>
      <c r="MS280">
        <v>0.2083091</v>
      </c>
      <c r="MT280">
        <v>0.2217047</v>
      </c>
      <c r="MU280">
        <v>28.297899999999998</v>
      </c>
      <c r="MV280" s="1">
        <v>3.4838920000000002E-4</v>
      </c>
      <c r="MW280">
        <v>0.20009879999999999</v>
      </c>
      <c r="MX280">
        <v>0.22165579999999999</v>
      </c>
      <c r="MY280">
        <v>28.563469999999999</v>
      </c>
      <c r="MZ280" s="1">
        <v>3.3468810000000001E-4</v>
      </c>
      <c r="NA280">
        <v>0.1922671</v>
      </c>
      <c r="NB280">
        <v>0.22158649999999999</v>
      </c>
      <c r="NC280">
        <v>28.789680000000001</v>
      </c>
      <c r="ND280" s="1">
        <v>3.216707E-4</v>
      </c>
      <c r="NE280">
        <v>0.18482680000000001</v>
      </c>
      <c r="NF280">
        <v>0.22150329999999999</v>
      </c>
      <c r="NG280">
        <v>28.705839999999998</v>
      </c>
      <c r="NH280" s="1">
        <v>3.0934769999999999E-4</v>
      </c>
      <c r="NI280">
        <v>0.17779030000000001</v>
      </c>
      <c r="NJ280">
        <v>0.2214074</v>
      </c>
      <c r="NK280">
        <v>28.448460000000001</v>
      </c>
      <c r="NL280" s="1">
        <v>2.9778360000000002E-4</v>
      </c>
      <c r="NM280">
        <v>0.171185</v>
      </c>
      <c r="NN280">
        <v>0.22129509999999999</v>
      </c>
      <c r="NO280">
        <v>28.241219999999998</v>
      </c>
      <c r="NP280" s="1">
        <v>2.8694309999999999E-4</v>
      </c>
      <c r="NQ280">
        <v>0.16500400000000001</v>
      </c>
      <c r="NR280">
        <v>0.2211727</v>
      </c>
      <c r="NS280">
        <v>28.069120000000002</v>
      </c>
      <c r="NT280" s="1">
        <v>2.7673489999999998E-4</v>
      </c>
      <c r="NU280">
        <v>0.159196</v>
      </c>
      <c r="NV280">
        <v>0.22104940000000001</v>
      </c>
      <c r="NW280">
        <v>28.04833</v>
      </c>
      <c r="NX280" s="1">
        <v>2.670541E-4</v>
      </c>
      <c r="NY280">
        <v>0.1536815</v>
      </c>
      <c r="NZ280">
        <v>0.22092829999999999</v>
      </c>
      <c r="OA280">
        <v>28.352699999999999</v>
      </c>
      <c r="OB280" s="1">
        <v>2.577209E-4</v>
      </c>
      <c r="OC280">
        <v>0.14837239999999999</v>
      </c>
      <c r="OD280">
        <v>0.220806</v>
      </c>
      <c r="OE280">
        <v>28.474319999999999</v>
      </c>
      <c r="OF280" s="1">
        <v>2.4875860000000001E-4</v>
      </c>
      <c r="OG280">
        <v>0.14325879999999999</v>
      </c>
      <c r="OH280">
        <v>0.22070200000000001</v>
      </c>
      <c r="OI280">
        <v>28.56081</v>
      </c>
      <c r="OJ280" s="1">
        <v>2.4020739999999999E-4</v>
      </c>
      <c r="OK280">
        <v>0.13836970000000001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1.1713899999999999</v>
      </c>
      <c r="G281">
        <v>23.624099999999999</v>
      </c>
      <c r="H281">
        <v>0</v>
      </c>
      <c r="I281">
        <v>0</v>
      </c>
      <c r="J281">
        <v>1.168601</v>
      </c>
      <c r="K281">
        <v>23.54796</v>
      </c>
      <c r="L281">
        <v>0</v>
      </c>
      <c r="M281">
        <v>0</v>
      </c>
      <c r="N281">
        <v>1.165835</v>
      </c>
      <c r="O281">
        <v>23.501989999999999</v>
      </c>
      <c r="P281">
        <v>0</v>
      </c>
      <c r="Q281">
        <v>0</v>
      </c>
      <c r="R281">
        <v>1.163036</v>
      </c>
      <c r="S281">
        <v>23.1462</v>
      </c>
      <c r="T281">
        <v>0</v>
      </c>
      <c r="U281">
        <v>0</v>
      </c>
      <c r="V281">
        <v>1.1601429999999999</v>
      </c>
      <c r="W281">
        <v>22.853010000000001</v>
      </c>
      <c r="X281">
        <v>0</v>
      </c>
      <c r="Y281">
        <v>0</v>
      </c>
      <c r="Z281">
        <v>1.1572389999999999</v>
      </c>
      <c r="AA281">
        <v>22.73563</v>
      </c>
      <c r="AB281">
        <v>0</v>
      </c>
      <c r="AC281">
        <v>0</v>
      </c>
      <c r="AD281">
        <v>1.1542509999999999</v>
      </c>
      <c r="AE281">
        <v>22.721170000000001</v>
      </c>
      <c r="AF281">
        <v>0</v>
      </c>
      <c r="AG281">
        <v>0</v>
      </c>
      <c r="AH281">
        <v>1.1509940000000001</v>
      </c>
      <c r="AI281">
        <v>22.72692</v>
      </c>
      <c r="AJ281">
        <v>0</v>
      </c>
      <c r="AK281">
        <v>0</v>
      </c>
      <c r="AL281">
        <v>1.1472169999999999</v>
      </c>
      <c r="AM281">
        <v>23.029019999999999</v>
      </c>
      <c r="AN281">
        <v>0</v>
      </c>
      <c r="AO281">
        <v>0</v>
      </c>
      <c r="AP281">
        <v>1.142768</v>
      </c>
      <c r="AQ281">
        <v>22.967610000000001</v>
      </c>
      <c r="AR281">
        <v>0</v>
      </c>
      <c r="AS281">
        <v>0</v>
      </c>
      <c r="AT281">
        <v>1.13794</v>
      </c>
      <c r="AU281">
        <v>22.733519999999999</v>
      </c>
      <c r="AV281">
        <v>0</v>
      </c>
      <c r="AW281">
        <v>0</v>
      </c>
      <c r="AX281">
        <v>1.1330560000000001</v>
      </c>
      <c r="AY281">
        <v>22.464649999999999</v>
      </c>
      <c r="AZ281">
        <v>0</v>
      </c>
      <c r="BA281">
        <v>0</v>
      </c>
      <c r="BB281">
        <v>1.1283859999999999</v>
      </c>
      <c r="BC281">
        <v>22.21049</v>
      </c>
      <c r="BD281">
        <v>0</v>
      </c>
      <c r="BE281">
        <v>0</v>
      </c>
      <c r="BF281">
        <v>1.124107</v>
      </c>
      <c r="BG281">
        <v>22.102239999999998</v>
      </c>
      <c r="BH281">
        <v>2.7224430000000002E-28</v>
      </c>
      <c r="BI281">
        <v>5.7008189999999998E-26</v>
      </c>
      <c r="BJ281">
        <v>1.1202190000000001</v>
      </c>
      <c r="BK281">
        <v>22.268540000000002</v>
      </c>
      <c r="BL281" s="1">
        <v>9.848906000000001E-19</v>
      </c>
      <c r="BM281" s="1">
        <v>1.8804240000000001E-16</v>
      </c>
      <c r="BN281">
        <v>1.1165959999999999</v>
      </c>
      <c r="BO281">
        <v>22.69379</v>
      </c>
      <c r="BP281" s="1">
        <v>2.8535800000000001E-11</v>
      </c>
      <c r="BQ281" s="1">
        <v>4.7834799999999997E-9</v>
      </c>
      <c r="BR281">
        <v>1.113124</v>
      </c>
      <c r="BS281">
        <v>23.171669999999999</v>
      </c>
      <c r="BT281" s="1">
        <v>3.0990009999999998E-7</v>
      </c>
      <c r="BU281" s="1">
        <v>5.6340669999999999E-5</v>
      </c>
      <c r="BV281">
        <v>1.1096010000000001</v>
      </c>
      <c r="BW281">
        <v>23.530329999999999</v>
      </c>
      <c r="BX281" s="1">
        <v>1.421863E-4</v>
      </c>
      <c r="BY281" s="1">
        <v>2.6808760000000001E-2</v>
      </c>
      <c r="BZ281">
        <v>1.1058699999999999</v>
      </c>
      <c r="CA281">
        <v>23.625699999999998</v>
      </c>
      <c r="CB281" s="1">
        <v>1.262549E-2</v>
      </c>
      <c r="CC281" s="1">
        <v>2.4474840000000002</v>
      </c>
      <c r="CD281">
        <v>1.1018079999999999</v>
      </c>
      <c r="CE281">
        <v>23.30311</v>
      </c>
      <c r="CF281" s="1">
        <v>0.34453309999999998</v>
      </c>
      <c r="CG281" s="1">
        <v>68.307500000000005</v>
      </c>
      <c r="CH281">
        <v>1.0971979999999999</v>
      </c>
      <c r="CI281">
        <v>22.899640000000002</v>
      </c>
      <c r="CJ281" s="1">
        <v>3.703913</v>
      </c>
      <c r="CK281" s="1">
        <v>749.19830000000002</v>
      </c>
      <c r="CL281">
        <v>1.0919289999999999</v>
      </c>
      <c r="CM281">
        <v>22.640440000000002</v>
      </c>
      <c r="CN281" s="1">
        <v>18.54645</v>
      </c>
      <c r="CO281">
        <v>3820.6170000000002</v>
      </c>
      <c r="CP281">
        <v>1.0859430000000001</v>
      </c>
      <c r="CQ281">
        <v>22.561520000000002</v>
      </c>
      <c r="CR281">
        <v>49.038319999999999</v>
      </c>
      <c r="CS281">
        <v>10269.200000000001</v>
      </c>
      <c r="CT281">
        <v>1.0794319999999999</v>
      </c>
      <c r="CU281">
        <v>22.9114</v>
      </c>
      <c r="CV281">
        <v>75.572500000000005</v>
      </c>
      <c r="CW281">
        <v>16066.39</v>
      </c>
      <c r="CX281">
        <v>1.0723819999999999</v>
      </c>
      <c r="CY281">
        <v>23.51407</v>
      </c>
      <c r="CZ281">
        <v>73.661280000000005</v>
      </c>
      <c r="DA281">
        <v>15880.75</v>
      </c>
      <c r="DB281">
        <v>1.064765</v>
      </c>
      <c r="DC281">
        <v>23.917010000000001</v>
      </c>
      <c r="DD281">
        <v>48.573390000000003</v>
      </c>
      <c r="DE281">
        <v>10609.75</v>
      </c>
      <c r="DF281">
        <v>1.0566530000000001</v>
      </c>
      <c r="DG281">
        <v>24.09347</v>
      </c>
      <c r="DH281">
        <v>23.001180000000002</v>
      </c>
      <c r="DI281">
        <v>5085.1019999999999</v>
      </c>
      <c r="DJ281">
        <v>1.0484720000000001</v>
      </c>
      <c r="DK281">
        <v>23.891570000000002</v>
      </c>
      <c r="DL281">
        <v>8.2445839999999997</v>
      </c>
      <c r="DM281">
        <v>1842.663</v>
      </c>
      <c r="DN281">
        <v>1.039777</v>
      </c>
      <c r="DO281">
        <v>23.559550000000002</v>
      </c>
      <c r="DP281">
        <v>2.359842</v>
      </c>
      <c r="DQ281">
        <v>532.89750000000004</v>
      </c>
      <c r="DR281">
        <v>1.0308109999999999</v>
      </c>
      <c r="DS281">
        <v>23.262239999999998</v>
      </c>
      <c r="DT281">
        <v>0.5907791</v>
      </c>
      <c r="DU281">
        <v>134.33709999999999</v>
      </c>
      <c r="DV281">
        <v>1.021509</v>
      </c>
      <c r="DW281">
        <v>23.007950000000001</v>
      </c>
      <c r="DX281">
        <v>0.16620560000000001</v>
      </c>
      <c r="DY281">
        <v>37.717680000000001</v>
      </c>
      <c r="DZ281">
        <v>1.0120819999999999</v>
      </c>
      <c r="EA281">
        <v>23.1233</v>
      </c>
      <c r="EB281">
        <v>8.256956E-2</v>
      </c>
      <c r="EC281">
        <v>18.542380000000001</v>
      </c>
      <c r="ED281">
        <v>1.002351</v>
      </c>
      <c r="EE281">
        <v>23.484670000000001</v>
      </c>
      <c r="EF281">
        <v>6.9400649999999994E-2</v>
      </c>
      <c r="EG281">
        <v>15.5631</v>
      </c>
      <c r="EH281">
        <v>0.9924288</v>
      </c>
      <c r="EI281">
        <v>23.928000000000001</v>
      </c>
      <c r="EJ281">
        <v>6.7280679999999995E-2</v>
      </c>
      <c r="EK281">
        <v>15.166399999999999</v>
      </c>
      <c r="EL281">
        <v>0.98311090000000001</v>
      </c>
      <c r="EM281">
        <v>24.22805</v>
      </c>
      <c r="EN281">
        <v>6.5108470000000002E-2</v>
      </c>
      <c r="EO281">
        <v>14.765420000000001</v>
      </c>
      <c r="EP281">
        <v>0.97552499999999998</v>
      </c>
      <c r="EQ281">
        <v>24.09188</v>
      </c>
      <c r="ER281">
        <v>6.15717E-2</v>
      </c>
      <c r="ES281">
        <v>14.03393</v>
      </c>
      <c r="ET281">
        <v>0.96755570000000002</v>
      </c>
      <c r="EU281">
        <v>23.668140000000001</v>
      </c>
      <c r="EV281">
        <v>5.7039060000000003E-2</v>
      </c>
      <c r="EW281">
        <v>13.069190000000001</v>
      </c>
      <c r="EX281">
        <v>0.95951719999999996</v>
      </c>
      <c r="EY281">
        <v>23.2559</v>
      </c>
      <c r="EZ281" s="1">
        <v>5.214357E-2</v>
      </c>
      <c r="FA281">
        <v>12.00773</v>
      </c>
      <c r="FB281">
        <v>0.95117830000000003</v>
      </c>
      <c r="FC281">
        <v>23.061540000000001</v>
      </c>
      <c r="FD281" s="1">
        <v>4.728073E-2</v>
      </c>
      <c r="FE281">
        <v>10.943210000000001</v>
      </c>
      <c r="FF281">
        <v>0.94291939999999996</v>
      </c>
      <c r="FG281">
        <v>23.594550000000002</v>
      </c>
      <c r="FH281" s="1">
        <v>4.2711440000000003E-2</v>
      </c>
      <c r="FI281">
        <v>9.9341089999999994</v>
      </c>
      <c r="FJ281">
        <v>0.93457190000000001</v>
      </c>
      <c r="FK281">
        <v>24.20889</v>
      </c>
      <c r="FL281" s="1">
        <v>3.8522580000000001E-2</v>
      </c>
      <c r="FM281">
        <v>9.0043710000000008</v>
      </c>
      <c r="FN281">
        <v>0.92602620000000002</v>
      </c>
      <c r="FO281">
        <v>24.635200000000001</v>
      </c>
      <c r="FP281" s="1">
        <v>3.473412E-2</v>
      </c>
      <c r="FQ281">
        <v>8.1610359999999993</v>
      </c>
      <c r="FR281">
        <v>0.91729150000000004</v>
      </c>
      <c r="FS281">
        <v>24.825970000000002</v>
      </c>
      <c r="FT281" s="1">
        <v>3.1333819999999998E-2</v>
      </c>
      <c r="FU281">
        <v>7.4007399999999999</v>
      </c>
      <c r="FV281">
        <v>0.90918929999999998</v>
      </c>
      <c r="FW281">
        <v>24.754760000000001</v>
      </c>
      <c r="FX281" s="1">
        <v>2.830937E-2</v>
      </c>
      <c r="FY281">
        <v>6.7171539999999998</v>
      </c>
      <c r="FZ281">
        <v>0.90163859999999996</v>
      </c>
      <c r="GA281">
        <v>24.455870000000001</v>
      </c>
      <c r="GB281" s="1">
        <v>2.5597519999999999E-2</v>
      </c>
      <c r="GC281">
        <v>6.0999049999999997</v>
      </c>
      <c r="GD281">
        <v>0.89407899999999996</v>
      </c>
      <c r="GE281">
        <v>24.089780000000001</v>
      </c>
      <c r="GF281" s="1">
        <v>2.3122360000000002E-2</v>
      </c>
      <c r="GG281">
        <v>5.5364230000000001</v>
      </c>
      <c r="GH281">
        <v>0.88678780000000001</v>
      </c>
      <c r="GI281">
        <v>23.840350000000001</v>
      </c>
      <c r="GJ281" s="1">
        <v>2.0874529999999999E-2</v>
      </c>
      <c r="GK281">
        <v>5.0201659999999997</v>
      </c>
      <c r="GL281">
        <v>0.88009119999999996</v>
      </c>
      <c r="GM281">
        <v>24.266470000000002</v>
      </c>
      <c r="GN281" s="1">
        <v>1.8851110000000001E-2</v>
      </c>
      <c r="GO281">
        <v>4.5504389999999999</v>
      </c>
      <c r="GP281">
        <v>0.87326910000000002</v>
      </c>
      <c r="GQ281">
        <v>24.877359999999999</v>
      </c>
      <c r="GR281" s="1">
        <v>1.7004040000000002E-2</v>
      </c>
      <c r="GS281">
        <v>4.1209179999999996</v>
      </c>
      <c r="GT281">
        <v>0.8668863</v>
      </c>
      <c r="GU281">
        <v>25.452380000000002</v>
      </c>
      <c r="GV281" s="1">
        <v>1.533868E-2</v>
      </c>
      <c r="GW281">
        <v>3.7304110000000001</v>
      </c>
      <c r="GX281">
        <v>0.86133490000000001</v>
      </c>
      <c r="GY281">
        <v>26.058250000000001</v>
      </c>
      <c r="GZ281" s="1">
        <v>1.38502E-2</v>
      </c>
      <c r="HA281">
        <v>3.37791</v>
      </c>
      <c r="HB281">
        <v>0.85663230000000001</v>
      </c>
      <c r="HC281">
        <v>26.383050000000001</v>
      </c>
      <c r="HD281" s="1">
        <v>1.2513929999999999E-2</v>
      </c>
      <c r="HE281">
        <v>3.0595349999999999</v>
      </c>
      <c r="HF281">
        <v>0.85251239999999995</v>
      </c>
      <c r="HG281">
        <v>26.314150000000001</v>
      </c>
      <c r="HH281" s="1">
        <v>1.130516E-2</v>
      </c>
      <c r="HI281">
        <v>2.7697989999999999</v>
      </c>
      <c r="HJ281">
        <v>0.84905220000000003</v>
      </c>
      <c r="HK281">
        <v>26.15982</v>
      </c>
      <c r="HL281" s="1">
        <v>1.0198560000000001E-2</v>
      </c>
      <c r="HM281">
        <v>2.5031029999999999</v>
      </c>
      <c r="HN281">
        <v>0.84624909999999998</v>
      </c>
      <c r="HO281">
        <v>26.00685</v>
      </c>
      <c r="HP281" s="1">
        <v>9.1747600000000006E-3</v>
      </c>
      <c r="HQ281">
        <v>2.2550439999999998</v>
      </c>
      <c r="HR281">
        <v>0.84403969999999995</v>
      </c>
      <c r="HS281">
        <v>26.3155</v>
      </c>
      <c r="HT281" s="1">
        <v>8.2203039999999995E-3</v>
      </c>
      <c r="HU281">
        <v>2.0227780000000002</v>
      </c>
      <c r="HV281">
        <v>0.84234299999999995</v>
      </c>
      <c r="HW281">
        <v>26.84835</v>
      </c>
      <c r="HX281" s="1">
        <v>7.3253650000000003E-3</v>
      </c>
      <c r="HY281">
        <v>1.8040499999999999</v>
      </c>
      <c r="HZ281">
        <v>0.84109509999999998</v>
      </c>
      <c r="IA281">
        <v>27.396660000000001</v>
      </c>
      <c r="IB281" s="1">
        <v>6.4797190000000001E-3</v>
      </c>
      <c r="IC281">
        <v>1.5968819999999999</v>
      </c>
      <c r="ID281">
        <v>0.84013899999999997</v>
      </c>
      <c r="IE281">
        <v>27.946200000000001</v>
      </c>
      <c r="IF281" s="1">
        <v>5.6672600000000004E-3</v>
      </c>
      <c r="IG281">
        <v>1.397562</v>
      </c>
      <c r="IH281">
        <v>0.83945959999999997</v>
      </c>
      <c r="II281">
        <v>28.109529999999999</v>
      </c>
      <c r="IJ281" s="1">
        <v>4.8678100000000002E-3</v>
      </c>
      <c r="IK281">
        <v>1.2013290000000001</v>
      </c>
      <c r="IL281">
        <v>0.83894539999999995</v>
      </c>
      <c r="IM281">
        <v>27.920179999999998</v>
      </c>
      <c r="IN281" s="1">
        <v>4.0750090000000001E-3</v>
      </c>
      <c r="IO281">
        <v>1.0065230000000001</v>
      </c>
      <c r="IP281">
        <v>0.83857159999999997</v>
      </c>
      <c r="IQ281">
        <v>27.632269999999998</v>
      </c>
      <c r="IR281" s="1">
        <v>3.3102240000000001E-3</v>
      </c>
      <c r="IS281">
        <v>0.81839779999999995</v>
      </c>
      <c r="IT281">
        <v>0.83831960000000005</v>
      </c>
      <c r="IU281">
        <v>27.319099999999999</v>
      </c>
      <c r="IV281" s="1">
        <v>2.6200220000000001E-3</v>
      </c>
      <c r="IW281">
        <v>0.64808160000000004</v>
      </c>
      <c r="IX281">
        <v>0.83813150000000003</v>
      </c>
      <c r="IY281">
        <v>27.3642</v>
      </c>
      <c r="IZ281" s="1">
        <v>2.0483770000000001E-3</v>
      </c>
      <c r="JA281">
        <v>0.50673979999999996</v>
      </c>
      <c r="JB281">
        <v>0.83802980000000005</v>
      </c>
      <c r="JC281">
        <v>27.33344</v>
      </c>
      <c r="JD281" s="1">
        <v>1.615535E-3</v>
      </c>
      <c r="JE281">
        <v>0.39950200000000002</v>
      </c>
      <c r="JF281">
        <v>0.83794000000000002</v>
      </c>
      <c r="JG281">
        <v>27.395240000000001</v>
      </c>
      <c r="JH281" s="1">
        <v>1.312456E-3</v>
      </c>
      <c r="JI281">
        <v>0.3242737</v>
      </c>
      <c r="JJ281">
        <v>0.83787440000000002</v>
      </c>
      <c r="JK281">
        <v>27.330870000000001</v>
      </c>
      <c r="JL281" s="1">
        <v>1.1110829999999999E-3</v>
      </c>
      <c r="JM281">
        <v>0.27423890000000001</v>
      </c>
      <c r="JN281">
        <v>0.8378468</v>
      </c>
      <c r="JO281">
        <v>27.319859999999998</v>
      </c>
      <c r="JP281" s="1">
        <v>9.792131999999999E-4</v>
      </c>
      <c r="JQ281">
        <v>0.2414917</v>
      </c>
      <c r="JR281">
        <v>0.83781249999999996</v>
      </c>
      <c r="JS281">
        <v>27.454940000000001</v>
      </c>
      <c r="JT281" s="1">
        <v>8.9034360000000002E-4</v>
      </c>
      <c r="JU281">
        <v>0.21944159999999999</v>
      </c>
      <c r="JV281">
        <v>0.83779769999999998</v>
      </c>
      <c r="JW281">
        <v>27.52411</v>
      </c>
      <c r="JX281" s="1">
        <v>8.2650690000000005E-4</v>
      </c>
      <c r="JY281">
        <v>0.20361989999999999</v>
      </c>
      <c r="JZ281">
        <v>0.83778450000000004</v>
      </c>
      <c r="KA281">
        <v>27.394580000000001</v>
      </c>
      <c r="KB281" s="1">
        <v>7.7692929999999998E-4</v>
      </c>
      <c r="KC281">
        <v>0.1913453</v>
      </c>
      <c r="KD281">
        <v>0.83778949999999996</v>
      </c>
      <c r="KE281">
        <v>27.562660000000001</v>
      </c>
      <c r="KF281" s="1">
        <v>7.3551509999999999E-4</v>
      </c>
      <c r="KG281">
        <v>0.1811227</v>
      </c>
      <c r="KH281">
        <v>0.83777380000000001</v>
      </c>
      <c r="KI281">
        <v>27.486180000000001</v>
      </c>
      <c r="KJ281" s="1">
        <v>6.9908209999999999E-4</v>
      </c>
      <c r="KK281">
        <v>0.17214679999999999</v>
      </c>
      <c r="KL281">
        <v>0.83775929999999998</v>
      </c>
      <c r="KM281">
        <v>27.35737</v>
      </c>
      <c r="KN281" s="1">
        <v>6.6600199999999996E-4</v>
      </c>
      <c r="KO281">
        <v>0.16399849999999999</v>
      </c>
      <c r="KP281">
        <v>0.83778030000000003</v>
      </c>
      <c r="KQ281">
        <v>27.347809999999999</v>
      </c>
      <c r="KR281" s="1">
        <v>6.3538349999999995E-4</v>
      </c>
      <c r="KS281">
        <v>0.1564526</v>
      </c>
      <c r="KT281">
        <v>0.83776510000000004</v>
      </c>
      <c r="KU281">
        <v>27.27244</v>
      </c>
      <c r="KV281" s="1">
        <v>6.068003E-4</v>
      </c>
      <c r="KW281">
        <v>0.1494143</v>
      </c>
      <c r="KX281">
        <v>0.8377734</v>
      </c>
      <c r="KY281">
        <v>27.017700000000001</v>
      </c>
      <c r="KZ281" s="1">
        <v>5.8015520000000002E-4</v>
      </c>
      <c r="LA281">
        <v>0.1428479</v>
      </c>
      <c r="LB281">
        <v>0.83777440000000003</v>
      </c>
      <c r="LC281">
        <v>26.715920000000001</v>
      </c>
      <c r="LD281" s="1">
        <v>5.5507090000000005E-4</v>
      </c>
      <c r="LE281">
        <v>0.13667019999999999</v>
      </c>
      <c r="LF281">
        <v>0.83777179999999996</v>
      </c>
      <c r="LG281">
        <v>26.478079999999999</v>
      </c>
      <c r="LH281" s="1">
        <v>5.3130500000000004E-4</v>
      </c>
      <c r="LI281">
        <v>0.13081229999999999</v>
      </c>
      <c r="LJ281">
        <v>0.83777029999999997</v>
      </c>
      <c r="LK281">
        <v>26.830950000000001</v>
      </c>
      <c r="LL281" s="1">
        <v>5.0867689999999999E-4</v>
      </c>
      <c r="LM281">
        <v>0.12524589999999999</v>
      </c>
      <c r="LN281">
        <v>0.83777199999999996</v>
      </c>
      <c r="LO281">
        <v>27.16084</v>
      </c>
      <c r="LP281" s="1">
        <v>4.8727070000000001E-4</v>
      </c>
      <c r="LQ281">
        <v>0.119965</v>
      </c>
      <c r="LR281">
        <v>0.83776870000000003</v>
      </c>
      <c r="LS281">
        <v>27.42304</v>
      </c>
      <c r="LT281" s="1">
        <v>4.6696029999999998E-4</v>
      </c>
      <c r="LU281">
        <v>0.11496149999999999</v>
      </c>
      <c r="LV281">
        <v>0.83775219999999995</v>
      </c>
      <c r="LW281">
        <v>27.919599999999999</v>
      </c>
      <c r="LX281" s="1">
        <v>4.4760079999999999E-4</v>
      </c>
      <c r="LY281">
        <v>0.1101994</v>
      </c>
      <c r="LZ281">
        <v>0.83775299999999997</v>
      </c>
      <c r="MA281">
        <v>28.208179999999999</v>
      </c>
      <c r="MB281" s="1">
        <v>4.291659E-4</v>
      </c>
      <c r="MC281">
        <v>0.1056642</v>
      </c>
      <c r="MD281">
        <v>0.83775160000000004</v>
      </c>
      <c r="ME281">
        <v>27.994710000000001</v>
      </c>
      <c r="MF281" s="1">
        <v>4.116573E-4</v>
      </c>
      <c r="MG281">
        <v>0.1013469</v>
      </c>
      <c r="MH281">
        <v>0.83774479999999996</v>
      </c>
      <c r="MI281">
        <v>27.648109999999999</v>
      </c>
      <c r="MJ281" s="1">
        <v>3.9497790000000001E-4</v>
      </c>
      <c r="MK281">
        <v>9.7242620000000002E-2</v>
      </c>
      <c r="ML281">
        <v>0.83768929999999997</v>
      </c>
      <c r="MM281">
        <v>27.47879</v>
      </c>
      <c r="MN281" s="1">
        <v>3.791159E-4</v>
      </c>
      <c r="MO281">
        <v>9.3345399999999995E-2</v>
      </c>
      <c r="MP281">
        <v>0.83763120000000002</v>
      </c>
      <c r="MQ281">
        <v>27.865880000000001</v>
      </c>
      <c r="MR281" s="1">
        <v>3.6402150000000002E-4</v>
      </c>
      <c r="MS281">
        <v>8.9634439999999996E-2</v>
      </c>
      <c r="MT281">
        <v>0.83753849999999996</v>
      </c>
      <c r="MU281">
        <v>28.330469999999998</v>
      </c>
      <c r="MV281" s="1">
        <v>3.4966540000000001E-4</v>
      </c>
      <c r="MW281">
        <v>8.6096000000000006E-2</v>
      </c>
      <c r="MX281">
        <v>0.83743630000000002</v>
      </c>
      <c r="MY281">
        <v>28.5932</v>
      </c>
      <c r="MZ281" s="1">
        <v>3.3590600000000002E-4</v>
      </c>
      <c r="NA281">
        <v>8.2717219999999994E-2</v>
      </c>
      <c r="NB281">
        <v>0.83728720000000001</v>
      </c>
      <c r="NC281">
        <v>28.80733</v>
      </c>
      <c r="ND281" s="1">
        <v>3.2282479999999999E-4</v>
      </c>
      <c r="NE281">
        <v>7.9504240000000004E-2</v>
      </c>
      <c r="NF281">
        <v>0.83710560000000001</v>
      </c>
      <c r="NG281">
        <v>28.716709999999999</v>
      </c>
      <c r="NH281" s="1">
        <v>3.1043709999999998E-4</v>
      </c>
      <c r="NI281">
        <v>7.6463240000000002E-2</v>
      </c>
      <c r="NJ281">
        <v>0.83688879999999999</v>
      </c>
      <c r="NK281">
        <v>28.458749999999998</v>
      </c>
      <c r="NL281" s="1">
        <v>2.988024E-4</v>
      </c>
      <c r="NM281">
        <v>7.3604320000000001E-2</v>
      </c>
      <c r="NN281">
        <v>0.83666739999999995</v>
      </c>
      <c r="NO281">
        <v>28.250170000000001</v>
      </c>
      <c r="NP281" s="1">
        <v>2.8790309999999998E-4</v>
      </c>
      <c r="NQ281">
        <v>7.0927729999999994E-2</v>
      </c>
      <c r="NR281">
        <v>0.83640219999999998</v>
      </c>
      <c r="NS281">
        <v>28.083760000000002</v>
      </c>
      <c r="NT281" s="1">
        <v>2.7764149999999997E-4</v>
      </c>
      <c r="NU281">
        <v>6.8413559999999998E-2</v>
      </c>
      <c r="NV281">
        <v>0.83613610000000005</v>
      </c>
      <c r="NW281">
        <v>28.07301</v>
      </c>
      <c r="NX281" s="1">
        <v>2.679189E-4</v>
      </c>
      <c r="NY281">
        <v>6.6027429999999998E-2</v>
      </c>
      <c r="NZ281">
        <v>0.83590200000000003</v>
      </c>
      <c r="OA281">
        <v>28.365680000000001</v>
      </c>
      <c r="OB281" s="1">
        <v>2.5855689999999999E-4</v>
      </c>
      <c r="OC281">
        <v>6.3733029999999996E-2</v>
      </c>
      <c r="OD281">
        <v>0.8356479</v>
      </c>
      <c r="OE281">
        <v>28.489229999999999</v>
      </c>
      <c r="OF281" s="1">
        <v>2.4956209999999997E-4</v>
      </c>
      <c r="OG281">
        <v>6.1523059999999997E-2</v>
      </c>
      <c r="OH281">
        <v>0.83543420000000002</v>
      </c>
      <c r="OI281">
        <v>28.560790000000001</v>
      </c>
      <c r="OJ281" s="1">
        <v>2.4096990000000001E-4</v>
      </c>
      <c r="OK281">
        <v>5.9408759999999998E-2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1.277679</v>
      </c>
      <c r="G282">
        <v>23.640519999999999</v>
      </c>
      <c r="H282">
        <v>0</v>
      </c>
      <c r="I282">
        <v>0</v>
      </c>
      <c r="J282">
        <v>1.2752600000000001</v>
      </c>
      <c r="K282">
        <v>23.57827</v>
      </c>
      <c r="L282">
        <v>0</v>
      </c>
      <c r="M282">
        <v>0</v>
      </c>
      <c r="N282">
        <v>1.27281</v>
      </c>
      <c r="O282">
        <v>23.53342</v>
      </c>
      <c r="P282">
        <v>0</v>
      </c>
      <c r="Q282">
        <v>0</v>
      </c>
      <c r="R282">
        <v>1.2703800000000001</v>
      </c>
      <c r="S282">
        <v>23.177800000000001</v>
      </c>
      <c r="T282">
        <v>0</v>
      </c>
      <c r="U282">
        <v>0</v>
      </c>
      <c r="V282">
        <v>1.2678290000000001</v>
      </c>
      <c r="W282">
        <v>22.8733</v>
      </c>
      <c r="X282">
        <v>0</v>
      </c>
      <c r="Y282">
        <v>0</v>
      </c>
      <c r="Z282">
        <v>1.2653030000000001</v>
      </c>
      <c r="AA282">
        <v>22.741779999999999</v>
      </c>
      <c r="AB282">
        <v>0</v>
      </c>
      <c r="AC282">
        <v>0</v>
      </c>
      <c r="AD282">
        <v>1.262731</v>
      </c>
      <c r="AE282">
        <v>22.72392</v>
      </c>
      <c r="AF282">
        <v>0</v>
      </c>
      <c r="AG282">
        <v>0</v>
      </c>
      <c r="AH282">
        <v>1.259884</v>
      </c>
      <c r="AI282">
        <v>22.736740000000001</v>
      </c>
      <c r="AJ282">
        <v>0</v>
      </c>
      <c r="AK282">
        <v>0</v>
      </c>
      <c r="AL282">
        <v>1.2564930000000001</v>
      </c>
      <c r="AM282">
        <v>23.047039999999999</v>
      </c>
      <c r="AN282">
        <v>0</v>
      </c>
      <c r="AO282">
        <v>0</v>
      </c>
      <c r="AP282">
        <v>1.2525930000000001</v>
      </c>
      <c r="AQ282">
        <v>22.99954</v>
      </c>
      <c r="AR282">
        <v>0</v>
      </c>
      <c r="AS282">
        <v>0</v>
      </c>
      <c r="AT282">
        <v>1.2483660000000001</v>
      </c>
      <c r="AU282">
        <v>22.774629999999998</v>
      </c>
      <c r="AV282">
        <v>0</v>
      </c>
      <c r="AW282">
        <v>0</v>
      </c>
      <c r="AX282">
        <v>1.2441759999999999</v>
      </c>
      <c r="AY282">
        <v>22.498149999999999</v>
      </c>
      <c r="AZ282">
        <v>0</v>
      </c>
      <c r="BA282">
        <v>0</v>
      </c>
      <c r="BB282">
        <v>1.240165</v>
      </c>
      <c r="BC282">
        <v>22.235990000000001</v>
      </c>
      <c r="BD282">
        <v>0</v>
      </c>
      <c r="BE282">
        <v>0</v>
      </c>
      <c r="BF282">
        <v>1.2365809999999999</v>
      </c>
      <c r="BG282">
        <v>22.11617</v>
      </c>
      <c r="BH282">
        <v>2.5179010000000001E-29</v>
      </c>
      <c r="BI282">
        <v>6.8186499999999999E-27</v>
      </c>
      <c r="BJ282">
        <v>1.2333689999999999</v>
      </c>
      <c r="BK282">
        <v>22.274539999999998</v>
      </c>
      <c r="BL282" s="1">
        <v>7.9409820000000005E-19</v>
      </c>
      <c r="BM282" s="1">
        <v>1.6625330000000001E-16</v>
      </c>
      <c r="BN282">
        <v>1.2303679999999999</v>
      </c>
      <c r="BO282">
        <v>22.70309</v>
      </c>
      <c r="BP282" s="1">
        <v>1.6316730000000001E-11</v>
      </c>
      <c r="BQ282" s="1">
        <v>2.7284620000000001E-9</v>
      </c>
      <c r="BR282">
        <v>1.227447</v>
      </c>
      <c r="BS282">
        <v>23.195509999999999</v>
      </c>
      <c r="BT282" s="1">
        <v>2.213836E-7</v>
      </c>
      <c r="BU282" s="1">
        <v>4.3726439999999998E-5</v>
      </c>
      <c r="BV282">
        <v>1.224496</v>
      </c>
      <c r="BW282">
        <v>23.565370000000001</v>
      </c>
      <c r="BX282" s="1">
        <v>1.106764E-4</v>
      </c>
      <c r="BY282" s="1">
        <v>2.3531030000000001E-2</v>
      </c>
      <c r="BZ282">
        <v>1.221317</v>
      </c>
      <c r="CA282">
        <v>23.666049999999998</v>
      </c>
      <c r="CB282" s="1">
        <v>1.04286E-2</v>
      </c>
      <c r="CC282" s="1">
        <v>2.3439290000000002</v>
      </c>
      <c r="CD282">
        <v>1.2178340000000001</v>
      </c>
      <c r="CE282">
        <v>23.341370000000001</v>
      </c>
      <c r="CF282" s="1">
        <v>0.29840119999999998</v>
      </c>
      <c r="CG282" s="1">
        <v>70.249539999999996</v>
      </c>
      <c r="CH282">
        <v>1.213892</v>
      </c>
      <c r="CI282">
        <v>22.932400000000001</v>
      </c>
      <c r="CJ282" s="1">
        <v>3.3386770000000001</v>
      </c>
      <c r="CK282">
        <v>819.24519999999995</v>
      </c>
      <c r="CL282">
        <v>1.2093739999999999</v>
      </c>
      <c r="CM282">
        <v>22.659739999999999</v>
      </c>
      <c r="CN282" s="1">
        <v>17.30481</v>
      </c>
      <c r="CO282">
        <v>4410.357</v>
      </c>
      <c r="CP282">
        <v>1.204245</v>
      </c>
      <c r="CQ282">
        <v>22.572890000000001</v>
      </c>
      <c r="CR282">
        <v>47.161009999999997</v>
      </c>
      <c r="CS282">
        <v>12442.23</v>
      </c>
      <c r="CT282">
        <v>1.198512</v>
      </c>
      <c r="CU282">
        <v>22.917570000000001</v>
      </c>
      <c r="CV282">
        <v>74.649339999999995</v>
      </c>
      <c r="CW282">
        <v>20335.09</v>
      </c>
      <c r="CX282">
        <v>1.192245</v>
      </c>
      <c r="CY282">
        <v>23.519200000000001</v>
      </c>
      <c r="CZ282">
        <v>74.504620000000003</v>
      </c>
      <c r="DA282">
        <v>20910.330000000002</v>
      </c>
      <c r="DB282">
        <v>1.185554</v>
      </c>
      <c r="DC282">
        <v>23.930319999999998</v>
      </c>
      <c r="DD282">
        <v>50.17445</v>
      </c>
      <c r="DE282">
        <v>14479.34</v>
      </c>
      <c r="DF282">
        <v>1.178377</v>
      </c>
      <c r="DG282">
        <v>24.115729999999999</v>
      </c>
      <c r="DH282">
        <v>24.205860000000001</v>
      </c>
      <c r="DI282">
        <v>7167.8720000000003</v>
      </c>
      <c r="DJ282">
        <v>1.1713560000000001</v>
      </c>
      <c r="DK282">
        <v>23.91816</v>
      </c>
      <c r="DL282">
        <v>8.8186499999999999</v>
      </c>
      <c r="DM282">
        <v>2673.2220000000002</v>
      </c>
      <c r="DN282">
        <v>1.163778</v>
      </c>
      <c r="DO282">
        <v>23.59074</v>
      </c>
      <c r="DP282">
        <v>2.5574110000000001</v>
      </c>
      <c r="DQ282">
        <v>791.82100000000003</v>
      </c>
      <c r="DR282">
        <v>1.1561619999999999</v>
      </c>
      <c r="DS282">
        <v>23.28566</v>
      </c>
      <c r="DT282">
        <v>0.64362410000000003</v>
      </c>
      <c r="DU282">
        <v>201.90289999999999</v>
      </c>
      <c r="DV282">
        <v>1.1482410000000001</v>
      </c>
      <c r="DW282">
        <v>23.02637</v>
      </c>
      <c r="DX282">
        <v>0.17769209999999999</v>
      </c>
      <c r="DY282">
        <v>55.096249999999998</v>
      </c>
      <c r="DZ282">
        <v>1.140225</v>
      </c>
      <c r="EA282">
        <v>23.134609999999999</v>
      </c>
      <c r="EB282">
        <v>8.4598610000000005E-2</v>
      </c>
      <c r="EC282">
        <v>25.183260000000001</v>
      </c>
      <c r="ED282">
        <v>1.1319300000000001</v>
      </c>
      <c r="EE282">
        <v>23.495010000000001</v>
      </c>
      <c r="EF282">
        <v>6.9668229999999998E-2</v>
      </c>
      <c r="EG282">
        <v>20.356539999999999</v>
      </c>
      <c r="EH282">
        <v>1.1235619999999999</v>
      </c>
      <c r="EI282">
        <v>23.938759999999998</v>
      </c>
      <c r="EJ282">
        <v>6.7359139999999998E-2</v>
      </c>
      <c r="EK282">
        <v>19.733509999999999</v>
      </c>
      <c r="EL282">
        <v>1.115802</v>
      </c>
      <c r="EM282">
        <v>24.24071</v>
      </c>
      <c r="EN282">
        <v>6.5263920000000003E-2</v>
      </c>
      <c r="EO282">
        <v>19.255769999999998</v>
      </c>
      <c r="EP282">
        <v>1.108535</v>
      </c>
      <c r="EQ282">
        <v>24.116060000000001</v>
      </c>
      <c r="ER282">
        <v>6.1806510000000002E-2</v>
      </c>
      <c r="ES282">
        <v>18.366240000000001</v>
      </c>
      <c r="ET282">
        <v>1.10087</v>
      </c>
      <c r="EU282">
        <v>23.701899999999998</v>
      </c>
      <c r="EV282">
        <v>5.731866E-2</v>
      </c>
      <c r="EW282">
        <v>17.154489999999999</v>
      </c>
      <c r="EX282">
        <v>1.0932770000000001</v>
      </c>
      <c r="EY282">
        <v>23.28959</v>
      </c>
      <c r="EZ282" s="1">
        <v>5.2435790000000003E-2</v>
      </c>
      <c r="FA282">
        <v>15.79749</v>
      </c>
      <c r="FB282">
        <v>1.085413</v>
      </c>
      <c r="FC282">
        <v>23.095320000000001</v>
      </c>
      <c r="FD282" s="1">
        <v>4.7565330000000003E-2</v>
      </c>
      <c r="FE282">
        <v>14.4239</v>
      </c>
      <c r="FF282">
        <v>1.0776829999999999</v>
      </c>
      <c r="FG282">
        <v>23.61187</v>
      </c>
      <c r="FH282" s="1">
        <v>4.297724E-2</v>
      </c>
      <c r="FI282">
        <v>13.11398</v>
      </c>
      <c r="FJ282">
        <v>1.069955</v>
      </c>
      <c r="FK282">
        <v>24.211349999999999</v>
      </c>
      <c r="FL282" s="1">
        <v>3.876574E-2</v>
      </c>
      <c r="FM282">
        <v>11.90244</v>
      </c>
      <c r="FN282">
        <v>1.062041</v>
      </c>
      <c r="FO282">
        <v>24.636939999999999</v>
      </c>
      <c r="FP282" s="1">
        <v>3.4954590000000001E-2</v>
      </c>
      <c r="FQ282">
        <v>10.801489999999999</v>
      </c>
      <c r="FR282">
        <v>1.0539210000000001</v>
      </c>
      <c r="FS282">
        <v>24.832989999999999</v>
      </c>
      <c r="FT282" s="1">
        <v>3.15328E-2</v>
      </c>
      <c r="FU282">
        <v>9.8075690000000009</v>
      </c>
      <c r="FV282">
        <v>1.0465800000000001</v>
      </c>
      <c r="FW282">
        <v>24.767410000000002</v>
      </c>
      <c r="FX282" s="1">
        <v>2.8488289999999999E-2</v>
      </c>
      <c r="FY282">
        <v>8.9126820000000002</v>
      </c>
      <c r="FZ282">
        <v>1.0391919999999999</v>
      </c>
      <c r="GA282">
        <v>24.480720000000002</v>
      </c>
      <c r="GB282" s="1">
        <v>2.5760149999999999E-2</v>
      </c>
      <c r="GC282">
        <v>8.1048480000000005</v>
      </c>
      <c r="GD282">
        <v>1.0310109999999999</v>
      </c>
      <c r="GE282">
        <v>24.122949999999999</v>
      </c>
      <c r="GF282" s="1">
        <v>2.3271750000000001E-2</v>
      </c>
      <c r="GG282">
        <v>7.3692869999999999</v>
      </c>
      <c r="GH282">
        <v>1.0232049999999999</v>
      </c>
      <c r="GI282">
        <v>23.887599999999999</v>
      </c>
      <c r="GJ282" s="1">
        <v>2.101153E-2</v>
      </c>
      <c r="GK282">
        <v>6.6939679999999999</v>
      </c>
      <c r="GL282">
        <v>1.0161279999999999</v>
      </c>
      <c r="GM282">
        <v>24.309619999999999</v>
      </c>
      <c r="GN282" s="1">
        <v>1.8976070000000001E-2</v>
      </c>
      <c r="GO282">
        <v>6.0773989999999998</v>
      </c>
      <c r="GP282">
        <v>1.00892</v>
      </c>
      <c r="GQ282">
        <v>24.89603</v>
      </c>
      <c r="GR282">
        <v>1.7118540000000002E-2</v>
      </c>
      <c r="GS282">
        <v>5.5131259999999997</v>
      </c>
      <c r="GT282">
        <v>1.0021800000000001</v>
      </c>
      <c r="GU282">
        <v>25.462029999999999</v>
      </c>
      <c r="GV282" s="1">
        <v>1.5442310000000001E-2</v>
      </c>
      <c r="GW282">
        <v>4.9987209999999997</v>
      </c>
      <c r="GX282">
        <v>0.99643619999999999</v>
      </c>
      <c r="GY282">
        <v>26.055730000000001</v>
      </c>
      <c r="GZ282" s="1">
        <v>1.394363E-2</v>
      </c>
      <c r="HA282">
        <v>4.5328179999999998</v>
      </c>
      <c r="HB282">
        <v>0.99159799999999998</v>
      </c>
      <c r="HC282">
        <v>26.36741</v>
      </c>
      <c r="HD282" s="1">
        <v>1.259851E-2</v>
      </c>
      <c r="HE282">
        <v>4.1110629999999997</v>
      </c>
      <c r="HF282">
        <v>0.98740280000000002</v>
      </c>
      <c r="HG282">
        <v>26.313130000000001</v>
      </c>
      <c r="HH282" s="1">
        <v>1.138248E-2</v>
      </c>
      <c r="HI282">
        <v>3.7265359999999998</v>
      </c>
      <c r="HJ282">
        <v>0.98381799999999997</v>
      </c>
      <c r="HK282">
        <v>26.17071</v>
      </c>
      <c r="HL282" s="1">
        <v>1.026996E-2</v>
      </c>
      <c r="HM282">
        <v>3.3722590000000001</v>
      </c>
      <c r="HN282">
        <v>0.98097959999999995</v>
      </c>
      <c r="HO282">
        <v>26.038930000000001</v>
      </c>
      <c r="HP282" s="1">
        <v>9.2412699999999993E-3</v>
      </c>
      <c r="HQ282">
        <v>3.0421369999999999</v>
      </c>
      <c r="HR282">
        <v>0.97873540000000003</v>
      </c>
      <c r="HS282">
        <v>26.358470000000001</v>
      </c>
      <c r="HT282" s="1">
        <v>8.2826359999999995E-3</v>
      </c>
      <c r="HU282">
        <v>2.7324039999999998</v>
      </c>
      <c r="HV282">
        <v>0.97706519999999997</v>
      </c>
      <c r="HW282">
        <v>26.878799999999998</v>
      </c>
      <c r="HX282" s="1">
        <v>7.3840399999999997E-3</v>
      </c>
      <c r="HY282">
        <v>2.4403169999999998</v>
      </c>
      <c r="HZ282">
        <v>0.97580540000000004</v>
      </c>
      <c r="IA282">
        <v>27.415459999999999</v>
      </c>
      <c r="IB282" s="1">
        <v>6.5355389999999999E-3</v>
      </c>
      <c r="IC282">
        <v>2.1635119999999999</v>
      </c>
      <c r="ID282">
        <v>0.97486309999999998</v>
      </c>
      <c r="IE282">
        <v>27.951619999999998</v>
      </c>
      <c r="IF282" s="1">
        <v>5.7214359999999999E-3</v>
      </c>
      <c r="IG282">
        <v>1.8973930000000001</v>
      </c>
      <c r="IH282">
        <v>0.97413609999999995</v>
      </c>
      <c r="II282">
        <v>28.099740000000001</v>
      </c>
      <c r="IJ282" s="1">
        <v>4.9215439999999999E-3</v>
      </c>
      <c r="IK282">
        <v>1.635888</v>
      </c>
      <c r="IL282">
        <v>0.97363469999999996</v>
      </c>
      <c r="IM282">
        <v>27.92353</v>
      </c>
      <c r="IN282" s="1">
        <v>4.1280259999999999E-3</v>
      </c>
      <c r="IO282">
        <v>1.375915</v>
      </c>
      <c r="IP282">
        <v>0.97327010000000003</v>
      </c>
      <c r="IQ282">
        <v>27.64818</v>
      </c>
      <c r="IR282" s="1">
        <v>3.360301E-3</v>
      </c>
      <c r="IS282">
        <v>1.123373</v>
      </c>
      <c r="IT282">
        <v>0.97305540000000001</v>
      </c>
      <c r="IU282">
        <v>27.354430000000001</v>
      </c>
      <c r="IV282" s="1">
        <v>2.6637840000000002E-3</v>
      </c>
      <c r="IW282">
        <v>0.89242679999999996</v>
      </c>
      <c r="IX282">
        <v>0.97286550000000005</v>
      </c>
      <c r="IY282">
        <v>27.411539999999999</v>
      </c>
      <c r="IZ282" s="1">
        <v>2.083278E-3</v>
      </c>
      <c r="JA282">
        <v>0.69843420000000001</v>
      </c>
      <c r="JB282">
        <v>0.97273279999999995</v>
      </c>
      <c r="JC282">
        <v>27.366060000000001</v>
      </c>
      <c r="JD282" s="1">
        <v>1.641038E-3</v>
      </c>
      <c r="JE282">
        <v>0.54948520000000001</v>
      </c>
      <c r="JF282">
        <v>0.97265389999999996</v>
      </c>
      <c r="JG282">
        <v>27.427800000000001</v>
      </c>
      <c r="JH282" s="1">
        <v>1.32986E-3</v>
      </c>
      <c r="JI282">
        <v>0.4439786</v>
      </c>
      <c r="JJ282">
        <v>0.9726129</v>
      </c>
      <c r="JK282">
        <v>27.342649999999999</v>
      </c>
      <c r="JL282" s="1">
        <v>1.122498E-3</v>
      </c>
      <c r="JM282">
        <v>0.37337720000000002</v>
      </c>
      <c r="JN282">
        <v>0.97255670000000005</v>
      </c>
      <c r="JO282">
        <v>27.329740000000001</v>
      </c>
      <c r="JP282" s="1">
        <v>9.8672889999999996E-4</v>
      </c>
      <c r="JQ282">
        <v>0.32716420000000002</v>
      </c>
      <c r="JR282">
        <v>0.97254980000000002</v>
      </c>
      <c r="JS282">
        <v>27.46</v>
      </c>
      <c r="JT282" s="1">
        <v>8.9552589999999997E-4</v>
      </c>
      <c r="JU282">
        <v>0.29621910000000001</v>
      </c>
      <c r="JV282">
        <v>0.97254169999999995</v>
      </c>
      <c r="JW282">
        <v>27.545390000000001</v>
      </c>
      <c r="JX282" s="1">
        <v>8.3035409999999998E-4</v>
      </c>
      <c r="JY282">
        <v>0.27423930000000002</v>
      </c>
      <c r="JZ282">
        <v>0.972526</v>
      </c>
      <c r="KA282">
        <v>27.43947</v>
      </c>
      <c r="KB282" s="1">
        <v>7.8001790000000002E-4</v>
      </c>
      <c r="KC282">
        <v>0.25735930000000001</v>
      </c>
      <c r="KD282">
        <v>0.97249790000000003</v>
      </c>
      <c r="KE282">
        <v>27.629249999999999</v>
      </c>
      <c r="KF282" s="1">
        <v>7.3814720000000005E-4</v>
      </c>
      <c r="KG282">
        <v>0.243426</v>
      </c>
      <c r="KH282">
        <v>0.97247459999999997</v>
      </c>
      <c r="KI282">
        <v>27.53866</v>
      </c>
      <c r="KJ282" s="1">
        <v>7.0143219999999995E-4</v>
      </c>
      <c r="KK282">
        <v>0.23126089999999999</v>
      </c>
      <c r="KL282">
        <v>0.97249050000000004</v>
      </c>
      <c r="KM282">
        <v>27.410799999999998</v>
      </c>
      <c r="KN282" s="1">
        <v>6.6815590000000001E-4</v>
      </c>
      <c r="KO282">
        <v>0.22025980000000001</v>
      </c>
      <c r="KP282">
        <v>0.97249739999999996</v>
      </c>
      <c r="KQ282">
        <v>27.37884</v>
      </c>
      <c r="KR282" s="1">
        <v>6.3739579999999997E-4</v>
      </c>
      <c r="KS282">
        <v>0.21009729999999999</v>
      </c>
      <c r="KT282">
        <v>0.97251220000000005</v>
      </c>
      <c r="KU282">
        <v>27.28314</v>
      </c>
      <c r="KV282" s="1">
        <v>6.0867889999999996E-4</v>
      </c>
      <c r="KW282">
        <v>0.20061950000000001</v>
      </c>
      <c r="KX282">
        <v>0.97247899999999998</v>
      </c>
      <c r="KY282">
        <v>27.03265</v>
      </c>
      <c r="KZ282" s="1">
        <v>5.8190580000000002E-4</v>
      </c>
      <c r="LA282">
        <v>0.19177569999999999</v>
      </c>
      <c r="LB282">
        <v>0.97251460000000001</v>
      </c>
      <c r="LC282">
        <v>26.739000000000001</v>
      </c>
      <c r="LD282" s="1">
        <v>5.5672529999999999E-4</v>
      </c>
      <c r="LE282">
        <v>0.1834692</v>
      </c>
      <c r="LF282">
        <v>0.97251270000000001</v>
      </c>
      <c r="LG282">
        <v>26.525099999999998</v>
      </c>
      <c r="LH282" s="1">
        <v>5.3287829999999997E-4</v>
      </c>
      <c r="LI282">
        <v>0.1755958</v>
      </c>
      <c r="LJ282">
        <v>0.97250510000000001</v>
      </c>
      <c r="LK282">
        <v>26.887640000000001</v>
      </c>
      <c r="LL282" s="1">
        <v>5.101684E-4</v>
      </c>
      <c r="LM282">
        <v>0.16811870000000001</v>
      </c>
      <c r="LN282">
        <v>0.97251330000000002</v>
      </c>
      <c r="LO282">
        <v>27.201750000000001</v>
      </c>
      <c r="LP282" s="1">
        <v>4.88686E-4</v>
      </c>
      <c r="LQ282">
        <v>0.1610182</v>
      </c>
      <c r="LR282">
        <v>0.97251240000000005</v>
      </c>
      <c r="LS282">
        <v>27.467610000000001</v>
      </c>
      <c r="LT282" s="1">
        <v>4.6830409999999999E-4</v>
      </c>
      <c r="LU282">
        <v>0.15429590000000001</v>
      </c>
      <c r="LV282">
        <v>0.97249549999999996</v>
      </c>
      <c r="LW282">
        <v>27.945450000000001</v>
      </c>
      <c r="LX282" s="1">
        <v>4.4888289999999998E-4</v>
      </c>
      <c r="LY282">
        <v>0.1478971</v>
      </c>
      <c r="LZ282">
        <v>0.97248690000000004</v>
      </c>
      <c r="MA282">
        <v>28.212430000000001</v>
      </c>
      <c r="MB282" s="1">
        <v>4.3038240000000001E-4</v>
      </c>
      <c r="MC282">
        <v>0.14180509999999999</v>
      </c>
      <c r="MD282">
        <v>0.97246429999999995</v>
      </c>
      <c r="ME282">
        <v>28.012810000000002</v>
      </c>
      <c r="MF282" s="1">
        <v>4.1281750000000001E-4</v>
      </c>
      <c r="MG282">
        <v>0.13600499999999999</v>
      </c>
      <c r="MH282">
        <v>0.97245789999999999</v>
      </c>
      <c r="MI282">
        <v>27.673719999999999</v>
      </c>
      <c r="MJ282" s="1">
        <v>3.9607910000000001E-4</v>
      </c>
      <c r="MK282">
        <v>0.13049230000000001</v>
      </c>
      <c r="ML282">
        <v>0.97239830000000005</v>
      </c>
      <c r="MM282">
        <v>27.52524</v>
      </c>
      <c r="MN282" s="1">
        <v>3.801632E-4</v>
      </c>
      <c r="MO282">
        <v>0.12525500000000001</v>
      </c>
      <c r="MP282">
        <v>0.97234730000000003</v>
      </c>
      <c r="MQ282">
        <v>27.918959999999998</v>
      </c>
      <c r="MR282" s="1">
        <v>3.6502049999999998E-4</v>
      </c>
      <c r="MS282">
        <v>0.1202722</v>
      </c>
      <c r="MT282">
        <v>0.97224619999999995</v>
      </c>
      <c r="MU282">
        <v>28.377549999999999</v>
      </c>
      <c r="MV282" s="1">
        <v>3.5061579999999998E-4</v>
      </c>
      <c r="MW282">
        <v>0.1155201</v>
      </c>
      <c r="MX282">
        <v>0.97215289999999999</v>
      </c>
      <c r="MY282">
        <v>28.63786</v>
      </c>
      <c r="MZ282" s="1">
        <v>3.368151E-4</v>
      </c>
      <c r="NA282">
        <v>0.1109846</v>
      </c>
      <c r="NB282">
        <v>0.97197310000000003</v>
      </c>
      <c r="NC282">
        <v>28.839310000000001</v>
      </c>
      <c r="ND282" s="1">
        <v>3.2368540000000002E-4</v>
      </c>
      <c r="NE282">
        <v>0.106671</v>
      </c>
      <c r="NF282">
        <v>0.97176709999999999</v>
      </c>
      <c r="NG282">
        <v>28.733630000000002</v>
      </c>
      <c r="NH282" s="1">
        <v>3.1125279999999998E-4</v>
      </c>
      <c r="NI282">
        <v>0.1025847</v>
      </c>
      <c r="NJ282">
        <v>0.97155230000000004</v>
      </c>
      <c r="NK282">
        <v>28.47467</v>
      </c>
      <c r="NL282" s="1">
        <v>2.9956489999999998E-4</v>
      </c>
      <c r="NM282">
        <v>9.8739149999999998E-2</v>
      </c>
      <c r="NN282">
        <v>0.97131310000000004</v>
      </c>
      <c r="NO282">
        <v>28.26379</v>
      </c>
      <c r="NP282" s="1">
        <v>2.886206E-4</v>
      </c>
      <c r="NQ282">
        <v>9.5142749999999998E-2</v>
      </c>
      <c r="NR282">
        <v>0.97101040000000005</v>
      </c>
      <c r="NS282">
        <v>28.10398</v>
      </c>
      <c r="NT282" s="1">
        <v>2.7831600000000002E-4</v>
      </c>
      <c r="NU282">
        <v>9.1764760000000001E-2</v>
      </c>
      <c r="NV282">
        <v>0.97075529999999999</v>
      </c>
      <c r="NW282">
        <v>28.105419999999999</v>
      </c>
      <c r="NX282" s="1">
        <v>2.6856360000000003E-4</v>
      </c>
      <c r="NY282">
        <v>8.8563160000000002E-2</v>
      </c>
      <c r="NZ282">
        <v>0.97049359999999996</v>
      </c>
      <c r="OA282">
        <v>28.389479999999999</v>
      </c>
      <c r="OB282" s="1">
        <v>2.5917829999999998E-4</v>
      </c>
      <c r="OC282">
        <v>8.5492079999999998E-2</v>
      </c>
      <c r="OD282">
        <v>0.97021550000000001</v>
      </c>
      <c r="OE282">
        <v>28.508980000000001</v>
      </c>
      <c r="OF282" s="1">
        <v>2.5016060000000002E-4</v>
      </c>
      <c r="OG282">
        <v>8.2529690000000003E-2</v>
      </c>
      <c r="OH282">
        <v>0.97000620000000004</v>
      </c>
      <c r="OI282">
        <v>28.566700000000001</v>
      </c>
      <c r="OJ282" s="1">
        <v>2.415382E-4</v>
      </c>
      <c r="OK282">
        <v>7.9693990000000006E-2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0.75749180000000005</v>
      </c>
      <c r="G283">
        <v>23.66376</v>
      </c>
      <c r="H283">
        <v>0</v>
      </c>
      <c r="I283">
        <v>0</v>
      </c>
      <c r="J283">
        <v>0.75561409999999996</v>
      </c>
      <c r="K283">
        <v>23.614319999999999</v>
      </c>
      <c r="L283">
        <v>0</v>
      </c>
      <c r="M283">
        <v>0</v>
      </c>
      <c r="N283">
        <v>0.75371750000000004</v>
      </c>
      <c r="O283">
        <v>23.57094</v>
      </c>
      <c r="P283">
        <v>0</v>
      </c>
      <c r="Q283">
        <v>0</v>
      </c>
      <c r="R283">
        <v>0.75184050000000002</v>
      </c>
      <c r="S283">
        <v>23.214130000000001</v>
      </c>
      <c r="T283">
        <v>0</v>
      </c>
      <c r="U283">
        <v>0</v>
      </c>
      <c r="V283">
        <v>0.74988440000000001</v>
      </c>
      <c r="W283">
        <v>22.8978</v>
      </c>
      <c r="X283">
        <v>0</v>
      </c>
      <c r="Y283">
        <v>0</v>
      </c>
      <c r="Z283">
        <v>0.74793189999999998</v>
      </c>
      <c r="AA283">
        <v>22.74999</v>
      </c>
      <c r="AB283">
        <v>0</v>
      </c>
      <c r="AC283">
        <v>0</v>
      </c>
      <c r="AD283">
        <v>0.74595270000000002</v>
      </c>
      <c r="AE283">
        <v>22.7272</v>
      </c>
      <c r="AF283">
        <v>0</v>
      </c>
      <c r="AG283">
        <v>0</v>
      </c>
      <c r="AH283">
        <v>0.74376180000000003</v>
      </c>
      <c r="AI283">
        <v>22.749009999999998</v>
      </c>
      <c r="AJ283">
        <v>0</v>
      </c>
      <c r="AK283">
        <v>0</v>
      </c>
      <c r="AL283">
        <v>0.74123720000000004</v>
      </c>
      <c r="AM283">
        <v>23.06926</v>
      </c>
      <c r="AN283">
        <v>0</v>
      </c>
      <c r="AO283">
        <v>0</v>
      </c>
      <c r="AP283">
        <v>0.73829840000000002</v>
      </c>
      <c r="AQ283">
        <v>23.035779999999999</v>
      </c>
      <c r="AR283">
        <v>0</v>
      </c>
      <c r="AS283">
        <v>0</v>
      </c>
      <c r="AT283">
        <v>0.73507800000000001</v>
      </c>
      <c r="AU283">
        <v>22.823060000000002</v>
      </c>
      <c r="AV283">
        <v>0</v>
      </c>
      <c r="AW283">
        <v>0</v>
      </c>
      <c r="AX283">
        <v>0.73184450000000001</v>
      </c>
      <c r="AY283">
        <v>22.536069999999999</v>
      </c>
      <c r="AZ283">
        <v>0</v>
      </c>
      <c r="BA283">
        <v>0</v>
      </c>
      <c r="BB283">
        <v>0.72871759999999997</v>
      </c>
      <c r="BC283">
        <v>22.266919999999999</v>
      </c>
      <c r="BD283">
        <v>0</v>
      </c>
      <c r="BE283">
        <v>0</v>
      </c>
      <c r="BF283">
        <v>0.72585489999999997</v>
      </c>
      <c r="BG283">
        <v>22.133839999999999</v>
      </c>
      <c r="BH283">
        <v>4.3972410000000002E-30</v>
      </c>
      <c r="BI283">
        <v>1.477383E-27</v>
      </c>
      <c r="BJ283">
        <v>0.72325629999999996</v>
      </c>
      <c r="BK283">
        <v>22.284140000000001</v>
      </c>
      <c r="BL283" s="1">
        <v>4.831114E-19</v>
      </c>
      <c r="BM283" s="1">
        <v>1.223469E-16</v>
      </c>
      <c r="BN283">
        <v>0.7208736</v>
      </c>
      <c r="BO283">
        <v>22.716940000000001</v>
      </c>
      <c r="BP283" s="1">
        <v>5.3295860000000002E-12</v>
      </c>
      <c r="BQ283" s="1">
        <v>1.2341649999999999E-9</v>
      </c>
      <c r="BR283">
        <v>0.71856730000000002</v>
      </c>
      <c r="BS283">
        <v>23.227129999999999</v>
      </c>
      <c r="BT283" s="1">
        <v>1.166291E-7</v>
      </c>
      <c r="BU283" s="1">
        <v>2.9751029999999999E-5</v>
      </c>
      <c r="BV283">
        <v>0.71624949999999998</v>
      </c>
      <c r="BW283">
        <v>23.607990000000001</v>
      </c>
      <c r="BX283" s="1">
        <v>6.8721890000000003E-5</v>
      </c>
      <c r="BY283" s="1">
        <v>1.857528E-2</v>
      </c>
      <c r="BZ283">
        <v>0.71380909999999997</v>
      </c>
      <c r="CA283">
        <v>23.713809999999999</v>
      </c>
      <c r="CB283" s="1">
        <v>7.2387129999999999E-3</v>
      </c>
      <c r="CC283" s="1">
        <v>2.0500180000000001</v>
      </c>
      <c r="CD283">
        <v>0.71113910000000002</v>
      </c>
      <c r="CE283">
        <v>23.383479999999999</v>
      </c>
      <c r="CF283" s="1">
        <v>0.22633929999999999</v>
      </c>
      <c r="CG283" s="1">
        <v>66.723519999999994</v>
      </c>
      <c r="CH283">
        <v>0.70815079999999997</v>
      </c>
      <c r="CI283">
        <v>22.969570000000001</v>
      </c>
      <c r="CJ283" s="1">
        <v>2.729371</v>
      </c>
      <c r="CK283" s="1">
        <v>834.61270000000002</v>
      </c>
      <c r="CL283">
        <v>0.70471810000000001</v>
      </c>
      <c r="CM283">
        <v>22.682480000000002</v>
      </c>
      <c r="CN283" s="1">
        <v>15.097580000000001</v>
      </c>
      <c r="CO283">
        <v>4775.8329999999996</v>
      </c>
      <c r="CP283">
        <v>0.70086800000000005</v>
      </c>
      <c r="CQ283">
        <v>22.58681</v>
      </c>
      <c r="CR283">
        <v>43.577489999999997</v>
      </c>
      <c r="CS283">
        <v>14217.34</v>
      </c>
      <c r="CT283">
        <v>0.69658450000000005</v>
      </c>
      <c r="CU283">
        <v>22.928699999999999</v>
      </c>
      <c r="CV283">
        <v>72.593119999999999</v>
      </c>
      <c r="CW283">
        <v>24369.16</v>
      </c>
      <c r="CX283">
        <v>0.69184219999999996</v>
      </c>
      <c r="CY283">
        <v>23.529150000000001</v>
      </c>
      <c r="CZ283">
        <v>75.83605</v>
      </c>
      <c r="DA283">
        <v>26137.16</v>
      </c>
      <c r="DB283">
        <v>0.68675299999999995</v>
      </c>
      <c r="DC283">
        <v>23.94652</v>
      </c>
      <c r="DD283">
        <v>53.206780000000002</v>
      </c>
      <c r="DE283">
        <v>18789.11</v>
      </c>
      <c r="DF283">
        <v>0.68130420000000003</v>
      </c>
      <c r="DG283">
        <v>24.142309999999998</v>
      </c>
      <c r="DH283">
        <v>26.624849999999999</v>
      </c>
      <c r="DI283">
        <v>9612.7690000000002</v>
      </c>
      <c r="DJ283">
        <v>0.67589129999999997</v>
      </c>
      <c r="DK283">
        <v>23.945630000000001</v>
      </c>
      <c r="DL283">
        <v>10.018549999999999</v>
      </c>
      <c r="DM283">
        <v>3691.451</v>
      </c>
      <c r="DN283">
        <v>0.67009629999999998</v>
      </c>
      <c r="DO283">
        <v>23.625019999999999</v>
      </c>
      <c r="DP283">
        <v>2.9839669999999998</v>
      </c>
      <c r="DQ283">
        <v>1119.8779999999999</v>
      </c>
      <c r="DR283">
        <v>0.66421560000000002</v>
      </c>
      <c r="DS283">
        <v>23.310659999999999</v>
      </c>
      <c r="DT283">
        <v>0.76088670000000003</v>
      </c>
      <c r="DU283">
        <v>288.99650000000003</v>
      </c>
      <c r="DV283">
        <v>0.65812009999999999</v>
      </c>
      <c r="DW283">
        <v>23.046500000000002</v>
      </c>
      <c r="DX283">
        <v>0.2038008</v>
      </c>
      <c r="DY283">
        <v>76.872600000000006</v>
      </c>
      <c r="DZ283">
        <v>0.65192870000000003</v>
      </c>
      <c r="EA283">
        <v>23.14968</v>
      </c>
      <c r="EB283">
        <v>8.9317579999999994E-2</v>
      </c>
      <c r="EC283">
        <v>32.557569999999998</v>
      </c>
      <c r="ED283">
        <v>0.64558839999999995</v>
      </c>
      <c r="EE283">
        <v>23.509</v>
      </c>
      <c r="EF283">
        <v>7.0279560000000005E-2</v>
      </c>
      <c r="EG283">
        <v>25.133120000000002</v>
      </c>
      <c r="EH283">
        <v>0.63917049999999997</v>
      </c>
      <c r="EI283">
        <v>23.951740000000001</v>
      </c>
      <c r="EJ283">
        <v>6.7471429999999999E-2</v>
      </c>
      <c r="EK283">
        <v>24.15361</v>
      </c>
      <c r="EL283">
        <v>0.63305940000000005</v>
      </c>
      <c r="EM283">
        <v>24.254490000000001</v>
      </c>
      <c r="EN283">
        <v>6.5509079999999997E-2</v>
      </c>
      <c r="EO283">
        <v>23.585149999999999</v>
      </c>
      <c r="EP283">
        <v>0.62727900000000003</v>
      </c>
      <c r="EQ283">
        <v>24.140260000000001</v>
      </c>
      <c r="ER283">
        <v>6.2217040000000001E-2</v>
      </c>
      <c r="ES283">
        <v>22.52955</v>
      </c>
      <c r="ET283">
        <v>0.62128499999999998</v>
      </c>
      <c r="EU283">
        <v>23.73573</v>
      </c>
      <c r="EV283">
        <v>5.7829560000000002E-2</v>
      </c>
      <c r="EW283">
        <v>21.0626</v>
      </c>
      <c r="EX283">
        <v>0.61526919999999996</v>
      </c>
      <c r="EY283">
        <v>23.324390000000001</v>
      </c>
      <c r="EZ283" s="1">
        <v>5.2979980000000003E-2</v>
      </c>
      <c r="FA283">
        <v>19.408180000000002</v>
      </c>
      <c r="FB283">
        <v>0.60903759999999996</v>
      </c>
      <c r="FC283">
        <v>23.131170000000001</v>
      </c>
      <c r="FD283" s="1">
        <v>4.8102279999999997E-2</v>
      </c>
      <c r="FE283">
        <v>17.730879999999999</v>
      </c>
      <c r="FF283">
        <v>0.6028464</v>
      </c>
      <c r="FG283">
        <v>23.635290000000001</v>
      </c>
      <c r="FH283" s="1">
        <v>4.3482800000000002E-2</v>
      </c>
      <c r="FI283">
        <v>16.12359</v>
      </c>
      <c r="FJ283">
        <v>0.59663750000000004</v>
      </c>
      <c r="FK283">
        <v>24.215450000000001</v>
      </c>
      <c r="FL283" s="1">
        <v>3.9231130000000003E-2</v>
      </c>
      <c r="FM283">
        <v>14.63306</v>
      </c>
      <c r="FN283">
        <v>0.59026800000000001</v>
      </c>
      <c r="FO283">
        <v>24.64151</v>
      </c>
      <c r="FP283" s="1">
        <v>3.5377640000000002E-2</v>
      </c>
      <c r="FQ283">
        <v>13.27704</v>
      </c>
      <c r="FR283">
        <v>0.58377049999999997</v>
      </c>
      <c r="FS283">
        <v>24.84085</v>
      </c>
      <c r="FT283">
        <v>3.1915600000000002E-2</v>
      </c>
      <c r="FU283">
        <v>12.052149999999999</v>
      </c>
      <c r="FV283">
        <v>0.57770279999999996</v>
      </c>
      <c r="FW283">
        <v>24.778860000000002</v>
      </c>
      <c r="FX283" s="1">
        <v>2.883494E-2</v>
      </c>
      <c r="FY283">
        <v>10.94974</v>
      </c>
      <c r="FZ283">
        <v>0.57188830000000002</v>
      </c>
      <c r="GA283">
        <v>24.50442</v>
      </c>
      <c r="GB283" s="1">
        <v>2.60764E-2</v>
      </c>
      <c r="GC283">
        <v>9.9543630000000007</v>
      </c>
      <c r="GD283">
        <v>0.56577679999999997</v>
      </c>
      <c r="GE283">
        <v>24.155069999999998</v>
      </c>
      <c r="GF283" s="1">
        <v>2.3563299999999999E-2</v>
      </c>
      <c r="GG283">
        <v>9.0464380000000002</v>
      </c>
      <c r="GH283">
        <v>0.55989750000000005</v>
      </c>
      <c r="GI283">
        <v>23.93469</v>
      </c>
      <c r="GJ283" s="1">
        <v>2.1281020000000001E-2</v>
      </c>
      <c r="GK283">
        <v>8.2138299999999997</v>
      </c>
      <c r="GL283">
        <v>0.55450060000000001</v>
      </c>
      <c r="GM283">
        <v>24.356750000000002</v>
      </c>
      <c r="GN283" s="1">
        <v>1.922345E-2</v>
      </c>
      <c r="GO283">
        <v>7.4574189999999998</v>
      </c>
      <c r="GP283">
        <v>0.54902550000000006</v>
      </c>
      <c r="GQ283">
        <v>24.91704</v>
      </c>
      <c r="GR283" s="1">
        <v>1.7346540000000001E-2</v>
      </c>
      <c r="GS283">
        <v>6.7697120000000002</v>
      </c>
      <c r="GT283">
        <v>0.54382850000000005</v>
      </c>
      <c r="GU283">
        <v>25.47391</v>
      </c>
      <c r="GV283">
        <v>1.5650689999999998E-2</v>
      </c>
      <c r="GW283">
        <v>6.1419059999999996</v>
      </c>
      <c r="GX283">
        <v>0.53929470000000002</v>
      </c>
      <c r="GY283">
        <v>26.054939999999998</v>
      </c>
      <c r="GZ283" s="1">
        <v>1.413359E-2</v>
      </c>
      <c r="HA283">
        <v>5.5725930000000004</v>
      </c>
      <c r="HB283">
        <v>0.53541269999999996</v>
      </c>
      <c r="HC283">
        <v>26.3521</v>
      </c>
      <c r="HD283" s="1">
        <v>1.2772469999999999E-2</v>
      </c>
      <c r="HE283">
        <v>5.056991</v>
      </c>
      <c r="HF283">
        <v>0.53202559999999999</v>
      </c>
      <c r="HG283">
        <v>26.310269999999999</v>
      </c>
      <c r="HH283" s="1">
        <v>1.1543019999999999E-2</v>
      </c>
      <c r="HI283">
        <v>4.5868260000000003</v>
      </c>
      <c r="HJ283">
        <v>0.52912360000000003</v>
      </c>
      <c r="HK283">
        <v>26.180219999999998</v>
      </c>
      <c r="HL283" s="1">
        <v>1.041977E-2</v>
      </c>
      <c r="HM283">
        <v>4.153797</v>
      </c>
      <c r="HN283">
        <v>0.52677830000000003</v>
      </c>
      <c r="HO283">
        <v>26.066800000000001</v>
      </c>
      <c r="HP283" s="1">
        <v>9.3823650000000001E-3</v>
      </c>
      <c r="HQ283">
        <v>3.7503929999999999</v>
      </c>
      <c r="HR283">
        <v>0.52493129999999999</v>
      </c>
      <c r="HS283">
        <v>26.399329999999999</v>
      </c>
      <c r="HT283" s="1">
        <v>8.4160840000000008E-3</v>
      </c>
      <c r="HU283">
        <v>3.3717039999999998</v>
      </c>
      <c r="HV283">
        <v>0.52348850000000002</v>
      </c>
      <c r="HW283">
        <v>26.909300000000002</v>
      </c>
      <c r="HX283" s="1">
        <v>7.5107180000000004E-3</v>
      </c>
      <c r="HY283">
        <v>3.0144959999999998</v>
      </c>
      <c r="HZ283">
        <v>0.52239729999999995</v>
      </c>
      <c r="IA283">
        <v>27.432639999999999</v>
      </c>
      <c r="IB283" s="1">
        <v>6.6567099999999997E-3</v>
      </c>
      <c r="IC283">
        <v>2.6759870000000001</v>
      </c>
      <c r="ID283">
        <v>0.52158269999999995</v>
      </c>
      <c r="IE283">
        <v>27.956769999999999</v>
      </c>
      <c r="IF283" s="1">
        <v>5.8393910000000002E-3</v>
      </c>
      <c r="IG283">
        <v>2.351048</v>
      </c>
      <c r="IH283">
        <v>0.52095480000000005</v>
      </c>
      <c r="II283">
        <v>28.090299999999999</v>
      </c>
      <c r="IJ283" s="1">
        <v>5.0387460000000002E-3</v>
      </c>
      <c r="IK283">
        <v>2.0324179999999998</v>
      </c>
      <c r="IL283">
        <v>0.52051320000000001</v>
      </c>
      <c r="IM283">
        <v>27.92586</v>
      </c>
      <c r="IN283" s="1">
        <v>4.2442690000000002E-3</v>
      </c>
      <c r="IO283">
        <v>1.715576</v>
      </c>
      <c r="IP283">
        <v>0.52020529999999998</v>
      </c>
      <c r="IQ283">
        <v>27.662870000000002</v>
      </c>
      <c r="IR283" s="1">
        <v>3.4709659999999998E-3</v>
      </c>
      <c r="IS283">
        <v>1.4062589999999999</v>
      </c>
      <c r="IT283">
        <v>0.51998529999999998</v>
      </c>
      <c r="IU283">
        <v>27.38618</v>
      </c>
      <c r="IV283" s="1">
        <v>2.7614940000000002E-3</v>
      </c>
      <c r="IW283">
        <v>1.1207290000000001</v>
      </c>
      <c r="IX283">
        <v>0.51981719999999998</v>
      </c>
      <c r="IY283">
        <v>27.456610000000001</v>
      </c>
      <c r="IZ283" s="1">
        <v>2.1620329999999998E-3</v>
      </c>
      <c r="JA283">
        <v>0.87808889999999995</v>
      </c>
      <c r="JB283">
        <v>0.5197136</v>
      </c>
      <c r="JC283">
        <v>27.39723</v>
      </c>
      <c r="JD283" s="1">
        <v>1.6991249999999999E-3</v>
      </c>
      <c r="JE283">
        <v>0.68963300000000005</v>
      </c>
      <c r="JF283">
        <v>0.51962379999999997</v>
      </c>
      <c r="JG283">
        <v>27.458659999999998</v>
      </c>
      <c r="JH283" s="1">
        <v>1.3697430000000001E-3</v>
      </c>
      <c r="JI283">
        <v>0.55484690000000003</v>
      </c>
      <c r="JJ283">
        <v>0.51957949999999997</v>
      </c>
      <c r="JK283">
        <v>27.35519</v>
      </c>
      <c r="JL283" s="1">
        <v>1.1487470000000001E-3</v>
      </c>
      <c r="JM283">
        <v>0.46410370000000001</v>
      </c>
      <c r="JN283">
        <v>0.51953760000000004</v>
      </c>
      <c r="JO283">
        <v>27.339279999999999</v>
      </c>
      <c r="JP283" s="1">
        <v>1.0039719999999999E-3</v>
      </c>
      <c r="JQ283">
        <v>0.40464840000000002</v>
      </c>
      <c r="JR283">
        <v>0.51952140000000002</v>
      </c>
      <c r="JS283">
        <v>27.464690000000001</v>
      </c>
      <c r="JT283" s="1">
        <v>9.0733709999999996E-4</v>
      </c>
      <c r="JU283">
        <v>0.36504259999999999</v>
      </c>
      <c r="JV283">
        <v>0.51949610000000002</v>
      </c>
      <c r="JW283">
        <v>27.563490000000002</v>
      </c>
      <c r="JX283" s="1">
        <v>8.3904569999999998E-4</v>
      </c>
      <c r="JY283">
        <v>0.33716069999999998</v>
      </c>
      <c r="JZ283">
        <v>0.51949670000000003</v>
      </c>
      <c r="KA283">
        <v>27.479410000000001</v>
      </c>
      <c r="KB283" s="1">
        <v>7.8693920000000002E-4</v>
      </c>
      <c r="KC283">
        <v>0.31597219999999998</v>
      </c>
      <c r="KD283">
        <v>0.51948110000000003</v>
      </c>
      <c r="KE283">
        <v>27.691839999999999</v>
      </c>
      <c r="KF283">
        <v>7.4401990000000004E-4</v>
      </c>
      <c r="KG283">
        <v>0.29862759999999999</v>
      </c>
      <c r="KH283">
        <v>0.51947949999999998</v>
      </c>
      <c r="KI283">
        <v>27.58933</v>
      </c>
      <c r="KJ283" s="1">
        <v>7.066555E-4</v>
      </c>
      <c r="KK283">
        <v>0.28357480000000002</v>
      </c>
      <c r="KL283">
        <v>0.5194761</v>
      </c>
      <c r="KM283">
        <v>27.46444</v>
      </c>
      <c r="KN283" s="1">
        <v>6.7293940000000003E-4</v>
      </c>
      <c r="KO283">
        <v>0.27001940000000002</v>
      </c>
      <c r="KP283">
        <v>0.51947549999999998</v>
      </c>
      <c r="KQ283">
        <v>27.40869</v>
      </c>
      <c r="KR283" s="1">
        <v>6.4184210000000003E-4</v>
      </c>
      <c r="KS283">
        <v>0.25751849999999998</v>
      </c>
      <c r="KT283">
        <v>0.51947049999999995</v>
      </c>
      <c r="KU283">
        <v>27.295400000000001</v>
      </c>
      <c r="KV283" s="1">
        <v>6.1283479999999998E-4</v>
      </c>
      <c r="KW283">
        <v>0.24587510000000001</v>
      </c>
      <c r="KX283">
        <v>0.51946570000000003</v>
      </c>
      <c r="KY283">
        <v>27.046620000000001</v>
      </c>
      <c r="KZ283" s="1">
        <v>5.8577970000000005E-4</v>
      </c>
      <c r="LA283">
        <v>0.23499800000000001</v>
      </c>
      <c r="LB283">
        <v>0.51946789999999998</v>
      </c>
      <c r="LC283">
        <v>26.760909999999999</v>
      </c>
      <c r="LD283" s="1">
        <v>5.6038379999999997E-4</v>
      </c>
      <c r="LE283">
        <v>0.224805</v>
      </c>
      <c r="LF283">
        <v>0.51948240000000001</v>
      </c>
      <c r="LG283">
        <v>26.566020000000002</v>
      </c>
      <c r="LH283" s="1">
        <v>5.3635879999999996E-4</v>
      </c>
      <c r="LI283">
        <v>0.21515049999999999</v>
      </c>
      <c r="LJ283">
        <v>0.51945859999999999</v>
      </c>
      <c r="LK283">
        <v>26.94098</v>
      </c>
      <c r="LL283" s="1">
        <v>5.1346530000000005E-4</v>
      </c>
      <c r="LM283">
        <v>0.20597679999999999</v>
      </c>
      <c r="LN283">
        <v>0.51948269999999996</v>
      </c>
      <c r="LO283">
        <v>27.240629999999999</v>
      </c>
      <c r="LP283" s="1">
        <v>4.9181919999999996E-4</v>
      </c>
      <c r="LQ283">
        <v>0.19726949999999999</v>
      </c>
      <c r="LR283">
        <v>0.51946309999999996</v>
      </c>
      <c r="LS283">
        <v>27.50761</v>
      </c>
      <c r="LT283" s="1">
        <v>4.7126859999999999E-4</v>
      </c>
      <c r="LU283">
        <v>0.18902160000000001</v>
      </c>
      <c r="LV283">
        <v>0.51947500000000002</v>
      </c>
      <c r="LW283">
        <v>27.972159999999999</v>
      </c>
      <c r="LX283" s="1">
        <v>4.5171289999999998E-4</v>
      </c>
      <c r="LY283">
        <v>0.18117900000000001</v>
      </c>
      <c r="LZ283">
        <v>0.51946510000000001</v>
      </c>
      <c r="MA283">
        <v>28.217960000000001</v>
      </c>
      <c r="MB283" s="1">
        <v>4.3307250000000001E-4</v>
      </c>
      <c r="MC283">
        <v>0.17370749999999999</v>
      </c>
      <c r="MD283">
        <v>0.51947220000000005</v>
      </c>
      <c r="ME283">
        <v>28.02909</v>
      </c>
      <c r="MF283" s="1">
        <v>4.15382E-4</v>
      </c>
      <c r="MG283">
        <v>0.1665973</v>
      </c>
      <c r="MH283">
        <v>0.51944900000000005</v>
      </c>
      <c r="MI283">
        <v>27.698119999999999</v>
      </c>
      <c r="MJ283" s="1">
        <v>3.985107E-4</v>
      </c>
      <c r="MK283">
        <v>0.1598348</v>
      </c>
      <c r="ML283">
        <v>0.51942750000000004</v>
      </c>
      <c r="MM283">
        <v>27.56615</v>
      </c>
      <c r="MN283" s="1">
        <v>3.8247740000000002E-4</v>
      </c>
      <c r="MO283">
        <v>0.1534113</v>
      </c>
      <c r="MP283">
        <v>0.51938240000000002</v>
      </c>
      <c r="MQ283">
        <v>27.968350000000001</v>
      </c>
      <c r="MR283" s="1">
        <v>3.6722429999999997E-4</v>
      </c>
      <c r="MS283">
        <v>0.14730289999999999</v>
      </c>
      <c r="MT283">
        <v>0.51931939999999999</v>
      </c>
      <c r="MU283">
        <v>28.421240000000001</v>
      </c>
      <c r="MV283" s="1">
        <v>3.5271659999999998E-4</v>
      </c>
      <c r="MW283">
        <v>0.1414792</v>
      </c>
      <c r="MX283">
        <v>0.51925030000000005</v>
      </c>
      <c r="MY283">
        <v>28.680250000000001</v>
      </c>
      <c r="MZ283" s="1">
        <v>3.3882029999999998E-4</v>
      </c>
      <c r="NA283">
        <v>0.1359196</v>
      </c>
      <c r="NB283">
        <v>0.51911529999999995</v>
      </c>
      <c r="NC283">
        <v>28.873159999999999</v>
      </c>
      <c r="ND283" s="1">
        <v>3.2558359999999999E-4</v>
      </c>
      <c r="NE283">
        <v>0.13062799999999999</v>
      </c>
      <c r="NF283">
        <v>0.51899189999999995</v>
      </c>
      <c r="NG283">
        <v>28.75065</v>
      </c>
      <c r="NH283" s="1">
        <v>3.1305010000000003E-4</v>
      </c>
      <c r="NI283">
        <v>0.12561510000000001</v>
      </c>
      <c r="NJ283">
        <v>0.51883159999999995</v>
      </c>
      <c r="NK283">
        <v>28.490629999999999</v>
      </c>
      <c r="NL283" s="1">
        <v>3.0124829999999999E-4</v>
      </c>
      <c r="NM283">
        <v>0.1208917</v>
      </c>
      <c r="NN283">
        <v>0.51864180000000004</v>
      </c>
      <c r="NO283">
        <v>28.27731</v>
      </c>
      <c r="NP283" s="1">
        <v>2.9019640000000003E-4</v>
      </c>
      <c r="NQ283">
        <v>0.116475</v>
      </c>
      <c r="NR283">
        <v>0.51843070000000002</v>
      </c>
      <c r="NS283">
        <v>28.122479999999999</v>
      </c>
      <c r="NT283" s="1">
        <v>2.7979699999999998E-4</v>
      </c>
      <c r="NU283">
        <v>0.1123273</v>
      </c>
      <c r="NV283">
        <v>0.51824049999999999</v>
      </c>
      <c r="NW283">
        <v>28.13308</v>
      </c>
      <c r="NX283" s="1">
        <v>2.6997579999999999E-4</v>
      </c>
      <c r="NY283">
        <v>0.10840470000000001</v>
      </c>
      <c r="NZ283">
        <v>0.51802999999999999</v>
      </c>
      <c r="OA283">
        <v>28.414429999999999</v>
      </c>
      <c r="OB283" s="1">
        <v>2.6053879999999999E-4</v>
      </c>
      <c r="OC283">
        <v>0.1046468</v>
      </c>
      <c r="OD283">
        <v>0.51785049999999999</v>
      </c>
      <c r="OE283">
        <v>28.526199999999999</v>
      </c>
      <c r="OF283" s="1">
        <v>2.5147290000000002E-4</v>
      </c>
      <c r="OG283">
        <v>0.1010223</v>
      </c>
      <c r="OH283">
        <v>0.51766210000000001</v>
      </c>
      <c r="OI283">
        <v>28.575990000000001</v>
      </c>
      <c r="OJ283" s="1">
        <v>2.427861E-4</v>
      </c>
      <c r="OK283">
        <v>9.7547049999999996E-2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0.77153229999999995</v>
      </c>
      <c r="G284">
        <v>23.6816</v>
      </c>
      <c r="H284">
        <v>0</v>
      </c>
      <c r="I284">
        <v>0</v>
      </c>
      <c r="J284">
        <v>0.77091900000000002</v>
      </c>
      <c r="K284">
        <v>23.64048</v>
      </c>
      <c r="L284">
        <v>0</v>
      </c>
      <c r="M284">
        <v>0</v>
      </c>
      <c r="N284">
        <v>0.77032489999999998</v>
      </c>
      <c r="O284">
        <v>23.60033</v>
      </c>
      <c r="P284">
        <v>0</v>
      </c>
      <c r="Q284">
        <v>0</v>
      </c>
      <c r="R284">
        <v>0.76974310000000001</v>
      </c>
      <c r="S284">
        <v>23.241910000000001</v>
      </c>
      <c r="T284">
        <v>0</v>
      </c>
      <c r="U284">
        <v>0</v>
      </c>
      <c r="V284">
        <v>0.76912080000000005</v>
      </c>
      <c r="W284">
        <v>22.917300000000001</v>
      </c>
      <c r="X284">
        <v>0</v>
      </c>
      <c r="Y284">
        <v>0</v>
      </c>
      <c r="Z284">
        <v>0.76851369999999997</v>
      </c>
      <c r="AA284">
        <v>22.75703</v>
      </c>
      <c r="AB284">
        <v>0</v>
      </c>
      <c r="AC284">
        <v>0</v>
      </c>
      <c r="AD284">
        <v>0.76755819999999997</v>
      </c>
      <c r="AE284">
        <v>22.729710000000001</v>
      </c>
      <c r="AF284">
        <v>0</v>
      </c>
      <c r="AG284">
        <v>0</v>
      </c>
      <c r="AH284">
        <v>0.76622999999999997</v>
      </c>
      <c r="AI284">
        <v>22.7575</v>
      </c>
      <c r="AJ284">
        <v>0</v>
      </c>
      <c r="AK284">
        <v>0</v>
      </c>
      <c r="AL284">
        <v>0.76466860000000003</v>
      </c>
      <c r="AM284">
        <v>23.08541</v>
      </c>
      <c r="AN284">
        <v>0</v>
      </c>
      <c r="AO284">
        <v>0</v>
      </c>
      <c r="AP284">
        <v>0.76284019999999997</v>
      </c>
      <c r="AQ284">
        <v>23.063009999999998</v>
      </c>
      <c r="AR284">
        <v>0</v>
      </c>
      <c r="AS284">
        <v>0</v>
      </c>
      <c r="AT284">
        <v>0.76089569999999995</v>
      </c>
      <c r="AU284">
        <v>22.859000000000002</v>
      </c>
      <c r="AV284">
        <v>0</v>
      </c>
      <c r="AW284">
        <v>0</v>
      </c>
      <c r="AX284">
        <v>0.75897959999999998</v>
      </c>
      <c r="AY284">
        <v>22.565239999999999</v>
      </c>
      <c r="AZ284">
        <v>0</v>
      </c>
      <c r="BA284">
        <v>0</v>
      </c>
      <c r="BB284">
        <v>0.75718620000000003</v>
      </c>
      <c r="BC284">
        <v>22.291650000000001</v>
      </c>
      <c r="BD284">
        <v>0</v>
      </c>
      <c r="BE284">
        <v>0</v>
      </c>
      <c r="BF284">
        <v>0.75553000000000003</v>
      </c>
      <c r="BG284">
        <v>22.147600000000001</v>
      </c>
      <c r="BH284">
        <v>5.3431270000000001E-31</v>
      </c>
      <c r="BI284">
        <v>1.151723E-28</v>
      </c>
      <c r="BJ284">
        <v>0.75413399999999997</v>
      </c>
      <c r="BK284">
        <v>22.291509999999999</v>
      </c>
      <c r="BL284" s="1">
        <v>2.6783359999999998E-19</v>
      </c>
      <c r="BM284" s="1">
        <v>4.804394E-17</v>
      </c>
      <c r="BN284">
        <v>0.75279059999999998</v>
      </c>
      <c r="BO284">
        <v>22.72749</v>
      </c>
      <c r="BP284" s="1">
        <v>1.8414729999999999E-12</v>
      </c>
      <c r="BQ284" s="1">
        <v>3.1195670000000001E-10</v>
      </c>
      <c r="BR284">
        <v>0.75152240000000003</v>
      </c>
      <c r="BS284">
        <v>23.25112</v>
      </c>
      <c r="BT284" s="1">
        <v>6.3192180000000005E-8</v>
      </c>
      <c r="BU284" s="1">
        <v>1.156049E-5</v>
      </c>
      <c r="BV284">
        <v>0.75023419999999996</v>
      </c>
      <c r="BW284">
        <v>23.639939999999999</v>
      </c>
      <c r="BX284" s="1">
        <v>4.3387789999999997E-5</v>
      </c>
      <c r="BY284" s="1">
        <v>8.2474360000000004E-3</v>
      </c>
      <c r="BZ284">
        <v>0.74884589999999995</v>
      </c>
      <c r="CA284">
        <v>23.75028</v>
      </c>
      <c r="CB284" s="1">
        <v>5.0762170000000001E-3</v>
      </c>
      <c r="CC284" s="1">
        <v>0.99381920000000001</v>
      </c>
      <c r="CD284">
        <v>0.74732690000000002</v>
      </c>
      <c r="CE284">
        <v>23.415600000000001</v>
      </c>
      <c r="CF284" s="1">
        <v>0.1727368</v>
      </c>
      <c r="CG284" s="1">
        <v>34.654470000000003</v>
      </c>
      <c r="CH284">
        <v>0.74561529999999998</v>
      </c>
      <c r="CI284">
        <v>22.998419999999999</v>
      </c>
      <c r="CJ284" s="1">
        <v>2.2385039999999998</v>
      </c>
      <c r="CK284" s="1">
        <v>459.12189999999998</v>
      </c>
      <c r="CL284">
        <v>0.74362649999999997</v>
      </c>
      <c r="CM284">
        <v>22.70064</v>
      </c>
      <c r="CN284" s="1">
        <v>13.1846</v>
      </c>
      <c r="CO284">
        <v>2760.096</v>
      </c>
      <c r="CP284">
        <v>0.74144060000000001</v>
      </c>
      <c r="CQ284">
        <v>22.597259999999999</v>
      </c>
      <c r="CR284" s="1">
        <v>40.224919999999997</v>
      </c>
      <c r="CS284">
        <v>8577.9470000000001</v>
      </c>
      <c r="CT284">
        <v>0.7390023</v>
      </c>
      <c r="CU284">
        <v>22.9376</v>
      </c>
      <c r="CV284">
        <v>70.384050000000002</v>
      </c>
      <c r="CW284">
        <v>15269.7</v>
      </c>
      <c r="CX284">
        <v>0.73638139999999996</v>
      </c>
      <c r="CY284">
        <v>23.537330000000001</v>
      </c>
      <c r="CZ284">
        <v>76.807990000000004</v>
      </c>
      <c r="DA284">
        <v>16931.78</v>
      </c>
      <c r="DB284">
        <v>0.7336028</v>
      </c>
      <c r="DC284">
        <v>23.958559999999999</v>
      </c>
      <c r="DD284">
        <v>56.024999999999999</v>
      </c>
      <c r="DE284">
        <v>12536.31</v>
      </c>
      <c r="DF284">
        <v>0.7306279</v>
      </c>
      <c r="DG284">
        <v>24.163440000000001</v>
      </c>
      <c r="DH284">
        <v>29.01295</v>
      </c>
      <c r="DI284">
        <v>6582.5129999999999</v>
      </c>
      <c r="DJ284">
        <v>0.72695869999999996</v>
      </c>
      <c r="DK284">
        <v>23.966259999999998</v>
      </c>
      <c r="DL284">
        <v>11.249409999999999</v>
      </c>
      <c r="DM284">
        <v>2585.9609999999998</v>
      </c>
      <c r="DN284">
        <v>0.72302429999999995</v>
      </c>
      <c r="DO284">
        <v>23.65127</v>
      </c>
      <c r="DP284">
        <v>3.4346739999999998</v>
      </c>
      <c r="DQ284">
        <v>799.42830000000004</v>
      </c>
      <c r="DR284">
        <v>0.71911069999999999</v>
      </c>
      <c r="DS284">
        <v>23.329940000000001</v>
      </c>
      <c r="DT284">
        <v>0.88775769999999998</v>
      </c>
      <c r="DU284">
        <v>208.55520000000001</v>
      </c>
      <c r="DV284">
        <v>0.71506270000000005</v>
      </c>
      <c r="DW284">
        <v>23.06232</v>
      </c>
      <c r="DX284">
        <v>0.2326492</v>
      </c>
      <c r="DY284">
        <v>54.686480000000003</v>
      </c>
      <c r="DZ284">
        <v>0.71097650000000001</v>
      </c>
      <c r="EA284">
        <v>23.162520000000001</v>
      </c>
      <c r="EB284">
        <v>9.4686279999999998E-2</v>
      </c>
      <c r="EC284">
        <v>21.9361</v>
      </c>
      <c r="ED284">
        <v>0.70682520000000004</v>
      </c>
      <c r="EE284">
        <v>23.5198</v>
      </c>
      <c r="EF284">
        <v>7.1037459999999997E-2</v>
      </c>
      <c r="EG284">
        <v>16.315470000000001</v>
      </c>
      <c r="EH284">
        <v>0.70267230000000003</v>
      </c>
      <c r="EI284">
        <v>23.961040000000001</v>
      </c>
      <c r="EJ284">
        <v>6.7611069999999995E-2</v>
      </c>
      <c r="EK284">
        <v>15.57211</v>
      </c>
      <c r="EL284">
        <v>0.69883919999999999</v>
      </c>
      <c r="EM284">
        <v>24.264810000000001</v>
      </c>
      <c r="EN284">
        <v>6.5742049999999996E-2</v>
      </c>
      <c r="EO284">
        <v>15.227980000000001</v>
      </c>
      <c r="EP284">
        <v>0.69545299999999999</v>
      </c>
      <c r="EQ284">
        <v>24.158359999999998</v>
      </c>
      <c r="ER284">
        <v>6.2601530000000002E-2</v>
      </c>
      <c r="ES284">
        <v>14.579269999999999</v>
      </c>
      <c r="ET284">
        <v>0.69185110000000005</v>
      </c>
      <c r="EU284">
        <v>23.76097</v>
      </c>
      <c r="EV284">
        <v>5.8308560000000002E-2</v>
      </c>
      <c r="EW284">
        <v>13.65521</v>
      </c>
      <c r="EX284">
        <v>0.68756720000000005</v>
      </c>
      <c r="EY284">
        <v>23.351189999999999</v>
      </c>
      <c r="EZ284" s="1">
        <v>5.3485070000000003E-2</v>
      </c>
      <c r="FA284">
        <v>12.59886</v>
      </c>
      <c r="FB284">
        <v>0.68247460000000004</v>
      </c>
      <c r="FC284">
        <v>23.15793</v>
      </c>
      <c r="FD284" s="1">
        <v>4.8601440000000003E-2</v>
      </c>
      <c r="FE284">
        <v>11.521089999999999</v>
      </c>
      <c r="FF284">
        <v>0.67742469999999999</v>
      </c>
      <c r="FG284">
        <v>23.654990000000002</v>
      </c>
      <c r="FH284" s="1">
        <v>4.3951949999999997E-2</v>
      </c>
      <c r="FI284">
        <v>10.48377</v>
      </c>
      <c r="FJ284">
        <v>0.67243180000000002</v>
      </c>
      <c r="FK284">
        <v>24.218710000000002</v>
      </c>
      <c r="FL284" s="1">
        <v>3.9662700000000002E-2</v>
      </c>
      <c r="FM284">
        <v>9.5192320000000006</v>
      </c>
      <c r="FN284">
        <v>0.66726989999999997</v>
      </c>
      <c r="FO284">
        <v>24.646570000000001</v>
      </c>
      <c r="FP284" s="1">
        <v>3.5768960000000002E-2</v>
      </c>
      <c r="FQ284">
        <v>8.6406019999999994</v>
      </c>
      <c r="FR284">
        <v>0.66200320000000001</v>
      </c>
      <c r="FS284">
        <v>24.847329999999999</v>
      </c>
      <c r="FT284" s="1">
        <v>3.2268949999999998E-2</v>
      </c>
      <c r="FU284">
        <v>7.8463690000000001</v>
      </c>
      <c r="FV284">
        <v>0.65716110000000005</v>
      </c>
      <c r="FW284">
        <v>24.787210000000002</v>
      </c>
      <c r="FX284" s="1">
        <v>2.9152669999999999E-2</v>
      </c>
      <c r="FY284">
        <v>7.1314310000000001</v>
      </c>
      <c r="FZ284">
        <v>0.65255110000000005</v>
      </c>
      <c r="GA284">
        <v>24.521850000000001</v>
      </c>
      <c r="GB284" s="1">
        <v>2.636515E-2</v>
      </c>
      <c r="GC284">
        <v>6.4863030000000004</v>
      </c>
      <c r="GD284">
        <v>0.64790210000000004</v>
      </c>
      <c r="GE284">
        <v>24.179189999999998</v>
      </c>
      <c r="GF284">
        <v>2.3828330000000002E-2</v>
      </c>
      <c r="GG284">
        <v>5.8965740000000002</v>
      </c>
      <c r="GH284">
        <v>0.64345249999999998</v>
      </c>
      <c r="GI284">
        <v>23.969650000000001</v>
      </c>
      <c r="GJ284" s="1">
        <v>2.1524499999999998E-2</v>
      </c>
      <c r="GK284">
        <v>5.3560610000000004</v>
      </c>
      <c r="GL284">
        <v>0.638652</v>
      </c>
      <c r="GM284">
        <v>24.393419999999999</v>
      </c>
      <c r="GN284" s="1">
        <v>1.944301E-2</v>
      </c>
      <c r="GO284">
        <v>4.864541</v>
      </c>
      <c r="GP284">
        <v>0.63302380000000003</v>
      </c>
      <c r="GQ284">
        <v>24.933969999999999</v>
      </c>
      <c r="GR284" s="1">
        <v>1.7547759999999999E-2</v>
      </c>
      <c r="GS284">
        <v>4.4178199999999999</v>
      </c>
      <c r="GT284">
        <v>0.62768659999999998</v>
      </c>
      <c r="GU284">
        <v>25.484269999999999</v>
      </c>
      <c r="GV284" s="1">
        <v>1.583381E-2</v>
      </c>
      <c r="GW284">
        <v>4.0096879999999997</v>
      </c>
      <c r="GX284">
        <v>0.6230386</v>
      </c>
      <c r="GY284">
        <v>26.05527</v>
      </c>
      <c r="GZ284" s="1">
        <v>1.429949E-2</v>
      </c>
      <c r="HA284">
        <v>3.6392350000000002</v>
      </c>
      <c r="HB284">
        <v>0.61904930000000002</v>
      </c>
      <c r="HC284">
        <v>26.340779999999999</v>
      </c>
      <c r="HD284" s="1">
        <v>1.2923219999999999E-2</v>
      </c>
      <c r="HE284">
        <v>3.3037670000000001</v>
      </c>
      <c r="HF284">
        <v>0.61557390000000001</v>
      </c>
      <c r="HG284">
        <v>26.30659</v>
      </c>
      <c r="HH284" s="1">
        <v>1.1681E-2</v>
      </c>
      <c r="HI284">
        <v>2.9978289999999999</v>
      </c>
      <c r="HJ284">
        <v>0.61257589999999995</v>
      </c>
      <c r="HK284">
        <v>26.186540000000001</v>
      </c>
      <c r="HL284" s="1">
        <v>1.054745E-2</v>
      </c>
      <c r="HM284">
        <v>2.7161369999999998</v>
      </c>
      <c r="HN284">
        <v>0.61015229999999998</v>
      </c>
      <c r="HO284">
        <v>26.086179999999999</v>
      </c>
      <c r="HP284" s="1">
        <v>9.5018189999999999E-3</v>
      </c>
      <c r="HQ284">
        <v>2.4538690000000001</v>
      </c>
      <c r="HR284">
        <v>0.6082263</v>
      </c>
      <c r="HS284">
        <v>26.431039999999999</v>
      </c>
      <c r="HT284" s="1">
        <v>8.5284000000000002E-3</v>
      </c>
      <c r="HU284">
        <v>2.2075999999999998</v>
      </c>
      <c r="HV284">
        <v>0.6067399</v>
      </c>
      <c r="HW284">
        <v>26.934609999999999</v>
      </c>
      <c r="HX284" s="1">
        <v>7.6168640000000001E-3</v>
      </c>
      <c r="HY284">
        <v>1.975222</v>
      </c>
      <c r="HZ284">
        <v>0.60561319999999996</v>
      </c>
      <c r="IA284">
        <v>27.446670000000001</v>
      </c>
      <c r="IB284" s="1">
        <v>6.7577460000000002E-3</v>
      </c>
      <c r="IC284">
        <v>1.75505</v>
      </c>
      <c r="ID284">
        <v>0.6047553</v>
      </c>
      <c r="IE284">
        <v>27.962150000000001</v>
      </c>
      <c r="IF284" s="1">
        <v>5.937192E-3</v>
      </c>
      <c r="IG284">
        <v>1.5439400000000001</v>
      </c>
      <c r="IH284">
        <v>0.60410569999999997</v>
      </c>
      <c r="II284">
        <v>28.083189999999998</v>
      </c>
      <c r="IJ284" s="1">
        <v>5.1355000000000003E-3</v>
      </c>
      <c r="IK284">
        <v>1.337286</v>
      </c>
      <c r="IL284">
        <v>0.60365639999999998</v>
      </c>
      <c r="IM284">
        <v>27.926189999999998</v>
      </c>
      <c r="IN284" s="1">
        <v>4.3403629999999999E-3</v>
      </c>
      <c r="IO284">
        <v>1.13182</v>
      </c>
      <c r="IP284">
        <v>0.60330269999999997</v>
      </c>
      <c r="IQ284">
        <v>27.67285</v>
      </c>
      <c r="IR284" s="1">
        <v>3.5629770000000002E-3</v>
      </c>
      <c r="IS284">
        <v>0.93053680000000005</v>
      </c>
      <c r="IT284">
        <v>0.6030818</v>
      </c>
      <c r="IU284">
        <v>27.408819999999999</v>
      </c>
      <c r="IV284" s="1">
        <v>2.8436080000000001E-3</v>
      </c>
      <c r="IW284">
        <v>0.74345340000000004</v>
      </c>
      <c r="IX284">
        <v>0.60290239999999995</v>
      </c>
      <c r="IY284">
        <v>27.49126</v>
      </c>
      <c r="IZ284" s="1">
        <v>2.228982E-3</v>
      </c>
      <c r="JA284">
        <v>0.58309480000000002</v>
      </c>
      <c r="JB284">
        <v>0.60278189999999998</v>
      </c>
      <c r="JC284">
        <v>27.421420000000001</v>
      </c>
      <c r="JD284" s="1">
        <v>1.749064E-3</v>
      </c>
      <c r="JE284">
        <v>0.45744980000000002</v>
      </c>
      <c r="JF284">
        <v>0.60270380000000001</v>
      </c>
      <c r="JG284">
        <v>27.482330000000001</v>
      </c>
      <c r="JH284" s="1">
        <v>1.404314E-3</v>
      </c>
      <c r="JI284">
        <v>0.36691279999999998</v>
      </c>
      <c r="JJ284">
        <v>0.60266189999999997</v>
      </c>
      <c r="JK284">
        <v>27.365269999999999</v>
      </c>
      <c r="JL284" s="1">
        <v>1.1715829999999999E-3</v>
      </c>
      <c r="JM284">
        <v>0.3056605</v>
      </c>
      <c r="JN284">
        <v>0.60263619999999996</v>
      </c>
      <c r="JO284">
        <v>27.346920000000001</v>
      </c>
      <c r="JP284" s="1">
        <v>1.0189509999999999E-3</v>
      </c>
      <c r="JQ284">
        <v>0.26548460000000002</v>
      </c>
      <c r="JR284">
        <v>0.60260029999999998</v>
      </c>
      <c r="JS284">
        <v>27.468679999999999</v>
      </c>
      <c r="JT284" s="1">
        <v>9.1751409999999995E-4</v>
      </c>
      <c r="JU284">
        <v>0.23881340000000001</v>
      </c>
      <c r="JV284">
        <v>0.60259339999999995</v>
      </c>
      <c r="JW284">
        <v>27.576139999999999</v>
      </c>
      <c r="JX284" s="1">
        <v>8.4645779999999995E-4</v>
      </c>
      <c r="JY284">
        <v>0.2201573</v>
      </c>
      <c r="JZ284">
        <v>0.60257709999999998</v>
      </c>
      <c r="KA284">
        <v>27.507960000000001</v>
      </c>
      <c r="KB284" s="1">
        <v>7.9278020000000005E-4</v>
      </c>
      <c r="KC284">
        <v>0.20609720000000001</v>
      </c>
      <c r="KD284">
        <v>0.60255669999999995</v>
      </c>
      <c r="KE284">
        <v>27.739529999999998</v>
      </c>
      <c r="KF284" s="1">
        <v>7.4893810000000002E-4</v>
      </c>
      <c r="KG284">
        <v>0.19465360000000001</v>
      </c>
      <c r="KH284">
        <v>0.60255990000000004</v>
      </c>
      <c r="KI284">
        <v>27.62837</v>
      </c>
      <c r="KJ284" s="1">
        <v>7.1101070000000001E-4</v>
      </c>
      <c r="KK284">
        <v>0.18477859999999999</v>
      </c>
      <c r="KL284">
        <v>0.60255610000000004</v>
      </c>
      <c r="KM284">
        <v>27.50656</v>
      </c>
      <c r="KN284" s="1">
        <v>6.7691490000000001E-4</v>
      </c>
      <c r="KO284">
        <v>0.17591029999999999</v>
      </c>
      <c r="KP284">
        <v>0.60256989999999999</v>
      </c>
      <c r="KQ284">
        <v>27.432639999999999</v>
      </c>
      <c r="KR284" s="1">
        <v>6.4553050000000002E-4</v>
      </c>
      <c r="KS284">
        <v>0.16774530000000001</v>
      </c>
      <c r="KT284">
        <v>0.60254390000000002</v>
      </c>
      <c r="KU284">
        <v>27.305299999999999</v>
      </c>
      <c r="KV284" s="1">
        <v>6.1627369999999999E-4</v>
      </c>
      <c r="KW284">
        <v>0.1601418</v>
      </c>
      <c r="KX284">
        <v>0.60256509999999996</v>
      </c>
      <c r="KY284">
        <v>27.05658</v>
      </c>
      <c r="KZ284" s="1">
        <v>5.8899899999999999E-4</v>
      </c>
      <c r="LA284">
        <v>0.1530455</v>
      </c>
      <c r="LB284">
        <v>0.60256080000000001</v>
      </c>
      <c r="LC284">
        <v>26.776730000000001</v>
      </c>
      <c r="LD284" s="1">
        <v>5.6341159999999998E-4</v>
      </c>
      <c r="LE284">
        <v>0.14639469999999999</v>
      </c>
      <c r="LF284">
        <v>0.60256339999999997</v>
      </c>
      <c r="LG284">
        <v>26.59524</v>
      </c>
      <c r="LH284" s="1">
        <v>5.3923980000000001E-4</v>
      </c>
      <c r="LI284">
        <v>0.14010600000000001</v>
      </c>
      <c r="LJ284">
        <v>0.60255369999999997</v>
      </c>
      <c r="LK284">
        <v>26.982500000000002</v>
      </c>
      <c r="LL284" s="1">
        <v>5.1619420000000005E-4</v>
      </c>
      <c r="LM284">
        <v>0.13412399999999999</v>
      </c>
      <c r="LN284">
        <v>0.60256359999999998</v>
      </c>
      <c r="LO284">
        <v>27.27093</v>
      </c>
      <c r="LP284" s="1">
        <v>4.9441260000000005E-4</v>
      </c>
      <c r="LQ284">
        <v>0.12845190000000001</v>
      </c>
      <c r="LR284">
        <v>0.60255199999999998</v>
      </c>
      <c r="LS284">
        <v>27.53782</v>
      </c>
      <c r="LT284" s="1">
        <v>4.7372100000000003E-4</v>
      </c>
      <c r="LU284">
        <v>0.1230754</v>
      </c>
      <c r="LV284">
        <v>0.6025372</v>
      </c>
      <c r="LW284">
        <v>27.9954</v>
      </c>
      <c r="LX284" s="1">
        <v>4.5405169999999999E-4</v>
      </c>
      <c r="LY284">
        <v>0.117966</v>
      </c>
      <c r="LZ284">
        <v>0.60254560000000001</v>
      </c>
      <c r="MA284">
        <v>28.223220000000001</v>
      </c>
      <c r="MB284" s="1">
        <v>4.3530149999999998E-4</v>
      </c>
      <c r="MC284">
        <v>0.11309859999999999</v>
      </c>
      <c r="MD284">
        <v>0.60253599999999996</v>
      </c>
      <c r="ME284">
        <v>28.040009999999999</v>
      </c>
      <c r="MF284">
        <v>4.1750480000000002E-4</v>
      </c>
      <c r="MG284">
        <v>0.10846749999999999</v>
      </c>
      <c r="MH284">
        <v>0.60252570000000005</v>
      </c>
      <c r="MI284">
        <v>27.716010000000001</v>
      </c>
      <c r="MJ284" s="1">
        <v>4.0052300000000001E-4</v>
      </c>
      <c r="MK284">
        <v>0.1040584</v>
      </c>
      <c r="ML284">
        <v>0.60250910000000002</v>
      </c>
      <c r="MM284">
        <v>27.59572</v>
      </c>
      <c r="MN284" s="1">
        <v>3.843931E-4</v>
      </c>
      <c r="MO284">
        <v>9.9874089999999999E-2</v>
      </c>
      <c r="MP284">
        <v>0.60246140000000004</v>
      </c>
      <c r="MQ284">
        <v>28.006589999999999</v>
      </c>
      <c r="MR284" s="1">
        <v>3.6904690000000003E-4</v>
      </c>
      <c r="MS284">
        <v>9.5892720000000001E-2</v>
      </c>
      <c r="MT284">
        <v>0.60238579999999997</v>
      </c>
      <c r="MU284">
        <v>28.455079999999999</v>
      </c>
      <c r="MV284" s="1">
        <v>3.544574E-4</v>
      </c>
      <c r="MW284">
        <v>9.2100080000000001E-2</v>
      </c>
      <c r="MX284">
        <v>0.60231749999999995</v>
      </c>
      <c r="MY284">
        <v>28.713080000000001</v>
      </c>
      <c r="MZ284" s="1">
        <v>3.4047800000000002E-4</v>
      </c>
      <c r="NA284">
        <v>8.8479459999999996E-2</v>
      </c>
      <c r="NB284">
        <v>0.60220189999999996</v>
      </c>
      <c r="NC284">
        <v>28.901109999999999</v>
      </c>
      <c r="ND284" s="1">
        <v>3.2716130000000001E-4</v>
      </c>
      <c r="NE284">
        <v>8.502875E-2</v>
      </c>
      <c r="NF284">
        <v>0.60206000000000004</v>
      </c>
      <c r="NG284">
        <v>28.763739999999999</v>
      </c>
      <c r="NH284" s="1">
        <v>3.14541E-4</v>
      </c>
      <c r="NI284">
        <v>8.1761509999999996E-2</v>
      </c>
      <c r="NJ284">
        <v>0.60191079999999997</v>
      </c>
      <c r="NK284">
        <v>28.502759999999999</v>
      </c>
      <c r="NL284" s="1">
        <v>3.0265100000000003E-4</v>
      </c>
      <c r="NM284">
        <v>7.8681100000000004E-2</v>
      </c>
      <c r="NN284">
        <v>0.60170690000000004</v>
      </c>
      <c r="NO284">
        <v>28.287430000000001</v>
      </c>
      <c r="NP284" s="1">
        <v>2.915026E-4</v>
      </c>
      <c r="NQ284">
        <v>7.5798030000000002E-2</v>
      </c>
      <c r="NR284">
        <v>0.60150199999999998</v>
      </c>
      <c r="NS284">
        <v>28.13598</v>
      </c>
      <c r="NT284" s="1">
        <v>2.8102889999999999E-4</v>
      </c>
      <c r="NU284">
        <v>7.3092939999999995E-2</v>
      </c>
      <c r="NV284">
        <v>0.60129089999999996</v>
      </c>
      <c r="NW284">
        <v>28.153110000000002</v>
      </c>
      <c r="NX284" s="1">
        <v>2.7114460000000001E-4</v>
      </c>
      <c r="NY284">
        <v>7.0537799999999998E-2</v>
      </c>
      <c r="NZ284">
        <v>0.60108379999999995</v>
      </c>
      <c r="OA284">
        <v>28.435120000000001</v>
      </c>
      <c r="OB284" s="1">
        <v>2.6166699999999999E-4</v>
      </c>
      <c r="OC284">
        <v>6.8092829999999993E-2</v>
      </c>
      <c r="OD284">
        <v>0.60087279999999998</v>
      </c>
      <c r="OE284">
        <v>28.539290000000001</v>
      </c>
      <c r="OF284" s="1">
        <v>2.525591E-4</v>
      </c>
      <c r="OG284">
        <v>6.5735849999999998E-2</v>
      </c>
      <c r="OH284">
        <v>0.60070060000000003</v>
      </c>
      <c r="OI284">
        <v>28.584669999999999</v>
      </c>
      <c r="OJ284" s="1">
        <v>2.438219E-4</v>
      </c>
      <c r="OK284">
        <v>6.3472130000000002E-2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0.79835829999999997</v>
      </c>
      <c r="G285">
        <v>23.686900000000001</v>
      </c>
      <c r="H285">
        <v>0</v>
      </c>
      <c r="I285">
        <v>0</v>
      </c>
      <c r="J285">
        <v>0.79623379999999999</v>
      </c>
      <c r="K285">
        <v>23.647670000000002</v>
      </c>
      <c r="L285">
        <v>0</v>
      </c>
      <c r="M285">
        <v>0</v>
      </c>
      <c r="N285">
        <v>0.79411200000000004</v>
      </c>
      <c r="O285">
        <v>23.60867</v>
      </c>
      <c r="P285">
        <v>0</v>
      </c>
      <c r="Q285">
        <v>0</v>
      </c>
      <c r="R285">
        <v>0.79199200000000003</v>
      </c>
      <c r="S285">
        <v>23.249500000000001</v>
      </c>
      <c r="T285">
        <v>0</v>
      </c>
      <c r="U285">
        <v>0</v>
      </c>
      <c r="V285">
        <v>0.78979279999999996</v>
      </c>
      <c r="W285">
        <v>22.922740000000001</v>
      </c>
      <c r="X285">
        <v>0</v>
      </c>
      <c r="Y285">
        <v>0</v>
      </c>
      <c r="Z285">
        <v>0.78760269999999999</v>
      </c>
      <c r="AA285">
        <v>22.75909</v>
      </c>
      <c r="AB285">
        <v>0</v>
      </c>
      <c r="AC285">
        <v>0</v>
      </c>
      <c r="AD285">
        <v>0.78532049999999998</v>
      </c>
      <c r="AE285">
        <v>22.73039</v>
      </c>
      <c r="AF285">
        <v>0</v>
      </c>
      <c r="AG285">
        <v>0</v>
      </c>
      <c r="AH285">
        <v>0.78289280000000006</v>
      </c>
      <c r="AI285">
        <v>22.759889999999999</v>
      </c>
      <c r="AJ285">
        <v>0</v>
      </c>
      <c r="AK285">
        <v>0</v>
      </c>
      <c r="AL285">
        <v>0.7801015</v>
      </c>
      <c r="AM285">
        <v>23.090039999999998</v>
      </c>
      <c r="AN285">
        <v>0</v>
      </c>
      <c r="AO285">
        <v>0</v>
      </c>
      <c r="AP285">
        <v>0.77687379999999995</v>
      </c>
      <c r="AQ285">
        <v>23.070440000000001</v>
      </c>
      <c r="AR285">
        <v>0</v>
      </c>
      <c r="AS285">
        <v>0</v>
      </c>
      <c r="AT285">
        <v>0.77329479999999995</v>
      </c>
      <c r="AU285">
        <v>22.868939999999998</v>
      </c>
      <c r="AV285">
        <v>0</v>
      </c>
      <c r="AW285">
        <v>0</v>
      </c>
      <c r="AX285">
        <v>0.76964730000000003</v>
      </c>
      <c r="AY285">
        <v>22.5732</v>
      </c>
      <c r="AZ285">
        <v>0</v>
      </c>
      <c r="BA285">
        <v>0</v>
      </c>
      <c r="BB285">
        <v>0.76608989999999999</v>
      </c>
      <c r="BC285">
        <v>22.2986</v>
      </c>
      <c r="BD285">
        <v>0</v>
      </c>
      <c r="BE285">
        <v>0</v>
      </c>
      <c r="BF285">
        <v>0.76279830000000004</v>
      </c>
      <c r="BG285">
        <v>22.15155</v>
      </c>
      <c r="BH285">
        <v>1.5028539999999999E-31</v>
      </c>
      <c r="BI285">
        <v>2.1973860000000001E-30</v>
      </c>
      <c r="BJ285">
        <v>0.75982179999999999</v>
      </c>
      <c r="BK285">
        <v>22.293880000000001</v>
      </c>
      <c r="BL285" s="1">
        <v>1.9441940000000001E-19</v>
      </c>
      <c r="BM285" s="1">
        <v>2.8658519999999998E-18</v>
      </c>
      <c r="BN285">
        <v>0.75707780000000002</v>
      </c>
      <c r="BO285">
        <v>22.730789999999999</v>
      </c>
      <c r="BP285" s="1">
        <v>1.0968709999999999E-12</v>
      </c>
      <c r="BQ285" s="1">
        <v>1.61345E-11</v>
      </c>
      <c r="BR285">
        <v>0.75443539999999998</v>
      </c>
      <c r="BS285">
        <v>23.258230000000001</v>
      </c>
      <c r="BT285" s="1">
        <v>4.6890240000000002E-8</v>
      </c>
      <c r="BU285" s="1">
        <v>6.9424739999999995E-7</v>
      </c>
      <c r="BV285">
        <v>0.75182289999999996</v>
      </c>
      <c r="BW285">
        <v>23.649059999999999</v>
      </c>
      <c r="BX285" s="1">
        <v>3.4714549999999998E-5</v>
      </c>
      <c r="BY285" s="1">
        <v>5.1548399999999997E-4</v>
      </c>
      <c r="BZ285">
        <v>0.74909610000000004</v>
      </c>
      <c r="CA285">
        <v>23.76052</v>
      </c>
      <c r="CB285" s="1">
        <v>4.2755750000000002E-3</v>
      </c>
      <c r="CC285" s="1">
        <v>6.371628E-2</v>
      </c>
      <c r="CD285">
        <v>0.74613189999999996</v>
      </c>
      <c r="CE285">
        <v>23.424209999999999</v>
      </c>
      <c r="CF285" s="1">
        <v>0.15160419999999999</v>
      </c>
      <c r="CG285" s="1">
        <v>2.2658149999999999</v>
      </c>
      <c r="CH285">
        <v>0.7428437</v>
      </c>
      <c r="CI285">
        <v>23.006270000000001</v>
      </c>
      <c r="CJ285" s="1">
        <v>2.03423</v>
      </c>
      <c r="CK285" s="1">
        <v>30.510059999999999</v>
      </c>
      <c r="CL285">
        <v>0.73906419999999995</v>
      </c>
      <c r="CM285">
        <v>22.705660000000002</v>
      </c>
      <c r="CN285" s="1">
        <v>12.348089999999999</v>
      </c>
      <c r="CO285" s="1">
        <v>185.97749999999999</v>
      </c>
      <c r="CP285">
        <v>0.73480489999999998</v>
      </c>
      <c r="CQ285">
        <v>22.600239999999999</v>
      </c>
      <c r="CR285" s="1">
        <v>38.682299999999998</v>
      </c>
      <c r="CS285">
        <v>585.03489999999999</v>
      </c>
      <c r="CT285">
        <v>0.73004159999999996</v>
      </c>
      <c r="CU285">
        <v>22.94061</v>
      </c>
      <c r="CV285">
        <v>69.281300000000002</v>
      </c>
      <c r="CW285">
        <v>1052.6120000000001</v>
      </c>
      <c r="CX285">
        <v>0.72484990000000005</v>
      </c>
      <c r="CY285">
        <v>23.54016</v>
      </c>
      <c r="CZ285">
        <v>77.183629999999994</v>
      </c>
      <c r="DA285">
        <v>1178.3920000000001</v>
      </c>
      <c r="DB285">
        <v>0.71924690000000002</v>
      </c>
      <c r="DC285">
        <v>23.96217</v>
      </c>
      <c r="DD285">
        <v>57.3339</v>
      </c>
      <c r="DE285">
        <v>879.83839999999998</v>
      </c>
      <c r="DF285">
        <v>0.71325590000000005</v>
      </c>
      <c r="DG285">
        <v>24.169519999999999</v>
      </c>
      <c r="DH285">
        <v>30.172709999999999</v>
      </c>
      <c r="DI285">
        <v>465.48540000000003</v>
      </c>
      <c r="DJ285">
        <v>0.70713389999999998</v>
      </c>
      <c r="DK285">
        <v>23.971609999999998</v>
      </c>
      <c r="DL285">
        <v>11.86416</v>
      </c>
      <c r="DM285">
        <v>183.99430000000001</v>
      </c>
      <c r="DN285">
        <v>0.70071399999999995</v>
      </c>
      <c r="DO285">
        <v>23.658300000000001</v>
      </c>
      <c r="DP285">
        <v>3.6649660000000002</v>
      </c>
      <c r="DQ285">
        <v>57.172800000000002</v>
      </c>
      <c r="DR285">
        <v>0.69416049999999996</v>
      </c>
      <c r="DS285">
        <v>23.335059999999999</v>
      </c>
      <c r="DT285">
        <v>0.9538643</v>
      </c>
      <c r="DU285">
        <v>14.962949999999999</v>
      </c>
      <c r="DV285">
        <v>0.68735440000000003</v>
      </c>
      <c r="DW285">
        <v>23.06654</v>
      </c>
      <c r="DX285">
        <v>0.24795420000000001</v>
      </c>
      <c r="DY285">
        <v>3.9119350000000002</v>
      </c>
      <c r="DZ285">
        <v>0.68042590000000003</v>
      </c>
      <c r="EA285">
        <v>23.166250000000002</v>
      </c>
      <c r="EB285">
        <v>9.7601610000000005E-2</v>
      </c>
      <c r="EC285">
        <v>1.5477609999999999</v>
      </c>
      <c r="ED285">
        <v>0.67337210000000003</v>
      </c>
      <c r="EE285">
        <v>23.523060000000001</v>
      </c>
      <c r="EF285">
        <v>7.1474659999999995E-2</v>
      </c>
      <c r="EG285">
        <v>1.139664</v>
      </c>
      <c r="EH285">
        <v>0.66624430000000001</v>
      </c>
      <c r="EI285">
        <v>23.963830000000002</v>
      </c>
      <c r="EJ285">
        <v>6.7696820000000005E-2</v>
      </c>
      <c r="EK285">
        <v>1.0858479999999999</v>
      </c>
      <c r="EL285">
        <v>0.65925630000000002</v>
      </c>
      <c r="EM285">
        <v>24.267579999999999</v>
      </c>
      <c r="EN285">
        <v>6.5861690000000001E-2</v>
      </c>
      <c r="EO285">
        <v>1.0625389999999999</v>
      </c>
      <c r="EP285">
        <v>0.6528931</v>
      </c>
      <c r="EQ285">
        <v>24.162939999999999</v>
      </c>
      <c r="ER285">
        <v>6.279419E-2</v>
      </c>
      <c r="ES285">
        <v>1.018227</v>
      </c>
      <c r="ET285">
        <v>0.64633609999999997</v>
      </c>
      <c r="EU285">
        <v>23.767340000000001</v>
      </c>
      <c r="EV285">
        <v>5.8547830000000002E-2</v>
      </c>
      <c r="EW285">
        <v>0.95446299999999995</v>
      </c>
      <c r="EX285">
        <v>0.63965360000000004</v>
      </c>
      <c r="EY285">
        <v>23.358149999999998</v>
      </c>
      <c r="EZ285" s="1">
        <v>5.3737409999999999E-2</v>
      </c>
      <c r="FA285">
        <v>0.88079180000000001</v>
      </c>
      <c r="FB285">
        <v>0.63278860000000003</v>
      </c>
      <c r="FC285">
        <v>23.16508</v>
      </c>
      <c r="FD285" s="1">
        <v>4.8851600000000002E-2</v>
      </c>
      <c r="FE285">
        <v>0.80508959999999996</v>
      </c>
      <c r="FF285">
        <v>0.62591450000000004</v>
      </c>
      <c r="FG285">
        <v>23.66084</v>
      </c>
      <c r="FH285" s="1">
        <v>4.418747E-2</v>
      </c>
      <c r="FI285">
        <v>0.73221159999999996</v>
      </c>
      <c r="FJ285">
        <v>0.61907420000000002</v>
      </c>
      <c r="FK285">
        <v>24.21996</v>
      </c>
      <c r="FL285" s="1">
        <v>3.9880060000000002E-2</v>
      </c>
      <c r="FM285">
        <v>0.66456090000000001</v>
      </c>
      <c r="FN285">
        <v>0.61203379999999996</v>
      </c>
      <c r="FO285">
        <v>24.648099999999999</v>
      </c>
      <c r="FP285" s="1">
        <v>3.5966560000000002E-2</v>
      </c>
      <c r="FQ285">
        <v>0.60292020000000002</v>
      </c>
      <c r="FR285">
        <v>0.60486490000000004</v>
      </c>
      <c r="FS285">
        <v>24.849070000000001</v>
      </c>
      <c r="FT285" s="1">
        <v>3.2447980000000001E-2</v>
      </c>
      <c r="FU285">
        <v>0.54721790000000003</v>
      </c>
      <c r="FV285">
        <v>0.59806139999999997</v>
      </c>
      <c r="FW285">
        <v>24.789259999999999</v>
      </c>
      <c r="FX285">
        <v>2.9313430000000001E-2</v>
      </c>
      <c r="FY285">
        <v>0.4971043</v>
      </c>
      <c r="FZ285">
        <v>0.59152349999999998</v>
      </c>
      <c r="GA285">
        <v>24.52617</v>
      </c>
      <c r="GB285" s="1">
        <v>2.6511320000000001E-2</v>
      </c>
      <c r="GC285">
        <v>0.4519029</v>
      </c>
      <c r="GD285">
        <v>0.58498550000000005</v>
      </c>
      <c r="GE285">
        <v>24.185320000000001</v>
      </c>
      <c r="GF285" s="1">
        <v>2.3962819999999999E-2</v>
      </c>
      <c r="GG285">
        <v>0.41061249999999999</v>
      </c>
      <c r="GH285">
        <v>0.57859740000000004</v>
      </c>
      <c r="GI285">
        <v>23.978770000000001</v>
      </c>
      <c r="GJ285" s="1">
        <v>2.164781E-2</v>
      </c>
      <c r="GK285">
        <v>0.37278909999999998</v>
      </c>
      <c r="GL285">
        <v>0.57259210000000005</v>
      </c>
      <c r="GM285">
        <v>24.40352</v>
      </c>
      <c r="GN285" s="1">
        <v>1.9553649999999999E-2</v>
      </c>
      <c r="GO285">
        <v>0.33822029999999997</v>
      </c>
      <c r="GP285">
        <v>0.56661600000000001</v>
      </c>
      <c r="GQ285">
        <v>24.939080000000001</v>
      </c>
      <c r="GR285" s="1">
        <v>1.7648899999999999E-2</v>
      </c>
      <c r="GS285">
        <v>0.30664849999999999</v>
      </c>
      <c r="GT285">
        <v>0.56090839999999997</v>
      </c>
      <c r="GU285">
        <v>25.48779</v>
      </c>
      <c r="GV285" s="1">
        <v>1.592557E-2</v>
      </c>
      <c r="GW285">
        <v>0.27787590000000001</v>
      </c>
      <c r="GX285">
        <v>0.55589619999999995</v>
      </c>
      <c r="GY285">
        <v>26.056170000000002</v>
      </c>
      <c r="GZ285" s="1">
        <v>1.438238E-2</v>
      </c>
      <c r="HA285">
        <v>0.25181890000000001</v>
      </c>
      <c r="HB285">
        <v>0.55152780000000001</v>
      </c>
      <c r="HC285">
        <v>26.337869999999999</v>
      </c>
      <c r="HD285" s="1">
        <v>1.2998060000000001E-2</v>
      </c>
      <c r="HE285">
        <v>0.22830980000000001</v>
      </c>
      <c r="HF285">
        <v>0.54771389999999998</v>
      </c>
      <c r="HG285">
        <v>26.30527</v>
      </c>
      <c r="HH285" s="1">
        <v>1.174915E-2</v>
      </c>
      <c r="HI285">
        <v>0.2069367</v>
      </c>
      <c r="HJ285">
        <v>0.5444428</v>
      </c>
      <c r="HK285">
        <v>26.187889999999999</v>
      </c>
      <c r="HL285" s="1">
        <v>1.061016E-2</v>
      </c>
      <c r="HM285">
        <v>0.1873136</v>
      </c>
      <c r="HN285">
        <v>0.54174920000000004</v>
      </c>
      <c r="HO285">
        <v>26.091360000000002</v>
      </c>
      <c r="HP285" s="1">
        <v>9.5600589999999992E-3</v>
      </c>
      <c r="HQ285" s="1">
        <v>0.1691029</v>
      </c>
      <c r="HR285">
        <v>0.53961720000000002</v>
      </c>
      <c r="HS285">
        <v>26.440370000000001</v>
      </c>
      <c r="HT285" s="1">
        <v>8.5828680000000004E-3</v>
      </c>
      <c r="HU285" s="1">
        <v>0.15204480000000001</v>
      </c>
      <c r="HV285">
        <v>0.53796180000000005</v>
      </c>
      <c r="HW285">
        <v>26.942730000000001</v>
      </c>
      <c r="HX285" s="1">
        <v>7.6681789999999998E-3</v>
      </c>
      <c r="HY285" s="1">
        <v>0.13598859999999999</v>
      </c>
      <c r="HZ285">
        <v>0.53669230000000001</v>
      </c>
      <c r="IA285">
        <v>27.451640000000001</v>
      </c>
      <c r="IB285" s="1">
        <v>6.806365E-3</v>
      </c>
      <c r="IC285">
        <v>0.1208019</v>
      </c>
      <c r="ID285">
        <v>0.53573760000000004</v>
      </c>
      <c r="IE285">
        <v>27.964639999999999</v>
      </c>
      <c r="IF285" s="1">
        <v>5.984049E-3</v>
      </c>
      <c r="IG285" s="1">
        <v>0.10626629999999999</v>
      </c>
      <c r="IH285">
        <v>0.53499980000000003</v>
      </c>
      <c r="II285">
        <v>28.081130000000002</v>
      </c>
      <c r="IJ285" s="1">
        <v>5.1817260000000002E-3</v>
      </c>
      <c r="IK285" s="1">
        <v>9.2063989999999998E-2</v>
      </c>
      <c r="IL285">
        <v>0.53447960000000005</v>
      </c>
      <c r="IM285">
        <v>27.925889999999999</v>
      </c>
      <c r="IN285" s="1">
        <v>4.3862739999999999E-3</v>
      </c>
      <c r="IO285" s="1">
        <v>7.79556E-2</v>
      </c>
      <c r="IP285">
        <v>0.53409740000000006</v>
      </c>
      <c r="IQ285">
        <v>27.674769999999999</v>
      </c>
      <c r="IR285" s="1">
        <v>3.6070619999999999E-3</v>
      </c>
      <c r="IS285" s="1">
        <v>6.4129870000000005E-2</v>
      </c>
      <c r="IT285">
        <v>0.53384140000000002</v>
      </c>
      <c r="IU285">
        <v>27.414539999999999</v>
      </c>
      <c r="IV285" s="1">
        <v>2.8831870000000002E-3</v>
      </c>
      <c r="IW285" s="1">
        <v>5.1264759999999999E-2</v>
      </c>
      <c r="IX285">
        <v>0.53362560000000003</v>
      </c>
      <c r="IY285">
        <v>27.501090000000001</v>
      </c>
      <c r="IZ285" s="1">
        <v>2.2614860000000001E-3</v>
      </c>
      <c r="JA285" s="1">
        <v>4.0215519999999998E-2</v>
      </c>
      <c r="JB285">
        <v>0.53350390000000003</v>
      </c>
      <c r="JC285">
        <v>27.428070000000002</v>
      </c>
      <c r="JD285" s="1">
        <v>1.7734840000000001E-3</v>
      </c>
      <c r="JE285" s="1">
        <v>3.1540819999999997E-2</v>
      </c>
      <c r="JF285">
        <v>0.53339800000000004</v>
      </c>
      <c r="JG285">
        <v>27.48893</v>
      </c>
      <c r="JH285">
        <v>1.421308E-3</v>
      </c>
      <c r="JI285" s="1">
        <v>2.5278419999999999E-2</v>
      </c>
      <c r="JJ285">
        <v>0.53335030000000005</v>
      </c>
      <c r="JK285">
        <v>27.36787</v>
      </c>
      <c r="JL285" s="1">
        <v>1.182848E-3</v>
      </c>
      <c r="JM285" s="1">
        <v>2.1036940000000001E-2</v>
      </c>
      <c r="JN285">
        <v>0.53331269999999997</v>
      </c>
      <c r="JO285">
        <v>27.3492</v>
      </c>
      <c r="JP285" s="1">
        <v>1.0263290000000001E-3</v>
      </c>
      <c r="JQ285" s="1">
        <v>1.8253780000000001E-2</v>
      </c>
      <c r="JR285">
        <v>0.53327829999999998</v>
      </c>
      <c r="JS285">
        <v>27.47</v>
      </c>
      <c r="JT285" s="1">
        <v>9.2251129999999998E-4</v>
      </c>
      <c r="JU285" s="1">
        <v>1.6407399999999999E-2</v>
      </c>
      <c r="JV285">
        <v>0.53326399999999996</v>
      </c>
      <c r="JW285">
        <v>27.57948</v>
      </c>
      <c r="JX285" s="1">
        <v>8.5007080000000003E-4</v>
      </c>
      <c r="JY285" s="1">
        <v>1.5118349999999999E-2</v>
      </c>
      <c r="JZ285">
        <v>0.53323589999999998</v>
      </c>
      <c r="KA285">
        <v>27.51538</v>
      </c>
      <c r="KB285" s="1">
        <v>7.9561040000000001E-4</v>
      </c>
      <c r="KC285" s="1">
        <v>1.4148539999999999E-2</v>
      </c>
      <c r="KD285">
        <v>0.53324530000000003</v>
      </c>
      <c r="KE285">
        <v>27.752929999999999</v>
      </c>
      <c r="KF285" s="1">
        <v>7.5130900000000003E-4</v>
      </c>
      <c r="KG285" s="1">
        <v>1.336059E-2</v>
      </c>
      <c r="KH285">
        <v>0.53323319999999996</v>
      </c>
      <c r="KI285">
        <v>27.638729999999999</v>
      </c>
      <c r="KJ285" s="1">
        <v>7.1310540000000004E-4</v>
      </c>
      <c r="KK285" s="1">
        <v>1.2681629999999999E-2</v>
      </c>
      <c r="KL285">
        <v>0.53322530000000001</v>
      </c>
      <c r="KM285">
        <v>27.517790000000002</v>
      </c>
      <c r="KN285">
        <v>6.7881669999999997E-4</v>
      </c>
      <c r="KO285" s="1">
        <v>1.207217E-2</v>
      </c>
      <c r="KP285">
        <v>0.53322349999999996</v>
      </c>
      <c r="KQ285">
        <v>27.439730000000001</v>
      </c>
      <c r="KR285" s="1">
        <v>6.4729610000000004E-4</v>
      </c>
      <c r="KS285" s="1">
        <v>1.151162E-2</v>
      </c>
      <c r="KT285">
        <v>0.53323030000000005</v>
      </c>
      <c r="KU285">
        <v>27.307539999999999</v>
      </c>
      <c r="KV285" s="1">
        <v>6.1791899999999998E-4</v>
      </c>
      <c r="KW285" s="1">
        <v>1.098942E-2</v>
      </c>
      <c r="KX285">
        <v>0.53321810000000003</v>
      </c>
      <c r="KY285">
        <v>27.05866</v>
      </c>
      <c r="KZ285" s="1">
        <v>5.9053939999999998E-4</v>
      </c>
      <c r="LA285" s="1">
        <v>1.0502320000000001E-2</v>
      </c>
      <c r="LB285">
        <v>0.53322930000000002</v>
      </c>
      <c r="LC285">
        <v>26.780339999999999</v>
      </c>
      <c r="LD285" s="1">
        <v>5.6485979999999997E-4</v>
      </c>
      <c r="LE285" s="1">
        <v>1.0045780000000001E-2</v>
      </c>
      <c r="LF285">
        <v>0.53322820000000004</v>
      </c>
      <c r="LG285">
        <v>26.60324</v>
      </c>
      <c r="LH285" s="1">
        <v>5.4061289999999998E-4</v>
      </c>
      <c r="LI285" s="1">
        <v>9.6140029999999994E-3</v>
      </c>
      <c r="LJ285">
        <v>0.53322519999999995</v>
      </c>
      <c r="LK285">
        <v>26.994710000000001</v>
      </c>
      <c r="LL285" s="1">
        <v>5.175008E-4</v>
      </c>
      <c r="LM285" s="1">
        <v>9.2035889999999999E-3</v>
      </c>
      <c r="LN285">
        <v>0.53322860000000005</v>
      </c>
      <c r="LO285">
        <v>27.279489999999999</v>
      </c>
      <c r="LP285" s="1">
        <v>4.9564879999999996E-4</v>
      </c>
      <c r="LQ285" s="1">
        <v>8.8142600000000008E-3</v>
      </c>
      <c r="LR285">
        <v>0.53320520000000005</v>
      </c>
      <c r="LS285">
        <v>27.54683</v>
      </c>
      <c r="LT285" s="1">
        <v>4.7489279999999998E-4</v>
      </c>
      <c r="LU285" s="1">
        <v>8.4452050000000008E-3</v>
      </c>
      <c r="LV285">
        <v>0.53322199999999997</v>
      </c>
      <c r="LW285">
        <v>28.002960000000002</v>
      </c>
      <c r="LX285" s="1">
        <v>4.5516699999999997E-4</v>
      </c>
      <c r="LY285" s="1">
        <v>8.0944599999999995E-3</v>
      </c>
      <c r="LZ285">
        <v>0.53321370000000001</v>
      </c>
      <c r="MA285">
        <v>28.224430000000002</v>
      </c>
      <c r="MB285" s="1">
        <v>4.363657E-4</v>
      </c>
      <c r="MC285" s="1">
        <v>7.7603910000000002E-3</v>
      </c>
      <c r="MD285">
        <v>0.53320400000000001</v>
      </c>
      <c r="ME285">
        <v>28.04223</v>
      </c>
      <c r="MF285" s="1">
        <v>4.185161E-4</v>
      </c>
      <c r="MG285" s="1">
        <v>7.4425400000000001E-3</v>
      </c>
      <c r="MH285">
        <v>0.53319640000000001</v>
      </c>
      <c r="MI285">
        <v>27.720220000000001</v>
      </c>
      <c r="MJ285" s="1">
        <v>4.0148529999999998E-4</v>
      </c>
      <c r="MK285">
        <v>7.1400630000000003E-3</v>
      </c>
      <c r="ML285">
        <v>0.53316459999999999</v>
      </c>
      <c r="MM285">
        <v>27.604009999999999</v>
      </c>
      <c r="MN285" s="1">
        <v>3.8530820000000002E-4</v>
      </c>
      <c r="MO285" s="1">
        <v>6.8528089999999996E-3</v>
      </c>
      <c r="MP285">
        <v>0.53313180000000004</v>
      </c>
      <c r="MQ285">
        <v>28.017959999999999</v>
      </c>
      <c r="MR285" s="1">
        <v>3.6991729999999998E-4</v>
      </c>
      <c r="MS285">
        <v>6.5795330000000003E-3</v>
      </c>
      <c r="MT285">
        <v>0.53306100000000001</v>
      </c>
      <c r="MU285">
        <v>28.465129999999998</v>
      </c>
      <c r="MV285" s="1">
        <v>3.5528840000000002E-4</v>
      </c>
      <c r="MW285" s="1">
        <v>6.3190099999999999E-3</v>
      </c>
      <c r="MX285">
        <v>0.53297110000000003</v>
      </c>
      <c r="MY285">
        <v>28.722460000000002</v>
      </c>
      <c r="MZ285" s="1">
        <v>3.4126799999999999E-4</v>
      </c>
      <c r="NA285" s="1">
        <v>6.0705919999999997E-3</v>
      </c>
      <c r="NB285">
        <v>0.53287569999999995</v>
      </c>
      <c r="NC285">
        <v>28.908770000000001</v>
      </c>
      <c r="ND285" s="1">
        <v>3.2791709999999998E-4</v>
      </c>
      <c r="NE285" s="1">
        <v>5.8336480000000003E-3</v>
      </c>
      <c r="NF285">
        <v>0.5327364</v>
      </c>
      <c r="NG285">
        <v>28.766829999999999</v>
      </c>
      <c r="NH285" s="1">
        <v>3.1525789999999998E-4</v>
      </c>
      <c r="NI285" s="1">
        <v>5.6091639999999998E-3</v>
      </c>
      <c r="NJ285">
        <v>0.53256630000000005</v>
      </c>
      <c r="NK285">
        <v>28.505590000000002</v>
      </c>
      <c r="NL285" s="1">
        <v>3.0332450000000001E-4</v>
      </c>
      <c r="NM285" s="1">
        <v>5.3974189999999997E-3</v>
      </c>
      <c r="NN285">
        <v>0.53236030000000001</v>
      </c>
      <c r="NO285">
        <v>28.289860000000001</v>
      </c>
      <c r="NP285" s="1">
        <v>2.921299E-4</v>
      </c>
      <c r="NQ285" s="1">
        <v>5.1991930000000004E-3</v>
      </c>
      <c r="NR285">
        <v>0.53215009999999996</v>
      </c>
      <c r="NS285">
        <v>28.13935</v>
      </c>
      <c r="NT285" s="1">
        <v>2.8162009999999998E-4</v>
      </c>
      <c r="NU285" s="1">
        <v>5.0133210000000003E-3</v>
      </c>
      <c r="NV285">
        <v>0.53193310000000005</v>
      </c>
      <c r="NW285">
        <v>28.15906</v>
      </c>
      <c r="NX285" s="1">
        <v>2.7170619999999999E-4</v>
      </c>
      <c r="NY285" s="1">
        <v>4.8376579999999999E-3</v>
      </c>
      <c r="NZ285">
        <v>0.53171639999999998</v>
      </c>
      <c r="OA285">
        <v>28.440930000000002</v>
      </c>
      <c r="OB285" s="1">
        <v>2.6220840000000002E-4</v>
      </c>
      <c r="OC285" s="1">
        <v>4.6696569999999998E-3</v>
      </c>
      <c r="OD285">
        <v>0.53149619999999997</v>
      </c>
      <c r="OE285">
        <v>28.543369999999999</v>
      </c>
      <c r="OF285" s="1">
        <v>2.5307839999999998E-4</v>
      </c>
      <c r="OG285" s="1">
        <v>4.5076430000000004E-3</v>
      </c>
      <c r="OH285">
        <v>0.5313021</v>
      </c>
      <c r="OI285">
        <v>28.586580000000001</v>
      </c>
      <c r="OJ285" s="1">
        <v>2.4431970000000003E-4</v>
      </c>
      <c r="OK285">
        <v>4.3522120000000003E-3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1.1813260000000001</v>
      </c>
      <c r="G286">
        <v>23.68891</v>
      </c>
      <c r="H286">
        <v>0</v>
      </c>
      <c r="I286">
        <v>0</v>
      </c>
      <c r="J286">
        <v>1.179001</v>
      </c>
      <c r="K286">
        <v>23.650200000000002</v>
      </c>
      <c r="L286">
        <v>0</v>
      </c>
      <c r="M286">
        <v>0</v>
      </c>
      <c r="N286">
        <v>1.176674</v>
      </c>
      <c r="O286">
        <v>23.61159</v>
      </c>
      <c r="P286">
        <v>0</v>
      </c>
      <c r="Q286">
        <v>0</v>
      </c>
      <c r="R286">
        <v>1.1743509999999999</v>
      </c>
      <c r="S286">
        <v>23.252089999999999</v>
      </c>
      <c r="T286">
        <v>0</v>
      </c>
      <c r="U286">
        <v>0</v>
      </c>
      <c r="V286">
        <v>1.1719459999999999</v>
      </c>
      <c r="W286">
        <v>22.924610000000001</v>
      </c>
      <c r="X286">
        <v>0</v>
      </c>
      <c r="Y286">
        <v>0</v>
      </c>
      <c r="Z286">
        <v>1.1695469999999999</v>
      </c>
      <c r="AA286">
        <v>22.759820000000001</v>
      </c>
      <c r="AB286">
        <v>0</v>
      </c>
      <c r="AC286">
        <v>0</v>
      </c>
      <c r="AD286">
        <v>1.1670419999999999</v>
      </c>
      <c r="AE286">
        <v>22.730619999999998</v>
      </c>
      <c r="AF286">
        <v>0</v>
      </c>
      <c r="AG286">
        <v>0</v>
      </c>
      <c r="AH286">
        <v>1.164347</v>
      </c>
      <c r="AI286">
        <v>22.760770000000001</v>
      </c>
      <c r="AJ286">
        <v>0</v>
      </c>
      <c r="AK286">
        <v>0</v>
      </c>
      <c r="AL286">
        <v>1.161254</v>
      </c>
      <c r="AM286">
        <v>23.091740000000001</v>
      </c>
      <c r="AN286">
        <v>0</v>
      </c>
      <c r="AO286">
        <v>0</v>
      </c>
      <c r="AP286">
        <v>1.1576360000000001</v>
      </c>
      <c r="AQ286">
        <v>23.072990000000001</v>
      </c>
      <c r="AR286">
        <v>0</v>
      </c>
      <c r="AS286">
        <v>0</v>
      </c>
      <c r="AT286">
        <v>1.1537120000000001</v>
      </c>
      <c r="AU286">
        <v>22.872440000000001</v>
      </c>
      <c r="AV286">
        <v>0</v>
      </c>
      <c r="AW286">
        <v>0</v>
      </c>
      <c r="AX286">
        <v>1.1496999999999999</v>
      </c>
      <c r="AY286">
        <v>22.57592</v>
      </c>
      <c r="AZ286">
        <v>0</v>
      </c>
      <c r="BA286">
        <v>0</v>
      </c>
      <c r="BB286">
        <v>1.14578</v>
      </c>
      <c r="BC286">
        <v>22.301030000000001</v>
      </c>
      <c r="BD286">
        <v>0</v>
      </c>
      <c r="BE286">
        <v>0</v>
      </c>
      <c r="BF286">
        <v>1.1421859999999999</v>
      </c>
      <c r="BG286">
        <v>22.152979999999999</v>
      </c>
      <c r="BH286">
        <v>1.3103529999999999E-31</v>
      </c>
      <c r="BI286">
        <v>4.2331270000000001E-30</v>
      </c>
      <c r="BJ286">
        <v>1.1389849999999999</v>
      </c>
      <c r="BK286">
        <v>22.294840000000001</v>
      </c>
      <c r="BL286" s="1">
        <v>1.9069509999999999E-19</v>
      </c>
      <c r="BM286" s="1">
        <v>6.1901459999999998E-18</v>
      </c>
      <c r="BN286">
        <v>1.136015</v>
      </c>
      <c r="BO286">
        <v>22.732109999999999</v>
      </c>
      <c r="BP286" s="1">
        <v>1.060196E-12</v>
      </c>
      <c r="BQ286" s="1">
        <v>3.3844199999999997E-11</v>
      </c>
      <c r="BR286">
        <v>1.133148</v>
      </c>
      <c r="BS286">
        <v>23.260919999999999</v>
      </c>
      <c r="BT286" s="1">
        <v>4.606136E-8</v>
      </c>
      <c r="BU286" s="1">
        <v>1.5046200000000001E-6</v>
      </c>
      <c r="BV286">
        <v>1.1303110000000001</v>
      </c>
      <c r="BW286">
        <v>23.652380000000001</v>
      </c>
      <c r="BX286" s="1">
        <v>3.4261470000000002E-5</v>
      </c>
      <c r="BY286" s="1">
        <v>1.128602E-3</v>
      </c>
      <c r="BZ286">
        <v>1.1273230000000001</v>
      </c>
      <c r="CA286">
        <v>23.76416</v>
      </c>
      <c r="CB286" s="1">
        <v>4.2328050000000001E-3</v>
      </c>
      <c r="CC286" s="1">
        <v>0.14044329999999999</v>
      </c>
      <c r="CD286">
        <v>1.124058</v>
      </c>
      <c r="CE286">
        <v>23.427140000000001</v>
      </c>
      <c r="CF286" s="1">
        <v>0.15045239999999999</v>
      </c>
      <c r="CG286" s="1">
        <v>5.0206270000000002</v>
      </c>
      <c r="CH286">
        <v>1.120384</v>
      </c>
      <c r="CI286">
        <v>23.008959999999998</v>
      </c>
      <c r="CJ286" s="1">
        <v>2.0228860000000002</v>
      </c>
      <c r="CK286" s="1">
        <v>67.899460000000005</v>
      </c>
      <c r="CL286">
        <v>1.11622</v>
      </c>
      <c r="CM286">
        <v>22.707419999999999</v>
      </c>
      <c r="CN286" s="1">
        <v>12.300800000000001</v>
      </c>
      <c r="CO286">
        <v>415.38740000000001</v>
      </c>
      <c r="CP286">
        <v>1.1115029999999999</v>
      </c>
      <c r="CQ286">
        <v>22.60134</v>
      </c>
      <c r="CR286" s="1">
        <v>38.593359999999997</v>
      </c>
      <c r="CS286">
        <v>1310.624</v>
      </c>
      <c r="CT286">
        <v>1.106284</v>
      </c>
      <c r="CU286">
        <v>22.941859999999998</v>
      </c>
      <c r="CV286">
        <v>69.215699999999998</v>
      </c>
      <c r="CW286">
        <v>2363.9250000000002</v>
      </c>
      <c r="CX286">
        <v>1.100552</v>
      </c>
      <c r="CY286">
        <v>23.541340000000002</v>
      </c>
      <c r="CZ286">
        <v>77.204179999999994</v>
      </c>
      <c r="DA286">
        <v>2651.7730000000001</v>
      </c>
      <c r="DB286">
        <v>1.0944689999999999</v>
      </c>
      <c r="DC286">
        <v>23.963560000000001</v>
      </c>
      <c r="DD286">
        <v>57.409439999999996</v>
      </c>
      <c r="DE286">
        <v>1982.9179999999999</v>
      </c>
      <c r="DF286">
        <v>1.0879490000000001</v>
      </c>
      <c r="DG286">
        <v>24.171710000000001</v>
      </c>
      <c r="DH286">
        <v>30.240939999999998</v>
      </c>
      <c r="DI286">
        <v>1050.278</v>
      </c>
      <c r="DJ286">
        <v>1.0814220000000001</v>
      </c>
      <c r="DK286">
        <v>23.973410000000001</v>
      </c>
      <c r="DL286">
        <v>11.9008</v>
      </c>
      <c r="DM286">
        <v>415.44929999999999</v>
      </c>
      <c r="DN286">
        <v>1.074508</v>
      </c>
      <c r="DO286">
        <v>23.660720000000001</v>
      </c>
      <c r="DP286">
        <v>3.6788289999999999</v>
      </c>
      <c r="DQ286">
        <v>129.13730000000001</v>
      </c>
      <c r="DR286">
        <v>1.06749</v>
      </c>
      <c r="DS286">
        <v>23.3368</v>
      </c>
      <c r="DT286">
        <v>0.9578797</v>
      </c>
      <c r="DU286">
        <v>33.80095</v>
      </c>
      <c r="DV286">
        <v>1.0600620000000001</v>
      </c>
      <c r="DW286">
        <v>23.068000000000001</v>
      </c>
      <c r="DX286">
        <v>0.2488919</v>
      </c>
      <c r="DY286">
        <v>8.8186239999999998</v>
      </c>
      <c r="DZ286">
        <v>1.0524979999999999</v>
      </c>
      <c r="EA286">
        <v>23.167629999999999</v>
      </c>
      <c r="EB286">
        <v>9.7782339999999995E-2</v>
      </c>
      <c r="EC286">
        <v>3.4683090000000001</v>
      </c>
      <c r="ED286">
        <v>1.0448139999999999</v>
      </c>
      <c r="EE286">
        <v>23.52431</v>
      </c>
      <c r="EF286">
        <v>7.1502570000000001E-2</v>
      </c>
      <c r="EG286">
        <v>2.5413709999999998</v>
      </c>
      <c r="EH286">
        <v>1.037126</v>
      </c>
      <c r="EI286">
        <v>23.9649</v>
      </c>
      <c r="EJ286">
        <v>6.770255E-2</v>
      </c>
      <c r="EK286">
        <v>2.416579</v>
      </c>
      <c r="EL286">
        <v>1.029744</v>
      </c>
      <c r="EM286">
        <v>24.268560000000001</v>
      </c>
      <c r="EN286">
        <v>6.5869059999999993E-2</v>
      </c>
      <c r="EO286">
        <v>2.3619500000000002</v>
      </c>
      <c r="EP286">
        <v>1.023166</v>
      </c>
      <c r="EQ286">
        <v>24.164490000000001</v>
      </c>
      <c r="ER286">
        <v>6.2805760000000002E-2</v>
      </c>
      <c r="ES286">
        <v>2.2610990000000002</v>
      </c>
      <c r="ET286">
        <v>1.0163139999999999</v>
      </c>
      <c r="EU286">
        <v>23.769500000000001</v>
      </c>
      <c r="EV286">
        <v>5.8562179999999998E-2</v>
      </c>
      <c r="EW286">
        <v>2.1171410000000002</v>
      </c>
      <c r="EX286">
        <v>1.009382</v>
      </c>
      <c r="EY286">
        <v>23.36056</v>
      </c>
      <c r="EZ286" s="1">
        <v>5.3752719999999997E-2</v>
      </c>
      <c r="FA286">
        <v>1.9513020000000001</v>
      </c>
      <c r="FB286">
        <v>1.0023420000000001</v>
      </c>
      <c r="FC286">
        <v>23.16761</v>
      </c>
      <c r="FD286" s="1">
        <v>4.8866819999999998E-2</v>
      </c>
      <c r="FE286">
        <v>1.7811710000000001</v>
      </c>
      <c r="FF286">
        <v>0.99532430000000005</v>
      </c>
      <c r="FG286">
        <v>23.663039999999999</v>
      </c>
      <c r="FH286" s="1">
        <v>4.4201820000000003E-2</v>
      </c>
      <c r="FI286">
        <v>1.6177429999999999</v>
      </c>
      <c r="FJ286">
        <v>0.9881778</v>
      </c>
      <c r="FK286">
        <v>24.220479999999998</v>
      </c>
      <c r="FL286" s="1">
        <v>3.9893270000000002E-2</v>
      </c>
      <c r="FM286">
        <v>1.4663949999999999</v>
      </c>
      <c r="FN286">
        <v>0.98075469999999998</v>
      </c>
      <c r="FO286">
        <v>24.648679999999999</v>
      </c>
      <c r="FP286" s="1">
        <v>3.5978570000000001E-2</v>
      </c>
      <c r="FQ286">
        <v>1.328581</v>
      </c>
      <c r="FR286">
        <v>0.9732229</v>
      </c>
      <c r="FS286">
        <v>24.849689999999999</v>
      </c>
      <c r="FT286" s="1">
        <v>3.2458880000000002E-2</v>
      </c>
      <c r="FU286">
        <v>1.204153</v>
      </c>
      <c r="FV286">
        <v>0.96619900000000003</v>
      </c>
      <c r="FW286">
        <v>24.78997</v>
      </c>
      <c r="FX286" s="1">
        <v>2.9323200000000001E-2</v>
      </c>
      <c r="FY286">
        <v>1.0922879999999999</v>
      </c>
      <c r="FZ286">
        <v>0.95959430000000001</v>
      </c>
      <c r="GA286">
        <v>24.527660000000001</v>
      </c>
      <c r="GB286" s="1">
        <v>2.6520209999999999E-2</v>
      </c>
      <c r="GC286">
        <v>0.9915448</v>
      </c>
      <c r="GD286">
        <v>0.95293220000000001</v>
      </c>
      <c r="GE286">
        <v>24.187480000000001</v>
      </c>
      <c r="GF286" s="1">
        <v>2.3970999999999999E-2</v>
      </c>
      <c r="GG286">
        <v>0.89961170000000001</v>
      </c>
      <c r="GH286">
        <v>0.94653169999999998</v>
      </c>
      <c r="GI286">
        <v>23.981999999999999</v>
      </c>
      <c r="GJ286" s="1">
        <v>2.1655290000000001E-2</v>
      </c>
      <c r="GK286">
        <v>0.81550820000000002</v>
      </c>
      <c r="GL286">
        <v>0.94065140000000003</v>
      </c>
      <c r="GM286">
        <v>24.4072</v>
      </c>
      <c r="GN286" s="1">
        <v>1.9560460000000002E-2</v>
      </c>
      <c r="GO286">
        <v>0.73875460000000004</v>
      </c>
      <c r="GP286">
        <v>0.93479939999999995</v>
      </c>
      <c r="GQ286">
        <v>24.941009999999999</v>
      </c>
      <c r="GR286" s="1">
        <v>1.765512E-2</v>
      </c>
      <c r="GS286">
        <v>0.66876659999999999</v>
      </c>
      <c r="GT286">
        <v>0.92922070000000001</v>
      </c>
      <c r="GU286">
        <v>25.4892</v>
      </c>
      <c r="GV286" s="1">
        <v>1.5931190000000001E-2</v>
      </c>
      <c r="GW286">
        <v>0.60507770000000005</v>
      </c>
      <c r="GX286">
        <v>0.92448609999999998</v>
      </c>
      <c r="GY286">
        <v>26.056609999999999</v>
      </c>
      <c r="GZ286" s="1">
        <v>1.438743E-2</v>
      </c>
      <c r="HA286">
        <v>0.54761110000000002</v>
      </c>
      <c r="HB286">
        <v>0.92028399999999999</v>
      </c>
      <c r="HC286">
        <v>26.336829999999999</v>
      </c>
      <c r="HD286" s="1">
        <v>1.300258E-2</v>
      </c>
      <c r="HE286">
        <v>0.49589919999999998</v>
      </c>
      <c r="HF286">
        <v>0.91664299999999999</v>
      </c>
      <c r="HG286">
        <v>26.30472</v>
      </c>
      <c r="HH286" s="1">
        <v>1.175323E-2</v>
      </c>
      <c r="HI286">
        <v>0.44901479999999999</v>
      </c>
      <c r="HJ286">
        <v>0.91351930000000003</v>
      </c>
      <c r="HK286">
        <v>26.188330000000001</v>
      </c>
      <c r="HL286" s="1">
        <v>1.0613890000000001E-2</v>
      </c>
      <c r="HM286">
        <v>0.40607650000000001</v>
      </c>
      <c r="HN286">
        <v>0.91093000000000002</v>
      </c>
      <c r="HO286">
        <v>26.093240000000002</v>
      </c>
      <c r="HP286" s="1">
        <v>9.5634959999999995E-3</v>
      </c>
      <c r="HQ286">
        <v>0.3663187</v>
      </c>
      <c r="HR286">
        <v>0.90894010000000003</v>
      </c>
      <c r="HS286">
        <v>26.443919999999999</v>
      </c>
      <c r="HT286" s="1">
        <v>8.5860629999999997E-3</v>
      </c>
      <c r="HU286">
        <v>0.32917469999999999</v>
      </c>
      <c r="HV286">
        <v>0.90741749999999999</v>
      </c>
      <c r="HW286">
        <v>26.94594</v>
      </c>
      <c r="HX286">
        <v>7.6711729999999999E-3</v>
      </c>
      <c r="HY286">
        <v>0.29427819999999999</v>
      </c>
      <c r="HZ286">
        <v>0.90627860000000005</v>
      </c>
      <c r="IA286">
        <v>27.453659999999999</v>
      </c>
      <c r="IB286" s="1">
        <v>6.8091870000000004E-3</v>
      </c>
      <c r="IC286">
        <v>0.2613318</v>
      </c>
      <c r="ID286">
        <v>0.90543569999999995</v>
      </c>
      <c r="IE286">
        <v>27.965710000000001</v>
      </c>
      <c r="IF286" s="1">
        <v>5.9867499999999999E-3</v>
      </c>
      <c r="IG286">
        <v>0.22984550000000001</v>
      </c>
      <c r="IH286">
        <v>0.9047636</v>
      </c>
      <c r="II286">
        <v>28.080369999999998</v>
      </c>
      <c r="IJ286" s="1">
        <v>5.1843829999999999E-3</v>
      </c>
      <c r="IK286">
        <v>0.1991028</v>
      </c>
      <c r="IL286">
        <v>0.90431099999999998</v>
      </c>
      <c r="IM286">
        <v>27.925660000000001</v>
      </c>
      <c r="IN286" s="1">
        <v>4.3889070000000001E-3</v>
      </c>
      <c r="IO286">
        <v>0.1686087</v>
      </c>
      <c r="IP286">
        <v>0.903949</v>
      </c>
      <c r="IQ286">
        <v>27.675350000000002</v>
      </c>
      <c r="IR286" s="1">
        <v>3.6095950000000002E-3</v>
      </c>
      <c r="IS286">
        <v>0.1387224</v>
      </c>
      <c r="IT286">
        <v>0.90374509999999997</v>
      </c>
      <c r="IU286">
        <v>27.41658</v>
      </c>
      <c r="IV286" s="1">
        <v>2.8854689999999999E-3</v>
      </c>
      <c r="IW286">
        <v>0.1109122</v>
      </c>
      <c r="IX286">
        <v>0.90356400000000003</v>
      </c>
      <c r="IY286">
        <v>27.50479</v>
      </c>
      <c r="IZ286" s="1">
        <v>2.2633670000000001E-3</v>
      </c>
      <c r="JA286">
        <v>8.7008630000000003E-2</v>
      </c>
      <c r="JB286">
        <v>0.9034432</v>
      </c>
      <c r="JC286">
        <v>27.430569999999999</v>
      </c>
      <c r="JD286" s="1">
        <v>1.7749020000000001E-3</v>
      </c>
      <c r="JE286">
        <v>6.8232849999999998E-2</v>
      </c>
      <c r="JF286">
        <v>0.90336720000000004</v>
      </c>
      <c r="JG286">
        <v>27.491409999999998</v>
      </c>
      <c r="JH286" s="1">
        <v>1.422298E-3</v>
      </c>
      <c r="JI286">
        <v>5.4669410000000002E-2</v>
      </c>
      <c r="JJ286">
        <v>0.90331240000000002</v>
      </c>
      <c r="JK286">
        <v>27.368839999999999</v>
      </c>
      <c r="JL286" s="1">
        <v>1.1835050000000001E-3</v>
      </c>
      <c r="JM286">
        <v>4.5478339999999999E-2</v>
      </c>
      <c r="JN286">
        <v>0.9032538</v>
      </c>
      <c r="JO286">
        <v>27.350069999999999</v>
      </c>
      <c r="JP286" s="1">
        <v>1.0267589999999999E-3</v>
      </c>
      <c r="JQ286">
        <v>3.9447570000000001E-2</v>
      </c>
      <c r="JR286">
        <v>0.90321640000000003</v>
      </c>
      <c r="JS286">
        <v>27.47054</v>
      </c>
      <c r="JT286" s="1">
        <v>9.2280240000000005E-4</v>
      </c>
      <c r="JU286">
        <v>3.544663E-2</v>
      </c>
      <c r="JV286">
        <v>0.90321119999999999</v>
      </c>
      <c r="JW286">
        <v>27.580690000000001</v>
      </c>
      <c r="JX286" s="1">
        <v>8.5028000000000002E-4</v>
      </c>
      <c r="JY286">
        <v>3.2655799999999999E-2</v>
      </c>
      <c r="JZ286">
        <v>0.90323260000000005</v>
      </c>
      <c r="KA286">
        <v>27.518059999999998</v>
      </c>
      <c r="KB286" s="1">
        <v>7.9577350000000001E-4</v>
      </c>
      <c r="KC286" s="1">
        <v>3.0557709999999998E-2</v>
      </c>
      <c r="KD286">
        <v>0.90323469999999995</v>
      </c>
      <c r="KE286">
        <v>27.75797</v>
      </c>
      <c r="KF286" s="1">
        <v>7.5144570000000002E-4</v>
      </c>
      <c r="KG286" s="1">
        <v>2.8854109999999999E-2</v>
      </c>
      <c r="KH286">
        <v>0.90321399999999996</v>
      </c>
      <c r="KI286">
        <v>27.642569999999999</v>
      </c>
      <c r="KJ286" s="1">
        <v>7.132258E-4</v>
      </c>
      <c r="KK286" s="1">
        <v>2.7386270000000001E-2</v>
      </c>
      <c r="KL286">
        <v>0.90320060000000002</v>
      </c>
      <c r="KM286">
        <v>27.521940000000001</v>
      </c>
      <c r="KN286" s="1">
        <v>6.7892590000000002E-4</v>
      </c>
      <c r="KO286">
        <v>2.606992E-2</v>
      </c>
      <c r="KP286">
        <v>0.90319729999999998</v>
      </c>
      <c r="KQ286">
        <v>27.44248</v>
      </c>
      <c r="KR286" s="1">
        <v>6.4739720000000004E-4</v>
      </c>
      <c r="KS286" s="1">
        <v>2.4859099999999999E-2</v>
      </c>
      <c r="KT286">
        <v>0.90318480000000001</v>
      </c>
      <c r="KU286">
        <v>27.308309999999999</v>
      </c>
      <c r="KV286" s="1">
        <v>6.1801339999999997E-4</v>
      </c>
      <c r="KW286" s="1">
        <v>2.3731479999999999E-2</v>
      </c>
      <c r="KX286">
        <v>0.90318779999999999</v>
      </c>
      <c r="KY286">
        <v>27.059329999999999</v>
      </c>
      <c r="KZ286" s="1">
        <v>5.9062739999999996E-4</v>
      </c>
      <c r="LA286" s="1">
        <v>2.267916E-2</v>
      </c>
      <c r="LB286">
        <v>0.90318299999999996</v>
      </c>
      <c r="LC286">
        <v>26.781590000000001</v>
      </c>
      <c r="LD286" s="1">
        <v>5.6494279999999997E-4</v>
      </c>
      <c r="LE286" s="1">
        <v>2.1693009999999999E-2</v>
      </c>
      <c r="LF286">
        <v>0.90321530000000005</v>
      </c>
      <c r="LG286">
        <v>26.606179999999998</v>
      </c>
      <c r="LH286" s="1">
        <v>5.406915E-4</v>
      </c>
      <c r="LI286" s="1">
        <v>2.0761180000000001E-2</v>
      </c>
      <c r="LJ286">
        <v>0.90317599999999998</v>
      </c>
      <c r="LK286">
        <v>26.999379999999999</v>
      </c>
      <c r="LL286" s="1">
        <v>5.175755E-4</v>
      </c>
      <c r="LM286" s="1">
        <v>1.9874570000000001E-2</v>
      </c>
      <c r="LN286">
        <v>0.90321609999999997</v>
      </c>
      <c r="LO286">
        <v>27.28274</v>
      </c>
      <c r="LP286" s="1">
        <v>4.9571969999999996E-4</v>
      </c>
      <c r="LQ286" s="1">
        <v>1.9033789999999998E-2</v>
      </c>
      <c r="LR286">
        <v>0.90320089999999997</v>
      </c>
      <c r="LS286">
        <v>27.55029</v>
      </c>
      <c r="LT286" s="1">
        <v>4.749601E-4</v>
      </c>
      <c r="LU286" s="1">
        <v>1.8236260000000001E-2</v>
      </c>
      <c r="LV286">
        <v>0.90320489999999998</v>
      </c>
      <c r="LW286">
        <v>28.005970000000001</v>
      </c>
      <c r="LX286" s="1">
        <v>4.5523090000000003E-4</v>
      </c>
      <c r="LY286">
        <v>1.747897E-2</v>
      </c>
      <c r="LZ286">
        <v>0.90319070000000001</v>
      </c>
      <c r="MA286">
        <v>28.22486</v>
      </c>
      <c r="MB286" s="1">
        <v>4.364266E-4</v>
      </c>
      <c r="MC286" s="1">
        <v>1.6757620000000001E-2</v>
      </c>
      <c r="MD286">
        <v>0.90320889999999998</v>
      </c>
      <c r="ME286">
        <v>28.042929999999998</v>
      </c>
      <c r="MF286" s="1">
        <v>4.1857409999999999E-4</v>
      </c>
      <c r="MG286" s="1">
        <v>1.6071220000000001E-2</v>
      </c>
      <c r="MH286">
        <v>0.90317150000000002</v>
      </c>
      <c r="MI286">
        <v>27.721689999999999</v>
      </c>
      <c r="MJ286" s="1">
        <v>4.0154029999999997E-4</v>
      </c>
      <c r="MK286" s="1">
        <v>1.541763E-2</v>
      </c>
      <c r="ML286">
        <v>0.90312829999999999</v>
      </c>
      <c r="MM286">
        <v>27.607099999999999</v>
      </c>
      <c r="MN286" s="1">
        <v>3.8536069999999998E-4</v>
      </c>
      <c r="MO286" s="1">
        <v>1.479753E-2</v>
      </c>
      <c r="MP286">
        <v>0.90306830000000005</v>
      </c>
      <c r="MQ286">
        <v>28.022320000000001</v>
      </c>
      <c r="MR286" s="1">
        <v>3.699671E-4</v>
      </c>
      <c r="MS286" s="1">
        <v>1.420716E-2</v>
      </c>
      <c r="MT286">
        <v>0.90304759999999995</v>
      </c>
      <c r="MU286">
        <v>28.468990000000002</v>
      </c>
      <c r="MV286" s="1">
        <v>3.5533610000000002E-4</v>
      </c>
      <c r="MW286" s="1">
        <v>1.364448E-2</v>
      </c>
      <c r="MX286">
        <v>0.90291149999999998</v>
      </c>
      <c r="MY286">
        <v>28.726019999999998</v>
      </c>
      <c r="MZ286" s="1">
        <v>3.413135E-4</v>
      </c>
      <c r="NA286" s="1">
        <v>1.3107600000000001E-2</v>
      </c>
      <c r="NB286">
        <v>0.90279609999999999</v>
      </c>
      <c r="NC286">
        <v>28.911650000000002</v>
      </c>
      <c r="ND286" s="1">
        <v>3.2796030000000002E-4</v>
      </c>
      <c r="NE286" s="1">
        <v>1.2596100000000001E-2</v>
      </c>
      <c r="NF286">
        <v>0.90265200000000001</v>
      </c>
      <c r="NG286">
        <v>28.76793</v>
      </c>
      <c r="NH286" s="1">
        <v>3.1529920000000002E-4</v>
      </c>
      <c r="NI286" s="1">
        <v>1.211046E-2</v>
      </c>
      <c r="NJ286">
        <v>0.90249869999999999</v>
      </c>
      <c r="NK286">
        <v>28.50658</v>
      </c>
      <c r="NL286" s="1">
        <v>3.0336330000000001E-4</v>
      </c>
      <c r="NM286" s="1">
        <v>1.165298E-2</v>
      </c>
      <c r="NN286">
        <v>0.9022713</v>
      </c>
      <c r="NO286">
        <v>28.29073</v>
      </c>
      <c r="NP286" s="1">
        <v>2.9216620000000002E-4</v>
      </c>
      <c r="NQ286" s="1">
        <v>1.1224359999999999E-2</v>
      </c>
      <c r="NR286">
        <v>0.90202119999999997</v>
      </c>
      <c r="NS286">
        <v>28.140550000000001</v>
      </c>
      <c r="NT286" s="1">
        <v>2.81654E-4</v>
      </c>
      <c r="NU286">
        <v>1.0822170000000001E-2</v>
      </c>
      <c r="NV286">
        <v>0.90180559999999998</v>
      </c>
      <c r="NW286">
        <v>28.161339999999999</v>
      </c>
      <c r="NX286" s="1">
        <v>2.7173870000000001E-4</v>
      </c>
      <c r="NY286" s="1">
        <v>1.0442460000000001E-2</v>
      </c>
      <c r="NZ286">
        <v>0.90155459999999998</v>
      </c>
      <c r="OA286">
        <v>28.44314</v>
      </c>
      <c r="OB286" s="1">
        <v>2.622395E-4</v>
      </c>
      <c r="OC286" s="1">
        <v>1.0079400000000001E-2</v>
      </c>
      <c r="OD286">
        <v>0.90135779999999999</v>
      </c>
      <c r="OE286">
        <v>28.544969999999999</v>
      </c>
      <c r="OF286" s="1">
        <v>2.531085E-4</v>
      </c>
      <c r="OG286" s="1">
        <v>9.7291289999999996E-3</v>
      </c>
      <c r="OH286">
        <v>0.90116960000000002</v>
      </c>
      <c r="OI286">
        <v>28.587240000000001</v>
      </c>
      <c r="OJ286" s="1">
        <v>2.4434830000000002E-4</v>
      </c>
      <c r="OK286" s="1">
        <v>9.3931280000000006E-3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1.223481</v>
      </c>
      <c r="G287">
        <v>23.702100000000002</v>
      </c>
      <c r="H287">
        <v>0</v>
      </c>
      <c r="I287">
        <v>0</v>
      </c>
      <c r="J287">
        <v>1.2213719999999999</v>
      </c>
      <c r="K287">
        <v>23.66628</v>
      </c>
      <c r="L287">
        <v>0</v>
      </c>
      <c r="M287">
        <v>0</v>
      </c>
      <c r="N287">
        <v>1.2192909999999999</v>
      </c>
      <c r="O287">
        <v>23.630050000000001</v>
      </c>
      <c r="P287">
        <v>0</v>
      </c>
      <c r="Q287">
        <v>0</v>
      </c>
      <c r="R287">
        <v>1.2171529999999999</v>
      </c>
      <c r="S287">
        <v>23.268229999999999</v>
      </c>
      <c r="T287">
        <v>0</v>
      </c>
      <c r="U287">
        <v>0</v>
      </c>
      <c r="V287">
        <v>1.2149669999999999</v>
      </c>
      <c r="W287">
        <v>22.936409999999999</v>
      </c>
      <c r="X287">
        <v>0</v>
      </c>
      <c r="Y287">
        <v>0</v>
      </c>
      <c r="Z287">
        <v>1.212826</v>
      </c>
      <c r="AA287">
        <v>22.76454</v>
      </c>
      <c r="AB287">
        <v>0</v>
      </c>
      <c r="AC287">
        <v>0</v>
      </c>
      <c r="AD287">
        <v>1.210555</v>
      </c>
      <c r="AE287">
        <v>22.732089999999999</v>
      </c>
      <c r="AF287">
        <v>0</v>
      </c>
      <c r="AG287">
        <v>0</v>
      </c>
      <c r="AH287">
        <v>1.2081059999999999</v>
      </c>
      <c r="AI287">
        <v>22.766490000000001</v>
      </c>
      <c r="AJ287">
        <v>0</v>
      </c>
      <c r="AK287">
        <v>0</v>
      </c>
      <c r="AL287">
        <v>1.205322</v>
      </c>
      <c r="AM287">
        <v>23.10267</v>
      </c>
      <c r="AN287">
        <v>0</v>
      </c>
      <c r="AO287">
        <v>0</v>
      </c>
      <c r="AP287">
        <v>1.2020230000000001</v>
      </c>
      <c r="AQ287">
        <v>23.089030000000001</v>
      </c>
      <c r="AR287">
        <v>0</v>
      </c>
      <c r="AS287">
        <v>0</v>
      </c>
      <c r="AT287">
        <v>1.1983630000000001</v>
      </c>
      <c r="AU287">
        <v>22.894639999999999</v>
      </c>
      <c r="AV287">
        <v>0</v>
      </c>
      <c r="AW287">
        <v>0</v>
      </c>
      <c r="AX287">
        <v>1.1946239999999999</v>
      </c>
      <c r="AY287">
        <v>22.592949999999998</v>
      </c>
      <c r="AZ287">
        <v>0</v>
      </c>
      <c r="BA287">
        <v>0</v>
      </c>
      <c r="BB287">
        <v>1.1910400000000001</v>
      </c>
      <c r="BC287">
        <v>22.316400000000002</v>
      </c>
      <c r="BD287">
        <v>0</v>
      </c>
      <c r="BE287">
        <v>0</v>
      </c>
      <c r="BF287">
        <v>1.187773</v>
      </c>
      <c r="BG287">
        <v>22.16215</v>
      </c>
      <c r="BH287">
        <v>9.569189E-32</v>
      </c>
      <c r="BI287">
        <v>7.7002700000000002E-30</v>
      </c>
      <c r="BJ287">
        <v>1.1848479999999999</v>
      </c>
      <c r="BK287">
        <v>22.301169999999999</v>
      </c>
      <c r="BL287" s="1">
        <v>1.7874240000000001E-19</v>
      </c>
      <c r="BM287" s="1">
        <v>3.1564760000000001E-17</v>
      </c>
      <c r="BN287">
        <v>1.1821660000000001</v>
      </c>
      <c r="BO287">
        <v>22.740749999999998</v>
      </c>
      <c r="BP287" s="1">
        <v>9.3866720000000008E-13</v>
      </c>
      <c r="BQ287" s="1">
        <v>1.3941600000000001E-10</v>
      </c>
      <c r="BR287">
        <v>1.1795690000000001</v>
      </c>
      <c r="BS287">
        <v>23.278279999999999</v>
      </c>
      <c r="BT287" s="1">
        <v>4.3411459999999998E-8</v>
      </c>
      <c r="BU287" s="1">
        <v>7.972495E-6</v>
      </c>
      <c r="BV287">
        <v>1.1769689999999999</v>
      </c>
      <c r="BW287">
        <v>23.673639999999999</v>
      </c>
      <c r="BX287" s="1">
        <v>3.2846989999999998E-5</v>
      </c>
      <c r="BY287" s="1">
        <v>6.444656E-3</v>
      </c>
      <c r="BZ287">
        <v>1.174221</v>
      </c>
      <c r="CA287">
        <v>23.787279999999999</v>
      </c>
      <c r="CB287" s="1">
        <v>4.101899E-3</v>
      </c>
      <c r="CC287" s="1">
        <v>0.84232609999999997</v>
      </c>
      <c r="CD287">
        <v>1.171249</v>
      </c>
      <c r="CE287">
        <v>23.445419999999999</v>
      </c>
      <c r="CF287" s="1">
        <v>0.14699180000000001</v>
      </c>
      <c r="CG287" s="1">
        <v>31.295069999999999</v>
      </c>
      <c r="CH287">
        <v>1.1678949999999999</v>
      </c>
      <c r="CI287">
        <v>23.025849999999998</v>
      </c>
      <c r="CJ287" s="1">
        <v>1.989404</v>
      </c>
      <c r="CK287">
        <v>437.04939999999999</v>
      </c>
      <c r="CL287">
        <v>1.1640710000000001</v>
      </c>
      <c r="CM287">
        <v>22.718499999999999</v>
      </c>
      <c r="CN287" s="1">
        <v>12.1637</v>
      </c>
      <c r="CO287">
        <v>2748.1970000000001</v>
      </c>
      <c r="CP287">
        <v>1.159772</v>
      </c>
      <c r="CQ287">
        <v>22.6083</v>
      </c>
      <c r="CR287" s="1">
        <v>38.340730000000001</v>
      </c>
      <c r="CS287">
        <v>8880.232</v>
      </c>
      <c r="CT287">
        <v>1.154995</v>
      </c>
      <c r="CU287">
        <v>22.950040000000001</v>
      </c>
      <c r="CV287">
        <v>69.035200000000003</v>
      </c>
      <c r="CW287">
        <v>16353.16</v>
      </c>
      <c r="CX287">
        <v>1.149818</v>
      </c>
      <c r="CY287">
        <v>23.549099999999999</v>
      </c>
      <c r="CZ287">
        <v>77.263130000000004</v>
      </c>
      <c r="DA287">
        <v>18688.599999999999</v>
      </c>
      <c r="DB287">
        <v>1.144323</v>
      </c>
      <c r="DC287">
        <v>23.972390000000001</v>
      </c>
      <c r="DD287">
        <v>57.62124</v>
      </c>
      <c r="DE287">
        <v>14191.69</v>
      </c>
      <c r="DF287">
        <v>1.1384030000000001</v>
      </c>
      <c r="DG287">
        <v>24.18553</v>
      </c>
      <c r="DH287">
        <v>30.427890000000001</v>
      </c>
      <c r="DI287">
        <v>7621.3029999999999</v>
      </c>
      <c r="DJ287">
        <v>1.132638</v>
      </c>
      <c r="DK287">
        <v>23.98461</v>
      </c>
      <c r="DL287">
        <v>11.99933</v>
      </c>
      <c r="DM287">
        <v>3054.8519999999999</v>
      </c>
      <c r="DN287">
        <v>1.126482</v>
      </c>
      <c r="DO287">
        <v>23.675999999999998</v>
      </c>
      <c r="DP287">
        <v>3.7154729999999998</v>
      </c>
      <c r="DQ287">
        <v>960.31380000000001</v>
      </c>
      <c r="DR287">
        <v>1.1189420000000001</v>
      </c>
      <c r="DS287">
        <v>23.34788</v>
      </c>
      <c r="DT287">
        <v>0.9683484</v>
      </c>
      <c r="DU287">
        <v>253.19759999999999</v>
      </c>
      <c r="DV287">
        <v>1.1109629999999999</v>
      </c>
      <c r="DW287">
        <v>23.07723</v>
      </c>
      <c r="DX287">
        <v>0.25130479999999999</v>
      </c>
      <c r="DY287">
        <v>65.680440000000004</v>
      </c>
      <c r="DZ287">
        <v>1.102865</v>
      </c>
      <c r="EA287">
        <v>23.176380000000002</v>
      </c>
      <c r="EB287">
        <v>9.8239969999999996E-2</v>
      </c>
      <c r="EC287">
        <v>25.07339</v>
      </c>
      <c r="ED287">
        <v>1.0946400000000001</v>
      </c>
      <c r="EE287">
        <v>23.53192</v>
      </c>
      <c r="EF287">
        <v>7.1571209999999996E-2</v>
      </c>
      <c r="EG287">
        <v>17.941240000000001</v>
      </c>
      <c r="EH287">
        <v>1.0863719999999999</v>
      </c>
      <c r="EI287">
        <v>23.971119999999999</v>
      </c>
      <c r="EJ287">
        <v>6.7716429999999994E-2</v>
      </c>
      <c r="EK287">
        <v>16.97484</v>
      </c>
      <c r="EL287">
        <v>1.0784739999999999</v>
      </c>
      <c r="EM287">
        <v>24.274650000000001</v>
      </c>
      <c r="EN287">
        <v>6.5888269999999999E-2</v>
      </c>
      <c r="EO287">
        <v>16.600860000000001</v>
      </c>
      <c r="EP287">
        <v>1.0714269999999999</v>
      </c>
      <c r="EQ287">
        <v>24.174379999999999</v>
      </c>
      <c r="ER287">
        <v>6.2836089999999997E-2</v>
      </c>
      <c r="ES287">
        <v>15.912879999999999</v>
      </c>
      <c r="ET287">
        <v>1.0641309999999999</v>
      </c>
      <c r="EU287">
        <v>23.783290000000001</v>
      </c>
      <c r="EV287">
        <v>5.8599640000000001E-2</v>
      </c>
      <c r="EW287">
        <v>14.916069999999999</v>
      </c>
      <c r="EX287">
        <v>1.056751</v>
      </c>
      <c r="EY287">
        <v>23.375969999999999</v>
      </c>
      <c r="EZ287" s="1">
        <v>5.3792659999999999E-2</v>
      </c>
      <c r="FA287">
        <v>13.762090000000001</v>
      </c>
      <c r="FB287">
        <v>1.049245</v>
      </c>
      <c r="FC287">
        <v>23.18289</v>
      </c>
      <c r="FD287" s="1">
        <v>4.890618E-2</v>
      </c>
      <c r="FE287">
        <v>12.592079999999999</v>
      </c>
      <c r="FF287">
        <v>1.041587</v>
      </c>
      <c r="FG287">
        <v>23.675820000000002</v>
      </c>
      <c r="FH287" s="1">
        <v>4.42385E-2</v>
      </c>
      <c r="FI287">
        <v>11.462960000000001</v>
      </c>
      <c r="FJ287">
        <v>1.0336479999999999</v>
      </c>
      <c r="FK287">
        <v>24.223099999999999</v>
      </c>
      <c r="FL287" s="1">
        <v>3.9926919999999998E-2</v>
      </c>
      <c r="FM287">
        <v>10.41413</v>
      </c>
      <c r="FN287">
        <v>1.025477</v>
      </c>
      <c r="FO287">
        <v>24.652339999999999</v>
      </c>
      <c r="FP287" s="1">
        <v>3.6009069999999997E-2</v>
      </c>
      <c r="FQ287">
        <v>9.4567049999999995</v>
      </c>
      <c r="FR287">
        <v>1.0171190000000001</v>
      </c>
      <c r="FS287">
        <v>24.853619999999999</v>
      </c>
      <c r="FT287" s="1">
        <v>3.248641E-2</v>
      </c>
      <c r="FU287">
        <v>8.5907859999999996</v>
      </c>
      <c r="FV287">
        <v>1.009374</v>
      </c>
      <c r="FW287">
        <v>24.794820000000001</v>
      </c>
      <c r="FX287" s="1">
        <v>2.9347760000000001E-2</v>
      </c>
      <c r="FY287">
        <v>7.8104300000000002</v>
      </c>
      <c r="FZ287">
        <v>1.002057</v>
      </c>
      <c r="GA287">
        <v>24.537579999999998</v>
      </c>
      <c r="GB287">
        <v>2.654246E-2</v>
      </c>
      <c r="GC287">
        <v>7.1059029999999996</v>
      </c>
      <c r="GD287">
        <v>0.99471710000000002</v>
      </c>
      <c r="GE287">
        <v>24.20176</v>
      </c>
      <c r="GF287" s="1">
        <v>2.3991330000000002E-2</v>
      </c>
      <c r="GG287">
        <v>6.4618310000000001</v>
      </c>
      <c r="GH287">
        <v>0.98764629999999998</v>
      </c>
      <c r="GI287">
        <v>24.001480000000001</v>
      </c>
      <c r="GJ287" s="1">
        <v>2.167384E-2</v>
      </c>
      <c r="GK287">
        <v>5.8711789999999997</v>
      </c>
      <c r="GL287">
        <v>0.98115609999999998</v>
      </c>
      <c r="GM287">
        <v>24.42849</v>
      </c>
      <c r="GN287" s="1">
        <v>1.9577259999999999E-2</v>
      </c>
      <c r="GO287">
        <v>5.330228</v>
      </c>
      <c r="GP287">
        <v>0.97470290000000004</v>
      </c>
      <c r="GQ287">
        <v>24.951360000000001</v>
      </c>
      <c r="GR287" s="1">
        <v>1.7670430000000001E-2</v>
      </c>
      <c r="GS287">
        <v>4.8374689999999996</v>
      </c>
      <c r="GT287">
        <v>0.96857490000000002</v>
      </c>
      <c r="GU287">
        <v>25.496739999999999</v>
      </c>
      <c r="GV287" s="1">
        <v>1.5945000000000001E-2</v>
      </c>
      <c r="GW287">
        <v>4.3881350000000001</v>
      </c>
      <c r="GX287">
        <v>0.96317759999999997</v>
      </c>
      <c r="GY287">
        <v>26.057770000000001</v>
      </c>
      <c r="GZ287" s="1">
        <v>1.4399749999999999E-2</v>
      </c>
      <c r="HA287">
        <v>3.9811909999999999</v>
      </c>
      <c r="HB287">
        <v>0.95848319999999998</v>
      </c>
      <c r="HC287">
        <v>26.330449999999999</v>
      </c>
      <c r="HD287" s="1">
        <v>1.301361E-2</v>
      </c>
      <c r="HE287">
        <v>3.6132230000000001</v>
      </c>
      <c r="HF287">
        <v>0.95437959999999999</v>
      </c>
      <c r="HG287">
        <v>26.301259999999999</v>
      </c>
      <c r="HH287" s="1">
        <v>1.176318E-2</v>
      </c>
      <c r="HI287">
        <v>3.278159</v>
      </c>
      <c r="HJ287">
        <v>0.95088950000000005</v>
      </c>
      <c r="HK287">
        <v>26.191649999999999</v>
      </c>
      <c r="HL287" s="1">
        <v>1.0622960000000001E-2</v>
      </c>
      <c r="HM287">
        <v>2.9699930000000001</v>
      </c>
      <c r="HN287">
        <v>0.94803020000000005</v>
      </c>
      <c r="HO287">
        <v>26.104220000000002</v>
      </c>
      <c r="HP287" s="1">
        <v>9.5718390000000004E-3</v>
      </c>
      <c r="HQ287">
        <v>2.6835710000000002</v>
      </c>
      <c r="HR287">
        <v>0.94580229999999998</v>
      </c>
      <c r="HS287">
        <v>26.464639999999999</v>
      </c>
      <c r="HT287" s="1">
        <v>8.593804E-3</v>
      </c>
      <c r="HU287">
        <v>2.4149639999999999</v>
      </c>
      <c r="HV287">
        <v>0.94410130000000003</v>
      </c>
      <c r="HW287">
        <v>26.964410000000001</v>
      </c>
      <c r="HX287" s="1">
        <v>7.6784139999999997E-3</v>
      </c>
      <c r="HY287">
        <v>2.1617009999999999</v>
      </c>
      <c r="HZ287">
        <v>0.94279679999999999</v>
      </c>
      <c r="IA287">
        <v>27.464469999999999</v>
      </c>
      <c r="IB287" s="1">
        <v>6.8160030000000002E-3</v>
      </c>
      <c r="IC287">
        <v>1.9219569999999999</v>
      </c>
      <c r="ID287">
        <v>0.94182770000000005</v>
      </c>
      <c r="IE287">
        <v>27.971109999999999</v>
      </c>
      <c r="IF287" s="1">
        <v>5.9932880000000003E-3</v>
      </c>
      <c r="IG287">
        <v>1.6924840000000001</v>
      </c>
      <c r="IH287">
        <v>0.94112850000000003</v>
      </c>
      <c r="II287">
        <v>28.07612</v>
      </c>
      <c r="IJ287" s="1">
        <v>5.190816E-3</v>
      </c>
      <c r="IK287">
        <v>1.468315</v>
      </c>
      <c r="IL287">
        <v>0.94056899999999999</v>
      </c>
      <c r="IM287">
        <v>27.924669999999999</v>
      </c>
      <c r="IN287" s="1">
        <v>4.3952649999999998E-3</v>
      </c>
      <c r="IO287">
        <v>1.245708</v>
      </c>
      <c r="IP287">
        <v>0.94022519999999998</v>
      </c>
      <c r="IQ287">
        <v>27.680399999999999</v>
      </c>
      <c r="IR287" s="1">
        <v>3.6156909999999999E-3</v>
      </c>
      <c r="IS287">
        <v>1.0269980000000001</v>
      </c>
      <c r="IT287">
        <v>0.93994860000000002</v>
      </c>
      <c r="IU287">
        <v>27.429480000000002</v>
      </c>
      <c r="IV287" s="1">
        <v>2.890924E-3</v>
      </c>
      <c r="IW287">
        <v>0.82254640000000001</v>
      </c>
      <c r="IX287">
        <v>0.9397432</v>
      </c>
      <c r="IY287">
        <v>27.527249999999999</v>
      </c>
      <c r="IZ287" s="1">
        <v>2.2678389999999998E-3</v>
      </c>
      <c r="JA287">
        <v>0.64584529999999996</v>
      </c>
      <c r="JB287">
        <v>0.93960200000000005</v>
      </c>
      <c r="JC287">
        <v>27.4465</v>
      </c>
      <c r="JD287" s="1">
        <v>1.778253E-3</v>
      </c>
      <c r="JE287">
        <v>0.50626590000000005</v>
      </c>
      <c r="JF287">
        <v>0.93951419999999997</v>
      </c>
      <c r="JG287">
        <v>27.50686</v>
      </c>
      <c r="JH287" s="1">
        <v>1.4246269999999999E-3</v>
      </c>
      <c r="JI287">
        <v>0.4049334</v>
      </c>
      <c r="JJ287">
        <v>0.9394496</v>
      </c>
      <c r="JK287">
        <v>27.375869999999999</v>
      </c>
      <c r="JL287" s="1">
        <v>1.185045E-3</v>
      </c>
      <c r="JM287">
        <v>0.33604299999999998</v>
      </c>
      <c r="JN287">
        <v>0.93941940000000002</v>
      </c>
      <c r="JO287">
        <v>27.35521</v>
      </c>
      <c r="JP287" s="1">
        <v>1.027767E-3</v>
      </c>
      <c r="JQ287">
        <v>0.29078720000000002</v>
      </c>
      <c r="JR287">
        <v>0.93941350000000001</v>
      </c>
      <c r="JS287">
        <v>27.47382</v>
      </c>
      <c r="JT287">
        <v>9.2348620000000001E-4</v>
      </c>
      <c r="JU287">
        <v>0.26081270000000001</v>
      </c>
      <c r="JV287">
        <v>0.93940299999999999</v>
      </c>
      <c r="JW287">
        <v>27.587890000000002</v>
      </c>
      <c r="JX287" s="1">
        <v>8.5077419999999996E-4</v>
      </c>
      <c r="JY287">
        <v>0.2399857</v>
      </c>
      <c r="JZ287">
        <v>0.93935639999999998</v>
      </c>
      <c r="KA287">
        <v>27.53472</v>
      </c>
      <c r="KB287" s="1">
        <v>7.9616189999999996E-4</v>
      </c>
      <c r="KC287">
        <v>0.2244025</v>
      </c>
      <c r="KD287">
        <v>0.9393572</v>
      </c>
      <c r="KE287">
        <v>27.788550000000001</v>
      </c>
      <c r="KF287" s="1">
        <v>7.5177169999999995E-4</v>
      </c>
      <c r="KG287">
        <v>0.2118043</v>
      </c>
      <c r="KH287">
        <v>0.93937090000000001</v>
      </c>
      <c r="KI287">
        <v>27.667629999999999</v>
      </c>
      <c r="KJ287" s="1">
        <v>7.1351390000000002E-4</v>
      </c>
      <c r="KK287">
        <v>0.20098679999999999</v>
      </c>
      <c r="KL287">
        <v>0.93935679999999999</v>
      </c>
      <c r="KM287">
        <v>27.5486</v>
      </c>
      <c r="KN287" s="1">
        <v>6.7918809999999998E-4</v>
      </c>
      <c r="KO287">
        <v>0.19129889999999999</v>
      </c>
      <c r="KP287">
        <v>0.93935449999999998</v>
      </c>
      <c r="KQ287">
        <v>27.45956</v>
      </c>
      <c r="KR287" s="1">
        <v>6.4764059999999999E-4</v>
      </c>
      <c r="KS287">
        <v>0.18239669999999999</v>
      </c>
      <c r="KT287">
        <v>0.93933949999999999</v>
      </c>
      <c r="KU287">
        <v>27.314920000000001</v>
      </c>
      <c r="KV287" s="1">
        <v>6.1824000000000004E-4</v>
      </c>
      <c r="KW287">
        <v>0.17411209999999999</v>
      </c>
      <c r="KX287">
        <v>0.93934090000000003</v>
      </c>
      <c r="KY287">
        <v>27.064579999999999</v>
      </c>
      <c r="KZ287" s="1">
        <v>5.9083900000000001E-4</v>
      </c>
      <c r="LA287">
        <v>0.1663818</v>
      </c>
      <c r="LB287">
        <v>0.9393724</v>
      </c>
      <c r="LC287">
        <v>26.790369999999999</v>
      </c>
      <c r="LD287" s="1">
        <v>5.6514239999999995E-4</v>
      </c>
      <c r="LE287">
        <v>0.1591399</v>
      </c>
      <c r="LF287">
        <v>0.93933619999999995</v>
      </c>
      <c r="LG287">
        <v>26.623660000000001</v>
      </c>
      <c r="LH287" s="1">
        <v>5.4088080000000004E-4</v>
      </c>
      <c r="LI287">
        <v>0.15230070000000001</v>
      </c>
      <c r="LJ287">
        <v>0.93932970000000005</v>
      </c>
      <c r="LK287">
        <v>27.027290000000001</v>
      </c>
      <c r="LL287" s="1">
        <v>5.1775499999999995E-4</v>
      </c>
      <c r="LM287">
        <v>0.1457938</v>
      </c>
      <c r="LN287">
        <v>0.93933390000000005</v>
      </c>
      <c r="LO287">
        <v>27.303080000000001</v>
      </c>
      <c r="LP287" s="1">
        <v>4.958893E-4</v>
      </c>
      <c r="LQ287">
        <v>0.13962260000000001</v>
      </c>
      <c r="LR287">
        <v>0.93935599999999997</v>
      </c>
      <c r="LS287">
        <v>27.570599999999999</v>
      </c>
      <c r="LT287" s="1">
        <v>4.7512200000000002E-4</v>
      </c>
      <c r="LU287">
        <v>0.13376879999999999</v>
      </c>
      <c r="LV287">
        <v>0.93932519999999997</v>
      </c>
      <c r="LW287">
        <v>28.023630000000001</v>
      </c>
      <c r="LX287" s="1">
        <v>4.5538510000000003E-4</v>
      </c>
      <c r="LY287">
        <v>0.12821379999999999</v>
      </c>
      <c r="LZ287">
        <v>0.93934410000000002</v>
      </c>
      <c r="MA287">
        <v>28.229109999999999</v>
      </c>
      <c r="MB287" s="1">
        <v>4.3657320000000001E-4</v>
      </c>
      <c r="MC287">
        <v>0.122921</v>
      </c>
      <c r="MD287">
        <v>0.93932819999999995</v>
      </c>
      <c r="ME287">
        <v>28.048179999999999</v>
      </c>
      <c r="MF287" s="1">
        <v>4.187137E-4</v>
      </c>
      <c r="MG287">
        <v>0.1178838</v>
      </c>
      <c r="MH287">
        <v>0.93932340000000003</v>
      </c>
      <c r="MI287">
        <v>27.731870000000001</v>
      </c>
      <c r="MJ287" s="1">
        <v>4.0167289999999998E-4</v>
      </c>
      <c r="MK287">
        <v>0.1130876</v>
      </c>
      <c r="ML287">
        <v>0.9392779</v>
      </c>
      <c r="MM287">
        <v>27.625250000000001</v>
      </c>
      <c r="MN287" s="1">
        <v>3.8548690000000002E-4</v>
      </c>
      <c r="MO287">
        <v>0.10853690000000001</v>
      </c>
      <c r="MP287">
        <v>0.93921429999999995</v>
      </c>
      <c r="MQ287">
        <v>28.04815</v>
      </c>
      <c r="MR287" s="1">
        <v>3.7008709999999999E-4</v>
      </c>
      <c r="MS287">
        <v>0.1042066</v>
      </c>
      <c r="MT287">
        <v>0.93915439999999994</v>
      </c>
      <c r="MU287">
        <v>28.49202</v>
      </c>
      <c r="MV287">
        <v>3.5545100000000001E-4</v>
      </c>
      <c r="MW287">
        <v>0.10008</v>
      </c>
      <c r="MX287">
        <v>0.93904209999999999</v>
      </c>
      <c r="MY287">
        <v>28.747720000000001</v>
      </c>
      <c r="MZ287" s="1">
        <v>3.4142260000000001E-4</v>
      </c>
      <c r="NA287">
        <v>9.6143339999999994E-2</v>
      </c>
      <c r="NB287">
        <v>0.9388801</v>
      </c>
      <c r="NC287">
        <v>28.93037</v>
      </c>
      <c r="ND287" s="1">
        <v>3.2806429999999998E-4</v>
      </c>
      <c r="NE287">
        <v>9.2393160000000002E-2</v>
      </c>
      <c r="NF287">
        <v>0.93875629999999999</v>
      </c>
      <c r="NG287">
        <v>28.776630000000001</v>
      </c>
      <c r="NH287" s="1">
        <v>3.1539799999999999E-4</v>
      </c>
      <c r="NI287">
        <v>8.883489E-2</v>
      </c>
      <c r="NJ287">
        <v>0.93855089999999997</v>
      </c>
      <c r="NK287">
        <v>28.513719999999999</v>
      </c>
      <c r="NL287" s="1">
        <v>3.0345630000000001E-4</v>
      </c>
      <c r="NM287">
        <v>8.5480500000000001E-2</v>
      </c>
      <c r="NN287">
        <v>0.93830360000000002</v>
      </c>
      <c r="NO287">
        <v>28.29683</v>
      </c>
      <c r="NP287" s="1">
        <v>2.922531E-4</v>
      </c>
      <c r="NQ287">
        <v>8.233704E-2</v>
      </c>
      <c r="NR287">
        <v>0.93806619999999996</v>
      </c>
      <c r="NS287">
        <v>28.148340000000001</v>
      </c>
      <c r="NT287" s="1">
        <v>2.8173610000000002E-4</v>
      </c>
      <c r="NU287">
        <v>7.9390909999999995E-2</v>
      </c>
      <c r="NV287">
        <v>0.93779060000000003</v>
      </c>
      <c r="NW287">
        <v>28.17436</v>
      </c>
      <c r="NX287" s="1">
        <v>2.718167E-4</v>
      </c>
      <c r="NY287">
        <v>7.6610540000000005E-2</v>
      </c>
      <c r="NZ287">
        <v>0.93754760000000004</v>
      </c>
      <c r="OA287">
        <v>28.457100000000001</v>
      </c>
      <c r="OB287" s="1">
        <v>2.6231449999999999E-4</v>
      </c>
      <c r="OC287">
        <v>7.3953649999999996E-2</v>
      </c>
      <c r="OD287">
        <v>0.93732629999999995</v>
      </c>
      <c r="OE287">
        <v>28.554040000000001</v>
      </c>
      <c r="OF287" s="1">
        <v>2.5318040000000001E-4</v>
      </c>
      <c r="OG287">
        <v>7.1389499999999995E-2</v>
      </c>
      <c r="OH287">
        <v>0.93708150000000001</v>
      </c>
      <c r="OI287">
        <v>28.59376</v>
      </c>
      <c r="OJ287" s="1">
        <v>2.4441699999999997E-4</v>
      </c>
      <c r="OK287">
        <v>6.8929400000000002E-2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1.101747</v>
      </c>
      <c r="G288">
        <v>23.72832</v>
      </c>
      <c r="H288">
        <v>0</v>
      </c>
      <c r="I288">
        <v>0</v>
      </c>
      <c r="J288">
        <v>1.100762</v>
      </c>
      <c r="K288">
        <v>23.703700000000001</v>
      </c>
      <c r="L288">
        <v>0</v>
      </c>
      <c r="M288">
        <v>0</v>
      </c>
      <c r="N288">
        <v>1.099793</v>
      </c>
      <c r="O288">
        <v>23.683589999999999</v>
      </c>
      <c r="P288">
        <v>0</v>
      </c>
      <c r="Q288">
        <v>0</v>
      </c>
      <c r="R288">
        <v>1.098816</v>
      </c>
      <c r="S288">
        <v>23.316780000000001</v>
      </c>
      <c r="T288">
        <v>0</v>
      </c>
      <c r="U288">
        <v>0</v>
      </c>
      <c r="V288">
        <v>1.0977889999999999</v>
      </c>
      <c r="W288">
        <v>22.973299999999998</v>
      </c>
      <c r="X288">
        <v>0</v>
      </c>
      <c r="Y288">
        <v>0</v>
      </c>
      <c r="Z288">
        <v>1.096436</v>
      </c>
      <c r="AA288">
        <v>22.780529999999999</v>
      </c>
      <c r="AB288">
        <v>0</v>
      </c>
      <c r="AC288">
        <v>0</v>
      </c>
      <c r="AD288">
        <v>1.0946530000000001</v>
      </c>
      <c r="AE288">
        <v>22.736609999999999</v>
      </c>
      <c r="AF288">
        <v>0</v>
      </c>
      <c r="AG288">
        <v>0</v>
      </c>
      <c r="AH288">
        <v>1.092724</v>
      </c>
      <c r="AI288">
        <v>22.775590000000001</v>
      </c>
      <c r="AJ288">
        <v>0</v>
      </c>
      <c r="AK288">
        <v>0</v>
      </c>
      <c r="AL288">
        <v>1.090497</v>
      </c>
      <c r="AM288">
        <v>23.12603</v>
      </c>
      <c r="AN288">
        <v>0</v>
      </c>
      <c r="AO288">
        <v>0</v>
      </c>
      <c r="AP288">
        <v>1.0878829999999999</v>
      </c>
      <c r="AQ288">
        <v>23.132100000000001</v>
      </c>
      <c r="AR288">
        <v>0</v>
      </c>
      <c r="AS288">
        <v>0</v>
      </c>
      <c r="AT288">
        <v>1.084997</v>
      </c>
      <c r="AU288">
        <v>22.950060000000001</v>
      </c>
      <c r="AV288">
        <v>0</v>
      </c>
      <c r="AW288">
        <v>0</v>
      </c>
      <c r="AX288">
        <v>1.0821289999999999</v>
      </c>
      <c r="AY288">
        <v>22.646190000000001</v>
      </c>
      <c r="AZ288">
        <v>0</v>
      </c>
      <c r="BA288">
        <v>0</v>
      </c>
      <c r="BB288">
        <v>1.0793729999999999</v>
      </c>
      <c r="BC288">
        <v>22.362860000000001</v>
      </c>
      <c r="BD288">
        <v>0</v>
      </c>
      <c r="BE288">
        <v>0</v>
      </c>
      <c r="BF288">
        <v>1.0768690000000001</v>
      </c>
      <c r="BG288">
        <v>22.187329999999999</v>
      </c>
      <c r="BH288">
        <v>2.1547789999999999E-33</v>
      </c>
      <c r="BI288">
        <v>8.4046849999999997E-31</v>
      </c>
      <c r="BJ288">
        <v>1.0747169999999999</v>
      </c>
      <c r="BK288">
        <v>22.312719999999999</v>
      </c>
      <c r="BL288" s="1">
        <v>9.3100420000000005E-20</v>
      </c>
      <c r="BM288" s="1">
        <v>2.038158E-17</v>
      </c>
      <c r="BN288">
        <v>1.072711</v>
      </c>
      <c r="BO288">
        <v>22.75639</v>
      </c>
      <c r="BP288" s="1">
        <v>2.8747520000000001E-13</v>
      </c>
      <c r="BQ288" s="1">
        <v>5.2481210000000003E-11</v>
      </c>
      <c r="BR288">
        <v>1.0708200000000001</v>
      </c>
      <c r="BS288">
        <v>23.312049999999999</v>
      </c>
      <c r="BT288" s="1">
        <v>2.4815469999999998E-8</v>
      </c>
      <c r="BU288" s="1">
        <v>6.0840529999999997E-6</v>
      </c>
      <c r="BV288">
        <v>1.068872</v>
      </c>
      <c r="BW288">
        <v>23.72213</v>
      </c>
      <c r="BX288" s="1">
        <v>2.18874E-5</v>
      </c>
      <c r="BY288" s="1">
        <v>5.9184399999999996E-3</v>
      </c>
      <c r="BZ288">
        <v>1.0668519999999999</v>
      </c>
      <c r="CA288">
        <v>23.84761</v>
      </c>
      <c r="CB288" s="1">
        <v>3.0117170000000001E-3</v>
      </c>
      <c r="CC288" s="1">
        <v>0.87631919999999996</v>
      </c>
      <c r="CD288">
        <v>1.0646500000000001</v>
      </c>
      <c r="CE288">
        <v>23.50217</v>
      </c>
      <c r="CF288" s="1">
        <v>0.11633010000000001</v>
      </c>
      <c r="CG288" s="1">
        <v>36.040509999999998</v>
      </c>
      <c r="CH288">
        <v>1.062168</v>
      </c>
      <c r="CI288">
        <v>23.07864</v>
      </c>
      <c r="CJ288" s="1">
        <v>1.675359</v>
      </c>
      <c r="CK288" s="1">
        <v>549.68949999999995</v>
      </c>
      <c r="CL288">
        <v>1.0593840000000001</v>
      </c>
      <c r="CM288">
        <v>22.754239999999999</v>
      </c>
      <c r="CN288" s="1">
        <v>10.80396</v>
      </c>
      <c r="CO288">
        <v>3739.6770000000001</v>
      </c>
      <c r="CP288">
        <v>1.056216</v>
      </c>
      <c r="CQ288">
        <v>22.62566</v>
      </c>
      <c r="CR288" s="1">
        <v>35.674990000000001</v>
      </c>
      <c r="CS288">
        <v>12978.22</v>
      </c>
      <c r="CT288">
        <v>1.052727</v>
      </c>
      <c r="CU288">
        <v>22.96367</v>
      </c>
      <c r="CV288">
        <v>66.923360000000002</v>
      </c>
      <c r="CW288">
        <v>25511.65</v>
      </c>
      <c r="CX288">
        <v>1.0490010000000001</v>
      </c>
      <c r="CY288">
        <v>23.56129</v>
      </c>
      <c r="CZ288">
        <v>77.63897</v>
      </c>
      <c r="DA288">
        <v>30919.15</v>
      </c>
      <c r="DB288">
        <v>1.0451079999999999</v>
      </c>
      <c r="DC288">
        <v>23.98798</v>
      </c>
      <c r="DD288">
        <v>59.840649999999997</v>
      </c>
      <c r="DE288">
        <v>24841.74</v>
      </c>
      <c r="DF288">
        <v>1.0409090000000001</v>
      </c>
      <c r="DG288">
        <v>24.219719999999999</v>
      </c>
      <c r="DH288">
        <v>32.52514</v>
      </c>
      <c r="DI288">
        <v>14034.2</v>
      </c>
      <c r="DJ288">
        <v>1.0341819999999999</v>
      </c>
      <c r="DK288">
        <v>24.021059999999999</v>
      </c>
      <c r="DL288">
        <v>13.15869</v>
      </c>
      <c r="DM288">
        <v>5889.4930000000004</v>
      </c>
      <c r="DN288">
        <v>1.0270840000000001</v>
      </c>
      <c r="DO288">
        <v>23.720410000000001</v>
      </c>
      <c r="DP288">
        <v>4.1648230000000002</v>
      </c>
      <c r="DQ288">
        <v>1928.463</v>
      </c>
      <c r="DR288">
        <v>1.019712</v>
      </c>
      <c r="DS288">
        <v>23.385190000000001</v>
      </c>
      <c r="DT288">
        <v>1.1011200000000001</v>
      </c>
      <c r="DU288">
        <v>523.452</v>
      </c>
      <c r="DV288">
        <v>1.012011</v>
      </c>
      <c r="DW288">
        <v>23.107060000000001</v>
      </c>
      <c r="DX288">
        <v>0.28284680000000001</v>
      </c>
      <c r="DY288">
        <v>134.6052</v>
      </c>
      <c r="DZ288">
        <v>1.004211</v>
      </c>
      <c r="EA288">
        <v>23.20147</v>
      </c>
      <c r="EB288">
        <v>0.1043917</v>
      </c>
      <c r="EC288">
        <v>46.981409999999997</v>
      </c>
      <c r="ED288">
        <v>0.99636360000000002</v>
      </c>
      <c r="EE288">
        <v>23.54365</v>
      </c>
      <c r="EF288">
        <v>7.2495390000000007E-2</v>
      </c>
      <c r="EG288">
        <v>30.86355</v>
      </c>
      <c r="EH288">
        <v>0.98845289999999997</v>
      </c>
      <c r="EI288">
        <v>23.977969999999999</v>
      </c>
      <c r="EJ288">
        <v>6.7843689999999998E-2</v>
      </c>
      <c r="EK288">
        <v>28.60772</v>
      </c>
      <c r="EL288">
        <v>0.98094250000000005</v>
      </c>
      <c r="EM288">
        <v>24.291039999999999</v>
      </c>
      <c r="EN288">
        <v>6.6051200000000004E-2</v>
      </c>
      <c r="EO288">
        <v>28.036799999999999</v>
      </c>
      <c r="EP288">
        <v>0.97431449999999997</v>
      </c>
      <c r="EQ288">
        <v>24.205690000000001</v>
      </c>
      <c r="ER288">
        <v>6.3133640000000005E-2</v>
      </c>
      <c r="ES288">
        <v>27.028020000000001</v>
      </c>
      <c r="ET288">
        <v>0.96745930000000002</v>
      </c>
      <c r="EU288">
        <v>23.827459999999999</v>
      </c>
      <c r="EV288">
        <v>5.8988529999999997E-2</v>
      </c>
      <c r="EW288">
        <v>25.466090000000001</v>
      </c>
      <c r="EX288">
        <v>0.95989570000000002</v>
      </c>
      <c r="EY288">
        <v>23.426919999999999</v>
      </c>
      <c r="EZ288">
        <v>5.421136E-2</v>
      </c>
      <c r="FA288">
        <v>23.593340000000001</v>
      </c>
      <c r="FB288">
        <v>0.94953810000000005</v>
      </c>
      <c r="FC288">
        <v>23.221779999999999</v>
      </c>
      <c r="FD288" s="1">
        <v>4.9327049999999997E-2</v>
      </c>
      <c r="FE288">
        <v>21.657630000000001</v>
      </c>
      <c r="FF288">
        <v>0.93903519999999996</v>
      </c>
      <c r="FG288">
        <v>23.702010000000001</v>
      </c>
      <c r="FH288" s="1">
        <v>4.4637530000000002E-2</v>
      </c>
      <c r="FI288">
        <v>19.784379999999999</v>
      </c>
      <c r="FJ288">
        <v>0.92838710000000002</v>
      </c>
      <c r="FK288">
        <v>24.22157</v>
      </c>
      <c r="FL288" s="1">
        <v>4.0297029999999998E-2</v>
      </c>
      <c r="FM288">
        <v>18.029620000000001</v>
      </c>
      <c r="FN288">
        <v>0.91750790000000004</v>
      </c>
      <c r="FO288">
        <v>24.65821</v>
      </c>
      <c r="FP288" s="1">
        <v>3.6346950000000003E-2</v>
      </c>
      <c r="FQ288">
        <v>16.420110000000001</v>
      </c>
      <c r="FR288">
        <v>0.90644400000000003</v>
      </c>
      <c r="FS288">
        <v>24.86195</v>
      </c>
      <c r="FT288" s="1">
        <v>3.2793679999999999E-2</v>
      </c>
      <c r="FU288">
        <v>14.96</v>
      </c>
      <c r="FV288">
        <v>0.89597199999999999</v>
      </c>
      <c r="FW288">
        <v>24.811800000000002</v>
      </c>
      <c r="FX288" s="1">
        <v>2.9625700000000001E-2</v>
      </c>
      <c r="FY288">
        <v>13.640829999999999</v>
      </c>
      <c r="FZ288">
        <v>0.88606669999999998</v>
      </c>
      <c r="GA288">
        <v>24.569780000000002</v>
      </c>
      <c r="GB288" s="1">
        <v>2.6797479999999999E-2</v>
      </c>
      <c r="GC288">
        <v>12.44716</v>
      </c>
      <c r="GD288">
        <v>0.87622480000000003</v>
      </c>
      <c r="GE288">
        <v>24.248200000000001</v>
      </c>
      <c r="GF288" s="1">
        <v>2.422653E-2</v>
      </c>
      <c r="GG288">
        <v>11.35322</v>
      </c>
      <c r="GH288">
        <v>0.86667780000000005</v>
      </c>
      <c r="GI288">
        <v>24.049700000000001</v>
      </c>
      <c r="GJ288" s="1">
        <v>2.1891259999999999E-2</v>
      </c>
      <c r="GK288">
        <v>10.34775</v>
      </c>
      <c r="GL288">
        <v>0.85777990000000004</v>
      </c>
      <c r="GM288">
        <v>24.473189999999999</v>
      </c>
      <c r="GN288" s="1">
        <v>1.9776640000000002E-2</v>
      </c>
      <c r="GO288">
        <v>9.4227889999999999</v>
      </c>
      <c r="GP288">
        <v>0.84840150000000003</v>
      </c>
      <c r="GQ288">
        <v>24.96744</v>
      </c>
      <c r="GR288" s="1">
        <v>1.7852670000000001E-2</v>
      </c>
      <c r="GS288">
        <v>8.577394</v>
      </c>
      <c r="GT288">
        <v>0.83928170000000002</v>
      </c>
      <c r="GU288">
        <v>25.498249999999999</v>
      </c>
      <c r="GV288" s="1">
        <v>1.6111609999999998E-2</v>
      </c>
      <c r="GW288">
        <v>7.8045929999999997</v>
      </c>
      <c r="GX288">
        <v>0.83108599999999999</v>
      </c>
      <c r="GY288">
        <v>26.04768</v>
      </c>
      <c r="GZ288" s="1">
        <v>1.45512E-2</v>
      </c>
      <c r="HA288">
        <v>7.1013539999999997</v>
      </c>
      <c r="HB288">
        <v>0.82393850000000002</v>
      </c>
      <c r="HC288">
        <v>26.3142</v>
      </c>
      <c r="HD288" s="1">
        <v>1.315182E-2</v>
      </c>
      <c r="HE288">
        <v>6.4622580000000003</v>
      </c>
      <c r="HF288">
        <v>0.81766799999999995</v>
      </c>
      <c r="HG288">
        <v>26.289300000000001</v>
      </c>
      <c r="HH288" s="1">
        <v>1.1890110000000001E-2</v>
      </c>
      <c r="HI288">
        <v>5.8776489999999999</v>
      </c>
      <c r="HJ288">
        <v>0.81232910000000003</v>
      </c>
      <c r="HK288">
        <v>26.202369999999998</v>
      </c>
      <c r="HL288" s="1">
        <v>1.0740970000000001E-2</v>
      </c>
      <c r="HM288">
        <v>5.3381569999999998</v>
      </c>
      <c r="HN288">
        <v>0.80792200000000003</v>
      </c>
      <c r="HO288">
        <v>26.128170000000001</v>
      </c>
      <c r="HP288" s="1">
        <v>9.6824230000000008E-3</v>
      </c>
      <c r="HQ288">
        <v>4.8351030000000002</v>
      </c>
      <c r="HR288">
        <v>0.80439530000000004</v>
      </c>
      <c r="HS288">
        <v>26.50741</v>
      </c>
      <c r="HT288" s="1">
        <v>8.6982320000000002E-3</v>
      </c>
      <c r="HU288">
        <v>4.3615170000000001</v>
      </c>
      <c r="HV288">
        <v>0.80168700000000004</v>
      </c>
      <c r="HW288">
        <v>27.00198</v>
      </c>
      <c r="HX288" s="1">
        <v>7.7775470000000001E-3</v>
      </c>
      <c r="HY288">
        <v>3.9134259999999998</v>
      </c>
      <c r="HZ288">
        <v>0.79959990000000003</v>
      </c>
      <c r="IA288">
        <v>27.481560000000002</v>
      </c>
      <c r="IB288" s="1">
        <v>6.9103660000000003E-3</v>
      </c>
      <c r="IC288">
        <v>3.4878670000000001</v>
      </c>
      <c r="ID288">
        <v>0.79801219999999995</v>
      </c>
      <c r="IE288">
        <v>27.975339999999999</v>
      </c>
      <c r="IF288" s="1">
        <v>6.0844929999999998E-3</v>
      </c>
      <c r="IG288">
        <v>3.08047</v>
      </c>
      <c r="IH288">
        <v>0.7968326</v>
      </c>
      <c r="II288">
        <v>28.07123</v>
      </c>
      <c r="IJ288" s="1">
        <v>5.2809939999999998E-3</v>
      </c>
      <c r="IK288">
        <v>2.6833079999999998</v>
      </c>
      <c r="IL288">
        <v>0.79597229999999997</v>
      </c>
      <c r="IM288">
        <v>27.924340000000001</v>
      </c>
      <c r="IN288" s="1">
        <v>4.4850300000000001E-3</v>
      </c>
      <c r="IO288">
        <v>2.2890039999999998</v>
      </c>
      <c r="IP288">
        <v>0.79531949999999996</v>
      </c>
      <c r="IQ288">
        <v>27.70045</v>
      </c>
      <c r="IR288" s="1">
        <v>3.7025579999999999E-3</v>
      </c>
      <c r="IS288">
        <v>1.8993640000000001</v>
      </c>
      <c r="IT288">
        <v>0.79487339999999995</v>
      </c>
      <c r="IU288">
        <v>27.465540000000001</v>
      </c>
      <c r="IV288" s="1">
        <v>2.9696990000000001E-3</v>
      </c>
      <c r="IW288">
        <v>1.5303720000000001</v>
      </c>
      <c r="IX288">
        <v>0.79456789999999999</v>
      </c>
      <c r="IY288">
        <v>27.580159999999999</v>
      </c>
      <c r="IZ288" s="1">
        <v>2.3333529999999998E-3</v>
      </c>
      <c r="JA288">
        <v>1.2057960000000001</v>
      </c>
      <c r="JB288">
        <v>0.79433169999999997</v>
      </c>
      <c r="JC288">
        <v>27.497399999999999</v>
      </c>
      <c r="JD288" s="1">
        <v>1.8280169999999999E-3</v>
      </c>
      <c r="JE288">
        <v>0.94445120000000005</v>
      </c>
      <c r="JF288">
        <v>0.79418509999999998</v>
      </c>
      <c r="JG288">
        <v>27.550920000000001</v>
      </c>
      <c r="JH288" s="1">
        <v>1.4596019999999999E-3</v>
      </c>
      <c r="JI288">
        <v>0.75139279999999997</v>
      </c>
      <c r="JJ288">
        <v>0.79408639999999997</v>
      </c>
      <c r="JK288">
        <v>27.406389999999998</v>
      </c>
      <c r="JL288" s="1">
        <v>1.208324E-3</v>
      </c>
      <c r="JM288">
        <v>0.61844279999999996</v>
      </c>
      <c r="JN288">
        <v>0.79400159999999997</v>
      </c>
      <c r="JO288">
        <v>27.36673</v>
      </c>
      <c r="JP288" s="1">
        <v>1.04301E-3</v>
      </c>
      <c r="JQ288">
        <v>0.53063439999999995</v>
      </c>
      <c r="JR288">
        <v>0.79399419999999998</v>
      </c>
      <c r="JS288">
        <v>27.482600000000001</v>
      </c>
      <c r="JT288" s="1">
        <v>9.337592E-4</v>
      </c>
      <c r="JU288">
        <v>0.47274640000000001</v>
      </c>
      <c r="JV288">
        <v>0.79393879999999994</v>
      </c>
      <c r="JW288">
        <v>27.60125</v>
      </c>
      <c r="JX288" s="1">
        <v>8.5813009999999995E-4</v>
      </c>
      <c r="JY288">
        <v>0.43300359999999999</v>
      </c>
      <c r="JZ288">
        <v>0.79393320000000001</v>
      </c>
      <c r="KA288">
        <v>27.57864</v>
      </c>
      <c r="KB288" s="1">
        <v>8.0187209999999995E-4</v>
      </c>
      <c r="KC288">
        <v>0.4037616</v>
      </c>
      <c r="KD288">
        <v>0.79391529999999999</v>
      </c>
      <c r="KE288">
        <v>27.860119999999998</v>
      </c>
      <c r="KF288" s="1">
        <v>7.5651690000000003E-4</v>
      </c>
      <c r="KG288">
        <v>0.38048270000000001</v>
      </c>
      <c r="KH288">
        <v>0.79389140000000002</v>
      </c>
      <c r="KI288">
        <v>27.748570000000001</v>
      </c>
      <c r="KJ288" s="1">
        <v>7.1767830000000002E-4</v>
      </c>
      <c r="KK288">
        <v>0.36072369999999998</v>
      </c>
      <c r="KL288">
        <v>0.79388170000000002</v>
      </c>
      <c r="KM288">
        <v>27.625170000000001</v>
      </c>
      <c r="KN288" s="1">
        <v>6.8296060000000002E-4</v>
      </c>
      <c r="KO288">
        <v>0.34315620000000002</v>
      </c>
      <c r="KP288">
        <v>0.79390470000000002</v>
      </c>
      <c r="KQ288">
        <v>27.51388</v>
      </c>
      <c r="KR288" s="1">
        <v>6.5113710000000002E-4</v>
      </c>
      <c r="KS288">
        <v>0.32709110000000002</v>
      </c>
      <c r="KT288">
        <v>0.79388899999999996</v>
      </c>
      <c r="KU288">
        <v>27.34487</v>
      </c>
      <c r="KV288" s="1">
        <v>6.214972E-4</v>
      </c>
      <c r="KW288">
        <v>0.31216270000000002</v>
      </c>
      <c r="KX288">
        <v>0.79389030000000005</v>
      </c>
      <c r="KY288">
        <v>27.086020000000001</v>
      </c>
      <c r="KZ288" s="1">
        <v>5.9388319999999998E-4</v>
      </c>
      <c r="LA288">
        <v>0.29823739999999999</v>
      </c>
      <c r="LB288">
        <v>0.7938887</v>
      </c>
      <c r="LC288">
        <v>26.822559999999999</v>
      </c>
      <c r="LD288" s="1">
        <v>5.6800519999999997E-4</v>
      </c>
      <c r="LE288">
        <v>0.28521600000000003</v>
      </c>
      <c r="LF288">
        <v>0.79388250000000005</v>
      </c>
      <c r="LG288">
        <v>26.664200000000001</v>
      </c>
      <c r="LH288" s="1">
        <v>5.4359129999999995E-4</v>
      </c>
      <c r="LI288">
        <v>0.27292539999999998</v>
      </c>
      <c r="LJ288">
        <v>0.79387629999999998</v>
      </c>
      <c r="LK288">
        <v>27.090260000000001</v>
      </c>
      <c r="LL288" s="1">
        <v>5.2033090000000004E-4</v>
      </c>
      <c r="LM288">
        <v>0.2612506</v>
      </c>
      <c r="LN288">
        <v>0.79387920000000001</v>
      </c>
      <c r="LO288">
        <v>27.362159999999999</v>
      </c>
      <c r="LP288" s="1">
        <v>4.9833029999999995E-4</v>
      </c>
      <c r="LQ288">
        <v>0.25017010000000001</v>
      </c>
      <c r="LR288">
        <v>0.79387790000000003</v>
      </c>
      <c r="LS288">
        <v>27.617100000000001</v>
      </c>
      <c r="LT288" s="1">
        <v>4.7744200000000001E-4</v>
      </c>
      <c r="LU288">
        <v>0.23966380000000001</v>
      </c>
      <c r="LV288">
        <v>0.79387989999999997</v>
      </c>
      <c r="LW288">
        <v>28.062159999999999</v>
      </c>
      <c r="LX288" s="1">
        <v>4.5759039999999999E-4</v>
      </c>
      <c r="LY288">
        <v>0.2296937</v>
      </c>
      <c r="LZ288">
        <v>0.7938598</v>
      </c>
      <c r="MA288">
        <v>28.248760000000001</v>
      </c>
      <c r="MB288" s="1">
        <v>4.3867299999999999E-4</v>
      </c>
      <c r="MC288">
        <v>0.22020120000000001</v>
      </c>
      <c r="MD288">
        <v>0.79385150000000004</v>
      </c>
      <c r="ME288">
        <v>28.066749999999999</v>
      </c>
      <c r="MF288" s="1">
        <v>4.2071349999999998E-4</v>
      </c>
      <c r="MG288">
        <v>0.21116480000000001</v>
      </c>
      <c r="MH288">
        <v>0.79383689999999996</v>
      </c>
      <c r="MI288">
        <v>27.77017</v>
      </c>
      <c r="MJ288" s="1">
        <v>4.0357279999999999E-4</v>
      </c>
      <c r="MK288">
        <v>0.2025622</v>
      </c>
      <c r="ML288">
        <v>0.79379679999999997</v>
      </c>
      <c r="MM288">
        <v>27.665669999999999</v>
      </c>
      <c r="MN288" s="1">
        <v>3.8729230000000001E-4</v>
      </c>
      <c r="MO288">
        <v>0.19439239999999999</v>
      </c>
      <c r="MP288">
        <v>0.79373990000000005</v>
      </c>
      <c r="MQ288">
        <v>28.105889999999999</v>
      </c>
      <c r="MR288" s="1">
        <v>3.718045E-4</v>
      </c>
      <c r="MS288">
        <v>0.1866247</v>
      </c>
      <c r="MT288">
        <v>0.79363939999999999</v>
      </c>
      <c r="MU288">
        <v>28.54542</v>
      </c>
      <c r="MV288" s="1">
        <v>3.570906E-4</v>
      </c>
      <c r="MW288">
        <v>0.1792281</v>
      </c>
      <c r="MX288">
        <v>0.79349729999999996</v>
      </c>
      <c r="MY288">
        <v>28.80123</v>
      </c>
      <c r="MZ288" s="1">
        <v>3.4298409999999999E-4</v>
      </c>
      <c r="NA288">
        <v>0.17217260000000001</v>
      </c>
      <c r="NB288">
        <v>0.79330239999999996</v>
      </c>
      <c r="NC288">
        <v>28.98518</v>
      </c>
      <c r="ND288" s="1">
        <v>3.2954760000000001E-4</v>
      </c>
      <c r="NE288">
        <v>0.16544990000000001</v>
      </c>
      <c r="NF288">
        <v>0.79309450000000004</v>
      </c>
      <c r="NG288">
        <v>28.815449999999998</v>
      </c>
      <c r="NH288" s="1">
        <v>3.1680549999999998E-4</v>
      </c>
      <c r="NI288">
        <v>0.1590715</v>
      </c>
      <c r="NJ288">
        <v>0.79282969999999997</v>
      </c>
      <c r="NK288">
        <v>28.541720000000002</v>
      </c>
      <c r="NL288" s="1">
        <v>3.0477949999999998E-4</v>
      </c>
      <c r="NM288">
        <v>0.15304980000000001</v>
      </c>
      <c r="NN288">
        <v>0.79251450000000001</v>
      </c>
      <c r="NO288">
        <v>28.320740000000001</v>
      </c>
      <c r="NP288" s="1">
        <v>2.9348790000000003E-4</v>
      </c>
      <c r="NQ288">
        <v>0.1474007</v>
      </c>
      <c r="NR288">
        <v>0.79217230000000005</v>
      </c>
      <c r="NS288">
        <v>28.17257</v>
      </c>
      <c r="NT288" s="1">
        <v>2.8289919999999999E-4</v>
      </c>
      <c r="NU288">
        <v>0.14211360000000001</v>
      </c>
      <c r="NV288">
        <v>0.79183170000000003</v>
      </c>
      <c r="NW288">
        <v>28.202770000000001</v>
      </c>
      <c r="NX288" s="1">
        <v>2.7291929999999999E-4</v>
      </c>
      <c r="NY288">
        <v>0.13713139999999999</v>
      </c>
      <c r="NZ288">
        <v>0.79146479999999997</v>
      </c>
      <c r="OA288">
        <v>28.494710000000001</v>
      </c>
      <c r="OB288" s="1">
        <v>2.6337419999999999E-4</v>
      </c>
      <c r="OC288">
        <v>0.13238559999999999</v>
      </c>
      <c r="OD288">
        <v>0.79113540000000004</v>
      </c>
      <c r="OE288">
        <v>28.57189</v>
      </c>
      <c r="OF288" s="1">
        <v>2.542016E-4</v>
      </c>
      <c r="OG288">
        <v>0.12781010000000001</v>
      </c>
      <c r="OH288">
        <v>0.79082439999999998</v>
      </c>
      <c r="OI288">
        <v>28.621949999999998</v>
      </c>
      <c r="OJ288" s="1">
        <v>2.4539370000000002E-4</v>
      </c>
      <c r="OK288">
        <v>0.1234117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0.54435610000000001</v>
      </c>
      <c r="G289">
        <v>23.742560000000001</v>
      </c>
      <c r="H289">
        <v>0</v>
      </c>
      <c r="I289">
        <v>0</v>
      </c>
      <c r="J289">
        <v>0.54298360000000001</v>
      </c>
      <c r="K289">
        <v>23.728259999999999</v>
      </c>
      <c r="L289">
        <v>0</v>
      </c>
      <c r="M289">
        <v>0</v>
      </c>
      <c r="N289">
        <v>0.54159769999999996</v>
      </c>
      <c r="O289">
        <v>23.722819999999999</v>
      </c>
      <c r="P289">
        <v>0</v>
      </c>
      <c r="Q289">
        <v>0</v>
      </c>
      <c r="R289">
        <v>0.54022570000000003</v>
      </c>
      <c r="S289">
        <v>23.353719999999999</v>
      </c>
      <c r="T289">
        <v>0</v>
      </c>
      <c r="U289">
        <v>0</v>
      </c>
      <c r="V289">
        <v>0.53881140000000005</v>
      </c>
      <c r="W289">
        <v>23.00206</v>
      </c>
      <c r="X289">
        <v>0</v>
      </c>
      <c r="Y289">
        <v>0</v>
      </c>
      <c r="Z289">
        <v>0.53736779999999995</v>
      </c>
      <c r="AA289">
        <v>22.793520000000001</v>
      </c>
      <c r="AB289">
        <v>0</v>
      </c>
      <c r="AC289">
        <v>0</v>
      </c>
      <c r="AD289">
        <v>0.53586920000000005</v>
      </c>
      <c r="AE289">
        <v>22.740300000000001</v>
      </c>
      <c r="AF289">
        <v>0</v>
      </c>
      <c r="AG289">
        <v>0</v>
      </c>
      <c r="AH289">
        <v>0.53429150000000003</v>
      </c>
      <c r="AI289">
        <v>22.779579999999999</v>
      </c>
      <c r="AJ289">
        <v>0</v>
      </c>
      <c r="AK289">
        <v>0</v>
      </c>
      <c r="AL289">
        <v>0.5325086</v>
      </c>
      <c r="AM289">
        <v>23.140219999999999</v>
      </c>
      <c r="AN289">
        <v>0</v>
      </c>
      <c r="AO289">
        <v>0</v>
      </c>
      <c r="AP289">
        <v>0.53042730000000005</v>
      </c>
      <c r="AQ289">
        <v>23.161840000000002</v>
      </c>
      <c r="AR289">
        <v>0</v>
      </c>
      <c r="AS289">
        <v>0</v>
      </c>
      <c r="AT289">
        <v>0.52810239999999997</v>
      </c>
      <c r="AU289">
        <v>22.988119999999999</v>
      </c>
      <c r="AV289">
        <v>0</v>
      </c>
      <c r="AW289">
        <v>0</v>
      </c>
      <c r="AX289">
        <v>0.5256729</v>
      </c>
      <c r="AY289">
        <v>22.687049999999999</v>
      </c>
      <c r="AZ289">
        <v>0</v>
      </c>
      <c r="BA289">
        <v>0</v>
      </c>
      <c r="BB289">
        <v>0.52330339999999997</v>
      </c>
      <c r="BC289">
        <v>22.397790000000001</v>
      </c>
      <c r="BD289">
        <v>0</v>
      </c>
      <c r="BE289">
        <v>0</v>
      </c>
      <c r="BF289">
        <v>0.52109740000000004</v>
      </c>
      <c r="BG289">
        <v>22.205970000000001</v>
      </c>
      <c r="BH289">
        <v>1.8483230000000001E-34</v>
      </c>
      <c r="BI289">
        <v>7.1751829999999995E-32</v>
      </c>
      <c r="BJ289">
        <v>0.51910020000000001</v>
      </c>
      <c r="BK289">
        <v>22.319199999999999</v>
      </c>
      <c r="BL289">
        <v>2.398797E-20</v>
      </c>
      <c r="BM289" s="1">
        <v>7.4653919999999996E-18</v>
      </c>
      <c r="BN289">
        <v>0.51725520000000003</v>
      </c>
      <c r="BO289">
        <v>22.76446</v>
      </c>
      <c r="BP289" s="1">
        <v>3.1245430000000002E-14</v>
      </c>
      <c r="BQ289" s="1">
        <v>1.2115810000000001E-11</v>
      </c>
      <c r="BR289">
        <v>0.51551760000000002</v>
      </c>
      <c r="BS289">
        <v>23.330179999999999</v>
      </c>
      <c r="BT289" s="1">
        <v>9.0922420000000007E-9</v>
      </c>
      <c r="BU289" s="1">
        <v>2.9710180000000001E-6</v>
      </c>
      <c r="BV289">
        <v>0.51377669999999998</v>
      </c>
      <c r="BW289">
        <v>23.752500000000001</v>
      </c>
      <c r="BX289" s="1">
        <v>1.058147E-5</v>
      </c>
      <c r="BY289" s="1">
        <v>3.528593E-3</v>
      </c>
      <c r="BZ289">
        <v>0.51200069999999998</v>
      </c>
      <c r="CA289">
        <v>23.889099999999999</v>
      </c>
      <c r="CB289" s="1">
        <v>1.7229490000000001E-3</v>
      </c>
      <c r="CC289" s="1">
        <v>0.59066689999999999</v>
      </c>
      <c r="CD289">
        <v>0.51007760000000002</v>
      </c>
      <c r="CE289">
        <v>23.544920000000001</v>
      </c>
      <c r="CF289" s="1">
        <v>7.5795420000000002E-2</v>
      </c>
      <c r="CG289" s="1">
        <v>26.696000000000002</v>
      </c>
      <c r="CH289">
        <v>0.50796889999999995</v>
      </c>
      <c r="CI289">
        <v>23.118549999999999</v>
      </c>
      <c r="CJ289" s="1">
        <v>1.217147</v>
      </c>
      <c r="CK289" s="1">
        <v>440.21559999999999</v>
      </c>
      <c r="CL289">
        <v>0.50556909999999999</v>
      </c>
      <c r="CM289">
        <v>22.781849999999999</v>
      </c>
      <c r="CN289" s="1">
        <v>8.6275250000000003</v>
      </c>
      <c r="CO289">
        <v>3201.6489999999999</v>
      </c>
      <c r="CP289">
        <v>0.50284549999999995</v>
      </c>
      <c r="CQ289">
        <v>22.638030000000001</v>
      </c>
      <c r="CR289" s="1">
        <v>30.976189999999999</v>
      </c>
      <c r="CS289">
        <v>11775.14</v>
      </c>
      <c r="CT289">
        <v>0.4998129</v>
      </c>
      <c r="CU289">
        <v>22.970559999999999</v>
      </c>
      <c r="CV289">
        <v>62.630499999999998</v>
      </c>
      <c r="CW289">
        <v>24357.53</v>
      </c>
      <c r="CX289">
        <v>0.49652429999999997</v>
      </c>
      <c r="CY289">
        <v>23.566579999999998</v>
      </c>
      <c r="CZ289">
        <v>77.720029999999994</v>
      </c>
      <c r="DA289">
        <v>30884.85</v>
      </c>
      <c r="DB289">
        <v>0.49295719999999998</v>
      </c>
      <c r="DC289">
        <v>23.995509999999999</v>
      </c>
      <c r="DD289">
        <v>63.684869999999997</v>
      </c>
      <c r="DE289">
        <v>25823.87</v>
      </c>
      <c r="DF289">
        <v>0.48914750000000001</v>
      </c>
      <c r="DG289">
        <v>24.241150000000001</v>
      </c>
      <c r="DH289">
        <v>36.574269999999999</v>
      </c>
      <c r="DI289">
        <v>15114.88</v>
      </c>
      <c r="DJ289">
        <v>0.4851239</v>
      </c>
      <c r="DK289">
        <v>24.048030000000001</v>
      </c>
      <c r="DL289">
        <v>15.543889999999999</v>
      </c>
      <c r="DM289">
        <v>6538.683</v>
      </c>
      <c r="DN289">
        <v>0.48077740000000002</v>
      </c>
      <c r="DO289">
        <v>23.751899999999999</v>
      </c>
      <c r="DP289">
        <v>5.1355930000000001</v>
      </c>
      <c r="DQ289">
        <v>2197.1419999999998</v>
      </c>
      <c r="DR289">
        <v>0.47626829999999998</v>
      </c>
      <c r="DS289">
        <v>23.413499999999999</v>
      </c>
      <c r="DT289">
        <v>1.399991</v>
      </c>
      <c r="DU289">
        <v>607.42420000000004</v>
      </c>
      <c r="DV289">
        <v>0.4715781</v>
      </c>
      <c r="DW289">
        <v>23.12931</v>
      </c>
      <c r="DX289">
        <v>0.35641119999999998</v>
      </c>
      <c r="DY289">
        <v>155.61189999999999</v>
      </c>
      <c r="DZ289">
        <v>0.46682299999999999</v>
      </c>
      <c r="EA289">
        <v>23.219449999999998</v>
      </c>
      <c r="EB289">
        <v>0.11926109999999999</v>
      </c>
      <c r="EC289">
        <v>51.35615</v>
      </c>
      <c r="ED289">
        <v>0.46200160000000001</v>
      </c>
      <c r="EE289">
        <v>23.55011</v>
      </c>
      <c r="EF289">
        <v>7.4833590000000005E-2</v>
      </c>
      <c r="EG289">
        <v>31.648140000000001</v>
      </c>
      <c r="EH289">
        <v>0.45712989999999998</v>
      </c>
      <c r="EI289">
        <v>23.981870000000001</v>
      </c>
      <c r="EJ289">
        <v>6.8115780000000001E-2</v>
      </c>
      <c r="EK289">
        <v>28.79466</v>
      </c>
      <c r="EL289">
        <v>0.45240469999999999</v>
      </c>
      <c r="EM289">
        <v>24.302389999999999</v>
      </c>
      <c r="EN289">
        <v>6.6295010000000001E-2</v>
      </c>
      <c r="EO289">
        <v>28.21454</v>
      </c>
      <c r="EP289">
        <v>0.44809559999999998</v>
      </c>
      <c r="EQ289">
        <v>24.226870000000002</v>
      </c>
      <c r="ER289">
        <v>6.3632079999999994E-2</v>
      </c>
      <c r="ES289">
        <v>27.278020000000001</v>
      </c>
      <c r="ET289">
        <v>0.44376700000000002</v>
      </c>
      <c r="EU289">
        <v>23.857990000000001</v>
      </c>
      <c r="EV289">
        <v>5.9677590000000003E-2</v>
      </c>
      <c r="EW289">
        <v>25.76951</v>
      </c>
      <c r="EX289">
        <v>0.43924439999999998</v>
      </c>
      <c r="EY289">
        <v>23.463550000000001</v>
      </c>
      <c r="EZ289">
        <v>5.4979340000000002E-2</v>
      </c>
      <c r="FA289">
        <v>23.917480000000001</v>
      </c>
      <c r="FB289">
        <v>0.4343823</v>
      </c>
      <c r="FC289">
        <v>23.250340000000001</v>
      </c>
      <c r="FD289" s="1">
        <v>5.0097570000000001E-2</v>
      </c>
      <c r="FE289">
        <v>21.961379999999998</v>
      </c>
      <c r="FF289">
        <v>0.42901519999999999</v>
      </c>
      <c r="FG289">
        <v>23.723050000000001</v>
      </c>
      <c r="FH289" s="1">
        <v>4.5376769999999997E-2</v>
      </c>
      <c r="FI289">
        <v>20.060089999999999</v>
      </c>
      <c r="FJ289">
        <v>0.423622</v>
      </c>
      <c r="FK289">
        <v>24.223310000000001</v>
      </c>
      <c r="FL289" s="1">
        <v>4.0985380000000002E-2</v>
      </c>
      <c r="FM289">
        <v>18.273820000000001</v>
      </c>
      <c r="FN289">
        <v>0.41810789999999998</v>
      </c>
      <c r="FO289">
        <v>24.660550000000001</v>
      </c>
      <c r="FP289" s="1">
        <v>3.6976340000000003E-2</v>
      </c>
      <c r="FQ289">
        <v>16.63298</v>
      </c>
      <c r="FR289">
        <v>0.41251739999999998</v>
      </c>
      <c r="FS289">
        <v>24.86619</v>
      </c>
      <c r="FT289" s="1">
        <v>3.3366E-2</v>
      </c>
      <c r="FU289">
        <v>15.143520000000001</v>
      </c>
      <c r="FV289">
        <v>0.40715689999999999</v>
      </c>
      <c r="FW289">
        <v>24.822600000000001</v>
      </c>
      <c r="FX289" s="1">
        <v>3.014435E-2</v>
      </c>
      <c r="FY289">
        <v>13.79853</v>
      </c>
      <c r="FZ289">
        <v>0.402113</v>
      </c>
      <c r="GA289">
        <v>24.59036</v>
      </c>
      <c r="GB289" s="1">
        <v>2.7273410000000001E-2</v>
      </c>
      <c r="GC289">
        <v>12.58337</v>
      </c>
      <c r="GD289">
        <v>0.39711839999999998</v>
      </c>
      <c r="GE289">
        <v>24.27861</v>
      </c>
      <c r="GF289" s="1">
        <v>2.4665369999999999E-2</v>
      </c>
      <c r="GG289">
        <v>11.470459999999999</v>
      </c>
      <c r="GH289">
        <v>0.39224100000000001</v>
      </c>
      <c r="GI289">
        <v>24.084140000000001</v>
      </c>
      <c r="GJ289" s="1">
        <v>2.2296989999999999E-2</v>
      </c>
      <c r="GK289">
        <v>10.448700000000001</v>
      </c>
      <c r="GL289">
        <v>0.38768069999999999</v>
      </c>
      <c r="GM289">
        <v>24.507490000000001</v>
      </c>
      <c r="GN289" s="1">
        <v>2.0151140000000001E-2</v>
      </c>
      <c r="GO289">
        <v>9.5099429999999998</v>
      </c>
      <c r="GP289">
        <v>0.38312420000000003</v>
      </c>
      <c r="GQ289">
        <v>24.98311</v>
      </c>
      <c r="GR289" s="1">
        <v>1.8199090000000001E-2</v>
      </c>
      <c r="GS289">
        <v>8.6511110000000002</v>
      </c>
      <c r="GT289">
        <v>0.3786407</v>
      </c>
      <c r="GU289">
        <v>25.503679999999999</v>
      </c>
      <c r="GV289" s="1">
        <v>1.643033E-2</v>
      </c>
      <c r="GW289">
        <v>7.8663210000000001</v>
      </c>
      <c r="GX289">
        <v>0.37456610000000001</v>
      </c>
      <c r="GY289">
        <v>26.047650000000001</v>
      </c>
      <c r="GZ289" s="1">
        <v>1.484368E-2</v>
      </c>
      <c r="HA289">
        <v>7.1529699999999998</v>
      </c>
      <c r="HB289">
        <v>0.37097910000000001</v>
      </c>
      <c r="HC289">
        <v>26.303830000000001</v>
      </c>
      <c r="HD289" s="1">
        <v>1.342045E-2</v>
      </c>
      <c r="HE289">
        <v>6.5058090000000002</v>
      </c>
      <c r="HF289">
        <v>0.36785210000000002</v>
      </c>
      <c r="HG289">
        <v>26.279800000000002</v>
      </c>
      <c r="HH289" s="1">
        <v>1.213853E-2</v>
      </c>
      <c r="HI289">
        <v>5.9150450000000001</v>
      </c>
      <c r="HJ289">
        <v>0.36517630000000001</v>
      </c>
      <c r="HK289">
        <v>26.207809999999998</v>
      </c>
      <c r="HL289" s="1">
        <v>1.097301E-2</v>
      </c>
      <c r="HM289">
        <v>5.3713369999999996</v>
      </c>
      <c r="HN289">
        <v>0.36294480000000001</v>
      </c>
      <c r="HO289">
        <v>26.144559999999998</v>
      </c>
      <c r="HP289" s="1">
        <v>9.9013049999999991E-3</v>
      </c>
      <c r="HQ289">
        <v>4.8656350000000002</v>
      </c>
      <c r="HR289">
        <v>0.36116979999999999</v>
      </c>
      <c r="HS289">
        <v>26.537880000000001</v>
      </c>
      <c r="HT289" s="1">
        <v>8.9060679999999996E-3</v>
      </c>
      <c r="HU289">
        <v>4.3904810000000003</v>
      </c>
      <c r="HV289">
        <v>0.35978830000000001</v>
      </c>
      <c r="HW289">
        <v>27.030719999999999</v>
      </c>
      <c r="HX289" s="1">
        <v>7.9756400000000009E-3</v>
      </c>
      <c r="HY289">
        <v>3.9416090000000001</v>
      </c>
      <c r="HZ289">
        <v>0.35872739999999997</v>
      </c>
      <c r="IA289">
        <v>27.497820000000001</v>
      </c>
      <c r="IB289" s="1">
        <v>7.0995650000000004E-3</v>
      </c>
      <c r="IC289">
        <v>3.515765</v>
      </c>
      <c r="ID289">
        <v>0.35791519999999999</v>
      </c>
      <c r="IE289">
        <v>27.9817</v>
      </c>
      <c r="IF289" s="1">
        <v>6.2673410000000001E-3</v>
      </c>
      <c r="IG289">
        <v>3.1089280000000001</v>
      </c>
      <c r="IH289">
        <v>0.3573074</v>
      </c>
      <c r="II289">
        <v>28.068370000000002</v>
      </c>
      <c r="IJ289" s="1">
        <v>5.4614440000000002E-3</v>
      </c>
      <c r="IK289">
        <v>2.7135129999999998</v>
      </c>
      <c r="IL289">
        <v>0.35685489999999997</v>
      </c>
      <c r="IM289">
        <v>27.921880000000002</v>
      </c>
      <c r="IN289" s="1">
        <v>4.6651230000000002E-3</v>
      </c>
      <c r="IO289">
        <v>2.3217690000000002</v>
      </c>
      <c r="IP289">
        <v>0.3565297</v>
      </c>
      <c r="IQ289">
        <v>27.711079999999999</v>
      </c>
      <c r="IR289" s="1">
        <v>3.8783559999999999E-3</v>
      </c>
      <c r="IS289">
        <v>1.933705</v>
      </c>
      <c r="IT289">
        <v>0.35630129999999999</v>
      </c>
      <c r="IU289">
        <v>27.48807</v>
      </c>
      <c r="IV289" s="1">
        <v>3.1315010000000001E-3</v>
      </c>
      <c r="IW289">
        <v>1.5636620000000001</v>
      </c>
      <c r="IX289">
        <v>0.35613349999999999</v>
      </c>
      <c r="IY289">
        <v>27.615390000000001</v>
      </c>
      <c r="IZ289" s="1">
        <v>2.4702359999999998E-3</v>
      </c>
      <c r="JA289">
        <v>1.2347379999999999</v>
      </c>
      <c r="JB289">
        <v>0.35601070000000001</v>
      </c>
      <c r="JC289">
        <v>27.532309999999999</v>
      </c>
      <c r="JD289" s="1">
        <v>1.9337619999999999E-3</v>
      </c>
      <c r="JE289">
        <v>0.96682959999999996</v>
      </c>
      <c r="JF289">
        <v>0.35593429999999998</v>
      </c>
      <c r="JG289">
        <v>27.580770000000001</v>
      </c>
      <c r="JH289" s="1">
        <v>1.534922E-3</v>
      </c>
      <c r="JI289">
        <v>0.76682349999999999</v>
      </c>
      <c r="JJ289">
        <v>0.35588110000000001</v>
      </c>
      <c r="JK289">
        <v>27.427019999999999</v>
      </c>
      <c r="JL289" s="1">
        <v>1.258896E-3</v>
      </c>
      <c r="JM289">
        <v>0.62799419999999995</v>
      </c>
      <c r="JN289">
        <v>0.35584749999999998</v>
      </c>
      <c r="JO289">
        <v>27.37509</v>
      </c>
      <c r="JP289" s="1">
        <v>1.0761379999999999E-3</v>
      </c>
      <c r="JQ289">
        <v>0.53596889999999997</v>
      </c>
      <c r="JR289">
        <v>0.35582229999999998</v>
      </c>
      <c r="JS289">
        <v>27.489149999999999</v>
      </c>
      <c r="JT289" s="1">
        <v>9.5590040000000001E-4</v>
      </c>
      <c r="JU289">
        <v>0.47543289999999999</v>
      </c>
      <c r="JV289">
        <v>0.35580580000000001</v>
      </c>
      <c r="JW289">
        <v>27.609069999999999</v>
      </c>
      <c r="JX289" s="1">
        <v>8.7378420000000002E-4</v>
      </c>
      <c r="JY289">
        <v>0.43415579999999998</v>
      </c>
      <c r="JZ289">
        <v>0.35579060000000001</v>
      </c>
      <c r="KA289">
        <v>27.60623</v>
      </c>
      <c r="KB289" s="1">
        <v>8.1383210000000004E-4</v>
      </c>
      <c r="KC289">
        <v>0.40409139999999999</v>
      </c>
      <c r="KD289">
        <v>0.3557824</v>
      </c>
      <c r="KE289">
        <v>27.907129999999999</v>
      </c>
      <c r="KF289" s="1">
        <v>7.6635060000000005E-4</v>
      </c>
      <c r="KG289">
        <v>0.38038759999999999</v>
      </c>
      <c r="KH289">
        <v>0.3557823</v>
      </c>
      <c r="KI289">
        <v>27.801760000000002</v>
      </c>
      <c r="KJ289" s="1">
        <v>7.2623640000000003E-4</v>
      </c>
      <c r="KK289">
        <v>0.36041669999999998</v>
      </c>
      <c r="KL289">
        <v>0.35577419999999998</v>
      </c>
      <c r="KM289">
        <v>27.67381</v>
      </c>
      <c r="KN289" s="1">
        <v>6.906735E-4</v>
      </c>
      <c r="KO289">
        <v>0.34274490000000002</v>
      </c>
      <c r="KP289">
        <v>0.3557727</v>
      </c>
      <c r="KQ289">
        <v>27.553429999999999</v>
      </c>
      <c r="KR289" s="1">
        <v>6.5825409999999997E-4</v>
      </c>
      <c r="KS289">
        <v>0.32663199999999998</v>
      </c>
      <c r="KT289">
        <v>0.35576869999999999</v>
      </c>
      <c r="KU289">
        <v>27.3642</v>
      </c>
      <c r="KV289" s="1">
        <v>6.2813050000000003E-4</v>
      </c>
      <c r="KW289">
        <v>0.3116814</v>
      </c>
      <c r="KX289">
        <v>0.35577769999999997</v>
      </c>
      <c r="KY289">
        <v>27.098520000000001</v>
      </c>
      <c r="KZ289" s="1">
        <v>6.0008030000000001E-4</v>
      </c>
      <c r="LA289">
        <v>0.29773820000000001</v>
      </c>
      <c r="LB289">
        <v>0.35576950000000002</v>
      </c>
      <c r="LC289">
        <v>26.841619999999999</v>
      </c>
      <c r="LD289" s="1">
        <v>5.7381529999999997E-4</v>
      </c>
      <c r="LE289">
        <v>0.28470610000000002</v>
      </c>
      <c r="LF289">
        <v>0.35577310000000001</v>
      </c>
      <c r="LG289">
        <v>26.691839999999999</v>
      </c>
      <c r="LH289" s="1">
        <v>5.4909160000000002E-4</v>
      </c>
      <c r="LI289">
        <v>0.27242060000000001</v>
      </c>
      <c r="LJ289">
        <v>0.35577360000000002</v>
      </c>
      <c r="LK289">
        <v>27.13364</v>
      </c>
      <c r="LL289" s="1">
        <v>5.2556949999999999E-4</v>
      </c>
      <c r="LM289">
        <v>0.26075969999999998</v>
      </c>
      <c r="LN289">
        <v>0.35577449999999999</v>
      </c>
      <c r="LO289">
        <v>27.40297</v>
      </c>
      <c r="LP289" s="1">
        <v>5.0329569999999998E-4</v>
      </c>
      <c r="LQ289">
        <v>0.2496864</v>
      </c>
      <c r="LR289">
        <v>0.35577379999999997</v>
      </c>
      <c r="LS289">
        <v>27.651060000000001</v>
      </c>
      <c r="LT289" s="1">
        <v>4.8214900000000002E-4</v>
      </c>
      <c r="LU289">
        <v>0.23918629999999999</v>
      </c>
      <c r="LV289">
        <v>0.35577449999999999</v>
      </c>
      <c r="LW289">
        <v>28.090879999999999</v>
      </c>
      <c r="LX289" s="1">
        <v>4.620704E-4</v>
      </c>
      <c r="LY289">
        <v>0.2292276</v>
      </c>
      <c r="LZ289">
        <v>0.35576730000000001</v>
      </c>
      <c r="MA289">
        <v>28.261610000000001</v>
      </c>
      <c r="MB289" s="1">
        <v>4.4293469999999999E-4</v>
      </c>
      <c r="MC289">
        <v>0.21974489999999999</v>
      </c>
      <c r="MD289">
        <v>0.35575990000000002</v>
      </c>
      <c r="ME289">
        <v>28.076530000000002</v>
      </c>
      <c r="MF289" s="1">
        <v>4.2476740000000002E-4</v>
      </c>
      <c r="MG289">
        <v>0.2107183</v>
      </c>
      <c r="MH289">
        <v>0.35575299999999999</v>
      </c>
      <c r="MI289">
        <v>27.793500000000002</v>
      </c>
      <c r="MJ289" s="1">
        <v>4.0743499999999999E-4</v>
      </c>
      <c r="MK289">
        <v>0.20212630000000001</v>
      </c>
      <c r="ML289">
        <v>0.35573660000000001</v>
      </c>
      <c r="MM289">
        <v>27.69361</v>
      </c>
      <c r="MN289" s="1">
        <v>3.9095509999999999E-4</v>
      </c>
      <c r="MO289">
        <v>0.19396140000000001</v>
      </c>
      <c r="MP289">
        <v>0.35571069999999999</v>
      </c>
      <c r="MQ289">
        <v>28.146619999999999</v>
      </c>
      <c r="MR289" s="1">
        <v>3.7529319999999997E-4</v>
      </c>
      <c r="MS289">
        <v>0.1862028</v>
      </c>
      <c r="MT289">
        <v>0.35566609999999999</v>
      </c>
      <c r="MU289">
        <v>28.583559999999999</v>
      </c>
      <c r="MV289" s="1">
        <v>3.6041339999999999E-4</v>
      </c>
      <c r="MW289">
        <v>0.17881140000000001</v>
      </c>
      <c r="MX289">
        <v>0.35560069999999999</v>
      </c>
      <c r="MY289">
        <v>28.837720000000001</v>
      </c>
      <c r="MZ289" s="1">
        <v>3.4615170000000002E-4</v>
      </c>
      <c r="NA289">
        <v>0.17176449999999999</v>
      </c>
      <c r="NB289">
        <v>0.3555103</v>
      </c>
      <c r="NC289">
        <v>29.020330000000001</v>
      </c>
      <c r="ND289" s="1">
        <v>3.3256110000000002E-4</v>
      </c>
      <c r="NE289">
        <v>0.16504460000000001</v>
      </c>
      <c r="NF289">
        <v>0.35541139999999999</v>
      </c>
      <c r="NG289">
        <v>28.840630000000001</v>
      </c>
      <c r="NH289" s="1">
        <v>3.1965960000000001E-4</v>
      </c>
      <c r="NI289">
        <v>0.15866849999999999</v>
      </c>
      <c r="NJ289">
        <v>0.3552823</v>
      </c>
      <c r="NK289">
        <v>28.55883</v>
      </c>
      <c r="NL289" s="1">
        <v>3.074652E-4</v>
      </c>
      <c r="NM289">
        <v>0.15264230000000001</v>
      </c>
      <c r="NN289">
        <v>0.35512690000000002</v>
      </c>
      <c r="NO289">
        <v>28.335909999999998</v>
      </c>
      <c r="NP289" s="1">
        <v>2.959967E-4</v>
      </c>
      <c r="NQ289">
        <v>0.14698339999999999</v>
      </c>
      <c r="NR289">
        <v>0.35497299999999998</v>
      </c>
      <c r="NS289">
        <v>28.187750000000001</v>
      </c>
      <c r="NT289" s="1">
        <v>2.8525939999999997E-4</v>
      </c>
      <c r="NU289">
        <v>0.14168910000000001</v>
      </c>
      <c r="NV289">
        <v>0.35480270000000003</v>
      </c>
      <c r="NW289">
        <v>28.224029999999999</v>
      </c>
      <c r="NX289" s="1">
        <v>2.7515290000000001E-4</v>
      </c>
      <c r="NY289">
        <v>0.1367053</v>
      </c>
      <c r="NZ289">
        <v>0.35462830000000001</v>
      </c>
      <c r="OA289">
        <v>28.51915</v>
      </c>
      <c r="OB289" s="1">
        <v>2.6551729999999999E-4</v>
      </c>
      <c r="OC289">
        <v>0.131965</v>
      </c>
      <c r="OD289">
        <v>0.35445510000000002</v>
      </c>
      <c r="OE289">
        <v>28.585799999999999</v>
      </c>
      <c r="OF289" s="1">
        <v>2.5626410000000001E-4</v>
      </c>
      <c r="OG289">
        <v>0.12739890000000001</v>
      </c>
      <c r="OH289">
        <v>0.35430020000000001</v>
      </c>
      <c r="OI289">
        <v>28.63862</v>
      </c>
      <c r="OJ289" s="1">
        <v>2.4737449999999997E-4</v>
      </c>
      <c r="OK289">
        <v>0.1230089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1.1257109999999999</v>
      </c>
      <c r="G290">
        <v>23.75394</v>
      </c>
      <c r="H290">
        <v>0</v>
      </c>
      <c r="I290">
        <v>0</v>
      </c>
      <c r="J290">
        <v>1.1231370000000001</v>
      </c>
      <c r="K290">
        <v>23.74804</v>
      </c>
      <c r="L290">
        <v>0</v>
      </c>
      <c r="M290">
        <v>0</v>
      </c>
      <c r="N290">
        <v>1.120546</v>
      </c>
      <c r="O290">
        <v>23.75329</v>
      </c>
      <c r="P290">
        <v>0</v>
      </c>
      <c r="Q290">
        <v>0</v>
      </c>
      <c r="R290">
        <v>1.117963</v>
      </c>
      <c r="S290">
        <v>23.382840000000002</v>
      </c>
      <c r="T290">
        <v>0</v>
      </c>
      <c r="U290">
        <v>0</v>
      </c>
      <c r="V290">
        <v>1.1152869999999999</v>
      </c>
      <c r="W290">
        <v>23.025269999999999</v>
      </c>
      <c r="X290">
        <v>0</v>
      </c>
      <c r="Y290">
        <v>0</v>
      </c>
      <c r="Z290">
        <v>1.112609</v>
      </c>
      <c r="AA290">
        <v>22.80442</v>
      </c>
      <c r="AB290">
        <v>0</v>
      </c>
      <c r="AC290">
        <v>0</v>
      </c>
      <c r="AD290">
        <v>1.10982</v>
      </c>
      <c r="AE290">
        <v>22.743079999999999</v>
      </c>
      <c r="AF290">
        <v>0</v>
      </c>
      <c r="AG290">
        <v>0</v>
      </c>
      <c r="AH290">
        <v>1.1068690000000001</v>
      </c>
      <c r="AI290">
        <v>22.782710000000002</v>
      </c>
      <c r="AJ290">
        <v>0</v>
      </c>
      <c r="AK290">
        <v>0</v>
      </c>
      <c r="AL290">
        <v>1.1035459999999999</v>
      </c>
      <c r="AM290">
        <v>23.152170000000002</v>
      </c>
      <c r="AN290">
        <v>0</v>
      </c>
      <c r="AO290">
        <v>0</v>
      </c>
      <c r="AP290">
        <v>1.09968</v>
      </c>
      <c r="AQ290">
        <v>23.18366</v>
      </c>
      <c r="AR290">
        <v>0</v>
      </c>
      <c r="AS290">
        <v>0</v>
      </c>
      <c r="AT290">
        <v>1.095334</v>
      </c>
      <c r="AU290">
        <v>23.019120000000001</v>
      </c>
      <c r="AV290">
        <v>0</v>
      </c>
      <c r="AW290">
        <v>0</v>
      </c>
      <c r="AX290">
        <v>1.0908279999999999</v>
      </c>
      <c r="AY290">
        <v>22.71931</v>
      </c>
      <c r="AZ290">
        <v>0</v>
      </c>
      <c r="BA290">
        <v>0</v>
      </c>
      <c r="BB290">
        <v>1.086419</v>
      </c>
      <c r="BC290">
        <v>22.425630000000002</v>
      </c>
      <c r="BD290">
        <v>0</v>
      </c>
      <c r="BE290">
        <v>0</v>
      </c>
      <c r="BF290">
        <v>1.0822579999999999</v>
      </c>
      <c r="BG290">
        <v>22.22176</v>
      </c>
      <c r="BH290">
        <v>2.1833400000000001E-36</v>
      </c>
      <c r="BI290">
        <v>5.3950489999999997E-34</v>
      </c>
      <c r="BJ290">
        <v>1.078557</v>
      </c>
      <c r="BK290">
        <v>22.325569999999999</v>
      </c>
      <c r="BL290">
        <v>9.9861880000000004E-21</v>
      </c>
      <c r="BM290" s="1">
        <v>1.7459370000000001E-18</v>
      </c>
      <c r="BN290">
        <v>1.0751710000000001</v>
      </c>
      <c r="BO290">
        <v>22.771730000000002</v>
      </c>
      <c r="BP290" s="1">
        <v>8.5478640000000001E-15</v>
      </c>
      <c r="BQ290" s="1">
        <v>1.591842E-12</v>
      </c>
      <c r="BR290">
        <v>1.0719510000000001</v>
      </c>
      <c r="BS290">
        <v>23.344919999999998</v>
      </c>
      <c r="BT290" s="1">
        <v>5.1333260000000001E-9</v>
      </c>
      <c r="BU290" s="1">
        <v>1.0148649999999999E-6</v>
      </c>
      <c r="BV290">
        <v>1.068737</v>
      </c>
      <c r="BW290">
        <v>23.777170000000002</v>
      </c>
      <c r="BX290" s="1">
        <v>6.9057039999999999E-6</v>
      </c>
      <c r="BY290" s="1">
        <v>1.4435979999999999E-3</v>
      </c>
      <c r="BZ290">
        <v>1.0654999999999999</v>
      </c>
      <c r="CA290">
        <v>23.922820000000002</v>
      </c>
      <c r="CB290" s="1">
        <v>1.2363090000000001E-3</v>
      </c>
      <c r="CC290" s="1">
        <v>0.26860659999999997</v>
      </c>
      <c r="CD290">
        <v>1.0620320000000001</v>
      </c>
      <c r="CE290">
        <v>23.578900000000001</v>
      </c>
      <c r="CF290" s="1">
        <v>5.8680570000000001E-2</v>
      </c>
      <c r="CG290" s="1">
        <v>13.147550000000001</v>
      </c>
      <c r="CH290">
        <v>1.058168</v>
      </c>
      <c r="CI290">
        <v>23.150510000000001</v>
      </c>
      <c r="CJ290" s="1">
        <v>1.005163</v>
      </c>
      <c r="CK290" s="1">
        <v>231.3759</v>
      </c>
      <c r="CL290">
        <v>1.0538339999999999</v>
      </c>
      <c r="CM290">
        <v>22.80442</v>
      </c>
      <c r="CN290" s="1">
        <v>7.5371740000000003</v>
      </c>
      <c r="CO290">
        <v>1777.8810000000001</v>
      </c>
      <c r="CP290">
        <v>1.048937</v>
      </c>
      <c r="CQ290">
        <v>22.64922</v>
      </c>
      <c r="CR290">
        <v>28.436039999999998</v>
      </c>
      <c r="CS290">
        <v>6855.2619999999997</v>
      </c>
      <c r="CT290">
        <v>1.043477</v>
      </c>
      <c r="CU290">
        <v>22.97777</v>
      </c>
      <c r="CV290">
        <v>60.071460000000002</v>
      </c>
      <c r="CW290">
        <v>14774.67</v>
      </c>
      <c r="CX290">
        <v>1.0374129999999999</v>
      </c>
      <c r="CY290">
        <v>23.571480000000001</v>
      </c>
      <c r="CZ290">
        <v>77.510149999999996</v>
      </c>
      <c r="DA290">
        <v>19419.71</v>
      </c>
      <c r="DB290">
        <v>1.030707</v>
      </c>
      <c r="DC290">
        <v>24.001169999999998</v>
      </c>
      <c r="DD290">
        <v>65.734229999999997</v>
      </c>
      <c r="DE290">
        <v>16756.11</v>
      </c>
      <c r="DF290">
        <v>1.02349</v>
      </c>
      <c r="DG290">
        <v>24.256229999999999</v>
      </c>
      <c r="DH290">
        <v>38.920560000000002</v>
      </c>
      <c r="DI290">
        <v>10081.84</v>
      </c>
      <c r="DJ290">
        <v>1.0159009999999999</v>
      </c>
      <c r="DK290">
        <v>24.06793</v>
      </c>
      <c r="DL290">
        <v>16.989149999999999</v>
      </c>
      <c r="DM290">
        <v>4467.34</v>
      </c>
      <c r="DN290">
        <v>1.007944</v>
      </c>
      <c r="DO290">
        <v>23.775860000000002</v>
      </c>
      <c r="DP290">
        <v>5.7424359999999997</v>
      </c>
      <c r="DQ290">
        <v>1531.652</v>
      </c>
      <c r="DR290">
        <v>0.99974790000000002</v>
      </c>
      <c r="DS290">
        <v>23.435479999999998</v>
      </c>
      <c r="DT290">
        <v>1.591466</v>
      </c>
      <c r="DU290">
        <v>429.62279999999998</v>
      </c>
      <c r="DV290">
        <v>0.99122569999999999</v>
      </c>
      <c r="DW290">
        <v>23.146339999999999</v>
      </c>
      <c r="DX290">
        <v>0.40451670000000001</v>
      </c>
      <c r="DY290">
        <v>109.9271</v>
      </c>
      <c r="DZ290">
        <v>0.98255539999999997</v>
      </c>
      <c r="EA290">
        <v>23.234089999999998</v>
      </c>
      <c r="EB290">
        <v>0.12920999999999999</v>
      </c>
      <c r="EC290">
        <v>34.810569999999998</v>
      </c>
      <c r="ED290">
        <v>0.9738734</v>
      </c>
      <c r="EE290">
        <v>23.557210000000001</v>
      </c>
      <c r="EF290">
        <v>7.6485659999999997E-2</v>
      </c>
      <c r="EG290">
        <v>20.308700000000002</v>
      </c>
      <c r="EH290">
        <v>0.96517810000000004</v>
      </c>
      <c r="EI290">
        <v>23.988530000000001</v>
      </c>
      <c r="EJ290">
        <v>6.8345669999999997E-2</v>
      </c>
      <c r="EK290">
        <v>18.136859999999999</v>
      </c>
      <c r="EL290">
        <v>0.95679479999999995</v>
      </c>
      <c r="EM290">
        <v>24.310970000000001</v>
      </c>
      <c r="EN290">
        <v>6.6456909999999994E-2</v>
      </c>
      <c r="EO290">
        <v>17.73892</v>
      </c>
      <c r="EP290">
        <v>0.94930159999999997</v>
      </c>
      <c r="EQ290">
        <v>24.240390000000001</v>
      </c>
      <c r="ER290">
        <v>6.3924049999999996E-2</v>
      </c>
      <c r="ES290">
        <v>17.16957</v>
      </c>
      <c r="ET290">
        <v>0.94167849999999997</v>
      </c>
      <c r="EU290">
        <v>23.87968</v>
      </c>
      <c r="EV290">
        <v>6.0076610000000003E-2</v>
      </c>
      <c r="EW290">
        <v>16.23912</v>
      </c>
      <c r="EX290">
        <v>0.93359239999999999</v>
      </c>
      <c r="EY290">
        <v>23.491569999999999</v>
      </c>
      <c r="EZ290">
        <v>5.5427650000000002E-2</v>
      </c>
      <c r="FA290">
        <v>15.081429999999999</v>
      </c>
      <c r="FB290">
        <v>0.92513900000000004</v>
      </c>
      <c r="FC290">
        <v>23.278199999999998</v>
      </c>
      <c r="FD290" s="1">
        <v>5.0541629999999997E-2</v>
      </c>
      <c r="FE290">
        <v>13.844200000000001</v>
      </c>
      <c r="FF290">
        <v>0.91668780000000005</v>
      </c>
      <c r="FG290">
        <v>23.750319999999999</v>
      </c>
      <c r="FH290" s="1">
        <v>4.5800849999999997E-2</v>
      </c>
      <c r="FI290">
        <v>12.62852</v>
      </c>
      <c r="FJ290">
        <v>0.90814010000000001</v>
      </c>
      <c r="FK290">
        <v>24.231069999999999</v>
      </c>
      <c r="FL290" s="1">
        <v>4.137834E-2</v>
      </c>
      <c r="FM290">
        <v>11.485329999999999</v>
      </c>
      <c r="FN290">
        <v>0.89935690000000001</v>
      </c>
      <c r="FO290">
        <v>24.66168</v>
      </c>
      <c r="FP290" s="1">
        <v>3.7334159999999998E-2</v>
      </c>
      <c r="FQ290">
        <v>10.43497</v>
      </c>
      <c r="FR290">
        <v>0.89050090000000004</v>
      </c>
      <c r="FS290">
        <v>24.868020000000001</v>
      </c>
      <c r="FT290" s="1">
        <v>3.3690270000000001E-2</v>
      </c>
      <c r="FU290">
        <v>9.4815880000000003</v>
      </c>
      <c r="FV290">
        <v>0.88207199999999997</v>
      </c>
      <c r="FW290">
        <v>24.827839999999998</v>
      </c>
      <c r="FX290" s="1">
        <v>3.043533E-2</v>
      </c>
      <c r="FY290">
        <v>8.6208989999999996</v>
      </c>
      <c r="FZ290">
        <v>0.87423870000000004</v>
      </c>
      <c r="GA290">
        <v>24.603179999999998</v>
      </c>
      <c r="GB290" s="1">
        <v>2.7538119999999999E-2</v>
      </c>
      <c r="GC290">
        <v>7.8463440000000002</v>
      </c>
      <c r="GD290">
        <v>0.86662070000000002</v>
      </c>
      <c r="GE290">
        <v>24.30003</v>
      </c>
      <c r="GF290" s="1">
        <v>2.4908280000000001E-2</v>
      </c>
      <c r="GG290">
        <v>7.1378240000000002</v>
      </c>
      <c r="GH290">
        <v>0.8592033</v>
      </c>
      <c r="GI290">
        <v>24.119119999999999</v>
      </c>
      <c r="GJ290" s="1">
        <v>2.2519379999999999E-2</v>
      </c>
      <c r="GK290">
        <v>6.4885089999999996</v>
      </c>
      <c r="GL290">
        <v>0.85217770000000004</v>
      </c>
      <c r="GM290">
        <v>24.551749999999998</v>
      </c>
      <c r="GN290" s="1">
        <v>2.0354299999999999E-2</v>
      </c>
      <c r="GO290">
        <v>5.8946550000000002</v>
      </c>
      <c r="GP290">
        <v>0.84506769999999998</v>
      </c>
      <c r="GQ290">
        <v>25.010929999999998</v>
      </c>
      <c r="GR290" s="1">
        <v>1.838449E-2</v>
      </c>
      <c r="GS290">
        <v>5.3525239999999998</v>
      </c>
      <c r="GT290">
        <v>0.83816380000000001</v>
      </c>
      <c r="GU290">
        <v>25.52047</v>
      </c>
      <c r="GV290">
        <v>1.659861E-2</v>
      </c>
      <c r="GW290">
        <v>4.8575699999999999</v>
      </c>
      <c r="GX290">
        <v>0.83193680000000003</v>
      </c>
      <c r="GY290">
        <v>26.054269999999999</v>
      </c>
      <c r="GZ290" s="1">
        <v>1.499556E-2</v>
      </c>
      <c r="HA290">
        <v>4.4087249999999996</v>
      </c>
      <c r="HB290">
        <v>0.82642789999999999</v>
      </c>
      <c r="HC290">
        <v>26.293679999999998</v>
      </c>
      <c r="HD290" s="1">
        <v>1.3557319999999999E-2</v>
      </c>
      <c r="HE290">
        <v>4.0030010000000003</v>
      </c>
      <c r="HF290">
        <v>0.82161649999999997</v>
      </c>
      <c r="HG290">
        <v>26.26802</v>
      </c>
      <c r="HH290">
        <v>1.226296E-2</v>
      </c>
      <c r="HI290">
        <v>3.6343070000000002</v>
      </c>
      <c r="HJ290">
        <v>0.81746479999999999</v>
      </c>
      <c r="HK290">
        <v>26.208020000000001</v>
      </c>
      <c r="HL290" s="1">
        <v>1.108719E-2</v>
      </c>
      <c r="HM290">
        <v>3.2966630000000001</v>
      </c>
      <c r="HN290">
        <v>0.8140425</v>
      </c>
      <c r="HO290">
        <v>26.16236</v>
      </c>
      <c r="HP290" s="1">
        <v>1.000731E-2</v>
      </c>
      <c r="HQ290">
        <v>2.983921</v>
      </c>
      <c r="HR290">
        <v>0.81132749999999998</v>
      </c>
      <c r="HS290">
        <v>26.5776</v>
      </c>
      <c r="HT290" s="1">
        <v>9.0054039999999998E-3</v>
      </c>
      <c r="HU290">
        <v>2.6913369999999999</v>
      </c>
      <c r="HV290">
        <v>0.80920579999999998</v>
      </c>
      <c r="HW290">
        <v>27.071829999999999</v>
      </c>
      <c r="HX290" s="1">
        <v>8.0690469999999993E-3</v>
      </c>
      <c r="HY290">
        <v>2.4157989999999998</v>
      </c>
      <c r="HZ290">
        <v>0.80757840000000003</v>
      </c>
      <c r="IA290">
        <v>27.527349999999998</v>
      </c>
      <c r="IB290" s="1">
        <v>7.1878929999999999E-3</v>
      </c>
      <c r="IC290">
        <v>2.15516</v>
      </c>
      <c r="ID290">
        <v>0.80633650000000001</v>
      </c>
      <c r="IE290">
        <v>27.99898</v>
      </c>
      <c r="IF290" s="1">
        <v>6.3518660000000003E-3</v>
      </c>
      <c r="IG290">
        <v>1.9069449999999999</v>
      </c>
      <c r="IH290">
        <v>0.80544380000000004</v>
      </c>
      <c r="II290">
        <v>28.06317</v>
      </c>
      <c r="IJ290" s="1">
        <v>5.5441889999999997E-3</v>
      </c>
      <c r="IK290">
        <v>1.6665479999999999</v>
      </c>
      <c r="IL290">
        <v>0.80472429999999995</v>
      </c>
      <c r="IM290">
        <v>27.914259999999999</v>
      </c>
      <c r="IN290" s="1">
        <v>4.7473180000000004E-3</v>
      </c>
      <c r="IO290">
        <v>1.4290419999999999</v>
      </c>
      <c r="IP290">
        <v>0.80424989999999996</v>
      </c>
      <c r="IQ290">
        <v>27.71442</v>
      </c>
      <c r="IR290" s="1">
        <v>3.958863E-3</v>
      </c>
      <c r="IS290">
        <v>1.193578</v>
      </c>
      <c r="IT290">
        <v>0.80388440000000005</v>
      </c>
      <c r="IU290">
        <v>27.50741</v>
      </c>
      <c r="IV290" s="1">
        <v>3.2062449999999999E-3</v>
      </c>
      <c r="IW290">
        <v>0.96795710000000001</v>
      </c>
      <c r="IX290">
        <v>0.80362489999999998</v>
      </c>
      <c r="IY290">
        <v>27.655889999999999</v>
      </c>
      <c r="IZ290" s="1">
        <v>2.5341790000000001E-3</v>
      </c>
      <c r="JA290">
        <v>0.76577269999999997</v>
      </c>
      <c r="JB290">
        <v>0.80344210000000005</v>
      </c>
      <c r="JC290">
        <v>27.566510000000001</v>
      </c>
      <c r="JD290" s="1">
        <v>1.9837990000000001E-3</v>
      </c>
      <c r="JE290">
        <v>0.59959240000000003</v>
      </c>
      <c r="JF290">
        <v>0.80332340000000002</v>
      </c>
      <c r="JG290">
        <v>27.611370000000001</v>
      </c>
      <c r="JH290" s="1">
        <v>1.5709179999999999E-3</v>
      </c>
      <c r="JI290">
        <v>0.47445229999999999</v>
      </c>
      <c r="JJ290">
        <v>0.80325389999999997</v>
      </c>
      <c r="JK290">
        <v>27.444140000000001</v>
      </c>
      <c r="JL290" s="1">
        <v>1.283235E-3</v>
      </c>
      <c r="JM290">
        <v>0.38701029999999997</v>
      </c>
      <c r="JN290">
        <v>0.80318259999999997</v>
      </c>
      <c r="JO290">
        <v>27.38607</v>
      </c>
      <c r="JP290" s="1">
        <v>1.0920940000000001E-3</v>
      </c>
      <c r="JQ290">
        <v>0.32885700000000001</v>
      </c>
      <c r="JR290">
        <v>0.80315740000000002</v>
      </c>
      <c r="JS290">
        <v>27.497489999999999</v>
      </c>
      <c r="JT290" s="1">
        <v>9.6649629999999995E-4</v>
      </c>
      <c r="JU290">
        <v>0.29064030000000002</v>
      </c>
      <c r="JV290">
        <v>0.80314859999999999</v>
      </c>
      <c r="JW290">
        <v>27.618659999999998</v>
      </c>
      <c r="JX290" s="1">
        <v>8.81217E-4</v>
      </c>
      <c r="JY290">
        <v>0.26472699999999999</v>
      </c>
      <c r="JZ290">
        <v>0.8031258</v>
      </c>
      <c r="KA290">
        <v>27.632169999999999</v>
      </c>
      <c r="KB290" s="1">
        <v>8.1943040000000003E-4</v>
      </c>
      <c r="KC290">
        <v>0.2459961</v>
      </c>
      <c r="KD290">
        <v>0.80311580000000005</v>
      </c>
      <c r="KE290">
        <v>27.960709999999999</v>
      </c>
      <c r="KF290" s="1">
        <v>7.7090999999999998E-4</v>
      </c>
      <c r="KG290">
        <v>0.23135410000000001</v>
      </c>
      <c r="KH290">
        <v>0.80310150000000002</v>
      </c>
      <c r="KI290">
        <v>27.850339999999999</v>
      </c>
      <c r="KJ290" s="1">
        <v>7.3018059999999997E-4</v>
      </c>
      <c r="KK290">
        <v>0.21909380000000001</v>
      </c>
      <c r="KL290">
        <v>0.8030832</v>
      </c>
      <c r="KM290">
        <v>27.720369999999999</v>
      </c>
      <c r="KN290" s="1">
        <v>6.9421559999999997E-4</v>
      </c>
      <c r="KO290">
        <v>0.20828859999999999</v>
      </c>
      <c r="KP290">
        <v>0.8031026</v>
      </c>
      <c r="KQ290">
        <v>27.59581</v>
      </c>
      <c r="KR290" s="1">
        <v>6.6150810000000003E-4</v>
      </c>
      <c r="KS290">
        <v>0.19845989999999999</v>
      </c>
      <c r="KT290">
        <v>0.80309079999999999</v>
      </c>
      <c r="KU290">
        <v>27.378409999999999</v>
      </c>
      <c r="KV290" s="1">
        <v>6.3116129999999998E-4</v>
      </c>
      <c r="KW290">
        <v>0.18935080000000001</v>
      </c>
      <c r="KX290">
        <v>0.80309390000000003</v>
      </c>
      <c r="KY290">
        <v>27.1052</v>
      </c>
      <c r="KZ290" s="1">
        <v>6.0291079999999996E-4</v>
      </c>
      <c r="LA290">
        <v>0.18086369999999999</v>
      </c>
      <c r="LB290">
        <v>0.80309540000000001</v>
      </c>
      <c r="LC290">
        <v>26.85369</v>
      </c>
      <c r="LD290" s="1">
        <v>5.7646819999999997E-4</v>
      </c>
      <c r="LE290">
        <v>0.17292850000000001</v>
      </c>
      <c r="LF290">
        <v>0.80308869999999999</v>
      </c>
      <c r="LG290">
        <v>26.722709999999999</v>
      </c>
      <c r="LH290" s="1">
        <v>5.5160189999999996E-4</v>
      </c>
      <c r="LI290">
        <v>0.16545969999999999</v>
      </c>
      <c r="LJ290">
        <v>0.80308950000000001</v>
      </c>
      <c r="LK290">
        <v>27.18731</v>
      </c>
      <c r="LL290" s="1">
        <v>5.2795939999999997E-4</v>
      </c>
      <c r="LM290">
        <v>0.15837300000000001</v>
      </c>
      <c r="LN290">
        <v>0.80309079999999999</v>
      </c>
      <c r="LO290">
        <v>27.4467</v>
      </c>
      <c r="LP290" s="1">
        <v>5.0556220000000005E-4</v>
      </c>
      <c r="LQ290">
        <v>0.15164140000000001</v>
      </c>
      <c r="LR290">
        <v>0.80308919999999995</v>
      </c>
      <c r="LS290">
        <v>27.694179999999999</v>
      </c>
      <c r="LT290" s="1">
        <v>4.8429620000000001E-4</v>
      </c>
      <c r="LU290">
        <v>0.1452572</v>
      </c>
      <c r="LV290">
        <v>0.80309019999999998</v>
      </c>
      <c r="LW290">
        <v>28.13129</v>
      </c>
      <c r="LX290" s="1">
        <v>4.641143E-4</v>
      </c>
      <c r="LY290">
        <v>0.13920540000000001</v>
      </c>
      <c r="LZ290">
        <v>0.80307600000000001</v>
      </c>
      <c r="MA290">
        <v>28.27243</v>
      </c>
      <c r="MB290" s="1">
        <v>4.4487919999999998E-4</v>
      </c>
      <c r="MC290">
        <v>0.13344210000000001</v>
      </c>
      <c r="MD290">
        <v>0.80306089999999997</v>
      </c>
      <c r="ME290">
        <v>28.080500000000001</v>
      </c>
      <c r="MF290" s="1">
        <v>4.2661499999999998E-4</v>
      </c>
      <c r="MG290">
        <v>0.12795480000000001</v>
      </c>
      <c r="MH290">
        <v>0.80305389999999999</v>
      </c>
      <c r="MI290">
        <v>27.808779999999999</v>
      </c>
      <c r="MJ290" s="1">
        <v>4.0919600000000002E-4</v>
      </c>
      <c r="MK290">
        <v>0.1227351</v>
      </c>
      <c r="ML290">
        <v>0.80302269999999998</v>
      </c>
      <c r="MM290">
        <v>27.726590000000002</v>
      </c>
      <c r="MN290" s="1">
        <v>3.92624E-4</v>
      </c>
      <c r="MO290">
        <v>0.1177689</v>
      </c>
      <c r="MP290">
        <v>0.80297479999999999</v>
      </c>
      <c r="MQ290">
        <v>28.19811</v>
      </c>
      <c r="MR290" s="1">
        <v>3.7688549999999999E-4</v>
      </c>
      <c r="MS290">
        <v>0.1130539</v>
      </c>
      <c r="MT290">
        <v>0.80293300000000001</v>
      </c>
      <c r="MU290">
        <v>28.632239999999999</v>
      </c>
      <c r="MV290" s="1">
        <v>3.6193310000000003E-4</v>
      </c>
      <c r="MW290">
        <v>0.1085602</v>
      </c>
      <c r="MX290">
        <v>0.80280479999999999</v>
      </c>
      <c r="MY290">
        <v>28.880220000000001</v>
      </c>
      <c r="MZ290" s="1">
        <v>3.4759899999999998E-4</v>
      </c>
      <c r="NA290">
        <v>0.10427649999999999</v>
      </c>
      <c r="NB290">
        <v>0.8026993</v>
      </c>
      <c r="NC290">
        <v>29.055530000000001</v>
      </c>
      <c r="ND290" s="1">
        <v>3.3394570000000001E-4</v>
      </c>
      <c r="NE290">
        <v>0.1001885</v>
      </c>
      <c r="NF290">
        <v>0.8025023</v>
      </c>
      <c r="NG290">
        <v>28.859179999999999</v>
      </c>
      <c r="NH290" s="1">
        <v>3.2096799999999998E-4</v>
      </c>
      <c r="NI290">
        <v>9.6307970000000007E-2</v>
      </c>
      <c r="NJ290">
        <v>0.80229720000000004</v>
      </c>
      <c r="NK290">
        <v>28.57</v>
      </c>
      <c r="NL290" s="1">
        <v>3.0869449999999999E-4</v>
      </c>
      <c r="NM290">
        <v>9.2636070000000001E-2</v>
      </c>
      <c r="NN290">
        <v>0.80205630000000006</v>
      </c>
      <c r="NO290">
        <v>28.346910000000001</v>
      </c>
      <c r="NP290" s="1">
        <v>2.9715120000000002E-4</v>
      </c>
      <c r="NQ290">
        <v>8.9185490000000006E-2</v>
      </c>
      <c r="NR290">
        <v>0.80181329999999995</v>
      </c>
      <c r="NS290">
        <v>28.200330000000001</v>
      </c>
      <c r="NT290" s="1">
        <v>2.8634420000000002E-4</v>
      </c>
      <c r="NU290">
        <v>8.5957649999999997E-2</v>
      </c>
      <c r="NV290">
        <v>0.80155299999999996</v>
      </c>
      <c r="NW290">
        <v>28.250879999999999</v>
      </c>
      <c r="NX290" s="1">
        <v>2.7617800000000002E-4</v>
      </c>
      <c r="NY290">
        <v>8.292107E-2</v>
      </c>
      <c r="NZ290">
        <v>0.80128929999999998</v>
      </c>
      <c r="OA290">
        <v>28.54543</v>
      </c>
      <c r="OB290" s="1">
        <v>2.6649989999999999E-4</v>
      </c>
      <c r="OC290">
        <v>8.0036769999999993E-2</v>
      </c>
      <c r="OD290">
        <v>0.80102269999999998</v>
      </c>
      <c r="OE290">
        <v>28.60661</v>
      </c>
      <c r="OF290" s="1">
        <v>2.572095E-4</v>
      </c>
      <c r="OG290">
        <v>7.7259259999999996E-2</v>
      </c>
      <c r="OH290">
        <v>0.8007649</v>
      </c>
      <c r="OI290">
        <v>28.649509999999999</v>
      </c>
      <c r="OJ290" s="1">
        <v>2.4828140000000002E-4</v>
      </c>
      <c r="OK290">
        <v>7.459027E-2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1.225366</v>
      </c>
      <c r="G291">
        <v>23.76483</v>
      </c>
      <c r="H291">
        <v>0</v>
      </c>
      <c r="I291">
        <v>0</v>
      </c>
      <c r="J291">
        <v>1.2222869999999999</v>
      </c>
      <c r="K291">
        <v>23.766819999999999</v>
      </c>
      <c r="L291">
        <v>0</v>
      </c>
      <c r="M291">
        <v>0</v>
      </c>
      <c r="N291">
        <v>1.219212</v>
      </c>
      <c r="O291">
        <v>23.781359999999999</v>
      </c>
      <c r="P291">
        <v>0</v>
      </c>
      <c r="Q291">
        <v>0</v>
      </c>
      <c r="R291">
        <v>1.216127</v>
      </c>
      <c r="S291">
        <v>23.41018</v>
      </c>
      <c r="T291">
        <v>0</v>
      </c>
      <c r="U291">
        <v>0</v>
      </c>
      <c r="V291">
        <v>1.212995</v>
      </c>
      <c r="W291">
        <v>23.047699999999999</v>
      </c>
      <c r="X291">
        <v>0</v>
      </c>
      <c r="Y291">
        <v>0</v>
      </c>
      <c r="Z291">
        <v>1.2097819999999999</v>
      </c>
      <c r="AA291">
        <v>22.815719999999999</v>
      </c>
      <c r="AB291">
        <v>0</v>
      </c>
      <c r="AC291">
        <v>0</v>
      </c>
      <c r="AD291">
        <v>1.2064459999999999</v>
      </c>
      <c r="AE291">
        <v>22.746009999999998</v>
      </c>
      <c r="AF291">
        <v>0</v>
      </c>
      <c r="AG291">
        <v>0</v>
      </c>
      <c r="AH291">
        <v>1.203003</v>
      </c>
      <c r="AI291">
        <v>22.786079999999998</v>
      </c>
      <c r="AJ291">
        <v>0</v>
      </c>
      <c r="AK291">
        <v>0</v>
      </c>
      <c r="AL291">
        <v>1.199095</v>
      </c>
      <c r="AM291">
        <v>23.164290000000001</v>
      </c>
      <c r="AN291">
        <v>0</v>
      </c>
      <c r="AO291">
        <v>0</v>
      </c>
      <c r="AP291">
        <v>1.1945440000000001</v>
      </c>
      <c r="AQ291">
        <v>23.202839999999998</v>
      </c>
      <c r="AR291">
        <v>0</v>
      </c>
      <c r="AS291">
        <v>0</v>
      </c>
      <c r="AT291">
        <v>1.189452</v>
      </c>
      <c r="AU291">
        <v>23.049019999999999</v>
      </c>
      <c r="AV291">
        <v>0</v>
      </c>
      <c r="AW291">
        <v>0</v>
      </c>
      <c r="AX291">
        <v>1.1841520000000001</v>
      </c>
      <c r="AY291">
        <v>22.750139999999998</v>
      </c>
      <c r="AZ291">
        <v>0</v>
      </c>
      <c r="BA291">
        <v>0</v>
      </c>
      <c r="BB291">
        <v>1.1788860000000001</v>
      </c>
      <c r="BC291">
        <v>22.452190000000002</v>
      </c>
      <c r="BD291">
        <v>0</v>
      </c>
      <c r="BE291">
        <v>0</v>
      </c>
      <c r="BF291">
        <v>1.1739980000000001</v>
      </c>
      <c r="BG291">
        <v>22.238060000000001</v>
      </c>
      <c r="BH291">
        <v>0</v>
      </c>
      <c r="BI291">
        <v>1.7005010000000001E-36</v>
      </c>
      <c r="BJ291">
        <v>1.1696629999999999</v>
      </c>
      <c r="BK291">
        <v>22.333410000000001</v>
      </c>
      <c r="BL291">
        <v>4.1724440000000004E-21</v>
      </c>
      <c r="BM291" s="1">
        <v>6.2005699999999998E-19</v>
      </c>
      <c r="BN291">
        <v>1.1656519999999999</v>
      </c>
      <c r="BO291">
        <v>22.779720000000001</v>
      </c>
      <c r="BP291" s="1">
        <v>1.8492350000000002E-15</v>
      </c>
      <c r="BQ291" s="1">
        <v>2.843961E-13</v>
      </c>
      <c r="BR291">
        <v>1.161869</v>
      </c>
      <c r="BS291">
        <v>23.35951</v>
      </c>
      <c r="BT291" s="1">
        <v>3.106478E-9</v>
      </c>
      <c r="BU291" s="1">
        <v>5.4797E-7</v>
      </c>
      <c r="BV291">
        <v>1.1581399999999999</v>
      </c>
      <c r="BW291">
        <v>23.801469999999998</v>
      </c>
      <c r="BX291" s="1">
        <v>4.8242850000000003E-6</v>
      </c>
      <c r="BY291" s="1">
        <v>9.1375729999999995E-4</v>
      </c>
      <c r="BZ291">
        <v>1.1542969999999999</v>
      </c>
      <c r="CA291">
        <v>23.955729999999999</v>
      </c>
      <c r="CB291" s="1">
        <v>9.4039600000000003E-4</v>
      </c>
      <c r="CC291" s="1">
        <v>0.18666869999999999</v>
      </c>
      <c r="CD291">
        <v>1.150128</v>
      </c>
      <c r="CE291">
        <v>23.61121</v>
      </c>
      <c r="CF291" s="1">
        <v>4.7632559999999997E-2</v>
      </c>
      <c r="CG291" s="1">
        <v>9.8123339999999999</v>
      </c>
      <c r="CH291">
        <v>1.145605</v>
      </c>
      <c r="CI291">
        <v>23.180869999999999</v>
      </c>
      <c r="CJ291" s="1">
        <v>0.86084689999999997</v>
      </c>
      <c r="CK291" s="1">
        <v>183.16329999999999</v>
      </c>
      <c r="CL291">
        <v>1.140476</v>
      </c>
      <c r="CM291">
        <v>22.826640000000001</v>
      </c>
      <c r="CN291" s="1">
        <v>6.7570319999999997</v>
      </c>
      <c r="CO291">
        <v>1480.2719999999999</v>
      </c>
      <c r="CP291">
        <v>1.134711</v>
      </c>
      <c r="CQ291">
        <v>22.6615</v>
      </c>
      <c r="CR291" s="1">
        <v>26.52497</v>
      </c>
      <c r="CS291">
        <v>5964.4560000000001</v>
      </c>
      <c r="CT291">
        <v>1.1282749999999999</v>
      </c>
      <c r="CU291">
        <v>22.987069999999999</v>
      </c>
      <c r="CV291">
        <v>58.015070000000001</v>
      </c>
      <c r="CW291">
        <v>13361.58</v>
      </c>
      <c r="CX291">
        <v>1.1211930000000001</v>
      </c>
      <c r="CY291">
        <v>23.57798</v>
      </c>
      <c r="CZ291">
        <v>77.183000000000007</v>
      </c>
      <c r="DA291">
        <v>18172.97</v>
      </c>
      <c r="DB291">
        <v>1.1134679999999999</v>
      </c>
      <c r="DC291">
        <v>24.0076</v>
      </c>
      <c r="DD291">
        <v>67.245590000000007</v>
      </c>
      <c r="DE291">
        <v>16160.64</v>
      </c>
      <c r="DF291">
        <v>1.105164</v>
      </c>
      <c r="DG291">
        <v>24.27007</v>
      </c>
      <c r="DH291">
        <v>40.774070000000002</v>
      </c>
      <c r="DI291">
        <v>9987.1509999999998</v>
      </c>
      <c r="DJ291">
        <v>1.0963560000000001</v>
      </c>
      <c r="DK291">
        <v>24.086269999999999</v>
      </c>
      <c r="DL291">
        <v>18.173590000000001</v>
      </c>
      <c r="DM291">
        <v>4530.7979999999998</v>
      </c>
      <c r="DN291">
        <v>1.0871869999999999</v>
      </c>
      <c r="DO291">
        <v>23.798300000000001</v>
      </c>
      <c r="DP291">
        <v>6.2536820000000004</v>
      </c>
      <c r="DQ291">
        <v>1585.2</v>
      </c>
      <c r="DR291">
        <v>1.0777540000000001</v>
      </c>
      <c r="DS291">
        <v>23.456589999999998</v>
      </c>
      <c r="DT291">
        <v>1.756453</v>
      </c>
      <c r="DU291">
        <v>451.5043</v>
      </c>
      <c r="DV291">
        <v>1.0679320000000001</v>
      </c>
      <c r="DW291">
        <v>23.162600000000001</v>
      </c>
      <c r="DX291">
        <v>0.44677470000000002</v>
      </c>
      <c r="DY291">
        <v>115.7171</v>
      </c>
      <c r="DZ291">
        <v>1.057987</v>
      </c>
      <c r="EA291">
        <v>23.248989999999999</v>
      </c>
      <c r="EB291">
        <v>0.1381085</v>
      </c>
      <c r="EC291">
        <v>35.36468</v>
      </c>
      <c r="ED291">
        <v>1.0481529999999999</v>
      </c>
      <c r="EE291">
        <v>23.566500000000001</v>
      </c>
      <c r="EF291">
        <v>7.7992370000000005E-2</v>
      </c>
      <c r="EG291">
        <v>19.535150000000002</v>
      </c>
      <c r="EH291">
        <v>1.03809</v>
      </c>
      <c r="EI291">
        <v>23.997779999999999</v>
      </c>
      <c r="EJ291">
        <v>6.8545129999999996E-2</v>
      </c>
      <c r="EK291">
        <v>17.091709999999999</v>
      </c>
      <c r="EL291">
        <v>1.028411</v>
      </c>
      <c r="EM291">
        <v>24.31983</v>
      </c>
      <c r="EN291">
        <v>6.6570749999999998E-2</v>
      </c>
      <c r="EO291">
        <v>16.68018</v>
      </c>
      <c r="EP291">
        <v>1.0197210000000001</v>
      </c>
      <c r="EQ291">
        <v>24.251660000000001</v>
      </c>
      <c r="ER291">
        <v>6.4139600000000005E-2</v>
      </c>
      <c r="ES291">
        <v>16.168150000000001</v>
      </c>
      <c r="ET291">
        <v>1.0108729999999999</v>
      </c>
      <c r="EU291">
        <v>23.89883</v>
      </c>
      <c r="EV291">
        <v>6.0379639999999998E-2</v>
      </c>
      <c r="EW291">
        <v>15.31507</v>
      </c>
      <c r="EX291">
        <v>1.0015069999999999</v>
      </c>
      <c r="EY291">
        <v>23.51745</v>
      </c>
      <c r="EZ291">
        <v>5.5774030000000002E-2</v>
      </c>
      <c r="FA291">
        <v>14.23732</v>
      </c>
      <c r="FB291">
        <v>0.99167510000000003</v>
      </c>
      <c r="FC291">
        <v>23.30706</v>
      </c>
      <c r="FD291" s="1">
        <v>5.0894219999999997E-2</v>
      </c>
      <c r="FE291">
        <v>13.075329999999999</v>
      </c>
      <c r="FF291">
        <v>0.98181989999999997</v>
      </c>
      <c r="FG291">
        <v>23.782219999999999</v>
      </c>
      <c r="FH291" s="1">
        <v>4.6139039999999999E-2</v>
      </c>
      <c r="FI291">
        <v>11.92825</v>
      </c>
      <c r="FJ291">
        <v>0.97193859999999999</v>
      </c>
      <c r="FK291">
        <v>24.242699999999999</v>
      </c>
      <c r="FL291" s="1">
        <v>4.1692819999999998E-2</v>
      </c>
      <c r="FM291">
        <v>10.846399999999999</v>
      </c>
      <c r="FN291">
        <v>0.961808</v>
      </c>
      <c r="FO291">
        <v>24.664439999999999</v>
      </c>
      <c r="FP291" s="1">
        <v>3.7621620000000001E-2</v>
      </c>
      <c r="FQ291">
        <v>9.8510639999999992</v>
      </c>
      <c r="FR291">
        <v>0.95161779999999996</v>
      </c>
      <c r="FS291">
        <v>24.870709999999999</v>
      </c>
      <c r="FT291" s="1">
        <v>3.3951700000000001E-2</v>
      </c>
      <c r="FU291">
        <v>8.9464380000000006</v>
      </c>
      <c r="FV291">
        <v>0.9419611</v>
      </c>
      <c r="FW291">
        <v>24.832100000000001</v>
      </c>
      <c r="FX291" s="1">
        <v>3.0670380000000001E-2</v>
      </c>
      <c r="FY291">
        <v>8.1282080000000008</v>
      </c>
      <c r="FZ291">
        <v>0.93280419999999997</v>
      </c>
      <c r="GA291">
        <v>24.613430000000001</v>
      </c>
      <c r="GB291" s="1">
        <v>2.775145E-2</v>
      </c>
      <c r="GC291">
        <v>7.3942170000000003</v>
      </c>
      <c r="GD291">
        <v>0.92400420000000005</v>
      </c>
      <c r="GE291">
        <v>24.318919999999999</v>
      </c>
      <c r="GF291">
        <v>2.5105140000000001E-2</v>
      </c>
      <c r="GG291">
        <v>6.7233539999999996</v>
      </c>
      <c r="GH291">
        <v>0.91541430000000001</v>
      </c>
      <c r="GI291">
        <v>24.153880000000001</v>
      </c>
      <c r="GJ291" s="1">
        <v>2.2700020000000001E-2</v>
      </c>
      <c r="GK291">
        <v>6.109159</v>
      </c>
      <c r="GL291">
        <v>0.90712870000000001</v>
      </c>
      <c r="GM291">
        <v>24.601559999999999</v>
      </c>
      <c r="GN291" s="1">
        <v>2.0519470000000001E-2</v>
      </c>
      <c r="GO291">
        <v>5.5480619999999998</v>
      </c>
      <c r="GP291">
        <v>0.89879350000000002</v>
      </c>
      <c r="GQ291">
        <v>25.045860000000001</v>
      </c>
      <c r="GR291" s="1">
        <v>1.8535610000000001E-2</v>
      </c>
      <c r="GS291">
        <v>5.0361079999999996</v>
      </c>
      <c r="GT291">
        <v>0.89064589999999999</v>
      </c>
      <c r="GU291">
        <v>25.542809999999999</v>
      </c>
      <c r="GV291">
        <v>1.6736520000000001E-2</v>
      </c>
      <c r="GW291">
        <v>4.5689950000000001</v>
      </c>
      <c r="GX291">
        <v>0.88325739999999997</v>
      </c>
      <c r="GY291">
        <v>26.068570000000001</v>
      </c>
      <c r="GZ291" s="1">
        <v>1.5120339999999999E-2</v>
      </c>
      <c r="HA291">
        <v>4.1453129999999998</v>
      </c>
      <c r="HB291">
        <v>0.87675069999999999</v>
      </c>
      <c r="HC291">
        <v>26.284949999999998</v>
      </c>
      <c r="HD291" s="1">
        <v>1.3670150000000001E-2</v>
      </c>
      <c r="HE291">
        <v>3.7625500000000001</v>
      </c>
      <c r="HF291">
        <v>0.87107219999999996</v>
      </c>
      <c r="HG291">
        <v>26.254960000000001</v>
      </c>
      <c r="HH291" s="1">
        <v>1.2365940000000001E-2</v>
      </c>
      <c r="HI291">
        <v>3.4152200000000001</v>
      </c>
      <c r="HJ291">
        <v>0.86612710000000004</v>
      </c>
      <c r="HK291">
        <v>26.20693</v>
      </c>
      <c r="HL291" s="1">
        <v>1.1181780000000001E-2</v>
      </c>
      <c r="HM291">
        <v>3.0975269999999999</v>
      </c>
      <c r="HN291">
        <v>0.86206479999999996</v>
      </c>
      <c r="HO291">
        <v>26.1783</v>
      </c>
      <c r="HP291" s="1">
        <v>1.009534E-2</v>
      </c>
      <c r="HQ291">
        <v>2.8039269999999998</v>
      </c>
      <c r="HR291">
        <v>0.85884070000000001</v>
      </c>
      <c r="HS291">
        <v>26.620809999999999</v>
      </c>
      <c r="HT291" s="1">
        <v>9.088179E-3</v>
      </c>
      <c r="HU291">
        <v>2.5295390000000002</v>
      </c>
      <c r="HV291">
        <v>0.8563499</v>
      </c>
      <c r="HW291">
        <v>27.11909</v>
      </c>
      <c r="HX291" s="1">
        <v>8.1470440000000009E-3</v>
      </c>
      <c r="HY291">
        <v>2.2713079999999999</v>
      </c>
      <c r="HZ291">
        <v>0.85443590000000003</v>
      </c>
      <c r="IA291">
        <v>27.562159999999999</v>
      </c>
      <c r="IB291" s="1">
        <v>7.2616590000000002E-3</v>
      </c>
      <c r="IC291">
        <v>2.0272999999999999</v>
      </c>
      <c r="ID291">
        <v>0.8529352</v>
      </c>
      <c r="IE291">
        <v>28.021789999999999</v>
      </c>
      <c r="IF291" s="1">
        <v>6.422507E-3</v>
      </c>
      <c r="IG291">
        <v>1.795307</v>
      </c>
      <c r="IH291">
        <v>0.85184519999999997</v>
      </c>
      <c r="II291">
        <v>28.058399999999999</v>
      </c>
      <c r="IJ291" s="1">
        <v>5.6132860000000003E-3</v>
      </c>
      <c r="IK291">
        <v>1.5712120000000001</v>
      </c>
      <c r="IL291">
        <v>0.85101249999999995</v>
      </c>
      <c r="IM291">
        <v>27.904160000000001</v>
      </c>
      <c r="IN291" s="1">
        <v>4.815972E-3</v>
      </c>
      <c r="IO291">
        <v>1.350131</v>
      </c>
      <c r="IP291">
        <v>0.85044240000000004</v>
      </c>
      <c r="IQ291">
        <v>27.71415</v>
      </c>
      <c r="IR291" s="1">
        <v>4.026282E-3</v>
      </c>
      <c r="IS291">
        <v>1.130854</v>
      </c>
      <c r="IT291">
        <v>0.85002599999999995</v>
      </c>
      <c r="IU291">
        <v>27.52365</v>
      </c>
      <c r="IV291" s="1">
        <v>3.2691769999999998E-3</v>
      </c>
      <c r="IW291">
        <v>0.91972940000000003</v>
      </c>
      <c r="IX291">
        <v>0.84972060000000005</v>
      </c>
      <c r="IY291">
        <v>27.698810000000002</v>
      </c>
      <c r="IZ291" s="1">
        <v>2.5884340000000001E-3</v>
      </c>
      <c r="JA291">
        <v>0.72909659999999998</v>
      </c>
      <c r="JB291">
        <v>0.84951010000000005</v>
      </c>
      <c r="JC291">
        <v>27.601240000000001</v>
      </c>
      <c r="JD291" s="1">
        <v>2.0265729999999998E-3</v>
      </c>
      <c r="JE291">
        <v>0.571025</v>
      </c>
      <c r="JF291">
        <v>0.84936089999999997</v>
      </c>
      <c r="JG291">
        <v>27.642890000000001</v>
      </c>
      <c r="JH291" s="1">
        <v>1.601894E-3</v>
      </c>
      <c r="JI291">
        <v>0.4509647</v>
      </c>
      <c r="JJ291">
        <v>0.84927490000000005</v>
      </c>
      <c r="JK291">
        <v>27.461379999999998</v>
      </c>
      <c r="JL291" s="1">
        <v>1.3042640000000001E-3</v>
      </c>
      <c r="JM291">
        <v>0.36651240000000002</v>
      </c>
      <c r="JN291">
        <v>0.84919199999999995</v>
      </c>
      <c r="JO291">
        <v>27.39873</v>
      </c>
      <c r="JP291" s="1">
        <v>1.105899E-3</v>
      </c>
      <c r="JQ291">
        <v>0.31012400000000001</v>
      </c>
      <c r="JR291">
        <v>0.84915099999999999</v>
      </c>
      <c r="JS291">
        <v>27.507159999999999</v>
      </c>
      <c r="JT291" s="1">
        <v>9.7563879999999997E-4</v>
      </c>
      <c r="JU291">
        <v>0.2730998</v>
      </c>
      <c r="JV291">
        <v>0.84913859999999997</v>
      </c>
      <c r="JW291">
        <v>27.629069999999999</v>
      </c>
      <c r="JX291" s="1">
        <v>8.8759240000000001E-4</v>
      </c>
      <c r="JY291">
        <v>0.24811449999999999</v>
      </c>
      <c r="JZ291">
        <v>0.84911320000000001</v>
      </c>
      <c r="KA291">
        <v>27.65596</v>
      </c>
      <c r="KB291" s="1">
        <v>8.2420859999999998E-4</v>
      </c>
      <c r="KC291">
        <v>0.23018420000000001</v>
      </c>
      <c r="KD291">
        <v>0.84906910000000002</v>
      </c>
      <c r="KE291">
        <v>28.017309999999998</v>
      </c>
      <c r="KF291" s="1">
        <v>7.7477459999999998E-4</v>
      </c>
      <c r="KG291">
        <v>0.21627859999999999</v>
      </c>
      <c r="KH291">
        <v>0.84908309999999998</v>
      </c>
      <c r="KI291">
        <v>27.89884</v>
      </c>
      <c r="KJ291" s="1">
        <v>7.3350909999999995E-4</v>
      </c>
      <c r="KK291">
        <v>0.20470830000000001</v>
      </c>
      <c r="KL291">
        <v>0.84906570000000003</v>
      </c>
      <c r="KM291">
        <v>27.76895</v>
      </c>
      <c r="KN291" s="1">
        <v>6.9720090000000001E-4</v>
      </c>
      <c r="KO291">
        <v>0.1945508</v>
      </c>
      <c r="KP291">
        <v>0.84905710000000001</v>
      </c>
      <c r="KQ291">
        <v>27.639500000000002</v>
      </c>
      <c r="KR291" s="1">
        <v>6.6425010000000005E-4</v>
      </c>
      <c r="KS291">
        <v>0.1853407</v>
      </c>
      <c r="KT291">
        <v>0.84907650000000001</v>
      </c>
      <c r="KU291">
        <v>27.393339999999998</v>
      </c>
      <c r="KV291" s="1">
        <v>6.337173E-4</v>
      </c>
      <c r="KW291">
        <v>0.17681359999999999</v>
      </c>
      <c r="KX291">
        <v>0.84907100000000002</v>
      </c>
      <c r="KY291">
        <v>27.10999</v>
      </c>
      <c r="KZ291" s="1">
        <v>6.0529020000000004E-4</v>
      </c>
      <c r="LA291">
        <v>0.16886989999999999</v>
      </c>
      <c r="LB291">
        <v>0.84907560000000004</v>
      </c>
      <c r="LC291">
        <v>26.863189999999999</v>
      </c>
      <c r="LD291" s="1">
        <v>5.7870000000000003E-4</v>
      </c>
      <c r="LE291">
        <v>0.1614466</v>
      </c>
      <c r="LF291">
        <v>0.84907069999999996</v>
      </c>
      <c r="LG291">
        <v>26.752030000000001</v>
      </c>
      <c r="LH291" s="1">
        <v>5.5371230000000003E-4</v>
      </c>
      <c r="LI291">
        <v>0.1544654</v>
      </c>
      <c r="LJ291">
        <v>0.84907129999999997</v>
      </c>
      <c r="LK291">
        <v>27.245609999999999</v>
      </c>
      <c r="LL291" s="1">
        <v>5.2996670000000001E-4</v>
      </c>
      <c r="LM291">
        <v>0.14784549999999999</v>
      </c>
      <c r="LN291">
        <v>0.84907200000000005</v>
      </c>
      <c r="LO291">
        <v>27.494039999999998</v>
      </c>
      <c r="LP291" s="1">
        <v>5.0746690000000002E-4</v>
      </c>
      <c r="LQ291">
        <v>0.14155599999999999</v>
      </c>
      <c r="LR291">
        <v>0.84906970000000004</v>
      </c>
      <c r="LS291">
        <v>27.740259999999999</v>
      </c>
      <c r="LT291" s="1">
        <v>4.861E-4</v>
      </c>
      <c r="LU291">
        <v>0.13558990000000001</v>
      </c>
      <c r="LV291">
        <v>0.84907069999999996</v>
      </c>
      <c r="LW291">
        <v>28.178329999999999</v>
      </c>
      <c r="LX291" s="1">
        <v>4.6583170000000001E-4</v>
      </c>
      <c r="LY291">
        <v>0.1299371</v>
      </c>
      <c r="LZ291">
        <v>0.84905370000000002</v>
      </c>
      <c r="MA291">
        <v>28.286010000000001</v>
      </c>
      <c r="MB291" s="1">
        <v>4.4651059999999999E-4</v>
      </c>
      <c r="MC291">
        <v>0.12455289999999999</v>
      </c>
      <c r="MD291">
        <v>0.84905330000000001</v>
      </c>
      <c r="ME291">
        <v>28.083010000000002</v>
      </c>
      <c r="MF291" s="1">
        <v>4.281736E-4</v>
      </c>
      <c r="MG291">
        <v>0.1194283</v>
      </c>
      <c r="MH291">
        <v>0.84900240000000005</v>
      </c>
      <c r="MI291">
        <v>27.820540000000001</v>
      </c>
      <c r="MJ291" s="1">
        <v>4.1067149999999999E-4</v>
      </c>
      <c r="MK291">
        <v>0.1145489</v>
      </c>
      <c r="ML291">
        <v>0.84900120000000001</v>
      </c>
      <c r="MM291">
        <v>27.759329999999999</v>
      </c>
      <c r="MN291" s="1">
        <v>3.9402699999999997E-4</v>
      </c>
      <c r="MO291">
        <v>0.1099112</v>
      </c>
      <c r="MP291">
        <v>0.84895299999999996</v>
      </c>
      <c r="MQ291">
        <v>28.253699999999998</v>
      </c>
      <c r="MR291" s="1">
        <v>3.7822069999999999E-4</v>
      </c>
      <c r="MS291">
        <v>0.1055055</v>
      </c>
      <c r="MT291">
        <v>0.84887469999999998</v>
      </c>
      <c r="MU291">
        <v>28.686150000000001</v>
      </c>
      <c r="MV291" s="1">
        <v>3.6320539999999999E-4</v>
      </c>
      <c r="MW291">
        <v>0.10130939999999999</v>
      </c>
      <c r="MX291">
        <v>0.84873679999999996</v>
      </c>
      <c r="MY291">
        <v>28.926590000000001</v>
      </c>
      <c r="MZ291" s="1">
        <v>3.4881229999999999E-4</v>
      </c>
      <c r="NA291">
        <v>9.7306829999999997E-2</v>
      </c>
      <c r="NB291">
        <v>0.84859689999999999</v>
      </c>
      <c r="NC291">
        <v>29.09479</v>
      </c>
      <c r="ND291" s="1">
        <v>3.3510639999999997E-4</v>
      </c>
      <c r="NE291">
        <v>9.3490480000000001E-2</v>
      </c>
      <c r="NF291">
        <v>0.84840789999999999</v>
      </c>
      <c r="NG291">
        <v>28.87687</v>
      </c>
      <c r="NH291" s="1">
        <v>3.2206420000000001E-4</v>
      </c>
      <c r="NI291">
        <v>8.9861999999999997E-2</v>
      </c>
      <c r="NJ291">
        <v>0.84816590000000003</v>
      </c>
      <c r="NK291">
        <v>28.579920000000001</v>
      </c>
      <c r="NL291" s="1">
        <v>3.097296E-4</v>
      </c>
      <c r="NM291">
        <v>8.6427130000000005E-2</v>
      </c>
      <c r="NN291">
        <v>0.84790449999999995</v>
      </c>
      <c r="NO291">
        <v>28.357009999999999</v>
      </c>
      <c r="NP291" s="1">
        <v>2.9812479999999998E-4</v>
      </c>
      <c r="NQ291">
        <v>8.3198090000000002E-2</v>
      </c>
      <c r="NR291">
        <v>0.84763140000000003</v>
      </c>
      <c r="NS291">
        <v>28.2119</v>
      </c>
      <c r="NT291" s="1">
        <v>2.8725609999999998E-4</v>
      </c>
      <c r="NU291">
        <v>8.0177780000000004E-2</v>
      </c>
      <c r="NV291">
        <v>0.84730349999999999</v>
      </c>
      <c r="NW291">
        <v>28.276779999999999</v>
      </c>
      <c r="NX291" s="1">
        <v>2.7703539999999999E-4</v>
      </c>
      <c r="NY291">
        <v>7.7337669999999997E-2</v>
      </c>
      <c r="NZ291">
        <v>0.84697929999999999</v>
      </c>
      <c r="OA291">
        <v>28.57498</v>
      </c>
      <c r="OB291" s="1">
        <v>2.6731999999999998E-4</v>
      </c>
      <c r="OC291">
        <v>7.4643070000000006E-2</v>
      </c>
      <c r="OD291">
        <v>0.84668920000000003</v>
      </c>
      <c r="OE291">
        <v>28.63081</v>
      </c>
      <c r="OF291" s="1">
        <v>2.5800440000000002E-4</v>
      </c>
      <c r="OG291">
        <v>7.2051859999999995E-2</v>
      </c>
      <c r="OH291">
        <v>0.84638480000000005</v>
      </c>
      <c r="OI291">
        <v>28.660789999999999</v>
      </c>
      <c r="OJ291" s="1">
        <v>2.4904030000000001E-4</v>
      </c>
      <c r="OK291">
        <v>6.9559399999999993E-2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1.0437419999999999</v>
      </c>
      <c r="G292">
        <v>23.782440000000001</v>
      </c>
      <c r="H292">
        <v>0</v>
      </c>
      <c r="I292">
        <v>0</v>
      </c>
      <c r="J292">
        <v>1.0413269999999999</v>
      </c>
      <c r="K292">
        <v>23.790600000000001</v>
      </c>
      <c r="L292">
        <v>0</v>
      </c>
      <c r="M292">
        <v>0</v>
      </c>
      <c r="N292">
        <v>1.0389029999999999</v>
      </c>
      <c r="O292">
        <v>23.81296</v>
      </c>
      <c r="P292">
        <v>0</v>
      </c>
      <c r="Q292">
        <v>0</v>
      </c>
      <c r="R292">
        <v>1.0364819999999999</v>
      </c>
      <c r="S292">
        <v>23.440180000000002</v>
      </c>
      <c r="T292">
        <v>0</v>
      </c>
      <c r="U292">
        <v>0</v>
      </c>
      <c r="V292">
        <v>1.0340039999999999</v>
      </c>
      <c r="W292">
        <v>23.073260000000001</v>
      </c>
      <c r="X292">
        <v>0</v>
      </c>
      <c r="Y292">
        <v>0</v>
      </c>
      <c r="Z292">
        <v>1.0314810000000001</v>
      </c>
      <c r="AA292">
        <v>22.829840000000001</v>
      </c>
      <c r="AB292">
        <v>0</v>
      </c>
      <c r="AC292">
        <v>0</v>
      </c>
      <c r="AD292">
        <v>1.0288550000000001</v>
      </c>
      <c r="AE292">
        <v>22.750499999999999</v>
      </c>
      <c r="AF292">
        <v>0</v>
      </c>
      <c r="AG292">
        <v>0</v>
      </c>
      <c r="AH292">
        <v>1.026152</v>
      </c>
      <c r="AI292">
        <v>22.79252</v>
      </c>
      <c r="AJ292">
        <v>0</v>
      </c>
      <c r="AK292">
        <v>0</v>
      </c>
      <c r="AL292">
        <v>1.0231129999999999</v>
      </c>
      <c r="AM292">
        <v>23.181239999999999</v>
      </c>
      <c r="AN292">
        <v>0</v>
      </c>
      <c r="AO292">
        <v>0</v>
      </c>
      <c r="AP292">
        <v>1.019563</v>
      </c>
      <c r="AQ292">
        <v>23.224270000000001</v>
      </c>
      <c r="AR292">
        <v>0</v>
      </c>
      <c r="AS292">
        <v>0</v>
      </c>
      <c r="AT292">
        <v>1.0155970000000001</v>
      </c>
      <c r="AU292">
        <v>23.08484</v>
      </c>
      <c r="AV292">
        <v>0</v>
      </c>
      <c r="AW292">
        <v>0</v>
      </c>
      <c r="AX292">
        <v>1.011436</v>
      </c>
      <c r="AY292">
        <v>22.784590000000001</v>
      </c>
      <c r="AZ292">
        <v>0</v>
      </c>
      <c r="BA292">
        <v>0</v>
      </c>
      <c r="BB292">
        <v>1.0073559999999999</v>
      </c>
      <c r="BC292">
        <v>22.48255</v>
      </c>
      <c r="BD292">
        <v>0</v>
      </c>
      <c r="BE292">
        <v>0</v>
      </c>
      <c r="BF292">
        <v>1.0035780000000001</v>
      </c>
      <c r="BG292">
        <v>22.258800000000001</v>
      </c>
      <c r="BH292">
        <v>0</v>
      </c>
      <c r="BI292">
        <v>8.4069389999999995E-37</v>
      </c>
      <c r="BJ292">
        <v>1.000257</v>
      </c>
      <c r="BK292">
        <v>22.346070000000001</v>
      </c>
      <c r="BL292">
        <v>1.33014E-21</v>
      </c>
      <c r="BM292">
        <v>2.2998379999999998E-19</v>
      </c>
      <c r="BN292">
        <v>0.99720830000000005</v>
      </c>
      <c r="BO292">
        <v>22.79213</v>
      </c>
      <c r="BP292" s="1">
        <v>2.094295E-16</v>
      </c>
      <c r="BQ292" s="1">
        <v>5.6897970000000002E-14</v>
      </c>
      <c r="BR292">
        <v>0.99436939999999996</v>
      </c>
      <c r="BS292">
        <v>23.379480000000001</v>
      </c>
      <c r="BT292" s="1">
        <v>1.7400120000000001E-9</v>
      </c>
      <c r="BU292" s="1">
        <v>3.5341220000000003E-7</v>
      </c>
      <c r="BV292">
        <v>0.99153259999999999</v>
      </c>
      <c r="BW292">
        <v>23.831250000000001</v>
      </c>
      <c r="BX292" s="1">
        <v>3.2062330000000002E-6</v>
      </c>
      <c r="BY292" s="1">
        <v>7.0045749999999999E-4</v>
      </c>
      <c r="BZ292">
        <v>0.9886045</v>
      </c>
      <c r="CA292">
        <v>23.993169999999999</v>
      </c>
      <c r="CB292" s="1">
        <v>6.8917999999999996E-4</v>
      </c>
      <c r="CC292" s="1">
        <v>0.1579922</v>
      </c>
      <c r="CD292">
        <v>0.98546529999999999</v>
      </c>
      <c r="CE292">
        <v>23.646360000000001</v>
      </c>
      <c r="CF292" s="1">
        <v>3.7579729999999999E-2</v>
      </c>
      <c r="CG292" s="1">
        <v>8.9496699999999993</v>
      </c>
      <c r="CH292">
        <v>0.98206099999999996</v>
      </c>
      <c r="CI292">
        <v>23.21264</v>
      </c>
      <c r="CJ292" s="1">
        <v>0.7214874</v>
      </c>
      <c r="CK292" s="1">
        <v>177.70480000000001</v>
      </c>
      <c r="CL292">
        <v>0.97819409999999996</v>
      </c>
      <c r="CM292">
        <v>22.850629999999999</v>
      </c>
      <c r="CN292" s="1">
        <v>5.9618739999999999</v>
      </c>
      <c r="CO292">
        <v>1514.41</v>
      </c>
      <c r="CP292">
        <v>0.97377559999999996</v>
      </c>
      <c r="CQ292">
        <v>22.67587</v>
      </c>
      <c r="CR292" s="1">
        <v>24.47043</v>
      </c>
      <c r="CS292">
        <v>6390.116</v>
      </c>
      <c r="CT292">
        <v>0.96886839999999996</v>
      </c>
      <c r="CU292">
        <v>22.99963</v>
      </c>
      <c r="CV292">
        <v>55.651209999999999</v>
      </c>
      <c r="CW292">
        <v>14905.79</v>
      </c>
      <c r="CX292">
        <v>0.96346880000000001</v>
      </c>
      <c r="CY292">
        <v>23.587599999999998</v>
      </c>
      <c r="CZ292">
        <v>76.631060000000005</v>
      </c>
      <c r="DA292">
        <v>21009</v>
      </c>
      <c r="DB292">
        <v>0.9575842</v>
      </c>
      <c r="DC292">
        <v>24.016300000000001</v>
      </c>
      <c r="DD292">
        <v>68.823160000000001</v>
      </c>
      <c r="DE292">
        <v>19279.72</v>
      </c>
      <c r="DF292">
        <v>0.95119679999999995</v>
      </c>
      <c r="DG292">
        <v>24.285250000000001</v>
      </c>
      <c r="DH292">
        <v>42.865819999999999</v>
      </c>
      <c r="DI292">
        <v>12250.17</v>
      </c>
      <c r="DJ292">
        <v>0.94447510000000001</v>
      </c>
      <c r="DK292">
        <v>24.10483</v>
      </c>
      <c r="DL292">
        <v>19.562270000000002</v>
      </c>
      <c r="DM292">
        <v>5694.6090000000004</v>
      </c>
      <c r="DN292">
        <v>0.93746379999999996</v>
      </c>
      <c r="DO292">
        <v>23.821580000000001</v>
      </c>
      <c r="DP292">
        <v>6.8701160000000003</v>
      </c>
      <c r="DQ292">
        <v>2034.6420000000001</v>
      </c>
      <c r="DR292">
        <v>0.93025720000000001</v>
      </c>
      <c r="DS292">
        <v>23.478739999999998</v>
      </c>
      <c r="DT292">
        <v>1.9599089999999999</v>
      </c>
      <c r="DU292">
        <v>588.92909999999995</v>
      </c>
      <c r="DV292">
        <v>0.92279540000000004</v>
      </c>
      <c r="DW292">
        <v>23.179639999999999</v>
      </c>
      <c r="DX292">
        <v>0.49988179999999999</v>
      </c>
      <c r="DY292">
        <v>151.43260000000001</v>
      </c>
      <c r="DZ292">
        <v>0.91525489999999998</v>
      </c>
      <c r="EA292">
        <v>23.265540000000001</v>
      </c>
      <c r="EB292">
        <v>0.14948880000000001</v>
      </c>
      <c r="EC292">
        <v>44.77167</v>
      </c>
      <c r="ED292">
        <v>0.90797289999999997</v>
      </c>
      <c r="EE292">
        <v>23.578679999999999</v>
      </c>
      <c r="EF292">
        <v>7.9957470000000003E-2</v>
      </c>
      <c r="EG292">
        <v>23.330870000000001</v>
      </c>
      <c r="EH292">
        <v>0.90054400000000001</v>
      </c>
      <c r="EI292">
        <v>24.009709999999998</v>
      </c>
      <c r="EJ292">
        <v>6.8797789999999998E-2</v>
      </c>
      <c r="EK292">
        <v>19.91414</v>
      </c>
      <c r="EL292">
        <v>0.89351340000000001</v>
      </c>
      <c r="EM292">
        <v>24.330670000000001</v>
      </c>
      <c r="EN292">
        <v>6.668346E-2</v>
      </c>
      <c r="EO292">
        <v>19.369990000000001</v>
      </c>
      <c r="EP292">
        <v>0.88712139999999995</v>
      </c>
      <c r="EQ292">
        <v>24.26294</v>
      </c>
      <c r="ER292">
        <v>6.4362409999999995E-2</v>
      </c>
      <c r="ES292">
        <v>18.797080000000001</v>
      </c>
      <c r="ET292">
        <v>0.8805984</v>
      </c>
      <c r="EU292">
        <v>23.917950000000001</v>
      </c>
      <c r="EV292">
        <v>6.0703710000000001E-2</v>
      </c>
      <c r="EW292">
        <v>17.82921</v>
      </c>
      <c r="EX292">
        <v>0.87363170000000001</v>
      </c>
      <c r="EY292">
        <v>23.54401</v>
      </c>
      <c r="EZ292">
        <v>5.6150400000000003E-2</v>
      </c>
      <c r="FA292">
        <v>16.587309999999999</v>
      </c>
      <c r="FB292">
        <v>0.86633039999999994</v>
      </c>
      <c r="FC292">
        <v>23.339099999999998</v>
      </c>
      <c r="FD292" s="1">
        <v>5.1282300000000003E-2</v>
      </c>
      <c r="FE292">
        <v>15.23706</v>
      </c>
      <c r="FF292">
        <v>0.85899219999999998</v>
      </c>
      <c r="FG292">
        <v>23.8203</v>
      </c>
      <c r="FH292" s="1">
        <v>4.6512270000000001E-2</v>
      </c>
      <c r="FI292">
        <v>13.896800000000001</v>
      </c>
      <c r="FJ292">
        <v>0.85166359999999997</v>
      </c>
      <c r="FK292">
        <v>24.258890000000001</v>
      </c>
      <c r="FL292" s="1">
        <v>4.204082E-2</v>
      </c>
      <c r="FM292">
        <v>12.629899999999999</v>
      </c>
      <c r="FN292">
        <v>0.84414230000000001</v>
      </c>
      <c r="FO292">
        <v>24.670200000000001</v>
      </c>
      <c r="FP292" s="1">
        <v>3.7940349999999998E-2</v>
      </c>
      <c r="FQ292">
        <v>11.462680000000001</v>
      </c>
      <c r="FR292">
        <v>0.83673450000000005</v>
      </c>
      <c r="FS292">
        <v>24.87547</v>
      </c>
      <c r="FT292" s="1">
        <v>3.4241899999999999E-2</v>
      </c>
      <c r="FU292">
        <v>10.399850000000001</v>
      </c>
      <c r="FV292">
        <v>0.82992089999999996</v>
      </c>
      <c r="FW292">
        <v>24.836659999999998</v>
      </c>
      <c r="FX292" s="1">
        <v>3.0931750000000001E-2</v>
      </c>
      <c r="FY292">
        <v>9.4367959999999993</v>
      </c>
      <c r="FZ292">
        <v>0.82333230000000002</v>
      </c>
      <c r="GA292">
        <v>24.622689999999999</v>
      </c>
      <c r="GB292" s="1">
        <v>2.7988099999999998E-2</v>
      </c>
      <c r="GC292">
        <v>8.5750039999999998</v>
      </c>
      <c r="GD292">
        <v>0.81712839999999998</v>
      </c>
      <c r="GE292">
        <v>24.337980000000002</v>
      </c>
      <c r="GF292" s="1">
        <v>2.5323600000000002E-2</v>
      </c>
      <c r="GG292">
        <v>7.7897930000000004</v>
      </c>
      <c r="GH292">
        <v>0.81097280000000005</v>
      </c>
      <c r="GI292">
        <v>24.190740000000002</v>
      </c>
      <c r="GJ292" s="1">
        <v>2.2900650000000002E-2</v>
      </c>
      <c r="GK292">
        <v>7.0723690000000001</v>
      </c>
      <c r="GL292">
        <v>0.80502119999999999</v>
      </c>
      <c r="GM292">
        <v>24.659279999999999</v>
      </c>
      <c r="GN292" s="1">
        <v>2.0703010000000001E-2</v>
      </c>
      <c r="GO292">
        <v>6.4175610000000001</v>
      </c>
      <c r="GP292">
        <v>0.79898020000000003</v>
      </c>
      <c r="GQ292">
        <v>25.08953</v>
      </c>
      <c r="GR292" s="1">
        <v>1.8703750000000002E-2</v>
      </c>
      <c r="GS292">
        <v>5.8207370000000003</v>
      </c>
      <c r="GT292">
        <v>0.79305519999999996</v>
      </c>
      <c r="GU292">
        <v>25.571750000000002</v>
      </c>
      <c r="GV292" s="1">
        <v>1.6890120000000002E-2</v>
      </c>
      <c r="GW292">
        <v>5.2766739999999999</v>
      </c>
      <c r="GX292">
        <v>0.78772200000000003</v>
      </c>
      <c r="GY292">
        <v>26.088660000000001</v>
      </c>
      <c r="GZ292" s="1">
        <v>1.525962E-2</v>
      </c>
      <c r="HA292">
        <v>4.7834139999999996</v>
      </c>
      <c r="HB292">
        <v>0.7830281</v>
      </c>
      <c r="HC292">
        <v>26.27833</v>
      </c>
      <c r="HD292" s="1">
        <v>1.3796549999999999E-2</v>
      </c>
      <c r="HE292">
        <v>4.3384289999999996</v>
      </c>
      <c r="HF292">
        <v>0.77892919999999999</v>
      </c>
      <c r="HG292">
        <v>26.240729999999999</v>
      </c>
      <c r="HH292" s="1">
        <v>1.248135E-2</v>
      </c>
      <c r="HI292">
        <v>3.9354390000000001</v>
      </c>
      <c r="HJ292">
        <v>0.77541400000000005</v>
      </c>
      <c r="HK292">
        <v>26.20449</v>
      </c>
      <c r="HL292" s="1">
        <v>1.128813E-2</v>
      </c>
      <c r="HM292">
        <v>3.5675840000000001</v>
      </c>
      <c r="HN292">
        <v>0.77246479999999995</v>
      </c>
      <c r="HO292">
        <v>26.19387</v>
      </c>
      <c r="HP292" s="1">
        <v>1.019434E-2</v>
      </c>
      <c r="HQ292">
        <v>3.2286700000000002</v>
      </c>
      <c r="HR292">
        <v>0.770231</v>
      </c>
      <c r="HS292">
        <v>26.669119999999999</v>
      </c>
      <c r="HT292" s="1">
        <v>9.1814359999999994E-3</v>
      </c>
      <c r="HU292">
        <v>2.9125429999999999</v>
      </c>
      <c r="HV292">
        <v>0.76851659999999999</v>
      </c>
      <c r="HW292">
        <v>27.174189999999999</v>
      </c>
      <c r="HX292" s="1">
        <v>8.2349999999999993E-3</v>
      </c>
      <c r="HY292">
        <v>2.6154060000000001</v>
      </c>
      <c r="HZ292">
        <v>0.76720109999999997</v>
      </c>
      <c r="IA292">
        <v>27.60361</v>
      </c>
      <c r="IB292" s="1">
        <v>7.3450329999999999E-3</v>
      </c>
      <c r="IC292">
        <v>2.3352379999999999</v>
      </c>
      <c r="ID292">
        <v>0.7661964</v>
      </c>
      <c r="IE292">
        <v>28.05077</v>
      </c>
      <c r="IF292" s="1">
        <v>6.5023520000000003E-3</v>
      </c>
      <c r="IG292">
        <v>2.069366</v>
      </c>
      <c r="IH292">
        <v>0.76541680000000001</v>
      </c>
      <c r="II292">
        <v>28.05442</v>
      </c>
      <c r="IJ292" s="1">
        <v>5.6911990000000001E-3</v>
      </c>
      <c r="IK292">
        <v>1.81332</v>
      </c>
      <c r="IL292">
        <v>0.76488279999999997</v>
      </c>
      <c r="IM292">
        <v>27.891539999999999</v>
      </c>
      <c r="IN292">
        <v>4.8934060000000003E-3</v>
      </c>
      <c r="IO292">
        <v>1.561337</v>
      </c>
      <c r="IP292">
        <v>0.76447120000000002</v>
      </c>
      <c r="IQ292">
        <v>27.711790000000001</v>
      </c>
      <c r="IR292" s="1">
        <v>4.1025690000000004E-3</v>
      </c>
      <c r="IS292">
        <v>1.311374</v>
      </c>
      <c r="IT292">
        <v>0.76419409999999999</v>
      </c>
      <c r="IU292">
        <v>27.538319999999999</v>
      </c>
      <c r="IV292" s="1">
        <v>3.3408689999999998E-3</v>
      </c>
      <c r="IW292">
        <v>1.0697099999999999</v>
      </c>
      <c r="IX292">
        <v>0.76399340000000004</v>
      </c>
      <c r="IY292">
        <v>27.745889999999999</v>
      </c>
      <c r="IZ292" s="1">
        <v>2.6507670000000001E-3</v>
      </c>
      <c r="JA292">
        <v>0.84983330000000001</v>
      </c>
      <c r="JB292">
        <v>0.76383299999999998</v>
      </c>
      <c r="JC292">
        <v>27.638200000000001</v>
      </c>
      <c r="JD292" s="1">
        <v>2.0761009999999999E-3</v>
      </c>
      <c r="JE292">
        <v>0.66588150000000002</v>
      </c>
      <c r="JF292">
        <v>0.76374520000000001</v>
      </c>
      <c r="JG292">
        <v>27.677040000000002</v>
      </c>
      <c r="JH292" s="1">
        <v>1.638039E-3</v>
      </c>
      <c r="JI292">
        <v>0.5249414</v>
      </c>
      <c r="JJ292">
        <v>0.76366100000000003</v>
      </c>
      <c r="JK292">
        <v>27.479949999999999</v>
      </c>
      <c r="JL292">
        <v>1.3289199999999999E-3</v>
      </c>
      <c r="JM292">
        <v>0.42507709999999999</v>
      </c>
      <c r="JN292">
        <v>0.76365479999999997</v>
      </c>
      <c r="JO292">
        <v>27.41329</v>
      </c>
      <c r="JP292" s="1">
        <v>1.1221250000000001E-3</v>
      </c>
      <c r="JQ292">
        <v>0.35813020000000001</v>
      </c>
      <c r="JR292">
        <v>0.76359359999999998</v>
      </c>
      <c r="JS292">
        <v>27.518630000000002</v>
      </c>
      <c r="JT292" s="1">
        <v>9.8635239999999994E-4</v>
      </c>
      <c r="JU292">
        <v>0.3141757</v>
      </c>
      <c r="JV292">
        <v>0.76358349999999997</v>
      </c>
      <c r="JW292">
        <v>27.64076</v>
      </c>
      <c r="JX292" s="1">
        <v>8.9501040000000004E-4</v>
      </c>
      <c r="JY292">
        <v>0.28465089999999998</v>
      </c>
      <c r="JZ292">
        <v>0.76356630000000003</v>
      </c>
      <c r="KA292">
        <v>27.679259999999999</v>
      </c>
      <c r="KB292" s="1">
        <v>8.2972709999999997E-4</v>
      </c>
      <c r="KC292">
        <v>0.26361839999999997</v>
      </c>
      <c r="KD292">
        <v>0.76355870000000003</v>
      </c>
      <c r="KE292">
        <v>28.07968</v>
      </c>
      <c r="KF292" s="1">
        <v>7.7921679999999995E-4</v>
      </c>
      <c r="KG292">
        <v>0.24743670000000001</v>
      </c>
      <c r="KH292">
        <v>0.76354889999999997</v>
      </c>
      <c r="KI292">
        <v>27.950579999999999</v>
      </c>
      <c r="KJ292" s="1">
        <v>7.3731529999999999E-4</v>
      </c>
      <c r="KK292">
        <v>0.23406679999999999</v>
      </c>
      <c r="KL292">
        <v>0.76356360000000001</v>
      </c>
      <c r="KM292">
        <v>27.82236</v>
      </c>
      <c r="KN292" s="1">
        <v>7.0060890000000001E-4</v>
      </c>
      <c r="KO292">
        <v>0.22238140000000001</v>
      </c>
      <c r="KP292">
        <v>0.76354750000000005</v>
      </c>
      <c r="KQ292">
        <v>27.686350000000001</v>
      </c>
      <c r="KR292" s="1">
        <v>6.6736780000000004E-4</v>
      </c>
      <c r="KS292">
        <v>0.21180769999999999</v>
      </c>
      <c r="KT292">
        <v>0.76354239999999995</v>
      </c>
      <c r="KU292">
        <v>27.410340000000001</v>
      </c>
      <c r="KV292" s="1">
        <v>6.3662150000000004E-4</v>
      </c>
      <c r="KW292">
        <v>0.2020429</v>
      </c>
      <c r="KX292">
        <v>0.76353990000000005</v>
      </c>
      <c r="KY292">
        <v>27.114039999999999</v>
      </c>
      <c r="KZ292" s="1">
        <v>6.0799930000000001E-4</v>
      </c>
      <c r="LA292">
        <v>0.19294439999999999</v>
      </c>
      <c r="LB292">
        <v>0.76353899999999997</v>
      </c>
      <c r="LC292">
        <v>26.87124</v>
      </c>
      <c r="LD292" s="1">
        <v>5.812336E-4</v>
      </c>
      <c r="LE292">
        <v>0.18444450000000001</v>
      </c>
      <c r="LF292">
        <v>0.76353570000000004</v>
      </c>
      <c r="LG292">
        <v>26.78097</v>
      </c>
      <c r="LH292" s="1">
        <v>5.5610719999999998E-4</v>
      </c>
      <c r="LI292">
        <v>0.1764587</v>
      </c>
      <c r="LJ292">
        <v>0.76353599999999999</v>
      </c>
      <c r="LK292">
        <v>27.310749999999999</v>
      </c>
      <c r="LL292" s="1">
        <v>5.3224360000000005E-4</v>
      </c>
      <c r="LM292">
        <v>0.16889119999999999</v>
      </c>
      <c r="LN292">
        <v>0.76353629999999995</v>
      </c>
      <c r="LO292">
        <v>27.547550000000001</v>
      </c>
      <c r="LP292" s="1">
        <v>5.0962779999999997E-4</v>
      </c>
      <c r="LQ292">
        <v>0.16170000000000001</v>
      </c>
      <c r="LR292">
        <v>0.76353249999999995</v>
      </c>
      <c r="LS292">
        <v>27.7911</v>
      </c>
      <c r="LT292" s="1">
        <v>4.8814449999999999E-4</v>
      </c>
      <c r="LU292">
        <v>0.1548765</v>
      </c>
      <c r="LV292">
        <v>0.76353369999999998</v>
      </c>
      <c r="LW292">
        <v>28.233129999999999</v>
      </c>
      <c r="LX292" s="1">
        <v>4.6777709999999998E-4</v>
      </c>
      <c r="LY292">
        <v>0.1484145</v>
      </c>
      <c r="LZ292">
        <v>0.76352520000000001</v>
      </c>
      <c r="MA292">
        <v>28.303909999999998</v>
      </c>
      <c r="MB292" s="1">
        <v>4.4836369999999998E-4</v>
      </c>
      <c r="MC292">
        <v>0.14226079999999999</v>
      </c>
      <c r="MD292">
        <v>0.76351999999999998</v>
      </c>
      <c r="ME292">
        <v>28.08466</v>
      </c>
      <c r="MF292" s="1">
        <v>4.2993959999999999E-4</v>
      </c>
      <c r="MG292">
        <v>0.13640250000000001</v>
      </c>
      <c r="MH292">
        <v>0.76353570000000004</v>
      </c>
      <c r="MI292">
        <v>27.83023</v>
      </c>
      <c r="MJ292" s="1">
        <v>4.1234870000000001E-4</v>
      </c>
      <c r="MK292">
        <v>0.1308213</v>
      </c>
      <c r="ML292">
        <v>0.76348839999999996</v>
      </c>
      <c r="MM292">
        <v>27.79317</v>
      </c>
      <c r="MN292" s="1">
        <v>3.9562089999999999E-4</v>
      </c>
      <c r="MO292">
        <v>0.1255231</v>
      </c>
      <c r="MP292">
        <v>0.76345470000000004</v>
      </c>
      <c r="MQ292">
        <v>28.315770000000001</v>
      </c>
      <c r="MR292" s="1">
        <v>3.7973390000000003E-4</v>
      </c>
      <c r="MS292">
        <v>0.1204851</v>
      </c>
      <c r="MT292">
        <v>0.76340160000000001</v>
      </c>
      <c r="MU292">
        <v>28.748100000000001</v>
      </c>
      <c r="MV292" s="1">
        <v>3.6464750000000002E-4</v>
      </c>
      <c r="MW292">
        <v>0.1156879</v>
      </c>
      <c r="MX292">
        <v>0.76332789999999995</v>
      </c>
      <c r="MY292">
        <v>28.979109999999999</v>
      </c>
      <c r="MZ292" s="1">
        <v>3.501922E-4</v>
      </c>
      <c r="NA292">
        <v>0.11111360000000001</v>
      </c>
      <c r="NB292">
        <v>0.76321899999999998</v>
      </c>
      <c r="NC292">
        <v>29.140049999999999</v>
      </c>
      <c r="ND292" s="1">
        <v>3.3642140000000002E-4</v>
      </c>
      <c r="NE292">
        <v>0.1067488</v>
      </c>
      <c r="NF292">
        <v>0.76305610000000001</v>
      </c>
      <c r="NG292">
        <v>28.895510000000002</v>
      </c>
      <c r="NH292" s="1">
        <v>3.233081E-4</v>
      </c>
      <c r="NI292">
        <v>0.1025986</v>
      </c>
      <c r="NJ292">
        <v>0.76290740000000001</v>
      </c>
      <c r="NK292">
        <v>28.589390000000002</v>
      </c>
      <c r="NL292" s="1">
        <v>3.1090369999999998E-4</v>
      </c>
      <c r="NM292">
        <v>9.866511E-2</v>
      </c>
      <c r="NN292">
        <v>0.76271650000000002</v>
      </c>
      <c r="NO292">
        <v>28.366890000000001</v>
      </c>
      <c r="NP292" s="1">
        <v>2.9922770000000002E-4</v>
      </c>
      <c r="NQ292">
        <v>9.4965670000000002E-2</v>
      </c>
      <c r="NR292">
        <v>0.76249739999999999</v>
      </c>
      <c r="NS292">
        <v>28.223210000000002</v>
      </c>
      <c r="NT292" s="1">
        <v>2.882882E-4</v>
      </c>
      <c r="NU292">
        <v>9.1505680000000006E-2</v>
      </c>
      <c r="NV292">
        <v>0.76225920000000003</v>
      </c>
      <c r="NW292">
        <v>28.303280000000001</v>
      </c>
      <c r="NX292" s="1">
        <v>2.780072E-4</v>
      </c>
      <c r="NY292">
        <v>8.8251499999999997E-2</v>
      </c>
      <c r="NZ292">
        <v>0.76204430000000001</v>
      </c>
      <c r="OA292">
        <v>28.609780000000001</v>
      </c>
      <c r="OB292" s="1">
        <v>2.6824709999999997E-4</v>
      </c>
      <c r="OC292">
        <v>8.5167090000000001E-2</v>
      </c>
      <c r="OD292">
        <v>0.76183489999999998</v>
      </c>
      <c r="OE292">
        <v>28.65898</v>
      </c>
      <c r="OF292" s="1">
        <v>2.5890309999999998E-4</v>
      </c>
      <c r="OG292">
        <v>8.2209160000000003E-2</v>
      </c>
      <c r="OH292">
        <v>0.76160470000000002</v>
      </c>
      <c r="OI292">
        <v>28.67362</v>
      </c>
      <c r="OJ292" s="1">
        <v>2.4989849999999998E-4</v>
      </c>
      <c r="OK292">
        <v>7.935826E-2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1.0129999999999999</v>
      </c>
      <c r="G293">
        <v>23.80538</v>
      </c>
      <c r="H293">
        <v>0</v>
      </c>
      <c r="I293">
        <v>0</v>
      </c>
      <c r="J293">
        <v>1.0118959999999999</v>
      </c>
      <c r="K293">
        <v>23.818300000000001</v>
      </c>
      <c r="L293">
        <v>0</v>
      </c>
      <c r="M293">
        <v>0</v>
      </c>
      <c r="N293">
        <v>1.0108159999999999</v>
      </c>
      <c r="O293">
        <v>23.850940000000001</v>
      </c>
      <c r="P293">
        <v>0</v>
      </c>
      <c r="Q293">
        <v>0</v>
      </c>
      <c r="R293">
        <v>1.0097130000000001</v>
      </c>
      <c r="S293">
        <v>23.475180000000002</v>
      </c>
      <c r="T293">
        <v>0</v>
      </c>
      <c r="U293">
        <v>0</v>
      </c>
      <c r="V293">
        <v>1.0085280000000001</v>
      </c>
      <c r="W293">
        <v>23.10379</v>
      </c>
      <c r="X293">
        <v>0</v>
      </c>
      <c r="Y293">
        <v>0</v>
      </c>
      <c r="Z293">
        <v>1.0073700000000001</v>
      </c>
      <c r="AA293">
        <v>22.84768</v>
      </c>
      <c r="AB293">
        <v>0</v>
      </c>
      <c r="AC293">
        <v>0</v>
      </c>
      <c r="AD293">
        <v>1.00614</v>
      </c>
      <c r="AE293">
        <v>22.75611</v>
      </c>
      <c r="AF293">
        <v>0</v>
      </c>
      <c r="AG293">
        <v>0</v>
      </c>
      <c r="AH293">
        <v>1.004939</v>
      </c>
      <c r="AI293">
        <v>22.80003</v>
      </c>
      <c r="AJ293">
        <v>0</v>
      </c>
      <c r="AK293">
        <v>0</v>
      </c>
      <c r="AL293">
        <v>1.003558</v>
      </c>
      <c r="AM293">
        <v>23.202069999999999</v>
      </c>
      <c r="AN293">
        <v>0</v>
      </c>
      <c r="AO293">
        <v>0</v>
      </c>
      <c r="AP293">
        <v>1.001914</v>
      </c>
      <c r="AQ293">
        <v>23.24897</v>
      </c>
      <c r="AR293">
        <v>0</v>
      </c>
      <c r="AS293">
        <v>0</v>
      </c>
      <c r="AT293">
        <v>1.0001530000000001</v>
      </c>
      <c r="AU293">
        <v>23.126899999999999</v>
      </c>
      <c r="AV293">
        <v>0</v>
      </c>
      <c r="AW293">
        <v>0</v>
      </c>
      <c r="AX293">
        <v>0.99838289999999996</v>
      </c>
      <c r="AY293">
        <v>22.82555</v>
      </c>
      <c r="AZ293">
        <v>0</v>
      </c>
      <c r="BA293">
        <v>0</v>
      </c>
      <c r="BB293">
        <v>0.99675639999999999</v>
      </c>
      <c r="BC293">
        <v>22.518840000000001</v>
      </c>
      <c r="BD293">
        <v>0</v>
      </c>
      <c r="BE293">
        <v>0</v>
      </c>
      <c r="BF293">
        <v>0.99538649999999995</v>
      </c>
      <c r="BG293">
        <v>22.284990000000001</v>
      </c>
      <c r="BH293">
        <v>0</v>
      </c>
      <c r="BI293">
        <v>9.7423660000000001E-38</v>
      </c>
      <c r="BJ293">
        <v>0.99443939999999997</v>
      </c>
      <c r="BK293">
        <v>22.363230000000001</v>
      </c>
      <c r="BL293">
        <v>2.676501E-22</v>
      </c>
      <c r="BM293">
        <v>5.0300810000000001E-20</v>
      </c>
      <c r="BN293">
        <v>0.99359310000000001</v>
      </c>
      <c r="BO293">
        <v>22.80865</v>
      </c>
      <c r="BP293" s="1">
        <v>3.1862349999999997E-17</v>
      </c>
      <c r="BQ293" s="1">
        <v>9.61416E-15</v>
      </c>
      <c r="BR293">
        <v>0.99290040000000002</v>
      </c>
      <c r="BS293">
        <v>23.4054</v>
      </c>
      <c r="BT293" s="1">
        <v>8.9134209999999999E-10</v>
      </c>
      <c r="BU293" s="1">
        <v>1.937138E-7</v>
      </c>
      <c r="BV293">
        <v>0.99213119999999999</v>
      </c>
      <c r="BW293">
        <v>23.86889</v>
      </c>
      <c r="BX293" s="1">
        <v>2.0081700000000001E-6</v>
      </c>
      <c r="BY293" s="1">
        <v>4.723253E-4</v>
      </c>
      <c r="BZ293">
        <v>0.99134420000000001</v>
      </c>
      <c r="CA293">
        <v>24.038869999999999</v>
      </c>
      <c r="CB293" s="1">
        <v>4.8275070000000002E-4</v>
      </c>
      <c r="CC293" s="1">
        <v>0.1197029</v>
      </c>
      <c r="CD293">
        <v>0.99045780000000005</v>
      </c>
      <c r="CE293">
        <v>23.68816</v>
      </c>
      <c r="CF293" s="1">
        <v>2.8626080000000002E-2</v>
      </c>
      <c r="CG293" s="1">
        <v>7.4042260000000004</v>
      </c>
      <c r="CH293">
        <v>0.98807940000000005</v>
      </c>
      <c r="CI293">
        <v>23.250330000000002</v>
      </c>
      <c r="CJ293" s="1">
        <v>0.58849399999999996</v>
      </c>
      <c r="CK293" s="1">
        <v>158.0635</v>
      </c>
      <c r="CL293">
        <v>0.98425589999999996</v>
      </c>
      <c r="CM293">
        <v>22.880120000000002</v>
      </c>
      <c r="CN293" s="1">
        <v>5.154191</v>
      </c>
      <c r="CO293">
        <v>1433.1769999999999</v>
      </c>
      <c r="CP293">
        <v>0.97986890000000004</v>
      </c>
      <c r="CQ293">
        <v>22.694099999999999</v>
      </c>
      <c r="CR293" s="1">
        <v>22.252980000000001</v>
      </c>
      <c r="CS293">
        <v>6383.7709999999997</v>
      </c>
      <c r="CT293">
        <v>0.97500489999999995</v>
      </c>
      <c r="CU293">
        <v>23.016970000000001</v>
      </c>
      <c r="CV293">
        <v>52.907440000000001</v>
      </c>
      <c r="CW293">
        <v>15617.88</v>
      </c>
      <c r="CX293">
        <v>0.96967630000000005</v>
      </c>
      <c r="CY293">
        <v>23.601839999999999</v>
      </c>
      <c r="CZ293">
        <v>75.773240000000001</v>
      </c>
      <c r="DA293">
        <v>22962.87</v>
      </c>
      <c r="DB293">
        <v>0.9638042</v>
      </c>
      <c r="DC293">
        <v>24.028459999999999</v>
      </c>
      <c r="DD293">
        <v>70.462040000000002</v>
      </c>
      <c r="DE293">
        <v>21877.21</v>
      </c>
      <c r="DF293">
        <v>0.95750539999999995</v>
      </c>
      <c r="DG293">
        <v>24.30462</v>
      </c>
      <c r="DH293">
        <v>45.261330000000001</v>
      </c>
      <c r="DI293">
        <v>14370.15</v>
      </c>
      <c r="DJ293">
        <v>0.95080160000000002</v>
      </c>
      <c r="DK293">
        <v>24.12595</v>
      </c>
      <c r="DL293">
        <v>21.225149999999999</v>
      </c>
      <c r="DM293">
        <v>6878.8379999999997</v>
      </c>
      <c r="DN293">
        <v>0.94388070000000002</v>
      </c>
      <c r="DO293">
        <v>23.848379999999999</v>
      </c>
      <c r="DP293">
        <v>7.6324569999999996</v>
      </c>
      <c r="DQ293">
        <v>2521.1239999999998</v>
      </c>
      <c r="DR293">
        <v>0.93675620000000004</v>
      </c>
      <c r="DS293">
        <v>23.504719999999999</v>
      </c>
      <c r="DT293">
        <v>2.2180569999999999</v>
      </c>
      <c r="DU293">
        <v>744.50260000000003</v>
      </c>
      <c r="DV293">
        <v>0.9294462</v>
      </c>
      <c r="DW293">
        <v>23.199580000000001</v>
      </c>
      <c r="DX293">
        <v>0.56874670000000005</v>
      </c>
      <c r="DY293">
        <v>192.67189999999999</v>
      </c>
      <c r="DZ293">
        <v>0.92209059999999998</v>
      </c>
      <c r="EA293">
        <v>23.286249999999999</v>
      </c>
      <c r="EB293">
        <v>0.16455230000000001</v>
      </c>
      <c r="EC293">
        <v>55.080680000000001</v>
      </c>
      <c r="ED293">
        <v>0.91522689999999995</v>
      </c>
      <c r="EE293">
        <v>23.595980000000001</v>
      </c>
      <c r="EF293">
        <v>8.2635219999999995E-2</v>
      </c>
      <c r="EG293">
        <v>26.774539999999998</v>
      </c>
      <c r="EH293">
        <v>0.90823569999999998</v>
      </c>
      <c r="EI293">
        <v>24.025929999999999</v>
      </c>
      <c r="EJ293">
        <v>6.9158559999999994E-2</v>
      </c>
      <c r="EK293">
        <v>22.109850000000002</v>
      </c>
      <c r="EL293">
        <v>0.90129440000000005</v>
      </c>
      <c r="EM293">
        <v>24.344280000000001</v>
      </c>
      <c r="EN293">
        <v>6.6811110000000007E-2</v>
      </c>
      <c r="EO293">
        <v>21.402069999999998</v>
      </c>
      <c r="EP293">
        <v>0.89488970000000001</v>
      </c>
      <c r="EQ293">
        <v>24.275099999999998</v>
      </c>
      <c r="ER293">
        <v>6.4605969999999999E-2</v>
      </c>
      <c r="ES293">
        <v>20.798770000000001</v>
      </c>
      <c r="ET293">
        <v>0.88832889999999998</v>
      </c>
      <c r="EU293">
        <v>23.938669999999998</v>
      </c>
      <c r="EV293">
        <v>6.1065050000000003E-2</v>
      </c>
      <c r="EW293">
        <v>19.76473</v>
      </c>
      <c r="EX293">
        <v>0.88137790000000005</v>
      </c>
      <c r="EY293">
        <v>23.573889999999999</v>
      </c>
      <c r="EZ293">
        <v>5.6574909999999999E-2</v>
      </c>
      <c r="FA293">
        <v>18.410550000000001</v>
      </c>
      <c r="FB293">
        <v>0.87404610000000005</v>
      </c>
      <c r="FC293">
        <v>23.376159999999999</v>
      </c>
      <c r="FD293" s="1">
        <v>5.1724079999999999E-2</v>
      </c>
      <c r="FE293">
        <v>16.922070000000001</v>
      </c>
      <c r="FF293">
        <v>0.86673359999999999</v>
      </c>
      <c r="FG293">
        <v>23.867190000000001</v>
      </c>
      <c r="FH293">
        <v>4.6938580000000001E-2</v>
      </c>
      <c r="FI293">
        <v>15.43397</v>
      </c>
      <c r="FJ293">
        <v>0.85945260000000001</v>
      </c>
      <c r="FK293">
        <v>24.28126</v>
      </c>
      <c r="FL293" s="1">
        <v>4.2439169999999998E-2</v>
      </c>
      <c r="FM293">
        <v>14.022410000000001</v>
      </c>
      <c r="FN293">
        <v>0.85203439999999997</v>
      </c>
      <c r="FO293">
        <v>24.679390000000001</v>
      </c>
      <c r="FP293" s="1">
        <v>3.8305359999999997E-2</v>
      </c>
      <c r="FQ293">
        <v>12.718870000000001</v>
      </c>
      <c r="FR293">
        <v>0.84492160000000005</v>
      </c>
      <c r="FS293">
        <v>24.88279</v>
      </c>
      <c r="FT293" s="1">
        <v>3.4575620000000001E-2</v>
      </c>
      <c r="FU293">
        <v>11.5322</v>
      </c>
      <c r="FV293">
        <v>0.83852009999999999</v>
      </c>
      <c r="FW293">
        <v>24.842410000000001</v>
      </c>
      <c r="FX293" s="1">
        <v>3.1232309999999999E-2</v>
      </c>
      <c r="FY293">
        <v>10.457330000000001</v>
      </c>
      <c r="FZ293">
        <v>0.83232159999999999</v>
      </c>
      <c r="GA293">
        <v>24.631900000000002</v>
      </c>
      <c r="GB293" s="1">
        <v>2.8259550000000001E-2</v>
      </c>
      <c r="GC293">
        <v>9.4963719999999991</v>
      </c>
      <c r="GD293">
        <v>0.82636350000000003</v>
      </c>
      <c r="GE293">
        <v>24.358830000000001</v>
      </c>
      <c r="GF293">
        <v>2.5572950000000001E-2</v>
      </c>
      <c r="GG293">
        <v>8.6241649999999996</v>
      </c>
      <c r="GH293">
        <v>0.82033540000000005</v>
      </c>
      <c r="GI293">
        <v>24.230170000000001</v>
      </c>
      <c r="GJ293" s="1">
        <v>2.3129360000000002E-2</v>
      </c>
      <c r="GK293">
        <v>7.827718</v>
      </c>
      <c r="GL293">
        <v>0.8145078</v>
      </c>
      <c r="GM293">
        <v>24.726839999999999</v>
      </c>
      <c r="GN293" s="1">
        <v>2.091237E-2</v>
      </c>
      <c r="GO293">
        <v>7.1010020000000003</v>
      </c>
      <c r="GP293">
        <v>0.80858989999999997</v>
      </c>
      <c r="GQ293">
        <v>25.143830000000001</v>
      </c>
      <c r="GR293" s="1">
        <v>1.8895240000000001E-2</v>
      </c>
      <c r="GS293">
        <v>6.4389050000000001</v>
      </c>
      <c r="GT293">
        <v>0.80277560000000003</v>
      </c>
      <c r="GU293">
        <v>25.60735</v>
      </c>
      <c r="GV293" s="1">
        <v>1.7064960000000001E-2</v>
      </c>
      <c r="GW293">
        <v>5.8355110000000003</v>
      </c>
      <c r="GX293">
        <v>0.79755640000000005</v>
      </c>
      <c r="GY293">
        <v>26.11383</v>
      </c>
      <c r="GZ293" s="1">
        <v>1.5418070000000001E-2</v>
      </c>
      <c r="HA293">
        <v>5.2880529999999997</v>
      </c>
      <c r="HB293">
        <v>0.79299379999999997</v>
      </c>
      <c r="HC293">
        <v>26.275130000000001</v>
      </c>
      <c r="HD293" s="1">
        <v>1.3940040000000001E-2</v>
      </c>
      <c r="HE293">
        <v>4.794397</v>
      </c>
      <c r="HF293">
        <v>0.7890336</v>
      </c>
      <c r="HG293">
        <v>26.223749999999999</v>
      </c>
      <c r="HH293" s="1">
        <v>1.261206E-2</v>
      </c>
      <c r="HI293">
        <v>4.3476939999999997</v>
      </c>
      <c r="HJ293">
        <v>0.78566619999999998</v>
      </c>
      <c r="HK293">
        <v>26.20025</v>
      </c>
      <c r="HL293" s="1">
        <v>1.1408450000000001E-2</v>
      </c>
      <c r="HM293">
        <v>3.9406159999999999</v>
      </c>
      <c r="HN293">
        <v>0.78282169999999995</v>
      </c>
      <c r="HO293">
        <v>26.207619999999999</v>
      </c>
      <c r="HP293" s="1">
        <v>1.030585E-2</v>
      </c>
      <c r="HQ293">
        <v>3.566192</v>
      </c>
      <c r="HR293">
        <v>0.78072810000000004</v>
      </c>
      <c r="HS293">
        <v>26.72213</v>
      </c>
      <c r="HT293" s="1">
        <v>9.2862719999999999E-3</v>
      </c>
      <c r="HU293">
        <v>3.2184050000000002</v>
      </c>
      <c r="HV293">
        <v>0.77921070000000003</v>
      </c>
      <c r="HW293">
        <v>27.238389999999999</v>
      </c>
      <c r="HX293" s="1">
        <v>8.3337580000000001E-3</v>
      </c>
      <c r="HY293">
        <v>2.8916919999999999</v>
      </c>
      <c r="HZ293">
        <v>0.77801909999999996</v>
      </c>
      <c r="IA293">
        <v>27.652760000000001</v>
      </c>
      <c r="IB293" s="1">
        <v>7.4384969999999996E-3</v>
      </c>
      <c r="IC293">
        <v>2.5838380000000001</v>
      </c>
      <c r="ID293">
        <v>0.7771226</v>
      </c>
      <c r="IE293">
        <v>28.086400000000001</v>
      </c>
      <c r="IF293" s="1">
        <v>6.591665E-3</v>
      </c>
      <c r="IG293">
        <v>2.2920340000000001</v>
      </c>
      <c r="IH293">
        <v>0.77642250000000002</v>
      </c>
      <c r="II293">
        <v>28.054200000000002</v>
      </c>
      <c r="IJ293" s="1">
        <v>5.7779980000000003E-3</v>
      </c>
      <c r="IK293">
        <v>2.011565</v>
      </c>
      <c r="IL293">
        <v>0.77591779999999999</v>
      </c>
      <c r="IM293">
        <v>27.87659</v>
      </c>
      <c r="IN293" s="1">
        <v>4.9795550000000001E-3</v>
      </c>
      <c r="IO293">
        <v>1.7362470000000001</v>
      </c>
      <c r="IP293">
        <v>0.77559160000000005</v>
      </c>
      <c r="IQ293">
        <v>27.708100000000002</v>
      </c>
      <c r="IR293" s="1">
        <v>4.1876769999999999E-3</v>
      </c>
      <c r="IS293">
        <v>1.4630840000000001</v>
      </c>
      <c r="IT293">
        <v>0.77531890000000003</v>
      </c>
      <c r="IU293">
        <v>27.551549999999999</v>
      </c>
      <c r="IV293" s="1">
        <v>3.4213450000000001E-3</v>
      </c>
      <c r="IW293">
        <v>1.1976830000000001</v>
      </c>
      <c r="IX293">
        <v>0.77515239999999996</v>
      </c>
      <c r="IY293">
        <v>27.796800000000001</v>
      </c>
      <c r="IZ293" s="1">
        <v>2.721373E-3</v>
      </c>
      <c r="JA293">
        <v>0.95412509999999995</v>
      </c>
      <c r="JB293">
        <v>0.77501089999999995</v>
      </c>
      <c r="JC293">
        <v>27.68111</v>
      </c>
      <c r="JD293" s="1">
        <v>2.1327680000000002E-3</v>
      </c>
      <c r="JE293">
        <v>0.74822739999999999</v>
      </c>
      <c r="JF293">
        <v>0.77490630000000005</v>
      </c>
      <c r="JG293">
        <v>27.716539999999998</v>
      </c>
      <c r="JH293" s="1">
        <v>1.6797660000000001E-3</v>
      </c>
      <c r="JI293">
        <v>0.58883059999999998</v>
      </c>
      <c r="JJ293">
        <v>0.77488009999999996</v>
      </c>
      <c r="JK293">
        <v>27.50365</v>
      </c>
      <c r="JL293" s="1">
        <v>1.357568E-3</v>
      </c>
      <c r="JM293">
        <v>0.47489720000000002</v>
      </c>
      <c r="JN293">
        <v>0.77484390000000003</v>
      </c>
      <c r="JO293">
        <v>27.430060000000001</v>
      </c>
      <c r="JP293" s="1">
        <v>1.141027E-3</v>
      </c>
      <c r="JQ293">
        <v>0.39812730000000002</v>
      </c>
      <c r="JR293">
        <v>0.77480789999999999</v>
      </c>
      <c r="JS293">
        <v>27.532920000000001</v>
      </c>
      <c r="JT293" s="1">
        <v>9.988054000000001E-4</v>
      </c>
      <c r="JU293">
        <v>0.3476745</v>
      </c>
      <c r="JV293">
        <v>0.77479419999999999</v>
      </c>
      <c r="JW293">
        <v>27.654250000000001</v>
      </c>
      <c r="JX293" s="1">
        <v>9.0357570000000002E-4</v>
      </c>
      <c r="JY293">
        <v>0.31394870000000002</v>
      </c>
      <c r="JZ293">
        <v>0.77477289999999999</v>
      </c>
      <c r="KA293">
        <v>27.702819999999999</v>
      </c>
      <c r="KB293" s="1">
        <v>8.3604269999999997E-4</v>
      </c>
      <c r="KC293">
        <v>0.29012529999999997</v>
      </c>
      <c r="KD293">
        <v>0.77476909999999999</v>
      </c>
      <c r="KE293">
        <v>28.148579999999999</v>
      </c>
      <c r="KF293" s="1">
        <v>7.8426340000000002E-4</v>
      </c>
      <c r="KG293">
        <v>0.27197110000000002</v>
      </c>
      <c r="KH293">
        <v>0.77475479999999997</v>
      </c>
      <c r="KI293">
        <v>28.011240000000001</v>
      </c>
      <c r="KJ293" s="1">
        <v>7.4160269999999997E-4</v>
      </c>
      <c r="KK293">
        <v>0.2570865</v>
      </c>
      <c r="KL293">
        <v>0.77474319999999997</v>
      </c>
      <c r="KM293">
        <v>27.88449</v>
      </c>
      <c r="KN293" s="1">
        <v>7.0443440000000001E-4</v>
      </c>
      <c r="KO293">
        <v>0.24415480000000001</v>
      </c>
      <c r="KP293">
        <v>0.77475740000000004</v>
      </c>
      <c r="KQ293">
        <v>27.740480000000002</v>
      </c>
      <c r="KR293" s="1">
        <v>6.7086640000000003E-4</v>
      </c>
      <c r="KS293">
        <v>0.23249159999999999</v>
      </c>
      <c r="KT293">
        <v>0.77474460000000001</v>
      </c>
      <c r="KU293">
        <v>27.433710000000001</v>
      </c>
      <c r="KV293" s="1">
        <v>6.3986909999999998E-4</v>
      </c>
      <c r="KW293">
        <v>0.22173799999999999</v>
      </c>
      <c r="KX293">
        <v>0.77474310000000002</v>
      </c>
      <c r="KY293">
        <v>27.119129999999998</v>
      </c>
      <c r="KZ293" s="1">
        <v>6.1103030000000003E-4</v>
      </c>
      <c r="LA293">
        <v>0.21172669999999999</v>
      </c>
      <c r="LB293">
        <v>0.77473970000000003</v>
      </c>
      <c r="LC293">
        <v>26.879529999999999</v>
      </c>
      <c r="LD293" s="1">
        <v>5.8406539999999996E-4</v>
      </c>
      <c r="LE293">
        <v>0.20237550000000001</v>
      </c>
      <c r="LF293">
        <v>0.77473700000000001</v>
      </c>
      <c r="LG293">
        <v>26.8081</v>
      </c>
      <c r="LH293" s="1">
        <v>5.5878079999999999E-4</v>
      </c>
      <c r="LI293">
        <v>0.19359879999999999</v>
      </c>
      <c r="LJ293">
        <v>0.77473709999999996</v>
      </c>
      <c r="LK293">
        <v>27.383369999999999</v>
      </c>
      <c r="LL293" s="1">
        <v>5.3478469999999998E-4</v>
      </c>
      <c r="LM293">
        <v>0.1852895</v>
      </c>
      <c r="LN293">
        <v>0.77473729999999996</v>
      </c>
      <c r="LO293">
        <v>27.612490000000001</v>
      </c>
      <c r="LP293" s="1">
        <v>5.1203909999999997E-4</v>
      </c>
      <c r="LQ293">
        <v>0.17739189999999999</v>
      </c>
      <c r="LR293">
        <v>0.77474050000000005</v>
      </c>
      <c r="LS293">
        <v>27.848569999999999</v>
      </c>
      <c r="LT293" s="1">
        <v>4.9043079999999998E-4</v>
      </c>
      <c r="LU293">
        <v>0.16989699999999999</v>
      </c>
      <c r="LV293">
        <v>0.77474279999999995</v>
      </c>
      <c r="LW293">
        <v>28.29729</v>
      </c>
      <c r="LX293" s="1">
        <v>4.6994890000000002E-4</v>
      </c>
      <c r="LY293">
        <v>0.16279979999999999</v>
      </c>
      <c r="LZ293">
        <v>0.7747309</v>
      </c>
      <c r="MA293">
        <v>28.331379999999999</v>
      </c>
      <c r="MB293" s="1">
        <v>4.5043200000000001E-4</v>
      </c>
      <c r="MC293">
        <v>0.15604560000000001</v>
      </c>
      <c r="MD293">
        <v>0.77475229999999995</v>
      </c>
      <c r="ME293">
        <v>28.08661</v>
      </c>
      <c r="MF293" s="1">
        <v>4.3191200000000001E-4</v>
      </c>
      <c r="MG293">
        <v>0.14961260000000001</v>
      </c>
      <c r="MH293">
        <v>0.77475090000000002</v>
      </c>
      <c r="MI293">
        <v>27.83952</v>
      </c>
      <c r="MJ293" s="1">
        <v>4.142277E-4</v>
      </c>
      <c r="MK293">
        <v>0.143488</v>
      </c>
      <c r="ML293">
        <v>0.7746963</v>
      </c>
      <c r="MM293">
        <v>27.826699999999999</v>
      </c>
      <c r="MN293" s="1">
        <v>3.9740130000000002E-4</v>
      </c>
      <c r="MO293">
        <v>0.13766700000000001</v>
      </c>
      <c r="MP293">
        <v>0.77466500000000005</v>
      </c>
      <c r="MQ293">
        <v>28.38514</v>
      </c>
      <c r="MR293" s="1">
        <v>3.8142340000000001E-4</v>
      </c>
      <c r="MS293">
        <v>0.13213659999999999</v>
      </c>
      <c r="MT293">
        <v>0.77461869999999999</v>
      </c>
      <c r="MU293">
        <v>28.821269999999998</v>
      </c>
      <c r="MV293" s="1">
        <v>3.6625939999999999E-4</v>
      </c>
      <c r="MW293">
        <v>0.1268716</v>
      </c>
      <c r="MX293">
        <v>0.77452220000000005</v>
      </c>
      <c r="MY293">
        <v>29.04045</v>
      </c>
      <c r="MZ293" s="1">
        <v>3.5173250000000001E-4</v>
      </c>
      <c r="NA293">
        <v>0.1218528</v>
      </c>
      <c r="NB293">
        <v>0.774447</v>
      </c>
      <c r="NC293">
        <v>29.195630000000001</v>
      </c>
      <c r="ND293" s="1">
        <v>3.3788969999999998E-4</v>
      </c>
      <c r="NE293">
        <v>0.1170607</v>
      </c>
      <c r="NF293">
        <v>0.77429119999999996</v>
      </c>
      <c r="NG293">
        <v>28.920770000000001</v>
      </c>
      <c r="NH293" s="1">
        <v>3.2470170000000002E-4</v>
      </c>
      <c r="NI293">
        <v>0.1125019</v>
      </c>
      <c r="NJ293">
        <v>0.77414519999999998</v>
      </c>
      <c r="NK293">
        <v>28.600629999999999</v>
      </c>
      <c r="NL293" s="1">
        <v>3.1221820000000003E-4</v>
      </c>
      <c r="NM293">
        <v>0.108179</v>
      </c>
      <c r="NN293">
        <v>0.77398239999999996</v>
      </c>
      <c r="NO293">
        <v>28.377949999999998</v>
      </c>
      <c r="NP293" s="1">
        <v>3.00463E-4</v>
      </c>
      <c r="NQ293">
        <v>0.1041107</v>
      </c>
      <c r="NR293">
        <v>0.77376869999999998</v>
      </c>
      <c r="NS293">
        <v>28.235250000000001</v>
      </c>
      <c r="NT293" s="1">
        <v>2.8944229999999999E-4</v>
      </c>
      <c r="NU293">
        <v>0.1003044</v>
      </c>
      <c r="NV293">
        <v>0.77356510000000001</v>
      </c>
      <c r="NW293">
        <v>28.32949</v>
      </c>
      <c r="NX293" s="1">
        <v>2.790944E-4</v>
      </c>
      <c r="NY293">
        <v>9.6724249999999998E-2</v>
      </c>
      <c r="NZ293">
        <v>0.77338229999999997</v>
      </c>
      <c r="OA293">
        <v>28.652999999999999</v>
      </c>
      <c r="OB293" s="1">
        <v>2.6928439999999998E-4</v>
      </c>
      <c r="OC293">
        <v>9.3339989999999998E-2</v>
      </c>
      <c r="OD293">
        <v>0.77316399999999996</v>
      </c>
      <c r="OE293">
        <v>28.691179999999999</v>
      </c>
      <c r="OF293">
        <v>2.5990520000000001E-4</v>
      </c>
      <c r="OG293">
        <v>9.0097659999999996E-2</v>
      </c>
      <c r="OH293">
        <v>0.77297539999999998</v>
      </c>
      <c r="OI293">
        <v>28.692240000000002</v>
      </c>
      <c r="OJ293" s="1">
        <v>2.5086029999999999E-4</v>
      </c>
      <c r="OK293">
        <v>8.6969889999999994E-2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0.90868340000000003</v>
      </c>
      <c r="G294">
        <v>23.82864</v>
      </c>
      <c r="H294">
        <v>0</v>
      </c>
      <c r="I294">
        <v>0</v>
      </c>
      <c r="J294">
        <v>0.90680289999999997</v>
      </c>
      <c r="K294">
        <v>23.844529999999999</v>
      </c>
      <c r="L294">
        <v>0</v>
      </c>
      <c r="M294">
        <v>0</v>
      </c>
      <c r="N294">
        <v>0.90493950000000001</v>
      </c>
      <c r="O294">
        <v>23.89066</v>
      </c>
      <c r="P294">
        <v>0</v>
      </c>
      <c r="Q294">
        <v>0</v>
      </c>
      <c r="R294">
        <v>0.90306489999999995</v>
      </c>
      <c r="S294">
        <v>23.510829999999999</v>
      </c>
      <c r="T294">
        <v>0</v>
      </c>
      <c r="U294">
        <v>0</v>
      </c>
      <c r="V294">
        <v>0.90114070000000002</v>
      </c>
      <c r="W294">
        <v>23.135660000000001</v>
      </c>
      <c r="X294">
        <v>0</v>
      </c>
      <c r="Y294">
        <v>0</v>
      </c>
      <c r="Z294">
        <v>0.89918739999999997</v>
      </c>
      <c r="AA294">
        <v>22.866980000000002</v>
      </c>
      <c r="AB294">
        <v>0</v>
      </c>
      <c r="AC294">
        <v>0</v>
      </c>
      <c r="AD294">
        <v>0.89717100000000005</v>
      </c>
      <c r="AE294">
        <v>22.762080000000001</v>
      </c>
      <c r="AF294">
        <v>0</v>
      </c>
      <c r="AG294">
        <v>0</v>
      </c>
      <c r="AH294">
        <v>0.89512069999999999</v>
      </c>
      <c r="AI294">
        <v>22.8062</v>
      </c>
      <c r="AJ294">
        <v>0</v>
      </c>
      <c r="AK294">
        <v>0</v>
      </c>
      <c r="AL294">
        <v>0.89287810000000001</v>
      </c>
      <c r="AM294">
        <v>23.222370000000002</v>
      </c>
      <c r="AN294">
        <v>0</v>
      </c>
      <c r="AO294">
        <v>0</v>
      </c>
      <c r="AP294">
        <v>0.89022140000000005</v>
      </c>
      <c r="AQ294">
        <v>23.273620000000001</v>
      </c>
      <c r="AR294">
        <v>0</v>
      </c>
      <c r="AS294">
        <v>0</v>
      </c>
      <c r="AT294">
        <v>0.8872468</v>
      </c>
      <c r="AU294">
        <v>23.167639999999999</v>
      </c>
      <c r="AV294">
        <v>0</v>
      </c>
      <c r="AW294">
        <v>0</v>
      </c>
      <c r="AX294">
        <v>0.88418169999999996</v>
      </c>
      <c r="AY294">
        <v>22.867940000000001</v>
      </c>
      <c r="AZ294">
        <v>0</v>
      </c>
      <c r="BA294">
        <v>0</v>
      </c>
      <c r="BB294">
        <v>0.88117239999999997</v>
      </c>
      <c r="BC294">
        <v>22.556000000000001</v>
      </c>
      <c r="BD294">
        <v>0</v>
      </c>
      <c r="BE294">
        <v>0</v>
      </c>
      <c r="BF294">
        <v>0.87836559999999997</v>
      </c>
      <c r="BG294">
        <v>22.312390000000001</v>
      </c>
      <c r="BH294">
        <v>0</v>
      </c>
      <c r="BI294">
        <v>0</v>
      </c>
      <c r="BJ294">
        <v>0.8758167</v>
      </c>
      <c r="BK294">
        <v>22.38101</v>
      </c>
      <c r="BL294">
        <v>2.3034749999999999E-23</v>
      </c>
      <c r="BM294">
        <v>7.1518460000000004E-21</v>
      </c>
      <c r="BN294">
        <v>0.87349489999999996</v>
      </c>
      <c r="BO294">
        <v>22.82516</v>
      </c>
      <c r="BP294" s="1">
        <v>5.6209150000000003E-18</v>
      </c>
      <c r="BQ294" s="1">
        <v>1.7407590000000001E-15</v>
      </c>
      <c r="BR294">
        <v>0.87138170000000004</v>
      </c>
      <c r="BS294">
        <v>23.431249999999999</v>
      </c>
      <c r="BT294" s="1">
        <v>4.1352220000000001E-10</v>
      </c>
      <c r="BU294" s="1">
        <v>9.4024980000000003E-8</v>
      </c>
      <c r="BV294">
        <v>0.86929089999999998</v>
      </c>
      <c r="BW294">
        <v>23.90747</v>
      </c>
      <c r="BX294" s="1">
        <v>1.1788109999999999E-6</v>
      </c>
      <c r="BY294" s="1">
        <v>2.8777240000000002E-4</v>
      </c>
      <c r="BZ294">
        <v>0.86709720000000001</v>
      </c>
      <c r="CA294">
        <v>24.085450000000002</v>
      </c>
      <c r="CB294" s="1">
        <v>3.2155829999999999E-4</v>
      </c>
      <c r="CC294" s="1">
        <v>8.2509910000000006E-2</v>
      </c>
      <c r="CD294">
        <v>0.8648344</v>
      </c>
      <c r="CE294">
        <v>23.730989999999998</v>
      </c>
      <c r="CF294" s="1">
        <v>2.0949079999999998E-2</v>
      </c>
      <c r="CG294" s="1">
        <v>5.5979590000000004</v>
      </c>
      <c r="CH294">
        <v>0.86222399999999999</v>
      </c>
      <c r="CI294">
        <v>23.28998</v>
      </c>
      <c r="CJ294" s="1">
        <v>0.46513700000000002</v>
      </c>
      <c r="CK294" s="1">
        <v>128.91229999999999</v>
      </c>
      <c r="CL294">
        <v>0.85927169999999997</v>
      </c>
      <c r="CM294">
        <v>22.912459999999999</v>
      </c>
      <c r="CN294" s="1">
        <v>4.3506359999999997</v>
      </c>
      <c r="CO294" s="1">
        <v>1246.768</v>
      </c>
      <c r="CP294">
        <v>0.85582290000000005</v>
      </c>
      <c r="CQ294">
        <v>22.71424</v>
      </c>
      <c r="CR294" s="1">
        <v>19.891719999999999</v>
      </c>
      <c r="CS294">
        <v>5875.8029999999999</v>
      </c>
      <c r="CT294">
        <v>0.85210909999999995</v>
      </c>
      <c r="CU294">
        <v>23.036439999999999</v>
      </c>
      <c r="CV294">
        <v>49.745089999999998</v>
      </c>
      <c r="CW294">
        <v>15110.46</v>
      </c>
      <c r="CX294">
        <v>0.84796479999999996</v>
      </c>
      <c r="CY294">
        <v>23.619199999999999</v>
      </c>
      <c r="CZ294">
        <v>74.511899999999997</v>
      </c>
      <c r="DA294">
        <v>23226.080000000002</v>
      </c>
      <c r="DB294">
        <v>0.8434258</v>
      </c>
      <c r="DC294">
        <v>24.04298</v>
      </c>
      <c r="DD294">
        <v>72.104100000000003</v>
      </c>
      <c r="DE294">
        <v>23020.47</v>
      </c>
      <c r="DF294">
        <v>0.83855950000000001</v>
      </c>
      <c r="DG294">
        <v>24.32687</v>
      </c>
      <c r="DH294">
        <v>47.987560000000002</v>
      </c>
      <c r="DI294">
        <v>15665.21</v>
      </c>
      <c r="DJ294">
        <v>0.83338469999999998</v>
      </c>
      <c r="DK294">
        <v>24.1494</v>
      </c>
      <c r="DL294">
        <v>23.220790000000001</v>
      </c>
      <c r="DM294">
        <v>7737.8980000000001</v>
      </c>
      <c r="DN294">
        <v>0.82804480000000003</v>
      </c>
      <c r="DO294">
        <v>23.876539999999999</v>
      </c>
      <c r="DP294">
        <v>8.5822459999999996</v>
      </c>
      <c r="DQ294">
        <v>2915.221</v>
      </c>
      <c r="DR294">
        <v>0.82257100000000005</v>
      </c>
      <c r="DS294">
        <v>23.5334</v>
      </c>
      <c r="DT294">
        <v>2.5493899999999998</v>
      </c>
      <c r="DU294">
        <v>880.28959999999995</v>
      </c>
      <c r="DV294">
        <v>0.8170326</v>
      </c>
      <c r="DW294">
        <v>23.22195</v>
      </c>
      <c r="DX294">
        <v>0.65937690000000004</v>
      </c>
      <c r="DY294">
        <v>230.08449999999999</v>
      </c>
      <c r="DZ294">
        <v>0.81130270000000004</v>
      </c>
      <c r="EA294">
        <v>23.310210000000001</v>
      </c>
      <c r="EB294">
        <v>0.1848301</v>
      </c>
      <c r="EC294">
        <v>63.959440000000001</v>
      </c>
      <c r="ED294">
        <v>0.8057782</v>
      </c>
      <c r="EE294">
        <v>23.617039999999999</v>
      </c>
      <c r="EF294">
        <v>8.6349380000000003E-2</v>
      </c>
      <c r="EG294">
        <v>28.949929999999998</v>
      </c>
      <c r="EH294">
        <v>0.80007119999999998</v>
      </c>
      <c r="EI294">
        <v>24.044450000000001</v>
      </c>
      <c r="EJ294">
        <v>6.9678690000000001E-2</v>
      </c>
      <c r="EK294">
        <v>22.996780000000001</v>
      </c>
      <c r="EL294">
        <v>0.79454740000000001</v>
      </c>
      <c r="EM294">
        <v>24.359629999999999</v>
      </c>
      <c r="EN294">
        <v>6.6954540000000007E-2</v>
      </c>
      <c r="EO294">
        <v>22.13326</v>
      </c>
      <c r="EP294">
        <v>0.78957339999999998</v>
      </c>
      <c r="EQ294">
        <v>24.288080000000001</v>
      </c>
      <c r="ER294">
        <v>6.4866300000000002E-2</v>
      </c>
      <c r="ES294">
        <v>21.556650000000001</v>
      </c>
      <c r="ET294">
        <v>0.78447489999999998</v>
      </c>
      <c r="EU294">
        <v>23.95975</v>
      </c>
      <c r="EV294">
        <v>6.1462820000000001E-2</v>
      </c>
      <c r="EW294">
        <v>20.543990000000001</v>
      </c>
      <c r="EX294">
        <v>0.77906310000000001</v>
      </c>
      <c r="EY294">
        <v>23.604710000000001</v>
      </c>
      <c r="EZ294">
        <v>5.705085E-2</v>
      </c>
      <c r="FA294">
        <v>19.181539999999998</v>
      </c>
      <c r="FB294">
        <v>0.77335960000000004</v>
      </c>
      <c r="FC294">
        <v>23.412569999999999</v>
      </c>
      <c r="FD294" s="1">
        <v>5.2223400000000003E-2</v>
      </c>
      <c r="FE294">
        <v>17.660699999999999</v>
      </c>
      <c r="FF294">
        <v>0.7676733</v>
      </c>
      <c r="FG294">
        <v>23.915240000000001</v>
      </c>
      <c r="FH294" s="1">
        <v>4.7424010000000003E-2</v>
      </c>
      <c r="FI294">
        <v>16.126470000000001</v>
      </c>
      <c r="FJ294">
        <v>0.76209039999999995</v>
      </c>
      <c r="FK294">
        <v>24.307729999999999</v>
      </c>
      <c r="FL294" s="1">
        <v>4.28942E-2</v>
      </c>
      <c r="FM294">
        <v>14.66375</v>
      </c>
      <c r="FN294">
        <v>0.75644900000000004</v>
      </c>
      <c r="FO294">
        <v>24.691980000000001</v>
      </c>
      <c r="FP294">
        <v>3.8722920000000001E-2</v>
      </c>
      <c r="FQ294">
        <v>13.30818</v>
      </c>
      <c r="FR294">
        <v>0.75093220000000005</v>
      </c>
      <c r="FS294">
        <v>24.892209999999999</v>
      </c>
      <c r="FT294" s="1">
        <v>3.4957469999999997E-2</v>
      </c>
      <c r="FU294">
        <v>12.07103</v>
      </c>
      <c r="FV294">
        <v>0.74571829999999995</v>
      </c>
      <c r="FW294">
        <v>24.85012</v>
      </c>
      <c r="FX294" s="1">
        <v>3.1575659999999998E-2</v>
      </c>
      <c r="FY294">
        <v>10.949579999999999</v>
      </c>
      <c r="FZ294">
        <v>0.74065599999999998</v>
      </c>
      <c r="GA294">
        <v>24.641449999999999</v>
      </c>
      <c r="GB294" s="1">
        <v>2.8569219999999999E-2</v>
      </c>
      <c r="GC294">
        <v>9.9465509999999995</v>
      </c>
      <c r="GD294">
        <v>0.73569899999999999</v>
      </c>
      <c r="GE294">
        <v>24.379539999999999</v>
      </c>
      <c r="GF294" s="1">
        <v>2.58561E-2</v>
      </c>
      <c r="GG294">
        <v>9.0391370000000002</v>
      </c>
      <c r="GH294">
        <v>0.73075159999999995</v>
      </c>
      <c r="GI294">
        <v>24.265419999999999</v>
      </c>
      <c r="GJ294" s="1">
        <v>2.3388949999999999E-2</v>
      </c>
      <c r="GK294">
        <v>8.2100019999999994</v>
      </c>
      <c r="GL294">
        <v>0.72597659999999997</v>
      </c>
      <c r="GM294">
        <v>24.792179999999998</v>
      </c>
      <c r="GN294">
        <v>2.1150519999999999E-2</v>
      </c>
      <c r="GO294">
        <v>7.4532740000000004</v>
      </c>
      <c r="GP294">
        <v>0.72108459999999996</v>
      </c>
      <c r="GQ294">
        <v>25.200099999999999</v>
      </c>
      <c r="GR294" s="1">
        <v>1.9113169999999999E-2</v>
      </c>
      <c r="GS294">
        <v>6.7630359999999996</v>
      </c>
      <c r="GT294">
        <v>0.71626520000000005</v>
      </c>
      <c r="GU294">
        <v>25.643509999999999</v>
      </c>
      <c r="GV294">
        <v>1.726401E-2</v>
      </c>
      <c r="GW294">
        <v>6.1335030000000001</v>
      </c>
      <c r="GX294">
        <v>0.7120088</v>
      </c>
      <c r="GY294">
        <v>26.13945</v>
      </c>
      <c r="GZ294" s="1">
        <v>1.5598620000000001E-2</v>
      </c>
      <c r="HA294">
        <v>5.561242</v>
      </c>
      <c r="HB294">
        <v>0.70827019999999996</v>
      </c>
      <c r="HC294">
        <v>26.27609</v>
      </c>
      <c r="HD294" s="1">
        <v>1.410342E-2</v>
      </c>
      <c r="HE294">
        <v>5.0445690000000001</v>
      </c>
      <c r="HF294">
        <v>0.70508550000000003</v>
      </c>
      <c r="HG294">
        <v>26.206620000000001</v>
      </c>
      <c r="HH294" s="1">
        <v>1.276095E-2</v>
      </c>
      <c r="HI294">
        <v>4.5766559999999998</v>
      </c>
      <c r="HJ294">
        <v>0.70239229999999997</v>
      </c>
      <c r="HK294">
        <v>26.194299999999998</v>
      </c>
      <c r="HL294" s="1">
        <v>1.154527E-2</v>
      </c>
      <c r="HM294">
        <v>4.1502420000000004</v>
      </c>
      <c r="HN294">
        <v>0.70013360000000002</v>
      </c>
      <c r="HO294">
        <v>26.217009999999998</v>
      </c>
      <c r="HP294" s="1">
        <v>1.043256E-2</v>
      </c>
      <c r="HQ294">
        <v>3.7580930000000001</v>
      </c>
      <c r="HR294">
        <v>0.69817819999999997</v>
      </c>
      <c r="HS294">
        <v>26.77017</v>
      </c>
      <c r="HT294" s="1">
        <v>9.4049200000000006E-3</v>
      </c>
      <c r="HU294">
        <v>3.3941219999999999</v>
      </c>
      <c r="HV294">
        <v>0.69669709999999996</v>
      </c>
      <c r="HW294">
        <v>27.30153</v>
      </c>
      <c r="HX294" s="1">
        <v>8.4456429999999992E-3</v>
      </c>
      <c r="HY294">
        <v>3.0522520000000002</v>
      </c>
      <c r="HZ294">
        <v>0.69554939999999998</v>
      </c>
      <c r="IA294">
        <v>27.702870000000001</v>
      </c>
      <c r="IB294" s="1">
        <v>7.5443680000000001E-3</v>
      </c>
      <c r="IC294">
        <v>2.729959</v>
      </c>
      <c r="ID294">
        <v>0.69465730000000003</v>
      </c>
      <c r="IE294">
        <v>28.123180000000001</v>
      </c>
      <c r="IF294" s="1">
        <v>6.6926310000000001E-3</v>
      </c>
      <c r="IG294">
        <v>2.4245329999999998</v>
      </c>
      <c r="IH294">
        <v>0.69398099999999996</v>
      </c>
      <c r="II294">
        <v>28.058959999999999</v>
      </c>
      <c r="IJ294" s="1">
        <v>5.87602E-3</v>
      </c>
      <c r="IK294">
        <v>2.1314639999999998</v>
      </c>
      <c r="IL294">
        <v>0.69351090000000004</v>
      </c>
      <c r="IM294">
        <v>27.862369999999999</v>
      </c>
      <c r="IN294" s="1">
        <v>5.0766739999999998E-3</v>
      </c>
      <c r="IO294">
        <v>1.8443879999999999</v>
      </c>
      <c r="IP294">
        <v>0.69313990000000003</v>
      </c>
      <c r="IQ294">
        <v>27.70363</v>
      </c>
      <c r="IR294" s="1">
        <v>4.2838620000000003E-3</v>
      </c>
      <c r="IS294">
        <v>1.5595399999999999</v>
      </c>
      <c r="IT294">
        <v>0.6928955</v>
      </c>
      <c r="IU294">
        <v>27.561229999999998</v>
      </c>
      <c r="IV294" s="1">
        <v>3.512912E-3</v>
      </c>
      <c r="IW294">
        <v>1.2814430000000001</v>
      </c>
      <c r="IX294">
        <v>0.6927335</v>
      </c>
      <c r="IY294">
        <v>27.841999999999999</v>
      </c>
      <c r="IZ294" s="1">
        <v>2.8025390000000002E-3</v>
      </c>
      <c r="JA294">
        <v>1.024051</v>
      </c>
      <c r="JB294">
        <v>0.69260639999999996</v>
      </c>
      <c r="JC294">
        <v>27.725950000000001</v>
      </c>
      <c r="JD294" s="1">
        <v>2.198672E-3</v>
      </c>
      <c r="JE294">
        <v>0.80403930000000001</v>
      </c>
      <c r="JF294">
        <v>0.69251980000000002</v>
      </c>
      <c r="JG294">
        <v>27.75742</v>
      </c>
      <c r="JH294" s="1">
        <v>1.7287909999999999E-3</v>
      </c>
      <c r="JI294">
        <v>0.63182530000000003</v>
      </c>
      <c r="JJ294">
        <v>0.69245670000000004</v>
      </c>
      <c r="JK294">
        <v>27.531580000000002</v>
      </c>
      <c r="JL294" s="1">
        <v>1.3914929999999999E-3</v>
      </c>
      <c r="JM294">
        <v>0.50756849999999998</v>
      </c>
      <c r="JN294">
        <v>0.69240789999999997</v>
      </c>
      <c r="JO294">
        <v>27.44633</v>
      </c>
      <c r="JP294" s="1">
        <v>1.163468E-3</v>
      </c>
      <c r="JQ294">
        <v>0.42331059999999998</v>
      </c>
      <c r="JR294">
        <v>0.69237470000000001</v>
      </c>
      <c r="JS294">
        <v>27.54834</v>
      </c>
      <c r="JT294" s="1">
        <v>1.013569E-3</v>
      </c>
      <c r="JU294">
        <v>0.36786869999999999</v>
      </c>
      <c r="JV294">
        <v>0.69238480000000002</v>
      </c>
      <c r="JW294">
        <v>27.66713</v>
      </c>
      <c r="JX294" s="1">
        <v>9.1367E-4</v>
      </c>
      <c r="JY294">
        <v>0.33096379999999997</v>
      </c>
      <c r="JZ294">
        <v>0.69235500000000005</v>
      </c>
      <c r="KA294">
        <v>27.723109999999998</v>
      </c>
      <c r="KB294" s="1">
        <v>8.4340719999999997E-4</v>
      </c>
      <c r="KC294">
        <v>0.30511189999999999</v>
      </c>
      <c r="KD294">
        <v>0.6923551</v>
      </c>
      <c r="KE294">
        <v>28.21153</v>
      </c>
      <c r="KF294" s="1">
        <v>7.900912E-4</v>
      </c>
      <c r="KG294">
        <v>0.28561730000000002</v>
      </c>
      <c r="KH294">
        <v>0.69234180000000001</v>
      </c>
      <c r="KI294">
        <v>28.075099999999999</v>
      </c>
      <c r="KJ294" s="1">
        <v>7.4652029999999997E-4</v>
      </c>
      <c r="KK294">
        <v>0.2697601</v>
      </c>
      <c r="KL294">
        <v>0.69234929999999995</v>
      </c>
      <c r="KM294">
        <v>27.94622</v>
      </c>
      <c r="KN294" s="1">
        <v>7.0878990000000002E-4</v>
      </c>
      <c r="KO294">
        <v>0.25606790000000001</v>
      </c>
      <c r="KP294">
        <v>0.69233639999999996</v>
      </c>
      <c r="KQ294">
        <v>27.796099999999999</v>
      </c>
      <c r="KR294" s="1">
        <v>6.7484659999999998E-4</v>
      </c>
      <c r="KS294">
        <v>0.24377699999999999</v>
      </c>
      <c r="KT294">
        <v>0.6923378</v>
      </c>
      <c r="KU294">
        <v>27.46339</v>
      </c>
      <c r="KV294" s="1">
        <v>6.435681E-4</v>
      </c>
      <c r="KW294">
        <v>0.23246320000000001</v>
      </c>
      <c r="KX294">
        <v>0.69232709999999997</v>
      </c>
      <c r="KY294">
        <v>27.125820000000001</v>
      </c>
      <c r="KZ294" s="1">
        <v>6.1447249999999998E-4</v>
      </c>
      <c r="LA294">
        <v>0.22193489999999999</v>
      </c>
      <c r="LB294">
        <v>0.69232329999999997</v>
      </c>
      <c r="LC294">
        <v>26.887810000000002</v>
      </c>
      <c r="LD294" s="1">
        <v>5.8728359999999996E-4</v>
      </c>
      <c r="LE294">
        <v>0.21210799999999999</v>
      </c>
      <c r="LF294">
        <v>0.69232119999999997</v>
      </c>
      <c r="LG294">
        <v>26.829180000000001</v>
      </c>
      <c r="LH294" s="1">
        <v>5.6181470000000002E-4</v>
      </c>
      <c r="LI294">
        <v>0.20288929999999999</v>
      </c>
      <c r="LJ294">
        <v>0.69232070000000001</v>
      </c>
      <c r="LK294">
        <v>27.450869999999998</v>
      </c>
      <c r="LL294" s="1">
        <v>5.3766459999999997E-4</v>
      </c>
      <c r="LM294">
        <v>0.19417429999999999</v>
      </c>
      <c r="LN294">
        <v>0.69232130000000003</v>
      </c>
      <c r="LO294">
        <v>27.682079999999999</v>
      </c>
      <c r="LP294" s="1">
        <v>5.147738E-4</v>
      </c>
      <c r="LQ294">
        <v>0.18588789999999999</v>
      </c>
      <c r="LR294">
        <v>0.69233020000000001</v>
      </c>
      <c r="LS294">
        <v>27.90541</v>
      </c>
      <c r="LT294" s="1">
        <v>4.9302899999999997E-4</v>
      </c>
      <c r="LU294">
        <v>0.1780291</v>
      </c>
      <c r="LV294">
        <v>0.69233449999999996</v>
      </c>
      <c r="LW294">
        <v>28.36073</v>
      </c>
      <c r="LX294" s="1">
        <v>4.7241280000000002E-4</v>
      </c>
      <c r="LY294">
        <v>0.17058209999999999</v>
      </c>
      <c r="LZ294">
        <v>0.69231980000000004</v>
      </c>
      <c r="MA294">
        <v>28.3675</v>
      </c>
      <c r="MB294" s="1">
        <v>4.5277769999999999E-4</v>
      </c>
      <c r="MC294">
        <v>0.16349900000000001</v>
      </c>
      <c r="MD294">
        <v>0.69233659999999997</v>
      </c>
      <c r="ME294">
        <v>28.089919999999999</v>
      </c>
      <c r="MF294" s="1">
        <v>4.34146E-4</v>
      </c>
      <c r="MG294">
        <v>0.15675320000000001</v>
      </c>
      <c r="MH294">
        <v>0.69233409999999995</v>
      </c>
      <c r="MI294">
        <v>27.848089999999999</v>
      </c>
      <c r="MJ294" s="1">
        <v>4.1635510000000001E-4</v>
      </c>
      <c r="MK294">
        <v>0.1503343</v>
      </c>
      <c r="ML294">
        <v>0.69231279999999995</v>
      </c>
      <c r="MM294">
        <v>27.85389</v>
      </c>
      <c r="MN294" s="1">
        <v>3.9942169999999998E-4</v>
      </c>
      <c r="MO294">
        <v>0.14422280000000001</v>
      </c>
      <c r="MP294">
        <v>0.69225999999999999</v>
      </c>
      <c r="MQ294">
        <v>28.45055</v>
      </c>
      <c r="MR294" s="1">
        <v>3.833404E-4</v>
      </c>
      <c r="MS294">
        <v>0.1384233</v>
      </c>
      <c r="MT294">
        <v>0.69221370000000004</v>
      </c>
      <c r="MU294">
        <v>28.895029999999998</v>
      </c>
      <c r="MV294" s="1">
        <v>3.680879E-4</v>
      </c>
      <c r="MW294">
        <v>0.1329041</v>
      </c>
      <c r="MX294">
        <v>0.69212779999999996</v>
      </c>
      <c r="MY294">
        <v>29.101880000000001</v>
      </c>
      <c r="MZ294" s="1">
        <v>3.5347500000000001E-4</v>
      </c>
      <c r="NA294">
        <v>0.12764139999999999</v>
      </c>
      <c r="NB294">
        <v>0.69204330000000003</v>
      </c>
      <c r="NC294">
        <v>29.25433</v>
      </c>
      <c r="ND294" s="1">
        <v>3.3955230000000001E-4</v>
      </c>
      <c r="NE294">
        <v>0.1226188</v>
      </c>
      <c r="NF294">
        <v>0.69192189999999998</v>
      </c>
      <c r="NG294">
        <v>28.952590000000001</v>
      </c>
      <c r="NH294" s="1">
        <v>3.262823E-4</v>
      </c>
      <c r="NI294">
        <v>0.1178361</v>
      </c>
      <c r="NJ294">
        <v>0.69178799999999996</v>
      </c>
      <c r="NK294">
        <v>28.613710000000001</v>
      </c>
      <c r="NL294" s="1">
        <v>3.137107E-4</v>
      </c>
      <c r="NM294">
        <v>0.11330170000000001</v>
      </c>
      <c r="NN294">
        <v>0.69163649999999999</v>
      </c>
      <c r="NO294">
        <v>28.389469999999999</v>
      </c>
      <c r="NP294" s="1">
        <v>3.0186809999999998E-4</v>
      </c>
      <c r="NQ294">
        <v>0.1090315</v>
      </c>
      <c r="NR294">
        <v>0.69142899999999996</v>
      </c>
      <c r="NS294">
        <v>28.24709</v>
      </c>
      <c r="NT294" s="1">
        <v>2.907532E-4</v>
      </c>
      <c r="NU294">
        <v>0.1050292</v>
      </c>
      <c r="NV294">
        <v>0.69126299999999996</v>
      </c>
      <c r="NW294">
        <v>28.351680000000002</v>
      </c>
      <c r="NX294" s="1">
        <v>2.803293E-4</v>
      </c>
      <c r="NY294">
        <v>0.1012725</v>
      </c>
      <c r="NZ294">
        <v>0.69105709999999998</v>
      </c>
      <c r="OA294">
        <v>28.698</v>
      </c>
      <c r="OB294" s="1">
        <v>2.7046060000000002E-4</v>
      </c>
      <c r="OC294">
        <v>9.7725240000000005E-2</v>
      </c>
      <c r="OD294">
        <v>0.69086650000000005</v>
      </c>
      <c r="OE294">
        <v>28.722200000000001</v>
      </c>
      <c r="OF294" s="1">
        <v>2.6103710000000002E-4</v>
      </c>
      <c r="OG294">
        <v>9.4329670000000004E-2</v>
      </c>
      <c r="OH294">
        <v>0.69068750000000001</v>
      </c>
      <c r="OI294">
        <v>28.715399999999999</v>
      </c>
      <c r="OJ294" s="1">
        <v>2.5194900000000001E-4</v>
      </c>
      <c r="OK294">
        <v>9.1055590000000006E-2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0.91144950000000002</v>
      </c>
      <c r="G295">
        <v>23.872509999999998</v>
      </c>
      <c r="H295">
        <v>0</v>
      </c>
      <c r="I295">
        <v>0</v>
      </c>
      <c r="J295">
        <v>0.90974160000000004</v>
      </c>
      <c r="K295">
        <v>23.883019999999998</v>
      </c>
      <c r="L295">
        <v>0</v>
      </c>
      <c r="M295">
        <v>0</v>
      </c>
      <c r="N295">
        <v>0.90799269999999999</v>
      </c>
      <c r="O295">
        <v>23.943809999999999</v>
      </c>
      <c r="P295">
        <v>0</v>
      </c>
      <c r="Q295">
        <v>0</v>
      </c>
      <c r="R295">
        <v>0.90623710000000002</v>
      </c>
      <c r="S295">
        <v>23.553609999999999</v>
      </c>
      <c r="T295">
        <v>0</v>
      </c>
      <c r="U295">
        <v>0</v>
      </c>
      <c r="V295">
        <v>0.90444740000000001</v>
      </c>
      <c r="W295">
        <v>23.175000000000001</v>
      </c>
      <c r="X295">
        <v>0</v>
      </c>
      <c r="Y295">
        <v>0</v>
      </c>
      <c r="Z295">
        <v>0.90264650000000002</v>
      </c>
      <c r="AA295">
        <v>22.892849999999999</v>
      </c>
      <c r="AB295">
        <v>0</v>
      </c>
      <c r="AC295">
        <v>0</v>
      </c>
      <c r="AD295">
        <v>0.90076849999999997</v>
      </c>
      <c r="AE295">
        <v>22.771129999999999</v>
      </c>
      <c r="AF295">
        <v>0</v>
      </c>
      <c r="AG295">
        <v>0</v>
      </c>
      <c r="AH295">
        <v>0.89890499999999995</v>
      </c>
      <c r="AI295">
        <v>22.819659999999999</v>
      </c>
      <c r="AJ295">
        <v>0</v>
      </c>
      <c r="AK295">
        <v>0</v>
      </c>
      <c r="AL295">
        <v>0.89689890000000005</v>
      </c>
      <c r="AM295">
        <v>23.257960000000001</v>
      </c>
      <c r="AN295">
        <v>0</v>
      </c>
      <c r="AO295">
        <v>0</v>
      </c>
      <c r="AP295">
        <v>0.89447080000000001</v>
      </c>
      <c r="AQ295">
        <v>23.30789</v>
      </c>
      <c r="AR295">
        <v>0</v>
      </c>
      <c r="AS295">
        <v>0</v>
      </c>
      <c r="AT295">
        <v>0.89185060000000005</v>
      </c>
      <c r="AU295">
        <v>23.22505</v>
      </c>
      <c r="AV295">
        <v>0</v>
      </c>
      <c r="AW295">
        <v>0</v>
      </c>
      <c r="AX295">
        <v>0.88909609999999994</v>
      </c>
      <c r="AY295">
        <v>22.918980000000001</v>
      </c>
      <c r="AZ295">
        <v>0</v>
      </c>
      <c r="BA295">
        <v>0</v>
      </c>
      <c r="BB295">
        <v>0.88640169999999996</v>
      </c>
      <c r="BC295">
        <v>22.60408</v>
      </c>
      <c r="BD295">
        <v>0</v>
      </c>
      <c r="BE295">
        <v>0</v>
      </c>
      <c r="BF295">
        <v>0.88394859999999997</v>
      </c>
      <c r="BG295">
        <v>22.351559999999999</v>
      </c>
      <c r="BH295">
        <v>0</v>
      </c>
      <c r="BI295">
        <v>0</v>
      </c>
      <c r="BJ295">
        <v>0.88182099999999997</v>
      </c>
      <c r="BK295">
        <v>22.41497</v>
      </c>
      <c r="BL295">
        <v>3.105932E-24</v>
      </c>
      <c r="BM295">
        <v>1.121995E-21</v>
      </c>
      <c r="BN295">
        <v>0.87991580000000003</v>
      </c>
      <c r="BO295">
        <v>22.862010000000001</v>
      </c>
      <c r="BP295" s="1">
        <v>1.279908E-18</v>
      </c>
      <c r="BQ295" s="1">
        <v>4.5953509999999996E-16</v>
      </c>
      <c r="BR295">
        <v>0.87823099999999998</v>
      </c>
      <c r="BS295">
        <v>23.4876</v>
      </c>
      <c r="BT295" s="1">
        <v>1.8717699999999999E-10</v>
      </c>
      <c r="BU295" s="1">
        <v>4.6029560000000001E-8</v>
      </c>
      <c r="BV295">
        <v>0.87654779999999999</v>
      </c>
      <c r="BW295">
        <v>23.975560000000002</v>
      </c>
      <c r="BX295" s="1">
        <v>6.8558859999999999E-7</v>
      </c>
      <c r="BY295" s="1">
        <v>1.8301520000000001E-4</v>
      </c>
      <c r="BZ295">
        <v>0.87477050000000001</v>
      </c>
      <c r="CA295">
        <v>24.154859999999999</v>
      </c>
      <c r="CB295" s="1">
        <v>2.1268329999999999E-4</v>
      </c>
      <c r="CC295" s="1">
        <v>6.0176180000000003E-2</v>
      </c>
      <c r="CD295">
        <v>0.87247909999999995</v>
      </c>
      <c r="CE295">
        <v>23.780149999999999</v>
      </c>
      <c r="CF295" s="1">
        <v>1.5229039999999999E-2</v>
      </c>
      <c r="CG295" s="1">
        <v>4.5182700000000002</v>
      </c>
      <c r="CH295">
        <v>0.86943499999999996</v>
      </c>
      <c r="CI295">
        <v>23.335889999999999</v>
      </c>
      <c r="CJ295" s="1">
        <v>0.36529529999999999</v>
      </c>
      <c r="CK295" s="1">
        <v>113.06619999999999</v>
      </c>
      <c r="CL295">
        <v>0.86598660000000005</v>
      </c>
      <c r="CM295">
        <v>22.95187</v>
      </c>
      <c r="CN295" s="1">
        <v>3.6500750000000002</v>
      </c>
      <c r="CO295" s="1">
        <v>1173.971</v>
      </c>
      <c r="CP295">
        <v>0.86201649999999996</v>
      </c>
      <c r="CQ295">
        <v>22.745200000000001</v>
      </c>
      <c r="CR295" s="1">
        <v>17.68065</v>
      </c>
      <c r="CS295">
        <v>5884.6329999999998</v>
      </c>
      <c r="CT295">
        <v>0.85767159999999998</v>
      </c>
      <c r="CU295">
        <v>23.079979999999999</v>
      </c>
      <c r="CV295" s="1">
        <v>46.532890000000002</v>
      </c>
      <c r="CW295">
        <v>15972.38</v>
      </c>
      <c r="CX295">
        <v>0.85282579999999997</v>
      </c>
      <c r="CY295">
        <v>23.66348</v>
      </c>
      <c r="CZ295">
        <v>72.942350000000005</v>
      </c>
      <c r="DA295">
        <v>25737.95</v>
      </c>
      <c r="DB295">
        <v>0.84755380000000002</v>
      </c>
      <c r="DC295">
        <v>24.079090000000001</v>
      </c>
      <c r="DD295">
        <v>73.503200000000007</v>
      </c>
      <c r="DE295">
        <v>26582.29</v>
      </c>
      <c r="DF295">
        <v>0.84185690000000002</v>
      </c>
      <c r="DG295">
        <v>24.36591</v>
      </c>
      <c r="DH295">
        <v>50.71951</v>
      </c>
      <c r="DI295">
        <v>18747.400000000001</v>
      </c>
      <c r="DJ295">
        <v>0.83580779999999999</v>
      </c>
      <c r="DK295">
        <v>24.173780000000001</v>
      </c>
      <c r="DL295">
        <v>25.342919999999999</v>
      </c>
      <c r="DM295">
        <v>9547.5499999999993</v>
      </c>
      <c r="DN295">
        <v>0.82955279999999998</v>
      </c>
      <c r="DO295">
        <v>23.910360000000001</v>
      </c>
      <c r="DP295">
        <v>9.633616</v>
      </c>
      <c r="DQ295">
        <v>3689.8380000000002</v>
      </c>
      <c r="DR295">
        <v>0.8232024</v>
      </c>
      <c r="DS295">
        <v>23.563770000000002</v>
      </c>
      <c r="DT295">
        <v>2.927854</v>
      </c>
      <c r="DU295">
        <v>1135.683</v>
      </c>
      <c r="DV295">
        <v>0.81675140000000002</v>
      </c>
      <c r="DW295">
        <v>23.246749999999999</v>
      </c>
      <c r="DX295">
        <v>0.76558899999999996</v>
      </c>
      <c r="DY295">
        <v>298.67759999999998</v>
      </c>
      <c r="DZ295">
        <v>0.81009569999999997</v>
      </c>
      <c r="EA295">
        <v>23.34713</v>
      </c>
      <c r="EB295">
        <v>0.20913000000000001</v>
      </c>
      <c r="EC295">
        <v>80.465419999999995</v>
      </c>
      <c r="ED295">
        <v>0.80405309999999997</v>
      </c>
      <c r="EE295">
        <v>23.663720000000001</v>
      </c>
      <c r="EF295">
        <v>9.0923909999999997E-2</v>
      </c>
      <c r="EG295">
        <v>33.609830000000002</v>
      </c>
      <c r="EH295">
        <v>0.79774829999999997</v>
      </c>
      <c r="EI295">
        <v>24.08727</v>
      </c>
      <c r="EJ295">
        <v>7.0342909999999995E-2</v>
      </c>
      <c r="EK295">
        <v>25.365110000000001</v>
      </c>
      <c r="EL295">
        <v>0.79086800000000002</v>
      </c>
      <c r="EM295">
        <v>24.382400000000001</v>
      </c>
      <c r="EN295">
        <v>6.7100419999999994E-2</v>
      </c>
      <c r="EO295">
        <v>24.112729999999999</v>
      </c>
      <c r="EP295">
        <v>0.78452909999999998</v>
      </c>
      <c r="EQ295">
        <v>24.298690000000001</v>
      </c>
      <c r="ER295">
        <v>6.5109219999999995E-2</v>
      </c>
      <c r="ES295">
        <v>23.436730000000001</v>
      </c>
      <c r="ET295">
        <v>0.7781882</v>
      </c>
      <c r="EU295">
        <v>23.976890000000001</v>
      </c>
      <c r="EV295">
        <v>6.1847140000000002E-2</v>
      </c>
      <c r="EW295">
        <v>22.314820000000001</v>
      </c>
      <c r="EX295">
        <v>0.77147100000000002</v>
      </c>
      <c r="EY295">
        <v>23.63449</v>
      </c>
      <c r="EZ295">
        <v>5.7520549999999997E-2</v>
      </c>
      <c r="FA295">
        <v>20.801690000000001</v>
      </c>
      <c r="FB295">
        <v>0.76442379999999999</v>
      </c>
      <c r="FC295">
        <v>23.459610000000001</v>
      </c>
      <c r="FD295">
        <v>5.2720879999999998E-2</v>
      </c>
      <c r="FE295">
        <v>19.103269999999998</v>
      </c>
      <c r="FF295">
        <v>0.75740249999999998</v>
      </c>
      <c r="FG295">
        <v>23.983910000000002</v>
      </c>
      <c r="FH295" s="1">
        <v>4.7911229999999999E-2</v>
      </c>
      <c r="FI295">
        <v>17.38411</v>
      </c>
      <c r="FJ295">
        <v>0.75045689999999998</v>
      </c>
      <c r="FK295">
        <v>24.348130000000001</v>
      </c>
      <c r="FL295" s="1">
        <v>4.335236E-2</v>
      </c>
      <c r="FM295">
        <v>15.74431</v>
      </c>
      <c r="FN295">
        <v>0.74348309999999995</v>
      </c>
      <c r="FO295">
        <v>24.709980000000002</v>
      </c>
      <c r="FP295">
        <v>3.9144119999999998E-2</v>
      </c>
      <c r="FQ295">
        <v>14.224119999999999</v>
      </c>
      <c r="FR295">
        <v>0.73703379999999996</v>
      </c>
      <c r="FS295">
        <v>24.903199999999998</v>
      </c>
      <c r="FT295" s="1">
        <v>3.5343920000000001E-2</v>
      </c>
      <c r="FU295">
        <v>12.84193</v>
      </c>
      <c r="FV295">
        <v>0.73090920000000004</v>
      </c>
      <c r="FW295">
        <v>24.856999999999999</v>
      </c>
      <c r="FX295" s="1">
        <v>3.1922100000000002E-2</v>
      </c>
      <c r="FY295">
        <v>11.64166</v>
      </c>
      <c r="FZ295">
        <v>0.72502330000000004</v>
      </c>
      <c r="GA295">
        <v>24.649039999999999</v>
      </c>
      <c r="GB295" s="1">
        <v>2.8881219999999999E-2</v>
      </c>
      <c r="GC295">
        <v>10.5685</v>
      </c>
      <c r="GD295">
        <v>0.71904100000000004</v>
      </c>
      <c r="GE295">
        <v>24.398160000000001</v>
      </c>
      <c r="GF295" s="1">
        <v>2.6141259999999999E-2</v>
      </c>
      <c r="GG295">
        <v>9.6006429999999998</v>
      </c>
      <c r="GH295">
        <v>0.71307290000000001</v>
      </c>
      <c r="GI295">
        <v>24.301349999999999</v>
      </c>
      <c r="GJ295" s="1">
        <v>2.3650399999999999E-2</v>
      </c>
      <c r="GK295">
        <v>8.7167929999999991</v>
      </c>
      <c r="GL295">
        <v>0.70724310000000001</v>
      </c>
      <c r="GM295">
        <v>24.861789999999999</v>
      </c>
      <c r="GN295" s="1">
        <v>2.1390309999999999E-2</v>
      </c>
      <c r="GO295">
        <v>7.911003</v>
      </c>
      <c r="GP295">
        <v>0.70137859999999996</v>
      </c>
      <c r="GQ295">
        <v>25.26276</v>
      </c>
      <c r="GR295" s="1">
        <v>1.9332760000000001E-2</v>
      </c>
      <c r="GS295">
        <v>7.1759599999999999</v>
      </c>
      <c r="GT295">
        <v>0.69560849999999996</v>
      </c>
      <c r="GU295">
        <v>25.684249999999999</v>
      </c>
      <c r="GV295" s="1">
        <v>1.7464850000000001E-2</v>
      </c>
      <c r="GW295">
        <v>6.5059849999999999</v>
      </c>
      <c r="GX295">
        <v>0.6904247</v>
      </c>
      <c r="GY295">
        <v>26.168859999999999</v>
      </c>
      <c r="GZ295">
        <v>1.5781090000000001E-2</v>
      </c>
      <c r="HA295">
        <v>5.8964829999999999</v>
      </c>
      <c r="HB295">
        <v>0.68585669999999999</v>
      </c>
      <c r="HC295">
        <v>26.280799999999999</v>
      </c>
      <c r="HD295" s="1">
        <v>1.4268599999999999E-2</v>
      </c>
      <c r="HE295">
        <v>5.3463099999999999</v>
      </c>
      <c r="HF295">
        <v>0.68196460000000003</v>
      </c>
      <c r="HG295">
        <v>26.190090000000001</v>
      </c>
      <c r="HH295" s="1">
        <v>1.2911509999999999E-2</v>
      </c>
      <c r="HI295">
        <v>4.8484550000000004</v>
      </c>
      <c r="HJ295">
        <v>0.67864290000000005</v>
      </c>
      <c r="HK295">
        <v>26.186450000000001</v>
      </c>
      <c r="HL295" s="1">
        <v>1.168343E-2</v>
      </c>
      <c r="HM295">
        <v>4.3955500000000001</v>
      </c>
      <c r="HN295">
        <v>0.6758345</v>
      </c>
      <c r="HO295">
        <v>26.224299999999999</v>
      </c>
      <c r="HP295" s="1">
        <v>1.056051E-2</v>
      </c>
      <c r="HQ295">
        <v>3.9798840000000002</v>
      </c>
      <c r="HR295">
        <v>0.67365629999999999</v>
      </c>
      <c r="HS295">
        <v>26.8139</v>
      </c>
      <c r="HT295" s="1">
        <v>9.5245469999999995E-3</v>
      </c>
      <c r="HU295">
        <v>3.5947140000000002</v>
      </c>
      <c r="HV295">
        <v>0.67201619999999995</v>
      </c>
      <c r="HW295">
        <v>27.36374</v>
      </c>
      <c r="HX295" s="1">
        <v>8.5583810000000003E-3</v>
      </c>
      <c r="HY295">
        <v>3.2346889999999999</v>
      </c>
      <c r="HZ295">
        <v>0.67074080000000003</v>
      </c>
      <c r="IA295">
        <v>27.755240000000001</v>
      </c>
      <c r="IB295" s="1">
        <v>7.6509969999999997E-3</v>
      </c>
      <c r="IC295">
        <v>2.8954420000000001</v>
      </c>
      <c r="ID295">
        <v>0.66977560000000003</v>
      </c>
      <c r="IE295">
        <v>28.161719999999999</v>
      </c>
      <c r="IF295" s="1">
        <v>6.794151E-3</v>
      </c>
      <c r="IG295">
        <v>2.574109</v>
      </c>
      <c r="IH295">
        <v>0.66903279999999998</v>
      </c>
      <c r="II295">
        <v>28.069240000000001</v>
      </c>
      <c r="IJ295" s="1">
        <v>5.9744250000000002E-3</v>
      </c>
      <c r="IK295">
        <v>2.2663489999999999</v>
      </c>
      <c r="IL295">
        <v>0.66849119999999995</v>
      </c>
      <c r="IM295">
        <v>27.848839999999999</v>
      </c>
      <c r="IN295">
        <v>5.1739969999999996E-3</v>
      </c>
      <c r="IO295">
        <v>1.9656450000000001</v>
      </c>
      <c r="IP295">
        <v>0.66810689999999995</v>
      </c>
      <c r="IQ295">
        <v>27.697230000000001</v>
      </c>
      <c r="IR295" s="1">
        <v>4.3803690000000003E-3</v>
      </c>
      <c r="IS295">
        <v>1.667351</v>
      </c>
      <c r="IT295">
        <v>0.66782280000000005</v>
      </c>
      <c r="IU295">
        <v>27.568200000000001</v>
      </c>
      <c r="IV295" s="1">
        <v>3.6053779999999998E-3</v>
      </c>
      <c r="IW295">
        <v>1.3750359999999999</v>
      </c>
      <c r="IX295">
        <v>0.66760679999999994</v>
      </c>
      <c r="IY295">
        <v>27.88176</v>
      </c>
      <c r="IZ295" s="1">
        <v>2.8853339999999998E-3</v>
      </c>
      <c r="JA295">
        <v>1.102325</v>
      </c>
      <c r="JB295">
        <v>0.66748160000000001</v>
      </c>
      <c r="JC295">
        <v>27.771529999999998</v>
      </c>
      <c r="JD295" s="1">
        <v>2.266672E-3</v>
      </c>
      <c r="JE295">
        <v>0.86675049999999998</v>
      </c>
      <c r="JF295">
        <v>0.66735599999999995</v>
      </c>
      <c r="JG295">
        <v>27.799029999999998</v>
      </c>
      <c r="JH295" s="1">
        <v>1.7798829999999999E-3</v>
      </c>
      <c r="JI295">
        <v>0.68032919999999997</v>
      </c>
      <c r="JJ295">
        <v>0.66730520000000004</v>
      </c>
      <c r="JK295">
        <v>27.56156</v>
      </c>
      <c r="JL295" s="1">
        <v>1.4271539999999999E-3</v>
      </c>
      <c r="JM295">
        <v>0.54455640000000005</v>
      </c>
      <c r="JN295">
        <v>0.66727230000000004</v>
      </c>
      <c r="JO295">
        <v>27.462230000000002</v>
      </c>
      <c r="JP295" s="1">
        <v>1.1871519999999999E-3</v>
      </c>
      <c r="JQ295">
        <v>0.45188499999999998</v>
      </c>
      <c r="JR295">
        <v>0.66723209999999999</v>
      </c>
      <c r="JS295">
        <v>27.564330000000002</v>
      </c>
      <c r="JT295" s="1">
        <v>1.0291250000000001E-3</v>
      </c>
      <c r="JU295">
        <v>0.39078679999999999</v>
      </c>
      <c r="JV295">
        <v>0.66724119999999998</v>
      </c>
      <c r="JW295">
        <v>27.679369999999999</v>
      </c>
      <c r="JX295" s="1">
        <v>9.2423500000000003E-4</v>
      </c>
      <c r="JY295">
        <v>0.35027200000000003</v>
      </c>
      <c r="JZ295">
        <v>0.66721339999999996</v>
      </c>
      <c r="KA295">
        <v>27.741330000000001</v>
      </c>
      <c r="KB295" s="1">
        <v>8.5105160000000001E-4</v>
      </c>
      <c r="KC295">
        <v>0.32210650000000002</v>
      </c>
      <c r="KD295">
        <v>0.66718509999999998</v>
      </c>
      <c r="KE295">
        <v>28.26829</v>
      </c>
      <c r="KF295" s="1">
        <v>7.960749E-4</v>
      </c>
      <c r="KG295">
        <v>0.3010756</v>
      </c>
      <c r="KH295">
        <v>0.66718759999999999</v>
      </c>
      <c r="KI295">
        <v>28.139189999999999</v>
      </c>
      <c r="KJ295" s="1">
        <v>7.5153269999999998E-4</v>
      </c>
      <c r="KK295">
        <v>0.28411249999999999</v>
      </c>
      <c r="KL295">
        <v>0.66719689999999998</v>
      </c>
      <c r="KM295">
        <v>28.00479</v>
      </c>
      <c r="KN295" s="1">
        <v>7.1320750000000005E-4</v>
      </c>
      <c r="KO295">
        <v>0.26956390000000002</v>
      </c>
      <c r="KP295">
        <v>0.66718540000000004</v>
      </c>
      <c r="KQ295">
        <v>27.852499999999999</v>
      </c>
      <c r="KR295" s="1">
        <v>6.7887299999999998E-4</v>
      </c>
      <c r="KS295">
        <v>0.25655509999999998</v>
      </c>
      <c r="KT295">
        <v>0.66718900000000003</v>
      </c>
      <c r="KU295">
        <v>27.49672</v>
      </c>
      <c r="KV295" s="1">
        <v>6.473052E-4</v>
      </c>
      <c r="KW295">
        <v>0.24460580000000001</v>
      </c>
      <c r="KX295">
        <v>0.66718809999999995</v>
      </c>
      <c r="KY295">
        <v>27.133679999999998</v>
      </c>
      <c r="KZ295" s="1">
        <v>6.1795570000000002E-4</v>
      </c>
      <c r="LA295">
        <v>0.23349300000000001</v>
      </c>
      <c r="LB295">
        <v>0.6671745</v>
      </c>
      <c r="LC295">
        <v>26.895050000000001</v>
      </c>
      <c r="LD295" s="1">
        <v>5.9053410000000001E-4</v>
      </c>
      <c r="LE295">
        <v>0.22312679999999999</v>
      </c>
      <c r="LF295">
        <v>0.66719589999999995</v>
      </c>
      <c r="LG295">
        <v>26.847100000000001</v>
      </c>
      <c r="LH295" s="1">
        <v>5.6487780000000003E-4</v>
      </c>
      <c r="LI295">
        <v>0.21341109999999999</v>
      </c>
      <c r="LJ295">
        <v>0.66717150000000003</v>
      </c>
      <c r="LK295">
        <v>27.5136</v>
      </c>
      <c r="LL295" s="1">
        <v>5.4056470000000002E-4</v>
      </c>
      <c r="LM295">
        <v>0.20423279999999999</v>
      </c>
      <c r="LN295">
        <v>0.66719629999999996</v>
      </c>
      <c r="LO295">
        <v>27.75367</v>
      </c>
      <c r="LP295" s="1">
        <v>5.1753330000000003E-4</v>
      </c>
      <c r="LQ295">
        <v>0.1955102</v>
      </c>
      <c r="LR295">
        <v>0.66717859999999996</v>
      </c>
      <c r="LS295">
        <v>27.962569999999999</v>
      </c>
      <c r="LT295" s="1">
        <v>4.956483E-4</v>
      </c>
      <c r="LU295">
        <v>0.1872365</v>
      </c>
      <c r="LV295">
        <v>0.66717660000000001</v>
      </c>
      <c r="LW295">
        <v>28.422249999999998</v>
      </c>
      <c r="LX295" s="1">
        <v>4.7488860000000001E-4</v>
      </c>
      <c r="LY295">
        <v>0.17939260000000001</v>
      </c>
      <c r="LZ295">
        <v>0.66716589999999998</v>
      </c>
      <c r="MA295">
        <v>28.408609999999999</v>
      </c>
      <c r="MB295" s="1">
        <v>4.551367E-4</v>
      </c>
      <c r="MC295">
        <v>0.1719357</v>
      </c>
      <c r="MD295">
        <v>0.66718129999999998</v>
      </c>
      <c r="ME295">
        <v>28.09413</v>
      </c>
      <c r="MF295" s="1">
        <v>4.3639040000000002E-4</v>
      </c>
      <c r="MG295">
        <v>0.1648375</v>
      </c>
      <c r="MH295">
        <v>0.66715310000000005</v>
      </c>
      <c r="MI295">
        <v>27.85483</v>
      </c>
      <c r="MJ295" s="1">
        <v>4.1849280000000002E-4</v>
      </c>
      <c r="MK295">
        <v>0.15808440000000001</v>
      </c>
      <c r="ML295">
        <v>0.66716520000000001</v>
      </c>
      <c r="MM295">
        <v>27.877279999999999</v>
      </c>
      <c r="MN295" s="1">
        <v>4.0145870000000001E-4</v>
      </c>
      <c r="MO295">
        <v>0.1516517</v>
      </c>
      <c r="MP295">
        <v>0.6671146</v>
      </c>
      <c r="MQ295">
        <v>28.512779999999999</v>
      </c>
      <c r="MR295" s="1">
        <v>3.8527370000000002E-4</v>
      </c>
      <c r="MS295">
        <v>0.14554320000000001</v>
      </c>
      <c r="MT295">
        <v>0.66706430000000005</v>
      </c>
      <c r="MU295">
        <v>28.968520000000002</v>
      </c>
      <c r="MV295" s="1">
        <v>3.699296E-4</v>
      </c>
      <c r="MW295">
        <v>0.13973430000000001</v>
      </c>
      <c r="MX295">
        <v>0.66698860000000004</v>
      </c>
      <c r="MY295">
        <v>29.162710000000001</v>
      </c>
      <c r="MZ295" s="1">
        <v>3.5523290000000001E-4</v>
      </c>
      <c r="NA295">
        <v>0.13419539999999999</v>
      </c>
      <c r="NB295">
        <v>0.66690530000000003</v>
      </c>
      <c r="NC295">
        <v>29.312100000000001</v>
      </c>
      <c r="ND295" s="1">
        <v>3.4122610000000001E-4</v>
      </c>
      <c r="NE295">
        <v>0.12891050000000001</v>
      </c>
      <c r="NF295">
        <v>0.66678769999999998</v>
      </c>
      <c r="NG295">
        <v>28.987850000000002</v>
      </c>
      <c r="NH295" s="1">
        <v>3.2787479999999997E-4</v>
      </c>
      <c r="NI295">
        <v>0.1238747</v>
      </c>
      <c r="NJ295">
        <v>0.666632</v>
      </c>
      <c r="NK295">
        <v>28.627369999999999</v>
      </c>
      <c r="NL295" s="1">
        <v>3.1521799999999998E-4</v>
      </c>
      <c r="NM295">
        <v>0.11910080000000001</v>
      </c>
      <c r="NN295">
        <v>0.66645690000000002</v>
      </c>
      <c r="NO295">
        <v>28.400400000000001</v>
      </c>
      <c r="NP295" s="1">
        <v>3.0328359999999999E-4</v>
      </c>
      <c r="NQ295">
        <v>0.1145975</v>
      </c>
      <c r="NR295">
        <v>0.66628969999999998</v>
      </c>
      <c r="NS295">
        <v>28.258310000000002</v>
      </c>
      <c r="NT295" s="1">
        <v>2.9207700000000002E-4</v>
      </c>
      <c r="NU295">
        <v>0.1103763</v>
      </c>
      <c r="NV295">
        <v>0.66607519999999998</v>
      </c>
      <c r="NW295">
        <v>28.372489999999999</v>
      </c>
      <c r="NX295" s="1">
        <v>2.8157470000000001E-4</v>
      </c>
      <c r="NY295">
        <v>0.1064174</v>
      </c>
      <c r="NZ295">
        <v>0.66588179999999997</v>
      </c>
      <c r="OA295">
        <v>28.741779999999999</v>
      </c>
      <c r="OB295" s="1">
        <v>2.716428E-4</v>
      </c>
      <c r="OC295">
        <v>0.1026812</v>
      </c>
      <c r="OD295">
        <v>0.66568950000000005</v>
      </c>
      <c r="OE295">
        <v>28.752490000000002</v>
      </c>
      <c r="OF295" s="1">
        <v>2.621748E-4</v>
      </c>
      <c r="OG295">
        <v>9.9110420000000005E-2</v>
      </c>
      <c r="OH295">
        <v>0.66550240000000005</v>
      </c>
      <c r="OI295">
        <v>28.73977</v>
      </c>
      <c r="OJ295" s="1">
        <v>2.5304469999999998E-4</v>
      </c>
      <c r="OK295">
        <v>9.5669959999999998E-2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0.72394919999999996</v>
      </c>
      <c r="G296">
        <v>23.912780000000001</v>
      </c>
      <c r="H296">
        <v>0</v>
      </c>
      <c r="I296">
        <v>0</v>
      </c>
      <c r="J296">
        <v>0.72370939999999995</v>
      </c>
      <c r="K296">
        <v>23.914999999999999</v>
      </c>
      <c r="L296">
        <v>0</v>
      </c>
      <c r="M296">
        <v>0</v>
      </c>
      <c r="N296">
        <v>0.72346060000000001</v>
      </c>
      <c r="O296">
        <v>23.99156</v>
      </c>
      <c r="P296">
        <v>0</v>
      </c>
      <c r="Q296">
        <v>0</v>
      </c>
      <c r="R296">
        <v>0.72319449999999996</v>
      </c>
      <c r="S296">
        <v>23.590140000000002</v>
      </c>
      <c r="T296">
        <v>0</v>
      </c>
      <c r="U296">
        <v>0</v>
      </c>
      <c r="V296">
        <v>0.72292749999999995</v>
      </c>
      <c r="W296">
        <v>23.208860000000001</v>
      </c>
      <c r="X296">
        <v>0</v>
      </c>
      <c r="Y296">
        <v>0</v>
      </c>
      <c r="Z296">
        <v>0.72265369999999995</v>
      </c>
      <c r="AA296">
        <v>22.916080000000001</v>
      </c>
      <c r="AB296">
        <v>0</v>
      </c>
      <c r="AC296">
        <v>0</v>
      </c>
      <c r="AD296">
        <v>0.72240720000000003</v>
      </c>
      <c r="AE296">
        <v>22.779679999999999</v>
      </c>
      <c r="AF296">
        <v>0</v>
      </c>
      <c r="AG296">
        <v>0</v>
      </c>
      <c r="AH296">
        <v>0.72228749999999997</v>
      </c>
      <c r="AI296">
        <v>22.830960000000001</v>
      </c>
      <c r="AJ296">
        <v>0</v>
      </c>
      <c r="AK296">
        <v>0</v>
      </c>
      <c r="AL296">
        <v>0.72220790000000001</v>
      </c>
      <c r="AM296">
        <v>23.29073</v>
      </c>
      <c r="AN296">
        <v>0</v>
      </c>
      <c r="AO296">
        <v>0</v>
      </c>
      <c r="AP296">
        <v>0.72207149999999998</v>
      </c>
      <c r="AQ296">
        <v>23.338650000000001</v>
      </c>
      <c r="AR296">
        <v>0</v>
      </c>
      <c r="AS296">
        <v>0</v>
      </c>
      <c r="AT296">
        <v>0.72203989999999996</v>
      </c>
      <c r="AU296">
        <v>23.273330000000001</v>
      </c>
      <c r="AV296">
        <v>0</v>
      </c>
      <c r="AW296">
        <v>0</v>
      </c>
      <c r="AX296">
        <v>0.72213970000000005</v>
      </c>
      <c r="AY296">
        <v>22.963439999999999</v>
      </c>
      <c r="AZ296">
        <v>0</v>
      </c>
      <c r="BA296">
        <v>0</v>
      </c>
      <c r="BB296">
        <v>0.72238329999999995</v>
      </c>
      <c r="BC296">
        <v>22.64678</v>
      </c>
      <c r="BD296">
        <v>0</v>
      </c>
      <c r="BE296">
        <v>0</v>
      </c>
      <c r="BF296">
        <v>0.72272380000000003</v>
      </c>
      <c r="BG296">
        <v>22.386299999999999</v>
      </c>
      <c r="BH296">
        <v>0</v>
      </c>
      <c r="BI296">
        <v>0</v>
      </c>
      <c r="BJ296">
        <v>0.72328870000000001</v>
      </c>
      <c r="BK296">
        <v>22.446629999999999</v>
      </c>
      <c r="BL296">
        <v>4.1954940000000004E-25</v>
      </c>
      <c r="BM296">
        <v>1.4156629999999999E-22</v>
      </c>
      <c r="BN296">
        <v>0.72394630000000004</v>
      </c>
      <c r="BO296">
        <v>22.898340000000001</v>
      </c>
      <c r="BP296" s="1">
        <v>5.1151230000000004E-19</v>
      </c>
      <c r="BQ296" s="1">
        <v>1.7123359999999999E-16</v>
      </c>
      <c r="BR296">
        <v>0.72454799999999997</v>
      </c>
      <c r="BS296">
        <v>23.542470000000002</v>
      </c>
      <c r="BT296" s="1">
        <v>7.2559669999999996E-11</v>
      </c>
      <c r="BU296" s="1">
        <v>1.8396979999999999E-8</v>
      </c>
      <c r="BV296">
        <v>0.72511300000000001</v>
      </c>
      <c r="BW296">
        <v>24.039840000000002</v>
      </c>
      <c r="BX296" s="1">
        <v>3.6238720000000001E-7</v>
      </c>
      <c r="BY296" s="1">
        <v>9.7203300000000005E-5</v>
      </c>
      <c r="BZ296">
        <v>0.7256399</v>
      </c>
      <c r="CA296">
        <v>24.218499999999999</v>
      </c>
      <c r="CB296" s="1">
        <v>1.3094770000000001E-4</v>
      </c>
      <c r="CC296" s="1">
        <v>3.6698939999999999E-2</v>
      </c>
      <c r="CD296">
        <v>0.72614970000000001</v>
      </c>
      <c r="CE296">
        <v>23.822430000000001</v>
      </c>
      <c r="CF296" s="1">
        <v>1.0477729999999999E-2</v>
      </c>
      <c r="CG296" s="1">
        <v>3.0426259999999998</v>
      </c>
      <c r="CH296">
        <v>0.72666470000000005</v>
      </c>
      <c r="CI296">
        <v>23.37527</v>
      </c>
      <c r="CJ296" s="1">
        <v>0.275144</v>
      </c>
      <c r="CK296" s="1">
        <v>82.449330000000003</v>
      </c>
      <c r="CL296">
        <v>0.72713289999999997</v>
      </c>
      <c r="CM296">
        <v>22.986599999999999</v>
      </c>
      <c r="CN296" s="1">
        <v>2.9694859999999998</v>
      </c>
      <c r="CO296" s="1">
        <v>915.43190000000004</v>
      </c>
      <c r="CP296">
        <v>0.72767559999999998</v>
      </c>
      <c r="CQ296">
        <v>22.772539999999999</v>
      </c>
      <c r="CR296" s="1">
        <v>15.38172</v>
      </c>
      <c r="CS296">
        <v>4861.1859999999997</v>
      </c>
      <c r="CT296">
        <v>0.72848860000000004</v>
      </c>
      <c r="CU296">
        <v>23.121929999999999</v>
      </c>
      <c r="CV296" s="1">
        <v>42.940359999999998</v>
      </c>
      <c r="CW296">
        <v>13873.47</v>
      </c>
      <c r="CX296">
        <v>0.72949370000000002</v>
      </c>
      <c r="CY296">
        <v>23.709230000000002</v>
      </c>
      <c r="CZ296">
        <v>70.902609999999996</v>
      </c>
      <c r="DA296">
        <v>23357.98</v>
      </c>
      <c r="DB296">
        <v>0.73061989999999999</v>
      </c>
      <c r="DC296">
        <v>24.11562</v>
      </c>
      <c r="DD296">
        <v>74.79325</v>
      </c>
      <c r="DE296">
        <v>25067.040000000001</v>
      </c>
      <c r="DF296">
        <v>0.73191609999999996</v>
      </c>
      <c r="DG296">
        <v>24.404640000000001</v>
      </c>
      <c r="DH296">
        <v>53.731270000000002</v>
      </c>
      <c r="DI296">
        <v>18282.48</v>
      </c>
      <c r="DJ296">
        <v>0.73347280000000004</v>
      </c>
      <c r="DK296">
        <v>24.195250000000001</v>
      </c>
      <c r="DL296">
        <v>27.80818</v>
      </c>
      <c r="DM296">
        <v>9586.5310000000009</v>
      </c>
      <c r="DN296">
        <v>0.73536840000000003</v>
      </c>
      <c r="DO296">
        <v>23.939419999999998</v>
      </c>
      <c r="DP296">
        <v>10.895519999999999</v>
      </c>
      <c r="DQ296">
        <v>3798.5970000000002</v>
      </c>
      <c r="DR296">
        <v>0.73774640000000002</v>
      </c>
      <c r="DS296">
        <v>23.58933</v>
      </c>
      <c r="DT296">
        <v>3.3926379999999998</v>
      </c>
      <c r="DU296">
        <v>1192.837</v>
      </c>
      <c r="DV296">
        <v>0.74080520000000005</v>
      </c>
      <c r="DW296">
        <v>23.268329999999999</v>
      </c>
      <c r="DX296">
        <v>0.89831749999999999</v>
      </c>
      <c r="DY296">
        <v>317.28410000000002</v>
      </c>
      <c r="DZ296">
        <v>0.74420569999999997</v>
      </c>
      <c r="EA296">
        <v>23.38382</v>
      </c>
      <c r="EB296">
        <v>0.23994109999999999</v>
      </c>
      <c r="EC296">
        <v>84.031850000000006</v>
      </c>
      <c r="ED296">
        <v>0.74540110000000004</v>
      </c>
      <c r="EE296">
        <v>23.711369999999999</v>
      </c>
      <c r="EF296">
        <v>9.683783E-2</v>
      </c>
      <c r="EG296">
        <v>32.953200000000002</v>
      </c>
      <c r="EH296">
        <v>0.74514049999999998</v>
      </c>
      <c r="EI296">
        <v>24.12959</v>
      </c>
      <c r="EJ296">
        <v>7.1250999999999995E-2</v>
      </c>
      <c r="EK296">
        <v>23.744679999999999</v>
      </c>
      <c r="EL296">
        <v>0.74491799999999997</v>
      </c>
      <c r="EM296">
        <v>24.40643</v>
      </c>
      <c r="EN296">
        <v>6.7291390000000006E-2</v>
      </c>
      <c r="EO296">
        <v>22.340630000000001</v>
      </c>
      <c r="EP296">
        <v>0.74519809999999997</v>
      </c>
      <c r="EQ296">
        <v>24.308730000000001</v>
      </c>
      <c r="ER296">
        <v>6.5374299999999996E-2</v>
      </c>
      <c r="ES296">
        <v>21.719139999999999</v>
      </c>
      <c r="ET296">
        <v>0.7454596</v>
      </c>
      <c r="EU296">
        <v>23.990030000000001</v>
      </c>
      <c r="EV296">
        <v>6.2259460000000003E-2</v>
      </c>
      <c r="EW296">
        <v>20.712679999999999</v>
      </c>
      <c r="EX296">
        <v>0.74560709999999997</v>
      </c>
      <c r="EY296">
        <v>23.65973</v>
      </c>
      <c r="EZ296">
        <v>5.802558E-2</v>
      </c>
      <c r="FA296">
        <v>19.330089999999998</v>
      </c>
      <c r="FB296">
        <v>0.74581500000000001</v>
      </c>
      <c r="FC296">
        <v>23.501560000000001</v>
      </c>
      <c r="FD296">
        <v>5.3255999999999998E-2</v>
      </c>
      <c r="FE296">
        <v>17.758610000000001</v>
      </c>
      <c r="FF296">
        <v>0.74646369999999995</v>
      </c>
      <c r="FG296">
        <v>24.050640000000001</v>
      </c>
      <c r="FH296" s="1">
        <v>4.8436460000000001E-2</v>
      </c>
      <c r="FI296">
        <v>16.156659999999999</v>
      </c>
      <c r="FJ296">
        <v>0.74748780000000004</v>
      </c>
      <c r="FK296">
        <v>24.390840000000001</v>
      </c>
      <c r="FL296" s="1">
        <v>4.3845019999999998E-2</v>
      </c>
      <c r="FM296">
        <v>14.623200000000001</v>
      </c>
      <c r="FN296">
        <v>0.74896220000000002</v>
      </c>
      <c r="FO296">
        <v>24.730049999999999</v>
      </c>
      <c r="FP296" s="1">
        <v>3.9596100000000002E-2</v>
      </c>
      <c r="FQ296">
        <v>13.202769999999999</v>
      </c>
      <c r="FR296">
        <v>0.75031720000000002</v>
      </c>
      <c r="FS296">
        <v>24.916060000000002</v>
      </c>
      <c r="FT296" s="1">
        <v>3.5741240000000001E-2</v>
      </c>
      <c r="FU296">
        <v>11.908049999999999</v>
      </c>
      <c r="FV296">
        <v>0.74587049999999999</v>
      </c>
      <c r="FW296">
        <v>24.863420000000001</v>
      </c>
      <c r="FX296" s="1">
        <v>3.2275949999999998E-2</v>
      </c>
      <c r="FY296">
        <v>10.79016</v>
      </c>
      <c r="FZ296">
        <v>0.74164370000000002</v>
      </c>
      <c r="GA296">
        <v>24.654890000000002</v>
      </c>
      <c r="GB296" s="1">
        <v>2.9198450000000001E-2</v>
      </c>
      <c r="GC296">
        <v>9.7911999999999999</v>
      </c>
      <c r="GD296">
        <v>0.73739920000000003</v>
      </c>
      <c r="GE296">
        <v>24.413830000000001</v>
      </c>
      <c r="GF296" s="1">
        <v>2.643092E-2</v>
      </c>
      <c r="GG296">
        <v>8.8909710000000004</v>
      </c>
      <c r="GH296">
        <v>0.73317239999999995</v>
      </c>
      <c r="GI296">
        <v>24.33325</v>
      </c>
      <c r="GJ296" s="1">
        <v>2.391532E-2</v>
      </c>
      <c r="GK296">
        <v>8.0691260000000007</v>
      </c>
      <c r="GL296">
        <v>0.72901289999999996</v>
      </c>
      <c r="GM296">
        <v>24.926739999999999</v>
      </c>
      <c r="GN296" s="1">
        <v>2.1632390000000001E-2</v>
      </c>
      <c r="GO296">
        <v>7.3205549999999997</v>
      </c>
      <c r="GP296">
        <v>0.72478569999999998</v>
      </c>
      <c r="GQ296">
        <v>25.32442</v>
      </c>
      <c r="GR296" s="1">
        <v>1.955397E-2</v>
      </c>
      <c r="GS296">
        <v>6.6378940000000002</v>
      </c>
      <c r="GT296">
        <v>0.72058549999999999</v>
      </c>
      <c r="GU296">
        <v>25.724689999999999</v>
      </c>
      <c r="GV296" s="1">
        <v>1.7666790000000002E-2</v>
      </c>
      <c r="GW296">
        <v>6.016273</v>
      </c>
      <c r="GX296">
        <v>0.71699539999999995</v>
      </c>
      <c r="GY296">
        <v>26.198840000000001</v>
      </c>
      <c r="GZ296" s="1">
        <v>1.596446E-2</v>
      </c>
      <c r="HA296">
        <v>5.4498430000000004</v>
      </c>
      <c r="HB296">
        <v>0.71387270000000003</v>
      </c>
      <c r="HC296">
        <v>26.288630000000001</v>
      </c>
      <c r="HD296" s="1">
        <v>1.443433E-2</v>
      </c>
      <c r="HE296">
        <v>4.9390539999999996</v>
      </c>
      <c r="HF296">
        <v>0.7113448</v>
      </c>
      <c r="HG296">
        <v>26.175139999999999</v>
      </c>
      <c r="HH296" s="1">
        <v>1.306209E-2</v>
      </c>
      <c r="HI296">
        <v>4.4780920000000002</v>
      </c>
      <c r="HJ296">
        <v>0.70920550000000004</v>
      </c>
      <c r="HK296">
        <v>26.17728</v>
      </c>
      <c r="HL296" s="1">
        <v>1.182095E-2</v>
      </c>
      <c r="HM296">
        <v>4.0590419999999998</v>
      </c>
      <c r="HN296">
        <v>0.70743370000000005</v>
      </c>
      <c r="HO296">
        <v>26.229780000000002</v>
      </c>
      <c r="HP296" s="1">
        <v>1.068738E-2</v>
      </c>
      <c r="HQ296">
        <v>3.6750590000000001</v>
      </c>
      <c r="HR296">
        <v>0.70591570000000003</v>
      </c>
      <c r="HS296">
        <v>26.852429999999998</v>
      </c>
      <c r="HT296" s="1">
        <v>9.6423670000000006E-3</v>
      </c>
      <c r="HU296">
        <v>3.3200859999999999</v>
      </c>
      <c r="HV296">
        <v>0.70436869999999996</v>
      </c>
      <c r="HW296">
        <v>27.422280000000001</v>
      </c>
      <c r="HX296" s="1">
        <v>8.6692290000000005E-3</v>
      </c>
      <c r="HY296">
        <v>2.9891700000000001</v>
      </c>
      <c r="HZ296">
        <v>0.70313820000000005</v>
      </c>
      <c r="IA296">
        <v>27.807410000000001</v>
      </c>
      <c r="IB296" s="1">
        <v>7.7557320000000004E-3</v>
      </c>
      <c r="IC296">
        <v>2.6774230000000001</v>
      </c>
      <c r="ID296">
        <v>0.70219050000000005</v>
      </c>
      <c r="IE296">
        <v>28.20016</v>
      </c>
      <c r="IF296" s="1">
        <v>6.8936860000000004E-3</v>
      </c>
      <c r="IG296">
        <v>2.3824149999999999</v>
      </c>
      <c r="IH296">
        <v>0.701492</v>
      </c>
      <c r="II296">
        <v>28.082319999999999</v>
      </c>
      <c r="IJ296" s="1">
        <v>6.0706309999999999E-3</v>
      </c>
      <c r="IK296">
        <v>2.1002939999999999</v>
      </c>
      <c r="IL296">
        <v>0.70097220000000005</v>
      </c>
      <c r="IM296">
        <v>27.8367</v>
      </c>
      <c r="IN296" s="1">
        <v>5.2689149999999999E-3</v>
      </c>
      <c r="IO296">
        <v>1.825264</v>
      </c>
      <c r="IP296">
        <v>0.70060560000000005</v>
      </c>
      <c r="IQ296">
        <v>27.68947</v>
      </c>
      <c r="IR296" s="1">
        <v>4.4745710000000001E-3</v>
      </c>
      <c r="IS296">
        <v>1.5526800000000001</v>
      </c>
      <c r="IT296">
        <v>0.70033129999999999</v>
      </c>
      <c r="IU296">
        <v>27.572790000000001</v>
      </c>
      <c r="IV296" s="1">
        <v>3.6961030000000001E-3</v>
      </c>
      <c r="IW296">
        <v>1.284721</v>
      </c>
      <c r="IX296">
        <v>0.70013749999999997</v>
      </c>
      <c r="IY296">
        <v>27.915759999999999</v>
      </c>
      <c r="IZ296" s="1">
        <v>2.9673400000000002E-3</v>
      </c>
      <c r="JA296">
        <v>1.032983</v>
      </c>
      <c r="JB296">
        <v>0.70000110000000004</v>
      </c>
      <c r="JC296">
        <v>27.81521</v>
      </c>
      <c r="JD296" s="1">
        <v>2.334689E-3</v>
      </c>
      <c r="JE296">
        <v>0.81347670000000005</v>
      </c>
      <c r="JF296">
        <v>0.69990220000000003</v>
      </c>
      <c r="JG296">
        <v>27.839220000000001</v>
      </c>
      <c r="JH296" s="1">
        <v>1.8315079999999999E-3</v>
      </c>
      <c r="JI296">
        <v>0.63801149999999995</v>
      </c>
      <c r="JJ296">
        <v>0.69984570000000001</v>
      </c>
      <c r="JK296">
        <v>27.590949999999999</v>
      </c>
      <c r="JL296" s="1">
        <v>1.4634769999999999E-3</v>
      </c>
      <c r="JM296">
        <v>0.50910670000000002</v>
      </c>
      <c r="JN296">
        <v>0.69979080000000005</v>
      </c>
      <c r="JO296">
        <v>27.47747</v>
      </c>
      <c r="JP296" s="1">
        <v>1.2113829999999999E-3</v>
      </c>
      <c r="JQ296">
        <v>0.42056070000000001</v>
      </c>
      <c r="JR296">
        <v>0.69977409999999995</v>
      </c>
      <c r="JS296">
        <v>27.579799999999999</v>
      </c>
      <c r="JT296" s="1">
        <v>1.045034E-3</v>
      </c>
      <c r="JU296">
        <v>0.3620506</v>
      </c>
      <c r="JV296">
        <v>0.69975580000000004</v>
      </c>
      <c r="JW296">
        <v>27.690729999999999</v>
      </c>
      <c r="JX296" s="1">
        <v>9.349626E-4</v>
      </c>
      <c r="JY296">
        <v>0.32335510000000001</v>
      </c>
      <c r="JZ296">
        <v>0.69973099999999999</v>
      </c>
      <c r="KA296">
        <v>27.75752</v>
      </c>
      <c r="KB296" s="1">
        <v>8.5875290000000004E-4</v>
      </c>
      <c r="KC296">
        <v>0.29663970000000001</v>
      </c>
      <c r="KD296">
        <v>0.69972330000000005</v>
      </c>
      <c r="KE296">
        <v>28.317509999999999</v>
      </c>
      <c r="KF296" s="1">
        <v>8.0204709999999999E-4</v>
      </c>
      <c r="KG296">
        <v>0.27686169999999999</v>
      </c>
      <c r="KH296">
        <v>0.69971950000000005</v>
      </c>
      <c r="KI296">
        <v>28.199369999999998</v>
      </c>
      <c r="KJ296" s="1">
        <v>7.564987E-4</v>
      </c>
      <c r="KK296">
        <v>0.26104169999999999</v>
      </c>
      <c r="KL296">
        <v>0.699708</v>
      </c>
      <c r="KM296">
        <v>28.057870000000001</v>
      </c>
      <c r="KN296" s="1">
        <v>7.1756439999999999E-4</v>
      </c>
      <c r="KO296">
        <v>0.2475628</v>
      </c>
      <c r="KP296">
        <v>0.69969700000000001</v>
      </c>
      <c r="KQ296">
        <v>27.906389999999998</v>
      </c>
      <c r="KR296" s="1">
        <v>6.8282810000000005E-4</v>
      </c>
      <c r="KS296">
        <v>0.23555100000000001</v>
      </c>
      <c r="KT296">
        <v>0.6997198</v>
      </c>
      <c r="KU296">
        <v>27.5305</v>
      </c>
      <c r="KV296" s="1">
        <v>6.5096909999999997E-4</v>
      </c>
      <c r="KW296">
        <v>0.2245461</v>
      </c>
      <c r="KX296">
        <v>0.69972939999999995</v>
      </c>
      <c r="KY296">
        <v>27.14198</v>
      </c>
      <c r="KZ296" s="1">
        <v>6.2137379999999999E-4</v>
      </c>
      <c r="LA296">
        <v>0.21431790000000001</v>
      </c>
      <c r="LB296">
        <v>0.69971410000000001</v>
      </c>
      <c r="LC296">
        <v>26.900759999999998</v>
      </c>
      <c r="LD296" s="1">
        <v>5.9372440000000004E-4</v>
      </c>
      <c r="LE296">
        <v>0.20477799999999999</v>
      </c>
      <c r="LF296">
        <v>0.69971220000000001</v>
      </c>
      <c r="LG296">
        <v>26.862649999999999</v>
      </c>
      <c r="LH296" s="1">
        <v>5.6788050000000005E-4</v>
      </c>
      <c r="LI296">
        <v>0.19584889999999999</v>
      </c>
      <c r="LJ296">
        <v>0.69970880000000002</v>
      </c>
      <c r="LK296">
        <v>27.569859999999998</v>
      </c>
      <c r="LL296" s="1">
        <v>5.4340689999999995E-4</v>
      </c>
      <c r="LM296">
        <v>0.18741060000000001</v>
      </c>
      <c r="LN296">
        <v>0.69971360000000005</v>
      </c>
      <c r="LO296">
        <v>27.822510000000001</v>
      </c>
      <c r="LP296" s="1">
        <v>5.2023670000000001E-4</v>
      </c>
      <c r="LQ296">
        <v>0.17940200000000001</v>
      </c>
      <c r="LR296">
        <v>0.69971720000000004</v>
      </c>
      <c r="LS296">
        <v>28.017610000000001</v>
      </c>
      <c r="LT296" s="1">
        <v>4.9821510000000002E-4</v>
      </c>
      <c r="LU296">
        <v>0.17180039999999999</v>
      </c>
      <c r="LV296">
        <v>0.69970880000000002</v>
      </c>
      <c r="LW296">
        <v>28.47946</v>
      </c>
      <c r="LX296" s="1">
        <v>4.7731120000000003E-4</v>
      </c>
      <c r="LY296">
        <v>0.1645925</v>
      </c>
      <c r="LZ296">
        <v>0.69972440000000002</v>
      </c>
      <c r="MA296">
        <v>28.45044</v>
      </c>
      <c r="MB296" s="1">
        <v>4.5744680000000003E-4</v>
      </c>
      <c r="MC296">
        <v>0.15774630000000001</v>
      </c>
      <c r="MD296">
        <v>0.69971669999999997</v>
      </c>
      <c r="ME296">
        <v>28.098990000000001</v>
      </c>
      <c r="MF296" s="1">
        <v>4.3858630000000003E-4</v>
      </c>
      <c r="MG296">
        <v>0.1512307</v>
      </c>
      <c r="MH296">
        <v>0.6996947</v>
      </c>
      <c r="MI296">
        <v>27.859529999999999</v>
      </c>
      <c r="MJ296" s="1">
        <v>4.2058649999999998E-4</v>
      </c>
      <c r="MK296">
        <v>0.14502709999999999</v>
      </c>
      <c r="ML296">
        <v>0.69968459999999999</v>
      </c>
      <c r="MM296">
        <v>27.89743</v>
      </c>
      <c r="MN296" s="1">
        <v>4.0345369999999998E-4</v>
      </c>
      <c r="MO296">
        <v>0.1391242</v>
      </c>
      <c r="MP296">
        <v>0.69965770000000005</v>
      </c>
      <c r="MQ296">
        <v>28.569569999999999</v>
      </c>
      <c r="MR296" s="1">
        <v>3.8716850000000003E-4</v>
      </c>
      <c r="MS296">
        <v>0.13351389999999999</v>
      </c>
      <c r="MT296">
        <v>0.6996135</v>
      </c>
      <c r="MU296">
        <v>29.037990000000001</v>
      </c>
      <c r="MV296" s="1">
        <v>3.717339E-4</v>
      </c>
      <c r="MW296">
        <v>0.1281783</v>
      </c>
      <c r="MX296">
        <v>0.69954709999999998</v>
      </c>
      <c r="MY296">
        <v>29.220379999999999</v>
      </c>
      <c r="MZ296" s="1">
        <v>3.5695520000000001E-4</v>
      </c>
      <c r="NA296">
        <v>0.12309290000000001</v>
      </c>
      <c r="NB296">
        <v>0.69944450000000002</v>
      </c>
      <c r="NC296">
        <v>29.365449999999999</v>
      </c>
      <c r="ND296" s="1">
        <v>3.428646E-4</v>
      </c>
      <c r="NE296">
        <v>0.1182416</v>
      </c>
      <c r="NF296">
        <v>0.69934439999999998</v>
      </c>
      <c r="NG296">
        <v>29.023040000000002</v>
      </c>
      <c r="NH296" s="1">
        <v>3.2943529999999999E-4</v>
      </c>
      <c r="NI296">
        <v>0.1136176</v>
      </c>
      <c r="NJ296">
        <v>0.6991946</v>
      </c>
      <c r="NK296">
        <v>28.640619999999998</v>
      </c>
      <c r="NL296" s="1">
        <v>3.1669780000000001E-4</v>
      </c>
      <c r="NM296">
        <v>0.10923040000000001</v>
      </c>
      <c r="NN296">
        <v>0.69905300000000004</v>
      </c>
      <c r="NO296">
        <v>28.410270000000001</v>
      </c>
      <c r="NP296" s="1">
        <v>3.0467059999999998E-4</v>
      </c>
      <c r="NQ296">
        <v>0.1050875</v>
      </c>
      <c r="NR296">
        <v>0.69884780000000002</v>
      </c>
      <c r="NS296">
        <v>28.268319999999999</v>
      </c>
      <c r="NT296" s="1">
        <v>2.9337569999999998E-4</v>
      </c>
      <c r="NU296">
        <v>0.1012064</v>
      </c>
      <c r="NV296">
        <v>0.69866899999999998</v>
      </c>
      <c r="NW296">
        <v>28.391760000000001</v>
      </c>
      <c r="NX296" s="1">
        <v>2.827951E-4</v>
      </c>
      <c r="NY296">
        <v>9.7563339999999998E-2</v>
      </c>
      <c r="NZ296">
        <v>0.69847979999999998</v>
      </c>
      <c r="OA296">
        <v>28.781590000000001</v>
      </c>
      <c r="OB296" s="1">
        <v>2.727998E-4</v>
      </c>
      <c r="OC296">
        <v>9.4132709999999994E-2</v>
      </c>
      <c r="OD296">
        <v>0.6983125</v>
      </c>
      <c r="OE296">
        <v>28.781569999999999</v>
      </c>
      <c r="OF296" s="1">
        <v>2.6328989999999997E-4</v>
      </c>
      <c r="OG296">
        <v>9.0858040000000001E-2</v>
      </c>
      <c r="OH296">
        <v>0.69813360000000002</v>
      </c>
      <c r="OI296">
        <v>28.763310000000001</v>
      </c>
      <c r="OJ296" s="1">
        <v>2.5412109999999998E-4</v>
      </c>
      <c r="OK296">
        <v>8.7703500000000004E-2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1.063299</v>
      </c>
      <c r="G297">
        <v>23.941669999999998</v>
      </c>
      <c r="H297">
        <v>0</v>
      </c>
      <c r="I297">
        <v>0</v>
      </c>
      <c r="J297">
        <v>1.0615870000000001</v>
      </c>
      <c r="K297">
        <v>23.937729999999998</v>
      </c>
      <c r="L297">
        <v>0</v>
      </c>
      <c r="M297">
        <v>0</v>
      </c>
      <c r="N297">
        <v>1.0598780000000001</v>
      </c>
      <c r="O297">
        <v>24.036390000000001</v>
      </c>
      <c r="P297">
        <v>0</v>
      </c>
      <c r="Q297">
        <v>0</v>
      </c>
      <c r="R297">
        <v>1.058165</v>
      </c>
      <c r="S297">
        <v>23.625869999999999</v>
      </c>
      <c r="T297">
        <v>0</v>
      </c>
      <c r="U297">
        <v>0</v>
      </c>
      <c r="V297">
        <v>1.056378</v>
      </c>
      <c r="W297">
        <v>23.241849999999999</v>
      </c>
      <c r="X297">
        <v>0</v>
      </c>
      <c r="Y297">
        <v>0</v>
      </c>
      <c r="Z297">
        <v>1.0545789999999999</v>
      </c>
      <c r="AA297">
        <v>22.939229999999998</v>
      </c>
      <c r="AB297">
        <v>0</v>
      </c>
      <c r="AC297">
        <v>0</v>
      </c>
      <c r="AD297">
        <v>1.052772</v>
      </c>
      <c r="AE297">
        <v>22.788609999999998</v>
      </c>
      <c r="AF297">
        <v>0</v>
      </c>
      <c r="AG297">
        <v>0</v>
      </c>
      <c r="AH297">
        <v>1.0512079999999999</v>
      </c>
      <c r="AI297">
        <v>22.835560000000001</v>
      </c>
      <c r="AJ297">
        <v>0</v>
      </c>
      <c r="AK297">
        <v>0</v>
      </c>
      <c r="AL297">
        <v>1.0495140000000001</v>
      </c>
      <c r="AM297">
        <v>23.31549</v>
      </c>
      <c r="AN297">
        <v>0</v>
      </c>
      <c r="AO297">
        <v>0</v>
      </c>
      <c r="AP297">
        <v>1.0474669999999999</v>
      </c>
      <c r="AQ297">
        <v>23.365819999999999</v>
      </c>
      <c r="AR297">
        <v>0</v>
      </c>
      <c r="AS297">
        <v>0</v>
      </c>
      <c r="AT297">
        <v>1.044724</v>
      </c>
      <c r="AU297">
        <v>23.308969999999999</v>
      </c>
      <c r="AV297">
        <v>0</v>
      </c>
      <c r="AW297">
        <v>0</v>
      </c>
      <c r="AX297">
        <v>1.0411140000000001</v>
      </c>
      <c r="AY297">
        <v>23.007719999999999</v>
      </c>
      <c r="AZ297">
        <v>0</v>
      </c>
      <c r="BA297">
        <v>0</v>
      </c>
      <c r="BB297">
        <v>1.0375019999999999</v>
      </c>
      <c r="BC297">
        <v>22.686820000000001</v>
      </c>
      <c r="BD297">
        <v>0</v>
      </c>
      <c r="BE297">
        <v>0</v>
      </c>
      <c r="BF297">
        <v>1.0341800000000001</v>
      </c>
      <c r="BG297">
        <v>22.41628</v>
      </c>
      <c r="BH297">
        <v>0</v>
      </c>
      <c r="BI297">
        <v>0</v>
      </c>
      <c r="BJ297">
        <v>1.031309</v>
      </c>
      <c r="BK297">
        <v>22.469100000000001</v>
      </c>
      <c r="BL297">
        <v>4.3004260000000001E-26</v>
      </c>
      <c r="BM297">
        <v>1.1575189999999999E-23</v>
      </c>
      <c r="BN297">
        <v>1.0287269999999999</v>
      </c>
      <c r="BO297">
        <v>22.923190000000002</v>
      </c>
      <c r="BP297" s="1">
        <v>3.366974E-19</v>
      </c>
      <c r="BQ297" s="1">
        <v>8.55477E-17</v>
      </c>
      <c r="BR297">
        <v>1.026295</v>
      </c>
      <c r="BS297">
        <v>23.577649999999998</v>
      </c>
      <c r="BT297" s="1">
        <v>3.308118E-11</v>
      </c>
      <c r="BU297" s="1">
        <v>6.4588450000000004E-9</v>
      </c>
      <c r="BV297">
        <v>1.023908</v>
      </c>
      <c r="BW297">
        <v>24.086500000000001</v>
      </c>
      <c r="BX297" s="1">
        <v>2.1337240000000001E-7</v>
      </c>
      <c r="BY297" s="1">
        <v>4.5337460000000001E-5</v>
      </c>
      <c r="BZ297">
        <v>1.0215099999999999</v>
      </c>
      <c r="CA297">
        <v>24.269739999999999</v>
      </c>
      <c r="CB297" s="1">
        <v>8.7383030000000002E-5</v>
      </c>
      <c r="CC297" s="1">
        <v>1.9540169999999999E-2</v>
      </c>
      <c r="CD297">
        <v>1.018883</v>
      </c>
      <c r="CE297">
        <v>23.86477</v>
      </c>
      <c r="CF297" s="1">
        <v>7.6607280000000003E-3</v>
      </c>
      <c r="CG297" s="1">
        <v>1.7813479999999999</v>
      </c>
      <c r="CH297">
        <v>1.0160020000000001</v>
      </c>
      <c r="CI297">
        <v>23.413509999999999</v>
      </c>
      <c r="CJ297" s="1">
        <v>0.2167751</v>
      </c>
      <c r="CK297" s="1">
        <v>52.139600000000002</v>
      </c>
      <c r="CL297">
        <v>1.012667</v>
      </c>
      <c r="CM297">
        <v>23.02036</v>
      </c>
      <c r="CN297" s="1">
        <v>2.493449</v>
      </c>
      <c r="CO297" s="1">
        <v>618.18799999999999</v>
      </c>
      <c r="CP297">
        <v>1.0088649999999999</v>
      </c>
      <c r="CQ297">
        <v>22.793119999999998</v>
      </c>
      <c r="CR297" s="1">
        <v>13.653309999999999</v>
      </c>
      <c r="CS297">
        <v>3476.8020000000001</v>
      </c>
      <c r="CT297">
        <v>1.0048239999999999</v>
      </c>
      <c r="CU297">
        <v>23.14676</v>
      </c>
      <c r="CV297" s="1">
        <v>40.024760000000001</v>
      </c>
      <c r="CW297">
        <v>10440.959999999999</v>
      </c>
      <c r="CX297">
        <v>1.0002979999999999</v>
      </c>
      <c r="CY297">
        <v>23.739519999999999</v>
      </c>
      <c r="CZ297">
        <v>69.006699999999995</v>
      </c>
      <c r="DA297">
        <v>18396.97</v>
      </c>
      <c r="DB297">
        <v>0.99530359999999996</v>
      </c>
      <c r="DC297">
        <v>24.138169999999999</v>
      </c>
      <c r="DD297">
        <v>75.622680000000003</v>
      </c>
      <c r="DE297">
        <v>20561.439999999999</v>
      </c>
      <c r="DF297">
        <v>0.98994579999999999</v>
      </c>
      <c r="DG297">
        <v>24.433</v>
      </c>
      <c r="DH297">
        <v>56.196440000000003</v>
      </c>
      <c r="DI297">
        <v>15556.53</v>
      </c>
      <c r="DJ297">
        <v>0.98418930000000004</v>
      </c>
      <c r="DK297">
        <v>24.219580000000001</v>
      </c>
      <c r="DL297">
        <v>29.960599999999999</v>
      </c>
      <c r="DM297">
        <v>8429.6569999999992</v>
      </c>
      <c r="DN297">
        <v>0.9785258</v>
      </c>
      <c r="DO297">
        <v>23.96264</v>
      </c>
      <c r="DP297">
        <v>12.046569999999999</v>
      </c>
      <c r="DQ297">
        <v>3439.913</v>
      </c>
      <c r="DR297">
        <v>0.97273520000000002</v>
      </c>
      <c r="DS297">
        <v>23.616119999999999</v>
      </c>
      <c r="DT297">
        <v>3.8317399999999999</v>
      </c>
      <c r="DU297">
        <v>1108.69</v>
      </c>
      <c r="DV297">
        <v>0.96567199999999997</v>
      </c>
      <c r="DW297">
        <v>23.289580000000001</v>
      </c>
      <c r="DX297">
        <v>1.02763</v>
      </c>
      <c r="DY297">
        <v>300.40750000000003</v>
      </c>
      <c r="DZ297">
        <v>0.95841279999999995</v>
      </c>
      <c r="EA297">
        <v>23.413540000000001</v>
      </c>
      <c r="EB297">
        <v>0.2708158</v>
      </c>
      <c r="EC297">
        <v>79.082800000000006</v>
      </c>
      <c r="ED297">
        <v>0.95102200000000003</v>
      </c>
      <c r="EE297">
        <v>23.739740000000001</v>
      </c>
      <c r="EF297">
        <v>0.10293140000000001</v>
      </c>
      <c r="EG297">
        <v>29.369700000000002</v>
      </c>
      <c r="EH297">
        <v>0.94358220000000004</v>
      </c>
      <c r="EI297">
        <v>24.151509999999998</v>
      </c>
      <c r="EJ297">
        <v>7.2224679999999999E-2</v>
      </c>
      <c r="EK297">
        <v>20.196639999999999</v>
      </c>
      <c r="EL297">
        <v>0.93593729999999997</v>
      </c>
      <c r="EM297">
        <v>24.42869</v>
      </c>
      <c r="EN297">
        <v>6.7481529999999998E-2</v>
      </c>
      <c r="EO297">
        <v>18.82958</v>
      </c>
      <c r="EP297">
        <v>0.92917729999999998</v>
      </c>
      <c r="EQ297">
        <v>24.3232</v>
      </c>
      <c r="ER297">
        <v>6.5602179999999996E-2</v>
      </c>
      <c r="ES297">
        <v>18.358640000000001</v>
      </c>
      <c r="ET297">
        <v>0.92240789999999995</v>
      </c>
      <c r="EU297">
        <v>24.004709999999999</v>
      </c>
      <c r="EV297">
        <v>6.2617049999999994E-2</v>
      </c>
      <c r="EW297">
        <v>17.589849999999998</v>
      </c>
      <c r="EX297">
        <v>0.91532899999999995</v>
      </c>
      <c r="EY297">
        <v>23.68412</v>
      </c>
      <c r="EZ297">
        <v>5.8471339999999997E-2</v>
      </c>
      <c r="FA297">
        <v>16.488289999999999</v>
      </c>
      <c r="FB297">
        <v>0.90797220000000001</v>
      </c>
      <c r="FC297">
        <v>23.530339999999999</v>
      </c>
      <c r="FD297">
        <v>5.3733509999999998E-2</v>
      </c>
      <c r="FE297">
        <v>15.20668</v>
      </c>
      <c r="FF297">
        <v>0.90082410000000002</v>
      </c>
      <c r="FG297">
        <v>24.099989999999998</v>
      </c>
      <c r="FH297" s="1">
        <v>4.8910120000000001E-2</v>
      </c>
      <c r="FI297">
        <v>13.89208</v>
      </c>
      <c r="FJ297">
        <v>0.89373899999999995</v>
      </c>
      <c r="FK297">
        <v>24.429200000000002</v>
      </c>
      <c r="FL297" s="1">
        <v>4.429143E-2</v>
      </c>
      <c r="FM297">
        <v>12.632149999999999</v>
      </c>
      <c r="FN297">
        <v>0.88617509999999999</v>
      </c>
      <c r="FO297">
        <v>24.750229999999998</v>
      </c>
      <c r="FP297" s="1">
        <v>4.0008630000000003E-2</v>
      </c>
      <c r="FQ297">
        <v>11.460710000000001</v>
      </c>
      <c r="FR297">
        <v>0.87909939999999998</v>
      </c>
      <c r="FS297">
        <v>24.931190000000001</v>
      </c>
      <c r="FT297" s="1">
        <v>3.6106920000000001E-2</v>
      </c>
      <c r="FU297">
        <v>10.37867</v>
      </c>
      <c r="FV297">
        <v>0.87213859999999999</v>
      </c>
      <c r="FW297">
        <v>24.870819999999998</v>
      </c>
      <c r="FX297" s="1">
        <v>3.2599040000000003E-2</v>
      </c>
      <c r="FY297">
        <v>9.3996049999999993</v>
      </c>
      <c r="FZ297">
        <v>0.86557340000000005</v>
      </c>
      <c r="GA297">
        <v>24.660889999999998</v>
      </c>
      <c r="GB297" s="1">
        <v>2.948798E-2</v>
      </c>
      <c r="GC297">
        <v>8.5256460000000001</v>
      </c>
      <c r="GD297">
        <v>0.85915260000000004</v>
      </c>
      <c r="GE297">
        <v>24.428609999999999</v>
      </c>
      <c r="GF297" s="1">
        <v>2.6695590000000002E-2</v>
      </c>
      <c r="GG297">
        <v>7.7391069999999997</v>
      </c>
      <c r="GH297">
        <v>0.85277800000000004</v>
      </c>
      <c r="GI297">
        <v>24.358160000000002</v>
      </c>
      <c r="GJ297" s="1">
        <v>2.415701E-2</v>
      </c>
      <c r="GK297">
        <v>7.0206879999999998</v>
      </c>
      <c r="GL297">
        <v>0.84646449999999995</v>
      </c>
      <c r="GM297">
        <v>24.9815</v>
      </c>
      <c r="GN297" s="1">
        <v>2.1853279999999999E-2</v>
      </c>
      <c r="GO297">
        <v>6.3672069999999996</v>
      </c>
      <c r="GP297">
        <v>0.84014420000000001</v>
      </c>
      <c r="GQ297">
        <v>25.381329999999998</v>
      </c>
      <c r="GR297" s="1">
        <v>1.975594E-2</v>
      </c>
      <c r="GS297">
        <v>5.7713840000000003</v>
      </c>
      <c r="GT297">
        <v>0.83379939999999997</v>
      </c>
      <c r="GU297">
        <v>25.760909999999999</v>
      </c>
      <c r="GV297" s="1">
        <v>1.78508E-2</v>
      </c>
      <c r="GW297">
        <v>5.229374</v>
      </c>
      <c r="GX297">
        <v>0.82842210000000005</v>
      </c>
      <c r="GY297">
        <v>26.226949999999999</v>
      </c>
      <c r="GZ297" s="1">
        <v>1.61321E-2</v>
      </c>
      <c r="HA297">
        <v>4.7402160000000002</v>
      </c>
      <c r="HB297">
        <v>0.82357720000000001</v>
      </c>
      <c r="HC297">
        <v>26.30021</v>
      </c>
      <c r="HD297" s="1">
        <v>1.4585799999999999E-2</v>
      </c>
      <c r="HE297">
        <v>4.2985610000000003</v>
      </c>
      <c r="HF297">
        <v>0.81921639999999996</v>
      </c>
      <c r="HG297">
        <v>26.161809999999999</v>
      </c>
      <c r="HH297" s="1">
        <v>1.3199550000000001E-2</v>
      </c>
      <c r="HI297">
        <v>3.900255</v>
      </c>
      <c r="HJ297">
        <v>0.81556119999999999</v>
      </c>
      <c r="HK297">
        <v>26.167300000000001</v>
      </c>
      <c r="HL297" s="1">
        <v>1.194633E-2</v>
      </c>
      <c r="HM297">
        <v>3.537531</v>
      </c>
      <c r="HN297">
        <v>0.81250549999999999</v>
      </c>
      <c r="HO297">
        <v>26.233039999999999</v>
      </c>
      <c r="HP297" s="1">
        <v>1.0802880000000001E-2</v>
      </c>
      <c r="HQ297">
        <v>3.2051440000000002</v>
      </c>
      <c r="HR297">
        <v>0.8099729</v>
      </c>
      <c r="HS297">
        <v>26.885639999999999</v>
      </c>
      <c r="HT297" s="1">
        <v>9.7492680000000002E-3</v>
      </c>
      <c r="HU297">
        <v>2.897494</v>
      </c>
      <c r="HV297">
        <v>0.80796380000000001</v>
      </c>
      <c r="HW297">
        <v>27.476970000000001</v>
      </c>
      <c r="HX297" s="1">
        <v>8.7697139999999996E-3</v>
      </c>
      <c r="HY297">
        <v>2.6100349999999999</v>
      </c>
      <c r="HZ297">
        <v>0.80645029999999995</v>
      </c>
      <c r="IA297">
        <v>27.85876</v>
      </c>
      <c r="IB297" s="1">
        <v>7.8506960000000008E-3</v>
      </c>
      <c r="IC297">
        <v>2.3392900000000001</v>
      </c>
      <c r="ID297">
        <v>0.80522939999999998</v>
      </c>
      <c r="IE297">
        <v>28.238330000000001</v>
      </c>
      <c r="IF297" s="1">
        <v>6.9838360000000002E-3</v>
      </c>
      <c r="IG297">
        <v>2.0831789999999999</v>
      </c>
      <c r="IH297">
        <v>0.80432150000000002</v>
      </c>
      <c r="II297">
        <v>28.09872</v>
      </c>
      <c r="IJ297" s="1">
        <v>6.1575040000000003E-3</v>
      </c>
      <c r="IK297">
        <v>1.838686</v>
      </c>
      <c r="IL297">
        <v>0.80367639999999996</v>
      </c>
      <c r="IM297">
        <v>27.82647</v>
      </c>
      <c r="IN297" s="1">
        <v>5.3544580000000003E-3</v>
      </c>
      <c r="IO297">
        <v>1.600821</v>
      </c>
      <c r="IP297">
        <v>0.80319580000000002</v>
      </c>
      <c r="IQ297">
        <v>27.681100000000001</v>
      </c>
      <c r="IR297" s="1">
        <v>4.5595449999999999E-3</v>
      </c>
      <c r="IS297">
        <v>1.3653690000000001</v>
      </c>
      <c r="IT297">
        <v>0.80283309999999997</v>
      </c>
      <c r="IU297">
        <v>27.57554</v>
      </c>
      <c r="IV297" s="1">
        <v>3.7783560000000001E-3</v>
      </c>
      <c r="IW297">
        <v>1.133284</v>
      </c>
      <c r="IX297">
        <v>0.80261119999999997</v>
      </c>
      <c r="IY297">
        <v>27.94426</v>
      </c>
      <c r="IZ297" s="1">
        <v>3.0423569999999999E-3</v>
      </c>
      <c r="JA297">
        <v>0.91391219999999995</v>
      </c>
      <c r="JB297">
        <v>0.8024213</v>
      </c>
      <c r="JC297">
        <v>27.857939999999999</v>
      </c>
      <c r="JD297" s="1">
        <v>2.3974930000000001E-3</v>
      </c>
      <c r="JE297">
        <v>0.72089139999999996</v>
      </c>
      <c r="JF297">
        <v>0.80229430000000002</v>
      </c>
      <c r="JG297">
        <v>27.87846</v>
      </c>
      <c r="JH297" s="1">
        <v>1.879663E-3</v>
      </c>
      <c r="JI297">
        <v>0.56513460000000004</v>
      </c>
      <c r="JJ297">
        <v>0.80221799999999999</v>
      </c>
      <c r="JK297">
        <v>27.62067</v>
      </c>
      <c r="JL297" s="1">
        <v>1.4976200000000001E-3</v>
      </c>
      <c r="JM297">
        <v>0.44972770000000001</v>
      </c>
      <c r="JN297">
        <v>0.80217360000000004</v>
      </c>
      <c r="JO297">
        <v>27.492519999999999</v>
      </c>
      <c r="JP297" s="1">
        <v>1.234263E-3</v>
      </c>
      <c r="JQ297">
        <v>0.3699344</v>
      </c>
      <c r="JR297">
        <v>0.80212099999999997</v>
      </c>
      <c r="JS297">
        <v>27.59478</v>
      </c>
      <c r="JT297" s="1">
        <v>1.0600570000000001E-3</v>
      </c>
      <c r="JU297">
        <v>0.31707160000000001</v>
      </c>
      <c r="JV297">
        <v>0.80212320000000004</v>
      </c>
      <c r="JW297">
        <v>27.7014</v>
      </c>
      <c r="JX297" s="1">
        <v>9.4503899999999995E-4</v>
      </c>
      <c r="JY297">
        <v>0.28217940000000002</v>
      </c>
      <c r="JZ297">
        <v>0.80208690000000005</v>
      </c>
      <c r="KA297">
        <v>27.771920000000001</v>
      </c>
      <c r="KB297" s="1">
        <v>8.6592250000000004E-4</v>
      </c>
      <c r="KC297">
        <v>0.25823679999999999</v>
      </c>
      <c r="KD297">
        <v>0.80208639999999998</v>
      </c>
      <c r="KE297">
        <v>28.3597</v>
      </c>
      <c r="KF297" s="1">
        <v>8.075685E-4</v>
      </c>
      <c r="KG297">
        <v>0.24066760000000001</v>
      </c>
      <c r="KH297">
        <v>0.80208449999999998</v>
      </c>
      <c r="KI297">
        <v>28.257549999999998</v>
      </c>
      <c r="KJ297" s="1">
        <v>7.6105740000000002E-4</v>
      </c>
      <c r="KK297">
        <v>0.22671759999999999</v>
      </c>
      <c r="KL297">
        <v>0.80206299999999997</v>
      </c>
      <c r="KM297">
        <v>28.107679999999998</v>
      </c>
      <c r="KN297" s="1">
        <v>7.2154360000000004E-4</v>
      </c>
      <c r="KO297">
        <v>0.21490490000000001</v>
      </c>
      <c r="KP297">
        <v>0.80205079999999995</v>
      </c>
      <c r="KQ297">
        <v>27.958310000000001</v>
      </c>
      <c r="KR297" s="1">
        <v>6.8642309999999995E-4</v>
      </c>
      <c r="KS297">
        <v>0.2044194</v>
      </c>
      <c r="KT297">
        <v>0.8020427</v>
      </c>
      <c r="KU297">
        <v>27.566140000000001</v>
      </c>
      <c r="KV297" s="1">
        <v>6.5429349999999997E-4</v>
      </c>
      <c r="KW297">
        <v>0.1948423</v>
      </c>
      <c r="KX297">
        <v>0.80204500000000001</v>
      </c>
      <c r="KY297">
        <v>27.151340000000001</v>
      </c>
      <c r="KZ297" s="1">
        <v>6.244674E-4</v>
      </c>
      <c r="LA297">
        <v>0.18594250000000001</v>
      </c>
      <c r="LB297">
        <v>0.80203590000000002</v>
      </c>
      <c r="LC297">
        <v>26.90558</v>
      </c>
      <c r="LD297" s="1">
        <v>5.9661410000000001E-4</v>
      </c>
      <c r="LE297">
        <v>0.1776442</v>
      </c>
      <c r="LF297">
        <v>0.80203290000000005</v>
      </c>
      <c r="LG297">
        <v>26.875520000000002</v>
      </c>
      <c r="LH297" s="1">
        <v>5.7059799999999996E-4</v>
      </c>
      <c r="LI297">
        <v>0.16988449999999999</v>
      </c>
      <c r="LJ297">
        <v>0.80206500000000003</v>
      </c>
      <c r="LK297">
        <v>27.61919</v>
      </c>
      <c r="LL297" s="1">
        <v>5.4598799999999996E-4</v>
      </c>
      <c r="LM297">
        <v>0.1625577</v>
      </c>
      <c r="LN297">
        <v>0.8020661</v>
      </c>
      <c r="LO297">
        <v>27.889299999999999</v>
      </c>
      <c r="LP297" s="1">
        <v>5.2268340000000005E-4</v>
      </c>
      <c r="LQ297">
        <v>0.15560869999999999</v>
      </c>
      <c r="LR297">
        <v>0.80206880000000003</v>
      </c>
      <c r="LS297">
        <v>28.070489999999999</v>
      </c>
      <c r="LT297" s="1">
        <v>5.0053840000000005E-4</v>
      </c>
      <c r="LU297">
        <v>0.14900939999999999</v>
      </c>
      <c r="LV297">
        <v>0.80206290000000002</v>
      </c>
      <c r="LW297">
        <v>28.53322</v>
      </c>
      <c r="LX297" s="1">
        <v>4.7950979999999998E-4</v>
      </c>
      <c r="LY297">
        <v>0.14274690000000001</v>
      </c>
      <c r="LZ297">
        <v>0.80206189999999999</v>
      </c>
      <c r="MA297">
        <v>28.494140000000002</v>
      </c>
      <c r="MB297" s="1">
        <v>4.5954699999999998E-4</v>
      </c>
      <c r="MC297">
        <v>0.13680790000000001</v>
      </c>
      <c r="MD297">
        <v>0.80204140000000002</v>
      </c>
      <c r="ME297">
        <v>28.105609999999999</v>
      </c>
      <c r="MF297" s="1">
        <v>4.4057690000000001E-4</v>
      </c>
      <c r="MG297">
        <v>0.1311522</v>
      </c>
      <c r="MH297">
        <v>0.80205280000000001</v>
      </c>
      <c r="MI297">
        <v>27.86328</v>
      </c>
      <c r="MJ297" s="1">
        <v>4.2248410000000002E-4</v>
      </c>
      <c r="MK297">
        <v>0.12576789999999999</v>
      </c>
      <c r="ML297">
        <v>0.80204070000000005</v>
      </c>
      <c r="MM297">
        <v>27.914239999999999</v>
      </c>
      <c r="MN297" s="1">
        <v>4.0526260000000003E-4</v>
      </c>
      <c r="MO297">
        <v>0.1206449</v>
      </c>
      <c r="MP297">
        <v>0.80197510000000005</v>
      </c>
      <c r="MQ297">
        <v>28.620139999999999</v>
      </c>
      <c r="MR297" s="1">
        <v>3.8888399999999999E-4</v>
      </c>
      <c r="MS297">
        <v>0.1157738</v>
      </c>
      <c r="MT297">
        <v>0.80193610000000004</v>
      </c>
      <c r="MU297">
        <v>29.1038</v>
      </c>
      <c r="MV297" s="1">
        <v>3.7336800000000001E-4</v>
      </c>
      <c r="MW297">
        <v>0.1111438</v>
      </c>
      <c r="MX297">
        <v>0.80186020000000002</v>
      </c>
      <c r="MY297">
        <v>29.276009999999999</v>
      </c>
      <c r="MZ297" s="1">
        <v>3.5851390000000001E-4</v>
      </c>
      <c r="NA297">
        <v>0.10673050000000001</v>
      </c>
      <c r="NB297">
        <v>0.80174120000000004</v>
      </c>
      <c r="NC297">
        <v>29.416509999999999</v>
      </c>
      <c r="ND297" s="1">
        <v>3.4434949999999999E-4</v>
      </c>
      <c r="NE297">
        <v>0.1025191</v>
      </c>
      <c r="NF297">
        <v>0.80160109999999996</v>
      </c>
      <c r="NG297">
        <v>29.059550000000002</v>
      </c>
      <c r="NH297" s="1">
        <v>3.3084759999999999E-4</v>
      </c>
      <c r="NI297">
        <v>9.8506319999999994E-2</v>
      </c>
      <c r="NJ297">
        <v>0.80145699999999997</v>
      </c>
      <c r="NK297">
        <v>28.654309999999999</v>
      </c>
      <c r="NL297" s="1">
        <v>3.18039E-4</v>
      </c>
      <c r="NM297">
        <v>9.46959E-2</v>
      </c>
      <c r="NN297">
        <v>0.80126710000000001</v>
      </c>
      <c r="NO297">
        <v>28.41986</v>
      </c>
      <c r="NP297" s="1">
        <v>3.059321E-4</v>
      </c>
      <c r="NQ297">
        <v>9.1096869999999996E-2</v>
      </c>
      <c r="NR297">
        <v>0.80102969999999996</v>
      </c>
      <c r="NS297">
        <v>28.277650000000001</v>
      </c>
      <c r="NT297" s="1">
        <v>2.9455330000000002E-4</v>
      </c>
      <c r="NU297">
        <v>8.7719920000000007E-2</v>
      </c>
      <c r="NV297">
        <v>0.80082799999999998</v>
      </c>
      <c r="NW297">
        <v>28.40935</v>
      </c>
      <c r="NX297" s="1">
        <v>2.8390650000000001E-4</v>
      </c>
      <c r="NY297">
        <v>8.4556019999999996E-2</v>
      </c>
      <c r="NZ297">
        <v>0.80056119999999997</v>
      </c>
      <c r="OA297">
        <v>28.817889999999998</v>
      </c>
      <c r="OB297" s="1">
        <v>2.738479E-4</v>
      </c>
      <c r="OC297">
        <v>8.1574889999999997E-2</v>
      </c>
      <c r="OD297">
        <v>0.80033500000000002</v>
      </c>
      <c r="OE297">
        <v>28.809940000000001</v>
      </c>
      <c r="OF297" s="1">
        <v>2.6429790000000002E-4</v>
      </c>
      <c r="OG297">
        <v>7.8736920000000002E-2</v>
      </c>
      <c r="OH297">
        <v>0.8001201</v>
      </c>
      <c r="OI297">
        <v>28.787040000000001</v>
      </c>
      <c r="OJ297" s="1">
        <v>2.550939E-4</v>
      </c>
      <c r="OK297">
        <v>7.6003979999999999E-2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0.91037449999999998</v>
      </c>
      <c r="G298">
        <v>23.964169999999999</v>
      </c>
      <c r="H298">
        <v>0</v>
      </c>
      <c r="I298">
        <v>0</v>
      </c>
      <c r="J298">
        <v>0.90930069999999996</v>
      </c>
      <c r="K298">
        <v>23.955770000000001</v>
      </c>
      <c r="L298">
        <v>0</v>
      </c>
      <c r="M298">
        <v>0</v>
      </c>
      <c r="N298">
        <v>0.9082692</v>
      </c>
      <c r="O298">
        <v>24.073270000000001</v>
      </c>
      <c r="P298">
        <v>0</v>
      </c>
      <c r="Q298">
        <v>0</v>
      </c>
      <c r="R298">
        <v>0.90716549999999996</v>
      </c>
      <c r="S298">
        <v>23.65606</v>
      </c>
      <c r="T298">
        <v>0</v>
      </c>
      <c r="U298">
        <v>0</v>
      </c>
      <c r="V298">
        <v>0.90606949999999997</v>
      </c>
      <c r="W298">
        <v>23.26972</v>
      </c>
      <c r="X298">
        <v>0</v>
      </c>
      <c r="Y298">
        <v>0</v>
      </c>
      <c r="Z298">
        <v>0.90491239999999995</v>
      </c>
      <c r="AA298">
        <v>22.959409999999998</v>
      </c>
      <c r="AB298">
        <v>0</v>
      </c>
      <c r="AC298">
        <v>0</v>
      </c>
      <c r="AD298">
        <v>0.90383239999999998</v>
      </c>
      <c r="AE298">
        <v>22.796949999999999</v>
      </c>
      <c r="AF298">
        <v>0</v>
      </c>
      <c r="AG298">
        <v>0</v>
      </c>
      <c r="AH298">
        <v>0.90278820000000004</v>
      </c>
      <c r="AI298">
        <v>22.83878</v>
      </c>
      <c r="AJ298">
        <v>0</v>
      </c>
      <c r="AK298">
        <v>0</v>
      </c>
      <c r="AL298">
        <v>0.90122179999999996</v>
      </c>
      <c r="AM298">
        <v>23.336410000000001</v>
      </c>
      <c r="AN298">
        <v>0</v>
      </c>
      <c r="AO298">
        <v>0</v>
      </c>
      <c r="AP298">
        <v>0.89937259999999997</v>
      </c>
      <c r="AQ298">
        <v>23.388269999999999</v>
      </c>
      <c r="AR298">
        <v>0</v>
      </c>
      <c r="AS298">
        <v>0</v>
      </c>
      <c r="AT298">
        <v>0.89728739999999996</v>
      </c>
      <c r="AU298">
        <v>23.338000000000001</v>
      </c>
      <c r="AV298">
        <v>0</v>
      </c>
      <c r="AW298">
        <v>0</v>
      </c>
      <c r="AX298">
        <v>0.89507400000000004</v>
      </c>
      <c r="AY298">
        <v>23.045159999999999</v>
      </c>
      <c r="AZ298">
        <v>0</v>
      </c>
      <c r="BA298">
        <v>0</v>
      </c>
      <c r="BB298">
        <v>0.89285219999999998</v>
      </c>
      <c r="BC298">
        <v>22.720510000000001</v>
      </c>
      <c r="BD298">
        <v>0</v>
      </c>
      <c r="BE298">
        <v>0</v>
      </c>
      <c r="BF298">
        <v>0.89091969999999998</v>
      </c>
      <c r="BG298">
        <v>22.442350000000001</v>
      </c>
      <c r="BH298">
        <v>0</v>
      </c>
      <c r="BI298">
        <v>0</v>
      </c>
      <c r="BJ298">
        <v>0.88941119999999996</v>
      </c>
      <c r="BK298">
        <v>22.48902</v>
      </c>
      <c r="BL298">
        <v>7.1697019999999994E-27</v>
      </c>
      <c r="BM298">
        <v>2.0325679999999999E-24</v>
      </c>
      <c r="BN298">
        <v>0.88806130000000005</v>
      </c>
      <c r="BO298">
        <v>22.9452</v>
      </c>
      <c r="BP298" s="1">
        <v>2.675861E-19</v>
      </c>
      <c r="BQ298" s="1">
        <v>6.8969920000000004E-17</v>
      </c>
      <c r="BR298">
        <v>0.88682380000000005</v>
      </c>
      <c r="BS298">
        <v>23.60765</v>
      </c>
      <c r="BT298" s="1">
        <v>1.5360559999999999E-11</v>
      </c>
      <c r="BU298" s="1">
        <v>3.1717549999999999E-9</v>
      </c>
      <c r="BV298">
        <v>0.8856231</v>
      </c>
      <c r="BW298">
        <v>24.126429999999999</v>
      </c>
      <c r="BX298" s="1">
        <v>1.302252E-7</v>
      </c>
      <c r="BY298" s="1">
        <v>2.9349479999999999E-5</v>
      </c>
      <c r="BZ298">
        <v>0.88442670000000001</v>
      </c>
      <c r="CA298">
        <v>24.313559999999999</v>
      </c>
      <c r="CB298" s="1">
        <v>6.0225549999999998E-5</v>
      </c>
      <c r="CC298" s="1">
        <v>1.427292E-2</v>
      </c>
      <c r="CD298">
        <v>0.88305049999999996</v>
      </c>
      <c r="CE298">
        <v>23.900980000000001</v>
      </c>
      <c r="CF298" s="1">
        <v>5.7529499999999997E-3</v>
      </c>
      <c r="CG298" s="1">
        <v>1.415648</v>
      </c>
      <c r="CH298">
        <v>0.88150479999999998</v>
      </c>
      <c r="CI298">
        <v>23.44584</v>
      </c>
      <c r="CJ298" s="1">
        <v>0.17440230000000001</v>
      </c>
      <c r="CK298" s="1">
        <v>44.314360000000001</v>
      </c>
      <c r="CL298">
        <v>0.87973760000000001</v>
      </c>
      <c r="CM298">
        <v>23.04935</v>
      </c>
      <c r="CN298" s="1">
        <v>2.1259459999999999</v>
      </c>
      <c r="CO298" s="1">
        <v>555.73659999999995</v>
      </c>
      <c r="CP298">
        <v>0.87768950000000001</v>
      </c>
      <c r="CQ298">
        <v>22.811789999999998</v>
      </c>
      <c r="CR298" s="1">
        <v>12.239280000000001</v>
      </c>
      <c r="CS298">
        <v>3279.4270000000001</v>
      </c>
      <c r="CT298">
        <v>0.87560459999999996</v>
      </c>
      <c r="CU298">
        <v>23.169309999999999</v>
      </c>
      <c r="CV298" s="1">
        <v>37.485959999999999</v>
      </c>
      <c r="CW298">
        <v>10268.36</v>
      </c>
      <c r="CX298">
        <v>0.87332580000000004</v>
      </c>
      <c r="CY298">
        <v>23.766860000000001</v>
      </c>
      <c r="CZ298">
        <v>67.166169999999994</v>
      </c>
      <c r="DA298">
        <v>18763.39</v>
      </c>
      <c r="DB298">
        <v>0.87086260000000004</v>
      </c>
      <c r="DC298">
        <v>24.15841</v>
      </c>
      <c r="DD298">
        <v>76.138679999999994</v>
      </c>
      <c r="DE298">
        <v>21645.11</v>
      </c>
      <c r="DF298">
        <v>0.86818700000000004</v>
      </c>
      <c r="DG298">
        <v>24.455770000000001</v>
      </c>
      <c r="DH298">
        <v>58.302950000000003</v>
      </c>
      <c r="DI298">
        <v>16838.21</v>
      </c>
      <c r="DJ298">
        <v>0.86532220000000004</v>
      </c>
      <c r="DK298">
        <v>24.23996</v>
      </c>
      <c r="DL298">
        <v>31.911169999999998</v>
      </c>
      <c r="DM298">
        <v>9346.4089999999997</v>
      </c>
      <c r="DN298">
        <v>0.86225229999999997</v>
      </c>
      <c r="DO298">
        <v>23.980969999999999</v>
      </c>
      <c r="DP298">
        <v>13.12715</v>
      </c>
      <c r="DQ298">
        <v>3893.4690000000001</v>
      </c>
      <c r="DR298">
        <v>0.85827710000000002</v>
      </c>
      <c r="DS298">
        <v>23.639479999999999</v>
      </c>
      <c r="DT298">
        <v>4.2562850000000001</v>
      </c>
      <c r="DU298">
        <v>1276.5309999999999</v>
      </c>
      <c r="DV298">
        <v>0.85419080000000003</v>
      </c>
      <c r="DW298">
        <v>23.30781</v>
      </c>
      <c r="DX298">
        <v>1.155583</v>
      </c>
      <c r="DY298">
        <v>349.4101</v>
      </c>
      <c r="DZ298">
        <v>0.85010989999999997</v>
      </c>
      <c r="EA298">
        <v>23.438890000000001</v>
      </c>
      <c r="EB298">
        <v>0.3019693</v>
      </c>
      <c r="EC298">
        <v>91.199370000000002</v>
      </c>
      <c r="ED298">
        <v>0.84606870000000001</v>
      </c>
      <c r="EE298">
        <v>23.764119999999998</v>
      </c>
      <c r="EF298">
        <v>0.10919710000000001</v>
      </c>
      <c r="EG298">
        <v>32.309550000000002</v>
      </c>
      <c r="EH298">
        <v>0.84210980000000002</v>
      </c>
      <c r="EI298">
        <v>24.17136</v>
      </c>
      <c r="EJ298">
        <v>7.3229970000000005E-2</v>
      </c>
      <c r="EK298">
        <v>21.227920000000001</v>
      </c>
      <c r="EL298">
        <v>0.83798459999999997</v>
      </c>
      <c r="EM298">
        <v>24.448429999999998</v>
      </c>
      <c r="EN298">
        <v>6.7644170000000003E-2</v>
      </c>
      <c r="EO298">
        <v>19.525310000000001</v>
      </c>
      <c r="EP298">
        <v>0.83477089999999998</v>
      </c>
      <c r="EQ298">
        <v>24.335830000000001</v>
      </c>
      <c r="ER298">
        <v>6.577674E-2</v>
      </c>
      <c r="ES298">
        <v>19.0243</v>
      </c>
      <c r="ET298">
        <v>0.83151790000000003</v>
      </c>
      <c r="EU298">
        <v>24.016449999999999</v>
      </c>
      <c r="EV298">
        <v>6.2908909999999998E-2</v>
      </c>
      <c r="EW298">
        <v>18.259609999999999</v>
      </c>
      <c r="EX298">
        <v>0.82808890000000002</v>
      </c>
      <c r="EY298">
        <v>23.704039999999999</v>
      </c>
      <c r="EZ298">
        <v>5.8847259999999998E-2</v>
      </c>
      <c r="FA298">
        <v>17.142160000000001</v>
      </c>
      <c r="FB298">
        <v>0.82454989999999995</v>
      </c>
      <c r="FC298">
        <v>23.55442</v>
      </c>
      <c r="FD298">
        <v>5.4142200000000001E-2</v>
      </c>
      <c r="FE298">
        <v>15.823930000000001</v>
      </c>
      <c r="FF298">
        <v>0.82028219999999996</v>
      </c>
      <c r="FG298">
        <v>24.141629999999999</v>
      </c>
      <c r="FH298" s="1">
        <v>4.9312399999999999E-2</v>
      </c>
      <c r="FI298">
        <v>14.46481</v>
      </c>
      <c r="FJ298">
        <v>0.81508080000000005</v>
      </c>
      <c r="FK298">
        <v>24.464369999999999</v>
      </c>
      <c r="FL298" s="1">
        <v>4.467227E-2</v>
      </c>
      <c r="FM298">
        <v>13.16028</v>
      </c>
      <c r="FN298">
        <v>0.80981530000000002</v>
      </c>
      <c r="FO298">
        <v>24.767959999999999</v>
      </c>
      <c r="FP298" s="1">
        <v>4.0361939999999999E-2</v>
      </c>
      <c r="FQ298">
        <v>11.94178</v>
      </c>
      <c r="FR298">
        <v>0.80545619999999996</v>
      </c>
      <c r="FS298">
        <v>24.94407</v>
      </c>
      <c r="FT298" s="1">
        <v>3.643859E-2</v>
      </c>
      <c r="FU298">
        <v>10.81155</v>
      </c>
      <c r="FV298">
        <v>0.80111270000000001</v>
      </c>
      <c r="FW298">
        <v>24.877210000000002</v>
      </c>
      <c r="FX298" s="1">
        <v>3.289127E-2</v>
      </c>
      <c r="FY298">
        <v>9.7859540000000003</v>
      </c>
      <c r="FZ298">
        <v>0.79714010000000002</v>
      </c>
      <c r="GA298">
        <v>24.66573</v>
      </c>
      <c r="GB298" s="1">
        <v>2.9749640000000001E-2</v>
      </c>
      <c r="GC298">
        <v>8.8711959999999994</v>
      </c>
      <c r="GD298">
        <v>0.79329039999999995</v>
      </c>
      <c r="GE298">
        <v>24.44068</v>
      </c>
      <c r="GF298" s="1">
        <v>2.6934929999999999E-2</v>
      </c>
      <c r="GG298">
        <v>8.0512339999999991</v>
      </c>
      <c r="GH298">
        <v>0.78955839999999999</v>
      </c>
      <c r="GI298">
        <v>24.376989999999999</v>
      </c>
      <c r="GJ298" s="1">
        <v>2.437516E-2</v>
      </c>
      <c r="GK298">
        <v>7.3072889999999999</v>
      </c>
      <c r="GL298">
        <v>0.78578329999999996</v>
      </c>
      <c r="GM298">
        <v>25.024419999999999</v>
      </c>
      <c r="GN298" s="1">
        <v>2.2052510000000001E-2</v>
      </c>
      <c r="GO298">
        <v>6.6306849999999997</v>
      </c>
      <c r="GP298">
        <v>0.78197039999999995</v>
      </c>
      <c r="GQ298">
        <v>25.429079999999999</v>
      </c>
      <c r="GR298" s="1">
        <v>1.9937949999999999E-2</v>
      </c>
      <c r="GS298">
        <v>6.0133650000000003</v>
      </c>
      <c r="GT298">
        <v>0.77800009999999997</v>
      </c>
      <c r="GU298">
        <v>25.791920000000001</v>
      </c>
      <c r="GV298" s="1">
        <v>1.801616E-2</v>
      </c>
      <c r="GW298">
        <v>5.4514630000000004</v>
      </c>
      <c r="GX298">
        <v>0.77326280000000003</v>
      </c>
      <c r="GY298">
        <v>26.250430000000001</v>
      </c>
      <c r="GZ298" s="1">
        <v>1.6281919999999998E-2</v>
      </c>
      <c r="HA298">
        <v>4.9456870000000004</v>
      </c>
      <c r="HB298">
        <v>0.76902060000000005</v>
      </c>
      <c r="HC298">
        <v>26.312709999999999</v>
      </c>
      <c r="HD298" s="1">
        <v>1.472123E-2</v>
      </c>
      <c r="HE298">
        <v>4.4880420000000001</v>
      </c>
      <c r="HF298">
        <v>0.76528010000000002</v>
      </c>
      <c r="HG298">
        <v>26.151499999999999</v>
      </c>
      <c r="HH298" s="1">
        <v>1.332246E-2</v>
      </c>
      <c r="HI298">
        <v>4.0746310000000001</v>
      </c>
      <c r="HJ298">
        <v>0.76221079999999997</v>
      </c>
      <c r="HK298">
        <v>26.158200000000001</v>
      </c>
      <c r="HL298" s="1">
        <v>1.205872E-2</v>
      </c>
      <c r="HM298">
        <v>3.697692</v>
      </c>
      <c r="HN298">
        <v>0.75957989999999997</v>
      </c>
      <c r="HO298">
        <v>26.233460000000001</v>
      </c>
      <c r="HP298" s="1">
        <v>1.090646E-2</v>
      </c>
      <c r="HQ298">
        <v>3.3521969999999999</v>
      </c>
      <c r="HR298">
        <v>0.75743260000000001</v>
      </c>
      <c r="HS298">
        <v>26.909569999999999</v>
      </c>
      <c r="HT298" s="1">
        <v>9.8457100000000006E-3</v>
      </c>
      <c r="HU298">
        <v>3.0323280000000001</v>
      </c>
      <c r="HV298">
        <v>0.75573360000000001</v>
      </c>
      <c r="HW298">
        <v>27.52101</v>
      </c>
      <c r="HX298" s="1">
        <v>8.8603599999999994E-3</v>
      </c>
      <c r="HY298">
        <v>2.7334130000000001</v>
      </c>
      <c r="HZ298">
        <v>0.754409</v>
      </c>
      <c r="IA298">
        <v>27.901810000000001</v>
      </c>
      <c r="IB298" s="1">
        <v>7.9362229999999992E-3</v>
      </c>
      <c r="IC298">
        <v>2.4517259999999998</v>
      </c>
      <c r="ID298">
        <v>0.75342399999999998</v>
      </c>
      <c r="IE298">
        <v>28.270700000000001</v>
      </c>
      <c r="IF298" s="1">
        <v>7.065127E-3</v>
      </c>
      <c r="IG298">
        <v>2.1851560000000001</v>
      </c>
      <c r="IH298">
        <v>0.75264359999999997</v>
      </c>
      <c r="II298">
        <v>28.11589</v>
      </c>
      <c r="IJ298" s="1">
        <v>6.2356820000000002E-3</v>
      </c>
      <c r="IK298">
        <v>1.9308449999999999</v>
      </c>
      <c r="IL298">
        <v>0.75209990000000004</v>
      </c>
      <c r="IM298">
        <v>27.819500000000001</v>
      </c>
      <c r="IN298" s="1">
        <v>5.4313130000000001E-3</v>
      </c>
      <c r="IO298">
        <v>1.6838120000000001</v>
      </c>
      <c r="IP298">
        <v>0.7516716</v>
      </c>
      <c r="IQ298">
        <v>27.673680000000001</v>
      </c>
      <c r="IR298" s="1">
        <v>4.6358909999999996E-3</v>
      </c>
      <c r="IS298">
        <v>1.4394450000000001</v>
      </c>
      <c r="IT298">
        <v>0.75137810000000005</v>
      </c>
      <c r="IU298">
        <v>27.576809999999998</v>
      </c>
      <c r="IV298" s="1">
        <v>3.8525769999999998E-3</v>
      </c>
      <c r="IW298">
        <v>1.198056</v>
      </c>
      <c r="IX298">
        <v>0.75115770000000004</v>
      </c>
      <c r="IY298">
        <v>27.964449999999999</v>
      </c>
      <c r="IZ298" s="1">
        <v>3.1105030000000001E-3</v>
      </c>
      <c r="JA298">
        <v>0.96869669999999997</v>
      </c>
      <c r="JB298">
        <v>0.75101609999999996</v>
      </c>
      <c r="JC298">
        <v>27.89518</v>
      </c>
      <c r="JD298" s="1">
        <v>2.4550539999999999E-3</v>
      </c>
      <c r="JE298">
        <v>0.76531300000000002</v>
      </c>
      <c r="JF298">
        <v>0.7509285</v>
      </c>
      <c r="JG298">
        <v>27.91187</v>
      </c>
      <c r="JH298" s="1">
        <v>1.924186E-3</v>
      </c>
      <c r="JI298">
        <v>0.59983730000000002</v>
      </c>
      <c r="JJ298">
        <v>0.75082769999999999</v>
      </c>
      <c r="JK298">
        <v>27.647629999999999</v>
      </c>
      <c r="JL298" s="1">
        <v>1.5293780000000001E-3</v>
      </c>
      <c r="JM298">
        <v>0.4762922</v>
      </c>
      <c r="JN298">
        <v>0.75079249999999997</v>
      </c>
      <c r="JO298">
        <v>27.50554</v>
      </c>
      <c r="JP298" s="1">
        <v>1.2556480000000001E-3</v>
      </c>
      <c r="JQ298">
        <v>0.39039639999999998</v>
      </c>
      <c r="JR298">
        <v>0.75077400000000005</v>
      </c>
      <c r="JS298">
        <v>27.60744</v>
      </c>
      <c r="JT298" s="1">
        <v>1.074101E-3</v>
      </c>
      <c r="JU298">
        <v>0.33332810000000002</v>
      </c>
      <c r="JV298">
        <v>0.75075020000000003</v>
      </c>
      <c r="JW298">
        <v>27.71</v>
      </c>
      <c r="JX298" s="1">
        <v>9.5442249999999997E-4</v>
      </c>
      <c r="JY298">
        <v>0.29571740000000002</v>
      </c>
      <c r="JZ298">
        <v>0.7507414</v>
      </c>
      <c r="KA298">
        <v>27.783010000000001</v>
      </c>
      <c r="KB298" s="1">
        <v>8.7255830000000005E-4</v>
      </c>
      <c r="KC298">
        <v>0.2700362</v>
      </c>
      <c r="KD298">
        <v>0.75071279999999996</v>
      </c>
      <c r="KE298">
        <v>28.39049</v>
      </c>
      <c r="KF298" s="1">
        <v>8.1263380000000005E-4</v>
      </c>
      <c r="KG298">
        <v>0.25132700000000002</v>
      </c>
      <c r="KH298">
        <v>0.75071429999999995</v>
      </c>
      <c r="KI298">
        <v>28.308009999999999</v>
      </c>
      <c r="KJ298" s="1">
        <v>7.652084E-4</v>
      </c>
      <c r="KK298">
        <v>0.23657600000000001</v>
      </c>
      <c r="KL298">
        <v>0.75072570000000005</v>
      </c>
      <c r="KM298">
        <v>28.149840000000001</v>
      </c>
      <c r="KN298" s="1">
        <v>7.2516170000000001E-4</v>
      </c>
      <c r="KO298">
        <v>0.22414970000000001</v>
      </c>
      <c r="KP298">
        <v>0.75071449999999995</v>
      </c>
      <c r="KQ298">
        <v>28.00243</v>
      </c>
      <c r="KR298" s="1">
        <v>6.8968079999999997E-4</v>
      </c>
      <c r="KS298">
        <v>0.21315729999999999</v>
      </c>
      <c r="KT298">
        <v>0.75070300000000001</v>
      </c>
      <c r="KU298">
        <v>27.599959999999999</v>
      </c>
      <c r="KV298" s="1">
        <v>6.5729809999999999E-4</v>
      </c>
      <c r="KW298">
        <v>0.2031384</v>
      </c>
      <c r="KX298">
        <v>0.75072870000000003</v>
      </c>
      <c r="KY298">
        <v>27.161079999999998</v>
      </c>
      <c r="KZ298" s="1">
        <v>6.2726619999999998E-4</v>
      </c>
      <c r="LA298">
        <v>0.19383980000000001</v>
      </c>
      <c r="LB298">
        <v>0.75072620000000001</v>
      </c>
      <c r="LC298">
        <v>26.910129999999999</v>
      </c>
      <c r="LD298" s="1">
        <v>5.9922770000000005E-4</v>
      </c>
      <c r="LE298">
        <v>0.1851708</v>
      </c>
      <c r="LF298">
        <v>0.75072130000000004</v>
      </c>
      <c r="LG298">
        <v>26.88409</v>
      </c>
      <c r="LH298" s="1">
        <v>5.7305120000000005E-4</v>
      </c>
      <c r="LI298">
        <v>0.17706759999999999</v>
      </c>
      <c r="LJ298">
        <v>0.75073029999999996</v>
      </c>
      <c r="LK298">
        <v>27.656009999999998</v>
      </c>
      <c r="LL298" s="1">
        <v>5.4831789999999997E-4</v>
      </c>
      <c r="LM298">
        <v>0.16942760000000001</v>
      </c>
      <c r="LN298">
        <v>0.75069109999999994</v>
      </c>
      <c r="LO298">
        <v>27.94604</v>
      </c>
      <c r="LP298" s="1">
        <v>5.2488960000000005E-4</v>
      </c>
      <c r="LQ298">
        <v>0.1621804</v>
      </c>
      <c r="LR298">
        <v>0.7506929</v>
      </c>
      <c r="LS298">
        <v>28.114149999999999</v>
      </c>
      <c r="LT298" s="1">
        <v>5.0263209999999996E-4</v>
      </c>
      <c r="LU298">
        <v>0.15529689999999999</v>
      </c>
      <c r="LV298">
        <v>0.75071810000000005</v>
      </c>
      <c r="LW298">
        <v>28.576820000000001</v>
      </c>
      <c r="LX298" s="1">
        <v>4.8149249999999998E-4</v>
      </c>
      <c r="LY298">
        <v>0.1487627</v>
      </c>
      <c r="LZ298">
        <v>0.75072550000000005</v>
      </c>
      <c r="MA298">
        <v>28.534669999999998</v>
      </c>
      <c r="MB298" s="1">
        <v>4.6144129999999998E-4</v>
      </c>
      <c r="MC298">
        <v>0.14257139999999999</v>
      </c>
      <c r="MD298">
        <v>0.75070460000000006</v>
      </c>
      <c r="ME298">
        <v>28.113409999999998</v>
      </c>
      <c r="MF298" s="1">
        <v>4.4237569999999997E-4</v>
      </c>
      <c r="MG298">
        <v>0.13667190000000001</v>
      </c>
      <c r="MH298">
        <v>0.75068509999999999</v>
      </c>
      <c r="MI298">
        <v>27.866489999999999</v>
      </c>
      <c r="MJ298" s="1">
        <v>4.2419430000000002E-4</v>
      </c>
      <c r="MK298">
        <v>0.13105749999999999</v>
      </c>
      <c r="ML298">
        <v>0.75067600000000001</v>
      </c>
      <c r="MM298">
        <v>27.92567</v>
      </c>
      <c r="MN298" s="1">
        <v>4.0689060000000002E-4</v>
      </c>
      <c r="MO298">
        <v>0.125717</v>
      </c>
      <c r="MP298">
        <v>0.75065510000000002</v>
      </c>
      <c r="MQ298">
        <v>28.658639999999998</v>
      </c>
      <c r="MR298" s="1">
        <v>3.9043319999999999E-4</v>
      </c>
      <c r="MS298">
        <v>0.12063409999999999</v>
      </c>
      <c r="MT298">
        <v>0.75059330000000002</v>
      </c>
      <c r="MU298">
        <v>29.158090000000001</v>
      </c>
      <c r="MV298" s="1">
        <v>3.7483870000000003E-4</v>
      </c>
      <c r="MW298">
        <v>0.11580749999999999</v>
      </c>
      <c r="MX298">
        <v>0.75053610000000004</v>
      </c>
      <c r="MY298">
        <v>29.323370000000001</v>
      </c>
      <c r="MZ298" s="1">
        <v>3.5991970000000002E-4</v>
      </c>
      <c r="NA298">
        <v>0.11120679999999999</v>
      </c>
      <c r="NB298">
        <v>0.75045729999999999</v>
      </c>
      <c r="NC298">
        <v>29.46011</v>
      </c>
      <c r="ND298" s="1">
        <v>3.4569130000000002E-4</v>
      </c>
      <c r="NE298">
        <v>0.106817</v>
      </c>
      <c r="NF298">
        <v>0.75033680000000003</v>
      </c>
      <c r="NG298">
        <v>29.09348</v>
      </c>
      <c r="NH298" s="1">
        <v>3.321218E-4</v>
      </c>
      <c r="NI298">
        <v>0.10263269999999999</v>
      </c>
      <c r="NJ298">
        <v>0.75020350000000002</v>
      </c>
      <c r="NK298">
        <v>28.6676</v>
      </c>
      <c r="NL298" s="1">
        <v>3.1925079999999998E-4</v>
      </c>
      <c r="NM298">
        <v>9.8661100000000002E-2</v>
      </c>
      <c r="NN298">
        <v>0.75004079999999995</v>
      </c>
      <c r="NO298">
        <v>28.428439999999998</v>
      </c>
      <c r="NP298" s="1">
        <v>3.0707130000000001E-4</v>
      </c>
      <c r="NQ298">
        <v>9.4906000000000004E-2</v>
      </c>
      <c r="NR298">
        <v>0.74984949999999995</v>
      </c>
      <c r="NS298">
        <v>28.285699999999999</v>
      </c>
      <c r="NT298" s="1">
        <v>2.9561859999999998E-4</v>
      </c>
      <c r="NU298">
        <v>9.1378699999999993E-2</v>
      </c>
      <c r="NV298">
        <v>0.74964739999999996</v>
      </c>
      <c r="NW298">
        <v>28.422509999999999</v>
      </c>
      <c r="NX298" s="1">
        <v>2.8491040000000001E-4</v>
      </c>
      <c r="NY298">
        <v>8.8079809999999994E-2</v>
      </c>
      <c r="NZ298">
        <v>0.74945620000000002</v>
      </c>
      <c r="OA298">
        <v>28.847480000000001</v>
      </c>
      <c r="OB298" s="1">
        <v>2.7479609999999998E-4</v>
      </c>
      <c r="OC298">
        <v>8.4968699999999994E-2</v>
      </c>
      <c r="OD298">
        <v>0.74925529999999996</v>
      </c>
      <c r="OE298">
        <v>28.833839999999999</v>
      </c>
      <c r="OF298" s="1">
        <v>2.652059E-4</v>
      </c>
      <c r="OG298">
        <v>8.2013470000000005E-2</v>
      </c>
      <c r="OH298">
        <v>0.74904079999999995</v>
      </c>
      <c r="OI298">
        <v>28.80875</v>
      </c>
      <c r="OJ298" s="1">
        <v>2.5596780000000001E-4</v>
      </c>
      <c r="OK298">
        <v>7.9167840000000003E-2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1.208386</v>
      </c>
      <c r="G299">
        <v>23.97925</v>
      </c>
      <c r="H299">
        <v>0</v>
      </c>
      <c r="I299">
        <v>0</v>
      </c>
      <c r="J299">
        <v>1.2060090000000001</v>
      </c>
      <c r="K299">
        <v>23.970300000000002</v>
      </c>
      <c r="L299">
        <v>0</v>
      </c>
      <c r="M299">
        <v>0</v>
      </c>
      <c r="N299">
        <v>1.203613</v>
      </c>
      <c r="O299">
        <v>24.107780000000002</v>
      </c>
      <c r="P299">
        <v>0</v>
      </c>
      <c r="Q299">
        <v>0</v>
      </c>
      <c r="R299">
        <v>1.2012</v>
      </c>
      <c r="S299">
        <v>23.687110000000001</v>
      </c>
      <c r="T299">
        <v>0</v>
      </c>
      <c r="U299">
        <v>0</v>
      </c>
      <c r="V299">
        <v>1.1988000000000001</v>
      </c>
      <c r="W299">
        <v>23.298349999999999</v>
      </c>
      <c r="X299">
        <v>0</v>
      </c>
      <c r="Y299">
        <v>0</v>
      </c>
      <c r="Z299">
        <v>1.1963010000000001</v>
      </c>
      <c r="AA299">
        <v>22.98067</v>
      </c>
      <c r="AB299">
        <v>0</v>
      </c>
      <c r="AC299">
        <v>0</v>
      </c>
      <c r="AD299">
        <v>1.1938690000000001</v>
      </c>
      <c r="AE299">
        <v>22.806439999999998</v>
      </c>
      <c r="AF299">
        <v>0</v>
      </c>
      <c r="AG299">
        <v>0</v>
      </c>
      <c r="AH299">
        <v>1.1917979999999999</v>
      </c>
      <c r="AI299">
        <v>22.838819999999998</v>
      </c>
      <c r="AJ299">
        <v>0</v>
      </c>
      <c r="AK299">
        <v>0</v>
      </c>
      <c r="AL299">
        <v>1.189541</v>
      </c>
      <c r="AM299">
        <v>23.353809999999999</v>
      </c>
      <c r="AN299">
        <v>0</v>
      </c>
      <c r="AO299">
        <v>0</v>
      </c>
      <c r="AP299">
        <v>1.18689</v>
      </c>
      <c r="AQ299">
        <v>23.409030000000001</v>
      </c>
      <c r="AR299">
        <v>0</v>
      </c>
      <c r="AS299">
        <v>0</v>
      </c>
      <c r="AT299">
        <v>1.1838489999999999</v>
      </c>
      <c r="AU299">
        <v>23.363050000000001</v>
      </c>
      <c r="AV299">
        <v>0</v>
      </c>
      <c r="AW299">
        <v>0</v>
      </c>
      <c r="AX299">
        <v>1.1806399999999999</v>
      </c>
      <c r="AY299">
        <v>23.083970000000001</v>
      </c>
      <c r="AZ299">
        <v>0</v>
      </c>
      <c r="BA299">
        <v>0</v>
      </c>
      <c r="BB299">
        <v>1.177406</v>
      </c>
      <c r="BC299">
        <v>22.75412</v>
      </c>
      <c r="BD299">
        <v>0</v>
      </c>
      <c r="BE299">
        <v>0</v>
      </c>
      <c r="BF299">
        <v>1.1746209999999999</v>
      </c>
      <c r="BG299">
        <v>22.468360000000001</v>
      </c>
      <c r="BH299">
        <v>0</v>
      </c>
      <c r="BI299">
        <v>0</v>
      </c>
      <c r="BJ299">
        <v>1.172542</v>
      </c>
      <c r="BK299">
        <v>22.506430000000002</v>
      </c>
      <c r="BL299">
        <v>8.1824670000000003E-28</v>
      </c>
      <c r="BM299">
        <v>2.054688E-25</v>
      </c>
      <c r="BN299">
        <v>1.170747</v>
      </c>
      <c r="BO299">
        <v>22.963349999999998</v>
      </c>
      <c r="BP299" s="1">
        <v>2.105319E-19</v>
      </c>
      <c r="BQ299" s="1">
        <v>4.5414769999999999E-17</v>
      </c>
      <c r="BR299">
        <v>1.169065</v>
      </c>
      <c r="BS299">
        <v>23.629560000000001</v>
      </c>
      <c r="BT299" s="1">
        <v>6.9735699999999997E-12</v>
      </c>
      <c r="BU299" s="1">
        <v>1.2492120000000001E-9</v>
      </c>
      <c r="BV299">
        <v>1.1675139999999999</v>
      </c>
      <c r="BW299">
        <v>24.160430000000002</v>
      </c>
      <c r="BX299" s="1">
        <v>7.8984049999999997E-8</v>
      </c>
      <c r="BY299" s="1">
        <v>1.5702700000000001E-5</v>
      </c>
      <c r="BZ299">
        <v>1.165929</v>
      </c>
      <c r="CA299">
        <v>24.354109999999999</v>
      </c>
      <c r="CB299" s="1">
        <v>4.1345079999999997E-5</v>
      </c>
      <c r="CC299" s="1">
        <v>8.6702540000000005E-3</v>
      </c>
      <c r="CD299">
        <v>1.164142</v>
      </c>
      <c r="CE299">
        <v>23.93965</v>
      </c>
      <c r="CF299" s="1">
        <v>4.3073110000000003E-3</v>
      </c>
      <c r="CG299" s="1">
        <v>0.93916980000000005</v>
      </c>
      <c r="CH299">
        <v>1.1621379999999999</v>
      </c>
      <c r="CI299">
        <v>23.479320000000001</v>
      </c>
      <c r="CJ299" s="1">
        <v>0.13996520000000001</v>
      </c>
      <c r="CK299" s="1">
        <v>31.54325</v>
      </c>
      <c r="CL299">
        <v>1.1597839999999999</v>
      </c>
      <c r="CM299">
        <v>23.079750000000001</v>
      </c>
      <c r="CN299" s="1">
        <v>1.8086500000000001</v>
      </c>
      <c r="CO299" s="1">
        <v>419.73110000000003</v>
      </c>
      <c r="CP299">
        <v>1.156981</v>
      </c>
      <c r="CQ299">
        <v>22.830739999999999</v>
      </c>
      <c r="CR299" s="1">
        <v>10.949</v>
      </c>
      <c r="CS299">
        <v>2607.02</v>
      </c>
      <c r="CT299">
        <v>1.153627</v>
      </c>
      <c r="CU299">
        <v>23.187339999999999</v>
      </c>
      <c r="CV299" s="1">
        <v>35.033990000000003</v>
      </c>
      <c r="CW299">
        <v>8539.143</v>
      </c>
      <c r="CX299">
        <v>1.149832</v>
      </c>
      <c r="CY299">
        <v>23.789919999999999</v>
      </c>
      <c r="CZ299">
        <v>65.227580000000003</v>
      </c>
      <c r="DA299">
        <v>16238.48</v>
      </c>
      <c r="DB299">
        <v>1.1457170000000001</v>
      </c>
      <c r="DC299">
        <v>24.174969999999998</v>
      </c>
      <c r="DD299">
        <v>76.457080000000005</v>
      </c>
      <c r="DE299">
        <v>19398.650000000001</v>
      </c>
      <c r="DF299">
        <v>1.1412800000000001</v>
      </c>
      <c r="DG299">
        <v>24.473590000000002</v>
      </c>
      <c r="DH299">
        <v>60.323929999999997</v>
      </c>
      <c r="DI299">
        <v>15583.16</v>
      </c>
      <c r="DJ299">
        <v>1.1365000000000001</v>
      </c>
      <c r="DK299">
        <v>24.262</v>
      </c>
      <c r="DL299">
        <v>33.886009999999999</v>
      </c>
      <c r="DM299">
        <v>8896.7559999999994</v>
      </c>
      <c r="DN299">
        <v>1.131956</v>
      </c>
      <c r="DO299">
        <v>23.998290000000001</v>
      </c>
      <c r="DP299">
        <v>14.256449999999999</v>
      </c>
      <c r="DQ299">
        <v>3798.2379999999998</v>
      </c>
      <c r="DR299">
        <v>1.1273580000000001</v>
      </c>
      <c r="DS299">
        <v>23.66433</v>
      </c>
      <c r="DT299">
        <v>4.7107419999999998</v>
      </c>
      <c r="DU299">
        <v>1271.114</v>
      </c>
      <c r="DV299">
        <v>1.1227039999999999</v>
      </c>
      <c r="DW299">
        <v>23.327580000000001</v>
      </c>
      <c r="DX299">
        <v>1.295147</v>
      </c>
      <c r="DY299">
        <v>352.983</v>
      </c>
      <c r="DZ299">
        <v>1.118212</v>
      </c>
      <c r="EA299">
        <v>23.462800000000001</v>
      </c>
      <c r="EB299">
        <v>0.33648509999999998</v>
      </c>
      <c r="EC299">
        <v>91.83578</v>
      </c>
      <c r="ED299">
        <v>1.114036</v>
      </c>
      <c r="EE299">
        <v>23.783770000000001</v>
      </c>
      <c r="EF299">
        <v>0.116262</v>
      </c>
      <c r="EG299">
        <v>31.1511</v>
      </c>
      <c r="EH299">
        <v>1.110031</v>
      </c>
      <c r="EI299">
        <v>24.187529999999999</v>
      </c>
      <c r="EJ299">
        <v>7.4403319999999995E-2</v>
      </c>
      <c r="EK299">
        <v>19.509869999999999</v>
      </c>
      <c r="EL299">
        <v>1.1058079999999999</v>
      </c>
      <c r="EM299">
        <v>24.46895</v>
      </c>
      <c r="EN299">
        <v>6.7838700000000002E-2</v>
      </c>
      <c r="EO299">
        <v>17.711130000000001</v>
      </c>
      <c r="EP299">
        <v>1.099159</v>
      </c>
      <c r="EQ299">
        <v>24.351050000000001</v>
      </c>
      <c r="ER299">
        <v>6.5944320000000001E-2</v>
      </c>
      <c r="ES299">
        <v>17.277360000000002</v>
      </c>
      <c r="ET299">
        <v>1.0910770000000001</v>
      </c>
      <c r="EU299">
        <v>24.029630000000001</v>
      </c>
      <c r="EV299">
        <v>6.3189739999999994E-2</v>
      </c>
      <c r="EW299">
        <v>16.645219999999998</v>
      </c>
      <c r="EX299">
        <v>1.082705</v>
      </c>
      <c r="EY299">
        <v>23.72484</v>
      </c>
      <c r="EZ299">
        <v>5.921328E-2</v>
      </c>
      <c r="FA299">
        <v>15.683479999999999</v>
      </c>
      <c r="FB299">
        <v>1.0741700000000001</v>
      </c>
      <c r="FC299">
        <v>23.575700000000001</v>
      </c>
      <c r="FD299">
        <v>5.4544160000000001E-2</v>
      </c>
      <c r="FE299">
        <v>14.521750000000001</v>
      </c>
      <c r="FF299">
        <v>1.065347</v>
      </c>
      <c r="FG299">
        <v>24.17718</v>
      </c>
      <c r="FH299" s="1">
        <v>4.970753E-2</v>
      </c>
      <c r="FI299">
        <v>13.30287</v>
      </c>
      <c r="FJ299">
        <v>1.0563370000000001</v>
      </c>
      <c r="FK299">
        <v>24.50075</v>
      </c>
      <c r="FL299" s="1">
        <v>4.5047879999999998E-2</v>
      </c>
      <c r="FM299">
        <v>12.11957</v>
      </c>
      <c r="FN299">
        <v>1.0473650000000001</v>
      </c>
      <c r="FO299">
        <v>24.786010000000001</v>
      </c>
      <c r="FP299" s="1">
        <v>4.0712110000000003E-2</v>
      </c>
      <c r="FQ299">
        <v>11.009069999999999</v>
      </c>
      <c r="FR299">
        <v>1.040116</v>
      </c>
      <c r="FS299">
        <v>24.95515</v>
      </c>
      <c r="FT299">
        <v>3.6766819999999999E-2</v>
      </c>
      <c r="FU299">
        <v>9.9722080000000002</v>
      </c>
      <c r="FV299">
        <v>1.032591</v>
      </c>
      <c r="FW299">
        <v>24.884239999999998</v>
      </c>
      <c r="FX299" s="1">
        <v>3.3182339999999998E-2</v>
      </c>
      <c r="FY299">
        <v>9.0290839999999992</v>
      </c>
      <c r="FZ299">
        <v>1.0256609999999999</v>
      </c>
      <c r="GA299">
        <v>24.671150000000001</v>
      </c>
      <c r="GB299" s="1">
        <v>3.0010209999999999E-2</v>
      </c>
      <c r="GC299">
        <v>8.186617</v>
      </c>
      <c r="GD299">
        <v>1.0183599999999999</v>
      </c>
      <c r="GE299">
        <v>24.4528</v>
      </c>
      <c r="GF299" s="1">
        <v>2.7170659999999999E-2</v>
      </c>
      <c r="GG299">
        <v>7.4328089999999998</v>
      </c>
      <c r="GH299">
        <v>1.0096259999999999</v>
      </c>
      <c r="GI299">
        <v>24.394390000000001</v>
      </c>
      <c r="GJ299" s="1">
        <v>2.4590560000000001E-2</v>
      </c>
      <c r="GK299">
        <v>6.7519039999999997</v>
      </c>
      <c r="GL299">
        <v>1.0008969999999999</v>
      </c>
      <c r="GM299">
        <v>25.064260000000001</v>
      </c>
      <c r="GN299" s="1">
        <v>2.22493E-2</v>
      </c>
      <c r="GO299">
        <v>6.1323059999999998</v>
      </c>
      <c r="GP299">
        <v>0.99221619999999999</v>
      </c>
      <c r="GQ299">
        <v>25.478719999999999</v>
      </c>
      <c r="GR299" s="1">
        <v>2.0117880000000001E-2</v>
      </c>
      <c r="GS299">
        <v>5.5665420000000001</v>
      </c>
      <c r="GT299">
        <v>0.98352200000000001</v>
      </c>
      <c r="GU299">
        <v>25.826910000000002</v>
      </c>
      <c r="GV299" s="1">
        <v>1.8180809999999999E-2</v>
      </c>
      <c r="GW299">
        <v>5.0510440000000001</v>
      </c>
      <c r="GX299">
        <v>0.97529790000000005</v>
      </c>
      <c r="GY299">
        <v>26.275269999999999</v>
      </c>
      <c r="GZ299" s="1">
        <v>1.6430009999999998E-2</v>
      </c>
      <c r="HA299">
        <v>4.5822089999999998</v>
      </c>
      <c r="HB299">
        <v>0.96804290000000004</v>
      </c>
      <c r="HC299">
        <v>26.327839999999998</v>
      </c>
      <c r="HD299" s="1">
        <v>1.4855149999999999E-2</v>
      </c>
      <c r="HE299">
        <v>4.1575860000000002</v>
      </c>
      <c r="HF299">
        <v>0.96163699999999996</v>
      </c>
      <c r="HG299">
        <v>26.14181</v>
      </c>
      <c r="HH299" s="1">
        <v>1.344397E-2</v>
      </c>
      <c r="HI299">
        <v>3.7741500000000001</v>
      </c>
      <c r="HJ299">
        <v>0.95635199999999998</v>
      </c>
      <c r="HK299">
        <v>26.147659999999998</v>
      </c>
      <c r="HL299" s="1">
        <v>1.216997E-2</v>
      </c>
      <c r="HM299">
        <v>3.4251070000000001</v>
      </c>
      <c r="HN299">
        <v>0.95186550000000003</v>
      </c>
      <c r="HO299">
        <v>26.233470000000001</v>
      </c>
      <c r="HP299" s="1">
        <v>1.100889E-2</v>
      </c>
      <c r="HQ299">
        <v>3.1054170000000001</v>
      </c>
      <c r="HR299">
        <v>0.94816259999999997</v>
      </c>
      <c r="HS299">
        <v>26.931760000000001</v>
      </c>
      <c r="HT299" s="1">
        <v>9.9411450000000002E-3</v>
      </c>
      <c r="HU299">
        <v>2.8098399999999999</v>
      </c>
      <c r="HV299">
        <v>0.94518210000000003</v>
      </c>
      <c r="HW299">
        <v>27.566549999999999</v>
      </c>
      <c r="HX299" s="1">
        <v>8.9499680000000009E-3</v>
      </c>
      <c r="HY299">
        <v>2.533792</v>
      </c>
      <c r="HZ299">
        <v>0.94289959999999995</v>
      </c>
      <c r="IA299">
        <v>27.948740000000001</v>
      </c>
      <c r="IB299" s="1">
        <v>8.0207520000000008E-3</v>
      </c>
      <c r="IC299">
        <v>2.273822</v>
      </c>
      <c r="ID299">
        <v>0.94114140000000002</v>
      </c>
      <c r="IE299">
        <v>28.306229999999999</v>
      </c>
      <c r="IF299" s="1">
        <v>7.145429E-3</v>
      </c>
      <c r="IG299">
        <v>2.0279799999999999</v>
      </c>
      <c r="IH299">
        <v>0.9397915</v>
      </c>
      <c r="II299">
        <v>28.13663</v>
      </c>
      <c r="IJ299" s="1">
        <v>6.3128530000000002E-3</v>
      </c>
      <c r="IK299">
        <v>1.7936799999999999</v>
      </c>
      <c r="IL299">
        <v>0.93880070000000004</v>
      </c>
      <c r="IM299">
        <v>27.81354</v>
      </c>
      <c r="IN299" s="1">
        <v>5.5069860000000002E-3</v>
      </c>
      <c r="IO299">
        <v>1.5665910000000001</v>
      </c>
      <c r="IP299">
        <v>0.93806120000000004</v>
      </c>
      <c r="IQ299">
        <v>27.66506</v>
      </c>
      <c r="IR299" s="1">
        <v>4.7110829999999996E-3</v>
      </c>
      <c r="IS299">
        <v>1.3422480000000001</v>
      </c>
      <c r="IT299">
        <v>0.93753310000000001</v>
      </c>
      <c r="IU299">
        <v>27.577459999999999</v>
      </c>
      <c r="IV299" s="1">
        <v>3.9259669999999998E-3</v>
      </c>
      <c r="IW299">
        <v>1.1203209999999999</v>
      </c>
      <c r="IX299">
        <v>0.93714989999999998</v>
      </c>
      <c r="IY299">
        <v>27.983799999999999</v>
      </c>
      <c r="IZ299" s="1">
        <v>3.1783079999999999E-3</v>
      </c>
      <c r="JA299">
        <v>0.90835299999999997</v>
      </c>
      <c r="JB299">
        <v>0.93688479999999996</v>
      </c>
      <c r="JC299">
        <v>27.935410000000001</v>
      </c>
      <c r="JD299" s="1">
        <v>2.5128080000000001E-3</v>
      </c>
      <c r="JE299">
        <v>0.7189255</v>
      </c>
      <c r="JF299">
        <v>0.93671839999999995</v>
      </c>
      <c r="JG299">
        <v>27.947330000000001</v>
      </c>
      <c r="JH299" s="1">
        <v>1.969246E-3</v>
      </c>
      <c r="JI299">
        <v>0.5634806</v>
      </c>
      <c r="JJ299">
        <v>0.93658319999999995</v>
      </c>
      <c r="JK299">
        <v>27.676829999999999</v>
      </c>
      <c r="JL299" s="1">
        <v>1.561731E-3</v>
      </c>
      <c r="JM299">
        <v>0.44644650000000002</v>
      </c>
      <c r="JN299">
        <v>0.93647199999999997</v>
      </c>
      <c r="JO299">
        <v>27.52028</v>
      </c>
      <c r="JP299" s="1">
        <v>1.277523E-3</v>
      </c>
      <c r="JQ299">
        <v>0.36457200000000001</v>
      </c>
      <c r="JR299">
        <v>0.93643940000000003</v>
      </c>
      <c r="JS299">
        <v>27.62079</v>
      </c>
      <c r="JT299" s="1">
        <v>1.088489E-3</v>
      </c>
      <c r="JU299">
        <v>0.31001620000000002</v>
      </c>
      <c r="JV299">
        <v>0.93639930000000005</v>
      </c>
      <c r="JW299">
        <v>27.71959</v>
      </c>
      <c r="JX299" s="1">
        <v>9.6400390000000004E-4</v>
      </c>
      <c r="JY299">
        <v>0.27409139999999999</v>
      </c>
      <c r="JZ299">
        <v>0.93637309999999996</v>
      </c>
      <c r="KA299">
        <v>27.794229999999999</v>
      </c>
      <c r="KB299" s="1">
        <v>8.7928769999999999E-4</v>
      </c>
      <c r="KC299">
        <v>0.2496842</v>
      </c>
      <c r="KD299">
        <v>0.93635820000000003</v>
      </c>
      <c r="KE299">
        <v>28.419640000000001</v>
      </c>
      <c r="KF299" s="1">
        <v>8.1772259999999999E-4</v>
      </c>
      <c r="KG299">
        <v>0.23203109999999999</v>
      </c>
      <c r="KH299">
        <v>0.93632689999999996</v>
      </c>
      <c r="KI299">
        <v>28.361809999999998</v>
      </c>
      <c r="KJ299" s="1">
        <v>7.6935730000000002E-4</v>
      </c>
      <c r="KK299">
        <v>0.2182212</v>
      </c>
      <c r="KL299">
        <v>0.93634209999999995</v>
      </c>
      <c r="KM299">
        <v>28.194970000000001</v>
      </c>
      <c r="KN299" s="1">
        <v>7.2876440000000005E-4</v>
      </c>
      <c r="KO299">
        <v>0.2066596</v>
      </c>
      <c r="KP299">
        <v>0.93632660000000001</v>
      </c>
      <c r="KQ299">
        <v>28.049620000000001</v>
      </c>
      <c r="KR299" s="1">
        <v>6.929115E-4</v>
      </c>
      <c r="KS299">
        <v>0.19646649999999999</v>
      </c>
      <c r="KT299">
        <v>0.93634899999999999</v>
      </c>
      <c r="KU299">
        <v>27.638290000000001</v>
      </c>
      <c r="KV299" s="1">
        <v>6.6027990000000003E-4</v>
      </c>
      <c r="KW299">
        <v>0.18720210000000001</v>
      </c>
      <c r="KX299">
        <v>0.93634220000000001</v>
      </c>
      <c r="KY299">
        <v>27.17295</v>
      </c>
      <c r="KZ299" s="1">
        <v>6.3004170000000004E-4</v>
      </c>
      <c r="LA299">
        <v>0.17861630000000001</v>
      </c>
      <c r="LB299">
        <v>0.93633759999999999</v>
      </c>
      <c r="LC299">
        <v>26.915089999999999</v>
      </c>
      <c r="LD299" s="1">
        <v>6.0182059999999997E-4</v>
      </c>
      <c r="LE299">
        <v>0.17061280000000001</v>
      </c>
      <c r="LF299">
        <v>0.93633630000000001</v>
      </c>
      <c r="LG299">
        <v>26.892849999999999</v>
      </c>
      <c r="LH299" s="1">
        <v>5.7548009999999999E-4</v>
      </c>
      <c r="LI299">
        <v>0.16312660000000001</v>
      </c>
      <c r="LJ299">
        <v>0.9363456</v>
      </c>
      <c r="LK299">
        <v>27.691970000000001</v>
      </c>
      <c r="LL299" s="1">
        <v>5.5062060000000003E-4</v>
      </c>
      <c r="LM299">
        <v>0.1560829</v>
      </c>
      <c r="LN299">
        <v>0.93632669999999996</v>
      </c>
      <c r="LO299">
        <v>28.005659999999999</v>
      </c>
      <c r="LP299" s="1">
        <v>5.2707139999999997E-4</v>
      </c>
      <c r="LQ299">
        <v>0.1493961</v>
      </c>
      <c r="LR299">
        <v>0.93632820000000005</v>
      </c>
      <c r="LS299">
        <v>28.160910000000001</v>
      </c>
      <c r="LT299" s="1">
        <v>5.0470189999999996E-4</v>
      </c>
      <c r="LU299">
        <v>0.14304939999999999</v>
      </c>
      <c r="LV299">
        <v>0.9363264</v>
      </c>
      <c r="LW299">
        <v>28.62276</v>
      </c>
      <c r="LX299" s="1">
        <v>4.8345460000000001E-4</v>
      </c>
      <c r="LY299">
        <v>0.13703090000000001</v>
      </c>
      <c r="LZ299">
        <v>0.93632720000000003</v>
      </c>
      <c r="MA299">
        <v>28.57921</v>
      </c>
      <c r="MB299" s="1">
        <v>4.6331079999999998E-4</v>
      </c>
      <c r="MC299">
        <v>0.13132250000000001</v>
      </c>
      <c r="MD299">
        <v>0.93631660000000005</v>
      </c>
      <c r="ME299">
        <v>28.124040000000001</v>
      </c>
      <c r="MF299" s="1">
        <v>4.4415660000000001E-4</v>
      </c>
      <c r="MG299">
        <v>0.12588369999999999</v>
      </c>
      <c r="MH299">
        <v>0.93631969999999998</v>
      </c>
      <c r="MI299">
        <v>27.869879999999998</v>
      </c>
      <c r="MJ299" s="1">
        <v>4.258876E-4</v>
      </c>
      <c r="MK299">
        <v>0.1207086</v>
      </c>
      <c r="ML299">
        <v>0.9362627</v>
      </c>
      <c r="MM299">
        <v>27.936910000000001</v>
      </c>
      <c r="MN299" s="1">
        <v>4.0849560000000003E-4</v>
      </c>
      <c r="MO299">
        <v>0.1157852</v>
      </c>
      <c r="MP299">
        <v>0.93624790000000002</v>
      </c>
      <c r="MQ299">
        <v>28.696840000000002</v>
      </c>
      <c r="MR299" s="1">
        <v>3.9196530000000003E-4</v>
      </c>
      <c r="MS299">
        <v>0.1111019</v>
      </c>
      <c r="MT299">
        <v>0.93615499999999996</v>
      </c>
      <c r="MU299">
        <v>29.215250000000001</v>
      </c>
      <c r="MV299" s="1">
        <v>3.7629159999999999E-4</v>
      </c>
      <c r="MW299">
        <v>0.1066496</v>
      </c>
      <c r="MX299">
        <v>0.93607039999999997</v>
      </c>
      <c r="MY299">
        <v>29.375050000000002</v>
      </c>
      <c r="MZ299" s="1">
        <v>3.613078E-4</v>
      </c>
      <c r="NA299">
        <v>0.1024124</v>
      </c>
      <c r="NB299">
        <v>0.93592390000000003</v>
      </c>
      <c r="NC299">
        <v>29.50639</v>
      </c>
      <c r="ND299" s="1">
        <v>3.470209E-4</v>
      </c>
      <c r="NE299">
        <v>9.8369780000000004E-2</v>
      </c>
      <c r="NF299">
        <v>0.93574250000000003</v>
      </c>
      <c r="NG299">
        <v>29.130710000000001</v>
      </c>
      <c r="NH299" s="1">
        <v>3.3338489999999997E-4</v>
      </c>
      <c r="NI299">
        <v>9.4511650000000003E-2</v>
      </c>
      <c r="NJ299">
        <v>0.9355137</v>
      </c>
      <c r="NK299">
        <v>28.682939999999999</v>
      </c>
      <c r="NL299" s="1">
        <v>3.204487E-4</v>
      </c>
      <c r="NM299">
        <v>9.0850719999999996E-2</v>
      </c>
      <c r="NN299">
        <v>0.93523559999999994</v>
      </c>
      <c r="NO299">
        <v>28.4375</v>
      </c>
      <c r="NP299" s="1">
        <v>3.0819799999999998E-4</v>
      </c>
      <c r="NQ299">
        <v>8.7384890000000007E-2</v>
      </c>
      <c r="NR299">
        <v>0.93495760000000006</v>
      </c>
      <c r="NS299">
        <v>28.294499999999999</v>
      </c>
      <c r="NT299" s="1">
        <v>2.9667400000000003E-4</v>
      </c>
      <c r="NU299">
        <v>8.4129309999999999E-2</v>
      </c>
      <c r="NV299">
        <v>0.93463819999999997</v>
      </c>
      <c r="NW299">
        <v>28.435780000000001</v>
      </c>
      <c r="NX299" s="1">
        <v>2.8590380000000001E-4</v>
      </c>
      <c r="NY299">
        <v>8.1085039999999997E-2</v>
      </c>
      <c r="NZ299">
        <v>0.93431969999999998</v>
      </c>
      <c r="OA299">
        <v>28.876999999999999</v>
      </c>
      <c r="OB299" s="1">
        <v>2.7573620000000002E-4</v>
      </c>
      <c r="OC299">
        <v>7.8217540000000002E-2</v>
      </c>
      <c r="OD299">
        <v>0.93396509999999999</v>
      </c>
      <c r="OE299">
        <v>28.860489999999999</v>
      </c>
      <c r="OF299" s="1">
        <v>2.6610289999999998E-4</v>
      </c>
      <c r="OG299">
        <v>7.5494640000000002E-2</v>
      </c>
      <c r="OH299">
        <v>0.93367449999999996</v>
      </c>
      <c r="OI299">
        <v>28.832350000000002</v>
      </c>
      <c r="OJ299" s="1">
        <v>2.5683409999999998E-4</v>
      </c>
      <c r="OK299">
        <v>7.2873789999999994E-2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1.136857</v>
      </c>
      <c r="G300">
        <v>23.994389999999999</v>
      </c>
      <c r="H300">
        <v>0</v>
      </c>
      <c r="I300">
        <v>0</v>
      </c>
      <c r="J300">
        <v>1.1338189999999999</v>
      </c>
      <c r="K300">
        <v>23.988959999999999</v>
      </c>
      <c r="L300">
        <v>0</v>
      </c>
      <c r="M300">
        <v>0</v>
      </c>
      <c r="N300">
        <v>1.1307860000000001</v>
      </c>
      <c r="O300">
        <v>24.143979999999999</v>
      </c>
      <c r="P300">
        <v>0</v>
      </c>
      <c r="Q300">
        <v>0</v>
      </c>
      <c r="R300">
        <v>1.1277269999999999</v>
      </c>
      <c r="S300">
        <v>23.724060000000001</v>
      </c>
      <c r="T300">
        <v>0</v>
      </c>
      <c r="U300">
        <v>0</v>
      </c>
      <c r="V300">
        <v>1.124671</v>
      </c>
      <c r="W300">
        <v>23.332039999999999</v>
      </c>
      <c r="X300">
        <v>0</v>
      </c>
      <c r="Y300">
        <v>0</v>
      </c>
      <c r="Z300">
        <v>1.1214839999999999</v>
      </c>
      <c r="AA300">
        <v>23.00658</v>
      </c>
      <c r="AB300">
        <v>0</v>
      </c>
      <c r="AC300">
        <v>0</v>
      </c>
      <c r="AD300">
        <v>1.1184320000000001</v>
      </c>
      <c r="AE300">
        <v>22.81917</v>
      </c>
      <c r="AF300">
        <v>0</v>
      </c>
      <c r="AG300">
        <v>0</v>
      </c>
      <c r="AH300">
        <v>1.1157520000000001</v>
      </c>
      <c r="AI300">
        <v>22.839880000000001</v>
      </c>
      <c r="AJ300">
        <v>0</v>
      </c>
      <c r="AK300">
        <v>0</v>
      </c>
      <c r="AL300">
        <v>1.1128089999999999</v>
      </c>
      <c r="AM300">
        <v>23.37276</v>
      </c>
      <c r="AN300">
        <v>0</v>
      </c>
      <c r="AO300">
        <v>0</v>
      </c>
      <c r="AP300">
        <v>1.109386</v>
      </c>
      <c r="AQ300">
        <v>23.43131</v>
      </c>
      <c r="AR300">
        <v>0</v>
      </c>
      <c r="AS300">
        <v>0</v>
      </c>
      <c r="AT300">
        <v>1.1054889999999999</v>
      </c>
      <c r="AU300">
        <v>23.391649999999998</v>
      </c>
      <c r="AV300">
        <v>0</v>
      </c>
      <c r="AW300">
        <v>0</v>
      </c>
      <c r="AX300">
        <v>1.1013360000000001</v>
      </c>
      <c r="AY300">
        <v>23.129829999999998</v>
      </c>
      <c r="AZ300">
        <v>0</v>
      </c>
      <c r="BA300">
        <v>0</v>
      </c>
      <c r="BB300">
        <v>1.097072</v>
      </c>
      <c r="BC300">
        <v>22.792639999999999</v>
      </c>
      <c r="BD300">
        <v>0</v>
      </c>
      <c r="BE300">
        <v>0</v>
      </c>
      <c r="BF300">
        <v>1.093264</v>
      </c>
      <c r="BG300">
        <v>22.500440000000001</v>
      </c>
      <c r="BH300">
        <v>0</v>
      </c>
      <c r="BI300">
        <v>0</v>
      </c>
      <c r="BJ300">
        <v>1.0898779999999999</v>
      </c>
      <c r="BK300">
        <v>22.527529999999999</v>
      </c>
      <c r="BL300">
        <v>1.0275150000000001E-28</v>
      </c>
      <c r="BM300">
        <v>3.0442259999999998E-26</v>
      </c>
      <c r="BN300">
        <v>1.086875</v>
      </c>
      <c r="BO300">
        <v>22.98377</v>
      </c>
      <c r="BP300" s="1">
        <v>1.53334E-19</v>
      </c>
      <c r="BQ300" s="1">
        <v>3.525859E-17</v>
      </c>
      <c r="BR300">
        <v>1.084082</v>
      </c>
      <c r="BS300">
        <v>23.65108</v>
      </c>
      <c r="BT300" s="1">
        <v>3.012221E-12</v>
      </c>
      <c r="BU300" s="1">
        <v>5.8629280000000001E-10</v>
      </c>
      <c r="BV300">
        <v>1.081466</v>
      </c>
      <c r="BW300">
        <v>24.196709999999999</v>
      </c>
      <c r="BX300" s="1">
        <v>4.7684570000000002E-8</v>
      </c>
      <c r="BY300" s="1">
        <v>1.0495100000000001E-5</v>
      </c>
      <c r="BZ300">
        <v>1.078819</v>
      </c>
      <c r="CA300">
        <v>24.399439999999998</v>
      </c>
      <c r="CB300" s="1">
        <v>2.835836E-5</v>
      </c>
      <c r="CC300" s="1">
        <v>6.6527449999999998E-3</v>
      </c>
      <c r="CD300">
        <v>1.0759479999999999</v>
      </c>
      <c r="CE300">
        <v>23.98648</v>
      </c>
      <c r="CF300" s="1">
        <v>3.2226479999999998E-3</v>
      </c>
      <c r="CG300" s="1">
        <v>0.79277909999999996</v>
      </c>
      <c r="CH300">
        <v>1.072765</v>
      </c>
      <c r="CI300">
        <v>23.518450000000001</v>
      </c>
      <c r="CJ300" s="1">
        <v>0.1121838</v>
      </c>
      <c r="CK300" s="1">
        <v>28.746849999999998</v>
      </c>
      <c r="CL300">
        <v>1.069099</v>
      </c>
      <c r="CM300">
        <v>23.115870000000001</v>
      </c>
      <c r="CN300" s="1">
        <v>1.535663</v>
      </c>
      <c r="CO300" s="1">
        <v>408.18239999999997</v>
      </c>
      <c r="CP300">
        <v>1.0649169999999999</v>
      </c>
      <c r="CQ300">
        <v>22.85539</v>
      </c>
      <c r="CR300" s="1">
        <v>9.7696690000000004</v>
      </c>
      <c r="CS300">
        <v>2682.7179999999998</v>
      </c>
      <c r="CT300">
        <v>1.0601560000000001</v>
      </c>
      <c r="CU300">
        <v>23.207560000000001</v>
      </c>
      <c r="CV300" s="1">
        <v>32.64602</v>
      </c>
      <c r="CW300">
        <v>9235.4709999999995</v>
      </c>
      <c r="CX300">
        <v>1.054846</v>
      </c>
      <c r="CY300">
        <v>23.815519999999999</v>
      </c>
      <c r="CZ300">
        <v>63.150959999999998</v>
      </c>
      <c r="DA300">
        <v>18356</v>
      </c>
      <c r="DB300">
        <v>1.0490189999999999</v>
      </c>
      <c r="DC300">
        <v>24.193519999999999</v>
      </c>
      <c r="DD300">
        <v>76.544529999999995</v>
      </c>
      <c r="DE300">
        <v>22813.13</v>
      </c>
      <c r="DF300">
        <v>1.0427310000000001</v>
      </c>
      <c r="DG300">
        <v>24.49006</v>
      </c>
      <c r="DH300">
        <v>62.256529999999998</v>
      </c>
      <c r="DI300">
        <v>18975.68</v>
      </c>
      <c r="DJ300">
        <v>1.035965</v>
      </c>
      <c r="DK300">
        <v>24.287299999999998</v>
      </c>
      <c r="DL300">
        <v>35.915039999999998</v>
      </c>
      <c r="DM300">
        <v>11175.88</v>
      </c>
      <c r="DN300">
        <v>1.0293969999999999</v>
      </c>
      <c r="DO300">
        <v>24.01802</v>
      </c>
      <c r="DP300">
        <v>15.46786</v>
      </c>
      <c r="DQ300">
        <v>4902.4629999999997</v>
      </c>
      <c r="DR300">
        <v>1.0227010000000001</v>
      </c>
      <c r="DS300">
        <v>23.692990000000002</v>
      </c>
      <c r="DT300">
        <v>5.2139899999999999</v>
      </c>
      <c r="DU300">
        <v>1678.6690000000001</v>
      </c>
      <c r="DV300">
        <v>1.0158640000000001</v>
      </c>
      <c r="DW300">
        <v>23.350919999999999</v>
      </c>
      <c r="DX300">
        <v>1.4538800000000001</v>
      </c>
      <c r="DY300">
        <v>473.69130000000001</v>
      </c>
      <c r="DZ300">
        <v>1.0087889999999999</v>
      </c>
      <c r="EA300">
        <v>23.4892</v>
      </c>
      <c r="EB300">
        <v>0.37665189999999998</v>
      </c>
      <c r="EC300">
        <v>122.87690000000001</v>
      </c>
      <c r="ED300">
        <v>1.001638</v>
      </c>
      <c r="EE300">
        <v>23.808109999999999</v>
      </c>
      <c r="EF300">
        <v>0.12466090000000001</v>
      </c>
      <c r="EG300">
        <v>39.663040000000002</v>
      </c>
      <c r="EH300">
        <v>0.99449430000000005</v>
      </c>
      <c r="EI300">
        <v>24.211449999999999</v>
      </c>
      <c r="EJ300">
        <v>7.58215E-2</v>
      </c>
      <c r="EK300">
        <v>23.32253</v>
      </c>
      <c r="EL300">
        <v>0.98710059999999999</v>
      </c>
      <c r="EM300">
        <v>24.493749999999999</v>
      </c>
      <c r="EN300">
        <v>6.8047670000000005E-2</v>
      </c>
      <c r="EO300">
        <v>20.715720000000001</v>
      </c>
      <c r="EP300">
        <v>0.98014939999999995</v>
      </c>
      <c r="EQ300">
        <v>24.36739</v>
      </c>
      <c r="ER300">
        <v>6.6087889999999996E-2</v>
      </c>
      <c r="ES300">
        <v>20.12557</v>
      </c>
      <c r="ET300">
        <v>0.97324949999999999</v>
      </c>
      <c r="EU300">
        <v>24.042459999999998</v>
      </c>
      <c r="EV300">
        <v>6.3448649999999995E-2</v>
      </c>
      <c r="EW300">
        <v>19.36665</v>
      </c>
      <c r="EX300">
        <v>0.96615379999999995</v>
      </c>
      <c r="EY300">
        <v>23.74652</v>
      </c>
      <c r="EZ300">
        <v>5.956467E-2</v>
      </c>
      <c r="FA300">
        <v>18.22138</v>
      </c>
      <c r="FB300">
        <v>0.95900879999999999</v>
      </c>
      <c r="FC300">
        <v>23.60641</v>
      </c>
      <c r="FD300">
        <v>5.4937970000000003E-2</v>
      </c>
      <c r="FE300">
        <v>16.82724</v>
      </c>
      <c r="FF300">
        <v>0.95159479999999996</v>
      </c>
      <c r="FG300">
        <v>24.22852</v>
      </c>
      <c r="FH300" s="1">
        <v>5.0103399999999999E-2</v>
      </c>
      <c r="FI300">
        <v>15.35871</v>
      </c>
      <c r="FJ300">
        <v>0.94402030000000003</v>
      </c>
      <c r="FK300">
        <v>24.552340000000001</v>
      </c>
      <c r="FL300" s="1">
        <v>4.5425750000000001E-2</v>
      </c>
      <c r="FM300">
        <v>13.932729999999999</v>
      </c>
      <c r="FN300">
        <v>0.93674650000000004</v>
      </c>
      <c r="FO300">
        <v>24.809640000000002</v>
      </c>
      <c r="FP300" s="1">
        <v>4.1067949999999999E-2</v>
      </c>
      <c r="FQ300">
        <v>12.59869</v>
      </c>
      <c r="FR300">
        <v>0.9314114</v>
      </c>
      <c r="FS300">
        <v>24.967009999999998</v>
      </c>
      <c r="FT300">
        <v>3.7095980000000001E-2</v>
      </c>
      <c r="FU300">
        <v>11.36608</v>
      </c>
      <c r="FV300">
        <v>0.92576179999999997</v>
      </c>
      <c r="FW300">
        <v>24.889970000000002</v>
      </c>
      <c r="FX300" s="1">
        <v>3.3477430000000002E-2</v>
      </c>
      <c r="FY300">
        <v>10.24394</v>
      </c>
      <c r="FZ300">
        <v>0.92080070000000003</v>
      </c>
      <c r="GA300">
        <v>24.675180000000001</v>
      </c>
      <c r="GB300">
        <v>3.0274849999999999E-2</v>
      </c>
      <c r="GC300">
        <v>9.2429450000000006</v>
      </c>
      <c r="GD300">
        <v>0.9157286</v>
      </c>
      <c r="GE300">
        <v>24.462890000000002</v>
      </c>
      <c r="GF300" s="1">
        <v>2.7407750000000002E-2</v>
      </c>
      <c r="GG300">
        <v>8.3499499999999998</v>
      </c>
      <c r="GH300">
        <v>0.91030460000000002</v>
      </c>
      <c r="GI300">
        <v>24.421679999999999</v>
      </c>
      <c r="GJ300" s="1">
        <v>2.480742E-2</v>
      </c>
      <c r="GK300">
        <v>7.5455769999999998</v>
      </c>
      <c r="GL300">
        <v>0.90475249999999996</v>
      </c>
      <c r="GM300">
        <v>25.121770000000001</v>
      </c>
      <c r="GN300" s="1">
        <v>2.2447379999999999E-2</v>
      </c>
      <c r="GO300">
        <v>6.8176259999999997</v>
      </c>
      <c r="GP300">
        <v>0.89917029999999998</v>
      </c>
      <c r="GQ300">
        <v>25.546800000000001</v>
      </c>
      <c r="GR300" s="1">
        <v>2.0298859999999998E-2</v>
      </c>
      <c r="GS300">
        <v>6.1569260000000003</v>
      </c>
      <c r="GT300">
        <v>0.89350909999999995</v>
      </c>
      <c r="GU300">
        <v>25.87773</v>
      </c>
      <c r="GV300" s="1">
        <v>1.8347140000000001E-2</v>
      </c>
      <c r="GW300">
        <v>5.558109</v>
      </c>
      <c r="GX300">
        <v>0.88820410000000005</v>
      </c>
      <c r="GY300">
        <v>26.312899999999999</v>
      </c>
      <c r="GZ300" s="1">
        <v>1.6580580000000001E-2</v>
      </c>
      <c r="HA300">
        <v>5.0163489999999999</v>
      </c>
      <c r="HB300">
        <v>0.88367459999999998</v>
      </c>
      <c r="HC300">
        <v>26.344370000000001</v>
      </c>
      <c r="HD300" s="1">
        <v>1.4991249999999999E-2</v>
      </c>
      <c r="HE300">
        <v>4.5364529999999998</v>
      </c>
      <c r="HF300">
        <v>0.87971480000000002</v>
      </c>
      <c r="HG300">
        <v>26.131489999999999</v>
      </c>
      <c r="HH300" s="1">
        <v>1.356747E-2</v>
      </c>
      <c r="HI300">
        <v>4.1059169999999998</v>
      </c>
      <c r="HJ300">
        <v>0.87638729999999998</v>
      </c>
      <c r="HK300">
        <v>26.134350000000001</v>
      </c>
      <c r="HL300" s="1">
        <v>1.2282980000000001E-2</v>
      </c>
      <c r="HM300">
        <v>3.7170779999999999</v>
      </c>
      <c r="HN300">
        <v>0.87352320000000006</v>
      </c>
      <c r="HO300">
        <v>26.237100000000002</v>
      </c>
      <c r="HP300" s="1">
        <v>1.111296E-2</v>
      </c>
      <c r="HQ300">
        <v>3.363162</v>
      </c>
      <c r="HR300">
        <v>0.87116070000000001</v>
      </c>
      <c r="HS300">
        <v>26.966149999999999</v>
      </c>
      <c r="HT300" s="1">
        <v>1.003801E-2</v>
      </c>
      <c r="HU300">
        <v>3.038154</v>
      </c>
      <c r="HV300">
        <v>0.86934480000000003</v>
      </c>
      <c r="HW300">
        <v>27.628350000000001</v>
      </c>
      <c r="HX300" s="1">
        <v>9.0409819999999995E-3</v>
      </c>
      <c r="HY300">
        <v>2.7363360000000001</v>
      </c>
      <c r="HZ300">
        <v>0.86791669999999999</v>
      </c>
      <c r="IA300">
        <v>28.012229999999999</v>
      </c>
      <c r="IB300" s="1">
        <v>8.1066309999999996E-3</v>
      </c>
      <c r="IC300">
        <v>2.4536579999999999</v>
      </c>
      <c r="ID300">
        <v>0.86684939999999999</v>
      </c>
      <c r="IE300">
        <v>28.354859999999999</v>
      </c>
      <c r="IF300" s="1">
        <v>7.2268920000000004E-3</v>
      </c>
      <c r="IG300">
        <v>2.1876069999999999</v>
      </c>
      <c r="IH300">
        <v>0.86604970000000003</v>
      </c>
      <c r="II300">
        <v>28.157450000000001</v>
      </c>
      <c r="IJ300" s="1">
        <v>6.3910759999999999E-3</v>
      </c>
      <c r="IK300">
        <v>1.9351830000000001</v>
      </c>
      <c r="IL300">
        <v>0.86546920000000005</v>
      </c>
      <c r="IM300">
        <v>27.805109999999999</v>
      </c>
      <c r="IN300" s="1">
        <v>5.5836000000000002E-3</v>
      </c>
      <c r="IO300">
        <v>1.6917230000000001</v>
      </c>
      <c r="IP300">
        <v>0.86502780000000001</v>
      </c>
      <c r="IQ300">
        <v>27.65128</v>
      </c>
      <c r="IR300" s="1">
        <v>4.787131E-3</v>
      </c>
      <c r="IS300">
        <v>1.4520660000000001</v>
      </c>
      <c r="IT300">
        <v>0.86472199999999999</v>
      </c>
      <c r="IU300">
        <v>27.578679999999999</v>
      </c>
      <c r="IV300" s="1">
        <v>4.0005170000000003E-3</v>
      </c>
      <c r="IW300">
        <v>1.2151069999999999</v>
      </c>
      <c r="IX300">
        <v>0.86450020000000005</v>
      </c>
      <c r="IY300">
        <v>28.012969999999999</v>
      </c>
      <c r="IZ300" s="1">
        <v>3.2476190000000002E-3</v>
      </c>
      <c r="JA300">
        <v>0.98785460000000003</v>
      </c>
      <c r="JB300">
        <v>0.86435059999999997</v>
      </c>
      <c r="JC300">
        <v>27.981010000000001</v>
      </c>
      <c r="JD300" s="1">
        <v>2.5723619999999999E-3</v>
      </c>
      <c r="JE300">
        <v>0.78328600000000004</v>
      </c>
      <c r="JF300">
        <v>0.86423629999999996</v>
      </c>
      <c r="JG300">
        <v>27.9892</v>
      </c>
      <c r="JH300" s="1">
        <v>2.0161070000000001E-3</v>
      </c>
      <c r="JI300">
        <v>0.61399720000000002</v>
      </c>
      <c r="JJ300">
        <v>0.86414519999999995</v>
      </c>
      <c r="JK300">
        <v>27.706610000000001</v>
      </c>
      <c r="JL300" s="1">
        <v>1.5956500000000001E-3</v>
      </c>
      <c r="JM300">
        <v>0.48543360000000002</v>
      </c>
      <c r="JN300">
        <v>0.86413969999999996</v>
      </c>
      <c r="JO300">
        <v>27.54035</v>
      </c>
      <c r="JP300" s="1">
        <v>1.30057E-3</v>
      </c>
      <c r="JQ300">
        <v>0.3949008</v>
      </c>
      <c r="JR300">
        <v>0.86409689999999995</v>
      </c>
      <c r="JS300">
        <v>27.636900000000001</v>
      </c>
      <c r="JT300" s="1">
        <v>1.1036609999999999E-3</v>
      </c>
      <c r="JU300">
        <v>0.3343545</v>
      </c>
      <c r="JV300">
        <v>0.86406300000000003</v>
      </c>
      <c r="JW300">
        <v>27.73386</v>
      </c>
      <c r="JX300" s="1">
        <v>9.7407869999999999E-4</v>
      </c>
      <c r="JY300">
        <v>0.29451129999999998</v>
      </c>
      <c r="JZ300">
        <v>0.86405359999999998</v>
      </c>
      <c r="KA300">
        <v>27.81016</v>
      </c>
      <c r="KB300" s="1">
        <v>8.8631729999999996E-4</v>
      </c>
      <c r="KC300">
        <v>0.26757449999999999</v>
      </c>
      <c r="KD300">
        <v>0.86403890000000005</v>
      </c>
      <c r="KE300">
        <v>28.461639999999999</v>
      </c>
      <c r="KF300" s="1">
        <v>8.2299559999999996E-4</v>
      </c>
      <c r="KG300">
        <v>0.24823899999999999</v>
      </c>
      <c r="KH300">
        <v>0.86404780000000003</v>
      </c>
      <c r="KI300">
        <v>28.421119999999998</v>
      </c>
      <c r="KJ300" s="1">
        <v>7.7363799999999999E-4</v>
      </c>
      <c r="KK300">
        <v>0.23323669999999999</v>
      </c>
      <c r="KL300">
        <v>0.86405989999999999</v>
      </c>
      <c r="KM300">
        <v>28.248740000000002</v>
      </c>
      <c r="KN300" s="1">
        <v>7.3245039999999997E-4</v>
      </c>
      <c r="KO300">
        <v>0.2207548</v>
      </c>
      <c r="KP300">
        <v>0.86404590000000003</v>
      </c>
      <c r="KQ300">
        <v>28.105910000000002</v>
      </c>
      <c r="KR300" s="1">
        <v>6.9621099999999997E-4</v>
      </c>
      <c r="KS300">
        <v>0.2097975</v>
      </c>
      <c r="KT300">
        <v>0.86404320000000001</v>
      </c>
      <c r="KU300">
        <v>27.67764</v>
      </c>
      <c r="KV300" s="1">
        <v>6.6331789999999995E-4</v>
      </c>
      <c r="KW300">
        <v>0.1998741</v>
      </c>
      <c r="KX300">
        <v>0.86403300000000005</v>
      </c>
      <c r="KY300">
        <v>27.184539999999998</v>
      </c>
      <c r="KZ300" s="1">
        <v>6.3286639999999997E-4</v>
      </c>
      <c r="LA300">
        <v>0.1906804</v>
      </c>
      <c r="LB300">
        <v>0.86401749999999999</v>
      </c>
      <c r="LC300">
        <v>26.917359999999999</v>
      </c>
      <c r="LD300" s="1">
        <v>6.0445620000000003E-4</v>
      </c>
      <c r="LE300">
        <v>0.18211720000000001</v>
      </c>
      <c r="LF300">
        <v>0.86406309999999997</v>
      </c>
      <c r="LG300">
        <v>26.909510000000001</v>
      </c>
      <c r="LH300" s="1">
        <v>5.7795000000000003E-4</v>
      </c>
      <c r="LI300">
        <v>0.1741084</v>
      </c>
      <c r="LJ300">
        <v>0.86406210000000006</v>
      </c>
      <c r="LK300">
        <v>27.74248</v>
      </c>
      <c r="LL300" s="1">
        <v>5.5295889999999997E-4</v>
      </c>
      <c r="LM300">
        <v>0.1665836</v>
      </c>
      <c r="LN300">
        <v>0.8640603</v>
      </c>
      <c r="LO300">
        <v>28.074870000000001</v>
      </c>
      <c r="LP300" s="1">
        <v>5.2929479999999998E-4</v>
      </c>
      <c r="LQ300">
        <v>0.1594411</v>
      </c>
      <c r="LR300">
        <v>0.86406110000000003</v>
      </c>
      <c r="LS300">
        <v>28.223739999999999</v>
      </c>
      <c r="LT300" s="1">
        <v>5.0680949999999995E-4</v>
      </c>
      <c r="LU300">
        <v>0.15266080000000001</v>
      </c>
      <c r="LV300">
        <v>0.86401709999999998</v>
      </c>
      <c r="LW300">
        <v>28.684229999999999</v>
      </c>
      <c r="LX300" s="1">
        <v>4.854503E-4</v>
      </c>
      <c r="LY300">
        <v>0.14622750000000001</v>
      </c>
      <c r="LZ300">
        <v>0.8640447</v>
      </c>
      <c r="MA300">
        <v>28.625699999999998</v>
      </c>
      <c r="MB300" s="1">
        <v>4.652085E-4</v>
      </c>
      <c r="MC300">
        <v>0.1401319</v>
      </c>
      <c r="MD300">
        <v>0.86404669999999995</v>
      </c>
      <c r="ME300">
        <v>28.135850000000001</v>
      </c>
      <c r="MF300" s="1">
        <v>4.4596730000000002E-4</v>
      </c>
      <c r="MG300">
        <v>0.13432469999999999</v>
      </c>
      <c r="MH300">
        <v>0.86401859999999997</v>
      </c>
      <c r="MI300">
        <v>27.869900000000001</v>
      </c>
      <c r="MJ300" s="1">
        <v>4.2760919999999998E-4</v>
      </c>
      <c r="MK300">
        <v>0.1288001</v>
      </c>
      <c r="ML300">
        <v>0.86399910000000002</v>
      </c>
      <c r="MM300">
        <v>27.957509999999999</v>
      </c>
      <c r="MN300" s="1">
        <v>4.1013060000000002E-4</v>
      </c>
      <c r="MO300">
        <v>0.1235392</v>
      </c>
      <c r="MP300">
        <v>0.86396309999999998</v>
      </c>
      <c r="MQ300">
        <v>28.749849999999999</v>
      </c>
      <c r="MR300" s="1">
        <v>3.935198E-4</v>
      </c>
      <c r="MS300">
        <v>0.1185378</v>
      </c>
      <c r="MT300">
        <v>0.86393039999999999</v>
      </c>
      <c r="MU300">
        <v>29.28866</v>
      </c>
      <c r="MV300" s="1">
        <v>3.7777140000000003E-4</v>
      </c>
      <c r="MW300">
        <v>0.1137811</v>
      </c>
      <c r="MX300">
        <v>0.86383679999999996</v>
      </c>
      <c r="MY300">
        <v>29.441299999999998</v>
      </c>
      <c r="MZ300" s="1">
        <v>3.6271969999999998E-4</v>
      </c>
      <c r="NA300">
        <v>0.1092545</v>
      </c>
      <c r="NB300">
        <v>0.86372490000000002</v>
      </c>
      <c r="NC300">
        <v>29.560089999999999</v>
      </c>
      <c r="ND300" s="1">
        <v>3.4837079999999997E-4</v>
      </c>
      <c r="NE300">
        <v>0.10493420000000001</v>
      </c>
      <c r="NF300">
        <v>0.86360130000000002</v>
      </c>
      <c r="NG300">
        <v>29.167449999999999</v>
      </c>
      <c r="NH300" s="1">
        <v>3.3466879999999999E-4</v>
      </c>
      <c r="NI300">
        <v>0.1008105</v>
      </c>
      <c r="NJ300">
        <v>0.86342629999999998</v>
      </c>
      <c r="NK300">
        <v>28.698039999999999</v>
      </c>
      <c r="NL300" s="1">
        <v>3.2166379999999997E-4</v>
      </c>
      <c r="NM300">
        <v>9.6892560000000003E-2</v>
      </c>
      <c r="NN300">
        <v>0.86326199999999997</v>
      </c>
      <c r="NO300">
        <v>28.44556</v>
      </c>
      <c r="NP300" s="1">
        <v>3.0934400000000003E-4</v>
      </c>
      <c r="NQ300">
        <v>9.3180100000000002E-2</v>
      </c>
      <c r="NR300">
        <v>0.86303059999999998</v>
      </c>
      <c r="NS300">
        <v>28.304539999999999</v>
      </c>
      <c r="NT300" s="1">
        <v>2.9774720000000002E-4</v>
      </c>
      <c r="NU300">
        <v>8.969038E-2</v>
      </c>
      <c r="NV300">
        <v>0.86280190000000001</v>
      </c>
      <c r="NW300">
        <v>28.4572</v>
      </c>
      <c r="NX300" s="1">
        <v>2.8691360000000001E-4</v>
      </c>
      <c r="NY300">
        <v>8.6426580000000003E-2</v>
      </c>
      <c r="NZ300">
        <v>0.86254330000000001</v>
      </c>
      <c r="OA300">
        <v>28.910990000000002</v>
      </c>
      <c r="OB300" s="1">
        <v>2.7668819999999999E-4</v>
      </c>
      <c r="OC300">
        <v>8.3352930000000006E-2</v>
      </c>
      <c r="OD300">
        <v>0.86230640000000003</v>
      </c>
      <c r="OE300">
        <v>28.897179999999999</v>
      </c>
      <c r="OF300" s="1">
        <v>2.6701129999999999E-4</v>
      </c>
      <c r="OG300">
        <v>8.0435859999999998E-2</v>
      </c>
      <c r="OH300">
        <v>0.86210609999999999</v>
      </c>
      <c r="OI300">
        <v>28.85474</v>
      </c>
      <c r="OJ300" s="1">
        <v>2.5771270000000002E-4</v>
      </c>
      <c r="OK300">
        <v>7.7636510000000006E-2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0.8804961</v>
      </c>
      <c r="G301">
        <v>24.01193</v>
      </c>
      <c r="H301">
        <v>0</v>
      </c>
      <c r="I301">
        <v>0</v>
      </c>
      <c r="J301">
        <v>0.87840649999999998</v>
      </c>
      <c r="K301">
        <v>24.016839999999998</v>
      </c>
      <c r="L301">
        <v>0</v>
      </c>
      <c r="M301">
        <v>0</v>
      </c>
      <c r="N301">
        <v>0.87625629999999999</v>
      </c>
      <c r="O301">
        <v>24.185300000000002</v>
      </c>
      <c r="P301">
        <v>0</v>
      </c>
      <c r="Q301">
        <v>0</v>
      </c>
      <c r="R301">
        <v>0.87414179999999997</v>
      </c>
      <c r="S301">
        <v>23.773430000000001</v>
      </c>
      <c r="T301">
        <v>0</v>
      </c>
      <c r="U301">
        <v>0</v>
      </c>
      <c r="V301">
        <v>0.87196019999999996</v>
      </c>
      <c r="W301">
        <v>23.376719999999999</v>
      </c>
      <c r="X301">
        <v>0</v>
      </c>
      <c r="Y301">
        <v>0</v>
      </c>
      <c r="Z301">
        <v>0.86972859999999996</v>
      </c>
      <c r="AA301">
        <v>23.042300000000001</v>
      </c>
      <c r="AB301">
        <v>0</v>
      </c>
      <c r="AC301">
        <v>0</v>
      </c>
      <c r="AD301">
        <v>0.86770389999999997</v>
      </c>
      <c r="AE301">
        <v>22.838249999999999</v>
      </c>
      <c r="AF301">
        <v>0</v>
      </c>
      <c r="AG301">
        <v>0</v>
      </c>
      <c r="AH301">
        <v>0.86615500000000001</v>
      </c>
      <c r="AI301">
        <v>22.842860000000002</v>
      </c>
      <c r="AJ301">
        <v>0</v>
      </c>
      <c r="AK301">
        <v>0</v>
      </c>
      <c r="AL301">
        <v>0.86446789999999996</v>
      </c>
      <c r="AM301">
        <v>23.3935</v>
      </c>
      <c r="AN301">
        <v>0</v>
      </c>
      <c r="AO301">
        <v>0</v>
      </c>
      <c r="AP301">
        <v>0.86245479999999997</v>
      </c>
      <c r="AQ301">
        <v>23.458639999999999</v>
      </c>
      <c r="AR301">
        <v>0</v>
      </c>
      <c r="AS301">
        <v>0</v>
      </c>
      <c r="AT301">
        <v>0.86020890000000005</v>
      </c>
      <c r="AU301">
        <v>23.427720000000001</v>
      </c>
      <c r="AV301">
        <v>0</v>
      </c>
      <c r="AW301">
        <v>0</v>
      </c>
      <c r="AX301">
        <v>0.85781220000000002</v>
      </c>
      <c r="AY301">
        <v>23.190079999999998</v>
      </c>
      <c r="AZ301">
        <v>0</v>
      </c>
      <c r="BA301">
        <v>0</v>
      </c>
      <c r="BB301">
        <v>0.85542200000000002</v>
      </c>
      <c r="BC301">
        <v>22.84252</v>
      </c>
      <c r="BD301">
        <v>0</v>
      </c>
      <c r="BE301">
        <v>0</v>
      </c>
      <c r="BF301">
        <v>0.85355400000000003</v>
      </c>
      <c r="BG301">
        <v>22.544779999999999</v>
      </c>
      <c r="BH301">
        <v>0</v>
      </c>
      <c r="BI301">
        <v>0</v>
      </c>
      <c r="BJ301">
        <v>0.85227260000000005</v>
      </c>
      <c r="BK301">
        <v>22.556339999999999</v>
      </c>
      <c r="BL301">
        <v>1.3977719999999999E-29</v>
      </c>
      <c r="BM301">
        <v>5.2572779999999998E-27</v>
      </c>
      <c r="BN301">
        <v>0.85125859999999998</v>
      </c>
      <c r="BO301">
        <v>23.008040000000001</v>
      </c>
      <c r="BP301" s="1">
        <v>9.1258930000000002E-20</v>
      </c>
      <c r="BQ301" s="1">
        <v>2.3779449999999999E-17</v>
      </c>
      <c r="BR301">
        <v>0.85039699999999996</v>
      </c>
      <c r="BS301">
        <v>23.673290000000001</v>
      </c>
      <c r="BT301" s="1">
        <v>9.2843760000000006E-13</v>
      </c>
      <c r="BU301" s="1">
        <v>2.246192E-10</v>
      </c>
      <c r="BV301">
        <v>0.84950150000000002</v>
      </c>
      <c r="BW301">
        <v>24.23874</v>
      </c>
      <c r="BX301" s="1">
        <v>2.4671859999999999E-8</v>
      </c>
      <c r="BY301" s="1">
        <v>6.5221790000000001E-6</v>
      </c>
      <c r="BZ301">
        <v>0.84849479999999999</v>
      </c>
      <c r="CA301">
        <v>24.45561</v>
      </c>
      <c r="CB301" s="1">
        <v>1.7354419999999999E-5</v>
      </c>
      <c r="CC301" s="1">
        <v>4.899713E-3</v>
      </c>
      <c r="CD301">
        <v>0.84732399999999997</v>
      </c>
      <c r="CE301">
        <v>24.05031</v>
      </c>
      <c r="CF301" s="1">
        <v>2.2046430000000001E-3</v>
      </c>
      <c r="CG301" s="1">
        <v>0.65596589999999999</v>
      </c>
      <c r="CH301">
        <v>0.84599259999999998</v>
      </c>
      <c r="CI301">
        <v>23.570430000000002</v>
      </c>
      <c r="CJ301" s="1">
        <v>8.3794179999999996E-2</v>
      </c>
      <c r="CK301" s="1">
        <v>26.133330000000001</v>
      </c>
      <c r="CL301">
        <v>0.8444199</v>
      </c>
      <c r="CM301">
        <v>23.164470000000001</v>
      </c>
      <c r="CN301" s="1">
        <v>1.2348509999999999</v>
      </c>
      <c r="CO301" s="1">
        <v>402.25700000000001</v>
      </c>
      <c r="CP301">
        <v>0.84254470000000004</v>
      </c>
      <c r="CQ301">
        <v>22.890370000000001</v>
      </c>
      <c r="CR301" s="1">
        <v>8.3747419999999995</v>
      </c>
      <c r="CS301">
        <v>2839.0369999999998</v>
      </c>
      <c r="CT301">
        <v>0.84040870000000001</v>
      </c>
      <c r="CU301">
        <v>23.230989999999998</v>
      </c>
      <c r="CV301" s="1">
        <v>29.606529999999999</v>
      </c>
      <c r="CW301">
        <v>10417.56</v>
      </c>
      <c r="CX301">
        <v>0.83803050000000001</v>
      </c>
      <c r="CY301">
        <v>23.843869999999999</v>
      </c>
      <c r="CZ301">
        <v>60.216369999999998</v>
      </c>
      <c r="DA301">
        <v>21934.47</v>
      </c>
      <c r="DB301">
        <v>0.83550159999999996</v>
      </c>
      <c r="DC301">
        <v>24.215610000000002</v>
      </c>
      <c r="DD301">
        <v>76.365219999999994</v>
      </c>
      <c r="DE301">
        <v>28726.63</v>
      </c>
      <c r="DF301">
        <v>0.83276859999999997</v>
      </c>
      <c r="DG301">
        <v>24.506710000000002</v>
      </c>
      <c r="DH301">
        <v>64.637280000000004</v>
      </c>
      <c r="DI301">
        <v>25054.25</v>
      </c>
      <c r="DJ301">
        <v>0.82994440000000003</v>
      </c>
      <c r="DK301">
        <v>24.321370000000002</v>
      </c>
      <c r="DL301">
        <v>38.65804</v>
      </c>
      <c r="DM301">
        <v>15405.3</v>
      </c>
      <c r="DN301">
        <v>0.82771150000000004</v>
      </c>
      <c r="DO301">
        <v>24.04421</v>
      </c>
      <c r="DP301">
        <v>17.192060000000001</v>
      </c>
      <c r="DQ301">
        <v>7023.3050000000003</v>
      </c>
      <c r="DR301">
        <v>0.82572159999999994</v>
      </c>
      <c r="DS301">
        <v>23.732040000000001</v>
      </c>
      <c r="DT301">
        <v>5.9579560000000003</v>
      </c>
      <c r="DU301">
        <v>2487.1309999999999</v>
      </c>
      <c r="DV301">
        <v>0.82403289999999996</v>
      </c>
      <c r="DW301">
        <v>23.383669999999999</v>
      </c>
      <c r="DX301">
        <v>1.6959379999999999</v>
      </c>
      <c r="DY301">
        <v>720.53989999999999</v>
      </c>
      <c r="DZ301">
        <v>0.82239439999999997</v>
      </c>
      <c r="EA301">
        <v>23.518899999999999</v>
      </c>
      <c r="EB301">
        <v>0.43952609999999998</v>
      </c>
      <c r="EC301">
        <v>187.6908</v>
      </c>
      <c r="ED301">
        <v>0.82077869999999997</v>
      </c>
      <c r="EE301">
        <v>23.835000000000001</v>
      </c>
      <c r="EF301">
        <v>0.1381433</v>
      </c>
      <c r="EG301">
        <v>57.244900000000001</v>
      </c>
      <c r="EH301">
        <v>0.81921679999999997</v>
      </c>
      <c r="EI301">
        <v>24.23987</v>
      </c>
      <c r="EJ301">
        <v>7.8173279999999998E-2</v>
      </c>
      <c r="EK301">
        <v>30.767240000000001</v>
      </c>
      <c r="EL301">
        <v>0.81765279999999996</v>
      </c>
      <c r="EM301">
        <v>24.526070000000001</v>
      </c>
      <c r="EN301">
        <v>6.8387459999999997E-2</v>
      </c>
      <c r="EO301">
        <v>26.382149999999999</v>
      </c>
      <c r="EP301">
        <v>0.81658580000000003</v>
      </c>
      <c r="EQ301">
        <v>24.390049999999999</v>
      </c>
      <c r="ER301">
        <v>6.6273990000000005E-2</v>
      </c>
      <c r="ES301">
        <v>25.527930000000001</v>
      </c>
      <c r="ET301">
        <v>0.81555029999999995</v>
      </c>
      <c r="EU301">
        <v>24.060269999999999</v>
      </c>
      <c r="EV301">
        <v>6.3776579999999999E-2</v>
      </c>
      <c r="EW301">
        <v>24.622499999999999</v>
      </c>
      <c r="EX301">
        <v>0.81465969999999999</v>
      </c>
      <c r="EY301">
        <v>23.774940000000001</v>
      </c>
      <c r="EZ301">
        <v>6.0017939999999999E-2</v>
      </c>
      <c r="FA301">
        <v>23.221119999999999</v>
      </c>
      <c r="FB301">
        <v>0.81445659999999998</v>
      </c>
      <c r="FC301">
        <v>23.643329999999999</v>
      </c>
      <c r="FD301">
        <v>5.5450480000000003E-2</v>
      </c>
      <c r="FE301">
        <v>21.46959</v>
      </c>
      <c r="FF301">
        <v>0.81456910000000005</v>
      </c>
      <c r="FG301">
        <v>24.286069999999999</v>
      </c>
      <c r="FH301" s="1">
        <v>5.0620560000000002E-2</v>
      </c>
      <c r="FI301">
        <v>19.604569999999999</v>
      </c>
      <c r="FJ301">
        <v>0.81487750000000003</v>
      </c>
      <c r="FK301">
        <v>24.620059999999999</v>
      </c>
      <c r="FL301" s="1">
        <v>4.5918680000000003E-2</v>
      </c>
      <c r="FM301">
        <v>17.780339999999999</v>
      </c>
      <c r="FN301">
        <v>0.81543529999999997</v>
      </c>
      <c r="FO301">
        <v>24.84554</v>
      </c>
      <c r="FP301" s="1">
        <v>4.1528889999999999E-2</v>
      </c>
      <c r="FQ301">
        <v>16.069780000000002</v>
      </c>
      <c r="FR301">
        <v>0.81627349999999999</v>
      </c>
      <c r="FS301">
        <v>24.983149999999998</v>
      </c>
      <c r="FT301">
        <v>3.751616E-2</v>
      </c>
      <c r="FU301">
        <v>14.504149999999999</v>
      </c>
      <c r="FV301">
        <v>0.81744300000000003</v>
      </c>
      <c r="FW301">
        <v>24.900300000000001</v>
      </c>
      <c r="FX301" s="1">
        <v>3.3856379999999998E-2</v>
      </c>
      <c r="FY301">
        <v>13.07564</v>
      </c>
      <c r="FZ301">
        <v>0.81939390000000001</v>
      </c>
      <c r="GA301">
        <v>24.682130000000001</v>
      </c>
      <c r="GB301">
        <v>3.061324E-2</v>
      </c>
      <c r="GC301">
        <v>11.798590000000001</v>
      </c>
      <c r="GD301">
        <v>0.82126060000000001</v>
      </c>
      <c r="GE301">
        <v>24.47626</v>
      </c>
      <c r="GF301" s="1">
        <v>2.77109E-2</v>
      </c>
      <c r="GG301">
        <v>10.65888</v>
      </c>
      <c r="GH301">
        <v>0.82262120000000005</v>
      </c>
      <c r="GI301">
        <v>24.451329999999999</v>
      </c>
      <c r="GJ301" s="1">
        <v>2.508258E-2</v>
      </c>
      <c r="GK301">
        <v>9.6340699999999995</v>
      </c>
      <c r="GL301">
        <v>0.82390609999999997</v>
      </c>
      <c r="GM301">
        <v>25.186969999999999</v>
      </c>
      <c r="GN301" s="1">
        <v>2.269734E-2</v>
      </c>
      <c r="GO301">
        <v>8.707967</v>
      </c>
      <c r="GP301">
        <v>0.82510539999999999</v>
      </c>
      <c r="GQ301">
        <v>25.63503</v>
      </c>
      <c r="GR301" s="1">
        <v>2.052609E-2</v>
      </c>
      <c r="GS301">
        <v>7.8678790000000003</v>
      </c>
      <c r="GT301">
        <v>0.82630349999999997</v>
      </c>
      <c r="GU301">
        <v>25.947009999999999</v>
      </c>
      <c r="GV301" s="1">
        <v>1.8553799999999999E-2</v>
      </c>
      <c r="GW301">
        <v>7.1057819999999996</v>
      </c>
      <c r="GX301">
        <v>0.82773200000000002</v>
      </c>
      <c r="GY301">
        <v>26.362449999999999</v>
      </c>
      <c r="GZ301" s="1">
        <v>1.6767440000000002E-2</v>
      </c>
      <c r="HA301">
        <v>6.4151569999999998</v>
      </c>
      <c r="HB301">
        <v>0.82678779999999996</v>
      </c>
      <c r="HC301">
        <v>26.372910000000001</v>
      </c>
      <c r="HD301" s="1">
        <v>1.5156650000000001E-2</v>
      </c>
      <c r="HE301">
        <v>5.8000559999999997</v>
      </c>
      <c r="HF301">
        <v>0.82616869999999998</v>
      </c>
      <c r="HG301">
        <v>26.12276</v>
      </c>
      <c r="HH301" s="1">
        <v>1.371706E-2</v>
      </c>
      <c r="HI301">
        <v>5.2476390000000004</v>
      </c>
      <c r="HJ301">
        <v>0.82575010000000004</v>
      </c>
      <c r="HK301">
        <v>26.115870000000001</v>
      </c>
      <c r="HL301" s="1">
        <v>1.2418999999999999E-2</v>
      </c>
      <c r="HM301">
        <v>4.7491890000000003</v>
      </c>
      <c r="HN301">
        <v>0.82550140000000005</v>
      </c>
      <c r="HO301">
        <v>26.23602</v>
      </c>
      <c r="HP301" s="1">
        <v>1.1237560000000001E-2</v>
      </c>
      <c r="HQ301">
        <v>4.296246</v>
      </c>
      <c r="HR301">
        <v>0.82537360000000004</v>
      </c>
      <c r="HS301">
        <v>27.00123</v>
      </c>
      <c r="HT301" s="1">
        <v>1.015335E-2</v>
      </c>
      <c r="HU301">
        <v>3.8811209999999998</v>
      </c>
      <c r="HV301">
        <v>0.82545950000000001</v>
      </c>
      <c r="HW301">
        <v>27.70411</v>
      </c>
      <c r="HX301" s="1">
        <v>9.1488809999999993E-3</v>
      </c>
      <c r="HY301">
        <v>3.4962200000000001</v>
      </c>
      <c r="HZ301">
        <v>0.82562310000000005</v>
      </c>
      <c r="IA301">
        <v>28.09582</v>
      </c>
      <c r="IB301" s="1">
        <v>8.2080339999999995E-3</v>
      </c>
      <c r="IC301">
        <v>3.1363349999999999</v>
      </c>
      <c r="ID301">
        <v>0.82580869999999995</v>
      </c>
      <c r="IE301">
        <v>28.421710000000001</v>
      </c>
      <c r="IF301" s="1">
        <v>7.3227780000000003E-3</v>
      </c>
      <c r="IG301">
        <v>2.798162</v>
      </c>
      <c r="IH301">
        <v>0.82598689999999997</v>
      </c>
      <c r="II301">
        <v>28.1935</v>
      </c>
      <c r="IJ301" s="1">
        <v>6.4827119999999998E-3</v>
      </c>
      <c r="IK301">
        <v>2.4780069999999998</v>
      </c>
      <c r="IL301">
        <v>0.82613709999999996</v>
      </c>
      <c r="IM301">
        <v>27.79992</v>
      </c>
      <c r="IN301" s="1">
        <v>5.6729409999999999E-3</v>
      </c>
      <c r="IO301">
        <v>2.1702789999999998</v>
      </c>
      <c r="IP301">
        <v>0.82625950000000004</v>
      </c>
      <c r="IQ301">
        <v>27.632660000000001</v>
      </c>
      <c r="IR301" s="1">
        <v>4.8756019999999997E-3</v>
      </c>
      <c r="IS301">
        <v>1.8682240000000001</v>
      </c>
      <c r="IT301">
        <v>0.82638020000000001</v>
      </c>
      <c r="IU301">
        <v>27.576239999999999</v>
      </c>
      <c r="IV301" s="1">
        <v>4.0874680000000004E-3</v>
      </c>
      <c r="IW301">
        <v>1.5694650000000001</v>
      </c>
      <c r="IX301">
        <v>0.82645990000000003</v>
      </c>
      <c r="IY301">
        <v>28.043369999999999</v>
      </c>
      <c r="IZ301" s="1">
        <v>3.3290540000000001E-3</v>
      </c>
      <c r="JA301">
        <v>1.281242</v>
      </c>
      <c r="JB301">
        <v>0.82655179999999995</v>
      </c>
      <c r="JC301">
        <v>28.039899999999999</v>
      </c>
      <c r="JD301" s="1">
        <v>2.6430540000000001E-3</v>
      </c>
      <c r="JE301">
        <v>1.0190980000000001</v>
      </c>
      <c r="JF301">
        <v>0.82656839999999998</v>
      </c>
      <c r="JG301">
        <v>28.044809999999998</v>
      </c>
      <c r="JH301" s="1">
        <v>2.072323E-3</v>
      </c>
      <c r="JI301">
        <v>0.79941609999999996</v>
      </c>
      <c r="JJ301">
        <v>0.82662910000000001</v>
      </c>
      <c r="JK301">
        <v>27.751049999999999</v>
      </c>
      <c r="JL301" s="1">
        <v>1.636754E-3</v>
      </c>
      <c r="JM301">
        <v>0.63050470000000003</v>
      </c>
      <c r="JN301">
        <v>0.82665259999999996</v>
      </c>
      <c r="JO301">
        <v>27.569469999999999</v>
      </c>
      <c r="JP301" s="1">
        <v>1.328702E-3</v>
      </c>
      <c r="JQ301">
        <v>0.51035589999999997</v>
      </c>
      <c r="JR301">
        <v>0.82670060000000001</v>
      </c>
      <c r="JS301">
        <v>27.659109999999998</v>
      </c>
      <c r="JT301" s="1">
        <v>1.1222140000000001E-3</v>
      </c>
      <c r="JU301">
        <v>0.42949490000000001</v>
      </c>
      <c r="JV301">
        <v>0.82670619999999995</v>
      </c>
      <c r="JW301">
        <v>27.753029999999999</v>
      </c>
      <c r="JX301" s="1">
        <v>9.8635330000000003E-4</v>
      </c>
      <c r="JY301">
        <v>0.37626280000000001</v>
      </c>
      <c r="JZ301">
        <v>0.82672420000000002</v>
      </c>
      <c r="KA301">
        <v>27.829129999999999</v>
      </c>
      <c r="KB301" s="1">
        <v>8.9483140000000004E-4</v>
      </c>
      <c r="KC301">
        <v>0.34050399999999997</v>
      </c>
      <c r="KD301">
        <v>0.82671830000000002</v>
      </c>
      <c r="KE301">
        <v>28.509060000000002</v>
      </c>
      <c r="KF301" s="1">
        <v>8.2931759999999998E-4</v>
      </c>
      <c r="KG301">
        <v>0.31509340000000002</v>
      </c>
      <c r="KH301">
        <v>0.8267177</v>
      </c>
      <c r="KI301">
        <v>28.500170000000001</v>
      </c>
      <c r="KJ301" s="1">
        <v>7.7871730000000005E-4</v>
      </c>
      <c r="KK301">
        <v>0.29560819999999999</v>
      </c>
      <c r="KL301">
        <v>0.82674460000000005</v>
      </c>
      <c r="KM301">
        <v>28.324079999999999</v>
      </c>
      <c r="KN301" s="1">
        <v>7.3679180000000004E-4</v>
      </c>
      <c r="KO301">
        <v>0.27955190000000002</v>
      </c>
      <c r="KP301">
        <v>0.82676039999999995</v>
      </c>
      <c r="KQ301">
        <v>28.17952</v>
      </c>
      <c r="KR301" s="1">
        <v>7.0008920000000005E-4</v>
      </c>
      <c r="KS301">
        <v>0.26554850000000002</v>
      </c>
      <c r="KT301">
        <v>0.82671660000000002</v>
      </c>
      <c r="KU301">
        <v>27.737570000000002</v>
      </c>
      <c r="KV301" s="1">
        <v>6.6686250000000001E-4</v>
      </c>
      <c r="KW301">
        <v>0.25291150000000001</v>
      </c>
      <c r="KX301">
        <v>0.82674990000000004</v>
      </c>
      <c r="KY301">
        <v>27.206530000000001</v>
      </c>
      <c r="KZ301" s="1">
        <v>6.3616870000000002E-4</v>
      </c>
      <c r="LA301">
        <v>0.2412369</v>
      </c>
      <c r="LB301">
        <v>0.82673470000000004</v>
      </c>
      <c r="LC301">
        <v>26.921669999999999</v>
      </c>
      <c r="LD301" s="1">
        <v>6.0753779999999996E-4</v>
      </c>
      <c r="LE301">
        <v>0.23036280000000001</v>
      </c>
      <c r="LF301">
        <v>0.82675189999999998</v>
      </c>
      <c r="LG301">
        <v>26.924430000000001</v>
      </c>
      <c r="LH301" s="1">
        <v>5.8083639999999997E-4</v>
      </c>
      <c r="LI301">
        <v>0.2202122</v>
      </c>
      <c r="LJ301">
        <v>0.82674309999999995</v>
      </c>
      <c r="LK301">
        <v>27.79796</v>
      </c>
      <c r="LL301" s="1">
        <v>5.5568410000000001E-4</v>
      </c>
      <c r="LM301">
        <v>0.210675</v>
      </c>
      <c r="LN301">
        <v>0.82674369999999997</v>
      </c>
      <c r="LO301">
        <v>28.166270000000001</v>
      </c>
      <c r="LP301" s="1">
        <v>5.3188770000000001E-4</v>
      </c>
      <c r="LQ301">
        <v>0.20163149999999999</v>
      </c>
      <c r="LR301">
        <v>0.82674449999999999</v>
      </c>
      <c r="LS301">
        <v>28.30696</v>
      </c>
      <c r="LT301" s="1">
        <v>5.0926770000000001E-4</v>
      </c>
      <c r="LU301">
        <v>0.1930461</v>
      </c>
      <c r="LV301">
        <v>0.82677540000000005</v>
      </c>
      <c r="LW301">
        <v>28.76465</v>
      </c>
      <c r="LX301" s="1">
        <v>4.8778070000000002E-4</v>
      </c>
      <c r="LY301">
        <v>0.1848959</v>
      </c>
      <c r="LZ301">
        <v>0.82677259999999997</v>
      </c>
      <c r="MA301">
        <v>28.69584</v>
      </c>
      <c r="MB301" s="1">
        <v>4.6742520000000001E-4</v>
      </c>
      <c r="MC301">
        <v>0.17718159999999999</v>
      </c>
      <c r="MD301">
        <v>0.82676559999999999</v>
      </c>
      <c r="ME301">
        <v>28.160530000000001</v>
      </c>
      <c r="MF301" s="1">
        <v>4.4807549999999999E-4</v>
      </c>
      <c r="MG301">
        <v>0.16983239999999999</v>
      </c>
      <c r="MH301">
        <v>0.82673719999999995</v>
      </c>
      <c r="MI301">
        <v>27.870560000000001</v>
      </c>
      <c r="MJ301" s="1">
        <v>4.296134E-4</v>
      </c>
      <c r="MK301">
        <v>0.16284000000000001</v>
      </c>
      <c r="ML301">
        <v>0.82673169999999996</v>
      </c>
      <c r="MM301">
        <v>27.976369999999999</v>
      </c>
      <c r="MN301" s="1">
        <v>4.120393E-4</v>
      </c>
      <c r="MO301">
        <v>0.15618080000000001</v>
      </c>
      <c r="MP301">
        <v>0.82670750000000004</v>
      </c>
      <c r="MQ301">
        <v>28.809979999999999</v>
      </c>
      <c r="MR301" s="1">
        <v>3.9533439999999998E-4</v>
      </c>
      <c r="MS301">
        <v>0.14984819999999999</v>
      </c>
      <c r="MT301">
        <v>0.82666269999999997</v>
      </c>
      <c r="MU301">
        <v>29.383050000000001</v>
      </c>
      <c r="MV301" s="1">
        <v>3.7949629999999999E-4</v>
      </c>
      <c r="MW301">
        <v>0.14382800000000001</v>
      </c>
      <c r="MX301">
        <v>0.8266308</v>
      </c>
      <c r="MY301">
        <v>29.5321</v>
      </c>
      <c r="MZ301" s="1">
        <v>3.6436420000000001E-4</v>
      </c>
      <c r="NA301">
        <v>0.13809769999999999</v>
      </c>
      <c r="NB301">
        <v>0.82659740000000004</v>
      </c>
      <c r="NC301">
        <v>29.636410000000001</v>
      </c>
      <c r="ND301" s="1">
        <v>3.4994440000000001E-4</v>
      </c>
      <c r="NE301">
        <v>0.13263369999999999</v>
      </c>
      <c r="NF301">
        <v>0.82650049999999997</v>
      </c>
      <c r="NG301">
        <v>29.223420000000001</v>
      </c>
      <c r="NH301" s="1">
        <v>3.3616629999999999E-4</v>
      </c>
      <c r="NI301">
        <v>0.12741430000000001</v>
      </c>
      <c r="NJ301">
        <v>0.82641739999999997</v>
      </c>
      <c r="NK301">
        <v>28.72392</v>
      </c>
      <c r="NL301" s="1">
        <v>3.2308169999999999E-4</v>
      </c>
      <c r="NM301">
        <v>0.1224507</v>
      </c>
      <c r="NN301">
        <v>0.82634129999999995</v>
      </c>
      <c r="NO301">
        <v>28.45767</v>
      </c>
      <c r="NP301" s="1">
        <v>3.106839E-4</v>
      </c>
      <c r="NQ301">
        <v>0.1177482</v>
      </c>
      <c r="NR301">
        <v>0.82626460000000002</v>
      </c>
      <c r="NS301">
        <v>28.317689999999999</v>
      </c>
      <c r="NT301" s="1">
        <v>2.9900489999999999E-4</v>
      </c>
      <c r="NU301">
        <v>0.1133194</v>
      </c>
      <c r="NV301">
        <v>0.82617099999999999</v>
      </c>
      <c r="NW301">
        <v>28.47869</v>
      </c>
      <c r="NX301" s="1">
        <v>2.8809380000000001E-4</v>
      </c>
      <c r="NY301">
        <v>0.109178</v>
      </c>
      <c r="NZ301">
        <v>0.82608839999999994</v>
      </c>
      <c r="OA301">
        <v>28.954609999999999</v>
      </c>
      <c r="OB301" s="1">
        <v>2.778007E-4</v>
      </c>
      <c r="OC301">
        <v>0.10527880000000001</v>
      </c>
      <c r="OD301">
        <v>0.82602790000000004</v>
      </c>
      <c r="OE301">
        <v>28.946840000000002</v>
      </c>
      <c r="OF301" s="1">
        <v>2.6807289999999999E-4</v>
      </c>
      <c r="OG301">
        <v>0.101586</v>
      </c>
      <c r="OH301">
        <v>0.82591029999999999</v>
      </c>
      <c r="OI301">
        <v>28.890260000000001</v>
      </c>
      <c r="OJ301" s="1">
        <v>2.587326E-4</v>
      </c>
      <c r="OK301">
        <v>9.8045999999999994E-2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0.67288780000000004</v>
      </c>
      <c r="G302">
        <v>24.02355</v>
      </c>
      <c r="H302">
        <v>0</v>
      </c>
      <c r="I302">
        <v>0</v>
      </c>
      <c r="J302">
        <v>0.67103939999999995</v>
      </c>
      <c r="K302">
        <v>24.044419999999999</v>
      </c>
      <c r="L302">
        <v>0</v>
      </c>
      <c r="M302">
        <v>0</v>
      </c>
      <c r="N302">
        <v>0.66915939999999996</v>
      </c>
      <c r="O302">
        <v>24.220189999999999</v>
      </c>
      <c r="P302">
        <v>0</v>
      </c>
      <c r="Q302">
        <v>0</v>
      </c>
      <c r="R302">
        <v>0.66727069999999999</v>
      </c>
      <c r="S302">
        <v>23.82301</v>
      </c>
      <c r="T302">
        <v>0</v>
      </c>
      <c r="U302">
        <v>0</v>
      </c>
      <c r="V302">
        <v>0.66537420000000003</v>
      </c>
      <c r="W302">
        <v>23.42108</v>
      </c>
      <c r="X302">
        <v>0</v>
      </c>
      <c r="Y302">
        <v>0</v>
      </c>
      <c r="Z302">
        <v>0.66342369999999995</v>
      </c>
      <c r="AA302">
        <v>23.07882</v>
      </c>
      <c r="AB302">
        <v>0</v>
      </c>
      <c r="AC302">
        <v>0</v>
      </c>
      <c r="AD302">
        <v>0.66167739999999997</v>
      </c>
      <c r="AE302">
        <v>22.85868</v>
      </c>
      <c r="AF302">
        <v>0</v>
      </c>
      <c r="AG302">
        <v>0</v>
      </c>
      <c r="AH302">
        <v>0.66031519999999999</v>
      </c>
      <c r="AI302">
        <v>22.84544</v>
      </c>
      <c r="AJ302">
        <v>0</v>
      </c>
      <c r="AK302">
        <v>0</v>
      </c>
      <c r="AL302">
        <v>0.65881310000000004</v>
      </c>
      <c r="AM302">
        <v>23.40513</v>
      </c>
      <c r="AN302">
        <v>0</v>
      </c>
      <c r="AO302">
        <v>0</v>
      </c>
      <c r="AP302">
        <v>0.6570743</v>
      </c>
      <c r="AQ302">
        <v>23.48357</v>
      </c>
      <c r="AR302">
        <v>0</v>
      </c>
      <c r="AS302">
        <v>0</v>
      </c>
      <c r="AT302">
        <v>0.65510639999999998</v>
      </c>
      <c r="AU302">
        <v>23.458819999999999</v>
      </c>
      <c r="AV302">
        <v>0</v>
      </c>
      <c r="AW302">
        <v>0</v>
      </c>
      <c r="AX302">
        <v>0.65297970000000005</v>
      </c>
      <c r="AY302">
        <v>23.24869</v>
      </c>
      <c r="AZ302">
        <v>0</v>
      </c>
      <c r="BA302">
        <v>0</v>
      </c>
      <c r="BB302">
        <v>0.65086980000000005</v>
      </c>
      <c r="BC302">
        <v>22.890789999999999</v>
      </c>
      <c r="BD302">
        <v>0</v>
      </c>
      <c r="BE302">
        <v>0</v>
      </c>
      <c r="BF302">
        <v>0.64880850000000001</v>
      </c>
      <c r="BG302">
        <v>22.58878</v>
      </c>
      <c r="BH302">
        <v>0</v>
      </c>
      <c r="BI302">
        <v>0</v>
      </c>
      <c r="BJ302">
        <v>0.64713529999999997</v>
      </c>
      <c r="BK302">
        <v>22.58295</v>
      </c>
      <c r="BL302">
        <v>1.9671200000000001E-30</v>
      </c>
      <c r="BM302">
        <v>7.9855670000000003E-28</v>
      </c>
      <c r="BN302">
        <v>0.64565209999999995</v>
      </c>
      <c r="BO302">
        <v>23.025559999999999</v>
      </c>
      <c r="BP302" s="1">
        <v>4.1708820000000001E-20</v>
      </c>
      <c r="BQ302" s="1">
        <v>1.1994130000000001E-17</v>
      </c>
      <c r="BR302">
        <v>0.64431620000000001</v>
      </c>
      <c r="BS302">
        <v>23.686250000000001</v>
      </c>
      <c r="BT302" s="1">
        <v>1.71744E-13</v>
      </c>
      <c r="BU302" s="1">
        <v>5.9158810000000004E-11</v>
      </c>
      <c r="BV302">
        <v>0.64304600000000001</v>
      </c>
      <c r="BW302">
        <v>24.271249999999998</v>
      </c>
      <c r="BX302" s="1">
        <v>1.085225E-8</v>
      </c>
      <c r="BY302" s="1">
        <v>3.3121259999999999E-6</v>
      </c>
      <c r="BZ302">
        <v>0.64173290000000005</v>
      </c>
      <c r="CA302">
        <v>24.505269999999999</v>
      </c>
      <c r="CB302" s="1">
        <v>9.4055550000000004E-6</v>
      </c>
      <c r="CC302" s="1">
        <v>3.0030439999999999E-3</v>
      </c>
      <c r="CD302">
        <v>0.64029979999999997</v>
      </c>
      <c r="CE302">
        <v>24.114940000000001</v>
      </c>
      <c r="CF302" s="1">
        <v>1.3681139999999999E-3</v>
      </c>
      <c r="CG302" s="1">
        <v>0.45524920000000002</v>
      </c>
      <c r="CH302">
        <v>0.63869540000000002</v>
      </c>
      <c r="CI302">
        <v>23.62218</v>
      </c>
      <c r="CJ302" s="1">
        <v>5.7862520000000001E-2</v>
      </c>
      <c r="CK302" s="1">
        <v>20.022449999999999</v>
      </c>
      <c r="CL302">
        <v>0.63687640000000001</v>
      </c>
      <c r="CM302">
        <v>23.212810000000001</v>
      </c>
      <c r="CN302" s="1">
        <v>0.93333370000000004</v>
      </c>
      <c r="CO302" s="1">
        <v>335.20330000000001</v>
      </c>
      <c r="CP302">
        <v>0.63472689999999998</v>
      </c>
      <c r="CQ302">
        <v>22.9254</v>
      </c>
      <c r="CR302" s="1">
        <v>6.8501339999999997</v>
      </c>
      <c r="CS302">
        <v>2546.3649999999998</v>
      </c>
      <c r="CT302">
        <v>0.63234239999999997</v>
      </c>
      <c r="CU302">
        <v>23.247720000000001</v>
      </c>
      <c r="CV302" s="1">
        <v>25.980409999999999</v>
      </c>
      <c r="CW302">
        <v>9975.9380000000001</v>
      </c>
      <c r="CX302">
        <v>0.62963990000000003</v>
      </c>
      <c r="CY302">
        <v>23.863489999999999</v>
      </c>
      <c r="CZ302">
        <v>56.286580000000001</v>
      </c>
      <c r="DA302">
        <v>22276.87</v>
      </c>
      <c r="DB302">
        <v>0.62677919999999998</v>
      </c>
      <c r="DC302">
        <v>24.23329</v>
      </c>
      <c r="DD302">
        <v>75.579859999999996</v>
      </c>
      <c r="DE302">
        <v>30765.43</v>
      </c>
      <c r="DF302">
        <v>0.62364710000000001</v>
      </c>
      <c r="DG302">
        <v>24.519079999999999</v>
      </c>
      <c r="DH302">
        <v>67.360100000000003</v>
      </c>
      <c r="DI302">
        <v>28152.9</v>
      </c>
      <c r="DJ302">
        <v>0.62037580000000003</v>
      </c>
      <c r="DK302">
        <v>24.35548</v>
      </c>
      <c r="DL302">
        <v>42.214930000000003</v>
      </c>
      <c r="DM302">
        <v>18078.28</v>
      </c>
      <c r="DN302">
        <v>0.61757799999999996</v>
      </c>
      <c r="DO302">
        <v>24.06982</v>
      </c>
      <c r="DP302">
        <v>19.579969999999999</v>
      </c>
      <c r="DQ302">
        <v>8568.0889999999999</v>
      </c>
      <c r="DR302">
        <v>0.614846</v>
      </c>
      <c r="DS302">
        <v>23.770720000000001</v>
      </c>
      <c r="DT302">
        <v>7.0396349999999996</v>
      </c>
      <c r="DU302">
        <v>3139.2550000000001</v>
      </c>
      <c r="DV302">
        <v>0.61165860000000005</v>
      </c>
      <c r="DW302">
        <v>23.417020000000001</v>
      </c>
      <c r="DX302">
        <v>2.06236</v>
      </c>
      <c r="DY302">
        <v>934.428</v>
      </c>
      <c r="DZ302">
        <v>0.6082999</v>
      </c>
      <c r="EA302">
        <v>23.541779999999999</v>
      </c>
      <c r="EB302">
        <v>0.53813549999999999</v>
      </c>
      <c r="EC302">
        <v>245.5675</v>
      </c>
      <c r="ED302">
        <v>0.60481549999999995</v>
      </c>
      <c r="EE302">
        <v>23.854489999999998</v>
      </c>
      <c r="EF302">
        <v>0.1600065</v>
      </c>
      <c r="EG302">
        <v>71.670230000000004</v>
      </c>
      <c r="EH302">
        <v>0.60125390000000001</v>
      </c>
      <c r="EI302">
        <v>24.261559999999999</v>
      </c>
      <c r="EJ302">
        <v>8.2145659999999995E-2</v>
      </c>
      <c r="EK302">
        <v>35.285739999999997</v>
      </c>
      <c r="EL302">
        <v>0.59764079999999997</v>
      </c>
      <c r="EM302">
        <v>24.554670000000002</v>
      </c>
      <c r="EN302">
        <v>6.8969030000000001E-2</v>
      </c>
      <c r="EO302">
        <v>29.06597</v>
      </c>
      <c r="EP302">
        <v>0.59438440000000003</v>
      </c>
      <c r="EQ302">
        <v>24.41235</v>
      </c>
      <c r="ER302">
        <v>6.6501240000000003E-2</v>
      </c>
      <c r="ES302">
        <v>27.992540000000002</v>
      </c>
      <c r="ET302">
        <v>0.59129209999999999</v>
      </c>
      <c r="EU302">
        <v>24.078430000000001</v>
      </c>
      <c r="EV302">
        <v>6.417254E-2</v>
      </c>
      <c r="EW302">
        <v>27.086639999999999</v>
      </c>
      <c r="EX302">
        <v>0.58841529999999997</v>
      </c>
      <c r="EY302">
        <v>23.801659999999998</v>
      </c>
      <c r="EZ302">
        <v>6.05891E-2</v>
      </c>
      <c r="FA302">
        <v>25.638739999999999</v>
      </c>
      <c r="FB302">
        <v>0.58594950000000001</v>
      </c>
      <c r="FC302">
        <v>23.67353</v>
      </c>
      <c r="FD302">
        <v>5.6111809999999998E-2</v>
      </c>
      <c r="FE302">
        <v>23.76979</v>
      </c>
      <c r="FF302">
        <v>0.58322110000000005</v>
      </c>
      <c r="FG302">
        <v>24.326840000000001</v>
      </c>
      <c r="FH302" s="1">
        <v>5.1296410000000001E-2</v>
      </c>
      <c r="FI302">
        <v>21.74447</v>
      </c>
      <c r="FJ302">
        <v>0.58051529999999996</v>
      </c>
      <c r="FK302">
        <v>24.67944</v>
      </c>
      <c r="FL302" s="1">
        <v>4.6567980000000002E-2</v>
      </c>
      <c r="FM302">
        <v>19.74248</v>
      </c>
      <c r="FN302">
        <v>0.57798609999999995</v>
      </c>
      <c r="FO302">
        <v>24.879960000000001</v>
      </c>
      <c r="FP302">
        <v>4.2134669999999999E-2</v>
      </c>
      <c r="FQ302">
        <v>17.855799999999999</v>
      </c>
      <c r="FR302">
        <v>0.57518190000000002</v>
      </c>
      <c r="FS302">
        <v>24.998010000000001</v>
      </c>
      <c r="FT302" s="1">
        <v>3.8068749999999998E-2</v>
      </c>
      <c r="FU302">
        <v>16.126329999999999</v>
      </c>
      <c r="FV302">
        <v>0.57237959999999999</v>
      </c>
      <c r="FW302">
        <v>24.911770000000001</v>
      </c>
      <c r="FX302" s="1">
        <v>3.435792E-2</v>
      </c>
      <c r="FY302">
        <v>14.551</v>
      </c>
      <c r="FZ302">
        <v>0.5700404</v>
      </c>
      <c r="GA302">
        <v>24.689550000000001</v>
      </c>
      <c r="GB302" s="1">
        <v>3.106277E-2</v>
      </c>
      <c r="GC302">
        <v>13.142239999999999</v>
      </c>
      <c r="GD302">
        <v>0.56769009999999998</v>
      </c>
      <c r="GE302">
        <v>24.488340000000001</v>
      </c>
      <c r="GF302" s="1">
        <v>2.81152E-2</v>
      </c>
      <c r="GG302">
        <v>11.88391</v>
      </c>
      <c r="GH302">
        <v>0.56505749999999999</v>
      </c>
      <c r="GI302">
        <v>24.472860000000001</v>
      </c>
      <c r="GJ302" s="1">
        <v>2.5450259999999999E-2</v>
      </c>
      <c r="GK302">
        <v>10.752660000000001</v>
      </c>
      <c r="GL302">
        <v>0.56218959999999996</v>
      </c>
      <c r="GM302">
        <v>25.235779999999998</v>
      </c>
      <c r="GN302" s="1">
        <v>2.303183E-2</v>
      </c>
      <c r="GO302">
        <v>9.7300310000000003</v>
      </c>
      <c r="GP302">
        <v>0.55925919999999996</v>
      </c>
      <c r="GQ302">
        <v>25.711929999999999</v>
      </c>
      <c r="GR302">
        <v>2.0832369999999999E-2</v>
      </c>
      <c r="GS302">
        <v>8.800834</v>
      </c>
      <c r="GT302">
        <v>0.55629609999999996</v>
      </c>
      <c r="GU302">
        <v>26.010390000000001</v>
      </c>
      <c r="GV302" s="1">
        <v>1.8832979999999999E-2</v>
      </c>
      <c r="GW302">
        <v>7.9565809999999999</v>
      </c>
      <c r="GX302">
        <v>0.55361769999999999</v>
      </c>
      <c r="GY302">
        <v>26.40606</v>
      </c>
      <c r="GZ302" s="1">
        <v>1.7021519999999998E-2</v>
      </c>
      <c r="HA302">
        <v>7.1897130000000002</v>
      </c>
      <c r="HB302">
        <v>0.55124399999999996</v>
      </c>
      <c r="HC302">
        <v>26.402629999999998</v>
      </c>
      <c r="HD302" s="1">
        <v>1.538348E-2</v>
      </c>
      <c r="HE302">
        <v>6.4964890000000004</v>
      </c>
      <c r="HF302">
        <v>0.54953819999999998</v>
      </c>
      <c r="HG302">
        <v>26.11992</v>
      </c>
      <c r="HH302" s="1">
        <v>1.392294E-2</v>
      </c>
      <c r="HI302">
        <v>5.8753989999999998</v>
      </c>
      <c r="HJ302">
        <v>0.54815499999999995</v>
      </c>
      <c r="HK302">
        <v>26.098030000000001</v>
      </c>
      <c r="HL302" s="1">
        <v>1.2606259999999999E-2</v>
      </c>
      <c r="HM302">
        <v>5.3163780000000003</v>
      </c>
      <c r="HN302">
        <v>0.54699960000000003</v>
      </c>
      <c r="HO302">
        <v>26.23038</v>
      </c>
      <c r="HP302" s="1">
        <v>1.1409209999999999E-2</v>
      </c>
      <c r="HQ302">
        <v>4.8090419999999998</v>
      </c>
      <c r="HR302">
        <v>0.54609459999999999</v>
      </c>
      <c r="HS302">
        <v>27.024550000000001</v>
      </c>
      <c r="HT302" s="1">
        <v>1.0312399999999999E-2</v>
      </c>
      <c r="HU302">
        <v>4.3447440000000004</v>
      </c>
      <c r="HV302">
        <v>0.54551450000000001</v>
      </c>
      <c r="HW302">
        <v>27.766290000000001</v>
      </c>
      <c r="HX302" s="1">
        <v>9.297629E-3</v>
      </c>
      <c r="HY302">
        <v>3.9148649999999998</v>
      </c>
      <c r="HZ302">
        <v>0.54509569999999996</v>
      </c>
      <c r="IA302">
        <v>28.17015</v>
      </c>
      <c r="IB302" s="1">
        <v>8.3480550000000001E-3</v>
      </c>
      <c r="IC302">
        <v>3.5135040000000002</v>
      </c>
      <c r="ID302">
        <v>0.54481139999999995</v>
      </c>
      <c r="IE302">
        <v>28.482890000000001</v>
      </c>
      <c r="IF302" s="1">
        <v>7.4551340000000004E-3</v>
      </c>
      <c r="IG302">
        <v>3.136784</v>
      </c>
      <c r="IH302">
        <v>0.54461320000000002</v>
      </c>
      <c r="II302">
        <v>28.23198</v>
      </c>
      <c r="IJ302" s="1">
        <v>6.6089900000000004E-3</v>
      </c>
      <c r="IK302">
        <v>2.7807400000000002</v>
      </c>
      <c r="IL302">
        <v>0.54448059999999998</v>
      </c>
      <c r="IM302">
        <v>27.800460000000001</v>
      </c>
      <c r="IN302" s="1">
        <v>5.7956819999999999E-3</v>
      </c>
      <c r="IO302">
        <v>2.439457</v>
      </c>
      <c r="IP302">
        <v>0.54439820000000005</v>
      </c>
      <c r="IQ302">
        <v>27.616350000000001</v>
      </c>
      <c r="IR302" s="1">
        <v>4.9970889999999997E-3</v>
      </c>
      <c r="IS302">
        <v>2.1054580000000001</v>
      </c>
      <c r="IT302">
        <v>0.54436770000000001</v>
      </c>
      <c r="IU302">
        <v>27.570319999999999</v>
      </c>
      <c r="IV302" s="1">
        <v>4.2072610000000003E-3</v>
      </c>
      <c r="IW302">
        <v>1.775104</v>
      </c>
      <c r="IX302">
        <v>0.54433030000000004</v>
      </c>
      <c r="IY302">
        <v>28.06392</v>
      </c>
      <c r="IZ302" s="1">
        <v>3.442227E-3</v>
      </c>
      <c r="JA302">
        <v>1.4547479999999999</v>
      </c>
      <c r="JB302">
        <v>0.54431350000000001</v>
      </c>
      <c r="JC302">
        <v>28.091090000000001</v>
      </c>
      <c r="JD302" s="1">
        <v>2.7425169999999999E-3</v>
      </c>
      <c r="JE302">
        <v>1.1607160000000001</v>
      </c>
      <c r="JF302">
        <v>0.54430160000000005</v>
      </c>
      <c r="JG302">
        <v>28.09581</v>
      </c>
      <c r="JH302" s="1">
        <v>2.1524360000000002E-3</v>
      </c>
      <c r="JI302">
        <v>0.91140949999999998</v>
      </c>
      <c r="JJ302">
        <v>0.5443171</v>
      </c>
      <c r="JK302">
        <v>27.794350000000001</v>
      </c>
      <c r="JL302" s="1">
        <v>1.6960580000000001E-3</v>
      </c>
      <c r="JM302">
        <v>0.71751860000000001</v>
      </c>
      <c r="JN302">
        <v>0.54431249999999998</v>
      </c>
      <c r="JO302">
        <v>27.597549999999998</v>
      </c>
      <c r="JP302" s="1">
        <v>1.369632E-3</v>
      </c>
      <c r="JQ302">
        <v>0.57821979999999995</v>
      </c>
      <c r="JR302">
        <v>0.54430500000000004</v>
      </c>
      <c r="JS302">
        <v>27.67944</v>
      </c>
      <c r="JT302" s="1">
        <v>1.149296E-3</v>
      </c>
      <c r="JU302">
        <v>0.48388890000000001</v>
      </c>
      <c r="JV302">
        <v>0.54429830000000001</v>
      </c>
      <c r="JW302">
        <v>27.770440000000001</v>
      </c>
      <c r="JX302" s="1">
        <v>1.004221E-3</v>
      </c>
      <c r="JY302">
        <v>0.4217224</v>
      </c>
      <c r="JZ302">
        <v>0.54431580000000002</v>
      </c>
      <c r="KA302">
        <v>27.844840000000001</v>
      </c>
      <c r="KB302" s="1">
        <v>9.0712509999999998E-4</v>
      </c>
      <c r="KC302">
        <v>0.3801794</v>
      </c>
      <c r="KD302">
        <v>0.54430610000000001</v>
      </c>
      <c r="KE302">
        <v>28.545069999999999</v>
      </c>
      <c r="KF302" s="1">
        <v>8.3834350000000003E-4</v>
      </c>
      <c r="KG302">
        <v>0.35091470000000002</v>
      </c>
      <c r="KH302">
        <v>0.54431660000000004</v>
      </c>
      <c r="KI302">
        <v>28.570250000000001</v>
      </c>
      <c r="KJ302" s="1">
        <v>7.8589420000000005E-4</v>
      </c>
      <c r="KK302">
        <v>0.32872430000000002</v>
      </c>
      <c r="KL302">
        <v>0.54430840000000003</v>
      </c>
      <c r="KM302">
        <v>28.393660000000001</v>
      </c>
      <c r="KN302" s="1">
        <v>7.4286350000000003E-4</v>
      </c>
      <c r="KO302">
        <v>0.31059940000000003</v>
      </c>
      <c r="KP302">
        <v>0.54431819999999997</v>
      </c>
      <c r="KQ302">
        <v>28.24549</v>
      </c>
      <c r="KR302" s="1">
        <v>7.0550080000000002E-4</v>
      </c>
      <c r="KS302">
        <v>0.29490270000000002</v>
      </c>
      <c r="KT302">
        <v>0.54430619999999996</v>
      </c>
      <c r="KU302">
        <v>27.796469999999999</v>
      </c>
      <c r="KV302" s="1">
        <v>6.7178509999999997E-4</v>
      </c>
      <c r="KW302">
        <v>0.28078009999999998</v>
      </c>
      <c r="KX302">
        <v>0.5443074</v>
      </c>
      <c r="KY302">
        <v>27.231960000000001</v>
      </c>
      <c r="KZ302" s="1">
        <v>6.4074599999999998E-4</v>
      </c>
      <c r="LA302">
        <v>0.26777899999999999</v>
      </c>
      <c r="LB302">
        <v>0.5443249</v>
      </c>
      <c r="LC302">
        <v>26.92737</v>
      </c>
      <c r="LD302" s="1">
        <v>6.1181709999999999E-4</v>
      </c>
      <c r="LE302">
        <v>0.25567390000000001</v>
      </c>
      <c r="LF302">
        <v>0.54430469999999997</v>
      </c>
      <c r="LG302">
        <v>26.93355</v>
      </c>
      <c r="LH302" s="1">
        <v>5.8483169999999998E-4</v>
      </c>
      <c r="LI302">
        <v>0.2443707</v>
      </c>
      <c r="LJ302">
        <v>0.54430029999999996</v>
      </c>
      <c r="LK302">
        <v>27.839020000000001</v>
      </c>
      <c r="LL302" s="1">
        <v>5.5944580000000005E-4</v>
      </c>
      <c r="LM302">
        <v>0.23376340000000001</v>
      </c>
      <c r="LN302">
        <v>0.54431770000000002</v>
      </c>
      <c r="LO302">
        <v>28.2469</v>
      </c>
      <c r="LP302" s="1">
        <v>5.3546850000000005E-4</v>
      </c>
      <c r="LQ302">
        <v>0.22372549999999999</v>
      </c>
      <c r="LR302">
        <v>0.54431929999999995</v>
      </c>
      <c r="LS302">
        <v>28.382400000000001</v>
      </c>
      <c r="LT302" s="1">
        <v>5.1266829999999997E-4</v>
      </c>
      <c r="LU302">
        <v>0.2141864</v>
      </c>
      <c r="LV302">
        <v>0.54432100000000005</v>
      </c>
      <c r="LW302">
        <v>28.835439999999998</v>
      </c>
      <c r="LX302" s="1">
        <v>4.9100879999999997E-4</v>
      </c>
      <c r="LY302">
        <v>0.20513619999999999</v>
      </c>
      <c r="LZ302">
        <v>0.54432100000000005</v>
      </c>
      <c r="MA302">
        <v>28.764040000000001</v>
      </c>
      <c r="MB302" s="1">
        <v>4.7048819999999999E-4</v>
      </c>
      <c r="MC302">
        <v>0.19656390000000001</v>
      </c>
      <c r="MD302">
        <v>0.54431180000000001</v>
      </c>
      <c r="ME302">
        <v>28.190010000000001</v>
      </c>
      <c r="MF302" s="1">
        <v>4.5098829999999998E-4</v>
      </c>
      <c r="MG302">
        <v>0.1884034</v>
      </c>
      <c r="MH302">
        <v>0.54429269999999996</v>
      </c>
      <c r="MI302">
        <v>27.872420000000002</v>
      </c>
      <c r="MJ302" s="1">
        <v>4.3238549999999998E-4</v>
      </c>
      <c r="MK302">
        <v>0.18063940000000001</v>
      </c>
      <c r="ML302">
        <v>0.54428750000000004</v>
      </c>
      <c r="MM302">
        <v>27.98781</v>
      </c>
      <c r="MN302" s="1">
        <v>4.1467819999999999E-4</v>
      </c>
      <c r="MO302">
        <v>0.17324519999999999</v>
      </c>
      <c r="MP302">
        <v>0.54428209999999999</v>
      </c>
      <c r="MQ302">
        <v>28.85586</v>
      </c>
      <c r="MR302" s="1">
        <v>3.9784439999999998E-4</v>
      </c>
      <c r="MS302">
        <v>0.16620979999999999</v>
      </c>
      <c r="MT302">
        <v>0.54424870000000003</v>
      </c>
      <c r="MU302">
        <v>29.46453</v>
      </c>
      <c r="MV302" s="1">
        <v>3.8188080000000003E-4</v>
      </c>
      <c r="MW302">
        <v>0.15952269999999999</v>
      </c>
      <c r="MX302">
        <v>0.54421149999999996</v>
      </c>
      <c r="MY302">
        <v>29.61477</v>
      </c>
      <c r="MZ302" s="1">
        <v>3.6663499999999998E-4</v>
      </c>
      <c r="NA302">
        <v>0.15315889999999999</v>
      </c>
      <c r="NB302">
        <v>0.54414560000000001</v>
      </c>
      <c r="NC302">
        <v>29.707260000000002</v>
      </c>
      <c r="ND302" s="1">
        <v>3.5211349999999999E-4</v>
      </c>
      <c r="NE302">
        <v>0.14709620000000001</v>
      </c>
      <c r="NF302">
        <v>0.54407689999999997</v>
      </c>
      <c r="NG302">
        <v>29.279710000000001</v>
      </c>
      <c r="NH302" s="1">
        <v>3.3823330000000001E-4</v>
      </c>
      <c r="NI302">
        <v>0.14129820000000001</v>
      </c>
      <c r="NJ302">
        <v>0.54399819999999999</v>
      </c>
      <c r="NK302">
        <v>28.752009999999999</v>
      </c>
      <c r="NL302" s="1">
        <v>3.2504419999999999E-4</v>
      </c>
      <c r="NM302">
        <v>0.13578280000000001</v>
      </c>
      <c r="NN302">
        <v>0.54390210000000005</v>
      </c>
      <c r="NO302">
        <v>28.470099999999999</v>
      </c>
      <c r="NP302" s="1">
        <v>3.1254029999999998E-4</v>
      </c>
      <c r="NQ302">
        <v>0.1305548</v>
      </c>
      <c r="NR302">
        <v>0.54380530000000005</v>
      </c>
      <c r="NS302">
        <v>28.3293</v>
      </c>
      <c r="NT302" s="1">
        <v>3.0074810000000002E-4</v>
      </c>
      <c r="NU302">
        <v>0.12562699999999999</v>
      </c>
      <c r="NV302">
        <v>0.54369239999999996</v>
      </c>
      <c r="NW302">
        <v>28.49391</v>
      </c>
      <c r="NX302" s="1">
        <v>2.897264E-4</v>
      </c>
      <c r="NY302">
        <v>0.1210157</v>
      </c>
      <c r="NZ302">
        <v>0.54358450000000003</v>
      </c>
      <c r="OA302">
        <v>28.991119999999999</v>
      </c>
      <c r="OB302" s="1">
        <v>2.793389E-4</v>
      </c>
      <c r="OC302">
        <v>0.1166793</v>
      </c>
      <c r="OD302">
        <v>0.54346680000000003</v>
      </c>
      <c r="OE302">
        <v>28.991810000000001</v>
      </c>
      <c r="OF302" s="1">
        <v>2.6953630000000001E-4</v>
      </c>
      <c r="OG302">
        <v>0.1125763</v>
      </c>
      <c r="OH302">
        <v>0.54336759999999995</v>
      </c>
      <c r="OI302">
        <v>28.925689999999999</v>
      </c>
      <c r="OJ302" s="1">
        <v>2.6013680000000001E-4</v>
      </c>
      <c r="OK302">
        <v>0.1086472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0.72908779999999995</v>
      </c>
      <c r="G303">
        <v>24.028500000000001</v>
      </c>
      <c r="H303">
        <v>0</v>
      </c>
      <c r="I303">
        <v>0</v>
      </c>
      <c r="J303">
        <v>0.72681399999999996</v>
      </c>
      <c r="K303">
        <v>24.066330000000001</v>
      </c>
      <c r="L303">
        <v>0</v>
      </c>
      <c r="M303">
        <v>0</v>
      </c>
      <c r="N303">
        <v>0.72454580000000002</v>
      </c>
      <c r="O303">
        <v>24.244409999999998</v>
      </c>
      <c r="P303">
        <v>0</v>
      </c>
      <c r="Q303">
        <v>0</v>
      </c>
      <c r="R303">
        <v>0.72222739999999996</v>
      </c>
      <c r="S303">
        <v>23.864149999999999</v>
      </c>
      <c r="T303">
        <v>0</v>
      </c>
      <c r="U303">
        <v>0</v>
      </c>
      <c r="V303">
        <v>0.71991229999999995</v>
      </c>
      <c r="W303">
        <v>23.45749</v>
      </c>
      <c r="X303">
        <v>0</v>
      </c>
      <c r="Y303">
        <v>0</v>
      </c>
      <c r="Z303">
        <v>0.71751920000000002</v>
      </c>
      <c r="AA303">
        <v>23.109529999999999</v>
      </c>
      <c r="AB303">
        <v>0</v>
      </c>
      <c r="AC303">
        <v>0</v>
      </c>
      <c r="AD303">
        <v>0.71546750000000003</v>
      </c>
      <c r="AE303">
        <v>22.876470000000001</v>
      </c>
      <c r="AF303">
        <v>0</v>
      </c>
      <c r="AG303">
        <v>0</v>
      </c>
      <c r="AH303">
        <v>0.71376879999999998</v>
      </c>
      <c r="AI303">
        <v>22.847090000000001</v>
      </c>
      <c r="AJ303">
        <v>0</v>
      </c>
      <c r="AK303">
        <v>0</v>
      </c>
      <c r="AL303">
        <v>0.71188309999999999</v>
      </c>
      <c r="AM303">
        <v>23.405449999999998</v>
      </c>
      <c r="AN303">
        <v>0</v>
      </c>
      <c r="AO303">
        <v>0</v>
      </c>
      <c r="AP303">
        <v>0.70971010000000001</v>
      </c>
      <c r="AQ303">
        <v>23.50243</v>
      </c>
      <c r="AR303">
        <v>0</v>
      </c>
      <c r="AS303">
        <v>0</v>
      </c>
      <c r="AT303">
        <v>0.7072697</v>
      </c>
      <c r="AU303">
        <v>23.480889999999999</v>
      </c>
      <c r="AV303">
        <v>0</v>
      </c>
      <c r="AW303">
        <v>0</v>
      </c>
      <c r="AX303">
        <v>0.70459519999999998</v>
      </c>
      <c r="AY303">
        <v>23.295549999999999</v>
      </c>
      <c r="AZ303">
        <v>0</v>
      </c>
      <c r="BA303">
        <v>0</v>
      </c>
      <c r="BB303">
        <v>0.7018797</v>
      </c>
      <c r="BC303">
        <v>22.92972</v>
      </c>
      <c r="BD303">
        <v>0</v>
      </c>
      <c r="BE303">
        <v>0</v>
      </c>
      <c r="BF303">
        <v>0.69955199999999995</v>
      </c>
      <c r="BG303">
        <v>22.624659999999999</v>
      </c>
      <c r="BH303">
        <v>0</v>
      </c>
      <c r="BI303">
        <v>0</v>
      </c>
      <c r="BJ303">
        <v>0.69774709999999995</v>
      </c>
      <c r="BK303">
        <v>22.60314</v>
      </c>
      <c r="BL303">
        <v>2.4451900000000001E-31</v>
      </c>
      <c r="BM303">
        <v>8.2178989999999996E-29</v>
      </c>
      <c r="BN303">
        <v>0.69619540000000002</v>
      </c>
      <c r="BO303">
        <v>23.034479999999999</v>
      </c>
      <c r="BP303" s="1">
        <v>1.8565289999999999E-20</v>
      </c>
      <c r="BQ303" s="1">
        <v>4.6131599999999997E-18</v>
      </c>
      <c r="BR303">
        <v>0.69477679999999997</v>
      </c>
      <c r="BS303">
        <v>23.686430000000001</v>
      </c>
      <c r="BT303" s="1">
        <v>3.6366490000000001E-14</v>
      </c>
      <c r="BU303" s="1">
        <v>1.13552E-11</v>
      </c>
      <c r="BV303">
        <v>0.69344320000000004</v>
      </c>
      <c r="BW303">
        <v>24.290880000000001</v>
      </c>
      <c r="BX303" s="1">
        <v>5.2684800000000004E-9</v>
      </c>
      <c r="BY303" s="1">
        <v>1.390497E-6</v>
      </c>
      <c r="BZ303">
        <v>0.69207189999999996</v>
      </c>
      <c r="CA303">
        <v>24.5413</v>
      </c>
      <c r="CB303" s="1">
        <v>5.4512179999999997E-6</v>
      </c>
      <c r="CC303" s="1">
        <v>1.5079469999999999E-3</v>
      </c>
      <c r="CD303">
        <v>0.69060060000000001</v>
      </c>
      <c r="CE303">
        <v>24.16921</v>
      </c>
      <c r="CF303" s="1">
        <v>8.9147140000000004E-4</v>
      </c>
      <c r="CG303" s="1">
        <v>0.25602079999999999</v>
      </c>
      <c r="CH303">
        <v>0.68892969999999998</v>
      </c>
      <c r="CI303">
        <v>23.665369999999999</v>
      </c>
      <c r="CJ303" s="1">
        <v>4.1411070000000001E-2</v>
      </c>
      <c r="CK303" s="1">
        <v>12.29885</v>
      </c>
      <c r="CL303">
        <v>0.6870385</v>
      </c>
      <c r="CM303">
        <v>23.252929999999999</v>
      </c>
      <c r="CN303" s="1">
        <v>0.72364249999999997</v>
      </c>
      <c r="CO303" s="1">
        <v>221.67949999999999</v>
      </c>
      <c r="CP303">
        <v>0.68483700000000003</v>
      </c>
      <c r="CQ303">
        <v>22.954840000000001</v>
      </c>
      <c r="CR303" s="1">
        <v>5.6979480000000002</v>
      </c>
      <c r="CS303">
        <v>1794.971</v>
      </c>
      <c r="CT303">
        <v>0.68238049999999995</v>
      </c>
      <c r="CU303">
        <v>23.256920000000001</v>
      </c>
      <c r="CV303" s="1">
        <v>23.007639999999999</v>
      </c>
      <c r="CW303">
        <v>7438.74</v>
      </c>
      <c r="CX303">
        <v>0.6796044</v>
      </c>
      <c r="CY303">
        <v>23.87416</v>
      </c>
      <c r="CZ303">
        <v>52.72831</v>
      </c>
      <c r="DA303">
        <v>17461.95</v>
      </c>
      <c r="DB303">
        <v>0.67659780000000003</v>
      </c>
      <c r="DC303">
        <v>24.245259999999998</v>
      </c>
      <c r="DD303">
        <v>74.475809999999996</v>
      </c>
      <c r="DE303">
        <v>25218.55</v>
      </c>
      <c r="DF303">
        <v>0.67328770000000004</v>
      </c>
      <c r="DG303">
        <v>24.527280000000001</v>
      </c>
      <c r="DH303">
        <v>69.477360000000004</v>
      </c>
      <c r="DI303">
        <v>24022.27</v>
      </c>
      <c r="DJ303">
        <v>0.66984339999999998</v>
      </c>
      <c r="DK303">
        <v>24.3842</v>
      </c>
      <c r="DL303">
        <v>45.369070000000001</v>
      </c>
      <c r="DM303">
        <v>15993.64</v>
      </c>
      <c r="DN303">
        <v>0.66707039999999995</v>
      </c>
      <c r="DO303">
        <v>24.091550000000002</v>
      </c>
      <c r="DP303">
        <v>21.832730000000002</v>
      </c>
      <c r="DQ303">
        <v>7829.3860000000004</v>
      </c>
      <c r="DR303">
        <v>0.66436980000000001</v>
      </c>
      <c r="DS303">
        <v>23.802949999999999</v>
      </c>
      <c r="DT303">
        <v>8.1065229999999993</v>
      </c>
      <c r="DU303">
        <v>2951.4830000000002</v>
      </c>
      <c r="DV303">
        <v>0.66172089999999995</v>
      </c>
      <c r="DW303">
        <v>23.445709999999998</v>
      </c>
      <c r="DX303">
        <v>2.4367070000000002</v>
      </c>
      <c r="DY303">
        <v>898.73350000000005</v>
      </c>
      <c r="DZ303">
        <v>0.65911529999999996</v>
      </c>
      <c r="EA303">
        <v>23.557169999999999</v>
      </c>
      <c r="EB303">
        <v>0.64191659999999995</v>
      </c>
      <c r="EC303">
        <v>238.50280000000001</v>
      </c>
      <c r="ED303">
        <v>0.65644760000000002</v>
      </c>
      <c r="EE303">
        <v>23.867429999999999</v>
      </c>
      <c r="EF303">
        <v>0.18366170000000001</v>
      </c>
      <c r="EG303">
        <v>67.61036</v>
      </c>
      <c r="EH303">
        <v>0.65373669999999995</v>
      </c>
      <c r="EI303">
        <v>24.276450000000001</v>
      </c>
      <c r="EJ303">
        <v>8.660052E-2</v>
      </c>
      <c r="EK303">
        <v>30.975899999999999</v>
      </c>
      <c r="EL303">
        <v>0.65102890000000002</v>
      </c>
      <c r="EM303">
        <v>24.5762</v>
      </c>
      <c r="EN303">
        <v>6.9656679999999999E-2</v>
      </c>
      <c r="EO303">
        <v>24.54158</v>
      </c>
      <c r="EP303">
        <v>0.64853749999999999</v>
      </c>
      <c r="EQ303">
        <v>24.43141</v>
      </c>
      <c r="ER303">
        <v>6.6718739999999999E-2</v>
      </c>
      <c r="ES303">
        <v>23.494969999999999</v>
      </c>
      <c r="ET303">
        <v>0.64628609999999997</v>
      </c>
      <c r="EU303">
        <v>24.094850000000001</v>
      </c>
      <c r="EV303">
        <v>6.4517270000000002E-2</v>
      </c>
      <c r="EW303">
        <v>22.787839999999999</v>
      </c>
      <c r="EX303">
        <v>0.644459</v>
      </c>
      <c r="EY303">
        <v>23.823619999999998</v>
      </c>
      <c r="EZ303">
        <v>6.1094950000000002E-2</v>
      </c>
      <c r="FA303">
        <v>21.639869999999998</v>
      </c>
      <c r="FB303">
        <v>0.64335330000000002</v>
      </c>
      <c r="FC303">
        <v>23.697019999999998</v>
      </c>
      <c r="FD303">
        <v>5.670683E-2</v>
      </c>
      <c r="FE303">
        <v>20.114139999999999</v>
      </c>
      <c r="FF303">
        <v>0.64243950000000005</v>
      </c>
      <c r="FG303">
        <v>24.35219</v>
      </c>
      <c r="FH303" s="1">
        <v>5.1909619999999997E-2</v>
      </c>
      <c r="FI303">
        <v>18.42933</v>
      </c>
      <c r="FJ303">
        <v>0.64184969999999997</v>
      </c>
      <c r="FK303">
        <v>24.72598</v>
      </c>
      <c r="FL303" s="1">
        <v>4.7159520000000003E-2</v>
      </c>
      <c r="FM303">
        <v>16.74718</v>
      </c>
      <c r="FN303">
        <v>0.64148799999999995</v>
      </c>
      <c r="FO303">
        <v>24.90804</v>
      </c>
      <c r="FP303" s="1">
        <v>4.2684670000000001E-2</v>
      </c>
      <c r="FQ303">
        <v>15.154640000000001</v>
      </c>
      <c r="FR303">
        <v>0.64106960000000002</v>
      </c>
      <c r="FS303">
        <v>25.010439999999999</v>
      </c>
      <c r="FT303" s="1">
        <v>3.8573129999999997E-2</v>
      </c>
      <c r="FU303">
        <v>13.689579999999999</v>
      </c>
      <c r="FV303">
        <v>0.64037200000000005</v>
      </c>
      <c r="FW303">
        <v>24.92296</v>
      </c>
      <c r="FX303" s="1">
        <v>3.4813940000000002E-2</v>
      </c>
      <c r="FY303">
        <v>12.35585</v>
      </c>
      <c r="FZ303">
        <v>0.63997939999999998</v>
      </c>
      <c r="GA303">
        <v>24.697289999999999</v>
      </c>
      <c r="GB303" s="1">
        <v>3.1471079999999998E-2</v>
      </c>
      <c r="GC303">
        <v>11.16446</v>
      </c>
      <c r="GD303">
        <v>0.63955609999999996</v>
      </c>
      <c r="GE303">
        <v>24.49869</v>
      </c>
      <c r="GF303" s="1">
        <v>2.8481380000000001E-2</v>
      </c>
      <c r="GG303">
        <v>10.100440000000001</v>
      </c>
      <c r="GH303">
        <v>0.63876889999999997</v>
      </c>
      <c r="GI303">
        <v>24.487089999999998</v>
      </c>
      <c r="GJ303" s="1">
        <v>2.5782429999999999E-2</v>
      </c>
      <c r="GK303">
        <v>9.1445410000000003</v>
      </c>
      <c r="GL303">
        <v>0.63776310000000003</v>
      </c>
      <c r="GM303">
        <v>25.266829999999999</v>
      </c>
      <c r="GN303">
        <v>2.3332519999999999E-2</v>
      </c>
      <c r="GO303">
        <v>8.2790730000000003</v>
      </c>
      <c r="GP303">
        <v>0.63690500000000005</v>
      </c>
      <c r="GQ303">
        <v>25.77121</v>
      </c>
      <c r="GR303" s="1">
        <v>2.1107750000000002E-2</v>
      </c>
      <c r="GS303">
        <v>7.4917480000000003</v>
      </c>
      <c r="GT303">
        <v>0.63599649999999996</v>
      </c>
      <c r="GU303">
        <v>26.061889999999998</v>
      </c>
      <c r="GV303" s="1">
        <v>1.9083300000000001E-2</v>
      </c>
      <c r="GW303">
        <v>6.7751919999999997</v>
      </c>
      <c r="GX303">
        <v>0.63544469999999997</v>
      </c>
      <c r="GY303">
        <v>26.440200000000001</v>
      </c>
      <c r="GZ303" s="1">
        <v>1.7248969999999999E-2</v>
      </c>
      <c r="HA303">
        <v>6.1236179999999996</v>
      </c>
      <c r="HB303">
        <v>0.63517789999999996</v>
      </c>
      <c r="HC303">
        <v>26.431090000000001</v>
      </c>
      <c r="HD303" s="1">
        <v>1.5588279999999999E-2</v>
      </c>
      <c r="HE303">
        <v>5.5337509999999996</v>
      </c>
      <c r="HF303">
        <v>0.63506819999999997</v>
      </c>
      <c r="HG303">
        <v>26.121200000000002</v>
      </c>
      <c r="HH303" s="1">
        <v>1.4107079999999999E-2</v>
      </c>
      <c r="HI303">
        <v>5.0057879999999999</v>
      </c>
      <c r="HJ303">
        <v>0.6349011</v>
      </c>
      <c r="HK303">
        <v>26.082909999999998</v>
      </c>
      <c r="HL303" s="1">
        <v>1.277273E-2</v>
      </c>
      <c r="HM303">
        <v>4.5310920000000001</v>
      </c>
      <c r="HN303">
        <v>0.63486310000000001</v>
      </c>
      <c r="HO303">
        <v>26.221119999999999</v>
      </c>
      <c r="HP303" s="1">
        <v>1.156071E-2</v>
      </c>
      <c r="HQ303">
        <v>4.1003829999999999</v>
      </c>
      <c r="HR303">
        <v>0.63497890000000001</v>
      </c>
      <c r="HS303">
        <v>27.032139999999998</v>
      </c>
      <c r="HT303" s="1">
        <v>1.045195E-2</v>
      </c>
      <c r="HU303">
        <v>3.706445</v>
      </c>
      <c r="HV303">
        <v>0.6352757</v>
      </c>
      <c r="HW303">
        <v>27.810130000000001</v>
      </c>
      <c r="HX303" s="1">
        <v>9.4272450000000008E-3</v>
      </c>
      <c r="HY303">
        <v>3.3416640000000002</v>
      </c>
      <c r="HZ303">
        <v>0.63562450000000004</v>
      </c>
      <c r="IA303">
        <v>28.22936</v>
      </c>
      <c r="IB303" s="1">
        <v>8.4694539999999995E-3</v>
      </c>
      <c r="IC303">
        <v>3.0011570000000001</v>
      </c>
      <c r="ID303">
        <v>0.6359359</v>
      </c>
      <c r="IE303">
        <v>28.533729999999998</v>
      </c>
      <c r="IF303" s="1">
        <v>7.5693119999999999E-3</v>
      </c>
      <c r="IG303">
        <v>2.681562</v>
      </c>
      <c r="IH303">
        <v>0.63621989999999995</v>
      </c>
      <c r="II303">
        <v>28.27075</v>
      </c>
      <c r="IJ303" s="1">
        <v>6.7173700000000003E-3</v>
      </c>
      <c r="IK303">
        <v>2.3796780000000002</v>
      </c>
      <c r="IL303">
        <v>0.63646579999999997</v>
      </c>
      <c r="IM303">
        <v>27.80602</v>
      </c>
      <c r="IN303" s="1">
        <v>5.9004260000000003E-3</v>
      </c>
      <c r="IO303">
        <v>2.0908579999999999</v>
      </c>
      <c r="IP303">
        <v>0.63665939999999999</v>
      </c>
      <c r="IQ303">
        <v>27.603999999999999</v>
      </c>
      <c r="IR303" s="1">
        <v>5.1004070000000004E-3</v>
      </c>
      <c r="IS303">
        <v>1.8088070000000001</v>
      </c>
      <c r="IT303">
        <v>0.6368277</v>
      </c>
      <c r="IU303">
        <v>27.562729999999998</v>
      </c>
      <c r="IV303" s="1">
        <v>4.3092240000000004E-3</v>
      </c>
      <c r="IW303">
        <v>1.529876</v>
      </c>
      <c r="IX303">
        <v>0.63697309999999996</v>
      </c>
      <c r="IY303">
        <v>28.07076</v>
      </c>
      <c r="IZ303" s="1">
        <v>3.5392219999999999E-3</v>
      </c>
      <c r="JA303">
        <v>1.2581990000000001</v>
      </c>
      <c r="JB303">
        <v>0.63706490000000005</v>
      </c>
      <c r="JC303">
        <v>28.132470000000001</v>
      </c>
      <c r="JD303" s="1">
        <v>2.8287080000000001E-3</v>
      </c>
      <c r="JE303">
        <v>1.006861</v>
      </c>
      <c r="JF303">
        <v>0.63714459999999995</v>
      </c>
      <c r="JG303">
        <v>28.139589999999998</v>
      </c>
      <c r="JH303" s="1">
        <v>2.2227229999999998E-3</v>
      </c>
      <c r="JI303">
        <v>0.79155810000000004</v>
      </c>
      <c r="JJ303">
        <v>0.63719599999999998</v>
      </c>
      <c r="JK303">
        <v>27.834769999999999</v>
      </c>
      <c r="JL303" s="1">
        <v>1.748674E-3</v>
      </c>
      <c r="JM303">
        <v>0.62235770000000001</v>
      </c>
      <c r="JN303">
        <v>0.63724179999999997</v>
      </c>
      <c r="JO303">
        <v>27.622599999999998</v>
      </c>
      <c r="JP303" s="1">
        <v>1.4062600000000001E-3</v>
      </c>
      <c r="JQ303">
        <v>0.49969209999999997</v>
      </c>
      <c r="JR303">
        <v>0.63726570000000005</v>
      </c>
      <c r="JS303">
        <v>27.6965</v>
      </c>
      <c r="JT303" s="1">
        <v>1.1736299999999999E-3</v>
      </c>
      <c r="JU303">
        <v>0.41611140000000002</v>
      </c>
      <c r="JV303">
        <v>0.63726799999999995</v>
      </c>
      <c r="JW303">
        <v>27.78463</v>
      </c>
      <c r="JX303" s="1">
        <v>1.020239E-3</v>
      </c>
      <c r="JY303">
        <v>0.36094470000000001</v>
      </c>
      <c r="JZ303">
        <v>0.63728620000000002</v>
      </c>
      <c r="KA303">
        <v>27.856249999999999</v>
      </c>
      <c r="KB303" s="1">
        <v>9.1804660000000004E-4</v>
      </c>
      <c r="KC303">
        <v>0.32422830000000002</v>
      </c>
      <c r="KD303">
        <v>0.63730229999999999</v>
      </c>
      <c r="KE303">
        <v>28.567119999999999</v>
      </c>
      <c r="KF303" s="1">
        <v>8.4628120000000001E-4</v>
      </c>
      <c r="KG303">
        <v>0.29855779999999998</v>
      </c>
      <c r="KH303">
        <v>0.63730229999999999</v>
      </c>
      <c r="KI303">
        <v>28.627970000000001</v>
      </c>
      <c r="KJ303" s="1">
        <v>7.9214070000000001E-4</v>
      </c>
      <c r="KK303">
        <v>0.27928570000000003</v>
      </c>
      <c r="KL303">
        <v>0.63731499999999996</v>
      </c>
      <c r="KM303">
        <v>28.452439999999999</v>
      </c>
      <c r="KN303" s="1">
        <v>7.4810600000000001E-4</v>
      </c>
      <c r="KO303">
        <v>0.26366499999999998</v>
      </c>
      <c r="KP303">
        <v>0.63733600000000001</v>
      </c>
      <c r="KQ303">
        <v>28.30105</v>
      </c>
      <c r="KR303" s="1">
        <v>7.1014609999999997E-4</v>
      </c>
      <c r="KS303">
        <v>0.2502277</v>
      </c>
      <c r="KT303">
        <v>0.63732520000000004</v>
      </c>
      <c r="KU303">
        <v>27.851790000000001</v>
      </c>
      <c r="KV303" s="1">
        <v>6.7601040000000003E-4</v>
      </c>
      <c r="KW303">
        <v>0.23817920000000001</v>
      </c>
      <c r="KX303">
        <v>0.63732149999999999</v>
      </c>
      <c r="KY303">
        <v>27.260179999999998</v>
      </c>
      <c r="KZ303" s="1">
        <v>6.4466480000000004E-4</v>
      </c>
      <c r="LA303">
        <v>0.22711629999999999</v>
      </c>
      <c r="LB303">
        <v>0.63731640000000001</v>
      </c>
      <c r="LC303">
        <v>26.934750000000001</v>
      </c>
      <c r="LD303" s="1">
        <v>6.1547239999999997E-4</v>
      </c>
      <c r="LE303">
        <v>0.21682470000000001</v>
      </c>
      <c r="LF303">
        <v>0.63734369999999996</v>
      </c>
      <c r="LG303">
        <v>26.936789999999998</v>
      </c>
      <c r="LH303" s="1">
        <v>5.8825010000000005E-4</v>
      </c>
      <c r="LI303">
        <v>0.20721010000000001</v>
      </c>
      <c r="LJ303">
        <v>0.63733830000000002</v>
      </c>
      <c r="LK303">
        <v>27.863489999999999</v>
      </c>
      <c r="LL303" s="1">
        <v>5.6265639999999995E-4</v>
      </c>
      <c r="LM303">
        <v>0.19819329999999999</v>
      </c>
      <c r="LN303">
        <v>0.63730430000000005</v>
      </c>
      <c r="LO303">
        <v>28.31221</v>
      </c>
      <c r="LP303" s="1">
        <v>5.3851630000000005E-4</v>
      </c>
      <c r="LQ303">
        <v>0.18967970000000001</v>
      </c>
      <c r="LR303">
        <v>0.63733680000000004</v>
      </c>
      <c r="LS303">
        <v>28.445209999999999</v>
      </c>
      <c r="LT303" s="1">
        <v>5.1557019999999999E-4</v>
      </c>
      <c r="LU303">
        <v>0.1815879</v>
      </c>
      <c r="LV303">
        <v>0.63733419999999996</v>
      </c>
      <c r="LW303">
        <v>28.89068</v>
      </c>
      <c r="LX303" s="1">
        <v>4.9375920000000004E-4</v>
      </c>
      <c r="LY303">
        <v>0.1739039</v>
      </c>
      <c r="LZ303">
        <v>0.6373375</v>
      </c>
      <c r="MA303">
        <v>28.826029999999999</v>
      </c>
      <c r="MB303" s="1">
        <v>4.7309210000000002E-4</v>
      </c>
      <c r="MC303">
        <v>0.16662850000000001</v>
      </c>
      <c r="MD303">
        <v>0.63733090000000003</v>
      </c>
      <c r="ME303">
        <v>28.22278</v>
      </c>
      <c r="MF303" s="1">
        <v>4.5347129999999999E-4</v>
      </c>
      <c r="MG303">
        <v>0.15970419999999999</v>
      </c>
      <c r="MH303">
        <v>0.63730719999999996</v>
      </c>
      <c r="MI303">
        <v>27.876719999999999</v>
      </c>
      <c r="MJ303" s="1">
        <v>4.3474969999999998E-4</v>
      </c>
      <c r="MK303">
        <v>0.1531159</v>
      </c>
      <c r="ML303">
        <v>0.63730980000000004</v>
      </c>
      <c r="MM303">
        <v>27.990960000000001</v>
      </c>
      <c r="MN303" s="1">
        <v>4.1693239999999999E-4</v>
      </c>
      <c r="MO303">
        <v>0.14684559999999999</v>
      </c>
      <c r="MP303">
        <v>0.63730750000000003</v>
      </c>
      <c r="MQ303">
        <v>28.885619999999999</v>
      </c>
      <c r="MR303" s="1">
        <v>3.9998190000000003E-4</v>
      </c>
      <c r="MS303">
        <v>0.1408739</v>
      </c>
      <c r="MT303">
        <v>0.63728510000000005</v>
      </c>
      <c r="MU303">
        <v>29.52731</v>
      </c>
      <c r="MV303" s="1">
        <v>3.8391759999999999E-4</v>
      </c>
      <c r="MW303">
        <v>0.1352014</v>
      </c>
      <c r="MX303">
        <v>0.63726700000000003</v>
      </c>
      <c r="MY303">
        <v>29.68374</v>
      </c>
      <c r="MZ303" s="1">
        <v>3.6857479999999999E-4</v>
      </c>
      <c r="NA303">
        <v>0.12980249999999999</v>
      </c>
      <c r="NB303">
        <v>0.63721240000000001</v>
      </c>
      <c r="NC303">
        <v>29.767790000000002</v>
      </c>
      <c r="ND303" s="1">
        <v>3.539619E-4</v>
      </c>
      <c r="NE303">
        <v>0.1246582</v>
      </c>
      <c r="NF303">
        <v>0.63718269999999999</v>
      </c>
      <c r="NG303">
        <v>29.33372</v>
      </c>
      <c r="NH303" s="1">
        <v>3.3999710000000001E-4</v>
      </c>
      <c r="NI303">
        <v>0.1197426</v>
      </c>
      <c r="NJ303">
        <v>0.63714369999999998</v>
      </c>
      <c r="NK303">
        <v>28.781140000000001</v>
      </c>
      <c r="NL303" s="1">
        <v>3.2672289999999997E-4</v>
      </c>
      <c r="NM303">
        <v>0.1150617</v>
      </c>
      <c r="NN303">
        <v>0.63711240000000002</v>
      </c>
      <c r="NO303">
        <v>28.482610000000001</v>
      </c>
      <c r="NP303" s="1">
        <v>3.1413239999999998E-4</v>
      </c>
      <c r="NQ303">
        <v>0.1106253</v>
      </c>
      <c r="NR303">
        <v>0.63705710000000004</v>
      </c>
      <c r="NS303">
        <v>28.339320000000001</v>
      </c>
      <c r="NT303" s="1">
        <v>3.0224229999999998E-4</v>
      </c>
      <c r="NU303">
        <v>0.1064393</v>
      </c>
      <c r="NV303">
        <v>0.63700909999999999</v>
      </c>
      <c r="NW303">
        <v>28.50263</v>
      </c>
      <c r="NX303" s="1">
        <v>2.9112190000000002E-4</v>
      </c>
      <c r="NY303">
        <v>0.1025171</v>
      </c>
      <c r="NZ303">
        <v>0.63695080000000004</v>
      </c>
      <c r="OA303">
        <v>29.01764</v>
      </c>
      <c r="OB303" s="1">
        <v>2.8065330000000001E-4</v>
      </c>
      <c r="OC303">
        <v>9.8835099999999995E-2</v>
      </c>
      <c r="OD303">
        <v>0.6369302</v>
      </c>
      <c r="OE303">
        <v>29.028590000000001</v>
      </c>
      <c r="OF303" s="1">
        <v>2.7078729999999997E-4</v>
      </c>
      <c r="OG303">
        <v>9.535296E-2</v>
      </c>
      <c r="OH303">
        <v>0.63687559999999999</v>
      </c>
      <c r="OI303">
        <v>28.958880000000001</v>
      </c>
      <c r="OJ303" s="1">
        <v>2.6133599999999998E-4</v>
      </c>
      <c r="OK303">
        <v>9.2024770000000006E-2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0.91133839999999999</v>
      </c>
      <c r="G304">
        <v>24.028549999999999</v>
      </c>
      <c r="H304">
        <v>0</v>
      </c>
      <c r="I304">
        <v>0</v>
      </c>
      <c r="J304">
        <v>0.90812269999999995</v>
      </c>
      <c r="K304">
        <v>24.087949999999999</v>
      </c>
      <c r="L304">
        <v>0</v>
      </c>
      <c r="M304">
        <v>0</v>
      </c>
      <c r="N304">
        <v>0.90487919999999999</v>
      </c>
      <c r="O304">
        <v>24.264060000000001</v>
      </c>
      <c r="P304">
        <v>0</v>
      </c>
      <c r="Q304">
        <v>0</v>
      </c>
      <c r="R304">
        <v>0.90162399999999998</v>
      </c>
      <c r="S304">
        <v>23.905719999999999</v>
      </c>
      <c r="T304">
        <v>0</v>
      </c>
      <c r="U304">
        <v>0</v>
      </c>
      <c r="V304">
        <v>0.89830319999999997</v>
      </c>
      <c r="W304">
        <v>23.494160000000001</v>
      </c>
      <c r="X304">
        <v>0</v>
      </c>
      <c r="Y304">
        <v>0</v>
      </c>
      <c r="Z304">
        <v>0.89486049999999995</v>
      </c>
      <c r="AA304">
        <v>23.14115</v>
      </c>
      <c r="AB304">
        <v>0</v>
      </c>
      <c r="AC304">
        <v>0</v>
      </c>
      <c r="AD304">
        <v>0.89190000000000003</v>
      </c>
      <c r="AE304">
        <v>22.89507</v>
      </c>
      <c r="AF304">
        <v>0</v>
      </c>
      <c r="AG304">
        <v>0</v>
      </c>
      <c r="AH304">
        <v>0.88929530000000001</v>
      </c>
      <c r="AI304">
        <v>22.848710000000001</v>
      </c>
      <c r="AJ304">
        <v>0</v>
      </c>
      <c r="AK304">
        <v>0</v>
      </c>
      <c r="AL304">
        <v>0.88642719999999997</v>
      </c>
      <c r="AM304">
        <v>23.400449999999999</v>
      </c>
      <c r="AN304">
        <v>0</v>
      </c>
      <c r="AO304">
        <v>0</v>
      </c>
      <c r="AP304">
        <v>0.88315730000000003</v>
      </c>
      <c r="AQ304">
        <v>23.519380000000002</v>
      </c>
      <c r="AR304">
        <v>0</v>
      </c>
      <c r="AS304">
        <v>0</v>
      </c>
      <c r="AT304">
        <v>0.87940200000000002</v>
      </c>
      <c r="AU304">
        <v>23.499790000000001</v>
      </c>
      <c r="AV304">
        <v>0</v>
      </c>
      <c r="AW304">
        <v>0</v>
      </c>
      <c r="AX304">
        <v>0.87530509999999995</v>
      </c>
      <c r="AY304">
        <v>23.33963</v>
      </c>
      <c r="AZ304">
        <v>0</v>
      </c>
      <c r="BA304">
        <v>0</v>
      </c>
      <c r="BB304">
        <v>0.8711101</v>
      </c>
      <c r="BC304">
        <v>22.967849999999999</v>
      </c>
      <c r="BD304">
        <v>0</v>
      </c>
      <c r="BE304">
        <v>0</v>
      </c>
      <c r="BF304">
        <v>0.86742589999999997</v>
      </c>
      <c r="BG304">
        <v>22.659790000000001</v>
      </c>
      <c r="BH304">
        <v>0</v>
      </c>
      <c r="BI304">
        <v>0</v>
      </c>
      <c r="BJ304">
        <v>0.86438769999999998</v>
      </c>
      <c r="BK304">
        <v>22.621490000000001</v>
      </c>
      <c r="BL304">
        <v>3.0843840000000002E-32</v>
      </c>
      <c r="BM304">
        <v>9.8279839999999997E-30</v>
      </c>
      <c r="BN304">
        <v>0.86166889999999996</v>
      </c>
      <c r="BO304">
        <v>23.03773</v>
      </c>
      <c r="BP304">
        <v>8.8495350000000004E-21</v>
      </c>
      <c r="BQ304" s="1">
        <v>1.914725E-18</v>
      </c>
      <c r="BR304">
        <v>0.85918689999999998</v>
      </c>
      <c r="BS304">
        <v>23.682480000000002</v>
      </c>
      <c r="BT304" s="1">
        <v>8.9402850000000001E-15</v>
      </c>
      <c r="BU304" s="1">
        <v>2.33178E-12</v>
      </c>
      <c r="BV304">
        <v>0.85682029999999998</v>
      </c>
      <c r="BW304">
        <v>24.30283</v>
      </c>
      <c r="BX304" s="1">
        <v>2.8766700000000002E-9</v>
      </c>
      <c r="BY304" s="1">
        <v>6.7843269999999997E-7</v>
      </c>
      <c r="BZ304">
        <v>0.85441929999999999</v>
      </c>
      <c r="CA304">
        <v>24.571449999999999</v>
      </c>
      <c r="CB304" s="1">
        <v>3.4694499999999999E-6</v>
      </c>
      <c r="CC304" s="1">
        <v>8.7460369999999997E-4</v>
      </c>
      <c r="CD304">
        <v>0.851912</v>
      </c>
      <c r="CE304">
        <v>24.223009999999999</v>
      </c>
      <c r="CF304" s="1">
        <v>6.2607039999999997E-4</v>
      </c>
      <c r="CG304" s="1">
        <v>0.16555139999999999</v>
      </c>
      <c r="CH304">
        <v>0.84915879999999999</v>
      </c>
      <c r="CI304">
        <v>23.708780000000001</v>
      </c>
      <c r="CJ304" s="1">
        <v>3.1434799999999999E-2</v>
      </c>
      <c r="CK304" s="1">
        <v>8.6603359999999991</v>
      </c>
      <c r="CL304">
        <v>0.84604270000000004</v>
      </c>
      <c r="CM304">
        <v>23.292680000000001</v>
      </c>
      <c r="CN304" s="1">
        <v>0.58666289999999999</v>
      </c>
      <c r="CO304" s="1">
        <v>167.72970000000001</v>
      </c>
      <c r="CP304">
        <v>0.84244390000000002</v>
      </c>
      <c r="CQ304">
        <v>22.98423</v>
      </c>
      <c r="CR304" s="1">
        <v>4.8921330000000003</v>
      </c>
      <c r="CS304">
        <v>1445.8889999999999</v>
      </c>
      <c r="CT304">
        <v>0.83843800000000002</v>
      </c>
      <c r="CU304">
        <v>23.260840000000002</v>
      </c>
      <c r="CV304" s="1">
        <v>20.7837</v>
      </c>
      <c r="CW304">
        <v>6334.2219999999998</v>
      </c>
      <c r="CX304">
        <v>0.83392049999999995</v>
      </c>
      <c r="CY304">
        <v>23.87593</v>
      </c>
      <c r="CZ304">
        <v>49.843690000000002</v>
      </c>
      <c r="DA304">
        <v>15626.79</v>
      </c>
      <c r="DB304">
        <v>0.82899369999999994</v>
      </c>
      <c r="DC304">
        <v>24.253489999999999</v>
      </c>
      <c r="DD304">
        <v>73.327719999999999</v>
      </c>
      <c r="DE304">
        <v>23600.97</v>
      </c>
      <c r="DF304">
        <v>0.82358240000000005</v>
      </c>
      <c r="DG304">
        <v>24.532710000000002</v>
      </c>
      <c r="DH304">
        <v>70.956159999999997</v>
      </c>
      <c r="DI304">
        <v>23406.76</v>
      </c>
      <c r="DJ304">
        <v>0.81771930000000004</v>
      </c>
      <c r="DK304">
        <v>24.41244</v>
      </c>
      <c r="DL304">
        <v>47.884360000000001</v>
      </c>
      <c r="DM304">
        <v>16163.29</v>
      </c>
      <c r="DN304">
        <v>0.81247449999999999</v>
      </c>
      <c r="DO304">
        <v>24.11337</v>
      </c>
      <c r="DP304">
        <v>23.73359</v>
      </c>
      <c r="DQ304">
        <v>8175.777</v>
      </c>
      <c r="DR304">
        <v>0.80711089999999996</v>
      </c>
      <c r="DS304">
        <v>23.834309999999999</v>
      </c>
      <c r="DT304">
        <v>9.0435669999999995</v>
      </c>
      <c r="DU304">
        <v>3172.817</v>
      </c>
      <c r="DV304">
        <v>0.80169109999999999</v>
      </c>
      <c r="DW304">
        <v>23.474640000000001</v>
      </c>
      <c r="DX304">
        <v>2.7764280000000001</v>
      </c>
      <c r="DY304">
        <v>989.78380000000004</v>
      </c>
      <c r="DZ304">
        <v>0.79620020000000002</v>
      </c>
      <c r="EA304">
        <v>23.567910000000001</v>
      </c>
      <c r="EB304">
        <v>0.73870619999999998</v>
      </c>
      <c r="EC304">
        <v>266.0872</v>
      </c>
      <c r="ED304">
        <v>0.79055730000000002</v>
      </c>
      <c r="EE304">
        <v>23.874739999999999</v>
      </c>
      <c r="EF304">
        <v>0.20627400000000001</v>
      </c>
      <c r="EG304">
        <v>73.791539999999998</v>
      </c>
      <c r="EH304">
        <v>0.78481400000000001</v>
      </c>
      <c r="EI304">
        <v>24.285160000000001</v>
      </c>
      <c r="EJ304">
        <v>9.0977520000000006E-2</v>
      </c>
      <c r="EK304">
        <v>31.53848</v>
      </c>
      <c r="EL304">
        <v>0.77898900000000004</v>
      </c>
      <c r="EM304">
        <v>24.59329</v>
      </c>
      <c r="EN304">
        <v>7.0347259999999995E-2</v>
      </c>
      <c r="EO304">
        <v>23.922830000000001</v>
      </c>
      <c r="EP304">
        <v>0.77340450000000005</v>
      </c>
      <c r="EQ304">
        <v>24.450890000000001</v>
      </c>
      <c r="ER304">
        <v>6.6898550000000001E-2</v>
      </c>
      <c r="ES304">
        <v>22.73676</v>
      </c>
      <c r="ET304">
        <v>0.76801640000000004</v>
      </c>
      <c r="EU304">
        <v>24.112590000000001</v>
      </c>
      <c r="EV304">
        <v>6.4778829999999996E-2</v>
      </c>
      <c r="EW304">
        <v>22.11403</v>
      </c>
      <c r="EX304">
        <v>0.76292179999999998</v>
      </c>
      <c r="EY304">
        <v>23.84449</v>
      </c>
      <c r="EZ304">
        <v>6.1492320000000003E-2</v>
      </c>
      <c r="FA304">
        <v>21.08455</v>
      </c>
      <c r="FB304">
        <v>0.75844230000000001</v>
      </c>
      <c r="FC304">
        <v>23.715699999999998</v>
      </c>
      <c r="FD304">
        <v>5.7184640000000002E-2</v>
      </c>
      <c r="FE304">
        <v>19.66865</v>
      </c>
      <c r="FF304">
        <v>0.75392590000000004</v>
      </c>
      <c r="FG304">
        <v>24.362839999999998</v>
      </c>
      <c r="FH304">
        <v>5.2409570000000003E-2</v>
      </c>
      <c r="FI304">
        <v>18.081410000000002</v>
      </c>
      <c r="FJ304">
        <v>0.74967729999999999</v>
      </c>
      <c r="FK304">
        <v>24.763570000000001</v>
      </c>
      <c r="FL304" s="1">
        <v>4.7645930000000003E-2</v>
      </c>
      <c r="FM304">
        <v>16.477799999999998</v>
      </c>
      <c r="FN304">
        <v>0.74561520000000003</v>
      </c>
      <c r="FO304">
        <v>24.93196</v>
      </c>
      <c r="FP304" s="1">
        <v>4.313757E-2</v>
      </c>
      <c r="FQ304">
        <v>14.94769</v>
      </c>
      <c r="FR304">
        <v>0.74152439999999997</v>
      </c>
      <c r="FS304">
        <v>25.020859999999999</v>
      </c>
      <c r="FT304" s="1">
        <v>3.8991140000000001E-2</v>
      </c>
      <c r="FU304">
        <v>13.534140000000001</v>
      </c>
      <c r="FV304">
        <v>0.73703569999999996</v>
      </c>
      <c r="FW304">
        <v>24.93573</v>
      </c>
      <c r="FX304" s="1">
        <v>3.5191819999999999E-2</v>
      </c>
      <c r="FY304">
        <v>12.241770000000001</v>
      </c>
      <c r="FZ304">
        <v>0.73274620000000001</v>
      </c>
      <c r="GA304">
        <v>24.707190000000001</v>
      </c>
      <c r="GB304" s="1">
        <v>3.1809299999999999E-2</v>
      </c>
      <c r="GC304">
        <v>11.08358</v>
      </c>
      <c r="GD304">
        <v>0.72839560000000003</v>
      </c>
      <c r="GE304">
        <v>24.51014</v>
      </c>
      <c r="GF304" s="1">
        <v>2.8785310000000001E-2</v>
      </c>
      <c r="GG304">
        <v>10.04745</v>
      </c>
      <c r="GH304">
        <v>0.72371850000000004</v>
      </c>
      <c r="GI304">
        <v>24.493400000000001</v>
      </c>
      <c r="GJ304" s="1">
        <v>2.60583E-2</v>
      </c>
      <c r="GK304">
        <v>9.1189990000000005</v>
      </c>
      <c r="GL304">
        <v>0.71890940000000003</v>
      </c>
      <c r="GM304">
        <v>25.27421</v>
      </c>
      <c r="GN304" s="1">
        <v>2.3583300000000001E-2</v>
      </c>
      <c r="GO304">
        <v>8.2768119999999996</v>
      </c>
      <c r="GP304">
        <v>0.71431619999999996</v>
      </c>
      <c r="GQ304">
        <v>25.813410000000001</v>
      </c>
      <c r="GR304">
        <v>2.1337829999999999E-2</v>
      </c>
      <c r="GS304">
        <v>7.5090859999999999</v>
      </c>
      <c r="GT304">
        <v>0.70978019999999997</v>
      </c>
      <c r="GU304">
        <v>26.10127</v>
      </c>
      <c r="GV304" s="1">
        <v>1.9293210000000002E-2</v>
      </c>
      <c r="GW304">
        <v>6.8075279999999996</v>
      </c>
      <c r="GX304">
        <v>0.70572250000000003</v>
      </c>
      <c r="GY304">
        <v>26.463509999999999</v>
      </c>
      <c r="GZ304" s="1">
        <v>1.7440170000000001E-2</v>
      </c>
      <c r="HA304">
        <v>6.1673309999999999</v>
      </c>
      <c r="HB304">
        <v>0.70210980000000001</v>
      </c>
      <c r="HC304">
        <v>26.460619999999999</v>
      </c>
      <c r="HD304" s="1">
        <v>1.5761029999999999E-2</v>
      </c>
      <c r="HE304">
        <v>5.5854720000000002</v>
      </c>
      <c r="HF304">
        <v>0.69918800000000003</v>
      </c>
      <c r="HG304">
        <v>26.127469999999999</v>
      </c>
      <c r="HH304" s="1">
        <v>1.4262240000000001E-2</v>
      </c>
      <c r="HI304">
        <v>5.0615870000000003</v>
      </c>
      <c r="HJ304">
        <v>0.69664199999999998</v>
      </c>
      <c r="HK304">
        <v>26.069459999999999</v>
      </c>
      <c r="HL304" s="1">
        <v>1.291307E-2</v>
      </c>
      <c r="HM304">
        <v>4.5885199999999999</v>
      </c>
      <c r="HN304">
        <v>0.69445880000000004</v>
      </c>
      <c r="HO304">
        <v>26.205729999999999</v>
      </c>
      <c r="HP304" s="1">
        <v>1.168868E-2</v>
      </c>
      <c r="HQ304">
        <v>4.1586090000000002</v>
      </c>
      <c r="HR304">
        <v>0.69267880000000004</v>
      </c>
      <c r="HS304">
        <v>27.023340000000001</v>
      </c>
      <c r="HT304">
        <v>1.0569749999999999E-2</v>
      </c>
      <c r="HU304">
        <v>3.7644799999999998</v>
      </c>
      <c r="HV304">
        <v>0.69146629999999998</v>
      </c>
      <c r="HW304">
        <v>27.833919999999999</v>
      </c>
      <c r="HX304" s="1">
        <v>9.5368329999999998E-3</v>
      </c>
      <c r="HY304">
        <v>3.3985409999999998</v>
      </c>
      <c r="HZ304">
        <v>0.69057020000000002</v>
      </c>
      <c r="IA304">
        <v>28.272780000000001</v>
      </c>
      <c r="IB304" s="1">
        <v>8.572217E-3</v>
      </c>
      <c r="IC304">
        <v>3.0565950000000002</v>
      </c>
      <c r="ID304">
        <v>0.68992129999999996</v>
      </c>
      <c r="IE304">
        <v>28.57377</v>
      </c>
      <c r="IF304" s="1">
        <v>7.6660080000000002E-3</v>
      </c>
      <c r="IG304">
        <v>2.734836</v>
      </c>
      <c r="IH304">
        <v>0.68946030000000003</v>
      </c>
      <c r="II304">
        <v>28.31448</v>
      </c>
      <c r="IJ304" s="1">
        <v>6.8091649999999998E-3</v>
      </c>
      <c r="IK304">
        <v>2.430539</v>
      </c>
      <c r="IL304">
        <v>0.68911610000000001</v>
      </c>
      <c r="IM304">
        <v>27.819179999999999</v>
      </c>
      <c r="IN304" s="1">
        <v>5.9890000000000004E-3</v>
      </c>
      <c r="IO304">
        <v>2.1394139999999999</v>
      </c>
      <c r="IP304">
        <v>0.68889469999999997</v>
      </c>
      <c r="IQ304">
        <v>27.59638</v>
      </c>
      <c r="IR304" s="1">
        <v>5.187695E-3</v>
      </c>
      <c r="IS304">
        <v>1.8553949999999999</v>
      </c>
      <c r="IT304">
        <v>0.68874329999999995</v>
      </c>
      <c r="IU304">
        <v>27.552969999999998</v>
      </c>
      <c r="IV304" s="1">
        <v>4.395492E-3</v>
      </c>
      <c r="IW304">
        <v>1.5743419999999999</v>
      </c>
      <c r="IX304">
        <v>0.68864009999999998</v>
      </c>
      <c r="IY304">
        <v>28.064240000000002</v>
      </c>
      <c r="IZ304" s="1">
        <v>3.6217939999999998E-3</v>
      </c>
      <c r="JA304">
        <v>1.299458</v>
      </c>
      <c r="JB304">
        <v>0.68857219999999997</v>
      </c>
      <c r="JC304">
        <v>28.166820000000001</v>
      </c>
      <c r="JD304" s="1">
        <v>2.9027089999999998E-3</v>
      </c>
      <c r="JE304">
        <v>1.0431010000000001</v>
      </c>
      <c r="JF304">
        <v>0.68851759999999995</v>
      </c>
      <c r="JG304">
        <v>28.177579999999999</v>
      </c>
      <c r="JH304" s="1">
        <v>2.283668E-3</v>
      </c>
      <c r="JI304">
        <v>0.82128020000000002</v>
      </c>
      <c r="JJ304">
        <v>0.68850869999999997</v>
      </c>
      <c r="JK304">
        <v>27.87697</v>
      </c>
      <c r="JL304" s="1">
        <v>1.794733E-3</v>
      </c>
      <c r="JM304">
        <v>0.64513730000000002</v>
      </c>
      <c r="JN304">
        <v>0.68847590000000003</v>
      </c>
      <c r="JO304">
        <v>27.645099999999999</v>
      </c>
      <c r="JP304" s="1">
        <v>1.438553E-3</v>
      </c>
      <c r="JQ304">
        <v>0.51625569999999998</v>
      </c>
      <c r="JR304">
        <v>0.68847259999999999</v>
      </c>
      <c r="JS304">
        <v>27.710740000000001</v>
      </c>
      <c r="JT304" s="1">
        <v>1.1951799999999999E-3</v>
      </c>
      <c r="JU304">
        <v>0.42788130000000002</v>
      </c>
      <c r="JV304">
        <v>0.68846300000000005</v>
      </c>
      <c r="JW304">
        <v>27.795069999999999</v>
      </c>
      <c r="JX304" s="1">
        <v>1.0344110000000001E-3</v>
      </c>
      <c r="JY304">
        <v>0.36942079999999999</v>
      </c>
      <c r="JZ304">
        <v>0.68845540000000005</v>
      </c>
      <c r="KA304">
        <v>27.86326</v>
      </c>
      <c r="KB304" s="1">
        <v>9.2765209999999998E-4</v>
      </c>
      <c r="KC304">
        <v>0.3306364</v>
      </c>
      <c r="KD304">
        <v>0.68845109999999998</v>
      </c>
      <c r="KE304">
        <v>28.56606</v>
      </c>
      <c r="KF304" s="1">
        <v>8.5320909999999999E-4</v>
      </c>
      <c r="KG304">
        <v>0.30371409999999999</v>
      </c>
      <c r="KH304">
        <v>0.68844130000000003</v>
      </c>
      <c r="KI304">
        <v>28.677779999999998</v>
      </c>
      <c r="KJ304" s="1">
        <v>7.9753479999999997E-4</v>
      </c>
      <c r="KK304">
        <v>0.28368719999999997</v>
      </c>
      <c r="KL304">
        <v>0.68844879999999997</v>
      </c>
      <c r="KM304">
        <v>28.502800000000001</v>
      </c>
      <c r="KN304" s="1">
        <v>7.5261200000000005E-4</v>
      </c>
      <c r="KO304">
        <v>0.26759339999999998</v>
      </c>
      <c r="KP304">
        <v>0.68845940000000005</v>
      </c>
      <c r="KQ304">
        <v>28.3491</v>
      </c>
      <c r="KR304" s="1">
        <v>7.1410760000000005E-4</v>
      </c>
      <c r="KS304">
        <v>0.25383840000000002</v>
      </c>
      <c r="KT304">
        <v>0.68845389999999995</v>
      </c>
      <c r="KU304">
        <v>27.910019999999999</v>
      </c>
      <c r="KV304" s="1">
        <v>6.7961530000000005E-4</v>
      </c>
      <c r="KW304">
        <v>0.24154819999999999</v>
      </c>
      <c r="KX304">
        <v>0.68844490000000003</v>
      </c>
      <c r="KY304">
        <v>27.294750000000001</v>
      </c>
      <c r="KZ304" s="1">
        <v>6.4800269999999997E-4</v>
      </c>
      <c r="LA304">
        <v>0.23028999999999999</v>
      </c>
      <c r="LB304">
        <v>0.6884361</v>
      </c>
      <c r="LC304">
        <v>26.945740000000001</v>
      </c>
      <c r="LD304" s="1">
        <v>6.1857640000000005E-4</v>
      </c>
      <c r="LE304">
        <v>0.2198233</v>
      </c>
      <c r="LF304">
        <v>0.68844070000000002</v>
      </c>
      <c r="LG304">
        <v>26.932780000000001</v>
      </c>
      <c r="LH304" s="1">
        <v>5.9115830000000004E-4</v>
      </c>
      <c r="LI304">
        <v>0.21005799999999999</v>
      </c>
      <c r="LJ304">
        <v>0.68846399999999996</v>
      </c>
      <c r="LK304">
        <v>27.861930000000001</v>
      </c>
      <c r="LL304" s="1">
        <v>5.6539280000000001E-4</v>
      </c>
      <c r="LM304">
        <v>0.20089509999999999</v>
      </c>
      <c r="LN304">
        <v>0.68845000000000001</v>
      </c>
      <c r="LO304">
        <v>28.36476</v>
      </c>
      <c r="LP304" s="1">
        <v>5.4110900000000001E-4</v>
      </c>
      <c r="LQ304">
        <v>0.19225239999999999</v>
      </c>
      <c r="LR304">
        <v>0.68843089999999996</v>
      </c>
      <c r="LS304">
        <v>28.495480000000001</v>
      </c>
      <c r="LT304" s="1">
        <v>5.1803099999999996E-4</v>
      </c>
      <c r="LU304">
        <v>0.18404680000000001</v>
      </c>
      <c r="LV304">
        <v>0.68845339999999999</v>
      </c>
      <c r="LW304">
        <v>28.929110000000001</v>
      </c>
      <c r="LX304" s="1">
        <v>4.960969E-4</v>
      </c>
      <c r="LY304">
        <v>0.1762512</v>
      </c>
      <c r="LZ304">
        <v>0.68843109999999996</v>
      </c>
      <c r="MA304">
        <v>28.887280000000001</v>
      </c>
      <c r="MB304" s="1">
        <v>4.7530009999999999E-4</v>
      </c>
      <c r="MC304">
        <v>0.1688665</v>
      </c>
      <c r="MD304">
        <v>0.68844799999999995</v>
      </c>
      <c r="ME304">
        <v>28.26238</v>
      </c>
      <c r="MF304" s="1">
        <v>4.555793E-4</v>
      </c>
      <c r="MG304">
        <v>0.1618455</v>
      </c>
      <c r="MH304">
        <v>0.68844119999999998</v>
      </c>
      <c r="MI304">
        <v>27.885259999999999</v>
      </c>
      <c r="MJ304" s="1">
        <v>4.367555E-4</v>
      </c>
      <c r="MK304">
        <v>0.15516279999999999</v>
      </c>
      <c r="ML304">
        <v>0.68841980000000003</v>
      </c>
      <c r="MM304">
        <v>27.985019999999999</v>
      </c>
      <c r="MN304" s="1">
        <v>4.1884579999999999E-4</v>
      </c>
      <c r="MO304">
        <v>0.14880460000000001</v>
      </c>
      <c r="MP304">
        <v>0.68840710000000005</v>
      </c>
      <c r="MQ304">
        <v>28.888089999999998</v>
      </c>
      <c r="MR304" s="1">
        <v>4.0179670000000002E-4</v>
      </c>
      <c r="MS304">
        <v>0.14274899999999999</v>
      </c>
      <c r="MT304">
        <v>0.68836679999999995</v>
      </c>
      <c r="MU304">
        <v>29.5703</v>
      </c>
      <c r="MV304" s="1">
        <v>3.8564680000000002E-4</v>
      </c>
      <c r="MW304">
        <v>0.13699549999999999</v>
      </c>
      <c r="MX304">
        <v>0.68831929999999997</v>
      </c>
      <c r="MY304">
        <v>29.740100000000002</v>
      </c>
      <c r="MZ304" s="1">
        <v>3.7022070000000001E-4</v>
      </c>
      <c r="NA304">
        <v>0.13152230000000001</v>
      </c>
      <c r="NB304">
        <v>0.68824830000000004</v>
      </c>
      <c r="NC304">
        <v>29.820340000000002</v>
      </c>
      <c r="ND304" s="1">
        <v>3.5553009999999999E-4</v>
      </c>
      <c r="NE304">
        <v>0.12630720000000001</v>
      </c>
      <c r="NF304">
        <v>0.68813199999999997</v>
      </c>
      <c r="NG304">
        <v>29.39151</v>
      </c>
      <c r="NH304" s="1">
        <v>3.4149419999999998E-4</v>
      </c>
      <c r="NI304">
        <v>0.12132610000000001</v>
      </c>
      <c r="NJ304">
        <v>0.68804339999999997</v>
      </c>
      <c r="NK304">
        <v>28.815079999999998</v>
      </c>
      <c r="NL304" s="1">
        <v>3.281475E-4</v>
      </c>
      <c r="NM304">
        <v>0.1165831</v>
      </c>
      <c r="NN304">
        <v>0.68789860000000003</v>
      </c>
      <c r="NO304">
        <v>28.497209999999999</v>
      </c>
      <c r="NP304" s="1">
        <v>3.1548310000000001E-4</v>
      </c>
      <c r="NQ304">
        <v>0.1120878</v>
      </c>
      <c r="NR304">
        <v>0.68774860000000004</v>
      </c>
      <c r="NS304">
        <v>28.34853</v>
      </c>
      <c r="NT304" s="1">
        <v>3.0351039999999997E-4</v>
      </c>
      <c r="NU304">
        <v>0.10784150000000001</v>
      </c>
      <c r="NV304">
        <v>0.68759930000000002</v>
      </c>
      <c r="NW304">
        <v>28.50245</v>
      </c>
      <c r="NX304" s="1">
        <v>2.923065E-4</v>
      </c>
      <c r="NY304">
        <v>0.1038607</v>
      </c>
      <c r="NZ304">
        <v>0.68743160000000003</v>
      </c>
      <c r="OA304">
        <v>29.034089999999999</v>
      </c>
      <c r="OB304" s="1">
        <v>2.8176919999999998E-4</v>
      </c>
      <c r="OC304">
        <v>0.1001267</v>
      </c>
      <c r="OD304">
        <v>0.68728549999999999</v>
      </c>
      <c r="OE304">
        <v>29.056750000000001</v>
      </c>
      <c r="OF304" s="1">
        <v>2.7184950000000001E-4</v>
      </c>
      <c r="OG304">
        <v>9.6601640000000003E-2</v>
      </c>
      <c r="OH304">
        <v>0.68711580000000005</v>
      </c>
      <c r="OI304">
        <v>28.993590000000001</v>
      </c>
      <c r="OJ304" s="1">
        <v>2.6235720000000002E-4</v>
      </c>
      <c r="OK304">
        <v>9.3234780000000003E-2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0.81209310000000001</v>
      </c>
      <c r="G305">
        <v>24.036539999999999</v>
      </c>
      <c r="H305">
        <v>0</v>
      </c>
      <c r="I305">
        <v>0</v>
      </c>
      <c r="J305">
        <v>0.80908630000000004</v>
      </c>
      <c r="K305">
        <v>24.115690000000001</v>
      </c>
      <c r="L305">
        <v>0</v>
      </c>
      <c r="M305">
        <v>0</v>
      </c>
      <c r="N305">
        <v>0.80603340000000001</v>
      </c>
      <c r="O305">
        <v>24.285530000000001</v>
      </c>
      <c r="P305">
        <v>0</v>
      </c>
      <c r="Q305">
        <v>0</v>
      </c>
      <c r="R305">
        <v>0.80298650000000005</v>
      </c>
      <c r="S305">
        <v>23.948820000000001</v>
      </c>
      <c r="T305">
        <v>0</v>
      </c>
      <c r="U305">
        <v>0</v>
      </c>
      <c r="V305">
        <v>0.79989109999999997</v>
      </c>
      <c r="W305">
        <v>23.532499999999999</v>
      </c>
      <c r="X305">
        <v>0</v>
      </c>
      <c r="Y305">
        <v>0</v>
      </c>
      <c r="Z305">
        <v>0.79672200000000004</v>
      </c>
      <c r="AA305">
        <v>23.175070000000002</v>
      </c>
      <c r="AB305">
        <v>0</v>
      </c>
      <c r="AC305">
        <v>0</v>
      </c>
      <c r="AD305">
        <v>0.79410579999999997</v>
      </c>
      <c r="AE305">
        <v>22.91076</v>
      </c>
      <c r="AF305">
        <v>0</v>
      </c>
      <c r="AG305">
        <v>0</v>
      </c>
      <c r="AH305">
        <v>0.79177520000000001</v>
      </c>
      <c r="AI305">
        <v>22.851019999999998</v>
      </c>
      <c r="AJ305">
        <v>0</v>
      </c>
      <c r="AK305">
        <v>0</v>
      </c>
      <c r="AL305">
        <v>0.78924930000000004</v>
      </c>
      <c r="AM305">
        <v>23.392579999999999</v>
      </c>
      <c r="AN305">
        <v>0</v>
      </c>
      <c r="AO305">
        <v>0</v>
      </c>
      <c r="AP305">
        <v>0.7863445</v>
      </c>
      <c r="AQ305">
        <v>23.532409999999999</v>
      </c>
      <c r="AR305">
        <v>0</v>
      </c>
      <c r="AS305">
        <v>0</v>
      </c>
      <c r="AT305">
        <v>0.78302879999999997</v>
      </c>
      <c r="AU305">
        <v>23.515460000000001</v>
      </c>
      <c r="AV305">
        <v>0</v>
      </c>
      <c r="AW305">
        <v>0</v>
      </c>
      <c r="AX305">
        <v>0.77941269999999996</v>
      </c>
      <c r="AY305">
        <v>23.373729999999998</v>
      </c>
      <c r="AZ305">
        <v>0</v>
      </c>
      <c r="BA305">
        <v>0</v>
      </c>
      <c r="BB305">
        <v>0.77568839999999994</v>
      </c>
      <c r="BC305">
        <v>22.999099999999999</v>
      </c>
      <c r="BD305">
        <v>0</v>
      </c>
      <c r="BE305">
        <v>0</v>
      </c>
      <c r="BF305">
        <v>0.77243010000000001</v>
      </c>
      <c r="BG305">
        <v>22.688839999999999</v>
      </c>
      <c r="BH305">
        <v>0</v>
      </c>
      <c r="BI305">
        <v>0</v>
      </c>
      <c r="BJ305">
        <v>0.76972960000000001</v>
      </c>
      <c r="BK305">
        <v>22.636810000000001</v>
      </c>
      <c r="BL305">
        <v>4.8465E-33</v>
      </c>
      <c r="BM305">
        <v>1.5739599999999999E-30</v>
      </c>
      <c r="BN305">
        <v>0.76733300000000004</v>
      </c>
      <c r="BO305">
        <v>23.03877</v>
      </c>
      <c r="BP305">
        <v>3.6163189999999999E-21</v>
      </c>
      <c r="BQ305" s="1">
        <v>8.1624109999999998E-19</v>
      </c>
      <c r="BR305">
        <v>0.76512239999999998</v>
      </c>
      <c r="BS305">
        <v>23.677610000000001</v>
      </c>
      <c r="BT305" s="1">
        <v>1.622128E-15</v>
      </c>
      <c r="BU305" s="1">
        <v>5.2664249999999999E-13</v>
      </c>
      <c r="BV305">
        <v>0.76303799999999999</v>
      </c>
      <c r="BW305">
        <v>24.311140000000002</v>
      </c>
      <c r="BX305" s="1">
        <v>1.475495E-9</v>
      </c>
      <c r="BY305" s="1">
        <v>3.6737349999999998E-7</v>
      </c>
      <c r="BZ305">
        <v>0.76094249999999997</v>
      </c>
      <c r="CA305">
        <v>24.59515</v>
      </c>
      <c r="CB305" s="1">
        <v>2.127769E-6</v>
      </c>
      <c r="CC305" s="1">
        <v>5.6344920000000001E-4</v>
      </c>
      <c r="CD305">
        <v>0.75874920000000001</v>
      </c>
      <c r="CE305">
        <v>24.266179999999999</v>
      </c>
      <c r="CF305" s="1">
        <v>4.2848929999999999E-4</v>
      </c>
      <c r="CG305" s="1">
        <v>0.11844880000000001</v>
      </c>
      <c r="CH305">
        <v>0.75632710000000003</v>
      </c>
      <c r="CI305">
        <v>23.744050000000001</v>
      </c>
      <c r="CJ305" s="1">
        <v>2.3420949999999999E-2</v>
      </c>
      <c r="CK305" s="1">
        <v>6.7138520000000002</v>
      </c>
      <c r="CL305">
        <v>0.75359100000000001</v>
      </c>
      <c r="CM305">
        <v>23.324359999999999</v>
      </c>
      <c r="CN305" s="1">
        <v>0.46917449999999999</v>
      </c>
      <c r="CO305" s="1">
        <v>138.92699999999999</v>
      </c>
      <c r="CP305">
        <v>0.75046230000000003</v>
      </c>
      <c r="CQ305">
        <v>23.008410000000001</v>
      </c>
      <c r="CR305" s="1">
        <v>4.1587490000000003</v>
      </c>
      <c r="CS305" s="1">
        <v>1267.098</v>
      </c>
      <c r="CT305">
        <v>0.74694819999999995</v>
      </c>
      <c r="CU305">
        <v>23.262640000000001</v>
      </c>
      <c r="CV305" s="1">
        <v>18.63935</v>
      </c>
      <c r="CW305">
        <v>5829.2979999999998</v>
      </c>
      <c r="CX305">
        <v>0.7430099</v>
      </c>
      <c r="CY305">
        <v>23.87482</v>
      </c>
      <c r="CZ305">
        <v>46.870539999999998</v>
      </c>
      <c r="DA305">
        <v>15009.98</v>
      </c>
      <c r="DB305">
        <v>0.73869490000000004</v>
      </c>
      <c r="DC305">
        <v>24.258299999999998</v>
      </c>
      <c r="DD305">
        <v>71.923029999999997</v>
      </c>
      <c r="DE305">
        <v>23538.81</v>
      </c>
      <c r="DF305">
        <v>0.73397100000000004</v>
      </c>
      <c r="DG305">
        <v>24.53434</v>
      </c>
      <c r="DH305">
        <v>72.25855</v>
      </c>
      <c r="DI305">
        <v>24129.71</v>
      </c>
      <c r="DJ305">
        <v>0.72890429999999995</v>
      </c>
      <c r="DK305">
        <v>24.431349999999998</v>
      </c>
      <c r="DL305">
        <v>50.423819999999999</v>
      </c>
      <c r="DM305">
        <v>17154.38</v>
      </c>
      <c r="DN305">
        <v>0.7247344</v>
      </c>
      <c r="DO305">
        <v>24.128299999999999</v>
      </c>
      <c r="DP305">
        <v>25.748989999999999</v>
      </c>
      <c r="DQ305">
        <v>8903.4789999999994</v>
      </c>
      <c r="DR305">
        <v>0.72043500000000005</v>
      </c>
      <c r="DS305">
        <v>23.855260000000001</v>
      </c>
      <c r="DT305">
        <v>10.07033</v>
      </c>
      <c r="DU305">
        <v>3533.4340000000002</v>
      </c>
      <c r="DV305">
        <v>0.71598580000000001</v>
      </c>
      <c r="DW305">
        <v>23.494440000000001</v>
      </c>
      <c r="DX305">
        <v>3.1584129999999999</v>
      </c>
      <c r="DY305">
        <v>1122.625</v>
      </c>
      <c r="DZ305">
        <v>0.71147870000000002</v>
      </c>
      <c r="EA305">
        <v>23.57094</v>
      </c>
      <c r="EB305">
        <v>0.84990560000000004</v>
      </c>
      <c r="EC305">
        <v>304.7998</v>
      </c>
      <c r="ED305">
        <v>0.70686970000000005</v>
      </c>
      <c r="EE305">
        <v>23.875430000000001</v>
      </c>
      <c r="EF305">
        <v>0.23273189999999999</v>
      </c>
      <c r="EG305">
        <v>83.215339999999998</v>
      </c>
      <c r="EH305">
        <v>0.70219670000000001</v>
      </c>
      <c r="EI305">
        <v>24.287310000000002</v>
      </c>
      <c r="EJ305">
        <v>9.6186439999999998E-2</v>
      </c>
      <c r="EK305">
        <v>33.632390000000001</v>
      </c>
      <c r="EL305">
        <v>0.69742979999999999</v>
      </c>
      <c r="EM305">
        <v>24.599270000000001</v>
      </c>
      <c r="EN305">
        <v>7.1164240000000004E-2</v>
      </c>
      <c r="EO305">
        <v>24.49633</v>
      </c>
      <c r="EP305">
        <v>0.69290269999999998</v>
      </c>
      <c r="EQ305">
        <v>24.461179999999999</v>
      </c>
      <c r="ER305">
        <v>6.7067500000000002E-2</v>
      </c>
      <c r="ES305">
        <v>23.074549999999999</v>
      </c>
      <c r="ET305">
        <v>0.68856130000000004</v>
      </c>
      <c r="EU305">
        <v>24.12199</v>
      </c>
      <c r="EV305">
        <v>6.5009620000000004E-2</v>
      </c>
      <c r="EW305">
        <v>22.452590000000001</v>
      </c>
      <c r="EX305">
        <v>0.68488660000000001</v>
      </c>
      <c r="EY305">
        <v>23.855709999999998</v>
      </c>
      <c r="EZ305">
        <v>6.1866669999999999E-2</v>
      </c>
      <c r="FA305">
        <v>21.450559999999999</v>
      </c>
      <c r="FB305">
        <v>0.68177019999999999</v>
      </c>
      <c r="FC305">
        <v>23.725619999999999</v>
      </c>
      <c r="FD305">
        <v>5.764267E-2</v>
      </c>
      <c r="FE305">
        <v>20.05491</v>
      </c>
      <c r="FF305">
        <v>0.67825230000000003</v>
      </c>
      <c r="FG305">
        <v>24.36063</v>
      </c>
      <c r="FH305">
        <v>5.2894179999999999E-2</v>
      </c>
      <c r="FI305">
        <v>18.469799999999999</v>
      </c>
      <c r="FJ305">
        <v>0.67499929999999997</v>
      </c>
      <c r="FK305">
        <v>24.785250000000001</v>
      </c>
      <c r="FL305" s="1">
        <v>4.811928E-2</v>
      </c>
      <c r="FM305">
        <v>16.854130000000001</v>
      </c>
      <c r="FN305">
        <v>0.67194419999999999</v>
      </c>
      <c r="FO305">
        <v>24.94295</v>
      </c>
      <c r="FP305" s="1">
        <v>4.357896E-2</v>
      </c>
      <c r="FQ305">
        <v>15.30498</v>
      </c>
      <c r="FR305">
        <v>0.66889169999999998</v>
      </c>
      <c r="FS305">
        <v>25.019449999999999</v>
      </c>
      <c r="FT305" s="1">
        <v>3.9397170000000002E-2</v>
      </c>
      <c r="FU305">
        <v>13.8696</v>
      </c>
      <c r="FV305">
        <v>0.6655413</v>
      </c>
      <c r="FW305">
        <v>24.936900000000001</v>
      </c>
      <c r="FX305" s="1">
        <v>3.5558970000000002E-2</v>
      </c>
      <c r="FY305">
        <v>12.555149999999999</v>
      </c>
      <c r="FZ305">
        <v>0.66250439999999999</v>
      </c>
      <c r="GA305">
        <v>24.70646</v>
      </c>
      <c r="GB305" s="1">
        <v>3.2136820000000003E-2</v>
      </c>
      <c r="GC305">
        <v>11.37421</v>
      </c>
      <c r="GD305">
        <v>0.65947670000000003</v>
      </c>
      <c r="GE305">
        <v>24.510179999999998</v>
      </c>
      <c r="GF305" s="1">
        <v>2.9079020000000001E-2</v>
      </c>
      <c r="GG305">
        <v>10.31972</v>
      </c>
      <c r="GH305">
        <v>0.65561190000000003</v>
      </c>
      <c r="GI305">
        <v>24.490100000000002</v>
      </c>
      <c r="GJ305" s="1">
        <v>2.6323119999999998E-2</v>
      </c>
      <c r="GK305">
        <v>9.3780660000000005</v>
      </c>
      <c r="GL305">
        <v>0.65155149999999995</v>
      </c>
      <c r="GM305">
        <v>25.26868</v>
      </c>
      <c r="GN305" s="1">
        <v>2.38248E-2</v>
      </c>
      <c r="GO305">
        <v>8.5230940000000004</v>
      </c>
      <c r="GP305">
        <v>0.64768979999999998</v>
      </c>
      <c r="GQ305">
        <v>25.834800000000001</v>
      </c>
      <c r="GR305" s="1">
        <v>2.1559120000000001E-2</v>
      </c>
      <c r="GS305">
        <v>7.7427929999999998</v>
      </c>
      <c r="GT305">
        <v>0.64391209999999999</v>
      </c>
      <c r="GU305">
        <v>26.12201</v>
      </c>
      <c r="GV305" s="1">
        <v>1.9495579999999998E-2</v>
      </c>
      <c r="GW305">
        <v>7.0283470000000001</v>
      </c>
      <c r="GX305">
        <v>0.6405959</v>
      </c>
      <c r="GY305">
        <v>26.472169999999998</v>
      </c>
      <c r="GZ305" s="1">
        <v>1.7624549999999999E-2</v>
      </c>
      <c r="HA305">
        <v>6.3750249999999999</v>
      </c>
      <c r="HB305">
        <v>0.63767759999999996</v>
      </c>
      <c r="HC305">
        <v>26.477550000000001</v>
      </c>
      <c r="HD305">
        <v>1.5928100000000001E-2</v>
      </c>
      <c r="HE305">
        <v>5.780214</v>
      </c>
      <c r="HF305">
        <v>0.63533850000000003</v>
      </c>
      <c r="HG305">
        <v>26.128710000000002</v>
      </c>
      <c r="HH305">
        <v>1.4413199999999999E-2</v>
      </c>
      <c r="HI305">
        <v>5.2435049999999999</v>
      </c>
      <c r="HJ305">
        <v>0.63333030000000001</v>
      </c>
      <c r="HK305">
        <v>26.055199999999999</v>
      </c>
      <c r="HL305" s="1">
        <v>1.3049679999999999E-2</v>
      </c>
      <c r="HM305">
        <v>4.757835</v>
      </c>
      <c r="HN305">
        <v>0.63159010000000004</v>
      </c>
      <c r="HO305">
        <v>26.188800000000001</v>
      </c>
      <c r="HP305" s="1">
        <v>1.181361E-2</v>
      </c>
      <c r="HQ305">
        <v>4.3160119999999997</v>
      </c>
      <c r="HR305">
        <v>0.63021360000000004</v>
      </c>
      <c r="HS305">
        <v>27.006309999999999</v>
      </c>
      <c r="HT305" s="1">
        <v>1.068472E-2</v>
      </c>
      <c r="HU305">
        <v>3.9103309999999998</v>
      </c>
      <c r="HV305">
        <v>0.62935810000000003</v>
      </c>
      <c r="HW305">
        <v>27.837520000000001</v>
      </c>
      <c r="HX305" s="1">
        <v>9.6441840000000001E-3</v>
      </c>
      <c r="HY305">
        <v>3.5340150000000001</v>
      </c>
      <c r="HZ305">
        <v>0.62861869999999997</v>
      </c>
      <c r="IA305">
        <v>28.2987</v>
      </c>
      <c r="IB305">
        <v>8.6729340000000002E-3</v>
      </c>
      <c r="IC305">
        <v>3.181883</v>
      </c>
      <c r="ID305">
        <v>0.62809550000000003</v>
      </c>
      <c r="IE305">
        <v>28.598710000000001</v>
      </c>
      <c r="IF305" s="1">
        <v>7.7609769999999996E-3</v>
      </c>
      <c r="IG305">
        <v>2.849993</v>
      </c>
      <c r="IH305">
        <v>0.62771699999999997</v>
      </c>
      <c r="II305">
        <v>28.347850000000001</v>
      </c>
      <c r="IJ305" s="1">
        <v>6.8994440000000002E-3</v>
      </c>
      <c r="IK305">
        <v>2.535749</v>
      </c>
      <c r="IL305">
        <v>0.62743910000000003</v>
      </c>
      <c r="IM305">
        <v>27.830639999999999</v>
      </c>
      <c r="IN305" s="1">
        <v>6.0760270000000003E-3</v>
      </c>
      <c r="IO305">
        <v>2.2349800000000002</v>
      </c>
      <c r="IP305">
        <v>0.62725249999999999</v>
      </c>
      <c r="IQ305">
        <v>27.591139999999999</v>
      </c>
      <c r="IR305" s="1">
        <v>5.2734469999999997E-3</v>
      </c>
      <c r="IS305">
        <v>1.9418150000000001</v>
      </c>
      <c r="IT305">
        <v>0.62714340000000002</v>
      </c>
      <c r="IU305">
        <v>27.544530000000002</v>
      </c>
      <c r="IV305" s="1">
        <v>4.4803880000000001E-3</v>
      </c>
      <c r="IW305">
        <v>1.651581</v>
      </c>
      <c r="IX305">
        <v>0.62706609999999996</v>
      </c>
      <c r="IY305">
        <v>28.053339999999999</v>
      </c>
      <c r="IZ305" s="1">
        <v>3.703404E-3</v>
      </c>
      <c r="JA305">
        <v>1.3668260000000001</v>
      </c>
      <c r="JB305">
        <v>0.62702550000000001</v>
      </c>
      <c r="JC305">
        <v>28.190370000000001</v>
      </c>
      <c r="JD305" s="1">
        <v>2.9763789999999999E-3</v>
      </c>
      <c r="JE305">
        <v>1.099742</v>
      </c>
      <c r="JF305">
        <v>0.62698659999999995</v>
      </c>
      <c r="JG305">
        <v>28.204650000000001</v>
      </c>
      <c r="JH305" s="1">
        <v>2.3447939999999999E-3</v>
      </c>
      <c r="JI305">
        <v>0.86689179999999999</v>
      </c>
      <c r="JJ305">
        <v>0.6269633</v>
      </c>
      <c r="JK305">
        <v>27.909289999999999</v>
      </c>
      <c r="JL305" s="1">
        <v>1.8412540000000001E-3</v>
      </c>
      <c r="JM305">
        <v>0.68057979999999996</v>
      </c>
      <c r="JN305">
        <v>0.62694799999999995</v>
      </c>
      <c r="JO305">
        <v>27.661049999999999</v>
      </c>
      <c r="JP305" s="1">
        <v>1.4713459999999999E-3</v>
      </c>
      <c r="JQ305">
        <v>0.54333229999999999</v>
      </c>
      <c r="JR305">
        <v>0.62694079999999996</v>
      </c>
      <c r="JS305">
        <v>27.720459999999999</v>
      </c>
      <c r="JT305" s="1">
        <v>1.217131E-3</v>
      </c>
      <c r="JU305">
        <v>0.44878639999999997</v>
      </c>
      <c r="JV305">
        <v>0.62692680000000001</v>
      </c>
      <c r="JW305">
        <v>27.80162</v>
      </c>
      <c r="JX305" s="1">
        <v>1.04885E-3</v>
      </c>
      <c r="JY305">
        <v>0.38613150000000002</v>
      </c>
      <c r="JZ305">
        <v>0.62691589999999997</v>
      </c>
      <c r="KA305">
        <v>27.86741</v>
      </c>
      <c r="KB305" s="1">
        <v>9.3739189999999997E-4</v>
      </c>
      <c r="KC305">
        <v>0.3446476</v>
      </c>
      <c r="KD305">
        <v>0.62693069999999995</v>
      </c>
      <c r="KE305">
        <v>28.559750000000001</v>
      </c>
      <c r="KF305" s="1">
        <v>8.6019480000000005E-4</v>
      </c>
      <c r="KG305">
        <v>0.31599969999999999</v>
      </c>
      <c r="KH305">
        <v>0.62692340000000002</v>
      </c>
      <c r="KI305">
        <v>28.71284</v>
      </c>
      <c r="KJ305" s="1">
        <v>8.0294100000000005E-4</v>
      </c>
      <c r="KK305">
        <v>0.29482720000000001</v>
      </c>
      <c r="KL305">
        <v>0.62692530000000002</v>
      </c>
      <c r="KM305">
        <v>28.537400000000002</v>
      </c>
      <c r="KN305" s="1">
        <v>7.5710049999999998E-4</v>
      </c>
      <c r="KO305">
        <v>0.27792129999999998</v>
      </c>
      <c r="KP305">
        <v>0.62691370000000002</v>
      </c>
      <c r="KQ305">
        <v>28.383209999999998</v>
      </c>
      <c r="KR305" s="1">
        <v>7.1803359999999996E-4</v>
      </c>
      <c r="KS305">
        <v>0.26353989999999999</v>
      </c>
      <c r="KT305">
        <v>0.62692519999999996</v>
      </c>
      <c r="KU305">
        <v>27.95468</v>
      </c>
      <c r="KV305" s="1">
        <v>6.8318179999999999E-4</v>
      </c>
      <c r="KW305">
        <v>0.25072800000000001</v>
      </c>
      <c r="KX305">
        <v>0.62692349999999997</v>
      </c>
      <c r="KY305">
        <v>27.322929999999999</v>
      </c>
      <c r="KZ305" s="1">
        <v>6.513062E-4</v>
      </c>
      <c r="LA305">
        <v>0.2390138</v>
      </c>
      <c r="LB305">
        <v>0.62691450000000004</v>
      </c>
      <c r="LC305">
        <v>26.955269999999999</v>
      </c>
      <c r="LD305" s="1">
        <v>6.2164640000000003E-4</v>
      </c>
      <c r="LE305">
        <v>0.22812460000000001</v>
      </c>
      <c r="LF305">
        <v>0.62691169999999996</v>
      </c>
      <c r="LG305">
        <v>26.927330000000001</v>
      </c>
      <c r="LH305" s="1">
        <v>5.9402719999999997E-4</v>
      </c>
      <c r="LI305">
        <v>0.21797259999999999</v>
      </c>
      <c r="LJ305">
        <v>0.62694059999999996</v>
      </c>
      <c r="LK305">
        <v>27.855</v>
      </c>
      <c r="LL305" s="1">
        <v>5.6809679999999998E-4</v>
      </c>
      <c r="LM305">
        <v>0.20845540000000001</v>
      </c>
      <c r="LN305">
        <v>0.6269304</v>
      </c>
      <c r="LO305">
        <v>28.400279999999999</v>
      </c>
      <c r="LP305" s="1">
        <v>5.4367260000000002E-4</v>
      </c>
      <c r="LQ305">
        <v>0.19947570000000001</v>
      </c>
      <c r="LR305">
        <v>0.62693030000000005</v>
      </c>
      <c r="LS305">
        <v>28.529959999999999</v>
      </c>
      <c r="LT305" s="1">
        <v>5.2046239999999999E-4</v>
      </c>
      <c r="LU305">
        <v>0.1909554</v>
      </c>
      <c r="LV305">
        <v>0.62693520000000003</v>
      </c>
      <c r="LW305">
        <v>28.95262</v>
      </c>
      <c r="LX305" s="1">
        <v>4.9841009999999995E-4</v>
      </c>
      <c r="LY305">
        <v>0.18286530000000001</v>
      </c>
      <c r="LZ305">
        <v>0.62693010000000005</v>
      </c>
      <c r="MA305">
        <v>28.933060000000001</v>
      </c>
      <c r="MB305" s="1">
        <v>4.7748289999999997E-4</v>
      </c>
      <c r="MC305">
        <v>0.17519119999999999</v>
      </c>
      <c r="MD305">
        <v>0.62692760000000003</v>
      </c>
      <c r="ME305">
        <v>28.294619999999998</v>
      </c>
      <c r="MF305" s="1">
        <v>4.5766319999999999E-4</v>
      </c>
      <c r="MG305">
        <v>0.1679052</v>
      </c>
      <c r="MH305">
        <v>0.62690690000000004</v>
      </c>
      <c r="MI305">
        <v>27.893239999999999</v>
      </c>
      <c r="MJ305" s="1">
        <v>4.387393E-4</v>
      </c>
      <c r="MK305">
        <v>0.1609689</v>
      </c>
      <c r="ML305">
        <v>0.62690380000000001</v>
      </c>
      <c r="MM305">
        <v>27.97672</v>
      </c>
      <c r="MN305" s="1">
        <v>4.2073380000000001E-4</v>
      </c>
      <c r="MO305">
        <v>0.15436929999999999</v>
      </c>
      <c r="MP305">
        <v>0.62687590000000004</v>
      </c>
      <c r="MQ305">
        <v>28.885090000000002</v>
      </c>
      <c r="MR305" s="1">
        <v>4.0358789999999999E-4</v>
      </c>
      <c r="MS305">
        <v>0.14808160000000001</v>
      </c>
      <c r="MT305">
        <v>0.62686039999999998</v>
      </c>
      <c r="MU305">
        <v>29.596270000000001</v>
      </c>
      <c r="MV305" s="1">
        <v>3.8735460000000001E-4</v>
      </c>
      <c r="MW305">
        <v>0.14211029999999999</v>
      </c>
      <c r="MX305">
        <v>0.62681379999999998</v>
      </c>
      <c r="MY305">
        <v>29.778199999999998</v>
      </c>
      <c r="MZ305" s="1">
        <v>3.718428E-4</v>
      </c>
      <c r="NA305">
        <v>0.13642969999999999</v>
      </c>
      <c r="NB305">
        <v>0.62673690000000004</v>
      </c>
      <c r="NC305">
        <v>29.856439999999999</v>
      </c>
      <c r="ND305" s="1">
        <v>3.570739E-4</v>
      </c>
      <c r="NE305">
        <v>0.13101850000000001</v>
      </c>
      <c r="NF305">
        <v>0.62668539999999995</v>
      </c>
      <c r="NG305">
        <v>29.43655</v>
      </c>
      <c r="NH305" s="1">
        <v>3.4297450000000002E-4</v>
      </c>
      <c r="NI305">
        <v>0.12585180000000001</v>
      </c>
      <c r="NJ305">
        <v>0.62659169999999997</v>
      </c>
      <c r="NK305">
        <v>28.842220000000001</v>
      </c>
      <c r="NL305" s="1">
        <v>3.295536E-4</v>
      </c>
      <c r="NM305">
        <v>0.1209327</v>
      </c>
      <c r="NN305">
        <v>0.62647909999999996</v>
      </c>
      <c r="NO305">
        <v>28.508800000000001</v>
      </c>
      <c r="NP305" s="1">
        <v>3.1681249999999998E-4</v>
      </c>
      <c r="NQ305">
        <v>0.11626599999999999</v>
      </c>
      <c r="NR305">
        <v>0.62635419999999997</v>
      </c>
      <c r="NS305">
        <v>28.35501</v>
      </c>
      <c r="NT305" s="1">
        <v>3.047619E-4</v>
      </c>
      <c r="NU305">
        <v>0.1118579</v>
      </c>
      <c r="NV305">
        <v>0.62622560000000005</v>
      </c>
      <c r="NW305">
        <v>28.500889999999998</v>
      </c>
      <c r="NX305" s="1">
        <v>2.9347560000000001E-4</v>
      </c>
      <c r="NY305">
        <v>0.1077255</v>
      </c>
      <c r="NZ305">
        <v>0.62609559999999997</v>
      </c>
      <c r="OA305">
        <v>29.041519999999998</v>
      </c>
      <c r="OB305" s="1">
        <v>2.8286959999999998E-4</v>
      </c>
      <c r="OC305">
        <v>0.1038492</v>
      </c>
      <c r="OD305">
        <v>0.62596689999999999</v>
      </c>
      <c r="OE305">
        <v>29.074860000000001</v>
      </c>
      <c r="OF305" s="1">
        <v>2.7289460000000002E-4</v>
      </c>
      <c r="OG305">
        <v>0.1001947</v>
      </c>
      <c r="OH305">
        <v>0.62584030000000002</v>
      </c>
      <c r="OI305">
        <v>29.019729999999999</v>
      </c>
      <c r="OJ305" s="1">
        <v>2.6336540000000002E-4</v>
      </c>
      <c r="OK305">
        <v>9.6707719999999997E-2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1.116811</v>
      </c>
      <c r="G306">
        <v>24.047820000000002</v>
      </c>
      <c r="H306">
        <v>0</v>
      </c>
      <c r="I306">
        <v>0</v>
      </c>
      <c r="J306">
        <v>1.1264810000000001</v>
      </c>
      <c r="K306">
        <v>24.147379999999998</v>
      </c>
      <c r="L306">
        <v>0</v>
      </c>
      <c r="M306">
        <v>0</v>
      </c>
      <c r="N306">
        <v>1.136309</v>
      </c>
      <c r="O306">
        <v>24.307539999999999</v>
      </c>
      <c r="P306">
        <v>0</v>
      </c>
      <c r="Q306">
        <v>0</v>
      </c>
      <c r="R306">
        <v>1.1464559999999999</v>
      </c>
      <c r="S306">
        <v>23.996690000000001</v>
      </c>
      <c r="T306">
        <v>0</v>
      </c>
      <c r="U306">
        <v>0</v>
      </c>
      <c r="V306">
        <v>1.1568799999999999</v>
      </c>
      <c r="W306">
        <v>23.575520000000001</v>
      </c>
      <c r="X306">
        <v>0</v>
      </c>
      <c r="Y306">
        <v>0</v>
      </c>
      <c r="Z306">
        <v>1.167678</v>
      </c>
      <c r="AA306">
        <v>23.213699999999999</v>
      </c>
      <c r="AB306">
        <v>0</v>
      </c>
      <c r="AC306">
        <v>0</v>
      </c>
      <c r="AD306">
        <v>1.1735120000000001</v>
      </c>
      <c r="AE306">
        <v>22.92867</v>
      </c>
      <c r="AF306">
        <v>0</v>
      </c>
      <c r="AG306">
        <v>0</v>
      </c>
      <c r="AH306">
        <v>1.1703680000000001</v>
      </c>
      <c r="AI306">
        <v>22.85567</v>
      </c>
      <c r="AJ306">
        <v>0</v>
      </c>
      <c r="AK306">
        <v>0</v>
      </c>
      <c r="AL306">
        <v>1.16692</v>
      </c>
      <c r="AM306">
        <v>23.381519999999998</v>
      </c>
      <c r="AN306">
        <v>0</v>
      </c>
      <c r="AO306">
        <v>0</v>
      </c>
      <c r="AP306">
        <v>1.1629290000000001</v>
      </c>
      <c r="AQ306">
        <v>23.545549999999999</v>
      </c>
      <c r="AR306">
        <v>0</v>
      </c>
      <c r="AS306">
        <v>0</v>
      </c>
      <c r="AT306">
        <v>1.158463</v>
      </c>
      <c r="AU306">
        <v>23.533709999999999</v>
      </c>
      <c r="AV306">
        <v>0</v>
      </c>
      <c r="AW306">
        <v>0</v>
      </c>
      <c r="AX306">
        <v>1.153551</v>
      </c>
      <c r="AY306">
        <v>23.407119999999999</v>
      </c>
      <c r="AZ306">
        <v>0</v>
      </c>
      <c r="BA306">
        <v>0</v>
      </c>
      <c r="BB306">
        <v>1.1484700000000001</v>
      </c>
      <c r="BC306">
        <v>23.033989999999999</v>
      </c>
      <c r="BD306">
        <v>0</v>
      </c>
      <c r="BE306">
        <v>0</v>
      </c>
      <c r="BF306">
        <v>1.1441140000000001</v>
      </c>
      <c r="BG306">
        <v>22.7212</v>
      </c>
      <c r="BH306">
        <v>0</v>
      </c>
      <c r="BI306">
        <v>0</v>
      </c>
      <c r="BJ306">
        <v>1.1406879999999999</v>
      </c>
      <c r="BK306">
        <v>22.655169999999998</v>
      </c>
      <c r="BL306">
        <v>4.5348520000000002E-34</v>
      </c>
      <c r="BM306">
        <v>1.2408429999999999E-31</v>
      </c>
      <c r="BN306">
        <v>1.137702</v>
      </c>
      <c r="BO306">
        <v>23.039739999999998</v>
      </c>
      <c r="BP306">
        <v>1.3956950000000001E-21</v>
      </c>
      <c r="BQ306" s="1">
        <v>2.4422030000000002E-19</v>
      </c>
      <c r="BR306">
        <v>1.1349899999999999</v>
      </c>
      <c r="BS306">
        <v>23.67521</v>
      </c>
      <c r="BT306" s="1">
        <v>2.822021E-16</v>
      </c>
      <c r="BU306" s="1">
        <v>6.7255079999999998E-14</v>
      </c>
      <c r="BV306">
        <v>1.1324650000000001</v>
      </c>
      <c r="BW306">
        <v>24.319990000000001</v>
      </c>
      <c r="BX306" s="1">
        <v>7.7394109999999995E-10</v>
      </c>
      <c r="BY306" s="1">
        <v>1.5565919999999999E-7</v>
      </c>
      <c r="BZ306">
        <v>1.129923</v>
      </c>
      <c r="CA306">
        <v>24.620740000000001</v>
      </c>
      <c r="CB306" s="1">
        <v>1.3286019999999999E-6</v>
      </c>
      <c r="CC306" s="1">
        <v>2.8781549999999998E-4</v>
      </c>
      <c r="CD306">
        <v>1.127257</v>
      </c>
      <c r="CE306">
        <v>24.311579999999999</v>
      </c>
      <c r="CF306" s="1">
        <v>2.9731089999999999E-4</v>
      </c>
      <c r="CG306" s="1">
        <v>6.7611110000000002E-2</v>
      </c>
      <c r="CH306">
        <v>1.1242650000000001</v>
      </c>
      <c r="CI306">
        <v>23.78276</v>
      </c>
      <c r="CJ306" s="1">
        <v>1.7627650000000002E-2</v>
      </c>
      <c r="CK306" s="1">
        <v>4.1727790000000002</v>
      </c>
      <c r="CL306">
        <v>1.1208800000000001</v>
      </c>
      <c r="CM306">
        <v>23.358409999999999</v>
      </c>
      <c r="CN306" s="1">
        <v>0.37786900000000001</v>
      </c>
      <c r="CO306" s="1">
        <v>92.680170000000004</v>
      </c>
      <c r="CP306">
        <v>1.1170180000000001</v>
      </c>
      <c r="CQ306">
        <v>23.036069999999999</v>
      </c>
      <c r="CR306" s="1">
        <v>3.5507610000000001</v>
      </c>
      <c r="CS306">
        <v>898.48580000000004</v>
      </c>
      <c r="CT306">
        <v>1.112617</v>
      </c>
      <c r="CU306">
        <v>23.265730000000001</v>
      </c>
      <c r="CV306" s="1">
        <v>16.748539999999998</v>
      </c>
      <c r="CW306">
        <v>4360.6360000000004</v>
      </c>
      <c r="CX306">
        <v>1.107685</v>
      </c>
      <c r="CY306">
        <v>23.872789999999998</v>
      </c>
      <c r="CZ306" s="1">
        <v>44.063450000000003</v>
      </c>
      <c r="DA306">
        <v>11773.57</v>
      </c>
      <c r="DB306">
        <v>1.1022479999999999</v>
      </c>
      <c r="DC306">
        <v>24.263300000000001</v>
      </c>
      <c r="DD306">
        <v>70.386120000000005</v>
      </c>
      <c r="DE306">
        <v>19259.73</v>
      </c>
      <c r="DF306">
        <v>1.0963449999999999</v>
      </c>
      <c r="DG306">
        <v>24.53529</v>
      </c>
      <c r="DH306">
        <v>73.283950000000004</v>
      </c>
      <c r="DI306">
        <v>20499.66</v>
      </c>
      <c r="DJ306">
        <v>1.089993</v>
      </c>
      <c r="DK306">
        <v>24.446280000000002</v>
      </c>
      <c r="DL306">
        <v>52.79401</v>
      </c>
      <c r="DM306">
        <v>15072.3</v>
      </c>
      <c r="DN306">
        <v>1.0839240000000001</v>
      </c>
      <c r="DO306">
        <v>24.146070000000002</v>
      </c>
      <c r="DP306">
        <v>27.735620000000001</v>
      </c>
      <c r="DQ306">
        <v>8066.8029999999999</v>
      </c>
      <c r="DR306">
        <v>1.077439</v>
      </c>
      <c r="DS306">
        <v>23.875920000000001</v>
      </c>
      <c r="DT306">
        <v>11.11999</v>
      </c>
      <c r="DU306">
        <v>3289.0819999999999</v>
      </c>
      <c r="DV306">
        <v>1.070773</v>
      </c>
      <c r="DW306">
        <v>23.516400000000001</v>
      </c>
      <c r="DX306">
        <v>3.5603060000000002</v>
      </c>
      <c r="DY306">
        <v>1068.9760000000001</v>
      </c>
      <c r="DZ306">
        <v>1.064019</v>
      </c>
      <c r="EA306">
        <v>23.574280000000002</v>
      </c>
      <c r="EB306">
        <v>0.96974490000000002</v>
      </c>
      <c r="EC306">
        <v>294.33260000000001</v>
      </c>
      <c r="ED306">
        <v>1.057137</v>
      </c>
      <c r="EE306">
        <v>23.879290000000001</v>
      </c>
      <c r="EF306">
        <v>0.2618663</v>
      </c>
      <c r="EG306">
        <v>79.334689999999995</v>
      </c>
      <c r="EH306">
        <v>1.0501</v>
      </c>
      <c r="EI306">
        <v>24.290880000000001</v>
      </c>
      <c r="EJ306">
        <v>0.1020678</v>
      </c>
      <c r="EK306">
        <v>30.14049</v>
      </c>
      <c r="EL306">
        <v>1.042999</v>
      </c>
      <c r="EM306">
        <v>24.602</v>
      </c>
      <c r="EN306">
        <v>7.2128040000000004E-2</v>
      </c>
      <c r="EO306">
        <v>20.83691</v>
      </c>
      <c r="EP306">
        <v>1.036127</v>
      </c>
      <c r="EQ306">
        <v>24.471109999999999</v>
      </c>
      <c r="ER306">
        <v>6.7258979999999996E-2</v>
      </c>
      <c r="ES306">
        <v>19.376930000000002</v>
      </c>
      <c r="ET306">
        <v>1.0296460000000001</v>
      </c>
      <c r="EU306">
        <v>24.131710000000002</v>
      </c>
      <c r="EV306">
        <v>6.5231880000000006E-2</v>
      </c>
      <c r="EW306">
        <v>18.858000000000001</v>
      </c>
      <c r="EX306">
        <v>1.022993</v>
      </c>
      <c r="EY306">
        <v>23.865680000000001</v>
      </c>
      <c r="EZ306">
        <v>6.2218200000000001E-2</v>
      </c>
      <c r="FA306">
        <v>18.066330000000001</v>
      </c>
      <c r="FB306">
        <v>1.0152909999999999</v>
      </c>
      <c r="FC306">
        <v>23.738980000000002</v>
      </c>
      <c r="FD306">
        <v>5.8078100000000001E-2</v>
      </c>
      <c r="FE306">
        <v>16.955179999999999</v>
      </c>
      <c r="FF306">
        <v>1.007201</v>
      </c>
      <c r="FG306">
        <v>24.358129999999999</v>
      </c>
      <c r="FH306">
        <v>5.3359419999999998E-2</v>
      </c>
      <c r="FI306">
        <v>15.66286</v>
      </c>
      <c r="FJ306">
        <v>0.99943950000000004</v>
      </c>
      <c r="FK306">
        <v>24.80715</v>
      </c>
      <c r="FL306" s="1">
        <v>4.8576300000000003E-2</v>
      </c>
      <c r="FM306">
        <v>14.328860000000001</v>
      </c>
      <c r="FN306">
        <v>0.99181030000000003</v>
      </c>
      <c r="FO306">
        <v>24.95486</v>
      </c>
      <c r="FP306" s="1">
        <v>4.4006820000000002E-2</v>
      </c>
      <c r="FQ306">
        <v>13.040760000000001</v>
      </c>
      <c r="FR306">
        <v>0.98433689999999996</v>
      </c>
      <c r="FS306">
        <v>25.018830000000001</v>
      </c>
      <c r="FT306" s="1">
        <v>3.9792130000000002E-2</v>
      </c>
      <c r="FU306">
        <v>11.84113</v>
      </c>
      <c r="FV306">
        <v>0.97620839999999998</v>
      </c>
      <c r="FW306">
        <v>24.93722</v>
      </c>
      <c r="FX306" s="1">
        <v>3.5917629999999999E-2</v>
      </c>
      <c r="FY306">
        <v>10.74001</v>
      </c>
      <c r="FZ306">
        <v>0.96847499999999997</v>
      </c>
      <c r="GA306">
        <v>24.706469999999999</v>
      </c>
      <c r="GB306" s="1">
        <v>3.2458140000000003E-2</v>
      </c>
      <c r="GC306">
        <v>9.7481259999999992</v>
      </c>
      <c r="GD306">
        <v>0.96013159999999997</v>
      </c>
      <c r="GE306">
        <v>24.510190000000001</v>
      </c>
      <c r="GF306" s="1">
        <v>2.9364660000000001E-2</v>
      </c>
      <c r="GG306">
        <v>8.8594880000000007</v>
      </c>
      <c r="GH306">
        <v>0.95075430000000005</v>
      </c>
      <c r="GI306">
        <v>24.485749999999999</v>
      </c>
      <c r="GJ306" s="1">
        <v>2.6580389999999999E-2</v>
      </c>
      <c r="GK306">
        <v>8.066236</v>
      </c>
      <c r="GL306">
        <v>0.94145800000000002</v>
      </c>
      <c r="GM306">
        <v>25.247959999999999</v>
      </c>
      <c r="GN306" s="1">
        <v>2.4060160000000001E-2</v>
      </c>
      <c r="GO306">
        <v>7.34673</v>
      </c>
      <c r="GP306">
        <v>0.93253169999999996</v>
      </c>
      <c r="GQ306">
        <v>25.85304</v>
      </c>
      <c r="GR306" s="1">
        <v>2.1774620000000001E-2</v>
      </c>
      <c r="GS306">
        <v>6.688345</v>
      </c>
      <c r="GT306">
        <v>0.92385079999999997</v>
      </c>
      <c r="GU306">
        <v>26.146540000000002</v>
      </c>
      <c r="GV306" s="1">
        <v>1.96933E-2</v>
      </c>
      <c r="GW306">
        <v>6.0840880000000004</v>
      </c>
      <c r="GX306">
        <v>0.91591929999999999</v>
      </c>
      <c r="GY306">
        <v>26.479340000000001</v>
      </c>
      <c r="GZ306" s="1">
        <v>1.780499E-2</v>
      </c>
      <c r="HA306">
        <v>5.5295379999999996</v>
      </c>
      <c r="HB306">
        <v>0.90861879999999995</v>
      </c>
      <c r="HC306">
        <v>26.500409999999999</v>
      </c>
      <c r="HD306" s="1">
        <v>1.6091870000000001E-2</v>
      </c>
      <c r="HE306">
        <v>5.0234389999999998</v>
      </c>
      <c r="HF306">
        <v>0.90242319999999998</v>
      </c>
      <c r="HG306">
        <v>26.136859999999999</v>
      </c>
      <c r="HH306" s="1">
        <v>1.456092E-2</v>
      </c>
      <c r="HI306">
        <v>4.5646829999999996</v>
      </c>
      <c r="HJ306">
        <v>0.89701390000000003</v>
      </c>
      <c r="HK306">
        <v>26.035540000000001</v>
      </c>
      <c r="HL306" s="1">
        <v>1.3183179999999999E-2</v>
      </c>
      <c r="HM306">
        <v>4.1484120000000004</v>
      </c>
      <c r="HN306">
        <v>0.8923219</v>
      </c>
      <c r="HO306">
        <v>26.161560000000001</v>
      </c>
      <c r="HP306" s="1">
        <v>1.193526E-2</v>
      </c>
      <c r="HQ306">
        <v>3.7687539999999999</v>
      </c>
      <c r="HR306">
        <v>0.88841769999999998</v>
      </c>
      <c r="HS306">
        <v>26.964870000000001</v>
      </c>
      <c r="HT306" s="1">
        <v>1.0796460000000001E-2</v>
      </c>
      <c r="HU306">
        <v>3.4194719999999998</v>
      </c>
      <c r="HV306">
        <v>0.88509610000000005</v>
      </c>
      <c r="HW306">
        <v>27.831479999999999</v>
      </c>
      <c r="HX306" s="1">
        <v>9.7479920000000005E-3</v>
      </c>
      <c r="HY306">
        <v>3.0954000000000002</v>
      </c>
      <c r="HZ306">
        <v>0.88241879999999995</v>
      </c>
      <c r="IA306">
        <v>28.32724</v>
      </c>
      <c r="IB306" s="1">
        <v>8.7701989999999994E-3</v>
      </c>
      <c r="IC306">
        <v>2.7911980000000001</v>
      </c>
      <c r="ID306">
        <v>0.88033399999999995</v>
      </c>
      <c r="IE306">
        <v>28.630179999999999</v>
      </c>
      <c r="IF306" s="1">
        <v>7.8526259999999997E-3</v>
      </c>
      <c r="IG306">
        <v>2.5039099999999999</v>
      </c>
      <c r="IH306">
        <v>0.87876699999999996</v>
      </c>
      <c r="II306">
        <v>28.400839999999999</v>
      </c>
      <c r="IJ306" s="1">
        <v>6.9863210000000002E-3</v>
      </c>
      <c r="IK306">
        <v>2.2314799999999999</v>
      </c>
      <c r="IL306">
        <v>0.87760329999999998</v>
      </c>
      <c r="IM306">
        <v>27.85913</v>
      </c>
      <c r="IN306" s="1">
        <v>6.1596380000000003E-3</v>
      </c>
      <c r="IO306">
        <v>1.970798</v>
      </c>
      <c r="IP306">
        <v>0.87674039999999998</v>
      </c>
      <c r="IQ306">
        <v>27.589300000000001</v>
      </c>
      <c r="IR306" s="1">
        <v>5.3555970000000001E-3</v>
      </c>
      <c r="IS306">
        <v>1.71695</v>
      </c>
      <c r="IT306">
        <v>0.87611039999999996</v>
      </c>
      <c r="IU306">
        <v>27.532679999999999</v>
      </c>
      <c r="IV306" s="1">
        <v>4.5617280000000001E-3</v>
      </c>
      <c r="IW306">
        <v>1.4656180000000001</v>
      </c>
      <c r="IX306">
        <v>0.87568990000000002</v>
      </c>
      <c r="IY306">
        <v>28.024709999999999</v>
      </c>
      <c r="IZ306" s="1">
        <v>3.7820150000000001E-3</v>
      </c>
      <c r="JA306">
        <v>1.2180340000000001</v>
      </c>
      <c r="JB306">
        <v>0.87536440000000004</v>
      </c>
      <c r="JC306">
        <v>28.219840000000001</v>
      </c>
      <c r="JD306" s="1">
        <v>3.0479830000000002E-3</v>
      </c>
      <c r="JE306">
        <v>0.9838829</v>
      </c>
      <c r="JF306">
        <v>0.87514190000000003</v>
      </c>
      <c r="JG306">
        <v>28.24287</v>
      </c>
      <c r="JH306" s="1">
        <v>2.404813E-3</v>
      </c>
      <c r="JI306">
        <v>0.77733790000000003</v>
      </c>
      <c r="JJ306">
        <v>0.8750173</v>
      </c>
      <c r="JK306">
        <v>27.960229999999999</v>
      </c>
      <c r="JL306" s="1">
        <v>1.887389E-3</v>
      </c>
      <c r="JM306">
        <v>0.61003569999999996</v>
      </c>
      <c r="JN306">
        <v>0.87489229999999996</v>
      </c>
      <c r="JO306">
        <v>27.687850000000001</v>
      </c>
      <c r="JP306" s="1">
        <v>1.5041410000000001E-3</v>
      </c>
      <c r="JQ306">
        <v>0.4853982</v>
      </c>
      <c r="JR306">
        <v>0.87481929999999997</v>
      </c>
      <c r="JS306">
        <v>27.73272</v>
      </c>
      <c r="JT306" s="1">
        <v>1.239186E-3</v>
      </c>
      <c r="JU306">
        <v>0.398816</v>
      </c>
      <c r="JV306">
        <v>0.87478750000000005</v>
      </c>
      <c r="JW306">
        <v>27.80866</v>
      </c>
      <c r="JX306" s="1">
        <v>1.0633680000000001E-3</v>
      </c>
      <c r="JY306">
        <v>0.34121960000000001</v>
      </c>
      <c r="JZ306">
        <v>0.87474700000000005</v>
      </c>
      <c r="KA306">
        <v>27.873280000000001</v>
      </c>
      <c r="KB306" s="1">
        <v>9.4713570000000001E-4</v>
      </c>
      <c r="KC306">
        <v>0.30316349999999997</v>
      </c>
      <c r="KD306">
        <v>0.87472620000000001</v>
      </c>
      <c r="KE306">
        <v>28.534510000000001</v>
      </c>
      <c r="KF306" s="1">
        <v>8.6711980000000002E-4</v>
      </c>
      <c r="KG306">
        <v>0.2770841</v>
      </c>
      <c r="KH306">
        <v>0.87473460000000003</v>
      </c>
      <c r="KI306">
        <v>28.757169999999999</v>
      </c>
      <c r="KJ306" s="1">
        <v>8.0826080000000005E-4</v>
      </c>
      <c r="KK306">
        <v>0.2580191</v>
      </c>
      <c r="KL306">
        <v>0.87472349999999999</v>
      </c>
      <c r="KM306">
        <v>28.586189999999998</v>
      </c>
      <c r="KN306" s="1">
        <v>7.6148320000000004E-4</v>
      </c>
      <c r="KO306">
        <v>0.24294830000000001</v>
      </c>
      <c r="KP306">
        <v>0.87470479999999995</v>
      </c>
      <c r="KQ306">
        <v>28.434719999999999</v>
      </c>
      <c r="KR306" s="1">
        <v>7.2184460000000001E-4</v>
      </c>
      <c r="KS306">
        <v>0.2302198</v>
      </c>
      <c r="KT306">
        <v>0.87471049999999995</v>
      </c>
      <c r="KU306">
        <v>28.025569999999998</v>
      </c>
      <c r="KV306" s="1">
        <v>6.8663239999999998E-4</v>
      </c>
      <c r="KW306">
        <v>0.21895339999999999</v>
      </c>
      <c r="KX306">
        <v>0.87468670000000004</v>
      </c>
      <c r="KY306">
        <v>27.37613</v>
      </c>
      <c r="KZ306" s="1">
        <v>6.5448939999999999E-4</v>
      </c>
      <c r="LA306">
        <v>0.20867740000000001</v>
      </c>
      <c r="LB306">
        <v>0.87469129999999995</v>
      </c>
      <c r="LC306">
        <v>26.97626</v>
      </c>
      <c r="LD306" s="1">
        <v>6.2460789999999999E-4</v>
      </c>
      <c r="LE306">
        <v>0.19913980000000001</v>
      </c>
      <c r="LF306">
        <v>0.8746893</v>
      </c>
      <c r="LG306">
        <v>26.921530000000001</v>
      </c>
      <c r="LH306" s="1">
        <v>5.967956E-4</v>
      </c>
      <c r="LI306">
        <v>0.1902498</v>
      </c>
      <c r="LJ306">
        <v>0.8746912</v>
      </c>
      <c r="LK306">
        <v>27.825310000000002</v>
      </c>
      <c r="LL306" s="1">
        <v>5.7069800000000002E-4</v>
      </c>
      <c r="LM306">
        <v>0.18192829999999999</v>
      </c>
      <c r="LN306">
        <v>0.87471220000000005</v>
      </c>
      <c r="LO306">
        <v>28.437360000000002</v>
      </c>
      <c r="LP306" s="1">
        <v>5.461369E-4</v>
      </c>
      <c r="LQ306">
        <v>0.17407719999999999</v>
      </c>
      <c r="LR306">
        <v>0.87468869999999999</v>
      </c>
      <c r="LS306">
        <v>28.577539999999999</v>
      </c>
      <c r="LT306" s="1">
        <v>5.2280299999999996E-4</v>
      </c>
      <c r="LU306">
        <v>0.1666349</v>
      </c>
      <c r="LV306">
        <v>0.87468990000000002</v>
      </c>
      <c r="LW306">
        <v>28.976959999999998</v>
      </c>
      <c r="LX306" s="1">
        <v>5.006333E-4</v>
      </c>
      <c r="LY306">
        <v>0.15956809999999999</v>
      </c>
      <c r="LZ306">
        <v>0.8746874</v>
      </c>
      <c r="MA306">
        <v>28.99652</v>
      </c>
      <c r="MB306" s="1">
        <v>4.7958380000000001E-4</v>
      </c>
      <c r="MC306">
        <v>0.15285699999999999</v>
      </c>
      <c r="MD306">
        <v>0.87470700000000001</v>
      </c>
      <c r="ME306">
        <v>28.354240000000001</v>
      </c>
      <c r="MF306" s="1">
        <v>4.596693E-4</v>
      </c>
      <c r="MG306">
        <v>0.1464982</v>
      </c>
      <c r="MH306">
        <v>0.87468369999999995</v>
      </c>
      <c r="MI306">
        <v>27.914010000000001</v>
      </c>
      <c r="MJ306" s="1">
        <v>4.4064789999999999E-4</v>
      </c>
      <c r="MK306">
        <v>0.14043800000000001</v>
      </c>
      <c r="ML306">
        <v>0.87464609999999998</v>
      </c>
      <c r="MM306">
        <v>27.96245</v>
      </c>
      <c r="MN306" s="1">
        <v>4.2254770000000003E-4</v>
      </c>
      <c r="MO306">
        <v>0.1346753</v>
      </c>
      <c r="MP306">
        <v>0.87463400000000002</v>
      </c>
      <c r="MQ306">
        <v>28.862380000000002</v>
      </c>
      <c r="MR306" s="1">
        <v>4.0531570000000003E-4</v>
      </c>
      <c r="MS306">
        <v>0.12918250000000001</v>
      </c>
      <c r="MT306">
        <v>0.87457010000000002</v>
      </c>
      <c r="MU306">
        <v>29.61722</v>
      </c>
      <c r="MV306" s="1">
        <v>3.8899820000000001E-4</v>
      </c>
      <c r="MW306">
        <v>0.1239693</v>
      </c>
      <c r="MX306">
        <v>0.87447580000000003</v>
      </c>
      <c r="MY306">
        <v>29.828119999999998</v>
      </c>
      <c r="MZ306" s="1">
        <v>3.7340300000000002E-4</v>
      </c>
      <c r="NA306">
        <v>0.1190099</v>
      </c>
      <c r="NB306">
        <v>0.87434820000000002</v>
      </c>
      <c r="NC306">
        <v>29.90361</v>
      </c>
      <c r="ND306" s="1">
        <v>3.585622E-4</v>
      </c>
      <c r="NE306">
        <v>0.11428439999999999</v>
      </c>
      <c r="NF306">
        <v>0.87418620000000002</v>
      </c>
      <c r="NG306">
        <v>29.507729999999999</v>
      </c>
      <c r="NH306" s="1">
        <v>3.4440250000000001E-4</v>
      </c>
      <c r="NI306">
        <v>0.10978259999999999</v>
      </c>
      <c r="NJ306">
        <v>0.87397270000000005</v>
      </c>
      <c r="NK306">
        <v>28.892469999999999</v>
      </c>
      <c r="NL306" s="1">
        <v>3.3090860000000003E-4</v>
      </c>
      <c r="NM306">
        <v>0.1054887</v>
      </c>
      <c r="NN306">
        <v>0.87372970000000005</v>
      </c>
      <c r="NO306">
        <v>28.531179999999999</v>
      </c>
      <c r="NP306" s="1">
        <v>3.180918E-4</v>
      </c>
      <c r="NQ306">
        <v>0.1014137</v>
      </c>
      <c r="NR306">
        <v>0.87345660000000003</v>
      </c>
      <c r="NS306">
        <v>28.366800000000001</v>
      </c>
      <c r="NT306" s="1">
        <v>3.059712E-4</v>
      </c>
      <c r="NU306">
        <v>9.7566600000000003E-2</v>
      </c>
      <c r="NV306">
        <v>0.87313010000000002</v>
      </c>
      <c r="NW306">
        <v>28.497720000000001</v>
      </c>
      <c r="NX306" s="1">
        <v>2.9460329999999999E-4</v>
      </c>
      <c r="NY306">
        <v>9.3955250000000004E-2</v>
      </c>
      <c r="NZ306">
        <v>0.87281880000000001</v>
      </c>
      <c r="OA306">
        <v>29.040289999999999</v>
      </c>
      <c r="OB306" s="1">
        <v>2.839335E-4</v>
      </c>
      <c r="OC306">
        <v>9.0571899999999997E-2</v>
      </c>
      <c r="OD306">
        <v>0.8724904</v>
      </c>
      <c r="OE306">
        <v>29.099029999999999</v>
      </c>
      <c r="OF306" s="1">
        <v>2.7390340000000001E-4</v>
      </c>
      <c r="OG306">
        <v>8.7385030000000002E-2</v>
      </c>
      <c r="OH306">
        <v>0.87215889999999996</v>
      </c>
      <c r="OI306">
        <v>29.056629999999998</v>
      </c>
      <c r="OJ306" s="1">
        <v>2.643349E-4</v>
      </c>
      <c r="OK306">
        <v>8.4348989999999999E-2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0.90006169999999996</v>
      </c>
      <c r="G307">
        <v>24.047899999999998</v>
      </c>
      <c r="H307">
        <v>0</v>
      </c>
      <c r="I307">
        <v>0</v>
      </c>
      <c r="J307">
        <v>0.89779790000000004</v>
      </c>
      <c r="K307">
        <v>24.169250000000002</v>
      </c>
      <c r="L307">
        <v>0</v>
      </c>
      <c r="M307">
        <v>0</v>
      </c>
      <c r="N307">
        <v>0.89552039999999999</v>
      </c>
      <c r="O307">
        <v>24.32066</v>
      </c>
      <c r="P307">
        <v>0</v>
      </c>
      <c r="Q307">
        <v>0</v>
      </c>
      <c r="R307">
        <v>0.89326570000000005</v>
      </c>
      <c r="S307">
        <v>24.035139999999998</v>
      </c>
      <c r="T307">
        <v>0</v>
      </c>
      <c r="U307">
        <v>0</v>
      </c>
      <c r="V307">
        <v>0.89097839999999995</v>
      </c>
      <c r="W307">
        <v>23.6098</v>
      </c>
      <c r="X307">
        <v>0</v>
      </c>
      <c r="Y307">
        <v>0</v>
      </c>
      <c r="Z307">
        <v>0.88867669999999999</v>
      </c>
      <c r="AA307">
        <v>23.244409999999998</v>
      </c>
      <c r="AB307">
        <v>0</v>
      </c>
      <c r="AC307">
        <v>0</v>
      </c>
      <c r="AD307">
        <v>0.88658760000000003</v>
      </c>
      <c r="AE307">
        <v>22.948530000000002</v>
      </c>
      <c r="AF307">
        <v>0</v>
      </c>
      <c r="AG307">
        <v>0</v>
      </c>
      <c r="AH307">
        <v>0.88421629999999996</v>
      </c>
      <c r="AI307">
        <v>22.8629</v>
      </c>
      <c r="AJ307">
        <v>0</v>
      </c>
      <c r="AK307">
        <v>0</v>
      </c>
      <c r="AL307">
        <v>0.881602</v>
      </c>
      <c r="AM307">
        <v>23.370979999999999</v>
      </c>
      <c r="AN307">
        <v>0</v>
      </c>
      <c r="AO307">
        <v>0</v>
      </c>
      <c r="AP307">
        <v>0.87862750000000001</v>
      </c>
      <c r="AQ307">
        <v>23.559470000000001</v>
      </c>
      <c r="AR307">
        <v>0</v>
      </c>
      <c r="AS307">
        <v>0</v>
      </c>
      <c r="AT307">
        <v>0.87527189999999999</v>
      </c>
      <c r="AU307">
        <v>23.553419999999999</v>
      </c>
      <c r="AV307">
        <v>0</v>
      </c>
      <c r="AW307">
        <v>0</v>
      </c>
      <c r="AX307">
        <v>0.87155249999999995</v>
      </c>
      <c r="AY307">
        <v>23.438479999999998</v>
      </c>
      <c r="AZ307">
        <v>0</v>
      </c>
      <c r="BA307">
        <v>0</v>
      </c>
      <c r="BB307">
        <v>0.86774430000000002</v>
      </c>
      <c r="BC307">
        <v>23.071259999999999</v>
      </c>
      <c r="BD307">
        <v>0</v>
      </c>
      <c r="BE307">
        <v>0</v>
      </c>
      <c r="BF307">
        <v>0.86443449999999999</v>
      </c>
      <c r="BG307">
        <v>22.75545</v>
      </c>
      <c r="BH307">
        <v>0</v>
      </c>
      <c r="BI307">
        <v>0</v>
      </c>
      <c r="BJ307">
        <v>0.86178779999999999</v>
      </c>
      <c r="BK307">
        <v>22.676600000000001</v>
      </c>
      <c r="BL307">
        <v>7.0691619999999998E-35</v>
      </c>
      <c r="BM307">
        <v>2.1421839999999999E-32</v>
      </c>
      <c r="BN307">
        <v>0.85946670000000003</v>
      </c>
      <c r="BO307">
        <v>23.043749999999999</v>
      </c>
      <c r="BP307">
        <v>4.4285140000000002E-22</v>
      </c>
      <c r="BQ307">
        <v>8.5012560000000003E-20</v>
      </c>
      <c r="BR307">
        <v>0.85738910000000002</v>
      </c>
      <c r="BS307">
        <v>23.676690000000001</v>
      </c>
      <c r="BT307" s="1">
        <v>4.7323610000000001E-17</v>
      </c>
      <c r="BU307" s="1">
        <v>1.4330240000000002E-14</v>
      </c>
      <c r="BV307">
        <v>0.85546990000000001</v>
      </c>
      <c r="BW307">
        <v>24.330120000000001</v>
      </c>
      <c r="BX307" s="1">
        <v>3.9298030000000001E-10</v>
      </c>
      <c r="BY307" s="1">
        <v>8.7123609999999995E-8</v>
      </c>
      <c r="BZ307">
        <v>0.85352399999999995</v>
      </c>
      <c r="CA307">
        <v>24.64696</v>
      </c>
      <c r="CB307" s="1">
        <v>8.1818980000000001E-7</v>
      </c>
      <c r="CC307" s="1">
        <v>1.948342E-4</v>
      </c>
      <c r="CD307">
        <v>0.85151180000000004</v>
      </c>
      <c r="CE307">
        <v>24.356079999999999</v>
      </c>
      <c r="CF307" s="1">
        <v>2.044824E-4</v>
      </c>
      <c r="CG307" s="1">
        <v>5.1092489999999997E-2</v>
      </c>
      <c r="CH307">
        <v>0.84928060000000005</v>
      </c>
      <c r="CI307">
        <v>23.823650000000001</v>
      </c>
      <c r="CJ307" s="1">
        <v>1.3179359999999999E-2</v>
      </c>
      <c r="CK307" s="1">
        <v>3.4286509999999999</v>
      </c>
      <c r="CL307">
        <v>0.8467363</v>
      </c>
      <c r="CM307">
        <v>23.39434</v>
      </c>
      <c r="CN307" s="1">
        <v>0.30265209999999998</v>
      </c>
      <c r="CO307" s="1">
        <v>81.630070000000003</v>
      </c>
      <c r="CP307">
        <v>0.84380109999999997</v>
      </c>
      <c r="CQ307">
        <v>23.066800000000001</v>
      </c>
      <c r="CR307" s="1">
        <v>3.0168919999999999</v>
      </c>
      <c r="CS307" s="1">
        <v>840.1259</v>
      </c>
      <c r="CT307">
        <v>0.84050800000000003</v>
      </c>
      <c r="CU307">
        <v>23.27384</v>
      </c>
      <c r="CV307" s="1">
        <v>14.983510000000001</v>
      </c>
      <c r="CW307">
        <v>4296.8530000000001</v>
      </c>
      <c r="CX307">
        <v>0.83680779999999999</v>
      </c>
      <c r="CY307">
        <v>23.8748</v>
      </c>
      <c r="CZ307" s="1">
        <v>41.260150000000003</v>
      </c>
      <c r="DA307">
        <v>12153.02</v>
      </c>
      <c r="DB307">
        <v>0.83273520000000001</v>
      </c>
      <c r="DC307">
        <v>24.273479999999999</v>
      </c>
      <c r="DD307">
        <v>68.636259999999993</v>
      </c>
      <c r="DE307">
        <v>20719.96</v>
      </c>
      <c r="DF307">
        <v>0.82829889999999995</v>
      </c>
      <c r="DG307">
        <v>24.542819999999999</v>
      </c>
      <c r="DH307">
        <v>74.08878</v>
      </c>
      <c r="DI307">
        <v>22881.68</v>
      </c>
      <c r="DJ307">
        <v>0.82352879999999995</v>
      </c>
      <c r="DK307">
        <v>24.46452</v>
      </c>
      <c r="DL307">
        <v>55.127719999999997</v>
      </c>
      <c r="DM307">
        <v>17388.04</v>
      </c>
      <c r="DN307">
        <v>0.81888079999999996</v>
      </c>
      <c r="DO307">
        <v>24.16995</v>
      </c>
      <c r="DP307">
        <v>29.808029999999999</v>
      </c>
      <c r="DQ307">
        <v>9584.1679999999997</v>
      </c>
      <c r="DR307">
        <v>0.81415959999999998</v>
      </c>
      <c r="DS307">
        <v>23.900079999999999</v>
      </c>
      <c r="DT307">
        <v>12.258800000000001</v>
      </c>
      <c r="DU307">
        <v>4013.2449999999999</v>
      </c>
      <c r="DV307">
        <v>0.8092876</v>
      </c>
      <c r="DW307">
        <v>23.5442</v>
      </c>
      <c r="DX307">
        <v>4.0100800000000003</v>
      </c>
      <c r="DY307">
        <v>1334.403</v>
      </c>
      <c r="DZ307">
        <v>0.8043361</v>
      </c>
      <c r="EA307">
        <v>23.58541</v>
      </c>
      <c r="EB307">
        <v>1.1073519999999999</v>
      </c>
      <c r="EC307">
        <v>373.08749999999998</v>
      </c>
      <c r="ED307">
        <v>0.79932990000000004</v>
      </c>
      <c r="EE307">
        <v>23.89162</v>
      </c>
      <c r="EF307">
        <v>0.29607990000000001</v>
      </c>
      <c r="EG307">
        <v>99.813069999999996</v>
      </c>
      <c r="EH307">
        <v>0.79423220000000005</v>
      </c>
      <c r="EI307">
        <v>24.301639999999999</v>
      </c>
      <c r="EJ307">
        <v>0.1091271</v>
      </c>
      <c r="EK307">
        <v>35.902850000000001</v>
      </c>
      <c r="EL307">
        <v>0.78909949999999995</v>
      </c>
      <c r="EM307">
        <v>24.610779999999998</v>
      </c>
      <c r="EN307">
        <v>7.3305880000000004E-2</v>
      </c>
      <c r="EO307">
        <v>23.525259999999999</v>
      </c>
      <c r="EP307">
        <v>0.78410639999999998</v>
      </c>
      <c r="EQ307">
        <v>24.488479999999999</v>
      </c>
      <c r="ER307">
        <v>6.7463090000000003E-2</v>
      </c>
      <c r="ES307">
        <v>21.563549999999999</v>
      </c>
      <c r="ET307">
        <v>0.77939740000000002</v>
      </c>
      <c r="EU307">
        <v>24.14921</v>
      </c>
      <c r="EV307">
        <v>6.5434179999999995E-2</v>
      </c>
      <c r="EW307">
        <v>20.992830000000001</v>
      </c>
      <c r="EX307">
        <v>0.77464909999999998</v>
      </c>
      <c r="EY307">
        <v>23.88184</v>
      </c>
      <c r="EZ307">
        <v>6.2539429999999993E-2</v>
      </c>
      <c r="FA307">
        <v>20.161180000000002</v>
      </c>
      <c r="FB307">
        <v>0.7690091</v>
      </c>
      <c r="FC307">
        <v>23.761050000000001</v>
      </c>
      <c r="FD307">
        <v>5.8498340000000003E-2</v>
      </c>
      <c r="FE307">
        <v>18.962859999999999</v>
      </c>
      <c r="FF307">
        <v>0.76307150000000001</v>
      </c>
      <c r="FG307">
        <v>24.363530000000001</v>
      </c>
      <c r="FH307">
        <v>5.3823019999999999E-2</v>
      </c>
      <c r="FI307">
        <v>17.548760000000001</v>
      </c>
      <c r="FJ307">
        <v>0.75742509999999996</v>
      </c>
      <c r="FK307">
        <v>24.834679999999999</v>
      </c>
      <c r="FL307" s="1">
        <v>4.9043370000000003E-2</v>
      </c>
      <c r="FM307">
        <v>16.073399999999999</v>
      </c>
      <c r="FN307">
        <v>0.75188290000000002</v>
      </c>
      <c r="FO307">
        <v>24.976510000000001</v>
      </c>
      <c r="FP307" s="1">
        <v>4.4453430000000002E-2</v>
      </c>
      <c r="FQ307">
        <v>14.640879999999999</v>
      </c>
      <c r="FR307">
        <v>0.74649880000000002</v>
      </c>
      <c r="FS307">
        <v>25.025849999999998</v>
      </c>
      <c r="FT307">
        <v>4.0211070000000002E-2</v>
      </c>
      <c r="FU307">
        <v>13.30218</v>
      </c>
      <c r="FV307">
        <v>0.74062939999999999</v>
      </c>
      <c r="FW307">
        <v>24.947310000000002</v>
      </c>
      <c r="FX307" s="1">
        <v>3.6304749999999997E-2</v>
      </c>
      <c r="FY307">
        <v>12.071400000000001</v>
      </c>
      <c r="FZ307">
        <v>0.73501090000000002</v>
      </c>
      <c r="GA307">
        <v>24.71631</v>
      </c>
      <c r="GB307" s="1">
        <v>3.281017E-2</v>
      </c>
      <c r="GC307">
        <v>10.960940000000001</v>
      </c>
      <c r="GD307">
        <v>0.72951350000000004</v>
      </c>
      <c r="GE307">
        <v>24.518640000000001</v>
      </c>
      <c r="GF307" s="1">
        <v>2.968283E-2</v>
      </c>
      <c r="GG307">
        <v>9.9617380000000004</v>
      </c>
      <c r="GH307">
        <v>0.72295480000000001</v>
      </c>
      <c r="GI307">
        <v>24.49288</v>
      </c>
      <c r="GJ307" s="1">
        <v>2.6867950000000002E-2</v>
      </c>
      <c r="GK307">
        <v>9.0640750000000008</v>
      </c>
      <c r="GL307">
        <v>0.71613629999999995</v>
      </c>
      <c r="GM307">
        <v>25.242080000000001</v>
      </c>
      <c r="GN307" s="1">
        <v>2.432585E-2</v>
      </c>
      <c r="GO307">
        <v>8.2501709999999999</v>
      </c>
      <c r="GP307">
        <v>0.70959819999999996</v>
      </c>
      <c r="GQ307">
        <v>25.87904</v>
      </c>
      <c r="GR307" s="1">
        <v>2.2019750000000001E-2</v>
      </c>
      <c r="GS307">
        <v>7.5086440000000003</v>
      </c>
      <c r="GT307">
        <v>0.70325150000000003</v>
      </c>
      <c r="GU307">
        <v>26.181539999999998</v>
      </c>
      <c r="GV307" s="1">
        <v>1.9920110000000001E-2</v>
      </c>
      <c r="GW307">
        <v>6.8283050000000003</v>
      </c>
      <c r="GX307">
        <v>0.6975287</v>
      </c>
      <c r="GY307">
        <v>26.498699999999999</v>
      </c>
      <c r="GZ307" s="1">
        <v>1.8013950000000001E-2</v>
      </c>
      <c r="HA307">
        <v>6.2035879999999999</v>
      </c>
      <c r="HB307">
        <v>0.69223250000000003</v>
      </c>
      <c r="HC307">
        <v>26.526289999999999</v>
      </c>
      <c r="HD307" s="1">
        <v>1.6283389999999998E-2</v>
      </c>
      <c r="HE307">
        <v>5.6336680000000001</v>
      </c>
      <c r="HF307">
        <v>0.68776380000000004</v>
      </c>
      <c r="HG307">
        <v>26.154689999999999</v>
      </c>
      <c r="HH307" s="1">
        <v>1.473531E-2</v>
      </c>
      <c r="HI307">
        <v>5.117273</v>
      </c>
      <c r="HJ307">
        <v>0.68382209999999999</v>
      </c>
      <c r="HK307">
        <v>26.02646</v>
      </c>
      <c r="HL307" s="1">
        <v>1.334245E-2</v>
      </c>
      <c r="HM307">
        <v>4.6494010000000001</v>
      </c>
      <c r="HN307">
        <v>0.68039550000000004</v>
      </c>
      <c r="HO307">
        <v>26.147210000000001</v>
      </c>
      <c r="HP307" s="1">
        <v>1.2081649999999999E-2</v>
      </c>
      <c r="HQ307">
        <v>4.2233369999999999</v>
      </c>
      <c r="HR307">
        <v>0.67754789999999998</v>
      </c>
      <c r="HS307">
        <v>26.93648</v>
      </c>
      <c r="HT307" s="1">
        <v>1.093218E-2</v>
      </c>
      <c r="HU307">
        <v>3.8319890000000001</v>
      </c>
      <c r="HV307">
        <v>0.67529229999999996</v>
      </c>
      <c r="HW307">
        <v>27.829519999999999</v>
      </c>
      <c r="HX307" s="1">
        <v>9.8751150000000003E-3</v>
      </c>
      <c r="HY307">
        <v>3.469144</v>
      </c>
      <c r="HZ307">
        <v>0.67351850000000002</v>
      </c>
      <c r="IA307">
        <v>28.357959999999999</v>
      </c>
      <c r="IB307" s="1">
        <v>8.8905149999999999E-3</v>
      </c>
      <c r="IC307">
        <v>3.129156</v>
      </c>
      <c r="ID307">
        <v>0.67213990000000001</v>
      </c>
      <c r="IE307">
        <v>28.663340000000002</v>
      </c>
      <c r="IF307" s="1">
        <v>7.9667739999999994E-3</v>
      </c>
      <c r="IG307">
        <v>2.808462</v>
      </c>
      <c r="IH307">
        <v>0.67104540000000001</v>
      </c>
      <c r="II307">
        <v>28.44678</v>
      </c>
      <c r="IJ307" s="1">
        <v>7.0949919999999996E-3</v>
      </c>
      <c r="IK307">
        <v>2.5047329999999999</v>
      </c>
      <c r="IL307">
        <v>0.67018160000000004</v>
      </c>
      <c r="IM307">
        <v>27.889289999999999</v>
      </c>
      <c r="IN307" s="1">
        <v>6.2646569999999999E-3</v>
      </c>
      <c r="IO307">
        <v>2.214715</v>
      </c>
      <c r="IP307">
        <v>0.66953929999999995</v>
      </c>
      <c r="IQ307">
        <v>27.589590000000001</v>
      </c>
      <c r="IR307" s="1">
        <v>5.4589510000000001E-3</v>
      </c>
      <c r="IS307">
        <v>1.933073</v>
      </c>
      <c r="IT307">
        <v>0.66907879999999997</v>
      </c>
      <c r="IU307">
        <v>27.525490000000001</v>
      </c>
      <c r="IV307" s="1">
        <v>4.664423E-3</v>
      </c>
      <c r="IW307">
        <v>1.6546670000000001</v>
      </c>
      <c r="IX307">
        <v>0.66875470000000004</v>
      </c>
      <c r="IY307">
        <v>28.00356</v>
      </c>
      <c r="IZ307" s="1">
        <v>3.8819359999999999E-3</v>
      </c>
      <c r="JA307">
        <v>1.3798630000000001</v>
      </c>
      <c r="JB307">
        <v>0.66851890000000003</v>
      </c>
      <c r="JC307">
        <v>28.243729999999999</v>
      </c>
      <c r="JD307" s="1">
        <v>3.1399010000000001E-3</v>
      </c>
      <c r="JE307">
        <v>1.118322</v>
      </c>
      <c r="JF307">
        <v>0.66836220000000002</v>
      </c>
      <c r="JG307">
        <v>28.277059999999999</v>
      </c>
      <c r="JH307" s="1">
        <v>2.4827759999999999E-3</v>
      </c>
      <c r="JI307">
        <v>0.88541479999999995</v>
      </c>
      <c r="JJ307">
        <v>0.66824669999999997</v>
      </c>
      <c r="JK307">
        <v>28.003869999999999</v>
      </c>
      <c r="JL307" s="1">
        <v>1.947991E-3</v>
      </c>
      <c r="JM307">
        <v>0.69476749999999998</v>
      </c>
      <c r="JN307">
        <v>0.66817479999999996</v>
      </c>
      <c r="JO307">
        <v>27.715800000000002</v>
      </c>
      <c r="JP307" s="1">
        <v>1.5476540000000001E-3</v>
      </c>
      <c r="JQ307">
        <v>0.5513361</v>
      </c>
      <c r="JR307">
        <v>0.66811659999999995</v>
      </c>
      <c r="JS307">
        <v>27.743600000000001</v>
      </c>
      <c r="JT307" s="1">
        <v>1.2686139999999999E-3</v>
      </c>
      <c r="JU307">
        <v>0.45092749999999998</v>
      </c>
      <c r="JV307">
        <v>0.66808630000000002</v>
      </c>
      <c r="JW307">
        <v>27.816179999999999</v>
      </c>
      <c r="JX307" s="1">
        <v>1.082771E-3</v>
      </c>
      <c r="JY307">
        <v>0.38388739999999999</v>
      </c>
      <c r="JZ307">
        <v>0.66805639999999999</v>
      </c>
      <c r="KA307">
        <v>27.881350000000001</v>
      </c>
      <c r="KB307" s="1">
        <v>9.6010219999999996E-4</v>
      </c>
      <c r="KC307">
        <v>0.33964230000000001</v>
      </c>
      <c r="KD307">
        <v>0.6680585</v>
      </c>
      <c r="KE307">
        <v>28.516290000000001</v>
      </c>
      <c r="KF307" s="1">
        <v>8.7625460000000002E-4</v>
      </c>
      <c r="KG307">
        <v>0.30951210000000001</v>
      </c>
      <c r="KH307">
        <v>0.66803009999999996</v>
      </c>
      <c r="KI307">
        <v>28.791440000000001</v>
      </c>
      <c r="KJ307" s="1">
        <v>8.152004E-4</v>
      </c>
      <c r="KK307">
        <v>0.28768359999999998</v>
      </c>
      <c r="KL307">
        <v>0.668018</v>
      </c>
      <c r="KM307">
        <v>28.63157</v>
      </c>
      <c r="KN307" s="1">
        <v>7.6715189999999997E-4</v>
      </c>
      <c r="KO307">
        <v>0.27059100000000003</v>
      </c>
      <c r="KP307">
        <v>0.66804359999999996</v>
      </c>
      <c r="KQ307">
        <v>28.4833</v>
      </c>
      <c r="KR307" s="1">
        <v>7.2676130000000002E-4</v>
      </c>
      <c r="KS307">
        <v>0.25625880000000001</v>
      </c>
      <c r="KT307">
        <v>0.66803020000000002</v>
      </c>
      <c r="KU307">
        <v>28.086069999999999</v>
      </c>
      <c r="KV307" s="1">
        <v>6.9105999999999996E-4</v>
      </c>
      <c r="KW307">
        <v>0.2436324</v>
      </c>
      <c r="KX307">
        <v>0.66801900000000003</v>
      </c>
      <c r="KY307">
        <v>27.425850000000001</v>
      </c>
      <c r="KZ307" s="1">
        <v>6.585556E-4</v>
      </c>
      <c r="LA307">
        <v>0.23214580000000001</v>
      </c>
      <c r="LB307">
        <v>0.66801200000000005</v>
      </c>
      <c r="LC307">
        <v>26.996510000000001</v>
      </c>
      <c r="LD307" s="1">
        <v>6.2840200000000002E-4</v>
      </c>
      <c r="LE307">
        <v>0.22150839999999999</v>
      </c>
      <c r="LF307">
        <v>0.66801169999999999</v>
      </c>
      <c r="LG307">
        <v>26.923500000000001</v>
      </c>
      <c r="LH307" s="1">
        <v>6.0033540000000005E-4</v>
      </c>
      <c r="LI307">
        <v>0.21159140000000001</v>
      </c>
      <c r="LJ307">
        <v>0.66800590000000004</v>
      </c>
      <c r="LK307">
        <v>27.801259999999999</v>
      </c>
      <c r="LL307" s="1">
        <v>5.7401939999999997E-4</v>
      </c>
      <c r="LM307">
        <v>0.202316</v>
      </c>
      <c r="LN307">
        <v>0.66801659999999996</v>
      </c>
      <c r="LO307">
        <v>28.463570000000001</v>
      </c>
      <c r="LP307" s="1">
        <v>5.4928349999999997E-4</v>
      </c>
      <c r="LQ307">
        <v>0.1935761</v>
      </c>
      <c r="LR307">
        <v>0.66800389999999998</v>
      </c>
      <c r="LS307">
        <v>28.62406</v>
      </c>
      <c r="LT307" s="1">
        <v>5.2578529999999996E-4</v>
      </c>
      <c r="LU307">
        <v>0.18529029999999999</v>
      </c>
      <c r="LV307">
        <v>0.66800899999999996</v>
      </c>
      <c r="LW307">
        <v>29.001989999999999</v>
      </c>
      <c r="LX307" s="1">
        <v>5.0346910000000002E-4</v>
      </c>
      <c r="LY307">
        <v>0.1774239</v>
      </c>
      <c r="LZ307">
        <v>0.66802649999999997</v>
      </c>
      <c r="MA307">
        <v>29.045760000000001</v>
      </c>
      <c r="MB307" s="1">
        <v>4.8226630000000001E-4</v>
      </c>
      <c r="MC307">
        <v>0.16995189999999999</v>
      </c>
      <c r="MD307">
        <v>0.66800360000000003</v>
      </c>
      <c r="ME307">
        <v>28.409559999999999</v>
      </c>
      <c r="MF307" s="1">
        <v>4.6222450000000002E-4</v>
      </c>
      <c r="MG307">
        <v>0.1628783</v>
      </c>
      <c r="MH307">
        <v>0.66800280000000001</v>
      </c>
      <c r="MI307">
        <v>27.93507</v>
      </c>
      <c r="MJ307" s="1">
        <v>4.4307910000000001E-4</v>
      </c>
      <c r="MK307">
        <v>0.15613260000000001</v>
      </c>
      <c r="ML307">
        <v>0.66797720000000005</v>
      </c>
      <c r="MM307">
        <v>27.958010000000002</v>
      </c>
      <c r="MN307" s="1">
        <v>4.2485709999999998E-4</v>
      </c>
      <c r="MO307">
        <v>0.14971760000000001</v>
      </c>
      <c r="MP307">
        <v>0.6679773</v>
      </c>
      <c r="MQ307">
        <v>28.844460000000002</v>
      </c>
      <c r="MR307" s="1">
        <v>4.0752110000000002E-4</v>
      </c>
      <c r="MS307">
        <v>0.14360790000000001</v>
      </c>
      <c r="MT307">
        <v>0.6679332</v>
      </c>
      <c r="MU307">
        <v>29.634139999999999</v>
      </c>
      <c r="MV307" s="1">
        <v>3.9109170000000001E-4</v>
      </c>
      <c r="MW307">
        <v>0.1378046</v>
      </c>
      <c r="MX307">
        <v>0.66785499999999998</v>
      </c>
      <c r="MY307">
        <v>29.874389999999998</v>
      </c>
      <c r="MZ307" s="1">
        <v>3.7539410000000001E-4</v>
      </c>
      <c r="NA307">
        <v>0.13228570000000001</v>
      </c>
      <c r="NB307">
        <v>0.6677883</v>
      </c>
      <c r="NC307">
        <v>29.94444</v>
      </c>
      <c r="ND307" s="1">
        <v>3.6046249999999999E-4</v>
      </c>
      <c r="NE307">
        <v>0.12702720000000001</v>
      </c>
      <c r="NF307">
        <v>0.66765960000000002</v>
      </c>
      <c r="NG307">
        <v>29.566939999999999</v>
      </c>
      <c r="NH307" s="1">
        <v>3.4621830000000002E-4</v>
      </c>
      <c r="NI307">
        <v>0.1220185</v>
      </c>
      <c r="NJ307">
        <v>0.66751090000000002</v>
      </c>
      <c r="NK307">
        <v>28.93946</v>
      </c>
      <c r="NL307" s="1">
        <v>3.3263040000000002E-4</v>
      </c>
      <c r="NM307">
        <v>0.1172357</v>
      </c>
      <c r="NN307">
        <v>0.6673346</v>
      </c>
      <c r="NO307">
        <v>28.553070000000002</v>
      </c>
      <c r="NP307" s="1">
        <v>3.1972240000000001E-4</v>
      </c>
      <c r="NQ307">
        <v>0.1126978</v>
      </c>
      <c r="NR307">
        <v>0.66711279999999995</v>
      </c>
      <c r="NS307">
        <v>28.37903</v>
      </c>
      <c r="NT307" s="1">
        <v>3.0750720000000001E-4</v>
      </c>
      <c r="NU307">
        <v>0.1084094</v>
      </c>
      <c r="NV307">
        <v>0.66687439999999998</v>
      </c>
      <c r="NW307">
        <v>28.499880000000001</v>
      </c>
      <c r="NX307" s="1">
        <v>2.9603769999999999E-4</v>
      </c>
      <c r="NY307">
        <v>0.104379</v>
      </c>
      <c r="NZ307">
        <v>0.66664639999999997</v>
      </c>
      <c r="OA307">
        <v>29.036100000000001</v>
      </c>
      <c r="OB307" s="1">
        <v>2.8528599999999999E-4</v>
      </c>
      <c r="OC307">
        <v>0.10060719999999999</v>
      </c>
      <c r="OD307">
        <v>0.66640440000000001</v>
      </c>
      <c r="OE307">
        <v>29.123840000000001</v>
      </c>
      <c r="OF307" s="1">
        <v>2.7518410000000002E-4</v>
      </c>
      <c r="OG307">
        <v>9.7056829999999997E-2</v>
      </c>
      <c r="OH307">
        <v>0.66616260000000005</v>
      </c>
      <c r="OI307">
        <v>29.085139999999999</v>
      </c>
      <c r="OJ307" s="1">
        <v>2.6556140000000002E-4</v>
      </c>
      <c r="OK307">
        <v>9.3678189999999995E-2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0.89013799999999998</v>
      </c>
      <c r="G308">
        <v>24.047979999999999</v>
      </c>
      <c r="H308">
        <v>0</v>
      </c>
      <c r="I308">
        <v>0</v>
      </c>
      <c r="J308">
        <v>0.88819950000000003</v>
      </c>
      <c r="K308">
        <v>24.186509999999998</v>
      </c>
      <c r="L308">
        <v>0</v>
      </c>
      <c r="M308">
        <v>0</v>
      </c>
      <c r="N308">
        <v>0.88624689999999995</v>
      </c>
      <c r="O308">
        <v>24.331510000000002</v>
      </c>
      <c r="P308">
        <v>0</v>
      </c>
      <c r="Q308">
        <v>0</v>
      </c>
      <c r="R308">
        <v>0.88430200000000003</v>
      </c>
      <c r="S308">
        <v>24.068580000000001</v>
      </c>
      <c r="T308">
        <v>0</v>
      </c>
      <c r="U308">
        <v>0</v>
      </c>
      <c r="V308">
        <v>0.88234670000000004</v>
      </c>
      <c r="W308">
        <v>23.640160000000002</v>
      </c>
      <c r="X308">
        <v>0</v>
      </c>
      <c r="Y308">
        <v>0</v>
      </c>
      <c r="Z308">
        <v>0.88036289999999995</v>
      </c>
      <c r="AA308">
        <v>23.271899999999999</v>
      </c>
      <c r="AB308">
        <v>0</v>
      </c>
      <c r="AC308">
        <v>0</v>
      </c>
      <c r="AD308">
        <v>0.87860199999999999</v>
      </c>
      <c r="AE308">
        <v>22.96819</v>
      </c>
      <c r="AF308">
        <v>0</v>
      </c>
      <c r="AG308">
        <v>0</v>
      </c>
      <c r="AH308">
        <v>0.87661290000000003</v>
      </c>
      <c r="AI308">
        <v>22.870249999999999</v>
      </c>
      <c r="AJ308">
        <v>0</v>
      </c>
      <c r="AK308">
        <v>0</v>
      </c>
      <c r="AL308">
        <v>0.87446800000000002</v>
      </c>
      <c r="AM308">
        <v>23.360980000000001</v>
      </c>
      <c r="AN308">
        <v>0</v>
      </c>
      <c r="AO308">
        <v>0</v>
      </c>
      <c r="AP308">
        <v>0.87198719999999996</v>
      </c>
      <c r="AQ308">
        <v>23.571999999999999</v>
      </c>
      <c r="AR308">
        <v>0</v>
      </c>
      <c r="AS308">
        <v>0</v>
      </c>
      <c r="AT308">
        <v>0.86882590000000004</v>
      </c>
      <c r="AU308">
        <v>23.57094</v>
      </c>
      <c r="AV308">
        <v>0</v>
      </c>
      <c r="AW308">
        <v>0</v>
      </c>
      <c r="AX308">
        <v>0.86529109999999998</v>
      </c>
      <c r="AY308">
        <v>23.464870000000001</v>
      </c>
      <c r="AZ308">
        <v>0</v>
      </c>
      <c r="BA308">
        <v>0</v>
      </c>
      <c r="BB308">
        <v>0.86162749999999999</v>
      </c>
      <c r="BC308">
        <v>23.10614</v>
      </c>
      <c r="BD308">
        <v>0</v>
      </c>
      <c r="BE308">
        <v>0</v>
      </c>
      <c r="BF308">
        <v>0.85846330000000004</v>
      </c>
      <c r="BG308">
        <v>22.78678</v>
      </c>
      <c r="BH308">
        <v>0</v>
      </c>
      <c r="BI308">
        <v>0</v>
      </c>
      <c r="BJ308">
        <v>0.85596249999999996</v>
      </c>
      <c r="BK308">
        <v>22.6968</v>
      </c>
      <c r="BL308">
        <v>1.007004E-35</v>
      </c>
      <c r="BM308">
        <v>2.876259E-33</v>
      </c>
      <c r="BN308">
        <v>0.85379090000000002</v>
      </c>
      <c r="BO308">
        <v>23.04823</v>
      </c>
      <c r="BP308">
        <v>1.05608E-22</v>
      </c>
      <c r="BQ308">
        <v>2.0721559999999999E-20</v>
      </c>
      <c r="BR308">
        <v>0.85187330000000006</v>
      </c>
      <c r="BS308">
        <v>23.678899999999999</v>
      </c>
      <c r="BT308" s="1">
        <v>9.4831150000000004E-18</v>
      </c>
      <c r="BU308" s="1">
        <v>2.7068550000000001E-15</v>
      </c>
      <c r="BV308">
        <v>0.85011420000000004</v>
      </c>
      <c r="BW308">
        <v>24.33858</v>
      </c>
      <c r="BX308" s="1">
        <v>1.9239370000000001E-10</v>
      </c>
      <c r="BY308" s="1">
        <v>4.228125E-8</v>
      </c>
      <c r="BZ308">
        <v>0.84832909999999995</v>
      </c>
      <c r="CA308">
        <v>24.669979999999999</v>
      </c>
      <c r="CB308" s="1">
        <v>4.9179660000000005E-7</v>
      </c>
      <c r="CC308" s="1">
        <v>1.150317E-4</v>
      </c>
      <c r="CD308">
        <v>0.84648199999999996</v>
      </c>
      <c r="CE308">
        <v>24.395330000000001</v>
      </c>
      <c r="CF308" s="1">
        <v>1.3796530000000001E-4</v>
      </c>
      <c r="CG308" s="1">
        <v>3.3623159999999999E-2</v>
      </c>
      <c r="CH308">
        <v>0.84443520000000005</v>
      </c>
      <c r="CI308">
        <v>23.862010000000001</v>
      </c>
      <c r="CJ308" s="1">
        <v>9.7015260000000002E-3</v>
      </c>
      <c r="CK308" s="1">
        <v>2.4465080000000001</v>
      </c>
      <c r="CL308">
        <v>0.8421054</v>
      </c>
      <c r="CM308">
        <v>23.427720000000001</v>
      </c>
      <c r="CN308" s="1">
        <v>0.23938599999999999</v>
      </c>
      <c r="CO308" s="1">
        <v>62.234029999999997</v>
      </c>
      <c r="CP308">
        <v>0.83941270000000001</v>
      </c>
      <c r="CQ308">
        <v>23.095659999999999</v>
      </c>
      <c r="CR308" s="1">
        <v>2.5378470000000002</v>
      </c>
      <c r="CS308" s="1">
        <v>677.61869999999999</v>
      </c>
      <c r="CT308">
        <v>0.83636189999999999</v>
      </c>
      <c r="CU308">
        <v>23.28312</v>
      </c>
      <c r="CV308" s="1">
        <v>13.301019999999999</v>
      </c>
      <c r="CW308">
        <v>3639.529</v>
      </c>
      <c r="CX308">
        <v>0.83297829999999995</v>
      </c>
      <c r="CY308">
        <v>23.877890000000001</v>
      </c>
      <c r="CZ308">
        <v>38.410640000000001</v>
      </c>
      <c r="DA308">
        <v>10746.12</v>
      </c>
      <c r="DB308">
        <v>0.82921769999999995</v>
      </c>
      <c r="DC308">
        <v>24.28424</v>
      </c>
      <c r="DD308">
        <v>66.649320000000003</v>
      </c>
      <c r="DE308">
        <v>19031.02</v>
      </c>
      <c r="DF308">
        <v>0.8251212</v>
      </c>
      <c r="DG308">
        <v>24.552209999999999</v>
      </c>
      <c r="DH308">
        <v>74.690209999999993</v>
      </c>
      <c r="DI308">
        <v>21736.09</v>
      </c>
      <c r="DJ308">
        <v>0.82077520000000004</v>
      </c>
      <c r="DK308">
        <v>24.48217</v>
      </c>
      <c r="DL308">
        <v>57.468960000000003</v>
      </c>
      <c r="DM308">
        <v>17020.099999999999</v>
      </c>
      <c r="DN308">
        <v>0.81649470000000002</v>
      </c>
      <c r="DO308">
        <v>24.192360000000001</v>
      </c>
      <c r="DP308">
        <v>32.010219999999997</v>
      </c>
      <c r="DQ308">
        <v>9633.6039999999994</v>
      </c>
      <c r="DR308">
        <v>0.81097439999999998</v>
      </c>
      <c r="DS308">
        <v>23.921029999999998</v>
      </c>
      <c r="DT308">
        <v>13.514250000000001</v>
      </c>
      <c r="DU308">
        <v>4129.8490000000002</v>
      </c>
      <c r="DV308">
        <v>0.80522039999999995</v>
      </c>
      <c r="DW308">
        <v>23.569669999999999</v>
      </c>
      <c r="DX308">
        <v>4.5206850000000003</v>
      </c>
      <c r="DY308">
        <v>1400.9570000000001</v>
      </c>
      <c r="DZ308">
        <v>0.79934700000000003</v>
      </c>
      <c r="EA308">
        <v>23.596969999999999</v>
      </c>
      <c r="EB308">
        <v>1.26739</v>
      </c>
      <c r="EC308">
        <v>397.1936</v>
      </c>
      <c r="ED308">
        <v>0.79340109999999997</v>
      </c>
      <c r="EE308">
        <v>23.903459999999999</v>
      </c>
      <c r="EF308">
        <v>0.33671990000000002</v>
      </c>
      <c r="EG308">
        <v>105.8754</v>
      </c>
      <c r="EH308">
        <v>0.78735390000000005</v>
      </c>
      <c r="EI308">
        <v>24.31054</v>
      </c>
      <c r="EJ308">
        <v>0.11769350000000001</v>
      </c>
      <c r="EK308">
        <v>36.450809999999997</v>
      </c>
      <c r="EL308">
        <v>0.78118650000000001</v>
      </c>
      <c r="EM308">
        <v>24.618369999999999</v>
      </c>
      <c r="EN308">
        <v>7.4771550000000006E-2</v>
      </c>
      <c r="EO308">
        <v>22.733219999999999</v>
      </c>
      <c r="EP308">
        <v>0.7752057</v>
      </c>
      <c r="EQ308">
        <v>24.50535</v>
      </c>
      <c r="ER308">
        <v>6.7701369999999997E-2</v>
      </c>
      <c r="ES308">
        <v>20.537400000000002</v>
      </c>
      <c r="ET308">
        <v>0.7694877</v>
      </c>
      <c r="EU308">
        <v>24.166460000000001</v>
      </c>
      <c r="EV308">
        <v>6.5629670000000001E-2</v>
      </c>
      <c r="EW308">
        <v>19.99887</v>
      </c>
      <c r="EX308">
        <v>0.76400060000000003</v>
      </c>
      <c r="EY308">
        <v>23.896920000000001</v>
      </c>
      <c r="EZ308">
        <v>6.2857979999999994E-2</v>
      </c>
      <c r="FA308">
        <v>19.257999999999999</v>
      </c>
      <c r="FB308">
        <v>0.75809249999999995</v>
      </c>
      <c r="FC308">
        <v>23.78023</v>
      </c>
      <c r="FD308">
        <v>5.8918819999999997E-2</v>
      </c>
      <c r="FE308">
        <v>18.154990000000002</v>
      </c>
      <c r="FF308">
        <v>0.75155260000000002</v>
      </c>
      <c r="FG308">
        <v>24.367650000000001</v>
      </c>
      <c r="FH308">
        <v>5.4289110000000002E-2</v>
      </c>
      <c r="FI308">
        <v>16.830490000000001</v>
      </c>
      <c r="FJ308">
        <v>0.74530189999999996</v>
      </c>
      <c r="FK308">
        <v>24.856619999999999</v>
      </c>
      <c r="FL308" s="1">
        <v>4.9511470000000002E-2</v>
      </c>
      <c r="FM308">
        <v>15.43417</v>
      </c>
      <c r="FN308">
        <v>0.73907469999999997</v>
      </c>
      <c r="FO308">
        <v>24.99794</v>
      </c>
      <c r="FP308" s="1">
        <v>4.4898140000000003E-2</v>
      </c>
      <c r="FQ308">
        <v>14.07113</v>
      </c>
      <c r="FR308">
        <v>0.73308010000000001</v>
      </c>
      <c r="FS308">
        <v>25.035299999999999</v>
      </c>
      <c r="FT308" s="1">
        <v>4.0624649999999998E-2</v>
      </c>
      <c r="FU308">
        <v>12.80367</v>
      </c>
      <c r="FV308">
        <v>0.72657329999999998</v>
      </c>
      <c r="FW308">
        <v>24.957550000000001</v>
      </c>
      <c r="FX308" s="1">
        <v>3.668424E-2</v>
      </c>
      <c r="FY308">
        <v>11.639950000000001</v>
      </c>
      <c r="FZ308">
        <v>0.72023680000000001</v>
      </c>
      <c r="GA308">
        <v>24.72682</v>
      </c>
      <c r="GB308" s="1">
        <v>3.315129E-2</v>
      </c>
      <c r="GC308">
        <v>10.586970000000001</v>
      </c>
      <c r="GD308">
        <v>0.71409579999999995</v>
      </c>
      <c r="GE308">
        <v>24.52712</v>
      </c>
      <c r="GF308" s="1">
        <v>2.999023E-2</v>
      </c>
      <c r="GG308">
        <v>9.6371289999999998</v>
      </c>
      <c r="GH308">
        <v>0.70798680000000003</v>
      </c>
      <c r="GI308">
        <v>24.501799999999999</v>
      </c>
      <c r="GJ308" s="1">
        <v>2.7142679999999999E-2</v>
      </c>
      <c r="GK308">
        <v>8.7758870000000009</v>
      </c>
      <c r="GL308">
        <v>0.70218910000000001</v>
      </c>
      <c r="GM308">
        <v>25.237020000000001</v>
      </c>
      <c r="GN308" s="1">
        <v>2.457606E-2</v>
      </c>
      <c r="GO308">
        <v>7.9919690000000001</v>
      </c>
      <c r="GP308">
        <v>0.69616100000000003</v>
      </c>
      <c r="GQ308">
        <v>25.899280000000001</v>
      </c>
      <c r="GR308" s="1">
        <v>2.2248090000000002E-2</v>
      </c>
      <c r="GS308">
        <v>7.278041</v>
      </c>
      <c r="GT308">
        <v>0.69036640000000005</v>
      </c>
      <c r="GU308">
        <v>26.211770000000001</v>
      </c>
      <c r="GV308" s="1">
        <v>2.0129379999999999E-2</v>
      </c>
      <c r="GW308">
        <v>6.6224280000000002</v>
      </c>
      <c r="GX308">
        <v>0.685199</v>
      </c>
      <c r="GY308">
        <v>26.515689999999999</v>
      </c>
      <c r="GZ308">
        <v>1.8205059999999999E-2</v>
      </c>
      <c r="HA308">
        <v>6.0196399999999999</v>
      </c>
      <c r="HB308">
        <v>0.68039769999999999</v>
      </c>
      <c r="HC308">
        <v>26.546949999999999</v>
      </c>
      <c r="HD308" s="1">
        <v>1.6456490000000001E-2</v>
      </c>
      <c r="HE308">
        <v>5.4693139999999998</v>
      </c>
      <c r="HF308">
        <v>0.67636169999999995</v>
      </c>
      <c r="HG308">
        <v>26.171710000000001</v>
      </c>
      <c r="HH308" s="1">
        <v>1.489191E-2</v>
      </c>
      <c r="HI308">
        <v>4.9722249999999999</v>
      </c>
      <c r="HJ308">
        <v>0.67280200000000001</v>
      </c>
      <c r="HK308">
        <v>26.021070000000002</v>
      </c>
      <c r="HL308" s="1">
        <v>1.348484E-2</v>
      </c>
      <c r="HM308">
        <v>4.5217400000000003</v>
      </c>
      <c r="HN308">
        <v>0.66969219999999996</v>
      </c>
      <c r="HO308">
        <v>26.136749999999999</v>
      </c>
      <c r="HP308" s="1">
        <v>1.2211929999999999E-2</v>
      </c>
      <c r="HQ308">
        <v>4.1109410000000004</v>
      </c>
      <c r="HR308">
        <v>0.66712340000000003</v>
      </c>
      <c r="HS308">
        <v>26.913440000000001</v>
      </c>
      <c r="HT308" s="1">
        <v>1.105255E-2</v>
      </c>
      <c r="HU308">
        <v>3.7332200000000002</v>
      </c>
      <c r="HV308">
        <v>0.6650836</v>
      </c>
      <c r="HW308">
        <v>27.8246</v>
      </c>
      <c r="HX308" s="1">
        <v>9.9873229999999993E-3</v>
      </c>
      <c r="HY308">
        <v>3.3826480000000001</v>
      </c>
      <c r="HZ308">
        <v>0.66348750000000001</v>
      </c>
      <c r="IA308">
        <v>28.379370000000002</v>
      </c>
      <c r="IB308" s="1">
        <v>8.996123E-3</v>
      </c>
      <c r="IC308">
        <v>3.0538460000000001</v>
      </c>
      <c r="ID308">
        <v>0.66224660000000002</v>
      </c>
      <c r="IE308">
        <v>28.68759</v>
      </c>
      <c r="IF308" s="1">
        <v>8.066531E-3</v>
      </c>
      <c r="IG308">
        <v>2.743366</v>
      </c>
      <c r="IH308">
        <v>0.66129020000000005</v>
      </c>
      <c r="II308">
        <v>28.481190000000002</v>
      </c>
      <c r="IJ308" s="1">
        <v>7.1895980000000002E-3</v>
      </c>
      <c r="IK308">
        <v>2.4489010000000002</v>
      </c>
      <c r="IL308">
        <v>0.66061099999999995</v>
      </c>
      <c r="IM308">
        <v>27.914490000000001</v>
      </c>
      <c r="IN308" s="1">
        <v>6.3557470000000001E-3</v>
      </c>
      <c r="IO308">
        <v>2.16777</v>
      </c>
      <c r="IP308">
        <v>0.66007590000000005</v>
      </c>
      <c r="IQ308">
        <v>27.590779999999999</v>
      </c>
      <c r="IR308" s="1">
        <v>5.5482029999999998E-3</v>
      </c>
      <c r="IS308">
        <v>1.8950039999999999</v>
      </c>
      <c r="IT308">
        <v>0.65970439999999997</v>
      </c>
      <c r="IU308">
        <v>27.520679999999999</v>
      </c>
      <c r="IV308" s="1">
        <v>4.753073E-3</v>
      </c>
      <c r="IW308">
        <v>1.6256010000000001</v>
      </c>
      <c r="IX308">
        <v>0.65944709999999995</v>
      </c>
      <c r="IY308">
        <v>27.987030000000001</v>
      </c>
      <c r="IZ308" s="1">
        <v>3.9683849999999996E-3</v>
      </c>
      <c r="JA308">
        <v>1.359151</v>
      </c>
      <c r="JB308">
        <v>0.65926289999999999</v>
      </c>
      <c r="JC308">
        <v>28.259360000000001</v>
      </c>
      <c r="JD308" s="1">
        <v>3.2199809999999998E-3</v>
      </c>
      <c r="JE308">
        <v>1.104371</v>
      </c>
      <c r="JF308">
        <v>0.65913290000000002</v>
      </c>
      <c r="JG308">
        <v>28.30143</v>
      </c>
      <c r="JH308" s="1">
        <v>2.5513139999999998E-3</v>
      </c>
      <c r="JI308">
        <v>0.87584799999999996</v>
      </c>
      <c r="JJ308">
        <v>0.65905939999999996</v>
      </c>
      <c r="JK308">
        <v>28.036259999999999</v>
      </c>
      <c r="JL308" s="1">
        <v>2.001755E-3</v>
      </c>
      <c r="JM308">
        <v>0.68731059999999999</v>
      </c>
      <c r="JN308">
        <v>0.65898500000000004</v>
      </c>
      <c r="JO308">
        <v>27.73808</v>
      </c>
      <c r="JP308" s="1">
        <v>1.586561E-3</v>
      </c>
      <c r="JQ308">
        <v>0.54441609999999996</v>
      </c>
      <c r="JR308">
        <v>0.65894629999999998</v>
      </c>
      <c r="JS308">
        <v>27.751470000000001</v>
      </c>
      <c r="JT308" s="1">
        <v>1.295069E-3</v>
      </c>
      <c r="JU308">
        <v>0.44380540000000002</v>
      </c>
      <c r="JV308">
        <v>0.65894160000000002</v>
      </c>
      <c r="JW308">
        <v>27.821829999999999</v>
      </c>
      <c r="JX308" s="1">
        <v>1.100232E-3</v>
      </c>
      <c r="JY308">
        <v>0.37642829999999999</v>
      </c>
      <c r="JZ308">
        <v>0.65891420000000001</v>
      </c>
      <c r="KA308">
        <v>27.887260000000001</v>
      </c>
      <c r="KB308" s="1">
        <v>9.7172380000000002E-4</v>
      </c>
      <c r="KC308">
        <v>0.33198660000000002</v>
      </c>
      <c r="KD308">
        <v>0.65890269999999995</v>
      </c>
      <c r="KE308">
        <v>28.501460000000002</v>
      </c>
      <c r="KF308" s="1">
        <v>8.8438980000000002E-4</v>
      </c>
      <c r="KG308">
        <v>0.30186220000000002</v>
      </c>
      <c r="KH308">
        <v>0.65891060000000001</v>
      </c>
      <c r="KI308">
        <v>28.814080000000001</v>
      </c>
      <c r="KJ308" s="1">
        <v>8.2131979999999999E-4</v>
      </c>
      <c r="KK308">
        <v>0.28016960000000002</v>
      </c>
      <c r="KL308">
        <v>0.65888429999999998</v>
      </c>
      <c r="KM308">
        <v>28.666119999999999</v>
      </c>
      <c r="KN308" s="1">
        <v>7.7211580000000003E-4</v>
      </c>
      <c r="KO308">
        <v>0.26330419999999999</v>
      </c>
      <c r="KP308">
        <v>0.65889319999999996</v>
      </c>
      <c r="KQ308">
        <v>28.518930000000001</v>
      </c>
      <c r="KR308" s="1">
        <v>7.3104910000000003E-4</v>
      </c>
      <c r="KS308">
        <v>0.24925020000000001</v>
      </c>
      <c r="KT308">
        <v>0.65889660000000005</v>
      </c>
      <c r="KU308">
        <v>28.131119999999999</v>
      </c>
      <c r="KV308" s="1">
        <v>6.9490120000000001E-4</v>
      </c>
      <c r="KW308">
        <v>0.2368989</v>
      </c>
      <c r="KX308">
        <v>0.65888570000000002</v>
      </c>
      <c r="KY308">
        <v>27.465119999999999</v>
      </c>
      <c r="KZ308" s="1">
        <v>6.6208040000000003E-4</v>
      </c>
      <c r="LA308">
        <v>0.22569310000000001</v>
      </c>
      <c r="LB308">
        <v>0.65888250000000004</v>
      </c>
      <c r="LC308">
        <v>27.013000000000002</v>
      </c>
      <c r="LD308" s="1">
        <v>6.3168969999999997E-4</v>
      </c>
      <c r="LE308">
        <v>0.21532899999999999</v>
      </c>
      <c r="LF308">
        <v>0.65888349999999996</v>
      </c>
      <c r="LG308">
        <v>26.925930000000001</v>
      </c>
      <c r="LH308" s="1">
        <v>6.0340130000000004E-4</v>
      </c>
      <c r="LI308">
        <v>0.20566799999999999</v>
      </c>
      <c r="LJ308">
        <v>0.65887910000000005</v>
      </c>
      <c r="LK308">
        <v>27.7807</v>
      </c>
      <c r="LL308" s="1">
        <v>5.7689589999999999E-4</v>
      </c>
      <c r="LM308">
        <v>0.19663729999999999</v>
      </c>
      <c r="LN308">
        <v>0.65888420000000003</v>
      </c>
      <c r="LO308">
        <v>28.478660000000001</v>
      </c>
      <c r="LP308" s="1">
        <v>5.5200370000000004E-4</v>
      </c>
      <c r="LQ308">
        <v>0.18813479999999999</v>
      </c>
      <c r="LR308">
        <v>0.65886900000000004</v>
      </c>
      <c r="LS308">
        <v>28.657450000000001</v>
      </c>
      <c r="LT308" s="1">
        <v>5.2836430000000002E-4</v>
      </c>
      <c r="LU308">
        <v>0.18007519999999999</v>
      </c>
      <c r="LV308">
        <v>0.65887870000000004</v>
      </c>
      <c r="LW308">
        <v>29.0197</v>
      </c>
      <c r="LX308" s="1">
        <v>5.0591920000000003E-4</v>
      </c>
      <c r="LY308">
        <v>0.1724241</v>
      </c>
      <c r="LZ308">
        <v>0.65888170000000001</v>
      </c>
      <c r="MA308">
        <v>29.080400000000001</v>
      </c>
      <c r="MB308" s="1">
        <v>4.8459030000000001E-4</v>
      </c>
      <c r="MC308">
        <v>0.16515879999999999</v>
      </c>
      <c r="MD308">
        <v>0.65887050000000003</v>
      </c>
      <c r="ME308">
        <v>28.453009999999999</v>
      </c>
      <c r="MF308" s="1">
        <v>4.6443299999999999E-4</v>
      </c>
      <c r="MG308">
        <v>0.15827830000000001</v>
      </c>
      <c r="MH308">
        <v>0.65887890000000005</v>
      </c>
      <c r="MI308">
        <v>27.952580000000001</v>
      </c>
      <c r="MJ308" s="1">
        <v>4.4518509999999999E-4</v>
      </c>
      <c r="MK308">
        <v>0.15172050000000001</v>
      </c>
      <c r="ML308">
        <v>0.65885519999999997</v>
      </c>
      <c r="MM308">
        <v>27.955690000000001</v>
      </c>
      <c r="MN308" s="1">
        <v>4.2685459999999999E-4</v>
      </c>
      <c r="MO308">
        <v>0.1454791</v>
      </c>
      <c r="MP308">
        <v>0.65885669999999996</v>
      </c>
      <c r="MQ308">
        <v>28.828029999999998</v>
      </c>
      <c r="MR308" s="1">
        <v>4.0942929999999999E-4</v>
      </c>
      <c r="MS308">
        <v>0.1395421</v>
      </c>
      <c r="MT308">
        <v>0.65880570000000005</v>
      </c>
      <c r="MU308">
        <v>29.64263</v>
      </c>
      <c r="MV308" s="1">
        <v>3.9290160000000001E-4</v>
      </c>
      <c r="MW308">
        <v>0.1338982</v>
      </c>
      <c r="MX308">
        <v>0.65874149999999998</v>
      </c>
      <c r="MY308">
        <v>29.90803</v>
      </c>
      <c r="MZ308" s="1">
        <v>3.771186E-4</v>
      </c>
      <c r="NA308">
        <v>0.1285307</v>
      </c>
      <c r="NB308">
        <v>0.65866979999999997</v>
      </c>
      <c r="NC308">
        <v>29.974399999999999</v>
      </c>
      <c r="ND308" s="1">
        <v>3.6210620000000002E-4</v>
      </c>
      <c r="NE308">
        <v>0.1234213</v>
      </c>
      <c r="NF308">
        <v>0.65855889999999995</v>
      </c>
      <c r="NG308">
        <v>29.610119999999998</v>
      </c>
      <c r="NH308" s="1">
        <v>3.4778549999999999E-4</v>
      </c>
      <c r="NI308">
        <v>0.11855209999999999</v>
      </c>
      <c r="NJ308">
        <v>0.65844639999999999</v>
      </c>
      <c r="NK308">
        <v>28.97635</v>
      </c>
      <c r="NL308" s="1">
        <v>3.341234E-4</v>
      </c>
      <c r="NM308">
        <v>0.1139027</v>
      </c>
      <c r="NN308">
        <v>0.65828260000000005</v>
      </c>
      <c r="NO308">
        <v>28.570740000000001</v>
      </c>
      <c r="NP308" s="1">
        <v>3.2113699999999998E-4</v>
      </c>
      <c r="NQ308">
        <v>0.1094907</v>
      </c>
      <c r="NR308">
        <v>0.65811359999999997</v>
      </c>
      <c r="NS308">
        <v>28.388629999999999</v>
      </c>
      <c r="NT308" s="1">
        <v>3.0884080000000001E-4</v>
      </c>
      <c r="NU308">
        <v>0.1053176</v>
      </c>
      <c r="NV308">
        <v>0.65791299999999997</v>
      </c>
      <c r="NW308">
        <v>28.501609999999999</v>
      </c>
      <c r="NX308" s="1">
        <v>2.9728639999999999E-4</v>
      </c>
      <c r="NY308">
        <v>0.10139479999999999</v>
      </c>
      <c r="NZ308">
        <v>0.65772129999999995</v>
      </c>
      <c r="OA308">
        <v>29.030270000000002</v>
      </c>
      <c r="OB308" s="1">
        <v>2.8646059999999998E-4</v>
      </c>
      <c r="OC308">
        <v>9.7725709999999993E-2</v>
      </c>
      <c r="OD308">
        <v>0.6575027</v>
      </c>
      <c r="OE308">
        <v>29.1419</v>
      </c>
      <c r="OF308" s="1">
        <v>2.7629260000000002E-4</v>
      </c>
      <c r="OG308">
        <v>9.4273819999999994E-2</v>
      </c>
      <c r="OH308">
        <v>0.65729610000000005</v>
      </c>
      <c r="OI308">
        <v>29.105740000000001</v>
      </c>
      <c r="OJ308" s="1">
        <v>2.666225E-4</v>
      </c>
      <c r="OK308">
        <v>9.0991970000000005E-2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1.123367</v>
      </c>
      <c r="G309">
        <v>24.053999999999998</v>
      </c>
      <c r="H309">
        <v>0</v>
      </c>
      <c r="I309">
        <v>0</v>
      </c>
      <c r="J309">
        <v>1.120261</v>
      </c>
      <c r="K309">
        <v>24.207049999999999</v>
      </c>
      <c r="L309">
        <v>0</v>
      </c>
      <c r="M309">
        <v>0</v>
      </c>
      <c r="N309">
        <v>1.1172029999999999</v>
      </c>
      <c r="O309">
        <v>24.346969999999999</v>
      </c>
      <c r="P309">
        <v>0</v>
      </c>
      <c r="Q309">
        <v>0</v>
      </c>
      <c r="R309">
        <v>1.11412</v>
      </c>
      <c r="S309">
        <v>24.106649999999998</v>
      </c>
      <c r="T309">
        <v>0</v>
      </c>
      <c r="U309">
        <v>0</v>
      </c>
      <c r="V309">
        <v>1.111057</v>
      </c>
      <c r="W309">
        <v>23.676680000000001</v>
      </c>
      <c r="X309">
        <v>0</v>
      </c>
      <c r="Y309">
        <v>0</v>
      </c>
      <c r="Z309">
        <v>1.107947</v>
      </c>
      <c r="AA309">
        <v>23.305309999999999</v>
      </c>
      <c r="AB309">
        <v>0</v>
      </c>
      <c r="AC309">
        <v>0</v>
      </c>
      <c r="AD309">
        <v>1.1051150000000001</v>
      </c>
      <c r="AE309">
        <v>22.995000000000001</v>
      </c>
      <c r="AF309">
        <v>0</v>
      </c>
      <c r="AG309">
        <v>0</v>
      </c>
      <c r="AH309">
        <v>1.102026</v>
      </c>
      <c r="AI309">
        <v>22.88335</v>
      </c>
      <c r="AJ309">
        <v>0</v>
      </c>
      <c r="AK309">
        <v>0</v>
      </c>
      <c r="AL309">
        <v>1.098657</v>
      </c>
      <c r="AM309">
        <v>23.354299999999999</v>
      </c>
      <c r="AN309">
        <v>0</v>
      </c>
      <c r="AO309">
        <v>0</v>
      </c>
      <c r="AP309">
        <v>1.0947720000000001</v>
      </c>
      <c r="AQ309">
        <v>23.58766</v>
      </c>
      <c r="AR309">
        <v>0</v>
      </c>
      <c r="AS309">
        <v>0</v>
      </c>
      <c r="AT309">
        <v>1.0903670000000001</v>
      </c>
      <c r="AU309">
        <v>23.596060000000001</v>
      </c>
      <c r="AV309">
        <v>0</v>
      </c>
      <c r="AW309">
        <v>0</v>
      </c>
      <c r="AX309">
        <v>1.085502</v>
      </c>
      <c r="AY309">
        <v>23.492899999999999</v>
      </c>
      <c r="AZ309">
        <v>0</v>
      </c>
      <c r="BA309">
        <v>0</v>
      </c>
      <c r="BB309">
        <v>1.08046</v>
      </c>
      <c r="BC309">
        <v>23.150300000000001</v>
      </c>
      <c r="BD309">
        <v>0</v>
      </c>
      <c r="BE309">
        <v>0</v>
      </c>
      <c r="BF309">
        <v>1.076038</v>
      </c>
      <c r="BG309">
        <v>22.826070000000001</v>
      </c>
      <c r="BH309">
        <v>0</v>
      </c>
      <c r="BI309">
        <v>0</v>
      </c>
      <c r="BJ309">
        <v>1.072425</v>
      </c>
      <c r="BK309">
        <v>22.726659999999999</v>
      </c>
      <c r="BL309">
        <v>1.0498069999999999E-36</v>
      </c>
      <c r="BM309">
        <v>3.0155489999999999E-34</v>
      </c>
      <c r="BN309">
        <v>1.069253</v>
      </c>
      <c r="BO309">
        <v>23.06147</v>
      </c>
      <c r="BP309">
        <v>1.8611850000000001E-23</v>
      </c>
      <c r="BQ309">
        <v>3.1118340000000001E-21</v>
      </c>
      <c r="BR309">
        <v>1.066381</v>
      </c>
      <c r="BS309">
        <v>23.692</v>
      </c>
      <c r="BT309" s="1">
        <v>1.4739170000000001E-18</v>
      </c>
      <c r="BU309" s="1">
        <v>4.227071E-16</v>
      </c>
      <c r="BV309">
        <v>1.063658</v>
      </c>
      <c r="BW309">
        <v>24.354340000000001</v>
      </c>
      <c r="BX309" s="1">
        <v>1.004144E-10</v>
      </c>
      <c r="BY309" s="1">
        <v>2.040111E-8</v>
      </c>
      <c r="BZ309">
        <v>1.060902</v>
      </c>
      <c r="CA309">
        <v>24.700320000000001</v>
      </c>
      <c r="CB309" s="1">
        <v>3.1038870000000001E-7</v>
      </c>
      <c r="CC309" s="1">
        <v>6.8579809999999998E-5</v>
      </c>
      <c r="CD309">
        <v>1.058084</v>
      </c>
      <c r="CE309">
        <v>24.438790000000001</v>
      </c>
      <c r="CF309" s="1">
        <v>9.6634019999999998E-5</v>
      </c>
      <c r="CG309" s="1">
        <v>2.2504099999999999E-2</v>
      </c>
      <c r="CH309">
        <v>1.0549809999999999</v>
      </c>
      <c r="CI309">
        <v>23.908609999999999</v>
      </c>
      <c r="CJ309" s="1">
        <v>7.3463199999999999E-3</v>
      </c>
      <c r="CK309" s="1">
        <v>1.786068</v>
      </c>
      <c r="CL309">
        <v>1.0514699999999999</v>
      </c>
      <c r="CM309">
        <v>23.46791</v>
      </c>
      <c r="CN309" s="1">
        <v>0.1933009</v>
      </c>
      <c r="CO309" s="1">
        <v>48.823099999999997</v>
      </c>
      <c r="CP309">
        <v>1.047472</v>
      </c>
      <c r="CQ309">
        <v>23.132020000000001</v>
      </c>
      <c r="CR309" s="1">
        <v>2.1653820000000001</v>
      </c>
      <c r="CS309">
        <v>565.62599999999998</v>
      </c>
      <c r="CT309">
        <v>1.042932</v>
      </c>
      <c r="CU309">
        <v>23.301220000000001</v>
      </c>
      <c r="CV309" s="1">
        <v>11.909660000000001</v>
      </c>
      <c r="CW309">
        <v>3208.5529999999999</v>
      </c>
      <c r="CX309">
        <v>1.037868</v>
      </c>
      <c r="CY309">
        <v>23.886500000000002</v>
      </c>
      <c r="CZ309" s="1">
        <v>35.894260000000003</v>
      </c>
      <c r="DA309">
        <v>9946.1460000000006</v>
      </c>
      <c r="DB309">
        <v>1.0322439999999999</v>
      </c>
      <c r="DC309">
        <v>24.300049999999999</v>
      </c>
      <c r="DD309">
        <v>64.698989999999995</v>
      </c>
      <c r="DE309">
        <v>18398.48</v>
      </c>
      <c r="DF309">
        <v>1.026105</v>
      </c>
      <c r="DG309">
        <v>24.566140000000001</v>
      </c>
      <c r="DH309">
        <v>74.997380000000007</v>
      </c>
      <c r="DI309">
        <v>21840.9</v>
      </c>
      <c r="DJ309">
        <v>1.019593</v>
      </c>
      <c r="DK309">
        <v>24.500070000000001</v>
      </c>
      <c r="DL309">
        <v>59.501690000000004</v>
      </c>
      <c r="DM309">
        <v>17723.54</v>
      </c>
      <c r="DN309">
        <v>1.0131079999999999</v>
      </c>
      <c r="DO309">
        <v>24.219729999999998</v>
      </c>
      <c r="DP309">
        <v>34.056530000000002</v>
      </c>
      <c r="DQ309">
        <v>10352.84</v>
      </c>
      <c r="DR309">
        <v>1.0064219999999999</v>
      </c>
      <c r="DS309">
        <v>23.944099999999999</v>
      </c>
      <c r="DT309">
        <v>14.729010000000001</v>
      </c>
      <c r="DU309">
        <v>4560.3239999999996</v>
      </c>
      <c r="DV309">
        <v>0.99963829999999998</v>
      </c>
      <c r="DW309">
        <v>23.60013</v>
      </c>
      <c r="DX309">
        <v>5.0305200000000001</v>
      </c>
      <c r="DY309">
        <v>1583.559</v>
      </c>
      <c r="DZ309">
        <v>0.99270709999999995</v>
      </c>
      <c r="EA309">
        <v>23.613499999999998</v>
      </c>
      <c r="EB309">
        <v>1.431468</v>
      </c>
      <c r="EC309">
        <v>457.33870000000002</v>
      </c>
      <c r="ED309">
        <v>0.98516820000000005</v>
      </c>
      <c r="EE309">
        <v>23.918970000000002</v>
      </c>
      <c r="EF309">
        <v>0.37935669999999999</v>
      </c>
      <c r="EG309">
        <v>121.8306</v>
      </c>
      <c r="EH309">
        <v>0.97709389999999996</v>
      </c>
      <c r="EI309">
        <v>24.321400000000001</v>
      </c>
      <c r="EJ309">
        <v>0.12689639999999999</v>
      </c>
      <c r="EK309">
        <v>39.95617</v>
      </c>
      <c r="EL309">
        <v>0.96881090000000003</v>
      </c>
      <c r="EM309">
        <v>24.626899999999999</v>
      </c>
      <c r="EN309">
        <v>7.6391570000000006E-2</v>
      </c>
      <c r="EO309">
        <v>23.359200000000001</v>
      </c>
      <c r="EP309">
        <v>0.96070520000000004</v>
      </c>
      <c r="EQ309">
        <v>24.525300000000001</v>
      </c>
      <c r="ER309">
        <v>6.7953879999999994E-2</v>
      </c>
      <c r="ES309">
        <v>20.633189999999999</v>
      </c>
      <c r="ET309">
        <v>0.95296930000000002</v>
      </c>
      <c r="EU309">
        <v>24.187149999999999</v>
      </c>
      <c r="EV309">
        <v>6.5794800000000001E-2</v>
      </c>
      <c r="EW309">
        <v>20.057759999999998</v>
      </c>
      <c r="EX309">
        <v>0.94555869999999997</v>
      </c>
      <c r="EY309">
        <v>23.915009999999999</v>
      </c>
      <c r="EZ309">
        <v>6.3135590000000005E-2</v>
      </c>
      <c r="FA309">
        <v>19.360690000000002</v>
      </c>
      <c r="FB309">
        <v>0.93779520000000005</v>
      </c>
      <c r="FC309">
        <v>23.804379999999998</v>
      </c>
      <c r="FD309">
        <v>5.9292039999999997E-2</v>
      </c>
      <c r="FE309">
        <v>18.29447</v>
      </c>
      <c r="FF309">
        <v>0.92979020000000001</v>
      </c>
      <c r="FG309">
        <v>24.37612</v>
      </c>
      <c r="FH309">
        <v>5.4709880000000002E-2</v>
      </c>
      <c r="FI309">
        <v>16.984010000000001</v>
      </c>
      <c r="FJ309">
        <v>0.92216690000000001</v>
      </c>
      <c r="FK309">
        <v>24.879860000000001</v>
      </c>
      <c r="FL309" s="1">
        <v>4.9937780000000001E-2</v>
      </c>
      <c r="FM309">
        <v>15.58731</v>
      </c>
      <c r="FN309">
        <v>0.91456539999999997</v>
      </c>
      <c r="FO309">
        <v>25.026330000000002</v>
      </c>
      <c r="FP309" s="1">
        <v>4.5305129999999999E-2</v>
      </c>
      <c r="FQ309">
        <v>14.22636</v>
      </c>
      <c r="FR309">
        <v>0.90551610000000005</v>
      </c>
      <c r="FS309">
        <v>25.050059999999998</v>
      </c>
      <c r="FT309" s="1">
        <v>4.1000189999999999E-2</v>
      </c>
      <c r="FU309">
        <v>12.95635</v>
      </c>
      <c r="FV309">
        <v>0.89522170000000001</v>
      </c>
      <c r="FW309">
        <v>24.969290000000001</v>
      </c>
      <c r="FX309" s="1">
        <v>3.702971E-2</v>
      </c>
      <c r="FY309">
        <v>11.78837</v>
      </c>
      <c r="FZ309">
        <v>0.88513960000000003</v>
      </c>
      <c r="GA309">
        <v>24.740189999999998</v>
      </c>
      <c r="GB309" s="1">
        <v>3.3462619999999998E-2</v>
      </c>
      <c r="GC309">
        <v>10.728590000000001</v>
      </c>
      <c r="GD309">
        <v>0.87535879999999999</v>
      </c>
      <c r="GE309">
        <v>24.538080000000001</v>
      </c>
      <c r="GF309">
        <v>3.0271380000000001E-2</v>
      </c>
      <c r="GG309">
        <v>9.7737499999999997</v>
      </c>
      <c r="GH309">
        <v>0.86561659999999996</v>
      </c>
      <c r="GI309">
        <v>24.514119999999998</v>
      </c>
      <c r="GJ309" s="1">
        <v>2.7397080000000001E-2</v>
      </c>
      <c r="GK309">
        <v>8.9075439999999997</v>
      </c>
      <c r="GL309">
        <v>0.85633890000000001</v>
      </c>
      <c r="GM309">
        <v>25.22814</v>
      </c>
      <c r="GN309" s="1">
        <v>2.480771E-2</v>
      </c>
      <c r="GO309">
        <v>8.1192650000000004</v>
      </c>
      <c r="GP309">
        <v>0.84735240000000001</v>
      </c>
      <c r="GQ309">
        <v>25.91713</v>
      </c>
      <c r="GR309">
        <v>2.245952E-2</v>
      </c>
      <c r="GS309">
        <v>7.3981839999999996</v>
      </c>
      <c r="GT309">
        <v>0.83875239999999995</v>
      </c>
      <c r="GU309">
        <v>26.250419999999998</v>
      </c>
      <c r="GV309" s="1">
        <v>2.0323540000000001E-2</v>
      </c>
      <c r="GW309">
        <v>6.7358310000000001</v>
      </c>
      <c r="GX309">
        <v>0.8309839</v>
      </c>
      <c r="GY309">
        <v>26.538930000000001</v>
      </c>
      <c r="GZ309" s="1">
        <v>1.8382829999999999E-2</v>
      </c>
      <c r="HA309">
        <v>6.1263899999999998</v>
      </c>
      <c r="HB309">
        <v>0.82363989999999998</v>
      </c>
      <c r="HC309">
        <v>26.57366</v>
      </c>
      <c r="HD309" s="1">
        <v>1.6617690000000001E-2</v>
      </c>
      <c r="HE309">
        <v>5.5742760000000002</v>
      </c>
      <c r="HF309">
        <v>0.81654850000000001</v>
      </c>
      <c r="HG309">
        <v>26.20233</v>
      </c>
      <c r="HH309" s="1">
        <v>1.5036570000000001E-2</v>
      </c>
      <c r="HI309">
        <v>5.0741440000000004</v>
      </c>
      <c r="HJ309">
        <v>0.81012969999999995</v>
      </c>
      <c r="HK309">
        <v>26.019279999999998</v>
      </c>
      <c r="HL309" s="1">
        <v>1.3616E-2</v>
      </c>
      <c r="HM309">
        <v>4.6201299999999996</v>
      </c>
      <c r="HN309">
        <v>0.80454049999999999</v>
      </c>
      <c r="HO309">
        <v>26.120609999999999</v>
      </c>
      <c r="HP309" s="1">
        <v>1.233156E-2</v>
      </c>
      <c r="HQ309">
        <v>4.205279</v>
      </c>
      <c r="HR309">
        <v>0.79985649999999997</v>
      </c>
      <c r="HS309">
        <v>26.87433</v>
      </c>
      <c r="HT309" s="1">
        <v>1.116296E-2</v>
      </c>
      <c r="HU309">
        <v>3.823512</v>
      </c>
      <c r="HV309">
        <v>0.7960585</v>
      </c>
      <c r="HW309">
        <v>27.80472</v>
      </c>
      <c r="HX309" s="1">
        <v>1.009008E-2</v>
      </c>
      <c r="HY309">
        <v>3.4686710000000001</v>
      </c>
      <c r="HZ309">
        <v>0.79303219999999996</v>
      </c>
      <c r="IA309">
        <v>28.401579999999999</v>
      </c>
      <c r="IB309" s="1">
        <v>9.0926099999999992E-3</v>
      </c>
      <c r="IC309">
        <v>3.1356039999999998</v>
      </c>
      <c r="ID309">
        <v>0.79063150000000004</v>
      </c>
      <c r="IE309">
        <v>28.721699999999998</v>
      </c>
      <c r="IF309" s="1">
        <v>8.1576489999999995E-3</v>
      </c>
      <c r="IG309">
        <v>2.820665</v>
      </c>
      <c r="IH309">
        <v>0.78882220000000003</v>
      </c>
      <c r="II309">
        <v>28.531970000000001</v>
      </c>
      <c r="IJ309" s="1">
        <v>7.2760699999999999E-3</v>
      </c>
      <c r="IK309">
        <v>2.5216210000000001</v>
      </c>
      <c r="IL309">
        <v>0.7874371</v>
      </c>
      <c r="IM309">
        <v>27.962070000000001</v>
      </c>
      <c r="IN309" s="1">
        <v>6.4387560000000003E-3</v>
      </c>
      <c r="IO309">
        <v>2.236129</v>
      </c>
      <c r="IP309">
        <v>0.78641209999999995</v>
      </c>
      <c r="IQ309">
        <v>27.599789999999999</v>
      </c>
      <c r="IR309" s="1">
        <v>5.6293489999999996E-3</v>
      </c>
      <c r="IS309">
        <v>1.9595130000000001</v>
      </c>
      <c r="IT309">
        <v>0.785667</v>
      </c>
      <c r="IU309">
        <v>27.514379999999999</v>
      </c>
      <c r="IV309" s="1">
        <v>4.8336209999999998E-3</v>
      </c>
      <c r="IW309">
        <v>1.6866779999999999</v>
      </c>
      <c r="IX309">
        <v>0.78514819999999996</v>
      </c>
      <c r="IY309">
        <v>27.961359999999999</v>
      </c>
      <c r="IZ309" s="1">
        <v>4.0472609999999999E-3</v>
      </c>
      <c r="JA309">
        <v>1.416285</v>
      </c>
      <c r="JB309">
        <v>0.78475850000000003</v>
      </c>
      <c r="JC309">
        <v>28.271170000000001</v>
      </c>
      <c r="JD309" s="1">
        <v>3.2936129999999999E-3</v>
      </c>
      <c r="JE309">
        <v>1.15588</v>
      </c>
      <c r="JF309">
        <v>0.78449469999999999</v>
      </c>
      <c r="JG309">
        <v>28.336040000000001</v>
      </c>
      <c r="JH309" s="1">
        <v>2.6150230000000002E-3</v>
      </c>
      <c r="JI309">
        <v>0.91967840000000001</v>
      </c>
      <c r="JJ309">
        <v>0.78428469999999995</v>
      </c>
      <c r="JK309">
        <v>28.085809999999999</v>
      </c>
      <c r="JL309" s="1">
        <v>2.0523099999999999E-3</v>
      </c>
      <c r="JM309">
        <v>0.72224540000000004</v>
      </c>
      <c r="JN309">
        <v>0.78415409999999997</v>
      </c>
      <c r="JO309">
        <v>27.779319999999998</v>
      </c>
      <c r="JP309" s="1">
        <v>1.623497E-3</v>
      </c>
      <c r="JQ309">
        <v>0.57066779999999995</v>
      </c>
      <c r="JR309">
        <v>0.78406240000000005</v>
      </c>
      <c r="JS309">
        <v>27.765550000000001</v>
      </c>
      <c r="JT309" s="1">
        <v>1.320384E-3</v>
      </c>
      <c r="JU309">
        <v>0.46283170000000001</v>
      </c>
      <c r="JV309">
        <v>0.78402660000000002</v>
      </c>
      <c r="JW309">
        <v>27.831379999999999</v>
      </c>
      <c r="JX309" s="1">
        <v>1.116974E-3</v>
      </c>
      <c r="JY309">
        <v>0.39015309999999997</v>
      </c>
      <c r="JZ309">
        <v>0.78397899999999998</v>
      </c>
      <c r="KA309">
        <v>27.89575</v>
      </c>
      <c r="KB309" s="1">
        <v>9.8282889999999992E-4</v>
      </c>
      <c r="KC309">
        <v>0.342194</v>
      </c>
      <c r="KD309">
        <v>0.78394509999999995</v>
      </c>
      <c r="KE309">
        <v>28.478470000000002</v>
      </c>
      <c r="KF309">
        <v>8.9209719999999997E-4</v>
      </c>
      <c r="KG309">
        <v>0.30989820000000001</v>
      </c>
      <c r="KH309">
        <v>0.78393190000000001</v>
      </c>
      <c r="KI309">
        <v>28.834879999999998</v>
      </c>
      <c r="KJ309" s="1">
        <v>8.2705840000000001E-4</v>
      </c>
      <c r="KK309">
        <v>0.28688530000000001</v>
      </c>
      <c r="KL309">
        <v>0.78392150000000005</v>
      </c>
      <c r="KM309">
        <v>28.723970000000001</v>
      </c>
      <c r="KN309">
        <v>7.767354E-4</v>
      </c>
      <c r="KO309">
        <v>0.26920880000000003</v>
      </c>
      <c r="KP309">
        <v>0.78389819999999999</v>
      </c>
      <c r="KQ309">
        <v>28.57302</v>
      </c>
      <c r="KR309" s="1">
        <v>7.3499800000000005E-4</v>
      </c>
      <c r="KS309">
        <v>0.25461610000000001</v>
      </c>
      <c r="KT309">
        <v>0.78391809999999995</v>
      </c>
      <c r="KU309">
        <v>28.19971</v>
      </c>
      <c r="KV309" s="1">
        <v>6.9842600000000004E-4</v>
      </c>
      <c r="KW309">
        <v>0.2418786</v>
      </c>
      <c r="KX309">
        <v>0.7839062</v>
      </c>
      <c r="KY309">
        <v>27.535160000000001</v>
      </c>
      <c r="KZ309" s="1">
        <v>6.6531350000000001E-4</v>
      </c>
      <c r="LA309">
        <v>0.23037260000000001</v>
      </c>
      <c r="LB309">
        <v>0.7839064</v>
      </c>
      <c r="LC309">
        <v>27.046710000000001</v>
      </c>
      <c r="LD309" s="1">
        <v>6.3469939999999999E-4</v>
      </c>
      <c r="LE309">
        <v>0.21975349999999999</v>
      </c>
      <c r="LF309">
        <v>0.78390939999999998</v>
      </c>
      <c r="LG309">
        <v>26.934100000000001</v>
      </c>
      <c r="LH309" s="1">
        <v>6.0620930000000002E-4</v>
      </c>
      <c r="LI309">
        <v>0.2098603</v>
      </c>
      <c r="LJ309">
        <v>0.78390530000000003</v>
      </c>
      <c r="LK309">
        <v>27.743279999999999</v>
      </c>
      <c r="LL309" s="1">
        <v>5.795307E-4</v>
      </c>
      <c r="LM309">
        <v>0.20061670000000001</v>
      </c>
      <c r="LN309">
        <v>0.78390519999999997</v>
      </c>
      <c r="LO309">
        <v>28.482040000000001</v>
      </c>
      <c r="LP309" s="1">
        <v>5.5449130000000005E-4</v>
      </c>
      <c r="LQ309">
        <v>0.19192880000000001</v>
      </c>
      <c r="LR309">
        <v>0.78389019999999998</v>
      </c>
      <c r="LS309">
        <v>28.70551</v>
      </c>
      <c r="LT309" s="1">
        <v>5.3072160000000005E-4</v>
      </c>
      <c r="LU309">
        <v>0.18369269999999999</v>
      </c>
      <c r="LV309">
        <v>0.78390020000000005</v>
      </c>
      <c r="LW309">
        <v>29.048210000000001</v>
      </c>
      <c r="LX309" s="1">
        <v>5.0815680000000001E-4</v>
      </c>
      <c r="LY309">
        <v>0.1758798</v>
      </c>
      <c r="LZ309">
        <v>0.7839005</v>
      </c>
      <c r="MA309">
        <v>29.126999999999999</v>
      </c>
      <c r="MB309" s="1">
        <v>4.8671400000000002E-4</v>
      </c>
      <c r="MC309">
        <v>0.1684602</v>
      </c>
      <c r="MD309">
        <v>0.78388789999999997</v>
      </c>
      <c r="ME309">
        <v>28.52825</v>
      </c>
      <c r="MF309" s="1">
        <v>4.6645040000000001E-4</v>
      </c>
      <c r="MG309">
        <v>0.16142889999999999</v>
      </c>
      <c r="MH309">
        <v>0.78388159999999996</v>
      </c>
      <c r="MI309">
        <v>27.989470000000001</v>
      </c>
      <c r="MJ309" s="1">
        <v>4.4711039999999999E-4</v>
      </c>
      <c r="MK309">
        <v>0.15473590000000001</v>
      </c>
      <c r="ML309">
        <v>0.78387240000000002</v>
      </c>
      <c r="MM309">
        <v>27.955880000000001</v>
      </c>
      <c r="MN309" s="1">
        <v>4.2868209999999998E-4</v>
      </c>
      <c r="MO309">
        <v>0.14836189999999999</v>
      </c>
      <c r="MP309">
        <v>0.78384799999999999</v>
      </c>
      <c r="MQ309">
        <v>28.794129999999999</v>
      </c>
      <c r="MR309" s="1">
        <v>4.1117440000000002E-4</v>
      </c>
      <c r="MS309">
        <v>0.14230660000000001</v>
      </c>
      <c r="MT309">
        <v>0.78378049999999999</v>
      </c>
      <c r="MU309">
        <v>29.641850000000002</v>
      </c>
      <c r="MV309" s="1">
        <v>3.9455430000000002E-4</v>
      </c>
      <c r="MW309">
        <v>0.13653950000000001</v>
      </c>
      <c r="MX309">
        <v>0.78371369999999996</v>
      </c>
      <c r="MY309">
        <v>29.9558</v>
      </c>
      <c r="MZ309" s="1">
        <v>3.786943E-4</v>
      </c>
      <c r="NA309">
        <v>0.1310595</v>
      </c>
      <c r="NB309">
        <v>0.78358340000000004</v>
      </c>
      <c r="NC309">
        <v>30.022690000000001</v>
      </c>
      <c r="ND309" s="1">
        <v>3.6360400000000001E-4</v>
      </c>
      <c r="NE309">
        <v>0.1258447</v>
      </c>
      <c r="NF309">
        <v>0.78342089999999998</v>
      </c>
      <c r="NG309">
        <v>29.675190000000001</v>
      </c>
      <c r="NH309" s="1">
        <v>3.4921190000000002E-4</v>
      </c>
      <c r="NI309">
        <v>0.1208752</v>
      </c>
      <c r="NJ309">
        <v>0.78324150000000003</v>
      </c>
      <c r="NK309">
        <v>29.042649999999998</v>
      </c>
      <c r="NL309" s="1">
        <v>3.3548900000000001E-4</v>
      </c>
      <c r="NM309">
        <v>0.1161339</v>
      </c>
      <c r="NN309">
        <v>0.78299129999999995</v>
      </c>
      <c r="NO309">
        <v>28.605090000000001</v>
      </c>
      <c r="NP309" s="1">
        <v>3.2242849999999999E-4</v>
      </c>
      <c r="NQ309">
        <v>0.1116293</v>
      </c>
      <c r="NR309">
        <v>0.7827153</v>
      </c>
      <c r="NS309">
        <v>28.405740000000002</v>
      </c>
      <c r="NT309" s="1">
        <v>3.1006000000000002E-4</v>
      </c>
      <c r="NU309">
        <v>0.1073677</v>
      </c>
      <c r="NV309">
        <v>0.78239760000000003</v>
      </c>
      <c r="NW309">
        <v>28.50422</v>
      </c>
      <c r="NX309" s="1">
        <v>2.9843010000000001E-4</v>
      </c>
      <c r="NY309">
        <v>0.1033564</v>
      </c>
      <c r="NZ309">
        <v>0.78206940000000003</v>
      </c>
      <c r="OA309">
        <v>29.014679999999998</v>
      </c>
      <c r="OB309" s="1">
        <v>2.8753300000000003E-4</v>
      </c>
      <c r="OC309">
        <v>9.9606710000000001E-2</v>
      </c>
      <c r="OD309">
        <v>0.7817113</v>
      </c>
      <c r="OE309">
        <v>29.16694</v>
      </c>
      <c r="OF309" s="1">
        <v>2.7730149999999999E-4</v>
      </c>
      <c r="OG309">
        <v>9.6079300000000006E-2</v>
      </c>
      <c r="OH309">
        <v>0.7813869</v>
      </c>
      <c r="OI309">
        <v>29.136659999999999</v>
      </c>
      <c r="OJ309" s="1">
        <v>2.6758910000000002E-4</v>
      </c>
      <c r="OK309">
        <v>9.2735730000000002E-2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0.80073229999999995</v>
      </c>
      <c r="G310">
        <v>24.064910000000001</v>
      </c>
      <c r="H310">
        <v>0</v>
      </c>
      <c r="I310">
        <v>0</v>
      </c>
      <c r="J310">
        <v>0.79937650000000005</v>
      </c>
      <c r="K310">
        <v>24.2273</v>
      </c>
      <c r="L310">
        <v>0</v>
      </c>
      <c r="M310">
        <v>0</v>
      </c>
      <c r="N310">
        <v>0.79798469999999999</v>
      </c>
      <c r="O310">
        <v>24.366160000000001</v>
      </c>
      <c r="P310">
        <v>0</v>
      </c>
      <c r="Q310">
        <v>0</v>
      </c>
      <c r="R310">
        <v>0.79661420000000005</v>
      </c>
      <c r="S310">
        <v>24.14377</v>
      </c>
      <c r="T310">
        <v>0</v>
      </c>
      <c r="U310">
        <v>0</v>
      </c>
      <c r="V310">
        <v>0.7952612</v>
      </c>
      <c r="W310">
        <v>23.714950000000002</v>
      </c>
      <c r="X310">
        <v>0</v>
      </c>
      <c r="Y310">
        <v>0</v>
      </c>
      <c r="Z310">
        <v>0.79387509999999994</v>
      </c>
      <c r="AA310">
        <v>23.340350000000001</v>
      </c>
      <c r="AB310">
        <v>0</v>
      </c>
      <c r="AC310">
        <v>0</v>
      </c>
      <c r="AD310">
        <v>0.79266639999999999</v>
      </c>
      <c r="AE310">
        <v>23.024989999999999</v>
      </c>
      <c r="AF310">
        <v>0</v>
      </c>
      <c r="AG310">
        <v>0</v>
      </c>
      <c r="AH310">
        <v>0.7913095</v>
      </c>
      <c r="AI310">
        <v>22.899660000000001</v>
      </c>
      <c r="AJ310">
        <v>0</v>
      </c>
      <c r="AK310">
        <v>0</v>
      </c>
      <c r="AL310">
        <v>0.78983970000000003</v>
      </c>
      <c r="AM310">
        <v>23.354489999999998</v>
      </c>
      <c r="AN310">
        <v>0</v>
      </c>
      <c r="AO310">
        <v>0</v>
      </c>
      <c r="AP310">
        <v>0.78811819999999999</v>
      </c>
      <c r="AQ310">
        <v>23.604089999999999</v>
      </c>
      <c r="AR310">
        <v>0</v>
      </c>
      <c r="AS310">
        <v>0</v>
      </c>
      <c r="AT310">
        <v>0.78615049999999997</v>
      </c>
      <c r="AU310">
        <v>23.62397</v>
      </c>
      <c r="AV310">
        <v>0</v>
      </c>
      <c r="AW310">
        <v>0</v>
      </c>
      <c r="AX310">
        <v>0.78403029999999996</v>
      </c>
      <c r="AY310">
        <v>23.519919999999999</v>
      </c>
      <c r="AZ310">
        <v>0</v>
      </c>
      <c r="BA310">
        <v>0</v>
      </c>
      <c r="BB310">
        <v>0.78186230000000001</v>
      </c>
      <c r="BC310">
        <v>23.19783</v>
      </c>
      <c r="BD310">
        <v>0</v>
      </c>
      <c r="BE310">
        <v>0</v>
      </c>
      <c r="BF310">
        <v>0.77960269999999998</v>
      </c>
      <c r="BG310">
        <v>22.867560000000001</v>
      </c>
      <c r="BH310">
        <v>0</v>
      </c>
      <c r="BI310">
        <v>0</v>
      </c>
      <c r="BJ310">
        <v>0.7776033</v>
      </c>
      <c r="BK310">
        <v>22.76146</v>
      </c>
      <c r="BL310">
        <v>1.725436E-37</v>
      </c>
      <c r="BM310">
        <v>5.9395840000000005E-35</v>
      </c>
      <c r="BN310">
        <v>0.77590840000000005</v>
      </c>
      <c r="BO310">
        <v>23.081289999999999</v>
      </c>
      <c r="BP310">
        <v>1.8691570000000001E-24</v>
      </c>
      <c r="BQ310">
        <v>6.4132989999999999E-22</v>
      </c>
      <c r="BR310">
        <v>0.77442429999999995</v>
      </c>
      <c r="BS310">
        <v>23.713069999999998</v>
      </c>
      <c r="BT310" s="1">
        <v>3.7437519999999999E-19</v>
      </c>
      <c r="BU310" s="1">
        <v>1.2840720000000001E-16</v>
      </c>
      <c r="BV310">
        <v>0.77303250000000001</v>
      </c>
      <c r="BW310">
        <v>24.373940000000001</v>
      </c>
      <c r="BX310" s="1">
        <v>4.5193840000000001E-11</v>
      </c>
      <c r="BY310" s="1">
        <v>1.11179E-8</v>
      </c>
      <c r="BZ310">
        <v>0.77165620000000001</v>
      </c>
      <c r="CA310">
        <v>24.733170000000001</v>
      </c>
      <c r="CB310" s="1">
        <v>1.7886449999999999E-7</v>
      </c>
      <c r="CC310" s="1">
        <v>4.7277999999999997E-5</v>
      </c>
      <c r="CD310">
        <v>0.77024369999999998</v>
      </c>
      <c r="CE310">
        <v>24.480789999999999</v>
      </c>
      <c r="CF310" s="1">
        <v>6.3223990000000002E-5</v>
      </c>
      <c r="CG310" s="1">
        <v>1.755758E-2</v>
      </c>
      <c r="CH310">
        <v>0.76862940000000002</v>
      </c>
      <c r="CI310">
        <v>23.957159999999998</v>
      </c>
      <c r="CJ310" s="1">
        <v>5.2748359999999998E-3</v>
      </c>
      <c r="CK310" s="1">
        <v>1.5274779999999999</v>
      </c>
      <c r="CL310">
        <v>0.76680550000000003</v>
      </c>
      <c r="CM310">
        <v>23.50938</v>
      </c>
      <c r="CN310" s="1">
        <v>0.14974660000000001</v>
      </c>
      <c r="CO310" s="1">
        <v>45.03407</v>
      </c>
      <c r="CP310">
        <v>0.76466540000000005</v>
      </c>
      <c r="CQ310">
        <v>23.170500000000001</v>
      </c>
      <c r="CR310" s="1">
        <v>1.789901</v>
      </c>
      <c r="CS310">
        <v>556.73159999999996</v>
      </c>
      <c r="CT310">
        <v>0.76226229999999995</v>
      </c>
      <c r="CU310">
        <v>23.325389999999999</v>
      </c>
      <c r="CV310" s="1">
        <v>10.418850000000001</v>
      </c>
      <c r="CW310">
        <v>3343.4380000000001</v>
      </c>
      <c r="CX310">
        <v>0.75955010000000001</v>
      </c>
      <c r="CY310">
        <v>23.899360000000001</v>
      </c>
      <c r="CZ310" s="1">
        <v>33.018569999999997</v>
      </c>
      <c r="DA310">
        <v>10902.91</v>
      </c>
      <c r="DB310">
        <v>0.75655850000000002</v>
      </c>
      <c r="DC310">
        <v>24.318159999999999</v>
      </c>
      <c r="DD310">
        <v>62.241309999999999</v>
      </c>
      <c r="DE310">
        <v>21102.87</v>
      </c>
      <c r="DF310">
        <v>0.75327630000000001</v>
      </c>
      <c r="DG310">
        <v>24.582429999999999</v>
      </c>
      <c r="DH310">
        <v>75.075109999999995</v>
      </c>
      <c r="DI310">
        <v>26097.5</v>
      </c>
      <c r="DJ310">
        <v>0.74980539999999996</v>
      </c>
      <c r="DK310">
        <v>24.516089999999998</v>
      </c>
      <c r="DL310">
        <v>61.761389999999999</v>
      </c>
      <c r="DM310">
        <v>21958.53</v>
      </c>
      <c r="DN310">
        <v>0.746448</v>
      </c>
      <c r="DO310">
        <v>24.248200000000001</v>
      </c>
      <c r="DP310">
        <v>36.504860000000001</v>
      </c>
      <c r="DQ310">
        <v>13253.33</v>
      </c>
      <c r="DR310">
        <v>0.74314590000000003</v>
      </c>
      <c r="DS310">
        <v>23.96677</v>
      </c>
      <c r="DT310">
        <v>16.245740000000001</v>
      </c>
      <c r="DU310">
        <v>6010.598</v>
      </c>
      <c r="DV310">
        <v>0.73950769999999999</v>
      </c>
      <c r="DW310">
        <v>23.632370000000002</v>
      </c>
      <c r="DX310">
        <v>5.6866700000000003</v>
      </c>
      <c r="DY310">
        <v>2140.6</v>
      </c>
      <c r="DZ310">
        <v>0.73394230000000005</v>
      </c>
      <c r="EA310">
        <v>23.633459999999999</v>
      </c>
      <c r="EB310">
        <v>1.648512</v>
      </c>
      <c r="EC310">
        <v>630.08249999999998</v>
      </c>
      <c r="ED310">
        <v>0.7282016</v>
      </c>
      <c r="EE310">
        <v>23.935079999999999</v>
      </c>
      <c r="EF310">
        <v>0.43711</v>
      </c>
      <c r="EG310">
        <v>168.1567</v>
      </c>
      <c r="EH310">
        <v>0.72243389999999996</v>
      </c>
      <c r="EI310">
        <v>24.331389999999999</v>
      </c>
      <c r="EJ310">
        <v>0.13964170000000001</v>
      </c>
      <c r="EK310">
        <v>52.797930000000001</v>
      </c>
      <c r="EL310">
        <v>0.71646350000000003</v>
      </c>
      <c r="EM310">
        <v>24.63532</v>
      </c>
      <c r="EN310">
        <v>7.8689200000000001E-2</v>
      </c>
      <c r="EO310">
        <v>28.861820000000002</v>
      </c>
      <c r="EP310">
        <v>0.7106209</v>
      </c>
      <c r="EQ310">
        <v>24.545829999999999</v>
      </c>
      <c r="ER310">
        <v>6.8294720000000003E-2</v>
      </c>
      <c r="ES310">
        <v>24.829540000000001</v>
      </c>
      <c r="ET310">
        <v>0.70506380000000002</v>
      </c>
      <c r="EU310">
        <v>24.208500000000001</v>
      </c>
      <c r="EV310">
        <v>6.5965270000000006E-2</v>
      </c>
      <c r="EW310">
        <v>24.083850000000002</v>
      </c>
      <c r="EX310">
        <v>0.69974670000000005</v>
      </c>
      <c r="EY310">
        <v>23.933779999999999</v>
      </c>
      <c r="EZ310">
        <v>6.3433959999999998E-2</v>
      </c>
      <c r="FA310">
        <v>23.315550000000002</v>
      </c>
      <c r="FB310">
        <v>0.69422899999999998</v>
      </c>
      <c r="FC310">
        <v>23.828579999999999</v>
      </c>
      <c r="FD310">
        <v>5.9709789999999999E-2</v>
      </c>
      <c r="FE310">
        <v>22.101479999999999</v>
      </c>
      <c r="FF310">
        <v>0.68854559999999998</v>
      </c>
      <c r="FG310">
        <v>24.385390000000001</v>
      </c>
      <c r="FH310">
        <v>5.5189710000000003E-2</v>
      </c>
      <c r="FI310">
        <v>20.572030000000002</v>
      </c>
      <c r="FJ310">
        <v>0.6830543</v>
      </c>
      <c r="FK310">
        <v>24.899940000000001</v>
      </c>
      <c r="FL310" s="1">
        <v>5.0425360000000002E-2</v>
      </c>
      <c r="FM310">
        <v>18.918030000000002</v>
      </c>
      <c r="FN310">
        <v>0.67670719999999995</v>
      </c>
      <c r="FO310">
        <v>25.05763</v>
      </c>
      <c r="FP310" s="1">
        <v>4.5773500000000002E-2</v>
      </c>
      <c r="FQ310">
        <v>17.291319999999999</v>
      </c>
      <c r="FR310">
        <v>0.67040409999999995</v>
      </c>
      <c r="FS310">
        <v>25.067869999999999</v>
      </c>
      <c r="FT310" s="1">
        <v>4.1434110000000003E-2</v>
      </c>
      <c r="FU310">
        <v>15.755140000000001</v>
      </c>
      <c r="FV310">
        <v>0.66367469999999995</v>
      </c>
      <c r="FW310">
        <v>24.981339999999999</v>
      </c>
      <c r="FX310" s="1">
        <v>3.7428999999999997E-2</v>
      </c>
      <c r="FY310">
        <v>14.33648</v>
      </c>
      <c r="FZ310">
        <v>0.65708770000000005</v>
      </c>
      <c r="GA310">
        <v>24.754639999999998</v>
      </c>
      <c r="GB310" s="1">
        <v>3.3822959999999999E-2</v>
      </c>
      <c r="GC310">
        <v>13.054919999999999</v>
      </c>
      <c r="GD310">
        <v>0.65069869999999996</v>
      </c>
      <c r="GE310">
        <v>24.549689999999998</v>
      </c>
      <c r="GF310" s="1">
        <v>3.0602279999999999E-2</v>
      </c>
      <c r="GG310">
        <v>11.90024</v>
      </c>
      <c r="GH310">
        <v>0.64436709999999997</v>
      </c>
      <c r="GI310">
        <v>24.527339999999999</v>
      </c>
      <c r="GJ310" s="1">
        <v>2.7702259999999999E-2</v>
      </c>
      <c r="GK310">
        <v>10.852499999999999</v>
      </c>
      <c r="GL310">
        <v>0.63831669999999996</v>
      </c>
      <c r="GM310">
        <v>25.220970000000001</v>
      </c>
      <c r="GN310" s="1">
        <v>2.509161E-2</v>
      </c>
      <c r="GO310">
        <v>9.8993769999999994</v>
      </c>
      <c r="GP310">
        <v>0.63248349999999998</v>
      </c>
      <c r="GQ310">
        <v>25.930040000000002</v>
      </c>
      <c r="GR310" s="1">
        <v>2.2723770000000001E-2</v>
      </c>
      <c r="GS310">
        <v>9.0269650000000006</v>
      </c>
      <c r="GT310">
        <v>0.62691370000000002</v>
      </c>
      <c r="GU310">
        <v>26.28792</v>
      </c>
      <c r="GV310" s="1">
        <v>2.0570519999999998E-2</v>
      </c>
      <c r="GW310">
        <v>8.2250160000000001</v>
      </c>
      <c r="GX310">
        <v>0.62185230000000002</v>
      </c>
      <c r="GY310">
        <v>26.56392</v>
      </c>
      <c r="GZ310" s="1">
        <v>1.861142E-2</v>
      </c>
      <c r="HA310">
        <v>7.4861490000000002</v>
      </c>
      <c r="HB310">
        <v>0.61618510000000004</v>
      </c>
      <c r="HC310">
        <v>26.596689999999999</v>
      </c>
      <c r="HD310" s="1">
        <v>1.6829029999999998E-2</v>
      </c>
      <c r="HE310">
        <v>6.8158500000000002</v>
      </c>
      <c r="HF310">
        <v>0.61119290000000004</v>
      </c>
      <c r="HG310">
        <v>26.233470000000001</v>
      </c>
      <c r="HH310" s="1">
        <v>1.5229639999999999E-2</v>
      </c>
      <c r="HI310">
        <v>6.205317</v>
      </c>
      <c r="HJ310">
        <v>0.60679629999999996</v>
      </c>
      <c r="HK310">
        <v>26.020350000000001</v>
      </c>
      <c r="HL310" s="1">
        <v>1.3793639999999999E-2</v>
      </c>
      <c r="HM310">
        <v>5.6507699999999996</v>
      </c>
      <c r="HN310">
        <v>0.60296640000000001</v>
      </c>
      <c r="HO310">
        <v>26.107389999999999</v>
      </c>
      <c r="HP310" s="1">
        <v>1.24958E-2</v>
      </c>
      <c r="HQ310">
        <v>5.1444080000000003</v>
      </c>
      <c r="HR310">
        <v>0.59974570000000005</v>
      </c>
      <c r="HS310">
        <v>26.841170000000002</v>
      </c>
      <c r="HT310" s="1">
        <v>1.131621E-2</v>
      </c>
      <c r="HU310">
        <v>4.6792020000000001</v>
      </c>
      <c r="HV310">
        <v>0.59716860000000005</v>
      </c>
      <c r="HW310">
        <v>27.784420000000001</v>
      </c>
      <c r="HX310" s="1">
        <v>1.0234470000000001E-2</v>
      </c>
      <c r="HY310">
        <v>4.2474559999999997</v>
      </c>
      <c r="HZ310">
        <v>0.59508320000000003</v>
      </c>
      <c r="IA310">
        <v>28.418089999999999</v>
      </c>
      <c r="IB310" s="1">
        <v>9.2295209999999992E-3</v>
      </c>
      <c r="IC310">
        <v>3.8424689999999999</v>
      </c>
      <c r="ID310">
        <v>0.5934566</v>
      </c>
      <c r="IE310">
        <v>28.752839999999999</v>
      </c>
      <c r="IF310" s="1">
        <v>8.2881900000000008E-3</v>
      </c>
      <c r="IG310">
        <v>3.4595470000000001</v>
      </c>
      <c r="IH310">
        <v>0.59219739999999998</v>
      </c>
      <c r="II310">
        <v>28.574169999999999</v>
      </c>
      <c r="IJ310" s="1">
        <v>7.4008520000000003E-3</v>
      </c>
      <c r="IK310">
        <v>3.096025</v>
      </c>
      <c r="IL310">
        <v>0.59125950000000005</v>
      </c>
      <c r="IM310">
        <v>28.007560000000002</v>
      </c>
      <c r="IN310" s="1">
        <v>6.5589359999999996E-3</v>
      </c>
      <c r="IO310">
        <v>2.749155</v>
      </c>
      <c r="IP310">
        <v>0.59055480000000005</v>
      </c>
      <c r="IQ310">
        <v>27.61129</v>
      </c>
      <c r="IR310" s="1">
        <v>5.7471349999999996E-3</v>
      </c>
      <c r="IS310">
        <v>2.4137460000000002</v>
      </c>
      <c r="IT310">
        <v>0.59005169999999996</v>
      </c>
      <c r="IU310">
        <v>27.509889999999999</v>
      </c>
      <c r="IV310" s="1">
        <v>4.9507680000000004E-3</v>
      </c>
      <c r="IW310">
        <v>2.0835210000000002</v>
      </c>
      <c r="IX310">
        <v>0.58968849999999995</v>
      </c>
      <c r="IY310">
        <v>27.942070000000001</v>
      </c>
      <c r="IZ310" s="1">
        <v>4.1627510000000001E-3</v>
      </c>
      <c r="JA310">
        <v>1.7560009999999999</v>
      </c>
      <c r="JB310">
        <v>0.58941469999999996</v>
      </c>
      <c r="JC310">
        <v>28.27328</v>
      </c>
      <c r="JD310" s="1">
        <v>3.402408E-3</v>
      </c>
      <c r="JE310">
        <v>1.4387030000000001</v>
      </c>
      <c r="JF310">
        <v>0.58923879999999995</v>
      </c>
      <c r="JG310">
        <v>28.366289999999999</v>
      </c>
      <c r="JH310" s="1">
        <v>2.710362E-3</v>
      </c>
      <c r="JI310">
        <v>1.1482000000000001</v>
      </c>
      <c r="JJ310">
        <v>0.58911500000000006</v>
      </c>
      <c r="JK310">
        <v>28.127739999999999</v>
      </c>
      <c r="JL310" s="1">
        <v>2.1289270000000001E-3</v>
      </c>
      <c r="JM310">
        <v>0.902555</v>
      </c>
      <c r="JN310">
        <v>0.58901769999999998</v>
      </c>
      <c r="JO310">
        <v>27.81963</v>
      </c>
      <c r="JP310" s="1">
        <v>1.6801190000000001E-3</v>
      </c>
      <c r="JQ310">
        <v>0.71179740000000002</v>
      </c>
      <c r="JR310">
        <v>0.58895549999999997</v>
      </c>
      <c r="JS310">
        <v>27.779979999999998</v>
      </c>
      <c r="JT310" s="1">
        <v>1.3595040000000001E-3</v>
      </c>
      <c r="JU310">
        <v>0.57478980000000002</v>
      </c>
      <c r="JV310">
        <v>0.58893359999999995</v>
      </c>
      <c r="JW310">
        <v>27.841259999999998</v>
      </c>
      <c r="JX310" s="1">
        <v>1.1429260000000001E-3</v>
      </c>
      <c r="JY310">
        <v>0.48188330000000001</v>
      </c>
      <c r="JZ310">
        <v>0.5889008</v>
      </c>
      <c r="KA310">
        <v>27.9038</v>
      </c>
      <c r="KB310" s="1">
        <v>9.9999219999999996E-4</v>
      </c>
      <c r="KC310">
        <v>0.42050890000000002</v>
      </c>
      <c r="KD310">
        <v>0.5888774</v>
      </c>
      <c r="KE310">
        <v>28.463640000000002</v>
      </c>
      <c r="KF310" s="1">
        <v>9.0392629999999999E-4</v>
      </c>
      <c r="KG310">
        <v>0.37939129999999999</v>
      </c>
      <c r="KH310">
        <v>0.58886709999999998</v>
      </c>
      <c r="KI310">
        <v>28.844660000000001</v>
      </c>
      <c r="KJ310">
        <v>8.3576329999999999E-4</v>
      </c>
      <c r="KK310">
        <v>0.35035060000000001</v>
      </c>
      <c r="KL310">
        <v>0.58883989999999997</v>
      </c>
      <c r="KM310">
        <v>28.77674</v>
      </c>
      <c r="KN310" s="1">
        <v>7.8366920000000004E-4</v>
      </c>
      <c r="KO310">
        <v>0.32828370000000001</v>
      </c>
      <c r="KP310">
        <v>0.58883660000000004</v>
      </c>
      <c r="KQ310">
        <v>28.62143</v>
      </c>
      <c r="KR310" s="1">
        <v>7.4087719999999999E-4</v>
      </c>
      <c r="KS310">
        <v>0.31022729999999998</v>
      </c>
      <c r="KT310">
        <v>0.58884860000000006</v>
      </c>
      <c r="KU310">
        <v>28.257549999999998</v>
      </c>
      <c r="KV310" s="1">
        <v>7.0365900000000003E-4</v>
      </c>
      <c r="KW310">
        <v>0.29457169999999999</v>
      </c>
      <c r="KX310">
        <v>0.58883980000000002</v>
      </c>
      <c r="KY310">
        <v>27.599810000000002</v>
      </c>
      <c r="KZ310" s="1">
        <v>6.7010419999999999E-4</v>
      </c>
      <c r="LA310">
        <v>0.28048380000000001</v>
      </c>
      <c r="LB310">
        <v>0.58883600000000003</v>
      </c>
      <c r="LC310">
        <v>27.080249999999999</v>
      </c>
      <c r="LD310" s="1">
        <v>6.3914430000000001E-4</v>
      </c>
      <c r="LE310">
        <v>0.26750499999999999</v>
      </c>
      <c r="LF310">
        <v>0.58883989999999997</v>
      </c>
      <c r="LG310">
        <v>26.945550000000001</v>
      </c>
      <c r="LH310" s="1">
        <v>6.1035799999999997E-4</v>
      </c>
      <c r="LI310">
        <v>0.2554263</v>
      </c>
      <c r="LJ310">
        <v>0.58885290000000001</v>
      </c>
      <c r="LK310">
        <v>27.71237</v>
      </c>
      <c r="LL310" s="1">
        <v>5.8341969999999997E-4</v>
      </c>
      <c r="LM310">
        <v>0.24414559999999999</v>
      </c>
      <c r="LN310">
        <v>0.58883370000000002</v>
      </c>
      <c r="LO310">
        <v>28.479199999999999</v>
      </c>
      <c r="LP310" s="1">
        <v>5.581599E-4</v>
      </c>
      <c r="LQ310">
        <v>0.23355400000000001</v>
      </c>
      <c r="LR310">
        <v>0.58882979999999996</v>
      </c>
      <c r="LS310">
        <v>28.748719999999999</v>
      </c>
      <c r="LT310" s="1">
        <v>5.3419749999999999E-4</v>
      </c>
      <c r="LU310">
        <v>0.22351670000000001</v>
      </c>
      <c r="LV310">
        <v>0.58883050000000003</v>
      </c>
      <c r="LW310">
        <v>29.077850000000002</v>
      </c>
      <c r="LX310" s="1">
        <v>5.1145559999999995E-4</v>
      </c>
      <c r="LY310">
        <v>0.21400060000000001</v>
      </c>
      <c r="LZ310">
        <v>0.58882880000000004</v>
      </c>
      <c r="MA310">
        <v>29.16338</v>
      </c>
      <c r="MB310" s="1">
        <v>4.8984699999999996E-4</v>
      </c>
      <c r="MC310">
        <v>0.2049639</v>
      </c>
      <c r="MD310">
        <v>0.58884119999999995</v>
      </c>
      <c r="ME310">
        <v>28.596489999999999</v>
      </c>
      <c r="MF310" s="1">
        <v>4.6942469999999999E-4</v>
      </c>
      <c r="MG310">
        <v>0.19639670000000001</v>
      </c>
      <c r="MH310">
        <v>0.58884919999999996</v>
      </c>
      <c r="MI310">
        <v>28.026630000000001</v>
      </c>
      <c r="MJ310" s="1">
        <v>4.499452E-4</v>
      </c>
      <c r="MK310">
        <v>0.18824830000000001</v>
      </c>
      <c r="ML310">
        <v>0.58882880000000004</v>
      </c>
      <c r="MM310">
        <v>27.961500000000001</v>
      </c>
      <c r="MN310" s="1">
        <v>4.313761E-4</v>
      </c>
      <c r="MO310">
        <v>0.18048529999999999</v>
      </c>
      <c r="MP310">
        <v>0.58879720000000002</v>
      </c>
      <c r="MQ310">
        <v>28.76586</v>
      </c>
      <c r="MR310" s="1">
        <v>4.1374210000000002E-4</v>
      </c>
      <c r="MS310">
        <v>0.17311219999999999</v>
      </c>
      <c r="MT310">
        <v>0.58875920000000004</v>
      </c>
      <c r="MU310">
        <v>29.638300000000001</v>
      </c>
      <c r="MV310" s="1">
        <v>3.9698739999999999E-4</v>
      </c>
      <c r="MW310">
        <v>0.16608629999999999</v>
      </c>
      <c r="MX310">
        <v>0.58870769999999994</v>
      </c>
      <c r="MY310">
        <v>29.996479999999998</v>
      </c>
      <c r="MZ310" s="1">
        <v>3.8101189999999998E-4</v>
      </c>
      <c r="NA310">
        <v>0.15941340000000001</v>
      </c>
      <c r="NB310">
        <v>0.58862309999999995</v>
      </c>
      <c r="NC310">
        <v>30.067489999999999</v>
      </c>
      <c r="ND310" s="1">
        <v>3.6581020000000001E-4</v>
      </c>
      <c r="NE310">
        <v>0.15306249999999999</v>
      </c>
      <c r="NF310">
        <v>0.58851679999999995</v>
      </c>
      <c r="NG310">
        <v>29.73029</v>
      </c>
      <c r="NH310">
        <v>3.513166E-4</v>
      </c>
      <c r="NI310">
        <v>0.1470117</v>
      </c>
      <c r="NJ310">
        <v>0.5883912</v>
      </c>
      <c r="NK310">
        <v>29.104050000000001</v>
      </c>
      <c r="NL310" s="1">
        <v>3.374963E-4</v>
      </c>
      <c r="NM310">
        <v>0.1412426</v>
      </c>
      <c r="NN310">
        <v>0.58821020000000002</v>
      </c>
      <c r="NO310">
        <v>28.63861</v>
      </c>
      <c r="NP310" s="1">
        <v>3.243311E-4</v>
      </c>
      <c r="NQ310">
        <v>0.1357525</v>
      </c>
      <c r="NR310">
        <v>0.58800770000000002</v>
      </c>
      <c r="NS310">
        <v>28.422139999999999</v>
      </c>
      <c r="NT310" s="1">
        <v>3.1185289999999998E-4</v>
      </c>
      <c r="NU310">
        <v>0.1305579</v>
      </c>
      <c r="NV310">
        <v>0.58781170000000005</v>
      </c>
      <c r="NW310">
        <v>28.508679999999998</v>
      </c>
      <c r="NX310" s="1">
        <v>3.0011680000000001E-4</v>
      </c>
      <c r="NY310">
        <v>0.1256659</v>
      </c>
      <c r="NZ310">
        <v>0.58757329999999997</v>
      </c>
      <c r="OA310">
        <v>29.00027</v>
      </c>
      <c r="OB310" s="1">
        <v>2.891104E-4</v>
      </c>
      <c r="OC310">
        <v>0.12108969999999999</v>
      </c>
      <c r="OD310">
        <v>0.58733460000000004</v>
      </c>
      <c r="OE310">
        <v>29.188040000000001</v>
      </c>
      <c r="OF310" s="1">
        <v>2.7878579999999998E-4</v>
      </c>
      <c r="OG310">
        <v>0.11678819999999999</v>
      </c>
      <c r="OH310">
        <v>0.58709679999999997</v>
      </c>
      <c r="OI310">
        <v>29.161860000000001</v>
      </c>
      <c r="OJ310" s="1">
        <v>2.6900909999999999E-4</v>
      </c>
      <c r="OK310">
        <v>0.1127191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0.86269989999999996</v>
      </c>
      <c r="G311">
        <v>24.076910000000002</v>
      </c>
      <c r="H311">
        <v>0</v>
      </c>
      <c r="I311">
        <v>0</v>
      </c>
      <c r="J311">
        <v>0.86089300000000002</v>
      </c>
      <c r="K311">
        <v>24.24409</v>
      </c>
      <c r="L311">
        <v>0</v>
      </c>
      <c r="M311">
        <v>0</v>
      </c>
      <c r="N311">
        <v>0.85909069999999998</v>
      </c>
      <c r="O311">
        <v>24.389140000000001</v>
      </c>
      <c r="P311">
        <v>0</v>
      </c>
      <c r="Q311">
        <v>0</v>
      </c>
      <c r="R311">
        <v>0.8572959</v>
      </c>
      <c r="S311">
        <v>24.179600000000001</v>
      </c>
      <c r="T311">
        <v>0</v>
      </c>
      <c r="U311">
        <v>0</v>
      </c>
      <c r="V311">
        <v>0.85550079999999995</v>
      </c>
      <c r="W311">
        <v>23.755690000000001</v>
      </c>
      <c r="X311">
        <v>0</v>
      </c>
      <c r="Y311">
        <v>0</v>
      </c>
      <c r="Z311">
        <v>0.85369030000000001</v>
      </c>
      <c r="AA311">
        <v>23.377549999999999</v>
      </c>
      <c r="AB311">
        <v>0</v>
      </c>
      <c r="AC311">
        <v>0</v>
      </c>
      <c r="AD311">
        <v>0.85206119999999996</v>
      </c>
      <c r="AE311">
        <v>23.05742</v>
      </c>
      <c r="AF311">
        <v>0</v>
      </c>
      <c r="AG311">
        <v>0</v>
      </c>
      <c r="AH311">
        <v>0.85030709999999998</v>
      </c>
      <c r="AI311">
        <v>22.916899999999998</v>
      </c>
      <c r="AJ311">
        <v>0</v>
      </c>
      <c r="AK311">
        <v>0</v>
      </c>
      <c r="AL311">
        <v>0.84836</v>
      </c>
      <c r="AM311">
        <v>23.356940000000002</v>
      </c>
      <c r="AN311">
        <v>0</v>
      </c>
      <c r="AO311">
        <v>0</v>
      </c>
      <c r="AP311">
        <v>0.84616349999999996</v>
      </c>
      <c r="AQ311">
        <v>23.619630000000001</v>
      </c>
      <c r="AR311">
        <v>0</v>
      </c>
      <c r="AS311">
        <v>0</v>
      </c>
      <c r="AT311">
        <v>0.84362930000000003</v>
      </c>
      <c r="AU311">
        <v>23.650880000000001</v>
      </c>
      <c r="AV311">
        <v>0</v>
      </c>
      <c r="AW311">
        <v>0</v>
      </c>
      <c r="AX311">
        <v>0.84085770000000004</v>
      </c>
      <c r="AY311">
        <v>23.54665</v>
      </c>
      <c r="AZ311">
        <v>0</v>
      </c>
      <c r="BA311">
        <v>0</v>
      </c>
      <c r="BB311">
        <v>0.83801680000000001</v>
      </c>
      <c r="BC311">
        <v>23.248200000000001</v>
      </c>
      <c r="BD311">
        <v>0</v>
      </c>
      <c r="BE311">
        <v>0</v>
      </c>
      <c r="BF311">
        <v>0.83549459999999998</v>
      </c>
      <c r="BG311">
        <v>22.910139999999998</v>
      </c>
      <c r="BH311">
        <v>0</v>
      </c>
      <c r="BI311">
        <v>0</v>
      </c>
      <c r="BJ311">
        <v>0.8337215</v>
      </c>
      <c r="BK311">
        <v>22.798770000000001</v>
      </c>
      <c r="BL311">
        <v>1.9342589999999999E-38</v>
      </c>
      <c r="BM311">
        <v>6.6071330000000003E-36</v>
      </c>
      <c r="BN311">
        <v>0.83231659999999996</v>
      </c>
      <c r="BO311">
        <v>23.10463</v>
      </c>
      <c r="BP311">
        <v>2.5970810000000001E-25</v>
      </c>
      <c r="BQ311">
        <v>8.8390700000000002E-23</v>
      </c>
      <c r="BR311">
        <v>0.8311326</v>
      </c>
      <c r="BS311">
        <v>23.73639</v>
      </c>
      <c r="BT311" s="1">
        <v>1.169063E-19</v>
      </c>
      <c r="BU311" s="1">
        <v>3.9708999999999997E-17</v>
      </c>
      <c r="BV311">
        <v>0.82999909999999999</v>
      </c>
      <c r="BW311">
        <v>24.392890000000001</v>
      </c>
      <c r="BX311" s="1">
        <v>1.9052350000000001E-11</v>
      </c>
      <c r="BY311" s="1">
        <v>4.6227539999999996E-9</v>
      </c>
      <c r="BZ311">
        <v>0.82889159999999995</v>
      </c>
      <c r="CA311">
        <v>24.76596</v>
      </c>
      <c r="CB311" s="1">
        <v>9.8791500000000002E-8</v>
      </c>
      <c r="CC311" s="1">
        <v>2.5837509999999999E-5</v>
      </c>
      <c r="CD311">
        <v>0.8272718</v>
      </c>
      <c r="CE311">
        <v>24.522780000000001</v>
      </c>
      <c r="CF311" s="1">
        <v>3.9971429999999997E-5</v>
      </c>
      <c r="CG311" s="1">
        <v>1.099673E-2</v>
      </c>
      <c r="CH311">
        <v>0.82501100000000005</v>
      </c>
      <c r="CI311">
        <v>24.00874</v>
      </c>
      <c r="CJ311" s="1">
        <v>3.6809019999999998E-3</v>
      </c>
      <c r="CK311" s="1">
        <v>1.05654</v>
      </c>
      <c r="CL311">
        <v>0.82245299999999999</v>
      </c>
      <c r="CM311">
        <v>23.552679999999999</v>
      </c>
      <c r="CN311" s="1">
        <v>0.11330460000000001</v>
      </c>
      <c r="CO311" s="1">
        <v>33.783569999999997</v>
      </c>
      <c r="CP311">
        <v>0.81958370000000003</v>
      </c>
      <c r="CQ311">
        <v>23.210799999999999</v>
      </c>
      <c r="CR311" s="1">
        <v>1.45167</v>
      </c>
      <c r="CS311" s="1">
        <v>447.66460000000001</v>
      </c>
      <c r="CT311">
        <v>0.81630619999999998</v>
      </c>
      <c r="CU311">
        <v>23.354050000000001</v>
      </c>
      <c r="CV311" s="1">
        <v>8.9806120000000007</v>
      </c>
      <c r="CW311">
        <v>2856.944</v>
      </c>
      <c r="CX311">
        <v>0.81264720000000001</v>
      </c>
      <c r="CY311">
        <v>23.914670000000001</v>
      </c>
      <c r="CZ311" s="1">
        <v>30.042590000000001</v>
      </c>
      <c r="DA311">
        <v>9831.9850000000006</v>
      </c>
      <c r="DB311">
        <v>0.80855790000000005</v>
      </c>
      <c r="DC311">
        <v>24.336849999999998</v>
      </c>
      <c r="DD311">
        <v>59.437040000000003</v>
      </c>
      <c r="DE311">
        <v>19966.990000000002</v>
      </c>
      <c r="DF311">
        <v>0.8040853</v>
      </c>
      <c r="DG311">
        <v>24.599930000000001</v>
      </c>
      <c r="DH311">
        <v>74.894599999999997</v>
      </c>
      <c r="DI311">
        <v>25781.01</v>
      </c>
      <c r="DJ311">
        <v>0.79938849999999995</v>
      </c>
      <c r="DK311">
        <v>24.529990000000002</v>
      </c>
      <c r="DL311">
        <v>64.039689999999993</v>
      </c>
      <c r="DM311">
        <v>22541.759999999998</v>
      </c>
      <c r="DN311">
        <v>0.79467540000000003</v>
      </c>
      <c r="DO311">
        <v>24.27759</v>
      </c>
      <c r="DP311">
        <v>39.196550000000002</v>
      </c>
      <c r="DQ311">
        <v>14082.3</v>
      </c>
      <c r="DR311">
        <v>0.78994710000000001</v>
      </c>
      <c r="DS311">
        <v>23.989190000000001</v>
      </c>
      <c r="DT311">
        <v>17.996189999999999</v>
      </c>
      <c r="DU311">
        <v>6590</v>
      </c>
      <c r="DV311">
        <v>0.78499010000000002</v>
      </c>
      <c r="DW311">
        <v>23.666049999999998</v>
      </c>
      <c r="DX311">
        <v>6.4722280000000003</v>
      </c>
      <c r="DY311">
        <v>2412.1709999999998</v>
      </c>
      <c r="DZ311">
        <v>0.77990720000000002</v>
      </c>
      <c r="EA311">
        <v>23.657859999999999</v>
      </c>
      <c r="EB311">
        <v>1.9156569999999999</v>
      </c>
      <c r="EC311">
        <v>724.52279999999996</v>
      </c>
      <c r="ED311">
        <v>0.77464219999999995</v>
      </c>
      <c r="EE311">
        <v>23.95431</v>
      </c>
      <c r="EF311">
        <v>0.50992519999999997</v>
      </c>
      <c r="EG311">
        <v>194.27539999999999</v>
      </c>
      <c r="EH311">
        <v>0.76876440000000001</v>
      </c>
      <c r="EI311">
        <v>24.344290000000001</v>
      </c>
      <c r="EJ311">
        <v>0.1560647</v>
      </c>
      <c r="EK311">
        <v>58.655909999999999</v>
      </c>
      <c r="EL311">
        <v>0.76104959999999999</v>
      </c>
      <c r="EM311">
        <v>24.644960000000001</v>
      </c>
      <c r="EN311">
        <v>8.174331E-2</v>
      </c>
      <c r="EO311">
        <v>29.81174</v>
      </c>
      <c r="EP311">
        <v>0.75348720000000002</v>
      </c>
      <c r="EQ311">
        <v>24.566120000000002</v>
      </c>
      <c r="ER311">
        <v>6.8754839999999998E-2</v>
      </c>
      <c r="ES311">
        <v>24.794589999999999</v>
      </c>
      <c r="ET311">
        <v>0.74622290000000002</v>
      </c>
      <c r="EU311">
        <v>24.22983</v>
      </c>
      <c r="EV311">
        <v>6.6144830000000002E-2</v>
      </c>
      <c r="EW311">
        <v>23.925699999999999</v>
      </c>
      <c r="EX311">
        <v>0.73927469999999995</v>
      </c>
      <c r="EY311">
        <v>23.952760000000001</v>
      </c>
      <c r="EZ311">
        <v>6.3740649999999996E-2</v>
      </c>
      <c r="FA311">
        <v>23.195350000000001</v>
      </c>
      <c r="FB311">
        <v>0.73217730000000003</v>
      </c>
      <c r="FC311">
        <v>23.85557</v>
      </c>
      <c r="FD311">
        <v>6.0149950000000001E-2</v>
      </c>
      <c r="FE311">
        <v>22.028479999999998</v>
      </c>
      <c r="FF311">
        <v>0.7248812</v>
      </c>
      <c r="FG311">
        <v>24.402059999999999</v>
      </c>
      <c r="FH311">
        <v>5.5703509999999998E-2</v>
      </c>
      <c r="FI311">
        <v>20.529949999999999</v>
      </c>
      <c r="FJ311">
        <v>0.71772069999999999</v>
      </c>
      <c r="FK311">
        <v>24.919930000000001</v>
      </c>
      <c r="FL311" s="1">
        <v>5.0952329999999997E-2</v>
      </c>
      <c r="FM311">
        <v>18.894390000000001</v>
      </c>
      <c r="FN311">
        <v>0.71046860000000001</v>
      </c>
      <c r="FO311">
        <v>25.092359999999999</v>
      </c>
      <c r="FP311" s="1">
        <v>4.6281620000000002E-2</v>
      </c>
      <c r="FQ311">
        <v>17.266739999999999</v>
      </c>
      <c r="FR311">
        <v>0.70326409999999995</v>
      </c>
      <c r="FS311">
        <v>25.088899999999999</v>
      </c>
      <c r="FT311" s="1">
        <v>4.190965E-2</v>
      </c>
      <c r="FU311">
        <v>15.725479999999999</v>
      </c>
      <c r="FV311">
        <v>0.69547990000000004</v>
      </c>
      <c r="FW311">
        <v>24.992550000000001</v>
      </c>
      <c r="FX311">
        <v>3.7864370000000001E-2</v>
      </c>
      <c r="FY311">
        <v>14.29998</v>
      </c>
      <c r="FZ311">
        <v>0.68698360000000003</v>
      </c>
      <c r="GA311">
        <v>24.768260000000001</v>
      </c>
      <c r="GB311" s="1">
        <v>3.4215839999999997E-2</v>
      </c>
      <c r="GC311">
        <v>13.011290000000001</v>
      </c>
      <c r="GD311">
        <v>0.67875730000000001</v>
      </c>
      <c r="GE311">
        <v>24.56044</v>
      </c>
      <c r="GF311" s="1">
        <v>3.0958490000000002E-2</v>
      </c>
      <c r="GG311">
        <v>11.850630000000001</v>
      </c>
      <c r="GH311">
        <v>0.67058549999999995</v>
      </c>
      <c r="GI311">
        <v>24.545449999999999</v>
      </c>
      <c r="GJ311" s="1">
        <v>2.8026450000000001E-2</v>
      </c>
      <c r="GK311">
        <v>10.798959999999999</v>
      </c>
      <c r="GL311">
        <v>0.6627613</v>
      </c>
      <c r="GM311">
        <v>25.225149999999999</v>
      </c>
      <c r="GN311" s="1">
        <v>2.5388399999999998E-2</v>
      </c>
      <c r="GO311">
        <v>9.8433709999999994</v>
      </c>
      <c r="GP311">
        <v>0.65520509999999998</v>
      </c>
      <c r="GQ311">
        <v>25.946680000000001</v>
      </c>
      <c r="GR311" s="1">
        <v>2.2996519999999999E-2</v>
      </c>
      <c r="GS311">
        <v>8.9700620000000004</v>
      </c>
      <c r="GT311">
        <v>0.64803370000000005</v>
      </c>
      <c r="GU311">
        <v>26.33154</v>
      </c>
      <c r="GV311" s="1">
        <v>2.0822520000000001E-2</v>
      </c>
      <c r="GW311">
        <v>8.1675679999999993</v>
      </c>
      <c r="GX311">
        <v>0.6414552</v>
      </c>
      <c r="GY311">
        <v>26.59853</v>
      </c>
      <c r="GZ311" s="1">
        <v>1.884249E-2</v>
      </c>
      <c r="HA311">
        <v>7.431845</v>
      </c>
      <c r="HB311">
        <v>0.63517590000000002</v>
      </c>
      <c r="HC311">
        <v>26.617049999999999</v>
      </c>
      <c r="HD311" s="1">
        <v>1.7039450000000001E-2</v>
      </c>
      <c r="HE311">
        <v>6.759334</v>
      </c>
      <c r="HF311">
        <v>0.62962200000000001</v>
      </c>
      <c r="HG311">
        <v>26.264720000000001</v>
      </c>
      <c r="HH311" s="1">
        <v>1.5420349999999999E-2</v>
      </c>
      <c r="HI311">
        <v>6.1483129999999999</v>
      </c>
      <c r="HJ311">
        <v>0.62470970000000003</v>
      </c>
      <c r="HK311">
        <v>26.023720000000001</v>
      </c>
      <c r="HL311" s="1">
        <v>1.3966889999999999E-2</v>
      </c>
      <c r="HM311">
        <v>5.5944250000000002</v>
      </c>
      <c r="HN311">
        <v>0.6204191</v>
      </c>
      <c r="HO311">
        <v>26.09882</v>
      </c>
      <c r="HP311" s="1">
        <v>1.265433E-2</v>
      </c>
      <c r="HQ311">
        <v>5.0901649999999998</v>
      </c>
      <c r="HR311">
        <v>0.61671609999999999</v>
      </c>
      <c r="HS311">
        <v>26.8216</v>
      </c>
      <c r="HT311" s="1">
        <v>1.1462109999999999E-2</v>
      </c>
      <c r="HU311">
        <v>4.6278079999999999</v>
      </c>
      <c r="HV311">
        <v>0.61367890000000003</v>
      </c>
      <c r="HW311">
        <v>27.773800000000001</v>
      </c>
      <c r="HX311" s="1">
        <v>1.037072E-2</v>
      </c>
      <c r="HY311">
        <v>4.2002439999999996</v>
      </c>
      <c r="HZ311">
        <v>0.61120359999999996</v>
      </c>
      <c r="IA311">
        <v>28.440280000000001</v>
      </c>
      <c r="IB311" s="1">
        <v>9.3576419999999993E-3</v>
      </c>
      <c r="IC311">
        <v>3.8001930000000002</v>
      </c>
      <c r="ID311">
        <v>0.60928749999999998</v>
      </c>
      <c r="IE311">
        <v>28.792059999999999</v>
      </c>
      <c r="IF311" s="1">
        <v>8.4097389999999994E-3</v>
      </c>
      <c r="IG311">
        <v>3.422866</v>
      </c>
      <c r="IH311">
        <v>0.60779510000000003</v>
      </c>
      <c r="II311">
        <v>28.611270000000001</v>
      </c>
      <c r="IJ311" s="1">
        <v>7.5164259999999997E-3</v>
      </c>
      <c r="IK311">
        <v>3.065178</v>
      </c>
      <c r="IL311">
        <v>0.6066667</v>
      </c>
      <c r="IM311">
        <v>28.053000000000001</v>
      </c>
      <c r="IN311" s="1">
        <v>6.6696749999999999E-3</v>
      </c>
      <c r="IO311">
        <v>2.7245080000000002</v>
      </c>
      <c r="IP311">
        <v>0.60582959999999997</v>
      </c>
      <c r="IQ311">
        <v>27.62415</v>
      </c>
      <c r="IR311" s="1">
        <v>5.8551139999999998E-3</v>
      </c>
      <c r="IS311">
        <v>2.3960119999999998</v>
      </c>
      <c r="IT311">
        <v>0.60521420000000004</v>
      </c>
      <c r="IU311">
        <v>27.507239999999999</v>
      </c>
      <c r="IV311" s="1">
        <v>5.0577199999999999E-3</v>
      </c>
      <c r="IW311">
        <v>2.0735009999999998</v>
      </c>
      <c r="IX311">
        <v>0.60474779999999995</v>
      </c>
      <c r="IY311">
        <v>27.936979999999998</v>
      </c>
      <c r="IZ311" s="1">
        <v>4.2683809999999999E-3</v>
      </c>
      <c r="JA311">
        <v>1.7536799999999999</v>
      </c>
      <c r="JB311">
        <v>0.60442779999999996</v>
      </c>
      <c r="JC311">
        <v>28.27244</v>
      </c>
      <c r="JD311" s="1">
        <v>3.5026459999999999E-3</v>
      </c>
      <c r="JE311">
        <v>1.442342</v>
      </c>
      <c r="JF311">
        <v>0.60421709999999995</v>
      </c>
      <c r="JG311">
        <v>28.399799999999999</v>
      </c>
      <c r="JH311" s="1">
        <v>2.799223E-3</v>
      </c>
      <c r="JI311">
        <v>1.1547959999999999</v>
      </c>
      <c r="JJ311">
        <v>0.60405050000000005</v>
      </c>
      <c r="JK311">
        <v>28.166460000000001</v>
      </c>
      <c r="JL311" s="1">
        <v>2.201209E-3</v>
      </c>
      <c r="JM311">
        <v>0.9088522</v>
      </c>
      <c r="JN311">
        <v>0.60394380000000003</v>
      </c>
      <c r="JO311">
        <v>27.865839999999999</v>
      </c>
      <c r="JP311" s="1">
        <v>1.734165E-3</v>
      </c>
      <c r="JQ311">
        <v>0.71565429999999997</v>
      </c>
      <c r="JR311">
        <v>0.60386099999999998</v>
      </c>
      <c r="JS311">
        <v>27.798729999999999</v>
      </c>
      <c r="JT311" s="1">
        <v>1.3971439999999999E-3</v>
      </c>
      <c r="JU311">
        <v>0.57550349999999995</v>
      </c>
      <c r="JV311">
        <v>0.60382340000000001</v>
      </c>
      <c r="JW311">
        <v>27.855149999999998</v>
      </c>
      <c r="JX311" s="1">
        <v>1.167988E-3</v>
      </c>
      <c r="JY311">
        <v>0.4798405</v>
      </c>
      <c r="JZ311">
        <v>0.60378969999999998</v>
      </c>
      <c r="KA311">
        <v>27.915230000000001</v>
      </c>
      <c r="KB311" s="1">
        <v>1.016538E-3</v>
      </c>
      <c r="KC311">
        <v>0.41652990000000001</v>
      </c>
      <c r="KD311">
        <v>0.60376750000000001</v>
      </c>
      <c r="KE311">
        <v>28.46698</v>
      </c>
      <c r="KF311" s="1">
        <v>9.1524710000000003E-4</v>
      </c>
      <c r="KG311">
        <v>0.37430210000000003</v>
      </c>
      <c r="KH311">
        <v>0.6037477</v>
      </c>
      <c r="KI311">
        <v>28.848600000000001</v>
      </c>
      <c r="KJ311" s="1">
        <v>8.4400100000000004E-4</v>
      </c>
      <c r="KK311">
        <v>0.34473429999999999</v>
      </c>
      <c r="KL311">
        <v>0.60373350000000003</v>
      </c>
      <c r="KM311">
        <v>28.83399</v>
      </c>
      <c r="KN311" s="1">
        <v>7.9015460000000004E-4</v>
      </c>
      <c r="KO311">
        <v>0.32249949999999999</v>
      </c>
      <c r="KP311">
        <v>0.60371240000000004</v>
      </c>
      <c r="KQ311">
        <v>28.674810000000001</v>
      </c>
      <c r="KR311" s="1">
        <v>7.463325E-4</v>
      </c>
      <c r="KS311">
        <v>0.3044811</v>
      </c>
      <c r="KT311">
        <v>0.60372840000000005</v>
      </c>
      <c r="KU311">
        <v>28.310870000000001</v>
      </c>
      <c r="KV311" s="1">
        <v>7.0849089999999997E-4</v>
      </c>
      <c r="KW311">
        <v>0.28897240000000002</v>
      </c>
      <c r="KX311">
        <v>0.60371839999999999</v>
      </c>
      <c r="KY311">
        <v>27.664090000000002</v>
      </c>
      <c r="KZ311" s="1">
        <v>6.7450970000000002E-4</v>
      </c>
      <c r="LA311">
        <v>0.27507029999999999</v>
      </c>
      <c r="LB311">
        <v>0.60372479999999995</v>
      </c>
      <c r="LC311">
        <v>27.115819999999999</v>
      </c>
      <c r="LD311" s="1">
        <v>6.4322160000000001E-4</v>
      </c>
      <c r="LE311">
        <v>0.2622913</v>
      </c>
      <c r="LF311">
        <v>0.60373189999999999</v>
      </c>
      <c r="LG311">
        <v>26.965540000000001</v>
      </c>
      <c r="LH311" s="1">
        <v>6.1416689999999996E-4</v>
      </c>
      <c r="LI311">
        <v>0.25041259999999999</v>
      </c>
      <c r="LJ311">
        <v>0.60373069999999995</v>
      </c>
      <c r="LK311">
        <v>27.707350000000002</v>
      </c>
      <c r="LL311" s="1">
        <v>5.8698409999999996E-4</v>
      </c>
      <c r="LM311">
        <v>0.23932529999999999</v>
      </c>
      <c r="LN311">
        <v>0.60371560000000002</v>
      </c>
      <c r="LO311">
        <v>28.474240000000002</v>
      </c>
      <c r="LP311" s="1">
        <v>5.6151119999999996E-4</v>
      </c>
      <c r="LQ311">
        <v>0.22891439999999999</v>
      </c>
      <c r="LR311">
        <v>0.60372610000000004</v>
      </c>
      <c r="LS311">
        <v>28.800619999999999</v>
      </c>
      <c r="LT311" s="1">
        <v>5.3738519999999999E-4</v>
      </c>
      <c r="LU311">
        <v>0.2190665</v>
      </c>
      <c r="LV311">
        <v>0.60371980000000003</v>
      </c>
      <c r="LW311">
        <v>29.121880000000001</v>
      </c>
      <c r="LX311" s="1">
        <v>5.1447590000000001E-4</v>
      </c>
      <c r="LY311">
        <v>0.20972789999999999</v>
      </c>
      <c r="LZ311">
        <v>0.60371459999999999</v>
      </c>
      <c r="MA311">
        <v>29.195129999999999</v>
      </c>
      <c r="MB311" s="1">
        <v>4.9271449999999995E-4</v>
      </c>
      <c r="MC311">
        <v>0.20086219999999999</v>
      </c>
      <c r="MD311">
        <v>0.60371870000000005</v>
      </c>
      <c r="ME311">
        <v>28.663039999999999</v>
      </c>
      <c r="MF311" s="1">
        <v>4.7214730000000001E-4</v>
      </c>
      <c r="MG311">
        <v>0.1924574</v>
      </c>
      <c r="MH311">
        <v>0.60370889999999999</v>
      </c>
      <c r="MI311">
        <v>28.06635</v>
      </c>
      <c r="MJ311" s="1">
        <v>4.5253639999999999E-4</v>
      </c>
      <c r="MK311">
        <v>0.18446660000000001</v>
      </c>
      <c r="ML311">
        <v>0.60370230000000003</v>
      </c>
      <c r="MM311">
        <v>27.978529999999999</v>
      </c>
      <c r="MN311" s="1">
        <v>4.3384199999999998E-4</v>
      </c>
      <c r="MO311">
        <v>0.17685319999999999</v>
      </c>
      <c r="MP311">
        <v>0.60368540000000004</v>
      </c>
      <c r="MQ311">
        <v>28.755960000000002</v>
      </c>
      <c r="MR311" s="1">
        <v>4.1609159999999999E-4</v>
      </c>
      <c r="MS311">
        <v>0.16961609999999999</v>
      </c>
      <c r="MT311">
        <v>0.6036279</v>
      </c>
      <c r="MU311">
        <v>29.642240000000001</v>
      </c>
      <c r="MV311" s="1">
        <v>3.9921439999999998E-4</v>
      </c>
      <c r="MW311">
        <v>0.1627236</v>
      </c>
      <c r="MX311">
        <v>0.60357859999999997</v>
      </c>
      <c r="MY311">
        <v>30.041689999999999</v>
      </c>
      <c r="MZ311" s="1">
        <v>3.8313110000000002E-4</v>
      </c>
      <c r="NA311">
        <v>0.1561768</v>
      </c>
      <c r="NB311">
        <v>0.60349050000000004</v>
      </c>
      <c r="NC311">
        <v>30.118490000000001</v>
      </c>
      <c r="ND311" s="1">
        <v>3.6782999999999998E-4</v>
      </c>
      <c r="NE311">
        <v>0.14994469999999999</v>
      </c>
      <c r="NF311">
        <v>0.60338309999999995</v>
      </c>
      <c r="NG311">
        <v>29.780840000000001</v>
      </c>
      <c r="NH311" s="1">
        <v>3.532446E-4</v>
      </c>
      <c r="NI311">
        <v>0.14401159999999999</v>
      </c>
      <c r="NJ311">
        <v>0.6032132</v>
      </c>
      <c r="NK311">
        <v>29.16553</v>
      </c>
      <c r="NL311" s="1">
        <v>3.393305E-4</v>
      </c>
      <c r="NM311">
        <v>0.13834879999999999</v>
      </c>
      <c r="NN311">
        <v>0.60304449999999998</v>
      </c>
      <c r="NO311">
        <v>28.67454</v>
      </c>
      <c r="NP311" s="1">
        <v>3.260739E-4</v>
      </c>
      <c r="NQ311">
        <v>0.1329592</v>
      </c>
      <c r="NR311">
        <v>0.60282329999999995</v>
      </c>
      <c r="NS311">
        <v>28.440159999999999</v>
      </c>
      <c r="NT311" s="1">
        <v>3.1349550000000001E-4</v>
      </c>
      <c r="NU311">
        <v>0.12785299999999999</v>
      </c>
      <c r="NV311">
        <v>0.60258849999999997</v>
      </c>
      <c r="NW311">
        <v>28.52075</v>
      </c>
      <c r="NX311" s="1">
        <v>3.0166470000000001E-4</v>
      </c>
      <c r="NY311">
        <v>0.123047</v>
      </c>
      <c r="NZ311">
        <v>0.60233099999999995</v>
      </c>
      <c r="OA311">
        <v>28.993390000000002</v>
      </c>
      <c r="OB311" s="1">
        <v>2.9055729999999998E-4</v>
      </c>
      <c r="OC311">
        <v>0.11854199999999999</v>
      </c>
      <c r="OD311">
        <v>0.60205759999999997</v>
      </c>
      <c r="OE311">
        <v>29.211639999999999</v>
      </c>
      <c r="OF311" s="1">
        <v>2.8014620000000001E-4</v>
      </c>
      <c r="OG311">
        <v>0.1143117</v>
      </c>
      <c r="OH311">
        <v>0.60179570000000004</v>
      </c>
      <c r="OI311">
        <v>29.184360000000002</v>
      </c>
      <c r="OJ311" s="1">
        <v>2.7030380000000001E-4</v>
      </c>
      <c r="OK311">
        <v>0.11031680000000001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0.85885040000000001</v>
      </c>
      <c r="G312">
        <v>24.088789999999999</v>
      </c>
      <c r="H312">
        <v>0</v>
      </c>
      <c r="I312">
        <v>0</v>
      </c>
      <c r="J312">
        <v>0.85764870000000004</v>
      </c>
      <c r="K312">
        <v>24.256039999999999</v>
      </c>
      <c r="L312">
        <v>0</v>
      </c>
      <c r="M312">
        <v>0</v>
      </c>
      <c r="N312">
        <v>0.85643389999999997</v>
      </c>
      <c r="O312">
        <v>24.412769999999998</v>
      </c>
      <c r="P312">
        <v>0</v>
      </c>
      <c r="Q312">
        <v>0</v>
      </c>
      <c r="R312">
        <v>0.85522430000000005</v>
      </c>
      <c r="S312">
        <v>24.209510000000002</v>
      </c>
      <c r="T312">
        <v>0</v>
      </c>
      <c r="U312">
        <v>0</v>
      </c>
      <c r="V312">
        <v>0.85403399999999996</v>
      </c>
      <c r="W312">
        <v>23.793330000000001</v>
      </c>
      <c r="X312">
        <v>0</v>
      </c>
      <c r="Y312">
        <v>0</v>
      </c>
      <c r="Z312">
        <v>0.85283299999999995</v>
      </c>
      <c r="AA312">
        <v>23.411729999999999</v>
      </c>
      <c r="AB312">
        <v>0</v>
      </c>
      <c r="AC312">
        <v>0</v>
      </c>
      <c r="AD312">
        <v>0.85181280000000004</v>
      </c>
      <c r="AE312">
        <v>23.08718</v>
      </c>
      <c r="AF312">
        <v>0</v>
      </c>
      <c r="AG312">
        <v>0</v>
      </c>
      <c r="AH312">
        <v>0.85058429999999996</v>
      </c>
      <c r="AI312">
        <v>22.933450000000001</v>
      </c>
      <c r="AJ312">
        <v>0</v>
      </c>
      <c r="AK312">
        <v>0</v>
      </c>
      <c r="AL312">
        <v>0.84833950000000002</v>
      </c>
      <c r="AM312">
        <v>23.362829999999999</v>
      </c>
      <c r="AN312">
        <v>0</v>
      </c>
      <c r="AO312">
        <v>0</v>
      </c>
      <c r="AP312">
        <v>0.8458833</v>
      </c>
      <c r="AQ312">
        <v>23.631989999999998</v>
      </c>
      <c r="AR312">
        <v>0</v>
      </c>
      <c r="AS312">
        <v>0</v>
      </c>
      <c r="AT312">
        <v>0.84305160000000001</v>
      </c>
      <c r="AU312">
        <v>23.674420000000001</v>
      </c>
      <c r="AV312">
        <v>0</v>
      </c>
      <c r="AW312">
        <v>0</v>
      </c>
      <c r="AX312">
        <v>0.83995869999999995</v>
      </c>
      <c r="AY312">
        <v>23.57009</v>
      </c>
      <c r="AZ312">
        <v>0</v>
      </c>
      <c r="BA312">
        <v>0</v>
      </c>
      <c r="BB312">
        <v>0.83672880000000005</v>
      </c>
      <c r="BC312">
        <v>23.29419</v>
      </c>
      <c r="BD312">
        <v>0</v>
      </c>
      <c r="BE312">
        <v>0</v>
      </c>
      <c r="BF312">
        <v>0.83378669999999999</v>
      </c>
      <c r="BG312">
        <v>22.949059999999999</v>
      </c>
      <c r="BH312">
        <v>0</v>
      </c>
      <c r="BI312">
        <v>0</v>
      </c>
      <c r="BJ312">
        <v>0.83159329999999998</v>
      </c>
      <c r="BK312">
        <v>22.834879999999998</v>
      </c>
      <c r="BL312">
        <v>0</v>
      </c>
      <c r="BM312">
        <v>6.1518490000000002E-37</v>
      </c>
      <c r="BN312">
        <v>0.82971360000000005</v>
      </c>
      <c r="BO312">
        <v>23.130220000000001</v>
      </c>
      <c r="BP312">
        <v>3.6845529999999999E-26</v>
      </c>
      <c r="BQ312">
        <v>1.1233000000000001E-23</v>
      </c>
      <c r="BR312">
        <v>0.82803450000000001</v>
      </c>
      <c r="BS312">
        <v>23.760950000000001</v>
      </c>
      <c r="BT312" s="1">
        <v>6.2986170000000004E-20</v>
      </c>
      <c r="BU312" s="1">
        <v>1.9136220000000001E-17</v>
      </c>
      <c r="BV312">
        <v>0.82648710000000003</v>
      </c>
      <c r="BW312">
        <v>24.41197</v>
      </c>
      <c r="BX312" s="1">
        <v>7.9457219999999997E-12</v>
      </c>
      <c r="BY312" s="1">
        <v>1.7699929999999999E-9</v>
      </c>
      <c r="BZ312">
        <v>0.8249474</v>
      </c>
      <c r="CA312">
        <v>24.796309999999998</v>
      </c>
      <c r="CB312" s="1">
        <v>5.4727950000000003E-8</v>
      </c>
      <c r="CC312" s="1">
        <v>1.313083E-5</v>
      </c>
      <c r="CD312">
        <v>0.8233201</v>
      </c>
      <c r="CE312">
        <v>24.559000000000001</v>
      </c>
      <c r="CF312" s="1">
        <v>2.5357090000000001E-5</v>
      </c>
      <c r="CG312" s="1">
        <v>6.3775810000000002E-3</v>
      </c>
      <c r="CH312">
        <v>0.82153849999999995</v>
      </c>
      <c r="CI312">
        <v>24.056039999999999</v>
      </c>
      <c r="CJ312" s="1">
        <v>2.5754620000000002E-3</v>
      </c>
      <c r="CK312" s="1">
        <v>0.67303420000000003</v>
      </c>
      <c r="CL312">
        <v>0.81948160000000003</v>
      </c>
      <c r="CM312">
        <v>23.59215</v>
      </c>
      <c r="CN312" s="1">
        <v>8.5873229999999995E-2</v>
      </c>
      <c r="CO312" s="1">
        <v>23.21454</v>
      </c>
      <c r="CP312">
        <v>0.81716060000000001</v>
      </c>
      <c r="CQ312">
        <v>23.248699999999999</v>
      </c>
      <c r="CR312" s="1">
        <v>1.17805</v>
      </c>
      <c r="CS312" s="1">
        <v>328.00799999999998</v>
      </c>
      <c r="CT312">
        <v>0.814496</v>
      </c>
      <c r="CU312">
        <v>23.386489999999998</v>
      </c>
      <c r="CV312" s="1">
        <v>7.7370089999999996</v>
      </c>
      <c r="CW312">
        <v>2213.0790000000002</v>
      </c>
      <c r="CX312">
        <v>0.81151010000000001</v>
      </c>
      <c r="CY312">
        <v>23.934170000000002</v>
      </c>
      <c r="CZ312" s="1">
        <v>27.29053</v>
      </c>
      <c r="DA312">
        <v>7997.1959999999999</v>
      </c>
      <c r="DB312">
        <v>0.80818400000000001</v>
      </c>
      <c r="DC312">
        <v>24.35688</v>
      </c>
      <c r="DD312">
        <v>56.603349999999999</v>
      </c>
      <c r="DE312">
        <v>16955.63</v>
      </c>
      <c r="DF312">
        <v>0.80451950000000005</v>
      </c>
      <c r="DG312">
        <v>24.618590000000001</v>
      </c>
      <c r="DH312">
        <v>74.400019999999998</v>
      </c>
      <c r="DI312">
        <v>22741.66</v>
      </c>
      <c r="DJ312">
        <v>0.80072030000000005</v>
      </c>
      <c r="DK312">
        <v>24.539459999999998</v>
      </c>
      <c r="DL312">
        <v>66.064409999999995</v>
      </c>
      <c r="DM312">
        <v>20564.599999999999</v>
      </c>
      <c r="DN312">
        <v>0.79698329999999995</v>
      </c>
      <c r="DO312">
        <v>24.304200000000002</v>
      </c>
      <c r="DP312">
        <v>41.823039999999999</v>
      </c>
      <c r="DQ312">
        <v>13232.06</v>
      </c>
      <c r="DR312">
        <v>0.79229660000000002</v>
      </c>
      <c r="DS312">
        <v>24.00779</v>
      </c>
      <c r="DT312">
        <v>19.78669</v>
      </c>
      <c r="DU312">
        <v>6355.1459999999997</v>
      </c>
      <c r="DV312">
        <v>0.78730069999999996</v>
      </c>
      <c r="DW312">
        <v>23.694880000000001</v>
      </c>
      <c r="DX312">
        <v>7.3054959999999998</v>
      </c>
      <c r="DY312">
        <v>2378.683</v>
      </c>
      <c r="DZ312">
        <v>0.78212550000000003</v>
      </c>
      <c r="EA312">
        <v>23.684729999999998</v>
      </c>
      <c r="EB312">
        <v>2.2069809999999999</v>
      </c>
      <c r="EC312">
        <v>726.72170000000006</v>
      </c>
      <c r="ED312">
        <v>0.77681800000000001</v>
      </c>
      <c r="EE312">
        <v>23.97963</v>
      </c>
      <c r="EF312">
        <v>0.59120760000000006</v>
      </c>
      <c r="EG312">
        <v>195.77189999999999</v>
      </c>
      <c r="EH312">
        <v>0.77129009999999998</v>
      </c>
      <c r="EI312">
        <v>24.365790000000001</v>
      </c>
      <c r="EJ312">
        <v>0.1747881</v>
      </c>
      <c r="EK312">
        <v>57.280740000000002</v>
      </c>
      <c r="EL312">
        <v>0.76566210000000001</v>
      </c>
      <c r="EM312">
        <v>24.656279999999999</v>
      </c>
      <c r="EN312">
        <v>8.5314959999999995E-2</v>
      </c>
      <c r="EO312">
        <v>27.204440000000002</v>
      </c>
      <c r="EP312">
        <v>0.76017069999999998</v>
      </c>
      <c r="EQ312">
        <v>24.58081</v>
      </c>
      <c r="ER312">
        <v>6.9306660000000006E-2</v>
      </c>
      <c r="ES312">
        <v>21.797640000000001</v>
      </c>
      <c r="ET312">
        <v>0.7549285</v>
      </c>
      <c r="EU312">
        <v>24.245539999999998</v>
      </c>
      <c r="EV312">
        <v>6.6321279999999996E-2</v>
      </c>
      <c r="EW312">
        <v>20.84253</v>
      </c>
      <c r="EX312">
        <v>0.74996689999999999</v>
      </c>
      <c r="EY312">
        <v>23.967469999999999</v>
      </c>
      <c r="EZ312">
        <v>6.4022529999999994E-2</v>
      </c>
      <c r="FA312">
        <v>20.162199999999999</v>
      </c>
      <c r="FB312">
        <v>0.74492219999999998</v>
      </c>
      <c r="FC312">
        <v>23.886890000000001</v>
      </c>
      <c r="FD312">
        <v>6.0561509999999999E-2</v>
      </c>
      <c r="FE312">
        <v>19.116029999999999</v>
      </c>
      <c r="FF312">
        <v>0.73968400000000001</v>
      </c>
      <c r="FG312">
        <v>24.436969999999999</v>
      </c>
      <c r="FH312">
        <v>5.6186710000000001E-2</v>
      </c>
      <c r="FI312">
        <v>17.778400000000001</v>
      </c>
      <c r="FJ312">
        <v>0.73424239999999996</v>
      </c>
      <c r="FK312">
        <v>24.94501</v>
      </c>
      <c r="FL312">
        <v>5.1453569999999997E-2</v>
      </c>
      <c r="FM312">
        <v>16.328099999999999</v>
      </c>
      <c r="FN312">
        <v>0.7287072</v>
      </c>
      <c r="FO312">
        <v>25.126760000000001</v>
      </c>
      <c r="FP312" s="1">
        <v>4.6766780000000001E-2</v>
      </c>
      <c r="FQ312">
        <v>14.88185</v>
      </c>
      <c r="FR312">
        <v>0.72319599999999995</v>
      </c>
      <c r="FS312">
        <v>25.110669999999999</v>
      </c>
      <c r="FT312" s="1">
        <v>4.2362780000000003E-2</v>
      </c>
      <c r="FU312">
        <v>13.51254</v>
      </c>
      <c r="FV312">
        <v>0.71721630000000003</v>
      </c>
      <c r="FW312">
        <v>24.999500000000001</v>
      </c>
      <c r="FX312" s="1">
        <v>3.8279380000000002E-2</v>
      </c>
      <c r="FY312">
        <v>12.246320000000001</v>
      </c>
      <c r="FZ312">
        <v>0.71130939999999998</v>
      </c>
      <c r="GA312">
        <v>24.776820000000001</v>
      </c>
      <c r="GB312" s="1">
        <v>3.4589250000000002E-2</v>
      </c>
      <c r="GC312">
        <v>11.09576</v>
      </c>
      <c r="GD312">
        <v>0.70571569999999995</v>
      </c>
      <c r="GE312">
        <v>24.566759999999999</v>
      </c>
      <c r="GF312" s="1">
        <v>3.1296070000000002E-2</v>
      </c>
      <c r="GG312">
        <v>10.061859999999999</v>
      </c>
      <c r="GH312">
        <v>0.70013829999999999</v>
      </c>
      <c r="GI312">
        <v>24.570450000000001</v>
      </c>
      <c r="GJ312" s="1">
        <v>2.83331E-2</v>
      </c>
      <c r="GK312">
        <v>9.1279719999999998</v>
      </c>
      <c r="GL312">
        <v>0.6948415</v>
      </c>
      <c r="GM312">
        <v>25.251999999999999</v>
      </c>
      <c r="GN312" s="1">
        <v>2.5667470000000001E-2</v>
      </c>
      <c r="GO312">
        <v>8.2826380000000004</v>
      </c>
      <c r="GP312">
        <v>0.68973519999999999</v>
      </c>
      <c r="GQ312">
        <v>25.974450000000001</v>
      </c>
      <c r="GR312" s="1">
        <v>2.3251910000000001E-2</v>
      </c>
      <c r="GS312">
        <v>7.5143129999999996</v>
      </c>
      <c r="GT312">
        <v>0.68505280000000002</v>
      </c>
      <c r="GU312">
        <v>26.382200000000001</v>
      </c>
      <c r="GV312" s="1">
        <v>2.1058170000000001E-2</v>
      </c>
      <c r="GW312">
        <v>6.8147859999999998</v>
      </c>
      <c r="GX312">
        <v>0.68026050000000005</v>
      </c>
      <c r="GY312">
        <v>26.642309999999998</v>
      </c>
      <c r="GZ312" s="1">
        <v>1.905898E-2</v>
      </c>
      <c r="HA312">
        <v>6.1804940000000004</v>
      </c>
      <c r="HB312">
        <v>0.67564590000000002</v>
      </c>
      <c r="HC312">
        <v>26.631329999999998</v>
      </c>
      <c r="HD312" s="1">
        <v>1.7236230000000002E-2</v>
      </c>
      <c r="HE312">
        <v>5.602525</v>
      </c>
      <c r="HF312">
        <v>0.67156649999999996</v>
      </c>
      <c r="HG312">
        <v>26.287870000000002</v>
      </c>
      <c r="HH312" s="1">
        <v>1.559967E-2</v>
      </c>
      <c r="HI312">
        <v>5.0803000000000003</v>
      </c>
      <c r="HJ312">
        <v>0.66798539999999995</v>
      </c>
      <c r="HK312">
        <v>26.026679999999999</v>
      </c>
      <c r="HL312" s="1">
        <v>1.4130459999999999E-2</v>
      </c>
      <c r="HM312">
        <v>4.6096339999999998</v>
      </c>
      <c r="HN312">
        <v>0.66482050000000004</v>
      </c>
      <c r="HO312">
        <v>26.0989</v>
      </c>
      <c r="HP312" s="1">
        <v>1.280424E-2</v>
      </c>
      <c r="HQ312">
        <v>4.1838879999999996</v>
      </c>
      <c r="HR312">
        <v>0.66218100000000002</v>
      </c>
      <c r="HS312">
        <v>26.827919999999999</v>
      </c>
      <c r="HT312" s="1">
        <v>1.1599989999999999E-2</v>
      </c>
      <c r="HU312">
        <v>3.7957000000000001</v>
      </c>
      <c r="HV312">
        <v>0.66005959999999997</v>
      </c>
      <c r="HW312">
        <v>27.782969999999999</v>
      </c>
      <c r="HX312" s="1">
        <v>1.049896E-2</v>
      </c>
      <c r="HY312">
        <v>3.4390299999999998</v>
      </c>
      <c r="HZ312">
        <v>0.65834590000000004</v>
      </c>
      <c r="IA312">
        <v>28.473140000000001</v>
      </c>
      <c r="IB312" s="1">
        <v>9.4779730000000006E-3</v>
      </c>
      <c r="IC312">
        <v>3.1076030000000001</v>
      </c>
      <c r="ID312">
        <v>0.65701200000000004</v>
      </c>
      <c r="IE312">
        <v>28.837689999999998</v>
      </c>
      <c r="IF312" s="1">
        <v>8.5235580000000005E-3</v>
      </c>
      <c r="IG312">
        <v>2.7968850000000001</v>
      </c>
      <c r="IH312">
        <v>0.65597550000000004</v>
      </c>
      <c r="II312">
        <v>28.634620000000002</v>
      </c>
      <c r="IJ312" s="1">
        <v>7.6244260000000001E-3</v>
      </c>
      <c r="IK312">
        <v>2.5036990000000001</v>
      </c>
      <c r="IL312">
        <v>0.65520579999999995</v>
      </c>
      <c r="IM312">
        <v>28.08437</v>
      </c>
      <c r="IN312" s="1">
        <v>6.7728780000000004E-3</v>
      </c>
      <c r="IO312">
        <v>2.225616</v>
      </c>
      <c r="IP312">
        <v>0.6546476</v>
      </c>
      <c r="IQ312">
        <v>27.631869999999999</v>
      </c>
      <c r="IR312" s="1">
        <v>5.9554430000000004E-3</v>
      </c>
      <c r="IS312">
        <v>1.9586790000000001</v>
      </c>
      <c r="IT312">
        <v>0.65422769999999997</v>
      </c>
      <c r="IU312">
        <v>27.507239999999999</v>
      </c>
      <c r="IV312" s="1">
        <v>5.1568610000000004E-3</v>
      </c>
      <c r="IW312">
        <v>1.6976789999999999</v>
      </c>
      <c r="IX312">
        <v>0.65393999999999997</v>
      </c>
      <c r="IY312">
        <v>27.946449999999999</v>
      </c>
      <c r="IZ312" s="1">
        <v>4.3665240000000001E-3</v>
      </c>
      <c r="JA312">
        <v>1.439281</v>
      </c>
      <c r="JB312">
        <v>0.65372540000000001</v>
      </c>
      <c r="JC312">
        <v>28.271830000000001</v>
      </c>
      <c r="JD312" s="1">
        <v>3.5963219999999999E-3</v>
      </c>
      <c r="JE312">
        <v>1.1871259999999999</v>
      </c>
      <c r="JF312">
        <v>0.65357659999999995</v>
      </c>
      <c r="JG312">
        <v>28.432320000000001</v>
      </c>
      <c r="JH312" s="1">
        <v>2.8829939999999998E-3</v>
      </c>
      <c r="JI312">
        <v>0.95284409999999997</v>
      </c>
      <c r="JJ312">
        <v>0.65347849999999996</v>
      </c>
      <c r="JK312">
        <v>28.193650000000002</v>
      </c>
      <c r="JL312" s="1">
        <v>2.2700820000000001E-3</v>
      </c>
      <c r="JM312">
        <v>0.75070079999999995</v>
      </c>
      <c r="JN312">
        <v>0.65341039999999995</v>
      </c>
      <c r="JO312">
        <v>27.9086</v>
      </c>
      <c r="JP312" s="1">
        <v>1.786178E-3</v>
      </c>
      <c r="JQ312">
        <v>0.5905049</v>
      </c>
      <c r="JR312">
        <v>0.65335100000000002</v>
      </c>
      <c r="JS312">
        <v>27.81915</v>
      </c>
      <c r="JT312" s="1">
        <v>1.4336290000000001E-3</v>
      </c>
      <c r="JU312">
        <v>0.47335189999999999</v>
      </c>
      <c r="JV312">
        <v>0.6533293</v>
      </c>
      <c r="JW312">
        <v>27.87182</v>
      </c>
      <c r="JX312" s="1">
        <v>1.1923750000000001E-3</v>
      </c>
      <c r="JY312">
        <v>0.39295550000000001</v>
      </c>
      <c r="JZ312">
        <v>0.65331419999999996</v>
      </c>
      <c r="KA312">
        <v>27.929780000000001</v>
      </c>
      <c r="KB312" s="1">
        <v>1.0326210000000001E-3</v>
      </c>
      <c r="KC312">
        <v>0.33965200000000001</v>
      </c>
      <c r="KD312">
        <v>0.65330699999999997</v>
      </c>
      <c r="KE312">
        <v>28.493870000000001</v>
      </c>
      <c r="KF312" s="1">
        <v>9.2618669999999998E-4</v>
      </c>
      <c r="KG312">
        <v>0.30420779999999997</v>
      </c>
      <c r="KH312">
        <v>0.65328180000000002</v>
      </c>
      <c r="KI312">
        <v>28.851179999999999</v>
      </c>
      <c r="KJ312" s="1">
        <v>8.5189469999999998E-4</v>
      </c>
      <c r="KK312">
        <v>0.27954770000000001</v>
      </c>
      <c r="KL312">
        <v>0.65328050000000004</v>
      </c>
      <c r="KM312">
        <v>28.886849999999999</v>
      </c>
      <c r="KN312" s="1">
        <v>7.9631440000000003E-4</v>
      </c>
      <c r="KO312">
        <v>0.26116020000000001</v>
      </c>
      <c r="KP312">
        <v>0.65328600000000003</v>
      </c>
      <c r="KQ312">
        <v>28.725709999999999</v>
      </c>
      <c r="KR312" s="1">
        <v>7.5148969999999995E-4</v>
      </c>
      <c r="KS312">
        <v>0.2463774</v>
      </c>
      <c r="KT312">
        <v>0.6532751</v>
      </c>
      <c r="KU312">
        <v>28.34787</v>
      </c>
      <c r="KV312" s="1">
        <v>7.1302140000000002E-4</v>
      </c>
      <c r="KW312">
        <v>0.23372499999999999</v>
      </c>
      <c r="KX312">
        <v>0.65326269999999997</v>
      </c>
      <c r="KY312">
        <v>27.71086</v>
      </c>
      <c r="KZ312" s="1">
        <v>6.7862130000000001E-4</v>
      </c>
      <c r="LA312">
        <v>0.22242239999999999</v>
      </c>
      <c r="LB312">
        <v>0.65325770000000005</v>
      </c>
      <c r="LC312">
        <v>27.14283</v>
      </c>
      <c r="LD312" s="1">
        <v>6.470267E-4</v>
      </c>
      <c r="LE312">
        <v>0.21205860000000001</v>
      </c>
      <c r="LF312">
        <v>0.65326059999999997</v>
      </c>
      <c r="LG312">
        <v>26.992889999999999</v>
      </c>
      <c r="LH312" s="1">
        <v>6.1771289999999995E-4</v>
      </c>
      <c r="LI312">
        <v>0.20243140000000001</v>
      </c>
      <c r="LJ312">
        <v>0.65326059999999997</v>
      </c>
      <c r="LK312">
        <v>27.72223</v>
      </c>
      <c r="LL312" s="1">
        <v>5.9030210000000005E-4</v>
      </c>
      <c r="LM312">
        <v>0.1934485</v>
      </c>
      <c r="LN312">
        <v>0.65327190000000002</v>
      </c>
      <c r="LO312">
        <v>28.476859999999999</v>
      </c>
      <c r="LP312" s="1">
        <v>5.6463439999999998E-4</v>
      </c>
      <c r="LQ312">
        <v>0.18501600000000001</v>
      </c>
      <c r="LR312">
        <v>0.65328200000000003</v>
      </c>
      <c r="LS312">
        <v>28.85763</v>
      </c>
      <c r="LT312" s="1">
        <v>5.4035729999999998E-4</v>
      </c>
      <c r="LU312">
        <v>0.1770543</v>
      </c>
      <c r="LV312">
        <v>0.65327519999999994</v>
      </c>
      <c r="LW312">
        <v>29.178750000000001</v>
      </c>
      <c r="LX312">
        <v>5.1729040000000003E-4</v>
      </c>
      <c r="LY312">
        <v>0.16949729999999999</v>
      </c>
      <c r="LZ312">
        <v>0.65326569999999995</v>
      </c>
      <c r="MA312">
        <v>29.217169999999999</v>
      </c>
      <c r="MB312" s="1">
        <v>4.9538350000000002E-4</v>
      </c>
      <c r="MC312">
        <v>0.16232160000000001</v>
      </c>
      <c r="MD312">
        <v>0.65326980000000001</v>
      </c>
      <c r="ME312">
        <v>28.710629999999998</v>
      </c>
      <c r="MF312" s="1">
        <v>4.7467739999999998E-4</v>
      </c>
      <c r="MG312">
        <v>0.1555214</v>
      </c>
      <c r="MH312">
        <v>0.65326550000000005</v>
      </c>
      <c r="MI312">
        <v>28.097069999999999</v>
      </c>
      <c r="MJ312" s="1">
        <v>4.549477E-4</v>
      </c>
      <c r="MK312">
        <v>0.14906059999999999</v>
      </c>
      <c r="ML312">
        <v>0.65324150000000003</v>
      </c>
      <c r="MM312">
        <v>28.007190000000001</v>
      </c>
      <c r="MN312" s="1">
        <v>4.3614020000000002E-4</v>
      </c>
      <c r="MO312">
        <v>0.14290410000000001</v>
      </c>
      <c r="MP312">
        <v>0.65325100000000003</v>
      </c>
      <c r="MQ312">
        <v>28.768820000000002</v>
      </c>
      <c r="MR312" s="1">
        <v>4.182767E-4</v>
      </c>
      <c r="MS312">
        <v>0.1370507</v>
      </c>
      <c r="MT312">
        <v>0.65319870000000002</v>
      </c>
      <c r="MU312">
        <v>29.66348</v>
      </c>
      <c r="MV312" s="1">
        <v>4.0129119999999998E-4</v>
      </c>
      <c r="MW312">
        <v>0.13147210000000001</v>
      </c>
      <c r="MX312">
        <v>0.65314649999999996</v>
      </c>
      <c r="MY312">
        <v>30.089749999999999</v>
      </c>
      <c r="MZ312" s="1">
        <v>3.8510509999999999E-4</v>
      </c>
      <c r="NA312">
        <v>0.1261767</v>
      </c>
      <c r="NB312">
        <v>0.65309660000000003</v>
      </c>
      <c r="NC312">
        <v>30.16752</v>
      </c>
      <c r="ND312" s="1">
        <v>3.6971010000000002E-4</v>
      </c>
      <c r="NE312">
        <v>0.1211315</v>
      </c>
      <c r="NF312">
        <v>0.65297559999999999</v>
      </c>
      <c r="NG312">
        <v>29.814550000000001</v>
      </c>
      <c r="NH312" s="1">
        <v>3.5503539999999999E-4</v>
      </c>
      <c r="NI312">
        <v>0.1163283</v>
      </c>
      <c r="NJ312">
        <v>0.65288789999999997</v>
      </c>
      <c r="NK312">
        <v>29.211189999999998</v>
      </c>
      <c r="NL312" s="1">
        <v>3.410404E-4</v>
      </c>
      <c r="NM312">
        <v>0.1117406</v>
      </c>
      <c r="NN312">
        <v>0.65272609999999998</v>
      </c>
      <c r="NO312">
        <v>28.702919999999999</v>
      </c>
      <c r="NP312" s="1">
        <v>3.2769690000000002E-4</v>
      </c>
      <c r="NQ312">
        <v>0.1073741</v>
      </c>
      <c r="NR312">
        <v>0.65256860000000005</v>
      </c>
      <c r="NS312">
        <v>28.455850000000002</v>
      </c>
      <c r="NT312" s="1">
        <v>3.1503230000000002E-4</v>
      </c>
      <c r="NU312">
        <v>0.10323400000000001</v>
      </c>
      <c r="NV312">
        <v>0.65236660000000002</v>
      </c>
      <c r="NW312">
        <v>28.54213</v>
      </c>
      <c r="NX312" s="1">
        <v>3.0310839999999999E-4</v>
      </c>
      <c r="NY312">
        <v>9.9330829999999995E-2</v>
      </c>
      <c r="NZ312">
        <v>0.65218100000000001</v>
      </c>
      <c r="OA312">
        <v>28.99672</v>
      </c>
      <c r="OB312" s="1">
        <v>2.9190809999999999E-4</v>
      </c>
      <c r="OC312">
        <v>9.5669530000000003E-2</v>
      </c>
      <c r="OD312">
        <v>0.65197910000000003</v>
      </c>
      <c r="OE312">
        <v>29.237359999999999</v>
      </c>
      <c r="OF312" s="1">
        <v>2.8141690000000003E-4</v>
      </c>
      <c r="OG312">
        <v>9.223373E-2</v>
      </c>
      <c r="OH312">
        <v>0.6517693</v>
      </c>
      <c r="OI312">
        <v>29.199349999999999</v>
      </c>
      <c r="OJ312" s="1">
        <v>2.7151220000000003E-4</v>
      </c>
      <c r="OK312">
        <v>8.8991550000000003E-2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0.92750259999999995</v>
      </c>
      <c r="G313">
        <v>24.090730000000001</v>
      </c>
      <c r="H313">
        <v>0</v>
      </c>
      <c r="I313">
        <v>0</v>
      </c>
      <c r="J313">
        <v>0.92573550000000004</v>
      </c>
      <c r="K313">
        <v>24.259239999999998</v>
      </c>
      <c r="L313">
        <v>0</v>
      </c>
      <c r="M313">
        <v>0</v>
      </c>
      <c r="N313">
        <v>0.92396100000000003</v>
      </c>
      <c r="O313">
        <v>24.433949999999999</v>
      </c>
      <c r="P313">
        <v>0</v>
      </c>
      <c r="Q313">
        <v>0</v>
      </c>
      <c r="R313">
        <v>0.92222990000000005</v>
      </c>
      <c r="S313">
        <v>24.235099999999999</v>
      </c>
      <c r="T313">
        <v>0</v>
      </c>
      <c r="U313">
        <v>0</v>
      </c>
      <c r="V313">
        <v>0.9204968</v>
      </c>
      <c r="W313">
        <v>23.828749999999999</v>
      </c>
      <c r="X313">
        <v>0</v>
      </c>
      <c r="Y313">
        <v>0</v>
      </c>
      <c r="Z313">
        <v>0.91877200000000003</v>
      </c>
      <c r="AA313">
        <v>23.443339999999999</v>
      </c>
      <c r="AB313">
        <v>0</v>
      </c>
      <c r="AC313">
        <v>0</v>
      </c>
      <c r="AD313">
        <v>0.91722999999999999</v>
      </c>
      <c r="AE313">
        <v>23.114650000000001</v>
      </c>
      <c r="AF313">
        <v>0</v>
      </c>
      <c r="AG313">
        <v>0</v>
      </c>
      <c r="AH313">
        <v>0.91554880000000005</v>
      </c>
      <c r="AI313">
        <v>22.945340000000002</v>
      </c>
      <c r="AJ313">
        <v>0</v>
      </c>
      <c r="AK313">
        <v>0</v>
      </c>
      <c r="AL313">
        <v>0.91361179999999997</v>
      </c>
      <c r="AM313">
        <v>23.364750000000001</v>
      </c>
      <c r="AN313">
        <v>0</v>
      </c>
      <c r="AO313">
        <v>0</v>
      </c>
      <c r="AP313">
        <v>0.9114662</v>
      </c>
      <c r="AQ313">
        <v>23.639189999999999</v>
      </c>
      <c r="AR313">
        <v>0</v>
      </c>
      <c r="AS313">
        <v>0</v>
      </c>
      <c r="AT313">
        <v>0.9089777</v>
      </c>
      <c r="AU313">
        <v>23.689029999999999</v>
      </c>
      <c r="AV313">
        <v>0</v>
      </c>
      <c r="AW313">
        <v>0</v>
      </c>
      <c r="AX313">
        <v>0.90625860000000003</v>
      </c>
      <c r="AY313">
        <v>23.592230000000001</v>
      </c>
      <c r="AZ313">
        <v>0</v>
      </c>
      <c r="BA313">
        <v>0</v>
      </c>
      <c r="BB313">
        <v>0.90345509999999996</v>
      </c>
      <c r="BC313">
        <v>23.335370000000001</v>
      </c>
      <c r="BD313">
        <v>0</v>
      </c>
      <c r="BE313">
        <v>0</v>
      </c>
      <c r="BF313">
        <v>0.9009625</v>
      </c>
      <c r="BG313">
        <v>22.98291</v>
      </c>
      <c r="BH313">
        <v>0</v>
      </c>
      <c r="BI313">
        <v>0</v>
      </c>
      <c r="BJ313">
        <v>0.89931649999999996</v>
      </c>
      <c r="BK313">
        <v>22.864049999999999</v>
      </c>
      <c r="BL313">
        <v>0</v>
      </c>
      <c r="BM313">
        <v>6.9312080000000001E-38</v>
      </c>
      <c r="BN313">
        <v>0.89806640000000004</v>
      </c>
      <c r="BO313">
        <v>23.148810000000001</v>
      </c>
      <c r="BP313">
        <v>5.845079E-27</v>
      </c>
      <c r="BQ313">
        <v>1.7420800000000001E-24</v>
      </c>
      <c r="BR313">
        <v>0.89702680000000001</v>
      </c>
      <c r="BS313">
        <v>23.772030000000001</v>
      </c>
      <c r="BT313" s="1">
        <v>4.898251E-20</v>
      </c>
      <c r="BU313" s="1">
        <v>1.3613019999999999E-17</v>
      </c>
      <c r="BV313">
        <v>0.89612349999999996</v>
      </c>
      <c r="BW313">
        <v>24.420269999999999</v>
      </c>
      <c r="BX313" s="1">
        <v>3.5173920000000002E-12</v>
      </c>
      <c r="BY313" s="1">
        <v>7.5311899999999997E-10</v>
      </c>
      <c r="BZ313">
        <v>0.89518489999999995</v>
      </c>
      <c r="CA313">
        <v>24.81739</v>
      </c>
      <c r="CB313" s="1">
        <v>3.1990080000000003E-8</v>
      </c>
      <c r="CC313" s="1">
        <v>7.4636360000000001E-6</v>
      </c>
      <c r="CD313">
        <v>0.8941711</v>
      </c>
      <c r="CE313">
        <v>24.592400000000001</v>
      </c>
      <c r="CF313" s="1">
        <v>1.68037E-5</v>
      </c>
      <c r="CG313" s="1">
        <v>4.123397E-3</v>
      </c>
      <c r="CH313">
        <v>0.89304559999999999</v>
      </c>
      <c r="CI313">
        <v>24.10135</v>
      </c>
      <c r="CJ313" s="1">
        <v>1.8660899999999999E-3</v>
      </c>
      <c r="CK313" s="1">
        <v>0.47668319999999997</v>
      </c>
      <c r="CL313">
        <v>0.89166679999999998</v>
      </c>
      <c r="CM313">
        <v>23.629760000000001</v>
      </c>
      <c r="CN313" s="1">
        <v>6.6881430000000006E-2</v>
      </c>
      <c r="CO313" s="1">
        <v>17.69997</v>
      </c>
      <c r="CP313">
        <v>0.89006560000000001</v>
      </c>
      <c r="CQ313">
        <v>23.281949999999998</v>
      </c>
      <c r="CR313" s="1">
        <v>0.97563310000000003</v>
      </c>
      <c r="CS313" s="1">
        <v>266.2998</v>
      </c>
      <c r="CT313">
        <v>0.88824959999999997</v>
      </c>
      <c r="CU313">
        <v>23.41159</v>
      </c>
      <c r="CV313" s="1">
        <v>6.7596109999999996</v>
      </c>
      <c r="CW313">
        <v>1898.106</v>
      </c>
      <c r="CX313">
        <v>0.88620259999999995</v>
      </c>
      <c r="CY313">
        <v>23.946269999999998</v>
      </c>
      <c r="CZ313" s="1">
        <v>24.994129999999998</v>
      </c>
      <c r="DA313">
        <v>7201.0129999999999</v>
      </c>
      <c r="DB313">
        <v>0.88391649999999999</v>
      </c>
      <c r="DC313">
        <v>24.369129999999998</v>
      </c>
      <c r="DD313">
        <v>54.055250000000001</v>
      </c>
      <c r="DE313">
        <v>15946.37</v>
      </c>
      <c r="DF313">
        <v>0.88144020000000001</v>
      </c>
      <c r="DG313">
        <v>24.632930000000002</v>
      </c>
      <c r="DH313">
        <v>73.74109</v>
      </c>
      <c r="DI313">
        <v>22240.02</v>
      </c>
      <c r="DJ313">
        <v>0.87893940000000004</v>
      </c>
      <c r="DK313">
        <v>24.549009999999999</v>
      </c>
      <c r="DL313">
        <v>67.687280000000001</v>
      </c>
      <c r="DM313">
        <v>20832.91</v>
      </c>
      <c r="DN313">
        <v>0.87675899999999996</v>
      </c>
      <c r="DO313">
        <v>24.32799</v>
      </c>
      <c r="DP313">
        <v>44.131189999999997</v>
      </c>
      <c r="DQ313">
        <v>13837.63</v>
      </c>
      <c r="DR313">
        <v>0.87439350000000005</v>
      </c>
      <c r="DS313">
        <v>24.026489999999999</v>
      </c>
      <c r="DT313">
        <v>21.429020000000001</v>
      </c>
      <c r="DU313">
        <v>6835.9210000000003</v>
      </c>
      <c r="DV313">
        <v>0.87193869999999996</v>
      </c>
      <c r="DW313">
        <v>23.72167</v>
      </c>
      <c r="DX313">
        <v>8.0933019999999996</v>
      </c>
      <c r="DY313">
        <v>2623.3209999999999</v>
      </c>
      <c r="DZ313">
        <v>0.86947649999999999</v>
      </c>
      <c r="EA313">
        <v>23.71069</v>
      </c>
      <c r="EB313">
        <v>2.4892919999999998</v>
      </c>
      <c r="EC313">
        <v>818.15060000000005</v>
      </c>
      <c r="ED313">
        <v>0.86700909999999998</v>
      </c>
      <c r="EE313">
        <v>23.997699999999998</v>
      </c>
      <c r="EF313">
        <v>0.67159610000000003</v>
      </c>
      <c r="EG313">
        <v>222.68029999999999</v>
      </c>
      <c r="EH313">
        <v>0.86448740000000002</v>
      </c>
      <c r="EI313">
        <v>24.379940000000001</v>
      </c>
      <c r="EJ313">
        <v>0.19368060000000001</v>
      </c>
      <c r="EK313">
        <v>63.793370000000003</v>
      </c>
      <c r="EL313">
        <v>0.8619715</v>
      </c>
      <c r="EM313">
        <v>24.667670000000001</v>
      </c>
      <c r="EN313">
        <v>8.9011259999999995E-2</v>
      </c>
      <c r="EO313">
        <v>28.543050000000001</v>
      </c>
      <c r="EP313">
        <v>0.85975939999999995</v>
      </c>
      <c r="EQ313">
        <v>24.596450000000001</v>
      </c>
      <c r="ER313">
        <v>6.990913E-2</v>
      </c>
      <c r="ES313">
        <v>22.080210000000001</v>
      </c>
      <c r="ET313">
        <v>0.85786309999999999</v>
      </c>
      <c r="EU313">
        <v>24.262</v>
      </c>
      <c r="EV313">
        <v>6.6500100000000006E-2</v>
      </c>
      <c r="EW313">
        <v>21.002780000000001</v>
      </c>
      <c r="EX313">
        <v>0.85637700000000005</v>
      </c>
      <c r="EY313">
        <v>23.982520000000001</v>
      </c>
      <c r="EZ313">
        <v>6.4275550000000001E-2</v>
      </c>
      <c r="FA313">
        <v>20.376670000000001</v>
      </c>
      <c r="FB313">
        <v>0.85500719999999997</v>
      </c>
      <c r="FC313">
        <v>23.909410000000001</v>
      </c>
      <c r="FD313">
        <v>6.0926609999999999E-2</v>
      </c>
      <c r="FE313">
        <v>19.393999999999998</v>
      </c>
      <c r="FF313">
        <v>0.8530278</v>
      </c>
      <c r="FG313">
        <v>24.462779999999999</v>
      </c>
      <c r="FH313">
        <v>5.6607860000000003E-2</v>
      </c>
      <c r="FI313">
        <v>18.100079999999998</v>
      </c>
      <c r="FJ313">
        <v>0.85014330000000005</v>
      </c>
      <c r="FK313">
        <v>24.962569999999999</v>
      </c>
      <c r="FL313">
        <v>5.189241E-2</v>
      </c>
      <c r="FM313">
        <v>16.673390000000001</v>
      </c>
      <c r="FN313">
        <v>0.84728340000000002</v>
      </c>
      <c r="FO313">
        <v>25.162489999999998</v>
      </c>
      <c r="FP313" s="1">
        <v>4.7192749999999999E-2</v>
      </c>
      <c r="FQ313">
        <v>15.235950000000001</v>
      </c>
      <c r="FR313">
        <v>0.84452119999999997</v>
      </c>
      <c r="FS313">
        <v>25.134399999999999</v>
      </c>
      <c r="FT313" s="1">
        <v>4.276042E-2</v>
      </c>
      <c r="FU313">
        <v>13.865410000000001</v>
      </c>
      <c r="FV313">
        <v>0.84137439999999997</v>
      </c>
      <c r="FW313">
        <v>25.00853</v>
      </c>
      <c r="FX313" s="1">
        <v>3.8646689999999997E-2</v>
      </c>
      <c r="FY313">
        <v>12.594049999999999</v>
      </c>
      <c r="FZ313">
        <v>0.83835079999999995</v>
      </c>
      <c r="GA313">
        <v>24.786660000000001</v>
      </c>
      <c r="GB313" s="1">
        <v>3.4919569999999997E-2</v>
      </c>
      <c r="GC313">
        <v>11.43441</v>
      </c>
      <c r="GD313">
        <v>0.83587619999999996</v>
      </c>
      <c r="GE313">
        <v>24.57479</v>
      </c>
      <c r="GF313" s="1">
        <v>3.159468E-2</v>
      </c>
      <c r="GG313">
        <v>10.389189999999999</v>
      </c>
      <c r="GH313">
        <v>0.83361960000000002</v>
      </c>
      <c r="GI313">
        <v>24.586290000000002</v>
      </c>
      <c r="GJ313" s="1">
        <v>2.860381E-2</v>
      </c>
      <c r="GK313">
        <v>9.4436009999999992</v>
      </c>
      <c r="GL313">
        <v>0.83178269999999999</v>
      </c>
      <c r="GM313">
        <v>25.269819999999999</v>
      </c>
      <c r="GN313" s="1">
        <v>2.5913039999999998E-2</v>
      </c>
      <c r="GO313">
        <v>8.5861879999999999</v>
      </c>
      <c r="GP313">
        <v>0.83013219999999999</v>
      </c>
      <c r="GQ313">
        <v>25.99053</v>
      </c>
      <c r="GR313" s="1">
        <v>2.3475880000000001E-2</v>
      </c>
      <c r="GS313">
        <v>7.8049580000000001</v>
      </c>
      <c r="GT313">
        <v>0.82814350000000003</v>
      </c>
      <c r="GU313">
        <v>26.425409999999999</v>
      </c>
      <c r="GV313" s="1">
        <v>2.1262400000000001E-2</v>
      </c>
      <c r="GW313">
        <v>7.0930819999999999</v>
      </c>
      <c r="GX313">
        <v>0.82561430000000002</v>
      </c>
      <c r="GY313">
        <v>26.682130000000001</v>
      </c>
      <c r="GZ313" s="1">
        <v>1.924505E-2</v>
      </c>
      <c r="HA313">
        <v>6.4445439999999996</v>
      </c>
      <c r="HB313">
        <v>0.82331509999999997</v>
      </c>
      <c r="HC313">
        <v>26.649000000000001</v>
      </c>
      <c r="HD313" s="1">
        <v>1.740479E-2</v>
      </c>
      <c r="HE313">
        <v>5.8518030000000003</v>
      </c>
      <c r="HF313">
        <v>0.82145270000000004</v>
      </c>
      <c r="HG313">
        <v>26.312989999999999</v>
      </c>
      <c r="HH313">
        <v>1.5751649999999999E-2</v>
      </c>
      <c r="HI313">
        <v>5.3144169999999997</v>
      </c>
      <c r="HJ313">
        <v>0.81987920000000003</v>
      </c>
      <c r="HK313">
        <v>26.03397</v>
      </c>
      <c r="HL313">
        <v>1.426757E-2</v>
      </c>
      <c r="HM313">
        <v>4.828614</v>
      </c>
      <c r="HN313">
        <v>0.81852550000000002</v>
      </c>
      <c r="HO313">
        <v>26.092130000000001</v>
      </c>
      <c r="HP313" s="1">
        <v>1.2928429999999999E-2</v>
      </c>
      <c r="HQ313">
        <v>4.3879950000000001</v>
      </c>
      <c r="HR313">
        <v>0.81753469999999995</v>
      </c>
      <c r="HS313">
        <v>26.825420000000001</v>
      </c>
      <c r="HT313" s="1">
        <v>1.171352E-2</v>
      </c>
      <c r="HU313">
        <v>3.9854690000000002</v>
      </c>
      <c r="HV313">
        <v>0.81691990000000003</v>
      </c>
      <c r="HW313">
        <v>27.780439999999999</v>
      </c>
      <c r="HX313" s="1">
        <v>1.0603629999999999E-2</v>
      </c>
      <c r="HY313">
        <v>3.6148129999999998</v>
      </c>
      <c r="HZ313">
        <v>0.81644150000000004</v>
      </c>
      <c r="IA313">
        <v>28.49353</v>
      </c>
      <c r="IB313" s="1">
        <v>9.5756390000000004E-3</v>
      </c>
      <c r="IC313">
        <v>3.270032</v>
      </c>
      <c r="ID313">
        <v>0.81613729999999995</v>
      </c>
      <c r="IE313">
        <v>28.87893</v>
      </c>
      <c r="IF313" s="1">
        <v>8.6153270000000007E-3</v>
      </c>
      <c r="IG313">
        <v>2.946304</v>
      </c>
      <c r="IH313">
        <v>0.81592719999999996</v>
      </c>
      <c r="II313">
        <v>28.66282</v>
      </c>
      <c r="IJ313" s="1">
        <v>7.7110920000000001E-3</v>
      </c>
      <c r="IK313">
        <v>2.6404399999999999</v>
      </c>
      <c r="IL313">
        <v>0.81581409999999999</v>
      </c>
      <c r="IM313">
        <v>28.120940000000001</v>
      </c>
      <c r="IN313" s="1">
        <v>6.8553329999999999E-3</v>
      </c>
      <c r="IO313">
        <v>2.3500920000000001</v>
      </c>
      <c r="IP313">
        <v>0.81578390000000001</v>
      </c>
      <c r="IQ313">
        <v>27.646129999999999</v>
      </c>
      <c r="IR313" s="1">
        <v>6.0352009999999996E-3</v>
      </c>
      <c r="IS313">
        <v>2.0715880000000002</v>
      </c>
      <c r="IT313">
        <v>0.81573960000000001</v>
      </c>
      <c r="IU313">
        <v>27.50442</v>
      </c>
      <c r="IV313" s="1">
        <v>5.2354150000000002E-3</v>
      </c>
      <c r="IW313">
        <v>1.79955</v>
      </c>
      <c r="IX313">
        <v>0.81576979999999999</v>
      </c>
      <c r="IY313">
        <v>27.9498</v>
      </c>
      <c r="IZ313" s="1">
        <v>4.4442580000000004E-3</v>
      </c>
      <c r="JA313">
        <v>1.5302819999999999</v>
      </c>
      <c r="JB313">
        <v>0.81578799999999996</v>
      </c>
      <c r="JC313">
        <v>28.262699999999999</v>
      </c>
      <c r="JD313" s="1">
        <v>3.6708919999999998E-3</v>
      </c>
      <c r="JE313">
        <v>1.2664899999999999</v>
      </c>
      <c r="JF313">
        <v>0.81575889999999995</v>
      </c>
      <c r="JG313">
        <v>28.461279999999999</v>
      </c>
      <c r="JH313" s="1">
        <v>2.950168E-3</v>
      </c>
      <c r="JI313">
        <v>1.01963</v>
      </c>
      <c r="JJ313">
        <v>0.81580229999999998</v>
      </c>
      <c r="JK313">
        <v>28.223009999999999</v>
      </c>
      <c r="JL313" s="1">
        <v>2.3258340000000001E-3</v>
      </c>
      <c r="JM313">
        <v>0.8045928</v>
      </c>
      <c r="JN313">
        <v>0.81581079999999995</v>
      </c>
      <c r="JO313">
        <v>27.95149</v>
      </c>
      <c r="JP313" s="1">
        <v>1.828678E-3</v>
      </c>
      <c r="JQ313">
        <v>0.63248119999999997</v>
      </c>
      <c r="JR313">
        <v>0.81582080000000001</v>
      </c>
      <c r="JS313">
        <v>27.842860000000002</v>
      </c>
      <c r="JT313" s="1">
        <v>1.4636790000000001E-3</v>
      </c>
      <c r="JU313">
        <v>0.50545419999999996</v>
      </c>
      <c r="JV313">
        <v>0.81582650000000001</v>
      </c>
      <c r="JW313">
        <v>27.887530000000002</v>
      </c>
      <c r="JX313" s="1">
        <v>1.212542E-3</v>
      </c>
      <c r="JY313">
        <v>0.4177189</v>
      </c>
      <c r="JZ313">
        <v>0.81583229999999995</v>
      </c>
      <c r="KA313">
        <v>27.940239999999999</v>
      </c>
      <c r="KB313" s="1">
        <v>1.045921E-3</v>
      </c>
      <c r="KC313">
        <v>0.35940270000000002</v>
      </c>
      <c r="KD313">
        <v>0.81582619999999995</v>
      </c>
      <c r="KE313">
        <v>28.514759999999999</v>
      </c>
      <c r="KF313" s="1">
        <v>9.3517100000000005E-4</v>
      </c>
      <c r="KG313">
        <v>0.32070759999999998</v>
      </c>
      <c r="KH313">
        <v>0.81583890000000003</v>
      </c>
      <c r="KI313">
        <v>28.848410000000001</v>
      </c>
      <c r="KJ313" s="1">
        <v>8.583334E-4</v>
      </c>
      <c r="KK313">
        <v>0.29396899999999998</v>
      </c>
      <c r="KL313">
        <v>0.81584630000000002</v>
      </c>
      <c r="KM313">
        <v>28.936720000000001</v>
      </c>
      <c r="KN313" s="1">
        <v>8.0129110000000002E-4</v>
      </c>
      <c r="KO313">
        <v>0.2742115</v>
      </c>
      <c r="KP313">
        <v>0.81583399999999995</v>
      </c>
      <c r="KQ313">
        <v>28.772570000000002</v>
      </c>
      <c r="KR313" s="1">
        <v>7.5563110000000002E-4</v>
      </c>
      <c r="KS313">
        <v>0.2584611</v>
      </c>
      <c r="KT313">
        <v>0.81584129999999999</v>
      </c>
      <c r="KU313">
        <v>28.389130000000002</v>
      </c>
      <c r="KV313" s="1">
        <v>7.1663529999999997E-4</v>
      </c>
      <c r="KW313">
        <v>0.2450637</v>
      </c>
      <c r="KX313">
        <v>0.81583510000000004</v>
      </c>
      <c r="KY313">
        <v>27.762619999999998</v>
      </c>
      <c r="KZ313" s="1">
        <v>6.8189719999999995E-4</v>
      </c>
      <c r="LA313">
        <v>0.23314119999999999</v>
      </c>
      <c r="LB313">
        <v>0.8158339</v>
      </c>
      <c r="LC313">
        <v>27.17698</v>
      </c>
      <c r="LD313" s="1">
        <v>6.5005830000000001E-4</v>
      </c>
      <c r="LE313">
        <v>0.22223999999999999</v>
      </c>
      <c r="LF313">
        <v>0.81582220000000005</v>
      </c>
      <c r="LG313">
        <v>27.012370000000001</v>
      </c>
      <c r="LH313" s="1">
        <v>6.2052730000000005E-4</v>
      </c>
      <c r="LI313">
        <v>0.21212249999999999</v>
      </c>
      <c r="LJ313">
        <v>0.81582520000000003</v>
      </c>
      <c r="LK313">
        <v>27.7334</v>
      </c>
      <c r="LL313" s="1">
        <v>5.9293460000000003E-4</v>
      </c>
      <c r="LM313">
        <v>0.202685</v>
      </c>
      <c r="LN313">
        <v>0.81582750000000004</v>
      </c>
      <c r="LO313">
        <v>28.474070000000001</v>
      </c>
      <c r="LP313" s="1">
        <v>5.6711540000000001E-4</v>
      </c>
      <c r="LQ313">
        <v>0.1938358</v>
      </c>
      <c r="LR313">
        <v>0.81581749999999997</v>
      </c>
      <c r="LS313">
        <v>28.90343</v>
      </c>
      <c r="LT313" s="1">
        <v>5.4270969999999997E-4</v>
      </c>
      <c r="LU313">
        <v>0.1854894</v>
      </c>
      <c r="LV313">
        <v>0.81582060000000001</v>
      </c>
      <c r="LW313">
        <v>29.23293</v>
      </c>
      <c r="LX313" s="1">
        <v>5.1952439999999997E-4</v>
      </c>
      <c r="LY313">
        <v>0.1775639</v>
      </c>
      <c r="LZ313">
        <v>0.81584889999999999</v>
      </c>
      <c r="MA313">
        <v>29.24493</v>
      </c>
      <c r="MB313" s="1">
        <v>4.9750339999999997E-4</v>
      </c>
      <c r="MC313">
        <v>0.1700383</v>
      </c>
      <c r="MD313">
        <v>0.81585529999999995</v>
      </c>
      <c r="ME313">
        <v>28.760999999999999</v>
      </c>
      <c r="MF313" s="1">
        <v>4.766867E-4</v>
      </c>
      <c r="MG313">
        <v>0.1629063</v>
      </c>
      <c r="MH313">
        <v>0.81584710000000005</v>
      </c>
      <c r="MI313">
        <v>28.13476</v>
      </c>
      <c r="MJ313" s="1">
        <v>4.568625E-4</v>
      </c>
      <c r="MK313">
        <v>0.15613450000000001</v>
      </c>
      <c r="ML313">
        <v>0.81585030000000003</v>
      </c>
      <c r="MM313">
        <v>28.028459999999999</v>
      </c>
      <c r="MN313" s="1">
        <v>4.3796509999999999E-4</v>
      </c>
      <c r="MO313">
        <v>0.1496779</v>
      </c>
      <c r="MP313">
        <v>0.81580719999999995</v>
      </c>
      <c r="MQ313">
        <v>28.775390000000002</v>
      </c>
      <c r="MR313" s="1">
        <v>4.2000479999999997E-4</v>
      </c>
      <c r="MS313">
        <v>0.14354259999999999</v>
      </c>
      <c r="MT313">
        <v>0.81579769999999996</v>
      </c>
      <c r="MU313">
        <v>29.672370000000001</v>
      </c>
      <c r="MV313" s="1">
        <v>4.0294119999999999E-4</v>
      </c>
      <c r="MW313">
        <v>0.13769600000000001</v>
      </c>
      <c r="MX313">
        <v>0.81574120000000006</v>
      </c>
      <c r="MY313">
        <v>30.129619999999999</v>
      </c>
      <c r="MZ313" s="1">
        <v>3.8667189999999998E-4</v>
      </c>
      <c r="NA313">
        <v>0.13214310000000001</v>
      </c>
      <c r="NB313">
        <v>0.81569959999999997</v>
      </c>
      <c r="NC313">
        <v>30.22072</v>
      </c>
      <c r="ND313" s="1">
        <v>3.7120339999999999E-4</v>
      </c>
      <c r="NE313">
        <v>0.1268582</v>
      </c>
      <c r="NF313">
        <v>0.81565330000000003</v>
      </c>
      <c r="NG313">
        <v>29.853179999999998</v>
      </c>
      <c r="NH313" s="1">
        <v>3.564587E-4</v>
      </c>
      <c r="NI313">
        <v>0.1218239</v>
      </c>
      <c r="NJ313">
        <v>0.8155888</v>
      </c>
      <c r="NK313">
        <v>29.261469999999999</v>
      </c>
      <c r="NL313" s="1">
        <v>3.4240110000000002E-4</v>
      </c>
      <c r="NM313">
        <v>0.11702220000000001</v>
      </c>
      <c r="NN313">
        <v>0.81548790000000004</v>
      </c>
      <c r="NO313">
        <v>28.736740000000001</v>
      </c>
      <c r="NP313" s="1">
        <v>3.2898809999999998E-4</v>
      </c>
      <c r="NQ313">
        <v>0.11244510000000001</v>
      </c>
      <c r="NR313">
        <v>0.81535670000000005</v>
      </c>
      <c r="NS313">
        <v>28.47269</v>
      </c>
      <c r="NT313" s="1">
        <v>3.1625650000000001E-4</v>
      </c>
      <c r="NU313">
        <v>0.10810889999999999</v>
      </c>
      <c r="NV313">
        <v>0.81526670000000001</v>
      </c>
      <c r="NW313">
        <v>28.555389999999999</v>
      </c>
      <c r="NX313" s="1">
        <v>3.0425850000000002E-4</v>
      </c>
      <c r="NY313">
        <v>0.1040121</v>
      </c>
      <c r="NZ313">
        <v>0.81515669999999996</v>
      </c>
      <c r="OA313">
        <v>29.002089999999999</v>
      </c>
      <c r="OB313" s="1">
        <v>2.929834E-4</v>
      </c>
      <c r="OC313">
        <v>0.1001717</v>
      </c>
      <c r="OD313">
        <v>0.81502790000000003</v>
      </c>
      <c r="OE313">
        <v>29.25432</v>
      </c>
      <c r="OF313" s="1">
        <v>2.8243069999999999E-4</v>
      </c>
      <c r="OG313">
        <v>9.6570890000000006E-2</v>
      </c>
      <c r="OH313">
        <v>0.81494770000000005</v>
      </c>
      <c r="OI313">
        <v>29.221029999999999</v>
      </c>
      <c r="OJ313" s="1">
        <v>2.7247369999999999E-4</v>
      </c>
      <c r="OK313">
        <v>9.3175079999999993E-2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0.9863847</v>
      </c>
      <c r="G314">
        <v>24.090869999999999</v>
      </c>
      <c r="H314">
        <v>0</v>
      </c>
      <c r="I314">
        <v>0</v>
      </c>
      <c r="J314">
        <v>0.98319630000000002</v>
      </c>
      <c r="K314">
        <v>24.260439999999999</v>
      </c>
      <c r="L314">
        <v>0</v>
      </c>
      <c r="M314">
        <v>0</v>
      </c>
      <c r="N314">
        <v>0.98003479999999998</v>
      </c>
      <c r="O314">
        <v>24.457190000000001</v>
      </c>
      <c r="P314">
        <v>0</v>
      </c>
      <c r="Q314">
        <v>0</v>
      </c>
      <c r="R314">
        <v>0.97689740000000003</v>
      </c>
      <c r="S314">
        <v>24.261220000000002</v>
      </c>
      <c r="T314">
        <v>0</v>
      </c>
      <c r="U314">
        <v>0</v>
      </c>
      <c r="V314">
        <v>0.97373279999999995</v>
      </c>
      <c r="W314">
        <v>23.870560000000001</v>
      </c>
      <c r="X314">
        <v>0</v>
      </c>
      <c r="Y314">
        <v>0</v>
      </c>
      <c r="Z314">
        <v>0.97061529999999996</v>
      </c>
      <c r="AA314">
        <v>23.480930000000001</v>
      </c>
      <c r="AB314">
        <v>0</v>
      </c>
      <c r="AC314">
        <v>0</v>
      </c>
      <c r="AD314">
        <v>0.96761410000000003</v>
      </c>
      <c r="AE314">
        <v>23.147269999999999</v>
      </c>
      <c r="AF314">
        <v>0</v>
      </c>
      <c r="AG314">
        <v>0</v>
      </c>
      <c r="AH314">
        <v>0.96452870000000002</v>
      </c>
      <c r="AI314">
        <v>22.960100000000001</v>
      </c>
      <c r="AJ314">
        <v>0</v>
      </c>
      <c r="AK314">
        <v>0</v>
      </c>
      <c r="AL314">
        <v>0.9610552</v>
      </c>
      <c r="AM314">
        <v>23.367730000000002</v>
      </c>
      <c r="AN314">
        <v>0</v>
      </c>
      <c r="AO314">
        <v>0</v>
      </c>
      <c r="AP314">
        <v>0.9572697</v>
      </c>
      <c r="AQ314">
        <v>23.64106</v>
      </c>
      <c r="AR314">
        <v>0</v>
      </c>
      <c r="AS314">
        <v>0</v>
      </c>
      <c r="AT314">
        <v>0.95286530000000003</v>
      </c>
      <c r="AU314">
        <v>23.70383</v>
      </c>
      <c r="AV314">
        <v>0</v>
      </c>
      <c r="AW314">
        <v>0</v>
      </c>
      <c r="AX314">
        <v>0.94801460000000004</v>
      </c>
      <c r="AY314">
        <v>23.617930000000001</v>
      </c>
      <c r="AZ314">
        <v>0</v>
      </c>
      <c r="BA314">
        <v>0</v>
      </c>
      <c r="BB314">
        <v>0.94289509999999999</v>
      </c>
      <c r="BC314">
        <v>23.380790000000001</v>
      </c>
      <c r="BD314">
        <v>0</v>
      </c>
      <c r="BE314">
        <v>0</v>
      </c>
      <c r="BF314">
        <v>0.93803179999999997</v>
      </c>
      <c r="BG314">
        <v>23.022539999999999</v>
      </c>
      <c r="BH314">
        <v>0</v>
      </c>
      <c r="BI314">
        <v>0</v>
      </c>
      <c r="BJ314">
        <v>0.93392430000000004</v>
      </c>
      <c r="BK314">
        <v>22.897500000000001</v>
      </c>
      <c r="BL314">
        <v>0</v>
      </c>
      <c r="BM314">
        <v>0</v>
      </c>
      <c r="BN314">
        <v>0.9301102</v>
      </c>
      <c r="BO314">
        <v>23.168810000000001</v>
      </c>
      <c r="BP314">
        <v>8.1006789999999996E-28</v>
      </c>
      <c r="BQ314">
        <v>2.7095510000000001E-25</v>
      </c>
      <c r="BR314">
        <v>0.92659139999999995</v>
      </c>
      <c r="BS314">
        <v>23.777190000000001</v>
      </c>
      <c r="BT314" s="1">
        <v>3.8553239999999998E-20</v>
      </c>
      <c r="BU314" s="1">
        <v>1.064012E-17</v>
      </c>
      <c r="BV314">
        <v>0.92326470000000005</v>
      </c>
      <c r="BW314">
        <v>24.421880000000002</v>
      </c>
      <c r="BX314" s="1">
        <v>1.4578409999999999E-12</v>
      </c>
      <c r="BY314" s="1">
        <v>3.2170779999999999E-10</v>
      </c>
      <c r="BZ314">
        <v>0.92002059999999997</v>
      </c>
      <c r="CA314">
        <v>24.83634</v>
      </c>
      <c r="CB314" s="1">
        <v>1.8245559999999999E-8</v>
      </c>
      <c r="CC314" s="1">
        <v>4.4786639999999998E-6</v>
      </c>
      <c r="CD314">
        <v>0.9166801</v>
      </c>
      <c r="CE314">
        <v>24.630459999999999</v>
      </c>
      <c r="CF314" s="1">
        <v>1.094085E-5</v>
      </c>
      <c r="CG314" s="1">
        <v>2.855406E-3</v>
      </c>
      <c r="CH314">
        <v>0.91312800000000005</v>
      </c>
      <c r="CI314">
        <v>24.154949999999999</v>
      </c>
      <c r="CJ314" s="1">
        <v>1.332537E-3</v>
      </c>
      <c r="CK314" s="1">
        <v>0.36516310000000002</v>
      </c>
      <c r="CL314">
        <v>0.90920849999999998</v>
      </c>
      <c r="CM314">
        <v>23.674910000000001</v>
      </c>
      <c r="CN314" s="1">
        <v>5.1440779999999998E-2</v>
      </c>
      <c r="CO314" s="1">
        <v>14.71884</v>
      </c>
      <c r="CP314">
        <v>0.90483970000000002</v>
      </c>
      <c r="CQ314">
        <v>23.320489999999999</v>
      </c>
      <c r="CR314" s="1">
        <v>0.799265</v>
      </c>
      <c r="CS314" s="1">
        <v>237.60069999999999</v>
      </c>
      <c r="CT314">
        <v>0.89990959999999998</v>
      </c>
      <c r="CU314">
        <v>23.437989999999999</v>
      </c>
      <c r="CV314" s="1">
        <v>5.8509950000000002</v>
      </c>
      <c r="CW314">
        <v>1801.9349999999999</v>
      </c>
      <c r="CX314">
        <v>0.89439769999999996</v>
      </c>
      <c r="CY314">
        <v>23.954260000000001</v>
      </c>
      <c r="CZ314" s="1">
        <v>22.715</v>
      </c>
      <c r="DA314">
        <v>7225.9120000000003</v>
      </c>
      <c r="DB314">
        <v>0.88826479999999997</v>
      </c>
      <c r="DC314">
        <v>24.375689999999999</v>
      </c>
      <c r="DD314">
        <v>51.310859999999998</v>
      </c>
      <c r="DE314">
        <v>16821.830000000002</v>
      </c>
      <c r="DF314">
        <v>0.88147279999999995</v>
      </c>
      <c r="DG314">
        <v>24.64395</v>
      </c>
      <c r="DH314">
        <v>72.779889999999995</v>
      </c>
      <c r="DI314">
        <v>24547.5</v>
      </c>
      <c r="DJ314">
        <v>0.87431110000000001</v>
      </c>
      <c r="DK314">
        <v>24.5594</v>
      </c>
      <c r="DL314">
        <v>69.193340000000006</v>
      </c>
      <c r="DM314">
        <v>23957.07</v>
      </c>
      <c r="DN314">
        <v>0.86705460000000001</v>
      </c>
      <c r="DO314">
        <v>24.351949999999999</v>
      </c>
      <c r="DP314">
        <v>46.562150000000003</v>
      </c>
      <c r="DQ314">
        <v>16532.439999999999</v>
      </c>
      <c r="DR314">
        <v>0.85934659999999996</v>
      </c>
      <c r="DS314">
        <v>24.049109999999999</v>
      </c>
      <c r="DT314">
        <v>23.261710000000001</v>
      </c>
      <c r="DU314">
        <v>8460.5159999999996</v>
      </c>
      <c r="DV314">
        <v>0.85126310000000005</v>
      </c>
      <c r="DW314">
        <v>23.751270000000002</v>
      </c>
      <c r="DX314">
        <v>9.0096769999999999</v>
      </c>
      <c r="DY314">
        <v>3351.8009999999999</v>
      </c>
      <c r="DZ314">
        <v>0.84282369999999995</v>
      </c>
      <c r="EA314">
        <v>23.738880000000002</v>
      </c>
      <c r="EB314">
        <v>2.829399</v>
      </c>
      <c r="EC314">
        <v>1074.184</v>
      </c>
      <c r="ED314">
        <v>0.83418369999999997</v>
      </c>
      <c r="EE314">
        <v>24.008790000000001</v>
      </c>
      <c r="EF314">
        <v>0.77145680000000005</v>
      </c>
      <c r="EG314">
        <v>297.12279999999998</v>
      </c>
      <c r="EH314">
        <v>0.82532110000000003</v>
      </c>
      <c r="EI314">
        <v>24.386559999999999</v>
      </c>
      <c r="EJ314">
        <v>0.2178167</v>
      </c>
      <c r="EK314">
        <v>83.502459999999999</v>
      </c>
      <c r="EL314">
        <v>0.81627229999999995</v>
      </c>
      <c r="EM314">
        <v>24.678370000000001</v>
      </c>
      <c r="EN314">
        <v>9.3863650000000007E-2</v>
      </c>
      <c r="EO314">
        <v>34.747990000000001</v>
      </c>
      <c r="EP314">
        <v>0.8073941</v>
      </c>
      <c r="EQ314">
        <v>24.61373</v>
      </c>
      <c r="ER314">
        <v>7.0701520000000004E-2</v>
      </c>
      <c r="ES314">
        <v>25.54533</v>
      </c>
      <c r="ET314">
        <v>0.79889920000000003</v>
      </c>
      <c r="EU314">
        <v>24.281500000000001</v>
      </c>
      <c r="EV314">
        <v>6.6683350000000002E-2</v>
      </c>
      <c r="EW314">
        <v>24.064499999999999</v>
      </c>
      <c r="EX314">
        <v>0.7908096</v>
      </c>
      <c r="EY314">
        <v>24.000150000000001</v>
      </c>
      <c r="EZ314">
        <v>6.4519140000000003E-2</v>
      </c>
      <c r="FA314">
        <v>23.41452</v>
      </c>
      <c r="FB314">
        <v>0.78281239999999996</v>
      </c>
      <c r="FC314">
        <v>23.924969999999998</v>
      </c>
      <c r="FD314">
        <v>6.1299090000000001E-2</v>
      </c>
      <c r="FE314">
        <v>22.391690000000001</v>
      </c>
      <c r="FF314">
        <v>0.77430560000000004</v>
      </c>
      <c r="FG314">
        <v>24.479420000000001</v>
      </c>
      <c r="FH314">
        <v>5.7052060000000002E-2</v>
      </c>
      <c r="FI314">
        <v>20.990570000000002</v>
      </c>
      <c r="FJ314">
        <v>0.76577289999999998</v>
      </c>
      <c r="FK314">
        <v>24.973759999999999</v>
      </c>
      <c r="FL314">
        <v>5.236553E-2</v>
      </c>
      <c r="FM314">
        <v>19.39855</v>
      </c>
      <c r="FN314">
        <v>0.75708529999999996</v>
      </c>
      <c r="FO314">
        <v>25.202580000000001</v>
      </c>
      <c r="FP314" s="1">
        <v>4.7657629999999999E-2</v>
      </c>
      <c r="FQ314">
        <v>17.77364</v>
      </c>
      <c r="FR314">
        <v>0.74850649999999996</v>
      </c>
      <c r="FS314">
        <v>25.162839999999999</v>
      </c>
      <c r="FT314" s="1">
        <v>4.3198970000000003E-2</v>
      </c>
      <c r="FU314">
        <v>16.21238</v>
      </c>
      <c r="FV314">
        <v>0.73943970000000003</v>
      </c>
      <c r="FW314">
        <v>25.02064</v>
      </c>
      <c r="FX314" s="1">
        <v>3.905343E-2</v>
      </c>
      <c r="FY314">
        <v>14.757490000000001</v>
      </c>
      <c r="FZ314">
        <v>0.73040530000000004</v>
      </c>
      <c r="GA314">
        <v>24.79832</v>
      </c>
      <c r="GB314" s="1">
        <v>3.528879E-2</v>
      </c>
      <c r="GC314">
        <v>13.4254</v>
      </c>
      <c r="GD314">
        <v>0.72195180000000003</v>
      </c>
      <c r="GE314">
        <v>24.58484</v>
      </c>
      <c r="GF314" s="1">
        <v>3.1930279999999998E-2</v>
      </c>
      <c r="GG314">
        <v>12.220840000000001</v>
      </c>
      <c r="GH314">
        <v>0.71355930000000001</v>
      </c>
      <c r="GI314">
        <v>24.594580000000001</v>
      </c>
      <c r="GJ314" s="1">
        <v>2.890947E-2</v>
      </c>
      <c r="GK314">
        <v>11.129799999999999</v>
      </c>
      <c r="GL314">
        <v>0.70551280000000005</v>
      </c>
      <c r="GM314">
        <v>25.28041</v>
      </c>
      <c r="GN314" s="1">
        <v>2.619221E-2</v>
      </c>
      <c r="GO314">
        <v>10.138909999999999</v>
      </c>
      <c r="GP314">
        <v>0.69785540000000001</v>
      </c>
      <c r="GQ314">
        <v>25.99709</v>
      </c>
      <c r="GR314" s="1">
        <v>2.373254E-2</v>
      </c>
      <c r="GS314">
        <v>9.2361470000000008</v>
      </c>
      <c r="GT314">
        <v>0.69051750000000001</v>
      </c>
      <c r="GU314">
        <v>26.466429999999999</v>
      </c>
      <c r="GV314">
        <v>2.1497519999999999E-2</v>
      </c>
      <c r="GW314">
        <v>8.4091660000000008</v>
      </c>
      <c r="GX314">
        <v>0.68347869999999999</v>
      </c>
      <c r="GY314">
        <v>26.72634</v>
      </c>
      <c r="GZ314" s="1">
        <v>1.9461160000000002E-2</v>
      </c>
      <c r="HA314">
        <v>7.6510660000000001</v>
      </c>
      <c r="HB314">
        <v>0.67675529999999995</v>
      </c>
      <c r="HC314">
        <v>26.674479999999999</v>
      </c>
      <c r="HD314" s="1">
        <v>1.7602360000000001E-2</v>
      </c>
      <c r="HE314">
        <v>6.9566359999999996</v>
      </c>
      <c r="HF314">
        <v>0.6707533</v>
      </c>
      <c r="HG314">
        <v>26.343240000000002</v>
      </c>
      <c r="HH314" s="1">
        <v>1.593137E-2</v>
      </c>
      <c r="HI314">
        <v>6.3253570000000003</v>
      </c>
      <c r="HJ314">
        <v>0.6654795</v>
      </c>
      <c r="HK314">
        <v>26.047740000000001</v>
      </c>
      <c r="HL314" s="1">
        <v>1.4431080000000001E-2</v>
      </c>
      <c r="HM314">
        <v>5.7533260000000004</v>
      </c>
      <c r="HN314">
        <v>0.66085830000000001</v>
      </c>
      <c r="HO314">
        <v>26.07874</v>
      </c>
      <c r="HP314" s="1">
        <v>1.3077709999999999E-2</v>
      </c>
      <c r="HQ314">
        <v>5.2335700000000003</v>
      </c>
      <c r="HR314">
        <v>0.65698299999999998</v>
      </c>
      <c r="HS314">
        <v>26.81204</v>
      </c>
      <c r="HT314" s="1">
        <v>1.1850960000000001E-2</v>
      </c>
      <c r="HU314">
        <v>4.7580619999999998</v>
      </c>
      <c r="HV314">
        <v>0.65385700000000002</v>
      </c>
      <c r="HW314">
        <v>27.761469999999999</v>
      </c>
      <c r="HX314" s="1">
        <v>1.073109E-2</v>
      </c>
      <c r="HY314">
        <v>4.3198780000000001</v>
      </c>
      <c r="HZ314">
        <v>0.65131989999999995</v>
      </c>
      <c r="IA314">
        <v>28.504200000000001</v>
      </c>
      <c r="IB314" s="1">
        <v>9.695314E-3</v>
      </c>
      <c r="IC314">
        <v>3.9120400000000002</v>
      </c>
      <c r="ID314">
        <v>0.64932979999999996</v>
      </c>
      <c r="IE314">
        <v>28.921669999999999</v>
      </c>
      <c r="IF314" s="1">
        <v>8.7283240000000008E-3</v>
      </c>
      <c r="IG314">
        <v>3.5287229999999998</v>
      </c>
      <c r="IH314">
        <v>0.64778690000000005</v>
      </c>
      <c r="II314">
        <v>28.702739999999999</v>
      </c>
      <c r="IJ314" s="1">
        <v>7.8183509999999994E-3</v>
      </c>
      <c r="IK314">
        <v>3.1663260000000002</v>
      </c>
      <c r="IL314">
        <v>0.64663630000000005</v>
      </c>
      <c r="IM314">
        <v>28.169070000000001</v>
      </c>
      <c r="IN314" s="1">
        <v>6.9576439999999998E-3</v>
      </c>
      <c r="IO314">
        <v>2.8221400000000001</v>
      </c>
      <c r="IP314">
        <v>0.64576789999999995</v>
      </c>
      <c r="IQ314">
        <v>27.67164</v>
      </c>
      <c r="IR314" s="1">
        <v>6.1341620000000003E-3</v>
      </c>
      <c r="IS314">
        <v>2.4922279999999999</v>
      </c>
      <c r="IT314">
        <v>0.64515809999999996</v>
      </c>
      <c r="IU314">
        <v>27.500019999999999</v>
      </c>
      <c r="IV314" s="1">
        <v>5.3330290000000004E-3</v>
      </c>
      <c r="IW314">
        <v>2.170639</v>
      </c>
      <c r="IX314">
        <v>0.64467189999999996</v>
      </c>
      <c r="IY314">
        <v>27.94557</v>
      </c>
      <c r="IZ314" s="1">
        <v>4.5409609999999996E-3</v>
      </c>
      <c r="JA314">
        <v>1.8524929999999999</v>
      </c>
      <c r="JB314">
        <v>0.64436610000000005</v>
      </c>
      <c r="JC314">
        <v>28.245429999999999</v>
      </c>
      <c r="JD314" s="1">
        <v>3.7643329999999999E-3</v>
      </c>
      <c r="JE314">
        <v>1.5396920000000001</v>
      </c>
      <c r="JF314">
        <v>0.64413989999999999</v>
      </c>
      <c r="JG314">
        <v>28.49156</v>
      </c>
      <c r="JH314" s="1">
        <v>3.0352209999999998E-3</v>
      </c>
      <c r="JI314">
        <v>1.2444759999999999</v>
      </c>
      <c r="JJ314">
        <v>0.64398639999999996</v>
      </c>
      <c r="JK314">
        <v>28.26089</v>
      </c>
      <c r="JL314" s="1">
        <v>2.3971790000000001E-3</v>
      </c>
      <c r="JM314">
        <v>0.98432280000000005</v>
      </c>
      <c r="JN314">
        <v>0.64385789999999998</v>
      </c>
      <c r="JO314">
        <v>28.001010000000001</v>
      </c>
      <c r="JP314" s="1">
        <v>1.883663E-3</v>
      </c>
      <c r="JQ314">
        <v>0.77345010000000003</v>
      </c>
      <c r="JR314">
        <v>0.64378630000000003</v>
      </c>
      <c r="JS314">
        <v>27.87537</v>
      </c>
      <c r="JT314" s="1">
        <v>1.5029100000000001E-3</v>
      </c>
      <c r="JU314">
        <v>0.61600129999999997</v>
      </c>
      <c r="JV314">
        <v>0.64372549999999995</v>
      </c>
      <c r="JW314">
        <v>27.90483</v>
      </c>
      <c r="JX314" s="1">
        <v>1.2390140000000001E-3</v>
      </c>
      <c r="JY314">
        <v>0.50627529999999998</v>
      </c>
      <c r="JZ314">
        <v>0.64368780000000003</v>
      </c>
      <c r="KA314">
        <v>27.949780000000001</v>
      </c>
      <c r="KB314" s="1">
        <v>1.0633979999999999E-3</v>
      </c>
      <c r="KC314">
        <v>0.43304540000000002</v>
      </c>
      <c r="KD314">
        <v>0.64368300000000001</v>
      </c>
      <c r="KE314">
        <v>28.530830000000002</v>
      </c>
      <c r="KF314" s="1">
        <v>9.4691380000000002E-4</v>
      </c>
      <c r="KG314">
        <v>0.38454769999999999</v>
      </c>
      <c r="KH314">
        <v>0.6436558</v>
      </c>
      <c r="KI314">
        <v>28.839020000000001</v>
      </c>
      <c r="KJ314" s="1">
        <v>8.6667510000000005E-4</v>
      </c>
      <c r="KK314">
        <v>0.35129769999999999</v>
      </c>
      <c r="KL314">
        <v>0.64364410000000005</v>
      </c>
      <c r="KM314">
        <v>28.986229999999999</v>
      </c>
      <c r="KN314" s="1">
        <v>8.0768039999999999E-4</v>
      </c>
      <c r="KO314">
        <v>0.3270072</v>
      </c>
      <c r="KP314">
        <v>0.64365170000000005</v>
      </c>
      <c r="KQ314">
        <v>28.826599999999999</v>
      </c>
      <c r="KR314" s="1">
        <v>7.6089430000000002E-4</v>
      </c>
      <c r="KS314">
        <v>0.30784119999999998</v>
      </c>
      <c r="KT314">
        <v>0.64362569999999997</v>
      </c>
      <c r="KU314">
        <v>28.443529999999999</v>
      </c>
      <c r="KV314" s="1">
        <v>7.2120940000000003E-4</v>
      </c>
      <c r="KW314">
        <v>0.29168569999999999</v>
      </c>
      <c r="KX314">
        <v>0.64363709999999996</v>
      </c>
      <c r="KY314">
        <v>27.828679999999999</v>
      </c>
      <c r="KZ314" s="1">
        <v>6.8602609999999999E-4</v>
      </c>
      <c r="LA314">
        <v>0.27738099999999999</v>
      </c>
      <c r="LB314">
        <v>0.64364060000000001</v>
      </c>
      <c r="LC314">
        <v>27.226569999999999</v>
      </c>
      <c r="LD314" s="1">
        <v>6.5387490000000002E-4</v>
      </c>
      <c r="LE314">
        <v>0.26435069999999999</v>
      </c>
      <c r="LF314">
        <v>0.64362779999999997</v>
      </c>
      <c r="LG314">
        <v>27.030110000000001</v>
      </c>
      <c r="LH314" s="1">
        <v>6.240757E-4</v>
      </c>
      <c r="LI314">
        <v>0.25227270000000002</v>
      </c>
      <c r="LJ314">
        <v>0.64363349999999997</v>
      </c>
      <c r="LK314">
        <v>27.741109999999999</v>
      </c>
      <c r="LL314" s="1">
        <v>5.9624869999999998E-4</v>
      </c>
      <c r="LM314">
        <v>0.2410117</v>
      </c>
      <c r="LN314">
        <v>0.64363250000000005</v>
      </c>
      <c r="LO314">
        <v>28.46341</v>
      </c>
      <c r="LP314" s="1">
        <v>5.7022729999999997E-4</v>
      </c>
      <c r="LQ314">
        <v>0.23046330000000001</v>
      </c>
      <c r="LR314">
        <v>0.64362169999999996</v>
      </c>
      <c r="LS314">
        <v>28.943650000000002</v>
      </c>
      <c r="LT314" s="1">
        <v>5.4566320000000001E-4</v>
      </c>
      <c r="LU314">
        <v>0.22052530000000001</v>
      </c>
      <c r="LV314">
        <v>0.6436267</v>
      </c>
      <c r="LW314">
        <v>29.292179999999998</v>
      </c>
      <c r="LX314" s="1">
        <v>5.2232920000000005E-4</v>
      </c>
      <c r="LY314">
        <v>0.2110928</v>
      </c>
      <c r="LZ314">
        <v>0.64362280000000005</v>
      </c>
      <c r="MA314">
        <v>29.284659999999999</v>
      </c>
      <c r="MB314" s="1">
        <v>5.0016489999999997E-4</v>
      </c>
      <c r="MC314">
        <v>0.2021387</v>
      </c>
      <c r="MD314">
        <v>0.64362319999999995</v>
      </c>
      <c r="ME314">
        <v>28.821169999999999</v>
      </c>
      <c r="MF314" s="1">
        <v>4.7920660000000002E-4</v>
      </c>
      <c r="MG314">
        <v>0.19364429999999999</v>
      </c>
      <c r="MH314">
        <v>0.64361440000000003</v>
      </c>
      <c r="MI314">
        <v>28.188420000000001</v>
      </c>
      <c r="MJ314" s="1">
        <v>4.5925950000000001E-4</v>
      </c>
      <c r="MK314">
        <v>0.18558730000000001</v>
      </c>
      <c r="ML314">
        <v>0.64362419999999998</v>
      </c>
      <c r="MM314">
        <v>28.04758</v>
      </c>
      <c r="MN314" s="1">
        <v>4.4025340000000002E-4</v>
      </c>
      <c r="MO314">
        <v>0.1779049</v>
      </c>
      <c r="MP314">
        <v>0.64359250000000001</v>
      </c>
      <c r="MQ314">
        <v>28.776039999999998</v>
      </c>
      <c r="MR314" s="1">
        <v>4.2217109999999997E-4</v>
      </c>
      <c r="MS314">
        <v>0.1706018</v>
      </c>
      <c r="MT314">
        <v>0.64355110000000004</v>
      </c>
      <c r="MU314">
        <v>29.66938</v>
      </c>
      <c r="MV314" s="1">
        <v>4.0501060000000001E-4</v>
      </c>
      <c r="MW314">
        <v>0.16365009999999999</v>
      </c>
      <c r="MX314">
        <v>0.64350669999999999</v>
      </c>
      <c r="MY314">
        <v>30.164110000000001</v>
      </c>
      <c r="MZ314" s="1">
        <v>3.8863819999999997E-4</v>
      </c>
      <c r="NA314">
        <v>0.15704009999999999</v>
      </c>
      <c r="NB314">
        <v>0.6434204</v>
      </c>
      <c r="NC314">
        <v>30.284600000000001</v>
      </c>
      <c r="ND314" s="1">
        <v>3.730742E-4</v>
      </c>
      <c r="NE314">
        <v>0.1507521</v>
      </c>
      <c r="NF314">
        <v>0.64330790000000004</v>
      </c>
      <c r="NG314">
        <v>29.905519999999999</v>
      </c>
      <c r="NH314" s="1">
        <v>3.582449E-4</v>
      </c>
      <c r="NI314">
        <v>0.14476820000000001</v>
      </c>
      <c r="NJ314">
        <v>0.64315279999999997</v>
      </c>
      <c r="NK314">
        <v>29.325019999999999</v>
      </c>
      <c r="NL314" s="1">
        <v>3.4410069999999998E-4</v>
      </c>
      <c r="NM314">
        <v>0.13905819999999999</v>
      </c>
      <c r="NN314">
        <v>0.64298599999999995</v>
      </c>
      <c r="NO314">
        <v>28.78424</v>
      </c>
      <c r="NP314" s="1">
        <v>3.3060940000000002E-4</v>
      </c>
      <c r="NQ314">
        <v>0.13361600000000001</v>
      </c>
      <c r="NR314">
        <v>0.64275439999999995</v>
      </c>
      <c r="NS314">
        <v>28.495339999999999</v>
      </c>
      <c r="NT314" s="1">
        <v>3.1778859999999999E-4</v>
      </c>
      <c r="NU314">
        <v>0.12845329999999999</v>
      </c>
      <c r="NV314">
        <v>0.64253729999999998</v>
      </c>
      <c r="NW314">
        <v>28.565709999999999</v>
      </c>
      <c r="NX314" s="1">
        <v>3.0569860000000001E-4</v>
      </c>
      <c r="NY314">
        <v>0.1235747</v>
      </c>
      <c r="NZ314">
        <v>0.6422831</v>
      </c>
      <c r="OA314">
        <v>29.010729999999999</v>
      </c>
      <c r="OB314" s="1">
        <v>2.943318E-4</v>
      </c>
      <c r="OC314">
        <v>0.11899899999999999</v>
      </c>
      <c r="OD314">
        <v>0.64201710000000001</v>
      </c>
      <c r="OE314">
        <v>29.26097</v>
      </c>
      <c r="OF314" s="1">
        <v>2.8370009999999999E-4</v>
      </c>
      <c r="OG314">
        <v>0.1147097</v>
      </c>
      <c r="OH314">
        <v>0.64173100000000005</v>
      </c>
      <c r="OI314">
        <v>29.252379999999999</v>
      </c>
      <c r="OJ314" s="1">
        <v>2.7367309999999997E-4</v>
      </c>
      <c r="OK314">
        <v>0.1106693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0.77291759999999998</v>
      </c>
      <c r="G315">
        <v>24.096990000000002</v>
      </c>
      <c r="H315">
        <v>0</v>
      </c>
      <c r="I315">
        <v>0</v>
      </c>
      <c r="J315">
        <v>0.77125699999999997</v>
      </c>
      <c r="K315">
        <v>24.265049999999999</v>
      </c>
      <c r="L315">
        <v>0</v>
      </c>
      <c r="M315">
        <v>0</v>
      </c>
      <c r="N315">
        <v>0.76961000000000002</v>
      </c>
      <c r="O315">
        <v>24.48171</v>
      </c>
      <c r="P315">
        <v>0</v>
      </c>
      <c r="Q315">
        <v>0</v>
      </c>
      <c r="R315">
        <v>0.767988</v>
      </c>
      <c r="S315">
        <v>24.285319999999999</v>
      </c>
      <c r="T315">
        <v>0</v>
      </c>
      <c r="U315">
        <v>0</v>
      </c>
      <c r="V315">
        <v>0.76637219999999995</v>
      </c>
      <c r="W315">
        <v>23.914999999999999</v>
      </c>
      <c r="X315">
        <v>0</v>
      </c>
      <c r="Y315">
        <v>0</v>
      </c>
      <c r="Z315">
        <v>0.7647853</v>
      </c>
      <c r="AA315">
        <v>23.521180000000001</v>
      </c>
      <c r="AB315">
        <v>0</v>
      </c>
      <c r="AC315">
        <v>0</v>
      </c>
      <c r="AD315">
        <v>0.76330140000000002</v>
      </c>
      <c r="AE315">
        <v>23.182320000000001</v>
      </c>
      <c r="AF315">
        <v>0</v>
      </c>
      <c r="AG315">
        <v>0</v>
      </c>
      <c r="AH315">
        <v>0.76175590000000004</v>
      </c>
      <c r="AI315">
        <v>22.980329999999999</v>
      </c>
      <c r="AJ315">
        <v>0</v>
      </c>
      <c r="AK315">
        <v>0</v>
      </c>
      <c r="AL315">
        <v>0.7599998</v>
      </c>
      <c r="AM315">
        <v>23.376110000000001</v>
      </c>
      <c r="AN315">
        <v>0</v>
      </c>
      <c r="AO315">
        <v>0</v>
      </c>
      <c r="AP315">
        <v>0.7580422</v>
      </c>
      <c r="AQ315">
        <v>23.640450000000001</v>
      </c>
      <c r="AR315">
        <v>0</v>
      </c>
      <c r="AS315">
        <v>0</v>
      </c>
      <c r="AT315">
        <v>0.75576569999999998</v>
      </c>
      <c r="AU315">
        <v>23.723020000000002</v>
      </c>
      <c r="AV315">
        <v>0</v>
      </c>
      <c r="AW315">
        <v>0</v>
      </c>
      <c r="AX315">
        <v>0.75327140000000004</v>
      </c>
      <c r="AY315">
        <v>23.644939999999998</v>
      </c>
      <c r="AZ315">
        <v>0</v>
      </c>
      <c r="BA315">
        <v>0</v>
      </c>
      <c r="BB315">
        <v>0.75068429999999997</v>
      </c>
      <c r="BC315">
        <v>23.42625</v>
      </c>
      <c r="BD315">
        <v>0</v>
      </c>
      <c r="BE315">
        <v>0</v>
      </c>
      <c r="BF315">
        <v>0.7483225</v>
      </c>
      <c r="BG315">
        <v>23.067240000000002</v>
      </c>
      <c r="BH315">
        <v>0</v>
      </c>
      <c r="BI315">
        <v>0</v>
      </c>
      <c r="BJ315">
        <v>0.74662130000000004</v>
      </c>
      <c r="BK315">
        <v>22.937760000000001</v>
      </c>
      <c r="BL315">
        <v>0</v>
      </c>
      <c r="BM315">
        <v>0</v>
      </c>
      <c r="BN315">
        <v>0.74523470000000003</v>
      </c>
      <c r="BO315">
        <v>23.19566</v>
      </c>
      <c r="BP315">
        <v>1.2632540000000001E-28</v>
      </c>
      <c r="BQ315">
        <v>4.7128060000000002E-26</v>
      </c>
      <c r="BR315">
        <v>0.74405180000000004</v>
      </c>
      <c r="BS315">
        <v>23.78772</v>
      </c>
      <c r="BT315" s="1">
        <v>2.5551369999999999E-20</v>
      </c>
      <c r="BU315" s="1">
        <v>7.3392190000000002E-18</v>
      </c>
      <c r="BV315">
        <v>0.74297120000000005</v>
      </c>
      <c r="BW315">
        <v>24.42877</v>
      </c>
      <c r="BX315" s="1">
        <v>4.5898260000000002E-13</v>
      </c>
      <c r="BY315" s="1">
        <v>1.193924E-10</v>
      </c>
      <c r="BZ315">
        <v>0.7419152</v>
      </c>
      <c r="CA315">
        <v>24.85783</v>
      </c>
      <c r="CB315" s="1">
        <v>9.0996570000000003E-9</v>
      </c>
      <c r="CC315" s="1">
        <v>2.5212990000000001E-6</v>
      </c>
      <c r="CD315">
        <v>0.74076830000000005</v>
      </c>
      <c r="CE315">
        <v>24.668990000000001</v>
      </c>
      <c r="CF315" s="1">
        <v>6.4433949999999997E-6</v>
      </c>
      <c r="CG315" s="1">
        <v>1.8823659999999999E-3</v>
      </c>
      <c r="CH315">
        <v>0.7395448</v>
      </c>
      <c r="CI315">
        <v>24.210730000000002</v>
      </c>
      <c r="CJ315" s="1">
        <v>8.7867489999999995E-4</v>
      </c>
      <c r="CK315" s="1">
        <v>0.26836749999999998</v>
      </c>
      <c r="CL315">
        <v>0.73808390000000001</v>
      </c>
      <c r="CM315">
        <v>23.723469999999999</v>
      </c>
      <c r="CN315" s="1">
        <v>3.7123410000000003E-2</v>
      </c>
      <c r="CO315" s="1">
        <v>11.806559999999999</v>
      </c>
      <c r="CP315">
        <v>0.73644799999999999</v>
      </c>
      <c r="CQ315">
        <v>23.364339999999999</v>
      </c>
      <c r="CR315" s="1">
        <v>0.62274090000000004</v>
      </c>
      <c r="CS315" s="1">
        <v>205.35669999999999</v>
      </c>
      <c r="CT315">
        <v>0.73458959999999995</v>
      </c>
      <c r="CU315">
        <v>23.473469999999999</v>
      </c>
      <c r="CV315" s="1">
        <v>4.874593</v>
      </c>
      <c r="CW315" s="1">
        <v>1662.6780000000001</v>
      </c>
      <c r="CX315">
        <v>0.73250249999999995</v>
      </c>
      <c r="CY315">
        <v>23.968139999999998</v>
      </c>
      <c r="CZ315" s="1">
        <v>20.085719999999998</v>
      </c>
      <c r="DA315">
        <v>7066.8620000000001</v>
      </c>
      <c r="DB315">
        <v>0.73012390000000005</v>
      </c>
      <c r="DC315">
        <v>24.38513</v>
      </c>
      <c r="DD315" s="1">
        <v>47.862499999999997</v>
      </c>
      <c r="DE315">
        <v>17332.3</v>
      </c>
      <c r="DF315">
        <v>0.72752450000000002</v>
      </c>
      <c r="DG315">
        <v>24.656739999999999</v>
      </c>
      <c r="DH315">
        <v>71.242249999999999</v>
      </c>
      <c r="DI315">
        <v>26506.76</v>
      </c>
      <c r="DJ315">
        <v>0.72497250000000002</v>
      </c>
      <c r="DK315">
        <v>24.568829999999998</v>
      </c>
      <c r="DL315">
        <v>70.754549999999995</v>
      </c>
      <c r="DM315">
        <v>26985.24</v>
      </c>
      <c r="DN315">
        <v>0.72120530000000005</v>
      </c>
      <c r="DO315">
        <v>24.37547</v>
      </c>
      <c r="DP315">
        <v>49.526420000000002</v>
      </c>
      <c r="DQ315">
        <v>19342.14</v>
      </c>
      <c r="DR315">
        <v>0.71677749999999996</v>
      </c>
      <c r="DS315">
        <v>24.073090000000001</v>
      </c>
      <c r="DT315">
        <v>25.648099999999999</v>
      </c>
      <c r="DU315">
        <v>10242.75</v>
      </c>
      <c r="DV315">
        <v>0.71214089999999997</v>
      </c>
      <c r="DW315">
        <v>23.780719999999999</v>
      </c>
      <c r="DX315">
        <v>10.25902</v>
      </c>
      <c r="DY315">
        <v>4182.8459999999995</v>
      </c>
      <c r="DZ315">
        <v>0.70729200000000003</v>
      </c>
      <c r="EA315">
        <v>23.770869999999999</v>
      </c>
      <c r="EB315">
        <v>3.3109160000000002</v>
      </c>
      <c r="EC315">
        <v>1375.0170000000001</v>
      </c>
      <c r="ED315">
        <v>0.70233579999999995</v>
      </c>
      <c r="EE315">
        <v>24.02542</v>
      </c>
      <c r="EF315">
        <v>0.91750229999999999</v>
      </c>
      <c r="EG315">
        <v>386.09230000000002</v>
      </c>
      <c r="EH315">
        <v>0.69728290000000004</v>
      </c>
      <c r="EI315">
        <v>24.401070000000001</v>
      </c>
      <c r="EJ315">
        <v>0.25415729999999997</v>
      </c>
      <c r="EK315">
        <v>106.6356</v>
      </c>
      <c r="EL315">
        <v>0.69209220000000005</v>
      </c>
      <c r="EM315">
        <v>24.69088</v>
      </c>
      <c r="EN315">
        <v>0.1013883</v>
      </c>
      <c r="EO315">
        <v>41.151290000000003</v>
      </c>
      <c r="EP315">
        <v>0.68712439999999997</v>
      </c>
      <c r="EQ315">
        <v>24.627459999999999</v>
      </c>
      <c r="ER315">
        <v>7.1954530000000003E-2</v>
      </c>
      <c r="ES315">
        <v>28.37012</v>
      </c>
      <c r="ET315">
        <v>0.68241450000000003</v>
      </c>
      <c r="EU315">
        <v>24.299240000000001</v>
      </c>
      <c r="EV315">
        <v>6.6915210000000003E-2</v>
      </c>
      <c r="EW315">
        <v>26.249320000000001</v>
      </c>
      <c r="EX315">
        <v>0.67806049999999995</v>
      </c>
      <c r="EY315">
        <v>24.017130000000002</v>
      </c>
      <c r="EZ315">
        <v>6.4781409999999998E-2</v>
      </c>
      <c r="FA315">
        <v>25.486339999999998</v>
      </c>
      <c r="FB315">
        <v>0.67368519999999998</v>
      </c>
      <c r="FC315">
        <v>23.945430000000002</v>
      </c>
      <c r="FD315">
        <v>6.1718729999999999E-2</v>
      </c>
      <c r="FE315">
        <v>24.382400000000001</v>
      </c>
      <c r="FF315">
        <v>0.66861429999999999</v>
      </c>
      <c r="FG315">
        <v>24.509689999999999</v>
      </c>
      <c r="FH315">
        <v>5.7579770000000002E-2</v>
      </c>
      <c r="FI315">
        <v>22.858070000000001</v>
      </c>
      <c r="FJ315">
        <v>0.66364250000000002</v>
      </c>
      <c r="FK315">
        <v>24.9924</v>
      </c>
      <c r="FL315">
        <v>5.2937900000000003E-2</v>
      </c>
      <c r="FM315">
        <v>21.110679999999999</v>
      </c>
      <c r="FN315">
        <v>0.65857849999999996</v>
      </c>
      <c r="FO315">
        <v>25.242529999999999</v>
      </c>
      <c r="FP315" s="1">
        <v>4.8225560000000001E-2</v>
      </c>
      <c r="FQ315">
        <v>19.314730000000001</v>
      </c>
      <c r="FR315">
        <v>0.65355289999999999</v>
      </c>
      <c r="FS315">
        <v>25.19397</v>
      </c>
      <c r="FT315" s="1">
        <v>4.3737499999999999E-2</v>
      </c>
      <c r="FU315">
        <v>17.58501</v>
      </c>
      <c r="FV315">
        <v>0.64819530000000003</v>
      </c>
      <c r="FW315">
        <v>25.032409999999999</v>
      </c>
      <c r="FX315">
        <v>3.9552820000000002E-2</v>
      </c>
      <c r="FY315">
        <v>15.971170000000001</v>
      </c>
      <c r="FZ315">
        <v>0.64285930000000002</v>
      </c>
      <c r="GA315">
        <v>24.807950000000002</v>
      </c>
      <c r="GB315">
        <v>3.5744289999999998E-2</v>
      </c>
      <c r="GC315">
        <v>14.49314</v>
      </c>
      <c r="GD315">
        <v>0.63808290000000001</v>
      </c>
      <c r="GE315">
        <v>24.593530000000001</v>
      </c>
      <c r="GF315" s="1">
        <v>3.2344030000000003E-2</v>
      </c>
      <c r="GG315">
        <v>13.15634</v>
      </c>
      <c r="GH315">
        <v>0.63341360000000002</v>
      </c>
      <c r="GI315">
        <v>24.609490000000001</v>
      </c>
      <c r="GJ315" s="1">
        <v>2.9286240000000002E-2</v>
      </c>
      <c r="GK315">
        <v>11.947279999999999</v>
      </c>
      <c r="GL315">
        <v>0.62905350000000004</v>
      </c>
      <c r="GM315">
        <v>25.308810000000001</v>
      </c>
      <c r="GN315" s="1">
        <v>2.6535639999999999E-2</v>
      </c>
      <c r="GO315">
        <v>10.85164</v>
      </c>
      <c r="GP315">
        <v>0.62471429999999994</v>
      </c>
      <c r="GQ315">
        <v>26.015419999999999</v>
      </c>
      <c r="GR315" s="1">
        <v>2.404742E-2</v>
      </c>
      <c r="GS315">
        <v>9.8591130000000007</v>
      </c>
      <c r="GT315">
        <v>0.62057359999999995</v>
      </c>
      <c r="GU315">
        <v>26.514939999999999</v>
      </c>
      <c r="GV315" s="1">
        <v>2.1787830000000001E-2</v>
      </c>
      <c r="GW315">
        <v>8.9554819999999999</v>
      </c>
      <c r="GX315">
        <v>0.61664640000000004</v>
      </c>
      <c r="GY315">
        <v>26.782630000000001</v>
      </c>
      <c r="GZ315" s="1">
        <v>1.9728320000000001E-2</v>
      </c>
      <c r="HA315">
        <v>8.1316640000000007</v>
      </c>
      <c r="HB315">
        <v>0.61291980000000001</v>
      </c>
      <c r="HC315">
        <v>26.70185</v>
      </c>
      <c r="HD315" s="1">
        <v>1.7846600000000001E-2</v>
      </c>
      <c r="HE315">
        <v>7.3786880000000004</v>
      </c>
      <c r="HF315">
        <v>0.60966469999999995</v>
      </c>
      <c r="HG315">
        <v>26.369330000000001</v>
      </c>
      <c r="HH315" s="1">
        <v>1.6154040000000001E-2</v>
      </c>
      <c r="HI315">
        <v>6.696358</v>
      </c>
      <c r="HJ315">
        <v>0.60680769999999995</v>
      </c>
      <c r="HK315">
        <v>26.06392</v>
      </c>
      <c r="HL315" s="1">
        <v>1.463386E-2</v>
      </c>
      <c r="HM315">
        <v>6.0801999999999996</v>
      </c>
      <c r="HN315">
        <v>0.60430989999999996</v>
      </c>
      <c r="HO315">
        <v>26.072330000000001</v>
      </c>
      <c r="HP315" s="1">
        <v>1.3262950000000001E-2</v>
      </c>
      <c r="HQ315">
        <v>5.5225710000000001</v>
      </c>
      <c r="HR315">
        <v>0.60230859999999997</v>
      </c>
      <c r="HS315">
        <v>26.815670000000001</v>
      </c>
      <c r="HT315" s="1">
        <v>1.202162E-2</v>
      </c>
      <c r="HU315">
        <v>5.0145140000000001</v>
      </c>
      <c r="HV315">
        <v>0.60072510000000001</v>
      </c>
      <c r="HW315">
        <v>27.761780000000002</v>
      </c>
      <c r="HX315" s="1">
        <v>1.088924E-2</v>
      </c>
      <c r="HY315">
        <v>4.5484640000000001</v>
      </c>
      <c r="HZ315">
        <v>0.59947130000000004</v>
      </c>
      <c r="IA315">
        <v>28.52384</v>
      </c>
      <c r="IB315" s="1">
        <v>9.8437019999999993E-3</v>
      </c>
      <c r="IC315">
        <v>4.1168300000000002</v>
      </c>
      <c r="ID315">
        <v>0.59852399999999994</v>
      </c>
      <c r="IE315">
        <v>28.971699999999998</v>
      </c>
      <c r="IF315" s="1">
        <v>8.8684750000000007E-3</v>
      </c>
      <c r="IG315">
        <v>3.7128220000000001</v>
      </c>
      <c r="IH315">
        <v>0.59779979999999999</v>
      </c>
      <c r="II315">
        <v>28.741</v>
      </c>
      <c r="IJ315" s="1">
        <v>7.9514860000000007E-3</v>
      </c>
      <c r="IK315">
        <v>3.3321839999999998</v>
      </c>
      <c r="IL315">
        <v>0.59724719999999998</v>
      </c>
      <c r="IM315">
        <v>28.211259999999999</v>
      </c>
      <c r="IN315" s="1">
        <v>7.0844339999999997E-3</v>
      </c>
      <c r="IO315">
        <v>2.9716390000000001</v>
      </c>
      <c r="IP315">
        <v>0.59690030000000005</v>
      </c>
      <c r="IQ315">
        <v>27.697980000000001</v>
      </c>
      <c r="IR315" s="1">
        <v>6.2566490000000004E-3</v>
      </c>
      <c r="IS315">
        <v>2.627176</v>
      </c>
      <c r="IT315">
        <v>0.596638</v>
      </c>
      <c r="IU315">
        <v>27.500139999999998</v>
      </c>
      <c r="IV315" s="1">
        <v>5.4536009999999998E-3</v>
      </c>
      <c r="IW315">
        <v>2.2928009999999999</v>
      </c>
      <c r="IX315">
        <v>0.59643469999999998</v>
      </c>
      <c r="IY315">
        <v>27.950489999999999</v>
      </c>
      <c r="IZ315" s="1">
        <v>4.6604539999999996E-3</v>
      </c>
      <c r="JA315">
        <v>1.962699</v>
      </c>
      <c r="JB315">
        <v>0.59630970000000005</v>
      </c>
      <c r="JC315">
        <v>28.23237</v>
      </c>
      <c r="JD315" s="1">
        <v>3.880447E-3</v>
      </c>
      <c r="JE315">
        <v>1.6376040000000001</v>
      </c>
      <c r="JF315">
        <v>0.59621610000000003</v>
      </c>
      <c r="JG315">
        <v>28.522790000000001</v>
      </c>
      <c r="JH315" s="1">
        <v>3.1420329999999998E-3</v>
      </c>
      <c r="JI315">
        <v>1.3286629999999999</v>
      </c>
      <c r="JJ315">
        <v>0.59614009999999995</v>
      </c>
      <c r="JK315">
        <v>28.296970000000002</v>
      </c>
      <c r="JL315" s="1">
        <v>2.4879099999999999E-3</v>
      </c>
      <c r="JM315">
        <v>1.0534790000000001</v>
      </c>
      <c r="JN315">
        <v>0.59611219999999998</v>
      </c>
      <c r="JO315">
        <v>28.05049</v>
      </c>
      <c r="JP315" s="1">
        <v>1.9544839999999998E-3</v>
      </c>
      <c r="JQ315">
        <v>0.82772559999999995</v>
      </c>
      <c r="JR315">
        <v>0.59605870000000005</v>
      </c>
      <c r="JS315">
        <v>27.913309999999999</v>
      </c>
      <c r="JT315" s="1">
        <v>1.5539670000000001E-3</v>
      </c>
      <c r="JU315">
        <v>0.65722530000000001</v>
      </c>
      <c r="JV315">
        <v>0.59604900000000005</v>
      </c>
      <c r="JW315">
        <v>27.924969999999998</v>
      </c>
      <c r="JX315" s="1">
        <v>1.2737169999999999E-3</v>
      </c>
      <c r="JY315">
        <v>0.53732990000000003</v>
      </c>
      <c r="JZ315">
        <v>0.59604760000000001</v>
      </c>
      <c r="KA315">
        <v>27.963909999999998</v>
      </c>
      <c r="KB315" s="1">
        <v>1.0863439999999999E-3</v>
      </c>
      <c r="KC315">
        <v>0.45693689999999998</v>
      </c>
      <c r="KD315">
        <v>0.59603269999999997</v>
      </c>
      <c r="KE315">
        <v>28.560279999999999</v>
      </c>
      <c r="KF315" s="1">
        <v>9.6225879999999996E-4</v>
      </c>
      <c r="KG315">
        <v>0.40375660000000002</v>
      </c>
      <c r="KH315">
        <v>0.5960299</v>
      </c>
      <c r="KI315">
        <v>28.834209999999999</v>
      </c>
      <c r="KJ315" s="1">
        <v>8.7746099999999995E-4</v>
      </c>
      <c r="KK315">
        <v>0.36753609999999998</v>
      </c>
      <c r="KL315">
        <v>0.59602250000000001</v>
      </c>
      <c r="KM315">
        <v>29.030080000000002</v>
      </c>
      <c r="KN315" s="1">
        <v>8.1585619999999996E-4</v>
      </c>
      <c r="KO315">
        <v>0.34136660000000002</v>
      </c>
      <c r="KP315">
        <v>0.59602999999999995</v>
      </c>
      <c r="KQ315">
        <v>28.887440000000002</v>
      </c>
      <c r="KR315" s="1">
        <v>7.6754709999999997E-4</v>
      </c>
      <c r="KS315">
        <v>0.32093830000000001</v>
      </c>
      <c r="KT315">
        <v>0.59601119999999996</v>
      </c>
      <c r="KU315">
        <v>28.49521</v>
      </c>
      <c r="KV315" s="1">
        <v>7.2695819999999995E-4</v>
      </c>
      <c r="KW315">
        <v>0.30386800000000003</v>
      </c>
      <c r="KX315">
        <v>0.59603039999999996</v>
      </c>
      <c r="KY315">
        <v>27.888829999999999</v>
      </c>
      <c r="KZ315" s="1">
        <v>6.9119639999999996E-4</v>
      </c>
      <c r="LA315">
        <v>0.2888482</v>
      </c>
      <c r="LB315">
        <v>0.59602960000000005</v>
      </c>
      <c r="LC315">
        <v>27.276620000000001</v>
      </c>
      <c r="LD315" s="1">
        <v>6.5863320000000001E-4</v>
      </c>
      <c r="LE315">
        <v>0.27521309999999999</v>
      </c>
      <c r="LF315">
        <v>0.5960221</v>
      </c>
      <c r="LG315">
        <v>27.057130000000001</v>
      </c>
      <c r="LH315" s="1">
        <v>6.2850389999999996E-4</v>
      </c>
      <c r="LI315">
        <v>0.2625922</v>
      </c>
      <c r="LJ315">
        <v>0.59602270000000002</v>
      </c>
      <c r="LK315">
        <v>27.768830000000001</v>
      </c>
      <c r="LL315" s="1">
        <v>6.0037580000000005E-4</v>
      </c>
      <c r="LM315">
        <v>0.25082779999999999</v>
      </c>
      <c r="LN315">
        <v>0.59602080000000002</v>
      </c>
      <c r="LO315">
        <v>28.4636</v>
      </c>
      <c r="LP315" s="1">
        <v>5.7410589999999997E-4</v>
      </c>
      <c r="LQ315">
        <v>0.2398246</v>
      </c>
      <c r="LR315">
        <v>0.59601550000000003</v>
      </c>
      <c r="LS315">
        <v>28.987639999999999</v>
      </c>
      <c r="LT315" s="1">
        <v>5.4933390000000003E-4</v>
      </c>
      <c r="LU315">
        <v>0.2294629</v>
      </c>
      <c r="LV315">
        <v>0.59601369999999998</v>
      </c>
      <c r="LW315">
        <v>29.362300000000001</v>
      </c>
      <c r="LX315" s="1">
        <v>5.2581130000000005E-4</v>
      </c>
      <c r="LY315">
        <v>0.2196372</v>
      </c>
      <c r="LZ315">
        <v>0.59601159999999997</v>
      </c>
      <c r="MA315">
        <v>29.325009999999999</v>
      </c>
      <c r="MB315" s="1">
        <v>5.0347130000000001E-4</v>
      </c>
      <c r="MC315">
        <v>0.21030979999999999</v>
      </c>
      <c r="MD315">
        <v>0.59602949999999999</v>
      </c>
      <c r="ME315">
        <v>28.871970000000001</v>
      </c>
      <c r="MF315" s="1">
        <v>4.8233919999999999E-4</v>
      </c>
      <c r="MG315">
        <v>0.20145969999999999</v>
      </c>
      <c r="MH315">
        <v>0.59599820000000003</v>
      </c>
      <c r="MI315">
        <v>28.242529999999999</v>
      </c>
      <c r="MJ315" s="1">
        <v>4.6222819999999998E-4</v>
      </c>
      <c r="MK315">
        <v>0.1930653</v>
      </c>
      <c r="ML315">
        <v>0.59603269999999997</v>
      </c>
      <c r="MM315">
        <v>28.07751</v>
      </c>
      <c r="MN315" s="1">
        <v>4.4309429999999999E-4</v>
      </c>
      <c r="MO315">
        <v>0.1850687</v>
      </c>
      <c r="MP315">
        <v>0.59599590000000002</v>
      </c>
      <c r="MQ315">
        <v>28.797339999999998</v>
      </c>
      <c r="MR315" s="1">
        <v>4.2486439999999998E-4</v>
      </c>
      <c r="MS315">
        <v>0.17745910000000001</v>
      </c>
      <c r="MT315">
        <v>0.59597049999999996</v>
      </c>
      <c r="MU315">
        <v>29.677</v>
      </c>
      <c r="MV315" s="1">
        <v>4.0758100000000001E-4</v>
      </c>
      <c r="MW315">
        <v>0.17021990000000001</v>
      </c>
      <c r="MX315">
        <v>0.59593430000000003</v>
      </c>
      <c r="MY315">
        <v>30.200859999999999</v>
      </c>
      <c r="MZ315" s="1">
        <v>3.9107909999999999E-4</v>
      </c>
      <c r="NA315">
        <v>0.16333259999999999</v>
      </c>
      <c r="NB315">
        <v>0.59589619999999999</v>
      </c>
      <c r="NC315">
        <v>30.349419999999999</v>
      </c>
      <c r="ND315" s="1">
        <v>3.7539810000000002E-4</v>
      </c>
      <c r="NE315">
        <v>0.15678020000000001</v>
      </c>
      <c r="NF315">
        <v>0.5958118</v>
      </c>
      <c r="NG315">
        <v>29.954599999999999</v>
      </c>
      <c r="NH315" s="1">
        <v>3.6045629999999999E-4</v>
      </c>
      <c r="NI315">
        <v>0.15054699999999999</v>
      </c>
      <c r="NJ315">
        <v>0.59572849999999999</v>
      </c>
      <c r="NK315">
        <v>29.383120000000002</v>
      </c>
      <c r="NL315" s="1">
        <v>3.462106E-4</v>
      </c>
      <c r="NM315">
        <v>0.14459469999999999</v>
      </c>
      <c r="NN315">
        <v>0.59562539999999997</v>
      </c>
      <c r="NO315">
        <v>28.83257</v>
      </c>
      <c r="NP315" s="1">
        <v>3.3262219999999999E-4</v>
      </c>
      <c r="NQ315">
        <v>0.1389234</v>
      </c>
      <c r="NR315">
        <v>0.59549300000000005</v>
      </c>
      <c r="NS315">
        <v>28.520289999999999</v>
      </c>
      <c r="NT315" s="1">
        <v>3.1969170000000001E-4</v>
      </c>
      <c r="NU315">
        <v>0.13353319999999999</v>
      </c>
      <c r="NV315">
        <v>0.59536469999999997</v>
      </c>
      <c r="NW315">
        <v>28.58605</v>
      </c>
      <c r="NX315" s="1">
        <v>3.0749119999999997E-4</v>
      </c>
      <c r="NY315">
        <v>0.12844079999999999</v>
      </c>
      <c r="NZ315">
        <v>0.59521100000000005</v>
      </c>
      <c r="OA315">
        <v>29.027360000000002</v>
      </c>
      <c r="OB315" s="1">
        <v>2.9600690000000001E-4</v>
      </c>
      <c r="OC315">
        <v>0.1236529</v>
      </c>
      <c r="OD315">
        <v>0.59506329999999996</v>
      </c>
      <c r="OE315">
        <v>29.268630000000002</v>
      </c>
      <c r="OF315" s="1">
        <v>2.8527659999999999E-4</v>
      </c>
      <c r="OG315">
        <v>0.11916939999999999</v>
      </c>
      <c r="OH315">
        <v>0.59491479999999997</v>
      </c>
      <c r="OI315">
        <v>29.28144</v>
      </c>
      <c r="OJ315" s="1">
        <v>2.7516139999999998E-4</v>
      </c>
      <c r="OK315">
        <v>0.1149468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0.77555070000000004</v>
      </c>
      <c r="G316">
        <v>24.106729999999999</v>
      </c>
      <c r="H316">
        <v>0</v>
      </c>
      <c r="I316">
        <v>0</v>
      </c>
      <c r="J316">
        <v>0.77362370000000003</v>
      </c>
      <c r="K316">
        <v>24.271450000000002</v>
      </c>
      <c r="L316">
        <v>0</v>
      </c>
      <c r="M316">
        <v>0</v>
      </c>
      <c r="N316">
        <v>0.77172339999999995</v>
      </c>
      <c r="O316">
        <v>24.507770000000001</v>
      </c>
      <c r="P316">
        <v>0</v>
      </c>
      <c r="Q316">
        <v>0</v>
      </c>
      <c r="R316">
        <v>0.76986860000000001</v>
      </c>
      <c r="S316">
        <v>24.30894</v>
      </c>
      <c r="T316">
        <v>0</v>
      </c>
      <c r="U316">
        <v>0</v>
      </c>
      <c r="V316">
        <v>0.76800020000000002</v>
      </c>
      <c r="W316">
        <v>23.963190000000001</v>
      </c>
      <c r="X316">
        <v>0</v>
      </c>
      <c r="Y316">
        <v>0</v>
      </c>
      <c r="Z316">
        <v>0.76612599999999997</v>
      </c>
      <c r="AA316">
        <v>23.564859999999999</v>
      </c>
      <c r="AB316">
        <v>0</v>
      </c>
      <c r="AC316">
        <v>0</v>
      </c>
      <c r="AD316">
        <v>0.76435629999999999</v>
      </c>
      <c r="AE316">
        <v>23.220669999999998</v>
      </c>
      <c r="AF316">
        <v>0</v>
      </c>
      <c r="AG316">
        <v>0</v>
      </c>
      <c r="AH316">
        <v>0.76254670000000002</v>
      </c>
      <c r="AI316">
        <v>23.004639999999998</v>
      </c>
      <c r="AJ316">
        <v>0</v>
      </c>
      <c r="AK316">
        <v>0</v>
      </c>
      <c r="AL316">
        <v>0.76051270000000004</v>
      </c>
      <c r="AM316">
        <v>23.38635</v>
      </c>
      <c r="AN316">
        <v>0</v>
      </c>
      <c r="AO316">
        <v>0</v>
      </c>
      <c r="AP316">
        <v>0.75822789999999995</v>
      </c>
      <c r="AQ316">
        <v>23.636939999999999</v>
      </c>
      <c r="AR316">
        <v>0</v>
      </c>
      <c r="AS316">
        <v>0</v>
      </c>
      <c r="AT316">
        <v>0.75562609999999997</v>
      </c>
      <c r="AU316">
        <v>23.743099999999998</v>
      </c>
      <c r="AV316">
        <v>0</v>
      </c>
      <c r="AW316">
        <v>0</v>
      </c>
      <c r="AX316">
        <v>0.7527123</v>
      </c>
      <c r="AY316">
        <v>23.67436</v>
      </c>
      <c r="AZ316">
        <v>0</v>
      </c>
      <c r="BA316">
        <v>0</v>
      </c>
      <c r="BB316">
        <v>0.74963150000000001</v>
      </c>
      <c r="BC316">
        <v>23.471240000000002</v>
      </c>
      <c r="BD316">
        <v>0</v>
      </c>
      <c r="BE316">
        <v>0</v>
      </c>
      <c r="BF316">
        <v>0.74673029999999996</v>
      </c>
      <c r="BG316">
        <v>23.116040000000002</v>
      </c>
      <c r="BH316">
        <v>0</v>
      </c>
      <c r="BI316">
        <v>0</v>
      </c>
      <c r="BJ316">
        <v>0.74453190000000002</v>
      </c>
      <c r="BK316">
        <v>22.9815</v>
      </c>
      <c r="BL316">
        <v>0</v>
      </c>
      <c r="BM316">
        <v>0</v>
      </c>
      <c r="BN316">
        <v>0.74256889999999998</v>
      </c>
      <c r="BO316">
        <v>23.22504</v>
      </c>
      <c r="BP316">
        <v>1.7891959999999999E-29</v>
      </c>
      <c r="BQ316">
        <v>7.1538409999999997E-27</v>
      </c>
      <c r="BR316">
        <v>0.7407956</v>
      </c>
      <c r="BS316">
        <v>23.797260000000001</v>
      </c>
      <c r="BT316" s="1">
        <v>1.4575310000000001E-20</v>
      </c>
      <c r="BU316" s="1">
        <v>4.1904650000000003E-18</v>
      </c>
      <c r="BV316">
        <v>0.73915379999999997</v>
      </c>
      <c r="BW316">
        <v>24.435649999999999</v>
      </c>
      <c r="BX316" s="1">
        <v>1.2580609999999999E-13</v>
      </c>
      <c r="BY316" s="1">
        <v>3.5229090000000002E-11</v>
      </c>
      <c r="BZ316">
        <v>0.73756920000000004</v>
      </c>
      <c r="CA316">
        <v>24.878250000000001</v>
      </c>
      <c r="CB316" s="1">
        <v>4.4033980000000001E-9</v>
      </c>
      <c r="CC316" s="1">
        <v>1.28184E-6</v>
      </c>
      <c r="CD316">
        <v>0.73590310000000003</v>
      </c>
      <c r="CE316">
        <v>24.70909</v>
      </c>
      <c r="CF316" s="1">
        <v>3.711647E-6</v>
      </c>
      <c r="CG316" s="1">
        <v>1.1426240000000001E-3</v>
      </c>
      <c r="CH316">
        <v>0.73414330000000005</v>
      </c>
      <c r="CI316">
        <v>24.269220000000001</v>
      </c>
      <c r="CJ316" s="1">
        <v>5.6871009999999997E-4</v>
      </c>
      <c r="CK316" s="1">
        <v>0.18359259999999999</v>
      </c>
      <c r="CL316">
        <v>0.73212149999999998</v>
      </c>
      <c r="CM316">
        <v>23.776610000000002</v>
      </c>
      <c r="CN316" s="1">
        <v>2.6365400000000001E-2</v>
      </c>
      <c r="CO316" s="1">
        <v>8.8885869999999993</v>
      </c>
      <c r="CP316">
        <v>0.72990010000000005</v>
      </c>
      <c r="CQ316">
        <v>23.41207</v>
      </c>
      <c r="CR316" s="1">
        <v>0.4786087</v>
      </c>
      <c r="CS316" s="1">
        <v>167.76390000000001</v>
      </c>
      <c r="CT316">
        <v>0.72738720000000001</v>
      </c>
      <c r="CU316">
        <v>23.512889999999999</v>
      </c>
      <c r="CV316" s="1">
        <v>4.0145960000000001</v>
      </c>
      <c r="CW316" s="1">
        <v>1459.422</v>
      </c>
      <c r="CX316">
        <v>0.72454759999999996</v>
      </c>
      <c r="CY316">
        <v>23.983979999999999</v>
      </c>
      <c r="CZ316" s="1">
        <v>17.59253</v>
      </c>
      <c r="DA316">
        <v>6613.7259999999997</v>
      </c>
      <c r="DB316">
        <v>0.7213524</v>
      </c>
      <c r="DC316">
        <v>24.394629999999999</v>
      </c>
      <c r="DD316">
        <v>44.305370000000003</v>
      </c>
      <c r="DE316">
        <v>17185.5</v>
      </c>
      <c r="DF316">
        <v>0.71784729999999997</v>
      </c>
      <c r="DG316">
        <v>24.671140000000001</v>
      </c>
      <c r="DH316">
        <v>69.323329999999999</v>
      </c>
      <c r="DI316">
        <v>27694.43</v>
      </c>
      <c r="DJ316">
        <v>0.71430269999999996</v>
      </c>
      <c r="DK316">
        <v>24.581060000000001</v>
      </c>
      <c r="DL316">
        <v>72.032139999999998</v>
      </c>
      <c r="DM316">
        <v>29564.85</v>
      </c>
      <c r="DN316">
        <v>0.71056430000000004</v>
      </c>
      <c r="DO316">
        <v>24.399560000000001</v>
      </c>
      <c r="DP316">
        <v>52.516129999999997</v>
      </c>
      <c r="DQ316">
        <v>22106.73</v>
      </c>
      <c r="DR316">
        <v>0.70666059999999997</v>
      </c>
      <c r="DS316">
        <v>24.101289999999999</v>
      </c>
      <c r="DT316">
        <v>28.220030000000001</v>
      </c>
      <c r="DU316">
        <v>12159.78</v>
      </c>
      <c r="DV316">
        <v>0.70250500000000005</v>
      </c>
      <c r="DW316">
        <v>23.811990000000002</v>
      </c>
      <c r="DX316">
        <v>11.66634</v>
      </c>
      <c r="DY316">
        <v>5136.8630000000003</v>
      </c>
      <c r="DZ316">
        <v>0.69816389999999995</v>
      </c>
      <c r="EA316">
        <v>23.806909999999998</v>
      </c>
      <c r="EB316">
        <v>3.8723719999999999</v>
      </c>
      <c r="EC316">
        <v>1738.463</v>
      </c>
      <c r="ED316">
        <v>0.69373960000000001</v>
      </c>
      <c r="EE316">
        <v>24.04485</v>
      </c>
      <c r="EF316">
        <v>1.0927290000000001</v>
      </c>
      <c r="EG316">
        <v>497.79669999999999</v>
      </c>
      <c r="EH316">
        <v>0.68923009999999996</v>
      </c>
      <c r="EI316">
        <v>24.419640000000001</v>
      </c>
      <c r="EJ316">
        <v>0.29887399999999997</v>
      </c>
      <c r="EK316">
        <v>136.16079999999999</v>
      </c>
      <c r="EL316">
        <v>0.68462979999999996</v>
      </c>
      <c r="EM316">
        <v>24.70683</v>
      </c>
      <c r="EN316">
        <v>0.11091429999999999</v>
      </c>
      <c r="EO316">
        <v>48.958100000000002</v>
      </c>
      <c r="EP316">
        <v>0.68027289999999996</v>
      </c>
      <c r="EQ316">
        <v>24.641649999999998</v>
      </c>
      <c r="ER316">
        <v>7.3621329999999999E-2</v>
      </c>
      <c r="ES316">
        <v>31.395779999999998</v>
      </c>
      <c r="ET316">
        <v>0.676122</v>
      </c>
      <c r="EU316">
        <v>24.319279999999999</v>
      </c>
      <c r="EV316">
        <v>6.7218269999999997E-2</v>
      </c>
      <c r="EW316">
        <v>28.428909999999998</v>
      </c>
      <c r="EX316">
        <v>0.67247460000000003</v>
      </c>
      <c r="EY316">
        <v>24.037320000000001</v>
      </c>
      <c r="EZ316">
        <v>6.5053630000000001E-2</v>
      </c>
      <c r="FA316">
        <v>27.569890000000001</v>
      </c>
      <c r="FB316">
        <v>0.66883320000000002</v>
      </c>
      <c r="FC316">
        <v>23.967749999999999</v>
      </c>
      <c r="FD316">
        <v>6.2138949999999998E-2</v>
      </c>
      <c r="FE316">
        <v>26.437370000000001</v>
      </c>
      <c r="FF316">
        <v>0.66478459999999995</v>
      </c>
      <c r="FG316">
        <v>24.54655</v>
      </c>
      <c r="FH316">
        <v>5.8114730000000003E-2</v>
      </c>
      <c r="FI316">
        <v>24.835170000000002</v>
      </c>
      <c r="FJ316">
        <v>0.66062299999999996</v>
      </c>
      <c r="FK316">
        <v>25.015219999999999</v>
      </c>
      <c r="FL316">
        <v>5.3518320000000001E-2</v>
      </c>
      <c r="FM316">
        <v>22.967009999999998</v>
      </c>
      <c r="FN316">
        <v>0.65642610000000001</v>
      </c>
      <c r="FO316">
        <v>25.28389</v>
      </c>
      <c r="FP316">
        <v>4.8803840000000001E-2</v>
      </c>
      <c r="FQ316">
        <v>21.027360000000002</v>
      </c>
      <c r="FR316">
        <v>0.65227489999999999</v>
      </c>
      <c r="FS316">
        <v>25.230180000000001</v>
      </c>
      <c r="FT316" s="1">
        <v>4.428576E-2</v>
      </c>
      <c r="FU316">
        <v>19.147110000000001</v>
      </c>
      <c r="FV316">
        <v>0.64781310000000003</v>
      </c>
      <c r="FW316">
        <v>25.047899999999998</v>
      </c>
      <c r="FX316" s="1">
        <v>4.006067E-2</v>
      </c>
      <c r="FY316">
        <v>17.387640000000001</v>
      </c>
      <c r="FZ316">
        <v>0.64340980000000003</v>
      </c>
      <c r="GA316">
        <v>24.81859</v>
      </c>
      <c r="GB316" s="1">
        <v>3.62069E-2</v>
      </c>
      <c r="GC316">
        <v>15.7723</v>
      </c>
      <c r="GD316">
        <v>0.6396868</v>
      </c>
      <c r="GE316">
        <v>24.603899999999999</v>
      </c>
      <c r="GF316" s="1">
        <v>3.2763059999999997E-2</v>
      </c>
      <c r="GG316">
        <v>14.30782</v>
      </c>
      <c r="GH316">
        <v>0.63613520000000001</v>
      </c>
      <c r="GI316">
        <v>24.625920000000001</v>
      </c>
      <c r="GJ316" s="1">
        <v>2.9666629999999999E-2</v>
      </c>
      <c r="GK316">
        <v>12.983700000000001</v>
      </c>
      <c r="GL316">
        <v>0.63288690000000003</v>
      </c>
      <c r="GM316">
        <v>25.346</v>
      </c>
      <c r="GN316" s="1">
        <v>2.6880859999999999E-2</v>
      </c>
      <c r="GO316">
        <v>11.784269999999999</v>
      </c>
      <c r="GP316">
        <v>0.62961659999999997</v>
      </c>
      <c r="GQ316">
        <v>26.039159999999999</v>
      </c>
      <c r="GR316" s="1">
        <v>2.436116E-2</v>
      </c>
      <c r="GS316">
        <v>10.6988</v>
      </c>
      <c r="GT316">
        <v>0.62622140000000004</v>
      </c>
      <c r="GU316">
        <v>26.566079999999999</v>
      </c>
      <c r="GV316" s="1">
        <v>2.2073840000000001E-2</v>
      </c>
      <c r="GW316">
        <v>9.7124120000000005</v>
      </c>
      <c r="GX316">
        <v>0.62271180000000004</v>
      </c>
      <c r="GY316">
        <v>26.847460000000002</v>
      </c>
      <c r="GZ316" s="1">
        <v>1.9990709999999998E-2</v>
      </c>
      <c r="HA316">
        <v>8.8147590000000005</v>
      </c>
      <c r="HB316">
        <v>0.61934230000000001</v>
      </c>
      <c r="HC316">
        <v>26.736059999999998</v>
      </c>
      <c r="HD316" s="1">
        <v>1.8085779999999999E-2</v>
      </c>
      <c r="HE316">
        <v>7.9952350000000001</v>
      </c>
      <c r="HF316">
        <v>0.61636179999999996</v>
      </c>
      <c r="HG316">
        <v>26.394490000000001</v>
      </c>
      <c r="HH316" s="1">
        <v>1.637075E-2</v>
      </c>
      <c r="HI316">
        <v>7.2529700000000004</v>
      </c>
      <c r="HJ316">
        <v>0.61376699999999995</v>
      </c>
      <c r="HK316">
        <v>26.084610000000001</v>
      </c>
      <c r="HL316" s="1">
        <v>1.48299E-2</v>
      </c>
      <c r="HM316">
        <v>6.5830219999999997</v>
      </c>
      <c r="HN316">
        <v>0.61149609999999999</v>
      </c>
      <c r="HO316">
        <v>26.069680000000002</v>
      </c>
      <c r="HP316" s="1">
        <v>1.3440860000000001E-2</v>
      </c>
      <c r="HQ316">
        <v>5.9772550000000004</v>
      </c>
      <c r="HR316">
        <v>0.60972680000000001</v>
      </c>
      <c r="HS316">
        <v>26.826499999999999</v>
      </c>
      <c r="HT316" s="1">
        <v>1.218473E-2</v>
      </c>
      <c r="HU316">
        <v>5.42631</v>
      </c>
      <c r="HV316">
        <v>0.60832419999999998</v>
      </c>
      <c r="HW316">
        <v>27.76688</v>
      </c>
      <c r="HX316" s="1">
        <v>1.1039180000000001E-2</v>
      </c>
      <c r="HY316">
        <v>4.9216129999999998</v>
      </c>
      <c r="HZ316">
        <v>0.60722759999999998</v>
      </c>
      <c r="IA316">
        <v>28.54684</v>
      </c>
      <c r="IB316" s="1">
        <v>9.9834169999999996E-3</v>
      </c>
      <c r="IC316">
        <v>4.4553880000000001</v>
      </c>
      <c r="ID316">
        <v>0.60639180000000004</v>
      </c>
      <c r="IE316">
        <v>29.026789999999998</v>
      </c>
      <c r="IF316" s="1">
        <v>8.9997340000000006E-3</v>
      </c>
      <c r="IG316">
        <v>4.0199259999999999</v>
      </c>
      <c r="IH316">
        <v>0.60575769999999995</v>
      </c>
      <c r="II316">
        <v>28.78201</v>
      </c>
      <c r="IJ316" s="1">
        <v>8.0756149999999995E-3</v>
      </c>
      <c r="IK316">
        <v>3.610182</v>
      </c>
      <c r="IL316">
        <v>0.60527439999999999</v>
      </c>
      <c r="IM316">
        <v>28.251339999999999</v>
      </c>
      <c r="IN316" s="1">
        <v>7.2021680000000001E-3</v>
      </c>
      <c r="IO316">
        <v>3.222518</v>
      </c>
      <c r="IP316">
        <v>0.60497909999999999</v>
      </c>
      <c r="IQ316">
        <v>27.72822</v>
      </c>
      <c r="IR316" s="1">
        <v>6.3699350000000002E-3</v>
      </c>
      <c r="IS316">
        <v>2.8529710000000001</v>
      </c>
      <c r="IT316">
        <v>0.60474430000000001</v>
      </c>
      <c r="IU316">
        <v>27.502269999999999</v>
      </c>
      <c r="IV316" s="1">
        <v>5.5644529999999996E-3</v>
      </c>
      <c r="IW316">
        <v>2.4952459999999999</v>
      </c>
      <c r="IX316">
        <v>0.60457519999999998</v>
      </c>
      <c r="IY316">
        <v>27.961580000000001</v>
      </c>
      <c r="IZ316" s="1">
        <v>4.7702830000000002E-3</v>
      </c>
      <c r="JA316">
        <v>2.1428280000000002</v>
      </c>
      <c r="JB316">
        <v>0.60447569999999995</v>
      </c>
      <c r="JC316">
        <v>28.222909999999999</v>
      </c>
      <c r="JD316" s="1">
        <v>3.9875600000000002E-3</v>
      </c>
      <c r="JE316">
        <v>1.7951600000000001</v>
      </c>
      <c r="JF316">
        <v>0.60439779999999999</v>
      </c>
      <c r="JG316">
        <v>28.552209999999999</v>
      </c>
      <c r="JH316" s="1">
        <v>3.2414150000000001E-3</v>
      </c>
      <c r="JI316">
        <v>1.4624379999999999</v>
      </c>
      <c r="JJ316">
        <v>0.60435079999999997</v>
      </c>
      <c r="JK316">
        <v>28.334160000000001</v>
      </c>
      <c r="JL316" s="1">
        <v>2.5734030000000001E-3</v>
      </c>
      <c r="JM316">
        <v>1.162898</v>
      </c>
      <c r="JN316">
        <v>0.60432189999999997</v>
      </c>
      <c r="JO316">
        <v>28.10023</v>
      </c>
      <c r="JP316" s="1">
        <v>2.0220360000000001E-3</v>
      </c>
      <c r="JQ316">
        <v>0.91406140000000002</v>
      </c>
      <c r="JR316">
        <v>0.60428789999999999</v>
      </c>
      <c r="JS316">
        <v>27.95787</v>
      </c>
      <c r="JT316" s="1">
        <v>1.6032139999999999E-3</v>
      </c>
      <c r="JU316">
        <v>0.72381010000000001</v>
      </c>
      <c r="JV316">
        <v>0.60426179999999996</v>
      </c>
      <c r="JW316">
        <v>27.94847</v>
      </c>
      <c r="JX316" s="1">
        <v>1.3074479999999999E-3</v>
      </c>
      <c r="JY316">
        <v>0.58872139999999995</v>
      </c>
      <c r="JZ316">
        <v>0.60426040000000003</v>
      </c>
      <c r="KA316">
        <v>27.981580000000001</v>
      </c>
      <c r="KB316" s="1">
        <v>1.1087060000000001E-3</v>
      </c>
      <c r="KC316">
        <v>0.49763950000000001</v>
      </c>
      <c r="KD316">
        <v>0.60423879999999996</v>
      </c>
      <c r="KE316">
        <v>28.597619999999999</v>
      </c>
      <c r="KF316" s="1">
        <v>9.7712720000000001E-4</v>
      </c>
      <c r="KG316">
        <v>0.43736659999999999</v>
      </c>
      <c r="KH316">
        <v>0.60426780000000002</v>
      </c>
      <c r="KI316">
        <v>28.835149999999999</v>
      </c>
      <c r="KJ316" s="1">
        <v>8.8784279999999996E-4</v>
      </c>
      <c r="KK316">
        <v>0.39660630000000002</v>
      </c>
      <c r="KL316">
        <v>0.60425879999999998</v>
      </c>
      <c r="KM316">
        <v>29.068809999999999</v>
      </c>
      <c r="KN316" s="1">
        <v>8.2362479999999996E-4</v>
      </c>
      <c r="KO316">
        <v>0.36745329999999998</v>
      </c>
      <c r="KP316">
        <v>0.6042535</v>
      </c>
      <c r="KQ316">
        <v>28.953790000000001</v>
      </c>
      <c r="KR316" s="1">
        <v>7.7379149999999997E-4</v>
      </c>
      <c r="KS316">
        <v>0.34496070000000001</v>
      </c>
      <c r="KT316">
        <v>0.60424860000000002</v>
      </c>
      <c r="KU316">
        <v>28.54926</v>
      </c>
      <c r="KV316" s="1">
        <v>7.3232479999999997E-4</v>
      </c>
      <c r="KW316">
        <v>0.32633529999999999</v>
      </c>
      <c r="KX316">
        <v>0.60424979999999995</v>
      </c>
      <c r="KY316">
        <v>27.947130000000001</v>
      </c>
      <c r="KZ316" s="1">
        <v>6.9600049999999996E-4</v>
      </c>
      <c r="LA316">
        <v>0.31005860000000002</v>
      </c>
      <c r="LB316">
        <v>0.60423629999999995</v>
      </c>
      <c r="LC316">
        <v>27.330279999999998</v>
      </c>
      <c r="LD316" s="1">
        <v>6.6303149999999997E-4</v>
      </c>
      <c r="LE316">
        <v>0.29534050000000001</v>
      </c>
      <c r="LF316">
        <v>0.60423280000000001</v>
      </c>
      <c r="LG316">
        <v>27.090019999999999</v>
      </c>
      <c r="LH316" s="1">
        <v>6.325918E-4</v>
      </c>
      <c r="LI316">
        <v>0.28174310000000002</v>
      </c>
      <c r="LJ316">
        <v>0.60425340000000005</v>
      </c>
      <c r="LK316">
        <v>27.810009999999998</v>
      </c>
      <c r="LL316" s="1">
        <v>6.0418820000000004E-4</v>
      </c>
      <c r="LM316">
        <v>0.26907950000000003</v>
      </c>
      <c r="LN316">
        <v>0.60424860000000002</v>
      </c>
      <c r="LO316">
        <v>28.469339999999999</v>
      </c>
      <c r="LP316" s="1">
        <v>5.7768730000000001E-4</v>
      </c>
      <c r="LQ316">
        <v>0.25724530000000001</v>
      </c>
      <c r="LR316">
        <v>0.60425070000000003</v>
      </c>
      <c r="LS316">
        <v>29.030280000000001</v>
      </c>
      <c r="LT316" s="1">
        <v>5.5271539999999998E-4</v>
      </c>
      <c r="LU316">
        <v>0.24610580000000001</v>
      </c>
      <c r="LV316">
        <v>0.60424949999999999</v>
      </c>
      <c r="LW316">
        <v>29.441389999999998</v>
      </c>
      <c r="LX316" s="1">
        <v>5.2902150000000002E-4</v>
      </c>
      <c r="LY316">
        <v>0.2355546</v>
      </c>
      <c r="LZ316">
        <v>0.60424909999999998</v>
      </c>
      <c r="MA316">
        <v>29.371289999999998</v>
      </c>
      <c r="MB316" s="1">
        <v>5.0652209999999995E-4</v>
      </c>
      <c r="MC316">
        <v>0.22554070000000001</v>
      </c>
      <c r="MD316">
        <v>0.60423990000000005</v>
      </c>
      <c r="ME316">
        <v>28.91695</v>
      </c>
      <c r="MF316" s="1">
        <v>4.8522559999999998E-4</v>
      </c>
      <c r="MG316">
        <v>0.21603739999999999</v>
      </c>
      <c r="MH316">
        <v>0.60422750000000003</v>
      </c>
      <c r="MI316">
        <v>28.29992</v>
      </c>
      <c r="MJ316" s="1">
        <v>4.649651E-4</v>
      </c>
      <c r="MK316">
        <v>0.20701629999999999</v>
      </c>
      <c r="ML316">
        <v>0.60424990000000001</v>
      </c>
      <c r="MM316">
        <v>28.114989999999999</v>
      </c>
      <c r="MN316" s="1">
        <v>4.4570969999999999E-4</v>
      </c>
      <c r="MO316">
        <v>0.19844310000000001</v>
      </c>
      <c r="MP316">
        <v>0.60423519999999997</v>
      </c>
      <c r="MQ316">
        <v>28.832650000000001</v>
      </c>
      <c r="MR316" s="1">
        <v>4.2735169999999999E-4</v>
      </c>
      <c r="MS316">
        <v>0.1902702</v>
      </c>
      <c r="MT316">
        <v>0.60420819999999997</v>
      </c>
      <c r="MU316">
        <v>29.693660000000001</v>
      </c>
      <c r="MV316" s="1">
        <v>4.0994780000000003E-4</v>
      </c>
      <c r="MW316">
        <v>0.1824991</v>
      </c>
      <c r="MX316">
        <v>0.60418400000000005</v>
      </c>
      <c r="MY316">
        <v>30.238900000000001</v>
      </c>
      <c r="MZ316" s="1">
        <v>3.9332959999999998E-4</v>
      </c>
      <c r="NA316">
        <v>0.17510319999999999</v>
      </c>
      <c r="NB316">
        <v>0.60415249999999998</v>
      </c>
      <c r="NC316">
        <v>30.417999999999999</v>
      </c>
      <c r="ND316" s="1">
        <v>3.7754459999999999E-4</v>
      </c>
      <c r="NE316">
        <v>0.16807340000000001</v>
      </c>
      <c r="NF316">
        <v>0.60404910000000001</v>
      </c>
      <c r="NG316">
        <v>30.005210000000002</v>
      </c>
      <c r="NH316" s="1">
        <v>3.6249060000000002E-4</v>
      </c>
      <c r="NI316">
        <v>0.16137460000000001</v>
      </c>
      <c r="NJ316">
        <v>0.6040044</v>
      </c>
      <c r="NK316">
        <v>29.439260000000001</v>
      </c>
      <c r="NL316" s="1">
        <v>3.4816300000000002E-4</v>
      </c>
      <c r="NM316">
        <v>0.15499009999999999</v>
      </c>
      <c r="NN316">
        <v>0.60389899999999996</v>
      </c>
      <c r="NO316">
        <v>28.88458</v>
      </c>
      <c r="NP316" s="1">
        <v>3.3448009999999999E-4</v>
      </c>
      <c r="NQ316">
        <v>0.14889740000000001</v>
      </c>
      <c r="NR316">
        <v>0.60378310000000002</v>
      </c>
      <c r="NS316">
        <v>28.548760000000001</v>
      </c>
      <c r="NT316" s="1">
        <v>3.2145120000000001E-4</v>
      </c>
      <c r="NU316">
        <v>0.1431046</v>
      </c>
      <c r="NV316">
        <v>0.60365020000000003</v>
      </c>
      <c r="NW316">
        <v>28.61168</v>
      </c>
      <c r="NX316" s="1">
        <v>3.0915199999999998E-4</v>
      </c>
      <c r="NY316">
        <v>0.13763210000000001</v>
      </c>
      <c r="NZ316">
        <v>0.6035393</v>
      </c>
      <c r="OA316">
        <v>29.05134</v>
      </c>
      <c r="OB316" s="1">
        <v>2.9756249999999998E-4</v>
      </c>
      <c r="OC316">
        <v>0.13247780000000001</v>
      </c>
      <c r="OD316">
        <v>0.60340159999999998</v>
      </c>
      <c r="OE316">
        <v>29.276499999999999</v>
      </c>
      <c r="OF316" s="1">
        <v>2.8673430000000002E-4</v>
      </c>
      <c r="OG316">
        <v>0.1276505</v>
      </c>
      <c r="OH316">
        <v>0.60328079999999995</v>
      </c>
      <c r="OI316">
        <v>29.311920000000001</v>
      </c>
      <c r="OJ316" s="1">
        <v>2.765426E-4</v>
      </c>
      <c r="OK316">
        <v>0.1231114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0.73383900000000002</v>
      </c>
      <c r="G317">
        <v>24.11684</v>
      </c>
      <c r="H317">
        <v>0</v>
      </c>
      <c r="I317">
        <v>0</v>
      </c>
      <c r="J317">
        <v>0.73230110000000004</v>
      </c>
      <c r="K317">
        <v>24.277100000000001</v>
      </c>
      <c r="L317">
        <v>0</v>
      </c>
      <c r="M317">
        <v>0</v>
      </c>
      <c r="N317">
        <v>0.73078679999999996</v>
      </c>
      <c r="O317">
        <v>24.52732</v>
      </c>
      <c r="P317">
        <v>0</v>
      </c>
      <c r="Q317">
        <v>0</v>
      </c>
      <c r="R317">
        <v>0.72931440000000003</v>
      </c>
      <c r="S317">
        <v>24.32564</v>
      </c>
      <c r="T317">
        <v>0</v>
      </c>
      <c r="U317">
        <v>0</v>
      </c>
      <c r="V317">
        <v>0.72781379999999996</v>
      </c>
      <c r="W317">
        <v>24.000340000000001</v>
      </c>
      <c r="X317">
        <v>0</v>
      </c>
      <c r="Y317">
        <v>0</v>
      </c>
      <c r="Z317">
        <v>0.72639039999999999</v>
      </c>
      <c r="AA317">
        <v>23.59901</v>
      </c>
      <c r="AB317">
        <v>0</v>
      </c>
      <c r="AC317">
        <v>0</v>
      </c>
      <c r="AD317">
        <v>0.72500030000000004</v>
      </c>
      <c r="AE317">
        <v>23.251049999999999</v>
      </c>
      <c r="AF317">
        <v>0</v>
      </c>
      <c r="AG317">
        <v>0</v>
      </c>
      <c r="AH317">
        <v>0.72359340000000005</v>
      </c>
      <c r="AI317">
        <v>23.025269999999999</v>
      </c>
      <c r="AJ317">
        <v>0</v>
      </c>
      <c r="AK317">
        <v>0</v>
      </c>
      <c r="AL317">
        <v>0.72198450000000003</v>
      </c>
      <c r="AM317">
        <v>23.39434</v>
      </c>
      <c r="AN317">
        <v>0</v>
      </c>
      <c r="AO317">
        <v>0</v>
      </c>
      <c r="AP317">
        <v>0.72020930000000005</v>
      </c>
      <c r="AQ317">
        <v>23.631810000000002</v>
      </c>
      <c r="AR317">
        <v>0</v>
      </c>
      <c r="AS317">
        <v>0</v>
      </c>
      <c r="AT317">
        <v>0.71815130000000005</v>
      </c>
      <c r="AU317">
        <v>23.757760000000001</v>
      </c>
      <c r="AV317">
        <v>0</v>
      </c>
      <c r="AW317">
        <v>0</v>
      </c>
      <c r="AX317">
        <v>0.71589060000000004</v>
      </c>
      <c r="AY317">
        <v>23.696020000000001</v>
      </c>
      <c r="AZ317">
        <v>0</v>
      </c>
      <c r="BA317">
        <v>0</v>
      </c>
      <c r="BB317">
        <v>0.71348860000000003</v>
      </c>
      <c r="BC317">
        <v>23.502949999999998</v>
      </c>
      <c r="BD317">
        <v>0</v>
      </c>
      <c r="BE317">
        <v>0</v>
      </c>
      <c r="BF317">
        <v>0.71126389999999995</v>
      </c>
      <c r="BG317">
        <v>23.15436</v>
      </c>
      <c r="BH317">
        <v>0</v>
      </c>
      <c r="BI317">
        <v>0</v>
      </c>
      <c r="BJ317">
        <v>0.70944209999999996</v>
      </c>
      <c r="BK317">
        <v>23.01538</v>
      </c>
      <c r="BL317">
        <v>0</v>
      </c>
      <c r="BM317">
        <v>0</v>
      </c>
      <c r="BN317">
        <v>0.70749649999999997</v>
      </c>
      <c r="BO317">
        <v>23.247520000000002</v>
      </c>
      <c r="BP317">
        <v>2.372552E-30</v>
      </c>
      <c r="BQ317">
        <v>7.1844279999999997E-28</v>
      </c>
      <c r="BR317">
        <v>0.70572630000000003</v>
      </c>
      <c r="BS317">
        <v>23.803370000000001</v>
      </c>
      <c r="BT317" s="1">
        <v>7.2262219999999997E-21</v>
      </c>
      <c r="BU317" s="1">
        <v>1.698254E-18</v>
      </c>
      <c r="BV317">
        <v>0.70406930000000001</v>
      </c>
      <c r="BW317">
        <v>24.44014</v>
      </c>
      <c r="BX317" s="1">
        <v>3.041431E-14</v>
      </c>
      <c r="BY317" s="1">
        <v>7.2159019999999999E-12</v>
      </c>
      <c r="BZ317">
        <v>0.70248699999999997</v>
      </c>
      <c r="CA317">
        <v>24.891349999999999</v>
      </c>
      <c r="CB317" s="1">
        <v>2.085569E-9</v>
      </c>
      <c r="CC317" s="1">
        <v>5.0453589999999999E-7</v>
      </c>
      <c r="CD317">
        <v>0.70085169999999997</v>
      </c>
      <c r="CE317">
        <v>24.738420000000001</v>
      </c>
      <c r="CF317" s="1">
        <v>2.099555E-6</v>
      </c>
      <c r="CG317" s="1">
        <v>5.3036339999999998E-4</v>
      </c>
      <c r="CH317">
        <v>0.69910000000000005</v>
      </c>
      <c r="CI317">
        <v>24.312930000000001</v>
      </c>
      <c r="CJ317" s="1">
        <v>3.622071E-4</v>
      </c>
      <c r="CK317" s="1">
        <v>9.4759239999999995E-2</v>
      </c>
      <c r="CL317">
        <v>0.6971427</v>
      </c>
      <c r="CM317">
        <v>23.81804</v>
      </c>
      <c r="CN317" s="1">
        <v>1.8463690000000001E-2</v>
      </c>
      <c r="CO317" s="1">
        <v>4.9840400000000002</v>
      </c>
      <c r="CP317">
        <v>0.69498959999999999</v>
      </c>
      <c r="CQ317">
        <v>23.449809999999999</v>
      </c>
      <c r="CR317" s="1">
        <v>0.36343130000000001</v>
      </c>
      <c r="CS317" s="1">
        <v>100.8335</v>
      </c>
      <c r="CT317">
        <v>0.69254780000000005</v>
      </c>
      <c r="CU317">
        <v>23.54391</v>
      </c>
      <c r="CV317" s="1">
        <v>3.2727010000000001</v>
      </c>
      <c r="CW317" s="1">
        <v>931.49599999999998</v>
      </c>
      <c r="CX317">
        <v>0.68980410000000003</v>
      </c>
      <c r="CY317">
        <v>23.996449999999999</v>
      </c>
      <c r="CZ317" s="1">
        <v>15.277419999999999</v>
      </c>
      <c r="DA317">
        <v>4450.415</v>
      </c>
      <c r="DB317">
        <v>0.68670339999999996</v>
      </c>
      <c r="DC317">
        <v>24.401479999999999</v>
      </c>
      <c r="DD317" s="1">
        <v>40.721310000000003</v>
      </c>
      <c r="DE317">
        <v>12120.2</v>
      </c>
      <c r="DF317">
        <v>0.6832878</v>
      </c>
      <c r="DG317">
        <v>24.682210000000001</v>
      </c>
      <c r="DH317">
        <v>67.058930000000004</v>
      </c>
      <c r="DI317">
        <v>20368.68</v>
      </c>
      <c r="DJ317">
        <v>0.67988899999999997</v>
      </c>
      <c r="DK317">
        <v>24.591840000000001</v>
      </c>
      <c r="DL317">
        <v>72.970439999999996</v>
      </c>
      <c r="DM317">
        <v>22573.65</v>
      </c>
      <c r="DN317">
        <v>0.67624039999999996</v>
      </c>
      <c r="DO317">
        <v>24.41658</v>
      </c>
      <c r="DP317">
        <v>55.464120000000001</v>
      </c>
      <c r="DQ317">
        <v>17456.97</v>
      </c>
      <c r="DR317">
        <v>0.67246090000000003</v>
      </c>
      <c r="DS317">
        <v>24.123709999999999</v>
      </c>
      <c r="DT317">
        <v>30.943940000000001</v>
      </c>
      <c r="DU317">
        <v>9895.625</v>
      </c>
      <c r="DV317">
        <v>0.66847570000000001</v>
      </c>
      <c r="DW317">
        <v>23.834980000000002</v>
      </c>
      <c r="DX317">
        <v>13.227499999999999</v>
      </c>
      <c r="DY317">
        <v>4293.3810000000003</v>
      </c>
      <c r="DZ317">
        <v>0.66415729999999995</v>
      </c>
      <c r="EA317">
        <v>23.834620000000001</v>
      </c>
      <c r="EB317">
        <v>4.5181199999999997</v>
      </c>
      <c r="EC317">
        <v>1486.5930000000001</v>
      </c>
      <c r="ED317">
        <v>0.65969219999999995</v>
      </c>
      <c r="EE317">
        <v>24.059270000000001</v>
      </c>
      <c r="EF317">
        <v>1.3004519999999999</v>
      </c>
      <c r="EG317">
        <v>432.58580000000001</v>
      </c>
      <c r="EH317">
        <v>0.65513569999999999</v>
      </c>
      <c r="EI317">
        <v>24.433109999999999</v>
      </c>
      <c r="EJ317">
        <v>0.35330319999999998</v>
      </c>
      <c r="EK317">
        <v>117.8963</v>
      </c>
      <c r="EL317">
        <v>0.65048649999999997</v>
      </c>
      <c r="EM317">
        <v>24.719100000000001</v>
      </c>
      <c r="EN317">
        <v>0.1228219</v>
      </c>
      <c r="EO317">
        <v>40.356749999999998</v>
      </c>
      <c r="EP317">
        <v>0.64606669999999999</v>
      </c>
      <c r="EQ317">
        <v>24.650410000000001</v>
      </c>
      <c r="ER317">
        <v>7.5773809999999997E-2</v>
      </c>
      <c r="ES317">
        <v>24.385100000000001</v>
      </c>
      <c r="ET317">
        <v>0.64184269999999999</v>
      </c>
      <c r="EU317">
        <v>24.335239999999999</v>
      </c>
      <c r="EV317">
        <v>6.7590789999999998E-2</v>
      </c>
      <c r="EW317">
        <v>21.64564</v>
      </c>
      <c r="EX317">
        <v>0.63819780000000004</v>
      </c>
      <c r="EY317">
        <v>24.054369999999999</v>
      </c>
      <c r="EZ317">
        <v>6.5323220000000001E-2</v>
      </c>
      <c r="FA317">
        <v>20.963640000000002</v>
      </c>
      <c r="FB317">
        <v>0.63454920000000004</v>
      </c>
      <c r="FC317">
        <v>23.982980000000001</v>
      </c>
      <c r="FD317">
        <v>6.2557009999999996E-2</v>
      </c>
      <c r="FE317">
        <v>20.147320000000001</v>
      </c>
      <c r="FF317">
        <v>0.63057569999999996</v>
      </c>
      <c r="FG317">
        <v>24.572900000000001</v>
      </c>
      <c r="FH317">
        <v>5.8659009999999998E-2</v>
      </c>
      <c r="FI317">
        <v>18.969010000000001</v>
      </c>
      <c r="FJ317">
        <v>0.62646880000000005</v>
      </c>
      <c r="FK317">
        <v>25.031220000000001</v>
      </c>
      <c r="FL317">
        <v>5.411353E-2</v>
      </c>
      <c r="FM317">
        <v>17.570340000000002</v>
      </c>
      <c r="FN317">
        <v>0.62225580000000003</v>
      </c>
      <c r="FO317">
        <v>25.313179999999999</v>
      </c>
      <c r="FP317" s="1">
        <v>4.9400260000000001E-2</v>
      </c>
      <c r="FQ317">
        <v>16.105060000000002</v>
      </c>
      <c r="FR317">
        <v>0.61811660000000002</v>
      </c>
      <c r="FS317">
        <v>25.25816</v>
      </c>
      <c r="FT317" s="1">
        <v>4.4854339999999999E-2</v>
      </c>
      <c r="FU317">
        <v>14.67592</v>
      </c>
      <c r="FV317">
        <v>0.61367499999999997</v>
      </c>
      <c r="FW317">
        <v>25.061199999999999</v>
      </c>
      <c r="FX317" s="1">
        <v>4.0588859999999997E-2</v>
      </c>
      <c r="FY317">
        <v>13.333930000000001</v>
      </c>
      <c r="FZ317">
        <v>0.60932200000000003</v>
      </c>
      <c r="GA317">
        <v>24.824829999999999</v>
      </c>
      <c r="GB317" s="1">
        <v>3.6689689999999997E-2</v>
      </c>
      <c r="GC317">
        <v>12.10069</v>
      </c>
      <c r="GD317">
        <v>0.60571129999999995</v>
      </c>
      <c r="GE317">
        <v>24.61036</v>
      </c>
      <c r="GF317" s="1">
        <v>3.3201469999999997E-2</v>
      </c>
      <c r="GG317">
        <v>10.980409999999999</v>
      </c>
      <c r="GH317">
        <v>0.6022265</v>
      </c>
      <c r="GI317">
        <v>24.632650000000002</v>
      </c>
      <c r="GJ317" s="1">
        <v>3.006375E-2</v>
      </c>
      <c r="GK317">
        <v>9.9673800000000004</v>
      </c>
      <c r="GL317">
        <v>0.59907029999999994</v>
      </c>
      <c r="GM317">
        <v>25.3718</v>
      </c>
      <c r="GN317" s="1">
        <v>2.724182E-2</v>
      </c>
      <c r="GO317">
        <v>9.049258</v>
      </c>
      <c r="GP317">
        <v>0.59591179999999999</v>
      </c>
      <c r="GQ317">
        <v>26.054749999999999</v>
      </c>
      <c r="GR317" s="1">
        <v>2.468998E-2</v>
      </c>
      <c r="GS317">
        <v>8.2184469999999994</v>
      </c>
      <c r="GT317">
        <v>0.5927905</v>
      </c>
      <c r="GU317">
        <v>26.600519999999999</v>
      </c>
      <c r="GV317">
        <v>2.2373130000000001E-2</v>
      </c>
      <c r="GW317">
        <v>7.46225</v>
      </c>
      <c r="GX317">
        <v>0.58980239999999995</v>
      </c>
      <c r="GY317">
        <v>26.89603</v>
      </c>
      <c r="GZ317" s="1">
        <v>2.0264689999999998E-2</v>
      </c>
      <c r="HA317">
        <v>6.773034</v>
      </c>
      <c r="HB317">
        <v>0.58686749999999999</v>
      </c>
      <c r="HC317">
        <v>26.765090000000001</v>
      </c>
      <c r="HD317" s="1">
        <v>1.8335839999999999E-2</v>
      </c>
      <c r="HE317">
        <v>6.1442030000000001</v>
      </c>
      <c r="HF317">
        <v>0.58423069999999999</v>
      </c>
      <c r="HG317">
        <v>26.412769999999998</v>
      </c>
      <c r="HH317" s="1">
        <v>1.6596940000000001E-2</v>
      </c>
      <c r="HI317">
        <v>5.5741560000000003</v>
      </c>
      <c r="HJ317">
        <v>0.58192250000000001</v>
      </c>
      <c r="HK317">
        <v>26.101659999999999</v>
      </c>
      <c r="HL317" s="1">
        <v>1.503413E-2</v>
      </c>
      <c r="HM317">
        <v>5.0596719999999999</v>
      </c>
      <c r="HN317">
        <v>0.57995189999999996</v>
      </c>
      <c r="HO317">
        <v>26.06709</v>
      </c>
      <c r="HP317" s="1">
        <v>1.362639E-2</v>
      </c>
      <c r="HQ317">
        <v>4.5944130000000003</v>
      </c>
      <c r="HR317">
        <v>0.57842899999999997</v>
      </c>
      <c r="HS317">
        <v>26.831859999999999</v>
      </c>
      <c r="HT317" s="1">
        <v>1.235432E-2</v>
      </c>
      <c r="HU317">
        <v>4.1718789999999997</v>
      </c>
      <c r="HV317">
        <v>0.57722189999999995</v>
      </c>
      <c r="HW317">
        <v>27.767240000000001</v>
      </c>
      <c r="HX317" s="1">
        <v>1.119479E-2</v>
      </c>
      <c r="HY317">
        <v>3.784894</v>
      </c>
      <c r="HZ317">
        <v>0.57630060000000005</v>
      </c>
      <c r="IA317">
        <v>28.561920000000001</v>
      </c>
      <c r="IB317" s="1">
        <v>1.012828E-2</v>
      </c>
      <c r="IC317">
        <v>3.4278330000000001</v>
      </c>
      <c r="ID317">
        <v>0.57558600000000004</v>
      </c>
      <c r="IE317">
        <v>29.06756</v>
      </c>
      <c r="IF317" s="1">
        <v>9.1355250000000002E-3</v>
      </c>
      <c r="IG317">
        <v>3.0945119999999999</v>
      </c>
      <c r="IH317">
        <v>0.57507319999999995</v>
      </c>
      <c r="II317">
        <v>28.815940000000001</v>
      </c>
      <c r="IJ317" s="1">
        <v>8.2039150000000009E-3</v>
      </c>
      <c r="IK317">
        <v>2.7810169999999999</v>
      </c>
      <c r="IL317">
        <v>0.57466850000000003</v>
      </c>
      <c r="IM317">
        <v>28.281279999999999</v>
      </c>
      <c r="IN317" s="1">
        <v>7.3238280000000001E-3</v>
      </c>
      <c r="IO317">
        <v>2.484505</v>
      </c>
      <c r="IP317">
        <v>0.57442689999999996</v>
      </c>
      <c r="IQ317">
        <v>27.754239999999999</v>
      </c>
      <c r="IR317" s="1">
        <v>6.4866380000000003E-3</v>
      </c>
      <c r="IS317">
        <v>2.2021570000000001</v>
      </c>
      <c r="IT317">
        <v>0.57421949999999999</v>
      </c>
      <c r="IU317">
        <v>27.504670000000001</v>
      </c>
      <c r="IV317" s="1">
        <v>5.6782229999999996E-3</v>
      </c>
      <c r="IW317">
        <v>1.929298</v>
      </c>
      <c r="IX317">
        <v>0.57409659999999996</v>
      </c>
      <c r="IY317">
        <v>27.969930000000002</v>
      </c>
      <c r="IZ317" s="1">
        <v>4.8830990000000001E-3</v>
      </c>
      <c r="JA317">
        <v>1.6609419999999999</v>
      </c>
      <c r="JB317">
        <v>0.57398119999999997</v>
      </c>
      <c r="JC317">
        <v>28.217590000000001</v>
      </c>
      <c r="JD317" s="1">
        <v>4.0979060000000001E-3</v>
      </c>
      <c r="JE317">
        <v>1.395875</v>
      </c>
      <c r="JF317">
        <v>0.57393870000000002</v>
      </c>
      <c r="JG317">
        <v>28.570910000000001</v>
      </c>
      <c r="JH317" s="1">
        <v>3.3446140000000001E-3</v>
      </c>
      <c r="JI317">
        <v>1.1408739999999999</v>
      </c>
      <c r="JJ317">
        <v>0.57388159999999999</v>
      </c>
      <c r="JK317">
        <v>28.363489999999999</v>
      </c>
      <c r="JL317" s="1">
        <v>2.6631599999999999E-3</v>
      </c>
      <c r="JM317">
        <v>0.90942650000000003</v>
      </c>
      <c r="JN317">
        <v>0.57385030000000004</v>
      </c>
      <c r="JO317">
        <v>28.1374</v>
      </c>
      <c r="JP317" s="1">
        <v>2.0937450000000002E-3</v>
      </c>
      <c r="JQ317">
        <v>0.71523639999999999</v>
      </c>
      <c r="JR317">
        <v>0.57384290000000004</v>
      </c>
      <c r="JS317">
        <v>27.995329999999999</v>
      </c>
      <c r="JT317" s="1">
        <v>1.6560679999999999E-3</v>
      </c>
      <c r="JU317">
        <v>0.56534510000000004</v>
      </c>
      <c r="JV317">
        <v>0.57383790000000001</v>
      </c>
      <c r="JW317">
        <v>27.96819</v>
      </c>
      <c r="JX317" s="1">
        <v>1.3439249999999999E-3</v>
      </c>
      <c r="JY317">
        <v>0.45805659999999998</v>
      </c>
      <c r="JZ317">
        <v>0.57382949999999999</v>
      </c>
      <c r="KA317">
        <v>27.99597</v>
      </c>
      <c r="KB317" s="1">
        <v>1.132952E-3</v>
      </c>
      <c r="KC317">
        <v>0.38536520000000002</v>
      </c>
      <c r="KD317">
        <v>0.57382610000000001</v>
      </c>
      <c r="KE317">
        <v>28.62623</v>
      </c>
      <c r="KF317" s="1">
        <v>9.9319490000000007E-4</v>
      </c>
      <c r="KG317">
        <v>0.33722600000000003</v>
      </c>
      <c r="KH317">
        <v>0.57383300000000004</v>
      </c>
      <c r="KI317">
        <v>28.838979999999999</v>
      </c>
      <c r="KJ317" s="1">
        <v>8.9898050000000002E-4</v>
      </c>
      <c r="KK317">
        <v>0.30484600000000001</v>
      </c>
      <c r="KL317">
        <v>0.57382339999999998</v>
      </c>
      <c r="KM317">
        <v>29.093789999999998</v>
      </c>
      <c r="KN317" s="1">
        <v>8.3186030000000002E-4</v>
      </c>
      <c r="KO317">
        <v>0.28184779999999998</v>
      </c>
      <c r="KP317">
        <v>0.57379429999999998</v>
      </c>
      <c r="KQ317">
        <v>29.005569999999999</v>
      </c>
      <c r="KR317" s="1">
        <v>7.8035289999999998E-4</v>
      </c>
      <c r="KS317">
        <v>0.26427099999999998</v>
      </c>
      <c r="KT317">
        <v>0.57381590000000005</v>
      </c>
      <c r="KU317">
        <v>28.59346</v>
      </c>
      <c r="KV317" s="1">
        <v>7.3792210000000005E-4</v>
      </c>
      <c r="KW317">
        <v>0.2498213</v>
      </c>
      <c r="KX317">
        <v>0.57383300000000004</v>
      </c>
      <c r="KY317">
        <v>27.991489999999999</v>
      </c>
      <c r="KZ317" s="1">
        <v>7.009777E-4</v>
      </c>
      <c r="LA317">
        <v>0.2372658</v>
      </c>
      <c r="LB317">
        <v>0.57381819999999994</v>
      </c>
      <c r="LC317">
        <v>27.374169999999999</v>
      </c>
      <c r="LD317" s="1">
        <v>6.6758080000000003E-4</v>
      </c>
      <c r="LE317">
        <v>0.22594919999999999</v>
      </c>
      <c r="LF317">
        <v>0.57381910000000003</v>
      </c>
      <c r="LG317">
        <v>27.116420000000002</v>
      </c>
      <c r="LH317" s="1">
        <v>6.3681990000000004E-4</v>
      </c>
      <c r="LI317">
        <v>0.21551590000000001</v>
      </c>
      <c r="LJ317">
        <v>0.57381559999999998</v>
      </c>
      <c r="LK317">
        <v>27.84423</v>
      </c>
      <c r="LL317" s="1">
        <v>6.0813290000000003E-4</v>
      </c>
      <c r="LM317">
        <v>0.2058074</v>
      </c>
      <c r="LN317">
        <v>0.57380909999999996</v>
      </c>
      <c r="LO317">
        <v>28.476230000000001</v>
      </c>
      <c r="LP317" s="1">
        <v>5.8138639999999995E-4</v>
      </c>
      <c r="LQ317">
        <v>0.19673560000000001</v>
      </c>
      <c r="LR317">
        <v>0.57381870000000001</v>
      </c>
      <c r="LS317">
        <v>29.05799</v>
      </c>
      <c r="LT317" s="1">
        <v>5.562071E-4</v>
      </c>
      <c r="LU317">
        <v>0.1882027</v>
      </c>
      <c r="LV317">
        <v>0.57381800000000005</v>
      </c>
      <c r="LW317">
        <v>29.503609999999998</v>
      </c>
      <c r="LX317" s="1">
        <v>5.3233499999999999E-4</v>
      </c>
      <c r="LY317">
        <v>0.18012590000000001</v>
      </c>
      <c r="LZ317">
        <v>0.57382040000000001</v>
      </c>
      <c r="MA317">
        <v>29.412120000000002</v>
      </c>
      <c r="MB317" s="1">
        <v>5.0967470000000002E-4</v>
      </c>
      <c r="MC317">
        <v>0.17245959999999999</v>
      </c>
      <c r="MD317">
        <v>0.5738029</v>
      </c>
      <c r="ME317">
        <v>28.949079999999999</v>
      </c>
      <c r="MF317" s="1">
        <v>4.8819910000000001E-4</v>
      </c>
      <c r="MG317">
        <v>0.16518099999999999</v>
      </c>
      <c r="MH317">
        <v>0.57382259999999996</v>
      </c>
      <c r="MI317">
        <v>28.34647</v>
      </c>
      <c r="MJ317" s="1">
        <v>4.6779900000000003E-4</v>
      </c>
      <c r="MK317">
        <v>0.15827759999999999</v>
      </c>
      <c r="ML317">
        <v>0.57381020000000005</v>
      </c>
      <c r="MM317">
        <v>28.145340000000001</v>
      </c>
      <c r="MN317" s="1">
        <v>4.4840290000000002E-4</v>
      </c>
      <c r="MO317">
        <v>0.1517213</v>
      </c>
      <c r="MP317">
        <v>0.57380659999999994</v>
      </c>
      <c r="MQ317">
        <v>28.86308</v>
      </c>
      <c r="MR317" s="1">
        <v>4.2992220000000002E-4</v>
      </c>
      <c r="MS317">
        <v>0.1454686</v>
      </c>
      <c r="MT317">
        <v>0.57378010000000002</v>
      </c>
      <c r="MU317">
        <v>29.707740000000001</v>
      </c>
      <c r="MV317" s="1">
        <v>4.1239089999999998E-4</v>
      </c>
      <c r="MW317">
        <v>0.1395189</v>
      </c>
      <c r="MX317">
        <v>0.5737643</v>
      </c>
      <c r="MY317">
        <v>30.266190000000002</v>
      </c>
      <c r="MZ317" s="1">
        <v>3.9565329999999998E-4</v>
      </c>
      <c r="NA317">
        <v>0.13386020000000001</v>
      </c>
      <c r="NB317">
        <v>0.57371680000000003</v>
      </c>
      <c r="NC317">
        <v>30.471679999999999</v>
      </c>
      <c r="ND317" s="1">
        <v>3.797591E-4</v>
      </c>
      <c r="NE317">
        <v>0.1284816</v>
      </c>
      <c r="NF317">
        <v>0.57367029999999997</v>
      </c>
      <c r="NG317">
        <v>30.046479999999999</v>
      </c>
      <c r="NH317" s="1">
        <v>3.6459319999999998E-4</v>
      </c>
      <c r="NI317">
        <v>0.1233514</v>
      </c>
      <c r="NJ317">
        <v>0.57360889999999998</v>
      </c>
      <c r="NK317">
        <v>29.481310000000001</v>
      </c>
      <c r="NL317" s="1">
        <v>3.5017479999999997E-4</v>
      </c>
      <c r="NM317">
        <v>0.1184709</v>
      </c>
      <c r="NN317">
        <v>0.57354740000000004</v>
      </c>
      <c r="NO317">
        <v>28.927119999999999</v>
      </c>
      <c r="NP317" s="1">
        <v>3.3639569999999999E-4</v>
      </c>
      <c r="NQ317">
        <v>0.1138067</v>
      </c>
      <c r="NR317">
        <v>0.57345809999999997</v>
      </c>
      <c r="NS317">
        <v>28.573049999999999</v>
      </c>
      <c r="NT317" s="1">
        <v>3.2327199999999999E-4</v>
      </c>
      <c r="NU317">
        <v>0.1093726</v>
      </c>
      <c r="NV317">
        <v>0.57333219999999996</v>
      </c>
      <c r="NW317">
        <v>28.631170000000001</v>
      </c>
      <c r="NX317" s="1">
        <v>3.108656E-4</v>
      </c>
      <c r="NY317">
        <v>0.10517899999999999</v>
      </c>
      <c r="NZ317">
        <v>0.57322300000000004</v>
      </c>
      <c r="OA317">
        <v>29.07273</v>
      </c>
      <c r="OB317" s="1">
        <v>2.9917220000000002E-4</v>
      </c>
      <c r="OC317">
        <v>0.10123</v>
      </c>
      <c r="OD317">
        <v>0.57312169999999996</v>
      </c>
      <c r="OE317">
        <v>29.281089999999999</v>
      </c>
      <c r="OF317" s="1">
        <v>2.8824200000000002E-4</v>
      </c>
      <c r="OG317">
        <v>9.7529350000000001E-2</v>
      </c>
      <c r="OH317">
        <v>0.57302059999999999</v>
      </c>
      <c r="OI317">
        <v>29.33653</v>
      </c>
      <c r="OJ317" s="1">
        <v>2.7797E-4</v>
      </c>
      <c r="OK317">
        <v>9.4055410000000006E-2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0.91549389999999997</v>
      </c>
      <c r="G318">
        <v>24.125139999999998</v>
      </c>
      <c r="H318">
        <v>0</v>
      </c>
      <c r="I318">
        <v>0</v>
      </c>
      <c r="J318">
        <v>0.9133329</v>
      </c>
      <c r="K318">
        <v>24.280090000000001</v>
      </c>
      <c r="L318">
        <v>0</v>
      </c>
      <c r="M318">
        <v>0</v>
      </c>
      <c r="N318">
        <v>0.91122449999999999</v>
      </c>
      <c r="O318">
        <v>24.54081</v>
      </c>
      <c r="P318">
        <v>0</v>
      </c>
      <c r="Q318">
        <v>0</v>
      </c>
      <c r="R318">
        <v>0.90915990000000002</v>
      </c>
      <c r="S318">
        <v>24.337140000000002</v>
      </c>
      <c r="T318">
        <v>0</v>
      </c>
      <c r="U318">
        <v>0</v>
      </c>
      <c r="V318">
        <v>0.90706240000000005</v>
      </c>
      <c r="W318">
        <v>24.02908</v>
      </c>
      <c r="X318">
        <v>0</v>
      </c>
      <c r="Y318">
        <v>0</v>
      </c>
      <c r="Z318">
        <v>0.90504499999999999</v>
      </c>
      <c r="AA318">
        <v>23.62642</v>
      </c>
      <c r="AB318">
        <v>0</v>
      </c>
      <c r="AC318">
        <v>0</v>
      </c>
      <c r="AD318">
        <v>0.90308299999999997</v>
      </c>
      <c r="AE318">
        <v>23.275320000000001</v>
      </c>
      <c r="AF318">
        <v>0</v>
      </c>
      <c r="AG318">
        <v>0</v>
      </c>
      <c r="AH318">
        <v>0.90110299999999999</v>
      </c>
      <c r="AI318">
        <v>23.042729999999999</v>
      </c>
      <c r="AJ318">
        <v>0</v>
      </c>
      <c r="AK318">
        <v>0</v>
      </c>
      <c r="AL318">
        <v>0.89888219999999996</v>
      </c>
      <c r="AM318">
        <v>23.399719999999999</v>
      </c>
      <c r="AN318">
        <v>0</v>
      </c>
      <c r="AO318">
        <v>0</v>
      </c>
      <c r="AP318">
        <v>0.89643070000000002</v>
      </c>
      <c r="AQ318">
        <v>23.62445</v>
      </c>
      <c r="AR318">
        <v>0</v>
      </c>
      <c r="AS318">
        <v>0</v>
      </c>
      <c r="AT318">
        <v>0.89359880000000003</v>
      </c>
      <c r="AU318">
        <v>23.767589999999998</v>
      </c>
      <c r="AV318">
        <v>0</v>
      </c>
      <c r="AW318">
        <v>0</v>
      </c>
      <c r="AX318">
        <v>0.89048349999999998</v>
      </c>
      <c r="AY318">
        <v>23.7105</v>
      </c>
      <c r="AZ318">
        <v>0</v>
      </c>
      <c r="BA318">
        <v>0</v>
      </c>
      <c r="BB318">
        <v>0.88715940000000004</v>
      </c>
      <c r="BC318">
        <v>23.524730000000002</v>
      </c>
      <c r="BD318">
        <v>0</v>
      </c>
      <c r="BE318">
        <v>0</v>
      </c>
      <c r="BF318">
        <v>0.88397349999999997</v>
      </c>
      <c r="BG318">
        <v>23.18449</v>
      </c>
      <c r="BH318">
        <v>0</v>
      </c>
      <c r="BI318">
        <v>0</v>
      </c>
      <c r="BJ318">
        <v>0.88160510000000003</v>
      </c>
      <c r="BK318">
        <v>23.042020000000001</v>
      </c>
      <c r="BL318">
        <v>0</v>
      </c>
      <c r="BM318">
        <v>0</v>
      </c>
      <c r="BN318">
        <v>0.87952719999999995</v>
      </c>
      <c r="BO318">
        <v>23.264690000000002</v>
      </c>
      <c r="BP318">
        <v>4.0676950000000004E-31</v>
      </c>
      <c r="BQ318">
        <v>1.143597E-28</v>
      </c>
      <c r="BR318">
        <v>0.87768550000000001</v>
      </c>
      <c r="BS318">
        <v>23.80838</v>
      </c>
      <c r="BT318" s="1">
        <v>4.0618120000000002E-21</v>
      </c>
      <c r="BU318" s="1">
        <v>8.5083480000000003E-19</v>
      </c>
      <c r="BV318">
        <v>0.87598929999999997</v>
      </c>
      <c r="BW318">
        <v>24.443549999999998</v>
      </c>
      <c r="BX318" s="1">
        <v>9.5075319999999997E-15</v>
      </c>
      <c r="BY318" s="1">
        <v>1.8811449999999999E-12</v>
      </c>
      <c r="BZ318">
        <v>0.87436000000000003</v>
      </c>
      <c r="CA318">
        <v>24.899069999999998</v>
      </c>
      <c r="CB318" s="1">
        <v>1.2061950000000001E-9</v>
      </c>
      <c r="CC318" s="1">
        <v>2.6290299999999998E-7</v>
      </c>
      <c r="CD318">
        <v>0.87270689999999995</v>
      </c>
      <c r="CE318">
        <v>24.757660000000001</v>
      </c>
      <c r="CF318" s="1">
        <v>1.3887120000000001E-6</v>
      </c>
      <c r="CG318" s="1">
        <v>3.1964009999999998E-4</v>
      </c>
      <c r="CH318">
        <v>0.87089150000000004</v>
      </c>
      <c r="CI318">
        <v>24.344069999999999</v>
      </c>
      <c r="CJ318" s="1">
        <v>2.6154709999999997E-4</v>
      </c>
      <c r="CK318" s="1">
        <v>6.264641E-2</v>
      </c>
      <c r="CL318">
        <v>0.86884819999999996</v>
      </c>
      <c r="CM318">
        <v>23.848839999999999</v>
      </c>
      <c r="CN318" s="1">
        <v>1.429067E-2</v>
      </c>
      <c r="CO318" s="1">
        <v>3.5411730000000001</v>
      </c>
      <c r="CP318">
        <v>0.86629520000000004</v>
      </c>
      <c r="CQ318">
        <v>23.47747</v>
      </c>
      <c r="CR318" s="1">
        <v>0.29825099999999999</v>
      </c>
      <c r="CS318" s="1">
        <v>76.084000000000003</v>
      </c>
      <c r="CT318">
        <v>0.86317710000000003</v>
      </c>
      <c r="CU318">
        <v>23.56757</v>
      </c>
      <c r="CV318" s="1">
        <v>2.8260010000000002</v>
      </c>
      <c r="CW318" s="1">
        <v>740.18460000000005</v>
      </c>
      <c r="CX318">
        <v>0.85966940000000003</v>
      </c>
      <c r="CY318">
        <v>24.004169999999998</v>
      </c>
      <c r="CZ318" s="1">
        <v>13.798830000000001</v>
      </c>
      <c r="DA318">
        <v>3700.1060000000002</v>
      </c>
      <c r="DB318">
        <v>0.85568239999999995</v>
      </c>
      <c r="DC318">
        <v>24.401140000000002</v>
      </c>
      <c r="DD318" s="1">
        <v>38.281610000000001</v>
      </c>
      <c r="DE318">
        <v>10486.67</v>
      </c>
      <c r="DF318">
        <v>0.8512826</v>
      </c>
      <c r="DG318">
        <v>24.685390000000002</v>
      </c>
      <c r="DH318">
        <v>65.336160000000007</v>
      </c>
      <c r="DI318">
        <v>18255.54</v>
      </c>
      <c r="DJ318">
        <v>0.84699559999999996</v>
      </c>
      <c r="DK318">
        <v>24.591229999999999</v>
      </c>
      <c r="DL318">
        <v>73.406369999999995</v>
      </c>
      <c r="DM318">
        <v>20877.91</v>
      </c>
      <c r="DN318">
        <v>0.84233190000000002</v>
      </c>
      <c r="DO318">
        <v>24.421749999999999</v>
      </c>
      <c r="DP318">
        <v>57.420360000000002</v>
      </c>
      <c r="DQ318">
        <v>16606.16</v>
      </c>
      <c r="DR318">
        <v>0.83747919999999998</v>
      </c>
      <c r="DS318">
        <v>24.133710000000001</v>
      </c>
      <c r="DT318">
        <v>32.867049999999999</v>
      </c>
      <c r="DU318">
        <v>9650.49</v>
      </c>
      <c r="DV318">
        <v>0.83236730000000003</v>
      </c>
      <c r="DW318">
        <v>23.844149999999999</v>
      </c>
      <c r="DX318">
        <v>14.37196</v>
      </c>
      <c r="DY318">
        <v>4279.1459999999997</v>
      </c>
      <c r="DZ318">
        <v>0.82694489999999998</v>
      </c>
      <c r="EA318">
        <v>23.848739999999999</v>
      </c>
      <c r="EB318">
        <v>5.0051920000000001</v>
      </c>
      <c r="EC318">
        <v>1509.0450000000001</v>
      </c>
      <c r="ED318">
        <v>0.82141679999999995</v>
      </c>
      <c r="EE318">
        <v>24.064550000000001</v>
      </c>
      <c r="EF318">
        <v>1.4608129999999999</v>
      </c>
      <c r="EG318">
        <v>444.8107</v>
      </c>
      <c r="EH318">
        <v>0.8158126</v>
      </c>
      <c r="EI318">
        <v>24.43619</v>
      </c>
      <c r="EJ318">
        <v>0.39615939999999999</v>
      </c>
      <c r="EK318">
        <v>120.9739</v>
      </c>
      <c r="EL318">
        <v>0.81002620000000003</v>
      </c>
      <c r="EM318">
        <v>24.716850000000001</v>
      </c>
      <c r="EN318">
        <v>0.13236980000000001</v>
      </c>
      <c r="EO318">
        <v>39.83361</v>
      </c>
      <c r="EP318">
        <v>0.80429479999999998</v>
      </c>
      <c r="EQ318">
        <v>24.64537</v>
      </c>
      <c r="ER318">
        <v>7.7532089999999998E-2</v>
      </c>
      <c r="ES318">
        <v>22.814789999999999</v>
      </c>
      <c r="ET318">
        <v>0.79874350000000005</v>
      </c>
      <c r="EU318">
        <v>24.33409</v>
      </c>
      <c r="EV318">
        <v>6.7881239999999995E-2</v>
      </c>
      <c r="EW318">
        <v>19.832719999999998</v>
      </c>
      <c r="EX318">
        <v>0.79407939999999999</v>
      </c>
      <c r="EY318">
        <v>24.054760000000002</v>
      </c>
      <c r="EZ318">
        <v>6.5495860000000003E-2</v>
      </c>
      <c r="FA318">
        <v>19.15333</v>
      </c>
      <c r="FB318">
        <v>0.78935900000000003</v>
      </c>
      <c r="FC318">
        <v>23.985849999999999</v>
      </c>
      <c r="FD318">
        <v>6.2828880000000004E-2</v>
      </c>
      <c r="FE318">
        <v>18.437809999999999</v>
      </c>
      <c r="FF318">
        <v>0.78427040000000003</v>
      </c>
      <c r="FG318">
        <v>24.58473</v>
      </c>
      <c r="FH318">
        <v>5.902131E-2</v>
      </c>
      <c r="FI318">
        <v>17.390370000000001</v>
      </c>
      <c r="FJ318">
        <v>0.77899039999999997</v>
      </c>
      <c r="FK318">
        <v>25.034279999999999</v>
      </c>
      <c r="FL318">
        <v>5.4515130000000002E-2</v>
      </c>
      <c r="FM318">
        <v>16.127410000000001</v>
      </c>
      <c r="FN318">
        <v>0.77353119999999997</v>
      </c>
      <c r="FO318">
        <v>25.323499999999999</v>
      </c>
      <c r="FP318" s="1">
        <v>4.980358E-2</v>
      </c>
      <c r="FQ318">
        <v>14.79307</v>
      </c>
      <c r="FR318">
        <v>0.76817449999999998</v>
      </c>
      <c r="FS318">
        <v>25.269259999999999</v>
      </c>
      <c r="FT318" s="1">
        <v>4.5240269999999999E-2</v>
      </c>
      <c r="FU318">
        <v>13.485760000000001</v>
      </c>
      <c r="FV318">
        <v>0.76250689999999999</v>
      </c>
      <c r="FW318">
        <v>25.05911</v>
      </c>
      <c r="FX318" s="1">
        <v>4.0947999999999998E-2</v>
      </c>
      <c r="FY318">
        <v>12.254519999999999</v>
      </c>
      <c r="FZ318">
        <v>0.75670440000000005</v>
      </c>
      <c r="GA318">
        <v>24.81887</v>
      </c>
      <c r="GB318" s="1">
        <v>3.7017870000000001E-2</v>
      </c>
      <c r="GC318">
        <v>11.12276</v>
      </c>
      <c r="GD318">
        <v>0.75184229999999996</v>
      </c>
      <c r="GE318">
        <v>24.60426</v>
      </c>
      <c r="GF318" s="1">
        <v>3.350032E-2</v>
      </c>
      <c r="GG318">
        <v>10.09168</v>
      </c>
      <c r="GH318">
        <v>0.74705650000000001</v>
      </c>
      <c r="GI318">
        <v>24.624320000000001</v>
      </c>
      <c r="GJ318" s="1">
        <v>3.0333539999999999E-2</v>
      </c>
      <c r="GK318">
        <v>9.1589320000000001</v>
      </c>
      <c r="GL318">
        <v>0.74274680000000004</v>
      </c>
      <c r="GM318">
        <v>25.376249999999999</v>
      </c>
      <c r="GN318" s="1">
        <v>2.748805E-2</v>
      </c>
      <c r="GO318">
        <v>8.3197690000000009</v>
      </c>
      <c r="GP318">
        <v>0.73838320000000002</v>
      </c>
      <c r="GQ318">
        <v>26.051629999999999</v>
      </c>
      <c r="GR318">
        <v>2.491465E-2</v>
      </c>
      <c r="GS318">
        <v>7.5600569999999996</v>
      </c>
      <c r="GT318">
        <v>0.73411570000000004</v>
      </c>
      <c r="GU318">
        <v>26.612380000000002</v>
      </c>
      <c r="GV318" s="1">
        <v>2.2578589999999999E-2</v>
      </c>
      <c r="GW318">
        <v>6.8679649999999999</v>
      </c>
      <c r="GX318">
        <v>0.73000319999999996</v>
      </c>
      <c r="GY318">
        <v>26.921749999999999</v>
      </c>
      <c r="GZ318" s="1">
        <v>2.0452339999999999E-2</v>
      </c>
      <c r="HA318">
        <v>6.2368139999999999</v>
      </c>
      <c r="HB318">
        <v>0.72593129999999995</v>
      </c>
      <c r="HC318">
        <v>26.779389999999999</v>
      </c>
      <c r="HD318" s="1">
        <v>1.8507059999999999E-2</v>
      </c>
      <c r="HE318">
        <v>5.660647</v>
      </c>
      <c r="HF318">
        <v>0.72228840000000005</v>
      </c>
      <c r="HG318">
        <v>26.414840000000002</v>
      </c>
      <c r="HH318" s="1">
        <v>1.6752039999999999E-2</v>
      </c>
      <c r="HI318">
        <v>5.137829</v>
      </c>
      <c r="HJ318">
        <v>0.71901970000000004</v>
      </c>
      <c r="HK318">
        <v>26.106929999999998</v>
      </c>
      <c r="HL318" s="1">
        <v>1.517404E-2</v>
      </c>
      <c r="HM318">
        <v>4.6654450000000001</v>
      </c>
      <c r="HN318">
        <v>0.71625899999999998</v>
      </c>
      <c r="HO318">
        <v>26.055769999999999</v>
      </c>
      <c r="HP318" s="1">
        <v>1.375374E-2</v>
      </c>
      <c r="HQ318">
        <v>4.238213</v>
      </c>
      <c r="HR318">
        <v>0.71391979999999999</v>
      </c>
      <c r="HS318">
        <v>26.826000000000001</v>
      </c>
      <c r="HT318" s="1">
        <v>1.247054E-2</v>
      </c>
      <c r="HU318">
        <v>3.8500830000000001</v>
      </c>
      <c r="HV318">
        <v>0.71203989999999995</v>
      </c>
      <c r="HW318">
        <v>27.760069999999999</v>
      </c>
      <c r="HX318" s="1">
        <v>1.1301490000000001E-2</v>
      </c>
      <c r="HY318">
        <v>3.494491</v>
      </c>
      <c r="HZ318">
        <v>0.71056240000000004</v>
      </c>
      <c r="IA318">
        <v>28.561399999999999</v>
      </c>
      <c r="IB318" s="1">
        <v>1.022759E-2</v>
      </c>
      <c r="IC318">
        <v>3.1665420000000002</v>
      </c>
      <c r="ID318">
        <v>0.7094085</v>
      </c>
      <c r="IE318">
        <v>29.09263</v>
      </c>
      <c r="IF318" s="1">
        <v>9.2287110000000006E-3</v>
      </c>
      <c r="IG318">
        <v>2.8604080000000001</v>
      </c>
      <c r="IH318">
        <v>0.70854050000000002</v>
      </c>
      <c r="II318">
        <v>28.842739999999999</v>
      </c>
      <c r="IJ318" s="1">
        <v>8.2918709999999993E-3</v>
      </c>
      <c r="IK318">
        <v>2.5724520000000002</v>
      </c>
      <c r="IL318">
        <v>0.7078681</v>
      </c>
      <c r="IM318">
        <v>28.303059999999999</v>
      </c>
      <c r="IN318" s="1">
        <v>7.4072799999999996E-3</v>
      </c>
      <c r="IO318">
        <v>2.3000259999999999</v>
      </c>
      <c r="IP318">
        <v>0.70742830000000001</v>
      </c>
      <c r="IQ318">
        <v>27.776769999999999</v>
      </c>
      <c r="IR318" s="1">
        <v>6.5667299999999998E-3</v>
      </c>
      <c r="IS318">
        <v>2.0407989999999998</v>
      </c>
      <c r="IT318">
        <v>0.70707520000000001</v>
      </c>
      <c r="IU318">
        <v>27.506060000000002</v>
      </c>
      <c r="IV318" s="1">
        <v>5.756199E-3</v>
      </c>
      <c r="IW318">
        <v>1.790535</v>
      </c>
      <c r="IX318">
        <v>0.70685790000000004</v>
      </c>
      <c r="IY318">
        <v>27.972280000000001</v>
      </c>
      <c r="IZ318" s="1">
        <v>4.9603609999999999E-3</v>
      </c>
      <c r="JA318">
        <v>1.5447379999999999</v>
      </c>
      <c r="JB318">
        <v>0.70667429999999998</v>
      </c>
      <c r="JC318">
        <v>28.213259999999998</v>
      </c>
      <c r="JD318" s="1">
        <v>4.1736710000000003E-3</v>
      </c>
      <c r="JE318">
        <v>1.3016479999999999</v>
      </c>
      <c r="JF318">
        <v>0.70656739999999996</v>
      </c>
      <c r="JG318">
        <v>28.58135</v>
      </c>
      <c r="JH318" s="1">
        <v>3.4159199999999998E-3</v>
      </c>
      <c r="JI318">
        <v>1.0668679999999999</v>
      </c>
      <c r="JJ318">
        <v>0.70646799999999998</v>
      </c>
      <c r="JK318">
        <v>28.38795</v>
      </c>
      <c r="JL318" s="1">
        <v>2.725697E-3</v>
      </c>
      <c r="JM318">
        <v>0.85226599999999997</v>
      </c>
      <c r="JN318">
        <v>0.7064222</v>
      </c>
      <c r="JO318">
        <v>28.166119999999999</v>
      </c>
      <c r="JP318" s="1">
        <v>2.1441730000000001E-3</v>
      </c>
      <c r="JQ318">
        <v>0.67074180000000005</v>
      </c>
      <c r="JR318">
        <v>0.70637229999999995</v>
      </c>
      <c r="JS318">
        <v>28.027640000000002</v>
      </c>
      <c r="JT318" s="1">
        <v>1.693562E-3</v>
      </c>
      <c r="JU318">
        <v>0.52950109999999995</v>
      </c>
      <c r="JV318">
        <v>0.70634070000000004</v>
      </c>
      <c r="JW318">
        <v>27.984449999999999</v>
      </c>
      <c r="JX318" s="1">
        <v>1.3699529999999999E-3</v>
      </c>
      <c r="JY318">
        <v>0.4276856</v>
      </c>
      <c r="JZ318">
        <v>0.70634600000000003</v>
      </c>
      <c r="KA318">
        <v>28.007069999999999</v>
      </c>
      <c r="KB318" s="1">
        <v>1.1502999999999999E-3</v>
      </c>
      <c r="KC318">
        <v>0.35840450000000001</v>
      </c>
      <c r="KD318">
        <v>0.70634470000000005</v>
      </c>
      <c r="KE318">
        <v>28.645499999999998</v>
      </c>
      <c r="KF318" s="1">
        <v>1.004692E-3</v>
      </c>
      <c r="KG318">
        <v>0.31248179999999998</v>
      </c>
      <c r="KH318">
        <v>0.70630769999999998</v>
      </c>
      <c r="KI318">
        <v>28.844059999999999</v>
      </c>
      <c r="KJ318" s="1">
        <v>9.0687799999999996E-4</v>
      </c>
      <c r="KK318">
        <v>0.28169909999999998</v>
      </c>
      <c r="KL318">
        <v>0.70631840000000001</v>
      </c>
      <c r="KM318">
        <v>29.108899999999998</v>
      </c>
      <c r="KN318" s="1">
        <v>8.3764729999999995E-4</v>
      </c>
      <c r="KO318">
        <v>0.25996540000000001</v>
      </c>
      <c r="KP318">
        <v>0.70628880000000005</v>
      </c>
      <c r="KQ318">
        <v>29.04693</v>
      </c>
      <c r="KR318" s="1">
        <v>7.8493620000000004E-4</v>
      </c>
      <c r="KS318">
        <v>0.243483</v>
      </c>
      <c r="KT318">
        <v>0.70633630000000003</v>
      </c>
      <c r="KU318">
        <v>28.632439999999999</v>
      </c>
      <c r="KV318" s="1">
        <v>7.4180649999999997E-4</v>
      </c>
      <c r="KW318">
        <v>0.23003309999999999</v>
      </c>
      <c r="KX318">
        <v>0.70632760000000006</v>
      </c>
      <c r="KY318">
        <v>28.02854</v>
      </c>
      <c r="KZ318" s="1">
        <v>7.0441779999999999E-4</v>
      </c>
      <c r="LA318">
        <v>0.21839929999999999</v>
      </c>
      <c r="LB318">
        <v>0.7063159</v>
      </c>
      <c r="LC318">
        <v>27.412839999999999</v>
      </c>
      <c r="LD318" s="1">
        <v>6.707223E-4</v>
      </c>
      <c r="LE318">
        <v>0.20793490000000001</v>
      </c>
      <c r="LF318">
        <v>0.70631259999999996</v>
      </c>
      <c r="LG318">
        <v>27.136980000000001</v>
      </c>
      <c r="LH318" s="1">
        <v>6.3973459999999997E-4</v>
      </c>
      <c r="LI318">
        <v>0.19830500000000001</v>
      </c>
      <c r="LJ318">
        <v>0.70630649999999995</v>
      </c>
      <c r="LK318">
        <v>27.86928</v>
      </c>
      <c r="LL318" s="1">
        <v>6.1085160000000002E-4</v>
      </c>
      <c r="LM318">
        <v>0.18935279999999999</v>
      </c>
      <c r="LN318">
        <v>0.70629759999999997</v>
      </c>
      <c r="LO318">
        <v>28.48218</v>
      </c>
      <c r="LP318" s="1">
        <v>5.8393140000000002E-4</v>
      </c>
      <c r="LQ318">
        <v>0.1809895</v>
      </c>
      <c r="LR318">
        <v>0.70630729999999997</v>
      </c>
      <c r="LS318">
        <v>29.073650000000001</v>
      </c>
      <c r="LT318" s="1">
        <v>5.5860640000000004E-4</v>
      </c>
      <c r="LU318">
        <v>0.1731288</v>
      </c>
      <c r="LV318">
        <v>0.70630729999999997</v>
      </c>
      <c r="LW318">
        <v>29.551770000000001</v>
      </c>
      <c r="LX318" s="1">
        <v>5.346118E-4</v>
      </c>
      <c r="LY318">
        <v>0.1656929</v>
      </c>
      <c r="LZ318">
        <v>0.70633880000000004</v>
      </c>
      <c r="MA318">
        <v>29.449929999999998</v>
      </c>
      <c r="MB318" s="1">
        <v>5.1184280000000004E-4</v>
      </c>
      <c r="MC318">
        <v>0.1586362</v>
      </c>
      <c r="MD318">
        <v>0.70632479999999997</v>
      </c>
      <c r="ME318">
        <v>28.975059999999999</v>
      </c>
      <c r="MF318" s="1">
        <v>4.9025060000000001E-4</v>
      </c>
      <c r="MG318">
        <v>0.1519324</v>
      </c>
      <c r="MH318">
        <v>0.70632430000000002</v>
      </c>
      <c r="MI318">
        <v>28.387070000000001</v>
      </c>
      <c r="MJ318" s="1">
        <v>4.6975260000000003E-4</v>
      </c>
      <c r="MK318">
        <v>0.14558160000000001</v>
      </c>
      <c r="ML318">
        <v>0.70629730000000002</v>
      </c>
      <c r="MM318">
        <v>28.169060000000002</v>
      </c>
      <c r="MN318" s="1">
        <v>4.5025529999999999E-4</v>
      </c>
      <c r="MO318">
        <v>0.1395441</v>
      </c>
      <c r="MP318">
        <v>0.706291</v>
      </c>
      <c r="MQ318">
        <v>28.8855</v>
      </c>
      <c r="MR318" s="1">
        <v>4.3168859999999999E-4</v>
      </c>
      <c r="MS318">
        <v>0.1337903</v>
      </c>
      <c r="MT318">
        <v>0.70629090000000005</v>
      </c>
      <c r="MU318">
        <v>29.716899999999999</v>
      </c>
      <c r="MV318" s="1">
        <v>4.14077E-4</v>
      </c>
      <c r="MW318">
        <v>0.1283154</v>
      </c>
      <c r="MX318">
        <v>0.70624410000000004</v>
      </c>
      <c r="MY318">
        <v>30.284549999999999</v>
      </c>
      <c r="MZ318" s="1">
        <v>3.9725269999999998E-4</v>
      </c>
      <c r="NA318">
        <v>0.12310500000000001</v>
      </c>
      <c r="NB318">
        <v>0.70620720000000003</v>
      </c>
      <c r="NC318">
        <v>30.514749999999999</v>
      </c>
      <c r="ND318" s="1">
        <v>3.8128130000000002E-4</v>
      </c>
      <c r="NE318">
        <v>0.1181543</v>
      </c>
      <c r="NF318">
        <v>0.7061288</v>
      </c>
      <c r="NG318">
        <v>30.08325</v>
      </c>
      <c r="NH318" s="1">
        <v>3.660437E-4</v>
      </c>
      <c r="NI318">
        <v>0.1134346</v>
      </c>
      <c r="NJ318">
        <v>0.70603970000000005</v>
      </c>
      <c r="NK318">
        <v>29.515440000000002</v>
      </c>
      <c r="NL318" s="1">
        <v>3.5155670000000001E-4</v>
      </c>
      <c r="NM318">
        <v>0.10894180000000001</v>
      </c>
      <c r="NN318">
        <v>0.7059472</v>
      </c>
      <c r="NO318">
        <v>28.963950000000001</v>
      </c>
      <c r="NP318" s="1">
        <v>3.3771039999999999E-4</v>
      </c>
      <c r="NQ318">
        <v>0.1046532</v>
      </c>
      <c r="NR318">
        <v>0.70583419999999997</v>
      </c>
      <c r="NS318">
        <v>28.59449</v>
      </c>
      <c r="NT318" s="1">
        <v>3.2452590000000002E-4</v>
      </c>
      <c r="NU318">
        <v>0.1005731</v>
      </c>
      <c r="NV318">
        <v>0.70568889999999995</v>
      </c>
      <c r="NW318">
        <v>28.644449999999999</v>
      </c>
      <c r="NX318">
        <v>3.1204630000000001E-4</v>
      </c>
      <c r="NY318">
        <v>9.6708329999999995E-2</v>
      </c>
      <c r="NZ318">
        <v>0.70555129999999999</v>
      </c>
      <c r="OA318">
        <v>29.090009999999999</v>
      </c>
      <c r="OB318" s="1">
        <v>3.0028020000000001E-4</v>
      </c>
      <c r="OC318">
        <v>9.3070020000000003E-2</v>
      </c>
      <c r="OD318">
        <v>0.70539169999999995</v>
      </c>
      <c r="OE318">
        <v>29.282330000000002</v>
      </c>
      <c r="OF318" s="1">
        <v>2.8928489999999999E-4</v>
      </c>
      <c r="OG318">
        <v>8.9663099999999996E-2</v>
      </c>
      <c r="OH318">
        <v>0.70520879999999997</v>
      </c>
      <c r="OI318">
        <v>29.357430000000001</v>
      </c>
      <c r="OJ318" s="1">
        <v>2.7895049999999998E-4</v>
      </c>
      <c r="OK318">
        <v>8.6462990000000003E-2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0.92368410000000001</v>
      </c>
      <c r="G319">
        <v>24.127960000000002</v>
      </c>
      <c r="H319">
        <v>0</v>
      </c>
      <c r="I319">
        <v>0</v>
      </c>
      <c r="J319">
        <v>0.92199279999999995</v>
      </c>
      <c r="K319">
        <v>24.280090000000001</v>
      </c>
      <c r="L319">
        <v>0</v>
      </c>
      <c r="M319">
        <v>0</v>
      </c>
      <c r="N319">
        <v>0.92032959999999997</v>
      </c>
      <c r="O319">
        <v>24.548559999999998</v>
      </c>
      <c r="P319">
        <v>0</v>
      </c>
      <c r="Q319">
        <v>0</v>
      </c>
      <c r="R319">
        <v>0.91864650000000003</v>
      </c>
      <c r="S319">
        <v>24.344270000000002</v>
      </c>
      <c r="T319">
        <v>0</v>
      </c>
      <c r="U319">
        <v>0</v>
      </c>
      <c r="V319">
        <v>0.91684679999999996</v>
      </c>
      <c r="W319">
        <v>24.049530000000001</v>
      </c>
      <c r="X319">
        <v>0</v>
      </c>
      <c r="Y319">
        <v>0</v>
      </c>
      <c r="Z319">
        <v>0.91518489999999997</v>
      </c>
      <c r="AA319">
        <v>23.64639</v>
      </c>
      <c r="AB319">
        <v>0</v>
      </c>
      <c r="AC319">
        <v>0</v>
      </c>
      <c r="AD319">
        <v>0.91348240000000003</v>
      </c>
      <c r="AE319">
        <v>23.29278</v>
      </c>
      <c r="AF319">
        <v>0</v>
      </c>
      <c r="AG319">
        <v>0</v>
      </c>
      <c r="AH319">
        <v>0.91186199999999995</v>
      </c>
      <c r="AI319">
        <v>23.05462</v>
      </c>
      <c r="AJ319">
        <v>0</v>
      </c>
      <c r="AK319">
        <v>0</v>
      </c>
      <c r="AL319">
        <v>0.90995979999999999</v>
      </c>
      <c r="AM319">
        <v>23.40108</v>
      </c>
      <c r="AN319">
        <v>0</v>
      </c>
      <c r="AO319">
        <v>0</v>
      </c>
      <c r="AP319">
        <v>0.90788979999999997</v>
      </c>
      <c r="AQ319">
        <v>23.616399999999999</v>
      </c>
      <c r="AR319">
        <v>0</v>
      </c>
      <c r="AS319">
        <v>0</v>
      </c>
      <c r="AT319">
        <v>0.90552569999999999</v>
      </c>
      <c r="AU319">
        <v>23.771719999999998</v>
      </c>
      <c r="AV319">
        <v>0</v>
      </c>
      <c r="AW319">
        <v>0</v>
      </c>
      <c r="AX319">
        <v>0.90289710000000001</v>
      </c>
      <c r="AY319">
        <v>23.719390000000001</v>
      </c>
      <c r="AZ319">
        <v>0</v>
      </c>
      <c r="BA319">
        <v>0</v>
      </c>
      <c r="BB319">
        <v>0.90013330000000003</v>
      </c>
      <c r="BC319">
        <v>23.53828</v>
      </c>
      <c r="BD319">
        <v>0</v>
      </c>
      <c r="BE319">
        <v>0</v>
      </c>
      <c r="BF319">
        <v>0.89750229999999998</v>
      </c>
      <c r="BG319">
        <v>23.20524</v>
      </c>
      <c r="BH319">
        <v>0</v>
      </c>
      <c r="BI319">
        <v>0</v>
      </c>
      <c r="BJ319">
        <v>0.89569129999999997</v>
      </c>
      <c r="BK319">
        <v>23.059640000000002</v>
      </c>
      <c r="BL319">
        <v>0</v>
      </c>
      <c r="BM319">
        <v>0</v>
      </c>
      <c r="BN319">
        <v>0.89422800000000002</v>
      </c>
      <c r="BO319">
        <v>23.27441</v>
      </c>
      <c r="BP319">
        <v>8.0137809999999996E-32</v>
      </c>
      <c r="BQ319">
        <v>2.0314509999999999E-29</v>
      </c>
      <c r="BR319">
        <v>0.89299550000000005</v>
      </c>
      <c r="BS319">
        <v>23.808389999999999</v>
      </c>
      <c r="BT319">
        <v>2.1649729999999999E-21</v>
      </c>
      <c r="BU319" s="1">
        <v>4.2284709999999998E-19</v>
      </c>
      <c r="BV319">
        <v>0.89189359999999995</v>
      </c>
      <c r="BW319">
        <v>24.443549999999998</v>
      </c>
      <c r="BX319" s="1">
        <v>2.467353E-15</v>
      </c>
      <c r="BY319" s="1">
        <v>4.6152179999999997E-13</v>
      </c>
      <c r="BZ319">
        <v>0.89082810000000001</v>
      </c>
      <c r="CA319">
        <v>24.900739999999999</v>
      </c>
      <c r="CB319" s="1">
        <v>6.9530059999999995E-10</v>
      </c>
      <c r="CC319" s="1">
        <v>1.424461E-7</v>
      </c>
      <c r="CD319">
        <v>0.88978619999999997</v>
      </c>
      <c r="CE319">
        <v>24.769369999999999</v>
      </c>
      <c r="CF319" s="1">
        <v>9.2205529999999998E-7</v>
      </c>
      <c r="CG319" s="1">
        <v>1.9868389999999999E-4</v>
      </c>
      <c r="CH319">
        <v>0.88863859999999995</v>
      </c>
      <c r="CI319">
        <v>24.36487</v>
      </c>
      <c r="CJ319" s="1">
        <v>1.899693E-4</v>
      </c>
      <c r="CK319" s="1">
        <v>4.238401E-2</v>
      </c>
      <c r="CL319">
        <v>0.88725520000000002</v>
      </c>
      <c r="CM319">
        <v>23.87012</v>
      </c>
      <c r="CN319" s="1">
        <v>1.113024E-2</v>
      </c>
      <c r="CO319" s="1">
        <v>2.5561199999999999</v>
      </c>
      <c r="CP319">
        <v>0.88561769999999995</v>
      </c>
      <c r="CQ319">
        <v>23.494579999999999</v>
      </c>
      <c r="CR319" s="1">
        <v>0.24619630000000001</v>
      </c>
      <c r="CS319" s="1">
        <v>57.913919999999997</v>
      </c>
      <c r="CT319">
        <v>0.88393310000000003</v>
      </c>
      <c r="CU319">
        <v>23.583600000000001</v>
      </c>
      <c r="CV319" s="1">
        <v>2.4524400000000002</v>
      </c>
      <c r="CW319">
        <v>589.34109999999998</v>
      </c>
      <c r="CX319">
        <v>0.88193180000000004</v>
      </c>
      <c r="CY319">
        <v>24.00787</v>
      </c>
      <c r="CZ319" s="1">
        <v>12.50821</v>
      </c>
      <c r="DA319">
        <v>3062.692</v>
      </c>
      <c r="DB319">
        <v>0.8796467</v>
      </c>
      <c r="DC319">
        <v>24.40015</v>
      </c>
      <c r="DD319">
        <v>36.057270000000003</v>
      </c>
      <c r="DE319">
        <v>8978.4120000000003</v>
      </c>
      <c r="DF319">
        <v>0.87714740000000002</v>
      </c>
      <c r="DG319">
        <v>24.685390000000002</v>
      </c>
      <c r="DH319">
        <v>63.657440000000001</v>
      </c>
      <c r="DI319">
        <v>16099.01</v>
      </c>
      <c r="DJ319">
        <v>0.87422759999999999</v>
      </c>
      <c r="DK319">
        <v>24.58811</v>
      </c>
      <c r="DL319">
        <v>73.670540000000003</v>
      </c>
      <c r="DM319">
        <v>18885.5</v>
      </c>
      <c r="DN319">
        <v>0.87084320000000004</v>
      </c>
      <c r="DO319">
        <v>24.42117</v>
      </c>
      <c r="DP319">
        <v>59.187550000000002</v>
      </c>
      <c r="DQ319">
        <v>15375.87</v>
      </c>
      <c r="DR319">
        <v>0.86732509999999996</v>
      </c>
      <c r="DS319">
        <v>24.13766</v>
      </c>
      <c r="DT319">
        <v>34.680990000000001</v>
      </c>
      <c r="DU319">
        <v>9116.0920000000006</v>
      </c>
      <c r="DV319">
        <v>0.863672</v>
      </c>
      <c r="DW319">
        <v>23.84666</v>
      </c>
      <c r="DX319">
        <v>15.47954</v>
      </c>
      <c r="DY319">
        <v>4113.1819999999998</v>
      </c>
      <c r="DZ319">
        <v>0.85978529999999997</v>
      </c>
      <c r="EA319">
        <v>23.855250000000002</v>
      </c>
      <c r="EB319">
        <v>5.4857550000000002</v>
      </c>
      <c r="EC319">
        <v>1472.1010000000001</v>
      </c>
      <c r="ED319">
        <v>0.85583129999999996</v>
      </c>
      <c r="EE319">
        <v>24.064550000000001</v>
      </c>
      <c r="EF319">
        <v>1.6214729999999999</v>
      </c>
      <c r="EG319">
        <v>438.62470000000002</v>
      </c>
      <c r="EH319">
        <v>0.85197290000000003</v>
      </c>
      <c r="EI319">
        <v>24.435310000000001</v>
      </c>
      <c r="EJ319">
        <v>0.43965860000000001</v>
      </c>
      <c r="EK319">
        <v>119.3181</v>
      </c>
      <c r="EL319">
        <v>0.84801479999999996</v>
      </c>
      <c r="EM319">
        <v>24.708939999999998</v>
      </c>
      <c r="EN319">
        <v>0.14219010000000001</v>
      </c>
      <c r="EO319">
        <v>38.249630000000003</v>
      </c>
      <c r="EP319">
        <v>0.84440210000000004</v>
      </c>
      <c r="EQ319">
        <v>24.638069999999999</v>
      </c>
      <c r="ER319">
        <v>7.9386070000000003E-2</v>
      </c>
      <c r="ES319">
        <v>21.019079999999999</v>
      </c>
      <c r="ET319">
        <v>0.84101579999999998</v>
      </c>
      <c r="EU319">
        <v>24.331219999999998</v>
      </c>
      <c r="EV319">
        <v>6.8202890000000002E-2</v>
      </c>
      <c r="EW319">
        <v>17.963100000000001</v>
      </c>
      <c r="EX319">
        <v>0.83767270000000005</v>
      </c>
      <c r="EY319">
        <v>24.053940000000001</v>
      </c>
      <c r="EZ319">
        <v>6.5660800000000005E-2</v>
      </c>
      <c r="FA319">
        <v>17.311419999999998</v>
      </c>
      <c r="FB319">
        <v>0.83296320000000001</v>
      </c>
      <c r="FC319">
        <v>23.985859999999999</v>
      </c>
      <c r="FD319">
        <v>6.3083390000000003E-2</v>
      </c>
      <c r="FE319">
        <v>16.688649999999999</v>
      </c>
      <c r="FF319">
        <v>0.82782279999999997</v>
      </c>
      <c r="FG319">
        <v>24.590009999999999</v>
      </c>
      <c r="FH319">
        <v>5.935899E-2</v>
      </c>
      <c r="FI319">
        <v>15.76577</v>
      </c>
      <c r="FJ319">
        <v>0.82255219999999996</v>
      </c>
      <c r="FK319">
        <v>25.034289999999999</v>
      </c>
      <c r="FL319">
        <v>5.4891570000000001E-2</v>
      </c>
      <c r="FM319">
        <v>14.63772</v>
      </c>
      <c r="FN319">
        <v>0.81711929999999999</v>
      </c>
      <c r="FO319">
        <v>25.32742</v>
      </c>
      <c r="FP319">
        <v>5.0184470000000002E-2</v>
      </c>
      <c r="FQ319">
        <v>13.436859999999999</v>
      </c>
      <c r="FR319">
        <v>0.81177820000000001</v>
      </c>
      <c r="FS319">
        <v>25.275269999999999</v>
      </c>
      <c r="FT319" s="1">
        <v>4.5605229999999997E-2</v>
      </c>
      <c r="FU319">
        <v>12.25484</v>
      </c>
      <c r="FV319">
        <v>0.80612539999999999</v>
      </c>
      <c r="FW319">
        <v>25.056789999999999</v>
      </c>
      <c r="FX319" s="1">
        <v>4.1288440000000003E-2</v>
      </c>
      <c r="FY319">
        <v>11.13904</v>
      </c>
      <c r="FZ319">
        <v>0.80035540000000005</v>
      </c>
      <c r="GA319">
        <v>24.80978</v>
      </c>
      <c r="GB319" s="1">
        <v>3.7327869999999999E-2</v>
      </c>
      <c r="GC319">
        <v>10.111470000000001</v>
      </c>
      <c r="GD319">
        <v>0.79599679999999995</v>
      </c>
      <c r="GE319">
        <v>24.595300000000002</v>
      </c>
      <c r="GF319" s="1">
        <v>3.3784500000000002E-2</v>
      </c>
      <c r="GG319">
        <v>9.1760269999999995</v>
      </c>
      <c r="GH319">
        <v>0.79173340000000003</v>
      </c>
      <c r="GI319">
        <v>24.612649999999999</v>
      </c>
      <c r="GJ319" s="1">
        <v>3.0590340000000001E-2</v>
      </c>
      <c r="GK319">
        <v>8.3281720000000004</v>
      </c>
      <c r="GL319">
        <v>0.78684639999999995</v>
      </c>
      <c r="GM319">
        <v>25.376259999999998</v>
      </c>
      <c r="GN319" s="1">
        <v>2.7720419999999999E-2</v>
      </c>
      <c r="GO319">
        <v>7.5684490000000002</v>
      </c>
      <c r="GP319">
        <v>0.78196889999999997</v>
      </c>
      <c r="GQ319">
        <v>26.047910000000002</v>
      </c>
      <c r="GR319" s="1">
        <v>2.512607E-2</v>
      </c>
      <c r="GS319">
        <v>6.8799840000000003</v>
      </c>
      <c r="GT319">
        <v>0.7772502</v>
      </c>
      <c r="GU319">
        <v>26.616479999999999</v>
      </c>
      <c r="GV319" s="1">
        <v>2.2771949999999999E-2</v>
      </c>
      <c r="GW319">
        <v>6.2525979999999999</v>
      </c>
      <c r="GX319">
        <v>0.77270609999999995</v>
      </c>
      <c r="GY319">
        <v>26.938330000000001</v>
      </c>
      <c r="GZ319" s="1">
        <v>2.0629069999999999E-2</v>
      </c>
      <c r="HA319">
        <v>5.6799160000000004</v>
      </c>
      <c r="HB319">
        <v>0.76824340000000002</v>
      </c>
      <c r="HC319">
        <v>26.78959</v>
      </c>
      <c r="HD319">
        <v>1.866833E-2</v>
      </c>
      <c r="HE319">
        <v>5.1568370000000003</v>
      </c>
      <c r="HF319">
        <v>0.76414009999999999</v>
      </c>
      <c r="HG319">
        <v>26.414860000000001</v>
      </c>
      <c r="HH319" s="1">
        <v>1.6897990000000002E-2</v>
      </c>
      <c r="HI319">
        <v>4.6819689999999996</v>
      </c>
      <c r="HJ319">
        <v>0.7605132</v>
      </c>
      <c r="HK319">
        <v>26.1097</v>
      </c>
      <c r="HL319" s="1">
        <v>1.5305600000000001E-2</v>
      </c>
      <c r="HM319">
        <v>4.2523809999999997</v>
      </c>
      <c r="HN319">
        <v>0.75738700000000003</v>
      </c>
      <c r="HO319">
        <v>26.044090000000001</v>
      </c>
      <c r="HP319" s="1">
        <v>1.387294E-2</v>
      </c>
      <c r="HQ319">
        <v>3.8638819999999998</v>
      </c>
      <c r="HR319">
        <v>0.75489289999999998</v>
      </c>
      <c r="HS319">
        <v>26.816310000000001</v>
      </c>
      <c r="HT319" s="1">
        <v>1.257932E-2</v>
      </c>
      <c r="HU319">
        <v>3.5109729999999999</v>
      </c>
      <c r="HV319">
        <v>0.75287870000000001</v>
      </c>
      <c r="HW319">
        <v>27.748640000000002</v>
      </c>
      <c r="HX319" s="1">
        <v>1.1401120000000001E-2</v>
      </c>
      <c r="HY319">
        <v>3.1880670000000002</v>
      </c>
      <c r="HZ319">
        <v>0.75128819999999996</v>
      </c>
      <c r="IA319">
        <v>28.558129999999998</v>
      </c>
      <c r="IB319" s="1">
        <v>1.031992E-2</v>
      </c>
      <c r="IC319">
        <v>2.8902299999999999</v>
      </c>
      <c r="ID319">
        <v>0.75003030000000004</v>
      </c>
      <c r="IE319">
        <v>29.109390000000001</v>
      </c>
      <c r="IF319" s="1">
        <v>9.3150890000000004E-3</v>
      </c>
      <c r="IG319">
        <v>2.6121660000000002</v>
      </c>
      <c r="IH319">
        <v>0.74907219999999997</v>
      </c>
      <c r="II319">
        <v>28.864840000000001</v>
      </c>
      <c r="IJ319" s="1">
        <v>8.3730760000000001E-3</v>
      </c>
      <c r="IK319">
        <v>2.350517</v>
      </c>
      <c r="IL319">
        <v>0.74833890000000003</v>
      </c>
      <c r="IM319">
        <v>28.320119999999999</v>
      </c>
      <c r="IN319" s="1">
        <v>7.4842299999999997E-3</v>
      </c>
      <c r="IO319">
        <v>2.1029779999999998</v>
      </c>
      <c r="IP319">
        <v>0.74783149999999998</v>
      </c>
      <c r="IQ319">
        <v>27.795950000000001</v>
      </c>
      <c r="IR319" s="1">
        <v>6.6402969999999999E-3</v>
      </c>
      <c r="IS319">
        <v>1.867564</v>
      </c>
      <c r="IT319">
        <v>0.74739750000000005</v>
      </c>
      <c r="IU319">
        <v>27.507639999999999</v>
      </c>
      <c r="IV319" s="1">
        <v>5.8277490000000001E-3</v>
      </c>
      <c r="IW319">
        <v>1.6404259999999999</v>
      </c>
      <c r="IX319">
        <v>0.7470869</v>
      </c>
      <c r="IY319">
        <v>27.971530000000001</v>
      </c>
      <c r="IZ319" s="1">
        <v>5.031092E-3</v>
      </c>
      <c r="JA319">
        <v>1.4175819999999999</v>
      </c>
      <c r="JB319">
        <v>0.74686149999999996</v>
      </c>
      <c r="JC319">
        <v>28.210100000000001</v>
      </c>
      <c r="JD319" s="1">
        <v>4.2432449999999997E-3</v>
      </c>
      <c r="JE319">
        <v>1.1970369999999999</v>
      </c>
      <c r="JF319">
        <v>0.74669260000000004</v>
      </c>
      <c r="JG319">
        <v>28.586970000000001</v>
      </c>
      <c r="JH319" s="1">
        <v>3.4815990000000002E-3</v>
      </c>
      <c r="JI319">
        <v>0.98334940000000004</v>
      </c>
      <c r="JJ319">
        <v>0.74660519999999997</v>
      </c>
      <c r="JK319">
        <v>28.40803</v>
      </c>
      <c r="JL319" s="1">
        <v>2.7836890000000002E-3</v>
      </c>
      <c r="JM319">
        <v>0.78695809999999999</v>
      </c>
      <c r="JN319">
        <v>0.74652350000000001</v>
      </c>
      <c r="JO319">
        <v>28.187909999999999</v>
      </c>
      <c r="JP319" s="1">
        <v>2.191237E-3</v>
      </c>
      <c r="JQ319">
        <v>0.61975040000000003</v>
      </c>
      <c r="JR319">
        <v>0.746448</v>
      </c>
      <c r="JS319">
        <v>28.054169999999999</v>
      </c>
      <c r="JT319" s="1">
        <v>1.72875E-3</v>
      </c>
      <c r="JU319">
        <v>0.48878319999999997</v>
      </c>
      <c r="JV319">
        <v>0.74642750000000002</v>
      </c>
      <c r="JW319">
        <v>27.99738</v>
      </c>
      <c r="JX319" s="1">
        <v>1.394497E-3</v>
      </c>
      <c r="JY319">
        <v>0.39384059999999999</v>
      </c>
      <c r="JZ319">
        <v>0.74639299999999997</v>
      </c>
      <c r="KA319">
        <v>28.01539</v>
      </c>
      <c r="KB319" s="1">
        <v>1.166683E-3</v>
      </c>
      <c r="KC319">
        <v>0.329011</v>
      </c>
      <c r="KD319">
        <v>0.74638959999999999</v>
      </c>
      <c r="KE319">
        <v>28.657779999999999</v>
      </c>
      <c r="KF319" s="1">
        <v>1.015539E-3</v>
      </c>
      <c r="KG319">
        <v>0.28599790000000003</v>
      </c>
      <c r="KH319">
        <v>0.74637189999999998</v>
      </c>
      <c r="KI319">
        <v>28.84937</v>
      </c>
      <c r="KJ319" s="1">
        <v>9.1430120000000003E-4</v>
      </c>
      <c r="KK319">
        <v>0.25723020000000002</v>
      </c>
      <c r="KL319">
        <v>0.74638119999999997</v>
      </c>
      <c r="KM319">
        <v>29.117660000000001</v>
      </c>
      <c r="KN319" s="1">
        <v>8.4305299999999997E-4</v>
      </c>
      <c r="KO319">
        <v>0.2370218</v>
      </c>
      <c r="KP319">
        <v>0.74638320000000002</v>
      </c>
      <c r="KQ319">
        <v>29.079339999999998</v>
      </c>
      <c r="KR319" s="1">
        <v>7.8920339999999996E-4</v>
      </c>
      <c r="KS319">
        <v>0.22179160000000001</v>
      </c>
      <c r="KT319">
        <v>0.74636809999999998</v>
      </c>
      <c r="KU319">
        <v>28.664999999999999</v>
      </c>
      <c r="KV319" s="1">
        <v>7.4539759999999995E-4</v>
      </c>
      <c r="KW319">
        <v>0.2094366</v>
      </c>
      <c r="KX319">
        <v>0.74635680000000004</v>
      </c>
      <c r="KY319">
        <v>28.058610000000002</v>
      </c>
      <c r="KZ319" s="1">
        <v>7.0759139999999996E-4</v>
      </c>
      <c r="LA319">
        <v>0.19878589999999999</v>
      </c>
      <c r="LB319">
        <v>0.74637719999999996</v>
      </c>
      <c r="LC319">
        <v>27.445260000000001</v>
      </c>
      <c r="LD319" s="1">
        <v>6.7361609999999996E-4</v>
      </c>
      <c r="LE319">
        <v>0.18922700000000001</v>
      </c>
      <c r="LF319">
        <v>0.74639509999999998</v>
      </c>
      <c r="LG319">
        <v>27.15279</v>
      </c>
      <c r="LH319" s="1">
        <v>6.4241359999999998E-4</v>
      </c>
      <c r="LI319">
        <v>0.1804404</v>
      </c>
      <c r="LJ319">
        <v>0.74638709999999997</v>
      </c>
      <c r="LK319">
        <v>27.886839999999999</v>
      </c>
      <c r="LL319" s="1">
        <v>6.1335299999999997E-4</v>
      </c>
      <c r="LM319">
        <v>0.1722794</v>
      </c>
      <c r="LN319">
        <v>0.74637609999999999</v>
      </c>
      <c r="LO319">
        <v>28.48678</v>
      </c>
      <c r="LP319" s="1">
        <v>5.8626900000000005E-4</v>
      </c>
      <c r="LQ319">
        <v>0.16465630000000001</v>
      </c>
      <c r="LR319">
        <v>0.74638660000000001</v>
      </c>
      <c r="LS319">
        <v>29.081849999999999</v>
      </c>
      <c r="LT319" s="1">
        <v>5.6080989999999999E-4</v>
      </c>
      <c r="LU319">
        <v>0.15749659999999999</v>
      </c>
      <c r="LV319">
        <v>0.74638910000000003</v>
      </c>
      <c r="LW319">
        <v>29.587769999999999</v>
      </c>
      <c r="LX319" s="1">
        <v>5.3670550000000001E-4</v>
      </c>
      <c r="LY319">
        <v>0.15072840000000001</v>
      </c>
      <c r="LZ319">
        <v>0.74638890000000002</v>
      </c>
      <c r="MA319">
        <v>29.482089999999999</v>
      </c>
      <c r="MB319" s="1">
        <v>5.1382870000000005E-4</v>
      </c>
      <c r="MC319">
        <v>0.14430770000000001</v>
      </c>
      <c r="MD319">
        <v>0.74639230000000001</v>
      </c>
      <c r="ME319">
        <v>28.995940000000001</v>
      </c>
      <c r="MF319" s="1">
        <v>4.9214270000000001E-4</v>
      </c>
      <c r="MG319">
        <v>0.13820550000000001</v>
      </c>
      <c r="MH319">
        <v>0.74638269999999995</v>
      </c>
      <c r="MI319">
        <v>28.420829999999999</v>
      </c>
      <c r="MJ319" s="1">
        <v>4.7154679999999999E-4</v>
      </c>
      <c r="MK319">
        <v>0.13242480000000001</v>
      </c>
      <c r="ML319">
        <v>0.74637819999999999</v>
      </c>
      <c r="MM319">
        <v>28.1873</v>
      </c>
      <c r="MN319" s="1">
        <v>4.5195769999999998E-4</v>
      </c>
      <c r="MO319">
        <v>0.12692629999999999</v>
      </c>
      <c r="MP319">
        <v>0.7463708</v>
      </c>
      <c r="MQ319">
        <v>28.901009999999999</v>
      </c>
      <c r="MR319" s="1">
        <v>4.3331009999999999E-4</v>
      </c>
      <c r="MS319">
        <v>0.1216911</v>
      </c>
      <c r="MT319">
        <v>0.74634109999999998</v>
      </c>
      <c r="MU319">
        <v>29.722079999999998</v>
      </c>
      <c r="MV319" s="1">
        <v>4.1562480000000002E-4</v>
      </c>
      <c r="MW319">
        <v>0.1167108</v>
      </c>
      <c r="MX319">
        <v>0.74632989999999999</v>
      </c>
      <c r="MY319">
        <v>30.296510000000001</v>
      </c>
      <c r="MZ319" s="1">
        <v>3.9872399999999999E-4</v>
      </c>
      <c r="NA319">
        <v>0.1119666</v>
      </c>
      <c r="NB319">
        <v>0.74626360000000003</v>
      </c>
      <c r="NC319">
        <v>30.547940000000001</v>
      </c>
      <c r="ND319" s="1">
        <v>3.826794E-4</v>
      </c>
      <c r="NE319">
        <v>0.107461</v>
      </c>
      <c r="NF319">
        <v>0.74619040000000003</v>
      </c>
      <c r="NG319">
        <v>30.114660000000001</v>
      </c>
      <c r="NH319" s="1">
        <v>3.6737910000000001E-4</v>
      </c>
      <c r="NI319">
        <v>0.1031666</v>
      </c>
      <c r="NJ319">
        <v>0.74612670000000003</v>
      </c>
      <c r="NK319">
        <v>29.542940000000002</v>
      </c>
      <c r="NL319" s="1">
        <v>3.5282999999999999E-4</v>
      </c>
      <c r="NM319">
        <v>9.9078459999999993E-2</v>
      </c>
      <c r="NN319">
        <v>0.74598379999999997</v>
      </c>
      <c r="NO319">
        <v>28.994450000000001</v>
      </c>
      <c r="NP319" s="1">
        <v>3.3891910000000001E-4</v>
      </c>
      <c r="NQ319">
        <v>9.5176979999999994E-2</v>
      </c>
      <c r="NR319">
        <v>0.74586079999999999</v>
      </c>
      <c r="NS319">
        <v>28.612380000000002</v>
      </c>
      <c r="NT319" s="1">
        <v>3.2567609999999998E-4</v>
      </c>
      <c r="NU319">
        <v>9.1465160000000004E-2</v>
      </c>
      <c r="NV319">
        <v>0.74571580000000004</v>
      </c>
      <c r="NW319">
        <v>28.653749999999999</v>
      </c>
      <c r="NX319" s="1">
        <v>3.1313439999999999E-4</v>
      </c>
      <c r="NY319">
        <v>8.7946999999999997E-2</v>
      </c>
      <c r="NZ319">
        <v>0.74555780000000005</v>
      </c>
      <c r="OA319">
        <v>29.103169999999999</v>
      </c>
      <c r="OB319" s="1">
        <v>3.013038E-4</v>
      </c>
      <c r="OC319">
        <v>8.4635089999999996E-2</v>
      </c>
      <c r="OD319">
        <v>0.74537509999999996</v>
      </c>
      <c r="OE319">
        <v>29.282170000000001</v>
      </c>
      <c r="OF319" s="1">
        <v>2.9024500000000001E-4</v>
      </c>
      <c r="OG319">
        <v>8.1531350000000002E-2</v>
      </c>
      <c r="OH319">
        <v>0.74522040000000001</v>
      </c>
      <c r="OI319">
        <v>29.374400000000001</v>
      </c>
      <c r="OJ319" s="1">
        <v>2.798524E-4</v>
      </c>
      <c r="OK319">
        <v>7.8616329999999998E-2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1.510491</v>
      </c>
      <c r="G320">
        <v>24.14837</v>
      </c>
      <c r="H320">
        <v>0</v>
      </c>
      <c r="I320">
        <v>0</v>
      </c>
      <c r="J320">
        <v>1.506451</v>
      </c>
      <c r="K320">
        <v>24.286460000000002</v>
      </c>
      <c r="L320">
        <v>0</v>
      </c>
      <c r="M320">
        <v>0</v>
      </c>
      <c r="N320">
        <v>1.502478</v>
      </c>
      <c r="O320">
        <v>24.56467</v>
      </c>
      <c r="P320">
        <v>0</v>
      </c>
      <c r="Q320">
        <v>0</v>
      </c>
      <c r="R320">
        <v>1.498489</v>
      </c>
      <c r="S320">
        <v>24.356940000000002</v>
      </c>
      <c r="T320">
        <v>0</v>
      </c>
      <c r="U320">
        <v>0</v>
      </c>
      <c r="V320">
        <v>1.4945390000000001</v>
      </c>
      <c r="W320">
        <v>24.07986</v>
      </c>
      <c r="X320">
        <v>0</v>
      </c>
      <c r="Y320">
        <v>0</v>
      </c>
      <c r="Z320">
        <v>1.490842</v>
      </c>
      <c r="AA320">
        <v>23.676130000000001</v>
      </c>
      <c r="AB320">
        <v>0</v>
      </c>
      <c r="AC320">
        <v>0</v>
      </c>
      <c r="AD320">
        <v>1.4870380000000001</v>
      </c>
      <c r="AE320">
        <v>23.319379999999999</v>
      </c>
      <c r="AF320">
        <v>0</v>
      </c>
      <c r="AG320">
        <v>0</v>
      </c>
      <c r="AH320">
        <v>1.4834430000000001</v>
      </c>
      <c r="AI320">
        <v>23.079070000000002</v>
      </c>
      <c r="AJ320">
        <v>0</v>
      </c>
      <c r="AK320">
        <v>0</v>
      </c>
      <c r="AL320">
        <v>1.4793160000000001</v>
      </c>
      <c r="AM320">
        <v>23.412230000000001</v>
      </c>
      <c r="AN320">
        <v>0</v>
      </c>
      <c r="AO320">
        <v>0</v>
      </c>
      <c r="AP320">
        <v>1.474882</v>
      </c>
      <c r="AQ320">
        <v>23.609089999999998</v>
      </c>
      <c r="AR320">
        <v>0</v>
      </c>
      <c r="AS320">
        <v>0</v>
      </c>
      <c r="AT320">
        <v>1.46976</v>
      </c>
      <c r="AU320">
        <v>23.784220000000001</v>
      </c>
      <c r="AV320">
        <v>0</v>
      </c>
      <c r="AW320">
        <v>0</v>
      </c>
      <c r="AX320">
        <v>1.4641230000000001</v>
      </c>
      <c r="AY320">
        <v>23.731839999999998</v>
      </c>
      <c r="AZ320">
        <v>0</v>
      </c>
      <c r="BA320">
        <v>0</v>
      </c>
      <c r="BB320">
        <v>1.45804</v>
      </c>
      <c r="BC320">
        <v>23.558150000000001</v>
      </c>
      <c r="BD320">
        <v>0</v>
      </c>
      <c r="BE320">
        <v>0</v>
      </c>
      <c r="BF320">
        <v>1.4521729999999999</v>
      </c>
      <c r="BG320">
        <v>23.2395</v>
      </c>
      <c r="BH320">
        <v>0</v>
      </c>
      <c r="BI320">
        <v>0</v>
      </c>
      <c r="BJ320">
        <v>1.44764</v>
      </c>
      <c r="BK320">
        <v>23.092860000000002</v>
      </c>
      <c r="BL320">
        <v>0</v>
      </c>
      <c r="BM320">
        <v>0</v>
      </c>
      <c r="BN320">
        <v>1.4436089999999999</v>
      </c>
      <c r="BO320">
        <v>23.300190000000001</v>
      </c>
      <c r="BP320">
        <v>7.7269010000000006E-33</v>
      </c>
      <c r="BQ320">
        <v>2.0007630000000001E-30</v>
      </c>
      <c r="BR320">
        <v>1.439878</v>
      </c>
      <c r="BS320">
        <v>23.824919999999999</v>
      </c>
      <c r="BT320">
        <v>1.1568469999999999E-21</v>
      </c>
      <c r="BU320" s="1">
        <v>1.9575550000000001E-19</v>
      </c>
      <c r="BV320">
        <v>1.4365060000000001</v>
      </c>
      <c r="BW320">
        <v>24.454070000000002</v>
      </c>
      <c r="BX320" s="1">
        <v>5.5254980000000001E-16</v>
      </c>
      <c r="BY320" s="1">
        <v>7.9478270000000002E-14</v>
      </c>
      <c r="BZ320">
        <v>1.433238</v>
      </c>
      <c r="CA320">
        <v>24.910799999999998</v>
      </c>
      <c r="CB320" s="1">
        <v>4.1657549999999998E-10</v>
      </c>
      <c r="CC320" s="1">
        <v>7.6730910000000005E-8</v>
      </c>
      <c r="CD320">
        <v>1.4300349999999999</v>
      </c>
      <c r="CE320">
        <v>24.784230000000001</v>
      </c>
      <c r="CF320" s="1">
        <v>6.3146150000000001E-7</v>
      </c>
      <c r="CG320" s="1">
        <v>1.253893E-4</v>
      </c>
      <c r="CH320">
        <v>1.426623</v>
      </c>
      <c r="CI320">
        <v>24.392810000000001</v>
      </c>
      <c r="CJ320" s="1">
        <v>1.4133449999999999E-4</v>
      </c>
      <c r="CK320" s="1">
        <v>2.951312E-2</v>
      </c>
      <c r="CL320">
        <v>1.4227799999999999</v>
      </c>
      <c r="CM320">
        <v>23.901959999999999</v>
      </c>
      <c r="CN320" s="1">
        <v>8.8273169999999995E-3</v>
      </c>
      <c r="CO320" s="1">
        <v>1.9211100000000001</v>
      </c>
      <c r="CP320">
        <v>1.4183809999999999</v>
      </c>
      <c r="CQ320">
        <v>23.522539999999999</v>
      </c>
      <c r="CR320" s="1">
        <v>0.2059211</v>
      </c>
      <c r="CS320" s="1">
        <v>46.393659999999997</v>
      </c>
      <c r="CT320">
        <v>1.4134040000000001</v>
      </c>
      <c r="CU320">
        <v>23.61693</v>
      </c>
      <c r="CV320" s="1">
        <v>2.1471460000000002</v>
      </c>
      <c r="CW320" s="1">
        <v>498.87200000000001</v>
      </c>
      <c r="CX320">
        <v>1.4074709999999999</v>
      </c>
      <c r="CY320">
        <v>24.027709999999999</v>
      </c>
      <c r="CZ320" s="1">
        <v>11.397819999999999</v>
      </c>
      <c r="DA320">
        <v>2720.788</v>
      </c>
      <c r="DB320">
        <v>1.400852</v>
      </c>
      <c r="DC320">
        <v>24.405889999999999</v>
      </c>
      <c r="DD320" s="1">
        <v>34.037410000000001</v>
      </c>
      <c r="DE320">
        <v>8322.2610000000004</v>
      </c>
      <c r="DF320">
        <v>1.3934850000000001</v>
      </c>
      <c r="DG320">
        <v>24.69172</v>
      </c>
      <c r="DH320">
        <v>62.003619999999998</v>
      </c>
      <c r="DI320">
        <v>15491.07</v>
      </c>
      <c r="DJ320">
        <v>1.386061</v>
      </c>
      <c r="DK320">
        <v>24.588200000000001</v>
      </c>
      <c r="DL320">
        <v>73.781660000000002</v>
      </c>
      <c r="DM320">
        <v>18808.169999999998</v>
      </c>
      <c r="DN320">
        <v>1.378028</v>
      </c>
      <c r="DO320">
        <v>24.42371</v>
      </c>
      <c r="DP320">
        <v>60.768619999999999</v>
      </c>
      <c r="DQ320">
        <v>15779.27</v>
      </c>
      <c r="DR320">
        <v>1.3697649999999999</v>
      </c>
      <c r="DS320">
        <v>24.146629999999998</v>
      </c>
      <c r="DT320">
        <v>36.403399999999998</v>
      </c>
      <c r="DU320">
        <v>9610.0400000000009</v>
      </c>
      <c r="DV320">
        <v>1.3611549999999999</v>
      </c>
      <c r="DW320">
        <v>23.85284</v>
      </c>
      <c r="DX320">
        <v>16.569009999999999</v>
      </c>
      <c r="DY320">
        <v>4438.8040000000001</v>
      </c>
      <c r="DZ320">
        <v>1.3519589999999999</v>
      </c>
      <c r="EA320">
        <v>23.872209999999999</v>
      </c>
      <c r="EB320">
        <v>5.9714470000000004</v>
      </c>
      <c r="EC320">
        <v>1620.2929999999999</v>
      </c>
      <c r="ED320">
        <v>1.342652</v>
      </c>
      <c r="EE320">
        <v>24.07563</v>
      </c>
      <c r="EF320">
        <v>1.7875570000000001</v>
      </c>
      <c r="EG320">
        <v>489.69560000000001</v>
      </c>
      <c r="EH320">
        <v>1.3335159999999999</v>
      </c>
      <c r="EI320">
        <v>24.442779999999999</v>
      </c>
      <c r="EJ320">
        <v>0.48549789999999998</v>
      </c>
      <c r="EK320">
        <v>133.21119999999999</v>
      </c>
      <c r="EL320">
        <v>1.3240270000000001</v>
      </c>
      <c r="EM320">
        <v>24.708939999999998</v>
      </c>
      <c r="EN320">
        <v>0.15273210000000001</v>
      </c>
      <c r="EO320">
        <v>41.135219999999997</v>
      </c>
      <c r="EP320">
        <v>1.314489</v>
      </c>
      <c r="EQ320">
        <v>24.632490000000001</v>
      </c>
      <c r="ER320">
        <v>8.1416020000000006E-2</v>
      </c>
      <c r="ES320">
        <v>21.20551</v>
      </c>
      <c r="ET320">
        <v>1.3050040000000001</v>
      </c>
      <c r="EU320">
        <v>24.332100000000001</v>
      </c>
      <c r="EV320">
        <v>6.855456E-2</v>
      </c>
      <c r="EW320">
        <v>17.566859999999998</v>
      </c>
      <c r="EX320">
        <v>1.296878</v>
      </c>
      <c r="EY320">
        <v>24.057790000000001</v>
      </c>
      <c r="EZ320">
        <v>6.581584E-2</v>
      </c>
      <c r="FA320">
        <v>16.83671</v>
      </c>
      <c r="FB320">
        <v>1.2887379999999999</v>
      </c>
      <c r="FC320">
        <v>23.996189999999999</v>
      </c>
      <c r="FD320">
        <v>6.3318849999999996E-2</v>
      </c>
      <c r="FE320">
        <v>16.232220000000002</v>
      </c>
      <c r="FF320">
        <v>1.2798719999999999</v>
      </c>
      <c r="FG320">
        <v>24.614940000000001</v>
      </c>
      <c r="FH320">
        <v>5.9674020000000001E-2</v>
      </c>
      <c r="FI320">
        <v>15.34051</v>
      </c>
      <c r="FJ320">
        <v>1.27077</v>
      </c>
      <c r="FK320">
        <v>25.04607</v>
      </c>
      <c r="FL320">
        <v>5.5246200000000002E-2</v>
      </c>
      <c r="FM320">
        <v>14.24043</v>
      </c>
      <c r="FN320">
        <v>1.2614240000000001</v>
      </c>
      <c r="FO320">
        <v>25.341460000000001</v>
      </c>
      <c r="FP320">
        <v>5.0546849999999997E-2</v>
      </c>
      <c r="FQ320">
        <v>13.062110000000001</v>
      </c>
      <c r="FR320">
        <v>1.2523470000000001</v>
      </c>
      <c r="FS320">
        <v>25.294650000000001</v>
      </c>
      <c r="FT320" s="1">
        <v>4.5953309999999997E-2</v>
      </c>
      <c r="FU320">
        <v>11.896100000000001</v>
      </c>
      <c r="FV320">
        <v>1.2428140000000001</v>
      </c>
      <c r="FW320">
        <v>25.06156</v>
      </c>
      <c r="FX320" s="1">
        <v>4.1614310000000002E-2</v>
      </c>
      <c r="FY320">
        <v>10.79402</v>
      </c>
      <c r="FZ320">
        <v>1.2330209999999999</v>
      </c>
      <c r="GA320">
        <v>24.806740000000001</v>
      </c>
      <c r="GB320" s="1">
        <v>3.7624810000000002E-2</v>
      </c>
      <c r="GC320">
        <v>9.778314</v>
      </c>
      <c r="GD320">
        <v>1.2244409999999999</v>
      </c>
      <c r="GE320">
        <v>24.595970000000001</v>
      </c>
      <c r="GF320" s="1">
        <v>3.4056339999999997E-2</v>
      </c>
      <c r="GG320">
        <v>8.8592270000000006</v>
      </c>
      <c r="GH320">
        <v>1.2161960000000001</v>
      </c>
      <c r="GI320">
        <v>24.618079999999999</v>
      </c>
      <c r="GJ320" s="1">
        <v>3.0839490000000001E-2</v>
      </c>
      <c r="GK320">
        <v>8.0376200000000004</v>
      </c>
      <c r="GL320">
        <v>1.2079150000000001</v>
      </c>
      <c r="GM320">
        <v>25.391829999999999</v>
      </c>
      <c r="GN320">
        <v>2.7944549999999999E-2</v>
      </c>
      <c r="GO320">
        <v>7.298565</v>
      </c>
      <c r="GP320">
        <v>1.1998530000000001</v>
      </c>
      <c r="GQ320">
        <v>26.058029999999999</v>
      </c>
      <c r="GR320" s="1">
        <v>2.532976E-2</v>
      </c>
      <c r="GS320">
        <v>6.6293959999999998</v>
      </c>
      <c r="GT320">
        <v>1.192048</v>
      </c>
      <c r="GU320">
        <v>26.637720000000002</v>
      </c>
      <c r="GV320" s="1">
        <v>2.295842E-2</v>
      </c>
      <c r="GW320">
        <v>6.0204000000000004</v>
      </c>
      <c r="GX320">
        <v>1.1846559999999999</v>
      </c>
      <c r="GY320">
        <v>26.978439999999999</v>
      </c>
      <c r="GZ320" s="1">
        <v>2.0799680000000001E-2</v>
      </c>
      <c r="HA320">
        <v>5.4644279999999998</v>
      </c>
      <c r="HB320">
        <v>1.177368</v>
      </c>
      <c r="HC320">
        <v>26.821269999999998</v>
      </c>
      <c r="HD320" s="1">
        <v>1.8824069999999998E-2</v>
      </c>
      <c r="HE320">
        <v>4.95695</v>
      </c>
      <c r="HF320">
        <v>1.170674</v>
      </c>
      <c r="HG320">
        <v>26.42747</v>
      </c>
      <c r="HH320" s="1">
        <v>1.7038790000000002E-2</v>
      </c>
      <c r="HI320">
        <v>4.4963319999999998</v>
      </c>
      <c r="HJ320">
        <v>1.1647559999999999</v>
      </c>
      <c r="HK320">
        <v>26.127420000000001</v>
      </c>
      <c r="HL320" s="1">
        <v>1.543275E-2</v>
      </c>
      <c r="HM320">
        <v>4.0800679999999998</v>
      </c>
      <c r="HN320">
        <v>1.1596839999999999</v>
      </c>
      <c r="HO320">
        <v>26.045280000000002</v>
      </c>
      <c r="HP320" s="1">
        <v>1.3987919999999999E-2</v>
      </c>
      <c r="HQ320">
        <v>3.7039629999999999</v>
      </c>
      <c r="HR320">
        <v>1.155257</v>
      </c>
      <c r="HS320">
        <v>26.81598</v>
      </c>
      <c r="HT320" s="1">
        <v>1.268383E-2</v>
      </c>
      <c r="HU320">
        <v>3.3635100000000002</v>
      </c>
      <c r="HV320">
        <v>1.1512230000000001</v>
      </c>
      <c r="HW320">
        <v>27.747599999999998</v>
      </c>
      <c r="HX320" s="1">
        <v>1.149675E-2</v>
      </c>
      <c r="HY320">
        <v>3.052934</v>
      </c>
      <c r="HZ320">
        <v>1.1480090000000001</v>
      </c>
      <c r="IA320">
        <v>28.561769999999999</v>
      </c>
      <c r="IB320" s="1">
        <v>1.040834E-2</v>
      </c>
      <c r="IC320">
        <v>2.7676229999999999</v>
      </c>
      <c r="ID320">
        <v>1.1455040000000001</v>
      </c>
      <c r="IE320">
        <v>29.136330000000001</v>
      </c>
      <c r="IF320" s="1">
        <v>9.3977179999999993E-3</v>
      </c>
      <c r="IG320">
        <v>2.5020560000000001</v>
      </c>
      <c r="IH320">
        <v>1.143589</v>
      </c>
      <c r="II320">
        <v>28.900500000000001</v>
      </c>
      <c r="IJ320" s="1">
        <v>8.4507290000000006E-3</v>
      </c>
      <c r="IK320">
        <v>2.2522829999999998</v>
      </c>
      <c r="IL320">
        <v>1.142104</v>
      </c>
      <c r="IM320">
        <v>28.346240000000002</v>
      </c>
      <c r="IN320" s="1">
        <v>7.5577750000000001E-3</v>
      </c>
      <c r="IO320">
        <v>2.0162640000000001</v>
      </c>
      <c r="IP320">
        <v>1.140954</v>
      </c>
      <c r="IQ320">
        <v>27.824439999999999</v>
      </c>
      <c r="IR320" s="1">
        <v>6.7103429999999997E-3</v>
      </c>
      <c r="IS320">
        <v>1.792095</v>
      </c>
      <c r="IT320">
        <v>1.1401380000000001</v>
      </c>
      <c r="IU320">
        <v>27.51474</v>
      </c>
      <c r="IV320" s="1">
        <v>5.8957430000000002E-3</v>
      </c>
      <c r="IW320">
        <v>1.5761559999999999</v>
      </c>
      <c r="IX320">
        <v>1.1395660000000001</v>
      </c>
      <c r="IY320">
        <v>27.971620000000001</v>
      </c>
      <c r="IZ320" s="1">
        <v>5.0982500000000004E-3</v>
      </c>
      <c r="JA320">
        <v>1.3647180000000001</v>
      </c>
      <c r="JB320">
        <v>1.139146</v>
      </c>
      <c r="JC320">
        <v>28.21011</v>
      </c>
      <c r="JD320" s="1">
        <v>4.309457E-3</v>
      </c>
      <c r="JE320">
        <v>1.1555040000000001</v>
      </c>
      <c r="JF320">
        <v>1.138819</v>
      </c>
      <c r="JG320">
        <v>28.5915</v>
      </c>
      <c r="JH320" s="1">
        <v>3.5443929999999998E-3</v>
      </c>
      <c r="JI320">
        <v>0.95204230000000001</v>
      </c>
      <c r="JJ320">
        <v>1.1386259999999999</v>
      </c>
      <c r="JK320">
        <v>28.435089999999999</v>
      </c>
      <c r="JL320" s="1">
        <v>2.8395870000000002E-3</v>
      </c>
      <c r="JM320">
        <v>0.76385360000000002</v>
      </c>
      <c r="JN320">
        <v>1.138452</v>
      </c>
      <c r="JO320">
        <v>28.216650000000001</v>
      </c>
      <c r="JP320" s="1">
        <v>2.2369830000000001E-3</v>
      </c>
      <c r="JQ320">
        <v>0.60220739999999995</v>
      </c>
      <c r="JR320">
        <v>1.1383669999999999</v>
      </c>
      <c r="JS320">
        <v>28.090869999999999</v>
      </c>
      <c r="JT320" s="1">
        <v>1.763209E-3</v>
      </c>
      <c r="JU320">
        <v>0.47444599999999998</v>
      </c>
      <c r="JV320">
        <v>1.138325</v>
      </c>
      <c r="JW320">
        <v>28.016970000000001</v>
      </c>
      <c r="JX320" s="1">
        <v>1.418699E-3</v>
      </c>
      <c r="JY320">
        <v>0.38111980000000001</v>
      </c>
      <c r="JZ320">
        <v>1.138242</v>
      </c>
      <c r="KA320">
        <v>28.02805</v>
      </c>
      <c r="KB320" s="1">
        <v>1.182869E-3</v>
      </c>
      <c r="KC320">
        <v>0.31702900000000001</v>
      </c>
      <c r="KD320">
        <v>1.1382159999999999</v>
      </c>
      <c r="KE320">
        <v>28.673380000000002</v>
      </c>
      <c r="KF320" s="1">
        <v>1.026243E-3</v>
      </c>
      <c r="KG320">
        <v>0.27444570000000001</v>
      </c>
      <c r="KH320">
        <v>1.1381950000000001</v>
      </c>
      <c r="KI320">
        <v>28.861370000000001</v>
      </c>
      <c r="KJ320" s="1">
        <v>9.216017E-4</v>
      </c>
      <c r="KK320">
        <v>0.2460437</v>
      </c>
      <c r="KL320">
        <v>1.1382060000000001</v>
      </c>
      <c r="KM320">
        <v>29.124949999999998</v>
      </c>
      <c r="KN320" s="1">
        <v>8.4833239999999996E-4</v>
      </c>
      <c r="KO320">
        <v>0.2262219</v>
      </c>
      <c r="KP320">
        <v>1.1381730000000001</v>
      </c>
      <c r="KQ320">
        <v>29.123259999999998</v>
      </c>
      <c r="KR320" s="1">
        <v>7.9334209999999997E-4</v>
      </c>
      <c r="KS320">
        <v>0.21140519999999999</v>
      </c>
      <c r="KT320">
        <v>1.138169</v>
      </c>
      <c r="KU320">
        <v>28.708870000000001</v>
      </c>
      <c r="KV320" s="1">
        <v>7.4885329999999995E-4</v>
      </c>
      <c r="KW320">
        <v>0.19947490000000001</v>
      </c>
      <c r="KX320">
        <v>1.1381509999999999</v>
      </c>
      <c r="KY320">
        <v>28.097860000000001</v>
      </c>
      <c r="KZ320" s="1">
        <v>7.1063929999999999E-4</v>
      </c>
      <c r="LA320">
        <v>0.189248</v>
      </c>
      <c r="LB320">
        <v>1.138144</v>
      </c>
      <c r="LC320">
        <v>27.489229999999999</v>
      </c>
      <c r="LD320" s="1">
        <v>6.7638240000000003E-4</v>
      </c>
      <c r="LE320">
        <v>0.18010409999999999</v>
      </c>
      <c r="LF320">
        <v>1.138177</v>
      </c>
      <c r="LG320">
        <v>27.178380000000001</v>
      </c>
      <c r="LH320" s="1">
        <v>6.4497839999999996E-4</v>
      </c>
      <c r="LI320">
        <v>0.1717159</v>
      </c>
      <c r="LJ320">
        <v>1.1381969999999999</v>
      </c>
      <c r="LK320">
        <v>27.911049999999999</v>
      </c>
      <c r="LL320" s="1">
        <v>6.1574419999999995E-4</v>
      </c>
      <c r="LM320">
        <v>0.16393250000000001</v>
      </c>
      <c r="LN320">
        <v>1.138191</v>
      </c>
      <c r="LO320">
        <v>28.497150000000001</v>
      </c>
      <c r="LP320" s="1">
        <v>5.8850890000000005E-4</v>
      </c>
      <c r="LQ320">
        <v>0.15665670000000001</v>
      </c>
      <c r="LR320">
        <v>1.1382019999999999</v>
      </c>
      <c r="LS320">
        <v>29.090769999999999</v>
      </c>
      <c r="LT320" s="1">
        <v>5.6291670000000002E-4</v>
      </c>
      <c r="LU320">
        <v>0.14983679999999999</v>
      </c>
      <c r="LV320">
        <v>1.138201</v>
      </c>
      <c r="LW320">
        <v>29.63402</v>
      </c>
      <c r="LX320" s="1">
        <v>5.3870350000000003E-4</v>
      </c>
      <c r="LY320">
        <v>0.1433885</v>
      </c>
      <c r="LZ320">
        <v>1.13819</v>
      </c>
      <c r="MA320">
        <v>29.52721</v>
      </c>
      <c r="MB320" s="1">
        <v>5.1571950000000005E-4</v>
      </c>
      <c r="MC320">
        <v>0.13727429999999999</v>
      </c>
      <c r="MD320">
        <v>1.1382099999999999</v>
      </c>
      <c r="ME320">
        <v>29.0229</v>
      </c>
      <c r="MF320" s="1">
        <v>4.9394939999999996E-4</v>
      </c>
      <c r="MG320">
        <v>0.13146669999999999</v>
      </c>
      <c r="MH320">
        <v>1.1381840000000001</v>
      </c>
      <c r="MI320">
        <v>28.46538</v>
      </c>
      <c r="MJ320" s="1">
        <v>4.7325600000000002E-4</v>
      </c>
      <c r="MK320">
        <v>0.12596109999999999</v>
      </c>
      <c r="ML320">
        <v>1.138188</v>
      </c>
      <c r="MM320">
        <v>28.215789999999998</v>
      </c>
      <c r="MN320" s="1">
        <v>4.5358470000000001E-4</v>
      </c>
      <c r="MO320">
        <v>0.1207261</v>
      </c>
      <c r="MP320">
        <v>1.138142</v>
      </c>
      <c r="MQ320">
        <v>28.92399</v>
      </c>
      <c r="MR320" s="1">
        <v>4.3485689999999999E-4</v>
      </c>
      <c r="MS320">
        <v>0.1157441</v>
      </c>
      <c r="MT320">
        <v>1.1381239999999999</v>
      </c>
      <c r="MU320">
        <v>29.731120000000001</v>
      </c>
      <c r="MV320" s="1">
        <v>4.1709860000000001E-4</v>
      </c>
      <c r="MW320">
        <v>0.11100119999999999</v>
      </c>
      <c r="MX320">
        <v>1.13808</v>
      </c>
      <c r="MY320">
        <v>30.311050000000002</v>
      </c>
      <c r="MZ320" s="1">
        <v>4.0012769999999998E-4</v>
      </c>
      <c r="NA320">
        <v>0.106487</v>
      </c>
      <c r="NB320">
        <v>1.1380079999999999</v>
      </c>
      <c r="NC320">
        <v>30.588909999999998</v>
      </c>
      <c r="ND320" s="1">
        <v>3.8401119999999998E-4</v>
      </c>
      <c r="NE320">
        <v>0.10219449999999999</v>
      </c>
      <c r="NF320">
        <v>1.1378999999999999</v>
      </c>
      <c r="NG320">
        <v>30.158339999999999</v>
      </c>
      <c r="NH320" s="1">
        <v>3.68654E-4</v>
      </c>
      <c r="NI320">
        <v>9.8109769999999999E-2</v>
      </c>
      <c r="NJ320">
        <v>1.1377200000000001</v>
      </c>
      <c r="NK320">
        <v>29.578849999999999</v>
      </c>
      <c r="NL320" s="1">
        <v>3.5404259999999998E-4</v>
      </c>
      <c r="NM320">
        <v>9.42191E-2</v>
      </c>
      <c r="NN320">
        <v>1.137532</v>
      </c>
      <c r="NO320">
        <v>29.036529999999999</v>
      </c>
      <c r="NP320" s="1">
        <v>3.4007699999999999E-4</v>
      </c>
      <c r="NQ320">
        <v>9.0503539999999993E-2</v>
      </c>
      <c r="NR320">
        <v>1.137283</v>
      </c>
      <c r="NS320">
        <v>28.638999999999999</v>
      </c>
      <c r="NT320" s="1">
        <v>3.267729E-4</v>
      </c>
      <c r="NU320">
        <v>8.6969500000000005E-2</v>
      </c>
      <c r="NV320">
        <v>1.1370169999999999</v>
      </c>
      <c r="NW320">
        <v>28.669119999999999</v>
      </c>
      <c r="NX320" s="1">
        <v>3.1417309999999998E-4</v>
      </c>
      <c r="NY320">
        <v>8.3618960000000006E-2</v>
      </c>
      <c r="NZ320">
        <v>1.136711</v>
      </c>
      <c r="OA320">
        <v>29.12105</v>
      </c>
      <c r="OB320" s="1">
        <v>3.0228109999999998E-4</v>
      </c>
      <c r="OC320">
        <v>8.0463129999999994E-2</v>
      </c>
      <c r="OD320">
        <v>1.1364300000000001</v>
      </c>
      <c r="OE320">
        <v>29.283329999999999</v>
      </c>
      <c r="OF320" s="1">
        <v>2.9115929999999998E-4</v>
      </c>
      <c r="OG320">
        <v>7.7500730000000004E-2</v>
      </c>
      <c r="OH320">
        <v>1.1360950000000001</v>
      </c>
      <c r="OI320">
        <v>29.39462</v>
      </c>
      <c r="OJ320" s="1">
        <v>2.8071299999999998E-4</v>
      </c>
      <c r="OK320">
        <v>7.4722830000000004E-2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0.73978820000000001</v>
      </c>
      <c r="G321">
        <v>24.1706</v>
      </c>
      <c r="H321">
        <v>0</v>
      </c>
      <c r="I321">
        <v>0</v>
      </c>
      <c r="J321">
        <v>0.742309</v>
      </c>
      <c r="K321">
        <v>24.295369999999998</v>
      </c>
      <c r="L321">
        <v>0</v>
      </c>
      <c r="M321">
        <v>0</v>
      </c>
      <c r="N321">
        <v>0.74494400000000005</v>
      </c>
      <c r="O321">
        <v>24.583169999999999</v>
      </c>
      <c r="P321">
        <v>0</v>
      </c>
      <c r="Q321">
        <v>0</v>
      </c>
      <c r="R321">
        <v>0.74753550000000002</v>
      </c>
      <c r="S321">
        <v>24.373100000000001</v>
      </c>
      <c r="T321">
        <v>0</v>
      </c>
      <c r="U321">
        <v>0</v>
      </c>
      <c r="V321">
        <v>0.75024829999999998</v>
      </c>
      <c r="W321">
        <v>24.11073</v>
      </c>
      <c r="X321">
        <v>0</v>
      </c>
      <c r="Y321">
        <v>0</v>
      </c>
      <c r="Z321">
        <v>0.75146659999999998</v>
      </c>
      <c r="AA321">
        <v>23.708300000000001</v>
      </c>
      <c r="AB321">
        <v>0</v>
      </c>
      <c r="AC321">
        <v>0</v>
      </c>
      <c r="AD321">
        <v>0.7509747</v>
      </c>
      <c r="AE321">
        <v>23.34872</v>
      </c>
      <c r="AF321">
        <v>0</v>
      </c>
      <c r="AG321">
        <v>0</v>
      </c>
      <c r="AH321">
        <v>0.75050600000000001</v>
      </c>
      <c r="AI321">
        <v>23.10604</v>
      </c>
      <c r="AJ321">
        <v>0</v>
      </c>
      <c r="AK321">
        <v>0</v>
      </c>
      <c r="AL321">
        <v>0.74990809999999997</v>
      </c>
      <c r="AM321">
        <v>23.42754</v>
      </c>
      <c r="AN321">
        <v>0</v>
      </c>
      <c r="AO321">
        <v>0</v>
      </c>
      <c r="AP321">
        <v>0.74925310000000001</v>
      </c>
      <c r="AQ321">
        <v>23.60941</v>
      </c>
      <c r="AR321">
        <v>0</v>
      </c>
      <c r="AS321">
        <v>0</v>
      </c>
      <c r="AT321">
        <v>0.74853930000000002</v>
      </c>
      <c r="AU321">
        <v>23.798220000000001</v>
      </c>
      <c r="AV321">
        <v>0</v>
      </c>
      <c r="AW321">
        <v>0</v>
      </c>
      <c r="AX321">
        <v>0.7477646</v>
      </c>
      <c r="AY321">
        <v>23.74877</v>
      </c>
      <c r="AZ321">
        <v>0</v>
      </c>
      <c r="BA321">
        <v>0</v>
      </c>
      <c r="BB321">
        <v>0.74700129999999998</v>
      </c>
      <c r="BC321">
        <v>23.5823</v>
      </c>
      <c r="BD321">
        <v>0</v>
      </c>
      <c r="BE321">
        <v>0</v>
      </c>
      <c r="BF321">
        <v>0.74646190000000001</v>
      </c>
      <c r="BG321">
        <v>23.278020000000001</v>
      </c>
      <c r="BH321">
        <v>0</v>
      </c>
      <c r="BI321">
        <v>0</v>
      </c>
      <c r="BJ321">
        <v>0.74654290000000001</v>
      </c>
      <c r="BK321">
        <v>23.13053</v>
      </c>
      <c r="BL321">
        <v>0</v>
      </c>
      <c r="BM321">
        <v>0</v>
      </c>
      <c r="BN321">
        <v>0.74708470000000005</v>
      </c>
      <c r="BO321">
        <v>23.332730000000002</v>
      </c>
      <c r="BP321">
        <v>1.7855919999999999E-33</v>
      </c>
      <c r="BQ321">
        <v>5.6370209999999999E-31</v>
      </c>
      <c r="BR321">
        <v>0.74778820000000001</v>
      </c>
      <c r="BS321">
        <v>23.8505</v>
      </c>
      <c r="BT321">
        <v>4.4989990000000004E-22</v>
      </c>
      <c r="BU321" s="1">
        <v>9.7376689999999997E-20</v>
      </c>
      <c r="BV321">
        <v>0.74868860000000004</v>
      </c>
      <c r="BW321">
        <v>24.473289999999999</v>
      </c>
      <c r="BX321" s="1">
        <v>6.6607059999999998E-17</v>
      </c>
      <c r="BY321" s="1">
        <v>2.0956840000000001E-14</v>
      </c>
      <c r="BZ321">
        <v>0.74958139999999995</v>
      </c>
      <c r="CA321">
        <v>24.92679</v>
      </c>
      <c r="CB321" s="1">
        <v>2.0506129999999999E-10</v>
      </c>
      <c r="CC321" s="1">
        <v>4.8143339999999999E-8</v>
      </c>
      <c r="CD321">
        <v>0.75057450000000003</v>
      </c>
      <c r="CE321">
        <v>24.804120000000001</v>
      </c>
      <c r="CF321" s="1">
        <v>3.770737E-7</v>
      </c>
      <c r="CG321" s="1">
        <v>9.3760080000000002E-5</v>
      </c>
      <c r="CH321">
        <v>0.75156699999999999</v>
      </c>
      <c r="CI321">
        <v>24.425439999999998</v>
      </c>
      <c r="CJ321" s="1">
        <v>9.4630009999999994E-5</v>
      </c>
      <c r="CK321" s="1">
        <v>2.4533849999999999E-2</v>
      </c>
      <c r="CL321">
        <v>0.75243950000000004</v>
      </c>
      <c r="CM321">
        <v>23.940349999999999</v>
      </c>
      <c r="CN321" s="1">
        <v>6.4467140000000001E-3</v>
      </c>
      <c r="CO321" s="1">
        <v>1.7322820000000001</v>
      </c>
      <c r="CP321">
        <v>0.75334389999999996</v>
      </c>
      <c r="CQ321">
        <v>23.556660000000001</v>
      </c>
      <c r="CR321" s="1">
        <v>0.16157840000000001</v>
      </c>
      <c r="CS321" s="1">
        <v>44.763210000000001</v>
      </c>
      <c r="CT321">
        <v>0.75414939999999997</v>
      </c>
      <c r="CU321">
        <v>23.654209999999999</v>
      </c>
      <c r="CV321" s="1">
        <v>1.7914019999999999</v>
      </c>
      <c r="CW321" s="1">
        <v>510.23169999999999</v>
      </c>
      <c r="CX321">
        <v>0.75501019999999996</v>
      </c>
      <c r="CY321">
        <v>24.055140000000002</v>
      </c>
      <c r="CZ321" s="1">
        <v>10.033849999999999</v>
      </c>
      <c r="DA321">
        <v>2928.857</v>
      </c>
      <c r="DB321">
        <v>0.75592649999999995</v>
      </c>
      <c r="DC321">
        <v>24.419339999999998</v>
      </c>
      <c r="DD321" s="1">
        <v>31.415649999999999</v>
      </c>
      <c r="DE321">
        <v>9373.5529999999999</v>
      </c>
      <c r="DF321">
        <v>0.75697599999999998</v>
      </c>
      <c r="DG321">
        <v>24.707229999999999</v>
      </c>
      <c r="DH321">
        <v>59.674480000000003</v>
      </c>
      <c r="DI321">
        <v>18164.66</v>
      </c>
      <c r="DJ321">
        <v>0.75678939999999995</v>
      </c>
      <c r="DK321">
        <v>24.594560000000001</v>
      </c>
      <c r="DL321">
        <v>73.70917</v>
      </c>
      <c r="DM321">
        <v>22859.5</v>
      </c>
      <c r="DN321">
        <v>0.7559709</v>
      </c>
      <c r="DO321">
        <v>24.432970000000001</v>
      </c>
      <c r="DP321">
        <v>62.72813</v>
      </c>
      <c r="DQ321">
        <v>19792.41</v>
      </c>
      <c r="DR321">
        <v>0.75527359999999999</v>
      </c>
      <c r="DS321">
        <v>24.162749999999999</v>
      </c>
      <c r="DT321">
        <v>38.696120000000001</v>
      </c>
      <c r="DU321">
        <v>12396.92</v>
      </c>
      <c r="DV321">
        <v>0.75465910000000003</v>
      </c>
      <c r="DW321">
        <v>23.866</v>
      </c>
      <c r="DX321">
        <v>18.074290000000001</v>
      </c>
      <c r="DY321">
        <v>5869.0940000000001</v>
      </c>
      <c r="DZ321">
        <v>0.75403520000000002</v>
      </c>
      <c r="EA321">
        <v>23.897780000000001</v>
      </c>
      <c r="EB321">
        <v>6.6603969999999997</v>
      </c>
      <c r="EC321">
        <v>2188.2469999999998</v>
      </c>
      <c r="ED321">
        <v>0.75359469999999995</v>
      </c>
      <c r="EE321">
        <v>24.099440000000001</v>
      </c>
      <c r="EF321">
        <v>2.0279600000000002</v>
      </c>
      <c r="EG321">
        <v>672.15920000000006</v>
      </c>
      <c r="EH321">
        <v>0.75370970000000004</v>
      </c>
      <c r="EI321">
        <v>24.460799999999999</v>
      </c>
      <c r="EJ321">
        <v>0.5528826</v>
      </c>
      <c r="EK321">
        <v>183.58750000000001</v>
      </c>
      <c r="EL321">
        <v>0.75393710000000003</v>
      </c>
      <c r="EM321">
        <v>24.716799999999999</v>
      </c>
      <c r="EN321">
        <v>0.1684263</v>
      </c>
      <c r="EO321">
        <v>55.036729999999999</v>
      </c>
      <c r="EP321">
        <v>0.75415149999999997</v>
      </c>
      <c r="EQ321">
        <v>24.633679999999998</v>
      </c>
      <c r="ER321">
        <v>8.4463460000000004E-2</v>
      </c>
      <c r="ES321">
        <v>26.70664</v>
      </c>
      <c r="ET321">
        <v>0.75479110000000005</v>
      </c>
      <c r="EU321">
        <v>24.33783</v>
      </c>
      <c r="EV321">
        <v>6.9063940000000004E-2</v>
      </c>
      <c r="EW321">
        <v>21.43224</v>
      </c>
      <c r="EX321">
        <v>0.75304850000000001</v>
      </c>
      <c r="EY321">
        <v>24.066079999999999</v>
      </c>
      <c r="EZ321">
        <v>6.5985929999999998E-2</v>
      </c>
      <c r="FA321">
        <v>20.408470000000001</v>
      </c>
      <c r="FB321">
        <v>0.75060850000000001</v>
      </c>
      <c r="FC321">
        <v>24.009460000000001</v>
      </c>
      <c r="FD321">
        <v>6.3580520000000001E-2</v>
      </c>
      <c r="FE321">
        <v>19.700060000000001</v>
      </c>
      <c r="FF321">
        <v>0.74783980000000005</v>
      </c>
      <c r="FG321">
        <v>24.64141</v>
      </c>
      <c r="FH321">
        <v>6.0040610000000001E-2</v>
      </c>
      <c r="FI321">
        <v>18.650939999999999</v>
      </c>
      <c r="FJ321">
        <v>0.74497659999999999</v>
      </c>
      <c r="FK321">
        <v>25.063610000000001</v>
      </c>
      <c r="FL321">
        <v>5.5667750000000002E-2</v>
      </c>
      <c r="FM321">
        <v>17.33587</v>
      </c>
      <c r="FN321">
        <v>0.74207440000000002</v>
      </c>
      <c r="FO321">
        <v>25.35829</v>
      </c>
      <c r="FP321">
        <v>5.0982380000000001E-2</v>
      </c>
      <c r="FQ321">
        <v>15.91347</v>
      </c>
      <c r="FR321">
        <v>0.73947739999999995</v>
      </c>
      <c r="FS321">
        <v>25.318519999999999</v>
      </c>
      <c r="FT321" s="1">
        <v>4.6373879999999999E-2</v>
      </c>
      <c r="FU321">
        <v>14.49705</v>
      </c>
      <c r="FV321">
        <v>0.73673469999999996</v>
      </c>
      <c r="FW321">
        <v>25.073139999999999</v>
      </c>
      <c r="FX321" s="1">
        <v>4.2008539999999997E-2</v>
      </c>
      <c r="FY321">
        <v>13.154170000000001</v>
      </c>
      <c r="FZ321">
        <v>0.73390440000000001</v>
      </c>
      <c r="GA321">
        <v>24.808710000000001</v>
      </c>
      <c r="GB321" s="1">
        <v>3.7984490000000003E-2</v>
      </c>
      <c r="GC321">
        <v>11.91385</v>
      </c>
      <c r="GD321">
        <v>0.73184320000000003</v>
      </c>
      <c r="GE321">
        <v>24.598870000000002</v>
      </c>
      <c r="GF321" s="1">
        <v>3.4382339999999997E-2</v>
      </c>
      <c r="GG321">
        <v>10.78994</v>
      </c>
      <c r="GH321">
        <v>0.7283598</v>
      </c>
      <c r="GI321">
        <v>24.623419999999999</v>
      </c>
      <c r="GJ321" s="1">
        <v>3.1131229999999999E-2</v>
      </c>
      <c r="GK321">
        <v>9.7846910000000005</v>
      </c>
      <c r="GL321">
        <v>0.7247112</v>
      </c>
      <c r="GM321">
        <v>25.409120000000001</v>
      </c>
      <c r="GN321" s="1">
        <v>2.8209649999999999E-2</v>
      </c>
      <c r="GO321">
        <v>8.8884150000000002</v>
      </c>
      <c r="GP321">
        <v>0.72115459999999998</v>
      </c>
      <c r="GQ321">
        <v>26.07217</v>
      </c>
      <c r="GR321" s="1">
        <v>2.5571259999999998E-2</v>
      </c>
      <c r="GS321">
        <v>8.0760500000000004</v>
      </c>
      <c r="GT321">
        <v>0.71775129999999998</v>
      </c>
      <c r="GU321">
        <v>26.65727</v>
      </c>
      <c r="GV321" s="1">
        <v>2.317965E-2</v>
      </c>
      <c r="GW321">
        <v>7.3370340000000001</v>
      </c>
      <c r="GX321">
        <v>0.7146226</v>
      </c>
      <c r="GY321">
        <v>27.018360000000001</v>
      </c>
      <c r="GZ321">
        <v>2.100258E-2</v>
      </c>
      <c r="HA321">
        <v>6.6615719999999996</v>
      </c>
      <c r="HB321">
        <v>0.71156010000000003</v>
      </c>
      <c r="HC321">
        <v>26.857099999999999</v>
      </c>
      <c r="HD321" s="1">
        <v>1.900959E-2</v>
      </c>
      <c r="HE321">
        <v>6.044772</v>
      </c>
      <c r="HF321">
        <v>0.70879099999999995</v>
      </c>
      <c r="HG321">
        <v>26.443670000000001</v>
      </c>
      <c r="HH321" s="1">
        <v>1.7207279999999998E-2</v>
      </c>
      <c r="HI321">
        <v>5.484324</v>
      </c>
      <c r="HJ321">
        <v>0.70642479999999996</v>
      </c>
      <c r="HK321">
        <v>26.147760000000002</v>
      </c>
      <c r="HL321" s="1">
        <v>1.5585699999999999E-2</v>
      </c>
      <c r="HM321">
        <v>4.977589</v>
      </c>
      <c r="HN321">
        <v>0.70450210000000002</v>
      </c>
      <c r="HO321">
        <v>26.04853</v>
      </c>
      <c r="HP321">
        <v>1.412686E-2</v>
      </c>
      <c r="HQ321">
        <v>4.5194770000000002</v>
      </c>
      <c r="HR321">
        <v>0.70290240000000004</v>
      </c>
      <c r="HS321">
        <v>26.8125</v>
      </c>
      <c r="HT321" s="1">
        <v>1.281029E-2</v>
      </c>
      <c r="HU321">
        <v>4.104495</v>
      </c>
      <c r="HV321">
        <v>0.70156499999999999</v>
      </c>
      <c r="HW321">
        <v>27.74485</v>
      </c>
      <c r="HX321" s="1">
        <v>1.161295E-2</v>
      </c>
      <c r="HY321">
        <v>3.7259229999999999</v>
      </c>
      <c r="HZ321">
        <v>0.70033679999999998</v>
      </c>
      <c r="IA321">
        <v>28.561779999999999</v>
      </c>
      <c r="IB321" s="1">
        <v>1.0515999999999999E-2</v>
      </c>
      <c r="IC321">
        <v>3.378479</v>
      </c>
      <c r="ID321">
        <v>0.6992524</v>
      </c>
      <c r="IE321">
        <v>29.159379999999999</v>
      </c>
      <c r="IF321" s="1">
        <v>9.4988369999999996E-3</v>
      </c>
      <c r="IG321">
        <v>3.055501</v>
      </c>
      <c r="IH321">
        <v>0.6984958</v>
      </c>
      <c r="II321">
        <v>28.93798</v>
      </c>
      <c r="IJ321" s="1">
        <v>8.5463550000000003E-3</v>
      </c>
      <c r="IK321">
        <v>2.7523499999999999</v>
      </c>
      <c r="IL321">
        <v>0.6979088</v>
      </c>
      <c r="IM321">
        <v>28.373149999999999</v>
      </c>
      <c r="IN321" s="1">
        <v>7.6486219999999999E-3</v>
      </c>
      <c r="IO321">
        <v>2.4659629999999999</v>
      </c>
      <c r="IP321">
        <v>0.69743860000000002</v>
      </c>
      <c r="IQ321">
        <v>27.854279999999999</v>
      </c>
      <c r="IR321" s="1">
        <v>6.7971100000000003E-3</v>
      </c>
      <c r="IS321">
        <v>2.1939470000000001</v>
      </c>
      <c r="IT321">
        <v>0.69711239999999997</v>
      </c>
      <c r="IU321">
        <v>27.5242</v>
      </c>
      <c r="IV321" s="1">
        <v>5.9800690000000002E-3</v>
      </c>
      <c r="IW321">
        <v>1.93228</v>
      </c>
      <c r="IX321">
        <v>0.69689109999999999</v>
      </c>
      <c r="IY321">
        <v>27.96949</v>
      </c>
      <c r="IZ321" s="1">
        <v>5.181555E-3</v>
      </c>
      <c r="JA321">
        <v>1.6764699999999999</v>
      </c>
      <c r="JB321">
        <v>0.69673200000000002</v>
      </c>
      <c r="JC321">
        <v>28.21088</v>
      </c>
      <c r="JD321" s="1">
        <v>4.391753E-3</v>
      </c>
      <c r="JE321">
        <v>1.423297</v>
      </c>
      <c r="JF321">
        <v>0.69662109999999999</v>
      </c>
      <c r="JG321">
        <v>28.591570000000001</v>
      </c>
      <c r="JH321" s="1">
        <v>3.6229700000000001E-3</v>
      </c>
      <c r="JI321">
        <v>1.176239</v>
      </c>
      <c r="JJ321">
        <v>0.69654950000000004</v>
      </c>
      <c r="JK321">
        <v>28.461649999999999</v>
      </c>
      <c r="JL321" s="1">
        <v>2.9100620000000002E-3</v>
      </c>
      <c r="JM321">
        <v>0.94622390000000001</v>
      </c>
      <c r="JN321">
        <v>0.69648520000000003</v>
      </c>
      <c r="JO321">
        <v>28.24372</v>
      </c>
      <c r="JP321" s="1">
        <v>2.2951880000000001E-3</v>
      </c>
      <c r="JQ321">
        <v>0.74694729999999998</v>
      </c>
      <c r="JR321">
        <v>0.69645760000000001</v>
      </c>
      <c r="JS321">
        <v>28.127379999999999</v>
      </c>
      <c r="JT321" s="1">
        <v>1.807442E-3</v>
      </c>
      <c r="JU321">
        <v>0.58802430000000006</v>
      </c>
      <c r="JV321">
        <v>0.69643189999999999</v>
      </c>
      <c r="JW321">
        <v>28.03715</v>
      </c>
      <c r="JX321" s="1">
        <v>1.449943E-3</v>
      </c>
      <c r="JY321">
        <v>0.47101589999999999</v>
      </c>
      <c r="JZ321">
        <v>0.6964186</v>
      </c>
      <c r="KA321">
        <v>28.040520000000001</v>
      </c>
      <c r="KB321" s="1">
        <v>1.203853E-3</v>
      </c>
      <c r="KC321">
        <v>0.39019409999999999</v>
      </c>
      <c r="KD321">
        <v>0.69639960000000001</v>
      </c>
      <c r="KE321">
        <v>28.68449</v>
      </c>
      <c r="KF321" s="1">
        <v>1.0401189999999999E-3</v>
      </c>
      <c r="KG321">
        <v>0.33638400000000002</v>
      </c>
      <c r="KH321">
        <v>0.69638949999999999</v>
      </c>
      <c r="KI321">
        <v>28.87556</v>
      </c>
      <c r="KJ321" s="1">
        <v>9.3101610000000004E-4</v>
      </c>
      <c r="KK321">
        <v>0.30057820000000002</v>
      </c>
      <c r="KL321">
        <v>0.69637789999999999</v>
      </c>
      <c r="KM321">
        <v>29.126470000000001</v>
      </c>
      <c r="KN321" s="1">
        <v>8.5509289999999999E-4</v>
      </c>
      <c r="KO321">
        <v>0.27573700000000001</v>
      </c>
      <c r="KP321">
        <v>0.69640199999999997</v>
      </c>
      <c r="KQ321">
        <v>29.164449999999999</v>
      </c>
      <c r="KR321" s="1">
        <v>7.985968E-4</v>
      </c>
      <c r="KS321">
        <v>0.25732490000000002</v>
      </c>
      <c r="KT321">
        <v>0.69637979999999999</v>
      </c>
      <c r="KU321">
        <v>28.753430000000002</v>
      </c>
      <c r="KV321" s="1">
        <v>7.5322089999999996E-4</v>
      </c>
      <c r="KW321">
        <v>0.24260660000000001</v>
      </c>
      <c r="KX321">
        <v>0.69638770000000005</v>
      </c>
      <c r="KY321">
        <v>28.136900000000001</v>
      </c>
      <c r="KZ321" s="1">
        <v>7.1447440000000002E-4</v>
      </c>
      <c r="LA321">
        <v>0.23006770000000001</v>
      </c>
      <c r="LB321">
        <v>0.6963838</v>
      </c>
      <c r="LC321">
        <v>27.533709999999999</v>
      </c>
      <c r="LD321" s="1">
        <v>6.7985029999999996E-4</v>
      </c>
      <c r="LE321">
        <v>0.21888859999999999</v>
      </c>
      <c r="LF321">
        <v>0.69641149999999996</v>
      </c>
      <c r="LG321">
        <v>27.204740000000001</v>
      </c>
      <c r="LH321" s="1">
        <v>6.4819539999999998E-4</v>
      </c>
      <c r="LI321">
        <v>0.2086664</v>
      </c>
      <c r="LJ321">
        <v>0.6963762</v>
      </c>
      <c r="LK321">
        <v>27.930869999999999</v>
      </c>
      <c r="LL321" s="1">
        <v>6.1873379999999995E-4</v>
      </c>
      <c r="LM321">
        <v>0.19918279999999999</v>
      </c>
      <c r="LN321">
        <v>0.69642649999999995</v>
      </c>
      <c r="LO321">
        <v>28.508469999999999</v>
      </c>
      <c r="LP321" s="1">
        <v>5.9131519999999999E-4</v>
      </c>
      <c r="LQ321">
        <v>0.1903271</v>
      </c>
      <c r="LR321">
        <v>0.69640009999999997</v>
      </c>
      <c r="LS321">
        <v>29.093779999999999</v>
      </c>
      <c r="LT321" s="1">
        <v>5.6554979999999999E-4</v>
      </c>
      <c r="LU321">
        <v>0.18202570000000001</v>
      </c>
      <c r="LV321">
        <v>0.69642250000000006</v>
      </c>
      <c r="LW321">
        <v>29.67456</v>
      </c>
      <c r="LX321" s="1">
        <v>5.4119889999999999E-4</v>
      </c>
      <c r="LY321">
        <v>0.1741827</v>
      </c>
      <c r="LZ321">
        <v>0.69641299999999995</v>
      </c>
      <c r="MA321">
        <v>29.57385</v>
      </c>
      <c r="MB321" s="1">
        <v>5.1808219999999996E-4</v>
      </c>
      <c r="MC321">
        <v>0.1667477</v>
      </c>
      <c r="MD321">
        <v>0.69642479999999995</v>
      </c>
      <c r="ME321">
        <v>29.049659999999999</v>
      </c>
      <c r="MF321" s="1">
        <v>4.9620019999999999E-4</v>
      </c>
      <c r="MG321">
        <v>0.15968750000000001</v>
      </c>
      <c r="MH321">
        <v>0.69641229999999998</v>
      </c>
      <c r="MI321">
        <v>28.509150000000002</v>
      </c>
      <c r="MJ321" s="1">
        <v>4.7538950000000001E-4</v>
      </c>
      <c r="MK321">
        <v>0.15299080000000001</v>
      </c>
      <c r="ML321">
        <v>0.69642289999999996</v>
      </c>
      <c r="MM321">
        <v>28.24446</v>
      </c>
      <c r="MN321" s="1">
        <v>4.556165E-4</v>
      </c>
      <c r="MO321">
        <v>0.14663010000000001</v>
      </c>
      <c r="MP321">
        <v>0.69639519999999999</v>
      </c>
      <c r="MQ321">
        <v>28.94378</v>
      </c>
      <c r="MR321" s="1">
        <v>4.3678670000000001E-4</v>
      </c>
      <c r="MS321">
        <v>0.14057140000000001</v>
      </c>
      <c r="MT321">
        <v>0.69639289999999998</v>
      </c>
      <c r="MU321">
        <v>29.738610000000001</v>
      </c>
      <c r="MV321" s="1">
        <v>4.1893730000000003E-4</v>
      </c>
      <c r="MW321">
        <v>0.1348085</v>
      </c>
      <c r="MX321">
        <v>0.69636770000000003</v>
      </c>
      <c r="MY321">
        <v>30.32225</v>
      </c>
      <c r="MZ321" s="1">
        <v>4.0187639999999999E-4</v>
      </c>
      <c r="NA321">
        <v>0.1293204</v>
      </c>
      <c r="NB321">
        <v>0.69633500000000004</v>
      </c>
      <c r="NC321">
        <v>30.625579999999999</v>
      </c>
      <c r="ND321" s="1">
        <v>3.8567160000000002E-4</v>
      </c>
      <c r="NE321">
        <v>0.12410309999999999</v>
      </c>
      <c r="NF321">
        <v>0.69625780000000004</v>
      </c>
      <c r="NG321">
        <v>30.203389999999999</v>
      </c>
      <c r="NH321" s="1">
        <v>3.7024010000000001E-4</v>
      </c>
      <c r="NI321">
        <v>0.1191416</v>
      </c>
      <c r="NJ321">
        <v>0.69619109999999995</v>
      </c>
      <c r="NK321">
        <v>29.614560000000001</v>
      </c>
      <c r="NL321" s="1">
        <v>3.555532E-4</v>
      </c>
      <c r="NM321">
        <v>0.114412</v>
      </c>
      <c r="NN321">
        <v>0.69610260000000002</v>
      </c>
      <c r="NO321">
        <v>29.078749999999999</v>
      </c>
      <c r="NP321" s="1">
        <v>3.4152009999999998E-4</v>
      </c>
      <c r="NQ321">
        <v>0.1098988</v>
      </c>
      <c r="NR321">
        <v>0.69597330000000002</v>
      </c>
      <c r="NS321">
        <v>28.667010000000001</v>
      </c>
      <c r="NT321" s="1">
        <v>3.281391E-4</v>
      </c>
      <c r="NU321">
        <v>0.1056023</v>
      </c>
      <c r="NV321">
        <v>0.69583819999999996</v>
      </c>
      <c r="NW321">
        <v>28.683759999999999</v>
      </c>
      <c r="NX321" s="1">
        <v>3.1546539999999999E-4</v>
      </c>
      <c r="NY321">
        <v>0.1015274</v>
      </c>
      <c r="NZ321">
        <v>0.69568490000000005</v>
      </c>
      <c r="OA321">
        <v>29.136939999999999</v>
      </c>
      <c r="OB321" s="1">
        <v>3.0349700000000001E-4</v>
      </c>
      <c r="OC321">
        <v>9.7688040000000004E-2</v>
      </c>
      <c r="OD321">
        <v>0.69555009999999995</v>
      </c>
      <c r="OE321">
        <v>29.284890000000001</v>
      </c>
      <c r="OF321" s="1">
        <v>2.922965E-4</v>
      </c>
      <c r="OG321">
        <v>9.4083390000000003E-2</v>
      </c>
      <c r="OH321">
        <v>0.69540299999999999</v>
      </c>
      <c r="OI321">
        <v>29.412780000000001</v>
      </c>
      <c r="OJ321" s="1">
        <v>2.817815E-4</v>
      </c>
      <c r="OK321">
        <v>9.0702770000000002E-2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0.88543450000000001</v>
      </c>
      <c r="G322">
        <v>24.176400000000001</v>
      </c>
      <c r="H322">
        <v>0</v>
      </c>
      <c r="I322">
        <v>0</v>
      </c>
      <c r="J322">
        <v>0.88357580000000002</v>
      </c>
      <c r="K322">
        <v>24.295259999999999</v>
      </c>
      <c r="L322">
        <v>0</v>
      </c>
      <c r="M322">
        <v>0</v>
      </c>
      <c r="N322">
        <v>0.88176949999999998</v>
      </c>
      <c r="O322">
        <v>24.593019999999999</v>
      </c>
      <c r="P322">
        <v>0</v>
      </c>
      <c r="Q322">
        <v>0</v>
      </c>
      <c r="R322">
        <v>0.87995869999999998</v>
      </c>
      <c r="S322">
        <v>24.38429</v>
      </c>
      <c r="T322">
        <v>0</v>
      </c>
      <c r="U322">
        <v>0</v>
      </c>
      <c r="V322">
        <v>0.87816930000000004</v>
      </c>
      <c r="W322">
        <v>24.129709999999999</v>
      </c>
      <c r="X322">
        <v>0</v>
      </c>
      <c r="Y322">
        <v>0</v>
      </c>
      <c r="Z322">
        <v>0.87627049999999995</v>
      </c>
      <c r="AA322">
        <v>23.72945</v>
      </c>
      <c r="AB322">
        <v>0</v>
      </c>
      <c r="AC322">
        <v>0</v>
      </c>
      <c r="AD322">
        <v>0.87447859999999999</v>
      </c>
      <c r="AE322">
        <v>23.368010000000002</v>
      </c>
      <c r="AF322">
        <v>0</v>
      </c>
      <c r="AG322">
        <v>0</v>
      </c>
      <c r="AH322">
        <v>0.87282009999999999</v>
      </c>
      <c r="AI322">
        <v>23.120259999999998</v>
      </c>
      <c r="AJ322">
        <v>0</v>
      </c>
      <c r="AK322">
        <v>0</v>
      </c>
      <c r="AL322">
        <v>0.87090959999999995</v>
      </c>
      <c r="AM322">
        <v>23.43364</v>
      </c>
      <c r="AN322">
        <v>0</v>
      </c>
      <c r="AO322">
        <v>0</v>
      </c>
      <c r="AP322">
        <v>0.86885159999999995</v>
      </c>
      <c r="AQ322">
        <v>23.60951</v>
      </c>
      <c r="AR322">
        <v>0</v>
      </c>
      <c r="AS322">
        <v>0</v>
      </c>
      <c r="AT322">
        <v>0.8665273</v>
      </c>
      <c r="AU322">
        <v>23.801819999999999</v>
      </c>
      <c r="AV322">
        <v>0</v>
      </c>
      <c r="AW322">
        <v>0</v>
      </c>
      <c r="AX322">
        <v>0.86398850000000005</v>
      </c>
      <c r="AY322">
        <v>23.761379999999999</v>
      </c>
      <c r="AZ322">
        <v>0</v>
      </c>
      <c r="BA322">
        <v>0</v>
      </c>
      <c r="BB322">
        <v>0.86120509999999995</v>
      </c>
      <c r="BC322">
        <v>23.598109999999998</v>
      </c>
      <c r="BD322">
        <v>0</v>
      </c>
      <c r="BE322">
        <v>0</v>
      </c>
      <c r="BF322">
        <v>0.8585564</v>
      </c>
      <c r="BG322">
        <v>23.301590000000001</v>
      </c>
      <c r="BH322">
        <v>0</v>
      </c>
      <c r="BI322">
        <v>0</v>
      </c>
      <c r="BJ322">
        <v>0.85661100000000001</v>
      </c>
      <c r="BK322">
        <v>23.150880000000001</v>
      </c>
      <c r="BL322">
        <v>0</v>
      </c>
      <c r="BM322">
        <v>0</v>
      </c>
      <c r="BN322">
        <v>0.85503510000000005</v>
      </c>
      <c r="BO322">
        <v>23.348980000000001</v>
      </c>
      <c r="BP322">
        <v>5.067289E-34</v>
      </c>
      <c r="BQ322">
        <v>6.0584979999999995E-32</v>
      </c>
      <c r="BR322">
        <v>0.85360499999999995</v>
      </c>
      <c r="BS322">
        <v>23.858889999999999</v>
      </c>
      <c r="BT322">
        <v>1.8031310000000001E-22</v>
      </c>
      <c r="BU322">
        <v>2.078954E-20</v>
      </c>
      <c r="BV322">
        <v>0.8523442</v>
      </c>
      <c r="BW322">
        <v>24.47907</v>
      </c>
      <c r="BX322" s="1">
        <v>1.7613709999999999E-17</v>
      </c>
      <c r="BY322" s="1">
        <v>2.3375490000000001E-15</v>
      </c>
      <c r="BZ322">
        <v>0.85117529999999997</v>
      </c>
      <c r="CA322">
        <v>24.932870000000001</v>
      </c>
      <c r="CB322" s="1">
        <v>1.077204E-10</v>
      </c>
      <c r="CC322" s="1">
        <v>1.304104E-8</v>
      </c>
      <c r="CD322">
        <v>0.85011239999999999</v>
      </c>
      <c r="CE322">
        <v>24.81915</v>
      </c>
      <c r="CF322" s="1">
        <v>2.3394580000000001E-7</v>
      </c>
      <c r="CG322" s="1">
        <v>2.91004E-5</v>
      </c>
      <c r="CH322">
        <v>0.84895430000000005</v>
      </c>
      <c r="CI322">
        <v>24.4481</v>
      </c>
      <c r="CJ322" s="1">
        <v>6.4981259999999998E-5</v>
      </c>
      <c r="CK322" s="1">
        <v>8.2312779999999999E-3</v>
      </c>
      <c r="CL322">
        <v>0.84760310000000005</v>
      </c>
      <c r="CM322">
        <v>23.96734</v>
      </c>
      <c r="CN322" s="1">
        <v>4.789003E-3</v>
      </c>
      <c r="CO322" s="1">
        <v>0.61615039999999999</v>
      </c>
      <c r="CP322">
        <v>0.84606749999999997</v>
      </c>
      <c r="CQ322">
        <v>23.57789</v>
      </c>
      <c r="CR322" s="1">
        <v>0.12821009999999999</v>
      </c>
      <c r="CS322" s="1">
        <v>16.70767</v>
      </c>
      <c r="CT322">
        <v>0.84412310000000002</v>
      </c>
      <c r="CU322">
        <v>23.672809999999998</v>
      </c>
      <c r="CV322" s="1">
        <v>1.5048349999999999</v>
      </c>
      <c r="CW322" s="1">
        <v>198.4973</v>
      </c>
      <c r="CX322">
        <v>0.84191300000000002</v>
      </c>
      <c r="CY322">
        <v>24.068739999999998</v>
      </c>
      <c r="CZ322" s="1">
        <v>8.8636630000000007</v>
      </c>
      <c r="DA322">
        <v>1181.8810000000001</v>
      </c>
      <c r="DB322">
        <v>0.83945519999999996</v>
      </c>
      <c r="DC322">
        <v>24.425319999999999</v>
      </c>
      <c r="DD322" s="1">
        <v>29.02046</v>
      </c>
      <c r="DE322">
        <v>3908.4969999999998</v>
      </c>
      <c r="DF322">
        <v>0.83669479999999996</v>
      </c>
      <c r="DG322">
        <v>24.716909999999999</v>
      </c>
      <c r="DH322">
        <v>57.367080000000001</v>
      </c>
      <c r="DI322">
        <v>7802.866</v>
      </c>
      <c r="DJ322">
        <v>0.83353109999999997</v>
      </c>
      <c r="DK322">
        <v>24.602930000000001</v>
      </c>
      <c r="DL322">
        <v>73.414209999999997</v>
      </c>
      <c r="DM322">
        <v>10080.709999999999</v>
      </c>
      <c r="DN322">
        <v>0.83059419999999995</v>
      </c>
      <c r="DO322">
        <v>24.44042</v>
      </c>
      <c r="DP322">
        <v>64.506879999999995</v>
      </c>
      <c r="DQ322">
        <v>8936.11</v>
      </c>
      <c r="DR322">
        <v>0.82766200000000001</v>
      </c>
      <c r="DS322">
        <v>24.177240000000001</v>
      </c>
      <c r="DT322">
        <v>40.943489999999997</v>
      </c>
      <c r="DU322">
        <v>5718.7449999999999</v>
      </c>
      <c r="DV322">
        <v>0.82470080000000001</v>
      </c>
      <c r="DW322">
        <v>23.87809</v>
      </c>
      <c r="DX322">
        <v>19.610759999999999</v>
      </c>
      <c r="DY322">
        <v>2760.306</v>
      </c>
      <c r="DZ322">
        <v>0.82151879999999999</v>
      </c>
      <c r="EA322">
        <v>23.915330000000001</v>
      </c>
      <c r="EB322">
        <v>7.3839959999999998</v>
      </c>
      <c r="EC322">
        <v>1046.905</v>
      </c>
      <c r="ED322">
        <v>0.81847420000000004</v>
      </c>
      <c r="EE322">
        <v>24.112020000000001</v>
      </c>
      <c r="EF322">
        <v>2.2862900000000002</v>
      </c>
      <c r="EG322">
        <v>326.14620000000002</v>
      </c>
      <c r="EH322">
        <v>0.8158512</v>
      </c>
      <c r="EI322">
        <v>24.468260000000001</v>
      </c>
      <c r="EJ322">
        <v>0.62668630000000003</v>
      </c>
      <c r="EK322">
        <v>89.732960000000006</v>
      </c>
      <c r="EL322">
        <v>0.81314580000000003</v>
      </c>
      <c r="EM322">
        <v>24.72561</v>
      </c>
      <c r="EN322">
        <v>0.18596889999999999</v>
      </c>
      <c r="EO322">
        <v>26.591519999999999</v>
      </c>
      <c r="EP322">
        <v>0.81027039999999995</v>
      </c>
      <c r="EQ322">
        <v>24.640090000000001</v>
      </c>
      <c r="ER322">
        <v>8.797932E-2</v>
      </c>
      <c r="ES322">
        <v>12.49347</v>
      </c>
      <c r="ET322">
        <v>0.80783839999999996</v>
      </c>
      <c r="EU322">
        <v>24.34703</v>
      </c>
      <c r="EV322">
        <v>6.9690160000000001E-2</v>
      </c>
      <c r="EW322">
        <v>9.8635190000000001</v>
      </c>
      <c r="EX322">
        <v>0.80538980000000004</v>
      </c>
      <c r="EY322">
        <v>24.07508</v>
      </c>
      <c r="EZ322">
        <v>6.6185640000000004E-2</v>
      </c>
      <c r="FA322">
        <v>9.3834280000000003</v>
      </c>
      <c r="FB322">
        <v>0.80111719999999997</v>
      </c>
      <c r="FC322">
        <v>24.014250000000001</v>
      </c>
      <c r="FD322">
        <v>6.3847639999999997E-2</v>
      </c>
      <c r="FE322">
        <v>9.0880810000000007</v>
      </c>
      <c r="FF322">
        <v>0.79653810000000003</v>
      </c>
      <c r="FG322">
        <v>24.65025</v>
      </c>
      <c r="FH322">
        <v>6.0411470000000002E-2</v>
      </c>
      <c r="FI322">
        <v>8.6379889999999993</v>
      </c>
      <c r="FJ322">
        <v>0.79180240000000002</v>
      </c>
      <c r="FK322">
        <v>25.073080000000001</v>
      </c>
      <c r="FL322">
        <v>5.6095279999999997E-2</v>
      </c>
      <c r="FM322">
        <v>8.0592269999999999</v>
      </c>
      <c r="FN322">
        <v>0.78701259999999995</v>
      </c>
      <c r="FO322">
        <v>25.36993</v>
      </c>
      <c r="FP322">
        <v>5.142592E-2</v>
      </c>
      <c r="FQ322">
        <v>7.4239540000000002</v>
      </c>
      <c r="FR322">
        <v>0.78245540000000002</v>
      </c>
      <c r="FS322">
        <v>25.33605</v>
      </c>
      <c r="FT322" s="1">
        <v>4.6803520000000001E-2</v>
      </c>
      <c r="FU322">
        <v>6.7858539999999996</v>
      </c>
      <c r="FV322">
        <v>0.77773029999999999</v>
      </c>
      <c r="FW322">
        <v>25.085329999999999</v>
      </c>
      <c r="FX322" s="1">
        <v>4.2412730000000003E-2</v>
      </c>
      <c r="FY322">
        <v>6.1779210000000004</v>
      </c>
      <c r="FZ322">
        <v>0.77285190000000004</v>
      </c>
      <c r="GA322">
        <v>24.814</v>
      </c>
      <c r="GB322" s="1">
        <v>3.8355159999999999E-2</v>
      </c>
      <c r="GC322">
        <v>5.6144350000000003</v>
      </c>
      <c r="GD322">
        <v>0.76884969999999997</v>
      </c>
      <c r="GE322">
        <v>24.604379999999999</v>
      </c>
      <c r="GF322" s="1">
        <v>3.4719890000000003E-2</v>
      </c>
      <c r="GG322">
        <v>5.1016969999999997</v>
      </c>
      <c r="GH322">
        <v>0.76451219999999998</v>
      </c>
      <c r="GI322">
        <v>24.623010000000001</v>
      </c>
      <c r="GJ322" s="1">
        <v>3.1428409999999997E-2</v>
      </c>
      <c r="GK322">
        <v>4.6375789999999997</v>
      </c>
      <c r="GL322">
        <v>0.75907100000000005</v>
      </c>
      <c r="GM322">
        <v>25.410820000000001</v>
      </c>
      <c r="GN322" s="1">
        <v>2.847798E-2</v>
      </c>
      <c r="GO322">
        <v>4.2227170000000003</v>
      </c>
      <c r="GP322">
        <v>0.7539093</v>
      </c>
      <c r="GQ322">
        <v>26.076250000000002</v>
      </c>
      <c r="GR322" s="1">
        <v>2.5816059999999998E-2</v>
      </c>
      <c r="GS322">
        <v>3.8455659999999998</v>
      </c>
      <c r="GT322">
        <v>0.74886660000000005</v>
      </c>
      <c r="GU322">
        <v>26.663799999999998</v>
      </c>
      <c r="GV322" s="1">
        <v>2.3403569999999999E-2</v>
      </c>
      <c r="GW322">
        <v>3.5017119999999999</v>
      </c>
      <c r="GX322">
        <v>0.74426329999999996</v>
      </c>
      <c r="GY322">
        <v>27.03942</v>
      </c>
      <c r="GZ322" s="1">
        <v>2.1208399999999999E-2</v>
      </c>
      <c r="HA322">
        <v>3.186547</v>
      </c>
      <c r="HB322">
        <v>0.73970650000000004</v>
      </c>
      <c r="HC322">
        <v>26.882010000000001</v>
      </c>
      <c r="HD322" s="1">
        <v>1.9197829999999999E-2</v>
      </c>
      <c r="HE322">
        <v>2.897974</v>
      </c>
      <c r="HF322">
        <v>0.73553349999999995</v>
      </c>
      <c r="HG322">
        <v>26.456060000000001</v>
      </c>
      <c r="HH322" s="1">
        <v>1.7378290000000001E-2</v>
      </c>
      <c r="HI322">
        <v>2.6348769999999999</v>
      </c>
      <c r="HJ322">
        <v>0.73186050000000002</v>
      </c>
      <c r="HK322">
        <v>26.161999999999999</v>
      </c>
      <c r="HL322" s="1">
        <v>1.5740830000000001E-2</v>
      </c>
      <c r="HM322">
        <v>2.3962180000000002</v>
      </c>
      <c r="HN322">
        <v>0.7287574</v>
      </c>
      <c r="HO322">
        <v>26.049410000000002</v>
      </c>
      <c r="HP322" s="1">
        <v>1.426754E-2</v>
      </c>
      <c r="HQ322">
        <v>2.1796980000000001</v>
      </c>
      <c r="HR322">
        <v>0.72614780000000001</v>
      </c>
      <c r="HS322">
        <v>26.803470000000001</v>
      </c>
      <c r="HT322" s="1">
        <v>1.29382E-2</v>
      </c>
      <c r="HU322">
        <v>1.982796</v>
      </c>
      <c r="HV322">
        <v>0.72392540000000005</v>
      </c>
      <c r="HW322">
        <v>27.736560000000001</v>
      </c>
      <c r="HX322" s="1">
        <v>1.1730300000000001E-2</v>
      </c>
      <c r="HY322">
        <v>1.802624</v>
      </c>
      <c r="HZ322">
        <v>0.72208439999999996</v>
      </c>
      <c r="IA322">
        <v>28.557980000000001</v>
      </c>
      <c r="IB322" s="1">
        <v>1.062425E-2</v>
      </c>
      <c r="IC322">
        <v>1.636541</v>
      </c>
      <c r="ID322">
        <v>0.72062440000000005</v>
      </c>
      <c r="IE322">
        <v>29.168800000000001</v>
      </c>
      <c r="IF322" s="1">
        <v>9.6001239999999998E-3</v>
      </c>
      <c r="IG322">
        <v>1.4816590000000001</v>
      </c>
      <c r="IH322">
        <v>0.71931449999999997</v>
      </c>
      <c r="II322">
        <v>28.96461</v>
      </c>
      <c r="IJ322" s="1">
        <v>8.6418650000000003E-3</v>
      </c>
      <c r="IK322">
        <v>1.33606</v>
      </c>
      <c r="IL322">
        <v>0.71825490000000003</v>
      </c>
      <c r="IM322">
        <v>28.392980000000001</v>
      </c>
      <c r="IN322" s="1">
        <v>7.739218E-3</v>
      </c>
      <c r="IO322">
        <v>1.1982520000000001</v>
      </c>
      <c r="IP322">
        <v>0.71743729999999994</v>
      </c>
      <c r="IQ322">
        <v>27.875959999999999</v>
      </c>
      <c r="IR322" s="1">
        <v>6.8834029999999997E-3</v>
      </c>
      <c r="IS322">
        <v>1.0671310000000001</v>
      </c>
      <c r="IT322">
        <v>0.71685989999999999</v>
      </c>
      <c r="IU322">
        <v>27.531210000000002</v>
      </c>
      <c r="IV322" s="1">
        <v>6.0637779999999997E-3</v>
      </c>
      <c r="IW322">
        <v>0.94096049999999998</v>
      </c>
      <c r="IX322">
        <v>0.71641220000000005</v>
      </c>
      <c r="IY322">
        <v>27.962689999999998</v>
      </c>
      <c r="IZ322" s="1">
        <v>5.2640350000000002E-3</v>
      </c>
      <c r="JA322">
        <v>0.81761839999999997</v>
      </c>
      <c r="JB322">
        <v>0.7161092</v>
      </c>
      <c r="JC322">
        <v>28.210599999999999</v>
      </c>
      <c r="JD322" s="1">
        <v>4.4733250000000002E-3</v>
      </c>
      <c r="JE322">
        <v>0.69546680000000005</v>
      </c>
      <c r="JF322">
        <v>0.71587460000000003</v>
      </c>
      <c r="JG322">
        <v>28.589040000000001</v>
      </c>
      <c r="JH322" s="1">
        <v>3.7012690000000001E-3</v>
      </c>
      <c r="JI322">
        <v>0.57596579999999997</v>
      </c>
      <c r="JJ322">
        <v>0.71573540000000002</v>
      </c>
      <c r="JK322">
        <v>28.479469999999999</v>
      </c>
      <c r="JL322" s="1">
        <v>2.9808209999999998E-3</v>
      </c>
      <c r="JM322">
        <v>0.46420410000000001</v>
      </c>
      <c r="JN322">
        <v>0.71560509999999999</v>
      </c>
      <c r="JO322">
        <v>28.25995</v>
      </c>
      <c r="JP322" s="1">
        <v>2.3541669999999999E-3</v>
      </c>
      <c r="JQ322">
        <v>0.36680629999999997</v>
      </c>
      <c r="JR322">
        <v>0.71556280000000005</v>
      </c>
      <c r="JS322">
        <v>28.15061</v>
      </c>
      <c r="JT322" s="1">
        <v>1.8526829999999999E-3</v>
      </c>
      <c r="JU322">
        <v>0.2886666</v>
      </c>
      <c r="JV322">
        <v>0.71549560000000001</v>
      </c>
      <c r="JW322">
        <v>28.04982</v>
      </c>
      <c r="JX322" s="1">
        <v>1.4821159999999999E-3</v>
      </c>
      <c r="JY322">
        <v>0.23082040000000001</v>
      </c>
      <c r="JZ322">
        <v>0.71544989999999997</v>
      </c>
      <c r="KA322">
        <v>28.047329999999999</v>
      </c>
      <c r="KB322" s="1">
        <v>1.225561E-3</v>
      </c>
      <c r="KC322">
        <v>0.19070400000000001</v>
      </c>
      <c r="KD322">
        <v>0.71543350000000006</v>
      </c>
      <c r="KE322">
        <v>28.683969999999999</v>
      </c>
      <c r="KF322" s="1">
        <v>1.0544770000000001E-3</v>
      </c>
      <c r="KG322">
        <v>0.1639505</v>
      </c>
      <c r="KH322">
        <v>0.71541060000000001</v>
      </c>
      <c r="KI322">
        <v>28.884779999999999</v>
      </c>
      <c r="KJ322" s="1">
        <v>9.4070299999999998E-4</v>
      </c>
      <c r="KK322">
        <v>0.14616999999999999</v>
      </c>
      <c r="KL322">
        <v>0.71542139999999999</v>
      </c>
      <c r="KM322">
        <v>29.125109999999999</v>
      </c>
      <c r="KN322" s="1">
        <v>8.620069E-4</v>
      </c>
      <c r="KO322">
        <v>0.13388259999999999</v>
      </c>
      <c r="KP322">
        <v>0.71541250000000001</v>
      </c>
      <c r="KQ322">
        <v>29.187760000000001</v>
      </c>
      <c r="KR322" s="1">
        <v>8.0392250000000005E-4</v>
      </c>
      <c r="KS322">
        <v>0.1248262</v>
      </c>
      <c r="KT322">
        <v>0.71541500000000002</v>
      </c>
      <c r="KU322">
        <v>28.784420000000001</v>
      </c>
      <c r="KV322" s="1">
        <v>7.57622E-4</v>
      </c>
      <c r="KW322">
        <v>0.11761919999999999</v>
      </c>
      <c r="KX322">
        <v>0.71538570000000001</v>
      </c>
      <c r="KY322">
        <v>28.164010000000001</v>
      </c>
      <c r="KZ322" s="1">
        <v>7.1830709999999999E-4</v>
      </c>
      <c r="LA322">
        <v>0.1115056</v>
      </c>
      <c r="LB322">
        <v>0.71541120000000002</v>
      </c>
      <c r="LC322">
        <v>27.56456</v>
      </c>
      <c r="LD322" s="1">
        <v>6.8331839999999995E-4</v>
      </c>
      <c r="LE322">
        <v>0.10606839999999999</v>
      </c>
      <c r="LF322">
        <v>0.71541480000000002</v>
      </c>
      <c r="LG322">
        <v>27.22015</v>
      </c>
      <c r="LH322" s="1">
        <v>6.5140369999999996E-4</v>
      </c>
      <c r="LI322">
        <v>0.1011064</v>
      </c>
      <c r="LJ322">
        <v>0.71540519999999996</v>
      </c>
      <c r="LK322">
        <v>27.93618</v>
      </c>
      <c r="LL322" s="1">
        <v>6.2171199999999996E-4</v>
      </c>
      <c r="LM322">
        <v>9.6499580000000001E-2</v>
      </c>
      <c r="LN322">
        <v>0.71540490000000001</v>
      </c>
      <c r="LO322">
        <v>28.513770000000001</v>
      </c>
      <c r="LP322" s="1">
        <v>5.9410690000000004E-4</v>
      </c>
      <c r="LQ322">
        <v>9.2206620000000003E-2</v>
      </c>
      <c r="LR322">
        <v>0.71540219999999999</v>
      </c>
      <c r="LS322">
        <v>29.090949999999999</v>
      </c>
      <c r="LT322" s="1">
        <v>5.6817179999999997E-4</v>
      </c>
      <c r="LU322">
        <v>8.817846E-2</v>
      </c>
      <c r="LV322">
        <v>0.71541949999999999</v>
      </c>
      <c r="LW322">
        <v>29.694120000000002</v>
      </c>
      <c r="LX322" s="1">
        <v>5.4368310000000003E-4</v>
      </c>
      <c r="LY322">
        <v>8.4378190000000006E-2</v>
      </c>
      <c r="LZ322">
        <v>0.71540720000000002</v>
      </c>
      <c r="MA322">
        <v>29.60614</v>
      </c>
      <c r="MB322" s="1">
        <v>5.2043309999999998E-4</v>
      </c>
      <c r="MC322">
        <v>8.0772720000000006E-2</v>
      </c>
      <c r="MD322">
        <v>0.71542150000000004</v>
      </c>
      <c r="ME322">
        <v>29.069009999999999</v>
      </c>
      <c r="MF322" s="1">
        <v>4.9843420000000003E-4</v>
      </c>
      <c r="MG322">
        <v>7.7350859999999994E-2</v>
      </c>
      <c r="MH322">
        <v>0.71543219999999996</v>
      </c>
      <c r="MI322">
        <v>28.538679999999999</v>
      </c>
      <c r="MJ322" s="1">
        <v>4.7750960000000003E-4</v>
      </c>
      <c r="MK322">
        <v>7.4103740000000001E-2</v>
      </c>
      <c r="ML322">
        <v>0.71542019999999995</v>
      </c>
      <c r="MM322">
        <v>28.26052</v>
      </c>
      <c r="MN322" s="1">
        <v>4.5763580000000002E-4</v>
      </c>
      <c r="MO322">
        <v>7.1022569999999993E-2</v>
      </c>
      <c r="MP322">
        <v>0.7154121</v>
      </c>
      <c r="MQ322">
        <v>28.949680000000001</v>
      </c>
      <c r="MR322" s="1">
        <v>4.387056E-4</v>
      </c>
      <c r="MS322">
        <v>6.8085549999999995E-2</v>
      </c>
      <c r="MT322">
        <v>0.71538590000000002</v>
      </c>
      <c r="MU322">
        <v>29.737639999999999</v>
      </c>
      <c r="MV322" s="1">
        <v>4.2076480000000001E-4</v>
      </c>
      <c r="MW322">
        <v>6.5294099999999994E-2</v>
      </c>
      <c r="MX322">
        <v>0.71537329999999999</v>
      </c>
      <c r="MY322">
        <v>30.323440000000002</v>
      </c>
      <c r="MZ322" s="1">
        <v>4.0361599999999998E-4</v>
      </c>
      <c r="NA322">
        <v>6.2634980000000007E-2</v>
      </c>
      <c r="NB322">
        <v>0.71531149999999999</v>
      </c>
      <c r="NC322">
        <v>30.646360000000001</v>
      </c>
      <c r="ND322" s="1">
        <v>3.8732339999999999E-4</v>
      </c>
      <c r="NE322">
        <v>6.0107819999999999E-2</v>
      </c>
      <c r="NF322">
        <v>0.71521290000000004</v>
      </c>
      <c r="NG322">
        <v>30.235289999999999</v>
      </c>
      <c r="NH322" s="1">
        <v>3.7181250000000002E-4</v>
      </c>
      <c r="NI322">
        <v>5.7703820000000003E-2</v>
      </c>
      <c r="NJ322">
        <v>0.71513099999999996</v>
      </c>
      <c r="NK322">
        <v>29.639430000000001</v>
      </c>
      <c r="NL322" s="1">
        <v>3.570558E-4</v>
      </c>
      <c r="NM322">
        <v>5.5414199999999997E-2</v>
      </c>
      <c r="NN322">
        <v>0.71499449999999998</v>
      </c>
      <c r="NO322">
        <v>29.107530000000001</v>
      </c>
      <c r="NP322" s="1">
        <v>3.429536E-4</v>
      </c>
      <c r="NQ322">
        <v>5.3229770000000003E-2</v>
      </c>
      <c r="NR322">
        <v>0.71483410000000003</v>
      </c>
      <c r="NS322">
        <v>28.686450000000001</v>
      </c>
      <c r="NT322" s="1">
        <v>3.2950090000000002E-4</v>
      </c>
      <c r="NU322">
        <v>5.1149140000000003E-2</v>
      </c>
      <c r="NV322">
        <v>0.7146766</v>
      </c>
      <c r="NW322">
        <v>28.69032</v>
      </c>
      <c r="NX322" s="1">
        <v>3.167558E-4</v>
      </c>
      <c r="NY322">
        <v>4.917589E-2</v>
      </c>
      <c r="NZ322">
        <v>0.71447249999999995</v>
      </c>
      <c r="OA322">
        <v>29.144549999999999</v>
      </c>
      <c r="OB322" s="1">
        <v>3.0470999999999997E-4</v>
      </c>
      <c r="OC322">
        <v>4.7316089999999998E-2</v>
      </c>
      <c r="OD322">
        <v>0.71425910000000004</v>
      </c>
      <c r="OE322">
        <v>29.28407</v>
      </c>
      <c r="OF322" s="1">
        <v>2.9343039999999999E-4</v>
      </c>
      <c r="OG322">
        <v>4.5570350000000003E-2</v>
      </c>
      <c r="OH322">
        <v>0.71405569999999996</v>
      </c>
      <c r="OI322">
        <v>29.42455</v>
      </c>
      <c r="OJ322" s="1">
        <v>2.828482E-4</v>
      </c>
      <c r="OK322">
        <v>4.3933640000000003E-2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1.2088319999999999</v>
      </c>
      <c r="G323">
        <v>24.178339999999999</v>
      </c>
      <c r="H323">
        <v>0</v>
      </c>
      <c r="I323">
        <v>0</v>
      </c>
      <c r="J323">
        <v>1.2054210000000001</v>
      </c>
      <c r="K323">
        <v>24.294339999999998</v>
      </c>
      <c r="L323">
        <v>0</v>
      </c>
      <c r="M323">
        <v>0</v>
      </c>
      <c r="N323">
        <v>1.202064</v>
      </c>
      <c r="O323">
        <v>24.599129999999999</v>
      </c>
      <c r="P323">
        <v>0</v>
      </c>
      <c r="Q323">
        <v>0</v>
      </c>
      <c r="R323">
        <v>1.1986810000000001</v>
      </c>
      <c r="S323">
        <v>24.393699999999999</v>
      </c>
      <c r="T323">
        <v>0</v>
      </c>
      <c r="U323">
        <v>0</v>
      </c>
      <c r="V323">
        <v>1.1953320000000001</v>
      </c>
      <c r="W323">
        <v>24.144369999999999</v>
      </c>
      <c r="X323">
        <v>0</v>
      </c>
      <c r="Y323">
        <v>0</v>
      </c>
      <c r="Z323">
        <v>1.1918340000000001</v>
      </c>
      <c r="AA323">
        <v>23.74682</v>
      </c>
      <c r="AB323">
        <v>0</v>
      </c>
      <c r="AC323">
        <v>0</v>
      </c>
      <c r="AD323">
        <v>1.188474</v>
      </c>
      <c r="AE323">
        <v>23.383749999999999</v>
      </c>
      <c r="AF323">
        <v>0</v>
      </c>
      <c r="AG323">
        <v>0</v>
      </c>
      <c r="AH323">
        <v>1.1853480000000001</v>
      </c>
      <c r="AI323">
        <v>23.131160000000001</v>
      </c>
      <c r="AJ323">
        <v>0</v>
      </c>
      <c r="AK323">
        <v>0</v>
      </c>
      <c r="AL323">
        <v>1.181818</v>
      </c>
      <c r="AM323">
        <v>23.437429999999999</v>
      </c>
      <c r="AN323">
        <v>0</v>
      </c>
      <c r="AO323">
        <v>0</v>
      </c>
      <c r="AP323">
        <v>1.17807</v>
      </c>
      <c r="AQ323">
        <v>23.609529999999999</v>
      </c>
      <c r="AR323">
        <v>0</v>
      </c>
      <c r="AS323">
        <v>0</v>
      </c>
      <c r="AT323">
        <v>1.173826</v>
      </c>
      <c r="AU323">
        <v>23.802600000000002</v>
      </c>
      <c r="AV323">
        <v>0</v>
      </c>
      <c r="AW323">
        <v>0</v>
      </c>
      <c r="AX323">
        <v>1.1690860000000001</v>
      </c>
      <c r="AY323">
        <v>23.77169</v>
      </c>
      <c r="AZ323">
        <v>0</v>
      </c>
      <c r="BA323">
        <v>0</v>
      </c>
      <c r="BB323">
        <v>1.163964</v>
      </c>
      <c r="BC323">
        <v>23.610299999999999</v>
      </c>
      <c r="BD323">
        <v>0</v>
      </c>
      <c r="BE323">
        <v>0</v>
      </c>
      <c r="BF323">
        <v>1.1589020000000001</v>
      </c>
      <c r="BG323">
        <v>23.320180000000001</v>
      </c>
      <c r="BH323">
        <v>0</v>
      </c>
      <c r="BI323">
        <v>0</v>
      </c>
      <c r="BJ323">
        <v>1.154855</v>
      </c>
      <c r="BK323">
        <v>23.165759999999999</v>
      </c>
      <c r="BL323">
        <v>0</v>
      </c>
      <c r="BM323">
        <v>0</v>
      </c>
      <c r="BN323">
        <v>1.1511690000000001</v>
      </c>
      <c r="BO323">
        <v>23.360250000000001</v>
      </c>
      <c r="BP323">
        <v>2.5091089999999999E-34</v>
      </c>
      <c r="BQ323">
        <v>2.3045179999999999E-32</v>
      </c>
      <c r="BR323">
        <v>1.147664</v>
      </c>
      <c r="BS323">
        <v>23.862130000000001</v>
      </c>
      <c r="BT323">
        <v>1.183026E-22</v>
      </c>
      <c r="BU323">
        <v>1.1107350000000001E-20</v>
      </c>
      <c r="BV323">
        <v>1.14439</v>
      </c>
      <c r="BW323">
        <v>24.480399999999999</v>
      </c>
      <c r="BX323" s="1">
        <v>1.015584E-17</v>
      </c>
      <c r="BY323" s="1">
        <v>9.8739000000000006E-16</v>
      </c>
      <c r="BZ323">
        <v>1.141292</v>
      </c>
      <c r="CA323">
        <v>24.935220000000001</v>
      </c>
      <c r="CB323" s="1">
        <v>8.1297020000000005E-11</v>
      </c>
      <c r="CC323" s="1">
        <v>8.2405730000000003E-9</v>
      </c>
      <c r="CD323">
        <v>1.138366</v>
      </c>
      <c r="CE323">
        <v>24.831569999999999</v>
      </c>
      <c r="CF323" s="1">
        <v>1.901239E-7</v>
      </c>
      <c r="CG323" s="1">
        <v>2.00485E-5</v>
      </c>
      <c r="CH323">
        <v>1.135276</v>
      </c>
      <c r="CI323">
        <v>24.46641</v>
      </c>
      <c r="CJ323" s="1">
        <v>5.5180550000000001E-5</v>
      </c>
      <c r="CK323" s="1">
        <v>5.9700659999999996E-3</v>
      </c>
      <c r="CL323">
        <v>1.1318319999999999</v>
      </c>
      <c r="CM323">
        <v>23.989820000000002</v>
      </c>
      <c r="CN323" s="1">
        <v>4.2061850000000003E-3</v>
      </c>
      <c r="CO323" s="1">
        <v>0.46509519999999999</v>
      </c>
      <c r="CP323">
        <v>1.127783</v>
      </c>
      <c r="CQ323">
        <v>23.594719999999999</v>
      </c>
      <c r="CR323" s="1">
        <v>0.1158279</v>
      </c>
      <c r="CS323" s="1">
        <v>13.04463</v>
      </c>
      <c r="CT323">
        <v>1.122984</v>
      </c>
      <c r="CU323">
        <v>23.685030000000001</v>
      </c>
      <c r="CV323" s="1">
        <v>1.393119</v>
      </c>
      <c r="CW323" s="1">
        <v>159.6361</v>
      </c>
      <c r="CX323">
        <v>1.117612</v>
      </c>
      <c r="CY323">
        <v>24.077210000000001</v>
      </c>
      <c r="CZ323" s="1">
        <v>8.3851800000000001</v>
      </c>
      <c r="DA323">
        <v>976.09320000000002</v>
      </c>
      <c r="DB323">
        <v>1.111667</v>
      </c>
      <c r="DC323">
        <v>24.42793</v>
      </c>
      <c r="DD323" s="1">
        <v>27.99043</v>
      </c>
      <c r="DE323">
        <v>3306.7910000000002</v>
      </c>
      <c r="DF323">
        <v>1.105048</v>
      </c>
      <c r="DG323">
        <v>24.722560000000001</v>
      </c>
      <c r="DH323">
        <v>56.30303</v>
      </c>
      <c r="DI323">
        <v>6748.8580000000002</v>
      </c>
      <c r="DJ323">
        <v>1.0975600000000001</v>
      </c>
      <c r="DK323">
        <v>24.61084</v>
      </c>
      <c r="DL323">
        <v>73.193160000000006</v>
      </c>
      <c r="DM323">
        <v>8897.5020000000004</v>
      </c>
      <c r="DN323">
        <v>1.0899589999999999</v>
      </c>
      <c r="DO323">
        <v>24.445989999999998</v>
      </c>
      <c r="DP323">
        <v>65.239720000000005</v>
      </c>
      <c r="DQ323">
        <v>8037.4489999999996</v>
      </c>
      <c r="DR323">
        <v>1.0820860000000001</v>
      </c>
      <c r="DS323">
        <v>24.189879999999999</v>
      </c>
      <c r="DT323">
        <v>41.946719999999999</v>
      </c>
      <c r="DU323">
        <v>5233.9750000000004</v>
      </c>
      <c r="DV323">
        <v>1.0739730000000001</v>
      </c>
      <c r="DW323">
        <v>23.888680000000001</v>
      </c>
      <c r="DX323">
        <v>20.32677</v>
      </c>
      <c r="DY323">
        <v>2568.183</v>
      </c>
      <c r="DZ323">
        <v>1.0653090000000001</v>
      </c>
      <c r="EA323">
        <v>23.92905</v>
      </c>
      <c r="EB323">
        <v>7.7328390000000002</v>
      </c>
      <c r="EC323">
        <v>989.19979999999998</v>
      </c>
      <c r="ED323">
        <v>1.0566279999999999</v>
      </c>
      <c r="EE323">
        <v>24.12022</v>
      </c>
      <c r="EF323">
        <v>2.4145500000000002</v>
      </c>
      <c r="EG323">
        <v>312.40219999999999</v>
      </c>
      <c r="EH323">
        <v>1.0481959999999999</v>
      </c>
      <c r="EI323">
        <v>24.471810000000001</v>
      </c>
      <c r="EJ323">
        <v>0.66431309999999999</v>
      </c>
      <c r="EK323">
        <v>86.680229999999995</v>
      </c>
      <c r="EL323">
        <v>1.0388630000000001</v>
      </c>
      <c r="EM323">
        <v>24.73348</v>
      </c>
      <c r="EN323">
        <v>0.1951166</v>
      </c>
      <c r="EO323">
        <v>25.459900000000001</v>
      </c>
      <c r="EP323">
        <v>1.028826</v>
      </c>
      <c r="EQ323">
        <v>24.64733</v>
      </c>
      <c r="ER323">
        <v>8.9842889999999995E-2</v>
      </c>
      <c r="ES323">
        <v>11.59552</v>
      </c>
      <c r="ET323">
        <v>1.0193570000000001</v>
      </c>
      <c r="EU323">
        <v>24.356719999999999</v>
      </c>
      <c r="EV323">
        <v>7.0009450000000001E-2</v>
      </c>
      <c r="EW323">
        <v>8.9869149999999998</v>
      </c>
      <c r="EX323">
        <v>1.009892</v>
      </c>
      <c r="EY323">
        <v>24.0854</v>
      </c>
      <c r="EZ323">
        <v>6.6274429999999995E-2</v>
      </c>
      <c r="FA323">
        <v>8.5378880000000006</v>
      </c>
      <c r="FB323">
        <v>1.0009459999999999</v>
      </c>
      <c r="FC323">
        <v>24.017520000000001</v>
      </c>
      <c r="FD323">
        <v>6.39594E-2</v>
      </c>
      <c r="FE323">
        <v>8.2852150000000009</v>
      </c>
      <c r="FF323">
        <v>0.99165080000000005</v>
      </c>
      <c r="FG323">
        <v>24.65427</v>
      </c>
      <c r="FH323">
        <v>6.0573979999999999E-2</v>
      </c>
      <c r="FI323">
        <v>7.8957819999999996</v>
      </c>
      <c r="FJ323">
        <v>0.98202809999999996</v>
      </c>
      <c r="FK323">
        <v>25.081610000000001</v>
      </c>
      <c r="FL323">
        <v>5.6288039999999998E-2</v>
      </c>
      <c r="FM323">
        <v>7.3852130000000002</v>
      </c>
      <c r="FN323">
        <v>0.97232689999999999</v>
      </c>
      <c r="FO323">
        <v>25.380050000000001</v>
      </c>
      <c r="FP323">
        <v>5.1629319999999999E-2</v>
      </c>
      <c r="FQ323">
        <v>6.8182539999999996</v>
      </c>
      <c r="FR323">
        <v>0.96283459999999998</v>
      </c>
      <c r="FS323">
        <v>25.353400000000001</v>
      </c>
      <c r="FT323" s="1">
        <v>4.7002500000000003E-2</v>
      </c>
      <c r="FU323">
        <v>6.2447929999999996</v>
      </c>
      <c r="FV323">
        <v>0.95296000000000003</v>
      </c>
      <c r="FW323">
        <v>25.09938</v>
      </c>
      <c r="FX323">
        <v>4.260075E-2</v>
      </c>
      <c r="FY323">
        <v>5.6965769999999996</v>
      </c>
      <c r="FZ323">
        <v>0.94269930000000002</v>
      </c>
      <c r="GA323">
        <v>24.82113</v>
      </c>
      <c r="GB323" s="1">
        <v>3.8528760000000002E-2</v>
      </c>
      <c r="GC323">
        <v>5.1871960000000001</v>
      </c>
      <c r="GD323">
        <v>0.93359289999999995</v>
      </c>
      <c r="GE323">
        <v>24.611370000000001</v>
      </c>
      <c r="GF323" s="1">
        <v>3.4878819999999998E-2</v>
      </c>
      <c r="GG323">
        <v>4.7221489999999999</v>
      </c>
      <c r="GH323">
        <v>0.92397980000000002</v>
      </c>
      <c r="GI323">
        <v>24.623249999999999</v>
      </c>
      <c r="GJ323" s="1">
        <v>3.1572669999999997E-2</v>
      </c>
      <c r="GK323">
        <v>4.3006500000000001</v>
      </c>
      <c r="GL323">
        <v>0.91473950000000004</v>
      </c>
      <c r="GM323">
        <v>25.40924</v>
      </c>
      <c r="GN323" s="1">
        <v>2.8607239999999999E-2</v>
      </c>
      <c r="GO323">
        <v>3.9190809999999998</v>
      </c>
      <c r="GP323">
        <v>0.9059893</v>
      </c>
      <c r="GQ323">
        <v>26.078410000000002</v>
      </c>
      <c r="GR323" s="1">
        <v>2.5934450000000001E-2</v>
      </c>
      <c r="GS323">
        <v>3.5721669999999999</v>
      </c>
      <c r="GT323">
        <v>0.89750459999999999</v>
      </c>
      <c r="GU323">
        <v>26.666910000000001</v>
      </c>
      <c r="GV323">
        <v>2.351232E-2</v>
      </c>
      <c r="GW323">
        <v>3.2554720000000001</v>
      </c>
      <c r="GX323">
        <v>0.889544</v>
      </c>
      <c r="GY323">
        <v>27.057510000000001</v>
      </c>
      <c r="GZ323" s="1">
        <v>2.1308750000000001E-2</v>
      </c>
      <c r="HA323">
        <v>2.9650500000000002</v>
      </c>
      <c r="HB323">
        <v>0.88172810000000001</v>
      </c>
      <c r="HC323">
        <v>26.90738</v>
      </c>
      <c r="HD323" s="1">
        <v>1.928997E-2</v>
      </c>
      <c r="HE323">
        <v>2.698753</v>
      </c>
      <c r="HF323">
        <v>0.87445649999999997</v>
      </c>
      <c r="HG323">
        <v>26.469840000000001</v>
      </c>
      <c r="HH323" s="1">
        <v>1.7462459999999999E-2</v>
      </c>
      <c r="HI323">
        <v>2.4558019999999998</v>
      </c>
      <c r="HJ323">
        <v>0.86790999999999996</v>
      </c>
      <c r="HK323">
        <v>26.176290000000002</v>
      </c>
      <c r="HL323" s="1">
        <v>1.5817419999999999E-2</v>
      </c>
      <c r="HM323">
        <v>2.2351190000000001</v>
      </c>
      <c r="HN323">
        <v>0.86222650000000001</v>
      </c>
      <c r="HO323">
        <v>26.051220000000001</v>
      </c>
      <c r="HP323" s="1">
        <v>1.4337310000000001E-2</v>
      </c>
      <c r="HQ323">
        <v>2.0346380000000002</v>
      </c>
      <c r="HR323">
        <v>0.85736999999999997</v>
      </c>
      <c r="HS323">
        <v>26.791799999999999</v>
      </c>
      <c r="HT323" s="1">
        <v>1.300198E-2</v>
      </c>
      <c r="HU323">
        <v>1.8520300000000001</v>
      </c>
      <c r="HV323">
        <v>0.85319829999999997</v>
      </c>
      <c r="HW323">
        <v>27.726379999999999</v>
      </c>
      <c r="HX323" s="1">
        <v>1.178916E-2</v>
      </c>
      <c r="HY323">
        <v>1.6848620000000001</v>
      </c>
      <c r="HZ323">
        <v>0.84972619999999999</v>
      </c>
      <c r="IA323">
        <v>28.55039</v>
      </c>
      <c r="IB323" s="1">
        <v>1.067884E-2</v>
      </c>
      <c r="IC323">
        <v>1.530599</v>
      </c>
      <c r="ID323">
        <v>0.84694179999999997</v>
      </c>
      <c r="IE323">
        <v>29.174859999999999</v>
      </c>
      <c r="IF323" s="1">
        <v>9.651359E-3</v>
      </c>
      <c r="IG323">
        <v>1.386617</v>
      </c>
      <c r="IH323">
        <v>0.8447692</v>
      </c>
      <c r="II323">
        <v>28.991060000000001</v>
      </c>
      <c r="IJ323" s="1">
        <v>8.6902720000000006E-3</v>
      </c>
      <c r="IK323">
        <v>1.251037</v>
      </c>
      <c r="IL323">
        <v>0.84305870000000005</v>
      </c>
      <c r="IM323">
        <v>28.413709999999998</v>
      </c>
      <c r="IN323" s="1">
        <v>7.7852470000000003E-3</v>
      </c>
      <c r="IO323">
        <v>1.1226020000000001</v>
      </c>
      <c r="IP323">
        <v>0.84172740000000001</v>
      </c>
      <c r="IQ323">
        <v>27.898160000000001</v>
      </c>
      <c r="IR323" s="1">
        <v>6.9272969999999998E-3</v>
      </c>
      <c r="IS323">
        <v>1.0003930000000001</v>
      </c>
      <c r="IT323">
        <v>0.84076200000000001</v>
      </c>
      <c r="IU323">
        <v>27.54</v>
      </c>
      <c r="IV323" s="1">
        <v>6.1063610000000003E-3</v>
      </c>
      <c r="IW323">
        <v>0.88291850000000005</v>
      </c>
      <c r="IX323">
        <v>0.84003859999999997</v>
      </c>
      <c r="IY323">
        <v>27.95429</v>
      </c>
      <c r="IZ323" s="1">
        <v>5.3059910000000004E-3</v>
      </c>
      <c r="JA323">
        <v>0.76814559999999998</v>
      </c>
      <c r="JB323">
        <v>0.83953449999999996</v>
      </c>
      <c r="JC323">
        <v>28.21069</v>
      </c>
      <c r="JD323" s="1">
        <v>4.5148990000000002E-3</v>
      </c>
      <c r="JE323">
        <v>0.65451000000000004</v>
      </c>
      <c r="JF323">
        <v>0.83915419999999996</v>
      </c>
      <c r="JG323">
        <v>28.583870000000001</v>
      </c>
      <c r="JH323" s="1">
        <v>3.7413809999999998E-3</v>
      </c>
      <c r="JI323">
        <v>0.54313920000000004</v>
      </c>
      <c r="JJ323">
        <v>0.83888689999999999</v>
      </c>
      <c r="JK323">
        <v>28.49643</v>
      </c>
      <c r="JL323" s="1">
        <v>3.0173270000000002E-3</v>
      </c>
      <c r="JM323">
        <v>0.4385597</v>
      </c>
      <c r="JN323">
        <v>0.83870109999999998</v>
      </c>
      <c r="JO323">
        <v>28.27553</v>
      </c>
      <c r="JP323" s="1">
        <v>2.3848540000000001E-3</v>
      </c>
      <c r="JQ323">
        <v>0.3469082</v>
      </c>
      <c r="JR323">
        <v>0.83858889999999997</v>
      </c>
      <c r="JS323">
        <v>28.172910000000002</v>
      </c>
      <c r="JT323" s="1">
        <v>1.8764179999999999E-3</v>
      </c>
      <c r="JU323">
        <v>0.27294960000000001</v>
      </c>
      <c r="JV323">
        <v>0.83847910000000003</v>
      </c>
      <c r="JW323">
        <v>28.062799999999999</v>
      </c>
      <c r="JX323" s="1">
        <v>1.499111E-3</v>
      </c>
      <c r="JY323">
        <v>0.21788869999999999</v>
      </c>
      <c r="JZ323">
        <v>0.83843369999999995</v>
      </c>
      <c r="KA323">
        <v>28.054310000000001</v>
      </c>
      <c r="KB323" s="1">
        <v>1.2370790000000001E-3</v>
      </c>
      <c r="KC323">
        <v>0.17954300000000001</v>
      </c>
      <c r="KD323">
        <v>0.8384009</v>
      </c>
      <c r="KE323">
        <v>28.681339999999999</v>
      </c>
      <c r="KF323" s="1">
        <v>1.0621090000000001E-3</v>
      </c>
      <c r="KG323">
        <v>0.15392529999999999</v>
      </c>
      <c r="KH323">
        <v>0.83836480000000002</v>
      </c>
      <c r="KI323">
        <v>28.894469999999998</v>
      </c>
      <c r="KJ323" s="1">
        <v>9.4582680000000004E-4</v>
      </c>
      <c r="KK323">
        <v>0.13691429999999999</v>
      </c>
      <c r="KL323">
        <v>0.83834759999999997</v>
      </c>
      <c r="KM323">
        <v>29.121230000000001</v>
      </c>
      <c r="KN323" s="1">
        <v>8.6564270000000004E-4</v>
      </c>
      <c r="KO323">
        <v>0.12520310000000001</v>
      </c>
      <c r="KP323">
        <v>0.83833550000000001</v>
      </c>
      <c r="KQ323">
        <v>29.20881</v>
      </c>
      <c r="KR323" s="1">
        <v>8.0670030000000003E-4</v>
      </c>
      <c r="KS323">
        <v>0.1166143</v>
      </c>
      <c r="KT323">
        <v>0.83833679999999999</v>
      </c>
      <c r="KU323">
        <v>28.8154</v>
      </c>
      <c r="KV323" s="1">
        <v>7.5990390000000001E-4</v>
      </c>
      <c r="KW323">
        <v>0.10981870000000001</v>
      </c>
      <c r="KX323">
        <v>0.83831829999999996</v>
      </c>
      <c r="KY323">
        <v>28.191299999999998</v>
      </c>
      <c r="KZ323" s="1">
        <v>7.2028170000000005E-4</v>
      </c>
      <c r="LA323">
        <v>0.1040735</v>
      </c>
      <c r="LB323">
        <v>0.83832340000000005</v>
      </c>
      <c r="LC323">
        <v>27.595469999999999</v>
      </c>
      <c r="LD323" s="1">
        <v>6.8510209999999997E-4</v>
      </c>
      <c r="LE323">
        <v>9.898216E-2</v>
      </c>
      <c r="LF323">
        <v>0.83832399999999996</v>
      </c>
      <c r="LG323">
        <v>27.237010000000001</v>
      </c>
      <c r="LH323" s="1">
        <v>6.5304860000000003E-4</v>
      </c>
      <c r="LI323">
        <v>9.4339969999999995E-2</v>
      </c>
      <c r="LJ323">
        <v>0.83834030000000004</v>
      </c>
      <c r="LK323">
        <v>27.938770000000002</v>
      </c>
      <c r="LL323" s="1">
        <v>6.2324319999999996E-4</v>
      </c>
      <c r="LM323">
        <v>9.0033710000000003E-2</v>
      </c>
      <c r="LN323">
        <v>0.83833489999999999</v>
      </c>
      <c r="LO323">
        <v>28.518730000000001</v>
      </c>
      <c r="LP323" s="1">
        <v>5.9553399999999999E-4</v>
      </c>
      <c r="LQ323">
        <v>8.6021829999999994E-2</v>
      </c>
      <c r="LR323">
        <v>0.83833670000000005</v>
      </c>
      <c r="LS323">
        <v>29.085229999999999</v>
      </c>
      <c r="LT323" s="1">
        <v>5.6951790000000005E-4</v>
      </c>
      <c r="LU323">
        <v>8.2258689999999995E-2</v>
      </c>
      <c r="LV323">
        <v>0.83832569999999995</v>
      </c>
      <c r="LW323">
        <v>29.709209999999999</v>
      </c>
      <c r="LX323">
        <v>5.4495430000000005E-4</v>
      </c>
      <c r="LY323">
        <v>7.8712009999999999E-2</v>
      </c>
      <c r="LZ323">
        <v>0.83833990000000003</v>
      </c>
      <c r="MA323">
        <v>29.638069999999999</v>
      </c>
      <c r="MB323" s="1">
        <v>5.2164069999999999E-4</v>
      </c>
      <c r="MC323">
        <v>7.5346419999999997E-2</v>
      </c>
      <c r="MD323">
        <v>0.83835170000000003</v>
      </c>
      <c r="ME323">
        <v>29.08935</v>
      </c>
      <c r="MF323" s="1">
        <v>4.995787E-4</v>
      </c>
      <c r="MG323">
        <v>7.215154E-2</v>
      </c>
      <c r="MH323">
        <v>0.8383642</v>
      </c>
      <c r="MI323">
        <v>28.567509999999999</v>
      </c>
      <c r="MJ323" s="1">
        <v>4.7859589999999999E-4</v>
      </c>
      <c r="MK323">
        <v>6.9121550000000004E-2</v>
      </c>
      <c r="ML323">
        <v>0.8383526</v>
      </c>
      <c r="MM323">
        <v>28.27769</v>
      </c>
      <c r="MN323" s="1">
        <v>4.5867130000000001E-4</v>
      </c>
      <c r="MO323">
        <v>6.6246349999999996E-2</v>
      </c>
      <c r="MP323">
        <v>0.83833760000000002</v>
      </c>
      <c r="MQ323">
        <v>28.953479999999999</v>
      </c>
      <c r="MR323" s="1">
        <v>4.3969030000000001E-4</v>
      </c>
      <c r="MS323">
        <v>6.3504489999999997E-2</v>
      </c>
      <c r="MT323">
        <v>0.83830550000000004</v>
      </c>
      <c r="MU323">
        <v>29.73535</v>
      </c>
      <c r="MV323" s="1">
        <v>4.2170210000000002E-4</v>
      </c>
      <c r="MW323">
        <v>6.0899349999999998E-2</v>
      </c>
      <c r="MX323">
        <v>0.83825799999999995</v>
      </c>
      <c r="MY323">
        <v>30.322880000000001</v>
      </c>
      <c r="MZ323" s="1">
        <v>4.045071E-4</v>
      </c>
      <c r="NA323">
        <v>5.8418699999999997E-2</v>
      </c>
      <c r="NB323">
        <v>0.83817739999999996</v>
      </c>
      <c r="NC323">
        <v>30.663620000000002</v>
      </c>
      <c r="ND323" s="1">
        <v>3.8817000000000002E-4</v>
      </c>
      <c r="NE323">
        <v>5.606005E-2</v>
      </c>
      <c r="NF323">
        <v>0.83806860000000005</v>
      </c>
      <c r="NG323">
        <v>30.267479999999999</v>
      </c>
      <c r="NH323" s="1">
        <v>3.7261729999999999E-4</v>
      </c>
      <c r="NI323">
        <v>5.3815799999999997E-2</v>
      </c>
      <c r="NJ323">
        <v>0.83792990000000001</v>
      </c>
      <c r="NK323">
        <v>29.664660000000001</v>
      </c>
      <c r="NL323" s="1">
        <v>3.5782400000000002E-4</v>
      </c>
      <c r="NM323">
        <v>5.1680329999999997E-2</v>
      </c>
      <c r="NN323">
        <v>0.8377445</v>
      </c>
      <c r="NO323">
        <v>29.13627</v>
      </c>
      <c r="NP323" s="1">
        <v>3.4368590000000002E-4</v>
      </c>
      <c r="NQ323">
        <v>4.9642110000000003E-2</v>
      </c>
      <c r="NR323">
        <v>0.83752720000000003</v>
      </c>
      <c r="NS323">
        <v>28.70731</v>
      </c>
      <c r="NT323" s="1">
        <v>3.3019899999999999E-4</v>
      </c>
      <c r="NU323">
        <v>4.7700819999999998E-2</v>
      </c>
      <c r="NV323">
        <v>0.83727720000000005</v>
      </c>
      <c r="NW323">
        <v>28.697199999999999</v>
      </c>
      <c r="NX323" s="1">
        <v>3.1741650000000001E-4</v>
      </c>
      <c r="NY323">
        <v>4.5859450000000003E-2</v>
      </c>
      <c r="NZ323">
        <v>0.83699049999999997</v>
      </c>
      <c r="OA323">
        <v>29.15006</v>
      </c>
      <c r="OB323" s="1">
        <v>3.0533060000000002E-4</v>
      </c>
      <c r="OC323">
        <v>4.4122580000000002E-2</v>
      </c>
      <c r="OD323">
        <v>0.83669070000000001</v>
      </c>
      <c r="OE323">
        <v>29.283829999999998</v>
      </c>
      <c r="OF323" s="1">
        <v>2.9401129999999999E-4</v>
      </c>
      <c r="OG323">
        <v>4.2492490000000001E-2</v>
      </c>
      <c r="OH323">
        <v>0.83637399999999995</v>
      </c>
      <c r="OI323">
        <v>29.433969999999999</v>
      </c>
      <c r="OJ323" s="1">
        <v>2.833933E-4</v>
      </c>
      <c r="OK323">
        <v>4.0963909999999999E-2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0.84106259999999999</v>
      </c>
      <c r="G324">
        <v>24.18224</v>
      </c>
      <c r="H324">
        <v>0</v>
      </c>
      <c r="I324">
        <v>0</v>
      </c>
      <c r="J324">
        <v>0.83886689999999997</v>
      </c>
      <c r="K324">
        <v>24.29485</v>
      </c>
      <c r="L324">
        <v>0</v>
      </c>
      <c r="M324">
        <v>0</v>
      </c>
      <c r="N324">
        <v>0.83672340000000001</v>
      </c>
      <c r="O324">
        <v>24.606560000000002</v>
      </c>
      <c r="P324">
        <v>0</v>
      </c>
      <c r="Q324">
        <v>0</v>
      </c>
      <c r="R324">
        <v>0.83458049999999995</v>
      </c>
      <c r="S324">
        <v>24.40718</v>
      </c>
      <c r="T324">
        <v>0</v>
      </c>
      <c r="U324">
        <v>0</v>
      </c>
      <c r="V324">
        <v>0.83245930000000001</v>
      </c>
      <c r="W324">
        <v>24.164349999999999</v>
      </c>
      <c r="X324">
        <v>0</v>
      </c>
      <c r="Y324">
        <v>0</v>
      </c>
      <c r="Z324">
        <v>0.83020629999999995</v>
      </c>
      <c r="AA324">
        <v>23.771460000000001</v>
      </c>
      <c r="AB324">
        <v>0</v>
      </c>
      <c r="AC324">
        <v>0</v>
      </c>
      <c r="AD324">
        <v>0.82808400000000004</v>
      </c>
      <c r="AE324">
        <v>23.40606</v>
      </c>
      <c r="AF324">
        <v>0</v>
      </c>
      <c r="AG324">
        <v>0</v>
      </c>
      <c r="AH324">
        <v>0.82609940000000004</v>
      </c>
      <c r="AI324">
        <v>23.147659999999998</v>
      </c>
      <c r="AJ324">
        <v>0</v>
      </c>
      <c r="AK324">
        <v>0</v>
      </c>
      <c r="AL324">
        <v>0.82384659999999998</v>
      </c>
      <c r="AM324">
        <v>23.444230000000001</v>
      </c>
      <c r="AN324">
        <v>0</v>
      </c>
      <c r="AO324">
        <v>0</v>
      </c>
      <c r="AP324">
        <v>0.82147680000000001</v>
      </c>
      <c r="AQ324">
        <v>23.61</v>
      </c>
      <c r="AR324">
        <v>0</v>
      </c>
      <c r="AS324">
        <v>0</v>
      </c>
      <c r="AT324">
        <v>0.81878260000000003</v>
      </c>
      <c r="AU324">
        <v>23.804559999999999</v>
      </c>
      <c r="AV324">
        <v>0</v>
      </c>
      <c r="AW324">
        <v>0</v>
      </c>
      <c r="AX324">
        <v>0.81578669999999998</v>
      </c>
      <c r="AY324">
        <v>23.785710000000002</v>
      </c>
      <c r="AZ324">
        <v>0</v>
      </c>
      <c r="BA324">
        <v>0</v>
      </c>
      <c r="BB324">
        <v>0.81252860000000005</v>
      </c>
      <c r="BC324">
        <v>23.62698</v>
      </c>
      <c r="BD324">
        <v>0</v>
      </c>
      <c r="BE324">
        <v>0</v>
      </c>
      <c r="BF324">
        <v>0.80935599999999996</v>
      </c>
      <c r="BG324">
        <v>23.346720000000001</v>
      </c>
      <c r="BH324">
        <v>0</v>
      </c>
      <c r="BI324">
        <v>0</v>
      </c>
      <c r="BJ324">
        <v>0.80685280000000004</v>
      </c>
      <c r="BK324">
        <v>23.187719999999999</v>
      </c>
      <c r="BL324">
        <v>0</v>
      </c>
      <c r="BM324">
        <v>0</v>
      </c>
      <c r="BN324">
        <v>0.80458660000000004</v>
      </c>
      <c r="BO324">
        <v>23.377600000000001</v>
      </c>
      <c r="BP324">
        <v>7.799107E-35</v>
      </c>
      <c r="BQ324">
        <v>1.8289289999999999E-32</v>
      </c>
      <c r="BR324">
        <v>0.80248180000000002</v>
      </c>
      <c r="BS324">
        <v>23.868790000000001</v>
      </c>
      <c r="BT324">
        <v>6.5905289999999999E-23</v>
      </c>
      <c r="BU324">
        <v>1.2984560000000001E-20</v>
      </c>
      <c r="BV324">
        <v>0.80054840000000005</v>
      </c>
      <c r="BW324">
        <v>24.483750000000001</v>
      </c>
      <c r="BX324" s="1">
        <v>4.2002350000000001E-18</v>
      </c>
      <c r="BY324" s="1">
        <v>9.2366209999999992E-16</v>
      </c>
      <c r="BZ324">
        <v>0.79870339999999995</v>
      </c>
      <c r="CA324">
        <v>24.939170000000001</v>
      </c>
      <c r="CB324" s="1">
        <v>5.6832819999999999E-11</v>
      </c>
      <c r="CC324" s="1">
        <v>1.280128E-8</v>
      </c>
      <c r="CD324">
        <v>0.79700490000000002</v>
      </c>
      <c r="CE324">
        <v>24.848410000000001</v>
      </c>
      <c r="CF324" s="1">
        <v>1.47114E-7</v>
      </c>
      <c r="CG324" s="1">
        <v>3.5455350000000003E-5</v>
      </c>
      <c r="CH324">
        <v>0.79506319999999997</v>
      </c>
      <c r="CI324">
        <v>24.49136</v>
      </c>
      <c r="CJ324" s="1">
        <v>4.5205540000000002E-5</v>
      </c>
      <c r="CK324" s="1">
        <v>1.13854E-2</v>
      </c>
      <c r="CL324">
        <v>0.79261110000000001</v>
      </c>
      <c r="CM324">
        <v>24.021229999999999</v>
      </c>
      <c r="CN324" s="1">
        <v>3.5955470000000002E-3</v>
      </c>
      <c r="CO324" s="1">
        <v>0.93937539999999997</v>
      </c>
      <c r="CP324">
        <v>0.78989050000000005</v>
      </c>
      <c r="CQ324">
        <v>23.619219999999999</v>
      </c>
      <c r="CR324" s="1">
        <v>0.10252799999999999</v>
      </c>
      <c r="CS324" s="1">
        <v>27.63062</v>
      </c>
      <c r="CT324">
        <v>0.78665359999999995</v>
      </c>
      <c r="CU324">
        <v>23.703779999999998</v>
      </c>
      <c r="CV324" s="1">
        <v>1.2704070000000001</v>
      </c>
      <c r="CW324" s="1">
        <v>352.24799999999999</v>
      </c>
      <c r="CX324">
        <v>0.78303659999999997</v>
      </c>
      <c r="CY324">
        <v>24.090669999999999</v>
      </c>
      <c r="CZ324" s="1">
        <v>7.8482950000000002</v>
      </c>
      <c r="DA324">
        <v>2232.462</v>
      </c>
      <c r="DB324">
        <v>0.77899799999999997</v>
      </c>
      <c r="DC324">
        <v>24.432739999999999</v>
      </c>
      <c r="DD324" s="1">
        <v>26.808399999999999</v>
      </c>
      <c r="DE324">
        <v>7807.4780000000001</v>
      </c>
      <c r="DF324">
        <v>0.77452520000000002</v>
      </c>
      <c r="DG324">
        <v>24.729759999999999</v>
      </c>
      <c r="DH324">
        <v>55.043700000000001</v>
      </c>
      <c r="DI324">
        <v>16392.7</v>
      </c>
      <c r="DJ324">
        <v>0.76947849999999995</v>
      </c>
      <c r="DK324">
        <v>24.621089999999999</v>
      </c>
      <c r="DL324">
        <v>72.882390000000001</v>
      </c>
      <c r="DM324">
        <v>22163.89</v>
      </c>
      <c r="DN324">
        <v>0.76434950000000002</v>
      </c>
      <c r="DO324">
        <v>24.453589999999998</v>
      </c>
      <c r="DP324">
        <v>66.050539999999998</v>
      </c>
      <c r="DQ324">
        <v>20479.169999999998</v>
      </c>
      <c r="DR324">
        <v>0.75903019999999999</v>
      </c>
      <c r="DS324">
        <v>24.20693</v>
      </c>
      <c r="DT324">
        <v>43.105449999999998</v>
      </c>
      <c r="DU324">
        <v>13606.32</v>
      </c>
      <c r="DV324">
        <v>0.75355309999999998</v>
      </c>
      <c r="DW324">
        <v>23.90307</v>
      </c>
      <c r="DX324">
        <v>21.178380000000001</v>
      </c>
      <c r="DY324">
        <v>6796.442</v>
      </c>
      <c r="DZ324">
        <v>0.74771160000000003</v>
      </c>
      <c r="EA324">
        <v>23.947500000000002</v>
      </c>
      <c r="EB324">
        <v>8.1596440000000001</v>
      </c>
      <c r="EC324">
        <v>2658.8879999999999</v>
      </c>
      <c r="ED324">
        <v>0.74187210000000003</v>
      </c>
      <c r="EE324">
        <v>24.133030000000002</v>
      </c>
      <c r="EF324">
        <v>2.5756049999999999</v>
      </c>
      <c r="EG324">
        <v>850.25199999999995</v>
      </c>
      <c r="EH324">
        <v>0.73617270000000001</v>
      </c>
      <c r="EI324">
        <v>24.479050000000001</v>
      </c>
      <c r="EJ324">
        <v>0.71274669999999996</v>
      </c>
      <c r="EK324">
        <v>237.19659999999999</v>
      </c>
      <c r="EL324">
        <v>0.72997619999999996</v>
      </c>
      <c r="EM324">
        <v>24.743600000000001</v>
      </c>
      <c r="EN324">
        <v>0.2070978</v>
      </c>
      <c r="EO324">
        <v>68.597020000000001</v>
      </c>
      <c r="EP324">
        <v>0.72354739999999995</v>
      </c>
      <c r="EQ324">
        <v>24.65598</v>
      </c>
      <c r="ER324">
        <v>9.2300049999999995E-2</v>
      </c>
      <c r="ES324">
        <v>29.89012</v>
      </c>
      <c r="ET324">
        <v>0.71753160000000005</v>
      </c>
      <c r="EU324">
        <v>24.368279999999999</v>
      </c>
      <c r="EV324">
        <v>7.0416400000000004E-2</v>
      </c>
      <c r="EW324">
        <v>22.47972</v>
      </c>
      <c r="EX324">
        <v>0.71149249999999997</v>
      </c>
      <c r="EY324">
        <v>24.097770000000001</v>
      </c>
      <c r="EZ324">
        <v>6.6367540000000003E-2</v>
      </c>
      <c r="FA324">
        <v>21.196670000000001</v>
      </c>
      <c r="FB324">
        <v>0.70582780000000001</v>
      </c>
      <c r="FC324">
        <v>24.024059999999999</v>
      </c>
      <c r="FD324">
        <v>6.4080310000000001E-2</v>
      </c>
      <c r="FE324">
        <v>20.553090000000001</v>
      </c>
      <c r="FF324">
        <v>0.69992460000000001</v>
      </c>
      <c r="FG324">
        <v>24.661819999999999</v>
      </c>
      <c r="FH324">
        <v>6.0760769999999999E-2</v>
      </c>
      <c r="FI324">
        <v>19.589410000000001</v>
      </c>
      <c r="FJ324">
        <v>0.69380379999999997</v>
      </c>
      <c r="FK324">
        <v>25.09431</v>
      </c>
      <c r="FL324">
        <v>5.6516289999999997E-2</v>
      </c>
      <c r="FM324">
        <v>18.31908</v>
      </c>
      <c r="FN324">
        <v>0.68764029999999998</v>
      </c>
      <c r="FO324">
        <v>25.391459999999999</v>
      </c>
      <c r="FP324">
        <v>5.1873950000000002E-2</v>
      </c>
      <c r="FQ324">
        <v>16.901319999999998</v>
      </c>
      <c r="FR324">
        <v>0.68161729999999998</v>
      </c>
      <c r="FS324">
        <v>25.374389999999998</v>
      </c>
      <c r="FT324" s="1">
        <v>4.7244139999999997E-2</v>
      </c>
      <c r="FU324">
        <v>15.46306</v>
      </c>
      <c r="FV324">
        <v>0.67533169999999998</v>
      </c>
      <c r="FW324">
        <v>25.116389999999999</v>
      </c>
      <c r="FX324">
        <v>4.2830260000000002E-2</v>
      </c>
      <c r="FY324">
        <v>14.08703</v>
      </c>
      <c r="FZ324">
        <v>0.66880050000000002</v>
      </c>
      <c r="GA324">
        <v>24.829820000000002</v>
      </c>
      <c r="GB324" s="1">
        <v>3.8741100000000001E-2</v>
      </c>
      <c r="GC324">
        <v>12.808149999999999</v>
      </c>
      <c r="GD324">
        <v>0.66313710000000003</v>
      </c>
      <c r="GE324">
        <v>24.619530000000001</v>
      </c>
      <c r="GF324" s="1">
        <v>3.5073300000000002E-2</v>
      </c>
      <c r="GG324">
        <v>11.6479</v>
      </c>
      <c r="GH324">
        <v>0.65712420000000005</v>
      </c>
      <c r="GI324">
        <v>24.625489999999999</v>
      </c>
      <c r="GJ324">
        <v>3.1750019999999997E-2</v>
      </c>
      <c r="GK324">
        <v>10.600160000000001</v>
      </c>
      <c r="GL324">
        <v>0.65138569999999996</v>
      </c>
      <c r="GM324">
        <v>25.40981</v>
      </c>
      <c r="GN324" s="1">
        <v>2.8767999999999998E-2</v>
      </c>
      <c r="GO324">
        <v>9.6522480000000002</v>
      </c>
      <c r="GP324">
        <v>0.64594010000000002</v>
      </c>
      <c r="GQ324">
        <v>26.08324</v>
      </c>
      <c r="GR324" s="1">
        <v>2.6081759999999999E-2</v>
      </c>
      <c r="GS324">
        <v>8.7914359999999991</v>
      </c>
      <c r="GT324">
        <v>0.64068340000000001</v>
      </c>
      <c r="GU324">
        <v>26.671389999999999</v>
      </c>
      <c r="GV324" s="1">
        <v>2.3647979999999999E-2</v>
      </c>
      <c r="GW324">
        <v>8.0065310000000007</v>
      </c>
      <c r="GX324">
        <v>0.63580110000000001</v>
      </c>
      <c r="GY324">
        <v>27.079360000000001</v>
      </c>
      <c r="GZ324" s="1">
        <v>2.1434120000000001E-2</v>
      </c>
      <c r="HA324">
        <v>7.2869429999999999</v>
      </c>
      <c r="HB324">
        <v>0.63100679999999998</v>
      </c>
      <c r="HC324">
        <v>26.937110000000001</v>
      </c>
      <c r="HD324" s="1">
        <v>1.9405370000000002E-2</v>
      </c>
      <c r="HE324">
        <v>6.627758</v>
      </c>
      <c r="HF324">
        <v>0.62650850000000002</v>
      </c>
      <c r="HG324">
        <v>26.48659</v>
      </c>
      <c r="HH324" s="1">
        <v>1.756833E-2</v>
      </c>
      <c r="HI324">
        <v>6.0271840000000001</v>
      </c>
      <c r="HJ324">
        <v>0.6224731</v>
      </c>
      <c r="HK324">
        <v>26.192769999999999</v>
      </c>
      <c r="HL324" s="1">
        <v>1.5914089999999999E-2</v>
      </c>
      <c r="HM324">
        <v>5.4820180000000001</v>
      </c>
      <c r="HN324">
        <v>0.61900379999999999</v>
      </c>
      <c r="HO324">
        <v>26.055399999999999</v>
      </c>
      <c r="HP324" s="1">
        <v>1.44257E-2</v>
      </c>
      <c r="HQ324">
        <v>4.9873190000000003</v>
      </c>
      <c r="HR324">
        <v>0.61608240000000003</v>
      </c>
      <c r="HS324">
        <v>26.77938</v>
      </c>
      <c r="HT324" s="1">
        <v>1.3083050000000001E-2</v>
      </c>
      <c r="HU324">
        <v>4.5381809999999998</v>
      </c>
      <c r="HV324">
        <v>0.61354880000000001</v>
      </c>
      <c r="HW324">
        <v>27.71631</v>
      </c>
      <c r="HX324" s="1">
        <v>1.186427E-2</v>
      </c>
      <c r="HY324">
        <v>4.1287839999999996</v>
      </c>
      <c r="HZ324">
        <v>0.61143130000000001</v>
      </c>
      <c r="IA324">
        <v>28.542660000000001</v>
      </c>
      <c r="IB324" s="1">
        <v>1.0748799999999999E-2</v>
      </c>
      <c r="IC324">
        <v>3.75122</v>
      </c>
      <c r="ID324">
        <v>0.60976169999999996</v>
      </c>
      <c r="IE324">
        <v>29.18169</v>
      </c>
      <c r="IF324" s="1">
        <v>9.7173109999999993E-3</v>
      </c>
      <c r="IG324">
        <v>3.3991760000000002</v>
      </c>
      <c r="IH324">
        <v>0.60842229999999997</v>
      </c>
      <c r="II324">
        <v>29.020969999999998</v>
      </c>
      <c r="IJ324" s="1">
        <v>8.7528650000000003E-3</v>
      </c>
      <c r="IK324">
        <v>3.0679940000000001</v>
      </c>
      <c r="IL324">
        <v>0.6074136</v>
      </c>
      <c r="IM324">
        <v>28.437650000000001</v>
      </c>
      <c r="IN324" s="1">
        <v>7.8449020000000008E-3</v>
      </c>
      <c r="IO324">
        <v>2.7543799999999998</v>
      </c>
      <c r="IP324">
        <v>0.60662430000000001</v>
      </c>
      <c r="IQ324">
        <v>27.92353</v>
      </c>
      <c r="IR324" s="1">
        <v>6.9843079999999998E-3</v>
      </c>
      <c r="IS324">
        <v>2.4560119999999999</v>
      </c>
      <c r="IT324">
        <v>0.60603359999999995</v>
      </c>
      <c r="IU324">
        <v>27.551939999999998</v>
      </c>
      <c r="IV324" s="1">
        <v>6.1617310000000002E-3</v>
      </c>
      <c r="IW324">
        <v>2.1696059999999999</v>
      </c>
      <c r="IX324">
        <v>0.605603</v>
      </c>
      <c r="IY324">
        <v>27.94547</v>
      </c>
      <c r="IZ324" s="1">
        <v>5.3605720000000001E-3</v>
      </c>
      <c r="JA324">
        <v>1.8901269999999999</v>
      </c>
      <c r="JB324">
        <v>0.60531219999999997</v>
      </c>
      <c r="JC324">
        <v>28.21172</v>
      </c>
      <c r="JD324" s="1">
        <v>4.5690440000000004E-3</v>
      </c>
      <c r="JE324">
        <v>1.6136280000000001</v>
      </c>
      <c r="JF324">
        <v>0.60508070000000003</v>
      </c>
      <c r="JG324">
        <v>28.577819999999999</v>
      </c>
      <c r="JH324" s="1">
        <v>3.7937560000000001E-3</v>
      </c>
      <c r="JI324">
        <v>1.3421240000000001</v>
      </c>
      <c r="JJ324">
        <v>0.6049312</v>
      </c>
      <c r="JK324">
        <v>28.515160000000002</v>
      </c>
      <c r="JL324" s="1">
        <v>3.06515E-3</v>
      </c>
      <c r="JM324">
        <v>1.086014</v>
      </c>
      <c r="JN324">
        <v>0.60481850000000004</v>
      </c>
      <c r="JO324">
        <v>28.29391</v>
      </c>
      <c r="JP324" s="1">
        <v>2.4252179999999998E-3</v>
      </c>
      <c r="JQ324">
        <v>0.86016130000000002</v>
      </c>
      <c r="JR324">
        <v>0.60475089999999998</v>
      </c>
      <c r="JS324">
        <v>28.198650000000001</v>
      </c>
      <c r="JT324" s="1">
        <v>1.907749E-3</v>
      </c>
      <c r="JU324">
        <v>0.67665989999999998</v>
      </c>
      <c r="JV324">
        <v>0.60468259999999996</v>
      </c>
      <c r="JW324">
        <v>28.078869999999998</v>
      </c>
      <c r="JX324" s="1">
        <v>1.5216240000000001E-3</v>
      </c>
      <c r="JY324">
        <v>0.53915259999999998</v>
      </c>
      <c r="JZ324">
        <v>0.60465570000000002</v>
      </c>
      <c r="KA324">
        <v>28.063389999999998</v>
      </c>
      <c r="KB324" s="1">
        <v>1.252366E-3</v>
      </c>
      <c r="KC324">
        <v>0.4429323</v>
      </c>
      <c r="KD324">
        <v>0.60463869999999997</v>
      </c>
      <c r="KE324">
        <v>28.681090000000001</v>
      </c>
      <c r="KF324" s="1">
        <v>1.0722430000000001E-3</v>
      </c>
      <c r="KG324">
        <v>0.37850309999999998</v>
      </c>
      <c r="KH324">
        <v>0.60459700000000005</v>
      </c>
      <c r="KI324">
        <v>28.90645</v>
      </c>
      <c r="KJ324" s="1">
        <v>9.5261629999999998E-4</v>
      </c>
      <c r="KK324">
        <v>0.33574409999999999</v>
      </c>
      <c r="KL324">
        <v>0.60460400000000003</v>
      </c>
      <c r="KM324">
        <v>29.11636</v>
      </c>
      <c r="KN324" s="1">
        <v>8.7044819999999997E-4</v>
      </c>
      <c r="KO324">
        <v>0.30643910000000002</v>
      </c>
      <c r="KP324">
        <v>0.60461569999999998</v>
      </c>
      <c r="KQ324">
        <v>29.23312</v>
      </c>
      <c r="KR324" s="1">
        <v>8.1035760000000004E-4</v>
      </c>
      <c r="KS324">
        <v>0.28507359999999998</v>
      </c>
      <c r="KT324">
        <v>0.60460199999999997</v>
      </c>
      <c r="KU324">
        <v>28.85098</v>
      </c>
      <c r="KV324" s="1">
        <v>7.6289789999999999E-4</v>
      </c>
      <c r="KW324">
        <v>0.2682736</v>
      </c>
      <c r="KX324">
        <v>0.60458940000000005</v>
      </c>
      <c r="KY324">
        <v>28.222799999999999</v>
      </c>
      <c r="KZ324" s="1">
        <v>7.2287049999999998E-4</v>
      </c>
      <c r="LA324">
        <v>0.25413069999999999</v>
      </c>
      <c r="LB324">
        <v>0.60459079999999998</v>
      </c>
      <c r="LC324">
        <v>27.631029999999999</v>
      </c>
      <c r="LD324" s="1">
        <v>6.8743549999999997E-4</v>
      </c>
      <c r="LE324">
        <v>0.24164559999999999</v>
      </c>
      <c r="LF324">
        <v>0.60460700000000001</v>
      </c>
      <c r="LG324">
        <v>27.259399999999999</v>
      </c>
      <c r="LH324" s="1">
        <v>6.5519999999999999E-4</v>
      </c>
      <c r="LI324">
        <v>0.23028009999999999</v>
      </c>
      <c r="LJ324">
        <v>0.604603</v>
      </c>
      <c r="LK324">
        <v>27.943180000000002</v>
      </c>
      <c r="LL324" s="1">
        <v>6.2524209999999995E-4</v>
      </c>
      <c r="LM324">
        <v>0.21974869999999999</v>
      </c>
      <c r="LN324">
        <v>0.60459909999999994</v>
      </c>
      <c r="LO324">
        <v>28.52553</v>
      </c>
      <c r="LP324" s="1">
        <v>5.973978E-4</v>
      </c>
      <c r="LQ324">
        <v>0.20993709999999999</v>
      </c>
      <c r="LR324">
        <v>0.60461810000000005</v>
      </c>
      <c r="LS324">
        <v>29.079329999999999</v>
      </c>
      <c r="LT324" s="1">
        <v>5.7127440000000001E-4</v>
      </c>
      <c r="LU324">
        <v>0.20074310000000001</v>
      </c>
      <c r="LV324">
        <v>0.60460979999999998</v>
      </c>
      <c r="LW324">
        <v>29.726220000000001</v>
      </c>
      <c r="LX324" s="1">
        <v>5.4661460000000005E-4</v>
      </c>
      <c r="LY324">
        <v>0.19207689999999999</v>
      </c>
      <c r="LZ324">
        <v>0.60460840000000005</v>
      </c>
      <c r="MA324">
        <v>29.67456</v>
      </c>
      <c r="MB324" s="1">
        <v>5.232177E-4</v>
      </c>
      <c r="MC324">
        <v>0.1838582</v>
      </c>
      <c r="MD324">
        <v>0.6046319</v>
      </c>
      <c r="ME324">
        <v>29.113289999999999</v>
      </c>
      <c r="MF324" s="1">
        <v>5.0107509999999995E-4</v>
      </c>
      <c r="MG324">
        <v>0.17605899999999999</v>
      </c>
      <c r="MH324">
        <v>0.60462720000000003</v>
      </c>
      <c r="MI324">
        <v>28.600210000000001</v>
      </c>
      <c r="MJ324" s="1">
        <v>4.800149E-4</v>
      </c>
      <c r="MK324">
        <v>0.168659</v>
      </c>
      <c r="ML324">
        <v>0.60461699999999996</v>
      </c>
      <c r="MM324">
        <v>28.300460000000001</v>
      </c>
      <c r="MN324" s="1">
        <v>4.6002169999999999E-4</v>
      </c>
      <c r="MO324">
        <v>0.1616397</v>
      </c>
      <c r="MP324">
        <v>0.60462749999999998</v>
      </c>
      <c r="MQ324">
        <v>28.959679999999999</v>
      </c>
      <c r="MR324" s="1">
        <v>4.4097709999999998E-4</v>
      </c>
      <c r="MS324">
        <v>0.15494620000000001</v>
      </c>
      <c r="MT324">
        <v>0.60460749999999996</v>
      </c>
      <c r="MU324">
        <v>29.735849999999999</v>
      </c>
      <c r="MV324" s="1">
        <v>4.2292650000000002E-4</v>
      </c>
      <c r="MW324">
        <v>0.14858579999999999</v>
      </c>
      <c r="MX324">
        <v>0.60457620000000001</v>
      </c>
      <c r="MY324">
        <v>30.323139999999999</v>
      </c>
      <c r="MZ324" s="1">
        <v>4.056706E-4</v>
      </c>
      <c r="NA324">
        <v>0.1425285</v>
      </c>
      <c r="NB324">
        <v>0.60452399999999995</v>
      </c>
      <c r="NC324">
        <v>30.682099999999998</v>
      </c>
      <c r="ND324" s="1">
        <v>3.8927519999999998E-4</v>
      </c>
      <c r="NE324">
        <v>0.13676730000000001</v>
      </c>
      <c r="NF324">
        <v>0.60445530000000003</v>
      </c>
      <c r="NG324">
        <v>30.30442</v>
      </c>
      <c r="NH324" s="1">
        <v>3.7366919999999999E-4</v>
      </c>
      <c r="NI324">
        <v>0.13128919999999999</v>
      </c>
      <c r="NJ324">
        <v>0.60436710000000005</v>
      </c>
      <c r="NK324">
        <v>29.693950000000001</v>
      </c>
      <c r="NL324" s="1">
        <v>3.5882699999999998E-4</v>
      </c>
      <c r="NM324">
        <v>0.12607550000000001</v>
      </c>
      <c r="NN324">
        <v>0.6042476</v>
      </c>
      <c r="NO324">
        <v>29.169429999999998</v>
      </c>
      <c r="NP324" s="1">
        <v>3.446411E-4</v>
      </c>
      <c r="NQ324">
        <v>0.121099</v>
      </c>
      <c r="NR324">
        <v>0.60410660000000005</v>
      </c>
      <c r="NS324">
        <v>28.73255</v>
      </c>
      <c r="NT324" s="1">
        <v>3.311082E-4</v>
      </c>
      <c r="NU324">
        <v>0.1163595</v>
      </c>
      <c r="NV324">
        <v>0.60394970000000003</v>
      </c>
      <c r="NW324">
        <v>28.707190000000001</v>
      </c>
      <c r="NX324" s="1">
        <v>3.1827629999999998E-4</v>
      </c>
      <c r="NY324">
        <v>0.111862</v>
      </c>
      <c r="NZ324">
        <v>0.60376890000000005</v>
      </c>
      <c r="OA324">
        <v>29.15598</v>
      </c>
      <c r="OB324" s="1">
        <v>3.061389E-4</v>
      </c>
      <c r="OC324">
        <v>0.1076162</v>
      </c>
      <c r="OD324">
        <v>0.60356390000000004</v>
      </c>
      <c r="OE324">
        <v>29.285620000000002</v>
      </c>
      <c r="OF324" s="1">
        <v>2.947685E-4</v>
      </c>
      <c r="OG324">
        <v>0.1036318</v>
      </c>
      <c r="OH324">
        <v>0.60337700000000005</v>
      </c>
      <c r="OI324">
        <v>29.442769999999999</v>
      </c>
      <c r="OJ324" s="1">
        <v>2.8410319999999997E-4</v>
      </c>
      <c r="OK324">
        <v>9.9895129999999999E-2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0.9587966</v>
      </c>
      <c r="G325">
        <v>24.197189999999999</v>
      </c>
      <c r="H325">
        <v>0</v>
      </c>
      <c r="I325">
        <v>0</v>
      </c>
      <c r="J325">
        <v>0.95658399999999999</v>
      </c>
      <c r="K325">
        <v>24.3019</v>
      </c>
      <c r="L325">
        <v>0</v>
      </c>
      <c r="M325">
        <v>0</v>
      </c>
      <c r="N325">
        <v>0.95440689999999995</v>
      </c>
      <c r="O325">
        <v>24.61711</v>
      </c>
      <c r="P325">
        <v>0</v>
      </c>
      <c r="Q325">
        <v>0</v>
      </c>
      <c r="R325">
        <v>0.95223100000000005</v>
      </c>
      <c r="S325">
        <v>24.430399999999999</v>
      </c>
      <c r="T325">
        <v>0</v>
      </c>
      <c r="U325">
        <v>0</v>
      </c>
      <c r="V325">
        <v>0.95008280000000001</v>
      </c>
      <c r="W325">
        <v>24.195209999999999</v>
      </c>
      <c r="X325">
        <v>0</v>
      </c>
      <c r="Y325">
        <v>0</v>
      </c>
      <c r="Z325">
        <v>0.94781729999999997</v>
      </c>
      <c r="AA325">
        <v>23.81409</v>
      </c>
      <c r="AB325">
        <v>0</v>
      </c>
      <c r="AC325">
        <v>0</v>
      </c>
      <c r="AD325">
        <v>0.94568090000000005</v>
      </c>
      <c r="AE325">
        <v>23.444479999999999</v>
      </c>
      <c r="AF325">
        <v>0</v>
      </c>
      <c r="AG325">
        <v>0</v>
      </c>
      <c r="AH325">
        <v>0.9436793</v>
      </c>
      <c r="AI325">
        <v>23.180409999999998</v>
      </c>
      <c r="AJ325">
        <v>0</v>
      </c>
      <c r="AK325">
        <v>0</v>
      </c>
      <c r="AL325">
        <v>0.94145080000000003</v>
      </c>
      <c r="AM325">
        <v>23.463270000000001</v>
      </c>
      <c r="AN325">
        <v>0</v>
      </c>
      <c r="AO325">
        <v>0</v>
      </c>
      <c r="AP325">
        <v>0.93906559999999994</v>
      </c>
      <c r="AQ325">
        <v>23.61384</v>
      </c>
      <c r="AR325">
        <v>0</v>
      </c>
      <c r="AS325">
        <v>0</v>
      </c>
      <c r="AT325">
        <v>0.93638189999999999</v>
      </c>
      <c r="AU325">
        <v>23.812180000000001</v>
      </c>
      <c r="AV325">
        <v>0</v>
      </c>
      <c r="AW325">
        <v>0</v>
      </c>
      <c r="AX325">
        <v>0.93343279999999995</v>
      </c>
      <c r="AY325">
        <v>23.80799</v>
      </c>
      <c r="AZ325">
        <v>0</v>
      </c>
      <c r="BA325">
        <v>0</v>
      </c>
      <c r="BB325">
        <v>0.93019359999999995</v>
      </c>
      <c r="BC325">
        <v>23.654450000000001</v>
      </c>
      <c r="BD325">
        <v>0</v>
      </c>
      <c r="BE325">
        <v>0</v>
      </c>
      <c r="BF325">
        <v>0.92709770000000002</v>
      </c>
      <c r="BG325">
        <v>23.39283</v>
      </c>
      <c r="BH325">
        <v>0</v>
      </c>
      <c r="BI325">
        <v>0</v>
      </c>
      <c r="BJ325">
        <v>0.92480949999999995</v>
      </c>
      <c r="BK325">
        <v>23.230419999999999</v>
      </c>
      <c r="BL325">
        <v>0</v>
      </c>
      <c r="BM325">
        <v>0</v>
      </c>
      <c r="BN325">
        <v>0.92277229999999999</v>
      </c>
      <c r="BO325">
        <v>23.415320000000001</v>
      </c>
      <c r="BP325">
        <v>7.6640699999999995E-36</v>
      </c>
      <c r="BQ325">
        <v>2.4999299999999999E-33</v>
      </c>
      <c r="BR325">
        <v>0.9209195</v>
      </c>
      <c r="BS325">
        <v>23.892659999999999</v>
      </c>
      <c r="BT325">
        <v>1.9546199999999999E-23</v>
      </c>
      <c r="BU325">
        <v>3.7180319999999997E-21</v>
      </c>
      <c r="BV325">
        <v>0.9192688</v>
      </c>
      <c r="BW325">
        <v>24.498889999999999</v>
      </c>
      <c r="BX325" s="1">
        <v>8.3999580000000003E-19</v>
      </c>
      <c r="BY325" s="1">
        <v>1.896488E-16</v>
      </c>
      <c r="BZ325">
        <v>0.91774180000000005</v>
      </c>
      <c r="CA325">
        <v>24.95167</v>
      </c>
      <c r="CB325" s="1">
        <v>2.8372989999999999E-11</v>
      </c>
      <c r="CC325" s="1">
        <v>6.4096110000000001E-9</v>
      </c>
      <c r="CD325">
        <v>0.91640250000000001</v>
      </c>
      <c r="CE325">
        <v>24.875</v>
      </c>
      <c r="CF325" s="1">
        <v>8.9016689999999996E-8</v>
      </c>
      <c r="CG325" s="1">
        <v>2.180347E-5</v>
      </c>
      <c r="CH325">
        <v>0.91489960000000004</v>
      </c>
      <c r="CI325">
        <v>24.531310000000001</v>
      </c>
      <c r="CJ325" s="1">
        <v>3.0481289999999998E-5</v>
      </c>
      <c r="CK325" s="1">
        <v>7.8728730000000007E-3</v>
      </c>
      <c r="CL325">
        <v>0.91314899999999999</v>
      </c>
      <c r="CM325">
        <v>24.074020000000001</v>
      </c>
      <c r="CN325" s="1">
        <v>2.630566E-3</v>
      </c>
      <c r="CO325" s="1">
        <v>0.71008280000000001</v>
      </c>
      <c r="CP325">
        <v>0.91117530000000002</v>
      </c>
      <c r="CQ325">
        <v>23.665189999999999</v>
      </c>
      <c r="CR325" s="1">
        <v>8.0263119999999993E-2</v>
      </c>
      <c r="CS325" s="1">
        <v>22.499310000000001</v>
      </c>
      <c r="CT325">
        <v>0.90868510000000002</v>
      </c>
      <c r="CU325">
        <v>23.74531</v>
      </c>
      <c r="CV325" s="1">
        <v>1.0542499999999999</v>
      </c>
      <c r="CW325" s="1">
        <v>305.94979999999998</v>
      </c>
      <c r="CX325">
        <v>0.90584129999999996</v>
      </c>
      <c r="CY325">
        <v>24.123349999999999</v>
      </c>
      <c r="CZ325" s="1">
        <v>6.856668</v>
      </c>
      <c r="DA325">
        <v>2052.9960000000001</v>
      </c>
      <c r="DB325">
        <v>0.90242730000000004</v>
      </c>
      <c r="DC325">
        <v>24.448730000000001</v>
      </c>
      <c r="DD325" s="1">
        <v>24.51924</v>
      </c>
      <c r="DE325">
        <v>7555.8209999999999</v>
      </c>
      <c r="DF325">
        <v>0.8984548</v>
      </c>
      <c r="DG325">
        <v>24.74361</v>
      </c>
      <c r="DH325">
        <v>52.456899999999997</v>
      </c>
      <c r="DI325">
        <v>16608.07</v>
      </c>
      <c r="DJ325">
        <v>0.89393520000000004</v>
      </c>
      <c r="DK325">
        <v>24.636610000000001</v>
      </c>
      <c r="DL325">
        <v>72.074960000000004</v>
      </c>
      <c r="DM325">
        <v>23396.63</v>
      </c>
      <c r="DN325">
        <v>0.88942969999999999</v>
      </c>
      <c r="DO325">
        <v>24.467089999999999</v>
      </c>
      <c r="DP325">
        <v>67.543700000000001</v>
      </c>
      <c r="DQ325">
        <v>22432.76</v>
      </c>
      <c r="DR325">
        <v>0.88480550000000002</v>
      </c>
      <c r="DS325">
        <v>24.23376</v>
      </c>
      <c r="DT325">
        <v>45.426470000000002</v>
      </c>
      <c r="DU325">
        <v>15403.71</v>
      </c>
      <c r="DV325">
        <v>0.88012900000000005</v>
      </c>
      <c r="DW325">
        <v>23.92783</v>
      </c>
      <c r="DX325">
        <v>22.929390000000001</v>
      </c>
      <c r="DY325">
        <v>7928.1139999999996</v>
      </c>
      <c r="DZ325">
        <v>0.87509190000000003</v>
      </c>
      <c r="EA325">
        <v>23.97963</v>
      </c>
      <c r="EB325">
        <v>9.0465149999999994</v>
      </c>
      <c r="EC325">
        <v>3184.4189999999999</v>
      </c>
      <c r="ED325">
        <v>0.87024959999999996</v>
      </c>
      <c r="EE325">
        <v>24.161750000000001</v>
      </c>
      <c r="EF325">
        <v>2.9117890000000002</v>
      </c>
      <c r="EG325">
        <v>1040.269</v>
      </c>
      <c r="EH325">
        <v>0.86580579999999996</v>
      </c>
      <c r="EI325">
        <v>24.499459999999999</v>
      </c>
      <c r="EJ325">
        <v>0.81391190000000002</v>
      </c>
      <c r="EK325">
        <v>293.3766</v>
      </c>
      <c r="EL325">
        <v>0.86095560000000004</v>
      </c>
      <c r="EM325">
        <v>24.760580000000001</v>
      </c>
      <c r="EN325">
        <v>0.23224700000000001</v>
      </c>
      <c r="EO325">
        <v>83.112030000000004</v>
      </c>
      <c r="EP325">
        <v>0.85584800000000005</v>
      </c>
      <c r="EQ325">
        <v>24.667850000000001</v>
      </c>
      <c r="ER325">
        <v>9.7536970000000001E-2</v>
      </c>
      <c r="ES325">
        <v>33.747790000000002</v>
      </c>
      <c r="ET325">
        <v>0.85050049999999999</v>
      </c>
      <c r="EU325">
        <v>24.383590000000002</v>
      </c>
      <c r="EV325">
        <v>7.1320880000000003E-2</v>
      </c>
      <c r="EW325">
        <v>24.022269999999999</v>
      </c>
      <c r="EX325">
        <v>0.84507600000000005</v>
      </c>
      <c r="EY325">
        <v>24.115020000000001</v>
      </c>
      <c r="EZ325">
        <v>6.6572049999999994E-2</v>
      </c>
      <c r="FA325">
        <v>22.30489</v>
      </c>
      <c r="FB325">
        <v>0.84006530000000001</v>
      </c>
      <c r="FC325">
        <v>24.04149</v>
      </c>
      <c r="FD325">
        <v>6.4311519999999997E-2</v>
      </c>
      <c r="FE325">
        <v>21.578330000000001</v>
      </c>
      <c r="FF325">
        <v>0.83483209999999997</v>
      </c>
      <c r="FG325">
        <v>24.683060000000001</v>
      </c>
      <c r="FH325">
        <v>6.1105340000000001E-2</v>
      </c>
      <c r="FI325">
        <v>20.572199999999999</v>
      </c>
      <c r="FJ325">
        <v>0.82933789999999996</v>
      </c>
      <c r="FK325">
        <v>25.121099999999998</v>
      </c>
      <c r="FL325">
        <v>5.6931879999999997E-2</v>
      </c>
      <c r="FM325">
        <v>19.24541</v>
      </c>
      <c r="FN325">
        <v>0.82395010000000002</v>
      </c>
      <c r="FO325">
        <v>25.40823</v>
      </c>
      <c r="FP325">
        <v>5.231736E-2</v>
      </c>
      <c r="FQ325">
        <v>17.749030000000001</v>
      </c>
      <c r="FR325">
        <v>0.8187468</v>
      </c>
      <c r="FS325">
        <v>25.407440000000001</v>
      </c>
      <c r="FT325" s="1">
        <v>4.7678230000000002E-2</v>
      </c>
      <c r="FU325">
        <v>16.22044</v>
      </c>
      <c r="FV325">
        <v>0.81325630000000004</v>
      </c>
      <c r="FW325">
        <v>25.143129999999999</v>
      </c>
      <c r="FX325" s="1">
        <v>4.3240029999999999E-2</v>
      </c>
      <c r="FY325">
        <v>14.75508</v>
      </c>
      <c r="FZ325">
        <v>0.80746810000000002</v>
      </c>
      <c r="GA325">
        <v>24.84291</v>
      </c>
      <c r="GB325" s="1">
        <v>3.9118600000000003E-2</v>
      </c>
      <c r="GC325">
        <v>13.392480000000001</v>
      </c>
      <c r="GD325">
        <v>0.80159360000000002</v>
      </c>
      <c r="GE325">
        <v>24.630739999999999</v>
      </c>
      <c r="GF325" s="1">
        <v>3.5414790000000002E-2</v>
      </c>
      <c r="GG325">
        <v>12.154680000000001</v>
      </c>
      <c r="GH325">
        <v>0.79477880000000001</v>
      </c>
      <c r="GI325">
        <v>24.63531</v>
      </c>
      <c r="GJ325" s="1">
        <v>3.2059160000000003E-2</v>
      </c>
      <c r="GK325">
        <v>11.037509999999999</v>
      </c>
      <c r="GL325">
        <v>0.78824229999999995</v>
      </c>
      <c r="GM325">
        <v>25.419779999999999</v>
      </c>
      <c r="GN325" s="1">
        <v>2.9047880000000002E-2</v>
      </c>
      <c r="GO325">
        <v>10.028840000000001</v>
      </c>
      <c r="GP325">
        <v>0.78211249999999999</v>
      </c>
      <c r="GQ325">
        <v>26.100840000000002</v>
      </c>
      <c r="GR325" s="1">
        <v>2.633667E-2</v>
      </c>
      <c r="GS325">
        <v>9.1174219999999995</v>
      </c>
      <c r="GT325">
        <v>0.77618039999999999</v>
      </c>
      <c r="GU325">
        <v>26.6846</v>
      </c>
      <c r="GV325" s="1">
        <v>2.3881449999999999E-2</v>
      </c>
      <c r="GW325">
        <v>8.2901009999999999</v>
      </c>
      <c r="GX325">
        <v>0.77080769999999998</v>
      </c>
      <c r="GY325">
        <v>27.117920000000002</v>
      </c>
      <c r="GZ325" s="1">
        <v>2.164893E-2</v>
      </c>
      <c r="HA325">
        <v>7.5321049999999996</v>
      </c>
      <c r="HB325">
        <v>0.76546080000000005</v>
      </c>
      <c r="HC325">
        <v>26.982849999999999</v>
      </c>
      <c r="HD325" s="1">
        <v>1.9601750000000001E-2</v>
      </c>
      <c r="HE325">
        <v>6.8393410000000001</v>
      </c>
      <c r="HF325">
        <v>0.76040410000000003</v>
      </c>
      <c r="HG325">
        <v>26.513639999999999</v>
      </c>
      <c r="HH325" s="1">
        <v>1.7746990000000001E-2</v>
      </c>
      <c r="HI325">
        <v>6.2095459999999996</v>
      </c>
      <c r="HJ325">
        <v>0.75590009999999996</v>
      </c>
      <c r="HK325">
        <v>26.216850000000001</v>
      </c>
      <c r="HL325" s="1">
        <v>1.607623E-2</v>
      </c>
      <c r="HM325">
        <v>5.6391429999999998</v>
      </c>
      <c r="HN325">
        <v>0.75204559999999998</v>
      </c>
      <c r="HO325">
        <v>26.069600000000001</v>
      </c>
      <c r="HP325">
        <v>1.457283E-2</v>
      </c>
      <c r="HQ325">
        <v>5.1225959999999997</v>
      </c>
      <c r="HR325">
        <v>0.74845189999999995</v>
      </c>
      <c r="HS325">
        <v>26.769960000000001</v>
      </c>
      <c r="HT325" s="1">
        <v>1.321607E-2</v>
      </c>
      <c r="HU325">
        <v>4.6553500000000003</v>
      </c>
      <c r="HV325">
        <v>0.74497429999999998</v>
      </c>
      <c r="HW325">
        <v>27.71162</v>
      </c>
      <c r="HX325" s="1">
        <v>1.198661E-2</v>
      </c>
      <c r="HY325">
        <v>4.231382</v>
      </c>
      <c r="HZ325">
        <v>0.74207140000000005</v>
      </c>
      <c r="IA325">
        <v>28.538599999999999</v>
      </c>
      <c r="IB325" s="1">
        <v>1.086194E-2</v>
      </c>
      <c r="IC325">
        <v>3.8417590000000001</v>
      </c>
      <c r="ID325">
        <v>0.73976120000000001</v>
      </c>
      <c r="IE325">
        <v>29.195409999999999</v>
      </c>
      <c r="IF325" s="1">
        <v>9.8232909999999996E-3</v>
      </c>
      <c r="IG325">
        <v>3.480032</v>
      </c>
      <c r="IH325">
        <v>0.73790710000000004</v>
      </c>
      <c r="II325">
        <v>29.062719999999999</v>
      </c>
      <c r="IJ325" s="1">
        <v>8.8528459999999993E-3</v>
      </c>
      <c r="IK325">
        <v>3.140787</v>
      </c>
      <c r="IL325">
        <v>0.73645570000000005</v>
      </c>
      <c r="IM325">
        <v>28.47325</v>
      </c>
      <c r="IN325" s="1">
        <v>7.939705E-3</v>
      </c>
      <c r="IO325">
        <v>2.8204859999999998</v>
      </c>
      <c r="IP325">
        <v>0.7353596</v>
      </c>
      <c r="IQ325">
        <v>27.960100000000001</v>
      </c>
      <c r="IR325" s="1">
        <v>7.0746150000000002E-3</v>
      </c>
      <c r="IS325">
        <v>2.5164279999999999</v>
      </c>
      <c r="IT325">
        <v>0.73455040000000005</v>
      </c>
      <c r="IU325">
        <v>27.57593</v>
      </c>
      <c r="IV325" s="1">
        <v>6.2490690000000003E-3</v>
      </c>
      <c r="IW325">
        <v>2.225384</v>
      </c>
      <c r="IX325">
        <v>0.73396019999999995</v>
      </c>
      <c r="IY325">
        <v>27.944949999999999</v>
      </c>
      <c r="IZ325" s="1">
        <v>5.4463860000000001E-3</v>
      </c>
      <c r="JA325">
        <v>1.942286</v>
      </c>
      <c r="JB325">
        <v>0.73351849999999996</v>
      </c>
      <c r="JC325">
        <v>28.21584</v>
      </c>
      <c r="JD325">
        <v>4.6540749999999997E-3</v>
      </c>
      <c r="JE325">
        <v>1.662793</v>
      </c>
      <c r="JF325">
        <v>0.73318950000000005</v>
      </c>
      <c r="JG325">
        <v>28.570309999999999</v>
      </c>
      <c r="JH325" s="1">
        <v>3.8762810000000001E-3</v>
      </c>
      <c r="JI325">
        <v>1.387778</v>
      </c>
      <c r="JJ325">
        <v>0.73296919999999999</v>
      </c>
      <c r="JK325">
        <v>28.539560000000002</v>
      </c>
      <c r="JL325" s="1">
        <v>3.1409789999999999E-3</v>
      </c>
      <c r="JM325">
        <v>1.1267149999999999</v>
      </c>
      <c r="JN325">
        <v>0.73280889999999999</v>
      </c>
      <c r="JO325">
        <v>28.324839999999998</v>
      </c>
      <c r="JP325" s="1">
        <v>2.4897740000000002E-3</v>
      </c>
      <c r="JQ325">
        <v>0.89432809999999996</v>
      </c>
      <c r="JR325">
        <v>0.73269620000000002</v>
      </c>
      <c r="JS325">
        <v>28.238440000000001</v>
      </c>
      <c r="JT325" s="1">
        <v>1.9582760000000001E-3</v>
      </c>
      <c r="JU325">
        <v>0.70352820000000005</v>
      </c>
      <c r="JV325">
        <v>0.73263889999999998</v>
      </c>
      <c r="JW325">
        <v>28.10915</v>
      </c>
      <c r="JX325" s="1">
        <v>1.558242E-3</v>
      </c>
      <c r="JY325">
        <v>0.55907470000000004</v>
      </c>
      <c r="JZ325">
        <v>0.73258889999999999</v>
      </c>
      <c r="KA325">
        <v>28.081869999999999</v>
      </c>
      <c r="KB325" s="1">
        <v>1.27735E-3</v>
      </c>
      <c r="KC325">
        <v>0.45718740000000002</v>
      </c>
      <c r="KD325">
        <v>0.73255809999999999</v>
      </c>
      <c r="KE325">
        <v>28.687760000000001</v>
      </c>
      <c r="KF325" s="1">
        <v>1.0888219999999999E-3</v>
      </c>
      <c r="KG325">
        <v>0.38867469999999998</v>
      </c>
      <c r="KH325">
        <v>0.73253069999999998</v>
      </c>
      <c r="KI325">
        <v>28.927530000000001</v>
      </c>
      <c r="KJ325" s="1">
        <v>9.6369160000000001E-4</v>
      </c>
      <c r="KK325">
        <v>0.34321469999999998</v>
      </c>
      <c r="KL325">
        <v>0.73251029999999995</v>
      </c>
      <c r="KM325">
        <v>29.11552</v>
      </c>
      <c r="KN325" s="1">
        <v>8.7823540000000002E-4</v>
      </c>
      <c r="KO325">
        <v>0.3122761</v>
      </c>
      <c r="KP325">
        <v>0.73249940000000002</v>
      </c>
      <c r="KQ325">
        <v>29.270620000000001</v>
      </c>
      <c r="KR325" s="1">
        <v>8.162283E-4</v>
      </c>
      <c r="KS325">
        <v>0.28991820000000001</v>
      </c>
      <c r="KT325">
        <v>0.73248749999999996</v>
      </c>
      <c r="KU325">
        <v>28.903770000000002</v>
      </c>
      <c r="KV325" s="1">
        <v>7.6766949999999997E-4</v>
      </c>
      <c r="KW325">
        <v>0.27250340000000001</v>
      </c>
      <c r="KX325">
        <v>0.73250249999999995</v>
      </c>
      <c r="KY325">
        <v>28.270489999999999</v>
      </c>
      <c r="KZ325" s="1">
        <v>7.269838E-4</v>
      </c>
      <c r="LA325">
        <v>0.25795899999999999</v>
      </c>
      <c r="LB325">
        <v>0.7324986</v>
      </c>
      <c r="LC325">
        <v>27.684180000000001</v>
      </c>
      <c r="LD325" s="1">
        <v>6.9113149999999995E-4</v>
      </c>
      <c r="LE325">
        <v>0.24519589999999999</v>
      </c>
      <c r="LF325">
        <v>0.73251270000000002</v>
      </c>
      <c r="LG325">
        <v>27.304790000000001</v>
      </c>
      <c r="LH325" s="1">
        <v>6.5859700000000002E-4</v>
      </c>
      <c r="LI325">
        <v>0.23360900000000001</v>
      </c>
      <c r="LJ325">
        <v>0.73250190000000004</v>
      </c>
      <c r="LK325">
        <v>27.962250000000001</v>
      </c>
      <c r="LL325" s="1">
        <v>6.2838960000000002E-4</v>
      </c>
      <c r="LM325">
        <v>0.2228868</v>
      </c>
      <c r="LN325">
        <v>0.73250530000000003</v>
      </c>
      <c r="LO325">
        <v>28.542680000000001</v>
      </c>
      <c r="LP325" s="1">
        <v>6.0033720000000001E-4</v>
      </c>
      <c r="LQ325">
        <v>0.21290210000000001</v>
      </c>
      <c r="LR325">
        <v>0.7325007</v>
      </c>
      <c r="LS325">
        <v>29.080739999999999</v>
      </c>
      <c r="LT325" s="1">
        <v>5.7403879999999997E-4</v>
      </c>
      <c r="LU325">
        <v>0.2035623</v>
      </c>
      <c r="LV325">
        <v>0.73251699999999997</v>
      </c>
      <c r="LW325">
        <v>29.75684</v>
      </c>
      <c r="LX325">
        <v>5.492308E-4</v>
      </c>
      <c r="LY325">
        <v>0.1947567</v>
      </c>
      <c r="LZ325">
        <v>0.73253389999999996</v>
      </c>
      <c r="MA325">
        <v>29.728300000000001</v>
      </c>
      <c r="MB325" s="1">
        <v>5.2570000000000004E-4</v>
      </c>
      <c r="MC325">
        <v>0.18641389999999999</v>
      </c>
      <c r="MD325">
        <v>0.73252079999999997</v>
      </c>
      <c r="ME325">
        <v>29.151039999999998</v>
      </c>
      <c r="MF325" s="1">
        <v>5.0343100000000004E-4</v>
      </c>
      <c r="MG325">
        <v>0.1785013</v>
      </c>
      <c r="MH325">
        <v>0.73253639999999998</v>
      </c>
      <c r="MI325">
        <v>28.646699999999999</v>
      </c>
      <c r="MJ325" s="1">
        <v>4.8224919999999998E-4</v>
      </c>
      <c r="MK325">
        <v>0.17098550000000001</v>
      </c>
      <c r="ML325">
        <v>0.73251869999999997</v>
      </c>
      <c r="MM325">
        <v>28.34695</v>
      </c>
      <c r="MN325" s="1">
        <v>4.621421E-4</v>
      </c>
      <c r="MO325">
        <v>0.16386029999999999</v>
      </c>
      <c r="MP325">
        <v>0.73251520000000003</v>
      </c>
      <c r="MQ325">
        <v>28.98179</v>
      </c>
      <c r="MR325" s="1">
        <v>4.4300189999999998E-4</v>
      </c>
      <c r="MS325">
        <v>0.15707299999999999</v>
      </c>
      <c r="MT325">
        <v>0.73248619999999998</v>
      </c>
      <c r="MU325">
        <v>29.748059999999999</v>
      </c>
      <c r="MV325" s="1">
        <v>4.2485070000000002E-4</v>
      </c>
      <c r="MW325">
        <v>0.15061759999999999</v>
      </c>
      <c r="MX325">
        <v>0.73245130000000003</v>
      </c>
      <c r="MY325">
        <v>30.32957</v>
      </c>
      <c r="MZ325" s="1">
        <v>4.0750109999999998E-4</v>
      </c>
      <c r="NA325">
        <v>0.1444695</v>
      </c>
      <c r="NB325">
        <v>0.73241400000000001</v>
      </c>
      <c r="NC325">
        <v>30.70927</v>
      </c>
      <c r="ND325" s="1">
        <v>3.910195E-4</v>
      </c>
      <c r="NE325">
        <v>0.13861879999999999</v>
      </c>
      <c r="NF325">
        <v>0.73230729999999999</v>
      </c>
      <c r="NG325">
        <v>30.357790000000001</v>
      </c>
      <c r="NH325" s="1">
        <v>3.753284E-4</v>
      </c>
      <c r="NI325">
        <v>0.13305980000000001</v>
      </c>
      <c r="NJ325">
        <v>0.73219769999999995</v>
      </c>
      <c r="NK325">
        <v>29.73826</v>
      </c>
      <c r="NL325" s="1">
        <v>3.6040630000000001E-4</v>
      </c>
      <c r="NM325">
        <v>0.12776509999999999</v>
      </c>
      <c r="NN325">
        <v>0.7320508</v>
      </c>
      <c r="NO325">
        <v>29.219429999999999</v>
      </c>
      <c r="NP325" s="1">
        <v>3.4614809999999999E-4</v>
      </c>
      <c r="NQ325">
        <v>0.1227162</v>
      </c>
      <c r="NR325">
        <v>0.73187049999999998</v>
      </c>
      <c r="NS325">
        <v>28.774660000000001</v>
      </c>
      <c r="NT325" s="1">
        <v>3.325429E-4</v>
      </c>
      <c r="NU325">
        <v>0.1178994</v>
      </c>
      <c r="NV325">
        <v>0.73165349999999996</v>
      </c>
      <c r="NW325">
        <v>28.731259999999999</v>
      </c>
      <c r="NX325" s="1">
        <v>3.1963400000000001E-4</v>
      </c>
      <c r="NY325">
        <v>0.1133296</v>
      </c>
      <c r="NZ325">
        <v>0.73143049999999998</v>
      </c>
      <c r="OA325">
        <v>29.167439999999999</v>
      </c>
      <c r="OB325" s="1">
        <v>3.074164E-4</v>
      </c>
      <c r="OC325">
        <v>0.1090098</v>
      </c>
      <c r="OD325">
        <v>0.73117500000000002</v>
      </c>
      <c r="OE325">
        <v>29.297499999999999</v>
      </c>
      <c r="OF325" s="1">
        <v>2.959692E-4</v>
      </c>
      <c r="OG325">
        <v>0.104953</v>
      </c>
      <c r="OH325">
        <v>0.73091170000000005</v>
      </c>
      <c r="OI325">
        <v>29.450130000000001</v>
      </c>
      <c r="OJ325" s="1">
        <v>2.8522870000000002E-4</v>
      </c>
      <c r="OK325">
        <v>0.1011503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0.70935930000000003</v>
      </c>
      <c r="G326">
        <v>24.223230000000001</v>
      </c>
      <c r="H326">
        <v>0</v>
      </c>
      <c r="I326">
        <v>0</v>
      </c>
      <c r="J326">
        <v>0.70816020000000002</v>
      </c>
      <c r="K326">
        <v>24.3157</v>
      </c>
      <c r="L326">
        <v>0</v>
      </c>
      <c r="M326">
        <v>0</v>
      </c>
      <c r="N326">
        <v>0.70698510000000003</v>
      </c>
      <c r="O326">
        <v>24.627960000000002</v>
      </c>
      <c r="P326">
        <v>0</v>
      </c>
      <c r="Q326">
        <v>0</v>
      </c>
      <c r="R326">
        <v>0.70583099999999999</v>
      </c>
      <c r="S326">
        <v>24.452960000000001</v>
      </c>
      <c r="T326">
        <v>0</v>
      </c>
      <c r="U326">
        <v>0</v>
      </c>
      <c r="V326">
        <v>0.70468249999999999</v>
      </c>
      <c r="W326">
        <v>24.222460000000002</v>
      </c>
      <c r="X326">
        <v>0</v>
      </c>
      <c r="Y326">
        <v>0</v>
      </c>
      <c r="Z326">
        <v>0.70345840000000004</v>
      </c>
      <c r="AA326">
        <v>23.856490000000001</v>
      </c>
      <c r="AB326">
        <v>0</v>
      </c>
      <c r="AC326">
        <v>0</v>
      </c>
      <c r="AD326">
        <v>0.70235099999999995</v>
      </c>
      <c r="AE326">
        <v>23.48254</v>
      </c>
      <c r="AF326">
        <v>0</v>
      </c>
      <c r="AG326">
        <v>0</v>
      </c>
      <c r="AH326">
        <v>0.70132729999999999</v>
      </c>
      <c r="AI326">
        <v>23.217310000000001</v>
      </c>
      <c r="AJ326">
        <v>0</v>
      </c>
      <c r="AK326">
        <v>0</v>
      </c>
      <c r="AL326">
        <v>0.70015989999999995</v>
      </c>
      <c r="AM326">
        <v>23.490379999999998</v>
      </c>
      <c r="AN326">
        <v>0</v>
      </c>
      <c r="AO326">
        <v>0</v>
      </c>
      <c r="AP326">
        <v>0.69893039999999995</v>
      </c>
      <c r="AQ326">
        <v>23.621230000000001</v>
      </c>
      <c r="AR326">
        <v>0</v>
      </c>
      <c r="AS326">
        <v>0</v>
      </c>
      <c r="AT326">
        <v>0.69757420000000003</v>
      </c>
      <c r="AU326">
        <v>23.82414</v>
      </c>
      <c r="AV326">
        <v>0</v>
      </c>
      <c r="AW326">
        <v>0</v>
      </c>
      <c r="AX326">
        <v>0.69609430000000005</v>
      </c>
      <c r="AY326">
        <v>23.82826</v>
      </c>
      <c r="AZ326">
        <v>0</v>
      </c>
      <c r="BA326">
        <v>0</v>
      </c>
      <c r="BB326">
        <v>0.69447490000000001</v>
      </c>
      <c r="BC326">
        <v>23.68121</v>
      </c>
      <c r="BD326">
        <v>0</v>
      </c>
      <c r="BE326">
        <v>0</v>
      </c>
      <c r="BF326">
        <v>0.69274500000000006</v>
      </c>
      <c r="BG326">
        <v>23.438800000000001</v>
      </c>
      <c r="BH326">
        <v>0</v>
      </c>
      <c r="BI326">
        <v>0</v>
      </c>
      <c r="BJ326">
        <v>0.69151059999999998</v>
      </c>
      <c r="BK326">
        <v>23.278310000000001</v>
      </c>
      <c r="BL326">
        <v>0</v>
      </c>
      <c r="BM326">
        <v>0</v>
      </c>
      <c r="BN326">
        <v>0.69048799999999999</v>
      </c>
      <c r="BO326">
        <v>23.4618</v>
      </c>
      <c r="BP326">
        <v>1.2861079999999999E-36</v>
      </c>
      <c r="BQ326">
        <v>4.661435E-34</v>
      </c>
      <c r="BR326">
        <v>0.68958589999999997</v>
      </c>
      <c r="BS326">
        <v>23.93103</v>
      </c>
      <c r="BT326">
        <v>2.4054989999999998E-24</v>
      </c>
      <c r="BU326">
        <v>7.7093210000000002E-22</v>
      </c>
      <c r="BV326">
        <v>0.68886689999999995</v>
      </c>
      <c r="BW326">
        <v>24.52514</v>
      </c>
      <c r="BX326" s="1">
        <v>1.302433E-19</v>
      </c>
      <c r="BY326" s="1">
        <v>4.6976510000000001E-17</v>
      </c>
      <c r="BZ326">
        <v>0.6882201</v>
      </c>
      <c r="CA326">
        <v>24.971699999999998</v>
      </c>
      <c r="CB326" s="1">
        <v>1.200375E-11</v>
      </c>
      <c r="CC326" s="1">
        <v>3.1882779999999999E-9</v>
      </c>
      <c r="CD326">
        <v>0.68779319999999999</v>
      </c>
      <c r="CE326">
        <v>24.90082</v>
      </c>
      <c r="CF326" s="1">
        <v>4.847848E-8</v>
      </c>
      <c r="CG326" s="1">
        <v>1.358781E-5</v>
      </c>
      <c r="CH326">
        <v>0.68719269999999999</v>
      </c>
      <c r="CI326">
        <v>24.570049999999998</v>
      </c>
      <c r="CJ326" s="1">
        <v>1.896816E-5</v>
      </c>
      <c r="CK326" s="1">
        <v>5.5392510000000002E-3</v>
      </c>
      <c r="CL326">
        <v>0.68644660000000002</v>
      </c>
      <c r="CM326">
        <v>24.126480000000001</v>
      </c>
      <c r="CN326" s="1">
        <v>1.806322E-3</v>
      </c>
      <c r="CO326" s="1">
        <v>0.54655580000000004</v>
      </c>
      <c r="CP326">
        <v>0.68559289999999995</v>
      </c>
      <c r="CQ326">
        <v>23.715170000000001</v>
      </c>
      <c r="CR326" s="1">
        <v>5.9761740000000001E-2</v>
      </c>
      <c r="CS326" s="1">
        <v>18.640070000000001</v>
      </c>
      <c r="CT326">
        <v>0.68438109999999996</v>
      </c>
      <c r="CU326">
        <v>23.7958</v>
      </c>
      <c r="CV326" s="1">
        <v>0.84147649999999996</v>
      </c>
      <c r="CW326" s="1">
        <v>269.87990000000002</v>
      </c>
      <c r="CX326">
        <v>0.68297680000000005</v>
      </c>
      <c r="CY326">
        <v>24.16602</v>
      </c>
      <c r="CZ326" s="1">
        <v>5.8180870000000002</v>
      </c>
      <c r="DA326">
        <v>1912.421</v>
      </c>
      <c r="DB326">
        <v>0.68129519999999999</v>
      </c>
      <c r="DC326">
        <v>24.473089999999999</v>
      </c>
      <c r="DD326" s="1">
        <v>21.969840000000001</v>
      </c>
      <c r="DE326">
        <v>7382.11</v>
      </c>
      <c r="DF326">
        <v>0.6794211</v>
      </c>
      <c r="DG326">
        <v>24.762049999999999</v>
      </c>
      <c r="DH326">
        <v>49.354779999999998</v>
      </c>
      <c r="DI326">
        <v>16918.16</v>
      </c>
      <c r="DJ326">
        <v>0.67726189999999997</v>
      </c>
      <c r="DK326">
        <v>24.654060000000001</v>
      </c>
      <c r="DL326">
        <v>70.850759999999994</v>
      </c>
      <c r="DM326">
        <v>24712.95</v>
      </c>
      <c r="DN326">
        <v>0.67522179999999998</v>
      </c>
      <c r="DO326">
        <v>24.483450000000001</v>
      </c>
      <c r="DP326">
        <v>69.073509999999999</v>
      </c>
      <c r="DQ326">
        <v>24450.87</v>
      </c>
      <c r="DR326">
        <v>0.67319779999999996</v>
      </c>
      <c r="DS326">
        <v>24.26155</v>
      </c>
      <c r="DT326">
        <v>48.125860000000003</v>
      </c>
      <c r="DU326">
        <v>17243.560000000001</v>
      </c>
      <c r="DV326">
        <v>0.6705198</v>
      </c>
      <c r="DW326">
        <v>23.955279999999998</v>
      </c>
      <c r="DX326">
        <v>25.070620000000002</v>
      </c>
      <c r="DY326">
        <v>9076.9760000000006</v>
      </c>
      <c r="DZ326">
        <v>0.66755330000000002</v>
      </c>
      <c r="EA326">
        <v>24.0122</v>
      </c>
      <c r="EB326">
        <v>10.16995</v>
      </c>
      <c r="EC326">
        <v>3712.576</v>
      </c>
      <c r="ED326">
        <v>0.6648946</v>
      </c>
      <c r="EE326">
        <v>24.182839999999999</v>
      </c>
      <c r="EF326">
        <v>3.3491460000000002</v>
      </c>
      <c r="EG326">
        <v>1231.252</v>
      </c>
      <c r="EH326">
        <v>0.66259880000000004</v>
      </c>
      <c r="EI326">
        <v>24.512409999999999</v>
      </c>
      <c r="EJ326">
        <v>0.94898590000000005</v>
      </c>
      <c r="EK326">
        <v>352.01499999999999</v>
      </c>
      <c r="EL326">
        <v>0.66004130000000005</v>
      </c>
      <c r="EM326">
        <v>24.77177</v>
      </c>
      <c r="EN326">
        <v>0.26659640000000001</v>
      </c>
      <c r="EO326">
        <v>98.659419999999997</v>
      </c>
      <c r="EP326">
        <v>0.65727060000000004</v>
      </c>
      <c r="EQ326">
        <v>24.675360000000001</v>
      </c>
      <c r="ER326">
        <v>0.10485709999999999</v>
      </c>
      <c r="ES326">
        <v>37.885420000000003</v>
      </c>
      <c r="ET326">
        <v>0.65476979999999996</v>
      </c>
      <c r="EU326">
        <v>24.392900000000001</v>
      </c>
      <c r="EV326">
        <v>7.2617370000000001E-2</v>
      </c>
      <c r="EW326">
        <v>25.638850000000001</v>
      </c>
      <c r="EX326">
        <v>0.6523293</v>
      </c>
      <c r="EY326">
        <v>24.126149999999999</v>
      </c>
      <c r="EZ326">
        <v>6.6836660000000006E-2</v>
      </c>
      <c r="FA326">
        <v>23.482340000000001</v>
      </c>
      <c r="FB326">
        <v>0.65021600000000002</v>
      </c>
      <c r="FC326">
        <v>24.052820000000001</v>
      </c>
      <c r="FD326">
        <v>6.4570539999999996E-2</v>
      </c>
      <c r="FE326">
        <v>22.719729999999998</v>
      </c>
      <c r="FF326">
        <v>0.6472135</v>
      </c>
      <c r="FG326">
        <v>24.696100000000001</v>
      </c>
      <c r="FH326">
        <v>6.1489200000000001E-2</v>
      </c>
      <c r="FI326">
        <v>21.713609999999999</v>
      </c>
      <c r="FJ326">
        <v>0.64348499999999997</v>
      </c>
      <c r="FK326">
        <v>25.140930000000001</v>
      </c>
      <c r="FL326">
        <v>5.7404469999999999E-2</v>
      </c>
      <c r="FM326">
        <v>20.360499999999998</v>
      </c>
      <c r="FN326">
        <v>0.63994340000000005</v>
      </c>
      <c r="FO326">
        <v>25.41957</v>
      </c>
      <c r="FP326">
        <v>5.28297E-2</v>
      </c>
      <c r="FQ326">
        <v>18.811430000000001</v>
      </c>
      <c r="FR326">
        <v>0.63658490000000001</v>
      </c>
      <c r="FS326">
        <v>25.43347</v>
      </c>
      <c r="FT326" s="1">
        <v>4.8183829999999997E-2</v>
      </c>
      <c r="FU326">
        <v>17.214580000000002</v>
      </c>
      <c r="FV326">
        <v>0.63300199999999995</v>
      </c>
      <c r="FW326">
        <v>25.165279999999999</v>
      </c>
      <c r="FX326">
        <v>4.3719149999999998E-2</v>
      </c>
      <c r="FY326">
        <v>15.675750000000001</v>
      </c>
      <c r="FZ326">
        <v>0.62914499999999995</v>
      </c>
      <c r="GA326">
        <v>24.852219999999999</v>
      </c>
      <c r="GB326" s="1">
        <v>3.9560909999999998E-2</v>
      </c>
      <c r="GC326">
        <v>14.240309999999999</v>
      </c>
      <c r="GD326">
        <v>0.62612199999999996</v>
      </c>
      <c r="GE326">
        <v>24.637239999999998</v>
      </c>
      <c r="GF326" s="1">
        <v>3.5815739999999999E-2</v>
      </c>
      <c r="GG326">
        <v>12.92475</v>
      </c>
      <c r="GH326">
        <v>0.6228397</v>
      </c>
      <c r="GI326">
        <v>24.64142</v>
      </c>
      <c r="GJ326" s="1">
        <v>3.2420810000000001E-2</v>
      </c>
      <c r="GK326">
        <v>11.73255</v>
      </c>
      <c r="GL326">
        <v>0.61980080000000004</v>
      </c>
      <c r="GM326">
        <v>25.425699999999999</v>
      </c>
      <c r="GN326" s="1">
        <v>2.9375330000000002E-2</v>
      </c>
      <c r="GO326">
        <v>10.65691</v>
      </c>
      <c r="GP326">
        <v>0.61672899999999997</v>
      </c>
      <c r="GQ326">
        <v>26.11552</v>
      </c>
      <c r="GR326" s="1">
        <v>2.6633879999999999E-2</v>
      </c>
      <c r="GS326">
        <v>9.6865670000000001</v>
      </c>
      <c r="GT326">
        <v>0.61361829999999995</v>
      </c>
      <c r="GU326">
        <v>26.694030000000001</v>
      </c>
      <c r="GV326" s="1">
        <v>2.4153529999999999E-2</v>
      </c>
      <c r="GW326">
        <v>8.8067679999999999</v>
      </c>
      <c r="GX326">
        <v>0.61104530000000001</v>
      </c>
      <c r="GY326">
        <v>27.149809999999999</v>
      </c>
      <c r="GZ326" s="1">
        <v>2.1900079999999999E-2</v>
      </c>
      <c r="HA326">
        <v>8.0017709999999997</v>
      </c>
      <c r="HB326">
        <v>0.60838809999999999</v>
      </c>
      <c r="HC326">
        <v>27.023160000000001</v>
      </c>
      <c r="HD326" s="1">
        <v>1.9831129999999999E-2</v>
      </c>
      <c r="HE326">
        <v>7.2669249999999996</v>
      </c>
      <c r="HF326">
        <v>0.60588710000000001</v>
      </c>
      <c r="HG326">
        <v>26.53905</v>
      </c>
      <c r="HH326" s="1">
        <v>1.7955619999999999E-2</v>
      </c>
      <c r="HI326">
        <v>6.5984999999999996</v>
      </c>
      <c r="HJ326">
        <v>0.60370999999999997</v>
      </c>
      <c r="HK326">
        <v>26.23668</v>
      </c>
      <c r="HL326" s="1">
        <v>1.6265559999999998E-2</v>
      </c>
      <c r="HM326">
        <v>5.9928210000000002</v>
      </c>
      <c r="HN326">
        <v>0.60199840000000004</v>
      </c>
      <c r="HO326">
        <v>26.08447</v>
      </c>
      <c r="HP326" s="1">
        <v>1.4744749999999999E-2</v>
      </c>
      <c r="HQ326">
        <v>5.4439479999999998</v>
      </c>
      <c r="HR326">
        <v>0.60047550000000005</v>
      </c>
      <c r="HS326">
        <v>26.763249999999999</v>
      </c>
      <c r="HT326" s="1">
        <v>1.337118E-2</v>
      </c>
      <c r="HU326">
        <v>4.9468420000000002</v>
      </c>
      <c r="HV326">
        <v>0.59918470000000001</v>
      </c>
      <c r="HW326">
        <v>27.709050000000001</v>
      </c>
      <c r="HX326" s="1">
        <v>1.212908E-2</v>
      </c>
      <c r="HY326">
        <v>4.4954799999999997</v>
      </c>
      <c r="HZ326">
        <v>0.59811440000000005</v>
      </c>
      <c r="IA326">
        <v>28.534929999999999</v>
      </c>
      <c r="IB326" s="1">
        <v>1.099351E-2</v>
      </c>
      <c r="IC326">
        <v>4.0813199999999998</v>
      </c>
      <c r="ID326">
        <v>0.5972925</v>
      </c>
      <c r="IE326">
        <v>29.205780000000001</v>
      </c>
      <c r="IF326" s="1">
        <v>9.9461970000000004E-3</v>
      </c>
      <c r="IG326">
        <v>3.6976070000000001</v>
      </c>
      <c r="IH326">
        <v>0.59666850000000005</v>
      </c>
      <c r="II326">
        <v>29.0976</v>
      </c>
      <c r="IJ326" s="1">
        <v>8.9687020000000003E-3</v>
      </c>
      <c r="IK326">
        <v>3.338301</v>
      </c>
      <c r="IL326">
        <v>0.59618660000000001</v>
      </c>
      <c r="IM326">
        <v>28.505929999999999</v>
      </c>
      <c r="IN326" s="1">
        <v>8.0493749999999992E-3</v>
      </c>
      <c r="IO326">
        <v>2.9994230000000002</v>
      </c>
      <c r="IP326">
        <v>0.59580860000000002</v>
      </c>
      <c r="IQ326">
        <v>27.992619999999999</v>
      </c>
      <c r="IR326" s="1">
        <v>7.1790450000000002E-3</v>
      </c>
      <c r="IS326">
        <v>2.6781100000000002</v>
      </c>
      <c r="IT326">
        <v>0.59555899999999995</v>
      </c>
      <c r="IU326">
        <v>27.600570000000001</v>
      </c>
      <c r="IV326" s="1">
        <v>6.3497980000000002E-3</v>
      </c>
      <c r="IW326">
        <v>2.3710770000000001</v>
      </c>
      <c r="IX326">
        <v>0.59536770000000006</v>
      </c>
      <c r="IY326">
        <v>27.946429999999999</v>
      </c>
      <c r="IZ326" s="1">
        <v>5.5451800000000002E-3</v>
      </c>
      <c r="JA326">
        <v>2.0730919999999999</v>
      </c>
      <c r="JB326">
        <v>0.59521539999999995</v>
      </c>
      <c r="JC326">
        <v>28.218959999999999</v>
      </c>
      <c r="JD326" s="1">
        <v>4.7519060000000002E-3</v>
      </c>
      <c r="JE326">
        <v>1.77928</v>
      </c>
      <c r="JF326">
        <v>0.59511919999999996</v>
      </c>
      <c r="JG326">
        <v>28.562999999999999</v>
      </c>
      <c r="JH326" s="1">
        <v>3.9715610000000002E-3</v>
      </c>
      <c r="JI326">
        <v>1.4897359999999999</v>
      </c>
      <c r="JJ326">
        <v>0.59506729999999997</v>
      </c>
      <c r="JK326">
        <v>28.558160000000001</v>
      </c>
      <c r="JL326" s="1">
        <v>3.2291899999999998E-3</v>
      </c>
      <c r="JM326">
        <v>1.2133670000000001</v>
      </c>
      <c r="JN326">
        <v>0.59504250000000003</v>
      </c>
      <c r="JO326">
        <v>28.354189999999999</v>
      </c>
      <c r="JP326" s="1">
        <v>2.5656099999999999E-3</v>
      </c>
      <c r="JQ326">
        <v>0.96524849999999995</v>
      </c>
      <c r="JR326">
        <v>0.59498779999999996</v>
      </c>
      <c r="JS326">
        <v>28.273900000000001</v>
      </c>
      <c r="JT326" s="1">
        <v>2.0181909999999999E-3</v>
      </c>
      <c r="JU326">
        <v>0.75951999999999997</v>
      </c>
      <c r="JV326">
        <v>0.59498209999999996</v>
      </c>
      <c r="JW326">
        <v>28.139970000000002</v>
      </c>
      <c r="JX326" s="1">
        <v>1.6020240000000001E-3</v>
      </c>
      <c r="JY326">
        <v>0.60229310000000003</v>
      </c>
      <c r="JZ326">
        <v>0.59496300000000002</v>
      </c>
      <c r="KA326">
        <v>28.100180000000002</v>
      </c>
      <c r="KB326" s="1">
        <v>1.3074130000000001E-3</v>
      </c>
      <c r="KC326">
        <v>0.49053449999999998</v>
      </c>
      <c r="KD326">
        <v>0.59495569999999998</v>
      </c>
      <c r="KE326">
        <v>28.697839999999999</v>
      </c>
      <c r="KF326" s="1">
        <v>1.1087930000000001E-3</v>
      </c>
      <c r="KG326">
        <v>0.41505340000000002</v>
      </c>
      <c r="KH326">
        <v>0.59497199999999995</v>
      </c>
      <c r="KI326">
        <v>28.946840000000002</v>
      </c>
      <c r="KJ326" s="1">
        <v>9.7701280000000003E-4</v>
      </c>
      <c r="KK326">
        <v>0.3649654</v>
      </c>
      <c r="KL326">
        <v>0.5949487</v>
      </c>
      <c r="KM326">
        <v>29.116910000000001</v>
      </c>
      <c r="KN326" s="1">
        <v>8.8753110000000003E-4</v>
      </c>
      <c r="KO326">
        <v>0.33105129999999999</v>
      </c>
      <c r="KP326">
        <v>0.59494499999999995</v>
      </c>
      <c r="KQ326">
        <v>29.299980000000001</v>
      </c>
      <c r="KR326" s="1">
        <v>8.2316789999999996E-4</v>
      </c>
      <c r="KS326">
        <v>0.30673929999999999</v>
      </c>
      <c r="KT326">
        <v>0.59495399999999998</v>
      </c>
      <c r="KU326">
        <v>28.95119</v>
      </c>
      <c r="KV326" s="1">
        <v>7.7325899999999999E-4</v>
      </c>
      <c r="KW326">
        <v>0.2879756</v>
      </c>
      <c r="KX326">
        <v>0.59496420000000005</v>
      </c>
      <c r="KY326">
        <v>28.314620000000001</v>
      </c>
      <c r="KZ326" s="1">
        <v>7.3177720000000004E-4</v>
      </c>
      <c r="LA326">
        <v>0.27242499999999997</v>
      </c>
      <c r="LB326">
        <v>0.5949584</v>
      </c>
      <c r="LC326">
        <v>27.7319</v>
      </c>
      <c r="LD326" s="1">
        <v>6.9542560000000005E-4</v>
      </c>
      <c r="LE326">
        <v>0.258849</v>
      </c>
      <c r="LF326">
        <v>0.59497319999999998</v>
      </c>
      <c r="LG326">
        <v>27.349589999999999</v>
      </c>
      <c r="LH326" s="1">
        <v>6.6252900000000003E-4</v>
      </c>
      <c r="LI326">
        <v>0.24655850000000001</v>
      </c>
      <c r="LJ326">
        <v>0.59497029999999995</v>
      </c>
      <c r="LK326">
        <v>27.983319999999999</v>
      </c>
      <c r="LL326" s="1">
        <v>6.3203849999999998E-4</v>
      </c>
      <c r="LM326">
        <v>0.235205</v>
      </c>
      <c r="LN326">
        <v>0.59499480000000005</v>
      </c>
      <c r="LO326">
        <v>28.56054</v>
      </c>
      <c r="LP326" s="1">
        <v>6.0374449999999998E-4</v>
      </c>
      <c r="LQ326">
        <v>0.22464149999999999</v>
      </c>
      <c r="LR326">
        <v>0.59498660000000003</v>
      </c>
      <c r="LS326">
        <v>29.08334</v>
      </c>
      <c r="LT326" s="1">
        <v>5.7723609999999999E-4</v>
      </c>
      <c r="LU326">
        <v>0.2147635</v>
      </c>
      <c r="LV326">
        <v>0.59501190000000004</v>
      </c>
      <c r="LW326">
        <v>29.782910000000001</v>
      </c>
      <c r="LX326" s="1">
        <v>5.5225680000000005E-4</v>
      </c>
      <c r="LY326">
        <v>0.20546200000000001</v>
      </c>
      <c r="LZ326">
        <v>0.59500909999999996</v>
      </c>
      <c r="MA326">
        <v>29.776319999999998</v>
      </c>
      <c r="MB326" s="1">
        <v>5.2856829999999998E-4</v>
      </c>
      <c r="MC326">
        <v>0.19665250000000001</v>
      </c>
      <c r="MD326">
        <v>0.59500929999999996</v>
      </c>
      <c r="ME326">
        <v>29.187919999999998</v>
      </c>
      <c r="MF326" s="1">
        <v>5.0615250000000001E-4</v>
      </c>
      <c r="MG326">
        <v>0.18829380000000001</v>
      </c>
      <c r="MH326">
        <v>0.59502969999999999</v>
      </c>
      <c r="MI326">
        <v>28.686450000000001</v>
      </c>
      <c r="MJ326" s="1">
        <v>4.8483199999999998E-4</v>
      </c>
      <c r="MK326">
        <v>0.18035709999999999</v>
      </c>
      <c r="ML326">
        <v>0.59502010000000005</v>
      </c>
      <c r="MM326">
        <v>28.3931</v>
      </c>
      <c r="MN326" s="1">
        <v>4.6459270000000002E-4</v>
      </c>
      <c r="MO326">
        <v>0.17283090000000001</v>
      </c>
      <c r="MP326">
        <v>0.59501879999999996</v>
      </c>
      <c r="MQ326">
        <v>29.005459999999999</v>
      </c>
      <c r="MR326" s="1">
        <v>4.4533909999999998E-4</v>
      </c>
      <c r="MS326">
        <v>0.16566890000000001</v>
      </c>
      <c r="MT326">
        <v>0.59499769999999996</v>
      </c>
      <c r="MU326">
        <v>29.76315</v>
      </c>
      <c r="MV326" s="1">
        <v>4.2706919999999999E-4</v>
      </c>
      <c r="MW326">
        <v>0.1588522</v>
      </c>
      <c r="MX326">
        <v>0.59498430000000002</v>
      </c>
      <c r="MY326">
        <v>30.33652</v>
      </c>
      <c r="MZ326" s="1">
        <v>4.096134E-4</v>
      </c>
      <c r="NA326">
        <v>0.1523612</v>
      </c>
      <c r="NB326">
        <v>0.59498200000000001</v>
      </c>
      <c r="NC326">
        <v>30.732309999999998</v>
      </c>
      <c r="ND326" s="1">
        <v>3.9303279999999998E-4</v>
      </c>
      <c r="NE326">
        <v>0.14618619999999999</v>
      </c>
      <c r="NF326">
        <v>0.59492330000000004</v>
      </c>
      <c r="NG326">
        <v>30.404540000000001</v>
      </c>
      <c r="NH326" s="1">
        <v>3.7724679999999997E-4</v>
      </c>
      <c r="NI326">
        <v>0.14031560000000001</v>
      </c>
      <c r="NJ326">
        <v>0.59486779999999995</v>
      </c>
      <c r="NK326">
        <v>29.779430000000001</v>
      </c>
      <c r="NL326" s="1">
        <v>3.6222670000000002E-4</v>
      </c>
      <c r="NM326">
        <v>0.13472519999999999</v>
      </c>
      <c r="NN326">
        <v>0.5947711</v>
      </c>
      <c r="NO326">
        <v>29.264019999999999</v>
      </c>
      <c r="NP326" s="1">
        <v>3.4788700000000001E-4</v>
      </c>
      <c r="NQ326">
        <v>0.12939639999999999</v>
      </c>
      <c r="NR326">
        <v>0.59471529999999995</v>
      </c>
      <c r="NS326">
        <v>28.81513</v>
      </c>
      <c r="NT326" s="1">
        <v>3.3420260000000001E-4</v>
      </c>
      <c r="NU326">
        <v>0.1243102</v>
      </c>
      <c r="NV326">
        <v>0.59459949999999995</v>
      </c>
      <c r="NW326">
        <v>28.75526</v>
      </c>
      <c r="NX326" s="1">
        <v>3.2120439999999998E-4</v>
      </c>
      <c r="NY326">
        <v>0.1194803</v>
      </c>
      <c r="NZ326">
        <v>0.59448619999999996</v>
      </c>
      <c r="OA326">
        <v>29.17924</v>
      </c>
      <c r="OB326" s="1">
        <v>3.0889490000000002E-4</v>
      </c>
      <c r="OC326">
        <v>0.1149133</v>
      </c>
      <c r="OD326">
        <v>0.59437110000000004</v>
      </c>
      <c r="OE326">
        <v>29.31185</v>
      </c>
      <c r="OF326" s="1">
        <v>2.973556E-4</v>
      </c>
      <c r="OG326">
        <v>0.1106212</v>
      </c>
      <c r="OH326">
        <v>0.59424569999999999</v>
      </c>
      <c r="OI326">
        <v>29.454049999999999</v>
      </c>
      <c r="OJ326" s="1">
        <v>2.8652940000000002E-4</v>
      </c>
      <c r="OK326">
        <v>0.106598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0.80261559999999998</v>
      </c>
      <c r="G327">
        <v>24.255310000000001</v>
      </c>
      <c r="H327">
        <v>0</v>
      </c>
      <c r="I327">
        <v>0</v>
      </c>
      <c r="J327">
        <v>0.80209569999999997</v>
      </c>
      <c r="K327">
        <v>24.331569999999999</v>
      </c>
      <c r="L327">
        <v>0</v>
      </c>
      <c r="M327">
        <v>0</v>
      </c>
      <c r="N327">
        <v>0.80161550000000004</v>
      </c>
      <c r="O327">
        <v>24.641390000000001</v>
      </c>
      <c r="P327">
        <v>0</v>
      </c>
      <c r="Q327">
        <v>0</v>
      </c>
      <c r="R327">
        <v>0.80113440000000002</v>
      </c>
      <c r="S327">
        <v>24.482620000000001</v>
      </c>
      <c r="T327">
        <v>0</v>
      </c>
      <c r="U327">
        <v>0</v>
      </c>
      <c r="V327">
        <v>0.80067909999999998</v>
      </c>
      <c r="W327">
        <v>24.254580000000001</v>
      </c>
      <c r="X327">
        <v>0</v>
      </c>
      <c r="Y327">
        <v>0</v>
      </c>
      <c r="Z327">
        <v>0.80016790000000004</v>
      </c>
      <c r="AA327">
        <v>23.912279999999999</v>
      </c>
      <c r="AB327">
        <v>0</v>
      </c>
      <c r="AC327">
        <v>0</v>
      </c>
      <c r="AD327">
        <v>0.79979100000000003</v>
      </c>
      <c r="AE327">
        <v>23.533090000000001</v>
      </c>
      <c r="AF327">
        <v>0</v>
      </c>
      <c r="AG327">
        <v>0</v>
      </c>
      <c r="AH327">
        <v>0.79952089999999998</v>
      </c>
      <c r="AI327">
        <v>23.26333</v>
      </c>
      <c r="AJ327">
        <v>0</v>
      </c>
      <c r="AK327">
        <v>0</v>
      </c>
      <c r="AL327">
        <v>0.79915429999999998</v>
      </c>
      <c r="AM327">
        <v>23.52514</v>
      </c>
      <c r="AN327">
        <v>0</v>
      </c>
      <c r="AO327">
        <v>0</v>
      </c>
      <c r="AP327">
        <v>0.79881930000000001</v>
      </c>
      <c r="AQ327">
        <v>23.634180000000001</v>
      </c>
      <c r="AR327">
        <v>0</v>
      </c>
      <c r="AS327">
        <v>0</v>
      </c>
      <c r="AT327">
        <v>0.79843830000000005</v>
      </c>
      <c r="AU327">
        <v>23.830190000000002</v>
      </c>
      <c r="AV327">
        <v>0</v>
      </c>
      <c r="AW327">
        <v>0</v>
      </c>
      <c r="AX327">
        <v>0.79817309999999997</v>
      </c>
      <c r="AY327">
        <v>23.854579999999999</v>
      </c>
      <c r="AZ327">
        <v>0</v>
      </c>
      <c r="BA327">
        <v>0</v>
      </c>
      <c r="BB327">
        <v>0.79792090000000004</v>
      </c>
      <c r="BC327">
        <v>23.716010000000001</v>
      </c>
      <c r="BD327">
        <v>0</v>
      </c>
      <c r="BE327">
        <v>0</v>
      </c>
      <c r="BF327">
        <v>0.79788879999999995</v>
      </c>
      <c r="BG327">
        <v>23.494769999999999</v>
      </c>
      <c r="BH327">
        <v>0</v>
      </c>
      <c r="BI327">
        <v>0</v>
      </c>
      <c r="BJ327">
        <v>0.79851819999999996</v>
      </c>
      <c r="BK327">
        <v>23.33915</v>
      </c>
      <c r="BL327">
        <v>0</v>
      </c>
      <c r="BM327">
        <v>0</v>
      </c>
      <c r="BN327">
        <v>0.79947299999999999</v>
      </c>
      <c r="BO327">
        <v>23.521619999999999</v>
      </c>
      <c r="BP327">
        <v>1.5553100000000001E-37</v>
      </c>
      <c r="BQ327">
        <v>6.6357150000000002E-35</v>
      </c>
      <c r="BR327">
        <v>0.80067560000000004</v>
      </c>
      <c r="BS327">
        <v>23.97936</v>
      </c>
      <c r="BT327">
        <v>2.8675799999999999E-25</v>
      </c>
      <c r="BU327">
        <v>1.2229860000000001E-22</v>
      </c>
      <c r="BV327">
        <v>0.80210139999999996</v>
      </c>
      <c r="BW327">
        <v>24.556460000000001</v>
      </c>
      <c r="BX327" s="1">
        <v>2.9658929999999998E-20</v>
      </c>
      <c r="BY327" s="1">
        <v>1.2586240000000001E-17</v>
      </c>
      <c r="BZ327">
        <v>0.80375419999999997</v>
      </c>
      <c r="CA327">
        <v>24.995270000000001</v>
      </c>
      <c r="CB327" s="1">
        <v>5.019951E-12</v>
      </c>
      <c r="CC327" s="1">
        <v>1.3586280000000001E-9</v>
      </c>
      <c r="CD327">
        <v>0.806616</v>
      </c>
      <c r="CE327">
        <v>24.93282</v>
      </c>
      <c r="CF327" s="1">
        <v>2.6364629999999999E-8</v>
      </c>
      <c r="CG327" s="1">
        <v>7.7091340000000001E-6</v>
      </c>
      <c r="CH327">
        <v>0.80943980000000004</v>
      </c>
      <c r="CI327">
        <v>24.619150000000001</v>
      </c>
      <c r="CJ327" s="1">
        <v>1.17837E-5</v>
      </c>
      <c r="CK327" s="1">
        <v>3.6550699999999998E-3</v>
      </c>
      <c r="CL327">
        <v>0.81217569999999994</v>
      </c>
      <c r="CM327">
        <v>24.195360000000001</v>
      </c>
      <c r="CN327" s="1">
        <v>1.236996E-3</v>
      </c>
      <c r="CO327" s="1">
        <v>0.40384579999999998</v>
      </c>
      <c r="CP327">
        <v>0.81520380000000003</v>
      </c>
      <c r="CQ327">
        <v>23.781110000000002</v>
      </c>
      <c r="CR327" s="1">
        <v>4.4343970000000003E-2</v>
      </c>
      <c r="CS327" s="1">
        <v>15.14358</v>
      </c>
      <c r="CT327">
        <v>0.81816299999999997</v>
      </c>
      <c r="CU327">
        <v>23.861059999999998</v>
      </c>
      <c r="CV327" s="1">
        <v>0.66902530000000004</v>
      </c>
      <c r="CW327" s="1">
        <v>238.25880000000001</v>
      </c>
      <c r="CX327">
        <v>0.82132119999999997</v>
      </c>
      <c r="CY327">
        <v>24.223690000000001</v>
      </c>
      <c r="CZ327" s="1">
        <v>4.9161390000000003</v>
      </c>
      <c r="DA327" s="1">
        <v>1819.009</v>
      </c>
      <c r="DB327">
        <v>0.82471070000000002</v>
      </c>
      <c r="DC327">
        <v>24.505939999999999</v>
      </c>
      <c r="DD327" s="1">
        <v>19.601459999999999</v>
      </c>
      <c r="DE327">
        <v>7512.8720000000003</v>
      </c>
      <c r="DF327">
        <v>0.82837879999999997</v>
      </c>
      <c r="DG327">
        <v>24.786719999999999</v>
      </c>
      <c r="DH327" s="1">
        <v>46.237630000000003</v>
      </c>
      <c r="DI327">
        <v>18315.400000000001</v>
      </c>
      <c r="DJ327">
        <v>0.83263620000000005</v>
      </c>
      <c r="DK327">
        <v>24.678239999999999</v>
      </c>
      <c r="DL327">
        <v>69.353970000000004</v>
      </c>
      <c r="DM327">
        <v>28310.880000000001</v>
      </c>
      <c r="DN327">
        <v>0.83784040000000004</v>
      </c>
      <c r="DO327">
        <v>24.504560000000001</v>
      </c>
      <c r="DP327">
        <v>70.339770000000001</v>
      </c>
      <c r="DQ327">
        <v>29502.9</v>
      </c>
      <c r="DR327">
        <v>0.84392929999999999</v>
      </c>
      <c r="DS327">
        <v>24.297350000000002</v>
      </c>
      <c r="DT327">
        <v>50.76773</v>
      </c>
      <c r="DU327">
        <v>21815.93</v>
      </c>
      <c r="DV327">
        <v>0.85058</v>
      </c>
      <c r="DW327">
        <v>23.993600000000001</v>
      </c>
      <c r="DX327">
        <v>27.287970000000001</v>
      </c>
      <c r="DY327">
        <v>11984.82</v>
      </c>
      <c r="DZ327">
        <v>0.85800949999999998</v>
      </c>
      <c r="EA327">
        <v>24.05425</v>
      </c>
      <c r="EB327">
        <v>11.377459999999999</v>
      </c>
      <c r="EC327">
        <v>5093.0969999999998</v>
      </c>
      <c r="ED327">
        <v>0.86215509999999995</v>
      </c>
      <c r="EE327">
        <v>24.21846</v>
      </c>
      <c r="EF327">
        <v>3.831426</v>
      </c>
      <c r="EG327">
        <v>1744.03</v>
      </c>
      <c r="EH327">
        <v>0.85646829999999996</v>
      </c>
      <c r="EI327">
        <v>24.533300000000001</v>
      </c>
      <c r="EJ327">
        <v>1.1028119999999999</v>
      </c>
      <c r="EK327">
        <v>509.27260000000001</v>
      </c>
      <c r="EL327">
        <v>0.85029679999999996</v>
      </c>
      <c r="EM327">
        <v>24.78877</v>
      </c>
      <c r="EN327">
        <v>0.30688500000000002</v>
      </c>
      <c r="EO327">
        <v>141.31989999999999</v>
      </c>
      <c r="EP327">
        <v>0.84376530000000005</v>
      </c>
      <c r="EQ327">
        <v>24.686419999999998</v>
      </c>
      <c r="ER327">
        <v>0.1137078</v>
      </c>
      <c r="ES327">
        <v>50.269309999999997</v>
      </c>
      <c r="ET327">
        <v>0.83760789999999996</v>
      </c>
      <c r="EU327">
        <v>24.40474</v>
      </c>
      <c r="EV327">
        <v>7.4247199999999999E-2</v>
      </c>
      <c r="EW327">
        <v>31.31007</v>
      </c>
      <c r="EX327">
        <v>0.83150570000000001</v>
      </c>
      <c r="EY327">
        <v>24.142060000000001</v>
      </c>
      <c r="EZ327">
        <v>6.7151370000000002E-2</v>
      </c>
      <c r="FA327">
        <v>27.914729999999999</v>
      </c>
      <c r="FB327">
        <v>0.8258607</v>
      </c>
      <c r="FC327">
        <v>24.072240000000001</v>
      </c>
      <c r="FD327">
        <v>6.4821589999999998E-2</v>
      </c>
      <c r="FE327">
        <v>26.94407</v>
      </c>
      <c r="FF327">
        <v>0.81984539999999995</v>
      </c>
      <c r="FG327">
        <v>24.718610000000002</v>
      </c>
      <c r="FH327">
        <v>6.1858980000000001E-2</v>
      </c>
      <c r="FI327">
        <v>25.795950000000001</v>
      </c>
      <c r="FJ327">
        <v>0.81352080000000004</v>
      </c>
      <c r="FK327">
        <v>25.172779999999999</v>
      </c>
      <c r="FL327">
        <v>5.7867769999999999E-2</v>
      </c>
      <c r="FM327">
        <v>24.218250000000001</v>
      </c>
      <c r="FN327">
        <v>0.807369</v>
      </c>
      <c r="FO327">
        <v>25.437760000000001</v>
      </c>
      <c r="FP327">
        <v>5.3334720000000002E-2</v>
      </c>
      <c r="FQ327">
        <v>22.38214</v>
      </c>
      <c r="FR327">
        <v>0.80116670000000001</v>
      </c>
      <c r="FS327">
        <v>25.469339999999999</v>
      </c>
      <c r="FT327" s="1">
        <v>4.8687349999999997E-2</v>
      </c>
      <c r="FU327">
        <v>20.472799999999999</v>
      </c>
      <c r="FV327">
        <v>0.79467200000000005</v>
      </c>
      <c r="FW327">
        <v>25.197690000000001</v>
      </c>
      <c r="FX327" s="1">
        <v>4.419828E-2</v>
      </c>
      <c r="FY327">
        <v>18.623390000000001</v>
      </c>
      <c r="FZ327">
        <v>0.78782830000000004</v>
      </c>
      <c r="GA327">
        <v>24.86683</v>
      </c>
      <c r="GB327" s="1">
        <v>4.0004900000000003E-2</v>
      </c>
      <c r="GC327">
        <v>16.89377</v>
      </c>
      <c r="GD327">
        <v>0.78214479999999997</v>
      </c>
      <c r="GE327">
        <v>24.645029999999998</v>
      </c>
      <c r="GF327" s="1">
        <v>3.6222999999999998E-2</v>
      </c>
      <c r="GG327">
        <v>15.31822</v>
      </c>
      <c r="GH327">
        <v>0.77609459999999997</v>
      </c>
      <c r="GI327">
        <v>24.653510000000001</v>
      </c>
      <c r="GJ327" s="1">
        <v>3.2789359999999997E-2</v>
      </c>
      <c r="GK327">
        <v>13.892530000000001</v>
      </c>
      <c r="GL327">
        <v>0.77028529999999995</v>
      </c>
      <c r="GM327">
        <v>25.439409999999999</v>
      </c>
      <c r="GN327" s="1">
        <v>2.970909E-2</v>
      </c>
      <c r="GO327">
        <v>12.606809999999999</v>
      </c>
      <c r="GP327">
        <v>0.76465660000000002</v>
      </c>
      <c r="GQ327">
        <v>26.141539999999999</v>
      </c>
      <c r="GR327" s="1">
        <v>2.6936709999999999E-2</v>
      </c>
      <c r="GS327">
        <v>11.44753</v>
      </c>
      <c r="GT327">
        <v>0.75920129999999997</v>
      </c>
      <c r="GU327">
        <v>26.71191</v>
      </c>
      <c r="GV327" s="1">
        <v>2.4431089999999999E-2</v>
      </c>
      <c r="GW327">
        <v>10.39659</v>
      </c>
      <c r="GX327">
        <v>0.75417350000000005</v>
      </c>
      <c r="GY327">
        <v>27.19041</v>
      </c>
      <c r="GZ327" s="1">
        <v>2.215346E-2</v>
      </c>
      <c r="HA327">
        <v>9.4363550000000007</v>
      </c>
      <c r="HB327">
        <v>0.74889550000000005</v>
      </c>
      <c r="HC327">
        <v>27.078140000000001</v>
      </c>
      <c r="HD327" s="1">
        <v>2.0063689999999999E-2</v>
      </c>
      <c r="HE327">
        <v>8.5620630000000002</v>
      </c>
      <c r="HF327">
        <v>0.74386560000000002</v>
      </c>
      <c r="HG327">
        <v>26.57788</v>
      </c>
      <c r="HH327">
        <v>1.8167329999999999E-2</v>
      </c>
      <c r="HI327">
        <v>7.7670159999999999</v>
      </c>
      <c r="HJ327">
        <v>0.73938479999999995</v>
      </c>
      <c r="HK327">
        <v>26.262119999999999</v>
      </c>
      <c r="HL327" s="1">
        <v>1.6457699999999999E-2</v>
      </c>
      <c r="HM327">
        <v>7.0471680000000001</v>
      </c>
      <c r="HN327">
        <v>0.73565069999999999</v>
      </c>
      <c r="HO327">
        <v>26.107949999999999</v>
      </c>
      <c r="HP327" s="1">
        <v>1.491929E-2</v>
      </c>
      <c r="HQ327">
        <v>6.3969139999999998</v>
      </c>
      <c r="HR327">
        <v>0.7322921</v>
      </c>
      <c r="HS327">
        <v>26.762409999999999</v>
      </c>
      <c r="HT327" s="1">
        <v>1.3529370000000001E-2</v>
      </c>
      <c r="HU327">
        <v>5.8126350000000002</v>
      </c>
      <c r="HV327">
        <v>0.72943610000000003</v>
      </c>
      <c r="HW327">
        <v>27.7088</v>
      </c>
      <c r="HX327" s="1">
        <v>1.2273910000000001E-2</v>
      </c>
      <c r="HY327">
        <v>5.2827270000000004</v>
      </c>
      <c r="HZ327">
        <v>0.72703419999999996</v>
      </c>
      <c r="IA327">
        <v>28.530529999999999</v>
      </c>
      <c r="IB327" s="1">
        <v>1.112697E-2</v>
      </c>
      <c r="IC327">
        <v>4.7970680000000003</v>
      </c>
      <c r="ID327">
        <v>0.72511669999999995</v>
      </c>
      <c r="IE327">
        <v>29.217120000000001</v>
      </c>
      <c r="IF327" s="1">
        <v>1.0070569999999999E-2</v>
      </c>
      <c r="IG327">
        <v>4.3479070000000002</v>
      </c>
      <c r="IH327">
        <v>0.72360210000000003</v>
      </c>
      <c r="II327">
        <v>29.138870000000001</v>
      </c>
      <c r="IJ327" s="1">
        <v>9.0857430000000003E-3</v>
      </c>
      <c r="IK327">
        <v>3.9280430000000002</v>
      </c>
      <c r="IL327">
        <v>0.72241129999999998</v>
      </c>
      <c r="IM327">
        <v>28.55151</v>
      </c>
      <c r="IN327" s="1">
        <v>8.1600739999999998E-3</v>
      </c>
      <c r="IO327">
        <v>3.5323660000000001</v>
      </c>
      <c r="IP327">
        <v>0.72150979999999998</v>
      </c>
      <c r="IQ327">
        <v>28.034690000000001</v>
      </c>
      <c r="IR327" s="1">
        <v>7.2843220000000002E-3</v>
      </c>
      <c r="IS327">
        <v>3.1574309999999999</v>
      </c>
      <c r="IT327">
        <v>0.72084590000000004</v>
      </c>
      <c r="IU327">
        <v>27.637630000000001</v>
      </c>
      <c r="IV327" s="1">
        <v>6.4511669999999998E-3</v>
      </c>
      <c r="IW327">
        <v>2.799887</v>
      </c>
      <c r="IX327">
        <v>0.72034010000000004</v>
      </c>
      <c r="IY327">
        <v>27.95486</v>
      </c>
      <c r="IZ327" s="1">
        <v>5.6442660000000002E-3</v>
      </c>
      <c r="JA327">
        <v>2.453608</v>
      </c>
      <c r="JB327">
        <v>0.71999950000000001</v>
      </c>
      <c r="JC327">
        <v>28.221029999999999</v>
      </c>
      <c r="JD327" s="1">
        <v>4.8500330000000001E-3</v>
      </c>
      <c r="JE327">
        <v>2.1129440000000002</v>
      </c>
      <c r="JF327">
        <v>0.71973010000000004</v>
      </c>
      <c r="JG327">
        <v>28.554590000000001</v>
      </c>
      <c r="JH327" s="1">
        <v>4.0674889999999997E-3</v>
      </c>
      <c r="JI327">
        <v>1.7766869999999999</v>
      </c>
      <c r="JJ327">
        <v>0.71953560000000005</v>
      </c>
      <c r="JK327">
        <v>28.57612</v>
      </c>
      <c r="JL327" s="1">
        <v>3.3187429999999999E-3</v>
      </c>
      <c r="JM327">
        <v>1.4535309999999999</v>
      </c>
      <c r="JN327">
        <v>0.71942010000000001</v>
      </c>
      <c r="JO327">
        <v>28.394469999999998</v>
      </c>
      <c r="JP327" s="1">
        <v>2.6434570000000001E-3</v>
      </c>
      <c r="JQ327">
        <v>1.160202</v>
      </c>
      <c r="JR327">
        <v>0.71931610000000001</v>
      </c>
      <c r="JS327">
        <v>28.319859999999998</v>
      </c>
      <c r="JT327" s="1">
        <v>2.0804360000000002E-3</v>
      </c>
      <c r="JU327">
        <v>0.91368499999999997</v>
      </c>
      <c r="JV327">
        <v>0.71925899999999998</v>
      </c>
      <c r="JW327">
        <v>28.18599</v>
      </c>
      <c r="JX327" s="1">
        <v>1.6479820000000001E-3</v>
      </c>
      <c r="JY327">
        <v>0.72283810000000004</v>
      </c>
      <c r="JZ327">
        <v>0.71922209999999998</v>
      </c>
      <c r="KA327">
        <v>28.126370000000001</v>
      </c>
      <c r="KB327" s="1">
        <v>1.3392230000000001E-3</v>
      </c>
      <c r="KC327">
        <v>0.58566739999999995</v>
      </c>
      <c r="KD327">
        <v>0.71917889999999995</v>
      </c>
      <c r="KE327">
        <v>28.717030000000001</v>
      </c>
      <c r="KF327" s="1">
        <v>1.1299890000000001E-3</v>
      </c>
      <c r="KG327">
        <v>0.49237029999999998</v>
      </c>
      <c r="KH327">
        <v>0.7191786</v>
      </c>
      <c r="KI327">
        <v>28.97091</v>
      </c>
      <c r="KJ327" s="1">
        <v>9.9111779999999997E-4</v>
      </c>
      <c r="KK327">
        <v>0.43040869999999998</v>
      </c>
      <c r="KL327">
        <v>0.71916049999999998</v>
      </c>
      <c r="KM327">
        <v>29.125080000000001</v>
      </c>
      <c r="KN327" s="1">
        <v>8.9728979999999996E-4</v>
      </c>
      <c r="KO327">
        <v>0.38868960000000002</v>
      </c>
      <c r="KP327">
        <v>0.7191535</v>
      </c>
      <c r="KQ327">
        <v>29.33006</v>
      </c>
      <c r="KR327" s="1">
        <v>8.3038269999999997E-4</v>
      </c>
      <c r="KS327">
        <v>0.3590989</v>
      </c>
      <c r="KT327">
        <v>0.71914880000000003</v>
      </c>
      <c r="KU327">
        <v>29.012339999999998</v>
      </c>
      <c r="KV327" s="1">
        <v>7.7900319999999997E-4</v>
      </c>
      <c r="KW327">
        <v>0.3365436</v>
      </c>
      <c r="KX327">
        <v>0.71916279999999999</v>
      </c>
      <c r="KY327">
        <v>28.374870000000001</v>
      </c>
      <c r="KZ327" s="1">
        <v>7.3666590000000004E-4</v>
      </c>
      <c r="LA327">
        <v>0.31805689999999998</v>
      </c>
      <c r="LB327">
        <v>0.7191767</v>
      </c>
      <c r="LC327">
        <v>27.79363</v>
      </c>
      <c r="LD327" s="1">
        <v>6.9978219999999999E-4</v>
      </c>
      <c r="LE327">
        <v>0.3020331</v>
      </c>
      <c r="LF327">
        <v>0.71918919999999997</v>
      </c>
      <c r="LG327">
        <v>27.412569999999999</v>
      </c>
      <c r="LH327" s="1">
        <v>6.6650050000000005E-4</v>
      </c>
      <c r="LI327">
        <v>0.28759679999999999</v>
      </c>
      <c r="LJ327">
        <v>0.71919529999999998</v>
      </c>
      <c r="LK327">
        <v>28.018460000000001</v>
      </c>
      <c r="LL327" s="1">
        <v>6.3573440000000002E-4</v>
      </c>
      <c r="LM327">
        <v>0.27429789999999998</v>
      </c>
      <c r="LN327">
        <v>0.71919230000000001</v>
      </c>
      <c r="LO327">
        <v>28.587199999999999</v>
      </c>
      <c r="LP327" s="1">
        <v>6.071882E-4</v>
      </c>
      <c r="LQ327">
        <v>0.26193539999999998</v>
      </c>
      <c r="LR327">
        <v>0.71919889999999997</v>
      </c>
      <c r="LS327">
        <v>29.089939999999999</v>
      </c>
      <c r="LT327" s="1">
        <v>5.8046089999999996E-4</v>
      </c>
      <c r="LU327">
        <v>0.25037470000000001</v>
      </c>
      <c r="LV327">
        <v>0.71920470000000003</v>
      </c>
      <c r="LW327">
        <v>29.812760000000001</v>
      </c>
      <c r="LX327" s="1">
        <v>5.5530249999999998E-4</v>
      </c>
      <c r="LY327">
        <v>0.239508</v>
      </c>
      <c r="LZ327">
        <v>0.7192113</v>
      </c>
      <c r="MA327">
        <v>29.838840000000001</v>
      </c>
      <c r="MB327" s="1">
        <v>5.3146129999999999E-4</v>
      </c>
      <c r="MC327">
        <v>0.22922529999999999</v>
      </c>
      <c r="MD327">
        <v>0.71922900000000001</v>
      </c>
      <c r="ME327">
        <v>29.241890000000001</v>
      </c>
      <c r="MF327" s="1">
        <v>5.0890039999999998E-4</v>
      </c>
      <c r="MG327">
        <v>0.2194709</v>
      </c>
      <c r="MH327">
        <v>0.71924560000000004</v>
      </c>
      <c r="MI327">
        <v>28.734909999999999</v>
      </c>
      <c r="MJ327" s="1">
        <v>4.874368E-4</v>
      </c>
      <c r="MK327">
        <v>0.21020520000000001</v>
      </c>
      <c r="ML327">
        <v>0.71924080000000001</v>
      </c>
      <c r="MM327">
        <v>28.458649999999999</v>
      </c>
      <c r="MN327" s="1">
        <v>4.6706379999999999E-4</v>
      </c>
      <c r="MO327">
        <v>0.20141539999999999</v>
      </c>
      <c r="MP327">
        <v>0.71923040000000005</v>
      </c>
      <c r="MQ327">
        <v>29.04289</v>
      </c>
      <c r="MR327" s="1">
        <v>4.4769599999999998E-4</v>
      </c>
      <c r="MS327">
        <v>0.19306219999999999</v>
      </c>
      <c r="MT327">
        <v>0.71920340000000005</v>
      </c>
      <c r="MU327">
        <v>29.789239999999999</v>
      </c>
      <c r="MV327" s="1">
        <v>4.293085E-4</v>
      </c>
      <c r="MW327">
        <v>0.18510699999999999</v>
      </c>
      <c r="MX327">
        <v>0.71918459999999995</v>
      </c>
      <c r="MY327">
        <v>30.34806</v>
      </c>
      <c r="MZ327" s="1">
        <v>4.1174709999999999E-4</v>
      </c>
      <c r="NA327">
        <v>0.17753369999999999</v>
      </c>
      <c r="NB327">
        <v>0.71914009999999995</v>
      </c>
      <c r="NC327">
        <v>30.760840000000002</v>
      </c>
      <c r="ND327" s="1">
        <v>3.9506209999999999E-4</v>
      </c>
      <c r="NE327">
        <v>0.17033200000000001</v>
      </c>
      <c r="NF327">
        <v>0.71907710000000002</v>
      </c>
      <c r="NG327">
        <v>30.462800000000001</v>
      </c>
      <c r="NH327" s="1">
        <v>3.7917940000000002E-4</v>
      </c>
      <c r="NI327">
        <v>0.16347980000000001</v>
      </c>
      <c r="NJ327">
        <v>0.71895960000000003</v>
      </c>
      <c r="NK327">
        <v>29.836210000000001</v>
      </c>
      <c r="NL327" s="1">
        <v>3.6406040000000001E-4</v>
      </c>
      <c r="NM327">
        <v>0.1569555</v>
      </c>
      <c r="NN327">
        <v>0.71883889999999995</v>
      </c>
      <c r="NO327">
        <v>29.321439999999999</v>
      </c>
      <c r="NP327" s="1">
        <v>3.496409E-4</v>
      </c>
      <c r="NQ327">
        <v>0.15073790000000001</v>
      </c>
      <c r="NR327">
        <v>0.71870369999999995</v>
      </c>
      <c r="NS327">
        <v>28.87191</v>
      </c>
      <c r="NT327" s="1">
        <v>3.3587459999999999E-4</v>
      </c>
      <c r="NU327">
        <v>0.1448074</v>
      </c>
      <c r="NV327">
        <v>0.71854099999999999</v>
      </c>
      <c r="NW327">
        <v>28.790099999999999</v>
      </c>
      <c r="NX327" s="1">
        <v>3.227913E-4</v>
      </c>
      <c r="NY327">
        <v>0.1391657</v>
      </c>
      <c r="NZ327">
        <v>0.71835039999999994</v>
      </c>
      <c r="OA327">
        <v>29.1982</v>
      </c>
      <c r="OB327" s="1">
        <v>3.1039050000000002E-4</v>
      </c>
      <c r="OC327">
        <v>0.1338318</v>
      </c>
      <c r="OD327">
        <v>0.71814029999999995</v>
      </c>
      <c r="OE327">
        <v>29.33473</v>
      </c>
      <c r="OF327" s="1">
        <v>2.987593E-4</v>
      </c>
      <c r="OG327">
        <v>0.12881000000000001</v>
      </c>
      <c r="OH327">
        <v>0.71791680000000002</v>
      </c>
      <c r="OI327">
        <v>29.457049999999999</v>
      </c>
      <c r="OJ327" s="1">
        <v>2.8784399999999999E-4</v>
      </c>
      <c r="OK327">
        <v>0.12410499999999999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0.53824689999999997</v>
      </c>
      <c r="G328">
        <v>24.267340000000001</v>
      </c>
      <c r="H328">
        <v>0</v>
      </c>
      <c r="I328">
        <v>0</v>
      </c>
      <c r="J328">
        <v>0.53719530000000004</v>
      </c>
      <c r="K328">
        <v>24.33568</v>
      </c>
      <c r="L328">
        <v>0</v>
      </c>
      <c r="M328">
        <v>0</v>
      </c>
      <c r="N328">
        <v>0.53616850000000005</v>
      </c>
      <c r="O328">
        <v>24.645230000000002</v>
      </c>
      <c r="P328">
        <v>0</v>
      </c>
      <c r="Q328">
        <v>0</v>
      </c>
      <c r="R328">
        <v>0.5351823</v>
      </c>
      <c r="S328">
        <v>24.499559999999999</v>
      </c>
      <c r="T328">
        <v>0</v>
      </c>
      <c r="U328">
        <v>0</v>
      </c>
      <c r="V328">
        <v>0.5341728</v>
      </c>
      <c r="W328">
        <v>24.272020000000001</v>
      </c>
      <c r="X328">
        <v>0</v>
      </c>
      <c r="Y328">
        <v>0</v>
      </c>
      <c r="Z328">
        <v>0.53314539999999999</v>
      </c>
      <c r="AA328">
        <v>23.944479999999999</v>
      </c>
      <c r="AB328">
        <v>0</v>
      </c>
      <c r="AC328">
        <v>0</v>
      </c>
      <c r="AD328">
        <v>0.5321226</v>
      </c>
      <c r="AE328">
        <v>23.562580000000001</v>
      </c>
      <c r="AF328">
        <v>0</v>
      </c>
      <c r="AG328">
        <v>0</v>
      </c>
      <c r="AH328">
        <v>0.53121050000000003</v>
      </c>
      <c r="AI328">
        <v>23.28642</v>
      </c>
      <c r="AJ328">
        <v>0</v>
      </c>
      <c r="AK328">
        <v>0</v>
      </c>
      <c r="AL328">
        <v>0.53020199999999995</v>
      </c>
      <c r="AM328">
        <v>23.540030000000002</v>
      </c>
      <c r="AN328">
        <v>0</v>
      </c>
      <c r="AO328">
        <v>0</v>
      </c>
      <c r="AP328">
        <v>0.52919380000000005</v>
      </c>
      <c r="AQ328">
        <v>23.639880000000002</v>
      </c>
      <c r="AR328">
        <v>0</v>
      </c>
      <c r="AS328">
        <v>0</v>
      </c>
      <c r="AT328">
        <v>0.52804470000000003</v>
      </c>
      <c r="AU328">
        <v>23.826090000000001</v>
      </c>
      <c r="AV328">
        <v>0</v>
      </c>
      <c r="AW328">
        <v>0</v>
      </c>
      <c r="AX328">
        <v>0.52680669999999996</v>
      </c>
      <c r="AY328">
        <v>23.87013</v>
      </c>
      <c r="AZ328">
        <v>0</v>
      </c>
      <c r="BA328">
        <v>0</v>
      </c>
      <c r="BB328">
        <v>0.5254818</v>
      </c>
      <c r="BC328">
        <v>23.734850000000002</v>
      </c>
      <c r="BD328">
        <v>0</v>
      </c>
      <c r="BE328">
        <v>0</v>
      </c>
      <c r="BF328">
        <v>0.52417789999999997</v>
      </c>
      <c r="BG328">
        <v>23.523679999999999</v>
      </c>
      <c r="BH328">
        <v>0</v>
      </c>
      <c r="BI328">
        <v>0</v>
      </c>
      <c r="BJ328">
        <v>0.52327319999999999</v>
      </c>
      <c r="BK328">
        <v>23.369599999999998</v>
      </c>
      <c r="BL328">
        <v>0</v>
      </c>
      <c r="BM328">
        <v>0</v>
      </c>
      <c r="BN328">
        <v>0.52252160000000003</v>
      </c>
      <c r="BO328">
        <v>23.549720000000001</v>
      </c>
      <c r="BP328">
        <v>2.02189E-38</v>
      </c>
      <c r="BQ328">
        <v>6.3294240000000005E-36</v>
      </c>
      <c r="BR328">
        <v>0.52187070000000002</v>
      </c>
      <c r="BS328">
        <v>23.99701</v>
      </c>
      <c r="BT328">
        <v>4.2997380000000001E-26</v>
      </c>
      <c r="BU328">
        <v>1.348361E-23</v>
      </c>
      <c r="BV328">
        <v>0.52132469999999997</v>
      </c>
      <c r="BW328">
        <v>24.560890000000001</v>
      </c>
      <c r="BX328" s="1">
        <v>1.3870879999999999E-20</v>
      </c>
      <c r="BY328" s="1">
        <v>4.3281939999999997E-18</v>
      </c>
      <c r="BZ328">
        <v>0.52087309999999998</v>
      </c>
      <c r="CA328">
        <v>24.997509999999998</v>
      </c>
      <c r="CB328" s="1">
        <v>1.669348E-12</v>
      </c>
      <c r="CC328" s="1">
        <v>4.4406240000000001E-10</v>
      </c>
      <c r="CD328">
        <v>0.52048519999999998</v>
      </c>
      <c r="CE328">
        <v>24.949909999999999</v>
      </c>
      <c r="CF328" s="1">
        <v>1.2295359999999999E-8</v>
      </c>
      <c r="CG328" s="1">
        <v>3.3128089999999999E-6</v>
      </c>
      <c r="CH328">
        <v>0.52006439999999998</v>
      </c>
      <c r="CI328">
        <v>24.645589999999999</v>
      </c>
      <c r="CJ328" s="1">
        <v>6.4761510000000001E-6</v>
      </c>
      <c r="CK328" s="1">
        <v>1.7857109999999999E-3</v>
      </c>
      <c r="CL328">
        <v>0.51951219999999998</v>
      </c>
      <c r="CM328">
        <v>24.233699999999999</v>
      </c>
      <c r="CN328" s="1">
        <v>7.6641389999999995E-4</v>
      </c>
      <c r="CO328" s="1">
        <v>0.2161332</v>
      </c>
      <c r="CP328">
        <v>0.51896070000000005</v>
      </c>
      <c r="CQ328">
        <v>23.81551</v>
      </c>
      <c r="CR328" s="1">
        <v>3.0339939999999999E-2</v>
      </c>
      <c r="CS328" s="1">
        <v>8.7274919999999998</v>
      </c>
      <c r="CT328">
        <v>0.5181386</v>
      </c>
      <c r="CU328">
        <v>23.89039</v>
      </c>
      <c r="CV328" s="1">
        <v>0.49874350000000001</v>
      </c>
      <c r="CW328" s="1">
        <v>146.23519999999999</v>
      </c>
      <c r="CX328">
        <v>0.5170981</v>
      </c>
      <c r="CY328">
        <v>24.248950000000001</v>
      </c>
      <c r="CZ328" s="1">
        <v>3.9538060000000002</v>
      </c>
      <c r="DA328" s="1">
        <v>1179.5350000000001</v>
      </c>
      <c r="DB328">
        <v>0.51590230000000004</v>
      </c>
      <c r="DC328">
        <v>24.517289999999999</v>
      </c>
      <c r="DD328" s="1">
        <v>16.875029999999999</v>
      </c>
      <c r="DE328">
        <v>5115.3410000000003</v>
      </c>
      <c r="DF328">
        <v>0.51451239999999998</v>
      </c>
      <c r="DG328">
        <v>24.790849999999999</v>
      </c>
      <c r="DH328">
        <v>42.323239999999998</v>
      </c>
      <c r="DI328">
        <v>13027.35</v>
      </c>
      <c r="DJ328">
        <v>0.5129203</v>
      </c>
      <c r="DK328">
        <v>24.688610000000001</v>
      </c>
      <c r="DL328">
        <v>67.099010000000007</v>
      </c>
      <c r="DM328">
        <v>20947.27</v>
      </c>
      <c r="DN328">
        <v>0.51138260000000002</v>
      </c>
      <c r="DO328">
        <v>24.510619999999999</v>
      </c>
      <c r="DP328">
        <v>71.549760000000006</v>
      </c>
      <c r="DQ328">
        <v>22626.5</v>
      </c>
      <c r="DR328">
        <v>0.50991229999999999</v>
      </c>
      <c r="DS328">
        <v>24.313839999999999</v>
      </c>
      <c r="DT328">
        <v>54.032229999999998</v>
      </c>
      <c r="DU328">
        <v>17290.419999999998</v>
      </c>
      <c r="DV328">
        <v>0.50833200000000001</v>
      </c>
      <c r="DW328">
        <v>24.013210000000001</v>
      </c>
      <c r="DX328">
        <v>30.251899999999999</v>
      </c>
      <c r="DY328">
        <v>9789.25</v>
      </c>
      <c r="DZ328">
        <v>0.50672410000000001</v>
      </c>
      <c r="EA328">
        <v>24.07291</v>
      </c>
      <c r="EB328">
        <v>13.0806</v>
      </c>
      <c r="EC328">
        <v>4276.5410000000002</v>
      </c>
      <c r="ED328">
        <v>0.50518090000000004</v>
      </c>
      <c r="EE328">
        <v>24.242059999999999</v>
      </c>
      <c r="EF328">
        <v>4.5417730000000001</v>
      </c>
      <c r="EG328">
        <v>1498.39</v>
      </c>
      <c r="EH328">
        <v>0.50398399999999999</v>
      </c>
      <c r="EI328">
        <v>24.545449999999999</v>
      </c>
      <c r="EJ328">
        <v>1.33501</v>
      </c>
      <c r="EK328">
        <v>443.20339999999999</v>
      </c>
      <c r="EL328">
        <v>0.50254989999999999</v>
      </c>
      <c r="EM328">
        <v>24.799160000000001</v>
      </c>
      <c r="EN328">
        <v>0.36901850000000003</v>
      </c>
      <c r="EO328">
        <v>122.6694</v>
      </c>
      <c r="EP328">
        <v>0.50096680000000005</v>
      </c>
      <c r="EQ328">
        <v>24.6937</v>
      </c>
      <c r="ER328">
        <v>0.1276409</v>
      </c>
      <c r="ES328">
        <v>41.964080000000003</v>
      </c>
      <c r="ET328">
        <v>0.49933379999999999</v>
      </c>
      <c r="EU328">
        <v>24.411439999999999</v>
      </c>
      <c r="EV328">
        <v>7.6860490000000004E-2</v>
      </c>
      <c r="EW328">
        <v>24.865459999999999</v>
      </c>
      <c r="EX328">
        <v>0.49762089999999998</v>
      </c>
      <c r="EY328">
        <v>24.15241</v>
      </c>
      <c r="EZ328">
        <v>6.7621310000000004E-2</v>
      </c>
      <c r="FA328">
        <v>21.776589999999999</v>
      </c>
      <c r="FB328">
        <v>0.49619990000000003</v>
      </c>
      <c r="FC328">
        <v>24.084579999999999</v>
      </c>
      <c r="FD328">
        <v>6.5124459999999995E-2</v>
      </c>
      <c r="FE328">
        <v>20.991040000000002</v>
      </c>
      <c r="FF328">
        <v>0.49458750000000001</v>
      </c>
      <c r="FG328">
        <v>24.730910000000002</v>
      </c>
      <c r="FH328">
        <v>6.2316110000000001E-2</v>
      </c>
      <c r="FI328">
        <v>20.13636</v>
      </c>
      <c r="FJ328">
        <v>0.49282680000000001</v>
      </c>
      <c r="FK328">
        <v>25.19415</v>
      </c>
      <c r="FL328">
        <v>5.8451830000000003E-2</v>
      </c>
      <c r="FM328">
        <v>18.94369</v>
      </c>
      <c r="FN328">
        <v>0.49133900000000003</v>
      </c>
      <c r="FO328">
        <v>25.450099999999999</v>
      </c>
      <c r="FP328">
        <v>5.3977209999999998E-2</v>
      </c>
      <c r="FQ328">
        <v>17.533439999999999</v>
      </c>
      <c r="FR328">
        <v>0.48992920000000001</v>
      </c>
      <c r="FS328">
        <v>25.491399999999999</v>
      </c>
      <c r="FT328">
        <v>4.9330989999999998E-2</v>
      </c>
      <c r="FU328">
        <v>16.05434</v>
      </c>
      <c r="FV328">
        <v>0.48838599999999999</v>
      </c>
      <c r="FW328">
        <v>25.21904</v>
      </c>
      <c r="FX328" s="1">
        <v>4.4811459999999997E-2</v>
      </c>
      <c r="FY328">
        <v>14.614470000000001</v>
      </c>
      <c r="FZ328">
        <v>0.48668410000000001</v>
      </c>
      <c r="GA328">
        <v>24.877310000000001</v>
      </c>
      <c r="GB328" s="1">
        <v>4.0573369999999997E-2</v>
      </c>
      <c r="GC328">
        <v>13.26402</v>
      </c>
      <c r="GD328">
        <v>0.48505409999999999</v>
      </c>
      <c r="GE328">
        <v>24.650189999999998</v>
      </c>
      <c r="GF328" s="1">
        <v>3.6737760000000001E-2</v>
      </c>
      <c r="GG328">
        <v>12.032170000000001</v>
      </c>
      <c r="GH328">
        <v>0.48312359999999999</v>
      </c>
      <c r="GI328">
        <v>24.66029</v>
      </c>
      <c r="GJ328" s="1">
        <v>3.3256010000000003E-2</v>
      </c>
      <c r="GK328">
        <v>10.91723</v>
      </c>
      <c r="GL328">
        <v>0.48137530000000001</v>
      </c>
      <c r="GM328">
        <v>25.446010000000001</v>
      </c>
      <c r="GN328">
        <v>3.0131189999999999E-2</v>
      </c>
      <c r="GO328">
        <v>9.9119879999999991</v>
      </c>
      <c r="GP328">
        <v>0.47965920000000001</v>
      </c>
      <c r="GQ328">
        <v>26.157440000000001</v>
      </c>
      <c r="GR328" s="1">
        <v>2.7319449999999999E-2</v>
      </c>
      <c r="GS328">
        <v>9.0056689999999993</v>
      </c>
      <c r="GT328">
        <v>0.4781128</v>
      </c>
      <c r="GU328">
        <v>26.723050000000001</v>
      </c>
      <c r="GV328" s="1">
        <v>2.4782519999999999E-2</v>
      </c>
      <c r="GW328">
        <v>8.1835419999999992</v>
      </c>
      <c r="GX328">
        <v>0.4768135</v>
      </c>
      <c r="GY328">
        <v>27.212720000000001</v>
      </c>
      <c r="GZ328" s="1">
        <v>2.247128E-2</v>
      </c>
      <c r="HA328">
        <v>7.4312940000000003</v>
      </c>
      <c r="HB328">
        <v>0.475468</v>
      </c>
      <c r="HC328">
        <v>27.112559999999998</v>
      </c>
      <c r="HD328" s="1">
        <v>2.035561E-2</v>
      </c>
      <c r="HE328">
        <v>6.746245</v>
      </c>
      <c r="HF328">
        <v>0.4741783</v>
      </c>
      <c r="HG328">
        <v>26.60352</v>
      </c>
      <c r="HH328" s="1">
        <v>1.843245E-2</v>
      </c>
      <c r="HI328">
        <v>6.1224800000000004</v>
      </c>
      <c r="HJ328">
        <v>0.47312890000000002</v>
      </c>
      <c r="HK328">
        <v>26.277729999999998</v>
      </c>
      <c r="HL328" s="1">
        <v>1.6698299999999999E-2</v>
      </c>
      <c r="HM328">
        <v>5.557118</v>
      </c>
      <c r="HN328">
        <v>0.47219800000000001</v>
      </c>
      <c r="HO328">
        <v>26.12257</v>
      </c>
      <c r="HP328">
        <v>1.513519E-2</v>
      </c>
      <c r="HQ328">
        <v>5.0460779999999996</v>
      </c>
      <c r="HR328">
        <v>0.47094249999999999</v>
      </c>
      <c r="HS328">
        <v>26.761420000000001</v>
      </c>
      <c r="HT328" s="1">
        <v>1.372572E-2</v>
      </c>
      <c r="HU328">
        <v>4.5872279999999996</v>
      </c>
      <c r="HV328">
        <v>0.469856</v>
      </c>
      <c r="HW328">
        <v>27.706710000000001</v>
      </c>
      <c r="HX328" s="1">
        <v>1.245301E-2</v>
      </c>
      <c r="HY328">
        <v>4.1707580000000002</v>
      </c>
      <c r="HZ328">
        <v>0.4689623</v>
      </c>
      <c r="IA328">
        <v>28.526209999999999</v>
      </c>
      <c r="IB328" s="1">
        <v>1.129201E-2</v>
      </c>
      <c r="IC328">
        <v>3.7890809999999999</v>
      </c>
      <c r="ID328">
        <v>0.46827619999999998</v>
      </c>
      <c r="IE328">
        <v>29.22231</v>
      </c>
      <c r="IF328" s="1">
        <v>1.022442E-2</v>
      </c>
      <c r="IG328">
        <v>3.4363450000000002</v>
      </c>
      <c r="IH328">
        <v>0.4677212</v>
      </c>
      <c r="II328">
        <v>29.163509999999999</v>
      </c>
      <c r="IJ328" s="1">
        <v>9.2302540000000002E-3</v>
      </c>
      <c r="IK328">
        <v>3.1065520000000002</v>
      </c>
      <c r="IL328">
        <v>0.46730290000000002</v>
      </c>
      <c r="IM328">
        <v>28.58165</v>
      </c>
      <c r="IN328" s="1">
        <v>8.2968599999999997E-3</v>
      </c>
      <c r="IO328">
        <v>2.79575</v>
      </c>
      <c r="IP328">
        <v>0.46698580000000001</v>
      </c>
      <c r="IQ328">
        <v>28.061350000000001</v>
      </c>
      <c r="IR328" s="1">
        <v>7.4143550000000001E-3</v>
      </c>
      <c r="IS328">
        <v>2.501125</v>
      </c>
      <c r="IT328">
        <v>0.46674779999999999</v>
      </c>
      <c r="IU328">
        <v>27.66198</v>
      </c>
      <c r="IV328" s="1">
        <v>6.5760849999999997E-3</v>
      </c>
      <c r="IW328">
        <v>2.2203309999999998</v>
      </c>
      <c r="IX328">
        <v>0.46658919999999998</v>
      </c>
      <c r="IY328">
        <v>27.96077</v>
      </c>
      <c r="IZ328" s="1">
        <v>5.766167E-3</v>
      </c>
      <c r="JA328">
        <v>1.9486330000000001</v>
      </c>
      <c r="JB328">
        <v>0.46646120000000002</v>
      </c>
      <c r="JC328">
        <v>28.221070000000001</v>
      </c>
      <c r="JD328" s="1">
        <v>4.970693E-3</v>
      </c>
      <c r="JE328">
        <v>1.681656</v>
      </c>
      <c r="JF328">
        <v>0.4663698</v>
      </c>
      <c r="JG328">
        <v>28.54982</v>
      </c>
      <c r="JH328" s="1">
        <v>4.1858379999999999E-3</v>
      </c>
      <c r="JI328">
        <v>1.417856</v>
      </c>
      <c r="JJ328">
        <v>0.46631830000000002</v>
      </c>
      <c r="JK328">
        <v>28.58511</v>
      </c>
      <c r="JL328" s="1">
        <v>3.4300670000000002E-3</v>
      </c>
      <c r="JM328">
        <v>1.163252</v>
      </c>
      <c r="JN328">
        <v>0.46627299999999999</v>
      </c>
      <c r="JO328">
        <v>28.419550000000001</v>
      </c>
      <c r="JP328" s="1">
        <v>2.7411639999999999E-3</v>
      </c>
      <c r="JQ328">
        <v>0.93053810000000003</v>
      </c>
      <c r="JR328">
        <v>0.46624749999999998</v>
      </c>
      <c r="JS328">
        <v>28.348189999999999</v>
      </c>
      <c r="JT328" s="1">
        <v>2.1594359999999998E-3</v>
      </c>
      <c r="JU328">
        <v>0.73335510000000004</v>
      </c>
      <c r="JV328">
        <v>0.46622330000000001</v>
      </c>
      <c r="JW328">
        <v>28.216100000000001</v>
      </c>
      <c r="JX328" s="1">
        <v>1.7068890000000001E-3</v>
      </c>
      <c r="JY328">
        <v>0.57943420000000001</v>
      </c>
      <c r="JZ328">
        <v>0.46621499999999999</v>
      </c>
      <c r="KA328">
        <v>28.142900000000001</v>
      </c>
      <c r="KB328" s="1">
        <v>1.380324E-3</v>
      </c>
      <c r="KC328">
        <v>0.46803020000000001</v>
      </c>
      <c r="KD328">
        <v>0.46621030000000002</v>
      </c>
      <c r="KE328">
        <v>28.729199999999999</v>
      </c>
      <c r="KF328" s="1">
        <v>1.157457E-3</v>
      </c>
      <c r="KG328">
        <v>0.39190229999999998</v>
      </c>
      <c r="KH328">
        <v>0.46621050000000003</v>
      </c>
      <c r="KI328">
        <v>28.984680000000001</v>
      </c>
      <c r="KJ328" s="1">
        <v>1.0093599999999999E-3</v>
      </c>
      <c r="KK328">
        <v>0.34130310000000003</v>
      </c>
      <c r="KL328">
        <v>0.46619280000000002</v>
      </c>
      <c r="KM328">
        <v>29.13186</v>
      </c>
      <c r="KN328" s="1">
        <v>9.0982620000000004E-4</v>
      </c>
      <c r="KO328">
        <v>0.30733680000000002</v>
      </c>
      <c r="KP328">
        <v>0.46620240000000002</v>
      </c>
      <c r="KQ328">
        <v>29.34498</v>
      </c>
      <c r="KR328" s="1">
        <v>8.3956639999999995E-4</v>
      </c>
      <c r="KS328">
        <v>0.2833987</v>
      </c>
      <c r="KT328">
        <v>0.46620679999999998</v>
      </c>
      <c r="KU328">
        <v>29.050370000000001</v>
      </c>
      <c r="KV328" s="1">
        <v>7.8625069999999997E-4</v>
      </c>
      <c r="KW328">
        <v>0.26529269999999999</v>
      </c>
      <c r="KX328">
        <v>0.46621669999999998</v>
      </c>
      <c r="KY328">
        <v>28.413930000000001</v>
      </c>
      <c r="KZ328" s="1">
        <v>7.4278989999999997E-4</v>
      </c>
      <c r="LA328">
        <v>0.25055620000000001</v>
      </c>
      <c r="LB328">
        <v>0.46623160000000002</v>
      </c>
      <c r="LC328">
        <v>27.832280000000001</v>
      </c>
      <c r="LD328" s="1">
        <v>7.052092E-4</v>
      </c>
      <c r="LE328">
        <v>0.237846</v>
      </c>
      <c r="LF328">
        <v>0.4662268</v>
      </c>
      <c r="LG328">
        <v>27.452159999999999</v>
      </c>
      <c r="LH328" s="1">
        <v>6.714348E-4</v>
      </c>
      <c r="LI328">
        <v>0.22642570000000001</v>
      </c>
      <c r="LJ328">
        <v>0.46623920000000002</v>
      </c>
      <c r="LK328">
        <v>28.040929999999999</v>
      </c>
      <c r="LL328" s="1">
        <v>6.4031899999999998E-4</v>
      </c>
      <c r="LM328">
        <v>0.21592800000000001</v>
      </c>
      <c r="LN328">
        <v>0.46623550000000002</v>
      </c>
      <c r="LO328">
        <v>28.604089999999999</v>
      </c>
      <c r="LP328" s="1">
        <v>6.1145220000000003E-4</v>
      </c>
      <c r="LQ328">
        <v>0.20616979999999999</v>
      </c>
      <c r="LR328">
        <v>0.46624979999999999</v>
      </c>
      <c r="LS328">
        <v>29.094080000000002</v>
      </c>
      <c r="LT328" s="1">
        <v>5.8445700000000003E-4</v>
      </c>
      <c r="LU328">
        <v>0.19705249999999999</v>
      </c>
      <c r="LV328">
        <v>0.46626659999999998</v>
      </c>
      <c r="LW328">
        <v>29.82809</v>
      </c>
      <c r="LX328" s="1">
        <v>5.5906860000000001E-4</v>
      </c>
      <c r="LY328">
        <v>0.18848619999999999</v>
      </c>
      <c r="LZ328">
        <v>0.46627079999999999</v>
      </c>
      <c r="MA328">
        <v>29.877839999999999</v>
      </c>
      <c r="MB328" s="1">
        <v>5.3503730000000003E-4</v>
      </c>
      <c r="MC328">
        <v>0.1803862</v>
      </c>
      <c r="MD328">
        <v>0.46626780000000001</v>
      </c>
      <c r="ME328">
        <v>29.277840000000001</v>
      </c>
      <c r="MF328" s="1">
        <v>5.1229620000000004E-4</v>
      </c>
      <c r="MG328">
        <v>0.17270540000000001</v>
      </c>
      <c r="MH328">
        <v>0.46628150000000002</v>
      </c>
      <c r="MI328">
        <v>28.764379999999999</v>
      </c>
      <c r="MJ328" s="1">
        <v>4.9065570000000002E-4</v>
      </c>
      <c r="MK328">
        <v>0.1654071</v>
      </c>
      <c r="ML328">
        <v>0.46629310000000002</v>
      </c>
      <c r="MM328">
        <v>28.49945</v>
      </c>
      <c r="MN328" s="1">
        <v>4.7011630000000002E-4</v>
      </c>
      <c r="MO328">
        <v>0.15848390000000001</v>
      </c>
      <c r="MP328">
        <v>0.46629549999999997</v>
      </c>
      <c r="MQ328">
        <v>29.066510000000001</v>
      </c>
      <c r="MR328" s="1">
        <v>4.5061139999999999E-4</v>
      </c>
      <c r="MS328">
        <v>0.15190600000000001</v>
      </c>
      <c r="MT328">
        <v>0.4662829</v>
      </c>
      <c r="MU328">
        <v>29.80564</v>
      </c>
      <c r="MV328" s="1">
        <v>4.3208120000000003E-4</v>
      </c>
      <c r="MW328">
        <v>0.1456414</v>
      </c>
      <c r="MX328">
        <v>0.46627360000000001</v>
      </c>
      <c r="MY328">
        <v>30.354859999999999</v>
      </c>
      <c r="MZ328" s="1">
        <v>4.1438329999999999E-4</v>
      </c>
      <c r="NA328">
        <v>0.1396791</v>
      </c>
      <c r="NB328">
        <v>0.46625290000000003</v>
      </c>
      <c r="NC328">
        <v>30.777439999999999</v>
      </c>
      <c r="ND328" s="1">
        <v>3.9756779999999999E-4</v>
      </c>
      <c r="NE328">
        <v>0.13400790000000001</v>
      </c>
      <c r="NF328">
        <v>0.46622170000000002</v>
      </c>
      <c r="NG328">
        <v>30.49878</v>
      </c>
      <c r="NH328" s="1">
        <v>3.8156609999999999E-4</v>
      </c>
      <c r="NI328">
        <v>0.12861330000000001</v>
      </c>
      <c r="NJ328">
        <v>0.46617710000000001</v>
      </c>
      <c r="NK328">
        <v>29.873100000000001</v>
      </c>
      <c r="NL328" s="1">
        <v>3.6632860000000001E-4</v>
      </c>
      <c r="NM328">
        <v>0.1234758</v>
      </c>
      <c r="NN328">
        <v>0.46612409999999999</v>
      </c>
      <c r="NO328">
        <v>29.35717</v>
      </c>
      <c r="NP328" s="1">
        <v>3.5180600000000003E-4</v>
      </c>
      <c r="NQ328">
        <v>0.1185821</v>
      </c>
      <c r="NR328">
        <v>0.46607150000000003</v>
      </c>
      <c r="NS328">
        <v>28.90851</v>
      </c>
      <c r="NT328" s="1">
        <v>3.3794100000000002E-4</v>
      </c>
      <c r="NU328">
        <v>0.1139139</v>
      </c>
      <c r="NV328">
        <v>0.46600439999999999</v>
      </c>
      <c r="NW328">
        <v>28.812080000000002</v>
      </c>
      <c r="NX328" s="1">
        <v>3.247522E-4</v>
      </c>
      <c r="NY328">
        <v>0.10947229999999999</v>
      </c>
      <c r="NZ328">
        <v>0.46590090000000001</v>
      </c>
      <c r="OA328">
        <v>29.210709999999999</v>
      </c>
      <c r="OB328" s="1">
        <v>3.122383E-4</v>
      </c>
      <c r="OC328">
        <v>0.1052698</v>
      </c>
      <c r="OD328">
        <v>0.46583479999999999</v>
      </c>
      <c r="OE328">
        <v>29.349309999999999</v>
      </c>
      <c r="OF328" s="1">
        <v>3.0049960000000001E-4</v>
      </c>
      <c r="OG328">
        <v>0.10131229999999999</v>
      </c>
      <c r="OH328">
        <v>0.46572659999999999</v>
      </c>
      <c r="OI328">
        <v>29.45909</v>
      </c>
      <c r="OJ328" s="1">
        <v>2.8947070000000003E-4</v>
      </c>
      <c r="OK328">
        <v>9.7602729999999999E-2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1.0698540000000001</v>
      </c>
      <c r="G329">
        <v>24.266970000000001</v>
      </c>
      <c r="H329">
        <v>0</v>
      </c>
      <c r="I329">
        <v>0</v>
      </c>
      <c r="J329">
        <v>1.067075</v>
      </c>
      <c r="K329">
        <v>24.332159999999998</v>
      </c>
      <c r="L329">
        <v>0</v>
      </c>
      <c r="M329">
        <v>0</v>
      </c>
      <c r="N329">
        <v>1.0643549999999999</v>
      </c>
      <c r="O329">
        <v>24.640699999999999</v>
      </c>
      <c r="P329">
        <v>0</v>
      </c>
      <c r="Q329">
        <v>0</v>
      </c>
      <c r="R329">
        <v>1.0616680000000001</v>
      </c>
      <c r="S329">
        <v>24.509460000000001</v>
      </c>
      <c r="T329">
        <v>0</v>
      </c>
      <c r="U329">
        <v>0</v>
      </c>
      <c r="V329">
        <v>1.059005</v>
      </c>
      <c r="W329">
        <v>24.281649999999999</v>
      </c>
      <c r="X329">
        <v>0</v>
      </c>
      <c r="Y329">
        <v>0</v>
      </c>
      <c r="Z329">
        <v>1.0562480000000001</v>
      </c>
      <c r="AA329">
        <v>23.96969</v>
      </c>
      <c r="AB329">
        <v>0</v>
      </c>
      <c r="AC329">
        <v>0</v>
      </c>
      <c r="AD329">
        <v>1.053526</v>
      </c>
      <c r="AE329">
        <v>23.586290000000002</v>
      </c>
      <c r="AF329">
        <v>0</v>
      </c>
      <c r="AG329">
        <v>0</v>
      </c>
      <c r="AH329">
        <v>1.051051</v>
      </c>
      <c r="AI329">
        <v>23.302219999999998</v>
      </c>
      <c r="AJ329">
        <v>0</v>
      </c>
      <c r="AK329">
        <v>0</v>
      </c>
      <c r="AL329">
        <v>1.048389</v>
      </c>
      <c r="AM329">
        <v>23.544750000000001</v>
      </c>
      <c r="AN329">
        <v>0</v>
      </c>
      <c r="AO329">
        <v>0</v>
      </c>
      <c r="AP329">
        <v>1.045693</v>
      </c>
      <c r="AQ329">
        <v>23.636669999999999</v>
      </c>
      <c r="AR329">
        <v>0</v>
      </c>
      <c r="AS329">
        <v>0</v>
      </c>
      <c r="AT329">
        <v>1.0426569999999999</v>
      </c>
      <c r="AU329">
        <v>23.80724</v>
      </c>
      <c r="AV329">
        <v>0</v>
      </c>
      <c r="AW329">
        <v>0</v>
      </c>
      <c r="AX329">
        <v>1.0390029999999999</v>
      </c>
      <c r="AY329">
        <v>23.872170000000001</v>
      </c>
      <c r="AZ329">
        <v>0</v>
      </c>
      <c r="BA329">
        <v>0</v>
      </c>
      <c r="BB329">
        <v>1.0350109999999999</v>
      </c>
      <c r="BC329">
        <v>23.741810000000001</v>
      </c>
      <c r="BD329">
        <v>0</v>
      </c>
      <c r="BE329">
        <v>0</v>
      </c>
      <c r="BF329">
        <v>1.0309630000000001</v>
      </c>
      <c r="BG329">
        <v>23.537890000000001</v>
      </c>
      <c r="BH329">
        <v>0</v>
      </c>
      <c r="BI329">
        <v>0</v>
      </c>
      <c r="BJ329">
        <v>1.027657</v>
      </c>
      <c r="BK329">
        <v>23.386410000000001</v>
      </c>
      <c r="BL329">
        <v>0</v>
      </c>
      <c r="BM329">
        <v>0</v>
      </c>
      <c r="BN329">
        <v>1.0246770000000001</v>
      </c>
      <c r="BO329">
        <v>23.561499999999999</v>
      </c>
      <c r="BP329">
        <v>0</v>
      </c>
      <c r="BQ329">
        <v>8.5818150000000005E-37</v>
      </c>
      <c r="BR329">
        <v>1.0218100000000001</v>
      </c>
      <c r="BS329">
        <v>23.99297</v>
      </c>
      <c r="BT329">
        <v>6.2867539999999998E-27</v>
      </c>
      <c r="BU329">
        <v>1.9096889999999998E-24</v>
      </c>
      <c r="BV329">
        <v>1.019163</v>
      </c>
      <c r="BW329">
        <v>24.550190000000001</v>
      </c>
      <c r="BX329" s="1">
        <v>1.020487E-20</v>
      </c>
      <c r="BY329" s="1">
        <v>2.7850910000000001E-18</v>
      </c>
      <c r="BZ329">
        <v>1.0166839999999999</v>
      </c>
      <c r="CA329">
        <v>24.987120000000001</v>
      </c>
      <c r="CB329" s="1">
        <v>9.1399180000000006E-13</v>
      </c>
      <c r="CC329" s="1">
        <v>1.9201590000000001E-10</v>
      </c>
      <c r="CD329">
        <v>1.014378</v>
      </c>
      <c r="CE329">
        <v>24.95196</v>
      </c>
      <c r="CF329" s="1">
        <v>8.056256E-9</v>
      </c>
      <c r="CG329" s="1">
        <v>1.8600640000000001E-6</v>
      </c>
      <c r="CH329">
        <v>1.0119290000000001</v>
      </c>
      <c r="CI329">
        <v>24.661899999999999</v>
      </c>
      <c r="CJ329" s="1">
        <v>4.6417939999999996E-6</v>
      </c>
      <c r="CK329" s="1">
        <v>1.1317880000000001E-3</v>
      </c>
      <c r="CL329">
        <v>1.0092049999999999</v>
      </c>
      <c r="CM329">
        <v>24.262370000000001</v>
      </c>
      <c r="CN329" s="1">
        <v>5.8687569999999996E-4</v>
      </c>
      <c r="CO329" s="1">
        <v>0.149365</v>
      </c>
      <c r="CP329">
        <v>1.0064230000000001</v>
      </c>
      <c r="CQ329">
        <v>23.839670000000002</v>
      </c>
      <c r="CR329" s="1">
        <v>2.454458E-2</v>
      </c>
      <c r="CS329" s="1">
        <v>6.4692090000000002</v>
      </c>
      <c r="CT329">
        <v>1.0028999999999999</v>
      </c>
      <c r="CU329">
        <v>23.90335</v>
      </c>
      <c r="CV329" s="1">
        <v>0.4230951</v>
      </c>
      <c r="CW329" s="1">
        <v>115.1388</v>
      </c>
      <c r="CX329">
        <v>0.99882139999999997</v>
      </c>
      <c r="CY329">
        <v>24.257079999999998</v>
      </c>
      <c r="CZ329" s="1">
        <v>3.497719</v>
      </c>
      <c r="DA329" s="1">
        <v>979.53250000000003</v>
      </c>
      <c r="DB329">
        <v>0.99422670000000002</v>
      </c>
      <c r="DC329">
        <v>24.510960000000001</v>
      </c>
      <c r="DD329" s="1">
        <v>15.499029999999999</v>
      </c>
      <c r="DE329">
        <v>4456.4189999999999</v>
      </c>
      <c r="DF329">
        <v>0.98902639999999997</v>
      </c>
      <c r="DG329">
        <v>24.779599999999999</v>
      </c>
      <c r="DH329" s="1">
        <v>40.203560000000003</v>
      </c>
      <c r="DI329">
        <v>11852.31</v>
      </c>
      <c r="DJ329">
        <v>0.98330550000000005</v>
      </c>
      <c r="DK329">
        <v>24.68272</v>
      </c>
      <c r="DL329">
        <v>65.706540000000004</v>
      </c>
      <c r="DM329">
        <v>19825.8</v>
      </c>
      <c r="DN329">
        <v>0.97715660000000004</v>
      </c>
      <c r="DO329">
        <v>24.499939999999999</v>
      </c>
      <c r="DP329">
        <v>72.008780000000002</v>
      </c>
      <c r="DQ329">
        <v>22206.65</v>
      </c>
      <c r="DR329">
        <v>0.97059459999999997</v>
      </c>
      <c r="DS329">
        <v>24.308859999999999</v>
      </c>
      <c r="DT329">
        <v>55.745370000000001</v>
      </c>
      <c r="DU329">
        <v>17541.66</v>
      </c>
      <c r="DV329">
        <v>0.96365279999999998</v>
      </c>
      <c r="DW329">
        <v>24.010269999999998</v>
      </c>
      <c r="DX329">
        <v>31.918610000000001</v>
      </c>
      <c r="DY329">
        <v>10235.129999999999</v>
      </c>
      <c r="DZ329">
        <v>0.95638230000000002</v>
      </c>
      <c r="EA329">
        <v>24.065989999999999</v>
      </c>
      <c r="EB329">
        <v>14.081160000000001</v>
      </c>
      <c r="EC329">
        <v>4594.6450000000004</v>
      </c>
      <c r="ED329">
        <v>0.94911889999999999</v>
      </c>
      <c r="EE329">
        <v>24.24775</v>
      </c>
      <c r="EF329">
        <v>4.9769100000000002</v>
      </c>
      <c r="EG329">
        <v>1649.788</v>
      </c>
      <c r="EH329">
        <v>0.94213089999999999</v>
      </c>
      <c r="EI329">
        <v>24.539860000000001</v>
      </c>
      <c r="EJ329">
        <v>1.4810680000000001</v>
      </c>
      <c r="EK329">
        <v>496.74869999999999</v>
      </c>
      <c r="EL329">
        <v>0.93442550000000002</v>
      </c>
      <c r="EM329">
        <v>24.795030000000001</v>
      </c>
      <c r="EN329">
        <v>0.40906150000000002</v>
      </c>
      <c r="EO329">
        <v>137.75139999999999</v>
      </c>
      <c r="EP329">
        <v>0.92634179999999999</v>
      </c>
      <c r="EQ329">
        <v>24.689509999999999</v>
      </c>
      <c r="ER329">
        <v>0.13684399999999999</v>
      </c>
      <c r="ES329">
        <v>45.304040000000001</v>
      </c>
      <c r="ET329">
        <v>0.91852520000000004</v>
      </c>
      <c r="EU329">
        <v>24.40624</v>
      </c>
      <c r="EV329">
        <v>7.864206E-2</v>
      </c>
      <c r="EW329">
        <v>25.27721</v>
      </c>
      <c r="EX329">
        <v>0.91081889999999999</v>
      </c>
      <c r="EY329">
        <v>24.1496</v>
      </c>
      <c r="EZ329">
        <v>6.7947820000000006E-2</v>
      </c>
      <c r="FA329">
        <v>21.61063</v>
      </c>
      <c r="FB329">
        <v>0.90345359999999997</v>
      </c>
      <c r="FC329">
        <v>24.08033</v>
      </c>
      <c r="FD329">
        <v>6.5302230000000003E-2</v>
      </c>
      <c r="FE329">
        <v>20.7911</v>
      </c>
      <c r="FF329">
        <v>0.89581730000000004</v>
      </c>
      <c r="FG329">
        <v>24.723130000000001</v>
      </c>
      <c r="FH329">
        <v>6.2574130000000006E-2</v>
      </c>
      <c r="FI329">
        <v>20.002410000000001</v>
      </c>
      <c r="FJ329">
        <v>0.88777510000000004</v>
      </c>
      <c r="FK329">
        <v>25.194140000000001</v>
      </c>
      <c r="FL329">
        <v>5.8784030000000001E-2</v>
      </c>
      <c r="FM329">
        <v>18.878360000000001</v>
      </c>
      <c r="FN329">
        <v>0.88023010000000002</v>
      </c>
      <c r="FO329">
        <v>25.454719999999998</v>
      </c>
      <c r="FP329">
        <v>5.4354369999999999E-2</v>
      </c>
      <c r="FQ329">
        <v>17.52582</v>
      </c>
      <c r="FR329">
        <v>0.87252779999999996</v>
      </c>
      <c r="FS329">
        <v>25.506460000000001</v>
      </c>
      <c r="FT329">
        <v>4.9710079999999997E-2</v>
      </c>
      <c r="FU329">
        <v>16.084420000000001</v>
      </c>
      <c r="FV329">
        <v>0.86452649999999998</v>
      </c>
      <c r="FW329">
        <v>25.23659</v>
      </c>
      <c r="FX329" s="1">
        <v>4.5174100000000002E-2</v>
      </c>
      <c r="FY329">
        <v>14.671099999999999</v>
      </c>
      <c r="FZ329">
        <v>0.85614670000000004</v>
      </c>
      <c r="GA329">
        <v>24.881440000000001</v>
      </c>
      <c r="GB329" s="1">
        <v>4.0910719999999998E-2</v>
      </c>
      <c r="GC329">
        <v>13.339230000000001</v>
      </c>
      <c r="GD329">
        <v>0.84877610000000003</v>
      </c>
      <c r="GE329">
        <v>24.648160000000001</v>
      </c>
      <c r="GF329" s="1">
        <v>3.7043390000000002E-2</v>
      </c>
      <c r="GG329">
        <v>12.108230000000001</v>
      </c>
      <c r="GH329">
        <v>0.84104389999999996</v>
      </c>
      <c r="GI329">
        <v>24.656189999999999</v>
      </c>
      <c r="GJ329" s="1">
        <v>3.3533399999999998E-2</v>
      </c>
      <c r="GK329">
        <v>10.990679999999999</v>
      </c>
      <c r="GL329">
        <v>0.83337349999999999</v>
      </c>
      <c r="GM329">
        <v>25.439900000000002</v>
      </c>
      <c r="GN329" s="1">
        <v>3.0382449999999998E-2</v>
      </c>
      <c r="GO329">
        <v>9.9834700000000005</v>
      </c>
      <c r="GP329">
        <v>0.82583050000000002</v>
      </c>
      <c r="GQ329">
        <v>26.159600000000001</v>
      </c>
      <c r="GR329" s="1">
        <v>2.7547149999999999E-2</v>
      </c>
      <c r="GS329">
        <v>9.0754669999999997</v>
      </c>
      <c r="GT329">
        <v>0.81879369999999996</v>
      </c>
      <c r="GU329">
        <v>26.72691</v>
      </c>
      <c r="GV329" s="1">
        <v>2.4993649999999999E-2</v>
      </c>
      <c r="GW329">
        <v>8.2524119999999996</v>
      </c>
      <c r="GX329">
        <v>0.81211809999999995</v>
      </c>
      <c r="GY329">
        <v>27.229379999999999</v>
      </c>
      <c r="GZ329" s="1">
        <v>2.2663470000000002E-2</v>
      </c>
      <c r="HA329">
        <v>7.4998420000000001</v>
      </c>
      <c r="HB329">
        <v>0.80545560000000005</v>
      </c>
      <c r="HC329">
        <v>27.147500000000001</v>
      </c>
      <c r="HD329" s="1">
        <v>2.0531770000000001E-2</v>
      </c>
      <c r="HE329">
        <v>6.8141049999999996</v>
      </c>
      <c r="HF329">
        <v>0.79903809999999997</v>
      </c>
      <c r="HG329">
        <v>26.6312</v>
      </c>
      <c r="HH329" s="1">
        <v>1.8592250000000001E-2</v>
      </c>
      <c r="HI329">
        <v>6.1887740000000004</v>
      </c>
      <c r="HJ329">
        <v>0.79337469999999999</v>
      </c>
      <c r="HK329">
        <v>26.29205</v>
      </c>
      <c r="HL329" s="1">
        <v>1.6843469999999999E-2</v>
      </c>
      <c r="HM329">
        <v>5.6205449999999999</v>
      </c>
      <c r="HN329">
        <v>0.78833430000000004</v>
      </c>
      <c r="HO329">
        <v>26.137029999999999</v>
      </c>
      <c r="HP329" s="1">
        <v>1.5264710000000001E-2</v>
      </c>
      <c r="HQ329">
        <v>5.1051589999999996</v>
      </c>
      <c r="HR329">
        <v>0.78379270000000001</v>
      </c>
      <c r="HS329">
        <v>26.758990000000001</v>
      </c>
      <c r="HT329" s="1">
        <v>1.384295E-2</v>
      </c>
      <c r="HU329">
        <v>4.6399489999999997</v>
      </c>
      <c r="HV329">
        <v>0.77990619999999999</v>
      </c>
      <c r="HW329">
        <v>27.69988</v>
      </c>
      <c r="HX329" s="1">
        <v>1.2559300000000001E-2</v>
      </c>
      <c r="HY329">
        <v>4.2180070000000001</v>
      </c>
      <c r="HZ329">
        <v>0.77664670000000002</v>
      </c>
      <c r="IA329">
        <v>28.518560000000001</v>
      </c>
      <c r="IB329" s="1">
        <v>1.138955E-2</v>
      </c>
      <c r="IC329">
        <v>3.8320949999999998</v>
      </c>
      <c r="ID329">
        <v>0.77391299999999996</v>
      </c>
      <c r="IE329">
        <v>29.224170000000001</v>
      </c>
      <c r="IF329" s="1">
        <v>1.031494E-2</v>
      </c>
      <c r="IG329">
        <v>3.476194</v>
      </c>
      <c r="IH329">
        <v>0.77172289999999999</v>
      </c>
      <c r="II329">
        <v>29.187809999999999</v>
      </c>
      <c r="IJ329" s="1">
        <v>9.3149310000000003E-3</v>
      </c>
      <c r="IK329">
        <v>3.1436959999999998</v>
      </c>
      <c r="IL329">
        <v>0.76998120000000003</v>
      </c>
      <c r="IM329">
        <v>28.61562</v>
      </c>
      <c r="IN329" s="1">
        <v>8.3766780000000002E-3</v>
      </c>
      <c r="IO329">
        <v>2.8307030000000002</v>
      </c>
      <c r="IP329">
        <v>0.76867070000000004</v>
      </c>
      <c r="IQ329">
        <v>28.09065</v>
      </c>
      <c r="IR329" s="1">
        <v>7.4901150000000003E-3</v>
      </c>
      <c r="IS329">
        <v>2.534281</v>
      </c>
      <c r="IT329">
        <v>0.76764540000000003</v>
      </c>
      <c r="IU329">
        <v>27.690059999999999</v>
      </c>
      <c r="IV329" s="1">
        <v>6.6485939999999999E-3</v>
      </c>
      <c r="IW329">
        <v>2.2519870000000002</v>
      </c>
      <c r="IX329">
        <v>0.76689490000000005</v>
      </c>
      <c r="IY329">
        <v>27.968599999999999</v>
      </c>
      <c r="IZ329" s="1">
        <v>5.8366879999999996E-3</v>
      </c>
      <c r="JA329">
        <v>1.9793499999999999</v>
      </c>
      <c r="JB329">
        <v>0.76636110000000002</v>
      </c>
      <c r="JC329">
        <v>28.219940000000001</v>
      </c>
      <c r="JD329" s="1">
        <v>5.040381E-3</v>
      </c>
      <c r="JE329">
        <v>1.7119230000000001</v>
      </c>
      <c r="JF329">
        <v>0.76593389999999995</v>
      </c>
      <c r="JG329">
        <v>28.545839999999998</v>
      </c>
      <c r="JH329" s="1">
        <v>4.2542769999999999E-3</v>
      </c>
      <c r="JI329">
        <v>1.4475309999999999</v>
      </c>
      <c r="JJ329">
        <v>0.76564120000000002</v>
      </c>
      <c r="JK329">
        <v>28.591439999999999</v>
      </c>
      <c r="JL329" s="1">
        <v>3.4948420000000002E-3</v>
      </c>
      <c r="JM329">
        <v>1.1913549999999999</v>
      </c>
      <c r="JN329">
        <v>0.76548349999999998</v>
      </c>
      <c r="JO329">
        <v>28.446719999999999</v>
      </c>
      <c r="JP329" s="1">
        <v>2.7985459999999998E-3</v>
      </c>
      <c r="JQ329">
        <v>0.95546529999999996</v>
      </c>
      <c r="JR329">
        <v>0.76531859999999996</v>
      </c>
      <c r="JS329">
        <v>28.37886</v>
      </c>
      <c r="JT329" s="1">
        <v>2.2062750000000002E-3</v>
      </c>
      <c r="JU329">
        <v>0.75378149999999999</v>
      </c>
      <c r="JV329">
        <v>0.76521189999999994</v>
      </c>
      <c r="JW329">
        <v>28.250779999999999</v>
      </c>
      <c r="JX329" s="1">
        <v>1.7421299999999999E-3</v>
      </c>
      <c r="JY329">
        <v>0.59486450000000002</v>
      </c>
      <c r="JZ329">
        <v>0.76515789999999995</v>
      </c>
      <c r="KA329">
        <v>28.161960000000001</v>
      </c>
      <c r="KB329" s="1">
        <v>1.4050899999999999E-3</v>
      </c>
      <c r="KC329">
        <v>0.47893160000000001</v>
      </c>
      <c r="KD329">
        <v>0.76511200000000001</v>
      </c>
      <c r="KE329">
        <v>28.743300000000001</v>
      </c>
      <c r="KF329" s="1">
        <v>1.174067E-3</v>
      </c>
      <c r="KG329">
        <v>0.39925169999999999</v>
      </c>
      <c r="KH329">
        <v>0.76506189999999996</v>
      </c>
      <c r="KI329">
        <v>28.99785</v>
      </c>
      <c r="KJ329" s="1">
        <v>1.020371E-3</v>
      </c>
      <c r="KK329">
        <v>0.34620469999999998</v>
      </c>
      <c r="KL329">
        <v>0.76505520000000005</v>
      </c>
      <c r="KM329">
        <v>29.1417</v>
      </c>
      <c r="KN329" s="1">
        <v>9.1735790000000003E-4</v>
      </c>
      <c r="KO329">
        <v>0.31069799999999997</v>
      </c>
      <c r="KP329">
        <v>0.76504919999999998</v>
      </c>
      <c r="KQ329">
        <v>29.356259999999999</v>
      </c>
      <c r="KR329" s="1">
        <v>8.450288E-4</v>
      </c>
      <c r="KS329">
        <v>0.28585329999999998</v>
      </c>
      <c r="KT329">
        <v>0.76503679999999996</v>
      </c>
      <c r="KU329">
        <v>29.091380000000001</v>
      </c>
      <c r="KV329" s="1">
        <v>7.9052989999999997E-4</v>
      </c>
      <c r="KW329">
        <v>0.2672177</v>
      </c>
      <c r="KX329">
        <v>0.7650595</v>
      </c>
      <c r="KY329">
        <v>28.458449999999999</v>
      </c>
      <c r="KZ329" s="1">
        <v>7.4638229999999996E-4</v>
      </c>
      <c r="LA329">
        <v>0.25217840000000002</v>
      </c>
      <c r="LB329">
        <v>0.76505579999999995</v>
      </c>
      <c r="LC329">
        <v>27.87462</v>
      </c>
      <c r="LD329" s="1">
        <v>7.083689E-4</v>
      </c>
      <c r="LE329">
        <v>0.23927570000000001</v>
      </c>
      <c r="LF329">
        <v>0.76507219999999998</v>
      </c>
      <c r="LG329">
        <v>27.496649999999999</v>
      </c>
      <c r="LH329" s="1">
        <v>6.7430680000000001E-4</v>
      </c>
      <c r="LI329">
        <v>0.2277226</v>
      </c>
      <c r="LJ329">
        <v>0.76507599999999998</v>
      </c>
      <c r="LK329">
        <v>28.067049999999998</v>
      </c>
      <c r="LL329" s="1">
        <v>6.429758E-4</v>
      </c>
      <c r="LM329">
        <v>0.21712880000000001</v>
      </c>
      <c r="LN329">
        <v>0.76508980000000004</v>
      </c>
      <c r="LO329">
        <v>28.623069999999998</v>
      </c>
      <c r="LP329" s="1">
        <v>6.1392589999999996E-4</v>
      </c>
      <c r="LQ329">
        <v>0.207286</v>
      </c>
      <c r="LR329">
        <v>0.76509669999999996</v>
      </c>
      <c r="LS329">
        <v>29.100439999999999</v>
      </c>
      <c r="LT329" s="1">
        <v>5.8677860000000003E-4</v>
      </c>
      <c r="LU329">
        <v>0.1980992</v>
      </c>
      <c r="LV329">
        <v>0.76511419999999997</v>
      </c>
      <c r="LW329">
        <v>29.840710000000001</v>
      </c>
      <c r="LX329" s="1">
        <v>5.6125360000000004E-4</v>
      </c>
      <c r="LY329">
        <v>0.18947600000000001</v>
      </c>
      <c r="LZ329">
        <v>0.76513659999999994</v>
      </c>
      <c r="MA329">
        <v>29.919630000000002</v>
      </c>
      <c r="MB329" s="1">
        <v>5.3710870000000003E-4</v>
      </c>
      <c r="MC329">
        <v>0.18131810000000001</v>
      </c>
      <c r="MD329">
        <v>0.76513370000000003</v>
      </c>
      <c r="ME329">
        <v>29.320080000000001</v>
      </c>
      <c r="MF329" s="1">
        <v>5.1426119999999997E-4</v>
      </c>
      <c r="MG329">
        <v>0.17358879999999999</v>
      </c>
      <c r="MH329">
        <v>0.76515069999999996</v>
      </c>
      <c r="MI329">
        <v>28.79626</v>
      </c>
      <c r="MJ329" s="1">
        <v>4.9252270000000003E-4</v>
      </c>
      <c r="MK329">
        <v>0.1662476</v>
      </c>
      <c r="ML329">
        <v>0.7651405</v>
      </c>
      <c r="MM329">
        <v>28.54402</v>
      </c>
      <c r="MN329" s="1">
        <v>4.7188599999999997E-4</v>
      </c>
      <c r="MO329">
        <v>0.15928110000000001</v>
      </c>
      <c r="MP329">
        <v>0.76516629999999997</v>
      </c>
      <c r="MQ329">
        <v>29.094290000000001</v>
      </c>
      <c r="MR329" s="1">
        <v>4.5230150000000001E-4</v>
      </c>
      <c r="MS329">
        <v>0.15266479999999999</v>
      </c>
      <c r="MT329">
        <v>0.76514099999999996</v>
      </c>
      <c r="MU329">
        <v>29.824280000000002</v>
      </c>
      <c r="MV329" s="1">
        <v>4.3368909999999999E-4</v>
      </c>
      <c r="MW329">
        <v>0.14636289999999999</v>
      </c>
      <c r="MX329">
        <v>0.76510080000000003</v>
      </c>
      <c r="MY329">
        <v>30.36206</v>
      </c>
      <c r="MZ329" s="1">
        <v>4.159093E-4</v>
      </c>
      <c r="NA329">
        <v>0.1403634</v>
      </c>
      <c r="NB329">
        <v>0.76505080000000003</v>
      </c>
      <c r="NC329">
        <v>30.793289999999999</v>
      </c>
      <c r="ND329" s="1">
        <v>3.9901919999999998E-4</v>
      </c>
      <c r="NE329">
        <v>0.13465750000000001</v>
      </c>
      <c r="NF329">
        <v>0.7649802</v>
      </c>
      <c r="NG329">
        <v>30.53736</v>
      </c>
      <c r="NH329" s="1">
        <v>3.8295020000000003E-4</v>
      </c>
      <c r="NI329">
        <v>0.12923190000000001</v>
      </c>
      <c r="NJ329">
        <v>0.76484850000000004</v>
      </c>
      <c r="NK329">
        <v>29.91554</v>
      </c>
      <c r="NL329" s="1">
        <v>3.6764559999999998E-4</v>
      </c>
      <c r="NM329">
        <v>0.1240636</v>
      </c>
      <c r="NN329">
        <v>0.7647098</v>
      </c>
      <c r="NO329">
        <v>29.396260000000002</v>
      </c>
      <c r="NP329" s="1">
        <v>3.530637E-4</v>
      </c>
      <c r="NQ329">
        <v>0.11914230000000001</v>
      </c>
      <c r="NR329">
        <v>0.76455969999999995</v>
      </c>
      <c r="NS329">
        <v>28.950030000000002</v>
      </c>
      <c r="NT329" s="1">
        <v>3.3914120000000001E-4</v>
      </c>
      <c r="NU329">
        <v>0.1144491</v>
      </c>
      <c r="NV329">
        <v>0.76434500000000005</v>
      </c>
      <c r="NW329">
        <v>28.837520000000001</v>
      </c>
      <c r="NX329" s="1">
        <v>3.2588940000000002E-4</v>
      </c>
      <c r="NY329">
        <v>0.10997899999999999</v>
      </c>
      <c r="NZ329">
        <v>0.76411629999999997</v>
      </c>
      <c r="OA329">
        <v>29.22569</v>
      </c>
      <c r="OB329" s="1">
        <v>3.1331419999999999E-4</v>
      </c>
      <c r="OC329">
        <v>0.1057469</v>
      </c>
      <c r="OD329">
        <v>0.76387519999999998</v>
      </c>
      <c r="OE329">
        <v>29.365020000000001</v>
      </c>
      <c r="OF329" s="1">
        <v>3.0151249999999999E-4</v>
      </c>
      <c r="OG329">
        <v>0.101761</v>
      </c>
      <c r="OH329">
        <v>0.76359359999999998</v>
      </c>
      <c r="OI329">
        <v>29.461559999999999</v>
      </c>
      <c r="OJ329" s="1">
        <v>2.9041830000000002E-4</v>
      </c>
      <c r="OK329">
        <v>9.8021999999999998E-2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0.80320360000000002</v>
      </c>
      <c r="G330">
        <v>24.268180000000001</v>
      </c>
      <c r="H330">
        <v>0</v>
      </c>
      <c r="I330">
        <v>0</v>
      </c>
      <c r="J330">
        <v>0.80133750000000004</v>
      </c>
      <c r="K330">
        <v>24.32938</v>
      </c>
      <c r="L330">
        <v>0</v>
      </c>
      <c r="M330">
        <v>0</v>
      </c>
      <c r="N330">
        <v>0.79949809999999999</v>
      </c>
      <c r="O330">
        <v>24.631209999999999</v>
      </c>
      <c r="P330">
        <v>0</v>
      </c>
      <c r="Q330">
        <v>0</v>
      </c>
      <c r="R330">
        <v>0.79769369999999995</v>
      </c>
      <c r="S330">
        <v>24.514569999999999</v>
      </c>
      <c r="T330">
        <v>0</v>
      </c>
      <c r="U330">
        <v>0</v>
      </c>
      <c r="V330">
        <v>0.79594509999999996</v>
      </c>
      <c r="W330">
        <v>24.286639999999998</v>
      </c>
      <c r="X330">
        <v>0</v>
      </c>
      <c r="Y330">
        <v>0</v>
      </c>
      <c r="Z330">
        <v>0.79410139999999996</v>
      </c>
      <c r="AA330">
        <v>23.990020000000001</v>
      </c>
      <c r="AB330">
        <v>0</v>
      </c>
      <c r="AC330">
        <v>0</v>
      </c>
      <c r="AD330">
        <v>0.79229660000000002</v>
      </c>
      <c r="AE330">
        <v>23.60594</v>
      </c>
      <c r="AF330">
        <v>0</v>
      </c>
      <c r="AG330">
        <v>0</v>
      </c>
      <c r="AH330">
        <v>0.7906552</v>
      </c>
      <c r="AI330">
        <v>23.316690000000001</v>
      </c>
      <c r="AJ330">
        <v>0</v>
      </c>
      <c r="AK330">
        <v>0</v>
      </c>
      <c r="AL330">
        <v>0.78896860000000002</v>
      </c>
      <c r="AM330">
        <v>23.54851</v>
      </c>
      <c r="AN330">
        <v>0</v>
      </c>
      <c r="AO330">
        <v>0</v>
      </c>
      <c r="AP330">
        <v>0.78727899999999995</v>
      </c>
      <c r="AQ330">
        <v>23.63139</v>
      </c>
      <c r="AR330">
        <v>0</v>
      </c>
      <c r="AS330">
        <v>0</v>
      </c>
      <c r="AT330">
        <v>0.78538850000000004</v>
      </c>
      <c r="AU330">
        <v>23.788789999999999</v>
      </c>
      <c r="AV330">
        <v>0</v>
      </c>
      <c r="AW330">
        <v>0</v>
      </c>
      <c r="AX330">
        <v>0.78321549999999995</v>
      </c>
      <c r="AY330">
        <v>23.869129999999998</v>
      </c>
      <c r="AZ330">
        <v>0</v>
      </c>
      <c r="BA330">
        <v>0</v>
      </c>
      <c r="BB330">
        <v>0.78095700000000001</v>
      </c>
      <c r="BC330">
        <v>23.741119999999999</v>
      </c>
      <c r="BD330">
        <v>0</v>
      </c>
      <c r="BE330">
        <v>0</v>
      </c>
      <c r="BF330">
        <v>0.77872739999999996</v>
      </c>
      <c r="BG330">
        <v>23.545449999999999</v>
      </c>
      <c r="BH330">
        <v>0</v>
      </c>
      <c r="BI330">
        <v>0</v>
      </c>
      <c r="BJ330">
        <v>0.77698560000000005</v>
      </c>
      <c r="BK330">
        <v>23.399039999999999</v>
      </c>
      <c r="BL330">
        <v>0</v>
      </c>
      <c r="BM330">
        <v>0</v>
      </c>
      <c r="BN330">
        <v>0.77549330000000005</v>
      </c>
      <c r="BO330">
        <v>23.56936</v>
      </c>
      <c r="BP330">
        <v>0</v>
      </c>
      <c r="BQ330">
        <v>1.318419E-37</v>
      </c>
      <c r="BR330">
        <v>0.77411379999999996</v>
      </c>
      <c r="BS330">
        <v>23.987960000000001</v>
      </c>
      <c r="BT330">
        <v>1.0191819999999999E-27</v>
      </c>
      <c r="BU330">
        <v>3.1342919999999999E-25</v>
      </c>
      <c r="BV330">
        <v>0.7729222</v>
      </c>
      <c r="BW330">
        <v>24.534320000000001</v>
      </c>
      <c r="BX330" s="1">
        <v>7.6060200000000001E-21</v>
      </c>
      <c r="BY330" s="1">
        <v>2.0311760000000002E-18</v>
      </c>
      <c r="BZ330">
        <v>0.77185479999999995</v>
      </c>
      <c r="CA330">
        <v>24.969840000000001</v>
      </c>
      <c r="CB330" s="1">
        <v>3.8602399999999999E-13</v>
      </c>
      <c r="CC330" s="1">
        <v>8.4382470000000001E-11</v>
      </c>
      <c r="CD330">
        <v>0.77083489999999999</v>
      </c>
      <c r="CE330">
        <v>24.947230000000001</v>
      </c>
      <c r="CF330" s="1">
        <v>4.5528109999999996E-9</v>
      </c>
      <c r="CG330" s="1">
        <v>1.083812E-6</v>
      </c>
      <c r="CH330">
        <v>0.76973789999999997</v>
      </c>
      <c r="CI330">
        <v>24.669160000000002</v>
      </c>
      <c r="CJ330" s="1">
        <v>2.983488E-6</v>
      </c>
      <c r="CK330" s="1">
        <v>7.460702E-4</v>
      </c>
      <c r="CL330">
        <v>0.76847849999999995</v>
      </c>
      <c r="CM330">
        <v>24.281610000000001</v>
      </c>
      <c r="CN330" s="1">
        <v>4.1294919999999998E-4</v>
      </c>
      <c r="CO330" s="1">
        <v>0.10737729999999999</v>
      </c>
      <c r="CP330">
        <v>0.76732590000000001</v>
      </c>
      <c r="CQ330">
        <v>23.857669999999999</v>
      </c>
      <c r="CR330" s="1">
        <v>1.857319E-2</v>
      </c>
      <c r="CS330" s="1">
        <v>4.9867549999999996</v>
      </c>
      <c r="CT330">
        <v>0.76559659999999996</v>
      </c>
      <c r="CU330">
        <v>23.91057</v>
      </c>
      <c r="CV330" s="1">
        <v>0.34065820000000002</v>
      </c>
      <c r="CW330" s="1">
        <v>94.177409999999995</v>
      </c>
      <c r="CX330">
        <v>0.76351760000000002</v>
      </c>
      <c r="CY330">
        <v>24.257090000000002</v>
      </c>
      <c r="CZ330" s="1">
        <v>2.973773</v>
      </c>
      <c r="DA330" s="1">
        <v>843.7124</v>
      </c>
      <c r="DB330">
        <v>0.76111070000000003</v>
      </c>
      <c r="DC330">
        <v>24.49616</v>
      </c>
      <c r="DD330" s="1">
        <v>13.8332</v>
      </c>
      <c r="DE330">
        <v>4018.1550000000002</v>
      </c>
      <c r="DF330">
        <v>0.75836749999999997</v>
      </c>
      <c r="DG330">
        <v>24.756699999999999</v>
      </c>
      <c r="DH330" s="1">
        <v>37.483400000000003</v>
      </c>
      <c r="DI330">
        <v>11130.21</v>
      </c>
      <c r="DJ330">
        <v>0.75541199999999997</v>
      </c>
      <c r="DK330">
        <v>24.667529999999999</v>
      </c>
      <c r="DL330">
        <v>63.735210000000002</v>
      </c>
      <c r="DM330">
        <v>19313.12</v>
      </c>
      <c r="DN330">
        <v>0.75217129999999999</v>
      </c>
      <c r="DO330">
        <v>24.478159999999999</v>
      </c>
      <c r="DP330">
        <v>72.352289999999996</v>
      </c>
      <c r="DQ330">
        <v>22342.57</v>
      </c>
      <c r="DR330">
        <v>0.74911459999999996</v>
      </c>
      <c r="DS330">
        <v>24.291830000000001</v>
      </c>
      <c r="DT330">
        <v>57.894660000000002</v>
      </c>
      <c r="DU330">
        <v>18189.849999999999</v>
      </c>
      <c r="DV330">
        <v>0.74587550000000002</v>
      </c>
      <c r="DW330">
        <v>23.99689</v>
      </c>
      <c r="DX330">
        <v>34.134430000000002</v>
      </c>
      <c r="DY330">
        <v>10896.63</v>
      </c>
      <c r="DZ330">
        <v>0.74249790000000004</v>
      </c>
      <c r="EA330">
        <v>24.046679999999999</v>
      </c>
      <c r="EB330">
        <v>15.45791</v>
      </c>
      <c r="EC330">
        <v>5006.7619999999997</v>
      </c>
      <c r="ED330">
        <v>0.73888900000000002</v>
      </c>
      <c r="EE330">
        <v>24.241910000000001</v>
      </c>
      <c r="EF330">
        <v>5.590433</v>
      </c>
      <c r="EG330">
        <v>1835.098</v>
      </c>
      <c r="EH330">
        <v>0.73601289999999997</v>
      </c>
      <c r="EI330">
        <v>24.521419999999999</v>
      </c>
      <c r="EJ330">
        <v>1.6919379999999999</v>
      </c>
      <c r="EK330">
        <v>560.65390000000002</v>
      </c>
      <c r="EL330">
        <v>0.73255250000000005</v>
      </c>
      <c r="EM330">
        <v>24.776430000000001</v>
      </c>
      <c r="EN330">
        <v>0.46804879999999999</v>
      </c>
      <c r="EO330">
        <v>155.6686</v>
      </c>
      <c r="EP330">
        <v>0.72882979999999997</v>
      </c>
      <c r="EQ330">
        <v>24.669809999999998</v>
      </c>
      <c r="ER330">
        <v>0.1506344</v>
      </c>
      <c r="ES330">
        <v>49.445650000000001</v>
      </c>
      <c r="ET330">
        <v>0.72539379999999998</v>
      </c>
      <c r="EU330">
        <v>24.389320000000001</v>
      </c>
      <c r="EV330">
        <v>8.134065E-2</v>
      </c>
      <c r="EW330">
        <v>25.997800000000002</v>
      </c>
      <c r="EX330">
        <v>0.72210700000000005</v>
      </c>
      <c r="EY330">
        <v>24.137930000000001</v>
      </c>
      <c r="EZ330">
        <v>6.8407960000000004E-2</v>
      </c>
      <c r="FA330">
        <v>21.617750000000001</v>
      </c>
      <c r="FB330">
        <v>0.71896260000000001</v>
      </c>
      <c r="FC330">
        <v>24.067129999999999</v>
      </c>
      <c r="FD330">
        <v>6.5495970000000001E-2</v>
      </c>
      <c r="FE330">
        <v>20.691849999999999</v>
      </c>
      <c r="FF330">
        <v>0.71573980000000004</v>
      </c>
      <c r="FG330">
        <v>24.705310000000001</v>
      </c>
      <c r="FH330">
        <v>6.2866039999999998E-2</v>
      </c>
      <c r="FI330">
        <v>19.912019999999998</v>
      </c>
      <c r="FJ330">
        <v>0.7122484</v>
      </c>
      <c r="FK330">
        <v>25.1858</v>
      </c>
      <c r="FL330">
        <v>5.9179679999999998E-2</v>
      </c>
      <c r="FM330">
        <v>18.806149999999999</v>
      </c>
      <c r="FN330">
        <v>0.70898640000000002</v>
      </c>
      <c r="FO330">
        <v>25.44894</v>
      </c>
      <c r="FP330">
        <v>5.4806830000000001E-2</v>
      </c>
      <c r="FQ330">
        <v>17.465109999999999</v>
      </c>
      <c r="FR330">
        <v>0.70582990000000001</v>
      </c>
      <c r="FS330">
        <v>25.5046</v>
      </c>
      <c r="FT330">
        <v>5.017158E-2</v>
      </c>
      <c r="FU330">
        <v>16.02159</v>
      </c>
      <c r="FV330">
        <v>0.70240270000000005</v>
      </c>
      <c r="FW330">
        <v>25.23912</v>
      </c>
      <c r="FX330" s="1">
        <v>4.5618260000000001E-2</v>
      </c>
      <c r="FY330">
        <v>14.601369999999999</v>
      </c>
      <c r="FZ330">
        <v>0.69872599999999996</v>
      </c>
      <c r="GA330">
        <v>24.874770000000002</v>
      </c>
      <c r="GB330">
        <v>4.1324630000000001E-2</v>
      </c>
      <c r="GC330">
        <v>13.2606</v>
      </c>
      <c r="GD330">
        <v>0.69627680000000003</v>
      </c>
      <c r="GE330">
        <v>24.642489999999999</v>
      </c>
      <c r="GF330" s="1">
        <v>3.7430570000000003E-2</v>
      </c>
      <c r="GG330">
        <v>12.025740000000001</v>
      </c>
      <c r="GH330">
        <v>0.69354970000000005</v>
      </c>
      <c r="GI330">
        <v>24.650099999999998</v>
      </c>
      <c r="GJ330">
        <v>3.3883009999999998E-2</v>
      </c>
      <c r="GK330">
        <v>10.899279999999999</v>
      </c>
      <c r="GL330">
        <v>0.69101539999999995</v>
      </c>
      <c r="GM330">
        <v>25.432770000000001</v>
      </c>
      <c r="GN330" s="1">
        <v>3.0698739999999999E-2</v>
      </c>
      <c r="GO330">
        <v>9.8844449999999995</v>
      </c>
      <c r="GP330">
        <v>0.68846209999999997</v>
      </c>
      <c r="GQ330">
        <v>26.160679999999999</v>
      </c>
      <c r="GR330" s="1">
        <v>2.783381E-2</v>
      </c>
      <c r="GS330">
        <v>8.9713980000000006</v>
      </c>
      <c r="GT330">
        <v>0.68619169999999996</v>
      </c>
      <c r="GU330">
        <v>26.72822</v>
      </c>
      <c r="GV330" s="1">
        <v>2.5255010000000001E-2</v>
      </c>
      <c r="GW330">
        <v>8.1456289999999996</v>
      </c>
      <c r="GX330">
        <v>0.68401339999999999</v>
      </c>
      <c r="GY330">
        <v>27.24221</v>
      </c>
      <c r="GZ330" s="1">
        <v>2.2903179999999999E-2</v>
      </c>
      <c r="HA330">
        <v>7.3927670000000001</v>
      </c>
      <c r="HB330">
        <v>0.68177319999999997</v>
      </c>
      <c r="HC330">
        <v>27.175560000000001</v>
      </c>
      <c r="HD330">
        <v>2.0751530000000001E-2</v>
      </c>
      <c r="HE330">
        <v>6.7076979999999997</v>
      </c>
      <c r="HF330">
        <v>0.67956419999999995</v>
      </c>
      <c r="HG330">
        <v>26.654640000000001</v>
      </c>
      <c r="HH330" s="1">
        <v>1.8792E-2</v>
      </c>
      <c r="HI330">
        <v>6.0836119999999996</v>
      </c>
      <c r="HJ330">
        <v>0.67794010000000005</v>
      </c>
      <c r="HK330">
        <v>26.30517</v>
      </c>
      <c r="HL330" s="1">
        <v>1.7026969999999999E-2</v>
      </c>
      <c r="HM330">
        <v>5.5179819999999999</v>
      </c>
      <c r="HN330">
        <v>0.67658390000000002</v>
      </c>
      <c r="HO330">
        <v>26.154260000000001</v>
      </c>
      <c r="HP330" s="1">
        <v>1.5430849999999999E-2</v>
      </c>
      <c r="HQ330">
        <v>5.0068799999999998</v>
      </c>
      <c r="HR330">
        <v>0.67534749999999999</v>
      </c>
      <c r="HS330">
        <v>26.762070000000001</v>
      </c>
      <c r="HT330" s="1">
        <v>1.399327E-2</v>
      </c>
      <c r="HU330">
        <v>4.5460260000000003</v>
      </c>
      <c r="HV330">
        <v>0.6742747</v>
      </c>
      <c r="HW330">
        <v>27.698419999999999</v>
      </c>
      <c r="HX330" s="1">
        <v>1.269588E-2</v>
      </c>
      <c r="HY330">
        <v>4.129124</v>
      </c>
      <c r="HZ330">
        <v>0.67337550000000002</v>
      </c>
      <c r="IA330">
        <v>28.515740000000001</v>
      </c>
      <c r="IB330" s="1">
        <v>1.1514969999999999E-2</v>
      </c>
      <c r="IC330">
        <v>3.7492049999999999</v>
      </c>
      <c r="ID330">
        <v>0.67264199999999996</v>
      </c>
      <c r="IE330">
        <v>29.227589999999999</v>
      </c>
      <c r="IF330" s="1">
        <v>1.0431380000000001E-2</v>
      </c>
      <c r="IG330">
        <v>3.3996940000000002</v>
      </c>
      <c r="IH330">
        <v>0.67208760000000001</v>
      </c>
      <c r="II330">
        <v>29.20778</v>
      </c>
      <c r="IJ330" s="1">
        <v>9.4241499999999992E-3</v>
      </c>
      <c r="IK330">
        <v>3.0741930000000002</v>
      </c>
      <c r="IL330">
        <v>0.67165470000000005</v>
      </c>
      <c r="IM330">
        <v>28.646999999999998</v>
      </c>
      <c r="IN330" s="1">
        <v>8.4797589999999999E-3</v>
      </c>
      <c r="IO330">
        <v>2.7684169999999999</v>
      </c>
      <c r="IP330">
        <v>0.67131589999999997</v>
      </c>
      <c r="IQ330">
        <v>28.1172</v>
      </c>
      <c r="IR330" s="1">
        <v>7.5880909999999999E-3</v>
      </c>
      <c r="IS330">
        <v>2.4795129999999999</v>
      </c>
      <c r="IT330">
        <v>0.67108460000000003</v>
      </c>
      <c r="IU330">
        <v>27.717919999999999</v>
      </c>
      <c r="IV330" s="1">
        <v>6.7424449999999997E-3</v>
      </c>
      <c r="IW330">
        <v>2.2047590000000001</v>
      </c>
      <c r="IX330">
        <v>0.67091990000000001</v>
      </c>
      <c r="IY330">
        <v>27.981290000000001</v>
      </c>
      <c r="IZ330" s="1">
        <v>5.9279010000000002E-3</v>
      </c>
      <c r="JA330">
        <v>1.9401390000000001</v>
      </c>
      <c r="JB330">
        <v>0.67078870000000002</v>
      </c>
      <c r="JC330">
        <v>28.219259999999998</v>
      </c>
      <c r="JD330" s="1">
        <v>5.1305049999999996E-3</v>
      </c>
      <c r="JE330">
        <v>1.681165</v>
      </c>
      <c r="JF330">
        <v>0.67069809999999996</v>
      </c>
      <c r="JG330">
        <v>28.54562</v>
      </c>
      <c r="JH330" s="1">
        <v>4.3429860000000001E-3</v>
      </c>
      <c r="JI330">
        <v>1.425149</v>
      </c>
      <c r="JJ330">
        <v>0.67064319999999999</v>
      </c>
      <c r="JK330">
        <v>28.594059999999999</v>
      </c>
      <c r="JL330" s="1">
        <v>3.5791960000000002E-3</v>
      </c>
      <c r="JM330">
        <v>1.176336</v>
      </c>
      <c r="JN330">
        <v>0.67061930000000003</v>
      </c>
      <c r="JO330">
        <v>28.472180000000002</v>
      </c>
      <c r="JP330" s="1">
        <v>2.8738000000000001E-3</v>
      </c>
      <c r="JQ330">
        <v>0.94580779999999998</v>
      </c>
      <c r="JR330">
        <v>0.67059590000000002</v>
      </c>
      <c r="JS330">
        <v>28.407550000000001</v>
      </c>
      <c r="JT330" s="1">
        <v>2.2682179999999998E-3</v>
      </c>
      <c r="JU330">
        <v>0.74699550000000003</v>
      </c>
      <c r="JV330">
        <v>0.67058989999999996</v>
      </c>
      <c r="JW330">
        <v>28.285240000000002</v>
      </c>
      <c r="JX330" s="1">
        <v>1.789126E-3</v>
      </c>
      <c r="JY330">
        <v>0.58897339999999998</v>
      </c>
      <c r="JZ330">
        <v>0.6705489</v>
      </c>
      <c r="KA330">
        <v>28.182379999999998</v>
      </c>
      <c r="KB330" s="1">
        <v>1.438281E-3</v>
      </c>
      <c r="KC330">
        <v>0.47279919999999998</v>
      </c>
      <c r="KD330">
        <v>0.67056009999999999</v>
      </c>
      <c r="KE330">
        <v>28.761569999999999</v>
      </c>
      <c r="KF330" s="1">
        <v>1.1964149999999999E-3</v>
      </c>
      <c r="KG330">
        <v>0.3925071</v>
      </c>
      <c r="KH330">
        <v>0.67055390000000004</v>
      </c>
      <c r="KI330">
        <v>29.009869999999999</v>
      </c>
      <c r="KJ330" s="1">
        <v>1.035181E-3</v>
      </c>
      <c r="KK330">
        <v>0.33894210000000002</v>
      </c>
      <c r="KL330">
        <v>0.6705624</v>
      </c>
      <c r="KM330">
        <v>29.154060000000001</v>
      </c>
      <c r="KN330" s="1">
        <v>9.2743450000000005E-4</v>
      </c>
      <c r="KO330">
        <v>0.30317870000000002</v>
      </c>
      <c r="KP330">
        <v>0.67055480000000001</v>
      </c>
      <c r="KQ330">
        <v>29.366019999999999</v>
      </c>
      <c r="KR330" s="1">
        <v>8.5229670000000002E-4</v>
      </c>
      <c r="KS330">
        <v>0.27830680000000002</v>
      </c>
      <c r="KT330">
        <v>0.67058689999999999</v>
      </c>
      <c r="KU330">
        <v>29.127870000000001</v>
      </c>
      <c r="KV330" s="1">
        <v>7.9617160000000002E-4</v>
      </c>
      <c r="KW330">
        <v>0.25980160000000002</v>
      </c>
      <c r="KX330">
        <v>0.67059400000000002</v>
      </c>
      <c r="KY330">
        <v>28.499919999999999</v>
      </c>
      <c r="KZ330" s="1">
        <v>7.5109470000000002E-4</v>
      </c>
      <c r="LA330">
        <v>0.24498249999999999</v>
      </c>
      <c r="LB330">
        <v>0.67061190000000004</v>
      </c>
      <c r="LC330">
        <v>27.9132</v>
      </c>
      <c r="LD330" s="1">
        <v>7.1248809999999998E-4</v>
      </c>
      <c r="LE330">
        <v>0.2323354</v>
      </c>
      <c r="LF330">
        <v>0.67063159999999999</v>
      </c>
      <c r="LG330">
        <v>27.54139</v>
      </c>
      <c r="LH330" s="1">
        <v>6.7804390000000001E-4</v>
      </c>
      <c r="LI330">
        <v>0.2210599</v>
      </c>
      <c r="LJ330">
        <v>0.67065079999999999</v>
      </c>
      <c r="LK330">
        <v>28.098680000000002</v>
      </c>
      <c r="LL330" s="1">
        <v>6.4643290000000004E-4</v>
      </c>
      <c r="LM330">
        <v>0.21074039999999999</v>
      </c>
      <c r="LN330">
        <v>0.67067520000000003</v>
      </c>
      <c r="LO330">
        <v>28.64358</v>
      </c>
      <c r="LP330" s="1">
        <v>6.1715390000000004E-4</v>
      </c>
      <c r="LQ330">
        <v>0.20116300000000001</v>
      </c>
      <c r="LR330">
        <v>0.67070059999999998</v>
      </c>
      <c r="LS330">
        <v>29.112079999999999</v>
      </c>
      <c r="LT330" s="1">
        <v>5.8979669999999998E-4</v>
      </c>
      <c r="LU330">
        <v>0.19222330000000001</v>
      </c>
      <c r="LV330">
        <v>0.67069970000000001</v>
      </c>
      <c r="LW330">
        <v>29.8536</v>
      </c>
      <c r="LX330" s="1">
        <v>5.6409500000000003E-4</v>
      </c>
      <c r="LY330">
        <v>0.18384130000000001</v>
      </c>
      <c r="LZ330">
        <v>0.67075459999999998</v>
      </c>
      <c r="MA330">
        <v>29.95655</v>
      </c>
      <c r="MB330" s="1">
        <v>5.398054E-4</v>
      </c>
      <c r="MC330">
        <v>0.17591789999999999</v>
      </c>
      <c r="MD330">
        <v>0.67074920000000005</v>
      </c>
      <c r="ME330">
        <v>29.360320000000002</v>
      </c>
      <c r="MF330" s="1">
        <v>5.1681320000000004E-4</v>
      </c>
      <c r="MG330">
        <v>0.16840759999999999</v>
      </c>
      <c r="MH330">
        <v>0.67076619999999998</v>
      </c>
      <c r="MI330">
        <v>28.82499</v>
      </c>
      <c r="MJ330" s="1">
        <v>4.9494719999999999E-4</v>
      </c>
      <c r="MK330">
        <v>0.161278</v>
      </c>
      <c r="ML330">
        <v>0.67078700000000002</v>
      </c>
      <c r="MM330">
        <v>28.58858</v>
      </c>
      <c r="MN330" s="1">
        <v>4.7418649999999998E-4</v>
      </c>
      <c r="MO330">
        <v>0.1545107</v>
      </c>
      <c r="MP330">
        <v>0.67079900000000003</v>
      </c>
      <c r="MQ330">
        <v>29.127569999999999</v>
      </c>
      <c r="MR330" s="1">
        <v>4.544908E-4</v>
      </c>
      <c r="MS330">
        <v>0.14808869999999999</v>
      </c>
      <c r="MT330">
        <v>0.67078660000000001</v>
      </c>
      <c r="MU330">
        <v>29.846730000000001</v>
      </c>
      <c r="MV330" s="1">
        <v>4.3577070000000001E-4</v>
      </c>
      <c r="MW330">
        <v>0.14196909999999999</v>
      </c>
      <c r="MX330">
        <v>0.67079480000000002</v>
      </c>
      <c r="MY330">
        <v>30.372060000000001</v>
      </c>
      <c r="MZ330" s="1">
        <v>4.1789330000000001E-4</v>
      </c>
      <c r="NA330">
        <v>0.13614299999999999</v>
      </c>
      <c r="NB330">
        <v>0.67078099999999996</v>
      </c>
      <c r="NC330">
        <v>30.807649999999999</v>
      </c>
      <c r="ND330" s="1">
        <v>4.0090740000000002E-4</v>
      </c>
      <c r="NE330">
        <v>0.13060279999999999</v>
      </c>
      <c r="NF330">
        <v>0.67074579999999995</v>
      </c>
      <c r="NG330">
        <v>30.570699999999999</v>
      </c>
      <c r="NH330" s="1">
        <v>3.8474519999999999E-4</v>
      </c>
      <c r="NI330">
        <v>0.12533179999999999</v>
      </c>
      <c r="NJ330">
        <v>0.67069749999999995</v>
      </c>
      <c r="NK330">
        <v>29.955310000000001</v>
      </c>
      <c r="NL330" s="1">
        <v>3.6935229999999998E-4</v>
      </c>
      <c r="NM330">
        <v>0.1203109</v>
      </c>
      <c r="NN330">
        <v>0.67065249999999998</v>
      </c>
      <c r="NO330">
        <v>29.432210000000001</v>
      </c>
      <c r="NP330" s="1">
        <v>3.5469940000000001E-4</v>
      </c>
      <c r="NQ330">
        <v>0.1155331</v>
      </c>
      <c r="NR330">
        <v>0.67056439999999995</v>
      </c>
      <c r="NS330">
        <v>28.989840000000001</v>
      </c>
      <c r="NT330" s="1">
        <v>3.4069329999999998E-4</v>
      </c>
      <c r="NU330">
        <v>0.1109744</v>
      </c>
      <c r="NV330">
        <v>0.67049769999999997</v>
      </c>
      <c r="NW330">
        <v>28.865939999999998</v>
      </c>
      <c r="NX330">
        <v>3.2736430000000001E-4</v>
      </c>
      <c r="NY330">
        <v>0.1066293</v>
      </c>
      <c r="NZ330">
        <v>0.67039139999999997</v>
      </c>
      <c r="OA330">
        <v>29.242360000000001</v>
      </c>
      <c r="OB330" s="1">
        <v>3.1470880000000003E-4</v>
      </c>
      <c r="OC330">
        <v>0.1025148</v>
      </c>
      <c r="OD330">
        <v>0.67032190000000003</v>
      </c>
      <c r="OE330">
        <v>29.381180000000001</v>
      </c>
      <c r="OF330" s="1">
        <v>3.0282349999999998E-4</v>
      </c>
      <c r="OG330">
        <v>9.8636950000000001E-2</v>
      </c>
      <c r="OH330">
        <v>0.67020449999999998</v>
      </c>
      <c r="OI330">
        <v>29.463730000000002</v>
      </c>
      <c r="OJ330" s="1">
        <v>2.9165019999999997E-4</v>
      </c>
      <c r="OK330">
        <v>9.499726E-2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0.94897030000000004</v>
      </c>
      <c r="G331">
        <v>24.281749999999999</v>
      </c>
      <c r="H331">
        <v>0</v>
      </c>
      <c r="I331">
        <v>0</v>
      </c>
      <c r="J331">
        <v>0.94700209999999996</v>
      </c>
      <c r="K331">
        <v>24.332460000000001</v>
      </c>
      <c r="L331">
        <v>0</v>
      </c>
      <c r="M331">
        <v>0</v>
      </c>
      <c r="N331">
        <v>0.94514260000000005</v>
      </c>
      <c r="O331">
        <v>24.619420000000002</v>
      </c>
      <c r="P331">
        <v>0</v>
      </c>
      <c r="Q331">
        <v>0</v>
      </c>
      <c r="R331">
        <v>0.94337700000000002</v>
      </c>
      <c r="S331">
        <v>24.519290000000002</v>
      </c>
      <c r="T331">
        <v>0</v>
      </c>
      <c r="U331">
        <v>0</v>
      </c>
      <c r="V331">
        <v>0.9416061</v>
      </c>
      <c r="W331">
        <v>24.291869999999999</v>
      </c>
      <c r="X331">
        <v>0</v>
      </c>
      <c r="Y331">
        <v>0</v>
      </c>
      <c r="Z331">
        <v>0.93979360000000001</v>
      </c>
      <c r="AA331">
        <v>24.014119999999998</v>
      </c>
      <c r="AB331">
        <v>0</v>
      </c>
      <c r="AC331">
        <v>0</v>
      </c>
      <c r="AD331">
        <v>0.93801619999999997</v>
      </c>
      <c r="AE331">
        <v>23.631509999999999</v>
      </c>
      <c r="AF331">
        <v>0</v>
      </c>
      <c r="AG331">
        <v>0</v>
      </c>
      <c r="AH331">
        <v>0.93643920000000003</v>
      </c>
      <c r="AI331">
        <v>23.340420000000002</v>
      </c>
      <c r="AJ331">
        <v>0</v>
      </c>
      <c r="AK331">
        <v>0</v>
      </c>
      <c r="AL331">
        <v>0.93484780000000001</v>
      </c>
      <c r="AM331">
        <v>23.5608</v>
      </c>
      <c r="AN331">
        <v>0</v>
      </c>
      <c r="AO331">
        <v>0</v>
      </c>
      <c r="AP331">
        <v>0.93309339999999996</v>
      </c>
      <c r="AQ331">
        <v>23.62697</v>
      </c>
      <c r="AR331">
        <v>0</v>
      </c>
      <c r="AS331">
        <v>0</v>
      </c>
      <c r="AT331">
        <v>0.93106100000000003</v>
      </c>
      <c r="AU331">
        <v>23.771439999999998</v>
      </c>
      <c r="AV331">
        <v>0</v>
      </c>
      <c r="AW331">
        <v>0</v>
      </c>
      <c r="AX331">
        <v>0.92877030000000005</v>
      </c>
      <c r="AY331">
        <v>23.860700000000001</v>
      </c>
      <c r="AZ331">
        <v>0</v>
      </c>
      <c r="BA331">
        <v>0</v>
      </c>
      <c r="BB331">
        <v>0.92634590000000006</v>
      </c>
      <c r="BC331">
        <v>23.739529999999998</v>
      </c>
      <c r="BD331">
        <v>0</v>
      </c>
      <c r="BE331">
        <v>0</v>
      </c>
      <c r="BF331">
        <v>0.92402810000000002</v>
      </c>
      <c r="BG331">
        <v>23.553809999999999</v>
      </c>
      <c r="BH331">
        <v>0</v>
      </c>
      <c r="BI331">
        <v>0</v>
      </c>
      <c r="BJ331">
        <v>0.9222127</v>
      </c>
      <c r="BK331">
        <v>23.419730000000001</v>
      </c>
      <c r="BL331">
        <v>0</v>
      </c>
      <c r="BM331">
        <v>0</v>
      </c>
      <c r="BN331">
        <v>0.9207341</v>
      </c>
      <c r="BO331">
        <v>23.58662</v>
      </c>
      <c r="BP331">
        <v>0</v>
      </c>
      <c r="BQ331">
        <v>1.946921E-38</v>
      </c>
      <c r="BR331">
        <v>0.91947029999999996</v>
      </c>
      <c r="BS331">
        <v>23.994060000000001</v>
      </c>
      <c r="BT331">
        <v>1.389391E-28</v>
      </c>
      <c r="BU331">
        <v>5.0046220000000002E-26</v>
      </c>
      <c r="BV331">
        <v>0.91840509999999997</v>
      </c>
      <c r="BW331">
        <v>24.52535</v>
      </c>
      <c r="BX331" s="1">
        <v>5.4580060000000003E-21</v>
      </c>
      <c r="BY331" s="1">
        <v>1.502258E-18</v>
      </c>
      <c r="BZ331">
        <v>0.91749910000000001</v>
      </c>
      <c r="CA331">
        <v>24.95382</v>
      </c>
      <c r="CB331" s="1">
        <v>1.549785E-13</v>
      </c>
      <c r="CC331" s="1">
        <v>3.5106489999999999E-11</v>
      </c>
      <c r="CD331">
        <v>0.91647210000000001</v>
      </c>
      <c r="CE331">
        <v>24.928809999999999</v>
      </c>
      <c r="CF331" s="1">
        <v>2.54392E-9</v>
      </c>
      <c r="CG331" s="1">
        <v>6.4316150000000004E-7</v>
      </c>
      <c r="CH331">
        <v>0.91558459999999997</v>
      </c>
      <c r="CI331">
        <v>24.666709999999998</v>
      </c>
      <c r="CJ331" s="1">
        <v>1.9047379999999999E-6</v>
      </c>
      <c r="CK331" s="1">
        <v>5.1277080000000001E-4</v>
      </c>
      <c r="CL331">
        <v>0.91450390000000004</v>
      </c>
      <c r="CM331">
        <v>24.295559999999998</v>
      </c>
      <c r="CN331" s="1">
        <v>2.8909550000000002E-4</v>
      </c>
      <c r="CO331" s="1">
        <v>8.1784800000000005E-2</v>
      </c>
      <c r="CP331">
        <v>0.91372549999999997</v>
      </c>
      <c r="CQ331">
        <v>23.886500000000002</v>
      </c>
      <c r="CR331" s="1">
        <v>1.4003969999999999E-2</v>
      </c>
      <c r="CS331" s="1">
        <v>4.1285350000000003</v>
      </c>
      <c r="CT331">
        <v>0.91223739999999998</v>
      </c>
      <c r="CU331">
        <v>23.934239999999999</v>
      </c>
      <c r="CV331" s="1">
        <v>0.27352880000000002</v>
      </c>
      <c r="CW331" s="1">
        <v>83.714939999999999</v>
      </c>
      <c r="CX331">
        <v>0.91029760000000004</v>
      </c>
      <c r="CY331">
        <v>24.271550000000001</v>
      </c>
      <c r="CZ331" s="1">
        <v>2.5225179999999998</v>
      </c>
      <c r="DA331" s="1">
        <v>798.13239999999996</v>
      </c>
      <c r="DB331">
        <v>0.90802110000000003</v>
      </c>
      <c r="DC331">
        <v>24.49606</v>
      </c>
      <c r="DD331" s="1">
        <v>12.320209999999999</v>
      </c>
      <c r="DE331">
        <v>4017.0590000000002</v>
      </c>
      <c r="DF331">
        <v>0.9054084</v>
      </c>
      <c r="DG331">
        <v>24.7377</v>
      </c>
      <c r="DH331" s="1">
        <v>34.870989999999999</v>
      </c>
      <c r="DI331">
        <v>11688.77</v>
      </c>
      <c r="DJ331">
        <v>0.90189739999999996</v>
      </c>
      <c r="DK331">
        <v>24.645980000000002</v>
      </c>
      <c r="DL331">
        <v>61.656210000000002</v>
      </c>
      <c r="DM331">
        <v>21194.66</v>
      </c>
      <c r="DN331">
        <v>0.89757659999999995</v>
      </c>
      <c r="DO331">
        <v>24.454409999999999</v>
      </c>
      <c r="DP331">
        <v>72.532589999999999</v>
      </c>
      <c r="DQ331">
        <v>25508.959999999999</v>
      </c>
      <c r="DR331">
        <v>0.89347489999999996</v>
      </c>
      <c r="DS331">
        <v>24.268460000000001</v>
      </c>
      <c r="DT331">
        <v>59.893689999999999</v>
      </c>
      <c r="DU331">
        <v>21486.18</v>
      </c>
      <c r="DV331">
        <v>0.88912659999999999</v>
      </c>
      <c r="DW331">
        <v>23.980879999999999</v>
      </c>
      <c r="DX331">
        <v>36.339979999999997</v>
      </c>
      <c r="DY331">
        <v>13266.66</v>
      </c>
      <c r="DZ331">
        <v>0.88464120000000002</v>
      </c>
      <c r="EA331">
        <v>24.0289</v>
      </c>
      <c r="EB331">
        <v>16.88279</v>
      </c>
      <c r="EC331">
        <v>6256.1729999999998</v>
      </c>
      <c r="ED331">
        <v>0.87943519999999997</v>
      </c>
      <c r="EE331">
        <v>24.234719999999999</v>
      </c>
      <c r="EF331">
        <v>6.242375</v>
      </c>
      <c r="EG331">
        <v>2343.0210000000002</v>
      </c>
      <c r="EH331">
        <v>0.87569419999999998</v>
      </c>
      <c r="EI331">
        <v>24.525580000000001</v>
      </c>
      <c r="EJ331">
        <v>1.9222669999999999</v>
      </c>
      <c r="EK331">
        <v>728.16200000000003</v>
      </c>
      <c r="EL331">
        <v>0.87105220000000005</v>
      </c>
      <c r="EM331">
        <v>24.76549</v>
      </c>
      <c r="EN331">
        <v>0.53380269999999996</v>
      </c>
      <c r="EO331">
        <v>202.77010000000001</v>
      </c>
      <c r="EP331">
        <v>0.86608260000000004</v>
      </c>
      <c r="EQ331">
        <v>24.65286</v>
      </c>
      <c r="ER331">
        <v>0.16631870000000001</v>
      </c>
      <c r="ES331">
        <v>62.012920000000001</v>
      </c>
      <c r="ET331">
        <v>0.86112619999999995</v>
      </c>
      <c r="EU331">
        <v>24.37311</v>
      </c>
      <c r="EV331">
        <v>8.4491049999999998E-2</v>
      </c>
      <c r="EW331">
        <v>30.26501</v>
      </c>
      <c r="EX331">
        <v>0.85600600000000004</v>
      </c>
      <c r="EY331">
        <v>24.131830000000001</v>
      </c>
      <c r="EZ331">
        <v>6.8975679999999998E-2</v>
      </c>
      <c r="FA331">
        <v>24.170760000000001</v>
      </c>
      <c r="FB331">
        <v>0.85108070000000002</v>
      </c>
      <c r="FC331">
        <v>24.068480000000001</v>
      </c>
      <c r="FD331">
        <v>6.5713889999999997E-2</v>
      </c>
      <c r="FE331">
        <v>22.9115</v>
      </c>
      <c r="FF331">
        <v>0.84624670000000002</v>
      </c>
      <c r="FG331">
        <v>24.706479999999999</v>
      </c>
      <c r="FH331">
        <v>6.3164490000000004E-2</v>
      </c>
      <c r="FI331">
        <v>22.005610000000001</v>
      </c>
      <c r="FJ331">
        <v>0.84097250000000001</v>
      </c>
      <c r="FK331">
        <v>25.18863</v>
      </c>
      <c r="FL331">
        <v>5.9577310000000001E-2</v>
      </c>
      <c r="FM331">
        <v>20.759969999999999</v>
      </c>
      <c r="FN331">
        <v>0.83595779999999997</v>
      </c>
      <c r="FO331">
        <v>25.44575</v>
      </c>
      <c r="FP331">
        <v>5.5257390000000003E-2</v>
      </c>
      <c r="FQ331">
        <v>19.26512</v>
      </c>
      <c r="FR331">
        <v>0.83116210000000001</v>
      </c>
      <c r="FS331">
        <v>25.507110000000001</v>
      </c>
      <c r="FT331">
        <v>5.063293E-2</v>
      </c>
      <c r="FU331">
        <v>17.680980000000002</v>
      </c>
      <c r="FV331">
        <v>0.82608859999999995</v>
      </c>
      <c r="FW331">
        <v>25.248139999999999</v>
      </c>
      <c r="FX331" s="1">
        <v>4.6063079999999999E-2</v>
      </c>
      <c r="FY331">
        <v>16.11092</v>
      </c>
      <c r="FZ331">
        <v>0.82068730000000001</v>
      </c>
      <c r="GA331">
        <v>24.872730000000001</v>
      </c>
      <c r="GB331" s="1">
        <v>4.1739119999999998E-2</v>
      </c>
      <c r="GC331">
        <v>14.62401</v>
      </c>
      <c r="GD331">
        <v>0.81596610000000003</v>
      </c>
      <c r="GE331">
        <v>24.642479999999999</v>
      </c>
      <c r="GF331" s="1">
        <v>3.7811709999999998E-2</v>
      </c>
      <c r="GG331">
        <v>13.25952</v>
      </c>
      <c r="GH331">
        <v>0.81127229999999995</v>
      </c>
      <c r="GI331">
        <v>24.650099999999998</v>
      </c>
      <c r="GJ331" s="1">
        <v>3.4228719999999997E-2</v>
      </c>
      <c r="GK331">
        <v>12.00576</v>
      </c>
      <c r="GL331">
        <v>0.80676349999999997</v>
      </c>
      <c r="GM331">
        <v>25.432729999999999</v>
      </c>
      <c r="GN331" s="1">
        <v>3.1011449999999999E-2</v>
      </c>
      <c r="GO331">
        <v>10.875830000000001</v>
      </c>
      <c r="GP331">
        <v>0.80224629999999997</v>
      </c>
      <c r="GQ331">
        <v>26.165389999999999</v>
      </c>
      <c r="GR331">
        <v>2.8116519999999999E-2</v>
      </c>
      <c r="GS331">
        <v>9.8602659999999993</v>
      </c>
      <c r="GT331">
        <v>0.79805590000000004</v>
      </c>
      <c r="GU331">
        <v>26.731100000000001</v>
      </c>
      <c r="GV331" s="1">
        <v>2.5509850000000001E-2</v>
      </c>
      <c r="GW331">
        <v>8.9472710000000006</v>
      </c>
      <c r="GX331">
        <v>0.79417870000000002</v>
      </c>
      <c r="GY331">
        <v>27.25686</v>
      </c>
      <c r="GZ331" s="1">
        <v>2.3137769999999998E-2</v>
      </c>
      <c r="HA331">
        <v>8.1218599999999999</v>
      </c>
      <c r="HB331">
        <v>0.79021050000000004</v>
      </c>
      <c r="HC331">
        <v>27.208770000000001</v>
      </c>
      <c r="HD331" s="1">
        <v>2.0965839999999999E-2</v>
      </c>
      <c r="HE331">
        <v>7.370133</v>
      </c>
      <c r="HF331">
        <v>0.78638909999999995</v>
      </c>
      <c r="HG331">
        <v>26.68507</v>
      </c>
      <c r="HH331" s="1">
        <v>1.898642E-2</v>
      </c>
      <c r="HI331">
        <v>6.6846709999999998</v>
      </c>
      <c r="HJ331">
        <v>0.78320749999999995</v>
      </c>
      <c r="HK331">
        <v>26.322679999999998</v>
      </c>
      <c r="HL331" s="1">
        <v>1.7203380000000001E-2</v>
      </c>
      <c r="HM331">
        <v>6.0632089999999996</v>
      </c>
      <c r="HN331">
        <v>0.7800011</v>
      </c>
      <c r="HO331">
        <v>26.174910000000001</v>
      </c>
      <c r="HP331" s="1">
        <v>1.559075E-2</v>
      </c>
      <c r="HQ331">
        <v>5.5028129999999997</v>
      </c>
      <c r="HR331">
        <v>0.77716790000000002</v>
      </c>
      <c r="HS331">
        <v>26.766400000000001</v>
      </c>
      <c r="HT331" s="1">
        <v>1.41376E-2</v>
      </c>
      <c r="HU331">
        <v>4.9966910000000002</v>
      </c>
      <c r="HV331">
        <v>0.77476040000000002</v>
      </c>
      <c r="HW331">
        <v>27.693069999999999</v>
      </c>
      <c r="HX331" s="1">
        <v>1.28267E-2</v>
      </c>
      <c r="HY331">
        <v>4.5387430000000002</v>
      </c>
      <c r="HZ331">
        <v>0.77266809999999997</v>
      </c>
      <c r="IA331">
        <v>28.509810000000002</v>
      </c>
      <c r="IB331" s="1">
        <v>1.1634729999999999E-2</v>
      </c>
      <c r="IC331">
        <v>4.1218089999999998</v>
      </c>
      <c r="ID331">
        <v>0.7709876</v>
      </c>
      <c r="IE331">
        <v>29.227260000000001</v>
      </c>
      <c r="IF331" s="1">
        <v>1.054217E-2</v>
      </c>
      <c r="IG331">
        <v>3.7386149999999998</v>
      </c>
      <c r="IH331">
        <v>0.76963190000000004</v>
      </c>
      <c r="II331">
        <v>29.23029</v>
      </c>
      <c r="IJ331" s="1">
        <v>9.5278189999999999E-3</v>
      </c>
      <c r="IK331">
        <v>3.3822040000000002</v>
      </c>
      <c r="IL331">
        <v>0.76858300000000002</v>
      </c>
      <c r="IM331">
        <v>28.685289999999998</v>
      </c>
      <c r="IN331" s="1">
        <v>8.5774430000000006E-3</v>
      </c>
      <c r="IO331">
        <v>3.047647</v>
      </c>
      <c r="IP331">
        <v>0.76776469999999997</v>
      </c>
      <c r="IQ331">
        <v>28.149280000000001</v>
      </c>
      <c r="IR331" s="1">
        <v>7.6807289999999999E-3</v>
      </c>
      <c r="IS331">
        <v>2.7316660000000001</v>
      </c>
      <c r="IT331">
        <v>0.76718260000000005</v>
      </c>
      <c r="IU331">
        <v>27.749479999999998</v>
      </c>
      <c r="IV331" s="1">
        <v>6.8308830000000003E-3</v>
      </c>
      <c r="IW331">
        <v>2.4314290000000001</v>
      </c>
      <c r="IX331">
        <v>0.76671579999999995</v>
      </c>
      <c r="IY331">
        <v>27.99408</v>
      </c>
      <c r="IZ331" s="1">
        <v>6.013722E-3</v>
      </c>
      <c r="JA331">
        <v>2.142763</v>
      </c>
      <c r="JB331">
        <v>0.76639120000000005</v>
      </c>
      <c r="JC331">
        <v>28.216809999999999</v>
      </c>
      <c r="JD331" s="1">
        <v>5.2150490000000002E-3</v>
      </c>
      <c r="JE331">
        <v>1.8607450000000001</v>
      </c>
      <c r="JF331">
        <v>0.76617659999999999</v>
      </c>
      <c r="JG331">
        <v>28.54524</v>
      </c>
      <c r="JH331" s="1">
        <v>4.4263949999999996E-3</v>
      </c>
      <c r="JI331">
        <v>1.582087</v>
      </c>
      <c r="JJ331">
        <v>0.76601549999999996</v>
      </c>
      <c r="JK331">
        <v>28.595199999999998</v>
      </c>
      <c r="JL331" s="1">
        <v>3.6588979999999998E-3</v>
      </c>
      <c r="JM331">
        <v>1.3102640000000001</v>
      </c>
      <c r="JN331">
        <v>0.76586699999999996</v>
      </c>
      <c r="JO331">
        <v>28.497920000000001</v>
      </c>
      <c r="JP331" s="1">
        <v>2.9454289999999998E-3</v>
      </c>
      <c r="JQ331">
        <v>1.0566500000000001</v>
      </c>
      <c r="JR331">
        <v>0.76579549999999996</v>
      </c>
      <c r="JS331">
        <v>28.438389999999998</v>
      </c>
      <c r="JT331" s="1">
        <v>2.327764E-3</v>
      </c>
      <c r="JU331">
        <v>0.83586130000000003</v>
      </c>
      <c r="JV331">
        <v>0.76576409999999995</v>
      </c>
      <c r="JW331">
        <v>28.323229999999999</v>
      </c>
      <c r="JX331" s="1">
        <v>1.8347330000000001E-3</v>
      </c>
      <c r="JY331">
        <v>0.65859500000000004</v>
      </c>
      <c r="JZ331">
        <v>0.76570000000000005</v>
      </c>
      <c r="KA331">
        <v>28.20552</v>
      </c>
      <c r="KB331" s="1">
        <v>1.4707209999999999E-3</v>
      </c>
      <c r="KC331">
        <v>0.52704300000000004</v>
      </c>
      <c r="KD331">
        <v>0.76569120000000002</v>
      </c>
      <c r="KE331">
        <v>28.776520000000001</v>
      </c>
      <c r="KF331" s="1">
        <v>1.2183529999999999E-3</v>
      </c>
      <c r="KG331">
        <v>0.4355386</v>
      </c>
      <c r="KH331">
        <v>0.76566299999999998</v>
      </c>
      <c r="KI331">
        <v>29.020959999999999</v>
      </c>
      <c r="KJ331" s="1">
        <v>1.0497219999999999E-3</v>
      </c>
      <c r="KK331">
        <v>0.37431900000000001</v>
      </c>
      <c r="KL331">
        <v>0.76566040000000002</v>
      </c>
      <c r="KM331">
        <v>29.167480000000001</v>
      </c>
      <c r="KN331" s="1">
        <v>9.3727459999999997E-4</v>
      </c>
      <c r="KO331">
        <v>0.33352739999999997</v>
      </c>
      <c r="KP331">
        <v>0.76567879999999999</v>
      </c>
      <c r="KQ331">
        <v>29.371919999999999</v>
      </c>
      <c r="KR331" s="1">
        <v>8.5934460000000005E-4</v>
      </c>
      <c r="KS331">
        <v>0.30533769999999999</v>
      </c>
      <c r="KT331">
        <v>0.76567149999999995</v>
      </c>
      <c r="KU331">
        <v>29.168600000000001</v>
      </c>
      <c r="KV331" s="1">
        <v>8.0159519999999996E-4</v>
      </c>
      <c r="KW331">
        <v>0.28456229999999999</v>
      </c>
      <c r="KX331">
        <v>0.76572949999999995</v>
      </c>
      <c r="KY331">
        <v>28.54851</v>
      </c>
      <c r="KZ331" s="1">
        <v>7.5559209999999995E-4</v>
      </c>
      <c r="LA331">
        <v>0.26807189999999997</v>
      </c>
      <c r="LB331">
        <v>0.76573999999999998</v>
      </c>
      <c r="LC331">
        <v>27.957660000000001</v>
      </c>
      <c r="LD331" s="1">
        <v>7.1639839999999995E-4</v>
      </c>
      <c r="LE331">
        <v>0.2540847</v>
      </c>
      <c r="LF331">
        <v>0.76575570000000004</v>
      </c>
      <c r="LG331">
        <v>27.588429999999999</v>
      </c>
      <c r="LH331" s="1">
        <v>6.8158070000000001E-4</v>
      </c>
      <c r="LI331">
        <v>0.24167549999999999</v>
      </c>
      <c r="LJ331">
        <v>0.7657813</v>
      </c>
      <c r="LK331">
        <v>28.130880000000001</v>
      </c>
      <c r="LL331" s="1">
        <v>6.497009E-4</v>
      </c>
      <c r="LM331">
        <v>0.2303462</v>
      </c>
      <c r="LN331">
        <v>0.76580919999999997</v>
      </c>
      <c r="LO331">
        <v>28.66508</v>
      </c>
      <c r="LP331" s="1">
        <v>6.202054E-4</v>
      </c>
      <c r="LQ331">
        <v>0.21984680000000001</v>
      </c>
      <c r="LR331">
        <v>0.76585130000000001</v>
      </c>
      <c r="LS331">
        <v>29.122769999999999</v>
      </c>
      <c r="LT331" s="1">
        <v>5.9264660000000005E-4</v>
      </c>
      <c r="LU331">
        <v>0.21005070000000001</v>
      </c>
      <c r="LV331">
        <v>0.76587570000000005</v>
      </c>
      <c r="LW331">
        <v>29.860779999999998</v>
      </c>
      <c r="LX331" s="1">
        <v>5.6677699999999997E-4</v>
      </c>
      <c r="LY331">
        <v>0.20086680000000001</v>
      </c>
      <c r="LZ331">
        <v>0.76590570000000002</v>
      </c>
      <c r="MA331">
        <v>29.996870000000001</v>
      </c>
      <c r="MB331" s="1">
        <v>5.4234800000000001E-4</v>
      </c>
      <c r="MC331">
        <v>0.19220370000000001</v>
      </c>
      <c r="MD331">
        <v>0.76592190000000004</v>
      </c>
      <c r="ME331">
        <v>29.4085</v>
      </c>
      <c r="MF331" s="1">
        <v>5.1921849999999996E-4</v>
      </c>
      <c r="MG331">
        <v>0.18398419999999999</v>
      </c>
      <c r="MH331">
        <v>0.76595190000000002</v>
      </c>
      <c r="MI331">
        <v>28.858509999999999</v>
      </c>
      <c r="MJ331" s="1">
        <v>4.9722880000000001E-4</v>
      </c>
      <c r="MK331">
        <v>0.17618510000000001</v>
      </c>
      <c r="ML331">
        <v>0.76597409999999999</v>
      </c>
      <c r="MM331">
        <v>28.633379999999999</v>
      </c>
      <c r="MN331" s="1">
        <v>4.763549E-4</v>
      </c>
      <c r="MO331">
        <v>0.1687855</v>
      </c>
      <c r="MP331">
        <v>0.76598239999999995</v>
      </c>
      <c r="MQ331">
        <v>29.16133</v>
      </c>
      <c r="MR331" s="1">
        <v>4.5655039999999999E-4</v>
      </c>
      <c r="MS331">
        <v>0.16176309999999999</v>
      </c>
      <c r="MT331">
        <v>0.76596790000000003</v>
      </c>
      <c r="MU331">
        <v>29.867470000000001</v>
      </c>
      <c r="MV331" s="1">
        <v>4.377292E-4</v>
      </c>
      <c r="MW331">
        <v>0.1550667</v>
      </c>
      <c r="MX331">
        <v>0.76597680000000001</v>
      </c>
      <c r="MY331">
        <v>30.380469999999999</v>
      </c>
      <c r="MZ331" s="1">
        <v>4.1976699999999998E-4</v>
      </c>
      <c r="NA331">
        <v>0.148703</v>
      </c>
      <c r="NB331">
        <v>0.7659435</v>
      </c>
      <c r="NC331">
        <v>30.82057</v>
      </c>
      <c r="ND331" s="1">
        <v>4.0268770000000001E-4</v>
      </c>
      <c r="NE331">
        <v>0.1426461</v>
      </c>
      <c r="NF331">
        <v>0.76591030000000004</v>
      </c>
      <c r="NG331">
        <v>30.60765</v>
      </c>
      <c r="NH331" s="1">
        <v>3.8643670000000001E-4</v>
      </c>
      <c r="NI331">
        <v>0.136882</v>
      </c>
      <c r="NJ331">
        <v>0.76583469999999998</v>
      </c>
      <c r="NK331">
        <v>30.002269999999999</v>
      </c>
      <c r="NL331">
        <v>3.709637E-4</v>
      </c>
      <c r="NM331">
        <v>0.13139490000000001</v>
      </c>
      <c r="NN331">
        <v>0.76575329999999997</v>
      </c>
      <c r="NO331">
        <v>29.473410000000001</v>
      </c>
      <c r="NP331" s="1">
        <v>3.562409E-4</v>
      </c>
      <c r="NQ331">
        <v>0.12617610000000001</v>
      </c>
      <c r="NR331">
        <v>0.76563510000000001</v>
      </c>
      <c r="NS331">
        <v>29.035049999999998</v>
      </c>
      <c r="NT331" s="1">
        <v>3.4215789999999998E-4</v>
      </c>
      <c r="NU331">
        <v>0.12119249999999999</v>
      </c>
      <c r="NV331">
        <v>0.76551749999999996</v>
      </c>
      <c r="NW331">
        <v>28.897120000000001</v>
      </c>
      <c r="NX331" s="1">
        <v>3.287605E-4</v>
      </c>
      <c r="NY331">
        <v>0.1164461</v>
      </c>
      <c r="NZ331">
        <v>0.76534999999999997</v>
      </c>
      <c r="OA331">
        <v>29.260860000000001</v>
      </c>
      <c r="OB331" s="1">
        <v>3.1602589999999998E-4</v>
      </c>
      <c r="OC331">
        <v>0.1119465</v>
      </c>
      <c r="OD331">
        <v>0.76517710000000005</v>
      </c>
      <c r="OE331">
        <v>29.395420000000001</v>
      </c>
      <c r="OF331" s="1">
        <v>3.0406120000000002E-4</v>
      </c>
      <c r="OG331">
        <v>0.1077066</v>
      </c>
      <c r="OH331">
        <v>0.76500460000000003</v>
      </c>
      <c r="OI331">
        <v>29.469570000000001</v>
      </c>
      <c r="OJ331" s="1">
        <v>2.9281400000000002E-4</v>
      </c>
      <c r="OK331">
        <v>0.1037238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0.65231419999999996</v>
      </c>
      <c r="G332">
        <v>24.294139999999999</v>
      </c>
      <c r="H332">
        <v>0</v>
      </c>
      <c r="I332">
        <v>0</v>
      </c>
      <c r="J332">
        <v>0.65139440000000004</v>
      </c>
      <c r="K332">
        <v>24.335260000000002</v>
      </c>
      <c r="L332">
        <v>0</v>
      </c>
      <c r="M332">
        <v>0</v>
      </c>
      <c r="N332">
        <v>0.65055039999999997</v>
      </c>
      <c r="O332">
        <v>24.611219999999999</v>
      </c>
      <c r="P332">
        <v>0</v>
      </c>
      <c r="Q332">
        <v>0</v>
      </c>
      <c r="R332">
        <v>0.64974920000000003</v>
      </c>
      <c r="S332">
        <v>24.523150000000001</v>
      </c>
      <c r="T332">
        <v>0</v>
      </c>
      <c r="U332">
        <v>0</v>
      </c>
      <c r="V332">
        <v>0.64897819999999995</v>
      </c>
      <c r="W332">
        <v>24.297170000000001</v>
      </c>
      <c r="X332">
        <v>0</v>
      </c>
      <c r="Y332">
        <v>0</v>
      </c>
      <c r="Z332">
        <v>0.64821989999999996</v>
      </c>
      <c r="AA332">
        <v>24.03323</v>
      </c>
      <c r="AB332">
        <v>0</v>
      </c>
      <c r="AC332">
        <v>0</v>
      </c>
      <c r="AD332">
        <v>0.64746079999999995</v>
      </c>
      <c r="AE332">
        <v>23.653230000000001</v>
      </c>
      <c r="AF332">
        <v>0</v>
      </c>
      <c r="AG332">
        <v>0</v>
      </c>
      <c r="AH332">
        <v>0.64685269999999995</v>
      </c>
      <c r="AI332">
        <v>23.35979</v>
      </c>
      <c r="AJ332">
        <v>0</v>
      </c>
      <c r="AK332">
        <v>0</v>
      </c>
      <c r="AL332">
        <v>0.64633969999999996</v>
      </c>
      <c r="AM332">
        <v>23.572379999999999</v>
      </c>
      <c r="AN332">
        <v>0</v>
      </c>
      <c r="AO332">
        <v>0</v>
      </c>
      <c r="AP332">
        <v>0.6458545</v>
      </c>
      <c r="AQ332">
        <v>23.624189999999999</v>
      </c>
      <c r="AR332">
        <v>0</v>
      </c>
      <c r="AS332">
        <v>0</v>
      </c>
      <c r="AT332">
        <v>0.64549109999999998</v>
      </c>
      <c r="AU332">
        <v>23.756440000000001</v>
      </c>
      <c r="AV332">
        <v>0</v>
      </c>
      <c r="AW332">
        <v>0</v>
      </c>
      <c r="AX332">
        <v>0.64508069999999995</v>
      </c>
      <c r="AY332">
        <v>23.852810000000002</v>
      </c>
      <c r="AZ332">
        <v>0</v>
      </c>
      <c r="BA332">
        <v>0</v>
      </c>
      <c r="BB332">
        <v>0.64472499999999999</v>
      </c>
      <c r="BC332">
        <v>23.737850000000002</v>
      </c>
      <c r="BD332">
        <v>0</v>
      </c>
      <c r="BE332">
        <v>0</v>
      </c>
      <c r="BF332">
        <v>0.64460689999999998</v>
      </c>
      <c r="BG332">
        <v>23.560690000000001</v>
      </c>
      <c r="BH332">
        <v>0</v>
      </c>
      <c r="BI332">
        <v>0</v>
      </c>
      <c r="BJ332">
        <v>0.64480749999999998</v>
      </c>
      <c r="BK332">
        <v>23.437010000000001</v>
      </c>
      <c r="BL332">
        <v>0</v>
      </c>
      <c r="BM332">
        <v>0</v>
      </c>
      <c r="BN332">
        <v>0.6452715</v>
      </c>
      <c r="BO332">
        <v>23.60192</v>
      </c>
      <c r="BP332">
        <v>0</v>
      </c>
      <c r="BQ332">
        <v>0</v>
      </c>
      <c r="BR332">
        <v>0.64604600000000001</v>
      </c>
      <c r="BS332">
        <v>24.000160000000001</v>
      </c>
      <c r="BT332">
        <v>2.335258E-29</v>
      </c>
      <c r="BU332">
        <v>7.7070880000000004E-27</v>
      </c>
      <c r="BV332">
        <v>0.64693290000000003</v>
      </c>
      <c r="BW332">
        <v>24.520009999999999</v>
      </c>
      <c r="BX332" s="1">
        <v>3.2320459999999998E-21</v>
      </c>
      <c r="BY332" s="1">
        <v>8.6416849999999996E-19</v>
      </c>
      <c r="BZ332">
        <v>0.64795820000000004</v>
      </c>
      <c r="CA332">
        <v>24.94265</v>
      </c>
      <c r="CB332" s="1">
        <v>4.5725390000000001E-14</v>
      </c>
      <c r="CC332" s="1">
        <v>1.157949E-11</v>
      </c>
      <c r="CD332">
        <v>0.64902590000000004</v>
      </c>
      <c r="CE332">
        <v>24.914819999999999</v>
      </c>
      <c r="CF332" s="1">
        <v>1.215269E-9</v>
      </c>
      <c r="CG332" s="1">
        <v>3.1904529999999999E-7</v>
      </c>
      <c r="CH332">
        <v>0.65015319999999999</v>
      </c>
      <c r="CI332">
        <v>24.666820000000001</v>
      </c>
      <c r="CJ332" s="1">
        <v>1.081051E-6</v>
      </c>
      <c r="CK332" s="1">
        <v>2.9464690000000001E-4</v>
      </c>
      <c r="CL332">
        <v>0.6512211</v>
      </c>
      <c r="CM332">
        <v>24.307169999999999</v>
      </c>
      <c r="CN332" s="1">
        <v>1.8443760000000001E-4</v>
      </c>
      <c r="CO332" s="1">
        <v>5.1883619999999998E-2</v>
      </c>
      <c r="CP332">
        <v>0.65230960000000004</v>
      </c>
      <c r="CQ332">
        <v>23.911359999999998</v>
      </c>
      <c r="CR332" s="1">
        <v>9.8077800000000003E-3</v>
      </c>
      <c r="CS332" s="1">
        <v>2.8329209999999998</v>
      </c>
      <c r="CT332">
        <v>0.65319879999999997</v>
      </c>
      <c r="CU332">
        <v>23.956769999999999</v>
      </c>
      <c r="CV332" s="1">
        <v>0.2073189</v>
      </c>
      <c r="CW332" s="1">
        <v>61.355379999999997</v>
      </c>
      <c r="CX332">
        <v>0.65398009999999995</v>
      </c>
      <c r="CY332">
        <v>24.289339999999999</v>
      </c>
      <c r="CZ332" s="1">
        <v>2.0481090000000002</v>
      </c>
      <c r="DA332">
        <v>619.27319999999997</v>
      </c>
      <c r="DB332">
        <v>0.65465899999999999</v>
      </c>
      <c r="DC332">
        <v>24.497810000000001</v>
      </c>
      <c r="DD332" s="1">
        <v>10.631180000000001</v>
      </c>
      <c r="DE332">
        <v>3277.3969999999999</v>
      </c>
      <c r="DF332">
        <v>0.6553445</v>
      </c>
      <c r="DG332">
        <v>24.727409999999999</v>
      </c>
      <c r="DH332" s="1">
        <v>31.767720000000001</v>
      </c>
      <c r="DI332">
        <v>9971.6949999999997</v>
      </c>
      <c r="DJ332">
        <v>0.65583959999999997</v>
      </c>
      <c r="DK332">
        <v>24.628810000000001</v>
      </c>
      <c r="DL332">
        <v>58.950740000000003</v>
      </c>
      <c r="DM332">
        <v>18811.28</v>
      </c>
      <c r="DN332">
        <v>0.65668760000000004</v>
      </c>
      <c r="DO332">
        <v>24.43882</v>
      </c>
      <c r="DP332">
        <v>72.439499999999995</v>
      </c>
      <c r="DQ332">
        <v>23455.47</v>
      </c>
      <c r="DR332">
        <v>0.65810939999999996</v>
      </c>
      <c r="DS332">
        <v>24.25245</v>
      </c>
      <c r="DT332">
        <v>62.179720000000003</v>
      </c>
      <c r="DU332">
        <v>20390.080000000002</v>
      </c>
      <c r="DV332">
        <v>0.65975079999999997</v>
      </c>
      <c r="DW332">
        <v>23.971329999999998</v>
      </c>
      <c r="DX332">
        <v>39.053139999999999</v>
      </c>
      <c r="DY332">
        <v>12948.66</v>
      </c>
      <c r="DZ332">
        <v>0.66170910000000005</v>
      </c>
      <c r="EA332">
        <v>24.019659999999998</v>
      </c>
      <c r="EB332">
        <v>18.702480000000001</v>
      </c>
      <c r="EC332">
        <v>6260.0529999999999</v>
      </c>
      <c r="ED332">
        <v>0.66361550000000002</v>
      </c>
      <c r="EE332">
        <v>24.2333</v>
      </c>
      <c r="EF332">
        <v>7.0983159999999996</v>
      </c>
      <c r="EG332">
        <v>2395.6909999999998</v>
      </c>
      <c r="EH332">
        <v>0.66493369999999996</v>
      </c>
      <c r="EI332">
        <v>24.52882</v>
      </c>
      <c r="EJ332">
        <v>2.230092</v>
      </c>
      <c r="EK332">
        <v>757.8646</v>
      </c>
      <c r="EL332">
        <v>0.66504969999999997</v>
      </c>
      <c r="EM332">
        <v>24.761800000000001</v>
      </c>
      <c r="EN332">
        <v>0.62336550000000002</v>
      </c>
      <c r="EO332">
        <v>212.42099999999999</v>
      </c>
      <c r="EP332">
        <v>0.66497680000000003</v>
      </c>
      <c r="EQ332">
        <v>24.643719999999998</v>
      </c>
      <c r="ER332">
        <v>0.18803739999999999</v>
      </c>
      <c r="ES332">
        <v>63.445169999999997</v>
      </c>
      <c r="ET332">
        <v>0.66488420000000004</v>
      </c>
      <c r="EU332">
        <v>24.358429999999998</v>
      </c>
      <c r="EV332">
        <v>8.8919590000000007E-2</v>
      </c>
      <c r="EW332">
        <v>29.230070000000001</v>
      </c>
      <c r="EX332">
        <v>0.66536729999999999</v>
      </c>
      <c r="EY332">
        <v>24.128810000000001</v>
      </c>
      <c r="EZ332">
        <v>6.9778380000000001E-2</v>
      </c>
      <c r="FA332">
        <v>22.560580000000002</v>
      </c>
      <c r="FB332">
        <v>0.6659853</v>
      </c>
      <c r="FC332">
        <v>24.068470000000001</v>
      </c>
      <c r="FD332">
        <v>6.5978780000000001E-2</v>
      </c>
      <c r="FE332">
        <v>21.240010000000002</v>
      </c>
      <c r="FF332">
        <v>0.66700040000000005</v>
      </c>
      <c r="FG332">
        <v>24.706469999999999</v>
      </c>
      <c r="FH332">
        <v>6.3505489999999998E-2</v>
      </c>
      <c r="FI332">
        <v>20.41892</v>
      </c>
      <c r="FJ332">
        <v>0.6677244</v>
      </c>
      <c r="FK332">
        <v>25.19014</v>
      </c>
      <c r="FL332">
        <v>6.0033360000000001E-2</v>
      </c>
      <c r="FM332">
        <v>19.29909</v>
      </c>
      <c r="FN332">
        <v>0.667327</v>
      </c>
      <c r="FO332">
        <v>25.44276</v>
      </c>
      <c r="FP332">
        <v>5.5758549999999997E-2</v>
      </c>
      <c r="FQ332">
        <v>17.934339999999999</v>
      </c>
      <c r="FR332">
        <v>0.66519159999999999</v>
      </c>
      <c r="FS332">
        <v>25.509080000000001</v>
      </c>
      <c r="FT332">
        <v>5.1155779999999998E-2</v>
      </c>
      <c r="FU332">
        <v>16.479050000000001</v>
      </c>
      <c r="FV332">
        <v>0.66291610000000001</v>
      </c>
      <c r="FW332">
        <v>25.257290000000001</v>
      </c>
      <c r="FX332">
        <v>4.6570029999999998E-2</v>
      </c>
      <c r="FY332">
        <v>15.02467</v>
      </c>
      <c r="FZ332">
        <v>0.66042109999999998</v>
      </c>
      <c r="GA332">
        <v>24.872990000000001</v>
      </c>
      <c r="GB332" s="1">
        <v>4.2212619999999999E-2</v>
      </c>
      <c r="GC332">
        <v>13.64212</v>
      </c>
      <c r="GD332">
        <v>0.65843450000000003</v>
      </c>
      <c r="GE332">
        <v>24.637080000000001</v>
      </c>
      <c r="GF332" s="1">
        <v>3.824284E-2</v>
      </c>
      <c r="GG332">
        <v>12.372170000000001</v>
      </c>
      <c r="GH332">
        <v>0.65702459999999996</v>
      </c>
      <c r="GI332">
        <v>24.644189999999998</v>
      </c>
      <c r="GJ332" s="1">
        <v>3.4620520000000002E-2</v>
      </c>
      <c r="GK332">
        <v>11.20138</v>
      </c>
      <c r="GL332">
        <v>0.65586040000000001</v>
      </c>
      <c r="GM332">
        <v>25.42465</v>
      </c>
      <c r="GN332" s="1">
        <v>3.1364740000000002E-2</v>
      </c>
      <c r="GO332">
        <v>10.14481</v>
      </c>
      <c r="GP332">
        <v>0.65465779999999996</v>
      </c>
      <c r="GQ332">
        <v>26.161909999999999</v>
      </c>
      <c r="GR332" s="1">
        <v>2.8435539999999999E-2</v>
      </c>
      <c r="GS332">
        <v>9.1956290000000003</v>
      </c>
      <c r="GT332">
        <v>0.6529914</v>
      </c>
      <c r="GU332">
        <v>26.726890000000001</v>
      </c>
      <c r="GV332">
        <v>2.5794549999999999E-2</v>
      </c>
      <c r="GW332">
        <v>8.3422289999999997</v>
      </c>
      <c r="GX332">
        <v>0.65086670000000002</v>
      </c>
      <c r="GY332">
        <v>27.25686</v>
      </c>
      <c r="GZ332" s="1">
        <v>2.340035E-2</v>
      </c>
      <c r="HA332">
        <v>7.5720580000000002</v>
      </c>
      <c r="HB332">
        <v>0.64865430000000002</v>
      </c>
      <c r="HC332">
        <v>27.22888</v>
      </c>
      <c r="HD332" s="1">
        <v>2.1205310000000002E-2</v>
      </c>
      <c r="HE332">
        <v>6.8699110000000001</v>
      </c>
      <c r="HF332">
        <v>0.64651780000000003</v>
      </c>
      <c r="HG332">
        <v>26.705549999999999</v>
      </c>
      <c r="HH332" s="1">
        <v>1.9204450000000001E-2</v>
      </c>
      <c r="HI332">
        <v>6.2297750000000001</v>
      </c>
      <c r="HJ332">
        <v>0.64492229999999995</v>
      </c>
      <c r="HK332">
        <v>26.33548</v>
      </c>
      <c r="HL332" s="1">
        <v>1.7401860000000002E-2</v>
      </c>
      <c r="HM332">
        <v>5.65062</v>
      </c>
      <c r="HN332">
        <v>0.64335730000000002</v>
      </c>
      <c r="HO332">
        <v>26.189330000000002</v>
      </c>
      <c r="HP332" s="1">
        <v>1.5771210000000001E-2</v>
      </c>
      <c r="HQ332">
        <v>5.1274319999999998</v>
      </c>
      <c r="HR332">
        <v>0.64199499999999998</v>
      </c>
      <c r="HS332">
        <v>26.76679</v>
      </c>
      <c r="HT332" s="1">
        <v>1.430068E-2</v>
      </c>
      <c r="HU332">
        <v>4.6545810000000003</v>
      </c>
      <c r="HV332">
        <v>0.64085740000000002</v>
      </c>
      <c r="HW332">
        <v>27.684519999999999</v>
      </c>
      <c r="HX332" s="1">
        <v>1.2974589999999999E-2</v>
      </c>
      <c r="HY332">
        <v>4.2271470000000004</v>
      </c>
      <c r="HZ332">
        <v>0.63990970000000003</v>
      </c>
      <c r="IA332">
        <v>28.502030000000001</v>
      </c>
      <c r="IB332" s="1">
        <v>1.1770310000000001E-2</v>
      </c>
      <c r="IC332">
        <v>3.838454</v>
      </c>
      <c r="ID332">
        <v>0.63913830000000005</v>
      </c>
      <c r="IE332">
        <v>29.223880000000001</v>
      </c>
      <c r="IF332" s="1">
        <v>1.0667589999999999E-2</v>
      </c>
      <c r="IG332">
        <v>3.4817809999999998</v>
      </c>
      <c r="IH332">
        <v>0.63855709999999999</v>
      </c>
      <c r="II332">
        <v>29.246420000000001</v>
      </c>
      <c r="IJ332" s="1">
        <v>9.6453930000000004E-3</v>
      </c>
      <c r="IK332">
        <v>3.150541</v>
      </c>
      <c r="IL332">
        <v>0.63808229999999999</v>
      </c>
      <c r="IM332">
        <v>28.71733</v>
      </c>
      <c r="IN332" s="1">
        <v>8.6882509999999993E-3</v>
      </c>
      <c r="IO332">
        <v>2.8399619999999999</v>
      </c>
      <c r="IP332">
        <v>0.63774189999999997</v>
      </c>
      <c r="IQ332">
        <v>28.17605</v>
      </c>
      <c r="IR332" s="1">
        <v>7.7857660000000004E-3</v>
      </c>
      <c r="IS332">
        <v>2.546872</v>
      </c>
      <c r="IT332">
        <v>0.63747730000000002</v>
      </c>
      <c r="IU332">
        <v>27.776</v>
      </c>
      <c r="IV332" s="1">
        <v>6.9310300000000004E-3</v>
      </c>
      <c r="IW332">
        <v>2.2686440000000001</v>
      </c>
      <c r="IX332">
        <v>0.63732</v>
      </c>
      <c r="IY332">
        <v>28.0061</v>
      </c>
      <c r="IZ332" s="1">
        <v>6.1108630000000002E-3</v>
      </c>
      <c r="JA332">
        <v>2.0016280000000002</v>
      </c>
      <c r="JB332">
        <v>0.63720790000000005</v>
      </c>
      <c r="JC332">
        <v>28.214639999999999</v>
      </c>
      <c r="JD332" s="1">
        <v>5.3107049999999998E-3</v>
      </c>
      <c r="JE332">
        <v>1.741247</v>
      </c>
      <c r="JF332">
        <v>0.63711070000000003</v>
      </c>
      <c r="JG332">
        <v>28.545179999999998</v>
      </c>
      <c r="JH332" s="1">
        <v>4.5208979999999998E-3</v>
      </c>
      <c r="JI332">
        <v>1.484111</v>
      </c>
      <c r="JJ332">
        <v>0.63707130000000001</v>
      </c>
      <c r="JK332">
        <v>28.594819999999999</v>
      </c>
      <c r="JL332" s="1">
        <v>3.7496640000000002E-3</v>
      </c>
      <c r="JM332">
        <v>1.232599</v>
      </c>
      <c r="JN332">
        <v>0.63702300000000001</v>
      </c>
      <c r="JO332">
        <v>28.518460000000001</v>
      </c>
      <c r="JP332" s="1">
        <v>3.0276819999999999E-3</v>
      </c>
      <c r="JQ332">
        <v>0.99658060000000004</v>
      </c>
      <c r="JR332">
        <v>0.63698129999999997</v>
      </c>
      <c r="JS332">
        <v>28.464110000000002</v>
      </c>
      <c r="JT332" s="1">
        <v>2.3967289999999998E-3</v>
      </c>
      <c r="JU332">
        <v>0.78949939999999996</v>
      </c>
      <c r="JV332">
        <v>0.63696549999999996</v>
      </c>
      <c r="JW332">
        <v>28.35511</v>
      </c>
      <c r="JX332" s="1">
        <v>1.8880069999999999E-3</v>
      </c>
      <c r="JY332">
        <v>0.62183339999999998</v>
      </c>
      <c r="JZ332">
        <v>0.63696129999999995</v>
      </c>
      <c r="KA332">
        <v>28.226189999999999</v>
      </c>
      <c r="KB332" s="1">
        <v>1.508908E-3</v>
      </c>
      <c r="KC332">
        <v>0.4964016</v>
      </c>
      <c r="KD332">
        <v>0.63694119999999999</v>
      </c>
      <c r="KE332">
        <v>28.788740000000001</v>
      </c>
      <c r="KF332" s="1">
        <v>1.244273E-3</v>
      </c>
      <c r="KG332">
        <v>0.40865040000000002</v>
      </c>
      <c r="KH332">
        <v>0.63691640000000005</v>
      </c>
      <c r="KI332">
        <v>29.029789999999998</v>
      </c>
      <c r="KJ332" s="1">
        <v>1.066923E-3</v>
      </c>
      <c r="KK332">
        <v>0.34977589999999997</v>
      </c>
      <c r="KL332">
        <v>0.6369089</v>
      </c>
      <c r="KM332">
        <v>29.178889999999999</v>
      </c>
      <c r="KN332" s="1">
        <v>9.488605E-4</v>
      </c>
      <c r="KO332">
        <v>0.31059629999999999</v>
      </c>
      <c r="KP332">
        <v>0.63693920000000004</v>
      </c>
      <c r="KQ332">
        <v>29.375060000000001</v>
      </c>
      <c r="KR332" s="1">
        <v>8.6757830000000003E-4</v>
      </c>
      <c r="KS332">
        <v>0.28366599999999997</v>
      </c>
      <c r="KT332">
        <v>0.63695570000000001</v>
      </c>
      <c r="KU332">
        <v>29.201930000000001</v>
      </c>
      <c r="KV332" s="1">
        <v>8.0789190000000002E-4</v>
      </c>
      <c r="KW332">
        <v>0.26396500000000001</v>
      </c>
      <c r="KX332">
        <v>0.63696839999999999</v>
      </c>
      <c r="KY332">
        <v>28.59027</v>
      </c>
      <c r="KZ332" s="1">
        <v>7.6076789999999996E-4</v>
      </c>
      <c r="LA332">
        <v>0.2484526</v>
      </c>
      <c r="LB332">
        <v>0.63699470000000002</v>
      </c>
      <c r="LC332">
        <v>27.995840000000001</v>
      </c>
      <c r="LD332" s="1">
        <v>7.2088060000000001E-4</v>
      </c>
      <c r="LE332">
        <v>0.23536299999999999</v>
      </c>
      <c r="LF332">
        <v>0.63702789999999998</v>
      </c>
      <c r="LG332">
        <v>27.628450000000001</v>
      </c>
      <c r="LH332" s="1">
        <v>6.8562579999999998E-4</v>
      </c>
      <c r="LI332">
        <v>0.2238021</v>
      </c>
      <c r="LJ332">
        <v>0.63706890000000005</v>
      </c>
      <c r="LK332">
        <v>28.159089999999999</v>
      </c>
      <c r="LL332" s="1">
        <v>6.5342850000000001E-4</v>
      </c>
      <c r="LM332">
        <v>0.21327109999999999</v>
      </c>
      <c r="LN332">
        <v>0.63710960000000005</v>
      </c>
      <c r="LO332">
        <v>28.683160000000001</v>
      </c>
      <c r="LP332" s="1">
        <v>6.2368069999999996E-4</v>
      </c>
      <c r="LQ332">
        <v>0.20352390000000001</v>
      </c>
      <c r="LR332">
        <v>0.63712919999999995</v>
      </c>
      <c r="LS332">
        <v>29.133590000000002</v>
      </c>
      <c r="LT332" s="1">
        <v>5.9589539999999996E-4</v>
      </c>
      <c r="LU332">
        <v>0.1944323</v>
      </c>
      <c r="LV332">
        <v>0.63717000000000001</v>
      </c>
      <c r="LW332">
        <v>29.86224</v>
      </c>
      <c r="LX332" s="1">
        <v>5.6983309999999998E-4</v>
      </c>
      <c r="LY332">
        <v>0.18591379999999999</v>
      </c>
      <c r="LZ332">
        <v>0.63718859999999999</v>
      </c>
      <c r="MA332">
        <v>30.028949999999998</v>
      </c>
      <c r="MB332" s="1">
        <v>5.4523449999999997E-4</v>
      </c>
      <c r="MC332">
        <v>0.17788300000000001</v>
      </c>
      <c r="MD332">
        <v>0.63720160000000003</v>
      </c>
      <c r="ME332">
        <v>29.45045</v>
      </c>
      <c r="MF332" s="1">
        <v>5.2195219999999997E-4</v>
      </c>
      <c r="MG332">
        <v>0.170266</v>
      </c>
      <c r="MH332">
        <v>0.637235</v>
      </c>
      <c r="MI332">
        <v>28.887979999999999</v>
      </c>
      <c r="MJ332" s="1">
        <v>4.9983090000000003E-4</v>
      </c>
      <c r="MK332">
        <v>0.16304260000000001</v>
      </c>
      <c r="ML332">
        <v>0.63724530000000001</v>
      </c>
      <c r="MM332">
        <v>28.669930000000001</v>
      </c>
      <c r="MN332" s="1">
        <v>4.788185E-4</v>
      </c>
      <c r="MO332">
        <v>0.15618660000000001</v>
      </c>
      <c r="MP332">
        <v>0.63725220000000005</v>
      </c>
      <c r="MQ332">
        <v>29.19079</v>
      </c>
      <c r="MR332" s="1">
        <v>4.5888990000000001E-4</v>
      </c>
      <c r="MS332">
        <v>0.1496807</v>
      </c>
      <c r="MT332">
        <v>0.63728819999999997</v>
      </c>
      <c r="MU332">
        <v>29.886569999999999</v>
      </c>
      <c r="MV332" s="1">
        <v>4.399602E-4</v>
      </c>
      <c r="MW332">
        <v>0.14347660000000001</v>
      </c>
      <c r="MX332">
        <v>0.63728090000000004</v>
      </c>
      <c r="MY332">
        <v>30.388210000000001</v>
      </c>
      <c r="MZ332" s="1">
        <v>4.2189879999999998E-4</v>
      </c>
      <c r="NA332">
        <v>0.13758709999999999</v>
      </c>
      <c r="NB332">
        <v>0.63725419999999999</v>
      </c>
      <c r="NC332">
        <v>30.830030000000001</v>
      </c>
      <c r="ND332" s="1">
        <v>4.0471259999999998E-4</v>
      </c>
      <c r="NE332">
        <v>0.13197500000000001</v>
      </c>
      <c r="NF332">
        <v>0.63722040000000002</v>
      </c>
      <c r="NG332">
        <v>30.637309999999999</v>
      </c>
      <c r="NH332" s="1">
        <v>3.8835669999999999E-4</v>
      </c>
      <c r="NI332">
        <v>0.1266359</v>
      </c>
      <c r="NJ332">
        <v>0.63716600000000001</v>
      </c>
      <c r="NK332">
        <v>30.043009999999999</v>
      </c>
      <c r="NL332" s="1">
        <v>3.7279670000000002E-4</v>
      </c>
      <c r="NM332">
        <v>0.12155630000000001</v>
      </c>
      <c r="NN332">
        <v>0.6370981</v>
      </c>
      <c r="NO332">
        <v>29.50853</v>
      </c>
      <c r="NP332" s="1">
        <v>3.5798740000000001E-4</v>
      </c>
      <c r="NQ332">
        <v>0.1167232</v>
      </c>
      <c r="NR332">
        <v>0.63701030000000003</v>
      </c>
      <c r="NS332">
        <v>29.073699999999999</v>
      </c>
      <c r="NT332" s="1">
        <v>3.4382310000000003E-4</v>
      </c>
      <c r="NU332">
        <v>0.1121096</v>
      </c>
      <c r="NV332">
        <v>0.63691109999999995</v>
      </c>
      <c r="NW332">
        <v>28.925219999999999</v>
      </c>
      <c r="NX332" s="1">
        <v>3.3034520000000002E-4</v>
      </c>
      <c r="NY332">
        <v>0.1077133</v>
      </c>
      <c r="NZ332">
        <v>0.63677669999999997</v>
      </c>
      <c r="OA332">
        <v>29.276779999999999</v>
      </c>
      <c r="OB332" s="1">
        <v>3.1752439999999999E-4</v>
      </c>
      <c r="OC332">
        <v>0.10354289999999999</v>
      </c>
      <c r="OD332">
        <v>0.63663570000000003</v>
      </c>
      <c r="OE332">
        <v>29.406510000000001</v>
      </c>
      <c r="OF332" s="1">
        <v>3.054687E-4</v>
      </c>
      <c r="OG332">
        <v>9.9611580000000005E-2</v>
      </c>
      <c r="OH332">
        <v>0.63648720000000003</v>
      </c>
      <c r="OI332">
        <v>29.47561</v>
      </c>
      <c r="OJ332" s="1">
        <v>2.9413369999999999E-4</v>
      </c>
      <c r="OK332">
        <v>9.5916600000000005E-2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1.016659</v>
      </c>
      <c r="G333">
        <v>24.293769999999999</v>
      </c>
      <c r="H333">
        <v>0</v>
      </c>
      <c r="I333">
        <v>0</v>
      </c>
      <c r="J333">
        <v>1.0137069999999999</v>
      </c>
      <c r="K333">
        <v>24.333320000000001</v>
      </c>
      <c r="L333">
        <v>0</v>
      </c>
      <c r="M333">
        <v>0</v>
      </c>
      <c r="N333">
        <v>1.010904</v>
      </c>
      <c r="O333">
        <v>24.604330000000001</v>
      </c>
      <c r="P333">
        <v>0</v>
      </c>
      <c r="Q333">
        <v>0</v>
      </c>
      <c r="R333">
        <v>1.008184</v>
      </c>
      <c r="S333">
        <v>24.527270000000001</v>
      </c>
      <c r="T333">
        <v>0</v>
      </c>
      <c r="U333">
        <v>0</v>
      </c>
      <c r="V333">
        <v>1.005498</v>
      </c>
      <c r="W333">
        <v>24.3032</v>
      </c>
      <c r="X333">
        <v>0</v>
      </c>
      <c r="Y333">
        <v>0</v>
      </c>
      <c r="Z333">
        <v>1.0027969999999999</v>
      </c>
      <c r="AA333">
        <v>24.04899</v>
      </c>
      <c r="AB333">
        <v>0</v>
      </c>
      <c r="AC333">
        <v>0</v>
      </c>
      <c r="AD333">
        <v>1.000102</v>
      </c>
      <c r="AE333">
        <v>23.67145</v>
      </c>
      <c r="AF333">
        <v>0</v>
      </c>
      <c r="AG333">
        <v>0</v>
      </c>
      <c r="AH333">
        <v>0.99763650000000004</v>
      </c>
      <c r="AI333">
        <v>23.370149999999999</v>
      </c>
      <c r="AJ333">
        <v>0</v>
      </c>
      <c r="AK333">
        <v>0</v>
      </c>
      <c r="AL333">
        <v>0.99531320000000001</v>
      </c>
      <c r="AM333">
        <v>23.572389999999999</v>
      </c>
      <c r="AN333">
        <v>0</v>
      </c>
      <c r="AO333">
        <v>0</v>
      </c>
      <c r="AP333">
        <v>0.99299579999999998</v>
      </c>
      <c r="AQ333">
        <v>23.62303</v>
      </c>
      <c r="AR333">
        <v>0</v>
      </c>
      <c r="AS333">
        <v>0</v>
      </c>
      <c r="AT333">
        <v>0.99064799999999997</v>
      </c>
      <c r="AU333">
        <v>23.737439999999999</v>
      </c>
      <c r="AV333">
        <v>0</v>
      </c>
      <c r="AW333">
        <v>0</v>
      </c>
      <c r="AX333">
        <v>0.98800699999999997</v>
      </c>
      <c r="AY333">
        <v>23.84918</v>
      </c>
      <c r="AZ333">
        <v>0</v>
      </c>
      <c r="BA333">
        <v>0</v>
      </c>
      <c r="BB333">
        <v>0.98517379999999999</v>
      </c>
      <c r="BC333">
        <v>23.738029999999998</v>
      </c>
      <c r="BD333">
        <v>0</v>
      </c>
      <c r="BE333">
        <v>0</v>
      </c>
      <c r="BF333">
        <v>0.98224089999999997</v>
      </c>
      <c r="BG333">
        <v>23.565190000000001</v>
      </c>
      <c r="BH333">
        <v>0</v>
      </c>
      <c r="BI333">
        <v>0</v>
      </c>
      <c r="BJ333">
        <v>0.97972990000000004</v>
      </c>
      <c r="BK333">
        <v>23.444669999999999</v>
      </c>
      <c r="BL333">
        <v>0</v>
      </c>
      <c r="BM333">
        <v>0</v>
      </c>
      <c r="BN333">
        <v>0.97765760000000002</v>
      </c>
      <c r="BO333">
        <v>23.604120000000002</v>
      </c>
      <c r="BP333">
        <v>0</v>
      </c>
      <c r="BQ333">
        <v>0</v>
      </c>
      <c r="BR333">
        <v>0.97598940000000001</v>
      </c>
      <c r="BS333">
        <v>23.995090000000001</v>
      </c>
      <c r="BT333">
        <v>4.061786E-30</v>
      </c>
      <c r="BU333">
        <v>1.143982E-27</v>
      </c>
      <c r="BV333">
        <v>0.97429699999999997</v>
      </c>
      <c r="BW333">
        <v>24.503679999999999</v>
      </c>
      <c r="BX333" s="1">
        <v>2.050242E-21</v>
      </c>
      <c r="BY333" s="1">
        <v>4.6601919999999999E-19</v>
      </c>
      <c r="BZ333">
        <v>0.97284380000000004</v>
      </c>
      <c r="CA333">
        <v>24.928719999999998</v>
      </c>
      <c r="CB333" s="1">
        <v>1.8354079999999999E-14</v>
      </c>
      <c r="CC333" s="1">
        <v>3.7303300000000003E-12</v>
      </c>
      <c r="CD333">
        <v>0.97140420000000005</v>
      </c>
      <c r="CE333">
        <v>24.91151</v>
      </c>
      <c r="CF333" s="1">
        <v>7.0657930000000004E-10</v>
      </c>
      <c r="CG333" s="1">
        <v>1.593186E-7</v>
      </c>
      <c r="CH333">
        <v>0.96996720000000003</v>
      </c>
      <c r="CI333">
        <v>24.67183</v>
      </c>
      <c r="CJ333" s="1">
        <v>7.1379920000000001E-7</v>
      </c>
      <c r="CK333" s="1">
        <v>1.691586E-4</v>
      </c>
      <c r="CL333">
        <v>0.96842220000000001</v>
      </c>
      <c r="CM333">
        <v>24.322089999999999</v>
      </c>
      <c r="CN333" s="1">
        <v>1.3275529999999999E-4</v>
      </c>
      <c r="CO333" s="1">
        <v>3.2650800000000001E-2</v>
      </c>
      <c r="CP333">
        <v>0.96643710000000005</v>
      </c>
      <c r="CQ333">
        <v>23.926269999999999</v>
      </c>
      <c r="CR333" s="1">
        <v>7.5603110000000001E-3</v>
      </c>
      <c r="CS333" s="1">
        <v>1.915789</v>
      </c>
      <c r="CT333">
        <v>0.96433530000000001</v>
      </c>
      <c r="CU333">
        <v>23.95703</v>
      </c>
      <c r="CV333" s="1">
        <v>0.16936880000000001</v>
      </c>
      <c r="CW333" s="1">
        <v>44.064459999999997</v>
      </c>
      <c r="CX333">
        <v>0.96175060000000001</v>
      </c>
      <c r="CY333">
        <v>24.289339999999999</v>
      </c>
      <c r="CZ333" s="1">
        <v>1.759544</v>
      </c>
      <c r="DA333" s="1">
        <v>468.42009999999999</v>
      </c>
      <c r="DB333">
        <v>0.95872820000000003</v>
      </c>
      <c r="DC333">
        <v>24.492450000000002</v>
      </c>
      <c r="DD333" s="1">
        <v>9.5468229999999998</v>
      </c>
      <c r="DE333">
        <v>2594.6179999999999</v>
      </c>
      <c r="DF333">
        <v>0.95527289999999998</v>
      </c>
      <c r="DG333">
        <v>24.713789999999999</v>
      </c>
      <c r="DH333" s="1">
        <v>29.66696</v>
      </c>
      <c r="DI333">
        <v>8220.8060000000005</v>
      </c>
      <c r="DJ333">
        <v>0.95111880000000004</v>
      </c>
      <c r="DK333">
        <v>24.6203</v>
      </c>
      <c r="DL333">
        <v>57.001820000000002</v>
      </c>
      <c r="DM333">
        <v>16082.43</v>
      </c>
      <c r="DN333">
        <v>0.94668779999999997</v>
      </c>
      <c r="DO333">
        <v>24.42774</v>
      </c>
      <c r="DP333">
        <v>72.242869999999996</v>
      </c>
      <c r="DQ333">
        <v>20727.240000000002</v>
      </c>
      <c r="DR333">
        <v>0.9425133</v>
      </c>
      <c r="DS333">
        <v>24.245460000000001</v>
      </c>
      <c r="DT333">
        <v>63.751669999999997</v>
      </c>
      <c r="DU333">
        <v>18569.75</v>
      </c>
      <c r="DV333">
        <v>0.93833509999999998</v>
      </c>
      <c r="DW333">
        <v>23.973210000000002</v>
      </c>
      <c r="DX333">
        <v>41.038539999999998</v>
      </c>
      <c r="DY333">
        <v>12122.37</v>
      </c>
      <c r="DZ333">
        <v>0.93395419999999996</v>
      </c>
      <c r="EA333">
        <v>24.01707</v>
      </c>
      <c r="EB333">
        <v>20.082100000000001</v>
      </c>
      <c r="EC333">
        <v>6009.62</v>
      </c>
      <c r="ED333">
        <v>0.92904469999999995</v>
      </c>
      <c r="EE333">
        <v>24.22608</v>
      </c>
      <c r="EF333">
        <v>7.7665749999999996</v>
      </c>
      <c r="EG333">
        <v>2353.0500000000002</v>
      </c>
      <c r="EH333">
        <v>0.92334119999999997</v>
      </c>
      <c r="EI333">
        <v>24.515219999999999</v>
      </c>
      <c r="EJ333">
        <v>2.4752200000000002</v>
      </c>
      <c r="EK333">
        <v>758.85559999999998</v>
      </c>
      <c r="EL333">
        <v>0.91835020000000001</v>
      </c>
      <c r="EM333">
        <v>24.75291</v>
      </c>
      <c r="EN333">
        <v>0.69610159999999999</v>
      </c>
      <c r="EO333">
        <v>215.0788</v>
      </c>
      <c r="EP333">
        <v>0.91307870000000002</v>
      </c>
      <c r="EQ333">
        <v>24.638850000000001</v>
      </c>
      <c r="ER333">
        <v>0.20601079999999999</v>
      </c>
      <c r="ES333">
        <v>63.581470000000003</v>
      </c>
      <c r="ET333">
        <v>0.90761320000000001</v>
      </c>
      <c r="EU333">
        <v>24.346329999999998</v>
      </c>
      <c r="EV333">
        <v>9.2682810000000004E-2</v>
      </c>
      <c r="EW333">
        <v>28.199120000000001</v>
      </c>
      <c r="EX333">
        <v>0.90230299999999997</v>
      </c>
      <c r="EY333">
        <v>24.12631</v>
      </c>
      <c r="EZ333">
        <v>7.0487800000000003E-2</v>
      </c>
      <c r="FA333">
        <v>21.276199999999999</v>
      </c>
      <c r="FB333">
        <v>0.89704419999999996</v>
      </c>
      <c r="FC333">
        <v>24.054400000000001</v>
      </c>
      <c r="FD333">
        <v>6.6208879999999998E-2</v>
      </c>
      <c r="FE333">
        <v>20.026240000000001</v>
      </c>
      <c r="FF333">
        <v>0.89236789999999999</v>
      </c>
      <c r="FG333">
        <v>24.688500000000001</v>
      </c>
      <c r="FH333">
        <v>6.3783329999999999E-2</v>
      </c>
      <c r="FI333">
        <v>19.38663</v>
      </c>
      <c r="FJ333">
        <v>0.88704780000000005</v>
      </c>
      <c r="FK333">
        <v>25.183599999999998</v>
      </c>
      <c r="FL333">
        <v>6.0398519999999997E-2</v>
      </c>
      <c r="FM333">
        <v>18.469159999999999</v>
      </c>
      <c r="FN333">
        <v>0.88148360000000003</v>
      </c>
      <c r="FO333">
        <v>25.43703</v>
      </c>
      <c r="FP333">
        <v>5.6153719999999997E-2</v>
      </c>
      <c r="FQ333">
        <v>17.278089999999999</v>
      </c>
      <c r="FR333">
        <v>0.87637830000000005</v>
      </c>
      <c r="FS333">
        <v>25.508800000000001</v>
      </c>
      <c r="FT333">
        <v>5.1571739999999998E-2</v>
      </c>
      <c r="FU333">
        <v>15.95707</v>
      </c>
      <c r="FV333">
        <v>0.87109829999999999</v>
      </c>
      <c r="FW333">
        <v>25.266030000000001</v>
      </c>
      <c r="FX333">
        <v>4.6974509999999997E-2</v>
      </c>
      <c r="FY333">
        <v>14.616809999999999</v>
      </c>
      <c r="FZ333">
        <v>0.86549719999999997</v>
      </c>
      <c r="GA333">
        <v>24.874420000000001</v>
      </c>
      <c r="GB333" s="1">
        <v>4.2592230000000002E-2</v>
      </c>
      <c r="GC333">
        <v>13.332100000000001</v>
      </c>
      <c r="GD333">
        <v>0.8602476</v>
      </c>
      <c r="GE333">
        <v>24.634260000000001</v>
      </c>
      <c r="GF333" s="1">
        <v>3.8593339999999997E-2</v>
      </c>
      <c r="GG333">
        <v>12.148960000000001</v>
      </c>
      <c r="GH333">
        <v>0.85566070000000005</v>
      </c>
      <c r="GI333">
        <v>24.626619999999999</v>
      </c>
      <c r="GJ333" s="1">
        <v>3.4940209999999999E-2</v>
      </c>
      <c r="GK333">
        <v>11.05152</v>
      </c>
      <c r="GL333">
        <v>0.85138599999999998</v>
      </c>
      <c r="GM333">
        <v>25.400289999999998</v>
      </c>
      <c r="GN333" s="1">
        <v>3.1654509999999997E-2</v>
      </c>
      <c r="GO333">
        <v>10.058719999999999</v>
      </c>
      <c r="GP333">
        <v>0.8470664</v>
      </c>
      <c r="GQ333">
        <v>26.14471</v>
      </c>
      <c r="GR333" s="1">
        <v>2.8697569999999999E-2</v>
      </c>
      <c r="GS333">
        <v>9.1622489999999992</v>
      </c>
      <c r="GT333">
        <v>0.84288580000000002</v>
      </c>
      <c r="GU333">
        <v>26.711030000000001</v>
      </c>
      <c r="GV333">
        <v>2.6028619999999999E-2</v>
      </c>
      <c r="GW333">
        <v>8.3477779999999999</v>
      </c>
      <c r="GX333">
        <v>0.83923910000000002</v>
      </c>
      <c r="GY333">
        <v>27.247409999999999</v>
      </c>
      <c r="GZ333" s="1">
        <v>2.3615420000000002E-2</v>
      </c>
      <c r="HA333">
        <v>7.6062969999999996</v>
      </c>
      <c r="HB333">
        <v>0.83552590000000004</v>
      </c>
      <c r="HC333">
        <v>27.2468</v>
      </c>
      <c r="HD333" s="1">
        <v>2.1401179999999999E-2</v>
      </c>
      <c r="HE333">
        <v>6.9264020000000004</v>
      </c>
      <c r="HF333">
        <v>0.83197339999999997</v>
      </c>
      <c r="HG333">
        <v>26.725580000000001</v>
      </c>
      <c r="HH333" s="1">
        <v>1.938262E-2</v>
      </c>
      <c r="HI333">
        <v>6.3035649999999999</v>
      </c>
      <c r="HJ333">
        <v>0.82872990000000002</v>
      </c>
      <c r="HK333">
        <v>26.348780000000001</v>
      </c>
      <c r="HL333" s="1">
        <v>1.7562419999999999E-2</v>
      </c>
      <c r="HM333">
        <v>5.7390840000000001</v>
      </c>
      <c r="HN333">
        <v>0.8257198</v>
      </c>
      <c r="HO333">
        <v>26.19631</v>
      </c>
      <c r="HP333" s="1">
        <v>1.5916360000000001E-2</v>
      </c>
      <c r="HQ333">
        <v>5.2254139999999998</v>
      </c>
      <c r="HR333">
        <v>0.82317530000000005</v>
      </c>
      <c r="HS333">
        <v>26.758030000000002</v>
      </c>
      <c r="HT333" s="1">
        <v>1.443148E-2</v>
      </c>
      <c r="HU333">
        <v>4.7576320000000001</v>
      </c>
      <c r="HV333">
        <v>0.82098369999999998</v>
      </c>
      <c r="HW333">
        <v>27.662140000000001</v>
      </c>
      <c r="HX333" s="1">
        <v>1.309276E-2</v>
      </c>
      <c r="HY333">
        <v>4.3323320000000001</v>
      </c>
      <c r="HZ333">
        <v>0.81913959999999997</v>
      </c>
      <c r="IA333">
        <v>28.483409999999999</v>
      </c>
      <c r="IB333" s="1">
        <v>1.18782E-2</v>
      </c>
      <c r="IC333">
        <v>3.9434010000000002</v>
      </c>
      <c r="ID333">
        <v>0.81763019999999997</v>
      </c>
      <c r="IE333">
        <v>29.21144</v>
      </c>
      <c r="IF333" s="1">
        <v>1.076684E-2</v>
      </c>
      <c r="IG333">
        <v>3.5845120000000001</v>
      </c>
      <c r="IH333">
        <v>0.81646700000000005</v>
      </c>
      <c r="II333">
        <v>29.263179999999998</v>
      </c>
      <c r="IJ333" s="1">
        <v>9.7380350000000008E-3</v>
      </c>
      <c r="IK333">
        <v>3.2497199999999999</v>
      </c>
      <c r="IL333">
        <v>0.81555840000000002</v>
      </c>
      <c r="IM333">
        <v>28.749770000000002</v>
      </c>
      <c r="IN333" s="1">
        <v>8.7752739999999996E-3</v>
      </c>
      <c r="IO333">
        <v>2.9343520000000001</v>
      </c>
      <c r="IP333">
        <v>0.81484299999999998</v>
      </c>
      <c r="IQ333">
        <v>28.20365</v>
      </c>
      <c r="IR333" s="1">
        <v>7.8679030000000007E-3</v>
      </c>
      <c r="IS333">
        <v>2.6356329999999999</v>
      </c>
      <c r="IT333">
        <v>0.8143494</v>
      </c>
      <c r="IU333">
        <v>27.798010000000001</v>
      </c>
      <c r="IV333" s="1">
        <v>7.0091069999999997E-3</v>
      </c>
      <c r="IW333">
        <v>2.3511899999999999</v>
      </c>
      <c r="IX333">
        <v>0.8139691</v>
      </c>
      <c r="IY333">
        <v>28.005379999999999</v>
      </c>
      <c r="IZ333" s="1">
        <v>6.1863539999999998E-3</v>
      </c>
      <c r="JA333">
        <v>2.077928</v>
      </c>
      <c r="JB333">
        <v>0.8136873</v>
      </c>
      <c r="JC333">
        <v>28.209769999999999</v>
      </c>
      <c r="JD333" s="1">
        <v>5.3848309999999996E-3</v>
      </c>
      <c r="JE333">
        <v>1.811269</v>
      </c>
      <c r="JF333">
        <v>0.81350480000000003</v>
      </c>
      <c r="JG333">
        <v>28.542010000000001</v>
      </c>
      <c r="JH333" s="1">
        <v>4.5941000000000003E-3</v>
      </c>
      <c r="JI333">
        <v>1.547607</v>
      </c>
      <c r="JJ333">
        <v>0.81339740000000005</v>
      </c>
      <c r="JK333">
        <v>28.595269999999999</v>
      </c>
      <c r="JL333" s="1">
        <v>3.820234E-3</v>
      </c>
      <c r="JM333">
        <v>1.28894</v>
      </c>
      <c r="JN333">
        <v>0.81330199999999997</v>
      </c>
      <c r="JO333">
        <v>28.533550000000002</v>
      </c>
      <c r="JP333" s="1">
        <v>3.0920209999999999E-3</v>
      </c>
      <c r="JQ333">
        <v>1.044778</v>
      </c>
      <c r="JR333">
        <v>0.81323979999999996</v>
      </c>
      <c r="JS333">
        <v>28.48536</v>
      </c>
      <c r="JT333" s="1">
        <v>2.4510529999999999E-3</v>
      </c>
      <c r="JU333">
        <v>0.82894069999999997</v>
      </c>
      <c r="JV333">
        <v>0.8131737</v>
      </c>
      <c r="JW333">
        <v>28.38054</v>
      </c>
      <c r="JX333" s="1">
        <v>1.930261E-3</v>
      </c>
      <c r="JY333">
        <v>0.65281219999999995</v>
      </c>
      <c r="JZ333">
        <v>0.81314030000000004</v>
      </c>
      <c r="KA333">
        <v>28.24175</v>
      </c>
      <c r="KB333" s="1">
        <v>1.539391E-3</v>
      </c>
      <c r="KC333">
        <v>0.52010369999999995</v>
      </c>
      <c r="KD333">
        <v>0.81308720000000001</v>
      </c>
      <c r="KE333">
        <v>28.785029999999999</v>
      </c>
      <c r="KF333" s="1">
        <v>1.2650160000000001E-3</v>
      </c>
      <c r="KG333">
        <v>0.42673290000000003</v>
      </c>
      <c r="KH333">
        <v>0.81308499999999995</v>
      </c>
      <c r="KI333">
        <v>29.035219999999999</v>
      </c>
      <c r="KJ333" s="1">
        <v>1.0807080000000001E-3</v>
      </c>
      <c r="KK333">
        <v>0.36393199999999998</v>
      </c>
      <c r="KL333">
        <v>0.81307859999999998</v>
      </c>
      <c r="KM333">
        <v>29.184619999999999</v>
      </c>
      <c r="KN333" s="1">
        <v>9.5811500000000005E-4</v>
      </c>
      <c r="KO333">
        <v>0.32216250000000002</v>
      </c>
      <c r="KP333">
        <v>0.81311290000000003</v>
      </c>
      <c r="KQ333">
        <v>29.371980000000001</v>
      </c>
      <c r="KR333" s="1">
        <v>8.7411749999999995E-4</v>
      </c>
      <c r="KS333">
        <v>0.29359210000000002</v>
      </c>
      <c r="KT333">
        <v>0.8131659</v>
      </c>
      <c r="KU333">
        <v>29.233809999999998</v>
      </c>
      <c r="KV333" s="1">
        <v>8.1287009999999997E-4</v>
      </c>
      <c r="KW333">
        <v>0.27282790000000001</v>
      </c>
      <c r="KX333">
        <v>0.81320219999999999</v>
      </c>
      <c r="KY333">
        <v>28.631260000000001</v>
      </c>
      <c r="KZ333" s="1">
        <v>7.6482150000000001E-4</v>
      </c>
      <c r="LA333">
        <v>0.25657950000000002</v>
      </c>
      <c r="LB333">
        <v>0.81326339999999997</v>
      </c>
      <c r="LC333">
        <v>28.033000000000001</v>
      </c>
      <c r="LD333" s="1">
        <v>7.2438299999999999E-4</v>
      </c>
      <c r="LE333">
        <v>0.2429482</v>
      </c>
      <c r="LF333">
        <v>0.81331260000000005</v>
      </c>
      <c r="LG333">
        <v>27.65681</v>
      </c>
      <c r="LH333" s="1">
        <v>6.8878229999999997E-4</v>
      </c>
      <c r="LI333">
        <v>0.2309541</v>
      </c>
      <c r="LJ333">
        <v>0.81336240000000004</v>
      </c>
      <c r="LK333">
        <v>28.170110000000001</v>
      </c>
      <c r="LL333" s="1">
        <v>6.5632959999999997E-4</v>
      </c>
      <c r="LM333">
        <v>0.22005379999999999</v>
      </c>
      <c r="LN333">
        <v>0.8134074</v>
      </c>
      <c r="LO333">
        <v>28.693200000000001</v>
      </c>
      <c r="LP333" s="1">
        <v>6.2637580000000003E-4</v>
      </c>
      <c r="LQ333">
        <v>0.20997270000000001</v>
      </c>
      <c r="LR333">
        <v>0.81348770000000004</v>
      </c>
      <c r="LS333">
        <v>29.1313</v>
      </c>
      <c r="LT333" s="1">
        <v>5.9841889999999996E-4</v>
      </c>
      <c r="LU333">
        <v>0.20057349999999999</v>
      </c>
      <c r="LV333">
        <v>0.81354479999999996</v>
      </c>
      <c r="LW333">
        <v>29.85482</v>
      </c>
      <c r="LX333" s="1">
        <v>5.7220769999999995E-4</v>
      </c>
      <c r="LY333">
        <v>0.19177469999999999</v>
      </c>
      <c r="LZ333">
        <v>0.81359409999999999</v>
      </c>
      <c r="MA333">
        <v>30.058229999999998</v>
      </c>
      <c r="MB333" s="1">
        <v>5.4747610000000001E-4</v>
      </c>
      <c r="MC333">
        <v>0.18347759999999999</v>
      </c>
      <c r="MD333">
        <v>0.81363059999999998</v>
      </c>
      <c r="ME333">
        <v>29.491299999999999</v>
      </c>
      <c r="MF333" s="1">
        <v>5.2407349999999996E-4</v>
      </c>
      <c r="MG333">
        <v>0.17561360000000001</v>
      </c>
      <c r="MH333">
        <v>0.81368589999999996</v>
      </c>
      <c r="MI333">
        <v>28.917760000000001</v>
      </c>
      <c r="MJ333" s="1">
        <v>5.0185500000000005E-4</v>
      </c>
      <c r="MK333">
        <v>0.16815959999999999</v>
      </c>
      <c r="ML333">
        <v>0.81370160000000002</v>
      </c>
      <c r="MM333">
        <v>28.693159999999999</v>
      </c>
      <c r="MN333" s="1">
        <v>4.807341E-4</v>
      </c>
      <c r="MO333">
        <v>0.1610799</v>
      </c>
      <c r="MP333">
        <v>0.81372909999999998</v>
      </c>
      <c r="MQ333">
        <v>29.20337</v>
      </c>
      <c r="MR333" s="1">
        <v>4.60705E-4</v>
      </c>
      <c r="MS333">
        <v>0.15436320000000001</v>
      </c>
      <c r="MT333">
        <v>0.81378269999999997</v>
      </c>
      <c r="MU333">
        <v>29.886559999999999</v>
      </c>
      <c r="MV333" s="1">
        <v>4.4169540000000001E-4</v>
      </c>
      <c r="MW333">
        <v>0.14796509999999999</v>
      </c>
      <c r="MX333">
        <v>0.81376890000000002</v>
      </c>
      <c r="MY333">
        <v>30.385809999999999</v>
      </c>
      <c r="MZ333" s="1">
        <v>4.2354980000000001E-4</v>
      </c>
      <c r="NA333">
        <v>0.14188919999999999</v>
      </c>
      <c r="NB333">
        <v>0.81376890000000002</v>
      </c>
      <c r="NC333">
        <v>30.832159999999998</v>
      </c>
      <c r="ND333">
        <v>4.0628369999999998E-4</v>
      </c>
      <c r="NE333">
        <v>0.136097</v>
      </c>
      <c r="NF333">
        <v>0.81373379999999995</v>
      </c>
      <c r="NG333">
        <v>30.666689999999999</v>
      </c>
      <c r="NH333" s="1">
        <v>3.8984890000000002E-4</v>
      </c>
      <c r="NI333">
        <v>0.13059019999999999</v>
      </c>
      <c r="NJ333">
        <v>0.81366930000000004</v>
      </c>
      <c r="NK333">
        <v>30.082840000000001</v>
      </c>
      <c r="NL333" s="1">
        <v>3.7422380000000003E-4</v>
      </c>
      <c r="NM333">
        <v>0.12535350000000001</v>
      </c>
      <c r="NN333">
        <v>0.81358839999999999</v>
      </c>
      <c r="NO333">
        <v>29.54186</v>
      </c>
      <c r="NP333" s="1">
        <v>3.5934310000000001E-4</v>
      </c>
      <c r="NQ333">
        <v>0.1203699</v>
      </c>
      <c r="NR333">
        <v>0.81346779999999996</v>
      </c>
      <c r="NS333">
        <v>29.10821</v>
      </c>
      <c r="NT333" s="1">
        <v>3.4511840000000003E-4</v>
      </c>
      <c r="NU333">
        <v>0.115617</v>
      </c>
      <c r="NV333">
        <v>0.81336520000000001</v>
      </c>
      <c r="NW333">
        <v>28.94408</v>
      </c>
      <c r="NX333" s="1">
        <v>3.3157690000000002E-4</v>
      </c>
      <c r="NY333">
        <v>0.1110883</v>
      </c>
      <c r="NZ333">
        <v>0.81321399999999999</v>
      </c>
      <c r="OA333">
        <v>29.286850000000001</v>
      </c>
      <c r="OB333" s="1">
        <v>3.1869100000000002E-4</v>
      </c>
      <c r="OC333">
        <v>0.10678890000000001</v>
      </c>
      <c r="OD333">
        <v>0.81303780000000003</v>
      </c>
      <c r="OE333">
        <v>29.409479999999999</v>
      </c>
      <c r="OF333" s="1">
        <v>3.065651E-4</v>
      </c>
      <c r="OG333">
        <v>0.1027351</v>
      </c>
      <c r="OH333">
        <v>0.81288099999999996</v>
      </c>
      <c r="OI333">
        <v>29.48489</v>
      </c>
      <c r="OJ333" s="1">
        <v>2.9516120000000002E-4</v>
      </c>
      <c r="OK333">
        <v>9.8924910000000005E-2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1.024462</v>
      </c>
      <c r="G334">
        <v>24.303039999999999</v>
      </c>
      <c r="H334">
        <v>0</v>
      </c>
      <c r="I334">
        <v>0</v>
      </c>
      <c r="J334">
        <v>1.0206710000000001</v>
      </c>
      <c r="K334">
        <v>24.339310000000001</v>
      </c>
      <c r="L334">
        <v>0</v>
      </c>
      <c r="M334">
        <v>0</v>
      </c>
      <c r="N334">
        <v>1.0170440000000001</v>
      </c>
      <c r="O334">
        <v>24.59808</v>
      </c>
      <c r="P334">
        <v>0</v>
      </c>
      <c r="Q334">
        <v>0</v>
      </c>
      <c r="R334">
        <v>1.013509</v>
      </c>
      <c r="S334">
        <v>24.536259999999999</v>
      </c>
      <c r="T334">
        <v>0</v>
      </c>
      <c r="U334">
        <v>0</v>
      </c>
      <c r="V334">
        <v>1.0100199999999999</v>
      </c>
      <c r="W334">
        <v>24.318149999999999</v>
      </c>
      <c r="X334">
        <v>0</v>
      </c>
      <c r="Y334">
        <v>0</v>
      </c>
      <c r="Z334">
        <v>1.0065090000000001</v>
      </c>
      <c r="AA334">
        <v>24.07461</v>
      </c>
      <c r="AB334">
        <v>0</v>
      </c>
      <c r="AC334">
        <v>0</v>
      </c>
      <c r="AD334">
        <v>1.0029760000000001</v>
      </c>
      <c r="AE334">
        <v>23.704360000000001</v>
      </c>
      <c r="AF334">
        <v>0</v>
      </c>
      <c r="AG334">
        <v>0</v>
      </c>
      <c r="AH334">
        <v>0.99969140000000001</v>
      </c>
      <c r="AI334">
        <v>23.397770000000001</v>
      </c>
      <c r="AJ334">
        <v>0</v>
      </c>
      <c r="AK334">
        <v>0</v>
      </c>
      <c r="AL334">
        <v>0.99656750000000005</v>
      </c>
      <c r="AM334">
        <v>23.586400000000001</v>
      </c>
      <c r="AN334">
        <v>0</v>
      </c>
      <c r="AO334">
        <v>0</v>
      </c>
      <c r="AP334">
        <v>0.99342220000000003</v>
      </c>
      <c r="AQ334">
        <v>23.627839999999999</v>
      </c>
      <c r="AR334">
        <v>0</v>
      </c>
      <c r="AS334">
        <v>0</v>
      </c>
      <c r="AT334">
        <v>0.9901742</v>
      </c>
      <c r="AU334">
        <v>23.726710000000001</v>
      </c>
      <c r="AV334">
        <v>0</v>
      </c>
      <c r="AW334">
        <v>0</v>
      </c>
      <c r="AX334">
        <v>0.98653310000000005</v>
      </c>
      <c r="AY334">
        <v>23.84984</v>
      </c>
      <c r="AZ334">
        <v>0</v>
      </c>
      <c r="BA334">
        <v>0</v>
      </c>
      <c r="BB334">
        <v>0.98253990000000002</v>
      </c>
      <c r="BC334">
        <v>23.74851</v>
      </c>
      <c r="BD334">
        <v>0</v>
      </c>
      <c r="BE334">
        <v>0</v>
      </c>
      <c r="BF334">
        <v>0.97817290000000001</v>
      </c>
      <c r="BG334">
        <v>23.581420000000001</v>
      </c>
      <c r="BH334">
        <v>0</v>
      </c>
      <c r="BI334">
        <v>0</v>
      </c>
      <c r="BJ334">
        <v>0.9742461</v>
      </c>
      <c r="BK334">
        <v>23.469860000000001</v>
      </c>
      <c r="BL334">
        <v>0</v>
      </c>
      <c r="BM334">
        <v>0</v>
      </c>
      <c r="BN334">
        <v>0.97080330000000004</v>
      </c>
      <c r="BO334">
        <v>23.622720000000001</v>
      </c>
      <c r="BP334">
        <v>0</v>
      </c>
      <c r="BQ334">
        <v>0</v>
      </c>
      <c r="BR334">
        <v>0.96759070000000003</v>
      </c>
      <c r="BS334">
        <v>24.00384</v>
      </c>
      <c r="BT334">
        <v>2.2212349999999998E-31</v>
      </c>
      <c r="BU334">
        <v>6.223744E-29</v>
      </c>
      <c r="BV334">
        <v>0.96438760000000001</v>
      </c>
      <c r="BW334">
        <v>24.505199999999999</v>
      </c>
      <c r="BX334">
        <v>1.2632669999999999E-21</v>
      </c>
      <c r="BY334" s="1">
        <v>2.5479149999999999E-19</v>
      </c>
      <c r="BZ334">
        <v>0.96139490000000005</v>
      </c>
      <c r="CA334">
        <v>24.92362</v>
      </c>
      <c r="CB334" s="1">
        <v>6.892254E-15</v>
      </c>
      <c r="CC334" s="1">
        <v>1.1626709999999999E-12</v>
      </c>
      <c r="CD334">
        <v>0.95842740000000004</v>
      </c>
      <c r="CE334">
        <v>24.914069999999999</v>
      </c>
      <c r="CF334" s="1">
        <v>4.1676929999999998E-10</v>
      </c>
      <c r="CG334" s="1">
        <v>8.4876699999999997E-8</v>
      </c>
      <c r="CH334">
        <v>0.95540979999999998</v>
      </c>
      <c r="CI334">
        <v>24.68693</v>
      </c>
      <c r="CJ334" s="1">
        <v>4.7862609999999998E-7</v>
      </c>
      <c r="CK334" s="1">
        <v>1.039113E-4</v>
      </c>
      <c r="CL334">
        <v>0.9522716</v>
      </c>
      <c r="CM334">
        <v>24.350339999999999</v>
      </c>
      <c r="CN334" s="1">
        <v>9.6802100000000006E-5</v>
      </c>
      <c r="CO334" s="1">
        <v>2.202117E-2</v>
      </c>
      <c r="CP334">
        <v>0.94867009999999996</v>
      </c>
      <c r="CQ334">
        <v>23.96012</v>
      </c>
      <c r="CR334" s="1">
        <v>5.8866919999999998E-3</v>
      </c>
      <c r="CS334" s="1">
        <v>1.3908929999999999</v>
      </c>
      <c r="CT334">
        <v>0.94484630000000003</v>
      </c>
      <c r="CU334">
        <v>23.97719</v>
      </c>
      <c r="CV334" s="1">
        <v>0.13933809999999999</v>
      </c>
      <c r="CW334" s="1">
        <v>34.052520000000001</v>
      </c>
      <c r="CX334">
        <v>0.94043200000000005</v>
      </c>
      <c r="CY334">
        <v>24.302029999999998</v>
      </c>
      <c r="CZ334" s="1">
        <v>1.517987</v>
      </c>
      <c r="DA334" s="1">
        <v>382.23489999999998</v>
      </c>
      <c r="DB334">
        <v>0.93545940000000005</v>
      </c>
      <c r="DC334">
        <v>24.498380000000001</v>
      </c>
      <c r="DD334" s="1">
        <v>8.5879779999999997</v>
      </c>
      <c r="DE334">
        <v>2222.1190000000001</v>
      </c>
      <c r="DF334">
        <v>0.92987830000000005</v>
      </c>
      <c r="DG334">
        <v>24.707319999999999</v>
      </c>
      <c r="DH334" s="1">
        <v>27.696650000000002</v>
      </c>
      <c r="DI334">
        <v>7352.4489999999996</v>
      </c>
      <c r="DJ334">
        <v>0.92343299999999995</v>
      </c>
      <c r="DK334">
        <v>24.621739999999999</v>
      </c>
      <c r="DL334">
        <v>55.011920000000003</v>
      </c>
      <c r="DM334">
        <v>14955.8</v>
      </c>
      <c r="DN334">
        <v>0.91631850000000004</v>
      </c>
      <c r="DO334">
        <v>24.42249</v>
      </c>
      <c r="DP334">
        <v>71.824799999999996</v>
      </c>
      <c r="DQ334">
        <v>19964.88</v>
      </c>
      <c r="DR334">
        <v>0.90937970000000001</v>
      </c>
      <c r="DS334">
        <v>24.243670000000002</v>
      </c>
      <c r="DT334">
        <v>65.117919999999998</v>
      </c>
      <c r="DU334">
        <v>18493.16</v>
      </c>
      <c r="DV334">
        <v>0.90203679999999997</v>
      </c>
      <c r="DW334">
        <v>23.98611</v>
      </c>
      <c r="DX334">
        <v>42.951039999999999</v>
      </c>
      <c r="DY334">
        <v>12451.15</v>
      </c>
      <c r="DZ334">
        <v>0.89445479999999999</v>
      </c>
      <c r="EA334">
        <v>24.024460000000001</v>
      </c>
      <c r="EB334">
        <v>21.485099999999999</v>
      </c>
      <c r="EC334">
        <v>6347.8389999999999</v>
      </c>
      <c r="ED334">
        <v>0.88624069999999999</v>
      </c>
      <c r="EE334">
        <v>24.231950000000001</v>
      </c>
      <c r="EF334">
        <v>8.4731880000000004</v>
      </c>
      <c r="EG334">
        <v>2548.4459999999999</v>
      </c>
      <c r="EH334">
        <v>0.87690259999999998</v>
      </c>
      <c r="EI334">
        <v>24.51202</v>
      </c>
      <c r="EJ334">
        <v>2.744367</v>
      </c>
      <c r="EK334">
        <v>839.17359999999996</v>
      </c>
      <c r="EL334">
        <v>0.86810209999999999</v>
      </c>
      <c r="EM334">
        <v>24.755040000000001</v>
      </c>
      <c r="EN334">
        <v>0.77832199999999996</v>
      </c>
      <c r="EO334">
        <v>240.54179999999999</v>
      </c>
      <c r="EP334">
        <v>0.85906150000000003</v>
      </c>
      <c r="EQ334">
        <v>24.644300000000001</v>
      </c>
      <c r="ER334">
        <v>0.226857</v>
      </c>
      <c r="ES334">
        <v>69.782550000000001</v>
      </c>
      <c r="ET334">
        <v>0.84981689999999999</v>
      </c>
      <c r="EU334">
        <v>24.348970000000001</v>
      </c>
      <c r="EV334">
        <v>9.7140770000000001E-2</v>
      </c>
      <c r="EW334">
        <v>28.972660000000001</v>
      </c>
      <c r="EX334">
        <v>0.84078229999999998</v>
      </c>
      <c r="EY334">
        <v>24.130510000000001</v>
      </c>
      <c r="EZ334">
        <v>7.1303229999999995E-2</v>
      </c>
      <c r="FA334">
        <v>20.769220000000001</v>
      </c>
      <c r="FB334">
        <v>0.83212759999999997</v>
      </c>
      <c r="FC334">
        <v>24.04946</v>
      </c>
      <c r="FD334">
        <v>6.6415189999999999E-2</v>
      </c>
      <c r="FE334">
        <v>19.299430000000001</v>
      </c>
      <c r="FF334">
        <v>0.82383689999999998</v>
      </c>
      <c r="FG334">
        <v>24.674130000000002</v>
      </c>
      <c r="FH334">
        <v>6.4014249999999995E-2</v>
      </c>
      <c r="FI334">
        <v>18.683070000000001</v>
      </c>
      <c r="FJ334">
        <v>0.81504560000000004</v>
      </c>
      <c r="FK334">
        <v>25.184480000000001</v>
      </c>
      <c r="FL334">
        <v>6.0721749999999998E-2</v>
      </c>
      <c r="FM334">
        <v>17.831029999999998</v>
      </c>
      <c r="FN334">
        <v>0.80603409999999998</v>
      </c>
      <c r="FO334">
        <v>25.441939999999999</v>
      </c>
      <c r="FP334">
        <v>5.6533069999999998E-2</v>
      </c>
      <c r="FQ334">
        <v>16.703720000000001</v>
      </c>
      <c r="FR334">
        <v>0.79727519999999996</v>
      </c>
      <c r="FS334">
        <v>25.515560000000001</v>
      </c>
      <c r="FT334">
        <v>5.1978410000000003E-2</v>
      </c>
      <c r="FU334">
        <v>15.44087</v>
      </c>
      <c r="FV334">
        <v>0.78838660000000005</v>
      </c>
      <c r="FW334">
        <v>25.291630000000001</v>
      </c>
      <c r="FX334" s="1">
        <v>4.7374020000000003E-2</v>
      </c>
      <c r="FY334">
        <v>14.14777</v>
      </c>
      <c r="FZ334">
        <v>0.77920339999999999</v>
      </c>
      <c r="GA334">
        <v>24.895759999999999</v>
      </c>
      <c r="GB334" s="1">
        <v>4.297057E-2</v>
      </c>
      <c r="GC334">
        <v>12.903180000000001</v>
      </c>
      <c r="GD334">
        <v>0.77021969999999995</v>
      </c>
      <c r="GE334">
        <v>24.640779999999999</v>
      </c>
      <c r="GF334" s="1">
        <v>3.8943739999999998E-2</v>
      </c>
      <c r="GG334">
        <v>11.75658</v>
      </c>
      <c r="GH334">
        <v>0.76187590000000005</v>
      </c>
      <c r="GI334">
        <v>24.619800000000001</v>
      </c>
      <c r="GJ334" s="1">
        <v>3.526162E-2</v>
      </c>
      <c r="GK334">
        <v>10.69862</v>
      </c>
      <c r="GL334">
        <v>0.75349250000000001</v>
      </c>
      <c r="GM334">
        <v>25.377189999999999</v>
      </c>
      <c r="GN334" s="1">
        <v>3.194603E-2</v>
      </c>
      <c r="GO334">
        <v>9.7420489999999997</v>
      </c>
      <c r="GP334">
        <v>0.74524469999999998</v>
      </c>
      <c r="GQ334">
        <v>26.129629999999999</v>
      </c>
      <c r="GR334" s="1">
        <v>2.896265E-2</v>
      </c>
      <c r="GS334">
        <v>8.8765009999999993</v>
      </c>
      <c r="GT334">
        <v>0.73731800000000003</v>
      </c>
      <c r="GU334">
        <v>26.70177</v>
      </c>
      <c r="GV334" s="1">
        <v>2.6271099999999999E-2</v>
      </c>
      <c r="GW334">
        <v>8.0892850000000003</v>
      </c>
      <c r="GX334">
        <v>0.72981770000000001</v>
      </c>
      <c r="GY334">
        <v>27.24183</v>
      </c>
      <c r="GZ334" s="1">
        <v>2.3838450000000001E-2</v>
      </c>
      <c r="HA334">
        <v>7.372808</v>
      </c>
      <c r="HB334">
        <v>0.72245760000000003</v>
      </c>
      <c r="HC334">
        <v>27.28107</v>
      </c>
      <c r="HD334" s="1">
        <v>2.1605599999999999E-2</v>
      </c>
      <c r="HE334">
        <v>6.715363</v>
      </c>
      <c r="HF334">
        <v>0.71537139999999999</v>
      </c>
      <c r="HG334">
        <v>26.771100000000001</v>
      </c>
      <c r="HH334" s="1">
        <v>1.9569929999999999E-2</v>
      </c>
      <c r="HI334">
        <v>6.1130969999999998</v>
      </c>
      <c r="HJ334">
        <v>0.70856470000000005</v>
      </c>
      <c r="HK334">
        <v>26.376380000000001</v>
      </c>
      <c r="HL334" s="1">
        <v>1.773075E-2</v>
      </c>
      <c r="HM334">
        <v>5.5668939999999996</v>
      </c>
      <c r="HN334">
        <v>0.70240119999999995</v>
      </c>
      <c r="HO334">
        <v>26.211690000000001</v>
      </c>
      <c r="HP334" s="1">
        <v>1.6069799999999999E-2</v>
      </c>
      <c r="HQ334">
        <v>5.072292</v>
      </c>
      <c r="HR334">
        <v>0.69702989999999998</v>
      </c>
      <c r="HS334">
        <v>26.741980000000002</v>
      </c>
      <c r="HT334">
        <v>1.45711E-2</v>
      </c>
      <c r="HU334">
        <v>4.6211479999999998</v>
      </c>
      <c r="HV334">
        <v>0.69234379999999995</v>
      </c>
      <c r="HW334">
        <v>27.62491</v>
      </c>
      <c r="HX334" s="1">
        <v>1.322021E-2</v>
      </c>
      <c r="HY334">
        <v>4.2106019999999997</v>
      </c>
      <c r="HZ334">
        <v>0.68835179999999996</v>
      </c>
      <c r="IA334">
        <v>28.4526</v>
      </c>
      <c r="IB334" s="1">
        <v>1.1995240000000001E-2</v>
      </c>
      <c r="IC334">
        <v>3.8348550000000001</v>
      </c>
      <c r="ID334">
        <v>0.68504430000000005</v>
      </c>
      <c r="IE334">
        <v>29.186150000000001</v>
      </c>
      <c r="IF334" s="1">
        <v>1.0875370000000001E-2</v>
      </c>
      <c r="IG334">
        <v>3.4881410000000002</v>
      </c>
      <c r="IH334">
        <v>0.68238220000000005</v>
      </c>
      <c r="II334">
        <v>29.282789999999999</v>
      </c>
      <c r="IJ334" s="1">
        <v>9.8398759999999991E-3</v>
      </c>
      <c r="IK334">
        <v>3.1648010000000002</v>
      </c>
      <c r="IL334">
        <v>0.68025679999999999</v>
      </c>
      <c r="IM334">
        <v>28.796530000000001</v>
      </c>
      <c r="IN334" s="1">
        <v>8.8715630000000007E-3</v>
      </c>
      <c r="IO334">
        <v>2.8601809999999999</v>
      </c>
      <c r="IP334">
        <v>0.67859689999999995</v>
      </c>
      <c r="IQ334">
        <v>28.247769999999999</v>
      </c>
      <c r="IR334" s="1">
        <v>7.9592450000000002E-3</v>
      </c>
      <c r="IS334">
        <v>2.571539</v>
      </c>
      <c r="IT334">
        <v>0.67733339999999997</v>
      </c>
      <c r="IU334">
        <v>27.83304</v>
      </c>
      <c r="IV334" s="1">
        <v>7.0962280000000004E-3</v>
      </c>
      <c r="IW334">
        <v>2.29664</v>
      </c>
      <c r="IX334">
        <v>0.67639910000000003</v>
      </c>
      <c r="IY334">
        <v>28.005369999999999</v>
      </c>
      <c r="IZ334" s="1">
        <v>6.2707020000000004E-3</v>
      </c>
      <c r="JA334">
        <v>2.0328149999999998</v>
      </c>
      <c r="JB334">
        <v>0.67568989999999995</v>
      </c>
      <c r="JC334">
        <v>28.204360000000001</v>
      </c>
      <c r="JD334" s="1">
        <v>5.4676380000000004E-3</v>
      </c>
      <c r="JE334">
        <v>1.775738</v>
      </c>
      <c r="JF334">
        <v>0.67519870000000004</v>
      </c>
      <c r="JG334">
        <v>28.533560000000001</v>
      </c>
      <c r="JH334" s="1">
        <v>4.6761260000000001E-3</v>
      </c>
      <c r="JI334">
        <v>1.521779</v>
      </c>
      <c r="JJ334">
        <v>0.6748324</v>
      </c>
      <c r="JK334">
        <v>28.594750000000001</v>
      </c>
      <c r="JL334" s="1">
        <v>3.8997390000000002E-3</v>
      </c>
      <c r="JM334">
        <v>1.2720210000000001</v>
      </c>
      <c r="JN334">
        <v>0.67456649999999996</v>
      </c>
      <c r="JO334">
        <v>28.54909</v>
      </c>
      <c r="JP334" s="1">
        <v>3.1651679999999999E-3</v>
      </c>
      <c r="JQ334">
        <v>1.0347470000000001</v>
      </c>
      <c r="JR334">
        <v>0.67437639999999999</v>
      </c>
      <c r="JS334">
        <v>28.511099999999999</v>
      </c>
      <c r="JT334" s="1">
        <v>2.5135169999999998E-3</v>
      </c>
      <c r="JU334">
        <v>0.82298380000000004</v>
      </c>
      <c r="JV334">
        <v>0.67424340000000005</v>
      </c>
      <c r="JW334">
        <v>28.411090000000002</v>
      </c>
      <c r="JX334" s="1">
        <v>1.9793749999999998E-3</v>
      </c>
      <c r="JY334">
        <v>0.64828540000000001</v>
      </c>
      <c r="JZ334">
        <v>0.67414859999999999</v>
      </c>
      <c r="KA334">
        <v>28.265899999999998</v>
      </c>
      <c r="KB334" s="1">
        <v>1.5751750000000001E-3</v>
      </c>
      <c r="KC334">
        <v>0.51528200000000002</v>
      </c>
      <c r="KD334">
        <v>0.6740758</v>
      </c>
      <c r="KE334">
        <v>28.771080000000001</v>
      </c>
      <c r="KF334" s="1">
        <v>1.289552E-3</v>
      </c>
      <c r="KG334">
        <v>0.42087459999999999</v>
      </c>
      <c r="KH334">
        <v>0.67402430000000002</v>
      </c>
      <c r="KI334">
        <v>29.040050000000001</v>
      </c>
      <c r="KJ334" s="1">
        <v>1.097046E-3</v>
      </c>
      <c r="KK334">
        <v>0.35707430000000001</v>
      </c>
      <c r="KL334">
        <v>0.67401889999999998</v>
      </c>
      <c r="KM334">
        <v>29.18824</v>
      </c>
      <c r="KN334" s="1">
        <v>9.6905190000000005E-4</v>
      </c>
      <c r="KO334">
        <v>0.31462869999999998</v>
      </c>
      <c r="KP334">
        <v>0.67402079999999998</v>
      </c>
      <c r="KQ334">
        <v>29.366630000000001</v>
      </c>
      <c r="KR334" s="1">
        <v>8.8178219999999997E-4</v>
      </c>
      <c r="KS334">
        <v>0.28575929999999999</v>
      </c>
      <c r="KT334">
        <v>0.67404039999999998</v>
      </c>
      <c r="KU334">
        <v>29.270710000000001</v>
      </c>
      <c r="KV334" s="1">
        <v>8.1864100000000005E-4</v>
      </c>
      <c r="KW334">
        <v>0.26497140000000002</v>
      </c>
      <c r="KX334">
        <v>0.67406060000000001</v>
      </c>
      <c r="KY334">
        <v>28.689599999999999</v>
      </c>
      <c r="KZ334" s="1">
        <v>7.6947569999999996E-4</v>
      </c>
      <c r="LA334">
        <v>0.24885930000000001</v>
      </c>
      <c r="LB334">
        <v>0.67409090000000005</v>
      </c>
      <c r="LC334">
        <v>28.08785</v>
      </c>
      <c r="LD334" s="1">
        <v>7.2838269999999999E-4</v>
      </c>
      <c r="LE334">
        <v>0.2354608</v>
      </c>
      <c r="LF334">
        <v>0.67413469999999998</v>
      </c>
      <c r="LG334">
        <v>27.69885</v>
      </c>
      <c r="LH334" s="1">
        <v>6.9237330000000003E-4</v>
      </c>
      <c r="LI334">
        <v>0.2237411</v>
      </c>
      <c r="LJ334">
        <v>0.67415749999999997</v>
      </c>
      <c r="LK334">
        <v>28.180610000000001</v>
      </c>
      <c r="LL334" s="1">
        <v>6.5962029999999997E-4</v>
      </c>
      <c r="LM334">
        <v>0.2131246</v>
      </c>
      <c r="LN334">
        <v>0.67419150000000005</v>
      </c>
      <c r="LO334">
        <v>28.697120000000002</v>
      </c>
      <c r="LP334">
        <v>6.2942619999999995E-4</v>
      </c>
      <c r="LQ334">
        <v>0.2033181</v>
      </c>
      <c r="LR334">
        <v>0.6742262</v>
      </c>
      <c r="LS334">
        <v>29.125080000000001</v>
      </c>
      <c r="LT334" s="1">
        <v>6.0127040000000002E-4</v>
      </c>
      <c r="LU334">
        <v>0.19419069999999999</v>
      </c>
      <c r="LV334">
        <v>0.67425849999999998</v>
      </c>
      <c r="LW334">
        <v>29.830120000000001</v>
      </c>
      <c r="LX334" s="1">
        <v>5.7488660000000003E-4</v>
      </c>
      <c r="LY334">
        <v>0.18564939999999999</v>
      </c>
      <c r="LZ334">
        <v>0.67430210000000002</v>
      </c>
      <c r="MA334">
        <v>30.088950000000001</v>
      </c>
      <c r="MB334" s="1">
        <v>5.500088E-4</v>
      </c>
      <c r="MC334">
        <v>0.17760200000000001</v>
      </c>
      <c r="MD334">
        <v>0.67431370000000002</v>
      </c>
      <c r="ME334">
        <v>29.548559999999998</v>
      </c>
      <c r="MF334" s="1">
        <v>5.2647380000000001E-4</v>
      </c>
      <c r="MG334">
        <v>0.16997880000000001</v>
      </c>
      <c r="MH334">
        <v>0.67435489999999998</v>
      </c>
      <c r="MI334">
        <v>28.965140000000002</v>
      </c>
      <c r="MJ334" s="1">
        <v>5.0413710000000002E-4</v>
      </c>
      <c r="MK334">
        <v>0.1627547</v>
      </c>
      <c r="ML334">
        <v>0.67437959999999997</v>
      </c>
      <c r="MM334">
        <v>28.724129999999999</v>
      </c>
      <c r="MN334" s="1">
        <v>4.8290179999999999E-4</v>
      </c>
      <c r="MO334">
        <v>0.1558919</v>
      </c>
      <c r="MP334">
        <v>0.67438129999999996</v>
      </c>
      <c r="MQ334">
        <v>29.217890000000001</v>
      </c>
      <c r="MR334" s="1">
        <v>4.6275750000000001E-4</v>
      </c>
      <c r="MS334">
        <v>0.14938129999999999</v>
      </c>
      <c r="MT334">
        <v>0.67440529999999999</v>
      </c>
      <c r="MU334">
        <v>29.879290000000001</v>
      </c>
      <c r="MV334" s="1">
        <v>4.4365540000000002E-4</v>
      </c>
      <c r="MW334">
        <v>0.14318700000000001</v>
      </c>
      <c r="MX334">
        <v>0.67437199999999997</v>
      </c>
      <c r="MY334">
        <v>30.37595</v>
      </c>
      <c r="MZ334" s="1">
        <v>4.254099E-4</v>
      </c>
      <c r="NA334">
        <v>0.137297</v>
      </c>
      <c r="NB334">
        <v>0.67435400000000001</v>
      </c>
      <c r="NC334">
        <v>30.827089999999998</v>
      </c>
      <c r="ND334" s="1">
        <v>4.0805520000000001E-4</v>
      </c>
      <c r="NE334">
        <v>0.1316871</v>
      </c>
      <c r="NF334">
        <v>0.67427809999999999</v>
      </c>
      <c r="NG334">
        <v>30.701920000000001</v>
      </c>
      <c r="NH334" s="1">
        <v>3.9153259999999998E-4</v>
      </c>
      <c r="NI334">
        <v>0.12635450000000001</v>
      </c>
      <c r="NJ334">
        <v>0.67419240000000002</v>
      </c>
      <c r="NK334">
        <v>30.138819999999999</v>
      </c>
      <c r="NL334" s="1">
        <v>3.758333E-4</v>
      </c>
      <c r="NM334">
        <v>0.1212818</v>
      </c>
      <c r="NN334">
        <v>0.67406339999999998</v>
      </c>
      <c r="NO334">
        <v>29.591460000000001</v>
      </c>
      <c r="NP334" s="1">
        <v>3.6087180000000002E-4</v>
      </c>
      <c r="NQ334">
        <v>0.11645460000000001</v>
      </c>
      <c r="NR334">
        <v>0.67389299999999996</v>
      </c>
      <c r="NS334">
        <v>29.156970000000001</v>
      </c>
      <c r="NT334" s="1">
        <v>3.4657669999999999E-4</v>
      </c>
      <c r="NU334">
        <v>0.11185349999999999</v>
      </c>
      <c r="NV334">
        <v>0.6736837</v>
      </c>
      <c r="NW334">
        <v>28.973510000000001</v>
      </c>
      <c r="NX334" s="1">
        <v>3.3296310000000001E-4</v>
      </c>
      <c r="NY334">
        <v>0.1074693</v>
      </c>
      <c r="NZ334">
        <v>0.67345940000000004</v>
      </c>
      <c r="OA334">
        <v>29.295480000000001</v>
      </c>
      <c r="OB334" s="1">
        <v>3.200055E-4</v>
      </c>
      <c r="OC334">
        <v>0.10330300000000001</v>
      </c>
      <c r="OD334">
        <v>0.6732032</v>
      </c>
      <c r="OE334">
        <v>29.41095</v>
      </c>
      <c r="OF334" s="1">
        <v>3.0780290000000001E-4</v>
      </c>
      <c r="OG334">
        <v>9.9372740000000001E-2</v>
      </c>
      <c r="OH334">
        <v>0.67291630000000002</v>
      </c>
      <c r="OI334">
        <v>29.49671</v>
      </c>
      <c r="OJ334" s="1">
        <v>2.9632010000000002E-4</v>
      </c>
      <c r="OK334">
        <v>9.5677440000000002E-2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0.97325910000000004</v>
      </c>
      <c r="G335">
        <v>24.331610000000001</v>
      </c>
      <c r="H335">
        <v>0</v>
      </c>
      <c r="I335">
        <v>0</v>
      </c>
      <c r="J335">
        <v>0.97111230000000004</v>
      </c>
      <c r="K335">
        <v>24.36253</v>
      </c>
      <c r="L335">
        <v>0</v>
      </c>
      <c r="M335">
        <v>0</v>
      </c>
      <c r="N335">
        <v>0.96920280000000003</v>
      </c>
      <c r="O335">
        <v>24.59741</v>
      </c>
      <c r="P335">
        <v>0</v>
      </c>
      <c r="Q335">
        <v>0</v>
      </c>
      <c r="R335">
        <v>0.96744750000000002</v>
      </c>
      <c r="S335">
        <v>24.559329999999999</v>
      </c>
      <c r="T335">
        <v>0</v>
      </c>
      <c r="U335">
        <v>0</v>
      </c>
      <c r="V335">
        <v>0.96570940000000005</v>
      </c>
      <c r="W335">
        <v>24.35971</v>
      </c>
      <c r="X335">
        <v>0</v>
      </c>
      <c r="Y335">
        <v>0</v>
      </c>
      <c r="Z335">
        <v>0.96402299999999996</v>
      </c>
      <c r="AA335">
        <v>24.12978</v>
      </c>
      <c r="AB335">
        <v>0</v>
      </c>
      <c r="AC335">
        <v>0</v>
      </c>
      <c r="AD335">
        <v>0.96240590000000004</v>
      </c>
      <c r="AE335">
        <v>23.78079</v>
      </c>
      <c r="AF335">
        <v>0</v>
      </c>
      <c r="AG335">
        <v>0</v>
      </c>
      <c r="AH335">
        <v>0.96108400000000005</v>
      </c>
      <c r="AI335">
        <v>23.462710000000001</v>
      </c>
      <c r="AJ335">
        <v>0</v>
      </c>
      <c r="AK335">
        <v>0</v>
      </c>
      <c r="AL335">
        <v>0.96012690000000001</v>
      </c>
      <c r="AM335">
        <v>23.619340000000001</v>
      </c>
      <c r="AN335">
        <v>0</v>
      </c>
      <c r="AO335">
        <v>0</v>
      </c>
      <c r="AP335">
        <v>0.9594994</v>
      </c>
      <c r="AQ335">
        <v>23.651289999999999</v>
      </c>
      <c r="AR335">
        <v>0</v>
      </c>
      <c r="AS335">
        <v>0</v>
      </c>
      <c r="AT335">
        <v>0.95915930000000005</v>
      </c>
      <c r="AU335">
        <v>23.727419999999999</v>
      </c>
      <c r="AV335">
        <v>0</v>
      </c>
      <c r="AW335">
        <v>0</v>
      </c>
      <c r="AX335">
        <v>0.95889550000000001</v>
      </c>
      <c r="AY335">
        <v>23.859919999999999</v>
      </c>
      <c r="AZ335">
        <v>0</v>
      </c>
      <c r="BA335">
        <v>0</v>
      </c>
      <c r="BB335">
        <v>0.95877979999999996</v>
      </c>
      <c r="BC335">
        <v>23.783719999999999</v>
      </c>
      <c r="BD335">
        <v>0</v>
      </c>
      <c r="BE335">
        <v>0</v>
      </c>
      <c r="BF335">
        <v>0.95867119999999995</v>
      </c>
      <c r="BG335">
        <v>23.627649999999999</v>
      </c>
      <c r="BH335">
        <v>0</v>
      </c>
      <c r="BI335">
        <v>0</v>
      </c>
      <c r="BJ335">
        <v>0.95859000000000005</v>
      </c>
      <c r="BK335">
        <v>23.529769999999999</v>
      </c>
      <c r="BL335">
        <v>0</v>
      </c>
      <c r="BM335">
        <v>0</v>
      </c>
      <c r="BN335">
        <v>0.95902900000000002</v>
      </c>
      <c r="BO335">
        <v>23.664290000000001</v>
      </c>
      <c r="BP335">
        <v>0</v>
      </c>
      <c r="BQ335">
        <v>0</v>
      </c>
      <c r="BR335">
        <v>0.9597272</v>
      </c>
      <c r="BS335">
        <v>24.017219999999998</v>
      </c>
      <c r="BT335">
        <v>6.3299319999999999E-32</v>
      </c>
      <c r="BU335">
        <v>3.5067399999999999E-29</v>
      </c>
      <c r="BV335">
        <v>0.96071450000000003</v>
      </c>
      <c r="BW335">
        <v>24.500450000000001</v>
      </c>
      <c r="BX335">
        <v>5.879138E-22</v>
      </c>
      <c r="BY335" s="1">
        <v>1.6185029999999999E-19</v>
      </c>
      <c r="BZ335">
        <v>0.96208349999999998</v>
      </c>
      <c r="CA335">
        <v>24.90052</v>
      </c>
      <c r="CB335" s="1">
        <v>5.4667769999999996E-16</v>
      </c>
      <c r="CC335" s="1">
        <v>2.423022E-13</v>
      </c>
      <c r="CD335">
        <v>0.96362300000000001</v>
      </c>
      <c r="CE335">
        <v>24.921469999999999</v>
      </c>
      <c r="CF335" s="1">
        <v>1.920543E-10</v>
      </c>
      <c r="CG335" s="1">
        <v>5.7853560000000002E-8</v>
      </c>
      <c r="CH335">
        <v>0.96512189999999998</v>
      </c>
      <c r="CI335">
        <v>24.716180000000001</v>
      </c>
      <c r="CJ335" s="1">
        <v>2.720541E-7</v>
      </c>
      <c r="CK335" s="1">
        <v>9.0540339999999994E-5</v>
      </c>
      <c r="CL335">
        <v>0.96655089999999999</v>
      </c>
      <c r="CM335">
        <v>24.402889999999999</v>
      </c>
      <c r="CN335" s="1">
        <v>6.2295309999999994E-5</v>
      </c>
      <c r="CO335" s="1">
        <v>2.233365E-2</v>
      </c>
      <c r="CP335">
        <v>0.96788470000000004</v>
      </c>
      <c r="CQ335">
        <v>24.02441</v>
      </c>
      <c r="CR335" s="1">
        <v>4.1579319999999996E-3</v>
      </c>
      <c r="CS335" s="1">
        <v>1.5955980000000001</v>
      </c>
      <c r="CT335">
        <v>0.969171</v>
      </c>
      <c r="CU335">
        <v>24.004049999999999</v>
      </c>
      <c r="CV335" s="1">
        <v>0.1062162</v>
      </c>
      <c r="CW335" s="1">
        <v>43.510570000000001</v>
      </c>
      <c r="CX335">
        <v>0.97015739999999995</v>
      </c>
      <c r="CY335">
        <v>24.303370000000001</v>
      </c>
      <c r="CZ335" s="1">
        <v>1.234853</v>
      </c>
      <c r="DA335" s="1">
        <v>538.3193</v>
      </c>
      <c r="DB335">
        <v>0.97098839999999997</v>
      </c>
      <c r="DC335">
        <v>24.497779999999999</v>
      </c>
      <c r="DD335" s="1">
        <v>7.3952099999999996</v>
      </c>
      <c r="DE335">
        <v>3423.0369999999998</v>
      </c>
      <c r="DF335">
        <v>0.97160449999999998</v>
      </c>
      <c r="DG335">
        <v>24.686170000000001</v>
      </c>
      <c r="DH335" s="1">
        <v>25.085039999999999</v>
      </c>
      <c r="DI335">
        <v>12311.33</v>
      </c>
      <c r="DJ335">
        <v>0.97192230000000002</v>
      </c>
      <c r="DK335">
        <v>24.629809999999999</v>
      </c>
      <c r="DL335">
        <v>52.133850000000002</v>
      </c>
      <c r="DM335">
        <v>27077.78</v>
      </c>
      <c r="DN335">
        <v>0.972221</v>
      </c>
      <c r="DO335">
        <v>24.42343</v>
      </c>
      <c r="DP335">
        <v>70.904179999999997</v>
      </c>
      <c r="DQ335">
        <v>38896.21</v>
      </c>
      <c r="DR335">
        <v>0.97059640000000003</v>
      </c>
      <c r="DS335">
        <v>24.24859</v>
      </c>
      <c r="DT335">
        <v>66.718990000000005</v>
      </c>
      <c r="DU335">
        <v>38608.199999999997</v>
      </c>
      <c r="DV335">
        <v>0.9682404</v>
      </c>
      <c r="DW335">
        <v>24.003720000000001</v>
      </c>
      <c r="DX335">
        <v>45.523879999999998</v>
      </c>
      <c r="DY335">
        <v>27729.84</v>
      </c>
      <c r="DZ335">
        <v>0.96656359999999997</v>
      </c>
      <c r="EA335">
        <v>24.027280000000001</v>
      </c>
      <c r="EB335">
        <v>23.494230000000002</v>
      </c>
      <c r="EC335">
        <v>15036.88</v>
      </c>
      <c r="ED335">
        <v>0.96449739999999995</v>
      </c>
      <c r="EE335">
        <v>24.221979999999999</v>
      </c>
      <c r="EF335">
        <v>9.5279050000000005</v>
      </c>
      <c r="EG335">
        <v>6387.85</v>
      </c>
      <c r="EH335">
        <v>0.96186459999999996</v>
      </c>
      <c r="EI335">
        <v>24.491129999999998</v>
      </c>
      <c r="EJ335">
        <v>3.1596090000000001</v>
      </c>
      <c r="EK335">
        <v>2210.7910000000002</v>
      </c>
      <c r="EL335">
        <v>0.96011709999999995</v>
      </c>
      <c r="EM335">
        <v>24.748550000000002</v>
      </c>
      <c r="EN335">
        <v>0.90878950000000003</v>
      </c>
      <c r="EO335">
        <v>656.22820000000002</v>
      </c>
      <c r="EP335">
        <v>0.95817289999999999</v>
      </c>
      <c r="EQ335">
        <v>24.657979999999998</v>
      </c>
      <c r="ER335">
        <v>0.26073099999999999</v>
      </c>
      <c r="ES335">
        <v>187.68530000000001</v>
      </c>
      <c r="ET335">
        <v>0.95610879999999998</v>
      </c>
      <c r="EU335">
        <v>24.362010000000001</v>
      </c>
      <c r="EV335">
        <v>0.10453800000000001</v>
      </c>
      <c r="EW335">
        <v>69.864689999999996</v>
      </c>
      <c r="EX335">
        <v>0.95318659999999999</v>
      </c>
      <c r="EY335">
        <v>24.14132</v>
      </c>
      <c r="EZ335">
        <v>7.2640750000000004E-2</v>
      </c>
      <c r="FA335">
        <v>44.948369999999997</v>
      </c>
      <c r="FB335">
        <v>0.9481406</v>
      </c>
      <c r="FC335">
        <v>24.037980000000001</v>
      </c>
      <c r="FD335">
        <v>6.6678780000000007E-2</v>
      </c>
      <c r="FE335">
        <v>40.48274</v>
      </c>
      <c r="FF335">
        <v>0.94367889999999999</v>
      </c>
      <c r="FG335">
        <v>24.6221</v>
      </c>
      <c r="FH335">
        <v>6.4260949999999997E-2</v>
      </c>
      <c r="FI335">
        <v>39.249859999999998</v>
      </c>
      <c r="FJ335">
        <v>0.9387567</v>
      </c>
      <c r="FK335">
        <v>25.16722</v>
      </c>
      <c r="FL335">
        <v>6.1088780000000002E-2</v>
      </c>
      <c r="FM335">
        <v>37.726880000000001</v>
      </c>
      <c r="FN335">
        <v>0.93387160000000002</v>
      </c>
      <c r="FO335">
        <v>25.441669999999998</v>
      </c>
      <c r="FP335">
        <v>5.6984020000000003E-2</v>
      </c>
      <c r="FQ335">
        <v>35.594549999999998</v>
      </c>
      <c r="FR335">
        <v>0.92948339999999996</v>
      </c>
      <c r="FS335">
        <v>25.52037</v>
      </c>
      <c r="FT335">
        <v>5.2467989999999999E-2</v>
      </c>
      <c r="FU335">
        <v>33.112479999999998</v>
      </c>
      <c r="FV335">
        <v>0.92503939999999996</v>
      </c>
      <c r="FW335">
        <v>25.34093</v>
      </c>
      <c r="FX335" s="1">
        <v>4.7860229999999997E-2</v>
      </c>
      <c r="FY335">
        <v>30.504090000000001</v>
      </c>
      <c r="FZ335">
        <v>0.92033339999999997</v>
      </c>
      <c r="GA335">
        <v>24.94849</v>
      </c>
      <c r="GB335" s="1">
        <v>4.3432819999999997E-2</v>
      </c>
      <c r="GC335">
        <v>27.95506</v>
      </c>
      <c r="GD335">
        <v>0.91545900000000002</v>
      </c>
      <c r="GE335">
        <v>24.663689999999999</v>
      </c>
      <c r="GF335" s="1">
        <v>3.9368130000000001E-2</v>
      </c>
      <c r="GG335">
        <v>25.580300000000001</v>
      </c>
      <c r="GH335">
        <v>0.91036019999999995</v>
      </c>
      <c r="GI335">
        <v>24.610800000000001</v>
      </c>
      <c r="GJ335" s="1">
        <v>3.5654560000000002E-2</v>
      </c>
      <c r="GK335">
        <v>23.3934</v>
      </c>
      <c r="GL335">
        <v>0.90513209999999999</v>
      </c>
      <c r="GM335">
        <v>25.30123</v>
      </c>
      <c r="GN335" s="1">
        <v>3.2301179999999999E-2</v>
      </c>
      <c r="GO335">
        <v>21.403659999999999</v>
      </c>
      <c r="GP335">
        <v>0.90015319999999999</v>
      </c>
      <c r="GQ335">
        <v>26.067609999999998</v>
      </c>
      <c r="GR335" s="1">
        <v>2.928538E-2</v>
      </c>
      <c r="GS335">
        <v>19.59281</v>
      </c>
      <c r="GT335">
        <v>0.89566029999999996</v>
      </c>
      <c r="GU335">
        <v>26.660039999999999</v>
      </c>
      <c r="GV335" s="1">
        <v>2.6567759999999999E-2</v>
      </c>
      <c r="GW335">
        <v>17.940169999999998</v>
      </c>
      <c r="GX335">
        <v>0.89164069999999995</v>
      </c>
      <c r="GY335">
        <v>27.203430000000001</v>
      </c>
      <c r="GZ335">
        <v>2.411021E-2</v>
      </c>
      <c r="HA335">
        <v>16.429600000000001</v>
      </c>
      <c r="HB335">
        <v>0.8876754</v>
      </c>
      <c r="HC335">
        <v>27.33436</v>
      </c>
      <c r="HD335">
        <v>2.1855309999999999E-2</v>
      </c>
      <c r="HE335">
        <v>15.03675</v>
      </c>
      <c r="HF335">
        <v>0.88385590000000003</v>
      </c>
      <c r="HG335">
        <v>26.871279999999999</v>
      </c>
      <c r="HH335">
        <v>1.9799609999999999E-2</v>
      </c>
      <c r="HI335">
        <v>13.75366</v>
      </c>
      <c r="HJ335">
        <v>0.87997159999999996</v>
      </c>
      <c r="HK335">
        <v>26.444130000000001</v>
      </c>
      <c r="HL335" s="1">
        <v>1.793865E-2</v>
      </c>
      <c r="HM335">
        <v>12.57892</v>
      </c>
      <c r="HN335">
        <v>0.87573829999999997</v>
      </c>
      <c r="HO335">
        <v>26.242519999999999</v>
      </c>
      <c r="HP335" s="1">
        <v>1.6260400000000001E-2</v>
      </c>
      <c r="HQ335">
        <v>11.506539999999999</v>
      </c>
      <c r="HR335">
        <v>0.87210390000000004</v>
      </c>
      <c r="HS335">
        <v>26.683990000000001</v>
      </c>
      <c r="HT335" s="1">
        <v>1.4745390000000001E-2</v>
      </c>
      <c r="HU335">
        <v>10.52056</v>
      </c>
      <c r="HV335">
        <v>0.86893500000000001</v>
      </c>
      <c r="HW335">
        <v>27.513470000000002</v>
      </c>
      <c r="HX335" s="1">
        <v>1.3380009999999999E-2</v>
      </c>
      <c r="HY335">
        <v>9.6166470000000004</v>
      </c>
      <c r="HZ335">
        <v>0.86629679999999998</v>
      </c>
      <c r="IA335">
        <v>28.35502</v>
      </c>
      <c r="IB335" s="1">
        <v>1.2142689999999999E-2</v>
      </c>
      <c r="IC335">
        <v>8.7845370000000003</v>
      </c>
      <c r="ID335">
        <v>0.86410330000000002</v>
      </c>
      <c r="IE335">
        <v>29.099599999999999</v>
      </c>
      <c r="IF335" s="1">
        <v>1.1012610000000001E-2</v>
      </c>
      <c r="IG335">
        <v>8.0125879999999992</v>
      </c>
      <c r="IH335">
        <v>0.86236380000000001</v>
      </c>
      <c r="II335">
        <v>29.306840000000001</v>
      </c>
      <c r="IJ335" s="1">
        <v>9.9689730000000008E-3</v>
      </c>
      <c r="IK335">
        <v>7.2899180000000001</v>
      </c>
      <c r="IL335">
        <v>0.86101090000000002</v>
      </c>
      <c r="IM335">
        <v>28.895520000000001</v>
      </c>
      <c r="IN335" s="1">
        <v>8.9940220000000008E-3</v>
      </c>
      <c r="IO335">
        <v>6.6065959999999997</v>
      </c>
      <c r="IP335">
        <v>0.85993330000000001</v>
      </c>
      <c r="IQ335">
        <v>28.352340000000002</v>
      </c>
      <c r="IR335" s="1">
        <v>8.0757429999999998E-3</v>
      </c>
      <c r="IS335">
        <v>5.9562970000000002</v>
      </c>
      <c r="IT335">
        <v>0.85915859999999999</v>
      </c>
      <c r="IU335">
        <v>27.912610000000001</v>
      </c>
      <c r="IV335" s="1">
        <v>7.2075120000000001E-3</v>
      </c>
      <c r="IW335">
        <v>5.3351550000000003</v>
      </c>
      <c r="IX335">
        <v>0.85860380000000003</v>
      </c>
      <c r="IY335">
        <v>27.993310000000001</v>
      </c>
      <c r="IZ335" s="1">
        <v>6.3784460000000003E-3</v>
      </c>
      <c r="JA335">
        <v>4.7386819999999998</v>
      </c>
      <c r="JB335">
        <v>0.85816959999999998</v>
      </c>
      <c r="JC335">
        <v>28.190429999999999</v>
      </c>
      <c r="JD335" s="1">
        <v>5.5733500000000004E-3</v>
      </c>
      <c r="JE335">
        <v>4.1580729999999999</v>
      </c>
      <c r="JF335">
        <v>0.85791280000000003</v>
      </c>
      <c r="JG335">
        <v>28.499130000000001</v>
      </c>
      <c r="JH335" s="1">
        <v>4.7809810000000001E-3</v>
      </c>
      <c r="JI335">
        <v>3.5852460000000002</v>
      </c>
      <c r="JJ335">
        <v>0.85770740000000001</v>
      </c>
      <c r="JK335">
        <v>28.59168</v>
      </c>
      <c r="JL335" s="1">
        <v>4.0019080000000002E-3</v>
      </c>
      <c r="JM335">
        <v>3.0192939999999999</v>
      </c>
      <c r="JN335">
        <v>0.85754330000000001</v>
      </c>
      <c r="JO335">
        <v>28.56775</v>
      </c>
      <c r="JP335" s="1">
        <v>3.260092E-3</v>
      </c>
      <c r="JQ335">
        <v>2.4751110000000001</v>
      </c>
      <c r="JR335">
        <v>0.85744819999999999</v>
      </c>
      <c r="JS335">
        <v>28.55219</v>
      </c>
      <c r="JT335" s="1">
        <v>2.5955879999999998E-3</v>
      </c>
      <c r="JU335">
        <v>1.980224</v>
      </c>
      <c r="JV335">
        <v>0.85735989999999995</v>
      </c>
      <c r="JW335">
        <v>28.461490000000001</v>
      </c>
      <c r="JX335" s="1">
        <v>2.0447590000000002E-3</v>
      </c>
      <c r="JY335">
        <v>1.562711</v>
      </c>
      <c r="JZ335">
        <v>0.85727129999999996</v>
      </c>
      <c r="KA335">
        <v>28.315809999999999</v>
      </c>
      <c r="KB335" s="1">
        <v>1.6233759999999999E-3</v>
      </c>
      <c r="KC335">
        <v>1.2376320000000001</v>
      </c>
      <c r="KD335">
        <v>0.85724769999999995</v>
      </c>
      <c r="KE335">
        <v>28.712319999999998</v>
      </c>
      <c r="KF335" s="1">
        <v>1.3229369999999999E-3</v>
      </c>
      <c r="KG335">
        <v>1.002407</v>
      </c>
      <c r="KH335">
        <v>0.85720680000000005</v>
      </c>
      <c r="KI335">
        <v>29.032620000000001</v>
      </c>
      <c r="KJ335" s="1">
        <v>1.1193539999999999E-3</v>
      </c>
      <c r="KK335">
        <v>0.84139520000000001</v>
      </c>
      <c r="KL335">
        <v>0.85721890000000001</v>
      </c>
      <c r="KM335">
        <v>29.17878</v>
      </c>
      <c r="KN335" s="1">
        <v>9.8394710000000002E-4</v>
      </c>
      <c r="KO335">
        <v>0.73398189999999996</v>
      </c>
      <c r="KP335">
        <v>0.85724509999999998</v>
      </c>
      <c r="KQ335">
        <v>29.34883</v>
      </c>
      <c r="KR335" s="1">
        <v>8.921221E-4</v>
      </c>
      <c r="KS335">
        <v>0.66155819999999999</v>
      </c>
      <c r="KT335">
        <v>0.85731950000000001</v>
      </c>
      <c r="KU335">
        <v>29.329920000000001</v>
      </c>
      <c r="KV335" s="1">
        <v>8.2632029999999996E-4</v>
      </c>
      <c r="KW335">
        <v>0.61034569999999999</v>
      </c>
      <c r="KX335">
        <v>0.85739889999999996</v>
      </c>
      <c r="KY335">
        <v>28.815349999999999</v>
      </c>
      <c r="KZ335" s="1">
        <v>7.7560879999999995E-4</v>
      </c>
      <c r="LA335">
        <v>0.57148779999999999</v>
      </c>
      <c r="LB335">
        <v>0.85749500000000001</v>
      </c>
      <c r="LC335">
        <v>28.21313</v>
      </c>
      <c r="LD335" s="1">
        <v>7.3360910000000001E-4</v>
      </c>
      <c r="LE335">
        <v>0.53978530000000002</v>
      </c>
      <c r="LF335">
        <v>0.85759169999999996</v>
      </c>
      <c r="LG335">
        <v>27.7849</v>
      </c>
      <c r="LH335" s="1">
        <v>6.9703310000000004E-4</v>
      </c>
      <c r="LI335">
        <v>0.51241939999999997</v>
      </c>
      <c r="LJ335">
        <v>0.85766469999999995</v>
      </c>
      <c r="LK335">
        <v>28.15841</v>
      </c>
      <c r="LL335" s="1">
        <v>6.6387990000000001E-4</v>
      </c>
      <c r="LM335">
        <v>0.48782490000000001</v>
      </c>
      <c r="LN335">
        <v>0.85776940000000002</v>
      </c>
      <c r="LO335">
        <v>28.674499999999998</v>
      </c>
      <c r="LP335" s="1">
        <v>6.3337300000000001E-4</v>
      </c>
      <c r="LQ335">
        <v>0.46520660000000003</v>
      </c>
      <c r="LR335">
        <v>0.85785730000000004</v>
      </c>
      <c r="LS335">
        <v>29.087730000000001</v>
      </c>
      <c r="LT335" s="1">
        <v>6.0495429999999999E-4</v>
      </c>
      <c r="LU335">
        <v>0.44419550000000002</v>
      </c>
      <c r="LV335">
        <v>0.85794360000000003</v>
      </c>
      <c r="LW335">
        <v>29.743459999999999</v>
      </c>
      <c r="LX335" s="1">
        <v>5.7834219999999999E-4</v>
      </c>
      <c r="LY335">
        <v>0.4245565</v>
      </c>
      <c r="LZ335">
        <v>0.85802270000000003</v>
      </c>
      <c r="MA335">
        <v>30.108619999999998</v>
      </c>
      <c r="MB335" s="1">
        <v>5.5327060000000001E-4</v>
      </c>
      <c r="MC335">
        <v>0.40609190000000001</v>
      </c>
      <c r="MD335">
        <v>0.85808519999999999</v>
      </c>
      <c r="ME335">
        <v>29.669280000000001</v>
      </c>
      <c r="MF335" s="1">
        <v>5.2956949999999998E-4</v>
      </c>
      <c r="MG335">
        <v>0.38862590000000002</v>
      </c>
      <c r="MH335">
        <v>0.85816040000000005</v>
      </c>
      <c r="MI335">
        <v>29.080490000000001</v>
      </c>
      <c r="MJ335" s="1">
        <v>5.070742E-4</v>
      </c>
      <c r="MK335">
        <v>0.37207440000000003</v>
      </c>
      <c r="ML335">
        <v>0.85822679999999996</v>
      </c>
      <c r="MM335">
        <v>28.78004</v>
      </c>
      <c r="MN335" s="1">
        <v>4.8569059999999998E-4</v>
      </c>
      <c r="MO335">
        <v>0.35635270000000002</v>
      </c>
      <c r="MP335">
        <v>0.85826979999999997</v>
      </c>
      <c r="MQ335">
        <v>29.198640000000001</v>
      </c>
      <c r="MR335" s="1">
        <v>4.6540049999999999E-4</v>
      </c>
      <c r="MS335">
        <v>0.3414355</v>
      </c>
      <c r="MT335">
        <v>0.85830890000000004</v>
      </c>
      <c r="MU335">
        <v>29.827300000000001</v>
      </c>
      <c r="MV335" s="1">
        <v>4.4617730000000001E-4</v>
      </c>
      <c r="MW335">
        <v>0.3272641</v>
      </c>
      <c r="MX335">
        <v>0.85833570000000003</v>
      </c>
      <c r="MY335">
        <v>30.331009999999999</v>
      </c>
      <c r="MZ335" s="1">
        <v>4.2780489999999998E-4</v>
      </c>
      <c r="NA335">
        <v>0.31376949999999998</v>
      </c>
      <c r="NB335">
        <v>0.85832810000000004</v>
      </c>
      <c r="NC335">
        <v>30.78584</v>
      </c>
      <c r="ND335" s="1">
        <v>4.1033319999999999E-4</v>
      </c>
      <c r="NE335">
        <v>0.30093419999999999</v>
      </c>
      <c r="NF335">
        <v>0.85826539999999996</v>
      </c>
      <c r="NG335">
        <v>30.762460000000001</v>
      </c>
      <c r="NH335" s="1">
        <v>3.9369790000000002E-4</v>
      </c>
      <c r="NI335">
        <v>0.28872690000000001</v>
      </c>
      <c r="NJ335">
        <v>0.85822830000000006</v>
      </c>
      <c r="NK335">
        <v>30.25854</v>
      </c>
      <c r="NL335" s="1">
        <v>3.7789909999999999E-4</v>
      </c>
      <c r="NM335">
        <v>0.27712399999999998</v>
      </c>
      <c r="NN335">
        <v>0.85813419999999996</v>
      </c>
      <c r="NO335">
        <v>29.704789999999999</v>
      </c>
      <c r="NP335" s="1">
        <v>3.6283570000000001E-4</v>
      </c>
      <c r="NQ335">
        <v>0.26608229999999999</v>
      </c>
      <c r="NR335">
        <v>0.85798540000000001</v>
      </c>
      <c r="NS335">
        <v>29.259070000000001</v>
      </c>
      <c r="NT335" s="1">
        <v>3.4844690000000001E-4</v>
      </c>
      <c r="NU335">
        <v>0.25556430000000002</v>
      </c>
      <c r="NV335">
        <v>0.85782789999999998</v>
      </c>
      <c r="NW335">
        <v>29.032699999999998</v>
      </c>
      <c r="NX335" s="1">
        <v>3.3474219999999997E-4</v>
      </c>
      <c r="NY335">
        <v>0.24554480000000001</v>
      </c>
      <c r="NZ335">
        <v>0.85767360000000004</v>
      </c>
      <c r="OA335">
        <v>29.286960000000001</v>
      </c>
      <c r="OB335" s="1">
        <v>3.216936E-4</v>
      </c>
      <c r="OC335">
        <v>0.2360207</v>
      </c>
      <c r="OD335">
        <v>0.85746029999999995</v>
      </c>
      <c r="OE335">
        <v>29.401810000000001</v>
      </c>
      <c r="OF335" s="1">
        <v>3.0939329999999998E-4</v>
      </c>
      <c r="OG335">
        <v>0.2270229</v>
      </c>
      <c r="OH335">
        <v>0.85725300000000004</v>
      </c>
      <c r="OI335">
        <v>29.516089999999998</v>
      </c>
      <c r="OJ335" s="1">
        <v>2.9781229999999999E-4</v>
      </c>
      <c r="OK335">
        <v>0.21855359999999999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0.33465440000000002</v>
      </c>
      <c r="G336">
        <v>24.342860000000002</v>
      </c>
      <c r="H336">
        <v>0</v>
      </c>
      <c r="I336">
        <v>0</v>
      </c>
      <c r="J336">
        <v>0.33393869999999998</v>
      </c>
      <c r="K336">
        <v>24.372869999999999</v>
      </c>
      <c r="L336">
        <v>0</v>
      </c>
      <c r="M336">
        <v>0</v>
      </c>
      <c r="N336">
        <v>0.3332888</v>
      </c>
      <c r="O336">
        <v>24.595870000000001</v>
      </c>
      <c r="P336">
        <v>0</v>
      </c>
      <c r="Q336">
        <v>0</v>
      </c>
      <c r="R336">
        <v>0.33270300000000003</v>
      </c>
      <c r="S336">
        <v>24.570530000000002</v>
      </c>
      <c r="T336">
        <v>0</v>
      </c>
      <c r="U336">
        <v>0</v>
      </c>
      <c r="V336">
        <v>0.33213300000000001</v>
      </c>
      <c r="W336">
        <v>24.381620000000002</v>
      </c>
      <c r="X336">
        <v>0</v>
      </c>
      <c r="Y336">
        <v>0</v>
      </c>
      <c r="Z336">
        <v>0.33157599999999998</v>
      </c>
      <c r="AA336">
        <v>24.157160000000001</v>
      </c>
      <c r="AB336">
        <v>0</v>
      </c>
      <c r="AC336">
        <v>0</v>
      </c>
      <c r="AD336">
        <v>0.33104309999999998</v>
      </c>
      <c r="AE336">
        <v>23.820250000000001</v>
      </c>
      <c r="AF336">
        <v>0</v>
      </c>
      <c r="AG336">
        <v>0</v>
      </c>
      <c r="AH336">
        <v>0.33062330000000001</v>
      </c>
      <c r="AI336">
        <v>23.494679999999999</v>
      </c>
      <c r="AJ336">
        <v>0</v>
      </c>
      <c r="AK336">
        <v>0</v>
      </c>
      <c r="AL336">
        <v>0.33037119999999998</v>
      </c>
      <c r="AM336">
        <v>23.63297</v>
      </c>
      <c r="AN336">
        <v>0</v>
      </c>
      <c r="AO336">
        <v>0</v>
      </c>
      <c r="AP336">
        <v>0.33025939999999998</v>
      </c>
      <c r="AQ336">
        <v>23.66253</v>
      </c>
      <c r="AR336">
        <v>0</v>
      </c>
      <c r="AS336">
        <v>0</v>
      </c>
      <c r="AT336">
        <v>0.3302774</v>
      </c>
      <c r="AU336">
        <v>23.724329999999998</v>
      </c>
      <c r="AV336">
        <v>0</v>
      </c>
      <c r="AW336">
        <v>0</v>
      </c>
      <c r="AX336">
        <v>0.33033129999999999</v>
      </c>
      <c r="AY336">
        <v>23.86138</v>
      </c>
      <c r="AZ336">
        <v>0</v>
      </c>
      <c r="BA336">
        <v>0</v>
      </c>
      <c r="BB336">
        <v>0.33045140000000001</v>
      </c>
      <c r="BC336">
        <v>23.800540000000002</v>
      </c>
      <c r="BD336">
        <v>0</v>
      </c>
      <c r="BE336">
        <v>0</v>
      </c>
      <c r="BF336">
        <v>0.33060079999999997</v>
      </c>
      <c r="BG336">
        <v>23.64949</v>
      </c>
      <c r="BH336">
        <v>0</v>
      </c>
      <c r="BI336">
        <v>0</v>
      </c>
      <c r="BJ336">
        <v>0.33086739999999998</v>
      </c>
      <c r="BK336">
        <v>23.5566</v>
      </c>
      <c r="BL336">
        <v>0</v>
      </c>
      <c r="BM336">
        <v>0</v>
      </c>
      <c r="BN336">
        <v>0.33136660000000001</v>
      </c>
      <c r="BO336">
        <v>23.67991</v>
      </c>
      <c r="BP336">
        <v>0</v>
      </c>
      <c r="BQ336">
        <v>0</v>
      </c>
      <c r="BR336">
        <v>0.33198040000000001</v>
      </c>
      <c r="BS336">
        <v>24.01294</v>
      </c>
      <c r="BT336">
        <v>1.2898089999999999E-32</v>
      </c>
      <c r="BU336">
        <v>6.7937910000000001E-30</v>
      </c>
      <c r="BV336">
        <v>0.33270270000000002</v>
      </c>
      <c r="BW336">
        <v>24.488160000000001</v>
      </c>
      <c r="BX336">
        <v>1.068988E-22</v>
      </c>
      <c r="BY336" s="1">
        <v>5.5941880000000002E-20</v>
      </c>
      <c r="BZ336">
        <v>0.3315226</v>
      </c>
      <c r="CA336">
        <v>24.87773</v>
      </c>
      <c r="CB336" s="1">
        <v>9.2998030000000005E-17</v>
      </c>
      <c r="CC336" s="1">
        <v>4.8906629999999998E-14</v>
      </c>
      <c r="CD336">
        <v>0.3303258</v>
      </c>
      <c r="CE336">
        <v>24.921289999999999</v>
      </c>
      <c r="CF336" s="1">
        <v>4.3392049999999999E-11</v>
      </c>
      <c r="CG336" s="1">
        <v>2.2799330000000001E-8</v>
      </c>
      <c r="CH336">
        <v>0.32907599999999998</v>
      </c>
      <c r="CI336">
        <v>24.729949999999999</v>
      </c>
      <c r="CJ336" s="1">
        <v>8.8919299999999993E-8</v>
      </c>
      <c r="CK336" s="1">
        <v>4.4488289999999998E-5</v>
      </c>
      <c r="CL336">
        <v>0.32780160000000003</v>
      </c>
      <c r="CM336">
        <v>24.430050000000001</v>
      </c>
      <c r="CN336" s="1">
        <v>2.5970390000000001E-5</v>
      </c>
      <c r="CO336" s="1">
        <v>1.273115E-2</v>
      </c>
      <c r="CP336">
        <v>0.32639760000000001</v>
      </c>
      <c r="CQ336">
        <v>24.058679999999999</v>
      </c>
      <c r="CR336" s="1">
        <v>2.0694160000000001E-3</v>
      </c>
      <c r="CS336" s="1">
        <v>1.0155510000000001</v>
      </c>
      <c r="CT336">
        <v>0.3248819</v>
      </c>
      <c r="CU336">
        <v>24.009530000000002</v>
      </c>
      <c r="CV336" s="1">
        <v>6.1112130000000001E-2</v>
      </c>
      <c r="CW336" s="1">
        <v>30.294989999999999</v>
      </c>
      <c r="CX336">
        <v>0.32316660000000003</v>
      </c>
      <c r="CY336">
        <v>24.295729999999999</v>
      </c>
      <c r="CZ336" s="1">
        <v>0.80502859999999998</v>
      </c>
      <c r="DA336" s="1">
        <v>404.50569999999999</v>
      </c>
      <c r="DB336">
        <v>0.32124429999999998</v>
      </c>
      <c r="DC336">
        <v>24.489930000000001</v>
      </c>
      <c r="DD336" s="1">
        <v>5.3867459999999996</v>
      </c>
      <c r="DE336">
        <v>2748.7710000000002</v>
      </c>
      <c r="DF336">
        <v>0.31908999999999998</v>
      </c>
      <c r="DG336">
        <v>24.66413</v>
      </c>
      <c r="DH336" s="1">
        <v>20.196929999999998</v>
      </c>
      <c r="DI336">
        <v>10484.98</v>
      </c>
      <c r="DJ336">
        <v>0.31664589999999998</v>
      </c>
      <c r="DK336">
        <v>24.629660000000001</v>
      </c>
      <c r="DL336" s="1">
        <v>45.996130000000001</v>
      </c>
      <c r="DM336">
        <v>24308.63</v>
      </c>
      <c r="DN336">
        <v>0.3139284</v>
      </c>
      <c r="DO336">
        <v>24.41968</v>
      </c>
      <c r="DP336">
        <v>68.028260000000003</v>
      </c>
      <c r="DQ336">
        <v>36620.550000000003</v>
      </c>
      <c r="DR336">
        <v>0.31107230000000002</v>
      </c>
      <c r="DS336">
        <v>24.246849999999998</v>
      </c>
      <c r="DT336">
        <v>69.203469999999996</v>
      </c>
      <c r="DU336">
        <v>37961.199999999997</v>
      </c>
      <c r="DV336">
        <v>0.30806440000000002</v>
      </c>
      <c r="DW336">
        <v>24.008780000000002</v>
      </c>
      <c r="DX336">
        <v>50.735129999999998</v>
      </c>
      <c r="DY336">
        <v>28359.31</v>
      </c>
      <c r="DZ336">
        <v>0.30482789999999998</v>
      </c>
      <c r="EA336">
        <v>24.021080000000001</v>
      </c>
      <c r="EB336">
        <v>28.005569999999999</v>
      </c>
      <c r="EC336">
        <v>15967.88</v>
      </c>
      <c r="ED336">
        <v>0.30147089999999999</v>
      </c>
      <c r="EE336">
        <v>24.202649999999998</v>
      </c>
      <c r="EF336">
        <v>12.076409999999999</v>
      </c>
      <c r="EG336">
        <v>7025.1450000000004</v>
      </c>
      <c r="EH336">
        <v>0.29771310000000001</v>
      </c>
      <c r="EI336">
        <v>24.466699999999999</v>
      </c>
      <c r="EJ336">
        <v>4.2258829999999996</v>
      </c>
      <c r="EK336">
        <v>2510.8449999999998</v>
      </c>
      <c r="EL336">
        <v>0.2940564</v>
      </c>
      <c r="EM336">
        <v>24.734400000000001</v>
      </c>
      <c r="EN336">
        <v>1.262273</v>
      </c>
      <c r="EO336">
        <v>764.32600000000002</v>
      </c>
      <c r="EP336">
        <v>0.29034199999999999</v>
      </c>
      <c r="EQ336">
        <v>24.657979999999998</v>
      </c>
      <c r="ER336">
        <v>0.35705999999999999</v>
      </c>
      <c r="ES336">
        <v>218.7363</v>
      </c>
      <c r="ET336">
        <v>0.2865704</v>
      </c>
      <c r="EU336">
        <v>24.36748</v>
      </c>
      <c r="EV336">
        <v>0.12661739999999999</v>
      </c>
      <c r="EW336">
        <v>76.781639999999996</v>
      </c>
      <c r="EX336">
        <v>0.28276250000000003</v>
      </c>
      <c r="EY336">
        <v>24.14076</v>
      </c>
      <c r="EZ336">
        <v>7.6814950000000007E-2</v>
      </c>
      <c r="FA336">
        <v>45.640770000000003</v>
      </c>
      <c r="FB336">
        <v>0.27912019999999998</v>
      </c>
      <c r="FC336">
        <v>24.023299999999999</v>
      </c>
      <c r="FD336">
        <v>6.7389879999999999E-2</v>
      </c>
      <c r="FE336">
        <v>39.89819</v>
      </c>
      <c r="FF336">
        <v>0.27541860000000001</v>
      </c>
      <c r="FG336">
        <v>24.57019</v>
      </c>
      <c r="FH336">
        <v>6.4704860000000003E-2</v>
      </c>
      <c r="FI336">
        <v>38.605370000000001</v>
      </c>
      <c r="FJ336">
        <v>0.27174160000000003</v>
      </c>
      <c r="FK336">
        <v>25.138950000000001</v>
      </c>
      <c r="FL336">
        <v>6.1774839999999998E-2</v>
      </c>
      <c r="FM336">
        <v>37.230409999999999</v>
      </c>
      <c r="FN336">
        <v>0.26805810000000002</v>
      </c>
      <c r="FO336">
        <v>25.432269999999999</v>
      </c>
      <c r="FP336">
        <v>5.789093E-2</v>
      </c>
      <c r="FQ336">
        <v>35.25956</v>
      </c>
      <c r="FR336">
        <v>0.26438319999999998</v>
      </c>
      <c r="FS336">
        <v>25.515460000000001</v>
      </c>
      <c r="FT336">
        <v>5.3473010000000001E-2</v>
      </c>
      <c r="FU336">
        <v>32.900120000000001</v>
      </c>
      <c r="FV336">
        <v>0.26070490000000002</v>
      </c>
      <c r="FW336">
        <v>25.37341</v>
      </c>
      <c r="FX336">
        <v>4.8880449999999999E-2</v>
      </c>
      <c r="FY336">
        <v>30.38007</v>
      </c>
      <c r="FZ336">
        <v>0.25694800000000001</v>
      </c>
      <c r="GA336">
        <v>24.988160000000001</v>
      </c>
      <c r="GB336" s="1">
        <v>4.4415900000000001E-2</v>
      </c>
      <c r="GC336">
        <v>27.890180000000001</v>
      </c>
      <c r="GD336">
        <v>0.25316959999999999</v>
      </c>
      <c r="GE336">
        <v>24.679929999999999</v>
      </c>
      <c r="GF336" s="1">
        <v>4.027E-2</v>
      </c>
      <c r="GG336">
        <v>25.548279999999998</v>
      </c>
      <c r="GH336">
        <v>0.2494555</v>
      </c>
      <c r="GI336">
        <v>24.601189999999999</v>
      </c>
      <c r="GJ336" s="1">
        <v>3.649877E-2</v>
      </c>
      <c r="GK336">
        <v>23.394950000000001</v>
      </c>
      <c r="GL336">
        <v>0.24564749999999999</v>
      </c>
      <c r="GM336">
        <v>25.233789999999999</v>
      </c>
      <c r="GN336" s="1">
        <v>3.3073699999999998E-2</v>
      </c>
      <c r="GO336">
        <v>21.42698</v>
      </c>
      <c r="GP336">
        <v>0.24198529999999999</v>
      </c>
      <c r="GQ336">
        <v>26.007729999999999</v>
      </c>
      <c r="GR336" s="1">
        <v>2.9991879999999999E-2</v>
      </c>
      <c r="GS336">
        <v>19.632090000000002</v>
      </c>
      <c r="GT336">
        <v>0.238534</v>
      </c>
      <c r="GU336">
        <v>26.620570000000001</v>
      </c>
      <c r="GV336" s="1">
        <v>2.7224849999999998E-2</v>
      </c>
      <c r="GW336">
        <v>17.996179999999999</v>
      </c>
      <c r="GX336">
        <v>0.23516280000000001</v>
      </c>
      <c r="GY336">
        <v>27.166049999999998</v>
      </c>
      <c r="GZ336" s="1">
        <v>2.4713809999999999E-2</v>
      </c>
      <c r="HA336">
        <v>16.497900000000001</v>
      </c>
      <c r="HB336">
        <v>0.23191609999999999</v>
      </c>
      <c r="HC336">
        <v>27.36092</v>
      </c>
      <c r="HD336">
        <v>2.2415669999999999E-2</v>
      </c>
      <c r="HE336">
        <v>15.116350000000001</v>
      </c>
      <c r="HF336">
        <v>0.22878799999999999</v>
      </c>
      <c r="HG336">
        <v>26.944140000000001</v>
      </c>
      <c r="HH336" s="1">
        <v>2.0319790000000001E-2</v>
      </c>
      <c r="HI336">
        <v>13.8422</v>
      </c>
      <c r="HJ336">
        <v>0.22578519999999999</v>
      </c>
      <c r="HK336">
        <v>26.496549999999999</v>
      </c>
      <c r="HL336" s="1">
        <v>1.8414509999999999E-2</v>
      </c>
      <c r="HM336">
        <v>12.67089</v>
      </c>
      <c r="HN336">
        <v>0.22308990000000001</v>
      </c>
      <c r="HO336">
        <v>26.26756</v>
      </c>
      <c r="HP336" s="1">
        <v>1.670108E-2</v>
      </c>
      <c r="HQ336">
        <v>11.60026</v>
      </c>
      <c r="HR336">
        <v>0.2207151</v>
      </c>
      <c r="HS336">
        <v>26.63871</v>
      </c>
      <c r="HT336" s="1">
        <v>1.5151970000000001E-2</v>
      </c>
      <c r="HU336">
        <v>10.61406</v>
      </c>
      <c r="HV336">
        <v>0.21865290000000001</v>
      </c>
      <c r="HW336">
        <v>27.428450000000002</v>
      </c>
      <c r="HX336" s="1">
        <v>1.3755750000000001E-2</v>
      </c>
      <c r="HY336">
        <v>9.7085620000000006</v>
      </c>
      <c r="HZ336">
        <v>0.21689369999999999</v>
      </c>
      <c r="IA336">
        <v>28.277660000000001</v>
      </c>
      <c r="IB336" s="1">
        <v>1.2491749999999999E-2</v>
      </c>
      <c r="IC336">
        <v>8.8748009999999997</v>
      </c>
      <c r="ID336">
        <v>0.2154324</v>
      </c>
      <c r="IE336">
        <v>29.029050000000002</v>
      </c>
      <c r="IF336" s="1">
        <v>1.1339210000000001E-2</v>
      </c>
      <c r="IG336">
        <v>8.1012540000000008</v>
      </c>
      <c r="IH336">
        <v>0.2142416</v>
      </c>
      <c r="II336">
        <v>29.30922</v>
      </c>
      <c r="IJ336" s="1">
        <v>1.0277440000000001E-2</v>
      </c>
      <c r="IK336">
        <v>7.3775909999999998</v>
      </c>
      <c r="IL336">
        <v>0.21328910000000001</v>
      </c>
      <c r="IM336">
        <v>28.962250000000001</v>
      </c>
      <c r="IN336" s="1">
        <v>9.287811E-3</v>
      </c>
      <c r="IO336">
        <v>6.6936679999999997</v>
      </c>
      <c r="IP336">
        <v>0.2125483</v>
      </c>
      <c r="IQ336">
        <v>28.428699999999999</v>
      </c>
      <c r="IR336" s="1">
        <v>8.3566119999999994E-3</v>
      </c>
      <c r="IS336">
        <v>6.0426469999999997</v>
      </c>
      <c r="IT336">
        <v>0.21197579999999999</v>
      </c>
      <c r="IU336">
        <v>27.97279</v>
      </c>
      <c r="IV336" s="1">
        <v>7.4768009999999999E-3</v>
      </c>
      <c r="IW336">
        <v>5.4207409999999996</v>
      </c>
      <c r="IX336">
        <v>0.21154729999999999</v>
      </c>
      <c r="IY336">
        <v>27.990379999999998</v>
      </c>
      <c r="IZ336" s="1">
        <v>6.6389250000000004E-3</v>
      </c>
      <c r="JA336">
        <v>4.8240319999999999</v>
      </c>
      <c r="JB336">
        <v>0.21122150000000001</v>
      </c>
      <c r="JC336">
        <v>28.18112</v>
      </c>
      <c r="JD336" s="1">
        <v>5.8286789999999998E-3</v>
      </c>
      <c r="JE336">
        <v>4.2443479999999996</v>
      </c>
      <c r="JF336">
        <v>0.21099029999999999</v>
      </c>
      <c r="JG336">
        <v>28.471</v>
      </c>
      <c r="JH336" s="1">
        <v>5.0343469999999998E-3</v>
      </c>
      <c r="JI336">
        <v>3.6735679999999999</v>
      </c>
      <c r="JJ336">
        <v>0.21082010000000001</v>
      </c>
      <c r="JK336">
        <v>28.58736</v>
      </c>
      <c r="JL336" s="1">
        <v>4.2506799999999997E-3</v>
      </c>
      <c r="JM336">
        <v>3.1086119999999999</v>
      </c>
      <c r="JN336">
        <v>0.2106953</v>
      </c>
      <c r="JO336">
        <v>28.577480000000001</v>
      </c>
      <c r="JP336" s="1">
        <v>3.4946130000000001E-3</v>
      </c>
      <c r="JQ336">
        <v>2.5614530000000002</v>
      </c>
      <c r="JR336">
        <v>0.2106053</v>
      </c>
      <c r="JS336">
        <v>28.576809999999998</v>
      </c>
      <c r="JT336" s="1">
        <v>2.8023620000000001E-3</v>
      </c>
      <c r="JU336">
        <v>2.05782</v>
      </c>
      <c r="JV336">
        <v>0.21054290000000001</v>
      </c>
      <c r="JW336">
        <v>28.493639999999999</v>
      </c>
      <c r="JX336" s="1">
        <v>2.2130959999999999E-3</v>
      </c>
      <c r="JY336">
        <v>1.6265959999999999</v>
      </c>
      <c r="JZ336">
        <v>0.21049409999999999</v>
      </c>
      <c r="KA336">
        <v>28.353069999999999</v>
      </c>
      <c r="KB336" s="1">
        <v>1.74994E-3</v>
      </c>
      <c r="KC336">
        <v>1.2857499999999999</v>
      </c>
      <c r="KD336">
        <v>0.21046809999999999</v>
      </c>
      <c r="KE336">
        <v>28.669170000000001</v>
      </c>
      <c r="KF336" s="1">
        <v>1.411966E-3</v>
      </c>
      <c r="KG336">
        <v>1.0358860000000001</v>
      </c>
      <c r="KH336">
        <v>0.2104444</v>
      </c>
      <c r="KI336">
        <v>29.0229</v>
      </c>
      <c r="KJ336" s="1">
        <v>1.1792560000000001E-3</v>
      </c>
      <c r="KK336">
        <v>0.86328380000000005</v>
      </c>
      <c r="KL336">
        <v>0.21043819999999999</v>
      </c>
      <c r="KM336">
        <v>29.170719999999999</v>
      </c>
      <c r="KN336" s="1">
        <v>1.0238580000000001E-3</v>
      </c>
      <c r="KO336">
        <v>0.74782630000000005</v>
      </c>
      <c r="KP336">
        <v>0.21044009999999999</v>
      </c>
      <c r="KQ336">
        <v>29.337520000000001</v>
      </c>
      <c r="KR336" s="1">
        <v>9.194909E-4</v>
      </c>
      <c r="KS336">
        <v>0.67032930000000002</v>
      </c>
      <c r="KT336">
        <v>0.21044299999999999</v>
      </c>
      <c r="KU336">
        <v>29.361509999999999</v>
      </c>
      <c r="KV336" s="1">
        <v>8.4624139999999999E-4</v>
      </c>
      <c r="KW336">
        <v>0.6161295</v>
      </c>
      <c r="KX336">
        <v>0.21044940000000001</v>
      </c>
      <c r="KY336">
        <v>28.902239999999999</v>
      </c>
      <c r="KZ336" s="1">
        <v>7.9123249999999996E-4</v>
      </c>
      <c r="LA336">
        <v>0.57558540000000002</v>
      </c>
      <c r="LB336">
        <v>0.21046190000000001</v>
      </c>
      <c r="LC336">
        <v>28.30367</v>
      </c>
      <c r="LD336" s="1">
        <v>7.4674140000000001E-4</v>
      </c>
      <c r="LE336">
        <v>0.54294659999999995</v>
      </c>
      <c r="LF336">
        <v>0.21046989999999999</v>
      </c>
      <c r="LG336">
        <v>27.8507</v>
      </c>
      <c r="LH336" s="1">
        <v>7.0860149999999995E-4</v>
      </c>
      <c r="LI336">
        <v>0.51502689999999995</v>
      </c>
      <c r="LJ336">
        <v>0.21047759999999999</v>
      </c>
      <c r="LK336">
        <v>28.142430000000001</v>
      </c>
      <c r="LL336" s="1">
        <v>6.7440070000000004E-4</v>
      </c>
      <c r="LM336">
        <v>0.49009570000000002</v>
      </c>
      <c r="LN336">
        <v>0.21049000000000001</v>
      </c>
      <c r="LO336">
        <v>28.650580000000001</v>
      </c>
      <c r="LP336" s="1">
        <v>6.4310349999999997E-4</v>
      </c>
      <c r="LQ336">
        <v>0.4672441</v>
      </c>
      <c r="LR336">
        <v>0.21050089999999999</v>
      </c>
      <c r="LS336">
        <v>29.058150000000001</v>
      </c>
      <c r="LT336" s="1">
        <v>6.1402080000000001E-4</v>
      </c>
      <c r="LU336">
        <v>0.44604369999999999</v>
      </c>
      <c r="LV336">
        <v>0.21051310000000001</v>
      </c>
      <c r="LW336">
        <v>29.678080000000001</v>
      </c>
      <c r="LX336" s="1">
        <v>5.8682959999999996E-4</v>
      </c>
      <c r="LY336">
        <v>0.42624509999999999</v>
      </c>
      <c r="LZ336">
        <v>0.21052480000000001</v>
      </c>
      <c r="MA336">
        <v>30.105920000000001</v>
      </c>
      <c r="MB336" s="1">
        <v>5.6127689999999997E-4</v>
      </c>
      <c r="MC336">
        <v>0.40765970000000001</v>
      </c>
      <c r="MD336">
        <v>0.21053060000000001</v>
      </c>
      <c r="ME336">
        <v>29.751100000000001</v>
      </c>
      <c r="MF336" s="1">
        <v>5.3716729999999996E-4</v>
      </c>
      <c r="MG336">
        <v>0.3900979</v>
      </c>
      <c r="MH336">
        <v>0.2105371</v>
      </c>
      <c r="MI336">
        <v>29.166219999999999</v>
      </c>
      <c r="MJ336" s="1">
        <v>5.1426900000000003E-4</v>
      </c>
      <c r="MK336">
        <v>0.37345</v>
      </c>
      <c r="ML336">
        <v>0.21054519999999999</v>
      </c>
      <c r="MM336">
        <v>28.823609999999999</v>
      </c>
      <c r="MN336" s="1">
        <v>4.9252339999999995E-4</v>
      </c>
      <c r="MO336">
        <v>0.35764679999999999</v>
      </c>
      <c r="MP336">
        <v>0.21054580000000001</v>
      </c>
      <c r="MQ336">
        <v>29.183350000000001</v>
      </c>
      <c r="MR336" s="1">
        <v>4.7188440000000003E-4</v>
      </c>
      <c r="MS336">
        <v>0.34264820000000001</v>
      </c>
      <c r="MT336">
        <v>0.21054909999999999</v>
      </c>
      <c r="MU336">
        <v>29.783770000000001</v>
      </c>
      <c r="MV336" s="1">
        <v>4.5235920000000001E-4</v>
      </c>
      <c r="MW336">
        <v>0.32841189999999998</v>
      </c>
      <c r="MX336">
        <v>0.21054410000000001</v>
      </c>
      <c r="MY336">
        <v>30.295649999999998</v>
      </c>
      <c r="MZ336" s="1">
        <v>4.3367630000000002E-4</v>
      </c>
      <c r="NA336">
        <v>0.31484770000000001</v>
      </c>
      <c r="NB336">
        <v>0.2105274</v>
      </c>
      <c r="NC336">
        <v>30.748539999999998</v>
      </c>
      <c r="ND336" s="1">
        <v>4.1591650000000001E-4</v>
      </c>
      <c r="NE336">
        <v>0.30195070000000002</v>
      </c>
      <c r="NF336">
        <v>0.21050199999999999</v>
      </c>
      <c r="NG336">
        <v>30.795780000000001</v>
      </c>
      <c r="NH336" s="1">
        <v>3.9901159999999999E-4</v>
      </c>
      <c r="NI336">
        <v>0.289682</v>
      </c>
      <c r="NJ336">
        <v>0.21046619999999999</v>
      </c>
      <c r="NK336">
        <v>30.341149999999999</v>
      </c>
      <c r="NL336" s="1">
        <v>3.8294890000000002E-4</v>
      </c>
      <c r="NM336">
        <v>0.27802159999999998</v>
      </c>
      <c r="NN336">
        <v>0.21041570000000001</v>
      </c>
      <c r="NO336">
        <v>29.787189999999999</v>
      </c>
      <c r="NP336" s="1">
        <v>3.6763699999999998E-4</v>
      </c>
      <c r="NQ336">
        <v>0.26692630000000001</v>
      </c>
      <c r="NR336">
        <v>0.21035200000000001</v>
      </c>
      <c r="NS336">
        <v>29.331489999999999</v>
      </c>
      <c r="NT336" s="1">
        <v>3.5302499999999998E-4</v>
      </c>
      <c r="NU336">
        <v>0.25636120000000001</v>
      </c>
      <c r="NV336">
        <v>0.21027409999999999</v>
      </c>
      <c r="NW336">
        <v>29.078849999999999</v>
      </c>
      <c r="NX336" s="1">
        <v>3.3910320000000001E-4</v>
      </c>
      <c r="NY336">
        <v>0.2462983</v>
      </c>
      <c r="NZ336">
        <v>0.21018490000000001</v>
      </c>
      <c r="OA336">
        <v>29.276800000000001</v>
      </c>
      <c r="OB336" s="1">
        <v>3.2583090000000002E-4</v>
      </c>
      <c r="OC336">
        <v>0.2367274</v>
      </c>
      <c r="OD336">
        <v>0.21007700000000001</v>
      </c>
      <c r="OE336">
        <v>29.397860000000001</v>
      </c>
      <c r="OF336" s="1">
        <v>3.1328710000000002E-4</v>
      </c>
      <c r="OG336">
        <v>0.22767100000000001</v>
      </c>
      <c r="OH336">
        <v>0.20997170000000001</v>
      </c>
      <c r="OI336">
        <v>29.521650000000001</v>
      </c>
      <c r="OJ336" s="1">
        <v>3.0147719999999999E-4</v>
      </c>
      <c r="OK336">
        <v>0.21914739999999999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1.198995</v>
      </c>
      <c r="G337">
        <v>24.34966</v>
      </c>
      <c r="H337">
        <v>0</v>
      </c>
      <c r="I337">
        <v>0</v>
      </c>
      <c r="J337">
        <v>1.194369</v>
      </c>
      <c r="K337">
        <v>24.380210000000002</v>
      </c>
      <c r="L337">
        <v>0</v>
      </c>
      <c r="M337">
        <v>0</v>
      </c>
      <c r="N337">
        <v>1.1899770000000001</v>
      </c>
      <c r="O337">
        <v>24.588509999999999</v>
      </c>
      <c r="P337">
        <v>0</v>
      </c>
      <c r="Q337">
        <v>0</v>
      </c>
      <c r="R337">
        <v>1.1857390000000001</v>
      </c>
      <c r="S337">
        <v>24.574549999999999</v>
      </c>
      <c r="T337">
        <v>0</v>
      </c>
      <c r="U337">
        <v>0</v>
      </c>
      <c r="V337">
        <v>1.181538</v>
      </c>
      <c r="W337">
        <v>24.39791</v>
      </c>
      <c r="X337">
        <v>0</v>
      </c>
      <c r="Y337">
        <v>0</v>
      </c>
      <c r="Z337">
        <v>1.1773929999999999</v>
      </c>
      <c r="AA337">
        <v>24.177099999999999</v>
      </c>
      <c r="AB337">
        <v>0</v>
      </c>
      <c r="AC337">
        <v>0</v>
      </c>
      <c r="AD337">
        <v>1.1732419999999999</v>
      </c>
      <c r="AE337">
        <v>23.8536</v>
      </c>
      <c r="AF337">
        <v>0</v>
      </c>
      <c r="AG337">
        <v>0</v>
      </c>
      <c r="AH337">
        <v>1.169454</v>
      </c>
      <c r="AI337">
        <v>23.522480000000002</v>
      </c>
      <c r="AJ337">
        <v>0</v>
      </c>
      <c r="AK337">
        <v>0</v>
      </c>
      <c r="AL337">
        <v>1.166169</v>
      </c>
      <c r="AM337">
        <v>23.639949999999999</v>
      </c>
      <c r="AN337">
        <v>0</v>
      </c>
      <c r="AO337">
        <v>0</v>
      </c>
      <c r="AP337">
        <v>1.1631320000000001</v>
      </c>
      <c r="AQ337">
        <v>23.666070000000001</v>
      </c>
      <c r="AR337">
        <v>0</v>
      </c>
      <c r="AS337">
        <v>0</v>
      </c>
      <c r="AT337">
        <v>1.160102</v>
      </c>
      <c r="AU337">
        <v>23.719470000000001</v>
      </c>
      <c r="AV337">
        <v>0</v>
      </c>
      <c r="AW337">
        <v>0</v>
      </c>
      <c r="AX337">
        <v>1.1567750000000001</v>
      </c>
      <c r="AY337">
        <v>23.856210000000001</v>
      </c>
      <c r="AZ337">
        <v>0</v>
      </c>
      <c r="BA337">
        <v>0</v>
      </c>
      <c r="BB337">
        <v>1.153138</v>
      </c>
      <c r="BC337">
        <v>23.804500000000001</v>
      </c>
      <c r="BD337">
        <v>0</v>
      </c>
      <c r="BE337">
        <v>0</v>
      </c>
      <c r="BF337">
        <v>1.149046</v>
      </c>
      <c r="BG337">
        <v>23.65888</v>
      </c>
      <c r="BH337">
        <v>0</v>
      </c>
      <c r="BI337">
        <v>0</v>
      </c>
      <c r="BJ337">
        <v>1.145025</v>
      </c>
      <c r="BK337">
        <v>23.573260000000001</v>
      </c>
      <c r="BL337">
        <v>0</v>
      </c>
      <c r="BM337">
        <v>0</v>
      </c>
      <c r="BN337">
        <v>1.1418600000000001</v>
      </c>
      <c r="BO337">
        <v>23.685890000000001</v>
      </c>
      <c r="BP337">
        <v>0</v>
      </c>
      <c r="BQ337">
        <v>0</v>
      </c>
      <c r="BR337">
        <v>1.138873</v>
      </c>
      <c r="BS337">
        <v>24.011649999999999</v>
      </c>
      <c r="BT337">
        <v>2.4242270000000001E-33</v>
      </c>
      <c r="BU337">
        <v>4.4608349999999996E-31</v>
      </c>
      <c r="BV337">
        <v>1.1360060000000001</v>
      </c>
      <c r="BW337">
        <v>24.470839999999999</v>
      </c>
      <c r="BX337">
        <v>5.2699590000000002E-23</v>
      </c>
      <c r="BY337">
        <v>1.0475570000000001E-20</v>
      </c>
      <c r="BZ337">
        <v>1.1331690000000001</v>
      </c>
      <c r="CA337">
        <v>24.854859999999999</v>
      </c>
      <c r="CB337" s="1">
        <v>2.0173459999999999E-17</v>
      </c>
      <c r="CC337" s="1">
        <v>3.8959979999999998E-15</v>
      </c>
      <c r="CD337">
        <v>1.1308240000000001</v>
      </c>
      <c r="CE337">
        <v>24.914110000000001</v>
      </c>
      <c r="CF337" s="1">
        <v>2.4671530000000002E-11</v>
      </c>
      <c r="CG337" s="1">
        <v>5.4109069999999997E-9</v>
      </c>
      <c r="CH337">
        <v>1.1282479999999999</v>
      </c>
      <c r="CI337">
        <v>24.733529999999998</v>
      </c>
      <c r="CJ337" s="1">
        <v>5.6589450000000003E-8</v>
      </c>
      <c r="CK337" s="1">
        <v>1.339859E-5</v>
      </c>
      <c r="CL337">
        <v>1.1255360000000001</v>
      </c>
      <c r="CM337">
        <v>24.446580000000001</v>
      </c>
      <c r="CN337" s="1">
        <v>1.7740120000000001E-5</v>
      </c>
      <c r="CO337" s="1">
        <v>4.4248569999999999E-3</v>
      </c>
      <c r="CP337">
        <v>1.1224529999999999</v>
      </c>
      <c r="CQ337">
        <v>24.089880000000001</v>
      </c>
      <c r="CR337" s="1">
        <v>1.5101400000000001E-3</v>
      </c>
      <c r="CS337" s="1">
        <v>0.3925495</v>
      </c>
      <c r="CT337">
        <v>1.119062</v>
      </c>
      <c r="CU337">
        <v>24.020959999999999</v>
      </c>
      <c r="CV337" s="1">
        <v>4.7396439999999998E-2</v>
      </c>
      <c r="CW337" s="1">
        <v>12.771890000000001</v>
      </c>
      <c r="CX337">
        <v>1.115049</v>
      </c>
      <c r="CY337">
        <v>24.295760000000001</v>
      </c>
      <c r="CZ337" s="1">
        <v>0.66012729999999997</v>
      </c>
      <c r="DA337" s="1">
        <v>183.44720000000001</v>
      </c>
      <c r="DB337">
        <v>1.1104499999999999</v>
      </c>
      <c r="DC337">
        <v>24.48995</v>
      </c>
      <c r="DD337" s="1">
        <v>4.6477769999999996</v>
      </c>
      <c r="DE337" s="1">
        <v>1326.9179999999999</v>
      </c>
      <c r="DF337">
        <v>1.105145</v>
      </c>
      <c r="DG337">
        <v>24.64819</v>
      </c>
      <c r="DH337" s="1">
        <v>18.253299999999999</v>
      </c>
      <c r="DI337">
        <v>5341.03</v>
      </c>
      <c r="DJ337">
        <v>1.0990359999999999</v>
      </c>
      <c r="DK337">
        <v>24.624169999999999</v>
      </c>
      <c r="DL337" s="1">
        <v>43.358870000000003</v>
      </c>
      <c r="DM337">
        <v>12967.54</v>
      </c>
      <c r="DN337">
        <v>1.09213</v>
      </c>
      <c r="DO337">
        <v>24.41939</v>
      </c>
      <c r="DP337">
        <v>66.607399999999998</v>
      </c>
      <c r="DQ337">
        <v>20313.95</v>
      </c>
      <c r="DR337">
        <v>1.0848180000000001</v>
      </c>
      <c r="DS337">
        <v>24.242159999999998</v>
      </c>
      <c r="DT337">
        <v>70.109440000000006</v>
      </c>
      <c r="DU337">
        <v>21752.11</v>
      </c>
      <c r="DV337">
        <v>1.0772280000000001</v>
      </c>
      <c r="DW337">
        <v>24.00881</v>
      </c>
      <c r="DX337">
        <v>52.995159999999998</v>
      </c>
      <c r="DY337">
        <v>16693.41</v>
      </c>
      <c r="DZ337">
        <v>1.0689230000000001</v>
      </c>
      <c r="EA337">
        <v>24.008240000000001</v>
      </c>
      <c r="EB337">
        <v>30.060030000000001</v>
      </c>
      <c r="EC337">
        <v>9594.2459999999992</v>
      </c>
      <c r="ED337">
        <v>1.0608489999999999</v>
      </c>
      <c r="EE337">
        <v>24.184339999999999</v>
      </c>
      <c r="EF337">
        <v>13.280620000000001</v>
      </c>
      <c r="EG337">
        <v>4282.7389999999996</v>
      </c>
      <c r="EH337">
        <v>1.0515490000000001</v>
      </c>
      <c r="EI337">
        <v>24.44811</v>
      </c>
      <c r="EJ337">
        <v>4.7434820000000002</v>
      </c>
      <c r="EK337">
        <v>1543.5260000000001</v>
      </c>
      <c r="EL337">
        <v>1.042527</v>
      </c>
      <c r="EM337">
        <v>24.709140000000001</v>
      </c>
      <c r="EN337">
        <v>1.4394070000000001</v>
      </c>
      <c r="EO337">
        <v>472.06029999999998</v>
      </c>
      <c r="EP337">
        <v>1.0332779999999999</v>
      </c>
      <c r="EQ337">
        <v>24.648859999999999</v>
      </c>
      <c r="ER337">
        <v>0.40666550000000001</v>
      </c>
      <c r="ES337">
        <v>133.92320000000001</v>
      </c>
      <c r="ET337">
        <v>1.023857</v>
      </c>
      <c r="EU337">
        <v>24.366569999999999</v>
      </c>
      <c r="EV337">
        <v>0.13832069999999999</v>
      </c>
      <c r="EW337">
        <v>45.362130000000001</v>
      </c>
      <c r="EX337">
        <v>1.014189</v>
      </c>
      <c r="EY337">
        <v>24.134409999999999</v>
      </c>
      <c r="EZ337">
        <v>7.9146980000000006E-2</v>
      </c>
      <c r="FA337">
        <v>25.817509999999999</v>
      </c>
      <c r="FB337">
        <v>1.0049630000000001</v>
      </c>
      <c r="FC337">
        <v>24.023289999999999</v>
      </c>
      <c r="FD337">
        <v>6.7842600000000003E-2</v>
      </c>
      <c r="FE337">
        <v>22.182569999999998</v>
      </c>
      <c r="FF337">
        <v>0.99548559999999997</v>
      </c>
      <c r="FG337">
        <v>24.52647</v>
      </c>
      <c r="FH337">
        <v>6.4948549999999994E-2</v>
      </c>
      <c r="FI337">
        <v>21.38072</v>
      </c>
      <c r="FJ337">
        <v>0.98657229999999996</v>
      </c>
      <c r="FK337">
        <v>25.10342</v>
      </c>
      <c r="FL337">
        <v>6.2137570000000003E-2</v>
      </c>
      <c r="FM337">
        <v>20.599930000000001</v>
      </c>
      <c r="FN337">
        <v>0.97771739999999996</v>
      </c>
      <c r="FO337">
        <v>25.407219999999999</v>
      </c>
      <c r="FP337">
        <v>5.8368339999999998E-2</v>
      </c>
      <c r="FQ337">
        <v>19.4892</v>
      </c>
      <c r="FR337">
        <v>0.96895540000000002</v>
      </c>
      <c r="FS337">
        <v>25.501290000000001</v>
      </c>
      <c r="FT337">
        <v>5.4000630000000001E-2</v>
      </c>
      <c r="FU337">
        <v>18.153580000000002</v>
      </c>
      <c r="FV337">
        <v>0.96020539999999999</v>
      </c>
      <c r="FW337">
        <v>25.373480000000001</v>
      </c>
      <c r="FX337">
        <v>4.9417820000000001E-2</v>
      </c>
      <c r="FY337">
        <v>16.729510000000001</v>
      </c>
      <c r="FZ337">
        <v>0.95117940000000001</v>
      </c>
      <c r="GA337">
        <v>24.997440000000001</v>
      </c>
      <c r="GB337" s="1">
        <v>4.4934630000000003E-2</v>
      </c>
      <c r="GC337">
        <v>15.3226</v>
      </c>
      <c r="GD337">
        <v>0.94197180000000003</v>
      </c>
      <c r="GE337">
        <v>24.679950000000002</v>
      </c>
      <c r="GF337" s="1">
        <v>4.0740449999999997E-2</v>
      </c>
      <c r="GG337">
        <v>13.99545</v>
      </c>
      <c r="GH337">
        <v>0.93279400000000001</v>
      </c>
      <c r="GI337">
        <v>24.600629999999999</v>
      </c>
      <c r="GJ337" s="1">
        <v>3.693097E-2</v>
      </c>
      <c r="GK337">
        <v>12.78105</v>
      </c>
      <c r="GL337">
        <v>0.92353180000000001</v>
      </c>
      <c r="GM337">
        <v>25.187750000000001</v>
      </c>
      <c r="GN337">
        <v>3.3465910000000001E-2</v>
      </c>
      <c r="GO337">
        <v>11.67005</v>
      </c>
      <c r="GP337">
        <v>0.91471290000000005</v>
      </c>
      <c r="GQ337">
        <v>25.965959999999999</v>
      </c>
      <c r="GR337" s="1">
        <v>3.0347200000000001E-2</v>
      </c>
      <c r="GS337">
        <v>10.65898</v>
      </c>
      <c r="GT337">
        <v>0.90638490000000005</v>
      </c>
      <c r="GU337">
        <v>26.59826</v>
      </c>
      <c r="GV337">
        <v>2.7550850000000002E-2</v>
      </c>
      <c r="GW337">
        <v>9.7440630000000006</v>
      </c>
      <c r="GX337">
        <v>0.89835050000000005</v>
      </c>
      <c r="GY337">
        <v>27.14697</v>
      </c>
      <c r="GZ337" s="1">
        <v>2.501196E-2</v>
      </c>
      <c r="HA337">
        <v>8.9069649999999996</v>
      </c>
      <c r="HB337">
        <v>0.89064370000000004</v>
      </c>
      <c r="HC337">
        <v>27.364129999999999</v>
      </c>
      <c r="HD337" s="1">
        <v>2.268951E-2</v>
      </c>
      <c r="HE337">
        <v>8.1381929999999993</v>
      </c>
      <c r="HF337">
        <v>0.88312970000000002</v>
      </c>
      <c r="HG337">
        <v>26.984310000000001</v>
      </c>
      <c r="HH337" s="1">
        <v>2.0570709999999999E-2</v>
      </c>
      <c r="HI337">
        <v>7.4325700000000001</v>
      </c>
      <c r="HJ337">
        <v>0.87585500000000005</v>
      </c>
      <c r="HK337">
        <v>26.522580000000001</v>
      </c>
      <c r="HL337" s="1">
        <v>1.8641959999999999E-2</v>
      </c>
      <c r="HM337">
        <v>6.7857089999999998</v>
      </c>
      <c r="HN337">
        <v>0.86926040000000004</v>
      </c>
      <c r="HO337">
        <v>26.28717</v>
      </c>
      <c r="HP337" s="1">
        <v>1.6908300000000001E-2</v>
      </c>
      <c r="HQ337">
        <v>6.1981070000000003</v>
      </c>
      <c r="HR337">
        <v>0.86347399999999996</v>
      </c>
      <c r="HS337">
        <v>26.632010000000001</v>
      </c>
      <c r="HT337" s="1">
        <v>1.5340019999999999E-2</v>
      </c>
      <c r="HU337">
        <v>5.659014</v>
      </c>
      <c r="HV337">
        <v>0.85851250000000001</v>
      </c>
      <c r="HW337">
        <v>27.387989999999999</v>
      </c>
      <c r="HX337" s="1">
        <v>1.3926910000000001E-2</v>
      </c>
      <c r="HY337">
        <v>5.1662889999999999</v>
      </c>
      <c r="HZ337">
        <v>0.85425010000000001</v>
      </c>
      <c r="IA337">
        <v>28.24146</v>
      </c>
      <c r="IB337" s="1">
        <v>1.2648410000000001E-2</v>
      </c>
      <c r="IC337">
        <v>4.715103</v>
      </c>
      <c r="ID337">
        <v>0.85072479999999995</v>
      </c>
      <c r="IE337">
        <v>28.9922</v>
      </c>
      <c r="IF337" s="1">
        <v>1.148382E-2</v>
      </c>
      <c r="IG337">
        <v>4.2988520000000001</v>
      </c>
      <c r="IH337">
        <v>0.84782789999999997</v>
      </c>
      <c r="II337">
        <v>29.304480000000002</v>
      </c>
      <c r="IJ337" s="1">
        <v>1.041211E-2</v>
      </c>
      <c r="IK337">
        <v>3.9115090000000001</v>
      </c>
      <c r="IL337">
        <v>0.84552130000000003</v>
      </c>
      <c r="IM337">
        <v>28.9985</v>
      </c>
      <c r="IN337" s="1">
        <v>9.4146100000000003E-3</v>
      </c>
      <c r="IO337">
        <v>3.547199</v>
      </c>
      <c r="IP337">
        <v>0.84372899999999995</v>
      </c>
      <c r="IQ337">
        <v>28.471329999999998</v>
      </c>
      <c r="IR337" s="1">
        <v>8.4769760000000006E-3</v>
      </c>
      <c r="IS337">
        <v>3.2017959999999999</v>
      </c>
      <c r="IT337">
        <v>0.8423659</v>
      </c>
      <c r="IU337">
        <v>28.013439999999999</v>
      </c>
      <c r="IV337" s="1">
        <v>7.591502E-3</v>
      </c>
      <c r="IW337">
        <v>2.8727830000000001</v>
      </c>
      <c r="IX337">
        <v>0.84134390000000003</v>
      </c>
      <c r="IY337">
        <v>27.99821</v>
      </c>
      <c r="IZ337" s="1">
        <v>6.7488890000000001E-3</v>
      </c>
      <c r="JA337">
        <v>2.5579640000000001</v>
      </c>
      <c r="JB337">
        <v>0.84056660000000005</v>
      </c>
      <c r="JC337">
        <v>28.178879999999999</v>
      </c>
      <c r="JD337" s="1">
        <v>5.9359219999999997E-3</v>
      </c>
      <c r="JE337">
        <v>2.2531690000000002</v>
      </c>
      <c r="JF337">
        <v>0.84000750000000002</v>
      </c>
      <c r="JG337">
        <v>28.455919999999999</v>
      </c>
      <c r="JH337" s="1">
        <v>5.140375E-3</v>
      </c>
      <c r="JI337">
        <v>1.953919</v>
      </c>
      <c r="JJ337">
        <v>0.83960049999999997</v>
      </c>
      <c r="JK337">
        <v>28.581959999999999</v>
      </c>
      <c r="JL337" s="1">
        <v>4.354976E-3</v>
      </c>
      <c r="JM337">
        <v>1.65771</v>
      </c>
      <c r="JN337">
        <v>0.83929949999999998</v>
      </c>
      <c r="JO337">
        <v>28.586510000000001</v>
      </c>
      <c r="JP337" s="1">
        <v>3.5935440000000002E-3</v>
      </c>
      <c r="JQ337">
        <v>1.3697250000000001</v>
      </c>
      <c r="JR337">
        <v>0.8390609</v>
      </c>
      <c r="JS337">
        <v>28.59243</v>
      </c>
      <c r="JT337" s="1">
        <v>2.890456E-3</v>
      </c>
      <c r="JU337">
        <v>1.10287</v>
      </c>
      <c r="JV337">
        <v>0.83890960000000003</v>
      </c>
      <c r="JW337">
        <v>28.51634</v>
      </c>
      <c r="JX337" s="1">
        <v>2.2855869999999999E-3</v>
      </c>
      <c r="JY337">
        <v>0.87244180000000005</v>
      </c>
      <c r="JZ337">
        <v>0.83877239999999997</v>
      </c>
      <c r="KA337">
        <v>28.383320000000001</v>
      </c>
      <c r="KB337" s="1">
        <v>1.804979E-3</v>
      </c>
      <c r="KC337">
        <v>0.68878050000000002</v>
      </c>
      <c r="KD337">
        <v>0.83870230000000001</v>
      </c>
      <c r="KE337">
        <v>28.668939999999999</v>
      </c>
      <c r="KF337" s="1">
        <v>1.4509340000000001E-3</v>
      </c>
      <c r="KG337">
        <v>0.55319419999999997</v>
      </c>
      <c r="KH337">
        <v>0.83865210000000001</v>
      </c>
      <c r="KI337">
        <v>29.018709999999999</v>
      </c>
      <c r="KJ337" s="1">
        <v>1.20554E-3</v>
      </c>
      <c r="KK337">
        <v>0.45908900000000002</v>
      </c>
      <c r="KL337">
        <v>0.83863770000000004</v>
      </c>
      <c r="KM337">
        <v>29.170929999999998</v>
      </c>
      <c r="KN337" s="1">
        <v>1.0413340000000001E-3</v>
      </c>
      <c r="KO337">
        <v>0.39607789999999998</v>
      </c>
      <c r="KP337">
        <v>0.83869729999999998</v>
      </c>
      <c r="KQ337">
        <v>29.33916</v>
      </c>
      <c r="KR337" s="1">
        <v>9.3141039999999995E-4</v>
      </c>
      <c r="KS337">
        <v>0.35389920000000002</v>
      </c>
      <c r="KT337">
        <v>0.83876649999999997</v>
      </c>
      <c r="KU337">
        <v>29.370239999999999</v>
      </c>
      <c r="KV337" s="1">
        <v>8.5483110000000005E-4</v>
      </c>
      <c r="KW337">
        <v>0.32456649999999998</v>
      </c>
      <c r="KX337">
        <v>0.8388525</v>
      </c>
      <c r="KY337">
        <v>28.95346</v>
      </c>
      <c r="KZ337" s="1">
        <v>7.9791430000000004E-4</v>
      </c>
      <c r="LA337">
        <v>0.30280180000000001</v>
      </c>
      <c r="LB337">
        <v>0.83895059999999999</v>
      </c>
      <c r="LC337">
        <v>28.356249999999999</v>
      </c>
      <c r="LD337" s="1">
        <v>7.5231929999999999E-4</v>
      </c>
      <c r="LE337">
        <v>0.2854064</v>
      </c>
      <c r="LF337">
        <v>0.83904339999999999</v>
      </c>
      <c r="LG337">
        <v>27.905360000000002</v>
      </c>
      <c r="LH337" s="1">
        <v>7.1348940000000001E-4</v>
      </c>
      <c r="LI337">
        <v>0.27059559999999999</v>
      </c>
      <c r="LJ337">
        <v>0.83910099999999999</v>
      </c>
      <c r="LK337">
        <v>28.145600000000002</v>
      </c>
      <c r="LL337" s="1">
        <v>6.7882420000000003E-4</v>
      </c>
      <c r="LM337">
        <v>0.25741849999999999</v>
      </c>
      <c r="LN337">
        <v>0.83920380000000006</v>
      </c>
      <c r="LO337">
        <v>28.638000000000002</v>
      </c>
      <c r="LP337" s="1">
        <v>6.4719180000000003E-4</v>
      </c>
      <c r="LQ337">
        <v>0.2453668</v>
      </c>
      <c r="LR337">
        <v>0.83930360000000004</v>
      </c>
      <c r="LS337">
        <v>29.055710000000001</v>
      </c>
      <c r="LT337" s="1">
        <v>6.1782730000000004E-4</v>
      </c>
      <c r="LU337">
        <v>0.23419090000000001</v>
      </c>
      <c r="LV337">
        <v>0.83940049999999999</v>
      </c>
      <c r="LW337">
        <v>29.64911</v>
      </c>
      <c r="LX337" s="1">
        <v>5.9038989999999996E-4</v>
      </c>
      <c r="LY337">
        <v>0.22376209999999999</v>
      </c>
      <c r="LZ337">
        <v>0.83949019999999996</v>
      </c>
      <c r="MA337">
        <v>30.095279999999999</v>
      </c>
      <c r="MB337" s="1">
        <v>5.6463430000000005E-4</v>
      </c>
      <c r="MC337">
        <v>0.21398220000000001</v>
      </c>
      <c r="MD337">
        <v>0.83954280000000003</v>
      </c>
      <c r="ME337">
        <v>29.800889999999999</v>
      </c>
      <c r="MF337" s="1">
        <v>5.4035140000000003E-4</v>
      </c>
      <c r="MG337">
        <v>0.2047466</v>
      </c>
      <c r="MH337">
        <v>0.83963750000000004</v>
      </c>
      <c r="MI337">
        <v>29.216699999999999</v>
      </c>
      <c r="MJ337" s="1">
        <v>5.1728280000000004E-4</v>
      </c>
      <c r="MK337">
        <v>0.19598840000000001</v>
      </c>
      <c r="ML337">
        <v>0.83968849999999995</v>
      </c>
      <c r="MM337">
        <v>28.864999999999998</v>
      </c>
      <c r="MN337" s="1">
        <v>4.9538619999999996E-4</v>
      </c>
      <c r="MO337">
        <v>0.18768180000000001</v>
      </c>
      <c r="MP337">
        <v>0.83974420000000005</v>
      </c>
      <c r="MQ337">
        <v>29.187439999999999</v>
      </c>
      <c r="MR337" s="1">
        <v>4.746029E-4</v>
      </c>
      <c r="MS337">
        <v>0.17979580000000001</v>
      </c>
      <c r="MT337">
        <v>0.8397926</v>
      </c>
      <c r="MU337">
        <v>29.772760000000002</v>
      </c>
      <c r="MV337" s="1">
        <v>4.5494490000000002E-4</v>
      </c>
      <c r="MW337">
        <v>0.17231440000000001</v>
      </c>
      <c r="MX337">
        <v>0.83979769999999998</v>
      </c>
      <c r="MY337">
        <v>30.285150000000002</v>
      </c>
      <c r="MZ337" s="1">
        <v>4.3613549999999999E-4</v>
      </c>
      <c r="NA337">
        <v>0.16518720000000001</v>
      </c>
      <c r="NB337">
        <v>0.83977100000000005</v>
      </c>
      <c r="NC337">
        <v>30.725269999999998</v>
      </c>
      <c r="ND337" s="1">
        <v>4.1825569999999999E-4</v>
      </c>
      <c r="NE337">
        <v>0.15840940000000001</v>
      </c>
      <c r="NF337">
        <v>0.83972400000000003</v>
      </c>
      <c r="NG337">
        <v>30.80236</v>
      </c>
      <c r="NH337" s="1">
        <v>4.0124019999999999E-4</v>
      </c>
      <c r="NI337">
        <v>0.1519625</v>
      </c>
      <c r="NJ337">
        <v>0.83965469999999998</v>
      </c>
      <c r="NK337">
        <v>30.389949999999999</v>
      </c>
      <c r="NL337" s="1">
        <v>3.850635E-4</v>
      </c>
      <c r="NM337">
        <v>0.14583109999999999</v>
      </c>
      <c r="NN337">
        <v>0.83951819999999999</v>
      </c>
      <c r="NO337">
        <v>29.83567</v>
      </c>
      <c r="NP337" s="1">
        <v>3.6964579999999999E-4</v>
      </c>
      <c r="NQ337">
        <v>0.13999690000000001</v>
      </c>
      <c r="NR337">
        <v>0.83937390000000001</v>
      </c>
      <c r="NS337">
        <v>29.375859999999999</v>
      </c>
      <c r="NT337" s="1">
        <v>3.5494870000000003E-4</v>
      </c>
      <c r="NU337">
        <v>0.1344455</v>
      </c>
      <c r="NV337">
        <v>0.83916360000000001</v>
      </c>
      <c r="NW337">
        <v>29.118919999999999</v>
      </c>
      <c r="NX337" s="1">
        <v>3.4093799999999999E-4</v>
      </c>
      <c r="NY337">
        <v>0.12915550000000001</v>
      </c>
      <c r="NZ337">
        <v>0.83891689999999997</v>
      </c>
      <c r="OA337">
        <v>29.276800000000001</v>
      </c>
      <c r="OB337" s="1">
        <v>3.2757130000000002E-4</v>
      </c>
      <c r="OC337">
        <v>0.1241217</v>
      </c>
      <c r="OD337">
        <v>0.83864309999999997</v>
      </c>
      <c r="OE337">
        <v>29.402699999999999</v>
      </c>
      <c r="OF337" s="1">
        <v>3.149273E-4</v>
      </c>
      <c r="OG337">
        <v>0.1193514</v>
      </c>
      <c r="OH337">
        <v>0.83834430000000004</v>
      </c>
      <c r="OI337">
        <v>29.51924</v>
      </c>
      <c r="OJ337" s="1">
        <v>3.0302200000000001E-4</v>
      </c>
      <c r="OK337">
        <v>0.1148632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1.2271129999999999</v>
      </c>
      <c r="G338">
        <v>24.357690000000002</v>
      </c>
      <c r="H338">
        <v>0</v>
      </c>
      <c r="I338">
        <v>0</v>
      </c>
      <c r="J338">
        <v>1.2219150000000001</v>
      </c>
      <c r="K338">
        <v>24.387119999999999</v>
      </c>
      <c r="L338">
        <v>0</v>
      </c>
      <c r="M338">
        <v>0</v>
      </c>
      <c r="N338">
        <v>1.2170669999999999</v>
      </c>
      <c r="O338">
        <v>24.58793</v>
      </c>
      <c r="P338">
        <v>0</v>
      </c>
      <c r="Q338">
        <v>0</v>
      </c>
      <c r="R338">
        <v>1.21241</v>
      </c>
      <c r="S338">
        <v>24.57788</v>
      </c>
      <c r="T338">
        <v>0</v>
      </c>
      <c r="U338">
        <v>0</v>
      </c>
      <c r="V338">
        <v>1.2078120000000001</v>
      </c>
      <c r="W338">
        <v>24.408460000000002</v>
      </c>
      <c r="X338">
        <v>0</v>
      </c>
      <c r="Y338">
        <v>0</v>
      </c>
      <c r="Z338">
        <v>1.203303</v>
      </c>
      <c r="AA338">
        <v>24.189360000000001</v>
      </c>
      <c r="AB338">
        <v>0</v>
      </c>
      <c r="AC338">
        <v>0</v>
      </c>
      <c r="AD338">
        <v>1.198812</v>
      </c>
      <c r="AE338">
        <v>23.873370000000001</v>
      </c>
      <c r="AF338">
        <v>0</v>
      </c>
      <c r="AG338">
        <v>0</v>
      </c>
      <c r="AH338">
        <v>1.194806</v>
      </c>
      <c r="AI338">
        <v>23.541340000000002</v>
      </c>
      <c r="AJ338">
        <v>0</v>
      </c>
      <c r="AK338">
        <v>0</v>
      </c>
      <c r="AL338">
        <v>1.191543</v>
      </c>
      <c r="AM338">
        <v>23.648389999999999</v>
      </c>
      <c r="AN338">
        <v>0</v>
      </c>
      <c r="AO338">
        <v>0</v>
      </c>
      <c r="AP338">
        <v>1.1886620000000001</v>
      </c>
      <c r="AQ338">
        <v>23.67267</v>
      </c>
      <c r="AR338">
        <v>0</v>
      </c>
      <c r="AS338">
        <v>0</v>
      </c>
      <c r="AT338">
        <v>1.185961</v>
      </c>
      <c r="AU338">
        <v>23.720490000000002</v>
      </c>
      <c r="AV338">
        <v>0</v>
      </c>
      <c r="AW338">
        <v>0</v>
      </c>
      <c r="AX338">
        <v>1.18299</v>
      </c>
      <c r="AY338">
        <v>23.85464</v>
      </c>
      <c r="AZ338">
        <v>0</v>
      </c>
      <c r="BA338">
        <v>0</v>
      </c>
      <c r="BB338">
        <v>1.17977</v>
      </c>
      <c r="BC338">
        <v>23.81185</v>
      </c>
      <c r="BD338">
        <v>0</v>
      </c>
      <c r="BE338">
        <v>0</v>
      </c>
      <c r="BF338">
        <v>1.1761440000000001</v>
      </c>
      <c r="BG338">
        <v>23.670110000000001</v>
      </c>
      <c r="BH338">
        <v>0</v>
      </c>
      <c r="BI338">
        <v>0</v>
      </c>
      <c r="BJ338">
        <v>1.172542</v>
      </c>
      <c r="BK338">
        <v>23.58859</v>
      </c>
      <c r="BL338">
        <v>0</v>
      </c>
      <c r="BM338">
        <v>0</v>
      </c>
      <c r="BN338">
        <v>1.170069</v>
      </c>
      <c r="BO338">
        <v>23.697189999999999</v>
      </c>
      <c r="BP338">
        <v>0</v>
      </c>
      <c r="BQ338">
        <v>0</v>
      </c>
      <c r="BR338">
        <v>1.16778</v>
      </c>
      <c r="BS338">
        <v>24.014250000000001</v>
      </c>
      <c r="BT338">
        <v>3.7556130000000001E-34</v>
      </c>
      <c r="BU338">
        <v>7.2705399999999994E-33</v>
      </c>
      <c r="BV338">
        <v>1.1655990000000001</v>
      </c>
      <c r="BW338">
        <v>24.47109</v>
      </c>
      <c r="BX338">
        <v>2.1048140000000001E-23</v>
      </c>
      <c r="BY338">
        <v>4.0845009999999998E-22</v>
      </c>
      <c r="BZ338">
        <v>1.1634450000000001</v>
      </c>
      <c r="CA338">
        <v>24.852250000000002</v>
      </c>
      <c r="CB338" s="1">
        <v>4.1904680000000004E-18</v>
      </c>
      <c r="CC338" s="1">
        <v>8.0700460000000001E-17</v>
      </c>
      <c r="CD338">
        <v>1.1620189999999999</v>
      </c>
      <c r="CE338">
        <v>24.915120000000002</v>
      </c>
      <c r="CF338" s="1">
        <v>1.2435549999999999E-11</v>
      </c>
      <c r="CG338" s="1">
        <v>2.4361380000000002E-10</v>
      </c>
      <c r="CH338">
        <v>1.160239</v>
      </c>
      <c r="CI338">
        <v>24.742909999999998</v>
      </c>
      <c r="CJ338" s="1">
        <v>3.3991330000000002E-8</v>
      </c>
      <c r="CK338" s="1">
        <v>6.7011940000000002E-7</v>
      </c>
      <c r="CL338">
        <v>1.1583270000000001</v>
      </c>
      <c r="CM338">
        <v>24.462810000000001</v>
      </c>
      <c r="CN338" s="1">
        <v>1.186E-5</v>
      </c>
      <c r="CO338" s="1">
        <v>2.3508660000000001E-4</v>
      </c>
      <c r="CP338">
        <v>1.1554310000000001</v>
      </c>
      <c r="CQ338">
        <v>24.113140000000001</v>
      </c>
      <c r="CR338" s="1">
        <v>1.094299E-3</v>
      </c>
      <c r="CS338" s="1">
        <v>2.1774700000000001E-2</v>
      </c>
      <c r="CT338">
        <v>1.1521349999999999</v>
      </c>
      <c r="CU338">
        <v>24.038180000000001</v>
      </c>
      <c r="CV338" s="1">
        <v>3.6726969999999998E-2</v>
      </c>
      <c r="CW338" s="1">
        <v>0.7339869</v>
      </c>
      <c r="CX338">
        <v>1.148112</v>
      </c>
      <c r="CY338">
        <v>24.30217</v>
      </c>
      <c r="CZ338" s="1">
        <v>0.54194549999999997</v>
      </c>
      <c r="DA338" s="1">
        <v>10.87312</v>
      </c>
      <c r="DB338">
        <v>1.143478</v>
      </c>
      <c r="DC338">
        <v>24.496040000000001</v>
      </c>
      <c r="DD338" s="1">
        <v>4.0145220000000004</v>
      </c>
      <c r="DE338" s="1">
        <v>80.865899999999996</v>
      </c>
      <c r="DF338">
        <v>1.138061</v>
      </c>
      <c r="DG338">
        <v>24.649370000000001</v>
      </c>
      <c r="DH338" s="1">
        <v>16.495370000000001</v>
      </c>
      <c r="DI338" s="1">
        <v>333.95580000000001</v>
      </c>
      <c r="DJ338">
        <v>1.131783</v>
      </c>
      <c r="DK338">
        <v>24.625910000000001</v>
      </c>
      <c r="DL338" s="1">
        <v>40.80433</v>
      </c>
      <c r="DM338">
        <v>830.56050000000005</v>
      </c>
      <c r="DN338">
        <v>1.1246350000000001</v>
      </c>
      <c r="DO338">
        <v>24.422630000000002</v>
      </c>
      <c r="DP338">
        <v>65.007329999999996</v>
      </c>
      <c r="DQ338">
        <v>1331.127</v>
      </c>
      <c r="DR338">
        <v>1.1170329999999999</v>
      </c>
      <c r="DS338">
        <v>24.244599999999998</v>
      </c>
      <c r="DT338">
        <v>70.711150000000004</v>
      </c>
      <c r="DU338">
        <v>1457.27</v>
      </c>
      <c r="DV338">
        <v>1.1092070000000001</v>
      </c>
      <c r="DW338">
        <v>24.01643</v>
      </c>
      <c r="DX338">
        <v>55.079529999999998</v>
      </c>
      <c r="DY338">
        <v>1142.633</v>
      </c>
      <c r="DZ338">
        <v>1.100678</v>
      </c>
      <c r="EA338">
        <v>24.01061</v>
      </c>
      <c r="EB338">
        <v>32.101120000000002</v>
      </c>
      <c r="EC338">
        <v>670.77639999999997</v>
      </c>
      <c r="ED338">
        <v>1.0924499999999999</v>
      </c>
      <c r="EE338">
        <v>24.186610000000002</v>
      </c>
      <c r="EF338">
        <v>14.53237</v>
      </c>
      <c r="EG338">
        <v>305.74900000000002</v>
      </c>
      <c r="EH338">
        <v>1.082662</v>
      </c>
      <c r="EI338">
        <v>24.449919999999999</v>
      </c>
      <c r="EJ338">
        <v>5.3014099999999997</v>
      </c>
      <c r="EK338">
        <v>112.4602</v>
      </c>
      <c r="EL338">
        <v>1.0720769999999999</v>
      </c>
      <c r="EM338">
        <v>24.708649999999999</v>
      </c>
      <c r="EN338">
        <v>1.634603</v>
      </c>
      <c r="EO338">
        <v>34.965020000000003</v>
      </c>
      <c r="EP338">
        <v>1.0611820000000001</v>
      </c>
      <c r="EQ338">
        <v>24.650569999999998</v>
      </c>
      <c r="ER338">
        <v>0.46287230000000001</v>
      </c>
      <c r="ES338">
        <v>9.9847610000000007</v>
      </c>
      <c r="ET338">
        <v>1.0501229999999999</v>
      </c>
      <c r="EU338">
        <v>24.370450000000002</v>
      </c>
      <c r="EV338">
        <v>0.15196119999999999</v>
      </c>
      <c r="EW338">
        <v>3.297437</v>
      </c>
      <c r="EX338">
        <v>1.038764</v>
      </c>
      <c r="EY338">
        <v>24.13757</v>
      </c>
      <c r="EZ338">
        <v>8.1943059999999998E-2</v>
      </c>
      <c r="FA338">
        <v>1.7863450000000001</v>
      </c>
      <c r="FB338">
        <v>1.027901</v>
      </c>
      <c r="FC338">
        <v>24.027930000000001</v>
      </c>
      <c r="FD338">
        <v>6.8362140000000002E-2</v>
      </c>
      <c r="FE338">
        <v>1.498904</v>
      </c>
      <c r="FF338">
        <v>1.01688</v>
      </c>
      <c r="FG338">
        <v>24.521409999999999</v>
      </c>
      <c r="FH338">
        <v>6.51722E-2</v>
      </c>
      <c r="FI338">
        <v>1.4396770000000001</v>
      </c>
      <c r="FJ338">
        <v>1.006553</v>
      </c>
      <c r="FK338">
        <v>25.09552</v>
      </c>
      <c r="FL338">
        <v>6.2451039999999999E-2</v>
      </c>
      <c r="FM338">
        <v>1.389737</v>
      </c>
      <c r="FN338">
        <v>0.99600880000000003</v>
      </c>
      <c r="FO338">
        <v>25.407</v>
      </c>
      <c r="FP338">
        <v>5.8770799999999998E-2</v>
      </c>
      <c r="FQ338">
        <v>1.3179270000000001</v>
      </c>
      <c r="FR338">
        <v>0.98551770000000005</v>
      </c>
      <c r="FS338">
        <v>25.502829999999999</v>
      </c>
      <c r="FT338">
        <v>5.4454809999999999E-2</v>
      </c>
      <c r="FU338">
        <v>1.230299</v>
      </c>
      <c r="FV338">
        <v>0.97458549999999999</v>
      </c>
      <c r="FW338">
        <v>25.387789999999999</v>
      </c>
      <c r="FX338">
        <v>4.9886010000000001E-2</v>
      </c>
      <c r="FY338">
        <v>1.136282</v>
      </c>
      <c r="FZ338">
        <v>0.96333610000000003</v>
      </c>
      <c r="GA338">
        <v>25.021100000000001</v>
      </c>
      <c r="GB338" s="1">
        <v>4.5386589999999997E-2</v>
      </c>
      <c r="GC338">
        <v>1.0425960000000001</v>
      </c>
      <c r="GD338">
        <v>0.95186720000000002</v>
      </c>
      <c r="GE338">
        <v>24.68628</v>
      </c>
      <c r="GF338" s="1">
        <v>4.1155150000000001E-2</v>
      </c>
      <c r="GG338">
        <v>0.95379930000000002</v>
      </c>
      <c r="GH338">
        <v>0.94056709999999999</v>
      </c>
      <c r="GI338">
        <v>24.604240000000001</v>
      </c>
      <c r="GJ338" s="1">
        <v>3.7319169999999999E-2</v>
      </c>
      <c r="GK338">
        <v>0.87244960000000005</v>
      </c>
      <c r="GL338">
        <v>0.92904140000000002</v>
      </c>
      <c r="GM338">
        <v>25.179040000000001</v>
      </c>
      <c r="GN338" s="1">
        <v>3.3819479999999999E-2</v>
      </c>
      <c r="GO338">
        <v>0.79783879999999996</v>
      </c>
      <c r="GP338">
        <v>0.91808020000000001</v>
      </c>
      <c r="GQ338">
        <v>25.947880000000001</v>
      </c>
      <c r="GR338" s="1">
        <v>3.066959E-2</v>
      </c>
      <c r="GS338">
        <v>0.72982309999999995</v>
      </c>
      <c r="GT338">
        <v>0.9073348</v>
      </c>
      <c r="GU338">
        <v>26.585740000000001</v>
      </c>
      <c r="GV338" s="1">
        <v>2.783706E-2</v>
      </c>
      <c r="GW338">
        <v>0.66811920000000002</v>
      </c>
      <c r="GX338">
        <v>0.89725639999999995</v>
      </c>
      <c r="GY338">
        <v>27.136310000000002</v>
      </c>
      <c r="GZ338">
        <v>2.5278109999999999E-2</v>
      </c>
      <c r="HA338">
        <v>0.61171500000000001</v>
      </c>
      <c r="HB338">
        <v>0.88732679999999997</v>
      </c>
      <c r="HC338">
        <v>27.363969999999998</v>
      </c>
      <c r="HD338" s="1">
        <v>2.2934860000000001E-2</v>
      </c>
      <c r="HE338">
        <v>0.55983320000000003</v>
      </c>
      <c r="HF338">
        <v>0.8775598</v>
      </c>
      <c r="HG338">
        <v>27.01681</v>
      </c>
      <c r="HH338" s="1">
        <v>2.0797139999999999E-2</v>
      </c>
      <c r="HI338">
        <v>0.512181</v>
      </c>
      <c r="HJ338">
        <v>0.86811070000000001</v>
      </c>
      <c r="HK338">
        <v>26.553239999999999</v>
      </c>
      <c r="HL338" s="1">
        <v>1.8848730000000001E-2</v>
      </c>
      <c r="HM338">
        <v>0.46836260000000002</v>
      </c>
      <c r="HN338">
        <v>0.85949580000000003</v>
      </c>
      <c r="HO338">
        <v>26.309429999999999</v>
      </c>
      <c r="HP338" s="1">
        <v>1.7097649999999999E-2</v>
      </c>
      <c r="HQ338">
        <v>0.42846800000000002</v>
      </c>
      <c r="HR338">
        <v>0.85192670000000004</v>
      </c>
      <c r="HS338">
        <v>26.633659999999999</v>
      </c>
      <c r="HT338" s="1">
        <v>1.5514E-2</v>
      </c>
      <c r="HU338">
        <v>0.391766</v>
      </c>
      <c r="HV338">
        <v>0.84539180000000003</v>
      </c>
      <c r="HW338">
        <v>27.36787</v>
      </c>
      <c r="HX338" s="1">
        <v>1.408622E-2</v>
      </c>
      <c r="HY338">
        <v>0.35810310000000001</v>
      </c>
      <c r="HZ338">
        <v>0.83979680000000001</v>
      </c>
      <c r="IA338">
        <v>28.211980000000001</v>
      </c>
      <c r="IB338" s="1">
        <v>1.279479E-2</v>
      </c>
      <c r="IC338">
        <v>0.32720250000000001</v>
      </c>
      <c r="ID338">
        <v>0.83512220000000004</v>
      </c>
      <c r="IE338">
        <v>28.963899999999999</v>
      </c>
      <c r="IF338" s="1">
        <v>1.1619539999999999E-2</v>
      </c>
      <c r="IG338">
        <v>0.2986354</v>
      </c>
      <c r="IH338">
        <v>0.83128729999999995</v>
      </c>
      <c r="II338">
        <v>29.286059999999999</v>
      </c>
      <c r="IJ338" s="1">
        <v>1.0539049999999999E-2</v>
      </c>
      <c r="IK338">
        <v>0.27200279999999999</v>
      </c>
      <c r="IL338">
        <v>0.82821210000000001</v>
      </c>
      <c r="IM338">
        <v>29.019850000000002</v>
      </c>
      <c r="IN338" s="1">
        <v>9.5344639999999994E-3</v>
      </c>
      <c r="IO338">
        <v>0.24692220000000001</v>
      </c>
      <c r="IP338">
        <v>0.82583669999999998</v>
      </c>
      <c r="IQ338">
        <v>28.507619999999999</v>
      </c>
      <c r="IR338" s="1">
        <v>8.5909190000000007E-3</v>
      </c>
      <c r="IS338">
        <v>0.22310669999999999</v>
      </c>
      <c r="IT338">
        <v>0.8240035</v>
      </c>
      <c r="IU338">
        <v>28.050160000000002</v>
      </c>
      <c r="IV338" s="1">
        <v>7.7004450000000002E-3</v>
      </c>
      <c r="IW338">
        <v>0.20039589999999999</v>
      </c>
      <c r="IX338">
        <v>0.822604</v>
      </c>
      <c r="IY338">
        <v>28.024419999999999</v>
      </c>
      <c r="IZ338" s="1">
        <v>6.8533869999999998E-3</v>
      </c>
      <c r="JA338">
        <v>0.17864630000000001</v>
      </c>
      <c r="JB338">
        <v>0.82156589999999996</v>
      </c>
      <c r="JC338">
        <v>28.177029999999998</v>
      </c>
      <c r="JD338" s="1">
        <v>6.0377879999999997E-3</v>
      </c>
      <c r="JE338">
        <v>0.15759300000000001</v>
      </c>
      <c r="JF338">
        <v>0.82079539999999995</v>
      </c>
      <c r="JG338">
        <v>28.44577</v>
      </c>
      <c r="JH338" s="1">
        <v>5.2409650000000002E-3</v>
      </c>
      <c r="JI338">
        <v>0.13693739999999999</v>
      </c>
      <c r="JJ338">
        <v>0.82022640000000002</v>
      </c>
      <c r="JK338">
        <v>28.572310000000002</v>
      </c>
      <c r="JL338" s="1">
        <v>4.4542410000000003E-3</v>
      </c>
      <c r="JM338">
        <v>0.116482</v>
      </c>
      <c r="JN338">
        <v>0.8198183</v>
      </c>
      <c r="JO338">
        <v>28.592919999999999</v>
      </c>
      <c r="JP338" s="1">
        <v>3.6885889999999999E-3</v>
      </c>
      <c r="JQ338" s="1">
        <v>9.6532510000000002E-2</v>
      </c>
      <c r="JR338">
        <v>0.81952389999999997</v>
      </c>
      <c r="JS338">
        <v>28.605370000000001</v>
      </c>
      <c r="JT338" s="1">
        <v>2.9762719999999999E-3</v>
      </c>
      <c r="JU338" s="1">
        <v>7.7934680000000006E-2</v>
      </c>
      <c r="JV338">
        <v>0.81931140000000002</v>
      </c>
      <c r="JW338">
        <v>28.53725</v>
      </c>
      <c r="JX338" s="1">
        <v>2.3573320000000002E-3</v>
      </c>
      <c r="JY338" s="1">
        <v>6.1747950000000003E-2</v>
      </c>
      <c r="JZ338">
        <v>0.81914869999999995</v>
      </c>
      <c r="KA338">
        <v>28.409009999999999</v>
      </c>
      <c r="KB338" s="1">
        <v>1.860355E-3</v>
      </c>
      <c r="KC338" s="1">
        <v>4.8734649999999997E-2</v>
      </c>
      <c r="KD338">
        <v>0.81903340000000002</v>
      </c>
      <c r="KE338">
        <v>28.672239999999999</v>
      </c>
      <c r="KF338" s="1">
        <v>1.490657E-3</v>
      </c>
      <c r="KG338" s="1">
        <v>3.9048310000000003E-2</v>
      </c>
      <c r="KH338">
        <v>0.81896069999999999</v>
      </c>
      <c r="KI338">
        <v>29.009840000000001</v>
      </c>
      <c r="KJ338" s="1">
        <v>1.2325929999999999E-3</v>
      </c>
      <c r="KK338" s="1">
        <v>3.2283100000000002E-2</v>
      </c>
      <c r="KL338">
        <v>0.81894990000000001</v>
      </c>
      <c r="KM338">
        <v>29.176850000000002</v>
      </c>
      <c r="KN338" s="1">
        <v>1.0593519999999999E-3</v>
      </c>
      <c r="KO338" s="1">
        <v>2.7738410000000002E-2</v>
      </c>
      <c r="KP338">
        <v>0.81899540000000004</v>
      </c>
      <c r="KQ338">
        <v>29.341539999999998</v>
      </c>
      <c r="KR338" s="1">
        <v>9.4360630000000004E-4</v>
      </c>
      <c r="KS338" s="1">
        <v>2.4699700000000002E-2</v>
      </c>
      <c r="KT338">
        <v>0.81907370000000002</v>
      </c>
      <c r="KU338">
        <v>29.37021</v>
      </c>
      <c r="KV338" s="1">
        <v>8.6351910000000002E-4</v>
      </c>
      <c r="KW338" s="1">
        <v>2.259777E-2</v>
      </c>
      <c r="KX338">
        <v>0.81913899999999995</v>
      </c>
      <c r="KY338">
        <v>28.988479999999999</v>
      </c>
      <c r="KZ338" s="1">
        <v>8.0456400000000002E-4</v>
      </c>
      <c r="LA338" s="1">
        <v>2.1050220000000001E-2</v>
      </c>
      <c r="LB338">
        <v>0.81923440000000003</v>
      </c>
      <c r="LC338">
        <v>28.401630000000001</v>
      </c>
      <c r="LD338" s="1">
        <v>7.5778710000000003E-4</v>
      </c>
      <c r="LE338">
        <v>1.9823159999999999E-2</v>
      </c>
      <c r="LF338">
        <v>0.81934130000000005</v>
      </c>
      <c r="LG338">
        <v>27.954350000000002</v>
      </c>
      <c r="LH338" s="1">
        <v>7.1823739999999996E-4</v>
      </c>
      <c r="LI338" s="1">
        <v>1.8784829999999999E-2</v>
      </c>
      <c r="LJ338">
        <v>0.81942409999999999</v>
      </c>
      <c r="LK338">
        <v>28.169830000000001</v>
      </c>
      <c r="LL338" s="1">
        <v>6.8310479999999997E-4</v>
      </c>
      <c r="LM338" s="1">
        <v>1.7864600000000001E-2</v>
      </c>
      <c r="LN338">
        <v>0.81950270000000003</v>
      </c>
      <c r="LO338">
        <v>28.63363</v>
      </c>
      <c r="LP338" s="1">
        <v>6.5113319999999999E-4</v>
      </c>
      <c r="LQ338" s="1">
        <v>1.7025309999999998E-2</v>
      </c>
      <c r="LR338">
        <v>0.81961200000000001</v>
      </c>
      <c r="LS338">
        <v>29.05686</v>
      </c>
      <c r="LT338" s="1">
        <v>6.2149589999999999E-4</v>
      </c>
      <c r="LU338" s="1">
        <v>1.6247930000000001E-2</v>
      </c>
      <c r="LV338">
        <v>0.81969760000000003</v>
      </c>
      <c r="LW338">
        <v>29.639340000000001</v>
      </c>
      <c r="LX338" s="1">
        <v>5.9381340000000003E-4</v>
      </c>
      <c r="LY338" s="1">
        <v>1.55227E-2</v>
      </c>
      <c r="LZ338">
        <v>0.81978839999999997</v>
      </c>
      <c r="MA338">
        <v>30.076619999999998</v>
      </c>
      <c r="MB338" s="1">
        <v>5.6785679999999999E-4</v>
      </c>
      <c r="MC338" s="1">
        <v>1.4843250000000001E-2</v>
      </c>
      <c r="MD338">
        <v>0.81986590000000004</v>
      </c>
      <c r="ME338">
        <v>29.831160000000001</v>
      </c>
      <c r="MF338" s="1">
        <v>5.4340539999999998E-4</v>
      </c>
      <c r="MG338" s="1">
        <v>1.4201760000000001E-2</v>
      </c>
      <c r="MH338">
        <v>0.81992940000000003</v>
      </c>
      <c r="MI338">
        <v>29.26024</v>
      </c>
      <c r="MJ338" s="1">
        <v>5.2017559999999999E-4</v>
      </c>
      <c r="MK338" s="1">
        <v>1.359378E-2</v>
      </c>
      <c r="ML338">
        <v>0.82000209999999996</v>
      </c>
      <c r="MM338">
        <v>28.906310000000001</v>
      </c>
      <c r="MN338" s="1">
        <v>4.9813380000000005E-4</v>
      </c>
      <c r="MO338" s="1">
        <v>1.3017020000000001E-2</v>
      </c>
      <c r="MP338">
        <v>0.82004889999999997</v>
      </c>
      <c r="MQ338">
        <v>29.206420000000001</v>
      </c>
      <c r="MR338" s="1">
        <v>4.7721519999999998E-4</v>
      </c>
      <c r="MS338" s="1">
        <v>1.246973E-2</v>
      </c>
      <c r="MT338">
        <v>0.8200769</v>
      </c>
      <c r="MU338">
        <v>29.772839999999999</v>
      </c>
      <c r="MV338" s="1">
        <v>4.5742370000000001E-4</v>
      </c>
      <c r="MW338" s="1">
        <v>1.1950479999999999E-2</v>
      </c>
      <c r="MX338">
        <v>0.82008320000000001</v>
      </c>
      <c r="MY338">
        <v>30.281389999999998</v>
      </c>
      <c r="MZ338" s="1">
        <v>4.3848839999999998E-4</v>
      </c>
      <c r="NA338" s="1">
        <v>1.145585E-2</v>
      </c>
      <c r="NB338">
        <v>0.82004770000000005</v>
      </c>
      <c r="NC338">
        <v>30.71293</v>
      </c>
      <c r="ND338" s="1">
        <v>4.2049589999999999E-4</v>
      </c>
      <c r="NE338" s="1">
        <v>1.098557E-2</v>
      </c>
      <c r="NF338">
        <v>0.81998919999999997</v>
      </c>
      <c r="NG338">
        <v>30.801629999999999</v>
      </c>
      <c r="NH338" s="1">
        <v>4.0337480000000002E-4</v>
      </c>
      <c r="NI338" s="1">
        <v>1.0538270000000001E-2</v>
      </c>
      <c r="NJ338">
        <v>0.81989129999999999</v>
      </c>
      <c r="NK338">
        <v>30.423449999999999</v>
      </c>
      <c r="NL338" s="1">
        <v>3.8709319999999999E-4</v>
      </c>
      <c r="NM338" s="1">
        <v>1.011277E-2</v>
      </c>
      <c r="NN338">
        <v>0.81974179999999996</v>
      </c>
      <c r="NO338">
        <v>29.878520000000002</v>
      </c>
      <c r="NP338" s="1">
        <v>3.7157489999999999E-4</v>
      </c>
      <c r="NQ338" s="1">
        <v>9.7079709999999993E-3</v>
      </c>
      <c r="NR338">
        <v>0.81954930000000004</v>
      </c>
      <c r="NS338">
        <v>29.415520000000001</v>
      </c>
      <c r="NT338" s="1">
        <v>3.5678879999999997E-4</v>
      </c>
      <c r="NU338" s="1">
        <v>9.3230450000000003E-3</v>
      </c>
      <c r="NV338">
        <v>0.81929960000000002</v>
      </c>
      <c r="NW338">
        <v>29.15653</v>
      </c>
      <c r="NX338" s="1">
        <v>3.4269250000000003E-4</v>
      </c>
      <c r="NY338" s="1">
        <v>8.9563000000000004E-3</v>
      </c>
      <c r="NZ338">
        <v>0.81899900000000003</v>
      </c>
      <c r="OA338">
        <v>29.279789999999998</v>
      </c>
      <c r="OB338" s="1">
        <v>3.2923620000000002E-4</v>
      </c>
      <c r="OC338" s="1">
        <v>8.6071510000000004E-3</v>
      </c>
      <c r="OD338">
        <v>0.8186523</v>
      </c>
      <c r="OE338">
        <v>29.41206</v>
      </c>
      <c r="OF338" s="1">
        <v>3.165005E-4</v>
      </c>
      <c r="OG338" s="1">
        <v>8.2762600000000006E-3</v>
      </c>
      <c r="OH338">
        <v>0.81830559999999997</v>
      </c>
      <c r="OI338">
        <v>29.515750000000001</v>
      </c>
      <c r="OJ338" s="1">
        <v>3.045039E-4</v>
      </c>
      <c r="OK338" s="1">
        <v>7.9647920000000001E-3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1.1911860000000001</v>
      </c>
      <c r="G339">
        <v>24.361059999999998</v>
      </c>
      <c r="H339">
        <v>0</v>
      </c>
      <c r="I339">
        <v>0</v>
      </c>
      <c r="J339">
        <v>1.186023</v>
      </c>
      <c r="K339">
        <v>24.38991</v>
      </c>
      <c r="L339">
        <v>0</v>
      </c>
      <c r="M339">
        <v>0</v>
      </c>
      <c r="N339">
        <v>1.1812119999999999</v>
      </c>
      <c r="O339">
        <v>24.588000000000001</v>
      </c>
      <c r="P339">
        <v>0</v>
      </c>
      <c r="Q339">
        <v>0</v>
      </c>
      <c r="R339">
        <v>1.176579</v>
      </c>
      <c r="S339">
        <v>24.579149999999998</v>
      </c>
      <c r="T339">
        <v>0</v>
      </c>
      <c r="U339">
        <v>0</v>
      </c>
      <c r="V339">
        <v>1.1719790000000001</v>
      </c>
      <c r="W339">
        <v>24.412559999999999</v>
      </c>
      <c r="X339">
        <v>0</v>
      </c>
      <c r="Y339">
        <v>0</v>
      </c>
      <c r="Z339">
        <v>1.1674610000000001</v>
      </c>
      <c r="AA339">
        <v>24.194089999999999</v>
      </c>
      <c r="AB339">
        <v>0</v>
      </c>
      <c r="AC339">
        <v>0</v>
      </c>
      <c r="AD339">
        <v>1.1629750000000001</v>
      </c>
      <c r="AE339">
        <v>23.881</v>
      </c>
      <c r="AF339">
        <v>0</v>
      </c>
      <c r="AG339">
        <v>0</v>
      </c>
      <c r="AH339">
        <v>1.1589469999999999</v>
      </c>
      <c r="AI339">
        <v>23.54881</v>
      </c>
      <c r="AJ339">
        <v>0</v>
      </c>
      <c r="AK339">
        <v>0</v>
      </c>
      <c r="AL339">
        <v>1.1556169999999999</v>
      </c>
      <c r="AM339">
        <v>23.651949999999999</v>
      </c>
      <c r="AN339">
        <v>0</v>
      </c>
      <c r="AO339">
        <v>0</v>
      </c>
      <c r="AP339">
        <v>1.1526419999999999</v>
      </c>
      <c r="AQ339">
        <v>23.675509999999999</v>
      </c>
      <c r="AR339">
        <v>0</v>
      </c>
      <c r="AS339">
        <v>0</v>
      </c>
      <c r="AT339">
        <v>1.1497850000000001</v>
      </c>
      <c r="AU339">
        <v>23.721830000000001</v>
      </c>
      <c r="AV339">
        <v>0</v>
      </c>
      <c r="AW339">
        <v>0</v>
      </c>
      <c r="AX339">
        <v>1.146631</v>
      </c>
      <c r="AY339">
        <v>23.853960000000001</v>
      </c>
      <c r="AZ339">
        <v>0</v>
      </c>
      <c r="BA339">
        <v>0</v>
      </c>
      <c r="BB339">
        <v>1.1431979999999999</v>
      </c>
      <c r="BC339">
        <v>23.81494</v>
      </c>
      <c r="BD339">
        <v>0</v>
      </c>
      <c r="BE339">
        <v>0</v>
      </c>
      <c r="BF339">
        <v>1.139356</v>
      </c>
      <c r="BG339">
        <v>23.674779999999998</v>
      </c>
      <c r="BH339">
        <v>0</v>
      </c>
      <c r="BI339">
        <v>0</v>
      </c>
      <c r="BJ339">
        <v>1.1355170000000001</v>
      </c>
      <c r="BK339">
        <v>23.59487</v>
      </c>
      <c r="BL339">
        <v>0</v>
      </c>
      <c r="BM339">
        <v>0</v>
      </c>
      <c r="BN339">
        <v>1.132735</v>
      </c>
      <c r="BO339">
        <v>23.702110000000001</v>
      </c>
      <c r="BP339">
        <v>0</v>
      </c>
      <c r="BQ339">
        <v>0</v>
      </c>
      <c r="BR339">
        <v>1.130155</v>
      </c>
      <c r="BS339">
        <v>24.017469999999999</v>
      </c>
      <c r="BT339">
        <v>2.7807260000000001E-34</v>
      </c>
      <c r="BU339">
        <v>1.865056E-32</v>
      </c>
      <c r="BV339">
        <v>1.1276090000000001</v>
      </c>
      <c r="BW339">
        <v>24.47195</v>
      </c>
      <c r="BX339">
        <v>1.9440169999999999E-23</v>
      </c>
      <c r="BY339">
        <v>1.2384090000000001E-21</v>
      </c>
      <c r="BZ339">
        <v>1.1251169999999999</v>
      </c>
      <c r="CA339">
        <v>24.85183</v>
      </c>
      <c r="CB339" s="1">
        <v>3.3637100000000002E-18</v>
      </c>
      <c r="CC339" s="1">
        <v>2.1105760000000001E-16</v>
      </c>
      <c r="CD339">
        <v>1.12331</v>
      </c>
      <c r="CE339">
        <v>24.916409999999999</v>
      </c>
      <c r="CF339" s="1">
        <v>1.177443E-11</v>
      </c>
      <c r="CG339" s="1">
        <v>7.7924760000000003E-10</v>
      </c>
      <c r="CH339">
        <v>1.1211580000000001</v>
      </c>
      <c r="CI339">
        <v>24.74701</v>
      </c>
      <c r="CJ339" s="1">
        <v>3.2702720000000002E-8</v>
      </c>
      <c r="CK339" s="1">
        <v>2.2211140000000002E-6</v>
      </c>
      <c r="CL339">
        <v>1.1188370000000001</v>
      </c>
      <c r="CM339">
        <v>24.469650000000001</v>
      </c>
      <c r="CN339" s="1">
        <v>1.1510889999999999E-5</v>
      </c>
      <c r="CO339" s="1">
        <v>7.9608689999999998E-4</v>
      </c>
      <c r="CP339">
        <v>1.1157159999999999</v>
      </c>
      <c r="CQ339">
        <v>24.122699999999998</v>
      </c>
      <c r="CR339" s="1">
        <v>1.0684690000000001E-3</v>
      </c>
      <c r="CS339" s="1">
        <v>7.4921559999999998E-2</v>
      </c>
      <c r="CT339">
        <v>1.11208</v>
      </c>
      <c r="CU339">
        <v>24.045770000000001</v>
      </c>
      <c r="CV339" s="1">
        <v>3.6031729999999998E-2</v>
      </c>
      <c r="CW339" s="1">
        <v>2.5588039999999999</v>
      </c>
      <c r="CX339">
        <v>1.1077269999999999</v>
      </c>
      <c r="CY339">
        <v>24.306270000000001</v>
      </c>
      <c r="CZ339" s="1">
        <v>0.53386489999999998</v>
      </c>
      <c r="DA339" s="1">
        <v>38.34684</v>
      </c>
      <c r="DB339">
        <v>1.1027439999999999</v>
      </c>
      <c r="DC339">
        <v>24.500060000000001</v>
      </c>
      <c r="DD339" s="1">
        <v>3.9690080000000001</v>
      </c>
      <c r="DE339">
        <v>288.20490000000001</v>
      </c>
      <c r="DF339">
        <v>1.0969610000000001</v>
      </c>
      <c r="DG339">
        <v>24.651479999999999</v>
      </c>
      <c r="DH339" s="1">
        <v>16.36204</v>
      </c>
      <c r="DI339">
        <v>1201.82</v>
      </c>
      <c r="DJ339">
        <v>1.090314</v>
      </c>
      <c r="DK339">
        <v>24.6281</v>
      </c>
      <c r="DL339" s="1">
        <v>40.597610000000003</v>
      </c>
      <c r="DM339">
        <v>3016.3270000000002</v>
      </c>
      <c r="DN339">
        <v>1.082803</v>
      </c>
      <c r="DO339">
        <v>24.42679</v>
      </c>
      <c r="DP339">
        <v>64.862219999999994</v>
      </c>
      <c r="DQ339">
        <v>4876.2179999999998</v>
      </c>
      <c r="DR339">
        <v>1.0747899999999999</v>
      </c>
      <c r="DS339">
        <v>24.247769999999999</v>
      </c>
      <c r="DT339">
        <v>70.745410000000007</v>
      </c>
      <c r="DU339">
        <v>5383.3590000000004</v>
      </c>
      <c r="DV339">
        <v>1.0665279999999999</v>
      </c>
      <c r="DW339">
        <v>24.02167</v>
      </c>
      <c r="DX339">
        <v>55.250680000000003</v>
      </c>
      <c r="DY339">
        <v>4254.6180000000004</v>
      </c>
      <c r="DZ339">
        <v>1.0575349999999999</v>
      </c>
      <c r="EA339">
        <v>24.014199999999999</v>
      </c>
      <c r="EB339">
        <v>32.283299999999997</v>
      </c>
      <c r="EC339">
        <v>2517.2539999999999</v>
      </c>
      <c r="ED339">
        <v>1.048799</v>
      </c>
      <c r="EE339">
        <v>24.1904</v>
      </c>
      <c r="EF339">
        <v>14.651400000000001</v>
      </c>
      <c r="EG339">
        <v>1156.146</v>
      </c>
      <c r="EH339">
        <v>1.0384990000000001</v>
      </c>
      <c r="EI339">
        <v>24.45318</v>
      </c>
      <c r="EJ339">
        <v>5.3576879999999996</v>
      </c>
      <c r="EK339">
        <v>428.37790000000001</v>
      </c>
      <c r="EL339">
        <v>1.0279609999999999</v>
      </c>
      <c r="EM339">
        <v>24.709119999999999</v>
      </c>
      <c r="EN339">
        <v>1.654995</v>
      </c>
      <c r="EO339">
        <v>133.9332</v>
      </c>
      <c r="EP339">
        <v>1.0170999999999999</v>
      </c>
      <c r="EQ339">
        <v>24.65307</v>
      </c>
      <c r="ER339">
        <v>0.46899079999999999</v>
      </c>
      <c r="ES339">
        <v>38.292430000000003</v>
      </c>
      <c r="ET339">
        <v>1.0060830000000001</v>
      </c>
      <c r="EU339">
        <v>24.375730000000001</v>
      </c>
      <c r="EV339">
        <v>0.15350739999999999</v>
      </c>
      <c r="EW339">
        <v>12.512740000000001</v>
      </c>
      <c r="EX339">
        <v>0.99479980000000001</v>
      </c>
      <c r="EY339">
        <v>24.14198</v>
      </c>
      <c r="EZ339">
        <v>8.2270800000000005E-2</v>
      </c>
      <c r="FA339">
        <v>6.6417999999999999</v>
      </c>
      <c r="FB339">
        <v>0.98398140000000001</v>
      </c>
      <c r="FC339">
        <v>24.034490000000002</v>
      </c>
      <c r="FD339">
        <v>6.8420099999999998E-2</v>
      </c>
      <c r="FE339">
        <v>5.5121270000000004</v>
      </c>
      <c r="FF339">
        <v>0.97302630000000001</v>
      </c>
      <c r="FG339">
        <v>24.521820000000002</v>
      </c>
      <c r="FH339">
        <v>6.5190049999999999E-2</v>
      </c>
      <c r="FI339">
        <v>5.278734</v>
      </c>
      <c r="FJ339">
        <v>0.96271660000000003</v>
      </c>
      <c r="FK339">
        <v>25.093520000000002</v>
      </c>
      <c r="FL339">
        <v>6.247656E-2</v>
      </c>
      <c r="FM339">
        <v>5.0919449999999999</v>
      </c>
      <c r="FN339">
        <v>0.95220769999999999</v>
      </c>
      <c r="FO339">
        <v>25.407789999999999</v>
      </c>
      <c r="FP339">
        <v>5.880635E-2</v>
      </c>
      <c r="FQ339">
        <v>4.8258999999999999</v>
      </c>
      <c r="FR339">
        <v>0.94182529999999998</v>
      </c>
      <c r="FS339">
        <v>25.505490000000002</v>
      </c>
      <c r="FT339">
        <v>5.4496309999999999E-2</v>
      </c>
      <c r="FU339">
        <v>4.5017060000000004</v>
      </c>
      <c r="FV339">
        <v>0.93082900000000002</v>
      </c>
      <c r="FW339">
        <v>25.39395</v>
      </c>
      <c r="FX339">
        <v>4.9929460000000002E-2</v>
      </c>
      <c r="FY339">
        <v>4.1524770000000002</v>
      </c>
      <c r="FZ339">
        <v>0.91956749999999998</v>
      </c>
      <c r="GA339">
        <v>25.030239999999999</v>
      </c>
      <c r="GB339" s="1">
        <v>4.5428639999999999E-2</v>
      </c>
      <c r="GC339">
        <v>3.8044600000000002</v>
      </c>
      <c r="GD339">
        <v>0.90807729999999998</v>
      </c>
      <c r="GE339">
        <v>24.691510000000001</v>
      </c>
      <c r="GF339" s="1">
        <v>4.1194219999999997E-2</v>
      </c>
      <c r="GG339">
        <v>3.4749989999999999</v>
      </c>
      <c r="GH339">
        <v>0.89678290000000005</v>
      </c>
      <c r="GI339">
        <v>24.609089999999998</v>
      </c>
      <c r="GJ339">
        <v>3.7355680000000002E-2</v>
      </c>
      <c r="GK339">
        <v>3.17361</v>
      </c>
      <c r="GL339">
        <v>0.88524820000000004</v>
      </c>
      <c r="GM339">
        <v>25.177810000000001</v>
      </c>
      <c r="GN339" s="1">
        <v>3.3852920000000002E-2</v>
      </c>
      <c r="GO339">
        <v>2.897316</v>
      </c>
      <c r="GP339">
        <v>0.87426110000000001</v>
      </c>
      <c r="GQ339">
        <v>25.94218</v>
      </c>
      <c r="GR339" s="1">
        <v>3.0700249999999998E-2</v>
      </c>
      <c r="GS339">
        <v>2.6457860000000002</v>
      </c>
      <c r="GT339">
        <v>0.86349240000000005</v>
      </c>
      <c r="GU339">
        <v>26.581759999999999</v>
      </c>
      <c r="GV339" s="1">
        <v>2.786491E-2</v>
      </c>
      <c r="GW339">
        <v>2.4178000000000002</v>
      </c>
      <c r="GX339">
        <v>0.85337560000000001</v>
      </c>
      <c r="GY339">
        <v>27.132960000000001</v>
      </c>
      <c r="GZ339" s="1">
        <v>2.53041E-2</v>
      </c>
      <c r="HA339">
        <v>2.2100019999999998</v>
      </c>
      <c r="HB339">
        <v>0.84355409999999997</v>
      </c>
      <c r="HC339">
        <v>27.363250000000001</v>
      </c>
      <c r="HD339" s="1">
        <v>2.2958949999999999E-2</v>
      </c>
      <c r="HE339">
        <v>2.0192169999999998</v>
      </c>
      <c r="HF339">
        <v>0.83382909999999999</v>
      </c>
      <c r="HG339">
        <v>27.028179999999999</v>
      </c>
      <c r="HH339" s="1">
        <v>2.0819509999999999E-2</v>
      </c>
      <c r="HI339">
        <v>1.844446</v>
      </c>
      <c r="HJ339">
        <v>0.82446249999999999</v>
      </c>
      <c r="HK339">
        <v>26.564630000000001</v>
      </c>
      <c r="HL339">
        <v>1.8869319999999998E-2</v>
      </c>
      <c r="HM339">
        <v>1.684115</v>
      </c>
      <c r="HN339">
        <v>0.81588400000000005</v>
      </c>
      <c r="HO339">
        <v>26.317920000000001</v>
      </c>
      <c r="HP339" s="1">
        <v>1.7116630000000001E-2</v>
      </c>
      <c r="HQ339">
        <v>1.5384659999999999</v>
      </c>
      <c r="HR339">
        <v>0.80837190000000003</v>
      </c>
      <c r="HS339">
        <v>26.636710000000001</v>
      </c>
      <c r="HT339" s="1">
        <v>1.5531619999999999E-2</v>
      </c>
      <c r="HU339">
        <v>1.404914</v>
      </c>
      <c r="HV339">
        <v>0.80189790000000005</v>
      </c>
      <c r="HW339">
        <v>27.362020000000001</v>
      </c>
      <c r="HX339" s="1">
        <v>1.41025E-2</v>
      </c>
      <c r="HY339">
        <v>1.2827710000000001</v>
      </c>
      <c r="HZ339">
        <v>0.79630849999999997</v>
      </c>
      <c r="IA339">
        <v>28.20194</v>
      </c>
      <c r="IB339" s="1">
        <v>1.2809859999999999E-2</v>
      </c>
      <c r="IC339">
        <v>1.171</v>
      </c>
      <c r="ID339">
        <v>0.79167759999999998</v>
      </c>
      <c r="IE339">
        <v>28.954249999999998</v>
      </c>
      <c r="IF339" s="1">
        <v>1.1633620000000001E-2</v>
      </c>
      <c r="IG339">
        <v>1.0679320000000001</v>
      </c>
      <c r="IH339">
        <v>0.78787739999999995</v>
      </c>
      <c r="II339">
        <v>29.278500000000001</v>
      </c>
      <c r="IJ339" s="1">
        <v>1.0552300000000001E-2</v>
      </c>
      <c r="IK339">
        <v>0.97211579999999997</v>
      </c>
      <c r="IL339">
        <v>0.78481369999999995</v>
      </c>
      <c r="IM339">
        <v>29.026630000000001</v>
      </c>
      <c r="IN339" s="1">
        <v>9.5470420000000004E-3</v>
      </c>
      <c r="IO339">
        <v>0.88212219999999997</v>
      </c>
      <c r="IP339">
        <v>0.78244029999999998</v>
      </c>
      <c r="IQ339">
        <v>28.52037</v>
      </c>
      <c r="IR339">
        <v>8.6029399999999999E-3</v>
      </c>
      <c r="IS339">
        <v>0.79685600000000001</v>
      </c>
      <c r="IT339">
        <v>0.78061959999999997</v>
      </c>
      <c r="IU339">
        <v>28.06345</v>
      </c>
      <c r="IV339" s="1">
        <v>7.7119759999999997E-3</v>
      </c>
      <c r="IW339">
        <v>0.71566090000000004</v>
      </c>
      <c r="IX339">
        <v>0.77921339999999994</v>
      </c>
      <c r="IY339">
        <v>28.035150000000002</v>
      </c>
      <c r="IZ339" s="1">
        <v>6.8644800000000001E-3</v>
      </c>
      <c r="JA339">
        <v>0.63801680000000005</v>
      </c>
      <c r="JB339">
        <v>0.77819629999999995</v>
      </c>
      <c r="JC339">
        <v>28.17661</v>
      </c>
      <c r="JD339" s="1">
        <v>6.0486139999999999E-3</v>
      </c>
      <c r="JE339">
        <v>0.56296610000000002</v>
      </c>
      <c r="JF339">
        <v>0.7774143</v>
      </c>
      <c r="JG339">
        <v>28.442589999999999</v>
      </c>
      <c r="JH339" s="1">
        <v>5.25166E-3</v>
      </c>
      <c r="JI339">
        <v>0.4894193</v>
      </c>
      <c r="JJ339">
        <v>0.77684889999999995</v>
      </c>
      <c r="JK339">
        <v>28.5685</v>
      </c>
      <c r="JL339" s="1">
        <v>4.4648209999999999E-3</v>
      </c>
      <c r="JM339">
        <v>0.41663119999999998</v>
      </c>
      <c r="JN339">
        <v>0.77644360000000001</v>
      </c>
      <c r="JO339">
        <v>28.59515</v>
      </c>
      <c r="JP339" s="1">
        <v>3.6987750000000001E-3</v>
      </c>
      <c r="JQ339">
        <v>0.34559980000000001</v>
      </c>
      <c r="JR339">
        <v>0.77615129999999999</v>
      </c>
      <c r="JS339">
        <v>28.610019999999999</v>
      </c>
      <c r="JT339" s="1">
        <v>2.985545E-3</v>
      </c>
      <c r="JU339">
        <v>0.27927160000000001</v>
      </c>
      <c r="JV339">
        <v>0.77594079999999999</v>
      </c>
      <c r="JW339">
        <v>28.544879999999999</v>
      </c>
      <c r="JX339" s="1">
        <v>2.3651599999999998E-3</v>
      </c>
      <c r="JY339">
        <v>0.2213917</v>
      </c>
      <c r="JZ339">
        <v>0.7757655</v>
      </c>
      <c r="KA339">
        <v>28.418320000000001</v>
      </c>
      <c r="KB339" s="1">
        <v>1.8664560000000001E-3</v>
      </c>
      <c r="KC339">
        <v>0.17471680000000001</v>
      </c>
      <c r="KD339">
        <v>0.77566800000000002</v>
      </c>
      <c r="KE339">
        <v>28.677420000000001</v>
      </c>
      <c r="KF339" s="1">
        <v>1.4950740000000001E-3</v>
      </c>
      <c r="KG339">
        <v>0.13987430000000001</v>
      </c>
      <c r="KH339">
        <v>0.77559639999999996</v>
      </c>
      <c r="KI339">
        <v>29.006499999999999</v>
      </c>
      <c r="KJ339" s="1">
        <v>1.2356170000000001E-3</v>
      </c>
      <c r="KK339">
        <v>0.115483</v>
      </c>
      <c r="KL339">
        <v>0.77558269999999996</v>
      </c>
      <c r="KM339">
        <v>29.179400000000001</v>
      </c>
      <c r="KN339" s="1">
        <v>1.0613689999999999E-3</v>
      </c>
      <c r="KO339">
        <v>9.9079239999999999E-2</v>
      </c>
      <c r="KP339">
        <v>0.77563800000000005</v>
      </c>
      <c r="KQ339">
        <v>29.342890000000001</v>
      </c>
      <c r="KR339" s="1">
        <v>9.4496770000000003E-4</v>
      </c>
      <c r="KS339">
        <v>8.8112360000000001E-2</v>
      </c>
      <c r="KT339">
        <v>0.77569239999999995</v>
      </c>
      <c r="KU339">
        <v>29.369579999999999</v>
      </c>
      <c r="KV339" s="1">
        <v>8.6448150000000001E-4</v>
      </c>
      <c r="KW339">
        <v>8.0539410000000006E-2</v>
      </c>
      <c r="KX339">
        <v>0.77576489999999998</v>
      </c>
      <c r="KY339">
        <v>29.000219999999999</v>
      </c>
      <c r="KZ339" s="1">
        <v>8.0529319999999996E-4</v>
      </c>
      <c r="LA339">
        <v>7.4978669999999997E-2</v>
      </c>
      <c r="LB339">
        <v>0.7758507</v>
      </c>
      <c r="LC339">
        <v>28.417680000000001</v>
      </c>
      <c r="LD339" s="1">
        <v>7.5838179999999998E-4</v>
      </c>
      <c r="LE339">
        <v>7.0582549999999994E-2</v>
      </c>
      <c r="LF339">
        <v>0.77593069999999997</v>
      </c>
      <c r="LG339">
        <v>27.972290000000001</v>
      </c>
      <c r="LH339" s="1">
        <v>7.1875040000000002E-4</v>
      </c>
      <c r="LI339">
        <v>6.6871730000000004E-2</v>
      </c>
      <c r="LJ339">
        <v>0.7760051</v>
      </c>
      <c r="LK339">
        <v>28.180440000000001</v>
      </c>
      <c r="LL339" s="1">
        <v>6.8356600000000003E-4</v>
      </c>
      <c r="LM339">
        <v>6.3586619999999996E-2</v>
      </c>
      <c r="LN339">
        <v>0.7760901</v>
      </c>
      <c r="LO339">
        <v>28.632840000000002</v>
      </c>
      <c r="LP339" s="1">
        <v>6.5155699999999998E-4</v>
      </c>
      <c r="LQ339">
        <v>6.0593559999999998E-2</v>
      </c>
      <c r="LR339">
        <v>0.77617409999999998</v>
      </c>
      <c r="LS339">
        <v>29.05922</v>
      </c>
      <c r="LT339" s="1">
        <v>6.2188990000000002E-4</v>
      </c>
      <c r="LU339">
        <v>5.7822640000000002E-2</v>
      </c>
      <c r="LV339">
        <v>0.77626539999999999</v>
      </c>
      <c r="LW339">
        <v>29.637239999999998</v>
      </c>
      <c r="LX339" s="1">
        <v>5.9418120000000001E-4</v>
      </c>
      <c r="LY339">
        <v>5.5237359999999999E-2</v>
      </c>
      <c r="LZ339">
        <v>0.77633169999999996</v>
      </c>
      <c r="MA339">
        <v>30.06934</v>
      </c>
      <c r="MB339" s="1">
        <v>5.6820259999999995E-4</v>
      </c>
      <c r="MC339">
        <v>5.2816839999999997E-2</v>
      </c>
      <c r="MD339">
        <v>0.77640089999999995</v>
      </c>
      <c r="ME339">
        <v>29.840959999999999</v>
      </c>
      <c r="MF339" s="1">
        <v>5.4373270000000003E-4</v>
      </c>
      <c r="MG339">
        <v>5.053183E-2</v>
      </c>
      <c r="MH339">
        <v>0.77647290000000002</v>
      </c>
      <c r="MI339">
        <v>29.275639999999999</v>
      </c>
      <c r="MJ339" s="1">
        <v>5.2048549999999996E-4</v>
      </c>
      <c r="MK339">
        <v>4.8366149999999997E-2</v>
      </c>
      <c r="ML339">
        <v>0.77653779999999994</v>
      </c>
      <c r="MM339">
        <v>28.921769999999999</v>
      </c>
      <c r="MN339" s="1">
        <v>4.9842829999999997E-4</v>
      </c>
      <c r="MO339">
        <v>4.631308E-2</v>
      </c>
      <c r="MP339">
        <v>0.77657949999999998</v>
      </c>
      <c r="MQ339">
        <v>29.21481</v>
      </c>
      <c r="MR339" s="1">
        <v>4.7749540000000001E-4</v>
      </c>
      <c r="MS339">
        <v>4.43652E-2</v>
      </c>
      <c r="MT339">
        <v>0.77660209999999996</v>
      </c>
      <c r="MU339">
        <v>29.77411</v>
      </c>
      <c r="MV339" s="1">
        <v>4.576893E-4</v>
      </c>
      <c r="MW339">
        <v>4.2515499999999998E-2</v>
      </c>
      <c r="MX339">
        <v>0.77658919999999998</v>
      </c>
      <c r="MY339">
        <v>30.28078</v>
      </c>
      <c r="MZ339" s="1">
        <v>4.3874060000000001E-4</v>
      </c>
      <c r="NA339">
        <v>4.0754659999999998E-2</v>
      </c>
      <c r="NB339">
        <v>0.77655269999999998</v>
      </c>
      <c r="NC339">
        <v>30.709060000000001</v>
      </c>
      <c r="ND339" s="1">
        <v>4.2073609999999998E-4</v>
      </c>
      <c r="NE339">
        <v>3.908006E-2</v>
      </c>
      <c r="NF339">
        <v>0.77649330000000005</v>
      </c>
      <c r="NG339">
        <v>30.800139999999999</v>
      </c>
      <c r="NH339" s="1">
        <v>4.036035E-4</v>
      </c>
      <c r="NI339">
        <v>3.748729E-2</v>
      </c>
      <c r="NJ339">
        <v>0.77641159999999998</v>
      </c>
      <c r="NK339">
        <v>30.434719999999999</v>
      </c>
      <c r="NL339" s="1">
        <v>3.8731060000000002E-4</v>
      </c>
      <c r="NM339">
        <v>3.5972940000000002E-2</v>
      </c>
      <c r="NN339">
        <v>0.77626430000000002</v>
      </c>
      <c r="NO339">
        <v>29.89376</v>
      </c>
      <c r="NP339" s="1">
        <v>3.717816E-4</v>
      </c>
      <c r="NQ339">
        <v>3.4531659999999999E-2</v>
      </c>
      <c r="NR339">
        <v>0.77607479999999995</v>
      </c>
      <c r="NS339">
        <v>29.429780000000001</v>
      </c>
      <c r="NT339" s="1">
        <v>3.5698579999999999E-4</v>
      </c>
      <c r="NU339">
        <v>3.316127E-2</v>
      </c>
      <c r="NV339">
        <v>0.77581500000000003</v>
      </c>
      <c r="NW339">
        <v>29.170539999999999</v>
      </c>
      <c r="NX339" s="1">
        <v>3.4288E-4</v>
      </c>
      <c r="NY339">
        <v>3.1854830000000001E-2</v>
      </c>
      <c r="NZ339">
        <v>0.77552080000000001</v>
      </c>
      <c r="OA339">
        <v>29.283950000000001</v>
      </c>
      <c r="OB339">
        <v>3.294142E-4</v>
      </c>
      <c r="OC339">
        <v>3.0611010000000001E-2</v>
      </c>
      <c r="OD339">
        <v>0.77518169999999997</v>
      </c>
      <c r="OE339">
        <v>29.41582</v>
      </c>
      <c r="OF339" s="1">
        <v>3.1666870000000001E-4</v>
      </c>
      <c r="OG339">
        <v>2.9432369999999999E-2</v>
      </c>
      <c r="OH339">
        <v>0.77482740000000005</v>
      </c>
      <c r="OI339">
        <v>29.514220000000002</v>
      </c>
      <c r="OJ339" s="1">
        <v>3.0466249999999999E-4</v>
      </c>
      <c r="OK339">
        <v>2.8322400000000001E-2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1.130044</v>
      </c>
      <c r="G340">
        <v>24.367460000000001</v>
      </c>
      <c r="H340">
        <v>0</v>
      </c>
      <c r="I340">
        <v>0</v>
      </c>
      <c r="J340">
        <v>1.1251530000000001</v>
      </c>
      <c r="K340">
        <v>24.39481</v>
      </c>
      <c r="L340">
        <v>0</v>
      </c>
      <c r="M340">
        <v>0</v>
      </c>
      <c r="N340">
        <v>1.1205879999999999</v>
      </c>
      <c r="O340">
        <v>24.588360000000002</v>
      </c>
      <c r="P340">
        <v>0</v>
      </c>
      <c r="Q340">
        <v>0</v>
      </c>
      <c r="R340">
        <v>1.1162289999999999</v>
      </c>
      <c r="S340">
        <v>24.580939999999998</v>
      </c>
      <c r="T340">
        <v>0</v>
      </c>
      <c r="U340">
        <v>0</v>
      </c>
      <c r="V340">
        <v>1.111947</v>
      </c>
      <c r="W340">
        <v>24.419170000000001</v>
      </c>
      <c r="X340">
        <v>0</v>
      </c>
      <c r="Y340">
        <v>0</v>
      </c>
      <c r="Z340">
        <v>1.1077300000000001</v>
      </c>
      <c r="AA340">
        <v>24.201709999999999</v>
      </c>
      <c r="AB340">
        <v>0</v>
      </c>
      <c r="AC340">
        <v>0</v>
      </c>
      <c r="AD340">
        <v>1.103537</v>
      </c>
      <c r="AE340">
        <v>23.893419999999999</v>
      </c>
      <c r="AF340">
        <v>0</v>
      </c>
      <c r="AG340">
        <v>0</v>
      </c>
      <c r="AH340">
        <v>1.099863</v>
      </c>
      <c r="AI340">
        <v>23.561419999999998</v>
      </c>
      <c r="AJ340">
        <v>0</v>
      </c>
      <c r="AK340">
        <v>0</v>
      </c>
      <c r="AL340">
        <v>1.096921</v>
      </c>
      <c r="AM340">
        <v>23.658200000000001</v>
      </c>
      <c r="AN340">
        <v>0</v>
      </c>
      <c r="AO340">
        <v>0</v>
      </c>
      <c r="AP340">
        <v>1.0943989999999999</v>
      </c>
      <c r="AQ340">
        <v>23.680350000000001</v>
      </c>
      <c r="AR340">
        <v>0</v>
      </c>
      <c r="AS340">
        <v>0</v>
      </c>
      <c r="AT340">
        <v>1.0920479999999999</v>
      </c>
      <c r="AU340">
        <v>23.72439</v>
      </c>
      <c r="AV340">
        <v>0</v>
      </c>
      <c r="AW340">
        <v>0</v>
      </c>
      <c r="AX340">
        <v>1.0895159999999999</v>
      </c>
      <c r="AY340">
        <v>23.852219999999999</v>
      </c>
      <c r="AZ340">
        <v>0</v>
      </c>
      <c r="BA340">
        <v>0</v>
      </c>
      <c r="BB340">
        <v>1.086803</v>
      </c>
      <c r="BC340">
        <v>23.819590000000002</v>
      </c>
      <c r="BD340">
        <v>0</v>
      </c>
      <c r="BE340">
        <v>0</v>
      </c>
      <c r="BF340">
        <v>1.0837190000000001</v>
      </c>
      <c r="BG340">
        <v>23.682120000000001</v>
      </c>
      <c r="BH340">
        <v>0</v>
      </c>
      <c r="BI340">
        <v>0</v>
      </c>
      <c r="BJ340">
        <v>1.0806800000000001</v>
      </c>
      <c r="BK340">
        <v>23.604749999999999</v>
      </c>
      <c r="BL340">
        <v>0</v>
      </c>
      <c r="BM340">
        <v>0</v>
      </c>
      <c r="BN340">
        <v>1.0787519999999999</v>
      </c>
      <c r="BO340">
        <v>23.710370000000001</v>
      </c>
      <c r="BP340">
        <v>0</v>
      </c>
      <c r="BQ340">
        <v>0</v>
      </c>
      <c r="BR340">
        <v>1.0770280000000001</v>
      </c>
      <c r="BS340">
        <v>24.023610000000001</v>
      </c>
      <c r="BT340">
        <v>1.9627600000000001E-34</v>
      </c>
      <c r="BU340">
        <v>1.141499E-32</v>
      </c>
      <c r="BV340">
        <v>1.075334</v>
      </c>
      <c r="BW340">
        <v>24.473939999999999</v>
      </c>
      <c r="BX340">
        <v>1.4539329999999999E-23</v>
      </c>
      <c r="BY340">
        <v>8.4567800000000003E-22</v>
      </c>
      <c r="BZ340">
        <v>1.073717</v>
      </c>
      <c r="CA340">
        <v>24.851800000000001</v>
      </c>
      <c r="CB340" s="1">
        <v>2.2420169999999999E-18</v>
      </c>
      <c r="CC340" s="1">
        <v>1.2957710000000001E-16</v>
      </c>
      <c r="CD340">
        <v>1.0728569999999999</v>
      </c>
      <c r="CE340">
        <v>24.917899999999999</v>
      </c>
      <c r="CF340" s="1">
        <v>9.4772710000000006E-12</v>
      </c>
      <c r="CG340" s="1">
        <v>5.5958689999999997E-10</v>
      </c>
      <c r="CH340">
        <v>1.0716030000000001</v>
      </c>
      <c r="CI340">
        <v>24.753050000000002</v>
      </c>
      <c r="CJ340" s="1">
        <v>2.7636949999999999E-8</v>
      </c>
      <c r="CK340" s="1">
        <v>1.6502469999999999E-6</v>
      </c>
      <c r="CL340">
        <v>1.0701179999999999</v>
      </c>
      <c r="CM340">
        <v>24.48</v>
      </c>
      <c r="CN340" s="1">
        <v>1.003045E-5</v>
      </c>
      <c r="CO340" s="1">
        <v>6.0455299999999997E-4</v>
      </c>
      <c r="CP340">
        <v>1.0680810000000001</v>
      </c>
      <c r="CQ340">
        <v>24.137270000000001</v>
      </c>
      <c r="CR340" s="1">
        <v>9.5347689999999996E-4</v>
      </c>
      <c r="CS340" s="1">
        <v>5.7887269999999998E-2</v>
      </c>
      <c r="CT340">
        <v>1.065896</v>
      </c>
      <c r="CU340">
        <v>24.058319999999998</v>
      </c>
      <c r="CV340" s="1">
        <v>3.2815190000000001E-2</v>
      </c>
      <c r="CW340" s="1">
        <v>2.0070990000000002</v>
      </c>
      <c r="CX340">
        <v>1.0630280000000001</v>
      </c>
      <c r="CY340">
        <v>24.313289999999999</v>
      </c>
      <c r="CZ340" s="1">
        <v>0.49520530000000001</v>
      </c>
      <c r="DA340" s="1">
        <v>30.496479999999998</v>
      </c>
      <c r="DB340">
        <v>1.0596019999999999</v>
      </c>
      <c r="DC340">
        <v>24.506640000000001</v>
      </c>
      <c r="DD340" s="1">
        <v>3.7445080000000002</v>
      </c>
      <c r="DE340" s="1">
        <v>232.16730000000001</v>
      </c>
      <c r="DF340">
        <v>1.05552</v>
      </c>
      <c r="DG340">
        <v>24.65551</v>
      </c>
      <c r="DH340" s="1">
        <v>15.684419999999999</v>
      </c>
      <c r="DI340">
        <v>979.95399999999995</v>
      </c>
      <c r="DJ340">
        <v>1.050664</v>
      </c>
      <c r="DK340">
        <v>24.6309</v>
      </c>
      <c r="DL340">
        <v>39.510280000000002</v>
      </c>
      <c r="DM340">
        <v>2487.9549999999999</v>
      </c>
      <c r="DN340">
        <v>1.0450680000000001</v>
      </c>
      <c r="DO340">
        <v>24.433160000000001</v>
      </c>
      <c r="DP340">
        <v>64.047960000000003</v>
      </c>
      <c r="DQ340">
        <v>4065.9789999999998</v>
      </c>
      <c r="DR340">
        <v>1.039123</v>
      </c>
      <c r="DS340">
        <v>24.25206</v>
      </c>
      <c r="DT340">
        <v>70.873069999999998</v>
      </c>
      <c r="DU340">
        <v>4538.3090000000002</v>
      </c>
      <c r="DV340">
        <v>1.0330680000000001</v>
      </c>
      <c r="DW340">
        <v>24.028919999999999</v>
      </c>
      <c r="DX340">
        <v>56.095550000000003</v>
      </c>
      <c r="DY340">
        <v>3619.9270000000001</v>
      </c>
      <c r="DZ340">
        <v>1.026475</v>
      </c>
      <c r="EA340">
        <v>24.019829999999999</v>
      </c>
      <c r="EB340">
        <v>33.219200000000001</v>
      </c>
      <c r="EC340">
        <v>2161.5</v>
      </c>
      <c r="ED340">
        <v>1.0202709999999999</v>
      </c>
      <c r="EE340">
        <v>24.19631</v>
      </c>
      <c r="EF340">
        <v>15.274889999999999</v>
      </c>
      <c r="EG340">
        <v>1001.6849999999999</v>
      </c>
      <c r="EH340">
        <v>1.01251</v>
      </c>
      <c r="EI340">
        <v>24.458189999999998</v>
      </c>
      <c r="EJ340">
        <v>5.6559489999999997</v>
      </c>
      <c r="EK340">
        <v>374.29790000000003</v>
      </c>
      <c r="EL340">
        <v>1.004902</v>
      </c>
      <c r="EM340">
        <v>24.709700000000002</v>
      </c>
      <c r="EN340">
        <v>1.7658959999999999</v>
      </c>
      <c r="EO340">
        <v>117.8167</v>
      </c>
      <c r="EP340">
        <v>0.99708529999999995</v>
      </c>
      <c r="EQ340">
        <v>24.65644</v>
      </c>
      <c r="ER340">
        <v>0.50232869999999996</v>
      </c>
      <c r="ES340">
        <v>33.730550000000001</v>
      </c>
      <c r="ET340">
        <v>0.98911859999999996</v>
      </c>
      <c r="EU340">
        <v>24.383500000000002</v>
      </c>
      <c r="EV340">
        <v>0.1619215</v>
      </c>
      <c r="EW340">
        <v>10.85929</v>
      </c>
      <c r="EX340">
        <v>0.980854</v>
      </c>
      <c r="EY340">
        <v>24.148589999999999</v>
      </c>
      <c r="EZ340">
        <v>8.4054309999999993E-2</v>
      </c>
      <c r="FA340">
        <v>5.5936519999999996</v>
      </c>
      <c r="FB340">
        <v>0.97300260000000005</v>
      </c>
      <c r="FC340">
        <v>24.043990000000001</v>
      </c>
      <c r="FD340">
        <v>6.8738209999999994E-2</v>
      </c>
      <c r="FE340">
        <v>4.5613869999999999</v>
      </c>
      <c r="FF340">
        <v>0.96513970000000004</v>
      </c>
      <c r="FG340">
        <v>24.523689999999998</v>
      </c>
      <c r="FH340">
        <v>6.5277080000000001E-2</v>
      </c>
      <c r="FI340">
        <v>4.3431860000000002</v>
      </c>
      <c r="FJ340">
        <v>0.95793779999999995</v>
      </c>
      <c r="FK340">
        <v>25.09121</v>
      </c>
      <c r="FL340">
        <v>6.2591750000000002E-2</v>
      </c>
      <c r="FM340">
        <v>4.1795419999999996</v>
      </c>
      <c r="FN340">
        <v>0.95071380000000005</v>
      </c>
      <c r="FO340">
        <v>25.409939999999999</v>
      </c>
      <c r="FP340">
        <v>5.8967569999999997E-2</v>
      </c>
      <c r="FQ340">
        <v>3.9536470000000001</v>
      </c>
      <c r="FR340">
        <v>0.94354130000000003</v>
      </c>
      <c r="FS340">
        <v>25.51033</v>
      </c>
      <c r="FT340">
        <v>5.4685879999999999E-2</v>
      </c>
      <c r="FU340">
        <v>3.6806049999999999</v>
      </c>
      <c r="FV340">
        <v>0.93626960000000004</v>
      </c>
      <c r="FW340">
        <v>25.402439999999999</v>
      </c>
      <c r="FX340">
        <v>5.0127360000000003E-2</v>
      </c>
      <c r="FY340">
        <v>3.3869980000000002</v>
      </c>
      <c r="FZ340">
        <v>0.9287569</v>
      </c>
      <c r="GA340">
        <v>25.041889999999999</v>
      </c>
      <c r="GB340" s="1">
        <v>4.5617640000000001E-2</v>
      </c>
      <c r="GC340">
        <v>3.0947290000000001</v>
      </c>
      <c r="GD340">
        <v>0.92099569999999997</v>
      </c>
      <c r="GE340">
        <v>24.698840000000001</v>
      </c>
      <c r="GF340">
        <v>4.1369549999999998E-2</v>
      </c>
      <c r="GG340">
        <v>2.8186290000000001</v>
      </c>
      <c r="GH340">
        <v>0.91336439999999997</v>
      </c>
      <c r="GI340">
        <v>24.615290000000002</v>
      </c>
      <c r="GJ340" s="1">
        <v>3.7518540000000003E-2</v>
      </c>
      <c r="GK340">
        <v>2.5668299999999999</v>
      </c>
      <c r="GL340">
        <v>0.90559369999999995</v>
      </c>
      <c r="GM340">
        <v>25.177600000000002</v>
      </c>
      <c r="GN340" s="1">
        <v>3.400127E-2</v>
      </c>
      <c r="GO340">
        <v>2.3361329999999998</v>
      </c>
      <c r="GP340">
        <v>0.89833759999999996</v>
      </c>
      <c r="GQ340">
        <v>25.934280000000001</v>
      </c>
      <c r="GR340" s="1">
        <v>3.0835729999999999E-2</v>
      </c>
      <c r="GS340">
        <v>2.1266530000000001</v>
      </c>
      <c r="GT340">
        <v>0.89130849999999995</v>
      </c>
      <c r="GU340">
        <v>26.576239999999999</v>
      </c>
      <c r="GV340" s="1">
        <v>2.7987209999999998E-2</v>
      </c>
      <c r="GW340">
        <v>1.9372659999999999</v>
      </c>
      <c r="GX340">
        <v>0.884795</v>
      </c>
      <c r="GY340">
        <v>27.128350000000001</v>
      </c>
      <c r="GZ340" s="1">
        <v>2.5417200000000001E-2</v>
      </c>
      <c r="HA340">
        <v>1.7655320000000001</v>
      </c>
      <c r="HB340">
        <v>0.87842699999999996</v>
      </c>
      <c r="HC340">
        <v>27.36112</v>
      </c>
      <c r="HD340">
        <v>2.306333E-2</v>
      </c>
      <c r="HE340">
        <v>1.6083460000000001</v>
      </c>
      <c r="HF340">
        <v>0.87213479999999999</v>
      </c>
      <c r="HG340">
        <v>27.04166</v>
      </c>
      <c r="HH340" s="1">
        <v>2.0915949999999999E-2</v>
      </c>
      <c r="HI340">
        <v>1.4646570000000001</v>
      </c>
      <c r="HJ340">
        <v>0.86598280000000005</v>
      </c>
      <c r="HK340">
        <v>26.579470000000001</v>
      </c>
      <c r="HL340" s="1">
        <v>1.8957890000000002E-2</v>
      </c>
      <c r="HM340">
        <v>1.3333870000000001</v>
      </c>
      <c r="HN340">
        <v>0.86040220000000001</v>
      </c>
      <c r="HO340">
        <v>26.328610000000001</v>
      </c>
      <c r="HP340" s="1">
        <v>1.7197750000000001E-2</v>
      </c>
      <c r="HQ340">
        <v>1.2146440000000001</v>
      </c>
      <c r="HR340">
        <v>0.85553880000000004</v>
      </c>
      <c r="HS340">
        <v>26.641390000000001</v>
      </c>
      <c r="HT340" s="1">
        <v>1.560668E-2</v>
      </c>
      <c r="HU340">
        <v>1.1064560000000001</v>
      </c>
      <c r="HV340">
        <v>0.85136990000000001</v>
      </c>
      <c r="HW340">
        <v>27.355340000000002</v>
      </c>
      <c r="HX340" s="1">
        <v>1.4171670000000001E-2</v>
      </c>
      <c r="HY340">
        <v>1.0080260000000001</v>
      </c>
      <c r="HZ340">
        <v>0.84773730000000003</v>
      </c>
      <c r="IA340">
        <v>28.188839999999999</v>
      </c>
      <c r="IB340" s="1">
        <v>1.287365E-2</v>
      </c>
      <c r="IC340">
        <v>0.91843339999999996</v>
      </c>
      <c r="ID340">
        <v>0.84478520000000001</v>
      </c>
      <c r="IE340">
        <v>28.94192</v>
      </c>
      <c r="IF340" s="1">
        <v>1.169301E-2</v>
      </c>
      <c r="IG340">
        <v>0.83627090000000004</v>
      </c>
      <c r="IH340">
        <v>0.84236259999999996</v>
      </c>
      <c r="II340">
        <v>29.267880000000002</v>
      </c>
      <c r="IJ340" s="1">
        <v>1.0608039999999999E-2</v>
      </c>
      <c r="IK340">
        <v>0.76029270000000004</v>
      </c>
      <c r="IL340">
        <v>0.84039649999999999</v>
      </c>
      <c r="IM340">
        <v>29.033930000000002</v>
      </c>
      <c r="IN340" s="1">
        <v>9.5998760000000002E-3</v>
      </c>
      <c r="IO340">
        <v>0.68925899999999996</v>
      </c>
      <c r="IP340">
        <v>0.83890050000000005</v>
      </c>
      <c r="IQ340">
        <v>28.536339999999999</v>
      </c>
      <c r="IR340" s="1">
        <v>8.6533319999999997E-3</v>
      </c>
      <c r="IS340">
        <v>0.62222469999999996</v>
      </c>
      <c r="IT340">
        <v>0.83778770000000002</v>
      </c>
      <c r="IU340">
        <v>28.080220000000001</v>
      </c>
      <c r="IV340" s="1">
        <v>7.7602510000000001E-3</v>
      </c>
      <c r="IW340">
        <v>0.55860109999999996</v>
      </c>
      <c r="IX340">
        <v>0.8369183</v>
      </c>
      <c r="IY340">
        <v>28.049479999999999</v>
      </c>
      <c r="IZ340" s="1">
        <v>6.9108750000000004E-3</v>
      </c>
      <c r="JA340">
        <v>0.49791299999999999</v>
      </c>
      <c r="JB340">
        <v>0.83632249999999997</v>
      </c>
      <c r="JC340">
        <v>28.176380000000002</v>
      </c>
      <c r="JD340" s="1">
        <v>6.0938030000000001E-3</v>
      </c>
      <c r="JE340">
        <v>0.43940859999999998</v>
      </c>
      <c r="JF340">
        <v>0.83583479999999999</v>
      </c>
      <c r="JG340">
        <v>28.439109999999999</v>
      </c>
      <c r="JH340" s="1">
        <v>5.296228E-3</v>
      </c>
      <c r="JI340">
        <v>0.38219760000000003</v>
      </c>
      <c r="JJ340">
        <v>0.83549059999999997</v>
      </c>
      <c r="JK340">
        <v>28.563469999999999</v>
      </c>
      <c r="JL340" s="1">
        <v>4.5089470000000001E-3</v>
      </c>
      <c r="JM340">
        <v>0.32564910000000002</v>
      </c>
      <c r="JN340">
        <v>0.83526250000000002</v>
      </c>
      <c r="JO340">
        <v>28.597339999999999</v>
      </c>
      <c r="JP340" s="1">
        <v>3.7413839999999999E-3</v>
      </c>
      <c r="JQ340">
        <v>0.2704355</v>
      </c>
      <c r="JR340">
        <v>0.83505629999999997</v>
      </c>
      <c r="JS340">
        <v>28.61571</v>
      </c>
      <c r="JT340" s="1">
        <v>3.0245340000000002E-3</v>
      </c>
      <c r="JU340">
        <v>0.2187878</v>
      </c>
      <c r="JV340">
        <v>0.83489990000000003</v>
      </c>
      <c r="JW340">
        <v>28.554500000000001</v>
      </c>
      <c r="JX340" s="1">
        <v>2.3983089999999999E-3</v>
      </c>
      <c r="JY340">
        <v>0.17357149999999999</v>
      </c>
      <c r="JZ340">
        <v>0.83476019999999995</v>
      </c>
      <c r="KA340">
        <v>28.429819999999999</v>
      </c>
      <c r="KB340" s="1">
        <v>1.8924720000000001E-3</v>
      </c>
      <c r="KC340">
        <v>0.13696949999999999</v>
      </c>
      <c r="KD340">
        <v>0.83469769999999999</v>
      </c>
      <c r="KE340">
        <v>28.686160000000001</v>
      </c>
      <c r="KF340" s="1">
        <v>1.514025E-3</v>
      </c>
      <c r="KG340">
        <v>0.1095443</v>
      </c>
      <c r="KH340">
        <v>0.83464609999999995</v>
      </c>
      <c r="KI340">
        <v>29.001850000000001</v>
      </c>
      <c r="KJ340" s="1">
        <v>1.2486520000000001E-3</v>
      </c>
      <c r="KK340">
        <v>9.0285409999999996E-2</v>
      </c>
      <c r="KL340">
        <v>0.83466680000000004</v>
      </c>
      <c r="KM340">
        <v>29.182670000000002</v>
      </c>
      <c r="KN340" s="1">
        <v>1.0700779999999999E-3</v>
      </c>
      <c r="KO340">
        <v>7.731027E-2</v>
      </c>
      <c r="KP340">
        <v>0.83476910000000004</v>
      </c>
      <c r="KQ340">
        <v>29.345289999999999</v>
      </c>
      <c r="KR340" s="1">
        <v>9.5082900000000004E-4</v>
      </c>
      <c r="KS340">
        <v>6.8636039999999995E-2</v>
      </c>
      <c r="KT340">
        <v>0.8348989</v>
      </c>
      <c r="KU340">
        <v>29.368169999999999</v>
      </c>
      <c r="KV340" s="1">
        <v>8.6860490000000002E-4</v>
      </c>
      <c r="KW340">
        <v>6.266062E-2</v>
      </c>
      <c r="KX340">
        <v>0.83502860000000001</v>
      </c>
      <c r="KY340">
        <v>29.013960000000001</v>
      </c>
      <c r="KZ340" s="1">
        <v>8.0839720000000005E-4</v>
      </c>
      <c r="LA340">
        <v>5.8286200000000003E-2</v>
      </c>
      <c r="LB340">
        <v>0.83519770000000004</v>
      </c>
      <c r="LC340">
        <v>28.437930000000001</v>
      </c>
      <c r="LD340" s="1">
        <v>7.6089579999999999E-4</v>
      </c>
      <c r="LE340">
        <v>5.4841029999999999E-2</v>
      </c>
      <c r="LF340">
        <v>0.83533250000000003</v>
      </c>
      <c r="LG340">
        <v>27.99475</v>
      </c>
      <c r="LH340" s="1">
        <v>7.2090779999999996E-4</v>
      </c>
      <c r="LI340">
        <v>5.1940199999999999E-2</v>
      </c>
      <c r="LJ340">
        <v>0.83549390000000001</v>
      </c>
      <c r="LK340">
        <v>28.195720000000001</v>
      </c>
      <c r="LL340" s="1">
        <v>6.8550060000000001E-4</v>
      </c>
      <c r="LM340">
        <v>4.9379100000000002E-2</v>
      </c>
      <c r="LN340">
        <v>0.83561200000000002</v>
      </c>
      <c r="LO340">
        <v>28.632989999999999</v>
      </c>
      <c r="LP340" s="1">
        <v>6.5333269999999998E-4</v>
      </c>
      <c r="LQ340">
        <v>4.7048239999999998E-2</v>
      </c>
      <c r="LR340">
        <v>0.83579440000000005</v>
      </c>
      <c r="LS340">
        <v>29.063649999999999</v>
      </c>
      <c r="LT340" s="1">
        <v>6.2353780000000002E-4</v>
      </c>
      <c r="LU340">
        <v>4.4891090000000002E-2</v>
      </c>
      <c r="LV340">
        <v>0.8359451</v>
      </c>
      <c r="LW340">
        <v>29.63578</v>
      </c>
      <c r="LX340" s="1">
        <v>5.957216E-4</v>
      </c>
      <c r="LY340">
        <v>4.2879720000000003E-2</v>
      </c>
      <c r="LZ340">
        <v>0.83608400000000005</v>
      </c>
      <c r="MA340">
        <v>30.059709999999999</v>
      </c>
      <c r="MB340" s="1">
        <v>5.6964790000000004E-4</v>
      </c>
      <c r="MC340">
        <v>4.0996810000000002E-2</v>
      </c>
      <c r="MD340">
        <v>0.83620260000000002</v>
      </c>
      <c r="ME340">
        <v>29.851710000000001</v>
      </c>
      <c r="MF340" s="1">
        <v>5.4509980000000001E-4</v>
      </c>
      <c r="MG340">
        <v>3.9220369999999997E-2</v>
      </c>
      <c r="MH340">
        <v>0.8363507</v>
      </c>
      <c r="MI340">
        <v>29.295059999999999</v>
      </c>
      <c r="MJ340" s="1">
        <v>5.2178170000000005E-4</v>
      </c>
      <c r="MK340">
        <v>3.7536279999999998E-2</v>
      </c>
      <c r="ML340">
        <v>0.83646359999999997</v>
      </c>
      <c r="MM340">
        <v>28.94144</v>
      </c>
      <c r="MN340" s="1">
        <v>4.9965920000000002E-4</v>
      </c>
      <c r="MO340">
        <v>3.5940609999999998E-2</v>
      </c>
      <c r="MP340">
        <v>0.83651439999999999</v>
      </c>
      <c r="MQ340">
        <v>29.22663</v>
      </c>
      <c r="MR340" s="1">
        <v>4.7866340000000002E-4</v>
      </c>
      <c r="MS340">
        <v>3.4427470000000002E-2</v>
      </c>
      <c r="MT340">
        <v>0.83660159999999995</v>
      </c>
      <c r="MU340">
        <v>29.776420000000002</v>
      </c>
      <c r="MV340" s="1">
        <v>4.587983E-4</v>
      </c>
      <c r="MW340">
        <v>3.2990119999999998E-2</v>
      </c>
      <c r="MX340">
        <v>0.83663730000000003</v>
      </c>
      <c r="MY340">
        <v>30.280470000000001</v>
      </c>
      <c r="MZ340" s="1">
        <v>4.397936E-4</v>
      </c>
      <c r="NA340">
        <v>3.1621969999999999E-2</v>
      </c>
      <c r="NB340">
        <v>0.83665959999999995</v>
      </c>
      <c r="NC340">
        <v>30.704809999999998</v>
      </c>
      <c r="ND340" s="1">
        <v>4.217399E-4</v>
      </c>
      <c r="NE340">
        <v>3.032081E-2</v>
      </c>
      <c r="NF340">
        <v>0.83663900000000002</v>
      </c>
      <c r="NG340">
        <v>30.79731</v>
      </c>
      <c r="NH340" s="1">
        <v>4.0455830000000001E-4</v>
      </c>
      <c r="NI340">
        <v>2.9083749999999998E-2</v>
      </c>
      <c r="NJ340">
        <v>0.83658659999999996</v>
      </c>
      <c r="NK340">
        <v>30.447870000000002</v>
      </c>
      <c r="NL340" s="1">
        <v>3.88217E-4</v>
      </c>
      <c r="NM340" s="1">
        <v>2.7906830000000001E-2</v>
      </c>
      <c r="NN340">
        <v>0.83646520000000002</v>
      </c>
      <c r="NO340">
        <v>29.912990000000001</v>
      </c>
      <c r="NP340" s="1">
        <v>3.7264410000000003E-4</v>
      </c>
      <c r="NQ340" s="1">
        <v>2.6787169999999999E-2</v>
      </c>
      <c r="NR340">
        <v>0.836341</v>
      </c>
      <c r="NS340">
        <v>29.44792</v>
      </c>
      <c r="NT340" s="1">
        <v>3.5780780000000003E-4</v>
      </c>
      <c r="NU340">
        <v>2.5721730000000002E-2</v>
      </c>
      <c r="NV340">
        <v>0.83616409999999997</v>
      </c>
      <c r="NW340">
        <v>29.188320000000001</v>
      </c>
      <c r="NX340" s="1">
        <v>3.43662E-4</v>
      </c>
      <c r="NY340" s="1">
        <v>2.4706550000000001E-2</v>
      </c>
      <c r="NZ340">
        <v>0.83595719999999996</v>
      </c>
      <c r="OA340">
        <v>29.291250000000002</v>
      </c>
      <c r="OB340" s="1">
        <v>3.3015829999999999E-4</v>
      </c>
      <c r="OC340" s="1">
        <v>2.3738840000000001E-2</v>
      </c>
      <c r="OD340">
        <v>0.83567959999999997</v>
      </c>
      <c r="OE340">
        <v>29.420310000000001</v>
      </c>
      <c r="OF340" s="1">
        <v>3.173718E-4</v>
      </c>
      <c r="OG340" s="1">
        <v>2.282234E-2</v>
      </c>
      <c r="OH340">
        <v>0.83541129999999997</v>
      </c>
      <c r="OI340">
        <v>29.511970000000002</v>
      </c>
      <c r="OJ340" s="1">
        <v>3.0532470000000001E-4</v>
      </c>
      <c r="OK340" s="1">
        <v>2.195911E-2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0.87821729999999998</v>
      </c>
      <c r="G341">
        <v>24.389659999999999</v>
      </c>
      <c r="H341">
        <v>0</v>
      </c>
      <c r="I341">
        <v>0</v>
      </c>
      <c r="J341">
        <v>0.87450870000000003</v>
      </c>
      <c r="K341">
        <v>24.411359999999998</v>
      </c>
      <c r="L341">
        <v>0</v>
      </c>
      <c r="M341">
        <v>0</v>
      </c>
      <c r="N341">
        <v>0.87108680000000005</v>
      </c>
      <c r="O341">
        <v>24.589849999999998</v>
      </c>
      <c r="P341">
        <v>0</v>
      </c>
      <c r="Q341">
        <v>0</v>
      </c>
      <c r="R341">
        <v>0.86784340000000004</v>
      </c>
      <c r="S341">
        <v>24.58689</v>
      </c>
      <c r="T341">
        <v>0</v>
      </c>
      <c r="U341">
        <v>0</v>
      </c>
      <c r="V341">
        <v>0.86464920000000001</v>
      </c>
      <c r="W341">
        <v>24.442519999999998</v>
      </c>
      <c r="X341">
        <v>0</v>
      </c>
      <c r="Y341">
        <v>0</v>
      </c>
      <c r="Z341">
        <v>0.86155009999999999</v>
      </c>
      <c r="AA341">
        <v>24.228590000000001</v>
      </c>
      <c r="AB341">
        <v>0</v>
      </c>
      <c r="AC341">
        <v>0</v>
      </c>
      <c r="AD341">
        <v>0.8584619</v>
      </c>
      <c r="AE341">
        <v>23.937380000000001</v>
      </c>
      <c r="AF341">
        <v>0</v>
      </c>
      <c r="AG341">
        <v>0</v>
      </c>
      <c r="AH341">
        <v>0.85582970000000003</v>
      </c>
      <c r="AI341">
        <v>23.605969999999999</v>
      </c>
      <c r="AJ341">
        <v>0</v>
      </c>
      <c r="AK341">
        <v>0</v>
      </c>
      <c r="AL341">
        <v>0.85382100000000005</v>
      </c>
      <c r="AM341">
        <v>23.679870000000001</v>
      </c>
      <c r="AN341">
        <v>0</v>
      </c>
      <c r="AO341">
        <v>0</v>
      </c>
      <c r="AP341">
        <v>0.8522305</v>
      </c>
      <c r="AQ341">
        <v>23.697569999999999</v>
      </c>
      <c r="AR341">
        <v>0</v>
      </c>
      <c r="AS341">
        <v>0</v>
      </c>
      <c r="AT341">
        <v>0.85089700000000001</v>
      </c>
      <c r="AU341">
        <v>23.732510000000001</v>
      </c>
      <c r="AV341">
        <v>0</v>
      </c>
      <c r="AW341">
        <v>0</v>
      </c>
      <c r="AX341">
        <v>0.84947519999999999</v>
      </c>
      <c r="AY341">
        <v>23.845130000000001</v>
      </c>
      <c r="AZ341">
        <v>0</v>
      </c>
      <c r="BA341">
        <v>0</v>
      </c>
      <c r="BB341">
        <v>0.84796680000000002</v>
      </c>
      <c r="BC341">
        <v>23.835339999999999</v>
      </c>
      <c r="BD341">
        <v>0</v>
      </c>
      <c r="BE341">
        <v>0</v>
      </c>
      <c r="BF341">
        <v>0.8462558</v>
      </c>
      <c r="BG341">
        <v>23.707409999999999</v>
      </c>
      <c r="BH341">
        <v>0</v>
      </c>
      <c r="BI341">
        <v>0</v>
      </c>
      <c r="BJ341">
        <v>0.84462490000000001</v>
      </c>
      <c r="BK341">
        <v>23.63822</v>
      </c>
      <c r="BL341">
        <v>0</v>
      </c>
      <c r="BM341">
        <v>0</v>
      </c>
      <c r="BN341">
        <v>0.8439371</v>
      </c>
      <c r="BO341">
        <v>23.738669999999999</v>
      </c>
      <c r="BP341">
        <v>0</v>
      </c>
      <c r="BQ341">
        <v>0</v>
      </c>
      <c r="BR341">
        <v>0.84342930000000005</v>
      </c>
      <c r="BS341">
        <v>24.044</v>
      </c>
      <c r="BT341">
        <v>8.0954949999999997E-35</v>
      </c>
      <c r="BU341">
        <v>1.7424369999999999E-32</v>
      </c>
      <c r="BV341">
        <v>0.84296680000000002</v>
      </c>
      <c r="BW341">
        <v>24.479469999999999</v>
      </c>
      <c r="BX341">
        <v>9.6707939999999995E-24</v>
      </c>
      <c r="BY341">
        <v>2.1242959999999999E-21</v>
      </c>
      <c r="BZ341">
        <v>0.8425937</v>
      </c>
      <c r="CA341">
        <v>24.84797</v>
      </c>
      <c r="CB341" s="1">
        <v>9.5164870000000007E-19</v>
      </c>
      <c r="CC341" s="1">
        <v>1.9996099999999999E-16</v>
      </c>
      <c r="CD341">
        <v>0.84282060000000003</v>
      </c>
      <c r="CE341">
        <v>24.922470000000001</v>
      </c>
      <c r="CF341" s="1">
        <v>7.2203020000000002E-12</v>
      </c>
      <c r="CG341" s="1">
        <v>1.8878250000000001E-9</v>
      </c>
      <c r="CH341">
        <v>0.84265670000000004</v>
      </c>
      <c r="CI341">
        <v>24.774159999999998</v>
      </c>
      <c r="CJ341" s="1">
        <v>2.2703219999999999E-8</v>
      </c>
      <c r="CK341" s="1">
        <v>6.6035399999999998E-6</v>
      </c>
      <c r="CL341">
        <v>0.84236840000000002</v>
      </c>
      <c r="CM341">
        <v>24.516580000000001</v>
      </c>
      <c r="CN341" s="1">
        <v>8.5979350000000002E-6</v>
      </c>
      <c r="CO341" s="1">
        <v>2.6968209999999999E-3</v>
      </c>
      <c r="CP341">
        <v>0.84169729999999998</v>
      </c>
      <c r="CQ341">
        <v>24.18816</v>
      </c>
      <c r="CR341" s="1">
        <v>8.4302789999999997E-4</v>
      </c>
      <c r="CS341" s="1">
        <v>0.2813486</v>
      </c>
      <c r="CT341">
        <v>0.84091439999999995</v>
      </c>
      <c r="CU341">
        <v>24.102309999999999</v>
      </c>
      <c r="CV341" s="1">
        <v>2.9754900000000001E-2</v>
      </c>
      <c r="CW341" s="1">
        <v>10.509119999999999</v>
      </c>
      <c r="CX341">
        <v>0.83962300000000001</v>
      </c>
      <c r="CY341">
        <v>24.337219999999999</v>
      </c>
      <c r="CZ341" s="1">
        <v>0.4587869</v>
      </c>
      <c r="DA341" s="1">
        <v>170.74189999999999</v>
      </c>
      <c r="DB341">
        <v>0.83796190000000004</v>
      </c>
      <c r="DC341">
        <v>24.529160000000001</v>
      </c>
      <c r="DD341" s="1">
        <v>3.5352600000000001</v>
      </c>
      <c r="DE341" s="1">
        <v>1382.3320000000001</v>
      </c>
      <c r="DF341">
        <v>0.83580019999999999</v>
      </c>
      <c r="DG341">
        <v>24.670269999999999</v>
      </c>
      <c r="DH341" s="1">
        <v>15.060029999999999</v>
      </c>
      <c r="DI341">
        <v>6178.3239999999996</v>
      </c>
      <c r="DJ341">
        <v>0.83310019999999996</v>
      </c>
      <c r="DK341">
        <v>24.640699999999999</v>
      </c>
      <c r="DL341" s="1">
        <v>38.521189999999997</v>
      </c>
      <c r="DM341">
        <v>16548.14</v>
      </c>
      <c r="DN341">
        <v>0.82992869999999996</v>
      </c>
      <c r="DO341">
        <v>24.456109999999999</v>
      </c>
      <c r="DP341">
        <v>63.319330000000001</v>
      </c>
      <c r="DQ341">
        <v>28436.97</v>
      </c>
      <c r="DR341">
        <v>0.82659490000000002</v>
      </c>
      <c r="DS341">
        <v>24.267309999999998</v>
      </c>
      <c r="DT341">
        <v>70.920820000000006</v>
      </c>
      <c r="DU341">
        <v>33231.4</v>
      </c>
      <c r="DV341">
        <v>0.82326330000000003</v>
      </c>
      <c r="DW341">
        <v>24.054739999999999</v>
      </c>
      <c r="DX341">
        <v>56.838259999999998</v>
      </c>
      <c r="DY341">
        <v>27761.68</v>
      </c>
      <c r="DZ341">
        <v>0.81964219999999999</v>
      </c>
      <c r="EA341">
        <v>24.040479999999999</v>
      </c>
      <c r="EB341">
        <v>34.026730000000001</v>
      </c>
      <c r="EC341">
        <v>17290.3</v>
      </c>
      <c r="ED341">
        <v>0.81596100000000005</v>
      </c>
      <c r="EE341">
        <v>24.216280000000001</v>
      </c>
      <c r="EF341">
        <v>15.804600000000001</v>
      </c>
      <c r="EG341">
        <v>8337.009</v>
      </c>
      <c r="EH341">
        <v>0.81075600000000003</v>
      </c>
      <c r="EI341">
        <v>24.47419</v>
      </c>
      <c r="EJ341">
        <v>5.905691</v>
      </c>
      <c r="EK341">
        <v>3229.8389999999999</v>
      </c>
      <c r="EL341">
        <v>0.80571369999999998</v>
      </c>
      <c r="EM341">
        <v>24.711390000000002</v>
      </c>
      <c r="EN341">
        <v>1.8576429999999999</v>
      </c>
      <c r="EO341">
        <v>1048.2380000000001</v>
      </c>
      <c r="EP341">
        <v>0.80048719999999995</v>
      </c>
      <c r="EQ341">
        <v>24.669309999999999</v>
      </c>
      <c r="ER341">
        <v>0.52980110000000002</v>
      </c>
      <c r="ES341">
        <v>304.44880000000001</v>
      </c>
      <c r="ET341">
        <v>0.7951722</v>
      </c>
      <c r="EU341">
        <v>24.413350000000001</v>
      </c>
      <c r="EV341">
        <v>0.16883590000000001</v>
      </c>
      <c r="EW341">
        <v>94.532939999999996</v>
      </c>
      <c r="EX341">
        <v>0.78959999999999997</v>
      </c>
      <c r="EY341">
        <v>24.174019999999999</v>
      </c>
      <c r="EZ341">
        <v>8.5518360000000002E-2</v>
      </c>
      <c r="FA341">
        <v>44.507809999999999</v>
      </c>
      <c r="FB341">
        <v>0.78438470000000005</v>
      </c>
      <c r="FC341">
        <v>24.07676</v>
      </c>
      <c r="FD341">
        <v>6.9000809999999996E-2</v>
      </c>
      <c r="FE341">
        <v>34.371510000000001</v>
      </c>
      <c r="FF341">
        <v>0.77919680000000002</v>
      </c>
      <c r="FG341">
        <v>24.528919999999999</v>
      </c>
      <c r="FH341">
        <v>6.5351519999999996E-2</v>
      </c>
      <c r="FI341">
        <v>32.34619</v>
      </c>
      <c r="FJ341">
        <v>0.77459370000000005</v>
      </c>
      <c r="FK341">
        <v>25.081479999999999</v>
      </c>
      <c r="FL341">
        <v>6.2689739999999994E-2</v>
      </c>
      <c r="FM341">
        <v>31.17174</v>
      </c>
      <c r="FN341">
        <v>0.76962549999999996</v>
      </c>
      <c r="FO341">
        <v>25.41977</v>
      </c>
      <c r="FP341">
        <v>5.9102729999999999E-2</v>
      </c>
      <c r="FQ341">
        <v>29.573429999999998</v>
      </c>
      <c r="FR341">
        <v>0.76467560000000001</v>
      </c>
      <c r="FS341">
        <v>25.529959999999999</v>
      </c>
      <c r="FT341">
        <v>5.4843320000000001E-2</v>
      </c>
      <c r="FU341">
        <v>27.597639999999998</v>
      </c>
      <c r="FV341">
        <v>0.75963270000000005</v>
      </c>
      <c r="FW341">
        <v>25.434560000000001</v>
      </c>
      <c r="FX341">
        <v>5.0290899999999999E-2</v>
      </c>
      <c r="FY341">
        <v>25.436360000000001</v>
      </c>
      <c r="FZ341">
        <v>0.75438899999999998</v>
      </c>
      <c r="GA341">
        <v>25.08362</v>
      </c>
      <c r="GB341" s="1">
        <v>4.5773719999999997E-2</v>
      </c>
      <c r="GC341">
        <v>23.295960000000001</v>
      </c>
      <c r="GD341">
        <v>0.74901379999999995</v>
      </c>
      <c r="GE341">
        <v>24.726220000000001</v>
      </c>
      <c r="GF341" s="1">
        <v>4.151374E-2</v>
      </c>
      <c r="GG341">
        <v>21.307870000000001</v>
      </c>
      <c r="GH341">
        <v>0.74369879999999999</v>
      </c>
      <c r="GI341">
        <v>24.633700000000001</v>
      </c>
      <c r="GJ341" s="1">
        <v>3.7651839999999999E-2</v>
      </c>
      <c r="GK341">
        <v>19.484960000000001</v>
      </c>
      <c r="GL341">
        <v>0.73832109999999995</v>
      </c>
      <c r="GM341">
        <v>25.16226</v>
      </c>
      <c r="GN341" s="1">
        <v>3.4122359999999997E-2</v>
      </c>
      <c r="GO341">
        <v>17.807220000000001</v>
      </c>
      <c r="GP341">
        <v>0.73339650000000001</v>
      </c>
      <c r="GQ341">
        <v>25.89968</v>
      </c>
      <c r="GR341" s="1">
        <v>3.0945770000000001E-2</v>
      </c>
      <c r="GS341">
        <v>16.278729999999999</v>
      </c>
      <c r="GT341">
        <v>0.72854699999999994</v>
      </c>
      <c r="GU341">
        <v>26.551300000000001</v>
      </c>
      <c r="GV341" s="1">
        <v>2.8086059999999999E-2</v>
      </c>
      <c r="GW341">
        <v>14.889110000000001</v>
      </c>
      <c r="GX341">
        <v>0.72399119999999995</v>
      </c>
      <c r="GY341">
        <v>27.10735</v>
      </c>
      <c r="GZ341" s="1">
        <v>2.5508179999999998E-2</v>
      </c>
      <c r="HA341">
        <v>13.628159999999999</v>
      </c>
      <c r="HB341">
        <v>0.719557</v>
      </c>
      <c r="HC341">
        <v>27.351959999999998</v>
      </c>
      <c r="HD341" s="1">
        <v>2.3147060000000001E-2</v>
      </c>
      <c r="HE341">
        <v>12.4679</v>
      </c>
      <c r="HF341">
        <v>0.71517649999999999</v>
      </c>
      <c r="HG341">
        <v>27.0898</v>
      </c>
      <c r="HH341" s="1">
        <v>2.0992940000000002E-2</v>
      </c>
      <c r="HI341">
        <v>11.401260000000001</v>
      </c>
      <c r="HJ341">
        <v>0.71086210000000005</v>
      </c>
      <c r="HK341">
        <v>26.63505</v>
      </c>
      <c r="HL341" s="1">
        <v>1.9028300000000001E-2</v>
      </c>
      <c r="HM341">
        <v>10.4208</v>
      </c>
      <c r="HN341">
        <v>0.70698209999999995</v>
      </c>
      <c r="HO341">
        <v>26.36497</v>
      </c>
      <c r="HP341" s="1">
        <v>1.726194E-2</v>
      </c>
      <c r="HQ341">
        <v>9.5283149999999992</v>
      </c>
      <c r="HR341">
        <v>0.70360219999999996</v>
      </c>
      <c r="HS341">
        <v>26.654109999999999</v>
      </c>
      <c r="HT341" s="1">
        <v>1.5665740000000001E-2</v>
      </c>
      <c r="HU341">
        <v>8.7105110000000003</v>
      </c>
      <c r="HV341">
        <v>0.70072449999999997</v>
      </c>
      <c r="HW341">
        <v>27.32545</v>
      </c>
      <c r="HX341" s="1">
        <v>1.42258E-2</v>
      </c>
      <c r="HY341">
        <v>7.9604150000000002</v>
      </c>
      <c r="HZ341">
        <v>0.69823630000000003</v>
      </c>
      <c r="IA341">
        <v>28.133939999999999</v>
      </c>
      <c r="IB341" s="1">
        <v>1.292335E-2</v>
      </c>
      <c r="IC341">
        <v>7.2727620000000002</v>
      </c>
      <c r="ID341">
        <v>0.69620459999999995</v>
      </c>
      <c r="IE341">
        <v>28.89198</v>
      </c>
      <c r="IF341" s="1">
        <v>1.1739110000000001E-2</v>
      </c>
      <c r="IG341">
        <v>6.6389639999999996</v>
      </c>
      <c r="IH341">
        <v>0.6945228</v>
      </c>
      <c r="II341">
        <v>29.22851</v>
      </c>
      <c r="IJ341" s="1">
        <v>1.065113E-2</v>
      </c>
      <c r="IK341">
        <v>6.0497810000000003</v>
      </c>
      <c r="IL341">
        <v>0.69320360000000003</v>
      </c>
      <c r="IM341">
        <v>29.06053</v>
      </c>
      <c r="IN341" s="1">
        <v>9.6405769999999991E-3</v>
      </c>
      <c r="IO341">
        <v>5.4965830000000002</v>
      </c>
      <c r="IP341">
        <v>0.69220250000000005</v>
      </c>
      <c r="IQ341">
        <v>28.597049999999999</v>
      </c>
      <c r="IR341" s="1">
        <v>8.6920409999999993E-3</v>
      </c>
      <c r="IS341">
        <v>4.9726369999999998</v>
      </c>
      <c r="IT341">
        <v>0.69145400000000001</v>
      </c>
      <c r="IU341">
        <v>28.141290000000001</v>
      </c>
      <c r="IV341" s="1">
        <v>7.7972390000000001E-3</v>
      </c>
      <c r="IW341">
        <v>4.4736060000000002</v>
      </c>
      <c r="IX341">
        <v>0.69089339999999999</v>
      </c>
      <c r="IY341">
        <v>28.098990000000001</v>
      </c>
      <c r="IZ341" s="1">
        <v>6.9463559999999999E-3</v>
      </c>
      <c r="JA341">
        <v>3.9962930000000001</v>
      </c>
      <c r="JB341">
        <v>0.69046689999999999</v>
      </c>
      <c r="JC341">
        <v>28.171769999999999</v>
      </c>
      <c r="JD341" s="1">
        <v>6.1283199999999996E-3</v>
      </c>
      <c r="JE341">
        <v>3.5359790000000002</v>
      </c>
      <c r="JF341">
        <v>0.69014810000000004</v>
      </c>
      <c r="JG341">
        <v>28.424910000000001</v>
      </c>
      <c r="JH341" s="1">
        <v>5.3302369999999998E-3</v>
      </c>
      <c r="JI341">
        <v>3.0858680000000001</v>
      </c>
      <c r="JJ341">
        <v>0.68990910000000005</v>
      </c>
      <c r="JK341">
        <v>28.54524</v>
      </c>
      <c r="JL341" s="1">
        <v>4.5425830000000002E-3</v>
      </c>
      <c r="JM341">
        <v>2.6407530000000001</v>
      </c>
      <c r="JN341">
        <v>0.6897759</v>
      </c>
      <c r="JO341">
        <v>28.60303</v>
      </c>
      <c r="JP341" s="1">
        <v>3.773818E-3</v>
      </c>
      <c r="JQ341">
        <v>2.2041219999999999</v>
      </c>
      <c r="JR341">
        <v>0.68962809999999997</v>
      </c>
      <c r="JS341">
        <v>28.635960000000001</v>
      </c>
      <c r="JT341" s="1">
        <v>3.054162E-3</v>
      </c>
      <c r="JU341">
        <v>1.7916840000000001</v>
      </c>
      <c r="JV341">
        <v>0.68951359999999995</v>
      </c>
      <c r="JW341">
        <v>28.588979999999999</v>
      </c>
      <c r="JX341" s="1">
        <v>2.4234479999999999E-3</v>
      </c>
      <c r="JY341">
        <v>1.425821</v>
      </c>
      <c r="JZ341">
        <v>0.68942820000000005</v>
      </c>
      <c r="KA341">
        <v>28.470050000000001</v>
      </c>
      <c r="KB341" s="1">
        <v>1.912162E-3</v>
      </c>
      <c r="KC341">
        <v>1.1252979999999999</v>
      </c>
      <c r="KD341">
        <v>0.68936120000000001</v>
      </c>
      <c r="KE341">
        <v>28.71602</v>
      </c>
      <c r="KF341" s="1">
        <v>1.5283440000000001E-3</v>
      </c>
      <c r="KG341">
        <v>0.89696900000000002</v>
      </c>
      <c r="KH341">
        <v>0.68934620000000002</v>
      </c>
      <c r="KI341">
        <v>28.982589999999998</v>
      </c>
      <c r="KJ341" s="1">
        <v>1.2584880000000001E-3</v>
      </c>
      <c r="KK341">
        <v>0.73479229999999995</v>
      </c>
      <c r="KL341">
        <v>0.68937079999999995</v>
      </c>
      <c r="KM341">
        <v>29.192869999999999</v>
      </c>
      <c r="KN341" s="1">
        <v>1.076647E-3</v>
      </c>
      <c r="KO341">
        <v>0.62484280000000003</v>
      </c>
      <c r="KP341">
        <v>0.68948390000000004</v>
      </c>
      <c r="KQ341">
        <v>29.341709999999999</v>
      </c>
      <c r="KR341" s="1">
        <v>9.5525090000000003E-4</v>
      </c>
      <c r="KS341">
        <v>0.55138710000000002</v>
      </c>
      <c r="KT341">
        <v>0.689581</v>
      </c>
      <c r="KU341">
        <v>29.363430000000001</v>
      </c>
      <c r="KV341" s="1">
        <v>8.7171790000000002E-4</v>
      </c>
      <c r="KW341">
        <v>0.50116649999999996</v>
      </c>
      <c r="KX341">
        <v>0.68971919999999998</v>
      </c>
      <c r="KY341">
        <v>29.064730000000001</v>
      </c>
      <c r="KZ341" s="1">
        <v>8.1074339999999997E-4</v>
      </c>
      <c r="LA341">
        <v>0.46485979999999999</v>
      </c>
      <c r="LB341">
        <v>0.68984990000000002</v>
      </c>
      <c r="LC341">
        <v>28.514800000000001</v>
      </c>
      <c r="LD341" s="1">
        <v>7.6279850000000003E-4</v>
      </c>
      <c r="LE341">
        <v>0.43665619999999999</v>
      </c>
      <c r="LF341">
        <v>0.69001380000000001</v>
      </c>
      <c r="LG341">
        <v>28.07367</v>
      </c>
      <c r="LH341" s="1">
        <v>7.2254350000000003E-4</v>
      </c>
      <c r="LI341">
        <v>0.41316999999999998</v>
      </c>
      <c r="LJ341">
        <v>0.69013849999999999</v>
      </c>
      <c r="LK341">
        <v>28.248819999999998</v>
      </c>
      <c r="LL341" s="1">
        <v>6.8696679999999996E-4</v>
      </c>
      <c r="LM341">
        <v>0.39260210000000001</v>
      </c>
      <c r="LN341">
        <v>0.69028789999999995</v>
      </c>
      <c r="LO341">
        <v>28.629020000000001</v>
      </c>
      <c r="LP341" s="1">
        <v>6.5467789999999997E-4</v>
      </c>
      <c r="LQ341">
        <v>0.37395970000000001</v>
      </c>
      <c r="LR341">
        <v>0.69042669999999995</v>
      </c>
      <c r="LS341">
        <v>29.057259999999999</v>
      </c>
      <c r="LT341" s="1">
        <v>6.24786E-4</v>
      </c>
      <c r="LU341">
        <v>0.3567517</v>
      </c>
      <c r="LV341">
        <v>0.69058470000000005</v>
      </c>
      <c r="LW341">
        <v>29.62124</v>
      </c>
      <c r="LX341" s="1">
        <v>5.9688790000000003E-4</v>
      </c>
      <c r="LY341">
        <v>0.3407211</v>
      </c>
      <c r="LZ341">
        <v>0.69070699999999996</v>
      </c>
      <c r="MA341">
        <v>30.024640000000002</v>
      </c>
      <c r="MB341" s="1">
        <v>5.707415E-4</v>
      </c>
      <c r="MC341">
        <v>0.32572410000000002</v>
      </c>
      <c r="MD341">
        <v>0.69083700000000003</v>
      </c>
      <c r="ME341">
        <v>29.890250000000002</v>
      </c>
      <c r="MF341" s="1">
        <v>5.4613429999999998E-4</v>
      </c>
      <c r="MG341">
        <v>0.31159170000000003</v>
      </c>
      <c r="MH341">
        <v>0.6909708</v>
      </c>
      <c r="MI341">
        <v>29.36863</v>
      </c>
      <c r="MJ341" s="1">
        <v>5.2276190000000004E-4</v>
      </c>
      <c r="MK341">
        <v>0.29820859999999999</v>
      </c>
      <c r="ML341">
        <v>0.69107130000000005</v>
      </c>
      <c r="MM341">
        <v>29.010210000000001</v>
      </c>
      <c r="MN341" s="1">
        <v>5.0058959999999995E-4</v>
      </c>
      <c r="MO341">
        <v>0.28552290000000002</v>
      </c>
      <c r="MP341">
        <v>0.69113740000000001</v>
      </c>
      <c r="MQ341">
        <v>29.26566</v>
      </c>
      <c r="MR341" s="1">
        <v>4.7954580000000001E-4</v>
      </c>
      <c r="MS341">
        <v>0.27348689999999998</v>
      </c>
      <c r="MT341">
        <v>0.6912199</v>
      </c>
      <c r="MU341">
        <v>29.780239999999999</v>
      </c>
      <c r="MV341" s="1">
        <v>4.5963599999999997E-4</v>
      </c>
      <c r="MW341">
        <v>0.26206069999999998</v>
      </c>
      <c r="MX341">
        <v>0.69125740000000002</v>
      </c>
      <c r="MY341">
        <v>30.267209999999999</v>
      </c>
      <c r="MZ341" s="1">
        <v>4.4058939999999999E-4</v>
      </c>
      <c r="NA341">
        <v>0.25118740000000001</v>
      </c>
      <c r="NB341">
        <v>0.69128429999999996</v>
      </c>
      <c r="NC341">
        <v>30.689139999999998</v>
      </c>
      <c r="ND341" s="1">
        <v>4.2249829999999999E-4</v>
      </c>
      <c r="NE341">
        <v>0.2408506</v>
      </c>
      <c r="NF341">
        <v>0.69127510000000003</v>
      </c>
      <c r="NG341">
        <v>30.787019999999998</v>
      </c>
      <c r="NH341" s="1">
        <v>4.0527949999999999E-4</v>
      </c>
      <c r="NI341">
        <v>0.23101650000000001</v>
      </c>
      <c r="NJ341">
        <v>0.69124300000000005</v>
      </c>
      <c r="NK341">
        <v>30.496590000000001</v>
      </c>
      <c r="NL341" s="1">
        <v>3.8890190000000002E-4</v>
      </c>
      <c r="NM341">
        <v>0.22166449999999999</v>
      </c>
      <c r="NN341">
        <v>0.69117600000000001</v>
      </c>
      <c r="NO341">
        <v>29.985749999999999</v>
      </c>
      <c r="NP341" s="1">
        <v>3.7329529999999999E-4</v>
      </c>
      <c r="NQ341">
        <v>0.21276890000000001</v>
      </c>
      <c r="NR341">
        <v>0.69108840000000005</v>
      </c>
      <c r="NS341">
        <v>29.515720000000002</v>
      </c>
      <c r="NT341" s="1">
        <v>3.5842870000000001E-4</v>
      </c>
      <c r="NU341">
        <v>0.2043103</v>
      </c>
      <c r="NV341">
        <v>0.69093729999999998</v>
      </c>
      <c r="NW341">
        <v>29.25067</v>
      </c>
      <c r="NX341" s="1">
        <v>3.4425299999999999E-4</v>
      </c>
      <c r="NY341">
        <v>0.19625020000000001</v>
      </c>
      <c r="NZ341">
        <v>0.69081150000000002</v>
      </c>
      <c r="OA341">
        <v>29.320360000000001</v>
      </c>
      <c r="OB341" s="1">
        <v>3.3072070000000003E-4</v>
      </c>
      <c r="OC341">
        <v>0.18857450000000001</v>
      </c>
      <c r="OD341">
        <v>0.69060120000000003</v>
      </c>
      <c r="OE341">
        <v>29.43329</v>
      </c>
      <c r="OF341" s="1">
        <v>3.1790289999999999E-4</v>
      </c>
      <c r="OG341">
        <v>0.1812907</v>
      </c>
      <c r="OH341">
        <v>0.6903918</v>
      </c>
      <c r="OI341">
        <v>29.513649999999998</v>
      </c>
      <c r="OJ341" s="1">
        <v>3.0582459999999999E-4</v>
      </c>
      <c r="OK341">
        <v>0.1744298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0.3971266</v>
      </c>
      <c r="G342">
        <v>24.406590000000001</v>
      </c>
      <c r="H342">
        <v>0</v>
      </c>
      <c r="I342">
        <v>0</v>
      </c>
      <c r="J342">
        <v>0.39531739999999999</v>
      </c>
      <c r="K342">
        <v>24.42306</v>
      </c>
      <c r="L342">
        <v>0</v>
      </c>
      <c r="M342">
        <v>0</v>
      </c>
      <c r="N342">
        <v>0.3936191</v>
      </c>
      <c r="O342">
        <v>24.59104</v>
      </c>
      <c r="P342">
        <v>0</v>
      </c>
      <c r="Q342">
        <v>0</v>
      </c>
      <c r="R342">
        <v>0.39199420000000001</v>
      </c>
      <c r="S342">
        <v>24.59019</v>
      </c>
      <c r="T342">
        <v>0</v>
      </c>
      <c r="U342">
        <v>0</v>
      </c>
      <c r="V342">
        <v>0.39037870000000002</v>
      </c>
      <c r="W342">
        <v>24.458829999999999</v>
      </c>
      <c r="X342">
        <v>0</v>
      </c>
      <c r="Y342">
        <v>0</v>
      </c>
      <c r="Z342">
        <v>0.38879750000000002</v>
      </c>
      <c r="AA342">
        <v>24.247599999999998</v>
      </c>
      <c r="AB342">
        <v>0</v>
      </c>
      <c r="AC342">
        <v>0</v>
      </c>
      <c r="AD342">
        <v>0.38721709999999998</v>
      </c>
      <c r="AE342">
        <v>23.968730000000001</v>
      </c>
      <c r="AF342">
        <v>0</v>
      </c>
      <c r="AG342">
        <v>0</v>
      </c>
      <c r="AH342">
        <v>0.38581409999999999</v>
      </c>
      <c r="AI342">
        <v>23.638159999999999</v>
      </c>
      <c r="AJ342">
        <v>0</v>
      </c>
      <c r="AK342">
        <v>0</v>
      </c>
      <c r="AL342">
        <v>0.38465919999999998</v>
      </c>
      <c r="AM342">
        <v>23.6951</v>
      </c>
      <c r="AN342">
        <v>0</v>
      </c>
      <c r="AO342">
        <v>0</v>
      </c>
      <c r="AP342">
        <v>0.38363720000000001</v>
      </c>
      <c r="AQ342">
        <v>23.708760000000002</v>
      </c>
      <c r="AR342">
        <v>0</v>
      </c>
      <c r="AS342">
        <v>0</v>
      </c>
      <c r="AT342">
        <v>0.38265640000000001</v>
      </c>
      <c r="AU342">
        <v>23.7364</v>
      </c>
      <c r="AV342">
        <v>0</v>
      </c>
      <c r="AW342">
        <v>0</v>
      </c>
      <c r="AX342">
        <v>0.38157619999999998</v>
      </c>
      <c r="AY342">
        <v>23.836749999999999</v>
      </c>
      <c r="AZ342">
        <v>0</v>
      </c>
      <c r="BA342">
        <v>0</v>
      </c>
      <c r="BB342">
        <v>0.3803917</v>
      </c>
      <c r="BC342">
        <v>23.84308</v>
      </c>
      <c r="BD342">
        <v>0</v>
      </c>
      <c r="BE342">
        <v>0</v>
      </c>
      <c r="BF342">
        <v>0.37905230000000001</v>
      </c>
      <c r="BG342">
        <v>23.722570000000001</v>
      </c>
      <c r="BH342">
        <v>0</v>
      </c>
      <c r="BI342">
        <v>0</v>
      </c>
      <c r="BJ342">
        <v>0.3776948</v>
      </c>
      <c r="BK342">
        <v>23.658349999999999</v>
      </c>
      <c r="BL342">
        <v>0</v>
      </c>
      <c r="BM342">
        <v>0</v>
      </c>
      <c r="BN342">
        <v>0.37675330000000001</v>
      </c>
      <c r="BO342">
        <v>23.756360000000001</v>
      </c>
      <c r="BP342">
        <v>0</v>
      </c>
      <c r="BQ342">
        <v>0</v>
      </c>
      <c r="BR342">
        <v>0.37581530000000002</v>
      </c>
      <c r="BS342">
        <v>24.0566</v>
      </c>
      <c r="BT342">
        <v>6.7389770000000005E-36</v>
      </c>
      <c r="BU342">
        <v>2.3976980000000002E-33</v>
      </c>
      <c r="BV342">
        <v>0.37490950000000001</v>
      </c>
      <c r="BW342">
        <v>24.479130000000001</v>
      </c>
      <c r="BX342">
        <v>1.434635E-24</v>
      </c>
      <c r="BY342">
        <v>5.0902419999999996E-22</v>
      </c>
      <c r="BZ342">
        <v>0.3740174</v>
      </c>
      <c r="CA342">
        <v>24.842169999999999</v>
      </c>
      <c r="CB342" s="1">
        <v>8.1645579999999997E-20</v>
      </c>
      <c r="CC342" s="1">
        <v>2.9083080000000003E-17</v>
      </c>
      <c r="CD342">
        <v>0.37336639999999999</v>
      </c>
      <c r="CE342">
        <v>24.92164</v>
      </c>
      <c r="CF342" s="1">
        <v>1.9498689999999999E-12</v>
      </c>
      <c r="CG342" s="1">
        <v>6.7198110000000003E-10</v>
      </c>
      <c r="CH342">
        <v>0.37256739999999999</v>
      </c>
      <c r="CI342">
        <v>24.786339999999999</v>
      </c>
      <c r="CJ342" s="1">
        <v>8.7683369999999994E-9</v>
      </c>
      <c r="CK342" s="1">
        <v>2.917362E-6</v>
      </c>
      <c r="CL342">
        <v>0.37171549999999998</v>
      </c>
      <c r="CM342">
        <v>24.53989</v>
      </c>
      <c r="CN342" s="1">
        <v>4.0420070000000004E-6</v>
      </c>
      <c r="CO342" s="1">
        <v>1.3452819999999999E-3</v>
      </c>
      <c r="CP342">
        <v>0.37068309999999999</v>
      </c>
      <c r="CQ342">
        <v>24.221129999999999</v>
      </c>
      <c r="CR342" s="1">
        <v>4.5784489999999998E-4</v>
      </c>
      <c r="CS342" s="1">
        <v>0.1533514</v>
      </c>
      <c r="CT342">
        <v>0.36956169999999999</v>
      </c>
      <c r="CU342">
        <v>24.131769999999999</v>
      </c>
      <c r="CV342" s="1">
        <v>1.8208060000000002E-2</v>
      </c>
      <c r="CW342" s="1">
        <v>6.1573180000000001</v>
      </c>
      <c r="CX342">
        <v>0.36821290000000001</v>
      </c>
      <c r="CY342">
        <v>24.35173</v>
      </c>
      <c r="CZ342" s="1">
        <v>0.31140180000000001</v>
      </c>
      <c r="DA342" s="1">
        <v>106.39</v>
      </c>
      <c r="DB342">
        <v>0.3666333</v>
      </c>
      <c r="DC342">
        <v>24.542480000000001</v>
      </c>
      <c r="DD342" s="1">
        <v>2.6316639999999998</v>
      </c>
      <c r="DE342">
        <v>908.85609999999997</v>
      </c>
      <c r="DF342">
        <v>0.36478260000000001</v>
      </c>
      <c r="DG342">
        <v>24.678719999999998</v>
      </c>
      <c r="DH342" s="1">
        <v>12.18882</v>
      </c>
      <c r="DI342">
        <v>4259.8950000000004</v>
      </c>
      <c r="DJ342">
        <v>0.36265130000000001</v>
      </c>
      <c r="DK342">
        <v>24.641200000000001</v>
      </c>
      <c r="DL342">
        <v>33.655790000000003</v>
      </c>
      <c r="DM342">
        <v>11903.78</v>
      </c>
      <c r="DN342">
        <v>0.360211</v>
      </c>
      <c r="DO342">
        <v>24.469110000000001</v>
      </c>
      <c r="DP342">
        <v>59.3474</v>
      </c>
      <c r="DQ342">
        <v>21246.73</v>
      </c>
      <c r="DR342">
        <v>0.35762339999999998</v>
      </c>
      <c r="DS342">
        <v>24.272790000000001</v>
      </c>
      <c r="DT342">
        <v>70.867419999999996</v>
      </c>
      <c r="DU342">
        <v>25685.64</v>
      </c>
      <c r="DV342">
        <v>0.3549756</v>
      </c>
      <c r="DW342">
        <v>24.069669999999999</v>
      </c>
      <c r="DX342">
        <v>60.381520000000002</v>
      </c>
      <c r="DY342">
        <v>22139.5</v>
      </c>
      <c r="DZ342">
        <v>0.352128</v>
      </c>
      <c r="EA342">
        <v>24.053090000000001</v>
      </c>
      <c r="EB342">
        <v>38.219189999999998</v>
      </c>
      <c r="EC342">
        <v>14179.12</v>
      </c>
      <c r="ED342">
        <v>0.34928389999999998</v>
      </c>
      <c r="EE342">
        <v>24.227740000000001</v>
      </c>
      <c r="EF342">
        <v>18.690200000000001</v>
      </c>
      <c r="EG342">
        <v>7011.1059999999998</v>
      </c>
      <c r="EH342">
        <v>0.34594730000000001</v>
      </c>
      <c r="EI342">
        <v>24.482099999999999</v>
      </c>
      <c r="EJ342">
        <v>7.3149860000000002</v>
      </c>
      <c r="EK342">
        <v>2776.2130000000002</v>
      </c>
      <c r="EL342">
        <v>0.3425938</v>
      </c>
      <c r="EM342">
        <v>24.70974</v>
      </c>
      <c r="EN342">
        <v>2.391086</v>
      </c>
      <c r="EO342">
        <v>917.20860000000005</v>
      </c>
      <c r="EP342">
        <v>0.33920020000000001</v>
      </c>
      <c r="EQ342">
        <v>24.674790000000002</v>
      </c>
      <c r="ER342">
        <v>0.69395490000000004</v>
      </c>
      <c r="ES342">
        <v>268.6352</v>
      </c>
      <c r="ET342">
        <v>0.33647120000000003</v>
      </c>
      <c r="EU342">
        <v>24.43121</v>
      </c>
      <c r="EV342">
        <v>0.2111585</v>
      </c>
      <c r="EW342">
        <v>81.842960000000005</v>
      </c>
      <c r="EX342">
        <v>0.33366279999999998</v>
      </c>
      <c r="EY342">
        <v>24.188890000000001</v>
      </c>
      <c r="EZ342">
        <v>9.4719100000000001E-2</v>
      </c>
      <c r="FA342">
        <v>36.450800000000001</v>
      </c>
      <c r="FB342">
        <v>0.33099869999999998</v>
      </c>
      <c r="FC342">
        <v>24.095079999999999</v>
      </c>
      <c r="FD342">
        <v>7.0701840000000002E-2</v>
      </c>
      <c r="FE342">
        <v>27.08933</v>
      </c>
      <c r="FF342">
        <v>0.32838689999999998</v>
      </c>
      <c r="FG342">
        <v>24.53098</v>
      </c>
      <c r="FH342">
        <v>6.5788769999999996E-2</v>
      </c>
      <c r="FI342">
        <v>25.274750000000001</v>
      </c>
      <c r="FJ342">
        <v>0.32601069999999999</v>
      </c>
      <c r="FK342">
        <v>25.072050000000001</v>
      </c>
      <c r="FL342">
        <v>6.3198690000000002E-2</v>
      </c>
      <c r="FM342">
        <v>24.389209999999999</v>
      </c>
      <c r="FN342">
        <v>0.32359450000000001</v>
      </c>
      <c r="FO342">
        <v>25.425509999999999</v>
      </c>
      <c r="FP342">
        <v>5.9808359999999998E-2</v>
      </c>
      <c r="FQ342">
        <v>23.19745</v>
      </c>
      <c r="FR342">
        <v>0.32117639999999997</v>
      </c>
      <c r="FS342">
        <v>25.542449999999999</v>
      </c>
      <c r="FT342">
        <v>5.5669419999999997E-2</v>
      </c>
      <c r="FU342">
        <v>21.698340000000002</v>
      </c>
      <c r="FV342">
        <v>0.31874590000000003</v>
      </c>
      <c r="FW342">
        <v>25.45551</v>
      </c>
      <c r="FX342">
        <v>5.1156550000000002E-2</v>
      </c>
      <c r="FY342">
        <v>20.04204</v>
      </c>
      <c r="FZ342">
        <v>0.31543090000000001</v>
      </c>
      <c r="GA342">
        <v>25.114190000000001</v>
      </c>
      <c r="GB342">
        <v>4.6588419999999998E-2</v>
      </c>
      <c r="GC342">
        <v>18.378299999999999</v>
      </c>
      <c r="GD342">
        <v>0.31122</v>
      </c>
      <c r="GE342">
        <v>24.747389999999999</v>
      </c>
      <c r="GF342" s="1">
        <v>4.2275460000000001E-2</v>
      </c>
      <c r="GG342">
        <v>16.824649999999998</v>
      </c>
      <c r="GH342">
        <v>0.30709969999999998</v>
      </c>
      <c r="GI342">
        <v>24.646190000000001</v>
      </c>
      <c r="GJ342" s="1">
        <v>3.8358179999999999E-2</v>
      </c>
      <c r="GK342">
        <v>15.39692</v>
      </c>
      <c r="GL342">
        <v>0.30290909999999999</v>
      </c>
      <c r="GM342">
        <v>25.153310000000001</v>
      </c>
      <c r="GN342" s="1">
        <v>3.4768849999999997E-2</v>
      </c>
      <c r="GO342">
        <v>14.08093</v>
      </c>
      <c r="GP342">
        <v>0.29891289999999998</v>
      </c>
      <c r="GQ342">
        <v>25.872160000000001</v>
      </c>
      <c r="GR342" s="1">
        <v>3.1538589999999998E-2</v>
      </c>
      <c r="GS342">
        <v>12.88209</v>
      </c>
      <c r="GT342">
        <v>0.2950333</v>
      </c>
      <c r="GU342">
        <v>26.531610000000001</v>
      </c>
      <c r="GV342">
        <v>2.8625600000000001E-2</v>
      </c>
      <c r="GW342">
        <v>11.7895</v>
      </c>
      <c r="GX342">
        <v>0.2912961</v>
      </c>
      <c r="GY342">
        <v>27.09112</v>
      </c>
      <c r="GZ342" s="1">
        <v>2.600514E-2</v>
      </c>
      <c r="HA342">
        <v>10.798550000000001</v>
      </c>
      <c r="HB342">
        <v>0.2876959</v>
      </c>
      <c r="HC342">
        <v>27.3429</v>
      </c>
      <c r="HD342" s="1">
        <v>2.3606990000000001E-2</v>
      </c>
      <c r="HE342">
        <v>9.8866479999999992</v>
      </c>
      <c r="HF342">
        <v>0.28419549999999999</v>
      </c>
      <c r="HG342">
        <v>27.1234</v>
      </c>
      <c r="HH342" s="1">
        <v>2.1418070000000001E-2</v>
      </c>
      <c r="HI342">
        <v>9.0476069999999993</v>
      </c>
      <c r="HJ342">
        <v>0.2808214</v>
      </c>
      <c r="HK342">
        <v>26.677679999999999</v>
      </c>
      <c r="HL342">
        <v>1.9420260000000002E-2</v>
      </c>
      <c r="HM342">
        <v>8.2753029999999992</v>
      </c>
      <c r="HN342">
        <v>0.27770309999999998</v>
      </c>
      <c r="HO342">
        <v>26.392230000000001</v>
      </c>
      <c r="HP342" s="1">
        <v>1.7620190000000001E-2</v>
      </c>
      <c r="HQ342">
        <v>7.571186</v>
      </c>
      <c r="HR342">
        <v>0.27495530000000001</v>
      </c>
      <c r="HS342">
        <v>26.666039999999999</v>
      </c>
      <c r="HT342">
        <v>1.599691E-2</v>
      </c>
      <c r="HU342">
        <v>6.9260599999999997</v>
      </c>
      <c r="HV342">
        <v>0.27258310000000002</v>
      </c>
      <c r="HW342">
        <v>27.30491</v>
      </c>
      <c r="HX342" s="1">
        <v>1.4530899999999999E-2</v>
      </c>
      <c r="HY342">
        <v>6.3333940000000002</v>
      </c>
      <c r="HZ342">
        <v>0.270538</v>
      </c>
      <c r="IA342">
        <v>28.092580000000002</v>
      </c>
      <c r="IB342" s="1">
        <v>1.320461E-2</v>
      </c>
      <c r="IC342">
        <v>5.7894750000000004</v>
      </c>
      <c r="ID342">
        <v>0.2688316</v>
      </c>
      <c r="IE342">
        <v>28.85472</v>
      </c>
      <c r="IF342" s="1">
        <v>1.20006E-2</v>
      </c>
      <c r="IG342">
        <v>5.288195</v>
      </c>
      <c r="IH342">
        <v>0.26742569999999999</v>
      </c>
      <c r="II342">
        <v>29.197230000000001</v>
      </c>
      <c r="IJ342" s="1">
        <v>1.0896090000000001E-2</v>
      </c>
      <c r="IK342">
        <v>4.8222180000000003</v>
      </c>
      <c r="IL342">
        <v>0.26630330000000002</v>
      </c>
      <c r="IM342">
        <v>29.076920000000001</v>
      </c>
      <c r="IN342" s="1">
        <v>9.8726339999999999E-3</v>
      </c>
      <c r="IO342">
        <v>4.3848140000000004</v>
      </c>
      <c r="IP342">
        <v>0.26541720000000002</v>
      </c>
      <c r="IQ342">
        <v>28.641539999999999</v>
      </c>
      <c r="IR342" s="1">
        <v>8.9131690000000003E-3</v>
      </c>
      <c r="IS342">
        <v>3.9704570000000001</v>
      </c>
      <c r="IT342">
        <v>0.26473839999999998</v>
      </c>
      <c r="IU342">
        <v>28.186440000000001</v>
      </c>
      <c r="IV342" s="1">
        <v>8.0087539999999999E-3</v>
      </c>
      <c r="IW342">
        <v>3.5756329999999998</v>
      </c>
      <c r="IX342">
        <v>0.26421509999999998</v>
      </c>
      <c r="IY342">
        <v>28.137049999999999</v>
      </c>
      <c r="IZ342" s="1">
        <v>7.1494260000000004E-3</v>
      </c>
      <c r="JA342">
        <v>3.1979190000000002</v>
      </c>
      <c r="JB342">
        <v>0.2638296</v>
      </c>
      <c r="JC342">
        <v>28.170069999999999</v>
      </c>
      <c r="JD342" s="1">
        <v>6.3257779999999998E-3</v>
      </c>
      <c r="JE342">
        <v>2.834025</v>
      </c>
      <c r="JF342">
        <v>0.26353460000000001</v>
      </c>
      <c r="JG342">
        <v>28.4161</v>
      </c>
      <c r="JH342" s="1">
        <v>5.5246089999999998E-3</v>
      </c>
      <c r="JI342">
        <v>2.4786069999999998</v>
      </c>
      <c r="JJ342">
        <v>0.26332050000000001</v>
      </c>
      <c r="JK342">
        <v>28.531400000000001</v>
      </c>
      <c r="JL342" s="1">
        <v>4.7351249999999998E-3</v>
      </c>
      <c r="JM342">
        <v>2.1273309999999999</v>
      </c>
      <c r="JN342">
        <v>0.26316580000000001</v>
      </c>
      <c r="JO342">
        <v>28.60482</v>
      </c>
      <c r="JP342" s="1">
        <v>3.9606140000000003E-3</v>
      </c>
      <c r="JQ342">
        <v>1.7818499999999999</v>
      </c>
      <c r="JR342">
        <v>0.26304709999999998</v>
      </c>
      <c r="JS342">
        <v>28.65061</v>
      </c>
      <c r="JT342" s="1">
        <v>3.2264339999999998E-3</v>
      </c>
      <c r="JU342">
        <v>1.453365</v>
      </c>
      <c r="JV342">
        <v>0.26296540000000002</v>
      </c>
      <c r="JW342">
        <v>28.61401</v>
      </c>
      <c r="JX342" s="1">
        <v>2.5713699999999999E-3</v>
      </c>
      <c r="JY342">
        <v>1.15927</v>
      </c>
      <c r="JZ342">
        <v>0.26290540000000001</v>
      </c>
      <c r="KA342">
        <v>28.499089999999999</v>
      </c>
      <c r="KB342" s="1">
        <v>2.0294340000000001E-3</v>
      </c>
      <c r="KC342">
        <v>0.91516450000000005</v>
      </c>
      <c r="KD342">
        <v>0.2628588</v>
      </c>
      <c r="KE342">
        <v>28.74136</v>
      </c>
      <c r="KF342" s="1">
        <v>1.614517E-3</v>
      </c>
      <c r="KG342">
        <v>0.72783120000000001</v>
      </c>
      <c r="KH342">
        <v>0.26284360000000001</v>
      </c>
      <c r="KI342">
        <v>28.968050000000002</v>
      </c>
      <c r="KJ342" s="1">
        <v>1.3181569999999999E-3</v>
      </c>
      <c r="KK342">
        <v>0.59368469999999995</v>
      </c>
      <c r="KL342">
        <v>0.26284469999999999</v>
      </c>
      <c r="KM342">
        <v>29.198910000000001</v>
      </c>
      <c r="KN342" s="1">
        <v>1.1166080000000001E-3</v>
      </c>
      <c r="KO342">
        <v>0.5023012</v>
      </c>
      <c r="KP342">
        <v>0.26285730000000002</v>
      </c>
      <c r="KQ342">
        <v>29.341640000000002</v>
      </c>
      <c r="KR342" s="1">
        <v>9.8205059999999992E-4</v>
      </c>
      <c r="KS342">
        <v>0.44124170000000001</v>
      </c>
      <c r="KT342">
        <v>0.26288600000000001</v>
      </c>
      <c r="KU342">
        <v>29.358630000000002</v>
      </c>
      <c r="KV342" s="1">
        <v>8.9044760000000004E-4</v>
      </c>
      <c r="KW342">
        <v>0.39970149999999999</v>
      </c>
      <c r="KX342">
        <v>0.2629128</v>
      </c>
      <c r="KY342">
        <v>29.0992</v>
      </c>
      <c r="KZ342" s="1">
        <v>8.2470130000000005E-4</v>
      </c>
      <c r="LA342">
        <v>0.36992920000000001</v>
      </c>
      <c r="LB342">
        <v>0.26294899999999999</v>
      </c>
      <c r="LC342">
        <v>28.57151</v>
      </c>
      <c r="LD342" s="1">
        <v>7.7400959999999997E-4</v>
      </c>
      <c r="LE342">
        <v>0.34702709999999998</v>
      </c>
      <c r="LF342">
        <v>0.26298389999999999</v>
      </c>
      <c r="LG342">
        <v>28.131239999999998</v>
      </c>
      <c r="LH342" s="1">
        <v>7.3211239999999996E-4</v>
      </c>
      <c r="LI342">
        <v>0.32811309999999999</v>
      </c>
      <c r="LJ342">
        <v>0.2630152</v>
      </c>
      <c r="LK342">
        <v>28.292169999999999</v>
      </c>
      <c r="LL342" s="1">
        <v>6.9551179999999995E-4</v>
      </c>
      <c r="LM342">
        <v>0.3116449</v>
      </c>
      <c r="LN342">
        <v>0.26304670000000002</v>
      </c>
      <c r="LO342">
        <v>28.629449999999999</v>
      </c>
      <c r="LP342" s="1">
        <v>6.6250320000000001E-4</v>
      </c>
      <c r="LQ342">
        <v>0.29677120000000001</v>
      </c>
      <c r="LR342">
        <v>0.26307970000000003</v>
      </c>
      <c r="LS342">
        <v>29.057230000000001</v>
      </c>
      <c r="LT342" s="1">
        <v>6.3203830000000002E-4</v>
      </c>
      <c r="LU342">
        <v>0.28306249999999999</v>
      </c>
      <c r="LV342">
        <v>0.2631194</v>
      </c>
      <c r="LW342">
        <v>29.61318</v>
      </c>
      <c r="LX342" s="1">
        <v>6.0367030000000005E-4</v>
      </c>
      <c r="LY342">
        <v>0.27031100000000002</v>
      </c>
      <c r="LZ342">
        <v>0.26314710000000002</v>
      </c>
      <c r="MA342">
        <v>29.99831</v>
      </c>
      <c r="MB342" s="1">
        <v>5.7709700000000005E-4</v>
      </c>
      <c r="MC342">
        <v>0.25838119999999998</v>
      </c>
      <c r="MD342">
        <v>0.26317469999999998</v>
      </c>
      <c r="ME342">
        <v>29.91414</v>
      </c>
      <c r="MF342" s="1">
        <v>5.5213560000000003E-4</v>
      </c>
      <c r="MG342">
        <v>0.24715280000000001</v>
      </c>
      <c r="MH342">
        <v>0.26319999999999999</v>
      </c>
      <c r="MI342">
        <v>29.422699999999999</v>
      </c>
      <c r="MJ342" s="1">
        <v>5.2845129999999998E-4</v>
      </c>
      <c r="MK342">
        <v>0.23652570000000001</v>
      </c>
      <c r="ML342">
        <v>0.26322600000000002</v>
      </c>
      <c r="MM342">
        <v>29.060960000000001</v>
      </c>
      <c r="MN342" s="1">
        <v>5.059935E-4</v>
      </c>
      <c r="MO342">
        <v>0.22645219999999999</v>
      </c>
      <c r="MP342">
        <v>0.26323760000000002</v>
      </c>
      <c r="MQ342">
        <v>29.297329999999999</v>
      </c>
      <c r="MR342" s="1">
        <v>4.8466889999999998E-4</v>
      </c>
      <c r="MS342">
        <v>0.21689230000000001</v>
      </c>
      <c r="MT342">
        <v>0.26325130000000002</v>
      </c>
      <c r="MU342">
        <v>29.78464</v>
      </c>
      <c r="MV342" s="1">
        <v>4.6449840000000001E-4</v>
      </c>
      <c r="MW342">
        <v>0.2078209</v>
      </c>
      <c r="MX342">
        <v>0.26325569999999998</v>
      </c>
      <c r="MY342">
        <v>30.258320000000001</v>
      </c>
      <c r="MZ342" s="1">
        <v>4.4522520000000001E-4</v>
      </c>
      <c r="NA342">
        <v>0.19919239999999999</v>
      </c>
      <c r="NB342">
        <v>0.26324710000000001</v>
      </c>
      <c r="NC342">
        <v>30.678640000000001</v>
      </c>
      <c r="ND342" s="1">
        <v>4.2691099999999998E-4</v>
      </c>
      <c r="NE342">
        <v>0.19098799999999999</v>
      </c>
      <c r="NF342">
        <v>0.26322950000000001</v>
      </c>
      <c r="NG342">
        <v>30.777370000000001</v>
      </c>
      <c r="NH342" s="1">
        <v>4.094724E-4</v>
      </c>
      <c r="NI342">
        <v>0.18318019999999999</v>
      </c>
      <c r="NJ342">
        <v>0.26319609999999999</v>
      </c>
      <c r="NK342">
        <v>30.52975</v>
      </c>
      <c r="NL342" s="1">
        <v>3.9288920000000001E-4</v>
      </c>
      <c r="NM342">
        <v>0.17575789999999999</v>
      </c>
      <c r="NN342">
        <v>0.2631445</v>
      </c>
      <c r="NO342">
        <v>30.039359999999999</v>
      </c>
      <c r="NP342" s="1">
        <v>3.7709069999999998E-4</v>
      </c>
      <c r="NQ342">
        <v>0.1686984</v>
      </c>
      <c r="NR342">
        <v>0.2630787</v>
      </c>
      <c r="NS342">
        <v>29.566230000000001</v>
      </c>
      <c r="NT342" s="1">
        <v>3.620408E-4</v>
      </c>
      <c r="NU342">
        <v>0.16198570000000001</v>
      </c>
      <c r="NV342">
        <v>0.26299479999999997</v>
      </c>
      <c r="NW342">
        <v>29.297190000000001</v>
      </c>
      <c r="NX342" s="1">
        <v>3.4769340000000002E-4</v>
      </c>
      <c r="NY342">
        <v>0.15558859999999999</v>
      </c>
      <c r="NZ342">
        <v>0.26288980000000001</v>
      </c>
      <c r="OA342">
        <v>29.346450000000001</v>
      </c>
      <c r="OB342" s="1">
        <v>3.3399280000000003E-4</v>
      </c>
      <c r="OC342">
        <v>0.149501</v>
      </c>
      <c r="OD342">
        <v>0.26277289999999998</v>
      </c>
      <c r="OE342">
        <v>29.44164</v>
      </c>
      <c r="OF342" s="1">
        <v>3.2099960000000002E-4</v>
      </c>
      <c r="OG342">
        <v>0.14371619999999999</v>
      </c>
      <c r="OH342">
        <v>0.26264150000000003</v>
      </c>
      <c r="OI342">
        <v>29.514230000000001</v>
      </c>
      <c r="OJ342" s="1">
        <v>3.0873439999999999E-4</v>
      </c>
      <c r="OK342">
        <v>0.1382651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0.8315823</v>
      </c>
      <c r="G343">
        <v>24.4223</v>
      </c>
      <c r="H343">
        <v>0</v>
      </c>
      <c r="I343">
        <v>0</v>
      </c>
      <c r="J343">
        <v>0.82776430000000001</v>
      </c>
      <c r="K343">
        <v>24.432459999999999</v>
      </c>
      <c r="L343">
        <v>0</v>
      </c>
      <c r="M343">
        <v>0</v>
      </c>
      <c r="N343">
        <v>0.82425519999999997</v>
      </c>
      <c r="O343">
        <v>24.592120000000001</v>
      </c>
      <c r="P343">
        <v>0</v>
      </c>
      <c r="Q343">
        <v>0</v>
      </c>
      <c r="R343">
        <v>0.8208915</v>
      </c>
      <c r="S343">
        <v>24.590240000000001</v>
      </c>
      <c r="T343">
        <v>0</v>
      </c>
      <c r="U343">
        <v>0</v>
      </c>
      <c r="V343">
        <v>0.81758070000000005</v>
      </c>
      <c r="W343">
        <v>24.467669999999998</v>
      </c>
      <c r="X343">
        <v>0</v>
      </c>
      <c r="Y343">
        <v>0</v>
      </c>
      <c r="Z343">
        <v>0.81433420000000001</v>
      </c>
      <c r="AA343">
        <v>24.258310000000002</v>
      </c>
      <c r="AB343">
        <v>0</v>
      </c>
      <c r="AC343">
        <v>0</v>
      </c>
      <c r="AD343">
        <v>0.81112640000000003</v>
      </c>
      <c r="AE343">
        <v>23.986989999999999</v>
      </c>
      <c r="AF343">
        <v>0</v>
      </c>
      <c r="AG343">
        <v>0</v>
      </c>
      <c r="AH343">
        <v>0.80842000000000003</v>
      </c>
      <c r="AI343">
        <v>23.65889</v>
      </c>
      <c r="AJ343">
        <v>0</v>
      </c>
      <c r="AK343">
        <v>0</v>
      </c>
      <c r="AL343">
        <v>0.80634329999999999</v>
      </c>
      <c r="AM343">
        <v>23.70506</v>
      </c>
      <c r="AN343">
        <v>0</v>
      </c>
      <c r="AO343">
        <v>0</v>
      </c>
      <c r="AP343">
        <v>0.80469060000000003</v>
      </c>
      <c r="AQ343">
        <v>23.712199999999999</v>
      </c>
      <c r="AR343">
        <v>0</v>
      </c>
      <c r="AS343">
        <v>0</v>
      </c>
      <c r="AT343">
        <v>0.80321050000000005</v>
      </c>
      <c r="AU343">
        <v>23.736409999999999</v>
      </c>
      <c r="AV343">
        <v>0</v>
      </c>
      <c r="AW343">
        <v>0</v>
      </c>
      <c r="AX343">
        <v>0.80161570000000004</v>
      </c>
      <c r="AY343">
        <v>23.823540000000001</v>
      </c>
      <c r="AZ343">
        <v>0</v>
      </c>
      <c r="BA343">
        <v>0</v>
      </c>
      <c r="BB343">
        <v>0.79990989999999995</v>
      </c>
      <c r="BC343">
        <v>23.84055</v>
      </c>
      <c r="BD343">
        <v>0</v>
      </c>
      <c r="BE343">
        <v>0</v>
      </c>
      <c r="BF343">
        <v>0.79792209999999997</v>
      </c>
      <c r="BG343">
        <v>23.72317</v>
      </c>
      <c r="BH343">
        <v>0</v>
      </c>
      <c r="BI343">
        <v>0</v>
      </c>
      <c r="BJ343">
        <v>0.7959503</v>
      </c>
      <c r="BK343">
        <v>23.66431</v>
      </c>
      <c r="BL343">
        <v>0</v>
      </c>
      <c r="BM343">
        <v>0</v>
      </c>
      <c r="BN343">
        <v>0.79490609999999995</v>
      </c>
      <c r="BO343">
        <v>23.761559999999999</v>
      </c>
      <c r="BP343">
        <v>0</v>
      </c>
      <c r="BQ343">
        <v>0</v>
      </c>
      <c r="BR343">
        <v>0.79374069999999997</v>
      </c>
      <c r="BS343">
        <v>24.061779999999999</v>
      </c>
      <c r="BT343">
        <v>1.6255040000000001E-36</v>
      </c>
      <c r="BU343">
        <v>3.7675349999999999E-34</v>
      </c>
      <c r="BV343">
        <v>0.79270370000000001</v>
      </c>
      <c r="BW343">
        <v>24.473859999999998</v>
      </c>
      <c r="BX343">
        <v>7.4065430000000003E-25</v>
      </c>
      <c r="BY343">
        <v>1.3225319999999999E-22</v>
      </c>
      <c r="BZ343">
        <v>0.79168930000000004</v>
      </c>
      <c r="CA343">
        <v>24.830670000000001</v>
      </c>
      <c r="CB343" s="1">
        <v>2.3375089999999999E-20</v>
      </c>
      <c r="CC343" s="1">
        <v>5.4029310000000002E-18</v>
      </c>
      <c r="CD343">
        <v>0.79130279999999997</v>
      </c>
      <c r="CE343">
        <v>24.91311</v>
      </c>
      <c r="CF343" s="1">
        <v>1.319055E-12</v>
      </c>
      <c r="CG343" s="1">
        <v>2.5368789999999998E-10</v>
      </c>
      <c r="CH343">
        <v>0.79056139999999997</v>
      </c>
      <c r="CI343">
        <v>24.785720000000001</v>
      </c>
      <c r="CJ343" s="1">
        <v>6.4232259999999999E-9</v>
      </c>
      <c r="CK343" s="1">
        <v>1.2881729999999999E-6</v>
      </c>
      <c r="CL343">
        <v>0.78968309999999997</v>
      </c>
      <c r="CM343">
        <v>24.547529999999998</v>
      </c>
      <c r="CN343" s="1">
        <v>3.1338399999999998E-6</v>
      </c>
      <c r="CO343" s="1">
        <v>6.4604319999999997E-4</v>
      </c>
      <c r="CP343">
        <v>0.78846059999999996</v>
      </c>
      <c r="CQ343">
        <v>24.236170000000001</v>
      </c>
      <c r="CR343" s="1">
        <v>3.7164959999999998E-4</v>
      </c>
      <c r="CS343" s="1">
        <v>7.817404E-2</v>
      </c>
      <c r="CT343">
        <v>0.78704819999999998</v>
      </c>
      <c r="CU343">
        <v>24.148959999999999</v>
      </c>
      <c r="CV343" s="1">
        <v>1.5380599999999999E-2</v>
      </c>
      <c r="CW343" s="1">
        <v>3.2924709999999999</v>
      </c>
      <c r="CX343">
        <v>0.78517919999999997</v>
      </c>
      <c r="CY343">
        <v>24.358809999999998</v>
      </c>
      <c r="CZ343" s="1">
        <v>0.27253709999999998</v>
      </c>
      <c r="DA343" s="1">
        <v>59.214460000000003</v>
      </c>
      <c r="DB343">
        <v>0.78287759999999995</v>
      </c>
      <c r="DC343">
        <v>24.54768</v>
      </c>
      <c r="DD343" s="1">
        <v>2.3777750000000002</v>
      </c>
      <c r="DE343" s="1">
        <v>523.49099999999999</v>
      </c>
      <c r="DF343">
        <v>0.78005670000000005</v>
      </c>
      <c r="DG343">
        <v>24.678260000000002</v>
      </c>
      <c r="DH343" s="1">
        <v>11.334910000000001</v>
      </c>
      <c r="DI343">
        <v>2527.7570000000001</v>
      </c>
      <c r="DJ343">
        <v>0.77671829999999997</v>
      </c>
      <c r="DK343">
        <v>24.634830000000001</v>
      </c>
      <c r="DL343" s="1">
        <v>32.126330000000003</v>
      </c>
      <c r="DM343">
        <v>7249.2510000000002</v>
      </c>
      <c r="DN343">
        <v>0.77279880000000001</v>
      </c>
      <c r="DO343">
        <v>24.468</v>
      </c>
      <c r="DP343">
        <v>58.003360000000001</v>
      </c>
      <c r="DQ343">
        <v>13234.47</v>
      </c>
      <c r="DR343">
        <v>0.76866880000000004</v>
      </c>
      <c r="DS343">
        <v>24.267569999999999</v>
      </c>
      <c r="DT343">
        <v>70.78049</v>
      </c>
      <c r="DU343">
        <v>16319.01</v>
      </c>
      <c r="DV343">
        <v>0.7638471</v>
      </c>
      <c r="DW343">
        <v>24.068290000000001</v>
      </c>
      <c r="DX343">
        <v>61.459330000000001</v>
      </c>
      <c r="DY343">
        <v>14309.98</v>
      </c>
      <c r="DZ343">
        <v>0.75877790000000001</v>
      </c>
      <c r="EA343">
        <v>24.057749999999999</v>
      </c>
      <c r="EB343">
        <v>39.588180000000001</v>
      </c>
      <c r="EC343">
        <v>9303.6630000000005</v>
      </c>
      <c r="ED343">
        <v>0.75361820000000002</v>
      </c>
      <c r="EE343">
        <v>24.23508</v>
      </c>
      <c r="EF343">
        <v>19.663920000000001</v>
      </c>
      <c r="EG343">
        <v>4663.482</v>
      </c>
      <c r="EH343">
        <v>0.74754019999999999</v>
      </c>
      <c r="EI343">
        <v>24.486999999999998</v>
      </c>
      <c r="EJ343">
        <v>7.8015850000000002</v>
      </c>
      <c r="EK343">
        <v>1867.6379999999999</v>
      </c>
      <c r="EL343">
        <v>0.74134880000000003</v>
      </c>
      <c r="EM343">
        <v>24.704419999999999</v>
      </c>
      <c r="EN343">
        <v>2.578144</v>
      </c>
      <c r="EO343">
        <v>622.38549999999998</v>
      </c>
      <c r="EP343">
        <v>0.7350795</v>
      </c>
      <c r="EQ343">
        <v>24.67202</v>
      </c>
      <c r="ER343">
        <v>0.75228550000000005</v>
      </c>
      <c r="ES343">
        <v>182.86930000000001</v>
      </c>
      <c r="ET343">
        <v>0.72854070000000004</v>
      </c>
      <c r="EU343">
        <v>24.43216</v>
      </c>
      <c r="EV343">
        <v>0.22641410000000001</v>
      </c>
      <c r="EW343">
        <v>55.091799999999999</v>
      </c>
      <c r="EX343">
        <v>0.72190750000000004</v>
      </c>
      <c r="EY343">
        <v>24.188800000000001</v>
      </c>
      <c r="EZ343">
        <v>9.8116339999999996E-2</v>
      </c>
      <c r="FA343">
        <v>23.697089999999999</v>
      </c>
      <c r="FB343">
        <v>0.71562079999999995</v>
      </c>
      <c r="FC343">
        <v>24.102599999999999</v>
      </c>
      <c r="FD343">
        <v>7.1370929999999999E-2</v>
      </c>
      <c r="FE343">
        <v>17.14433</v>
      </c>
      <c r="FF343">
        <v>0.70920190000000005</v>
      </c>
      <c r="FG343">
        <v>24.533850000000001</v>
      </c>
      <c r="FH343">
        <v>6.5972379999999997E-2</v>
      </c>
      <c r="FI343">
        <v>15.877829999999999</v>
      </c>
      <c r="FJ343">
        <v>0.70337559999999999</v>
      </c>
      <c r="FK343">
        <v>25.064969999999999</v>
      </c>
      <c r="FL343">
        <v>6.3391199999999995E-2</v>
      </c>
      <c r="FM343">
        <v>15.314819999999999</v>
      </c>
      <c r="FN343">
        <v>0.6974245</v>
      </c>
      <c r="FO343">
        <v>25.425049999999999</v>
      </c>
      <c r="FP343">
        <v>6.0061820000000002E-2</v>
      </c>
      <c r="FQ343">
        <v>14.581009999999999</v>
      </c>
      <c r="FR343">
        <v>0.69138489999999997</v>
      </c>
      <c r="FS343">
        <v>25.545999999999999</v>
      </c>
      <c r="FT343">
        <v>5.5960469999999998E-2</v>
      </c>
      <c r="FU343">
        <v>13.649369999999999</v>
      </c>
      <c r="FV343">
        <v>0.68534830000000002</v>
      </c>
      <c r="FW343">
        <v>25.461089999999999</v>
      </c>
      <c r="FX343">
        <v>5.1475710000000001E-2</v>
      </c>
      <c r="FY343">
        <v>12.61431</v>
      </c>
      <c r="FZ343">
        <v>0.67910490000000001</v>
      </c>
      <c r="GA343">
        <v>25.129629999999999</v>
      </c>
      <c r="GB343" s="1">
        <v>4.6904139999999997E-2</v>
      </c>
      <c r="GC343">
        <v>11.55048</v>
      </c>
      <c r="GD343">
        <v>0.67268660000000002</v>
      </c>
      <c r="GE343">
        <v>24.758389999999999</v>
      </c>
      <c r="GF343" s="1">
        <v>4.2569750000000003E-2</v>
      </c>
      <c r="GG343">
        <v>10.536569999999999</v>
      </c>
      <c r="GH343">
        <v>0.66640200000000005</v>
      </c>
      <c r="GI343">
        <v>24.657710000000002</v>
      </c>
      <c r="GJ343" s="1">
        <v>3.8629219999999999E-2</v>
      </c>
      <c r="GK343">
        <v>9.6072059999999997</v>
      </c>
      <c r="GL343">
        <v>0.65996429999999995</v>
      </c>
      <c r="GM343">
        <v>25.157969999999999</v>
      </c>
      <c r="GN343" s="1">
        <v>3.5015129999999998E-2</v>
      </c>
      <c r="GO343">
        <v>8.7522350000000007</v>
      </c>
      <c r="GP343">
        <v>0.65384070000000005</v>
      </c>
      <c r="GQ343">
        <v>25.864360000000001</v>
      </c>
      <c r="GR343" s="1">
        <v>3.1763680000000002E-2</v>
      </c>
      <c r="GS343">
        <v>7.9760489999999997</v>
      </c>
      <c r="GT343">
        <v>0.64800369999999996</v>
      </c>
      <c r="GU343">
        <v>26.527570000000001</v>
      </c>
      <c r="GV343" s="1">
        <v>2.883206E-2</v>
      </c>
      <c r="GW343">
        <v>7.2713380000000001</v>
      </c>
      <c r="GX343">
        <v>0.64238229999999996</v>
      </c>
      <c r="GY343">
        <v>27.088940000000001</v>
      </c>
      <c r="GZ343" s="1">
        <v>2.6192409999999999E-2</v>
      </c>
      <c r="HA343">
        <v>6.6343829999999997</v>
      </c>
      <c r="HB343">
        <v>0.63693149999999998</v>
      </c>
      <c r="HC343">
        <v>27.335920000000002</v>
      </c>
      <c r="HD343" s="1">
        <v>2.3778270000000001E-2</v>
      </c>
      <c r="HE343">
        <v>6.0515819999999998</v>
      </c>
      <c r="HF343">
        <v>0.6315577</v>
      </c>
      <c r="HG343">
        <v>27.139279999999999</v>
      </c>
      <c r="HH343" s="1">
        <v>2.157446E-2</v>
      </c>
      <c r="HI343">
        <v>5.5181199999999997</v>
      </c>
      <c r="HJ343">
        <v>0.62635030000000003</v>
      </c>
      <c r="HK343">
        <v>26.70072</v>
      </c>
      <c r="HL343">
        <v>1.956314E-2</v>
      </c>
      <c r="HM343">
        <v>5.029623</v>
      </c>
      <c r="HN343">
        <v>0.6214963</v>
      </c>
      <c r="HO343">
        <v>26.4116</v>
      </c>
      <c r="HP343" s="1">
        <v>1.7748719999999999E-2</v>
      </c>
      <c r="HQ343">
        <v>4.5862759999999998</v>
      </c>
      <c r="HR343">
        <v>0.61723360000000005</v>
      </c>
      <c r="HS343">
        <v>26.684139999999999</v>
      </c>
      <c r="HT343" s="1">
        <v>1.611365E-2</v>
      </c>
      <c r="HU343">
        <v>4.182995</v>
      </c>
      <c r="HV343">
        <v>0.61355020000000005</v>
      </c>
      <c r="HW343">
        <v>27.306339999999999</v>
      </c>
      <c r="HX343" s="1">
        <v>1.463681E-2</v>
      </c>
      <c r="HY343">
        <v>3.8149540000000002</v>
      </c>
      <c r="HZ343">
        <v>0.61034069999999996</v>
      </c>
      <c r="IA343">
        <v>28.079319999999999</v>
      </c>
      <c r="IB343" s="1">
        <v>1.3300609999999999E-2</v>
      </c>
      <c r="IC343">
        <v>3.4793560000000001</v>
      </c>
      <c r="ID343">
        <v>0.60763400000000001</v>
      </c>
      <c r="IE343">
        <v>28.841419999999999</v>
      </c>
      <c r="IF343" s="1">
        <v>1.2088450000000001E-2</v>
      </c>
      <c r="IG343">
        <v>3.172215</v>
      </c>
      <c r="IH343">
        <v>0.60533760000000003</v>
      </c>
      <c r="II343">
        <v>29.17642</v>
      </c>
      <c r="IJ343" s="1">
        <v>1.097715E-2</v>
      </c>
      <c r="IK343">
        <v>2.888639</v>
      </c>
      <c r="IL343">
        <v>0.60350289999999995</v>
      </c>
      <c r="IM343">
        <v>29.080870000000001</v>
      </c>
      <c r="IN343" s="1">
        <v>9.9485019999999997E-3</v>
      </c>
      <c r="IO343">
        <v>2.6239669999999999</v>
      </c>
      <c r="IP343">
        <v>0.60205900000000001</v>
      </c>
      <c r="IQ343">
        <v>28.662379999999999</v>
      </c>
      <c r="IR343" s="1">
        <v>8.9845180000000004E-3</v>
      </c>
      <c r="IS343">
        <v>2.3743259999999999</v>
      </c>
      <c r="IT343">
        <v>0.60096400000000005</v>
      </c>
      <c r="IU343">
        <v>28.212309999999999</v>
      </c>
      <c r="IV343" s="1">
        <v>8.076415E-3</v>
      </c>
      <c r="IW343">
        <v>2.137391</v>
      </c>
      <c r="IX343">
        <v>0.60012259999999995</v>
      </c>
      <c r="IY343">
        <v>28.16647</v>
      </c>
      <c r="IZ343" s="1">
        <v>7.2138949999999997E-3</v>
      </c>
      <c r="JA343">
        <v>1.9114199999999999</v>
      </c>
      <c r="JB343">
        <v>0.59948959999999996</v>
      </c>
      <c r="JC343">
        <v>28.17202</v>
      </c>
      <c r="JD343" s="1">
        <v>6.3880559999999996E-3</v>
      </c>
      <c r="JE343">
        <v>1.6944170000000001</v>
      </c>
      <c r="JF343">
        <v>0.59901400000000005</v>
      </c>
      <c r="JG343">
        <v>28.416360000000001</v>
      </c>
      <c r="JH343" s="1">
        <v>5.5855419999999998E-3</v>
      </c>
      <c r="JI343">
        <v>1.482974</v>
      </c>
      <c r="JJ343">
        <v>0.59867040000000005</v>
      </c>
      <c r="JK343">
        <v>28.522359999999999</v>
      </c>
      <c r="JL343" s="1">
        <v>4.795339E-3</v>
      </c>
      <c r="JM343">
        <v>1.274429</v>
      </c>
      <c r="JN343">
        <v>0.59842030000000002</v>
      </c>
      <c r="JO343">
        <v>28.606870000000001</v>
      </c>
      <c r="JP343" s="1">
        <v>4.0191790000000003E-3</v>
      </c>
      <c r="JQ343">
        <v>1.06924</v>
      </c>
      <c r="JR343">
        <v>0.59821519999999995</v>
      </c>
      <c r="JS343">
        <v>28.659549999999999</v>
      </c>
      <c r="JT343" s="1">
        <v>3.2808239999999999E-3</v>
      </c>
      <c r="JU343">
        <v>0.87362249999999997</v>
      </c>
      <c r="JV343">
        <v>0.5980586</v>
      </c>
      <c r="JW343">
        <v>28.62932</v>
      </c>
      <c r="JX343" s="1">
        <v>2.6184960000000001E-3</v>
      </c>
      <c r="JY343">
        <v>0.6976987</v>
      </c>
      <c r="JZ343">
        <v>0.59795430000000005</v>
      </c>
      <c r="KA343">
        <v>28.517569999999999</v>
      </c>
      <c r="KB343" s="1">
        <v>2.0671729999999998E-3</v>
      </c>
      <c r="KC343">
        <v>0.55089460000000001</v>
      </c>
      <c r="KD343">
        <v>0.59786189999999995</v>
      </c>
      <c r="KE343">
        <v>28.76699</v>
      </c>
      <c r="KF343" s="1">
        <v>1.6424969999999999E-3</v>
      </c>
      <c r="KG343">
        <v>0.43761820000000001</v>
      </c>
      <c r="KH343">
        <v>0.59785219999999994</v>
      </c>
      <c r="KI343">
        <v>28.96246</v>
      </c>
      <c r="KJ343" s="1">
        <v>1.3376690000000001E-3</v>
      </c>
      <c r="KK343">
        <v>0.35615390000000002</v>
      </c>
      <c r="KL343">
        <v>0.59787109999999999</v>
      </c>
      <c r="KM343">
        <v>29.204640000000001</v>
      </c>
      <c r="KN343">
        <v>1.129711E-3</v>
      </c>
      <c r="KO343">
        <v>0.30049959999999998</v>
      </c>
      <c r="KP343">
        <v>0.59793750000000001</v>
      </c>
      <c r="KQ343">
        <v>29.345369999999999</v>
      </c>
      <c r="KR343" s="1">
        <v>9.9081030000000006E-4</v>
      </c>
      <c r="KS343">
        <v>0.2632874</v>
      </c>
      <c r="KT343">
        <v>0.59805419999999998</v>
      </c>
      <c r="KU343">
        <v>29.35295</v>
      </c>
      <c r="KV343" s="1">
        <v>8.9653070000000001E-4</v>
      </c>
      <c r="KW343">
        <v>0.2380331</v>
      </c>
      <c r="KX343">
        <v>0.59815600000000002</v>
      </c>
      <c r="KY343">
        <v>29.113230000000001</v>
      </c>
      <c r="KZ343" s="1">
        <v>8.291975E-4</v>
      </c>
      <c r="LA343">
        <v>0.22000729999999999</v>
      </c>
      <c r="LB343">
        <v>0.59827280000000005</v>
      </c>
      <c r="LC343">
        <v>28.599489999999999</v>
      </c>
      <c r="LD343" s="1">
        <v>7.7758250000000003E-4</v>
      </c>
      <c r="LE343">
        <v>0.20621410000000001</v>
      </c>
      <c r="LF343">
        <v>0.59840199999999999</v>
      </c>
      <c r="LG343">
        <v>28.16827</v>
      </c>
      <c r="LH343" s="1">
        <v>7.3514860000000002E-4</v>
      </c>
      <c r="LI343">
        <v>0.19487209999999999</v>
      </c>
      <c r="LJ343">
        <v>0.59852209999999995</v>
      </c>
      <c r="LK343">
        <v>28.32959</v>
      </c>
      <c r="LL343" s="1">
        <v>6.9820889999999995E-4</v>
      </c>
      <c r="LM343">
        <v>0.18502479999999999</v>
      </c>
      <c r="LN343">
        <v>0.59864660000000003</v>
      </c>
      <c r="LO343">
        <v>28.63635</v>
      </c>
      <c r="LP343" s="1">
        <v>6.6496800000000005E-4</v>
      </c>
      <c r="LQ343">
        <v>0.17615020000000001</v>
      </c>
      <c r="LR343">
        <v>0.59877530000000001</v>
      </c>
      <c r="LS343">
        <v>29.064019999999999</v>
      </c>
      <c r="LT343" s="1">
        <v>6.3432039999999999E-4</v>
      </c>
      <c r="LU343">
        <v>0.1679804</v>
      </c>
      <c r="LV343">
        <v>0.59888649999999999</v>
      </c>
      <c r="LW343">
        <v>29.61741</v>
      </c>
      <c r="LX343" s="1">
        <v>6.0579839999999998E-4</v>
      </c>
      <c r="LY343">
        <v>0.16038749999999999</v>
      </c>
      <c r="LZ343">
        <v>0.59900339999999996</v>
      </c>
      <c r="MA343">
        <v>29.98197</v>
      </c>
      <c r="MB343" s="1">
        <v>5.7909219999999998E-4</v>
      </c>
      <c r="MC343">
        <v>0.1532828</v>
      </c>
      <c r="MD343">
        <v>0.59909639999999997</v>
      </c>
      <c r="ME343">
        <v>29.921849999999999</v>
      </c>
      <c r="MF343" s="1">
        <v>5.540152E-4</v>
      </c>
      <c r="MG343">
        <v>0.14660129999999999</v>
      </c>
      <c r="MH343">
        <v>0.59919310000000003</v>
      </c>
      <c r="MI343">
        <v>29.449390000000001</v>
      </c>
      <c r="MJ343" s="1">
        <v>5.3022780000000003E-4</v>
      </c>
      <c r="MK343">
        <v>0.14028180000000001</v>
      </c>
      <c r="ML343">
        <v>0.59928870000000001</v>
      </c>
      <c r="MM343">
        <v>29.095600000000001</v>
      </c>
      <c r="MN343" s="1">
        <v>5.0768350000000005E-4</v>
      </c>
      <c r="MO343">
        <v>0.134295</v>
      </c>
      <c r="MP343">
        <v>0.59935709999999998</v>
      </c>
      <c r="MQ343">
        <v>29.327750000000002</v>
      </c>
      <c r="MR343" s="1">
        <v>4.8626970000000002E-4</v>
      </c>
      <c r="MS343">
        <v>0.12861120000000001</v>
      </c>
      <c r="MT343">
        <v>0.59941080000000002</v>
      </c>
      <c r="MU343">
        <v>29.798100000000002</v>
      </c>
      <c r="MV343" s="1">
        <v>4.6601649999999999E-4</v>
      </c>
      <c r="MW343">
        <v>0.123222</v>
      </c>
      <c r="MX343">
        <v>0.59944430000000004</v>
      </c>
      <c r="MY343">
        <v>30.26051</v>
      </c>
      <c r="MZ343" s="1">
        <v>4.4667630000000001E-4</v>
      </c>
      <c r="NA343">
        <v>0.1180972</v>
      </c>
      <c r="NB343">
        <v>0.59945340000000003</v>
      </c>
      <c r="NC343">
        <v>30.675809999999998</v>
      </c>
      <c r="ND343" s="1">
        <v>4.2829160000000001E-4</v>
      </c>
      <c r="NE343">
        <v>0.1132252</v>
      </c>
      <c r="NF343">
        <v>0.59944560000000002</v>
      </c>
      <c r="NG343">
        <v>30.767890000000001</v>
      </c>
      <c r="NH343" s="1">
        <v>4.1078309999999999E-4</v>
      </c>
      <c r="NI343">
        <v>0.10858719999999999</v>
      </c>
      <c r="NJ343">
        <v>0.59939929999999997</v>
      </c>
      <c r="NK343">
        <v>30.543379999999999</v>
      </c>
      <c r="NL343" s="1">
        <v>3.9413669999999998E-4</v>
      </c>
      <c r="NM343">
        <v>0.1041784</v>
      </c>
      <c r="NN343">
        <v>0.59932370000000001</v>
      </c>
      <c r="NO343">
        <v>30.06654</v>
      </c>
      <c r="NP343" s="1">
        <v>3.7828169999999997E-4</v>
      </c>
      <c r="NQ343">
        <v>9.9985669999999999E-2</v>
      </c>
      <c r="NR343">
        <v>0.59922149999999996</v>
      </c>
      <c r="NS343">
        <v>29.593910000000001</v>
      </c>
      <c r="NT343" s="1">
        <v>3.631738E-4</v>
      </c>
      <c r="NU343">
        <v>9.5998449999999999E-2</v>
      </c>
      <c r="NV343">
        <v>0.59908459999999997</v>
      </c>
      <c r="NW343">
        <v>29.32892</v>
      </c>
      <c r="NX343" s="1">
        <v>3.4877280000000002E-4</v>
      </c>
      <c r="NY343">
        <v>9.219811E-2</v>
      </c>
      <c r="NZ343">
        <v>0.59888520000000001</v>
      </c>
      <c r="OA343">
        <v>29.36598</v>
      </c>
      <c r="OB343" s="1">
        <v>3.3501750000000002E-4</v>
      </c>
      <c r="OC343">
        <v>8.8580210000000006E-2</v>
      </c>
      <c r="OD343">
        <v>0.5986937</v>
      </c>
      <c r="OE343">
        <v>29.450679999999998</v>
      </c>
      <c r="OF343" s="1">
        <v>3.2197509999999999E-4</v>
      </c>
      <c r="OG343">
        <v>8.5142469999999998E-2</v>
      </c>
      <c r="OH343">
        <v>0.59844090000000005</v>
      </c>
      <c r="OI343">
        <v>29.512519999999999</v>
      </c>
      <c r="OJ343" s="1">
        <v>3.0964829999999998E-4</v>
      </c>
      <c r="OK343">
        <v>8.1899200000000005E-2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1.037388</v>
      </c>
      <c r="G344">
        <v>24.442979999999999</v>
      </c>
      <c r="H344">
        <v>0</v>
      </c>
      <c r="I344">
        <v>0</v>
      </c>
      <c r="J344">
        <v>1.032313</v>
      </c>
      <c r="K344">
        <v>24.444279999999999</v>
      </c>
      <c r="L344">
        <v>0</v>
      </c>
      <c r="M344">
        <v>0</v>
      </c>
      <c r="N344">
        <v>1.027663</v>
      </c>
      <c r="O344">
        <v>24.596</v>
      </c>
      <c r="P344">
        <v>0</v>
      </c>
      <c r="Q344">
        <v>0</v>
      </c>
      <c r="R344">
        <v>1.0232600000000001</v>
      </c>
      <c r="S344">
        <v>24.591000000000001</v>
      </c>
      <c r="T344">
        <v>0</v>
      </c>
      <c r="U344">
        <v>0</v>
      </c>
      <c r="V344">
        <v>1.018953</v>
      </c>
      <c r="W344">
        <v>24.479040000000001</v>
      </c>
      <c r="X344">
        <v>0</v>
      </c>
      <c r="Y344">
        <v>0</v>
      </c>
      <c r="Z344">
        <v>1.0147330000000001</v>
      </c>
      <c r="AA344">
        <v>24.27242</v>
      </c>
      <c r="AB344">
        <v>0</v>
      </c>
      <c r="AC344">
        <v>0</v>
      </c>
      <c r="AD344">
        <v>1.010691</v>
      </c>
      <c r="AE344">
        <v>24.01042</v>
      </c>
      <c r="AF344">
        <v>0</v>
      </c>
      <c r="AG344">
        <v>0</v>
      </c>
      <c r="AH344">
        <v>1.0074209999999999</v>
      </c>
      <c r="AI344">
        <v>23.68695</v>
      </c>
      <c r="AJ344">
        <v>0</v>
      </c>
      <c r="AK344">
        <v>0</v>
      </c>
      <c r="AL344">
        <v>1.0052460000000001</v>
      </c>
      <c r="AM344">
        <v>23.722480000000001</v>
      </c>
      <c r="AN344">
        <v>0</v>
      </c>
      <c r="AO344">
        <v>0</v>
      </c>
      <c r="AP344">
        <v>1.0038260000000001</v>
      </c>
      <c r="AQ344">
        <v>23.721820000000001</v>
      </c>
      <c r="AR344">
        <v>0</v>
      </c>
      <c r="AS344">
        <v>0</v>
      </c>
      <c r="AT344">
        <v>1.0027889999999999</v>
      </c>
      <c r="AU344">
        <v>23.741109999999999</v>
      </c>
      <c r="AV344">
        <v>0</v>
      </c>
      <c r="AW344">
        <v>0</v>
      </c>
      <c r="AX344">
        <v>1.0018020000000001</v>
      </c>
      <c r="AY344">
        <v>23.815100000000001</v>
      </c>
      <c r="AZ344">
        <v>0</v>
      </c>
      <c r="BA344">
        <v>0</v>
      </c>
      <c r="BB344">
        <v>1.000767</v>
      </c>
      <c r="BC344">
        <v>23.843620000000001</v>
      </c>
      <c r="BD344">
        <v>0</v>
      </c>
      <c r="BE344">
        <v>0</v>
      </c>
      <c r="BF344">
        <v>0.99947399999999997</v>
      </c>
      <c r="BG344">
        <v>23.731259999999999</v>
      </c>
      <c r="BH344">
        <v>0</v>
      </c>
      <c r="BI344">
        <v>0</v>
      </c>
      <c r="BJ344">
        <v>0.99824299999999999</v>
      </c>
      <c r="BK344">
        <v>23.67671</v>
      </c>
      <c r="BL344">
        <v>0</v>
      </c>
      <c r="BM344">
        <v>0</v>
      </c>
      <c r="BN344">
        <v>0.99847540000000001</v>
      </c>
      <c r="BO344">
        <v>23.761559999999999</v>
      </c>
      <c r="BP344">
        <v>0</v>
      </c>
      <c r="BQ344">
        <v>0</v>
      </c>
      <c r="BR344">
        <v>0.99872450000000002</v>
      </c>
      <c r="BS344">
        <v>24.061669999999999</v>
      </c>
      <c r="BT344">
        <v>5.0539409999999998E-37</v>
      </c>
      <c r="BU344">
        <v>1.0803179999999999E-34</v>
      </c>
      <c r="BV344">
        <v>0.99920679999999995</v>
      </c>
      <c r="BW344">
        <v>24.463069999999998</v>
      </c>
      <c r="BX344">
        <v>3.404017E-25</v>
      </c>
      <c r="BY344">
        <v>5.7183120000000004E-23</v>
      </c>
      <c r="BZ344">
        <v>0.99982910000000003</v>
      </c>
      <c r="CA344">
        <v>24.813130000000001</v>
      </c>
      <c r="CB344" s="1">
        <v>1.0396820000000001E-20</v>
      </c>
      <c r="CC344" s="1">
        <v>2.3632449999999999E-18</v>
      </c>
      <c r="CD344">
        <v>1.000936</v>
      </c>
      <c r="CE344">
        <v>24.899090000000001</v>
      </c>
      <c r="CF344" s="1">
        <v>8.4900029999999999E-13</v>
      </c>
      <c r="CG344" s="1">
        <v>1.7362030000000001E-10</v>
      </c>
      <c r="CH344">
        <v>1.0018339999999999</v>
      </c>
      <c r="CI344">
        <v>24.780149999999999</v>
      </c>
      <c r="CJ344" s="1">
        <v>4.6939379999999998E-9</v>
      </c>
      <c r="CK344" s="1">
        <v>1.050527E-6</v>
      </c>
      <c r="CL344">
        <v>1.002516</v>
      </c>
      <c r="CM344">
        <v>24.550090000000001</v>
      </c>
      <c r="CN344" s="1">
        <v>2.4550900000000002E-6</v>
      </c>
      <c r="CO344" s="1">
        <v>5.7898010000000002E-4</v>
      </c>
      <c r="CP344">
        <v>1.0028859999999999</v>
      </c>
      <c r="CQ344">
        <v>24.24586</v>
      </c>
      <c r="CR344" s="1">
        <v>3.0618079999999997E-4</v>
      </c>
      <c r="CS344" s="1">
        <v>7.4954720000000002E-2</v>
      </c>
      <c r="CT344">
        <v>1.002982</v>
      </c>
      <c r="CU344">
        <v>24.16188</v>
      </c>
      <c r="CV344" s="1">
        <v>1.3197820000000001E-2</v>
      </c>
      <c r="CW344" s="1">
        <v>3.3333689999999998</v>
      </c>
      <c r="CX344">
        <v>1.0024949999999999</v>
      </c>
      <c r="CY344">
        <v>24.361470000000001</v>
      </c>
      <c r="CZ344" s="1">
        <v>0.24205879999999999</v>
      </c>
      <c r="DA344" s="1">
        <v>62.761069999999997</v>
      </c>
      <c r="DB344">
        <v>1.001525</v>
      </c>
      <c r="DC344">
        <v>24.54768</v>
      </c>
      <c r="DD344" s="1">
        <v>2.1757219999999999</v>
      </c>
      <c r="DE344" s="1">
        <v>577.20590000000004</v>
      </c>
      <c r="DF344">
        <v>0.9999403</v>
      </c>
      <c r="DG344">
        <v>24.673760000000001</v>
      </c>
      <c r="DH344" s="1">
        <v>10.6457</v>
      </c>
      <c r="DI344">
        <v>2885.1</v>
      </c>
      <c r="DJ344">
        <v>0.99777000000000005</v>
      </c>
      <c r="DK344">
        <v>24.620480000000001</v>
      </c>
      <c r="DL344" s="1">
        <v>30.874700000000001</v>
      </c>
      <c r="DM344">
        <v>8529.7440000000006</v>
      </c>
      <c r="DN344">
        <v>0.99501430000000002</v>
      </c>
      <c r="DO344">
        <v>24.46097</v>
      </c>
      <c r="DP344">
        <v>56.886940000000003</v>
      </c>
      <c r="DQ344">
        <v>15996.68</v>
      </c>
      <c r="DR344">
        <v>0.99219409999999997</v>
      </c>
      <c r="DS344">
        <v>24.257480000000001</v>
      </c>
      <c r="DT344">
        <v>70.693569999999994</v>
      </c>
      <c r="DU344">
        <v>20210.14</v>
      </c>
      <c r="DV344">
        <v>0.98922549999999998</v>
      </c>
      <c r="DW344">
        <v>24.061779999999999</v>
      </c>
      <c r="DX344">
        <v>62.356459999999998</v>
      </c>
      <c r="DY344">
        <v>18092.98</v>
      </c>
      <c r="DZ344">
        <v>0.98600290000000002</v>
      </c>
      <c r="EA344">
        <v>24.058250000000001</v>
      </c>
      <c r="EB344">
        <v>40.729799999999997</v>
      </c>
      <c r="EC344">
        <v>11984.92</v>
      </c>
      <c r="ED344">
        <v>0.98152519999999999</v>
      </c>
      <c r="EE344">
        <v>24.239409999999999</v>
      </c>
      <c r="EF344">
        <v>20.485869999999998</v>
      </c>
      <c r="EG344">
        <v>6109.1009999999997</v>
      </c>
      <c r="EH344">
        <v>0.97606090000000001</v>
      </c>
      <c r="EI344">
        <v>24.488250000000001</v>
      </c>
      <c r="EJ344">
        <v>8.216215</v>
      </c>
      <c r="EK344">
        <v>2482.3809999999999</v>
      </c>
      <c r="EL344">
        <v>0.97043749999999995</v>
      </c>
      <c r="EM344">
        <v>24.695250000000001</v>
      </c>
      <c r="EN344">
        <v>2.7387049999999999</v>
      </c>
      <c r="EO344">
        <v>837.1671</v>
      </c>
      <c r="EP344">
        <v>0.96468940000000003</v>
      </c>
      <c r="EQ344">
        <v>24.665320000000001</v>
      </c>
      <c r="ER344">
        <v>0.80267880000000003</v>
      </c>
      <c r="ES344">
        <v>247.63759999999999</v>
      </c>
      <c r="ET344">
        <v>0.95860869999999998</v>
      </c>
      <c r="EU344">
        <v>24.429919999999999</v>
      </c>
      <c r="EV344">
        <v>0.23967050000000001</v>
      </c>
      <c r="EW344">
        <v>73.953010000000006</v>
      </c>
      <c r="EX344">
        <v>0.95241940000000003</v>
      </c>
      <c r="EY344">
        <v>24.18469</v>
      </c>
      <c r="EZ344">
        <v>0.1010863</v>
      </c>
      <c r="FA344">
        <v>30.755669999999999</v>
      </c>
      <c r="FB344">
        <v>0.9467158</v>
      </c>
      <c r="FC344">
        <v>24.109369999999998</v>
      </c>
      <c r="FD344">
        <v>7.1962970000000001E-2</v>
      </c>
      <c r="FE344">
        <v>21.64405</v>
      </c>
      <c r="FF344">
        <v>0.94104940000000004</v>
      </c>
      <c r="FG344">
        <v>24.53445</v>
      </c>
      <c r="FH344">
        <v>6.6130629999999996E-2</v>
      </c>
      <c r="FI344">
        <v>19.902460000000001</v>
      </c>
      <c r="FJ344">
        <v>0.93613389999999996</v>
      </c>
      <c r="FK344">
        <v>25.054490000000001</v>
      </c>
      <c r="FL344">
        <v>6.3543950000000002E-2</v>
      </c>
      <c r="FM344">
        <v>19.21236</v>
      </c>
      <c r="FN344">
        <v>0.93019450000000004</v>
      </c>
      <c r="FO344">
        <v>25.423469999999998</v>
      </c>
      <c r="FP344">
        <v>6.026687E-2</v>
      </c>
      <c r="FQ344">
        <v>18.329969999999999</v>
      </c>
      <c r="FR344">
        <v>0.92415760000000002</v>
      </c>
      <c r="FS344">
        <v>25.547630000000002</v>
      </c>
      <c r="FT344">
        <v>5.6193590000000002E-2</v>
      </c>
      <c r="FU344">
        <v>17.19143</v>
      </c>
      <c r="FV344">
        <v>0.91816569999999997</v>
      </c>
      <c r="FW344">
        <v>25.463830000000002</v>
      </c>
      <c r="FX344">
        <v>5.1720339999999997E-2</v>
      </c>
      <c r="FY344">
        <v>15.913740000000001</v>
      </c>
      <c r="FZ344">
        <v>0.91189679999999995</v>
      </c>
      <c r="GA344">
        <v>25.143879999999999</v>
      </c>
      <c r="GB344" s="1">
        <v>4.7145890000000003E-2</v>
      </c>
      <c r="GC344">
        <v>14.591939999999999</v>
      </c>
      <c r="GD344">
        <v>0.90542880000000003</v>
      </c>
      <c r="GE344">
        <v>24.768470000000001</v>
      </c>
      <c r="GF344" s="1">
        <v>4.2793909999999998E-2</v>
      </c>
      <c r="GG344">
        <v>13.325089999999999</v>
      </c>
      <c r="GH344">
        <v>0.89919179999999999</v>
      </c>
      <c r="GI344">
        <v>24.666589999999999</v>
      </c>
      <c r="GJ344" s="1">
        <v>3.883495E-2</v>
      </c>
      <c r="GK344">
        <v>12.16085</v>
      </c>
      <c r="GL344">
        <v>0.89279149999999996</v>
      </c>
      <c r="GM344">
        <v>25.162019999999998</v>
      </c>
      <c r="GN344" s="1">
        <v>3.520073E-2</v>
      </c>
      <c r="GO344">
        <v>11.09033</v>
      </c>
      <c r="GP344">
        <v>0.88702490000000001</v>
      </c>
      <c r="GQ344">
        <v>25.85324</v>
      </c>
      <c r="GR344" s="1">
        <v>3.1932839999999997E-2</v>
      </c>
      <c r="GS344">
        <v>10.11646</v>
      </c>
      <c r="GT344">
        <v>0.88141329999999996</v>
      </c>
      <c r="GU344">
        <v>26.520910000000001</v>
      </c>
      <c r="GV344" s="1">
        <v>2.8985759999999999E-2</v>
      </c>
      <c r="GW344">
        <v>9.2321159999999995</v>
      </c>
      <c r="GX344">
        <v>0.87600769999999994</v>
      </c>
      <c r="GY344">
        <v>27.084289999999999</v>
      </c>
      <c r="GZ344" s="1">
        <v>2.6331469999999999E-2</v>
      </c>
      <c r="HA344">
        <v>8.4323429999999995</v>
      </c>
      <c r="HB344">
        <v>0.87074260000000003</v>
      </c>
      <c r="HC344">
        <v>27.326309999999999</v>
      </c>
      <c r="HD344">
        <v>2.3904709999999999E-2</v>
      </c>
      <c r="HE344">
        <v>7.6999519999999997</v>
      </c>
      <c r="HF344">
        <v>0.86549399999999999</v>
      </c>
      <c r="HG344">
        <v>27.152809999999999</v>
      </c>
      <c r="HH344" s="1">
        <v>2.1689389999999999E-2</v>
      </c>
      <c r="HI344">
        <v>7.0286730000000004</v>
      </c>
      <c r="HJ344">
        <v>0.86034319999999997</v>
      </c>
      <c r="HK344">
        <v>26.723680000000002</v>
      </c>
      <c r="HL344" s="1">
        <v>1.966795E-2</v>
      </c>
      <c r="HM344">
        <v>6.4133199999999997</v>
      </c>
      <c r="HN344">
        <v>0.85557309999999998</v>
      </c>
      <c r="HO344">
        <v>26.42942</v>
      </c>
      <c r="HP344" s="1">
        <v>1.7842569999999999E-2</v>
      </c>
      <c r="HQ344">
        <v>5.8533030000000004</v>
      </c>
      <c r="HR344">
        <v>0.85141719999999999</v>
      </c>
      <c r="HS344">
        <v>26.701930000000001</v>
      </c>
      <c r="HT344" s="1">
        <v>1.619864E-2</v>
      </c>
      <c r="HU344">
        <v>5.3433109999999999</v>
      </c>
      <c r="HV344">
        <v>0.84786300000000003</v>
      </c>
      <c r="HW344">
        <v>27.305250000000001</v>
      </c>
      <c r="HX344" s="1">
        <v>1.4713520000000001E-2</v>
      </c>
      <c r="HY344">
        <v>4.8769530000000003</v>
      </c>
      <c r="HZ344">
        <v>0.84476439999999997</v>
      </c>
      <c r="IA344">
        <v>28.06241</v>
      </c>
      <c r="IB344" s="1">
        <v>1.336996E-2</v>
      </c>
      <c r="IC344">
        <v>4.4508609999999997</v>
      </c>
      <c r="ID344">
        <v>0.84216020000000003</v>
      </c>
      <c r="IE344">
        <v>28.825959999999998</v>
      </c>
      <c r="IF344" s="1">
        <v>1.215162E-2</v>
      </c>
      <c r="IG344">
        <v>4.060829</v>
      </c>
      <c r="IH344">
        <v>0.83993379999999995</v>
      </c>
      <c r="II344">
        <v>29.153379999999999</v>
      </c>
      <c r="IJ344" s="1">
        <v>1.103521E-2</v>
      </c>
      <c r="IK344">
        <v>3.7000980000000001</v>
      </c>
      <c r="IL344">
        <v>0.83818859999999995</v>
      </c>
      <c r="IM344">
        <v>29.082509999999999</v>
      </c>
      <c r="IN344" s="1">
        <v>1.0002550000000001E-2</v>
      </c>
      <c r="IO344">
        <v>3.3632170000000001</v>
      </c>
      <c r="IP344">
        <v>0.83684400000000003</v>
      </c>
      <c r="IQ344">
        <v>28.68431</v>
      </c>
      <c r="IR344" s="1">
        <v>9.0352980000000006E-3</v>
      </c>
      <c r="IS344">
        <v>3.0451899999999998</v>
      </c>
      <c r="IT344">
        <v>0.83584420000000004</v>
      </c>
      <c r="IU344">
        <v>28.23922</v>
      </c>
      <c r="IV344" s="1">
        <v>8.1244420000000008E-3</v>
      </c>
      <c r="IW344">
        <v>2.7431589999999999</v>
      </c>
      <c r="IX344">
        <v>0.83506670000000005</v>
      </c>
      <c r="IY344">
        <v>28.197710000000001</v>
      </c>
      <c r="IZ344" s="1">
        <v>7.2595760000000002E-3</v>
      </c>
      <c r="JA344">
        <v>2.4549300000000001</v>
      </c>
      <c r="JB344">
        <v>0.83449649999999997</v>
      </c>
      <c r="JC344">
        <v>28.174050000000001</v>
      </c>
      <c r="JD344" s="1">
        <v>6.4320200000000001E-3</v>
      </c>
      <c r="JE344">
        <v>2.178213</v>
      </c>
      <c r="JF344">
        <v>0.8340687</v>
      </c>
      <c r="JG344">
        <v>28.416530000000002</v>
      </c>
      <c r="JH344" s="1">
        <v>5.6285600000000003E-3</v>
      </c>
      <c r="JI344">
        <v>1.908806</v>
      </c>
      <c r="JJ344">
        <v>0.83370239999999995</v>
      </c>
      <c r="JK344">
        <v>28.512650000000001</v>
      </c>
      <c r="JL344" s="1">
        <v>4.8378179999999998E-3</v>
      </c>
      <c r="JM344">
        <v>1.6431610000000001</v>
      </c>
      <c r="JN344">
        <v>0.83345170000000002</v>
      </c>
      <c r="JO344">
        <v>28.607780000000002</v>
      </c>
      <c r="JP344" s="1">
        <v>4.0605040000000004E-3</v>
      </c>
      <c r="JQ344">
        <v>1.3814470000000001</v>
      </c>
      <c r="JR344">
        <v>0.83322759999999996</v>
      </c>
      <c r="JS344">
        <v>28.669060000000002</v>
      </c>
      <c r="JT344" s="1">
        <v>3.3192460000000001E-3</v>
      </c>
      <c r="JU344">
        <v>1.1310119999999999</v>
      </c>
      <c r="JV344">
        <v>0.83304440000000002</v>
      </c>
      <c r="JW344">
        <v>28.645510000000002</v>
      </c>
      <c r="JX344" s="1">
        <v>2.6518280000000002E-3</v>
      </c>
      <c r="JY344">
        <v>0.904586</v>
      </c>
      <c r="JZ344">
        <v>0.83287230000000001</v>
      </c>
      <c r="KA344">
        <v>28.53642</v>
      </c>
      <c r="KB344" s="1">
        <v>2.0939040000000002E-3</v>
      </c>
      <c r="KC344">
        <v>0.71449910000000005</v>
      </c>
      <c r="KD344">
        <v>0.83279230000000004</v>
      </c>
      <c r="KE344">
        <v>28.794730000000001</v>
      </c>
      <c r="KF344" s="1">
        <v>1.662363E-3</v>
      </c>
      <c r="KG344">
        <v>0.56695289999999998</v>
      </c>
      <c r="KH344">
        <v>0.83276899999999998</v>
      </c>
      <c r="KI344">
        <v>28.95607</v>
      </c>
      <c r="KJ344" s="1">
        <v>1.351531E-3</v>
      </c>
      <c r="KK344">
        <v>0.46032689999999998</v>
      </c>
      <c r="KL344">
        <v>0.83284780000000003</v>
      </c>
      <c r="KM344">
        <v>29.210049999999999</v>
      </c>
      <c r="KN344" s="1">
        <v>1.139021E-3</v>
      </c>
      <c r="KO344">
        <v>0.38724570000000003</v>
      </c>
      <c r="KP344">
        <v>0.83303530000000003</v>
      </c>
      <c r="KQ344">
        <v>29.349630000000001</v>
      </c>
      <c r="KR344" s="1">
        <v>9.970484999999999E-4</v>
      </c>
      <c r="KS344">
        <v>0.33835999999999999</v>
      </c>
      <c r="KT344">
        <v>0.83326199999999995</v>
      </c>
      <c r="KU344">
        <v>29.346720000000001</v>
      </c>
      <c r="KV344" s="1">
        <v>9.0085450000000004E-4</v>
      </c>
      <c r="KW344">
        <v>0.30527070000000001</v>
      </c>
      <c r="KX344">
        <v>0.83352910000000002</v>
      </c>
      <c r="KY344">
        <v>29.127469999999999</v>
      </c>
      <c r="KZ344" s="1">
        <v>8.32396E-4</v>
      </c>
      <c r="LA344">
        <v>0.28175260000000002</v>
      </c>
      <c r="LB344">
        <v>0.83378079999999999</v>
      </c>
      <c r="LC344">
        <v>28.629799999999999</v>
      </c>
      <c r="LD344" s="1">
        <v>7.8012060000000002E-4</v>
      </c>
      <c r="LE344">
        <v>0.2638585</v>
      </c>
      <c r="LF344">
        <v>0.83405669999999998</v>
      </c>
      <c r="LG344">
        <v>28.206289999999999</v>
      </c>
      <c r="LH344" s="1">
        <v>7.3729929999999996E-4</v>
      </c>
      <c r="LI344">
        <v>0.24921570000000001</v>
      </c>
      <c r="LJ344">
        <v>0.834341</v>
      </c>
      <c r="LK344">
        <v>28.37011</v>
      </c>
      <c r="LL344" s="1">
        <v>7.0011450000000001E-4</v>
      </c>
      <c r="LM344">
        <v>0.2365466</v>
      </c>
      <c r="LN344">
        <v>0.83461240000000003</v>
      </c>
      <c r="LO344">
        <v>28.644490000000001</v>
      </c>
      <c r="LP344" s="1">
        <v>6.6671199999999997E-4</v>
      </c>
      <c r="LQ344">
        <v>0.22515370000000001</v>
      </c>
      <c r="LR344">
        <v>0.83485810000000005</v>
      </c>
      <c r="LS344">
        <v>29.07197</v>
      </c>
      <c r="LT344" s="1">
        <v>6.3593180000000001E-4</v>
      </c>
      <c r="LU344">
        <v>0.2146796</v>
      </c>
      <c r="LV344">
        <v>0.83512759999999997</v>
      </c>
      <c r="LW344">
        <v>29.622879999999999</v>
      </c>
      <c r="LX344" s="1">
        <v>6.073017E-4</v>
      </c>
      <c r="LY344">
        <v>0.20494770000000001</v>
      </c>
      <c r="LZ344">
        <v>0.83539319999999995</v>
      </c>
      <c r="MA344">
        <v>29.965219999999999</v>
      </c>
      <c r="MB344" s="1">
        <v>5.8050560000000003E-4</v>
      </c>
      <c r="MC344">
        <v>0.19584860000000001</v>
      </c>
      <c r="MD344">
        <v>0.83563540000000003</v>
      </c>
      <c r="ME344">
        <v>29.928149999999999</v>
      </c>
      <c r="MF344" s="1">
        <v>5.5534699999999998E-4</v>
      </c>
      <c r="MG344">
        <v>0.1872926</v>
      </c>
      <c r="MH344">
        <v>0.83582869999999998</v>
      </c>
      <c r="MI344">
        <v>29.478159999999999</v>
      </c>
      <c r="MJ344" s="1">
        <v>5.3148850000000005E-4</v>
      </c>
      <c r="MK344">
        <v>0.17920749999999999</v>
      </c>
      <c r="ML344">
        <v>0.83601619999999999</v>
      </c>
      <c r="MM344">
        <v>29.131329999999998</v>
      </c>
      <c r="MN344" s="1">
        <v>5.0887730000000002E-4</v>
      </c>
      <c r="MO344">
        <v>0.17154749999999999</v>
      </c>
      <c r="MP344">
        <v>0.83617699999999995</v>
      </c>
      <c r="MQ344">
        <v>29.360440000000001</v>
      </c>
      <c r="MR344" s="1">
        <v>4.8740349999999998E-4</v>
      </c>
      <c r="MS344">
        <v>0.16427800000000001</v>
      </c>
      <c r="MT344">
        <v>0.83630170000000004</v>
      </c>
      <c r="MU344">
        <v>29.8124</v>
      </c>
      <c r="MV344" s="1">
        <v>4.6709280000000001E-4</v>
      </c>
      <c r="MW344">
        <v>0.15738830000000001</v>
      </c>
      <c r="MX344">
        <v>0.83641750000000004</v>
      </c>
      <c r="MY344">
        <v>30.26239</v>
      </c>
      <c r="MZ344" s="1">
        <v>4.477013E-4</v>
      </c>
      <c r="NA344">
        <v>0.15083460000000001</v>
      </c>
      <c r="NB344">
        <v>0.83645429999999998</v>
      </c>
      <c r="NC344">
        <v>30.673729999999999</v>
      </c>
      <c r="ND344" s="1">
        <v>4.2926409999999998E-4</v>
      </c>
      <c r="NE344">
        <v>0.1446067</v>
      </c>
      <c r="NF344">
        <v>0.8364838</v>
      </c>
      <c r="NG344">
        <v>30.757650000000002</v>
      </c>
      <c r="NH344" s="1">
        <v>4.1171019999999999E-4</v>
      </c>
      <c r="NI344">
        <v>0.138679</v>
      </c>
      <c r="NJ344">
        <v>0.83647559999999999</v>
      </c>
      <c r="NK344">
        <v>30.55678</v>
      </c>
      <c r="NL344" s="1">
        <v>3.9501770000000002E-4</v>
      </c>
      <c r="NM344">
        <v>0.1330433</v>
      </c>
      <c r="NN344">
        <v>0.83640709999999996</v>
      </c>
      <c r="NO344">
        <v>30.096</v>
      </c>
      <c r="NP344" s="1">
        <v>3.7912310000000002E-4</v>
      </c>
      <c r="NQ344">
        <v>0.12768959999999999</v>
      </c>
      <c r="NR344">
        <v>0.83628599999999997</v>
      </c>
      <c r="NS344">
        <v>29.62379</v>
      </c>
      <c r="NT344" s="1">
        <v>3.6397460000000002E-4</v>
      </c>
      <c r="NU344">
        <v>0.12259730000000001</v>
      </c>
      <c r="NV344">
        <v>0.83611959999999996</v>
      </c>
      <c r="NW344">
        <v>29.361699999999999</v>
      </c>
      <c r="NX344" s="1">
        <v>3.4953440000000001E-4</v>
      </c>
      <c r="NY344">
        <v>0.117744</v>
      </c>
      <c r="NZ344">
        <v>0.83592239999999995</v>
      </c>
      <c r="OA344">
        <v>29.389050000000001</v>
      </c>
      <c r="OB344" s="1">
        <v>3.3574149999999998E-4</v>
      </c>
      <c r="OC344">
        <v>0.11312319999999999</v>
      </c>
      <c r="OD344">
        <v>0.83566669999999998</v>
      </c>
      <c r="OE344">
        <v>29.45899</v>
      </c>
      <c r="OF344" s="1">
        <v>3.226627E-4</v>
      </c>
      <c r="OG344">
        <v>0.1087349</v>
      </c>
      <c r="OH344">
        <v>0.83541290000000001</v>
      </c>
      <c r="OI344">
        <v>29.512270000000001</v>
      </c>
      <c r="OJ344" s="1">
        <v>3.102979E-4</v>
      </c>
      <c r="OK344">
        <v>0.10459110000000001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0.99101539999999999</v>
      </c>
      <c r="G345">
        <v>24.46604</v>
      </c>
      <c r="H345">
        <v>0</v>
      </c>
      <c r="I345">
        <v>0</v>
      </c>
      <c r="J345">
        <v>0.98452810000000002</v>
      </c>
      <c r="K345">
        <v>24.45655</v>
      </c>
      <c r="L345">
        <v>0</v>
      </c>
      <c r="M345">
        <v>0</v>
      </c>
      <c r="N345">
        <v>0.97929889999999997</v>
      </c>
      <c r="O345">
        <v>24.603400000000001</v>
      </c>
      <c r="P345">
        <v>0</v>
      </c>
      <c r="Q345">
        <v>0</v>
      </c>
      <c r="R345">
        <v>0.97493540000000001</v>
      </c>
      <c r="S345">
        <v>24.592919999999999</v>
      </c>
      <c r="T345">
        <v>0</v>
      </c>
      <c r="U345">
        <v>0</v>
      </c>
      <c r="V345">
        <v>0.97088509999999995</v>
      </c>
      <c r="W345">
        <v>24.49306</v>
      </c>
      <c r="X345">
        <v>0</v>
      </c>
      <c r="Y345">
        <v>0</v>
      </c>
      <c r="Z345">
        <v>0.96724370000000004</v>
      </c>
      <c r="AA345">
        <v>24.29053</v>
      </c>
      <c r="AB345">
        <v>0</v>
      </c>
      <c r="AC345">
        <v>0</v>
      </c>
      <c r="AD345">
        <v>0.96428590000000003</v>
      </c>
      <c r="AE345">
        <v>24.038689999999999</v>
      </c>
      <c r="AF345">
        <v>0</v>
      </c>
      <c r="AG345">
        <v>0</v>
      </c>
      <c r="AH345">
        <v>0.9634199</v>
      </c>
      <c r="AI345">
        <v>23.720199999999998</v>
      </c>
      <c r="AJ345">
        <v>0</v>
      </c>
      <c r="AK345">
        <v>0</v>
      </c>
      <c r="AL345">
        <v>0.96586570000000005</v>
      </c>
      <c r="AM345">
        <v>23.745190000000001</v>
      </c>
      <c r="AN345">
        <v>0</v>
      </c>
      <c r="AO345">
        <v>0</v>
      </c>
      <c r="AP345">
        <v>0.97135079999999996</v>
      </c>
      <c r="AQ345">
        <v>23.735749999999999</v>
      </c>
      <c r="AR345">
        <v>0</v>
      </c>
      <c r="AS345">
        <v>0</v>
      </c>
      <c r="AT345">
        <v>0.97952919999999999</v>
      </c>
      <c r="AU345">
        <v>23.74944</v>
      </c>
      <c r="AV345">
        <v>0</v>
      </c>
      <c r="AW345">
        <v>0</v>
      </c>
      <c r="AX345">
        <v>0.98967859999999996</v>
      </c>
      <c r="AY345">
        <v>23.809229999999999</v>
      </c>
      <c r="AZ345">
        <v>0</v>
      </c>
      <c r="BA345">
        <v>0</v>
      </c>
      <c r="BB345">
        <v>1.0021089999999999</v>
      </c>
      <c r="BC345">
        <v>23.851700000000001</v>
      </c>
      <c r="BD345">
        <v>0</v>
      </c>
      <c r="BE345">
        <v>0</v>
      </c>
      <c r="BF345">
        <v>1.016208</v>
      </c>
      <c r="BG345">
        <v>23.747730000000001</v>
      </c>
      <c r="BH345">
        <v>0</v>
      </c>
      <c r="BI345">
        <v>0</v>
      </c>
      <c r="BJ345">
        <v>1.0322819999999999</v>
      </c>
      <c r="BK345">
        <v>23.69819</v>
      </c>
      <c r="BL345">
        <v>0</v>
      </c>
      <c r="BM345">
        <v>0</v>
      </c>
      <c r="BN345">
        <v>1.032422</v>
      </c>
      <c r="BO345">
        <v>23.770479999999999</v>
      </c>
      <c r="BP345">
        <v>0</v>
      </c>
      <c r="BQ345">
        <v>0</v>
      </c>
      <c r="BR345">
        <v>1.030402</v>
      </c>
      <c r="BS345">
        <v>24.066459999999999</v>
      </c>
      <c r="BT345">
        <v>5.5493569999999995E-38</v>
      </c>
      <c r="BU345">
        <v>9.3123520000000004E-36</v>
      </c>
      <c r="BV345">
        <v>1.0285869999999999</v>
      </c>
      <c r="BW345">
        <v>24.45636</v>
      </c>
      <c r="BX345">
        <v>8.1748549999999999E-26</v>
      </c>
      <c r="BY345">
        <v>9.9824509999999997E-24</v>
      </c>
      <c r="BZ345">
        <v>1.0268919999999999</v>
      </c>
      <c r="CA345">
        <v>24.79815</v>
      </c>
      <c r="CB345" s="1">
        <v>3.9745710000000001E-21</v>
      </c>
      <c r="CC345" s="1">
        <v>7.0673100000000005E-19</v>
      </c>
      <c r="CD345">
        <v>1.0252330000000001</v>
      </c>
      <c r="CE345">
        <v>24.881350000000001</v>
      </c>
      <c r="CF345" s="1">
        <v>4.00405E-13</v>
      </c>
      <c r="CG345" s="1">
        <v>6.0579380000000003E-11</v>
      </c>
      <c r="CH345">
        <v>1.0237050000000001</v>
      </c>
      <c r="CI345">
        <v>24.778639999999999</v>
      </c>
      <c r="CJ345" s="1">
        <v>2.757073E-9</v>
      </c>
      <c r="CK345" s="1">
        <v>4.5890719999999998E-7</v>
      </c>
      <c r="CL345">
        <v>1.021943</v>
      </c>
      <c r="CM345">
        <v>24.56054</v>
      </c>
      <c r="CN345" s="1">
        <v>1.620302E-6</v>
      </c>
      <c r="CO345" s="1">
        <v>2.8527620000000001E-4</v>
      </c>
      <c r="CP345">
        <v>1.0197799999999999</v>
      </c>
      <c r="CQ345">
        <v>24.266279999999998</v>
      </c>
      <c r="CR345" s="1">
        <v>2.1972469999999999E-4</v>
      </c>
      <c r="CS345" s="1">
        <v>4.0313559999999998E-2</v>
      </c>
      <c r="CT345">
        <v>1.017226</v>
      </c>
      <c r="CU345">
        <v>24.18703</v>
      </c>
      <c r="CV345" s="1">
        <v>1.013619E-2</v>
      </c>
      <c r="CW345" s="1">
        <v>1.9266890000000001</v>
      </c>
      <c r="CX345">
        <v>1.0140389999999999</v>
      </c>
      <c r="CY345">
        <v>24.37172</v>
      </c>
      <c r="CZ345" s="1">
        <v>0.1969504</v>
      </c>
      <c r="DA345" s="1">
        <v>38.599299999999999</v>
      </c>
      <c r="DB345">
        <v>1.0101279999999999</v>
      </c>
      <c r="DC345">
        <v>24.550989999999999</v>
      </c>
      <c r="DD345" s="1">
        <v>1.8613980000000001</v>
      </c>
      <c r="DE345" s="1">
        <v>374.9896</v>
      </c>
      <c r="DF345">
        <v>1.0054019999999999</v>
      </c>
      <c r="DG345">
        <v>24.675070000000002</v>
      </c>
      <c r="DH345" s="1">
        <v>9.5203520000000008</v>
      </c>
      <c r="DI345">
        <v>1968.66</v>
      </c>
      <c r="DJ345">
        <v>0.9999034</v>
      </c>
      <c r="DK345">
        <v>24.608180000000001</v>
      </c>
      <c r="DL345" s="1">
        <v>28.72157</v>
      </c>
      <c r="DM345">
        <v>6084.1570000000002</v>
      </c>
      <c r="DN345">
        <v>0.99352560000000001</v>
      </c>
      <c r="DO345">
        <v>24.459859999999999</v>
      </c>
      <c r="DP345">
        <v>54.816699999999997</v>
      </c>
      <c r="DQ345">
        <v>11878.28</v>
      </c>
      <c r="DR345">
        <v>0.98644010000000004</v>
      </c>
      <c r="DS345">
        <v>24.257390000000001</v>
      </c>
      <c r="DT345">
        <v>70.319450000000003</v>
      </c>
      <c r="DU345">
        <v>15573.17</v>
      </c>
      <c r="DV345">
        <v>0.97926460000000004</v>
      </c>
      <c r="DW345">
        <v>24.063590000000001</v>
      </c>
      <c r="DX345">
        <v>63.80641</v>
      </c>
      <c r="DY345">
        <v>14415.83</v>
      </c>
      <c r="DZ345">
        <v>0.97120119999999999</v>
      </c>
      <c r="EA345">
        <v>24.062349999999999</v>
      </c>
      <c r="EB345">
        <v>42.741729999999997</v>
      </c>
      <c r="EC345">
        <v>9843.5470000000005</v>
      </c>
      <c r="ED345">
        <v>0.96320410000000001</v>
      </c>
      <c r="EE345">
        <v>24.245080000000002</v>
      </c>
      <c r="EF345">
        <v>22.001809999999999</v>
      </c>
      <c r="EG345">
        <v>5158.67</v>
      </c>
      <c r="EH345">
        <v>0.95413789999999998</v>
      </c>
      <c r="EI345">
        <v>24.48921</v>
      </c>
      <c r="EJ345">
        <v>9.0055940000000003</v>
      </c>
      <c r="EK345">
        <v>2148.84</v>
      </c>
      <c r="EL345">
        <v>0.94469959999999997</v>
      </c>
      <c r="EM345">
        <v>24.685749999999999</v>
      </c>
      <c r="EN345">
        <v>3.0527310000000001</v>
      </c>
      <c r="EO345">
        <v>740.11120000000005</v>
      </c>
      <c r="EP345">
        <v>0.93513950000000001</v>
      </c>
      <c r="EQ345">
        <v>24.658909999999999</v>
      </c>
      <c r="ER345">
        <v>0.90362520000000002</v>
      </c>
      <c r="ES345">
        <v>221.93090000000001</v>
      </c>
      <c r="ET345">
        <v>0.92524530000000005</v>
      </c>
      <c r="EU345">
        <v>24.42933</v>
      </c>
      <c r="EV345">
        <v>0.2667677</v>
      </c>
      <c r="EW345">
        <v>65.618080000000006</v>
      </c>
      <c r="EX345">
        <v>0.91526220000000003</v>
      </c>
      <c r="EY345">
        <v>24.18356</v>
      </c>
      <c r="EZ345">
        <v>0.1072496</v>
      </c>
      <c r="FA345">
        <v>25.873460000000001</v>
      </c>
      <c r="FB345">
        <v>0.90537270000000003</v>
      </c>
      <c r="FC345">
        <v>24.115259999999999</v>
      </c>
      <c r="FD345">
        <v>7.3152880000000003E-2</v>
      </c>
      <c r="FE345">
        <v>17.307539999999999</v>
      </c>
      <c r="FF345">
        <v>0.89562439999999999</v>
      </c>
      <c r="FG345">
        <v>24.538959999999999</v>
      </c>
      <c r="FH345">
        <v>6.6392989999999999E-2</v>
      </c>
      <c r="FI345">
        <v>15.67501</v>
      </c>
      <c r="FJ345">
        <v>0.88654670000000002</v>
      </c>
      <c r="FK345">
        <v>25.03284</v>
      </c>
      <c r="FL345">
        <v>6.3768160000000004E-2</v>
      </c>
      <c r="FM345">
        <v>15.12994</v>
      </c>
      <c r="FN345">
        <v>0.8775674</v>
      </c>
      <c r="FO345">
        <v>25.419260000000001</v>
      </c>
      <c r="FP345">
        <v>6.0593059999999997E-2</v>
      </c>
      <c r="FQ345">
        <v>14.46932</v>
      </c>
      <c r="FR345">
        <v>0.86822940000000004</v>
      </c>
      <c r="FS345">
        <v>25.549859999999999</v>
      </c>
      <c r="FT345">
        <v>5.6580310000000002E-2</v>
      </c>
      <c r="FU345">
        <v>13.600540000000001</v>
      </c>
      <c r="FV345">
        <v>0.85904219999999998</v>
      </c>
      <c r="FW345">
        <v>25.466629999999999</v>
      </c>
      <c r="FX345">
        <v>5.2137549999999998E-2</v>
      </c>
      <c r="FY345">
        <v>12.612299999999999</v>
      </c>
      <c r="FZ345">
        <v>0.8496032</v>
      </c>
      <c r="GA345">
        <v>25.166969999999999</v>
      </c>
      <c r="GB345">
        <v>4.7566070000000002E-2</v>
      </c>
      <c r="GC345">
        <v>11.581189999999999</v>
      </c>
      <c r="GD345">
        <v>0.83990290000000001</v>
      </c>
      <c r="GE345">
        <v>24.787970000000001</v>
      </c>
      <c r="GF345" s="1">
        <v>4.318607E-2</v>
      </c>
      <c r="GG345">
        <v>10.58309</v>
      </c>
      <c r="GH345">
        <v>0.83052369999999998</v>
      </c>
      <c r="GI345">
        <v>24.677219999999998</v>
      </c>
      <c r="GJ345" s="1">
        <v>3.9196340000000003E-2</v>
      </c>
      <c r="GK345">
        <v>9.6634419999999999</v>
      </c>
      <c r="GL345">
        <v>0.82058850000000005</v>
      </c>
      <c r="GM345">
        <v>25.17004</v>
      </c>
      <c r="GN345" s="1">
        <v>3.5529169999999999E-2</v>
      </c>
      <c r="GO345">
        <v>8.8180370000000003</v>
      </c>
      <c r="GP345">
        <v>0.81135500000000005</v>
      </c>
      <c r="GQ345">
        <v>25.831330000000001</v>
      </c>
      <c r="GR345" s="1">
        <v>3.2234400000000003E-2</v>
      </c>
      <c r="GS345">
        <v>8.046932</v>
      </c>
      <c r="GT345">
        <v>0.80236439999999998</v>
      </c>
      <c r="GU345">
        <v>26.5017</v>
      </c>
      <c r="GV345" s="1">
        <v>2.9260870000000001E-2</v>
      </c>
      <c r="GW345">
        <v>7.3458620000000003</v>
      </c>
      <c r="GX345">
        <v>0.79359360000000001</v>
      </c>
      <c r="GY345">
        <v>27.072970000000002</v>
      </c>
      <c r="GZ345" s="1">
        <v>2.658257E-2</v>
      </c>
      <c r="HA345">
        <v>6.7119559999999998</v>
      </c>
      <c r="HB345">
        <v>0.78509220000000002</v>
      </c>
      <c r="HC345">
        <v>27.30996</v>
      </c>
      <c r="HD345" s="1">
        <v>2.4135380000000001E-2</v>
      </c>
      <c r="HE345">
        <v>6.1322140000000003</v>
      </c>
      <c r="HF345">
        <v>0.77677739999999995</v>
      </c>
      <c r="HG345">
        <v>27.169429999999998</v>
      </c>
      <c r="HH345" s="1">
        <v>2.190143E-2</v>
      </c>
      <c r="HI345">
        <v>5.6006369999999999</v>
      </c>
      <c r="HJ345">
        <v>0.76873619999999998</v>
      </c>
      <c r="HK345">
        <v>26.764900000000001</v>
      </c>
      <c r="HL345" s="1">
        <v>1.986286E-2</v>
      </c>
      <c r="HM345">
        <v>5.1128920000000004</v>
      </c>
      <c r="HN345">
        <v>0.7612331</v>
      </c>
      <c r="HO345">
        <v>26.460070000000002</v>
      </c>
      <c r="HP345" s="1">
        <v>1.8019239999999999E-2</v>
      </c>
      <c r="HQ345">
        <v>4.6681920000000003</v>
      </c>
      <c r="HR345">
        <v>0.75463950000000002</v>
      </c>
      <c r="HS345">
        <v>26.735420000000001</v>
      </c>
      <c r="HT345" s="1">
        <v>1.636081E-2</v>
      </c>
      <c r="HU345">
        <v>4.2635100000000001</v>
      </c>
      <c r="HV345">
        <v>0.74890290000000004</v>
      </c>
      <c r="HW345">
        <v>27.305319999999998</v>
      </c>
      <c r="HX345">
        <v>1.4861849999999999E-2</v>
      </c>
      <c r="HY345">
        <v>3.8930090000000002</v>
      </c>
      <c r="HZ345">
        <v>0.74394499999999997</v>
      </c>
      <c r="IA345">
        <v>28.032419999999998</v>
      </c>
      <c r="IB345" s="1">
        <v>1.350576E-2</v>
      </c>
      <c r="IC345">
        <v>3.554319</v>
      </c>
      <c r="ID345">
        <v>0.73962989999999995</v>
      </c>
      <c r="IE345">
        <v>28.796759999999999</v>
      </c>
      <c r="IF345" s="1">
        <v>1.2276540000000001E-2</v>
      </c>
      <c r="IG345">
        <v>3.2444109999999999</v>
      </c>
      <c r="IH345">
        <v>0.73606910000000003</v>
      </c>
      <c r="II345">
        <v>29.113160000000001</v>
      </c>
      <c r="IJ345" s="1">
        <v>1.115141E-2</v>
      </c>
      <c r="IK345">
        <v>2.9578449999999998</v>
      </c>
      <c r="IL345">
        <v>0.73320529999999995</v>
      </c>
      <c r="IM345">
        <v>29.080110000000001</v>
      </c>
      <c r="IN345" s="1">
        <v>1.0111790000000001E-2</v>
      </c>
      <c r="IO345">
        <v>2.6903009999999998</v>
      </c>
      <c r="IP345">
        <v>0.73096989999999995</v>
      </c>
      <c r="IQ345">
        <v>28.72109</v>
      </c>
      <c r="IR345" s="1">
        <v>9.1388749999999994E-3</v>
      </c>
      <c r="IS345">
        <v>2.4379080000000002</v>
      </c>
      <c r="IT345">
        <v>0.7292573</v>
      </c>
      <c r="IU345">
        <v>28.28567</v>
      </c>
      <c r="IV345" s="1">
        <v>8.2230549999999999E-3</v>
      </c>
      <c r="IW345">
        <v>2.1981600000000001</v>
      </c>
      <c r="IX345">
        <v>0.72796079999999996</v>
      </c>
      <c r="IY345">
        <v>28.252749999999999</v>
      </c>
      <c r="IZ345" s="1">
        <v>7.3539169999999997E-3</v>
      </c>
      <c r="JA345">
        <v>1.9693989999999999</v>
      </c>
      <c r="JB345">
        <v>0.72697460000000003</v>
      </c>
      <c r="JC345">
        <v>28.183389999999999</v>
      </c>
      <c r="JD345" s="1">
        <v>6.5231559999999996E-3</v>
      </c>
      <c r="JE345">
        <v>1.7499579999999999</v>
      </c>
      <c r="JF345">
        <v>0.72620240000000003</v>
      </c>
      <c r="JG345">
        <v>28.418389999999999</v>
      </c>
      <c r="JH345" s="1">
        <v>5.7178769999999997E-3</v>
      </c>
      <c r="JI345">
        <v>1.536716</v>
      </c>
      <c r="JJ345">
        <v>0.72564379999999995</v>
      </c>
      <c r="JK345">
        <v>28.497170000000001</v>
      </c>
      <c r="JL345" s="1">
        <v>4.926255E-3</v>
      </c>
      <c r="JM345">
        <v>1.3267119999999999</v>
      </c>
      <c r="JN345">
        <v>0.72519529999999999</v>
      </c>
      <c r="JO345">
        <v>28.606470000000002</v>
      </c>
      <c r="JP345" s="1">
        <v>4.1468690000000001E-3</v>
      </c>
      <c r="JQ345">
        <v>1.1194770000000001</v>
      </c>
      <c r="JR345">
        <v>0.7248559</v>
      </c>
      <c r="JS345">
        <v>28.68487</v>
      </c>
      <c r="JT345" s="1">
        <v>3.4001299999999999E-3</v>
      </c>
      <c r="JU345">
        <v>0.92004180000000002</v>
      </c>
      <c r="JV345">
        <v>0.7245935</v>
      </c>
      <c r="JW345">
        <v>28.672170000000001</v>
      </c>
      <c r="JX345" s="1">
        <v>2.7226659999999999E-3</v>
      </c>
      <c r="JY345">
        <v>0.73805750000000003</v>
      </c>
      <c r="JZ345">
        <v>0.72439629999999999</v>
      </c>
      <c r="KA345">
        <v>28.568010000000001</v>
      </c>
      <c r="KB345" s="1">
        <v>2.1512419999999998E-3</v>
      </c>
      <c r="KC345">
        <v>0.58357329999999996</v>
      </c>
      <c r="KD345">
        <v>0.72426020000000002</v>
      </c>
      <c r="KE345">
        <v>28.844200000000001</v>
      </c>
      <c r="KF345" s="1">
        <v>1.7053350000000001E-3</v>
      </c>
      <c r="KG345">
        <v>0.462337</v>
      </c>
      <c r="KH345">
        <v>0.72423669999999996</v>
      </c>
      <c r="KI345">
        <v>28.950299999999999</v>
      </c>
      <c r="KJ345" s="1">
        <v>1.3817090000000001E-3</v>
      </c>
      <c r="KK345">
        <v>0.37384610000000001</v>
      </c>
      <c r="KL345">
        <v>0.72430910000000004</v>
      </c>
      <c r="KM345">
        <v>29.215669999999999</v>
      </c>
      <c r="KN345" s="1">
        <v>1.159357E-3</v>
      </c>
      <c r="KO345">
        <v>0.31279590000000002</v>
      </c>
      <c r="KP345">
        <v>0.72445599999999999</v>
      </c>
      <c r="KQ345">
        <v>29.356010000000001</v>
      </c>
      <c r="KR345" s="1">
        <v>1.010651E-3</v>
      </c>
      <c r="KS345">
        <v>0.27188050000000002</v>
      </c>
      <c r="KT345">
        <v>0.72461629999999999</v>
      </c>
      <c r="KU345">
        <v>29.339169999999999</v>
      </c>
      <c r="KV345" s="1">
        <v>9.102197E-4</v>
      </c>
      <c r="KW345">
        <v>0.2442793</v>
      </c>
      <c r="KX345">
        <v>0.72482530000000001</v>
      </c>
      <c r="KY345">
        <v>29.145299999999999</v>
      </c>
      <c r="KZ345" s="1">
        <v>8.3926650000000003E-4</v>
      </c>
      <c r="LA345">
        <v>0.22483500000000001</v>
      </c>
      <c r="LB345">
        <v>0.72501400000000005</v>
      </c>
      <c r="LC345">
        <v>28.68261</v>
      </c>
      <c r="LD345" s="1">
        <v>7.8552720000000002E-4</v>
      </c>
      <c r="LE345">
        <v>0.2101838</v>
      </c>
      <c r="LF345">
        <v>0.72522540000000002</v>
      </c>
      <c r="LG345">
        <v>28.269169999999999</v>
      </c>
      <c r="LH345" s="1">
        <v>7.4184629999999999E-4</v>
      </c>
      <c r="LI345">
        <v>0.19831380000000001</v>
      </c>
      <c r="LJ345">
        <v>0.72542720000000005</v>
      </c>
      <c r="LK345">
        <v>28.445150000000002</v>
      </c>
      <c r="LL345" s="1">
        <v>7.0412939999999998E-4</v>
      </c>
      <c r="LM345">
        <v>0.1881169</v>
      </c>
      <c r="LN345">
        <v>0.7256532</v>
      </c>
      <c r="LO345">
        <v>28.667290000000001</v>
      </c>
      <c r="LP345" s="1">
        <v>6.7037620000000005E-4</v>
      </c>
      <c r="LQ345">
        <v>0.1789907</v>
      </c>
      <c r="LR345">
        <v>0.72584000000000004</v>
      </c>
      <c r="LS345">
        <v>29.082049999999999</v>
      </c>
      <c r="LT345" s="1">
        <v>6.3931209999999999E-4</v>
      </c>
      <c r="LU345">
        <v>0.17061599999999999</v>
      </c>
      <c r="LV345">
        <v>0.72604780000000002</v>
      </c>
      <c r="LW345">
        <v>29.633089999999999</v>
      </c>
      <c r="LX345" s="1">
        <v>6.1045279999999999E-4</v>
      </c>
      <c r="LY345">
        <v>0.1628435</v>
      </c>
      <c r="LZ345">
        <v>0.72624310000000003</v>
      </c>
      <c r="MA345">
        <v>29.941680000000002</v>
      </c>
      <c r="MB345" s="1">
        <v>5.8346370000000002E-4</v>
      </c>
      <c r="MC345">
        <v>0.15558720000000001</v>
      </c>
      <c r="MD345">
        <v>0.72641299999999998</v>
      </c>
      <c r="ME345">
        <v>29.928850000000001</v>
      </c>
      <c r="MF345" s="1">
        <v>5.5813110000000005E-4</v>
      </c>
      <c r="MG345">
        <v>0.1487695</v>
      </c>
      <c r="MH345">
        <v>0.72656860000000001</v>
      </c>
      <c r="MI345">
        <v>29.526890000000002</v>
      </c>
      <c r="MJ345" s="1">
        <v>5.3412730000000001E-4</v>
      </c>
      <c r="MK345">
        <v>0.14232980000000001</v>
      </c>
      <c r="ML345">
        <v>0.72672680000000001</v>
      </c>
      <c r="MM345">
        <v>29.191310000000001</v>
      </c>
      <c r="MN345" s="1">
        <v>5.1138140000000002E-4</v>
      </c>
      <c r="MO345">
        <v>0.1362341</v>
      </c>
      <c r="MP345">
        <v>0.72683790000000004</v>
      </c>
      <c r="MQ345">
        <v>29.421880000000002</v>
      </c>
      <c r="MR345" s="1">
        <v>4.8977720000000001E-4</v>
      </c>
      <c r="MS345">
        <v>0.13044739999999999</v>
      </c>
      <c r="MT345">
        <v>0.72690929999999998</v>
      </c>
      <c r="MU345">
        <v>29.84131</v>
      </c>
      <c r="MV345" s="1">
        <v>4.6934480000000001E-4</v>
      </c>
      <c r="MW345">
        <v>0.12496350000000001</v>
      </c>
      <c r="MX345">
        <v>0.72698879999999999</v>
      </c>
      <c r="MY345">
        <v>30.265339999999998</v>
      </c>
      <c r="MZ345" s="1">
        <v>4.4984590000000002E-4</v>
      </c>
      <c r="NA345">
        <v>0.1197551</v>
      </c>
      <c r="NB345">
        <v>0.72700189999999998</v>
      </c>
      <c r="NC345">
        <v>30.673110000000001</v>
      </c>
      <c r="ND345" s="1">
        <v>4.3130060000000001E-4</v>
      </c>
      <c r="NE345">
        <v>0.1148005</v>
      </c>
      <c r="NF345">
        <v>0.72699899999999995</v>
      </c>
      <c r="NG345">
        <v>30.740200000000002</v>
      </c>
      <c r="NH345" s="1">
        <v>4.1364519999999999E-4</v>
      </c>
      <c r="NI345">
        <v>0.1100867</v>
      </c>
      <c r="NJ345">
        <v>0.72695480000000001</v>
      </c>
      <c r="NK345">
        <v>30.57254</v>
      </c>
      <c r="NL345" s="1">
        <v>3.968625E-4</v>
      </c>
      <c r="NM345">
        <v>0.1056074</v>
      </c>
      <c r="NN345">
        <v>0.72682709999999995</v>
      </c>
      <c r="NO345">
        <v>30.146229999999999</v>
      </c>
      <c r="NP345" s="1">
        <v>3.808765E-4</v>
      </c>
      <c r="NQ345">
        <v>0.1013529</v>
      </c>
      <c r="NR345">
        <v>0.72666660000000005</v>
      </c>
      <c r="NS345">
        <v>29.67774</v>
      </c>
      <c r="NT345" s="1">
        <v>3.6564250000000001E-4</v>
      </c>
      <c r="NU345">
        <v>9.7307229999999995E-2</v>
      </c>
      <c r="NV345">
        <v>0.7264583</v>
      </c>
      <c r="NW345">
        <v>29.417960000000001</v>
      </c>
      <c r="NX345" s="1">
        <v>3.5112309999999999E-4</v>
      </c>
      <c r="NY345">
        <v>9.3451300000000001E-2</v>
      </c>
      <c r="NZ345">
        <v>0.72617520000000002</v>
      </c>
      <c r="OA345">
        <v>29.438649999999999</v>
      </c>
      <c r="OB345" s="1">
        <v>3.3725170000000002E-4</v>
      </c>
      <c r="OC345">
        <v>8.9779150000000002E-2</v>
      </c>
      <c r="OD345">
        <v>0.72586859999999997</v>
      </c>
      <c r="OE345">
        <v>29.47082</v>
      </c>
      <c r="OF345" s="1">
        <v>3.2409689999999999E-4</v>
      </c>
      <c r="OG345">
        <v>8.6294419999999997E-2</v>
      </c>
      <c r="OH345">
        <v>0.72551319999999997</v>
      </c>
      <c r="OI345">
        <v>29.516300000000001</v>
      </c>
      <c r="OJ345" s="1">
        <v>3.1165279999999999E-4</v>
      </c>
      <c r="OK345">
        <v>8.2998539999999996E-2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0.72595069999999995</v>
      </c>
      <c r="G346">
        <v>24.47767</v>
      </c>
      <c r="H346">
        <v>0</v>
      </c>
      <c r="I346">
        <v>0</v>
      </c>
      <c r="J346">
        <v>0.7218156</v>
      </c>
      <c r="K346">
        <v>24.462330000000001</v>
      </c>
      <c r="L346">
        <v>0</v>
      </c>
      <c r="M346">
        <v>0</v>
      </c>
      <c r="N346">
        <v>0.71807909999999997</v>
      </c>
      <c r="O346">
        <v>24.607669999999999</v>
      </c>
      <c r="P346">
        <v>0</v>
      </c>
      <c r="Q346">
        <v>0</v>
      </c>
      <c r="R346">
        <v>0.71444430000000003</v>
      </c>
      <c r="S346">
        <v>24.594159999999999</v>
      </c>
      <c r="T346">
        <v>0</v>
      </c>
      <c r="U346">
        <v>0</v>
      </c>
      <c r="V346">
        <v>0.71092279999999997</v>
      </c>
      <c r="W346">
        <v>24.50048</v>
      </c>
      <c r="X346">
        <v>0</v>
      </c>
      <c r="Y346">
        <v>0</v>
      </c>
      <c r="Z346">
        <v>0.7074956</v>
      </c>
      <c r="AA346">
        <v>24.30012</v>
      </c>
      <c r="AB346">
        <v>0</v>
      </c>
      <c r="AC346">
        <v>0</v>
      </c>
      <c r="AD346">
        <v>0.70426060000000001</v>
      </c>
      <c r="AE346">
        <v>24.05301</v>
      </c>
      <c r="AF346">
        <v>0</v>
      </c>
      <c r="AG346">
        <v>0</v>
      </c>
      <c r="AH346">
        <v>0.70175690000000002</v>
      </c>
      <c r="AI346">
        <v>23.735890000000001</v>
      </c>
      <c r="AJ346">
        <v>0</v>
      </c>
      <c r="AK346">
        <v>0</v>
      </c>
      <c r="AL346">
        <v>0.70024310000000001</v>
      </c>
      <c r="AM346">
        <v>23.7547</v>
      </c>
      <c r="AN346">
        <v>0</v>
      </c>
      <c r="AO346">
        <v>0</v>
      </c>
      <c r="AP346">
        <v>0.69934660000000004</v>
      </c>
      <c r="AQ346">
        <v>23.740130000000001</v>
      </c>
      <c r="AR346">
        <v>0</v>
      </c>
      <c r="AS346">
        <v>0</v>
      </c>
      <c r="AT346">
        <v>0.69873569999999996</v>
      </c>
      <c r="AU346">
        <v>23.74944</v>
      </c>
      <c r="AV346">
        <v>0</v>
      </c>
      <c r="AW346">
        <v>0</v>
      </c>
      <c r="AX346">
        <v>0.69819319999999996</v>
      </c>
      <c r="AY346">
        <v>23.802209999999999</v>
      </c>
      <c r="AZ346">
        <v>0</v>
      </c>
      <c r="BA346">
        <v>0</v>
      </c>
      <c r="BB346">
        <v>0.69761169999999995</v>
      </c>
      <c r="BC346">
        <v>23.850390000000001</v>
      </c>
      <c r="BD346">
        <v>0</v>
      </c>
      <c r="BE346">
        <v>0</v>
      </c>
      <c r="BF346">
        <v>0.69681649999999995</v>
      </c>
      <c r="BG346">
        <v>23.749120000000001</v>
      </c>
      <c r="BH346">
        <v>0</v>
      </c>
      <c r="BI346">
        <v>0</v>
      </c>
      <c r="BJ346">
        <v>0.69605150000000005</v>
      </c>
      <c r="BK346">
        <v>23.702210000000001</v>
      </c>
      <c r="BL346">
        <v>0</v>
      </c>
      <c r="BM346">
        <v>0</v>
      </c>
      <c r="BN346">
        <v>0.69574789999999997</v>
      </c>
      <c r="BO346">
        <v>23.77562</v>
      </c>
      <c r="BP346">
        <v>0</v>
      </c>
      <c r="BQ346">
        <v>0</v>
      </c>
      <c r="BR346">
        <v>0.69529850000000004</v>
      </c>
      <c r="BS346">
        <v>24.0686</v>
      </c>
      <c r="BT346">
        <v>1.4225330000000001E-38</v>
      </c>
      <c r="BU346">
        <v>3.1935230000000003E-36</v>
      </c>
      <c r="BV346">
        <v>0.69501610000000003</v>
      </c>
      <c r="BW346">
        <v>24.45363</v>
      </c>
      <c r="BX346">
        <v>1.61578E-26</v>
      </c>
      <c r="BY346">
        <v>3.6173190000000001E-24</v>
      </c>
      <c r="BZ346">
        <v>0.69487180000000004</v>
      </c>
      <c r="CA346">
        <v>24.789829999999998</v>
      </c>
      <c r="CB346" s="1">
        <v>2.1856620000000002E-21</v>
      </c>
      <c r="CC346" s="1">
        <v>4.8837279999999997E-19</v>
      </c>
      <c r="CD346">
        <v>0.69481309999999996</v>
      </c>
      <c r="CE346">
        <v>24.872610000000002</v>
      </c>
      <c r="CF346" s="1">
        <v>1.9294210000000001E-13</v>
      </c>
      <c r="CG346" s="1">
        <v>3.76233E-11</v>
      </c>
      <c r="CH346">
        <v>0.6946966</v>
      </c>
      <c r="CI346">
        <v>24.778359999999999</v>
      </c>
      <c r="CJ346" s="1">
        <v>1.6668669999999999E-9</v>
      </c>
      <c r="CK346" s="1">
        <v>3.3399199999999999E-7</v>
      </c>
      <c r="CL346">
        <v>0.69439360000000006</v>
      </c>
      <c r="CM346">
        <v>24.565770000000001</v>
      </c>
      <c r="CN346" s="1">
        <v>1.0970029999999999E-6</v>
      </c>
      <c r="CO346" s="1">
        <v>2.2451470000000001E-4</v>
      </c>
      <c r="CP346">
        <v>0.69388620000000001</v>
      </c>
      <c r="CQ346">
        <v>24.2761</v>
      </c>
      <c r="CR346" s="1">
        <v>1.6108830000000001E-4</v>
      </c>
      <c r="CS346" s="1">
        <v>3.3500969999999998E-2</v>
      </c>
      <c r="CT346">
        <v>0.69308210000000003</v>
      </c>
      <c r="CU346">
        <v>24.19904</v>
      </c>
      <c r="CV346" s="1">
        <v>7.9204459999999994E-3</v>
      </c>
      <c r="CW346" s="1">
        <v>1.6718150000000001</v>
      </c>
      <c r="CX346">
        <v>0.69184259999999997</v>
      </c>
      <c r="CY346">
        <v>24.376460000000002</v>
      </c>
      <c r="CZ346" s="1">
        <v>0.16240779999999999</v>
      </c>
      <c r="DA346" s="1">
        <v>34.726590000000002</v>
      </c>
      <c r="DB346">
        <v>0.69012030000000002</v>
      </c>
      <c r="DC346">
        <v>24.55255</v>
      </c>
      <c r="DD346" s="1">
        <v>1.6080730000000001</v>
      </c>
      <c r="DE346" s="1">
        <v>347.99059999999997</v>
      </c>
      <c r="DF346">
        <v>0.68788150000000003</v>
      </c>
      <c r="DG346">
        <v>24.675529999999998</v>
      </c>
      <c r="DH346" s="1">
        <v>8.5683000000000007</v>
      </c>
      <c r="DI346">
        <v>1876.9860000000001</v>
      </c>
      <c r="DJ346">
        <v>0.68514699999999995</v>
      </c>
      <c r="DK346">
        <v>24.601849999999999</v>
      </c>
      <c r="DL346" s="1">
        <v>26.805810000000001</v>
      </c>
      <c r="DM346">
        <v>5940.5870000000004</v>
      </c>
      <c r="DN346">
        <v>0.68188870000000001</v>
      </c>
      <c r="DO346">
        <v>24.459879999999998</v>
      </c>
      <c r="DP346">
        <v>52.845120000000001</v>
      </c>
      <c r="DQ346">
        <v>11844.72</v>
      </c>
      <c r="DR346">
        <v>0.67805490000000002</v>
      </c>
      <c r="DS346">
        <v>24.25601</v>
      </c>
      <c r="DT346">
        <v>69.786990000000003</v>
      </c>
      <c r="DU346">
        <v>15823.58</v>
      </c>
      <c r="DV346">
        <v>0.67442069999999998</v>
      </c>
      <c r="DW346">
        <v>24.062989999999999</v>
      </c>
      <c r="DX346">
        <v>64.998620000000003</v>
      </c>
      <c r="DY346">
        <v>14894.69</v>
      </c>
      <c r="DZ346">
        <v>0.67030129999999999</v>
      </c>
      <c r="EA346">
        <v>24.062360000000002</v>
      </c>
      <c r="EB346">
        <v>44.568570000000001</v>
      </c>
      <c r="EC346">
        <v>10323.26</v>
      </c>
      <c r="ED346">
        <v>0.66612910000000003</v>
      </c>
      <c r="EE346">
        <v>24.245100000000001</v>
      </c>
      <c r="EF346">
        <v>23.43657</v>
      </c>
      <c r="EG346">
        <v>5485.1670000000004</v>
      </c>
      <c r="EH346">
        <v>0.66115769999999996</v>
      </c>
      <c r="EI346">
        <v>24.488990000000001</v>
      </c>
      <c r="EJ346">
        <v>9.7747430000000008</v>
      </c>
      <c r="EK346">
        <v>2312.5940000000001</v>
      </c>
      <c r="EL346">
        <v>0.65595539999999997</v>
      </c>
      <c r="EM346">
        <v>24.680109999999999</v>
      </c>
      <c r="EN346">
        <v>3.3659340000000002</v>
      </c>
      <c r="EO346">
        <v>804.71339999999998</v>
      </c>
      <c r="EP346">
        <v>0.65061550000000001</v>
      </c>
      <c r="EQ346">
        <v>24.654039999999998</v>
      </c>
      <c r="ER346">
        <v>1.0063759999999999</v>
      </c>
      <c r="ES346">
        <v>242.97290000000001</v>
      </c>
      <c r="ET346">
        <v>0.64506569999999996</v>
      </c>
      <c r="EU346">
        <v>24.427969999999998</v>
      </c>
      <c r="EV346">
        <v>0.29485359999999999</v>
      </c>
      <c r="EW346">
        <v>71.603089999999995</v>
      </c>
      <c r="EX346">
        <v>0.63943640000000002</v>
      </c>
      <c r="EY346">
        <v>24.18281</v>
      </c>
      <c r="EZ346">
        <v>0.1137413</v>
      </c>
      <c r="FA346">
        <v>27.579519999999999</v>
      </c>
      <c r="FB346">
        <v>0.63375769999999998</v>
      </c>
      <c r="FC346">
        <v>24.113679999999999</v>
      </c>
      <c r="FD346">
        <v>7.4404310000000001E-2</v>
      </c>
      <c r="FE346">
        <v>17.997979999999998</v>
      </c>
      <c r="FF346">
        <v>0.62857790000000002</v>
      </c>
      <c r="FG346">
        <v>24.538139999999999</v>
      </c>
      <c r="FH346">
        <v>6.6634719999999995E-2</v>
      </c>
      <c r="FI346">
        <v>16.175630000000002</v>
      </c>
      <c r="FJ346">
        <v>0.62388100000000002</v>
      </c>
      <c r="FK346">
        <v>25.01418</v>
      </c>
      <c r="FL346">
        <v>6.3948710000000006E-2</v>
      </c>
      <c r="FM346">
        <v>15.61749</v>
      </c>
      <c r="FN346">
        <v>0.61929129999999999</v>
      </c>
      <c r="FO346">
        <v>25.415150000000001</v>
      </c>
      <c r="FP346">
        <v>6.087265E-2</v>
      </c>
      <c r="FQ346">
        <v>14.96637</v>
      </c>
      <c r="FR346">
        <v>0.61438230000000005</v>
      </c>
      <c r="FS346">
        <v>25.549959999999999</v>
      </c>
      <c r="FT346">
        <v>5.6924509999999998E-2</v>
      </c>
      <c r="FU346">
        <v>14.09502</v>
      </c>
      <c r="FV346">
        <v>0.60960669999999995</v>
      </c>
      <c r="FW346">
        <v>25.46735</v>
      </c>
      <c r="FX346">
        <v>5.2517210000000002E-2</v>
      </c>
      <c r="FY346">
        <v>13.093389999999999</v>
      </c>
      <c r="FZ346">
        <v>0.60464560000000001</v>
      </c>
      <c r="GA346">
        <v>25.177669999999999</v>
      </c>
      <c r="GB346">
        <v>4.795526E-2</v>
      </c>
      <c r="GC346">
        <v>12.04194</v>
      </c>
      <c r="GD346">
        <v>0.59953279999999998</v>
      </c>
      <c r="GE346">
        <v>24.797540000000001</v>
      </c>
      <c r="GF346" s="1">
        <v>4.3552130000000001E-2</v>
      </c>
      <c r="GG346">
        <v>11.017569999999999</v>
      </c>
      <c r="GH346">
        <v>0.59462139999999997</v>
      </c>
      <c r="GI346">
        <v>24.680319999999998</v>
      </c>
      <c r="GJ346" s="1">
        <v>3.9535140000000003E-2</v>
      </c>
      <c r="GK346">
        <v>10.071770000000001</v>
      </c>
      <c r="GL346">
        <v>0.58935729999999997</v>
      </c>
      <c r="GM346">
        <v>25.170069999999999</v>
      </c>
      <c r="GN346" s="1">
        <v>3.5838420000000003E-2</v>
      </c>
      <c r="GO346">
        <v>9.2008679999999998</v>
      </c>
      <c r="GP346">
        <v>0.58478280000000005</v>
      </c>
      <c r="GQ346">
        <v>25.81681</v>
      </c>
      <c r="GR346" s="1">
        <v>3.2518949999999998E-2</v>
      </c>
      <c r="GS346">
        <v>8.4052159999999994</v>
      </c>
      <c r="GT346">
        <v>0.58033780000000001</v>
      </c>
      <c r="GU346">
        <v>26.486799999999999</v>
      </c>
      <c r="GV346" s="1">
        <v>2.9521470000000001E-2</v>
      </c>
      <c r="GW346">
        <v>7.6810450000000001</v>
      </c>
      <c r="GX346">
        <v>0.57599140000000004</v>
      </c>
      <c r="GY346">
        <v>27.06634</v>
      </c>
      <c r="GZ346" s="1">
        <v>2.682176E-2</v>
      </c>
      <c r="HA346">
        <v>7.0264819999999997</v>
      </c>
      <c r="HB346">
        <v>0.57170960000000004</v>
      </c>
      <c r="HC346">
        <v>27.303280000000001</v>
      </c>
      <c r="HD346" s="1">
        <v>2.4356619999999999E-2</v>
      </c>
      <c r="HE346">
        <v>6.4274279999999999</v>
      </c>
      <c r="HF346">
        <v>0.56743770000000004</v>
      </c>
      <c r="HG346">
        <v>27.177420000000001</v>
      </c>
      <c r="HH346" s="1">
        <v>2.2105380000000001E-2</v>
      </c>
      <c r="HI346">
        <v>5.877135</v>
      </c>
      <c r="HJ346">
        <v>0.56330420000000003</v>
      </c>
      <c r="HK346">
        <v>26.78576</v>
      </c>
      <c r="HL346" s="1">
        <v>2.0051200000000002E-2</v>
      </c>
      <c r="HM346">
        <v>5.3714180000000002</v>
      </c>
      <c r="HN346">
        <v>0.55941600000000002</v>
      </c>
      <c r="HO346">
        <v>26.474910000000001</v>
      </c>
      <c r="HP346" s="1">
        <v>1.8190720000000001E-2</v>
      </c>
      <c r="HQ346">
        <v>4.9093419999999997</v>
      </c>
      <c r="HR346">
        <v>0.55602439999999997</v>
      </c>
      <c r="HS346">
        <v>26.750990000000002</v>
      </c>
      <c r="HT346" s="1">
        <v>1.6519019999999999E-2</v>
      </c>
      <c r="HU346">
        <v>4.4883579999999998</v>
      </c>
      <c r="HV346">
        <v>0.55308469999999998</v>
      </c>
      <c r="HW346">
        <v>27.305340000000001</v>
      </c>
      <c r="HX346" s="1">
        <v>1.500717E-2</v>
      </c>
      <c r="HY346">
        <v>4.1019860000000001</v>
      </c>
      <c r="HZ346">
        <v>0.55052129999999999</v>
      </c>
      <c r="IA346">
        <v>28.016079999999999</v>
      </c>
      <c r="IB346" s="1">
        <v>1.3639500000000001E-2</v>
      </c>
      <c r="IC346">
        <v>3.7481819999999999</v>
      </c>
      <c r="ID346">
        <v>0.54826739999999996</v>
      </c>
      <c r="IE346">
        <v>28.78163</v>
      </c>
      <c r="IF346" s="1">
        <v>1.239988E-2</v>
      </c>
      <c r="IG346">
        <v>3.4237679999999999</v>
      </c>
      <c r="IH346">
        <v>0.5463981</v>
      </c>
      <c r="II346">
        <v>29.094670000000001</v>
      </c>
      <c r="IJ346" s="1">
        <v>1.12666E-2</v>
      </c>
      <c r="IK346">
        <v>3.1234799999999998</v>
      </c>
      <c r="IL346">
        <v>0.54493029999999998</v>
      </c>
      <c r="IM346">
        <v>29.077470000000002</v>
      </c>
      <c r="IN346" s="1">
        <v>1.022028E-2</v>
      </c>
      <c r="IO346">
        <v>2.8427889999999998</v>
      </c>
      <c r="IP346">
        <v>0.54377419999999999</v>
      </c>
      <c r="IQ346">
        <v>28.738669999999999</v>
      </c>
      <c r="IR346" s="1">
        <v>9.2419240000000003E-3</v>
      </c>
      <c r="IS346">
        <v>2.5777929999999998</v>
      </c>
      <c r="IT346">
        <v>0.54291730000000005</v>
      </c>
      <c r="IU346">
        <v>28.307539999999999</v>
      </c>
      <c r="IV346" s="1">
        <v>8.3214239999999991E-3</v>
      </c>
      <c r="IW346">
        <v>2.3258429999999999</v>
      </c>
      <c r="IX346">
        <v>0.54225780000000001</v>
      </c>
      <c r="IY346">
        <v>28.277840000000001</v>
      </c>
      <c r="IZ346" s="1">
        <v>7.4481449999999998E-3</v>
      </c>
      <c r="JA346">
        <v>2.0852689999999998</v>
      </c>
      <c r="JB346">
        <v>0.54176780000000002</v>
      </c>
      <c r="JC346">
        <v>28.188929999999999</v>
      </c>
      <c r="JD346" s="1">
        <v>6.6142040000000003E-3</v>
      </c>
      <c r="JE346">
        <v>1.8544449999999999</v>
      </c>
      <c r="JF346">
        <v>0.54137590000000002</v>
      </c>
      <c r="JG346">
        <v>28.419090000000001</v>
      </c>
      <c r="JH346" s="1">
        <v>5.8070639999999998E-3</v>
      </c>
      <c r="JI346">
        <v>1.630206</v>
      </c>
      <c r="JJ346">
        <v>0.54106620000000005</v>
      </c>
      <c r="JK346">
        <v>28.490310000000001</v>
      </c>
      <c r="JL346" s="1">
        <v>5.0146310000000003E-3</v>
      </c>
      <c r="JM346">
        <v>1.4094599999999999</v>
      </c>
      <c r="JN346">
        <v>0.54080980000000001</v>
      </c>
      <c r="JO346">
        <v>28.604430000000001</v>
      </c>
      <c r="JP346" s="1">
        <v>4.2334549999999997E-3</v>
      </c>
      <c r="JQ346">
        <v>1.1913940000000001</v>
      </c>
      <c r="JR346">
        <v>0.54060819999999998</v>
      </c>
      <c r="JS346">
        <v>28.6921</v>
      </c>
      <c r="JT346" s="1">
        <v>3.4817720000000002E-3</v>
      </c>
      <c r="JU346">
        <v>0.98097540000000005</v>
      </c>
      <c r="JV346">
        <v>0.54044340000000002</v>
      </c>
      <c r="JW346">
        <v>28.68432</v>
      </c>
      <c r="JX346" s="1">
        <v>2.7948040000000001E-3</v>
      </c>
      <c r="JY346">
        <v>0.78810420000000003</v>
      </c>
      <c r="JZ346">
        <v>0.54031269999999998</v>
      </c>
      <c r="KA346">
        <v>28.582419999999999</v>
      </c>
      <c r="KB346" s="1">
        <v>2.2102110000000001E-3</v>
      </c>
      <c r="KC346">
        <v>0.62351199999999996</v>
      </c>
      <c r="KD346">
        <v>0.54020729999999995</v>
      </c>
      <c r="KE346">
        <v>28.866389999999999</v>
      </c>
      <c r="KF346" s="1">
        <v>1.749916E-3</v>
      </c>
      <c r="KG346">
        <v>0.49364910000000001</v>
      </c>
      <c r="KH346">
        <v>0.54021260000000004</v>
      </c>
      <c r="KI346">
        <v>28.950299999999999</v>
      </c>
      <c r="KJ346" s="1">
        <v>1.4132319999999999E-3</v>
      </c>
      <c r="KK346">
        <v>0.39841310000000002</v>
      </c>
      <c r="KL346">
        <v>0.5403</v>
      </c>
      <c r="KM346">
        <v>29.21698</v>
      </c>
      <c r="KN346" s="1">
        <v>1.180677E-3</v>
      </c>
      <c r="KO346">
        <v>0.33250590000000002</v>
      </c>
      <c r="KP346">
        <v>0.54045980000000005</v>
      </c>
      <c r="KQ346">
        <v>29.358219999999999</v>
      </c>
      <c r="KR346" s="1">
        <v>1.0248900000000001E-3</v>
      </c>
      <c r="KS346">
        <v>0.28828700000000002</v>
      </c>
      <c r="KT346">
        <v>0.54066400000000003</v>
      </c>
      <c r="KU346">
        <v>29.33672</v>
      </c>
      <c r="KV346" s="1">
        <v>9.1996790000000003E-4</v>
      </c>
      <c r="KW346">
        <v>0.25850230000000002</v>
      </c>
      <c r="KX346">
        <v>0.54089229999999999</v>
      </c>
      <c r="KY346">
        <v>29.153120000000001</v>
      </c>
      <c r="KZ346" s="1">
        <v>8.4635750000000001E-4</v>
      </c>
      <c r="LA346">
        <v>0.2376093</v>
      </c>
      <c r="LB346">
        <v>0.54112400000000005</v>
      </c>
      <c r="LC346">
        <v>28.707909999999998</v>
      </c>
      <c r="LD346" s="1">
        <v>7.9105859999999996E-4</v>
      </c>
      <c r="LE346">
        <v>0.22194059999999999</v>
      </c>
      <c r="LF346">
        <v>0.54135840000000002</v>
      </c>
      <c r="LG346">
        <v>28.297779999999999</v>
      </c>
      <c r="LH346" s="1">
        <v>7.4647190000000005E-4</v>
      </c>
      <c r="LI346">
        <v>0.20930650000000001</v>
      </c>
      <c r="LJ346">
        <v>0.54158260000000003</v>
      </c>
      <c r="LK346">
        <v>28.480149999999998</v>
      </c>
      <c r="LL346" s="1">
        <v>7.0818550000000002E-4</v>
      </c>
      <c r="LM346">
        <v>0.19849</v>
      </c>
      <c r="LN346">
        <v>0.54181230000000002</v>
      </c>
      <c r="LO346">
        <v>28.679279999999999</v>
      </c>
      <c r="LP346" s="1">
        <v>6.7406339999999995E-4</v>
      </c>
      <c r="LQ346">
        <v>0.18883459999999999</v>
      </c>
      <c r="LR346">
        <v>0.54203559999999995</v>
      </c>
      <c r="LS346">
        <v>29.084949999999999</v>
      </c>
      <c r="LT346" s="1">
        <v>6.4272020000000001E-4</v>
      </c>
      <c r="LU346">
        <v>0.17998249999999999</v>
      </c>
      <c r="LV346">
        <v>0.5422688</v>
      </c>
      <c r="LW346">
        <v>29.636880000000001</v>
      </c>
      <c r="LX346" s="1">
        <v>6.1362280000000003E-4</v>
      </c>
      <c r="LY346">
        <v>0.17177029999999999</v>
      </c>
      <c r="LZ346">
        <v>0.54247860000000003</v>
      </c>
      <c r="MA346">
        <v>29.931909999999998</v>
      </c>
      <c r="MB346" s="1">
        <v>5.864272E-4</v>
      </c>
      <c r="MC346">
        <v>0.16410749999999999</v>
      </c>
      <c r="MD346">
        <v>0.54267279999999996</v>
      </c>
      <c r="ME346">
        <v>29.928139999999999</v>
      </c>
      <c r="MF346" s="1">
        <v>5.6092649999999996E-4</v>
      </c>
      <c r="MG346">
        <v>0.15691099999999999</v>
      </c>
      <c r="MH346">
        <v>0.54285340000000004</v>
      </c>
      <c r="MI346">
        <v>29.550180000000001</v>
      </c>
      <c r="MJ346" s="1">
        <v>5.3677409999999999E-4</v>
      </c>
      <c r="MK346">
        <v>0.1501178</v>
      </c>
      <c r="ML346">
        <v>0.54300870000000001</v>
      </c>
      <c r="MM346">
        <v>29.218399999999999</v>
      </c>
      <c r="MN346" s="1">
        <v>5.1389019999999999E-4</v>
      </c>
      <c r="MO346">
        <v>0.1436858</v>
      </c>
      <c r="MP346">
        <v>0.54314830000000003</v>
      </c>
      <c r="MQ346">
        <v>29.450479999999999</v>
      </c>
      <c r="MR346" s="1">
        <v>4.9215640000000002E-4</v>
      </c>
      <c r="MS346">
        <v>0.13757910000000001</v>
      </c>
      <c r="MT346">
        <v>0.54326529999999995</v>
      </c>
      <c r="MU346">
        <v>29.85454</v>
      </c>
      <c r="MV346" s="1">
        <v>4.7160110000000002E-4</v>
      </c>
      <c r="MW346">
        <v>0.13179189999999999</v>
      </c>
      <c r="MX346">
        <v>0.54333759999999998</v>
      </c>
      <c r="MY346">
        <v>30.265609999999999</v>
      </c>
      <c r="MZ346" s="1">
        <v>4.5199219999999998E-4</v>
      </c>
      <c r="NA346">
        <v>0.12629889999999999</v>
      </c>
      <c r="NB346">
        <v>0.54339099999999996</v>
      </c>
      <c r="NC346">
        <v>30.673120000000001</v>
      </c>
      <c r="ND346" s="1">
        <v>4.3334040000000002E-4</v>
      </c>
      <c r="NE346">
        <v>0.1210707</v>
      </c>
      <c r="NF346">
        <v>0.54342429999999997</v>
      </c>
      <c r="NG346">
        <v>30.732530000000001</v>
      </c>
      <c r="NH346" s="1">
        <v>4.1558509999999998E-4</v>
      </c>
      <c r="NI346">
        <v>0.1160979</v>
      </c>
      <c r="NJ346">
        <v>0.54342420000000002</v>
      </c>
      <c r="NK346">
        <v>30.579029999999999</v>
      </c>
      <c r="NL346" s="1">
        <v>3.9870820000000002E-4</v>
      </c>
      <c r="NM346">
        <v>0.11137370000000001</v>
      </c>
      <c r="NN346">
        <v>0.54335650000000002</v>
      </c>
      <c r="NO346">
        <v>30.170159999999999</v>
      </c>
      <c r="NP346" s="1">
        <v>3.8262840000000001E-4</v>
      </c>
      <c r="NQ346">
        <v>0.1068852</v>
      </c>
      <c r="NR346">
        <v>0.54325440000000003</v>
      </c>
      <c r="NS346">
        <v>29.703890000000001</v>
      </c>
      <c r="NT346" s="1">
        <v>3.6730699999999999E-4</v>
      </c>
      <c r="NU346">
        <v>0.10261770000000001</v>
      </c>
      <c r="NV346">
        <v>0.5431395</v>
      </c>
      <c r="NW346">
        <v>29.443840000000002</v>
      </c>
      <c r="NX346" s="1">
        <v>3.5271100000000002E-4</v>
      </c>
      <c r="NY346">
        <v>9.8552150000000005E-2</v>
      </c>
      <c r="NZ346">
        <v>0.54299209999999998</v>
      </c>
      <c r="OA346">
        <v>29.46359</v>
      </c>
      <c r="OB346" s="1">
        <v>3.3876289999999997E-4</v>
      </c>
      <c r="OC346">
        <v>9.4678890000000002E-2</v>
      </c>
      <c r="OD346">
        <v>0.54277330000000001</v>
      </c>
      <c r="OE346">
        <v>29.475370000000002</v>
      </c>
      <c r="OF346" s="1">
        <v>3.255302E-4</v>
      </c>
      <c r="OG346">
        <v>9.1004550000000003E-2</v>
      </c>
      <c r="OH346">
        <v>0.54257659999999996</v>
      </c>
      <c r="OI346">
        <v>29.520630000000001</v>
      </c>
      <c r="OJ346" s="1">
        <v>3.13006E-4</v>
      </c>
      <c r="OK346">
        <v>8.7525850000000002E-2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1.264008</v>
      </c>
      <c r="G347">
        <v>24.54214</v>
      </c>
      <c r="H347">
        <v>0</v>
      </c>
      <c r="I347">
        <v>0</v>
      </c>
      <c r="J347">
        <v>1.2566930000000001</v>
      </c>
      <c r="K347">
        <v>24.493189999999998</v>
      </c>
      <c r="L347">
        <v>0</v>
      </c>
      <c r="M347">
        <v>0</v>
      </c>
      <c r="N347">
        <v>1.2499640000000001</v>
      </c>
      <c r="O347">
        <v>24.63409</v>
      </c>
      <c r="P347">
        <v>0</v>
      </c>
      <c r="Q347">
        <v>0</v>
      </c>
      <c r="R347">
        <v>1.2432920000000001</v>
      </c>
      <c r="S347">
        <v>24.596160000000001</v>
      </c>
      <c r="T347">
        <v>0</v>
      </c>
      <c r="U347">
        <v>0</v>
      </c>
      <c r="V347">
        <v>1.2368159999999999</v>
      </c>
      <c r="W347">
        <v>24.522760000000002</v>
      </c>
      <c r="X347">
        <v>0</v>
      </c>
      <c r="Y347">
        <v>0</v>
      </c>
      <c r="Z347">
        <v>1.230426</v>
      </c>
      <c r="AA347">
        <v>24.33672</v>
      </c>
      <c r="AB347">
        <v>0</v>
      </c>
      <c r="AC347">
        <v>0</v>
      </c>
      <c r="AD347">
        <v>1.224378</v>
      </c>
      <c r="AE347">
        <v>24.10454</v>
      </c>
      <c r="AF347">
        <v>0</v>
      </c>
      <c r="AG347">
        <v>0</v>
      </c>
      <c r="AH347">
        <v>1.219563</v>
      </c>
      <c r="AI347">
        <v>23.805900000000001</v>
      </c>
      <c r="AJ347">
        <v>0</v>
      </c>
      <c r="AK347">
        <v>0</v>
      </c>
      <c r="AL347">
        <v>1.216205</v>
      </c>
      <c r="AM347">
        <v>23.819120000000002</v>
      </c>
      <c r="AN347">
        <v>0</v>
      </c>
      <c r="AO347">
        <v>0</v>
      </c>
      <c r="AP347">
        <v>1.2136439999999999</v>
      </c>
      <c r="AQ347">
        <v>23.77159</v>
      </c>
      <c r="AR347">
        <v>0</v>
      </c>
      <c r="AS347">
        <v>0</v>
      </c>
      <c r="AT347">
        <v>1.211201</v>
      </c>
      <c r="AU347">
        <v>23.77045</v>
      </c>
      <c r="AV347">
        <v>0</v>
      </c>
      <c r="AW347">
        <v>0</v>
      </c>
      <c r="AX347">
        <v>1.2086429999999999</v>
      </c>
      <c r="AY347">
        <v>23.795300000000001</v>
      </c>
      <c r="AZ347">
        <v>0</v>
      </c>
      <c r="BA347">
        <v>0</v>
      </c>
      <c r="BB347">
        <v>1.205695</v>
      </c>
      <c r="BC347">
        <v>23.855450000000001</v>
      </c>
      <c r="BD347">
        <v>0</v>
      </c>
      <c r="BE347">
        <v>0</v>
      </c>
      <c r="BF347">
        <v>1.202108</v>
      </c>
      <c r="BG347">
        <v>23.77467</v>
      </c>
      <c r="BH347">
        <v>0</v>
      </c>
      <c r="BI347">
        <v>0</v>
      </c>
      <c r="BJ347">
        <v>1.1983459999999999</v>
      </c>
      <c r="BK347">
        <v>23.74344</v>
      </c>
      <c r="BL347">
        <v>0</v>
      </c>
      <c r="BM347">
        <v>0</v>
      </c>
      <c r="BN347">
        <v>1.1953260000000001</v>
      </c>
      <c r="BO347">
        <v>23.835840000000001</v>
      </c>
      <c r="BP347">
        <v>0</v>
      </c>
      <c r="BQ347">
        <v>0</v>
      </c>
      <c r="BR347">
        <v>1.192024</v>
      </c>
      <c r="BS347">
        <v>24.125360000000001</v>
      </c>
      <c r="BT347">
        <v>0</v>
      </c>
      <c r="BU347">
        <v>3.0037E-37</v>
      </c>
      <c r="BV347">
        <v>1.18902</v>
      </c>
      <c r="BW347">
        <v>24.482589999999998</v>
      </c>
      <c r="BX347">
        <v>4.853323E-27</v>
      </c>
      <c r="BY347">
        <v>4.3247020000000004E-25</v>
      </c>
      <c r="BZ347">
        <v>1.186183</v>
      </c>
      <c r="CA347">
        <v>24.80386</v>
      </c>
      <c r="CB347" s="1">
        <v>1.7137740000000001E-21</v>
      </c>
      <c r="CC347" s="1">
        <v>4.2815419999999999E-19</v>
      </c>
      <c r="CD347">
        <v>1.1831259999999999</v>
      </c>
      <c r="CE347">
        <v>24.855630000000001</v>
      </c>
      <c r="CF347" s="1">
        <v>1.1838640000000001E-13</v>
      </c>
      <c r="CG347" s="1">
        <v>1.8782529999999999E-11</v>
      </c>
      <c r="CH347">
        <v>1.1800569999999999</v>
      </c>
      <c r="CI347">
        <v>24.785499999999999</v>
      </c>
      <c r="CJ347" s="1">
        <v>1.1908779999999999E-9</v>
      </c>
      <c r="CK347" s="1">
        <v>2.4163999999999999E-7</v>
      </c>
      <c r="CL347">
        <v>1.1768609999999999</v>
      </c>
      <c r="CM347">
        <v>24.596530000000001</v>
      </c>
      <c r="CN347" s="1">
        <v>8.4406530000000001E-7</v>
      </c>
      <c r="CO347" s="1">
        <v>1.952519E-4</v>
      </c>
      <c r="CP347">
        <v>1.1732959999999999</v>
      </c>
      <c r="CQ347">
        <v>24.331240000000001</v>
      </c>
      <c r="CR347" s="1">
        <v>1.3055E-4</v>
      </c>
      <c r="CS347" s="1">
        <v>3.3161999999999997E-2</v>
      </c>
      <c r="CT347">
        <v>1.169127</v>
      </c>
      <c r="CU347">
        <v>24.282</v>
      </c>
      <c r="CV347" s="1">
        <v>6.6870469999999998E-3</v>
      </c>
      <c r="CW347" s="1">
        <v>1.8241719999999999</v>
      </c>
      <c r="CX347">
        <v>1.164185</v>
      </c>
      <c r="CY347">
        <v>24.439509999999999</v>
      </c>
      <c r="CZ347" s="1">
        <v>0.1419948</v>
      </c>
      <c r="DA347" s="1">
        <v>41.334789999999998</v>
      </c>
      <c r="DB347">
        <v>1.1583619999999999</v>
      </c>
      <c r="DC347">
        <v>24.593150000000001</v>
      </c>
      <c r="DD347" s="1">
        <v>1.449783</v>
      </c>
      <c r="DE347" s="1">
        <v>448.50450000000001</v>
      </c>
      <c r="DF347">
        <v>1.151551</v>
      </c>
      <c r="DG347">
        <v>24.707519999999999</v>
      </c>
      <c r="DH347" s="1">
        <v>7.9401760000000001</v>
      </c>
      <c r="DI347">
        <v>2604.6439999999998</v>
      </c>
      <c r="DJ347">
        <v>1.1437580000000001</v>
      </c>
      <c r="DK347">
        <v>24.601669999999999</v>
      </c>
      <c r="DL347" s="1">
        <v>25.467770000000002</v>
      </c>
      <c r="DM347">
        <v>8833.7839999999997</v>
      </c>
      <c r="DN347">
        <v>1.134898</v>
      </c>
      <c r="DO347">
        <v>24.47484</v>
      </c>
      <c r="DP347">
        <v>51.364820000000002</v>
      </c>
      <c r="DQ347">
        <v>18794.55</v>
      </c>
      <c r="DR347">
        <v>1.1248149999999999</v>
      </c>
      <c r="DS347">
        <v>24.26558</v>
      </c>
      <c r="DT347">
        <v>69.265950000000004</v>
      </c>
      <c r="DU347">
        <v>26683.46</v>
      </c>
      <c r="DV347">
        <v>1.1149549999999999</v>
      </c>
      <c r="DW347">
        <v>24.07443</v>
      </c>
      <c r="DX347">
        <v>65.784139999999994</v>
      </c>
      <c r="DY347">
        <v>26608.83</v>
      </c>
      <c r="DZ347">
        <v>1.1039129999999999</v>
      </c>
      <c r="EA347">
        <v>24.09412</v>
      </c>
      <c r="EB347">
        <v>45.925669999999997</v>
      </c>
      <c r="EC347">
        <v>19467.240000000002</v>
      </c>
      <c r="ED347">
        <v>1.092179</v>
      </c>
      <c r="EE347">
        <v>24.281639999999999</v>
      </c>
      <c r="EF347">
        <v>24.56007</v>
      </c>
      <c r="EG347">
        <v>10887.75</v>
      </c>
      <c r="EH347">
        <v>1.079501</v>
      </c>
      <c r="EI347">
        <v>24.519549999999999</v>
      </c>
      <c r="EJ347">
        <v>10.4038</v>
      </c>
      <c r="EK347">
        <v>4811.8450000000003</v>
      </c>
      <c r="EL347">
        <v>1.0661910000000001</v>
      </c>
      <c r="EM347">
        <v>24.693020000000001</v>
      </c>
      <c r="EN347">
        <v>3.6316639999999998</v>
      </c>
      <c r="EO347">
        <v>1745.2819999999999</v>
      </c>
      <c r="EP347">
        <v>1.0527580000000001</v>
      </c>
      <c r="EQ347">
        <v>24.654260000000001</v>
      </c>
      <c r="ER347">
        <v>1.0964989999999999</v>
      </c>
      <c r="ES347">
        <v>543.25369999999998</v>
      </c>
      <c r="ET347">
        <v>1.0389820000000001</v>
      </c>
      <c r="EU347">
        <v>24.431529999999999</v>
      </c>
      <c r="EV347">
        <v>0.32028630000000002</v>
      </c>
      <c r="EW347">
        <v>159.208</v>
      </c>
      <c r="EX347">
        <v>1.0251490000000001</v>
      </c>
      <c r="EY347">
        <v>24.1934</v>
      </c>
      <c r="EZ347">
        <v>0.11983770000000001</v>
      </c>
      <c r="FA347">
        <v>56.115929999999999</v>
      </c>
      <c r="FB347">
        <v>1.0112939999999999</v>
      </c>
      <c r="FC347">
        <v>24.133759999999999</v>
      </c>
      <c r="FD347">
        <v>7.5650330000000002E-2</v>
      </c>
      <c r="FE347">
        <v>32.5593</v>
      </c>
      <c r="FF347">
        <v>0.99830399999999997</v>
      </c>
      <c r="FG347">
        <v>24.583970000000001</v>
      </c>
      <c r="FH347">
        <v>6.6898920000000001E-2</v>
      </c>
      <c r="FI347">
        <v>27.873339999999999</v>
      </c>
      <c r="FJ347">
        <v>0.98586839999999998</v>
      </c>
      <c r="FK347">
        <v>25.015920000000001</v>
      </c>
      <c r="FL347">
        <v>6.4114840000000006E-2</v>
      </c>
      <c r="FM347">
        <v>26.66818</v>
      </c>
      <c r="FN347">
        <v>0.97319160000000005</v>
      </c>
      <c r="FO347">
        <v>25.418430000000001</v>
      </c>
      <c r="FP347">
        <v>6.1089129999999998E-2</v>
      </c>
      <c r="FQ347">
        <v>25.568249999999999</v>
      </c>
      <c r="FR347">
        <v>0.96011539999999995</v>
      </c>
      <c r="FS347">
        <v>25.56429</v>
      </c>
      <c r="FT347">
        <v>5.7192390000000003E-2</v>
      </c>
      <c r="FU347">
        <v>24.101929999999999</v>
      </c>
      <c r="FV347">
        <v>0.94736549999999997</v>
      </c>
      <c r="FW347">
        <v>25.473990000000001</v>
      </c>
      <c r="FX347">
        <v>5.2811759999999999E-2</v>
      </c>
      <c r="FY347">
        <v>22.388280000000002</v>
      </c>
      <c r="FZ347">
        <v>0.93432389999999998</v>
      </c>
      <c r="GA347">
        <v>25.2121</v>
      </c>
      <c r="GB347">
        <v>4.8257340000000003E-2</v>
      </c>
      <c r="GC347">
        <v>20.574719999999999</v>
      </c>
      <c r="GD347">
        <v>0.9210429</v>
      </c>
      <c r="GE347">
        <v>24.840129999999998</v>
      </c>
      <c r="GF347" s="1">
        <v>4.3837189999999998E-2</v>
      </c>
      <c r="GG347">
        <v>18.785170000000001</v>
      </c>
      <c r="GH347">
        <v>0.90816649999999999</v>
      </c>
      <c r="GI347">
        <v>24.719989999999999</v>
      </c>
      <c r="GJ347" s="1">
        <v>3.9798479999999997E-2</v>
      </c>
      <c r="GK347">
        <v>17.12716</v>
      </c>
      <c r="GL347">
        <v>0.89468599999999998</v>
      </c>
      <c r="GM347">
        <v>25.23817</v>
      </c>
      <c r="GN347" s="1">
        <v>3.6079729999999997E-2</v>
      </c>
      <c r="GO347">
        <v>15.60127</v>
      </c>
      <c r="GP347">
        <v>0.88227619999999995</v>
      </c>
      <c r="GQ347">
        <v>25.832740000000001</v>
      </c>
      <c r="GR347" s="1">
        <v>3.2741270000000003E-2</v>
      </c>
      <c r="GS347">
        <v>14.20833</v>
      </c>
      <c r="GT347">
        <v>0.87015109999999996</v>
      </c>
      <c r="GU347">
        <v>26.491309999999999</v>
      </c>
      <c r="GV347" s="1">
        <v>2.972487E-2</v>
      </c>
      <c r="GW347">
        <v>12.945740000000001</v>
      </c>
      <c r="GX347">
        <v>0.85801700000000003</v>
      </c>
      <c r="GY347">
        <v>27.077470000000002</v>
      </c>
      <c r="GZ347">
        <v>2.700288E-2</v>
      </c>
      <c r="HA347">
        <v>11.808590000000001</v>
      </c>
      <c r="HB347">
        <v>0.84633320000000001</v>
      </c>
      <c r="HC347">
        <v>27.287019999999998</v>
      </c>
      <c r="HD347" s="1">
        <v>2.4524500000000001E-2</v>
      </c>
      <c r="HE347">
        <v>10.77674</v>
      </c>
      <c r="HF347">
        <v>0.83498349999999999</v>
      </c>
      <c r="HG347">
        <v>27.181699999999999</v>
      </c>
      <c r="HH347" s="1">
        <v>2.2259709999999999E-2</v>
      </c>
      <c r="HI347">
        <v>9.8303750000000001</v>
      </c>
      <c r="HJ347">
        <v>0.82410000000000005</v>
      </c>
      <c r="HK347">
        <v>26.850370000000002</v>
      </c>
      <c r="HL347" s="1">
        <v>2.019348E-2</v>
      </c>
      <c r="HM347">
        <v>8.9646179999999998</v>
      </c>
      <c r="HN347">
        <v>0.81387659999999995</v>
      </c>
      <c r="HO347">
        <v>26.543839999999999</v>
      </c>
      <c r="HP347" s="1">
        <v>1.831988E-2</v>
      </c>
      <c r="HQ347">
        <v>8.1741759999999992</v>
      </c>
      <c r="HR347">
        <v>0.8048457</v>
      </c>
      <c r="HS347">
        <v>26.851420000000001</v>
      </c>
      <c r="HT347" s="1">
        <v>1.6637329999999999E-2</v>
      </c>
      <c r="HU347">
        <v>7.4585999999999997</v>
      </c>
      <c r="HV347">
        <v>0.79698500000000005</v>
      </c>
      <c r="HW347">
        <v>27.36964</v>
      </c>
      <c r="HX347" s="1">
        <v>1.5115450000000001E-2</v>
      </c>
      <c r="HY347">
        <v>6.8051120000000003</v>
      </c>
      <c r="HZ347">
        <v>0.7901627</v>
      </c>
      <c r="IA347">
        <v>28.02469</v>
      </c>
      <c r="IB347" s="1">
        <v>1.3738709999999999E-2</v>
      </c>
      <c r="IC347">
        <v>6.2093429999999996</v>
      </c>
      <c r="ID347">
        <v>0.78429059999999995</v>
      </c>
      <c r="IE347">
        <v>28.76567</v>
      </c>
      <c r="IF347" s="1">
        <v>1.2490920000000001E-2</v>
      </c>
      <c r="IG347">
        <v>5.6658200000000001</v>
      </c>
      <c r="IH347">
        <v>0.77946020000000005</v>
      </c>
      <c r="II347">
        <v>29.031860000000002</v>
      </c>
      <c r="IJ347" s="1">
        <v>1.1351170000000001E-2</v>
      </c>
      <c r="IK347">
        <v>5.1657359999999999</v>
      </c>
      <c r="IL347">
        <v>0.77557229999999999</v>
      </c>
      <c r="IM347">
        <v>29.035810000000001</v>
      </c>
      <c r="IN347" s="1">
        <v>1.029942E-2</v>
      </c>
      <c r="IO347">
        <v>4.7006560000000004</v>
      </c>
      <c r="IP347">
        <v>0.77250759999999996</v>
      </c>
      <c r="IQ347">
        <v>28.773710000000001</v>
      </c>
      <c r="IR347" s="1">
        <v>9.3168330000000001E-3</v>
      </c>
      <c r="IS347">
        <v>4.2636070000000004</v>
      </c>
      <c r="IT347">
        <v>0.77015330000000004</v>
      </c>
      <c r="IU347">
        <v>28.378630000000001</v>
      </c>
      <c r="IV347" s="1">
        <v>8.3927670000000006E-3</v>
      </c>
      <c r="IW347">
        <v>3.8496090000000001</v>
      </c>
      <c r="IX347">
        <v>0.76834899999999995</v>
      </c>
      <c r="IY347">
        <v>28.39376</v>
      </c>
      <c r="IZ347" s="1">
        <v>7.5163310000000002E-3</v>
      </c>
      <c r="JA347">
        <v>3.4553310000000002</v>
      </c>
      <c r="JB347">
        <v>0.7669783</v>
      </c>
      <c r="JC347">
        <v>28.240400000000001</v>
      </c>
      <c r="JD347" s="1">
        <v>6.6798600000000001E-3</v>
      </c>
      <c r="JE347">
        <v>3.078201</v>
      </c>
      <c r="JF347">
        <v>0.76591469999999995</v>
      </c>
      <c r="JG347">
        <v>28.441040000000001</v>
      </c>
      <c r="JH347" s="1">
        <v>5.8711409999999999E-3</v>
      </c>
      <c r="JI347">
        <v>2.7132960000000002</v>
      </c>
      <c r="JJ347">
        <v>0.76512599999999997</v>
      </c>
      <c r="JK347">
        <v>28.468109999999999</v>
      </c>
      <c r="JL347" s="1">
        <v>5.0779589999999999E-3</v>
      </c>
      <c r="JM347">
        <v>2.355407</v>
      </c>
      <c r="JN347">
        <v>0.76452330000000002</v>
      </c>
      <c r="JO347">
        <v>28.596060000000001</v>
      </c>
      <c r="JP347" s="1">
        <v>4.2956929999999997E-3</v>
      </c>
      <c r="JQ347">
        <v>2.0018889999999998</v>
      </c>
      <c r="JR347">
        <v>0.76405319999999999</v>
      </c>
      <c r="JS347">
        <v>28.71848</v>
      </c>
      <c r="JT347" s="1">
        <v>3.5408570000000001E-3</v>
      </c>
      <c r="JU347">
        <v>1.65846</v>
      </c>
      <c r="JV347">
        <v>0.76371849999999997</v>
      </c>
      <c r="JW347">
        <v>28.728729999999999</v>
      </c>
      <c r="JX347" s="1">
        <v>2.847582E-3</v>
      </c>
      <c r="JY347">
        <v>1.339566</v>
      </c>
      <c r="JZ347">
        <v>0.76346539999999996</v>
      </c>
      <c r="KA347">
        <v>28.638449999999999</v>
      </c>
      <c r="KB347" s="1">
        <v>2.2539180000000002E-3</v>
      </c>
      <c r="KC347">
        <v>1.0627869999999999</v>
      </c>
      <c r="KD347">
        <v>0.76329089999999999</v>
      </c>
      <c r="KE347">
        <v>28.981639999999999</v>
      </c>
      <c r="KF347" s="1">
        <v>1.7833770000000001E-3</v>
      </c>
      <c r="KG347">
        <v>0.84034869999999995</v>
      </c>
      <c r="KH347">
        <v>0.76328490000000004</v>
      </c>
      <c r="KI347">
        <v>28.975809999999999</v>
      </c>
      <c r="KJ347" s="1">
        <v>1.43716E-3</v>
      </c>
      <c r="KK347">
        <v>0.67446289999999998</v>
      </c>
      <c r="KL347">
        <v>0.76333320000000005</v>
      </c>
      <c r="KM347">
        <v>29.23076</v>
      </c>
      <c r="KN347" s="1">
        <v>1.196952E-3</v>
      </c>
      <c r="KO347">
        <v>0.55814450000000004</v>
      </c>
      <c r="KP347">
        <v>0.7634881</v>
      </c>
      <c r="KQ347">
        <v>29.385570000000001</v>
      </c>
      <c r="KR347" s="1">
        <v>1.0357789999999999E-3</v>
      </c>
      <c r="KS347">
        <v>0.47964220000000002</v>
      </c>
      <c r="KT347">
        <v>0.76366259999999997</v>
      </c>
      <c r="KU347">
        <v>29.329460000000001</v>
      </c>
      <c r="KV347" s="1">
        <v>9.2738510000000001E-4</v>
      </c>
      <c r="KW347">
        <v>0.42692940000000001</v>
      </c>
      <c r="KX347">
        <v>0.76384339999999995</v>
      </c>
      <c r="KY347">
        <v>29.14875</v>
      </c>
      <c r="KZ347" s="1">
        <v>8.5168869999999999E-4</v>
      </c>
      <c r="LA347">
        <v>0.39037899999999998</v>
      </c>
      <c r="LB347">
        <v>0.76402099999999995</v>
      </c>
      <c r="LC347">
        <v>28.770060000000001</v>
      </c>
      <c r="LD347" s="1">
        <v>7.9517100000000001E-4</v>
      </c>
      <c r="LE347">
        <v>0.36342029999999997</v>
      </c>
      <c r="LF347">
        <v>0.76423350000000001</v>
      </c>
      <c r="LG347">
        <v>28.40438</v>
      </c>
      <c r="LH347" s="1">
        <v>7.498766E-4</v>
      </c>
      <c r="LI347">
        <v>0.34205190000000002</v>
      </c>
      <c r="LJ347">
        <v>0.76442209999999999</v>
      </c>
      <c r="LK347">
        <v>28.65119</v>
      </c>
      <c r="LL347" s="1">
        <v>7.1115260000000004E-4</v>
      </c>
      <c r="LM347">
        <v>0.32397219999999999</v>
      </c>
      <c r="LN347">
        <v>0.76461880000000004</v>
      </c>
      <c r="LO347">
        <v>28.76867</v>
      </c>
      <c r="LP347" s="1">
        <v>6.7674619999999995E-4</v>
      </c>
      <c r="LQ347">
        <v>0.30797999999999998</v>
      </c>
      <c r="LR347">
        <v>0.76479790000000003</v>
      </c>
      <c r="LS347">
        <v>29.129940000000001</v>
      </c>
      <c r="LT347" s="1">
        <v>6.4519070000000004E-4</v>
      </c>
      <c r="LU347">
        <v>0.29338019999999998</v>
      </c>
      <c r="LV347">
        <v>0.76501039999999998</v>
      </c>
      <c r="LW347">
        <v>29.69528</v>
      </c>
      <c r="LX347" s="1">
        <v>6.1592890000000005E-4</v>
      </c>
      <c r="LY347">
        <v>0.27988429999999997</v>
      </c>
      <c r="LZ347">
        <v>0.76517930000000001</v>
      </c>
      <c r="MA347">
        <v>29.91554</v>
      </c>
      <c r="MB347" s="1">
        <v>5.885768E-4</v>
      </c>
      <c r="MC347">
        <v>0.26730090000000001</v>
      </c>
      <c r="MD347">
        <v>0.76534740000000001</v>
      </c>
      <c r="ME347">
        <v>29.89489</v>
      </c>
      <c r="MF347" s="1">
        <v>5.6295550000000003E-4</v>
      </c>
      <c r="MG347">
        <v>0.2555017</v>
      </c>
      <c r="MH347">
        <v>0.76545750000000001</v>
      </c>
      <c r="MI347">
        <v>29.602869999999999</v>
      </c>
      <c r="MJ347" s="1">
        <v>5.3868769999999996E-4</v>
      </c>
      <c r="MK347">
        <v>0.24437909999999999</v>
      </c>
      <c r="ML347">
        <v>0.76559670000000002</v>
      </c>
      <c r="MM347">
        <v>29.32405</v>
      </c>
      <c r="MN347" s="1">
        <v>5.1570030000000001E-4</v>
      </c>
      <c r="MO347">
        <v>0.2338578</v>
      </c>
      <c r="MP347">
        <v>0.76571230000000001</v>
      </c>
      <c r="MQ347">
        <v>29.599979999999999</v>
      </c>
      <c r="MR347" s="1">
        <v>4.9387539999999998E-4</v>
      </c>
      <c r="MS347">
        <v>0.22388330000000001</v>
      </c>
      <c r="MT347">
        <v>0.7657794</v>
      </c>
      <c r="MU347">
        <v>29.957630000000002</v>
      </c>
      <c r="MV347" s="1">
        <v>4.7323379999999999E-4</v>
      </c>
      <c r="MW347">
        <v>0.21442739999999999</v>
      </c>
      <c r="MX347">
        <v>0.76581600000000005</v>
      </c>
      <c r="MY347">
        <v>30.30838</v>
      </c>
      <c r="MZ347" s="1">
        <v>4.535408E-4</v>
      </c>
      <c r="NA347">
        <v>0.20545579999999999</v>
      </c>
      <c r="NB347">
        <v>0.76582749999999999</v>
      </c>
      <c r="NC347">
        <v>30.69436</v>
      </c>
      <c r="ND347" s="1">
        <v>4.3481109999999999E-4</v>
      </c>
      <c r="NE347">
        <v>0.19692029999999999</v>
      </c>
      <c r="NF347">
        <v>0.76581310000000002</v>
      </c>
      <c r="NG347">
        <v>30.700990000000001</v>
      </c>
      <c r="NH347" s="1">
        <v>4.1699E-4</v>
      </c>
      <c r="NI347">
        <v>0.18881290000000001</v>
      </c>
      <c r="NJ347">
        <v>0.76572119999999999</v>
      </c>
      <c r="NK347">
        <v>30.57198</v>
      </c>
      <c r="NL347" s="1">
        <v>4.0004020000000001E-4</v>
      </c>
      <c r="NM347">
        <v>0.18110809999999999</v>
      </c>
      <c r="NN347">
        <v>0.76555709999999999</v>
      </c>
      <c r="NO347">
        <v>30.23011</v>
      </c>
      <c r="NP347" s="1">
        <v>3.8389279999999999E-4</v>
      </c>
      <c r="NQ347">
        <v>0.17377809999999999</v>
      </c>
      <c r="NR347">
        <v>0.76534999999999997</v>
      </c>
      <c r="NS347">
        <v>29.786470000000001</v>
      </c>
      <c r="NT347" s="1">
        <v>3.6850560000000002E-4</v>
      </c>
      <c r="NU347">
        <v>0.1668135</v>
      </c>
      <c r="NV347">
        <v>0.76508299999999996</v>
      </c>
      <c r="NW347">
        <v>29.5458</v>
      </c>
      <c r="NX347" s="1">
        <v>3.5385480000000002E-4</v>
      </c>
      <c r="NY347">
        <v>0.16018930000000001</v>
      </c>
      <c r="NZ347">
        <v>0.76475870000000001</v>
      </c>
      <c r="OA347">
        <v>29.574249999999999</v>
      </c>
      <c r="OB347" s="1">
        <v>3.3985560000000001E-4</v>
      </c>
      <c r="OC347">
        <v>0.15387980000000001</v>
      </c>
      <c r="OD347">
        <v>0.76435070000000005</v>
      </c>
      <c r="OE347">
        <v>29.516279999999998</v>
      </c>
      <c r="OF347" s="1">
        <v>3.265632E-4</v>
      </c>
      <c r="OG347">
        <v>0.14787639999999999</v>
      </c>
      <c r="OH347">
        <v>0.76395380000000002</v>
      </c>
      <c r="OI347">
        <v>29.538350000000001</v>
      </c>
      <c r="OJ347" s="1">
        <v>3.1398329999999999E-4</v>
      </c>
      <c r="OK347">
        <v>0.14219960000000001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0.344275</v>
      </c>
      <c r="G348">
        <v>24.583259999999999</v>
      </c>
      <c r="H348">
        <v>0</v>
      </c>
      <c r="I348">
        <v>0</v>
      </c>
      <c r="J348">
        <v>0.34210420000000002</v>
      </c>
      <c r="K348">
        <v>24.51257</v>
      </c>
      <c r="L348">
        <v>0</v>
      </c>
      <c r="M348">
        <v>0</v>
      </c>
      <c r="N348">
        <v>0.34016809999999997</v>
      </c>
      <c r="O348">
        <v>24.651060000000001</v>
      </c>
      <c r="P348">
        <v>0</v>
      </c>
      <c r="Q348">
        <v>0</v>
      </c>
      <c r="R348">
        <v>0.33827639999999998</v>
      </c>
      <c r="S348">
        <v>24.59665</v>
      </c>
      <c r="T348">
        <v>0</v>
      </c>
      <c r="U348">
        <v>0</v>
      </c>
      <c r="V348">
        <v>0.33646530000000002</v>
      </c>
      <c r="W348">
        <v>24.534050000000001</v>
      </c>
      <c r="X348">
        <v>0</v>
      </c>
      <c r="Y348">
        <v>0</v>
      </c>
      <c r="Z348">
        <v>0.33471020000000001</v>
      </c>
      <c r="AA348">
        <v>24.35708</v>
      </c>
      <c r="AB348">
        <v>0</v>
      </c>
      <c r="AC348">
        <v>0</v>
      </c>
      <c r="AD348">
        <v>0.33310339999999999</v>
      </c>
      <c r="AE348">
        <v>24.132639999999999</v>
      </c>
      <c r="AF348">
        <v>0</v>
      </c>
      <c r="AG348">
        <v>0</v>
      </c>
      <c r="AH348">
        <v>0.33198430000000001</v>
      </c>
      <c r="AI348">
        <v>23.846910000000001</v>
      </c>
      <c r="AJ348">
        <v>0</v>
      </c>
      <c r="AK348">
        <v>0</v>
      </c>
      <c r="AL348">
        <v>0.33146809999999999</v>
      </c>
      <c r="AM348">
        <v>23.860620000000001</v>
      </c>
      <c r="AN348">
        <v>0</v>
      </c>
      <c r="AO348">
        <v>0</v>
      </c>
      <c r="AP348">
        <v>0.3313392</v>
      </c>
      <c r="AQ348">
        <v>23.792570000000001</v>
      </c>
      <c r="AR348">
        <v>0</v>
      </c>
      <c r="AS348">
        <v>0</v>
      </c>
      <c r="AT348">
        <v>0.33139849999999998</v>
      </c>
      <c r="AU348">
        <v>23.788720000000001</v>
      </c>
      <c r="AV348">
        <v>0</v>
      </c>
      <c r="AW348">
        <v>0</v>
      </c>
      <c r="AX348">
        <v>0.33156459999999999</v>
      </c>
      <c r="AY348">
        <v>23.796890000000001</v>
      </c>
      <c r="AZ348">
        <v>0</v>
      </c>
      <c r="BA348">
        <v>0</v>
      </c>
      <c r="BB348">
        <v>0.33174979999999998</v>
      </c>
      <c r="BC348">
        <v>23.860620000000001</v>
      </c>
      <c r="BD348">
        <v>0</v>
      </c>
      <c r="BE348">
        <v>0</v>
      </c>
      <c r="BF348">
        <v>0.3318681</v>
      </c>
      <c r="BG348">
        <v>23.793410000000002</v>
      </c>
      <c r="BH348">
        <v>0</v>
      </c>
      <c r="BI348">
        <v>0</v>
      </c>
      <c r="BJ348">
        <v>0.33202320000000002</v>
      </c>
      <c r="BK348">
        <v>23.77261</v>
      </c>
      <c r="BL348">
        <v>0</v>
      </c>
      <c r="BM348">
        <v>0</v>
      </c>
      <c r="BN348">
        <v>0.33237610000000001</v>
      </c>
      <c r="BO348">
        <v>23.877490000000002</v>
      </c>
      <c r="BP348">
        <v>0</v>
      </c>
      <c r="BQ348">
        <v>0</v>
      </c>
      <c r="BR348">
        <v>0.33268370000000003</v>
      </c>
      <c r="BS348">
        <v>24.167100000000001</v>
      </c>
      <c r="BT348">
        <v>0</v>
      </c>
      <c r="BU348">
        <v>2.9270930000000001E-37</v>
      </c>
      <c r="BV348">
        <v>0.33299849999999998</v>
      </c>
      <c r="BW348">
        <v>24.510069999999999</v>
      </c>
      <c r="BX348">
        <v>6.6916369999999998E-28</v>
      </c>
      <c r="BY348">
        <v>3.7783939999999999E-25</v>
      </c>
      <c r="BZ348">
        <v>0.33344780000000002</v>
      </c>
      <c r="CA348">
        <v>24.821249999999999</v>
      </c>
      <c r="CB348" s="1">
        <v>6.9175919999999998E-22</v>
      </c>
      <c r="CC348" s="1">
        <v>3.885164E-19</v>
      </c>
      <c r="CD348">
        <v>0.3338913</v>
      </c>
      <c r="CE348">
        <v>24.855329999999999</v>
      </c>
      <c r="CF348" s="1">
        <v>2.3212629999999999E-14</v>
      </c>
      <c r="CG348" s="1">
        <v>1.2997020000000001E-11</v>
      </c>
      <c r="CH348">
        <v>0.33432420000000002</v>
      </c>
      <c r="CI348">
        <v>24.793589999999998</v>
      </c>
      <c r="CJ348" s="1">
        <v>3.460649E-10</v>
      </c>
      <c r="CK348" s="1">
        <v>1.9308489999999999E-7</v>
      </c>
      <c r="CL348">
        <v>0.3347077</v>
      </c>
      <c r="CM348">
        <v>24.617249999999999</v>
      </c>
      <c r="CN348" s="1">
        <v>3.0698190000000002E-7</v>
      </c>
      <c r="CO348" s="1">
        <v>1.7096519999999999E-4</v>
      </c>
      <c r="CP348">
        <v>0.3350226</v>
      </c>
      <c r="CQ348">
        <v>24.36702</v>
      </c>
      <c r="CR348" s="1">
        <v>5.7033619999999997E-5</v>
      </c>
      <c r="CS348" s="1">
        <v>3.1427370000000003E-2</v>
      </c>
      <c r="CT348">
        <v>0.33515470000000003</v>
      </c>
      <c r="CU348">
        <v>24.337129999999998</v>
      </c>
      <c r="CV348" s="1">
        <v>3.450406E-3</v>
      </c>
      <c r="CW348" s="1">
        <v>1.869626</v>
      </c>
      <c r="CX348">
        <v>0.33508100000000002</v>
      </c>
      <c r="CY348">
        <v>24.485309999999998</v>
      </c>
      <c r="CZ348" s="1">
        <v>8.4106429999999996E-2</v>
      </c>
      <c r="DA348" s="1">
        <v>45.258470000000003</v>
      </c>
      <c r="DB348">
        <v>0.3347754</v>
      </c>
      <c r="DC348">
        <v>24.62453</v>
      </c>
      <c r="DD348" s="1">
        <v>0.96736619999999995</v>
      </c>
      <c r="DE348" s="1">
        <v>519.9144</v>
      </c>
      <c r="DF348">
        <v>0.3342174</v>
      </c>
      <c r="DG348">
        <v>24.733470000000001</v>
      </c>
      <c r="DH348" s="1">
        <v>5.8876189999999999</v>
      </c>
      <c r="DI348">
        <v>3174.1559999999999</v>
      </c>
      <c r="DJ348">
        <v>0.33343080000000003</v>
      </c>
      <c r="DK348">
        <v>24.605440000000002</v>
      </c>
      <c r="DL348" s="1">
        <v>20.765029999999999</v>
      </c>
      <c r="DM348">
        <v>11250.05</v>
      </c>
      <c r="DN348">
        <v>0.33242549999999998</v>
      </c>
      <c r="DO348">
        <v>24.487829999999999</v>
      </c>
      <c r="DP348" s="1">
        <v>45.652360000000002</v>
      </c>
      <c r="DQ348">
        <v>24883.25</v>
      </c>
      <c r="DR348">
        <v>0.33117380000000002</v>
      </c>
      <c r="DS348">
        <v>24.276140000000002</v>
      </c>
      <c r="DT348">
        <v>66.592740000000006</v>
      </c>
      <c r="DU348">
        <v>36553.14</v>
      </c>
      <c r="DV348">
        <v>0.33003300000000002</v>
      </c>
      <c r="DW348">
        <v>24.087070000000001</v>
      </c>
      <c r="DX348">
        <v>67.999080000000006</v>
      </c>
      <c r="DY348">
        <v>37568.61</v>
      </c>
      <c r="DZ348">
        <v>0.32860800000000001</v>
      </c>
      <c r="EA348">
        <v>24.122209999999999</v>
      </c>
      <c r="EB348">
        <v>50.72269</v>
      </c>
      <c r="EC348">
        <v>28219.279999999999</v>
      </c>
      <c r="ED348">
        <v>0.32703189999999999</v>
      </c>
      <c r="EE348">
        <v>24.312539999999998</v>
      </c>
      <c r="EF348">
        <v>28.835740000000001</v>
      </c>
      <c r="EG348">
        <v>16150.81</v>
      </c>
      <c r="EH348">
        <v>0.32526240000000001</v>
      </c>
      <c r="EI348">
        <v>24.549630000000001</v>
      </c>
      <c r="EJ348">
        <v>12.911630000000001</v>
      </c>
      <c r="EK348">
        <v>7280.0889999999999</v>
      </c>
      <c r="EL348">
        <v>0.32333980000000001</v>
      </c>
      <c r="EM348">
        <v>24.709209999999999</v>
      </c>
      <c r="EN348">
        <v>4.7289099999999999</v>
      </c>
      <c r="EO348">
        <v>2682.8719999999998</v>
      </c>
      <c r="EP348">
        <v>0.32135639999999999</v>
      </c>
      <c r="EQ348">
        <v>24.658840000000001</v>
      </c>
      <c r="ER348">
        <v>1.4792940000000001</v>
      </c>
      <c r="ES348">
        <v>843.9787</v>
      </c>
      <c r="ET348">
        <v>0.3192526</v>
      </c>
      <c r="EU348">
        <v>24.437349999999999</v>
      </c>
      <c r="EV348">
        <v>0.43086560000000002</v>
      </c>
      <c r="EW348">
        <v>246.44800000000001</v>
      </c>
      <c r="EX348">
        <v>0.3171197</v>
      </c>
      <c r="EY348">
        <v>24.204719999999998</v>
      </c>
      <c r="EZ348">
        <v>0.1468575</v>
      </c>
      <c r="FA348">
        <v>83.65925</v>
      </c>
      <c r="FB348">
        <v>0.31494800000000001</v>
      </c>
      <c r="FC348">
        <v>24.154959999999999</v>
      </c>
      <c r="FD348">
        <v>8.120397E-2</v>
      </c>
      <c r="FE348">
        <v>45.857759999999999</v>
      </c>
      <c r="FF348">
        <v>0.31324109999999999</v>
      </c>
      <c r="FG348">
        <v>24.627410000000001</v>
      </c>
      <c r="FH348">
        <v>6.7927609999999999E-2</v>
      </c>
      <c r="FI348">
        <v>38.208559999999999</v>
      </c>
      <c r="FJ348">
        <v>0.31164140000000001</v>
      </c>
      <c r="FK348">
        <v>25.029389999999999</v>
      </c>
      <c r="FL348">
        <v>6.4562800000000004E-2</v>
      </c>
      <c r="FM348">
        <v>36.322519999999997</v>
      </c>
      <c r="FN348">
        <v>0.30986599999999997</v>
      </c>
      <c r="FO348">
        <v>25.42503</v>
      </c>
      <c r="FP348">
        <v>6.1704189999999999E-2</v>
      </c>
      <c r="FQ348">
        <v>34.77505</v>
      </c>
      <c r="FR348">
        <v>0.3081391</v>
      </c>
      <c r="FS348">
        <v>25.57527</v>
      </c>
      <c r="FT348">
        <v>5.8011739999999999E-2</v>
      </c>
      <c r="FU348">
        <v>32.745690000000003</v>
      </c>
      <c r="FV348">
        <v>0.30650339999999998</v>
      </c>
      <c r="FW348">
        <v>25.478870000000001</v>
      </c>
      <c r="FX348">
        <v>5.373489E-2</v>
      </c>
      <c r="FY348">
        <v>30.365849999999998</v>
      </c>
      <c r="FZ348">
        <v>0.30479620000000002</v>
      </c>
      <c r="GA348">
        <v>25.229199999999999</v>
      </c>
      <c r="GB348">
        <v>4.9216500000000003E-2</v>
      </c>
      <c r="GC348">
        <v>27.846440000000001</v>
      </c>
      <c r="GD348">
        <v>0.30302610000000002</v>
      </c>
      <c r="GE348">
        <v>24.862780000000001</v>
      </c>
      <c r="GF348" s="1">
        <v>4.4748219999999998E-2</v>
      </c>
      <c r="GG348">
        <v>25.351379999999999</v>
      </c>
      <c r="GH348">
        <v>0.3013554</v>
      </c>
      <c r="GI348">
        <v>24.746870000000001</v>
      </c>
      <c r="GJ348" s="1">
        <v>4.0634740000000003E-2</v>
      </c>
      <c r="GK348">
        <v>23.03715</v>
      </c>
      <c r="GL348">
        <v>0.2995544</v>
      </c>
      <c r="GM348">
        <v>25.286020000000001</v>
      </c>
      <c r="GN348">
        <v>3.6844109999999999E-2</v>
      </c>
      <c r="GO348">
        <v>20.90981</v>
      </c>
      <c r="GP348">
        <v>0.2981722</v>
      </c>
      <c r="GQ348">
        <v>25.854150000000001</v>
      </c>
      <c r="GR348" s="1">
        <v>3.3440839999999999E-2</v>
      </c>
      <c r="GS348">
        <v>18.98556</v>
      </c>
      <c r="GT348">
        <v>0.29671720000000001</v>
      </c>
      <c r="GU348">
        <v>26.50431</v>
      </c>
      <c r="GV348" s="1">
        <v>3.0357769999999999E-2</v>
      </c>
      <c r="GW348">
        <v>17.244009999999999</v>
      </c>
      <c r="GX348">
        <v>0.2951165</v>
      </c>
      <c r="GY348">
        <v>27.09076</v>
      </c>
      <c r="GZ348" s="1">
        <v>2.7568229999999999E-2</v>
      </c>
      <c r="HA348">
        <v>15.677070000000001</v>
      </c>
      <c r="HB348">
        <v>0.29362769999999999</v>
      </c>
      <c r="HC348">
        <v>27.28032</v>
      </c>
      <c r="HD348" s="1">
        <v>2.5048359999999999E-2</v>
      </c>
      <c r="HE348">
        <v>14.26421</v>
      </c>
      <c r="HF348">
        <v>0.29212149999999998</v>
      </c>
      <c r="HG348">
        <v>27.180530000000001</v>
      </c>
      <c r="HH348" s="1">
        <v>2.2740369999999999E-2</v>
      </c>
      <c r="HI348">
        <v>12.97199</v>
      </c>
      <c r="HJ348">
        <v>0.29063559999999999</v>
      </c>
      <c r="HK348">
        <v>26.878350000000001</v>
      </c>
      <c r="HL348" s="1">
        <v>2.0635290000000001E-2</v>
      </c>
      <c r="HM348">
        <v>11.79458</v>
      </c>
      <c r="HN348">
        <v>0.28924830000000001</v>
      </c>
      <c r="HO348">
        <v>26.57931</v>
      </c>
      <c r="HP348" s="1">
        <v>1.8721450000000001E-2</v>
      </c>
      <c r="HQ348">
        <v>10.72241</v>
      </c>
      <c r="HR348">
        <v>0.2880239</v>
      </c>
      <c r="HS348">
        <v>26.90814</v>
      </c>
      <c r="HT348" s="1">
        <v>1.7004470000000001E-2</v>
      </c>
      <c r="HU348">
        <v>9.7567380000000004</v>
      </c>
      <c r="HV348">
        <v>0.28696440000000001</v>
      </c>
      <c r="HW348">
        <v>27.413160000000001</v>
      </c>
      <c r="HX348" s="1">
        <v>1.5451970000000001E-2</v>
      </c>
      <c r="HY348">
        <v>8.8793100000000003</v>
      </c>
      <c r="HZ348">
        <v>0.28602810000000001</v>
      </c>
      <c r="IA348">
        <v>28.039429999999999</v>
      </c>
      <c r="IB348" s="1">
        <v>1.4047250000000001E-2</v>
      </c>
      <c r="IC348">
        <v>8.0838330000000003</v>
      </c>
      <c r="ID348">
        <v>0.28517369999999997</v>
      </c>
      <c r="IE348">
        <v>28.76868</v>
      </c>
      <c r="IF348" s="1">
        <v>1.2774860000000001E-2</v>
      </c>
      <c r="IG348">
        <v>7.3630750000000003</v>
      </c>
      <c r="IH348">
        <v>0.28445619999999999</v>
      </c>
      <c r="II348">
        <v>29.00234</v>
      </c>
      <c r="IJ348" s="1">
        <v>1.161508E-2</v>
      </c>
      <c r="IK348">
        <v>6.7036319999999998</v>
      </c>
      <c r="IL348">
        <v>0.28388730000000001</v>
      </c>
      <c r="IM348">
        <v>29.01192</v>
      </c>
      <c r="IN348" s="1">
        <v>1.0546750000000001E-2</v>
      </c>
      <c r="IO348">
        <v>6.0934039999999996</v>
      </c>
      <c r="IP348">
        <v>0.28346349999999998</v>
      </c>
      <c r="IQ348">
        <v>28.78171</v>
      </c>
      <c r="IR348" s="1">
        <v>9.5512700000000006E-3</v>
      </c>
      <c r="IS348">
        <v>5.522564</v>
      </c>
      <c r="IT348">
        <v>0.2831475</v>
      </c>
      <c r="IU348">
        <v>28.410409999999999</v>
      </c>
      <c r="IV348" s="1">
        <v>8.6161209999999992E-3</v>
      </c>
      <c r="IW348">
        <v>4.9839739999999999</v>
      </c>
      <c r="IX348">
        <v>0.28290979999999999</v>
      </c>
      <c r="IY348">
        <v>28.453520000000001</v>
      </c>
      <c r="IZ348" s="1">
        <v>7.7299949999999999E-3</v>
      </c>
      <c r="JA348">
        <v>4.4729369999999999</v>
      </c>
      <c r="JB348">
        <v>0.28272409999999998</v>
      </c>
      <c r="JC348">
        <v>28.268360000000001</v>
      </c>
      <c r="JD348" s="1">
        <v>6.8855110000000004E-3</v>
      </c>
      <c r="JE348">
        <v>3.9857840000000002</v>
      </c>
      <c r="JF348">
        <v>0.28256629999999999</v>
      </c>
      <c r="JG348">
        <v>28.455010000000001</v>
      </c>
      <c r="JH348" s="1">
        <v>6.0716299999999997E-3</v>
      </c>
      <c r="JI348">
        <v>3.5161060000000002</v>
      </c>
      <c r="JJ348">
        <v>0.2824332</v>
      </c>
      <c r="JK348">
        <v>28.45758</v>
      </c>
      <c r="JL348" s="1">
        <v>5.2759399999999998E-3</v>
      </c>
      <c r="JM348">
        <v>3.0569090000000001</v>
      </c>
      <c r="JN348">
        <v>0.28231850000000003</v>
      </c>
      <c r="JO348">
        <v>28.593710000000002</v>
      </c>
      <c r="JP348" s="1">
        <v>4.4909549999999996E-3</v>
      </c>
      <c r="JQ348">
        <v>2.6038160000000001</v>
      </c>
      <c r="JR348">
        <v>0.28221829999999998</v>
      </c>
      <c r="JS348">
        <v>28.731159999999999</v>
      </c>
      <c r="JT348" s="1">
        <v>3.7274809999999999E-3</v>
      </c>
      <c r="JU348">
        <v>2.162623</v>
      </c>
      <c r="JV348">
        <v>0.28213280000000002</v>
      </c>
      <c r="JW348">
        <v>28.750109999999999</v>
      </c>
      <c r="JX348" s="1">
        <v>3.015897E-3</v>
      </c>
      <c r="JY348">
        <v>1.7508379999999999</v>
      </c>
      <c r="JZ348">
        <v>0.28205859999999999</v>
      </c>
      <c r="KA348">
        <v>28.665780000000002</v>
      </c>
      <c r="KB348" s="1">
        <v>2.3948379999999998E-3</v>
      </c>
      <c r="KC348">
        <v>1.3908860000000001</v>
      </c>
      <c r="KD348">
        <v>0.28201619999999999</v>
      </c>
      <c r="KE348">
        <v>29.043369999999999</v>
      </c>
      <c r="KF348" s="1">
        <v>1.892464E-3</v>
      </c>
      <c r="KG348">
        <v>1.0993360000000001</v>
      </c>
      <c r="KH348">
        <v>0.28202379999999999</v>
      </c>
      <c r="KI348">
        <v>28.993359999999999</v>
      </c>
      <c r="KJ348" s="1">
        <v>1.5158000000000001E-3</v>
      </c>
      <c r="KK348">
        <v>0.88026260000000001</v>
      </c>
      <c r="KL348">
        <v>0.2820995</v>
      </c>
      <c r="KM348">
        <v>29.240320000000001</v>
      </c>
      <c r="KN348" s="1">
        <v>1.25074E-3</v>
      </c>
      <c r="KO348">
        <v>0.72572760000000003</v>
      </c>
      <c r="KP348">
        <v>0.28223480000000001</v>
      </c>
      <c r="KQ348">
        <v>29.402460000000001</v>
      </c>
      <c r="KR348" s="1">
        <v>1.071745E-3</v>
      </c>
      <c r="KS348">
        <v>0.6210987</v>
      </c>
      <c r="KT348">
        <v>0.28238629999999998</v>
      </c>
      <c r="KU348">
        <v>29.325060000000001</v>
      </c>
      <c r="KV348" s="1">
        <v>9.5175350000000001E-4</v>
      </c>
      <c r="KW348">
        <v>0.55085139999999999</v>
      </c>
      <c r="KX348">
        <v>0.28254889999999999</v>
      </c>
      <c r="KY348">
        <v>29.142440000000001</v>
      </c>
      <c r="KZ348" s="1">
        <v>8.6901380000000002E-4</v>
      </c>
      <c r="LA348">
        <v>0.50229550000000001</v>
      </c>
      <c r="LB348">
        <v>0.2827189</v>
      </c>
      <c r="LC348">
        <v>28.792940000000002</v>
      </c>
      <c r="LD348" s="1">
        <v>8.0839639999999999E-4</v>
      </c>
      <c r="LE348">
        <v>0.46669820000000001</v>
      </c>
      <c r="LF348">
        <v>0.2828755</v>
      </c>
      <c r="LG348">
        <v>28.455880000000001</v>
      </c>
      <c r="LH348" s="1">
        <v>7.6070849999999998E-4</v>
      </c>
      <c r="LI348">
        <v>0.4386486</v>
      </c>
      <c r="LJ348">
        <v>0.28304790000000002</v>
      </c>
      <c r="LK348">
        <v>28.739879999999999</v>
      </c>
      <c r="LL348" s="1">
        <v>7.2053440000000002E-4</v>
      </c>
      <c r="LM348">
        <v>0.41502480000000003</v>
      </c>
      <c r="LN348">
        <v>0.28320640000000002</v>
      </c>
      <c r="LO348">
        <v>28.816759999999999</v>
      </c>
      <c r="LP348" s="1">
        <v>6.8517250000000001E-4</v>
      </c>
      <c r="LQ348">
        <v>0.39418579999999998</v>
      </c>
      <c r="LR348">
        <v>0.2833792</v>
      </c>
      <c r="LS348">
        <v>29.15907</v>
      </c>
      <c r="LT348" s="1">
        <v>6.5294020000000003E-4</v>
      </c>
      <c r="LU348">
        <v>0.3751911</v>
      </c>
      <c r="LV348">
        <v>0.28354249999999998</v>
      </c>
      <c r="LW348">
        <v>29.731770000000001</v>
      </c>
      <c r="LX348" s="1">
        <v>6.2313340000000003E-4</v>
      </c>
      <c r="LY348">
        <v>0.35765360000000002</v>
      </c>
      <c r="LZ348">
        <v>0.2836921</v>
      </c>
      <c r="MA348">
        <v>29.91075</v>
      </c>
      <c r="MB348" s="1">
        <v>5.9530369999999996E-4</v>
      </c>
      <c r="MC348">
        <v>0.34130630000000001</v>
      </c>
      <c r="MD348">
        <v>0.2838386</v>
      </c>
      <c r="ME348">
        <v>29.875319999999999</v>
      </c>
      <c r="MF348" s="1">
        <v>5.6927520000000001E-4</v>
      </c>
      <c r="MG348">
        <v>0.32599250000000002</v>
      </c>
      <c r="MH348">
        <v>0.2839681</v>
      </c>
      <c r="MI348">
        <v>29.619769999999999</v>
      </c>
      <c r="MJ348" s="1">
        <v>5.4465510000000004E-4</v>
      </c>
      <c r="MK348">
        <v>0.3115676</v>
      </c>
      <c r="ML348">
        <v>0.28408</v>
      </c>
      <c r="MM348">
        <v>29.37641</v>
      </c>
      <c r="MN348" s="1">
        <v>5.2134049999999997E-4</v>
      </c>
      <c r="MO348">
        <v>0.29793799999999998</v>
      </c>
      <c r="MP348">
        <v>0.28417809999999999</v>
      </c>
      <c r="MQ348">
        <v>29.678930000000001</v>
      </c>
      <c r="MR348" s="1">
        <v>4.9923209999999999E-4</v>
      </c>
      <c r="MS348">
        <v>0.28503529999999999</v>
      </c>
      <c r="MT348">
        <v>0.28426089999999998</v>
      </c>
      <c r="MU348">
        <v>30.015910000000002</v>
      </c>
      <c r="MV348" s="1">
        <v>4.783055E-4</v>
      </c>
      <c r="MW348">
        <v>0.2728081</v>
      </c>
      <c r="MX348">
        <v>0.28432380000000002</v>
      </c>
      <c r="MY348">
        <v>30.336559999999999</v>
      </c>
      <c r="MZ348" s="1">
        <v>4.5835560000000001E-4</v>
      </c>
      <c r="NA348">
        <v>0.26122089999999998</v>
      </c>
      <c r="NB348">
        <v>0.28437669999999998</v>
      </c>
      <c r="NC348">
        <v>30.708179999999999</v>
      </c>
      <c r="ND348" s="1">
        <v>4.3938879999999998E-4</v>
      </c>
      <c r="NE348">
        <v>0.25020829999999999</v>
      </c>
      <c r="NF348">
        <v>0.28440929999999998</v>
      </c>
      <c r="NG348">
        <v>30.68441</v>
      </c>
      <c r="NH348" s="1">
        <v>4.2135220000000001E-4</v>
      </c>
      <c r="NI348">
        <v>0.23976449999999999</v>
      </c>
      <c r="NJ348">
        <v>0.28440530000000003</v>
      </c>
      <c r="NK348">
        <v>30.564319999999999</v>
      </c>
      <c r="NL348" s="1">
        <v>4.0417369999999999E-4</v>
      </c>
      <c r="NM348">
        <v>0.2298366</v>
      </c>
      <c r="NN348">
        <v>0.28440080000000001</v>
      </c>
      <c r="NO348">
        <v>30.25291</v>
      </c>
      <c r="NP348" s="1">
        <v>3.8782129999999999E-4</v>
      </c>
      <c r="NQ348">
        <v>0.22039719999999999</v>
      </c>
      <c r="NR348">
        <v>0.28435899999999997</v>
      </c>
      <c r="NS348">
        <v>29.82197</v>
      </c>
      <c r="NT348" s="1">
        <v>3.722272E-4</v>
      </c>
      <c r="NU348">
        <v>0.21143239999999999</v>
      </c>
      <c r="NV348">
        <v>0.28430620000000001</v>
      </c>
      <c r="NW348">
        <v>29.595610000000001</v>
      </c>
      <c r="NX348" s="1">
        <v>3.5740549999999999E-4</v>
      </c>
      <c r="NY348">
        <v>0.20291519999999999</v>
      </c>
      <c r="NZ348">
        <v>0.28423029999999999</v>
      </c>
      <c r="OA348">
        <v>29.627739999999999</v>
      </c>
      <c r="OB348" s="1">
        <v>3.4323740000000001E-4</v>
      </c>
      <c r="OC348">
        <v>0.19481010000000001</v>
      </c>
      <c r="OD348">
        <v>0.28414519999999999</v>
      </c>
      <c r="OE348">
        <v>29.54035</v>
      </c>
      <c r="OF348" s="1">
        <v>3.297706E-4</v>
      </c>
      <c r="OG348">
        <v>0.1871023</v>
      </c>
      <c r="OH348">
        <v>0.28403729999999999</v>
      </c>
      <c r="OI348">
        <v>29.544969999999999</v>
      </c>
      <c r="OJ348" s="1">
        <v>3.1700720000000002E-4</v>
      </c>
      <c r="OK348">
        <v>0.17981530000000001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1.1593899999999999</v>
      </c>
      <c r="G349">
        <v>24.616119999999999</v>
      </c>
      <c r="H349">
        <v>0</v>
      </c>
      <c r="I349">
        <v>0</v>
      </c>
      <c r="J349">
        <v>1.1503829999999999</v>
      </c>
      <c r="K349">
        <v>24.527979999999999</v>
      </c>
      <c r="L349">
        <v>0</v>
      </c>
      <c r="M349">
        <v>0</v>
      </c>
      <c r="N349">
        <v>1.1425110000000001</v>
      </c>
      <c r="O349">
        <v>24.666550000000001</v>
      </c>
      <c r="P349">
        <v>0</v>
      </c>
      <c r="Q349">
        <v>0</v>
      </c>
      <c r="R349">
        <v>1.1348469999999999</v>
      </c>
      <c r="S349">
        <v>24.59901</v>
      </c>
      <c r="T349">
        <v>0</v>
      </c>
      <c r="U349">
        <v>0</v>
      </c>
      <c r="V349">
        <v>1.127572</v>
      </c>
      <c r="W349">
        <v>24.543299999999999</v>
      </c>
      <c r="X349">
        <v>0</v>
      </c>
      <c r="Y349">
        <v>0</v>
      </c>
      <c r="Z349">
        <v>1.120581</v>
      </c>
      <c r="AA349">
        <v>24.37444</v>
      </c>
      <c r="AB349">
        <v>0</v>
      </c>
      <c r="AC349">
        <v>0</v>
      </c>
      <c r="AD349">
        <v>1.114349</v>
      </c>
      <c r="AE349">
        <v>24.154679999999999</v>
      </c>
      <c r="AF349">
        <v>0</v>
      </c>
      <c r="AG349">
        <v>0</v>
      </c>
      <c r="AH349">
        <v>1.110447</v>
      </c>
      <c r="AI349">
        <v>23.876329999999999</v>
      </c>
      <c r="AJ349">
        <v>0</v>
      </c>
      <c r="AK349">
        <v>0</v>
      </c>
      <c r="AL349">
        <v>1.1092649999999999</v>
      </c>
      <c r="AM349">
        <v>23.890419999999999</v>
      </c>
      <c r="AN349">
        <v>0</v>
      </c>
      <c r="AO349">
        <v>0</v>
      </c>
      <c r="AP349">
        <v>1.10988</v>
      </c>
      <c r="AQ349">
        <v>23.805789999999998</v>
      </c>
      <c r="AR349">
        <v>0</v>
      </c>
      <c r="AS349">
        <v>0</v>
      </c>
      <c r="AT349">
        <v>1.1113679999999999</v>
      </c>
      <c r="AU349">
        <v>23.79627</v>
      </c>
      <c r="AV349">
        <v>0</v>
      </c>
      <c r="AW349">
        <v>0</v>
      </c>
      <c r="AX349">
        <v>1.1135919999999999</v>
      </c>
      <c r="AY349">
        <v>23.795439999999999</v>
      </c>
      <c r="AZ349">
        <v>0</v>
      </c>
      <c r="BA349">
        <v>0</v>
      </c>
      <c r="BB349">
        <v>1.1161110000000001</v>
      </c>
      <c r="BC349">
        <v>23.85905</v>
      </c>
      <c r="BD349">
        <v>0</v>
      </c>
      <c r="BE349">
        <v>0</v>
      </c>
      <c r="BF349">
        <v>1.1185369999999999</v>
      </c>
      <c r="BG349">
        <v>23.799710000000001</v>
      </c>
      <c r="BH349">
        <v>0</v>
      </c>
      <c r="BI349">
        <v>0</v>
      </c>
      <c r="BJ349">
        <v>1.1213439999999999</v>
      </c>
      <c r="BK349">
        <v>23.785710000000002</v>
      </c>
      <c r="BL349">
        <v>0</v>
      </c>
      <c r="BM349">
        <v>0</v>
      </c>
      <c r="BN349">
        <v>1.12493</v>
      </c>
      <c r="BO349">
        <v>23.90315</v>
      </c>
      <c r="BP349">
        <v>0</v>
      </c>
      <c r="BQ349">
        <v>0</v>
      </c>
      <c r="BR349">
        <v>1.128498</v>
      </c>
      <c r="BS349">
        <v>24.189620000000001</v>
      </c>
      <c r="BT349">
        <v>0</v>
      </c>
      <c r="BU349">
        <v>1.8201910000000001E-38</v>
      </c>
      <c r="BV349">
        <v>1.132482</v>
      </c>
      <c r="BW349">
        <v>24.523710000000001</v>
      </c>
      <c r="BX349">
        <v>3.2238959999999999E-28</v>
      </c>
      <c r="BY349">
        <v>2.399214E-26</v>
      </c>
      <c r="BZ349">
        <v>1.1370469999999999</v>
      </c>
      <c r="CA349">
        <v>24.827570000000001</v>
      </c>
      <c r="CB349" s="1">
        <v>4.9568050000000001E-22</v>
      </c>
      <c r="CC349" s="1">
        <v>4.327698E-20</v>
      </c>
      <c r="CD349">
        <v>1.1416660000000001</v>
      </c>
      <c r="CE349">
        <v>24.849240000000002</v>
      </c>
      <c r="CF349" s="1">
        <v>1.28816E-14</v>
      </c>
      <c r="CG349" s="1">
        <v>1.0602710000000001E-12</v>
      </c>
      <c r="CH349">
        <v>1.1463019999999999</v>
      </c>
      <c r="CI349">
        <v>24.794350000000001</v>
      </c>
      <c r="CJ349" s="1">
        <v>2.2641450000000001E-10</v>
      </c>
      <c r="CK349" s="1">
        <v>1.929133E-8</v>
      </c>
      <c r="CL349">
        <v>1.150768</v>
      </c>
      <c r="CM349">
        <v>24.629000000000001</v>
      </c>
      <c r="CN349" s="1">
        <v>2.1868320000000001E-7</v>
      </c>
      <c r="CO349" s="1">
        <v>1.891392E-5</v>
      </c>
      <c r="CP349">
        <v>1.1553340000000001</v>
      </c>
      <c r="CQ349">
        <v>24.389279999999999</v>
      </c>
      <c r="CR349" s="1">
        <v>4.2987259999999998E-5</v>
      </c>
      <c r="CS349" s="1">
        <v>3.747757E-3</v>
      </c>
      <c r="CT349">
        <v>1.1590990000000001</v>
      </c>
      <c r="CU349">
        <v>24.373190000000001</v>
      </c>
      <c r="CV349" s="1">
        <v>2.7070869999999999E-3</v>
      </c>
      <c r="CW349" s="1">
        <v>0.23766119999999999</v>
      </c>
      <c r="CX349">
        <v>1.1621950000000001</v>
      </c>
      <c r="CY349">
        <v>24.515630000000002</v>
      </c>
      <c r="CZ349" s="1">
        <v>6.8784399999999996E-2</v>
      </c>
      <c r="DA349" s="1">
        <v>6.0695860000000001</v>
      </c>
      <c r="DB349">
        <v>1.1645080000000001</v>
      </c>
      <c r="DC349">
        <v>24.64256</v>
      </c>
      <c r="DD349" s="1">
        <v>0.82395180000000001</v>
      </c>
      <c r="DE349" s="1">
        <v>73.029889999999995</v>
      </c>
      <c r="DF349">
        <v>1.1658759999999999</v>
      </c>
      <c r="DG349">
        <v>24.748909999999999</v>
      </c>
      <c r="DH349" s="1">
        <v>5.2137229999999999</v>
      </c>
      <c r="DI349" s="1">
        <v>464.45819999999998</v>
      </c>
      <c r="DJ349">
        <v>1.1665319999999999</v>
      </c>
      <c r="DK349">
        <v>24.60876</v>
      </c>
      <c r="DL349" s="1">
        <v>19.076280000000001</v>
      </c>
      <c r="DM349">
        <v>1707.627</v>
      </c>
      <c r="DN349">
        <v>1.1667110000000001</v>
      </c>
      <c r="DO349">
        <v>24.494689999999999</v>
      </c>
      <c r="DP349" s="1">
        <v>43.404240000000001</v>
      </c>
      <c r="DQ349">
        <v>3903</v>
      </c>
      <c r="DR349">
        <v>1.166299</v>
      </c>
      <c r="DS349">
        <v>24.28424</v>
      </c>
      <c r="DT349">
        <v>65.350290000000001</v>
      </c>
      <c r="DU349">
        <v>5904.7889999999998</v>
      </c>
      <c r="DV349">
        <v>1.1665160000000001</v>
      </c>
      <c r="DW349">
        <v>24.095269999999999</v>
      </c>
      <c r="DX349">
        <v>68.707470000000001</v>
      </c>
      <c r="DY349">
        <v>6232.1040000000003</v>
      </c>
      <c r="DZ349">
        <v>1.1662360000000001</v>
      </c>
      <c r="EA349">
        <v>24.143160000000002</v>
      </c>
      <c r="EB349">
        <v>52.652099999999997</v>
      </c>
      <c r="EC349">
        <v>4795.1880000000001</v>
      </c>
      <c r="ED349">
        <v>1.1654960000000001</v>
      </c>
      <c r="EE349">
        <v>24.331009999999999</v>
      </c>
      <c r="EF349">
        <v>30.67109</v>
      </c>
      <c r="EG349">
        <v>2804.663</v>
      </c>
      <c r="EH349">
        <v>1.1644600000000001</v>
      </c>
      <c r="EI349">
        <v>24.56747</v>
      </c>
      <c r="EJ349">
        <v>14.040279999999999</v>
      </c>
      <c r="EK349">
        <v>1289.0340000000001</v>
      </c>
      <c r="EL349">
        <v>1.1631480000000001</v>
      </c>
      <c r="EM349">
        <v>24.72193</v>
      </c>
      <c r="EN349">
        <v>5.2409030000000003</v>
      </c>
      <c r="EO349">
        <v>483.02109999999999</v>
      </c>
      <c r="EP349">
        <v>1.161686</v>
      </c>
      <c r="EQ349">
        <v>24.662430000000001</v>
      </c>
      <c r="ER349">
        <v>1.663451</v>
      </c>
      <c r="ES349">
        <v>153.8897</v>
      </c>
      <c r="ET349">
        <v>1.160158</v>
      </c>
      <c r="EU349">
        <v>24.442270000000001</v>
      </c>
      <c r="EV349">
        <v>0.48560140000000002</v>
      </c>
      <c r="EW349">
        <v>45.007640000000002</v>
      </c>
      <c r="EX349">
        <v>1.1590720000000001</v>
      </c>
      <c r="EY349">
        <v>24.214870000000001</v>
      </c>
      <c r="EZ349">
        <v>0.16069249999999999</v>
      </c>
      <c r="FA349">
        <v>14.857559999999999</v>
      </c>
      <c r="FB349">
        <v>1.158223</v>
      </c>
      <c r="FC349">
        <v>24.16619</v>
      </c>
      <c r="FD349">
        <v>8.4250169999999999E-2</v>
      </c>
      <c r="FE349">
        <v>7.7395319999999996</v>
      </c>
      <c r="FF349">
        <v>1.157165</v>
      </c>
      <c r="FG349">
        <v>24.656749999999999</v>
      </c>
      <c r="FH349">
        <v>6.8621650000000006E-2</v>
      </c>
      <c r="FI349">
        <v>6.2837059999999996</v>
      </c>
      <c r="FJ349">
        <v>1.1552519999999999</v>
      </c>
      <c r="FK349">
        <v>25.03847</v>
      </c>
      <c r="FL349">
        <v>6.4891740000000003E-2</v>
      </c>
      <c r="FM349">
        <v>5.9459039999999996</v>
      </c>
      <c r="FN349">
        <v>1.153208</v>
      </c>
      <c r="FO349">
        <v>25.4297</v>
      </c>
      <c r="FP349">
        <v>6.207667E-2</v>
      </c>
      <c r="FQ349">
        <v>5.6976969999999998</v>
      </c>
      <c r="FR349">
        <v>1.151543</v>
      </c>
      <c r="FS349">
        <v>25.583580000000001</v>
      </c>
      <c r="FT349">
        <v>5.8455500000000001E-2</v>
      </c>
      <c r="FU349">
        <v>5.3733389999999996</v>
      </c>
      <c r="FV349">
        <v>1.15096</v>
      </c>
      <c r="FW349">
        <v>25.48452</v>
      </c>
      <c r="FX349">
        <v>5.4216479999999997E-2</v>
      </c>
      <c r="FY349">
        <v>4.9867660000000003</v>
      </c>
      <c r="FZ349">
        <v>1.1503570000000001</v>
      </c>
      <c r="GA349">
        <v>25.2437</v>
      </c>
      <c r="GB349">
        <v>4.9707010000000003E-2</v>
      </c>
      <c r="GC349">
        <v>4.5750440000000001</v>
      </c>
      <c r="GD349">
        <v>1.149948</v>
      </c>
      <c r="GE349">
        <v>24.885069999999999</v>
      </c>
      <c r="GF349" s="1">
        <v>4.5217309999999997E-2</v>
      </c>
      <c r="GG349">
        <v>4.1647119999999997</v>
      </c>
      <c r="GH349">
        <v>1.1505650000000001</v>
      </c>
      <c r="GI349">
        <v>24.763169999999999</v>
      </c>
      <c r="GJ349" s="1">
        <v>4.1066270000000002E-2</v>
      </c>
      <c r="GK349">
        <v>3.7815240000000001</v>
      </c>
      <c r="GL349">
        <v>1.1512990000000001</v>
      </c>
      <c r="GM349">
        <v>25.318180000000002</v>
      </c>
      <c r="GN349" s="1">
        <v>3.724156E-2</v>
      </c>
      <c r="GO349">
        <v>3.4287580000000002</v>
      </c>
      <c r="GP349">
        <v>1.1499490000000001</v>
      </c>
      <c r="GQ349">
        <v>25.866250000000001</v>
      </c>
      <c r="GR349" s="1">
        <v>3.3802579999999999E-2</v>
      </c>
      <c r="GS349">
        <v>3.1132170000000001</v>
      </c>
      <c r="GT349">
        <v>1.148927</v>
      </c>
      <c r="GU349">
        <v>26.505600000000001</v>
      </c>
      <c r="GV349" s="1">
        <v>3.0684240000000002E-2</v>
      </c>
      <c r="GW349">
        <v>2.8263590000000001</v>
      </c>
      <c r="GX349">
        <v>1.1478269999999999</v>
      </c>
      <c r="GY349">
        <v>27.095079999999999</v>
      </c>
      <c r="GZ349" s="1">
        <v>2.7860510000000002E-2</v>
      </c>
      <c r="HA349">
        <v>2.567491</v>
      </c>
      <c r="HB349">
        <v>1.1470610000000001</v>
      </c>
      <c r="HC349">
        <v>27.277439999999999</v>
      </c>
      <c r="HD349" s="1">
        <v>2.531336E-2</v>
      </c>
      <c r="HE349">
        <v>2.334406</v>
      </c>
      <c r="HF349">
        <v>1.1464399999999999</v>
      </c>
      <c r="HG349">
        <v>27.177969999999998</v>
      </c>
      <c r="HH349" s="1">
        <v>2.298122E-2</v>
      </c>
      <c r="HI349">
        <v>2.1210900000000001</v>
      </c>
      <c r="HJ349">
        <v>1.1459109999999999</v>
      </c>
      <c r="HK349">
        <v>26.90474</v>
      </c>
      <c r="HL349" s="1">
        <v>2.085391E-2</v>
      </c>
      <c r="HM349">
        <v>1.9267540000000001</v>
      </c>
      <c r="HN349">
        <v>1.1458680000000001</v>
      </c>
      <c r="HO349">
        <v>26.608440000000002</v>
      </c>
      <c r="HP349" s="1">
        <v>1.89181E-2</v>
      </c>
      <c r="HQ349">
        <v>1.7496020000000001</v>
      </c>
      <c r="HR349">
        <v>1.1463639999999999</v>
      </c>
      <c r="HS349">
        <v>26.950369999999999</v>
      </c>
      <c r="HT349" s="1">
        <v>1.7180379999999999E-2</v>
      </c>
      <c r="HU349">
        <v>1.589955</v>
      </c>
      <c r="HV349">
        <v>1.147489</v>
      </c>
      <c r="HW349">
        <v>27.44605</v>
      </c>
      <c r="HX349" s="1">
        <v>1.56096E-2</v>
      </c>
      <c r="HY349">
        <v>1.4448099999999999</v>
      </c>
      <c r="HZ349">
        <v>1.1485350000000001</v>
      </c>
      <c r="IA349">
        <v>28.044519999999999</v>
      </c>
      <c r="IB349" s="1">
        <v>1.418782E-2</v>
      </c>
      <c r="IC349">
        <v>1.313501</v>
      </c>
      <c r="ID349">
        <v>1.148763</v>
      </c>
      <c r="IE349">
        <v>28.765609999999999</v>
      </c>
      <c r="IF349" s="1">
        <v>1.2900389999999999E-2</v>
      </c>
      <c r="IG349">
        <v>1.1948099999999999</v>
      </c>
      <c r="IH349">
        <v>1.1492579999999999</v>
      </c>
      <c r="II349">
        <v>28.979230000000001</v>
      </c>
      <c r="IJ349" s="1">
        <v>1.172899E-2</v>
      </c>
      <c r="IK349">
        <v>1.086438</v>
      </c>
      <c r="IL349">
        <v>1.15004</v>
      </c>
      <c r="IM349">
        <v>28.9877</v>
      </c>
      <c r="IN349" s="1">
        <v>1.065106E-2</v>
      </c>
      <c r="IO349">
        <v>0.98643230000000004</v>
      </c>
      <c r="IP349">
        <v>1.15127</v>
      </c>
      <c r="IQ349">
        <v>28.79083</v>
      </c>
      <c r="IR349" s="1">
        <v>9.6482270000000005E-3</v>
      </c>
      <c r="IS349">
        <v>0.89313390000000004</v>
      </c>
      <c r="IT349">
        <v>1.1526430000000001</v>
      </c>
      <c r="IU349">
        <v>28.43873</v>
      </c>
      <c r="IV349" s="1">
        <v>8.7068389999999992E-3</v>
      </c>
      <c r="IW349">
        <v>0.80537320000000001</v>
      </c>
      <c r="IX349">
        <v>1.1538060000000001</v>
      </c>
      <c r="IY349">
        <v>28.502140000000001</v>
      </c>
      <c r="IZ349" s="1">
        <v>7.8154829999999998E-3</v>
      </c>
      <c r="JA349">
        <v>0.72247360000000005</v>
      </c>
      <c r="JB349">
        <v>1.1546380000000001</v>
      </c>
      <c r="JC349">
        <v>28.299320000000002</v>
      </c>
      <c r="JD349" s="1">
        <v>6.9665329999999996E-3</v>
      </c>
      <c r="JE349">
        <v>0.64379410000000004</v>
      </c>
      <c r="JF349">
        <v>1.1550549999999999</v>
      </c>
      <c r="JG349">
        <v>28.465789999999998</v>
      </c>
      <c r="JH349" s="1">
        <v>6.1496989999999998E-3</v>
      </c>
      <c r="JI349">
        <v>0.56832910000000003</v>
      </c>
      <c r="JJ349">
        <v>1.155014</v>
      </c>
      <c r="JK349">
        <v>28.45147</v>
      </c>
      <c r="JL349" s="1">
        <v>5.3522730000000003E-3</v>
      </c>
      <c r="JM349">
        <v>0.49485289999999998</v>
      </c>
      <c r="JN349">
        <v>1.1547149999999999</v>
      </c>
      <c r="JO349">
        <v>28.586030000000001</v>
      </c>
      <c r="JP349" s="1">
        <v>4.5660700000000002E-3</v>
      </c>
      <c r="JQ349">
        <v>0.42247899999999999</v>
      </c>
      <c r="JR349">
        <v>1.1542490000000001</v>
      </c>
      <c r="JS349">
        <v>28.74127</v>
      </c>
      <c r="JT349" s="1">
        <v>3.7997159999999999E-3</v>
      </c>
      <c r="JU349">
        <v>0.35189350000000003</v>
      </c>
      <c r="JV349">
        <v>1.1536109999999999</v>
      </c>
      <c r="JW349">
        <v>28.768380000000001</v>
      </c>
      <c r="JX349" s="1">
        <v>3.081833E-3</v>
      </c>
      <c r="JY349">
        <v>0.28567619999999999</v>
      </c>
      <c r="JZ349">
        <v>1.152952</v>
      </c>
      <c r="KA349">
        <v>28.68965</v>
      </c>
      <c r="KB349" s="1">
        <v>2.450898E-3</v>
      </c>
      <c r="KC349">
        <v>0.22736000000000001</v>
      </c>
      <c r="KD349">
        <v>1.152566</v>
      </c>
      <c r="KE349">
        <v>29.090060000000001</v>
      </c>
      <c r="KF349" s="1">
        <v>1.936531E-3</v>
      </c>
      <c r="KG349">
        <v>0.17969859999999999</v>
      </c>
      <c r="KH349">
        <v>1.153157</v>
      </c>
      <c r="KI349">
        <v>29.016069999999999</v>
      </c>
      <c r="KJ349" s="1">
        <v>1.5480279999999999E-3</v>
      </c>
      <c r="KK349">
        <v>0.14354220000000001</v>
      </c>
      <c r="KL349">
        <v>1.1546320000000001</v>
      </c>
      <c r="KM349">
        <v>29.243849999999998</v>
      </c>
      <c r="KN349" s="1">
        <v>1.273064E-3</v>
      </c>
      <c r="KO349">
        <v>0.11783929999999999</v>
      </c>
      <c r="KP349">
        <v>1.1569510000000001</v>
      </c>
      <c r="KQ349">
        <v>29.413630000000001</v>
      </c>
      <c r="KR349" s="1">
        <v>1.0867369999999999E-3</v>
      </c>
      <c r="KS349">
        <v>0.10033590000000001</v>
      </c>
      <c r="KT349">
        <v>1.1597489999999999</v>
      </c>
      <c r="KU349">
        <v>29.325420000000001</v>
      </c>
      <c r="KV349" s="1">
        <v>9.6190900000000005E-4</v>
      </c>
      <c r="KW349">
        <v>8.8560219999999995E-2</v>
      </c>
      <c r="KX349">
        <v>1.16303</v>
      </c>
      <c r="KY349">
        <v>29.136299999999999</v>
      </c>
      <c r="KZ349" s="1">
        <v>8.7619110000000005E-4</v>
      </c>
      <c r="LA349">
        <v>8.0418799999999999E-2</v>
      </c>
      <c r="LB349">
        <v>1.166296</v>
      </c>
      <c r="LC349">
        <v>28.81561</v>
      </c>
      <c r="LD349" s="1">
        <v>8.1383089999999996E-4</v>
      </c>
      <c r="LE349">
        <v>7.4476070000000005E-2</v>
      </c>
      <c r="LF349">
        <v>1.169737</v>
      </c>
      <c r="LG349">
        <v>28.497109999999999</v>
      </c>
      <c r="LH349" s="1">
        <v>7.651057E-4</v>
      </c>
      <c r="LI349">
        <v>6.9807739999999993E-2</v>
      </c>
      <c r="LJ349">
        <v>1.1733089999999999</v>
      </c>
      <c r="LK349">
        <v>28.815180000000002</v>
      </c>
      <c r="LL349" s="1">
        <v>7.2433000000000003E-4</v>
      </c>
      <c r="LM349">
        <v>6.5890569999999996E-2</v>
      </c>
      <c r="LN349">
        <v>1.1771510000000001</v>
      </c>
      <c r="LO349">
        <v>28.86786</v>
      </c>
      <c r="LP349" s="1">
        <v>6.8856400000000002E-4</v>
      </c>
      <c r="LQ349">
        <v>6.2433629999999997E-2</v>
      </c>
      <c r="LR349">
        <v>1.1812279999999999</v>
      </c>
      <c r="LS349">
        <v>29.179480000000002</v>
      </c>
      <c r="LT349" s="1">
        <v>6.5607709999999995E-4</v>
      </c>
      <c r="LU349">
        <v>5.9286470000000001E-2</v>
      </c>
      <c r="LV349">
        <v>1.185424</v>
      </c>
      <c r="LW349">
        <v>29.75883</v>
      </c>
      <c r="LX349" s="1">
        <v>6.2602090000000001E-4</v>
      </c>
      <c r="LY349">
        <v>5.6377579999999997E-2</v>
      </c>
      <c r="LZ349">
        <v>1.1897439999999999</v>
      </c>
      <c r="MA349">
        <v>29.911919999999999</v>
      </c>
      <c r="MB349" s="1">
        <v>5.9801259999999997E-4</v>
      </c>
      <c r="MC349">
        <v>5.3667390000000002E-2</v>
      </c>
      <c r="MD349">
        <v>1.194051</v>
      </c>
      <c r="ME349">
        <v>29.855429999999998</v>
      </c>
      <c r="MF349" s="1">
        <v>5.7180869999999995E-4</v>
      </c>
      <c r="MG349">
        <v>5.1131290000000003E-2</v>
      </c>
      <c r="MH349">
        <v>1.198399</v>
      </c>
      <c r="MI349">
        <v>29.635719999999999</v>
      </c>
      <c r="MJ349" s="1">
        <v>5.4705430000000005E-4</v>
      </c>
      <c r="MK349">
        <v>4.8746810000000002E-2</v>
      </c>
      <c r="ML349">
        <v>1.202701</v>
      </c>
      <c r="MM349">
        <v>29.418330000000001</v>
      </c>
      <c r="MN349" s="1">
        <v>5.2359870000000003E-4</v>
      </c>
      <c r="MO349">
        <v>4.6495109999999999E-2</v>
      </c>
      <c r="MP349">
        <v>1.2068639999999999</v>
      </c>
      <c r="MQ349">
        <v>29.74689</v>
      </c>
      <c r="MR349" s="1">
        <v>5.0136579999999998E-4</v>
      </c>
      <c r="MS349">
        <v>4.4369310000000002E-2</v>
      </c>
      <c r="MT349">
        <v>1.210909</v>
      </c>
      <c r="MU349">
        <v>30.068899999999999</v>
      </c>
      <c r="MV349" s="1">
        <v>4.803136E-4</v>
      </c>
      <c r="MW349">
        <v>4.2362410000000003E-2</v>
      </c>
      <c r="MX349">
        <v>1.2148589999999999</v>
      </c>
      <c r="MY349">
        <v>30.361529999999998</v>
      </c>
      <c r="MZ349" s="1">
        <v>4.6026539999999999E-4</v>
      </c>
      <c r="NA349">
        <v>4.0465019999999997E-2</v>
      </c>
      <c r="NB349">
        <v>1.218672</v>
      </c>
      <c r="NC349">
        <v>30.722449999999998</v>
      </c>
      <c r="ND349" s="1">
        <v>4.4120040000000002E-4</v>
      </c>
      <c r="NE349">
        <v>3.8668830000000001E-2</v>
      </c>
      <c r="NF349">
        <v>1.2222150000000001</v>
      </c>
      <c r="NG349">
        <v>30.67399</v>
      </c>
      <c r="NH349" s="1">
        <v>4.2306629999999998E-4</v>
      </c>
      <c r="NI349">
        <v>3.6969399999999999E-2</v>
      </c>
      <c r="NJ349">
        <v>1.225751</v>
      </c>
      <c r="NK349">
        <v>30.554739999999999</v>
      </c>
      <c r="NL349" s="1">
        <v>4.0579789999999999E-4</v>
      </c>
      <c r="NM349">
        <v>3.5356350000000002E-2</v>
      </c>
      <c r="NN349">
        <v>1.2291829999999999</v>
      </c>
      <c r="NO349">
        <v>30.27374</v>
      </c>
      <c r="NP349" s="1">
        <v>3.8936640000000001E-4</v>
      </c>
      <c r="NQ349">
        <v>3.3828209999999997E-2</v>
      </c>
      <c r="NR349">
        <v>1.232529</v>
      </c>
      <c r="NS349">
        <v>29.857150000000001</v>
      </c>
      <c r="NT349" s="1">
        <v>3.7369760000000003E-4</v>
      </c>
      <c r="NU349">
        <v>3.2378850000000001E-2</v>
      </c>
      <c r="NV349">
        <v>1.2357689999999999</v>
      </c>
      <c r="NW349">
        <v>29.638280000000002</v>
      </c>
      <c r="NX349" s="1">
        <v>3.5880329999999998E-4</v>
      </c>
      <c r="NY349">
        <v>3.1005459999999999E-2</v>
      </c>
      <c r="NZ349">
        <v>1.2387459999999999</v>
      </c>
      <c r="OA349">
        <v>29.681950000000001</v>
      </c>
      <c r="OB349" s="1">
        <v>3.4456610000000001E-4</v>
      </c>
      <c r="OC349" s="1">
        <v>2.9703569999999999E-2</v>
      </c>
      <c r="OD349">
        <v>1.241452</v>
      </c>
      <c r="OE349">
        <v>29.562860000000001</v>
      </c>
      <c r="OF349" s="1">
        <v>3.3103370000000002E-4</v>
      </c>
      <c r="OG349" s="1">
        <v>2.8471219999999998E-2</v>
      </c>
      <c r="OH349">
        <v>1.2440770000000001</v>
      </c>
      <c r="OI349">
        <v>29.55714</v>
      </c>
      <c r="OJ349" s="1">
        <v>3.1818619999999999E-4</v>
      </c>
      <c r="OK349" s="1">
        <v>2.7306799999999999E-2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0.81412790000000002</v>
      </c>
      <c r="G350">
        <v>24.62724</v>
      </c>
      <c r="H350">
        <v>0</v>
      </c>
      <c r="I350">
        <v>0</v>
      </c>
      <c r="J350">
        <v>0.80817090000000003</v>
      </c>
      <c r="K350">
        <v>24.53312</v>
      </c>
      <c r="L350">
        <v>0</v>
      </c>
      <c r="M350">
        <v>0</v>
      </c>
      <c r="N350">
        <v>0.80287059999999999</v>
      </c>
      <c r="O350">
        <v>24.67248</v>
      </c>
      <c r="P350">
        <v>0</v>
      </c>
      <c r="Q350">
        <v>0</v>
      </c>
      <c r="R350">
        <v>0.79764440000000003</v>
      </c>
      <c r="S350">
        <v>24.600370000000002</v>
      </c>
      <c r="T350">
        <v>0</v>
      </c>
      <c r="U350">
        <v>0</v>
      </c>
      <c r="V350">
        <v>0.79266820000000004</v>
      </c>
      <c r="W350">
        <v>24.54684</v>
      </c>
      <c r="X350">
        <v>0</v>
      </c>
      <c r="Y350">
        <v>0</v>
      </c>
      <c r="Z350">
        <v>0.78786149999999999</v>
      </c>
      <c r="AA350">
        <v>24.381019999999999</v>
      </c>
      <c r="AB350">
        <v>0</v>
      </c>
      <c r="AC350">
        <v>0</v>
      </c>
      <c r="AD350">
        <v>0.78353569999999995</v>
      </c>
      <c r="AE350">
        <v>24.16272</v>
      </c>
      <c r="AF350">
        <v>0</v>
      </c>
      <c r="AG350">
        <v>0</v>
      </c>
      <c r="AH350">
        <v>0.78072819999999998</v>
      </c>
      <c r="AI350">
        <v>23.886050000000001</v>
      </c>
      <c r="AJ350">
        <v>0</v>
      </c>
      <c r="AK350">
        <v>0</v>
      </c>
      <c r="AL350">
        <v>0.77960989999999997</v>
      </c>
      <c r="AM350">
        <v>23.900030000000001</v>
      </c>
      <c r="AN350">
        <v>0</v>
      </c>
      <c r="AO350">
        <v>0</v>
      </c>
      <c r="AP350">
        <v>0.77948879999999998</v>
      </c>
      <c r="AQ350">
        <v>23.80978</v>
      </c>
      <c r="AR350">
        <v>0</v>
      </c>
      <c r="AS350">
        <v>0</v>
      </c>
      <c r="AT350">
        <v>0.77978040000000004</v>
      </c>
      <c r="AU350">
        <v>23.796869999999998</v>
      </c>
      <c r="AV350">
        <v>0</v>
      </c>
      <c r="AW350">
        <v>0</v>
      </c>
      <c r="AX350">
        <v>0.78044519999999995</v>
      </c>
      <c r="AY350">
        <v>23.793810000000001</v>
      </c>
      <c r="AZ350">
        <v>0</v>
      </c>
      <c r="BA350">
        <v>0</v>
      </c>
      <c r="BB350">
        <v>0.78108040000000001</v>
      </c>
      <c r="BC350">
        <v>23.8565</v>
      </c>
      <c r="BD350">
        <v>0</v>
      </c>
      <c r="BE350">
        <v>0</v>
      </c>
      <c r="BF350">
        <v>0.78156329999999996</v>
      </c>
      <c r="BG350">
        <v>23.800229999999999</v>
      </c>
      <c r="BH350">
        <v>0</v>
      </c>
      <c r="BI350">
        <v>0</v>
      </c>
      <c r="BJ350">
        <v>0.78213600000000005</v>
      </c>
      <c r="BK350">
        <v>23.788160000000001</v>
      </c>
      <c r="BL350">
        <v>0</v>
      </c>
      <c r="BM350">
        <v>0</v>
      </c>
      <c r="BN350">
        <v>0.783057</v>
      </c>
      <c r="BO350">
        <v>23.909880000000001</v>
      </c>
      <c r="BP350">
        <v>0</v>
      </c>
      <c r="BQ350">
        <v>0</v>
      </c>
      <c r="BR350">
        <v>0.78396580000000005</v>
      </c>
      <c r="BS350">
        <v>24.19407</v>
      </c>
      <c r="BT350">
        <v>0</v>
      </c>
      <c r="BU350">
        <v>1.21748E-38</v>
      </c>
      <c r="BV350">
        <v>0.78512219999999999</v>
      </c>
      <c r="BW350">
        <v>24.52563</v>
      </c>
      <c r="BX350">
        <v>2.0684980000000001E-28</v>
      </c>
      <c r="BY350">
        <v>1.663068E-26</v>
      </c>
      <c r="BZ350">
        <v>0.78653899999999999</v>
      </c>
      <c r="CA350">
        <v>24.82687</v>
      </c>
      <c r="CB350" s="1">
        <v>4.3363960000000001E-22</v>
      </c>
      <c r="CC350" s="1">
        <v>4.2444170000000002E-20</v>
      </c>
      <c r="CD350">
        <v>0.78795440000000005</v>
      </c>
      <c r="CE350">
        <v>24.84544</v>
      </c>
      <c r="CF350" s="1">
        <v>1.003763E-14</v>
      </c>
      <c r="CG350" s="1">
        <v>9.1344150000000005E-13</v>
      </c>
      <c r="CH350">
        <v>0.78934890000000002</v>
      </c>
      <c r="CI350">
        <v>24.793430000000001</v>
      </c>
      <c r="CJ350" s="1">
        <v>1.9145079999999999E-10</v>
      </c>
      <c r="CK350" s="1">
        <v>1.8282860000000001E-8</v>
      </c>
      <c r="CL350">
        <v>0.79063360000000005</v>
      </c>
      <c r="CM350">
        <v>24.631869999999999</v>
      </c>
      <c r="CN350" s="1">
        <v>1.9189500000000001E-7</v>
      </c>
      <c r="CO350" s="1">
        <v>1.873617E-5</v>
      </c>
      <c r="CP350">
        <v>0.7919446</v>
      </c>
      <c r="CQ350">
        <v>24.395399999999999</v>
      </c>
      <c r="CR350" s="1">
        <v>3.8706830000000002E-5</v>
      </c>
      <c r="CS350" s="1">
        <v>3.8310499999999999E-3</v>
      </c>
      <c r="CT350">
        <v>0.79266599999999998</v>
      </c>
      <c r="CU350">
        <v>24.38327</v>
      </c>
      <c r="CV350" s="1">
        <v>2.488741E-3</v>
      </c>
      <c r="CW350" s="1">
        <v>0.2492944</v>
      </c>
      <c r="CX350">
        <v>0.79293259999999999</v>
      </c>
      <c r="CY350">
        <v>24.52392</v>
      </c>
      <c r="CZ350" s="1">
        <v>6.4354019999999998E-2</v>
      </c>
      <c r="DA350" s="1">
        <v>6.5086769999999996</v>
      </c>
      <c r="DB350">
        <v>0.79254530000000001</v>
      </c>
      <c r="DC350">
        <v>24.646519999999999</v>
      </c>
      <c r="DD350" s="1">
        <v>0.78265459999999998</v>
      </c>
      <c r="DE350" s="1">
        <v>79.85557</v>
      </c>
      <c r="DF350">
        <v>0.79148350000000001</v>
      </c>
      <c r="DG350">
        <v>24.752649999999999</v>
      </c>
      <c r="DH350" s="1">
        <v>5.0189550000000001</v>
      </c>
      <c r="DI350" s="1">
        <v>516.84699999999998</v>
      </c>
      <c r="DJ350">
        <v>0.78954679999999999</v>
      </c>
      <c r="DK350">
        <v>24.609660000000002</v>
      </c>
      <c r="DL350" s="1">
        <v>18.582650000000001</v>
      </c>
      <c r="DM350">
        <v>1930.701</v>
      </c>
      <c r="DN350">
        <v>0.78715400000000002</v>
      </c>
      <c r="DO350">
        <v>24.49577</v>
      </c>
      <c r="DP350" s="1">
        <v>42.73366</v>
      </c>
      <c r="DQ350">
        <v>4477.7160000000003</v>
      </c>
      <c r="DR350">
        <v>0.78412599999999999</v>
      </c>
      <c r="DS350">
        <v>24.286709999999999</v>
      </c>
      <c r="DT350">
        <v>64.956900000000005</v>
      </c>
      <c r="DU350">
        <v>6866.2960000000003</v>
      </c>
      <c r="DV350">
        <v>0.78134990000000004</v>
      </c>
      <c r="DW350">
        <v>24.097049999999999</v>
      </c>
      <c r="DX350">
        <v>68.881640000000004</v>
      </c>
      <c r="DY350">
        <v>7338.2910000000002</v>
      </c>
      <c r="DZ350">
        <v>0.77803900000000004</v>
      </c>
      <c r="EA350">
        <v>24.149170000000002</v>
      </c>
      <c r="EB350">
        <v>53.199910000000003</v>
      </c>
      <c r="EC350">
        <v>5713.5469999999996</v>
      </c>
      <c r="ED350">
        <v>0.7742137</v>
      </c>
      <c r="EE350">
        <v>24.33419</v>
      </c>
      <c r="EF350">
        <v>31.20824</v>
      </c>
      <c r="EG350">
        <v>3379.1019999999999</v>
      </c>
      <c r="EH350">
        <v>0.77002749999999998</v>
      </c>
      <c r="EI350">
        <v>24.570139999999999</v>
      </c>
      <c r="EJ350">
        <v>14.37665</v>
      </c>
      <c r="EK350">
        <v>1569.327</v>
      </c>
      <c r="EL350">
        <v>0.76546899999999996</v>
      </c>
      <c r="EM350">
        <v>24.72531</v>
      </c>
      <c r="EN350">
        <v>5.3958680000000001</v>
      </c>
      <c r="EO350">
        <v>593.73379999999997</v>
      </c>
      <c r="EP350">
        <v>0.7607836</v>
      </c>
      <c r="EQ350">
        <v>24.66356</v>
      </c>
      <c r="ER350">
        <v>1.7199500000000001</v>
      </c>
      <c r="ES350">
        <v>190.76249999999999</v>
      </c>
      <c r="ET350">
        <v>0.75586710000000001</v>
      </c>
      <c r="EU350">
        <v>24.443899999999999</v>
      </c>
      <c r="EV350">
        <v>0.5025828</v>
      </c>
      <c r="EW350">
        <v>56.05979</v>
      </c>
      <c r="EX350">
        <v>0.75112749999999995</v>
      </c>
      <c r="EY350">
        <v>24.21838</v>
      </c>
      <c r="EZ350">
        <v>0.1650172</v>
      </c>
      <c r="FA350">
        <v>18.40456</v>
      </c>
      <c r="FB350">
        <v>0.7464556</v>
      </c>
      <c r="FC350">
        <v>24.16695</v>
      </c>
      <c r="FD350">
        <v>8.5192279999999995E-2</v>
      </c>
      <c r="FE350">
        <v>9.4468750000000004</v>
      </c>
      <c r="FF350">
        <v>0.74206810000000001</v>
      </c>
      <c r="FG350">
        <v>24.662520000000001</v>
      </c>
      <c r="FH350">
        <v>6.8809439999999999E-2</v>
      </c>
      <c r="FI350">
        <v>7.6180380000000003</v>
      </c>
      <c r="FJ350">
        <v>0.73729690000000003</v>
      </c>
      <c r="FK350">
        <v>25.039439999999999</v>
      </c>
      <c r="FL350">
        <v>6.4962420000000007E-2</v>
      </c>
      <c r="FM350">
        <v>7.2178849999999999</v>
      </c>
      <c r="FN350">
        <v>0.73241140000000005</v>
      </c>
      <c r="FO350">
        <v>25.430620000000001</v>
      </c>
      <c r="FP350">
        <v>6.2161800000000003E-2</v>
      </c>
      <c r="FQ350">
        <v>6.9424190000000001</v>
      </c>
      <c r="FR350">
        <v>0.72754220000000003</v>
      </c>
      <c r="FS350">
        <v>25.585920000000002</v>
      </c>
      <c r="FT350">
        <v>5.8565260000000001E-2</v>
      </c>
      <c r="FU350">
        <v>6.57498</v>
      </c>
      <c r="FV350">
        <v>0.72328510000000001</v>
      </c>
      <c r="FW350">
        <v>25.48704</v>
      </c>
      <c r="FX350">
        <v>5.4340760000000002E-2</v>
      </c>
      <c r="FY350">
        <v>6.1276960000000003</v>
      </c>
      <c r="FZ350">
        <v>0.71886689999999998</v>
      </c>
      <c r="GA350">
        <v>25.249140000000001</v>
      </c>
      <c r="GB350">
        <v>4.9836140000000001E-2</v>
      </c>
      <c r="GC350">
        <v>5.6459789999999996</v>
      </c>
      <c r="GD350">
        <v>0.71431160000000005</v>
      </c>
      <c r="GE350">
        <v>24.893830000000001</v>
      </c>
      <c r="GF350" s="1">
        <v>4.5342529999999999E-2</v>
      </c>
      <c r="GG350">
        <v>5.161772</v>
      </c>
      <c r="GH350">
        <v>0.71027490000000004</v>
      </c>
      <c r="GI350">
        <v>24.765899999999998</v>
      </c>
      <c r="GJ350" s="1">
        <v>4.1182610000000001E-2</v>
      </c>
      <c r="GK350">
        <v>4.7069710000000002</v>
      </c>
      <c r="GL350">
        <v>0.70612419999999998</v>
      </c>
      <c r="GM350">
        <v>25.324909999999999</v>
      </c>
      <c r="GN350" s="1">
        <v>3.7348909999999999E-2</v>
      </c>
      <c r="GO350">
        <v>4.2871839999999999</v>
      </c>
      <c r="GP350">
        <v>0.70222150000000005</v>
      </c>
      <c r="GQ350">
        <v>25.866209999999999</v>
      </c>
      <c r="GR350" s="1">
        <v>3.3899579999999999E-2</v>
      </c>
      <c r="GS350">
        <v>3.9067829999999999</v>
      </c>
      <c r="GT350">
        <v>0.69850670000000004</v>
      </c>
      <c r="GU350">
        <v>26.502690000000001</v>
      </c>
      <c r="GV350" s="1">
        <v>3.0772790000000001E-2</v>
      </c>
      <c r="GW350">
        <v>3.5598770000000002</v>
      </c>
      <c r="GX350">
        <v>0.69470540000000003</v>
      </c>
      <c r="GY350">
        <v>27.09348</v>
      </c>
      <c r="GZ350" s="1">
        <v>2.7940349999999999E-2</v>
      </c>
      <c r="HA350">
        <v>3.2458390000000001</v>
      </c>
      <c r="HB350">
        <v>0.69119529999999996</v>
      </c>
      <c r="HC350">
        <v>27.277069999999998</v>
      </c>
      <c r="HD350" s="1">
        <v>2.5386659999999998E-2</v>
      </c>
      <c r="HE350">
        <v>2.9622090000000001</v>
      </c>
      <c r="HF350">
        <v>0.6877955</v>
      </c>
      <c r="HG350">
        <v>27.177029999999998</v>
      </c>
      <c r="HH350" s="1">
        <v>2.3048570000000001E-2</v>
      </c>
      <c r="HI350">
        <v>2.7015669999999998</v>
      </c>
      <c r="HJ350">
        <v>0.68450900000000003</v>
      </c>
      <c r="HK350">
        <v>26.915030000000002</v>
      </c>
      <c r="HL350" s="1">
        <v>2.091573E-2</v>
      </c>
      <c r="HM350">
        <v>2.4629880000000002</v>
      </c>
      <c r="HN350">
        <v>0.68155379999999999</v>
      </c>
      <c r="HO350">
        <v>26.617470000000001</v>
      </c>
      <c r="HP350" s="1">
        <v>1.8974390000000001E-2</v>
      </c>
      <c r="HQ350">
        <v>2.2444639999999998</v>
      </c>
      <c r="HR350">
        <v>0.67911350000000004</v>
      </c>
      <c r="HS350">
        <v>26.961279999999999</v>
      </c>
      <c r="HT350" s="1">
        <v>1.7231639999999999E-2</v>
      </c>
      <c r="HU350">
        <v>2.0464259999999999</v>
      </c>
      <c r="HV350">
        <v>0.67727630000000005</v>
      </c>
      <c r="HW350">
        <v>27.453569999999999</v>
      </c>
      <c r="HX350" s="1">
        <v>1.5656360000000001E-2</v>
      </c>
      <c r="HY350">
        <v>1.8653599999999999</v>
      </c>
      <c r="HZ350">
        <v>0.67568379999999995</v>
      </c>
      <c r="IA350">
        <v>28.042380000000001</v>
      </c>
      <c r="IB350" s="1">
        <v>1.4230349999999999E-2</v>
      </c>
      <c r="IC350">
        <v>1.7004520000000001</v>
      </c>
      <c r="ID350">
        <v>0.67436160000000001</v>
      </c>
      <c r="IE350">
        <v>28.759630000000001</v>
      </c>
      <c r="IF350" s="1">
        <v>1.293907E-2</v>
      </c>
      <c r="IG350">
        <v>1.550092</v>
      </c>
      <c r="IH350">
        <v>0.67350100000000002</v>
      </c>
      <c r="II350">
        <v>28.972100000000001</v>
      </c>
      <c r="IJ350" s="1">
        <v>1.17646E-2</v>
      </c>
      <c r="IK350">
        <v>1.412066</v>
      </c>
      <c r="IL350">
        <v>0.67300740000000003</v>
      </c>
      <c r="IM350">
        <v>28.979299999999999</v>
      </c>
      <c r="IN350" s="1">
        <v>1.068419E-2</v>
      </c>
      <c r="IO350">
        <v>1.2841419999999999</v>
      </c>
      <c r="IP350">
        <v>0.67291650000000003</v>
      </c>
      <c r="IQ350">
        <v>28.795349999999999</v>
      </c>
      <c r="IR350" s="1">
        <v>9.6793350000000007E-3</v>
      </c>
      <c r="IS350">
        <v>1.1643330000000001</v>
      </c>
      <c r="IT350">
        <v>0.67306410000000005</v>
      </c>
      <c r="IU350">
        <v>28.44876</v>
      </c>
      <c r="IV350" s="1">
        <v>8.736265E-3</v>
      </c>
      <c r="IW350">
        <v>1.051239</v>
      </c>
      <c r="IX350">
        <v>0.67324499999999998</v>
      </c>
      <c r="IY350">
        <v>28.516559999999998</v>
      </c>
      <c r="IZ350">
        <v>7.8434279999999995E-3</v>
      </c>
      <c r="JA350">
        <v>0.94407200000000002</v>
      </c>
      <c r="JB350">
        <v>0.67334439999999995</v>
      </c>
      <c r="JC350">
        <v>28.310870000000001</v>
      </c>
      <c r="JD350">
        <v>6.9931589999999997E-3</v>
      </c>
      <c r="JE350">
        <v>0.84206590000000003</v>
      </c>
      <c r="JF350">
        <v>0.67327389999999998</v>
      </c>
      <c r="JG350">
        <v>28.468309999999999</v>
      </c>
      <c r="JH350" s="1">
        <v>6.1754710000000001E-3</v>
      </c>
      <c r="JI350">
        <v>0.74405160000000004</v>
      </c>
      <c r="JJ350">
        <v>0.67305300000000001</v>
      </c>
      <c r="JK350">
        <v>28.450240000000001</v>
      </c>
      <c r="JL350" s="1">
        <v>5.3775400000000001E-3</v>
      </c>
      <c r="JM350">
        <v>0.64848879999999998</v>
      </c>
      <c r="JN350">
        <v>0.67276959999999997</v>
      </c>
      <c r="JO350">
        <v>28.581600000000002</v>
      </c>
      <c r="JP350" s="1">
        <v>4.5909829999999999E-3</v>
      </c>
      <c r="JQ350">
        <v>0.55425789999999997</v>
      </c>
      <c r="JR350">
        <v>0.6723943</v>
      </c>
      <c r="JS350">
        <v>28.74436</v>
      </c>
      <c r="JT350" s="1">
        <v>3.8237129999999999E-3</v>
      </c>
      <c r="JU350">
        <v>0.46219870000000002</v>
      </c>
      <c r="JV350">
        <v>0.6719792</v>
      </c>
      <c r="JW350">
        <v>28.774280000000001</v>
      </c>
      <c r="JX350" s="1">
        <v>3.1037840000000001E-3</v>
      </c>
      <c r="JY350">
        <v>0.3756197</v>
      </c>
      <c r="JZ350">
        <v>0.67156400000000005</v>
      </c>
      <c r="KA350">
        <v>28.697289999999999</v>
      </c>
      <c r="KB350" s="1">
        <v>2.4696100000000001E-3</v>
      </c>
      <c r="KC350">
        <v>0.29913849999999997</v>
      </c>
      <c r="KD350">
        <v>0.6713635</v>
      </c>
      <c r="KE350">
        <v>29.10239</v>
      </c>
      <c r="KF350" s="1">
        <v>1.951286E-3</v>
      </c>
      <c r="KG350">
        <v>0.2364213</v>
      </c>
      <c r="KH350">
        <v>0.67166199999999998</v>
      </c>
      <c r="KI350">
        <v>29.02506</v>
      </c>
      <c r="KJ350" s="1">
        <v>1.5588620000000001E-3</v>
      </c>
      <c r="KK350">
        <v>0.18872079999999999</v>
      </c>
      <c r="KL350">
        <v>0.67248819999999998</v>
      </c>
      <c r="KM350">
        <v>29.243189999999998</v>
      </c>
      <c r="KN350" s="1">
        <v>1.2805749999999999E-3</v>
      </c>
      <c r="KO350">
        <v>0.15474109999999999</v>
      </c>
      <c r="KP350">
        <v>0.67377350000000003</v>
      </c>
      <c r="KQ350">
        <v>29.415500000000002</v>
      </c>
      <c r="KR350" s="1">
        <v>1.0917940000000001E-3</v>
      </c>
      <c r="KS350">
        <v>0.13158520000000001</v>
      </c>
      <c r="KT350">
        <v>0.67529340000000004</v>
      </c>
      <c r="KU350">
        <v>29.327369999999998</v>
      </c>
      <c r="KV350" s="1">
        <v>9.6532979999999996E-4</v>
      </c>
      <c r="KW350">
        <v>0.1160178</v>
      </c>
      <c r="KX350">
        <v>0.67706540000000004</v>
      </c>
      <c r="KY350">
        <v>29.135000000000002</v>
      </c>
      <c r="KZ350" s="1">
        <v>8.7861229999999996E-4</v>
      </c>
      <c r="LA350">
        <v>0.1052859</v>
      </c>
      <c r="LB350">
        <v>0.6788613</v>
      </c>
      <c r="LC350">
        <v>28.825299999999999</v>
      </c>
      <c r="LD350" s="1">
        <v>8.1565689999999998E-4</v>
      </c>
      <c r="LE350">
        <v>9.7475640000000002E-2</v>
      </c>
      <c r="LF350">
        <v>0.6807105</v>
      </c>
      <c r="LG350">
        <v>28.509499999999999</v>
      </c>
      <c r="LH350" s="1">
        <v>7.6658919999999999E-4</v>
      </c>
      <c r="LI350">
        <v>9.1365730000000006E-2</v>
      </c>
      <c r="LJ350">
        <v>0.68267109999999998</v>
      </c>
      <c r="LK350">
        <v>28.838270000000001</v>
      </c>
      <c r="LL350" s="1">
        <v>7.256052E-4</v>
      </c>
      <c r="LM350">
        <v>8.625381E-2</v>
      </c>
      <c r="LN350">
        <v>0.68476340000000002</v>
      </c>
      <c r="LO350">
        <v>28.886590000000002</v>
      </c>
      <c r="LP350" s="1">
        <v>6.8970920000000001E-4</v>
      </c>
      <c r="LQ350">
        <v>8.1752089999999999E-2</v>
      </c>
      <c r="LR350">
        <v>0.68701109999999999</v>
      </c>
      <c r="LS350">
        <v>29.182849999999998</v>
      </c>
      <c r="LT350" s="1">
        <v>6.5712970000000002E-4</v>
      </c>
      <c r="LU350">
        <v>7.7659270000000002E-2</v>
      </c>
      <c r="LV350">
        <v>0.68930829999999998</v>
      </c>
      <c r="LW350">
        <v>29.764679999999998</v>
      </c>
      <c r="LX350" s="1">
        <v>6.2699670000000002E-4</v>
      </c>
      <c r="LY350">
        <v>7.3878639999999995E-2</v>
      </c>
      <c r="LZ350">
        <v>0.69168719999999995</v>
      </c>
      <c r="MA350">
        <v>29.915050000000001</v>
      </c>
      <c r="MB350" s="1">
        <v>5.9892249999999995E-4</v>
      </c>
      <c r="MC350">
        <v>7.035545E-2</v>
      </c>
      <c r="MD350">
        <v>0.69408610000000004</v>
      </c>
      <c r="ME350">
        <v>29.848549999999999</v>
      </c>
      <c r="MF350" s="1">
        <v>5.7266360000000004E-4</v>
      </c>
      <c r="MG350">
        <v>6.7059460000000001E-2</v>
      </c>
      <c r="MH350">
        <v>0.69647959999999998</v>
      </c>
      <c r="MI350">
        <v>29.64254</v>
      </c>
      <c r="MJ350" s="1">
        <v>5.4785960000000003E-4</v>
      </c>
      <c r="MK350">
        <v>6.3959409999999994E-2</v>
      </c>
      <c r="ML350">
        <v>0.69887900000000003</v>
      </c>
      <c r="MM350">
        <v>29.430389999999999</v>
      </c>
      <c r="MN350" s="1">
        <v>5.2435950000000002E-4</v>
      </c>
      <c r="MO350">
        <v>6.103227E-2</v>
      </c>
      <c r="MP350">
        <v>0.70124509999999995</v>
      </c>
      <c r="MQ350">
        <v>29.76745</v>
      </c>
      <c r="MR350" s="1">
        <v>5.0208689999999999E-4</v>
      </c>
      <c r="MS350">
        <v>5.8265339999999999E-2</v>
      </c>
      <c r="MT350">
        <v>0.70347079999999995</v>
      </c>
      <c r="MU350">
        <v>30.08503</v>
      </c>
      <c r="MV350" s="1">
        <v>4.809905E-4</v>
      </c>
      <c r="MW350">
        <v>5.5652680000000003E-2</v>
      </c>
      <c r="MX350">
        <v>0.70568390000000003</v>
      </c>
      <c r="MY350">
        <v>30.368030000000001</v>
      </c>
      <c r="MZ350" s="1">
        <v>4.6090699999999998E-4</v>
      </c>
      <c r="NA350">
        <v>5.3181859999999997E-2</v>
      </c>
      <c r="NB350">
        <v>0.70777650000000003</v>
      </c>
      <c r="NC350">
        <v>30.727150000000002</v>
      </c>
      <c r="ND350" s="1">
        <v>4.418046E-4</v>
      </c>
      <c r="NE350">
        <v>5.0841049999999999E-2</v>
      </c>
      <c r="NF350">
        <v>0.70982639999999997</v>
      </c>
      <c r="NG350">
        <v>30.672190000000001</v>
      </c>
      <c r="NH350" s="1">
        <v>4.2364179999999999E-4</v>
      </c>
      <c r="NI350">
        <v>4.8624559999999997E-2</v>
      </c>
      <c r="NJ350">
        <v>0.71179130000000002</v>
      </c>
      <c r="NK350">
        <v>30.551770000000001</v>
      </c>
      <c r="NL350" s="1">
        <v>4.0634539999999999E-4</v>
      </c>
      <c r="NM350">
        <v>4.6521119999999999E-2</v>
      </c>
      <c r="NN350">
        <v>0.71369159999999998</v>
      </c>
      <c r="NO350">
        <v>30.282299999999999</v>
      </c>
      <c r="NP350" s="1">
        <v>3.898811E-4</v>
      </c>
      <c r="NQ350">
        <v>4.4526450000000002E-2</v>
      </c>
      <c r="NR350">
        <v>0.71552800000000005</v>
      </c>
      <c r="NS350">
        <v>29.871030000000001</v>
      </c>
      <c r="NT350" s="1">
        <v>3.7418940000000001E-4</v>
      </c>
      <c r="NU350">
        <v>4.2635439999999997E-2</v>
      </c>
      <c r="NV350">
        <v>0.71728990000000004</v>
      </c>
      <c r="NW350">
        <v>29.651489999999999</v>
      </c>
      <c r="NX350" s="1">
        <v>3.5926829999999998E-4</v>
      </c>
      <c r="NY350">
        <v>4.0843030000000002E-2</v>
      </c>
      <c r="NZ350">
        <v>0.71892540000000005</v>
      </c>
      <c r="OA350">
        <v>29.702290000000001</v>
      </c>
      <c r="OB350" s="1">
        <v>3.4500829999999999E-4</v>
      </c>
      <c r="OC350">
        <v>3.9142709999999997E-2</v>
      </c>
      <c r="OD350">
        <v>0.72042260000000002</v>
      </c>
      <c r="OE350">
        <v>29.569420000000001</v>
      </c>
      <c r="OF350" s="1">
        <v>3.3145059999999999E-4</v>
      </c>
      <c r="OG350">
        <v>3.7531960000000003E-2</v>
      </c>
      <c r="OH350">
        <v>0.72182349999999995</v>
      </c>
      <c r="OI350">
        <v>29.564019999999999</v>
      </c>
      <c r="OJ350" s="1">
        <v>3.185773E-4</v>
      </c>
      <c r="OK350">
        <v>3.6008749999999999E-2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0.89008449999999995</v>
      </c>
      <c r="G351">
        <v>24.63918</v>
      </c>
      <c r="H351">
        <v>0</v>
      </c>
      <c r="I351">
        <v>0</v>
      </c>
      <c r="J351">
        <v>0.88382720000000004</v>
      </c>
      <c r="K351">
        <v>24.53895</v>
      </c>
      <c r="L351">
        <v>0</v>
      </c>
      <c r="M351">
        <v>0</v>
      </c>
      <c r="N351">
        <v>0.87820209999999999</v>
      </c>
      <c r="O351">
        <v>24.679040000000001</v>
      </c>
      <c r="P351">
        <v>0</v>
      </c>
      <c r="Q351">
        <v>0</v>
      </c>
      <c r="R351">
        <v>0.87257050000000003</v>
      </c>
      <c r="S351">
        <v>24.602399999999999</v>
      </c>
      <c r="T351">
        <v>0</v>
      </c>
      <c r="U351">
        <v>0</v>
      </c>
      <c r="V351">
        <v>0.86721239999999999</v>
      </c>
      <c r="W351">
        <v>24.550809999999998</v>
      </c>
      <c r="X351">
        <v>0</v>
      </c>
      <c r="Y351">
        <v>0</v>
      </c>
      <c r="Z351">
        <v>0.86198870000000005</v>
      </c>
      <c r="AA351">
        <v>24.387979999999999</v>
      </c>
      <c r="AB351">
        <v>0</v>
      </c>
      <c r="AC351">
        <v>0</v>
      </c>
      <c r="AD351">
        <v>0.85728910000000003</v>
      </c>
      <c r="AE351">
        <v>24.170970000000001</v>
      </c>
      <c r="AF351">
        <v>0</v>
      </c>
      <c r="AG351">
        <v>0</v>
      </c>
      <c r="AH351">
        <v>0.85418090000000002</v>
      </c>
      <c r="AI351">
        <v>23.895479999999999</v>
      </c>
      <c r="AJ351">
        <v>0</v>
      </c>
      <c r="AK351">
        <v>0</v>
      </c>
      <c r="AL351">
        <v>0.8527169</v>
      </c>
      <c r="AM351">
        <v>23.90897</v>
      </c>
      <c r="AN351">
        <v>0</v>
      </c>
      <c r="AO351">
        <v>0</v>
      </c>
      <c r="AP351">
        <v>0.85217960000000004</v>
      </c>
      <c r="AQ351">
        <v>23.812850000000001</v>
      </c>
      <c r="AR351">
        <v>0</v>
      </c>
      <c r="AS351">
        <v>0</v>
      </c>
      <c r="AT351">
        <v>0.85191969999999995</v>
      </c>
      <c r="AU351">
        <v>23.79609</v>
      </c>
      <c r="AV351">
        <v>0</v>
      </c>
      <c r="AW351">
        <v>0</v>
      </c>
      <c r="AX351">
        <v>0.85194259999999999</v>
      </c>
      <c r="AY351">
        <v>23.791039999999999</v>
      </c>
      <c r="AZ351">
        <v>0</v>
      </c>
      <c r="BA351">
        <v>0</v>
      </c>
      <c r="BB351">
        <v>0.85180060000000002</v>
      </c>
      <c r="BC351">
        <v>23.852129999999999</v>
      </c>
      <c r="BD351">
        <v>0</v>
      </c>
      <c r="BE351">
        <v>0</v>
      </c>
      <c r="BF351">
        <v>0.85132479999999999</v>
      </c>
      <c r="BG351">
        <v>23.798839999999998</v>
      </c>
      <c r="BH351">
        <v>0</v>
      </c>
      <c r="BI351">
        <v>0</v>
      </c>
      <c r="BJ351">
        <v>0.85085949999999999</v>
      </c>
      <c r="BK351">
        <v>23.7879</v>
      </c>
      <c r="BL351">
        <v>0</v>
      </c>
      <c r="BM351">
        <v>0</v>
      </c>
      <c r="BN351">
        <v>0.85075149999999999</v>
      </c>
      <c r="BO351">
        <v>23.913709999999998</v>
      </c>
      <c r="BP351">
        <v>0</v>
      </c>
      <c r="BQ351">
        <v>0</v>
      </c>
      <c r="BR351">
        <v>0.85069189999999995</v>
      </c>
      <c r="BS351">
        <v>24.19501</v>
      </c>
      <c r="BT351">
        <v>0</v>
      </c>
      <c r="BU351">
        <v>0</v>
      </c>
      <c r="BV351">
        <v>0.85085429999999995</v>
      </c>
      <c r="BW351">
        <v>24.524629999999998</v>
      </c>
      <c r="BX351">
        <v>1.1574140000000001E-28</v>
      </c>
      <c r="BY351">
        <v>1.020514E-26</v>
      </c>
      <c r="BZ351">
        <v>0.85128150000000002</v>
      </c>
      <c r="CA351">
        <v>24.823239999999998</v>
      </c>
      <c r="CB351" s="1">
        <v>3.654468E-22</v>
      </c>
      <c r="CC351" s="1">
        <v>3.7643559999999997E-20</v>
      </c>
      <c r="CD351">
        <v>0.85160720000000001</v>
      </c>
      <c r="CE351">
        <v>24.838989999999999</v>
      </c>
      <c r="CF351" s="1">
        <v>7.3316550000000006E-15</v>
      </c>
      <c r="CG351" s="1">
        <v>7.0909949999999999E-13</v>
      </c>
      <c r="CH351">
        <v>0.85192619999999997</v>
      </c>
      <c r="CI351">
        <v>24.790230000000001</v>
      </c>
      <c r="CJ351" s="1">
        <v>1.552036E-10</v>
      </c>
      <c r="CK351" s="1">
        <v>1.569192E-8</v>
      </c>
      <c r="CL351">
        <v>0.85208899999999999</v>
      </c>
      <c r="CM351">
        <v>24.632729999999999</v>
      </c>
      <c r="CN351" s="1">
        <v>1.629316E-7</v>
      </c>
      <c r="CO351" s="1">
        <v>1.6822220000000001E-5</v>
      </c>
      <c r="CP351">
        <v>0.85226780000000002</v>
      </c>
      <c r="CQ351">
        <v>24.399850000000001</v>
      </c>
      <c r="CR351" s="1">
        <v>3.3934219999999999E-5</v>
      </c>
      <c r="CS351" s="1">
        <v>3.549988E-3</v>
      </c>
      <c r="CT351">
        <v>0.85177000000000003</v>
      </c>
      <c r="CU351">
        <v>24.391470000000002</v>
      </c>
      <c r="CV351" s="1">
        <v>2.2388289999999999E-3</v>
      </c>
      <c r="CW351" s="1">
        <v>0.2370169</v>
      </c>
      <c r="CX351">
        <v>0.85080129999999998</v>
      </c>
      <c r="CY351">
        <v>24.530460000000001</v>
      </c>
      <c r="CZ351" s="1">
        <v>5.9168199999999997E-2</v>
      </c>
      <c r="DA351" s="1">
        <v>6.3247879999999999</v>
      </c>
      <c r="DB351">
        <v>0.84897489999999998</v>
      </c>
      <c r="DC351">
        <v>24.648599999999998</v>
      </c>
      <c r="DD351" s="1">
        <v>0.73333099999999996</v>
      </c>
      <c r="DE351" s="1">
        <v>79.09402</v>
      </c>
      <c r="DF351">
        <v>0.84632479999999999</v>
      </c>
      <c r="DG351">
        <v>24.75479</v>
      </c>
      <c r="DH351" s="1">
        <v>4.7819890000000003</v>
      </c>
      <c r="DI351" s="1">
        <v>520.68349999999998</v>
      </c>
      <c r="DJ351">
        <v>0.84295609999999999</v>
      </c>
      <c r="DK351">
        <v>24.60895</v>
      </c>
      <c r="DL351" s="1">
        <v>17.970929999999999</v>
      </c>
      <c r="DM351">
        <v>1974.663</v>
      </c>
      <c r="DN351">
        <v>0.83907299999999996</v>
      </c>
      <c r="DO351">
        <v>24.49494</v>
      </c>
      <c r="DP351" s="1">
        <v>41.884300000000003</v>
      </c>
      <c r="DQ351">
        <v>4642.9979999999996</v>
      </c>
      <c r="DR351">
        <v>0.83439790000000003</v>
      </c>
      <c r="DS351">
        <v>24.287479999999999</v>
      </c>
      <c r="DT351">
        <v>64.434539999999998</v>
      </c>
      <c r="DU351">
        <v>7208.89</v>
      </c>
      <c r="DV351">
        <v>0.82990370000000002</v>
      </c>
      <c r="DW351">
        <v>24.096679999999999</v>
      </c>
      <c r="DX351">
        <v>69.070220000000006</v>
      </c>
      <c r="DY351">
        <v>7792.6450000000004</v>
      </c>
      <c r="DZ351">
        <v>0.82475140000000002</v>
      </c>
      <c r="EA351">
        <v>24.153759999999998</v>
      </c>
      <c r="EB351">
        <v>53.875799999999998</v>
      </c>
      <c r="EC351">
        <v>6132.3270000000002</v>
      </c>
      <c r="ED351">
        <v>0.8189109</v>
      </c>
      <c r="EE351">
        <v>24.335370000000001</v>
      </c>
      <c r="EF351">
        <v>31.886119999999998</v>
      </c>
      <c r="EG351">
        <v>3662.4679999999998</v>
      </c>
      <c r="EH351">
        <v>0.81264190000000003</v>
      </c>
      <c r="EI351">
        <v>24.570830000000001</v>
      </c>
      <c r="EJ351">
        <v>14.807090000000001</v>
      </c>
      <c r="EK351">
        <v>1716.4570000000001</v>
      </c>
      <c r="EL351">
        <v>0.8059018</v>
      </c>
      <c r="EM351">
        <v>24.727250000000002</v>
      </c>
      <c r="EN351">
        <v>5.5963349999999998</v>
      </c>
      <c r="EO351">
        <v>654.75109999999995</v>
      </c>
      <c r="EP351">
        <v>0.79875510000000005</v>
      </c>
      <c r="EQ351">
        <v>24.663019999999999</v>
      </c>
      <c r="ER351">
        <v>1.7936540000000001</v>
      </c>
      <c r="ES351">
        <v>211.7903</v>
      </c>
      <c r="ET351">
        <v>0.79128529999999997</v>
      </c>
      <c r="EU351">
        <v>24.44389</v>
      </c>
      <c r="EV351">
        <v>0.52492030000000001</v>
      </c>
      <c r="EW351">
        <v>62.430889999999998</v>
      </c>
      <c r="EX351">
        <v>0.78402490000000002</v>
      </c>
      <c r="EY351">
        <v>24.220680000000002</v>
      </c>
      <c r="EZ351">
        <v>0.17074320000000001</v>
      </c>
      <c r="FA351">
        <v>20.357089999999999</v>
      </c>
      <c r="FB351">
        <v>0.77677989999999997</v>
      </c>
      <c r="FC351">
        <v>24.16601</v>
      </c>
      <c r="FD351">
        <v>8.644048E-2</v>
      </c>
      <c r="FE351">
        <v>10.279540000000001</v>
      </c>
      <c r="FF351">
        <v>0.76990460000000005</v>
      </c>
      <c r="FG351">
        <v>24.665769999999998</v>
      </c>
      <c r="FH351">
        <v>6.9050139999999996E-2</v>
      </c>
      <c r="FI351">
        <v>8.2179789999999997</v>
      </c>
      <c r="FJ351">
        <v>0.76266009999999995</v>
      </c>
      <c r="FK351">
        <v>25.039449999999999</v>
      </c>
      <c r="FL351">
        <v>6.5043359999999995E-2</v>
      </c>
      <c r="FM351">
        <v>7.7831359999999998</v>
      </c>
      <c r="FN351">
        <v>0.75527520000000004</v>
      </c>
      <c r="FO351">
        <v>25.430599999999998</v>
      </c>
      <c r="FP351">
        <v>6.2259759999999997E-2</v>
      </c>
      <c r="FQ351">
        <v>7.5018209999999996</v>
      </c>
      <c r="FR351">
        <v>0.74781439999999999</v>
      </c>
      <c r="FS351">
        <v>25.58746</v>
      </c>
      <c r="FT351">
        <v>5.8695539999999997E-2</v>
      </c>
      <c r="FU351">
        <v>7.1224259999999999</v>
      </c>
      <c r="FV351">
        <v>0.74096510000000004</v>
      </c>
      <c r="FW351">
        <v>25.489190000000001</v>
      </c>
      <c r="FX351">
        <v>5.449064E-2</v>
      </c>
      <c r="FY351">
        <v>6.6541689999999996</v>
      </c>
      <c r="FZ351">
        <v>0.73379890000000003</v>
      </c>
      <c r="GA351">
        <v>25.253920000000001</v>
      </c>
      <c r="GB351">
        <v>4.9992969999999998E-2</v>
      </c>
      <c r="GC351">
        <v>6.1453920000000002</v>
      </c>
      <c r="GD351">
        <v>0.72650859999999995</v>
      </c>
      <c r="GE351">
        <v>24.901990000000001</v>
      </c>
      <c r="GF351" s="1">
        <v>4.5495439999999998E-2</v>
      </c>
      <c r="GG351">
        <v>5.6311090000000004</v>
      </c>
      <c r="GH351">
        <v>0.71973560000000003</v>
      </c>
      <c r="GI351">
        <v>24.767320000000002</v>
      </c>
      <c r="GJ351" s="1">
        <v>4.1325300000000002E-2</v>
      </c>
      <c r="GK351">
        <v>5.1461639999999997</v>
      </c>
      <c r="GL351">
        <v>0.71269709999999997</v>
      </c>
      <c r="GM351">
        <v>25.32912</v>
      </c>
      <c r="GN351" s="1">
        <v>3.7481069999999998E-2</v>
      </c>
      <c r="GO351">
        <v>4.6980440000000003</v>
      </c>
      <c r="GP351">
        <v>0.70596700000000001</v>
      </c>
      <c r="GQ351">
        <v>25.86486</v>
      </c>
      <c r="GR351" s="1">
        <v>3.401999E-2</v>
      </c>
      <c r="GS351">
        <v>4.2908340000000003</v>
      </c>
      <c r="GT351">
        <v>0.69945190000000002</v>
      </c>
      <c r="GU351">
        <v>26.49793</v>
      </c>
      <c r="GV351" s="1">
        <v>3.0883210000000001E-2</v>
      </c>
      <c r="GW351">
        <v>3.918914</v>
      </c>
      <c r="GX351">
        <v>0.69282969999999999</v>
      </c>
      <c r="GY351">
        <v>27.090409999999999</v>
      </c>
      <c r="GZ351" s="1">
        <v>2.804009E-2</v>
      </c>
      <c r="HA351">
        <v>3.5816430000000001</v>
      </c>
      <c r="HB351">
        <v>0.6865445</v>
      </c>
      <c r="HC351">
        <v>27.276789999999998</v>
      </c>
      <c r="HD351" s="1">
        <v>2.5478689999999998E-2</v>
      </c>
      <c r="HE351">
        <v>3.276484</v>
      </c>
      <c r="HF351">
        <v>0.68041649999999998</v>
      </c>
      <c r="HG351">
        <v>27.17568</v>
      </c>
      <c r="HH351">
        <v>2.3133219999999999E-2</v>
      </c>
      <c r="HI351">
        <v>2.9950839999999999</v>
      </c>
      <c r="HJ351">
        <v>0.67452540000000005</v>
      </c>
      <c r="HK351">
        <v>26.924499999999998</v>
      </c>
      <c r="HL351" s="1">
        <v>2.0993680000000001E-2</v>
      </c>
      <c r="HM351">
        <v>2.7366899999999998</v>
      </c>
      <c r="HN351">
        <v>0.66907589999999995</v>
      </c>
      <c r="HO351">
        <v>26.625299999999999</v>
      </c>
      <c r="HP351">
        <v>1.904577E-2</v>
      </c>
      <c r="HQ351">
        <v>2.4992640000000002</v>
      </c>
      <c r="HR351">
        <v>0.66433050000000005</v>
      </c>
      <c r="HS351">
        <v>26.9696</v>
      </c>
      <c r="HT351" s="1">
        <v>1.7297050000000001E-2</v>
      </c>
      <c r="HU351">
        <v>2.2833739999999998</v>
      </c>
      <c r="HV351">
        <v>0.66033909999999996</v>
      </c>
      <c r="HW351">
        <v>27.458850000000002</v>
      </c>
      <c r="HX351" s="1">
        <v>1.571641E-2</v>
      </c>
      <c r="HY351">
        <v>2.0853299999999999</v>
      </c>
      <c r="HZ351">
        <v>0.65686029999999995</v>
      </c>
      <c r="IA351">
        <v>28.03867</v>
      </c>
      <c r="IB351" s="1">
        <v>1.428535E-2</v>
      </c>
      <c r="IC351">
        <v>1.9041189999999999</v>
      </c>
      <c r="ID351">
        <v>0.65389679999999994</v>
      </c>
      <c r="IE351">
        <v>28.752549999999999</v>
      </c>
      <c r="IF351" s="1">
        <v>1.2989519999999999E-2</v>
      </c>
      <c r="IG351">
        <v>1.738283</v>
      </c>
      <c r="IH351">
        <v>0.65161860000000005</v>
      </c>
      <c r="II351">
        <v>28.96585</v>
      </c>
      <c r="IJ351" s="1">
        <v>1.181128E-2</v>
      </c>
      <c r="IK351">
        <v>1.585572</v>
      </c>
      <c r="IL351">
        <v>0.64990510000000001</v>
      </c>
      <c r="IM351">
        <v>28.97148</v>
      </c>
      <c r="IN351" s="1">
        <v>1.072789E-2</v>
      </c>
      <c r="IO351">
        <v>1.443662</v>
      </c>
      <c r="IP351">
        <v>0.64877929999999995</v>
      </c>
      <c r="IQ351">
        <v>28.79974</v>
      </c>
      <c r="IR351" s="1">
        <v>9.7205759999999999E-3</v>
      </c>
      <c r="IS351">
        <v>1.3103499999999999</v>
      </c>
      <c r="IT351">
        <v>0.64804700000000004</v>
      </c>
      <c r="IU351">
        <v>28.457920000000001</v>
      </c>
      <c r="IV351" s="1">
        <v>8.7754240000000004E-3</v>
      </c>
      <c r="IW351">
        <v>1.1841820000000001</v>
      </c>
      <c r="IX351">
        <v>0.64749599999999996</v>
      </c>
      <c r="IY351">
        <v>28.528500000000001</v>
      </c>
      <c r="IZ351" s="1">
        <v>7.8807700000000005E-3</v>
      </c>
      <c r="JA351">
        <v>1.0643990000000001</v>
      </c>
      <c r="JB351">
        <v>0.64704700000000004</v>
      </c>
      <c r="JC351">
        <v>28.32188</v>
      </c>
      <c r="JD351" s="1">
        <v>7.0288410000000001E-3</v>
      </c>
      <c r="JE351">
        <v>0.95011820000000002</v>
      </c>
      <c r="JF351">
        <v>0.64660600000000001</v>
      </c>
      <c r="JG351">
        <v>28.470220000000001</v>
      </c>
      <c r="JH351" s="1">
        <v>6.2100819999999996E-3</v>
      </c>
      <c r="JI351">
        <v>0.84017070000000005</v>
      </c>
      <c r="JJ351">
        <v>0.6461365</v>
      </c>
      <c r="JK351">
        <v>28.4496</v>
      </c>
      <c r="JL351" s="1">
        <v>5.4115430000000004E-3</v>
      </c>
      <c r="JM351">
        <v>0.73288830000000005</v>
      </c>
      <c r="JN351">
        <v>0.64569390000000004</v>
      </c>
      <c r="JO351">
        <v>28.576820000000001</v>
      </c>
      <c r="JP351" s="1">
        <v>4.624553E-3</v>
      </c>
      <c r="JQ351">
        <v>0.62702460000000004</v>
      </c>
      <c r="JR351">
        <v>0.64526890000000003</v>
      </c>
      <c r="JS351">
        <v>28.746929999999999</v>
      </c>
      <c r="JT351" s="1">
        <v>3.8561369999999999E-3</v>
      </c>
      <c r="JU351">
        <v>0.52344889999999999</v>
      </c>
      <c r="JV351">
        <v>0.64484010000000003</v>
      </c>
      <c r="JW351">
        <v>28.77936</v>
      </c>
      <c r="JX351" s="1">
        <v>3.1335180000000001E-3</v>
      </c>
      <c r="JY351">
        <v>0.42582890000000001</v>
      </c>
      <c r="JZ351">
        <v>0.64444860000000004</v>
      </c>
      <c r="KA351">
        <v>28.70401</v>
      </c>
      <c r="KB351" s="1">
        <v>2.4950250000000001E-3</v>
      </c>
      <c r="KC351">
        <v>0.33933649999999999</v>
      </c>
      <c r="KD351">
        <v>0.64427909999999999</v>
      </c>
      <c r="KE351">
        <v>29.111799999999999</v>
      </c>
      <c r="KF351" s="1">
        <v>1.9713809999999999E-3</v>
      </c>
      <c r="KG351">
        <v>0.26819159999999997</v>
      </c>
      <c r="KH351">
        <v>0.6445208</v>
      </c>
      <c r="KI351">
        <v>29.033940000000001</v>
      </c>
      <c r="KJ351" s="1">
        <v>1.5736540000000001E-3</v>
      </c>
      <c r="KK351">
        <v>0.21394299999999999</v>
      </c>
      <c r="KL351">
        <v>0.64515809999999996</v>
      </c>
      <c r="KM351">
        <v>29.241669999999999</v>
      </c>
      <c r="KN351" s="1">
        <v>1.290846E-3</v>
      </c>
      <c r="KO351">
        <v>0.1752157</v>
      </c>
      <c r="KP351">
        <v>0.64612559999999997</v>
      </c>
      <c r="KQ351">
        <v>29.416640000000001</v>
      </c>
      <c r="KR351" s="1">
        <v>1.098707E-3</v>
      </c>
      <c r="KS351">
        <v>0.14880470000000001</v>
      </c>
      <c r="KT351">
        <v>0.64728330000000001</v>
      </c>
      <c r="KU351">
        <v>29.32985</v>
      </c>
      <c r="KV351" s="1">
        <v>9.6999740000000003E-4</v>
      </c>
      <c r="KW351">
        <v>0.13105900000000001</v>
      </c>
      <c r="KX351">
        <v>0.64861100000000005</v>
      </c>
      <c r="KY351">
        <v>29.1341</v>
      </c>
      <c r="KZ351" s="1">
        <v>8.8190199999999995E-4</v>
      </c>
      <c r="LA351">
        <v>0.1188524</v>
      </c>
      <c r="LB351">
        <v>0.64996869999999995</v>
      </c>
      <c r="LC351">
        <v>28.834420000000001</v>
      </c>
      <c r="LD351" s="1">
        <v>8.1813109999999997E-4</v>
      </c>
      <c r="LE351">
        <v>0.10999829999999999</v>
      </c>
      <c r="LF351">
        <v>0.65135960000000004</v>
      </c>
      <c r="LG351">
        <v>28.519919999999999</v>
      </c>
      <c r="LH351" s="1">
        <v>7.6859699999999999E-4</v>
      </c>
      <c r="LI351">
        <v>0.1030971</v>
      </c>
      <c r="LJ351">
        <v>0.65281029999999995</v>
      </c>
      <c r="LK351">
        <v>28.85735</v>
      </c>
      <c r="LL351" s="1">
        <v>7.2732760000000004E-4</v>
      </c>
      <c r="LM351">
        <v>9.7338629999999995E-2</v>
      </c>
      <c r="LN351">
        <v>0.65438010000000002</v>
      </c>
      <c r="LO351">
        <v>28.903770000000002</v>
      </c>
      <c r="LP351" s="1">
        <v>6.9125329999999996E-4</v>
      </c>
      <c r="LQ351">
        <v>9.2279319999999998E-2</v>
      </c>
      <c r="LR351">
        <v>0.65605840000000004</v>
      </c>
      <c r="LS351">
        <v>29.184609999999999</v>
      </c>
      <c r="LT351" s="1">
        <v>6.5855269999999999E-4</v>
      </c>
      <c r="LU351">
        <v>8.7683720000000007E-2</v>
      </c>
      <c r="LV351">
        <v>0.65775890000000004</v>
      </c>
      <c r="LW351">
        <v>29.76839</v>
      </c>
      <c r="LX351" s="1">
        <v>6.2831560000000005E-4</v>
      </c>
      <c r="LY351">
        <v>8.3440749999999994E-2</v>
      </c>
      <c r="LZ351">
        <v>0.65954880000000005</v>
      </c>
      <c r="MA351">
        <v>29.918939999999999</v>
      </c>
      <c r="MB351" s="1">
        <v>6.0015670000000004E-4</v>
      </c>
      <c r="MC351">
        <v>7.948885E-2</v>
      </c>
      <c r="MD351">
        <v>0.66131470000000003</v>
      </c>
      <c r="ME351">
        <v>29.842410000000001</v>
      </c>
      <c r="MF351" s="1">
        <v>5.7382509999999996E-4</v>
      </c>
      <c r="MG351">
        <v>7.5791739999999996E-2</v>
      </c>
      <c r="MH351">
        <v>0.66309910000000005</v>
      </c>
      <c r="MI351">
        <v>29.64884</v>
      </c>
      <c r="MJ351" s="1">
        <v>5.4895349999999998E-4</v>
      </c>
      <c r="MK351">
        <v>7.2313359999999993E-2</v>
      </c>
      <c r="ML351">
        <v>0.66484580000000004</v>
      </c>
      <c r="MM351">
        <v>29.440190000000001</v>
      </c>
      <c r="MN351" s="1">
        <v>5.2539589999999999E-4</v>
      </c>
      <c r="MO351">
        <v>6.9029320000000005E-2</v>
      </c>
      <c r="MP351">
        <v>0.66658689999999998</v>
      </c>
      <c r="MQ351">
        <v>29.784490000000002</v>
      </c>
      <c r="MR351" s="1">
        <v>5.0307149999999996E-4</v>
      </c>
      <c r="MS351">
        <v>6.5923590000000004E-2</v>
      </c>
      <c r="MT351">
        <v>0.66821220000000003</v>
      </c>
      <c r="MU351">
        <v>30.09863</v>
      </c>
      <c r="MV351" s="1">
        <v>4.8191709999999998E-4</v>
      </c>
      <c r="MW351">
        <v>6.2986849999999997E-2</v>
      </c>
      <c r="MX351">
        <v>0.66981250000000003</v>
      </c>
      <c r="MY351">
        <v>30.37302</v>
      </c>
      <c r="MZ351" s="1">
        <v>4.6178689999999998E-4</v>
      </c>
      <c r="NA351">
        <v>6.0210630000000001E-2</v>
      </c>
      <c r="NB351">
        <v>0.67133710000000002</v>
      </c>
      <c r="NC351">
        <v>30.731000000000002</v>
      </c>
      <c r="ND351" s="1">
        <v>4.4263629999999999E-4</v>
      </c>
      <c r="NE351">
        <v>5.7578020000000001E-2</v>
      </c>
      <c r="NF351">
        <v>0.67278979999999999</v>
      </c>
      <c r="NG351">
        <v>30.671420000000001</v>
      </c>
      <c r="NH351" s="1">
        <v>4.2443409999999999E-4</v>
      </c>
      <c r="NI351">
        <v>5.5086549999999998E-2</v>
      </c>
      <c r="NJ351">
        <v>0.67418239999999996</v>
      </c>
      <c r="NK351">
        <v>30.549140000000001</v>
      </c>
      <c r="NL351" s="1">
        <v>4.0709939999999999E-4</v>
      </c>
      <c r="NM351">
        <v>5.272168E-2</v>
      </c>
      <c r="NN351">
        <v>0.67553379999999996</v>
      </c>
      <c r="NO351">
        <v>30.290279999999999</v>
      </c>
      <c r="NP351" s="1">
        <v>3.9059290000000003E-4</v>
      </c>
      <c r="NQ351">
        <v>5.0476350000000003E-2</v>
      </c>
      <c r="NR351">
        <v>0.67681519999999995</v>
      </c>
      <c r="NS351">
        <v>29.884</v>
      </c>
      <c r="NT351" s="1">
        <v>3.748685E-4</v>
      </c>
      <c r="NU351">
        <v>4.834753E-2</v>
      </c>
      <c r="NV351">
        <v>0.67801429999999996</v>
      </c>
      <c r="NW351">
        <v>29.662780000000001</v>
      </c>
      <c r="NX351" s="1">
        <v>3.5991149999999998E-4</v>
      </c>
      <c r="NY351">
        <v>4.6329120000000001E-2</v>
      </c>
      <c r="NZ351">
        <v>0.6791123</v>
      </c>
      <c r="OA351">
        <v>29.72081</v>
      </c>
      <c r="OB351" s="1">
        <v>3.4562139999999998E-4</v>
      </c>
      <c r="OC351">
        <v>4.4414210000000003E-2</v>
      </c>
      <c r="OD351">
        <v>0.68007709999999999</v>
      </c>
      <c r="OE351">
        <v>29.574909999999999</v>
      </c>
      <c r="OF351" s="1">
        <v>3.3203110000000003E-4</v>
      </c>
      <c r="OG351">
        <v>4.259926E-2</v>
      </c>
      <c r="OH351">
        <v>0.68099869999999996</v>
      </c>
      <c r="OI351">
        <v>29.57104</v>
      </c>
      <c r="OJ351">
        <v>3.1912169999999998E-4</v>
      </c>
      <c r="OK351">
        <v>4.0882080000000001E-2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0.94056930000000005</v>
      </c>
      <c r="G352">
        <v>24.657209999999999</v>
      </c>
      <c r="H352">
        <v>0</v>
      </c>
      <c r="I352">
        <v>0</v>
      </c>
      <c r="J352">
        <v>0.93390329999999999</v>
      </c>
      <c r="K352">
        <v>24.54899</v>
      </c>
      <c r="L352">
        <v>0</v>
      </c>
      <c r="M352">
        <v>0</v>
      </c>
      <c r="N352">
        <v>0.92793510000000001</v>
      </c>
      <c r="O352">
        <v>24.68873</v>
      </c>
      <c r="P352">
        <v>0</v>
      </c>
      <c r="Q352">
        <v>0</v>
      </c>
      <c r="R352">
        <v>0.92192220000000002</v>
      </c>
      <c r="S352">
        <v>24.606079999999999</v>
      </c>
      <c r="T352">
        <v>0</v>
      </c>
      <c r="U352">
        <v>0</v>
      </c>
      <c r="V352">
        <v>0.91616889999999995</v>
      </c>
      <c r="W352">
        <v>24.556439999999998</v>
      </c>
      <c r="X352">
        <v>0</v>
      </c>
      <c r="Y352">
        <v>0</v>
      </c>
      <c r="Z352">
        <v>0.91059889999999999</v>
      </c>
      <c r="AA352">
        <v>24.397590000000001</v>
      </c>
      <c r="AB352">
        <v>0</v>
      </c>
      <c r="AC352">
        <v>0</v>
      </c>
      <c r="AD352">
        <v>0.90558749999999999</v>
      </c>
      <c r="AE352">
        <v>24.18187</v>
      </c>
      <c r="AF352">
        <v>0</v>
      </c>
      <c r="AG352">
        <v>0</v>
      </c>
      <c r="AH352">
        <v>0.90232179999999995</v>
      </c>
      <c r="AI352">
        <v>23.908339999999999</v>
      </c>
      <c r="AJ352">
        <v>0</v>
      </c>
      <c r="AK352">
        <v>0</v>
      </c>
      <c r="AL352">
        <v>0.90078460000000005</v>
      </c>
      <c r="AM352">
        <v>23.921040000000001</v>
      </c>
      <c r="AN352">
        <v>0</v>
      </c>
      <c r="AO352">
        <v>0</v>
      </c>
      <c r="AP352">
        <v>0.90020509999999998</v>
      </c>
      <c r="AQ352">
        <v>23.815940000000001</v>
      </c>
      <c r="AR352">
        <v>0</v>
      </c>
      <c r="AS352">
        <v>0</v>
      </c>
      <c r="AT352">
        <v>0.89986670000000002</v>
      </c>
      <c r="AU352">
        <v>23.79476</v>
      </c>
      <c r="AV352">
        <v>0</v>
      </c>
      <c r="AW352">
        <v>0</v>
      </c>
      <c r="AX352">
        <v>0.89983219999999997</v>
      </c>
      <c r="AY352">
        <v>23.786000000000001</v>
      </c>
      <c r="AZ352">
        <v>0</v>
      </c>
      <c r="BA352">
        <v>0</v>
      </c>
      <c r="BB352">
        <v>0.89956899999999995</v>
      </c>
      <c r="BC352">
        <v>23.84442</v>
      </c>
      <c r="BD352">
        <v>0</v>
      </c>
      <c r="BE352">
        <v>0</v>
      </c>
      <c r="BF352">
        <v>0.89892879999999997</v>
      </c>
      <c r="BG352">
        <v>23.795020000000001</v>
      </c>
      <c r="BH352">
        <v>0</v>
      </c>
      <c r="BI352">
        <v>0</v>
      </c>
      <c r="BJ352">
        <v>0.89827590000000002</v>
      </c>
      <c r="BK352">
        <v>23.786480000000001</v>
      </c>
      <c r="BL352">
        <v>0</v>
      </c>
      <c r="BM352">
        <v>0</v>
      </c>
      <c r="BN352">
        <v>0.89796710000000002</v>
      </c>
      <c r="BO352">
        <v>23.917179999999998</v>
      </c>
      <c r="BP352">
        <v>0</v>
      </c>
      <c r="BQ352">
        <v>0</v>
      </c>
      <c r="BR352">
        <v>0.8977271</v>
      </c>
      <c r="BS352">
        <v>24.195879999999999</v>
      </c>
      <c r="BT352">
        <v>0</v>
      </c>
      <c r="BU352">
        <v>0</v>
      </c>
      <c r="BV352">
        <v>0.89772839999999998</v>
      </c>
      <c r="BW352">
        <v>24.523949999999999</v>
      </c>
      <c r="BX352">
        <v>6.6615789999999998E-29</v>
      </c>
      <c r="BY352">
        <v>6.9641320000000003E-27</v>
      </c>
      <c r="BZ352">
        <v>0.89799119999999999</v>
      </c>
      <c r="CA352">
        <v>24.818300000000001</v>
      </c>
      <c r="CB352" s="1">
        <v>3.0850299999999998E-22</v>
      </c>
      <c r="CC352" s="1">
        <v>3.8751170000000001E-20</v>
      </c>
      <c r="CD352">
        <v>0.89813529999999997</v>
      </c>
      <c r="CE352">
        <v>24.82902</v>
      </c>
      <c r="CF352" s="1">
        <v>5.4063999999999997E-15</v>
      </c>
      <c r="CG352" s="1">
        <v>6.2985349999999999E-13</v>
      </c>
      <c r="CH352">
        <v>0.8981943</v>
      </c>
      <c r="CI352">
        <v>24.78379</v>
      </c>
      <c r="CJ352" s="1">
        <v>1.2680729999999999E-10</v>
      </c>
      <c r="CK352" s="1">
        <v>1.5616420000000001E-8</v>
      </c>
      <c r="CL352">
        <v>0.89809850000000002</v>
      </c>
      <c r="CM352">
        <v>24.631509999999999</v>
      </c>
      <c r="CN352" s="1">
        <v>1.391994E-7</v>
      </c>
      <c r="CO352" s="1">
        <v>1.7575419999999999E-5</v>
      </c>
      <c r="CP352">
        <v>0.89802369999999998</v>
      </c>
      <c r="CQ352">
        <v>24.40521</v>
      </c>
      <c r="CR352" s="1">
        <v>2.9899450000000001E-5</v>
      </c>
      <c r="CS352" s="1">
        <v>3.8347300000000002E-3</v>
      </c>
      <c r="CT352">
        <v>0.89720140000000004</v>
      </c>
      <c r="CU352">
        <v>24.40258</v>
      </c>
      <c r="CV352" s="1">
        <v>2.022177E-3</v>
      </c>
      <c r="CW352" s="1">
        <v>0.26295760000000001</v>
      </c>
      <c r="CX352">
        <v>0.89588970000000001</v>
      </c>
      <c r="CY352">
        <v>24.539940000000001</v>
      </c>
      <c r="CZ352" s="1">
        <v>5.4573610000000002E-2</v>
      </c>
      <c r="DA352" s="1">
        <v>7.1761600000000003</v>
      </c>
      <c r="DB352">
        <v>0.89374889999999996</v>
      </c>
      <c r="DC352">
        <v>24.65232</v>
      </c>
      <c r="DD352" s="1">
        <v>0.68878300000000003</v>
      </c>
      <c r="DE352" s="1">
        <v>91.496250000000003</v>
      </c>
      <c r="DF352">
        <v>0.89080429999999999</v>
      </c>
      <c r="DG352">
        <v>24.757580000000001</v>
      </c>
      <c r="DH352" s="1">
        <v>4.5640599999999996</v>
      </c>
      <c r="DI352" s="1">
        <v>612.65629999999999</v>
      </c>
      <c r="DJ352">
        <v>0.88711969999999996</v>
      </c>
      <c r="DK352">
        <v>24.607230000000001</v>
      </c>
      <c r="DL352" s="1">
        <v>17.398859999999999</v>
      </c>
      <c r="DM352">
        <v>2358.6419999999998</v>
      </c>
      <c r="DN352">
        <v>0.88285639999999999</v>
      </c>
      <c r="DO352">
        <v>24.494260000000001</v>
      </c>
      <c r="DP352" s="1">
        <v>41.075389999999999</v>
      </c>
      <c r="DQ352">
        <v>5621.5159999999996</v>
      </c>
      <c r="DR352">
        <v>0.87779309999999999</v>
      </c>
      <c r="DS352">
        <v>24.288340000000002</v>
      </c>
      <c r="DT352">
        <v>63.920819999999999</v>
      </c>
      <c r="DU352">
        <v>8834.4619999999995</v>
      </c>
      <c r="DV352">
        <v>0.87289119999999998</v>
      </c>
      <c r="DW352">
        <v>24.096679999999999</v>
      </c>
      <c r="DX352">
        <v>69.231369999999998</v>
      </c>
      <c r="DY352">
        <v>9652.6640000000007</v>
      </c>
      <c r="DZ352">
        <v>0.86709069999999999</v>
      </c>
      <c r="EA352">
        <v>24.15936</v>
      </c>
      <c r="EB352">
        <v>54.510750000000002</v>
      </c>
      <c r="EC352">
        <v>7670.5370000000003</v>
      </c>
      <c r="ED352">
        <v>0.86053599999999997</v>
      </c>
      <c r="EE352">
        <v>24.337029999999999</v>
      </c>
      <c r="EF352">
        <v>32.535060000000001</v>
      </c>
      <c r="EG352">
        <v>4620.0889999999999</v>
      </c>
      <c r="EH352">
        <v>0.8534619</v>
      </c>
      <c r="EI352">
        <v>24.572410000000001</v>
      </c>
      <c r="EJ352">
        <v>15.22414</v>
      </c>
      <c r="EK352">
        <v>2181.665</v>
      </c>
      <c r="EL352">
        <v>0.84586459999999997</v>
      </c>
      <c r="EM352">
        <v>24.728940000000001</v>
      </c>
      <c r="EN352">
        <v>5.792459</v>
      </c>
      <c r="EO352">
        <v>837.57029999999997</v>
      </c>
      <c r="EP352">
        <v>0.83806899999999995</v>
      </c>
      <c r="EQ352">
        <v>24.660810000000001</v>
      </c>
      <c r="ER352">
        <v>1.866333</v>
      </c>
      <c r="ES352">
        <v>272.23509999999999</v>
      </c>
      <c r="ET352">
        <v>0.8300284</v>
      </c>
      <c r="EU352">
        <v>24.44172</v>
      </c>
      <c r="EV352">
        <v>0.54706239999999995</v>
      </c>
      <c r="EW352">
        <v>80.296610000000001</v>
      </c>
      <c r="EX352">
        <v>0.82225029999999999</v>
      </c>
      <c r="EY352">
        <v>24.22221</v>
      </c>
      <c r="EZ352">
        <v>0.17645620000000001</v>
      </c>
      <c r="FA352">
        <v>25.895869999999999</v>
      </c>
      <c r="FB352">
        <v>0.81450979999999995</v>
      </c>
      <c r="FC352">
        <v>24.165330000000001</v>
      </c>
      <c r="FD352">
        <v>8.7695780000000001E-2</v>
      </c>
      <c r="FE352">
        <v>12.78121</v>
      </c>
      <c r="FF352">
        <v>0.80711880000000003</v>
      </c>
      <c r="FG352">
        <v>24.670819999999999</v>
      </c>
      <c r="FH352">
        <v>6.9294499999999995E-2</v>
      </c>
      <c r="FI352">
        <v>10.073969999999999</v>
      </c>
      <c r="FJ352">
        <v>0.79926830000000004</v>
      </c>
      <c r="FK352">
        <v>25.04036</v>
      </c>
      <c r="FL352">
        <v>6.5119709999999997E-2</v>
      </c>
      <c r="FM352">
        <v>9.5043319999999998</v>
      </c>
      <c r="FN352">
        <v>0.79127239999999999</v>
      </c>
      <c r="FO352">
        <v>25.429459999999999</v>
      </c>
      <c r="FP352">
        <v>6.2349660000000001E-2</v>
      </c>
      <c r="FQ352">
        <v>9.1540330000000001</v>
      </c>
      <c r="FR352">
        <v>0.78321019999999997</v>
      </c>
      <c r="FS352">
        <v>25.588069999999998</v>
      </c>
      <c r="FT352">
        <v>5.8815939999999997E-2</v>
      </c>
      <c r="FU352">
        <v>8.6878419999999998</v>
      </c>
      <c r="FV352">
        <v>0.77575799999999995</v>
      </c>
      <c r="FW352">
        <v>25.490500000000001</v>
      </c>
      <c r="FX352">
        <v>5.4629499999999998E-2</v>
      </c>
      <c r="FY352">
        <v>8.1116740000000007</v>
      </c>
      <c r="FZ352">
        <v>0.76807650000000005</v>
      </c>
      <c r="GA352">
        <v>25.25779</v>
      </c>
      <c r="GB352">
        <v>5.0138009999999997E-2</v>
      </c>
      <c r="GC352">
        <v>7.4853459999999998</v>
      </c>
      <c r="GD352">
        <v>0.7602506</v>
      </c>
      <c r="GE352">
        <v>24.910340000000001</v>
      </c>
      <c r="GF352" s="1">
        <v>4.563731E-2</v>
      </c>
      <c r="GG352">
        <v>6.8516620000000001</v>
      </c>
      <c r="GH352">
        <v>0.75297210000000003</v>
      </c>
      <c r="GI352">
        <v>24.769760000000002</v>
      </c>
      <c r="GJ352" s="1">
        <v>4.1457929999999997E-2</v>
      </c>
      <c r="GK352">
        <v>6.2547550000000003</v>
      </c>
      <c r="GL352">
        <v>0.7454191</v>
      </c>
      <c r="GM352">
        <v>25.335100000000001</v>
      </c>
      <c r="GN352" s="1">
        <v>3.7603409999999997E-2</v>
      </c>
      <c r="GO352">
        <v>5.7043920000000004</v>
      </c>
      <c r="GP352">
        <v>0.73816879999999996</v>
      </c>
      <c r="GQ352">
        <v>25.864850000000001</v>
      </c>
      <c r="GR352" s="1">
        <v>3.4131389999999998E-2</v>
      </c>
      <c r="GS352">
        <v>5.2044860000000002</v>
      </c>
      <c r="GT352">
        <v>0.73107149999999999</v>
      </c>
      <c r="GU352">
        <v>26.492909999999998</v>
      </c>
      <c r="GV352" s="1">
        <v>3.0984999999999999E-2</v>
      </c>
      <c r="GW352">
        <v>4.7484789999999997</v>
      </c>
      <c r="GX352">
        <v>0.7238154</v>
      </c>
      <c r="GY352">
        <v>27.087309999999999</v>
      </c>
      <c r="GZ352">
        <v>2.8131860000000002E-2</v>
      </c>
      <c r="HA352">
        <v>4.3350330000000001</v>
      </c>
      <c r="HB352">
        <v>0.71695529999999996</v>
      </c>
      <c r="HC352">
        <v>27.27563</v>
      </c>
      <c r="HD352" s="1">
        <v>2.5562959999999999E-2</v>
      </c>
      <c r="HE352">
        <v>3.9616090000000002</v>
      </c>
      <c r="HF352">
        <v>0.71031359999999999</v>
      </c>
      <c r="HG352">
        <v>27.172789999999999</v>
      </c>
      <c r="HH352" s="1">
        <v>2.3210890000000001E-2</v>
      </c>
      <c r="HI352">
        <v>3.6177640000000002</v>
      </c>
      <c r="HJ352">
        <v>0.70393709999999998</v>
      </c>
      <c r="HK352">
        <v>26.934360000000002</v>
      </c>
      <c r="HL352" s="1">
        <v>2.1064980000000001E-2</v>
      </c>
      <c r="HM352">
        <v>3.3022960000000001</v>
      </c>
      <c r="HN352">
        <v>0.69804630000000001</v>
      </c>
      <c r="HO352">
        <v>26.635090000000002</v>
      </c>
      <c r="HP352" s="1">
        <v>1.91109E-2</v>
      </c>
      <c r="HQ352">
        <v>3.012696</v>
      </c>
      <c r="HR352">
        <v>0.69288950000000005</v>
      </c>
      <c r="HS352">
        <v>26.980509999999999</v>
      </c>
      <c r="HT352">
        <v>1.73565E-2</v>
      </c>
      <c r="HU352">
        <v>2.7498749999999998</v>
      </c>
      <c r="HV352">
        <v>0.68853339999999996</v>
      </c>
      <c r="HW352">
        <v>27.467169999999999</v>
      </c>
      <c r="HX352" s="1">
        <v>1.5770760000000002E-2</v>
      </c>
      <c r="HY352">
        <v>2.5093559999999999</v>
      </c>
      <c r="HZ352">
        <v>0.68474780000000002</v>
      </c>
      <c r="IA352">
        <v>28.03633</v>
      </c>
      <c r="IB352" s="1">
        <v>1.4334970000000001E-2</v>
      </c>
      <c r="IC352">
        <v>2.2896390000000002</v>
      </c>
      <c r="ID352">
        <v>0.68153180000000002</v>
      </c>
      <c r="IE352">
        <v>28.745259999999998</v>
      </c>
      <c r="IF352" s="1">
        <v>1.303496E-2</v>
      </c>
      <c r="IG352">
        <v>2.08893</v>
      </c>
      <c r="IH352">
        <v>0.67901560000000005</v>
      </c>
      <c r="II352">
        <v>28.95787</v>
      </c>
      <c r="IJ352" s="1">
        <v>1.185311E-2</v>
      </c>
      <c r="IK352">
        <v>1.9044209999999999</v>
      </c>
      <c r="IL352">
        <v>0.67709589999999997</v>
      </c>
      <c r="IM352">
        <v>28.961110000000001</v>
      </c>
      <c r="IN352" s="1">
        <v>1.0766990000000001E-2</v>
      </c>
      <c r="IO352">
        <v>1.733293</v>
      </c>
      <c r="IP352">
        <v>0.67581150000000001</v>
      </c>
      <c r="IQ352">
        <v>28.803450000000002</v>
      </c>
      <c r="IR352" s="1">
        <v>9.7573439999999994E-3</v>
      </c>
      <c r="IS352">
        <v>1.5727409999999999</v>
      </c>
      <c r="IT352">
        <v>0.67496959999999995</v>
      </c>
      <c r="IU352">
        <v>28.468769999999999</v>
      </c>
      <c r="IV352" s="1">
        <v>8.8102619999999993E-3</v>
      </c>
      <c r="IW352">
        <v>1.42103</v>
      </c>
      <c r="IX352">
        <v>0.67430679999999998</v>
      </c>
      <c r="IY352">
        <v>28.543520000000001</v>
      </c>
      <c r="IZ352" s="1">
        <v>7.9139020000000004E-3</v>
      </c>
      <c r="JA352">
        <v>1.277226</v>
      </c>
      <c r="JB352">
        <v>0.67379270000000002</v>
      </c>
      <c r="JC352">
        <v>28.33634</v>
      </c>
      <c r="JD352" s="1">
        <v>7.0604989999999996E-3</v>
      </c>
      <c r="JE352">
        <v>1.1402000000000001</v>
      </c>
      <c r="JF352">
        <v>0.67328160000000004</v>
      </c>
      <c r="JG352">
        <v>28.473459999999999</v>
      </c>
      <c r="JH352" s="1">
        <v>6.2407269999999997E-3</v>
      </c>
      <c r="JI352">
        <v>1.008599</v>
      </c>
      <c r="JJ352">
        <v>0.67275589999999996</v>
      </c>
      <c r="JK352">
        <v>28.44903</v>
      </c>
      <c r="JL352" s="1">
        <v>5.4416450000000002E-3</v>
      </c>
      <c r="JM352">
        <v>0.88040280000000004</v>
      </c>
      <c r="JN352">
        <v>0.67227139999999996</v>
      </c>
      <c r="JO352">
        <v>28.571400000000001</v>
      </c>
      <c r="JP352" s="1">
        <v>4.6542980000000003E-3</v>
      </c>
      <c r="JQ352">
        <v>0.75396839999999998</v>
      </c>
      <c r="JR352">
        <v>0.67179580000000005</v>
      </c>
      <c r="JS352">
        <v>28.74972</v>
      </c>
      <c r="JT352" s="1">
        <v>3.8849269999999998E-3</v>
      </c>
      <c r="JU352">
        <v>0.63019099999999995</v>
      </c>
      <c r="JV352">
        <v>0.67132610000000004</v>
      </c>
      <c r="JW352">
        <v>28.785440000000001</v>
      </c>
      <c r="JX352" s="1">
        <v>3.160038E-3</v>
      </c>
      <c r="JY352">
        <v>0.513289</v>
      </c>
      <c r="JZ352">
        <v>0.67089949999999998</v>
      </c>
      <c r="KA352">
        <v>28.712630000000001</v>
      </c>
      <c r="KB352" s="1">
        <v>2.5178039999999998E-3</v>
      </c>
      <c r="KC352">
        <v>0.40938869999999999</v>
      </c>
      <c r="KD352">
        <v>0.67073799999999995</v>
      </c>
      <c r="KE352">
        <v>29.124169999999999</v>
      </c>
      <c r="KF352" s="1">
        <v>1.989485E-3</v>
      </c>
      <c r="KG352">
        <v>0.32358809999999999</v>
      </c>
      <c r="KH352">
        <v>0.67099799999999998</v>
      </c>
      <c r="KI352">
        <v>29.045780000000001</v>
      </c>
      <c r="KJ352" s="1">
        <v>1.5870140000000001E-3</v>
      </c>
      <c r="KK352">
        <v>0.25789970000000001</v>
      </c>
      <c r="KL352">
        <v>0.67168839999999996</v>
      </c>
      <c r="KM352">
        <v>29.24004</v>
      </c>
      <c r="KN352" s="1">
        <v>1.3001250000000001E-3</v>
      </c>
      <c r="KO352">
        <v>0.21085590000000001</v>
      </c>
      <c r="KP352">
        <v>0.67273400000000005</v>
      </c>
      <c r="KQ352">
        <v>29.419350000000001</v>
      </c>
      <c r="KR352" s="1">
        <v>1.104942E-3</v>
      </c>
      <c r="KS352">
        <v>0.17869979999999999</v>
      </c>
      <c r="KT352">
        <v>0.67394770000000004</v>
      </c>
      <c r="KU352">
        <v>29.332519999999999</v>
      </c>
      <c r="KV352" s="1">
        <v>9.7418609999999997E-4</v>
      </c>
      <c r="KW352">
        <v>0.1570809</v>
      </c>
      <c r="KX352">
        <v>0.67537199999999997</v>
      </c>
      <c r="KY352">
        <v>29.132239999999999</v>
      </c>
      <c r="KZ352" s="1">
        <v>8.8483089999999995E-4</v>
      </c>
      <c r="LA352">
        <v>0.1422216</v>
      </c>
      <c r="LB352">
        <v>0.67679820000000002</v>
      </c>
      <c r="LC352">
        <v>28.843769999999999</v>
      </c>
      <c r="LD352" s="1">
        <v>8.203148E-4</v>
      </c>
      <c r="LE352">
        <v>0.13146949999999999</v>
      </c>
      <c r="LF352">
        <v>0.67825979999999997</v>
      </c>
      <c r="LG352">
        <v>28.53323</v>
      </c>
      <c r="LH352" s="1">
        <v>7.7035839999999999E-4</v>
      </c>
      <c r="LI352">
        <v>0.1231091</v>
      </c>
      <c r="LJ352">
        <v>0.67981800000000003</v>
      </c>
      <c r="LK352">
        <v>28.880929999999999</v>
      </c>
      <c r="LL352" s="1">
        <v>7.2883759999999996E-4</v>
      </c>
      <c r="LM352">
        <v>0.1161457</v>
      </c>
      <c r="LN352">
        <v>0.68146300000000004</v>
      </c>
      <c r="LO352">
        <v>28.925270000000001</v>
      </c>
      <c r="LP352" s="1">
        <v>6.9260120000000001E-4</v>
      </c>
      <c r="LQ352">
        <v>0.1100346</v>
      </c>
      <c r="LR352">
        <v>0.68325530000000001</v>
      </c>
      <c r="LS352">
        <v>29.18899</v>
      </c>
      <c r="LT352" s="1">
        <v>6.5979470000000003E-4</v>
      </c>
      <c r="LU352">
        <v>0.10448639999999999</v>
      </c>
      <c r="LV352">
        <v>0.68506630000000002</v>
      </c>
      <c r="LW352">
        <v>29.773990000000001</v>
      </c>
      <c r="LX352" s="1">
        <v>6.2946469999999996E-4</v>
      </c>
      <c r="LY352">
        <v>9.9365270000000006E-2</v>
      </c>
      <c r="LZ352">
        <v>0.68694699999999997</v>
      </c>
      <c r="MA352">
        <v>29.923410000000001</v>
      </c>
      <c r="MB352" s="1">
        <v>6.0123139999999995E-4</v>
      </c>
      <c r="MC352">
        <v>9.4597929999999997E-2</v>
      </c>
      <c r="MD352">
        <v>0.68882569999999999</v>
      </c>
      <c r="ME352">
        <v>29.834869999999999</v>
      </c>
      <c r="MF352" s="1">
        <v>5.7483619999999997E-4</v>
      </c>
      <c r="MG352">
        <v>9.0137129999999996E-2</v>
      </c>
      <c r="MH352">
        <v>0.69071099999999996</v>
      </c>
      <c r="MI352">
        <v>29.654730000000001</v>
      </c>
      <c r="MJ352" s="1">
        <v>5.4990539999999997E-4</v>
      </c>
      <c r="MK352">
        <v>8.5943549999999994E-2</v>
      </c>
      <c r="ML352">
        <v>0.69258120000000001</v>
      </c>
      <c r="MM352">
        <v>29.452439999999999</v>
      </c>
      <c r="MN352" s="1">
        <v>5.2629650000000005E-4</v>
      </c>
      <c r="MO352">
        <v>8.1986020000000007E-2</v>
      </c>
      <c r="MP352">
        <v>0.69443109999999997</v>
      </c>
      <c r="MQ352">
        <v>29.805330000000001</v>
      </c>
      <c r="MR352" s="1">
        <v>5.03924E-4</v>
      </c>
      <c r="MS352">
        <v>7.8244869999999994E-2</v>
      </c>
      <c r="MT352">
        <v>0.69617340000000005</v>
      </c>
      <c r="MU352">
        <v>30.115849999999998</v>
      </c>
      <c r="MV352" s="1">
        <v>4.8271810000000002E-4</v>
      </c>
      <c r="MW352">
        <v>7.4711700000000006E-2</v>
      </c>
      <c r="MX352">
        <v>0.69789540000000005</v>
      </c>
      <c r="MY352">
        <v>30.38016</v>
      </c>
      <c r="MZ352" s="1">
        <v>4.6254690000000002E-4</v>
      </c>
      <c r="NA352">
        <v>7.1372669999999999E-2</v>
      </c>
      <c r="NB352">
        <v>0.69952150000000002</v>
      </c>
      <c r="NC352">
        <v>30.735140000000001</v>
      </c>
      <c r="ND352" s="1">
        <v>4.4335449999999998E-4</v>
      </c>
      <c r="NE352">
        <v>6.8209160000000005E-2</v>
      </c>
      <c r="NF352">
        <v>0.70109279999999996</v>
      </c>
      <c r="NG352">
        <v>30.67032</v>
      </c>
      <c r="NH352" s="1">
        <v>4.2511730000000002E-4</v>
      </c>
      <c r="NI352">
        <v>6.5217570000000002E-2</v>
      </c>
      <c r="NJ352">
        <v>0.70256609999999997</v>
      </c>
      <c r="NK352">
        <v>30.54543</v>
      </c>
      <c r="NL352" s="1">
        <v>4.077493E-4</v>
      </c>
      <c r="NM352">
        <v>6.238076E-2</v>
      </c>
      <c r="NN352">
        <v>0.70401530000000001</v>
      </c>
      <c r="NO352">
        <v>30.297889999999999</v>
      </c>
      <c r="NP352" s="1">
        <v>3.9120589999999997E-4</v>
      </c>
      <c r="NQ352">
        <v>5.9687200000000003E-2</v>
      </c>
      <c r="NR352">
        <v>0.70539609999999997</v>
      </c>
      <c r="NS352">
        <v>29.897680000000001</v>
      </c>
      <c r="NT352" s="1">
        <v>3.7545340000000001E-4</v>
      </c>
      <c r="NU352">
        <v>5.713567E-2</v>
      </c>
      <c r="NV352">
        <v>0.70668379999999997</v>
      </c>
      <c r="NW352">
        <v>29.676200000000001</v>
      </c>
      <c r="NX352" s="1">
        <v>3.6046370000000002E-4</v>
      </c>
      <c r="NY352">
        <v>5.4717780000000001E-2</v>
      </c>
      <c r="NZ352">
        <v>0.70787350000000004</v>
      </c>
      <c r="OA352">
        <v>29.740649999999999</v>
      </c>
      <c r="OB352" s="1">
        <v>3.4614889999999999E-4</v>
      </c>
      <c r="OC352">
        <v>5.2427319999999999E-2</v>
      </c>
      <c r="OD352">
        <v>0.70890070000000005</v>
      </c>
      <c r="OE352">
        <v>29.5822</v>
      </c>
      <c r="OF352" s="1">
        <v>3.3252869999999998E-4</v>
      </c>
      <c r="OG352">
        <v>5.026042E-2</v>
      </c>
      <c r="OH352">
        <v>0.70987199999999995</v>
      </c>
      <c r="OI352">
        <v>29.577719999999999</v>
      </c>
      <c r="OJ352" s="1">
        <v>3.1958950000000001E-4</v>
      </c>
      <c r="OK352">
        <v>4.8209729999999999E-2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1.112392</v>
      </c>
      <c r="G353">
        <v>24.712599999999998</v>
      </c>
      <c r="H353">
        <v>0</v>
      </c>
      <c r="I353">
        <v>0</v>
      </c>
      <c r="J353">
        <v>1.103202</v>
      </c>
      <c r="K353">
        <v>24.583659999999998</v>
      </c>
      <c r="L353">
        <v>0</v>
      </c>
      <c r="M353">
        <v>0</v>
      </c>
      <c r="N353">
        <v>1.09507</v>
      </c>
      <c r="O353">
        <v>24.71838</v>
      </c>
      <c r="P353">
        <v>0</v>
      </c>
      <c r="Q353">
        <v>0</v>
      </c>
      <c r="R353">
        <v>1.086967</v>
      </c>
      <c r="S353">
        <v>24.6189</v>
      </c>
      <c r="T353">
        <v>0</v>
      </c>
      <c r="U353">
        <v>0</v>
      </c>
      <c r="V353">
        <v>1.0793509999999999</v>
      </c>
      <c r="W353">
        <v>24.571840000000002</v>
      </c>
      <c r="X353">
        <v>0</v>
      </c>
      <c r="Y353">
        <v>0</v>
      </c>
      <c r="Z353">
        <v>1.0720149999999999</v>
      </c>
      <c r="AA353">
        <v>24.423909999999999</v>
      </c>
      <c r="AB353">
        <v>0</v>
      </c>
      <c r="AC353">
        <v>0</v>
      </c>
      <c r="AD353">
        <v>1.065561</v>
      </c>
      <c r="AE353">
        <v>24.210619999999999</v>
      </c>
      <c r="AF353">
        <v>0</v>
      </c>
      <c r="AG353">
        <v>0</v>
      </c>
      <c r="AH353">
        <v>1.0617620000000001</v>
      </c>
      <c r="AI353">
        <v>23.943719999999999</v>
      </c>
      <c r="AJ353">
        <v>0</v>
      </c>
      <c r="AK353">
        <v>0</v>
      </c>
      <c r="AL353">
        <v>1.060616</v>
      </c>
      <c r="AM353">
        <v>23.955089999999998</v>
      </c>
      <c r="AN353">
        <v>0</v>
      </c>
      <c r="AO353">
        <v>0</v>
      </c>
      <c r="AP353">
        <v>1.0610980000000001</v>
      </c>
      <c r="AQ353">
        <v>23.823969999999999</v>
      </c>
      <c r="AR353">
        <v>0</v>
      </c>
      <c r="AS353">
        <v>0</v>
      </c>
      <c r="AT353">
        <v>1.0621430000000001</v>
      </c>
      <c r="AU353">
        <v>23.793030000000002</v>
      </c>
      <c r="AV353">
        <v>0</v>
      </c>
      <c r="AW353">
        <v>0</v>
      </c>
      <c r="AX353">
        <v>1.063977</v>
      </c>
      <c r="AY353">
        <v>23.77402</v>
      </c>
      <c r="AZ353">
        <v>0</v>
      </c>
      <c r="BA353">
        <v>0</v>
      </c>
      <c r="BB353">
        <v>1.0657559999999999</v>
      </c>
      <c r="BC353">
        <v>23.823650000000001</v>
      </c>
      <c r="BD353">
        <v>0</v>
      </c>
      <c r="BE353">
        <v>0</v>
      </c>
      <c r="BF353">
        <v>1.0673109999999999</v>
      </c>
      <c r="BG353">
        <v>23.78548</v>
      </c>
      <c r="BH353">
        <v>0</v>
      </c>
      <c r="BI353">
        <v>0</v>
      </c>
      <c r="BJ353">
        <v>1.0690949999999999</v>
      </c>
      <c r="BK353">
        <v>23.78633</v>
      </c>
      <c r="BL353">
        <v>0</v>
      </c>
      <c r="BM353">
        <v>0</v>
      </c>
      <c r="BN353">
        <v>1.0713889999999999</v>
      </c>
      <c r="BO353">
        <v>23.931450000000002</v>
      </c>
      <c r="BP353">
        <v>0</v>
      </c>
      <c r="BQ353">
        <v>0</v>
      </c>
      <c r="BR353">
        <v>1.0738350000000001</v>
      </c>
      <c r="BS353">
        <v>24.207129999999999</v>
      </c>
      <c r="BT353">
        <v>0</v>
      </c>
      <c r="BU353">
        <v>0</v>
      </c>
      <c r="BV353">
        <v>1.0764910000000001</v>
      </c>
      <c r="BW353">
        <v>24.530470000000001</v>
      </c>
      <c r="BX353">
        <v>2.8301419999999998E-29</v>
      </c>
      <c r="BY353">
        <v>4.089048E-27</v>
      </c>
      <c r="BZ353">
        <v>1.0796749999999999</v>
      </c>
      <c r="CA353">
        <v>24.810469999999999</v>
      </c>
      <c r="CB353" s="1">
        <v>2.4288890000000002E-22</v>
      </c>
      <c r="CC353" s="1">
        <v>5.1938579999999997E-20</v>
      </c>
      <c r="CD353">
        <v>1.0828869999999999</v>
      </c>
      <c r="CE353">
        <v>24.803129999999999</v>
      </c>
      <c r="CF353" s="1">
        <v>3.5247030000000001E-15</v>
      </c>
      <c r="CG353" s="1">
        <v>6.3245180000000003E-13</v>
      </c>
      <c r="CH353">
        <v>1.0858680000000001</v>
      </c>
      <c r="CI353">
        <v>24.761220000000002</v>
      </c>
      <c r="CJ353" s="1">
        <v>9.6305350000000005E-11</v>
      </c>
      <c r="CK353" s="1">
        <v>1.9943040000000001E-8</v>
      </c>
      <c r="CL353">
        <v>1.088813</v>
      </c>
      <c r="CM353">
        <v>24.622060000000001</v>
      </c>
      <c r="CN353" s="1">
        <v>1.125112E-7</v>
      </c>
      <c r="CO353" s="1">
        <v>2.4920349999999999E-5</v>
      </c>
      <c r="CP353">
        <v>1.091977</v>
      </c>
      <c r="CQ353">
        <v>24.430150000000001</v>
      </c>
      <c r="CR353" s="1">
        <v>2.521314E-5</v>
      </c>
      <c r="CS353" s="1">
        <v>5.8459740000000003E-3</v>
      </c>
      <c r="CT353">
        <v>1.0941339999999999</v>
      </c>
      <c r="CU353">
        <v>24.446349999999999</v>
      </c>
      <c r="CV353" s="1">
        <v>1.7634759999999999E-3</v>
      </c>
      <c r="CW353" s="1">
        <v>0.42398459999999999</v>
      </c>
      <c r="CX353">
        <v>1.0956920000000001</v>
      </c>
      <c r="CY353">
        <v>24.58202</v>
      </c>
      <c r="CZ353" s="1">
        <v>4.8950059999999997E-2</v>
      </c>
      <c r="DA353" s="1">
        <v>12.12485</v>
      </c>
      <c r="DB353">
        <v>1.096131</v>
      </c>
      <c r="DC353">
        <v>24.678740000000001</v>
      </c>
      <c r="DD353" s="1">
        <v>0.63296989999999997</v>
      </c>
      <c r="DE353" s="1">
        <v>160.89230000000001</v>
      </c>
      <c r="DF353">
        <v>1.095594</v>
      </c>
      <c r="DG353">
        <v>24.779129999999999</v>
      </c>
      <c r="DH353" s="1">
        <v>4.2848069999999998</v>
      </c>
      <c r="DI353" s="1">
        <v>1115.1849999999999</v>
      </c>
      <c r="DJ353">
        <v>1.0941860000000001</v>
      </c>
      <c r="DK353">
        <v>24.615220000000001</v>
      </c>
      <c r="DL353" s="1">
        <v>16.648969999999998</v>
      </c>
      <c r="DM353">
        <v>4423.3739999999998</v>
      </c>
      <c r="DN353">
        <v>1.091766</v>
      </c>
      <c r="DO353">
        <v>24.504390000000001</v>
      </c>
      <c r="DP353" s="1">
        <v>39.985570000000003</v>
      </c>
      <c r="DQ353">
        <v>10815.86</v>
      </c>
      <c r="DR353">
        <v>1.0883020000000001</v>
      </c>
      <c r="DS353">
        <v>24.302479999999999</v>
      </c>
      <c r="DT353">
        <v>63.198050000000002</v>
      </c>
      <c r="DU353">
        <v>17362.27</v>
      </c>
      <c r="DV353">
        <v>1.0852949999999999</v>
      </c>
      <c r="DW353">
        <v>24.109770000000001</v>
      </c>
      <c r="DX353">
        <v>69.416719999999998</v>
      </c>
      <c r="DY353">
        <v>19290.84</v>
      </c>
      <c r="DZ353">
        <v>1.081199</v>
      </c>
      <c r="EA353">
        <v>24.181149999999999</v>
      </c>
      <c r="EB353">
        <v>55.362589999999997</v>
      </c>
      <c r="EC353">
        <v>15534.62</v>
      </c>
      <c r="ED353">
        <v>1.076635</v>
      </c>
      <c r="EE353">
        <v>24.342880000000001</v>
      </c>
      <c r="EF353">
        <v>33.427019999999999</v>
      </c>
      <c r="EG353">
        <v>9476.3330000000005</v>
      </c>
      <c r="EH353">
        <v>1.071504</v>
      </c>
      <c r="EI353">
        <v>24.57938</v>
      </c>
      <c r="EJ353">
        <v>15.80705</v>
      </c>
      <c r="EK353">
        <v>4565.5940000000001</v>
      </c>
      <c r="EL353">
        <v>1.06586</v>
      </c>
      <c r="EM353">
        <v>24.73498</v>
      </c>
      <c r="EN353">
        <v>6.0707139999999997</v>
      </c>
      <c r="EO353">
        <v>1784.846</v>
      </c>
      <c r="EP353">
        <v>1.0599700000000001</v>
      </c>
      <c r="EQ353">
        <v>24.65578</v>
      </c>
      <c r="ER353">
        <v>1.9708190000000001</v>
      </c>
      <c r="ES353">
        <v>588.77260000000001</v>
      </c>
      <c r="ET353">
        <v>1.05376</v>
      </c>
      <c r="EU353">
        <v>24.43665</v>
      </c>
      <c r="EV353">
        <v>0.57930079999999995</v>
      </c>
      <c r="EW353">
        <v>174.6936</v>
      </c>
      <c r="EX353">
        <v>1.047418</v>
      </c>
      <c r="EY353">
        <v>24.224640000000001</v>
      </c>
      <c r="EZ353">
        <v>0.18485370000000001</v>
      </c>
      <c r="FA353">
        <v>55.227710000000002</v>
      </c>
      <c r="FB353">
        <v>1.0400229999999999</v>
      </c>
      <c r="FC353">
        <v>24.167100000000001</v>
      </c>
      <c r="FD353">
        <v>8.9564279999999996E-2</v>
      </c>
      <c r="FE353">
        <v>25.9084</v>
      </c>
      <c r="FF353">
        <v>1.0329619999999999</v>
      </c>
      <c r="FG353">
        <v>24.686029999999999</v>
      </c>
      <c r="FH353">
        <v>6.9660490000000005E-2</v>
      </c>
      <c r="FI353">
        <v>19.7425</v>
      </c>
      <c r="FJ353">
        <v>1.0251710000000001</v>
      </c>
      <c r="FK353">
        <v>25.043980000000001</v>
      </c>
      <c r="FL353">
        <v>6.5224389999999993E-2</v>
      </c>
      <c r="FM353">
        <v>18.461279999999999</v>
      </c>
      <c r="FN353">
        <v>1.0174669999999999</v>
      </c>
      <c r="FO353">
        <v>25.423739999999999</v>
      </c>
      <c r="FP353">
        <v>6.2468530000000001E-2</v>
      </c>
      <c r="FQ353">
        <v>17.770669999999999</v>
      </c>
      <c r="FR353">
        <v>1.0097719999999999</v>
      </c>
      <c r="FS353">
        <v>25.586120000000001</v>
      </c>
      <c r="FT353">
        <v>5.897666E-2</v>
      </c>
      <c r="FU353">
        <v>16.87584</v>
      </c>
      <c r="FV353">
        <v>1.003088</v>
      </c>
      <c r="FW353">
        <v>25.48855</v>
      </c>
      <c r="FX353">
        <v>5.4814880000000003E-2</v>
      </c>
      <c r="FY353">
        <v>15.75695</v>
      </c>
      <c r="FZ353">
        <v>0.99610920000000003</v>
      </c>
      <c r="GA353">
        <v>25.26052</v>
      </c>
      <c r="GB353">
        <v>5.0332830000000002E-2</v>
      </c>
      <c r="GC353">
        <v>14.53702</v>
      </c>
      <c r="GD353">
        <v>0.98900529999999998</v>
      </c>
      <c r="GE353">
        <v>24.924510000000001</v>
      </c>
      <c r="GF353" s="1">
        <v>4.582845E-2</v>
      </c>
      <c r="GG353">
        <v>13.297370000000001</v>
      </c>
      <c r="GH353">
        <v>0.98226500000000005</v>
      </c>
      <c r="GI353">
        <v>24.77515</v>
      </c>
      <c r="GJ353" s="1">
        <v>4.1635289999999998E-2</v>
      </c>
      <c r="GK353">
        <v>12.125209999999999</v>
      </c>
      <c r="GL353">
        <v>0.97477849999999999</v>
      </c>
      <c r="GM353">
        <v>25.348120000000002</v>
      </c>
      <c r="GN353" s="1">
        <v>3.7766639999999997E-2</v>
      </c>
      <c r="GO353">
        <v>11.04537</v>
      </c>
      <c r="GP353">
        <v>0.96773180000000003</v>
      </c>
      <c r="GQ353">
        <v>25.866669999999999</v>
      </c>
      <c r="GR353" s="1">
        <v>3.4280360000000003E-2</v>
      </c>
      <c r="GS353">
        <v>10.064579999999999</v>
      </c>
      <c r="GT353">
        <v>0.96093499999999998</v>
      </c>
      <c r="GU353">
        <v>26.480920000000001</v>
      </c>
      <c r="GV353">
        <v>3.1120749999999999E-2</v>
      </c>
      <c r="GW353">
        <v>9.170204</v>
      </c>
      <c r="GX353">
        <v>0.95400450000000003</v>
      </c>
      <c r="GY353">
        <v>27.079180000000001</v>
      </c>
      <c r="GZ353" s="1">
        <v>2.8254230000000002E-2</v>
      </c>
      <c r="HA353">
        <v>8.3601419999999997</v>
      </c>
      <c r="HB353">
        <v>0.94747420000000004</v>
      </c>
      <c r="HC353">
        <v>27.269130000000001</v>
      </c>
      <c r="HD353" s="1">
        <v>2.5675190000000001E-2</v>
      </c>
      <c r="HE353">
        <v>7.6302019999999997</v>
      </c>
      <c r="HF353">
        <v>0.94118179999999996</v>
      </c>
      <c r="HG353">
        <v>27.160900000000002</v>
      </c>
      <c r="HH353" s="1">
        <v>2.33143E-2</v>
      </c>
      <c r="HI353">
        <v>6.9595070000000003</v>
      </c>
      <c r="HJ353">
        <v>0.93518780000000001</v>
      </c>
      <c r="HK353">
        <v>26.950240000000001</v>
      </c>
      <c r="HL353" s="1">
        <v>2.1160020000000002E-2</v>
      </c>
      <c r="HM353">
        <v>6.3447459999999998</v>
      </c>
      <c r="HN353">
        <v>0.92972299999999997</v>
      </c>
      <c r="HO353">
        <v>26.656220000000001</v>
      </c>
      <c r="HP353" s="1">
        <v>1.919765E-2</v>
      </c>
      <c r="HQ353">
        <v>5.7807320000000004</v>
      </c>
      <c r="HR353">
        <v>0.92499070000000005</v>
      </c>
      <c r="HS353">
        <v>27.005220000000001</v>
      </c>
      <c r="HT353" s="1">
        <v>1.7435570000000001E-2</v>
      </c>
      <c r="HU353">
        <v>5.2700149999999999</v>
      </c>
      <c r="HV353">
        <v>0.92101789999999994</v>
      </c>
      <c r="HW353">
        <v>27.48977</v>
      </c>
      <c r="HX353">
        <v>1.5843039999999999E-2</v>
      </c>
      <c r="HY353">
        <v>4.8040310000000002</v>
      </c>
      <c r="HZ353">
        <v>0.91763410000000001</v>
      </c>
      <c r="IA353">
        <v>28.036999999999999</v>
      </c>
      <c r="IB353" s="1">
        <v>1.4400960000000001E-2</v>
      </c>
      <c r="IC353">
        <v>4.3790829999999996</v>
      </c>
      <c r="ID353">
        <v>0.91474460000000002</v>
      </c>
      <c r="IE353">
        <v>28.730460000000001</v>
      </c>
      <c r="IF353" s="1">
        <v>1.309534E-2</v>
      </c>
      <c r="IG353">
        <v>3.9918840000000002</v>
      </c>
      <c r="IH353">
        <v>0.91267310000000001</v>
      </c>
      <c r="II353">
        <v>28.93779</v>
      </c>
      <c r="IJ353" s="1">
        <v>1.1908709999999999E-2</v>
      </c>
      <c r="IK353">
        <v>3.6366309999999999</v>
      </c>
      <c r="IL353">
        <v>0.91126030000000002</v>
      </c>
      <c r="IM353">
        <v>28.93404</v>
      </c>
      <c r="IN353" s="1">
        <v>1.081905E-2</v>
      </c>
      <c r="IO353">
        <v>3.3083990000000001</v>
      </c>
      <c r="IP353">
        <v>0.91061709999999996</v>
      </c>
      <c r="IQ353">
        <v>28.805309999999999</v>
      </c>
      <c r="IR353" s="1">
        <v>9.8062930000000006E-3</v>
      </c>
      <c r="IS353">
        <v>3.0006780000000002</v>
      </c>
      <c r="IT353">
        <v>0.9104255</v>
      </c>
      <c r="IU353">
        <v>28.492229999999999</v>
      </c>
      <c r="IV353" s="1">
        <v>8.8566870000000002E-3</v>
      </c>
      <c r="IW353">
        <v>2.7109030000000001</v>
      </c>
      <c r="IX353">
        <v>0.91028710000000002</v>
      </c>
      <c r="IY353">
        <v>28.578679999999999</v>
      </c>
      <c r="IZ353" s="1">
        <v>7.9580580000000005E-3</v>
      </c>
      <c r="JA353">
        <v>2.4368400000000001</v>
      </c>
      <c r="JB353">
        <v>0.91015509999999999</v>
      </c>
      <c r="JC353">
        <v>28.37274</v>
      </c>
      <c r="JD353" s="1">
        <v>7.1027290000000003E-3</v>
      </c>
      <c r="JE353">
        <v>2.1763279999999998</v>
      </c>
      <c r="JF353">
        <v>0.90984489999999996</v>
      </c>
      <c r="JG353">
        <v>28.483470000000001</v>
      </c>
      <c r="JH353" s="1">
        <v>6.2816479999999999E-3</v>
      </c>
      <c r="JI353">
        <v>1.926844</v>
      </c>
      <c r="JJ353">
        <v>0.90926569999999995</v>
      </c>
      <c r="JK353">
        <v>28.44838</v>
      </c>
      <c r="JL353" s="1">
        <v>5.4818569999999997E-3</v>
      </c>
      <c r="JM353">
        <v>1.684561</v>
      </c>
      <c r="JN353">
        <v>0.90868700000000002</v>
      </c>
      <c r="JO353">
        <v>28.5595</v>
      </c>
      <c r="JP353" s="1">
        <v>4.6941350000000003E-3</v>
      </c>
      <c r="JQ353">
        <v>1.445918</v>
      </c>
      <c r="JR353">
        <v>0.908049</v>
      </c>
      <c r="JS353">
        <v>28.754740000000002</v>
      </c>
      <c r="JT353" s="1">
        <v>3.9236449999999999E-3</v>
      </c>
      <c r="JU353">
        <v>1.211951</v>
      </c>
      <c r="JV353">
        <v>0.90730920000000004</v>
      </c>
      <c r="JW353">
        <v>28.798999999999999</v>
      </c>
      <c r="JX353" s="1">
        <v>3.1958870000000001E-3</v>
      </c>
      <c r="JY353">
        <v>0.98997500000000005</v>
      </c>
      <c r="JZ353">
        <v>0.90662799999999999</v>
      </c>
      <c r="KA353">
        <v>28.733550000000001</v>
      </c>
      <c r="KB353" s="1">
        <v>2.548771E-3</v>
      </c>
      <c r="KC353">
        <v>0.7912534</v>
      </c>
      <c r="KD353">
        <v>0.90636740000000005</v>
      </c>
      <c r="KE353">
        <v>29.154640000000001</v>
      </c>
      <c r="KF353" s="1">
        <v>2.0142300000000001E-3</v>
      </c>
      <c r="KG353">
        <v>0.62567419999999996</v>
      </c>
      <c r="KH353">
        <v>0.90694739999999996</v>
      </c>
      <c r="KI353">
        <v>29.076619999999998</v>
      </c>
      <c r="KJ353" s="1">
        <v>1.605347E-3</v>
      </c>
      <c r="KK353">
        <v>0.49774800000000002</v>
      </c>
      <c r="KL353">
        <v>0.90828430000000004</v>
      </c>
      <c r="KM353">
        <v>29.237210000000001</v>
      </c>
      <c r="KN353" s="1">
        <v>1.312882E-3</v>
      </c>
      <c r="KO353">
        <v>0.4054294</v>
      </c>
      <c r="KP353">
        <v>0.91029420000000005</v>
      </c>
      <c r="KQ353">
        <v>29.428740000000001</v>
      </c>
      <c r="KR353" s="1">
        <v>1.1134980000000001E-3</v>
      </c>
      <c r="KS353">
        <v>0.34199829999999998</v>
      </c>
      <c r="KT353">
        <v>0.91267929999999997</v>
      </c>
      <c r="KU353">
        <v>29.338480000000001</v>
      </c>
      <c r="KV353" s="1">
        <v>9.7990620000000007E-4</v>
      </c>
      <c r="KW353">
        <v>0.29928729999999998</v>
      </c>
      <c r="KX353">
        <v>0.91544720000000002</v>
      </c>
      <c r="KY353">
        <v>29.125830000000001</v>
      </c>
      <c r="KZ353" s="1">
        <v>8.8879270000000003E-4</v>
      </c>
      <c r="LA353">
        <v>0.26997349999999998</v>
      </c>
      <c r="LB353">
        <v>0.91822740000000003</v>
      </c>
      <c r="LC353">
        <v>28.860379999999999</v>
      </c>
      <c r="LD353" s="1">
        <v>8.2324489999999998E-4</v>
      </c>
      <c r="LE353">
        <v>0.24889939999999999</v>
      </c>
      <c r="LF353">
        <v>0.92114050000000003</v>
      </c>
      <c r="LG353">
        <v>28.565470000000001</v>
      </c>
      <c r="LH353" s="1">
        <v>7.7271230000000005E-4</v>
      </c>
      <c r="LI353">
        <v>0.23262620000000001</v>
      </c>
      <c r="LJ353">
        <v>0.92419359999999995</v>
      </c>
      <c r="LK353">
        <v>28.93676</v>
      </c>
      <c r="LL353" s="1">
        <v>7.3084850000000004E-4</v>
      </c>
      <c r="LM353">
        <v>0.21912570000000001</v>
      </c>
      <c r="LN353">
        <v>0.92748269999999999</v>
      </c>
      <c r="LO353">
        <v>28.978860000000001</v>
      </c>
      <c r="LP353" s="1">
        <v>6.9438560000000004E-4</v>
      </c>
      <c r="LQ353">
        <v>0.20730460000000001</v>
      </c>
      <c r="LR353">
        <v>0.93106160000000004</v>
      </c>
      <c r="LS353">
        <v>29.205279999999998</v>
      </c>
      <c r="LT353" s="1">
        <v>6.6143219999999995E-4</v>
      </c>
      <c r="LU353">
        <v>0.19659090000000001</v>
      </c>
      <c r="LV353">
        <v>0.9346932</v>
      </c>
      <c r="LW353">
        <v>29.789899999999999</v>
      </c>
      <c r="LX353" s="1">
        <v>6.3097190000000001E-4</v>
      </c>
      <c r="LY353">
        <v>0.1867017</v>
      </c>
      <c r="LZ353">
        <v>0.93847510000000001</v>
      </c>
      <c r="MA353">
        <v>29.93355</v>
      </c>
      <c r="MB353" s="1">
        <v>6.0263639999999995E-4</v>
      </c>
      <c r="MC353">
        <v>0.1775053</v>
      </c>
      <c r="MD353">
        <v>0.94234530000000005</v>
      </c>
      <c r="ME353">
        <v>29.816289999999999</v>
      </c>
      <c r="MF353" s="1">
        <v>5.761548E-4</v>
      </c>
      <c r="MG353">
        <v>0.16890160000000001</v>
      </c>
      <c r="MH353">
        <v>0.94620079999999995</v>
      </c>
      <c r="MI353">
        <v>29.663609999999998</v>
      </c>
      <c r="MJ353" s="1">
        <v>5.5114020000000005E-4</v>
      </c>
      <c r="MK353">
        <v>0.1608174</v>
      </c>
      <c r="ML353">
        <v>0.95004500000000003</v>
      </c>
      <c r="MM353">
        <v>29.482710000000001</v>
      </c>
      <c r="MN353" s="1">
        <v>5.2745859999999995E-4</v>
      </c>
      <c r="MO353">
        <v>0.15319659999999999</v>
      </c>
      <c r="MP353">
        <v>0.95390649999999999</v>
      </c>
      <c r="MQ353">
        <v>29.8568</v>
      </c>
      <c r="MR353" s="1">
        <v>5.0501759999999995E-4</v>
      </c>
      <c r="MS353">
        <v>0.14599509999999999</v>
      </c>
      <c r="MT353">
        <v>0.95754019999999995</v>
      </c>
      <c r="MU353">
        <v>30.161840000000002</v>
      </c>
      <c r="MV353" s="1">
        <v>4.83745E-4</v>
      </c>
      <c r="MW353">
        <v>0.13920950000000001</v>
      </c>
      <c r="MX353">
        <v>0.96117249999999999</v>
      </c>
      <c r="MY353">
        <v>30.401119999999999</v>
      </c>
      <c r="MZ353" s="1">
        <v>4.6351399999999999E-4</v>
      </c>
      <c r="NA353">
        <v>0.1328047</v>
      </c>
      <c r="NB353">
        <v>0.96467619999999998</v>
      </c>
      <c r="NC353">
        <v>30.744479999999999</v>
      </c>
      <c r="ND353" s="1">
        <v>4.4426749999999999E-4</v>
      </c>
      <c r="NE353">
        <v>0.12674879999999999</v>
      </c>
      <c r="NF353">
        <v>0.96803649999999997</v>
      </c>
      <c r="NG353">
        <v>30.66703</v>
      </c>
      <c r="NH353" s="1">
        <v>4.25983E-4</v>
      </c>
      <c r="NI353">
        <v>0.12103170000000001</v>
      </c>
      <c r="NJ353">
        <v>0.97128360000000002</v>
      </c>
      <c r="NK353">
        <v>30.533670000000001</v>
      </c>
      <c r="NL353" s="1">
        <v>4.0856939999999998E-4</v>
      </c>
      <c r="NM353">
        <v>0.1156151</v>
      </c>
      <c r="NN353">
        <v>0.97449140000000001</v>
      </c>
      <c r="NO353">
        <v>30.3111</v>
      </c>
      <c r="NP353" s="1">
        <v>3.919757E-4</v>
      </c>
      <c r="NQ353">
        <v>0.11047</v>
      </c>
      <c r="NR353">
        <v>0.97764320000000005</v>
      </c>
      <c r="NS353">
        <v>29.926970000000001</v>
      </c>
      <c r="NT353" s="1">
        <v>3.7618599999999998E-4</v>
      </c>
      <c r="NU353">
        <v>0.1056062</v>
      </c>
      <c r="NV353">
        <v>0.98063630000000002</v>
      </c>
      <c r="NW353">
        <v>29.710059999999999</v>
      </c>
      <c r="NX353" s="1">
        <v>3.6115449999999999E-4</v>
      </c>
      <c r="NY353">
        <v>0.1010038</v>
      </c>
      <c r="NZ353">
        <v>0.98338939999999997</v>
      </c>
      <c r="OA353">
        <v>29.785720000000001</v>
      </c>
      <c r="OB353" s="1">
        <v>3.4680410000000002E-4</v>
      </c>
      <c r="OC353">
        <v>9.665696E-2</v>
      </c>
      <c r="OD353">
        <v>0.98580440000000003</v>
      </c>
      <c r="OE353">
        <v>29.603529999999999</v>
      </c>
      <c r="OF353" s="1">
        <v>3.3314400000000001E-4</v>
      </c>
      <c r="OG353">
        <v>9.2557020000000004E-2</v>
      </c>
      <c r="OH353">
        <v>0.98815580000000003</v>
      </c>
      <c r="OI353">
        <v>29.590589999999999</v>
      </c>
      <c r="OJ353" s="1">
        <v>3.2016679999999999E-4</v>
      </c>
      <c r="OK353">
        <v>8.8677939999999997E-2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0.6155543</v>
      </c>
      <c r="G354">
        <v>24.805980000000002</v>
      </c>
      <c r="H354">
        <v>0</v>
      </c>
      <c r="I354">
        <v>0</v>
      </c>
      <c r="J354">
        <v>0.60994680000000001</v>
      </c>
      <c r="K354">
        <v>24.642679999999999</v>
      </c>
      <c r="L354">
        <v>0</v>
      </c>
      <c r="M354">
        <v>0</v>
      </c>
      <c r="N354">
        <v>0.60511789999999999</v>
      </c>
      <c r="O354">
        <v>24.767690000000002</v>
      </c>
      <c r="P354">
        <v>0</v>
      </c>
      <c r="Q354">
        <v>0</v>
      </c>
      <c r="R354">
        <v>0.6002672</v>
      </c>
      <c r="S354">
        <v>24.64235</v>
      </c>
      <c r="T354">
        <v>0</v>
      </c>
      <c r="U354">
        <v>0</v>
      </c>
      <c r="V354">
        <v>0.59572840000000005</v>
      </c>
      <c r="W354">
        <v>24.594360000000002</v>
      </c>
      <c r="X354">
        <v>0</v>
      </c>
      <c r="Y354">
        <v>0</v>
      </c>
      <c r="Z354">
        <v>0.59139439999999999</v>
      </c>
      <c r="AA354">
        <v>24.463339999999999</v>
      </c>
      <c r="AB354">
        <v>0</v>
      </c>
      <c r="AC354">
        <v>0</v>
      </c>
      <c r="AD354">
        <v>0.58772190000000002</v>
      </c>
      <c r="AE354">
        <v>24.252870000000001</v>
      </c>
      <c r="AF354">
        <v>0</v>
      </c>
      <c r="AG354">
        <v>0</v>
      </c>
      <c r="AH354">
        <v>0.58585520000000002</v>
      </c>
      <c r="AI354">
        <v>23.99635</v>
      </c>
      <c r="AJ354">
        <v>0</v>
      </c>
      <c r="AK354">
        <v>0</v>
      </c>
      <c r="AL354">
        <v>0.58568569999999998</v>
      </c>
      <c r="AM354">
        <v>24.008839999999999</v>
      </c>
      <c r="AN354">
        <v>0</v>
      </c>
      <c r="AO354">
        <v>0</v>
      </c>
      <c r="AP354">
        <v>0.5865378</v>
      </c>
      <c r="AQ354">
        <v>23.840060000000001</v>
      </c>
      <c r="AR354">
        <v>0</v>
      </c>
      <c r="AS354">
        <v>0</v>
      </c>
      <c r="AT354">
        <v>0.58771130000000005</v>
      </c>
      <c r="AU354">
        <v>23.792960000000001</v>
      </c>
      <c r="AV354">
        <v>0</v>
      </c>
      <c r="AW354">
        <v>0</v>
      </c>
      <c r="AX354">
        <v>0.58936409999999995</v>
      </c>
      <c r="AY354">
        <v>23.754960000000001</v>
      </c>
      <c r="AZ354">
        <v>0</v>
      </c>
      <c r="BA354">
        <v>0</v>
      </c>
      <c r="BB354">
        <v>0.59109990000000001</v>
      </c>
      <c r="BC354">
        <v>23.78688</v>
      </c>
      <c r="BD354">
        <v>0</v>
      </c>
      <c r="BE354">
        <v>0</v>
      </c>
      <c r="BF354">
        <v>0.59279570000000004</v>
      </c>
      <c r="BG354">
        <v>23.764679999999998</v>
      </c>
      <c r="BH354">
        <v>0</v>
      </c>
      <c r="BI354">
        <v>0</v>
      </c>
      <c r="BJ354">
        <v>0.59467570000000003</v>
      </c>
      <c r="BK354">
        <v>23.785409999999999</v>
      </c>
      <c r="BL354">
        <v>0</v>
      </c>
      <c r="BM354">
        <v>0</v>
      </c>
      <c r="BN354">
        <v>0.59684139999999997</v>
      </c>
      <c r="BO354">
        <v>23.955500000000001</v>
      </c>
      <c r="BP354">
        <v>0</v>
      </c>
      <c r="BQ354">
        <v>0</v>
      </c>
      <c r="BR354">
        <v>0.59914259999999997</v>
      </c>
      <c r="BS354">
        <v>24.230270000000001</v>
      </c>
      <c r="BT354">
        <v>0</v>
      </c>
      <c r="BU354">
        <v>0</v>
      </c>
      <c r="BV354">
        <v>0.60154269999999999</v>
      </c>
      <c r="BW354">
        <v>24.544250000000002</v>
      </c>
      <c r="BX354">
        <v>2.169697E-30</v>
      </c>
      <c r="BY354">
        <v>8.1252109999999999E-28</v>
      </c>
      <c r="BZ354">
        <v>0.60441199999999995</v>
      </c>
      <c r="CA354">
        <v>24.799679999999999</v>
      </c>
      <c r="CB354">
        <v>1.156567E-22</v>
      </c>
      <c r="CC354" s="1">
        <v>3.0181559999999999E-20</v>
      </c>
      <c r="CD354">
        <v>0.60737370000000002</v>
      </c>
      <c r="CE354">
        <v>24.76595</v>
      </c>
      <c r="CF354" s="1">
        <v>9.8796270000000009E-16</v>
      </c>
      <c r="CG354" s="1">
        <v>2.4717450000000002E-13</v>
      </c>
      <c r="CH354">
        <v>0.61018660000000002</v>
      </c>
      <c r="CI354">
        <v>24.724499999999999</v>
      </c>
      <c r="CJ354" s="1">
        <v>4.3324740000000001E-11</v>
      </c>
      <c r="CK354" s="1">
        <v>1.132146E-8</v>
      </c>
      <c r="CL354">
        <v>0.61302990000000002</v>
      </c>
      <c r="CM354">
        <v>24.603819999999999</v>
      </c>
      <c r="CN354" s="1">
        <v>6.03878E-8</v>
      </c>
      <c r="CO354" s="1">
        <v>1.6461759999999999E-5</v>
      </c>
      <c r="CP354">
        <v>0.61805600000000005</v>
      </c>
      <c r="CQ354">
        <v>24.446069999999999</v>
      </c>
      <c r="CR354" s="1">
        <v>1.5274759999999999E-5</v>
      </c>
      <c r="CS354" s="1">
        <v>4.3033689999999996E-3</v>
      </c>
      <c r="CT354">
        <v>0.62603399999999998</v>
      </c>
      <c r="CU354">
        <v>24.498719999999999</v>
      </c>
      <c r="CV354" s="1">
        <v>1.178281E-3</v>
      </c>
      <c r="CW354" s="1">
        <v>0.34142620000000001</v>
      </c>
      <c r="CX354">
        <v>0.63385919999999996</v>
      </c>
      <c r="CY354">
        <v>24.643329999999999</v>
      </c>
      <c r="CZ354" s="1">
        <v>3.551253E-2</v>
      </c>
      <c r="DA354" s="1">
        <v>10.558199999999999</v>
      </c>
      <c r="DB354">
        <v>0.64114669999999996</v>
      </c>
      <c r="DC354">
        <v>24.71894</v>
      </c>
      <c r="DD354" s="1">
        <v>0.49301739999999999</v>
      </c>
      <c r="DE354" s="1">
        <v>150.21530000000001</v>
      </c>
      <c r="DF354">
        <v>0.64805500000000005</v>
      </c>
      <c r="DG354">
        <v>24.810590000000001</v>
      </c>
      <c r="DH354" s="1">
        <v>3.55287</v>
      </c>
      <c r="DI354" s="1">
        <v>1108.905</v>
      </c>
      <c r="DJ354">
        <v>0.65483270000000005</v>
      </c>
      <c r="DK354">
        <v>24.62236</v>
      </c>
      <c r="DL354" s="1">
        <v>14.59722</v>
      </c>
      <c r="DM354">
        <v>4659.4440000000004</v>
      </c>
      <c r="DN354">
        <v>0.66164540000000005</v>
      </c>
      <c r="DO354">
        <v>24.504390000000001</v>
      </c>
      <c r="DP354" s="1">
        <v>36.85566</v>
      </c>
      <c r="DQ354">
        <v>12012.89</v>
      </c>
      <c r="DR354">
        <v>0.66892700000000005</v>
      </c>
      <c r="DS354">
        <v>24.312339999999999</v>
      </c>
      <c r="DT354">
        <v>60.923859999999998</v>
      </c>
      <c r="DU354">
        <v>20241.02</v>
      </c>
      <c r="DV354">
        <v>0.67762339999999999</v>
      </c>
      <c r="DW354">
        <v>24.11102</v>
      </c>
      <c r="DX354">
        <v>69.631829999999994</v>
      </c>
      <c r="DY354">
        <v>23519.34</v>
      </c>
      <c r="DZ354">
        <v>0.68664309999999995</v>
      </c>
      <c r="EA354">
        <v>24.204319999999999</v>
      </c>
      <c r="EB354">
        <v>57.58419</v>
      </c>
      <c r="EC354">
        <v>19729.46</v>
      </c>
      <c r="ED354">
        <v>0.6921273</v>
      </c>
      <c r="EE354">
        <v>24.360520000000001</v>
      </c>
      <c r="EF354">
        <v>35.885199999999998</v>
      </c>
      <c r="EG354">
        <v>12493.99</v>
      </c>
      <c r="EH354">
        <v>0.68750869999999997</v>
      </c>
      <c r="EI354">
        <v>24.599229999999999</v>
      </c>
      <c r="EJ354">
        <v>17.476430000000001</v>
      </c>
      <c r="EK354">
        <v>6195.86</v>
      </c>
      <c r="EL354">
        <v>0.68252429999999997</v>
      </c>
      <c r="EM354">
        <v>24.756440000000001</v>
      </c>
      <c r="EN354">
        <v>6.8968360000000004</v>
      </c>
      <c r="EO354">
        <v>2485.6559999999999</v>
      </c>
      <c r="EP354">
        <v>0.67734179999999999</v>
      </c>
      <c r="EQ354">
        <v>24.655930000000001</v>
      </c>
      <c r="ER354">
        <v>2.2896429999999999</v>
      </c>
      <c r="ES354">
        <v>835.45529999999997</v>
      </c>
      <c r="ET354">
        <v>0.67189960000000004</v>
      </c>
      <c r="EU354">
        <v>24.433530000000001</v>
      </c>
      <c r="EV354">
        <v>0.67993099999999995</v>
      </c>
      <c r="EW354">
        <v>249.31389999999999</v>
      </c>
      <c r="EX354">
        <v>0.66655279999999995</v>
      </c>
      <c r="EY354">
        <v>24.229790000000001</v>
      </c>
      <c r="EZ354">
        <v>0.2115677</v>
      </c>
      <c r="FA354">
        <v>76.401589999999999</v>
      </c>
      <c r="FB354">
        <v>0.66144899999999995</v>
      </c>
      <c r="FC354">
        <v>24.180890000000002</v>
      </c>
      <c r="FD354">
        <v>9.5586569999999996E-2</v>
      </c>
      <c r="FE354">
        <v>33.007759999999998</v>
      </c>
      <c r="FF354">
        <v>0.65646369999999998</v>
      </c>
      <c r="FG354">
        <v>24.71837</v>
      </c>
      <c r="FH354">
        <v>7.0818160000000005E-2</v>
      </c>
      <c r="FI354">
        <v>23.607579999999999</v>
      </c>
      <c r="FJ354">
        <v>0.65107519999999997</v>
      </c>
      <c r="FK354">
        <v>25.060780000000001</v>
      </c>
      <c r="FL354">
        <v>6.5491969999999997E-2</v>
      </c>
      <c r="FM354">
        <v>21.586069999999999</v>
      </c>
      <c r="FN354">
        <v>0.6456828</v>
      </c>
      <c r="FO354">
        <v>25.418859999999999</v>
      </c>
      <c r="FP354">
        <v>6.2740850000000001E-2</v>
      </c>
      <c r="FQ354">
        <v>20.62107</v>
      </c>
      <c r="FR354">
        <v>0.64027109999999998</v>
      </c>
      <c r="FS354">
        <v>25.586870000000001</v>
      </c>
      <c r="FT354">
        <v>5.9364269999999997E-2</v>
      </c>
      <c r="FU354">
        <v>19.470289999999999</v>
      </c>
      <c r="FV354">
        <v>0.63558559999999997</v>
      </c>
      <c r="FW354">
        <v>25.481300000000001</v>
      </c>
      <c r="FX354">
        <v>5.526089E-2</v>
      </c>
      <c r="FY354">
        <v>18.168089999999999</v>
      </c>
      <c r="FZ354">
        <v>0.63063499999999995</v>
      </c>
      <c r="GA354">
        <v>25.2577</v>
      </c>
      <c r="GB354">
        <v>5.0805389999999999E-2</v>
      </c>
      <c r="GC354">
        <v>16.770910000000001</v>
      </c>
      <c r="GD354">
        <v>0.62566790000000005</v>
      </c>
      <c r="GE354">
        <v>24.93994</v>
      </c>
      <c r="GF354">
        <v>4.629614E-2</v>
      </c>
      <c r="GG354">
        <v>15.34186</v>
      </c>
      <c r="GH354">
        <v>0.62113680000000004</v>
      </c>
      <c r="GI354">
        <v>24.781549999999999</v>
      </c>
      <c r="GJ354" s="1">
        <v>4.2069570000000001E-2</v>
      </c>
      <c r="GK354">
        <v>13.979760000000001</v>
      </c>
      <c r="GL354">
        <v>0.61629060000000002</v>
      </c>
      <c r="GM354">
        <v>25.363949999999999</v>
      </c>
      <c r="GN354" s="1">
        <v>3.8164610000000002E-2</v>
      </c>
      <c r="GO354">
        <v>12.72306</v>
      </c>
      <c r="GP354">
        <v>0.61174050000000002</v>
      </c>
      <c r="GQ354">
        <v>25.871030000000001</v>
      </c>
      <c r="GR354" s="1">
        <v>3.4643960000000001E-2</v>
      </c>
      <c r="GS354">
        <v>11.581619999999999</v>
      </c>
      <c r="GT354">
        <v>0.60734929999999998</v>
      </c>
      <c r="GU354">
        <v>26.461780000000001</v>
      </c>
      <c r="GV354" s="1">
        <v>3.1451470000000002E-2</v>
      </c>
      <c r="GW354">
        <v>10.54139</v>
      </c>
      <c r="GX354">
        <v>0.6027631</v>
      </c>
      <c r="GY354">
        <v>27.063600000000001</v>
      </c>
      <c r="GZ354" s="1">
        <v>2.8552729999999998E-2</v>
      </c>
      <c r="HA354">
        <v>9.5996039999999994</v>
      </c>
      <c r="HB354">
        <v>0.59849830000000004</v>
      </c>
      <c r="HC354">
        <v>27.258489999999998</v>
      </c>
      <c r="HD354" s="1">
        <v>2.5949880000000002E-2</v>
      </c>
      <c r="HE354">
        <v>8.7542000000000009</v>
      </c>
      <c r="HF354">
        <v>0.59435879999999996</v>
      </c>
      <c r="HG354">
        <v>27.140560000000001</v>
      </c>
      <c r="HH354" s="1">
        <v>2.3567370000000001E-2</v>
      </c>
      <c r="HI354">
        <v>7.9789430000000001</v>
      </c>
      <c r="HJ354">
        <v>0.59042989999999995</v>
      </c>
      <c r="HK354">
        <v>26.965520000000001</v>
      </c>
      <c r="HL354" s="1">
        <v>2.1392540000000002E-2</v>
      </c>
      <c r="HM354">
        <v>7.2686380000000002</v>
      </c>
      <c r="HN354">
        <v>0.58690399999999998</v>
      </c>
      <c r="HO354">
        <v>26.683070000000001</v>
      </c>
      <c r="HP354" s="1">
        <v>1.941002E-2</v>
      </c>
      <c r="HQ354">
        <v>6.616752</v>
      </c>
      <c r="HR354">
        <v>0.58384820000000004</v>
      </c>
      <c r="HS354">
        <v>27.035530000000001</v>
      </c>
      <c r="HT354" s="1">
        <v>1.7629209999999999E-2</v>
      </c>
      <c r="HU354">
        <v>6.0271879999999998</v>
      </c>
      <c r="HV354">
        <v>0.58129120000000001</v>
      </c>
      <c r="HW354">
        <v>27.522469999999998</v>
      </c>
      <c r="HX354" s="1">
        <v>1.6020030000000001E-2</v>
      </c>
      <c r="HY354">
        <v>5.4902329999999999</v>
      </c>
      <c r="HZ354">
        <v>0.57913020000000004</v>
      </c>
      <c r="IA354">
        <v>28.042840000000002</v>
      </c>
      <c r="IB354" s="1">
        <v>1.45627E-2</v>
      </c>
      <c r="IC354">
        <v>5.0011659999999996</v>
      </c>
      <c r="ID354">
        <v>0.57730530000000002</v>
      </c>
      <c r="IE354">
        <v>28.71255</v>
      </c>
      <c r="IF354" s="1">
        <v>1.324351E-2</v>
      </c>
      <c r="IG354">
        <v>4.5562969999999998</v>
      </c>
      <c r="IH354">
        <v>0.57601049999999998</v>
      </c>
      <c r="II354">
        <v>28.911650000000002</v>
      </c>
      <c r="IJ354" s="1">
        <v>1.2045139999999999E-2</v>
      </c>
      <c r="IK354">
        <v>4.1488120000000004</v>
      </c>
      <c r="IL354">
        <v>0.57511259999999997</v>
      </c>
      <c r="IM354">
        <v>28.89629</v>
      </c>
      <c r="IN354" s="1">
        <v>1.0947719999999999E-2</v>
      </c>
      <c r="IO354">
        <v>3.774241</v>
      </c>
      <c r="IP354">
        <v>0.57478490000000004</v>
      </c>
      <c r="IQ354">
        <v>28.802440000000001</v>
      </c>
      <c r="IR354" s="1">
        <v>9.9276450000000006E-3</v>
      </c>
      <c r="IS354">
        <v>3.4229419999999999</v>
      </c>
      <c r="IT354">
        <v>0.57467840000000003</v>
      </c>
      <c r="IU354">
        <v>28.518969999999999</v>
      </c>
      <c r="IV354" s="1">
        <v>8.9724890000000002E-3</v>
      </c>
      <c r="IW354">
        <v>3.093086</v>
      </c>
      <c r="IX354">
        <v>0.57459780000000005</v>
      </c>
      <c r="IY354">
        <v>28.620529999999999</v>
      </c>
      <c r="IZ354" s="1">
        <v>8.0689490000000006E-3</v>
      </c>
      <c r="JA354">
        <v>2.782038</v>
      </c>
      <c r="JB354">
        <v>0.57453140000000003</v>
      </c>
      <c r="JC354">
        <v>28.421710000000001</v>
      </c>
      <c r="JD354" s="1">
        <v>7.2098869999999999E-3</v>
      </c>
      <c r="JE354">
        <v>2.4869159999999999</v>
      </c>
      <c r="JF354">
        <v>0.57431449999999995</v>
      </c>
      <c r="JG354">
        <v>28.497810000000001</v>
      </c>
      <c r="JH354" s="1">
        <v>6.3861860000000003E-3</v>
      </c>
      <c r="JI354">
        <v>2.204914</v>
      </c>
      <c r="JJ354">
        <v>0.57390079999999999</v>
      </c>
      <c r="JK354">
        <v>28.448799999999999</v>
      </c>
      <c r="JL354" s="1">
        <v>5.5853580000000003E-3</v>
      </c>
      <c r="JM354">
        <v>1.931873</v>
      </c>
      <c r="JN354">
        <v>0.57347300000000001</v>
      </c>
      <c r="JO354">
        <v>28.542929999999998</v>
      </c>
      <c r="JP354" s="1">
        <v>4.7976709999999999E-3</v>
      </c>
      <c r="JQ354">
        <v>1.6635409999999999</v>
      </c>
      <c r="JR354">
        <v>0.57299480000000003</v>
      </c>
      <c r="JS354">
        <v>28.758369999999999</v>
      </c>
      <c r="JT354" s="1">
        <v>4.0255000000000004E-3</v>
      </c>
      <c r="JU354">
        <v>1.399937</v>
      </c>
      <c r="JV354">
        <v>0.57244910000000004</v>
      </c>
      <c r="JW354">
        <v>28.814609999999998</v>
      </c>
      <c r="JX354" s="1">
        <v>3.2914699999999999E-3</v>
      </c>
      <c r="JY354">
        <v>1.1482680000000001</v>
      </c>
      <c r="JZ354">
        <v>0.57193150000000004</v>
      </c>
      <c r="KA354">
        <v>28.759180000000001</v>
      </c>
      <c r="KB354" s="1">
        <v>2.6324090000000001E-3</v>
      </c>
      <c r="KC354">
        <v>0.92071320000000001</v>
      </c>
      <c r="KD354">
        <v>0.57181139999999997</v>
      </c>
      <c r="KE354">
        <v>29.191880000000001</v>
      </c>
      <c r="KF354" s="1">
        <v>2.081847E-3</v>
      </c>
      <c r="KG354">
        <v>0.72874000000000005</v>
      </c>
      <c r="KH354">
        <v>0.57228109999999999</v>
      </c>
      <c r="KI354">
        <v>29.119949999999999</v>
      </c>
      <c r="KJ354" s="1">
        <v>1.6557919999999999E-3</v>
      </c>
      <c r="KK354">
        <v>0.57850440000000003</v>
      </c>
      <c r="KL354">
        <v>0.57331259999999995</v>
      </c>
      <c r="KM354">
        <v>29.234349999999999</v>
      </c>
      <c r="KN354" s="1">
        <v>1.3480359999999999E-3</v>
      </c>
      <c r="KO354">
        <v>0.46890209999999999</v>
      </c>
      <c r="KP354">
        <v>0.57483019999999996</v>
      </c>
      <c r="KQ354">
        <v>29.441990000000001</v>
      </c>
      <c r="KR354" s="1">
        <v>1.136902E-3</v>
      </c>
      <c r="KS354">
        <v>0.39306079999999999</v>
      </c>
      <c r="KT354">
        <v>0.57658810000000005</v>
      </c>
      <c r="KU354">
        <v>29.34638</v>
      </c>
      <c r="KV354" s="1">
        <v>9.9525830000000005E-4</v>
      </c>
      <c r="KW354">
        <v>0.34188249999999998</v>
      </c>
      <c r="KX354">
        <v>0.57869199999999998</v>
      </c>
      <c r="KY354">
        <v>29.11647</v>
      </c>
      <c r="KZ354" s="1">
        <v>8.9911639999999996E-4</v>
      </c>
      <c r="LA354">
        <v>0.30687609999999999</v>
      </c>
      <c r="LB354">
        <v>0.58075080000000001</v>
      </c>
      <c r="LC354">
        <v>28.87613</v>
      </c>
      <c r="LD354" s="1">
        <v>8.3070449999999999E-4</v>
      </c>
      <c r="LE354">
        <v>0.28202700000000003</v>
      </c>
      <c r="LF354">
        <v>0.58291859999999995</v>
      </c>
      <c r="LG354">
        <v>28.604679999999998</v>
      </c>
      <c r="LH354" s="1">
        <v>7.7870640000000002E-4</v>
      </c>
      <c r="LI354">
        <v>0.2631175</v>
      </c>
      <c r="LJ354">
        <v>0.58524080000000001</v>
      </c>
      <c r="LK354">
        <v>29.005459999999999</v>
      </c>
      <c r="LL354" s="1">
        <v>7.3596019999999998E-4</v>
      </c>
      <c r="LM354">
        <v>0.24749679999999999</v>
      </c>
      <c r="LN354">
        <v>0.58771470000000003</v>
      </c>
      <c r="LO354">
        <v>29.054749999999999</v>
      </c>
      <c r="LP354" s="1">
        <v>6.9892480000000002E-4</v>
      </c>
      <c r="LQ354">
        <v>0.23386470000000001</v>
      </c>
      <c r="LR354">
        <v>0.59040590000000004</v>
      </c>
      <c r="LS354">
        <v>29.2302</v>
      </c>
      <c r="LT354" s="1">
        <v>6.6559439999999996E-4</v>
      </c>
      <c r="LU354">
        <v>0.22154209999999999</v>
      </c>
      <c r="LV354">
        <v>0.59317059999999999</v>
      </c>
      <c r="LW354">
        <v>29.811720000000001</v>
      </c>
      <c r="LX354" s="1">
        <v>6.3480510000000004E-4</v>
      </c>
      <c r="LY354">
        <v>0.2101702</v>
      </c>
      <c r="LZ354">
        <v>0.59605490000000005</v>
      </c>
      <c r="MA354">
        <v>29.946860000000001</v>
      </c>
      <c r="MB354" s="1">
        <v>6.0622200000000001E-4</v>
      </c>
      <c r="MC354">
        <v>0.19961200000000001</v>
      </c>
      <c r="MD354">
        <v>0.5990067</v>
      </c>
      <c r="ME354">
        <v>29.79157</v>
      </c>
      <c r="MF354" s="1">
        <v>5.7952310000000001E-4</v>
      </c>
      <c r="MG354">
        <v>0.18973390000000001</v>
      </c>
      <c r="MH354">
        <v>0.60198549999999995</v>
      </c>
      <c r="MI354">
        <v>29.669250000000002</v>
      </c>
      <c r="MJ354" s="1">
        <v>5.5429779999999998E-4</v>
      </c>
      <c r="MK354">
        <v>0.18045320000000001</v>
      </c>
      <c r="ML354">
        <v>0.60498540000000001</v>
      </c>
      <c r="MM354">
        <v>29.519469999999998</v>
      </c>
      <c r="MN354" s="1">
        <v>5.3043679999999996E-4</v>
      </c>
      <c r="MO354">
        <v>0.1717138</v>
      </c>
      <c r="MP354">
        <v>0.60801669999999997</v>
      </c>
      <c r="MQ354">
        <v>29.92351</v>
      </c>
      <c r="MR354" s="1">
        <v>5.0782560000000004E-4</v>
      </c>
      <c r="MS354">
        <v>0.1634525</v>
      </c>
      <c r="MT354">
        <v>0.61089340000000003</v>
      </c>
      <c r="MU354">
        <v>30.227930000000001</v>
      </c>
      <c r="MV354" s="1">
        <v>4.863895E-4</v>
      </c>
      <c r="MW354">
        <v>0.15569050000000001</v>
      </c>
      <c r="MX354">
        <v>0.61375769999999996</v>
      </c>
      <c r="MY354">
        <v>30.431270000000001</v>
      </c>
      <c r="MZ354" s="1">
        <v>4.6600409999999999E-4</v>
      </c>
      <c r="NA354">
        <v>0.14836269999999999</v>
      </c>
      <c r="NB354">
        <v>0.61652039999999997</v>
      </c>
      <c r="NC354">
        <v>30.756489999999999</v>
      </c>
      <c r="ND354" s="1">
        <v>4.4662180000000002E-4</v>
      </c>
      <c r="NE354">
        <v>0.1414494</v>
      </c>
      <c r="NF354">
        <v>0.61921990000000005</v>
      </c>
      <c r="NG354">
        <v>30.663959999999999</v>
      </c>
      <c r="NH354" s="1">
        <v>4.2821629999999997E-4</v>
      </c>
      <c r="NI354">
        <v>0.1349262</v>
      </c>
      <c r="NJ354">
        <v>0.62185449999999998</v>
      </c>
      <c r="NK354">
        <v>30.51463</v>
      </c>
      <c r="NL354" s="1">
        <v>4.1068959999999999E-4</v>
      </c>
      <c r="NM354">
        <v>0.12875490000000001</v>
      </c>
      <c r="NN354">
        <v>0.62450799999999995</v>
      </c>
      <c r="NO354">
        <v>30.323720000000002</v>
      </c>
      <c r="NP354" s="1">
        <v>3.9396949999999999E-4</v>
      </c>
      <c r="NQ354">
        <v>0.12288350000000001</v>
      </c>
      <c r="NR354">
        <v>0.62711919999999999</v>
      </c>
      <c r="NS354">
        <v>29.960809999999999</v>
      </c>
      <c r="NT354" s="1">
        <v>3.7808539999999998E-4</v>
      </c>
      <c r="NU354">
        <v>0.11734559999999999</v>
      </c>
      <c r="NV354">
        <v>0.62958400000000003</v>
      </c>
      <c r="NW354">
        <v>29.753050000000002</v>
      </c>
      <c r="NX354" s="1">
        <v>3.6294179999999998E-4</v>
      </c>
      <c r="NY354">
        <v>0.1121086</v>
      </c>
      <c r="NZ354">
        <v>0.63190360000000001</v>
      </c>
      <c r="OA354">
        <v>29.842970000000001</v>
      </c>
      <c r="OB354" s="1">
        <v>3.4850240000000002E-4</v>
      </c>
      <c r="OC354">
        <v>0.1071743</v>
      </c>
      <c r="OD354">
        <v>0.6339458</v>
      </c>
      <c r="OE354">
        <v>29.635169999999999</v>
      </c>
      <c r="OF354" s="1">
        <v>3.3474150000000001E-4</v>
      </c>
      <c r="OG354">
        <v>0.1025283</v>
      </c>
      <c r="OH354">
        <v>0.63596339999999996</v>
      </c>
      <c r="OI354">
        <v>29.60567</v>
      </c>
      <c r="OJ354" s="1">
        <v>3.2166760000000002E-4</v>
      </c>
      <c r="OK354">
        <v>9.8131839999999998E-2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0.43007869999999998</v>
      </c>
      <c r="G355">
        <v>24.87341</v>
      </c>
      <c r="H355">
        <v>0</v>
      </c>
      <c r="I355">
        <v>0</v>
      </c>
      <c r="J355">
        <v>0.42595820000000001</v>
      </c>
      <c r="K355">
        <v>24.685459999999999</v>
      </c>
      <c r="L355">
        <v>0</v>
      </c>
      <c r="M355">
        <v>0</v>
      </c>
      <c r="N355">
        <v>0.42249009999999998</v>
      </c>
      <c r="O355">
        <v>24.80397</v>
      </c>
      <c r="P355">
        <v>0</v>
      </c>
      <c r="Q355">
        <v>0</v>
      </c>
      <c r="R355">
        <v>0.41894130000000002</v>
      </c>
      <c r="S355">
        <v>24.661190000000001</v>
      </c>
      <c r="T355">
        <v>0</v>
      </c>
      <c r="U355">
        <v>0</v>
      </c>
      <c r="V355">
        <v>0.41567870000000001</v>
      </c>
      <c r="W355">
        <v>24.610669999999999</v>
      </c>
      <c r="X355">
        <v>0</v>
      </c>
      <c r="Y355">
        <v>0</v>
      </c>
      <c r="Z355">
        <v>0.41254960000000002</v>
      </c>
      <c r="AA355">
        <v>24.490269999999999</v>
      </c>
      <c r="AB355">
        <v>0</v>
      </c>
      <c r="AC355">
        <v>0</v>
      </c>
      <c r="AD355">
        <v>0.41001070000000001</v>
      </c>
      <c r="AE355">
        <v>24.280830000000002</v>
      </c>
      <c r="AF355">
        <v>0</v>
      </c>
      <c r="AG355">
        <v>0</v>
      </c>
      <c r="AH355">
        <v>0.40895379999999998</v>
      </c>
      <c r="AI355">
        <v>24.02929</v>
      </c>
      <c r="AJ355">
        <v>0</v>
      </c>
      <c r="AK355">
        <v>0</v>
      </c>
      <c r="AL355">
        <v>0.40919800000000001</v>
      </c>
      <c r="AM355">
        <v>24.04156</v>
      </c>
      <c r="AN355">
        <v>0</v>
      </c>
      <c r="AO355">
        <v>0</v>
      </c>
      <c r="AP355">
        <v>0.41018209999999999</v>
      </c>
      <c r="AQ355">
        <v>23.849049999999998</v>
      </c>
      <c r="AR355">
        <v>0</v>
      </c>
      <c r="AS355">
        <v>0</v>
      </c>
      <c r="AT355">
        <v>0.41136780000000001</v>
      </c>
      <c r="AU355">
        <v>23.78912</v>
      </c>
      <c r="AV355">
        <v>0</v>
      </c>
      <c r="AW355">
        <v>0</v>
      </c>
      <c r="AX355">
        <v>0.41293410000000003</v>
      </c>
      <c r="AY355">
        <v>23.73677</v>
      </c>
      <c r="AZ355">
        <v>0</v>
      </c>
      <c r="BA355">
        <v>0</v>
      </c>
      <c r="BB355">
        <v>0.41464269999999998</v>
      </c>
      <c r="BC355">
        <v>23.754549999999998</v>
      </c>
      <c r="BD355">
        <v>0</v>
      </c>
      <c r="BE355">
        <v>0</v>
      </c>
      <c r="BF355">
        <v>0.41633809999999999</v>
      </c>
      <c r="BG355">
        <v>23.740860000000001</v>
      </c>
      <c r="BH355">
        <v>0</v>
      </c>
      <c r="BI355">
        <v>0</v>
      </c>
      <c r="BJ355">
        <v>0.41806880000000002</v>
      </c>
      <c r="BK355">
        <v>23.77439</v>
      </c>
      <c r="BL355">
        <v>0</v>
      </c>
      <c r="BM355">
        <v>0</v>
      </c>
      <c r="BN355">
        <v>0.42010150000000002</v>
      </c>
      <c r="BO355">
        <v>23.955490000000001</v>
      </c>
      <c r="BP355">
        <v>0</v>
      </c>
      <c r="BQ355">
        <v>0</v>
      </c>
      <c r="BR355">
        <v>0.42225000000000001</v>
      </c>
      <c r="BS355">
        <v>24.23582</v>
      </c>
      <c r="BT355">
        <v>0</v>
      </c>
      <c r="BU355">
        <v>0</v>
      </c>
      <c r="BV355">
        <v>0.42448829999999999</v>
      </c>
      <c r="BW355">
        <v>24.54194</v>
      </c>
      <c r="BX355">
        <v>6.0734140000000003E-31</v>
      </c>
      <c r="BY355">
        <v>2.6448240000000001E-28</v>
      </c>
      <c r="BZ355">
        <v>0.42710710000000002</v>
      </c>
      <c r="CA355">
        <v>24.782979999999998</v>
      </c>
      <c r="CB355">
        <v>5.1295429999999999E-23</v>
      </c>
      <c r="CC355" s="1">
        <v>1.9004570000000001E-20</v>
      </c>
      <c r="CD355">
        <v>0.42985440000000003</v>
      </c>
      <c r="CE355">
        <v>24.740259999999999</v>
      </c>
      <c r="CF355" s="1">
        <v>2.6029920000000001E-16</v>
      </c>
      <c r="CG355" s="1">
        <v>1.114244E-13</v>
      </c>
      <c r="CH355">
        <v>0.43245309999999998</v>
      </c>
      <c r="CI355">
        <v>24.697130000000001</v>
      </c>
      <c r="CJ355" s="1">
        <v>1.9300159999999999E-11</v>
      </c>
      <c r="CK355" s="1">
        <v>7.198656E-9</v>
      </c>
      <c r="CL355">
        <v>0.43510310000000002</v>
      </c>
      <c r="CM355">
        <v>24.5871</v>
      </c>
      <c r="CN355" s="1">
        <v>3.2271180000000003E-8</v>
      </c>
      <c r="CO355" s="1">
        <v>1.1971380000000001E-5</v>
      </c>
      <c r="CP355">
        <v>0.43744729999999998</v>
      </c>
      <c r="CQ355">
        <v>24.437390000000001</v>
      </c>
      <c r="CR355" s="1">
        <v>9.2017500000000005E-6</v>
      </c>
      <c r="CS355" s="1">
        <v>3.4302120000000002E-3</v>
      </c>
      <c r="CT355">
        <v>0.43985299999999999</v>
      </c>
      <c r="CU355">
        <v>24.51</v>
      </c>
      <c r="CV355" s="1">
        <v>7.8001489999999997E-4</v>
      </c>
      <c r="CW355" s="1">
        <v>0.293161</v>
      </c>
      <c r="CX355">
        <v>0.441855</v>
      </c>
      <c r="CY355">
        <v>24.66873</v>
      </c>
      <c r="CZ355" s="1">
        <v>2.5471509999999999E-2</v>
      </c>
      <c r="DA355" s="1">
        <v>9.6569319999999994</v>
      </c>
      <c r="DB355">
        <v>0.44337939999999998</v>
      </c>
      <c r="DC355">
        <v>24.73227</v>
      </c>
      <c r="DD355" s="1">
        <v>0.3793938</v>
      </c>
      <c r="DE355" s="1">
        <v>145.15479999999999</v>
      </c>
      <c r="DF355">
        <v>0.44456790000000002</v>
      </c>
      <c r="DG355">
        <v>24.818770000000001</v>
      </c>
      <c r="DH355" s="1">
        <v>2.9111440000000002</v>
      </c>
      <c r="DI355" s="1">
        <v>1124.8389999999999</v>
      </c>
      <c r="DJ355">
        <v>0.44548979999999999</v>
      </c>
      <c r="DK355">
        <v>24.615159999999999</v>
      </c>
      <c r="DL355" s="1">
        <v>12.658860000000001</v>
      </c>
      <c r="DM355">
        <v>4936.2389999999996</v>
      </c>
      <c r="DN355">
        <v>0.44605909999999999</v>
      </c>
      <c r="DO355">
        <v>24.491689999999998</v>
      </c>
      <c r="DP355" s="1">
        <v>33.649419999999999</v>
      </c>
      <c r="DQ355">
        <v>13236.28</v>
      </c>
      <c r="DR355">
        <v>0.4466485</v>
      </c>
      <c r="DS355">
        <v>24.304790000000001</v>
      </c>
      <c r="DT355">
        <v>58.287430000000001</v>
      </c>
      <c r="DU355">
        <v>23157.64</v>
      </c>
      <c r="DV355">
        <v>0.44757859999999999</v>
      </c>
      <c r="DW355">
        <v>24.09985</v>
      </c>
      <c r="DX355">
        <v>69.553439999999995</v>
      </c>
      <c r="DY355">
        <v>27889.38</v>
      </c>
      <c r="DZ355">
        <v>0.44818360000000002</v>
      </c>
      <c r="EA355">
        <v>24.19969</v>
      </c>
      <c r="EB355">
        <v>59.76493</v>
      </c>
      <c r="EC355">
        <v>24187.1</v>
      </c>
      <c r="ED355">
        <v>0.44839499999999999</v>
      </c>
      <c r="EE355">
        <v>24.360379999999999</v>
      </c>
      <c r="EF355">
        <v>38.621380000000002</v>
      </c>
      <c r="EG355">
        <v>15785.99</v>
      </c>
      <c r="EH355">
        <v>0.44852330000000001</v>
      </c>
      <c r="EI355">
        <v>24.599209999999999</v>
      </c>
      <c r="EJ355">
        <v>19.388629999999999</v>
      </c>
      <c r="EK355">
        <v>7990.7520000000004</v>
      </c>
      <c r="EL355">
        <v>0.44912039999999998</v>
      </c>
      <c r="EM355">
        <v>24.756430000000002</v>
      </c>
      <c r="EN355">
        <v>7.8710610000000001</v>
      </c>
      <c r="EO355">
        <v>3270.0889999999999</v>
      </c>
      <c r="EP355">
        <v>0.45056810000000003</v>
      </c>
      <c r="EQ355">
        <v>24.648510000000002</v>
      </c>
      <c r="ER355">
        <v>2.6730290000000001</v>
      </c>
      <c r="ES355">
        <v>1117.077</v>
      </c>
      <c r="ET355">
        <v>0.45200200000000001</v>
      </c>
      <c r="EU355">
        <v>24.42191</v>
      </c>
      <c r="EV355">
        <v>0.8026259</v>
      </c>
      <c r="EW355">
        <v>336.3141</v>
      </c>
      <c r="EX355">
        <v>0.4537812</v>
      </c>
      <c r="EY355">
        <v>24.223649999999999</v>
      </c>
      <c r="EZ355">
        <v>0.24449029999999999</v>
      </c>
      <c r="FA355">
        <v>101.8094</v>
      </c>
      <c r="FB355">
        <v>0.45594289999999998</v>
      </c>
      <c r="FC355">
        <v>24.180869999999999</v>
      </c>
      <c r="FD355">
        <v>0.1030595</v>
      </c>
      <c r="FE355">
        <v>41.947240000000001</v>
      </c>
      <c r="FF355">
        <v>0.45814640000000001</v>
      </c>
      <c r="FG355">
        <v>24.73179</v>
      </c>
      <c r="FH355">
        <v>7.2254079999999998E-2</v>
      </c>
      <c r="FI355">
        <v>28.793500000000002</v>
      </c>
      <c r="FJ355">
        <v>0.46009250000000002</v>
      </c>
      <c r="FK355">
        <v>25.066690000000001</v>
      </c>
      <c r="FL355">
        <v>6.5732429999999994E-2</v>
      </c>
      <c r="FM355">
        <v>25.973790000000001</v>
      </c>
      <c r="FN355">
        <v>0.46235690000000002</v>
      </c>
      <c r="FO355">
        <v>25.40812</v>
      </c>
      <c r="FP355">
        <v>6.2959440000000005E-2</v>
      </c>
      <c r="FQ355">
        <v>24.781410000000001</v>
      </c>
      <c r="FR355">
        <v>0.46512140000000002</v>
      </c>
      <c r="FS355">
        <v>25.580909999999999</v>
      </c>
      <c r="FT355">
        <v>5.9647680000000002E-2</v>
      </c>
      <c r="FU355">
        <v>23.385870000000001</v>
      </c>
      <c r="FV355">
        <v>0.46325699999999997</v>
      </c>
      <c r="FW355">
        <v>25.469080000000002</v>
      </c>
      <c r="FX355">
        <v>5.5539400000000003E-2</v>
      </c>
      <c r="FY355">
        <v>21.804099999999998</v>
      </c>
      <c r="FZ355">
        <v>0.4603699</v>
      </c>
      <c r="GA355">
        <v>25.247579999999999</v>
      </c>
      <c r="GB355">
        <v>5.1091690000000002E-2</v>
      </c>
      <c r="GC355">
        <v>20.111149999999999</v>
      </c>
      <c r="GD355">
        <v>0.45752779999999998</v>
      </c>
      <c r="GE355">
        <v>24.93957</v>
      </c>
      <c r="GF355">
        <v>4.6578170000000002E-2</v>
      </c>
      <c r="GG355">
        <v>18.381789999999999</v>
      </c>
      <c r="GH355">
        <v>0.45506410000000003</v>
      </c>
      <c r="GI355">
        <v>24.78031</v>
      </c>
      <c r="GJ355" s="1">
        <v>4.2333679999999999E-2</v>
      </c>
      <c r="GK355">
        <v>16.74043</v>
      </c>
      <c r="GL355">
        <v>0.45233289999999998</v>
      </c>
      <c r="GM355">
        <v>25.363939999999999</v>
      </c>
      <c r="GN355" s="1">
        <v>3.8411790000000001E-2</v>
      </c>
      <c r="GO355">
        <v>15.25529</v>
      </c>
      <c r="GP355">
        <v>0.44986029999999999</v>
      </c>
      <c r="GQ355">
        <v>25.869240000000001</v>
      </c>
      <c r="GR355" s="1">
        <v>3.4869360000000002E-2</v>
      </c>
      <c r="GS355">
        <v>13.90132</v>
      </c>
      <c r="GT355">
        <v>0.44747540000000002</v>
      </c>
      <c r="GU355">
        <v>26.444109999999998</v>
      </c>
      <c r="GV355" s="1">
        <v>3.1652819999999998E-2</v>
      </c>
      <c r="GW355">
        <v>12.66587</v>
      </c>
      <c r="GX355">
        <v>0.44500129999999999</v>
      </c>
      <c r="GY355">
        <v>27.047779999999999</v>
      </c>
      <c r="GZ355" s="1">
        <v>2.8731400000000001E-2</v>
      </c>
      <c r="HA355">
        <v>11.54529</v>
      </c>
      <c r="HB355">
        <v>0.4425906</v>
      </c>
      <c r="HC355">
        <v>27.248670000000001</v>
      </c>
      <c r="HD355" s="1">
        <v>2.611165E-2</v>
      </c>
      <c r="HE355">
        <v>10.541169999999999</v>
      </c>
      <c r="HF355">
        <v>0.44023810000000002</v>
      </c>
      <c r="HG355">
        <v>27.12387</v>
      </c>
      <c r="HH355" s="1">
        <v>2.372049E-2</v>
      </c>
      <c r="HI355">
        <v>9.6204599999999996</v>
      </c>
      <c r="HJ355">
        <v>0.43803379999999997</v>
      </c>
      <c r="HK355">
        <v>26.965509999999998</v>
      </c>
      <c r="HL355" s="1">
        <v>2.15365E-2</v>
      </c>
      <c r="HM355">
        <v>8.7753669999999993</v>
      </c>
      <c r="HN355">
        <v>0.43614340000000001</v>
      </c>
      <c r="HO355">
        <v>26.693169999999999</v>
      </c>
      <c r="HP355" s="1">
        <v>1.9544280000000001E-2</v>
      </c>
      <c r="HQ355">
        <v>7.9978639999999999</v>
      </c>
      <c r="HR355">
        <v>0.43453439999999999</v>
      </c>
      <c r="HS355">
        <v>27.04298</v>
      </c>
      <c r="HT355" s="1">
        <v>1.775585E-2</v>
      </c>
      <c r="HU355">
        <v>7.2946140000000002</v>
      </c>
      <c r="HV355">
        <v>0.43318420000000002</v>
      </c>
      <c r="HW355">
        <v>27.536580000000001</v>
      </c>
      <c r="HX355" s="1">
        <v>1.6140140000000001E-2</v>
      </c>
      <c r="HY355">
        <v>6.6542649999999997</v>
      </c>
      <c r="HZ355">
        <v>0.43210320000000002</v>
      </c>
      <c r="IA355">
        <v>28.04278</v>
      </c>
      <c r="IB355" s="1">
        <v>1.467481E-2</v>
      </c>
      <c r="IC355">
        <v>6.0683319999999998</v>
      </c>
      <c r="ID355">
        <v>0.4312008</v>
      </c>
      <c r="IE355">
        <v>28.698869999999999</v>
      </c>
      <c r="IF355" s="1">
        <v>1.33484E-2</v>
      </c>
      <c r="IG355">
        <v>5.5342219999999998</v>
      </c>
      <c r="IH355">
        <v>0.43063679999999999</v>
      </c>
      <c r="II355">
        <v>28.895859999999999</v>
      </c>
      <c r="IJ355" s="1">
        <v>1.2143559999999999E-2</v>
      </c>
      <c r="IK355">
        <v>5.0441419999999999</v>
      </c>
      <c r="IL355">
        <v>0.43030040000000003</v>
      </c>
      <c r="IM355">
        <v>28.872119999999999</v>
      </c>
      <c r="IN355" s="1">
        <v>1.104368E-2</v>
      </c>
      <c r="IO355">
        <v>4.5943759999999996</v>
      </c>
      <c r="IP355">
        <v>0.43041420000000002</v>
      </c>
      <c r="IQ355">
        <v>28.79823</v>
      </c>
      <c r="IR355" s="1">
        <v>1.0018829999999999E-2</v>
      </c>
      <c r="IS355">
        <v>4.1700939999999997</v>
      </c>
      <c r="IT355">
        <v>0.43066359999999998</v>
      </c>
      <c r="IU355">
        <v>28.51896</v>
      </c>
      <c r="IV355" s="1">
        <v>9.0604280000000006E-3</v>
      </c>
      <c r="IW355">
        <v>3.7717559999999999</v>
      </c>
      <c r="IX355">
        <v>0.43077680000000002</v>
      </c>
      <c r="IY355">
        <v>28.624310000000001</v>
      </c>
      <c r="IZ355" s="1">
        <v>8.1542200000000002E-3</v>
      </c>
      <c r="JA355">
        <v>3.396255</v>
      </c>
      <c r="JB355">
        <v>0.43092279999999999</v>
      </c>
      <c r="JC355">
        <v>28.44454</v>
      </c>
      <c r="JD355" s="1">
        <v>7.2945780000000003E-3</v>
      </c>
      <c r="JE355">
        <v>3.0397850000000002</v>
      </c>
      <c r="JF355">
        <v>0.43085400000000001</v>
      </c>
      <c r="JG355">
        <v>28.497730000000001</v>
      </c>
      <c r="JH355" s="1">
        <v>6.4702869999999999E-3</v>
      </c>
      <c r="JI355">
        <v>2.6988650000000001</v>
      </c>
      <c r="JJ355">
        <v>0.43058999999999997</v>
      </c>
      <c r="JK355">
        <v>28.448460000000001</v>
      </c>
      <c r="JL355" s="1">
        <v>5.6707729999999996E-3</v>
      </c>
      <c r="JM355">
        <v>2.3691309999999999</v>
      </c>
      <c r="JN355">
        <v>0.43024220000000002</v>
      </c>
      <c r="JO355">
        <v>28.529620000000001</v>
      </c>
      <c r="JP355" s="1">
        <v>4.8856339999999998E-3</v>
      </c>
      <c r="JQ355">
        <v>2.0453950000000001</v>
      </c>
      <c r="JR355">
        <v>0.42985570000000001</v>
      </c>
      <c r="JS355">
        <v>28.757370000000002</v>
      </c>
      <c r="JT355" s="1">
        <v>4.1146869999999997E-3</v>
      </c>
      <c r="JU355">
        <v>1.726769</v>
      </c>
      <c r="JV355">
        <v>0.42939620000000001</v>
      </c>
      <c r="JW355">
        <v>28.814550000000001</v>
      </c>
      <c r="JX355" s="1">
        <v>3.377517E-3</v>
      </c>
      <c r="JY355">
        <v>1.4210469999999999</v>
      </c>
      <c r="JZ355">
        <v>0.42894369999999998</v>
      </c>
      <c r="KA355">
        <v>28.759160000000001</v>
      </c>
      <c r="KB355" s="1">
        <v>2.7093680000000002E-3</v>
      </c>
      <c r="KC355">
        <v>1.142423</v>
      </c>
      <c r="KD355">
        <v>0.42887819999999999</v>
      </c>
      <c r="KE355">
        <v>29.191880000000001</v>
      </c>
      <c r="KF355" s="1">
        <v>2.1451439999999999E-3</v>
      </c>
      <c r="KG355">
        <v>0.90508630000000001</v>
      </c>
      <c r="KH355">
        <v>0.4293594</v>
      </c>
      <c r="KI355">
        <v>29.142029999999998</v>
      </c>
      <c r="KJ355" s="1">
        <v>1.7032970000000001E-3</v>
      </c>
      <c r="KK355">
        <v>0.71751620000000005</v>
      </c>
      <c r="KL355">
        <v>0.43035190000000001</v>
      </c>
      <c r="KM355">
        <v>29.230419999999999</v>
      </c>
      <c r="KN355" s="1">
        <v>1.380879E-3</v>
      </c>
      <c r="KO355">
        <v>0.5795612</v>
      </c>
      <c r="KP355">
        <v>0.43175439999999998</v>
      </c>
      <c r="KQ355">
        <v>29.44192</v>
      </c>
      <c r="KR355" s="1">
        <v>1.158168E-3</v>
      </c>
      <c r="KS355">
        <v>0.48360700000000001</v>
      </c>
      <c r="KT355">
        <v>0.43338599999999999</v>
      </c>
      <c r="KU355">
        <v>29.346319999999999</v>
      </c>
      <c r="KV355" s="1">
        <v>1.0084409999999999E-3</v>
      </c>
      <c r="KW355">
        <v>0.41875790000000002</v>
      </c>
      <c r="KX355">
        <v>0.43530360000000001</v>
      </c>
      <c r="KY355">
        <v>29.109839999999998</v>
      </c>
      <c r="KZ355" s="1">
        <v>9.0720769999999996E-4</v>
      </c>
      <c r="LA355">
        <v>0.3745484</v>
      </c>
      <c r="LB355">
        <v>0.43718289999999999</v>
      </c>
      <c r="LC355">
        <v>28.876059999999999</v>
      </c>
      <c r="LD355" s="1">
        <v>8.3504399999999996E-4</v>
      </c>
      <c r="LE355">
        <v>0.34317449999999999</v>
      </c>
      <c r="LF355">
        <v>0.43916100000000002</v>
      </c>
      <c r="LG355">
        <v>28.60952</v>
      </c>
      <c r="LH355" s="1">
        <v>7.8165799999999996E-4</v>
      </c>
      <c r="LI355">
        <v>0.31991009999999998</v>
      </c>
      <c r="LJ355">
        <v>0.44128240000000002</v>
      </c>
      <c r="LK355">
        <v>29.033909999999999</v>
      </c>
      <c r="LL355" s="1">
        <v>7.3851530000000002E-4</v>
      </c>
      <c r="LM355">
        <v>0.3009444</v>
      </c>
      <c r="LN355">
        <v>0.44356960000000001</v>
      </c>
      <c r="LO355">
        <v>29.100750000000001</v>
      </c>
      <c r="LP355" s="1">
        <v>7.0122900000000004E-4</v>
      </c>
      <c r="LQ355">
        <v>0.28439330000000002</v>
      </c>
      <c r="LR355">
        <v>0.44604569999999999</v>
      </c>
      <c r="LS355">
        <v>29.235230000000001</v>
      </c>
      <c r="LT355" s="1">
        <v>6.677168E-4</v>
      </c>
      <c r="LU355">
        <v>0.26943139999999999</v>
      </c>
      <c r="LV355">
        <v>0.44860679999999997</v>
      </c>
      <c r="LW355">
        <v>29.811689999999999</v>
      </c>
      <c r="LX355" s="1">
        <v>6.3678529999999995E-4</v>
      </c>
      <c r="LY355">
        <v>0.25562220000000002</v>
      </c>
      <c r="LZ355">
        <v>0.45126650000000001</v>
      </c>
      <c r="MA355">
        <v>29.950900000000001</v>
      </c>
      <c r="MB355" s="1">
        <v>6.0806930000000003E-4</v>
      </c>
      <c r="MC355">
        <v>0.2428043</v>
      </c>
      <c r="MD355">
        <v>0.45402700000000001</v>
      </c>
      <c r="ME355">
        <v>29.775020000000001</v>
      </c>
      <c r="MF355" s="1">
        <v>5.8126749999999996E-4</v>
      </c>
      <c r="MG355">
        <v>0.23080510000000001</v>
      </c>
      <c r="MH355">
        <v>0.45682339999999999</v>
      </c>
      <c r="MI355">
        <v>29.669170000000001</v>
      </c>
      <c r="MJ355" s="1">
        <v>5.5594749999999995E-4</v>
      </c>
      <c r="MK355">
        <v>0.21952959999999999</v>
      </c>
      <c r="ML355">
        <v>0.45964270000000002</v>
      </c>
      <c r="MM355">
        <v>29.531030000000001</v>
      </c>
      <c r="MN355" s="1">
        <v>5.3200070000000005E-4</v>
      </c>
      <c r="MO355">
        <v>0.2089135</v>
      </c>
      <c r="MP355">
        <v>0.46254420000000002</v>
      </c>
      <c r="MQ355">
        <v>29.955739999999999</v>
      </c>
      <c r="MR355" s="1">
        <v>5.0933160000000001E-4</v>
      </c>
      <c r="MS355">
        <v>0.1988684</v>
      </c>
      <c r="MT355">
        <v>0.46523439999999999</v>
      </c>
      <c r="MU355">
        <v>30.265560000000001</v>
      </c>
      <c r="MV355" s="1">
        <v>4.8779509999999999E-4</v>
      </c>
      <c r="MW355">
        <v>0.18943760000000001</v>
      </c>
      <c r="MX355">
        <v>0.4679663</v>
      </c>
      <c r="MY355">
        <v>30.441749999999999</v>
      </c>
      <c r="MZ355" s="1">
        <v>4.6731870000000001E-4</v>
      </c>
      <c r="NA355">
        <v>0.1805349</v>
      </c>
      <c r="NB355">
        <v>0.47061380000000003</v>
      </c>
      <c r="NC355">
        <v>30.756440000000001</v>
      </c>
      <c r="ND355" s="1">
        <v>4.4786620000000001E-4</v>
      </c>
      <c r="NE355">
        <v>0.1721355</v>
      </c>
      <c r="NF355">
        <v>0.47323320000000002</v>
      </c>
      <c r="NG355">
        <v>30.663129999999999</v>
      </c>
      <c r="NH355" s="1">
        <v>4.2939820000000001E-4</v>
      </c>
      <c r="NI355">
        <v>0.16421289999999999</v>
      </c>
      <c r="NJ355">
        <v>0.475773</v>
      </c>
      <c r="NK355">
        <v>30.5001</v>
      </c>
      <c r="NL355" s="1">
        <v>4.1180699999999998E-4</v>
      </c>
      <c r="NM355">
        <v>0.15671650000000001</v>
      </c>
      <c r="NN355">
        <v>0.47838940000000002</v>
      </c>
      <c r="NO355">
        <v>30.32366</v>
      </c>
      <c r="NP355" s="1">
        <v>3.9502839999999999E-4</v>
      </c>
      <c r="NQ355">
        <v>0.14958109999999999</v>
      </c>
      <c r="NR355">
        <v>0.48098099999999999</v>
      </c>
      <c r="NS355">
        <v>29.973680000000002</v>
      </c>
      <c r="NT355" s="1">
        <v>3.791086E-4</v>
      </c>
      <c r="NU355">
        <v>0.14285010000000001</v>
      </c>
      <c r="NV355">
        <v>0.48342760000000001</v>
      </c>
      <c r="NW355">
        <v>29.769860000000001</v>
      </c>
      <c r="NX355" s="1">
        <v>3.6388890000000002E-4</v>
      </c>
      <c r="NY355">
        <v>0.13648479999999999</v>
      </c>
      <c r="NZ355">
        <v>0.48575869999999999</v>
      </c>
      <c r="OA355">
        <v>29.87323</v>
      </c>
      <c r="OB355" s="1">
        <v>3.4939960000000001E-4</v>
      </c>
      <c r="OC355">
        <v>0.13048889999999999</v>
      </c>
      <c r="OD355">
        <v>0.48782520000000001</v>
      </c>
      <c r="OE355">
        <v>29.648779999999999</v>
      </c>
      <c r="OF355" s="1">
        <v>3.3558189999999998E-4</v>
      </c>
      <c r="OG355">
        <v>0.12483909999999999</v>
      </c>
      <c r="OH355">
        <v>0.48990149999999999</v>
      </c>
      <c r="OI355">
        <v>29.605650000000001</v>
      </c>
      <c r="OJ355" s="1">
        <v>3.2245599999999999E-4</v>
      </c>
      <c r="OK355">
        <v>0.1194944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0.8208995</v>
      </c>
      <c r="G356">
        <v>24.947669999999999</v>
      </c>
      <c r="H356">
        <v>0</v>
      </c>
      <c r="I356">
        <v>0</v>
      </c>
      <c r="J356">
        <v>0.81321690000000002</v>
      </c>
      <c r="K356">
        <v>24.73771</v>
      </c>
      <c r="L356">
        <v>0</v>
      </c>
      <c r="M356">
        <v>0</v>
      </c>
      <c r="N356">
        <v>0.80662820000000002</v>
      </c>
      <c r="O356">
        <v>24.854389999999999</v>
      </c>
      <c r="P356">
        <v>0</v>
      </c>
      <c r="Q356">
        <v>0</v>
      </c>
      <c r="R356">
        <v>0.79978150000000003</v>
      </c>
      <c r="S356">
        <v>24.68507</v>
      </c>
      <c r="T356">
        <v>0</v>
      </c>
      <c r="U356">
        <v>0</v>
      </c>
      <c r="V356">
        <v>0.79346830000000002</v>
      </c>
      <c r="W356">
        <v>24.61065</v>
      </c>
      <c r="X356">
        <v>0</v>
      </c>
      <c r="Y356">
        <v>0</v>
      </c>
      <c r="Z356">
        <v>0.78743359999999996</v>
      </c>
      <c r="AA356">
        <v>24.49024</v>
      </c>
      <c r="AB356">
        <v>0</v>
      </c>
      <c r="AC356">
        <v>0</v>
      </c>
      <c r="AD356">
        <v>0.78282320000000005</v>
      </c>
      <c r="AE356">
        <v>24.28078</v>
      </c>
      <c r="AF356">
        <v>0</v>
      </c>
      <c r="AG356">
        <v>0</v>
      </c>
      <c r="AH356">
        <v>0.78143260000000003</v>
      </c>
      <c r="AI356">
        <v>24.029399999999999</v>
      </c>
      <c r="AJ356">
        <v>0</v>
      </c>
      <c r="AK356">
        <v>0</v>
      </c>
      <c r="AL356">
        <v>0.78253159999999999</v>
      </c>
      <c r="AM356">
        <v>24.068439999999999</v>
      </c>
      <c r="AN356">
        <v>0</v>
      </c>
      <c r="AO356">
        <v>0</v>
      </c>
      <c r="AP356">
        <v>0.78487649999999998</v>
      </c>
      <c r="AQ356">
        <v>23.85604</v>
      </c>
      <c r="AR356">
        <v>0</v>
      </c>
      <c r="AS356">
        <v>0</v>
      </c>
      <c r="AT356">
        <v>0.78728089999999995</v>
      </c>
      <c r="AU356">
        <v>23.78246</v>
      </c>
      <c r="AV356">
        <v>0</v>
      </c>
      <c r="AW356">
        <v>0</v>
      </c>
      <c r="AX356">
        <v>0.7905375</v>
      </c>
      <c r="AY356">
        <v>23.71433</v>
      </c>
      <c r="AZ356">
        <v>0</v>
      </c>
      <c r="BA356">
        <v>0</v>
      </c>
      <c r="BB356">
        <v>0.79382350000000002</v>
      </c>
      <c r="BC356">
        <v>23.700679999999998</v>
      </c>
      <c r="BD356">
        <v>0</v>
      </c>
      <c r="BE356">
        <v>0</v>
      </c>
      <c r="BF356">
        <v>0.79697589999999996</v>
      </c>
      <c r="BG356">
        <v>23.685770000000002</v>
      </c>
      <c r="BH356">
        <v>0</v>
      </c>
      <c r="BI356">
        <v>0</v>
      </c>
      <c r="BJ356">
        <v>0.79979889999999998</v>
      </c>
      <c r="BK356">
        <v>23.732389999999999</v>
      </c>
      <c r="BL356">
        <v>0</v>
      </c>
      <c r="BM356">
        <v>0</v>
      </c>
      <c r="BN356">
        <v>0.80337429999999999</v>
      </c>
      <c r="BO356">
        <v>23.940239999999999</v>
      </c>
      <c r="BP356">
        <v>0</v>
      </c>
      <c r="BQ356">
        <v>0</v>
      </c>
      <c r="BR356">
        <v>0.80715190000000003</v>
      </c>
      <c r="BS356">
        <v>24.23584</v>
      </c>
      <c r="BT356">
        <v>0</v>
      </c>
      <c r="BU356">
        <v>0</v>
      </c>
      <c r="BV356">
        <v>0.81110289999999996</v>
      </c>
      <c r="BW356">
        <v>24.541979999999999</v>
      </c>
      <c r="BX356">
        <v>1.620411E-31</v>
      </c>
      <c r="BY356">
        <v>3.602548E-29</v>
      </c>
      <c r="BZ356">
        <v>0.81584809999999996</v>
      </c>
      <c r="CA356">
        <v>24.78303</v>
      </c>
      <c r="CB356">
        <v>2.8752329999999998E-23</v>
      </c>
      <c r="CC356" s="1">
        <v>7.2542340000000004E-21</v>
      </c>
      <c r="CD356">
        <v>0.82240310000000005</v>
      </c>
      <c r="CE356">
        <v>24.733830000000001</v>
      </c>
      <c r="CF356" s="1">
        <v>1.2556709999999999E-16</v>
      </c>
      <c r="CG356" s="1">
        <v>2.8937640000000003E-14</v>
      </c>
      <c r="CH356">
        <v>0.82952340000000002</v>
      </c>
      <c r="CI356">
        <v>24.65879</v>
      </c>
      <c r="CJ356" s="1">
        <v>1.1287439999999999E-11</v>
      </c>
      <c r="CK356" s="1">
        <v>2.9018679999999998E-9</v>
      </c>
      <c r="CL356">
        <v>0.83691570000000004</v>
      </c>
      <c r="CM356">
        <v>24.539719999999999</v>
      </c>
      <c r="CN356" s="1">
        <v>2.0820399999999999E-8</v>
      </c>
      <c r="CO356" s="1">
        <v>5.6841880000000002E-6</v>
      </c>
      <c r="CP356">
        <v>0.84376090000000004</v>
      </c>
      <c r="CQ356">
        <v>24.38297</v>
      </c>
      <c r="CR356" s="1">
        <v>6.3881650000000002E-6</v>
      </c>
      <c r="CS356" s="1">
        <v>1.82003E-3</v>
      </c>
      <c r="CT356">
        <v>0.85062559999999998</v>
      </c>
      <c r="CU356">
        <v>24.48798</v>
      </c>
      <c r="CV356" s="1">
        <v>5.7567580000000005E-4</v>
      </c>
      <c r="CW356" s="1">
        <v>0.16990169999999999</v>
      </c>
      <c r="CX356">
        <v>0.85647660000000003</v>
      </c>
      <c r="CY356">
        <v>24.657810000000001</v>
      </c>
      <c r="CZ356" s="1">
        <v>1.9836719999999999E-2</v>
      </c>
      <c r="DA356" s="1">
        <v>6.035882</v>
      </c>
      <c r="DB356">
        <v>0.86184400000000005</v>
      </c>
      <c r="DC356">
        <v>24.724450000000001</v>
      </c>
      <c r="DD356" s="1">
        <v>0.31018679999999998</v>
      </c>
      <c r="DE356" s="1">
        <v>96.975149999999999</v>
      </c>
      <c r="DF356">
        <v>0.86670230000000004</v>
      </c>
      <c r="DG356">
        <v>24.81878</v>
      </c>
      <c r="DH356" s="1">
        <v>2.4874290000000001</v>
      </c>
      <c r="DI356" s="1">
        <v>797.596</v>
      </c>
      <c r="DJ356">
        <v>0.87130850000000004</v>
      </c>
      <c r="DK356">
        <v>24.615210000000001</v>
      </c>
      <c r="DL356" s="1">
        <v>11.26327</v>
      </c>
      <c r="DM356">
        <v>3695.288</v>
      </c>
      <c r="DN356">
        <v>0.87509099999999995</v>
      </c>
      <c r="DO356">
        <v>24.477989999999998</v>
      </c>
      <c r="DP356" s="1">
        <v>31.060130000000001</v>
      </c>
      <c r="DQ356">
        <v>10420.92</v>
      </c>
      <c r="DR356">
        <v>0.87299119999999997</v>
      </c>
      <c r="DS356">
        <v>24.281870000000001</v>
      </c>
      <c r="DT356">
        <v>55.61994</v>
      </c>
      <c r="DU356">
        <v>19099.580000000002</v>
      </c>
      <c r="DV356">
        <v>0.86957189999999995</v>
      </c>
      <c r="DW356">
        <v>24.058150000000001</v>
      </c>
      <c r="DX356">
        <v>68.460139999999996</v>
      </c>
      <c r="DY356">
        <v>24013.99</v>
      </c>
      <c r="DZ356">
        <v>0.86507310000000004</v>
      </c>
      <c r="EA356">
        <v>24.157969999999999</v>
      </c>
      <c r="EB356">
        <v>60.417020000000001</v>
      </c>
      <c r="EC356">
        <v>21646.94</v>
      </c>
      <c r="ED356">
        <v>0.85935139999999999</v>
      </c>
      <c r="EE356">
        <v>24.330870000000001</v>
      </c>
      <c r="EF356">
        <v>39.948970000000003</v>
      </c>
      <c r="EG356">
        <v>14455</v>
      </c>
      <c r="EH356">
        <v>0.85330240000000002</v>
      </c>
      <c r="EI356">
        <v>24.571449999999999</v>
      </c>
      <c r="EJ356">
        <v>20.584040000000002</v>
      </c>
      <c r="EK356">
        <v>7630.7870000000003</v>
      </c>
      <c r="EL356">
        <v>0.84605140000000001</v>
      </c>
      <c r="EM356">
        <v>24.739709999999999</v>
      </c>
      <c r="EN356">
        <v>8.5630299999999995</v>
      </c>
      <c r="EO356">
        <v>3248.5219999999999</v>
      </c>
      <c r="EP356">
        <v>0.83915399999999996</v>
      </c>
      <c r="EQ356">
        <v>24.626919999999998</v>
      </c>
      <c r="ER356">
        <v>2.9706570000000001</v>
      </c>
      <c r="ES356">
        <v>1150.317</v>
      </c>
      <c r="ET356">
        <v>0.8319955</v>
      </c>
      <c r="EU356">
        <v>24.39189</v>
      </c>
      <c r="EV356">
        <v>0.90333240000000004</v>
      </c>
      <c r="EW356">
        <v>354.6</v>
      </c>
      <c r="EX356">
        <v>0.82507399999999997</v>
      </c>
      <c r="EY356">
        <v>24.201809999999998</v>
      </c>
      <c r="EZ356">
        <v>0.27223599999999998</v>
      </c>
      <c r="FA356">
        <v>106.6431</v>
      </c>
      <c r="FB356">
        <v>0.8196331</v>
      </c>
      <c r="FC356">
        <v>24.15775</v>
      </c>
      <c r="FD356">
        <v>0.1087084</v>
      </c>
      <c r="FE356">
        <v>41.051749999999998</v>
      </c>
      <c r="FF356">
        <v>0.81455829999999996</v>
      </c>
      <c r="FG356">
        <v>24.716660000000001</v>
      </c>
      <c r="FH356">
        <v>7.2864319999999996E-2</v>
      </c>
      <c r="FI356">
        <v>26.668600000000001</v>
      </c>
      <c r="FJ356">
        <v>0.80909660000000005</v>
      </c>
      <c r="FK356">
        <v>25.054600000000001</v>
      </c>
      <c r="FL356">
        <v>6.5204700000000004E-2</v>
      </c>
      <c r="FM356">
        <v>23.66028</v>
      </c>
      <c r="FN356">
        <v>0.803948</v>
      </c>
      <c r="FO356">
        <v>25.370159999999998</v>
      </c>
      <c r="FP356">
        <v>6.2401690000000003E-2</v>
      </c>
      <c r="FQ356">
        <v>22.670729999999999</v>
      </c>
      <c r="FR356">
        <v>0.79895439999999995</v>
      </c>
      <c r="FS356">
        <v>25.554950000000002</v>
      </c>
      <c r="FT356">
        <v>5.9300150000000003E-2</v>
      </c>
      <c r="FU356">
        <v>21.592269999999999</v>
      </c>
      <c r="FV356">
        <v>0.79418770000000005</v>
      </c>
      <c r="FW356">
        <v>25.454180000000001</v>
      </c>
      <c r="FX356">
        <v>5.5372589999999999E-2</v>
      </c>
      <c r="FY356">
        <v>20.190799999999999</v>
      </c>
      <c r="FZ356">
        <v>0.78959630000000003</v>
      </c>
      <c r="GA356">
        <v>25.219740000000002</v>
      </c>
      <c r="GB356">
        <v>5.1087859999999999E-2</v>
      </c>
      <c r="GC356">
        <v>18.646509999999999</v>
      </c>
      <c r="GD356">
        <v>0.78524269999999996</v>
      </c>
      <c r="GE356">
        <v>24.91863</v>
      </c>
      <c r="GF356">
        <v>4.6673829999999999E-2</v>
      </c>
      <c r="GG356">
        <v>17.053419999999999</v>
      </c>
      <c r="GH356">
        <v>0.78018240000000005</v>
      </c>
      <c r="GI356">
        <v>24.75263</v>
      </c>
      <c r="GJ356" s="1">
        <v>4.2455050000000001E-2</v>
      </c>
      <c r="GK356">
        <v>15.535869999999999</v>
      </c>
      <c r="GL356">
        <v>0.77156690000000006</v>
      </c>
      <c r="GM356">
        <v>25.335850000000001</v>
      </c>
      <c r="GN356" s="1">
        <v>3.852129E-2</v>
      </c>
      <c r="GO356">
        <v>14.155250000000001</v>
      </c>
      <c r="GP356">
        <v>0.76357350000000002</v>
      </c>
      <c r="GQ356">
        <v>25.842919999999999</v>
      </c>
      <c r="GR356" s="1">
        <v>3.497169E-2</v>
      </c>
      <c r="GS356">
        <v>12.89217</v>
      </c>
      <c r="GT356">
        <v>0.75559940000000003</v>
      </c>
      <c r="GU356">
        <v>26.396709999999999</v>
      </c>
      <c r="GV356" s="1">
        <v>3.1744219999999997E-2</v>
      </c>
      <c r="GW356">
        <v>11.7402</v>
      </c>
      <c r="GX356">
        <v>0.74757309999999999</v>
      </c>
      <c r="GY356">
        <v>27.006589999999999</v>
      </c>
      <c r="GZ356" s="1">
        <v>2.8815090000000002E-2</v>
      </c>
      <c r="HA356">
        <v>10.695069999999999</v>
      </c>
      <c r="HB356">
        <v>0.73955389999999999</v>
      </c>
      <c r="HC356">
        <v>27.214739999999999</v>
      </c>
      <c r="HD356" s="1">
        <v>2.6180700000000001E-2</v>
      </c>
      <c r="HE356">
        <v>9.7576750000000008</v>
      </c>
      <c r="HF356">
        <v>0.73208890000000004</v>
      </c>
      <c r="HG356">
        <v>27.07029</v>
      </c>
      <c r="HH356" s="1">
        <v>2.3781839999999999E-2</v>
      </c>
      <c r="HI356">
        <v>8.9000769999999996</v>
      </c>
      <c r="HJ356">
        <v>0.72494210000000003</v>
      </c>
      <c r="HK356">
        <v>26.92304</v>
      </c>
      <c r="HL356" s="1">
        <v>2.1590189999999999E-2</v>
      </c>
      <c r="HM356">
        <v>8.1136230000000005</v>
      </c>
      <c r="HN356">
        <v>0.71852150000000004</v>
      </c>
      <c r="HO356">
        <v>26.661899999999999</v>
      </c>
      <c r="HP356" s="1">
        <v>1.9592740000000001E-2</v>
      </c>
      <c r="HQ356">
        <v>7.3972309999999997</v>
      </c>
      <c r="HR356">
        <v>0.7124587</v>
      </c>
      <c r="HS356">
        <v>26.994759999999999</v>
      </c>
      <c r="HT356" s="1">
        <v>1.7792570000000001E-2</v>
      </c>
      <c r="HU356">
        <v>6.7499820000000001</v>
      </c>
      <c r="HV356">
        <v>0.70705280000000004</v>
      </c>
      <c r="HW356">
        <v>27.494299999999999</v>
      </c>
      <c r="HX356" s="1">
        <v>1.6168780000000001E-2</v>
      </c>
      <c r="HY356">
        <v>6.1621069999999998</v>
      </c>
      <c r="HZ356">
        <v>0.70253239999999995</v>
      </c>
      <c r="IA356">
        <v>27.976749999999999</v>
      </c>
      <c r="IB356" s="1">
        <v>1.469816E-2</v>
      </c>
      <c r="IC356">
        <v>5.6225940000000003</v>
      </c>
      <c r="ID356">
        <v>0.69865670000000002</v>
      </c>
      <c r="IE356">
        <v>28.606089999999998</v>
      </c>
      <c r="IF356" s="1">
        <v>1.336736E-2</v>
      </c>
      <c r="IG356">
        <v>5.1301230000000002</v>
      </c>
      <c r="IH356">
        <v>0.69556220000000002</v>
      </c>
      <c r="II356">
        <v>28.802980000000002</v>
      </c>
      <c r="IJ356" s="1">
        <v>1.21581E-2</v>
      </c>
      <c r="IK356">
        <v>4.6782599999999999</v>
      </c>
      <c r="IL356">
        <v>0.69310280000000002</v>
      </c>
      <c r="IM356">
        <v>28.753620000000002</v>
      </c>
      <c r="IN356" s="1">
        <v>1.1056150000000001E-2</v>
      </c>
      <c r="IO356">
        <v>4.2652039999999998</v>
      </c>
      <c r="IP356">
        <v>0.69180909999999995</v>
      </c>
      <c r="IQ356">
        <v>28.672339999999998</v>
      </c>
      <c r="IR356" s="1">
        <v>1.003164E-2</v>
      </c>
      <c r="IS356">
        <v>3.8725360000000002</v>
      </c>
      <c r="IT356">
        <v>0.69080600000000003</v>
      </c>
      <c r="IU356">
        <v>28.424340000000001</v>
      </c>
      <c r="IV356" s="1">
        <v>9.072999E-3</v>
      </c>
      <c r="IW356">
        <v>3.5047100000000002</v>
      </c>
      <c r="IX356">
        <v>0.68978220000000001</v>
      </c>
      <c r="IY356">
        <v>28.527619999999999</v>
      </c>
      <c r="IZ356" s="1">
        <v>8.1664289999999994E-3</v>
      </c>
      <c r="JA356">
        <v>3.1586940000000001</v>
      </c>
      <c r="JB356">
        <v>0.68920090000000001</v>
      </c>
      <c r="JC356">
        <v>28.36572</v>
      </c>
      <c r="JD356" s="1">
        <v>7.3086540000000004E-3</v>
      </c>
      <c r="JE356">
        <v>2.829866</v>
      </c>
      <c r="JF356">
        <v>0.68843279999999996</v>
      </c>
      <c r="JG356">
        <v>28.37265</v>
      </c>
      <c r="JH356" s="1">
        <v>6.4853640000000004E-3</v>
      </c>
      <c r="JI356">
        <v>2.5153089999999998</v>
      </c>
      <c r="JJ356">
        <v>0.68761870000000003</v>
      </c>
      <c r="JK356">
        <v>28.31298</v>
      </c>
      <c r="JL356" s="1">
        <v>5.6882210000000002E-3</v>
      </c>
      <c r="JM356">
        <v>2.2114660000000002</v>
      </c>
      <c r="JN356">
        <v>0.68684120000000004</v>
      </c>
      <c r="JO356">
        <v>28.375070000000001</v>
      </c>
      <c r="JP356" s="1">
        <v>4.905955E-3</v>
      </c>
      <c r="JQ356">
        <v>1.9136230000000001</v>
      </c>
      <c r="JR356">
        <v>0.68610000000000004</v>
      </c>
      <c r="JS356">
        <v>28.613420000000001</v>
      </c>
      <c r="JT356" s="1">
        <v>4.1375700000000001E-3</v>
      </c>
      <c r="JU356">
        <v>1.6201099999999999</v>
      </c>
      <c r="JV356">
        <v>0.68534050000000002</v>
      </c>
      <c r="JW356">
        <v>28.695319999999999</v>
      </c>
      <c r="JX356" s="1">
        <v>3.401407E-3</v>
      </c>
      <c r="JY356">
        <v>1.3374410000000001</v>
      </c>
      <c r="JZ356">
        <v>0.6845987</v>
      </c>
      <c r="KA356">
        <v>28.660630000000001</v>
      </c>
      <c r="KB356" s="1">
        <v>2.7317270000000002E-3</v>
      </c>
      <c r="KC356">
        <v>1.0780000000000001</v>
      </c>
      <c r="KD356">
        <v>0.68464579999999997</v>
      </c>
      <c r="KE356">
        <v>29.096229999999998</v>
      </c>
      <c r="KF356" s="1">
        <v>2.1642649999999999E-3</v>
      </c>
      <c r="KG356">
        <v>0.85495330000000003</v>
      </c>
      <c r="KH356">
        <v>0.68541339999999995</v>
      </c>
      <c r="KI356">
        <v>29.081320000000002</v>
      </c>
      <c r="KJ356" s="1">
        <v>1.7177830000000001E-3</v>
      </c>
      <c r="KK356">
        <v>0.67708840000000003</v>
      </c>
      <c r="KL356">
        <v>0.68675850000000005</v>
      </c>
      <c r="KM356">
        <v>29.105440000000002</v>
      </c>
      <c r="KN356" s="1">
        <v>1.390608E-3</v>
      </c>
      <c r="KO356">
        <v>0.54519490000000004</v>
      </c>
      <c r="KP356">
        <v>0.68855080000000002</v>
      </c>
      <c r="KQ356">
        <v>29.329609999999999</v>
      </c>
      <c r="KR356" s="1">
        <v>1.1639129999999999E-3</v>
      </c>
      <c r="KS356">
        <v>0.45302039999999999</v>
      </c>
      <c r="KT356">
        <v>0.69058450000000005</v>
      </c>
      <c r="KU356">
        <v>29.243729999999999</v>
      </c>
      <c r="KV356" s="1">
        <v>1.0113279999999999E-3</v>
      </c>
      <c r="KW356">
        <v>0.390602</v>
      </c>
      <c r="KX356">
        <v>0.69301219999999997</v>
      </c>
      <c r="KY356">
        <v>28.9709</v>
      </c>
      <c r="KZ356" s="1">
        <v>9.0830540000000001E-4</v>
      </c>
      <c r="LA356">
        <v>0.3480897</v>
      </c>
      <c r="LB356">
        <v>0.69537439999999995</v>
      </c>
      <c r="LC356">
        <v>28.746289999999998</v>
      </c>
      <c r="LD356" s="1">
        <v>8.3554959999999998E-4</v>
      </c>
      <c r="LE356">
        <v>0.31809389999999998</v>
      </c>
      <c r="LF356">
        <v>0.69775609999999999</v>
      </c>
      <c r="LG356">
        <v>28.514720000000001</v>
      </c>
      <c r="LH356" s="1">
        <v>7.8054269999999998E-4</v>
      </c>
      <c r="LI356">
        <v>0.2956471</v>
      </c>
      <c r="LJ356">
        <v>0.70036279999999995</v>
      </c>
      <c r="LK356">
        <v>28.95092</v>
      </c>
      <c r="LL356" s="1">
        <v>7.3644450000000001E-4</v>
      </c>
      <c r="LM356">
        <v>0.27757759999999998</v>
      </c>
      <c r="LN356">
        <v>0.70315669999999997</v>
      </c>
      <c r="LO356">
        <v>29.05274</v>
      </c>
      <c r="LP356" s="1">
        <v>6.9875570000000004E-4</v>
      </c>
      <c r="LQ356">
        <v>0.26200699999999999</v>
      </c>
      <c r="LR356">
        <v>0.70613159999999997</v>
      </c>
      <c r="LS356">
        <v>29.169879999999999</v>
      </c>
      <c r="LT356" s="1">
        <v>6.6514600000000003E-4</v>
      </c>
      <c r="LU356">
        <v>0.2480694</v>
      </c>
      <c r="LV356">
        <v>0.7092794</v>
      </c>
      <c r="LW356">
        <v>29.74043</v>
      </c>
      <c r="LX356" s="1">
        <v>6.3418730000000003E-4</v>
      </c>
      <c r="LY356">
        <v>0.2352052</v>
      </c>
      <c r="LZ356">
        <v>0.71239339999999995</v>
      </c>
      <c r="MA356">
        <v>29.906189999999999</v>
      </c>
      <c r="MB356" s="1">
        <v>6.0556040000000002E-4</v>
      </c>
      <c r="MC356">
        <v>0.22335559999999999</v>
      </c>
      <c r="MD356">
        <v>0.71571980000000002</v>
      </c>
      <c r="ME356">
        <v>29.677019999999999</v>
      </c>
      <c r="MF356" s="1">
        <v>5.788325E-4</v>
      </c>
      <c r="MG356">
        <v>0.21224219999999999</v>
      </c>
      <c r="MH356">
        <v>0.71909590000000001</v>
      </c>
      <c r="MI356">
        <v>29.56785</v>
      </c>
      <c r="MJ356" s="1">
        <v>5.5361169999999999E-4</v>
      </c>
      <c r="MK356">
        <v>0.20186480000000001</v>
      </c>
      <c r="ML356">
        <v>0.72245979999999999</v>
      </c>
      <c r="MM356">
        <v>29.464580000000002</v>
      </c>
      <c r="MN356" s="1">
        <v>5.2977020000000001E-4</v>
      </c>
      <c r="MO356">
        <v>0.1920945</v>
      </c>
      <c r="MP356">
        <v>0.72607699999999997</v>
      </c>
      <c r="MQ356">
        <v>29.896249999999998</v>
      </c>
      <c r="MR356" s="1">
        <v>5.0717130000000005E-4</v>
      </c>
      <c r="MS356">
        <v>0.18279100000000001</v>
      </c>
      <c r="MT356">
        <v>0.72918890000000003</v>
      </c>
      <c r="MU356">
        <v>30.21827</v>
      </c>
      <c r="MV356" s="1">
        <v>4.8574220000000001E-4</v>
      </c>
      <c r="MW356">
        <v>0.17414950000000001</v>
      </c>
      <c r="MX356">
        <v>0.73228420000000005</v>
      </c>
      <c r="MY356">
        <v>30.378799999999998</v>
      </c>
      <c r="MZ356" s="1">
        <v>4.6532000000000002E-4</v>
      </c>
      <c r="NA356">
        <v>0.16594210000000001</v>
      </c>
      <c r="NB356">
        <v>0.73532989999999998</v>
      </c>
      <c r="NC356">
        <v>30.670480000000001</v>
      </c>
      <c r="ND356" s="1">
        <v>4.4598089999999999E-4</v>
      </c>
      <c r="NE356">
        <v>0.15822410000000001</v>
      </c>
      <c r="NF356">
        <v>0.73823170000000005</v>
      </c>
      <c r="NG356">
        <v>30.57902</v>
      </c>
      <c r="NH356" s="1">
        <v>4.2768219999999999E-4</v>
      </c>
      <c r="NI356">
        <v>0.15100230000000001</v>
      </c>
      <c r="NJ356">
        <v>0.74109409999999998</v>
      </c>
      <c r="NK356">
        <v>30.386980000000001</v>
      </c>
      <c r="NL356" s="1">
        <v>4.1016410000000001E-4</v>
      </c>
      <c r="NM356">
        <v>0.14408979999999999</v>
      </c>
      <c r="NN356">
        <v>0.74402539999999995</v>
      </c>
      <c r="NO356">
        <v>30.228339999999999</v>
      </c>
      <c r="NP356" s="1">
        <v>3.9343890000000001E-4</v>
      </c>
      <c r="NQ356">
        <v>0.13750209999999999</v>
      </c>
      <c r="NR356">
        <v>0.74700049999999996</v>
      </c>
      <c r="NS356">
        <v>29.906400000000001</v>
      </c>
      <c r="NT356" s="1">
        <v>3.7763549999999998E-4</v>
      </c>
      <c r="NU356">
        <v>0.1313115</v>
      </c>
      <c r="NV356">
        <v>0.74956920000000005</v>
      </c>
      <c r="NW356">
        <v>29.699259999999999</v>
      </c>
      <c r="NX356" s="1">
        <v>3.624492E-4</v>
      </c>
      <c r="NY356">
        <v>0.125448</v>
      </c>
      <c r="NZ356">
        <v>0.75201779999999996</v>
      </c>
      <c r="OA356">
        <v>29.81352</v>
      </c>
      <c r="OB356" s="1">
        <v>3.4806239999999998E-4</v>
      </c>
      <c r="OC356">
        <v>0.11995219999999999</v>
      </c>
      <c r="OD356">
        <v>0.75422180000000005</v>
      </c>
      <c r="OE356">
        <v>29.587990000000001</v>
      </c>
      <c r="OF356" s="1">
        <v>3.3429310000000003E-4</v>
      </c>
      <c r="OG356">
        <v>0.1147492</v>
      </c>
      <c r="OH356">
        <v>0.75634769999999996</v>
      </c>
      <c r="OI356">
        <v>29.533580000000001</v>
      </c>
      <c r="OJ356" s="1">
        <v>3.2123740000000002E-4</v>
      </c>
      <c r="OK356">
        <v>0.1098572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0.51114329999999997</v>
      </c>
      <c r="G357">
        <v>24.879930000000002</v>
      </c>
      <c r="H357">
        <v>0</v>
      </c>
      <c r="I357">
        <v>0</v>
      </c>
      <c r="J357">
        <v>0.50589220000000001</v>
      </c>
      <c r="K357">
        <v>24.697669999999999</v>
      </c>
      <c r="L357">
        <v>0</v>
      </c>
      <c r="M357">
        <v>0</v>
      </c>
      <c r="N357">
        <v>0.50123180000000001</v>
      </c>
      <c r="O357">
        <v>24.828810000000001</v>
      </c>
      <c r="P357">
        <v>0</v>
      </c>
      <c r="Q357">
        <v>0</v>
      </c>
      <c r="R357">
        <v>0.49661729999999998</v>
      </c>
      <c r="S357">
        <v>24.65671</v>
      </c>
      <c r="T357">
        <v>0</v>
      </c>
      <c r="U357">
        <v>0</v>
      </c>
      <c r="V357">
        <v>0.49230689999999999</v>
      </c>
      <c r="W357">
        <v>24.548639999999999</v>
      </c>
      <c r="X357">
        <v>0</v>
      </c>
      <c r="Y357">
        <v>0</v>
      </c>
      <c r="Z357">
        <v>0.48825560000000001</v>
      </c>
      <c r="AA357">
        <v>24.408760000000001</v>
      </c>
      <c r="AB357">
        <v>0</v>
      </c>
      <c r="AC357">
        <v>0</v>
      </c>
      <c r="AD357">
        <v>0.48538219999999999</v>
      </c>
      <c r="AE357">
        <v>24.19087</v>
      </c>
      <c r="AF357">
        <v>0</v>
      </c>
      <c r="AG357">
        <v>0</v>
      </c>
      <c r="AH357">
        <v>0.48508250000000003</v>
      </c>
      <c r="AI357">
        <v>23.96575</v>
      </c>
      <c r="AJ357">
        <v>0</v>
      </c>
      <c r="AK357">
        <v>0</v>
      </c>
      <c r="AL357">
        <v>0.48663919999999999</v>
      </c>
      <c r="AM357">
        <v>24.04673</v>
      </c>
      <c r="AN357">
        <v>0</v>
      </c>
      <c r="AO357">
        <v>0</v>
      </c>
      <c r="AP357">
        <v>0.48909059999999999</v>
      </c>
      <c r="AQ357">
        <v>23.863040000000002</v>
      </c>
      <c r="AR357">
        <v>0</v>
      </c>
      <c r="AS357">
        <v>0</v>
      </c>
      <c r="AT357">
        <v>0.49171320000000002</v>
      </c>
      <c r="AU357">
        <v>23.806069999999998</v>
      </c>
      <c r="AV357">
        <v>0</v>
      </c>
      <c r="AW357">
        <v>0</v>
      </c>
      <c r="AX357">
        <v>0.49494949999999999</v>
      </c>
      <c r="AY357">
        <v>23.74756</v>
      </c>
      <c r="AZ357">
        <v>0</v>
      </c>
      <c r="BA357">
        <v>0</v>
      </c>
      <c r="BB357">
        <v>0.4983146</v>
      </c>
      <c r="BC357">
        <v>23.713609999999999</v>
      </c>
      <c r="BD357">
        <v>0</v>
      </c>
      <c r="BE357">
        <v>0</v>
      </c>
      <c r="BF357">
        <v>0.50172760000000005</v>
      </c>
      <c r="BG357">
        <v>23.685739999999999</v>
      </c>
      <c r="BH357">
        <v>0</v>
      </c>
      <c r="BI357">
        <v>0</v>
      </c>
      <c r="BJ357">
        <v>0.50501289999999999</v>
      </c>
      <c r="BK357">
        <v>23.724820000000001</v>
      </c>
      <c r="BL357">
        <v>0</v>
      </c>
      <c r="BM357">
        <v>0</v>
      </c>
      <c r="BN357">
        <v>0.5088239</v>
      </c>
      <c r="BO357">
        <v>23.957450000000001</v>
      </c>
      <c r="BP357">
        <v>0</v>
      </c>
      <c r="BQ357">
        <v>0</v>
      </c>
      <c r="BR357">
        <v>0.51285999999999998</v>
      </c>
      <c r="BS357">
        <v>24.291889999999999</v>
      </c>
      <c r="BT357">
        <v>0</v>
      </c>
      <c r="BU357">
        <v>0</v>
      </c>
      <c r="BV357">
        <v>0.51700849999999998</v>
      </c>
      <c r="BW357">
        <v>24.638680000000001</v>
      </c>
      <c r="BX357">
        <v>1.633305E-32</v>
      </c>
      <c r="BY357">
        <v>6.6720769999999995E-30</v>
      </c>
      <c r="BZ357">
        <v>0.52003840000000001</v>
      </c>
      <c r="CA357">
        <v>24.89593</v>
      </c>
      <c r="CB357">
        <v>1.1187200000000001E-23</v>
      </c>
      <c r="CC357">
        <v>3.0981849999999999E-21</v>
      </c>
      <c r="CD357">
        <v>0.52267710000000001</v>
      </c>
      <c r="CE357">
        <v>24.814620000000001</v>
      </c>
      <c r="CF357" s="1">
        <v>2.811867E-17</v>
      </c>
      <c r="CG357" s="1">
        <v>8.3331400000000004E-15</v>
      </c>
      <c r="CH357">
        <v>0.52578970000000003</v>
      </c>
      <c r="CI357">
        <v>24.69398</v>
      </c>
      <c r="CJ357" s="1">
        <v>4.79441E-12</v>
      </c>
      <c r="CK357" s="1">
        <v>1.3454810000000001E-9</v>
      </c>
      <c r="CL357">
        <v>0.52911090000000005</v>
      </c>
      <c r="CM357">
        <v>24.51942</v>
      </c>
      <c r="CN357" s="1">
        <v>1.065309E-8</v>
      </c>
      <c r="CO357" s="1">
        <v>3.082397E-6</v>
      </c>
      <c r="CP357">
        <v>0.53190400000000004</v>
      </c>
      <c r="CQ357">
        <v>24.307700000000001</v>
      </c>
      <c r="CR357" s="1">
        <v>3.6834280000000001E-6</v>
      </c>
      <c r="CS357" s="1">
        <v>1.0928520000000001E-3</v>
      </c>
      <c r="CT357">
        <v>0.53453870000000003</v>
      </c>
      <c r="CU357">
        <v>24.41395</v>
      </c>
      <c r="CV357" s="1">
        <v>3.6382740000000003E-4</v>
      </c>
      <c r="CW357" s="1">
        <v>0.1103679</v>
      </c>
      <c r="CX357">
        <v>0.53662790000000005</v>
      </c>
      <c r="CY357">
        <v>24.630500000000001</v>
      </c>
      <c r="CZ357" s="1">
        <v>1.354079E-2</v>
      </c>
      <c r="DA357" s="1">
        <v>4.1896310000000003</v>
      </c>
      <c r="DB357">
        <v>0.53831399999999996</v>
      </c>
      <c r="DC357">
        <v>24.745850000000001</v>
      </c>
      <c r="DD357" s="1">
        <v>0.22632369999999999</v>
      </c>
      <c r="DE357" s="1">
        <v>71.290130000000005</v>
      </c>
      <c r="DF357">
        <v>0.53967149999999997</v>
      </c>
      <c r="DG357">
        <v>24.8749</v>
      </c>
      <c r="DH357" s="1">
        <v>1.924742</v>
      </c>
      <c r="DI357" s="1">
        <v>616.84810000000004</v>
      </c>
      <c r="DJ357">
        <v>0.54037559999999996</v>
      </c>
      <c r="DK357">
        <v>24.69529</v>
      </c>
      <c r="DL357" s="1">
        <v>9.1828710000000004</v>
      </c>
      <c r="DM357">
        <v>2990.904</v>
      </c>
      <c r="DN357">
        <v>0.5394738</v>
      </c>
      <c r="DO357">
        <v>24.520949999999999</v>
      </c>
      <c r="DP357" s="1">
        <v>26.541730000000001</v>
      </c>
      <c r="DQ357">
        <v>8786.3909999999996</v>
      </c>
      <c r="DR357">
        <v>0.53828659999999995</v>
      </c>
      <c r="DS357">
        <v>24.290759999999999</v>
      </c>
      <c r="DT357">
        <v>49.579410000000003</v>
      </c>
      <c r="DU357">
        <v>16667.34</v>
      </c>
      <c r="DV357">
        <v>0.53781840000000003</v>
      </c>
      <c r="DW357">
        <v>24.015460000000001</v>
      </c>
      <c r="DX357">
        <v>63.439250000000001</v>
      </c>
      <c r="DY357">
        <v>21591.25</v>
      </c>
      <c r="DZ357">
        <v>0.53670819999999997</v>
      </c>
      <c r="EA357">
        <v>24.09027</v>
      </c>
      <c r="EB357">
        <v>58.000010000000003</v>
      </c>
      <c r="EC357">
        <v>19969.88</v>
      </c>
      <c r="ED357">
        <v>0.53490360000000003</v>
      </c>
      <c r="EE357">
        <v>24.287510000000001</v>
      </c>
      <c r="EF357">
        <v>40.153210000000001</v>
      </c>
      <c r="EG357">
        <v>13858.58</v>
      </c>
      <c r="EH357">
        <v>0.53284450000000005</v>
      </c>
      <c r="EI357">
        <v>24.563089999999999</v>
      </c>
      <c r="EJ357">
        <v>21.146809999999999</v>
      </c>
      <c r="EK357">
        <v>7425.04</v>
      </c>
      <c r="EL357">
        <v>0.53013999999999994</v>
      </c>
      <c r="EM357">
        <v>24.764399999999998</v>
      </c>
      <c r="EN357">
        <v>8.9708269999999999</v>
      </c>
      <c r="EO357">
        <v>3200.2550000000001</v>
      </c>
      <c r="EP357">
        <v>0.52761659999999999</v>
      </c>
      <c r="EQ357">
        <v>24.66816</v>
      </c>
      <c r="ER357">
        <v>3.165384</v>
      </c>
      <c r="ES357">
        <v>1143.675</v>
      </c>
      <c r="ET357">
        <v>0.52493749999999995</v>
      </c>
      <c r="EU357">
        <v>24.426079999999999</v>
      </c>
      <c r="EV357">
        <v>0.97249980000000003</v>
      </c>
      <c r="EW357">
        <v>353.4975</v>
      </c>
      <c r="EX357">
        <v>0.52189030000000003</v>
      </c>
      <c r="EY357">
        <v>24.215879999999999</v>
      </c>
      <c r="EZ357">
        <v>0.29124670000000003</v>
      </c>
      <c r="FA357">
        <v>105.373</v>
      </c>
      <c r="FB357">
        <v>0.51905500000000004</v>
      </c>
      <c r="FC357">
        <v>24.139579999999999</v>
      </c>
      <c r="FD357">
        <v>0.1117876</v>
      </c>
      <c r="FE357">
        <v>39.193600000000004</v>
      </c>
      <c r="FF357">
        <v>0.51628099999999999</v>
      </c>
      <c r="FG357">
        <v>24.680589999999999</v>
      </c>
      <c r="FH357">
        <v>6.9694909999999999E-2</v>
      </c>
      <c r="FI357">
        <v>23.780259999999998</v>
      </c>
      <c r="FJ357">
        <v>0.51329939999999996</v>
      </c>
      <c r="FK357">
        <v>25.040839999999999</v>
      </c>
      <c r="FL357">
        <v>6.1005719999999999E-2</v>
      </c>
      <c r="FM357">
        <v>20.571750000000002</v>
      </c>
      <c r="FN357">
        <v>0.51067220000000002</v>
      </c>
      <c r="FO357">
        <v>25.370200000000001</v>
      </c>
      <c r="FP357">
        <v>5.824675E-2</v>
      </c>
      <c r="FQ357">
        <v>19.57769</v>
      </c>
      <c r="FR357">
        <v>0.50820299999999996</v>
      </c>
      <c r="FS357">
        <v>25.570920000000001</v>
      </c>
      <c r="FT357">
        <v>5.5415329999999999E-2</v>
      </c>
      <c r="FU357">
        <v>18.58615</v>
      </c>
      <c r="FV357">
        <v>0.50586249999999999</v>
      </c>
      <c r="FW357">
        <v>25.482620000000001</v>
      </c>
      <c r="FX357">
        <v>5.1778579999999998E-2</v>
      </c>
      <c r="FY357">
        <v>17.324259999999999</v>
      </c>
      <c r="FZ357">
        <v>0.50359540000000003</v>
      </c>
      <c r="GA357">
        <v>25.222560000000001</v>
      </c>
      <c r="GB357">
        <v>4.778139E-2</v>
      </c>
      <c r="GC357">
        <v>15.939590000000001</v>
      </c>
      <c r="GD357">
        <v>0.5011814</v>
      </c>
      <c r="GE357">
        <v>24.877330000000001</v>
      </c>
      <c r="GF357">
        <v>4.3641050000000001E-2</v>
      </c>
      <c r="GG357">
        <v>14.50756</v>
      </c>
      <c r="GH357">
        <v>0.49818289999999998</v>
      </c>
      <c r="GI357">
        <v>24.671240000000001</v>
      </c>
      <c r="GJ357" s="1">
        <v>3.9646960000000002E-2</v>
      </c>
      <c r="GK357">
        <v>13.138730000000001</v>
      </c>
      <c r="GL357">
        <v>0.49556610000000001</v>
      </c>
      <c r="GM357">
        <v>25.227879999999999</v>
      </c>
      <c r="GN357" s="1">
        <v>3.5989590000000002E-2</v>
      </c>
      <c r="GO357">
        <v>11.94882</v>
      </c>
      <c r="GP357">
        <v>0.49338169999999998</v>
      </c>
      <c r="GQ357">
        <v>25.76248</v>
      </c>
      <c r="GR357" s="1">
        <v>3.2676070000000002E-2</v>
      </c>
      <c r="GS357">
        <v>10.86482</v>
      </c>
      <c r="GT357">
        <v>0.49117480000000002</v>
      </c>
      <c r="GU357">
        <v>26.327570000000001</v>
      </c>
      <c r="GV357" s="1">
        <v>2.966272E-2</v>
      </c>
      <c r="GW357">
        <v>9.8811119999999999</v>
      </c>
      <c r="GX357">
        <v>0.4889174</v>
      </c>
      <c r="GY357">
        <v>26.957529999999998</v>
      </c>
      <c r="GZ357" s="1">
        <v>2.6922580000000002E-2</v>
      </c>
      <c r="HA357">
        <v>8.9853900000000007</v>
      </c>
      <c r="HB357">
        <v>0.48666019999999999</v>
      </c>
      <c r="HC357">
        <v>27.17708</v>
      </c>
      <c r="HD357" s="1">
        <v>2.4457039999999999E-2</v>
      </c>
      <c r="HE357">
        <v>8.1826550000000005</v>
      </c>
      <c r="HF357">
        <v>0.48460750000000002</v>
      </c>
      <c r="HG357">
        <v>26.991409999999998</v>
      </c>
      <c r="HH357" s="1">
        <v>2.2218100000000001E-2</v>
      </c>
      <c r="HI357">
        <v>7.451403</v>
      </c>
      <c r="HJ357">
        <v>0.48266890000000001</v>
      </c>
      <c r="HK357">
        <v>26.781549999999999</v>
      </c>
      <c r="HL357" s="1">
        <v>2.0172269999999999E-2</v>
      </c>
      <c r="HM357">
        <v>6.782178</v>
      </c>
      <c r="HN357">
        <v>0.48030289999999998</v>
      </c>
      <c r="HO357">
        <v>26.485199999999999</v>
      </c>
      <c r="HP357" s="1">
        <v>1.8303960000000001E-2</v>
      </c>
      <c r="HQ357">
        <v>6.173127</v>
      </c>
      <c r="HR357">
        <v>0.47781790000000002</v>
      </c>
      <c r="HS357">
        <v>26.761780000000002</v>
      </c>
      <c r="HT357" s="1">
        <v>1.6615660000000001E-2</v>
      </c>
      <c r="HU357">
        <v>5.622026</v>
      </c>
      <c r="HV357">
        <v>0.47572589999999998</v>
      </c>
      <c r="HW357">
        <v>27.266760000000001</v>
      </c>
      <c r="HX357" s="1">
        <v>1.510298E-2</v>
      </c>
      <c r="HY357">
        <v>5.1264079999999996</v>
      </c>
      <c r="HZ357">
        <v>0.47407830000000001</v>
      </c>
      <c r="IA357">
        <v>27.768260000000001</v>
      </c>
      <c r="IB357">
        <v>1.372992E-2</v>
      </c>
      <c r="IC357">
        <v>4.6711619999999998</v>
      </c>
      <c r="ID357">
        <v>0.47272999999999998</v>
      </c>
      <c r="IE357">
        <v>28.392130000000002</v>
      </c>
      <c r="IF357" s="1">
        <v>1.248793E-2</v>
      </c>
      <c r="IG357">
        <v>4.2563700000000004</v>
      </c>
      <c r="IH357">
        <v>0.47166609999999998</v>
      </c>
      <c r="II357">
        <v>28.588460000000001</v>
      </c>
      <c r="IJ357" s="1">
        <v>1.1359889999999999E-2</v>
      </c>
      <c r="IK357">
        <v>3.878565</v>
      </c>
      <c r="IL357">
        <v>0.47084680000000001</v>
      </c>
      <c r="IM357">
        <v>28.483519999999999</v>
      </c>
      <c r="IN357" s="1">
        <v>1.033941E-2</v>
      </c>
      <c r="IO357">
        <v>3.5361699999999998</v>
      </c>
      <c r="IP357">
        <v>0.47099340000000001</v>
      </c>
      <c r="IQ357">
        <v>28.323329999999999</v>
      </c>
      <c r="IR357" s="1">
        <v>9.3846999999999993E-3</v>
      </c>
      <c r="IS357">
        <v>3.2065450000000002</v>
      </c>
      <c r="IT357">
        <v>0.47107850000000001</v>
      </c>
      <c r="IU357">
        <v>28.024519999999999</v>
      </c>
      <c r="IV357" s="1">
        <v>8.4929169999999991E-3</v>
      </c>
      <c r="IW357">
        <v>2.9003709999999998</v>
      </c>
      <c r="IX357">
        <v>0.47086729999999999</v>
      </c>
      <c r="IY357">
        <v>28.085999999999999</v>
      </c>
      <c r="IZ357" s="1">
        <v>7.6521169999999999E-3</v>
      </c>
      <c r="JA357">
        <v>2.6151810000000002</v>
      </c>
      <c r="JB357">
        <v>0.47102270000000002</v>
      </c>
      <c r="JC357">
        <v>27.94051</v>
      </c>
      <c r="JD357" s="1">
        <v>6.8576430000000001E-3</v>
      </c>
      <c r="JE357">
        <v>2.3429329999999999</v>
      </c>
      <c r="JF357">
        <v>0.4707152</v>
      </c>
      <c r="JG357">
        <v>27.95016</v>
      </c>
      <c r="JH357" s="1">
        <v>6.0934520000000001E-3</v>
      </c>
      <c r="JI357">
        <v>2.0840239999999999</v>
      </c>
      <c r="JJ357">
        <v>0.47034239999999999</v>
      </c>
      <c r="JK357">
        <v>27.917449999999999</v>
      </c>
      <c r="JL357" s="1">
        <v>5.3563819999999998E-3</v>
      </c>
      <c r="JM357">
        <v>1.8345769999999999</v>
      </c>
      <c r="JN357">
        <v>0.46983130000000001</v>
      </c>
      <c r="JO357">
        <v>27.979700000000001</v>
      </c>
      <c r="JP357" s="1">
        <v>4.6348450000000003E-3</v>
      </c>
      <c r="JQ357">
        <v>1.591188</v>
      </c>
      <c r="JR357">
        <v>0.4692711</v>
      </c>
      <c r="JS357">
        <v>28.213229999999999</v>
      </c>
      <c r="JT357" s="1">
        <v>3.924767E-3</v>
      </c>
      <c r="JU357">
        <v>1.3509629999999999</v>
      </c>
      <c r="JV357">
        <v>0.46862169999999997</v>
      </c>
      <c r="JW357">
        <v>28.29494</v>
      </c>
      <c r="JX357" s="1">
        <v>3.2410529999999998E-3</v>
      </c>
      <c r="JY357">
        <v>1.1190899999999999</v>
      </c>
      <c r="JZ357">
        <v>0.46794999999999998</v>
      </c>
      <c r="KA357">
        <v>28.263069999999999</v>
      </c>
      <c r="KB357" s="1">
        <v>2.6126500000000002E-3</v>
      </c>
      <c r="KC357">
        <v>0.90474679999999996</v>
      </c>
      <c r="KD357">
        <v>0.46803610000000001</v>
      </c>
      <c r="KE357">
        <v>28.690950000000001</v>
      </c>
      <c r="KF357" s="1">
        <v>2.073606E-3</v>
      </c>
      <c r="KG357">
        <v>0.71836040000000001</v>
      </c>
      <c r="KH357">
        <v>0.46877809999999998</v>
      </c>
      <c r="KI357">
        <v>28.741499999999998</v>
      </c>
      <c r="KJ357" s="1">
        <v>1.6438399999999999E-3</v>
      </c>
      <c r="KK357">
        <v>0.56829189999999996</v>
      </c>
      <c r="KL357">
        <v>0.47020410000000001</v>
      </c>
      <c r="KM357">
        <v>28.750399999999999</v>
      </c>
      <c r="KN357" s="1">
        <v>1.3251949999999999E-3</v>
      </c>
      <c r="KO357">
        <v>0.45596890000000001</v>
      </c>
      <c r="KP357">
        <v>0.4719952</v>
      </c>
      <c r="KQ357">
        <v>28.967469999999999</v>
      </c>
      <c r="KR357" s="1">
        <v>1.1025500000000001E-3</v>
      </c>
      <c r="KS357">
        <v>0.37697429999999998</v>
      </c>
      <c r="KT357">
        <v>0.4740819</v>
      </c>
      <c r="KU357">
        <v>28.88269</v>
      </c>
      <c r="KV357" s="1">
        <v>9.5228360000000005E-4</v>
      </c>
      <c r="KW357">
        <v>0.3233434</v>
      </c>
      <c r="KX357">
        <v>0.47661310000000001</v>
      </c>
      <c r="KY357">
        <v>28.570049999999998</v>
      </c>
      <c r="KZ357" s="1">
        <v>8.5096640000000001E-4</v>
      </c>
      <c r="LA357">
        <v>0.2866397</v>
      </c>
      <c r="LB357">
        <v>0.47915799999999997</v>
      </c>
      <c r="LC357">
        <v>28.299499999999998</v>
      </c>
      <c r="LD357" s="1">
        <v>7.8018640000000002E-4</v>
      </c>
      <c r="LE357">
        <v>0.2608953</v>
      </c>
      <c r="LF357">
        <v>0.48166609999999999</v>
      </c>
      <c r="LG357">
        <v>28.064119999999999</v>
      </c>
      <c r="LH357" s="1">
        <v>7.2765449999999995E-4</v>
      </c>
      <c r="LI357">
        <v>0.24173910000000001</v>
      </c>
      <c r="LJ357">
        <v>0.48442649999999998</v>
      </c>
      <c r="LK357">
        <v>28.504169999999998</v>
      </c>
      <c r="LL357" s="1">
        <v>6.8607460000000005E-4</v>
      </c>
      <c r="LM357">
        <v>0.2263995</v>
      </c>
      <c r="LN357">
        <v>0.48743550000000002</v>
      </c>
      <c r="LO357">
        <v>28.685179999999999</v>
      </c>
      <c r="LP357" s="1">
        <v>6.5086069999999998E-4</v>
      </c>
      <c r="LQ357">
        <v>0.21325189999999999</v>
      </c>
      <c r="LR357">
        <v>0.4906026</v>
      </c>
      <c r="LS357">
        <v>28.84543</v>
      </c>
      <c r="LT357" s="1">
        <v>6.1959150000000002E-4</v>
      </c>
      <c r="LU357">
        <v>0.20153470000000001</v>
      </c>
      <c r="LV357">
        <v>0.49406260000000002</v>
      </c>
      <c r="LW357">
        <v>29.452380000000002</v>
      </c>
      <c r="LX357" s="1">
        <v>5.9092610000000001E-4</v>
      </c>
      <c r="LY357">
        <v>0.19070909999999999</v>
      </c>
      <c r="LZ357">
        <v>0.497415</v>
      </c>
      <c r="MA357">
        <v>29.667660000000001</v>
      </c>
      <c r="MB357" s="1">
        <v>5.6439529999999997E-4</v>
      </c>
      <c r="MC357">
        <v>0.1808091</v>
      </c>
      <c r="MD357">
        <v>0.50097780000000003</v>
      </c>
      <c r="ME357">
        <v>29.40831</v>
      </c>
      <c r="MF357" s="1">
        <v>5.3960949999999998E-4</v>
      </c>
      <c r="MG357">
        <v>0.17144860000000001</v>
      </c>
      <c r="MH357">
        <v>0.50438850000000002</v>
      </c>
      <c r="MI357">
        <v>29.232839999999999</v>
      </c>
      <c r="MJ357" s="1">
        <v>5.1626829999999995E-4</v>
      </c>
      <c r="MK357">
        <v>0.16274559999999999</v>
      </c>
      <c r="ML357">
        <v>0.50785400000000003</v>
      </c>
      <c r="MM357">
        <v>29.099730000000001</v>
      </c>
      <c r="MN357" s="1">
        <v>4.9420349999999998E-4</v>
      </c>
      <c r="MO357">
        <v>0.154553</v>
      </c>
      <c r="MP357">
        <v>0.51163340000000002</v>
      </c>
      <c r="MQ357">
        <v>29.509239999999998</v>
      </c>
      <c r="MR357" s="1">
        <v>4.7322599999999999E-4</v>
      </c>
      <c r="MS357">
        <v>0.1466954</v>
      </c>
      <c r="MT357">
        <v>0.51482220000000001</v>
      </c>
      <c r="MU357">
        <v>29.853829999999999</v>
      </c>
      <c r="MV357" s="1">
        <v>4.5344040000000002E-4</v>
      </c>
      <c r="MW357">
        <v>0.1395989</v>
      </c>
      <c r="MX357">
        <v>0.51810750000000005</v>
      </c>
      <c r="MY357">
        <v>30.02092</v>
      </c>
      <c r="MZ357" s="1">
        <v>4.3440949999999997E-4</v>
      </c>
      <c r="NA357">
        <v>0.1327681</v>
      </c>
      <c r="NB357">
        <v>0.52137630000000001</v>
      </c>
      <c r="NC357">
        <v>30.32901</v>
      </c>
      <c r="ND357" s="1">
        <v>4.1649370000000001E-4</v>
      </c>
      <c r="NE357">
        <v>0.1263813</v>
      </c>
      <c r="NF357">
        <v>0.52446590000000004</v>
      </c>
      <c r="NG357">
        <v>30.266570000000002</v>
      </c>
      <c r="NH357" s="1">
        <v>3.9963120000000002E-4</v>
      </c>
      <c r="NI357">
        <v>0.12048300000000001</v>
      </c>
      <c r="NJ357">
        <v>0.52768459999999995</v>
      </c>
      <c r="NK357">
        <v>30.037769999999998</v>
      </c>
      <c r="NL357" s="1">
        <v>3.8338530000000002E-4</v>
      </c>
      <c r="NM357">
        <v>0.1147687</v>
      </c>
      <c r="NN357">
        <v>0.53095369999999997</v>
      </c>
      <c r="NO357">
        <v>29.833359999999999</v>
      </c>
      <c r="NP357" s="1">
        <v>3.6780889999999999E-4</v>
      </c>
      <c r="NQ357">
        <v>0.1093075</v>
      </c>
      <c r="NR357">
        <v>0.53435239999999995</v>
      </c>
      <c r="NS357">
        <v>29.48377</v>
      </c>
      <c r="NT357" s="1">
        <v>3.5320140000000001E-4</v>
      </c>
      <c r="NU357">
        <v>0.1041849</v>
      </c>
      <c r="NV357">
        <v>0.53727279999999999</v>
      </c>
      <c r="NW357">
        <v>29.252929999999999</v>
      </c>
      <c r="NX357" s="1">
        <v>3.3904989999999999E-4</v>
      </c>
      <c r="NY357">
        <v>9.938044E-2</v>
      </c>
      <c r="NZ357">
        <v>0.54018029999999995</v>
      </c>
      <c r="OA357">
        <v>29.374169999999999</v>
      </c>
      <c r="OB357" s="1">
        <v>3.2571759999999999E-4</v>
      </c>
      <c r="OC357">
        <v>9.4875959999999995E-2</v>
      </c>
      <c r="OD357">
        <v>0.54283230000000005</v>
      </c>
      <c r="OE357">
        <v>29.185510000000001</v>
      </c>
      <c r="OF357" s="1">
        <v>3.1297410000000002E-4</v>
      </c>
      <c r="OG357">
        <v>9.0653960000000006E-2</v>
      </c>
      <c r="OH357">
        <v>0.54539870000000001</v>
      </c>
      <c r="OI357">
        <v>29.148420000000002</v>
      </c>
      <c r="OJ357" s="1">
        <v>3.0101089999999997E-4</v>
      </c>
      <c r="OK357">
        <v>8.6770150000000004E-2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0.91237360000000001</v>
      </c>
      <c r="G358">
        <v>24.372679999999999</v>
      </c>
      <c r="H358">
        <v>0</v>
      </c>
      <c r="I358">
        <v>0</v>
      </c>
      <c r="J358">
        <v>0.91393610000000003</v>
      </c>
      <c r="K358">
        <v>24.380019999999998</v>
      </c>
      <c r="L358">
        <v>0</v>
      </c>
      <c r="M358">
        <v>0</v>
      </c>
      <c r="N358">
        <v>0.91518809999999995</v>
      </c>
      <c r="O358">
        <v>24.587630000000001</v>
      </c>
      <c r="P358">
        <v>0</v>
      </c>
      <c r="Q358">
        <v>0</v>
      </c>
      <c r="R358">
        <v>0.91640509999999997</v>
      </c>
      <c r="S358">
        <v>24.455079999999999</v>
      </c>
      <c r="T358">
        <v>0</v>
      </c>
      <c r="U358">
        <v>0</v>
      </c>
      <c r="V358">
        <v>0.91742579999999996</v>
      </c>
      <c r="W358">
        <v>24.243369999999999</v>
      </c>
      <c r="X358">
        <v>0</v>
      </c>
      <c r="Y358">
        <v>0</v>
      </c>
      <c r="Z358">
        <v>0.91839479999999996</v>
      </c>
      <c r="AA358">
        <v>23.995660000000001</v>
      </c>
      <c r="AB358">
        <v>0</v>
      </c>
      <c r="AC358">
        <v>0</v>
      </c>
      <c r="AD358">
        <v>0.91831320000000005</v>
      </c>
      <c r="AE358">
        <v>23.749839999999999</v>
      </c>
      <c r="AF358">
        <v>0</v>
      </c>
      <c r="AG358">
        <v>0</v>
      </c>
      <c r="AH358">
        <v>0.9157594</v>
      </c>
      <c r="AI358">
        <v>23.582100000000001</v>
      </c>
      <c r="AJ358">
        <v>0</v>
      </c>
      <c r="AK358">
        <v>0</v>
      </c>
      <c r="AL358">
        <v>0.9111283</v>
      </c>
      <c r="AM358">
        <v>23.833279999999998</v>
      </c>
      <c r="AN358">
        <v>0</v>
      </c>
      <c r="AO358">
        <v>0</v>
      </c>
      <c r="AP358">
        <v>0.90525560000000005</v>
      </c>
      <c r="AQ358">
        <v>23.85228</v>
      </c>
      <c r="AR358">
        <v>0</v>
      </c>
      <c r="AS358">
        <v>0</v>
      </c>
      <c r="AT358">
        <v>0.89884240000000004</v>
      </c>
      <c r="AU358">
        <v>23.909990000000001</v>
      </c>
      <c r="AV358">
        <v>0</v>
      </c>
      <c r="AW358">
        <v>0</v>
      </c>
      <c r="AX358">
        <v>0.89177709999999999</v>
      </c>
      <c r="AY358">
        <v>23.9207</v>
      </c>
      <c r="AZ358">
        <v>0</v>
      </c>
      <c r="BA358">
        <v>0</v>
      </c>
      <c r="BB358">
        <v>0.88449869999999997</v>
      </c>
      <c r="BC358">
        <v>23.82762</v>
      </c>
      <c r="BD358">
        <v>0</v>
      </c>
      <c r="BE358">
        <v>0</v>
      </c>
      <c r="BF358">
        <v>0.87698050000000005</v>
      </c>
      <c r="BG358">
        <v>23.70627</v>
      </c>
      <c r="BH358">
        <v>0</v>
      </c>
      <c r="BI358">
        <v>0</v>
      </c>
      <c r="BJ358">
        <v>0.86913070000000003</v>
      </c>
      <c r="BK358">
        <v>23.72832</v>
      </c>
      <c r="BL358">
        <v>0</v>
      </c>
      <c r="BM358">
        <v>0</v>
      </c>
      <c r="BN358">
        <v>0.86145490000000002</v>
      </c>
      <c r="BO358">
        <v>24.00497</v>
      </c>
      <c r="BP358">
        <v>0</v>
      </c>
      <c r="BQ358">
        <v>0</v>
      </c>
      <c r="BR358">
        <v>0.85387310000000005</v>
      </c>
      <c r="BS358">
        <v>24.454080000000001</v>
      </c>
      <c r="BT358">
        <v>0</v>
      </c>
      <c r="BU358">
        <v>0</v>
      </c>
      <c r="BV358">
        <v>0.84627289999999999</v>
      </c>
      <c r="BW358">
        <v>24.946999999999999</v>
      </c>
      <c r="BX358">
        <v>4.215357E-33</v>
      </c>
      <c r="BY358">
        <v>7.7146210000000001E-31</v>
      </c>
      <c r="BZ358">
        <v>0.83851659999999995</v>
      </c>
      <c r="CA358">
        <v>25.288450000000001</v>
      </c>
      <c r="CB358">
        <v>5.4571149999999997E-24</v>
      </c>
      <c r="CC358">
        <v>6.9448810000000001E-22</v>
      </c>
      <c r="CD358">
        <v>0.83047210000000005</v>
      </c>
      <c r="CE358">
        <v>25.186499999999999</v>
      </c>
      <c r="CF358" s="1">
        <v>1.03555E-17</v>
      </c>
      <c r="CG358" s="1">
        <v>1.497143E-15</v>
      </c>
      <c r="CH358">
        <v>0.82251960000000002</v>
      </c>
      <c r="CI358">
        <v>24.89255</v>
      </c>
      <c r="CJ358" s="1">
        <v>2.5796499999999998E-12</v>
      </c>
      <c r="CK358" s="1">
        <v>3.3157699999999998E-10</v>
      </c>
      <c r="CL358">
        <v>0.81477529999999998</v>
      </c>
      <c r="CM358">
        <v>24.514669999999999</v>
      </c>
      <c r="CN358" s="1">
        <v>6.585579E-9</v>
      </c>
      <c r="CO358" s="1">
        <v>8.4540209999999998E-7</v>
      </c>
      <c r="CP358">
        <v>0.806701</v>
      </c>
      <c r="CQ358">
        <v>24.12931</v>
      </c>
      <c r="CR358" s="1">
        <v>2.5005539999999998E-6</v>
      </c>
      <c r="CS358" s="1">
        <v>3.2265290000000002E-4</v>
      </c>
      <c r="CT358">
        <v>0.79893979999999998</v>
      </c>
      <c r="CU358">
        <v>24.166840000000001</v>
      </c>
      <c r="CV358" s="1">
        <v>2.6587220000000002E-4</v>
      </c>
      <c r="CW358" s="1">
        <v>3.4575920000000003E-2</v>
      </c>
      <c r="CX358">
        <v>0.79135610000000001</v>
      </c>
      <c r="CY358">
        <v>24.510619999999999</v>
      </c>
      <c r="CZ358" s="1">
        <v>1.0544950000000001E-2</v>
      </c>
      <c r="DA358" s="1">
        <v>1.3818140000000001</v>
      </c>
      <c r="DB358">
        <v>0.78371579999999996</v>
      </c>
      <c r="DC358">
        <v>24.809909999999999</v>
      </c>
      <c r="DD358" s="1">
        <v>0.1864285</v>
      </c>
      <c r="DE358" s="1">
        <v>24.62199</v>
      </c>
      <c r="DF358">
        <v>0.77597989999999994</v>
      </c>
      <c r="DG358">
        <v>25.069210000000002</v>
      </c>
      <c r="DH358" s="1">
        <v>1.667316</v>
      </c>
      <c r="DI358" s="1">
        <v>222.22300000000001</v>
      </c>
      <c r="DJ358">
        <v>0.76787159999999999</v>
      </c>
      <c r="DK358">
        <v>24.96396</v>
      </c>
      <c r="DL358" s="1">
        <v>8.3241940000000003</v>
      </c>
      <c r="DM358">
        <v>1119.921</v>
      </c>
      <c r="DN358">
        <v>0.75930730000000002</v>
      </c>
      <c r="DO358">
        <v>24.694790000000001</v>
      </c>
      <c r="DP358" s="1">
        <v>25.088349999999998</v>
      </c>
      <c r="DQ358">
        <v>3408.748</v>
      </c>
      <c r="DR358">
        <v>0.75066820000000001</v>
      </c>
      <c r="DS358">
        <v>24.326630000000002</v>
      </c>
      <c r="DT358">
        <v>48.697870000000002</v>
      </c>
      <c r="DU358">
        <v>6684.6620000000003</v>
      </c>
      <c r="DV358">
        <v>0.74267620000000001</v>
      </c>
      <c r="DW358">
        <v>23.924340000000001</v>
      </c>
      <c r="DX358">
        <v>64.543170000000003</v>
      </c>
      <c r="DY358">
        <v>8939.3549999999996</v>
      </c>
      <c r="DZ358">
        <v>0.73498010000000003</v>
      </c>
      <c r="EA358">
        <v>23.91377</v>
      </c>
      <c r="EB358">
        <v>60.801389999999998</v>
      </c>
      <c r="EC358">
        <v>8485.5840000000007</v>
      </c>
      <c r="ED358">
        <v>0.72773500000000002</v>
      </c>
      <c r="EE358">
        <v>24.141100000000002</v>
      </c>
      <c r="EF358">
        <v>43.098889999999997</v>
      </c>
      <c r="EG358">
        <v>6066.5050000000001</v>
      </c>
      <c r="EH358">
        <v>0.72071399999999997</v>
      </c>
      <c r="EI358">
        <v>24.530339999999999</v>
      </c>
      <c r="EJ358">
        <v>23.469889999999999</v>
      </c>
      <c r="EK358">
        <v>3335.8519999999999</v>
      </c>
      <c r="EL358">
        <v>0.71357859999999995</v>
      </c>
      <c r="EM358">
        <v>24.867629999999998</v>
      </c>
      <c r="EN358">
        <v>10.256220000000001</v>
      </c>
      <c r="EO358">
        <v>1471.729</v>
      </c>
      <c r="EP358">
        <v>0.70650449999999998</v>
      </c>
      <c r="EQ358">
        <v>24.858139999999999</v>
      </c>
      <c r="ER358">
        <v>3.705454</v>
      </c>
      <c r="ES358">
        <v>536.14149999999995</v>
      </c>
      <c r="ET358">
        <v>0.69931860000000001</v>
      </c>
      <c r="EU358">
        <v>24.593019999999999</v>
      </c>
      <c r="EV358">
        <v>1.15272</v>
      </c>
      <c r="EW358">
        <v>167.90170000000001</v>
      </c>
      <c r="EX358">
        <v>0.69184610000000002</v>
      </c>
      <c r="EY358">
        <v>24.273990000000001</v>
      </c>
      <c r="EZ358">
        <v>0.34351969999999998</v>
      </c>
      <c r="FA358">
        <v>50.416260000000001</v>
      </c>
      <c r="FB358">
        <v>0.68431370000000002</v>
      </c>
      <c r="FC358">
        <v>24.059290000000001</v>
      </c>
      <c r="FD358">
        <v>0.1258716</v>
      </c>
      <c r="FE358">
        <v>18.586939999999998</v>
      </c>
      <c r="FF358">
        <v>0.6779115</v>
      </c>
      <c r="FG358">
        <v>24.517769999999999</v>
      </c>
      <c r="FH358">
        <v>7.3992779999999994E-2</v>
      </c>
      <c r="FI358">
        <v>10.943429999999999</v>
      </c>
      <c r="FJ358">
        <v>0.67180870000000004</v>
      </c>
      <c r="FK358">
        <v>24.97523</v>
      </c>
      <c r="FL358">
        <v>6.3305189999999997E-2</v>
      </c>
      <c r="FM358">
        <v>9.3976480000000002</v>
      </c>
      <c r="FN358">
        <v>0.6669756</v>
      </c>
      <c r="FO358">
        <v>25.40551</v>
      </c>
      <c r="FP358">
        <v>6.0252790000000001E-2</v>
      </c>
      <c r="FQ358">
        <v>8.9780099999999994</v>
      </c>
      <c r="FR358">
        <v>0.66206089999999995</v>
      </c>
      <c r="FS358">
        <v>25.67267</v>
      </c>
      <c r="FT358">
        <v>5.7420039999999999E-2</v>
      </c>
      <c r="FU358">
        <v>8.5900929999999995</v>
      </c>
      <c r="FV358">
        <v>0.65728070000000005</v>
      </c>
      <c r="FW358">
        <v>25.609279999999998</v>
      </c>
      <c r="FX358">
        <v>5.3768410000000003E-2</v>
      </c>
      <c r="FY358">
        <v>8.0752140000000008</v>
      </c>
      <c r="FZ358">
        <v>0.65278630000000004</v>
      </c>
      <c r="GA358">
        <v>25.233499999999999</v>
      </c>
      <c r="GB358">
        <v>4.9685260000000002E-2</v>
      </c>
      <c r="GC358">
        <v>7.4879239999999996</v>
      </c>
      <c r="GD358">
        <v>0.64787939999999999</v>
      </c>
      <c r="GE358">
        <v>24.712340000000001</v>
      </c>
      <c r="GF358">
        <v>4.5436619999999997E-2</v>
      </c>
      <c r="GG358">
        <v>6.8753339999999996</v>
      </c>
      <c r="GH358">
        <v>0.64325560000000004</v>
      </c>
      <c r="GI358">
        <v>24.36816</v>
      </c>
      <c r="GJ358" s="1">
        <v>4.1308030000000003E-2</v>
      </c>
      <c r="GK358">
        <v>6.2733499999999998</v>
      </c>
      <c r="GL358">
        <v>0.638459</v>
      </c>
      <c r="GM358">
        <v>24.86187</v>
      </c>
      <c r="GN358" s="1">
        <v>3.7466260000000001E-2</v>
      </c>
      <c r="GO358">
        <v>5.7136040000000001</v>
      </c>
      <c r="GP358">
        <v>0.63403989999999999</v>
      </c>
      <c r="GQ358">
        <v>25.49221</v>
      </c>
      <c r="GR358" s="1">
        <v>3.4008379999999998E-2</v>
      </c>
      <c r="GS358">
        <v>5.2046859999999997</v>
      </c>
      <c r="GT358">
        <v>0.63030330000000001</v>
      </c>
      <c r="GU358">
        <v>26.16356</v>
      </c>
      <c r="GV358" s="1">
        <v>3.0855009999999999E-2</v>
      </c>
      <c r="GW358">
        <v>4.7350260000000004</v>
      </c>
      <c r="GX358">
        <v>0.62615410000000005</v>
      </c>
      <c r="GY358">
        <v>26.860769999999999</v>
      </c>
      <c r="GZ358" s="1">
        <v>2.799797E-2</v>
      </c>
      <c r="HA358">
        <v>4.3115480000000002</v>
      </c>
      <c r="HB358">
        <v>0.62216720000000003</v>
      </c>
      <c r="HC358">
        <v>27.0976</v>
      </c>
      <c r="HD358" s="1">
        <v>2.5423910000000001E-2</v>
      </c>
      <c r="HE358">
        <v>3.9300320000000002</v>
      </c>
      <c r="HF358">
        <v>0.61826650000000005</v>
      </c>
      <c r="HG358">
        <v>26.742419999999999</v>
      </c>
      <c r="HH358" s="1">
        <v>2.309288E-2</v>
      </c>
      <c r="HI358">
        <v>3.5837150000000002</v>
      </c>
      <c r="HJ358">
        <v>0.61460380000000003</v>
      </c>
      <c r="HK358">
        <v>26.230350000000001</v>
      </c>
      <c r="HL358" s="1">
        <v>2.0963369999999999E-2</v>
      </c>
      <c r="HM358">
        <v>3.266057</v>
      </c>
      <c r="HN358">
        <v>0.61091220000000002</v>
      </c>
      <c r="HO358">
        <v>25.717089999999999</v>
      </c>
      <c r="HP358" s="1">
        <v>1.90198E-2</v>
      </c>
      <c r="HQ358">
        <v>2.976175</v>
      </c>
      <c r="HR358">
        <v>0.60767199999999999</v>
      </c>
      <c r="HS358">
        <v>25.862919999999999</v>
      </c>
      <c r="HT358" s="1">
        <v>1.7262429999999999E-2</v>
      </c>
      <c r="HU358">
        <v>2.7120250000000001</v>
      </c>
      <c r="HV358">
        <v>0.60504139999999995</v>
      </c>
      <c r="HW358">
        <v>26.371739999999999</v>
      </c>
      <c r="HX358" s="1">
        <v>1.5687280000000001E-2</v>
      </c>
      <c r="HY358">
        <v>2.4725280000000001</v>
      </c>
      <c r="HZ358">
        <v>0.60288549999999996</v>
      </c>
      <c r="IA358">
        <v>26.997399999999999</v>
      </c>
      <c r="IB358" s="1">
        <v>1.426179E-2</v>
      </c>
      <c r="IC358">
        <v>2.2538309999999999</v>
      </c>
      <c r="ID358">
        <v>0.60098459999999998</v>
      </c>
      <c r="IE358">
        <v>27.685220000000001</v>
      </c>
      <c r="IF358" s="1">
        <v>1.297182E-2</v>
      </c>
      <c r="IG358">
        <v>2.0547279999999999</v>
      </c>
      <c r="IH358">
        <v>0.59990500000000002</v>
      </c>
      <c r="II358">
        <v>27.853370000000002</v>
      </c>
      <c r="IJ358" s="1">
        <v>1.1796340000000001E-2</v>
      </c>
      <c r="IK358">
        <v>1.8711899999999999</v>
      </c>
      <c r="IL358">
        <v>0.59907999999999995</v>
      </c>
      <c r="IM358">
        <v>27.480740000000001</v>
      </c>
      <c r="IN358" s="1">
        <v>1.073062E-2</v>
      </c>
      <c r="IO358">
        <v>1.703859</v>
      </c>
      <c r="IP358">
        <v>0.59798390000000001</v>
      </c>
      <c r="IQ358">
        <v>26.968050000000002</v>
      </c>
      <c r="IR358" s="1">
        <v>9.7464849999999992E-3</v>
      </c>
      <c r="IS358">
        <v>1.5498050000000001</v>
      </c>
      <c r="IT358">
        <v>0.59732289999999999</v>
      </c>
      <c r="IU358">
        <v>26.36185</v>
      </c>
      <c r="IV358" s="1">
        <v>8.8231060000000007E-3</v>
      </c>
      <c r="IW358">
        <v>1.4041129999999999</v>
      </c>
      <c r="IX358">
        <v>0.5972809</v>
      </c>
      <c r="IY358">
        <v>26.243880000000001</v>
      </c>
      <c r="IZ358" s="1">
        <v>7.9499930000000007E-3</v>
      </c>
      <c r="JA358">
        <v>1.2652270000000001</v>
      </c>
      <c r="JB358">
        <v>0.59704219999999997</v>
      </c>
      <c r="JC358">
        <v>26.149560000000001</v>
      </c>
      <c r="JD358" s="1">
        <v>7.1312820000000001E-3</v>
      </c>
      <c r="JE358">
        <v>1.1350070000000001</v>
      </c>
      <c r="JF358">
        <v>0.59742169999999994</v>
      </c>
      <c r="JG358">
        <v>26.320450000000001</v>
      </c>
      <c r="JH358" s="1">
        <v>6.3423200000000002E-3</v>
      </c>
      <c r="JI358">
        <v>1.0087759999999999</v>
      </c>
      <c r="JJ358">
        <v>0.59774349999999998</v>
      </c>
      <c r="JK358">
        <v>26.452190000000002</v>
      </c>
      <c r="JL358" s="1">
        <v>5.583396E-3</v>
      </c>
      <c r="JM358">
        <v>0.88753859999999996</v>
      </c>
      <c r="JN358">
        <v>0.59832980000000002</v>
      </c>
      <c r="JO358">
        <v>26.55114</v>
      </c>
      <c r="JP358" s="1">
        <v>4.8407570000000002E-3</v>
      </c>
      <c r="JQ358">
        <v>0.76880340000000003</v>
      </c>
      <c r="JR358">
        <v>0.59886550000000005</v>
      </c>
      <c r="JS358">
        <v>26.72223</v>
      </c>
      <c r="JT358" s="1">
        <v>4.110336E-3</v>
      </c>
      <c r="JU358">
        <v>0.65224870000000001</v>
      </c>
      <c r="JV358">
        <v>0.59949249999999998</v>
      </c>
      <c r="JW358">
        <v>26.718039999999998</v>
      </c>
      <c r="JX358" s="1">
        <v>3.4040009999999998E-3</v>
      </c>
      <c r="JY358">
        <v>0.53962940000000004</v>
      </c>
      <c r="JZ358">
        <v>0.60010110000000005</v>
      </c>
      <c r="KA358">
        <v>26.640229999999999</v>
      </c>
      <c r="KB358" s="1">
        <v>2.7505920000000001E-3</v>
      </c>
      <c r="KC358">
        <v>0.43562250000000002</v>
      </c>
      <c r="KD358">
        <v>0.5999582</v>
      </c>
      <c r="KE358">
        <v>27.0717</v>
      </c>
      <c r="KF358" s="1">
        <v>2.1864570000000002E-3</v>
      </c>
      <c r="KG358">
        <v>0.34633009999999997</v>
      </c>
      <c r="KH358">
        <v>0.59930839999999996</v>
      </c>
      <c r="KI358">
        <v>27.2898</v>
      </c>
      <c r="KJ358" s="1">
        <v>1.7321769999999999E-3</v>
      </c>
      <c r="KK358">
        <v>0.27466089999999999</v>
      </c>
      <c r="KL358">
        <v>0.59813139999999998</v>
      </c>
      <c r="KM358">
        <v>27.391249999999999</v>
      </c>
      <c r="KN358" s="1">
        <v>1.3926050000000001E-3</v>
      </c>
      <c r="KO358">
        <v>0.2212276</v>
      </c>
      <c r="KP358">
        <v>0.59675739999999999</v>
      </c>
      <c r="KQ358">
        <v>27.570689999999999</v>
      </c>
      <c r="KR358" s="1">
        <v>1.1537940000000001E-3</v>
      </c>
      <c r="KS358">
        <v>0.1836729</v>
      </c>
      <c r="KT358">
        <v>0.59536350000000005</v>
      </c>
      <c r="KU358">
        <v>27.439910000000001</v>
      </c>
      <c r="KV358" s="1">
        <v>9.9195040000000004E-4</v>
      </c>
      <c r="KW358">
        <v>0.15824959999999999</v>
      </c>
      <c r="KX358">
        <v>0.59358069999999996</v>
      </c>
      <c r="KY358">
        <v>27.02289</v>
      </c>
      <c r="KZ358" s="1">
        <v>8.8350199999999999E-4</v>
      </c>
      <c r="LA358">
        <v>0.14131170000000001</v>
      </c>
      <c r="LB358">
        <v>0.59196040000000005</v>
      </c>
      <c r="LC358">
        <v>26.56888</v>
      </c>
      <c r="LD358">
        <v>8.0782399999999996E-4</v>
      </c>
      <c r="LE358">
        <v>0.12952559999999999</v>
      </c>
      <c r="LF358">
        <v>0.59043319999999999</v>
      </c>
      <c r="LG358">
        <v>26.238530000000001</v>
      </c>
      <c r="LH358" s="1">
        <v>7.5204609999999996E-4</v>
      </c>
      <c r="LI358">
        <v>0.1208613</v>
      </c>
      <c r="LJ358">
        <v>0.58873690000000001</v>
      </c>
      <c r="LK358">
        <v>26.70656</v>
      </c>
      <c r="LL358" s="1">
        <v>7.0827659999999997E-4</v>
      </c>
      <c r="LM358">
        <v>0.1141288</v>
      </c>
      <c r="LN358">
        <v>0.58690929999999997</v>
      </c>
      <c r="LO358">
        <v>27.138449999999999</v>
      </c>
      <c r="LP358" s="1">
        <v>6.714189E-4</v>
      </c>
      <c r="LQ358">
        <v>0.108487</v>
      </c>
      <c r="LR358">
        <v>0.58506860000000005</v>
      </c>
      <c r="LS358">
        <v>27.576809999999998</v>
      </c>
      <c r="LT358" s="1">
        <v>6.387694E-4</v>
      </c>
      <c r="LU358">
        <v>0.1035042</v>
      </c>
      <c r="LV358">
        <v>0.58301579999999997</v>
      </c>
      <c r="LW358">
        <v>28.38381</v>
      </c>
      <c r="LX358" s="1">
        <v>6.0895700000000003E-4</v>
      </c>
      <c r="LY358">
        <v>9.8991389999999999E-2</v>
      </c>
      <c r="LZ358">
        <v>0.58121140000000004</v>
      </c>
      <c r="MA358">
        <v>28.73584</v>
      </c>
      <c r="MB358" s="1">
        <v>5.8113390000000004E-4</v>
      </c>
      <c r="MC358">
        <v>9.4748540000000006E-2</v>
      </c>
      <c r="MD358">
        <v>0.57916100000000004</v>
      </c>
      <c r="ME358">
        <v>28.425000000000001</v>
      </c>
      <c r="MF358" s="1">
        <v>5.5541189999999999E-4</v>
      </c>
      <c r="MG358">
        <v>9.0838760000000005E-2</v>
      </c>
      <c r="MH358">
        <v>0.57723310000000005</v>
      </c>
      <c r="MI358">
        <v>27.969570000000001</v>
      </c>
      <c r="MJ358" s="1">
        <v>5.3116019999999999E-4</v>
      </c>
      <c r="MK358">
        <v>8.7140480000000006E-2</v>
      </c>
      <c r="ML358">
        <v>0.57520340000000003</v>
      </c>
      <c r="MM358">
        <v>27.61956</v>
      </c>
      <c r="MN358" s="1">
        <v>5.0824620000000003E-4</v>
      </c>
      <c r="MO358">
        <v>8.3650939999999993E-2</v>
      </c>
      <c r="MP358">
        <v>0.57284930000000001</v>
      </c>
      <c r="MQ358">
        <v>27.966550000000002</v>
      </c>
      <c r="MR358" s="1">
        <v>4.8667559999999999E-4</v>
      </c>
      <c r="MS358">
        <v>8.0390569999999995E-2</v>
      </c>
      <c r="MT358">
        <v>0.57125199999999998</v>
      </c>
      <c r="MU358">
        <v>28.354050000000001</v>
      </c>
      <c r="MV358" s="1">
        <v>4.65928E-4</v>
      </c>
      <c r="MW358">
        <v>7.7159080000000005E-2</v>
      </c>
      <c r="MX358">
        <v>0.56946099999999999</v>
      </c>
      <c r="MY358">
        <v>28.673999999999999</v>
      </c>
      <c r="MZ358" s="1">
        <v>4.4625300000000003E-4</v>
      </c>
      <c r="NA358">
        <v>7.4117500000000003E-2</v>
      </c>
      <c r="NB358">
        <v>0.56767259999999997</v>
      </c>
      <c r="NC358">
        <v>29.137060000000002</v>
      </c>
      <c r="ND358" s="1">
        <v>4.2768750000000001E-4</v>
      </c>
      <c r="NE358">
        <v>7.1235000000000007E-2</v>
      </c>
      <c r="NF358">
        <v>0.56608139999999996</v>
      </c>
      <c r="NG358">
        <v>29.147169999999999</v>
      </c>
      <c r="NH358" s="1">
        <v>4.100493E-4</v>
      </c>
      <c r="NI358">
        <v>6.8469269999999999E-2</v>
      </c>
      <c r="NJ358">
        <v>0.56434790000000001</v>
      </c>
      <c r="NK358">
        <v>28.825310000000002</v>
      </c>
      <c r="NL358" s="1">
        <v>3.931866E-4</v>
      </c>
      <c r="NM358">
        <v>6.583282E-2</v>
      </c>
      <c r="NN358">
        <v>0.56256200000000001</v>
      </c>
      <c r="NO358">
        <v>28.39799</v>
      </c>
      <c r="NP358" s="1">
        <v>3.771356E-4</v>
      </c>
      <c r="NQ358">
        <v>6.3323909999999997E-2</v>
      </c>
      <c r="NR358">
        <v>0.56067089999999997</v>
      </c>
      <c r="NS358">
        <v>27.854780000000002</v>
      </c>
      <c r="NT358" s="1">
        <v>3.6205649999999999E-4</v>
      </c>
      <c r="NU358">
        <v>6.096538E-2</v>
      </c>
      <c r="NV358">
        <v>0.55927990000000005</v>
      </c>
      <c r="NW358">
        <v>27.54561</v>
      </c>
      <c r="NX358" s="1">
        <v>3.4734719999999998E-4</v>
      </c>
      <c r="NY358">
        <v>5.86239E-2</v>
      </c>
      <c r="NZ358">
        <v>0.55778479999999997</v>
      </c>
      <c r="OA358">
        <v>27.702380000000002</v>
      </c>
      <c r="OB358" s="1">
        <v>3.334969E-4</v>
      </c>
      <c r="OC358">
        <v>5.6414980000000003E-2</v>
      </c>
      <c r="OD358">
        <v>0.55648379999999997</v>
      </c>
      <c r="OE358">
        <v>27.68102</v>
      </c>
      <c r="OF358" s="1">
        <v>3.2022410000000001E-4</v>
      </c>
      <c r="OG358">
        <v>5.4281070000000001E-2</v>
      </c>
      <c r="OH358">
        <v>0.55516480000000001</v>
      </c>
      <c r="OI358">
        <v>27.788160000000001</v>
      </c>
      <c r="OJ358" s="1">
        <v>3.0761470000000002E-4</v>
      </c>
      <c r="OK358">
        <v>5.2252689999999997E-2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1.391804</v>
      </c>
      <c r="G359">
        <v>24.376359999999998</v>
      </c>
      <c r="H359">
        <v>0</v>
      </c>
      <c r="I359">
        <v>0</v>
      </c>
      <c r="J359">
        <v>1.3935109999999999</v>
      </c>
      <c r="K359">
        <v>24.38335</v>
      </c>
      <c r="L359">
        <v>0</v>
      </c>
      <c r="M359">
        <v>0</v>
      </c>
      <c r="N359">
        <v>1.394865</v>
      </c>
      <c r="O359">
        <v>24.592490000000002</v>
      </c>
      <c r="P359">
        <v>0</v>
      </c>
      <c r="Q359">
        <v>0</v>
      </c>
      <c r="R359">
        <v>1.396279</v>
      </c>
      <c r="S359">
        <v>24.46265</v>
      </c>
      <c r="T359">
        <v>0</v>
      </c>
      <c r="U359">
        <v>0</v>
      </c>
      <c r="V359">
        <v>1.397408</v>
      </c>
      <c r="W359">
        <v>24.252569999999999</v>
      </c>
      <c r="X359">
        <v>0</v>
      </c>
      <c r="Y359">
        <v>0</v>
      </c>
      <c r="Z359">
        <v>1.3985129999999999</v>
      </c>
      <c r="AA359">
        <v>24.00554</v>
      </c>
      <c r="AB359">
        <v>0</v>
      </c>
      <c r="AC359">
        <v>0</v>
      </c>
      <c r="AD359">
        <v>1.3980870000000001</v>
      </c>
      <c r="AE359">
        <v>23.759910000000001</v>
      </c>
      <c r="AF359">
        <v>0</v>
      </c>
      <c r="AG359">
        <v>0</v>
      </c>
      <c r="AH359">
        <v>1.3940870000000001</v>
      </c>
      <c r="AI359">
        <v>23.587050000000001</v>
      </c>
      <c r="AJ359">
        <v>0</v>
      </c>
      <c r="AK359">
        <v>0</v>
      </c>
      <c r="AL359">
        <v>1.3871169999999999</v>
      </c>
      <c r="AM359">
        <v>23.835609999999999</v>
      </c>
      <c r="AN359">
        <v>0</v>
      </c>
      <c r="AO359">
        <v>0</v>
      </c>
      <c r="AP359">
        <v>1.3784730000000001</v>
      </c>
      <c r="AQ359">
        <v>23.857949999999999</v>
      </c>
      <c r="AR359">
        <v>0</v>
      </c>
      <c r="AS359">
        <v>0</v>
      </c>
      <c r="AT359">
        <v>1.3692260000000001</v>
      </c>
      <c r="AU359">
        <v>23.9057</v>
      </c>
      <c r="AV359">
        <v>0</v>
      </c>
      <c r="AW359">
        <v>0</v>
      </c>
      <c r="AX359">
        <v>1.3590150000000001</v>
      </c>
      <c r="AY359">
        <v>23.92586</v>
      </c>
      <c r="AZ359">
        <v>0</v>
      </c>
      <c r="BA359">
        <v>0</v>
      </c>
      <c r="BB359">
        <v>1.348644</v>
      </c>
      <c r="BC359">
        <v>23.8337</v>
      </c>
      <c r="BD359">
        <v>0</v>
      </c>
      <c r="BE359">
        <v>0</v>
      </c>
      <c r="BF359">
        <v>1.3380190000000001</v>
      </c>
      <c r="BG359">
        <v>23.710470000000001</v>
      </c>
      <c r="BH359">
        <v>0</v>
      </c>
      <c r="BI359">
        <v>0</v>
      </c>
      <c r="BJ359">
        <v>1.3269519999999999</v>
      </c>
      <c r="BK359">
        <v>23.729150000000001</v>
      </c>
      <c r="BL359">
        <v>0</v>
      </c>
      <c r="BM359">
        <v>0</v>
      </c>
      <c r="BN359">
        <v>1.3161069999999999</v>
      </c>
      <c r="BO359">
        <v>24.006789999999999</v>
      </c>
      <c r="BP359">
        <v>0</v>
      </c>
      <c r="BQ359">
        <v>0</v>
      </c>
      <c r="BR359">
        <v>1.3054570000000001</v>
      </c>
      <c r="BS359">
        <v>24.449200000000001</v>
      </c>
      <c r="BT359">
        <v>0</v>
      </c>
      <c r="BU359">
        <v>0</v>
      </c>
      <c r="BV359">
        <v>1.294813</v>
      </c>
      <c r="BW359">
        <v>24.943049999999999</v>
      </c>
      <c r="BX359">
        <v>3.3943229999999997E-33</v>
      </c>
      <c r="BY359">
        <v>4.061009E-31</v>
      </c>
      <c r="BZ359">
        <v>1.283941</v>
      </c>
      <c r="CA359">
        <v>25.286829999999998</v>
      </c>
      <c r="CB359">
        <v>4.7945790000000001E-24</v>
      </c>
      <c r="CC359">
        <v>5.8869620000000001E-22</v>
      </c>
      <c r="CD359">
        <v>1.272675</v>
      </c>
      <c r="CE359">
        <v>25.198619999999998</v>
      </c>
      <c r="CF359" s="1">
        <v>9.0086519999999992E-18</v>
      </c>
      <c r="CG359" s="1">
        <v>1.0363210000000001E-15</v>
      </c>
      <c r="CH359">
        <v>1.261511</v>
      </c>
      <c r="CI359">
        <v>24.906780000000001</v>
      </c>
      <c r="CJ359" s="1">
        <v>2.3251649999999998E-12</v>
      </c>
      <c r="CK359" s="1">
        <v>2.9814169999999999E-10</v>
      </c>
      <c r="CL359">
        <v>1.250734</v>
      </c>
      <c r="CM359">
        <v>24.532579999999999</v>
      </c>
      <c r="CN359" s="1">
        <v>6.1161250000000001E-9</v>
      </c>
      <c r="CO359" s="1">
        <v>8.2310909999999998E-7</v>
      </c>
      <c r="CP359">
        <v>1.2393959999999999</v>
      </c>
      <c r="CQ359">
        <v>24.141629999999999</v>
      </c>
      <c r="CR359" s="1">
        <v>2.3731600000000002E-6</v>
      </c>
      <c r="CS359" s="1">
        <v>3.3050190000000001E-4</v>
      </c>
      <c r="CT359">
        <v>1.2285219999999999</v>
      </c>
      <c r="CU359">
        <v>24.17295</v>
      </c>
      <c r="CV359" s="1">
        <v>2.5679080000000001E-4</v>
      </c>
      <c r="CW359" s="1">
        <v>3.6819230000000001E-2</v>
      </c>
      <c r="CX359">
        <v>1.2178979999999999</v>
      </c>
      <c r="CY359">
        <v>24.511410000000001</v>
      </c>
      <c r="CZ359" s="1">
        <v>1.0343120000000001E-2</v>
      </c>
      <c r="DA359" s="1">
        <v>1.520761</v>
      </c>
      <c r="DB359">
        <v>1.2070240000000001</v>
      </c>
      <c r="DC359">
        <v>24.807459999999999</v>
      </c>
      <c r="DD359" s="1">
        <v>0.18537310000000001</v>
      </c>
      <c r="DE359" s="1">
        <v>27.887920000000001</v>
      </c>
      <c r="DF359">
        <v>1.1958299999999999</v>
      </c>
      <c r="DG359">
        <v>25.067679999999999</v>
      </c>
      <c r="DH359" s="1">
        <v>1.678485</v>
      </c>
      <c r="DI359" s="1">
        <v>258.23719999999997</v>
      </c>
      <c r="DJ359">
        <v>1.1840660000000001</v>
      </c>
      <c r="DK359">
        <v>24.975359999999998</v>
      </c>
      <c r="DL359" s="1">
        <v>8.4753039999999995</v>
      </c>
      <c r="DM359">
        <v>1331.9</v>
      </c>
      <c r="DN359">
        <v>1.171556</v>
      </c>
      <c r="DO359">
        <v>24.707840000000001</v>
      </c>
      <c r="DP359" s="1">
        <v>25.810890000000001</v>
      </c>
      <c r="DQ359">
        <v>4140.3770000000004</v>
      </c>
      <c r="DR359">
        <v>1.159046</v>
      </c>
      <c r="DS359">
        <v>24.34553</v>
      </c>
      <c r="DT359">
        <v>50.583240000000004</v>
      </c>
      <c r="DU359">
        <v>8276.6980000000003</v>
      </c>
      <c r="DV359">
        <v>1.1476900000000001</v>
      </c>
      <c r="DW359">
        <v>23.939730000000001</v>
      </c>
      <c r="DX359">
        <v>67.729669999999999</v>
      </c>
      <c r="DY359">
        <v>11273.06</v>
      </c>
      <c r="DZ359">
        <v>1.1369800000000001</v>
      </c>
      <c r="EA359">
        <v>23.920110000000001</v>
      </c>
      <c r="EB359">
        <v>64.623249999999999</v>
      </c>
      <c r="EC359">
        <v>10915.41</v>
      </c>
      <c r="ED359">
        <v>1.127016</v>
      </c>
      <c r="EE359">
        <v>24.137460000000001</v>
      </c>
      <c r="EF359">
        <v>45.882170000000002</v>
      </c>
      <c r="EG359">
        <v>7887.5029999999997</v>
      </c>
      <c r="EH359">
        <v>1.117429</v>
      </c>
      <c r="EI359">
        <v>24.522449999999999</v>
      </c>
      <c r="EJ359">
        <v>25.065480000000001</v>
      </c>
      <c r="EK359">
        <v>4379.4799999999996</v>
      </c>
      <c r="EL359">
        <v>1.1076429999999999</v>
      </c>
      <c r="EM359">
        <v>24.86636</v>
      </c>
      <c r="EN359">
        <v>10.98517</v>
      </c>
      <c r="EO359">
        <v>1948.789</v>
      </c>
      <c r="EP359">
        <v>1.097701</v>
      </c>
      <c r="EQ359">
        <v>24.864609999999999</v>
      </c>
      <c r="ER359">
        <v>4.002624</v>
      </c>
      <c r="ES359">
        <v>718.31619999999998</v>
      </c>
      <c r="ET359">
        <v>1.087248</v>
      </c>
      <c r="EU359">
        <v>24.60539</v>
      </c>
      <c r="EV359">
        <v>1.257768</v>
      </c>
      <c r="EW359">
        <v>227.49940000000001</v>
      </c>
      <c r="EX359">
        <v>1.076352</v>
      </c>
      <c r="EY359">
        <v>24.290659999999999</v>
      </c>
      <c r="EZ359">
        <v>0.37467600000000001</v>
      </c>
      <c r="FA359">
        <v>68.169839999999994</v>
      </c>
      <c r="FB359">
        <v>1.0653859999999999</v>
      </c>
      <c r="FC359">
        <v>24.065570000000001</v>
      </c>
      <c r="FD359">
        <v>0.13474449999999999</v>
      </c>
      <c r="FE359">
        <v>24.428039999999999</v>
      </c>
      <c r="FF359">
        <v>1.0561860000000001</v>
      </c>
      <c r="FG359">
        <v>24.50985</v>
      </c>
      <c r="FH359">
        <v>7.8845970000000001E-2</v>
      </c>
      <c r="FI359">
        <v>13.99864</v>
      </c>
      <c r="FJ359">
        <v>1.0474380000000001</v>
      </c>
      <c r="FK359">
        <v>24.969429999999999</v>
      </c>
      <c r="FL359">
        <v>6.732995E-2</v>
      </c>
      <c r="FM359">
        <v>11.87251</v>
      </c>
      <c r="FN359">
        <v>1.0407059999999999</v>
      </c>
      <c r="FO359">
        <v>25.396350000000002</v>
      </c>
      <c r="FP359">
        <v>6.4084039999999995E-2</v>
      </c>
      <c r="FQ359">
        <v>11.303229999999999</v>
      </c>
      <c r="FR359">
        <v>1.033906</v>
      </c>
      <c r="FS359">
        <v>25.668209999999998</v>
      </c>
      <c r="FT359">
        <v>6.1091649999999997E-2</v>
      </c>
      <c r="FU359">
        <v>10.80153</v>
      </c>
      <c r="FV359">
        <v>1.0273270000000001</v>
      </c>
      <c r="FW359">
        <v>25.618169999999999</v>
      </c>
      <c r="FX359">
        <v>5.7228000000000001E-2</v>
      </c>
      <c r="FY359">
        <v>10.144729999999999</v>
      </c>
      <c r="FZ359">
        <v>1.02112</v>
      </c>
      <c r="GA359">
        <v>25.255400000000002</v>
      </c>
      <c r="GB359">
        <v>5.290168E-2</v>
      </c>
      <c r="GC359">
        <v>9.3955509999999993</v>
      </c>
      <c r="GD359">
        <v>1.014116</v>
      </c>
      <c r="GE359">
        <v>24.738720000000001</v>
      </c>
      <c r="GF359">
        <v>4.8388460000000001E-2</v>
      </c>
      <c r="GG359">
        <v>8.6144970000000001</v>
      </c>
      <c r="GH359">
        <v>1.007544</v>
      </c>
      <c r="GI359">
        <v>24.380610000000001</v>
      </c>
      <c r="GJ359" s="1">
        <v>4.4003840000000002E-2</v>
      </c>
      <c r="GK359">
        <v>7.847308</v>
      </c>
      <c r="GL359">
        <v>1.0007029999999999</v>
      </c>
      <c r="GM359">
        <v>24.849299999999999</v>
      </c>
      <c r="GN359" s="1">
        <v>3.9931750000000002E-2</v>
      </c>
      <c r="GO359">
        <v>7.1333019999999996</v>
      </c>
      <c r="GP359">
        <v>0.99452940000000001</v>
      </c>
      <c r="GQ359">
        <v>25.47813</v>
      </c>
      <c r="GR359" s="1">
        <v>3.6261939999999999E-2</v>
      </c>
      <c r="GS359">
        <v>6.484324</v>
      </c>
      <c r="GT359">
        <v>0.98943669999999995</v>
      </c>
      <c r="GU359">
        <v>26.14301</v>
      </c>
      <c r="GV359" s="1">
        <v>3.2920610000000003E-2</v>
      </c>
      <c r="GW359">
        <v>5.8874810000000002</v>
      </c>
      <c r="GX359">
        <v>0.98367649999999995</v>
      </c>
      <c r="GY359">
        <v>26.841159999999999</v>
      </c>
      <c r="GZ359" s="1">
        <v>2.9885330000000002E-2</v>
      </c>
      <c r="HA359">
        <v>5.3501510000000003</v>
      </c>
      <c r="HB359">
        <v>0.97818110000000003</v>
      </c>
      <c r="HC359">
        <v>27.100110000000001</v>
      </c>
      <c r="HD359" s="1">
        <v>2.714958E-2</v>
      </c>
      <c r="HE359">
        <v>4.8665019999999997</v>
      </c>
      <c r="HF359">
        <v>0.97276090000000004</v>
      </c>
      <c r="HG359">
        <v>26.76022</v>
      </c>
      <c r="HH359" s="1">
        <v>2.4669699999999999E-2</v>
      </c>
      <c r="HI359">
        <v>4.429246</v>
      </c>
      <c r="HJ359">
        <v>0.96754220000000002</v>
      </c>
      <c r="HK359">
        <v>26.25648</v>
      </c>
      <c r="HL359" s="1">
        <v>2.240207E-2</v>
      </c>
      <c r="HM359">
        <v>4.0292859999999999</v>
      </c>
      <c r="HN359">
        <v>0.9622037</v>
      </c>
      <c r="HO359">
        <v>25.742640000000002</v>
      </c>
      <c r="HP359">
        <v>2.0330480000000001E-2</v>
      </c>
      <c r="HQ359">
        <v>3.6652100000000001</v>
      </c>
      <c r="HR359">
        <v>0.95756569999999996</v>
      </c>
      <c r="HS359">
        <v>25.871300000000002</v>
      </c>
      <c r="HT359" s="1">
        <v>1.8457729999999999E-2</v>
      </c>
      <c r="HU359">
        <v>3.3339310000000002</v>
      </c>
      <c r="HV359">
        <v>0.95379599999999998</v>
      </c>
      <c r="HW359">
        <v>26.369990000000001</v>
      </c>
      <c r="HX359" s="1">
        <v>1.6776860000000001E-2</v>
      </c>
      <c r="HY359">
        <v>3.0348190000000002</v>
      </c>
      <c r="HZ359">
        <v>0.95077230000000001</v>
      </c>
      <c r="IA359">
        <v>26.977150000000002</v>
      </c>
      <c r="IB359" s="1">
        <v>1.5254230000000001E-2</v>
      </c>
      <c r="IC359">
        <v>2.762524</v>
      </c>
      <c r="ID359">
        <v>0.94814710000000002</v>
      </c>
      <c r="IE359">
        <v>27.661000000000001</v>
      </c>
      <c r="IF359" s="1">
        <v>1.387511E-2</v>
      </c>
      <c r="IG359">
        <v>2.5149590000000002</v>
      </c>
      <c r="IH359">
        <v>0.94672060000000002</v>
      </c>
      <c r="II359">
        <v>27.859010000000001</v>
      </c>
      <c r="IJ359" s="1">
        <v>1.26208E-2</v>
      </c>
      <c r="IK359">
        <v>2.2880959999999999</v>
      </c>
      <c r="IL359">
        <v>0.94567040000000002</v>
      </c>
      <c r="IM359">
        <v>27.49906</v>
      </c>
      <c r="IN359" s="1">
        <v>1.1481649999999999E-2</v>
      </c>
      <c r="IO359">
        <v>2.0813160000000002</v>
      </c>
      <c r="IP359">
        <v>0.94422740000000005</v>
      </c>
      <c r="IQ359">
        <v>26.994520000000001</v>
      </c>
      <c r="IR359" s="1">
        <v>1.0428079999999999E-2</v>
      </c>
      <c r="IS359">
        <v>1.8915820000000001</v>
      </c>
      <c r="IT359">
        <v>0.94342919999999997</v>
      </c>
      <c r="IU359">
        <v>26.39284</v>
      </c>
      <c r="IV359" s="1">
        <v>9.4405970000000002E-3</v>
      </c>
      <c r="IW359">
        <v>1.712842</v>
      </c>
      <c r="IX359">
        <v>0.94350109999999998</v>
      </c>
      <c r="IY359">
        <v>26.263780000000001</v>
      </c>
      <c r="IZ359" s="1">
        <v>8.5077360000000001E-3</v>
      </c>
      <c r="JA359">
        <v>1.5430809999999999</v>
      </c>
      <c r="JB359">
        <v>0.94330159999999996</v>
      </c>
      <c r="JC359">
        <v>26.165389999999999</v>
      </c>
      <c r="JD359" s="1">
        <v>7.6302569999999997E-3</v>
      </c>
      <c r="JE359">
        <v>1.383724</v>
      </c>
      <c r="JF359">
        <v>0.94397660000000005</v>
      </c>
      <c r="JG359">
        <v>26.322310000000002</v>
      </c>
      <c r="JH359" s="1">
        <v>6.786449E-3</v>
      </c>
      <c r="JI359">
        <v>1.230116</v>
      </c>
      <c r="JJ359">
        <v>0.94458509999999996</v>
      </c>
      <c r="JK359">
        <v>26.453130000000002</v>
      </c>
      <c r="JL359" s="1">
        <v>5.9746160000000003E-3</v>
      </c>
      <c r="JM359">
        <v>1.082678</v>
      </c>
      <c r="JN359">
        <v>0.94555120000000004</v>
      </c>
      <c r="JO359">
        <v>26.545670000000001</v>
      </c>
      <c r="JP359" s="1">
        <v>5.1802819999999996E-3</v>
      </c>
      <c r="JQ359">
        <v>0.93861839999999996</v>
      </c>
      <c r="JR359">
        <v>0.94640860000000004</v>
      </c>
      <c r="JS359">
        <v>26.7272</v>
      </c>
      <c r="JT359" s="1">
        <v>4.3988960000000002E-3</v>
      </c>
      <c r="JU359">
        <v>0.79728589999999999</v>
      </c>
      <c r="JV359">
        <v>0.94738549999999999</v>
      </c>
      <c r="JW359">
        <v>26.728860000000001</v>
      </c>
      <c r="JX359" s="1">
        <v>3.6433260000000001E-3</v>
      </c>
      <c r="JY359">
        <v>0.66056130000000002</v>
      </c>
      <c r="JZ359">
        <v>0.94833120000000004</v>
      </c>
      <c r="KA359">
        <v>26.653199999999998</v>
      </c>
      <c r="KB359" s="1">
        <v>2.9443590000000001E-3</v>
      </c>
      <c r="KC359">
        <v>0.53394600000000003</v>
      </c>
      <c r="KD359">
        <v>0.94810989999999995</v>
      </c>
      <c r="KE359">
        <v>27.06831</v>
      </c>
      <c r="KF359" s="1">
        <v>2.340324E-3</v>
      </c>
      <c r="KG359">
        <v>0.42474620000000002</v>
      </c>
      <c r="KH359">
        <v>0.94710530000000004</v>
      </c>
      <c r="KI359">
        <v>27.299990000000001</v>
      </c>
      <c r="KJ359" s="1">
        <v>1.8539769999999999E-3</v>
      </c>
      <c r="KK359">
        <v>0.33671659999999998</v>
      </c>
      <c r="KL359">
        <v>0.94536880000000001</v>
      </c>
      <c r="KM359">
        <v>27.395820000000001</v>
      </c>
      <c r="KN359" s="1">
        <v>1.490442E-3</v>
      </c>
      <c r="KO359">
        <v>0.2708006</v>
      </c>
      <c r="KP359">
        <v>0.94331790000000004</v>
      </c>
      <c r="KQ359">
        <v>27.574580000000001</v>
      </c>
      <c r="KR359" s="1">
        <v>1.2346499999999999E-3</v>
      </c>
      <c r="KS359">
        <v>0.2243116</v>
      </c>
      <c r="KT359">
        <v>0.94124509999999995</v>
      </c>
      <c r="KU359">
        <v>27.456029999999998</v>
      </c>
      <c r="KV359" s="1">
        <v>1.061289E-3</v>
      </c>
      <c r="KW359">
        <v>0.19277150000000001</v>
      </c>
      <c r="KX359">
        <v>0.93862659999999998</v>
      </c>
      <c r="KY359">
        <v>27.043050000000001</v>
      </c>
      <c r="KZ359" s="1">
        <v>9.4496459999999995E-4</v>
      </c>
      <c r="LA359">
        <v>0.17173459999999999</v>
      </c>
      <c r="LB359">
        <v>0.93626960000000004</v>
      </c>
      <c r="LC359">
        <v>26.590479999999999</v>
      </c>
      <c r="LD359" s="1">
        <v>8.6385789999999997E-4</v>
      </c>
      <c r="LE359">
        <v>0.1570985</v>
      </c>
      <c r="LF359">
        <v>0.93405110000000002</v>
      </c>
      <c r="LG359">
        <v>26.254909999999999</v>
      </c>
      <c r="LH359" s="1">
        <v>8.0409130000000004E-4</v>
      </c>
      <c r="LI359">
        <v>0.146367</v>
      </c>
      <c r="LJ359">
        <v>0.93158580000000002</v>
      </c>
      <c r="LK359">
        <v>26.709630000000001</v>
      </c>
      <c r="LL359" s="1">
        <v>7.5715769999999997E-4</v>
      </c>
      <c r="LM359">
        <v>0.13803860000000001</v>
      </c>
      <c r="LN359">
        <v>0.92892090000000005</v>
      </c>
      <c r="LO359">
        <v>27.146170000000001</v>
      </c>
      <c r="LP359" s="1">
        <v>7.1761679999999997E-4</v>
      </c>
      <c r="LQ359">
        <v>0.1310685</v>
      </c>
      <c r="LR359">
        <v>0.92618639999999997</v>
      </c>
      <c r="LS359">
        <v>27.559200000000001</v>
      </c>
      <c r="LT359" s="1">
        <v>6.825663E-4</v>
      </c>
      <c r="LU359">
        <v>0.12491960000000001</v>
      </c>
      <c r="LV359">
        <v>0.92317519999999997</v>
      </c>
      <c r="LW359">
        <v>28.356439999999999</v>
      </c>
      <c r="LX359" s="1">
        <v>6.5058089999999998E-4</v>
      </c>
      <c r="LY359">
        <v>0.11934409999999999</v>
      </c>
      <c r="LZ359">
        <v>0.92048030000000003</v>
      </c>
      <c r="MA359">
        <v>28.742819999999998</v>
      </c>
      <c r="MB359" s="1">
        <v>6.2077430000000004E-4</v>
      </c>
      <c r="MC359">
        <v>0.1141165</v>
      </c>
      <c r="MD359">
        <v>0.91744859999999995</v>
      </c>
      <c r="ME359">
        <v>28.441199999999998</v>
      </c>
      <c r="MF359" s="1">
        <v>5.931609E-4</v>
      </c>
      <c r="MG359">
        <v>0.1092881</v>
      </c>
      <c r="MH359">
        <v>0.91459330000000005</v>
      </c>
      <c r="MI359">
        <v>27.993230000000001</v>
      </c>
      <c r="MJ359" s="1">
        <v>5.6715089999999997E-4</v>
      </c>
      <c r="MK359">
        <v>0.1047269</v>
      </c>
      <c r="ML359">
        <v>0.91161990000000004</v>
      </c>
      <c r="MM359">
        <v>27.64151</v>
      </c>
      <c r="MN359" s="1">
        <v>5.4256750000000005E-4</v>
      </c>
      <c r="MO359">
        <v>0.1004211</v>
      </c>
      <c r="MP359">
        <v>0.90815679999999999</v>
      </c>
      <c r="MQ359">
        <v>27.977419999999999</v>
      </c>
      <c r="MR359" s="1">
        <v>5.1936790000000005E-4</v>
      </c>
      <c r="MS359">
        <v>9.6386910000000006E-2</v>
      </c>
      <c r="MT359">
        <v>0.90579270000000001</v>
      </c>
      <c r="MU359">
        <v>28.367100000000001</v>
      </c>
      <c r="MV359" s="1">
        <v>4.9718889999999995E-4</v>
      </c>
      <c r="MW359">
        <v>9.2421600000000007E-2</v>
      </c>
      <c r="MX359">
        <v>0.90318160000000003</v>
      </c>
      <c r="MY359">
        <v>28.67727</v>
      </c>
      <c r="MZ359" s="1">
        <v>4.7613890000000001E-4</v>
      </c>
      <c r="NA359">
        <v>8.8692579999999993E-2</v>
      </c>
      <c r="NB359">
        <v>0.90057609999999999</v>
      </c>
      <c r="NC359">
        <v>29.123629999999999</v>
      </c>
      <c r="ND359" s="1">
        <v>4.5626029999999999E-4</v>
      </c>
      <c r="NE359">
        <v>8.5154649999999998E-2</v>
      </c>
      <c r="NF359">
        <v>0.89820900000000004</v>
      </c>
      <c r="NG359">
        <v>29.156610000000001</v>
      </c>
      <c r="NH359" s="1">
        <v>4.3735939999999999E-4</v>
      </c>
      <c r="NI359">
        <v>8.1760949999999999E-2</v>
      </c>
      <c r="NJ359">
        <v>0.89571219999999996</v>
      </c>
      <c r="NK359">
        <v>28.84159</v>
      </c>
      <c r="NL359" s="1">
        <v>4.1933839999999998E-4</v>
      </c>
      <c r="NM359">
        <v>7.852779E-2</v>
      </c>
      <c r="NN359">
        <v>0.89312340000000001</v>
      </c>
      <c r="NO359">
        <v>28.422560000000001</v>
      </c>
      <c r="NP359" s="1">
        <v>4.0217429999999998E-4</v>
      </c>
      <c r="NQ359">
        <v>7.5460899999999997E-2</v>
      </c>
      <c r="NR359">
        <v>0.89038660000000003</v>
      </c>
      <c r="NS359">
        <v>27.884350000000001</v>
      </c>
      <c r="NT359" s="1">
        <v>3.8598179999999998E-4</v>
      </c>
      <c r="NU359">
        <v>7.2555380000000003E-2</v>
      </c>
      <c r="NV359">
        <v>0.8883704</v>
      </c>
      <c r="NW359">
        <v>27.567679999999999</v>
      </c>
      <c r="NX359" s="1">
        <v>3.703089E-4</v>
      </c>
      <c r="NY359">
        <v>6.9709579999999993E-2</v>
      </c>
      <c r="NZ359">
        <v>0.88623790000000002</v>
      </c>
      <c r="OA359">
        <v>27.71885</v>
      </c>
      <c r="OB359" s="1">
        <v>3.5546859999999999E-4</v>
      </c>
      <c r="OC359">
        <v>6.7005460000000003E-2</v>
      </c>
      <c r="OD359">
        <v>0.88437580000000005</v>
      </c>
      <c r="OE359">
        <v>27.690550000000002</v>
      </c>
      <c r="OF359" s="1">
        <v>3.4131610000000002E-4</v>
      </c>
      <c r="OG359">
        <v>6.4413230000000002E-2</v>
      </c>
      <c r="OH359">
        <v>0.88247189999999998</v>
      </c>
      <c r="OI359">
        <v>27.795300000000001</v>
      </c>
      <c r="OJ359" s="1">
        <v>3.2785559999999999E-4</v>
      </c>
      <c r="OK359">
        <v>6.195403E-2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0.95406789999999997</v>
      </c>
      <c r="G360">
        <v>24.385020000000001</v>
      </c>
      <c r="H360">
        <v>0</v>
      </c>
      <c r="I360">
        <v>0</v>
      </c>
      <c r="J360">
        <v>0.95489009999999996</v>
      </c>
      <c r="K360">
        <v>24.392119999999998</v>
      </c>
      <c r="L360">
        <v>0</v>
      </c>
      <c r="M360">
        <v>0</v>
      </c>
      <c r="N360">
        <v>0.95547720000000003</v>
      </c>
      <c r="O360">
        <v>24.600370000000002</v>
      </c>
      <c r="P360">
        <v>0</v>
      </c>
      <c r="Q360">
        <v>0</v>
      </c>
      <c r="R360">
        <v>0.95619399999999999</v>
      </c>
      <c r="S360">
        <v>24.477429999999998</v>
      </c>
      <c r="T360">
        <v>0</v>
      </c>
      <c r="U360">
        <v>0</v>
      </c>
      <c r="V360">
        <v>0.95673050000000004</v>
      </c>
      <c r="W360">
        <v>24.27073</v>
      </c>
      <c r="X360">
        <v>0</v>
      </c>
      <c r="Y360">
        <v>0</v>
      </c>
      <c r="Z360">
        <v>0.95727799999999996</v>
      </c>
      <c r="AA360">
        <v>24.025359999999999</v>
      </c>
      <c r="AB360">
        <v>0</v>
      </c>
      <c r="AC360">
        <v>0</v>
      </c>
      <c r="AD360">
        <v>0.956839</v>
      </c>
      <c r="AE360">
        <v>23.7804</v>
      </c>
      <c r="AF360">
        <v>0</v>
      </c>
      <c r="AG360">
        <v>0</v>
      </c>
      <c r="AH360">
        <v>0.95409980000000005</v>
      </c>
      <c r="AI360">
        <v>23.599530000000001</v>
      </c>
      <c r="AJ360">
        <v>0</v>
      </c>
      <c r="AK360">
        <v>0</v>
      </c>
      <c r="AL360">
        <v>0.94950820000000002</v>
      </c>
      <c r="AM360">
        <v>23.843</v>
      </c>
      <c r="AN360">
        <v>0</v>
      </c>
      <c r="AO360">
        <v>0</v>
      </c>
      <c r="AP360">
        <v>0.9438531</v>
      </c>
      <c r="AQ360">
        <v>23.86891</v>
      </c>
      <c r="AR360">
        <v>0</v>
      </c>
      <c r="AS360">
        <v>0</v>
      </c>
      <c r="AT360">
        <v>0.93792679999999995</v>
      </c>
      <c r="AU360">
        <v>23.905349999999999</v>
      </c>
      <c r="AV360">
        <v>0</v>
      </c>
      <c r="AW360">
        <v>0</v>
      </c>
      <c r="AX360">
        <v>0.9313536</v>
      </c>
      <c r="AY360">
        <v>23.93357</v>
      </c>
      <c r="AZ360">
        <v>0</v>
      </c>
      <c r="BA360">
        <v>0</v>
      </c>
      <c r="BB360">
        <v>0.9247417</v>
      </c>
      <c r="BC360">
        <v>23.845210000000002</v>
      </c>
      <c r="BD360">
        <v>0</v>
      </c>
      <c r="BE360">
        <v>0</v>
      </c>
      <c r="BF360">
        <v>0.91805270000000005</v>
      </c>
      <c r="BG360">
        <v>23.722619999999999</v>
      </c>
      <c r="BH360">
        <v>0</v>
      </c>
      <c r="BI360">
        <v>0</v>
      </c>
      <c r="BJ360">
        <v>0.91107459999999996</v>
      </c>
      <c r="BK360">
        <v>23.736840000000001</v>
      </c>
      <c r="BL360">
        <v>0</v>
      </c>
      <c r="BM360">
        <v>0</v>
      </c>
      <c r="BN360">
        <v>0.90425420000000001</v>
      </c>
      <c r="BO360">
        <v>24.013760000000001</v>
      </c>
      <c r="BP360">
        <v>0</v>
      </c>
      <c r="BQ360">
        <v>0</v>
      </c>
      <c r="BR360">
        <v>0.89767189999999997</v>
      </c>
      <c r="BS360">
        <v>24.449200000000001</v>
      </c>
      <c r="BT360">
        <v>0</v>
      </c>
      <c r="BU360">
        <v>0</v>
      </c>
      <c r="BV360">
        <v>0.89110509999999998</v>
      </c>
      <c r="BW360">
        <v>24.943280000000001</v>
      </c>
      <c r="BX360">
        <v>8.9329920000000003E-34</v>
      </c>
      <c r="BY360">
        <v>1.9912180000000002E-31</v>
      </c>
      <c r="BZ360">
        <v>0.88441619999999999</v>
      </c>
      <c r="CA360">
        <v>25.289629999999999</v>
      </c>
      <c r="CB360">
        <v>2.843957E-24</v>
      </c>
      <c r="CC360">
        <v>5.6568400000000002E-22</v>
      </c>
      <c r="CD360">
        <v>0.87745200000000001</v>
      </c>
      <c r="CE360">
        <v>25.21564</v>
      </c>
      <c r="CF360" s="1">
        <v>3.9598000000000003E-18</v>
      </c>
      <c r="CG360" s="1">
        <v>7.3074000000000002E-16</v>
      </c>
      <c r="CH360">
        <v>0.87053199999999997</v>
      </c>
      <c r="CI360">
        <v>24.929739999999999</v>
      </c>
      <c r="CJ360" s="1">
        <v>1.5042949999999999E-12</v>
      </c>
      <c r="CK360" s="1">
        <v>3.199394E-10</v>
      </c>
      <c r="CL360">
        <v>0.86387970000000003</v>
      </c>
      <c r="CM360">
        <v>24.564150000000001</v>
      </c>
      <c r="CN360" s="1">
        <v>4.3959679999999998E-9</v>
      </c>
      <c r="CO360" s="1">
        <v>1.005531E-6</v>
      </c>
      <c r="CP360">
        <v>0.85679879999999997</v>
      </c>
      <c r="CQ360">
        <v>24.17182</v>
      </c>
      <c r="CR360" s="1">
        <v>1.8209800000000001E-6</v>
      </c>
      <c r="CS360" s="1">
        <v>4.388013E-4</v>
      </c>
      <c r="CT360">
        <v>0.85004550000000001</v>
      </c>
      <c r="CU360">
        <v>24.19134</v>
      </c>
      <c r="CV360" s="1">
        <v>2.070086E-4</v>
      </c>
      <c r="CW360" s="1">
        <v>5.2130919999999997E-2</v>
      </c>
      <c r="CX360">
        <v>0.84342779999999995</v>
      </c>
      <c r="CY360">
        <v>24.518160000000002</v>
      </c>
      <c r="CZ360" s="1">
        <v>8.6912989999999996E-3</v>
      </c>
      <c r="DA360" s="1">
        <v>2.274921</v>
      </c>
      <c r="DB360">
        <v>0.83663529999999997</v>
      </c>
      <c r="DC360">
        <v>24.80799</v>
      </c>
      <c r="DD360" s="1">
        <v>0.1614601</v>
      </c>
      <c r="DE360" s="1">
        <v>43.777160000000002</v>
      </c>
      <c r="DF360">
        <v>0.82970690000000002</v>
      </c>
      <c r="DG360">
        <v>25.06662</v>
      </c>
      <c r="DH360" s="1">
        <v>1.5092570000000001</v>
      </c>
      <c r="DI360" s="1">
        <v>423.24430000000001</v>
      </c>
      <c r="DJ360">
        <v>0.82239810000000002</v>
      </c>
      <c r="DK360">
        <v>24.990120000000001</v>
      </c>
      <c r="DL360" s="1">
        <v>7.8424740000000002</v>
      </c>
      <c r="DM360">
        <v>2270.0729999999999</v>
      </c>
      <c r="DN360">
        <v>0.81453819999999999</v>
      </c>
      <c r="DO360">
        <v>24.728680000000001</v>
      </c>
      <c r="DP360" s="1">
        <v>24.51389</v>
      </c>
      <c r="DQ360">
        <v>7313.4470000000001</v>
      </c>
      <c r="DR360">
        <v>0.80676020000000004</v>
      </c>
      <c r="DS360">
        <v>24.37696</v>
      </c>
      <c r="DT360">
        <v>49.199170000000002</v>
      </c>
      <c r="DU360">
        <v>15104.39</v>
      </c>
      <c r="DV360">
        <v>0.79989560000000004</v>
      </c>
      <c r="DW360">
        <v>23.968229999999998</v>
      </c>
      <c r="DX360">
        <v>67.303759999999997</v>
      </c>
      <c r="DY360">
        <v>21194.560000000001</v>
      </c>
      <c r="DZ360">
        <v>0.79351249999999995</v>
      </c>
      <c r="EA360">
        <v>23.934380000000001</v>
      </c>
      <c r="EB360">
        <v>65.513750000000002</v>
      </c>
      <c r="EC360">
        <v>21125.47</v>
      </c>
      <c r="ED360">
        <v>0.78763430000000001</v>
      </c>
      <c r="EE360">
        <v>24.139720000000001</v>
      </c>
      <c r="EF360">
        <v>47.428609999999999</v>
      </c>
      <c r="EG360">
        <v>15639.81</v>
      </c>
      <c r="EH360">
        <v>0.78201509999999996</v>
      </c>
      <c r="EI360">
        <v>24.515740000000001</v>
      </c>
      <c r="EJ360">
        <v>26.377839999999999</v>
      </c>
      <c r="EK360">
        <v>8877.0280000000002</v>
      </c>
      <c r="EL360">
        <v>0.77629250000000005</v>
      </c>
      <c r="EM360">
        <v>24.864229999999999</v>
      </c>
      <c r="EN360">
        <v>11.748100000000001</v>
      </c>
      <c r="EO360">
        <v>4028.3679999999999</v>
      </c>
      <c r="EP360">
        <v>0.77056519999999995</v>
      </c>
      <c r="EQ360">
        <v>24.870650000000001</v>
      </c>
      <c r="ER360">
        <v>4.3362819999999997</v>
      </c>
      <c r="ES360">
        <v>1511.21</v>
      </c>
      <c r="ET360">
        <v>0.76475099999999996</v>
      </c>
      <c r="EU360">
        <v>24.621949999999998</v>
      </c>
      <c r="EV360">
        <v>1.374606</v>
      </c>
      <c r="EW360">
        <v>485.14800000000002</v>
      </c>
      <c r="EX360">
        <v>0.75868310000000005</v>
      </c>
      <c r="EY360">
        <v>24.316109999999998</v>
      </c>
      <c r="EZ360">
        <v>0.40940520000000002</v>
      </c>
      <c r="FA360">
        <v>145.20169999999999</v>
      </c>
      <c r="FB360">
        <v>0.75255640000000001</v>
      </c>
      <c r="FC360">
        <v>24.085000000000001</v>
      </c>
      <c r="FD360">
        <v>0.14391699999999999</v>
      </c>
      <c r="FE360">
        <v>50.195419999999999</v>
      </c>
      <c r="FF360">
        <v>0.74760210000000005</v>
      </c>
      <c r="FG360">
        <v>24.511939999999999</v>
      </c>
      <c r="FH360">
        <v>8.0867999999999995E-2</v>
      </c>
      <c r="FI360">
        <v>27.223179999999999</v>
      </c>
      <c r="FJ360">
        <v>0.74293120000000001</v>
      </c>
      <c r="FK360">
        <v>24.966139999999999</v>
      </c>
      <c r="FL360">
        <v>6.7855949999999998E-2</v>
      </c>
      <c r="FM360">
        <v>22.48047</v>
      </c>
      <c r="FN360">
        <v>0.73956069999999996</v>
      </c>
      <c r="FO360">
        <v>25.38054</v>
      </c>
      <c r="FP360">
        <v>6.4383399999999993E-2</v>
      </c>
      <c r="FQ360">
        <v>21.259239999999998</v>
      </c>
      <c r="FR360">
        <v>0.73625510000000005</v>
      </c>
      <c r="FS360">
        <v>25.658380000000001</v>
      </c>
      <c r="FT360">
        <v>6.1422839999999999E-2</v>
      </c>
      <c r="FU360">
        <v>20.291799999999999</v>
      </c>
      <c r="FV360">
        <v>0.73314800000000002</v>
      </c>
      <c r="FW360">
        <v>25.627649999999999</v>
      </c>
      <c r="FX360">
        <v>5.761662E-2</v>
      </c>
      <c r="FY360">
        <v>19.05058</v>
      </c>
      <c r="FZ360">
        <v>0.73039750000000003</v>
      </c>
      <c r="GA360">
        <v>25.286519999999999</v>
      </c>
      <c r="GB360">
        <v>5.3313689999999997E-2</v>
      </c>
      <c r="GC360">
        <v>17.626950000000001</v>
      </c>
      <c r="GD360">
        <v>0.72726860000000004</v>
      </c>
      <c r="GE360">
        <v>24.780439999999999</v>
      </c>
      <c r="GF360">
        <v>4.8800759999999999E-2</v>
      </c>
      <c r="GG360">
        <v>16.13785</v>
      </c>
      <c r="GH360">
        <v>0.72445179999999998</v>
      </c>
      <c r="GI360">
        <v>24.411539999999999</v>
      </c>
      <c r="GJ360" s="1">
        <v>4.4399019999999997E-2</v>
      </c>
      <c r="GK360">
        <v>14.67286</v>
      </c>
      <c r="GL360">
        <v>0.72148619999999997</v>
      </c>
      <c r="GM360">
        <v>24.851430000000001</v>
      </c>
      <c r="GN360" s="1">
        <v>4.0293299999999997E-2</v>
      </c>
      <c r="GO360">
        <v>13.30514</v>
      </c>
      <c r="GP360">
        <v>0.71900399999999998</v>
      </c>
      <c r="GQ360">
        <v>25.46893</v>
      </c>
      <c r="GR360" s="1">
        <v>3.6587349999999998E-2</v>
      </c>
      <c r="GS360">
        <v>12.062099999999999</v>
      </c>
      <c r="GT360">
        <v>0.717333</v>
      </c>
      <c r="GU360">
        <v>26.121020000000001</v>
      </c>
      <c r="GV360" s="1">
        <v>3.3222340000000003E-2</v>
      </c>
      <c r="GW360">
        <v>10.92501</v>
      </c>
      <c r="GX360">
        <v>0.71507829999999994</v>
      </c>
      <c r="GY360">
        <v>26.817489999999999</v>
      </c>
      <c r="GZ360" s="1">
        <v>3.0159829999999999E-2</v>
      </c>
      <c r="HA360">
        <v>9.9015520000000006</v>
      </c>
      <c r="HB360">
        <v>0.71297719999999998</v>
      </c>
      <c r="HC360">
        <v>27.099989999999998</v>
      </c>
      <c r="HD360" s="1">
        <v>2.7394930000000001E-2</v>
      </c>
      <c r="HE360">
        <v>8.9814080000000001</v>
      </c>
      <c r="HF360">
        <v>0.71088450000000003</v>
      </c>
      <c r="HG360">
        <v>26.78978</v>
      </c>
      <c r="HH360" s="1">
        <v>2.4895069999999998E-2</v>
      </c>
      <c r="HI360">
        <v>8.1546950000000002</v>
      </c>
      <c r="HJ360">
        <v>0.70892109999999997</v>
      </c>
      <c r="HK360">
        <v>26.301539999999999</v>
      </c>
      <c r="HL360" s="1">
        <v>2.2608420000000001E-2</v>
      </c>
      <c r="HM360">
        <v>7.4006350000000003</v>
      </c>
      <c r="HN360">
        <v>0.70686159999999998</v>
      </c>
      <c r="HO360">
        <v>25.7927</v>
      </c>
      <c r="HP360" s="1">
        <v>2.0519659999999999E-2</v>
      </c>
      <c r="HQ360">
        <v>6.7158899999999999</v>
      </c>
      <c r="HR360">
        <v>0.70523550000000002</v>
      </c>
      <c r="HS360">
        <v>25.89592</v>
      </c>
      <c r="HT360" s="1">
        <v>1.862807E-2</v>
      </c>
      <c r="HU360">
        <v>6.0938660000000002</v>
      </c>
      <c r="HV360">
        <v>0.70406679999999999</v>
      </c>
      <c r="HW360">
        <v>26.37726</v>
      </c>
      <c r="HX360">
        <v>1.6932490000000001E-2</v>
      </c>
      <c r="HY360">
        <v>5.5353120000000002</v>
      </c>
      <c r="HZ360">
        <v>0.70326730000000004</v>
      </c>
      <c r="IA360">
        <v>26.964860000000002</v>
      </c>
      <c r="IB360" s="1">
        <v>1.539682E-2</v>
      </c>
      <c r="IC360">
        <v>5.0293000000000001</v>
      </c>
      <c r="ID360">
        <v>0.70261960000000001</v>
      </c>
      <c r="IE360">
        <v>27.638819999999999</v>
      </c>
      <c r="IF360" s="1">
        <v>1.400263E-2</v>
      </c>
      <c r="IG360">
        <v>4.5697229999999998</v>
      </c>
      <c r="IH360">
        <v>0.70267990000000002</v>
      </c>
      <c r="II360">
        <v>27.860700000000001</v>
      </c>
      <c r="IJ360" s="1">
        <v>1.274E-2</v>
      </c>
      <c r="IK360">
        <v>4.1522439999999996</v>
      </c>
      <c r="IL360">
        <v>0.70286910000000002</v>
      </c>
      <c r="IM360">
        <v>27.52722</v>
      </c>
      <c r="IN360" s="1">
        <v>1.1589210000000001E-2</v>
      </c>
      <c r="IO360">
        <v>3.7715740000000002</v>
      </c>
      <c r="IP360">
        <v>0.70278249999999998</v>
      </c>
      <c r="IQ360">
        <v>27.036660000000001</v>
      </c>
      <c r="IR360" s="1">
        <v>1.052837E-2</v>
      </c>
      <c r="IS360">
        <v>3.4240159999999999</v>
      </c>
      <c r="IT360">
        <v>0.70296349999999996</v>
      </c>
      <c r="IU360">
        <v>26.447890000000001</v>
      </c>
      <c r="IV360" s="1">
        <v>9.535356E-3</v>
      </c>
      <c r="IW360">
        <v>3.0984129999999999</v>
      </c>
      <c r="IX360">
        <v>0.70361759999999995</v>
      </c>
      <c r="IY360">
        <v>26.304670000000002</v>
      </c>
      <c r="IZ360" s="1">
        <v>8.5985379999999993E-3</v>
      </c>
      <c r="JA360">
        <v>2.7908490000000001</v>
      </c>
      <c r="JB360">
        <v>0.70400629999999997</v>
      </c>
      <c r="JC360">
        <v>26.19577</v>
      </c>
      <c r="JD360" s="1">
        <v>7.7135429999999998E-3</v>
      </c>
      <c r="JE360">
        <v>2.5014970000000001</v>
      </c>
      <c r="JF360">
        <v>0.70481499999999997</v>
      </c>
      <c r="JG360">
        <v>26.32855</v>
      </c>
      <c r="JH360" s="1">
        <v>6.8665319999999998E-3</v>
      </c>
      <c r="JI360">
        <v>2.224939</v>
      </c>
      <c r="JJ360">
        <v>0.70548299999999997</v>
      </c>
      <c r="JK360">
        <v>26.451370000000001</v>
      </c>
      <c r="JL360" s="1">
        <v>6.0507590000000002E-3</v>
      </c>
      <c r="JM360">
        <v>1.959695</v>
      </c>
      <c r="JN360">
        <v>0.70628170000000001</v>
      </c>
      <c r="JO360">
        <v>26.54176</v>
      </c>
      <c r="JP360" s="1">
        <v>5.253995E-3</v>
      </c>
      <c r="JQ360">
        <v>1.7015</v>
      </c>
      <c r="JR360">
        <v>0.70693110000000003</v>
      </c>
      <c r="JS360">
        <v>26.733689999999999</v>
      </c>
      <c r="JT360" s="1">
        <v>4.470122E-3</v>
      </c>
      <c r="JU360">
        <v>1.448402</v>
      </c>
      <c r="JV360">
        <v>0.70759700000000003</v>
      </c>
      <c r="JW360">
        <v>26.747879999999999</v>
      </c>
      <c r="JX360" s="1">
        <v>3.7103140000000001E-3</v>
      </c>
      <c r="JY360">
        <v>1.2030650000000001</v>
      </c>
      <c r="JZ360">
        <v>0.70822300000000005</v>
      </c>
      <c r="KA360">
        <v>26.677399999999999</v>
      </c>
      <c r="KB360" s="1">
        <v>3.004418E-3</v>
      </c>
      <c r="KC360">
        <v>0.97483500000000001</v>
      </c>
      <c r="KD360">
        <v>0.70805220000000002</v>
      </c>
      <c r="KE360">
        <v>27.074169999999999</v>
      </c>
      <c r="KF360" s="1">
        <v>2.3902200000000002E-3</v>
      </c>
      <c r="KG360">
        <v>0.77630730000000003</v>
      </c>
      <c r="KH360">
        <v>0.70745709999999995</v>
      </c>
      <c r="KI360">
        <v>27.317229999999999</v>
      </c>
      <c r="KJ360" s="1">
        <v>1.892754E-3</v>
      </c>
      <c r="KK360">
        <v>0.61509639999999999</v>
      </c>
      <c r="KL360">
        <v>0.70649779999999995</v>
      </c>
      <c r="KM360">
        <v>27.406690000000001</v>
      </c>
      <c r="KN360" s="1">
        <v>1.5187880000000001E-3</v>
      </c>
      <c r="KO360">
        <v>0.49344379999999999</v>
      </c>
      <c r="KP360">
        <v>0.70542729999999998</v>
      </c>
      <c r="KQ360">
        <v>27.584119999999999</v>
      </c>
      <c r="KR360" s="1">
        <v>1.2544500000000001E-3</v>
      </c>
      <c r="KS360">
        <v>0.40712140000000002</v>
      </c>
      <c r="KT360">
        <v>0.70442839999999995</v>
      </c>
      <c r="KU360">
        <v>27.479569999999999</v>
      </c>
      <c r="KV360" s="1">
        <v>1.074902E-3</v>
      </c>
      <c r="KW360">
        <v>0.34835240000000001</v>
      </c>
      <c r="KX360">
        <v>0.70313680000000001</v>
      </c>
      <c r="KY360">
        <v>27.07395</v>
      </c>
      <c r="KZ360" s="1">
        <v>9.5452869999999997E-4</v>
      </c>
      <c r="LA360">
        <v>0.30908390000000002</v>
      </c>
      <c r="LB360">
        <v>0.70209670000000002</v>
      </c>
      <c r="LC360">
        <v>26.62435</v>
      </c>
      <c r="LD360" s="1">
        <v>8.7083400000000002E-4</v>
      </c>
      <c r="LE360">
        <v>0.28180919999999998</v>
      </c>
      <c r="LF360">
        <v>0.7011423</v>
      </c>
      <c r="LG360">
        <v>26.289200000000001</v>
      </c>
      <c r="LH360" s="1">
        <v>8.0954020000000005E-4</v>
      </c>
      <c r="LI360">
        <v>0.26190439999999998</v>
      </c>
      <c r="LJ360">
        <v>0.70006409999999997</v>
      </c>
      <c r="LK360">
        <v>26.72418</v>
      </c>
      <c r="LL360" s="1">
        <v>7.6168399999999999E-4</v>
      </c>
      <c r="LM360">
        <v>0.2465051</v>
      </c>
      <c r="LN360">
        <v>0.69889349999999995</v>
      </c>
      <c r="LO360">
        <v>27.162310000000002</v>
      </c>
      <c r="LP360" s="1">
        <v>7.2157269999999999E-4</v>
      </c>
      <c r="LQ360">
        <v>0.2336645</v>
      </c>
      <c r="LR360">
        <v>0.6977546</v>
      </c>
      <c r="LS360">
        <v>27.562560000000001</v>
      </c>
      <c r="LT360" s="1">
        <v>6.8616409999999999E-4</v>
      </c>
      <c r="LU360">
        <v>0.22236359999999999</v>
      </c>
      <c r="LV360">
        <v>0.69648270000000001</v>
      </c>
      <c r="LW360">
        <v>28.336649999999999</v>
      </c>
      <c r="LX360" s="1">
        <v>6.5388269999999997E-4</v>
      </c>
      <c r="LY360">
        <v>0.21210380000000001</v>
      </c>
      <c r="LZ360">
        <v>0.69545290000000004</v>
      </c>
      <c r="MA360">
        <v>28.749300000000002</v>
      </c>
      <c r="MB360" s="1">
        <v>6.2388790000000003E-4</v>
      </c>
      <c r="MC360">
        <v>0.20252029999999999</v>
      </c>
      <c r="MD360">
        <v>0.69425300000000001</v>
      </c>
      <c r="ME360">
        <v>28.465720000000001</v>
      </c>
      <c r="MF360" s="1">
        <v>5.9607859999999998E-4</v>
      </c>
      <c r="MG360">
        <v>0.1936416</v>
      </c>
      <c r="MH360">
        <v>0.69318829999999998</v>
      </c>
      <c r="MI360">
        <v>28.030069999999998</v>
      </c>
      <c r="MJ360" s="1">
        <v>5.6991110000000002E-4</v>
      </c>
      <c r="MK360">
        <v>0.18526999999999999</v>
      </c>
      <c r="ML360">
        <v>0.6920307</v>
      </c>
      <c r="MM360">
        <v>27.686900000000001</v>
      </c>
      <c r="MN360" s="1">
        <v>5.4516079999999999E-4</v>
      </c>
      <c r="MO360">
        <v>0.17735960000000001</v>
      </c>
      <c r="MP360">
        <v>0.6906139</v>
      </c>
      <c r="MQ360">
        <v>28.007449999999999</v>
      </c>
      <c r="MR360" s="1">
        <v>5.2176380000000001E-4</v>
      </c>
      <c r="MS360">
        <v>0.1699233</v>
      </c>
      <c r="MT360">
        <v>0.68984599999999996</v>
      </c>
      <c r="MU360">
        <v>28.399439999999998</v>
      </c>
      <c r="MV360" s="1">
        <v>4.9949E-4</v>
      </c>
      <c r="MW360">
        <v>0.16269739999999999</v>
      </c>
      <c r="MX360">
        <v>0.68894909999999998</v>
      </c>
      <c r="MY360">
        <v>28.69031</v>
      </c>
      <c r="MZ360" s="1">
        <v>4.7840609999999999E-4</v>
      </c>
      <c r="NA360">
        <v>0.1559131</v>
      </c>
      <c r="NB360">
        <v>0.68801880000000004</v>
      </c>
      <c r="NC360">
        <v>29.113669999999999</v>
      </c>
      <c r="ND360" s="1">
        <v>4.5842129999999997E-4</v>
      </c>
      <c r="NE360">
        <v>0.14946190000000001</v>
      </c>
      <c r="NF360">
        <v>0.68722669999999997</v>
      </c>
      <c r="NG360">
        <v>29.166979999999999</v>
      </c>
      <c r="NH360" s="1">
        <v>4.3937050000000002E-4</v>
      </c>
      <c r="NI360">
        <v>0.14328080000000001</v>
      </c>
      <c r="NJ360">
        <v>0.68639930000000005</v>
      </c>
      <c r="NK360">
        <v>28.865349999999999</v>
      </c>
      <c r="NL360" s="1">
        <v>4.2124669999999998E-4</v>
      </c>
      <c r="NM360">
        <v>0.1373994</v>
      </c>
      <c r="NN360">
        <v>0.68550049999999996</v>
      </c>
      <c r="NO360">
        <v>28.459879999999998</v>
      </c>
      <c r="NP360" s="1">
        <v>4.0405269999999998E-4</v>
      </c>
      <c r="NQ360">
        <v>0.13183810000000001</v>
      </c>
      <c r="NR360">
        <v>0.68454630000000005</v>
      </c>
      <c r="NS360">
        <v>27.934470000000001</v>
      </c>
      <c r="NT360" s="1">
        <v>3.8766640000000003E-4</v>
      </c>
      <c r="NU360">
        <v>0.1265164</v>
      </c>
      <c r="NV360">
        <v>0.68402240000000003</v>
      </c>
      <c r="NW360">
        <v>27.612310000000001</v>
      </c>
      <c r="NX360" s="1">
        <v>3.7201429999999999E-4</v>
      </c>
      <c r="NY360">
        <v>0.1213953</v>
      </c>
      <c r="NZ360">
        <v>0.68337239999999999</v>
      </c>
      <c r="OA360">
        <v>27.749300000000002</v>
      </c>
      <c r="OB360" s="1">
        <v>3.570143E-4</v>
      </c>
      <c r="OC360">
        <v>0.116483</v>
      </c>
      <c r="OD360">
        <v>0.68287109999999995</v>
      </c>
      <c r="OE360">
        <v>27.714279999999999</v>
      </c>
      <c r="OF360" s="1">
        <v>3.4281010000000001E-4</v>
      </c>
      <c r="OG360">
        <v>0.1118181</v>
      </c>
      <c r="OH360">
        <v>0.6823188</v>
      </c>
      <c r="OI360">
        <v>27.802129999999998</v>
      </c>
      <c r="OJ360" s="1">
        <v>3.293231E-4</v>
      </c>
      <c r="OK360">
        <v>0.1074063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0.73810299999999995</v>
      </c>
      <c r="G361">
        <v>24.398</v>
      </c>
      <c r="H361">
        <v>0</v>
      </c>
      <c r="I361">
        <v>0</v>
      </c>
      <c r="J361">
        <v>0.73806590000000005</v>
      </c>
      <c r="K361">
        <v>24.40503</v>
      </c>
      <c r="L361">
        <v>0</v>
      </c>
      <c r="M361">
        <v>0</v>
      </c>
      <c r="N361">
        <v>0.73786019999999997</v>
      </c>
      <c r="O361">
        <v>24.607690000000002</v>
      </c>
      <c r="P361">
        <v>0</v>
      </c>
      <c r="Q361">
        <v>0</v>
      </c>
      <c r="R361">
        <v>0.73783240000000005</v>
      </c>
      <c r="S361">
        <v>24.492560000000001</v>
      </c>
      <c r="T361">
        <v>0</v>
      </c>
      <c r="U361">
        <v>0</v>
      </c>
      <c r="V361">
        <v>0.73773889999999998</v>
      </c>
      <c r="W361">
        <v>24.289629999999999</v>
      </c>
      <c r="X361">
        <v>0</v>
      </c>
      <c r="Y361">
        <v>0</v>
      </c>
      <c r="Z361">
        <v>0.73768149999999999</v>
      </c>
      <c r="AA361">
        <v>24.04626</v>
      </c>
      <c r="AB361">
        <v>0</v>
      </c>
      <c r="AC361">
        <v>0</v>
      </c>
      <c r="AD361">
        <v>0.73703280000000004</v>
      </c>
      <c r="AE361">
        <v>23.802320000000002</v>
      </c>
      <c r="AF361">
        <v>0</v>
      </c>
      <c r="AG361">
        <v>0</v>
      </c>
      <c r="AH361">
        <v>0.73489899999999997</v>
      </c>
      <c r="AI361">
        <v>23.61561</v>
      </c>
      <c r="AJ361">
        <v>0</v>
      </c>
      <c r="AK361">
        <v>0</v>
      </c>
      <c r="AL361">
        <v>0.73161980000000004</v>
      </c>
      <c r="AM361">
        <v>23.853380000000001</v>
      </c>
      <c r="AN361">
        <v>0</v>
      </c>
      <c r="AO361">
        <v>0</v>
      </c>
      <c r="AP361">
        <v>0.72778480000000001</v>
      </c>
      <c r="AQ361">
        <v>23.880859999999998</v>
      </c>
      <c r="AR361">
        <v>0</v>
      </c>
      <c r="AS361">
        <v>0</v>
      </c>
      <c r="AT361">
        <v>0.72398530000000005</v>
      </c>
      <c r="AU361">
        <v>23.90784</v>
      </c>
      <c r="AV361">
        <v>0</v>
      </c>
      <c r="AW361">
        <v>0</v>
      </c>
      <c r="AX361">
        <v>0.71981280000000003</v>
      </c>
      <c r="AY361">
        <v>23.941400000000002</v>
      </c>
      <c r="AZ361">
        <v>0</v>
      </c>
      <c r="BA361">
        <v>0</v>
      </c>
      <c r="BB361">
        <v>0.71554399999999996</v>
      </c>
      <c r="BC361">
        <v>23.85745</v>
      </c>
      <c r="BD361">
        <v>0</v>
      </c>
      <c r="BE361">
        <v>0</v>
      </c>
      <c r="BF361">
        <v>0.71134989999999998</v>
      </c>
      <c r="BG361">
        <v>23.737169999999999</v>
      </c>
      <c r="BH361">
        <v>0</v>
      </c>
      <c r="BI361">
        <v>0</v>
      </c>
      <c r="BJ361">
        <v>0.70704639999999996</v>
      </c>
      <c r="BK361">
        <v>23.748190000000001</v>
      </c>
      <c r="BL361">
        <v>0</v>
      </c>
      <c r="BM361">
        <v>0</v>
      </c>
      <c r="BN361">
        <v>0.70289120000000005</v>
      </c>
      <c r="BO361">
        <v>24.023599999999998</v>
      </c>
      <c r="BP361">
        <v>0</v>
      </c>
      <c r="BQ361">
        <v>0</v>
      </c>
      <c r="BR361">
        <v>0.6989824</v>
      </c>
      <c r="BS361">
        <v>24.452380000000002</v>
      </c>
      <c r="BT361">
        <v>0</v>
      </c>
      <c r="BU361">
        <v>0</v>
      </c>
      <c r="BV361">
        <v>0.69510740000000004</v>
      </c>
      <c r="BW361">
        <v>24.945810000000002</v>
      </c>
      <c r="BX361">
        <v>1.4088900000000001E-34</v>
      </c>
      <c r="BY361">
        <v>3.9628569999999998E-32</v>
      </c>
      <c r="BZ361">
        <v>0.69117609999999996</v>
      </c>
      <c r="CA361">
        <v>25.29533</v>
      </c>
      <c r="CB361">
        <v>1.1026320000000001E-24</v>
      </c>
      <c r="CC361">
        <v>2.3653929999999999E-22</v>
      </c>
      <c r="CD361">
        <v>0.6870908</v>
      </c>
      <c r="CE361">
        <v>25.232230000000001</v>
      </c>
      <c r="CF361" s="1">
        <v>8.8527150000000007E-19</v>
      </c>
      <c r="CG361" s="1">
        <v>2.0192789999999999E-16</v>
      </c>
      <c r="CH361">
        <v>0.68300559999999999</v>
      </c>
      <c r="CI361">
        <v>24.952839999999998</v>
      </c>
      <c r="CJ361" s="1">
        <v>6.9826270000000004E-13</v>
      </c>
      <c r="CK361" s="1">
        <v>1.566187E-10</v>
      </c>
      <c r="CL361">
        <v>0.67912720000000004</v>
      </c>
      <c r="CM361">
        <v>24.596419999999998</v>
      </c>
      <c r="CN361" s="1">
        <v>2.447527E-9</v>
      </c>
      <c r="CO361" s="1">
        <v>5.7563079999999996E-7</v>
      </c>
      <c r="CP361">
        <v>0.67484379999999999</v>
      </c>
      <c r="CQ361">
        <v>24.206299999999999</v>
      </c>
      <c r="CR361" s="1">
        <v>1.134835E-6</v>
      </c>
      <c r="CS361" s="1">
        <v>2.7676069999999999E-4</v>
      </c>
      <c r="CT361">
        <v>0.67043949999999997</v>
      </c>
      <c r="CU361">
        <v>24.214729999999999</v>
      </c>
      <c r="CV361" s="1">
        <v>1.4049089999999999E-4</v>
      </c>
      <c r="CW361" s="1">
        <v>3.5371489999999998E-2</v>
      </c>
      <c r="CX361">
        <v>0.66613409999999995</v>
      </c>
      <c r="CY361">
        <v>24.529019999999999</v>
      </c>
      <c r="CZ361" s="1">
        <v>6.3403779999999998E-3</v>
      </c>
      <c r="DA361" s="1">
        <v>1.641527</v>
      </c>
      <c r="DB361">
        <v>0.66164809999999996</v>
      </c>
      <c r="DC361">
        <v>24.811250000000001</v>
      </c>
      <c r="DD361" s="1">
        <v>0.1254265</v>
      </c>
      <c r="DE361" s="1">
        <v>33.315959999999997</v>
      </c>
      <c r="DF361">
        <v>0.6570397</v>
      </c>
      <c r="DG361">
        <v>25.067250000000001</v>
      </c>
      <c r="DH361" s="1">
        <v>1.240019</v>
      </c>
      <c r="DI361" s="1">
        <v>337.66309999999999</v>
      </c>
      <c r="DJ361">
        <v>0.65210509999999999</v>
      </c>
      <c r="DK361">
        <v>25.003019999999999</v>
      </c>
      <c r="DL361" s="1">
        <v>6.7782780000000002</v>
      </c>
      <c r="DM361">
        <v>1889.3920000000001</v>
      </c>
      <c r="DN361">
        <v>0.64672320000000005</v>
      </c>
      <c r="DO361">
        <v>24.749790000000001</v>
      </c>
      <c r="DP361" s="1">
        <v>22.18731</v>
      </c>
      <c r="DQ361">
        <v>6324.4390000000003</v>
      </c>
      <c r="DR361">
        <v>0.64153950000000004</v>
      </c>
      <c r="DS361">
        <v>24.407910000000001</v>
      </c>
      <c r="DT361" s="1">
        <v>46.450940000000003</v>
      </c>
      <c r="DU361">
        <v>13521.58</v>
      </c>
      <c r="DV361">
        <v>0.63719079999999995</v>
      </c>
      <c r="DW361">
        <v>23.998000000000001</v>
      </c>
      <c r="DX361">
        <v>66.030469999999994</v>
      </c>
      <c r="DY361">
        <v>19576.150000000001</v>
      </c>
      <c r="DZ361">
        <v>0.63328589999999996</v>
      </c>
      <c r="EA361">
        <v>23.949770000000001</v>
      </c>
      <c r="EB361">
        <v>66.651009999999999</v>
      </c>
      <c r="EC361">
        <v>20095.89</v>
      </c>
      <c r="ED361">
        <v>0.62981770000000004</v>
      </c>
      <c r="EE361">
        <v>24.14507</v>
      </c>
      <c r="EF361">
        <v>49.881680000000003</v>
      </c>
      <c r="EG361">
        <v>15259.11</v>
      </c>
      <c r="EH361">
        <v>0.62648029999999999</v>
      </c>
      <c r="EI361">
        <v>24.515550000000001</v>
      </c>
      <c r="EJ361">
        <v>28.591239999999999</v>
      </c>
      <c r="EK361">
        <v>8861.1720000000005</v>
      </c>
      <c r="EL361">
        <v>0.62304680000000001</v>
      </c>
      <c r="EM361">
        <v>24.862020000000001</v>
      </c>
      <c r="EN361">
        <v>13.081810000000001</v>
      </c>
      <c r="EO361">
        <v>4102.4279999999999</v>
      </c>
      <c r="EP361">
        <v>0.61960420000000005</v>
      </c>
      <c r="EQ361">
        <v>24.874590000000001</v>
      </c>
      <c r="ER361">
        <v>4.9393589999999996</v>
      </c>
      <c r="ES361">
        <v>1565.675</v>
      </c>
      <c r="ET361">
        <v>0.61609309999999995</v>
      </c>
      <c r="EU361">
        <v>24.63616</v>
      </c>
      <c r="EV361">
        <v>1.5931960000000001</v>
      </c>
      <c r="EW361">
        <v>509.4556</v>
      </c>
      <c r="EX361">
        <v>0.61241040000000002</v>
      </c>
      <c r="EY361">
        <v>24.33944</v>
      </c>
      <c r="EZ361">
        <v>0.4753483</v>
      </c>
      <c r="FA361">
        <v>152.60820000000001</v>
      </c>
      <c r="FB361">
        <v>0.60874680000000003</v>
      </c>
      <c r="FC361">
        <v>24.1096</v>
      </c>
      <c r="FD361">
        <v>0.16096640000000001</v>
      </c>
      <c r="FE361">
        <v>51.16798</v>
      </c>
      <c r="FF361">
        <v>0.60593819999999998</v>
      </c>
      <c r="FG361">
        <v>24.519210000000001</v>
      </c>
      <c r="FH361">
        <v>8.4564879999999995E-2</v>
      </c>
      <c r="FI361">
        <v>26.28847</v>
      </c>
      <c r="FJ361">
        <v>0.60333680000000001</v>
      </c>
      <c r="FK361">
        <v>24.96726</v>
      </c>
      <c r="FL361">
        <v>6.8650500000000003E-2</v>
      </c>
      <c r="FM361">
        <v>21.076709999999999</v>
      </c>
      <c r="FN361">
        <v>0.60177979999999998</v>
      </c>
      <c r="FO361">
        <v>25.365210000000001</v>
      </c>
      <c r="FP361">
        <v>6.4698169999999999E-2</v>
      </c>
      <c r="FQ361">
        <v>19.784839999999999</v>
      </c>
      <c r="FR361">
        <v>0.60034100000000001</v>
      </c>
      <c r="FS361">
        <v>25.647929999999999</v>
      </c>
      <c r="FT361">
        <v>6.1784650000000003E-2</v>
      </c>
      <c r="FU361">
        <v>18.871700000000001</v>
      </c>
      <c r="FV361">
        <v>0.59912540000000003</v>
      </c>
      <c r="FW361">
        <v>25.634730000000001</v>
      </c>
      <c r="FX361">
        <v>5.8083750000000003E-2</v>
      </c>
      <c r="FY361">
        <v>17.722470000000001</v>
      </c>
      <c r="FZ361">
        <v>0.59819690000000003</v>
      </c>
      <c r="GA361">
        <v>25.314979999999998</v>
      </c>
      <c r="GB361">
        <v>5.3829589999999997E-2</v>
      </c>
      <c r="GC361">
        <v>16.393529999999998</v>
      </c>
      <c r="GD361">
        <v>0.59705609999999998</v>
      </c>
      <c r="GE361">
        <v>24.821840000000002</v>
      </c>
      <c r="GF361">
        <v>4.9330949999999998E-2</v>
      </c>
      <c r="GG361">
        <v>14.998659999999999</v>
      </c>
      <c r="GH361">
        <v>0.59619149999999999</v>
      </c>
      <c r="GI361">
        <v>24.4481</v>
      </c>
      <c r="GJ361" s="1">
        <v>4.4911600000000003E-2</v>
      </c>
      <c r="GK361">
        <v>13.63283</v>
      </c>
      <c r="GL361">
        <v>0.59524699999999997</v>
      </c>
      <c r="GM361">
        <v>24.858519999999999</v>
      </c>
      <c r="GN361" s="1">
        <v>4.0761859999999997E-2</v>
      </c>
      <c r="GO361">
        <v>12.353199999999999</v>
      </c>
      <c r="GP361">
        <v>0.59476079999999998</v>
      </c>
      <c r="GQ361">
        <v>25.46584</v>
      </c>
      <c r="GR361" s="1">
        <v>3.7008029999999997E-2</v>
      </c>
      <c r="GS361">
        <v>11.18774</v>
      </c>
      <c r="GT361">
        <v>0.5949605</v>
      </c>
      <c r="GU361">
        <v>26.1035</v>
      </c>
      <c r="GV361">
        <v>3.361136E-2</v>
      </c>
      <c r="GW361">
        <v>10.12552</v>
      </c>
      <c r="GX361">
        <v>0.59472119999999995</v>
      </c>
      <c r="GY361">
        <v>26.796050000000001</v>
      </c>
      <c r="GZ361" s="1">
        <v>3.0511480000000001E-2</v>
      </c>
      <c r="HA361">
        <v>9.1677199999999992</v>
      </c>
      <c r="HB361">
        <v>0.59454819999999997</v>
      </c>
      <c r="HC361">
        <v>27.097750000000001</v>
      </c>
      <c r="HD361" s="1">
        <v>2.7706580000000001E-2</v>
      </c>
      <c r="HE361">
        <v>8.3063669999999998</v>
      </c>
      <c r="HF361">
        <v>0.59430499999999997</v>
      </c>
      <c r="HG361">
        <v>26.81758</v>
      </c>
      <c r="HH361" s="1">
        <v>2.5179839999999998E-2</v>
      </c>
      <c r="HI361">
        <v>7.5355119999999998</v>
      </c>
      <c r="HJ361">
        <v>0.59411440000000004</v>
      </c>
      <c r="HK361">
        <v>26.345659999999999</v>
      </c>
      <c r="HL361" s="1">
        <v>2.2868300000000001E-2</v>
      </c>
      <c r="HM361">
        <v>6.8331580000000001</v>
      </c>
      <c r="HN361">
        <v>0.59384789999999998</v>
      </c>
      <c r="HO361">
        <v>25.844709999999999</v>
      </c>
      <c r="HP361" s="1">
        <v>2.0756750000000001E-2</v>
      </c>
      <c r="HQ361">
        <v>6.1959080000000002</v>
      </c>
      <c r="HR361">
        <v>0.59389559999999997</v>
      </c>
      <c r="HS361">
        <v>25.92576</v>
      </c>
      <c r="HT361" s="1">
        <v>1.8841219999999999E-2</v>
      </c>
      <c r="HU361">
        <v>5.6176950000000003</v>
      </c>
      <c r="HV361">
        <v>0.59417359999999997</v>
      </c>
      <c r="HW361">
        <v>26.389189999999999</v>
      </c>
      <c r="HX361" s="1">
        <v>1.712557E-2</v>
      </c>
      <c r="HY361">
        <v>5.0996519999999999</v>
      </c>
      <c r="HZ361">
        <v>0.59461339999999996</v>
      </c>
      <c r="IA361">
        <v>26.957450000000001</v>
      </c>
      <c r="IB361" s="1">
        <v>1.557242E-2</v>
      </c>
      <c r="IC361">
        <v>4.6310330000000004</v>
      </c>
      <c r="ID361">
        <v>0.59513850000000001</v>
      </c>
      <c r="IE361">
        <v>27.620380000000001</v>
      </c>
      <c r="IF361" s="1">
        <v>1.4159430000000001E-2</v>
      </c>
      <c r="IG361">
        <v>4.2050749999999999</v>
      </c>
      <c r="IH361">
        <v>0.59607500000000002</v>
      </c>
      <c r="II361">
        <v>27.85913</v>
      </c>
      <c r="IJ361" s="1">
        <v>1.2885570000000001E-2</v>
      </c>
      <c r="IK361">
        <v>3.8199990000000001</v>
      </c>
      <c r="IL361">
        <v>0.59702529999999998</v>
      </c>
      <c r="IM361">
        <v>27.5535</v>
      </c>
      <c r="IN361" s="1">
        <v>1.1719540000000001E-2</v>
      </c>
      <c r="IO361">
        <v>3.4679929999999999</v>
      </c>
      <c r="IP361">
        <v>0.59780990000000001</v>
      </c>
      <c r="IQ361">
        <v>27.077010000000001</v>
      </c>
      <c r="IR361" s="1">
        <v>1.065053E-2</v>
      </c>
      <c r="IS361">
        <v>3.1478000000000002</v>
      </c>
      <c r="IT361">
        <v>0.59864819999999996</v>
      </c>
      <c r="IU361">
        <v>26.503350000000001</v>
      </c>
      <c r="IV361" s="1">
        <v>9.6507750000000003E-3</v>
      </c>
      <c r="IW361">
        <v>2.8485339999999999</v>
      </c>
      <c r="IX361">
        <v>0.5997112</v>
      </c>
      <c r="IY361">
        <v>26.348299999999998</v>
      </c>
      <c r="IZ361" s="1">
        <v>8.7092929999999999E-3</v>
      </c>
      <c r="JA361">
        <v>2.5667149999999999</v>
      </c>
      <c r="JB361">
        <v>0.60051520000000003</v>
      </c>
      <c r="JC361">
        <v>26.22842</v>
      </c>
      <c r="JD361" s="1">
        <v>7.8159920000000008E-3</v>
      </c>
      <c r="JE361">
        <v>2.3007399999999998</v>
      </c>
      <c r="JF361">
        <v>0.60148140000000005</v>
      </c>
      <c r="JG361">
        <v>26.3371</v>
      </c>
      <c r="JH361" s="1">
        <v>6.9656609999999997E-3</v>
      </c>
      <c r="JI361">
        <v>2.0479419999999999</v>
      </c>
      <c r="JJ361">
        <v>0.60226710000000006</v>
      </c>
      <c r="JK361">
        <v>26.448550000000001</v>
      </c>
      <c r="JL361" s="1">
        <v>6.1460960000000002E-3</v>
      </c>
      <c r="JM361">
        <v>1.8054239999999999</v>
      </c>
      <c r="JN361">
        <v>0.60304069999999999</v>
      </c>
      <c r="JO361">
        <v>26.539079999999998</v>
      </c>
      <c r="JP361" s="1">
        <v>5.3474789999999996E-3</v>
      </c>
      <c r="JQ361">
        <v>1.5699959999999999</v>
      </c>
      <c r="JR361">
        <v>0.60363040000000001</v>
      </c>
      <c r="JS361">
        <v>26.73884</v>
      </c>
      <c r="JT361" s="1">
        <v>4.5619179999999999E-3</v>
      </c>
      <c r="JU361">
        <v>1.339296</v>
      </c>
      <c r="JV361">
        <v>0.60416800000000004</v>
      </c>
      <c r="JW361">
        <v>26.767209999999999</v>
      </c>
      <c r="JX361" s="1">
        <v>3.7981180000000001E-3</v>
      </c>
      <c r="JY361">
        <v>1.1152089999999999</v>
      </c>
      <c r="JZ361">
        <v>0.60458840000000003</v>
      </c>
      <c r="KA361">
        <v>26.701879999999999</v>
      </c>
      <c r="KB361" s="1">
        <v>3.0842869999999998E-3</v>
      </c>
      <c r="KC361">
        <v>0.90580970000000005</v>
      </c>
      <c r="KD361">
        <v>0.60450040000000005</v>
      </c>
      <c r="KE361">
        <v>27.084019999999999</v>
      </c>
      <c r="KF361" s="1">
        <v>2.4573630000000002E-3</v>
      </c>
      <c r="KG361">
        <v>0.72217799999999999</v>
      </c>
      <c r="KH361">
        <v>0.60410830000000004</v>
      </c>
      <c r="KI361">
        <v>27.333169999999999</v>
      </c>
      <c r="KJ361" s="1">
        <v>1.945322E-3</v>
      </c>
      <c r="KK361">
        <v>0.57207189999999997</v>
      </c>
      <c r="KL361">
        <v>0.60361620000000005</v>
      </c>
      <c r="KM361">
        <v>27.419969999999999</v>
      </c>
      <c r="KN361" s="1">
        <v>1.557199E-3</v>
      </c>
      <c r="KO361">
        <v>0.45798040000000001</v>
      </c>
      <c r="KP361">
        <v>0.60310299999999994</v>
      </c>
      <c r="KQ361">
        <v>27.594190000000001</v>
      </c>
      <c r="KR361" s="1">
        <v>1.2809469999999999E-3</v>
      </c>
      <c r="KS361">
        <v>0.37655189999999999</v>
      </c>
      <c r="KT361">
        <v>0.60269680000000003</v>
      </c>
      <c r="KU361">
        <v>27.50112</v>
      </c>
      <c r="KV361" s="1">
        <v>1.092665E-3</v>
      </c>
      <c r="KW361">
        <v>0.32095210000000002</v>
      </c>
      <c r="KX361">
        <v>0.6021784</v>
      </c>
      <c r="KY361">
        <v>27.10333</v>
      </c>
      <c r="KZ361" s="1">
        <v>9.6650640000000003E-4</v>
      </c>
      <c r="LA361">
        <v>0.28375630000000002</v>
      </c>
      <c r="LB361">
        <v>0.60188280000000005</v>
      </c>
      <c r="LC361">
        <v>26.657409999999999</v>
      </c>
      <c r="LD361" s="1">
        <v>8.7920230000000004E-4</v>
      </c>
      <c r="LE361">
        <v>0.2580173</v>
      </c>
      <c r="LF361">
        <v>0.60169950000000005</v>
      </c>
      <c r="LG361">
        <v>26.326519999999999</v>
      </c>
      <c r="LH361" s="1">
        <v>8.1579210000000001E-4</v>
      </c>
      <c r="LI361">
        <v>0.23934449999999999</v>
      </c>
      <c r="LJ361">
        <v>0.60145999999999999</v>
      </c>
      <c r="LK361">
        <v>26.74287</v>
      </c>
      <c r="LL361" s="1">
        <v>7.6666620000000001E-4</v>
      </c>
      <c r="LM361">
        <v>0.22496959999999999</v>
      </c>
      <c r="LN361">
        <v>0.60117960000000004</v>
      </c>
      <c r="LO361">
        <v>27.179449999999999</v>
      </c>
      <c r="LP361" s="1">
        <v>7.2581689999999999E-4</v>
      </c>
      <c r="LQ361">
        <v>0.2130522</v>
      </c>
      <c r="LR361">
        <v>0.60096110000000003</v>
      </c>
      <c r="LS361">
        <v>27.5686</v>
      </c>
      <c r="LT361" s="1">
        <v>6.8996059999999998E-4</v>
      </c>
      <c r="LU361">
        <v>0.20261460000000001</v>
      </c>
      <c r="LV361">
        <v>0.60072550000000002</v>
      </c>
      <c r="LW361">
        <v>28.321339999999999</v>
      </c>
      <c r="LX361" s="1">
        <v>6.5735070000000004E-4</v>
      </c>
      <c r="LY361">
        <v>0.19314000000000001</v>
      </c>
      <c r="LZ361">
        <v>0.60067340000000002</v>
      </c>
      <c r="MA361">
        <v>28.751100000000001</v>
      </c>
      <c r="MB361" s="1">
        <v>6.2713120000000002E-4</v>
      </c>
      <c r="MC361">
        <v>0.1843217</v>
      </c>
      <c r="MD361">
        <v>0.60057459999999996</v>
      </c>
      <c r="ME361">
        <v>28.488949999999999</v>
      </c>
      <c r="MF361" s="1">
        <v>5.9912140000000001E-4</v>
      </c>
      <c r="MG361">
        <v>0.1761374</v>
      </c>
      <c r="MH361">
        <v>0.60057130000000003</v>
      </c>
      <c r="MI361">
        <v>28.064830000000001</v>
      </c>
      <c r="MJ361" s="1">
        <v>5.7277149999999998E-4</v>
      </c>
      <c r="MK361">
        <v>0.16843140000000001</v>
      </c>
      <c r="ML361">
        <v>0.60057159999999998</v>
      </c>
      <c r="MM361">
        <v>27.735530000000001</v>
      </c>
      <c r="MN361" s="1">
        <v>5.4785689999999998E-4</v>
      </c>
      <c r="MO361">
        <v>0.1611506</v>
      </c>
      <c r="MP361">
        <v>0.60040150000000003</v>
      </c>
      <c r="MQ361">
        <v>28.0425</v>
      </c>
      <c r="MR361" s="1">
        <v>5.2427699999999997E-4</v>
      </c>
      <c r="MS361">
        <v>0.1542898</v>
      </c>
      <c r="MT361">
        <v>0.60063619999999995</v>
      </c>
      <c r="MU361">
        <v>28.436260000000001</v>
      </c>
      <c r="MV361" s="1">
        <v>5.0189910000000002E-4</v>
      </c>
      <c r="MW361">
        <v>0.1476673</v>
      </c>
      <c r="MX361">
        <v>0.60081340000000005</v>
      </c>
      <c r="MY361">
        <v>28.707350000000002</v>
      </c>
      <c r="MZ361" s="1">
        <v>4.8077900000000003E-4</v>
      </c>
      <c r="NA361">
        <v>0.141454</v>
      </c>
      <c r="NB361">
        <v>0.60096110000000003</v>
      </c>
      <c r="NC361">
        <v>29.10642</v>
      </c>
      <c r="ND361" s="1">
        <v>4.6067340000000001E-4</v>
      </c>
      <c r="NE361">
        <v>0.13552839999999999</v>
      </c>
      <c r="NF361">
        <v>0.60113369999999999</v>
      </c>
      <c r="NG361">
        <v>29.17455</v>
      </c>
      <c r="NH361" s="1">
        <v>4.4144609999999999E-4</v>
      </c>
      <c r="NI361">
        <v>0.1298521</v>
      </c>
      <c r="NJ361">
        <v>0.60139810000000005</v>
      </c>
      <c r="NK361">
        <v>28.887599999999999</v>
      </c>
      <c r="NL361" s="1">
        <v>4.2324499999999999E-4</v>
      </c>
      <c r="NM361">
        <v>0.1244614</v>
      </c>
      <c r="NN361">
        <v>0.60163109999999997</v>
      </c>
      <c r="NO361">
        <v>28.495519999999999</v>
      </c>
      <c r="NP361" s="1">
        <v>4.0601759999999999E-4</v>
      </c>
      <c r="NQ361">
        <v>0.1193659</v>
      </c>
      <c r="NR361">
        <v>0.6018502</v>
      </c>
      <c r="NS361">
        <v>27.986499999999999</v>
      </c>
      <c r="NT361" s="1">
        <v>3.8943540000000002E-4</v>
      </c>
      <c r="NU361">
        <v>0.1144555</v>
      </c>
      <c r="NV361">
        <v>0.60236219999999996</v>
      </c>
      <c r="NW361">
        <v>27.66057</v>
      </c>
      <c r="NX361" s="1">
        <v>3.7379029999999998E-4</v>
      </c>
      <c r="NY361">
        <v>0.10978400000000001</v>
      </c>
      <c r="NZ361">
        <v>0.60281030000000002</v>
      </c>
      <c r="OA361">
        <v>27.782160000000001</v>
      </c>
      <c r="OB361" s="1">
        <v>3.5864490000000001E-4</v>
      </c>
      <c r="OC361">
        <v>0.10527449999999999</v>
      </c>
      <c r="OD361">
        <v>0.60331080000000004</v>
      </c>
      <c r="OE361">
        <v>27.74278</v>
      </c>
      <c r="OF361" s="1">
        <v>3.443761E-4</v>
      </c>
      <c r="OG361">
        <v>0.1010067</v>
      </c>
      <c r="OH361">
        <v>0.60374280000000002</v>
      </c>
      <c r="OI361">
        <v>27.808129999999998</v>
      </c>
      <c r="OJ361" s="1">
        <v>3.3084660000000002E-4</v>
      </c>
      <c r="OK361">
        <v>9.6976220000000002E-2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0.82604370000000005</v>
      </c>
      <c r="G362">
        <v>24.413959999999999</v>
      </c>
      <c r="H362">
        <v>0</v>
      </c>
      <c r="I362">
        <v>0</v>
      </c>
      <c r="J362">
        <v>0.82577999999999996</v>
      </c>
      <c r="K362">
        <v>24.420480000000001</v>
      </c>
      <c r="L362">
        <v>0</v>
      </c>
      <c r="M362">
        <v>0</v>
      </c>
      <c r="N362">
        <v>0.82535939999999997</v>
      </c>
      <c r="O362">
        <v>24.61431</v>
      </c>
      <c r="P362">
        <v>0</v>
      </c>
      <c r="Q362">
        <v>0</v>
      </c>
      <c r="R362">
        <v>0.82530709999999996</v>
      </c>
      <c r="S362">
        <v>24.506039999999999</v>
      </c>
      <c r="T362">
        <v>0</v>
      </c>
      <c r="U362">
        <v>0</v>
      </c>
      <c r="V362">
        <v>0.825152</v>
      </c>
      <c r="W362">
        <v>24.306470000000001</v>
      </c>
      <c r="X362">
        <v>0</v>
      </c>
      <c r="Y362">
        <v>0</v>
      </c>
      <c r="Z362">
        <v>0.82504</v>
      </c>
      <c r="AA362">
        <v>24.06494</v>
      </c>
      <c r="AB362">
        <v>0</v>
      </c>
      <c r="AC362">
        <v>0</v>
      </c>
      <c r="AD362">
        <v>0.82430009999999998</v>
      </c>
      <c r="AE362">
        <v>23.821719999999999</v>
      </c>
      <c r="AF362">
        <v>0</v>
      </c>
      <c r="AG362">
        <v>0</v>
      </c>
      <c r="AH362">
        <v>0.82190660000000004</v>
      </c>
      <c r="AI362">
        <v>23.631170000000001</v>
      </c>
      <c r="AJ362">
        <v>0</v>
      </c>
      <c r="AK362">
        <v>0</v>
      </c>
      <c r="AL362">
        <v>0.81826120000000002</v>
      </c>
      <c r="AM362">
        <v>23.86308</v>
      </c>
      <c r="AN362">
        <v>0</v>
      </c>
      <c r="AO362">
        <v>0</v>
      </c>
      <c r="AP362">
        <v>0.81395550000000005</v>
      </c>
      <c r="AQ362">
        <v>23.890239999999999</v>
      </c>
      <c r="AR362">
        <v>0</v>
      </c>
      <c r="AS362">
        <v>0</v>
      </c>
      <c r="AT362">
        <v>0.80973269999999997</v>
      </c>
      <c r="AU362">
        <v>23.91189</v>
      </c>
      <c r="AV362">
        <v>0</v>
      </c>
      <c r="AW362">
        <v>0</v>
      </c>
      <c r="AX362">
        <v>0.80504690000000001</v>
      </c>
      <c r="AY362">
        <v>23.946149999999999</v>
      </c>
      <c r="AZ362">
        <v>0</v>
      </c>
      <c r="BA362">
        <v>0</v>
      </c>
      <c r="BB362">
        <v>0.80043489999999995</v>
      </c>
      <c r="BC362">
        <v>23.86505</v>
      </c>
      <c r="BD362">
        <v>0</v>
      </c>
      <c r="BE362">
        <v>0</v>
      </c>
      <c r="BF362">
        <v>0.79599679999999995</v>
      </c>
      <c r="BG362">
        <v>23.747060000000001</v>
      </c>
      <c r="BH362">
        <v>0</v>
      </c>
      <c r="BI362">
        <v>0</v>
      </c>
      <c r="BJ362">
        <v>0.79144630000000005</v>
      </c>
      <c r="BK362">
        <v>23.755970000000001</v>
      </c>
      <c r="BL362">
        <v>0</v>
      </c>
      <c r="BM362">
        <v>0</v>
      </c>
      <c r="BN362">
        <v>0.78709370000000001</v>
      </c>
      <c r="BO362">
        <v>24.02936</v>
      </c>
      <c r="BP362">
        <v>0</v>
      </c>
      <c r="BQ362">
        <v>0</v>
      </c>
      <c r="BR362">
        <v>0.7829083</v>
      </c>
      <c r="BS362">
        <v>24.453669999999999</v>
      </c>
      <c r="BT362">
        <v>0</v>
      </c>
      <c r="BU362">
        <v>0</v>
      </c>
      <c r="BV362">
        <v>0.77861369999999996</v>
      </c>
      <c r="BW362">
        <v>24.94585</v>
      </c>
      <c r="BX362">
        <v>3.2893479999999997E-35</v>
      </c>
      <c r="BY362">
        <v>9.7554820000000004E-33</v>
      </c>
      <c r="BZ362">
        <v>0.77426360000000005</v>
      </c>
      <c r="CA362">
        <v>25.295549999999999</v>
      </c>
      <c r="CB362">
        <v>5.1174360000000001E-25</v>
      </c>
      <c r="CC362">
        <v>1.1281650000000001E-22</v>
      </c>
      <c r="CD362">
        <v>0.76975199999999999</v>
      </c>
      <c r="CE362">
        <v>25.240179999999999</v>
      </c>
      <c r="CF362" s="1">
        <v>2.579925E-19</v>
      </c>
      <c r="CG362" s="1">
        <v>6.2140240000000004E-17</v>
      </c>
      <c r="CH362">
        <v>0.76519870000000001</v>
      </c>
      <c r="CI362">
        <v>24.966480000000001</v>
      </c>
      <c r="CJ362" s="1">
        <v>3.8314709999999998E-13</v>
      </c>
      <c r="CK362" s="1">
        <v>8.9208859999999996E-11</v>
      </c>
      <c r="CL362">
        <v>0.7609243</v>
      </c>
      <c r="CM362">
        <v>24.62002</v>
      </c>
      <c r="CN362" s="1">
        <v>1.5540820000000001E-9</v>
      </c>
      <c r="CO362" s="1">
        <v>3.8251549999999999E-7</v>
      </c>
      <c r="CP362">
        <v>0.75617509999999999</v>
      </c>
      <c r="CQ362">
        <v>24.233470000000001</v>
      </c>
      <c r="CR362" s="1">
        <v>7.8771250000000002E-7</v>
      </c>
      <c r="CS362" s="1">
        <v>2.017957E-4</v>
      </c>
      <c r="CT362">
        <v>0.75171410000000005</v>
      </c>
      <c r="CU362">
        <v>24.232949999999999</v>
      </c>
      <c r="CV362" s="1">
        <v>1.0427120000000001E-4</v>
      </c>
      <c r="CW362" s="1">
        <v>2.7623229999999999E-2</v>
      </c>
      <c r="CX362">
        <v>0.74735099999999999</v>
      </c>
      <c r="CY362">
        <v>24.536549999999998</v>
      </c>
      <c r="CZ362" s="1">
        <v>4.9787169999999997E-3</v>
      </c>
      <c r="DA362" s="1">
        <v>1.357429</v>
      </c>
      <c r="DB362">
        <v>0.74273710000000004</v>
      </c>
      <c r="DC362">
        <v>24.81212</v>
      </c>
      <c r="DD362" s="1">
        <v>0.1034059</v>
      </c>
      <c r="DE362" s="1">
        <v>28.93327</v>
      </c>
      <c r="DF362">
        <v>0.73796439999999996</v>
      </c>
      <c r="DG362">
        <v>25.067340000000002</v>
      </c>
      <c r="DH362" s="1">
        <v>1.0673299999999999</v>
      </c>
      <c r="DI362" s="1">
        <v>306.11329999999998</v>
      </c>
      <c r="DJ362">
        <v>0.73277639999999999</v>
      </c>
      <c r="DK362">
        <v>25.009080000000001</v>
      </c>
      <c r="DL362" s="1">
        <v>6.0638899999999998</v>
      </c>
      <c r="DM362">
        <v>1779.404</v>
      </c>
      <c r="DN362">
        <v>0.72701519999999997</v>
      </c>
      <c r="DO362">
        <v>24.763829999999999</v>
      </c>
      <c r="DP362" s="1">
        <v>20.551629999999999</v>
      </c>
      <c r="DQ362">
        <v>6162.9480000000003</v>
      </c>
      <c r="DR362">
        <v>0.72160760000000002</v>
      </c>
      <c r="DS362">
        <v>24.429379999999998</v>
      </c>
      <c r="DT362" s="1">
        <v>44.407910000000001</v>
      </c>
      <c r="DU362">
        <v>13584.88</v>
      </c>
      <c r="DV362">
        <v>0.71721710000000005</v>
      </c>
      <c r="DW362">
        <v>24.02065</v>
      </c>
      <c r="DX362">
        <v>64.962389999999999</v>
      </c>
      <c r="DY362">
        <v>20213.900000000001</v>
      </c>
      <c r="DZ362">
        <v>0.71334949999999997</v>
      </c>
      <c r="EA362">
        <v>23.956389999999999</v>
      </c>
      <c r="EB362">
        <v>67.355559999999997</v>
      </c>
      <c r="EC362">
        <v>21282.51</v>
      </c>
      <c r="ED362">
        <v>0.71002799999999999</v>
      </c>
      <c r="EE362">
        <v>24.146139999999999</v>
      </c>
      <c r="EF362">
        <v>51.602829999999997</v>
      </c>
      <c r="EG362">
        <v>16519.62</v>
      </c>
      <c r="EH362">
        <v>0.70697529999999997</v>
      </c>
      <c r="EI362">
        <v>24.515499999999999</v>
      </c>
      <c r="EJ362">
        <v>30.21454</v>
      </c>
      <c r="EK362">
        <v>9789.2070000000003</v>
      </c>
      <c r="EL362">
        <v>0.70390079999999999</v>
      </c>
      <c r="EM362">
        <v>24.8597</v>
      </c>
      <c r="EN362">
        <v>14.0852</v>
      </c>
      <c r="EO362">
        <v>4612.027</v>
      </c>
      <c r="EP362">
        <v>0.70081919999999998</v>
      </c>
      <c r="EQ362">
        <v>24.87453</v>
      </c>
      <c r="ER362">
        <v>5.4040910000000002</v>
      </c>
      <c r="ES362">
        <v>1786.6959999999999</v>
      </c>
      <c r="ET362">
        <v>0.69765690000000002</v>
      </c>
      <c r="EU362">
        <v>24.6373</v>
      </c>
      <c r="EV362">
        <v>1.765779</v>
      </c>
      <c r="EW362">
        <v>588.49990000000003</v>
      </c>
      <c r="EX362">
        <v>0.69410720000000004</v>
      </c>
      <c r="EY362">
        <v>24.352900000000002</v>
      </c>
      <c r="EZ362">
        <v>0.52815120000000004</v>
      </c>
      <c r="FA362">
        <v>176.74469999999999</v>
      </c>
      <c r="FB362">
        <v>0.69062020000000002</v>
      </c>
      <c r="FC362">
        <v>24.12846</v>
      </c>
      <c r="FD362">
        <v>0.17467559999999999</v>
      </c>
      <c r="FE362">
        <v>57.994819999999997</v>
      </c>
      <c r="FF362">
        <v>0.68807039999999997</v>
      </c>
      <c r="FG362">
        <v>24.52094</v>
      </c>
      <c r="FH362">
        <v>8.7670769999999995E-2</v>
      </c>
      <c r="FI362">
        <v>28.534189999999999</v>
      </c>
      <c r="FJ362">
        <v>0.6857394</v>
      </c>
      <c r="FK362">
        <v>24.967210000000001</v>
      </c>
      <c r="FL362">
        <v>6.9331480000000001E-2</v>
      </c>
      <c r="FM362">
        <v>22.276990000000001</v>
      </c>
      <c r="FN362">
        <v>0.68459250000000005</v>
      </c>
      <c r="FO362">
        <v>25.35333</v>
      </c>
      <c r="FP362">
        <v>6.4958000000000002E-2</v>
      </c>
      <c r="FQ362">
        <v>20.783159999999999</v>
      </c>
      <c r="FR362">
        <v>0.68361749999999999</v>
      </c>
      <c r="FS362">
        <v>25.639289999999999</v>
      </c>
      <c r="FT362">
        <v>6.2067959999999998E-2</v>
      </c>
      <c r="FU362">
        <v>19.847670000000001</v>
      </c>
      <c r="FV362">
        <v>0.68296129999999999</v>
      </c>
      <c r="FW362">
        <v>25.634709999999998</v>
      </c>
      <c r="FX362">
        <v>5.8442679999999997E-2</v>
      </c>
      <c r="FY362">
        <v>18.680879999999998</v>
      </c>
      <c r="FZ362">
        <v>0.6826856</v>
      </c>
      <c r="GA362">
        <v>25.33558</v>
      </c>
      <c r="GB362">
        <v>5.4222390000000002E-2</v>
      </c>
      <c r="GC362">
        <v>17.31148</v>
      </c>
      <c r="GD362">
        <v>0.68218840000000003</v>
      </c>
      <c r="GE362">
        <v>24.859010000000001</v>
      </c>
      <c r="GF362">
        <v>4.9734069999999998E-2</v>
      </c>
      <c r="GG362">
        <v>15.86337</v>
      </c>
      <c r="GH362">
        <v>0.68078870000000002</v>
      </c>
      <c r="GI362">
        <v>24.481280000000002</v>
      </c>
      <c r="GJ362" s="1">
        <v>4.529648E-2</v>
      </c>
      <c r="GK362">
        <v>14.440250000000001</v>
      </c>
      <c r="GL362">
        <v>0.67924450000000003</v>
      </c>
      <c r="GM362">
        <v>24.85849</v>
      </c>
      <c r="GN362" s="1">
        <v>4.1115840000000001E-2</v>
      </c>
      <c r="GO362">
        <v>13.10061</v>
      </c>
      <c r="GP362">
        <v>0.67832420000000004</v>
      </c>
      <c r="GQ362">
        <v>25.462250000000001</v>
      </c>
      <c r="GR362" s="1">
        <v>3.7327970000000002E-2</v>
      </c>
      <c r="GS362">
        <v>11.87561</v>
      </c>
      <c r="GT362">
        <v>0.67811889999999997</v>
      </c>
      <c r="GU362">
        <v>26.087050000000001</v>
      </c>
      <c r="GV362" s="1">
        <v>3.3906310000000002E-2</v>
      </c>
      <c r="GW362">
        <v>10.76027</v>
      </c>
      <c r="GX362">
        <v>0.67744340000000003</v>
      </c>
      <c r="GY362">
        <v>26.775169999999999</v>
      </c>
      <c r="GZ362" s="1">
        <v>3.0778050000000001E-2</v>
      </c>
      <c r="HA362">
        <v>9.7519170000000006</v>
      </c>
      <c r="HB362">
        <v>0.67683539999999998</v>
      </c>
      <c r="HC362">
        <v>27.094850000000001</v>
      </c>
      <c r="HD362" s="1">
        <v>2.7943599999999999E-2</v>
      </c>
      <c r="HE362">
        <v>8.8497029999999999</v>
      </c>
      <c r="HF362">
        <v>0.67615409999999998</v>
      </c>
      <c r="HG362">
        <v>26.841660000000001</v>
      </c>
      <c r="HH362" s="1">
        <v>2.539574E-2</v>
      </c>
      <c r="HI362">
        <v>8.0423760000000009</v>
      </c>
      <c r="HJ362">
        <v>0.67557210000000001</v>
      </c>
      <c r="HK362">
        <v>26.38383</v>
      </c>
      <c r="HL362" s="1">
        <v>2.3065269999999999E-2</v>
      </c>
      <c r="HM362">
        <v>7.3052869999999999</v>
      </c>
      <c r="HN362">
        <v>0.67487509999999995</v>
      </c>
      <c r="HO362">
        <v>25.888359999999999</v>
      </c>
      <c r="HP362" s="1">
        <v>2.0936090000000001E-2</v>
      </c>
      <c r="HQ362">
        <v>6.6351069999999996</v>
      </c>
      <c r="HR362">
        <v>0.67436759999999996</v>
      </c>
      <c r="HS362">
        <v>25.94905</v>
      </c>
      <c r="HT362" s="1">
        <v>1.900276E-2</v>
      </c>
      <c r="HU362">
        <v>6.0252020000000002</v>
      </c>
      <c r="HV362">
        <v>0.67409819999999998</v>
      </c>
      <c r="HW362">
        <v>26.39479</v>
      </c>
      <c r="HX362" s="1">
        <v>1.727124E-2</v>
      </c>
      <c r="HY362">
        <v>5.4775720000000003</v>
      </c>
      <c r="HZ362">
        <v>0.67409370000000002</v>
      </c>
      <c r="IA362">
        <v>26.94755</v>
      </c>
      <c r="IB362" s="1">
        <v>1.5704280000000001E-2</v>
      </c>
      <c r="IC362">
        <v>4.9806999999999997</v>
      </c>
      <c r="ID362">
        <v>0.67425299999999999</v>
      </c>
      <c r="IE362">
        <v>27.60163</v>
      </c>
      <c r="IF362" s="1">
        <v>1.427781E-2</v>
      </c>
      <c r="IG362">
        <v>4.5274640000000002</v>
      </c>
      <c r="IH362">
        <v>0.67488490000000001</v>
      </c>
      <c r="II362">
        <v>27.855820000000001</v>
      </c>
      <c r="IJ362" s="1">
        <v>1.299442E-2</v>
      </c>
      <c r="IK362">
        <v>4.1176560000000002</v>
      </c>
      <c r="IL362">
        <v>0.6756259</v>
      </c>
      <c r="IM362">
        <v>27.57638</v>
      </c>
      <c r="IN362" s="1">
        <v>1.181697E-2</v>
      </c>
      <c r="IO362">
        <v>3.7412380000000001</v>
      </c>
      <c r="IP362">
        <v>0.67625190000000002</v>
      </c>
      <c r="IQ362">
        <v>27.112390000000001</v>
      </c>
      <c r="IR362" s="1">
        <v>1.074171E-2</v>
      </c>
      <c r="IS362">
        <v>3.3993090000000001</v>
      </c>
      <c r="IT362">
        <v>0.67694129999999997</v>
      </c>
      <c r="IU362">
        <v>26.550360000000001</v>
      </c>
      <c r="IV362" s="1">
        <v>9.7362509999999996E-3</v>
      </c>
      <c r="IW362">
        <v>3.0792090000000001</v>
      </c>
      <c r="IX362">
        <v>0.67788729999999997</v>
      </c>
      <c r="IY362">
        <v>26.38185</v>
      </c>
      <c r="IZ362" s="1">
        <v>8.7904309999999996E-3</v>
      </c>
      <c r="JA362">
        <v>2.7776260000000002</v>
      </c>
      <c r="JB362">
        <v>0.67870680000000005</v>
      </c>
      <c r="JC362">
        <v>26.255590000000002</v>
      </c>
      <c r="JD362" s="1">
        <v>7.8915719999999995E-3</v>
      </c>
      <c r="JE362">
        <v>2.4916779999999998</v>
      </c>
      <c r="JF362">
        <v>0.6796721</v>
      </c>
      <c r="JG362">
        <v>26.34272</v>
      </c>
      <c r="JH362" s="1">
        <v>7.0382700000000001E-3</v>
      </c>
      <c r="JI362">
        <v>2.2202489999999999</v>
      </c>
      <c r="JJ362">
        <v>0.68053450000000004</v>
      </c>
      <c r="JK362">
        <v>26.445409999999999</v>
      </c>
      <c r="JL362" s="1">
        <v>6.2158420000000001E-3</v>
      </c>
      <c r="JM362">
        <v>1.95932</v>
      </c>
      <c r="JN362">
        <v>0.68136410000000003</v>
      </c>
      <c r="JO362">
        <v>26.53547</v>
      </c>
      <c r="JP362" s="1">
        <v>5.4156059999999999E-3</v>
      </c>
      <c r="JQ362">
        <v>1.7062649999999999</v>
      </c>
      <c r="JR362">
        <v>0.68205229999999994</v>
      </c>
      <c r="JS362">
        <v>26.740649999999999</v>
      </c>
      <c r="JT362" s="1">
        <v>4.6287519999999999E-3</v>
      </c>
      <c r="JU362">
        <v>1.4582379999999999</v>
      </c>
      <c r="JV362">
        <v>0.68268139999999999</v>
      </c>
      <c r="JW362">
        <v>26.782139999999998</v>
      </c>
      <c r="JX362" s="1">
        <v>3.8621580000000001E-3</v>
      </c>
      <c r="JY362">
        <v>1.2168060000000001</v>
      </c>
      <c r="JZ362">
        <v>0.68316730000000003</v>
      </c>
      <c r="KA362">
        <v>26.720130000000001</v>
      </c>
      <c r="KB362" s="1">
        <v>3.1426639999999999E-3</v>
      </c>
      <c r="KC362">
        <v>0.99027500000000002</v>
      </c>
      <c r="KD362">
        <v>0.68313979999999996</v>
      </c>
      <c r="KE362">
        <v>27.087599999999998</v>
      </c>
      <c r="KF362" s="1">
        <v>2.5068019999999998E-3</v>
      </c>
      <c r="KG362">
        <v>0.79037860000000004</v>
      </c>
      <c r="KH362">
        <v>0.68269820000000003</v>
      </c>
      <c r="KI362">
        <v>27.343530000000001</v>
      </c>
      <c r="KJ362" s="1">
        <v>1.9843830000000002E-3</v>
      </c>
      <c r="KK362">
        <v>0.6261388</v>
      </c>
      <c r="KL362">
        <v>0.68207090000000004</v>
      </c>
      <c r="KM362">
        <v>27.429939999999998</v>
      </c>
      <c r="KN362" s="1">
        <v>1.5859800000000001E-3</v>
      </c>
      <c r="KO362">
        <v>0.50063749999999996</v>
      </c>
      <c r="KP362">
        <v>0.68136180000000002</v>
      </c>
      <c r="KQ362">
        <v>27.598960000000002</v>
      </c>
      <c r="KR362" s="1">
        <v>1.3009479999999999E-3</v>
      </c>
      <c r="KS362">
        <v>0.41067530000000002</v>
      </c>
      <c r="KT362">
        <v>0.68070909999999996</v>
      </c>
      <c r="KU362">
        <v>27.519580000000001</v>
      </c>
      <c r="KV362" s="1">
        <v>1.106161E-3</v>
      </c>
      <c r="KW362">
        <v>0.3491242</v>
      </c>
      <c r="KX362">
        <v>0.67995349999999999</v>
      </c>
      <c r="KY362">
        <v>27.129390000000001</v>
      </c>
      <c r="KZ362" s="1">
        <v>9.7561519999999995E-4</v>
      </c>
      <c r="LA362">
        <v>0.30795309999999998</v>
      </c>
      <c r="LB362">
        <v>0.67944199999999999</v>
      </c>
      <c r="LC362">
        <v>26.68722</v>
      </c>
      <c r="LD362" s="1">
        <v>8.8563189999999999E-4</v>
      </c>
      <c r="LE362">
        <v>0.27961639999999999</v>
      </c>
      <c r="LF362">
        <v>0.67900210000000005</v>
      </c>
      <c r="LG362">
        <v>26.355989999999998</v>
      </c>
      <c r="LH362" s="1">
        <v>8.2061790000000003E-4</v>
      </c>
      <c r="LI362">
        <v>0.2592121</v>
      </c>
      <c r="LJ362">
        <v>0.67848900000000001</v>
      </c>
      <c r="LK362">
        <v>26.752739999999999</v>
      </c>
      <c r="LL362" s="1">
        <v>7.7051940000000003E-4</v>
      </c>
      <c r="LM362">
        <v>0.24361389999999999</v>
      </c>
      <c r="LN362">
        <v>0.67792819999999998</v>
      </c>
      <c r="LO362">
        <v>27.190380000000001</v>
      </c>
      <c r="LP362" s="1">
        <v>7.2911310000000002E-4</v>
      </c>
      <c r="LQ362">
        <v>0.23078650000000001</v>
      </c>
      <c r="LR362">
        <v>0.67736090000000004</v>
      </c>
      <c r="LS362">
        <v>27.567710000000002</v>
      </c>
      <c r="LT362" s="1">
        <v>6.929061E-4</v>
      </c>
      <c r="LU362">
        <v>0.2196321</v>
      </c>
      <c r="LV362">
        <v>0.6768284</v>
      </c>
      <c r="LW362">
        <v>28.302409999999998</v>
      </c>
      <c r="LX362" s="1">
        <v>6.6006490000000001E-4</v>
      </c>
      <c r="LY362">
        <v>0.20952670000000001</v>
      </c>
      <c r="LZ362">
        <v>0.67642190000000002</v>
      </c>
      <c r="MA362">
        <v>28.75067</v>
      </c>
      <c r="MB362" s="1">
        <v>6.296648E-4</v>
      </c>
      <c r="MC362">
        <v>0.2001598</v>
      </c>
      <c r="MD362">
        <v>0.67601</v>
      </c>
      <c r="ME362">
        <v>28.509650000000001</v>
      </c>
      <c r="MF362" s="1">
        <v>6.0150589999999999E-4</v>
      </c>
      <c r="MG362">
        <v>0.19146009999999999</v>
      </c>
      <c r="MH362">
        <v>0.67564550000000001</v>
      </c>
      <c r="MI362">
        <v>28.09497</v>
      </c>
      <c r="MJ362" s="1">
        <v>5.7500509999999999E-4</v>
      </c>
      <c r="MK362">
        <v>0.1832723</v>
      </c>
      <c r="ML362">
        <v>0.67525829999999998</v>
      </c>
      <c r="MM362">
        <v>27.773599999999998</v>
      </c>
      <c r="MN362" s="1">
        <v>5.4997529999999996E-4</v>
      </c>
      <c r="MO362">
        <v>0.1755449</v>
      </c>
      <c r="MP362">
        <v>0.67473970000000005</v>
      </c>
      <c r="MQ362">
        <v>28.066330000000001</v>
      </c>
      <c r="MR362" s="1">
        <v>5.2628009999999999E-4</v>
      </c>
      <c r="MS362">
        <v>0.16824359999999999</v>
      </c>
      <c r="MT362">
        <v>0.6746122</v>
      </c>
      <c r="MU362">
        <v>28.46227</v>
      </c>
      <c r="MV362" s="1">
        <v>5.0382430000000004E-4</v>
      </c>
      <c r="MW362">
        <v>0.1612141</v>
      </c>
      <c r="MX362">
        <v>0.67442500000000005</v>
      </c>
      <c r="MY362">
        <v>28.718360000000001</v>
      </c>
      <c r="MZ362" s="1">
        <v>4.8264320000000001E-4</v>
      </c>
      <c r="NA362">
        <v>0.15461140000000001</v>
      </c>
      <c r="NB362">
        <v>0.67421379999999997</v>
      </c>
      <c r="NC362">
        <v>29.099620000000002</v>
      </c>
      <c r="ND362" s="1">
        <v>4.624308E-4</v>
      </c>
      <c r="NE362">
        <v>0.148286</v>
      </c>
      <c r="NF362">
        <v>0.67402759999999995</v>
      </c>
      <c r="NG362">
        <v>29.181080000000001</v>
      </c>
      <c r="NH362" s="1">
        <v>4.4307629999999998E-4</v>
      </c>
      <c r="NI362">
        <v>0.14222509999999999</v>
      </c>
      <c r="NJ362">
        <v>0.67398860000000005</v>
      </c>
      <c r="NK362">
        <v>28.907599999999999</v>
      </c>
      <c r="NL362" s="1">
        <v>4.2483879999999998E-4</v>
      </c>
      <c r="NM362">
        <v>0.1364764</v>
      </c>
      <c r="NN362">
        <v>0.67389909999999997</v>
      </c>
      <c r="NO362">
        <v>28.526910000000001</v>
      </c>
      <c r="NP362" s="1">
        <v>4.0755629999999999E-4</v>
      </c>
      <c r="NQ362">
        <v>0.13103480000000001</v>
      </c>
      <c r="NR362">
        <v>0.67383479999999996</v>
      </c>
      <c r="NS362">
        <v>28.033480000000001</v>
      </c>
      <c r="NT362" s="1">
        <v>3.9085960000000001E-4</v>
      </c>
      <c r="NU362">
        <v>0.1257653</v>
      </c>
      <c r="NV362">
        <v>0.67400309999999997</v>
      </c>
      <c r="NW362">
        <v>27.699269999999999</v>
      </c>
      <c r="NX362" s="1">
        <v>3.751809E-4</v>
      </c>
      <c r="NY362">
        <v>0.1207807</v>
      </c>
      <c r="NZ362">
        <v>0.67413650000000003</v>
      </c>
      <c r="OA362">
        <v>27.808920000000001</v>
      </c>
      <c r="OB362" s="1">
        <v>3.5996729999999998E-4</v>
      </c>
      <c r="OC362">
        <v>0.115951</v>
      </c>
      <c r="OD362">
        <v>0.67436079999999998</v>
      </c>
      <c r="OE362">
        <v>27.765170000000001</v>
      </c>
      <c r="OF362" s="1">
        <v>3.4563559999999999E-4</v>
      </c>
      <c r="OG362">
        <v>0.1113629</v>
      </c>
      <c r="OH362">
        <v>0.67451209999999995</v>
      </c>
      <c r="OI362">
        <v>27.814889999999998</v>
      </c>
      <c r="OJ362" s="1">
        <v>3.320509E-4</v>
      </c>
      <c r="OK362">
        <v>0.1070271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1.1382060000000001</v>
      </c>
      <c r="G363">
        <v>24.511510000000001</v>
      </c>
      <c r="H363">
        <v>0</v>
      </c>
      <c r="I363">
        <v>0</v>
      </c>
      <c r="J363">
        <v>1.1373359999999999</v>
      </c>
      <c r="K363">
        <v>24.48668</v>
      </c>
      <c r="L363">
        <v>0</v>
      </c>
      <c r="M363">
        <v>0</v>
      </c>
      <c r="N363">
        <v>1.1363259999999999</v>
      </c>
      <c r="O363">
        <v>24.657959999999999</v>
      </c>
      <c r="P363">
        <v>0</v>
      </c>
      <c r="Q363">
        <v>0</v>
      </c>
      <c r="R363">
        <v>1.13588</v>
      </c>
      <c r="S363">
        <v>24.540009999999999</v>
      </c>
      <c r="T363">
        <v>0</v>
      </c>
      <c r="U363">
        <v>0</v>
      </c>
      <c r="V363">
        <v>1.1353089999999999</v>
      </c>
      <c r="W363">
        <v>24.347560000000001</v>
      </c>
      <c r="X363">
        <v>0</v>
      </c>
      <c r="Y363">
        <v>0</v>
      </c>
      <c r="Z363">
        <v>1.13487</v>
      </c>
      <c r="AA363">
        <v>24.11439</v>
      </c>
      <c r="AB363">
        <v>0</v>
      </c>
      <c r="AC363">
        <v>0</v>
      </c>
      <c r="AD363">
        <v>1.133607</v>
      </c>
      <c r="AE363">
        <v>23.87219</v>
      </c>
      <c r="AF363">
        <v>0</v>
      </c>
      <c r="AG363">
        <v>0</v>
      </c>
      <c r="AH363">
        <v>1.130061</v>
      </c>
      <c r="AI363">
        <v>23.686810000000001</v>
      </c>
      <c r="AJ363">
        <v>0</v>
      </c>
      <c r="AK363">
        <v>0</v>
      </c>
      <c r="AL363">
        <v>1.124795</v>
      </c>
      <c r="AM363">
        <v>23.919450000000001</v>
      </c>
      <c r="AN363">
        <v>0</v>
      </c>
      <c r="AO363">
        <v>0</v>
      </c>
      <c r="AP363">
        <v>1.1187400000000001</v>
      </c>
      <c r="AQ363">
        <v>23.927820000000001</v>
      </c>
      <c r="AR363">
        <v>0</v>
      </c>
      <c r="AS363">
        <v>0</v>
      </c>
      <c r="AT363">
        <v>1.1129089999999999</v>
      </c>
      <c r="AU363">
        <v>23.946650000000002</v>
      </c>
      <c r="AV363">
        <v>0</v>
      </c>
      <c r="AW363">
        <v>0</v>
      </c>
      <c r="AX363">
        <v>1.1064700000000001</v>
      </c>
      <c r="AY363">
        <v>23.95345</v>
      </c>
      <c r="AZ363">
        <v>0</v>
      </c>
      <c r="BA363">
        <v>0</v>
      </c>
      <c r="BB363">
        <v>1.1002339999999999</v>
      </c>
      <c r="BC363">
        <v>23.884229999999999</v>
      </c>
      <c r="BD363">
        <v>0</v>
      </c>
      <c r="BE363">
        <v>0</v>
      </c>
      <c r="BF363">
        <v>1.094325</v>
      </c>
      <c r="BG363">
        <v>23.772210000000001</v>
      </c>
      <c r="BH363">
        <v>0</v>
      </c>
      <c r="BI363">
        <v>0</v>
      </c>
      <c r="BJ363">
        <v>1.0883179999999999</v>
      </c>
      <c r="BK363">
        <v>23.793379999999999</v>
      </c>
      <c r="BL363">
        <v>0</v>
      </c>
      <c r="BM363">
        <v>0</v>
      </c>
      <c r="BN363">
        <v>1.0826899999999999</v>
      </c>
      <c r="BO363">
        <v>24.077480000000001</v>
      </c>
      <c r="BP363">
        <v>0</v>
      </c>
      <c r="BQ363">
        <v>0</v>
      </c>
      <c r="BR363">
        <v>1.0774360000000001</v>
      </c>
      <c r="BS363">
        <v>24.521850000000001</v>
      </c>
      <c r="BT363">
        <v>0</v>
      </c>
      <c r="BU363">
        <v>0</v>
      </c>
      <c r="BV363">
        <v>1.0723670000000001</v>
      </c>
      <c r="BW363">
        <v>24.997340000000001</v>
      </c>
      <c r="BX363">
        <v>2.552107E-36</v>
      </c>
      <c r="BY363">
        <v>8.988993E-34</v>
      </c>
      <c r="BZ363">
        <v>1.0672790000000001</v>
      </c>
      <c r="CA363">
        <v>25.33006</v>
      </c>
      <c r="CB363">
        <v>2.1154000000000002E-25</v>
      </c>
      <c r="CC363">
        <v>3.919256E-23</v>
      </c>
      <c r="CD363">
        <v>1.061958</v>
      </c>
      <c r="CE363">
        <v>25.336510000000001</v>
      </c>
      <c r="CF363" s="1">
        <v>5.6009880000000003E-20</v>
      </c>
      <c r="CG363" s="1">
        <v>9.917408E-18</v>
      </c>
      <c r="CH363">
        <v>1.0565709999999999</v>
      </c>
      <c r="CI363">
        <v>25.08071</v>
      </c>
      <c r="CJ363" s="1">
        <v>1.969418E-13</v>
      </c>
      <c r="CK363" s="1">
        <v>4.045093E-11</v>
      </c>
      <c r="CL363">
        <v>1.0507340000000001</v>
      </c>
      <c r="CM363">
        <v>24.75309</v>
      </c>
      <c r="CN363" s="1">
        <v>9.3908190000000001E-10</v>
      </c>
      <c r="CO363" s="1">
        <v>2.0882010000000001E-7</v>
      </c>
      <c r="CP363">
        <v>1.0442819999999999</v>
      </c>
      <c r="CQ363">
        <v>24.385529999999999</v>
      </c>
      <c r="CR363" s="1">
        <v>5.243352E-7</v>
      </c>
      <c r="CS363" s="1">
        <v>1.2231420000000001E-4</v>
      </c>
      <c r="CT363">
        <v>1.0382739999999999</v>
      </c>
      <c r="CU363">
        <v>24.385719999999999</v>
      </c>
      <c r="CV363" s="1">
        <v>7.4649029999999998E-5</v>
      </c>
      <c r="CW363" s="1">
        <v>1.8001960000000001E-2</v>
      </c>
      <c r="CX363">
        <v>1.032368</v>
      </c>
      <c r="CY363">
        <v>24.665870000000002</v>
      </c>
      <c r="CZ363" s="1">
        <v>3.7919540000000002E-3</v>
      </c>
      <c r="DA363" s="1">
        <v>0.93585689999999999</v>
      </c>
      <c r="DB363">
        <v>1.026044</v>
      </c>
      <c r="DC363">
        <v>24.914840000000002</v>
      </c>
      <c r="DD363" s="1">
        <v>8.3141930000000003E-2</v>
      </c>
      <c r="DE363" s="1">
        <v>20.838090000000001</v>
      </c>
      <c r="DF363">
        <v>1.0194840000000001</v>
      </c>
      <c r="DG363">
        <v>25.150480000000002</v>
      </c>
      <c r="DH363" s="1">
        <v>0.90080389999999999</v>
      </c>
      <c r="DI363">
        <v>227.9188</v>
      </c>
      <c r="DJ363">
        <v>1.0124059999999999</v>
      </c>
      <c r="DK363">
        <v>25.089230000000001</v>
      </c>
      <c r="DL363" s="1">
        <v>5.3469730000000002</v>
      </c>
      <c r="DM363" s="1">
        <v>1356.364</v>
      </c>
      <c r="DN363">
        <v>1.00448</v>
      </c>
      <c r="DO363">
        <v>24.856059999999999</v>
      </c>
      <c r="DP363" s="1">
        <v>18.85435</v>
      </c>
      <c r="DQ363">
        <v>4760.335</v>
      </c>
      <c r="DR363">
        <v>0.99735960000000001</v>
      </c>
      <c r="DS363">
        <v>24.513739999999999</v>
      </c>
      <c r="DT363">
        <v>42.217179999999999</v>
      </c>
      <c r="DU363">
        <v>10477.49</v>
      </c>
      <c r="DV363">
        <v>0.99183239999999995</v>
      </c>
      <c r="DW363">
        <v>24.011970000000002</v>
      </c>
      <c r="DX363">
        <v>63.642629999999997</v>
      </c>
      <c r="DY363">
        <v>15678.43</v>
      </c>
      <c r="DZ363">
        <v>0.98713589999999996</v>
      </c>
      <c r="EA363">
        <v>23.935289999999998</v>
      </c>
      <c r="EB363">
        <v>67.913139999999999</v>
      </c>
      <c r="EC363">
        <v>17032.71</v>
      </c>
      <c r="ED363">
        <v>0.98222909999999997</v>
      </c>
      <c r="EE363">
        <v>24.121420000000001</v>
      </c>
      <c r="EF363">
        <v>53.340310000000002</v>
      </c>
      <c r="EG363">
        <v>13591.11</v>
      </c>
      <c r="EH363">
        <v>0.97727989999999998</v>
      </c>
      <c r="EI363">
        <v>24.472860000000001</v>
      </c>
      <c r="EJ363">
        <v>31.975909999999999</v>
      </c>
      <c r="EK363">
        <v>8269.0319999999992</v>
      </c>
      <c r="EL363">
        <v>0.97229710000000003</v>
      </c>
      <c r="EM363">
        <v>24.807690000000001</v>
      </c>
      <c r="EN363">
        <v>15.215529999999999</v>
      </c>
      <c r="EO363">
        <v>3986.77</v>
      </c>
      <c r="EP363">
        <v>0.96731279999999997</v>
      </c>
      <c r="EQ363">
        <v>24.828399999999998</v>
      </c>
      <c r="ER363">
        <v>5.9432770000000001</v>
      </c>
      <c r="ES363">
        <v>1576.3219999999999</v>
      </c>
      <c r="ET363">
        <v>0.96218159999999997</v>
      </c>
      <c r="EU363">
        <v>24.608910000000002</v>
      </c>
      <c r="EV363">
        <v>1.9713339999999999</v>
      </c>
      <c r="EW363">
        <v>528.34029999999996</v>
      </c>
      <c r="EX363">
        <v>0.95672729999999995</v>
      </c>
      <c r="EY363">
        <v>24.33032</v>
      </c>
      <c r="EZ363">
        <v>0.59234710000000002</v>
      </c>
      <c r="FA363">
        <v>159.6885</v>
      </c>
      <c r="FB363">
        <v>0.95143770000000005</v>
      </c>
      <c r="FC363">
        <v>24.10913</v>
      </c>
      <c r="FD363">
        <v>0.19162560000000001</v>
      </c>
      <c r="FE363">
        <v>51.247349999999997</v>
      </c>
      <c r="FF363">
        <v>0.94738659999999997</v>
      </c>
      <c r="FG363">
        <v>24.493289999999998</v>
      </c>
      <c r="FH363">
        <v>9.1610479999999994E-2</v>
      </c>
      <c r="FI363">
        <v>23.912970000000001</v>
      </c>
      <c r="FJ363">
        <v>0.943747</v>
      </c>
      <c r="FK363">
        <v>24.929279999999999</v>
      </c>
      <c r="FL363">
        <v>7.0143910000000004E-2</v>
      </c>
      <c r="FM363">
        <v>17.98359</v>
      </c>
      <c r="FN363">
        <v>0.94119909999999996</v>
      </c>
      <c r="FO363">
        <v>25.299869999999999</v>
      </c>
      <c r="FP363">
        <v>6.5197340000000006E-2</v>
      </c>
      <c r="FQ363">
        <v>16.626709999999999</v>
      </c>
      <c r="FR363">
        <v>0.93716670000000002</v>
      </c>
      <c r="FS363">
        <v>25.583559999999999</v>
      </c>
      <c r="FT363">
        <v>6.23178E-2</v>
      </c>
      <c r="FU363">
        <v>15.88907</v>
      </c>
      <c r="FV363">
        <v>0.93347659999999999</v>
      </c>
      <c r="FW363">
        <v>25.599119999999999</v>
      </c>
      <c r="FX363">
        <v>5.8777530000000001E-2</v>
      </c>
      <c r="FY363">
        <v>14.98944</v>
      </c>
      <c r="FZ363">
        <v>0.93016189999999999</v>
      </c>
      <c r="GA363">
        <v>25.317620000000002</v>
      </c>
      <c r="GB363">
        <v>5.4600360000000001E-2</v>
      </c>
      <c r="GC363">
        <v>13.9171</v>
      </c>
      <c r="GD363">
        <v>0.92654599999999998</v>
      </c>
      <c r="GE363">
        <v>24.851330000000001</v>
      </c>
      <c r="GF363">
        <v>5.0128399999999997E-2</v>
      </c>
      <c r="GG363">
        <v>12.772690000000001</v>
      </c>
      <c r="GH363">
        <v>0.92293789999999998</v>
      </c>
      <c r="GI363">
        <v>24.472300000000001</v>
      </c>
      <c r="GJ363" s="1">
        <v>4.5674159999999998E-2</v>
      </c>
      <c r="GK363">
        <v>11.629189999999999</v>
      </c>
      <c r="GL363">
        <v>0.91931339999999995</v>
      </c>
      <c r="GM363">
        <v>24.825679999999998</v>
      </c>
      <c r="GN363" s="1">
        <v>4.1466179999999998E-2</v>
      </c>
      <c r="GO363">
        <v>10.548109999999999</v>
      </c>
      <c r="GP363">
        <v>0.91665010000000002</v>
      </c>
      <c r="GQ363">
        <v>25.408639999999998</v>
      </c>
      <c r="GR363" s="1">
        <v>3.7645989999999997E-2</v>
      </c>
      <c r="GS363">
        <v>9.5558759999999996</v>
      </c>
      <c r="GT363">
        <v>0.91493440000000004</v>
      </c>
      <c r="GU363">
        <v>26.041450000000001</v>
      </c>
      <c r="GV363" s="1">
        <v>3.4213100000000003E-2</v>
      </c>
      <c r="GW363">
        <v>8.6637889999999995</v>
      </c>
      <c r="GX363">
        <v>0.91252920000000004</v>
      </c>
      <c r="GY363">
        <v>26.722329999999999</v>
      </c>
      <c r="GZ363" s="1">
        <v>3.1055010000000001E-2</v>
      </c>
      <c r="HA363">
        <v>7.8489409999999999</v>
      </c>
      <c r="HB363">
        <v>0.90862330000000002</v>
      </c>
      <c r="HC363">
        <v>27.059370000000001</v>
      </c>
      <c r="HD363">
        <v>2.8189510000000001E-2</v>
      </c>
      <c r="HE363">
        <v>7.1204330000000002</v>
      </c>
      <c r="HF363">
        <v>0.90474710000000003</v>
      </c>
      <c r="HG363">
        <v>26.838229999999999</v>
      </c>
      <c r="HH363" s="1">
        <v>2.5619780000000002E-2</v>
      </c>
      <c r="HI363">
        <v>6.4692509999999999</v>
      </c>
      <c r="HJ363">
        <v>0.90107689999999996</v>
      </c>
      <c r="HK363">
        <v>26.403320000000001</v>
      </c>
      <c r="HL363" s="1">
        <v>2.327065E-2</v>
      </c>
      <c r="HM363">
        <v>5.8757260000000002</v>
      </c>
      <c r="HN363">
        <v>0.89736320000000003</v>
      </c>
      <c r="HO363">
        <v>25.917639999999999</v>
      </c>
      <c r="HP363">
        <v>2.1123320000000001E-2</v>
      </c>
      <c r="HQ363">
        <v>5.3353679999999999</v>
      </c>
      <c r="HR363">
        <v>0.89429720000000001</v>
      </c>
      <c r="HS363">
        <v>25.961490000000001</v>
      </c>
      <c r="HT363" s="1">
        <v>1.9172689999999999E-2</v>
      </c>
      <c r="HU363">
        <v>4.8432979999999999</v>
      </c>
      <c r="HV363">
        <v>0.89174929999999997</v>
      </c>
      <c r="HW363">
        <v>26.388089999999998</v>
      </c>
      <c r="HX363" s="1">
        <v>1.7425039999999999E-2</v>
      </c>
      <c r="HY363">
        <v>4.401103</v>
      </c>
      <c r="HZ363">
        <v>0.88981500000000002</v>
      </c>
      <c r="IA363">
        <v>26.921779999999998</v>
      </c>
      <c r="IB363" s="1">
        <v>1.5844239999999999E-2</v>
      </c>
      <c r="IC363">
        <v>4.0003529999999996</v>
      </c>
      <c r="ID363">
        <v>0.88835629999999999</v>
      </c>
      <c r="IE363">
        <v>27.564070000000001</v>
      </c>
      <c r="IF363" s="1">
        <v>1.440491E-2</v>
      </c>
      <c r="IG363">
        <v>3.6348449999999999</v>
      </c>
      <c r="IH363">
        <v>0.88767229999999997</v>
      </c>
      <c r="II363">
        <v>27.83108</v>
      </c>
      <c r="IJ363" s="1">
        <v>1.3111909999999999E-2</v>
      </c>
      <c r="IK363">
        <v>3.3050489999999999</v>
      </c>
      <c r="IL363">
        <v>0.88731289999999996</v>
      </c>
      <c r="IM363">
        <v>27.59357</v>
      </c>
      <c r="IN363" s="1">
        <v>1.192435E-2</v>
      </c>
      <c r="IO363">
        <v>3.0024109999999999</v>
      </c>
      <c r="IP363">
        <v>0.88694620000000002</v>
      </c>
      <c r="IQ363">
        <v>27.147400000000001</v>
      </c>
      <c r="IR363" s="1">
        <v>1.084252E-2</v>
      </c>
      <c r="IS363">
        <v>2.7282440000000001</v>
      </c>
      <c r="IT363">
        <v>0.88679770000000002</v>
      </c>
      <c r="IU363">
        <v>26.60219</v>
      </c>
      <c r="IV363" s="1">
        <v>9.8306260000000003E-3</v>
      </c>
      <c r="IW363">
        <v>2.4716179999999999</v>
      </c>
      <c r="IX363">
        <v>0.88709769999999999</v>
      </c>
      <c r="IY363">
        <v>26.42286</v>
      </c>
      <c r="IZ363" s="1">
        <v>8.8799550000000001E-3</v>
      </c>
      <c r="JA363">
        <v>2.2303459999999999</v>
      </c>
      <c r="JB363">
        <v>0.88754980000000006</v>
      </c>
      <c r="JC363">
        <v>26.28707</v>
      </c>
      <c r="JD363" s="1">
        <v>7.9758299999999997E-3</v>
      </c>
      <c r="JE363">
        <v>2.0014349999999999</v>
      </c>
      <c r="JF363">
        <v>0.88835390000000003</v>
      </c>
      <c r="JG363">
        <v>26.351489999999998</v>
      </c>
      <c r="JH363" s="1">
        <v>7.1192909999999998E-3</v>
      </c>
      <c r="JI363">
        <v>1.784726</v>
      </c>
      <c r="JJ363">
        <v>0.88930169999999997</v>
      </c>
      <c r="JK363">
        <v>26.43994</v>
      </c>
      <c r="JL363" s="1">
        <v>6.2938769999999998E-3</v>
      </c>
      <c r="JM363">
        <v>1.5764370000000001</v>
      </c>
      <c r="JN363">
        <v>0.89029740000000002</v>
      </c>
      <c r="JO363">
        <v>26.532250000000001</v>
      </c>
      <c r="JP363" s="1">
        <v>5.4918120000000004E-3</v>
      </c>
      <c r="JQ363">
        <v>1.3748309999999999</v>
      </c>
      <c r="JR363">
        <v>0.89117389999999996</v>
      </c>
      <c r="JS363">
        <v>26.74072</v>
      </c>
      <c r="JT363" s="1">
        <v>4.7035749999999998E-3</v>
      </c>
      <c r="JU363">
        <v>1.1774389999999999</v>
      </c>
      <c r="JV363">
        <v>0.89207780000000003</v>
      </c>
      <c r="JW363">
        <v>26.799959999999999</v>
      </c>
      <c r="JX363" s="1">
        <v>3.9341519999999998E-3</v>
      </c>
      <c r="JY363">
        <v>0.98497109999999999</v>
      </c>
      <c r="JZ363">
        <v>0.89280800000000005</v>
      </c>
      <c r="KA363">
        <v>26.742069999999998</v>
      </c>
      <c r="KB363" s="1">
        <v>3.2086269999999999E-3</v>
      </c>
      <c r="KC363">
        <v>0.80355880000000002</v>
      </c>
      <c r="KD363">
        <v>0.89285329999999996</v>
      </c>
      <c r="KE363">
        <v>27.097480000000001</v>
      </c>
      <c r="KF363" s="1">
        <v>2.5629519999999999E-3</v>
      </c>
      <c r="KG363">
        <v>0.64229709999999995</v>
      </c>
      <c r="KH363">
        <v>0.89217970000000002</v>
      </c>
      <c r="KI363">
        <v>27.35314</v>
      </c>
      <c r="KJ363" s="1">
        <v>2.0291060000000001E-3</v>
      </c>
      <c r="KK363">
        <v>0.50890800000000003</v>
      </c>
      <c r="KL363">
        <v>0.89093549999999999</v>
      </c>
      <c r="KM363">
        <v>27.44285</v>
      </c>
      <c r="KN363" s="1">
        <v>1.619079E-3</v>
      </c>
      <c r="KO363">
        <v>0.40621620000000003</v>
      </c>
      <c r="KP363">
        <v>0.88927730000000005</v>
      </c>
      <c r="KQ363">
        <v>27.603179999999998</v>
      </c>
      <c r="KR363" s="1">
        <v>1.3240459999999999E-3</v>
      </c>
      <c r="KS363">
        <v>0.33214769999999999</v>
      </c>
      <c r="KT363">
        <v>0.88754949999999999</v>
      </c>
      <c r="KU363">
        <v>27.536000000000001</v>
      </c>
      <c r="KV363" s="1">
        <v>1.1217620000000001E-3</v>
      </c>
      <c r="KW363">
        <v>0.2812789</v>
      </c>
      <c r="KX363">
        <v>0.88556990000000002</v>
      </c>
      <c r="KY363">
        <v>27.15624</v>
      </c>
      <c r="KZ363" s="1">
        <v>9.8603819999999991E-4</v>
      </c>
      <c r="LA363">
        <v>0.24718200000000001</v>
      </c>
      <c r="LB363">
        <v>0.88386690000000001</v>
      </c>
      <c r="LC363">
        <v>26.718900000000001</v>
      </c>
      <c r="LD363" s="1">
        <v>8.9296799999999995E-4</v>
      </c>
      <c r="LE363">
        <v>0.22384299999999999</v>
      </c>
      <c r="LF363">
        <v>0.88213090000000005</v>
      </c>
      <c r="LG363">
        <v>26.390460000000001</v>
      </c>
      <c r="LH363" s="1">
        <v>8.2606719999999995E-4</v>
      </c>
      <c r="LI363">
        <v>0.20712349999999999</v>
      </c>
      <c r="LJ363">
        <v>0.88026550000000003</v>
      </c>
      <c r="LK363">
        <v>26.766030000000001</v>
      </c>
      <c r="LL363" s="1">
        <v>7.7480769999999999E-4</v>
      </c>
      <c r="LM363">
        <v>0.19441330000000001</v>
      </c>
      <c r="LN363">
        <v>0.87825640000000005</v>
      </c>
      <c r="LO363">
        <v>27.200389999999999</v>
      </c>
      <c r="LP363" s="1">
        <v>7.3275019999999996E-4</v>
      </c>
      <c r="LQ363">
        <v>0.18403620000000001</v>
      </c>
      <c r="LR363">
        <v>0.87607279999999998</v>
      </c>
      <c r="LS363">
        <v>27.568000000000001</v>
      </c>
      <c r="LT363" s="1">
        <v>6.9612500000000002E-4</v>
      </c>
      <c r="LU363">
        <v>0.17505689999999999</v>
      </c>
      <c r="LV363">
        <v>0.87395</v>
      </c>
      <c r="LW363">
        <v>28.279450000000001</v>
      </c>
      <c r="LX363" s="1">
        <v>6.6302440000000004E-4</v>
      </c>
      <c r="LY363">
        <v>0.16694639999999999</v>
      </c>
      <c r="LZ363">
        <v>0.8718051</v>
      </c>
      <c r="MA363">
        <v>28.740159999999999</v>
      </c>
      <c r="MB363" s="1">
        <v>6.3242820000000005E-4</v>
      </c>
      <c r="MC363">
        <v>0.1594468</v>
      </c>
      <c r="MD363">
        <v>0.86965879999999995</v>
      </c>
      <c r="ME363">
        <v>28.52702</v>
      </c>
      <c r="MF363" s="1">
        <v>6.0409099999999996E-4</v>
      </c>
      <c r="MG363">
        <v>0.15247369999999999</v>
      </c>
      <c r="MH363">
        <v>0.86755009999999999</v>
      </c>
      <c r="MI363">
        <v>28.1235</v>
      </c>
      <c r="MJ363" s="1">
        <v>5.7742429999999999E-4</v>
      </c>
      <c r="MK363">
        <v>0.1459106</v>
      </c>
      <c r="ML363">
        <v>0.86539029999999995</v>
      </c>
      <c r="MM363">
        <v>27.814800000000002</v>
      </c>
      <c r="MN363" s="1">
        <v>5.5226210000000001E-4</v>
      </c>
      <c r="MO363">
        <v>0.1397272</v>
      </c>
      <c r="MP363">
        <v>0.86313649999999997</v>
      </c>
      <c r="MQ363">
        <v>28.0929</v>
      </c>
      <c r="MR363" s="1">
        <v>5.2844640000000004E-4</v>
      </c>
      <c r="MS363">
        <v>0.13387460000000001</v>
      </c>
      <c r="MT363">
        <v>0.86130119999999999</v>
      </c>
      <c r="MU363">
        <v>28.489350000000002</v>
      </c>
      <c r="MV363" s="1">
        <v>5.0592780000000004E-4</v>
      </c>
      <c r="MW363">
        <v>0.12826789999999999</v>
      </c>
      <c r="MX363">
        <v>0.85941219999999996</v>
      </c>
      <c r="MY363">
        <v>28.73049</v>
      </c>
      <c r="MZ363" s="1">
        <v>4.846532E-4</v>
      </c>
      <c r="NA363">
        <v>0.12298729999999999</v>
      </c>
      <c r="NB363">
        <v>0.85758160000000005</v>
      </c>
      <c r="NC363">
        <v>29.091249999999999</v>
      </c>
      <c r="ND363" s="1">
        <v>4.6431089999999999E-4</v>
      </c>
      <c r="NE363">
        <v>0.1179137</v>
      </c>
      <c r="NF363">
        <v>0.85568200000000005</v>
      </c>
      <c r="NG363">
        <v>29.180610000000001</v>
      </c>
      <c r="NH363" s="1">
        <v>4.4484469999999998E-4</v>
      </c>
      <c r="NI363">
        <v>0.11307300000000001</v>
      </c>
      <c r="NJ363">
        <v>0.85410710000000001</v>
      </c>
      <c r="NK363">
        <v>28.924379999999999</v>
      </c>
      <c r="NL363" s="1">
        <v>4.2658509999999998E-4</v>
      </c>
      <c r="NM363">
        <v>0.1084857</v>
      </c>
      <c r="NN363">
        <v>0.85235910000000004</v>
      </c>
      <c r="NO363">
        <v>28.557670000000002</v>
      </c>
      <c r="NP363" s="1">
        <v>4.092085E-4</v>
      </c>
      <c r="NQ363">
        <v>0.10412689999999999</v>
      </c>
      <c r="NR363">
        <v>0.85069349999999999</v>
      </c>
      <c r="NS363">
        <v>28.08615</v>
      </c>
      <c r="NT363" s="1">
        <v>3.9243090000000002E-4</v>
      </c>
      <c r="NU363">
        <v>9.9938570000000004E-2</v>
      </c>
      <c r="NV363">
        <v>0.84923210000000005</v>
      </c>
      <c r="NW363">
        <v>27.745979999999999</v>
      </c>
      <c r="NX363" s="1">
        <v>3.7669549999999998E-4</v>
      </c>
      <c r="NY363">
        <v>9.6010189999999995E-2</v>
      </c>
      <c r="NZ363">
        <v>0.84781470000000003</v>
      </c>
      <c r="OA363">
        <v>27.838789999999999</v>
      </c>
      <c r="OB363" s="1">
        <v>3.6145220000000002E-4</v>
      </c>
      <c r="OC363">
        <v>9.2212509999999998E-2</v>
      </c>
      <c r="OD363">
        <v>0.84661319999999995</v>
      </c>
      <c r="OE363">
        <v>27.79148</v>
      </c>
      <c r="OF363" s="1">
        <v>3.4705290000000002E-4</v>
      </c>
      <c r="OG363">
        <v>8.8586520000000002E-2</v>
      </c>
      <c r="OH363">
        <v>0.84529480000000001</v>
      </c>
      <c r="OI363">
        <v>27.821529999999999</v>
      </c>
      <c r="OJ363" s="1">
        <v>3.333818E-4</v>
      </c>
      <c r="OK363">
        <v>8.5150950000000003E-2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0.44589600000000001</v>
      </c>
      <c r="G364">
        <v>24.609739999999999</v>
      </c>
      <c r="H364">
        <v>0</v>
      </c>
      <c r="I364">
        <v>0</v>
      </c>
      <c r="J364">
        <v>0.44365650000000001</v>
      </c>
      <c r="K364">
        <v>24.54691</v>
      </c>
      <c r="L364">
        <v>0</v>
      </c>
      <c r="M364">
        <v>0</v>
      </c>
      <c r="N364">
        <v>0.44174370000000002</v>
      </c>
      <c r="O364">
        <v>24.706980000000001</v>
      </c>
      <c r="P364">
        <v>0</v>
      </c>
      <c r="Q364">
        <v>0</v>
      </c>
      <c r="R364">
        <v>0.44023370000000001</v>
      </c>
      <c r="S364">
        <v>24.570620000000002</v>
      </c>
      <c r="T364">
        <v>0</v>
      </c>
      <c r="U364">
        <v>0</v>
      </c>
      <c r="V364">
        <v>0.43886540000000002</v>
      </c>
      <c r="W364">
        <v>24.385200000000001</v>
      </c>
      <c r="X364">
        <v>0</v>
      </c>
      <c r="Y364">
        <v>0</v>
      </c>
      <c r="Z364">
        <v>0.43764409999999998</v>
      </c>
      <c r="AA364">
        <v>24.161020000000001</v>
      </c>
      <c r="AB364">
        <v>0</v>
      </c>
      <c r="AC364">
        <v>0</v>
      </c>
      <c r="AD364">
        <v>0.43632739999999998</v>
      </c>
      <c r="AE364">
        <v>23.92033</v>
      </c>
      <c r="AF364">
        <v>0</v>
      </c>
      <c r="AG364">
        <v>0</v>
      </c>
      <c r="AH364">
        <v>0.43466379999999999</v>
      </c>
      <c r="AI364">
        <v>23.739719999999998</v>
      </c>
      <c r="AJ364">
        <v>0</v>
      </c>
      <c r="AK364">
        <v>0</v>
      </c>
      <c r="AL364">
        <v>0.43294359999999998</v>
      </c>
      <c r="AM364">
        <v>23.979990000000001</v>
      </c>
      <c r="AN364">
        <v>0</v>
      </c>
      <c r="AO364">
        <v>0</v>
      </c>
      <c r="AP364">
        <v>0.43150759999999999</v>
      </c>
      <c r="AQ364">
        <v>23.971240000000002</v>
      </c>
      <c r="AR364">
        <v>0</v>
      </c>
      <c r="AS364">
        <v>0</v>
      </c>
      <c r="AT364">
        <v>0.43060359999999998</v>
      </c>
      <c r="AU364">
        <v>23.982620000000001</v>
      </c>
      <c r="AV364">
        <v>0</v>
      </c>
      <c r="AW364">
        <v>0</v>
      </c>
      <c r="AX364">
        <v>0.42986970000000002</v>
      </c>
      <c r="AY364">
        <v>23.966380000000001</v>
      </c>
      <c r="AZ364">
        <v>0</v>
      </c>
      <c r="BA364">
        <v>0</v>
      </c>
      <c r="BB364">
        <v>0.42961729999999998</v>
      </c>
      <c r="BC364">
        <v>23.907889999999998</v>
      </c>
      <c r="BD364">
        <v>0</v>
      </c>
      <c r="BE364">
        <v>0</v>
      </c>
      <c r="BF364">
        <v>0.42981229999999998</v>
      </c>
      <c r="BG364">
        <v>23.80012</v>
      </c>
      <c r="BH364">
        <v>0</v>
      </c>
      <c r="BI364">
        <v>0</v>
      </c>
      <c r="BJ364">
        <v>0.43025849999999999</v>
      </c>
      <c r="BK364">
        <v>23.835260000000002</v>
      </c>
      <c r="BL364">
        <v>0</v>
      </c>
      <c r="BM364">
        <v>0</v>
      </c>
      <c r="BN364">
        <v>0.43106369999999999</v>
      </c>
      <c r="BO364">
        <v>24.134180000000001</v>
      </c>
      <c r="BP364">
        <v>0</v>
      </c>
      <c r="BQ364">
        <v>0</v>
      </c>
      <c r="BR364">
        <v>0.4322165</v>
      </c>
      <c r="BS364">
        <v>24.601700000000001</v>
      </c>
      <c r="BT364">
        <v>0</v>
      </c>
      <c r="BU364">
        <v>0</v>
      </c>
      <c r="BV364">
        <v>0.4336431</v>
      </c>
      <c r="BW364">
        <v>25.063089999999999</v>
      </c>
      <c r="BX364">
        <v>8.9600799999999999E-37</v>
      </c>
      <c r="BY364">
        <v>4.2663370000000001E-34</v>
      </c>
      <c r="BZ364">
        <v>0.43529040000000002</v>
      </c>
      <c r="CA364">
        <v>25.376460000000002</v>
      </c>
      <c r="CB364">
        <v>3.0845680000000001E-26</v>
      </c>
      <c r="CC364">
        <v>1.4624700000000001E-23</v>
      </c>
      <c r="CD364">
        <v>0.44501550000000001</v>
      </c>
      <c r="CE364">
        <v>25.45262</v>
      </c>
      <c r="CF364" s="1">
        <v>7.9383599999999994E-21</v>
      </c>
      <c r="CG364" s="1">
        <v>3.6473200000000001E-18</v>
      </c>
      <c r="CH364">
        <v>0.46095540000000002</v>
      </c>
      <c r="CI364">
        <v>25.221219999999999</v>
      </c>
      <c r="CJ364" s="1">
        <v>6.0356650000000005E-14</v>
      </c>
      <c r="CK364" s="1">
        <v>2.0871830000000001E-11</v>
      </c>
      <c r="CL364">
        <v>0.47859410000000002</v>
      </c>
      <c r="CM364">
        <v>24.916260000000001</v>
      </c>
      <c r="CN364" s="1">
        <v>4.1194610000000001E-10</v>
      </c>
      <c r="CO364" s="1">
        <v>1.331516E-7</v>
      </c>
      <c r="CP364">
        <v>0.49798389999999998</v>
      </c>
      <c r="CQ364">
        <v>24.57564</v>
      </c>
      <c r="CR364" s="1">
        <v>2.78983E-7</v>
      </c>
      <c r="CS364" s="1">
        <v>8.8007440000000003E-5</v>
      </c>
      <c r="CT364">
        <v>0.51994229999999997</v>
      </c>
      <c r="CU364">
        <v>24.58511</v>
      </c>
      <c r="CV364" s="1">
        <v>4.5591859999999997E-5</v>
      </c>
      <c r="CW364" s="1">
        <v>1.410201E-2</v>
      </c>
      <c r="CX364">
        <v>0.54397910000000005</v>
      </c>
      <c r="CY364">
        <v>24.847650000000002</v>
      </c>
      <c r="CZ364" s="1">
        <v>2.586676E-3</v>
      </c>
      <c r="DA364" s="1">
        <v>0.78268709999999997</v>
      </c>
      <c r="DB364">
        <v>0.57003479999999995</v>
      </c>
      <c r="DC364">
        <v>25.06832</v>
      </c>
      <c r="DD364" s="1">
        <v>6.2130150000000002E-2</v>
      </c>
      <c r="DE364" s="1">
        <v>18.30678</v>
      </c>
      <c r="DF364">
        <v>0.59856189999999998</v>
      </c>
      <c r="DG364">
        <v>25.289480000000001</v>
      </c>
      <c r="DH364" s="1">
        <v>0.7266821</v>
      </c>
      <c r="DI364" s="1">
        <v>207.28790000000001</v>
      </c>
      <c r="DJ364">
        <v>0.63018750000000001</v>
      </c>
      <c r="DK364">
        <v>25.21951</v>
      </c>
      <c r="DL364" s="1">
        <v>4.6012409999999999</v>
      </c>
      <c r="DM364" s="1">
        <v>1258.049</v>
      </c>
      <c r="DN364">
        <v>0.66650089999999995</v>
      </c>
      <c r="DO364">
        <v>24.999130000000001</v>
      </c>
      <c r="DP364" s="1">
        <v>17.129000000000001</v>
      </c>
      <c r="DQ364">
        <v>4426.4930000000004</v>
      </c>
      <c r="DR364">
        <v>0.71489630000000004</v>
      </c>
      <c r="DS364">
        <v>24.567419999999998</v>
      </c>
      <c r="DT364" s="1">
        <v>40.033529999999999</v>
      </c>
      <c r="DU364">
        <v>9897.0259999999998</v>
      </c>
      <c r="DV364">
        <v>0.74363860000000004</v>
      </c>
      <c r="DW364">
        <v>24.006910000000001</v>
      </c>
      <c r="DX364">
        <v>62.171570000000003</v>
      </c>
      <c r="DY364">
        <v>15295.06</v>
      </c>
      <c r="DZ364">
        <v>0.73933499999999996</v>
      </c>
      <c r="EA364">
        <v>23.897069999999999</v>
      </c>
      <c r="EB364">
        <v>68.239260000000002</v>
      </c>
      <c r="EC364">
        <v>17081.34</v>
      </c>
      <c r="ED364">
        <v>0.73517270000000001</v>
      </c>
      <c r="EE364">
        <v>24.075780000000002</v>
      </c>
      <c r="EF364">
        <v>54.996209999999998</v>
      </c>
      <c r="EG364">
        <v>13981.73</v>
      </c>
      <c r="EH364">
        <v>0.73170939999999995</v>
      </c>
      <c r="EI364">
        <v>24.414400000000001</v>
      </c>
      <c r="EJ364">
        <v>33.786769999999997</v>
      </c>
      <c r="EK364">
        <v>8713.5580000000009</v>
      </c>
      <c r="EL364">
        <v>0.72817169999999998</v>
      </c>
      <c r="EM364">
        <v>24.741669999999999</v>
      </c>
      <c r="EN364">
        <v>16.42417</v>
      </c>
      <c r="EO364">
        <v>4290.3320000000003</v>
      </c>
      <c r="EP364">
        <v>0.7245859</v>
      </c>
      <c r="EQ364">
        <v>24.764659999999999</v>
      </c>
      <c r="ER364">
        <v>6.5377890000000001</v>
      </c>
      <c r="ES364">
        <v>1728.5519999999999</v>
      </c>
      <c r="ET364">
        <v>0.72091249999999996</v>
      </c>
      <c r="EU364">
        <v>24.55424</v>
      </c>
      <c r="EV364">
        <v>2.2040359999999999</v>
      </c>
      <c r="EW364">
        <v>588.8501</v>
      </c>
      <c r="EX364">
        <v>0.71705010000000002</v>
      </c>
      <c r="EY364">
        <v>24.283359999999998</v>
      </c>
      <c r="EZ364">
        <v>0.6667227</v>
      </c>
      <c r="FA364">
        <v>179.3014</v>
      </c>
      <c r="FB364">
        <v>0.71334759999999997</v>
      </c>
      <c r="FC364">
        <v>24.0687</v>
      </c>
      <c r="FD364">
        <v>0.2117077</v>
      </c>
      <c r="FE364">
        <v>56.601970000000001</v>
      </c>
      <c r="FF364">
        <v>0.71047629999999995</v>
      </c>
      <c r="FG364">
        <v>24.449000000000002</v>
      </c>
      <c r="FH364">
        <v>9.6404290000000004E-2</v>
      </c>
      <c r="FI364">
        <v>25.211659999999998</v>
      </c>
      <c r="FJ364">
        <v>0.70738760000000001</v>
      </c>
      <c r="FK364">
        <v>24.877179999999999</v>
      </c>
      <c r="FL364">
        <v>7.1109329999999998E-2</v>
      </c>
      <c r="FM364">
        <v>18.25629</v>
      </c>
      <c r="FN364">
        <v>0.70533480000000004</v>
      </c>
      <c r="FO364">
        <v>25.237649999999999</v>
      </c>
      <c r="FP364">
        <v>6.544498E-2</v>
      </c>
      <c r="FQ364">
        <v>16.710360000000001</v>
      </c>
      <c r="FR364">
        <v>0.70372820000000003</v>
      </c>
      <c r="FS364">
        <v>25.514810000000001</v>
      </c>
      <c r="FT364">
        <v>6.2554109999999996E-2</v>
      </c>
      <c r="FU364">
        <v>15.95687</v>
      </c>
      <c r="FV364">
        <v>0.70247800000000005</v>
      </c>
      <c r="FW364">
        <v>25.5397</v>
      </c>
      <c r="FX364">
        <v>5.9100260000000002E-2</v>
      </c>
      <c r="FY364">
        <v>15.06903</v>
      </c>
      <c r="FZ364">
        <v>0.701519</v>
      </c>
      <c r="GA364">
        <v>25.275400000000001</v>
      </c>
      <c r="GB364">
        <v>5.4970100000000001E-2</v>
      </c>
      <c r="GC364">
        <v>14.001799999999999</v>
      </c>
      <c r="GD364">
        <v>0.70037510000000003</v>
      </c>
      <c r="GE364">
        <v>24.819759999999999</v>
      </c>
      <c r="GF364">
        <v>5.0516419999999999E-2</v>
      </c>
      <c r="GG364">
        <v>12.855740000000001</v>
      </c>
      <c r="GH364">
        <v>0.69929410000000003</v>
      </c>
      <c r="GI364">
        <v>24.441870000000002</v>
      </c>
      <c r="GJ364" s="1">
        <v>4.605306E-2</v>
      </c>
      <c r="GK364">
        <v>11.704940000000001</v>
      </c>
      <c r="GL364">
        <v>0.69821690000000003</v>
      </c>
      <c r="GM364">
        <v>24.776859999999999</v>
      </c>
      <c r="GN364" s="1">
        <v>4.1818969999999997E-2</v>
      </c>
      <c r="GO364">
        <v>10.61341</v>
      </c>
      <c r="GP364">
        <v>0.69807450000000004</v>
      </c>
      <c r="GQ364">
        <v>25.34937</v>
      </c>
      <c r="GR364" s="1">
        <v>3.7974180000000003E-2</v>
      </c>
      <c r="GS364">
        <v>9.6160370000000004</v>
      </c>
      <c r="GT364">
        <v>0.69775410000000004</v>
      </c>
      <c r="GU364">
        <v>25.98366</v>
      </c>
      <c r="GV364" s="1">
        <v>3.4514080000000003E-2</v>
      </c>
      <c r="GW364">
        <v>8.7265490000000003</v>
      </c>
      <c r="GX364">
        <v>0.69743820000000001</v>
      </c>
      <c r="GY364">
        <v>26.658049999999999</v>
      </c>
      <c r="GZ364" s="1">
        <v>3.1327439999999998E-2</v>
      </c>
      <c r="HA364">
        <v>7.9073880000000001</v>
      </c>
      <c r="HB364">
        <v>0.69699829999999996</v>
      </c>
      <c r="HC364">
        <v>27.006119999999999</v>
      </c>
      <c r="HD364" s="1">
        <v>2.843242E-2</v>
      </c>
      <c r="HE364">
        <v>7.1693819999999997</v>
      </c>
      <c r="HF364">
        <v>0.6966137</v>
      </c>
      <c r="HG364">
        <v>26.815919999999998</v>
      </c>
      <c r="HH364">
        <v>2.583995E-2</v>
      </c>
      <c r="HI364">
        <v>6.5100769999999999</v>
      </c>
      <c r="HJ364">
        <v>0.69626310000000002</v>
      </c>
      <c r="HK364">
        <v>26.400659999999998</v>
      </c>
      <c r="HL364" s="1">
        <v>2.3472549999999998E-2</v>
      </c>
      <c r="HM364">
        <v>5.9104320000000001</v>
      </c>
      <c r="HN364">
        <v>0.69590830000000004</v>
      </c>
      <c r="HO364">
        <v>25.929320000000001</v>
      </c>
      <c r="HP364" s="1">
        <v>2.130746E-2</v>
      </c>
      <c r="HQ364">
        <v>5.3641959999999997</v>
      </c>
      <c r="HR364">
        <v>0.69583390000000001</v>
      </c>
      <c r="HS364">
        <v>25.962759999999999</v>
      </c>
      <c r="HT364" s="1">
        <v>1.934015E-2</v>
      </c>
      <c r="HU364">
        <v>4.8674569999999999</v>
      </c>
      <c r="HV364">
        <v>0.69606809999999997</v>
      </c>
      <c r="HW364">
        <v>26.368860000000002</v>
      </c>
      <c r="HX364" s="1">
        <v>1.7576499999999998E-2</v>
      </c>
      <c r="HY364">
        <v>4.4210120000000002</v>
      </c>
      <c r="HZ364">
        <v>0.69654939999999999</v>
      </c>
      <c r="IA364">
        <v>26.889530000000001</v>
      </c>
      <c r="IB364" s="1">
        <v>1.598194E-2</v>
      </c>
      <c r="IC364">
        <v>4.0169639999999998</v>
      </c>
      <c r="ID364">
        <v>0.6972604</v>
      </c>
      <c r="IE364">
        <v>27.520569999999999</v>
      </c>
      <c r="IF364" s="1">
        <v>1.4530909999999999E-2</v>
      </c>
      <c r="IG364">
        <v>3.6489259999999999</v>
      </c>
      <c r="IH364">
        <v>0.6984011</v>
      </c>
      <c r="II364">
        <v>27.799060000000001</v>
      </c>
      <c r="IJ364" s="1">
        <v>1.3229080000000001E-2</v>
      </c>
      <c r="IK364">
        <v>3.317952</v>
      </c>
      <c r="IL364">
        <v>0.69942839999999995</v>
      </c>
      <c r="IM364">
        <v>27.596630000000001</v>
      </c>
      <c r="IN364" s="1">
        <v>1.2029720000000001E-2</v>
      </c>
      <c r="IO364">
        <v>3.0139469999999999</v>
      </c>
      <c r="IP364">
        <v>0.70038250000000002</v>
      </c>
      <c r="IQ364">
        <v>27.170480000000001</v>
      </c>
      <c r="IR364" s="1">
        <v>1.094149E-2</v>
      </c>
      <c r="IS364">
        <v>2.7389589999999999</v>
      </c>
      <c r="IT364">
        <v>0.70133500000000004</v>
      </c>
      <c r="IU364">
        <v>26.643439999999998</v>
      </c>
      <c r="IV364" s="1">
        <v>9.9230870000000006E-3</v>
      </c>
      <c r="IW364">
        <v>2.4815770000000001</v>
      </c>
      <c r="IX364">
        <v>0.70248880000000002</v>
      </c>
      <c r="IY364">
        <v>26.460519999999999</v>
      </c>
      <c r="IZ364" s="1">
        <v>8.9676449999999998E-3</v>
      </c>
      <c r="JA364">
        <v>2.2400739999999999</v>
      </c>
      <c r="JB364">
        <v>0.70359769999999999</v>
      </c>
      <c r="JC364">
        <v>26.314050000000002</v>
      </c>
      <c r="JD364" s="1">
        <v>8.0589909999999997E-3</v>
      </c>
      <c r="JE364">
        <v>2.0110549999999998</v>
      </c>
      <c r="JF364">
        <v>0.70474729999999997</v>
      </c>
      <c r="JG364">
        <v>26.36084</v>
      </c>
      <c r="JH364" s="1">
        <v>7.1991779999999997E-3</v>
      </c>
      <c r="JI364">
        <v>1.794532</v>
      </c>
      <c r="JJ364">
        <v>0.70585909999999996</v>
      </c>
      <c r="JK364">
        <v>26.43337</v>
      </c>
      <c r="JL364" s="1">
        <v>6.3710340000000002E-3</v>
      </c>
      <c r="JM364">
        <v>1.586598</v>
      </c>
      <c r="JN364">
        <v>0.70685489999999995</v>
      </c>
      <c r="JO364">
        <v>26.530190000000001</v>
      </c>
      <c r="JP364" s="1">
        <v>5.5671699999999998E-3</v>
      </c>
      <c r="JQ364">
        <v>1.385608</v>
      </c>
      <c r="JR364">
        <v>0.70765710000000004</v>
      </c>
      <c r="JS364">
        <v>26.739709999999999</v>
      </c>
      <c r="JT364" s="1">
        <v>4.7775739999999997E-3</v>
      </c>
      <c r="JU364">
        <v>1.1889259999999999</v>
      </c>
      <c r="JV364">
        <v>0.7083893</v>
      </c>
      <c r="JW364">
        <v>26.81617</v>
      </c>
      <c r="JX364" s="1">
        <v>4.0056120000000004E-3</v>
      </c>
      <c r="JY364">
        <v>0.99692890000000001</v>
      </c>
      <c r="JZ364">
        <v>0.7089318</v>
      </c>
      <c r="KA364">
        <v>26.762979999999999</v>
      </c>
      <c r="KB364" s="1">
        <v>3.2745309999999998E-3</v>
      </c>
      <c r="KC364">
        <v>0.81520669999999995</v>
      </c>
      <c r="KD364">
        <v>0.70896689999999996</v>
      </c>
      <c r="KE364">
        <v>27.112480000000001</v>
      </c>
      <c r="KF364" s="1">
        <v>2.6194349999999998E-3</v>
      </c>
      <c r="KG364">
        <v>0.6525609</v>
      </c>
      <c r="KH364">
        <v>0.70861969999999996</v>
      </c>
      <c r="KI364">
        <v>27.360060000000001</v>
      </c>
      <c r="KJ364" s="1">
        <v>2.0744359999999998E-3</v>
      </c>
      <c r="KK364">
        <v>0.51719360000000003</v>
      </c>
      <c r="KL364">
        <v>0.70801429999999999</v>
      </c>
      <c r="KM364">
        <v>27.455480000000001</v>
      </c>
      <c r="KN364" s="1">
        <v>1.6528039999999999E-3</v>
      </c>
      <c r="KO364">
        <v>0.41220489999999999</v>
      </c>
      <c r="KP364">
        <v>0.7073315</v>
      </c>
      <c r="KQ364">
        <v>27.605180000000001</v>
      </c>
      <c r="KR364" s="1">
        <v>1.3476779999999999E-3</v>
      </c>
      <c r="KS364">
        <v>0.33603620000000001</v>
      </c>
      <c r="KT364">
        <v>0.70671309999999998</v>
      </c>
      <c r="KU364">
        <v>27.545390000000001</v>
      </c>
      <c r="KV364" s="1">
        <v>1.137737E-3</v>
      </c>
      <c r="KW364">
        <v>0.28352250000000001</v>
      </c>
      <c r="KX364">
        <v>0.70604480000000003</v>
      </c>
      <c r="KY364">
        <v>27.175850000000001</v>
      </c>
      <c r="KZ364" s="1">
        <v>9.966141999999999E-4</v>
      </c>
      <c r="LA364">
        <v>0.2482309</v>
      </c>
      <c r="LB364">
        <v>0.70564890000000002</v>
      </c>
      <c r="LC364">
        <v>26.742930000000001</v>
      </c>
      <c r="LD364" s="1">
        <v>9.0036140000000005E-4</v>
      </c>
      <c r="LE364">
        <v>0.22418930000000001</v>
      </c>
      <c r="LF364">
        <v>0.70531169999999999</v>
      </c>
      <c r="LG364">
        <v>26.41987</v>
      </c>
      <c r="LH364" s="1">
        <v>8.3149669999999995E-4</v>
      </c>
      <c r="LI364">
        <v>0.2070389</v>
      </c>
      <c r="LJ364">
        <v>0.70490629999999999</v>
      </c>
      <c r="LK364">
        <v>26.779489999999999</v>
      </c>
      <c r="LL364" s="1">
        <v>7.7901239999999996E-4</v>
      </c>
      <c r="LM364">
        <v>0.19405800000000001</v>
      </c>
      <c r="LN364">
        <v>0.70450970000000002</v>
      </c>
      <c r="LO364">
        <v>27.205870000000001</v>
      </c>
      <c r="LP364" s="1">
        <v>7.3627619999999997E-4</v>
      </c>
      <c r="LQ364">
        <v>0.18353169999999999</v>
      </c>
      <c r="LR364">
        <v>0.704067</v>
      </c>
      <c r="LS364">
        <v>27.567740000000001</v>
      </c>
      <c r="LT364">
        <v>6.9921640000000004E-4</v>
      </c>
      <c r="LU364">
        <v>0.1744559</v>
      </c>
      <c r="LV364">
        <v>0.70372610000000002</v>
      </c>
      <c r="LW364">
        <v>28.25666</v>
      </c>
      <c r="LX364" s="1">
        <v>6.6584309999999998E-4</v>
      </c>
      <c r="LY364">
        <v>0.16628419999999999</v>
      </c>
      <c r="LZ364">
        <v>0.70348699999999997</v>
      </c>
      <c r="MA364">
        <v>28.72</v>
      </c>
      <c r="MB364" s="1">
        <v>6.3506079999999996E-4</v>
      </c>
      <c r="MC364">
        <v>0.15874530000000001</v>
      </c>
      <c r="MD364">
        <v>0.70328789999999997</v>
      </c>
      <c r="ME364">
        <v>28.533560000000001</v>
      </c>
      <c r="MF364" s="1">
        <v>6.0652760000000003E-4</v>
      </c>
      <c r="MG364">
        <v>0.15172920000000001</v>
      </c>
      <c r="MH364">
        <v>0.7031828</v>
      </c>
      <c r="MI364">
        <v>28.140969999999999</v>
      </c>
      <c r="MJ364" s="1">
        <v>5.797059E-4</v>
      </c>
      <c r="MK364">
        <v>0.14513219999999999</v>
      </c>
      <c r="ML364">
        <v>0.70301590000000003</v>
      </c>
      <c r="MM364">
        <v>27.847719999999999</v>
      </c>
      <c r="MN364" s="1">
        <v>5.5441479999999998E-4</v>
      </c>
      <c r="MO364">
        <v>0.1389215</v>
      </c>
      <c r="MP364">
        <v>0.70282670000000003</v>
      </c>
      <c r="MQ364">
        <v>28.115449999999999</v>
      </c>
      <c r="MR364" s="1">
        <v>5.3047320000000002E-4</v>
      </c>
      <c r="MS364">
        <v>0.13303809999999999</v>
      </c>
      <c r="MT364">
        <v>0.70294230000000002</v>
      </c>
      <c r="MU364">
        <v>28.510179999999998</v>
      </c>
      <c r="MV364" s="1">
        <v>5.07911E-4</v>
      </c>
      <c r="MW364">
        <v>0.12743309999999999</v>
      </c>
      <c r="MX364">
        <v>0.70298970000000005</v>
      </c>
      <c r="MY364">
        <v>28.739599999999999</v>
      </c>
      <c r="MZ364" s="1">
        <v>4.8651780000000001E-4</v>
      </c>
      <c r="NA364">
        <v>0.12212870000000001</v>
      </c>
      <c r="NB364">
        <v>0.70310379999999995</v>
      </c>
      <c r="NC364">
        <v>29.08081</v>
      </c>
      <c r="ND364" s="1">
        <v>4.6605060000000001E-4</v>
      </c>
      <c r="NE364">
        <v>0.11703620000000001</v>
      </c>
      <c r="NF364">
        <v>0.70310910000000004</v>
      </c>
      <c r="NG364">
        <v>29.17042</v>
      </c>
      <c r="NH364" s="1">
        <v>4.4650240000000002E-4</v>
      </c>
      <c r="NI364">
        <v>0.1121883</v>
      </c>
      <c r="NJ364">
        <v>0.70346529999999996</v>
      </c>
      <c r="NK364">
        <v>28.933250000000001</v>
      </c>
      <c r="NL364" s="1">
        <v>4.2824369999999999E-4</v>
      </c>
      <c r="NM364">
        <v>0.10761850000000001</v>
      </c>
      <c r="NN364">
        <v>0.70367710000000006</v>
      </c>
      <c r="NO364">
        <v>28.581230000000001</v>
      </c>
      <c r="NP364" s="1">
        <v>4.1075500000000001E-4</v>
      </c>
      <c r="NQ364">
        <v>0.1032515</v>
      </c>
      <c r="NR364">
        <v>0.70361689999999999</v>
      </c>
      <c r="NS364">
        <v>28.130220000000001</v>
      </c>
      <c r="NT364" s="1">
        <v>3.938894E-4</v>
      </c>
      <c r="NU364">
        <v>9.9073499999999995E-2</v>
      </c>
      <c r="NV364">
        <v>0.70336710000000002</v>
      </c>
      <c r="NW364">
        <v>27.79008</v>
      </c>
      <c r="NX364" s="1">
        <v>3.780872E-4</v>
      </c>
      <c r="NY364">
        <v>9.5154459999999996E-2</v>
      </c>
      <c r="NZ364">
        <v>0.70311120000000005</v>
      </c>
      <c r="OA364">
        <v>27.865169999999999</v>
      </c>
      <c r="OB364" s="1">
        <v>3.6283609999999999E-4</v>
      </c>
      <c r="OC364">
        <v>9.1380779999999995E-2</v>
      </c>
      <c r="OD364">
        <v>0.70301409999999998</v>
      </c>
      <c r="OE364">
        <v>27.815460000000002</v>
      </c>
      <c r="OF364" s="1">
        <v>3.4838069999999999E-4</v>
      </c>
      <c r="OG364">
        <v>8.7766159999999996E-2</v>
      </c>
      <c r="OH364">
        <v>0.70281780000000005</v>
      </c>
      <c r="OI364">
        <v>27.82489</v>
      </c>
      <c r="OJ364" s="1">
        <v>3.3461150000000002E-4</v>
      </c>
      <c r="OK364">
        <v>8.4331059999999999E-2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0.37418439999999997</v>
      </c>
      <c r="G365">
        <v>24.682960000000001</v>
      </c>
      <c r="H365">
        <v>0</v>
      </c>
      <c r="I365">
        <v>0</v>
      </c>
      <c r="J365">
        <v>0.37269340000000001</v>
      </c>
      <c r="K365">
        <v>24.58971</v>
      </c>
      <c r="L365">
        <v>0</v>
      </c>
      <c r="M365">
        <v>0</v>
      </c>
      <c r="N365">
        <v>0.37141109999999999</v>
      </c>
      <c r="O365">
        <v>24.749669999999998</v>
      </c>
      <c r="P365">
        <v>0</v>
      </c>
      <c r="Q365">
        <v>0</v>
      </c>
      <c r="R365">
        <v>0.37036780000000002</v>
      </c>
      <c r="S365">
        <v>24.59675</v>
      </c>
      <c r="T365">
        <v>0</v>
      </c>
      <c r="U365">
        <v>0</v>
      </c>
      <c r="V365">
        <v>0.36940980000000001</v>
      </c>
      <c r="W365">
        <v>24.417149999999999</v>
      </c>
      <c r="X365">
        <v>0</v>
      </c>
      <c r="Y365">
        <v>0</v>
      </c>
      <c r="Z365">
        <v>0.36856100000000003</v>
      </c>
      <c r="AA365">
        <v>24.200559999999999</v>
      </c>
      <c r="AB365">
        <v>0</v>
      </c>
      <c r="AC365">
        <v>0</v>
      </c>
      <c r="AD365">
        <v>0.36765249999999999</v>
      </c>
      <c r="AE365">
        <v>23.961279999999999</v>
      </c>
      <c r="AF365">
        <v>0</v>
      </c>
      <c r="AG365">
        <v>0</v>
      </c>
      <c r="AH365">
        <v>0.36645220000000001</v>
      </c>
      <c r="AI365">
        <v>23.778960000000001</v>
      </c>
      <c r="AJ365">
        <v>0</v>
      </c>
      <c r="AK365">
        <v>0</v>
      </c>
      <c r="AL365">
        <v>0.36514150000000001</v>
      </c>
      <c r="AM365">
        <v>24.026610000000002</v>
      </c>
      <c r="AN365">
        <v>0</v>
      </c>
      <c r="AO365">
        <v>0</v>
      </c>
      <c r="AP365">
        <v>0.36393229999999999</v>
      </c>
      <c r="AQ365">
        <v>24.008009999999999</v>
      </c>
      <c r="AR365">
        <v>0</v>
      </c>
      <c r="AS365">
        <v>0</v>
      </c>
      <c r="AT365">
        <v>0.36303530000000001</v>
      </c>
      <c r="AU365">
        <v>24.005040000000001</v>
      </c>
      <c r="AV365">
        <v>0</v>
      </c>
      <c r="AW365">
        <v>0</v>
      </c>
      <c r="AX365">
        <v>0.36225839999999998</v>
      </c>
      <c r="AY365">
        <v>23.98038</v>
      </c>
      <c r="AZ365">
        <v>0</v>
      </c>
      <c r="BA365">
        <v>0</v>
      </c>
      <c r="BB365">
        <v>0.36176199999999997</v>
      </c>
      <c r="BC365">
        <v>23.926950000000001</v>
      </c>
      <c r="BD365">
        <v>0</v>
      </c>
      <c r="BE365">
        <v>0</v>
      </c>
      <c r="BF365">
        <v>0.36158699999999999</v>
      </c>
      <c r="BG365">
        <v>23.820830000000001</v>
      </c>
      <c r="BH365">
        <v>0</v>
      </c>
      <c r="BI365">
        <v>0</v>
      </c>
      <c r="BJ365">
        <v>0.36158050000000003</v>
      </c>
      <c r="BK365">
        <v>23.863900000000001</v>
      </c>
      <c r="BL365">
        <v>0</v>
      </c>
      <c r="BM365">
        <v>0</v>
      </c>
      <c r="BN365">
        <v>0.36179129999999998</v>
      </c>
      <c r="BO365">
        <v>24.174469999999999</v>
      </c>
      <c r="BP365">
        <v>0</v>
      </c>
      <c r="BQ365">
        <v>0</v>
      </c>
      <c r="BR365">
        <v>0.36229040000000001</v>
      </c>
      <c r="BS365">
        <v>24.654689999999999</v>
      </c>
      <c r="BT365">
        <v>0</v>
      </c>
      <c r="BU365">
        <v>0</v>
      </c>
      <c r="BV365">
        <v>0.36295300000000003</v>
      </c>
      <c r="BW365">
        <v>25.10819</v>
      </c>
      <c r="BX365">
        <v>2.5251359999999999E-37</v>
      </c>
      <c r="BY365">
        <v>1.3037769999999999E-34</v>
      </c>
      <c r="BZ365">
        <v>0.36376890000000001</v>
      </c>
      <c r="CA365">
        <v>25.40954</v>
      </c>
      <c r="CB365">
        <v>9.8037219999999994E-27</v>
      </c>
      <c r="CC365">
        <v>6.9028739999999995E-24</v>
      </c>
      <c r="CD365">
        <v>0.3767102</v>
      </c>
      <c r="CE365">
        <v>25.51484</v>
      </c>
      <c r="CF365" s="1">
        <v>1.8976659999999999E-21</v>
      </c>
      <c r="CG365" s="1">
        <v>1.312086E-18</v>
      </c>
      <c r="CH365">
        <v>0.39464840000000001</v>
      </c>
      <c r="CI365">
        <v>25.311920000000001</v>
      </c>
      <c r="CJ365" s="1">
        <v>1.9287200000000001E-14</v>
      </c>
      <c r="CK365" s="1">
        <v>1.176904E-11</v>
      </c>
      <c r="CL365">
        <v>0.41522170000000003</v>
      </c>
      <c r="CM365">
        <v>25.05303</v>
      </c>
      <c r="CN365" s="1">
        <v>1.862499E-10</v>
      </c>
      <c r="CO365" s="1">
        <v>9.6077179999999998E-8</v>
      </c>
      <c r="CP365">
        <v>0.4387163</v>
      </c>
      <c r="CQ365">
        <v>24.750610000000002</v>
      </c>
      <c r="CR365" s="1">
        <v>1.5113100000000001E-7</v>
      </c>
      <c r="CS365" s="1">
        <v>7.3944510000000004E-5</v>
      </c>
      <c r="CT365">
        <v>0.46660380000000001</v>
      </c>
      <c r="CU365">
        <v>24.776689999999999</v>
      </c>
      <c r="CV365" s="1">
        <v>2.814942E-5</v>
      </c>
      <c r="CW365" s="1">
        <v>1.33744E-2</v>
      </c>
      <c r="CX365">
        <v>0.4986872</v>
      </c>
      <c r="CY365">
        <v>25.034520000000001</v>
      </c>
      <c r="CZ365" s="1">
        <v>1.777388E-3</v>
      </c>
      <c r="DA365" s="1">
        <v>0.82660960000000006</v>
      </c>
      <c r="DB365">
        <v>0.53580110000000003</v>
      </c>
      <c r="DC365">
        <v>25.231169999999999</v>
      </c>
      <c r="DD365" s="1">
        <v>4.67056E-2</v>
      </c>
      <c r="DE365" s="1">
        <v>21.33081</v>
      </c>
      <c r="DF365">
        <v>0.57964479999999996</v>
      </c>
      <c r="DG365">
        <v>25.44622</v>
      </c>
      <c r="DH365" s="1">
        <v>0.58960979999999996</v>
      </c>
      <c r="DI365" s="1">
        <v>264.64429999999999</v>
      </c>
      <c r="DJ365">
        <v>0.63360749999999999</v>
      </c>
      <c r="DK365">
        <v>25.37284</v>
      </c>
      <c r="DL365" s="1">
        <v>3.9839880000000001</v>
      </c>
      <c r="DM365" s="1">
        <v>1750.44</v>
      </c>
      <c r="DN365">
        <v>0.70367009999999997</v>
      </c>
      <c r="DO365">
        <v>25.17783</v>
      </c>
      <c r="DP365" s="1">
        <v>15.661379999999999</v>
      </c>
      <c r="DQ365">
        <v>6684.6559999999999</v>
      </c>
      <c r="DR365">
        <v>0.73783120000000002</v>
      </c>
      <c r="DS365">
        <v>24.637409999999999</v>
      </c>
      <c r="DT365" s="1">
        <v>37.946869999999997</v>
      </c>
      <c r="DU365">
        <v>16025.74</v>
      </c>
      <c r="DV365">
        <v>0.73291459999999997</v>
      </c>
      <c r="DW365">
        <v>24.071760000000001</v>
      </c>
      <c r="DX365">
        <v>60.670009999999998</v>
      </c>
      <c r="DY365">
        <v>25831.54</v>
      </c>
      <c r="DZ365">
        <v>0.72881130000000005</v>
      </c>
      <c r="EA365">
        <v>23.882750000000001</v>
      </c>
      <c r="EB365">
        <v>68.471130000000002</v>
      </c>
      <c r="EC365">
        <v>29549.57</v>
      </c>
      <c r="ED365">
        <v>0.72478690000000001</v>
      </c>
      <c r="EE365">
        <v>24.042179999999998</v>
      </c>
      <c r="EF365">
        <v>56.579810000000002</v>
      </c>
      <c r="EG365">
        <v>25028.85</v>
      </c>
      <c r="EH365">
        <v>0.72154050000000003</v>
      </c>
      <c r="EI365">
        <v>24.365020000000001</v>
      </c>
      <c r="EJ365">
        <v>35.621409999999997</v>
      </c>
      <c r="EK365">
        <v>16127.11</v>
      </c>
      <c r="EL365">
        <v>0.7181689</v>
      </c>
      <c r="EM365">
        <v>24.681339999999999</v>
      </c>
      <c r="EN365">
        <v>17.68817</v>
      </c>
      <c r="EO365">
        <v>8172.6530000000002</v>
      </c>
      <c r="EP365">
        <v>0.71469459999999996</v>
      </c>
      <c r="EQ365">
        <v>24.704879999999999</v>
      </c>
      <c r="ER365">
        <v>7.1756180000000001</v>
      </c>
      <c r="ES365">
        <v>3378.1</v>
      </c>
      <c r="ET365">
        <v>0.71118680000000001</v>
      </c>
      <c r="EU365">
        <v>24.502749999999999</v>
      </c>
      <c r="EV365">
        <v>2.4590939999999999</v>
      </c>
      <c r="EW365">
        <v>1176.3440000000001</v>
      </c>
      <c r="EX365">
        <v>0.70748390000000005</v>
      </c>
      <c r="EY365">
        <v>24.24436</v>
      </c>
      <c r="EZ365">
        <v>0.74989150000000004</v>
      </c>
      <c r="FA365">
        <v>362.17649999999998</v>
      </c>
      <c r="FB365">
        <v>0.70402509999999996</v>
      </c>
      <c r="FC365">
        <v>24.04609</v>
      </c>
      <c r="FD365">
        <v>0.23465520000000001</v>
      </c>
      <c r="FE365">
        <v>112.2122</v>
      </c>
      <c r="FF365">
        <v>0.70019089999999995</v>
      </c>
      <c r="FG365">
        <v>24.42266</v>
      </c>
      <c r="FH365">
        <v>0.1019924</v>
      </c>
      <c r="FI365">
        <v>46.862690000000001</v>
      </c>
      <c r="FJ365">
        <v>0.6963956</v>
      </c>
      <c r="FK365">
        <v>24.82855</v>
      </c>
      <c r="FL365">
        <v>7.2269539999999993E-2</v>
      </c>
      <c r="FM365">
        <v>31.955839999999998</v>
      </c>
      <c r="FN365">
        <v>0.6937934</v>
      </c>
      <c r="FO365">
        <v>25.183039999999998</v>
      </c>
      <c r="FP365">
        <v>6.576303E-2</v>
      </c>
      <c r="FQ365">
        <v>28.736409999999999</v>
      </c>
      <c r="FR365">
        <v>0.69177319999999998</v>
      </c>
      <c r="FS365">
        <v>25.450389999999999</v>
      </c>
      <c r="FT365">
        <v>6.283627E-2</v>
      </c>
      <c r="FU365">
        <v>27.39913</v>
      </c>
      <c r="FV365">
        <v>0.69009500000000001</v>
      </c>
      <c r="FW365">
        <v>25.485679999999999</v>
      </c>
      <c r="FX365">
        <v>5.9465110000000002E-2</v>
      </c>
      <c r="FY365">
        <v>25.916730000000001</v>
      </c>
      <c r="FZ365">
        <v>0.68854919999999997</v>
      </c>
      <c r="GA365">
        <v>25.24268</v>
      </c>
      <c r="GB365">
        <v>5.5379860000000003E-2</v>
      </c>
      <c r="GC365">
        <v>24.113900000000001</v>
      </c>
      <c r="GD365">
        <v>0.68686670000000005</v>
      </c>
      <c r="GE365">
        <v>24.8201</v>
      </c>
      <c r="GF365">
        <v>5.0943870000000002E-2</v>
      </c>
      <c r="GG365">
        <v>22.16009</v>
      </c>
      <c r="GH365">
        <v>0.68520230000000004</v>
      </c>
      <c r="GI365">
        <v>24.446549999999998</v>
      </c>
      <c r="GJ365">
        <v>4.6470150000000002E-2</v>
      </c>
      <c r="GK365">
        <v>20.183520000000001</v>
      </c>
      <c r="GL365">
        <v>0.683527</v>
      </c>
      <c r="GM365">
        <v>24.74804</v>
      </c>
      <c r="GN365" s="1">
        <v>4.2208530000000001E-2</v>
      </c>
      <c r="GO365">
        <v>18.298839999999998</v>
      </c>
      <c r="GP365">
        <v>0.68194699999999997</v>
      </c>
      <c r="GQ365">
        <v>25.301380000000002</v>
      </c>
      <c r="GR365" s="1">
        <v>3.8326499999999999E-2</v>
      </c>
      <c r="GS365">
        <v>16.57704</v>
      </c>
      <c r="GT365">
        <v>0.67951090000000003</v>
      </c>
      <c r="GU365">
        <v>25.91882</v>
      </c>
      <c r="GV365" s="1">
        <v>3.4828530000000003E-2</v>
      </c>
      <c r="GW365">
        <v>15.035030000000001</v>
      </c>
      <c r="GX365">
        <v>0.67774109999999999</v>
      </c>
      <c r="GY365">
        <v>26.588660000000001</v>
      </c>
      <c r="GZ365" s="1">
        <v>3.1615030000000002E-2</v>
      </c>
      <c r="HA365">
        <v>13.620850000000001</v>
      </c>
      <c r="HB365">
        <v>0.67584509999999998</v>
      </c>
      <c r="HC365">
        <v>26.946120000000001</v>
      </c>
      <c r="HD365">
        <v>2.869145E-2</v>
      </c>
      <c r="HE365">
        <v>12.34643</v>
      </c>
      <c r="HF365">
        <v>0.67403959999999996</v>
      </c>
      <c r="HG365">
        <v>26.79683</v>
      </c>
      <c r="HH365" s="1">
        <v>2.607406E-2</v>
      </c>
      <c r="HI365">
        <v>11.20786</v>
      </c>
      <c r="HJ365">
        <v>0.672296</v>
      </c>
      <c r="HK365">
        <v>26.410540000000001</v>
      </c>
      <c r="HL365" s="1">
        <v>2.3686559999999999E-2</v>
      </c>
      <c r="HM365">
        <v>10.17446</v>
      </c>
      <c r="HN365">
        <v>0.67060059999999999</v>
      </c>
      <c r="HO365">
        <v>25.95956</v>
      </c>
      <c r="HP365" s="1">
        <v>2.1502429999999999E-2</v>
      </c>
      <c r="HQ365">
        <v>9.2323319999999995</v>
      </c>
      <c r="HR365">
        <v>0.669211</v>
      </c>
      <c r="HS365">
        <v>25.983930000000001</v>
      </c>
      <c r="HT365" s="1">
        <v>1.951725E-2</v>
      </c>
      <c r="HU365">
        <v>8.3764249999999993</v>
      </c>
      <c r="HV365">
        <v>0.66816240000000005</v>
      </c>
      <c r="HW365">
        <v>26.368860000000002</v>
      </c>
      <c r="HX365" s="1">
        <v>1.773599E-2</v>
      </c>
      <c r="HY365">
        <v>7.606338</v>
      </c>
      <c r="HZ365">
        <v>0.66747380000000001</v>
      </c>
      <c r="IA365">
        <v>26.859839999999998</v>
      </c>
      <c r="IB365" s="1">
        <v>1.6126439999999999E-2</v>
      </c>
      <c r="IC365">
        <v>6.9100760000000001</v>
      </c>
      <c r="ID365">
        <v>0.66709039999999997</v>
      </c>
      <c r="IE365">
        <v>27.47467</v>
      </c>
      <c r="IF365" s="1">
        <v>1.466285E-2</v>
      </c>
      <c r="IG365">
        <v>6.2767629999999999</v>
      </c>
      <c r="IH365">
        <v>0.66695320000000002</v>
      </c>
      <c r="II365">
        <v>27.759709999999998</v>
      </c>
      <c r="IJ365" s="1">
        <v>1.334889E-2</v>
      </c>
      <c r="IK365">
        <v>5.7077309999999999</v>
      </c>
      <c r="IL365">
        <v>0.66680340000000005</v>
      </c>
      <c r="IM365">
        <v>27.598009999999999</v>
      </c>
      <c r="IN365" s="1">
        <v>1.213709E-2</v>
      </c>
      <c r="IO365">
        <v>5.1840419999999998</v>
      </c>
      <c r="IP365">
        <v>0.66692640000000003</v>
      </c>
      <c r="IQ365">
        <v>27.198530000000002</v>
      </c>
      <c r="IR365" s="1">
        <v>1.1041570000000001E-2</v>
      </c>
      <c r="IS365">
        <v>4.7108650000000001</v>
      </c>
      <c r="IT365">
        <v>0.66717579999999999</v>
      </c>
      <c r="IU365">
        <v>26.69708</v>
      </c>
      <c r="IV365" s="1">
        <v>1.001634E-2</v>
      </c>
      <c r="IW365">
        <v>4.2686669999999998</v>
      </c>
      <c r="IX365">
        <v>0.66767399999999999</v>
      </c>
      <c r="IY365">
        <v>26.515039999999999</v>
      </c>
      <c r="IZ365" s="1">
        <v>9.0556590000000006E-3</v>
      </c>
      <c r="JA365">
        <v>3.8549370000000001</v>
      </c>
      <c r="JB365">
        <v>0.66827729999999996</v>
      </c>
      <c r="JC365">
        <v>26.351520000000001</v>
      </c>
      <c r="JD365" s="1">
        <v>8.1426580000000005E-3</v>
      </c>
      <c r="JE365">
        <v>3.463937</v>
      </c>
      <c r="JF365">
        <v>0.66905320000000001</v>
      </c>
      <c r="JG365">
        <v>26.377210000000002</v>
      </c>
      <c r="JH365" s="1">
        <v>7.279247E-3</v>
      </c>
      <c r="JI365">
        <v>3.0943000000000001</v>
      </c>
      <c r="JJ365">
        <v>0.66989569999999998</v>
      </c>
      <c r="JK365">
        <v>26.42503</v>
      </c>
      <c r="JL365" s="1">
        <v>6.4482100000000002E-3</v>
      </c>
      <c r="JM365">
        <v>2.7394790000000002</v>
      </c>
      <c r="JN365">
        <v>0.67070870000000005</v>
      </c>
      <c r="JO365">
        <v>26.528320000000001</v>
      </c>
      <c r="JP365" s="1">
        <v>5.6424029999999998E-3</v>
      </c>
      <c r="JQ365">
        <v>2.3969429999999998</v>
      </c>
      <c r="JR365">
        <v>0.67142740000000001</v>
      </c>
      <c r="JS365">
        <v>26.736879999999999</v>
      </c>
      <c r="JT365" s="1">
        <v>4.8513949999999997E-3</v>
      </c>
      <c r="JU365">
        <v>2.0619429999999999</v>
      </c>
      <c r="JV365">
        <v>0.67211310000000002</v>
      </c>
      <c r="JW365">
        <v>26.836680000000001</v>
      </c>
      <c r="JX365" s="1">
        <v>4.077064E-3</v>
      </c>
      <c r="JY365">
        <v>1.734405</v>
      </c>
      <c r="JZ365">
        <v>0.67267160000000004</v>
      </c>
      <c r="KA365">
        <v>26.79063</v>
      </c>
      <c r="KB365" s="1">
        <v>3.3407599999999999E-3</v>
      </c>
      <c r="KC365">
        <v>1.4227350000000001</v>
      </c>
      <c r="KD365">
        <v>0.67279929999999999</v>
      </c>
      <c r="KE365">
        <v>27.137329999999999</v>
      </c>
      <c r="KF365" s="1">
        <v>2.6766810000000002E-3</v>
      </c>
      <c r="KG365">
        <v>1.141348</v>
      </c>
      <c r="KH365">
        <v>0.67242400000000002</v>
      </c>
      <c r="KI365">
        <v>27.36767</v>
      </c>
      <c r="KJ365" s="1">
        <v>2.1207209999999999E-3</v>
      </c>
      <c r="KK365">
        <v>0.90514859999999997</v>
      </c>
      <c r="KL365">
        <v>0.67173579999999999</v>
      </c>
      <c r="KM365">
        <v>27.475280000000001</v>
      </c>
      <c r="KN365" s="1">
        <v>1.687537E-3</v>
      </c>
      <c r="KO365">
        <v>0.72023020000000004</v>
      </c>
      <c r="KP365">
        <v>0.67077810000000004</v>
      </c>
      <c r="KQ365">
        <v>27.608080000000001</v>
      </c>
      <c r="KR365" s="1">
        <v>1.372175E-3</v>
      </c>
      <c r="KS365">
        <v>0.58501270000000005</v>
      </c>
      <c r="KT365">
        <v>0.66981329999999994</v>
      </c>
      <c r="KU365">
        <v>27.556290000000001</v>
      </c>
      <c r="KV365" s="1">
        <v>1.154375E-3</v>
      </c>
      <c r="KW365">
        <v>0.4913035</v>
      </c>
      <c r="KX365">
        <v>0.66873530000000003</v>
      </c>
      <c r="KY365">
        <v>27.201709999999999</v>
      </c>
      <c r="KZ365" s="1">
        <v>1.0076569999999999E-3</v>
      </c>
      <c r="LA365">
        <v>0.42812929999999999</v>
      </c>
      <c r="LB365">
        <v>0.66788210000000003</v>
      </c>
      <c r="LC365">
        <v>26.775289999999998</v>
      </c>
      <c r="LD365" s="1">
        <v>9.0807810000000002E-4</v>
      </c>
      <c r="LE365">
        <v>0.38535839999999999</v>
      </c>
      <c r="LF365">
        <v>0.66699799999999998</v>
      </c>
      <c r="LG365">
        <v>26.459969999999998</v>
      </c>
      <c r="LH365" s="1">
        <v>8.3714480000000001E-4</v>
      </c>
      <c r="LI365">
        <v>0.3550469</v>
      </c>
      <c r="LJ365">
        <v>0.66606129999999997</v>
      </c>
      <c r="LK365">
        <v>26.802309999999999</v>
      </c>
      <c r="LL365" s="1">
        <v>7.8337570000000002E-4</v>
      </c>
      <c r="LM365">
        <v>0.33227269999999998</v>
      </c>
      <c r="LN365">
        <v>0.66506860000000001</v>
      </c>
      <c r="LO365">
        <v>27.214230000000001</v>
      </c>
      <c r="LP365" s="1">
        <v>7.3992960000000005E-4</v>
      </c>
      <c r="LQ365">
        <v>0.31399820000000001</v>
      </c>
      <c r="LR365">
        <v>0.66399280000000005</v>
      </c>
      <c r="LS365">
        <v>27.570779999999999</v>
      </c>
      <c r="LT365" s="1">
        <v>7.024237E-4</v>
      </c>
      <c r="LU365">
        <v>0.29834769999999999</v>
      </c>
      <c r="LV365">
        <v>0.66300000000000003</v>
      </c>
      <c r="LW365">
        <v>28.230070000000001</v>
      </c>
      <c r="LX365" s="1">
        <v>6.687714E-4</v>
      </c>
      <c r="LY365">
        <v>0.28432669999999999</v>
      </c>
      <c r="LZ365">
        <v>0.66199759999999996</v>
      </c>
      <c r="MA365">
        <v>28.690390000000001</v>
      </c>
      <c r="MB365" s="1">
        <v>6.3778900000000004E-4</v>
      </c>
      <c r="MC365">
        <v>0.27143390000000001</v>
      </c>
      <c r="MD365">
        <v>0.66101829999999995</v>
      </c>
      <c r="ME365">
        <v>28.540369999999999</v>
      </c>
      <c r="MF365" s="1">
        <v>6.0905810000000003E-4</v>
      </c>
      <c r="MG365">
        <v>0.2594301</v>
      </c>
      <c r="MH365">
        <v>0.66010290000000005</v>
      </c>
      <c r="MI365">
        <v>28.163550000000001</v>
      </c>
      <c r="MJ365" s="1">
        <v>5.8208550000000004E-4</v>
      </c>
      <c r="MK365">
        <v>0.2481719</v>
      </c>
      <c r="ML365">
        <v>0.6591399</v>
      </c>
      <c r="MM365">
        <v>27.890989999999999</v>
      </c>
      <c r="MN365" s="1">
        <v>5.5665689999999997E-4</v>
      </c>
      <c r="MO365">
        <v>0.2375604</v>
      </c>
      <c r="MP365">
        <v>0.65817990000000004</v>
      </c>
      <c r="MQ365">
        <v>28.148810000000001</v>
      </c>
      <c r="MR365" s="1">
        <v>5.3259960000000002E-4</v>
      </c>
      <c r="MS365">
        <v>0.2275163</v>
      </c>
      <c r="MT365">
        <v>0.65742089999999997</v>
      </c>
      <c r="MU365">
        <v>28.53866</v>
      </c>
      <c r="MV365" s="1">
        <v>5.0998839999999998E-4</v>
      </c>
      <c r="MW365">
        <v>0.2179941</v>
      </c>
      <c r="MX365">
        <v>0.65665859999999998</v>
      </c>
      <c r="MY365">
        <v>28.756139999999998</v>
      </c>
      <c r="MZ365" s="1">
        <v>4.8845469999999995E-4</v>
      </c>
      <c r="NA365">
        <v>0.2089184</v>
      </c>
      <c r="NB365">
        <v>0.65593080000000004</v>
      </c>
      <c r="NC365">
        <v>29.07225</v>
      </c>
      <c r="ND365" s="1">
        <v>4.6786460000000001E-4</v>
      </c>
      <c r="NE365">
        <v>0.20022529999999999</v>
      </c>
      <c r="NF365">
        <v>0.65515610000000002</v>
      </c>
      <c r="NG365">
        <v>29.154910000000001</v>
      </c>
      <c r="NH365" s="1">
        <v>4.4824699999999998E-4</v>
      </c>
      <c r="NI365">
        <v>0.1919583</v>
      </c>
      <c r="NJ365">
        <v>0.65450750000000002</v>
      </c>
      <c r="NK365">
        <v>28.941120000000002</v>
      </c>
      <c r="NL365" s="1">
        <v>4.2992120000000001E-4</v>
      </c>
      <c r="NM365">
        <v>0.18418780000000001</v>
      </c>
      <c r="NN365">
        <v>0.65377090000000004</v>
      </c>
      <c r="NO365">
        <v>28.610440000000001</v>
      </c>
      <c r="NP365" s="1">
        <v>4.1232740000000001E-4</v>
      </c>
      <c r="NQ365">
        <v>0.1767328</v>
      </c>
      <c r="NR365">
        <v>0.65290859999999995</v>
      </c>
      <c r="NS365">
        <v>28.184180000000001</v>
      </c>
      <c r="NT365" s="1">
        <v>3.9538140000000002E-4</v>
      </c>
      <c r="NU365">
        <v>0.16959389999999999</v>
      </c>
      <c r="NV365">
        <v>0.65218330000000002</v>
      </c>
      <c r="NW365">
        <v>27.847560000000001</v>
      </c>
      <c r="NX365" s="1">
        <v>3.7950249999999999E-4</v>
      </c>
      <c r="NY365">
        <v>0.16285559999999999</v>
      </c>
      <c r="NZ365">
        <v>0.65150359999999996</v>
      </c>
      <c r="OA365">
        <v>27.899509999999999</v>
      </c>
      <c r="OB365" s="1">
        <v>3.6423850000000003E-4</v>
      </c>
      <c r="OC365">
        <v>0.1563938</v>
      </c>
      <c r="OD365">
        <v>0.65099910000000005</v>
      </c>
      <c r="OE365">
        <v>27.845880000000001</v>
      </c>
      <c r="OF365" s="1">
        <v>3.4973140000000002E-4</v>
      </c>
      <c r="OG365">
        <v>0.15020130000000001</v>
      </c>
      <c r="OH365">
        <v>0.65037210000000001</v>
      </c>
      <c r="OI365">
        <v>27.83004</v>
      </c>
      <c r="OJ365" s="1">
        <v>3.3585769999999997E-4</v>
      </c>
      <c r="OK365">
        <v>0.1443102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0.43663380000000002</v>
      </c>
      <c r="G366">
        <v>24.71865</v>
      </c>
      <c r="H366">
        <v>0</v>
      </c>
      <c r="I366">
        <v>0</v>
      </c>
      <c r="J366">
        <v>0.43605379999999999</v>
      </c>
      <c r="K366">
        <v>24.61112</v>
      </c>
      <c r="L366">
        <v>0</v>
      </c>
      <c r="M366">
        <v>0</v>
      </c>
      <c r="N366">
        <v>0.43546089999999998</v>
      </c>
      <c r="O366">
        <v>24.776440000000001</v>
      </c>
      <c r="P366">
        <v>0</v>
      </c>
      <c r="Q366">
        <v>0</v>
      </c>
      <c r="R366">
        <v>0.43496269999999998</v>
      </c>
      <c r="S366">
        <v>24.61553</v>
      </c>
      <c r="T366">
        <v>0</v>
      </c>
      <c r="U366">
        <v>0</v>
      </c>
      <c r="V366">
        <v>0.43448189999999998</v>
      </c>
      <c r="W366">
        <v>24.43929</v>
      </c>
      <c r="X366">
        <v>0</v>
      </c>
      <c r="Y366">
        <v>0</v>
      </c>
      <c r="Z366">
        <v>0.43408259999999999</v>
      </c>
      <c r="AA366">
        <v>24.227589999999999</v>
      </c>
      <c r="AB366">
        <v>0</v>
      </c>
      <c r="AC366">
        <v>0</v>
      </c>
      <c r="AD366">
        <v>0.43355379999999999</v>
      </c>
      <c r="AE366">
        <v>23.989059999999998</v>
      </c>
      <c r="AF366">
        <v>0</v>
      </c>
      <c r="AG366">
        <v>0</v>
      </c>
      <c r="AH366">
        <v>0.43258150000000001</v>
      </c>
      <c r="AI366">
        <v>23.79993</v>
      </c>
      <c r="AJ366">
        <v>0</v>
      </c>
      <c r="AK366">
        <v>0</v>
      </c>
      <c r="AL366">
        <v>0.43119020000000002</v>
      </c>
      <c r="AM366">
        <v>24.049939999999999</v>
      </c>
      <c r="AN366">
        <v>0</v>
      </c>
      <c r="AO366">
        <v>0</v>
      </c>
      <c r="AP366">
        <v>0.4295754</v>
      </c>
      <c r="AQ366">
        <v>24.028849999999998</v>
      </c>
      <c r="AR366">
        <v>0</v>
      </c>
      <c r="AS366">
        <v>0</v>
      </c>
      <c r="AT366">
        <v>0.42800270000000001</v>
      </c>
      <c r="AU366">
        <v>24.010380000000001</v>
      </c>
      <c r="AV366">
        <v>0</v>
      </c>
      <c r="AW366">
        <v>0</v>
      </c>
      <c r="AX366">
        <v>0.42641299999999999</v>
      </c>
      <c r="AY366">
        <v>23.989360000000001</v>
      </c>
      <c r="AZ366">
        <v>0</v>
      </c>
      <c r="BA366">
        <v>0</v>
      </c>
      <c r="BB366">
        <v>0.42484899999999998</v>
      </c>
      <c r="BC366">
        <v>23.935400000000001</v>
      </c>
      <c r="BD366">
        <v>0</v>
      </c>
      <c r="BE366">
        <v>0</v>
      </c>
      <c r="BF366">
        <v>0.42353790000000002</v>
      </c>
      <c r="BG366">
        <v>23.83024</v>
      </c>
      <c r="BH366">
        <v>0</v>
      </c>
      <c r="BI366">
        <v>0</v>
      </c>
      <c r="BJ366">
        <v>0.42220679999999999</v>
      </c>
      <c r="BK366">
        <v>23.873930000000001</v>
      </c>
      <c r="BL366">
        <v>0</v>
      </c>
      <c r="BM366">
        <v>0</v>
      </c>
      <c r="BN366">
        <v>0.4210044</v>
      </c>
      <c r="BO366">
        <v>24.189350000000001</v>
      </c>
      <c r="BP366">
        <v>0</v>
      </c>
      <c r="BQ366">
        <v>0</v>
      </c>
      <c r="BR366">
        <v>0.4200025</v>
      </c>
      <c r="BS366">
        <v>24.668060000000001</v>
      </c>
      <c r="BT366">
        <v>0</v>
      </c>
      <c r="BU366">
        <v>0</v>
      </c>
      <c r="BV366">
        <v>0.41909469999999999</v>
      </c>
      <c r="BW366">
        <v>25.120619999999999</v>
      </c>
      <c r="BX366">
        <v>2.9545199999999998E-38</v>
      </c>
      <c r="BY366">
        <v>1.11256E-35</v>
      </c>
      <c r="BZ366">
        <v>0.41825519999999999</v>
      </c>
      <c r="CA366">
        <v>25.41949</v>
      </c>
      <c r="CB366">
        <v>3.7947369999999998E-27</v>
      </c>
      <c r="CC366">
        <v>1.118034E-24</v>
      </c>
      <c r="CD366">
        <v>0.41733740000000003</v>
      </c>
      <c r="CE366">
        <v>25.513000000000002</v>
      </c>
      <c r="CF366" s="1">
        <v>4.0491189999999998E-22</v>
      </c>
      <c r="CG366" s="1">
        <v>1.501429E-19</v>
      </c>
      <c r="CH366">
        <v>0.41660960000000002</v>
      </c>
      <c r="CI366">
        <v>25.333600000000001</v>
      </c>
      <c r="CJ366" s="1">
        <v>8.3977979999999997E-15</v>
      </c>
      <c r="CK366" s="1">
        <v>2.6242520000000002E-12</v>
      </c>
      <c r="CL366">
        <v>0.4180218</v>
      </c>
      <c r="CM366">
        <v>25.100339999999999</v>
      </c>
      <c r="CN366" s="1">
        <v>8.8623439999999995E-11</v>
      </c>
      <c r="CO366" s="1">
        <v>2.8380619999999999E-8</v>
      </c>
      <c r="CP366">
        <v>0.42809799999999998</v>
      </c>
      <c r="CQ366">
        <v>24.82245</v>
      </c>
      <c r="CR366" s="1">
        <v>7.9468930000000006E-8</v>
      </c>
      <c r="CS366" s="1">
        <v>2.5698569999999999E-5</v>
      </c>
      <c r="CT366">
        <v>0.4394709</v>
      </c>
      <c r="CU366">
        <v>24.853249999999999</v>
      </c>
      <c r="CV366" s="1">
        <v>1.619432E-5</v>
      </c>
      <c r="CW366" s="1">
        <v>5.2760000000000003E-3</v>
      </c>
      <c r="CX366">
        <v>0.451793</v>
      </c>
      <c r="CY366">
        <v>25.111940000000001</v>
      </c>
      <c r="CZ366" s="1">
        <v>1.1142260000000001E-3</v>
      </c>
      <c r="DA366" s="1">
        <v>0.36473450000000002</v>
      </c>
      <c r="DB366">
        <v>0.4648774</v>
      </c>
      <c r="DC366">
        <v>25.294889999999999</v>
      </c>
      <c r="DD366" s="1">
        <v>3.1770420000000001E-2</v>
      </c>
      <c r="DE366" s="1">
        <v>10.437749999999999</v>
      </c>
      <c r="DF366">
        <v>0.47911559999999997</v>
      </c>
      <c r="DG366">
        <v>25.505800000000001</v>
      </c>
      <c r="DH366" s="1">
        <v>0.43346600000000002</v>
      </c>
      <c r="DI366" s="1">
        <v>142.91560000000001</v>
      </c>
      <c r="DJ366">
        <v>0.49501030000000001</v>
      </c>
      <c r="DK366">
        <v>25.432079999999999</v>
      </c>
      <c r="DL366" s="1">
        <v>3.153321</v>
      </c>
      <c r="DM366">
        <v>1041.579</v>
      </c>
      <c r="DN366">
        <v>0.51332719999999998</v>
      </c>
      <c r="DO366">
        <v>25.249880000000001</v>
      </c>
      <c r="DP366" s="1">
        <v>13.29016</v>
      </c>
      <c r="DQ366">
        <v>4390.491</v>
      </c>
      <c r="DR366">
        <v>0.53374580000000005</v>
      </c>
      <c r="DS366">
        <v>24.711729999999999</v>
      </c>
      <c r="DT366" s="1">
        <v>34.239660000000001</v>
      </c>
      <c r="DU366">
        <v>11324.72</v>
      </c>
      <c r="DV366">
        <v>0.55667979999999995</v>
      </c>
      <c r="DW366">
        <v>24.157959999999999</v>
      </c>
      <c r="DX366">
        <v>58.014110000000002</v>
      </c>
      <c r="DY366">
        <v>19178.32</v>
      </c>
      <c r="DZ366">
        <v>0.56737510000000002</v>
      </c>
      <c r="EA366">
        <v>23.898710000000001</v>
      </c>
      <c r="EB366">
        <v>68.524690000000007</v>
      </c>
      <c r="EC366">
        <v>22826.14</v>
      </c>
      <c r="ED366">
        <v>0.56533469999999997</v>
      </c>
      <c r="EE366">
        <v>24.045809999999999</v>
      </c>
      <c r="EF366">
        <v>59.085320000000003</v>
      </c>
      <c r="EG366">
        <v>20011.79</v>
      </c>
      <c r="EH366">
        <v>0.56398199999999998</v>
      </c>
      <c r="EI366">
        <v>24.352620000000002</v>
      </c>
      <c r="EJ366">
        <v>38.77563</v>
      </c>
      <c r="EK366">
        <v>13328.58</v>
      </c>
      <c r="EL366">
        <v>0.56254630000000005</v>
      </c>
      <c r="EM366">
        <v>24.6616</v>
      </c>
      <c r="EN366">
        <v>19.960789999999999</v>
      </c>
      <c r="EO366">
        <v>6953.4110000000001</v>
      </c>
      <c r="EP366">
        <v>0.56101069999999997</v>
      </c>
      <c r="EQ366">
        <v>24.686260000000001</v>
      </c>
      <c r="ER366">
        <v>8.3614979999999992</v>
      </c>
      <c r="ES366">
        <v>2949.6550000000002</v>
      </c>
      <c r="ET366">
        <v>0.55945330000000004</v>
      </c>
      <c r="EU366">
        <v>24.500699999999998</v>
      </c>
      <c r="EV366">
        <v>2.9461059999999999</v>
      </c>
      <c r="EW366">
        <v>1050.646</v>
      </c>
      <c r="EX366">
        <v>0.55780479999999999</v>
      </c>
      <c r="EY366">
        <v>24.25084</v>
      </c>
      <c r="EZ366">
        <v>0.91262829999999995</v>
      </c>
      <c r="FA366">
        <v>328.04340000000002</v>
      </c>
      <c r="FB366">
        <v>0.55644110000000002</v>
      </c>
      <c r="FC366">
        <v>24.059180000000001</v>
      </c>
      <c r="FD366">
        <v>0.28063949999999999</v>
      </c>
      <c r="FE366">
        <v>100.637</v>
      </c>
      <c r="FF366">
        <v>0.55504450000000005</v>
      </c>
      <c r="FG366">
        <v>24.429449999999999</v>
      </c>
      <c r="FH366">
        <v>0.11332010000000001</v>
      </c>
      <c r="FI366">
        <v>39.814129999999999</v>
      </c>
      <c r="FJ366">
        <v>0.5538033</v>
      </c>
      <c r="FK366">
        <v>24.8185</v>
      </c>
      <c r="FL366">
        <v>7.467116E-2</v>
      </c>
      <c r="FM366">
        <v>25.62285</v>
      </c>
      <c r="FN366">
        <v>0.55214929999999995</v>
      </c>
      <c r="FO366">
        <v>25.16525</v>
      </c>
      <c r="FP366">
        <v>6.6387269999999998E-2</v>
      </c>
      <c r="FQ366">
        <v>22.602599999999999</v>
      </c>
      <c r="FR366">
        <v>0.55144269999999995</v>
      </c>
      <c r="FS366">
        <v>25.424779999999998</v>
      </c>
      <c r="FT366">
        <v>6.3332200000000005E-2</v>
      </c>
      <c r="FU366">
        <v>21.520479999999999</v>
      </c>
      <c r="FV366">
        <v>0.55102830000000003</v>
      </c>
      <c r="FW366">
        <v>25.46969</v>
      </c>
      <c r="FX366">
        <v>6.0090289999999998E-2</v>
      </c>
      <c r="FY366">
        <v>20.405069999999998</v>
      </c>
      <c r="FZ366">
        <v>0.5506586</v>
      </c>
      <c r="GA366">
        <v>25.250889999999998</v>
      </c>
      <c r="GB366">
        <v>5.6083929999999997E-2</v>
      </c>
      <c r="GC366">
        <v>19.030439999999999</v>
      </c>
      <c r="GD366">
        <v>0.5502321</v>
      </c>
      <c r="GE366">
        <v>24.850960000000001</v>
      </c>
      <c r="GF366">
        <v>5.1681159999999997E-2</v>
      </c>
      <c r="GG366">
        <v>17.52319</v>
      </c>
      <c r="GH366">
        <v>0.54982949999999997</v>
      </c>
      <c r="GI366">
        <v>24.484439999999999</v>
      </c>
      <c r="GJ366">
        <v>4.719197E-2</v>
      </c>
      <c r="GK366">
        <v>15.983980000000001</v>
      </c>
      <c r="GL366">
        <v>0.5494599</v>
      </c>
      <c r="GM366">
        <v>24.760660000000001</v>
      </c>
      <c r="GN366" s="1">
        <v>4.288583E-2</v>
      </c>
      <c r="GO366">
        <v>14.506539999999999</v>
      </c>
      <c r="GP366">
        <v>0.54922769999999999</v>
      </c>
      <c r="GQ366">
        <v>25.285049999999998</v>
      </c>
      <c r="GR366" s="1">
        <v>3.8931430000000003E-2</v>
      </c>
      <c r="GS366">
        <v>13.14719</v>
      </c>
      <c r="GT366">
        <v>0.54913719999999999</v>
      </c>
      <c r="GU366">
        <v>25.88477</v>
      </c>
      <c r="GV366" s="1">
        <v>3.5375200000000002E-2</v>
      </c>
      <c r="GW366">
        <v>11.92464</v>
      </c>
      <c r="GX366">
        <v>0.54901420000000001</v>
      </c>
      <c r="GY366">
        <v>26.55012</v>
      </c>
      <c r="GZ366">
        <v>3.2111319999999999E-2</v>
      </c>
      <c r="HA366">
        <v>10.80589</v>
      </c>
      <c r="HB366">
        <v>0.54870790000000003</v>
      </c>
      <c r="HC366">
        <v>26.91403</v>
      </c>
      <c r="HD366" s="1">
        <v>2.913951E-2</v>
      </c>
      <c r="HE366">
        <v>9.7943040000000003</v>
      </c>
      <c r="HF366">
        <v>0.54845840000000001</v>
      </c>
      <c r="HG366">
        <v>26.80405</v>
      </c>
      <c r="HH366" s="1">
        <v>2.6477529999999999E-2</v>
      </c>
      <c r="HI366">
        <v>8.8896479999999993</v>
      </c>
      <c r="HJ366">
        <v>0.54821089999999995</v>
      </c>
      <c r="HK366">
        <v>26.444870000000002</v>
      </c>
      <c r="HL366" s="1">
        <v>2.4054349999999999E-2</v>
      </c>
      <c r="HM366">
        <v>8.070551</v>
      </c>
      <c r="HN366">
        <v>0.54802689999999998</v>
      </c>
      <c r="HO366">
        <v>26.013000000000002</v>
      </c>
      <c r="HP366" s="1">
        <v>2.1836609999999999E-2</v>
      </c>
      <c r="HQ366">
        <v>7.3232030000000004</v>
      </c>
      <c r="HR366">
        <v>0.54796650000000002</v>
      </c>
      <c r="HS366">
        <v>26.031739999999999</v>
      </c>
      <c r="HT366" s="1">
        <v>1.982078E-2</v>
      </c>
      <c r="HU366">
        <v>6.6448989999999997</v>
      </c>
      <c r="HV366">
        <v>0.54812070000000002</v>
      </c>
      <c r="HW366">
        <v>26.3858</v>
      </c>
      <c r="HX366" s="1">
        <v>1.8008090000000001E-2</v>
      </c>
      <c r="HY366">
        <v>6.0332790000000003</v>
      </c>
      <c r="HZ366">
        <v>0.54849300000000001</v>
      </c>
      <c r="IA366">
        <v>26.859819999999999</v>
      </c>
      <c r="IB366" s="1">
        <v>1.6372540000000001E-2</v>
      </c>
      <c r="IC366">
        <v>5.481071</v>
      </c>
      <c r="ID366">
        <v>0.54902470000000003</v>
      </c>
      <c r="IE366">
        <v>27.450199999999999</v>
      </c>
      <c r="IF366">
        <v>1.488713E-2</v>
      </c>
      <c r="IG366">
        <v>4.9791809999999996</v>
      </c>
      <c r="IH366">
        <v>0.54960229999999999</v>
      </c>
      <c r="II366">
        <v>27.729430000000001</v>
      </c>
      <c r="IJ366" s="1">
        <v>1.354897E-2</v>
      </c>
      <c r="IK366">
        <v>4.5270910000000004</v>
      </c>
      <c r="IL366">
        <v>0.55036039999999997</v>
      </c>
      <c r="IM366">
        <v>27.605309999999999</v>
      </c>
      <c r="IN366" s="1">
        <v>1.231955E-2</v>
      </c>
      <c r="IO366">
        <v>4.1117220000000003</v>
      </c>
      <c r="IP366">
        <v>0.5512648</v>
      </c>
      <c r="IQ366">
        <v>27.231490000000001</v>
      </c>
      <c r="IR366" s="1">
        <v>1.120902E-2</v>
      </c>
      <c r="IS366">
        <v>3.7362579999999999</v>
      </c>
      <c r="IT366">
        <v>0.55215740000000002</v>
      </c>
      <c r="IU366">
        <v>26.75468</v>
      </c>
      <c r="IV366" s="1">
        <v>1.017203E-2</v>
      </c>
      <c r="IW366">
        <v>3.386352</v>
      </c>
      <c r="IX366">
        <v>0.55304299999999995</v>
      </c>
      <c r="IY366">
        <v>26.577279999999998</v>
      </c>
      <c r="IZ366" s="1">
        <v>9.2010319999999996E-3</v>
      </c>
      <c r="JA366">
        <v>3.0594130000000002</v>
      </c>
      <c r="JB366">
        <v>0.55373079999999997</v>
      </c>
      <c r="JC366">
        <v>26.393640000000001</v>
      </c>
      <c r="JD366" s="1">
        <v>8.2808640000000006E-3</v>
      </c>
      <c r="JE366">
        <v>2.7509169999999998</v>
      </c>
      <c r="JF366">
        <v>0.55447500000000005</v>
      </c>
      <c r="JG366">
        <v>26.400089999999999</v>
      </c>
      <c r="JH366" s="1">
        <v>7.4108530000000002E-3</v>
      </c>
      <c r="JI366">
        <v>2.4594230000000001</v>
      </c>
      <c r="JJ366">
        <v>0.55525550000000001</v>
      </c>
      <c r="JK366">
        <v>26.420200000000001</v>
      </c>
      <c r="JL366" s="1">
        <v>6.5747699999999997E-3</v>
      </c>
      <c r="JM366">
        <v>2.180015</v>
      </c>
      <c r="JN366">
        <v>0.55596449999999997</v>
      </c>
      <c r="JO366">
        <v>26.527699999999999</v>
      </c>
      <c r="JP366" s="1">
        <v>5.7654639999999997E-3</v>
      </c>
      <c r="JQ366">
        <v>1.910676</v>
      </c>
      <c r="JR366">
        <v>0.55655560000000004</v>
      </c>
      <c r="JS366">
        <v>26.73348</v>
      </c>
      <c r="JT366" s="1">
        <v>4.9718749999999997E-3</v>
      </c>
      <c r="JU366">
        <v>1.6475420000000001</v>
      </c>
      <c r="JV366">
        <v>0.55713950000000001</v>
      </c>
      <c r="JW366">
        <v>26.8552</v>
      </c>
      <c r="JX366" s="1">
        <v>4.1941319999999997E-3</v>
      </c>
      <c r="JY366">
        <v>1.390082</v>
      </c>
      <c r="JZ366">
        <v>0.55759559999999997</v>
      </c>
      <c r="KA366">
        <v>26.817070000000001</v>
      </c>
      <c r="KB366" s="1">
        <v>3.44992E-3</v>
      </c>
      <c r="KC366">
        <v>1.143883</v>
      </c>
      <c r="KD366">
        <v>0.557755</v>
      </c>
      <c r="KE366">
        <v>27.165430000000001</v>
      </c>
      <c r="KF366" s="1">
        <v>2.7721030000000002E-3</v>
      </c>
      <c r="KG366">
        <v>0.91981780000000002</v>
      </c>
      <c r="KH366">
        <v>0.55759440000000005</v>
      </c>
      <c r="KI366">
        <v>27.375260000000001</v>
      </c>
      <c r="KJ366" s="1">
        <v>2.198555E-3</v>
      </c>
      <c r="KK366">
        <v>0.7300143</v>
      </c>
      <c r="KL366">
        <v>0.55719640000000004</v>
      </c>
      <c r="KM366">
        <v>27.4986</v>
      </c>
      <c r="KN366" s="1">
        <v>1.7465040000000001E-3</v>
      </c>
      <c r="KO366">
        <v>0.58005819999999997</v>
      </c>
      <c r="KP366">
        <v>0.5566392</v>
      </c>
      <c r="KQ366">
        <v>27.615279999999998</v>
      </c>
      <c r="KR366" s="1">
        <v>1.414127E-3</v>
      </c>
      <c r="KS366">
        <v>0.46949750000000001</v>
      </c>
      <c r="KT366">
        <v>0.55606690000000003</v>
      </c>
      <c r="KU366">
        <v>27.569299999999998</v>
      </c>
      <c r="KV366" s="1">
        <v>1.1829919999999999E-3</v>
      </c>
      <c r="KW366">
        <v>0.39244299999999999</v>
      </c>
      <c r="KX366">
        <v>0.55545889999999998</v>
      </c>
      <c r="KY366">
        <v>27.231000000000002</v>
      </c>
      <c r="KZ366" s="1">
        <v>1.0267379999999999E-3</v>
      </c>
      <c r="LA366">
        <v>0.34031020000000001</v>
      </c>
      <c r="LB366">
        <v>0.55503499999999995</v>
      </c>
      <c r="LC366">
        <v>26.811959999999999</v>
      </c>
      <c r="LD366" s="1">
        <v>9.2134159999999999E-4</v>
      </c>
      <c r="LE366">
        <v>0.30517660000000002</v>
      </c>
      <c r="LF366">
        <v>0.5546008</v>
      </c>
      <c r="LG366">
        <v>26.504930000000002</v>
      </c>
      <c r="LH366" s="1">
        <v>8.4679969999999999E-4</v>
      </c>
      <c r="LI366">
        <v>0.28040949999999998</v>
      </c>
      <c r="LJ366">
        <v>0.55413849999999998</v>
      </c>
      <c r="LK366">
        <v>26.835570000000001</v>
      </c>
      <c r="LL366" s="1">
        <v>7.9081840000000002E-4</v>
      </c>
      <c r="LM366">
        <v>0.26192969999999999</v>
      </c>
      <c r="LN366">
        <v>0.55367429999999995</v>
      </c>
      <c r="LO366">
        <v>27.230329999999999</v>
      </c>
      <c r="LP366" s="1">
        <v>7.4613079999999996E-4</v>
      </c>
      <c r="LQ366">
        <v>0.2472405</v>
      </c>
      <c r="LR366">
        <v>0.55315099999999995</v>
      </c>
      <c r="LS366">
        <v>27.584569999999999</v>
      </c>
      <c r="LT366" s="1">
        <v>7.0784709999999998E-4</v>
      </c>
      <c r="LU366">
        <v>0.23473469999999999</v>
      </c>
      <c r="LV366">
        <v>0.55271800000000004</v>
      </c>
      <c r="LW366">
        <v>28.216049999999999</v>
      </c>
      <c r="LX366" s="1">
        <v>6.7371379999999999E-4</v>
      </c>
      <c r="LY366">
        <v>0.22359290000000001</v>
      </c>
      <c r="LZ366">
        <v>0.55231019999999997</v>
      </c>
      <c r="MA366">
        <v>28.667549999999999</v>
      </c>
      <c r="MB366" s="1">
        <v>6.423755E-4</v>
      </c>
      <c r="MC366">
        <v>0.21336949999999999</v>
      </c>
      <c r="MD366">
        <v>0.55194560000000004</v>
      </c>
      <c r="ME366">
        <v>28.552479999999999</v>
      </c>
      <c r="MF366" s="1">
        <v>6.133213E-4</v>
      </c>
      <c r="MG366">
        <v>0.20385229999999999</v>
      </c>
      <c r="MH366">
        <v>0.55161450000000001</v>
      </c>
      <c r="MI366">
        <v>28.192689999999999</v>
      </c>
      <c r="MJ366" s="1">
        <v>5.8610509999999999E-4</v>
      </c>
      <c r="MK366">
        <v>0.19494500000000001</v>
      </c>
      <c r="ML366">
        <v>0.55128750000000004</v>
      </c>
      <c r="MM366">
        <v>27.941459999999999</v>
      </c>
      <c r="MN366" s="1">
        <v>5.6044899999999997E-4</v>
      </c>
      <c r="MO366">
        <v>0.18654809999999999</v>
      </c>
      <c r="MP366">
        <v>0.55095510000000003</v>
      </c>
      <c r="MQ366">
        <v>28.195139999999999</v>
      </c>
      <c r="MR366" s="1">
        <v>5.362101E-4</v>
      </c>
      <c r="MS366">
        <v>0.1786055</v>
      </c>
      <c r="MT366">
        <v>0.55075499999999999</v>
      </c>
      <c r="MU366">
        <v>28.57704</v>
      </c>
      <c r="MV366" s="1">
        <v>5.1348140000000001E-4</v>
      </c>
      <c r="MW366">
        <v>0.1710979</v>
      </c>
      <c r="MX366">
        <v>0.55055699999999996</v>
      </c>
      <c r="MY366">
        <v>28.78612</v>
      </c>
      <c r="MZ366" s="1">
        <v>4.9169860000000004E-4</v>
      </c>
      <c r="NA366">
        <v>0.1639089</v>
      </c>
      <c r="NB366">
        <v>0.55038589999999998</v>
      </c>
      <c r="NC366">
        <v>29.07611</v>
      </c>
      <c r="ND366" s="1">
        <v>4.709375E-4</v>
      </c>
      <c r="NE366">
        <v>0.15704950000000001</v>
      </c>
      <c r="NF366">
        <v>0.55020990000000003</v>
      </c>
      <c r="NG366">
        <v>29.146350000000002</v>
      </c>
      <c r="NH366" s="1">
        <v>4.512157E-4</v>
      </c>
      <c r="NI366">
        <v>0.15053130000000001</v>
      </c>
      <c r="NJ366">
        <v>0.55003360000000001</v>
      </c>
      <c r="NK366">
        <v>28.951229999999999</v>
      </c>
      <c r="NL366" s="1">
        <v>4.326768E-4</v>
      </c>
      <c r="NM366">
        <v>0.14438329999999999</v>
      </c>
      <c r="NN366">
        <v>0.54990749999999999</v>
      </c>
      <c r="NO366">
        <v>28.641719999999999</v>
      </c>
      <c r="NP366" s="1">
        <v>4.1493189999999998E-4</v>
      </c>
      <c r="NQ366">
        <v>0.1384909</v>
      </c>
      <c r="NR366">
        <v>0.54970470000000005</v>
      </c>
      <c r="NS366">
        <v>28.23882</v>
      </c>
      <c r="NT366" s="1">
        <v>3.978969E-4</v>
      </c>
      <c r="NU366">
        <v>0.13286120000000001</v>
      </c>
      <c r="NV366">
        <v>0.54957730000000005</v>
      </c>
      <c r="NW366">
        <v>27.910039999999999</v>
      </c>
      <c r="NX366" s="1">
        <v>3.8188350000000002E-4</v>
      </c>
      <c r="NY366">
        <v>0.1275406</v>
      </c>
      <c r="NZ366">
        <v>0.54947230000000002</v>
      </c>
      <c r="OA366">
        <v>27.940670000000001</v>
      </c>
      <c r="OB366" s="1">
        <v>3.6655839999999998E-4</v>
      </c>
      <c r="OC366">
        <v>0.1224519</v>
      </c>
      <c r="OD366">
        <v>0.54938730000000002</v>
      </c>
      <c r="OE366">
        <v>27.881019999999999</v>
      </c>
      <c r="OF366" s="1">
        <v>3.5194499999999999E-4</v>
      </c>
      <c r="OG366">
        <v>0.1175761</v>
      </c>
      <c r="OH366">
        <v>0.54908360000000001</v>
      </c>
      <c r="OI366">
        <v>27.84113</v>
      </c>
      <c r="OJ366" s="1">
        <v>3.3791049999999998E-4</v>
      </c>
      <c r="OK366">
        <v>0.1129188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0.68851969999999996</v>
      </c>
      <c r="G367">
        <v>24.733509999999999</v>
      </c>
      <c r="H367">
        <v>0</v>
      </c>
      <c r="I367">
        <v>0</v>
      </c>
      <c r="J367">
        <v>0.68948920000000002</v>
      </c>
      <c r="K367">
        <v>24.621040000000001</v>
      </c>
      <c r="L367">
        <v>0</v>
      </c>
      <c r="M367">
        <v>0</v>
      </c>
      <c r="N367">
        <v>0.68998360000000003</v>
      </c>
      <c r="O367">
        <v>24.792169999999999</v>
      </c>
      <c r="P367">
        <v>0</v>
      </c>
      <c r="Q367">
        <v>0</v>
      </c>
      <c r="R367">
        <v>0.6904382</v>
      </c>
      <c r="S367">
        <v>24.628440000000001</v>
      </c>
      <c r="T367">
        <v>0</v>
      </c>
      <c r="U367">
        <v>0</v>
      </c>
      <c r="V367">
        <v>0.69080220000000003</v>
      </c>
      <c r="W367">
        <v>24.453710000000001</v>
      </c>
      <c r="X367">
        <v>0</v>
      </c>
      <c r="Y367">
        <v>0</v>
      </c>
      <c r="Z367">
        <v>0.6911389</v>
      </c>
      <c r="AA367">
        <v>24.24464</v>
      </c>
      <c r="AB367">
        <v>0</v>
      </c>
      <c r="AC367">
        <v>0</v>
      </c>
      <c r="AD367">
        <v>0.69117799999999996</v>
      </c>
      <c r="AE367">
        <v>24.0062</v>
      </c>
      <c r="AF367">
        <v>0</v>
      </c>
      <c r="AG367">
        <v>0</v>
      </c>
      <c r="AH367">
        <v>0.69018670000000004</v>
      </c>
      <c r="AI367">
        <v>23.8096</v>
      </c>
      <c r="AJ367">
        <v>0</v>
      </c>
      <c r="AK367">
        <v>0</v>
      </c>
      <c r="AL367">
        <v>0.68801590000000001</v>
      </c>
      <c r="AM367">
        <v>24.058759999999999</v>
      </c>
      <c r="AN367">
        <v>0</v>
      </c>
      <c r="AO367">
        <v>0</v>
      </c>
      <c r="AP367">
        <v>0.68493510000000002</v>
      </c>
      <c r="AQ367">
        <v>24.037939999999999</v>
      </c>
      <c r="AR367">
        <v>0</v>
      </c>
      <c r="AS367">
        <v>0</v>
      </c>
      <c r="AT367">
        <v>0.68141439999999998</v>
      </c>
      <c r="AU367">
        <v>24.007560000000002</v>
      </c>
      <c r="AV367">
        <v>0</v>
      </c>
      <c r="AW367">
        <v>0</v>
      </c>
      <c r="AX367">
        <v>0.67751939999999999</v>
      </c>
      <c r="AY367">
        <v>23.9925</v>
      </c>
      <c r="AZ367">
        <v>0</v>
      </c>
      <c r="BA367">
        <v>0</v>
      </c>
      <c r="BB367">
        <v>0.67330800000000002</v>
      </c>
      <c r="BC367">
        <v>23.935379999999999</v>
      </c>
      <c r="BD367">
        <v>0</v>
      </c>
      <c r="BE367">
        <v>0</v>
      </c>
      <c r="BF367">
        <v>0.66907130000000004</v>
      </c>
      <c r="BG367">
        <v>23.830220000000001</v>
      </c>
      <c r="BH367">
        <v>0</v>
      </c>
      <c r="BI367">
        <v>0</v>
      </c>
      <c r="BJ367">
        <v>0.66463870000000003</v>
      </c>
      <c r="BK367">
        <v>23.872509999999998</v>
      </c>
      <c r="BL367">
        <v>0</v>
      </c>
      <c r="BM367">
        <v>0</v>
      </c>
      <c r="BN367">
        <v>0.6601785</v>
      </c>
      <c r="BO367">
        <v>24.188359999999999</v>
      </c>
      <c r="BP367">
        <v>0</v>
      </c>
      <c r="BQ367">
        <v>0</v>
      </c>
      <c r="BR367">
        <v>0.65588950000000001</v>
      </c>
      <c r="BS367">
        <v>24.662769999999998</v>
      </c>
      <c r="BT367">
        <v>0</v>
      </c>
      <c r="BU367">
        <v>0</v>
      </c>
      <c r="BV367">
        <v>0.65162819999999999</v>
      </c>
      <c r="BW367">
        <v>25.116389999999999</v>
      </c>
      <c r="BX367">
        <v>0</v>
      </c>
      <c r="BY367">
        <v>2.221569E-36</v>
      </c>
      <c r="BZ367">
        <v>0.64735880000000001</v>
      </c>
      <c r="CA367">
        <v>25.416039999999999</v>
      </c>
      <c r="CB367">
        <v>1.673793E-27</v>
      </c>
      <c r="CC367">
        <v>3.6203680000000002E-25</v>
      </c>
      <c r="CD367">
        <v>0.64275280000000001</v>
      </c>
      <c r="CE367">
        <v>25.504429999999999</v>
      </c>
      <c r="CF367" s="1">
        <v>1.6944129999999999E-22</v>
      </c>
      <c r="CG367" s="1">
        <v>4.3705759999999999E-20</v>
      </c>
      <c r="CH367">
        <v>0.63831910000000003</v>
      </c>
      <c r="CI367">
        <v>25.333819999999999</v>
      </c>
      <c r="CJ367" s="1">
        <v>4.6771170000000003E-15</v>
      </c>
      <c r="CK367" s="1">
        <v>1.1068269999999999E-12</v>
      </c>
      <c r="CL367">
        <v>0.63398399999999999</v>
      </c>
      <c r="CM367">
        <v>25.10004</v>
      </c>
      <c r="CN367" s="1">
        <v>5.7329789999999999E-11</v>
      </c>
      <c r="CO367" s="1">
        <v>1.4479510000000001E-8</v>
      </c>
      <c r="CP367">
        <v>0.62965570000000004</v>
      </c>
      <c r="CQ367">
        <v>24.837910000000001</v>
      </c>
      <c r="CR367" s="1">
        <v>5.567836E-8</v>
      </c>
      <c r="CS367" s="1">
        <v>1.4626540000000001E-5</v>
      </c>
      <c r="CT367">
        <v>0.62561389999999995</v>
      </c>
      <c r="CU367">
        <v>24.865970000000001</v>
      </c>
      <c r="CV367" s="1">
        <v>1.2028149999999999E-5</v>
      </c>
      <c r="CW367" s="1">
        <v>3.260205E-3</v>
      </c>
      <c r="CX367">
        <v>0.62160740000000003</v>
      </c>
      <c r="CY367">
        <v>25.12548</v>
      </c>
      <c r="CZ367" s="1">
        <v>8.6928150000000002E-4</v>
      </c>
      <c r="DA367" s="1">
        <v>0.24180370000000001</v>
      </c>
      <c r="DB367">
        <v>0.61754920000000002</v>
      </c>
      <c r="DC367">
        <v>25.294879999999999</v>
      </c>
      <c r="DD367" s="1">
        <v>2.5886409999999999E-2</v>
      </c>
      <c r="DE367" s="1">
        <v>7.3668810000000002</v>
      </c>
      <c r="DF367">
        <v>0.61356980000000005</v>
      </c>
      <c r="DG367">
        <v>25.505749999999999</v>
      </c>
      <c r="DH367" s="1">
        <v>0.36736269999999999</v>
      </c>
      <c r="DI367" s="1">
        <v>106.82040000000001</v>
      </c>
      <c r="DJ367">
        <v>0.60963889999999998</v>
      </c>
      <c r="DK367">
        <v>25.433589999999999</v>
      </c>
      <c r="DL367" s="1">
        <v>2.7713640000000002</v>
      </c>
      <c r="DM367" s="1">
        <v>821.53819999999996</v>
      </c>
      <c r="DN367">
        <v>0.60543219999999998</v>
      </c>
      <c r="DO367">
        <v>25.256710000000002</v>
      </c>
      <c r="DP367" s="1">
        <v>12.083769999999999</v>
      </c>
      <c r="DQ367">
        <v>3646.8580000000002</v>
      </c>
      <c r="DR367">
        <v>0.60126360000000001</v>
      </c>
      <c r="DS367">
        <v>24.740950000000002</v>
      </c>
      <c r="DT367" s="1">
        <v>32.21855</v>
      </c>
      <c r="DU367">
        <v>9894.0540000000001</v>
      </c>
      <c r="DV367">
        <v>0.5969563</v>
      </c>
      <c r="DW367">
        <v>24.196400000000001</v>
      </c>
      <c r="DX367">
        <v>56.337940000000003</v>
      </c>
      <c r="DY367">
        <v>17581.02</v>
      </c>
      <c r="DZ367">
        <v>0.59295189999999998</v>
      </c>
      <c r="EA367">
        <v>23.91602</v>
      </c>
      <c r="EB367">
        <v>68.380380000000002</v>
      </c>
      <c r="EC367">
        <v>21652</v>
      </c>
      <c r="ED367">
        <v>0.58887979999999995</v>
      </c>
      <c r="EE367">
        <v>24.04871</v>
      </c>
      <c r="EF367">
        <v>60.48413</v>
      </c>
      <c r="EG367">
        <v>19413.650000000001</v>
      </c>
      <c r="EH367">
        <v>0.58553359999999999</v>
      </c>
      <c r="EI367">
        <v>24.3489</v>
      </c>
      <c r="EJ367">
        <v>40.667549999999999</v>
      </c>
      <c r="EK367">
        <v>13205.11</v>
      </c>
      <c r="EL367">
        <v>0.58190759999999997</v>
      </c>
      <c r="EM367">
        <v>24.65962</v>
      </c>
      <c r="EN367">
        <v>21.37838</v>
      </c>
      <c r="EO367">
        <v>7017.991</v>
      </c>
      <c r="EP367">
        <v>0.57817560000000001</v>
      </c>
      <c r="EQ367">
        <v>24.686319999999998</v>
      </c>
      <c r="ER367">
        <v>9.1232640000000007</v>
      </c>
      <c r="ES367">
        <v>3026.6779999999999</v>
      </c>
      <c r="ET367">
        <v>0.57439119999999999</v>
      </c>
      <c r="EU367">
        <v>24.504950000000001</v>
      </c>
      <c r="EV367">
        <v>3.2664550000000001</v>
      </c>
      <c r="EW367">
        <v>1093.8209999999999</v>
      </c>
      <c r="EX367">
        <v>0.57050330000000005</v>
      </c>
      <c r="EY367">
        <v>24.262869999999999</v>
      </c>
      <c r="EZ367">
        <v>1.022084</v>
      </c>
      <c r="FA367">
        <v>344.95850000000002</v>
      </c>
      <c r="FB367">
        <v>0.56686219999999998</v>
      </c>
      <c r="FC367">
        <v>24.073589999999999</v>
      </c>
      <c r="FD367">
        <v>0.31221100000000002</v>
      </c>
      <c r="FE367">
        <v>105.5714</v>
      </c>
      <c r="FF367">
        <v>0.56310289999999996</v>
      </c>
      <c r="FG367">
        <v>24.435289999999998</v>
      </c>
      <c r="FH367">
        <v>0.1211937</v>
      </c>
      <c r="FI367">
        <v>40.632640000000002</v>
      </c>
      <c r="FJ367">
        <v>0.55964950000000002</v>
      </c>
      <c r="FK367">
        <v>24.818490000000001</v>
      </c>
      <c r="FL367">
        <v>7.6369699999999999E-2</v>
      </c>
      <c r="FM367">
        <v>25.299589999999998</v>
      </c>
      <c r="FN367">
        <v>0.55671910000000002</v>
      </c>
      <c r="FO367">
        <v>25.161719999999999</v>
      </c>
      <c r="FP367">
        <v>6.6806080000000004E-2</v>
      </c>
      <c r="FQ367">
        <v>22.055890000000002</v>
      </c>
      <c r="FR367">
        <v>0.55495079999999997</v>
      </c>
      <c r="FS367">
        <v>25.417280000000002</v>
      </c>
      <c r="FT367">
        <v>6.3634010000000005E-2</v>
      </c>
      <c r="FU367">
        <v>20.999759999999998</v>
      </c>
      <c r="FV367">
        <v>0.5533264</v>
      </c>
      <c r="FW367">
        <v>25.469750000000001</v>
      </c>
      <c r="FX367">
        <v>6.0465110000000002E-2</v>
      </c>
      <c r="FY367">
        <v>19.9634</v>
      </c>
      <c r="FZ367">
        <v>0.55161649999999995</v>
      </c>
      <c r="GA367">
        <v>25.263950000000001</v>
      </c>
      <c r="GB367">
        <v>5.6512010000000001E-2</v>
      </c>
      <c r="GC367">
        <v>18.6694</v>
      </c>
      <c r="GD367">
        <v>0.54982850000000005</v>
      </c>
      <c r="GE367">
        <v>24.877050000000001</v>
      </c>
      <c r="GF367">
        <v>5.2132350000000001E-2</v>
      </c>
      <c r="GG367">
        <v>17.23404</v>
      </c>
      <c r="GH367">
        <v>0.54801610000000001</v>
      </c>
      <c r="GI367">
        <v>24.513339999999999</v>
      </c>
      <c r="GJ367">
        <v>4.7637539999999999E-2</v>
      </c>
      <c r="GK367">
        <v>15.75596</v>
      </c>
      <c r="GL367">
        <v>0.54620930000000001</v>
      </c>
      <c r="GM367">
        <v>24.773959999999999</v>
      </c>
      <c r="GN367" s="1">
        <v>4.3306020000000001E-2</v>
      </c>
      <c r="GO367">
        <v>14.328580000000001</v>
      </c>
      <c r="GP367">
        <v>0.54450849999999995</v>
      </c>
      <c r="GQ367">
        <v>25.279969999999999</v>
      </c>
      <c r="GR367" s="1">
        <v>3.9315589999999997E-2</v>
      </c>
      <c r="GS367">
        <v>13.00986</v>
      </c>
      <c r="GT367">
        <v>0.54281939999999995</v>
      </c>
      <c r="GU367">
        <v>25.869250000000001</v>
      </c>
      <c r="GV367" s="1">
        <v>3.5722320000000002E-2</v>
      </c>
      <c r="GW367">
        <v>11.821999999999999</v>
      </c>
      <c r="GX367">
        <v>0.54135259999999996</v>
      </c>
      <c r="GY367">
        <v>26.530439999999999</v>
      </c>
      <c r="GZ367" s="1">
        <v>3.2426120000000003E-2</v>
      </c>
      <c r="HA367">
        <v>10.731450000000001</v>
      </c>
      <c r="HB367">
        <v>0.54003120000000004</v>
      </c>
      <c r="HC367">
        <v>26.900849999999998</v>
      </c>
      <c r="HD367" s="1">
        <v>2.9424769999999999E-2</v>
      </c>
      <c r="HE367">
        <v>9.7408020000000004</v>
      </c>
      <c r="HF367">
        <v>0.53881029999999996</v>
      </c>
      <c r="HG367">
        <v>26.814229999999998</v>
      </c>
      <c r="HH367" s="1">
        <v>2.673416E-2</v>
      </c>
      <c r="HI367">
        <v>8.8529619999999998</v>
      </c>
      <c r="HJ367">
        <v>0.53755779999999997</v>
      </c>
      <c r="HK367">
        <v>26.472000000000001</v>
      </c>
      <c r="HL367" s="1">
        <v>2.4288279999999999E-2</v>
      </c>
      <c r="HM367">
        <v>8.0488459999999993</v>
      </c>
      <c r="HN367">
        <v>0.53640169999999998</v>
      </c>
      <c r="HO367">
        <v>26.050190000000001</v>
      </c>
      <c r="HP367" s="1">
        <v>2.2049570000000001E-2</v>
      </c>
      <c r="HQ367">
        <v>7.3136190000000001</v>
      </c>
      <c r="HR367">
        <v>0.5353694</v>
      </c>
      <c r="HS367">
        <v>26.06467</v>
      </c>
      <c r="HT367" s="1">
        <v>2.0014359999999998E-2</v>
      </c>
      <c r="HU367">
        <v>6.645359</v>
      </c>
      <c r="HV367">
        <v>0.53462399999999999</v>
      </c>
      <c r="HW367">
        <v>26.4011</v>
      </c>
      <c r="HX367" s="1">
        <v>1.8181650000000001E-2</v>
      </c>
      <c r="HY367">
        <v>6.04068</v>
      </c>
      <c r="HZ367">
        <v>0.53413730000000004</v>
      </c>
      <c r="IA367">
        <v>26.85979</v>
      </c>
      <c r="IB367" s="1">
        <v>1.652969E-2</v>
      </c>
      <c r="IC367">
        <v>5.4939869999999997</v>
      </c>
      <c r="ID367">
        <v>0.53389450000000005</v>
      </c>
      <c r="IE367">
        <v>27.437930000000001</v>
      </c>
      <c r="IF367" s="1">
        <v>1.503065E-2</v>
      </c>
      <c r="IG367">
        <v>4.9962049999999998</v>
      </c>
      <c r="IH367">
        <v>0.53375240000000002</v>
      </c>
      <c r="II367">
        <v>27.714120000000001</v>
      </c>
      <c r="IJ367" s="1">
        <v>1.3677409999999999E-2</v>
      </c>
      <c r="IK367">
        <v>4.5463399999999998</v>
      </c>
      <c r="IL367">
        <v>0.53389260000000005</v>
      </c>
      <c r="IM367">
        <v>27.61252</v>
      </c>
      <c r="IN367" s="1">
        <v>1.243795E-2</v>
      </c>
      <c r="IO367">
        <v>4.1329900000000004</v>
      </c>
      <c r="IP367">
        <v>0.53418540000000003</v>
      </c>
      <c r="IQ367">
        <v>27.254380000000001</v>
      </c>
      <c r="IR367" s="1">
        <v>1.1316430000000001E-2</v>
      </c>
      <c r="IS367">
        <v>3.758229</v>
      </c>
      <c r="IT367">
        <v>0.53456490000000001</v>
      </c>
      <c r="IU367">
        <v>26.791229999999999</v>
      </c>
      <c r="IV367" s="1">
        <v>1.027203E-2</v>
      </c>
      <c r="IW367">
        <v>3.4091330000000002</v>
      </c>
      <c r="IX367">
        <v>0.53500809999999999</v>
      </c>
      <c r="IY367">
        <v>26.616050000000001</v>
      </c>
      <c r="IZ367" s="1">
        <v>9.2941329999999996E-3</v>
      </c>
      <c r="JA367">
        <v>3.0823830000000001</v>
      </c>
      <c r="JB367">
        <v>0.53557140000000003</v>
      </c>
      <c r="JC367">
        <v>26.420380000000002</v>
      </c>
      <c r="JD367" s="1">
        <v>8.3691000000000008E-3</v>
      </c>
      <c r="JE367">
        <v>2.7733400000000001</v>
      </c>
      <c r="JF367">
        <v>0.53622110000000001</v>
      </c>
      <c r="JG367">
        <v>26.415230000000001</v>
      </c>
      <c r="JH367" s="1">
        <v>7.4945239999999998E-3</v>
      </c>
      <c r="JI367">
        <v>2.4810500000000002</v>
      </c>
      <c r="JJ367">
        <v>0.53692870000000004</v>
      </c>
      <c r="JK367">
        <v>26.419</v>
      </c>
      <c r="JL367" s="1">
        <v>6.6551229999999998E-3</v>
      </c>
      <c r="JM367">
        <v>2.2010049999999999</v>
      </c>
      <c r="JN367">
        <v>0.53758839999999997</v>
      </c>
      <c r="JO367">
        <v>26.526779999999999</v>
      </c>
      <c r="JP367" s="1">
        <v>5.8433829999999997E-3</v>
      </c>
      <c r="JQ367">
        <v>1.931119</v>
      </c>
      <c r="JR367">
        <v>0.53815619999999997</v>
      </c>
      <c r="JS367">
        <v>26.730640000000001</v>
      </c>
      <c r="JT367" s="1">
        <v>5.0480569999999999E-3</v>
      </c>
      <c r="JU367">
        <v>1.6675169999999999</v>
      </c>
      <c r="JV367">
        <v>0.5387052</v>
      </c>
      <c r="JW367">
        <v>26.86504</v>
      </c>
      <c r="JX367" s="1">
        <v>4.2683039999999997E-3</v>
      </c>
      <c r="JY367">
        <v>1.4095420000000001</v>
      </c>
      <c r="JZ367">
        <v>0.53914609999999996</v>
      </c>
      <c r="KA367">
        <v>26.832000000000001</v>
      </c>
      <c r="KB367" s="1">
        <v>3.5194110000000001E-3</v>
      </c>
      <c r="KC367">
        <v>1.1621030000000001</v>
      </c>
      <c r="KD367">
        <v>0.53933439999999999</v>
      </c>
      <c r="KE367">
        <v>27.180759999999999</v>
      </c>
      <c r="KF367" s="1">
        <v>2.8333960000000002E-3</v>
      </c>
      <c r="KG367">
        <v>0.93584920000000005</v>
      </c>
      <c r="KH367">
        <v>0.53922910000000002</v>
      </c>
      <c r="KI367">
        <v>27.379180000000002</v>
      </c>
      <c r="KJ367" s="1">
        <v>2.2488970000000001E-3</v>
      </c>
      <c r="KK367">
        <v>0.74318209999999996</v>
      </c>
      <c r="KL367">
        <v>0.53884960000000004</v>
      </c>
      <c r="KM367">
        <v>27.512619999999998</v>
      </c>
      <c r="KN367" s="1">
        <v>1.784894E-3</v>
      </c>
      <c r="KO367">
        <v>0.59014299999999997</v>
      </c>
      <c r="KP367">
        <v>0.53831220000000002</v>
      </c>
      <c r="KQ367">
        <v>27.61957</v>
      </c>
      <c r="KR367" s="1">
        <v>1.441639E-3</v>
      </c>
      <c r="KS367">
        <v>0.4767805</v>
      </c>
      <c r="KT367">
        <v>0.53770859999999998</v>
      </c>
      <c r="KU367">
        <v>27.57845</v>
      </c>
      <c r="KV367" s="1">
        <v>1.2018249999999999E-3</v>
      </c>
      <c r="KW367">
        <v>0.39749760000000001</v>
      </c>
      <c r="KX367">
        <v>0.53711770000000003</v>
      </c>
      <c r="KY367">
        <v>27.250789999999999</v>
      </c>
      <c r="KZ367" s="1">
        <v>1.0393710000000001E-3</v>
      </c>
      <c r="LA367">
        <v>0.34377799999999997</v>
      </c>
      <c r="LB367">
        <v>0.53662259999999995</v>
      </c>
      <c r="LC367">
        <v>26.836569999999998</v>
      </c>
      <c r="LD367" s="1">
        <v>9.3008040000000004E-4</v>
      </c>
      <c r="LE367">
        <v>0.30768279999999998</v>
      </c>
      <c r="LF367">
        <v>0.53613279999999996</v>
      </c>
      <c r="LG367">
        <v>26.532399999999999</v>
      </c>
      <c r="LH367" s="1">
        <v>8.5313879999999998E-4</v>
      </c>
      <c r="LI367">
        <v>0.2823428</v>
      </c>
      <c r="LJ367">
        <v>0.53563210000000006</v>
      </c>
      <c r="LK367">
        <v>26.856359999999999</v>
      </c>
      <c r="LL367" s="1">
        <v>7.9570309999999996E-4</v>
      </c>
      <c r="LM367">
        <v>0.26353769999999999</v>
      </c>
      <c r="LN367">
        <v>0.53509309999999999</v>
      </c>
      <c r="LO367">
        <v>27.241209999999999</v>
      </c>
      <c r="LP367" s="1">
        <v>7.5018320000000004E-4</v>
      </c>
      <c r="LQ367">
        <v>0.248697</v>
      </c>
      <c r="LR367">
        <v>0.53450880000000001</v>
      </c>
      <c r="LS367">
        <v>27.593779999999999</v>
      </c>
      <c r="LT367" s="1">
        <v>7.1138729999999995E-4</v>
      </c>
      <c r="LU367">
        <v>0.23612130000000001</v>
      </c>
      <c r="LV367">
        <v>0.53397220000000001</v>
      </c>
      <c r="LW367">
        <v>28.20851</v>
      </c>
      <c r="LX367" s="1">
        <v>6.7692719999999998E-4</v>
      </c>
      <c r="LY367">
        <v>0.22496569999999999</v>
      </c>
      <c r="LZ367">
        <v>0.53345500000000001</v>
      </c>
      <c r="MA367">
        <v>28.655809999999999</v>
      </c>
      <c r="MB367" s="1">
        <v>6.4535989999999995E-4</v>
      </c>
      <c r="MC367">
        <v>0.2147531</v>
      </c>
      <c r="MD367">
        <v>0.53296829999999995</v>
      </c>
      <c r="ME367">
        <v>28.561820000000001</v>
      </c>
      <c r="MF367" s="1">
        <v>6.1609429999999997E-4</v>
      </c>
      <c r="MG367">
        <v>0.20524909999999999</v>
      </c>
      <c r="MH367">
        <v>0.53253079999999997</v>
      </c>
      <c r="MI367">
        <v>28.21322</v>
      </c>
      <c r="MJ367" s="1">
        <v>5.8872470000000002E-4</v>
      </c>
      <c r="MK367">
        <v>0.19636619999999999</v>
      </c>
      <c r="ML367">
        <v>0.53207950000000004</v>
      </c>
      <c r="MM367">
        <v>27.97298</v>
      </c>
      <c r="MN367" s="1">
        <v>5.6293049999999996E-4</v>
      </c>
      <c r="MO367">
        <v>0.18799170000000001</v>
      </c>
      <c r="MP367">
        <v>0.53164940000000005</v>
      </c>
      <c r="MQ367">
        <v>28.22504</v>
      </c>
      <c r="MR367" s="1">
        <v>5.3857069999999996E-4</v>
      </c>
      <c r="MS367">
        <v>0.18006730000000001</v>
      </c>
      <c r="MT367">
        <v>0.53131510000000004</v>
      </c>
      <c r="MU367">
        <v>28.601109999999998</v>
      </c>
      <c r="MV367" s="1">
        <v>5.1574749999999995E-4</v>
      </c>
      <c r="MW367">
        <v>0.17258580000000001</v>
      </c>
      <c r="MX367">
        <v>0.53099130000000005</v>
      </c>
      <c r="MY367">
        <v>28.806950000000001</v>
      </c>
      <c r="MZ367" s="1">
        <v>4.9380430000000002E-4</v>
      </c>
      <c r="NA367">
        <v>0.1653975</v>
      </c>
      <c r="NB367">
        <v>0.5306845</v>
      </c>
      <c r="NC367">
        <v>29.08182</v>
      </c>
      <c r="ND367" s="1">
        <v>4.729569E-4</v>
      </c>
      <c r="NE367">
        <v>0.15855530000000001</v>
      </c>
      <c r="NF367">
        <v>0.53038790000000002</v>
      </c>
      <c r="NG367">
        <v>29.14367</v>
      </c>
      <c r="NH367" s="1">
        <v>4.5316589999999998E-4</v>
      </c>
      <c r="NI367">
        <v>0.1520483</v>
      </c>
      <c r="NJ367">
        <v>0.5300899</v>
      </c>
      <c r="NK367">
        <v>28.959810000000001</v>
      </c>
      <c r="NL367" s="1">
        <v>4.3450230000000002E-4</v>
      </c>
      <c r="NM367">
        <v>0.14589479999999999</v>
      </c>
      <c r="NN367">
        <v>0.52983749999999996</v>
      </c>
      <c r="NO367">
        <v>28.663019999999999</v>
      </c>
      <c r="NP367" s="1">
        <v>4.1665840000000001E-4</v>
      </c>
      <c r="NQ367">
        <v>0.14000360000000001</v>
      </c>
      <c r="NR367">
        <v>0.52952200000000005</v>
      </c>
      <c r="NS367">
        <v>28.273969999999998</v>
      </c>
      <c r="NT367" s="1">
        <v>3.9956980000000001E-4</v>
      </c>
      <c r="NU367">
        <v>0.13438069999999999</v>
      </c>
      <c r="NV367">
        <v>0.52925599999999995</v>
      </c>
      <c r="NW367">
        <v>27.949819999999999</v>
      </c>
      <c r="NX367" s="1">
        <v>3.8346959999999999E-4</v>
      </c>
      <c r="NY367">
        <v>0.1290578</v>
      </c>
      <c r="NZ367">
        <v>0.52902249999999995</v>
      </c>
      <c r="OA367">
        <v>27.969180000000001</v>
      </c>
      <c r="OB367" s="1">
        <v>3.680787E-4</v>
      </c>
      <c r="OC367">
        <v>0.12396450000000001</v>
      </c>
      <c r="OD367">
        <v>0.5288429</v>
      </c>
      <c r="OE367">
        <v>27.903860000000002</v>
      </c>
      <c r="OF367" s="1">
        <v>3.5338619999999998E-4</v>
      </c>
      <c r="OG367">
        <v>0.1190736</v>
      </c>
      <c r="OH367">
        <v>0.52862030000000004</v>
      </c>
      <c r="OI367">
        <v>27.851510000000001</v>
      </c>
      <c r="OJ367" s="1">
        <v>3.3925989999999999E-4</v>
      </c>
      <c r="OK367">
        <v>0.1143786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1.3353090000000001</v>
      </c>
      <c r="G368">
        <v>24.752310000000001</v>
      </c>
      <c r="H368">
        <v>0</v>
      </c>
      <c r="I368">
        <v>0</v>
      </c>
      <c r="J368">
        <v>1.3378220000000001</v>
      </c>
      <c r="K368">
        <v>24.638390000000001</v>
      </c>
      <c r="L368">
        <v>0</v>
      </c>
      <c r="M368">
        <v>0</v>
      </c>
      <c r="N368">
        <v>1.339167</v>
      </c>
      <c r="O368">
        <v>24.807870000000001</v>
      </c>
      <c r="P368">
        <v>0</v>
      </c>
      <c r="Q368">
        <v>0</v>
      </c>
      <c r="R368">
        <v>1.3404309999999999</v>
      </c>
      <c r="S368">
        <v>24.644680000000001</v>
      </c>
      <c r="T368">
        <v>0</v>
      </c>
      <c r="U368">
        <v>0</v>
      </c>
      <c r="V368">
        <v>1.3414759999999999</v>
      </c>
      <c r="W368">
        <v>24.471019999999999</v>
      </c>
      <c r="X368">
        <v>0</v>
      </c>
      <c r="Y368">
        <v>0</v>
      </c>
      <c r="Z368">
        <v>1.342441</v>
      </c>
      <c r="AA368">
        <v>24.263870000000001</v>
      </c>
      <c r="AB368">
        <v>0</v>
      </c>
      <c r="AC368">
        <v>0</v>
      </c>
      <c r="AD368">
        <v>1.3428290000000001</v>
      </c>
      <c r="AE368">
        <v>24.02562</v>
      </c>
      <c r="AF368">
        <v>0</v>
      </c>
      <c r="AG368">
        <v>0</v>
      </c>
      <c r="AH368">
        <v>1.3410930000000001</v>
      </c>
      <c r="AI368">
        <v>23.820640000000001</v>
      </c>
      <c r="AJ368">
        <v>0</v>
      </c>
      <c r="AK368">
        <v>0</v>
      </c>
      <c r="AL368">
        <v>1.3367869999999999</v>
      </c>
      <c r="AM368">
        <v>24.065370000000001</v>
      </c>
      <c r="AN368">
        <v>0</v>
      </c>
      <c r="AO368">
        <v>0</v>
      </c>
      <c r="AP368">
        <v>1.330435</v>
      </c>
      <c r="AQ368">
        <v>24.043700000000001</v>
      </c>
      <c r="AR368">
        <v>0</v>
      </c>
      <c r="AS368">
        <v>0</v>
      </c>
      <c r="AT368">
        <v>1.3229439999999999</v>
      </c>
      <c r="AU368">
        <v>24.00273</v>
      </c>
      <c r="AV368">
        <v>0</v>
      </c>
      <c r="AW368">
        <v>0</v>
      </c>
      <c r="AX368">
        <v>1.3146359999999999</v>
      </c>
      <c r="AY368">
        <v>23.9924</v>
      </c>
      <c r="AZ368">
        <v>0</v>
      </c>
      <c r="BA368">
        <v>0</v>
      </c>
      <c r="BB368">
        <v>1.3055380000000001</v>
      </c>
      <c r="BC368">
        <v>23.93027</v>
      </c>
      <c r="BD368">
        <v>0</v>
      </c>
      <c r="BE368">
        <v>0</v>
      </c>
      <c r="BF368">
        <v>1.2961100000000001</v>
      </c>
      <c r="BG368">
        <v>23.824929999999998</v>
      </c>
      <c r="BH368">
        <v>0</v>
      </c>
      <c r="BI368">
        <v>0</v>
      </c>
      <c r="BJ368">
        <v>1.2864580000000001</v>
      </c>
      <c r="BK368">
        <v>23.861650000000001</v>
      </c>
      <c r="BL368">
        <v>0</v>
      </c>
      <c r="BM368">
        <v>0</v>
      </c>
      <c r="BN368">
        <v>1.2766569999999999</v>
      </c>
      <c r="BO368">
        <v>24.17482</v>
      </c>
      <c r="BP368">
        <v>0</v>
      </c>
      <c r="BQ368">
        <v>0</v>
      </c>
      <c r="BR368">
        <v>1.267236</v>
      </c>
      <c r="BS368">
        <v>24.64</v>
      </c>
      <c r="BT368">
        <v>0</v>
      </c>
      <c r="BU368">
        <v>0</v>
      </c>
      <c r="BV368">
        <v>1.2578279999999999</v>
      </c>
      <c r="BW368">
        <v>25.095559999999999</v>
      </c>
      <c r="BX368">
        <v>0</v>
      </c>
      <c r="BY368">
        <v>2.112832E-37</v>
      </c>
      <c r="BZ368">
        <v>1.24841</v>
      </c>
      <c r="CA368">
        <v>25.401029999999999</v>
      </c>
      <c r="CB368">
        <v>7.1794339999999997E-28</v>
      </c>
      <c r="CC368">
        <v>4.5040360000000001E-26</v>
      </c>
      <c r="CD368">
        <v>1.238335</v>
      </c>
      <c r="CE368">
        <v>25.484459999999999</v>
      </c>
      <c r="CF368" s="1">
        <v>8.9870450000000005E-23</v>
      </c>
      <c r="CG368" s="1">
        <v>5.9346460000000001E-21</v>
      </c>
      <c r="CH368">
        <v>1.228502</v>
      </c>
      <c r="CI368">
        <v>25.33005</v>
      </c>
      <c r="CJ368" s="1">
        <v>2.5247200000000001E-15</v>
      </c>
      <c r="CK368" s="1">
        <v>1.663619E-13</v>
      </c>
      <c r="CL368">
        <v>1.218591</v>
      </c>
      <c r="CM368">
        <v>25.088550000000001</v>
      </c>
      <c r="CN368" s="1">
        <v>3.622673E-11</v>
      </c>
      <c r="CO368" s="1">
        <v>2.477053E-9</v>
      </c>
      <c r="CP368">
        <v>1.2089319999999999</v>
      </c>
      <c r="CQ368">
        <v>24.841360000000002</v>
      </c>
      <c r="CR368" s="1">
        <v>3.834501E-8</v>
      </c>
      <c r="CS368" s="1">
        <v>2.6825530000000001E-6</v>
      </c>
      <c r="CT368">
        <v>1.1998089999999999</v>
      </c>
      <c r="CU368">
        <v>24.86506</v>
      </c>
      <c r="CV368" s="1">
        <v>8.8248890000000007E-6</v>
      </c>
      <c r="CW368" s="1">
        <v>6.2958429999999998E-4</v>
      </c>
      <c r="CX368">
        <v>1.190574</v>
      </c>
      <c r="CY368">
        <v>25.12201</v>
      </c>
      <c r="CZ368" s="1">
        <v>6.7241869999999995E-4</v>
      </c>
      <c r="DA368" s="1">
        <v>4.8777729999999998E-2</v>
      </c>
      <c r="DB368">
        <v>1.1815070000000001</v>
      </c>
      <c r="DC368">
        <v>25.285969999999999</v>
      </c>
      <c r="DD368" s="1">
        <v>2.097823E-2</v>
      </c>
      <c r="DE368" s="1">
        <v>1.544848</v>
      </c>
      <c r="DF368">
        <v>1.1726920000000001</v>
      </c>
      <c r="DG368">
        <v>25.489850000000001</v>
      </c>
      <c r="DH368" s="1">
        <v>0.31040869999999998</v>
      </c>
      <c r="DI368" s="1">
        <v>23.20429</v>
      </c>
      <c r="DJ368">
        <v>1.1639729999999999</v>
      </c>
      <c r="DK368">
        <v>25.42822</v>
      </c>
      <c r="DL368" s="1">
        <v>2.4325380000000001</v>
      </c>
      <c r="DM368" s="1">
        <v>184.3706</v>
      </c>
      <c r="DN368">
        <v>1.1547320000000001</v>
      </c>
      <c r="DO368">
        <v>25.253789999999999</v>
      </c>
      <c r="DP368" s="1">
        <v>10.984</v>
      </c>
      <c r="DQ368">
        <v>843.78440000000001</v>
      </c>
      <c r="DR368">
        <v>1.1454420000000001</v>
      </c>
      <c r="DS368">
        <v>24.765409999999999</v>
      </c>
      <c r="DT368" s="1">
        <v>30.282</v>
      </c>
      <c r="DU368">
        <v>2358.1239999999998</v>
      </c>
      <c r="DV368">
        <v>1.1359360000000001</v>
      </c>
      <c r="DW368">
        <v>24.22776</v>
      </c>
      <c r="DX368">
        <v>54.563670000000002</v>
      </c>
      <c r="DY368">
        <v>4304.8779999999997</v>
      </c>
      <c r="DZ368">
        <v>1.126997</v>
      </c>
      <c r="EA368">
        <v>23.928229999999999</v>
      </c>
      <c r="EB368">
        <v>68.032709999999994</v>
      </c>
      <c r="EC368">
        <v>5432.518</v>
      </c>
      <c r="ED368">
        <v>1.1177429999999999</v>
      </c>
      <c r="EE368">
        <v>24.043700000000001</v>
      </c>
      <c r="EF368">
        <v>61.678260000000002</v>
      </c>
      <c r="EG368">
        <v>4983.8040000000001</v>
      </c>
      <c r="EH368">
        <v>1.1102190000000001</v>
      </c>
      <c r="EI368">
        <v>24.335940000000001</v>
      </c>
      <c r="EJ368">
        <v>42.457210000000003</v>
      </c>
      <c r="EK368">
        <v>3465.3620000000001</v>
      </c>
      <c r="EL368">
        <v>1.1019600000000001</v>
      </c>
      <c r="EM368">
        <v>24.648129999999998</v>
      </c>
      <c r="EN368">
        <v>22.784510000000001</v>
      </c>
      <c r="EO368">
        <v>1878.692</v>
      </c>
      <c r="EP368">
        <v>1.093601</v>
      </c>
      <c r="EQ368">
        <v>24.682649999999999</v>
      </c>
      <c r="ER368">
        <v>9.9053819999999995</v>
      </c>
      <c r="ES368">
        <v>825.13260000000002</v>
      </c>
      <c r="ET368">
        <v>1.0851869999999999</v>
      </c>
      <c r="EU368">
        <v>24.503830000000001</v>
      </c>
      <c r="EV368">
        <v>3.604603</v>
      </c>
      <c r="EW368">
        <v>303.12389999999999</v>
      </c>
      <c r="EX368">
        <v>1.076557</v>
      </c>
      <c r="EY368">
        <v>24.267330000000001</v>
      </c>
      <c r="EZ368">
        <v>1.140585</v>
      </c>
      <c r="FA368">
        <v>96.784360000000007</v>
      </c>
      <c r="FB368">
        <v>1.068419</v>
      </c>
      <c r="FC368">
        <v>24.080349999999999</v>
      </c>
      <c r="FD368">
        <v>0.34716710000000001</v>
      </c>
      <c r="FE368">
        <v>29.62603</v>
      </c>
      <c r="FF368">
        <v>1.0600099999999999</v>
      </c>
      <c r="FG368">
        <v>24.43252</v>
      </c>
      <c r="FH368">
        <v>0.13002</v>
      </c>
      <c r="FI368">
        <v>11.09567</v>
      </c>
      <c r="FJ368">
        <v>1.0522279999999999</v>
      </c>
      <c r="FK368">
        <v>24.813359999999999</v>
      </c>
      <c r="FL368">
        <v>7.8278570000000006E-2</v>
      </c>
      <c r="FM368">
        <v>6.658175</v>
      </c>
      <c r="FN368">
        <v>1.0455570000000001</v>
      </c>
      <c r="FO368">
        <v>25.15128</v>
      </c>
      <c r="FP368">
        <v>6.7239859999999999E-2</v>
      </c>
      <c r="FQ368">
        <v>5.7241980000000003</v>
      </c>
      <c r="FR368">
        <v>1.040867</v>
      </c>
      <c r="FS368">
        <v>25.402080000000002</v>
      </c>
      <c r="FT368">
        <v>6.3892299999999999E-2</v>
      </c>
      <c r="FU368">
        <v>5.4503490000000001</v>
      </c>
      <c r="FV368">
        <v>1.0364880000000001</v>
      </c>
      <c r="FW368">
        <v>25.465720000000001</v>
      </c>
      <c r="FX368">
        <v>6.0786220000000002E-2</v>
      </c>
      <c r="FY368">
        <v>5.1995750000000003</v>
      </c>
      <c r="FZ368">
        <v>1.0318689999999999</v>
      </c>
      <c r="GA368">
        <v>25.271260000000002</v>
      </c>
      <c r="GB368">
        <v>5.6891900000000002E-2</v>
      </c>
      <c r="GC368">
        <v>4.8812369999999996</v>
      </c>
      <c r="GD368">
        <v>1.027088</v>
      </c>
      <c r="GE368">
        <v>24.898</v>
      </c>
      <c r="GF368">
        <v>5.2540530000000002E-2</v>
      </c>
      <c r="GG368">
        <v>4.5222949999999997</v>
      </c>
      <c r="GH368">
        <v>1.022246</v>
      </c>
      <c r="GI368">
        <v>24.533729999999998</v>
      </c>
      <c r="GJ368">
        <v>4.8047220000000002E-2</v>
      </c>
      <c r="GK368">
        <v>4.1486179999999999</v>
      </c>
      <c r="GL368">
        <v>1.017371</v>
      </c>
      <c r="GM368">
        <v>24.77422</v>
      </c>
      <c r="GN368" s="1">
        <v>4.3694810000000001E-2</v>
      </c>
      <c r="GO368">
        <v>3.7847559999999998</v>
      </c>
      <c r="GP368">
        <v>1.0127360000000001</v>
      </c>
      <c r="GQ368">
        <v>25.266169999999999</v>
      </c>
      <c r="GR368" s="1">
        <v>3.9677749999999998E-2</v>
      </c>
      <c r="GS368">
        <v>3.4474629999999999</v>
      </c>
      <c r="GT368">
        <v>1.0080279999999999</v>
      </c>
      <c r="GU368">
        <v>25.844370000000001</v>
      </c>
      <c r="GV368" s="1">
        <v>3.6048249999999997E-2</v>
      </c>
      <c r="GW368">
        <v>3.1421640000000002</v>
      </c>
      <c r="GX368">
        <v>1.003763</v>
      </c>
      <c r="GY368">
        <v>26.501259999999998</v>
      </c>
      <c r="GZ368" s="1">
        <v>3.2728590000000002E-2</v>
      </c>
      <c r="HA368">
        <v>2.861669</v>
      </c>
      <c r="HB368">
        <v>0.99975020000000003</v>
      </c>
      <c r="HC368">
        <v>26.883389999999999</v>
      </c>
      <c r="HD368" s="1">
        <v>2.9698860000000001E-2</v>
      </c>
      <c r="HE368">
        <v>2.60541</v>
      </c>
      <c r="HF368">
        <v>0.99591019999999997</v>
      </c>
      <c r="HG368">
        <v>26.820049999999998</v>
      </c>
      <c r="HH368" s="1">
        <v>2.6981109999999999E-2</v>
      </c>
      <c r="HI368">
        <v>2.3748459999999998</v>
      </c>
      <c r="HJ368">
        <v>0.99211800000000006</v>
      </c>
      <c r="HK368">
        <v>26.497509999999998</v>
      </c>
      <c r="HL368" s="1">
        <v>2.4514089999999999E-2</v>
      </c>
      <c r="HM368">
        <v>2.1654409999999999</v>
      </c>
      <c r="HN368">
        <v>0.98859569999999997</v>
      </c>
      <c r="HO368">
        <v>26.083580000000001</v>
      </c>
      <c r="HP368" s="1">
        <v>2.2256189999999999E-2</v>
      </c>
      <c r="HQ368">
        <v>1.973203</v>
      </c>
      <c r="HR368">
        <v>0.98528990000000005</v>
      </c>
      <c r="HS368">
        <v>26.08924</v>
      </c>
      <c r="HT368" s="1">
        <v>2.0203189999999999E-2</v>
      </c>
      <c r="HU368">
        <v>1.7978749999999999</v>
      </c>
      <c r="HV368">
        <v>0.98263730000000005</v>
      </c>
      <c r="HW368">
        <v>26.405809999999999</v>
      </c>
      <c r="HX368" s="1">
        <v>1.8351920000000001E-2</v>
      </c>
      <c r="HY368">
        <v>1.638342</v>
      </c>
      <c r="HZ368">
        <v>0.98063540000000005</v>
      </c>
      <c r="IA368">
        <v>26.85342</v>
      </c>
      <c r="IB368" s="1">
        <v>1.6684890000000001E-2</v>
      </c>
      <c r="IC368">
        <v>1.4935480000000001</v>
      </c>
      <c r="ID368">
        <v>0.97922350000000002</v>
      </c>
      <c r="IE368">
        <v>27.416239999999998</v>
      </c>
      <c r="IF368" s="1">
        <v>1.517309E-2</v>
      </c>
      <c r="IG368">
        <v>1.3611519999999999</v>
      </c>
      <c r="IH368">
        <v>0.97806139999999997</v>
      </c>
      <c r="II368">
        <v>27.69802</v>
      </c>
      <c r="IJ368" s="1">
        <v>1.3805359999999999E-2</v>
      </c>
      <c r="IK368">
        <v>1.2409049999999999</v>
      </c>
      <c r="IL368">
        <v>0.9775817</v>
      </c>
      <c r="IM368">
        <v>27.62</v>
      </c>
      <c r="IN368" s="1">
        <v>1.25574E-2</v>
      </c>
      <c r="IO368">
        <v>1.1303160000000001</v>
      </c>
      <c r="IP368">
        <v>0.97748460000000004</v>
      </c>
      <c r="IQ368">
        <v>27.279810000000001</v>
      </c>
      <c r="IR368" s="1">
        <v>1.1424159999999999E-2</v>
      </c>
      <c r="IS368">
        <v>1.0294000000000001</v>
      </c>
      <c r="IT368">
        <v>0.97759739999999995</v>
      </c>
      <c r="IU368">
        <v>26.828060000000001</v>
      </c>
      <c r="IV368" s="1">
        <v>1.0373E-2</v>
      </c>
      <c r="IW368">
        <v>0.93536540000000001</v>
      </c>
      <c r="IX368">
        <v>0.97795460000000001</v>
      </c>
      <c r="IY368">
        <v>26.649920000000002</v>
      </c>
      <c r="IZ368" s="1">
        <v>9.388904E-3</v>
      </c>
      <c r="JA368">
        <v>0.84701610000000005</v>
      </c>
      <c r="JB368">
        <v>0.97864030000000002</v>
      </c>
      <c r="JC368">
        <v>26.446929999999998</v>
      </c>
      <c r="JD368" s="1">
        <v>8.4590350000000002E-3</v>
      </c>
      <c r="JE368">
        <v>0.76320279999999996</v>
      </c>
      <c r="JF368">
        <v>0.97962680000000002</v>
      </c>
      <c r="JG368">
        <v>26.429580000000001</v>
      </c>
      <c r="JH368" s="1">
        <v>7.5799220000000002E-3</v>
      </c>
      <c r="JI368">
        <v>0.68362610000000001</v>
      </c>
      <c r="JJ368">
        <v>0.9807804</v>
      </c>
      <c r="JK368">
        <v>26.419129999999999</v>
      </c>
      <c r="JL368" s="1">
        <v>6.7372029999999998E-3</v>
      </c>
      <c r="JM368">
        <v>0.60724800000000001</v>
      </c>
      <c r="JN368">
        <v>0.98192089999999999</v>
      </c>
      <c r="JO368">
        <v>26.521889999999999</v>
      </c>
      <c r="JP368" s="1">
        <v>5.9228930000000003E-3</v>
      </c>
      <c r="JQ368">
        <v>0.5335223</v>
      </c>
      <c r="JR368">
        <v>0.98300940000000003</v>
      </c>
      <c r="JS368">
        <v>26.725059999999999</v>
      </c>
      <c r="JT368" s="1">
        <v>5.125943E-3</v>
      </c>
      <c r="JU368">
        <v>0.46146799999999999</v>
      </c>
      <c r="JV368">
        <v>0.98404760000000002</v>
      </c>
      <c r="JW368">
        <v>26.870429999999999</v>
      </c>
      <c r="JX368" s="1">
        <v>4.3442460000000004E-3</v>
      </c>
      <c r="JY368">
        <v>0.39087519999999998</v>
      </c>
      <c r="JZ368">
        <v>0.98494789999999999</v>
      </c>
      <c r="KA368">
        <v>26.84432</v>
      </c>
      <c r="KB368" s="1">
        <v>3.5909510000000002E-3</v>
      </c>
      <c r="KC368">
        <v>0.32294089999999998</v>
      </c>
      <c r="KD368">
        <v>0.98545590000000005</v>
      </c>
      <c r="KE368">
        <v>27.185860000000002</v>
      </c>
      <c r="KF368" s="1">
        <v>2.8971029999999998E-3</v>
      </c>
      <c r="KG368">
        <v>0.26053159999999997</v>
      </c>
      <c r="KH368">
        <v>0.98523749999999999</v>
      </c>
      <c r="KI368">
        <v>27.380220000000001</v>
      </c>
      <c r="KJ368" s="1">
        <v>2.3015290000000001E-3</v>
      </c>
      <c r="KK368">
        <v>0.20708090000000001</v>
      </c>
      <c r="KL368">
        <v>0.98439969999999999</v>
      </c>
      <c r="KM368">
        <v>27.521190000000001</v>
      </c>
      <c r="KN368" s="1">
        <v>1.825332E-3</v>
      </c>
      <c r="KO368">
        <v>0.1643985</v>
      </c>
      <c r="KP368">
        <v>0.98310869999999995</v>
      </c>
      <c r="KQ368">
        <v>27.620149999999999</v>
      </c>
      <c r="KR368" s="1">
        <v>1.470781E-3</v>
      </c>
      <c r="KS368">
        <v>0.1326271</v>
      </c>
      <c r="KT368">
        <v>0.98164149999999994</v>
      </c>
      <c r="KU368">
        <v>27.588789999999999</v>
      </c>
      <c r="KV368" s="1">
        <v>1.221841E-3</v>
      </c>
      <c r="KW368">
        <v>0.1103213</v>
      </c>
      <c r="KX368">
        <v>0.98002239999999996</v>
      </c>
      <c r="KY368">
        <v>27.273420000000002</v>
      </c>
      <c r="KZ368" s="1">
        <v>1.0528270000000001E-3</v>
      </c>
      <c r="LA368">
        <v>9.5197050000000005E-2</v>
      </c>
      <c r="LB368">
        <v>0.97848400000000002</v>
      </c>
      <c r="LC368">
        <v>26.86496</v>
      </c>
      <c r="LD368" s="1">
        <v>9.3930079999999996E-4</v>
      </c>
      <c r="LE368">
        <v>8.5065189999999999E-2</v>
      </c>
      <c r="LF368">
        <v>0.97692880000000004</v>
      </c>
      <c r="LG368">
        <v>26.556049999999999</v>
      </c>
      <c r="LH368" s="1">
        <v>8.597613E-4</v>
      </c>
      <c r="LI368">
        <v>7.7999089999999993E-2</v>
      </c>
      <c r="LJ368">
        <v>0.97530340000000004</v>
      </c>
      <c r="LK368">
        <v>26.866800000000001</v>
      </c>
      <c r="LL368" s="1">
        <v>8.0075090000000001E-4</v>
      </c>
      <c r="LM368">
        <v>7.2800190000000001E-2</v>
      </c>
      <c r="LN368">
        <v>0.97355499999999995</v>
      </c>
      <c r="LO368">
        <v>27.245999999999999</v>
      </c>
      <c r="LP368" s="1">
        <v>7.5431800000000002E-4</v>
      </c>
      <c r="LQ368">
        <v>6.8737000000000006E-2</v>
      </c>
      <c r="LR368">
        <v>0.97169269999999996</v>
      </c>
      <c r="LS368">
        <v>27.593509999999998</v>
      </c>
      <c r="LT368" s="1">
        <v>7.1498199999999997E-4</v>
      </c>
      <c r="LU368">
        <v>6.5324750000000001E-2</v>
      </c>
      <c r="LV368">
        <v>0.96985540000000003</v>
      </c>
      <c r="LW368">
        <v>28.19031</v>
      </c>
      <c r="LX368" s="1">
        <v>6.8016660000000005E-4</v>
      </c>
      <c r="LY368">
        <v>6.2315719999999998E-2</v>
      </c>
      <c r="LZ368">
        <v>0.96801320000000002</v>
      </c>
      <c r="MA368">
        <v>28.641770000000001</v>
      </c>
      <c r="MB368" s="1">
        <v>6.4835429999999996E-4</v>
      </c>
      <c r="MC368">
        <v>5.9572699999999999E-2</v>
      </c>
      <c r="MD368">
        <v>0.96618959999999998</v>
      </c>
      <c r="ME368">
        <v>28.571339999999999</v>
      </c>
      <c r="MF368" s="1">
        <v>6.1887680000000003E-4</v>
      </c>
      <c r="MG368">
        <v>5.702393E-2</v>
      </c>
      <c r="MH368">
        <v>0.9643988</v>
      </c>
      <c r="MI368">
        <v>28.236940000000001</v>
      </c>
      <c r="MJ368" s="1">
        <v>5.9135459999999998E-4</v>
      </c>
      <c r="MK368">
        <v>5.4646699999999999E-2</v>
      </c>
      <c r="ML368">
        <v>0.96262449999999999</v>
      </c>
      <c r="MM368">
        <v>27.998159999999999</v>
      </c>
      <c r="MN368" s="1">
        <v>5.6542039999999999E-4</v>
      </c>
      <c r="MO368">
        <v>5.240388E-2</v>
      </c>
      <c r="MP368">
        <v>0.96086090000000002</v>
      </c>
      <c r="MQ368">
        <v>28.244800000000001</v>
      </c>
      <c r="MR368" s="1">
        <v>5.4093930000000004E-4</v>
      </c>
      <c r="MS368">
        <v>5.0280930000000001E-2</v>
      </c>
      <c r="MT368">
        <v>0.95924779999999998</v>
      </c>
      <c r="MU368">
        <v>28.614090000000001</v>
      </c>
      <c r="MV368" s="1">
        <v>5.1801250000000005E-4</v>
      </c>
      <c r="MW368">
        <v>4.827559E-2</v>
      </c>
      <c r="MX368">
        <v>0.95768529999999996</v>
      </c>
      <c r="MY368">
        <v>28.821190000000001</v>
      </c>
      <c r="MZ368" s="1">
        <v>4.9591930000000004E-4</v>
      </c>
      <c r="NA368">
        <v>4.6341529999999999E-2</v>
      </c>
      <c r="NB368">
        <v>0.9561712</v>
      </c>
      <c r="NC368">
        <v>29.084060000000001</v>
      </c>
      <c r="ND368" s="1">
        <v>4.750062E-4</v>
      </c>
      <c r="NE368">
        <v>4.4502659999999999E-2</v>
      </c>
      <c r="NF368">
        <v>0.95471899999999998</v>
      </c>
      <c r="NG368">
        <v>29.142240000000001</v>
      </c>
      <c r="NH368" s="1">
        <v>4.551407E-4</v>
      </c>
      <c r="NI368">
        <v>4.2748550000000003E-2</v>
      </c>
      <c r="NJ368">
        <v>0.95325780000000004</v>
      </c>
      <c r="NK368">
        <v>28.970469999999999</v>
      </c>
      <c r="NL368" s="1">
        <v>4.3634499999999998E-4</v>
      </c>
      <c r="NM368">
        <v>4.1084330000000002E-2</v>
      </c>
      <c r="NN368">
        <v>0.95180419999999999</v>
      </c>
      <c r="NO368">
        <v>28.687339999999999</v>
      </c>
      <c r="NP368" s="1">
        <v>4.1841969999999997E-4</v>
      </c>
      <c r="NQ368">
        <v>3.949598E-2</v>
      </c>
      <c r="NR368">
        <v>0.95027499999999998</v>
      </c>
      <c r="NS368">
        <v>28.311389999999999</v>
      </c>
      <c r="NT368" s="1">
        <v>4.0127940000000002E-4</v>
      </c>
      <c r="NU368">
        <v>3.7978329999999998E-2</v>
      </c>
      <c r="NV368">
        <v>0.94883919999999999</v>
      </c>
      <c r="NW368">
        <v>27.987690000000001</v>
      </c>
      <c r="NX368" s="1">
        <v>3.8509319999999999E-4</v>
      </c>
      <c r="NY368">
        <v>3.6536369999999999E-2</v>
      </c>
      <c r="NZ368">
        <v>0.94750239999999997</v>
      </c>
      <c r="OA368">
        <v>27.997720000000001</v>
      </c>
      <c r="OB368" s="1">
        <v>3.6962200000000001E-4</v>
      </c>
      <c r="OC368">
        <v>3.5152849999999999E-2</v>
      </c>
      <c r="OD368">
        <v>0.94632559999999999</v>
      </c>
      <c r="OE368">
        <v>27.922809999999998</v>
      </c>
      <c r="OF368" s="1">
        <v>3.5486410000000002E-4</v>
      </c>
      <c r="OG368">
        <v>3.3819519999999999E-2</v>
      </c>
      <c r="OH368">
        <v>0.94506330000000005</v>
      </c>
      <c r="OI368">
        <v>27.867760000000001</v>
      </c>
      <c r="OJ368" s="1">
        <v>3.4066020000000002E-4</v>
      </c>
      <c r="OK368">
        <v>3.2535479999999999E-2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0.84116000000000002</v>
      </c>
      <c r="G369">
        <v>24.77148</v>
      </c>
      <c r="H369">
        <v>0</v>
      </c>
      <c r="I369">
        <v>0</v>
      </c>
      <c r="J369">
        <v>0.84366680000000005</v>
      </c>
      <c r="K369">
        <v>24.656949999999998</v>
      </c>
      <c r="L369">
        <v>0</v>
      </c>
      <c r="M369">
        <v>0</v>
      </c>
      <c r="N369">
        <v>0.84526829999999997</v>
      </c>
      <c r="O369">
        <v>24.82245</v>
      </c>
      <c r="P369">
        <v>0</v>
      </c>
      <c r="Q369">
        <v>0</v>
      </c>
      <c r="R369">
        <v>0.84669939999999999</v>
      </c>
      <c r="S369">
        <v>24.66056</v>
      </c>
      <c r="T369">
        <v>0</v>
      </c>
      <c r="U369">
        <v>0</v>
      </c>
      <c r="V369">
        <v>0.847943</v>
      </c>
      <c r="W369">
        <v>24.487819999999999</v>
      </c>
      <c r="X369">
        <v>0</v>
      </c>
      <c r="Y369">
        <v>0</v>
      </c>
      <c r="Z369">
        <v>0.84906490000000001</v>
      </c>
      <c r="AA369">
        <v>24.28247</v>
      </c>
      <c r="AB369">
        <v>0</v>
      </c>
      <c r="AC369">
        <v>0</v>
      </c>
      <c r="AD369">
        <v>0.84976119999999999</v>
      </c>
      <c r="AE369">
        <v>24.044540000000001</v>
      </c>
      <c r="AF369">
        <v>0</v>
      </c>
      <c r="AG369">
        <v>0</v>
      </c>
      <c r="AH369">
        <v>0.84900189999999998</v>
      </c>
      <c r="AI369">
        <v>23.83231</v>
      </c>
      <c r="AJ369">
        <v>0</v>
      </c>
      <c r="AK369">
        <v>0</v>
      </c>
      <c r="AL369">
        <v>0.84636800000000001</v>
      </c>
      <c r="AM369">
        <v>24.072150000000001</v>
      </c>
      <c r="AN369">
        <v>0</v>
      </c>
      <c r="AO369">
        <v>0</v>
      </c>
      <c r="AP369">
        <v>0.84219650000000001</v>
      </c>
      <c r="AQ369">
        <v>24.048909999999999</v>
      </c>
      <c r="AR369">
        <v>0</v>
      </c>
      <c r="AS369">
        <v>0</v>
      </c>
      <c r="AT369">
        <v>0.83708130000000003</v>
      </c>
      <c r="AU369">
        <v>23.999749999999999</v>
      </c>
      <c r="AV369">
        <v>0</v>
      </c>
      <c r="AW369">
        <v>0</v>
      </c>
      <c r="AX369">
        <v>0.83127839999999997</v>
      </c>
      <c r="AY369">
        <v>23.992090000000001</v>
      </c>
      <c r="AZ369">
        <v>0</v>
      </c>
      <c r="BA369">
        <v>0</v>
      </c>
      <c r="BB369">
        <v>0.82481709999999997</v>
      </c>
      <c r="BC369">
        <v>23.924579999999999</v>
      </c>
      <c r="BD369">
        <v>0</v>
      </c>
      <c r="BE369">
        <v>0</v>
      </c>
      <c r="BF369">
        <v>0.81798579999999999</v>
      </c>
      <c r="BG369">
        <v>23.820180000000001</v>
      </c>
      <c r="BH369">
        <v>0</v>
      </c>
      <c r="BI369">
        <v>0</v>
      </c>
      <c r="BJ369">
        <v>0.81091170000000001</v>
      </c>
      <c r="BK369">
        <v>23.851479999999999</v>
      </c>
      <c r="BL369">
        <v>0</v>
      </c>
      <c r="BM369">
        <v>0</v>
      </c>
      <c r="BN369">
        <v>0.80366740000000003</v>
      </c>
      <c r="BO369">
        <v>24.161619999999999</v>
      </c>
      <c r="BP369">
        <v>0</v>
      </c>
      <c r="BQ369">
        <v>0</v>
      </c>
      <c r="BR369">
        <v>0.79659349999999995</v>
      </c>
      <c r="BS369">
        <v>24.617899999999999</v>
      </c>
      <c r="BT369">
        <v>0</v>
      </c>
      <c r="BU369">
        <v>0</v>
      </c>
      <c r="BV369">
        <v>0.78948370000000001</v>
      </c>
      <c r="BW369">
        <v>25.07544</v>
      </c>
      <c r="BX369">
        <v>0</v>
      </c>
      <c r="BY369">
        <v>3.2769440000000001E-37</v>
      </c>
      <c r="BZ369">
        <v>0.78224190000000005</v>
      </c>
      <c r="CA369">
        <v>25.38645</v>
      </c>
      <c r="CB369">
        <v>4.3740409999999998E-28</v>
      </c>
      <c r="CC369">
        <v>8.8816259999999996E-26</v>
      </c>
      <c r="CD369">
        <v>0.77459860000000003</v>
      </c>
      <c r="CE369">
        <v>25.46387</v>
      </c>
      <c r="CF369" s="1">
        <v>6.0419120000000001E-23</v>
      </c>
      <c r="CG369" s="1">
        <v>1.5542820000000001E-20</v>
      </c>
      <c r="CH369">
        <v>0.76703940000000004</v>
      </c>
      <c r="CI369">
        <v>25.32292</v>
      </c>
      <c r="CJ369" s="1">
        <v>1.8498840000000001E-15</v>
      </c>
      <c r="CK369" s="1">
        <v>4.2331460000000002E-13</v>
      </c>
      <c r="CL369">
        <v>0.75940249999999998</v>
      </c>
      <c r="CM369">
        <v>25.074940000000002</v>
      </c>
      <c r="CN369" s="1">
        <v>2.9328689999999997E-11</v>
      </c>
      <c r="CO369" s="1">
        <v>7.405322E-9</v>
      </c>
      <c r="CP369">
        <v>0.75193920000000003</v>
      </c>
      <c r="CQ369">
        <v>24.840160000000001</v>
      </c>
      <c r="CR369" s="1">
        <v>3.2512860000000003E-8</v>
      </c>
      <c r="CS369" s="1">
        <v>8.7092719999999998E-6</v>
      </c>
      <c r="CT369">
        <v>0.7447937</v>
      </c>
      <c r="CU369">
        <v>24.86421</v>
      </c>
      <c r="CV369" s="1">
        <v>7.7211079999999999E-6</v>
      </c>
      <c r="CW369" s="1">
        <v>2.1667660000000001E-3</v>
      </c>
      <c r="CX369">
        <v>0.73757720000000004</v>
      </c>
      <c r="CY369">
        <v>25.115410000000001</v>
      </c>
      <c r="CZ369" s="1">
        <v>6.0314739999999998E-4</v>
      </c>
      <c r="DA369" s="1">
        <v>0.17596149999999999</v>
      </c>
      <c r="DB369">
        <v>0.73051909999999998</v>
      </c>
      <c r="DC369">
        <v>25.273710000000001</v>
      </c>
      <c r="DD369" s="1">
        <v>1.9216460000000001E-2</v>
      </c>
      <c r="DE369" s="1">
        <v>5.8009370000000002</v>
      </c>
      <c r="DF369">
        <v>0.72363080000000002</v>
      </c>
      <c r="DG369">
        <v>25.470649999999999</v>
      </c>
      <c r="DH369" s="1">
        <v>0.28957699999999997</v>
      </c>
      <c r="DI369" s="1">
        <v>90.232950000000002</v>
      </c>
      <c r="DJ369">
        <v>0.71680370000000004</v>
      </c>
      <c r="DK369">
        <v>25.417809999999999</v>
      </c>
      <c r="DL369" s="1">
        <v>2.306324</v>
      </c>
      <c r="DM369" s="1">
        <v>739.45899999999995</v>
      </c>
      <c r="DN369">
        <v>0.70953189999999999</v>
      </c>
      <c r="DO369">
        <v>25.247699999999998</v>
      </c>
      <c r="DP369" s="1">
        <v>10.56634</v>
      </c>
      <c r="DQ369">
        <v>3479.145</v>
      </c>
      <c r="DR369">
        <v>0.70228800000000002</v>
      </c>
      <c r="DS369">
        <v>24.787590000000002</v>
      </c>
      <c r="DT369" s="1">
        <v>29.532330000000002</v>
      </c>
      <c r="DU369">
        <v>9978.0429999999997</v>
      </c>
      <c r="DV369">
        <v>0.69490980000000002</v>
      </c>
      <c r="DW369">
        <v>24.25544</v>
      </c>
      <c r="DX369">
        <v>53.858159999999998</v>
      </c>
      <c r="DY369">
        <v>18627.509999999998</v>
      </c>
      <c r="DZ369">
        <v>0.68790700000000005</v>
      </c>
      <c r="EA369">
        <v>23.93918</v>
      </c>
      <c r="EB369">
        <v>67.865499999999997</v>
      </c>
      <c r="EC369">
        <v>23963.32</v>
      </c>
      <c r="ED369">
        <v>0.6807301</v>
      </c>
      <c r="EE369">
        <v>24.034420000000001</v>
      </c>
      <c r="EF369">
        <v>62.122520000000002</v>
      </c>
      <c r="EG369">
        <v>22367.87</v>
      </c>
      <c r="EH369">
        <v>0.67457310000000004</v>
      </c>
      <c r="EI369">
        <v>24.32574</v>
      </c>
      <c r="EJ369">
        <v>43.154110000000003</v>
      </c>
      <c r="EK369">
        <v>15807.07</v>
      </c>
      <c r="EL369">
        <v>0.66796960000000005</v>
      </c>
      <c r="EM369">
        <v>24.63777</v>
      </c>
      <c r="EN369">
        <v>23.344619999999999</v>
      </c>
      <c r="EO369">
        <v>8690.91</v>
      </c>
      <c r="EP369">
        <v>0.6612981</v>
      </c>
      <c r="EQ369">
        <v>24.676860000000001</v>
      </c>
      <c r="ER369">
        <v>10.221880000000001</v>
      </c>
      <c r="ES369">
        <v>3864.2190000000001</v>
      </c>
      <c r="ET369">
        <v>0.65460850000000004</v>
      </c>
      <c r="EU369">
        <v>24.502040000000001</v>
      </c>
      <c r="EV369">
        <v>3.7432430000000001</v>
      </c>
      <c r="EW369">
        <v>1434.498</v>
      </c>
      <c r="EX369">
        <v>0.64779719999999996</v>
      </c>
      <c r="EY369">
        <v>24.271000000000001</v>
      </c>
      <c r="EZ369">
        <v>1.1897819999999999</v>
      </c>
      <c r="FA369">
        <v>461.26060000000001</v>
      </c>
      <c r="FB369">
        <v>0.64121810000000001</v>
      </c>
      <c r="FC369">
        <v>24.087530000000001</v>
      </c>
      <c r="FD369">
        <v>0.36183080000000001</v>
      </c>
      <c r="FE369">
        <v>140.83000000000001</v>
      </c>
      <c r="FF369">
        <v>0.63449480000000003</v>
      </c>
      <c r="FG369">
        <v>24.43235</v>
      </c>
      <c r="FH369">
        <v>0.1337516</v>
      </c>
      <c r="FI369">
        <v>51.456499999999998</v>
      </c>
      <c r="FJ369">
        <v>0.62822089999999997</v>
      </c>
      <c r="FK369">
        <v>24.808199999999999</v>
      </c>
      <c r="FL369">
        <v>7.9084920000000003E-2</v>
      </c>
      <c r="FM369">
        <v>29.83372</v>
      </c>
      <c r="FN369">
        <v>0.62271010000000004</v>
      </c>
      <c r="FO369">
        <v>25.141960000000001</v>
      </c>
      <c r="FP369">
        <v>6.7414180000000004E-2</v>
      </c>
      <c r="FQ369">
        <v>25.25385</v>
      </c>
      <c r="FR369">
        <v>0.61840810000000002</v>
      </c>
      <c r="FS369">
        <v>25.388300000000001</v>
      </c>
      <c r="FT369">
        <v>6.3986169999999995E-2</v>
      </c>
      <c r="FU369">
        <v>23.968399999999999</v>
      </c>
      <c r="FV369">
        <v>0.61417299999999997</v>
      </c>
      <c r="FW369">
        <v>25.45872</v>
      </c>
      <c r="FX369">
        <v>6.0905319999999999E-2</v>
      </c>
      <c r="FY369">
        <v>22.861170000000001</v>
      </c>
      <c r="FZ369">
        <v>0.60974850000000003</v>
      </c>
      <c r="GA369">
        <v>25.277010000000001</v>
      </c>
      <c r="GB369">
        <v>5.7037030000000002E-2</v>
      </c>
      <c r="GC369">
        <v>21.468630000000001</v>
      </c>
      <c r="GD369">
        <v>0.60522679999999995</v>
      </c>
      <c r="GE369">
        <v>24.915620000000001</v>
      </c>
      <c r="GF369">
        <v>5.2699500000000003E-2</v>
      </c>
      <c r="GG369">
        <v>19.891629999999999</v>
      </c>
      <c r="GH369">
        <v>0.60062859999999996</v>
      </c>
      <c r="GI369">
        <v>24.55209</v>
      </c>
      <c r="GJ369">
        <v>4.8208679999999997E-2</v>
      </c>
      <c r="GK369">
        <v>18.2441</v>
      </c>
      <c r="GL369">
        <v>0.5959892</v>
      </c>
      <c r="GM369">
        <v>24.776540000000001</v>
      </c>
      <c r="GN369" s="1">
        <v>4.3849270000000003E-2</v>
      </c>
      <c r="GO369">
        <v>16.635120000000001</v>
      </c>
      <c r="GP369">
        <v>0.59136690000000003</v>
      </c>
      <c r="GQ369">
        <v>25.256019999999999</v>
      </c>
      <c r="GR369" s="1">
        <v>3.9820910000000001E-2</v>
      </c>
      <c r="GS369">
        <v>15.142939999999999</v>
      </c>
      <c r="GT369">
        <v>0.58668070000000005</v>
      </c>
      <c r="GU369">
        <v>25.824490000000001</v>
      </c>
      <c r="GV369" s="1">
        <v>3.6177510000000003E-2</v>
      </c>
      <c r="GW369">
        <v>13.788399999999999</v>
      </c>
      <c r="GX369">
        <v>0.58228310000000005</v>
      </c>
      <c r="GY369">
        <v>26.477720000000001</v>
      </c>
      <c r="GZ369" s="1">
        <v>3.2849910000000003E-2</v>
      </c>
      <c r="HA369">
        <v>12.548349999999999</v>
      </c>
      <c r="HB369">
        <v>0.57809820000000001</v>
      </c>
      <c r="HC369">
        <v>26.868179999999999</v>
      </c>
      <c r="HD369">
        <v>2.9809800000000001E-2</v>
      </c>
      <c r="HE369">
        <v>11.41465</v>
      </c>
      <c r="HF369">
        <v>0.57411409999999996</v>
      </c>
      <c r="HG369">
        <v>26.82375</v>
      </c>
      <c r="HH369">
        <v>2.708168E-2</v>
      </c>
      <c r="HI369">
        <v>10.394500000000001</v>
      </c>
      <c r="HJ369">
        <v>0.5702313</v>
      </c>
      <c r="HK369">
        <v>26.517880000000002</v>
      </c>
      <c r="HL369" s="1">
        <v>2.4606780000000002E-2</v>
      </c>
      <c r="HM369">
        <v>9.4700670000000002</v>
      </c>
      <c r="HN369">
        <v>0.56656899999999999</v>
      </c>
      <c r="HO369">
        <v>26.111339999999998</v>
      </c>
      <c r="HP369" s="1">
        <v>2.23416E-2</v>
      </c>
      <c r="HQ369">
        <v>8.6231840000000002</v>
      </c>
      <c r="HR369">
        <v>0.56310289999999996</v>
      </c>
      <c r="HS369">
        <v>26.11027</v>
      </c>
      <c r="HT369" s="1">
        <v>2.028199E-2</v>
      </c>
      <c r="HU369">
        <v>7.851845</v>
      </c>
      <c r="HV369">
        <v>0.56010899999999997</v>
      </c>
      <c r="HW369">
        <v>26.410509999999999</v>
      </c>
      <c r="HX369" s="1">
        <v>1.8423539999999999E-2</v>
      </c>
      <c r="HY369">
        <v>7.1498160000000004</v>
      </c>
      <c r="HZ369">
        <v>0.55759979999999998</v>
      </c>
      <c r="IA369">
        <v>26.850460000000002</v>
      </c>
      <c r="IB369" s="1">
        <v>1.675074E-2</v>
      </c>
      <c r="IC369">
        <v>6.513757</v>
      </c>
      <c r="ID369">
        <v>0.55555679999999996</v>
      </c>
      <c r="IE369">
        <v>27.399090000000001</v>
      </c>
      <c r="IF369" s="1">
        <v>1.5234050000000001E-2</v>
      </c>
      <c r="IG369">
        <v>5.9329400000000003</v>
      </c>
      <c r="IH369">
        <v>0.55371729999999997</v>
      </c>
      <c r="II369">
        <v>27.68458</v>
      </c>
      <c r="IJ369" s="1">
        <v>1.3860340000000001E-2</v>
      </c>
      <c r="IK369">
        <v>5.4051879999999999</v>
      </c>
      <c r="IL369">
        <v>0.55236450000000004</v>
      </c>
      <c r="IM369">
        <v>27.625299999999999</v>
      </c>
      <c r="IN369" s="1">
        <v>1.2609189999999999E-2</v>
      </c>
      <c r="IO369">
        <v>4.9215220000000004</v>
      </c>
      <c r="IP369">
        <v>0.55128679999999997</v>
      </c>
      <c r="IQ369">
        <v>27.299800000000001</v>
      </c>
      <c r="IR369" s="1">
        <v>1.1471169999999999E-2</v>
      </c>
      <c r="IS369">
        <v>4.479336</v>
      </c>
      <c r="IT369">
        <v>0.55046569999999995</v>
      </c>
      <c r="IU369">
        <v>26.85765</v>
      </c>
      <c r="IV369" s="1">
        <v>1.041741E-2</v>
      </c>
      <c r="IW369">
        <v>4.0689580000000003</v>
      </c>
      <c r="IX369">
        <v>0.54988440000000005</v>
      </c>
      <c r="IY369">
        <v>26.677579999999999</v>
      </c>
      <c r="IZ369" s="1">
        <v>9.4309219999999996E-3</v>
      </c>
      <c r="JA369">
        <v>3.6839439999999999</v>
      </c>
      <c r="JB369">
        <v>0.54963139999999999</v>
      </c>
      <c r="JC369">
        <v>26.468779999999999</v>
      </c>
      <c r="JD369" s="1">
        <v>8.4992290000000005E-3</v>
      </c>
      <c r="JE369">
        <v>3.3194889999999999</v>
      </c>
      <c r="JF369">
        <v>0.5497031</v>
      </c>
      <c r="JG369">
        <v>26.442049999999998</v>
      </c>
      <c r="JH369" s="1">
        <v>7.6182979999999999E-3</v>
      </c>
      <c r="JI369">
        <v>2.9737420000000001</v>
      </c>
      <c r="JJ369">
        <v>0.55001420000000001</v>
      </c>
      <c r="JK369">
        <v>26.419740000000001</v>
      </c>
      <c r="JL369" s="1">
        <v>6.7742799999999997E-3</v>
      </c>
      <c r="JM369">
        <v>2.6425839999999998</v>
      </c>
      <c r="JN369">
        <v>0.55043989999999998</v>
      </c>
      <c r="JO369">
        <v>26.517900000000001</v>
      </c>
      <c r="JP369" s="1">
        <v>5.9589140000000001E-3</v>
      </c>
      <c r="JQ369">
        <v>2.3232849999999998</v>
      </c>
      <c r="JR369">
        <v>0.55091970000000001</v>
      </c>
      <c r="JS369">
        <v>26.72054</v>
      </c>
      <c r="JT369" s="1">
        <v>5.1612890000000003E-3</v>
      </c>
      <c r="JU369">
        <v>2.0117150000000001</v>
      </c>
      <c r="JV369">
        <v>0.55145639999999996</v>
      </c>
      <c r="JW369">
        <v>26.874230000000001</v>
      </c>
      <c r="JX369" s="1">
        <v>4.3787870000000003E-3</v>
      </c>
      <c r="JY369">
        <v>1.706548</v>
      </c>
      <c r="JZ369">
        <v>0.55195780000000005</v>
      </c>
      <c r="KA369">
        <v>26.85446</v>
      </c>
      <c r="KB369" s="1">
        <v>3.6235529999999998E-3</v>
      </c>
      <c r="KC369">
        <v>1.4123060000000001</v>
      </c>
      <c r="KD369">
        <v>0.55222450000000001</v>
      </c>
      <c r="KE369">
        <v>27.190349999999999</v>
      </c>
      <c r="KF369" s="1">
        <v>2.92618E-3</v>
      </c>
      <c r="KG369">
        <v>1.1410119999999999</v>
      </c>
      <c r="KH369">
        <v>0.55204129999999996</v>
      </c>
      <c r="KI369">
        <v>27.381180000000001</v>
      </c>
      <c r="KJ369" s="1">
        <v>2.32556E-3</v>
      </c>
      <c r="KK369">
        <v>0.90744159999999996</v>
      </c>
      <c r="KL369">
        <v>0.55135489999999998</v>
      </c>
      <c r="KM369">
        <v>27.5276</v>
      </c>
      <c r="KN369" s="1">
        <v>1.843821E-3</v>
      </c>
      <c r="KO369">
        <v>0.71999849999999999</v>
      </c>
      <c r="KP369">
        <v>0.55029090000000003</v>
      </c>
      <c r="KQ369">
        <v>27.621510000000001</v>
      </c>
      <c r="KR369" s="1">
        <v>1.4841170000000001E-3</v>
      </c>
      <c r="KS369">
        <v>0.57983600000000002</v>
      </c>
      <c r="KT369">
        <v>0.54903049999999998</v>
      </c>
      <c r="KU369">
        <v>27.59656</v>
      </c>
      <c r="KV369" s="1">
        <v>1.2309980000000001E-3</v>
      </c>
      <c r="KW369">
        <v>0.4810622</v>
      </c>
      <c r="KX369">
        <v>0.54762849999999996</v>
      </c>
      <c r="KY369">
        <v>27.291070000000001</v>
      </c>
      <c r="KZ369" s="1">
        <v>1.0589620000000001E-3</v>
      </c>
      <c r="LA369">
        <v>0.41395080000000001</v>
      </c>
      <c r="LB369">
        <v>0.54623290000000002</v>
      </c>
      <c r="LC369">
        <v>26.887339999999998</v>
      </c>
      <c r="LD369" s="1">
        <v>9.4347759999999995E-4</v>
      </c>
      <c r="LE369">
        <v>0.36899720000000003</v>
      </c>
      <c r="LF369">
        <v>0.54479040000000001</v>
      </c>
      <c r="LG369">
        <v>26.57554</v>
      </c>
      <c r="LH369" s="1">
        <v>8.6273700000000003E-4</v>
      </c>
      <c r="LI369">
        <v>0.33772449999999998</v>
      </c>
      <c r="LJ369">
        <v>0.54327029999999998</v>
      </c>
      <c r="LK369">
        <v>26.875889999999998</v>
      </c>
      <c r="LL369" s="1">
        <v>8.0299750000000002E-4</v>
      </c>
      <c r="LM369">
        <v>0.31478610000000001</v>
      </c>
      <c r="LN369">
        <v>0.54165200000000002</v>
      </c>
      <c r="LO369">
        <v>27.249870000000001</v>
      </c>
      <c r="LP369" s="1">
        <v>7.5614059999999997E-4</v>
      </c>
      <c r="LQ369">
        <v>0.2969253</v>
      </c>
      <c r="LR369">
        <v>0.53990099999999996</v>
      </c>
      <c r="LS369">
        <v>27.5947</v>
      </c>
      <c r="LT369" s="1">
        <v>7.1654919999999999E-4</v>
      </c>
      <c r="LU369">
        <v>0.28196660000000001</v>
      </c>
      <c r="LV369">
        <v>0.53811940000000003</v>
      </c>
      <c r="LW369">
        <v>28.176739999999999</v>
      </c>
      <c r="LX369" s="1">
        <v>6.8157109999999999E-4</v>
      </c>
      <c r="LY369">
        <v>0.26880569999999998</v>
      </c>
      <c r="LZ369">
        <v>0.53628469999999995</v>
      </c>
      <c r="MA369">
        <v>28.629989999999999</v>
      </c>
      <c r="MB369" s="1">
        <v>6.4964769999999996E-4</v>
      </c>
      <c r="MC369">
        <v>0.25683719999999999</v>
      </c>
      <c r="MD369">
        <v>0.53443220000000002</v>
      </c>
      <c r="ME369">
        <v>28.578029999999998</v>
      </c>
      <c r="MF369" s="1">
        <v>6.2007830000000003E-4</v>
      </c>
      <c r="MG369">
        <v>0.245727</v>
      </c>
      <c r="MH369">
        <v>0.53258159999999999</v>
      </c>
      <c r="MI369">
        <v>28.255269999999999</v>
      </c>
      <c r="MJ369" s="1">
        <v>5.9249040000000002E-4</v>
      </c>
      <c r="MK369">
        <v>0.23537140000000001</v>
      </c>
      <c r="ML369">
        <v>0.53071639999999998</v>
      </c>
      <c r="MM369">
        <v>28.018270000000001</v>
      </c>
      <c r="MN369" s="1">
        <v>5.6649490000000005E-4</v>
      </c>
      <c r="MO369">
        <v>0.2256029</v>
      </c>
      <c r="MP369">
        <v>0.52886330000000004</v>
      </c>
      <c r="MQ369">
        <v>28.261130000000001</v>
      </c>
      <c r="MR369" s="1">
        <v>5.4196150000000005E-4</v>
      </c>
      <c r="MS369">
        <v>0.21636140000000001</v>
      </c>
      <c r="MT369">
        <v>0.52709950000000005</v>
      </c>
      <c r="MU369">
        <v>28.624549999999999</v>
      </c>
      <c r="MV369" s="1">
        <v>5.1899040000000002E-4</v>
      </c>
      <c r="MW369">
        <v>0.20763400000000001</v>
      </c>
      <c r="MX369">
        <v>0.52536090000000002</v>
      </c>
      <c r="MY369">
        <v>28.832840000000001</v>
      </c>
      <c r="MZ369" s="1">
        <v>4.968374E-4</v>
      </c>
      <c r="NA369">
        <v>0.19921349999999999</v>
      </c>
      <c r="NB369">
        <v>0.52367090000000005</v>
      </c>
      <c r="NC369">
        <v>29.08577</v>
      </c>
      <c r="ND369" s="1">
        <v>4.7590220000000001E-4</v>
      </c>
      <c r="NE369">
        <v>0.19123039999999999</v>
      </c>
      <c r="NF369">
        <v>0.52202280000000001</v>
      </c>
      <c r="NG369">
        <v>29.140809999999998</v>
      </c>
      <c r="NH369" s="1">
        <v>4.5600460000000002E-4</v>
      </c>
      <c r="NI369">
        <v>0.18360889999999999</v>
      </c>
      <c r="NJ369">
        <v>0.52035220000000004</v>
      </c>
      <c r="NK369">
        <v>28.97842</v>
      </c>
      <c r="NL369" s="1">
        <v>4.3714909999999999E-4</v>
      </c>
      <c r="NM369">
        <v>0.1763642</v>
      </c>
      <c r="NN369">
        <v>0.51866480000000004</v>
      </c>
      <c r="NO369">
        <v>28.705660000000002</v>
      </c>
      <c r="NP369" s="1">
        <v>4.1919229999999997E-4</v>
      </c>
      <c r="NQ369">
        <v>0.16946700000000001</v>
      </c>
      <c r="NR369">
        <v>0.51694169999999995</v>
      </c>
      <c r="NS369">
        <v>28.339649999999999</v>
      </c>
      <c r="NT369" s="1">
        <v>4.0203059999999999E-4</v>
      </c>
      <c r="NU369">
        <v>0.1628829</v>
      </c>
      <c r="NV369">
        <v>0.5152854</v>
      </c>
      <c r="NW369">
        <v>28.017690000000002</v>
      </c>
      <c r="NX369" s="1">
        <v>3.8580919999999999E-4</v>
      </c>
      <c r="NY369">
        <v>0.15662300000000001</v>
      </c>
      <c r="NZ369">
        <v>0.51370729999999998</v>
      </c>
      <c r="OA369">
        <v>28.019690000000001</v>
      </c>
      <c r="OB369">
        <v>3.703062E-4</v>
      </c>
      <c r="OC369">
        <v>0.1506217</v>
      </c>
      <c r="OD369">
        <v>0.51227060000000002</v>
      </c>
      <c r="OE369">
        <v>27.93777</v>
      </c>
      <c r="OF369" s="1">
        <v>3.5552400000000002E-4</v>
      </c>
      <c r="OG369">
        <v>0.1448478</v>
      </c>
      <c r="OH369">
        <v>0.51082519999999998</v>
      </c>
      <c r="OI369">
        <v>27.88007</v>
      </c>
      <c r="OJ369" s="1">
        <v>3.4128910000000003E-4</v>
      </c>
      <c r="OK369">
        <v>0.1392882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1.10372</v>
      </c>
      <c r="G370">
        <v>24.816939999999999</v>
      </c>
      <c r="H370">
        <v>0</v>
      </c>
      <c r="I370">
        <v>0</v>
      </c>
      <c r="J370">
        <v>1.1044529999999999</v>
      </c>
      <c r="K370">
        <v>24.700240000000001</v>
      </c>
      <c r="L370">
        <v>0</v>
      </c>
      <c r="M370">
        <v>0</v>
      </c>
      <c r="N370">
        <v>1.1043810000000001</v>
      </c>
      <c r="O370">
        <v>24.84834</v>
      </c>
      <c r="P370">
        <v>0</v>
      </c>
      <c r="Q370">
        <v>0</v>
      </c>
      <c r="R370">
        <v>1.104255</v>
      </c>
      <c r="S370">
        <v>24.68817</v>
      </c>
      <c r="T370">
        <v>0</v>
      </c>
      <c r="U370">
        <v>0</v>
      </c>
      <c r="V370">
        <v>1.1041540000000001</v>
      </c>
      <c r="W370">
        <v>24.516190000000002</v>
      </c>
      <c r="X370">
        <v>0</v>
      </c>
      <c r="Y370">
        <v>0</v>
      </c>
      <c r="Z370">
        <v>1.1040810000000001</v>
      </c>
      <c r="AA370">
        <v>24.313580000000002</v>
      </c>
      <c r="AB370">
        <v>0</v>
      </c>
      <c r="AC370">
        <v>0</v>
      </c>
      <c r="AD370">
        <v>1.103685</v>
      </c>
      <c r="AE370">
        <v>24.075980000000001</v>
      </c>
      <c r="AF370">
        <v>0</v>
      </c>
      <c r="AG370">
        <v>0</v>
      </c>
      <c r="AH370">
        <v>1.101971</v>
      </c>
      <c r="AI370">
        <v>23.859100000000002</v>
      </c>
      <c r="AJ370">
        <v>0</v>
      </c>
      <c r="AK370">
        <v>0</v>
      </c>
      <c r="AL370">
        <v>1.0984419999999999</v>
      </c>
      <c r="AM370">
        <v>24.088989999999999</v>
      </c>
      <c r="AN370">
        <v>0</v>
      </c>
      <c r="AO370">
        <v>0</v>
      </c>
      <c r="AP370">
        <v>1.093542</v>
      </c>
      <c r="AQ370">
        <v>24.058879999999998</v>
      </c>
      <c r="AR370">
        <v>0</v>
      </c>
      <c r="AS370">
        <v>0</v>
      </c>
      <c r="AT370">
        <v>1.0880000000000001</v>
      </c>
      <c r="AU370">
        <v>24.003</v>
      </c>
      <c r="AV370">
        <v>0</v>
      </c>
      <c r="AW370">
        <v>0</v>
      </c>
      <c r="AX370">
        <v>1.0820639999999999</v>
      </c>
      <c r="AY370">
        <v>23.990639999999999</v>
      </c>
      <c r="AZ370">
        <v>0</v>
      </c>
      <c r="BA370">
        <v>0</v>
      </c>
      <c r="BB370">
        <v>1.075753</v>
      </c>
      <c r="BC370">
        <v>23.914639999999999</v>
      </c>
      <c r="BD370">
        <v>0</v>
      </c>
      <c r="BE370">
        <v>0</v>
      </c>
      <c r="BF370">
        <v>1.069339</v>
      </c>
      <c r="BG370">
        <v>23.813600000000001</v>
      </c>
      <c r="BH370">
        <v>0</v>
      </c>
      <c r="BI370">
        <v>0</v>
      </c>
      <c r="BJ370">
        <v>1.0628960000000001</v>
      </c>
      <c r="BK370">
        <v>23.840599999999998</v>
      </c>
      <c r="BL370">
        <v>0</v>
      </c>
      <c r="BM370">
        <v>0</v>
      </c>
      <c r="BN370">
        <v>1.0565119999999999</v>
      </c>
      <c r="BO370">
        <v>24.145199999999999</v>
      </c>
      <c r="BP370">
        <v>0</v>
      </c>
      <c r="BQ370">
        <v>0</v>
      </c>
      <c r="BR370">
        <v>1.050586</v>
      </c>
      <c r="BS370">
        <v>24.592849999999999</v>
      </c>
      <c r="BT370">
        <v>0</v>
      </c>
      <c r="BU370">
        <v>0</v>
      </c>
      <c r="BV370">
        <v>1.0447409999999999</v>
      </c>
      <c r="BW370">
        <v>25.051690000000001</v>
      </c>
      <c r="BX370">
        <v>0</v>
      </c>
      <c r="BY370">
        <v>3.3234730000000001E-38</v>
      </c>
      <c r="BZ370">
        <v>1.0386789999999999</v>
      </c>
      <c r="CA370">
        <v>25.362570000000002</v>
      </c>
      <c r="CB370">
        <v>1.1122990000000001E-28</v>
      </c>
      <c r="CC370">
        <v>1.397064E-26</v>
      </c>
      <c r="CD370">
        <v>1.0326519999999999</v>
      </c>
      <c r="CE370">
        <v>25.428450000000002</v>
      </c>
      <c r="CF370" s="1">
        <v>3.0028199999999999E-23</v>
      </c>
      <c r="CG370" s="1">
        <v>4.4921889999999997E-21</v>
      </c>
      <c r="CH370">
        <v>1.0266869999999999</v>
      </c>
      <c r="CI370">
        <v>25.309629999999999</v>
      </c>
      <c r="CJ370" s="1">
        <v>7.4245859999999999E-16</v>
      </c>
      <c r="CK370" s="1">
        <v>1.0117759999999999E-13</v>
      </c>
      <c r="CL370">
        <v>1.02074</v>
      </c>
      <c r="CM370">
        <v>25.05931</v>
      </c>
      <c r="CN370" s="1">
        <v>1.5229479999999999E-11</v>
      </c>
      <c r="CO370" s="1">
        <v>2.2284609999999999E-9</v>
      </c>
      <c r="CP370">
        <v>1.015247</v>
      </c>
      <c r="CQ370">
        <v>24.84337</v>
      </c>
      <c r="CR370" s="1">
        <v>1.9267700000000001E-8</v>
      </c>
      <c r="CS370" s="1">
        <v>2.9385849999999999E-6</v>
      </c>
      <c r="CT370">
        <v>1.0096320000000001</v>
      </c>
      <c r="CU370">
        <v>24.87059</v>
      </c>
      <c r="CV370" s="1">
        <v>5.0250850000000002E-6</v>
      </c>
      <c r="CW370" s="1">
        <v>7.9206139999999996E-4</v>
      </c>
      <c r="CX370">
        <v>1.004159</v>
      </c>
      <c r="CY370">
        <v>25.117270000000001</v>
      </c>
      <c r="CZ370" s="1">
        <v>4.2371219999999999E-4</v>
      </c>
      <c r="DA370" s="1">
        <v>6.8601999999999996E-2</v>
      </c>
      <c r="DB370">
        <v>0.99886010000000003</v>
      </c>
      <c r="DC370">
        <v>25.266400000000001</v>
      </c>
      <c r="DD370" s="1">
        <v>1.441889E-2</v>
      </c>
      <c r="DE370" s="1">
        <v>2.3899530000000002</v>
      </c>
      <c r="DF370">
        <v>0.99382009999999998</v>
      </c>
      <c r="DG370">
        <v>25.449339999999999</v>
      </c>
      <c r="DH370" s="1">
        <v>0.23029150000000001</v>
      </c>
      <c r="DI370" s="1">
        <v>39.019939999999998</v>
      </c>
      <c r="DJ370">
        <v>0.98904700000000001</v>
      </c>
      <c r="DK370">
        <v>25.400220000000001</v>
      </c>
      <c r="DL370" s="1">
        <v>1.9325270000000001</v>
      </c>
      <c r="DM370" s="1">
        <v>333.86939999999998</v>
      </c>
      <c r="DN370">
        <v>0.98354109999999995</v>
      </c>
      <c r="DO370">
        <v>25.236930000000001</v>
      </c>
      <c r="DP370" s="1">
        <v>9.2811489999999992</v>
      </c>
      <c r="DQ370">
        <v>1632.98</v>
      </c>
      <c r="DR370">
        <v>0.97829120000000003</v>
      </c>
      <c r="DS370">
        <v>24.828430000000001</v>
      </c>
      <c r="DT370" s="1">
        <v>27.136240000000001</v>
      </c>
      <c r="DU370">
        <v>4860.7139999999999</v>
      </c>
      <c r="DV370">
        <v>0.97283609999999998</v>
      </c>
      <c r="DW370">
        <v>24.2972</v>
      </c>
      <c r="DX370">
        <v>51.477159999999998</v>
      </c>
      <c r="DY370">
        <v>9373.3860000000004</v>
      </c>
      <c r="DZ370">
        <v>0.96787699999999999</v>
      </c>
      <c r="EA370">
        <v>23.967790000000001</v>
      </c>
      <c r="EB370">
        <v>67.158140000000003</v>
      </c>
      <c r="EC370">
        <v>12408.96</v>
      </c>
      <c r="ED370">
        <v>0.96266169999999995</v>
      </c>
      <c r="EE370">
        <v>24.034420000000001</v>
      </c>
      <c r="EF370">
        <v>63.460769999999997</v>
      </c>
      <c r="EG370">
        <v>11887.5</v>
      </c>
      <c r="EH370">
        <v>0.95824589999999998</v>
      </c>
      <c r="EI370">
        <v>24.327179999999998</v>
      </c>
      <c r="EJ370">
        <v>45.402850000000001</v>
      </c>
      <c r="EK370">
        <v>8607.152</v>
      </c>
      <c r="EL370">
        <v>0.95315919999999998</v>
      </c>
      <c r="EM370">
        <v>24.6266</v>
      </c>
      <c r="EN370">
        <v>25.216390000000001</v>
      </c>
      <c r="EO370">
        <v>4835.0519999999997</v>
      </c>
      <c r="EP370">
        <v>0.94797900000000002</v>
      </c>
      <c r="EQ370">
        <v>24.666219999999999</v>
      </c>
      <c r="ER370">
        <v>11.30274</v>
      </c>
      <c r="ES370">
        <v>2190.6030000000001</v>
      </c>
      <c r="ET370">
        <v>0.94271249999999995</v>
      </c>
      <c r="EU370">
        <v>24.49746</v>
      </c>
      <c r="EV370">
        <v>4.2242280000000001</v>
      </c>
      <c r="EW370">
        <v>826.44029999999998</v>
      </c>
      <c r="EX370">
        <v>0.93732579999999999</v>
      </c>
      <c r="EY370">
        <v>24.27664</v>
      </c>
      <c r="EZ370">
        <v>1.3629309999999999</v>
      </c>
      <c r="FA370">
        <v>268.79939999999999</v>
      </c>
      <c r="FB370">
        <v>0.93228820000000001</v>
      </c>
      <c r="FC370">
        <v>24.107890000000001</v>
      </c>
      <c r="FD370">
        <v>0.4139872</v>
      </c>
      <c r="FE370">
        <v>81.833309999999997</v>
      </c>
      <c r="FF370">
        <v>0.92712740000000005</v>
      </c>
      <c r="FG370">
        <v>24.442209999999999</v>
      </c>
      <c r="FH370">
        <v>0.1471517</v>
      </c>
      <c r="FI370">
        <v>28.80866</v>
      </c>
      <c r="FJ370">
        <v>0.92245600000000005</v>
      </c>
      <c r="FK370">
        <v>24.811209999999999</v>
      </c>
      <c r="FL370">
        <v>8.2052319999999998E-2</v>
      </c>
      <c r="FM370">
        <v>15.77946</v>
      </c>
      <c r="FN370">
        <v>0.91859440000000003</v>
      </c>
      <c r="FO370">
        <v>25.131769999999999</v>
      </c>
      <c r="FP370">
        <v>6.8065580000000001E-2</v>
      </c>
      <c r="FQ370">
        <v>12.974220000000001</v>
      </c>
      <c r="FR370">
        <v>0.91648569999999996</v>
      </c>
      <c r="FS370">
        <v>25.370339999999999</v>
      </c>
      <c r="FT370">
        <v>6.430487E-2</v>
      </c>
      <c r="FU370">
        <v>12.22452</v>
      </c>
      <c r="FV370">
        <v>0.91467229999999999</v>
      </c>
      <c r="FW370">
        <v>25.446449999999999</v>
      </c>
      <c r="FX370">
        <v>6.127983E-2</v>
      </c>
      <c r="FY370">
        <v>11.64087</v>
      </c>
      <c r="FZ370">
        <v>0.91200029999999999</v>
      </c>
      <c r="GA370">
        <v>25.284939999999999</v>
      </c>
      <c r="GB370">
        <v>5.748992E-2</v>
      </c>
      <c r="GC370">
        <v>10.919779999999999</v>
      </c>
      <c r="GD370">
        <v>0.90922990000000004</v>
      </c>
      <c r="GE370">
        <v>24.943750000000001</v>
      </c>
      <c r="GF370">
        <v>5.3191639999999998E-2</v>
      </c>
      <c r="GG370">
        <v>10.10173</v>
      </c>
      <c r="GH370">
        <v>0.90650929999999996</v>
      </c>
      <c r="GI370">
        <v>24.595009999999998</v>
      </c>
      <c r="GJ370">
        <v>4.8706409999999999E-2</v>
      </c>
      <c r="GK370">
        <v>9.2457449999999994</v>
      </c>
      <c r="GL370">
        <v>0.90382359999999995</v>
      </c>
      <c r="GM370">
        <v>24.807580000000002</v>
      </c>
      <c r="GN370" s="1">
        <v>4.4323750000000002E-2</v>
      </c>
      <c r="GO370">
        <v>8.4080849999999998</v>
      </c>
      <c r="GP370">
        <v>0.90112610000000004</v>
      </c>
      <c r="GQ370">
        <v>25.25817</v>
      </c>
      <c r="GR370" s="1">
        <v>4.0251259999999997E-2</v>
      </c>
      <c r="GS370">
        <v>7.6293699999999998</v>
      </c>
      <c r="GT370">
        <v>0.89874430000000005</v>
      </c>
      <c r="GU370">
        <v>25.809909999999999</v>
      </c>
      <c r="GV370" s="1">
        <v>3.6562499999999998E-2</v>
      </c>
      <c r="GW370">
        <v>6.9218019999999996</v>
      </c>
      <c r="GX370">
        <v>0.89676699999999998</v>
      </c>
      <c r="GY370">
        <v>26.455850000000002</v>
      </c>
      <c r="GZ370" s="1">
        <v>3.320919E-2</v>
      </c>
      <c r="HA370">
        <v>6.2798299999999996</v>
      </c>
      <c r="HB370">
        <v>0.89498820000000001</v>
      </c>
      <c r="HC370">
        <v>26.843139999999998</v>
      </c>
      <c r="HD370" s="1">
        <v>3.0136240000000002E-2</v>
      </c>
      <c r="HE370">
        <v>5.6949139999999998</v>
      </c>
      <c r="HF370">
        <v>0.8934029</v>
      </c>
      <c r="HG370">
        <v>26.823910000000001</v>
      </c>
      <c r="HH370" s="1">
        <v>2.7374119999999998E-2</v>
      </c>
      <c r="HI370">
        <v>5.1693819999999997</v>
      </c>
      <c r="HJ370">
        <v>0.89180550000000003</v>
      </c>
      <c r="HK370">
        <v>26.546489999999999</v>
      </c>
      <c r="HL370" s="1">
        <v>2.4873099999999999E-2</v>
      </c>
      <c r="HM370">
        <v>4.6956660000000001</v>
      </c>
      <c r="HN370">
        <v>0.8902002</v>
      </c>
      <c r="HO370">
        <v>26.161809999999999</v>
      </c>
      <c r="HP370" s="1">
        <v>2.2584819999999999E-2</v>
      </c>
      <c r="HQ370">
        <v>4.2633859999999997</v>
      </c>
      <c r="HR370">
        <v>0.88867390000000002</v>
      </c>
      <c r="HS370">
        <v>26.16489</v>
      </c>
      <c r="HT370" s="1">
        <v>2.0503810000000001E-2</v>
      </c>
      <c r="HU370">
        <v>3.8711060000000002</v>
      </c>
      <c r="HV370">
        <v>0.88773550000000001</v>
      </c>
      <c r="HW370">
        <v>26.44256</v>
      </c>
      <c r="HX370" s="1">
        <v>1.8623130000000002E-2</v>
      </c>
      <c r="HY370">
        <v>3.514904</v>
      </c>
      <c r="HZ370">
        <v>0.88731749999999998</v>
      </c>
      <c r="IA370">
        <v>26.85962</v>
      </c>
      <c r="IB370" s="1">
        <v>1.6932249999999999E-2</v>
      </c>
      <c r="IC370">
        <v>3.193778</v>
      </c>
      <c r="ID370">
        <v>0.88739259999999998</v>
      </c>
      <c r="IE370">
        <v>27.38908</v>
      </c>
      <c r="IF370" s="1">
        <v>1.540006E-2</v>
      </c>
      <c r="IG370">
        <v>2.9019569999999999</v>
      </c>
      <c r="IH370">
        <v>0.8875284</v>
      </c>
      <c r="II370">
        <v>27.659410000000001</v>
      </c>
      <c r="IJ370" s="1">
        <v>1.400798E-2</v>
      </c>
      <c r="IK370">
        <v>2.6371389999999999</v>
      </c>
      <c r="IL370">
        <v>0.88836040000000005</v>
      </c>
      <c r="IM370">
        <v>27.624839999999999</v>
      </c>
      <c r="IN370" s="1">
        <v>1.274727E-2</v>
      </c>
      <c r="IO370">
        <v>2.3963480000000001</v>
      </c>
      <c r="IP370">
        <v>0.88947540000000003</v>
      </c>
      <c r="IQ370">
        <v>27.323599999999999</v>
      </c>
      <c r="IR370" s="1">
        <v>1.159526E-2</v>
      </c>
      <c r="IS370">
        <v>2.176053</v>
      </c>
      <c r="IT370">
        <v>0.89070360000000004</v>
      </c>
      <c r="IU370">
        <v>26.903870000000001</v>
      </c>
      <c r="IV370" s="1">
        <v>1.053366E-2</v>
      </c>
      <c r="IW370">
        <v>1.9734389999999999</v>
      </c>
      <c r="IX370">
        <v>0.89200990000000002</v>
      </c>
      <c r="IY370">
        <v>26.736149999999999</v>
      </c>
      <c r="IZ370" s="1">
        <v>9.5399860000000003E-3</v>
      </c>
      <c r="JA370">
        <v>1.7842800000000001</v>
      </c>
      <c r="JB370">
        <v>0.89343300000000003</v>
      </c>
      <c r="JC370">
        <v>26.50985</v>
      </c>
      <c r="JD370" s="1">
        <v>8.6026490000000004E-3</v>
      </c>
      <c r="JE370">
        <v>1.6063449999999999</v>
      </c>
      <c r="JF370">
        <v>0.89504280000000003</v>
      </c>
      <c r="JG370">
        <v>26.472470000000001</v>
      </c>
      <c r="JH370" s="1">
        <v>7.716306E-3</v>
      </c>
      <c r="JI370">
        <v>1.4383969999999999</v>
      </c>
      <c r="JJ370">
        <v>0.89662140000000001</v>
      </c>
      <c r="JK370">
        <v>26.42248</v>
      </c>
      <c r="JL370" s="1">
        <v>6.8683930000000004E-3</v>
      </c>
      <c r="JM370">
        <v>1.278411</v>
      </c>
      <c r="JN370">
        <v>0.89810020000000002</v>
      </c>
      <c r="JO370">
        <v>26.51699</v>
      </c>
      <c r="JP370" s="1">
        <v>6.0498569999999996E-3</v>
      </c>
      <c r="JQ370">
        <v>1.1246769999999999</v>
      </c>
      <c r="JR370">
        <v>0.89938379999999996</v>
      </c>
      <c r="JS370">
        <v>26.71743</v>
      </c>
      <c r="JT370" s="1">
        <v>5.2503489999999996E-3</v>
      </c>
      <c r="JU370">
        <v>0.97521939999999996</v>
      </c>
      <c r="JV370">
        <v>0.90051230000000004</v>
      </c>
      <c r="JW370">
        <v>26.883040000000001</v>
      </c>
      <c r="JX370" s="1">
        <v>4.4657580000000002E-3</v>
      </c>
      <c r="JY370">
        <v>0.8290459</v>
      </c>
      <c r="JZ370">
        <v>0.90145010000000003</v>
      </c>
      <c r="KA370">
        <v>26.876349999999999</v>
      </c>
      <c r="KB370" s="1">
        <v>3.7060230000000001E-3</v>
      </c>
      <c r="KC370">
        <v>0.68783680000000003</v>
      </c>
      <c r="KD370">
        <v>0.90204169999999995</v>
      </c>
      <c r="KE370">
        <v>27.218720000000001</v>
      </c>
      <c r="KF370" s="1">
        <v>3.0004020000000001E-3</v>
      </c>
      <c r="KG370">
        <v>0.5569634</v>
      </c>
      <c r="KH370">
        <v>0.90200860000000005</v>
      </c>
      <c r="KI370">
        <v>27.389330000000001</v>
      </c>
      <c r="KJ370" s="1">
        <v>2.387363E-3</v>
      </c>
      <c r="KK370">
        <v>0.44336009999999998</v>
      </c>
      <c r="KL370">
        <v>0.90152620000000006</v>
      </c>
      <c r="KM370">
        <v>27.544910000000002</v>
      </c>
      <c r="KN370" s="1">
        <v>1.891757E-3</v>
      </c>
      <c r="KO370">
        <v>0.35147879999999998</v>
      </c>
      <c r="KP370">
        <v>0.90070609999999995</v>
      </c>
      <c r="KQ370">
        <v>27.635370000000002</v>
      </c>
      <c r="KR370" s="1">
        <v>1.518922E-3</v>
      </c>
      <c r="KS370">
        <v>0.28225099999999997</v>
      </c>
      <c r="KT370">
        <v>0.89983360000000001</v>
      </c>
      <c r="KU370">
        <v>27.603719999999999</v>
      </c>
      <c r="KV370" s="1">
        <v>1.2549880000000001E-3</v>
      </c>
      <c r="KW370">
        <v>0.2331558</v>
      </c>
      <c r="KX370">
        <v>0.89892510000000003</v>
      </c>
      <c r="KY370">
        <v>27.312390000000001</v>
      </c>
      <c r="KZ370" s="1">
        <v>1.075096E-3</v>
      </c>
      <c r="LA370">
        <v>0.19966819999999999</v>
      </c>
      <c r="LB370">
        <v>0.89815840000000002</v>
      </c>
      <c r="LC370">
        <v>26.917249999999999</v>
      </c>
      <c r="LD370" s="1">
        <v>9.5440970000000005E-4</v>
      </c>
      <c r="LE370">
        <v>0.17720259999999999</v>
      </c>
      <c r="LF370">
        <v>0.89742569999999999</v>
      </c>
      <c r="LG370">
        <v>26.61748</v>
      </c>
      <c r="LH370" s="1">
        <v>8.7050050000000003E-4</v>
      </c>
      <c r="LI370">
        <v>0.16161320000000001</v>
      </c>
      <c r="LJ370">
        <v>0.89670419999999995</v>
      </c>
      <c r="LK370">
        <v>26.915790000000001</v>
      </c>
      <c r="LL370" s="1">
        <v>8.0884629999999999E-4</v>
      </c>
      <c r="LM370">
        <v>0.1502136</v>
      </c>
      <c r="LN370">
        <v>0.89593129999999999</v>
      </c>
      <c r="LO370">
        <v>27.268090000000001</v>
      </c>
      <c r="LP370" s="1">
        <v>7.6085979999999996E-4</v>
      </c>
      <c r="LQ370">
        <v>0.14136679999999999</v>
      </c>
      <c r="LR370">
        <v>0.89517610000000003</v>
      </c>
      <c r="LS370">
        <v>27.616610000000001</v>
      </c>
      <c r="LT370" s="1">
        <v>7.2060620000000001E-4</v>
      </c>
      <c r="LU370">
        <v>0.1339764</v>
      </c>
      <c r="LV370">
        <v>0.89445750000000002</v>
      </c>
      <c r="LW370">
        <v>28.17942</v>
      </c>
      <c r="LX370" s="1">
        <v>6.851871E-4</v>
      </c>
      <c r="LY370">
        <v>0.1274846</v>
      </c>
      <c r="LZ370">
        <v>0.89367399999999997</v>
      </c>
      <c r="MA370">
        <v>28.609870000000001</v>
      </c>
      <c r="MB370" s="1">
        <v>6.5296989999999997E-4</v>
      </c>
      <c r="MC370">
        <v>0.12158919999999999</v>
      </c>
      <c r="MD370">
        <v>0.89289130000000005</v>
      </c>
      <c r="ME370">
        <v>28.581029999999998</v>
      </c>
      <c r="MF370" s="1">
        <v>6.2316209999999995E-4</v>
      </c>
      <c r="MG370">
        <v>0.1161196</v>
      </c>
      <c r="MH370">
        <v>0.89219619999999999</v>
      </c>
      <c r="MI370">
        <v>28.278179999999999</v>
      </c>
      <c r="MJ370" s="1">
        <v>5.9538780000000001E-4</v>
      </c>
      <c r="MK370">
        <v>0.1110265</v>
      </c>
      <c r="ML370">
        <v>0.89153610000000005</v>
      </c>
      <c r="MM370">
        <v>28.062639999999998</v>
      </c>
      <c r="MN370" s="1">
        <v>5.692316E-4</v>
      </c>
      <c r="MO370">
        <v>0.1062234</v>
      </c>
      <c r="MP370">
        <v>0.89089629999999997</v>
      </c>
      <c r="MQ370">
        <v>28.312370000000001</v>
      </c>
      <c r="MR370" s="1">
        <v>5.4455780000000004E-4</v>
      </c>
      <c r="MS370">
        <v>0.1016842</v>
      </c>
      <c r="MT370">
        <v>0.89040220000000003</v>
      </c>
      <c r="MU370">
        <v>28.663489999999999</v>
      </c>
      <c r="MV370" s="1">
        <v>5.2144170000000001E-4</v>
      </c>
      <c r="MW370">
        <v>9.7398120000000005E-2</v>
      </c>
      <c r="MX370">
        <v>0.88996940000000002</v>
      </c>
      <c r="MY370">
        <v>28.86881</v>
      </c>
      <c r="MZ370" s="1">
        <v>4.9914510000000003E-4</v>
      </c>
      <c r="NA370">
        <v>9.3271670000000001E-2</v>
      </c>
      <c r="NB370">
        <v>0.88957730000000002</v>
      </c>
      <c r="NC370">
        <v>29.098379999999999</v>
      </c>
      <c r="ND370" s="1">
        <v>4.7814119999999998E-4</v>
      </c>
      <c r="NE370">
        <v>8.937515E-2</v>
      </c>
      <c r="NF370">
        <v>0.8892717</v>
      </c>
      <c r="NG370">
        <v>29.13438</v>
      </c>
      <c r="NH370" s="1">
        <v>4.5815139999999999E-4</v>
      </c>
      <c r="NI370">
        <v>8.5655869999999995E-2</v>
      </c>
      <c r="NJ370">
        <v>0.88894300000000004</v>
      </c>
      <c r="NK370">
        <v>28.98612</v>
      </c>
      <c r="NL370" s="1">
        <v>4.3914369999999999E-4</v>
      </c>
      <c r="NM370">
        <v>8.2110569999999994E-2</v>
      </c>
      <c r="NN370">
        <v>0.88862260000000004</v>
      </c>
      <c r="NO370">
        <v>28.72945</v>
      </c>
      <c r="NP370" s="1">
        <v>4.2109180000000001E-4</v>
      </c>
      <c r="NQ370">
        <v>7.8747620000000004E-2</v>
      </c>
      <c r="NR370">
        <v>0.88825080000000001</v>
      </c>
      <c r="NS370">
        <v>28.3812</v>
      </c>
      <c r="NT370" s="1">
        <v>4.0386190000000002E-4</v>
      </c>
      <c r="NU370">
        <v>7.5544459999999994E-2</v>
      </c>
      <c r="NV370">
        <v>0.88791779999999998</v>
      </c>
      <c r="NW370">
        <v>28.07762</v>
      </c>
      <c r="NX370" s="1">
        <v>3.8753300000000002E-4</v>
      </c>
      <c r="NY370">
        <v>7.2499350000000004E-2</v>
      </c>
      <c r="NZ370">
        <v>0.88766860000000003</v>
      </c>
      <c r="OA370">
        <v>28.063800000000001</v>
      </c>
      <c r="OB370" s="1">
        <v>3.7194039999999999E-4</v>
      </c>
      <c r="OC370">
        <v>6.9591600000000003E-2</v>
      </c>
      <c r="OD370">
        <v>0.88751250000000004</v>
      </c>
      <c r="OE370">
        <v>27.973970000000001</v>
      </c>
      <c r="OF370" s="1">
        <v>3.5708460000000001E-4</v>
      </c>
      <c r="OG370">
        <v>6.6804489999999994E-2</v>
      </c>
      <c r="OH370">
        <v>0.88727140000000004</v>
      </c>
      <c r="OI370">
        <v>27.89734</v>
      </c>
      <c r="OJ370" s="1">
        <v>3.4278109999999999E-4</v>
      </c>
      <c r="OK370">
        <v>6.4129980000000003E-2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0.73391119999999999</v>
      </c>
      <c r="G371">
        <v>24.849710000000002</v>
      </c>
      <c r="H371">
        <v>0</v>
      </c>
      <c r="I371">
        <v>0</v>
      </c>
      <c r="J371">
        <v>0.73411170000000003</v>
      </c>
      <c r="K371">
        <v>24.73151</v>
      </c>
      <c r="L371">
        <v>0</v>
      </c>
      <c r="M371">
        <v>0</v>
      </c>
      <c r="N371">
        <v>0.73377910000000002</v>
      </c>
      <c r="O371">
        <v>24.86712</v>
      </c>
      <c r="P371">
        <v>0</v>
      </c>
      <c r="Q371">
        <v>0</v>
      </c>
      <c r="R371">
        <v>0.73346359999999999</v>
      </c>
      <c r="S371">
        <v>24.707699999999999</v>
      </c>
      <c r="T371">
        <v>0</v>
      </c>
      <c r="U371">
        <v>0</v>
      </c>
      <c r="V371">
        <v>0.73318360000000005</v>
      </c>
      <c r="W371">
        <v>24.535769999999999</v>
      </c>
      <c r="X371">
        <v>0</v>
      </c>
      <c r="Y371">
        <v>0</v>
      </c>
      <c r="Z371">
        <v>0.73291700000000004</v>
      </c>
      <c r="AA371">
        <v>24.334489999999999</v>
      </c>
      <c r="AB371">
        <v>0</v>
      </c>
      <c r="AC371">
        <v>0</v>
      </c>
      <c r="AD371">
        <v>0.73250630000000005</v>
      </c>
      <c r="AE371">
        <v>24.096920000000001</v>
      </c>
      <c r="AF371">
        <v>0</v>
      </c>
      <c r="AG371">
        <v>0</v>
      </c>
      <c r="AH371">
        <v>0.73130660000000003</v>
      </c>
      <c r="AI371">
        <v>23.877459999999999</v>
      </c>
      <c r="AJ371">
        <v>0</v>
      </c>
      <c r="AK371">
        <v>0</v>
      </c>
      <c r="AL371">
        <v>0.72897259999999997</v>
      </c>
      <c r="AM371">
        <v>24.099599999999999</v>
      </c>
      <c r="AN371">
        <v>0</v>
      </c>
      <c r="AO371">
        <v>0</v>
      </c>
      <c r="AP371">
        <v>0.72583790000000004</v>
      </c>
      <c r="AQ371">
        <v>24.06512</v>
      </c>
      <c r="AR371">
        <v>0</v>
      </c>
      <c r="AS371">
        <v>0</v>
      </c>
      <c r="AT371">
        <v>0.72230419999999995</v>
      </c>
      <c r="AU371">
        <v>24.006250000000001</v>
      </c>
      <c r="AV371">
        <v>0</v>
      </c>
      <c r="AW371">
        <v>0</v>
      </c>
      <c r="AX371">
        <v>0.71858299999999997</v>
      </c>
      <c r="AY371">
        <v>23.988140000000001</v>
      </c>
      <c r="AZ371">
        <v>0</v>
      </c>
      <c r="BA371">
        <v>0</v>
      </c>
      <c r="BB371">
        <v>0.71465330000000005</v>
      </c>
      <c r="BC371">
        <v>23.906410000000001</v>
      </c>
      <c r="BD371">
        <v>0</v>
      </c>
      <c r="BE371">
        <v>0</v>
      </c>
      <c r="BF371">
        <v>0.71070560000000005</v>
      </c>
      <c r="BG371">
        <v>23.806809999999999</v>
      </c>
      <c r="BH371">
        <v>0</v>
      </c>
      <c r="BI371">
        <v>0</v>
      </c>
      <c r="BJ371">
        <v>0.70679000000000003</v>
      </c>
      <c r="BK371">
        <v>23.831209999999999</v>
      </c>
      <c r="BL371">
        <v>0</v>
      </c>
      <c r="BM371">
        <v>0</v>
      </c>
      <c r="BN371">
        <v>0.70292129999999997</v>
      </c>
      <c r="BO371">
        <v>24.131360000000001</v>
      </c>
      <c r="BP371">
        <v>0</v>
      </c>
      <c r="BQ371">
        <v>0</v>
      </c>
      <c r="BR371">
        <v>0.69940919999999995</v>
      </c>
      <c r="BS371">
        <v>24.574369999999998</v>
      </c>
      <c r="BT371">
        <v>0</v>
      </c>
      <c r="BU371">
        <v>0</v>
      </c>
      <c r="BV371">
        <v>0.69597200000000004</v>
      </c>
      <c r="BW371">
        <v>25.033519999999999</v>
      </c>
      <c r="BX371">
        <v>0</v>
      </c>
      <c r="BY371">
        <v>1.557138E-38</v>
      </c>
      <c r="BZ371">
        <v>0.69242919999999997</v>
      </c>
      <c r="CA371">
        <v>25.34328</v>
      </c>
      <c r="CB371">
        <v>4.062836E-29</v>
      </c>
      <c r="CC371">
        <v>7.6269750000000002E-27</v>
      </c>
      <c r="CD371">
        <v>0.68856720000000005</v>
      </c>
      <c r="CE371">
        <v>25.400549999999999</v>
      </c>
      <c r="CF371">
        <v>2.0264249999999999E-23</v>
      </c>
      <c r="CG371" s="1">
        <v>4.0094059999999997E-21</v>
      </c>
      <c r="CH371">
        <v>0.68487169999999997</v>
      </c>
      <c r="CI371">
        <v>25.295030000000001</v>
      </c>
      <c r="CJ371" s="1">
        <v>4.0729350000000002E-16</v>
      </c>
      <c r="CK371" s="1">
        <v>7.5298540000000003E-14</v>
      </c>
      <c r="CL371">
        <v>0.68119430000000003</v>
      </c>
      <c r="CM371">
        <v>25.045760000000001</v>
      </c>
      <c r="CN371" s="1">
        <v>1.003075E-11</v>
      </c>
      <c r="CO371" s="1">
        <v>1.937984E-9</v>
      </c>
      <c r="CP371">
        <v>0.67788990000000005</v>
      </c>
      <c r="CQ371">
        <v>24.84337</v>
      </c>
      <c r="CR371" s="1">
        <v>1.3860039999999999E-8</v>
      </c>
      <c r="CS371" s="1">
        <v>2.7601079999999998E-6</v>
      </c>
      <c r="CT371">
        <v>0.674431</v>
      </c>
      <c r="CU371">
        <v>24.87058</v>
      </c>
      <c r="CV371" s="1">
        <v>3.8413290000000001E-6</v>
      </c>
      <c r="CW371" s="1">
        <v>7.8486669999999997E-4</v>
      </c>
      <c r="CX371">
        <v>0.67122919999999997</v>
      </c>
      <c r="CY371">
        <v>25.115379999999998</v>
      </c>
      <c r="CZ371" s="1">
        <v>3.4006059999999998E-4</v>
      </c>
      <c r="DA371" s="1">
        <v>7.095812E-2</v>
      </c>
      <c r="DB371">
        <v>0.66812919999999998</v>
      </c>
      <c r="DC371">
        <v>25.259609999999999</v>
      </c>
      <c r="DD371" s="1">
        <v>1.206285E-2</v>
      </c>
      <c r="DE371" s="1">
        <v>2.564419</v>
      </c>
      <c r="DF371">
        <v>0.66525029999999996</v>
      </c>
      <c r="DG371">
        <v>25.434000000000001</v>
      </c>
      <c r="DH371" s="1">
        <v>0.19978650000000001</v>
      </c>
      <c r="DI371" s="1">
        <v>43.23471</v>
      </c>
      <c r="DJ371">
        <v>0.66261939999999997</v>
      </c>
      <c r="DK371">
        <v>25.386330000000001</v>
      </c>
      <c r="DL371" s="1">
        <v>1.7317530000000001</v>
      </c>
      <c r="DM371" s="1">
        <v>380.69170000000003</v>
      </c>
      <c r="DN371">
        <v>0.65944700000000001</v>
      </c>
      <c r="DO371">
        <v>25.226959999999998</v>
      </c>
      <c r="DP371" s="1">
        <v>8.5621580000000002</v>
      </c>
      <c r="DQ371">
        <v>1910.69</v>
      </c>
      <c r="DR371">
        <v>0.65629490000000001</v>
      </c>
      <c r="DS371">
        <v>24.8522</v>
      </c>
      <c r="DT371" s="1">
        <v>25.734690000000001</v>
      </c>
      <c r="DU371">
        <v>5829.4859999999999</v>
      </c>
      <c r="DV371">
        <v>0.65259529999999999</v>
      </c>
      <c r="DW371">
        <v>24.318429999999999</v>
      </c>
      <c r="DX371">
        <v>49.996859999999998</v>
      </c>
      <c r="DY371">
        <v>11483.45</v>
      </c>
      <c r="DZ371">
        <v>0.64921039999999997</v>
      </c>
      <c r="EA371">
        <v>23.985199999999999</v>
      </c>
      <c r="EB371">
        <v>66.626019999999997</v>
      </c>
      <c r="EC371">
        <v>15495.5</v>
      </c>
      <c r="ED371">
        <v>0.64569900000000002</v>
      </c>
      <c r="EE371">
        <v>24.031790000000001</v>
      </c>
      <c r="EF371">
        <v>64.181470000000004</v>
      </c>
      <c r="EG371">
        <v>15102.84</v>
      </c>
      <c r="EH371">
        <v>0.64261729999999995</v>
      </c>
      <c r="EI371">
        <v>24.325099999999999</v>
      </c>
      <c r="EJ371">
        <v>46.734180000000002</v>
      </c>
      <c r="EK371">
        <v>11111.67</v>
      </c>
      <c r="EL371">
        <v>0.63937379999999999</v>
      </c>
      <c r="EM371">
        <v>24.61655</v>
      </c>
      <c r="EN371">
        <v>26.371849999999998</v>
      </c>
      <c r="EO371">
        <v>6331.7619999999997</v>
      </c>
      <c r="EP371">
        <v>0.63605509999999998</v>
      </c>
      <c r="EQ371">
        <v>24.655390000000001</v>
      </c>
      <c r="ER371">
        <v>11.987830000000001</v>
      </c>
      <c r="ES371">
        <v>2905.1860000000001</v>
      </c>
      <c r="ET371">
        <v>0.63268340000000001</v>
      </c>
      <c r="EU371">
        <v>24.490279999999998</v>
      </c>
      <c r="EV371">
        <v>4.5354780000000003</v>
      </c>
      <c r="EW371">
        <v>1108.2329999999999</v>
      </c>
      <c r="EX371">
        <v>0.6292335</v>
      </c>
      <c r="EY371">
        <v>24.275220000000001</v>
      </c>
      <c r="EZ371">
        <v>1.4770509999999999</v>
      </c>
      <c r="FA371">
        <v>363.55040000000002</v>
      </c>
      <c r="FB371">
        <v>0.62605849999999996</v>
      </c>
      <c r="FC371">
        <v>24.117149999999999</v>
      </c>
      <c r="FD371">
        <v>0.44891389999999998</v>
      </c>
      <c r="FE371">
        <v>110.7938</v>
      </c>
      <c r="FF371">
        <v>0.62274739999999995</v>
      </c>
      <c r="FG371">
        <v>24.449369999999998</v>
      </c>
      <c r="FH371">
        <v>0.15624579999999999</v>
      </c>
      <c r="FI371">
        <v>38.312150000000003</v>
      </c>
      <c r="FJ371">
        <v>0.61925330000000001</v>
      </c>
      <c r="FK371">
        <v>24.81062</v>
      </c>
      <c r="FL371">
        <v>8.4096740000000003E-2</v>
      </c>
      <c r="FM371">
        <v>20.331710000000001</v>
      </c>
      <c r="FN371">
        <v>0.61634770000000005</v>
      </c>
      <c r="FO371">
        <v>25.12312</v>
      </c>
      <c r="FP371">
        <v>6.8503670000000003E-2</v>
      </c>
      <c r="FQ371">
        <v>16.434699999999999</v>
      </c>
      <c r="FR371">
        <v>0.61455780000000004</v>
      </c>
      <c r="FS371">
        <v>25.35698</v>
      </c>
      <c r="FT371">
        <v>6.4491300000000001E-2</v>
      </c>
      <c r="FU371">
        <v>15.432589999999999</v>
      </c>
      <c r="FV371">
        <v>0.61299720000000002</v>
      </c>
      <c r="FW371">
        <v>25.43638</v>
      </c>
      <c r="FX371">
        <v>6.1493579999999999E-2</v>
      </c>
      <c r="FY371">
        <v>14.704079999999999</v>
      </c>
      <c r="FZ371">
        <v>0.61139489999999996</v>
      </c>
      <c r="GA371">
        <v>25.284929999999999</v>
      </c>
      <c r="GB371">
        <v>5.775346E-2</v>
      </c>
      <c r="GC371">
        <v>13.803089999999999</v>
      </c>
      <c r="GD371">
        <v>0.60976770000000002</v>
      </c>
      <c r="GE371">
        <v>24.958749999999998</v>
      </c>
      <c r="GF371">
        <v>5.3480220000000002E-2</v>
      </c>
      <c r="GG371">
        <v>12.774929999999999</v>
      </c>
      <c r="GH371">
        <v>0.60817730000000003</v>
      </c>
      <c r="GI371">
        <v>24.618790000000001</v>
      </c>
      <c r="GJ371">
        <v>4.9000330000000002E-2</v>
      </c>
      <c r="GK371">
        <v>11.69497</v>
      </c>
      <c r="GL371">
        <v>0.60661560000000003</v>
      </c>
      <c r="GM371">
        <v>24.827179999999998</v>
      </c>
      <c r="GN371">
        <v>4.4604690000000002E-2</v>
      </c>
      <c r="GO371">
        <v>10.634650000000001</v>
      </c>
      <c r="GP371">
        <v>0.60511530000000002</v>
      </c>
      <c r="GQ371">
        <v>25.25844</v>
      </c>
      <c r="GR371" s="1">
        <v>4.0509789999999997E-2</v>
      </c>
      <c r="GS371">
        <v>9.6461930000000002</v>
      </c>
      <c r="GT371">
        <v>0.6038019</v>
      </c>
      <c r="GU371">
        <v>25.801850000000002</v>
      </c>
      <c r="GV371" s="1">
        <v>3.6794159999999999E-2</v>
      </c>
      <c r="GW371">
        <v>8.7470040000000004</v>
      </c>
      <c r="GX371">
        <v>0.60258560000000005</v>
      </c>
      <c r="GY371">
        <v>26.4421</v>
      </c>
      <c r="GZ371" s="1">
        <v>3.3422149999999998E-2</v>
      </c>
      <c r="HA371">
        <v>7.9331610000000001</v>
      </c>
      <c r="HB371">
        <v>0.60134790000000005</v>
      </c>
      <c r="HC371">
        <v>26.82527</v>
      </c>
      <c r="HD371" s="1">
        <v>3.0330630000000001E-2</v>
      </c>
      <c r="HE371">
        <v>7.1909169999999998</v>
      </c>
      <c r="HF371">
        <v>0.6002132</v>
      </c>
      <c r="HG371">
        <v>26.820129999999999</v>
      </c>
      <c r="HH371">
        <v>2.7547829999999999E-2</v>
      </c>
      <c r="HI371">
        <v>6.5235110000000001</v>
      </c>
      <c r="HJ371">
        <v>0.59909159999999995</v>
      </c>
      <c r="HK371">
        <v>26.560479999999998</v>
      </c>
      <c r="HL371" s="1">
        <v>2.503118E-2</v>
      </c>
      <c r="HM371">
        <v>5.922847</v>
      </c>
      <c r="HN371">
        <v>0.59815490000000004</v>
      </c>
      <c r="HO371">
        <v>26.189509999999999</v>
      </c>
      <c r="HP371" s="1">
        <v>2.2729679999999999E-2</v>
      </c>
      <c r="HQ371">
        <v>5.3749330000000004</v>
      </c>
      <c r="HR371">
        <v>0.59729149999999998</v>
      </c>
      <c r="HS371">
        <v>26.197970000000002</v>
      </c>
      <c r="HT371" s="1">
        <v>2.0635810000000001E-2</v>
      </c>
      <c r="HU371">
        <v>4.8777140000000001</v>
      </c>
      <c r="HV371">
        <v>0.59681969999999995</v>
      </c>
      <c r="HW371">
        <v>26.463550000000001</v>
      </c>
      <c r="HX371" s="1">
        <v>1.8741979999999998E-2</v>
      </c>
      <c r="HY371">
        <v>4.4260039999999998</v>
      </c>
      <c r="HZ371">
        <v>0.5967095</v>
      </c>
      <c r="IA371">
        <v>26.8689</v>
      </c>
      <c r="IB371">
        <v>1.7040199999999998E-2</v>
      </c>
      <c r="IC371">
        <v>4.0191109999999997</v>
      </c>
      <c r="ID371">
        <v>0.59691890000000003</v>
      </c>
      <c r="IE371">
        <v>27.384540000000001</v>
      </c>
      <c r="IF371" s="1">
        <v>1.549857E-2</v>
      </c>
      <c r="IG371">
        <v>3.6496309999999998</v>
      </c>
      <c r="IH371">
        <v>0.59719100000000003</v>
      </c>
      <c r="II371">
        <v>27.642800000000001</v>
      </c>
      <c r="IJ371" s="1">
        <v>1.4096030000000001E-2</v>
      </c>
      <c r="IK371">
        <v>3.3142010000000002</v>
      </c>
      <c r="IL371">
        <v>0.59793830000000003</v>
      </c>
      <c r="IM371">
        <v>27.621639999999999</v>
      </c>
      <c r="IN371" s="1">
        <v>1.2829520000000001E-2</v>
      </c>
      <c r="IO371">
        <v>3.0100790000000002</v>
      </c>
      <c r="IP371">
        <v>0.59888470000000005</v>
      </c>
      <c r="IQ371">
        <v>27.334869999999999</v>
      </c>
      <c r="IR371" s="1">
        <v>1.166916E-2</v>
      </c>
      <c r="IS371">
        <v>2.731322</v>
      </c>
      <c r="IT371">
        <v>0.59988949999999996</v>
      </c>
      <c r="IU371">
        <v>26.929110000000001</v>
      </c>
      <c r="IV371" s="1">
        <v>1.0602739999999999E-2</v>
      </c>
      <c r="IW371">
        <v>2.4758599999999999</v>
      </c>
      <c r="IX371">
        <v>0.60093160000000001</v>
      </c>
      <c r="IY371">
        <v>26.771789999999999</v>
      </c>
      <c r="IZ371" s="1">
        <v>9.6046529999999995E-3</v>
      </c>
      <c r="JA371">
        <v>2.2376860000000001</v>
      </c>
      <c r="JB371">
        <v>0.60204270000000004</v>
      </c>
      <c r="JC371">
        <v>26.534300000000002</v>
      </c>
      <c r="JD371" s="1">
        <v>8.6638740000000002E-3</v>
      </c>
      <c r="JE371">
        <v>2.014087</v>
      </c>
      <c r="JF371">
        <v>0.60314970000000001</v>
      </c>
      <c r="JG371">
        <v>26.491569999999999</v>
      </c>
      <c r="JH371" s="1">
        <v>7.7740680000000003E-3</v>
      </c>
      <c r="JI371">
        <v>1.8033220000000001</v>
      </c>
      <c r="JJ371">
        <v>0.60424140000000004</v>
      </c>
      <c r="JK371">
        <v>26.424499999999998</v>
      </c>
      <c r="JL371" s="1">
        <v>6.9237680000000003E-3</v>
      </c>
      <c r="JM371">
        <v>1.6029800000000001</v>
      </c>
      <c r="JN371">
        <v>0.60526670000000005</v>
      </c>
      <c r="JO371">
        <v>26.516970000000001</v>
      </c>
      <c r="JP371" s="1">
        <v>6.1032480000000004E-3</v>
      </c>
      <c r="JQ371">
        <v>1.410782</v>
      </c>
      <c r="JR371">
        <v>0.6061687</v>
      </c>
      <c r="JS371">
        <v>26.71622</v>
      </c>
      <c r="JT371" s="1">
        <v>5.3025499999999996E-3</v>
      </c>
      <c r="JU371">
        <v>1.2242360000000001</v>
      </c>
      <c r="JV371">
        <v>0.60697270000000003</v>
      </c>
      <c r="JW371">
        <v>26.88815</v>
      </c>
      <c r="JX371" s="1">
        <v>4.5167719999999996E-3</v>
      </c>
      <c r="JY371">
        <v>1.041927</v>
      </c>
      <c r="JZ371">
        <v>0.60762240000000001</v>
      </c>
      <c r="KA371">
        <v>26.889500000000002</v>
      </c>
      <c r="KB371" s="1">
        <v>3.7545289999999999E-3</v>
      </c>
      <c r="KC371">
        <v>0.86564090000000005</v>
      </c>
      <c r="KD371">
        <v>0.60804650000000005</v>
      </c>
      <c r="KE371">
        <v>27.238479999999999</v>
      </c>
      <c r="KF371" s="1">
        <v>3.0442730000000001E-3</v>
      </c>
      <c r="KG371">
        <v>0.70184060000000004</v>
      </c>
      <c r="KH371">
        <v>0.60807230000000001</v>
      </c>
      <c r="KI371">
        <v>27.395240000000001</v>
      </c>
      <c r="KJ371" s="1">
        <v>2.4240830000000001E-3</v>
      </c>
      <c r="KK371">
        <v>0.55902419999999997</v>
      </c>
      <c r="KL371">
        <v>0.60773509999999997</v>
      </c>
      <c r="KM371">
        <v>27.555879999999998</v>
      </c>
      <c r="KN371" s="1">
        <v>1.9204230000000001E-3</v>
      </c>
      <c r="KO371">
        <v>0.44304519999999997</v>
      </c>
      <c r="KP371">
        <v>0.60717829999999995</v>
      </c>
      <c r="KQ371">
        <v>27.644870000000001</v>
      </c>
      <c r="KR371" s="1">
        <v>1.5398440000000001E-3</v>
      </c>
      <c r="KS371">
        <v>0.3553095</v>
      </c>
      <c r="KT371">
        <v>0.60655720000000002</v>
      </c>
      <c r="KU371">
        <v>27.606590000000001</v>
      </c>
      <c r="KV371" s="1">
        <v>1.269458E-3</v>
      </c>
      <c r="KW371">
        <v>0.29286669999999998</v>
      </c>
      <c r="KX371">
        <v>0.60591329999999999</v>
      </c>
      <c r="KY371">
        <v>27.322939999999999</v>
      </c>
      <c r="KZ371" s="1">
        <v>1.084848E-3</v>
      </c>
      <c r="LA371">
        <v>0.25019350000000001</v>
      </c>
      <c r="LB371">
        <v>0.6053634</v>
      </c>
      <c r="LC371">
        <v>26.933039999999998</v>
      </c>
      <c r="LD371" s="1">
        <v>9.6099610000000002E-4</v>
      </c>
      <c r="LE371">
        <v>0.22154389999999999</v>
      </c>
      <c r="LF371">
        <v>0.60485390000000006</v>
      </c>
      <c r="LG371">
        <v>26.642309999999998</v>
      </c>
      <c r="LH371" s="1">
        <v>8.7516239999999999E-4</v>
      </c>
      <c r="LI371">
        <v>0.2017089</v>
      </c>
      <c r="LJ371">
        <v>0.60433729999999997</v>
      </c>
      <c r="LK371">
        <v>26.942769999999999</v>
      </c>
      <c r="LL371" s="1">
        <v>8.1234679999999998E-4</v>
      </c>
      <c r="LM371">
        <v>0.1872422</v>
      </c>
      <c r="LN371">
        <v>0.60379459999999996</v>
      </c>
      <c r="LO371">
        <v>27.280200000000001</v>
      </c>
      <c r="LP371" s="1">
        <v>7.636613E-4</v>
      </c>
      <c r="LQ371">
        <v>0.17604520000000001</v>
      </c>
      <c r="LR371">
        <v>0.60325790000000001</v>
      </c>
      <c r="LS371">
        <v>27.631740000000001</v>
      </c>
      <c r="LT371" s="1">
        <v>7.2301449999999997E-4</v>
      </c>
      <c r="LU371">
        <v>0.16672509999999999</v>
      </c>
      <c r="LV371">
        <v>0.60274720000000004</v>
      </c>
      <c r="LW371">
        <v>28.185120000000001</v>
      </c>
      <c r="LX371" s="1">
        <v>6.8733080000000005E-4</v>
      </c>
      <c r="LY371">
        <v>0.15854860000000001</v>
      </c>
      <c r="LZ371">
        <v>0.60225859999999998</v>
      </c>
      <c r="MA371">
        <v>28.59796</v>
      </c>
      <c r="MB371" s="1">
        <v>6.5493389999999999E-4</v>
      </c>
      <c r="MC371">
        <v>0.1511274</v>
      </c>
      <c r="MD371">
        <v>0.60179740000000004</v>
      </c>
      <c r="ME371">
        <v>28.580369999999998</v>
      </c>
      <c r="MF371" s="1">
        <v>6.2498749999999998E-4</v>
      </c>
      <c r="MG371">
        <v>0.14424490000000001</v>
      </c>
      <c r="MH371">
        <v>0.60136009999999995</v>
      </c>
      <c r="MI371">
        <v>28.289280000000002</v>
      </c>
      <c r="MJ371" s="1">
        <v>5.970983E-4</v>
      </c>
      <c r="MK371">
        <v>0.13783480000000001</v>
      </c>
      <c r="ML371">
        <v>0.60096890000000003</v>
      </c>
      <c r="MM371">
        <v>28.08867</v>
      </c>
      <c r="MN371" s="1">
        <v>5.7084910000000004E-4</v>
      </c>
      <c r="MO371">
        <v>0.1317933</v>
      </c>
      <c r="MP371">
        <v>0.60060199999999997</v>
      </c>
      <c r="MQ371">
        <v>28.345279999999999</v>
      </c>
      <c r="MR371" s="1">
        <v>5.4608689999999997E-4</v>
      </c>
      <c r="MS371">
        <v>0.1260811</v>
      </c>
      <c r="MT371">
        <v>0.60034810000000005</v>
      </c>
      <c r="MU371">
        <v>28.689039999999999</v>
      </c>
      <c r="MV371" s="1">
        <v>5.2288330000000002E-4</v>
      </c>
      <c r="MW371">
        <v>0.12068520000000001</v>
      </c>
      <c r="MX371">
        <v>0.60012100000000002</v>
      </c>
      <c r="MY371">
        <v>28.892019999999999</v>
      </c>
      <c r="MZ371" s="1">
        <v>5.0051149999999999E-4</v>
      </c>
      <c r="NA371">
        <v>0.115496</v>
      </c>
      <c r="NB371">
        <v>0.59993209999999997</v>
      </c>
      <c r="NC371">
        <v>29.107530000000001</v>
      </c>
      <c r="ND371" s="1">
        <v>4.7946060000000001E-4</v>
      </c>
      <c r="NE371">
        <v>0.11060059999999999</v>
      </c>
      <c r="NF371">
        <v>0.59979590000000005</v>
      </c>
      <c r="NG371">
        <v>29.129650000000002</v>
      </c>
      <c r="NH371" s="1">
        <v>4.594159E-4</v>
      </c>
      <c r="NI371">
        <v>0.1059253</v>
      </c>
      <c r="NJ371">
        <v>0.59967910000000002</v>
      </c>
      <c r="NK371">
        <v>28.98922</v>
      </c>
      <c r="NL371" s="1">
        <v>4.4032449999999998E-4</v>
      </c>
      <c r="NM371">
        <v>0.10146239999999999</v>
      </c>
      <c r="NN371">
        <v>0.59953920000000005</v>
      </c>
      <c r="NO371">
        <v>28.741409999999998</v>
      </c>
      <c r="NP371" s="1">
        <v>4.222195E-4</v>
      </c>
      <c r="NQ371">
        <v>9.7236710000000004E-2</v>
      </c>
      <c r="NR371">
        <v>0.59937229999999997</v>
      </c>
      <c r="NS371">
        <v>28.403479999999998</v>
      </c>
      <c r="NT371" s="1">
        <v>4.0494709999999999E-4</v>
      </c>
      <c r="NU371">
        <v>9.321488E-2</v>
      </c>
      <c r="NV371">
        <v>0.59922310000000001</v>
      </c>
      <c r="NW371">
        <v>28.112760000000002</v>
      </c>
      <c r="NX371" s="1">
        <v>3.885518E-4</v>
      </c>
      <c r="NY371">
        <v>8.9389419999999997E-2</v>
      </c>
      <c r="NZ371">
        <v>0.59911029999999998</v>
      </c>
      <c r="OA371">
        <v>28.090959999999999</v>
      </c>
      <c r="OB371" s="1">
        <v>3.7290810000000001E-4</v>
      </c>
      <c r="OC371">
        <v>8.574292E-2</v>
      </c>
      <c r="OD371">
        <v>0.59910920000000001</v>
      </c>
      <c r="OE371">
        <v>27.996320000000001</v>
      </c>
      <c r="OF371" s="1">
        <v>3.5800939999999998E-4</v>
      </c>
      <c r="OG371">
        <v>8.2249379999999997E-2</v>
      </c>
      <c r="OH371">
        <v>0.59903779999999995</v>
      </c>
      <c r="OI371">
        <v>27.907340000000001</v>
      </c>
      <c r="OJ371" s="1">
        <v>3.4366680000000001E-4</v>
      </c>
      <c r="OK371">
        <v>7.8900189999999995E-2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1.12429</v>
      </c>
      <c r="G372">
        <v>24.92146</v>
      </c>
      <c r="H372">
        <v>0</v>
      </c>
      <c r="I372">
        <v>0</v>
      </c>
      <c r="J372">
        <v>1.12548</v>
      </c>
      <c r="K372">
        <v>24.80423</v>
      </c>
      <c r="L372">
        <v>0</v>
      </c>
      <c r="M372">
        <v>0</v>
      </c>
      <c r="N372">
        <v>1.125564</v>
      </c>
      <c r="O372">
        <v>24.916319999999999</v>
      </c>
      <c r="P372">
        <v>0</v>
      </c>
      <c r="Q372">
        <v>0</v>
      </c>
      <c r="R372">
        <v>1.125542</v>
      </c>
      <c r="S372">
        <v>24.757899999999999</v>
      </c>
      <c r="T372">
        <v>0</v>
      </c>
      <c r="U372">
        <v>0</v>
      </c>
      <c r="V372">
        <v>1.125491</v>
      </c>
      <c r="W372">
        <v>24.583279999999998</v>
      </c>
      <c r="X372">
        <v>0</v>
      </c>
      <c r="Y372">
        <v>0</v>
      </c>
      <c r="Z372">
        <v>1.125461</v>
      </c>
      <c r="AA372">
        <v>24.38231</v>
      </c>
      <c r="AB372">
        <v>0</v>
      </c>
      <c r="AC372">
        <v>0</v>
      </c>
      <c r="AD372">
        <v>1.125197</v>
      </c>
      <c r="AE372">
        <v>24.143650000000001</v>
      </c>
      <c r="AF372">
        <v>0</v>
      </c>
      <c r="AG372">
        <v>0</v>
      </c>
      <c r="AH372">
        <v>1.123634</v>
      </c>
      <c r="AI372">
        <v>23.915690000000001</v>
      </c>
      <c r="AJ372">
        <v>0</v>
      </c>
      <c r="AK372">
        <v>0</v>
      </c>
      <c r="AL372">
        <v>1.120174</v>
      </c>
      <c r="AM372">
        <v>24.116520000000001</v>
      </c>
      <c r="AN372">
        <v>0</v>
      </c>
      <c r="AO372">
        <v>0</v>
      </c>
      <c r="AP372">
        <v>1.1151390000000001</v>
      </c>
      <c r="AQ372">
        <v>24.075119999999998</v>
      </c>
      <c r="AR372">
        <v>0</v>
      </c>
      <c r="AS372">
        <v>0</v>
      </c>
      <c r="AT372">
        <v>1.1092979999999999</v>
      </c>
      <c r="AU372">
        <v>24.00328</v>
      </c>
      <c r="AV372">
        <v>0</v>
      </c>
      <c r="AW372">
        <v>0</v>
      </c>
      <c r="AX372">
        <v>1.1030599999999999</v>
      </c>
      <c r="AY372">
        <v>23.975529999999999</v>
      </c>
      <c r="AZ372">
        <v>0</v>
      </c>
      <c r="BA372">
        <v>0</v>
      </c>
      <c r="BB372">
        <v>1.096301</v>
      </c>
      <c r="BC372">
        <v>23.879619999999999</v>
      </c>
      <c r="BD372">
        <v>0</v>
      </c>
      <c r="BE372">
        <v>0</v>
      </c>
      <c r="BF372">
        <v>1.0894079999999999</v>
      </c>
      <c r="BG372">
        <v>23.778390000000002</v>
      </c>
      <c r="BH372">
        <v>0</v>
      </c>
      <c r="BI372">
        <v>0</v>
      </c>
      <c r="BJ372">
        <v>1.082433</v>
      </c>
      <c r="BK372">
        <v>23.793579999999999</v>
      </c>
      <c r="BL372">
        <v>0</v>
      </c>
      <c r="BM372">
        <v>0</v>
      </c>
      <c r="BN372">
        <v>1.0754630000000001</v>
      </c>
      <c r="BO372">
        <v>24.08051</v>
      </c>
      <c r="BP372">
        <v>0</v>
      </c>
      <c r="BQ372">
        <v>0</v>
      </c>
      <c r="BR372">
        <v>1.069043</v>
      </c>
      <c r="BS372">
        <v>24.51728</v>
      </c>
      <c r="BT372">
        <v>0</v>
      </c>
      <c r="BU372">
        <v>0</v>
      </c>
      <c r="BV372">
        <v>1.062684</v>
      </c>
      <c r="BW372">
        <v>24.976610000000001</v>
      </c>
      <c r="BX372">
        <v>0</v>
      </c>
      <c r="BY372">
        <v>0</v>
      </c>
      <c r="BZ372">
        <v>1.0560609999999999</v>
      </c>
      <c r="CA372">
        <v>25.284960000000002</v>
      </c>
      <c r="CB372">
        <v>1.6195239999999999E-29</v>
      </c>
      <c r="CC372">
        <v>2.973679E-27</v>
      </c>
      <c r="CD372">
        <v>1.0487569999999999</v>
      </c>
      <c r="CE372">
        <v>25.319120000000002</v>
      </c>
      <c r="CF372">
        <v>1.4314969999999999E-23</v>
      </c>
      <c r="CG372" s="1">
        <v>3.4298009999999998E-21</v>
      </c>
      <c r="CH372">
        <v>1.0421670000000001</v>
      </c>
      <c r="CI372">
        <v>25.23602</v>
      </c>
      <c r="CJ372" s="1">
        <v>2.3042870000000002E-16</v>
      </c>
      <c r="CK372" s="1">
        <v>4.7926239999999999E-14</v>
      </c>
      <c r="CL372">
        <v>1.0355989999999999</v>
      </c>
      <c r="CM372">
        <v>24.992180000000001</v>
      </c>
      <c r="CN372" s="1">
        <v>6.7013149999999999E-12</v>
      </c>
      <c r="CO372" s="1">
        <v>1.5725149999999999E-9</v>
      </c>
      <c r="CP372">
        <v>1.0290429999999999</v>
      </c>
      <c r="CQ372">
        <v>24.812460000000002</v>
      </c>
      <c r="CR372" s="1">
        <v>1.0051240000000001E-8</v>
      </c>
      <c r="CS372" s="1">
        <v>2.532697E-6</v>
      </c>
      <c r="CT372">
        <v>1.022688</v>
      </c>
      <c r="CU372">
        <v>24.835229999999999</v>
      </c>
      <c r="CV372" s="1">
        <v>2.9507340000000001E-6</v>
      </c>
      <c r="CW372" s="1">
        <v>7.8629329999999997E-4</v>
      </c>
      <c r="CX372">
        <v>1.016724</v>
      </c>
      <c r="CY372">
        <v>25.06879</v>
      </c>
      <c r="CZ372" s="1">
        <v>2.7360589999999999E-4</v>
      </c>
      <c r="DA372" s="1">
        <v>7.6371129999999995E-2</v>
      </c>
      <c r="DB372">
        <v>1.0109589999999999</v>
      </c>
      <c r="DC372">
        <v>25.207699999999999</v>
      </c>
      <c r="DD372" s="1">
        <v>1.0100390000000001E-2</v>
      </c>
      <c r="DE372" s="1">
        <v>2.9386239999999999</v>
      </c>
      <c r="DF372">
        <v>1.0056020000000001</v>
      </c>
      <c r="DG372">
        <v>25.367439999999998</v>
      </c>
      <c r="DH372" s="1">
        <v>0.17326939999999999</v>
      </c>
      <c r="DI372" s="1">
        <v>52.397129999999997</v>
      </c>
      <c r="DJ372">
        <v>1.000626</v>
      </c>
      <c r="DK372">
        <v>25.33381</v>
      </c>
      <c r="DL372" s="1">
        <v>1.550252</v>
      </c>
      <c r="DM372" s="1">
        <v>485.69880000000001</v>
      </c>
      <c r="DN372">
        <v>0.99476540000000002</v>
      </c>
      <c r="DO372">
        <v>25.182459999999999</v>
      </c>
      <c r="DP372" s="1">
        <v>7.8872020000000003</v>
      </c>
      <c r="DQ372">
        <v>2555.0700000000002</v>
      </c>
      <c r="DR372">
        <v>0.98890480000000003</v>
      </c>
      <c r="DS372">
        <v>24.856729999999999</v>
      </c>
      <c r="DT372" s="1">
        <v>24.363119999999999</v>
      </c>
      <c r="DU372">
        <v>8157.866</v>
      </c>
      <c r="DV372">
        <v>0.98305260000000005</v>
      </c>
      <c r="DW372">
        <v>24.31465</v>
      </c>
      <c r="DX372">
        <v>48.4709</v>
      </c>
      <c r="DY372">
        <v>16717.3</v>
      </c>
      <c r="DZ372">
        <v>0.97770950000000001</v>
      </c>
      <c r="EA372">
        <v>23.9818</v>
      </c>
      <c r="EB372">
        <v>66.001800000000003</v>
      </c>
      <c r="EC372">
        <v>23399.48</v>
      </c>
      <c r="ED372">
        <v>0.97219920000000004</v>
      </c>
      <c r="EE372">
        <v>23.99512</v>
      </c>
      <c r="EF372">
        <v>64.837819999999994</v>
      </c>
      <c r="EG372">
        <v>23581</v>
      </c>
      <c r="EH372">
        <v>0.96693680000000004</v>
      </c>
      <c r="EI372">
        <v>24.285609999999998</v>
      </c>
      <c r="EJ372">
        <v>48.06241</v>
      </c>
      <c r="EK372">
        <v>17899.97</v>
      </c>
      <c r="EL372">
        <v>0.96176899999999999</v>
      </c>
      <c r="EM372">
        <v>24.567250000000001</v>
      </c>
      <c r="EN372">
        <v>27.57281</v>
      </c>
      <c r="EO372">
        <v>10499.55</v>
      </c>
      <c r="EP372">
        <v>0.9564897</v>
      </c>
      <c r="EQ372">
        <v>24.604980000000001</v>
      </c>
      <c r="ER372">
        <v>12.7187</v>
      </c>
      <c r="ES372">
        <v>4944.2610000000004</v>
      </c>
      <c r="ET372">
        <v>0.95111389999999996</v>
      </c>
      <c r="EU372">
        <v>24.44659</v>
      </c>
      <c r="EV372">
        <v>4.8744750000000003</v>
      </c>
      <c r="EW372">
        <v>1930.4829999999999</v>
      </c>
      <c r="EX372">
        <v>0.94566459999999997</v>
      </c>
      <c r="EY372">
        <v>24.241589999999999</v>
      </c>
      <c r="EZ372">
        <v>1.603721</v>
      </c>
      <c r="FA372">
        <v>645.53030000000001</v>
      </c>
      <c r="FB372">
        <v>0.94070529999999997</v>
      </c>
      <c r="FC372">
        <v>24.10876</v>
      </c>
      <c r="FD372">
        <v>0.48841319999999999</v>
      </c>
      <c r="FE372">
        <v>198.08500000000001</v>
      </c>
      <c r="FF372">
        <v>0.93545670000000003</v>
      </c>
      <c r="FG372">
        <v>24.43843</v>
      </c>
      <c r="FH372">
        <v>0.16669339999999999</v>
      </c>
      <c r="FI372">
        <v>66.610420000000005</v>
      </c>
      <c r="FJ372">
        <v>0.93050409999999995</v>
      </c>
      <c r="FK372">
        <v>24.785959999999999</v>
      </c>
      <c r="FL372">
        <v>8.6491299999999993E-2</v>
      </c>
      <c r="FM372">
        <v>33.318530000000003</v>
      </c>
      <c r="FN372">
        <v>0.92660390000000004</v>
      </c>
      <c r="FO372">
        <v>25.088290000000001</v>
      </c>
      <c r="FP372">
        <v>6.9016599999999997E-2</v>
      </c>
      <c r="FQ372">
        <v>25.99334</v>
      </c>
      <c r="FR372">
        <v>0.92434780000000005</v>
      </c>
      <c r="FS372">
        <v>25.313320000000001</v>
      </c>
      <c r="FT372">
        <v>6.4690590000000006E-2</v>
      </c>
      <c r="FU372">
        <v>24.234220000000001</v>
      </c>
      <c r="FV372">
        <v>0.92229229999999995</v>
      </c>
      <c r="FW372">
        <v>25.395710000000001</v>
      </c>
      <c r="FX372">
        <v>6.1708409999999998E-2</v>
      </c>
      <c r="FY372">
        <v>23.132670000000001</v>
      </c>
      <c r="FZ372">
        <v>0.92024839999999997</v>
      </c>
      <c r="GA372">
        <v>25.265229999999999</v>
      </c>
      <c r="GB372">
        <v>5.8022509999999999E-2</v>
      </c>
      <c r="GC372">
        <v>21.79008</v>
      </c>
      <c r="GD372">
        <v>0.91814110000000004</v>
      </c>
      <c r="GE372">
        <v>24.9573</v>
      </c>
      <c r="GF372">
        <v>5.3776820000000003E-2</v>
      </c>
      <c r="GG372">
        <v>20.226970000000001</v>
      </c>
      <c r="GH372">
        <v>0.91617170000000003</v>
      </c>
      <c r="GI372">
        <v>24.636009999999999</v>
      </c>
      <c r="GJ372">
        <v>4.9304269999999997E-2</v>
      </c>
      <c r="GK372">
        <v>18.564910000000001</v>
      </c>
      <c r="GL372">
        <v>0.91426629999999998</v>
      </c>
      <c r="GM372">
        <v>24.836200000000002</v>
      </c>
      <c r="GN372" s="1">
        <v>4.4896419999999999E-2</v>
      </c>
      <c r="GO372">
        <v>16.917349999999999</v>
      </c>
      <c r="GP372">
        <v>0.91260410000000003</v>
      </c>
      <c r="GQ372">
        <v>25.239660000000001</v>
      </c>
      <c r="GR372">
        <v>4.0781709999999999E-2</v>
      </c>
      <c r="GS372">
        <v>15.374140000000001</v>
      </c>
      <c r="GT372">
        <v>0.91124620000000001</v>
      </c>
      <c r="GU372">
        <v>25.765029999999999</v>
      </c>
      <c r="GV372" s="1">
        <v>3.7039460000000003E-2</v>
      </c>
      <c r="GW372">
        <v>13.966010000000001</v>
      </c>
      <c r="GX372">
        <v>0.910107</v>
      </c>
      <c r="GY372">
        <v>26.389500000000002</v>
      </c>
      <c r="GZ372" s="1">
        <v>3.3645380000000003E-2</v>
      </c>
      <c r="HA372">
        <v>12.68942</v>
      </c>
      <c r="HB372">
        <v>0.90946979999999999</v>
      </c>
      <c r="HC372">
        <v>26.768360000000001</v>
      </c>
      <c r="HD372" s="1">
        <v>3.0535179999999999E-2</v>
      </c>
      <c r="HE372">
        <v>11.518990000000001</v>
      </c>
      <c r="HF372">
        <v>0.90898900000000005</v>
      </c>
      <c r="HG372">
        <v>26.786359999999998</v>
      </c>
      <c r="HH372" s="1">
        <v>2.7730589999999999E-2</v>
      </c>
      <c r="HI372">
        <v>10.46163</v>
      </c>
      <c r="HJ372">
        <v>0.90848859999999998</v>
      </c>
      <c r="HK372">
        <v>26.558119999999999</v>
      </c>
      <c r="HL372" s="1">
        <v>2.5197379999999998E-2</v>
      </c>
      <c r="HM372">
        <v>9.5104430000000004</v>
      </c>
      <c r="HN372">
        <v>0.90811560000000002</v>
      </c>
      <c r="HO372">
        <v>26.21857</v>
      </c>
      <c r="HP372" s="1">
        <v>2.288171E-2</v>
      </c>
      <c r="HQ372">
        <v>8.6437349999999995</v>
      </c>
      <c r="HR372">
        <v>0.90785499999999997</v>
      </c>
      <c r="HS372">
        <v>26.236599999999999</v>
      </c>
      <c r="HT372" s="1">
        <v>2.0774230000000001E-2</v>
      </c>
      <c r="HU372">
        <v>7.8546570000000004</v>
      </c>
      <c r="HV372">
        <v>0.90829110000000002</v>
      </c>
      <c r="HW372">
        <v>26.481680000000001</v>
      </c>
      <c r="HX372" s="1">
        <v>1.8866939999999999E-2</v>
      </c>
      <c r="HY372">
        <v>7.135211</v>
      </c>
      <c r="HZ372">
        <v>0.90929479999999996</v>
      </c>
      <c r="IA372">
        <v>26.860690000000002</v>
      </c>
      <c r="IB372" s="1">
        <v>1.7153720000000001E-2</v>
      </c>
      <c r="IC372">
        <v>6.4858580000000003</v>
      </c>
      <c r="ID372">
        <v>0.91082839999999998</v>
      </c>
      <c r="IE372">
        <v>27.355560000000001</v>
      </c>
      <c r="IF372" s="1">
        <v>1.5602110000000001E-2</v>
      </c>
      <c r="IG372">
        <v>5.8948510000000001</v>
      </c>
      <c r="IH372">
        <v>0.91241570000000005</v>
      </c>
      <c r="II372">
        <v>27.59534</v>
      </c>
      <c r="IJ372" s="1">
        <v>1.4188839999999999E-2</v>
      </c>
      <c r="IK372">
        <v>5.3564639999999999</v>
      </c>
      <c r="IL372">
        <v>0.914798</v>
      </c>
      <c r="IM372">
        <v>27.602640000000001</v>
      </c>
      <c r="IN372" s="1">
        <v>1.2916800000000001E-2</v>
      </c>
      <c r="IO372">
        <v>4.870895</v>
      </c>
      <c r="IP372">
        <v>0.91752990000000001</v>
      </c>
      <c r="IQ372">
        <v>27.347110000000001</v>
      </c>
      <c r="IR372" s="1">
        <v>1.174774E-2</v>
      </c>
      <c r="IS372">
        <v>4.4222440000000001</v>
      </c>
      <c r="IT372">
        <v>0.92026030000000003</v>
      </c>
      <c r="IU372">
        <v>26.967110000000002</v>
      </c>
      <c r="IV372" s="1">
        <v>1.0676110000000001E-2</v>
      </c>
      <c r="IW372">
        <v>4.0120630000000004</v>
      </c>
      <c r="IX372">
        <v>0.92296219999999995</v>
      </c>
      <c r="IY372">
        <v>26.830369999999998</v>
      </c>
      <c r="IZ372" s="1">
        <v>9.6732239999999994E-3</v>
      </c>
      <c r="JA372">
        <v>3.6291899999999999</v>
      </c>
      <c r="JB372">
        <v>0.92567339999999998</v>
      </c>
      <c r="JC372">
        <v>26.576059999999998</v>
      </c>
      <c r="JD372" s="1">
        <v>8.7287319999999995E-3</v>
      </c>
      <c r="JE372">
        <v>3.2695970000000001</v>
      </c>
      <c r="JF372">
        <v>0.92835350000000005</v>
      </c>
      <c r="JG372">
        <v>26.522849999999998</v>
      </c>
      <c r="JH372" s="1">
        <v>7.8350680000000006E-3</v>
      </c>
      <c r="JI372">
        <v>2.929684</v>
      </c>
      <c r="JJ372">
        <v>0.93086360000000001</v>
      </c>
      <c r="JK372">
        <v>26.427689999999998</v>
      </c>
      <c r="JL372" s="1">
        <v>6.9821579999999996E-3</v>
      </c>
      <c r="JM372">
        <v>2.6069149999999999</v>
      </c>
      <c r="JN372">
        <v>0.93304980000000004</v>
      </c>
      <c r="JO372">
        <v>26.511880000000001</v>
      </c>
      <c r="JP372" s="1">
        <v>6.1594040000000003E-3</v>
      </c>
      <c r="JQ372">
        <v>2.29732</v>
      </c>
      <c r="JR372">
        <v>0.93493470000000001</v>
      </c>
      <c r="JS372">
        <v>26.711400000000001</v>
      </c>
      <c r="JT372" s="1">
        <v>5.3574060000000003E-3</v>
      </c>
      <c r="JU372">
        <v>1.9972220000000001</v>
      </c>
      <c r="JV372">
        <v>0.93653850000000005</v>
      </c>
      <c r="JW372">
        <v>26.893650000000001</v>
      </c>
      <c r="JX372" s="1">
        <v>4.5704179999999997E-3</v>
      </c>
      <c r="JY372">
        <v>1.704008</v>
      </c>
      <c r="JZ372">
        <v>0.93781389999999998</v>
      </c>
      <c r="KA372">
        <v>26.910869999999999</v>
      </c>
      <c r="KB372" s="1">
        <v>3.805686E-3</v>
      </c>
      <c r="KC372">
        <v>1.4197599999999999</v>
      </c>
      <c r="KD372">
        <v>0.93865419999999999</v>
      </c>
      <c r="KE372">
        <v>27.269970000000001</v>
      </c>
      <c r="KF372" s="1">
        <v>3.0907500000000002E-3</v>
      </c>
      <c r="KG372">
        <v>1.15421</v>
      </c>
      <c r="KH372">
        <v>0.93886099999999995</v>
      </c>
      <c r="KI372">
        <v>27.40549</v>
      </c>
      <c r="KJ372" s="1">
        <v>2.4632069999999998E-3</v>
      </c>
      <c r="KK372">
        <v>0.92074129999999998</v>
      </c>
      <c r="KL372">
        <v>0.9386468</v>
      </c>
      <c r="KM372">
        <v>27.572590000000002</v>
      </c>
      <c r="KN372" s="1">
        <v>1.9511579999999999E-3</v>
      </c>
      <c r="KO372">
        <v>0.72968770000000005</v>
      </c>
      <c r="KP372">
        <v>0.9380986</v>
      </c>
      <c r="KQ372">
        <v>27.657620000000001</v>
      </c>
      <c r="KR372" s="1">
        <v>1.5623939999999999E-3</v>
      </c>
      <c r="KS372">
        <v>0.58401210000000003</v>
      </c>
      <c r="KT372">
        <v>0.93763949999999996</v>
      </c>
      <c r="KU372">
        <v>27.609829999999999</v>
      </c>
      <c r="KV372" s="1">
        <v>1.2851200000000001E-3</v>
      </c>
      <c r="KW372">
        <v>0.47964620000000002</v>
      </c>
      <c r="KX372">
        <v>0.93722190000000005</v>
      </c>
      <c r="KY372">
        <v>27.340039999999998</v>
      </c>
      <c r="KZ372" s="1">
        <v>1.095429E-3</v>
      </c>
      <c r="LA372">
        <v>0.40807260000000001</v>
      </c>
      <c r="LB372">
        <v>0.93708579999999997</v>
      </c>
      <c r="LC372">
        <v>26.960989999999999</v>
      </c>
      <c r="LD372" s="1">
        <v>9.6813620000000004E-4</v>
      </c>
      <c r="LE372">
        <v>0.36000749999999998</v>
      </c>
      <c r="LF372">
        <v>0.93702289999999999</v>
      </c>
      <c r="LG372">
        <v>26.679849999999998</v>
      </c>
      <c r="LH372">
        <v>8.8020130000000005E-4</v>
      </c>
      <c r="LI372">
        <v>0.32693220000000001</v>
      </c>
      <c r="LJ372">
        <v>0.93707050000000003</v>
      </c>
      <c r="LK372">
        <v>26.984999999999999</v>
      </c>
      <c r="LL372" s="1">
        <v>8.1612700000000004E-4</v>
      </c>
      <c r="LM372">
        <v>0.30299609999999999</v>
      </c>
      <c r="LN372">
        <v>0.93713000000000002</v>
      </c>
      <c r="LO372">
        <v>27.296659999999999</v>
      </c>
      <c r="LP372" s="1">
        <v>7.666719E-4</v>
      </c>
      <c r="LQ372">
        <v>0.28462490000000001</v>
      </c>
      <c r="LR372">
        <v>0.93726189999999998</v>
      </c>
      <c r="LS372">
        <v>27.648430000000001</v>
      </c>
      <c r="LT372" s="1">
        <v>7.2559179999999999E-4</v>
      </c>
      <c r="LU372">
        <v>0.2694918</v>
      </c>
      <c r="LV372">
        <v>0.93752690000000005</v>
      </c>
      <c r="LW372">
        <v>28.184480000000001</v>
      </c>
      <c r="LX372" s="1">
        <v>6.896297E-4</v>
      </c>
      <c r="LY372">
        <v>0.25631009999999999</v>
      </c>
      <c r="LZ372">
        <v>0.93784849999999997</v>
      </c>
      <c r="MA372">
        <v>28.570419999999999</v>
      </c>
      <c r="MB372" s="1">
        <v>6.5703769999999999E-4</v>
      </c>
      <c r="MC372">
        <v>0.24438950000000001</v>
      </c>
      <c r="MD372">
        <v>0.9382547</v>
      </c>
      <c r="ME372">
        <v>28.570209999999999</v>
      </c>
      <c r="MF372" s="1">
        <v>6.2694620000000004E-4</v>
      </c>
      <c r="MG372">
        <v>0.2333615</v>
      </c>
      <c r="MH372">
        <v>0.9388455</v>
      </c>
      <c r="MI372">
        <v>28.304259999999999</v>
      </c>
      <c r="MJ372" s="1">
        <v>5.9893339999999998E-4</v>
      </c>
      <c r="MK372">
        <v>0.22309380000000001</v>
      </c>
      <c r="ML372">
        <v>0.93950929999999999</v>
      </c>
      <c r="MM372">
        <v>28.124199999999998</v>
      </c>
      <c r="MN372" s="1">
        <v>5.7257969999999995E-4</v>
      </c>
      <c r="MO372">
        <v>0.21341760000000001</v>
      </c>
      <c r="MP372">
        <v>0.94029430000000003</v>
      </c>
      <c r="MQ372">
        <v>28.394860000000001</v>
      </c>
      <c r="MR372" s="1">
        <v>5.477247E-4</v>
      </c>
      <c r="MS372">
        <v>0.20426549999999999</v>
      </c>
      <c r="MT372">
        <v>0.94130049999999998</v>
      </c>
      <c r="MU372">
        <v>28.72561</v>
      </c>
      <c r="MV372" s="1">
        <v>5.2442649999999999E-4</v>
      </c>
      <c r="MW372">
        <v>0.1956128</v>
      </c>
      <c r="MX372">
        <v>0.94239329999999999</v>
      </c>
      <c r="MY372">
        <v>28.925920000000001</v>
      </c>
      <c r="MZ372" s="1">
        <v>5.0198249999999995E-4</v>
      </c>
      <c r="NA372">
        <v>0.1873002</v>
      </c>
      <c r="NB372">
        <v>0.94354939999999998</v>
      </c>
      <c r="NC372">
        <v>29.120989999999999</v>
      </c>
      <c r="ND372" s="1">
        <v>4.8087519999999998E-4</v>
      </c>
      <c r="NE372">
        <v>0.17944740000000001</v>
      </c>
      <c r="NF372">
        <v>0.94489999999999996</v>
      </c>
      <c r="NG372">
        <v>29.11711</v>
      </c>
      <c r="NH372" s="1">
        <v>4.607802E-4</v>
      </c>
      <c r="NI372">
        <v>0.1719533</v>
      </c>
      <c r="NJ372">
        <v>0.94629549999999996</v>
      </c>
      <c r="NK372">
        <v>28.98921</v>
      </c>
      <c r="NL372" s="1">
        <v>4.4161290000000001E-4</v>
      </c>
      <c r="NM372">
        <v>0.16479199999999999</v>
      </c>
      <c r="NN372">
        <v>0.94768410000000003</v>
      </c>
      <c r="NO372">
        <v>28.760580000000001</v>
      </c>
      <c r="NP372" s="1">
        <v>4.234458E-4</v>
      </c>
      <c r="NQ372">
        <v>0.15801560000000001</v>
      </c>
      <c r="NR372">
        <v>0.94904540000000004</v>
      </c>
      <c r="NS372">
        <v>28.440989999999999</v>
      </c>
      <c r="NT372" s="1">
        <v>4.0612459999999999E-4</v>
      </c>
      <c r="NU372">
        <v>0.15156069999999999</v>
      </c>
      <c r="NV372">
        <v>0.95041889999999996</v>
      </c>
      <c r="NW372">
        <v>28.171140000000001</v>
      </c>
      <c r="NX372" s="1">
        <v>3.8965640000000003E-4</v>
      </c>
      <c r="NY372">
        <v>0.14539930000000001</v>
      </c>
      <c r="NZ372">
        <v>0.95185209999999998</v>
      </c>
      <c r="OA372">
        <v>28.143350000000002</v>
      </c>
      <c r="OB372" s="1">
        <v>3.7395910000000002E-4</v>
      </c>
      <c r="OC372">
        <v>0.13953460000000001</v>
      </c>
      <c r="OD372">
        <v>0.95344189999999995</v>
      </c>
      <c r="OE372">
        <v>28.03285</v>
      </c>
      <c r="OF372" s="1">
        <v>3.59014E-4</v>
      </c>
      <c r="OG372">
        <v>0.13390579999999999</v>
      </c>
      <c r="OH372">
        <v>0.95493470000000003</v>
      </c>
      <c r="OI372">
        <v>27.929860000000001</v>
      </c>
      <c r="OJ372" s="1">
        <v>3.4463050000000002E-4</v>
      </c>
      <c r="OK372">
        <v>0.12850549999999999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0.72867289999999996</v>
      </c>
      <c r="G373">
        <v>24.991129999999998</v>
      </c>
      <c r="H373">
        <v>0</v>
      </c>
      <c r="I373">
        <v>0</v>
      </c>
      <c r="J373">
        <v>0.7302476</v>
      </c>
      <c r="K373">
        <v>24.875599999999999</v>
      </c>
      <c r="L373">
        <v>0</v>
      </c>
      <c r="M373">
        <v>0</v>
      </c>
      <c r="N373">
        <v>0.73107540000000004</v>
      </c>
      <c r="O373">
        <v>24.965050000000002</v>
      </c>
      <c r="P373">
        <v>0</v>
      </c>
      <c r="Q373">
        <v>0</v>
      </c>
      <c r="R373">
        <v>0.73169269999999997</v>
      </c>
      <c r="S373">
        <v>24.80742</v>
      </c>
      <c r="T373">
        <v>0</v>
      </c>
      <c r="U373">
        <v>0</v>
      </c>
      <c r="V373">
        <v>0.73224199999999995</v>
      </c>
      <c r="W373">
        <v>24.62951</v>
      </c>
      <c r="X373">
        <v>0</v>
      </c>
      <c r="Y373">
        <v>0</v>
      </c>
      <c r="Z373">
        <v>0.73269090000000003</v>
      </c>
      <c r="AA373">
        <v>24.427630000000001</v>
      </c>
      <c r="AB373">
        <v>0</v>
      </c>
      <c r="AC373">
        <v>0</v>
      </c>
      <c r="AD373">
        <v>0.73300940000000003</v>
      </c>
      <c r="AE373">
        <v>24.18826</v>
      </c>
      <c r="AF373">
        <v>0</v>
      </c>
      <c r="AG373">
        <v>0</v>
      </c>
      <c r="AH373">
        <v>0.73253080000000004</v>
      </c>
      <c r="AI373">
        <v>23.95373</v>
      </c>
      <c r="AJ373">
        <v>0</v>
      </c>
      <c r="AK373">
        <v>0</v>
      </c>
      <c r="AL373">
        <v>0.73067219999999999</v>
      </c>
      <c r="AM373">
        <v>24.13232</v>
      </c>
      <c r="AN373">
        <v>0</v>
      </c>
      <c r="AO373">
        <v>0</v>
      </c>
      <c r="AP373">
        <v>0.72767479999999995</v>
      </c>
      <c r="AQ373">
        <v>24.086510000000001</v>
      </c>
      <c r="AR373">
        <v>0</v>
      </c>
      <c r="AS373">
        <v>0</v>
      </c>
      <c r="AT373">
        <v>0.72388010000000003</v>
      </c>
      <c r="AU373">
        <v>24.00329</v>
      </c>
      <c r="AV373">
        <v>0</v>
      </c>
      <c r="AW373">
        <v>0</v>
      </c>
      <c r="AX373">
        <v>0.71969349999999999</v>
      </c>
      <c r="AY373">
        <v>23.964189999999999</v>
      </c>
      <c r="AZ373">
        <v>0</v>
      </c>
      <c r="BA373">
        <v>0</v>
      </c>
      <c r="BB373">
        <v>0.7150067</v>
      </c>
      <c r="BC373">
        <v>23.855270000000001</v>
      </c>
      <c r="BD373">
        <v>0</v>
      </c>
      <c r="BE373">
        <v>0</v>
      </c>
      <c r="BF373">
        <v>0.71006360000000002</v>
      </c>
      <c r="BG373">
        <v>23.751629999999999</v>
      </c>
      <c r="BH373">
        <v>0</v>
      </c>
      <c r="BI373">
        <v>0</v>
      </c>
      <c r="BJ373">
        <v>0.70496840000000005</v>
      </c>
      <c r="BK373">
        <v>23.758489999999998</v>
      </c>
      <c r="BL373">
        <v>0</v>
      </c>
      <c r="BM373">
        <v>0</v>
      </c>
      <c r="BN373">
        <v>0.69973799999999997</v>
      </c>
      <c r="BO373">
        <v>24.03209</v>
      </c>
      <c r="BP373">
        <v>0</v>
      </c>
      <c r="BQ373">
        <v>0</v>
      </c>
      <c r="BR373">
        <v>0.69458010000000003</v>
      </c>
      <c r="BS373">
        <v>24.464929999999999</v>
      </c>
      <c r="BT373">
        <v>0</v>
      </c>
      <c r="BU373">
        <v>0</v>
      </c>
      <c r="BV373">
        <v>0.68958109999999995</v>
      </c>
      <c r="BW373">
        <v>24.92596</v>
      </c>
      <c r="BX373">
        <v>0</v>
      </c>
      <c r="BY373">
        <v>0</v>
      </c>
      <c r="BZ373">
        <v>0.68437429999999999</v>
      </c>
      <c r="CA373">
        <v>25.23244</v>
      </c>
      <c r="CB373">
        <v>1.8095240000000001E-30</v>
      </c>
      <c r="CC373">
        <v>4.8054479999999997E-28</v>
      </c>
      <c r="CD373">
        <v>0.67873349999999999</v>
      </c>
      <c r="CE373">
        <v>25.244440000000001</v>
      </c>
      <c r="CF373">
        <v>7.112207E-24</v>
      </c>
      <c r="CG373" s="1">
        <v>1.536077E-21</v>
      </c>
      <c r="CH373">
        <v>0.6733924</v>
      </c>
      <c r="CI373">
        <v>25.179760000000002</v>
      </c>
      <c r="CJ373" s="1">
        <v>7.5292370000000004E-17</v>
      </c>
      <c r="CK373" s="1">
        <v>1.5548009999999999E-14</v>
      </c>
      <c r="CL373">
        <v>0.66811620000000005</v>
      </c>
      <c r="CM373">
        <v>24.943110000000001</v>
      </c>
      <c r="CN373" s="1">
        <v>3.094562E-12</v>
      </c>
      <c r="CO373" s="1">
        <v>6.757634E-10</v>
      </c>
      <c r="CP373">
        <v>0.66231439999999997</v>
      </c>
      <c r="CQ373">
        <v>24.766190000000002</v>
      </c>
      <c r="CR373" s="1">
        <v>5.440256E-9</v>
      </c>
      <c r="CS373" s="1">
        <v>1.238121E-6</v>
      </c>
      <c r="CT373">
        <v>0.65700579999999997</v>
      </c>
      <c r="CU373">
        <v>24.787859999999998</v>
      </c>
      <c r="CV373" s="1">
        <v>1.782268E-6</v>
      </c>
      <c r="CW373" s="1">
        <v>4.1976319999999999E-4</v>
      </c>
      <c r="CX373">
        <v>0.65196869999999996</v>
      </c>
      <c r="CY373">
        <v>25.013750000000002</v>
      </c>
      <c r="CZ373" s="1">
        <v>1.8035999999999999E-4</v>
      </c>
      <c r="DA373" s="1">
        <v>4.3697100000000003E-2</v>
      </c>
      <c r="DB373">
        <v>0.64707590000000004</v>
      </c>
      <c r="DC373">
        <v>25.149180000000001</v>
      </c>
      <c r="DD373" s="1">
        <v>7.178701E-3</v>
      </c>
      <c r="DE373" s="1">
        <v>1.783674</v>
      </c>
      <c r="DF373">
        <v>0.64252200000000004</v>
      </c>
      <c r="DG373">
        <v>25.296600000000002</v>
      </c>
      <c r="DH373" s="1">
        <v>0.13160649999999999</v>
      </c>
      <c r="DI373" s="1">
        <v>33.483139999999999</v>
      </c>
      <c r="DJ373">
        <v>0.63770629999999995</v>
      </c>
      <c r="DK373">
        <v>25.26859</v>
      </c>
      <c r="DL373" s="1">
        <v>1.2496449999999999</v>
      </c>
      <c r="DM373" s="1">
        <v>324.9812</v>
      </c>
      <c r="DN373">
        <v>0.63271189999999999</v>
      </c>
      <c r="DO373">
        <v>25.131170000000001</v>
      </c>
      <c r="DP373" s="1">
        <v>6.7138479999999996</v>
      </c>
      <c r="DQ373">
        <v>1782.0029999999999</v>
      </c>
      <c r="DR373">
        <v>0.62767399999999995</v>
      </c>
      <c r="DS373">
        <v>24.84862</v>
      </c>
      <c r="DT373" s="1">
        <v>21.845929999999999</v>
      </c>
      <c r="DU373">
        <v>5915.5469999999996</v>
      </c>
      <c r="DV373">
        <v>0.62269339999999995</v>
      </c>
      <c r="DW373">
        <v>24.295729999999999</v>
      </c>
      <c r="DX373" s="1">
        <v>45.474800000000002</v>
      </c>
      <c r="DY373">
        <v>12535.36</v>
      </c>
      <c r="DZ373">
        <v>0.61799709999999997</v>
      </c>
      <c r="EA373">
        <v>23.968419999999998</v>
      </c>
      <c r="EB373">
        <v>64.564530000000005</v>
      </c>
      <c r="EC373">
        <v>18093.59</v>
      </c>
      <c r="ED373">
        <v>0.61324230000000002</v>
      </c>
      <c r="EE373">
        <v>23.95335</v>
      </c>
      <c r="EF373">
        <v>65.860969999999995</v>
      </c>
      <c r="EG373">
        <v>18737.900000000001</v>
      </c>
      <c r="EH373">
        <v>0.60828950000000004</v>
      </c>
      <c r="EI373">
        <v>24.23348</v>
      </c>
      <c r="EJ373">
        <v>50.514659999999999</v>
      </c>
      <c r="EK373">
        <v>14575.74</v>
      </c>
      <c r="EL373">
        <v>0.60372559999999997</v>
      </c>
      <c r="EM373">
        <v>24.505479999999999</v>
      </c>
      <c r="EN373">
        <v>29.923929999999999</v>
      </c>
      <c r="EO373">
        <v>8745.6440000000002</v>
      </c>
      <c r="EP373">
        <v>0.59908479999999997</v>
      </c>
      <c r="EQ373">
        <v>24.540780000000002</v>
      </c>
      <c r="ER373">
        <v>14.20063</v>
      </c>
      <c r="ES373">
        <v>4200.4170000000004</v>
      </c>
      <c r="ET373">
        <v>0.59439330000000001</v>
      </c>
      <c r="EU373">
        <v>24.387789999999999</v>
      </c>
      <c r="EV373">
        <v>5.5808619999999998</v>
      </c>
      <c r="EW373">
        <v>1668.54</v>
      </c>
      <c r="EX373">
        <v>0.589669</v>
      </c>
      <c r="EY373">
        <v>24.19154</v>
      </c>
      <c r="EZ373">
        <v>1.8741620000000001</v>
      </c>
      <c r="FA373">
        <v>565.73800000000006</v>
      </c>
      <c r="FB373">
        <v>0.58481830000000001</v>
      </c>
      <c r="FC373">
        <v>24.084309999999999</v>
      </c>
      <c r="FD373">
        <v>0.57443270000000002</v>
      </c>
      <c r="FE373">
        <v>174.4462</v>
      </c>
      <c r="FF373">
        <v>0.58009949999999999</v>
      </c>
      <c r="FG373">
        <v>24.415310000000002</v>
      </c>
      <c r="FH373">
        <v>0.18986810000000001</v>
      </c>
      <c r="FI373">
        <v>57.419490000000003</v>
      </c>
      <c r="FJ373">
        <v>0.57564280000000001</v>
      </c>
      <c r="FK373">
        <v>24.74953</v>
      </c>
      <c r="FL373">
        <v>9.1901419999999998E-2</v>
      </c>
      <c r="FM373">
        <v>27.34496</v>
      </c>
      <c r="FN373">
        <v>0.57189129999999999</v>
      </c>
      <c r="FO373">
        <v>25.04374</v>
      </c>
      <c r="FP373">
        <v>7.0140530000000006E-2</v>
      </c>
      <c r="FQ373">
        <v>20.62847</v>
      </c>
      <c r="FR373">
        <v>0.56917870000000004</v>
      </c>
      <c r="FS373">
        <v>25.262229999999999</v>
      </c>
      <c r="FT373">
        <v>6.5054559999999997E-2</v>
      </c>
      <c r="FU373">
        <v>19.067209999999999</v>
      </c>
      <c r="FV373">
        <v>0.56641969999999997</v>
      </c>
      <c r="FW373">
        <v>25.340730000000001</v>
      </c>
      <c r="FX373">
        <v>6.2069649999999997E-2</v>
      </c>
      <c r="FY373">
        <v>18.193370000000002</v>
      </c>
      <c r="FZ373">
        <v>0.56361950000000005</v>
      </c>
      <c r="GA373">
        <v>25.225100000000001</v>
      </c>
      <c r="GB373">
        <v>5.8498000000000001E-2</v>
      </c>
      <c r="GC373">
        <v>17.158909999999999</v>
      </c>
      <c r="GD373">
        <v>0.56080339999999995</v>
      </c>
      <c r="GE373">
        <v>24.934909999999999</v>
      </c>
      <c r="GF373">
        <v>5.4313500000000001E-2</v>
      </c>
      <c r="GG373">
        <v>15.9412</v>
      </c>
      <c r="GH373">
        <v>0.55804940000000003</v>
      </c>
      <c r="GI373">
        <v>24.628900000000002</v>
      </c>
      <c r="GJ373">
        <v>4.9862509999999999E-2</v>
      </c>
      <c r="GK373">
        <v>14.63725</v>
      </c>
      <c r="GL373">
        <v>0.55529680000000003</v>
      </c>
      <c r="GM373">
        <v>24.827459999999999</v>
      </c>
      <c r="GN373">
        <v>4.5438399999999997E-2</v>
      </c>
      <c r="GO373">
        <v>13.337680000000001</v>
      </c>
      <c r="GP373">
        <v>0.55241530000000005</v>
      </c>
      <c r="GQ373">
        <v>25.201160000000002</v>
      </c>
      <c r="GR373" s="1">
        <v>4.1277099999999997E-2</v>
      </c>
      <c r="GS373">
        <v>12.11562</v>
      </c>
      <c r="GT373">
        <v>0.54968209999999995</v>
      </c>
      <c r="GU373">
        <v>25.716069999999998</v>
      </c>
      <c r="GV373" s="1">
        <v>3.7494609999999998E-2</v>
      </c>
      <c r="GW373">
        <v>11.0016</v>
      </c>
      <c r="GX373">
        <v>0.54708780000000001</v>
      </c>
      <c r="GY373">
        <v>26.326409999999999</v>
      </c>
      <c r="GZ373">
        <v>3.40646E-2</v>
      </c>
      <c r="HA373">
        <v>9.9910080000000008</v>
      </c>
      <c r="HB373">
        <v>0.54483190000000004</v>
      </c>
      <c r="HC373">
        <v>26.698270000000001</v>
      </c>
      <c r="HD373" s="1">
        <v>3.0920369999999999E-2</v>
      </c>
      <c r="HE373">
        <v>9.0642250000000004</v>
      </c>
      <c r="HF373">
        <v>0.54273159999999998</v>
      </c>
      <c r="HG373">
        <v>26.733090000000001</v>
      </c>
      <c r="HH373" s="1">
        <v>2.8076190000000001E-2</v>
      </c>
      <c r="HI373">
        <v>8.2257010000000008</v>
      </c>
      <c r="HJ373">
        <v>0.54066689999999995</v>
      </c>
      <c r="HK373">
        <v>26.53396</v>
      </c>
      <c r="HL373" s="1">
        <v>2.551233E-2</v>
      </c>
      <c r="HM373">
        <v>7.4727759999999996</v>
      </c>
      <c r="HN373">
        <v>0.53863070000000002</v>
      </c>
      <c r="HO373">
        <v>26.215389999999999</v>
      </c>
      <c r="HP373" s="1">
        <v>2.3170690000000001E-2</v>
      </c>
      <c r="HQ373">
        <v>6.7882470000000001</v>
      </c>
      <c r="HR373">
        <v>0.53677710000000001</v>
      </c>
      <c r="HS373">
        <v>26.249459999999999</v>
      </c>
      <c r="HT373" s="1">
        <v>2.1038319999999999E-2</v>
      </c>
      <c r="HU373">
        <v>6.1649120000000002</v>
      </c>
      <c r="HV373">
        <v>0.53541760000000005</v>
      </c>
      <c r="HW373">
        <v>26.477699999999999</v>
      </c>
      <c r="HX373" s="1">
        <v>1.910684E-2</v>
      </c>
      <c r="HY373">
        <v>5.5965420000000003</v>
      </c>
      <c r="HZ373">
        <v>0.53448929999999995</v>
      </c>
      <c r="IA373">
        <v>26.838059999999999</v>
      </c>
      <c r="IB373">
        <v>1.7372229999999999E-2</v>
      </c>
      <c r="IC373">
        <v>5.0836350000000001</v>
      </c>
      <c r="ID373">
        <v>0.53399260000000004</v>
      </c>
      <c r="IE373">
        <v>27.316410000000001</v>
      </c>
      <c r="IF373" s="1">
        <v>1.5802030000000002E-2</v>
      </c>
      <c r="IG373">
        <v>4.6171530000000001</v>
      </c>
      <c r="IH373">
        <v>0.53363899999999997</v>
      </c>
      <c r="II373">
        <v>27.53903</v>
      </c>
      <c r="IJ373" s="1">
        <v>1.43696E-2</v>
      </c>
      <c r="IK373">
        <v>4.1921670000000004</v>
      </c>
      <c r="IL373">
        <v>0.53354440000000003</v>
      </c>
      <c r="IM373">
        <v>27.5656</v>
      </c>
      <c r="IN373" s="1">
        <v>1.3084749999999999E-2</v>
      </c>
      <c r="IO373">
        <v>3.810365</v>
      </c>
      <c r="IP373">
        <v>0.53392720000000005</v>
      </c>
      <c r="IQ373">
        <v>27.340299999999999</v>
      </c>
      <c r="IR373" s="1">
        <v>1.190103E-2</v>
      </c>
      <c r="IS373">
        <v>3.4577040000000001</v>
      </c>
      <c r="IT373">
        <v>0.53440849999999995</v>
      </c>
      <c r="IU373">
        <v>26.981919999999999</v>
      </c>
      <c r="IV373" s="1">
        <v>1.08199E-2</v>
      </c>
      <c r="IW373">
        <v>3.1364779999999999</v>
      </c>
      <c r="IX373">
        <v>0.53498400000000002</v>
      </c>
      <c r="IY373">
        <v>26.866569999999999</v>
      </c>
      <c r="IZ373" s="1">
        <v>9.8084650000000006E-3</v>
      </c>
      <c r="JA373">
        <v>2.837024</v>
      </c>
      <c r="JB373">
        <v>0.53572660000000005</v>
      </c>
      <c r="JC373">
        <v>26.600490000000001</v>
      </c>
      <c r="JD373" s="1">
        <v>8.8574359999999998E-3</v>
      </c>
      <c r="JE373">
        <v>2.5562279999999999</v>
      </c>
      <c r="JF373">
        <v>0.5366322</v>
      </c>
      <c r="JG373">
        <v>26.541029999999999</v>
      </c>
      <c r="JH373" s="1">
        <v>7.9569329999999994E-3</v>
      </c>
      <c r="JI373">
        <v>2.290915</v>
      </c>
      <c r="JJ373">
        <v>0.53759840000000003</v>
      </c>
      <c r="JK373">
        <v>26.425249999999998</v>
      </c>
      <c r="JL373" s="1">
        <v>7.0993219999999999E-3</v>
      </c>
      <c r="JM373">
        <v>2.039526</v>
      </c>
      <c r="JN373">
        <v>0.53853450000000003</v>
      </c>
      <c r="JO373">
        <v>26.503799999999998</v>
      </c>
      <c r="JP373" s="1">
        <v>6.2724929999999996E-3</v>
      </c>
      <c r="JQ373">
        <v>1.7986899999999999</v>
      </c>
      <c r="JR373">
        <v>0.53942780000000001</v>
      </c>
      <c r="JS373">
        <v>26.704789999999999</v>
      </c>
      <c r="JT373" s="1">
        <v>5.4680509999999998E-3</v>
      </c>
      <c r="JU373">
        <v>1.565688</v>
      </c>
      <c r="JV373">
        <v>0.54025109999999998</v>
      </c>
      <c r="JW373">
        <v>26.894400000000001</v>
      </c>
      <c r="JX373" s="1">
        <v>4.6788810000000002E-3</v>
      </c>
      <c r="JY373">
        <v>1.3382620000000001</v>
      </c>
      <c r="JZ373">
        <v>0.54094779999999998</v>
      </c>
      <c r="KA373">
        <v>26.925989999999999</v>
      </c>
      <c r="KB373" s="1">
        <v>3.9096510000000001E-3</v>
      </c>
      <c r="KC373">
        <v>1.117453</v>
      </c>
      <c r="KD373">
        <v>0.54144389999999998</v>
      </c>
      <c r="KE373">
        <v>27.295649999999998</v>
      </c>
      <c r="KF373" s="1">
        <v>3.1856900000000001E-3</v>
      </c>
      <c r="KG373">
        <v>0.910327</v>
      </c>
      <c r="KH373">
        <v>0.54152169999999999</v>
      </c>
      <c r="KI373">
        <v>27.413789999999999</v>
      </c>
      <c r="KJ373" s="1">
        <v>2.5436640000000002E-3</v>
      </c>
      <c r="KK373">
        <v>0.72704179999999996</v>
      </c>
      <c r="KL373">
        <v>0.54116620000000004</v>
      </c>
      <c r="KM373">
        <v>27.583390000000001</v>
      </c>
      <c r="KN373" s="1">
        <v>2.0147120000000001E-3</v>
      </c>
      <c r="KO373">
        <v>0.57612870000000005</v>
      </c>
      <c r="KP373">
        <v>0.54052650000000002</v>
      </c>
      <c r="KQ373">
        <v>27.665109999999999</v>
      </c>
      <c r="KR373" s="1">
        <v>1.6092700000000001E-3</v>
      </c>
      <c r="KS373">
        <v>0.46031139999999998</v>
      </c>
      <c r="KT373">
        <v>0.53975200000000001</v>
      </c>
      <c r="KU373">
        <v>27.607230000000001</v>
      </c>
      <c r="KV373" s="1">
        <v>1.3177429999999999E-3</v>
      </c>
      <c r="KW373">
        <v>0.37690030000000002</v>
      </c>
      <c r="KX373">
        <v>0.53893769999999996</v>
      </c>
      <c r="KY373">
        <v>27.34516</v>
      </c>
      <c r="KZ373" s="1">
        <v>1.117449E-3</v>
      </c>
      <c r="LA373">
        <v>0.31951200000000002</v>
      </c>
      <c r="LB373">
        <v>0.53817360000000003</v>
      </c>
      <c r="LC373">
        <v>26.975619999999999</v>
      </c>
      <c r="LD373">
        <v>9.8288770000000002E-4</v>
      </c>
      <c r="LE373">
        <v>0.28093869999999999</v>
      </c>
      <c r="LF373">
        <v>0.53741539999999999</v>
      </c>
      <c r="LG373">
        <v>26.701270000000001</v>
      </c>
      <c r="LH373" s="1">
        <v>8.9047180000000005E-4</v>
      </c>
      <c r="LI373">
        <v>0.25447540000000002</v>
      </c>
      <c r="LJ373">
        <v>0.53669259999999996</v>
      </c>
      <c r="LK373">
        <v>27.012699999999999</v>
      </c>
      <c r="LL373" s="1">
        <v>8.2373920000000005E-4</v>
      </c>
      <c r="LM373">
        <v>0.23542650000000001</v>
      </c>
      <c r="LN373">
        <v>0.53590859999999996</v>
      </c>
      <c r="LO373">
        <v>27.302720000000001</v>
      </c>
      <c r="LP373" s="1">
        <v>7.7263980000000004E-4</v>
      </c>
      <c r="LQ373">
        <v>0.22087419999999999</v>
      </c>
      <c r="LR373">
        <v>0.53507260000000001</v>
      </c>
      <c r="LS373">
        <v>27.650120000000001</v>
      </c>
      <c r="LT373" s="1">
        <v>7.3061190000000002E-4</v>
      </c>
      <c r="LU373">
        <v>0.2089618</v>
      </c>
      <c r="LV373">
        <v>0.53420299999999998</v>
      </c>
      <c r="LW373">
        <v>28.17841</v>
      </c>
      <c r="LX373" s="1">
        <v>6.9406290000000005E-4</v>
      </c>
      <c r="LY373">
        <v>0.19863359999999999</v>
      </c>
      <c r="LZ373">
        <v>0.53334190000000004</v>
      </c>
      <c r="MA373">
        <v>28.538599999999999</v>
      </c>
      <c r="MB373" s="1">
        <v>6.6107269999999998E-4</v>
      </c>
      <c r="MC373">
        <v>0.1893137</v>
      </c>
      <c r="MD373">
        <v>0.53248459999999997</v>
      </c>
      <c r="ME373">
        <v>28.548030000000001</v>
      </c>
      <c r="MF373" s="1">
        <v>6.3068830000000001E-4</v>
      </c>
      <c r="MG373">
        <v>0.180702</v>
      </c>
      <c r="MH373">
        <v>0.53165499999999999</v>
      </c>
      <c r="MI373">
        <v>28.301100000000002</v>
      </c>
      <c r="MJ373" s="1">
        <v>6.0242E-4</v>
      </c>
      <c r="MK373">
        <v>0.17268810000000001</v>
      </c>
      <c r="ML373">
        <v>0.53088389999999996</v>
      </c>
      <c r="MM373">
        <v>28.13775</v>
      </c>
      <c r="MN373" s="1">
        <v>5.7586129999999999E-4</v>
      </c>
      <c r="MO373">
        <v>0.1651357</v>
      </c>
      <c r="MP373">
        <v>0.53015939999999995</v>
      </c>
      <c r="MQ373">
        <v>28.420850000000002</v>
      </c>
      <c r="MR373" s="1">
        <v>5.5083200000000001E-4</v>
      </c>
      <c r="MS373">
        <v>0.15799489999999999</v>
      </c>
      <c r="MT373">
        <v>0.52952180000000004</v>
      </c>
      <c r="MU373">
        <v>28.741199999999999</v>
      </c>
      <c r="MV373" s="1">
        <v>5.2734150000000003E-4</v>
      </c>
      <c r="MW373">
        <v>0.15123519999999999</v>
      </c>
      <c r="MX373">
        <v>0.52893000000000001</v>
      </c>
      <c r="MY373">
        <v>28.938659999999999</v>
      </c>
      <c r="MZ373" s="1">
        <v>5.0478220000000002E-4</v>
      </c>
      <c r="NA373">
        <v>0.14475540000000001</v>
      </c>
      <c r="NB373">
        <v>0.52841340000000003</v>
      </c>
      <c r="NC373">
        <v>29.118210000000001</v>
      </c>
      <c r="ND373" s="1">
        <v>4.8355959999999998E-4</v>
      </c>
      <c r="NE373">
        <v>0.1386308</v>
      </c>
      <c r="NF373">
        <v>0.52788400000000002</v>
      </c>
      <c r="NG373">
        <v>29.094280000000001</v>
      </c>
      <c r="NH373" s="1">
        <v>4.6332259999999999E-4</v>
      </c>
      <c r="NI373">
        <v>0.1327882</v>
      </c>
      <c r="NJ373">
        <v>0.52737959999999995</v>
      </c>
      <c r="NK373">
        <v>28.975899999999999</v>
      </c>
      <c r="NL373" s="1">
        <v>4.4404310000000001E-4</v>
      </c>
      <c r="NM373">
        <v>0.12723209999999999</v>
      </c>
      <c r="NN373">
        <v>0.52682280000000004</v>
      </c>
      <c r="NO373">
        <v>28.759049999999998</v>
      </c>
      <c r="NP373" s="1">
        <v>4.257671E-4</v>
      </c>
      <c r="NQ373">
        <v>0.12202109999999999</v>
      </c>
      <c r="NR373">
        <v>0.52628779999999997</v>
      </c>
      <c r="NS373">
        <v>28.455729999999999</v>
      </c>
      <c r="NT373" s="1">
        <v>4.083534E-4</v>
      </c>
      <c r="NU373">
        <v>0.1170538</v>
      </c>
      <c r="NV373">
        <v>0.52578619999999998</v>
      </c>
      <c r="NW373">
        <v>28.202089999999998</v>
      </c>
      <c r="NX373" s="1">
        <v>3.9175069999999998E-4</v>
      </c>
      <c r="NY373">
        <v>0.1123029</v>
      </c>
      <c r="NZ373">
        <v>0.52532659999999998</v>
      </c>
      <c r="OA373">
        <v>28.17313</v>
      </c>
      <c r="OB373" s="1">
        <v>3.7596880000000002E-4</v>
      </c>
      <c r="OC373">
        <v>0.1077868</v>
      </c>
      <c r="OD373">
        <v>0.52502070000000001</v>
      </c>
      <c r="OE373">
        <v>28.048940000000002</v>
      </c>
      <c r="OF373" s="1">
        <v>3.6094719999999999E-4</v>
      </c>
      <c r="OG373">
        <v>0.10344879999999999</v>
      </c>
      <c r="OH373">
        <v>0.52467629999999998</v>
      </c>
      <c r="OI373">
        <v>27.93778</v>
      </c>
      <c r="OJ373" s="1">
        <v>3.4649339999999999E-4</v>
      </c>
      <c r="OK373">
        <v>9.9286819999999998E-2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1.012238</v>
      </c>
      <c r="G374">
        <v>25.05979</v>
      </c>
      <c r="H374">
        <v>0</v>
      </c>
      <c r="I374">
        <v>0</v>
      </c>
      <c r="J374">
        <v>1.012883</v>
      </c>
      <c r="K374">
        <v>24.93957</v>
      </c>
      <c r="L374">
        <v>0</v>
      </c>
      <c r="M374">
        <v>0</v>
      </c>
      <c r="N374">
        <v>1.012913</v>
      </c>
      <c r="O374">
        <v>25.00638</v>
      </c>
      <c r="P374">
        <v>0</v>
      </c>
      <c r="Q374">
        <v>0</v>
      </c>
      <c r="R374">
        <v>1.0127120000000001</v>
      </c>
      <c r="S374">
        <v>24.847200000000001</v>
      </c>
      <c r="T374">
        <v>0</v>
      </c>
      <c r="U374">
        <v>0</v>
      </c>
      <c r="V374">
        <v>1.0125420000000001</v>
      </c>
      <c r="W374">
        <v>24.666530000000002</v>
      </c>
      <c r="X374">
        <v>0</v>
      </c>
      <c r="Y374">
        <v>0</v>
      </c>
      <c r="Z374">
        <v>1.0123949999999999</v>
      </c>
      <c r="AA374">
        <v>24.46518</v>
      </c>
      <c r="AB374">
        <v>0</v>
      </c>
      <c r="AC374">
        <v>0</v>
      </c>
      <c r="AD374">
        <v>1.012132</v>
      </c>
      <c r="AE374">
        <v>24.226289999999999</v>
      </c>
      <c r="AF374">
        <v>0</v>
      </c>
      <c r="AG374">
        <v>0</v>
      </c>
      <c r="AH374">
        <v>1.011153</v>
      </c>
      <c r="AI374">
        <v>23.99212</v>
      </c>
      <c r="AJ374">
        <v>0</v>
      </c>
      <c r="AK374">
        <v>0</v>
      </c>
      <c r="AL374">
        <v>1.0085919999999999</v>
      </c>
      <c r="AM374">
        <v>24.151910000000001</v>
      </c>
      <c r="AN374">
        <v>0</v>
      </c>
      <c r="AO374">
        <v>0</v>
      </c>
      <c r="AP374">
        <v>1.004791</v>
      </c>
      <c r="AQ374">
        <v>24.104399999999998</v>
      </c>
      <c r="AR374">
        <v>0</v>
      </c>
      <c r="AS374">
        <v>0</v>
      </c>
      <c r="AT374">
        <v>1.000113</v>
      </c>
      <c r="AU374">
        <v>24.014869999999998</v>
      </c>
      <c r="AV374">
        <v>0</v>
      </c>
      <c r="AW374">
        <v>0</v>
      </c>
      <c r="AX374">
        <v>0.99507159999999995</v>
      </c>
      <c r="AY374">
        <v>23.960509999999999</v>
      </c>
      <c r="AZ374">
        <v>0</v>
      </c>
      <c r="BA374">
        <v>0</v>
      </c>
      <c r="BB374">
        <v>0.98964680000000005</v>
      </c>
      <c r="BC374">
        <v>23.843979999999998</v>
      </c>
      <c r="BD374">
        <v>0</v>
      </c>
      <c r="BE374">
        <v>0</v>
      </c>
      <c r="BF374">
        <v>0.98402809999999996</v>
      </c>
      <c r="BG374">
        <v>23.740120000000001</v>
      </c>
      <c r="BH374">
        <v>0</v>
      </c>
      <c r="BI374">
        <v>0</v>
      </c>
      <c r="BJ374">
        <v>0.97834220000000005</v>
      </c>
      <c r="BK374">
        <v>23.743980000000001</v>
      </c>
      <c r="BL374">
        <v>0</v>
      </c>
      <c r="BM374">
        <v>0</v>
      </c>
      <c r="BN374">
        <v>0.9725859</v>
      </c>
      <c r="BO374">
        <v>24.007459999999998</v>
      </c>
      <c r="BP374">
        <v>0</v>
      </c>
      <c r="BQ374">
        <v>0</v>
      </c>
      <c r="BR374">
        <v>0.96683980000000003</v>
      </c>
      <c r="BS374">
        <v>24.43937</v>
      </c>
      <c r="BT374">
        <v>0</v>
      </c>
      <c r="BU374">
        <v>0</v>
      </c>
      <c r="BV374">
        <v>0.96148180000000005</v>
      </c>
      <c r="BW374">
        <v>24.900449999999999</v>
      </c>
      <c r="BX374">
        <v>0</v>
      </c>
      <c r="BY374">
        <v>0</v>
      </c>
      <c r="BZ374">
        <v>0.95597399999999999</v>
      </c>
      <c r="CA374">
        <v>25.201550000000001</v>
      </c>
      <c r="CB374">
        <v>4.3920329999999999E-31</v>
      </c>
      <c r="CC374">
        <v>8.1881249999999996E-29</v>
      </c>
      <c r="CD374">
        <v>0.95011109999999999</v>
      </c>
      <c r="CE374">
        <v>25.187550000000002</v>
      </c>
      <c r="CF374">
        <v>4.2867980000000003E-24</v>
      </c>
      <c r="CG374">
        <v>7.101382E-22</v>
      </c>
      <c r="CH374">
        <v>0.9446196</v>
      </c>
      <c r="CI374">
        <v>25.13888</v>
      </c>
      <c r="CJ374" s="1">
        <v>3.559087E-17</v>
      </c>
      <c r="CK374" s="1">
        <v>5.5177089999999997E-15</v>
      </c>
      <c r="CL374">
        <v>0.93927720000000003</v>
      </c>
      <c r="CM374">
        <v>24.910990000000002</v>
      </c>
      <c r="CN374" s="1">
        <v>1.8361819999999999E-12</v>
      </c>
      <c r="CO374" s="1">
        <v>3.0874750000000002E-10</v>
      </c>
      <c r="CP374">
        <v>0.93335469999999998</v>
      </c>
      <c r="CQ374">
        <v>24.73479</v>
      </c>
      <c r="CR374" s="1">
        <v>3.5901230000000001E-9</v>
      </c>
      <c r="CS374" s="1">
        <v>6.3315700000000001E-7</v>
      </c>
      <c r="CT374">
        <v>0.92809529999999996</v>
      </c>
      <c r="CU374">
        <v>24.763169999999999</v>
      </c>
      <c r="CV374" s="1">
        <v>1.2666070000000001E-6</v>
      </c>
      <c r="CW374" s="1">
        <v>2.317373E-4</v>
      </c>
      <c r="CX374">
        <v>0.92320999999999998</v>
      </c>
      <c r="CY374">
        <v>24.98385</v>
      </c>
      <c r="CZ374" s="1">
        <v>1.359802E-4</v>
      </c>
      <c r="DA374" s="1">
        <v>2.5614149999999999E-2</v>
      </c>
      <c r="DB374">
        <v>0.91853680000000004</v>
      </c>
      <c r="DC374">
        <v>25.11487</v>
      </c>
      <c r="DD374" s="1">
        <v>5.6957819999999999E-3</v>
      </c>
      <c r="DE374" s="1">
        <v>1.100336</v>
      </c>
      <c r="DF374">
        <v>0.91450520000000002</v>
      </c>
      <c r="DG374">
        <v>25.25093</v>
      </c>
      <c r="DH374" s="1">
        <v>0.109237</v>
      </c>
      <c r="DI374" s="1">
        <v>21.593139999999998</v>
      </c>
      <c r="DJ374">
        <v>0.90958190000000005</v>
      </c>
      <c r="DK374">
        <v>25.207909999999998</v>
      </c>
      <c r="DL374" s="1">
        <v>1.0794760000000001</v>
      </c>
      <c r="DM374" s="1">
        <v>217.93639999999999</v>
      </c>
      <c r="DN374">
        <v>0.90473939999999997</v>
      </c>
      <c r="DO374">
        <v>25.08492</v>
      </c>
      <c r="DP374" s="1">
        <v>6.0167380000000001</v>
      </c>
      <c r="DQ374" s="1">
        <v>1238.0940000000001</v>
      </c>
      <c r="DR374">
        <v>0.9000437</v>
      </c>
      <c r="DS374">
        <v>24.83071</v>
      </c>
      <c r="DT374" s="1">
        <v>20.269659999999998</v>
      </c>
      <c r="DU374">
        <v>4247.1270000000004</v>
      </c>
      <c r="DV374">
        <v>0.89554999999999996</v>
      </c>
      <c r="DW374">
        <v>24.275200000000002</v>
      </c>
      <c r="DX374" s="1">
        <v>43.498609999999999</v>
      </c>
      <c r="DY374">
        <v>9259.8610000000008</v>
      </c>
      <c r="DZ374">
        <v>0.89140640000000004</v>
      </c>
      <c r="EA374">
        <v>23.959890000000001</v>
      </c>
      <c r="EB374">
        <v>63.515819999999998</v>
      </c>
      <c r="EC374">
        <v>13718.91</v>
      </c>
      <c r="ED374">
        <v>0.88721530000000004</v>
      </c>
      <c r="EE374">
        <v>23.926490000000001</v>
      </c>
      <c r="EF374">
        <v>66.433850000000007</v>
      </c>
      <c r="EG374">
        <v>14535.71</v>
      </c>
      <c r="EH374">
        <v>0.88276589999999999</v>
      </c>
      <c r="EI374">
        <v>24.195060000000002</v>
      </c>
      <c r="EJ374">
        <v>52.107219999999998</v>
      </c>
      <c r="EK374">
        <v>11534.71</v>
      </c>
      <c r="EL374">
        <v>0.87892590000000004</v>
      </c>
      <c r="EM374">
        <v>24.451689999999999</v>
      </c>
      <c r="EN374">
        <v>31.525600000000001</v>
      </c>
      <c r="EO374">
        <v>7050.4049999999997</v>
      </c>
      <c r="EP374">
        <v>0.87494470000000002</v>
      </c>
      <c r="EQ374">
        <v>24.479399999999998</v>
      </c>
      <c r="ER374">
        <v>15.23813</v>
      </c>
      <c r="ES374">
        <v>3439.4839999999999</v>
      </c>
      <c r="ET374">
        <v>0.87088699999999997</v>
      </c>
      <c r="EU374">
        <v>24.33051</v>
      </c>
      <c r="EV374">
        <v>6.086125</v>
      </c>
      <c r="EW374">
        <v>1384.5619999999999</v>
      </c>
      <c r="EX374">
        <v>0.86687760000000003</v>
      </c>
      <c r="EY374">
        <v>24.144649999999999</v>
      </c>
      <c r="EZ374">
        <v>2.0713699999999999</v>
      </c>
      <c r="FA374">
        <v>474.33929999999998</v>
      </c>
      <c r="FB374">
        <v>0.86212529999999998</v>
      </c>
      <c r="FC374">
        <v>24.056039999999999</v>
      </c>
      <c r="FD374">
        <v>0.63789220000000002</v>
      </c>
      <c r="FE374">
        <v>146.58840000000001</v>
      </c>
      <c r="FF374">
        <v>0.85809060000000004</v>
      </c>
      <c r="FG374">
        <v>24.39781</v>
      </c>
      <c r="FH374">
        <v>0.20726120000000001</v>
      </c>
      <c r="FI374">
        <v>47.315199999999997</v>
      </c>
      <c r="FJ374">
        <v>0.85443040000000003</v>
      </c>
      <c r="FK374">
        <v>24.715340000000001</v>
      </c>
      <c r="FL374">
        <v>9.6069799999999997E-2</v>
      </c>
      <c r="FM374">
        <v>21.505109999999998</v>
      </c>
      <c r="FN374">
        <v>0.85159370000000001</v>
      </c>
      <c r="FO374">
        <v>24.9984</v>
      </c>
      <c r="FP374">
        <v>7.1035570000000006E-2</v>
      </c>
      <c r="FQ374">
        <v>15.654949999999999</v>
      </c>
      <c r="FR374">
        <v>0.85026500000000005</v>
      </c>
      <c r="FS374">
        <v>25.21095</v>
      </c>
      <c r="FT374">
        <v>6.5339800000000003E-2</v>
      </c>
      <c r="FU374">
        <v>14.30556</v>
      </c>
      <c r="FV374">
        <v>0.84906999999999999</v>
      </c>
      <c r="FW374">
        <v>25.28135</v>
      </c>
      <c r="FX374">
        <v>6.2335250000000002E-2</v>
      </c>
      <c r="FY374">
        <v>13.61178</v>
      </c>
      <c r="FZ374">
        <v>0.84786459999999997</v>
      </c>
      <c r="GA374">
        <v>25.176860000000001</v>
      </c>
      <c r="GB374">
        <v>5.883323E-2</v>
      </c>
      <c r="GC374">
        <v>12.82297</v>
      </c>
      <c r="GD374">
        <v>0.84670780000000001</v>
      </c>
      <c r="GE374">
        <v>24.902509999999999</v>
      </c>
      <c r="GF374">
        <v>5.4687489999999998E-2</v>
      </c>
      <c r="GG374">
        <v>11.894410000000001</v>
      </c>
      <c r="GH374">
        <v>0.84589669999999995</v>
      </c>
      <c r="GI374">
        <v>24.618500000000001</v>
      </c>
      <c r="GJ374">
        <v>5.0250999999999997E-2</v>
      </c>
      <c r="GK374">
        <v>10.89873</v>
      </c>
      <c r="GL374">
        <v>0.84521760000000001</v>
      </c>
      <c r="GM374">
        <v>24.822379999999999</v>
      </c>
      <c r="GN374">
        <v>4.5815179999999997E-2</v>
      </c>
      <c r="GO374">
        <v>9.9049610000000001</v>
      </c>
      <c r="GP374">
        <v>0.84447539999999999</v>
      </c>
      <c r="GQ374">
        <v>25.16319</v>
      </c>
      <c r="GR374" s="1">
        <v>4.1616920000000002E-2</v>
      </c>
      <c r="GS374">
        <v>8.9669709999999991</v>
      </c>
      <c r="GT374">
        <v>0.84416159999999996</v>
      </c>
      <c r="GU374">
        <v>25.66611</v>
      </c>
      <c r="GV374" s="1">
        <v>3.7803969999999999E-2</v>
      </c>
      <c r="GW374">
        <v>8.1144239999999996</v>
      </c>
      <c r="GX374">
        <v>0.84424960000000004</v>
      </c>
      <c r="GY374">
        <v>26.261839999999999</v>
      </c>
      <c r="GZ374" s="1">
        <v>3.4347999999999997E-2</v>
      </c>
      <c r="HA374">
        <v>7.3427730000000002</v>
      </c>
      <c r="HB374">
        <v>0.84493209999999996</v>
      </c>
      <c r="HC374">
        <v>26.618569999999998</v>
      </c>
      <c r="HD374" s="1">
        <v>3.1179789999999999E-2</v>
      </c>
      <c r="HE374">
        <v>6.6396569999999997</v>
      </c>
      <c r="HF374">
        <v>0.845808</v>
      </c>
      <c r="HG374">
        <v>26.665980000000001</v>
      </c>
      <c r="HH374" s="1">
        <v>2.830893E-2</v>
      </c>
      <c r="HI374">
        <v>6.0073040000000004</v>
      </c>
      <c r="HJ374">
        <v>0.84668180000000004</v>
      </c>
      <c r="HK374">
        <v>26.49438</v>
      </c>
      <c r="HL374" s="1">
        <v>2.572282E-2</v>
      </c>
      <c r="HM374">
        <v>5.4415630000000004</v>
      </c>
      <c r="HN374">
        <v>0.84747399999999995</v>
      </c>
      <c r="HO374">
        <v>26.2014</v>
      </c>
      <c r="HP374" s="1">
        <v>2.3362790000000001E-2</v>
      </c>
      <c r="HQ374">
        <v>4.9293449999999996</v>
      </c>
      <c r="HR374">
        <v>0.84848120000000005</v>
      </c>
      <c r="HS374">
        <v>26.256689999999999</v>
      </c>
      <c r="HT374" s="1">
        <v>2.121251E-2</v>
      </c>
      <c r="HU374">
        <v>4.4642530000000002</v>
      </c>
      <c r="HV374">
        <v>0.85021460000000004</v>
      </c>
      <c r="HW374">
        <v>26.473790000000001</v>
      </c>
      <c r="HX374" s="1">
        <v>1.9265060000000001E-2</v>
      </c>
      <c r="HY374">
        <v>4.0415229999999998</v>
      </c>
      <c r="HZ374">
        <v>0.85260650000000004</v>
      </c>
      <c r="IA374">
        <v>26.814599999999999</v>
      </c>
      <c r="IB374">
        <v>1.7515340000000001E-2</v>
      </c>
      <c r="IC374">
        <v>3.6607639999999999</v>
      </c>
      <c r="ID374">
        <v>0.85558460000000003</v>
      </c>
      <c r="IE374">
        <v>27.276199999999999</v>
      </c>
      <c r="IF374" s="1">
        <v>1.59317E-2</v>
      </c>
      <c r="IG374">
        <v>3.3156530000000002</v>
      </c>
      <c r="IH374">
        <v>0.85865040000000004</v>
      </c>
      <c r="II374">
        <v>27.473279999999999</v>
      </c>
      <c r="IJ374" s="1">
        <v>1.4486550000000001E-2</v>
      </c>
      <c r="IK374">
        <v>3.0022030000000002</v>
      </c>
      <c r="IL374">
        <v>0.86209690000000005</v>
      </c>
      <c r="IM374">
        <v>27.508579999999998</v>
      </c>
      <c r="IN374" s="1">
        <v>1.318976E-2</v>
      </c>
      <c r="IO374">
        <v>2.7211370000000001</v>
      </c>
      <c r="IP374">
        <v>0.86580550000000001</v>
      </c>
      <c r="IQ374">
        <v>27.31382</v>
      </c>
      <c r="IR374" s="1">
        <v>1.1996669999999999E-2</v>
      </c>
      <c r="IS374">
        <v>2.463524</v>
      </c>
      <c r="IT374">
        <v>0.86929449999999997</v>
      </c>
      <c r="IU374">
        <v>26.98019</v>
      </c>
      <c r="IV374" s="1">
        <v>1.0908849999999999E-2</v>
      </c>
      <c r="IW374">
        <v>2.230264</v>
      </c>
      <c r="IX374">
        <v>0.87266560000000004</v>
      </c>
      <c r="IY374">
        <v>26.894120000000001</v>
      </c>
      <c r="IZ374" s="1">
        <v>9.8914239999999994E-3</v>
      </c>
      <c r="JA374">
        <v>2.0139469999999999</v>
      </c>
      <c r="JB374">
        <v>0.87606099999999998</v>
      </c>
      <c r="JC374">
        <v>26.616520000000001</v>
      </c>
      <c r="JD374" s="1">
        <v>8.9359149999999991E-3</v>
      </c>
      <c r="JE374">
        <v>1.812325</v>
      </c>
      <c r="JF374">
        <v>0.8793569</v>
      </c>
      <c r="JG374">
        <v>26.555050000000001</v>
      </c>
      <c r="JH374" s="1">
        <v>8.0309289999999992E-3</v>
      </c>
      <c r="JI374">
        <v>1.623156</v>
      </c>
      <c r="JJ374">
        <v>0.88243959999999999</v>
      </c>
      <c r="JK374">
        <v>26.418130000000001</v>
      </c>
      <c r="JL374" s="1">
        <v>7.1700510000000002E-3</v>
      </c>
      <c r="JM374">
        <v>1.4446289999999999</v>
      </c>
      <c r="JN374">
        <v>0.88512650000000004</v>
      </c>
      <c r="JO374">
        <v>26.494209999999999</v>
      </c>
      <c r="JP374" s="1">
        <v>6.3403080000000002E-3</v>
      </c>
      <c r="JQ374">
        <v>1.2741629999999999</v>
      </c>
      <c r="JR374">
        <v>0.88745940000000001</v>
      </c>
      <c r="JS374">
        <v>26.697710000000001</v>
      </c>
      <c r="JT374" s="1">
        <v>5.5342050000000004E-3</v>
      </c>
      <c r="JU374">
        <v>1.109893</v>
      </c>
      <c r="JV374">
        <v>0.88938430000000002</v>
      </c>
      <c r="JW374">
        <v>26.894459999999999</v>
      </c>
      <c r="JX374" s="1">
        <v>4.7435070000000001E-3</v>
      </c>
      <c r="JY374">
        <v>0.94990300000000005</v>
      </c>
      <c r="JZ374">
        <v>0.89099079999999997</v>
      </c>
      <c r="KA374">
        <v>26.940300000000001</v>
      </c>
      <c r="KB374" s="1">
        <v>3.9718130000000003E-3</v>
      </c>
      <c r="KC374">
        <v>0.79454440000000004</v>
      </c>
      <c r="KD374">
        <v>0.89215259999999996</v>
      </c>
      <c r="KE374">
        <v>27.328309999999998</v>
      </c>
      <c r="KF374" s="1">
        <v>3.2427739999999999E-3</v>
      </c>
      <c r="KG374">
        <v>0.64841000000000004</v>
      </c>
      <c r="KH374">
        <v>0.89265689999999998</v>
      </c>
      <c r="KI374">
        <v>27.424340000000001</v>
      </c>
      <c r="KJ374" s="1">
        <v>2.5924580000000002E-3</v>
      </c>
      <c r="KK374">
        <v>0.51836990000000005</v>
      </c>
      <c r="KL374">
        <v>0.89264010000000005</v>
      </c>
      <c r="KM374">
        <v>27.594740000000002</v>
      </c>
      <c r="KN374" s="1">
        <v>2.0536080000000002E-3</v>
      </c>
      <c r="KO374">
        <v>0.41068379999999999</v>
      </c>
      <c r="KP374">
        <v>0.89238450000000002</v>
      </c>
      <c r="KQ374">
        <v>27.67456</v>
      </c>
      <c r="KR374" s="1">
        <v>1.6382090000000001E-3</v>
      </c>
      <c r="KS374">
        <v>0.32756089999999999</v>
      </c>
      <c r="KT374">
        <v>0.89208220000000005</v>
      </c>
      <c r="KU374">
        <v>27.59853</v>
      </c>
      <c r="KV374" s="1">
        <v>1.3380200000000001E-3</v>
      </c>
      <c r="KW374">
        <v>0.2673721</v>
      </c>
      <c r="KX374">
        <v>0.89194910000000005</v>
      </c>
      <c r="KY374">
        <v>27.34235</v>
      </c>
      <c r="KZ374" s="1">
        <v>1.1312169999999999E-3</v>
      </c>
      <c r="LA374">
        <v>0.2258105</v>
      </c>
      <c r="LB374">
        <v>0.89200710000000005</v>
      </c>
      <c r="LC374">
        <v>26.980899999999998</v>
      </c>
      <c r="LD374" s="1">
        <v>9.9211880000000001E-4</v>
      </c>
      <c r="LE374">
        <v>0.1978152</v>
      </c>
      <c r="LF374">
        <v>0.89229630000000004</v>
      </c>
      <c r="LG374">
        <v>26.718959999999999</v>
      </c>
      <c r="LH374" s="1">
        <v>8.9691399999999996E-4</v>
      </c>
      <c r="LI374">
        <v>0.17863599999999999</v>
      </c>
      <c r="LJ374">
        <v>0.89275070000000001</v>
      </c>
      <c r="LK374">
        <v>27.044419999999999</v>
      </c>
      <c r="LL374" s="1">
        <v>8.2851919999999996E-4</v>
      </c>
      <c r="LM374">
        <v>0.16486619999999999</v>
      </c>
      <c r="LN374">
        <v>0.89325889999999997</v>
      </c>
      <c r="LO374">
        <v>27.308260000000001</v>
      </c>
      <c r="LP374" s="1">
        <v>7.7639739999999999E-4</v>
      </c>
      <c r="LQ374">
        <v>0.15436510000000001</v>
      </c>
      <c r="LR374">
        <v>0.89382589999999995</v>
      </c>
      <c r="LS374">
        <v>27.653420000000001</v>
      </c>
      <c r="LT374" s="1">
        <v>7.3376750000000003E-4</v>
      </c>
      <c r="LU374">
        <v>0.14579639999999999</v>
      </c>
      <c r="LV374">
        <v>0.89450019999999997</v>
      </c>
      <c r="LW374">
        <v>28.1754</v>
      </c>
      <c r="LX374" s="1">
        <v>6.9685959999999996E-4</v>
      </c>
      <c r="LY374">
        <v>0.13838039999999999</v>
      </c>
      <c r="LZ374">
        <v>0.89530679999999996</v>
      </c>
      <c r="MA374">
        <v>28.500789999999999</v>
      </c>
      <c r="MB374" s="1">
        <v>6.6362530000000004E-4</v>
      </c>
      <c r="MC374">
        <v>0.1316957</v>
      </c>
      <c r="MD374">
        <v>0.89626570000000005</v>
      </c>
      <c r="ME374">
        <v>28.51305</v>
      </c>
      <c r="MF374" s="1">
        <v>6.3306270000000001E-4</v>
      </c>
      <c r="MG374">
        <v>0.12552179999999999</v>
      </c>
      <c r="MH374">
        <v>0.89739290000000005</v>
      </c>
      <c r="MI374">
        <v>28.284559999999999</v>
      </c>
      <c r="MJ374" s="1">
        <v>6.0463270000000004E-4</v>
      </c>
      <c r="MK374">
        <v>0.119772</v>
      </c>
      <c r="ML374">
        <v>0.89871939999999995</v>
      </c>
      <c r="MM374">
        <v>28.143070000000002</v>
      </c>
      <c r="MN374" s="1">
        <v>5.7794189999999998E-4</v>
      </c>
      <c r="MO374">
        <v>0.1143513</v>
      </c>
      <c r="MP374">
        <v>0.9002116</v>
      </c>
      <c r="MQ374">
        <v>28.44415</v>
      </c>
      <c r="MR374" s="1">
        <v>5.5280539999999999E-4</v>
      </c>
      <c r="MS374">
        <v>0.1092325</v>
      </c>
      <c r="MT374">
        <v>0.90199459999999998</v>
      </c>
      <c r="MU374">
        <v>28.754159999999999</v>
      </c>
      <c r="MV374" s="1">
        <v>5.292001E-4</v>
      </c>
      <c r="MW374">
        <v>0.1043809</v>
      </c>
      <c r="MX374">
        <v>0.90391719999999998</v>
      </c>
      <c r="MY374">
        <v>28.945270000000001</v>
      </c>
      <c r="MZ374" s="1">
        <v>5.0657519999999995E-4</v>
      </c>
      <c r="NA374">
        <v>9.9742960000000006E-2</v>
      </c>
      <c r="NB374">
        <v>0.90593800000000002</v>
      </c>
      <c r="NC374">
        <v>29.109459999999999</v>
      </c>
      <c r="ND374" s="1">
        <v>4.8526150000000002E-4</v>
      </c>
      <c r="NE374">
        <v>9.5355549999999997E-2</v>
      </c>
      <c r="NF374">
        <v>0.90799169999999996</v>
      </c>
      <c r="NG374">
        <v>29.058039999999998</v>
      </c>
      <c r="NH374" s="1">
        <v>4.6489470000000001E-4</v>
      </c>
      <c r="NI374">
        <v>9.1171210000000003E-2</v>
      </c>
      <c r="NJ374">
        <v>0.90971690000000005</v>
      </c>
      <c r="NK374">
        <v>28.944690000000001</v>
      </c>
      <c r="NL374" s="1">
        <v>4.4551150000000001E-4</v>
      </c>
      <c r="NM374">
        <v>8.7195229999999999E-2</v>
      </c>
      <c r="NN374">
        <v>0.91054729999999995</v>
      </c>
      <c r="NO374">
        <v>28.741119999999999</v>
      </c>
      <c r="NP374" s="1">
        <v>4.2716960000000002E-4</v>
      </c>
      <c r="NQ374">
        <v>8.3476599999999998E-2</v>
      </c>
      <c r="NR374">
        <v>0.91142190000000001</v>
      </c>
      <c r="NS374">
        <v>28.452970000000001</v>
      </c>
      <c r="NT374" s="1">
        <v>4.0969850000000001E-4</v>
      </c>
      <c r="NU374">
        <v>7.9936560000000004E-2</v>
      </c>
      <c r="NV374">
        <v>0.91233240000000004</v>
      </c>
      <c r="NW374">
        <v>28.220870000000001</v>
      </c>
      <c r="NX374" s="1">
        <v>3.930146E-4</v>
      </c>
      <c r="NY374">
        <v>7.6552129999999996E-2</v>
      </c>
      <c r="NZ374">
        <v>0.91334070000000001</v>
      </c>
      <c r="OA374">
        <v>28.191780000000001</v>
      </c>
      <c r="OB374" s="1">
        <v>3.7718060000000001E-4</v>
      </c>
      <c r="OC374">
        <v>7.3347410000000002E-2</v>
      </c>
      <c r="OD374">
        <v>0.91459330000000005</v>
      </c>
      <c r="OE374">
        <v>28.0565</v>
      </c>
      <c r="OF374">
        <v>3.6212339999999998E-4</v>
      </c>
      <c r="OG374">
        <v>7.0313039999999993E-2</v>
      </c>
      <c r="OH374">
        <v>0.91575810000000002</v>
      </c>
      <c r="OI374">
        <v>27.93375</v>
      </c>
      <c r="OJ374" s="1">
        <v>3.4762870000000002E-4</v>
      </c>
      <c r="OK374">
        <v>6.7425949999999998E-2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0.68496270000000004</v>
      </c>
      <c r="G375">
        <v>25.10033</v>
      </c>
      <c r="H375">
        <v>0</v>
      </c>
      <c r="I375">
        <v>0</v>
      </c>
      <c r="J375">
        <v>0.68440970000000001</v>
      </c>
      <c r="K375">
        <v>24.975570000000001</v>
      </c>
      <c r="L375">
        <v>0</v>
      </c>
      <c r="M375">
        <v>0</v>
      </c>
      <c r="N375">
        <v>0.68360019999999999</v>
      </c>
      <c r="O375">
        <v>25.029540000000001</v>
      </c>
      <c r="P375">
        <v>0</v>
      </c>
      <c r="Q375">
        <v>0</v>
      </c>
      <c r="R375">
        <v>0.6827339</v>
      </c>
      <c r="S375">
        <v>24.868359999999999</v>
      </c>
      <c r="T375">
        <v>0</v>
      </c>
      <c r="U375">
        <v>0</v>
      </c>
      <c r="V375">
        <v>0.68194880000000002</v>
      </c>
      <c r="W375">
        <v>24.686070000000001</v>
      </c>
      <c r="X375">
        <v>0</v>
      </c>
      <c r="Y375">
        <v>0</v>
      </c>
      <c r="Z375">
        <v>0.68127409999999999</v>
      </c>
      <c r="AA375">
        <v>24.485569999999999</v>
      </c>
      <c r="AB375">
        <v>0</v>
      </c>
      <c r="AC375">
        <v>0</v>
      </c>
      <c r="AD375">
        <v>0.68061609999999995</v>
      </c>
      <c r="AE375">
        <v>24.246759999999998</v>
      </c>
      <c r="AF375">
        <v>0</v>
      </c>
      <c r="AG375">
        <v>0</v>
      </c>
      <c r="AH375">
        <v>0.67965529999999996</v>
      </c>
      <c r="AI375">
        <v>24.015270000000001</v>
      </c>
      <c r="AJ375">
        <v>0</v>
      </c>
      <c r="AK375">
        <v>0</v>
      </c>
      <c r="AL375">
        <v>0.67784270000000002</v>
      </c>
      <c r="AM375">
        <v>24.165759999999999</v>
      </c>
      <c r="AN375">
        <v>0</v>
      </c>
      <c r="AO375">
        <v>0</v>
      </c>
      <c r="AP375">
        <v>0.67536770000000002</v>
      </c>
      <c r="AQ375">
        <v>24.116689999999998</v>
      </c>
      <c r="AR375">
        <v>0</v>
      </c>
      <c r="AS375">
        <v>0</v>
      </c>
      <c r="AT375">
        <v>0.67249289999999995</v>
      </c>
      <c r="AU375">
        <v>24.025739999999999</v>
      </c>
      <c r="AV375">
        <v>0</v>
      </c>
      <c r="AW375">
        <v>0</v>
      </c>
      <c r="AX375">
        <v>0.66953459999999998</v>
      </c>
      <c r="AY375">
        <v>23.959820000000001</v>
      </c>
      <c r="AZ375">
        <v>0</v>
      </c>
      <c r="BA375">
        <v>0</v>
      </c>
      <c r="BB375">
        <v>0.66648700000000005</v>
      </c>
      <c r="BC375">
        <v>23.840499999999999</v>
      </c>
      <c r="BD375">
        <v>0</v>
      </c>
      <c r="BE375">
        <v>0</v>
      </c>
      <c r="BF375">
        <v>0.66341660000000002</v>
      </c>
      <c r="BG375">
        <v>23.73705</v>
      </c>
      <c r="BH375">
        <v>0</v>
      </c>
      <c r="BI375">
        <v>0</v>
      </c>
      <c r="BJ375">
        <v>0.66044170000000002</v>
      </c>
      <c r="BK375">
        <v>23.740469999999998</v>
      </c>
      <c r="BL375">
        <v>0</v>
      </c>
      <c r="BM375">
        <v>0</v>
      </c>
      <c r="BN375">
        <v>0.6575164</v>
      </c>
      <c r="BO375">
        <v>23.999189999999999</v>
      </c>
      <c r="BP375">
        <v>0</v>
      </c>
      <c r="BQ375">
        <v>0</v>
      </c>
      <c r="BR375">
        <v>0.65470050000000002</v>
      </c>
      <c r="BS375">
        <v>24.432289999999998</v>
      </c>
      <c r="BT375">
        <v>0</v>
      </c>
      <c r="BU375">
        <v>0</v>
      </c>
      <c r="BV375">
        <v>0.65211330000000001</v>
      </c>
      <c r="BW375">
        <v>24.891310000000001</v>
      </c>
      <c r="BX375">
        <v>0</v>
      </c>
      <c r="BY375">
        <v>0</v>
      </c>
      <c r="BZ375">
        <v>0.64957160000000003</v>
      </c>
      <c r="CA375">
        <v>25.187999999999999</v>
      </c>
      <c r="CB375">
        <v>1.3976760000000001E-31</v>
      </c>
      <c r="CC375">
        <v>2.5807040000000001E-29</v>
      </c>
      <c r="CD375">
        <v>0.64684390000000003</v>
      </c>
      <c r="CE375">
        <v>25.158349999999999</v>
      </c>
      <c r="CF375">
        <v>2.672227E-24</v>
      </c>
      <c r="CG375">
        <v>4.3377300000000005E-22</v>
      </c>
      <c r="CH375">
        <v>0.64413140000000002</v>
      </c>
      <c r="CI375">
        <v>25.117799999999999</v>
      </c>
      <c r="CJ375" s="1">
        <v>1.7942160000000001E-17</v>
      </c>
      <c r="CK375" s="1">
        <v>2.8341130000000001E-15</v>
      </c>
      <c r="CL375">
        <v>0.64155629999999997</v>
      </c>
      <c r="CM375">
        <v>24.894909999999999</v>
      </c>
      <c r="CN375" s="1">
        <v>1.1533450000000001E-12</v>
      </c>
      <c r="CO375" s="1">
        <v>1.898681E-10</v>
      </c>
      <c r="CP375">
        <v>0.63870459999999996</v>
      </c>
      <c r="CQ375">
        <v>24.718699999999998</v>
      </c>
      <c r="CR375" s="1">
        <v>2.4907549999999998E-9</v>
      </c>
      <c r="CS375" s="1">
        <v>4.203889E-7</v>
      </c>
      <c r="CT375">
        <v>0.63632599999999995</v>
      </c>
      <c r="CU375">
        <v>24.752079999999999</v>
      </c>
      <c r="CV375" s="1">
        <v>9.4058190000000003E-7</v>
      </c>
      <c r="CW375" s="1">
        <v>1.6185799999999999E-4</v>
      </c>
      <c r="CX375">
        <v>0.63418319999999995</v>
      </c>
      <c r="CY375">
        <v>24.970220000000001</v>
      </c>
      <c r="CZ375" s="1">
        <v>1.065126E-4</v>
      </c>
      <c r="DA375" s="1">
        <v>1.8597099999999998E-2</v>
      </c>
      <c r="DB375">
        <v>0.63222069999999997</v>
      </c>
      <c r="DC375">
        <v>25.098230000000001</v>
      </c>
      <c r="DD375" s="1">
        <v>4.6692620000000004E-3</v>
      </c>
      <c r="DE375" s="1">
        <v>0.82515539999999998</v>
      </c>
      <c r="DF375">
        <v>0.63082649999999996</v>
      </c>
      <c r="DG375">
        <v>25.23038</v>
      </c>
      <c r="DH375" s="1">
        <v>9.3178780000000003E-2</v>
      </c>
      <c r="DI375" s="1">
        <v>16.655629999999999</v>
      </c>
      <c r="DJ375">
        <v>0.62883250000000002</v>
      </c>
      <c r="DK375">
        <v>25.178460000000001</v>
      </c>
      <c r="DL375" s="1">
        <v>0.95347340000000003</v>
      </c>
      <c r="DM375" s="1">
        <v>172.4049</v>
      </c>
      <c r="DN375">
        <v>0.62675460000000005</v>
      </c>
      <c r="DO375">
        <v>25.060220000000001</v>
      </c>
      <c r="DP375" s="1">
        <v>5.4838389999999997</v>
      </c>
      <c r="DQ375">
        <v>1001.93</v>
      </c>
      <c r="DR375">
        <v>0.62494720000000004</v>
      </c>
      <c r="DS375">
        <v>24.819289999999999</v>
      </c>
      <c r="DT375" s="1">
        <v>19.022349999999999</v>
      </c>
      <c r="DU375">
        <v>3509.8310000000001</v>
      </c>
      <c r="DV375">
        <v>0.62318309999999999</v>
      </c>
      <c r="DW375">
        <v>24.26397</v>
      </c>
      <c r="DX375" s="1">
        <v>41.878259999999997</v>
      </c>
      <c r="DY375">
        <v>7794.3819999999996</v>
      </c>
      <c r="DZ375">
        <v>0.62144929999999998</v>
      </c>
      <c r="EA375">
        <v>23.95609</v>
      </c>
      <c r="EB375">
        <v>62.589570000000002</v>
      </c>
      <c r="EC375">
        <v>11742.96</v>
      </c>
      <c r="ED375">
        <v>0.61969129999999994</v>
      </c>
      <c r="EE375">
        <v>23.913060000000002</v>
      </c>
      <c r="EF375">
        <v>66.825450000000004</v>
      </c>
      <c r="EG375">
        <v>12628.71</v>
      </c>
      <c r="EH375">
        <v>0.61779459999999997</v>
      </c>
      <c r="EI375">
        <v>24.17427</v>
      </c>
      <c r="EJ375">
        <v>53.371200000000002</v>
      </c>
      <c r="EK375">
        <v>10152.98</v>
      </c>
      <c r="EL375">
        <v>0.61635459999999997</v>
      </c>
      <c r="EM375">
        <v>24.423020000000001</v>
      </c>
      <c r="EN375">
        <v>32.84384</v>
      </c>
      <c r="EO375">
        <v>6282.7160000000003</v>
      </c>
      <c r="EP375">
        <v>0.61484240000000001</v>
      </c>
      <c r="EQ375">
        <v>24.446249999999999</v>
      </c>
      <c r="ER375">
        <v>16.10923</v>
      </c>
      <c r="ES375">
        <v>3097.8829999999998</v>
      </c>
      <c r="ET375">
        <v>0.61326800000000004</v>
      </c>
      <c r="EU375">
        <v>24.29917</v>
      </c>
      <c r="EV375">
        <v>6.5165940000000004</v>
      </c>
      <c r="EW375">
        <v>1258.845</v>
      </c>
      <c r="EX375">
        <v>0.61183929999999997</v>
      </c>
      <c r="EY375">
        <v>24.122150000000001</v>
      </c>
      <c r="EZ375">
        <v>2.241711</v>
      </c>
      <c r="FA375">
        <v>434.88749999999999</v>
      </c>
      <c r="FB375">
        <v>0.60979360000000005</v>
      </c>
      <c r="FC375">
        <v>24.040009999999999</v>
      </c>
      <c r="FD375">
        <v>0.69335340000000001</v>
      </c>
      <c r="FE375">
        <v>134.96960000000001</v>
      </c>
      <c r="FF375">
        <v>0.60830799999999996</v>
      </c>
      <c r="FG375">
        <v>24.388069999999999</v>
      </c>
      <c r="FH375">
        <v>0.22262489999999999</v>
      </c>
      <c r="FI375">
        <v>43.263109999999998</v>
      </c>
      <c r="FJ375">
        <v>0.60695239999999995</v>
      </c>
      <c r="FK375">
        <v>24.69659</v>
      </c>
      <c r="FL375">
        <v>9.9794889999999997E-2</v>
      </c>
      <c r="FM375">
        <v>19.223610000000001</v>
      </c>
      <c r="FN375">
        <v>0.60541650000000002</v>
      </c>
      <c r="FO375">
        <v>24.974070000000001</v>
      </c>
      <c r="FP375">
        <v>7.1845370000000006E-2</v>
      </c>
      <c r="FQ375">
        <v>13.73569</v>
      </c>
      <c r="FR375">
        <v>0.60496139999999998</v>
      </c>
      <c r="FS375">
        <v>25.183</v>
      </c>
      <c r="FT375">
        <v>6.5589709999999996E-2</v>
      </c>
      <c r="FU375">
        <v>12.49119</v>
      </c>
      <c r="FV375">
        <v>0.60467249999999995</v>
      </c>
      <c r="FW375">
        <v>25.249359999999999</v>
      </c>
      <c r="FX375">
        <v>6.2559809999999993E-2</v>
      </c>
      <c r="FY375">
        <v>11.89242</v>
      </c>
      <c r="FZ375">
        <v>0.60432070000000004</v>
      </c>
      <c r="GA375">
        <v>25.15082</v>
      </c>
      <c r="GB375">
        <v>5.9112680000000001E-2</v>
      </c>
      <c r="GC375">
        <v>11.223129999999999</v>
      </c>
      <c r="GD375">
        <v>0.60406110000000002</v>
      </c>
      <c r="GE375">
        <v>24.885190000000001</v>
      </c>
      <c r="GF375">
        <v>5.499834E-2</v>
      </c>
      <c r="GG375">
        <v>10.427379999999999</v>
      </c>
      <c r="GH375">
        <v>0.60414219999999996</v>
      </c>
      <c r="GI375">
        <v>24.611740000000001</v>
      </c>
      <c r="GJ375">
        <v>5.0574069999999999E-2</v>
      </c>
      <c r="GK375">
        <v>9.5687719999999992</v>
      </c>
      <c r="GL375">
        <v>0.60433440000000005</v>
      </c>
      <c r="GM375">
        <v>24.81784</v>
      </c>
      <c r="GN375">
        <v>4.6128719999999998E-2</v>
      </c>
      <c r="GO375">
        <v>8.7075990000000001</v>
      </c>
      <c r="GP375">
        <v>0.60465049999999998</v>
      </c>
      <c r="GQ375">
        <v>25.143270000000001</v>
      </c>
      <c r="GR375" s="1">
        <v>4.1911039999999997E-2</v>
      </c>
      <c r="GS375">
        <v>7.8943190000000003</v>
      </c>
      <c r="GT375">
        <v>0.60508779999999995</v>
      </c>
      <c r="GU375">
        <v>25.6374</v>
      </c>
      <c r="GV375" s="1">
        <v>3.8068850000000001E-2</v>
      </c>
      <c r="GW375">
        <v>7.1574619999999998</v>
      </c>
      <c r="GX375">
        <v>0.60587970000000002</v>
      </c>
      <c r="GY375">
        <v>26.22456</v>
      </c>
      <c r="GZ375" s="1">
        <v>3.4590019999999999E-2</v>
      </c>
      <c r="HA375">
        <v>6.4895509999999996</v>
      </c>
      <c r="HB375">
        <v>0.60671870000000006</v>
      </c>
      <c r="HC375">
        <v>26.574850000000001</v>
      </c>
      <c r="HD375" s="1">
        <v>3.13984E-2</v>
      </c>
      <c r="HE375">
        <v>5.8799469999999996</v>
      </c>
      <c r="HF375">
        <v>0.60728170000000004</v>
      </c>
      <c r="HG375">
        <v>26.628769999999999</v>
      </c>
      <c r="HH375" s="1">
        <v>2.8505220000000001E-2</v>
      </c>
      <c r="HI375">
        <v>5.3304739999999997</v>
      </c>
      <c r="HJ375">
        <v>0.60781050000000003</v>
      </c>
      <c r="HK375">
        <v>26.472919999999998</v>
      </c>
      <c r="HL375" s="1">
        <v>2.5899780000000001E-2</v>
      </c>
      <c r="HM375">
        <v>4.8379890000000003</v>
      </c>
      <c r="HN375">
        <v>0.60832079999999999</v>
      </c>
      <c r="HO375">
        <v>26.192530000000001</v>
      </c>
      <c r="HP375" s="1">
        <v>2.3523909999999999E-2</v>
      </c>
      <c r="HQ375">
        <v>4.3912940000000003</v>
      </c>
      <c r="HR375">
        <v>0.60896640000000002</v>
      </c>
      <c r="HS375">
        <v>26.25667</v>
      </c>
      <c r="HT375" s="1">
        <v>2.1358289999999999E-2</v>
      </c>
      <c r="HU375">
        <v>3.98461</v>
      </c>
      <c r="HV375">
        <v>0.61016490000000001</v>
      </c>
      <c r="HW375">
        <v>26.469439999999999</v>
      </c>
      <c r="HX375" s="1">
        <v>1.9397600000000001E-2</v>
      </c>
      <c r="HY375">
        <v>3.614106</v>
      </c>
      <c r="HZ375">
        <v>0.61187420000000003</v>
      </c>
      <c r="IA375">
        <v>26.798660000000002</v>
      </c>
      <c r="IB375" s="1">
        <v>1.7635459999999999E-2</v>
      </c>
      <c r="IC375">
        <v>3.2794690000000002</v>
      </c>
      <c r="ID375">
        <v>0.61401609999999995</v>
      </c>
      <c r="IE375">
        <v>27.251439999999999</v>
      </c>
      <c r="IF375" s="1">
        <v>1.6040370000000002E-2</v>
      </c>
      <c r="IG375">
        <v>2.9754589999999999</v>
      </c>
      <c r="IH375">
        <v>0.61627849999999995</v>
      </c>
      <c r="II375">
        <v>27.436979999999998</v>
      </c>
      <c r="IJ375" s="1">
        <v>1.458449E-2</v>
      </c>
      <c r="IK375">
        <v>2.698458</v>
      </c>
      <c r="IL375">
        <v>0.61887449999999999</v>
      </c>
      <c r="IM375">
        <v>27.477920000000001</v>
      </c>
      <c r="IN375" s="1">
        <v>1.327967E-2</v>
      </c>
      <c r="IO375">
        <v>2.4505819999999998</v>
      </c>
      <c r="IP375">
        <v>0.62163880000000005</v>
      </c>
      <c r="IQ375">
        <v>27.300820000000002</v>
      </c>
      <c r="IR375" s="1">
        <v>1.2077539999999999E-2</v>
      </c>
      <c r="IS375">
        <v>2.2224089999999999</v>
      </c>
      <c r="IT375">
        <v>0.62435160000000001</v>
      </c>
      <c r="IU375">
        <v>26.97991</v>
      </c>
      <c r="IV375" s="1">
        <v>1.098348E-2</v>
      </c>
      <c r="IW375">
        <v>2.0151889999999999</v>
      </c>
      <c r="IX375">
        <v>0.62693449999999995</v>
      </c>
      <c r="IY375">
        <v>26.908809999999999</v>
      </c>
      <c r="IZ375" s="1">
        <v>9.9604440000000006E-3</v>
      </c>
      <c r="JA375">
        <v>1.82247</v>
      </c>
      <c r="JB375">
        <v>0.62944719999999998</v>
      </c>
      <c r="JC375">
        <v>26.62687</v>
      </c>
      <c r="JD375" s="1">
        <v>9.0002999999999993E-3</v>
      </c>
      <c r="JE375">
        <v>1.642382</v>
      </c>
      <c r="JF375">
        <v>0.63158519999999996</v>
      </c>
      <c r="JG375">
        <v>26.562830000000002</v>
      </c>
      <c r="JH375" s="1">
        <v>8.091137E-3</v>
      </c>
      <c r="JI375">
        <v>1.4728699999999999</v>
      </c>
      <c r="JJ375">
        <v>0.63365360000000004</v>
      </c>
      <c r="JK375">
        <v>26.415559999999999</v>
      </c>
      <c r="JL375" s="1">
        <v>7.2272630000000003E-3</v>
      </c>
      <c r="JM375">
        <v>1.3124670000000001</v>
      </c>
      <c r="JN375">
        <v>0.63549020000000001</v>
      </c>
      <c r="JO375">
        <v>26.487169999999999</v>
      </c>
      <c r="JP375" s="1">
        <v>6.3948759999999999E-3</v>
      </c>
      <c r="JQ375">
        <v>1.158892</v>
      </c>
      <c r="JR375">
        <v>0.63710330000000004</v>
      </c>
      <c r="JS375">
        <v>26.693100000000001</v>
      </c>
      <c r="JT375" s="1">
        <v>5.5871619999999997E-3</v>
      </c>
      <c r="JU375">
        <v>1.0106919999999999</v>
      </c>
      <c r="JV375">
        <v>0.6384666</v>
      </c>
      <c r="JW375">
        <v>26.89312</v>
      </c>
      <c r="JX375" s="1">
        <v>4.795021E-3</v>
      </c>
      <c r="JY375">
        <v>0.8661257</v>
      </c>
      <c r="JZ375">
        <v>0.6396482</v>
      </c>
      <c r="KA375">
        <v>26.946829999999999</v>
      </c>
      <c r="KB375" s="1">
        <v>4.0214279999999996E-3</v>
      </c>
      <c r="KC375">
        <v>0.72550720000000002</v>
      </c>
      <c r="KD375">
        <v>0.64049789999999995</v>
      </c>
      <c r="KE375">
        <v>27.343</v>
      </c>
      <c r="KF375" s="1">
        <v>3.2884120000000001E-3</v>
      </c>
      <c r="KG375">
        <v>0.59285659999999996</v>
      </c>
      <c r="KH375">
        <v>0.64091779999999998</v>
      </c>
      <c r="KI375">
        <v>27.430299999999999</v>
      </c>
      <c r="KJ375" s="1">
        <v>2.6316719999999998E-3</v>
      </c>
      <c r="KK375">
        <v>0.47439599999999998</v>
      </c>
      <c r="KL375">
        <v>0.64090930000000002</v>
      </c>
      <c r="KM375">
        <v>27.600680000000001</v>
      </c>
      <c r="KN375" s="1">
        <v>2.0850650000000001E-3</v>
      </c>
      <c r="KO375">
        <v>0.37598429999999999</v>
      </c>
      <c r="KP375">
        <v>0.64062330000000001</v>
      </c>
      <c r="KQ375">
        <v>27.678989999999999</v>
      </c>
      <c r="KR375" s="1">
        <v>1.6617260000000001E-3</v>
      </c>
      <c r="KS375">
        <v>0.29978480000000002</v>
      </c>
      <c r="KT375">
        <v>0.64029230000000004</v>
      </c>
      <c r="KU375">
        <v>27.595800000000001</v>
      </c>
      <c r="KV375" s="1">
        <v>1.354608E-3</v>
      </c>
      <c r="KW375">
        <v>0.24445749999999999</v>
      </c>
      <c r="KX375">
        <v>0.64005330000000005</v>
      </c>
      <c r="KY375">
        <v>27.342479999999998</v>
      </c>
      <c r="KZ375" s="1">
        <v>1.14255E-3</v>
      </c>
      <c r="LA375">
        <v>0.2062138</v>
      </c>
      <c r="LB375">
        <v>0.63990720000000001</v>
      </c>
      <c r="LC375">
        <v>26.98685</v>
      </c>
      <c r="LD375" s="1">
        <v>9.9974880000000001E-4</v>
      </c>
      <c r="LE375">
        <v>0.18045749999999999</v>
      </c>
      <c r="LF375">
        <v>0.63988789999999995</v>
      </c>
      <c r="LG375">
        <v>26.72842</v>
      </c>
      <c r="LH375" s="1">
        <v>9.0228179999999995E-4</v>
      </c>
      <c r="LI375">
        <v>0.16288230000000001</v>
      </c>
      <c r="LJ375">
        <v>0.63998109999999997</v>
      </c>
      <c r="LK375">
        <v>27.061730000000001</v>
      </c>
      <c r="LL375" s="1">
        <v>8.3250800000000003E-4</v>
      </c>
      <c r="LM375">
        <v>0.15032960000000001</v>
      </c>
      <c r="LN375">
        <v>0.64011220000000002</v>
      </c>
      <c r="LO375">
        <v>27.311859999999999</v>
      </c>
      <c r="LP375" s="1">
        <v>7.7955639999999996E-4</v>
      </c>
      <c r="LQ375">
        <v>0.1408123</v>
      </c>
      <c r="LR375">
        <v>0.64023819999999998</v>
      </c>
      <c r="LS375">
        <v>27.65279</v>
      </c>
      <c r="LT375" s="1">
        <v>7.3643700000000005E-4</v>
      </c>
      <c r="LU375">
        <v>0.13309699999999999</v>
      </c>
      <c r="LV375">
        <v>0.64043740000000005</v>
      </c>
      <c r="LW375">
        <v>28.171810000000001</v>
      </c>
      <c r="LX375" s="1">
        <v>6.9923979999999999E-4</v>
      </c>
      <c r="LY375">
        <v>0.1264554</v>
      </c>
      <c r="LZ375">
        <v>0.64070309999999997</v>
      </c>
      <c r="MA375">
        <v>28.48208</v>
      </c>
      <c r="MB375" s="1">
        <v>6.6580860000000003E-4</v>
      </c>
      <c r="MC375">
        <v>0.12048830000000001</v>
      </c>
      <c r="MD375">
        <v>0.64104289999999997</v>
      </c>
      <c r="ME375">
        <v>28.494540000000001</v>
      </c>
      <c r="MF375" s="1">
        <v>6.3509869999999998E-4</v>
      </c>
      <c r="MG375">
        <v>0.1149892</v>
      </c>
      <c r="MH375">
        <v>0.64149319999999999</v>
      </c>
      <c r="MI375">
        <v>28.27778</v>
      </c>
      <c r="MJ375" s="1">
        <v>6.0654290000000004E-4</v>
      </c>
      <c r="MK375">
        <v>0.1098736</v>
      </c>
      <c r="ML375">
        <v>0.6421116</v>
      </c>
      <c r="MM375">
        <v>28.143070000000002</v>
      </c>
      <c r="MN375" s="1">
        <v>5.7974610000000005E-4</v>
      </c>
      <c r="MO375">
        <v>0.1050531</v>
      </c>
      <c r="MP375">
        <v>0.64280700000000002</v>
      </c>
      <c r="MQ375">
        <v>28.455570000000002</v>
      </c>
      <c r="MR375" s="1">
        <v>5.5451830000000004E-4</v>
      </c>
      <c r="MS375">
        <v>0.1005014</v>
      </c>
      <c r="MT375">
        <v>0.64369520000000002</v>
      </c>
      <c r="MU375">
        <v>28.75966</v>
      </c>
      <c r="MV375" s="1">
        <v>5.3081920000000004E-4</v>
      </c>
      <c r="MW375">
        <v>9.6185980000000004E-2</v>
      </c>
      <c r="MX375">
        <v>0.64467410000000003</v>
      </c>
      <c r="MY375">
        <v>28.94726</v>
      </c>
      <c r="MZ375" s="1">
        <v>5.0813620000000003E-4</v>
      </c>
      <c r="NA375">
        <v>9.2063199999999998E-2</v>
      </c>
      <c r="NB375">
        <v>0.64577289999999998</v>
      </c>
      <c r="NC375">
        <v>29.106739999999999</v>
      </c>
      <c r="ND375" s="1">
        <v>4.8674530000000001E-4</v>
      </c>
      <c r="NE375">
        <v>8.8152770000000005E-2</v>
      </c>
      <c r="NF375">
        <v>0.64683199999999996</v>
      </c>
      <c r="NG375">
        <v>29.040600000000001</v>
      </c>
      <c r="NH375" s="1">
        <v>4.6629810000000001E-4</v>
      </c>
      <c r="NI375">
        <v>8.4420889999999998E-2</v>
      </c>
      <c r="NJ375">
        <v>0.64799790000000002</v>
      </c>
      <c r="NK375">
        <v>28.92886</v>
      </c>
      <c r="NL375" s="1">
        <v>4.4682940000000002E-4</v>
      </c>
      <c r="NM375">
        <v>8.0871129999999999E-2</v>
      </c>
      <c r="NN375">
        <v>0.64914609999999995</v>
      </c>
      <c r="NO375">
        <v>28.733149999999998</v>
      </c>
      <c r="NP375" s="1">
        <v>4.2842729999999999E-4</v>
      </c>
      <c r="NQ375">
        <v>7.7519279999999996E-2</v>
      </c>
      <c r="NR375">
        <v>0.65034510000000001</v>
      </c>
      <c r="NS375">
        <v>28.452970000000001</v>
      </c>
      <c r="NT375" s="1">
        <v>4.1089860000000002E-4</v>
      </c>
      <c r="NU375">
        <v>7.4324310000000005E-2</v>
      </c>
      <c r="NV375">
        <v>0.65157240000000005</v>
      </c>
      <c r="NW375">
        <v>28.2318</v>
      </c>
      <c r="NX375" s="1">
        <v>3.9414469999999999E-4</v>
      </c>
      <c r="NY375">
        <v>7.1264449999999993E-2</v>
      </c>
      <c r="NZ375">
        <v>0.65280689999999997</v>
      </c>
      <c r="OA375">
        <v>28.20675</v>
      </c>
      <c r="OB375" s="1">
        <v>3.7826450000000002E-4</v>
      </c>
      <c r="OC375">
        <v>6.8367819999999996E-2</v>
      </c>
      <c r="OD375">
        <v>0.65362129999999996</v>
      </c>
      <c r="OE375">
        <v>28.06026</v>
      </c>
      <c r="OF375" s="1">
        <v>3.6314149999999999E-4</v>
      </c>
      <c r="OG375">
        <v>6.5623970000000004E-2</v>
      </c>
      <c r="OH375">
        <v>0.65406640000000005</v>
      </c>
      <c r="OI375">
        <v>27.934840000000001</v>
      </c>
      <c r="OJ375" s="1">
        <v>3.486098E-4</v>
      </c>
      <c r="OK375">
        <v>6.3009839999999998E-2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1.3116110000000001</v>
      </c>
      <c r="G376">
        <v>25.16883</v>
      </c>
      <c r="H376">
        <v>0</v>
      </c>
      <c r="I376">
        <v>0</v>
      </c>
      <c r="J376">
        <v>1.3098639999999999</v>
      </c>
      <c r="K376">
        <v>25.035520000000002</v>
      </c>
      <c r="L376">
        <v>0</v>
      </c>
      <c r="M376">
        <v>0</v>
      </c>
      <c r="N376">
        <v>1.3076110000000001</v>
      </c>
      <c r="O376">
        <v>25.072780000000002</v>
      </c>
      <c r="P376">
        <v>0</v>
      </c>
      <c r="Q376">
        <v>0</v>
      </c>
      <c r="R376">
        <v>1.3052779999999999</v>
      </c>
      <c r="S376">
        <v>24.907489999999999</v>
      </c>
      <c r="T376">
        <v>0</v>
      </c>
      <c r="U376">
        <v>0</v>
      </c>
      <c r="V376">
        <v>1.303188</v>
      </c>
      <c r="W376">
        <v>24.72092</v>
      </c>
      <c r="X376">
        <v>0</v>
      </c>
      <c r="Y376">
        <v>0</v>
      </c>
      <c r="Z376">
        <v>1.301336</v>
      </c>
      <c r="AA376">
        <v>24.520440000000001</v>
      </c>
      <c r="AB376">
        <v>0</v>
      </c>
      <c r="AC376">
        <v>0</v>
      </c>
      <c r="AD376">
        <v>1.2996989999999999</v>
      </c>
      <c r="AE376">
        <v>24.28116</v>
      </c>
      <c r="AF376">
        <v>0</v>
      </c>
      <c r="AG376">
        <v>0</v>
      </c>
      <c r="AH376">
        <v>1.2964850000000001</v>
      </c>
      <c r="AI376">
        <v>24.05264</v>
      </c>
      <c r="AJ376">
        <v>0</v>
      </c>
      <c r="AK376">
        <v>0</v>
      </c>
      <c r="AL376">
        <v>1.291777</v>
      </c>
      <c r="AM376">
        <v>24.18939</v>
      </c>
      <c r="AN376">
        <v>0</v>
      </c>
      <c r="AO376">
        <v>0</v>
      </c>
      <c r="AP376">
        <v>1.286435</v>
      </c>
      <c r="AQ376">
        <v>24.137319999999999</v>
      </c>
      <c r="AR376">
        <v>0</v>
      </c>
      <c r="AS376">
        <v>0</v>
      </c>
      <c r="AT376">
        <v>1.281131</v>
      </c>
      <c r="AU376">
        <v>24.040839999999999</v>
      </c>
      <c r="AV376">
        <v>0</v>
      </c>
      <c r="AW376">
        <v>0</v>
      </c>
      <c r="AX376">
        <v>1.276362</v>
      </c>
      <c r="AY376">
        <v>23.957409999999999</v>
      </c>
      <c r="AZ376">
        <v>0</v>
      </c>
      <c r="BA376">
        <v>0</v>
      </c>
      <c r="BB376">
        <v>1.2713449999999999</v>
      </c>
      <c r="BC376">
        <v>23.833300000000001</v>
      </c>
      <c r="BD376">
        <v>0</v>
      </c>
      <c r="BE376">
        <v>0</v>
      </c>
      <c r="BF376">
        <v>1.2655430000000001</v>
      </c>
      <c r="BG376">
        <v>23.727620000000002</v>
      </c>
      <c r="BH376">
        <v>0</v>
      </c>
      <c r="BI376">
        <v>0</v>
      </c>
      <c r="BJ376">
        <v>1.2599199999999999</v>
      </c>
      <c r="BK376">
        <v>23.728639999999999</v>
      </c>
      <c r="BL376">
        <v>0</v>
      </c>
      <c r="BM376">
        <v>0</v>
      </c>
      <c r="BN376">
        <v>1.254524</v>
      </c>
      <c r="BO376">
        <v>23.980139999999999</v>
      </c>
      <c r="BP376">
        <v>0</v>
      </c>
      <c r="BQ376">
        <v>0</v>
      </c>
      <c r="BR376">
        <v>1.249444</v>
      </c>
      <c r="BS376">
        <v>24.413630000000001</v>
      </c>
      <c r="BT376">
        <v>0</v>
      </c>
      <c r="BU376">
        <v>0</v>
      </c>
      <c r="BV376">
        <v>1.244869</v>
      </c>
      <c r="BW376">
        <v>24.867139999999999</v>
      </c>
      <c r="BX376">
        <v>0</v>
      </c>
      <c r="BY376">
        <v>0</v>
      </c>
      <c r="BZ376">
        <v>1.2404329999999999</v>
      </c>
      <c r="CA376">
        <v>25.15672</v>
      </c>
      <c r="CB376">
        <v>6.7660940000000001E-32</v>
      </c>
      <c r="CC376">
        <v>9.4612749999999996E-30</v>
      </c>
      <c r="CD376">
        <v>1.2357180000000001</v>
      </c>
      <c r="CE376">
        <v>25.105619999999998</v>
      </c>
      <c r="CF376">
        <v>1.9194329999999998E-24</v>
      </c>
      <c r="CG376">
        <v>3.18036E-22</v>
      </c>
      <c r="CH376">
        <v>1.2315160000000001</v>
      </c>
      <c r="CI376">
        <v>25.073239999999998</v>
      </c>
      <c r="CJ376" s="1">
        <v>1.1289590000000001E-17</v>
      </c>
      <c r="CK376" s="1">
        <v>1.7027480000000001E-15</v>
      </c>
      <c r="CL376">
        <v>1.2277530000000001</v>
      </c>
      <c r="CM376">
        <v>24.857320000000001</v>
      </c>
      <c r="CN376" s="1">
        <v>8.4157919999999998E-13</v>
      </c>
      <c r="CO376" s="1">
        <v>1.4321760000000001E-10</v>
      </c>
      <c r="CP376">
        <v>1.2235590000000001</v>
      </c>
      <c r="CQ376">
        <v>24.67756</v>
      </c>
      <c r="CR376" s="1">
        <v>1.943864E-9</v>
      </c>
      <c r="CS376" s="1">
        <v>3.509061E-7</v>
      </c>
      <c r="CT376">
        <v>1.2203329999999999</v>
      </c>
      <c r="CU376">
        <v>24.717400000000001</v>
      </c>
      <c r="CV376" s="1">
        <v>7.6848769999999999E-7</v>
      </c>
      <c r="CW376" s="1">
        <v>1.4477190000000001E-4</v>
      </c>
      <c r="CX376">
        <v>1.217541</v>
      </c>
      <c r="CY376">
        <v>24.931999999999999</v>
      </c>
      <c r="CZ376" s="1">
        <v>9.0201050000000003E-5</v>
      </c>
      <c r="DA376" s="1">
        <v>1.7562500000000002E-2</v>
      </c>
      <c r="DB376">
        <v>1.215276</v>
      </c>
      <c r="DC376">
        <v>25.055430000000001</v>
      </c>
      <c r="DD376" s="1">
        <v>4.0772619999999999E-3</v>
      </c>
      <c r="DE376" s="1">
        <v>0.81661189999999995</v>
      </c>
      <c r="DF376">
        <v>1.2117739999999999</v>
      </c>
      <c r="DG376">
        <v>25.181760000000001</v>
      </c>
      <c r="DH376" s="1">
        <v>8.3546690000000007E-2</v>
      </c>
      <c r="DI376" s="1">
        <v>17.190100000000001</v>
      </c>
      <c r="DJ376">
        <v>1.2040439999999999</v>
      </c>
      <c r="DK376">
        <v>25.120429999999999</v>
      </c>
      <c r="DL376" s="1">
        <v>0.87519539999999996</v>
      </c>
      <c r="DM376" s="1">
        <v>184.78739999999999</v>
      </c>
      <c r="DN376">
        <v>1.1959390000000001</v>
      </c>
      <c r="DO376">
        <v>25.005109999999998</v>
      </c>
      <c r="DP376" s="1">
        <v>5.1414910000000003</v>
      </c>
      <c r="DQ376" s="1">
        <v>1111.7650000000001</v>
      </c>
      <c r="DR376">
        <v>1.188294</v>
      </c>
      <c r="DS376">
        <v>24.7804</v>
      </c>
      <c r="DT376" s="1">
        <v>18.190159999999999</v>
      </c>
      <c r="DU376">
        <v>4023.33</v>
      </c>
      <c r="DV376">
        <v>1.1809080000000001</v>
      </c>
      <c r="DW376">
        <v>24.227499999999999</v>
      </c>
      <c r="DX376" s="1">
        <v>40.755659999999999</v>
      </c>
      <c r="DY376">
        <v>9201.9639999999999</v>
      </c>
      <c r="DZ376">
        <v>1.173964</v>
      </c>
      <c r="EA376">
        <v>23.929290000000002</v>
      </c>
      <c r="EB376">
        <v>61.899909999999998</v>
      </c>
      <c r="EC376">
        <v>14245.13</v>
      </c>
      <c r="ED376">
        <v>1.167057</v>
      </c>
      <c r="EE376">
        <v>23.86994</v>
      </c>
      <c r="EF376">
        <v>67.024649999999994</v>
      </c>
      <c r="EG376">
        <v>15696.39</v>
      </c>
      <c r="EH376">
        <v>1.1596869999999999</v>
      </c>
      <c r="EI376">
        <v>24.117170000000002</v>
      </c>
      <c r="EJ376">
        <v>54.236469999999997</v>
      </c>
      <c r="EK376">
        <v>12909.4</v>
      </c>
      <c r="EL376">
        <v>1.1533059999999999</v>
      </c>
      <c r="EM376">
        <v>24.35934</v>
      </c>
      <c r="EN376">
        <v>33.784950000000002</v>
      </c>
      <c r="EO376">
        <v>8162.2960000000003</v>
      </c>
      <c r="EP376">
        <v>1.1467039999999999</v>
      </c>
      <c r="EQ376">
        <v>24.378489999999999</v>
      </c>
      <c r="ER376">
        <v>16.748090000000001</v>
      </c>
      <c r="ES376">
        <v>4103.3760000000002</v>
      </c>
      <c r="ET376">
        <v>1.1399600000000001</v>
      </c>
      <c r="EU376">
        <v>24.233609999999999</v>
      </c>
      <c r="EV376">
        <v>6.8392210000000002</v>
      </c>
      <c r="EW376">
        <v>1697.3430000000001</v>
      </c>
      <c r="EX376">
        <v>1.132255</v>
      </c>
      <c r="EY376">
        <v>24.06887</v>
      </c>
      <c r="EZ376">
        <v>2.3715739999999998</v>
      </c>
      <c r="FA376">
        <v>596.10550000000001</v>
      </c>
      <c r="FB376">
        <v>1.1229899999999999</v>
      </c>
      <c r="FC376">
        <v>23.9878</v>
      </c>
      <c r="FD376">
        <v>0.73647030000000002</v>
      </c>
      <c r="FE376">
        <v>186.90809999999999</v>
      </c>
      <c r="FF376">
        <v>1.114687</v>
      </c>
      <c r="FG376">
        <v>24.342880000000001</v>
      </c>
      <c r="FH376">
        <v>0.23478979999999999</v>
      </c>
      <c r="FI376">
        <v>59.520679999999999</v>
      </c>
      <c r="FJ376">
        <v>1.106662</v>
      </c>
      <c r="FK376">
        <v>24.64002</v>
      </c>
      <c r="FL376">
        <v>0.102787</v>
      </c>
      <c r="FM376">
        <v>25.583559999999999</v>
      </c>
      <c r="FN376">
        <v>1.0999319999999999</v>
      </c>
      <c r="FO376">
        <v>24.913309999999999</v>
      </c>
      <c r="FP376">
        <v>7.2495119999999996E-2</v>
      </c>
      <c r="FQ376">
        <v>17.7241</v>
      </c>
      <c r="FR376">
        <v>1.0954710000000001</v>
      </c>
      <c r="FS376">
        <v>25.117059999999999</v>
      </c>
      <c r="FT376">
        <v>6.5774109999999997E-2</v>
      </c>
      <c r="FU376">
        <v>15.98734</v>
      </c>
      <c r="FV376">
        <v>1.0913120000000001</v>
      </c>
      <c r="FW376">
        <v>25.180050000000001</v>
      </c>
      <c r="FX376">
        <v>6.2716010000000003E-2</v>
      </c>
      <c r="FY376">
        <v>15.24572</v>
      </c>
      <c r="FZ376">
        <v>1.08673</v>
      </c>
      <c r="GA376">
        <v>25.08906</v>
      </c>
      <c r="GB376">
        <v>5.9308380000000001E-2</v>
      </c>
      <c r="GC376">
        <v>14.44331</v>
      </c>
      <c r="GD376">
        <v>1.082236</v>
      </c>
      <c r="GE376">
        <v>24.836449999999999</v>
      </c>
      <c r="GF376">
        <v>5.5219570000000003E-2</v>
      </c>
      <c r="GG376">
        <v>13.469569999999999</v>
      </c>
      <c r="GH376">
        <v>1.078174</v>
      </c>
      <c r="GI376">
        <v>24.570599999999999</v>
      </c>
      <c r="GJ376">
        <v>5.0805400000000001E-2</v>
      </c>
      <c r="GK376">
        <v>12.40408</v>
      </c>
      <c r="GL376">
        <v>1.0741689999999999</v>
      </c>
      <c r="GM376">
        <v>24.776330000000002</v>
      </c>
      <c r="GN376">
        <v>4.6355609999999998E-2</v>
      </c>
      <c r="GO376">
        <v>11.32569</v>
      </c>
      <c r="GP376">
        <v>1.0692090000000001</v>
      </c>
      <c r="GQ376">
        <v>25.078489999999999</v>
      </c>
      <c r="GR376" s="1">
        <v>4.2117519999999999E-2</v>
      </c>
      <c r="GS376">
        <v>10.30509</v>
      </c>
      <c r="GT376">
        <v>1.0629090000000001</v>
      </c>
      <c r="GU376">
        <v>25.556280000000001</v>
      </c>
      <c r="GV376" s="1">
        <v>3.8256730000000003E-2</v>
      </c>
      <c r="GW376">
        <v>9.3790849999999999</v>
      </c>
      <c r="GX376">
        <v>1.057229</v>
      </c>
      <c r="GY376">
        <v>26.13017</v>
      </c>
      <c r="GZ376" s="1">
        <v>3.476224E-2</v>
      </c>
      <c r="HA376">
        <v>8.5371839999999999</v>
      </c>
      <c r="HB376">
        <v>1.0521430000000001</v>
      </c>
      <c r="HC376">
        <v>26.476230000000001</v>
      </c>
      <c r="HD376">
        <v>3.1553489999999997E-2</v>
      </c>
      <c r="HE376">
        <v>7.7627410000000001</v>
      </c>
      <c r="HF376">
        <v>1.0474699999999999</v>
      </c>
      <c r="HG376">
        <v>26.53903</v>
      </c>
      <c r="HH376" s="1">
        <v>2.8644949999999999E-2</v>
      </c>
      <c r="HI376">
        <v>7.058465</v>
      </c>
      <c r="HJ376">
        <v>1.0429029999999999</v>
      </c>
      <c r="HK376">
        <v>26.40888</v>
      </c>
      <c r="HL376" s="1">
        <v>2.6026460000000001E-2</v>
      </c>
      <c r="HM376">
        <v>6.4252200000000004</v>
      </c>
      <c r="HN376">
        <v>1.038368</v>
      </c>
      <c r="HO376">
        <v>26.144539999999999</v>
      </c>
      <c r="HP376" s="1">
        <v>2.3639759999999999E-2</v>
      </c>
      <c r="HQ376">
        <v>5.8494640000000002</v>
      </c>
      <c r="HR376">
        <v>1.0342370000000001</v>
      </c>
      <c r="HS376">
        <v>26.22373</v>
      </c>
      <c r="HT376" s="1">
        <v>2.1463679999999999E-2</v>
      </c>
      <c r="HU376">
        <v>5.3229990000000003</v>
      </c>
      <c r="HV376">
        <v>1.031182</v>
      </c>
      <c r="HW376">
        <v>26.426970000000001</v>
      </c>
      <c r="HX376" s="1">
        <v>1.9494049999999999E-2</v>
      </c>
      <c r="HY376">
        <v>4.8418770000000002</v>
      </c>
      <c r="HZ376">
        <v>1.0291319999999999</v>
      </c>
      <c r="IA376">
        <v>26.739149999999999</v>
      </c>
      <c r="IB376" s="1">
        <v>1.7723249999999999E-2</v>
      </c>
      <c r="IC376">
        <v>4.4052480000000003</v>
      </c>
      <c r="ID376">
        <v>1.027919</v>
      </c>
      <c r="IE376">
        <v>27.1813</v>
      </c>
      <c r="IF376" s="1">
        <v>1.6120249999999999E-2</v>
      </c>
      <c r="IG376">
        <v>4.0074730000000001</v>
      </c>
      <c r="IH376">
        <v>1.027166</v>
      </c>
      <c r="II376">
        <v>27.35933</v>
      </c>
      <c r="IJ376" s="1">
        <v>1.465731E-2</v>
      </c>
      <c r="IK376">
        <v>3.6436920000000002</v>
      </c>
      <c r="IL376">
        <v>1.026087</v>
      </c>
      <c r="IM376">
        <v>27.40645</v>
      </c>
      <c r="IN376" s="1">
        <v>1.334518E-2</v>
      </c>
      <c r="IO376">
        <v>3.3181430000000001</v>
      </c>
      <c r="IP376">
        <v>1.0257080000000001</v>
      </c>
      <c r="IQ376">
        <v>27.25845</v>
      </c>
      <c r="IR376" s="1">
        <v>1.2137230000000001E-2</v>
      </c>
      <c r="IS376">
        <v>3.0168979999999999</v>
      </c>
      <c r="IT376">
        <v>1.0257350000000001</v>
      </c>
      <c r="IU376">
        <v>26.95675</v>
      </c>
      <c r="IV376" s="1">
        <v>1.103911E-2</v>
      </c>
      <c r="IW376">
        <v>2.7421440000000001</v>
      </c>
      <c r="IX376">
        <v>1.0259529999999999</v>
      </c>
      <c r="IY376">
        <v>26.902439999999999</v>
      </c>
      <c r="IZ376" s="1">
        <v>1.0012399999999999E-2</v>
      </c>
      <c r="JA376">
        <v>2.4855200000000002</v>
      </c>
      <c r="JB376">
        <v>1.0265489999999999</v>
      </c>
      <c r="JC376">
        <v>26.622710000000001</v>
      </c>
      <c r="JD376" s="1">
        <v>9.0490290000000001E-3</v>
      </c>
      <c r="JE376">
        <v>2.2445909999999998</v>
      </c>
      <c r="JF376">
        <v>1.027601</v>
      </c>
      <c r="JG376">
        <v>26.556819999999998</v>
      </c>
      <c r="JH376" s="1">
        <v>8.137264E-3</v>
      </c>
      <c r="JI376">
        <v>2.0163129999999998</v>
      </c>
      <c r="JJ376">
        <v>1.0289900000000001</v>
      </c>
      <c r="JK376">
        <v>26.402200000000001</v>
      </c>
      <c r="JL376" s="1">
        <v>7.2714310000000001E-3</v>
      </c>
      <c r="JM376">
        <v>1.7996110000000001</v>
      </c>
      <c r="JN376">
        <v>1.0304770000000001</v>
      </c>
      <c r="JO376">
        <v>26.464379999999998</v>
      </c>
      <c r="JP376" s="1">
        <v>6.437506E-3</v>
      </c>
      <c r="JQ376">
        <v>1.5915550000000001</v>
      </c>
      <c r="JR376">
        <v>1.0320039999999999</v>
      </c>
      <c r="JS376">
        <v>26.677019999999999</v>
      </c>
      <c r="JT376" s="1">
        <v>5.628699E-3</v>
      </c>
      <c r="JU376">
        <v>1.3904270000000001</v>
      </c>
      <c r="JV376">
        <v>1.033466</v>
      </c>
      <c r="JW376">
        <v>26.881769999999999</v>
      </c>
      <c r="JX376" s="1">
        <v>4.8357280000000001E-3</v>
      </c>
      <c r="JY376">
        <v>1.1939120000000001</v>
      </c>
      <c r="JZ376">
        <v>1.034897</v>
      </c>
      <c r="KA376">
        <v>26.94961</v>
      </c>
      <c r="KB376" s="1">
        <v>4.0608780000000004E-3</v>
      </c>
      <c r="KC376">
        <v>1.002351</v>
      </c>
      <c r="KD376">
        <v>1.035984</v>
      </c>
      <c r="KE376">
        <v>27.35145</v>
      </c>
      <c r="KF376" s="1">
        <v>3.3248430000000001E-3</v>
      </c>
      <c r="KG376">
        <v>0.8207816</v>
      </c>
      <c r="KH376">
        <v>1.036313</v>
      </c>
      <c r="KI376">
        <v>27.435600000000001</v>
      </c>
      <c r="KJ376" s="1">
        <v>2.663168E-3</v>
      </c>
      <c r="KK376">
        <v>0.65776409999999996</v>
      </c>
      <c r="KL376">
        <v>1.035749</v>
      </c>
      <c r="KM376">
        <v>27.600359999999998</v>
      </c>
      <c r="KN376" s="1">
        <v>2.1104399999999999E-3</v>
      </c>
      <c r="KO376">
        <v>0.52159739999999999</v>
      </c>
      <c r="KP376">
        <v>1.0343960000000001</v>
      </c>
      <c r="KQ376">
        <v>27.676400000000001</v>
      </c>
      <c r="KR376" s="1">
        <v>1.6807199999999999E-3</v>
      </c>
      <c r="KS376">
        <v>0.41556749999999998</v>
      </c>
      <c r="KT376">
        <v>1.032691</v>
      </c>
      <c r="KU376">
        <v>27.58813</v>
      </c>
      <c r="KV376" s="1">
        <v>1.368017E-3</v>
      </c>
      <c r="KW376">
        <v>0.3382425</v>
      </c>
      <c r="KX376">
        <v>1.03077</v>
      </c>
      <c r="KY376">
        <v>27.3385</v>
      </c>
      <c r="KZ376" s="1">
        <v>1.1516930000000001E-3</v>
      </c>
      <c r="LA376">
        <v>0.2846727</v>
      </c>
      <c r="LB376">
        <v>1.0288010000000001</v>
      </c>
      <c r="LC376">
        <v>26.987590000000001</v>
      </c>
      <c r="LD376" s="1">
        <v>1.005852E-3</v>
      </c>
      <c r="LE376">
        <v>0.24856539999999999</v>
      </c>
      <c r="LF376">
        <v>1.0268550000000001</v>
      </c>
      <c r="LG376">
        <v>26.725359999999998</v>
      </c>
      <c r="LH376" s="1">
        <v>9.0651519999999995E-4</v>
      </c>
      <c r="LI376">
        <v>0.2240415</v>
      </c>
      <c r="LJ376">
        <v>1.0248809999999999</v>
      </c>
      <c r="LK376">
        <v>27.061689999999999</v>
      </c>
      <c r="LL376" s="1">
        <v>8.3560809999999998E-4</v>
      </c>
      <c r="LM376">
        <v>0.2066558</v>
      </c>
      <c r="LN376">
        <v>1.0228139999999999</v>
      </c>
      <c r="LO376">
        <v>27.30442</v>
      </c>
      <c r="LP376" s="1">
        <v>7.8196649999999999E-4</v>
      </c>
      <c r="LQ376">
        <v>0.193574</v>
      </c>
      <c r="LR376">
        <v>1.0205709999999999</v>
      </c>
      <c r="LS376">
        <v>27.631540000000001</v>
      </c>
      <c r="LT376" s="1">
        <v>7.3844830000000005E-4</v>
      </c>
      <c r="LU376">
        <v>0.18306020000000001</v>
      </c>
      <c r="LV376">
        <v>1.018211</v>
      </c>
      <c r="LW376">
        <v>28.144490000000001</v>
      </c>
      <c r="LX376" s="1">
        <v>7.0100489999999995E-4</v>
      </c>
      <c r="LY376">
        <v>0.17407310000000001</v>
      </c>
      <c r="LZ376">
        <v>1.015803</v>
      </c>
      <c r="MA376">
        <v>28.442460000000001</v>
      </c>
      <c r="MB376" s="1">
        <v>6.6741510000000001E-4</v>
      </c>
      <c r="MC376">
        <v>0.16603989999999999</v>
      </c>
      <c r="MD376">
        <v>1.0133669999999999</v>
      </c>
      <c r="ME376">
        <v>28.45194</v>
      </c>
      <c r="MF376" s="1">
        <v>6.3658720000000005E-4</v>
      </c>
      <c r="MG376">
        <v>0.1586572</v>
      </c>
      <c r="MH376">
        <v>1.010947</v>
      </c>
      <c r="MI376">
        <v>28.252590000000001</v>
      </c>
      <c r="MJ376" s="1">
        <v>6.0792229999999999E-4</v>
      </c>
      <c r="MK376">
        <v>0.1517925</v>
      </c>
      <c r="ML376">
        <v>1.0086409999999999</v>
      </c>
      <c r="MM376">
        <v>28.123069999999998</v>
      </c>
      <c r="MN376" s="1">
        <v>5.8105129999999996E-4</v>
      </c>
      <c r="MO376">
        <v>0.1453438</v>
      </c>
      <c r="MP376">
        <v>1.006418</v>
      </c>
      <c r="MQ376">
        <v>28.444669999999999</v>
      </c>
      <c r="MR376" s="1">
        <v>5.5575459999999998E-4</v>
      </c>
      <c r="MS376">
        <v>0.1392524</v>
      </c>
      <c r="MT376">
        <v>1.004389</v>
      </c>
      <c r="MU376">
        <v>28.74419</v>
      </c>
      <c r="MV376" s="1">
        <v>5.3198000000000004E-4</v>
      </c>
      <c r="MW376">
        <v>0.13346920000000001</v>
      </c>
      <c r="MX376">
        <v>1.002399</v>
      </c>
      <c r="MY376">
        <v>28.929659999999998</v>
      </c>
      <c r="MZ376" s="1">
        <v>5.0925350000000005E-4</v>
      </c>
      <c r="NA376">
        <v>0.12795619999999999</v>
      </c>
      <c r="NB376">
        <v>1.000596</v>
      </c>
      <c r="NC376">
        <v>29.083480000000002</v>
      </c>
      <c r="ND376" s="1">
        <v>4.8781550000000001E-4</v>
      </c>
      <c r="NE376">
        <v>0.1227168</v>
      </c>
      <c r="NF376">
        <v>0.99871410000000005</v>
      </c>
      <c r="NG376">
        <v>29.001840000000001</v>
      </c>
      <c r="NH376" s="1">
        <v>4.6731319999999998E-4</v>
      </c>
      <c r="NI376">
        <v>0.1177126</v>
      </c>
      <c r="NJ376">
        <v>0.99641259999999998</v>
      </c>
      <c r="NK376">
        <v>28.88991</v>
      </c>
      <c r="NL376" s="1">
        <v>4.4779850000000002E-4</v>
      </c>
      <c r="NM376">
        <v>0.112967</v>
      </c>
      <c r="NN376">
        <v>0.99409309999999995</v>
      </c>
      <c r="NO376">
        <v>28.706060000000001</v>
      </c>
      <c r="NP376" s="1">
        <v>4.2935329999999999E-4</v>
      </c>
      <c r="NQ376">
        <v>0.1084788</v>
      </c>
      <c r="NR376">
        <v>0.99185250000000003</v>
      </c>
      <c r="NS376">
        <v>28.439330000000002</v>
      </c>
      <c r="NT376" s="1">
        <v>4.1178139999999998E-4</v>
      </c>
      <c r="NU376">
        <v>0.10418959999999999</v>
      </c>
      <c r="NV376">
        <v>0.98966270000000001</v>
      </c>
      <c r="NW376">
        <v>28.22523</v>
      </c>
      <c r="NX376" s="1">
        <v>3.9498099999999998E-4</v>
      </c>
      <c r="NY376">
        <v>0.10007489999999999</v>
      </c>
      <c r="NZ376">
        <v>0.987568</v>
      </c>
      <c r="OA376">
        <v>28.20673</v>
      </c>
      <c r="OB376" s="1">
        <v>3.7906769999999999E-4</v>
      </c>
      <c r="OC376">
        <v>9.6175490000000002E-2</v>
      </c>
      <c r="OD376">
        <v>0.98561759999999998</v>
      </c>
      <c r="OE376">
        <v>28.047840000000001</v>
      </c>
      <c r="OF376" s="1">
        <v>3.6388840000000001E-4</v>
      </c>
      <c r="OG376">
        <v>9.24315E-2</v>
      </c>
      <c r="OH376">
        <v>0.98378049999999995</v>
      </c>
      <c r="OI376">
        <v>27.926780000000001</v>
      </c>
      <c r="OJ376" s="1">
        <v>3.4933400000000003E-4</v>
      </c>
      <c r="OK376">
        <v>8.8834049999999998E-2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0.8675619</v>
      </c>
      <c r="G377">
        <v>25.232089999999999</v>
      </c>
      <c r="H377">
        <v>0</v>
      </c>
      <c r="I377">
        <v>0</v>
      </c>
      <c r="J377">
        <v>0.86816579999999999</v>
      </c>
      <c r="K377">
        <v>25.091360000000002</v>
      </c>
      <c r="L377">
        <v>0</v>
      </c>
      <c r="M377">
        <v>0</v>
      </c>
      <c r="N377">
        <v>0.86817860000000002</v>
      </c>
      <c r="O377">
        <v>25.11749</v>
      </c>
      <c r="P377">
        <v>0</v>
      </c>
      <c r="Q377">
        <v>0</v>
      </c>
      <c r="R377">
        <v>0.86794439999999995</v>
      </c>
      <c r="S377">
        <v>24.948370000000001</v>
      </c>
      <c r="T377">
        <v>0</v>
      </c>
      <c r="U377">
        <v>0</v>
      </c>
      <c r="V377">
        <v>0.86770729999999996</v>
      </c>
      <c r="W377">
        <v>24.757000000000001</v>
      </c>
      <c r="X377">
        <v>0</v>
      </c>
      <c r="Y377">
        <v>0</v>
      </c>
      <c r="Z377">
        <v>0.86745799999999995</v>
      </c>
      <c r="AA377">
        <v>24.555510000000002</v>
      </c>
      <c r="AB377">
        <v>0</v>
      </c>
      <c r="AC377">
        <v>0</v>
      </c>
      <c r="AD377">
        <v>0.86728499999999997</v>
      </c>
      <c r="AE377">
        <v>24.315349999999999</v>
      </c>
      <c r="AF377">
        <v>0</v>
      </c>
      <c r="AG377">
        <v>0</v>
      </c>
      <c r="AH377">
        <v>0.86651259999999997</v>
      </c>
      <c r="AI377">
        <v>24.08521</v>
      </c>
      <c r="AJ377">
        <v>0</v>
      </c>
      <c r="AK377">
        <v>0</v>
      </c>
      <c r="AL377">
        <v>0.86462939999999999</v>
      </c>
      <c r="AM377">
        <v>24.210190000000001</v>
      </c>
      <c r="AN377">
        <v>0</v>
      </c>
      <c r="AO377">
        <v>0</v>
      </c>
      <c r="AP377">
        <v>0.86165099999999994</v>
      </c>
      <c r="AQ377">
        <v>24.156369999999999</v>
      </c>
      <c r="AR377">
        <v>0</v>
      </c>
      <c r="AS377">
        <v>0</v>
      </c>
      <c r="AT377">
        <v>0.8579116</v>
      </c>
      <c r="AU377">
        <v>24.050799999999999</v>
      </c>
      <c r="AV377">
        <v>0</v>
      </c>
      <c r="AW377">
        <v>0</v>
      </c>
      <c r="AX377">
        <v>0.85379930000000004</v>
      </c>
      <c r="AY377">
        <v>23.95524</v>
      </c>
      <c r="AZ377">
        <v>0</v>
      </c>
      <c r="BA377">
        <v>0</v>
      </c>
      <c r="BB377">
        <v>0.84927059999999999</v>
      </c>
      <c r="BC377">
        <v>23.826070000000001</v>
      </c>
      <c r="BD377">
        <v>0</v>
      </c>
      <c r="BE377">
        <v>0</v>
      </c>
      <c r="BF377">
        <v>0.84457340000000003</v>
      </c>
      <c r="BG377">
        <v>23.715260000000001</v>
      </c>
      <c r="BH377">
        <v>0</v>
      </c>
      <c r="BI377">
        <v>0</v>
      </c>
      <c r="BJ377">
        <v>0.83977820000000003</v>
      </c>
      <c r="BK377">
        <v>23.71144</v>
      </c>
      <c r="BL377">
        <v>0</v>
      </c>
      <c r="BM377">
        <v>0</v>
      </c>
      <c r="BN377">
        <v>0.83493799999999996</v>
      </c>
      <c r="BO377">
        <v>23.955839999999998</v>
      </c>
      <c r="BP377">
        <v>0</v>
      </c>
      <c r="BQ377">
        <v>0</v>
      </c>
      <c r="BR377">
        <v>0.83011880000000005</v>
      </c>
      <c r="BS377">
        <v>24.386030000000002</v>
      </c>
      <c r="BT377">
        <v>0</v>
      </c>
      <c r="BU377">
        <v>0</v>
      </c>
      <c r="BV377">
        <v>0.8254551</v>
      </c>
      <c r="BW377">
        <v>24.834859999999999</v>
      </c>
      <c r="BX377">
        <v>0</v>
      </c>
      <c r="BY377">
        <v>0</v>
      </c>
      <c r="BZ377">
        <v>0.82081139999999997</v>
      </c>
      <c r="CA377">
        <v>25.120100000000001</v>
      </c>
      <c r="CB377">
        <v>1.810786E-32</v>
      </c>
      <c r="CC377">
        <v>2.374215E-30</v>
      </c>
      <c r="CD377">
        <v>0.81588859999999996</v>
      </c>
      <c r="CE377">
        <v>25.05593</v>
      </c>
      <c r="CF377">
        <v>1.0916200000000001E-24</v>
      </c>
      <c r="CG377">
        <v>1.406101E-22</v>
      </c>
      <c r="CH377">
        <v>0.81113519999999995</v>
      </c>
      <c r="CI377">
        <v>25.025659999999998</v>
      </c>
      <c r="CJ377" s="1">
        <v>5.1308290000000002E-18</v>
      </c>
      <c r="CK377" s="1">
        <v>6.4307129999999998E-16</v>
      </c>
      <c r="CL377">
        <v>0.80662069999999997</v>
      </c>
      <c r="CM377">
        <v>24.816649999999999</v>
      </c>
      <c r="CN377" s="1">
        <v>4.9644719999999997E-13</v>
      </c>
      <c r="CO377" s="1">
        <v>6.5387949999999999E-11</v>
      </c>
      <c r="CP377">
        <v>0.801732</v>
      </c>
      <c r="CQ377">
        <v>24.63186</v>
      </c>
      <c r="CR377" s="1">
        <v>1.2826609999999999E-9</v>
      </c>
      <c r="CS377" s="1">
        <v>1.7366300000000001E-7</v>
      </c>
      <c r="CT377">
        <v>0.79732999999999998</v>
      </c>
      <c r="CU377">
        <v>24.679819999999999</v>
      </c>
      <c r="CV377" s="1">
        <v>5.4668250000000004E-7</v>
      </c>
      <c r="CW377" s="1">
        <v>7.5668999999999997E-5</v>
      </c>
      <c r="CX377">
        <v>0.79313440000000002</v>
      </c>
      <c r="CY377">
        <v>24.892189999999999</v>
      </c>
      <c r="CZ377" s="1">
        <v>6.8029369999999994E-5</v>
      </c>
      <c r="DA377" s="1">
        <v>9.5821670000000008E-3</v>
      </c>
      <c r="DB377">
        <v>0.78893619999999998</v>
      </c>
      <c r="DC377">
        <v>25.0121</v>
      </c>
      <c r="DD377" s="1">
        <v>3.2324900000000002E-3</v>
      </c>
      <c r="DE377" s="1">
        <v>0.46243509999999999</v>
      </c>
      <c r="DF377">
        <v>0.78403029999999996</v>
      </c>
      <c r="DG377">
        <v>25.129390000000001</v>
      </c>
      <c r="DH377" s="1">
        <v>6.9172230000000001E-2</v>
      </c>
      <c r="DI377" s="1">
        <v>10.05453</v>
      </c>
      <c r="DJ377">
        <v>0.77871270000000004</v>
      </c>
      <c r="DK377">
        <v>25.061199999999999</v>
      </c>
      <c r="DL377" s="1">
        <v>0.75345300000000004</v>
      </c>
      <c r="DM377" s="1">
        <v>111.1947</v>
      </c>
      <c r="DN377">
        <v>0.77309110000000003</v>
      </c>
      <c r="DO377">
        <v>24.94651</v>
      </c>
      <c r="DP377" s="1">
        <v>4.5861450000000001</v>
      </c>
      <c r="DQ377" s="1">
        <v>686.70569999999998</v>
      </c>
      <c r="DR377">
        <v>0.76778599999999997</v>
      </c>
      <c r="DS377">
        <v>24.73188</v>
      </c>
      <c r="DT377" s="1">
        <v>16.772259999999999</v>
      </c>
      <c r="DU377">
        <v>2547.0569999999998</v>
      </c>
      <c r="DV377">
        <v>0.76275090000000001</v>
      </c>
      <c r="DW377">
        <v>24.18573</v>
      </c>
      <c r="DX377" s="1">
        <v>38.73845</v>
      </c>
      <c r="DY377">
        <v>5960.875</v>
      </c>
      <c r="DZ377">
        <v>0.75784929999999995</v>
      </c>
      <c r="EA377">
        <v>23.894729999999999</v>
      </c>
      <c r="EB377">
        <v>60.501959999999997</v>
      </c>
      <c r="EC377">
        <v>9427.6759999999995</v>
      </c>
      <c r="ED377">
        <v>0.75300789999999995</v>
      </c>
      <c r="EE377">
        <v>23.822970000000002</v>
      </c>
      <c r="EF377">
        <v>67.25573</v>
      </c>
      <c r="EG377">
        <v>10599.86</v>
      </c>
      <c r="EH377">
        <v>0.74788710000000003</v>
      </c>
      <c r="EI377">
        <v>24.05641</v>
      </c>
      <c r="EJ377">
        <v>55.633189999999999</v>
      </c>
      <c r="EK377">
        <v>8873.893</v>
      </c>
      <c r="EL377">
        <v>0.74343519999999996</v>
      </c>
      <c r="EM377">
        <v>24.295999999999999</v>
      </c>
      <c r="EN377">
        <v>35.435920000000003</v>
      </c>
      <c r="EO377">
        <v>5712.2479999999996</v>
      </c>
      <c r="EP377">
        <v>0.73877210000000004</v>
      </c>
      <c r="EQ377">
        <v>24.311299999999999</v>
      </c>
      <c r="ER377">
        <v>17.917760000000001</v>
      </c>
      <c r="ES377">
        <v>2918.741</v>
      </c>
      <c r="ET377">
        <v>0.73382170000000002</v>
      </c>
      <c r="EU377">
        <v>24.16752</v>
      </c>
      <c r="EV377">
        <v>7.4488300000000001</v>
      </c>
      <c r="EW377">
        <v>1225.481</v>
      </c>
      <c r="EX377">
        <v>0.72817160000000003</v>
      </c>
      <c r="EY377">
        <v>24.008510000000001</v>
      </c>
      <c r="EZ377">
        <v>2.6237180000000002</v>
      </c>
      <c r="FA377">
        <v>436.07549999999998</v>
      </c>
      <c r="FB377">
        <v>0.72217730000000002</v>
      </c>
      <c r="FC377">
        <v>23.927879999999998</v>
      </c>
      <c r="FD377">
        <v>0.82223060000000003</v>
      </c>
      <c r="FE377">
        <v>137.81639999999999</v>
      </c>
      <c r="FF377">
        <v>0.71659779999999995</v>
      </c>
      <c r="FG377">
        <v>24.290520000000001</v>
      </c>
      <c r="FH377">
        <v>0.25949949999999999</v>
      </c>
      <c r="FI377">
        <v>43.606020000000001</v>
      </c>
      <c r="FJ377">
        <v>0.71131270000000002</v>
      </c>
      <c r="FK377">
        <v>24.578700000000001</v>
      </c>
      <c r="FL377">
        <v>0.1089474</v>
      </c>
      <c r="FM377">
        <v>18.148779999999999</v>
      </c>
      <c r="FN377">
        <v>0.70673529999999996</v>
      </c>
      <c r="FO377">
        <v>24.84703</v>
      </c>
      <c r="FP377">
        <v>7.3792730000000001E-2</v>
      </c>
      <c r="FQ377">
        <v>12.166090000000001</v>
      </c>
      <c r="FR377">
        <v>0.70366110000000004</v>
      </c>
      <c r="FS377">
        <v>25.045470000000002</v>
      </c>
      <c r="FT377">
        <v>6.6066910000000006E-2</v>
      </c>
      <c r="FU377">
        <v>10.849729999999999</v>
      </c>
      <c r="FV377">
        <v>0.700789</v>
      </c>
      <c r="FW377">
        <v>25.107289999999999</v>
      </c>
      <c r="FX377">
        <v>6.292652E-2</v>
      </c>
      <c r="FY377">
        <v>10.33522</v>
      </c>
      <c r="FZ377">
        <v>0.69756180000000001</v>
      </c>
      <c r="GA377">
        <v>25.02112</v>
      </c>
      <c r="GB377">
        <v>5.9586559999999997E-2</v>
      </c>
      <c r="GC377">
        <v>9.8021989999999999</v>
      </c>
      <c r="GD377">
        <v>0.69443719999999998</v>
      </c>
      <c r="GE377">
        <v>24.778929999999999</v>
      </c>
      <c r="GF377">
        <v>5.5548340000000002E-2</v>
      </c>
      <c r="GG377">
        <v>9.150544</v>
      </c>
      <c r="GH377">
        <v>0.69171099999999996</v>
      </c>
      <c r="GI377">
        <v>24.523900000000001</v>
      </c>
      <c r="GJ377">
        <v>5.1162539999999999E-2</v>
      </c>
      <c r="GK377">
        <v>8.4340480000000007</v>
      </c>
      <c r="GL377">
        <v>0.68891979999999997</v>
      </c>
      <c r="GM377">
        <v>24.73227</v>
      </c>
      <c r="GN377">
        <v>4.670966E-2</v>
      </c>
      <c r="GO377">
        <v>7.704853</v>
      </c>
      <c r="GP377">
        <v>0.68537740000000003</v>
      </c>
      <c r="GQ377">
        <v>25.012329999999999</v>
      </c>
      <c r="GR377" s="1">
        <v>4.2437210000000003E-2</v>
      </c>
      <c r="GS377">
        <v>7.0096749999999997</v>
      </c>
      <c r="GT377">
        <v>0.68185980000000002</v>
      </c>
      <c r="GU377">
        <v>25.47204</v>
      </c>
      <c r="GV377" s="1">
        <v>3.8548770000000003E-2</v>
      </c>
      <c r="GW377">
        <v>6.3755319999999998</v>
      </c>
      <c r="GX377">
        <v>0.67868110000000004</v>
      </c>
      <c r="GY377">
        <v>26.033080000000002</v>
      </c>
      <c r="GZ377" s="1">
        <v>3.5029589999999999E-2</v>
      </c>
      <c r="HA377">
        <v>5.7997030000000001</v>
      </c>
      <c r="HB377">
        <v>0.67590280000000003</v>
      </c>
      <c r="HC377">
        <v>26.374929999999999</v>
      </c>
      <c r="HD377" s="1">
        <v>3.1801650000000001E-2</v>
      </c>
      <c r="HE377">
        <v>5.2712539999999999</v>
      </c>
      <c r="HF377">
        <v>0.67332530000000002</v>
      </c>
      <c r="HG377">
        <v>26.443349999999999</v>
      </c>
      <c r="HH377" s="1">
        <v>2.8869470000000001E-2</v>
      </c>
      <c r="HI377">
        <v>4.7901239999999996</v>
      </c>
      <c r="HJ377">
        <v>0.67080810000000002</v>
      </c>
      <c r="HK377">
        <v>26.335840000000001</v>
      </c>
      <c r="HL377" s="1">
        <v>2.6230509999999999E-2</v>
      </c>
      <c r="HM377">
        <v>4.357818</v>
      </c>
      <c r="HN377">
        <v>0.66829780000000005</v>
      </c>
      <c r="HO377">
        <v>26.0886</v>
      </c>
      <c r="HP377" s="1">
        <v>2.3827310000000001E-2</v>
      </c>
      <c r="HQ377">
        <v>3.9653179999999999</v>
      </c>
      <c r="HR377">
        <v>0.66601940000000004</v>
      </c>
      <c r="HS377">
        <v>26.182459999999999</v>
      </c>
      <c r="HT377" s="1">
        <v>2.1634759999999999E-2</v>
      </c>
      <c r="HU377">
        <v>3.6065589999999998</v>
      </c>
      <c r="HV377">
        <v>0.66440469999999996</v>
      </c>
      <c r="HW377">
        <v>26.38213</v>
      </c>
      <c r="HX377" s="1">
        <v>1.9651269999999998E-2</v>
      </c>
      <c r="HY377">
        <v>3.278959</v>
      </c>
      <c r="HZ377">
        <v>0.66352979999999995</v>
      </c>
      <c r="IA377">
        <v>26.68507</v>
      </c>
      <c r="IB377" s="1">
        <v>1.7869119999999999E-2</v>
      </c>
      <c r="IC377">
        <v>2.9826760000000001</v>
      </c>
      <c r="ID377">
        <v>0.66310460000000004</v>
      </c>
      <c r="IE377">
        <v>27.11722</v>
      </c>
      <c r="IF377" s="1">
        <v>1.6254109999999999E-2</v>
      </c>
      <c r="IG377">
        <v>2.713206</v>
      </c>
      <c r="IH377">
        <v>0.66288689999999995</v>
      </c>
      <c r="II377">
        <v>27.285139999999998</v>
      </c>
      <c r="IJ377" s="1">
        <v>1.477958E-2</v>
      </c>
      <c r="IK377">
        <v>2.4666950000000001</v>
      </c>
      <c r="IL377">
        <v>0.66262580000000004</v>
      </c>
      <c r="IM377">
        <v>27.331060000000001</v>
      </c>
      <c r="IN377" s="1">
        <v>1.345439E-2</v>
      </c>
      <c r="IO377">
        <v>2.2452580000000002</v>
      </c>
      <c r="IP377">
        <v>0.66295020000000005</v>
      </c>
      <c r="IQ377">
        <v>27.207909999999998</v>
      </c>
      <c r="IR377" s="1">
        <v>1.223845E-2</v>
      </c>
      <c r="IS377">
        <v>2.0408900000000001</v>
      </c>
      <c r="IT377">
        <v>0.66350169999999997</v>
      </c>
      <c r="IU377">
        <v>26.925719999999998</v>
      </c>
      <c r="IV377" s="1">
        <v>1.113363E-2</v>
      </c>
      <c r="IW377">
        <v>1.8546339999999999</v>
      </c>
      <c r="IX377">
        <v>0.66411949999999997</v>
      </c>
      <c r="IY377">
        <v>26.889769999999999</v>
      </c>
      <c r="IZ377" s="1">
        <v>1.010169E-2</v>
      </c>
      <c r="JA377">
        <v>1.680947</v>
      </c>
      <c r="JB377">
        <v>0.66492689999999999</v>
      </c>
      <c r="JC377">
        <v>26.613669999999999</v>
      </c>
      <c r="JD377" s="1">
        <v>9.1339820000000006E-3</v>
      </c>
      <c r="JE377">
        <v>1.518106</v>
      </c>
      <c r="JF377">
        <v>0.66590760000000004</v>
      </c>
      <c r="JG377">
        <v>26.548100000000002</v>
      </c>
      <c r="JH377" s="1">
        <v>8.2191799999999995E-3</v>
      </c>
      <c r="JI377">
        <v>1.3642289999999999</v>
      </c>
      <c r="JJ377">
        <v>0.6670604</v>
      </c>
      <c r="JK377">
        <v>26.38899</v>
      </c>
      <c r="JL377" s="1">
        <v>7.3503270000000002E-3</v>
      </c>
      <c r="JM377">
        <v>1.2180679999999999</v>
      </c>
      <c r="JN377">
        <v>0.66821319999999995</v>
      </c>
      <c r="JO377">
        <v>26.443180000000002</v>
      </c>
      <c r="JP377" s="1">
        <v>6.51382E-3</v>
      </c>
      <c r="JQ377">
        <v>1.0778840000000001</v>
      </c>
      <c r="JR377">
        <v>0.66932619999999998</v>
      </c>
      <c r="JS377">
        <v>26.661429999999999</v>
      </c>
      <c r="JT377" s="1">
        <v>5.7033040000000002E-3</v>
      </c>
      <c r="JU377">
        <v>0.94252420000000003</v>
      </c>
      <c r="JV377">
        <v>0.67036899999999999</v>
      </c>
      <c r="JW377">
        <v>26.870429999999999</v>
      </c>
      <c r="JX377" s="1">
        <v>4.9090109999999996E-3</v>
      </c>
      <c r="JY377">
        <v>0.81036180000000002</v>
      </c>
      <c r="JZ377">
        <v>0.67134539999999998</v>
      </c>
      <c r="KA377">
        <v>26.950410000000002</v>
      </c>
      <c r="KB377" s="1">
        <v>4.1320080000000004E-3</v>
      </c>
      <c r="KC377">
        <v>0.68144559999999998</v>
      </c>
      <c r="KD377">
        <v>0.67214039999999997</v>
      </c>
      <c r="KE377">
        <v>27.359739999999999</v>
      </c>
      <c r="KF377" s="1">
        <v>3.3909550000000002E-3</v>
      </c>
      <c r="KG377">
        <v>0.55891329999999995</v>
      </c>
      <c r="KH377">
        <v>0.67248280000000005</v>
      </c>
      <c r="KI377">
        <v>27.441579999999998</v>
      </c>
      <c r="KJ377" s="1">
        <v>2.7206420000000001E-3</v>
      </c>
      <c r="KK377">
        <v>0.44842179999999998</v>
      </c>
      <c r="KL377">
        <v>0.67226269999999999</v>
      </c>
      <c r="KM377">
        <v>27.59937</v>
      </c>
      <c r="KN377" s="1">
        <v>2.1568999999999998E-3</v>
      </c>
      <c r="KO377">
        <v>0.35566880000000001</v>
      </c>
      <c r="KP377">
        <v>0.671624</v>
      </c>
      <c r="KQ377">
        <v>27.676410000000001</v>
      </c>
      <c r="KR377" s="1">
        <v>1.715687E-3</v>
      </c>
      <c r="KS377">
        <v>0.28309000000000001</v>
      </c>
      <c r="KT377">
        <v>0.67076259999999999</v>
      </c>
      <c r="KU377">
        <v>27.580100000000002</v>
      </c>
      <c r="KV377" s="1">
        <v>1.392742E-3</v>
      </c>
      <c r="KW377">
        <v>0.22992650000000001</v>
      </c>
      <c r="KX377">
        <v>0.66979319999999998</v>
      </c>
      <c r="KY377">
        <v>27.33109</v>
      </c>
      <c r="KZ377" s="1">
        <v>1.168456E-3</v>
      </c>
      <c r="LA377">
        <v>0.1929814</v>
      </c>
      <c r="LB377">
        <v>0.6688461</v>
      </c>
      <c r="LC377">
        <v>26.985980000000001</v>
      </c>
      <c r="LD377" s="1">
        <v>1.017001E-3</v>
      </c>
      <c r="LE377">
        <v>0.16803989999999999</v>
      </c>
      <c r="LF377">
        <v>0.66794290000000001</v>
      </c>
      <c r="LG377">
        <v>26.72306</v>
      </c>
      <c r="LH377" s="1">
        <v>9.1415949999999995E-4</v>
      </c>
      <c r="LI377">
        <v>0.15112490000000001</v>
      </c>
      <c r="LJ377">
        <v>0.66700490000000001</v>
      </c>
      <c r="LK377">
        <v>27.062889999999999</v>
      </c>
      <c r="LL377" s="1">
        <v>8.4111389999999998E-4</v>
      </c>
      <c r="LM377">
        <v>0.13917099999999999</v>
      </c>
      <c r="LN377">
        <v>0.66603219999999996</v>
      </c>
      <c r="LO377">
        <v>27.296430000000001</v>
      </c>
      <c r="LP377" s="1">
        <v>7.8614720000000002E-4</v>
      </c>
      <c r="LQ377">
        <v>0.13020499999999999</v>
      </c>
      <c r="LR377">
        <v>0.66499779999999997</v>
      </c>
      <c r="LS377">
        <v>27.613230000000001</v>
      </c>
      <c r="LT377" s="1">
        <v>7.4187530000000002E-4</v>
      </c>
      <c r="LU377">
        <v>0.1230289</v>
      </c>
      <c r="LV377">
        <v>0.66393449999999998</v>
      </c>
      <c r="LW377">
        <v>28.121020000000001</v>
      </c>
      <c r="LX377" s="1">
        <v>7.0397899999999998E-4</v>
      </c>
      <c r="LY377">
        <v>0.1169154</v>
      </c>
      <c r="LZ377">
        <v>0.66283979999999998</v>
      </c>
      <c r="MA377">
        <v>28.405999999999999</v>
      </c>
      <c r="MB377" s="1">
        <v>6.7008249999999997E-4</v>
      </c>
      <c r="MC377">
        <v>0.11146109999999999</v>
      </c>
      <c r="MD377">
        <v>0.6617442</v>
      </c>
      <c r="ME377">
        <v>28.41046</v>
      </c>
      <c r="MF377" s="1">
        <v>6.3903600000000005E-4</v>
      </c>
      <c r="MG377">
        <v>0.1064541</v>
      </c>
      <c r="MH377">
        <v>0.66072889999999995</v>
      </c>
      <c r="MI377">
        <v>28.225449999999999</v>
      </c>
      <c r="MJ377" s="1">
        <v>6.1018889999999999E-4</v>
      </c>
      <c r="MK377">
        <v>0.1017976</v>
      </c>
      <c r="ML377">
        <v>0.65975019999999995</v>
      </c>
      <c r="MM377">
        <v>28.100660000000001</v>
      </c>
      <c r="MN377" s="1">
        <v>5.83167E-4</v>
      </c>
      <c r="MO377">
        <v>9.742816E-2</v>
      </c>
      <c r="MP377">
        <v>0.65882419999999997</v>
      </c>
      <c r="MQ377">
        <v>28.429349999999999</v>
      </c>
      <c r="MR377" s="1">
        <v>5.5773900000000002E-4</v>
      </c>
      <c r="MS377">
        <v>9.3303520000000001E-2</v>
      </c>
      <c r="MT377">
        <v>0.65810979999999997</v>
      </c>
      <c r="MU377">
        <v>28.727530000000002</v>
      </c>
      <c r="MV377" s="1">
        <v>5.3388280000000001E-4</v>
      </c>
      <c r="MW377">
        <v>8.9408790000000002E-2</v>
      </c>
      <c r="MX377">
        <v>0.65738620000000003</v>
      </c>
      <c r="MY377">
        <v>28.91084</v>
      </c>
      <c r="MZ377" s="1">
        <v>5.110879E-4</v>
      </c>
      <c r="NA377">
        <v>8.5714780000000004E-2</v>
      </c>
      <c r="NB377">
        <v>0.65676310000000004</v>
      </c>
      <c r="NC377">
        <v>29.0609</v>
      </c>
      <c r="ND377" s="1">
        <v>4.895438E-4</v>
      </c>
      <c r="NE377">
        <v>8.2200919999999997E-2</v>
      </c>
      <c r="NF377">
        <v>0.65604280000000004</v>
      </c>
      <c r="NG377">
        <v>28.96733</v>
      </c>
      <c r="NH377" s="1">
        <v>4.6893670000000001E-4</v>
      </c>
      <c r="NI377">
        <v>7.8845529999999997E-2</v>
      </c>
      <c r="NJ377">
        <v>0.65526059999999997</v>
      </c>
      <c r="NK377">
        <v>28.852519999999998</v>
      </c>
      <c r="NL377" s="1">
        <v>4.493427E-4</v>
      </c>
      <c r="NM377">
        <v>7.565392E-2</v>
      </c>
      <c r="NN377">
        <v>0.65445189999999998</v>
      </c>
      <c r="NO377">
        <v>28.67773</v>
      </c>
      <c r="NP377" s="1">
        <v>4.3080849999999998E-4</v>
      </c>
      <c r="NQ377">
        <v>7.2634089999999998E-2</v>
      </c>
      <c r="NR377">
        <v>0.65375019999999995</v>
      </c>
      <c r="NS377">
        <v>28.420559999999998</v>
      </c>
      <c r="NT377" s="1">
        <v>4.131696E-4</v>
      </c>
      <c r="NU377">
        <v>6.9748550000000006E-2</v>
      </c>
      <c r="NV377">
        <v>0.65306330000000001</v>
      </c>
      <c r="NW377">
        <v>28.215330000000002</v>
      </c>
      <c r="NX377" s="1">
        <v>3.9630479999999999E-4</v>
      </c>
      <c r="NY377">
        <v>6.6982089999999994E-2</v>
      </c>
      <c r="NZ377">
        <v>0.65240200000000004</v>
      </c>
      <c r="OA377">
        <v>28.201830000000001</v>
      </c>
      <c r="OB377" s="1">
        <v>3.8033940000000002E-4</v>
      </c>
      <c r="OC377">
        <v>6.4362639999999999E-2</v>
      </c>
      <c r="OD377">
        <v>0.65180340000000003</v>
      </c>
      <c r="OE377">
        <v>28.032060000000001</v>
      </c>
      <c r="OF377" s="1">
        <v>3.6511040000000001E-4</v>
      </c>
      <c r="OG377">
        <v>6.1849359999999999E-2</v>
      </c>
      <c r="OH377">
        <v>0.65124199999999999</v>
      </c>
      <c r="OI377">
        <v>27.913309999999999</v>
      </c>
      <c r="OJ377" s="1">
        <v>3.5051450000000002E-4</v>
      </c>
      <c r="OK377">
        <v>5.9435620000000002E-2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1.2561249999999999</v>
      </c>
      <c r="G378">
        <v>25.366980000000002</v>
      </c>
      <c r="H378">
        <v>0</v>
      </c>
      <c r="I378">
        <v>0</v>
      </c>
      <c r="J378">
        <v>1.2587269999999999</v>
      </c>
      <c r="K378">
        <v>25.211510000000001</v>
      </c>
      <c r="L378">
        <v>0</v>
      </c>
      <c r="M378">
        <v>0</v>
      </c>
      <c r="N378">
        <v>1.2602640000000001</v>
      </c>
      <c r="O378">
        <v>25.217559999999999</v>
      </c>
      <c r="P378">
        <v>0</v>
      </c>
      <c r="Q378">
        <v>0</v>
      </c>
      <c r="R378">
        <v>1.261134</v>
      </c>
      <c r="S378">
        <v>25.03848</v>
      </c>
      <c r="T378">
        <v>0</v>
      </c>
      <c r="U378">
        <v>0</v>
      </c>
      <c r="V378">
        <v>1.2618940000000001</v>
      </c>
      <c r="W378">
        <v>24.83672</v>
      </c>
      <c r="X378">
        <v>0</v>
      </c>
      <c r="Y378">
        <v>0</v>
      </c>
      <c r="Z378">
        <v>1.2625390000000001</v>
      </c>
      <c r="AA378">
        <v>24.63269</v>
      </c>
      <c r="AB378">
        <v>0</v>
      </c>
      <c r="AC378">
        <v>0</v>
      </c>
      <c r="AD378">
        <v>1.2631749999999999</v>
      </c>
      <c r="AE378">
        <v>24.391310000000001</v>
      </c>
      <c r="AF378">
        <v>0</v>
      </c>
      <c r="AG378">
        <v>0</v>
      </c>
      <c r="AH378">
        <v>1.262829</v>
      </c>
      <c r="AI378">
        <v>24.15672</v>
      </c>
      <c r="AJ378">
        <v>0</v>
      </c>
      <c r="AK378">
        <v>0</v>
      </c>
      <c r="AL378">
        <v>1.260623</v>
      </c>
      <c r="AM378">
        <v>24.260069999999999</v>
      </c>
      <c r="AN378">
        <v>0</v>
      </c>
      <c r="AO378">
        <v>0</v>
      </c>
      <c r="AP378">
        <v>1.2565649999999999</v>
      </c>
      <c r="AQ378">
        <v>24.202960000000001</v>
      </c>
      <c r="AR378">
        <v>0</v>
      </c>
      <c r="AS378">
        <v>0</v>
      </c>
      <c r="AT378">
        <v>1.251037</v>
      </c>
      <c r="AU378">
        <v>24.07713</v>
      </c>
      <c r="AV378">
        <v>0</v>
      </c>
      <c r="AW378">
        <v>0</v>
      </c>
      <c r="AX378">
        <v>1.2446159999999999</v>
      </c>
      <c r="AY378">
        <v>23.958379999999998</v>
      </c>
      <c r="AZ378">
        <v>0</v>
      </c>
      <c r="BA378">
        <v>0</v>
      </c>
      <c r="BB378">
        <v>1.237357</v>
      </c>
      <c r="BC378">
        <v>23.818249999999999</v>
      </c>
      <c r="BD378">
        <v>0</v>
      </c>
      <c r="BE378">
        <v>0</v>
      </c>
      <c r="BF378">
        <v>1.229563</v>
      </c>
      <c r="BG378">
        <v>23.69473</v>
      </c>
      <c r="BH378">
        <v>0</v>
      </c>
      <c r="BI378">
        <v>0</v>
      </c>
      <c r="BJ378">
        <v>1.2214100000000001</v>
      </c>
      <c r="BK378">
        <v>23.680309999999999</v>
      </c>
      <c r="BL378">
        <v>0</v>
      </c>
      <c r="BM378">
        <v>0</v>
      </c>
      <c r="BN378">
        <v>1.2130019999999999</v>
      </c>
      <c r="BO378">
        <v>23.910219999999999</v>
      </c>
      <c r="BP378">
        <v>0</v>
      </c>
      <c r="BQ378">
        <v>0</v>
      </c>
      <c r="BR378">
        <v>1.2044570000000001</v>
      </c>
      <c r="BS378">
        <v>24.33146</v>
      </c>
      <c r="BT378">
        <v>0</v>
      </c>
      <c r="BU378">
        <v>0</v>
      </c>
      <c r="BV378">
        <v>1.1960170000000001</v>
      </c>
      <c r="BW378">
        <v>24.770040000000002</v>
      </c>
      <c r="BX378">
        <v>0</v>
      </c>
      <c r="BY378">
        <v>0</v>
      </c>
      <c r="BZ378">
        <v>1.187486</v>
      </c>
      <c r="CA378">
        <v>25.04721</v>
      </c>
      <c r="CB378">
        <v>4.5091890000000001E-33</v>
      </c>
      <c r="CC378">
        <v>1.0070500000000001E-30</v>
      </c>
      <c r="CD378">
        <v>1.1785289999999999</v>
      </c>
      <c r="CE378">
        <v>24.962</v>
      </c>
      <c r="CF378">
        <v>7.5248369999999998E-25</v>
      </c>
      <c r="CG378">
        <v>1.6686259999999999E-22</v>
      </c>
      <c r="CH378">
        <v>1.1696310000000001</v>
      </c>
      <c r="CI378">
        <v>24.926670000000001</v>
      </c>
      <c r="CJ378" s="1">
        <v>2.9262299999999999E-18</v>
      </c>
      <c r="CK378" s="1">
        <v>5.604082E-16</v>
      </c>
      <c r="CL378">
        <v>1.161011</v>
      </c>
      <c r="CM378">
        <v>24.736059999999998</v>
      </c>
      <c r="CN378" s="1">
        <v>3.5354079999999998E-13</v>
      </c>
      <c r="CO378" s="1">
        <v>8.3628959999999994E-11</v>
      </c>
      <c r="CP378">
        <v>1.151867</v>
      </c>
      <c r="CQ378">
        <v>24.540749999999999</v>
      </c>
      <c r="CR378" s="1">
        <v>9.8958670000000008E-10</v>
      </c>
      <c r="CS378" s="1">
        <v>2.586514E-7</v>
      </c>
      <c r="CT378">
        <v>1.1429530000000001</v>
      </c>
      <c r="CU378">
        <v>24.607119999999998</v>
      </c>
      <c r="CV378" s="1">
        <v>4.4342889999999997E-7</v>
      </c>
      <c r="CW378" s="1">
        <v>1.252026E-4</v>
      </c>
      <c r="CX378">
        <v>1.1344689999999999</v>
      </c>
      <c r="CY378">
        <v>24.81634</v>
      </c>
      <c r="CZ378" s="1">
        <v>5.7287190000000002E-5</v>
      </c>
      <c r="DA378" s="1">
        <v>1.725076E-2</v>
      </c>
      <c r="DB378">
        <v>1.126328</v>
      </c>
      <c r="DC378">
        <v>24.92679</v>
      </c>
      <c r="DD378" s="1">
        <v>2.8083320000000002E-3</v>
      </c>
      <c r="DE378" s="1">
        <v>0.89684439999999999</v>
      </c>
      <c r="DF378">
        <v>1.118792</v>
      </c>
      <c r="DG378">
        <v>25.02158</v>
      </c>
      <c r="DH378" s="1">
        <v>6.1735659999999998E-2</v>
      </c>
      <c r="DI378" s="1">
        <v>20.842549999999999</v>
      </c>
      <c r="DJ378">
        <v>1.11059</v>
      </c>
      <c r="DK378">
        <v>24.938359999999999</v>
      </c>
      <c r="DL378" s="1">
        <v>0.68867650000000002</v>
      </c>
      <c r="DM378" s="1">
        <v>245.1276</v>
      </c>
      <c r="DN378">
        <v>1.1018650000000001</v>
      </c>
      <c r="DO378">
        <v>24.822089999999999</v>
      </c>
      <c r="DP378" s="1">
        <v>4.2825259999999998</v>
      </c>
      <c r="DQ378" s="1">
        <v>1603.0340000000001</v>
      </c>
      <c r="DR378">
        <v>1.0936170000000001</v>
      </c>
      <c r="DS378">
        <v>24.622579999999999</v>
      </c>
      <c r="DT378" s="1">
        <v>15.974449999999999</v>
      </c>
      <c r="DU378">
        <v>6278.7179999999998</v>
      </c>
      <c r="DV378">
        <v>1.0859049999999999</v>
      </c>
      <c r="DW378">
        <v>24.104209999999998</v>
      </c>
      <c r="DX378" s="1">
        <v>37.574539999999999</v>
      </c>
      <c r="DY378">
        <v>15480.69</v>
      </c>
      <c r="DZ378">
        <v>1.0782389999999999</v>
      </c>
      <c r="EA378">
        <v>23.828389999999999</v>
      </c>
      <c r="EB378">
        <v>59.664140000000003</v>
      </c>
      <c r="EC378">
        <v>25699.43</v>
      </c>
      <c r="ED378">
        <v>1.070675</v>
      </c>
      <c r="EE378">
        <v>23.734020000000001</v>
      </c>
      <c r="EF378">
        <v>67.309830000000005</v>
      </c>
      <c r="EG378">
        <v>30222.959999999999</v>
      </c>
      <c r="EH378">
        <v>1.062729</v>
      </c>
      <c r="EI378">
        <v>23.93458</v>
      </c>
      <c r="EJ378">
        <v>56.458950000000002</v>
      </c>
      <c r="EK378">
        <v>26366</v>
      </c>
      <c r="EL378">
        <v>1.055606</v>
      </c>
      <c r="EM378">
        <v>24.16234</v>
      </c>
      <c r="EN378">
        <v>36.43871</v>
      </c>
      <c r="EO378">
        <v>17674.04</v>
      </c>
      <c r="EP378">
        <v>1.048233</v>
      </c>
      <c r="EQ378">
        <v>24.165839999999999</v>
      </c>
      <c r="ER378">
        <v>18.644100000000002</v>
      </c>
      <c r="ES378">
        <v>9369.5789999999997</v>
      </c>
      <c r="ET378">
        <v>1.040665</v>
      </c>
      <c r="EU378">
        <v>24.02168</v>
      </c>
      <c r="EV378">
        <v>7.8341760000000003</v>
      </c>
      <c r="EW378">
        <v>4067.5819999999999</v>
      </c>
      <c r="EX378">
        <v>1.0327059999999999</v>
      </c>
      <c r="EY378">
        <v>23.87443</v>
      </c>
      <c r="EZ378">
        <v>2.7858420000000002</v>
      </c>
      <c r="FA378">
        <v>1490.6469999999999</v>
      </c>
      <c r="FB378">
        <v>1.0244</v>
      </c>
      <c r="FC378">
        <v>23.800750000000001</v>
      </c>
      <c r="FD378">
        <v>0.87824709999999995</v>
      </c>
      <c r="FE378">
        <v>480.17759999999998</v>
      </c>
      <c r="FF378">
        <v>1.0163819999999999</v>
      </c>
      <c r="FG378">
        <v>24.18627</v>
      </c>
      <c r="FH378">
        <v>0.27588760000000001</v>
      </c>
      <c r="FI378">
        <v>150.35249999999999</v>
      </c>
      <c r="FJ378">
        <v>1.0089649999999999</v>
      </c>
      <c r="FK378">
        <v>24.45458</v>
      </c>
      <c r="FL378">
        <v>0.1131209</v>
      </c>
      <c r="FM378">
        <v>58.34254</v>
      </c>
      <c r="FN378">
        <v>1.0024470000000001</v>
      </c>
      <c r="FO378">
        <v>24.703980000000001</v>
      </c>
      <c r="FP378">
        <v>7.4717389999999995E-2</v>
      </c>
      <c r="FQ378">
        <v>35.987130000000001</v>
      </c>
      <c r="FR378">
        <v>0.99819279999999999</v>
      </c>
      <c r="FS378">
        <v>24.88682</v>
      </c>
      <c r="FT378">
        <v>6.6299759999999999E-2</v>
      </c>
      <c r="FU378">
        <v>31.039529999999999</v>
      </c>
      <c r="FV378">
        <v>0.99418169999999995</v>
      </c>
      <c r="FW378">
        <v>24.947859999999999</v>
      </c>
      <c r="FX378">
        <v>6.3091540000000002E-2</v>
      </c>
      <c r="FY378">
        <v>29.41835</v>
      </c>
      <c r="FZ378">
        <v>0.98961049999999995</v>
      </c>
      <c r="GA378">
        <v>24.870719999999999</v>
      </c>
      <c r="GB378">
        <v>5.9786289999999999E-2</v>
      </c>
      <c r="GC378">
        <v>27.927959999999999</v>
      </c>
      <c r="GD378">
        <v>0.98531020000000002</v>
      </c>
      <c r="GE378">
        <v>24.651810000000001</v>
      </c>
      <c r="GF378">
        <v>5.5777489999999999E-2</v>
      </c>
      <c r="GG378">
        <v>26.09703</v>
      </c>
      <c r="GH378">
        <v>0.98143420000000003</v>
      </c>
      <c r="GI378">
        <v>24.427409999999998</v>
      </c>
      <c r="GJ378">
        <v>5.1404850000000002E-2</v>
      </c>
      <c r="GK378">
        <v>24.06898</v>
      </c>
      <c r="GL378">
        <v>0.97757629999999995</v>
      </c>
      <c r="GM378">
        <v>24.651430000000001</v>
      </c>
      <c r="GN378">
        <v>4.6949070000000002E-2</v>
      </c>
      <c r="GO378">
        <v>21.983470000000001</v>
      </c>
      <c r="GP378">
        <v>0.97329290000000002</v>
      </c>
      <c r="GQ378">
        <v>24.888359999999999</v>
      </c>
      <c r="GR378" s="1">
        <v>4.2660770000000001E-2</v>
      </c>
      <c r="GS378">
        <v>19.972570000000001</v>
      </c>
      <c r="GT378">
        <v>0.96912909999999997</v>
      </c>
      <c r="GU378">
        <v>25.298680000000001</v>
      </c>
      <c r="GV378" s="1">
        <v>3.8753170000000003E-2</v>
      </c>
      <c r="GW378">
        <v>18.129270000000002</v>
      </c>
      <c r="GX378">
        <v>0.96542380000000005</v>
      </c>
      <c r="GY378">
        <v>25.830390000000001</v>
      </c>
      <c r="GZ378" s="1">
        <v>3.5216379999999999E-2</v>
      </c>
      <c r="HA378">
        <v>16.460439999999998</v>
      </c>
      <c r="HB378">
        <v>0.96233199999999997</v>
      </c>
      <c r="HC378">
        <v>26.169260000000001</v>
      </c>
      <c r="HD378" s="1">
        <v>3.1977510000000001E-2</v>
      </c>
      <c r="HE378">
        <v>14.84792</v>
      </c>
      <c r="HF378">
        <v>0.95940020000000004</v>
      </c>
      <c r="HG378">
        <v>26.24305</v>
      </c>
      <c r="HH378" s="1">
        <v>2.9027609999999999E-2</v>
      </c>
      <c r="HI378">
        <v>13.376239999999999</v>
      </c>
      <c r="HJ378">
        <v>0.95656289999999999</v>
      </c>
      <c r="HK378">
        <v>26.185079999999999</v>
      </c>
      <c r="HL378" s="1">
        <v>2.6373279999999999E-2</v>
      </c>
      <c r="HM378">
        <v>12.06559</v>
      </c>
      <c r="HN378">
        <v>0.95371790000000001</v>
      </c>
      <c r="HO378">
        <v>25.983129999999999</v>
      </c>
      <c r="HP378" s="1">
        <v>2.395775E-2</v>
      </c>
      <c r="HQ378">
        <v>10.88833</v>
      </c>
      <c r="HR378">
        <v>0.95116750000000005</v>
      </c>
      <c r="HS378">
        <v>26.115120000000001</v>
      </c>
      <c r="HT378" s="1">
        <v>2.175293E-2</v>
      </c>
      <c r="HU378">
        <v>9.8217479999999995</v>
      </c>
      <c r="HV378">
        <v>0.94964530000000003</v>
      </c>
      <c r="HW378">
        <v>26.314430000000002</v>
      </c>
      <c r="HX378" s="1">
        <v>1.975915E-2</v>
      </c>
      <c r="HY378">
        <v>8.8567269999999994</v>
      </c>
      <c r="HZ378">
        <v>0.94853220000000005</v>
      </c>
      <c r="IA378">
        <v>26.59713</v>
      </c>
      <c r="IB378" s="1">
        <v>1.7966340000000001E-2</v>
      </c>
      <c r="IC378">
        <v>7.9979250000000004</v>
      </c>
      <c r="ID378">
        <v>0.94768569999999996</v>
      </c>
      <c r="IE378">
        <v>27.004429999999999</v>
      </c>
      <c r="IF378" s="1">
        <v>1.6342840000000001E-2</v>
      </c>
      <c r="IG378">
        <v>7.2255260000000003</v>
      </c>
      <c r="IH378">
        <v>0.94725429999999999</v>
      </c>
      <c r="II378">
        <v>27.139669999999999</v>
      </c>
      <c r="IJ378" s="1">
        <v>1.4860119999999999E-2</v>
      </c>
      <c r="IK378">
        <v>6.5234569999999996</v>
      </c>
      <c r="IL378">
        <v>0.94702489999999995</v>
      </c>
      <c r="IM378">
        <v>27.173929999999999</v>
      </c>
      <c r="IN378" s="1">
        <v>1.3526460000000001E-2</v>
      </c>
      <c r="IO378">
        <v>5.8943469999999998</v>
      </c>
      <c r="IP378">
        <v>0.94762369999999996</v>
      </c>
      <c r="IQ378">
        <v>27.100989999999999</v>
      </c>
      <c r="IR378" s="1">
        <v>1.230477E-2</v>
      </c>
      <c r="IS378">
        <v>5.3238479999999999</v>
      </c>
      <c r="IT378">
        <v>0.94849879999999998</v>
      </c>
      <c r="IU378">
        <v>26.863689999999998</v>
      </c>
      <c r="IV378" s="1">
        <v>1.119442E-2</v>
      </c>
      <c r="IW378">
        <v>4.8092649999999999</v>
      </c>
      <c r="IX378">
        <v>0.94950800000000002</v>
      </c>
      <c r="IY378">
        <v>26.872199999999999</v>
      </c>
      <c r="IZ378" s="1">
        <v>1.015841E-2</v>
      </c>
      <c r="JA378">
        <v>4.3363839999999998</v>
      </c>
      <c r="JB378">
        <v>0.95072159999999994</v>
      </c>
      <c r="JC378">
        <v>26.604659999999999</v>
      </c>
      <c r="JD378" s="1">
        <v>9.1871420000000006E-3</v>
      </c>
      <c r="JE378">
        <v>3.898911</v>
      </c>
      <c r="JF378">
        <v>0.95215119999999998</v>
      </c>
      <c r="JG378">
        <v>26.555800000000001</v>
      </c>
      <c r="JH378" s="1">
        <v>8.2702739999999993E-3</v>
      </c>
      <c r="JI378">
        <v>3.482002</v>
      </c>
      <c r="JJ378">
        <v>0.95388309999999998</v>
      </c>
      <c r="JK378">
        <v>26.37884</v>
      </c>
      <c r="JL378" s="1">
        <v>7.3988709999999996E-3</v>
      </c>
      <c r="JM378">
        <v>3.0838589999999999</v>
      </c>
      <c r="JN378">
        <v>0.95553929999999998</v>
      </c>
      <c r="JO378">
        <v>26.411770000000001</v>
      </c>
      <c r="JP378" s="1">
        <v>6.560069E-3</v>
      </c>
      <c r="JQ378">
        <v>2.7119080000000002</v>
      </c>
      <c r="JR378">
        <v>0.95715609999999995</v>
      </c>
      <c r="JS378">
        <v>26.63767</v>
      </c>
      <c r="JT378" s="1">
        <v>5.7479940000000002E-3</v>
      </c>
      <c r="JU378">
        <v>2.3617590000000002</v>
      </c>
      <c r="JV378">
        <v>0.95863880000000001</v>
      </c>
      <c r="JW378">
        <v>26.85183</v>
      </c>
      <c r="JX378" s="1">
        <v>4.952461E-3</v>
      </c>
      <c r="JY378">
        <v>2.0267490000000001</v>
      </c>
      <c r="JZ378">
        <v>0.96010910000000005</v>
      </c>
      <c r="KA378">
        <v>26.954920000000001</v>
      </c>
      <c r="KB378" s="1">
        <v>4.1740450000000004E-3</v>
      </c>
      <c r="KC378">
        <v>1.7042040000000001</v>
      </c>
      <c r="KD378">
        <v>0.96134509999999995</v>
      </c>
      <c r="KE378">
        <v>27.385400000000001</v>
      </c>
      <c r="KF378" s="1">
        <v>3.4301190000000001E-3</v>
      </c>
      <c r="KG378">
        <v>1.3989750000000001</v>
      </c>
      <c r="KH378">
        <v>0.96191669999999996</v>
      </c>
      <c r="KI378">
        <v>27.462399999999999</v>
      </c>
      <c r="KJ378" s="1">
        <v>2.754893E-3</v>
      </c>
      <c r="KK378">
        <v>1.122962</v>
      </c>
      <c r="KL378">
        <v>0.96172349999999995</v>
      </c>
      <c r="KM378">
        <v>27.603619999999999</v>
      </c>
      <c r="KN378" s="1">
        <v>2.184797E-3</v>
      </c>
      <c r="KO378">
        <v>0.88925410000000005</v>
      </c>
      <c r="KP378">
        <v>0.96090279999999995</v>
      </c>
      <c r="KQ378">
        <v>27.688780000000001</v>
      </c>
      <c r="KR378" s="1">
        <v>1.736877E-3</v>
      </c>
      <c r="KS378">
        <v>0.70448109999999997</v>
      </c>
      <c r="KT378">
        <v>0.95979449999999999</v>
      </c>
      <c r="KU378">
        <v>27.573039999999999</v>
      </c>
      <c r="KV378" s="1">
        <v>1.40789E-3</v>
      </c>
      <c r="KW378">
        <v>0.56757440000000003</v>
      </c>
      <c r="KX378">
        <v>0.95851299999999995</v>
      </c>
      <c r="KY378">
        <v>27.323239999999998</v>
      </c>
      <c r="KZ378" s="1">
        <v>1.1788429999999999E-3</v>
      </c>
      <c r="LA378">
        <v>0.4714102</v>
      </c>
      <c r="LB378">
        <v>0.95724540000000002</v>
      </c>
      <c r="LC378">
        <v>26.992010000000001</v>
      </c>
      <c r="LD378" s="1">
        <v>1.0239979999999999E-3</v>
      </c>
      <c r="LE378">
        <v>0.40571560000000001</v>
      </c>
      <c r="LF378">
        <v>0.95608099999999996</v>
      </c>
      <c r="LG378">
        <v>26.738209999999999</v>
      </c>
      <c r="LH378" s="1">
        <v>9.1904189999999998E-4</v>
      </c>
      <c r="LI378">
        <v>0.36075620000000003</v>
      </c>
      <c r="LJ378">
        <v>0.95484530000000001</v>
      </c>
      <c r="LK378">
        <v>27.086490000000001</v>
      </c>
      <c r="LL378" s="1">
        <v>8.4467609999999997E-4</v>
      </c>
      <c r="LM378">
        <v>0.32854630000000001</v>
      </c>
      <c r="LN378">
        <v>0.95358220000000005</v>
      </c>
      <c r="LO378">
        <v>27.307200000000002</v>
      </c>
      <c r="LP378" s="1">
        <v>7.8891629999999996E-4</v>
      </c>
      <c r="LQ378">
        <v>0.3040216</v>
      </c>
      <c r="LR378">
        <v>0.95225179999999998</v>
      </c>
      <c r="LS378">
        <v>27.600709999999999</v>
      </c>
      <c r="LT378" s="1">
        <v>7.441886E-4</v>
      </c>
      <c r="LU378">
        <v>0.28407270000000001</v>
      </c>
      <c r="LV378">
        <v>0.95084460000000004</v>
      </c>
      <c r="LW378">
        <v>28.101189999999999</v>
      </c>
      <c r="LX378" s="1">
        <v>7.0602019999999998E-4</v>
      </c>
      <c r="LY378">
        <v>0.26683679999999999</v>
      </c>
      <c r="LZ378">
        <v>0.9493994</v>
      </c>
      <c r="MA378">
        <v>28.357780000000002</v>
      </c>
      <c r="MB378" s="1">
        <v>6.7193750000000001E-4</v>
      </c>
      <c r="MC378">
        <v>0.25125799999999998</v>
      </c>
      <c r="MD378">
        <v>0.9479921</v>
      </c>
      <c r="ME378">
        <v>28.349620000000002</v>
      </c>
      <c r="MF378" s="1">
        <v>6.4076189999999998E-4</v>
      </c>
      <c r="MG378">
        <v>0.2368461</v>
      </c>
      <c r="MH378">
        <v>0.94669809999999999</v>
      </c>
      <c r="MI378">
        <v>28.191220000000001</v>
      </c>
      <c r="MJ378" s="1">
        <v>6.1180800000000003E-4</v>
      </c>
      <c r="MK378">
        <v>0.22331790000000001</v>
      </c>
      <c r="ML378">
        <v>0.945469</v>
      </c>
      <c r="MM378">
        <v>28.080760000000001</v>
      </c>
      <c r="MN378" s="1">
        <v>5.8469960000000004E-4</v>
      </c>
      <c r="MO378">
        <v>0.2105195</v>
      </c>
      <c r="MP378">
        <v>0.94429450000000004</v>
      </c>
      <c r="MQ378">
        <v>28.42934</v>
      </c>
      <c r="MR378" s="1">
        <v>5.5918160000000005E-4</v>
      </c>
      <c r="MS378">
        <v>0.19842070000000001</v>
      </c>
      <c r="MT378">
        <v>0.94294109999999998</v>
      </c>
      <c r="MU378">
        <v>28.725190000000001</v>
      </c>
      <c r="MV378" s="1">
        <v>5.3523069999999995E-4</v>
      </c>
      <c r="MW378">
        <v>0.18694740000000001</v>
      </c>
      <c r="MX378">
        <v>0.94115479999999996</v>
      </c>
      <c r="MY378">
        <v>28.896719999999998</v>
      </c>
      <c r="MZ378" s="1">
        <v>5.1238430000000005E-4</v>
      </c>
      <c r="NA378">
        <v>0.17607680000000001</v>
      </c>
      <c r="NB378">
        <v>0.93948299999999996</v>
      </c>
      <c r="NC378">
        <v>29.040189999999999</v>
      </c>
      <c r="ND378" s="1">
        <v>4.9075900000000001E-4</v>
      </c>
      <c r="NE378">
        <v>0.16577169999999999</v>
      </c>
      <c r="NF378">
        <v>0.93772180000000005</v>
      </c>
      <c r="NG378">
        <v>28.927769999999999</v>
      </c>
      <c r="NH378" s="1">
        <v>4.7007560000000002E-4</v>
      </c>
      <c r="NI378">
        <v>0.15600530000000001</v>
      </c>
      <c r="NJ378">
        <v>0.93594639999999996</v>
      </c>
      <c r="NK378">
        <v>28.80508</v>
      </c>
      <c r="NL378" s="1">
        <v>4.5043330000000002E-4</v>
      </c>
      <c r="NM378">
        <v>0.1467099</v>
      </c>
      <c r="NN378">
        <v>0.93412439999999997</v>
      </c>
      <c r="NO378">
        <v>28.643540000000002</v>
      </c>
      <c r="NP378" s="1">
        <v>4.3182769999999999E-4</v>
      </c>
      <c r="NQ378">
        <v>0.13790330000000001</v>
      </c>
      <c r="NR378">
        <v>0.93247559999999996</v>
      </c>
      <c r="NS378">
        <v>28.400480000000002</v>
      </c>
      <c r="NT378" s="1">
        <v>4.1414110000000001E-4</v>
      </c>
      <c r="NU378">
        <v>0.12955929999999999</v>
      </c>
      <c r="NV378">
        <v>0.93084359999999999</v>
      </c>
      <c r="NW378">
        <v>28.208649999999999</v>
      </c>
      <c r="NX378" s="1">
        <v>3.9723379999999998E-4</v>
      </c>
      <c r="NY378">
        <v>0.1216261</v>
      </c>
      <c r="NZ378">
        <v>0.92925120000000005</v>
      </c>
      <c r="OA378">
        <v>28.200579999999999</v>
      </c>
      <c r="OB378" s="1">
        <v>3.8122699999999999E-4</v>
      </c>
      <c r="OC378">
        <v>0.1141532</v>
      </c>
      <c r="OD378">
        <v>0.92773309999999998</v>
      </c>
      <c r="OE378">
        <v>28.015350000000002</v>
      </c>
      <c r="OF378" s="1">
        <v>3.6595109999999997E-4</v>
      </c>
      <c r="OG378">
        <v>0.10703509999999999</v>
      </c>
      <c r="OH378">
        <v>0.92631010000000003</v>
      </c>
      <c r="OI378">
        <v>27.89996</v>
      </c>
      <c r="OJ378" s="1">
        <v>3.5131780000000003E-4</v>
      </c>
      <c r="OK378">
        <v>0.1002808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0.41430440000000002</v>
      </c>
      <c r="G379">
        <v>25.4739</v>
      </c>
      <c r="H379">
        <v>0</v>
      </c>
      <c r="I379">
        <v>0</v>
      </c>
      <c r="J379">
        <v>0.41498800000000002</v>
      </c>
      <c r="K379">
        <v>25.30753</v>
      </c>
      <c r="L379">
        <v>0</v>
      </c>
      <c r="M379">
        <v>0</v>
      </c>
      <c r="N379">
        <v>0.41531010000000002</v>
      </c>
      <c r="O379">
        <v>25.299250000000001</v>
      </c>
      <c r="P379">
        <v>0</v>
      </c>
      <c r="Q379">
        <v>0</v>
      </c>
      <c r="R379">
        <v>0.4154467</v>
      </c>
      <c r="S379">
        <v>25.111049999999999</v>
      </c>
      <c r="T379">
        <v>0</v>
      </c>
      <c r="U379">
        <v>0</v>
      </c>
      <c r="V379">
        <v>0.41554180000000002</v>
      </c>
      <c r="W379">
        <v>24.900939999999999</v>
      </c>
      <c r="X379">
        <v>0</v>
      </c>
      <c r="Y379">
        <v>0</v>
      </c>
      <c r="Z379">
        <v>0.4156533</v>
      </c>
      <c r="AA379">
        <v>24.694030000000001</v>
      </c>
      <c r="AB379">
        <v>0</v>
      </c>
      <c r="AC379">
        <v>0</v>
      </c>
      <c r="AD379">
        <v>0.41577989999999998</v>
      </c>
      <c r="AE379">
        <v>24.451029999999999</v>
      </c>
      <c r="AF379">
        <v>0</v>
      </c>
      <c r="AG379">
        <v>0</v>
      </c>
      <c r="AH379">
        <v>0.41561920000000002</v>
      </c>
      <c r="AI379">
        <v>24.213059999999999</v>
      </c>
      <c r="AJ379">
        <v>0</v>
      </c>
      <c r="AK379">
        <v>0</v>
      </c>
      <c r="AL379">
        <v>0.41494940000000002</v>
      </c>
      <c r="AM379">
        <v>24.301580000000001</v>
      </c>
      <c r="AN379">
        <v>0</v>
      </c>
      <c r="AO379">
        <v>0</v>
      </c>
      <c r="AP379">
        <v>0.4137845</v>
      </c>
      <c r="AQ379">
        <v>24.23911</v>
      </c>
      <c r="AR379">
        <v>0</v>
      </c>
      <c r="AS379">
        <v>0</v>
      </c>
      <c r="AT379">
        <v>0.41218890000000002</v>
      </c>
      <c r="AU379">
        <v>24.098140000000001</v>
      </c>
      <c r="AV379">
        <v>0</v>
      </c>
      <c r="AW379">
        <v>0</v>
      </c>
      <c r="AX379">
        <v>0.41035159999999998</v>
      </c>
      <c r="AY379">
        <v>23.959969999999998</v>
      </c>
      <c r="AZ379">
        <v>0</v>
      </c>
      <c r="BA379">
        <v>0</v>
      </c>
      <c r="BB379">
        <v>0.40827580000000002</v>
      </c>
      <c r="BC379">
        <v>23.812259999999998</v>
      </c>
      <c r="BD379">
        <v>0</v>
      </c>
      <c r="BE379">
        <v>0</v>
      </c>
      <c r="BF379">
        <v>0.40605049999999998</v>
      </c>
      <c r="BG379">
        <v>23.677579999999999</v>
      </c>
      <c r="BH379">
        <v>0</v>
      </c>
      <c r="BI379">
        <v>0</v>
      </c>
      <c r="BJ379">
        <v>0.40369189999999999</v>
      </c>
      <c r="BK379">
        <v>23.654900000000001</v>
      </c>
      <c r="BL379">
        <v>0</v>
      </c>
      <c r="BM379">
        <v>0</v>
      </c>
      <c r="BN379">
        <v>0.40130510000000003</v>
      </c>
      <c r="BO379">
        <v>23.87416</v>
      </c>
      <c r="BP379">
        <v>0</v>
      </c>
      <c r="BQ379">
        <v>0</v>
      </c>
      <c r="BR379">
        <v>0.39886690000000002</v>
      </c>
      <c r="BS379">
        <v>24.28809</v>
      </c>
      <c r="BT379">
        <v>0</v>
      </c>
      <c r="BU379">
        <v>0</v>
      </c>
      <c r="BV379">
        <v>0.39645059999999999</v>
      </c>
      <c r="BW379">
        <v>24.717749999999999</v>
      </c>
      <c r="BX379">
        <v>0</v>
      </c>
      <c r="BY379">
        <v>0</v>
      </c>
      <c r="BZ379">
        <v>0.39400760000000001</v>
      </c>
      <c r="CA379">
        <v>24.988409999999998</v>
      </c>
      <c r="CB379">
        <v>5.2719520000000003E-34</v>
      </c>
      <c r="CC379">
        <v>2.168362E-31</v>
      </c>
      <c r="CD379">
        <v>0.39148179999999999</v>
      </c>
      <c r="CE379">
        <v>24.89076</v>
      </c>
      <c r="CF379">
        <v>1.651375E-25</v>
      </c>
      <c r="CG379">
        <v>6.7093839999999994E-23</v>
      </c>
      <c r="CH379">
        <v>0.38896589999999998</v>
      </c>
      <c r="CI379">
        <v>24.847770000000001</v>
      </c>
      <c r="CJ379" s="1">
        <v>4.2805240000000001E-19</v>
      </c>
      <c r="CK379" s="1">
        <v>1.7721659999999999E-16</v>
      </c>
      <c r="CL379">
        <v>0.38652969999999998</v>
      </c>
      <c r="CM379">
        <v>24.670269999999999</v>
      </c>
      <c r="CN379" s="1">
        <v>9.4057109999999995E-14</v>
      </c>
      <c r="CO379" s="1">
        <v>3.7588520000000001E-11</v>
      </c>
      <c r="CP379">
        <v>0.38396449999999999</v>
      </c>
      <c r="CQ379">
        <v>24.46762</v>
      </c>
      <c r="CR379" s="1">
        <v>3.5909040000000002E-10</v>
      </c>
      <c r="CS379" s="1">
        <v>1.3886939999999999E-7</v>
      </c>
      <c r="CT379">
        <v>0.38138680000000003</v>
      </c>
      <c r="CU379">
        <v>24.544589999999999</v>
      </c>
      <c r="CV379" s="1">
        <v>1.9404000000000001E-7</v>
      </c>
      <c r="CW379" s="1">
        <v>7.5193949999999995E-5</v>
      </c>
      <c r="CX379">
        <v>0.37903969999999998</v>
      </c>
      <c r="CY379">
        <v>24.752459999999999</v>
      </c>
      <c r="CZ379" s="1">
        <v>2.8837320000000001E-5</v>
      </c>
      <c r="DA379" s="1">
        <v>1.1273399999999999E-2</v>
      </c>
      <c r="DB379">
        <v>0.3767876</v>
      </c>
      <c r="DC379">
        <v>24.854600000000001</v>
      </c>
      <c r="DD379" s="1">
        <v>1.59066E-3</v>
      </c>
      <c r="DE379" s="1">
        <v>0.62904760000000004</v>
      </c>
      <c r="DF379">
        <v>0.37482310000000002</v>
      </c>
      <c r="DG379">
        <v>24.933630000000001</v>
      </c>
      <c r="DH379" s="1">
        <v>3.8769959999999999E-2</v>
      </c>
      <c r="DI379" s="1">
        <v>15.53997</v>
      </c>
      <c r="DJ379">
        <v>0.37258390000000002</v>
      </c>
      <c r="DK379">
        <v>24.840039999999998</v>
      </c>
      <c r="DL379" s="1">
        <v>0.47441850000000002</v>
      </c>
      <c r="DM379" s="1">
        <v>192.9127</v>
      </c>
      <c r="DN379">
        <v>0.3701856</v>
      </c>
      <c r="DO379">
        <v>24.721260000000001</v>
      </c>
      <c r="DP379" s="1">
        <v>3.2088869999999998</v>
      </c>
      <c r="DQ379">
        <v>1323.7070000000001</v>
      </c>
      <c r="DR379">
        <v>0.36789899999999998</v>
      </c>
      <c r="DS379">
        <v>24.529579999999999</v>
      </c>
      <c r="DT379" s="1">
        <v>12.94257</v>
      </c>
      <c r="DU379">
        <v>5416.5060000000003</v>
      </c>
      <c r="DV379">
        <v>0.36592970000000002</v>
      </c>
      <c r="DW379">
        <v>24.034140000000001</v>
      </c>
      <c r="DX379" s="1">
        <v>32.786340000000003</v>
      </c>
      <c r="DY379">
        <v>13906.69</v>
      </c>
      <c r="DZ379">
        <v>0.36383369999999998</v>
      </c>
      <c r="EA379">
        <v>23.768380000000001</v>
      </c>
      <c r="EB379">
        <v>55.684510000000003</v>
      </c>
      <c r="EC379">
        <v>23932.48</v>
      </c>
      <c r="ED379">
        <v>0.36184509999999998</v>
      </c>
      <c r="EE379">
        <v>23.661919999999999</v>
      </c>
      <c r="EF379">
        <v>66.814869999999999</v>
      </c>
      <c r="EG379">
        <v>29071.69</v>
      </c>
      <c r="EH379">
        <v>0.35971110000000001</v>
      </c>
      <c r="EI379">
        <v>23.839120000000001</v>
      </c>
      <c r="EJ379">
        <v>59.280259999999998</v>
      </c>
      <c r="EK379">
        <v>26099.360000000001</v>
      </c>
      <c r="EL379">
        <v>0.3577745</v>
      </c>
      <c r="EM379">
        <v>24.055260000000001</v>
      </c>
      <c r="EN379">
        <v>40.38691</v>
      </c>
      <c r="EO379">
        <v>17975.53</v>
      </c>
      <c r="EP379">
        <v>0.35577999999999999</v>
      </c>
      <c r="EQ379">
        <v>24.049499999999998</v>
      </c>
      <c r="ER379">
        <v>21.699539999999999</v>
      </c>
      <c r="ES379">
        <v>9761.2610000000004</v>
      </c>
      <c r="ET379">
        <v>0.35375640000000003</v>
      </c>
      <c r="EU379">
        <v>23.90483</v>
      </c>
      <c r="EV379">
        <v>9.5303459999999998</v>
      </c>
      <c r="EW379">
        <v>4328.7619999999997</v>
      </c>
      <c r="EX379">
        <v>0.35160999999999998</v>
      </c>
      <c r="EY379">
        <v>23.765090000000001</v>
      </c>
      <c r="EZ379">
        <v>3.524473</v>
      </c>
      <c r="FA379">
        <v>1615.9480000000001</v>
      </c>
      <c r="FB379">
        <v>0.34948259999999998</v>
      </c>
      <c r="FC379">
        <v>23.69605</v>
      </c>
      <c r="FD379">
        <v>1.141084</v>
      </c>
      <c r="FE379">
        <v>527.05619999999999</v>
      </c>
      <c r="FF379">
        <v>0.3472035</v>
      </c>
      <c r="FG379">
        <v>24.098700000000001</v>
      </c>
      <c r="FH379">
        <v>0.3547497</v>
      </c>
      <c r="FI379">
        <v>164.45939999999999</v>
      </c>
      <c r="FJ379">
        <v>0.34519159999999999</v>
      </c>
      <c r="FK379">
        <v>24.35482</v>
      </c>
      <c r="FL379">
        <v>0.13346710000000001</v>
      </c>
      <c r="FM379">
        <v>61.38702</v>
      </c>
      <c r="FN379">
        <v>0.3434218</v>
      </c>
      <c r="FO379">
        <v>24.590699999999998</v>
      </c>
      <c r="FP379">
        <v>7.9111349999999997E-2</v>
      </c>
      <c r="FQ379">
        <v>35.891039999999997</v>
      </c>
      <c r="FR379">
        <v>0.34242020000000001</v>
      </c>
      <c r="FS379">
        <v>24.761610000000001</v>
      </c>
      <c r="FT379">
        <v>6.7146700000000004E-2</v>
      </c>
      <c r="FU379">
        <v>30.231179999999998</v>
      </c>
      <c r="FV379">
        <v>0.34142210000000001</v>
      </c>
      <c r="FW379">
        <v>24.82424</v>
      </c>
      <c r="FX379">
        <v>6.3516520000000007E-2</v>
      </c>
      <c r="FY379">
        <v>28.562480000000001</v>
      </c>
      <c r="FZ379">
        <v>0.34031670000000003</v>
      </c>
      <c r="GA379">
        <v>24.753309999999999</v>
      </c>
      <c r="GB379">
        <v>6.0315260000000002E-2</v>
      </c>
      <c r="GC379">
        <v>27.139980000000001</v>
      </c>
      <c r="GD379">
        <v>0.33936690000000003</v>
      </c>
      <c r="GE379">
        <v>24.549289999999999</v>
      </c>
      <c r="GF379">
        <v>5.6454539999999998E-2</v>
      </c>
      <c r="GG379">
        <v>25.40577</v>
      </c>
      <c r="GH379">
        <v>0.33856120000000001</v>
      </c>
      <c r="GI379">
        <v>24.34205</v>
      </c>
      <c r="GJ379">
        <v>5.2150229999999999E-2</v>
      </c>
      <c r="GK379">
        <v>23.45945</v>
      </c>
      <c r="GL379">
        <v>0.33782790000000001</v>
      </c>
      <c r="GM379">
        <v>24.577439999999999</v>
      </c>
      <c r="GN379">
        <v>4.770137E-2</v>
      </c>
      <c r="GO379">
        <v>21.44416</v>
      </c>
      <c r="GP379">
        <v>0.33699580000000001</v>
      </c>
      <c r="GQ379">
        <v>24.788250000000001</v>
      </c>
      <c r="GR379" s="1">
        <v>4.3370140000000001E-2</v>
      </c>
      <c r="GS379">
        <v>19.48967</v>
      </c>
      <c r="GT379">
        <v>0.33621119999999999</v>
      </c>
      <c r="GU379">
        <v>25.161439999999999</v>
      </c>
      <c r="GV379" s="1">
        <v>3.938995E-2</v>
      </c>
      <c r="GW379">
        <v>17.68957</v>
      </c>
      <c r="GX379">
        <v>0.33560190000000001</v>
      </c>
      <c r="GY379">
        <v>25.671309999999998</v>
      </c>
      <c r="GZ379" s="1">
        <v>3.5797290000000002E-2</v>
      </c>
      <c r="HA379">
        <v>16.063120000000001</v>
      </c>
      <c r="HB379">
        <v>0.33817120000000001</v>
      </c>
      <c r="HC379">
        <v>26.006530000000001</v>
      </c>
      <c r="HD379" s="1">
        <v>3.2551660000000003E-2</v>
      </c>
      <c r="HE379">
        <v>14.50774</v>
      </c>
      <c r="HF379">
        <v>0.34079409999999999</v>
      </c>
      <c r="HG379">
        <v>26.08015</v>
      </c>
      <c r="HH379" s="1">
        <v>2.954159E-2</v>
      </c>
      <c r="HI379">
        <v>13.07694</v>
      </c>
      <c r="HJ379">
        <v>0.34341870000000002</v>
      </c>
      <c r="HK379">
        <v>26.054290000000002</v>
      </c>
      <c r="HL379" s="1">
        <v>2.6833800000000001E-2</v>
      </c>
      <c r="HM379">
        <v>11.802440000000001</v>
      </c>
      <c r="HN379">
        <v>0.3460432</v>
      </c>
      <c r="HO379">
        <v>25.884429999999998</v>
      </c>
      <c r="HP379">
        <v>2.437657E-2</v>
      </c>
      <c r="HQ379">
        <v>10.658429999999999</v>
      </c>
      <c r="HR379">
        <v>0.34879759999999999</v>
      </c>
      <c r="HS379">
        <v>26.043469999999999</v>
      </c>
      <c r="HT379" s="1">
        <v>2.2133659999999999E-2</v>
      </c>
      <c r="HU379">
        <v>9.6205759999999998</v>
      </c>
      <c r="HV379">
        <v>0.35190080000000001</v>
      </c>
      <c r="HW379">
        <v>26.24624</v>
      </c>
      <c r="HX379" s="1">
        <v>2.01052E-2</v>
      </c>
      <c r="HY379">
        <v>8.6824460000000006</v>
      </c>
      <c r="HZ379">
        <v>0.3548249</v>
      </c>
      <c r="IA379">
        <v>26.512560000000001</v>
      </c>
      <c r="IB379" s="1">
        <v>1.8276509999999999E-2</v>
      </c>
      <c r="IC379">
        <v>7.8471019999999996</v>
      </c>
      <c r="ID379">
        <v>0.35792479999999999</v>
      </c>
      <c r="IE379">
        <v>26.901859999999999</v>
      </c>
      <c r="IF379" s="1">
        <v>1.662578E-2</v>
      </c>
      <c r="IG379">
        <v>7.0945429999999998</v>
      </c>
      <c r="IH379">
        <v>0.361261</v>
      </c>
      <c r="II379">
        <v>27.01322</v>
      </c>
      <c r="IJ379" s="1">
        <v>1.511959E-2</v>
      </c>
      <c r="IK379">
        <v>6.4094949999999997</v>
      </c>
      <c r="IL379">
        <v>0.36463489999999998</v>
      </c>
      <c r="IM379">
        <v>27.03576</v>
      </c>
      <c r="IN379" s="1">
        <v>1.375674E-2</v>
      </c>
      <c r="IO379">
        <v>5.7933529999999998</v>
      </c>
      <c r="IP379">
        <v>0.36812129999999998</v>
      </c>
      <c r="IQ379">
        <v>26.997810000000001</v>
      </c>
      <c r="IR379" s="1">
        <v>1.251825E-2</v>
      </c>
      <c r="IS379">
        <v>5.2373120000000002</v>
      </c>
      <c r="IT379">
        <v>0.3714885</v>
      </c>
      <c r="IU379">
        <v>26.79524</v>
      </c>
      <c r="IV379" s="1">
        <v>1.1389959999999999E-2</v>
      </c>
      <c r="IW379">
        <v>4.7346919999999999</v>
      </c>
      <c r="IX379">
        <v>0.3747045</v>
      </c>
      <c r="IY379">
        <v>26.839130000000001</v>
      </c>
      <c r="IZ379" s="1">
        <v>1.034171E-2</v>
      </c>
      <c r="JA379">
        <v>4.2733309999999998</v>
      </c>
      <c r="JB379">
        <v>0.37774940000000001</v>
      </c>
      <c r="JC379">
        <v>26.582529999999998</v>
      </c>
      <c r="JD379" s="1">
        <v>9.3599949999999994E-3</v>
      </c>
      <c r="JE379">
        <v>3.8462740000000002</v>
      </c>
      <c r="JF379">
        <v>0.38234499999999999</v>
      </c>
      <c r="JG379">
        <v>26.545280000000002</v>
      </c>
      <c r="JH379" s="1">
        <v>8.4429080000000007E-3</v>
      </c>
      <c r="JI379">
        <v>3.4419580000000001</v>
      </c>
      <c r="JJ379">
        <v>0.38780969999999998</v>
      </c>
      <c r="JK379">
        <v>26.35868</v>
      </c>
      <c r="JL379" s="1">
        <v>7.5618930000000001E-3</v>
      </c>
      <c r="JM379">
        <v>3.054046</v>
      </c>
      <c r="JN379">
        <v>0.39251229999999998</v>
      </c>
      <c r="JO379">
        <v>26.377400000000002</v>
      </c>
      <c r="JP379" s="1">
        <v>6.7148310000000001E-3</v>
      </c>
      <c r="JQ379">
        <v>2.6907420000000002</v>
      </c>
      <c r="JR379">
        <v>0.39633869999999999</v>
      </c>
      <c r="JS379">
        <v>26.610209999999999</v>
      </c>
      <c r="JT379" s="1">
        <v>5.8966289999999996E-3</v>
      </c>
      <c r="JU379">
        <v>2.3482970000000001</v>
      </c>
      <c r="JV379">
        <v>0.39937339999999999</v>
      </c>
      <c r="JW379">
        <v>26.829940000000001</v>
      </c>
      <c r="JX379" s="1">
        <v>5.0968020000000001E-3</v>
      </c>
      <c r="JY379">
        <v>2.0202979999999999</v>
      </c>
      <c r="JZ379">
        <v>0.40179340000000002</v>
      </c>
      <c r="KA379">
        <v>26.952380000000002</v>
      </c>
      <c r="KB379" s="1">
        <v>4.3135150000000004E-3</v>
      </c>
      <c r="KC379">
        <v>1.7037709999999999</v>
      </c>
      <c r="KD379">
        <v>0.40370210000000001</v>
      </c>
      <c r="KE379">
        <v>27.401890000000002</v>
      </c>
      <c r="KF379" s="1">
        <v>3.5603330000000002E-3</v>
      </c>
      <c r="KG379">
        <v>1.402801</v>
      </c>
      <c r="KH379">
        <v>0.40515109999999999</v>
      </c>
      <c r="KI379">
        <v>27.47653</v>
      </c>
      <c r="KJ379" s="1">
        <v>2.8694110000000001E-3</v>
      </c>
      <c r="KK379">
        <v>1.1286320000000001</v>
      </c>
      <c r="KL379">
        <v>0.40651559999999998</v>
      </c>
      <c r="KM379">
        <v>27.603619999999999</v>
      </c>
      <c r="KN379" s="1">
        <v>2.2785879999999998E-3</v>
      </c>
      <c r="KO379">
        <v>0.89463199999999998</v>
      </c>
      <c r="KP379">
        <v>0.40807300000000002</v>
      </c>
      <c r="KQ379">
        <v>27.69464</v>
      </c>
      <c r="KR379" s="1">
        <v>1.808308E-3</v>
      </c>
      <c r="KS379">
        <v>0.70816380000000001</v>
      </c>
      <c r="KT379">
        <v>0.41015109999999999</v>
      </c>
      <c r="KU379">
        <v>27.561450000000001</v>
      </c>
      <c r="KV379" s="1">
        <v>1.4588800000000001E-3</v>
      </c>
      <c r="KW379">
        <v>0.56908780000000003</v>
      </c>
      <c r="KX379">
        <v>0.41281079999999998</v>
      </c>
      <c r="KY379">
        <v>27.308440000000001</v>
      </c>
      <c r="KZ379" s="1">
        <v>1.213675E-3</v>
      </c>
      <c r="LA379">
        <v>0.47098889999999999</v>
      </c>
      <c r="LB379">
        <v>0.41612179999999999</v>
      </c>
      <c r="LC379">
        <v>26.985900000000001</v>
      </c>
      <c r="LD379" s="1">
        <v>1.0471619999999999E-3</v>
      </c>
      <c r="LE379">
        <v>0.4038505</v>
      </c>
      <c r="LF379">
        <v>0.41998590000000002</v>
      </c>
      <c r="LG379">
        <v>26.738219999999998</v>
      </c>
      <c r="LH379" s="1">
        <v>9.348631E-4</v>
      </c>
      <c r="LI379">
        <v>0.3580972</v>
      </c>
      <c r="LJ379">
        <v>0.42442629999999998</v>
      </c>
      <c r="LK379">
        <v>27.09506</v>
      </c>
      <c r="LL379" s="1">
        <v>8.5594499999999999E-4</v>
      </c>
      <c r="LM379">
        <v>0.32551829999999998</v>
      </c>
      <c r="LN379">
        <v>0.42949179999999998</v>
      </c>
      <c r="LO379">
        <v>27.3047</v>
      </c>
      <c r="LP379" s="1">
        <v>7.9753240000000002E-4</v>
      </c>
      <c r="LQ379">
        <v>0.30094690000000002</v>
      </c>
      <c r="LR379">
        <v>0.43517329999999999</v>
      </c>
      <c r="LS379">
        <v>27.578579999999999</v>
      </c>
      <c r="LT379" s="1">
        <v>7.5120069999999996E-4</v>
      </c>
      <c r="LU379">
        <v>0.28112419999999999</v>
      </c>
      <c r="LV379">
        <v>0.44153949999999997</v>
      </c>
      <c r="LW379">
        <v>28.071059999999999</v>
      </c>
      <c r="LX379" s="1">
        <v>7.1207460000000003E-4</v>
      </c>
      <c r="LY379">
        <v>0.26412360000000001</v>
      </c>
      <c r="LZ379">
        <v>0.4486792</v>
      </c>
      <c r="MA379">
        <v>28.301189999999998</v>
      </c>
      <c r="MB379" s="1">
        <v>6.7737760000000004E-4</v>
      </c>
      <c r="MC379">
        <v>0.2488389</v>
      </c>
      <c r="MD379">
        <v>0.45654919999999999</v>
      </c>
      <c r="ME379">
        <v>28.27657</v>
      </c>
      <c r="MF379" s="1">
        <v>6.4573009999999999E-4</v>
      </c>
      <c r="MG379">
        <v>0.23473820000000001</v>
      </c>
      <c r="MH379">
        <v>0.46537539999999999</v>
      </c>
      <c r="MI379">
        <v>28.138400000000001</v>
      </c>
      <c r="MJ379" s="1">
        <v>6.1638269999999998E-4</v>
      </c>
      <c r="MK379">
        <v>0.2215259</v>
      </c>
      <c r="ML379">
        <v>0.4752709</v>
      </c>
      <c r="MM379">
        <v>28.042840000000002</v>
      </c>
      <c r="MN379" s="1">
        <v>5.889736E-4</v>
      </c>
      <c r="MO379">
        <v>0.20906279999999999</v>
      </c>
      <c r="MP379">
        <v>0.48604900000000001</v>
      </c>
      <c r="MQ379">
        <v>28.41</v>
      </c>
      <c r="MR379" s="1">
        <v>5.6316009999999998E-4</v>
      </c>
      <c r="MS379">
        <v>0.1972786</v>
      </c>
      <c r="MT379">
        <v>0.49802970000000002</v>
      </c>
      <c r="MU379">
        <v>28.696280000000002</v>
      </c>
      <c r="MV379" s="1">
        <v>5.3892610000000004E-4</v>
      </c>
      <c r="MW379">
        <v>0.18609390000000001</v>
      </c>
      <c r="MX379">
        <v>0.51111609999999996</v>
      </c>
      <c r="MY379">
        <v>28.857780000000002</v>
      </c>
      <c r="MZ379" s="1">
        <v>5.1589660000000005E-4</v>
      </c>
      <c r="NA379">
        <v>0.17548169999999999</v>
      </c>
      <c r="NB379">
        <v>0.52525999999999995</v>
      </c>
      <c r="NC379">
        <v>28.99166</v>
      </c>
      <c r="ND379" s="1">
        <v>4.940147E-4</v>
      </c>
      <c r="NE379">
        <v>0.16540820000000001</v>
      </c>
      <c r="NF379">
        <v>0.54042140000000005</v>
      </c>
      <c r="NG379">
        <v>28.858460000000001</v>
      </c>
      <c r="NH379" s="1">
        <v>4.731262E-4</v>
      </c>
      <c r="NI379">
        <v>0.15585959999999999</v>
      </c>
      <c r="NJ379">
        <v>0.55717890000000003</v>
      </c>
      <c r="NK379">
        <v>28.72315</v>
      </c>
      <c r="NL379" s="1">
        <v>4.533265E-4</v>
      </c>
      <c r="NM379">
        <v>0.14677280000000001</v>
      </c>
      <c r="NN379">
        <v>0.57556640000000003</v>
      </c>
      <c r="NO379">
        <v>28.572579999999999</v>
      </c>
      <c r="NP379" s="1">
        <v>4.3453969999999998E-4</v>
      </c>
      <c r="NQ379">
        <v>0.13815169999999999</v>
      </c>
      <c r="NR379">
        <v>0.59565690000000004</v>
      </c>
      <c r="NS379">
        <v>28.342700000000001</v>
      </c>
      <c r="NT379" s="1">
        <v>4.1666780000000002E-4</v>
      </c>
      <c r="NU379">
        <v>0.1299853</v>
      </c>
      <c r="NV379">
        <v>0.61766580000000004</v>
      </c>
      <c r="NW379">
        <v>28.168399999999998</v>
      </c>
      <c r="NX379" s="1">
        <v>3.996084E-4</v>
      </c>
      <c r="NY379">
        <v>0.122227</v>
      </c>
      <c r="NZ379">
        <v>0.64177580000000001</v>
      </c>
      <c r="OA379">
        <v>28.160309999999999</v>
      </c>
      <c r="OB379" s="1">
        <v>3.8343920000000003E-4</v>
      </c>
      <c r="OC379">
        <v>0.1149041</v>
      </c>
      <c r="OD379">
        <v>0.66846499999999998</v>
      </c>
      <c r="OE379">
        <v>27.962859999999999</v>
      </c>
      <c r="OF379" s="1">
        <v>3.6802310000000002E-4</v>
      </c>
      <c r="OG379">
        <v>0.1079339</v>
      </c>
      <c r="OH379">
        <v>0.69790660000000004</v>
      </c>
      <c r="OI379">
        <v>27.84348</v>
      </c>
      <c r="OJ379" s="1">
        <v>3.5330520000000001E-4</v>
      </c>
      <c r="OK379">
        <v>0.1013196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1.081213</v>
      </c>
      <c r="G380">
        <v>25.58738</v>
      </c>
      <c r="H380">
        <v>0</v>
      </c>
      <c r="I380">
        <v>0</v>
      </c>
      <c r="J380">
        <v>1.083596</v>
      </c>
      <c r="K380">
        <v>25.409479999999999</v>
      </c>
      <c r="L380">
        <v>0</v>
      </c>
      <c r="M380">
        <v>0</v>
      </c>
      <c r="N380">
        <v>1.0850059999999999</v>
      </c>
      <c r="O380">
        <v>25.387869999999999</v>
      </c>
      <c r="P380">
        <v>0</v>
      </c>
      <c r="Q380">
        <v>0</v>
      </c>
      <c r="R380">
        <v>1.085869</v>
      </c>
      <c r="S380">
        <v>25.188279999999999</v>
      </c>
      <c r="T380">
        <v>0</v>
      </c>
      <c r="U380">
        <v>0</v>
      </c>
      <c r="V380">
        <v>1.086549</v>
      </c>
      <c r="W380">
        <v>24.9695</v>
      </c>
      <c r="X380">
        <v>0</v>
      </c>
      <c r="Y380">
        <v>0</v>
      </c>
      <c r="Z380">
        <v>1.0872679999999999</v>
      </c>
      <c r="AA380">
        <v>24.760480000000001</v>
      </c>
      <c r="AB380">
        <v>0</v>
      </c>
      <c r="AC380">
        <v>0</v>
      </c>
      <c r="AD380">
        <v>1.088058</v>
      </c>
      <c r="AE380">
        <v>24.517589999999998</v>
      </c>
      <c r="AF380">
        <v>0</v>
      </c>
      <c r="AG380">
        <v>0</v>
      </c>
      <c r="AH380">
        <v>1.0881050000000001</v>
      </c>
      <c r="AI380">
        <v>24.277290000000001</v>
      </c>
      <c r="AJ380">
        <v>0</v>
      </c>
      <c r="AK380">
        <v>0</v>
      </c>
      <c r="AL380">
        <v>1.0870169999999999</v>
      </c>
      <c r="AM380">
        <v>24.355219999999999</v>
      </c>
      <c r="AN380">
        <v>0</v>
      </c>
      <c r="AO380">
        <v>0</v>
      </c>
      <c r="AP380">
        <v>1.0845370000000001</v>
      </c>
      <c r="AQ380">
        <v>24.28369</v>
      </c>
      <c r="AR380">
        <v>0</v>
      </c>
      <c r="AS380">
        <v>0</v>
      </c>
      <c r="AT380">
        <v>1.0809679999999999</v>
      </c>
      <c r="AU380">
        <v>24.130459999999999</v>
      </c>
      <c r="AV380">
        <v>0</v>
      </c>
      <c r="AW380">
        <v>0</v>
      </c>
      <c r="AX380">
        <v>1.0766230000000001</v>
      </c>
      <c r="AY380">
        <v>23.972149999999999</v>
      </c>
      <c r="AZ380">
        <v>0</v>
      </c>
      <c r="BA380">
        <v>0</v>
      </c>
      <c r="BB380">
        <v>1.071572</v>
      </c>
      <c r="BC380">
        <v>23.815480000000001</v>
      </c>
      <c r="BD380">
        <v>0</v>
      </c>
      <c r="BE380">
        <v>0</v>
      </c>
      <c r="BF380">
        <v>1.0659110000000001</v>
      </c>
      <c r="BG380">
        <v>23.668500000000002</v>
      </c>
      <c r="BH380">
        <v>0</v>
      </c>
      <c r="BI380">
        <v>0</v>
      </c>
      <c r="BJ380">
        <v>1.059849</v>
      </c>
      <c r="BK380">
        <v>23.63861</v>
      </c>
      <c r="BL380">
        <v>0</v>
      </c>
      <c r="BM380">
        <v>0</v>
      </c>
      <c r="BN380">
        <v>1.0538069999999999</v>
      </c>
      <c r="BO380">
        <v>23.849689999999999</v>
      </c>
      <c r="BP380">
        <v>0</v>
      </c>
      <c r="BQ380">
        <v>0</v>
      </c>
      <c r="BR380">
        <v>1.047383</v>
      </c>
      <c r="BS380">
        <v>24.251830000000002</v>
      </c>
      <c r="BT380">
        <v>0</v>
      </c>
      <c r="BU380">
        <v>0</v>
      </c>
      <c r="BV380">
        <v>1.040942</v>
      </c>
      <c r="BW380">
        <v>24.67248</v>
      </c>
      <c r="BX380">
        <v>0</v>
      </c>
      <c r="BY380">
        <v>0</v>
      </c>
      <c r="BZ380">
        <v>1.0344180000000001</v>
      </c>
      <c r="CA380">
        <v>24.938610000000001</v>
      </c>
      <c r="CB380">
        <v>1.287557E-34</v>
      </c>
      <c r="CC380">
        <v>1.9996539999999999E-32</v>
      </c>
      <c r="CD380">
        <v>1.0276460000000001</v>
      </c>
      <c r="CE380">
        <v>24.83417</v>
      </c>
      <c r="CF380">
        <v>9.0616029999999995E-26</v>
      </c>
      <c r="CG380">
        <v>1.4970269999999999E-23</v>
      </c>
      <c r="CH380">
        <v>1.0207539999999999</v>
      </c>
      <c r="CI380">
        <v>24.772760000000002</v>
      </c>
      <c r="CJ380" s="1">
        <v>1.903846E-19</v>
      </c>
      <c r="CK380" s="1">
        <v>2.9506679999999998E-17</v>
      </c>
      <c r="CL380">
        <v>1.0140560000000001</v>
      </c>
      <c r="CM380">
        <v>24.614429999999999</v>
      </c>
      <c r="CN380" s="1">
        <v>5.4660379999999999E-14</v>
      </c>
      <c r="CO380" s="1">
        <v>9.4959309999999997E-12</v>
      </c>
      <c r="CP380">
        <v>1.007172</v>
      </c>
      <c r="CQ380">
        <v>24.406549999999999</v>
      </c>
      <c r="CR380" s="1">
        <v>2.2629319999999999E-10</v>
      </c>
      <c r="CS380" s="1">
        <v>4.1892680000000001E-8</v>
      </c>
      <c r="CT380">
        <v>1.0000389999999999</v>
      </c>
      <c r="CU380">
        <v>24.494779999999999</v>
      </c>
      <c r="CV380" s="1">
        <v>1.306421E-7</v>
      </c>
      <c r="CW380" s="1">
        <v>2.538963E-5</v>
      </c>
      <c r="CX380">
        <v>0.99345309999999998</v>
      </c>
      <c r="CY380">
        <v>24.70326</v>
      </c>
      <c r="CZ380" s="1">
        <v>2.0549180000000002E-5</v>
      </c>
      <c r="DA380" s="1">
        <v>4.1522399999999998E-3</v>
      </c>
      <c r="DB380">
        <v>0.98726420000000004</v>
      </c>
      <c r="DC380">
        <v>24.793679999999998</v>
      </c>
      <c r="DD380" s="1">
        <v>1.1939100000000001E-3</v>
      </c>
      <c r="DE380" s="1">
        <v>0.2496623</v>
      </c>
      <c r="DF380">
        <v>0.98189910000000002</v>
      </c>
      <c r="DG380">
        <v>24.860029999999998</v>
      </c>
      <c r="DH380" s="1">
        <v>3.0536190000000001E-2</v>
      </c>
      <c r="DI380" s="1">
        <v>6.5928959999999996</v>
      </c>
      <c r="DJ380">
        <v>0.97552570000000005</v>
      </c>
      <c r="DK380">
        <v>24.754470000000001</v>
      </c>
      <c r="DL380" s="1">
        <v>0.3908142</v>
      </c>
      <c r="DM380" s="1">
        <v>86.953190000000006</v>
      </c>
      <c r="DN380">
        <v>0.96905010000000003</v>
      </c>
      <c r="DO380">
        <v>24.631900000000002</v>
      </c>
      <c r="DP380" s="1">
        <v>2.757317</v>
      </c>
      <c r="DQ380" s="1">
        <v>630.75480000000005</v>
      </c>
      <c r="DR380">
        <v>0.96270500000000003</v>
      </c>
      <c r="DS380">
        <v>24.447510000000001</v>
      </c>
      <c r="DT380" s="1">
        <v>11.57225</v>
      </c>
      <c r="DU380">
        <v>2718.413</v>
      </c>
      <c r="DV380">
        <v>0.95762259999999999</v>
      </c>
      <c r="DW380">
        <v>23.989070000000002</v>
      </c>
      <c r="DX380" s="1">
        <v>30.4847</v>
      </c>
      <c r="DY380">
        <v>7337.5990000000002</v>
      </c>
      <c r="DZ380">
        <v>0.95174369999999997</v>
      </c>
      <c r="EA380">
        <v>23.732119999999998</v>
      </c>
      <c r="EB380">
        <v>53.641190000000002</v>
      </c>
      <c r="EC380">
        <v>13215.31</v>
      </c>
      <c r="ED380">
        <v>0.94572350000000005</v>
      </c>
      <c r="EE380">
        <v>23.614529999999998</v>
      </c>
      <c r="EF380">
        <v>66.51885</v>
      </c>
      <c r="EG380">
        <v>16743.28</v>
      </c>
      <c r="EH380">
        <v>0.93926569999999998</v>
      </c>
      <c r="EI380">
        <v>23.760850000000001</v>
      </c>
      <c r="EJ380">
        <v>60.825769999999999</v>
      </c>
      <c r="EK380">
        <v>15620.38</v>
      </c>
      <c r="EL380">
        <v>0.93341350000000001</v>
      </c>
      <c r="EM380">
        <v>23.964510000000001</v>
      </c>
      <c r="EN380">
        <v>42.660640000000001</v>
      </c>
      <c r="EO380">
        <v>11160.49</v>
      </c>
      <c r="EP380">
        <v>0.92724569999999995</v>
      </c>
      <c r="EQ380">
        <v>23.947130000000001</v>
      </c>
      <c r="ER380">
        <v>23.540410000000001</v>
      </c>
      <c r="ES380">
        <v>6269.3909999999996</v>
      </c>
      <c r="ET380">
        <v>0.92105950000000003</v>
      </c>
      <c r="EU380">
        <v>23.801310000000001</v>
      </c>
      <c r="EV380">
        <v>10.59249</v>
      </c>
      <c r="EW380">
        <v>2867.0369999999998</v>
      </c>
      <c r="EX380">
        <v>0.91457889999999997</v>
      </c>
      <c r="EY380">
        <v>23.668389999999999</v>
      </c>
      <c r="EZ380">
        <v>4.0027229999999996</v>
      </c>
      <c r="FA380">
        <v>1099.982</v>
      </c>
      <c r="FB380">
        <v>0.90863159999999998</v>
      </c>
      <c r="FC380">
        <v>23.606919999999999</v>
      </c>
      <c r="FD380">
        <v>1.3175619999999999</v>
      </c>
      <c r="FE380">
        <v>366.34679999999997</v>
      </c>
      <c r="FF380">
        <v>0.90147390000000005</v>
      </c>
      <c r="FG380">
        <v>24.028030000000001</v>
      </c>
      <c r="FH380">
        <v>0.40947420000000001</v>
      </c>
      <c r="FI380">
        <v>114.52719999999999</v>
      </c>
      <c r="FJ380">
        <v>0.89544170000000001</v>
      </c>
      <c r="FK380">
        <v>24.277930000000001</v>
      </c>
      <c r="FL380">
        <v>0.1482473</v>
      </c>
      <c r="FM380">
        <v>40.877270000000003</v>
      </c>
      <c r="FN380">
        <v>0.88986549999999998</v>
      </c>
      <c r="FO380">
        <v>24.496590000000001</v>
      </c>
      <c r="FP380">
        <v>8.2692699999999994E-2</v>
      </c>
      <c r="FQ380">
        <v>22.16994</v>
      </c>
      <c r="FR380">
        <v>0.88642600000000005</v>
      </c>
      <c r="FS380">
        <v>24.649699999999999</v>
      </c>
      <c r="FT380">
        <v>6.8100629999999995E-2</v>
      </c>
      <c r="FU380">
        <v>17.960920000000002</v>
      </c>
      <c r="FV380">
        <v>0.88271960000000005</v>
      </c>
      <c r="FW380">
        <v>24.713819999999998</v>
      </c>
      <c r="FX380">
        <v>6.4009380000000005E-2</v>
      </c>
      <c r="FY380">
        <v>16.842310000000001</v>
      </c>
      <c r="FZ380">
        <v>0.87878840000000003</v>
      </c>
      <c r="GA380">
        <v>24.651150000000001</v>
      </c>
      <c r="GB380">
        <v>6.088557E-2</v>
      </c>
      <c r="GC380">
        <v>16.03736</v>
      </c>
      <c r="GD380">
        <v>0.87548579999999998</v>
      </c>
      <c r="GE380">
        <v>24.46895</v>
      </c>
      <c r="GF380">
        <v>5.7094850000000003E-2</v>
      </c>
      <c r="GG380">
        <v>15.055619999999999</v>
      </c>
      <c r="GH380">
        <v>0.87264019999999998</v>
      </c>
      <c r="GI380">
        <v>24.278839999999999</v>
      </c>
      <c r="GJ380">
        <v>5.282709E-2</v>
      </c>
      <c r="GK380">
        <v>13.93313</v>
      </c>
      <c r="GL380">
        <v>0.86980040000000003</v>
      </c>
      <c r="GM380">
        <v>24.529319999999998</v>
      </c>
      <c r="GN380">
        <v>4.83752E-2</v>
      </c>
      <c r="GO380">
        <v>12.758749999999999</v>
      </c>
      <c r="GP380">
        <v>0.86666949999999998</v>
      </c>
      <c r="GQ380">
        <v>24.72072</v>
      </c>
      <c r="GR380" s="1">
        <v>4.4014999999999999E-2</v>
      </c>
      <c r="GS380">
        <v>11.61042</v>
      </c>
      <c r="GT380">
        <v>0.86362300000000003</v>
      </c>
      <c r="GU380">
        <v>25.048169999999999</v>
      </c>
      <c r="GV380">
        <v>3.9982070000000001E-2</v>
      </c>
      <c r="GW380">
        <v>10.54354</v>
      </c>
      <c r="GX380">
        <v>0.86070340000000001</v>
      </c>
      <c r="GY380">
        <v>25.530609999999999</v>
      </c>
      <c r="GZ380" s="1">
        <v>3.633662E-2</v>
      </c>
      <c r="HA380">
        <v>9.581175</v>
      </c>
      <c r="HB380">
        <v>0.85805500000000001</v>
      </c>
      <c r="HC380">
        <v>25.849499999999999</v>
      </c>
      <c r="HD380">
        <v>3.3056229999999999E-2</v>
      </c>
      <c r="HE380">
        <v>8.7182949999999995</v>
      </c>
      <c r="HF380">
        <v>0.85524330000000004</v>
      </c>
      <c r="HG380">
        <v>25.918240000000001</v>
      </c>
      <c r="HH380" s="1">
        <v>2.999574E-2</v>
      </c>
      <c r="HI380">
        <v>7.9168900000000004</v>
      </c>
      <c r="HJ380">
        <v>0.85236190000000001</v>
      </c>
      <c r="HK380">
        <v>25.928049999999999</v>
      </c>
      <c r="HL380" s="1">
        <v>2.72394E-2</v>
      </c>
      <c r="HM380">
        <v>7.1970749999999999</v>
      </c>
      <c r="HN380">
        <v>0.84950079999999994</v>
      </c>
      <c r="HO380">
        <v>25.795310000000001</v>
      </c>
      <c r="HP380" s="1">
        <v>2.4741719999999998E-2</v>
      </c>
      <c r="HQ380">
        <v>6.5474300000000003</v>
      </c>
      <c r="HR380">
        <v>0.84717699999999996</v>
      </c>
      <c r="HS380">
        <v>25.986899999999999</v>
      </c>
      <c r="HT380">
        <v>2.2467299999999999E-2</v>
      </c>
      <c r="HU380">
        <v>5.952674</v>
      </c>
      <c r="HV380">
        <v>0.84514909999999999</v>
      </c>
      <c r="HW380">
        <v>26.200369999999999</v>
      </c>
      <c r="HX380" s="1">
        <v>2.040409E-2</v>
      </c>
      <c r="HY380">
        <v>5.4115130000000002</v>
      </c>
      <c r="HZ380">
        <v>0.84290189999999998</v>
      </c>
      <c r="IA380">
        <v>26.446709999999999</v>
      </c>
      <c r="IB380" s="1">
        <v>1.8540919999999999E-2</v>
      </c>
      <c r="IC380">
        <v>4.9251019999999999</v>
      </c>
      <c r="ID380">
        <v>0.84170849999999997</v>
      </c>
      <c r="IE380">
        <v>26.81307</v>
      </c>
      <c r="IF380" s="1">
        <v>1.6865399999999999E-2</v>
      </c>
      <c r="IG380">
        <v>4.4826499999999996</v>
      </c>
      <c r="IH380">
        <v>0.84126299999999998</v>
      </c>
      <c r="II380">
        <v>26.897500000000001</v>
      </c>
      <c r="IJ380" s="1">
        <v>1.5338610000000001E-2</v>
      </c>
      <c r="IK380">
        <v>4.0761390000000004</v>
      </c>
      <c r="IL380">
        <v>0.840978</v>
      </c>
      <c r="IM380">
        <v>26.8993</v>
      </c>
      <c r="IN380" s="1">
        <v>1.395236E-2</v>
      </c>
      <c r="IO380">
        <v>3.7064650000000001</v>
      </c>
      <c r="IP380">
        <v>0.84093799999999996</v>
      </c>
      <c r="IQ380">
        <v>26.895910000000001</v>
      </c>
      <c r="IR380" s="1">
        <v>1.2695100000000001E-2</v>
      </c>
      <c r="IS380">
        <v>3.3718249999999999</v>
      </c>
      <c r="IT380">
        <v>0.84108139999999998</v>
      </c>
      <c r="IU380">
        <v>26.735040000000001</v>
      </c>
      <c r="IV380" s="1">
        <v>1.1548259999999999E-2</v>
      </c>
      <c r="IW380">
        <v>3.0656870000000001</v>
      </c>
      <c r="IX380">
        <v>0.84137200000000001</v>
      </c>
      <c r="IY380">
        <v>26.81973</v>
      </c>
      <c r="IZ380" s="1">
        <v>1.048606E-2</v>
      </c>
      <c r="JA380">
        <v>2.782489</v>
      </c>
      <c r="JB380">
        <v>0.84184029999999999</v>
      </c>
      <c r="JC380">
        <v>26.586269999999999</v>
      </c>
      <c r="JD380" s="1">
        <v>9.4924209999999992E-3</v>
      </c>
      <c r="JE380">
        <v>2.5177990000000001</v>
      </c>
      <c r="JF380">
        <v>0.84240729999999997</v>
      </c>
      <c r="JG380">
        <v>26.536200000000001</v>
      </c>
      <c r="JH380" s="1">
        <v>8.5668600000000008E-3</v>
      </c>
      <c r="JI380">
        <v>2.271163</v>
      </c>
      <c r="JJ380">
        <v>0.84312030000000004</v>
      </c>
      <c r="JK380">
        <v>26.34262</v>
      </c>
      <c r="JL380" s="1">
        <v>7.6770939999999998E-3</v>
      </c>
      <c r="JM380">
        <v>2.0346669999999998</v>
      </c>
      <c r="JN380">
        <v>0.84398410000000001</v>
      </c>
      <c r="JO380">
        <v>26.338100000000001</v>
      </c>
      <c r="JP380" s="1">
        <v>6.8229889999999998E-3</v>
      </c>
      <c r="JQ380">
        <v>1.8078510000000001</v>
      </c>
      <c r="JR380">
        <v>0.84479780000000004</v>
      </c>
      <c r="JS380">
        <v>26.575749999999999</v>
      </c>
      <c r="JT380" s="1">
        <v>5.9991580000000001E-3</v>
      </c>
      <c r="JU380">
        <v>1.589515</v>
      </c>
      <c r="JV380">
        <v>0.8456321</v>
      </c>
      <c r="JW380">
        <v>26.801130000000001</v>
      </c>
      <c r="JX380" s="1">
        <v>5.1955079999999997E-3</v>
      </c>
      <c r="JY380">
        <v>1.3768720000000001</v>
      </c>
      <c r="JZ380">
        <v>0.84657190000000004</v>
      </c>
      <c r="KA380">
        <v>26.945879999999999</v>
      </c>
      <c r="KB380" s="1">
        <v>4.4084959999999996E-3</v>
      </c>
      <c r="KC380">
        <v>1.1688000000000001</v>
      </c>
      <c r="KD380">
        <v>0.84744209999999998</v>
      </c>
      <c r="KE380">
        <v>27.420269999999999</v>
      </c>
      <c r="KF380" s="1">
        <v>3.649486E-3</v>
      </c>
      <c r="KG380">
        <v>0.96830669999999996</v>
      </c>
      <c r="KH380">
        <v>0.84809230000000002</v>
      </c>
      <c r="KI380">
        <v>27.50093</v>
      </c>
      <c r="KJ380" s="1">
        <v>2.9490530000000001E-3</v>
      </c>
      <c r="KK380">
        <v>0.78306220000000004</v>
      </c>
      <c r="KL380">
        <v>0.84832759999999996</v>
      </c>
      <c r="KM380">
        <v>27.607810000000001</v>
      </c>
      <c r="KN380" s="1">
        <v>2.3450760000000002E-3</v>
      </c>
      <c r="KO380">
        <v>0.62300719999999998</v>
      </c>
      <c r="KP380">
        <v>0.84819500000000003</v>
      </c>
      <c r="KQ380">
        <v>27.707059999999998</v>
      </c>
      <c r="KR380" s="1">
        <v>1.860125E-3</v>
      </c>
      <c r="KS380">
        <v>0.49403429999999998</v>
      </c>
      <c r="KT380">
        <v>0.84790520000000003</v>
      </c>
      <c r="KU380">
        <v>27.559229999999999</v>
      </c>
      <c r="KV380" s="1">
        <v>1.4968519999999999E-3</v>
      </c>
      <c r="KW380">
        <v>0.39704450000000002</v>
      </c>
      <c r="KX380">
        <v>0.84743869999999999</v>
      </c>
      <c r="KY380">
        <v>27.29448</v>
      </c>
      <c r="KZ380" s="1">
        <v>1.24026E-3</v>
      </c>
      <c r="LA380">
        <v>0.32831900000000003</v>
      </c>
      <c r="LB380">
        <v>0.84693680000000005</v>
      </c>
      <c r="LC380">
        <v>26.985810000000001</v>
      </c>
      <c r="LD380" s="1">
        <v>1.0654010000000001E-3</v>
      </c>
      <c r="LE380">
        <v>0.28142200000000001</v>
      </c>
      <c r="LF380">
        <v>0.84640919999999997</v>
      </c>
      <c r="LG380">
        <v>26.745760000000001</v>
      </c>
      <c r="LH380" s="1">
        <v>9.4761209999999995E-4</v>
      </c>
      <c r="LI380">
        <v>0.24984619999999999</v>
      </c>
      <c r="LJ380">
        <v>0.84593719999999994</v>
      </c>
      <c r="LK380">
        <v>27.119330000000001</v>
      </c>
      <c r="LL380" s="1">
        <v>8.6540260000000002E-4</v>
      </c>
      <c r="LM380">
        <v>0.2278937</v>
      </c>
      <c r="LN380">
        <v>0.84542329999999999</v>
      </c>
      <c r="LO380">
        <v>27.313500000000001</v>
      </c>
      <c r="LP380" s="1">
        <v>8.0497019999999997E-4</v>
      </c>
      <c r="LQ380">
        <v>0.21181949999999999</v>
      </c>
      <c r="LR380">
        <v>0.84485790000000005</v>
      </c>
      <c r="LS380">
        <v>27.565460000000002</v>
      </c>
      <c r="LT380" s="1">
        <v>7.5747239999999995E-4</v>
      </c>
      <c r="LU380">
        <v>0.1992718</v>
      </c>
      <c r="LV380">
        <v>0.84425439999999996</v>
      </c>
      <c r="LW380">
        <v>28.048369999999998</v>
      </c>
      <c r="LX380" s="1">
        <v>7.1764419999999999E-4</v>
      </c>
      <c r="LY380">
        <v>0.1888099</v>
      </c>
      <c r="LZ380">
        <v>0.84366249999999998</v>
      </c>
      <c r="MA380">
        <v>28.245799999999999</v>
      </c>
      <c r="MB380" s="1">
        <v>6.8252850000000002E-4</v>
      </c>
      <c r="MC380">
        <v>0.17962230000000001</v>
      </c>
      <c r="MD380">
        <v>0.84304789999999996</v>
      </c>
      <c r="ME380">
        <v>28.192</v>
      </c>
      <c r="MF380" s="1">
        <v>6.5055790000000005E-4</v>
      </c>
      <c r="MG380">
        <v>0.17125280000000001</v>
      </c>
      <c r="MH380">
        <v>0.84252510000000003</v>
      </c>
      <c r="MI380">
        <v>28.078569999999999</v>
      </c>
      <c r="MJ380" s="1">
        <v>6.2094359999999998E-4</v>
      </c>
      <c r="MK380">
        <v>0.16349939999999999</v>
      </c>
      <c r="ML380">
        <v>0.84196510000000002</v>
      </c>
      <c r="MM380">
        <v>28.010149999999999</v>
      </c>
      <c r="MN380" s="1">
        <v>5.9330020000000002E-4</v>
      </c>
      <c r="MO380">
        <v>0.15626999999999999</v>
      </c>
      <c r="MP380">
        <v>0.8415108</v>
      </c>
      <c r="MQ380">
        <v>28.406099999999999</v>
      </c>
      <c r="MR380" s="1">
        <v>5.6729580000000005E-4</v>
      </c>
      <c r="MS380">
        <v>0.1494453</v>
      </c>
      <c r="MT380">
        <v>0.84107019999999999</v>
      </c>
      <c r="MU380">
        <v>28.696709999999999</v>
      </c>
      <c r="MV380" s="1">
        <v>5.4287400000000005E-4</v>
      </c>
      <c r="MW380">
        <v>0.1430051</v>
      </c>
      <c r="MX380">
        <v>0.84079020000000004</v>
      </c>
      <c r="MY380">
        <v>28.839449999999999</v>
      </c>
      <c r="MZ380" s="1">
        <v>5.1969760000000005E-4</v>
      </c>
      <c r="NA380">
        <v>0.13690830000000001</v>
      </c>
      <c r="NB380">
        <v>0.84049419999999997</v>
      </c>
      <c r="NC380">
        <v>28.958659999999998</v>
      </c>
      <c r="ND380" s="1">
        <v>4.9760500000000003E-4</v>
      </c>
      <c r="NE380">
        <v>0.13107099999999999</v>
      </c>
      <c r="NF380">
        <v>0.84027499999999999</v>
      </c>
      <c r="NG380">
        <v>28.792760000000001</v>
      </c>
      <c r="NH380" s="1">
        <v>4.7657450000000002E-4</v>
      </c>
      <c r="NI380">
        <v>0.12551709999999999</v>
      </c>
      <c r="NJ380">
        <v>0.84016199999999996</v>
      </c>
      <c r="NK380">
        <v>28.634709999999998</v>
      </c>
      <c r="NL380" s="1">
        <v>4.566374E-4</v>
      </c>
      <c r="NM380">
        <v>0.12022529999999999</v>
      </c>
      <c r="NN380">
        <v>0.84009259999999997</v>
      </c>
      <c r="NO380">
        <v>28.50009</v>
      </c>
      <c r="NP380" s="1">
        <v>4.3768989999999999E-4</v>
      </c>
      <c r="NQ380">
        <v>0.1151845</v>
      </c>
      <c r="NR380">
        <v>0.84009889999999998</v>
      </c>
      <c r="NS380">
        <v>28.292290000000001</v>
      </c>
      <c r="NT380" s="1">
        <v>4.1967730000000002E-4</v>
      </c>
      <c r="NU380">
        <v>0.11039259999999999</v>
      </c>
      <c r="NV380">
        <v>0.84005359999999996</v>
      </c>
      <c r="NW380">
        <v>28.152159999999999</v>
      </c>
      <c r="NX380" s="1">
        <v>4.0245750000000001E-4</v>
      </c>
      <c r="NY380">
        <v>0.1058113</v>
      </c>
      <c r="NZ380">
        <v>0.84019889999999997</v>
      </c>
      <c r="OA380">
        <v>28.16085</v>
      </c>
      <c r="OB380" s="1">
        <v>3.8615779999999998E-4</v>
      </c>
      <c r="OC380">
        <v>0.10146520000000001</v>
      </c>
      <c r="OD380">
        <v>0.84046419999999999</v>
      </c>
      <c r="OE380">
        <v>27.945219999999999</v>
      </c>
      <c r="OF380" s="1">
        <v>3.7064500000000001E-4</v>
      </c>
      <c r="OG380">
        <v>9.7312079999999995E-2</v>
      </c>
      <c r="OH380">
        <v>0.84090849999999995</v>
      </c>
      <c r="OI380">
        <v>27.801770000000001</v>
      </c>
      <c r="OJ380" s="1">
        <v>3.5581330000000001E-4</v>
      </c>
      <c r="OK380">
        <v>9.3316609999999994E-2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0.43852089999999999</v>
      </c>
      <c r="G381">
        <v>25.626000000000001</v>
      </c>
      <c r="H381">
        <v>0</v>
      </c>
      <c r="I381">
        <v>0</v>
      </c>
      <c r="J381">
        <v>0.43968770000000001</v>
      </c>
      <c r="K381">
        <v>25.443909999999999</v>
      </c>
      <c r="L381">
        <v>0</v>
      </c>
      <c r="M381">
        <v>0</v>
      </c>
      <c r="N381">
        <v>0.44047619999999998</v>
      </c>
      <c r="O381">
        <v>25.41789</v>
      </c>
      <c r="P381">
        <v>0</v>
      </c>
      <c r="Q381">
        <v>0</v>
      </c>
      <c r="R381">
        <v>0.44101829999999997</v>
      </c>
      <c r="S381">
        <v>25.214110000000002</v>
      </c>
      <c r="T381">
        <v>0</v>
      </c>
      <c r="U381">
        <v>0</v>
      </c>
      <c r="V381">
        <v>0.44146449999999998</v>
      </c>
      <c r="W381">
        <v>24.992470000000001</v>
      </c>
      <c r="X381">
        <v>0</v>
      </c>
      <c r="Y381">
        <v>0</v>
      </c>
      <c r="Z381">
        <v>0.44191750000000002</v>
      </c>
      <c r="AA381">
        <v>24.783090000000001</v>
      </c>
      <c r="AB381">
        <v>0</v>
      </c>
      <c r="AC381">
        <v>0</v>
      </c>
      <c r="AD381">
        <v>0.44239079999999997</v>
      </c>
      <c r="AE381">
        <v>24.540970000000002</v>
      </c>
      <c r="AF381">
        <v>0</v>
      </c>
      <c r="AG381">
        <v>0</v>
      </c>
      <c r="AH381">
        <v>0.44253870000000001</v>
      </c>
      <c r="AI381">
        <v>24.300380000000001</v>
      </c>
      <c r="AJ381">
        <v>0</v>
      </c>
      <c r="AK381">
        <v>0</v>
      </c>
      <c r="AL381">
        <v>0.44226019999999999</v>
      </c>
      <c r="AM381">
        <v>24.37566</v>
      </c>
      <c r="AN381">
        <v>0</v>
      </c>
      <c r="AO381">
        <v>0</v>
      </c>
      <c r="AP381">
        <v>0.44141750000000002</v>
      </c>
      <c r="AQ381">
        <v>24.300509999999999</v>
      </c>
      <c r="AR381">
        <v>0</v>
      </c>
      <c r="AS381">
        <v>0</v>
      </c>
      <c r="AT381">
        <v>0.44012190000000001</v>
      </c>
      <c r="AU381">
        <v>24.14405</v>
      </c>
      <c r="AV381">
        <v>0</v>
      </c>
      <c r="AW381">
        <v>0</v>
      </c>
      <c r="AX381">
        <v>0.43847819999999998</v>
      </c>
      <c r="AY381">
        <v>23.978570000000001</v>
      </c>
      <c r="AZ381">
        <v>0</v>
      </c>
      <c r="BA381">
        <v>0</v>
      </c>
      <c r="BB381">
        <v>0.43650460000000002</v>
      </c>
      <c r="BC381">
        <v>23.81954</v>
      </c>
      <c r="BD381">
        <v>0</v>
      </c>
      <c r="BE381">
        <v>0</v>
      </c>
      <c r="BF381">
        <v>0.43426179999999998</v>
      </c>
      <c r="BG381">
        <v>23.668489999999998</v>
      </c>
      <c r="BH381">
        <v>0</v>
      </c>
      <c r="BI381">
        <v>0</v>
      </c>
      <c r="BJ381">
        <v>0.43181269999999999</v>
      </c>
      <c r="BK381">
        <v>23.63654</v>
      </c>
      <c r="BL381">
        <v>0</v>
      </c>
      <c r="BM381">
        <v>0</v>
      </c>
      <c r="BN381">
        <v>0.42937789999999998</v>
      </c>
      <c r="BO381">
        <v>23.845230000000001</v>
      </c>
      <c r="BP381">
        <v>0</v>
      </c>
      <c r="BQ381">
        <v>0</v>
      </c>
      <c r="BR381">
        <v>0.42671189999999998</v>
      </c>
      <c r="BS381">
        <v>24.242989999999999</v>
      </c>
      <c r="BT381">
        <v>0</v>
      </c>
      <c r="BU381">
        <v>0</v>
      </c>
      <c r="BV381">
        <v>0.42402899999999999</v>
      </c>
      <c r="BW381">
        <v>24.660710000000002</v>
      </c>
      <c r="BX381">
        <v>0</v>
      </c>
      <c r="BY381">
        <v>0</v>
      </c>
      <c r="BZ381">
        <v>0.42130020000000001</v>
      </c>
      <c r="CA381">
        <v>24.925709999999999</v>
      </c>
      <c r="CB381">
        <v>3.6237140000000001E-35</v>
      </c>
      <c r="CC381">
        <v>9.5751590000000006E-33</v>
      </c>
      <c r="CD381">
        <v>0.41844419999999999</v>
      </c>
      <c r="CE381">
        <v>24.81926</v>
      </c>
      <c r="CF381">
        <v>4.3296920000000002E-26</v>
      </c>
      <c r="CG381">
        <v>1.044054E-23</v>
      </c>
      <c r="CH381">
        <v>0.41555419999999998</v>
      </c>
      <c r="CI381">
        <v>24.750019999999999</v>
      </c>
      <c r="CJ381" s="1">
        <v>6.7505339999999999E-20</v>
      </c>
      <c r="CK381" s="1">
        <v>1.7255950000000001E-17</v>
      </c>
      <c r="CL381">
        <v>0.41270849999999998</v>
      </c>
      <c r="CM381">
        <v>24.59947</v>
      </c>
      <c r="CN381" s="1">
        <v>2.9160720000000002E-14</v>
      </c>
      <c r="CO381" s="1">
        <v>7.127483E-12</v>
      </c>
      <c r="CP381">
        <v>0.40979209999999999</v>
      </c>
      <c r="CQ381">
        <v>24.390550000000001</v>
      </c>
      <c r="CR381" s="1">
        <v>1.395685E-10</v>
      </c>
      <c r="CS381" s="1">
        <v>3.4571940000000001E-8</v>
      </c>
      <c r="CT381">
        <v>0.40675070000000002</v>
      </c>
      <c r="CU381">
        <v>24.483029999999999</v>
      </c>
      <c r="CV381" s="1">
        <v>8.8079449999999995E-8</v>
      </c>
      <c r="CW381" s="1">
        <v>2.219907E-5</v>
      </c>
      <c r="CX381">
        <v>0.40389960000000003</v>
      </c>
      <c r="CY381">
        <v>24.69192</v>
      </c>
      <c r="CZ381" s="1">
        <v>1.481668E-5</v>
      </c>
      <c r="DA381" s="1">
        <v>3.790084E-3</v>
      </c>
      <c r="DB381">
        <v>0.40127030000000002</v>
      </c>
      <c r="DC381">
        <v>24.778040000000001</v>
      </c>
      <c r="DD381" s="1">
        <v>9.1109899999999996E-4</v>
      </c>
      <c r="DE381" s="1">
        <v>0.2361789</v>
      </c>
      <c r="DF381">
        <v>0.39891589999999999</v>
      </c>
      <c r="DG381">
        <v>24.842490000000002</v>
      </c>
      <c r="DH381" s="1">
        <v>2.4487910000000002E-2</v>
      </c>
      <c r="DI381" s="1">
        <v>6.4349350000000003</v>
      </c>
      <c r="DJ381">
        <v>0.39614670000000002</v>
      </c>
      <c r="DK381">
        <v>24.73236</v>
      </c>
      <c r="DL381" s="1">
        <v>0.32751130000000001</v>
      </c>
      <c r="DM381" s="1">
        <v>87.244519999999994</v>
      </c>
      <c r="DN381">
        <v>0.39336130000000002</v>
      </c>
      <c r="DO381">
        <v>24.608529999999998</v>
      </c>
      <c r="DP381" s="1">
        <v>2.4045730000000001</v>
      </c>
      <c r="DQ381" s="1">
        <v>648.67359999999996</v>
      </c>
      <c r="DR381">
        <v>0.390621</v>
      </c>
      <c r="DS381">
        <v>24.426950000000001</v>
      </c>
      <c r="DT381" s="1">
        <v>10.466049999999999</v>
      </c>
      <c r="DU381">
        <v>2858.819</v>
      </c>
      <c r="DV381">
        <v>0.38844479999999998</v>
      </c>
      <c r="DW381">
        <v>23.98733</v>
      </c>
      <c r="DX381">
        <v>28.545870000000001</v>
      </c>
      <c r="DY381">
        <v>7880.8360000000002</v>
      </c>
      <c r="DZ381">
        <v>0.3858356</v>
      </c>
      <c r="EA381">
        <v>23.732890000000001</v>
      </c>
      <c r="EB381">
        <v>51.795029999999997</v>
      </c>
      <c r="EC381">
        <v>14459.69</v>
      </c>
      <c r="ED381">
        <v>0.38330520000000001</v>
      </c>
      <c r="EE381">
        <v>23.61007</v>
      </c>
      <c r="EF381">
        <v>66.03931</v>
      </c>
      <c r="EG381">
        <v>18626.75</v>
      </c>
      <c r="EH381">
        <v>0.38068970000000002</v>
      </c>
      <c r="EI381">
        <v>23.743030000000001</v>
      </c>
      <c r="EJ381">
        <v>61.919960000000003</v>
      </c>
      <c r="EK381">
        <v>17637.14</v>
      </c>
      <c r="EL381">
        <v>0.37830449999999999</v>
      </c>
      <c r="EM381">
        <v>23.942699999999999</v>
      </c>
      <c r="EN381">
        <v>44.460529999999999</v>
      </c>
      <c r="EO381">
        <v>12776.09</v>
      </c>
      <c r="EP381">
        <v>0.37577159999999998</v>
      </c>
      <c r="EQ381">
        <v>23.92155</v>
      </c>
      <c r="ER381">
        <v>25.06221</v>
      </c>
      <c r="ES381">
        <v>7267.165</v>
      </c>
      <c r="ET381">
        <v>0.373228</v>
      </c>
      <c r="EU381">
        <v>23.77516</v>
      </c>
      <c r="EV381">
        <v>11.49356</v>
      </c>
      <c r="EW381">
        <v>3360.3980000000001</v>
      </c>
      <c r="EX381">
        <v>0.37057810000000002</v>
      </c>
      <c r="EY381">
        <v>23.64452</v>
      </c>
      <c r="EZ381">
        <v>4.4163969999999999</v>
      </c>
      <c r="FA381">
        <v>1301.8599999999999</v>
      </c>
      <c r="FB381">
        <v>0.36823879999999998</v>
      </c>
      <c r="FC381">
        <v>23.587399999999999</v>
      </c>
      <c r="FD381">
        <v>1.472701</v>
      </c>
      <c r="FE381">
        <v>437.03199999999998</v>
      </c>
      <c r="FF381">
        <v>0.36526609999999998</v>
      </c>
      <c r="FG381">
        <v>24.01427</v>
      </c>
      <c r="FH381">
        <v>0.45820820000000001</v>
      </c>
      <c r="FI381">
        <v>136.8836</v>
      </c>
      <c r="FJ381">
        <v>0.36281570000000002</v>
      </c>
      <c r="FK381">
        <v>24.263719999999999</v>
      </c>
      <c r="FL381">
        <v>0.1614642</v>
      </c>
      <c r="FM381">
        <v>48.205120000000001</v>
      </c>
      <c r="FN381">
        <v>0.36049189999999998</v>
      </c>
      <c r="FO381">
        <v>24.476310000000002</v>
      </c>
      <c r="FP381">
        <v>8.5819049999999994E-2</v>
      </c>
      <c r="FQ381">
        <v>25.478110000000001</v>
      </c>
      <c r="FR381">
        <v>0.35905920000000002</v>
      </c>
      <c r="FS381">
        <v>24.623629999999999</v>
      </c>
      <c r="FT381">
        <v>6.8823960000000003E-2</v>
      </c>
      <c r="FU381">
        <v>20.34751</v>
      </c>
      <c r="FV381">
        <v>0.3574813</v>
      </c>
      <c r="FW381">
        <v>24.687639999999998</v>
      </c>
      <c r="FX381">
        <v>6.4341250000000003E-2</v>
      </c>
      <c r="FY381">
        <v>19.03537</v>
      </c>
      <c r="FZ381">
        <v>0.35593920000000001</v>
      </c>
      <c r="GA381">
        <v>24.62764</v>
      </c>
      <c r="GB381">
        <v>6.1227219999999999E-2</v>
      </c>
      <c r="GC381">
        <v>18.146989999999999</v>
      </c>
      <c r="GD381">
        <v>0.35473070000000001</v>
      </c>
      <c r="GE381">
        <v>24.454180000000001</v>
      </c>
      <c r="GF381">
        <v>5.7509039999999997E-2</v>
      </c>
      <c r="GG381">
        <v>17.065300000000001</v>
      </c>
      <c r="GH381">
        <v>0.3537362</v>
      </c>
      <c r="GI381">
        <v>24.271519999999999</v>
      </c>
      <c r="GJ381">
        <v>5.3278150000000003E-2</v>
      </c>
      <c r="GK381">
        <v>15.81715</v>
      </c>
      <c r="GL381">
        <v>0.3527207</v>
      </c>
      <c r="GM381">
        <v>24.529330000000002</v>
      </c>
      <c r="GN381">
        <v>4.8831029999999997E-2</v>
      </c>
      <c r="GO381">
        <v>14.504300000000001</v>
      </c>
      <c r="GP381">
        <v>0.35159449999999998</v>
      </c>
      <c r="GQ381">
        <v>24.715520000000001</v>
      </c>
      <c r="GR381" s="1">
        <v>4.4453479999999997E-2</v>
      </c>
      <c r="GS381">
        <v>13.21509</v>
      </c>
      <c r="GT381">
        <v>0.35053079999999998</v>
      </c>
      <c r="GU381">
        <v>25.02373</v>
      </c>
      <c r="GV381" s="1">
        <v>4.0382840000000003E-2</v>
      </c>
      <c r="GW381">
        <v>12.01299</v>
      </c>
      <c r="GX381">
        <v>0.34946549999999998</v>
      </c>
      <c r="GY381">
        <v>25.4985</v>
      </c>
      <c r="GZ381" s="1">
        <v>3.670201E-2</v>
      </c>
      <c r="HA381">
        <v>10.929510000000001</v>
      </c>
      <c r="HB381">
        <v>0.34851660000000001</v>
      </c>
      <c r="HC381">
        <v>25.812909999999999</v>
      </c>
      <c r="HD381" s="1">
        <v>3.3395599999999998E-2</v>
      </c>
      <c r="HE381">
        <v>9.9600209999999993</v>
      </c>
      <c r="HF381">
        <v>0.34742129999999999</v>
      </c>
      <c r="HG381">
        <v>25.879100000000001</v>
      </c>
      <c r="HH381" s="1">
        <v>3.0304169999999998E-2</v>
      </c>
      <c r="HI381">
        <v>9.0579400000000003</v>
      </c>
      <c r="HJ381">
        <v>0.34630369999999999</v>
      </c>
      <c r="HK381">
        <v>25.900980000000001</v>
      </c>
      <c r="HL381" s="1">
        <v>2.7516929999999998E-2</v>
      </c>
      <c r="HM381">
        <v>8.2458310000000008</v>
      </c>
      <c r="HN381">
        <v>0.34516360000000001</v>
      </c>
      <c r="HO381">
        <v>25.781009999999998</v>
      </c>
      <c r="HP381" s="1">
        <v>2.499407E-2</v>
      </c>
      <c r="HQ381">
        <v>7.5122850000000003</v>
      </c>
      <c r="HR381">
        <v>0.3443465</v>
      </c>
      <c r="HS381">
        <v>25.986999999999998</v>
      </c>
      <c r="HT381" s="1">
        <v>2.2701269999999999E-2</v>
      </c>
      <c r="HU381">
        <v>6.839715</v>
      </c>
      <c r="HV381">
        <v>0.34359610000000002</v>
      </c>
      <c r="HW381">
        <v>26.2029</v>
      </c>
      <c r="HX381" s="1">
        <v>2.0615410000000001E-2</v>
      </c>
      <c r="HY381">
        <v>6.2262769999999996</v>
      </c>
      <c r="HZ381">
        <v>0.34271580000000001</v>
      </c>
      <c r="IA381">
        <v>26.441739999999999</v>
      </c>
      <c r="IB381" s="1">
        <v>1.8730259999999999E-2</v>
      </c>
      <c r="IC381">
        <v>5.6736639999999996</v>
      </c>
      <c r="ID381">
        <v>0.34232489999999999</v>
      </c>
      <c r="IE381">
        <v>26.795670000000001</v>
      </c>
      <c r="IF381" s="1">
        <v>1.7040360000000001E-2</v>
      </c>
      <c r="IG381">
        <v>5.1704549999999996</v>
      </c>
      <c r="IH381">
        <v>0.34225729999999999</v>
      </c>
      <c r="II381">
        <v>26.872450000000001</v>
      </c>
      <c r="IJ381" s="1">
        <v>1.549967E-2</v>
      </c>
      <c r="IK381">
        <v>4.7070819999999998</v>
      </c>
      <c r="IL381">
        <v>0.34224179999999998</v>
      </c>
      <c r="IM381">
        <v>26.865500000000001</v>
      </c>
      <c r="IN381" s="1">
        <v>1.4097220000000001E-2</v>
      </c>
      <c r="IO381">
        <v>4.2846710000000003</v>
      </c>
      <c r="IP381">
        <v>0.3422655</v>
      </c>
      <c r="IQ381">
        <v>26.87293</v>
      </c>
      <c r="IR381" s="1">
        <v>1.2828300000000001E-2</v>
      </c>
      <c r="IS381">
        <v>3.9024009999999998</v>
      </c>
      <c r="IT381">
        <v>0.3423523</v>
      </c>
      <c r="IU381">
        <v>26.727399999999999</v>
      </c>
      <c r="IV381" s="1">
        <v>1.166939E-2</v>
      </c>
      <c r="IW381">
        <v>3.551777</v>
      </c>
      <c r="IX381">
        <v>0.34251369999999998</v>
      </c>
      <c r="IY381">
        <v>26.82338</v>
      </c>
      <c r="IZ381" s="1">
        <v>1.0599020000000001E-2</v>
      </c>
      <c r="JA381">
        <v>3.2272280000000002</v>
      </c>
      <c r="JB381">
        <v>0.34270129999999999</v>
      </c>
      <c r="JC381">
        <v>26.598790000000001</v>
      </c>
      <c r="JD381" s="1">
        <v>9.5980920000000008E-3</v>
      </c>
      <c r="JE381">
        <v>2.9234070000000001</v>
      </c>
      <c r="JF381">
        <v>0.34292810000000001</v>
      </c>
      <c r="JG381">
        <v>26.540949999999999</v>
      </c>
      <c r="JH381" s="1">
        <v>8.6659059999999993E-3</v>
      </c>
      <c r="JI381">
        <v>2.6397680000000001</v>
      </c>
      <c r="JJ381">
        <v>0.3431939</v>
      </c>
      <c r="JK381">
        <v>26.346240000000002</v>
      </c>
      <c r="JL381" s="1">
        <v>7.7724680000000003E-3</v>
      </c>
      <c r="JM381">
        <v>2.3677090000000001</v>
      </c>
      <c r="JN381">
        <v>0.34348200000000001</v>
      </c>
      <c r="JO381">
        <v>26.32884</v>
      </c>
      <c r="JP381" s="1">
        <v>6.914519E-3</v>
      </c>
      <c r="JQ381">
        <v>2.106201</v>
      </c>
      <c r="JR381">
        <v>0.34376859999999998</v>
      </c>
      <c r="JS381">
        <v>26.566749999999999</v>
      </c>
      <c r="JT381" s="1">
        <v>6.0877539999999999E-3</v>
      </c>
      <c r="JU381">
        <v>1.854104</v>
      </c>
      <c r="JV381">
        <v>0.34408300000000003</v>
      </c>
      <c r="JW381">
        <v>26.792729999999999</v>
      </c>
      <c r="JX381" s="1">
        <v>5.2821910000000003E-3</v>
      </c>
      <c r="JY381">
        <v>1.608309</v>
      </c>
      <c r="JZ381">
        <v>0.34443469999999998</v>
      </c>
      <c r="KA381">
        <v>26.944579999999998</v>
      </c>
      <c r="KB381" s="1">
        <v>4.4931600000000004E-3</v>
      </c>
      <c r="KC381">
        <v>1.3674869999999999</v>
      </c>
      <c r="KD381">
        <v>0.34477269999999999</v>
      </c>
      <c r="KE381">
        <v>27.425750000000001</v>
      </c>
      <c r="KF381" s="1">
        <v>3.7298510000000002E-3</v>
      </c>
      <c r="KG381">
        <v>1.1348640000000001</v>
      </c>
      <c r="KH381">
        <v>0.34507330000000003</v>
      </c>
      <c r="KI381">
        <v>27.512360000000001</v>
      </c>
      <c r="KJ381" s="1">
        <v>3.0214090000000001E-3</v>
      </c>
      <c r="KK381">
        <v>0.91912260000000001</v>
      </c>
      <c r="KL381">
        <v>0.3451979</v>
      </c>
      <c r="KM381">
        <v>27.610900000000001</v>
      </c>
      <c r="KN381" s="1">
        <v>2.4056640000000001E-3</v>
      </c>
      <c r="KO381">
        <v>0.73186649999999998</v>
      </c>
      <c r="KP381">
        <v>0.34523120000000002</v>
      </c>
      <c r="KQ381">
        <v>27.713480000000001</v>
      </c>
      <c r="KR381" s="1">
        <v>1.9074000000000001E-3</v>
      </c>
      <c r="KS381">
        <v>0.58030619999999999</v>
      </c>
      <c r="KT381">
        <v>0.3452211</v>
      </c>
      <c r="KU381">
        <v>27.563549999999999</v>
      </c>
      <c r="KV381" s="1">
        <v>1.5314759999999999E-3</v>
      </c>
      <c r="KW381">
        <v>0.46589979999999998</v>
      </c>
      <c r="KX381">
        <v>0.34514149999999999</v>
      </c>
      <c r="KY381">
        <v>27.295850000000002</v>
      </c>
      <c r="KZ381" s="1">
        <v>1.2643260000000001E-3</v>
      </c>
      <c r="LA381">
        <v>0.38457950000000002</v>
      </c>
      <c r="LB381">
        <v>0.34504420000000002</v>
      </c>
      <c r="LC381">
        <v>26.991510000000002</v>
      </c>
      <c r="LD381" s="1">
        <v>1.0817260000000001E-3</v>
      </c>
      <c r="LE381">
        <v>0.32902290000000001</v>
      </c>
      <c r="LF381">
        <v>0.34492669999999997</v>
      </c>
      <c r="LG381">
        <v>26.75366</v>
      </c>
      <c r="LH381" s="1">
        <v>9.5876320000000002E-4</v>
      </c>
      <c r="LI381">
        <v>0.2916513</v>
      </c>
      <c r="LJ381">
        <v>0.34485929999999998</v>
      </c>
      <c r="LK381">
        <v>27.132580000000001</v>
      </c>
      <c r="LL381" s="1">
        <v>8.7343040000000005E-4</v>
      </c>
      <c r="LM381">
        <v>0.26577469999999997</v>
      </c>
      <c r="LN381">
        <v>0.34475210000000001</v>
      </c>
      <c r="LO381">
        <v>27.325389999999999</v>
      </c>
      <c r="LP381" s="1">
        <v>8.110468E-4</v>
      </c>
      <c r="LQ381">
        <v>0.2469095</v>
      </c>
      <c r="LR381">
        <v>0.34465249999999997</v>
      </c>
      <c r="LS381">
        <v>27.567360000000001</v>
      </c>
      <c r="LT381" s="1">
        <v>7.6242930000000001E-4</v>
      </c>
      <c r="LU381">
        <v>0.23227400000000001</v>
      </c>
      <c r="LV381">
        <v>0.34454400000000002</v>
      </c>
      <c r="LW381">
        <v>28.048729999999999</v>
      </c>
      <c r="LX381" s="1">
        <v>7.2191279999999996E-4</v>
      </c>
      <c r="LY381">
        <v>0.22012880000000001</v>
      </c>
      <c r="LZ381">
        <v>0.34442990000000001</v>
      </c>
      <c r="MA381">
        <v>28.23798</v>
      </c>
      <c r="MB381" s="1">
        <v>6.8636689999999998E-4</v>
      </c>
      <c r="MC381">
        <v>0.20950740000000001</v>
      </c>
      <c r="MD381">
        <v>0.34432849999999998</v>
      </c>
      <c r="ME381">
        <v>28.17108</v>
      </c>
      <c r="MF381" s="1">
        <v>6.5411229999999998E-4</v>
      </c>
      <c r="MG381">
        <v>0.1998577</v>
      </c>
      <c r="MH381">
        <v>0.34427289999999999</v>
      </c>
      <c r="MI381">
        <v>28.067679999999999</v>
      </c>
      <c r="MJ381" s="1">
        <v>6.2426739999999999E-4</v>
      </c>
      <c r="MK381">
        <v>0.19093019999999999</v>
      </c>
      <c r="ML381">
        <v>0.34421269999999998</v>
      </c>
      <c r="MM381">
        <v>28.010159999999999</v>
      </c>
      <c r="MN381" s="1">
        <v>5.9643840000000005E-4</v>
      </c>
      <c r="MO381">
        <v>0.18261179999999999</v>
      </c>
      <c r="MP381">
        <v>0.34420780000000001</v>
      </c>
      <c r="MQ381">
        <v>28.413060000000002</v>
      </c>
      <c r="MR381" s="1">
        <v>5.7028289999999995E-4</v>
      </c>
      <c r="MS381">
        <v>0.17476610000000001</v>
      </c>
      <c r="MT381">
        <v>0.34422239999999998</v>
      </c>
      <c r="MU381">
        <v>28.70722</v>
      </c>
      <c r="MV381" s="1">
        <v>5.4570240000000004E-4</v>
      </c>
      <c r="MW381">
        <v>0.16736110000000001</v>
      </c>
      <c r="MX381">
        <v>0.34424880000000002</v>
      </c>
      <c r="MY381">
        <v>28.845140000000001</v>
      </c>
      <c r="MZ381" s="1">
        <v>5.2241210000000002E-4</v>
      </c>
      <c r="NA381">
        <v>0.16036110000000001</v>
      </c>
      <c r="NB381">
        <v>0.34432040000000003</v>
      </c>
      <c r="NC381">
        <v>28.962620000000001</v>
      </c>
      <c r="ND381" s="1">
        <v>5.001815E-4</v>
      </c>
      <c r="NE381">
        <v>0.15364849999999999</v>
      </c>
      <c r="NF381">
        <v>0.34439550000000002</v>
      </c>
      <c r="NG381">
        <v>28.78837</v>
      </c>
      <c r="NH381" s="1">
        <v>4.7906460000000001E-4</v>
      </c>
      <c r="NI381">
        <v>0.1472677</v>
      </c>
      <c r="NJ381">
        <v>0.34453020000000001</v>
      </c>
      <c r="NK381">
        <v>28.615590000000001</v>
      </c>
      <c r="NL381" s="1">
        <v>4.5903330000000002E-4</v>
      </c>
      <c r="NM381">
        <v>0.14118310000000001</v>
      </c>
      <c r="NN381">
        <v>0.34468700000000002</v>
      </c>
      <c r="NO381">
        <v>28.4894</v>
      </c>
      <c r="NP381" s="1">
        <v>4.3995850000000001E-4</v>
      </c>
      <c r="NQ381">
        <v>0.1353808</v>
      </c>
      <c r="NR381">
        <v>0.3448756</v>
      </c>
      <c r="NS381">
        <v>28.29251</v>
      </c>
      <c r="NT381" s="1">
        <v>4.2185539999999998E-4</v>
      </c>
      <c r="NU381">
        <v>0.1298676</v>
      </c>
      <c r="NV381">
        <v>0.3450512</v>
      </c>
      <c r="NW381">
        <v>28.15898</v>
      </c>
      <c r="NX381" s="1">
        <v>4.0453949999999999E-4</v>
      </c>
      <c r="NY381">
        <v>0.1245904</v>
      </c>
      <c r="NZ381">
        <v>0.34527580000000002</v>
      </c>
      <c r="OA381">
        <v>28.174759999999999</v>
      </c>
      <c r="OB381" s="1">
        <v>3.8814470000000001E-4</v>
      </c>
      <c r="OC381">
        <v>0.1195838</v>
      </c>
      <c r="OD381">
        <v>0.34555350000000001</v>
      </c>
      <c r="OE381">
        <v>27.953420000000001</v>
      </c>
      <c r="OF381" s="1">
        <v>3.7257570000000001E-4</v>
      </c>
      <c r="OG381">
        <v>0.1148006</v>
      </c>
      <c r="OH381">
        <v>0.34594019999999998</v>
      </c>
      <c r="OI381">
        <v>27.805720000000001</v>
      </c>
      <c r="OJ381" s="1">
        <v>3.5767230000000001E-4</v>
      </c>
      <c r="OK381">
        <v>0.1101887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1.1357710000000001</v>
      </c>
      <c r="G382">
        <v>25.690750000000001</v>
      </c>
      <c r="H382">
        <v>0</v>
      </c>
      <c r="I382">
        <v>0</v>
      </c>
      <c r="J382">
        <v>1.1383589999999999</v>
      </c>
      <c r="K382">
        <v>25.501899999999999</v>
      </c>
      <c r="L382">
        <v>0</v>
      </c>
      <c r="M382">
        <v>0</v>
      </c>
      <c r="N382">
        <v>1.1400079999999999</v>
      </c>
      <c r="O382">
        <v>25.4693</v>
      </c>
      <c r="P382">
        <v>0</v>
      </c>
      <c r="Q382">
        <v>0</v>
      </c>
      <c r="R382">
        <v>1.141025</v>
      </c>
      <c r="S382">
        <v>25.258050000000001</v>
      </c>
      <c r="T382">
        <v>0</v>
      </c>
      <c r="U382">
        <v>0</v>
      </c>
      <c r="V382">
        <v>1.141883</v>
      </c>
      <c r="W382">
        <v>25.032119999999999</v>
      </c>
      <c r="X382">
        <v>0</v>
      </c>
      <c r="Y382">
        <v>0</v>
      </c>
      <c r="Z382">
        <v>1.1427659999999999</v>
      </c>
      <c r="AA382">
        <v>24.820699999999999</v>
      </c>
      <c r="AB382">
        <v>0</v>
      </c>
      <c r="AC382">
        <v>0</v>
      </c>
      <c r="AD382">
        <v>1.1438159999999999</v>
      </c>
      <c r="AE382">
        <v>24.582850000000001</v>
      </c>
      <c r="AF382">
        <v>0</v>
      </c>
      <c r="AG382">
        <v>0</v>
      </c>
      <c r="AH382">
        <v>1.1440140000000001</v>
      </c>
      <c r="AI382">
        <v>24.340710000000001</v>
      </c>
      <c r="AJ382">
        <v>0</v>
      </c>
      <c r="AK382">
        <v>0</v>
      </c>
      <c r="AL382">
        <v>1.143216</v>
      </c>
      <c r="AM382">
        <v>24.411110000000001</v>
      </c>
      <c r="AN382">
        <v>0</v>
      </c>
      <c r="AO382">
        <v>0</v>
      </c>
      <c r="AP382">
        <v>1.1410769999999999</v>
      </c>
      <c r="AQ382">
        <v>24.326930000000001</v>
      </c>
      <c r="AR382">
        <v>0</v>
      </c>
      <c r="AS382">
        <v>0</v>
      </c>
      <c r="AT382">
        <v>1.1378029999999999</v>
      </c>
      <c r="AU382">
        <v>24.16348</v>
      </c>
      <c r="AV382">
        <v>0</v>
      </c>
      <c r="AW382">
        <v>0</v>
      </c>
      <c r="AX382">
        <v>1.1337360000000001</v>
      </c>
      <c r="AY382">
        <v>23.98582</v>
      </c>
      <c r="AZ382">
        <v>0</v>
      </c>
      <c r="BA382">
        <v>0</v>
      </c>
      <c r="BB382">
        <v>1.1288370000000001</v>
      </c>
      <c r="BC382">
        <v>23.81982</v>
      </c>
      <c r="BD382">
        <v>0</v>
      </c>
      <c r="BE382">
        <v>0</v>
      </c>
      <c r="BF382">
        <v>1.1233489999999999</v>
      </c>
      <c r="BG382">
        <v>23.661090000000002</v>
      </c>
      <c r="BH382">
        <v>0</v>
      </c>
      <c r="BI382">
        <v>0</v>
      </c>
      <c r="BJ382">
        <v>1.1173029999999999</v>
      </c>
      <c r="BK382">
        <v>23.623809999999999</v>
      </c>
      <c r="BL382">
        <v>0</v>
      </c>
      <c r="BM382">
        <v>0</v>
      </c>
      <c r="BN382">
        <v>1.111372</v>
      </c>
      <c r="BO382">
        <v>23.83173</v>
      </c>
      <c r="BP382">
        <v>0</v>
      </c>
      <c r="BQ382">
        <v>0</v>
      </c>
      <c r="BR382">
        <v>1.1048960000000001</v>
      </c>
      <c r="BS382">
        <v>24.222770000000001</v>
      </c>
      <c r="BT382">
        <v>0</v>
      </c>
      <c r="BU382">
        <v>0</v>
      </c>
      <c r="BV382">
        <v>1.098322</v>
      </c>
      <c r="BW382">
        <v>24.635020000000001</v>
      </c>
      <c r="BX382">
        <v>0</v>
      </c>
      <c r="BY382">
        <v>0</v>
      </c>
      <c r="BZ382">
        <v>1.091712</v>
      </c>
      <c r="CA382">
        <v>24.897880000000001</v>
      </c>
      <c r="CB382">
        <v>1.9792E-35</v>
      </c>
      <c r="CC382">
        <v>2.6637640000000001E-33</v>
      </c>
      <c r="CD382">
        <v>1.084797</v>
      </c>
      <c r="CE382">
        <v>24.788239999999998</v>
      </c>
      <c r="CF382">
        <v>2.9067599999999998E-26</v>
      </c>
      <c r="CG382">
        <v>4.7123740000000001E-24</v>
      </c>
      <c r="CH382">
        <v>1.0778620000000001</v>
      </c>
      <c r="CI382">
        <v>24.706910000000001</v>
      </c>
      <c r="CJ382" s="1">
        <v>4.2207549999999999E-20</v>
      </c>
      <c r="CK382" s="1">
        <v>6.3230339999999998E-18</v>
      </c>
      <c r="CL382">
        <v>1.071008</v>
      </c>
      <c r="CM382">
        <v>24.565799999999999</v>
      </c>
      <c r="CN382" s="1">
        <v>2.059335E-14</v>
      </c>
      <c r="CO382" s="1">
        <v>3.5263829999999999E-12</v>
      </c>
      <c r="CP382">
        <v>1.064041</v>
      </c>
      <c r="CQ382">
        <v>24.355219999999999</v>
      </c>
      <c r="CR382" s="1">
        <v>1.056964E-10</v>
      </c>
      <c r="CS382" s="1">
        <v>1.9210209999999999E-8</v>
      </c>
      <c r="CT382">
        <v>1.056756</v>
      </c>
      <c r="CU382">
        <v>24.451229999999999</v>
      </c>
      <c r="CV382" s="1">
        <v>6.9956700000000006E-8</v>
      </c>
      <c r="CW382" s="1">
        <v>1.3249620000000001E-5</v>
      </c>
      <c r="CX382">
        <v>1.049936</v>
      </c>
      <c r="CY382">
        <v>24.66009</v>
      </c>
      <c r="CZ382" s="1">
        <v>1.2218369999999999E-5</v>
      </c>
      <c r="DA382" s="1">
        <v>2.3876050000000001E-3</v>
      </c>
      <c r="DB382">
        <v>1.0439240000000001</v>
      </c>
      <c r="DC382">
        <v>24.739619999999999</v>
      </c>
      <c r="DD382" s="1">
        <v>7.7620930000000003E-4</v>
      </c>
      <c r="DE382" s="1">
        <v>0.15568950000000001</v>
      </c>
      <c r="DF382">
        <v>1.0367109999999999</v>
      </c>
      <c r="DG382">
        <v>24.80566</v>
      </c>
      <c r="DH382" s="1">
        <v>2.1468649999999999E-2</v>
      </c>
      <c r="DI382" s="1">
        <v>4.4161429999999999</v>
      </c>
      <c r="DJ382">
        <v>1.0279689999999999</v>
      </c>
      <c r="DK382">
        <v>24.689029999999999</v>
      </c>
      <c r="DL382" s="1">
        <v>0.29465570000000002</v>
      </c>
      <c r="DM382" s="1">
        <v>62.04862</v>
      </c>
      <c r="DN382">
        <v>1.019258</v>
      </c>
      <c r="DO382">
        <v>24.56185</v>
      </c>
      <c r="DP382" s="1">
        <v>2.2150129999999999</v>
      </c>
      <c r="DQ382" s="1">
        <v>476.43299999999999</v>
      </c>
      <c r="DR382">
        <v>1.010623</v>
      </c>
      <c r="DS382">
        <v>24.384550000000001</v>
      </c>
      <c r="DT382" s="1">
        <v>9.8522300000000005</v>
      </c>
      <c r="DU382">
        <v>2162.5239999999999</v>
      </c>
      <c r="DV382">
        <v>1.003571</v>
      </c>
      <c r="DW382">
        <v>23.98732</v>
      </c>
      <c r="DX382" s="1">
        <v>27.446159999999999</v>
      </c>
      <c r="DY382">
        <v>6135.8180000000002</v>
      </c>
      <c r="DZ382">
        <v>0.99516530000000003</v>
      </c>
      <c r="EA382">
        <v>23.734459999999999</v>
      </c>
      <c r="EB382">
        <v>50.720599999999997</v>
      </c>
      <c r="EC382">
        <v>11542.43</v>
      </c>
      <c r="ED382">
        <v>0.98694499999999996</v>
      </c>
      <c r="EE382">
        <v>23.606819999999999</v>
      </c>
      <c r="EF382">
        <v>65.751620000000003</v>
      </c>
      <c r="EG382">
        <v>15209.23</v>
      </c>
      <c r="EH382">
        <v>0.97857260000000001</v>
      </c>
      <c r="EI382">
        <v>23.722899999999999</v>
      </c>
      <c r="EJ382">
        <v>62.58473</v>
      </c>
      <c r="EK382">
        <v>14699.79</v>
      </c>
      <c r="EL382">
        <v>0.97086969999999995</v>
      </c>
      <c r="EM382">
        <v>23.917770000000001</v>
      </c>
      <c r="EN382">
        <v>45.572130000000001</v>
      </c>
      <c r="EO382">
        <v>10852.91</v>
      </c>
      <c r="EP382">
        <v>0.96267550000000002</v>
      </c>
      <c r="EQ382">
        <v>23.892029999999998</v>
      </c>
      <c r="ER382">
        <v>26.018409999999999</v>
      </c>
      <c r="ES382">
        <v>6282.5050000000001</v>
      </c>
      <c r="ET382">
        <v>0.95449059999999997</v>
      </c>
      <c r="EU382">
        <v>23.744530000000001</v>
      </c>
      <c r="EV382">
        <v>12.06822</v>
      </c>
      <c r="EW382">
        <v>2951.0349999999999</v>
      </c>
      <c r="EX382">
        <v>0.9461098</v>
      </c>
      <c r="EY382">
        <v>23.616859999999999</v>
      </c>
      <c r="EZ382">
        <v>4.6838870000000004</v>
      </c>
      <c r="FA382">
        <v>1159.3230000000001</v>
      </c>
      <c r="FB382">
        <v>0.93748779999999998</v>
      </c>
      <c r="FC382">
        <v>23.56719</v>
      </c>
      <c r="FD382">
        <v>1.5742849999999999</v>
      </c>
      <c r="FE382">
        <v>393.70580000000001</v>
      </c>
      <c r="FF382">
        <v>0.92672069999999995</v>
      </c>
      <c r="FG382">
        <v>24.000350000000001</v>
      </c>
      <c r="FH382">
        <v>0.4905332</v>
      </c>
      <c r="FI382">
        <v>123.75920000000001</v>
      </c>
      <c r="FJ382">
        <v>0.91750350000000003</v>
      </c>
      <c r="FK382">
        <v>24.25226</v>
      </c>
      <c r="FL382">
        <v>0.1703799</v>
      </c>
      <c r="FM382">
        <v>42.846910000000001</v>
      </c>
      <c r="FN382">
        <v>0.9085529</v>
      </c>
      <c r="FO382">
        <v>24.456779999999998</v>
      </c>
      <c r="FP382">
        <v>8.8005730000000004E-2</v>
      </c>
      <c r="FQ382">
        <v>21.845359999999999</v>
      </c>
      <c r="FR382">
        <v>0.90194949999999996</v>
      </c>
      <c r="FS382">
        <v>24.606169999999999</v>
      </c>
      <c r="FT382">
        <v>6.9391499999999995E-2</v>
      </c>
      <c r="FU382">
        <v>17.076689999999999</v>
      </c>
      <c r="FV382">
        <v>0.89510970000000001</v>
      </c>
      <c r="FW382">
        <v>24.66957</v>
      </c>
      <c r="FX382">
        <v>6.4615619999999999E-2</v>
      </c>
      <c r="FY382">
        <v>15.90742</v>
      </c>
      <c r="FZ382">
        <v>0.88854520000000003</v>
      </c>
      <c r="GA382">
        <v>24.61232</v>
      </c>
      <c r="GB382">
        <v>6.1498530000000003E-2</v>
      </c>
      <c r="GC382">
        <v>15.184939999999999</v>
      </c>
      <c r="GD382">
        <v>0.88290389999999996</v>
      </c>
      <c r="GE382">
        <v>24.452369999999998</v>
      </c>
      <c r="GF382">
        <v>5.782458E-2</v>
      </c>
      <c r="GG382">
        <v>14.31387</v>
      </c>
      <c r="GH382">
        <v>0.87768469999999998</v>
      </c>
      <c r="GI382">
        <v>24.27591</v>
      </c>
      <c r="GJ382">
        <v>5.361614E-2</v>
      </c>
      <c r="GK382">
        <v>13.295339999999999</v>
      </c>
      <c r="GL382">
        <v>0.87220450000000005</v>
      </c>
      <c r="GM382">
        <v>24.538889999999999</v>
      </c>
      <c r="GN382">
        <v>4.9169959999999999E-2</v>
      </c>
      <c r="GO382">
        <v>12.2156</v>
      </c>
      <c r="GP382">
        <v>0.86641690000000005</v>
      </c>
      <c r="GQ382">
        <v>24.72221</v>
      </c>
      <c r="GR382" s="1">
        <v>4.4780559999999997E-2</v>
      </c>
      <c r="GS382">
        <v>11.14879</v>
      </c>
      <c r="GT382">
        <v>0.86057870000000003</v>
      </c>
      <c r="GU382">
        <v>25.01051</v>
      </c>
      <c r="GV382" s="1">
        <v>4.0684860000000003E-2</v>
      </c>
      <c r="GW382">
        <v>10.148770000000001</v>
      </c>
      <c r="GX382">
        <v>0.85433199999999998</v>
      </c>
      <c r="GY382">
        <v>25.476649999999999</v>
      </c>
      <c r="GZ382" s="1">
        <v>3.6974970000000003E-2</v>
      </c>
      <c r="HA382">
        <v>9.2480360000000008</v>
      </c>
      <c r="HB382">
        <v>0.84779539999999998</v>
      </c>
      <c r="HC382">
        <v>25.789680000000001</v>
      </c>
      <c r="HD382" s="1">
        <v>3.3648119999999997E-2</v>
      </c>
      <c r="HE382">
        <v>8.4427900000000005</v>
      </c>
      <c r="HF382">
        <v>0.84086119999999998</v>
      </c>
      <c r="HG382">
        <v>25.852399999999999</v>
      </c>
      <c r="HH382" s="1">
        <v>3.05332E-2</v>
      </c>
      <c r="HI382">
        <v>7.6917939999999998</v>
      </c>
      <c r="HJ382">
        <v>0.83399599999999996</v>
      </c>
      <c r="HK382">
        <v>25.888369999999998</v>
      </c>
      <c r="HL382" s="1">
        <v>2.7721880000000001E-2</v>
      </c>
      <c r="HM382">
        <v>7.0133580000000002</v>
      </c>
      <c r="HN382">
        <v>0.82724240000000004</v>
      </c>
      <c r="HO382">
        <v>25.78436</v>
      </c>
      <c r="HP382" s="1">
        <v>2.5179130000000001E-2</v>
      </c>
      <c r="HQ382">
        <v>6.3999779999999999</v>
      </c>
      <c r="HR382">
        <v>0.82146580000000002</v>
      </c>
      <c r="HS382">
        <v>26.007079999999998</v>
      </c>
      <c r="HT382" s="1">
        <v>2.2875059999999999E-2</v>
      </c>
      <c r="HU382">
        <v>5.8383539999999998</v>
      </c>
      <c r="HV382">
        <v>0.8157548</v>
      </c>
      <c r="HW382">
        <v>26.22766</v>
      </c>
      <c r="HX382" s="1">
        <v>2.0769940000000001E-2</v>
      </c>
      <c r="HY382">
        <v>5.3233990000000002</v>
      </c>
      <c r="HZ382">
        <v>0.81000240000000001</v>
      </c>
      <c r="IA382">
        <v>26.451589999999999</v>
      </c>
      <c r="IB382" s="1">
        <v>1.8866069999999999E-2</v>
      </c>
      <c r="IC382">
        <v>4.8579970000000001</v>
      </c>
      <c r="ID382">
        <v>0.80575339999999995</v>
      </c>
      <c r="IE382">
        <v>26.797329999999999</v>
      </c>
      <c r="IF382" s="1">
        <v>1.7164510000000001E-2</v>
      </c>
      <c r="IG382">
        <v>4.4336659999999997</v>
      </c>
      <c r="IH382">
        <v>0.80242639999999998</v>
      </c>
      <c r="II382">
        <v>26.866119999999999</v>
      </c>
      <c r="IJ382" s="1">
        <v>1.5613169999999999E-2</v>
      </c>
      <c r="IK382">
        <v>4.0420579999999999</v>
      </c>
      <c r="IL382">
        <v>0.79924170000000005</v>
      </c>
      <c r="IM382">
        <v>26.845690000000001</v>
      </c>
      <c r="IN382" s="1">
        <v>1.419866E-2</v>
      </c>
      <c r="IO382">
        <v>3.683792</v>
      </c>
      <c r="IP382">
        <v>0.7962629</v>
      </c>
      <c r="IQ382">
        <v>26.863949999999999</v>
      </c>
      <c r="IR382" s="1">
        <v>1.291984E-2</v>
      </c>
      <c r="IS382">
        <v>3.3596210000000002</v>
      </c>
      <c r="IT382">
        <v>0.79366440000000005</v>
      </c>
      <c r="IU382">
        <v>26.733139999999999</v>
      </c>
      <c r="IV382" s="1">
        <v>1.175113E-2</v>
      </c>
      <c r="IW382">
        <v>3.0612949999999999</v>
      </c>
      <c r="IX382">
        <v>0.7914774</v>
      </c>
      <c r="IY382">
        <v>26.840810000000001</v>
      </c>
      <c r="IZ382" s="1">
        <v>1.0674029999999999E-2</v>
      </c>
      <c r="JA382">
        <v>2.7851620000000001</v>
      </c>
      <c r="JB382">
        <v>0.78958200000000001</v>
      </c>
      <c r="JC382">
        <v>26.631080000000001</v>
      </c>
      <c r="JD382" s="1">
        <v>9.666684E-3</v>
      </c>
      <c r="JE382">
        <v>2.5260370000000001</v>
      </c>
      <c r="JF382">
        <v>0.78797790000000001</v>
      </c>
      <c r="JG382">
        <v>26.558630000000001</v>
      </c>
      <c r="JH382" s="1">
        <v>8.7280090000000001E-3</v>
      </c>
      <c r="JI382">
        <v>2.2835009999999998</v>
      </c>
      <c r="JJ382">
        <v>0.78673539999999997</v>
      </c>
      <c r="JK382">
        <v>26.363669999999999</v>
      </c>
      <c r="JL382" s="1">
        <v>7.8308590000000008E-3</v>
      </c>
      <c r="JM382">
        <v>2.0510609999999998</v>
      </c>
      <c r="JN382">
        <v>0.78584900000000002</v>
      </c>
      <c r="JO382">
        <v>26.325559999999999</v>
      </c>
      <c r="JP382" s="1">
        <v>6.9689959999999999E-3</v>
      </c>
      <c r="JQ382">
        <v>1.8269340000000001</v>
      </c>
      <c r="JR382">
        <v>0.78524130000000003</v>
      </c>
      <c r="JS382">
        <v>26.560510000000001</v>
      </c>
      <c r="JT382" s="1">
        <v>6.1391450000000004E-3</v>
      </c>
      <c r="JU382">
        <v>1.6105640000000001</v>
      </c>
      <c r="JV382">
        <v>0.7850068</v>
      </c>
      <c r="JW382">
        <v>26.785350000000001</v>
      </c>
      <c r="JX382" s="1">
        <v>5.3316359999999998E-3</v>
      </c>
      <c r="JY382">
        <v>1.3994549999999999</v>
      </c>
      <c r="JZ382">
        <v>0.78511730000000002</v>
      </c>
      <c r="KA382">
        <v>26.94481</v>
      </c>
      <c r="KB382" s="1">
        <v>4.5409530000000004E-3</v>
      </c>
      <c r="KC382">
        <v>1.192294</v>
      </c>
      <c r="KD382">
        <v>0.78533580000000003</v>
      </c>
      <c r="KE382">
        <v>27.430009999999999</v>
      </c>
      <c r="KF382" s="1">
        <v>3.774992E-3</v>
      </c>
      <c r="KG382">
        <v>0.99162950000000005</v>
      </c>
      <c r="KH382">
        <v>0.78558859999999997</v>
      </c>
      <c r="KI382">
        <v>27.530069999999998</v>
      </c>
      <c r="KJ382" s="1">
        <v>3.0621649999999999E-3</v>
      </c>
      <c r="KK382">
        <v>0.8047185</v>
      </c>
      <c r="KL382">
        <v>0.78549060000000004</v>
      </c>
      <c r="KM382">
        <v>27.61664</v>
      </c>
      <c r="KN382" s="1">
        <v>2.4399809999999999E-3</v>
      </c>
      <c r="KO382">
        <v>0.64149730000000005</v>
      </c>
      <c r="KP382">
        <v>0.78511589999999998</v>
      </c>
      <c r="KQ382">
        <v>27.723800000000001</v>
      </c>
      <c r="KR382" s="1">
        <v>1.93439E-3</v>
      </c>
      <c r="KS382">
        <v>0.50863270000000005</v>
      </c>
      <c r="KT382">
        <v>0.78446539999999998</v>
      </c>
      <c r="KU382">
        <v>27.576979999999999</v>
      </c>
      <c r="KV382" s="1">
        <v>1.5514299999999999E-3</v>
      </c>
      <c r="KW382">
        <v>0.40782950000000001</v>
      </c>
      <c r="KX382">
        <v>0.7835259</v>
      </c>
      <c r="KY382">
        <v>27.30528</v>
      </c>
      <c r="KZ382" s="1">
        <v>1.278396E-3</v>
      </c>
      <c r="LA382">
        <v>0.33588190000000001</v>
      </c>
      <c r="LB382">
        <v>0.78237040000000002</v>
      </c>
      <c r="LC382">
        <v>27.009060000000002</v>
      </c>
      <c r="LD382" s="1">
        <v>1.0914340000000001E-3</v>
      </c>
      <c r="LE382">
        <v>0.28662929999999998</v>
      </c>
      <c r="LF382">
        <v>0.78100000000000003</v>
      </c>
      <c r="LG382">
        <v>26.770990000000001</v>
      </c>
      <c r="LH382" s="1">
        <v>9.6552750000000005E-4</v>
      </c>
      <c r="LI382">
        <v>0.25351770000000001</v>
      </c>
      <c r="LJ382">
        <v>0.77956820000000004</v>
      </c>
      <c r="LK382">
        <v>27.153279999999999</v>
      </c>
      <c r="LL382" s="1">
        <v>8.7839350000000005E-4</v>
      </c>
      <c r="LM382">
        <v>0.2307158</v>
      </c>
      <c r="LN382">
        <v>0.77799980000000002</v>
      </c>
      <c r="LO382">
        <v>27.351120000000002</v>
      </c>
      <c r="LP382" s="1">
        <v>8.1492439999999999E-4</v>
      </c>
      <c r="LQ382">
        <v>0.21417910000000001</v>
      </c>
      <c r="LR382">
        <v>0.77625189999999999</v>
      </c>
      <c r="LS382">
        <v>27.576969999999999</v>
      </c>
      <c r="LT382" s="1">
        <v>7.6566399999999999E-4</v>
      </c>
      <c r="LU382">
        <v>0.20145179999999999</v>
      </c>
      <c r="LV382">
        <v>0.77439369999999996</v>
      </c>
      <c r="LW382">
        <v>28.056180000000001</v>
      </c>
      <c r="LX382" s="1">
        <v>7.2476989999999998E-4</v>
      </c>
      <c r="LY382">
        <v>0.19095899999999999</v>
      </c>
      <c r="LZ382">
        <v>0.77239420000000003</v>
      </c>
      <c r="MA382">
        <v>28.242319999999999</v>
      </c>
      <c r="MB382" s="1">
        <v>6.8898709999999999E-4</v>
      </c>
      <c r="MC382">
        <v>0.1818314</v>
      </c>
      <c r="MD382">
        <v>0.77029910000000001</v>
      </c>
      <c r="ME382">
        <v>28.160920000000001</v>
      </c>
      <c r="MF382" s="1">
        <v>6.5658069999999995E-4</v>
      </c>
      <c r="MG382">
        <v>0.1735718</v>
      </c>
      <c r="MH382">
        <v>0.7681905</v>
      </c>
      <c r="MI382">
        <v>28.07039</v>
      </c>
      <c r="MJ382" s="1">
        <v>6.2662069999999995E-4</v>
      </c>
      <c r="MK382">
        <v>0.1659503</v>
      </c>
      <c r="ML382">
        <v>0.76601819999999998</v>
      </c>
      <c r="MM382">
        <v>28.020320000000002</v>
      </c>
      <c r="MN382" s="1">
        <v>5.9869540000000003E-4</v>
      </c>
      <c r="MO382">
        <v>0.15885379999999999</v>
      </c>
      <c r="MP382">
        <v>0.76384249999999998</v>
      </c>
      <c r="MQ382">
        <v>28.433959999999999</v>
      </c>
      <c r="MR382" s="1">
        <v>5.7244770000000004E-4</v>
      </c>
      <c r="MS382">
        <v>0.15216750000000001</v>
      </c>
      <c r="MT382">
        <v>0.76162640000000004</v>
      </c>
      <c r="MU382">
        <v>28.734919999999999</v>
      </c>
      <c r="MV382" s="1">
        <v>5.4778059999999998E-4</v>
      </c>
      <c r="MW382">
        <v>0.1458595</v>
      </c>
      <c r="MX382">
        <v>0.75938209999999995</v>
      </c>
      <c r="MY382">
        <v>28.86768</v>
      </c>
      <c r="MZ382" s="1">
        <v>5.2439920000000001E-4</v>
      </c>
      <c r="NA382">
        <v>0.13989560000000001</v>
      </c>
      <c r="NB382">
        <v>0.75717429999999997</v>
      </c>
      <c r="NC382">
        <v>28.984670000000001</v>
      </c>
      <c r="ND382" s="1">
        <v>5.0207759999999996E-4</v>
      </c>
      <c r="NE382">
        <v>0.13417680000000001</v>
      </c>
      <c r="NF382">
        <v>0.75497449999999999</v>
      </c>
      <c r="NG382">
        <v>28.798539999999999</v>
      </c>
      <c r="NH382" s="1">
        <v>4.808891E-4</v>
      </c>
      <c r="NI382">
        <v>0.12873760000000001</v>
      </c>
      <c r="NJ382">
        <v>0.75286129999999996</v>
      </c>
      <c r="NK382">
        <v>28.61514</v>
      </c>
      <c r="NL382" s="1">
        <v>4.607902E-4</v>
      </c>
      <c r="NM382">
        <v>0.1235477</v>
      </c>
      <c r="NN382">
        <v>0.75073330000000005</v>
      </c>
      <c r="NO382">
        <v>28.494140000000002</v>
      </c>
      <c r="NP382" s="1">
        <v>4.4163299999999998E-4</v>
      </c>
      <c r="NQ382">
        <v>0.1185924</v>
      </c>
      <c r="NR382">
        <v>0.74863740000000001</v>
      </c>
      <c r="NS382">
        <v>28.307670000000002</v>
      </c>
      <c r="NT382" s="1">
        <v>4.2345490000000001E-4</v>
      </c>
      <c r="NU382">
        <v>0.1138858</v>
      </c>
      <c r="NV382">
        <v>0.74654330000000002</v>
      </c>
      <c r="NW382">
        <v>28.182970000000001</v>
      </c>
      <c r="NX382" s="1">
        <v>4.0608689999999998E-4</v>
      </c>
      <c r="NY382">
        <v>0.1093789</v>
      </c>
      <c r="NZ382">
        <v>0.74450989999999995</v>
      </c>
      <c r="OA382">
        <v>28.210789999999999</v>
      </c>
      <c r="OB382" s="1">
        <v>3.8961360000000001E-4</v>
      </c>
      <c r="OC382">
        <v>0.1050934</v>
      </c>
      <c r="OD382">
        <v>0.74257430000000002</v>
      </c>
      <c r="OE382">
        <v>27.981200000000001</v>
      </c>
      <c r="OF382" s="1">
        <v>3.7397370000000001E-4</v>
      </c>
      <c r="OG382">
        <v>0.1009997</v>
      </c>
      <c r="OH382">
        <v>0.74091739999999995</v>
      </c>
      <c r="OI382">
        <v>27.829650000000001</v>
      </c>
      <c r="OJ382" s="1">
        <v>3.5902029999999998E-4</v>
      </c>
      <c r="OK382">
        <v>9.7048860000000001E-2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0.90940100000000001</v>
      </c>
      <c r="G383">
        <v>25.787790000000001</v>
      </c>
      <c r="H383">
        <v>0</v>
      </c>
      <c r="I383">
        <v>0</v>
      </c>
      <c r="J383">
        <v>0.91254670000000004</v>
      </c>
      <c r="K383">
        <v>25.58961</v>
      </c>
      <c r="L383">
        <v>0</v>
      </c>
      <c r="M383">
        <v>0</v>
      </c>
      <c r="N383">
        <v>0.91484500000000002</v>
      </c>
      <c r="O383">
        <v>25.54889</v>
      </c>
      <c r="P383">
        <v>0</v>
      </c>
      <c r="Q383">
        <v>0</v>
      </c>
      <c r="R383">
        <v>0.91654250000000004</v>
      </c>
      <c r="S383">
        <v>25.326650000000001</v>
      </c>
      <c r="T383">
        <v>0</v>
      </c>
      <c r="U383">
        <v>0</v>
      </c>
      <c r="V383">
        <v>0.91801520000000003</v>
      </c>
      <c r="W383">
        <v>25.093309999999999</v>
      </c>
      <c r="X383">
        <v>0</v>
      </c>
      <c r="Y383">
        <v>0</v>
      </c>
      <c r="Z383">
        <v>0.91943819999999998</v>
      </c>
      <c r="AA383">
        <v>24.8779</v>
      </c>
      <c r="AB383">
        <v>0</v>
      </c>
      <c r="AC383">
        <v>0</v>
      </c>
      <c r="AD383">
        <v>0.92069860000000003</v>
      </c>
      <c r="AE383">
        <v>24.64329</v>
      </c>
      <c r="AF383">
        <v>0</v>
      </c>
      <c r="AG383">
        <v>0</v>
      </c>
      <c r="AH383">
        <v>0.9214</v>
      </c>
      <c r="AI383">
        <v>24.396529999999998</v>
      </c>
      <c r="AJ383">
        <v>0</v>
      </c>
      <c r="AK383">
        <v>0</v>
      </c>
      <c r="AL383">
        <v>0.92128220000000005</v>
      </c>
      <c r="AM383">
        <v>24.459700000000002</v>
      </c>
      <c r="AN383">
        <v>0</v>
      </c>
      <c r="AO383">
        <v>0</v>
      </c>
      <c r="AP383">
        <v>0.92002490000000003</v>
      </c>
      <c r="AQ383">
        <v>24.362020000000001</v>
      </c>
      <c r="AR383">
        <v>0</v>
      </c>
      <c r="AS383">
        <v>0</v>
      </c>
      <c r="AT383">
        <v>0.91775209999999996</v>
      </c>
      <c r="AU383">
        <v>24.18751</v>
      </c>
      <c r="AV383">
        <v>0</v>
      </c>
      <c r="AW383">
        <v>0</v>
      </c>
      <c r="AX383">
        <v>0.91465909999999995</v>
      </c>
      <c r="AY383">
        <v>23.99466</v>
      </c>
      <c r="AZ383">
        <v>0</v>
      </c>
      <c r="BA383">
        <v>0</v>
      </c>
      <c r="BB383">
        <v>0.91075620000000002</v>
      </c>
      <c r="BC383">
        <v>23.817170000000001</v>
      </c>
      <c r="BD383">
        <v>0</v>
      </c>
      <c r="BE383">
        <v>0</v>
      </c>
      <c r="BF383">
        <v>0.90619130000000003</v>
      </c>
      <c r="BG383">
        <v>23.64611</v>
      </c>
      <c r="BH383">
        <v>0</v>
      </c>
      <c r="BI383">
        <v>0</v>
      </c>
      <c r="BJ383">
        <v>0.90107309999999996</v>
      </c>
      <c r="BK383">
        <v>23.599869999999999</v>
      </c>
      <c r="BL383">
        <v>0</v>
      </c>
      <c r="BM383">
        <v>0</v>
      </c>
      <c r="BN383">
        <v>0.89565030000000001</v>
      </c>
      <c r="BO383">
        <v>23.802510000000002</v>
      </c>
      <c r="BP383">
        <v>0</v>
      </c>
      <c r="BQ383">
        <v>0</v>
      </c>
      <c r="BR383">
        <v>0.88981049999999995</v>
      </c>
      <c r="BS383">
        <v>24.182780000000001</v>
      </c>
      <c r="BT383">
        <v>0</v>
      </c>
      <c r="BU383">
        <v>0</v>
      </c>
      <c r="BV383">
        <v>0.8838203</v>
      </c>
      <c r="BW383">
        <v>24.587759999999999</v>
      </c>
      <c r="BX383">
        <v>0</v>
      </c>
      <c r="BY383">
        <v>0</v>
      </c>
      <c r="BZ383">
        <v>0.87768780000000002</v>
      </c>
      <c r="CA383">
        <v>24.847100000000001</v>
      </c>
      <c r="CB383">
        <v>5.5257870000000002E-36</v>
      </c>
      <c r="CC383">
        <v>9.3556230000000007E-34</v>
      </c>
      <c r="CD383">
        <v>0.87131990000000004</v>
      </c>
      <c r="CE383">
        <v>24.734999999999999</v>
      </c>
      <c r="CF383">
        <v>1.567199E-26</v>
      </c>
      <c r="CG383">
        <v>2.9856640000000002E-24</v>
      </c>
      <c r="CH383">
        <v>0.86481569999999997</v>
      </c>
      <c r="CI383">
        <v>24.636389999999999</v>
      </c>
      <c r="CJ383" s="1">
        <v>1.7758230000000001E-20</v>
      </c>
      <c r="CK383" s="1">
        <v>3.105707E-18</v>
      </c>
      <c r="CL383">
        <v>0.85834410000000005</v>
      </c>
      <c r="CM383">
        <v>24.504960000000001</v>
      </c>
      <c r="CN383" s="1">
        <v>1.23039E-14</v>
      </c>
      <c r="CO383" s="1">
        <v>2.5118530000000002E-12</v>
      </c>
      <c r="CP383">
        <v>0.85176410000000002</v>
      </c>
      <c r="CQ383">
        <v>24.291879999999999</v>
      </c>
      <c r="CR383" s="1">
        <v>7.150804E-11</v>
      </c>
      <c r="CS383" s="1">
        <v>1.5751720000000001E-8</v>
      </c>
      <c r="CT383">
        <v>0.84488870000000005</v>
      </c>
      <c r="CU383">
        <v>24.38862</v>
      </c>
      <c r="CV383" s="1">
        <v>5.0977929999999999E-8</v>
      </c>
      <c r="CW383" s="1">
        <v>1.1836230000000001E-5</v>
      </c>
      <c r="CX383">
        <v>0.83828009999999997</v>
      </c>
      <c r="CY383">
        <v>24.5962</v>
      </c>
      <c r="CZ383" s="1">
        <v>9.4078679999999993E-6</v>
      </c>
      <c r="DA383" s="1">
        <v>2.2749319999999999E-3</v>
      </c>
      <c r="DB383">
        <v>0.83256520000000001</v>
      </c>
      <c r="DC383">
        <v>24.68139</v>
      </c>
      <c r="DD383" s="1">
        <v>6.2592609999999999E-4</v>
      </c>
      <c r="DE383" s="1">
        <v>0.15666649999999999</v>
      </c>
      <c r="DF383">
        <v>0.82624140000000001</v>
      </c>
      <c r="DG383">
        <v>24.745419999999999</v>
      </c>
      <c r="DH383" s="1">
        <v>1.8008550000000002E-2</v>
      </c>
      <c r="DI383" s="1">
        <v>4.6579579999999998</v>
      </c>
      <c r="DJ383">
        <v>0.81979619999999997</v>
      </c>
      <c r="DK383">
        <v>24.622229999999998</v>
      </c>
      <c r="DL383" s="1">
        <v>0.25598850000000001</v>
      </c>
      <c r="DM383" s="1">
        <v>68.20711</v>
      </c>
      <c r="DN383">
        <v>0.81342999999999999</v>
      </c>
      <c r="DO383">
        <v>24.489699999999999</v>
      </c>
      <c r="DP383" s="1">
        <v>1.9859089999999999</v>
      </c>
      <c r="DQ383" s="1">
        <v>543.53189999999995</v>
      </c>
      <c r="DR383">
        <v>0.80708559999999996</v>
      </c>
      <c r="DS383">
        <v>24.317219999999999</v>
      </c>
      <c r="DT383" s="1">
        <v>9.0890920000000008</v>
      </c>
      <c r="DU383">
        <v>2552.09</v>
      </c>
      <c r="DV383">
        <v>0.80116430000000005</v>
      </c>
      <c r="DW383">
        <v>23.971920000000001</v>
      </c>
      <c r="DX383" s="1">
        <v>26.01013</v>
      </c>
      <c r="DY383">
        <v>7484.3689999999997</v>
      </c>
      <c r="DZ383">
        <v>0.79492189999999996</v>
      </c>
      <c r="EA383">
        <v>23.720749999999999</v>
      </c>
      <c r="EB383">
        <v>49.225340000000003</v>
      </c>
      <c r="EC383">
        <v>14485.51</v>
      </c>
      <c r="ED383">
        <v>0.78883479999999995</v>
      </c>
      <c r="EE383">
        <v>23.58437</v>
      </c>
      <c r="EF383">
        <v>65.197239999999994</v>
      </c>
      <c r="EG383">
        <v>19583.63</v>
      </c>
      <c r="EH383">
        <v>0.78261230000000004</v>
      </c>
      <c r="EI383">
        <v>23.681069999999998</v>
      </c>
      <c r="EJ383">
        <v>63.269889999999997</v>
      </c>
      <c r="EK383">
        <v>19372.02</v>
      </c>
      <c r="EL383">
        <v>0.77698520000000004</v>
      </c>
      <c r="EM383">
        <v>23.86787</v>
      </c>
      <c r="EN383">
        <v>46.902169999999998</v>
      </c>
      <c r="EO383">
        <v>14609.89</v>
      </c>
      <c r="EP383">
        <v>0.77089839999999998</v>
      </c>
      <c r="EQ383">
        <v>23.836099999999998</v>
      </c>
      <c r="ER383">
        <v>27.219429999999999</v>
      </c>
      <c r="ES383">
        <v>8625.4310000000005</v>
      </c>
      <c r="ET383">
        <v>0.76483029999999996</v>
      </c>
      <c r="EU383">
        <v>23.687080000000002</v>
      </c>
      <c r="EV383">
        <v>12.810180000000001</v>
      </c>
      <c r="EW383">
        <v>4122.9009999999998</v>
      </c>
      <c r="EX383">
        <v>0.75856420000000002</v>
      </c>
      <c r="EY383">
        <v>23.56306</v>
      </c>
      <c r="EZ383">
        <v>5.0360250000000004</v>
      </c>
      <c r="FA383">
        <v>1644.895</v>
      </c>
      <c r="FB383">
        <v>0.75272019999999995</v>
      </c>
      <c r="FC383">
        <v>23.536069999999999</v>
      </c>
      <c r="FD383">
        <v>1.710326</v>
      </c>
      <c r="FE383">
        <v>565.83510000000001</v>
      </c>
      <c r="FF383">
        <v>0.74556480000000003</v>
      </c>
      <c r="FG383">
        <v>23.978660000000001</v>
      </c>
      <c r="FH383">
        <v>0.53438580000000002</v>
      </c>
      <c r="FI383">
        <v>178.48230000000001</v>
      </c>
      <c r="FJ383">
        <v>0.73978469999999996</v>
      </c>
      <c r="FK383">
        <v>24.233149999999998</v>
      </c>
      <c r="FL383">
        <v>0.1825167</v>
      </c>
      <c r="FM383">
        <v>60.592860000000002</v>
      </c>
      <c r="FN383">
        <v>0.7341181</v>
      </c>
      <c r="FO383">
        <v>24.425339999999998</v>
      </c>
      <c r="FP383">
        <v>9.0917230000000002E-2</v>
      </c>
      <c r="FQ383">
        <v>29.56531</v>
      </c>
      <c r="FR383">
        <v>0.7299158</v>
      </c>
      <c r="FS383">
        <v>24.57788</v>
      </c>
      <c r="FT383">
        <v>7.0024989999999995E-2</v>
      </c>
      <c r="FU383">
        <v>22.437249999999999</v>
      </c>
      <c r="FV383">
        <v>0.72578089999999995</v>
      </c>
      <c r="FW383">
        <v>24.63917</v>
      </c>
      <c r="FX383">
        <v>6.4834859999999994E-2</v>
      </c>
      <c r="FY383">
        <v>20.729649999999999</v>
      </c>
      <c r="FZ383">
        <v>0.72184230000000005</v>
      </c>
      <c r="GA383">
        <v>24.585100000000001</v>
      </c>
      <c r="GB383">
        <v>6.1719389999999999E-2</v>
      </c>
      <c r="GC383">
        <v>19.775870000000001</v>
      </c>
      <c r="GD383">
        <v>0.71861790000000003</v>
      </c>
      <c r="GE383">
        <v>24.440339999999999</v>
      </c>
      <c r="GF383">
        <v>5.8105980000000002E-2</v>
      </c>
      <c r="GG383">
        <v>18.6569</v>
      </c>
      <c r="GH383">
        <v>0.71581799999999995</v>
      </c>
      <c r="GI383">
        <v>24.275030000000001</v>
      </c>
      <c r="GJ383">
        <v>5.3928990000000003E-2</v>
      </c>
      <c r="GK383">
        <v>17.33615</v>
      </c>
      <c r="GL383">
        <v>0.71286709999999998</v>
      </c>
      <c r="GM383">
        <v>24.543690000000002</v>
      </c>
      <c r="GN383">
        <v>4.9491180000000003E-2</v>
      </c>
      <c r="GO383">
        <v>15.928990000000001</v>
      </c>
      <c r="GP383">
        <v>0.70970370000000005</v>
      </c>
      <c r="GQ383">
        <v>24.72569</v>
      </c>
      <c r="GR383" s="1">
        <v>4.509208E-2</v>
      </c>
      <c r="GS383">
        <v>14.53359</v>
      </c>
      <c r="GT383">
        <v>0.70661969999999996</v>
      </c>
      <c r="GU383">
        <v>24.99061</v>
      </c>
      <c r="GV383" s="1">
        <v>4.0969079999999998E-2</v>
      </c>
      <c r="GW383">
        <v>13.218209999999999</v>
      </c>
      <c r="GX383">
        <v>0.70309319999999997</v>
      </c>
      <c r="GY383">
        <v>25.440750000000001</v>
      </c>
      <c r="GZ383" s="1">
        <v>3.7225630000000003E-2</v>
      </c>
      <c r="HA383">
        <v>12.03323</v>
      </c>
      <c r="HB383">
        <v>0.70011060000000003</v>
      </c>
      <c r="HC383">
        <v>25.756319999999999</v>
      </c>
      <c r="HD383" s="1">
        <v>3.3885899999999997E-2</v>
      </c>
      <c r="HE383">
        <v>10.9777</v>
      </c>
      <c r="HF383">
        <v>0.69665089999999996</v>
      </c>
      <c r="HG383">
        <v>25.81561</v>
      </c>
      <c r="HH383" s="1">
        <v>3.0751150000000001E-2</v>
      </c>
      <c r="HI383">
        <v>9.9912989999999997</v>
      </c>
      <c r="HJ383">
        <v>0.69319960000000003</v>
      </c>
      <c r="HK383">
        <v>25.86666</v>
      </c>
      <c r="HL383" s="1">
        <v>2.7918160000000001E-2</v>
      </c>
      <c r="HM383">
        <v>9.0990760000000002</v>
      </c>
      <c r="HN383">
        <v>0.68972129999999998</v>
      </c>
      <c r="HO383">
        <v>25.78434</v>
      </c>
      <c r="HP383">
        <v>2.5357640000000001E-2</v>
      </c>
      <c r="HQ383">
        <v>8.2946480000000005</v>
      </c>
      <c r="HR383">
        <v>0.68683919999999998</v>
      </c>
      <c r="HS383">
        <v>26.030650000000001</v>
      </c>
      <c r="HT383" s="1">
        <v>2.3040339999999999E-2</v>
      </c>
      <c r="HU383">
        <v>7.5609989999999998</v>
      </c>
      <c r="HV383">
        <v>0.68402640000000003</v>
      </c>
      <c r="HW383">
        <v>26.261579999999999</v>
      </c>
      <c r="HX383">
        <v>2.091995E-2</v>
      </c>
      <c r="HY383">
        <v>6.8877680000000003</v>
      </c>
      <c r="HZ383">
        <v>0.68103329999999995</v>
      </c>
      <c r="IA383">
        <v>26.470580000000002</v>
      </c>
      <c r="IB383" s="1">
        <v>1.9001199999999999E-2</v>
      </c>
      <c r="IC383">
        <v>6.2792599999999998</v>
      </c>
      <c r="ID383">
        <v>0.67928089999999997</v>
      </c>
      <c r="IE383">
        <v>26.801030000000001</v>
      </c>
      <c r="IF383">
        <v>1.728936E-2</v>
      </c>
      <c r="IG383">
        <v>5.7254199999999997</v>
      </c>
      <c r="IH383">
        <v>0.67820190000000002</v>
      </c>
      <c r="II383">
        <v>26.85651</v>
      </c>
      <c r="IJ383" s="1">
        <v>1.5728309999999999E-2</v>
      </c>
      <c r="IK383">
        <v>5.2151259999999997</v>
      </c>
      <c r="IL383">
        <v>0.67723129999999998</v>
      </c>
      <c r="IM383">
        <v>26.819410000000001</v>
      </c>
      <c r="IN383">
        <v>1.430241E-2</v>
      </c>
      <c r="IO383">
        <v>4.7479149999999999</v>
      </c>
      <c r="IP383">
        <v>0.67631010000000003</v>
      </c>
      <c r="IQ383">
        <v>26.84788</v>
      </c>
      <c r="IR383" s="1">
        <v>1.3015250000000001E-2</v>
      </c>
      <c r="IS383">
        <v>4.3264829999999996</v>
      </c>
      <c r="IT383">
        <v>0.67559270000000005</v>
      </c>
      <c r="IU383">
        <v>26.739129999999999</v>
      </c>
      <c r="IV383" s="1">
        <v>1.183825E-2</v>
      </c>
      <c r="IW383">
        <v>3.9390939999999999</v>
      </c>
      <c r="IX383">
        <v>0.67509640000000004</v>
      </c>
      <c r="IY383">
        <v>26.863759999999999</v>
      </c>
      <c r="IZ383" s="1">
        <v>1.075562E-2</v>
      </c>
      <c r="JA383">
        <v>3.5819960000000002</v>
      </c>
      <c r="JB383">
        <v>0.67471530000000002</v>
      </c>
      <c r="JC383">
        <v>26.67155</v>
      </c>
      <c r="JD383" s="1">
        <v>9.743369E-3</v>
      </c>
      <c r="JE383">
        <v>3.2475619999999998</v>
      </c>
      <c r="JF383">
        <v>0.67443299999999995</v>
      </c>
      <c r="JG383">
        <v>26.581420000000001</v>
      </c>
      <c r="JH383" s="1">
        <v>8.799454E-3</v>
      </c>
      <c r="JI383">
        <v>2.9347180000000002</v>
      </c>
      <c r="JJ383">
        <v>0.67431870000000005</v>
      </c>
      <c r="JK383">
        <v>26.384039999999999</v>
      </c>
      <c r="JL383" s="1">
        <v>7.9002150000000004E-3</v>
      </c>
      <c r="JM383">
        <v>2.6367120000000002</v>
      </c>
      <c r="JN383">
        <v>0.67435040000000002</v>
      </c>
      <c r="JO383">
        <v>26.324159999999999</v>
      </c>
      <c r="JP383" s="1">
        <v>7.0358770000000003E-3</v>
      </c>
      <c r="JQ383">
        <v>2.349577</v>
      </c>
      <c r="JR383">
        <v>0.67446349999999999</v>
      </c>
      <c r="JS383">
        <v>26.55274</v>
      </c>
      <c r="JT383" s="1">
        <v>6.2038800000000002E-3</v>
      </c>
      <c r="JU383">
        <v>2.0728559999999998</v>
      </c>
      <c r="JV383">
        <v>0.67475309999999999</v>
      </c>
      <c r="JW383">
        <v>26.777170000000002</v>
      </c>
      <c r="JX383" s="1">
        <v>5.3950999999999999E-3</v>
      </c>
      <c r="JY383">
        <v>1.8034699999999999</v>
      </c>
      <c r="JZ383">
        <v>0.67525520000000006</v>
      </c>
      <c r="KA383">
        <v>26.94539</v>
      </c>
      <c r="KB383" s="1">
        <v>4.6031609999999997E-3</v>
      </c>
      <c r="KC383">
        <v>1.5393319999999999</v>
      </c>
      <c r="KD383">
        <v>0.67578590000000005</v>
      </c>
      <c r="KE383">
        <v>27.441199999999998</v>
      </c>
      <c r="KF383" s="1">
        <v>3.8344569999999999E-3</v>
      </c>
      <c r="KG383">
        <v>1.283072</v>
      </c>
      <c r="KH383">
        <v>0.67627139999999997</v>
      </c>
      <c r="KI383">
        <v>27.553719999999998</v>
      </c>
      <c r="KJ383" s="1">
        <v>3.1162030000000001E-3</v>
      </c>
      <c r="KK383">
        <v>1.0434140000000001</v>
      </c>
      <c r="KL383">
        <v>0.67646390000000001</v>
      </c>
      <c r="KM383">
        <v>27.626429999999999</v>
      </c>
      <c r="KN383" s="1">
        <v>2.485615E-3</v>
      </c>
      <c r="KO383">
        <v>0.83268850000000005</v>
      </c>
      <c r="KP383">
        <v>0.67648750000000002</v>
      </c>
      <c r="KQ383">
        <v>27.739830000000001</v>
      </c>
      <c r="KR383" s="1">
        <v>1.970294E-3</v>
      </c>
      <c r="KS383">
        <v>0.66001739999999998</v>
      </c>
      <c r="KT383">
        <v>0.67636569999999996</v>
      </c>
      <c r="KU383">
        <v>27.59235</v>
      </c>
      <c r="KV383" s="1">
        <v>1.5778509999999999E-3</v>
      </c>
      <c r="KW383">
        <v>0.52814159999999999</v>
      </c>
      <c r="KX383">
        <v>0.67605559999999998</v>
      </c>
      <c r="KY383">
        <v>27.31513</v>
      </c>
      <c r="KZ383" s="1">
        <v>1.296794E-3</v>
      </c>
      <c r="LA383">
        <v>0.43349169999999998</v>
      </c>
      <c r="LB383">
        <v>0.67565569999999997</v>
      </c>
      <c r="LC383">
        <v>27.02834</v>
      </c>
      <c r="LD383" s="1">
        <v>1.103868E-3</v>
      </c>
      <c r="LE383">
        <v>0.36848009999999998</v>
      </c>
      <c r="LF383">
        <v>0.67519940000000001</v>
      </c>
      <c r="LG383">
        <v>26.797270000000001</v>
      </c>
      <c r="LH383" s="1">
        <v>9.739379E-4</v>
      </c>
      <c r="LI383">
        <v>0.32471840000000002</v>
      </c>
      <c r="LJ383">
        <v>0.67469420000000002</v>
      </c>
      <c r="LK383">
        <v>27.184920000000002</v>
      </c>
      <c r="LL383" s="1">
        <v>8.8431879999999999E-4</v>
      </c>
      <c r="LM383">
        <v>0.2946705</v>
      </c>
      <c r="LN383">
        <v>0.67417479999999996</v>
      </c>
      <c r="LO383">
        <v>27.387139999999999</v>
      </c>
      <c r="LP383" s="1">
        <v>8.1933590000000001E-4</v>
      </c>
      <c r="LQ383">
        <v>0.2729723</v>
      </c>
      <c r="LR383">
        <v>0.67358839999999998</v>
      </c>
      <c r="LS383">
        <v>27.596679999999999</v>
      </c>
      <c r="LT383">
        <v>7.6918250000000004E-4</v>
      </c>
      <c r="LU383">
        <v>0.25634780000000001</v>
      </c>
      <c r="LV383">
        <v>0.67295579999999999</v>
      </c>
      <c r="LW383">
        <v>28.071709999999999</v>
      </c>
      <c r="LX383" s="1">
        <v>7.2774199999999997E-4</v>
      </c>
      <c r="LY383">
        <v>0.24270410000000001</v>
      </c>
      <c r="LZ383">
        <v>0.6722804</v>
      </c>
      <c r="MA383">
        <v>28.248139999999999</v>
      </c>
      <c r="MB383" s="1">
        <v>6.916305E-4</v>
      </c>
      <c r="MC383">
        <v>0.23087779999999999</v>
      </c>
      <c r="MD383">
        <v>0.67156610000000005</v>
      </c>
      <c r="ME383">
        <v>28.14864</v>
      </c>
      <c r="MF383" s="1">
        <v>6.5899839999999997E-4</v>
      </c>
      <c r="MG383">
        <v>0.22019920000000001</v>
      </c>
      <c r="MH383">
        <v>0.67087960000000002</v>
      </c>
      <c r="MI383">
        <v>28.070309999999999</v>
      </c>
      <c r="MJ383" s="1">
        <v>6.288655E-4</v>
      </c>
      <c r="MK383">
        <v>0.2103593</v>
      </c>
      <c r="ML383">
        <v>0.67017490000000002</v>
      </c>
      <c r="MM383">
        <v>28.037469999999999</v>
      </c>
      <c r="MN383" s="1">
        <v>6.00802E-4</v>
      </c>
      <c r="MO383">
        <v>0.20119890000000001</v>
      </c>
      <c r="MP383">
        <v>0.66952310000000004</v>
      </c>
      <c r="MQ383">
        <v>28.466449999999998</v>
      </c>
      <c r="MR383" s="1">
        <v>5.7443380000000001E-4</v>
      </c>
      <c r="MS383">
        <v>0.1925673</v>
      </c>
      <c r="MT383">
        <v>0.66888250000000005</v>
      </c>
      <c r="MU383">
        <v>28.77637</v>
      </c>
      <c r="MV383" s="1">
        <v>5.496594E-4</v>
      </c>
      <c r="MW383">
        <v>0.1844259</v>
      </c>
      <c r="MX383">
        <v>0.66825469999999998</v>
      </c>
      <c r="MY383">
        <v>28.90127</v>
      </c>
      <c r="MZ383" s="1">
        <v>5.2618649999999995E-4</v>
      </c>
      <c r="NA383">
        <v>0.17673159999999999</v>
      </c>
      <c r="NB383">
        <v>0.66765790000000003</v>
      </c>
      <c r="NC383">
        <v>29.014109999999999</v>
      </c>
      <c r="ND383" s="1">
        <v>5.0377449999999997E-4</v>
      </c>
      <c r="NE383">
        <v>0.1693576</v>
      </c>
      <c r="NF383">
        <v>0.66711169999999997</v>
      </c>
      <c r="NG383">
        <v>28.813099999999999</v>
      </c>
      <c r="NH383" s="1">
        <v>4.8252130000000002E-4</v>
      </c>
      <c r="NI383">
        <v>0.1623523</v>
      </c>
      <c r="NJ383">
        <v>0.66666219999999998</v>
      </c>
      <c r="NK383">
        <v>28.61253</v>
      </c>
      <c r="NL383" s="1">
        <v>4.6234880000000001E-4</v>
      </c>
      <c r="NM383">
        <v>0.15566189999999999</v>
      </c>
      <c r="NN383">
        <v>0.66623149999999998</v>
      </c>
      <c r="NO383">
        <v>28.498740000000002</v>
      </c>
      <c r="NP383" s="1">
        <v>4.4310710000000002E-4</v>
      </c>
      <c r="NQ383">
        <v>0.14927170000000001</v>
      </c>
      <c r="NR383">
        <v>0.66582929999999996</v>
      </c>
      <c r="NS383">
        <v>28.32489</v>
      </c>
      <c r="NT383" s="1">
        <v>4.2485960000000002E-4</v>
      </c>
      <c r="NU383">
        <v>0.1432078</v>
      </c>
      <c r="NV383">
        <v>0.66543289999999999</v>
      </c>
      <c r="NW383">
        <v>28.216850000000001</v>
      </c>
      <c r="NX383" s="1">
        <v>4.0743920000000001E-4</v>
      </c>
      <c r="NY383">
        <v>0.1374109</v>
      </c>
      <c r="NZ383">
        <v>0.66510950000000002</v>
      </c>
      <c r="OA383">
        <v>28.256730000000001</v>
      </c>
      <c r="OB383" s="1">
        <v>3.9089190000000002E-4</v>
      </c>
      <c r="OC383">
        <v>0.1318926</v>
      </c>
      <c r="OD383">
        <v>0.66487870000000004</v>
      </c>
      <c r="OE383">
        <v>28.021599999999999</v>
      </c>
      <c r="OF383" s="1">
        <v>3.7520449999999998E-4</v>
      </c>
      <c r="OG383">
        <v>0.12663179999999999</v>
      </c>
      <c r="OH383">
        <v>0.66487160000000001</v>
      </c>
      <c r="OI383">
        <v>27.857289999999999</v>
      </c>
      <c r="OJ383" s="1">
        <v>3.601988E-4</v>
      </c>
      <c r="OK383">
        <v>0.1215545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1.0075339999999999</v>
      </c>
      <c r="G384">
        <v>25.92501</v>
      </c>
      <c r="H384">
        <v>0</v>
      </c>
      <c r="I384">
        <v>0</v>
      </c>
      <c r="J384">
        <v>1.0114339999999999</v>
      </c>
      <c r="K384">
        <v>25.715479999999999</v>
      </c>
      <c r="L384">
        <v>0</v>
      </c>
      <c r="M384">
        <v>0</v>
      </c>
      <c r="N384">
        <v>1.014392</v>
      </c>
      <c r="O384">
        <v>25.664870000000001</v>
      </c>
      <c r="P384">
        <v>0</v>
      </c>
      <c r="Q384">
        <v>0</v>
      </c>
      <c r="R384">
        <v>1.0166249999999999</v>
      </c>
      <c r="S384">
        <v>25.426929999999999</v>
      </c>
      <c r="T384">
        <v>0</v>
      </c>
      <c r="U384">
        <v>0</v>
      </c>
      <c r="V384">
        <v>1.0186630000000001</v>
      </c>
      <c r="W384">
        <v>25.181709999999999</v>
      </c>
      <c r="X384">
        <v>0</v>
      </c>
      <c r="Y384">
        <v>0</v>
      </c>
      <c r="Z384">
        <v>1.0205709999999999</v>
      </c>
      <c r="AA384">
        <v>24.959599999999998</v>
      </c>
      <c r="AB384">
        <v>0</v>
      </c>
      <c r="AC384">
        <v>0</v>
      </c>
      <c r="AD384">
        <v>1.0220469999999999</v>
      </c>
      <c r="AE384">
        <v>24.721789999999999</v>
      </c>
      <c r="AF384">
        <v>0</v>
      </c>
      <c r="AG384">
        <v>0</v>
      </c>
      <c r="AH384">
        <v>1.0232490000000001</v>
      </c>
      <c r="AI384">
        <v>24.467079999999999</v>
      </c>
      <c r="AJ384">
        <v>0</v>
      </c>
      <c r="AK384">
        <v>0</v>
      </c>
      <c r="AL384">
        <v>1.023582</v>
      </c>
      <c r="AM384">
        <v>24.520790000000002</v>
      </c>
      <c r="AN384">
        <v>0</v>
      </c>
      <c r="AO384">
        <v>0</v>
      </c>
      <c r="AP384">
        <v>1.0227580000000001</v>
      </c>
      <c r="AQ384">
        <v>24.40728</v>
      </c>
      <c r="AR384">
        <v>0</v>
      </c>
      <c r="AS384">
        <v>0</v>
      </c>
      <c r="AT384">
        <v>1.020732</v>
      </c>
      <c r="AU384">
        <v>24.218129999999999</v>
      </c>
      <c r="AV384">
        <v>0</v>
      </c>
      <c r="AW384">
        <v>0</v>
      </c>
      <c r="AX384">
        <v>1.0177609999999999</v>
      </c>
      <c r="AY384">
        <v>24.009080000000001</v>
      </c>
      <c r="AZ384">
        <v>0</v>
      </c>
      <c r="BA384">
        <v>0</v>
      </c>
      <c r="BB384">
        <v>1.0137659999999999</v>
      </c>
      <c r="BC384">
        <v>23.81569</v>
      </c>
      <c r="BD384">
        <v>0</v>
      </c>
      <c r="BE384">
        <v>0</v>
      </c>
      <c r="BF384">
        <v>1.008915</v>
      </c>
      <c r="BG384">
        <v>23.627739999999999</v>
      </c>
      <c r="BH384">
        <v>0</v>
      </c>
      <c r="BI384">
        <v>0</v>
      </c>
      <c r="BJ384">
        <v>1.0033879999999999</v>
      </c>
      <c r="BK384">
        <v>23.570509999999999</v>
      </c>
      <c r="BL384">
        <v>0</v>
      </c>
      <c r="BM384">
        <v>0</v>
      </c>
      <c r="BN384">
        <v>0.99709650000000005</v>
      </c>
      <c r="BO384">
        <v>23.757110000000001</v>
      </c>
      <c r="BP384">
        <v>0</v>
      </c>
      <c r="BQ384">
        <v>0</v>
      </c>
      <c r="BR384">
        <v>0.99063590000000001</v>
      </c>
      <c r="BS384">
        <v>24.120429999999999</v>
      </c>
      <c r="BT384">
        <v>0</v>
      </c>
      <c r="BU384">
        <v>0</v>
      </c>
      <c r="BV384">
        <v>0.98381249999999998</v>
      </c>
      <c r="BW384">
        <v>24.515309999999999</v>
      </c>
      <c r="BX384">
        <v>0</v>
      </c>
      <c r="BY384">
        <v>0</v>
      </c>
      <c r="BZ384">
        <v>0.97688399999999997</v>
      </c>
      <c r="CA384">
        <v>24.770330000000001</v>
      </c>
      <c r="CB384">
        <v>6.151999E-37</v>
      </c>
      <c r="CC384">
        <v>1.604731E-34</v>
      </c>
      <c r="CD384">
        <v>0.9696863</v>
      </c>
      <c r="CE384">
        <v>24.65709</v>
      </c>
      <c r="CF384">
        <v>6.4147219999999998E-27</v>
      </c>
      <c r="CG384">
        <v>1.278732E-24</v>
      </c>
      <c r="CH384">
        <v>0.96227799999999997</v>
      </c>
      <c r="CI384">
        <v>24.534659999999999</v>
      </c>
      <c r="CJ384" s="1">
        <v>4.840557E-21</v>
      </c>
      <c r="CK384" s="1">
        <v>9.2654430000000002E-19</v>
      </c>
      <c r="CL384">
        <v>0.95493910000000004</v>
      </c>
      <c r="CM384">
        <v>24.412949999999999</v>
      </c>
      <c r="CN384" s="1">
        <v>5.9274290000000003E-15</v>
      </c>
      <c r="CO384" s="1">
        <v>1.2667889999999999E-12</v>
      </c>
      <c r="CP384">
        <v>0.94744890000000004</v>
      </c>
      <c r="CQ384">
        <v>24.19652</v>
      </c>
      <c r="CR384" s="1">
        <v>4.1305810000000002E-11</v>
      </c>
      <c r="CS384" s="1">
        <v>9.5193859999999997E-9</v>
      </c>
      <c r="CT384">
        <v>0.93963269999999999</v>
      </c>
      <c r="CU384">
        <v>24.2896</v>
      </c>
      <c r="CV384" s="1">
        <v>3.2721969999999997E-8</v>
      </c>
      <c r="CW384" s="1">
        <v>7.9554619999999997E-6</v>
      </c>
      <c r="CX384">
        <v>0.93200430000000001</v>
      </c>
      <c r="CY384">
        <v>24.494129999999998</v>
      </c>
      <c r="CZ384" s="1">
        <v>6.5246409999999998E-6</v>
      </c>
      <c r="DA384" s="1">
        <v>1.6540599999999999E-3</v>
      </c>
      <c r="DB384">
        <v>0.92481150000000001</v>
      </c>
      <c r="DC384">
        <v>24.58813</v>
      </c>
      <c r="DD384" s="1">
        <v>4.6279950000000002E-4</v>
      </c>
      <c r="DE384" s="1">
        <v>0.1216566</v>
      </c>
      <c r="DF384">
        <v>0.91714969999999996</v>
      </c>
      <c r="DG384">
        <v>24.653130000000001</v>
      </c>
      <c r="DH384" s="1">
        <v>1.4072289999999999E-2</v>
      </c>
      <c r="DI384" s="1">
        <v>3.8294009999999998</v>
      </c>
      <c r="DJ384">
        <v>0.90961369999999997</v>
      </c>
      <c r="DK384">
        <v>24.526689999999999</v>
      </c>
      <c r="DL384" s="1">
        <v>0.2100573</v>
      </c>
      <c r="DM384" s="1">
        <v>58.971339999999998</v>
      </c>
      <c r="DN384">
        <v>0.90235089999999996</v>
      </c>
      <c r="DO384">
        <v>24.391190000000002</v>
      </c>
      <c r="DP384" s="1">
        <v>1.702736</v>
      </c>
      <c r="DQ384" s="1">
        <v>491.73070000000001</v>
      </c>
      <c r="DR384">
        <v>0.89496390000000003</v>
      </c>
      <c r="DS384">
        <v>24.22486</v>
      </c>
      <c r="DT384" s="1">
        <v>8.1088299999999993</v>
      </c>
      <c r="DU384">
        <v>2406.0680000000002</v>
      </c>
      <c r="DV384">
        <v>0.8869996</v>
      </c>
      <c r="DW384">
        <v>23.909330000000001</v>
      </c>
      <c r="DX384" s="1">
        <v>24.081029999999998</v>
      </c>
      <c r="DY384">
        <v>7336.8649999999998</v>
      </c>
      <c r="DZ384">
        <v>0.87975389999999998</v>
      </c>
      <c r="EA384">
        <v>23.65785</v>
      </c>
      <c r="EB384">
        <v>47.106160000000003</v>
      </c>
      <c r="EC384">
        <v>14700.02</v>
      </c>
      <c r="ED384">
        <v>0.87270999999999999</v>
      </c>
      <c r="EE384">
        <v>23.514279999999999</v>
      </c>
      <c r="EF384">
        <v>64.279960000000003</v>
      </c>
      <c r="EG384">
        <v>20507.93</v>
      </c>
      <c r="EH384">
        <v>0.86552850000000003</v>
      </c>
      <c r="EI384">
        <v>23.587039999999998</v>
      </c>
      <c r="EJ384">
        <v>64.081050000000005</v>
      </c>
      <c r="EK384">
        <v>20871.419999999998</v>
      </c>
      <c r="EL384">
        <v>0.85909250000000004</v>
      </c>
      <c r="EM384">
        <v>23.76369</v>
      </c>
      <c r="EN384">
        <v>48.688650000000003</v>
      </c>
      <c r="EO384">
        <v>16154.85</v>
      </c>
      <c r="EP384">
        <v>0.85201210000000005</v>
      </c>
      <c r="EQ384">
        <v>23.727370000000001</v>
      </c>
      <c r="ER384">
        <v>28.90644</v>
      </c>
      <c r="ES384">
        <v>9773.1659999999993</v>
      </c>
      <c r="ET384">
        <v>0.84499849999999999</v>
      </c>
      <c r="EU384">
        <v>23.57667</v>
      </c>
      <c r="EV384">
        <v>13.88137</v>
      </c>
      <c r="EW384">
        <v>4774.2579999999998</v>
      </c>
      <c r="EX384">
        <v>0.83774709999999997</v>
      </c>
      <c r="EY384">
        <v>23.45702</v>
      </c>
      <c r="EZ384">
        <v>5.5553080000000001</v>
      </c>
      <c r="FA384">
        <v>1942.1679999999999</v>
      </c>
      <c r="FB384">
        <v>0.83004250000000002</v>
      </c>
      <c r="FC384">
        <v>23.455100000000002</v>
      </c>
      <c r="FD384">
        <v>1.914331</v>
      </c>
      <c r="FE384">
        <v>679.86689999999999</v>
      </c>
      <c r="FF384">
        <v>0.82160120000000003</v>
      </c>
      <c r="FG384">
        <v>23.905899999999999</v>
      </c>
      <c r="FH384">
        <v>0.60126210000000002</v>
      </c>
      <c r="FI384">
        <v>216.11199999999999</v>
      </c>
      <c r="FJ384">
        <v>0.81491559999999996</v>
      </c>
      <c r="FK384">
        <v>24.165019999999998</v>
      </c>
      <c r="FL384">
        <v>0.2012661</v>
      </c>
      <c r="FM384">
        <v>72.110500000000002</v>
      </c>
      <c r="FN384">
        <v>0.80823699999999998</v>
      </c>
      <c r="FO384">
        <v>24.345310000000001</v>
      </c>
      <c r="FP384">
        <v>9.5460299999999998E-2</v>
      </c>
      <c r="FQ384">
        <v>33.553429999999999</v>
      </c>
      <c r="FR384">
        <v>0.80281190000000002</v>
      </c>
      <c r="FS384">
        <v>24.51708</v>
      </c>
      <c r="FT384">
        <v>7.1010680000000007E-2</v>
      </c>
      <c r="FU384">
        <v>24.600650000000002</v>
      </c>
      <c r="FV384">
        <v>0.7980062</v>
      </c>
      <c r="FW384">
        <v>24.577539999999999</v>
      </c>
      <c r="FX384">
        <v>6.5137210000000001E-2</v>
      </c>
      <c r="FY384">
        <v>22.520589999999999</v>
      </c>
      <c r="FZ384">
        <v>0.79343010000000003</v>
      </c>
      <c r="GA384">
        <v>24.527609999999999</v>
      </c>
      <c r="GB384">
        <v>6.2003870000000003E-2</v>
      </c>
      <c r="GC384">
        <v>21.504439999999999</v>
      </c>
      <c r="GD384">
        <v>0.78964089999999998</v>
      </c>
      <c r="GE384">
        <v>24.401489999999999</v>
      </c>
      <c r="GF384">
        <v>5.847832E-2</v>
      </c>
      <c r="GG384">
        <v>20.349119999999999</v>
      </c>
      <c r="GH384">
        <v>0.78631669999999998</v>
      </c>
      <c r="GI384">
        <v>24.24361</v>
      </c>
      <c r="GJ384">
        <v>5.4346319999999997E-2</v>
      </c>
      <c r="GK384">
        <v>18.956379999999999</v>
      </c>
      <c r="GL384">
        <v>0.78281160000000005</v>
      </c>
      <c r="GM384">
        <v>24.521699999999999</v>
      </c>
      <c r="GN384">
        <v>4.9923670000000003E-2</v>
      </c>
      <c r="GO384">
        <v>17.45871</v>
      </c>
      <c r="GP384">
        <v>0.77902380000000004</v>
      </c>
      <c r="GQ384">
        <v>24.704029999999999</v>
      </c>
      <c r="GR384">
        <v>4.5512950000000003E-2</v>
      </c>
      <c r="GS384">
        <v>15.96148</v>
      </c>
      <c r="GT384">
        <v>0.77539159999999996</v>
      </c>
      <c r="GU384">
        <v>24.933630000000001</v>
      </c>
      <c r="GV384" s="1">
        <v>4.1354839999999997E-2</v>
      </c>
      <c r="GW384">
        <v>14.53837</v>
      </c>
      <c r="GX384">
        <v>0.77113779999999998</v>
      </c>
      <c r="GY384">
        <v>25.363230000000001</v>
      </c>
      <c r="GZ384" s="1">
        <v>3.7571640000000003E-2</v>
      </c>
      <c r="HA384">
        <v>13.25507</v>
      </c>
      <c r="HB384">
        <v>0.76696399999999998</v>
      </c>
      <c r="HC384">
        <v>25.685199999999998</v>
      </c>
      <c r="HD384" s="1">
        <v>3.4203770000000001E-2</v>
      </c>
      <c r="HE384">
        <v>12.12064</v>
      </c>
      <c r="HF384">
        <v>0.76260609999999995</v>
      </c>
      <c r="HG384">
        <v>25.743310000000001</v>
      </c>
      <c r="HH384">
        <v>3.1045369999999999E-2</v>
      </c>
      <c r="HI384">
        <v>11.054639999999999</v>
      </c>
      <c r="HJ384">
        <v>0.75831990000000005</v>
      </c>
      <c r="HK384">
        <v>25.810390000000002</v>
      </c>
      <c r="HL384">
        <v>2.8183630000000001E-2</v>
      </c>
      <c r="HM384">
        <v>10.08451</v>
      </c>
      <c r="HN384">
        <v>0.75395449999999997</v>
      </c>
      <c r="HO384">
        <v>25.754020000000001</v>
      </c>
      <c r="HP384" s="1">
        <v>2.5599029999999998E-2</v>
      </c>
      <c r="HQ384">
        <v>9.2092670000000005</v>
      </c>
      <c r="HR384">
        <v>0.75035149999999995</v>
      </c>
      <c r="HS384">
        <v>26.031420000000001</v>
      </c>
      <c r="HT384" s="1">
        <v>2.3271679999999999E-2</v>
      </c>
      <c r="HU384">
        <v>8.4165910000000004</v>
      </c>
      <c r="HV384">
        <v>0.74668000000000001</v>
      </c>
      <c r="HW384">
        <v>26.291170000000001</v>
      </c>
      <c r="HX384" s="1">
        <v>2.1130759999999998E-2</v>
      </c>
      <c r="HY384">
        <v>7.684126</v>
      </c>
      <c r="HZ384">
        <v>0.74299689999999996</v>
      </c>
      <c r="IA384">
        <v>26.48639</v>
      </c>
      <c r="IB384" s="1">
        <v>1.9191710000000001E-2</v>
      </c>
      <c r="IC384">
        <v>7.0158719999999999</v>
      </c>
      <c r="ID384">
        <v>0.74083350000000003</v>
      </c>
      <c r="IE384">
        <v>26.798629999999999</v>
      </c>
      <c r="IF384" s="1">
        <v>1.7465029999999999E-2</v>
      </c>
      <c r="IG384">
        <v>6.4063239999999997</v>
      </c>
      <c r="IH384">
        <v>0.73940380000000006</v>
      </c>
      <c r="II384">
        <v>26.84497</v>
      </c>
      <c r="IJ384" s="1">
        <v>1.5890330000000001E-2</v>
      </c>
      <c r="IK384">
        <v>5.8437910000000004</v>
      </c>
      <c r="IL384">
        <v>0.73805270000000001</v>
      </c>
      <c r="IM384">
        <v>26.788350000000001</v>
      </c>
      <c r="IN384" s="1">
        <v>1.4448519999999999E-2</v>
      </c>
      <c r="IO384">
        <v>5.3268979999999999</v>
      </c>
      <c r="IP384">
        <v>0.73679059999999996</v>
      </c>
      <c r="IQ384">
        <v>26.825130000000001</v>
      </c>
      <c r="IR384" s="1">
        <v>1.31492E-2</v>
      </c>
      <c r="IS384">
        <v>4.8604989999999999</v>
      </c>
      <c r="IT384">
        <v>0.7357728</v>
      </c>
      <c r="IU384">
        <v>26.741520000000001</v>
      </c>
      <c r="IV384" s="1">
        <v>1.1960709999999999E-2</v>
      </c>
      <c r="IW384">
        <v>4.430771</v>
      </c>
      <c r="IX384">
        <v>0.73497619999999997</v>
      </c>
      <c r="IY384">
        <v>26.880700000000001</v>
      </c>
      <c r="IZ384" s="1">
        <v>1.086987E-2</v>
      </c>
      <c r="JA384">
        <v>4.0346460000000004</v>
      </c>
      <c r="JB384">
        <v>0.73435709999999998</v>
      </c>
      <c r="JC384">
        <v>26.716339999999999</v>
      </c>
      <c r="JD384" s="1">
        <v>9.8506830000000007E-3</v>
      </c>
      <c r="JE384">
        <v>3.6630090000000002</v>
      </c>
      <c r="JF384">
        <v>0.73388659999999994</v>
      </c>
      <c r="JG384">
        <v>26.604700000000001</v>
      </c>
      <c r="JH384" s="1">
        <v>8.8991239999999996E-3</v>
      </c>
      <c r="JI384">
        <v>3.3140459999999998</v>
      </c>
      <c r="JJ384">
        <v>0.73359470000000004</v>
      </c>
      <c r="JK384">
        <v>26.40887</v>
      </c>
      <c r="JL384" s="1">
        <v>7.9970830000000003E-3</v>
      </c>
      <c r="JM384">
        <v>2.9827340000000002</v>
      </c>
      <c r="JN384">
        <v>0.73350970000000004</v>
      </c>
      <c r="JO384">
        <v>26.32226</v>
      </c>
      <c r="JP384" s="1">
        <v>7.1292980000000001E-3</v>
      </c>
      <c r="JQ384">
        <v>2.6624029999999999</v>
      </c>
      <c r="JR384">
        <v>0.73352930000000005</v>
      </c>
      <c r="JS384">
        <v>26.540320000000001</v>
      </c>
      <c r="JT384" s="1">
        <v>6.2940909999999999E-3</v>
      </c>
      <c r="JU384">
        <v>2.3531260000000001</v>
      </c>
      <c r="JV384">
        <v>0.73379519999999998</v>
      </c>
      <c r="JW384">
        <v>26.764140000000001</v>
      </c>
      <c r="JX384" s="1">
        <v>5.483389E-3</v>
      </c>
      <c r="JY384">
        <v>2.0519090000000002</v>
      </c>
      <c r="JZ384">
        <v>0.73432909999999996</v>
      </c>
      <c r="KA384">
        <v>26.942419999999998</v>
      </c>
      <c r="KB384" s="1">
        <v>4.6897390000000001E-3</v>
      </c>
      <c r="KC384">
        <v>1.7562359999999999</v>
      </c>
      <c r="KD384">
        <v>0.73490230000000001</v>
      </c>
      <c r="KE384">
        <v>27.44069</v>
      </c>
      <c r="KF384" s="1">
        <v>3.9174359999999998E-3</v>
      </c>
      <c r="KG384">
        <v>1.468461</v>
      </c>
      <c r="KH384">
        <v>0.73541259999999997</v>
      </c>
      <c r="KI384">
        <v>27.579440000000002</v>
      </c>
      <c r="KJ384" s="1">
        <v>3.1919909999999999E-3</v>
      </c>
      <c r="KK384">
        <v>1.1977660000000001</v>
      </c>
      <c r="KL384">
        <v>0.73564620000000003</v>
      </c>
      <c r="KM384">
        <v>27.635010000000001</v>
      </c>
      <c r="KN384" s="1">
        <v>2.5500280000000002E-3</v>
      </c>
      <c r="KO384">
        <v>0.95764020000000005</v>
      </c>
      <c r="KP384">
        <v>0.73565860000000005</v>
      </c>
      <c r="KQ384">
        <v>27.754020000000001</v>
      </c>
      <c r="KR384" s="1">
        <v>2.0213259999999999E-3</v>
      </c>
      <c r="KS384">
        <v>0.75926159999999998</v>
      </c>
      <c r="KT384">
        <v>0.73551279999999997</v>
      </c>
      <c r="KU384">
        <v>27.612909999999999</v>
      </c>
      <c r="KV384" s="1">
        <v>1.615633E-3</v>
      </c>
      <c r="KW384">
        <v>0.60653789999999996</v>
      </c>
      <c r="KX384">
        <v>0.73514170000000001</v>
      </c>
      <c r="KY384">
        <v>27.32817</v>
      </c>
      <c r="KZ384" s="1">
        <v>1.3232090000000001E-3</v>
      </c>
      <c r="LA384">
        <v>0.49618410000000002</v>
      </c>
      <c r="LB384">
        <v>0.73463020000000001</v>
      </c>
      <c r="LC384">
        <v>27.051349999999999</v>
      </c>
      <c r="LD384" s="1">
        <v>1.121763E-3</v>
      </c>
      <c r="LE384">
        <v>0.42011189999999998</v>
      </c>
      <c r="LF384">
        <v>0.73404919999999996</v>
      </c>
      <c r="LG384">
        <v>26.82422</v>
      </c>
      <c r="LH384" s="1">
        <v>9.8602809999999994E-4</v>
      </c>
      <c r="LI384">
        <v>0.36889709999999998</v>
      </c>
      <c r="LJ384">
        <v>0.73344109999999996</v>
      </c>
      <c r="LK384">
        <v>27.210760000000001</v>
      </c>
      <c r="LL384" s="1">
        <v>8.9279949999999996E-4</v>
      </c>
      <c r="LM384">
        <v>0.3339126</v>
      </c>
      <c r="LN384">
        <v>0.7327302</v>
      </c>
      <c r="LO384">
        <v>27.42595</v>
      </c>
      <c r="LP384" s="1">
        <v>8.2560839999999995E-4</v>
      </c>
      <c r="LQ384">
        <v>0.30885390000000001</v>
      </c>
      <c r="LR384">
        <v>0.73198319999999995</v>
      </c>
      <c r="LS384">
        <v>27.613399999999999</v>
      </c>
      <c r="LT384" s="1">
        <v>7.7415899999999996E-4</v>
      </c>
      <c r="LU384">
        <v>0.28984280000000001</v>
      </c>
      <c r="LV384">
        <v>0.73116219999999998</v>
      </c>
      <c r="LW384">
        <v>28.080690000000001</v>
      </c>
      <c r="LX384" s="1">
        <v>7.3192590000000001E-4</v>
      </c>
      <c r="LY384">
        <v>0.27438050000000003</v>
      </c>
      <c r="LZ384">
        <v>0.73029449999999996</v>
      </c>
      <c r="MA384">
        <v>28.256630000000001</v>
      </c>
      <c r="MB384" s="1">
        <v>6.953377E-4</v>
      </c>
      <c r="MC384">
        <v>0.26108419999999999</v>
      </c>
      <c r="MD384">
        <v>0.72937560000000001</v>
      </c>
      <c r="ME384">
        <v>28.136230000000001</v>
      </c>
      <c r="MF384" s="1">
        <v>6.6238539999999995E-4</v>
      </c>
      <c r="MG384">
        <v>0.24913840000000001</v>
      </c>
      <c r="MH384">
        <v>0.7284581</v>
      </c>
      <c r="MI384">
        <v>28.068000000000001</v>
      </c>
      <c r="MJ384" s="1">
        <v>6.3200310000000005E-4</v>
      </c>
      <c r="MK384">
        <v>0.23815449999999999</v>
      </c>
      <c r="ML384">
        <v>0.72755199999999998</v>
      </c>
      <c r="MM384">
        <v>28.049800000000001</v>
      </c>
      <c r="MN384" s="1">
        <v>6.037452E-4</v>
      </c>
      <c r="MO384">
        <v>0.2279496</v>
      </c>
      <c r="MP384">
        <v>0.72671399999999997</v>
      </c>
      <c r="MQ384">
        <v>28.49156</v>
      </c>
      <c r="MR384" s="1">
        <v>5.7721140000000003E-4</v>
      </c>
      <c r="MS384">
        <v>0.2183418</v>
      </c>
      <c r="MT384">
        <v>0.72587029999999997</v>
      </c>
      <c r="MU384">
        <v>28.816659999999999</v>
      </c>
      <c r="MV384" s="1">
        <v>5.5229119999999996E-4</v>
      </c>
      <c r="MW384">
        <v>0.2092897</v>
      </c>
      <c r="MX384">
        <v>0.72502560000000005</v>
      </c>
      <c r="MY384">
        <v>28.935400000000001</v>
      </c>
      <c r="MZ384" s="1">
        <v>5.2868269999999996E-4</v>
      </c>
      <c r="NA384">
        <v>0.20074249999999999</v>
      </c>
      <c r="NB384">
        <v>0.72424549999999999</v>
      </c>
      <c r="NC384">
        <v>29.046600000000002</v>
      </c>
      <c r="ND384" s="1">
        <v>5.0615429999999997E-4</v>
      </c>
      <c r="NE384">
        <v>0.1925509</v>
      </c>
      <c r="NF384">
        <v>0.72348849999999998</v>
      </c>
      <c r="NG384">
        <v>28.83511</v>
      </c>
      <c r="NH384" s="1">
        <v>4.8480419999999999E-4</v>
      </c>
      <c r="NI384">
        <v>0.1847655</v>
      </c>
      <c r="NJ384">
        <v>0.7228755</v>
      </c>
      <c r="NK384">
        <v>28.612010000000001</v>
      </c>
      <c r="NL384" s="1">
        <v>4.645262E-4</v>
      </c>
      <c r="NM384">
        <v>0.17732029999999999</v>
      </c>
      <c r="NN384">
        <v>0.72227229999999998</v>
      </c>
      <c r="NO384">
        <v>28.50338</v>
      </c>
      <c r="NP384" s="1">
        <v>4.4517279999999997E-4</v>
      </c>
      <c r="NQ384">
        <v>0.1702051</v>
      </c>
      <c r="NR384">
        <v>0.72171350000000001</v>
      </c>
      <c r="NS384">
        <v>28.343430000000001</v>
      </c>
      <c r="NT384" s="1">
        <v>4.2682670000000002E-4</v>
      </c>
      <c r="NU384">
        <v>0.16345199999999999</v>
      </c>
      <c r="NV384">
        <v>0.72116340000000001</v>
      </c>
      <c r="NW384">
        <v>28.249970000000001</v>
      </c>
      <c r="NX384" s="1">
        <v>4.0933369999999997E-4</v>
      </c>
      <c r="NY384">
        <v>0.15699859999999999</v>
      </c>
      <c r="NZ384">
        <v>0.72066459999999999</v>
      </c>
      <c r="OA384">
        <v>28.30743</v>
      </c>
      <c r="OB384" s="1">
        <v>3.926814E-4</v>
      </c>
      <c r="OC384">
        <v>0.15083769999999999</v>
      </c>
      <c r="OD384">
        <v>0.72029100000000001</v>
      </c>
      <c r="OE384">
        <v>28.06757</v>
      </c>
      <c r="OF384" s="1">
        <v>3.7692539999999999E-4</v>
      </c>
      <c r="OG384">
        <v>0.1449703</v>
      </c>
      <c r="OH384">
        <v>0.72021880000000005</v>
      </c>
      <c r="OI384">
        <v>27.89339</v>
      </c>
      <c r="OJ384" s="1">
        <v>3.6184880000000001E-4</v>
      </c>
      <c r="OK384">
        <v>0.13929269999999999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1.0727439999999999</v>
      </c>
      <c r="G385">
        <v>26.01632</v>
      </c>
      <c r="H385">
        <v>0</v>
      </c>
      <c r="I385">
        <v>0</v>
      </c>
      <c r="J385">
        <v>1.0786020000000001</v>
      </c>
      <c r="K385">
        <v>25.800529999999998</v>
      </c>
      <c r="L385">
        <v>0</v>
      </c>
      <c r="M385">
        <v>0</v>
      </c>
      <c r="N385">
        <v>1.083402</v>
      </c>
      <c r="O385">
        <v>25.743289999999998</v>
      </c>
      <c r="P385">
        <v>0</v>
      </c>
      <c r="Q385">
        <v>0</v>
      </c>
      <c r="R385">
        <v>1.0873060000000001</v>
      </c>
      <c r="S385">
        <v>25.4938</v>
      </c>
      <c r="T385">
        <v>0</v>
      </c>
      <c r="U385">
        <v>0</v>
      </c>
      <c r="V385">
        <v>1.091078</v>
      </c>
      <c r="W385">
        <v>25.242229999999999</v>
      </c>
      <c r="X385">
        <v>0</v>
      </c>
      <c r="Y385">
        <v>0</v>
      </c>
      <c r="Z385">
        <v>1.0943449999999999</v>
      </c>
      <c r="AA385">
        <v>25.014469999999999</v>
      </c>
      <c r="AB385">
        <v>0</v>
      </c>
      <c r="AC385">
        <v>0</v>
      </c>
      <c r="AD385">
        <v>1.097072</v>
      </c>
      <c r="AE385">
        <v>24.774699999999999</v>
      </c>
      <c r="AF385">
        <v>0</v>
      </c>
      <c r="AG385">
        <v>0</v>
      </c>
      <c r="AH385">
        <v>1.0995440000000001</v>
      </c>
      <c r="AI385">
        <v>24.51998</v>
      </c>
      <c r="AJ385">
        <v>0</v>
      </c>
      <c r="AK385">
        <v>0</v>
      </c>
      <c r="AL385">
        <v>1.1008500000000001</v>
      </c>
      <c r="AM385">
        <v>24.566970000000001</v>
      </c>
      <c r="AN385">
        <v>0</v>
      </c>
      <c r="AO385">
        <v>0</v>
      </c>
      <c r="AP385">
        <v>1.101024</v>
      </c>
      <c r="AQ385">
        <v>24.44286</v>
      </c>
      <c r="AR385">
        <v>0</v>
      </c>
      <c r="AS385">
        <v>0</v>
      </c>
      <c r="AT385">
        <v>1.099667</v>
      </c>
      <c r="AU385">
        <v>24.243860000000002</v>
      </c>
      <c r="AV385">
        <v>0</v>
      </c>
      <c r="AW385">
        <v>0</v>
      </c>
      <c r="AX385">
        <v>1.097059</v>
      </c>
      <c r="AY385">
        <v>24.025130000000001</v>
      </c>
      <c r="AZ385">
        <v>0</v>
      </c>
      <c r="BA385">
        <v>0</v>
      </c>
      <c r="BB385">
        <v>1.093102</v>
      </c>
      <c r="BC385">
        <v>23.818359999999998</v>
      </c>
      <c r="BD385">
        <v>0</v>
      </c>
      <c r="BE385">
        <v>0</v>
      </c>
      <c r="BF385">
        <v>1.0879030000000001</v>
      </c>
      <c r="BG385">
        <v>23.620180000000001</v>
      </c>
      <c r="BH385">
        <v>0</v>
      </c>
      <c r="BI385">
        <v>0</v>
      </c>
      <c r="BJ385">
        <v>1.0817209999999999</v>
      </c>
      <c r="BK385">
        <v>23.553920000000002</v>
      </c>
      <c r="BL385">
        <v>0</v>
      </c>
      <c r="BM385">
        <v>0</v>
      </c>
      <c r="BN385">
        <v>1.0745659999999999</v>
      </c>
      <c r="BO385">
        <v>23.729520000000001</v>
      </c>
      <c r="BP385">
        <v>0</v>
      </c>
      <c r="BQ385">
        <v>0</v>
      </c>
      <c r="BR385">
        <v>1.066989</v>
      </c>
      <c r="BS385">
        <v>24.084669999999999</v>
      </c>
      <c r="BT385">
        <v>0</v>
      </c>
      <c r="BU385">
        <v>0</v>
      </c>
      <c r="BV385">
        <v>1.0587839999999999</v>
      </c>
      <c r="BW385">
        <v>24.47296</v>
      </c>
      <c r="BX385">
        <v>0</v>
      </c>
      <c r="BY385">
        <v>0</v>
      </c>
      <c r="BZ385">
        <v>1.0503260000000001</v>
      </c>
      <c r="CA385">
        <v>24.726500000000001</v>
      </c>
      <c r="CB385">
        <v>8.4474820000000002E-38</v>
      </c>
      <c r="CC385">
        <v>1.542593E-35</v>
      </c>
      <c r="CD385">
        <v>1.041555</v>
      </c>
      <c r="CE385">
        <v>24.614519999999999</v>
      </c>
      <c r="CF385">
        <v>2.5329149999999999E-27</v>
      </c>
      <c r="CG385">
        <v>3.640182E-25</v>
      </c>
      <c r="CH385">
        <v>1.0325329999999999</v>
      </c>
      <c r="CI385">
        <v>24.47448</v>
      </c>
      <c r="CJ385" s="1">
        <v>1.2348660000000001E-21</v>
      </c>
      <c r="CK385" s="1">
        <v>1.7737669999999999E-19</v>
      </c>
      <c r="CL385">
        <v>1.0234030000000001</v>
      </c>
      <c r="CM385">
        <v>24.36065</v>
      </c>
      <c r="CN385" s="1">
        <v>2.8048229999999999E-15</v>
      </c>
      <c r="CO385" s="1">
        <v>4.2518029999999998E-13</v>
      </c>
      <c r="CP385">
        <v>1.0141</v>
      </c>
      <c r="CQ385">
        <v>24.143599999999999</v>
      </c>
      <c r="CR385" s="1">
        <v>2.3580219999999999E-11</v>
      </c>
      <c r="CS385" s="1">
        <v>3.7630609999999999E-9</v>
      </c>
      <c r="CT385">
        <v>1.0043850000000001</v>
      </c>
      <c r="CU385">
        <v>24.232749999999999</v>
      </c>
      <c r="CV385" s="1">
        <v>2.080661E-8</v>
      </c>
      <c r="CW385" s="1">
        <v>3.4466429999999999E-6</v>
      </c>
      <c r="CX385">
        <v>0.99472249999999995</v>
      </c>
      <c r="CY385">
        <v>24.43563</v>
      </c>
      <c r="CZ385" s="1">
        <v>4.4892000000000001E-6</v>
      </c>
      <c r="DA385" s="1">
        <v>7.6559860000000003E-4</v>
      </c>
      <c r="DB385">
        <v>0.98456330000000003</v>
      </c>
      <c r="DC385">
        <v>24.519770000000001</v>
      </c>
      <c r="DD385" s="1">
        <v>3.396095E-4</v>
      </c>
      <c r="DE385" s="1">
        <v>5.9422990000000002E-2</v>
      </c>
      <c r="DF385">
        <v>0.97460080000000004</v>
      </c>
      <c r="DG385">
        <v>24.58549</v>
      </c>
      <c r="DH385" s="1">
        <v>1.0924700000000001E-2</v>
      </c>
      <c r="DI385" s="1">
        <v>1.9596309999999999</v>
      </c>
      <c r="DJ385">
        <v>0.96487940000000005</v>
      </c>
      <c r="DK385">
        <v>24.457370000000001</v>
      </c>
      <c r="DL385" s="1">
        <v>0.1713788</v>
      </c>
      <c r="DM385" s="1">
        <v>31.434159999999999</v>
      </c>
      <c r="DN385">
        <v>0.95536049999999995</v>
      </c>
      <c r="DO385">
        <v>24.31963</v>
      </c>
      <c r="DP385" s="1">
        <v>1.452553</v>
      </c>
      <c r="DQ385">
        <v>271.85739999999998</v>
      </c>
      <c r="DR385">
        <v>0.94577670000000003</v>
      </c>
      <c r="DS385">
        <v>24.158280000000001</v>
      </c>
      <c r="DT385" s="1">
        <v>7.2031070000000001</v>
      </c>
      <c r="DU385">
        <v>1374.78</v>
      </c>
      <c r="DV385">
        <v>0.9357396</v>
      </c>
      <c r="DW385">
        <v>23.861129999999999</v>
      </c>
      <c r="DX385" s="1">
        <v>22.221620000000001</v>
      </c>
      <c r="DY385">
        <v>4323.424</v>
      </c>
      <c r="DZ385">
        <v>0.92624910000000005</v>
      </c>
      <c r="EA385">
        <v>23.60042</v>
      </c>
      <c r="EB385">
        <v>44.961539999999999</v>
      </c>
      <c r="EC385">
        <v>8903.2610000000004</v>
      </c>
      <c r="ED385">
        <v>0.91693150000000001</v>
      </c>
      <c r="EE385">
        <v>23.4527</v>
      </c>
      <c r="EF385">
        <v>63.254390000000001</v>
      </c>
      <c r="EG385">
        <v>12733.2</v>
      </c>
      <c r="EH385">
        <v>0.90757239999999995</v>
      </c>
      <c r="EI385">
        <v>23.51709</v>
      </c>
      <c r="EJ385">
        <v>64.822069999999997</v>
      </c>
      <c r="EK385">
        <v>13252.54</v>
      </c>
      <c r="EL385">
        <v>0.89906969999999997</v>
      </c>
      <c r="EM385">
        <v>23.703620000000001</v>
      </c>
      <c r="EN385">
        <v>50.523710000000001</v>
      </c>
      <c r="EO385">
        <v>10477.48</v>
      </c>
      <c r="EP385">
        <v>0.88972899999999999</v>
      </c>
      <c r="EQ385">
        <v>23.664719999999999</v>
      </c>
      <c r="ER385">
        <v>30.70729</v>
      </c>
      <c r="ES385">
        <v>6461.8829999999998</v>
      </c>
      <c r="ET385">
        <v>0.88051780000000002</v>
      </c>
      <c r="EU385">
        <v>23.512609999999999</v>
      </c>
      <c r="EV385">
        <v>15.056039999999999</v>
      </c>
      <c r="EW385">
        <v>3211.2379999999998</v>
      </c>
      <c r="EX385">
        <v>0.87107500000000004</v>
      </c>
      <c r="EY385">
        <v>23.396470000000001</v>
      </c>
      <c r="EZ385">
        <v>6.1378659999999998</v>
      </c>
      <c r="FA385">
        <v>1326.597</v>
      </c>
      <c r="FB385">
        <v>0.86000569999999998</v>
      </c>
      <c r="FC385">
        <v>23.391860000000001</v>
      </c>
      <c r="FD385">
        <v>2.1466210000000001</v>
      </c>
      <c r="FE385">
        <v>470.47239999999999</v>
      </c>
      <c r="FF385">
        <v>0.84940459999999995</v>
      </c>
      <c r="FG385">
        <v>23.840009999999999</v>
      </c>
      <c r="FH385">
        <v>0.67916909999999997</v>
      </c>
      <c r="FI385">
        <v>150.6215</v>
      </c>
      <c r="FJ385">
        <v>0.8407789</v>
      </c>
      <c r="FK385">
        <v>24.105789999999999</v>
      </c>
      <c r="FL385">
        <v>0.22354869999999999</v>
      </c>
      <c r="FM385">
        <v>49.691400000000002</v>
      </c>
      <c r="FN385">
        <v>0.83197019999999999</v>
      </c>
      <c r="FO385">
        <v>24.275099999999998</v>
      </c>
      <c r="FP385">
        <v>0.10100969999999999</v>
      </c>
      <c r="FQ385">
        <v>22.296019999999999</v>
      </c>
      <c r="FR385">
        <v>0.82315159999999998</v>
      </c>
      <c r="FS385">
        <v>24.471520000000002</v>
      </c>
      <c r="FT385">
        <v>7.2249389999999997E-2</v>
      </c>
      <c r="FU385">
        <v>15.868740000000001</v>
      </c>
      <c r="FV385">
        <v>0.81641660000000005</v>
      </c>
      <c r="FW385">
        <v>24.531680000000001</v>
      </c>
      <c r="FX385">
        <v>6.5509390000000001E-2</v>
      </c>
      <c r="FY385">
        <v>14.39617</v>
      </c>
      <c r="FZ385">
        <v>0.81001500000000004</v>
      </c>
      <c r="GA385">
        <v>24.48507</v>
      </c>
      <c r="GB385">
        <v>6.2323730000000001E-2</v>
      </c>
      <c r="GC385">
        <v>13.747450000000001</v>
      </c>
      <c r="GD385">
        <v>0.80447639999999998</v>
      </c>
      <c r="GE385">
        <v>24.373429999999999</v>
      </c>
      <c r="GF385">
        <v>5.8887210000000002E-2</v>
      </c>
      <c r="GG385">
        <v>13.035830000000001</v>
      </c>
      <c r="GH385">
        <v>0.79949429999999999</v>
      </c>
      <c r="GI385">
        <v>24.219639999999998</v>
      </c>
      <c r="GJ385">
        <v>5.480616E-2</v>
      </c>
      <c r="GK385">
        <v>12.16489</v>
      </c>
      <c r="GL385">
        <v>0.79413599999999995</v>
      </c>
      <c r="GM385">
        <v>24.5031</v>
      </c>
      <c r="GN385">
        <v>5.0402210000000003E-2</v>
      </c>
      <c r="GO385">
        <v>11.22203</v>
      </c>
      <c r="GP385">
        <v>0.78842719999999999</v>
      </c>
      <c r="GQ385">
        <v>24.689889999999998</v>
      </c>
      <c r="GR385">
        <v>4.5981149999999998E-2</v>
      </c>
      <c r="GS385">
        <v>10.273440000000001</v>
      </c>
      <c r="GT385">
        <v>0.78288080000000004</v>
      </c>
      <c r="GU385">
        <v>24.907309999999999</v>
      </c>
      <c r="GV385" s="1">
        <v>4.1799009999999998E-2</v>
      </c>
      <c r="GW385">
        <v>9.3715270000000004</v>
      </c>
      <c r="GX385">
        <v>0.77650269999999999</v>
      </c>
      <c r="GY385">
        <v>25.314630000000001</v>
      </c>
      <c r="GZ385">
        <v>3.7972810000000003E-2</v>
      </c>
      <c r="HA385">
        <v>8.5524120000000003</v>
      </c>
      <c r="HB385">
        <v>0.7695708</v>
      </c>
      <c r="HC385">
        <v>25.634820000000001</v>
      </c>
      <c r="HD385" s="1">
        <v>3.4556620000000003E-2</v>
      </c>
      <c r="HE385">
        <v>7.8282259999999999</v>
      </c>
      <c r="HF385">
        <v>0.7630131</v>
      </c>
      <c r="HG385">
        <v>25.6937</v>
      </c>
      <c r="HH385" s="1">
        <v>3.137587E-2</v>
      </c>
      <c r="HI385">
        <v>7.1496519999999997</v>
      </c>
      <c r="HJ385">
        <v>0.75663360000000002</v>
      </c>
      <c r="HK385">
        <v>25.771229999999999</v>
      </c>
      <c r="HL385" s="1">
        <v>2.8482420000000001E-2</v>
      </c>
      <c r="HM385">
        <v>6.5288909999999998</v>
      </c>
      <c r="HN385">
        <v>0.75023660000000003</v>
      </c>
      <c r="HO385">
        <v>25.733830000000001</v>
      </c>
      <c r="HP385">
        <v>2.5870589999999999E-2</v>
      </c>
      <c r="HQ385">
        <v>5.9685329999999999</v>
      </c>
      <c r="HR385">
        <v>0.74382809999999999</v>
      </c>
      <c r="HS385">
        <v>26.034839999999999</v>
      </c>
      <c r="HT385" s="1">
        <v>2.3515459999999998E-2</v>
      </c>
      <c r="HU385">
        <v>5.4640250000000004</v>
      </c>
      <c r="HV385">
        <v>0.73788430000000005</v>
      </c>
      <c r="HW385">
        <v>26.318899999999999</v>
      </c>
      <c r="HX385" s="1">
        <v>2.1358769999999999E-2</v>
      </c>
      <c r="HY385">
        <v>4.9964740000000001</v>
      </c>
      <c r="HZ385">
        <v>0.73244010000000004</v>
      </c>
      <c r="IA385">
        <v>26.505379999999999</v>
      </c>
      <c r="IB385" s="1">
        <v>1.939867E-2</v>
      </c>
      <c r="IC385">
        <v>4.5660299999999996</v>
      </c>
      <c r="ID385">
        <v>0.72867380000000004</v>
      </c>
      <c r="IE385">
        <v>26.801130000000001</v>
      </c>
      <c r="IF385">
        <v>1.7655850000000001E-2</v>
      </c>
      <c r="IG385">
        <v>4.1725060000000003</v>
      </c>
      <c r="IH385">
        <v>0.72567769999999998</v>
      </c>
      <c r="II385">
        <v>26.845130000000001</v>
      </c>
      <c r="IJ385" s="1">
        <v>1.606668E-2</v>
      </c>
      <c r="IK385">
        <v>3.809145</v>
      </c>
      <c r="IL385">
        <v>0.72277550000000002</v>
      </c>
      <c r="IM385">
        <v>26.771560000000001</v>
      </c>
      <c r="IN385" s="1">
        <v>1.460821E-2</v>
      </c>
      <c r="IO385">
        <v>3.4745659999999998</v>
      </c>
      <c r="IP385">
        <v>0.72001499999999996</v>
      </c>
      <c r="IQ385">
        <v>26.811229999999998</v>
      </c>
      <c r="IR385" s="1">
        <v>1.329518E-2</v>
      </c>
      <c r="IS385">
        <v>3.1725479999999999</v>
      </c>
      <c r="IT385">
        <v>0.7176226</v>
      </c>
      <c r="IU385">
        <v>26.746790000000001</v>
      </c>
      <c r="IV385" s="1">
        <v>1.209461E-2</v>
      </c>
      <c r="IW385">
        <v>2.8940410000000001</v>
      </c>
      <c r="IX385">
        <v>0.71555809999999997</v>
      </c>
      <c r="IY385">
        <v>26.895029999999998</v>
      </c>
      <c r="IZ385" s="1">
        <v>1.0994540000000001E-2</v>
      </c>
      <c r="JA385">
        <v>2.6372819999999999</v>
      </c>
      <c r="JB385">
        <v>0.71380560000000004</v>
      </c>
      <c r="JC385">
        <v>26.7546</v>
      </c>
      <c r="JD385" s="1">
        <v>9.9679420000000005E-3</v>
      </c>
      <c r="JE385">
        <v>2.3963489999999998</v>
      </c>
      <c r="JF385">
        <v>0.71231449999999996</v>
      </c>
      <c r="JG385">
        <v>26.627369999999999</v>
      </c>
      <c r="JH385" s="1">
        <v>9.0080260000000006E-3</v>
      </c>
      <c r="JI385">
        <v>2.1695850000000001</v>
      </c>
      <c r="JJ385">
        <v>0.71110879999999999</v>
      </c>
      <c r="JK385">
        <v>26.432289999999998</v>
      </c>
      <c r="JL385" s="1">
        <v>8.1027749999999996E-3</v>
      </c>
      <c r="JM385">
        <v>1.9548810000000001</v>
      </c>
      <c r="JN385">
        <v>0.71028009999999997</v>
      </c>
      <c r="JO385">
        <v>26.323789999999999</v>
      </c>
      <c r="JP385" s="1">
        <v>7.2313229999999996E-3</v>
      </c>
      <c r="JQ385">
        <v>1.746963</v>
      </c>
      <c r="JR385">
        <v>0.709677</v>
      </c>
      <c r="JS385">
        <v>26.531880000000001</v>
      </c>
      <c r="JT385" s="1">
        <v>6.3925980000000002E-3</v>
      </c>
      <c r="JU385">
        <v>1.546022</v>
      </c>
      <c r="JV385">
        <v>0.70947400000000005</v>
      </c>
      <c r="JW385">
        <v>26.754760000000001</v>
      </c>
      <c r="JX385" s="1">
        <v>5.5797199999999998E-3</v>
      </c>
      <c r="JY385">
        <v>1.3502989999999999</v>
      </c>
      <c r="JZ385">
        <v>0.70966079999999998</v>
      </c>
      <c r="KA385">
        <v>26.939209999999999</v>
      </c>
      <c r="KB385" s="1">
        <v>4.7843360000000001E-3</v>
      </c>
      <c r="KC385">
        <v>1.1581030000000001</v>
      </c>
      <c r="KD385">
        <v>0.70993779999999995</v>
      </c>
      <c r="KE385">
        <v>27.43939</v>
      </c>
      <c r="KF385" s="1">
        <v>4.008419E-3</v>
      </c>
      <c r="KG385">
        <v>0.97063999999999995</v>
      </c>
      <c r="KH385">
        <v>0.71017450000000004</v>
      </c>
      <c r="KI385">
        <v>27.59843</v>
      </c>
      <c r="KJ385" s="1">
        <v>3.2755829999999999E-3</v>
      </c>
      <c r="KK385">
        <v>0.79354630000000004</v>
      </c>
      <c r="KL385">
        <v>0.71021659999999998</v>
      </c>
      <c r="KM385">
        <v>27.641819999999999</v>
      </c>
      <c r="KN385" s="1">
        <v>2.6216949999999998E-3</v>
      </c>
      <c r="KO385">
        <v>0.63543550000000004</v>
      </c>
      <c r="KP385">
        <v>0.71001950000000003</v>
      </c>
      <c r="KQ385">
        <v>27.76399</v>
      </c>
      <c r="KR385" s="1">
        <v>2.0786060000000002E-3</v>
      </c>
      <c r="KS385">
        <v>0.50395670000000004</v>
      </c>
      <c r="KT385">
        <v>0.70957570000000003</v>
      </c>
      <c r="KU385">
        <v>27.63016</v>
      </c>
      <c r="KV385" s="1">
        <v>1.658346E-3</v>
      </c>
      <c r="KW385">
        <v>0.40207989999999999</v>
      </c>
      <c r="KX385">
        <v>0.70883289999999999</v>
      </c>
      <c r="KY385">
        <v>27.339770000000001</v>
      </c>
      <c r="KZ385" s="1">
        <v>1.35326E-3</v>
      </c>
      <c r="LA385">
        <v>0.32806299999999999</v>
      </c>
      <c r="LB385">
        <v>0.70789369999999996</v>
      </c>
      <c r="LC385">
        <v>27.069469999999999</v>
      </c>
      <c r="LD385" s="1">
        <v>1.1421859999999999E-3</v>
      </c>
      <c r="LE385">
        <v>0.27686889999999997</v>
      </c>
      <c r="LF385">
        <v>0.70679910000000001</v>
      </c>
      <c r="LG385">
        <v>26.845359999999999</v>
      </c>
      <c r="LH385" s="1">
        <v>9.9979059999999995E-4</v>
      </c>
      <c r="LI385">
        <v>0.24237739999999999</v>
      </c>
      <c r="LJ385">
        <v>0.70559689999999997</v>
      </c>
      <c r="LK385">
        <v>27.227789999999999</v>
      </c>
      <c r="LL385" s="1">
        <v>9.0240619999999998E-4</v>
      </c>
      <c r="LM385">
        <v>0.2189033</v>
      </c>
      <c r="LN385">
        <v>0.70428049999999998</v>
      </c>
      <c r="LO385">
        <v>27.4557</v>
      </c>
      <c r="LP385" s="1">
        <v>8.3266799999999995E-4</v>
      </c>
      <c r="LQ385">
        <v>0.20217760000000001</v>
      </c>
      <c r="LR385">
        <v>0.70284219999999997</v>
      </c>
      <c r="LS385">
        <v>27.626799999999999</v>
      </c>
      <c r="LT385" s="1">
        <v>7.7970369999999999E-4</v>
      </c>
      <c r="LU385">
        <v>0.18958369999999999</v>
      </c>
      <c r="LV385">
        <v>0.70129640000000004</v>
      </c>
      <c r="LW385">
        <v>28.08586</v>
      </c>
      <c r="LX385" s="1">
        <v>7.3656920000000003E-4</v>
      </c>
      <c r="LY385">
        <v>0.1794124</v>
      </c>
      <c r="LZ385">
        <v>0.69962429999999998</v>
      </c>
      <c r="MA385">
        <v>28.265160000000002</v>
      </c>
      <c r="MB385" s="1">
        <v>6.9943209999999997E-4</v>
      </c>
      <c r="MC385">
        <v>0.17071700000000001</v>
      </c>
      <c r="MD385">
        <v>0.69784239999999997</v>
      </c>
      <c r="ME385">
        <v>28.129639999999998</v>
      </c>
      <c r="MF385" s="1">
        <v>6.6611280000000001E-4</v>
      </c>
      <c r="MG385">
        <v>0.162937</v>
      </c>
      <c r="MH385">
        <v>0.69605910000000004</v>
      </c>
      <c r="MI385">
        <v>28.06606</v>
      </c>
      <c r="MJ385" s="1">
        <v>6.3546139999999995E-4</v>
      </c>
      <c r="MK385">
        <v>0.1557954</v>
      </c>
      <c r="ML385">
        <v>0.6942123</v>
      </c>
      <c r="MM385">
        <v>28.058859999999999</v>
      </c>
      <c r="MN385" s="1">
        <v>6.069863E-4</v>
      </c>
      <c r="MO385">
        <v>0.14917040000000001</v>
      </c>
      <c r="MP385">
        <v>0.69238869999999997</v>
      </c>
      <c r="MQ385">
        <v>28.50787</v>
      </c>
      <c r="MR385" s="1">
        <v>5.8027190000000002E-4</v>
      </c>
      <c r="MS385">
        <v>0.14293649999999999</v>
      </c>
      <c r="MT385">
        <v>0.69049389999999999</v>
      </c>
      <c r="MU385">
        <v>28.84647</v>
      </c>
      <c r="MV385" s="1">
        <v>5.5517130000000002E-4</v>
      </c>
      <c r="MW385">
        <v>0.1370661</v>
      </c>
      <c r="MX385">
        <v>0.68855520000000003</v>
      </c>
      <c r="MY385">
        <v>28.962219999999999</v>
      </c>
      <c r="MZ385" s="1">
        <v>5.3141579999999998E-4</v>
      </c>
      <c r="NA385">
        <v>0.1315248</v>
      </c>
      <c r="NB385">
        <v>0.68665109999999996</v>
      </c>
      <c r="NC385">
        <v>29.072019999999998</v>
      </c>
      <c r="ND385" s="1">
        <v>5.0877159999999997E-4</v>
      </c>
      <c r="NE385">
        <v>0.12621959999999999</v>
      </c>
      <c r="NF385">
        <v>0.68480459999999999</v>
      </c>
      <c r="NG385">
        <v>28.85643</v>
      </c>
      <c r="NH385" s="1">
        <v>4.8731419999999999E-4</v>
      </c>
      <c r="NI385">
        <v>0.12117269999999999</v>
      </c>
      <c r="NJ385">
        <v>0.68304730000000002</v>
      </c>
      <c r="NK385">
        <v>28.61364</v>
      </c>
      <c r="NL385" s="1">
        <v>4.6691920000000001E-4</v>
      </c>
      <c r="NM385">
        <v>0.1163404</v>
      </c>
      <c r="NN385">
        <v>0.68128069999999996</v>
      </c>
      <c r="NO385">
        <v>28.50779</v>
      </c>
      <c r="NP385" s="1">
        <v>4.474514E-4</v>
      </c>
      <c r="NQ385">
        <v>0.1117237</v>
      </c>
      <c r="NR385">
        <v>0.67952900000000005</v>
      </c>
      <c r="NS385">
        <v>28.358470000000001</v>
      </c>
      <c r="NT385" s="1">
        <v>4.2900080000000002E-4</v>
      </c>
      <c r="NU385">
        <v>0.1073395</v>
      </c>
      <c r="NV385">
        <v>0.67778799999999995</v>
      </c>
      <c r="NW385">
        <v>28.274999999999999</v>
      </c>
      <c r="NX385" s="1">
        <v>4.1142559999999997E-4</v>
      </c>
      <c r="NY385">
        <v>0.1031531</v>
      </c>
      <c r="NZ385">
        <v>0.6761123</v>
      </c>
      <c r="OA385">
        <v>28.34582</v>
      </c>
      <c r="OB385" s="1">
        <v>3.9466080000000002E-4</v>
      </c>
      <c r="OC385">
        <v>9.9146449999999997E-2</v>
      </c>
      <c r="OD385">
        <v>0.67454329999999996</v>
      </c>
      <c r="OE385">
        <v>28.10483</v>
      </c>
      <c r="OF385" s="1">
        <v>3.7882360000000002E-4</v>
      </c>
      <c r="OG385">
        <v>9.5333100000000004E-2</v>
      </c>
      <c r="OH385">
        <v>0.67328730000000003</v>
      </c>
      <c r="OI385">
        <v>27.9237</v>
      </c>
      <c r="OJ385" s="1">
        <v>3.6368179999999998E-4</v>
      </c>
      <c r="OK385">
        <v>9.1640929999999995E-2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1.2952900000000001</v>
      </c>
      <c r="G386">
        <v>26.08231</v>
      </c>
      <c r="H386">
        <v>0</v>
      </c>
      <c r="I386">
        <v>0</v>
      </c>
      <c r="J386">
        <v>1.301976</v>
      </c>
      <c r="K386">
        <v>25.861219999999999</v>
      </c>
      <c r="L386">
        <v>0</v>
      </c>
      <c r="M386">
        <v>0</v>
      </c>
      <c r="N386">
        <v>1.3074209999999999</v>
      </c>
      <c r="O386">
        <v>25.79738</v>
      </c>
      <c r="P386">
        <v>0</v>
      </c>
      <c r="Q386">
        <v>0</v>
      </c>
      <c r="R386">
        <v>1.311847</v>
      </c>
      <c r="S386">
        <v>25.537710000000001</v>
      </c>
      <c r="T386">
        <v>0</v>
      </c>
      <c r="U386">
        <v>0</v>
      </c>
      <c r="V386">
        <v>1.316249</v>
      </c>
      <c r="W386">
        <v>25.288319999999999</v>
      </c>
      <c r="X386">
        <v>0</v>
      </c>
      <c r="Y386">
        <v>0</v>
      </c>
      <c r="Z386">
        <v>1.3199780000000001</v>
      </c>
      <c r="AA386">
        <v>25.056799999999999</v>
      </c>
      <c r="AB386">
        <v>0</v>
      </c>
      <c r="AC386">
        <v>0</v>
      </c>
      <c r="AD386">
        <v>1.323089</v>
      </c>
      <c r="AE386">
        <v>24.816020000000002</v>
      </c>
      <c r="AF386">
        <v>0</v>
      </c>
      <c r="AG386">
        <v>0</v>
      </c>
      <c r="AH386">
        <v>1.3257559999999999</v>
      </c>
      <c r="AI386">
        <v>24.566700000000001</v>
      </c>
      <c r="AJ386">
        <v>0</v>
      </c>
      <c r="AK386">
        <v>0</v>
      </c>
      <c r="AL386">
        <v>1.327259</v>
      </c>
      <c r="AM386">
        <v>24.609839999999998</v>
      </c>
      <c r="AN386">
        <v>0</v>
      </c>
      <c r="AO386">
        <v>0</v>
      </c>
      <c r="AP386">
        <v>1.327601</v>
      </c>
      <c r="AQ386">
        <v>24.476430000000001</v>
      </c>
      <c r="AR386">
        <v>0</v>
      </c>
      <c r="AS386">
        <v>0</v>
      </c>
      <c r="AT386">
        <v>1.326157</v>
      </c>
      <c r="AU386">
        <v>24.274560000000001</v>
      </c>
      <c r="AV386">
        <v>0</v>
      </c>
      <c r="AW386">
        <v>0</v>
      </c>
      <c r="AX386">
        <v>1.3232120000000001</v>
      </c>
      <c r="AY386">
        <v>24.047029999999999</v>
      </c>
      <c r="AZ386">
        <v>0</v>
      </c>
      <c r="BA386">
        <v>0</v>
      </c>
      <c r="BB386">
        <v>1.3186610000000001</v>
      </c>
      <c r="BC386">
        <v>23.82987</v>
      </c>
      <c r="BD386">
        <v>0</v>
      </c>
      <c r="BE386">
        <v>0</v>
      </c>
      <c r="BF386">
        <v>1.312632</v>
      </c>
      <c r="BG386">
        <v>23.624880000000001</v>
      </c>
      <c r="BH386">
        <v>0</v>
      </c>
      <c r="BI386">
        <v>0</v>
      </c>
      <c r="BJ386">
        <v>1.3053520000000001</v>
      </c>
      <c r="BK386">
        <v>23.556619999999999</v>
      </c>
      <c r="BL386">
        <v>0</v>
      </c>
      <c r="BM386">
        <v>0</v>
      </c>
      <c r="BN386">
        <v>1.2969550000000001</v>
      </c>
      <c r="BO386">
        <v>23.723109999999998</v>
      </c>
      <c r="BP386">
        <v>0</v>
      </c>
      <c r="BQ386">
        <v>0</v>
      </c>
      <c r="BR386">
        <v>1.287809</v>
      </c>
      <c r="BS386">
        <v>24.07236</v>
      </c>
      <c r="BT386">
        <v>0</v>
      </c>
      <c r="BU386">
        <v>0</v>
      </c>
      <c r="BV386">
        <v>1.2780929999999999</v>
      </c>
      <c r="BW386">
        <v>24.454799999999999</v>
      </c>
      <c r="BX386">
        <v>0</v>
      </c>
      <c r="BY386">
        <v>0</v>
      </c>
      <c r="BZ386">
        <v>1.268076</v>
      </c>
      <c r="CA386">
        <v>24.707039999999999</v>
      </c>
      <c r="CB386">
        <v>1.6539340000000001E-38</v>
      </c>
      <c r="CC386">
        <v>4.1203249999999997E-36</v>
      </c>
      <c r="CD386">
        <v>1.2577199999999999</v>
      </c>
      <c r="CE386">
        <v>24.596730000000001</v>
      </c>
      <c r="CF386">
        <v>1.3277610000000001E-27</v>
      </c>
      <c r="CG386">
        <v>2.1582840000000001E-25</v>
      </c>
      <c r="CH386">
        <v>1.247174</v>
      </c>
      <c r="CI386">
        <v>24.442229999999999</v>
      </c>
      <c r="CJ386" s="1">
        <v>4.380616E-22</v>
      </c>
      <c r="CK386" s="1">
        <v>7.0263530000000002E-20</v>
      </c>
      <c r="CL386">
        <v>1.236464</v>
      </c>
      <c r="CM386">
        <v>24.3398</v>
      </c>
      <c r="CN386" s="1">
        <v>1.696017E-15</v>
      </c>
      <c r="CO386" s="1">
        <v>3.0000750000000002E-13</v>
      </c>
      <c r="CP386">
        <v>1.225606</v>
      </c>
      <c r="CQ386">
        <v>24.130520000000001</v>
      </c>
      <c r="CR386" s="1">
        <v>1.6289930000000001E-11</v>
      </c>
      <c r="CS386" s="1">
        <v>3.133587E-9</v>
      </c>
      <c r="CT386">
        <v>1.2142839999999999</v>
      </c>
      <c r="CU386">
        <v>24.218330000000002</v>
      </c>
      <c r="CV386" s="1">
        <v>1.5466999999999999E-8</v>
      </c>
      <c r="CW386" s="1">
        <v>3.1509269999999999E-6</v>
      </c>
      <c r="CX386">
        <v>1.202944</v>
      </c>
      <c r="CY386">
        <v>24.422840000000001</v>
      </c>
      <c r="CZ386" s="1">
        <v>3.517046E-6</v>
      </c>
      <c r="DA386" s="1">
        <v>7.4902040000000001E-4</v>
      </c>
      <c r="DB386">
        <v>1.1912370000000001</v>
      </c>
      <c r="DC386">
        <v>24.495229999999999</v>
      </c>
      <c r="DD386" s="1">
        <v>2.7763979999999999E-4</v>
      </c>
      <c r="DE386" s="1">
        <v>6.1450270000000001E-2</v>
      </c>
      <c r="DF386">
        <v>1.1794100000000001</v>
      </c>
      <c r="DG386">
        <v>24.558479999999999</v>
      </c>
      <c r="DH386" s="1">
        <v>9.2647579999999997E-3</v>
      </c>
      <c r="DI386" s="1">
        <v>2.126868</v>
      </c>
      <c r="DJ386">
        <v>1.1680170000000001</v>
      </c>
      <c r="DK386">
        <v>24.422180000000001</v>
      </c>
      <c r="DL386" s="1">
        <v>0.1500976</v>
      </c>
      <c r="DM386" s="1">
        <v>35.607799999999997</v>
      </c>
      <c r="DN386">
        <v>1.156882</v>
      </c>
      <c r="DO386">
        <v>24.277259999999998</v>
      </c>
      <c r="DP386" s="1">
        <v>1.3093060000000001</v>
      </c>
      <c r="DQ386" s="1">
        <v>320.01429999999999</v>
      </c>
      <c r="DR386">
        <v>1.1459630000000001</v>
      </c>
      <c r="DS386">
        <v>24.122199999999999</v>
      </c>
      <c r="DT386" s="1">
        <v>6.6647860000000003</v>
      </c>
      <c r="DU386">
        <v>1675.972</v>
      </c>
      <c r="DV386">
        <v>1.1346350000000001</v>
      </c>
      <c r="DW386">
        <v>23.848369999999999</v>
      </c>
      <c r="DX386" s="1">
        <v>21.072120000000002</v>
      </c>
      <c r="DY386">
        <v>5446.9189999999999</v>
      </c>
      <c r="DZ386">
        <v>1.1238779999999999</v>
      </c>
      <c r="EA386">
        <v>23.600449999999999</v>
      </c>
      <c r="EB386" s="1">
        <v>43.577840000000002</v>
      </c>
      <c r="EC386">
        <v>11553.88</v>
      </c>
      <c r="ED386">
        <v>1.1133189999999999</v>
      </c>
      <c r="EE386">
        <v>23.452739999999999</v>
      </c>
      <c r="EF386">
        <v>62.532490000000003</v>
      </c>
      <c r="EG386">
        <v>16975.150000000001</v>
      </c>
      <c r="EH386">
        <v>1.1026959999999999</v>
      </c>
      <c r="EI386">
        <v>23.49389</v>
      </c>
      <c r="EJ386">
        <v>65.239329999999995</v>
      </c>
      <c r="EK386">
        <v>18104.48</v>
      </c>
      <c r="EL386">
        <v>1.092271</v>
      </c>
      <c r="EM386">
        <v>23.687519999999999</v>
      </c>
      <c r="EN386">
        <v>51.68759</v>
      </c>
      <c r="EO386">
        <v>14653.06</v>
      </c>
      <c r="EP386">
        <v>1.081483</v>
      </c>
      <c r="EQ386">
        <v>23.641159999999999</v>
      </c>
      <c r="ER386">
        <v>31.90157</v>
      </c>
      <c r="ES386">
        <v>9232.0840000000007</v>
      </c>
      <c r="ET386">
        <v>1.0709249999999999</v>
      </c>
      <c r="EU386">
        <v>23.487870000000001</v>
      </c>
      <c r="EV386">
        <v>15.858090000000001</v>
      </c>
      <c r="EW386">
        <v>4676.7349999999997</v>
      </c>
      <c r="EX386">
        <v>1.0599970000000001</v>
      </c>
      <c r="EY386">
        <v>23.379249999999999</v>
      </c>
      <c r="EZ386">
        <v>6.5456729999999999</v>
      </c>
      <c r="FA386">
        <v>1966.5640000000001</v>
      </c>
      <c r="FB386">
        <v>1.047115</v>
      </c>
      <c r="FC386">
        <v>23.375029999999999</v>
      </c>
      <c r="FD386">
        <v>2.3133460000000001</v>
      </c>
      <c r="FE386">
        <v>708.10550000000001</v>
      </c>
      <c r="FF386">
        <v>1.034789</v>
      </c>
      <c r="FG386">
        <v>23.84357</v>
      </c>
      <c r="FH386">
        <v>0.73644169999999998</v>
      </c>
      <c r="FI386">
        <v>228.88730000000001</v>
      </c>
      <c r="FJ386">
        <v>1.0250760000000001</v>
      </c>
      <c r="FK386">
        <v>24.113029999999998</v>
      </c>
      <c r="FL386">
        <v>0.24030080000000001</v>
      </c>
      <c r="FM386">
        <v>74.680940000000007</v>
      </c>
      <c r="FN386">
        <v>1.014967</v>
      </c>
      <c r="FO386">
        <v>24.27253</v>
      </c>
      <c r="FP386">
        <v>0.1053166</v>
      </c>
      <c r="FQ386">
        <v>32.100430000000003</v>
      </c>
      <c r="FR386">
        <v>1.0039</v>
      </c>
      <c r="FS386">
        <v>24.446549999999998</v>
      </c>
      <c r="FT386">
        <v>7.3238310000000001E-2</v>
      </c>
      <c r="FU386">
        <v>21.90192</v>
      </c>
      <c r="FV386">
        <v>0.99652019999999997</v>
      </c>
      <c r="FW386">
        <v>24.50525</v>
      </c>
      <c r="FX386">
        <v>6.5801979999999996E-2</v>
      </c>
      <c r="FY386">
        <v>19.562200000000001</v>
      </c>
      <c r="FZ386">
        <v>0.98954339999999996</v>
      </c>
      <c r="GA386">
        <v>24.461210000000001</v>
      </c>
      <c r="GB386">
        <v>6.2549610000000005E-2</v>
      </c>
      <c r="GC386">
        <v>18.631</v>
      </c>
      <c r="GD386">
        <v>0.98357289999999997</v>
      </c>
      <c r="GE386">
        <v>24.363060000000001</v>
      </c>
      <c r="GF386">
        <v>5.9163199999999999E-2</v>
      </c>
      <c r="GG386">
        <v>17.675650000000001</v>
      </c>
      <c r="GH386">
        <v>0.97840159999999998</v>
      </c>
      <c r="GI386">
        <v>24.228210000000001</v>
      </c>
      <c r="GJ386">
        <v>5.5117880000000001E-2</v>
      </c>
      <c r="GK386">
        <v>16.503740000000001</v>
      </c>
      <c r="GL386">
        <v>0.97270540000000005</v>
      </c>
      <c r="GM386">
        <v>24.518540000000002</v>
      </c>
      <c r="GN386">
        <v>5.0727229999999998E-2</v>
      </c>
      <c r="GO386">
        <v>15.228859999999999</v>
      </c>
      <c r="GP386">
        <v>0.96658790000000006</v>
      </c>
      <c r="GQ386">
        <v>24.709589999999999</v>
      </c>
      <c r="GR386">
        <v>4.630012E-2</v>
      </c>
      <c r="GS386">
        <v>13.94036</v>
      </c>
      <c r="GT386">
        <v>0.96012609999999998</v>
      </c>
      <c r="GU386">
        <v>24.922249999999998</v>
      </c>
      <c r="GV386" s="1">
        <v>4.2094659999999999E-2</v>
      </c>
      <c r="GW386">
        <v>12.718059999999999</v>
      </c>
      <c r="GX386">
        <v>0.95305899999999999</v>
      </c>
      <c r="GY386">
        <v>25.31466</v>
      </c>
      <c r="GZ386" s="1">
        <v>3.8240549999999998E-2</v>
      </c>
      <c r="HA386">
        <v>11.597899999999999</v>
      </c>
      <c r="HB386">
        <v>0.9453319</v>
      </c>
      <c r="HC386">
        <v>25.608599999999999</v>
      </c>
      <c r="HD386" s="1">
        <v>3.4795779999999998E-2</v>
      </c>
      <c r="HE386">
        <v>10.606159999999999</v>
      </c>
      <c r="HF386">
        <v>0.93795320000000004</v>
      </c>
      <c r="HG386">
        <v>25.669080000000001</v>
      </c>
      <c r="HH386" s="1">
        <v>3.1601560000000001E-2</v>
      </c>
      <c r="HI386">
        <v>9.6848130000000001</v>
      </c>
      <c r="HJ386">
        <v>0.93077330000000003</v>
      </c>
      <c r="HK386">
        <v>25.755099999999999</v>
      </c>
      <c r="HL386" s="1">
        <v>2.8686590000000001E-2</v>
      </c>
      <c r="HM386">
        <v>8.838673</v>
      </c>
      <c r="HN386">
        <v>0.92351559999999999</v>
      </c>
      <c r="HO386">
        <v>25.744910000000001</v>
      </c>
      <c r="HP386" s="1">
        <v>2.6055990000000001E-2</v>
      </c>
      <c r="HQ386">
        <v>8.0760400000000008</v>
      </c>
      <c r="HR386">
        <v>0.91535500000000003</v>
      </c>
      <c r="HS386">
        <v>26.050049999999999</v>
      </c>
      <c r="HT386" s="1">
        <v>2.3669530000000001E-2</v>
      </c>
      <c r="HU386">
        <v>7.3878880000000002</v>
      </c>
      <c r="HV386">
        <v>0.90859120000000004</v>
      </c>
      <c r="HW386">
        <v>26.362490000000001</v>
      </c>
      <c r="HX386" s="1">
        <v>2.1506029999999999E-2</v>
      </c>
      <c r="HY386">
        <v>6.7560589999999996</v>
      </c>
      <c r="HZ386">
        <v>0.9025455</v>
      </c>
      <c r="IA386">
        <v>26.54053</v>
      </c>
      <c r="IB386" s="1">
        <v>1.9532879999999999E-2</v>
      </c>
      <c r="IC386">
        <v>6.1707130000000001</v>
      </c>
      <c r="ID386">
        <v>0.89879690000000001</v>
      </c>
      <c r="IE386">
        <v>26.81419</v>
      </c>
      <c r="IF386" s="1">
        <v>1.7779300000000001E-2</v>
      </c>
      <c r="IG386">
        <v>5.6342879999999997</v>
      </c>
      <c r="IH386">
        <v>0.89593789999999995</v>
      </c>
      <c r="II386">
        <v>26.84496</v>
      </c>
      <c r="IJ386">
        <v>1.618091E-2</v>
      </c>
      <c r="IK386">
        <v>5.1402049999999999</v>
      </c>
      <c r="IL386">
        <v>0.89310350000000005</v>
      </c>
      <c r="IM386">
        <v>26.75338</v>
      </c>
      <c r="IN386" s="1">
        <v>1.47122E-2</v>
      </c>
      <c r="IO386">
        <v>4.6854050000000003</v>
      </c>
      <c r="IP386">
        <v>0.89041630000000005</v>
      </c>
      <c r="IQ386">
        <v>26.791139999999999</v>
      </c>
      <c r="IR386" s="1">
        <v>1.3389730000000001E-2</v>
      </c>
      <c r="IS386">
        <v>4.2749980000000001</v>
      </c>
      <c r="IT386">
        <v>0.88814729999999997</v>
      </c>
      <c r="IU386">
        <v>26.752859999999998</v>
      </c>
      <c r="IV386" s="1">
        <v>1.218167E-2</v>
      </c>
      <c r="IW386">
        <v>3.8976120000000001</v>
      </c>
      <c r="IX386">
        <v>0.88625849999999995</v>
      </c>
      <c r="IY386">
        <v>26.918209999999998</v>
      </c>
      <c r="IZ386" s="1">
        <v>1.1075679999999999E-2</v>
      </c>
      <c r="JA386">
        <v>3.5503459999999998</v>
      </c>
      <c r="JB386">
        <v>0.88465289999999996</v>
      </c>
      <c r="JC386">
        <v>26.801639999999999</v>
      </c>
      <c r="JD386" s="1">
        <v>1.0044300000000001E-2</v>
      </c>
      <c r="JE386">
        <v>3.2253829999999999</v>
      </c>
      <c r="JF386">
        <v>0.88333810000000001</v>
      </c>
      <c r="JG386">
        <v>26.661899999999999</v>
      </c>
      <c r="JH386" s="1">
        <v>9.0791910000000003E-3</v>
      </c>
      <c r="JI386">
        <v>2.919645</v>
      </c>
      <c r="JJ386">
        <v>0.88230609999999998</v>
      </c>
      <c r="JK386">
        <v>26.461079999999999</v>
      </c>
      <c r="JL386" s="1">
        <v>8.1716970000000003E-3</v>
      </c>
      <c r="JM386">
        <v>2.631653</v>
      </c>
      <c r="JN386">
        <v>0.88163480000000005</v>
      </c>
      <c r="JO386">
        <v>26.332840000000001</v>
      </c>
      <c r="JP386" s="1">
        <v>7.2979159999999998E-3</v>
      </c>
      <c r="JQ386">
        <v>2.3531810000000002</v>
      </c>
      <c r="JR386">
        <v>0.88117809999999996</v>
      </c>
      <c r="JS386">
        <v>26.524100000000001</v>
      </c>
      <c r="JT386" s="1">
        <v>6.4569800000000002E-3</v>
      </c>
      <c r="JU386">
        <v>2.0843980000000002</v>
      </c>
      <c r="JV386">
        <v>0.88121000000000005</v>
      </c>
      <c r="JW386">
        <v>26.747199999999999</v>
      </c>
      <c r="JX386" s="1">
        <v>5.6427769999999999E-3</v>
      </c>
      <c r="JY386">
        <v>1.8229919999999999</v>
      </c>
      <c r="JZ386">
        <v>0.88169350000000002</v>
      </c>
      <c r="KA386">
        <v>26.937360000000002</v>
      </c>
      <c r="KB386" s="1">
        <v>4.8462870000000003E-3</v>
      </c>
      <c r="KC386">
        <v>1.566584</v>
      </c>
      <c r="KD386">
        <v>0.88227500000000003</v>
      </c>
      <c r="KE386">
        <v>27.44519</v>
      </c>
      <c r="KF386" s="1">
        <v>4.0682239999999996E-3</v>
      </c>
      <c r="KG386">
        <v>1.316228</v>
      </c>
      <c r="KH386">
        <v>0.88278880000000004</v>
      </c>
      <c r="KI386">
        <v>27.621849999999998</v>
      </c>
      <c r="KJ386" s="1">
        <v>3.3309099999999999E-3</v>
      </c>
      <c r="KK386">
        <v>1.07881</v>
      </c>
      <c r="KL386">
        <v>0.88300400000000001</v>
      </c>
      <c r="KM386">
        <v>27.656310000000001</v>
      </c>
      <c r="KN386" s="1">
        <v>2.6695E-3</v>
      </c>
      <c r="KO386">
        <v>0.86537810000000004</v>
      </c>
      <c r="KP386">
        <v>0.88292979999999999</v>
      </c>
      <c r="KQ386">
        <v>27.77937</v>
      </c>
      <c r="KR386" s="1">
        <v>2.1171139999999998E-3</v>
      </c>
      <c r="KS386">
        <v>0.68653019999999998</v>
      </c>
      <c r="KT386">
        <v>0.88258820000000004</v>
      </c>
      <c r="KU386">
        <v>27.648959999999999</v>
      </c>
      <c r="KV386" s="1">
        <v>1.687263E-3</v>
      </c>
      <c r="KW386">
        <v>0.54684869999999997</v>
      </c>
      <c r="KX386">
        <v>0.88191379999999997</v>
      </c>
      <c r="KY386">
        <v>27.35228</v>
      </c>
      <c r="KZ386" s="1">
        <v>1.3737160000000001E-3</v>
      </c>
      <c r="LA386">
        <v>0.44466460000000002</v>
      </c>
      <c r="LB386">
        <v>0.88100860000000003</v>
      </c>
      <c r="LC386">
        <v>27.08775</v>
      </c>
      <c r="LD386" s="1">
        <v>1.156125E-3</v>
      </c>
      <c r="LE386">
        <v>0.37364770000000003</v>
      </c>
      <c r="LF386">
        <v>0.87992720000000002</v>
      </c>
      <c r="LG386">
        <v>26.87622</v>
      </c>
      <c r="LH386" s="1">
        <v>1.0091550000000001E-3</v>
      </c>
      <c r="LI386">
        <v>0.32568039999999998</v>
      </c>
      <c r="LJ386">
        <v>0.8787604</v>
      </c>
      <c r="LK386">
        <v>27.257950000000001</v>
      </c>
      <c r="LL386" s="1">
        <v>9.088945E-4</v>
      </c>
      <c r="LM386">
        <v>0.29312139999999998</v>
      </c>
      <c r="LN386">
        <v>0.87748930000000003</v>
      </c>
      <c r="LO386">
        <v>27.495560000000001</v>
      </c>
      <c r="LP386" s="1">
        <v>8.3740889999999997E-4</v>
      </c>
      <c r="LQ386">
        <v>0.2700362</v>
      </c>
      <c r="LR386">
        <v>0.87606779999999995</v>
      </c>
      <c r="LS386">
        <v>27.654530000000001</v>
      </c>
      <c r="LT386" s="1">
        <v>7.8338430000000003E-4</v>
      </c>
      <c r="LU386">
        <v>0.2527547</v>
      </c>
      <c r="LV386">
        <v>0.87454659999999995</v>
      </c>
      <c r="LW386">
        <v>28.101839999999999</v>
      </c>
      <c r="LX386" s="1">
        <v>7.3963030000000001E-4</v>
      </c>
      <c r="LY386">
        <v>0.23889170000000001</v>
      </c>
      <c r="LZ386">
        <v>0.87291059999999998</v>
      </c>
      <c r="MA386">
        <v>28.275310000000001</v>
      </c>
      <c r="MB386" s="1">
        <v>7.021102E-4</v>
      </c>
      <c r="MC386">
        <v>0.2270932</v>
      </c>
      <c r="MD386">
        <v>0.87114100000000005</v>
      </c>
      <c r="ME386">
        <v>28.12265</v>
      </c>
      <c r="MF386" s="1">
        <v>6.6853799999999999E-4</v>
      </c>
      <c r="MG386">
        <v>0.21657789999999999</v>
      </c>
      <c r="MH386">
        <v>0.86939909999999998</v>
      </c>
      <c r="MI386">
        <v>28.059750000000001</v>
      </c>
      <c r="MJ386" s="1">
        <v>6.3770910000000001E-4</v>
      </c>
      <c r="MK386">
        <v>0.20695079999999999</v>
      </c>
      <c r="ML386">
        <v>0.86760749999999998</v>
      </c>
      <c r="MM386">
        <v>28.075759999999999</v>
      </c>
      <c r="MN386" s="1">
        <v>6.0908689999999998E-4</v>
      </c>
      <c r="MO386">
        <v>0.19802210000000001</v>
      </c>
      <c r="MP386">
        <v>0.86589850000000002</v>
      </c>
      <c r="MQ386">
        <v>28.536639999999998</v>
      </c>
      <c r="MR386" s="1">
        <v>5.8225159999999998E-4</v>
      </c>
      <c r="MS386">
        <v>0.18962519999999999</v>
      </c>
      <c r="MT386">
        <v>0.86408110000000005</v>
      </c>
      <c r="MU386">
        <v>28.89048</v>
      </c>
      <c r="MV386" s="1">
        <v>5.5701990000000005E-4</v>
      </c>
      <c r="MW386">
        <v>0.18171000000000001</v>
      </c>
      <c r="MX386">
        <v>0.8623132</v>
      </c>
      <c r="MY386">
        <v>29.002310000000001</v>
      </c>
      <c r="MZ386" s="1">
        <v>5.3316970000000003E-4</v>
      </c>
      <c r="NA386">
        <v>0.17424039999999999</v>
      </c>
      <c r="NB386">
        <v>0.86057819999999996</v>
      </c>
      <c r="NC386">
        <v>29.104679999999998</v>
      </c>
      <c r="ND386" s="1">
        <v>5.1045379999999996E-4</v>
      </c>
      <c r="NE386">
        <v>0.1671039</v>
      </c>
      <c r="NF386">
        <v>0.85891249999999997</v>
      </c>
      <c r="NG386">
        <v>28.880990000000001</v>
      </c>
      <c r="NH386" s="1">
        <v>4.889219E-4</v>
      </c>
      <c r="NI386">
        <v>0.16030929999999999</v>
      </c>
      <c r="NJ386">
        <v>0.85744640000000005</v>
      </c>
      <c r="NK386">
        <v>28.616700000000002</v>
      </c>
      <c r="NL386" s="1">
        <v>4.6845300000000002E-4</v>
      </c>
      <c r="NM386">
        <v>0.15379590000000001</v>
      </c>
      <c r="NN386">
        <v>0.85593019999999997</v>
      </c>
      <c r="NO386">
        <v>28.508669999999999</v>
      </c>
      <c r="NP386" s="1">
        <v>4.4891259999999998E-4</v>
      </c>
      <c r="NQ386">
        <v>0.14757819999999999</v>
      </c>
      <c r="NR386">
        <v>0.85450020000000004</v>
      </c>
      <c r="NS386">
        <v>28.374310000000001</v>
      </c>
      <c r="NT386" s="1">
        <v>4.3039279999999998E-4</v>
      </c>
      <c r="NU386">
        <v>0.1416721</v>
      </c>
      <c r="NV386">
        <v>0.8530432</v>
      </c>
      <c r="NW386">
        <v>28.308959999999999</v>
      </c>
      <c r="NX386" s="1">
        <v>4.1276220000000002E-4</v>
      </c>
      <c r="NY386">
        <v>0.1360383</v>
      </c>
      <c r="NZ386">
        <v>0.85169150000000005</v>
      </c>
      <c r="OA386">
        <v>28.3919</v>
      </c>
      <c r="OB386" s="1">
        <v>3.959252E-4</v>
      </c>
      <c r="OC386">
        <v>0.13063949999999999</v>
      </c>
      <c r="OD386">
        <v>0.85049969999999997</v>
      </c>
      <c r="OE386">
        <v>28.15569</v>
      </c>
      <c r="OF386" s="1">
        <v>3.8003519999999999E-4</v>
      </c>
      <c r="OG386">
        <v>0.12550710000000001</v>
      </c>
      <c r="OH386">
        <v>0.84973699999999996</v>
      </c>
      <c r="OI386">
        <v>27.957180000000001</v>
      </c>
      <c r="OJ386" s="1">
        <v>3.6485309999999998E-4</v>
      </c>
      <c r="OK386">
        <v>0.1205402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0.89910210000000002</v>
      </c>
      <c r="G387">
        <v>26.125250000000001</v>
      </c>
      <c r="H387">
        <v>0</v>
      </c>
      <c r="I387">
        <v>0</v>
      </c>
      <c r="J387">
        <v>0.90344259999999998</v>
      </c>
      <c r="K387">
        <v>25.899139999999999</v>
      </c>
      <c r="L387">
        <v>0</v>
      </c>
      <c r="M387">
        <v>0</v>
      </c>
      <c r="N387">
        <v>0.90688709999999995</v>
      </c>
      <c r="O387">
        <v>25.831040000000002</v>
      </c>
      <c r="P387">
        <v>0</v>
      </c>
      <c r="Q387">
        <v>0</v>
      </c>
      <c r="R387">
        <v>0.9096438</v>
      </c>
      <c r="S387">
        <v>25.562139999999999</v>
      </c>
      <c r="T387">
        <v>0</v>
      </c>
      <c r="U387">
        <v>0</v>
      </c>
      <c r="V387">
        <v>0.91228229999999999</v>
      </c>
      <c r="W387">
        <v>25.3156</v>
      </c>
      <c r="X387">
        <v>0</v>
      </c>
      <c r="Y387">
        <v>0</v>
      </c>
      <c r="Z387">
        <v>0.91470050000000003</v>
      </c>
      <c r="AA387">
        <v>25.08323</v>
      </c>
      <c r="AB387">
        <v>0</v>
      </c>
      <c r="AC387">
        <v>0</v>
      </c>
      <c r="AD387">
        <v>0.91670929999999995</v>
      </c>
      <c r="AE387">
        <v>24.843340000000001</v>
      </c>
      <c r="AF387">
        <v>0</v>
      </c>
      <c r="AG387">
        <v>0</v>
      </c>
      <c r="AH387">
        <v>0.91817090000000001</v>
      </c>
      <c r="AI387">
        <v>24.597429999999999</v>
      </c>
      <c r="AJ387">
        <v>0</v>
      </c>
      <c r="AK387">
        <v>0</v>
      </c>
      <c r="AL387">
        <v>0.91917000000000004</v>
      </c>
      <c r="AM387">
        <v>24.64086</v>
      </c>
      <c r="AN387">
        <v>0</v>
      </c>
      <c r="AO387">
        <v>0</v>
      </c>
      <c r="AP387">
        <v>0.91942109999999999</v>
      </c>
      <c r="AQ387">
        <v>24.502330000000001</v>
      </c>
      <c r="AR387">
        <v>0</v>
      </c>
      <c r="AS387">
        <v>0</v>
      </c>
      <c r="AT387">
        <v>0.91849639999999999</v>
      </c>
      <c r="AU387">
        <v>24.30321</v>
      </c>
      <c r="AV387">
        <v>0</v>
      </c>
      <c r="AW387">
        <v>0</v>
      </c>
      <c r="AX387">
        <v>0.91655640000000005</v>
      </c>
      <c r="AY387">
        <v>24.071380000000001</v>
      </c>
      <c r="AZ387">
        <v>0</v>
      </c>
      <c r="BA387">
        <v>0</v>
      </c>
      <c r="BB387">
        <v>0.91348830000000003</v>
      </c>
      <c r="BC387">
        <v>23.847619999999999</v>
      </c>
      <c r="BD387">
        <v>0</v>
      </c>
      <c r="BE387">
        <v>0</v>
      </c>
      <c r="BF387">
        <v>0.90938439999999998</v>
      </c>
      <c r="BG387">
        <v>23.63982</v>
      </c>
      <c r="BH387">
        <v>0</v>
      </c>
      <c r="BI387">
        <v>0</v>
      </c>
      <c r="BJ387">
        <v>0.9043947</v>
      </c>
      <c r="BK387">
        <v>23.571719999999999</v>
      </c>
      <c r="BL387">
        <v>0</v>
      </c>
      <c r="BM387">
        <v>0</v>
      </c>
      <c r="BN387">
        <v>0.89868040000000005</v>
      </c>
      <c r="BO387">
        <v>23.731670000000001</v>
      </c>
      <c r="BP387">
        <v>0</v>
      </c>
      <c r="BQ387">
        <v>0</v>
      </c>
      <c r="BR387">
        <v>0.89223830000000004</v>
      </c>
      <c r="BS387">
        <v>24.078019999999999</v>
      </c>
      <c r="BT387">
        <v>0</v>
      </c>
      <c r="BU387">
        <v>0</v>
      </c>
      <c r="BV387">
        <v>0.8855693</v>
      </c>
      <c r="BW387">
        <v>24.459129999999998</v>
      </c>
      <c r="BX387">
        <v>0</v>
      </c>
      <c r="BY387">
        <v>0</v>
      </c>
      <c r="BZ387">
        <v>0.87878679999999998</v>
      </c>
      <c r="CA387">
        <v>24.711839999999999</v>
      </c>
      <c r="CB387">
        <v>0</v>
      </c>
      <c r="CC387">
        <v>6.4563819999999999E-37</v>
      </c>
      <c r="CD387">
        <v>0.87172289999999997</v>
      </c>
      <c r="CE387">
        <v>24.602239999999998</v>
      </c>
      <c r="CF387">
        <v>4.8429619999999998E-28</v>
      </c>
      <c r="CG387">
        <v>7.3961160000000004E-26</v>
      </c>
      <c r="CH387">
        <v>0.86432209999999998</v>
      </c>
      <c r="CI387">
        <v>24.439139999999998</v>
      </c>
      <c r="CJ387" s="1">
        <v>8.6694509999999998E-23</v>
      </c>
      <c r="CK387" s="1">
        <v>1.5050069999999999E-20</v>
      </c>
      <c r="CL387">
        <v>0.85710509999999995</v>
      </c>
      <c r="CM387">
        <v>24.344529999999999</v>
      </c>
      <c r="CN387" s="1">
        <v>7.7641909999999997E-16</v>
      </c>
      <c r="CO387" s="1">
        <v>1.251148E-13</v>
      </c>
      <c r="CP387">
        <v>0.84974760000000005</v>
      </c>
      <c r="CQ387">
        <v>24.140699999999999</v>
      </c>
      <c r="CR387" s="1">
        <v>9.1115669999999996E-12</v>
      </c>
      <c r="CS387" s="1">
        <v>1.548711E-9</v>
      </c>
      <c r="CT387">
        <v>0.84212629999999999</v>
      </c>
      <c r="CU387">
        <v>24.22946</v>
      </c>
      <c r="CV387" s="1">
        <v>9.6661679999999993E-9</v>
      </c>
      <c r="CW387" s="1">
        <v>1.71024E-6</v>
      </c>
      <c r="CX387">
        <v>0.83445290000000005</v>
      </c>
      <c r="CY387">
        <v>24.436540000000001</v>
      </c>
      <c r="CZ387" s="1">
        <v>2.3811240000000002E-6</v>
      </c>
      <c r="DA387" s="1">
        <v>4.349636E-4</v>
      </c>
      <c r="DB387">
        <v>0.82663549999999997</v>
      </c>
      <c r="DC387">
        <v>24.505579999999998</v>
      </c>
      <c r="DD387" s="1">
        <v>2.0066640000000001E-4</v>
      </c>
      <c r="DE387" s="1">
        <v>3.7708859999999997E-2</v>
      </c>
      <c r="DF387">
        <v>0.81856910000000005</v>
      </c>
      <c r="DG387">
        <v>24.5669</v>
      </c>
      <c r="DH387" s="1">
        <v>7.0865729999999997E-3</v>
      </c>
      <c r="DI387" s="1">
        <v>1.369408</v>
      </c>
      <c r="DJ387">
        <v>0.81090930000000006</v>
      </c>
      <c r="DK387">
        <v>24.425550000000001</v>
      </c>
      <c r="DL387" s="1">
        <v>0.1207392</v>
      </c>
      <c r="DM387" s="1">
        <v>23.929749999999999</v>
      </c>
      <c r="DN387">
        <v>0.80352970000000001</v>
      </c>
      <c r="DO387">
        <v>24.278230000000001</v>
      </c>
      <c r="DP387" s="1">
        <v>1.102223</v>
      </c>
      <c r="DQ387" s="1">
        <v>223.58699999999999</v>
      </c>
      <c r="DR387">
        <v>0.79632440000000004</v>
      </c>
      <c r="DS387">
        <v>24.126110000000001</v>
      </c>
      <c r="DT387" s="1">
        <v>5.8492879999999996</v>
      </c>
      <c r="DU387" s="1">
        <v>1213.654</v>
      </c>
      <c r="DV387">
        <v>0.78888599999999998</v>
      </c>
      <c r="DW387">
        <v>23.863040000000002</v>
      </c>
      <c r="DX387" s="1">
        <v>19.235109999999999</v>
      </c>
      <c r="DY387">
        <v>4080.5309999999999</v>
      </c>
      <c r="DZ387">
        <v>0.78180970000000005</v>
      </c>
      <c r="EA387">
        <v>23.62743</v>
      </c>
      <c r="EB387" s="1">
        <v>41.221539999999997</v>
      </c>
      <c r="EC387">
        <v>8930.4500000000007</v>
      </c>
      <c r="ED387">
        <v>0.77485190000000004</v>
      </c>
      <c r="EE387">
        <v>23.485440000000001</v>
      </c>
      <c r="EF387">
        <v>61.11327</v>
      </c>
      <c r="EG387">
        <v>13506.07</v>
      </c>
      <c r="EH387">
        <v>0.76785559999999997</v>
      </c>
      <c r="EI387">
        <v>23.51004</v>
      </c>
      <c r="EJ387">
        <v>65.683719999999994</v>
      </c>
      <c r="EK387">
        <v>14792.79</v>
      </c>
      <c r="EL387">
        <v>0.76012999999999997</v>
      </c>
      <c r="EM387">
        <v>23.693439999999999</v>
      </c>
      <c r="EN387">
        <v>53.48706</v>
      </c>
      <c r="EO387">
        <v>12282.3</v>
      </c>
      <c r="EP387">
        <v>0.7530116</v>
      </c>
      <c r="EQ387">
        <v>23.64236</v>
      </c>
      <c r="ER387">
        <v>33.899230000000003</v>
      </c>
      <c r="ES387">
        <v>7931.223</v>
      </c>
      <c r="ET387">
        <v>0.74601669999999998</v>
      </c>
      <c r="EU387">
        <v>23.483070000000001</v>
      </c>
      <c r="EV387">
        <v>17.265609999999999</v>
      </c>
      <c r="EW387">
        <v>4112.0690000000004</v>
      </c>
      <c r="EX387">
        <v>0.73852399999999996</v>
      </c>
      <c r="EY387">
        <v>23.381489999999999</v>
      </c>
      <c r="EZ387">
        <v>7.290279</v>
      </c>
      <c r="FA387">
        <v>1768.598</v>
      </c>
      <c r="FB387">
        <v>0.72974669999999997</v>
      </c>
      <c r="FC387">
        <v>23.378229999999999</v>
      </c>
      <c r="FD387">
        <v>2.6296379999999999</v>
      </c>
      <c r="FE387">
        <v>650.58219999999994</v>
      </c>
      <c r="FF387">
        <v>0.72146440000000001</v>
      </c>
      <c r="FG387">
        <v>23.861640000000001</v>
      </c>
      <c r="FH387">
        <v>0.84980310000000003</v>
      </c>
      <c r="FI387">
        <v>214.06100000000001</v>
      </c>
      <c r="FJ387">
        <v>0.71515569999999995</v>
      </c>
      <c r="FK387">
        <v>24.13616</v>
      </c>
      <c r="FL387">
        <v>0.27500479999999999</v>
      </c>
      <c r="FM387">
        <v>69.736289999999997</v>
      </c>
      <c r="FN387">
        <v>0.70843500000000004</v>
      </c>
      <c r="FO387">
        <v>24.28181</v>
      </c>
      <c r="FP387">
        <v>0.11477619999999999</v>
      </c>
      <c r="FQ387">
        <v>28.793310000000002</v>
      </c>
      <c r="FR387">
        <v>0.70110779999999995</v>
      </c>
      <c r="FS387">
        <v>24.44473</v>
      </c>
      <c r="FT387">
        <v>7.5598789999999999E-2</v>
      </c>
      <c r="FU387">
        <v>18.635819999999999</v>
      </c>
      <c r="FV387">
        <v>0.69642579999999998</v>
      </c>
      <c r="FW387">
        <v>24.49389</v>
      </c>
      <c r="FX387">
        <v>6.6471820000000001E-2</v>
      </c>
      <c r="FY387">
        <v>16.25292</v>
      </c>
      <c r="FZ387">
        <v>0.69201489999999999</v>
      </c>
      <c r="GA387">
        <v>24.450019999999999</v>
      </c>
      <c r="GB387">
        <v>6.2949640000000001E-2</v>
      </c>
      <c r="GC387">
        <v>15.403829999999999</v>
      </c>
      <c r="GD387">
        <v>0.68824370000000001</v>
      </c>
      <c r="GE387">
        <v>24.364429999999999</v>
      </c>
      <c r="GF387">
        <v>5.9602080000000002E-2</v>
      </c>
      <c r="GG387">
        <v>14.62585</v>
      </c>
      <c r="GH387">
        <v>0.68500380000000005</v>
      </c>
      <c r="GI387">
        <v>24.249210000000001</v>
      </c>
      <c r="GJ387">
        <v>5.5609459999999999E-2</v>
      </c>
      <c r="GK387">
        <v>13.68186</v>
      </c>
      <c r="GL387">
        <v>0.68136050000000004</v>
      </c>
      <c r="GM387">
        <v>24.55161</v>
      </c>
      <c r="GN387">
        <v>5.1241479999999999E-2</v>
      </c>
      <c r="GO387">
        <v>12.64799</v>
      </c>
      <c r="GP387">
        <v>0.67740060000000002</v>
      </c>
      <c r="GQ387">
        <v>24.750070000000001</v>
      </c>
      <c r="GR387">
        <v>4.680699E-2</v>
      </c>
      <c r="GS387">
        <v>11.596270000000001</v>
      </c>
      <c r="GT387">
        <v>0.67269319999999999</v>
      </c>
      <c r="GU387">
        <v>24.944700000000001</v>
      </c>
      <c r="GV387" s="1">
        <v>4.2559359999999997E-2</v>
      </c>
      <c r="GW387">
        <v>10.593640000000001</v>
      </c>
      <c r="GX387">
        <v>0.66804560000000002</v>
      </c>
      <c r="GY387">
        <v>25.31522</v>
      </c>
      <c r="GZ387" s="1">
        <v>3.8660979999999998E-2</v>
      </c>
      <c r="HA387">
        <v>9.6698679999999992</v>
      </c>
      <c r="HB387">
        <v>0.66290400000000005</v>
      </c>
      <c r="HC387">
        <v>25.583400000000001</v>
      </c>
      <c r="HD387" s="1">
        <v>3.5166589999999998E-2</v>
      </c>
      <c r="HE387">
        <v>8.8492339999999992</v>
      </c>
      <c r="HF387">
        <v>0.65797910000000004</v>
      </c>
      <c r="HG387">
        <v>25.64432</v>
      </c>
      <c r="HH387" s="1">
        <v>3.1955200000000003E-2</v>
      </c>
      <c r="HI387">
        <v>8.0927950000000006</v>
      </c>
      <c r="HJ387">
        <v>0.65314870000000003</v>
      </c>
      <c r="HK387">
        <v>25.736239999999999</v>
      </c>
      <c r="HL387">
        <v>2.9008010000000001E-2</v>
      </c>
      <c r="HM387">
        <v>7.3935959999999996</v>
      </c>
      <c r="HN387">
        <v>0.6481943</v>
      </c>
      <c r="HO387">
        <v>25.753139999999998</v>
      </c>
      <c r="HP387" s="1">
        <v>2.6347990000000002E-2</v>
      </c>
      <c r="HQ387">
        <v>6.76234</v>
      </c>
      <c r="HR387">
        <v>0.64271739999999999</v>
      </c>
      <c r="HS387">
        <v>26.06766</v>
      </c>
      <c r="HT387" s="1">
        <v>2.3927770000000001E-2</v>
      </c>
      <c r="HU387">
        <v>6.1907670000000001</v>
      </c>
      <c r="HV387">
        <v>0.63804830000000001</v>
      </c>
      <c r="HW387">
        <v>26.406569999999999</v>
      </c>
      <c r="HX387" s="1">
        <v>2.1752029999999999E-2</v>
      </c>
      <c r="HY387">
        <v>5.6694740000000001</v>
      </c>
      <c r="HZ387">
        <v>0.634015</v>
      </c>
      <c r="IA387">
        <v>26.578970000000002</v>
      </c>
      <c r="IB387">
        <v>1.9758379999999999E-2</v>
      </c>
      <c r="IC387">
        <v>5.183211</v>
      </c>
      <c r="ID387">
        <v>0.6317661</v>
      </c>
      <c r="IE387">
        <v>26.829409999999999</v>
      </c>
      <c r="IF387" s="1">
        <v>1.798601E-2</v>
      </c>
      <c r="IG387">
        <v>4.7363949999999999</v>
      </c>
      <c r="IH387">
        <v>0.63008640000000005</v>
      </c>
      <c r="II387">
        <v>26.843309999999999</v>
      </c>
      <c r="IJ387" s="1">
        <v>1.6372080000000001E-2</v>
      </c>
      <c r="IK387">
        <v>4.3251619999999997</v>
      </c>
      <c r="IL387">
        <v>0.62838720000000003</v>
      </c>
      <c r="IM387">
        <v>26.7332</v>
      </c>
      <c r="IN387" s="1">
        <v>1.4886989999999999E-2</v>
      </c>
      <c r="IO387">
        <v>3.9458519999999999</v>
      </c>
      <c r="IP387">
        <v>0.6267663</v>
      </c>
      <c r="IQ387">
        <v>26.764520000000001</v>
      </c>
      <c r="IR387" s="1">
        <v>1.354822E-2</v>
      </c>
      <c r="IS387">
        <v>3.6028129999999998</v>
      </c>
      <c r="IT387">
        <v>0.62542569999999997</v>
      </c>
      <c r="IU387">
        <v>26.751930000000002</v>
      </c>
      <c r="IV387" s="1">
        <v>1.2327980000000001E-2</v>
      </c>
      <c r="IW387">
        <v>3.2876319999999999</v>
      </c>
      <c r="IX387">
        <v>0.62434460000000003</v>
      </c>
      <c r="IY387">
        <v>26.938970000000001</v>
      </c>
      <c r="IZ387" s="1">
        <v>1.12117E-2</v>
      </c>
      <c r="JA387">
        <v>2.9973990000000001</v>
      </c>
      <c r="JB387">
        <v>0.62344710000000003</v>
      </c>
      <c r="JC387">
        <v>26.845330000000001</v>
      </c>
      <c r="JD387" s="1">
        <v>1.0172260000000001E-2</v>
      </c>
      <c r="JE387">
        <v>2.7257910000000001</v>
      </c>
      <c r="JF387">
        <v>0.62273690000000004</v>
      </c>
      <c r="JG387">
        <v>26.699960000000001</v>
      </c>
      <c r="JH387" s="1">
        <v>9.1991020000000007E-3</v>
      </c>
      <c r="JI387">
        <v>2.4698579999999999</v>
      </c>
      <c r="JJ387">
        <v>0.62217630000000002</v>
      </c>
      <c r="JK387">
        <v>26.490169999999999</v>
      </c>
      <c r="JL387" s="1">
        <v>8.2872180000000007E-3</v>
      </c>
      <c r="JM387">
        <v>2.229034</v>
      </c>
      <c r="JN387">
        <v>0.62184969999999995</v>
      </c>
      <c r="JO387">
        <v>26.345210000000002</v>
      </c>
      <c r="JP387" s="1">
        <v>7.4096309999999999E-3</v>
      </c>
      <c r="JQ387">
        <v>1.99604</v>
      </c>
      <c r="JR387">
        <v>0.62163480000000004</v>
      </c>
      <c r="JS387">
        <v>26.51596</v>
      </c>
      <c r="JT387" s="1">
        <v>6.5650090000000001E-3</v>
      </c>
      <c r="JU387">
        <v>1.7708440000000001</v>
      </c>
      <c r="JV387">
        <v>0.62183600000000006</v>
      </c>
      <c r="JW387">
        <v>26.7392</v>
      </c>
      <c r="JX387" s="1">
        <v>5.7486760000000003E-3</v>
      </c>
      <c r="JY387">
        <v>1.551823</v>
      </c>
      <c r="JZ387">
        <v>0.6223282</v>
      </c>
      <c r="KA387">
        <v>26.93271</v>
      </c>
      <c r="KB387" s="1">
        <v>4.9503469999999999E-3</v>
      </c>
      <c r="KC387">
        <v>1.33691</v>
      </c>
      <c r="KD387">
        <v>0.62287769999999998</v>
      </c>
      <c r="KE387">
        <v>27.452439999999999</v>
      </c>
      <c r="KF387" s="1">
        <v>4.1690310000000001E-3</v>
      </c>
      <c r="KG387">
        <v>1.126652</v>
      </c>
      <c r="KH387">
        <v>0.62335189999999996</v>
      </c>
      <c r="KI387">
        <v>27.64377</v>
      </c>
      <c r="KJ387" s="1">
        <v>3.4247879999999998E-3</v>
      </c>
      <c r="KK387">
        <v>0.92631730000000001</v>
      </c>
      <c r="KL387">
        <v>0.62360269999999995</v>
      </c>
      <c r="KM387">
        <v>27.675280000000001</v>
      </c>
      <c r="KN387" s="1">
        <v>2.7513619999999998E-3</v>
      </c>
      <c r="KO387">
        <v>0.74482139999999997</v>
      </c>
      <c r="KP387">
        <v>0.62367090000000003</v>
      </c>
      <c r="KQ387">
        <v>27.792950000000001</v>
      </c>
      <c r="KR387" s="1">
        <v>2.1836719999999998E-3</v>
      </c>
      <c r="KS387">
        <v>0.59142329999999999</v>
      </c>
      <c r="KT387">
        <v>0.6235465</v>
      </c>
      <c r="KU387">
        <v>27.668030000000002</v>
      </c>
      <c r="KV387" s="1">
        <v>1.7376570000000001E-3</v>
      </c>
      <c r="KW387">
        <v>0.47058749999999999</v>
      </c>
      <c r="KX387">
        <v>0.62317789999999995</v>
      </c>
      <c r="KY387">
        <v>27.36476</v>
      </c>
      <c r="KZ387" s="1">
        <v>1.4096099999999999E-3</v>
      </c>
      <c r="LA387">
        <v>0.38152779999999997</v>
      </c>
      <c r="LB387">
        <v>0.62267790000000001</v>
      </c>
      <c r="LC387">
        <v>27.103829999999999</v>
      </c>
      <c r="LD387" s="1">
        <v>1.180672E-3</v>
      </c>
      <c r="LE387">
        <v>0.31930639999999999</v>
      </c>
      <c r="LF387">
        <v>0.6220755</v>
      </c>
      <c r="LG387">
        <v>26.905639999999998</v>
      </c>
      <c r="LH387" s="1">
        <v>1.02563E-3</v>
      </c>
      <c r="LI387">
        <v>0.27717190000000003</v>
      </c>
      <c r="LJ387">
        <v>0.62137799999999999</v>
      </c>
      <c r="LK387">
        <v>27.289829999999998</v>
      </c>
      <c r="LL387" s="1">
        <v>9.2021379999999997E-4</v>
      </c>
      <c r="LM387">
        <v>0.24866669999999999</v>
      </c>
      <c r="LN387">
        <v>0.62064710000000001</v>
      </c>
      <c r="LO387">
        <v>27.536619999999999</v>
      </c>
      <c r="LP387" s="1">
        <v>8.4560729999999995E-4</v>
      </c>
      <c r="LQ387">
        <v>0.2285982</v>
      </c>
      <c r="LR387">
        <v>0.61981169999999997</v>
      </c>
      <c r="LS387">
        <v>27.685199999999998</v>
      </c>
      <c r="LT387" s="1">
        <v>7.8966639999999999E-4</v>
      </c>
      <c r="LU387">
        <v>0.21369350000000001</v>
      </c>
      <c r="LV387">
        <v>0.61892630000000004</v>
      </c>
      <c r="LW387">
        <v>28.120339999999999</v>
      </c>
      <c r="LX387" s="1">
        <v>7.4479929999999998E-4</v>
      </c>
      <c r="LY387">
        <v>0.20185520000000001</v>
      </c>
      <c r="LZ387">
        <v>0.61798470000000005</v>
      </c>
      <c r="MA387">
        <v>28.28697</v>
      </c>
      <c r="MB387" s="1">
        <v>7.0659300000000004E-4</v>
      </c>
      <c r="MC387">
        <v>0.191858</v>
      </c>
      <c r="MD387">
        <v>0.61694590000000005</v>
      </c>
      <c r="ME387">
        <v>28.116309999999999</v>
      </c>
      <c r="MF387" s="1">
        <v>6.725813E-4</v>
      </c>
      <c r="MG387">
        <v>0.1829942</v>
      </c>
      <c r="MH387">
        <v>0.61590619999999996</v>
      </c>
      <c r="MI387">
        <v>28.047889999999999</v>
      </c>
      <c r="MJ387" s="1">
        <v>6.4143329999999995E-4</v>
      </c>
      <c r="MK387">
        <v>0.17491039999999999</v>
      </c>
      <c r="ML387">
        <v>0.61485460000000003</v>
      </c>
      <c r="MM387">
        <v>28.087859999999999</v>
      </c>
      <c r="MN387" s="1">
        <v>6.1255789999999999E-4</v>
      </c>
      <c r="MO387">
        <v>0.1674223</v>
      </c>
      <c r="MP387">
        <v>0.61385670000000003</v>
      </c>
      <c r="MQ387">
        <v>28.56326</v>
      </c>
      <c r="MR387" s="1">
        <v>5.8551459999999997E-4</v>
      </c>
      <c r="MS387">
        <v>0.16039410000000001</v>
      </c>
      <c r="MT387">
        <v>0.61281379999999996</v>
      </c>
      <c r="MU387">
        <v>28.934719999999999</v>
      </c>
      <c r="MV387" s="1">
        <v>5.6007690000000005E-4</v>
      </c>
      <c r="MW387">
        <v>0.15376400000000001</v>
      </c>
      <c r="MX387">
        <v>0.61180979999999996</v>
      </c>
      <c r="MY387">
        <v>29.044630000000002</v>
      </c>
      <c r="MZ387" s="1">
        <v>5.3606349999999999E-4</v>
      </c>
      <c r="NA387">
        <v>0.1475175</v>
      </c>
      <c r="NB387">
        <v>0.61083489999999996</v>
      </c>
      <c r="NC387">
        <v>29.139140000000001</v>
      </c>
      <c r="ND387" s="1">
        <v>5.1323500000000001E-4</v>
      </c>
      <c r="NE387">
        <v>0.1415573</v>
      </c>
      <c r="NF387">
        <v>0.60992500000000005</v>
      </c>
      <c r="NG387">
        <v>28.905909999999999</v>
      </c>
      <c r="NH387" s="1">
        <v>4.9156829999999995E-4</v>
      </c>
      <c r="NI387">
        <v>0.1358742</v>
      </c>
      <c r="NJ387">
        <v>0.60917790000000005</v>
      </c>
      <c r="NK387">
        <v>28.618760000000002</v>
      </c>
      <c r="NL387" s="1">
        <v>4.7097129999999998E-4</v>
      </c>
      <c r="NM387">
        <v>0.13042319999999999</v>
      </c>
      <c r="NN387">
        <v>0.60840830000000001</v>
      </c>
      <c r="NO387">
        <v>28.505890000000001</v>
      </c>
      <c r="NP387" s="1">
        <v>4.5131309999999999E-4</v>
      </c>
      <c r="NQ387">
        <v>0.1252211</v>
      </c>
      <c r="NR387">
        <v>0.60767539999999998</v>
      </c>
      <c r="NS387">
        <v>28.38524</v>
      </c>
      <c r="NT387" s="1">
        <v>4.326736E-4</v>
      </c>
      <c r="NU387">
        <v>0.1202787</v>
      </c>
      <c r="NV387">
        <v>0.60697029999999996</v>
      </c>
      <c r="NW387">
        <v>28.337530000000001</v>
      </c>
      <c r="NX387" s="1">
        <v>4.1494749999999999E-4</v>
      </c>
      <c r="NY387">
        <v>0.1155649</v>
      </c>
      <c r="NZ387">
        <v>0.60634960000000004</v>
      </c>
      <c r="OA387">
        <v>28.43721</v>
      </c>
      <c r="OB387" s="1">
        <v>3.9800099999999999E-4</v>
      </c>
      <c r="OC387">
        <v>0.111043</v>
      </c>
      <c r="OD387">
        <v>0.6058422</v>
      </c>
      <c r="OE387">
        <v>28.20722</v>
      </c>
      <c r="OF387" s="1">
        <v>3.8201709999999999E-4</v>
      </c>
      <c r="OG387">
        <v>0.1067413</v>
      </c>
      <c r="OH387">
        <v>0.60569269999999997</v>
      </c>
      <c r="OI387">
        <v>27.992000000000001</v>
      </c>
      <c r="OJ387" s="1">
        <v>3.6677429999999999E-4</v>
      </c>
      <c r="OK387">
        <v>0.10258340000000001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0.93391970000000002</v>
      </c>
      <c r="G388">
        <v>26.192969999999999</v>
      </c>
      <c r="H388">
        <v>0</v>
      </c>
      <c r="I388">
        <v>0</v>
      </c>
      <c r="J388">
        <v>0.93967319999999999</v>
      </c>
      <c r="K388">
        <v>25.95384</v>
      </c>
      <c r="L388">
        <v>0</v>
      </c>
      <c r="M388">
        <v>0</v>
      </c>
      <c r="N388">
        <v>0.94445170000000001</v>
      </c>
      <c r="O388">
        <v>25.878969999999999</v>
      </c>
      <c r="P388">
        <v>0</v>
      </c>
      <c r="Q388">
        <v>0</v>
      </c>
      <c r="R388">
        <v>0.94845089999999999</v>
      </c>
      <c r="S388">
        <v>25.5928</v>
      </c>
      <c r="T388">
        <v>0</v>
      </c>
      <c r="U388">
        <v>0</v>
      </c>
      <c r="V388">
        <v>0.95206489999999999</v>
      </c>
      <c r="W388">
        <v>25.34395</v>
      </c>
      <c r="X388">
        <v>0</v>
      </c>
      <c r="Y388">
        <v>0</v>
      </c>
      <c r="Z388">
        <v>0.95551209999999998</v>
      </c>
      <c r="AA388">
        <v>25.111529999999998</v>
      </c>
      <c r="AB388">
        <v>0</v>
      </c>
      <c r="AC388">
        <v>0</v>
      </c>
      <c r="AD388">
        <v>0.95839390000000002</v>
      </c>
      <c r="AE388">
        <v>24.873660000000001</v>
      </c>
      <c r="AF388">
        <v>0</v>
      </c>
      <c r="AG388">
        <v>0</v>
      </c>
      <c r="AH388">
        <v>0.960646</v>
      </c>
      <c r="AI388">
        <v>24.63824</v>
      </c>
      <c r="AJ388">
        <v>0</v>
      </c>
      <c r="AK388">
        <v>0</v>
      </c>
      <c r="AL388">
        <v>0.9622967</v>
      </c>
      <c r="AM388">
        <v>24.689710000000002</v>
      </c>
      <c r="AN388">
        <v>0</v>
      </c>
      <c r="AO388">
        <v>0</v>
      </c>
      <c r="AP388">
        <v>0.96303300000000003</v>
      </c>
      <c r="AQ388">
        <v>24.539919999999999</v>
      </c>
      <c r="AR388">
        <v>0</v>
      </c>
      <c r="AS388">
        <v>0</v>
      </c>
      <c r="AT388">
        <v>0.96236639999999996</v>
      </c>
      <c r="AU388">
        <v>24.351780000000002</v>
      </c>
      <c r="AV388">
        <v>0</v>
      </c>
      <c r="AW388">
        <v>0</v>
      </c>
      <c r="AX388">
        <v>0.96042899999999998</v>
      </c>
      <c r="AY388">
        <v>24.106089999999998</v>
      </c>
      <c r="AZ388">
        <v>0</v>
      </c>
      <c r="BA388">
        <v>0</v>
      </c>
      <c r="BB388">
        <v>0.95712050000000004</v>
      </c>
      <c r="BC388">
        <v>23.87715</v>
      </c>
      <c r="BD388">
        <v>0</v>
      </c>
      <c r="BE388">
        <v>0</v>
      </c>
      <c r="BF388">
        <v>0.95257729999999996</v>
      </c>
      <c r="BG388">
        <v>23.669129999999999</v>
      </c>
      <c r="BH388">
        <v>0</v>
      </c>
      <c r="BI388">
        <v>0</v>
      </c>
      <c r="BJ388">
        <v>0.94693490000000002</v>
      </c>
      <c r="BK388">
        <v>23.60717</v>
      </c>
      <c r="BL388">
        <v>0</v>
      </c>
      <c r="BM388">
        <v>0</v>
      </c>
      <c r="BN388">
        <v>0.94039620000000002</v>
      </c>
      <c r="BO388">
        <v>23.768830000000001</v>
      </c>
      <c r="BP388">
        <v>0</v>
      </c>
      <c r="BQ388">
        <v>0</v>
      </c>
      <c r="BR388">
        <v>0.93293820000000005</v>
      </c>
      <c r="BS388">
        <v>24.119959999999999</v>
      </c>
      <c r="BT388">
        <v>0</v>
      </c>
      <c r="BU388">
        <v>0</v>
      </c>
      <c r="BV388">
        <v>0.92518</v>
      </c>
      <c r="BW388">
        <v>24.496479999999998</v>
      </c>
      <c r="BX388">
        <v>0</v>
      </c>
      <c r="BY388">
        <v>0</v>
      </c>
      <c r="BZ388">
        <v>0.9171764</v>
      </c>
      <c r="CA388">
        <v>24.74315</v>
      </c>
      <c r="CB388">
        <v>0</v>
      </c>
      <c r="CC388">
        <v>1.949441E-37</v>
      </c>
      <c r="CD388">
        <v>0.90885519999999997</v>
      </c>
      <c r="CE388">
        <v>24.61815</v>
      </c>
      <c r="CF388">
        <v>2.1703179999999998E-28</v>
      </c>
      <c r="CG388">
        <v>3.8650640000000002E-26</v>
      </c>
      <c r="CH388">
        <v>0.89996949999999998</v>
      </c>
      <c r="CI388">
        <v>24.439640000000001</v>
      </c>
      <c r="CJ388">
        <v>2.090473E-23</v>
      </c>
      <c r="CK388" s="1">
        <v>5.0582389999999999E-21</v>
      </c>
      <c r="CL388">
        <v>0.89132739999999999</v>
      </c>
      <c r="CM388">
        <v>24.352219999999999</v>
      </c>
      <c r="CN388" s="1">
        <v>4.2395470000000001E-16</v>
      </c>
      <c r="CO388" s="1">
        <v>8.0395160000000004E-14</v>
      </c>
      <c r="CP388">
        <v>0.88253499999999996</v>
      </c>
      <c r="CQ388">
        <v>24.164239999999999</v>
      </c>
      <c r="CR388" s="1">
        <v>5.8165489999999997E-12</v>
      </c>
      <c r="CS388" s="1">
        <v>1.180982E-9</v>
      </c>
      <c r="CT388">
        <v>0.87338269999999996</v>
      </c>
      <c r="CU388">
        <v>24.267199999999999</v>
      </c>
      <c r="CV388" s="1">
        <v>6.7132729999999996E-9</v>
      </c>
      <c r="CW388" s="1">
        <v>1.4344190000000001E-6</v>
      </c>
      <c r="CX388">
        <v>0.86416009999999999</v>
      </c>
      <c r="CY388">
        <v>24.48432</v>
      </c>
      <c r="CZ388" s="1">
        <v>1.7565259999999999E-6</v>
      </c>
      <c r="DA388" s="1">
        <v>3.9090000000000001E-4</v>
      </c>
      <c r="DB388">
        <v>0.85480239999999996</v>
      </c>
      <c r="DC388">
        <v>24.546389999999999</v>
      </c>
      <c r="DD388" s="1">
        <v>1.5547949999999999E-4</v>
      </c>
      <c r="DE388" s="1">
        <v>3.5864069999999998E-2</v>
      </c>
      <c r="DF388">
        <v>0.84507549999999998</v>
      </c>
      <c r="DG388">
        <v>24.59948</v>
      </c>
      <c r="DH388" s="1">
        <v>5.7296860000000003E-3</v>
      </c>
      <c r="DI388" s="1">
        <v>1.368474</v>
      </c>
      <c r="DJ388">
        <v>0.83584740000000002</v>
      </c>
      <c r="DK388">
        <v>24.43374</v>
      </c>
      <c r="DL388" s="1">
        <v>0.1014106</v>
      </c>
      <c r="DM388" s="1">
        <v>25.0001</v>
      </c>
      <c r="DN388">
        <v>0.82683629999999997</v>
      </c>
      <c r="DO388">
        <v>24.283619999999999</v>
      </c>
      <c r="DP388" s="1">
        <v>0.95838760000000001</v>
      </c>
      <c r="DQ388" s="1">
        <v>243.23390000000001</v>
      </c>
      <c r="DR388">
        <v>0.81798709999999997</v>
      </c>
      <c r="DS388">
        <v>24.130790000000001</v>
      </c>
      <c r="DT388" s="1">
        <v>5.2512999999999996</v>
      </c>
      <c r="DU388" s="1">
        <v>1370.546</v>
      </c>
      <c r="DV388">
        <v>0.80889339999999998</v>
      </c>
      <c r="DW388">
        <v>23.883980000000001</v>
      </c>
      <c r="DX388" s="1">
        <v>17.801570000000002</v>
      </c>
      <c r="DY388">
        <v>4773.9880000000003</v>
      </c>
      <c r="DZ388">
        <v>0.80011140000000003</v>
      </c>
      <c r="EA388">
        <v>23.678930000000001</v>
      </c>
      <c r="EB388" s="1">
        <v>39.243009999999998</v>
      </c>
      <c r="EC388">
        <v>10795.88</v>
      </c>
      <c r="ED388">
        <v>0.79146640000000001</v>
      </c>
      <c r="EE388">
        <v>23.557110000000002</v>
      </c>
      <c r="EF388">
        <v>59.727130000000002</v>
      </c>
      <c r="EG388">
        <v>16828.5</v>
      </c>
      <c r="EH388">
        <v>0.78284030000000004</v>
      </c>
      <c r="EI388">
        <v>23.5671</v>
      </c>
      <c r="EJ388">
        <v>65.781769999999995</v>
      </c>
      <c r="EK388">
        <v>18966.79</v>
      </c>
      <c r="EL388">
        <v>0.77339480000000005</v>
      </c>
      <c r="EM388">
        <v>23.718789999999998</v>
      </c>
      <c r="EN388">
        <v>54.829810000000002</v>
      </c>
      <c r="EO388">
        <v>16173.21</v>
      </c>
      <c r="EP388">
        <v>0.76463910000000002</v>
      </c>
      <c r="EQ388">
        <v>23.64997</v>
      </c>
      <c r="ER388">
        <v>35.562170000000002</v>
      </c>
      <c r="ES388">
        <v>10730.5</v>
      </c>
      <c r="ET388">
        <v>0.75607040000000003</v>
      </c>
      <c r="EU388">
        <v>23.48293</v>
      </c>
      <c r="EV388">
        <v>18.521660000000001</v>
      </c>
      <c r="EW388">
        <v>5715.0370000000003</v>
      </c>
      <c r="EX388">
        <v>0.74692820000000004</v>
      </c>
      <c r="EY388">
        <v>23.383600000000001</v>
      </c>
      <c r="EZ388">
        <v>7.9959249999999997</v>
      </c>
      <c r="FA388">
        <v>2527.0619999999999</v>
      </c>
      <c r="FB388">
        <v>0.73662470000000002</v>
      </c>
      <c r="FC388">
        <v>23.39564</v>
      </c>
      <c r="FD388">
        <v>2.9487960000000002</v>
      </c>
      <c r="FE388">
        <v>956.91049999999996</v>
      </c>
      <c r="FF388">
        <v>0.72690960000000004</v>
      </c>
      <c r="FG388">
        <v>23.907399999999999</v>
      </c>
      <c r="FH388">
        <v>0.97219540000000004</v>
      </c>
      <c r="FI388">
        <v>323.5883</v>
      </c>
      <c r="FJ388">
        <v>0.71907480000000001</v>
      </c>
      <c r="FK388">
        <v>24.177779999999998</v>
      </c>
      <c r="FL388">
        <v>0.31567230000000002</v>
      </c>
      <c r="FM388">
        <v>106.2714</v>
      </c>
      <c r="FN388">
        <v>0.71085220000000005</v>
      </c>
      <c r="FO388">
        <v>24.30612</v>
      </c>
      <c r="FP388">
        <v>0.12713749999999999</v>
      </c>
      <c r="FQ388">
        <v>42.03716</v>
      </c>
      <c r="FR388">
        <v>0.70206780000000002</v>
      </c>
      <c r="FS388">
        <v>24.446359999999999</v>
      </c>
      <c r="FT388">
        <v>7.9147910000000002E-2</v>
      </c>
      <c r="FU388">
        <v>25.063220000000001</v>
      </c>
      <c r="FV388">
        <v>0.69598479999999996</v>
      </c>
      <c r="FW388">
        <v>24.478570000000001</v>
      </c>
      <c r="FX388">
        <v>6.7538379999999995E-2</v>
      </c>
      <c r="FY388">
        <v>20.73798</v>
      </c>
      <c r="FZ388">
        <v>0.6901756</v>
      </c>
      <c r="GA388">
        <v>24.43065</v>
      </c>
      <c r="GB388">
        <v>6.3423569999999999E-2</v>
      </c>
      <c r="GC388">
        <v>19.2653</v>
      </c>
      <c r="GD388">
        <v>0.68508880000000005</v>
      </c>
      <c r="GE388">
        <v>24.357479999999999</v>
      </c>
      <c r="GF388">
        <v>5.998618E-2</v>
      </c>
      <c r="GG388">
        <v>18.160329999999998</v>
      </c>
      <c r="GH388">
        <v>0.68049709999999997</v>
      </c>
      <c r="GI388">
        <v>24.274529999999999</v>
      </c>
      <c r="GJ388">
        <v>5.6005819999999998E-2</v>
      </c>
      <c r="GK388">
        <v>16.92811</v>
      </c>
      <c r="GL388">
        <v>0.67546289999999998</v>
      </c>
      <c r="GM388">
        <v>24.602679999999999</v>
      </c>
      <c r="GN388">
        <v>5.1645129999999997E-2</v>
      </c>
      <c r="GO388">
        <v>15.6372</v>
      </c>
      <c r="GP388">
        <v>0.67008540000000005</v>
      </c>
      <c r="GQ388">
        <v>24.807680000000001</v>
      </c>
      <c r="GR388">
        <v>4.720473E-2</v>
      </c>
      <c r="GS388">
        <v>14.33459</v>
      </c>
      <c r="GT388">
        <v>0.66389160000000003</v>
      </c>
      <c r="GU388">
        <v>24.98141</v>
      </c>
      <c r="GV388" s="1">
        <v>4.2930889999999999E-2</v>
      </c>
      <c r="GW388">
        <v>13.08813</v>
      </c>
      <c r="GX388">
        <v>0.65776710000000005</v>
      </c>
      <c r="GY388">
        <v>25.323930000000001</v>
      </c>
      <c r="GZ388" s="1">
        <v>3.8997219999999999E-2</v>
      </c>
      <c r="HA388">
        <v>11.936019999999999</v>
      </c>
      <c r="HB388">
        <v>0.65115730000000005</v>
      </c>
      <c r="HC388">
        <v>25.549880000000002</v>
      </c>
      <c r="HD388" s="1">
        <v>3.5460869999999999E-2</v>
      </c>
      <c r="HE388">
        <v>10.909789999999999</v>
      </c>
      <c r="HF388">
        <v>0.64478610000000003</v>
      </c>
      <c r="HG388">
        <v>25.606539999999999</v>
      </c>
      <c r="HH388">
        <v>3.2236010000000002E-2</v>
      </c>
      <c r="HI388">
        <v>9.9734859999999994</v>
      </c>
      <c r="HJ388">
        <v>0.63859239999999995</v>
      </c>
      <c r="HK388">
        <v>25.703330000000001</v>
      </c>
      <c r="HL388" s="1">
        <v>2.9264180000000001E-2</v>
      </c>
      <c r="HM388">
        <v>9.1053599999999992</v>
      </c>
      <c r="HN388">
        <v>0.63240110000000005</v>
      </c>
      <c r="HO388">
        <v>25.752590000000001</v>
      </c>
      <c r="HP388" s="1">
        <v>2.658013E-2</v>
      </c>
      <c r="HQ388">
        <v>8.3213139999999992</v>
      </c>
      <c r="HR388">
        <v>0.62578679999999998</v>
      </c>
      <c r="HS388">
        <v>26.09731</v>
      </c>
      <c r="HT388" s="1">
        <v>2.4136479999999998E-2</v>
      </c>
      <c r="HU388">
        <v>7.6117140000000001</v>
      </c>
      <c r="HV388">
        <v>0.61987970000000003</v>
      </c>
      <c r="HW388">
        <v>26.46105</v>
      </c>
      <c r="HX388" s="1">
        <v>2.1947560000000001E-2</v>
      </c>
      <c r="HY388">
        <v>6.967263</v>
      </c>
      <c r="HZ388">
        <v>0.61479459999999997</v>
      </c>
      <c r="IA388">
        <v>26.627980000000001</v>
      </c>
      <c r="IB388" s="1">
        <v>1.9938669999999999E-2</v>
      </c>
      <c r="IC388">
        <v>6.3658039999999998</v>
      </c>
      <c r="ID388">
        <v>0.61140729999999999</v>
      </c>
      <c r="IE388">
        <v>26.850390000000001</v>
      </c>
      <c r="IF388" s="1">
        <v>1.815021E-2</v>
      </c>
      <c r="IG388">
        <v>5.8108040000000001</v>
      </c>
      <c r="IH388">
        <v>0.6085855</v>
      </c>
      <c r="II388">
        <v>26.829409999999999</v>
      </c>
      <c r="IJ388" s="1">
        <v>1.6523909999999999E-2</v>
      </c>
      <c r="IK388">
        <v>5.3021050000000001</v>
      </c>
      <c r="IL388">
        <v>0.60581169999999995</v>
      </c>
      <c r="IM388">
        <v>26.69971</v>
      </c>
      <c r="IN388" s="1">
        <v>1.5026680000000001E-2</v>
      </c>
      <c r="IO388">
        <v>4.8337459999999997</v>
      </c>
      <c r="IP388">
        <v>0.60314089999999998</v>
      </c>
      <c r="IQ388">
        <v>26.721360000000001</v>
      </c>
      <c r="IR388" s="1">
        <v>1.3674759999999999E-2</v>
      </c>
      <c r="IS388">
        <v>4.4097499999999998</v>
      </c>
      <c r="IT388">
        <v>0.60082599999999997</v>
      </c>
      <c r="IU388">
        <v>26.738530000000001</v>
      </c>
      <c r="IV388" s="1">
        <v>1.2445080000000001E-2</v>
      </c>
      <c r="IW388">
        <v>4.0215540000000001</v>
      </c>
      <c r="IX388">
        <v>0.59881569999999995</v>
      </c>
      <c r="IY388">
        <v>26.962599999999998</v>
      </c>
      <c r="IZ388" s="1">
        <v>1.1320510000000001E-2</v>
      </c>
      <c r="JA388">
        <v>3.6646109999999998</v>
      </c>
      <c r="JB388">
        <v>0.59707719999999997</v>
      </c>
      <c r="JC388">
        <v>26.88278</v>
      </c>
      <c r="JD388" s="1">
        <v>1.027482E-2</v>
      </c>
      <c r="JE388">
        <v>3.331725</v>
      </c>
      <c r="JF388">
        <v>0.59560389999999996</v>
      </c>
      <c r="JG388">
        <v>26.741620000000001</v>
      </c>
      <c r="JH388" s="1">
        <v>9.2959280000000002E-3</v>
      </c>
      <c r="JI388">
        <v>3.0186670000000002</v>
      </c>
      <c r="JJ388">
        <v>0.5943851</v>
      </c>
      <c r="JK388">
        <v>26.513200000000001</v>
      </c>
      <c r="JL388" s="1">
        <v>8.3801029999999999E-3</v>
      </c>
      <c r="JM388">
        <v>2.7248239999999999</v>
      </c>
      <c r="JN388">
        <v>0.59349719999999995</v>
      </c>
      <c r="JO388">
        <v>26.360710000000001</v>
      </c>
      <c r="JP388" s="1">
        <v>7.4998790000000001E-3</v>
      </c>
      <c r="JQ388">
        <v>2.4416340000000001</v>
      </c>
      <c r="JR388">
        <v>0.59282990000000002</v>
      </c>
      <c r="JS388">
        <v>26.509170000000001</v>
      </c>
      <c r="JT388" s="1">
        <v>6.6525509999999996E-3</v>
      </c>
      <c r="JU388">
        <v>2.1682269999999999</v>
      </c>
      <c r="JV388">
        <v>0.59263779999999999</v>
      </c>
      <c r="JW388">
        <v>26.732970000000002</v>
      </c>
      <c r="JX388" s="1">
        <v>5.83454E-3</v>
      </c>
      <c r="JY388">
        <v>1.9027350000000001</v>
      </c>
      <c r="JZ388">
        <v>0.59278600000000004</v>
      </c>
      <c r="KA388">
        <v>26.92841</v>
      </c>
      <c r="KB388" s="1">
        <v>5.0348210000000001E-3</v>
      </c>
      <c r="KC388">
        <v>1.6424350000000001</v>
      </c>
      <c r="KD388">
        <v>0.59304080000000003</v>
      </c>
      <c r="KE388">
        <v>27.475180000000002</v>
      </c>
      <c r="KF388" s="1">
        <v>4.251243E-3</v>
      </c>
      <c r="KG388">
        <v>1.387715</v>
      </c>
      <c r="KH388">
        <v>0.59325720000000004</v>
      </c>
      <c r="KI388">
        <v>27.666080000000001</v>
      </c>
      <c r="KJ388" s="1">
        <v>3.5019159999999999E-3</v>
      </c>
      <c r="KK388">
        <v>1.144158</v>
      </c>
      <c r="KL388">
        <v>0.59329279999999995</v>
      </c>
      <c r="KM388">
        <v>27.702999999999999</v>
      </c>
      <c r="KN388" s="1">
        <v>2.8193319999999999E-3</v>
      </c>
      <c r="KO388">
        <v>0.92204070000000005</v>
      </c>
      <c r="KP388">
        <v>0.59315799999999996</v>
      </c>
      <c r="KQ388">
        <v>27.810230000000001</v>
      </c>
      <c r="KR388" s="1">
        <v>2.239497E-3</v>
      </c>
      <c r="KS388">
        <v>0.73271529999999996</v>
      </c>
      <c r="KT388">
        <v>0.59279269999999995</v>
      </c>
      <c r="KU388">
        <v>27.68196</v>
      </c>
      <c r="KV388" s="1">
        <v>1.780312E-3</v>
      </c>
      <c r="KW388">
        <v>0.58229909999999996</v>
      </c>
      <c r="KX388">
        <v>0.59214429999999996</v>
      </c>
      <c r="KY388">
        <v>27.370760000000001</v>
      </c>
      <c r="KZ388" s="1">
        <v>1.440223E-3</v>
      </c>
      <c r="LA388">
        <v>0.47059450000000003</v>
      </c>
      <c r="LB388">
        <v>0.59130510000000003</v>
      </c>
      <c r="LC388">
        <v>27.111329999999999</v>
      </c>
      <c r="LD388" s="1">
        <v>1.201681E-3</v>
      </c>
      <c r="LE388">
        <v>0.39208520000000002</v>
      </c>
      <c r="LF388">
        <v>0.59033480000000005</v>
      </c>
      <c r="LG388">
        <v>26.936869999999999</v>
      </c>
      <c r="LH388" s="1">
        <v>1.039711E-3</v>
      </c>
      <c r="LI388">
        <v>0.33874359999999998</v>
      </c>
      <c r="LJ388">
        <v>0.58920989999999995</v>
      </c>
      <c r="LK388">
        <v>27.337420000000002</v>
      </c>
      <c r="LL388" s="1">
        <v>9.2979469999999998E-4</v>
      </c>
      <c r="LM388">
        <v>0.30268149999999999</v>
      </c>
      <c r="LN388">
        <v>0.58802069999999995</v>
      </c>
      <c r="LO388">
        <v>27.5825</v>
      </c>
      <c r="LP388" s="1">
        <v>8.5246300000000003E-4</v>
      </c>
      <c r="LQ388">
        <v>0.27743459999999998</v>
      </c>
      <c r="LR388">
        <v>0.58670429999999996</v>
      </c>
      <c r="LS388">
        <v>27.727810000000002</v>
      </c>
      <c r="LT388" s="1">
        <v>7.9484710000000004E-4</v>
      </c>
      <c r="LU388">
        <v>0.25878479999999998</v>
      </c>
      <c r="LV388">
        <v>0.58528749999999996</v>
      </c>
      <c r="LW388">
        <v>28.15232</v>
      </c>
      <c r="LX388" s="1">
        <v>7.4899709999999998E-4</v>
      </c>
      <c r="LY388">
        <v>0.24408630000000001</v>
      </c>
      <c r="LZ388">
        <v>0.58375250000000001</v>
      </c>
      <c r="MA388">
        <v>28.29467</v>
      </c>
      <c r="MB388" s="1">
        <v>7.101904E-4</v>
      </c>
      <c r="MC388">
        <v>0.2317478</v>
      </c>
      <c r="MD388">
        <v>0.58213190000000004</v>
      </c>
      <c r="ME388">
        <v>28.103470000000002</v>
      </c>
      <c r="MF388" s="1">
        <v>6.758046E-4</v>
      </c>
      <c r="MG388">
        <v>0.22084819999999999</v>
      </c>
      <c r="MH388">
        <v>0.58044859999999998</v>
      </c>
      <c r="MI388">
        <v>28.024280000000001</v>
      </c>
      <c r="MJ388" s="1">
        <v>6.4437749999999997E-4</v>
      </c>
      <c r="MK388">
        <v>0.21092649999999999</v>
      </c>
      <c r="ML388">
        <v>0.57874619999999999</v>
      </c>
      <c r="MM388">
        <v>28.099070000000001</v>
      </c>
      <c r="MN388" s="1">
        <v>6.1528470000000004E-4</v>
      </c>
      <c r="MO388">
        <v>0.20175109999999999</v>
      </c>
      <c r="MP388">
        <v>0.57704420000000001</v>
      </c>
      <c r="MQ388">
        <v>28.598600000000001</v>
      </c>
      <c r="MR388" s="1">
        <v>5.8806570000000005E-4</v>
      </c>
      <c r="MS388">
        <v>0.19313720000000001</v>
      </c>
      <c r="MT388">
        <v>0.57530309999999996</v>
      </c>
      <c r="MU388">
        <v>28.986249999999998</v>
      </c>
      <c r="MV388" s="1">
        <v>5.6247239999999998E-4</v>
      </c>
      <c r="MW388">
        <v>0.1850154</v>
      </c>
      <c r="MX388">
        <v>0.57354159999999998</v>
      </c>
      <c r="MY388">
        <v>29.091670000000001</v>
      </c>
      <c r="MZ388" s="1">
        <v>5.3831899999999999E-4</v>
      </c>
      <c r="NA388">
        <v>0.17736679999999999</v>
      </c>
      <c r="NB388">
        <v>0.57181309999999996</v>
      </c>
      <c r="NC388">
        <v>29.172799999999999</v>
      </c>
      <c r="ND388" s="1">
        <v>5.1540009999999999E-4</v>
      </c>
      <c r="NE388">
        <v>0.17008119999999999</v>
      </c>
      <c r="NF388">
        <v>0.57012750000000001</v>
      </c>
      <c r="NG388">
        <v>28.919499999999999</v>
      </c>
      <c r="NH388" s="1">
        <v>4.9362379999999995E-4</v>
      </c>
      <c r="NI388">
        <v>0.16312750000000001</v>
      </c>
      <c r="NJ388">
        <v>0.56857429999999998</v>
      </c>
      <c r="NK388">
        <v>28.612010000000001</v>
      </c>
      <c r="NL388" s="1">
        <v>4.729159E-4</v>
      </c>
      <c r="NM388">
        <v>0.1564468</v>
      </c>
      <c r="NN388">
        <v>0.56698490000000001</v>
      </c>
      <c r="NO388">
        <v>28.490010000000002</v>
      </c>
      <c r="NP388" s="1">
        <v>4.531685E-4</v>
      </c>
      <c r="NQ388">
        <v>0.15008550000000001</v>
      </c>
      <c r="NR388">
        <v>0.56541050000000004</v>
      </c>
      <c r="NS388">
        <v>28.382840000000002</v>
      </c>
      <c r="NT388" s="1">
        <v>4.3442989999999999E-4</v>
      </c>
      <c r="NU388">
        <v>0.1440342</v>
      </c>
      <c r="NV388">
        <v>0.56384369999999995</v>
      </c>
      <c r="NW388">
        <v>28.361190000000001</v>
      </c>
      <c r="NX388" s="1">
        <v>4.1662490000000002E-4</v>
      </c>
      <c r="NY388">
        <v>0.13827529999999999</v>
      </c>
      <c r="NZ388">
        <v>0.56235100000000005</v>
      </c>
      <c r="OA388">
        <v>28.477229999999999</v>
      </c>
      <c r="OB388" s="1">
        <v>3.9960149999999998E-4</v>
      </c>
      <c r="OC388">
        <v>0.13275110000000001</v>
      </c>
      <c r="OD388">
        <v>0.56097730000000001</v>
      </c>
      <c r="OE388">
        <v>28.254899999999999</v>
      </c>
      <c r="OF388" s="1">
        <v>3.8353919999999998E-4</v>
      </c>
      <c r="OG388">
        <v>0.1274921</v>
      </c>
      <c r="OH388">
        <v>0.55989650000000002</v>
      </c>
      <c r="OI388">
        <v>28.015329999999999</v>
      </c>
      <c r="OJ388" s="1">
        <v>3.6824809999999998E-4</v>
      </c>
      <c r="OK388">
        <v>0.1224104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0.6439011</v>
      </c>
      <c r="G389">
        <v>26.306080000000001</v>
      </c>
      <c r="H389">
        <v>0</v>
      </c>
      <c r="I389">
        <v>0</v>
      </c>
      <c r="J389">
        <v>0.6449416</v>
      </c>
      <c r="K389">
        <v>26.044170000000001</v>
      </c>
      <c r="L389">
        <v>0</v>
      </c>
      <c r="M389">
        <v>0</v>
      </c>
      <c r="N389">
        <v>0.64538709999999999</v>
      </c>
      <c r="O389">
        <v>25.964269999999999</v>
      </c>
      <c r="P389">
        <v>0</v>
      </c>
      <c r="Q389">
        <v>0</v>
      </c>
      <c r="R389">
        <v>0.64545989999999998</v>
      </c>
      <c r="S389">
        <v>25.64716</v>
      </c>
      <c r="T389">
        <v>0</v>
      </c>
      <c r="U389">
        <v>0</v>
      </c>
      <c r="V389">
        <v>0.64563729999999997</v>
      </c>
      <c r="W389">
        <v>25.389859999999999</v>
      </c>
      <c r="X389">
        <v>0</v>
      </c>
      <c r="Y389">
        <v>0</v>
      </c>
      <c r="Z389">
        <v>0.6459627</v>
      </c>
      <c r="AA389">
        <v>25.155470000000001</v>
      </c>
      <c r="AB389">
        <v>0</v>
      </c>
      <c r="AC389">
        <v>0</v>
      </c>
      <c r="AD389">
        <v>0.64610270000000003</v>
      </c>
      <c r="AE389">
        <v>24.921479999999999</v>
      </c>
      <c r="AF389">
        <v>0</v>
      </c>
      <c r="AG389">
        <v>0</v>
      </c>
      <c r="AH389">
        <v>0.6460243</v>
      </c>
      <c r="AI389">
        <v>24.702670000000001</v>
      </c>
      <c r="AJ389">
        <v>0</v>
      </c>
      <c r="AK389">
        <v>0</v>
      </c>
      <c r="AL389">
        <v>0.6457484</v>
      </c>
      <c r="AM389">
        <v>24.774290000000001</v>
      </c>
      <c r="AN389">
        <v>0</v>
      </c>
      <c r="AO389">
        <v>0</v>
      </c>
      <c r="AP389">
        <v>0.64520319999999998</v>
      </c>
      <c r="AQ389">
        <v>24.60528</v>
      </c>
      <c r="AR389">
        <v>0</v>
      </c>
      <c r="AS389">
        <v>0</v>
      </c>
      <c r="AT389">
        <v>0.64400599999999997</v>
      </c>
      <c r="AU389">
        <v>24.429310000000001</v>
      </c>
      <c r="AV389">
        <v>0</v>
      </c>
      <c r="AW389">
        <v>0</v>
      </c>
      <c r="AX389">
        <v>0.64232149999999999</v>
      </c>
      <c r="AY389">
        <v>24.160139999999998</v>
      </c>
      <c r="AZ389">
        <v>0</v>
      </c>
      <c r="BA389">
        <v>0</v>
      </c>
      <c r="BB389">
        <v>0.64001419999999998</v>
      </c>
      <c r="BC389">
        <v>23.924630000000001</v>
      </c>
      <c r="BD389">
        <v>0</v>
      </c>
      <c r="BE389">
        <v>0</v>
      </c>
      <c r="BF389">
        <v>0.63716059999999997</v>
      </c>
      <c r="BG389">
        <v>23.714870000000001</v>
      </c>
      <c r="BH389">
        <v>0</v>
      </c>
      <c r="BI389">
        <v>0</v>
      </c>
      <c r="BJ389">
        <v>0.63385910000000001</v>
      </c>
      <c r="BK389">
        <v>23.663910000000001</v>
      </c>
      <c r="BL389">
        <v>0</v>
      </c>
      <c r="BM389">
        <v>0</v>
      </c>
      <c r="BN389">
        <v>0.63021799999999994</v>
      </c>
      <c r="BO389">
        <v>23.836929999999999</v>
      </c>
      <c r="BP389">
        <v>0</v>
      </c>
      <c r="BQ389">
        <v>0</v>
      </c>
      <c r="BR389">
        <v>0.62625580000000003</v>
      </c>
      <c r="BS389">
        <v>24.202580000000001</v>
      </c>
      <c r="BT389">
        <v>0</v>
      </c>
      <c r="BU389">
        <v>0</v>
      </c>
      <c r="BV389">
        <v>0.62228879999999998</v>
      </c>
      <c r="BW389">
        <v>24.57244</v>
      </c>
      <c r="BX389">
        <v>0</v>
      </c>
      <c r="BY389">
        <v>0</v>
      </c>
      <c r="BZ389">
        <v>0.6183575</v>
      </c>
      <c r="CA389">
        <v>24.802849999999999</v>
      </c>
      <c r="CB389">
        <v>0</v>
      </c>
      <c r="CC389">
        <v>5.6122399999999999E-38</v>
      </c>
      <c r="CD389">
        <v>0.6143921</v>
      </c>
      <c r="CE389">
        <v>24.640450000000001</v>
      </c>
      <c r="CF389">
        <v>6.6365999999999996E-29</v>
      </c>
      <c r="CG389">
        <v>1.619175E-26</v>
      </c>
      <c r="CH389">
        <v>0.61022379999999998</v>
      </c>
      <c r="CI389">
        <v>24.44</v>
      </c>
      <c r="CJ389">
        <v>6.037917E-24</v>
      </c>
      <c r="CK389" s="1">
        <v>1.971015E-21</v>
      </c>
      <c r="CL389">
        <v>0.60645519999999997</v>
      </c>
      <c r="CM389">
        <v>24.35192</v>
      </c>
      <c r="CN389" s="1">
        <v>1.786856E-16</v>
      </c>
      <c r="CO389" s="1">
        <v>4.338705E-14</v>
      </c>
      <c r="CP389">
        <v>0.60268010000000005</v>
      </c>
      <c r="CQ389">
        <v>24.189550000000001</v>
      </c>
      <c r="CR389" s="1">
        <v>3.062901E-12</v>
      </c>
      <c r="CS389" s="1">
        <v>7.7295430000000003E-10</v>
      </c>
      <c r="CT389">
        <v>0.59880169999999999</v>
      </c>
      <c r="CU389">
        <v>24.325410000000002</v>
      </c>
      <c r="CV389" s="1">
        <v>3.978075E-9</v>
      </c>
      <c r="CW389" s="1">
        <v>1.042439E-6</v>
      </c>
      <c r="CX389">
        <v>0.59498180000000001</v>
      </c>
      <c r="CY389">
        <v>24.56503</v>
      </c>
      <c r="CZ389" s="1">
        <v>1.1324740000000001E-6</v>
      </c>
      <c r="DA389" s="1">
        <v>3.0642359999999999E-4</v>
      </c>
      <c r="DB389">
        <v>0.59113159999999998</v>
      </c>
      <c r="DC389">
        <v>24.619009999999999</v>
      </c>
      <c r="DD389" s="1">
        <v>1.073604E-4</v>
      </c>
      <c r="DE389" s="1">
        <v>2.991046E-2</v>
      </c>
      <c r="DF389">
        <v>0.58712120000000001</v>
      </c>
      <c r="DG389">
        <v>24.65869</v>
      </c>
      <c r="DH389" s="1">
        <v>4.1992990000000001E-3</v>
      </c>
      <c r="DI389" s="1">
        <v>1.204761</v>
      </c>
      <c r="DJ389">
        <v>0.58347610000000005</v>
      </c>
      <c r="DK389">
        <v>24.445830000000001</v>
      </c>
      <c r="DL389" s="1">
        <v>7.8403329999999993E-2</v>
      </c>
      <c r="DM389" s="1">
        <v>23.110130000000002</v>
      </c>
      <c r="DN389">
        <v>0.58016029999999996</v>
      </c>
      <c r="DO389">
        <v>24.288309999999999</v>
      </c>
      <c r="DP389" s="1">
        <v>0.7780011</v>
      </c>
      <c r="DQ389" s="1">
        <v>235.10380000000001</v>
      </c>
      <c r="DR389">
        <v>0.57715240000000001</v>
      </c>
      <c r="DS389">
        <v>24.12847</v>
      </c>
      <c r="DT389" s="1">
        <v>4.4602519999999997</v>
      </c>
      <c r="DU389" s="1">
        <v>1380.8879999999999</v>
      </c>
      <c r="DV389">
        <v>0.57411719999999999</v>
      </c>
      <c r="DW389">
        <v>23.895689999999998</v>
      </c>
      <c r="DX389" s="1">
        <v>15.78482</v>
      </c>
      <c r="DY389">
        <v>5004.8159999999998</v>
      </c>
      <c r="DZ389">
        <v>0.57173649999999998</v>
      </c>
      <c r="EA389">
        <v>23.7438</v>
      </c>
      <c r="EB389">
        <v>36.239910000000002</v>
      </c>
      <c r="EC389">
        <v>11759.39</v>
      </c>
      <c r="ED389">
        <v>0.56961329999999999</v>
      </c>
      <c r="EE389">
        <v>23.661180000000002</v>
      </c>
      <c r="EF389">
        <v>57.302990000000001</v>
      </c>
      <c r="EG389">
        <v>19011.21</v>
      </c>
      <c r="EH389">
        <v>0.56745060000000003</v>
      </c>
      <c r="EI389">
        <v>23.662130000000001</v>
      </c>
      <c r="EJ389">
        <v>65.470789999999994</v>
      </c>
      <c r="EK389">
        <v>22207.07</v>
      </c>
      <c r="EL389">
        <v>0.5647894</v>
      </c>
      <c r="EM389">
        <v>23.76351</v>
      </c>
      <c r="EN389">
        <v>56.502839999999999</v>
      </c>
      <c r="EO389">
        <v>19618.27</v>
      </c>
      <c r="EP389">
        <v>0.56250540000000004</v>
      </c>
      <c r="EQ389">
        <v>23.657879999999999</v>
      </c>
      <c r="ER389">
        <v>37.977580000000003</v>
      </c>
      <c r="ES389">
        <v>13504.39</v>
      </c>
      <c r="ET389">
        <v>0.56029669999999998</v>
      </c>
      <c r="EU389">
        <v>23.47522</v>
      </c>
      <c r="EV389">
        <v>20.513529999999999</v>
      </c>
      <c r="EW389">
        <v>7485.6530000000002</v>
      </c>
      <c r="EX389">
        <v>0.55747310000000005</v>
      </c>
      <c r="EY389">
        <v>23.379339999999999</v>
      </c>
      <c r="EZ389">
        <v>9.199821</v>
      </c>
      <c r="FA389">
        <v>3457.0010000000002</v>
      </c>
      <c r="FB389">
        <v>0.55362169999999999</v>
      </c>
      <c r="FC389">
        <v>23.42615</v>
      </c>
      <c r="FD389">
        <v>3.533779</v>
      </c>
      <c r="FE389">
        <v>1373.4639999999999</v>
      </c>
      <c r="FF389">
        <v>0.55026549999999996</v>
      </c>
      <c r="FG389">
        <v>23.985199999999999</v>
      </c>
      <c r="FH389">
        <v>1.2127349999999999</v>
      </c>
      <c r="FI389">
        <v>487.24279999999999</v>
      </c>
      <c r="FJ389">
        <v>0.54896659999999997</v>
      </c>
      <c r="FK389">
        <v>24.235099999999999</v>
      </c>
      <c r="FL389">
        <v>0.40257880000000001</v>
      </c>
      <c r="FM389">
        <v>165.35550000000001</v>
      </c>
      <c r="FN389">
        <v>0.54714450000000003</v>
      </c>
      <c r="FO389">
        <v>24.338650000000001</v>
      </c>
      <c r="FP389">
        <v>0.15634390000000001</v>
      </c>
      <c r="FQ389">
        <v>63.57067</v>
      </c>
      <c r="FR389">
        <v>0.54495079999999996</v>
      </c>
      <c r="FS389">
        <v>24.440909999999999</v>
      </c>
      <c r="FT389">
        <v>8.8511530000000005E-2</v>
      </c>
      <c r="FU389">
        <v>33.975250000000003</v>
      </c>
      <c r="FV389">
        <v>0.54505170000000003</v>
      </c>
      <c r="FW389">
        <v>24.435919999999999</v>
      </c>
      <c r="FX389">
        <v>7.0537429999999998E-2</v>
      </c>
      <c r="FY389">
        <v>25.535720000000001</v>
      </c>
      <c r="FZ389">
        <v>0.54528259999999995</v>
      </c>
      <c r="GA389">
        <v>24.374569999999999</v>
      </c>
      <c r="GB389">
        <v>6.4559809999999995E-2</v>
      </c>
      <c r="GC389">
        <v>22.710830000000001</v>
      </c>
      <c r="GD389">
        <v>0.54583899999999996</v>
      </c>
      <c r="GE389">
        <v>24.313269999999999</v>
      </c>
      <c r="GF389">
        <v>6.06405E-2</v>
      </c>
      <c r="GG389">
        <v>21.071619999999999</v>
      </c>
      <c r="GH389">
        <v>0.54672500000000002</v>
      </c>
      <c r="GI389">
        <v>24.291530000000002</v>
      </c>
      <c r="GJ389">
        <v>5.6566270000000002E-2</v>
      </c>
      <c r="GK389">
        <v>19.52683</v>
      </c>
      <c r="GL389">
        <v>0.54492320000000005</v>
      </c>
      <c r="GM389">
        <v>24.681329999999999</v>
      </c>
      <c r="GN389">
        <v>5.2169880000000002E-2</v>
      </c>
      <c r="GO389">
        <v>17.969809999999999</v>
      </c>
      <c r="GP389">
        <v>0.54241530000000004</v>
      </c>
      <c r="GQ389">
        <v>24.88973</v>
      </c>
      <c r="GR389">
        <v>4.7712030000000002E-2</v>
      </c>
      <c r="GS389">
        <v>16.41986</v>
      </c>
      <c r="GT389">
        <v>0.53930809999999996</v>
      </c>
      <c r="GU389">
        <v>25.037009999999999</v>
      </c>
      <c r="GV389" s="1">
        <v>4.3401450000000001E-2</v>
      </c>
      <c r="GW389">
        <v>14.9373</v>
      </c>
      <c r="GX389">
        <v>0.53627199999999997</v>
      </c>
      <c r="GY389">
        <v>25.34149</v>
      </c>
      <c r="GZ389" s="1">
        <v>3.9420799999999999E-2</v>
      </c>
      <c r="HA389">
        <v>13.56878</v>
      </c>
      <c r="HB389">
        <v>0.53277370000000002</v>
      </c>
      <c r="HC389">
        <v>25.490729999999999</v>
      </c>
      <c r="HD389" s="1">
        <v>3.5827089999999999E-2</v>
      </c>
      <c r="HE389">
        <v>12.34769</v>
      </c>
      <c r="HF389">
        <v>0.52945160000000002</v>
      </c>
      <c r="HG389">
        <v>25.533909999999999</v>
      </c>
      <c r="HH389" s="1">
        <v>3.2582090000000001E-2</v>
      </c>
      <c r="HI389">
        <v>11.24944</v>
      </c>
      <c r="HJ389">
        <v>0.52614470000000002</v>
      </c>
      <c r="HK389">
        <v>25.636939999999999</v>
      </c>
      <c r="HL389" s="1">
        <v>2.9578839999999999E-2</v>
      </c>
      <c r="HM389">
        <v>10.23823</v>
      </c>
      <c r="HN389">
        <v>0.52274050000000005</v>
      </c>
      <c r="HO389">
        <v>25.733799999999999</v>
      </c>
      <c r="HP389" s="1">
        <v>2.6863290000000001E-2</v>
      </c>
      <c r="HQ389">
        <v>9.3274360000000005</v>
      </c>
      <c r="HR389">
        <v>0.51892669999999996</v>
      </c>
      <c r="HS389">
        <v>26.142720000000001</v>
      </c>
      <c r="HT389" s="1">
        <v>2.4391759999999998E-2</v>
      </c>
      <c r="HU389">
        <v>8.5065939999999998</v>
      </c>
      <c r="HV389">
        <v>0.51567410000000002</v>
      </c>
      <c r="HW389">
        <v>26.531400000000001</v>
      </c>
      <c r="HX389" s="1">
        <v>2.218088E-2</v>
      </c>
      <c r="HY389">
        <v>7.7622220000000004</v>
      </c>
      <c r="HZ389">
        <v>0.51303169999999998</v>
      </c>
      <c r="IA389">
        <v>26.688289999999999</v>
      </c>
      <c r="IB389" s="1">
        <v>2.0153569999999999E-2</v>
      </c>
      <c r="IC389">
        <v>7.071885</v>
      </c>
      <c r="ID389">
        <v>0.51205460000000003</v>
      </c>
      <c r="IE389">
        <v>26.871300000000002</v>
      </c>
      <c r="IF389" s="1">
        <v>1.8343149999999999E-2</v>
      </c>
      <c r="IG389">
        <v>6.4305859999999999</v>
      </c>
      <c r="IH389">
        <v>0.51145430000000003</v>
      </c>
      <c r="II389">
        <v>26.78246</v>
      </c>
      <c r="IJ389">
        <v>1.670166E-2</v>
      </c>
      <c r="IK389">
        <v>5.8482139999999996</v>
      </c>
      <c r="IL389">
        <v>0.51073970000000002</v>
      </c>
      <c r="IM389">
        <v>26.629370000000002</v>
      </c>
      <c r="IN389" s="1">
        <v>1.5190230000000001E-2</v>
      </c>
      <c r="IO389">
        <v>5.3155409999999996</v>
      </c>
      <c r="IP389">
        <v>0.51006560000000001</v>
      </c>
      <c r="IQ389">
        <v>26.639250000000001</v>
      </c>
      <c r="IR389" s="1">
        <v>1.382253E-2</v>
      </c>
      <c r="IS389">
        <v>4.8342729999999996</v>
      </c>
      <c r="IT389">
        <v>0.50960229999999995</v>
      </c>
      <c r="IU389">
        <v>26.696079999999998</v>
      </c>
      <c r="IV389" s="1">
        <v>1.258166E-2</v>
      </c>
      <c r="IW389">
        <v>4.3965160000000001</v>
      </c>
      <c r="IX389">
        <v>0.50932599999999995</v>
      </c>
      <c r="IY389">
        <v>26.987449999999999</v>
      </c>
      <c r="IZ389" s="1">
        <v>1.1447250000000001E-2</v>
      </c>
      <c r="JA389">
        <v>3.9961530000000001</v>
      </c>
      <c r="JB389">
        <v>0.50911890000000004</v>
      </c>
      <c r="JC389">
        <v>26.90813</v>
      </c>
      <c r="JD389" s="1">
        <v>1.039413E-2</v>
      </c>
      <c r="JE389">
        <v>3.6254689999999998</v>
      </c>
      <c r="JF389">
        <v>0.50900199999999995</v>
      </c>
      <c r="JG389">
        <v>26.783259999999999</v>
      </c>
      <c r="JH389" s="1">
        <v>9.4088959999999999E-3</v>
      </c>
      <c r="JI389">
        <v>3.2791960000000002</v>
      </c>
      <c r="JJ389">
        <v>0.50897820000000005</v>
      </c>
      <c r="JK389">
        <v>26.521439999999998</v>
      </c>
      <c r="JL389" s="1">
        <v>8.4882340000000008E-3</v>
      </c>
      <c r="JM389">
        <v>2.9562710000000001</v>
      </c>
      <c r="JN389">
        <v>0.50901439999999998</v>
      </c>
      <c r="JO389">
        <v>26.374279999999999</v>
      </c>
      <c r="JP389" s="1">
        <v>7.605087E-3</v>
      </c>
      <c r="JQ389">
        <v>2.6476570000000001</v>
      </c>
      <c r="JR389">
        <v>0.50908850000000005</v>
      </c>
      <c r="JS389">
        <v>26.499770000000002</v>
      </c>
      <c r="JT389" s="1">
        <v>6.7551369999999996E-3</v>
      </c>
      <c r="JU389">
        <v>2.3512249999999999</v>
      </c>
      <c r="JV389">
        <v>0.50948590000000005</v>
      </c>
      <c r="JW389">
        <v>26.725110000000001</v>
      </c>
      <c r="JX389" s="1">
        <v>5.9350269999999998E-3</v>
      </c>
      <c r="JY389">
        <v>2.0642260000000001</v>
      </c>
      <c r="JZ389">
        <v>0.51014510000000002</v>
      </c>
      <c r="KA389">
        <v>26.922360000000001</v>
      </c>
      <c r="KB389" s="1">
        <v>5.1337680000000004E-3</v>
      </c>
      <c r="KC389">
        <v>1.783857</v>
      </c>
      <c r="KD389">
        <v>0.51080179999999997</v>
      </c>
      <c r="KE389">
        <v>27.52412</v>
      </c>
      <c r="KF389">
        <v>4.3478620000000001E-3</v>
      </c>
      <c r="KG389">
        <v>1.5101500000000001</v>
      </c>
      <c r="KH389">
        <v>0.51137949999999999</v>
      </c>
      <c r="KI389">
        <v>27.69003</v>
      </c>
      <c r="KJ389" s="1">
        <v>3.593162E-3</v>
      </c>
      <c r="KK389">
        <v>1.248057</v>
      </c>
      <c r="KL389">
        <v>0.51173659999999999</v>
      </c>
      <c r="KM389">
        <v>27.743099999999998</v>
      </c>
      <c r="KN389" s="1">
        <v>2.900508E-3</v>
      </c>
      <c r="KO389">
        <v>1.0077719999999999</v>
      </c>
      <c r="KP389">
        <v>0.51199939999999999</v>
      </c>
      <c r="KQ389">
        <v>27.834140000000001</v>
      </c>
      <c r="KR389" s="1">
        <v>2.3066620000000001E-3</v>
      </c>
      <c r="KS389">
        <v>0.80114260000000004</v>
      </c>
      <c r="KT389">
        <v>0.51211640000000003</v>
      </c>
      <c r="KU389">
        <v>27.681920000000002</v>
      </c>
      <c r="KV389" s="1">
        <v>1.83201E-3</v>
      </c>
      <c r="KW389">
        <v>0.63557169999999996</v>
      </c>
      <c r="KX389">
        <v>0.51202530000000002</v>
      </c>
      <c r="KY389">
        <v>27.36317</v>
      </c>
      <c r="KZ389" s="1">
        <v>1.4775070000000001E-3</v>
      </c>
      <c r="LA389">
        <v>0.51159140000000003</v>
      </c>
      <c r="LB389">
        <v>0.51185849999999999</v>
      </c>
      <c r="LC389">
        <v>27.10324</v>
      </c>
      <c r="LD389" s="1">
        <v>1.2272839999999999E-3</v>
      </c>
      <c r="LE389">
        <v>0.42386459999999998</v>
      </c>
      <c r="LF389">
        <v>0.51160740000000005</v>
      </c>
      <c r="LG389">
        <v>26.969799999999999</v>
      </c>
      <c r="LH389" s="1">
        <v>1.0567860000000001E-3</v>
      </c>
      <c r="LI389">
        <v>0.3639751</v>
      </c>
      <c r="LJ389">
        <v>0.51134659999999998</v>
      </c>
      <c r="LK389">
        <v>27.41113</v>
      </c>
      <c r="LL389" s="1">
        <v>9.4128099999999998E-4</v>
      </c>
      <c r="LM389">
        <v>0.32342729999999997</v>
      </c>
      <c r="LN389">
        <v>0.5110555</v>
      </c>
      <c r="LO389">
        <v>27.63524</v>
      </c>
      <c r="LP389" s="1">
        <v>8.6053819999999995E-4</v>
      </c>
      <c r="LQ389">
        <v>0.29510609999999998</v>
      </c>
      <c r="LR389">
        <v>0.5107353</v>
      </c>
      <c r="LS389">
        <v>27.78706</v>
      </c>
      <c r="LT389" s="1">
        <v>8.0084130000000005E-4</v>
      </c>
      <c r="LU389">
        <v>0.27424330000000002</v>
      </c>
      <c r="LV389">
        <v>0.51036459999999995</v>
      </c>
      <c r="LW389">
        <v>28.20232</v>
      </c>
      <c r="LX389" s="1">
        <v>7.5374510000000004E-4</v>
      </c>
      <c r="LY389">
        <v>0.25785910000000001</v>
      </c>
      <c r="LZ389">
        <v>0.50996010000000003</v>
      </c>
      <c r="MA389">
        <v>28.287489999999998</v>
      </c>
      <c r="MB389" s="1">
        <v>7.1417590000000003E-4</v>
      </c>
      <c r="MC389">
        <v>0.24412719999999999</v>
      </c>
      <c r="MD389">
        <v>0.50955680000000003</v>
      </c>
      <c r="ME389">
        <v>28.068000000000001</v>
      </c>
      <c r="MF389" s="1">
        <v>6.7932620000000002E-4</v>
      </c>
      <c r="MG389">
        <v>0.23203660000000001</v>
      </c>
      <c r="MH389">
        <v>0.50915960000000005</v>
      </c>
      <c r="MI389">
        <v>27.972709999999999</v>
      </c>
      <c r="MJ389" s="1">
        <v>6.4755260000000001E-4</v>
      </c>
      <c r="MK389">
        <v>0.22102579999999999</v>
      </c>
      <c r="ML389">
        <v>0.5087507</v>
      </c>
      <c r="MM389">
        <v>28.100739999999998</v>
      </c>
      <c r="MN389" s="1">
        <v>6.1817800000000004E-4</v>
      </c>
      <c r="MO389">
        <v>0.21084120000000001</v>
      </c>
      <c r="MP389">
        <v>0.50847819999999999</v>
      </c>
      <c r="MQ389">
        <v>28.644760000000002</v>
      </c>
      <c r="MR389" s="1">
        <v>5.9076379999999996E-4</v>
      </c>
      <c r="MS389">
        <v>0.2013384</v>
      </c>
      <c r="MT389">
        <v>0.50818140000000001</v>
      </c>
      <c r="MU389">
        <v>29.045929999999998</v>
      </c>
      <c r="MV389" s="1">
        <v>5.6499390000000005E-4</v>
      </c>
      <c r="MW389">
        <v>0.1923935</v>
      </c>
      <c r="MX389">
        <v>0.50791050000000004</v>
      </c>
      <c r="MY389">
        <v>29.14011</v>
      </c>
      <c r="MZ389" s="1">
        <v>5.4067109999999998E-4</v>
      </c>
      <c r="NA389">
        <v>0.18396319999999999</v>
      </c>
      <c r="NB389">
        <v>0.50770300000000002</v>
      </c>
      <c r="NC389">
        <v>29.198049999999999</v>
      </c>
      <c r="ND389" s="1">
        <v>5.1764029999999998E-4</v>
      </c>
      <c r="NE389">
        <v>0.1759473</v>
      </c>
      <c r="NF389">
        <v>0.50756480000000004</v>
      </c>
      <c r="NG389">
        <v>28.905639999999998</v>
      </c>
      <c r="NH389" s="1">
        <v>4.9572630000000004E-4</v>
      </c>
      <c r="NI389">
        <v>0.1682891</v>
      </c>
      <c r="NJ389">
        <v>0.50762870000000004</v>
      </c>
      <c r="NK389">
        <v>28.573810000000002</v>
      </c>
      <c r="NL389" s="1">
        <v>4.7486700000000002E-4</v>
      </c>
      <c r="NM389">
        <v>0.16090940000000001</v>
      </c>
      <c r="NN389">
        <v>0.50766690000000003</v>
      </c>
      <c r="NO389">
        <v>28.44182</v>
      </c>
      <c r="NP389" s="1">
        <v>4.550205E-4</v>
      </c>
      <c r="NQ389">
        <v>0.1539084</v>
      </c>
      <c r="NR389">
        <v>0.50777700000000003</v>
      </c>
      <c r="NS389">
        <v>28.351739999999999</v>
      </c>
      <c r="NT389" s="1">
        <v>4.3617580000000002E-4</v>
      </c>
      <c r="NU389">
        <v>0.14725759999999999</v>
      </c>
      <c r="NV389">
        <v>0.50788219999999995</v>
      </c>
      <c r="NW389">
        <v>28.364560000000001</v>
      </c>
      <c r="NX389" s="1">
        <v>4.1828090000000002E-4</v>
      </c>
      <c r="NY389">
        <v>0.14093710000000001</v>
      </c>
      <c r="NZ389">
        <v>0.50808920000000002</v>
      </c>
      <c r="OA389">
        <v>28.50159</v>
      </c>
      <c r="OB389" s="1">
        <v>4.0117240000000001E-4</v>
      </c>
      <c r="OC389">
        <v>0.13487440000000001</v>
      </c>
      <c r="OD389">
        <v>0.50842830000000006</v>
      </c>
      <c r="OE389">
        <v>28.28847</v>
      </c>
      <c r="OF389" s="1">
        <v>3.8502099999999999E-4</v>
      </c>
      <c r="OG389">
        <v>0.1291031</v>
      </c>
      <c r="OH389">
        <v>0.50916050000000002</v>
      </c>
      <c r="OI389">
        <v>28.005320000000001</v>
      </c>
      <c r="OJ389" s="1">
        <v>3.6966769999999998E-4</v>
      </c>
      <c r="OK389">
        <v>0.12352630000000001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0.56406140000000005</v>
      </c>
      <c r="G390">
        <v>26.46227</v>
      </c>
      <c r="H390">
        <v>0</v>
      </c>
      <c r="I390">
        <v>0</v>
      </c>
      <c r="J390">
        <v>0.56465140000000003</v>
      </c>
      <c r="K390">
        <v>26.17295</v>
      </c>
      <c r="L390">
        <v>0</v>
      </c>
      <c r="M390">
        <v>0</v>
      </c>
      <c r="N390">
        <v>0.56476349999999997</v>
      </c>
      <c r="O390">
        <v>26.09722</v>
      </c>
      <c r="P390">
        <v>0</v>
      </c>
      <c r="Q390">
        <v>0</v>
      </c>
      <c r="R390">
        <v>0.56456519999999999</v>
      </c>
      <c r="S390">
        <v>25.731560000000002</v>
      </c>
      <c r="T390">
        <v>0</v>
      </c>
      <c r="U390">
        <v>0</v>
      </c>
      <c r="V390">
        <v>0.56461229999999996</v>
      </c>
      <c r="W390">
        <v>25.455660000000002</v>
      </c>
      <c r="X390">
        <v>0</v>
      </c>
      <c r="Y390">
        <v>0</v>
      </c>
      <c r="Z390">
        <v>0.56474800000000003</v>
      </c>
      <c r="AA390">
        <v>25.216729999999998</v>
      </c>
      <c r="AB390">
        <v>0</v>
      </c>
      <c r="AC390">
        <v>0</v>
      </c>
      <c r="AD390">
        <v>0.56474460000000004</v>
      </c>
      <c r="AE390">
        <v>24.995069999999998</v>
      </c>
      <c r="AF390">
        <v>0</v>
      </c>
      <c r="AG390">
        <v>0</v>
      </c>
      <c r="AH390">
        <v>0.56451910000000005</v>
      </c>
      <c r="AI390">
        <v>24.799099999999999</v>
      </c>
      <c r="AJ390">
        <v>0</v>
      </c>
      <c r="AK390">
        <v>0</v>
      </c>
      <c r="AL390">
        <v>0.56420610000000004</v>
      </c>
      <c r="AM390">
        <v>24.915510000000001</v>
      </c>
      <c r="AN390">
        <v>0</v>
      </c>
      <c r="AO390">
        <v>0</v>
      </c>
      <c r="AP390">
        <v>0.56365069999999995</v>
      </c>
      <c r="AQ390">
        <v>24.72419</v>
      </c>
      <c r="AR390">
        <v>0</v>
      </c>
      <c r="AS390">
        <v>0</v>
      </c>
      <c r="AT390">
        <v>0.5625578</v>
      </c>
      <c r="AU390">
        <v>24.552320000000002</v>
      </c>
      <c r="AV390">
        <v>0</v>
      </c>
      <c r="AW390">
        <v>0</v>
      </c>
      <c r="AX390">
        <v>0.5610522</v>
      </c>
      <c r="AY390">
        <v>24.258990000000001</v>
      </c>
      <c r="AZ390">
        <v>0</v>
      </c>
      <c r="BA390">
        <v>0</v>
      </c>
      <c r="BB390">
        <v>0.55897110000000005</v>
      </c>
      <c r="BC390">
        <v>24.01127</v>
      </c>
      <c r="BD390">
        <v>0</v>
      </c>
      <c r="BE390">
        <v>0</v>
      </c>
      <c r="BF390">
        <v>0.55639110000000003</v>
      </c>
      <c r="BG390">
        <v>23.795120000000001</v>
      </c>
      <c r="BH390">
        <v>0</v>
      </c>
      <c r="BI390">
        <v>0</v>
      </c>
      <c r="BJ390">
        <v>0.55343529999999996</v>
      </c>
      <c r="BK390">
        <v>23.760349999999999</v>
      </c>
      <c r="BL390">
        <v>0</v>
      </c>
      <c r="BM390">
        <v>0</v>
      </c>
      <c r="BN390">
        <v>0.55019070000000003</v>
      </c>
      <c r="BO390">
        <v>23.963280000000001</v>
      </c>
      <c r="BP390">
        <v>0</v>
      </c>
      <c r="BQ390">
        <v>0</v>
      </c>
      <c r="BR390">
        <v>0.5466896</v>
      </c>
      <c r="BS390">
        <v>24.354959999999998</v>
      </c>
      <c r="BT390">
        <v>0</v>
      </c>
      <c r="BU390">
        <v>0</v>
      </c>
      <c r="BV390">
        <v>0.54317629999999995</v>
      </c>
      <c r="BW390">
        <v>24.72101</v>
      </c>
      <c r="BX390">
        <v>0</v>
      </c>
      <c r="BY390">
        <v>0</v>
      </c>
      <c r="BZ390">
        <v>0.5397518</v>
      </c>
      <c r="CA390">
        <v>24.925350000000002</v>
      </c>
      <c r="CB390">
        <v>0</v>
      </c>
      <c r="CC390">
        <v>1.3711289999999999E-38</v>
      </c>
      <c r="CD390">
        <v>0.53627840000000004</v>
      </c>
      <c r="CE390">
        <v>24.700569999999999</v>
      </c>
      <c r="CF390">
        <v>1.5864610000000001E-29</v>
      </c>
      <c r="CG390">
        <v>5.3026920000000002E-27</v>
      </c>
      <c r="CH390">
        <v>0.53269560000000005</v>
      </c>
      <c r="CI390">
        <v>24.463290000000001</v>
      </c>
      <c r="CJ390">
        <v>2.2121909999999999E-24</v>
      </c>
      <c r="CK390" s="1">
        <v>1.013E-21</v>
      </c>
      <c r="CL390">
        <v>0.52947599999999995</v>
      </c>
      <c r="CM390">
        <v>24.360109999999999</v>
      </c>
      <c r="CN390" s="1">
        <v>6.988466E-17</v>
      </c>
      <c r="CO390" s="1">
        <v>2.315048E-14</v>
      </c>
      <c r="CP390">
        <v>0.52625549999999999</v>
      </c>
      <c r="CQ390">
        <v>24.234439999999999</v>
      </c>
      <c r="CR390" s="1">
        <v>1.5479930000000001E-12</v>
      </c>
      <c r="CS390" s="1">
        <v>5.2879630000000003E-10</v>
      </c>
      <c r="CT390">
        <v>0.52296640000000005</v>
      </c>
      <c r="CU390">
        <v>24.430399999999999</v>
      </c>
      <c r="CV390" s="1">
        <v>2.274766E-9</v>
      </c>
      <c r="CW390" s="1">
        <v>7.972327E-7</v>
      </c>
      <c r="CX390">
        <v>0.51971670000000003</v>
      </c>
      <c r="CY390">
        <v>24.718889999999998</v>
      </c>
      <c r="CZ390" s="1">
        <v>7.0623389999999995E-7</v>
      </c>
      <c r="DA390" s="1">
        <v>2.541E-4</v>
      </c>
      <c r="DB390">
        <v>0.51648320000000003</v>
      </c>
      <c r="DC390">
        <v>24.77027</v>
      </c>
      <c r="DD390" s="1">
        <v>7.1800569999999996E-5</v>
      </c>
      <c r="DE390" s="1">
        <v>2.651676E-2</v>
      </c>
      <c r="DF390">
        <v>0.51306890000000005</v>
      </c>
      <c r="DG390">
        <v>24.79148</v>
      </c>
      <c r="DH390" s="1">
        <v>2.9836329999999999E-3</v>
      </c>
      <c r="DI390" s="1">
        <v>1.13323</v>
      </c>
      <c r="DJ390">
        <v>0.51000270000000003</v>
      </c>
      <c r="DK390">
        <v>24.508189999999999</v>
      </c>
      <c r="DL390" s="1">
        <v>5.882482E-2</v>
      </c>
      <c r="DM390" s="1">
        <v>22.955269999999999</v>
      </c>
      <c r="DN390">
        <v>0.50737460000000001</v>
      </c>
      <c r="DO390">
        <v>24.332319999999999</v>
      </c>
      <c r="DP390" s="1">
        <v>0.61374910000000005</v>
      </c>
      <c r="DQ390" s="1">
        <v>245.727</v>
      </c>
      <c r="DR390">
        <v>0.50498100000000001</v>
      </c>
      <c r="DS390">
        <v>24.153860000000002</v>
      </c>
      <c r="DT390" s="1">
        <v>3.6873260000000001</v>
      </c>
      <c r="DU390" s="1">
        <v>1515.0419999999999</v>
      </c>
      <c r="DV390">
        <v>0.50254180000000004</v>
      </c>
      <c r="DW390">
        <v>23.9373</v>
      </c>
      <c r="DX390" s="1">
        <v>13.651339999999999</v>
      </c>
      <c r="DY390">
        <v>5760.6480000000001</v>
      </c>
      <c r="DZ390">
        <v>0.500162</v>
      </c>
      <c r="EA390">
        <v>23.867139999999999</v>
      </c>
      <c r="EB390" s="1">
        <v>32.7423</v>
      </c>
      <c r="EC390">
        <v>14209.79</v>
      </c>
      <c r="ED390">
        <v>0.49807770000000001</v>
      </c>
      <c r="EE390">
        <v>23.848379999999999</v>
      </c>
      <c r="EF390">
        <v>54.021140000000003</v>
      </c>
      <c r="EG390">
        <v>24120.06</v>
      </c>
      <c r="EH390">
        <v>0.49598120000000001</v>
      </c>
      <c r="EI390">
        <v>23.852679999999999</v>
      </c>
      <c r="EJ390">
        <v>64.387730000000005</v>
      </c>
      <c r="EK390">
        <v>29615.68</v>
      </c>
      <c r="EL390">
        <v>0.49339149999999998</v>
      </c>
      <c r="EM390">
        <v>23.89085</v>
      </c>
      <c r="EN390">
        <v>58.009659999999997</v>
      </c>
      <c r="EO390">
        <v>27594.52</v>
      </c>
      <c r="EP390">
        <v>0.4911644</v>
      </c>
      <c r="EQ390">
        <v>23.721409999999999</v>
      </c>
      <c r="ER390">
        <v>40.763640000000002</v>
      </c>
      <c r="ES390">
        <v>20056.18</v>
      </c>
      <c r="ET390">
        <v>0.4885565</v>
      </c>
      <c r="EU390">
        <v>23.496980000000001</v>
      </c>
      <c r="EV390">
        <v>23.10793</v>
      </c>
      <c r="EW390">
        <v>11815.18</v>
      </c>
      <c r="EX390">
        <v>0.48541220000000002</v>
      </c>
      <c r="EY390">
        <v>23.39892</v>
      </c>
      <c r="EZ390">
        <v>10.921569999999999</v>
      </c>
      <c r="FA390">
        <v>5827.3320000000003</v>
      </c>
      <c r="FB390">
        <v>0.48134470000000001</v>
      </c>
      <c r="FC390">
        <v>23.50235</v>
      </c>
      <c r="FD390">
        <v>4.4428939999999999</v>
      </c>
      <c r="FE390">
        <v>2488.5030000000002</v>
      </c>
      <c r="FF390">
        <v>0.47803950000000001</v>
      </c>
      <c r="FG390">
        <v>24.119250000000001</v>
      </c>
      <c r="FH390">
        <v>1.614371</v>
      </c>
      <c r="FI390">
        <v>945.2604</v>
      </c>
      <c r="FJ390">
        <v>0.47631030000000002</v>
      </c>
      <c r="FK390">
        <v>24.334959999999999</v>
      </c>
      <c r="FL390">
        <v>0.56036019999999997</v>
      </c>
      <c r="FM390">
        <v>340.06470000000002</v>
      </c>
      <c r="FN390">
        <v>0.474026</v>
      </c>
      <c r="FO390">
        <v>24.407550000000001</v>
      </c>
      <c r="FP390">
        <v>0.21409259999999999</v>
      </c>
      <c r="FQ390">
        <v>130.17449999999999</v>
      </c>
      <c r="FR390">
        <v>0.47159390000000001</v>
      </c>
      <c r="FS390">
        <v>24.448460000000001</v>
      </c>
      <c r="FT390">
        <v>0.1085947</v>
      </c>
      <c r="FU390">
        <v>61.871409999999997</v>
      </c>
      <c r="FV390">
        <v>0.47114279999999997</v>
      </c>
      <c r="FW390">
        <v>24.381129999999999</v>
      </c>
      <c r="FX390">
        <v>7.7357889999999999E-2</v>
      </c>
      <c r="FY390">
        <v>40.122199999999999</v>
      </c>
      <c r="FZ390">
        <v>0.47077380000000002</v>
      </c>
      <c r="GA390">
        <v>24.289529999999999</v>
      </c>
      <c r="GB390">
        <v>6.7039299999999996E-2</v>
      </c>
      <c r="GC390">
        <v>32.77975</v>
      </c>
      <c r="GD390">
        <v>0.47067589999999998</v>
      </c>
      <c r="GE390">
        <v>24.24023</v>
      </c>
      <c r="GF390">
        <v>6.1788870000000003E-2</v>
      </c>
      <c r="GG390">
        <v>29.41508</v>
      </c>
      <c r="GH390">
        <v>0.4708251</v>
      </c>
      <c r="GI390">
        <v>24.300450000000001</v>
      </c>
      <c r="GJ390">
        <v>5.7352920000000002E-2</v>
      </c>
      <c r="GK390">
        <v>26.968859999999999</v>
      </c>
      <c r="GL390">
        <v>0.47059830000000002</v>
      </c>
      <c r="GM390">
        <v>24.795249999999999</v>
      </c>
      <c r="GN390">
        <v>5.2839129999999998E-2</v>
      </c>
      <c r="GO390">
        <v>24.687349999999999</v>
      </c>
      <c r="GP390">
        <v>0.4702576</v>
      </c>
      <c r="GQ390">
        <v>25.006699999999999</v>
      </c>
      <c r="GR390">
        <v>4.8330230000000002E-2</v>
      </c>
      <c r="GS390">
        <v>22.47476</v>
      </c>
      <c r="GT390">
        <v>0.46950999999999998</v>
      </c>
      <c r="GU390">
        <v>25.123930000000001</v>
      </c>
      <c r="GV390" s="1">
        <v>4.3967199999999998E-2</v>
      </c>
      <c r="GW390">
        <v>20.371420000000001</v>
      </c>
      <c r="GX390">
        <v>0.46874759999999999</v>
      </c>
      <c r="GY390">
        <v>25.380050000000001</v>
      </c>
      <c r="GZ390" s="1">
        <v>3.992453E-2</v>
      </c>
      <c r="HA390">
        <v>18.43535</v>
      </c>
      <c r="HB390">
        <v>0.46761750000000002</v>
      </c>
      <c r="HC390">
        <v>25.424230000000001</v>
      </c>
      <c r="HD390">
        <v>3.6260649999999998E-2</v>
      </c>
      <c r="HE390">
        <v>16.70523</v>
      </c>
      <c r="HF390">
        <v>0.46649040000000003</v>
      </c>
      <c r="HG390">
        <v>25.440760000000001</v>
      </c>
      <c r="HH390" s="1">
        <v>3.2978569999999999E-2</v>
      </c>
      <c r="HI390">
        <v>15.168469999999999</v>
      </c>
      <c r="HJ390">
        <v>0.4649335</v>
      </c>
      <c r="HK390">
        <v>25.55002</v>
      </c>
      <c r="HL390" s="1">
        <v>2.9934590000000001E-2</v>
      </c>
      <c r="HM390">
        <v>13.758039999999999</v>
      </c>
      <c r="HN390">
        <v>0.46321109999999999</v>
      </c>
      <c r="HO390">
        <v>25.69867</v>
      </c>
      <c r="HP390" s="1">
        <v>2.717897E-2</v>
      </c>
      <c r="HQ390">
        <v>12.49198</v>
      </c>
      <c r="HR390">
        <v>0.46114319999999998</v>
      </c>
      <c r="HS390">
        <v>26.205449999999999</v>
      </c>
      <c r="HT390" s="1">
        <v>2.467925E-2</v>
      </c>
      <c r="HU390">
        <v>11.35821</v>
      </c>
      <c r="HV390">
        <v>0.45952480000000001</v>
      </c>
      <c r="HW390">
        <v>26.606629999999999</v>
      </c>
      <c r="HX390" s="1">
        <v>2.2431550000000001E-2</v>
      </c>
      <c r="HY390">
        <v>10.315619999999999</v>
      </c>
      <c r="HZ390">
        <v>0.45859719999999998</v>
      </c>
      <c r="IA390">
        <v>26.74972</v>
      </c>
      <c r="IB390" s="1">
        <v>2.038628E-2</v>
      </c>
      <c r="IC390">
        <v>9.3611039999999992</v>
      </c>
      <c r="ID390">
        <v>0.45942440000000001</v>
      </c>
      <c r="IE390">
        <v>26.88269</v>
      </c>
      <c r="IF390" s="1">
        <v>1.8549240000000002E-2</v>
      </c>
      <c r="IG390">
        <v>8.4649599999999996</v>
      </c>
      <c r="IH390">
        <v>0.46048299999999998</v>
      </c>
      <c r="II390">
        <v>26.709710000000001</v>
      </c>
      <c r="IJ390" s="1">
        <v>1.689034E-2</v>
      </c>
      <c r="IK390">
        <v>7.6623520000000003</v>
      </c>
      <c r="IL390">
        <v>0.46131329999999998</v>
      </c>
      <c r="IM390">
        <v>26.52947</v>
      </c>
      <c r="IN390" s="1">
        <v>1.53633E-2</v>
      </c>
      <c r="IO390">
        <v>6.9345970000000001</v>
      </c>
      <c r="IP390">
        <v>0.46208759999999999</v>
      </c>
      <c r="IQ390">
        <v>26.525590000000001</v>
      </c>
      <c r="IR390" s="1">
        <v>1.397787E-2</v>
      </c>
      <c r="IS390">
        <v>6.2793029999999996</v>
      </c>
      <c r="IT390">
        <v>0.46305299999999999</v>
      </c>
      <c r="IU390">
        <v>26.623090000000001</v>
      </c>
      <c r="IV390" s="1">
        <v>1.27247E-2</v>
      </c>
      <c r="IW390">
        <v>5.687786</v>
      </c>
      <c r="IX390">
        <v>0.46403749999999999</v>
      </c>
      <c r="IY390">
        <v>26.9908</v>
      </c>
      <c r="IZ390" s="1">
        <v>1.157818E-2</v>
      </c>
      <c r="JA390">
        <v>5.1501060000000001</v>
      </c>
      <c r="JB390">
        <v>0.46504250000000003</v>
      </c>
      <c r="JC390">
        <v>26.908380000000001</v>
      </c>
      <c r="JD390" s="1">
        <v>1.0516609999999999E-2</v>
      </c>
      <c r="JE390">
        <v>4.6572469999999999</v>
      </c>
      <c r="JF390">
        <v>0.46599370000000001</v>
      </c>
      <c r="JG390">
        <v>26.816379999999999</v>
      </c>
      <c r="JH390" s="1">
        <v>9.5242439999999994E-3</v>
      </c>
      <c r="JI390">
        <v>4.200844</v>
      </c>
      <c r="JJ390">
        <v>0.46687230000000002</v>
      </c>
      <c r="JK390">
        <v>26.515450000000001</v>
      </c>
      <c r="JL390" s="1">
        <v>8.5973500000000001E-3</v>
      </c>
      <c r="JM390">
        <v>3.7787929999999998</v>
      </c>
      <c r="JN390">
        <v>0.46767340000000002</v>
      </c>
      <c r="JO390">
        <v>26.37566</v>
      </c>
      <c r="JP390" s="1">
        <v>7.7105409999999996E-3</v>
      </c>
      <c r="JQ390">
        <v>3.3798080000000001</v>
      </c>
      <c r="JR390">
        <v>0.46840169999999998</v>
      </c>
      <c r="JS390">
        <v>26.48536</v>
      </c>
      <c r="JT390" s="1">
        <v>6.8576460000000002E-3</v>
      </c>
      <c r="JU390">
        <v>2.9996939999999999</v>
      </c>
      <c r="JV390">
        <v>0.46945249999999999</v>
      </c>
      <c r="JW390">
        <v>26.709140000000001</v>
      </c>
      <c r="JX390" s="1">
        <v>6.0348859999999997E-3</v>
      </c>
      <c r="JY390">
        <v>2.6324610000000002</v>
      </c>
      <c r="JZ390">
        <v>0.47067389999999998</v>
      </c>
      <c r="KA390">
        <v>26.905760000000001</v>
      </c>
      <c r="KB390" s="1">
        <v>5.231617E-3</v>
      </c>
      <c r="KC390">
        <v>2.2757589999999999</v>
      </c>
      <c r="KD390">
        <v>0.47181919999999999</v>
      </c>
      <c r="KE390">
        <v>27.575810000000001</v>
      </c>
      <c r="KF390" s="1">
        <v>4.4434740000000002E-3</v>
      </c>
      <c r="KG390">
        <v>1.929206</v>
      </c>
      <c r="KH390">
        <v>0.4727847</v>
      </c>
      <c r="KI390">
        <v>27.709610000000001</v>
      </c>
      <c r="KJ390" s="1">
        <v>3.6836389999999998E-3</v>
      </c>
      <c r="KK390">
        <v>1.5974470000000001</v>
      </c>
      <c r="KL390">
        <v>0.47348059999999997</v>
      </c>
      <c r="KM390">
        <v>27.78379</v>
      </c>
      <c r="KN390" s="1">
        <v>2.9814899999999998E-3</v>
      </c>
      <c r="KO390">
        <v>1.2920780000000001</v>
      </c>
      <c r="KP390">
        <v>0.47421780000000002</v>
      </c>
      <c r="KQ390">
        <v>27.852399999999999</v>
      </c>
      <c r="KR390" s="1">
        <v>2.3742329999999999E-3</v>
      </c>
      <c r="KS390">
        <v>1.0271079999999999</v>
      </c>
      <c r="KT390">
        <v>0.4748214</v>
      </c>
      <c r="KU390">
        <v>27.676290000000002</v>
      </c>
      <c r="KV390" s="1">
        <v>1.884344E-3</v>
      </c>
      <c r="KW390">
        <v>0.81308040000000004</v>
      </c>
      <c r="KX390">
        <v>0.47537200000000002</v>
      </c>
      <c r="KY390">
        <v>27.345559999999999</v>
      </c>
      <c r="KZ390" s="1">
        <v>1.5156169999999999E-3</v>
      </c>
      <c r="LA390">
        <v>0.65158289999999996</v>
      </c>
      <c r="LB390">
        <v>0.47585460000000002</v>
      </c>
      <c r="LC390">
        <v>27.082529999999998</v>
      </c>
      <c r="LD390" s="1">
        <v>1.253559E-3</v>
      </c>
      <c r="LE390">
        <v>0.53643099999999999</v>
      </c>
      <c r="LF390">
        <v>0.47636089999999998</v>
      </c>
      <c r="LG390">
        <v>26.986499999999999</v>
      </c>
      <c r="LH390" s="1">
        <v>1.074373E-3</v>
      </c>
      <c r="LI390">
        <v>0.45739960000000002</v>
      </c>
      <c r="LJ390">
        <v>0.47691889999999998</v>
      </c>
      <c r="LK390">
        <v>27.481339999999999</v>
      </c>
      <c r="LL390" s="1">
        <v>9.5312330000000005E-4</v>
      </c>
      <c r="LM390">
        <v>0.40375850000000002</v>
      </c>
      <c r="LN390">
        <v>0.47755740000000002</v>
      </c>
      <c r="LO390">
        <v>27.680720000000001</v>
      </c>
      <c r="LP390" s="1">
        <v>8.6885230000000003E-4</v>
      </c>
      <c r="LQ390">
        <v>0.36629859999999997</v>
      </c>
      <c r="LR390">
        <v>0.47821439999999998</v>
      </c>
      <c r="LS390">
        <v>27.837759999999999</v>
      </c>
      <c r="LT390" s="1">
        <v>8.0699690000000002E-4</v>
      </c>
      <c r="LU390">
        <v>0.33871889999999999</v>
      </c>
      <c r="LV390">
        <v>0.47890759999999999</v>
      </c>
      <c r="LW390">
        <v>28.24559</v>
      </c>
      <c r="LX390" s="1">
        <v>7.586165E-4</v>
      </c>
      <c r="LY390">
        <v>0.31707980000000002</v>
      </c>
      <c r="LZ390">
        <v>0.47970570000000001</v>
      </c>
      <c r="MA390">
        <v>28.270050000000001</v>
      </c>
      <c r="MB390" s="1">
        <v>7.1827540000000002E-4</v>
      </c>
      <c r="MC390">
        <v>0.29894029999999999</v>
      </c>
      <c r="MD390">
        <v>0.4805219</v>
      </c>
      <c r="ME390">
        <v>28.015940000000001</v>
      </c>
      <c r="MF390" s="1">
        <v>6.8295240000000004E-4</v>
      </c>
      <c r="MG390">
        <v>0.28297559999999999</v>
      </c>
      <c r="MH390">
        <v>0.48144049999999999</v>
      </c>
      <c r="MI390">
        <v>27.89996</v>
      </c>
      <c r="MJ390" s="1">
        <v>6.5083480000000004E-4</v>
      </c>
      <c r="MK390">
        <v>0.26842189999999999</v>
      </c>
      <c r="ML390">
        <v>0.48241869999999998</v>
      </c>
      <c r="MM390">
        <v>28.077829999999999</v>
      </c>
      <c r="MN390" s="1">
        <v>6.2114639999999997E-4</v>
      </c>
      <c r="MO390">
        <v>0.25493209999999999</v>
      </c>
      <c r="MP390">
        <v>0.48332330000000001</v>
      </c>
      <c r="MQ390">
        <v>28.66656</v>
      </c>
      <c r="MR390" s="1">
        <v>5.9352859999999995E-4</v>
      </c>
      <c r="MS390">
        <v>0.2423536</v>
      </c>
      <c r="MT390">
        <v>0.48420259999999998</v>
      </c>
      <c r="MU390">
        <v>29.08192</v>
      </c>
      <c r="MV390" s="1">
        <v>5.67571E-4</v>
      </c>
      <c r="MW390">
        <v>0.23050180000000001</v>
      </c>
      <c r="MX390">
        <v>0.48515049999999998</v>
      </c>
      <c r="MY390">
        <v>29.163810000000002</v>
      </c>
      <c r="MZ390" s="1">
        <v>5.4306150000000002E-4</v>
      </c>
      <c r="NA390">
        <v>0.21931149999999999</v>
      </c>
      <c r="NB390">
        <v>0.48623620000000001</v>
      </c>
      <c r="NC390">
        <v>29.19791</v>
      </c>
      <c r="ND390" s="1">
        <v>5.1991319999999995E-4</v>
      </c>
      <c r="NE390">
        <v>0.2087031</v>
      </c>
      <c r="NF390">
        <v>0.48743009999999998</v>
      </c>
      <c r="NG390">
        <v>28.86251</v>
      </c>
      <c r="NH390" s="1">
        <v>4.9782129999999996E-4</v>
      </c>
      <c r="NI390">
        <v>0.19860059999999999</v>
      </c>
      <c r="NJ390">
        <v>0.48895959999999999</v>
      </c>
      <c r="NK390">
        <v>28.50507</v>
      </c>
      <c r="NL390" s="1">
        <v>4.7681269999999998E-4</v>
      </c>
      <c r="NM390">
        <v>0.18987019999999999</v>
      </c>
      <c r="NN390">
        <v>0.49052519999999999</v>
      </c>
      <c r="NO390">
        <v>28.360690000000002</v>
      </c>
      <c r="NP390" s="1">
        <v>4.5688249999999999E-4</v>
      </c>
      <c r="NQ390">
        <v>0.18161769999999999</v>
      </c>
      <c r="NR390">
        <v>0.4920968</v>
      </c>
      <c r="NS390">
        <v>28.28426</v>
      </c>
      <c r="NT390" s="1">
        <v>4.3791050000000002E-4</v>
      </c>
      <c r="NU390">
        <v>0.17377509999999999</v>
      </c>
      <c r="NV390">
        <v>0.4937571</v>
      </c>
      <c r="NW390">
        <v>28.33352</v>
      </c>
      <c r="NX390" s="1">
        <v>4.1992320000000001E-4</v>
      </c>
      <c r="NY390">
        <v>0.16632469999999999</v>
      </c>
      <c r="NZ390">
        <v>0.49564330000000001</v>
      </c>
      <c r="OA390">
        <v>28.489830000000001</v>
      </c>
      <c r="OB390" s="1">
        <v>4.0275100000000002E-4</v>
      </c>
      <c r="OC390">
        <v>0.1591756</v>
      </c>
      <c r="OD390">
        <v>0.497728</v>
      </c>
      <c r="OE390">
        <v>28.27786</v>
      </c>
      <c r="OF390" s="1">
        <v>3.8653219999999999E-4</v>
      </c>
      <c r="OG390">
        <v>0.15235489999999999</v>
      </c>
      <c r="OH390">
        <v>0.50027250000000001</v>
      </c>
      <c r="OI390">
        <v>27.964780000000001</v>
      </c>
      <c r="OJ390" s="1">
        <v>3.710985E-4</v>
      </c>
      <c r="OK390">
        <v>0.14575540000000001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0.44624269999999999</v>
      </c>
      <c r="G391">
        <v>26.645579999999999</v>
      </c>
      <c r="H391">
        <v>0</v>
      </c>
      <c r="I391">
        <v>0</v>
      </c>
      <c r="J391">
        <v>0.44534469999999998</v>
      </c>
      <c r="K391">
        <v>26.34686</v>
      </c>
      <c r="L391">
        <v>0</v>
      </c>
      <c r="M391">
        <v>0</v>
      </c>
      <c r="N391">
        <v>0.44416909999999998</v>
      </c>
      <c r="O391">
        <v>26.312940000000001</v>
      </c>
      <c r="P391">
        <v>0</v>
      </c>
      <c r="Q391">
        <v>0</v>
      </c>
      <c r="R391">
        <v>0.4429572</v>
      </c>
      <c r="S391">
        <v>25.86299</v>
      </c>
      <c r="T391">
        <v>0</v>
      </c>
      <c r="U391">
        <v>0</v>
      </c>
      <c r="V391">
        <v>0.44215719999999997</v>
      </c>
      <c r="W391">
        <v>25.541270000000001</v>
      </c>
      <c r="X391">
        <v>0</v>
      </c>
      <c r="Y391">
        <v>0</v>
      </c>
      <c r="Z391">
        <v>0.44150470000000003</v>
      </c>
      <c r="AA391">
        <v>25.306080000000001</v>
      </c>
      <c r="AB391">
        <v>0</v>
      </c>
      <c r="AC391">
        <v>0</v>
      </c>
      <c r="AD391">
        <v>0.4408146</v>
      </c>
      <c r="AE391">
        <v>25.13796</v>
      </c>
      <c r="AF391">
        <v>0</v>
      </c>
      <c r="AG391">
        <v>0</v>
      </c>
      <c r="AH391">
        <v>0.43999630000000001</v>
      </c>
      <c r="AI391">
        <v>24.97993</v>
      </c>
      <c r="AJ391">
        <v>0</v>
      </c>
      <c r="AK391">
        <v>0</v>
      </c>
      <c r="AL391">
        <v>0.43925439999999999</v>
      </c>
      <c r="AM391">
        <v>25.22823</v>
      </c>
      <c r="AN391">
        <v>0</v>
      </c>
      <c r="AO391">
        <v>0</v>
      </c>
      <c r="AP391">
        <v>0.43845390000000001</v>
      </c>
      <c r="AQ391">
        <v>25.028960000000001</v>
      </c>
      <c r="AR391">
        <v>0</v>
      </c>
      <c r="AS391">
        <v>0</v>
      </c>
      <c r="AT391">
        <v>0.43673200000000001</v>
      </c>
      <c r="AU391">
        <v>24.83859</v>
      </c>
      <c r="AV391">
        <v>0</v>
      </c>
      <c r="AW391">
        <v>0</v>
      </c>
      <c r="AX391">
        <v>0.43396580000000001</v>
      </c>
      <c r="AY391">
        <v>24.54326</v>
      </c>
      <c r="AZ391">
        <v>0</v>
      </c>
      <c r="BA391">
        <v>0</v>
      </c>
      <c r="BB391">
        <v>0.43149310000000002</v>
      </c>
      <c r="BC391">
        <v>24.251750000000001</v>
      </c>
      <c r="BD391">
        <v>0</v>
      </c>
      <c r="BE391">
        <v>0</v>
      </c>
      <c r="BF391">
        <v>0.42946030000000002</v>
      </c>
      <c r="BG391">
        <v>24.009129999999999</v>
      </c>
      <c r="BH391">
        <v>0</v>
      </c>
      <c r="BI391">
        <v>0</v>
      </c>
      <c r="BJ391">
        <v>0.42796919999999999</v>
      </c>
      <c r="BK391">
        <v>23.996759999999998</v>
      </c>
      <c r="BL391">
        <v>0</v>
      </c>
      <c r="BM391">
        <v>0</v>
      </c>
      <c r="BN391">
        <v>0.42698659999999999</v>
      </c>
      <c r="BO391">
        <v>24.285139999999998</v>
      </c>
      <c r="BP391">
        <v>0</v>
      </c>
      <c r="BQ391">
        <v>0</v>
      </c>
      <c r="BR391">
        <v>0.4251972</v>
      </c>
      <c r="BS391">
        <v>24.742010000000001</v>
      </c>
      <c r="BT391">
        <v>0</v>
      </c>
      <c r="BU391">
        <v>0</v>
      </c>
      <c r="BV391">
        <v>0.42283900000000002</v>
      </c>
      <c r="BW391">
        <v>25.134650000000001</v>
      </c>
      <c r="BX391">
        <v>0</v>
      </c>
      <c r="BY391">
        <v>0</v>
      </c>
      <c r="BZ391">
        <v>0.42059229999999997</v>
      </c>
      <c r="CA391">
        <v>25.30161</v>
      </c>
      <c r="CB391">
        <v>0</v>
      </c>
      <c r="CC391">
        <v>0</v>
      </c>
      <c r="CD391">
        <v>0.41839500000000002</v>
      </c>
      <c r="CE391">
        <v>24.965869999999999</v>
      </c>
      <c r="CF391">
        <v>2.1167379999999999E-30</v>
      </c>
      <c r="CG391">
        <v>2.5207010000000002E-27</v>
      </c>
      <c r="CH391">
        <v>0.4162419</v>
      </c>
      <c r="CI391">
        <v>24.628129999999999</v>
      </c>
      <c r="CJ391">
        <v>4.5128529999999997E-25</v>
      </c>
      <c r="CK391" s="1">
        <v>5.3899249999999999E-22</v>
      </c>
      <c r="CL391">
        <v>0.41446929999999998</v>
      </c>
      <c r="CM391">
        <v>24.477730000000001</v>
      </c>
      <c r="CN391" s="1">
        <v>7.8845919999999997E-18</v>
      </c>
      <c r="CO391" s="1">
        <v>9.4395819999999999E-15</v>
      </c>
      <c r="CP391">
        <v>0.41273330000000003</v>
      </c>
      <c r="CQ391">
        <v>24.4207</v>
      </c>
      <c r="CR391" s="1">
        <v>4.2842920000000002E-13</v>
      </c>
      <c r="CS391" s="1">
        <v>2.7608549999999999E-10</v>
      </c>
      <c r="CT391">
        <v>0.41098560000000001</v>
      </c>
      <c r="CU391">
        <v>24.749410000000001</v>
      </c>
      <c r="CV391" s="1">
        <v>8.7901009999999998E-10</v>
      </c>
      <c r="CW391" s="1">
        <v>5.1439890000000003E-7</v>
      </c>
      <c r="CX391">
        <v>0.4093561</v>
      </c>
      <c r="CY391">
        <v>25.18291</v>
      </c>
      <c r="CZ391" s="1">
        <v>3.2862980000000001E-7</v>
      </c>
      <c r="DA391" s="1">
        <v>1.91552E-4</v>
      </c>
      <c r="DB391">
        <v>0.40774959999999999</v>
      </c>
      <c r="DC391">
        <v>25.261320000000001</v>
      </c>
      <c r="DD391" s="1">
        <v>3.8089349999999998E-5</v>
      </c>
      <c r="DE391" s="1">
        <v>2.2754699999999999E-2</v>
      </c>
      <c r="DF391">
        <v>0.40602060000000001</v>
      </c>
      <c r="DG391">
        <v>25.2531</v>
      </c>
      <c r="DH391" s="1">
        <v>1.75603E-3</v>
      </c>
      <c r="DI391" s="1">
        <v>1.0919909999999999</v>
      </c>
      <c r="DJ391">
        <v>0.40468890000000002</v>
      </c>
      <c r="DK391">
        <v>24.85896</v>
      </c>
      <c r="DL391" s="1">
        <v>3.780356E-2</v>
      </c>
      <c r="DM391" s="1">
        <v>24.625050000000002</v>
      </c>
      <c r="DN391">
        <v>0.40390589999999998</v>
      </c>
      <c r="DO391">
        <v>24.621839999999999</v>
      </c>
      <c r="DP391" s="1">
        <v>0.42608790000000002</v>
      </c>
      <c r="DQ391" s="1">
        <v>290.28680000000003</v>
      </c>
      <c r="DR391">
        <v>0.40338639999999998</v>
      </c>
      <c r="DS391">
        <v>24.421779999999998</v>
      </c>
      <c r="DT391" s="1">
        <v>2.744272</v>
      </c>
      <c r="DU391" s="1">
        <v>1955.6179999999999</v>
      </c>
      <c r="DV391">
        <v>0.40291719999999998</v>
      </c>
      <c r="DW391">
        <v>24.217759999999998</v>
      </c>
      <c r="DX391" s="1">
        <v>10.84918</v>
      </c>
      <c r="DY391">
        <v>8099.7430000000004</v>
      </c>
      <c r="DZ391">
        <v>0.40254889999999999</v>
      </c>
      <c r="EA391">
        <v>24.30302</v>
      </c>
      <c r="EB391" s="1">
        <v>27.737310000000001</v>
      </c>
      <c r="EC391">
        <v>21718.080000000002</v>
      </c>
      <c r="ED391">
        <v>0.40241359999999998</v>
      </c>
      <c r="EE391">
        <v>24.393689999999999</v>
      </c>
      <c r="EF391">
        <v>48.706359999999997</v>
      </c>
      <c r="EG391">
        <v>39876.769999999997</v>
      </c>
      <c r="EH391">
        <v>0.40231050000000002</v>
      </c>
      <c r="EI391">
        <v>24.430099999999999</v>
      </c>
      <c r="EJ391">
        <v>61.814160000000001</v>
      </c>
      <c r="EK391">
        <v>52703.61</v>
      </c>
      <c r="EL391">
        <v>0.40184199999999998</v>
      </c>
      <c r="EM391">
        <v>24.39237</v>
      </c>
      <c r="EN391">
        <v>59.325090000000003</v>
      </c>
      <c r="EO391">
        <v>52301.27</v>
      </c>
      <c r="EP391">
        <v>0.40163159999999998</v>
      </c>
      <c r="EQ391">
        <v>24.091550000000002</v>
      </c>
      <c r="ER391">
        <v>44.708390000000001</v>
      </c>
      <c r="ES391">
        <v>40596.870000000003</v>
      </c>
      <c r="ET391">
        <v>0.40116259999999998</v>
      </c>
      <c r="EU391">
        <v>23.756060000000002</v>
      </c>
      <c r="EV391">
        <v>27.280139999999999</v>
      </c>
      <c r="EW391">
        <v>25223.08</v>
      </c>
      <c r="EX391">
        <v>0.40020489999999997</v>
      </c>
      <c r="EY391">
        <v>23.622340000000001</v>
      </c>
      <c r="EZ391">
        <v>13.9419</v>
      </c>
      <c r="FA391">
        <v>12971.11</v>
      </c>
      <c r="FB391">
        <v>0.39728520000000001</v>
      </c>
      <c r="FC391">
        <v>23.77026</v>
      </c>
      <c r="FD391">
        <v>6.1544040000000004</v>
      </c>
      <c r="FE391">
        <v>5670.1559999999999</v>
      </c>
      <c r="FF391">
        <v>0.39587290000000003</v>
      </c>
      <c r="FG391">
        <v>24.395990000000001</v>
      </c>
      <c r="FH391">
        <v>2.4154170000000001</v>
      </c>
      <c r="FI391">
        <v>2205.3069999999998</v>
      </c>
      <c r="FJ391">
        <v>0.39543299999999998</v>
      </c>
      <c r="FK391">
        <v>24.581779999999998</v>
      </c>
      <c r="FL391">
        <v>0.89678420000000003</v>
      </c>
      <c r="FM391">
        <v>837.65809999999999</v>
      </c>
      <c r="FN391">
        <v>0.39434249999999998</v>
      </c>
      <c r="FO391">
        <v>24.61675</v>
      </c>
      <c r="FP391">
        <v>0.3448408</v>
      </c>
      <c r="FQ391">
        <v>319.76679999999999</v>
      </c>
      <c r="FR391">
        <v>0.39358850000000001</v>
      </c>
      <c r="FS391">
        <v>24.566089999999999</v>
      </c>
      <c r="FT391">
        <v>0.1565511</v>
      </c>
      <c r="FU391">
        <v>134.9956</v>
      </c>
      <c r="FV391">
        <v>0.3944202</v>
      </c>
      <c r="FW391">
        <v>24.414190000000001</v>
      </c>
      <c r="FX391">
        <v>9.4371940000000001E-2</v>
      </c>
      <c r="FY391">
        <v>71.340549999999993</v>
      </c>
      <c r="FZ391">
        <v>0.39528960000000002</v>
      </c>
      <c r="GA391">
        <v>24.289529999999999</v>
      </c>
      <c r="GB391">
        <v>7.3222229999999999E-2</v>
      </c>
      <c r="GC391">
        <v>49.24492</v>
      </c>
      <c r="GD391">
        <v>0.39626470000000003</v>
      </c>
      <c r="GE391">
        <v>24.230409999999999</v>
      </c>
      <c r="GF391">
        <v>6.4369090000000004E-2</v>
      </c>
      <c r="GG391">
        <v>40.275210000000001</v>
      </c>
      <c r="GH391">
        <v>0.39744950000000001</v>
      </c>
      <c r="GI391">
        <v>24.3416</v>
      </c>
      <c r="GJ391">
        <v>5.8811559999999999E-2</v>
      </c>
      <c r="GK391">
        <v>35.22128</v>
      </c>
      <c r="GL391">
        <v>0.39835019999999999</v>
      </c>
      <c r="GM391">
        <v>24.96161</v>
      </c>
      <c r="GN391">
        <v>5.3938880000000002E-2</v>
      </c>
      <c r="GO391">
        <v>31.296669999999999</v>
      </c>
      <c r="GP391">
        <v>0.39923140000000001</v>
      </c>
      <c r="GQ391">
        <v>25.185939999999999</v>
      </c>
      <c r="GR391">
        <v>4.9286480000000001E-2</v>
      </c>
      <c r="GS391">
        <v>27.781970000000001</v>
      </c>
      <c r="GT391">
        <v>0.39980460000000001</v>
      </c>
      <c r="GU391">
        <v>25.273599999999998</v>
      </c>
      <c r="GV391">
        <v>4.4818299999999998E-2</v>
      </c>
      <c r="GW391">
        <v>24.536000000000001</v>
      </c>
      <c r="GX391">
        <v>0.40030090000000002</v>
      </c>
      <c r="GY391">
        <v>25.477530000000002</v>
      </c>
      <c r="GZ391" s="1">
        <v>4.0671909999999999E-2</v>
      </c>
      <c r="HA391">
        <v>21.613499999999998</v>
      </c>
      <c r="HB391">
        <v>0.40050180000000002</v>
      </c>
      <c r="HC391">
        <v>25.440670000000001</v>
      </c>
      <c r="HD391" s="1">
        <v>3.6903539999999999E-2</v>
      </c>
      <c r="HE391">
        <v>19.033619999999999</v>
      </c>
      <c r="HF391">
        <v>0.40056199999999997</v>
      </c>
      <c r="HG391">
        <v>25.428550000000001</v>
      </c>
      <c r="HH391" s="1">
        <v>3.3542469999999998E-2</v>
      </c>
      <c r="HI391">
        <v>16.787009999999999</v>
      </c>
      <c r="HJ391">
        <v>0.40051819999999999</v>
      </c>
      <c r="HK391">
        <v>25.530729999999998</v>
      </c>
      <c r="HL391" s="1">
        <v>3.042835E-2</v>
      </c>
      <c r="HM391">
        <v>14.78528</v>
      </c>
      <c r="HN391">
        <v>0.40023740000000002</v>
      </c>
      <c r="HO391">
        <v>25.701029999999999</v>
      </c>
      <c r="HP391" s="1">
        <v>2.7606140000000001E-2</v>
      </c>
      <c r="HQ391">
        <v>13.03697</v>
      </c>
      <c r="HR391">
        <v>0.39956829999999999</v>
      </c>
      <c r="HS391">
        <v>26.27027</v>
      </c>
      <c r="HT391" s="1">
        <v>2.505069E-2</v>
      </c>
      <c r="HU391">
        <v>11.52068</v>
      </c>
      <c r="HV391">
        <v>0.40001389999999998</v>
      </c>
      <c r="HW391">
        <v>26.63851</v>
      </c>
      <c r="HX391" s="1">
        <v>2.2731609999999999E-2</v>
      </c>
      <c r="HY391">
        <v>10.4003</v>
      </c>
      <c r="HZ391">
        <v>0.401337</v>
      </c>
      <c r="IA391">
        <v>26.754799999999999</v>
      </c>
      <c r="IB391" s="1">
        <v>2.0664700000000001E-2</v>
      </c>
      <c r="IC391">
        <v>9.4495500000000003</v>
      </c>
      <c r="ID391">
        <v>0.4046979</v>
      </c>
      <c r="IE391">
        <v>26.861440000000002</v>
      </c>
      <c r="IF391">
        <v>1.879602E-2</v>
      </c>
      <c r="IG391">
        <v>8.558052</v>
      </c>
      <c r="IH391">
        <v>0.40795989999999999</v>
      </c>
      <c r="II391">
        <v>26.634640000000001</v>
      </c>
      <c r="IJ391" s="1">
        <v>1.7112929999999998E-2</v>
      </c>
      <c r="IK391">
        <v>7.7640750000000001</v>
      </c>
      <c r="IL391">
        <v>0.410912</v>
      </c>
      <c r="IM391">
        <v>26.431429999999999</v>
      </c>
      <c r="IN391" s="1">
        <v>1.556624E-2</v>
      </c>
      <c r="IO391">
        <v>7.0429110000000001</v>
      </c>
      <c r="IP391">
        <v>0.41377399999999998</v>
      </c>
      <c r="IQ391">
        <v>26.415420000000001</v>
      </c>
      <c r="IR391" s="1">
        <v>1.415985E-2</v>
      </c>
      <c r="IS391">
        <v>6.3900569999999997</v>
      </c>
      <c r="IT391">
        <v>0.41677730000000002</v>
      </c>
      <c r="IU391">
        <v>26.534109999999998</v>
      </c>
      <c r="IV391" s="1">
        <v>1.289097E-2</v>
      </c>
      <c r="IW391">
        <v>5.80002</v>
      </c>
      <c r="IX391">
        <v>0.41970639999999998</v>
      </c>
      <c r="IY391">
        <v>26.96266</v>
      </c>
      <c r="IZ391" s="1">
        <v>1.1728519999999999E-2</v>
      </c>
      <c r="JA391">
        <v>5.2619319999999998</v>
      </c>
      <c r="JB391">
        <v>0.42249710000000001</v>
      </c>
      <c r="JC391">
        <v>26.887260000000001</v>
      </c>
      <c r="JD391" s="1">
        <v>1.065584E-2</v>
      </c>
      <c r="JE391">
        <v>4.7686349999999997</v>
      </c>
      <c r="JF391">
        <v>0.42508780000000002</v>
      </c>
      <c r="JG391">
        <v>26.814990000000002</v>
      </c>
      <c r="JH391" s="1">
        <v>9.6541560000000005E-3</v>
      </c>
      <c r="JI391">
        <v>4.310562</v>
      </c>
      <c r="JJ391">
        <v>0.42736299999999999</v>
      </c>
      <c r="JK391">
        <v>26.49868</v>
      </c>
      <c r="JL391" s="1">
        <v>8.7180309999999994E-3</v>
      </c>
      <c r="JM391">
        <v>3.8853849999999999</v>
      </c>
      <c r="JN391">
        <v>0.42935410000000002</v>
      </c>
      <c r="JO391">
        <v>26.36346</v>
      </c>
      <c r="JP391" s="1">
        <v>7.8257689999999998E-3</v>
      </c>
      <c r="JQ391">
        <v>3.4831650000000001</v>
      </c>
      <c r="JR391">
        <v>0.43099330000000002</v>
      </c>
      <c r="JS391">
        <v>26.461849999999998</v>
      </c>
      <c r="JT391" s="1">
        <v>6.968307E-3</v>
      </c>
      <c r="JU391">
        <v>3.098557</v>
      </c>
      <c r="JV391">
        <v>0.43313639999999998</v>
      </c>
      <c r="JW391">
        <v>26.68017</v>
      </c>
      <c r="JX391" s="1">
        <v>6.1427929999999997E-3</v>
      </c>
      <c r="JY391">
        <v>2.72506</v>
      </c>
      <c r="JZ391">
        <v>0.43526369999999998</v>
      </c>
      <c r="KA391">
        <v>26.873100000000001</v>
      </c>
      <c r="KB391" s="1">
        <v>5.3362569999999996E-3</v>
      </c>
      <c r="KC391">
        <v>2.3620350000000001</v>
      </c>
      <c r="KD391">
        <v>0.43717840000000002</v>
      </c>
      <c r="KE391">
        <v>27.57911</v>
      </c>
      <c r="KF391" s="1">
        <v>4.5451889999999998E-3</v>
      </c>
      <c r="KG391">
        <v>2.0087299999999999</v>
      </c>
      <c r="KH391">
        <v>0.43879020000000002</v>
      </c>
      <c r="KI391">
        <v>27.711269999999999</v>
      </c>
      <c r="KJ391" s="1">
        <v>3.779854E-3</v>
      </c>
      <c r="KK391">
        <v>1.668893</v>
      </c>
      <c r="KL391">
        <v>0.44007829999999998</v>
      </c>
      <c r="KM391">
        <v>27.803260000000002</v>
      </c>
      <c r="KN391" s="1">
        <v>3.0680360000000001E-3</v>
      </c>
      <c r="KO391">
        <v>1.3538669999999999</v>
      </c>
      <c r="KP391">
        <v>0.44167519999999999</v>
      </c>
      <c r="KQ391">
        <v>27.847819999999999</v>
      </c>
      <c r="KR391" s="1">
        <v>2.4471689999999999E-3</v>
      </c>
      <c r="KS391">
        <v>1.0780339999999999</v>
      </c>
      <c r="KT391">
        <v>0.44315529999999997</v>
      </c>
      <c r="KU391">
        <v>27.668959999999998</v>
      </c>
      <c r="KV391" s="1">
        <v>1.9413709999999999E-3</v>
      </c>
      <c r="KW391">
        <v>0.85353199999999996</v>
      </c>
      <c r="KX391">
        <v>0.44462499999999999</v>
      </c>
      <c r="KY391">
        <v>27.32695</v>
      </c>
      <c r="KZ391" s="1">
        <v>1.5574919999999999E-3</v>
      </c>
      <c r="LA391">
        <v>0.68291570000000001</v>
      </c>
      <c r="LB391">
        <v>0.44622709999999999</v>
      </c>
      <c r="LC391">
        <v>27.057780000000001</v>
      </c>
      <c r="LD391" s="1">
        <v>1.282669E-3</v>
      </c>
      <c r="LE391">
        <v>0.56051530000000005</v>
      </c>
      <c r="LF391">
        <v>0.44797910000000002</v>
      </c>
      <c r="LG391">
        <v>26.973020000000002</v>
      </c>
      <c r="LH391" s="1">
        <v>1.0940699999999999E-3</v>
      </c>
      <c r="LI391">
        <v>0.4762979</v>
      </c>
      <c r="LJ391">
        <v>0.44992969999999999</v>
      </c>
      <c r="LK391">
        <v>27.505389999999998</v>
      </c>
      <c r="LL391" s="1">
        <v>9.6652070000000003E-4</v>
      </c>
      <c r="LM391">
        <v>0.41922100000000001</v>
      </c>
      <c r="LN391">
        <v>0.45208589999999998</v>
      </c>
      <c r="LO391">
        <v>27.69726</v>
      </c>
      <c r="LP391" s="1">
        <v>8.7836329999999995E-4</v>
      </c>
      <c r="LQ391">
        <v>0.37962230000000002</v>
      </c>
      <c r="LR391">
        <v>0.45443620000000001</v>
      </c>
      <c r="LS391">
        <v>27.84205</v>
      </c>
      <c r="LT391" s="1">
        <v>8.1415009999999996E-4</v>
      </c>
      <c r="LU391">
        <v>0.35072779999999998</v>
      </c>
      <c r="LV391">
        <v>0.45696900000000001</v>
      </c>
      <c r="LW391">
        <v>28.24118</v>
      </c>
      <c r="LX391" s="1">
        <v>7.6436240000000001E-4</v>
      </c>
      <c r="LY391">
        <v>0.32827899999999999</v>
      </c>
      <c r="LZ391">
        <v>0.45978000000000002</v>
      </c>
      <c r="MA391">
        <v>28.245740000000001</v>
      </c>
      <c r="MB391" s="1">
        <v>7.2319880000000004E-4</v>
      </c>
      <c r="MC391">
        <v>0.30964730000000001</v>
      </c>
      <c r="MD391">
        <v>0.46282190000000001</v>
      </c>
      <c r="ME391">
        <v>27.957519999999999</v>
      </c>
      <c r="MF391" s="1">
        <v>6.8736069999999995E-4</v>
      </c>
      <c r="MG391">
        <v>0.29335939999999999</v>
      </c>
      <c r="MH391">
        <v>0.46611950000000002</v>
      </c>
      <c r="MI391">
        <v>27.820119999999999</v>
      </c>
      <c r="MJ391" s="1">
        <v>6.5487819999999997E-4</v>
      </c>
      <c r="MK391">
        <v>0.27857850000000001</v>
      </c>
      <c r="ML391">
        <v>0.46964139999999999</v>
      </c>
      <c r="MM391">
        <v>28.010999999999999</v>
      </c>
      <c r="MN391" s="1">
        <v>6.2487770000000005E-4</v>
      </c>
      <c r="MO391">
        <v>0.26490059999999999</v>
      </c>
      <c r="MP391">
        <v>0.47349989999999997</v>
      </c>
      <c r="MQ391">
        <v>28.639769999999999</v>
      </c>
      <c r="MR391" s="1">
        <v>5.9701540000000003E-4</v>
      </c>
      <c r="MS391">
        <v>0.25214449999999999</v>
      </c>
      <c r="MT391">
        <v>0.4775877</v>
      </c>
      <c r="MU391">
        <v>29.064550000000001</v>
      </c>
      <c r="MV391" s="1">
        <v>5.7084669999999998E-4</v>
      </c>
      <c r="MW391">
        <v>0.24011579999999999</v>
      </c>
      <c r="MX391">
        <v>0.48198079999999999</v>
      </c>
      <c r="MY391">
        <v>29.143750000000001</v>
      </c>
      <c r="MZ391" s="1">
        <v>5.4613199999999995E-4</v>
      </c>
      <c r="NA391">
        <v>0.22875219999999999</v>
      </c>
      <c r="NB391">
        <v>0.48664049999999998</v>
      </c>
      <c r="NC391">
        <v>29.174099999999999</v>
      </c>
      <c r="ND391" s="1">
        <v>5.2281569999999996E-4</v>
      </c>
      <c r="NE391">
        <v>0.21800729999999999</v>
      </c>
      <c r="NF391">
        <v>0.4912725</v>
      </c>
      <c r="NG391">
        <v>28.806640000000002</v>
      </c>
      <c r="NH391" s="1">
        <v>5.0047139999999997E-4</v>
      </c>
      <c r="NI391">
        <v>0.2077521</v>
      </c>
      <c r="NJ391">
        <v>0.49124370000000001</v>
      </c>
      <c r="NK391">
        <v>28.418990000000001</v>
      </c>
      <c r="NL391" s="1">
        <v>4.791547E-4</v>
      </c>
      <c r="NM391">
        <v>0.1990326</v>
      </c>
      <c r="NN391">
        <v>0.49130770000000001</v>
      </c>
      <c r="NO391">
        <v>28.262060000000002</v>
      </c>
      <c r="NP391" s="1">
        <v>4.591617E-4</v>
      </c>
      <c r="NQ391">
        <v>0.1908649</v>
      </c>
      <c r="NR391">
        <v>0.49132769999999998</v>
      </c>
      <c r="NS391">
        <v>28.193339999999999</v>
      </c>
      <c r="NT391" s="1">
        <v>4.4006070000000001E-4</v>
      </c>
      <c r="NU391">
        <v>0.1830727</v>
      </c>
      <c r="NV391">
        <v>0.49138110000000002</v>
      </c>
      <c r="NW391">
        <v>28.253969999999999</v>
      </c>
      <c r="NX391" s="1">
        <v>4.2196079999999998E-4</v>
      </c>
      <c r="NY391">
        <v>0.17566090000000001</v>
      </c>
      <c r="NZ391">
        <v>0.49163610000000002</v>
      </c>
      <c r="OA391">
        <v>28.444990000000001</v>
      </c>
      <c r="OB391" s="1">
        <v>4.0469840000000002E-4</v>
      </c>
      <c r="OC391">
        <v>0.16854269999999999</v>
      </c>
      <c r="OD391">
        <v>0.49214069999999999</v>
      </c>
      <c r="OE391">
        <v>28.225470000000001</v>
      </c>
      <c r="OF391" s="1">
        <v>3.8836490000000002E-4</v>
      </c>
      <c r="OG391">
        <v>0.16169500000000001</v>
      </c>
      <c r="OH391">
        <v>0.49295830000000002</v>
      </c>
      <c r="OI391">
        <v>27.907450000000001</v>
      </c>
      <c r="OJ391" s="1">
        <v>3.7285969999999998E-4</v>
      </c>
      <c r="OK391">
        <v>0.15510760000000001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0.1697613</v>
      </c>
      <c r="G392">
        <v>26.773679999999999</v>
      </c>
      <c r="H392">
        <v>0</v>
      </c>
      <c r="I392">
        <v>0</v>
      </c>
      <c r="J392">
        <v>0.1647931</v>
      </c>
      <c r="K392">
        <v>26.48227</v>
      </c>
      <c r="L392">
        <v>0</v>
      </c>
      <c r="M392">
        <v>0</v>
      </c>
      <c r="N392">
        <v>0.16014500000000001</v>
      </c>
      <c r="O392">
        <v>26.461980000000001</v>
      </c>
      <c r="P392">
        <v>0</v>
      </c>
      <c r="Q392">
        <v>0</v>
      </c>
      <c r="R392">
        <v>0.15601970000000001</v>
      </c>
      <c r="S392">
        <v>25.967860000000002</v>
      </c>
      <c r="T392">
        <v>0</v>
      </c>
      <c r="U392">
        <v>0</v>
      </c>
      <c r="V392">
        <v>0.1528409</v>
      </c>
      <c r="W392">
        <v>25.609459999999999</v>
      </c>
      <c r="X392">
        <v>0</v>
      </c>
      <c r="Y392">
        <v>0</v>
      </c>
      <c r="Z392">
        <v>0.15035280000000001</v>
      </c>
      <c r="AA392">
        <v>25.355830000000001</v>
      </c>
      <c r="AB392">
        <v>0</v>
      </c>
      <c r="AC392">
        <v>0</v>
      </c>
      <c r="AD392">
        <v>0.15000820000000001</v>
      </c>
      <c r="AE392">
        <v>25.204969999999999</v>
      </c>
      <c r="AF392">
        <v>0</v>
      </c>
      <c r="AG392">
        <v>0</v>
      </c>
      <c r="AH392">
        <v>0.1496518</v>
      </c>
      <c r="AI392">
        <v>25.064260000000001</v>
      </c>
      <c r="AJ392">
        <v>0</v>
      </c>
      <c r="AK392">
        <v>0</v>
      </c>
      <c r="AL392">
        <v>0.1493603</v>
      </c>
      <c r="AM392">
        <v>25.377600000000001</v>
      </c>
      <c r="AN392">
        <v>0</v>
      </c>
      <c r="AO392">
        <v>0</v>
      </c>
      <c r="AP392">
        <v>0.14904300000000001</v>
      </c>
      <c r="AQ392">
        <v>25.181529999999999</v>
      </c>
      <c r="AR392">
        <v>0</v>
      </c>
      <c r="AS392">
        <v>0</v>
      </c>
      <c r="AT392">
        <v>0.1486469</v>
      </c>
      <c r="AU392">
        <v>24.981290000000001</v>
      </c>
      <c r="AV392">
        <v>0</v>
      </c>
      <c r="AW392">
        <v>0</v>
      </c>
      <c r="AX392">
        <v>0.14819879999999999</v>
      </c>
      <c r="AY392">
        <v>24.689029999999999</v>
      </c>
      <c r="AZ392">
        <v>0</v>
      </c>
      <c r="BA392">
        <v>0</v>
      </c>
      <c r="BB392">
        <v>0.14764930000000001</v>
      </c>
      <c r="BC392">
        <v>24.37425</v>
      </c>
      <c r="BD392">
        <v>0</v>
      </c>
      <c r="BE392">
        <v>0</v>
      </c>
      <c r="BF392">
        <v>0.1470101</v>
      </c>
      <c r="BG392">
        <v>24.118480000000002</v>
      </c>
      <c r="BH392">
        <v>0</v>
      </c>
      <c r="BI392">
        <v>0</v>
      </c>
      <c r="BJ392">
        <v>0.1463535</v>
      </c>
      <c r="BK392">
        <v>24.114730000000002</v>
      </c>
      <c r="BL392">
        <v>0</v>
      </c>
      <c r="BM392">
        <v>0</v>
      </c>
      <c r="BN392">
        <v>0.14563380000000001</v>
      </c>
      <c r="BO392">
        <v>24.444870000000002</v>
      </c>
      <c r="BP392">
        <v>0</v>
      </c>
      <c r="BQ392">
        <v>0</v>
      </c>
      <c r="BR392">
        <v>0.14488319999999999</v>
      </c>
      <c r="BS392">
        <v>24.93835</v>
      </c>
      <c r="BT392">
        <v>0</v>
      </c>
      <c r="BU392">
        <v>0</v>
      </c>
      <c r="BV392">
        <v>0.14419299999999999</v>
      </c>
      <c r="BW392">
        <v>25.350249999999999</v>
      </c>
      <c r="BX392">
        <v>0</v>
      </c>
      <c r="BY392">
        <v>0</v>
      </c>
      <c r="BZ392">
        <v>0.14355960000000001</v>
      </c>
      <c r="CA392">
        <v>25.502520000000001</v>
      </c>
      <c r="CB392">
        <v>0</v>
      </c>
      <c r="CC392">
        <v>0</v>
      </c>
      <c r="CD392">
        <v>0.14293610000000001</v>
      </c>
      <c r="CE392">
        <v>25.116800000000001</v>
      </c>
      <c r="CF392">
        <v>4.6332850000000003E-31</v>
      </c>
      <c r="CG392">
        <v>5.6311459999999998E-28</v>
      </c>
      <c r="CH392">
        <v>0.14235539999999999</v>
      </c>
      <c r="CI392">
        <v>24.726030000000002</v>
      </c>
      <c r="CJ392">
        <v>1.671878E-25</v>
      </c>
      <c r="CK392">
        <v>2.03838E-22</v>
      </c>
      <c r="CL392">
        <v>0.14240990000000001</v>
      </c>
      <c r="CM392">
        <v>24.52553</v>
      </c>
      <c r="CN392" s="1">
        <v>2.301915E-18</v>
      </c>
      <c r="CO392" s="1">
        <v>2.8174390000000001E-15</v>
      </c>
      <c r="CP392">
        <v>0.14430770000000001</v>
      </c>
      <c r="CQ392">
        <v>24.489930000000001</v>
      </c>
      <c r="CR392" s="1">
        <v>8.2128199999999995E-14</v>
      </c>
      <c r="CS392" s="1">
        <v>9.9991110000000003E-11</v>
      </c>
      <c r="CT392">
        <v>0.146478</v>
      </c>
      <c r="CU392">
        <v>24.885120000000001</v>
      </c>
      <c r="CV392" s="1">
        <v>1.744397E-10</v>
      </c>
      <c r="CW392" s="1">
        <v>2.114994E-7</v>
      </c>
      <c r="CX392">
        <v>0.1490252</v>
      </c>
      <c r="CY392">
        <v>25.397010000000002</v>
      </c>
      <c r="CZ392" s="1">
        <v>7.2244210000000002E-8</v>
      </c>
      <c r="DA392" s="1">
        <v>8.6994070000000006E-5</v>
      </c>
      <c r="DB392">
        <v>0.15184819999999999</v>
      </c>
      <c r="DC392">
        <v>25.502479999999998</v>
      </c>
      <c r="DD392" s="1">
        <v>9.4326500000000002E-6</v>
      </c>
      <c r="DE392" s="1">
        <v>1.1270809999999999E-2</v>
      </c>
      <c r="DF392">
        <v>0.15503819999999999</v>
      </c>
      <c r="DG392">
        <v>25.485910000000001</v>
      </c>
      <c r="DH392" s="1">
        <v>4.9449159999999999E-4</v>
      </c>
      <c r="DI392" s="1">
        <v>0.58681419999999995</v>
      </c>
      <c r="DJ392">
        <v>0.1588319</v>
      </c>
      <c r="DK392">
        <v>25.043980000000001</v>
      </c>
      <c r="DL392" s="1">
        <v>1.218377E-2</v>
      </c>
      <c r="DM392" s="1">
        <v>14.32274</v>
      </c>
      <c r="DN392">
        <v>0.16361239999999999</v>
      </c>
      <c r="DO392">
        <v>24.789570000000001</v>
      </c>
      <c r="DP392" s="1">
        <v>0.16688700000000001</v>
      </c>
      <c r="DQ392" s="1">
        <v>183.95750000000001</v>
      </c>
      <c r="DR392">
        <v>0.1693644</v>
      </c>
      <c r="DS392">
        <v>24.579280000000001</v>
      </c>
      <c r="DT392" s="1">
        <v>1.2977559999999999</v>
      </c>
      <c r="DU392" s="1">
        <v>1351.7809999999999</v>
      </c>
      <c r="DV392">
        <v>0.17609349999999999</v>
      </c>
      <c r="DW392">
        <v>24.38137</v>
      </c>
      <c r="DX392" s="1">
        <v>6.0962149999999999</v>
      </c>
      <c r="DY392">
        <v>6095.5410000000002</v>
      </c>
      <c r="DZ392">
        <v>0.18404309999999999</v>
      </c>
      <c r="EA392">
        <v>24.565850000000001</v>
      </c>
      <c r="EB392" s="1">
        <v>18.338660000000001</v>
      </c>
      <c r="EC392">
        <v>17799.97</v>
      </c>
      <c r="ED392">
        <v>0.19330349999999999</v>
      </c>
      <c r="EE392">
        <v>24.750330000000002</v>
      </c>
      <c r="EF392">
        <v>37.429859999999998</v>
      </c>
      <c r="EG392">
        <v>35537.480000000003</v>
      </c>
      <c r="EH392">
        <v>0.20410320000000001</v>
      </c>
      <c r="EI392">
        <v>24.849460000000001</v>
      </c>
      <c r="EJ392">
        <v>54.679229999999997</v>
      </c>
      <c r="EK392">
        <v>51057.15</v>
      </c>
      <c r="EL392">
        <v>0.21674750000000001</v>
      </c>
      <c r="EM392">
        <v>24.796610000000001</v>
      </c>
      <c r="EN392">
        <v>59.801270000000002</v>
      </c>
      <c r="EO392">
        <v>55139.98</v>
      </c>
      <c r="EP392">
        <v>0.23179279999999999</v>
      </c>
      <c r="EQ392">
        <v>24.41236</v>
      </c>
      <c r="ER392">
        <v>51.028799999999997</v>
      </c>
      <c r="ES392">
        <v>46613.91</v>
      </c>
      <c r="ET392">
        <v>0.25016119999999997</v>
      </c>
      <c r="EU392">
        <v>23.990590000000001</v>
      </c>
      <c r="EV392">
        <v>34.969259999999998</v>
      </c>
      <c r="EW392">
        <v>31705.37</v>
      </c>
      <c r="EX392">
        <v>0.27233550000000001</v>
      </c>
      <c r="EY392">
        <v>23.825620000000001</v>
      </c>
      <c r="EZ392">
        <v>19.875389999999999</v>
      </c>
      <c r="FA392">
        <v>17922.759999999998</v>
      </c>
      <c r="FB392">
        <v>0.30024079999999997</v>
      </c>
      <c r="FC392">
        <v>24.011990000000001</v>
      </c>
      <c r="FD392">
        <v>9.6423880000000004</v>
      </c>
      <c r="FE392">
        <v>8653.8379999999997</v>
      </c>
      <c r="FF392">
        <v>0.32506499999999999</v>
      </c>
      <c r="FG392">
        <v>24.808610000000002</v>
      </c>
      <c r="FH392">
        <v>4.1219049999999999</v>
      </c>
      <c r="FI392">
        <v>3675.7260000000001</v>
      </c>
      <c r="FJ392">
        <v>0.33421830000000002</v>
      </c>
      <c r="FK392">
        <v>24.999559999999999</v>
      </c>
      <c r="FL392">
        <v>1.657546</v>
      </c>
      <c r="FM392">
        <v>1454.1590000000001</v>
      </c>
      <c r="FN392">
        <v>0.34292159999999999</v>
      </c>
      <c r="FO392">
        <v>24.993480000000002</v>
      </c>
      <c r="FP392">
        <v>0.655304</v>
      </c>
      <c r="FQ392">
        <v>554.29960000000005</v>
      </c>
      <c r="FR392">
        <v>0.35357709999999998</v>
      </c>
      <c r="FS392">
        <v>24.812059999999999</v>
      </c>
      <c r="FT392">
        <v>0.27538370000000001</v>
      </c>
      <c r="FU392">
        <v>217.91409999999999</v>
      </c>
      <c r="FV392">
        <v>0.36773440000000002</v>
      </c>
      <c r="FW392">
        <v>24.55264</v>
      </c>
      <c r="FX392">
        <v>0.13830020000000001</v>
      </c>
      <c r="FY392">
        <v>98.883629999999997</v>
      </c>
      <c r="FZ392">
        <v>0.38300790000000001</v>
      </c>
      <c r="GA392">
        <v>24.344909999999999</v>
      </c>
      <c r="GB392">
        <v>8.9421260000000002E-2</v>
      </c>
      <c r="GC392">
        <v>56.17671</v>
      </c>
      <c r="GD392">
        <v>0.39955420000000003</v>
      </c>
      <c r="GE392">
        <v>24.27195</v>
      </c>
      <c r="GF392">
        <v>7.0778850000000004E-2</v>
      </c>
      <c r="GG392">
        <v>39.760959999999997</v>
      </c>
      <c r="GH392">
        <v>0.41727959999999997</v>
      </c>
      <c r="GI392">
        <v>24.443210000000001</v>
      </c>
      <c r="GJ392">
        <v>6.1908289999999998E-2</v>
      </c>
      <c r="GK392">
        <v>32.057830000000003</v>
      </c>
      <c r="GL392">
        <v>0.43616310000000003</v>
      </c>
      <c r="GM392">
        <v>25.240159999999999</v>
      </c>
      <c r="GN392">
        <v>5.5917229999999998E-2</v>
      </c>
      <c r="GO392">
        <v>27.168369999999999</v>
      </c>
      <c r="GP392">
        <v>0.45765309999999998</v>
      </c>
      <c r="GQ392">
        <v>25.516369999999998</v>
      </c>
      <c r="GR392">
        <v>5.0852939999999999E-2</v>
      </c>
      <c r="GS392">
        <v>23.262360000000001</v>
      </c>
      <c r="GT392">
        <v>0.48249789999999998</v>
      </c>
      <c r="GU392">
        <v>25.58869</v>
      </c>
      <c r="GV392">
        <v>4.6154290000000001E-2</v>
      </c>
      <c r="GW392">
        <v>19.816389999999998</v>
      </c>
      <c r="GX392">
        <v>0.51059350000000003</v>
      </c>
      <c r="GY392">
        <v>25.73958</v>
      </c>
      <c r="GZ392" s="1">
        <v>4.1826599999999999E-2</v>
      </c>
      <c r="HA392">
        <v>16.778590000000001</v>
      </c>
      <c r="HB392">
        <v>0.54265379999999996</v>
      </c>
      <c r="HC392">
        <v>25.617540000000002</v>
      </c>
      <c r="HD392" s="1">
        <v>3.7903560000000003E-2</v>
      </c>
      <c r="HE392">
        <v>14.12659</v>
      </c>
      <c r="HF392">
        <v>0.57896179999999997</v>
      </c>
      <c r="HG392">
        <v>25.503540000000001</v>
      </c>
      <c r="HH392" s="1">
        <v>3.4403040000000003E-2</v>
      </c>
      <c r="HI392">
        <v>11.830220000000001</v>
      </c>
      <c r="HJ392">
        <v>0.61924380000000001</v>
      </c>
      <c r="HK392">
        <v>25.598210000000002</v>
      </c>
      <c r="HL392" s="1">
        <v>3.1168189999999998E-2</v>
      </c>
      <c r="HM392">
        <v>9.8268590000000007</v>
      </c>
      <c r="HN392">
        <v>0.66360359999999996</v>
      </c>
      <c r="HO392">
        <v>25.809950000000001</v>
      </c>
      <c r="HP392" s="1">
        <v>2.8228179999999999E-2</v>
      </c>
      <c r="HQ392">
        <v>8.1005230000000008</v>
      </c>
      <c r="HR392">
        <v>0.71142229999999995</v>
      </c>
      <c r="HS392">
        <v>26.44584</v>
      </c>
      <c r="HT392" s="1">
        <v>2.55675E-2</v>
      </c>
      <c r="HU392">
        <v>6.6210100000000001</v>
      </c>
      <c r="HV392">
        <v>0.71483609999999997</v>
      </c>
      <c r="HW392">
        <v>26.79374</v>
      </c>
      <c r="HX392" s="1">
        <v>2.310386E-2</v>
      </c>
      <c r="HY392">
        <v>5.4981450000000001</v>
      </c>
      <c r="HZ392">
        <v>0.71062479999999995</v>
      </c>
      <c r="IA392">
        <v>26.761869999999998</v>
      </c>
      <c r="IB392" s="1">
        <v>2.094971E-2</v>
      </c>
      <c r="IC392">
        <v>4.7578659999999999</v>
      </c>
      <c r="ID392">
        <v>0.70761079999999998</v>
      </c>
      <c r="IE392">
        <v>26.84102</v>
      </c>
      <c r="IF392" s="1">
        <v>1.9045050000000001E-2</v>
      </c>
      <c r="IG392">
        <v>4.3355940000000004</v>
      </c>
      <c r="IH392">
        <v>0.70410450000000002</v>
      </c>
      <c r="II392">
        <v>26.574280000000002</v>
      </c>
      <c r="IJ392" s="1">
        <v>1.733316E-2</v>
      </c>
      <c r="IK392">
        <v>3.9604720000000002</v>
      </c>
      <c r="IL392">
        <v>0.70052440000000005</v>
      </c>
      <c r="IM392">
        <v>26.333500000000001</v>
      </c>
      <c r="IN392" s="1">
        <v>1.576431E-2</v>
      </c>
      <c r="IO392">
        <v>3.6169440000000002</v>
      </c>
      <c r="IP392">
        <v>0.69724620000000004</v>
      </c>
      <c r="IQ392">
        <v>26.300270000000001</v>
      </c>
      <c r="IR392" s="1">
        <v>1.43374E-2</v>
      </c>
      <c r="IS392">
        <v>3.302473</v>
      </c>
      <c r="IT392">
        <v>0.69448390000000004</v>
      </c>
      <c r="IU392">
        <v>26.426729999999999</v>
      </c>
      <c r="IV392" s="1">
        <v>1.30516E-2</v>
      </c>
      <c r="IW392">
        <v>3.0159479999999999</v>
      </c>
      <c r="IX392">
        <v>0.69188260000000001</v>
      </c>
      <c r="IY392">
        <v>26.906559999999999</v>
      </c>
      <c r="IZ392" s="1">
        <v>1.187353E-2</v>
      </c>
      <c r="JA392">
        <v>2.7523119999999999</v>
      </c>
      <c r="JB392">
        <v>0.68943069999999995</v>
      </c>
      <c r="JC392">
        <v>26.859770000000001</v>
      </c>
      <c r="JD392" s="1">
        <v>1.078756E-2</v>
      </c>
      <c r="JE392">
        <v>2.508426</v>
      </c>
      <c r="JF392">
        <v>0.68722300000000003</v>
      </c>
      <c r="JG392">
        <v>26.814990000000002</v>
      </c>
      <c r="JH392" s="1">
        <v>9.7756300000000004E-3</v>
      </c>
      <c r="JI392">
        <v>2.2798039999999999</v>
      </c>
      <c r="JJ392">
        <v>0.68516560000000004</v>
      </c>
      <c r="JK392">
        <v>26.48977</v>
      </c>
      <c r="JL392" s="1">
        <v>8.8291700000000008E-3</v>
      </c>
      <c r="JM392">
        <v>2.0649410000000001</v>
      </c>
      <c r="JN392">
        <v>0.68334729999999999</v>
      </c>
      <c r="JO392">
        <v>26.34742</v>
      </c>
      <c r="JP392" s="1">
        <v>7.9305179999999992E-3</v>
      </c>
      <c r="JQ392">
        <v>1.8599410000000001</v>
      </c>
      <c r="JR392">
        <v>0.68192589999999997</v>
      </c>
      <c r="JS392">
        <v>26.43927</v>
      </c>
      <c r="JT392" s="1">
        <v>7.0677379999999996E-3</v>
      </c>
      <c r="JU392">
        <v>1.66137</v>
      </c>
      <c r="JV392">
        <v>0.68198530000000002</v>
      </c>
      <c r="JW392">
        <v>26.64547</v>
      </c>
      <c r="JX392" s="1">
        <v>6.2393029999999999E-3</v>
      </c>
      <c r="JY392">
        <v>1.466526</v>
      </c>
      <c r="JZ392">
        <v>0.68200780000000005</v>
      </c>
      <c r="KA392">
        <v>26.833880000000001</v>
      </c>
      <c r="KB392" s="1">
        <v>5.4292460000000004E-3</v>
      </c>
      <c r="KC392">
        <v>1.276316</v>
      </c>
      <c r="KD392">
        <v>0.68209679999999995</v>
      </c>
      <c r="KE392">
        <v>27.573550000000001</v>
      </c>
      <c r="KF392" s="1">
        <v>4.6351120000000003E-3</v>
      </c>
      <c r="KG392">
        <v>1.0900669999999999</v>
      </c>
      <c r="KH392">
        <v>0.68216350000000003</v>
      </c>
      <c r="KI392">
        <v>27.711290000000002</v>
      </c>
      <c r="KJ392" s="1">
        <v>3.8648559999999998E-3</v>
      </c>
      <c r="KK392">
        <v>0.90949970000000002</v>
      </c>
      <c r="KL392">
        <v>0.68215700000000001</v>
      </c>
      <c r="KM392">
        <v>27.81147</v>
      </c>
      <c r="KN392" s="1">
        <v>3.1449310000000001E-3</v>
      </c>
      <c r="KO392">
        <v>0.74059350000000002</v>
      </c>
      <c r="KP392">
        <v>0.68267849999999997</v>
      </c>
      <c r="KQ392">
        <v>27.839449999999999</v>
      </c>
      <c r="KR392" s="1">
        <v>2.5125059999999999E-3</v>
      </c>
      <c r="KS392">
        <v>0.59129120000000002</v>
      </c>
      <c r="KT392">
        <v>0.68267409999999995</v>
      </c>
      <c r="KU392">
        <v>27.663260000000001</v>
      </c>
      <c r="KV392" s="1">
        <v>1.9930410000000001E-3</v>
      </c>
      <c r="KW392">
        <v>0.46891949999999999</v>
      </c>
      <c r="KX392">
        <v>0.68245199999999995</v>
      </c>
      <c r="KY392">
        <v>27.306560000000001</v>
      </c>
      <c r="KZ392" s="1">
        <v>1.595784E-3</v>
      </c>
      <c r="LA392">
        <v>0.37522739999999999</v>
      </c>
      <c r="LB392">
        <v>0.68208009999999997</v>
      </c>
      <c r="LC392">
        <v>27.029520000000002</v>
      </c>
      <c r="LD392" s="1">
        <v>1.309721E-3</v>
      </c>
      <c r="LE392">
        <v>0.30769039999999998</v>
      </c>
      <c r="LF392">
        <v>0.68152959999999996</v>
      </c>
      <c r="LG392">
        <v>26.94247</v>
      </c>
      <c r="LH392" s="1">
        <v>1.112619E-3</v>
      </c>
      <c r="LI392">
        <v>0.26114540000000003</v>
      </c>
      <c r="LJ392">
        <v>0.68087569999999997</v>
      </c>
      <c r="LK392">
        <v>27.505410000000001</v>
      </c>
      <c r="LL392" s="1">
        <v>9.7930299999999994E-4</v>
      </c>
      <c r="LM392">
        <v>0.2297139</v>
      </c>
      <c r="LN392">
        <v>0.68012600000000001</v>
      </c>
      <c r="LO392">
        <v>27.702269999999999</v>
      </c>
      <c r="LP392" s="1">
        <v>8.8755360000000001E-4</v>
      </c>
      <c r="LQ392">
        <v>0.2081305</v>
      </c>
      <c r="LR392">
        <v>0.67922070000000001</v>
      </c>
      <c r="LS392">
        <v>27.839780000000001</v>
      </c>
      <c r="LT392" s="1">
        <v>8.211742E-4</v>
      </c>
      <c r="LU392">
        <v>0.192607</v>
      </c>
      <c r="LV392">
        <v>0.67821670000000001</v>
      </c>
      <c r="LW392">
        <v>28.227209999999999</v>
      </c>
      <c r="LX392" s="1">
        <v>7.7008600000000001E-4</v>
      </c>
      <c r="LY392">
        <v>0.1807366</v>
      </c>
      <c r="LZ392">
        <v>0.67713369999999995</v>
      </c>
      <c r="MA392">
        <v>28.22298</v>
      </c>
      <c r="MB392" s="1">
        <v>7.2815830000000001E-4</v>
      </c>
      <c r="MC392">
        <v>0.17105129999999999</v>
      </c>
      <c r="MD392">
        <v>0.67591299999999999</v>
      </c>
      <c r="ME392">
        <v>27.89555</v>
      </c>
      <c r="MF392" s="1">
        <v>6.9184330000000003E-4</v>
      </c>
      <c r="MG392">
        <v>0.1626909</v>
      </c>
      <c r="MH392">
        <v>0.67462560000000005</v>
      </c>
      <c r="MI392">
        <v>27.744599999999998</v>
      </c>
      <c r="MJ392" s="1">
        <v>6.5901070000000004E-4</v>
      </c>
      <c r="MK392">
        <v>0.15516579999999999</v>
      </c>
      <c r="ML392">
        <v>0.67334119999999997</v>
      </c>
      <c r="MM392">
        <v>27.926269999999999</v>
      </c>
      <c r="MN392" s="1">
        <v>6.2879190000000005E-4</v>
      </c>
      <c r="MO392">
        <v>0.14824560000000001</v>
      </c>
      <c r="MP392">
        <v>0.67192830000000003</v>
      </c>
      <c r="MQ392">
        <v>28.59179</v>
      </c>
      <c r="MR392" s="1">
        <v>6.0068630000000001E-4</v>
      </c>
      <c r="MS392">
        <v>0.14182310000000001</v>
      </c>
      <c r="MT392">
        <v>0.67048140000000001</v>
      </c>
      <c r="MU392">
        <v>29.031659999999999</v>
      </c>
      <c r="MV392" s="1">
        <v>5.7432700000000002E-4</v>
      </c>
      <c r="MW392">
        <v>0.13578090000000001</v>
      </c>
      <c r="MX392">
        <v>0.66910400000000003</v>
      </c>
      <c r="MY392">
        <v>29.11243</v>
      </c>
      <c r="MZ392" s="1">
        <v>5.4947609999999995E-4</v>
      </c>
      <c r="NA392">
        <v>0.13008690000000001</v>
      </c>
      <c r="NB392">
        <v>0.66766289999999995</v>
      </c>
      <c r="NC392">
        <v>29.138750000000002</v>
      </c>
      <c r="ND392" s="1">
        <v>5.2601009999999997E-4</v>
      </c>
      <c r="NE392">
        <v>0.12470630000000001</v>
      </c>
      <c r="NF392">
        <v>0.66637000000000002</v>
      </c>
      <c r="NG392">
        <v>28.76</v>
      </c>
      <c r="NH392" s="1">
        <v>5.0354200000000005E-4</v>
      </c>
      <c r="NI392">
        <v>0.11952939999999999</v>
      </c>
      <c r="NJ392">
        <v>0.66491730000000004</v>
      </c>
      <c r="NK392">
        <v>28.339459999999999</v>
      </c>
      <c r="NL392" s="1">
        <v>4.8181329999999998E-4</v>
      </c>
      <c r="NM392">
        <v>0.1145084</v>
      </c>
      <c r="NN392">
        <v>0.66357080000000002</v>
      </c>
      <c r="NO392">
        <v>28.165710000000001</v>
      </c>
      <c r="NP392" s="1">
        <v>4.616488E-4</v>
      </c>
      <c r="NQ392">
        <v>0.1098406</v>
      </c>
      <c r="NR392">
        <v>0.66226479999999999</v>
      </c>
      <c r="NS392">
        <v>28.103660000000001</v>
      </c>
      <c r="NT392" s="1">
        <v>4.4245409999999998E-4</v>
      </c>
      <c r="NU392">
        <v>0.10539229999999999</v>
      </c>
      <c r="NV392">
        <v>0.66102030000000001</v>
      </c>
      <c r="NW392">
        <v>28.173850000000002</v>
      </c>
      <c r="NX392" s="1">
        <v>4.2425399999999999E-4</v>
      </c>
      <c r="NY392">
        <v>0.1011533</v>
      </c>
      <c r="NZ392">
        <v>0.66000630000000005</v>
      </c>
      <c r="OA392">
        <v>28.403600000000001</v>
      </c>
      <c r="OB392" s="1">
        <v>4.0694979999999998E-4</v>
      </c>
      <c r="OC392">
        <v>9.7126980000000002E-2</v>
      </c>
      <c r="OD392">
        <v>0.65955299999999994</v>
      </c>
      <c r="OE392">
        <v>28.161239999999999</v>
      </c>
      <c r="OF392" s="1">
        <v>3.9050979999999999E-4</v>
      </c>
      <c r="OG392">
        <v>9.3173859999999997E-2</v>
      </c>
      <c r="OH392">
        <v>0.65920429999999997</v>
      </c>
      <c r="OI392">
        <v>27.8476</v>
      </c>
      <c r="OJ392" s="1">
        <v>3.7488389999999999E-4</v>
      </c>
      <c r="OK392">
        <v>8.9422580000000002E-2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0.1490998</v>
      </c>
      <c r="G393">
        <v>26.864039999999999</v>
      </c>
      <c r="H393">
        <v>0</v>
      </c>
      <c r="I393">
        <v>0</v>
      </c>
      <c r="J393">
        <v>0.14911579999999999</v>
      </c>
      <c r="K393">
        <v>26.581790000000002</v>
      </c>
      <c r="L393">
        <v>0</v>
      </c>
      <c r="M393">
        <v>0</v>
      </c>
      <c r="N393">
        <v>0.14904729999999999</v>
      </c>
      <c r="O393">
        <v>26.563669999999998</v>
      </c>
      <c r="P393">
        <v>0</v>
      </c>
      <c r="Q393">
        <v>0</v>
      </c>
      <c r="R393">
        <v>0.14902019999999999</v>
      </c>
      <c r="S393">
        <v>26.047699999999999</v>
      </c>
      <c r="T393">
        <v>0</v>
      </c>
      <c r="U393">
        <v>0</v>
      </c>
      <c r="V393">
        <v>0.1491673</v>
      </c>
      <c r="W393">
        <v>25.664870000000001</v>
      </c>
      <c r="X393">
        <v>0</v>
      </c>
      <c r="Y393">
        <v>0</v>
      </c>
      <c r="Z393">
        <v>0.1492627</v>
      </c>
      <c r="AA393">
        <v>25.391819999999999</v>
      </c>
      <c r="AB393">
        <v>0</v>
      </c>
      <c r="AC393">
        <v>0</v>
      </c>
      <c r="AD393">
        <v>0.14929600000000001</v>
      </c>
      <c r="AE393">
        <v>25.24043</v>
      </c>
      <c r="AF393">
        <v>0</v>
      </c>
      <c r="AG393">
        <v>0</v>
      </c>
      <c r="AH393">
        <v>0.14928379999999999</v>
      </c>
      <c r="AI393">
        <v>25.110250000000001</v>
      </c>
      <c r="AJ393">
        <v>0</v>
      </c>
      <c r="AK393">
        <v>0</v>
      </c>
      <c r="AL393">
        <v>0.14930840000000001</v>
      </c>
      <c r="AM393">
        <v>25.453600000000002</v>
      </c>
      <c r="AN393">
        <v>0</v>
      </c>
      <c r="AO393">
        <v>0</v>
      </c>
      <c r="AP393">
        <v>0.149258</v>
      </c>
      <c r="AQ393">
        <v>25.25891</v>
      </c>
      <c r="AR393">
        <v>0</v>
      </c>
      <c r="AS393">
        <v>0</v>
      </c>
      <c r="AT393">
        <v>0.14908669999999999</v>
      </c>
      <c r="AU393">
        <v>25.055669999999999</v>
      </c>
      <c r="AV393">
        <v>0</v>
      </c>
      <c r="AW393">
        <v>0</v>
      </c>
      <c r="AX393">
        <v>0.14879210000000001</v>
      </c>
      <c r="AY393">
        <v>24.76079</v>
      </c>
      <c r="AZ393">
        <v>0</v>
      </c>
      <c r="BA393">
        <v>0</v>
      </c>
      <c r="BB393">
        <v>0.14834600000000001</v>
      </c>
      <c r="BC393">
        <v>24.436119999999999</v>
      </c>
      <c r="BD393">
        <v>0</v>
      </c>
      <c r="BE393">
        <v>0</v>
      </c>
      <c r="BF393">
        <v>0.1477637</v>
      </c>
      <c r="BG393">
        <v>24.17586</v>
      </c>
      <c r="BH393">
        <v>0</v>
      </c>
      <c r="BI393">
        <v>0</v>
      </c>
      <c r="BJ393">
        <v>0.14709820000000001</v>
      </c>
      <c r="BK393">
        <v>24.17812</v>
      </c>
      <c r="BL393">
        <v>0</v>
      </c>
      <c r="BM393">
        <v>0</v>
      </c>
      <c r="BN393">
        <v>0.14634340000000001</v>
      </c>
      <c r="BO393">
        <v>24.5304</v>
      </c>
      <c r="BP393">
        <v>0</v>
      </c>
      <c r="BQ393">
        <v>0</v>
      </c>
      <c r="BR393">
        <v>0.14550189999999999</v>
      </c>
      <c r="BS393">
        <v>25.047789999999999</v>
      </c>
      <c r="BT393">
        <v>0</v>
      </c>
      <c r="BU393">
        <v>0</v>
      </c>
      <c r="BV393">
        <v>0.1446712</v>
      </c>
      <c r="BW393">
        <v>25.469329999999999</v>
      </c>
      <c r="BX393">
        <v>0</v>
      </c>
      <c r="BY393">
        <v>0</v>
      </c>
      <c r="BZ393">
        <v>0.1438518</v>
      </c>
      <c r="CA393">
        <v>25.612950000000001</v>
      </c>
      <c r="CB393">
        <v>0</v>
      </c>
      <c r="CC393">
        <v>0</v>
      </c>
      <c r="CD393">
        <v>0.14300350000000001</v>
      </c>
      <c r="CE393">
        <v>25.198830000000001</v>
      </c>
      <c r="CF393">
        <v>1.412942E-31</v>
      </c>
      <c r="CG393">
        <v>1.6969380000000001E-28</v>
      </c>
      <c r="CH393">
        <v>0.1421868</v>
      </c>
      <c r="CI393">
        <v>24.778649999999999</v>
      </c>
      <c r="CJ393">
        <v>9.1455499999999997E-26</v>
      </c>
      <c r="CK393">
        <v>1.0104789999999999E-22</v>
      </c>
      <c r="CL393">
        <v>0.14145450000000001</v>
      </c>
      <c r="CM393">
        <v>24.538879999999999</v>
      </c>
      <c r="CN393" s="1">
        <v>9.1696919999999999E-19</v>
      </c>
      <c r="CO393" s="1">
        <v>1.1124029999999999E-15</v>
      </c>
      <c r="CP393">
        <v>0.14071139999999999</v>
      </c>
      <c r="CQ393">
        <v>24.507300000000001</v>
      </c>
      <c r="CR393" s="1">
        <v>4.2209229999999997E-14</v>
      </c>
      <c r="CS393" s="1">
        <v>4.8208290000000002E-11</v>
      </c>
      <c r="CT393">
        <v>0.1399552</v>
      </c>
      <c r="CU393">
        <v>24.934930000000001</v>
      </c>
      <c r="CV393" s="1">
        <v>1.024834E-10</v>
      </c>
      <c r="CW393" s="1">
        <v>1.15841E-7</v>
      </c>
      <c r="CX393">
        <v>0.13920279999999999</v>
      </c>
      <c r="CY393">
        <v>25.48255</v>
      </c>
      <c r="CZ393" s="1">
        <v>4.6258890000000002E-8</v>
      </c>
      <c r="DA393" s="1">
        <v>5.2427270000000003E-5</v>
      </c>
      <c r="DB393">
        <v>0.13843710000000001</v>
      </c>
      <c r="DC393">
        <v>25.601700000000001</v>
      </c>
      <c r="DD393" s="1">
        <v>6.446698E-6</v>
      </c>
      <c r="DE393" s="1">
        <v>7.3612069999999998E-3</v>
      </c>
      <c r="DF393">
        <v>0.13763210000000001</v>
      </c>
      <c r="DG393">
        <v>25.57891</v>
      </c>
      <c r="DH393" s="1">
        <v>3.5686399999999998E-4</v>
      </c>
      <c r="DI393" s="1">
        <v>0.41230600000000001</v>
      </c>
      <c r="DJ393">
        <v>0.1370064</v>
      </c>
      <c r="DK393">
        <v>25.11007</v>
      </c>
      <c r="DL393" s="1">
        <v>9.2234169999999994E-3</v>
      </c>
      <c r="DM393" s="1">
        <v>10.77435</v>
      </c>
      <c r="DN393">
        <v>0.13913690000000001</v>
      </c>
      <c r="DO393">
        <v>24.83745</v>
      </c>
      <c r="DP393" s="1">
        <v>0.12752089999999999</v>
      </c>
      <c r="DQ393" s="1">
        <v>147.5762</v>
      </c>
      <c r="DR393">
        <v>0.1418065</v>
      </c>
      <c r="DS393">
        <v>24.613880000000002</v>
      </c>
      <c r="DT393" s="1">
        <v>1.0077750000000001</v>
      </c>
      <c r="DU393" s="1">
        <v>1155.577</v>
      </c>
      <c r="DV393">
        <v>0.1448776</v>
      </c>
      <c r="DW393">
        <v>24.411760000000001</v>
      </c>
      <c r="DX393" s="1">
        <v>4.8801800000000002</v>
      </c>
      <c r="DY393">
        <v>5551.0789999999997</v>
      </c>
      <c r="DZ393">
        <v>0.14839820000000001</v>
      </c>
      <c r="EA393">
        <v>24.63974</v>
      </c>
      <c r="EB393" s="1">
        <v>15.30645</v>
      </c>
      <c r="EC393">
        <v>17295</v>
      </c>
      <c r="ED393">
        <v>0.1524248</v>
      </c>
      <c r="EE393">
        <v>24.872890000000002</v>
      </c>
      <c r="EF393">
        <v>32.827779999999997</v>
      </c>
      <c r="EG393">
        <v>36858.160000000003</v>
      </c>
      <c r="EH393">
        <v>0.15694849999999999</v>
      </c>
      <c r="EI393">
        <v>25.007259999999999</v>
      </c>
      <c r="EJ393">
        <v>50.7166</v>
      </c>
      <c r="EK393">
        <v>56609.63</v>
      </c>
      <c r="EL393">
        <v>0.1619707</v>
      </c>
      <c r="EM393">
        <v>24.945730000000001</v>
      </c>
      <c r="EN393">
        <v>58.984409999999997</v>
      </c>
      <c r="EO393">
        <v>65526.83</v>
      </c>
      <c r="EP393">
        <v>0.16782839999999999</v>
      </c>
      <c r="EQ393">
        <v>24.517230000000001</v>
      </c>
      <c r="ER393">
        <v>53.869219999999999</v>
      </c>
      <c r="ES393">
        <v>59581</v>
      </c>
      <c r="ET393">
        <v>0.1746017</v>
      </c>
      <c r="EU393">
        <v>24.040749999999999</v>
      </c>
      <c r="EV393">
        <v>39.787610000000001</v>
      </c>
      <c r="EW393">
        <v>43858.55</v>
      </c>
      <c r="EX393">
        <v>0.18238799999999999</v>
      </c>
      <c r="EY393">
        <v>23.83531</v>
      </c>
      <c r="EZ393">
        <v>24.531099999999999</v>
      </c>
      <c r="FA393">
        <v>26999.16</v>
      </c>
      <c r="FB393">
        <v>0.19148470000000001</v>
      </c>
      <c r="FC393">
        <v>24.018979999999999</v>
      </c>
      <c r="FD393">
        <v>13.00075</v>
      </c>
      <c r="FE393">
        <v>14328.03</v>
      </c>
      <c r="FF393">
        <v>0.2030352</v>
      </c>
      <c r="FG393">
        <v>24.994669999999999</v>
      </c>
      <c r="FH393">
        <v>6.056527</v>
      </c>
      <c r="FI393">
        <v>6713.9579999999996</v>
      </c>
      <c r="FJ393">
        <v>0.2153814</v>
      </c>
      <c r="FK393">
        <v>25.220559999999999</v>
      </c>
      <c r="FL393">
        <v>2.5685099999999998</v>
      </c>
      <c r="FM393">
        <v>2877.3249999999998</v>
      </c>
      <c r="FN393">
        <v>0.22925180000000001</v>
      </c>
      <c r="FO393">
        <v>25.20411</v>
      </c>
      <c r="FP393">
        <v>1.042181</v>
      </c>
      <c r="FQ393">
        <v>1180.5340000000001</v>
      </c>
      <c r="FR393">
        <v>0.24303810000000001</v>
      </c>
      <c r="FS393">
        <v>24.98085</v>
      </c>
      <c r="FT393">
        <v>0.429205</v>
      </c>
      <c r="FU393">
        <v>484.72289999999998</v>
      </c>
      <c r="FV393">
        <v>0.2541099</v>
      </c>
      <c r="FW393">
        <v>24.643969999999999</v>
      </c>
      <c r="FX393">
        <v>0.1978645</v>
      </c>
      <c r="FY393">
        <v>215.31180000000001</v>
      </c>
      <c r="FZ393">
        <v>0.2662506</v>
      </c>
      <c r="GA393">
        <v>24.37069</v>
      </c>
      <c r="GB393">
        <v>0.1120066</v>
      </c>
      <c r="GC393">
        <v>113.6121</v>
      </c>
      <c r="GD393">
        <v>0.27974060000000001</v>
      </c>
      <c r="GE393">
        <v>24.26595</v>
      </c>
      <c r="GF393">
        <v>7.9622219999999994E-2</v>
      </c>
      <c r="GG393">
        <v>74.561430000000001</v>
      </c>
      <c r="GH393">
        <v>0.29445529999999998</v>
      </c>
      <c r="GI393">
        <v>24.48489</v>
      </c>
      <c r="GJ393">
        <v>6.5880750000000002E-2</v>
      </c>
      <c r="GK393">
        <v>57.911189999999998</v>
      </c>
      <c r="GL393">
        <v>0.31052610000000003</v>
      </c>
      <c r="GM393">
        <v>25.469390000000001</v>
      </c>
      <c r="GN393">
        <v>5.8203900000000003E-2</v>
      </c>
      <c r="GO393">
        <v>48.963999999999999</v>
      </c>
      <c r="GP393">
        <v>0.32933010000000001</v>
      </c>
      <c r="GQ393">
        <v>25.830079999999999</v>
      </c>
      <c r="GR393">
        <v>5.254404E-2</v>
      </c>
      <c r="GS393">
        <v>42.685409999999997</v>
      </c>
      <c r="GT393">
        <v>0.35155310000000001</v>
      </c>
      <c r="GU393">
        <v>25.925930000000001</v>
      </c>
      <c r="GV393">
        <v>4.7561619999999999E-2</v>
      </c>
      <c r="GW393">
        <v>37.445950000000003</v>
      </c>
      <c r="GX393">
        <v>0.37783450000000002</v>
      </c>
      <c r="GY393">
        <v>26.045259999999999</v>
      </c>
      <c r="GZ393" s="1">
        <v>4.3032340000000002E-2</v>
      </c>
      <c r="HA393">
        <v>32.84469</v>
      </c>
      <c r="HB393">
        <v>0.40945779999999998</v>
      </c>
      <c r="HC393">
        <v>25.84506</v>
      </c>
      <c r="HD393" s="1">
        <v>3.8953830000000002E-2</v>
      </c>
      <c r="HE393">
        <v>28.837499999999999</v>
      </c>
      <c r="HF393">
        <v>0.44799420000000001</v>
      </c>
      <c r="HG393">
        <v>25.618559999999999</v>
      </c>
      <c r="HH393" s="1">
        <v>3.5300119999999997E-2</v>
      </c>
      <c r="HI393">
        <v>25.300599999999999</v>
      </c>
      <c r="HJ393">
        <v>0.49518760000000001</v>
      </c>
      <c r="HK393">
        <v>25.691210000000002</v>
      </c>
      <c r="HL393">
        <v>3.1928140000000001E-2</v>
      </c>
      <c r="HM393">
        <v>22.129149999999999</v>
      </c>
      <c r="HN393">
        <v>0.55416359999999998</v>
      </c>
      <c r="HO393">
        <v>25.947800000000001</v>
      </c>
      <c r="HP393" s="1">
        <v>2.8848889999999999E-2</v>
      </c>
      <c r="HQ393">
        <v>19.294499999999999</v>
      </c>
      <c r="HR393">
        <v>0.6310135</v>
      </c>
      <c r="HS393">
        <v>26.7606</v>
      </c>
      <c r="HT393" s="1">
        <v>2.6071E-2</v>
      </c>
      <c r="HU393">
        <v>16.790109999999999</v>
      </c>
      <c r="HV393">
        <v>0.73649609999999999</v>
      </c>
      <c r="HW393">
        <v>27.292090000000002</v>
      </c>
      <c r="HX393" s="1">
        <v>2.346614E-2</v>
      </c>
      <c r="HY393">
        <v>14.369350000000001</v>
      </c>
      <c r="HZ393">
        <v>0.81018420000000002</v>
      </c>
      <c r="IA393">
        <v>27.168109999999999</v>
      </c>
      <c r="IB393">
        <v>2.1166919999999999E-2</v>
      </c>
      <c r="IC393">
        <v>12.401630000000001</v>
      </c>
      <c r="ID393">
        <v>0.80804290000000001</v>
      </c>
      <c r="IE393">
        <v>27.129259999999999</v>
      </c>
      <c r="IF393" s="1">
        <v>1.9229719999999999E-2</v>
      </c>
      <c r="IG393">
        <v>11.05036</v>
      </c>
      <c r="IH393">
        <v>0.80494209999999999</v>
      </c>
      <c r="II393">
        <v>26.719480000000001</v>
      </c>
      <c r="IJ393" s="1">
        <v>1.7494929999999999E-2</v>
      </c>
      <c r="IK393">
        <v>9.9047190000000001</v>
      </c>
      <c r="IL393">
        <v>0.80167089999999996</v>
      </c>
      <c r="IM393">
        <v>26.38289</v>
      </c>
      <c r="IN393" s="1">
        <v>1.590954E-2</v>
      </c>
      <c r="IO393">
        <v>8.8963859999999997</v>
      </c>
      <c r="IP393">
        <v>0.79870300000000005</v>
      </c>
      <c r="IQ393">
        <v>26.305569999999999</v>
      </c>
      <c r="IR393" s="1">
        <v>1.446708E-2</v>
      </c>
      <c r="IS393">
        <v>7.996785</v>
      </c>
      <c r="IT393">
        <v>0.79632919999999996</v>
      </c>
      <c r="IU393">
        <v>26.44678</v>
      </c>
      <c r="IV393" s="1">
        <v>1.316895E-2</v>
      </c>
      <c r="IW393">
        <v>7.1925059999999998</v>
      </c>
      <c r="IX393">
        <v>0.79403349999999995</v>
      </c>
      <c r="IY393">
        <v>27.013500000000001</v>
      </c>
      <c r="IZ393" s="1">
        <v>1.1979210000000001E-2</v>
      </c>
      <c r="JA393">
        <v>6.4711080000000001</v>
      </c>
      <c r="JB393">
        <v>0.79180490000000003</v>
      </c>
      <c r="JC393">
        <v>26.98001</v>
      </c>
      <c r="JD393" s="1">
        <v>1.088361E-2</v>
      </c>
      <c r="JE393">
        <v>5.8216530000000004</v>
      </c>
      <c r="JF393">
        <v>0.78964920000000005</v>
      </c>
      <c r="JG393">
        <v>26.959129999999998</v>
      </c>
      <c r="JH393" s="1">
        <v>9.8630499999999999E-3</v>
      </c>
      <c r="JI393">
        <v>5.2308130000000004</v>
      </c>
      <c r="JJ393">
        <v>0.78756760000000003</v>
      </c>
      <c r="JK393">
        <v>26.585190000000001</v>
      </c>
      <c r="JL393" s="1">
        <v>8.9087449999999992E-3</v>
      </c>
      <c r="JM393">
        <v>4.6915199999999997</v>
      </c>
      <c r="JN393">
        <v>0.78558890000000003</v>
      </c>
      <c r="JO393">
        <v>26.420359999999999</v>
      </c>
      <c r="JP393" s="1">
        <v>8.0043049999999998E-3</v>
      </c>
      <c r="JQ393">
        <v>4.1945579999999998</v>
      </c>
      <c r="JR393">
        <v>0.78418109999999996</v>
      </c>
      <c r="JS393">
        <v>26.49615</v>
      </c>
      <c r="JT393" s="1">
        <v>7.1383089999999998E-3</v>
      </c>
      <c r="JU393">
        <v>3.7267109999999999</v>
      </c>
      <c r="JV393">
        <v>0.784856</v>
      </c>
      <c r="JW393">
        <v>26.688680000000002</v>
      </c>
      <c r="JX393" s="1">
        <v>6.3073859999999999E-3</v>
      </c>
      <c r="JY393">
        <v>3.266073</v>
      </c>
      <c r="JZ393">
        <v>0.78528089999999995</v>
      </c>
      <c r="KA393">
        <v>26.86833</v>
      </c>
      <c r="KB393" s="1">
        <v>5.4944679999999997E-3</v>
      </c>
      <c r="KC393">
        <v>2.8259970000000001</v>
      </c>
      <c r="KD393">
        <v>0.78566590000000003</v>
      </c>
      <c r="KE393">
        <v>27.65813</v>
      </c>
      <c r="KF393" s="1">
        <v>4.6976240000000001E-3</v>
      </c>
      <c r="KG393">
        <v>2.4042319999999999</v>
      </c>
      <c r="KH393">
        <v>0.78594489999999995</v>
      </c>
      <c r="KI393">
        <v>27.78248</v>
      </c>
      <c r="KJ393" s="1">
        <v>3.9236979999999998E-3</v>
      </c>
      <c r="KK393">
        <v>2.0017839999999998</v>
      </c>
      <c r="KL393">
        <v>0.78618619999999995</v>
      </c>
      <c r="KM393">
        <v>27.883669999999999</v>
      </c>
      <c r="KN393" s="1">
        <v>3.1981510000000002E-3</v>
      </c>
      <c r="KO393">
        <v>1.6273280000000001</v>
      </c>
      <c r="KP393">
        <v>0.7874063</v>
      </c>
      <c r="KQ393">
        <v>27.890999999999998</v>
      </c>
      <c r="KR393" s="1">
        <v>2.557836E-3</v>
      </c>
      <c r="KS393">
        <v>1.2927900000000001</v>
      </c>
      <c r="KT393">
        <v>0.78788360000000002</v>
      </c>
      <c r="KU393">
        <v>27.68909</v>
      </c>
      <c r="KV393" s="1">
        <v>2.0291060000000001E-3</v>
      </c>
      <c r="KW393">
        <v>1.0185329999999999</v>
      </c>
      <c r="KX393">
        <v>0.78818949999999999</v>
      </c>
      <c r="KY393">
        <v>27.31814</v>
      </c>
      <c r="KZ393" s="1">
        <v>1.6227850000000001E-3</v>
      </c>
      <c r="LA393">
        <v>0.80687960000000003</v>
      </c>
      <c r="LB393">
        <v>0.7884198</v>
      </c>
      <c r="LC393">
        <v>27.039210000000001</v>
      </c>
      <c r="LD393" s="1">
        <v>1.3289689999999999E-3</v>
      </c>
      <c r="LE393">
        <v>0.65294030000000003</v>
      </c>
      <c r="LF393">
        <v>0.78847710000000004</v>
      </c>
      <c r="LG393">
        <v>26.978860000000001</v>
      </c>
      <c r="LH393" s="1">
        <v>1.1259620000000001E-3</v>
      </c>
      <c r="LI393">
        <v>0.54581840000000004</v>
      </c>
      <c r="LJ393">
        <v>0.78844000000000003</v>
      </c>
      <c r="LK393">
        <v>27.603829999999999</v>
      </c>
      <c r="LL393" s="1">
        <v>9.8856110000000003E-4</v>
      </c>
      <c r="LM393">
        <v>0.47264420000000001</v>
      </c>
      <c r="LN393">
        <v>0.78831079999999998</v>
      </c>
      <c r="LO393">
        <v>27.807659999999998</v>
      </c>
      <c r="LP393" s="1">
        <v>8.9424960000000005E-4</v>
      </c>
      <c r="LQ393">
        <v>0.42172349999999997</v>
      </c>
      <c r="LR393">
        <v>0.78808469999999997</v>
      </c>
      <c r="LS393">
        <v>27.933620000000001</v>
      </c>
      <c r="LT393" s="1">
        <v>8.2632470000000005E-4</v>
      </c>
      <c r="LU393">
        <v>0.38447530000000002</v>
      </c>
      <c r="LV393">
        <v>0.78779670000000002</v>
      </c>
      <c r="LW393">
        <v>28.312100000000001</v>
      </c>
      <c r="LX393" s="1">
        <v>7.7433999999999999E-4</v>
      </c>
      <c r="LY393">
        <v>0.35548360000000001</v>
      </c>
      <c r="LZ393">
        <v>0.78740149999999998</v>
      </c>
      <c r="MA393">
        <v>28.27497</v>
      </c>
      <c r="MB393" s="1">
        <v>7.3184910000000005E-4</v>
      </c>
      <c r="MC393">
        <v>0.33139859999999999</v>
      </c>
      <c r="MD393">
        <v>0.78694909999999996</v>
      </c>
      <c r="ME393">
        <v>27.90924</v>
      </c>
      <c r="MF393" s="1">
        <v>6.952029E-4</v>
      </c>
      <c r="MG393">
        <v>0.31021130000000002</v>
      </c>
      <c r="MH393">
        <v>0.78647679999999998</v>
      </c>
      <c r="MI393">
        <v>27.722390000000001</v>
      </c>
      <c r="MJ393" s="1">
        <v>6.6214639999999999E-4</v>
      </c>
      <c r="MK393">
        <v>0.29094940000000002</v>
      </c>
      <c r="ML393">
        <v>0.78598509999999999</v>
      </c>
      <c r="MM393">
        <v>27.94003</v>
      </c>
      <c r="MN393" s="1">
        <v>6.3176240000000004E-4</v>
      </c>
      <c r="MO393">
        <v>0.2730339</v>
      </c>
      <c r="MP393">
        <v>0.78543379999999996</v>
      </c>
      <c r="MQ393">
        <v>28.64921</v>
      </c>
      <c r="MR393" s="1">
        <v>6.0352229999999999E-4</v>
      </c>
      <c r="MS393">
        <v>0.25618380000000002</v>
      </c>
      <c r="MT393">
        <v>0.78485439999999995</v>
      </c>
      <c r="MU393">
        <v>29.10324</v>
      </c>
      <c r="MV393" s="1">
        <v>5.7703270000000002E-4</v>
      </c>
      <c r="MW393">
        <v>0.2402803</v>
      </c>
      <c r="MX393">
        <v>0.78436620000000001</v>
      </c>
      <c r="MY393">
        <v>29.183399999999999</v>
      </c>
      <c r="MZ393" s="1">
        <v>5.5207879999999996E-4</v>
      </c>
      <c r="NA393">
        <v>0.2252044</v>
      </c>
      <c r="NB393">
        <v>0.78385349999999998</v>
      </c>
      <c r="NC393">
        <v>29.198180000000001</v>
      </c>
      <c r="ND393" s="1">
        <v>5.2852469999999996E-4</v>
      </c>
      <c r="NE393">
        <v>0.2109364</v>
      </c>
      <c r="NF393">
        <v>0.78357370000000004</v>
      </c>
      <c r="NG393">
        <v>28.80545</v>
      </c>
      <c r="NH393" s="1">
        <v>5.0606459999999996E-4</v>
      </c>
      <c r="NI393">
        <v>0.19712260000000001</v>
      </c>
      <c r="NJ393">
        <v>0.78314799999999996</v>
      </c>
      <c r="NK393">
        <v>28.3659</v>
      </c>
      <c r="NL393" s="1">
        <v>4.841588E-4</v>
      </c>
      <c r="NM393">
        <v>0.1836634</v>
      </c>
      <c r="NN393">
        <v>0.78279520000000002</v>
      </c>
      <c r="NO393">
        <v>28.175339999999998</v>
      </c>
      <c r="NP393" s="1">
        <v>4.6385369999999999E-4</v>
      </c>
      <c r="NQ393">
        <v>0.17107919999999999</v>
      </c>
      <c r="NR393">
        <v>0.78254080000000004</v>
      </c>
      <c r="NS393">
        <v>28.11768</v>
      </c>
      <c r="NT393" s="1">
        <v>4.4457630000000001E-4</v>
      </c>
      <c r="NU393">
        <v>0.15902640000000001</v>
      </c>
      <c r="NV393">
        <v>0.78239780000000003</v>
      </c>
      <c r="NW393">
        <v>28.19932</v>
      </c>
      <c r="NX393" s="1">
        <v>4.2629480000000002E-4</v>
      </c>
      <c r="NY393">
        <v>0.14750740000000001</v>
      </c>
      <c r="NZ393">
        <v>0.78189750000000002</v>
      </c>
      <c r="OA393">
        <v>28.45139</v>
      </c>
      <c r="OB393" s="1">
        <v>4.0888539999999997E-4</v>
      </c>
      <c r="OC393">
        <v>0.1365654</v>
      </c>
      <c r="OD393">
        <v>0.78255529999999995</v>
      </c>
      <c r="OE393">
        <v>28.125039999999998</v>
      </c>
      <c r="OF393" s="1">
        <v>3.9205149999999999E-4</v>
      </c>
      <c r="OG393">
        <v>0.1282394</v>
      </c>
      <c r="OH393">
        <v>0.78313480000000002</v>
      </c>
      <c r="OI393">
        <v>27.820799999999998</v>
      </c>
      <c r="OJ393" s="1">
        <v>3.763576E-4</v>
      </c>
      <c r="OK393">
        <v>0.12314029999999999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0.28854990000000003</v>
      </c>
      <c r="G394">
        <v>27.01933</v>
      </c>
      <c r="H394">
        <v>0</v>
      </c>
      <c r="I394">
        <v>0</v>
      </c>
      <c r="J394">
        <v>0.28813260000000002</v>
      </c>
      <c r="K394">
        <v>26.771930000000001</v>
      </c>
      <c r="L394">
        <v>0</v>
      </c>
      <c r="M394">
        <v>0</v>
      </c>
      <c r="N394">
        <v>0.28759129999999999</v>
      </c>
      <c r="O394">
        <v>26.758859999999999</v>
      </c>
      <c r="P394">
        <v>0</v>
      </c>
      <c r="Q394">
        <v>0</v>
      </c>
      <c r="R394">
        <v>0.28725139999999999</v>
      </c>
      <c r="S394">
        <v>26.213239999999999</v>
      </c>
      <c r="T394">
        <v>0</v>
      </c>
      <c r="U394">
        <v>0</v>
      </c>
      <c r="V394">
        <v>0.28736289999999998</v>
      </c>
      <c r="W394">
        <v>25.782599999999999</v>
      </c>
      <c r="X394">
        <v>0</v>
      </c>
      <c r="Y394">
        <v>0</v>
      </c>
      <c r="Z394">
        <v>0.28736089999999997</v>
      </c>
      <c r="AA394">
        <v>25.482189999999999</v>
      </c>
      <c r="AB394">
        <v>0</v>
      </c>
      <c r="AC394">
        <v>0</v>
      </c>
      <c r="AD394">
        <v>0.28722920000000002</v>
      </c>
      <c r="AE394">
        <v>25.309460000000001</v>
      </c>
      <c r="AF394">
        <v>0</v>
      </c>
      <c r="AG394">
        <v>0</v>
      </c>
      <c r="AH394">
        <v>0.28705789999999998</v>
      </c>
      <c r="AI394">
        <v>25.193470000000001</v>
      </c>
      <c r="AJ394">
        <v>0</v>
      </c>
      <c r="AK394">
        <v>0</v>
      </c>
      <c r="AL394">
        <v>0.2870084</v>
      </c>
      <c r="AM394">
        <v>25.568549999999998</v>
      </c>
      <c r="AN394">
        <v>0</v>
      </c>
      <c r="AO394">
        <v>0</v>
      </c>
      <c r="AP394">
        <v>0.28683320000000001</v>
      </c>
      <c r="AQ394">
        <v>25.382840000000002</v>
      </c>
      <c r="AR394">
        <v>0</v>
      </c>
      <c r="AS394">
        <v>0</v>
      </c>
      <c r="AT394">
        <v>0.28647430000000002</v>
      </c>
      <c r="AU394">
        <v>25.164660000000001</v>
      </c>
      <c r="AV394">
        <v>0</v>
      </c>
      <c r="AW394">
        <v>0</v>
      </c>
      <c r="AX394">
        <v>0.2858909</v>
      </c>
      <c r="AY394">
        <v>24.868130000000001</v>
      </c>
      <c r="AZ394">
        <v>0</v>
      </c>
      <c r="BA394">
        <v>0</v>
      </c>
      <c r="BB394">
        <v>0.28502820000000001</v>
      </c>
      <c r="BC394">
        <v>24.535419999999998</v>
      </c>
      <c r="BD394">
        <v>0</v>
      </c>
      <c r="BE394">
        <v>0</v>
      </c>
      <c r="BF394">
        <v>0.28396080000000001</v>
      </c>
      <c r="BG394">
        <v>24.273119999999999</v>
      </c>
      <c r="BH394">
        <v>0</v>
      </c>
      <c r="BI394">
        <v>0</v>
      </c>
      <c r="BJ394">
        <v>0.282719</v>
      </c>
      <c r="BK394">
        <v>24.288119999999999</v>
      </c>
      <c r="BL394">
        <v>0</v>
      </c>
      <c r="BM394">
        <v>0</v>
      </c>
      <c r="BN394">
        <v>0.28136040000000001</v>
      </c>
      <c r="BO394">
        <v>24.680759999999999</v>
      </c>
      <c r="BP394">
        <v>0</v>
      </c>
      <c r="BQ394">
        <v>0</v>
      </c>
      <c r="BR394">
        <v>0.27985949999999998</v>
      </c>
      <c r="BS394">
        <v>25.246729999999999</v>
      </c>
      <c r="BT394">
        <v>0</v>
      </c>
      <c r="BU394">
        <v>0</v>
      </c>
      <c r="BV394">
        <v>0.27839360000000002</v>
      </c>
      <c r="BW394">
        <v>25.68299</v>
      </c>
      <c r="BX394">
        <v>0</v>
      </c>
      <c r="BY394">
        <v>0</v>
      </c>
      <c r="BZ394">
        <v>0.27698210000000001</v>
      </c>
      <c r="CA394">
        <v>25.815079999999998</v>
      </c>
      <c r="CB394">
        <v>0</v>
      </c>
      <c r="CC394">
        <v>0</v>
      </c>
      <c r="CD394">
        <v>0.27551680000000001</v>
      </c>
      <c r="CE394">
        <v>25.361899999999999</v>
      </c>
      <c r="CF394">
        <v>4.8977550000000003E-32</v>
      </c>
      <c r="CG394">
        <v>2.8090150000000001E-29</v>
      </c>
      <c r="CH394">
        <v>0.27421129999999999</v>
      </c>
      <c r="CI394">
        <v>24.87961</v>
      </c>
      <c r="CJ394">
        <v>5.1356739999999997E-26</v>
      </c>
      <c r="CK394">
        <v>3.3090180000000001E-23</v>
      </c>
      <c r="CL394">
        <v>0.27305269999999998</v>
      </c>
      <c r="CM394">
        <v>24.570740000000001</v>
      </c>
      <c r="CN394" s="1">
        <v>4.5947659999999998E-19</v>
      </c>
      <c r="CO394" s="1">
        <v>2.782491E-16</v>
      </c>
      <c r="CP394">
        <v>0.27188689999999999</v>
      </c>
      <c r="CQ394">
        <v>24.520330000000001</v>
      </c>
      <c r="CR394" s="1">
        <v>2.3673980000000001E-14</v>
      </c>
      <c r="CS394" s="1">
        <v>1.5621569999999998E-11</v>
      </c>
      <c r="CT394">
        <v>0.27073390000000003</v>
      </c>
      <c r="CU394">
        <v>24.991679999999999</v>
      </c>
      <c r="CV394" s="1">
        <v>6.2043070000000001E-11</v>
      </c>
      <c r="CW394" s="1">
        <v>4.4162299999999998E-8</v>
      </c>
      <c r="CX394">
        <v>0.26958409999999999</v>
      </c>
      <c r="CY394">
        <v>25.597249999999999</v>
      </c>
      <c r="CZ394" s="1">
        <v>2.9752929999999999E-8</v>
      </c>
      <c r="DA394" s="1">
        <v>2.251959E-5</v>
      </c>
      <c r="DB394">
        <v>0.26843830000000002</v>
      </c>
      <c r="DC394">
        <v>25.74849</v>
      </c>
      <c r="DD394" s="1">
        <v>4.3698990000000001E-6</v>
      </c>
      <c r="DE394" s="1">
        <v>3.491404E-3</v>
      </c>
      <c r="DF394">
        <v>0.26720080000000002</v>
      </c>
      <c r="DG394">
        <v>25.721599999999999</v>
      </c>
      <c r="DH394" s="1">
        <v>2.5389919999999999E-4</v>
      </c>
      <c r="DI394" s="1">
        <v>0.21381049999999999</v>
      </c>
      <c r="DJ394">
        <v>0.2664126</v>
      </c>
      <c r="DK394">
        <v>25.21622</v>
      </c>
      <c r="DL394" s="1">
        <v>6.870452E-3</v>
      </c>
      <c r="DM394" s="1">
        <v>6.0714880000000004</v>
      </c>
      <c r="DN394">
        <v>0.26602920000000002</v>
      </c>
      <c r="DO394">
        <v>24.857240000000001</v>
      </c>
      <c r="DP394" s="1">
        <v>9.8378900000000005E-2</v>
      </c>
      <c r="DQ394" s="1">
        <v>90.654619999999994</v>
      </c>
      <c r="DR394">
        <v>0.26590979999999997</v>
      </c>
      <c r="DS394">
        <v>24.602900000000002</v>
      </c>
      <c r="DT394" s="1">
        <v>0.80562750000000005</v>
      </c>
      <c r="DU394" s="1">
        <v>773.96749999999997</v>
      </c>
      <c r="DV394">
        <v>0.26587499999999997</v>
      </c>
      <c r="DW394">
        <v>24.38888</v>
      </c>
      <c r="DX394" s="1">
        <v>4.0483549999999999</v>
      </c>
      <c r="DY394">
        <v>4050.8719999999998</v>
      </c>
      <c r="DZ394">
        <v>0.26588309999999998</v>
      </c>
      <c r="EA394">
        <v>24.646470000000001</v>
      </c>
      <c r="EB394" s="1">
        <v>13.204040000000001</v>
      </c>
      <c r="EC394">
        <v>13768.89</v>
      </c>
      <c r="ED394">
        <v>0.26609110000000002</v>
      </c>
      <c r="EE394">
        <v>24.95635</v>
      </c>
      <c r="EF394">
        <v>29.483429999999998</v>
      </c>
      <c r="EG394">
        <v>32006.29</v>
      </c>
      <c r="EH394">
        <v>0.26639160000000001</v>
      </c>
      <c r="EI394">
        <v>25.146750000000001</v>
      </c>
      <c r="EJ394">
        <v>47.482590000000002</v>
      </c>
      <c r="EK394">
        <v>53614.87</v>
      </c>
      <c r="EL394">
        <v>0.26665040000000001</v>
      </c>
      <c r="EM394">
        <v>25.086939999999998</v>
      </c>
      <c r="EN394">
        <v>57.653269999999999</v>
      </c>
      <c r="EO394">
        <v>67710.98</v>
      </c>
      <c r="EP394">
        <v>0.26727440000000002</v>
      </c>
      <c r="EQ394">
        <v>24.599820000000001</v>
      </c>
      <c r="ER394">
        <v>55.099510000000002</v>
      </c>
      <c r="ES394">
        <v>67205.38</v>
      </c>
      <c r="ET394">
        <v>0.26800040000000003</v>
      </c>
      <c r="EU394">
        <v>24.03932</v>
      </c>
      <c r="EV394">
        <v>42.719160000000002</v>
      </c>
      <c r="EW394">
        <v>54112.38</v>
      </c>
      <c r="EX394">
        <v>0.26889990000000003</v>
      </c>
      <c r="EY394">
        <v>23.783940000000001</v>
      </c>
      <c r="EZ394">
        <v>27.745049999999999</v>
      </c>
      <c r="FA394">
        <v>36473.410000000003</v>
      </c>
      <c r="FB394">
        <v>0.26973059999999999</v>
      </c>
      <c r="FC394">
        <v>23.943449999999999</v>
      </c>
      <c r="FD394">
        <v>15.55345</v>
      </c>
      <c r="FE394">
        <v>21227.119999999999</v>
      </c>
      <c r="FF394">
        <v>0.27094200000000002</v>
      </c>
      <c r="FG394">
        <v>25.038509999999999</v>
      </c>
      <c r="FH394">
        <v>7.7316269999999996</v>
      </c>
      <c r="FI394">
        <v>10941.67</v>
      </c>
      <c r="FJ394">
        <v>0.27172230000000003</v>
      </c>
      <c r="FK394">
        <v>25.392800000000001</v>
      </c>
      <c r="FL394">
        <v>3.4924580000000001</v>
      </c>
      <c r="FM394">
        <v>5106.0550000000003</v>
      </c>
      <c r="FN394">
        <v>0.27231349999999999</v>
      </c>
      <c r="FO394">
        <v>25.383299999999998</v>
      </c>
      <c r="FP394">
        <v>1.4977819999999999</v>
      </c>
      <c r="FQ394">
        <v>2244.473</v>
      </c>
      <c r="FR394">
        <v>0.27361029999999997</v>
      </c>
      <c r="FS394">
        <v>25.11955</v>
      </c>
      <c r="FT394">
        <v>0.63582190000000005</v>
      </c>
      <c r="FU394">
        <v>961.38340000000005</v>
      </c>
      <c r="FV394">
        <v>0.27499839999999998</v>
      </c>
      <c r="FW394">
        <v>24.69764</v>
      </c>
      <c r="FX394">
        <v>0.28469359999999999</v>
      </c>
      <c r="FY394">
        <v>422.49009999999998</v>
      </c>
      <c r="FZ394">
        <v>0.27640969999999998</v>
      </c>
      <c r="GA394">
        <v>24.328859999999999</v>
      </c>
      <c r="GB394">
        <v>0.14727460000000001</v>
      </c>
      <c r="GC394">
        <v>207.14080000000001</v>
      </c>
      <c r="GD394">
        <v>0.2779258</v>
      </c>
      <c r="GE394">
        <v>24.172509999999999</v>
      </c>
      <c r="GF394">
        <v>9.3977039999999998E-2</v>
      </c>
      <c r="GG394">
        <v>122.6961</v>
      </c>
      <c r="GH394">
        <v>0.27970099999999998</v>
      </c>
      <c r="GI394">
        <v>24.399889999999999</v>
      </c>
      <c r="GJ394">
        <v>7.2190219999999999E-2</v>
      </c>
      <c r="GK394">
        <v>88.513549999999995</v>
      </c>
      <c r="GL394">
        <v>0.2813503</v>
      </c>
      <c r="GM394">
        <v>25.510269999999998</v>
      </c>
      <c r="GN394">
        <v>6.1572410000000001E-2</v>
      </c>
      <c r="GO394">
        <v>72.763080000000002</v>
      </c>
      <c r="GP394">
        <v>0.283273</v>
      </c>
      <c r="GQ394">
        <v>26.066299999999998</v>
      </c>
      <c r="GR394">
        <v>5.489877E-2</v>
      </c>
      <c r="GS394">
        <v>63.584499999999998</v>
      </c>
      <c r="GT394">
        <v>0.28496199999999999</v>
      </c>
      <c r="GU394">
        <v>26.22559</v>
      </c>
      <c r="GV394">
        <v>4.9558829999999998E-2</v>
      </c>
      <c r="GW394">
        <v>56.803489999999996</v>
      </c>
      <c r="GX394">
        <v>0.28661530000000002</v>
      </c>
      <c r="GY394">
        <v>26.318529999999999</v>
      </c>
      <c r="GZ394" s="1">
        <v>4.4853320000000002E-2</v>
      </c>
      <c r="HA394">
        <v>51.039270000000002</v>
      </c>
      <c r="HB394">
        <v>0.28822249999999999</v>
      </c>
      <c r="HC394">
        <v>26.14284</v>
      </c>
      <c r="HD394" s="1">
        <v>4.0746320000000003E-2</v>
      </c>
      <c r="HE394">
        <v>45.403199999999998</v>
      </c>
      <c r="HF394">
        <v>0.28976350000000001</v>
      </c>
      <c r="HG394">
        <v>25.800270000000001</v>
      </c>
      <c r="HH394" s="1">
        <v>3.7015489999999998E-2</v>
      </c>
      <c r="HI394">
        <v>40.13138</v>
      </c>
      <c r="HJ394">
        <v>0.2913693</v>
      </c>
      <c r="HK394">
        <v>25.823840000000001</v>
      </c>
      <c r="HL394" s="1">
        <v>3.3564139999999999E-2</v>
      </c>
      <c r="HM394">
        <v>35.332819999999998</v>
      </c>
      <c r="HN394">
        <v>0.29304599999999997</v>
      </c>
      <c r="HO394">
        <v>26.09506</v>
      </c>
      <c r="HP394" s="1">
        <v>3.0362710000000001E-2</v>
      </c>
      <c r="HQ394">
        <v>30.97296</v>
      </c>
      <c r="HR394">
        <v>0.29468549999999999</v>
      </c>
      <c r="HS394">
        <v>27.06953</v>
      </c>
      <c r="HT394" s="1">
        <v>2.7450889999999999E-2</v>
      </c>
      <c r="HU394">
        <v>27.09233</v>
      </c>
      <c r="HV394">
        <v>0.30145899999999998</v>
      </c>
      <c r="HW394">
        <v>27.82592</v>
      </c>
      <c r="HX394" s="1">
        <v>2.479963E-2</v>
      </c>
      <c r="HY394">
        <v>23.484000000000002</v>
      </c>
      <c r="HZ394">
        <v>0.30916440000000001</v>
      </c>
      <c r="IA394">
        <v>27.8094</v>
      </c>
      <c r="IB394" s="1">
        <v>2.2220779999999999E-2</v>
      </c>
      <c r="IC394">
        <v>20.17923</v>
      </c>
      <c r="ID394">
        <v>0.3158666</v>
      </c>
      <c r="IE394">
        <v>27.615839999999999</v>
      </c>
      <c r="IF394" s="1">
        <v>2.0053310000000001E-2</v>
      </c>
      <c r="IG394">
        <v>17.448399999999999</v>
      </c>
      <c r="IH394">
        <v>0.32179269999999999</v>
      </c>
      <c r="II394">
        <v>27.036069999999999</v>
      </c>
      <c r="IJ394">
        <v>1.817914E-2</v>
      </c>
      <c r="IK394">
        <v>15.22541</v>
      </c>
      <c r="IL394">
        <v>0.32724259999999999</v>
      </c>
      <c r="IM394">
        <v>26.552980000000002</v>
      </c>
      <c r="IN394" s="1">
        <v>1.649904E-2</v>
      </c>
      <c r="IO394">
        <v>13.344010000000001</v>
      </c>
      <c r="IP394">
        <v>0.33253369999999999</v>
      </c>
      <c r="IQ394">
        <v>26.406980000000001</v>
      </c>
      <c r="IR394" s="1">
        <v>1.4976049999999999E-2</v>
      </c>
      <c r="IS394">
        <v>11.7104</v>
      </c>
      <c r="IT394">
        <v>0.33821069999999998</v>
      </c>
      <c r="IU394">
        <v>26.544129999999999</v>
      </c>
      <c r="IV394" s="1">
        <v>1.361557E-2</v>
      </c>
      <c r="IW394">
        <v>10.272360000000001</v>
      </c>
      <c r="IX394">
        <v>0.34349669999999999</v>
      </c>
      <c r="IY394">
        <v>27.195930000000001</v>
      </c>
      <c r="IZ394" s="1">
        <v>1.2367919999999999E-2</v>
      </c>
      <c r="JA394">
        <v>9.0160099999999996</v>
      </c>
      <c r="JB394">
        <v>0.34852899999999998</v>
      </c>
      <c r="JC394">
        <v>27.191559999999999</v>
      </c>
      <c r="JD394" s="1">
        <v>1.12269E-2</v>
      </c>
      <c r="JE394">
        <v>7.9189930000000004</v>
      </c>
      <c r="JF394">
        <v>0.35305229999999999</v>
      </c>
      <c r="JG394">
        <v>27.18328</v>
      </c>
      <c r="JH394" s="1">
        <v>1.016745E-2</v>
      </c>
      <c r="JI394">
        <v>6.9550850000000004</v>
      </c>
      <c r="JJ394">
        <v>0.35694989999999999</v>
      </c>
      <c r="JK394">
        <v>26.758970000000001</v>
      </c>
      <c r="JL394" s="1">
        <v>9.1793459999999997E-3</v>
      </c>
      <c r="JM394">
        <v>6.1113340000000003</v>
      </c>
      <c r="JN394">
        <v>0.36000959999999999</v>
      </c>
      <c r="JO394">
        <v>26.545909999999999</v>
      </c>
      <c r="JP394" s="1">
        <v>8.2488530000000004E-3</v>
      </c>
      <c r="JQ394">
        <v>5.372198</v>
      </c>
      <c r="JR394">
        <v>0.36289359999999998</v>
      </c>
      <c r="JS394">
        <v>26.6037</v>
      </c>
      <c r="JT394" s="1">
        <v>7.3698130000000002E-3</v>
      </c>
      <c r="JU394">
        <v>4.6995060000000004</v>
      </c>
      <c r="JV394">
        <v>0.36787389999999998</v>
      </c>
      <c r="JW394">
        <v>26.780390000000001</v>
      </c>
      <c r="JX394" s="1">
        <v>6.5271770000000003E-3</v>
      </c>
      <c r="JY394">
        <v>4.0230059999999996</v>
      </c>
      <c r="JZ394">
        <v>0.37221330000000002</v>
      </c>
      <c r="KA394">
        <v>26.94604</v>
      </c>
      <c r="KB394" s="1">
        <v>5.6997269999999999E-3</v>
      </c>
      <c r="KC394">
        <v>3.4018839999999999</v>
      </c>
      <c r="KD394">
        <v>0.37604759999999998</v>
      </c>
      <c r="KE394">
        <v>27.773230000000002</v>
      </c>
      <c r="KF394" s="1">
        <v>4.8900619999999997E-3</v>
      </c>
      <c r="KG394">
        <v>2.8344839999999998</v>
      </c>
      <c r="KH394">
        <v>0.37926009999999999</v>
      </c>
      <c r="KI394">
        <v>27.883710000000001</v>
      </c>
      <c r="KJ394" s="1">
        <v>4.1019519999999999E-3</v>
      </c>
      <c r="KK394">
        <v>2.316592</v>
      </c>
      <c r="KL394">
        <v>0.3822026</v>
      </c>
      <c r="KM394">
        <v>27.947330000000001</v>
      </c>
      <c r="KN394" s="1">
        <v>3.3566519999999999E-3</v>
      </c>
      <c r="KO394">
        <v>1.853486</v>
      </c>
      <c r="KP394">
        <v>0.38664969999999999</v>
      </c>
      <c r="KQ394">
        <v>27.931760000000001</v>
      </c>
      <c r="KR394" s="1">
        <v>2.691461E-3</v>
      </c>
      <c r="KS394">
        <v>1.475419</v>
      </c>
      <c r="KT394">
        <v>0.39051180000000002</v>
      </c>
      <c r="KU394">
        <v>27.711349999999999</v>
      </c>
      <c r="KV394" s="1">
        <v>2.135203E-3</v>
      </c>
      <c r="KW394">
        <v>1.163367</v>
      </c>
      <c r="KX394">
        <v>0.3947716</v>
      </c>
      <c r="KY394">
        <v>27.3217</v>
      </c>
      <c r="KZ394" s="1">
        <v>1.701864E-3</v>
      </c>
      <c r="LA394">
        <v>0.92030109999999998</v>
      </c>
      <c r="LB394">
        <v>0.39951950000000003</v>
      </c>
      <c r="LC394">
        <v>27.039180000000002</v>
      </c>
      <c r="LD394" s="1">
        <v>1.3848E-3</v>
      </c>
      <c r="LE394">
        <v>0.74213470000000004</v>
      </c>
      <c r="LF394">
        <v>0.40474130000000003</v>
      </c>
      <c r="LG394">
        <v>26.987939999999998</v>
      </c>
      <c r="LH394" s="1">
        <v>1.1640209999999999E-3</v>
      </c>
      <c r="LI394">
        <v>0.61754050000000005</v>
      </c>
      <c r="LJ394">
        <v>0.4104969</v>
      </c>
      <c r="LK394">
        <v>27.67981</v>
      </c>
      <c r="LL394" s="1">
        <v>1.014224E-3</v>
      </c>
      <c r="LM394">
        <v>0.53235849999999996</v>
      </c>
      <c r="LN394">
        <v>0.41699530000000001</v>
      </c>
      <c r="LO394">
        <v>27.904319999999998</v>
      </c>
      <c r="LP394" s="1">
        <v>9.1219890000000001E-4</v>
      </c>
      <c r="LQ394">
        <v>0.47347889999999998</v>
      </c>
      <c r="LR394">
        <v>0.42427720000000002</v>
      </c>
      <c r="LS394">
        <v>28.018339999999998</v>
      </c>
      <c r="LT394" s="1">
        <v>8.3966930000000002E-4</v>
      </c>
      <c r="LU394">
        <v>0.43083349999999998</v>
      </c>
      <c r="LV394">
        <v>0.43233110000000002</v>
      </c>
      <c r="LW394">
        <v>28.386469999999999</v>
      </c>
      <c r="LX394" s="1">
        <v>7.8496309999999999E-4</v>
      </c>
      <c r="LY394">
        <v>0.39800819999999998</v>
      </c>
      <c r="LZ394">
        <v>0.44118499999999999</v>
      </c>
      <c r="MA394">
        <v>28.324649999999998</v>
      </c>
      <c r="MB394" s="1">
        <v>7.4073189999999999E-4</v>
      </c>
      <c r="MC394">
        <v>0.37098979999999998</v>
      </c>
      <c r="MD394">
        <v>0.45122610000000002</v>
      </c>
      <c r="ME394">
        <v>27.909189999999999</v>
      </c>
      <c r="MF394" s="1">
        <v>7.0305910000000005E-4</v>
      </c>
      <c r="MG394">
        <v>0.34744009999999997</v>
      </c>
      <c r="MH394">
        <v>0.46230070000000001</v>
      </c>
      <c r="MI394">
        <v>27.702010000000001</v>
      </c>
      <c r="MJ394" s="1">
        <v>6.6929070000000003E-4</v>
      </c>
      <c r="MK394">
        <v>0.32614169999999998</v>
      </c>
      <c r="ML394">
        <v>0.4747459</v>
      </c>
      <c r="MM394">
        <v>27.93272</v>
      </c>
      <c r="MN394" s="1">
        <v>6.3834570000000004E-4</v>
      </c>
      <c r="MO394">
        <v>0.30637249999999999</v>
      </c>
      <c r="MP394">
        <v>0.48881239999999998</v>
      </c>
      <c r="MQ394">
        <v>28.681570000000001</v>
      </c>
      <c r="MR394" s="1">
        <v>6.0966790000000002E-4</v>
      </c>
      <c r="MS394">
        <v>0.28782970000000002</v>
      </c>
      <c r="MT394">
        <v>0.50438269999999996</v>
      </c>
      <c r="MU394">
        <v>29.162320000000001</v>
      </c>
      <c r="MV394" s="1">
        <v>5.8276810000000004E-4</v>
      </c>
      <c r="MW394">
        <v>0.2703274</v>
      </c>
      <c r="MX394">
        <v>0.5219859</v>
      </c>
      <c r="MY394">
        <v>29.24813</v>
      </c>
      <c r="MZ394" s="1">
        <v>5.5747580000000004E-4</v>
      </c>
      <c r="NA394">
        <v>0.25377349999999999</v>
      </c>
      <c r="NB394">
        <v>0.54156320000000002</v>
      </c>
      <c r="NC394">
        <v>29.246939999999999</v>
      </c>
      <c r="ND394" s="1">
        <v>5.3360430000000002E-4</v>
      </c>
      <c r="NE394">
        <v>0.2381038</v>
      </c>
      <c r="NF394">
        <v>0.56461380000000005</v>
      </c>
      <c r="NG394">
        <v>28.839220000000001</v>
      </c>
      <c r="NH394" s="1">
        <v>5.1102190000000005E-4</v>
      </c>
      <c r="NI394">
        <v>0.2229804</v>
      </c>
      <c r="NJ394">
        <v>0.59117489999999995</v>
      </c>
      <c r="NK394">
        <v>28.365839999999999</v>
      </c>
      <c r="NL394" s="1">
        <v>4.8882760000000004E-4</v>
      </c>
      <c r="NM394">
        <v>0.2081944</v>
      </c>
      <c r="NN394">
        <v>0.62131080000000005</v>
      </c>
      <c r="NO394">
        <v>28.16873</v>
      </c>
      <c r="NP394" s="1">
        <v>4.6821630000000003E-4</v>
      </c>
      <c r="NQ394">
        <v>0.19433619999999999</v>
      </c>
      <c r="NR394">
        <v>0.65675989999999995</v>
      </c>
      <c r="NS394">
        <v>28.110289999999999</v>
      </c>
      <c r="NT394" s="1">
        <v>4.4868319999999997E-4</v>
      </c>
      <c r="NU394">
        <v>0.1810475</v>
      </c>
      <c r="NV394">
        <v>0.69845930000000001</v>
      </c>
      <c r="NW394">
        <v>28.199059999999999</v>
      </c>
      <c r="NX394" s="1">
        <v>4.3014710000000001E-4</v>
      </c>
      <c r="NY394">
        <v>0.16835059999999999</v>
      </c>
      <c r="NZ394">
        <v>0.74766670000000002</v>
      </c>
      <c r="OA394">
        <v>28.45495</v>
      </c>
      <c r="OB394" s="1">
        <v>4.1245440000000001E-4</v>
      </c>
      <c r="OC394">
        <v>0.1562481</v>
      </c>
      <c r="OD394">
        <v>0.77459659999999997</v>
      </c>
      <c r="OE394">
        <v>28.066990000000001</v>
      </c>
      <c r="OF394" s="1">
        <v>3.9381749999999998E-4</v>
      </c>
      <c r="OG394">
        <v>0.14637620000000001</v>
      </c>
      <c r="OH394">
        <v>0.773231</v>
      </c>
      <c r="OI394">
        <v>27.775659999999998</v>
      </c>
      <c r="OJ394" s="1">
        <v>3.7797219999999998E-4</v>
      </c>
      <c r="OK394">
        <v>0.1405383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0.235378</v>
      </c>
      <c r="G395">
        <v>27.15532</v>
      </c>
      <c r="H395">
        <v>0</v>
      </c>
      <c r="I395">
        <v>0</v>
      </c>
      <c r="J395">
        <v>0.23551939999999999</v>
      </c>
      <c r="K395">
        <v>26.957619999999999</v>
      </c>
      <c r="L395">
        <v>0</v>
      </c>
      <c r="M395">
        <v>0</v>
      </c>
      <c r="N395">
        <v>0.23554020000000001</v>
      </c>
      <c r="O395">
        <v>26.95252</v>
      </c>
      <c r="P395">
        <v>0</v>
      </c>
      <c r="Q395">
        <v>0</v>
      </c>
      <c r="R395">
        <v>0.2358625</v>
      </c>
      <c r="S395">
        <v>26.388020000000001</v>
      </c>
      <c r="T395">
        <v>0</v>
      </c>
      <c r="U395">
        <v>0</v>
      </c>
      <c r="V395">
        <v>0.23648</v>
      </c>
      <c r="W395">
        <v>25.909770000000002</v>
      </c>
      <c r="X395">
        <v>0</v>
      </c>
      <c r="Y395">
        <v>0</v>
      </c>
      <c r="Z395">
        <v>0.23690030000000001</v>
      </c>
      <c r="AA395">
        <v>25.582650000000001</v>
      </c>
      <c r="AB395">
        <v>0</v>
      </c>
      <c r="AC395">
        <v>0</v>
      </c>
      <c r="AD395">
        <v>0.2371635</v>
      </c>
      <c r="AE395">
        <v>25.38214</v>
      </c>
      <c r="AF395">
        <v>0</v>
      </c>
      <c r="AG395">
        <v>0</v>
      </c>
      <c r="AH395">
        <v>0.23731730000000001</v>
      </c>
      <c r="AI395">
        <v>25.270689999999998</v>
      </c>
      <c r="AJ395">
        <v>0</v>
      </c>
      <c r="AK395">
        <v>0</v>
      </c>
      <c r="AL395">
        <v>0.23762800000000001</v>
      </c>
      <c r="AM395">
        <v>25.629300000000001</v>
      </c>
      <c r="AN395">
        <v>0</v>
      </c>
      <c r="AO395">
        <v>0</v>
      </c>
      <c r="AP395">
        <v>0.23774519999999999</v>
      </c>
      <c r="AQ395">
        <v>25.46405</v>
      </c>
      <c r="AR395">
        <v>0</v>
      </c>
      <c r="AS395">
        <v>0</v>
      </c>
      <c r="AT395">
        <v>0.2372409</v>
      </c>
      <c r="AU395">
        <v>25.244260000000001</v>
      </c>
      <c r="AV395">
        <v>0</v>
      </c>
      <c r="AW395">
        <v>0</v>
      </c>
      <c r="AX395">
        <v>0.23489560000000001</v>
      </c>
      <c r="AY395">
        <v>24.956530000000001</v>
      </c>
      <c r="AZ395">
        <v>0</v>
      </c>
      <c r="BA395">
        <v>0</v>
      </c>
      <c r="BB395">
        <v>0.23302890000000001</v>
      </c>
      <c r="BC395">
        <v>24.62208</v>
      </c>
      <c r="BD395">
        <v>0</v>
      </c>
      <c r="BE395">
        <v>0</v>
      </c>
      <c r="BF395">
        <v>0.23167489999999999</v>
      </c>
      <c r="BG395">
        <v>24.359660000000002</v>
      </c>
      <c r="BH395">
        <v>0</v>
      </c>
      <c r="BI395">
        <v>0</v>
      </c>
      <c r="BJ395">
        <v>0.2308578</v>
      </c>
      <c r="BK395">
        <v>24.382999999999999</v>
      </c>
      <c r="BL395">
        <v>0</v>
      </c>
      <c r="BM395">
        <v>0</v>
      </c>
      <c r="BN395">
        <v>0.23056950000000001</v>
      </c>
      <c r="BO395">
        <v>24.811150000000001</v>
      </c>
      <c r="BP395">
        <v>0</v>
      </c>
      <c r="BQ395">
        <v>0</v>
      </c>
      <c r="BR395">
        <v>0.23087250000000001</v>
      </c>
      <c r="BS395">
        <v>25.420570000000001</v>
      </c>
      <c r="BT395">
        <v>0</v>
      </c>
      <c r="BU395">
        <v>0</v>
      </c>
      <c r="BV395">
        <v>0.2311098</v>
      </c>
      <c r="BW395">
        <v>25.893450000000001</v>
      </c>
      <c r="BX395">
        <v>0</v>
      </c>
      <c r="BY395">
        <v>0</v>
      </c>
      <c r="BZ395">
        <v>0.2297681</v>
      </c>
      <c r="CA395">
        <v>26.026299999999999</v>
      </c>
      <c r="CB395">
        <v>0</v>
      </c>
      <c r="CC395">
        <v>0</v>
      </c>
      <c r="CD395">
        <v>0.2283579</v>
      </c>
      <c r="CE395">
        <v>25.55613</v>
      </c>
      <c r="CF395">
        <v>3.323177E-33</v>
      </c>
      <c r="CG395">
        <v>3.6324799999999999E-30</v>
      </c>
      <c r="CH395">
        <v>0.22711100000000001</v>
      </c>
      <c r="CI395">
        <v>24.98189</v>
      </c>
      <c r="CJ395">
        <v>1.233637E-26</v>
      </c>
      <c r="CK395">
        <v>8.954588E-24</v>
      </c>
      <c r="CL395">
        <v>0.2259215</v>
      </c>
      <c r="CM395">
        <v>24.60812</v>
      </c>
      <c r="CN395" s="1">
        <v>6.3841080000000002E-20</v>
      </c>
      <c r="CO395" s="1">
        <v>5.6475300000000003E-17</v>
      </c>
      <c r="CP395">
        <v>0.22465109999999999</v>
      </c>
      <c r="CQ395">
        <v>24.518979999999999</v>
      </c>
      <c r="CR395" s="1">
        <v>5.7480490000000002E-15</v>
      </c>
      <c r="CS395" s="1">
        <v>4.3732599999999999E-12</v>
      </c>
      <c r="CT395">
        <v>0.22336929999999999</v>
      </c>
      <c r="CU395">
        <v>25.012139999999999</v>
      </c>
      <c r="CV395" s="1">
        <v>1.9562490000000001E-11</v>
      </c>
      <c r="CW395" s="1">
        <v>1.4963170000000001E-8</v>
      </c>
      <c r="CX395">
        <v>0.22206380000000001</v>
      </c>
      <c r="CY395">
        <v>25.666530000000002</v>
      </c>
      <c r="CZ395" s="1">
        <v>1.112872E-8</v>
      </c>
      <c r="DA395" s="1">
        <v>8.738329E-6</v>
      </c>
      <c r="DB395">
        <v>0.2207278</v>
      </c>
      <c r="DC395">
        <v>25.853940000000001</v>
      </c>
      <c r="DD395" s="1">
        <v>1.8667000000000001E-6</v>
      </c>
      <c r="DE395" s="1">
        <v>1.5129480000000001E-3</v>
      </c>
      <c r="DF395">
        <v>0.21931200000000001</v>
      </c>
      <c r="DG395">
        <v>25.83118</v>
      </c>
      <c r="DH395" s="1">
        <v>1.2159389999999999E-4</v>
      </c>
      <c r="DI395" s="1">
        <v>0.1021899</v>
      </c>
      <c r="DJ395">
        <v>0.2183253</v>
      </c>
      <c r="DK395">
        <v>25.306999999999999</v>
      </c>
      <c r="DL395" s="1">
        <v>3.6489510000000001E-3</v>
      </c>
      <c r="DM395" s="1">
        <v>3.1760440000000001</v>
      </c>
      <c r="DN395">
        <v>0.21767429999999999</v>
      </c>
      <c r="DO395">
        <v>24.861640000000001</v>
      </c>
      <c r="DP395" s="1">
        <v>5.7221639999999997E-2</v>
      </c>
      <c r="DQ395" s="1">
        <v>51.520440000000001</v>
      </c>
      <c r="DR395">
        <v>0.2171361</v>
      </c>
      <c r="DS395">
        <v>24.577760000000001</v>
      </c>
      <c r="DT395" s="1">
        <v>0.51149339999999999</v>
      </c>
      <c r="DU395" s="1">
        <v>476.78059999999999</v>
      </c>
      <c r="DV395">
        <v>0.21660750000000001</v>
      </c>
      <c r="DW395">
        <v>24.345420000000001</v>
      </c>
      <c r="DX395" s="1">
        <v>2.7959040000000002</v>
      </c>
      <c r="DY395">
        <v>2696.9160000000002</v>
      </c>
      <c r="DZ395">
        <v>0.21607380000000001</v>
      </c>
      <c r="EA395">
        <v>24.617080000000001</v>
      </c>
      <c r="EB395" s="1">
        <v>9.9075880000000005</v>
      </c>
      <c r="EC395">
        <v>9892.4279999999999</v>
      </c>
      <c r="ED395">
        <v>0.2156526</v>
      </c>
      <c r="EE395">
        <v>24.966229999999999</v>
      </c>
      <c r="EF395" s="1">
        <v>23.980149999999998</v>
      </c>
      <c r="EG395">
        <v>24753.65</v>
      </c>
      <c r="EH395">
        <v>0.21526210000000001</v>
      </c>
      <c r="EI395">
        <v>25.212610000000002</v>
      </c>
      <c r="EJ395">
        <v>41.763530000000003</v>
      </c>
      <c r="EK395">
        <v>44500.53</v>
      </c>
      <c r="EL395">
        <v>0.21481990000000001</v>
      </c>
      <c r="EM395">
        <v>25.172820000000002</v>
      </c>
      <c r="EN395">
        <v>54.729230000000001</v>
      </c>
      <c r="EO395">
        <v>60127.21</v>
      </c>
      <c r="EP395">
        <v>0.214674</v>
      </c>
      <c r="EQ395">
        <v>24.652100000000001</v>
      </c>
      <c r="ER395">
        <v>56.232790000000001</v>
      </c>
      <c r="ES395">
        <v>63564.04</v>
      </c>
      <c r="ET395">
        <v>0.21452399999999999</v>
      </c>
      <c r="EU395">
        <v>24.029489999999999</v>
      </c>
      <c r="EV395">
        <v>47.005789999999998</v>
      </c>
      <c r="EW395">
        <v>54482.45</v>
      </c>
      <c r="EX395">
        <v>0.2143341</v>
      </c>
      <c r="EY395">
        <v>23.715250000000001</v>
      </c>
      <c r="EZ395">
        <v>32.774250000000002</v>
      </c>
      <c r="FA395">
        <v>38915.910000000003</v>
      </c>
      <c r="FB395">
        <v>0.21379039999999999</v>
      </c>
      <c r="FC395">
        <v>23.83221</v>
      </c>
      <c r="FD395">
        <v>19.675840000000001</v>
      </c>
      <c r="FE395">
        <v>23894.62</v>
      </c>
      <c r="FF395">
        <v>0.21346019999999999</v>
      </c>
      <c r="FG395">
        <v>24.982119999999998</v>
      </c>
      <c r="FH395">
        <v>10.45007</v>
      </c>
      <c r="FI395">
        <v>12949.43</v>
      </c>
      <c r="FJ395">
        <v>0.21335419999999999</v>
      </c>
      <c r="FK395">
        <v>25.462489999999999</v>
      </c>
      <c r="FL395">
        <v>5.0088239999999997</v>
      </c>
      <c r="FM395">
        <v>6308.54</v>
      </c>
      <c r="FN395">
        <v>0.21307770000000001</v>
      </c>
      <c r="FO395">
        <v>25.473700000000001</v>
      </c>
      <c r="FP395">
        <v>2.2446389999999998</v>
      </c>
      <c r="FQ395">
        <v>2858.971</v>
      </c>
      <c r="FR395">
        <v>0.21322369999999999</v>
      </c>
      <c r="FS395">
        <v>25.18892</v>
      </c>
      <c r="FT395">
        <v>0.97434880000000001</v>
      </c>
      <c r="FU395">
        <v>1245.152</v>
      </c>
      <c r="FV395">
        <v>0.21355789999999999</v>
      </c>
      <c r="FW395">
        <v>24.7195</v>
      </c>
      <c r="FX395">
        <v>0.42792000000000002</v>
      </c>
      <c r="FY395">
        <v>542.92499999999995</v>
      </c>
      <c r="FZ395">
        <v>0.21387709999999999</v>
      </c>
      <c r="GA395">
        <v>24.277760000000001</v>
      </c>
      <c r="GB395">
        <v>0.20525209999999999</v>
      </c>
      <c r="GC395">
        <v>254.71029999999999</v>
      </c>
      <c r="GD395">
        <v>0.21423249999999999</v>
      </c>
      <c r="GE395">
        <v>24.074359999999999</v>
      </c>
      <c r="GF395">
        <v>0.11707960000000001</v>
      </c>
      <c r="GG395">
        <v>140.20089999999999</v>
      </c>
      <c r="GH395">
        <v>0.21479470000000001</v>
      </c>
      <c r="GI395">
        <v>24.2746</v>
      </c>
      <c r="GJ395">
        <v>8.1775029999999999E-2</v>
      </c>
      <c r="GK395">
        <v>94.458119999999994</v>
      </c>
      <c r="GL395">
        <v>0.2153072</v>
      </c>
      <c r="GM395">
        <v>25.460740000000001</v>
      </c>
      <c r="GN395">
        <v>6.6163600000000003E-2</v>
      </c>
      <c r="GO395">
        <v>74.621790000000004</v>
      </c>
      <c r="GP395">
        <v>0.21603910000000001</v>
      </c>
      <c r="GQ395">
        <v>26.166869999999999</v>
      </c>
      <c r="GR395">
        <v>5.7725110000000003E-2</v>
      </c>
      <c r="GS395">
        <v>64.20966</v>
      </c>
      <c r="GT395">
        <v>0.21641830000000001</v>
      </c>
      <c r="GU395">
        <v>26.399940000000001</v>
      </c>
      <c r="GV395">
        <v>5.1753189999999998E-2</v>
      </c>
      <c r="GW395">
        <v>57.194380000000002</v>
      </c>
      <c r="GX395">
        <v>0.2167567</v>
      </c>
      <c r="GY395">
        <v>26.48734</v>
      </c>
      <c r="GZ395" s="1">
        <v>4.6752519999999999E-2</v>
      </c>
      <c r="HA395">
        <v>51.459009999999999</v>
      </c>
      <c r="HB395">
        <v>0.22405649999999999</v>
      </c>
      <c r="HC395">
        <v>26.325019999999999</v>
      </c>
      <c r="HD395">
        <v>4.2624189999999999E-2</v>
      </c>
      <c r="HE395">
        <v>46.130420000000001</v>
      </c>
      <c r="HF395">
        <v>0.2338742</v>
      </c>
      <c r="HG395">
        <v>25.989730000000002</v>
      </c>
      <c r="HH395" s="1">
        <v>3.8835109999999999E-2</v>
      </c>
      <c r="HI395">
        <v>40.615540000000003</v>
      </c>
      <c r="HJ395">
        <v>0.24491099999999999</v>
      </c>
      <c r="HK395">
        <v>25.970800000000001</v>
      </c>
      <c r="HL395" s="1">
        <v>3.5237259999999999E-2</v>
      </c>
      <c r="HM395">
        <v>35.209209999999999</v>
      </c>
      <c r="HN395">
        <v>0.25745269999999998</v>
      </c>
      <c r="HO395">
        <v>26.232150000000001</v>
      </c>
      <c r="HP395" s="1">
        <v>3.1857759999999999E-2</v>
      </c>
      <c r="HQ395">
        <v>30.28436</v>
      </c>
      <c r="HR395">
        <v>0.27157480000000001</v>
      </c>
      <c r="HS395">
        <v>27.291679999999999</v>
      </c>
      <c r="HT395" s="1">
        <v>2.8750169999999999E-2</v>
      </c>
      <c r="HU395">
        <v>25.89903</v>
      </c>
      <c r="HV395">
        <v>0.28776449999999998</v>
      </c>
      <c r="HW395">
        <v>28.20477</v>
      </c>
      <c r="HX395" s="1">
        <v>2.597406E-2</v>
      </c>
      <c r="HY395">
        <v>22.0701</v>
      </c>
      <c r="HZ395">
        <v>0.30604300000000001</v>
      </c>
      <c r="IA395">
        <v>28.335059999999999</v>
      </c>
      <c r="IB395" s="1">
        <v>2.3325849999999999E-2</v>
      </c>
      <c r="IC395">
        <v>18.628820000000001</v>
      </c>
      <c r="ID395">
        <v>0.32372699999999999</v>
      </c>
      <c r="IE395">
        <v>28.046779999999998</v>
      </c>
      <c r="IF395" s="1">
        <v>2.0906939999999999E-2</v>
      </c>
      <c r="IG395">
        <v>15.71669</v>
      </c>
      <c r="IH395">
        <v>0.3416439</v>
      </c>
      <c r="II395">
        <v>27.373360000000002</v>
      </c>
      <c r="IJ395" s="1">
        <v>1.8874539999999999E-2</v>
      </c>
      <c r="IK395">
        <v>13.3908</v>
      </c>
      <c r="IL395">
        <v>0.35973179999999999</v>
      </c>
      <c r="IM395">
        <v>26.761559999999999</v>
      </c>
      <c r="IN395">
        <v>1.7084780000000001E-2</v>
      </c>
      <c r="IO395">
        <v>11.457879999999999</v>
      </c>
      <c r="IP395">
        <v>0.3786967</v>
      </c>
      <c r="IQ395">
        <v>26.553419999999999</v>
      </c>
      <c r="IR395" s="1">
        <v>1.547286E-2</v>
      </c>
      <c r="IS395">
        <v>9.7966490000000004</v>
      </c>
      <c r="IT395">
        <v>0.40059430000000001</v>
      </c>
      <c r="IU395">
        <v>26.662669999999999</v>
      </c>
      <c r="IV395" s="1">
        <v>1.404535E-2</v>
      </c>
      <c r="IW395">
        <v>8.3231190000000002</v>
      </c>
      <c r="IX395">
        <v>0.42342790000000002</v>
      </c>
      <c r="IY395">
        <v>27.358139999999999</v>
      </c>
      <c r="IZ395" s="1">
        <v>1.273608E-2</v>
      </c>
      <c r="JA395">
        <v>7.0593570000000003</v>
      </c>
      <c r="JB395">
        <v>0.44726640000000001</v>
      </c>
      <c r="JC395">
        <v>27.412710000000001</v>
      </c>
      <c r="JD395" s="1">
        <v>1.1543629999999999E-2</v>
      </c>
      <c r="JE395">
        <v>5.9611109999999998</v>
      </c>
      <c r="JF395">
        <v>0.47146149999999998</v>
      </c>
      <c r="JG395">
        <v>27.41095</v>
      </c>
      <c r="JH395" s="1">
        <v>1.043963E-2</v>
      </c>
      <c r="JI395">
        <v>5.0105969999999997</v>
      </c>
      <c r="JJ395">
        <v>0.49456600000000001</v>
      </c>
      <c r="JK395">
        <v>26.9726</v>
      </c>
      <c r="JL395" s="1">
        <v>9.4117430000000002E-3</v>
      </c>
      <c r="JM395">
        <v>4.1897799999999998</v>
      </c>
      <c r="JN395">
        <v>0.51477079999999997</v>
      </c>
      <c r="JO395">
        <v>26.70664</v>
      </c>
      <c r="JP395" s="1">
        <v>8.446495E-3</v>
      </c>
      <c r="JQ395">
        <v>3.4875850000000002</v>
      </c>
      <c r="JR395">
        <v>0.53686310000000004</v>
      </c>
      <c r="JS395">
        <v>26.637799999999999</v>
      </c>
      <c r="JT395" s="1">
        <v>7.5406539999999999E-3</v>
      </c>
      <c r="JU395">
        <v>2.9237820000000001</v>
      </c>
      <c r="JV395">
        <v>0.57372829999999997</v>
      </c>
      <c r="JW395">
        <v>26.78548</v>
      </c>
      <c r="JX395" s="1">
        <v>6.6862320000000003E-3</v>
      </c>
      <c r="JY395">
        <v>2.4975909999999999</v>
      </c>
      <c r="JZ395">
        <v>0.61265530000000001</v>
      </c>
      <c r="KA395">
        <v>26.947959999999998</v>
      </c>
      <c r="KB395" s="1">
        <v>5.8440280000000002E-3</v>
      </c>
      <c r="KC395">
        <v>2.1068120000000001</v>
      </c>
      <c r="KD395">
        <v>0.65242290000000003</v>
      </c>
      <c r="KE395">
        <v>27.773199999999999</v>
      </c>
      <c r="KF395" s="1">
        <v>5.0207389999999998E-3</v>
      </c>
      <c r="KG395">
        <v>1.751606</v>
      </c>
      <c r="KH395">
        <v>0.69231030000000005</v>
      </c>
      <c r="KI395">
        <v>27.934619999999999</v>
      </c>
      <c r="KJ395" s="1">
        <v>4.2194509999999999E-3</v>
      </c>
      <c r="KK395">
        <v>1.428752</v>
      </c>
      <c r="KL395">
        <v>0.72803229999999997</v>
      </c>
      <c r="KM395">
        <v>27.961210000000001</v>
      </c>
      <c r="KN395" s="1">
        <v>3.4556650000000001E-3</v>
      </c>
      <c r="KO395">
        <v>1.1412789999999999</v>
      </c>
      <c r="KP395">
        <v>0.72901539999999998</v>
      </c>
      <c r="KQ395">
        <v>27.914940000000001</v>
      </c>
      <c r="KR395" s="1">
        <v>2.7731159999999999E-3</v>
      </c>
      <c r="KS395">
        <v>0.91482569999999996</v>
      </c>
      <c r="KT395">
        <v>0.7293944</v>
      </c>
      <c r="KU395">
        <v>27.704519999999999</v>
      </c>
      <c r="KV395" s="1">
        <v>2.201438E-3</v>
      </c>
      <c r="KW395">
        <v>0.72608859999999997</v>
      </c>
      <c r="KX395">
        <v>0.72973469999999996</v>
      </c>
      <c r="KY395">
        <v>27.30574</v>
      </c>
      <c r="KZ395" s="1">
        <v>1.7523300000000001E-3</v>
      </c>
      <c r="LA395">
        <v>0.57743809999999995</v>
      </c>
      <c r="LB395">
        <v>0.72997849999999997</v>
      </c>
      <c r="LC395">
        <v>27.01003</v>
      </c>
      <c r="LD395" s="1">
        <v>1.421123E-3</v>
      </c>
      <c r="LE395">
        <v>0.46763769999999999</v>
      </c>
      <c r="LF395">
        <v>0.73003750000000001</v>
      </c>
      <c r="LG395">
        <v>26.949829999999999</v>
      </c>
      <c r="LH395" s="1">
        <v>1.1891440000000001E-3</v>
      </c>
      <c r="LI395">
        <v>0.39066269999999997</v>
      </c>
      <c r="LJ395">
        <v>0.72998819999999998</v>
      </c>
      <c r="LK395">
        <v>27.654</v>
      </c>
      <c r="LL395" s="1">
        <v>1.031449E-3</v>
      </c>
      <c r="LM395">
        <v>0.33838610000000002</v>
      </c>
      <c r="LN395">
        <v>0.72972150000000002</v>
      </c>
      <c r="LO395">
        <v>27.9025</v>
      </c>
      <c r="LP395" s="1">
        <v>9.2434189999999995E-4</v>
      </c>
      <c r="LQ395">
        <v>0.30296580000000001</v>
      </c>
      <c r="LR395">
        <v>0.7294216</v>
      </c>
      <c r="LS395">
        <v>27.998370000000001</v>
      </c>
      <c r="LT395" s="1">
        <v>8.4874020000000002E-4</v>
      </c>
      <c r="LU395">
        <v>0.2780609</v>
      </c>
      <c r="LV395">
        <v>0.7290103</v>
      </c>
      <c r="LW395">
        <v>28.36092</v>
      </c>
      <c r="LX395" s="1">
        <v>7.9220020000000003E-4</v>
      </c>
      <c r="LY395">
        <v>0.25955250000000002</v>
      </c>
      <c r="LZ395">
        <v>0.7284583</v>
      </c>
      <c r="MA395">
        <v>28.309550000000002</v>
      </c>
      <c r="MB395" s="1">
        <v>7.468908E-4</v>
      </c>
      <c r="MC395">
        <v>0.2448409</v>
      </c>
      <c r="MD395">
        <v>0.72780800000000001</v>
      </c>
      <c r="ME395">
        <v>27.85604</v>
      </c>
      <c r="MF395" s="1">
        <v>7.0854819999999999E-4</v>
      </c>
      <c r="MG395">
        <v>0.2324309</v>
      </c>
      <c r="MH395">
        <v>0.72707650000000001</v>
      </c>
      <c r="MI395">
        <v>27.622250000000001</v>
      </c>
      <c r="MJ395" s="1">
        <v>6.7432970000000001E-4</v>
      </c>
      <c r="MK395">
        <v>0.22142870000000001</v>
      </c>
      <c r="ML395">
        <v>0.72635950000000005</v>
      </c>
      <c r="MM395">
        <v>27.83239</v>
      </c>
      <c r="MN395" s="1">
        <v>6.4311109999999996E-4</v>
      </c>
      <c r="MO395">
        <v>0.2114075</v>
      </c>
      <c r="MP395">
        <v>0.72551679999999996</v>
      </c>
      <c r="MQ395">
        <v>28.626159999999999</v>
      </c>
      <c r="MR395" s="1">
        <v>6.1415950000000003E-4</v>
      </c>
      <c r="MS395">
        <v>0.20213909999999999</v>
      </c>
      <c r="MT395">
        <v>0.72469479999999997</v>
      </c>
      <c r="MU395">
        <v>29.121040000000001</v>
      </c>
      <c r="MV395" s="1">
        <v>5.8708570000000002E-4</v>
      </c>
      <c r="MW395">
        <v>0.1934457</v>
      </c>
      <c r="MX395">
        <v>0.7237808</v>
      </c>
      <c r="MY395">
        <v>29.211259999999999</v>
      </c>
      <c r="MZ395" s="1">
        <v>5.6156049999999996E-4</v>
      </c>
      <c r="NA395">
        <v>0.1852895</v>
      </c>
      <c r="NB395">
        <v>0.72303289999999998</v>
      </c>
      <c r="NC395">
        <v>29.205970000000001</v>
      </c>
      <c r="ND395" s="1">
        <v>5.3740329999999998E-4</v>
      </c>
      <c r="NE395">
        <v>0.177533</v>
      </c>
      <c r="NF395">
        <v>0.72257260000000001</v>
      </c>
      <c r="NG395">
        <v>28.795079999999999</v>
      </c>
      <c r="NH395" s="1">
        <v>5.1464930000000005E-4</v>
      </c>
      <c r="NI395">
        <v>0.17014660000000001</v>
      </c>
      <c r="NJ395">
        <v>0.72194499999999995</v>
      </c>
      <c r="NK395">
        <v>28.29196</v>
      </c>
      <c r="NL395" s="1">
        <v>4.9237119999999998E-4</v>
      </c>
      <c r="NM395">
        <v>0.1629409</v>
      </c>
      <c r="NN395">
        <v>0.72130369999999999</v>
      </c>
      <c r="NO395">
        <v>28.063749999999999</v>
      </c>
      <c r="NP395" s="1">
        <v>4.7163940000000002E-4</v>
      </c>
      <c r="NQ395">
        <v>0.15622849999999999</v>
      </c>
      <c r="NR395">
        <v>0.72090520000000002</v>
      </c>
      <c r="NS395">
        <v>27.999970000000001</v>
      </c>
      <c r="NT395" s="1">
        <v>4.5205179999999997E-4</v>
      </c>
      <c r="NU395">
        <v>0.1498235</v>
      </c>
      <c r="NV395">
        <v>0.72050639999999999</v>
      </c>
      <c r="NW395">
        <v>28.0977</v>
      </c>
      <c r="NX395" s="1">
        <v>4.3340769999999999E-4</v>
      </c>
      <c r="NY395">
        <v>0.1437157</v>
      </c>
      <c r="NZ395">
        <v>0.72005189999999997</v>
      </c>
      <c r="OA395">
        <v>28.386949999999999</v>
      </c>
      <c r="OB395" s="1">
        <v>4.1560780000000002E-4</v>
      </c>
      <c r="OC395">
        <v>0.13790830000000001</v>
      </c>
      <c r="OD395">
        <v>0.71989210000000003</v>
      </c>
      <c r="OE395">
        <v>27.986429999999999</v>
      </c>
      <c r="OF395">
        <v>3.957667E-4</v>
      </c>
      <c r="OG395">
        <v>0.1314128</v>
      </c>
      <c r="OH395">
        <v>0.71995240000000005</v>
      </c>
      <c r="OI395">
        <v>27.701000000000001</v>
      </c>
      <c r="OJ395" s="1">
        <v>3.7972080000000001E-4</v>
      </c>
      <c r="OK395">
        <v>0.1260328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0.26333269999999998</v>
      </c>
      <c r="G396">
        <v>27.257989999999999</v>
      </c>
      <c r="H396">
        <v>0</v>
      </c>
      <c r="I396">
        <v>0</v>
      </c>
      <c r="J396">
        <v>0.26378249999999998</v>
      </c>
      <c r="K396">
        <v>27.098020000000002</v>
      </c>
      <c r="L396">
        <v>0</v>
      </c>
      <c r="M396">
        <v>0</v>
      </c>
      <c r="N396">
        <v>0.26408130000000002</v>
      </c>
      <c r="O396">
        <v>27.097270000000002</v>
      </c>
      <c r="P396">
        <v>0</v>
      </c>
      <c r="Q396">
        <v>0</v>
      </c>
      <c r="R396">
        <v>0.26492710000000003</v>
      </c>
      <c r="S396">
        <v>26.515899999999998</v>
      </c>
      <c r="T396">
        <v>0</v>
      </c>
      <c r="U396">
        <v>0</v>
      </c>
      <c r="V396">
        <v>0.26602700000000001</v>
      </c>
      <c r="W396">
        <v>26.00469</v>
      </c>
      <c r="X396">
        <v>0</v>
      </c>
      <c r="Y396">
        <v>0</v>
      </c>
      <c r="Z396">
        <v>0.26679910000000001</v>
      </c>
      <c r="AA396">
        <v>25.6571</v>
      </c>
      <c r="AB396">
        <v>0</v>
      </c>
      <c r="AC396">
        <v>0</v>
      </c>
      <c r="AD396">
        <v>0.26736539999999998</v>
      </c>
      <c r="AE396">
        <v>25.435700000000001</v>
      </c>
      <c r="AF396">
        <v>0</v>
      </c>
      <c r="AG396">
        <v>0</v>
      </c>
      <c r="AH396">
        <v>0.26776</v>
      </c>
      <c r="AI396">
        <v>25.326029999999999</v>
      </c>
      <c r="AJ396">
        <v>0</v>
      </c>
      <c r="AK396">
        <v>0</v>
      </c>
      <c r="AL396">
        <v>0.26460640000000002</v>
      </c>
      <c r="AM396">
        <v>25.68403</v>
      </c>
      <c r="AN396">
        <v>0</v>
      </c>
      <c r="AO396">
        <v>0</v>
      </c>
      <c r="AP396">
        <v>0.25795129999999999</v>
      </c>
      <c r="AQ396">
        <v>25.52835</v>
      </c>
      <c r="AR396">
        <v>0</v>
      </c>
      <c r="AS396">
        <v>0</v>
      </c>
      <c r="AT396">
        <v>0.25239470000000003</v>
      </c>
      <c r="AU396">
        <v>25.31531</v>
      </c>
      <c r="AV396">
        <v>0</v>
      </c>
      <c r="AW396">
        <v>0</v>
      </c>
      <c r="AX396">
        <v>0.24798970000000001</v>
      </c>
      <c r="AY396">
        <v>25.028120000000001</v>
      </c>
      <c r="AZ396">
        <v>0</v>
      </c>
      <c r="BA396">
        <v>0</v>
      </c>
      <c r="BB396">
        <v>0.24468790000000001</v>
      </c>
      <c r="BC396">
        <v>24.687069999999999</v>
      </c>
      <c r="BD396">
        <v>0</v>
      </c>
      <c r="BE396">
        <v>0</v>
      </c>
      <c r="BF396">
        <v>0.24259520000000001</v>
      </c>
      <c r="BG396">
        <v>24.41893</v>
      </c>
      <c r="BH396">
        <v>0</v>
      </c>
      <c r="BI396">
        <v>0</v>
      </c>
      <c r="BJ396">
        <v>0.241587</v>
      </c>
      <c r="BK396">
        <v>24.441009999999999</v>
      </c>
      <c r="BL396">
        <v>0</v>
      </c>
      <c r="BM396">
        <v>0</v>
      </c>
      <c r="BN396">
        <v>0.2417639</v>
      </c>
      <c r="BO396">
        <v>24.884519999999998</v>
      </c>
      <c r="BP396">
        <v>0</v>
      </c>
      <c r="BQ396">
        <v>0</v>
      </c>
      <c r="BR396">
        <v>0.24316119999999999</v>
      </c>
      <c r="BS396">
        <v>25.517299999999999</v>
      </c>
      <c r="BT396">
        <v>0</v>
      </c>
      <c r="BU396">
        <v>0</v>
      </c>
      <c r="BV396">
        <v>0.24563160000000001</v>
      </c>
      <c r="BW396">
        <v>26.023289999999999</v>
      </c>
      <c r="BX396">
        <v>0</v>
      </c>
      <c r="BY396">
        <v>0</v>
      </c>
      <c r="BZ396">
        <v>0.24926770000000001</v>
      </c>
      <c r="CA396">
        <v>26.159700000000001</v>
      </c>
      <c r="CB396">
        <v>0</v>
      </c>
      <c r="CC396">
        <v>0</v>
      </c>
      <c r="CD396">
        <v>0.25402910000000001</v>
      </c>
      <c r="CE396">
        <v>25.68027</v>
      </c>
      <c r="CF396">
        <v>4.7440750000000003E-34</v>
      </c>
      <c r="CG396">
        <v>3.8166250000000002E-31</v>
      </c>
      <c r="CH396">
        <v>0.25712410000000002</v>
      </c>
      <c r="CI396">
        <v>25.059760000000001</v>
      </c>
      <c r="CJ396">
        <v>3.5807190000000001E-27</v>
      </c>
      <c r="CK396">
        <v>2.2010319999999999E-24</v>
      </c>
      <c r="CL396">
        <v>0.25564969999999998</v>
      </c>
      <c r="CM396">
        <v>24.63963</v>
      </c>
      <c r="CN396" s="1">
        <v>1.3751859999999999E-20</v>
      </c>
      <c r="CO396" s="1">
        <v>1.0324570000000001E-17</v>
      </c>
      <c r="CP396">
        <v>0.25408760000000002</v>
      </c>
      <c r="CQ396">
        <v>24.519069999999999</v>
      </c>
      <c r="CR396" s="1">
        <v>1.8178839999999999E-15</v>
      </c>
      <c r="CS396" s="1">
        <v>1.149962E-12</v>
      </c>
      <c r="CT396">
        <v>0.2524689</v>
      </c>
      <c r="CU396">
        <v>25.022600000000001</v>
      </c>
      <c r="CV396" s="1">
        <v>7.5163879999999993E-12</v>
      </c>
      <c r="CW396" s="1">
        <v>4.7700790000000002E-9</v>
      </c>
      <c r="CX396">
        <v>0.25078889999999998</v>
      </c>
      <c r="CY396">
        <v>25.70796</v>
      </c>
      <c r="CZ396" s="1">
        <v>4.8850579999999999E-9</v>
      </c>
      <c r="DA396" s="1">
        <v>3.167731E-6</v>
      </c>
      <c r="DB396">
        <v>0.24906510000000001</v>
      </c>
      <c r="DC396">
        <v>25.922219999999999</v>
      </c>
      <c r="DD396" s="1">
        <v>9.1182359999999995E-7</v>
      </c>
      <c r="DE396" s="1">
        <v>6.0647740000000004E-4</v>
      </c>
      <c r="DF396">
        <v>0.2472414</v>
      </c>
      <c r="DG396">
        <v>25.90455</v>
      </c>
      <c r="DH396" s="1">
        <v>6.5249779999999999E-5</v>
      </c>
      <c r="DI396" s="1">
        <v>4.4663359999999999E-2</v>
      </c>
      <c r="DJ396">
        <v>0.2460261</v>
      </c>
      <c r="DK396">
        <v>25.360309999999998</v>
      </c>
      <c r="DL396" s="1">
        <v>2.1351260000000002E-3</v>
      </c>
      <c r="DM396" s="1">
        <v>1.4997640000000001</v>
      </c>
      <c r="DN396">
        <v>0.24518329999999999</v>
      </c>
      <c r="DO396">
        <v>24.857659999999999</v>
      </c>
      <c r="DP396" s="1">
        <v>3.6279560000000002E-2</v>
      </c>
      <c r="DQ396" s="1">
        <v>26.080120000000001</v>
      </c>
      <c r="DR396">
        <v>0.2443901</v>
      </c>
      <c r="DS396">
        <v>24.548690000000001</v>
      </c>
      <c r="DT396" s="1">
        <v>0.35015819999999998</v>
      </c>
      <c r="DU396" s="1">
        <v>257.7</v>
      </c>
      <c r="DV396">
        <v>0.2435705</v>
      </c>
      <c r="DW396">
        <v>24.301480000000002</v>
      </c>
      <c r="DX396" s="1">
        <v>2.0585909999999998</v>
      </c>
      <c r="DY396">
        <v>1549.7760000000001</v>
      </c>
      <c r="DZ396">
        <v>0.24271100000000001</v>
      </c>
      <c r="EA396">
        <v>24.57375</v>
      </c>
      <c r="EB396" s="1">
        <v>7.8249089999999999</v>
      </c>
      <c r="EC396">
        <v>6024.6719999999996</v>
      </c>
      <c r="ED396">
        <v>0.24194479999999999</v>
      </c>
      <c r="EE396">
        <v>24.955660000000002</v>
      </c>
      <c r="EF396" s="1">
        <v>20.24521</v>
      </c>
      <c r="EG396">
        <v>15919.22</v>
      </c>
      <c r="EH396">
        <v>0.2411837</v>
      </c>
      <c r="EI396">
        <v>25.235379999999999</v>
      </c>
      <c r="EJ396">
        <v>37.537309999999998</v>
      </c>
      <c r="EK396">
        <v>30097.05</v>
      </c>
      <c r="EL396">
        <v>0.24037420000000001</v>
      </c>
      <c r="EM396">
        <v>25.207740000000001</v>
      </c>
      <c r="EN396">
        <v>52.162140000000001</v>
      </c>
      <c r="EO396">
        <v>42594.32</v>
      </c>
      <c r="EP396">
        <v>0.23993929999999999</v>
      </c>
      <c r="EQ396">
        <v>24.671520000000001</v>
      </c>
      <c r="ER396">
        <v>56.740900000000003</v>
      </c>
      <c r="ES396">
        <v>47015.98</v>
      </c>
      <c r="ET396">
        <v>0.2394126</v>
      </c>
      <c r="EU396">
        <v>24.011769999999999</v>
      </c>
      <c r="EV396">
        <v>49.768689999999999</v>
      </c>
      <c r="EW396">
        <v>41891.96</v>
      </c>
      <c r="EX396">
        <v>0.2388083</v>
      </c>
      <c r="EY396">
        <v>23.656600000000001</v>
      </c>
      <c r="EZ396">
        <v>36.341419999999999</v>
      </c>
      <c r="FA396">
        <v>31011.21</v>
      </c>
      <c r="FB396">
        <v>0.23796120000000001</v>
      </c>
      <c r="FC396">
        <v>23.74652</v>
      </c>
      <c r="FD396">
        <v>22.72542</v>
      </c>
      <c r="FE396">
        <v>19634.39</v>
      </c>
      <c r="FF396">
        <v>0.23697840000000001</v>
      </c>
      <c r="FG396">
        <v>24.909130000000001</v>
      </c>
      <c r="FH396">
        <v>12.51624</v>
      </c>
      <c r="FI396">
        <v>10923.59</v>
      </c>
      <c r="FJ396">
        <v>0.23630380000000001</v>
      </c>
      <c r="FK396">
        <v>25.47748</v>
      </c>
      <c r="FL396">
        <v>6.1910439999999998</v>
      </c>
      <c r="FM396">
        <v>5443.2610000000004</v>
      </c>
      <c r="FN396">
        <v>0.23547290000000001</v>
      </c>
      <c r="FO396">
        <v>25.50563</v>
      </c>
      <c r="FP396">
        <v>2.8337780000000001</v>
      </c>
      <c r="FQ396">
        <v>2503.8690000000001</v>
      </c>
      <c r="FR396">
        <v>0.23494010000000001</v>
      </c>
      <c r="FS396">
        <v>25.210840000000001</v>
      </c>
      <c r="FT396">
        <v>1.2425360000000001</v>
      </c>
      <c r="FU396">
        <v>1098.49</v>
      </c>
      <c r="FV396">
        <v>0.23474349999999999</v>
      </c>
      <c r="FW396">
        <v>24.715319999999998</v>
      </c>
      <c r="FX396">
        <v>0.54232159999999996</v>
      </c>
      <c r="FY396">
        <v>477.05579999999998</v>
      </c>
      <c r="FZ396">
        <v>0.23449049999999999</v>
      </c>
      <c r="GA396">
        <v>24.230440000000002</v>
      </c>
      <c r="GB396">
        <v>0.2516642</v>
      </c>
      <c r="GC396">
        <v>218.81100000000001</v>
      </c>
      <c r="GD396">
        <v>0.23430019999999999</v>
      </c>
      <c r="GE396">
        <v>23.994540000000001</v>
      </c>
      <c r="GF396">
        <v>0.13552220000000001</v>
      </c>
      <c r="GG396">
        <v>115.59529999999999</v>
      </c>
      <c r="GH396">
        <v>0.2343121</v>
      </c>
      <c r="GI396">
        <v>24.1815</v>
      </c>
      <c r="GJ396">
        <v>8.9326810000000006E-2</v>
      </c>
      <c r="GK396">
        <v>74.567509999999999</v>
      </c>
      <c r="GL396">
        <v>0.234294</v>
      </c>
      <c r="GM396">
        <v>25.404540000000001</v>
      </c>
      <c r="GN396">
        <v>6.9670969999999999E-2</v>
      </c>
      <c r="GO396">
        <v>57.229219999999998</v>
      </c>
      <c r="GP396">
        <v>0.2345883</v>
      </c>
      <c r="GQ396">
        <v>26.232880000000002</v>
      </c>
      <c r="GR396">
        <v>5.984867E-2</v>
      </c>
      <c r="GS396">
        <v>48.442799999999998</v>
      </c>
      <c r="GT396">
        <v>0.2343471</v>
      </c>
      <c r="GU396">
        <v>26.522970000000001</v>
      </c>
      <c r="GV396">
        <v>5.335049E-2</v>
      </c>
      <c r="GW396">
        <v>42.513750000000002</v>
      </c>
      <c r="GX396">
        <v>0.234122</v>
      </c>
      <c r="GY396">
        <v>26.610910000000001</v>
      </c>
      <c r="GZ396" s="1">
        <v>4.8115430000000001E-2</v>
      </c>
      <c r="HA396">
        <v>37.79327</v>
      </c>
      <c r="HB396">
        <v>0.2337775</v>
      </c>
      <c r="HC396">
        <v>26.396879999999999</v>
      </c>
      <c r="HD396">
        <v>4.3850640000000003E-2</v>
      </c>
      <c r="HE396">
        <v>33.934939999999997</v>
      </c>
      <c r="HF396">
        <v>0.24118049999999999</v>
      </c>
      <c r="HG396">
        <v>26.06232</v>
      </c>
      <c r="HH396" s="1">
        <v>4.013282E-2</v>
      </c>
      <c r="HI396">
        <v>30.113299999999999</v>
      </c>
      <c r="HJ396">
        <v>0.25293500000000002</v>
      </c>
      <c r="HK396">
        <v>26.014600000000002</v>
      </c>
      <c r="HL396" s="1">
        <v>3.6468340000000002E-2</v>
      </c>
      <c r="HM396">
        <v>26.262440000000002</v>
      </c>
      <c r="HN396">
        <v>0.26654539999999999</v>
      </c>
      <c r="HO396">
        <v>26.267969999999998</v>
      </c>
      <c r="HP396">
        <v>3.2989079999999997E-2</v>
      </c>
      <c r="HQ396">
        <v>22.70365</v>
      </c>
      <c r="HR396">
        <v>0.28215879999999999</v>
      </c>
      <c r="HS396">
        <v>27.369610000000002</v>
      </c>
      <c r="HT396" s="1">
        <v>2.976173E-2</v>
      </c>
      <c r="HU396">
        <v>19.50272</v>
      </c>
      <c r="HV396">
        <v>0.30041109999999999</v>
      </c>
      <c r="HW396">
        <v>28.369230000000002</v>
      </c>
      <c r="HX396" s="1">
        <v>2.6881349999999998E-2</v>
      </c>
      <c r="HY396">
        <v>16.69539</v>
      </c>
      <c r="HZ396">
        <v>0.32156849999999998</v>
      </c>
      <c r="IA396">
        <v>28.607289999999999</v>
      </c>
      <c r="IB396" s="1">
        <v>2.4156569999999999E-2</v>
      </c>
      <c r="IC396">
        <v>14.1515</v>
      </c>
      <c r="ID396">
        <v>0.3433039</v>
      </c>
      <c r="IE396">
        <v>28.28764</v>
      </c>
      <c r="IF396" s="1">
        <v>2.1572089999999999E-2</v>
      </c>
      <c r="IG396">
        <v>11.92399</v>
      </c>
      <c r="IH396">
        <v>0.36599179999999998</v>
      </c>
      <c r="II396">
        <v>27.568760000000001</v>
      </c>
      <c r="IJ396">
        <v>1.9422439999999999E-2</v>
      </c>
      <c r="IK396">
        <v>10.14114</v>
      </c>
      <c r="IL396">
        <v>0.3903239</v>
      </c>
      <c r="IM396">
        <v>26.88175</v>
      </c>
      <c r="IN396" s="1">
        <v>1.7551939999999999E-2</v>
      </c>
      <c r="IO396">
        <v>8.6500780000000006</v>
      </c>
      <c r="IP396">
        <v>0.41771619999999998</v>
      </c>
      <c r="IQ396">
        <v>26.602</v>
      </c>
      <c r="IR396" s="1">
        <v>1.5865560000000001E-2</v>
      </c>
      <c r="IS396">
        <v>7.3592750000000002</v>
      </c>
      <c r="IT396">
        <v>0.45320719999999998</v>
      </c>
      <c r="IU396">
        <v>26.653379999999999</v>
      </c>
      <c r="IV396" s="1">
        <v>1.438383E-2</v>
      </c>
      <c r="IW396">
        <v>6.4077320000000002</v>
      </c>
      <c r="IX396">
        <v>0.49304589999999998</v>
      </c>
      <c r="IY396">
        <v>27.357859999999999</v>
      </c>
      <c r="IZ396" s="1">
        <v>1.3031610000000001E-2</v>
      </c>
      <c r="JA396">
        <v>5.5845450000000003</v>
      </c>
      <c r="JB396">
        <v>0.54185890000000003</v>
      </c>
      <c r="JC396">
        <v>27.488810000000001</v>
      </c>
      <c r="JD396" s="1">
        <v>1.1803559999999999E-2</v>
      </c>
      <c r="JE396">
        <v>4.851337</v>
      </c>
      <c r="JF396">
        <v>0.6004775</v>
      </c>
      <c r="JG396">
        <v>27.50357</v>
      </c>
      <c r="JH396" s="1">
        <v>1.066544E-2</v>
      </c>
      <c r="JI396">
        <v>4.1972480000000001</v>
      </c>
      <c r="JJ396">
        <v>0.67355880000000001</v>
      </c>
      <c r="JK396">
        <v>27.079650000000001</v>
      </c>
      <c r="JL396" s="1">
        <v>9.6057620000000003E-3</v>
      </c>
      <c r="JM396">
        <v>3.6097980000000001</v>
      </c>
      <c r="JN396">
        <v>0.76558839999999995</v>
      </c>
      <c r="JO396">
        <v>26.776219999999999</v>
      </c>
      <c r="JP396" s="1">
        <v>8.6126410000000007E-3</v>
      </c>
      <c r="JQ396">
        <v>3.0846290000000001</v>
      </c>
      <c r="JR396">
        <v>0.84021069999999998</v>
      </c>
      <c r="JS396">
        <v>26.597580000000001</v>
      </c>
      <c r="JT396" s="1">
        <v>7.6535529999999996E-3</v>
      </c>
      <c r="JU396">
        <v>2.6428370000000001</v>
      </c>
      <c r="JV396">
        <v>0.84157150000000003</v>
      </c>
      <c r="JW396">
        <v>26.731729999999999</v>
      </c>
      <c r="JX396" s="1">
        <v>6.7923139999999998E-3</v>
      </c>
      <c r="JY396">
        <v>2.341758</v>
      </c>
      <c r="JZ396">
        <v>0.84210240000000003</v>
      </c>
      <c r="KA396">
        <v>26.89819</v>
      </c>
      <c r="KB396" s="1">
        <v>5.9432699999999996E-3</v>
      </c>
      <c r="KC396">
        <v>2.048899</v>
      </c>
      <c r="KD396">
        <v>0.84249719999999995</v>
      </c>
      <c r="KE396">
        <v>27.708629999999999</v>
      </c>
      <c r="KF396" s="1">
        <v>5.1135670000000003E-3</v>
      </c>
      <c r="KG396">
        <v>1.763862</v>
      </c>
      <c r="KH396">
        <v>0.8428426</v>
      </c>
      <c r="KI396">
        <v>27.918310000000002</v>
      </c>
      <c r="KJ396" s="1">
        <v>4.3056309999999999E-3</v>
      </c>
      <c r="KK396">
        <v>1.4867790000000001</v>
      </c>
      <c r="KL396">
        <v>0.84321199999999996</v>
      </c>
      <c r="KM396">
        <v>27.97484</v>
      </c>
      <c r="KN396" s="1">
        <v>3.5328759999999999E-3</v>
      </c>
      <c r="KO396">
        <v>1.222621</v>
      </c>
      <c r="KP396">
        <v>0.84391150000000004</v>
      </c>
      <c r="KQ396">
        <v>27.911300000000001</v>
      </c>
      <c r="KR396" s="1">
        <v>2.8355490000000001E-3</v>
      </c>
      <c r="KS396">
        <v>0.9807901</v>
      </c>
      <c r="KT396">
        <v>0.84431679999999998</v>
      </c>
      <c r="KU396">
        <v>27.70223</v>
      </c>
      <c r="KV396" s="1">
        <v>2.2525650000000002E-3</v>
      </c>
      <c r="KW396">
        <v>0.77901279999999995</v>
      </c>
      <c r="KX396">
        <v>0.84477749999999996</v>
      </c>
      <c r="KY396">
        <v>27.290179999999999</v>
      </c>
      <c r="KZ396" s="1">
        <v>1.7915240000000001E-3</v>
      </c>
      <c r="LA396">
        <v>0.61865689999999995</v>
      </c>
      <c r="LB396">
        <v>0.84508890000000003</v>
      </c>
      <c r="LC396">
        <v>26.983599999999999</v>
      </c>
      <c r="LD396" s="1">
        <v>1.4494079999999999E-3</v>
      </c>
      <c r="LE396">
        <v>0.49933810000000001</v>
      </c>
      <c r="LF396">
        <v>0.84518559999999998</v>
      </c>
      <c r="LG396">
        <v>26.911249999999999</v>
      </c>
      <c r="LH396" s="1">
        <v>1.208738E-3</v>
      </c>
      <c r="LI396">
        <v>0.4152383</v>
      </c>
      <c r="LJ396">
        <v>0.84510240000000003</v>
      </c>
      <c r="LK396">
        <v>27.632290000000001</v>
      </c>
      <c r="LL396" s="1">
        <v>1.0448479999999999E-3</v>
      </c>
      <c r="LM396">
        <v>0.35799150000000002</v>
      </c>
      <c r="LN396">
        <v>0.84478180000000003</v>
      </c>
      <c r="LO396">
        <v>27.913399999999999</v>
      </c>
      <c r="LP396" s="1">
        <v>9.3372310000000005E-4</v>
      </c>
      <c r="LQ396">
        <v>0.31924839999999999</v>
      </c>
      <c r="LR396">
        <v>0.84432759999999996</v>
      </c>
      <c r="LS396">
        <v>27.9984</v>
      </c>
      <c r="LT396" s="1">
        <v>8.5560240000000004E-4</v>
      </c>
      <c r="LU396">
        <v>0.29214440000000003</v>
      </c>
      <c r="LV396">
        <v>0.84372599999999998</v>
      </c>
      <c r="LW396">
        <v>28.352319999999999</v>
      </c>
      <c r="LX396" s="1">
        <v>7.9752779999999997E-4</v>
      </c>
      <c r="LY396">
        <v>0.27214359999999999</v>
      </c>
      <c r="LZ396">
        <v>0.84293499999999999</v>
      </c>
      <c r="MA396">
        <v>28.30575</v>
      </c>
      <c r="MB396" s="1">
        <v>7.5134530000000004E-4</v>
      </c>
      <c r="MC396">
        <v>0.25638179999999999</v>
      </c>
      <c r="MD396">
        <v>0.84205280000000005</v>
      </c>
      <c r="ME396">
        <v>27.819469999999999</v>
      </c>
      <c r="MF396" s="1">
        <v>7.1245610000000002E-4</v>
      </c>
      <c r="MG396">
        <v>0.2431624</v>
      </c>
      <c r="MH396">
        <v>0.84104319999999999</v>
      </c>
      <c r="MI396">
        <v>27.556760000000001</v>
      </c>
      <c r="MJ396" s="1">
        <v>6.778992E-4</v>
      </c>
      <c r="MK396">
        <v>0.23150290000000001</v>
      </c>
      <c r="ML396">
        <v>0.83997840000000001</v>
      </c>
      <c r="MM396">
        <v>27.745159999999998</v>
      </c>
      <c r="MN396" s="1">
        <v>6.4643709999999996E-4</v>
      </c>
      <c r="MO396">
        <v>0.22092000000000001</v>
      </c>
      <c r="MP396">
        <v>0.83879139999999996</v>
      </c>
      <c r="MQ396">
        <v>28.568259999999999</v>
      </c>
      <c r="MR396" s="1">
        <v>6.1728580000000003E-4</v>
      </c>
      <c r="MS396">
        <v>0.21113680000000001</v>
      </c>
      <c r="MT396">
        <v>0.83756969999999997</v>
      </c>
      <c r="MU396">
        <v>29.087980000000002</v>
      </c>
      <c r="MV396" s="1">
        <v>5.9006230000000002E-4</v>
      </c>
      <c r="MW396">
        <v>0.2019919</v>
      </c>
      <c r="MX396">
        <v>0.83623440000000004</v>
      </c>
      <c r="MY396">
        <v>29.18937</v>
      </c>
      <c r="MZ396" s="1">
        <v>5.6434599999999997E-4</v>
      </c>
      <c r="NA396">
        <v>0.19337560000000001</v>
      </c>
      <c r="NB396">
        <v>0.83525179999999999</v>
      </c>
      <c r="NC396">
        <v>29.174489999999999</v>
      </c>
      <c r="ND396" s="1">
        <v>5.4019080000000002E-4</v>
      </c>
      <c r="NE396">
        <v>0.18519859999999999</v>
      </c>
      <c r="NF396">
        <v>0.83446070000000006</v>
      </c>
      <c r="NG396">
        <v>28.752880000000001</v>
      </c>
      <c r="NH396" s="1">
        <v>5.1731369999999995E-4</v>
      </c>
      <c r="NI396">
        <v>0.17738300000000001</v>
      </c>
      <c r="NJ396">
        <v>0.83347210000000005</v>
      </c>
      <c r="NK396">
        <v>28.232130000000002</v>
      </c>
      <c r="NL396" s="1">
        <v>4.9489200000000003E-4</v>
      </c>
      <c r="NM396">
        <v>0.16977229999999999</v>
      </c>
      <c r="NN396">
        <v>0.83241140000000002</v>
      </c>
      <c r="NO396">
        <v>27.973299999999998</v>
      </c>
      <c r="NP396" s="1">
        <v>4.7400300000000002E-4</v>
      </c>
      <c r="NQ396">
        <v>0.162685</v>
      </c>
      <c r="NR396">
        <v>0.83174680000000001</v>
      </c>
      <c r="NS396">
        <v>27.909990000000001</v>
      </c>
      <c r="NT396" s="1">
        <v>4.5436499999999998E-4</v>
      </c>
      <c r="NU396">
        <v>0.15600919999999999</v>
      </c>
      <c r="NV396">
        <v>0.83096979999999998</v>
      </c>
      <c r="NW396">
        <v>28.020890000000001</v>
      </c>
      <c r="NX396" s="1">
        <v>4.3561780000000002E-4</v>
      </c>
      <c r="NY396">
        <v>0.14963960000000001</v>
      </c>
      <c r="NZ396">
        <v>0.83011199999999996</v>
      </c>
      <c r="OA396">
        <v>28.32508</v>
      </c>
      <c r="OB396" s="1">
        <v>4.1773549999999998E-4</v>
      </c>
      <c r="OC396">
        <v>0.14357980000000001</v>
      </c>
      <c r="OD396">
        <v>0.82946070000000005</v>
      </c>
      <c r="OE396">
        <v>27.983969999999999</v>
      </c>
      <c r="OF396" s="1">
        <v>3.9792400000000002E-4</v>
      </c>
      <c r="OG396">
        <v>0.13690350000000001</v>
      </c>
      <c r="OH396">
        <v>0.82906559999999996</v>
      </c>
      <c r="OI396">
        <v>27.65558</v>
      </c>
      <c r="OJ396" s="1">
        <v>3.8160350000000001E-4</v>
      </c>
      <c r="OK396">
        <v>0.13120319999999999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0.35965730000000001</v>
      </c>
      <c r="G397">
        <v>27.364660000000001</v>
      </c>
      <c r="H397">
        <v>0</v>
      </c>
      <c r="I397">
        <v>0</v>
      </c>
      <c r="J397">
        <v>0.3596337</v>
      </c>
      <c r="K397">
        <v>27.234300000000001</v>
      </c>
      <c r="L397">
        <v>0</v>
      </c>
      <c r="M397">
        <v>0</v>
      </c>
      <c r="N397">
        <v>0.35946299999999998</v>
      </c>
      <c r="O397">
        <v>27.236070000000002</v>
      </c>
      <c r="P397">
        <v>0</v>
      </c>
      <c r="Q397">
        <v>0</v>
      </c>
      <c r="R397">
        <v>0.36039719999999997</v>
      </c>
      <c r="S397">
        <v>26.61739</v>
      </c>
      <c r="T397">
        <v>0</v>
      </c>
      <c r="U397">
        <v>0</v>
      </c>
      <c r="V397">
        <v>0.36169259999999998</v>
      </c>
      <c r="W397">
        <v>26.08127</v>
      </c>
      <c r="X397">
        <v>0</v>
      </c>
      <c r="Y397">
        <v>0</v>
      </c>
      <c r="Z397">
        <v>0.36251679999999997</v>
      </c>
      <c r="AA397">
        <v>25.715620000000001</v>
      </c>
      <c r="AB397">
        <v>0</v>
      </c>
      <c r="AC397">
        <v>0</v>
      </c>
      <c r="AD397">
        <v>0.36303269999999999</v>
      </c>
      <c r="AE397">
        <v>25.475539999999999</v>
      </c>
      <c r="AF397">
        <v>0</v>
      </c>
      <c r="AG397">
        <v>0</v>
      </c>
      <c r="AH397">
        <v>0.363344</v>
      </c>
      <c r="AI397">
        <v>25.36936</v>
      </c>
      <c r="AJ397">
        <v>0</v>
      </c>
      <c r="AK397">
        <v>0</v>
      </c>
      <c r="AL397">
        <v>0.36366520000000002</v>
      </c>
      <c r="AM397">
        <v>25.764250000000001</v>
      </c>
      <c r="AN397">
        <v>0</v>
      </c>
      <c r="AO397">
        <v>0</v>
      </c>
      <c r="AP397">
        <v>0.36366039999999999</v>
      </c>
      <c r="AQ397">
        <v>25.607530000000001</v>
      </c>
      <c r="AR397">
        <v>0</v>
      </c>
      <c r="AS397">
        <v>0</v>
      </c>
      <c r="AT397">
        <v>0.36332720000000002</v>
      </c>
      <c r="AU397">
        <v>25.399170000000002</v>
      </c>
      <c r="AV397">
        <v>0</v>
      </c>
      <c r="AW397">
        <v>0</v>
      </c>
      <c r="AX397">
        <v>0.36274190000000001</v>
      </c>
      <c r="AY397">
        <v>25.104880000000001</v>
      </c>
      <c r="AZ397">
        <v>0</v>
      </c>
      <c r="BA397">
        <v>0</v>
      </c>
      <c r="BB397">
        <v>0.36182049999999999</v>
      </c>
      <c r="BC397">
        <v>24.753920000000001</v>
      </c>
      <c r="BD397">
        <v>0</v>
      </c>
      <c r="BE397">
        <v>0</v>
      </c>
      <c r="BF397">
        <v>0.36068230000000001</v>
      </c>
      <c r="BG397">
        <v>24.476489999999998</v>
      </c>
      <c r="BH397">
        <v>0</v>
      </c>
      <c r="BI397">
        <v>0</v>
      </c>
      <c r="BJ397">
        <v>0.35936079999999998</v>
      </c>
      <c r="BK397">
        <v>24.494980000000002</v>
      </c>
      <c r="BL397">
        <v>0</v>
      </c>
      <c r="BM397">
        <v>0</v>
      </c>
      <c r="BN397">
        <v>0.35789389999999999</v>
      </c>
      <c r="BO397">
        <v>24.945609999999999</v>
      </c>
      <c r="BP397">
        <v>0</v>
      </c>
      <c r="BQ397">
        <v>0</v>
      </c>
      <c r="BR397">
        <v>0.35630099999999998</v>
      </c>
      <c r="BS397">
        <v>25.598040000000001</v>
      </c>
      <c r="BT397">
        <v>0</v>
      </c>
      <c r="BU397">
        <v>0</v>
      </c>
      <c r="BV397">
        <v>0.35460350000000002</v>
      </c>
      <c r="BW397">
        <v>26.126390000000001</v>
      </c>
      <c r="BX397">
        <v>0</v>
      </c>
      <c r="BY397">
        <v>0</v>
      </c>
      <c r="BZ397">
        <v>0.3529428</v>
      </c>
      <c r="CA397">
        <v>26.263249999999999</v>
      </c>
      <c r="CB397">
        <v>0</v>
      </c>
      <c r="CC397">
        <v>0</v>
      </c>
      <c r="CD397">
        <v>0.3511842</v>
      </c>
      <c r="CE397">
        <v>25.765979999999999</v>
      </c>
      <c r="CF397">
        <v>7.4553260000000003E-35</v>
      </c>
      <c r="CG397">
        <v>4.9963140000000005E-32</v>
      </c>
      <c r="CH397">
        <v>0.34958810000000001</v>
      </c>
      <c r="CI397">
        <v>25.14181</v>
      </c>
      <c r="CJ397">
        <v>1.435961E-27</v>
      </c>
      <c r="CK397">
        <v>6.6071440000000004E-25</v>
      </c>
      <c r="CL397">
        <v>0.34788350000000001</v>
      </c>
      <c r="CM397">
        <v>24.681239999999999</v>
      </c>
      <c r="CN397" s="1">
        <v>4.807254E-21</v>
      </c>
      <c r="CO397" s="1">
        <v>2.3986140000000002E-18</v>
      </c>
      <c r="CP397">
        <v>0.3461111</v>
      </c>
      <c r="CQ397">
        <v>24.533760000000001</v>
      </c>
      <c r="CR397" s="1">
        <v>7.9085359999999997E-16</v>
      </c>
      <c r="CS397" s="1">
        <v>3.7549969999999999E-13</v>
      </c>
      <c r="CT397">
        <v>0.34425319999999998</v>
      </c>
      <c r="CU397">
        <v>25.04805</v>
      </c>
      <c r="CV397" s="1">
        <v>3.7571120000000003E-12</v>
      </c>
      <c r="CW397" s="1">
        <v>1.8583570000000001E-9</v>
      </c>
      <c r="CX397">
        <v>0.34232859999999998</v>
      </c>
      <c r="CY397">
        <v>25.759150000000002</v>
      </c>
      <c r="CZ397" s="1">
        <v>2.69407E-9</v>
      </c>
      <c r="DA397" s="1">
        <v>1.3869889999999999E-6</v>
      </c>
      <c r="DB397">
        <v>0.34037129999999999</v>
      </c>
      <c r="DC397">
        <v>25.999009999999998</v>
      </c>
      <c r="DD397" s="1">
        <v>5.4460919999999996E-7</v>
      </c>
      <c r="DE397" s="1">
        <v>2.9095819999999998E-4</v>
      </c>
      <c r="DF397">
        <v>0.33824729999999997</v>
      </c>
      <c r="DG397">
        <v>25.985119999999998</v>
      </c>
      <c r="DH397" s="1">
        <v>4.180427E-5</v>
      </c>
      <c r="DI397" s="1">
        <v>2.3179459999999999E-2</v>
      </c>
      <c r="DJ397">
        <v>0.33728019999999997</v>
      </c>
      <c r="DK397">
        <v>25.394480000000001</v>
      </c>
      <c r="DL397" s="1">
        <v>1.4590359999999999E-3</v>
      </c>
      <c r="DM397" s="1">
        <v>0.83444180000000001</v>
      </c>
      <c r="DN397">
        <v>0.33690510000000001</v>
      </c>
      <c r="DO397">
        <v>24.846540000000001</v>
      </c>
      <c r="DP397" s="1">
        <v>2.6292739999999998E-2</v>
      </c>
      <c r="DQ397" s="1">
        <v>15.43736</v>
      </c>
      <c r="DR397">
        <v>0.33656779999999997</v>
      </c>
      <c r="DS397">
        <v>24.508880000000001</v>
      </c>
      <c r="DT397" s="1">
        <v>0.2682562</v>
      </c>
      <c r="DU397" s="1">
        <v>161.5848</v>
      </c>
      <c r="DV397">
        <v>0.33628079999999999</v>
      </c>
      <c r="DW397">
        <v>24.248449999999998</v>
      </c>
      <c r="DX397" s="1">
        <v>1.661699</v>
      </c>
      <c r="DY397">
        <v>1024.9490000000001</v>
      </c>
      <c r="DZ397">
        <v>0.33595019999999998</v>
      </c>
      <c r="EA397">
        <v>24.51979</v>
      </c>
      <c r="EB397" s="1">
        <v>6.6367940000000001</v>
      </c>
      <c r="EC397">
        <v>4187.3469999999998</v>
      </c>
      <c r="ED397">
        <v>0.33578340000000001</v>
      </c>
      <c r="EE397">
        <v>24.931229999999999</v>
      </c>
      <c r="EF397" s="1">
        <v>17.988790000000002</v>
      </c>
      <c r="EG397">
        <v>11585.26</v>
      </c>
      <c r="EH397">
        <v>0.33564660000000002</v>
      </c>
      <c r="EI397">
        <v>25.23554</v>
      </c>
      <c r="EJ397">
        <v>34.816780000000001</v>
      </c>
      <c r="EK397">
        <v>22835.53</v>
      </c>
      <c r="EL397">
        <v>0.33554430000000002</v>
      </c>
      <c r="EM397">
        <v>25.21444</v>
      </c>
      <c r="EN397">
        <v>50.333190000000002</v>
      </c>
      <c r="EO397">
        <v>33552.97</v>
      </c>
      <c r="EP397">
        <v>0.33570660000000002</v>
      </c>
      <c r="EQ397">
        <v>24.66818</v>
      </c>
      <c r="ER397">
        <v>56.695639999999997</v>
      </c>
      <c r="ES397">
        <v>38303.03</v>
      </c>
      <c r="ET397">
        <v>0.33559319999999998</v>
      </c>
      <c r="EU397">
        <v>23.98282</v>
      </c>
      <c r="EV397">
        <v>51.42624</v>
      </c>
      <c r="EW397">
        <v>35189.82</v>
      </c>
      <c r="EX397">
        <v>0.33541539999999997</v>
      </c>
      <c r="EY397">
        <v>23.593769999999999</v>
      </c>
      <c r="EZ397">
        <v>38.682369999999999</v>
      </c>
      <c r="FA397">
        <v>26764.87</v>
      </c>
      <c r="FB397">
        <v>0.33496880000000001</v>
      </c>
      <c r="FC397">
        <v>23.665279999999999</v>
      </c>
      <c r="FD397">
        <v>24.812259999999998</v>
      </c>
      <c r="FE397">
        <v>17335.18</v>
      </c>
      <c r="FF397">
        <v>0.3348315</v>
      </c>
      <c r="FG397">
        <v>24.829719999999998</v>
      </c>
      <c r="FH397">
        <v>13.96683</v>
      </c>
      <c r="FI397">
        <v>9827.2520000000004</v>
      </c>
      <c r="FJ397">
        <v>0.33511400000000002</v>
      </c>
      <c r="FK397">
        <v>25.468170000000001</v>
      </c>
      <c r="FL397">
        <v>7.041741</v>
      </c>
      <c r="FM397">
        <v>4976.933</v>
      </c>
      <c r="FN397">
        <v>0.33531470000000002</v>
      </c>
      <c r="FO397">
        <v>25.50508</v>
      </c>
      <c r="FP397">
        <v>3.2654589999999999</v>
      </c>
      <c r="FQ397">
        <v>2312.152</v>
      </c>
      <c r="FR397">
        <v>0.33586630000000001</v>
      </c>
      <c r="FS397">
        <v>25.20562</v>
      </c>
      <c r="FT397">
        <v>1.4410449999999999</v>
      </c>
      <c r="FU397">
        <v>1018.148</v>
      </c>
      <c r="FV397">
        <v>0.33693499999999998</v>
      </c>
      <c r="FW397">
        <v>24.690729999999999</v>
      </c>
      <c r="FX397">
        <v>0.62775440000000005</v>
      </c>
      <c r="FY397">
        <v>440.33550000000002</v>
      </c>
      <c r="FZ397">
        <v>0.33792</v>
      </c>
      <c r="GA397">
        <v>24.169619999999998</v>
      </c>
      <c r="GB397">
        <v>0.28648829999999997</v>
      </c>
      <c r="GC397">
        <v>198.3295</v>
      </c>
      <c r="GD397">
        <v>0.33905190000000002</v>
      </c>
      <c r="GE397">
        <v>23.905339999999999</v>
      </c>
      <c r="GF397">
        <v>0.1494047</v>
      </c>
      <c r="GG397">
        <v>101.3176</v>
      </c>
      <c r="GH397">
        <v>0.3404314</v>
      </c>
      <c r="GI397">
        <v>24.092749999999999</v>
      </c>
      <c r="GJ397">
        <v>9.4988639999999999E-2</v>
      </c>
      <c r="GK397">
        <v>62.88147</v>
      </c>
      <c r="GL397">
        <v>0.341806</v>
      </c>
      <c r="GM397">
        <v>25.347760000000001</v>
      </c>
      <c r="GN397">
        <v>7.2266109999999995E-2</v>
      </c>
      <c r="GO397">
        <v>46.907960000000003</v>
      </c>
      <c r="GP397">
        <v>0.346885</v>
      </c>
      <c r="GQ397">
        <v>26.277470000000001</v>
      </c>
      <c r="GR397">
        <v>6.1402360000000003E-2</v>
      </c>
      <c r="GS397">
        <v>39.058750000000003</v>
      </c>
      <c r="GT397">
        <v>0.3566357</v>
      </c>
      <c r="GU397">
        <v>26.634830000000001</v>
      </c>
      <c r="GV397">
        <v>5.4503900000000001E-2</v>
      </c>
      <c r="GW397">
        <v>33.862650000000002</v>
      </c>
      <c r="GX397">
        <v>0.36715959999999997</v>
      </c>
      <c r="GY397">
        <v>26.728400000000001</v>
      </c>
      <c r="GZ397" s="1">
        <v>4.9091509999999998E-2</v>
      </c>
      <c r="HA397">
        <v>29.815290000000001</v>
      </c>
      <c r="HB397">
        <v>0.37931910000000002</v>
      </c>
      <c r="HC397">
        <v>26.443850000000001</v>
      </c>
      <c r="HD397" s="1">
        <v>4.4676140000000003E-2</v>
      </c>
      <c r="HE397">
        <v>26.477889999999999</v>
      </c>
      <c r="HF397">
        <v>0.39405990000000002</v>
      </c>
      <c r="HG397">
        <v>26.046959999999999</v>
      </c>
      <c r="HH397">
        <v>4.093074E-2</v>
      </c>
      <c r="HI397">
        <v>23.60493</v>
      </c>
      <c r="HJ397">
        <v>0.41163149999999998</v>
      </c>
      <c r="HK397">
        <v>25.978400000000001</v>
      </c>
      <c r="HL397" s="1">
        <v>3.7242940000000002E-2</v>
      </c>
      <c r="HM397">
        <v>20.847069999999999</v>
      </c>
      <c r="HN397">
        <v>0.4322666</v>
      </c>
      <c r="HO397">
        <v>26.229970000000002</v>
      </c>
      <c r="HP397" s="1">
        <v>3.3716889999999999E-2</v>
      </c>
      <c r="HQ397">
        <v>18.254549999999998</v>
      </c>
      <c r="HR397">
        <v>0.45586009999999999</v>
      </c>
      <c r="HS397">
        <v>27.356200000000001</v>
      </c>
      <c r="HT397" s="1">
        <v>3.042607E-2</v>
      </c>
      <c r="HU397">
        <v>15.900880000000001</v>
      </c>
      <c r="HV397">
        <v>0.48351309999999997</v>
      </c>
      <c r="HW397">
        <v>28.409649999999999</v>
      </c>
      <c r="HX397" s="1">
        <v>2.7488410000000001E-2</v>
      </c>
      <c r="HY397">
        <v>13.825139999999999</v>
      </c>
      <c r="HZ397">
        <v>0.51602309999999996</v>
      </c>
      <c r="IA397">
        <v>28.767900000000001</v>
      </c>
      <c r="IB397" s="1">
        <v>2.4721770000000001E-2</v>
      </c>
      <c r="IC397">
        <v>11.92848</v>
      </c>
      <c r="ID397">
        <v>0.55040469999999997</v>
      </c>
      <c r="IE397">
        <v>28.44829</v>
      </c>
      <c r="IF397" s="1">
        <v>2.204602E-2</v>
      </c>
      <c r="IG397">
        <v>10.19955</v>
      </c>
      <c r="IH397">
        <v>0.58682970000000001</v>
      </c>
      <c r="II397">
        <v>27.671099999999999</v>
      </c>
      <c r="IJ397" s="1">
        <v>1.981662E-2</v>
      </c>
      <c r="IK397">
        <v>8.7982460000000007</v>
      </c>
      <c r="IL397">
        <v>0.62745620000000002</v>
      </c>
      <c r="IM397">
        <v>26.879020000000001</v>
      </c>
      <c r="IN397" s="1">
        <v>1.7893309999999999E-2</v>
      </c>
      <c r="IO397">
        <v>7.6368150000000004</v>
      </c>
      <c r="IP397">
        <v>0.6717706</v>
      </c>
      <c r="IQ397">
        <v>26.5642</v>
      </c>
      <c r="IR397" s="1">
        <v>1.6149469999999999E-2</v>
      </c>
      <c r="IS397">
        <v>6.6912190000000002</v>
      </c>
      <c r="IT397">
        <v>0.67123809999999995</v>
      </c>
      <c r="IU397">
        <v>26.536909999999999</v>
      </c>
      <c r="IV397" s="1">
        <v>1.4608350000000001E-2</v>
      </c>
      <c r="IW397">
        <v>6.0276779999999999</v>
      </c>
      <c r="IX397">
        <v>0.67028620000000005</v>
      </c>
      <c r="IY397">
        <v>27.269069999999999</v>
      </c>
      <c r="IZ397" s="1">
        <v>1.323738E-2</v>
      </c>
      <c r="JA397">
        <v>5.450958</v>
      </c>
      <c r="JB397">
        <v>0.66973689999999997</v>
      </c>
      <c r="JC397">
        <v>27.456769999999999</v>
      </c>
      <c r="JD397" s="1">
        <v>1.1995199999999999E-2</v>
      </c>
      <c r="JE397">
        <v>4.9272739999999997</v>
      </c>
      <c r="JF397">
        <v>0.66930529999999999</v>
      </c>
      <c r="JG397">
        <v>27.484449999999999</v>
      </c>
      <c r="JH397" s="1">
        <v>1.084421E-2</v>
      </c>
      <c r="JI397">
        <v>4.4435789999999997</v>
      </c>
      <c r="JJ397">
        <v>0.66912780000000005</v>
      </c>
      <c r="JK397">
        <v>27.061689999999999</v>
      </c>
      <c r="JL397" s="1">
        <v>9.7723389999999997E-3</v>
      </c>
      <c r="JM397">
        <v>3.9930979999999998</v>
      </c>
      <c r="JN397">
        <v>0.6690024</v>
      </c>
      <c r="JO397">
        <v>26.744789999999998</v>
      </c>
      <c r="JP397" s="1">
        <v>8.7697590000000002E-3</v>
      </c>
      <c r="JQ397">
        <v>3.574227</v>
      </c>
      <c r="JR397">
        <v>0.66980530000000005</v>
      </c>
      <c r="JS397">
        <v>26.592359999999999</v>
      </c>
      <c r="JT397" s="1">
        <v>7.7705750000000001E-3</v>
      </c>
      <c r="JU397">
        <v>3.1601149999999998</v>
      </c>
      <c r="JV397">
        <v>0.67134890000000003</v>
      </c>
      <c r="JW397">
        <v>26.682790000000001</v>
      </c>
      <c r="JX397" s="1">
        <v>6.9010499999999997E-3</v>
      </c>
      <c r="JY397">
        <v>2.7926410000000002</v>
      </c>
      <c r="JZ397">
        <v>0.67217249999999995</v>
      </c>
      <c r="KA397">
        <v>26.85398</v>
      </c>
      <c r="KB397" s="1">
        <v>6.0498360000000003E-3</v>
      </c>
      <c r="KC397">
        <v>2.4419919999999999</v>
      </c>
      <c r="KD397">
        <v>0.67284469999999996</v>
      </c>
      <c r="KE397">
        <v>27.67306</v>
      </c>
      <c r="KF397" s="1">
        <v>5.2184240000000002E-3</v>
      </c>
      <c r="KG397">
        <v>2.1030630000000001</v>
      </c>
      <c r="KH397">
        <v>0.67335469999999997</v>
      </c>
      <c r="KI397">
        <v>27.922409999999999</v>
      </c>
      <c r="KJ397" s="1">
        <v>4.4077350000000003E-3</v>
      </c>
      <c r="KK397">
        <v>1.7751030000000001</v>
      </c>
      <c r="KL397">
        <v>0.67379239999999996</v>
      </c>
      <c r="KM397">
        <v>27.993400000000001</v>
      </c>
      <c r="KN397" s="1">
        <v>3.6338939999999999E-3</v>
      </c>
      <c r="KO397">
        <v>1.4634229999999999</v>
      </c>
      <c r="KP397">
        <v>0.6744656</v>
      </c>
      <c r="KQ397">
        <v>27.930499999999999</v>
      </c>
      <c r="KR397" s="1">
        <v>2.9199600000000001E-3</v>
      </c>
      <c r="KS397">
        <v>1.1749849999999999</v>
      </c>
      <c r="KT397">
        <v>0.67508809999999997</v>
      </c>
      <c r="KU397">
        <v>27.70279</v>
      </c>
      <c r="KV397" s="1">
        <v>2.322134E-3</v>
      </c>
      <c r="KW397">
        <v>0.93306909999999998</v>
      </c>
      <c r="KX397">
        <v>0.67591809999999997</v>
      </c>
      <c r="KY397">
        <v>27.27666</v>
      </c>
      <c r="KZ397" s="1">
        <v>1.8450599999999999E-3</v>
      </c>
      <c r="LA397">
        <v>0.73901700000000003</v>
      </c>
      <c r="LB397">
        <v>0.67663189999999995</v>
      </c>
      <c r="LC397">
        <v>26.959759999999999</v>
      </c>
      <c r="LD397" s="1">
        <v>1.4880990000000001E-3</v>
      </c>
      <c r="LE397">
        <v>0.59349929999999995</v>
      </c>
      <c r="LF397">
        <v>0.67714479999999999</v>
      </c>
      <c r="LG397">
        <v>26.90015</v>
      </c>
      <c r="LH397" s="1">
        <v>1.2353830000000001E-3</v>
      </c>
      <c r="LI397">
        <v>0.49027569999999998</v>
      </c>
      <c r="LJ397">
        <v>0.67752089999999998</v>
      </c>
      <c r="LK397">
        <v>27.653919999999999</v>
      </c>
      <c r="LL397" s="1">
        <v>1.0628440000000001E-3</v>
      </c>
      <c r="LM397">
        <v>0.41975190000000001</v>
      </c>
      <c r="LN397">
        <v>0.67776309999999995</v>
      </c>
      <c r="LO397">
        <v>27.961099999999998</v>
      </c>
      <c r="LP397" s="1">
        <v>9.4607909999999999E-4</v>
      </c>
      <c r="LQ397">
        <v>0.37196679999999999</v>
      </c>
      <c r="LR397">
        <v>0.67786630000000003</v>
      </c>
      <c r="LS397">
        <v>28.043859999999999</v>
      </c>
      <c r="LT397" s="1">
        <v>8.6439579999999995E-4</v>
      </c>
      <c r="LU397">
        <v>0.33861550000000001</v>
      </c>
      <c r="LV397">
        <v>0.67784800000000001</v>
      </c>
      <c r="LW397">
        <v>28.383199999999999</v>
      </c>
      <c r="LX397" s="1">
        <v>8.0416220000000004E-4</v>
      </c>
      <c r="LY397">
        <v>0.31411040000000001</v>
      </c>
      <c r="LZ397">
        <v>0.67772310000000002</v>
      </c>
      <c r="MA397">
        <v>28.314900000000002</v>
      </c>
      <c r="MB397" s="1">
        <v>7.5672119999999998E-4</v>
      </c>
      <c r="MC397">
        <v>0.29487799999999997</v>
      </c>
      <c r="MD397">
        <v>0.67753730000000001</v>
      </c>
      <c r="ME397">
        <v>27.798739999999999</v>
      </c>
      <c r="MF397" s="1">
        <v>7.1707930000000002E-4</v>
      </c>
      <c r="MG397">
        <v>0.27882509999999999</v>
      </c>
      <c r="MH397">
        <v>0.67728160000000004</v>
      </c>
      <c r="MI397">
        <v>27.503550000000001</v>
      </c>
      <c r="MJ397" s="1">
        <v>6.8203809999999997E-4</v>
      </c>
      <c r="MK397">
        <v>0.26469559999999998</v>
      </c>
      <c r="ML397">
        <v>0.67698340000000001</v>
      </c>
      <c r="MM397">
        <v>27.69115</v>
      </c>
      <c r="MN397" s="1">
        <v>6.5023800000000003E-4</v>
      </c>
      <c r="MO397">
        <v>0.25188729999999998</v>
      </c>
      <c r="MP397">
        <v>0.67664469999999999</v>
      </c>
      <c r="MQ397">
        <v>28.557659999999998</v>
      </c>
      <c r="MR397" s="1">
        <v>6.2083669999999996E-4</v>
      </c>
      <c r="MS397">
        <v>0.24004819999999999</v>
      </c>
      <c r="MT397">
        <v>0.67620239999999998</v>
      </c>
      <c r="MU397">
        <v>29.105160000000001</v>
      </c>
      <c r="MV397" s="1">
        <v>5.9338930000000004E-4</v>
      </c>
      <c r="MW397">
        <v>0.22897629999999999</v>
      </c>
      <c r="MX397">
        <v>0.675817</v>
      </c>
      <c r="MY397">
        <v>29.211580000000001</v>
      </c>
      <c r="MZ397" s="1">
        <v>5.6746919999999998E-4</v>
      </c>
      <c r="NA397">
        <v>0.21854119999999999</v>
      </c>
      <c r="NB397">
        <v>0.67584230000000001</v>
      </c>
      <c r="NC397">
        <v>29.187049999999999</v>
      </c>
      <c r="ND397" s="1">
        <v>5.432732E-4</v>
      </c>
      <c r="NE397">
        <v>0.2087946</v>
      </c>
      <c r="NF397">
        <v>0.67599699999999996</v>
      </c>
      <c r="NG397">
        <v>28.74699</v>
      </c>
      <c r="NH397" s="1">
        <v>5.2020549999999999E-4</v>
      </c>
      <c r="NI397">
        <v>0.1997409</v>
      </c>
      <c r="NJ397">
        <v>0.6759984</v>
      </c>
      <c r="NK397">
        <v>28.20187</v>
      </c>
      <c r="NL397" s="1">
        <v>4.9767650000000002E-4</v>
      </c>
      <c r="NM397">
        <v>0.19095000000000001</v>
      </c>
      <c r="NN397">
        <v>0.67594679999999996</v>
      </c>
      <c r="NO397">
        <v>27.913730000000001</v>
      </c>
      <c r="NP397" s="1">
        <v>4.7663380000000002E-4</v>
      </c>
      <c r="NQ397">
        <v>0.18273149999999999</v>
      </c>
      <c r="NR397">
        <v>0.6757919</v>
      </c>
      <c r="NS397">
        <v>27.849799999999998</v>
      </c>
      <c r="NT397" s="1">
        <v>4.5687810000000001E-4</v>
      </c>
      <c r="NU397">
        <v>0.17504069999999999</v>
      </c>
      <c r="NV397">
        <v>0.67552800000000002</v>
      </c>
      <c r="NW397">
        <v>27.9878</v>
      </c>
      <c r="NX397" s="1">
        <v>4.3800810000000002E-4</v>
      </c>
      <c r="NY397">
        <v>0.1676754</v>
      </c>
      <c r="NZ397">
        <v>0.67528719999999998</v>
      </c>
      <c r="OA397">
        <v>28.30153</v>
      </c>
      <c r="OB397" s="1">
        <v>4.200281E-4</v>
      </c>
      <c r="OC397">
        <v>0.16065940000000001</v>
      </c>
      <c r="OD397">
        <v>0.67511370000000004</v>
      </c>
      <c r="OE397">
        <v>28.024470000000001</v>
      </c>
      <c r="OF397" s="1">
        <v>4.0060060000000002E-4</v>
      </c>
      <c r="OG397">
        <v>0.1532173</v>
      </c>
      <c r="OH397">
        <v>0.67511589999999999</v>
      </c>
      <c r="OI397">
        <v>27.65624</v>
      </c>
      <c r="OJ397" s="1">
        <v>3.8365669999999998E-4</v>
      </c>
      <c r="OK397">
        <v>0.14640929999999999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0.44081530000000002</v>
      </c>
      <c r="G398">
        <v>27.459869999999999</v>
      </c>
      <c r="H398">
        <v>0</v>
      </c>
      <c r="I398">
        <v>0</v>
      </c>
      <c r="J398">
        <v>0.43983939999999999</v>
      </c>
      <c r="K398">
        <v>27.36063</v>
      </c>
      <c r="L398">
        <v>0</v>
      </c>
      <c r="M398">
        <v>0</v>
      </c>
      <c r="N398">
        <v>0.43875130000000001</v>
      </c>
      <c r="O398">
        <v>27.371120000000001</v>
      </c>
      <c r="P398">
        <v>0</v>
      </c>
      <c r="Q398">
        <v>0</v>
      </c>
      <c r="R398">
        <v>0.43976789999999999</v>
      </c>
      <c r="S398">
        <v>26.638500000000001</v>
      </c>
      <c r="T398">
        <v>0</v>
      </c>
      <c r="U398">
        <v>0</v>
      </c>
      <c r="V398">
        <v>0.44108700000000001</v>
      </c>
      <c r="W398">
        <v>26.087720000000001</v>
      </c>
      <c r="X398">
        <v>0</v>
      </c>
      <c r="Y398">
        <v>0</v>
      </c>
      <c r="Z398">
        <v>0.4418089</v>
      </c>
      <c r="AA398">
        <v>25.709949999999999</v>
      </c>
      <c r="AB398">
        <v>0</v>
      </c>
      <c r="AC398">
        <v>0</v>
      </c>
      <c r="AD398">
        <v>0.4421272</v>
      </c>
      <c r="AE398">
        <v>25.46256</v>
      </c>
      <c r="AF398">
        <v>0</v>
      </c>
      <c r="AG398">
        <v>0</v>
      </c>
      <c r="AH398">
        <v>0.44214930000000002</v>
      </c>
      <c r="AI398">
        <v>25.35549</v>
      </c>
      <c r="AJ398">
        <v>0</v>
      </c>
      <c r="AK398">
        <v>0</v>
      </c>
      <c r="AL398">
        <v>0.4421988</v>
      </c>
      <c r="AM398">
        <v>25.788129999999999</v>
      </c>
      <c r="AN398">
        <v>0</v>
      </c>
      <c r="AO398">
        <v>0</v>
      </c>
      <c r="AP398">
        <v>0.44191079999999999</v>
      </c>
      <c r="AQ398">
        <v>25.640090000000001</v>
      </c>
      <c r="AR398">
        <v>0</v>
      </c>
      <c r="AS398">
        <v>0</v>
      </c>
      <c r="AT398">
        <v>0.44127149999999998</v>
      </c>
      <c r="AU398">
        <v>25.43749</v>
      </c>
      <c r="AV398">
        <v>0</v>
      </c>
      <c r="AW398">
        <v>0</v>
      </c>
      <c r="AX398">
        <v>0.44039050000000002</v>
      </c>
      <c r="AY398">
        <v>25.15314</v>
      </c>
      <c r="AZ398">
        <v>0</v>
      </c>
      <c r="BA398">
        <v>0</v>
      </c>
      <c r="BB398">
        <v>0.43922499999999998</v>
      </c>
      <c r="BC398">
        <v>24.801559999999998</v>
      </c>
      <c r="BD398">
        <v>0</v>
      </c>
      <c r="BE398">
        <v>0</v>
      </c>
      <c r="BF398">
        <v>0.43780439999999998</v>
      </c>
      <c r="BG398">
        <v>24.522880000000001</v>
      </c>
      <c r="BH398">
        <v>0</v>
      </c>
      <c r="BI398">
        <v>0</v>
      </c>
      <c r="BJ398">
        <v>0.43623519999999999</v>
      </c>
      <c r="BK398">
        <v>24.543469999999999</v>
      </c>
      <c r="BL398">
        <v>0</v>
      </c>
      <c r="BM398">
        <v>0</v>
      </c>
      <c r="BN398">
        <v>0.43457269999999998</v>
      </c>
      <c r="BO398">
        <v>25.007840000000002</v>
      </c>
      <c r="BP398">
        <v>0</v>
      </c>
      <c r="BQ398">
        <v>0</v>
      </c>
      <c r="BR398">
        <v>0.4327744</v>
      </c>
      <c r="BS398">
        <v>25.68383</v>
      </c>
      <c r="BT398">
        <v>0</v>
      </c>
      <c r="BU398">
        <v>0</v>
      </c>
      <c r="BV398">
        <v>0.43093310000000001</v>
      </c>
      <c r="BW398">
        <v>26.24635</v>
      </c>
      <c r="BX398">
        <v>0</v>
      </c>
      <c r="BY398">
        <v>0</v>
      </c>
      <c r="BZ398">
        <v>0.42913089999999998</v>
      </c>
      <c r="CA398">
        <v>26.39892</v>
      </c>
      <c r="CB398">
        <v>0</v>
      </c>
      <c r="CC398">
        <v>0</v>
      </c>
      <c r="CD398">
        <v>0.42730240000000003</v>
      </c>
      <c r="CE398">
        <v>25.901150000000001</v>
      </c>
      <c r="CF398">
        <v>9.5343330000000006E-36</v>
      </c>
      <c r="CG398">
        <v>5.4838059999999997E-33</v>
      </c>
      <c r="CH398">
        <v>0.4255872</v>
      </c>
      <c r="CI398">
        <v>25.278870000000001</v>
      </c>
      <c r="CJ398">
        <v>5.0243989999999998E-28</v>
      </c>
      <c r="CK398">
        <v>1.7873999999999999E-25</v>
      </c>
      <c r="CL398">
        <v>0.42387829999999999</v>
      </c>
      <c r="CM398">
        <v>24.781220000000001</v>
      </c>
      <c r="CN398" s="1">
        <v>1.363189E-21</v>
      </c>
      <c r="CO398" s="1">
        <v>4.9816120000000001E-19</v>
      </c>
      <c r="CP398">
        <v>0.42208590000000001</v>
      </c>
      <c r="CQ398">
        <v>24.60313</v>
      </c>
      <c r="CR398" s="1">
        <v>3.086752E-16</v>
      </c>
      <c r="CS398" s="1">
        <v>1.1181750000000001E-13</v>
      </c>
      <c r="CT398">
        <v>0.42020849999999998</v>
      </c>
      <c r="CU398">
        <v>25.116510000000002</v>
      </c>
      <c r="CV398" s="1">
        <v>1.7453910000000001E-12</v>
      </c>
      <c r="CW398" s="1">
        <v>6.6308109999999999E-10</v>
      </c>
      <c r="CX398">
        <v>0.4182961</v>
      </c>
      <c r="CY398">
        <v>25.856459999999998</v>
      </c>
      <c r="CZ398" s="1">
        <v>1.4089730000000001E-9</v>
      </c>
      <c r="DA398" s="1">
        <v>5.5404359999999999E-7</v>
      </c>
      <c r="DB398">
        <v>0.41629909999999998</v>
      </c>
      <c r="DC398">
        <v>26.130459999999999</v>
      </c>
      <c r="DD398" s="1">
        <v>3.1309470000000001E-7</v>
      </c>
      <c r="DE398" s="1">
        <v>1.260953E-4</v>
      </c>
      <c r="DF398">
        <v>0.4141436</v>
      </c>
      <c r="DG398">
        <v>26.11938</v>
      </c>
      <c r="DH398" s="1">
        <v>2.609839E-5</v>
      </c>
      <c r="DI398" s="1">
        <v>1.0697409999999999E-2</v>
      </c>
      <c r="DJ398">
        <v>0.41393730000000001</v>
      </c>
      <c r="DK398">
        <v>25.412939999999999</v>
      </c>
      <c r="DL398" s="1">
        <v>9.7878529999999991E-4</v>
      </c>
      <c r="DM398" s="1">
        <v>0.40914270000000003</v>
      </c>
      <c r="DN398">
        <v>0.41453669999999998</v>
      </c>
      <c r="DO398">
        <v>24.822340000000001</v>
      </c>
      <c r="DP398" s="1">
        <v>1.8797979999999999E-2</v>
      </c>
      <c r="DQ398" s="1">
        <v>8.043806</v>
      </c>
      <c r="DR398">
        <v>0.41522710000000002</v>
      </c>
      <c r="DS398">
        <v>24.457899999999999</v>
      </c>
      <c r="DT398" s="1">
        <v>0.20350090000000001</v>
      </c>
      <c r="DU398" s="1">
        <v>89.066969999999998</v>
      </c>
      <c r="DV398">
        <v>0.4160044</v>
      </c>
      <c r="DW398">
        <v>24.1844</v>
      </c>
      <c r="DX398" s="1">
        <v>1.3319540000000001</v>
      </c>
      <c r="DY398" s="1">
        <v>595.14319999999998</v>
      </c>
      <c r="DZ398">
        <v>0.41682750000000002</v>
      </c>
      <c r="EA398">
        <v>24.4434</v>
      </c>
      <c r="EB398" s="1">
        <v>5.6003189999999998</v>
      </c>
      <c r="EC398">
        <v>2551.6419999999998</v>
      </c>
      <c r="ED398">
        <v>0.41788930000000002</v>
      </c>
      <c r="EE398">
        <v>24.867280000000001</v>
      </c>
      <c r="EF398" s="1">
        <v>15.92245</v>
      </c>
      <c r="EG398">
        <v>7383.4859999999999</v>
      </c>
      <c r="EH398">
        <v>0.41908669999999998</v>
      </c>
      <c r="EI398">
        <v>25.200610000000001</v>
      </c>
      <c r="EJ398">
        <v>32.186010000000003</v>
      </c>
      <c r="EK398">
        <v>15157.13</v>
      </c>
      <c r="EL398">
        <v>0.42043910000000001</v>
      </c>
      <c r="EM398">
        <v>25.19669</v>
      </c>
      <c r="EN398">
        <v>48.401440000000001</v>
      </c>
      <c r="EO398">
        <v>23104.89</v>
      </c>
      <c r="EP398">
        <v>0.42172739999999997</v>
      </c>
      <c r="EQ398">
        <v>24.640999999999998</v>
      </c>
      <c r="ER398">
        <v>56.427549999999997</v>
      </c>
      <c r="ES398">
        <v>27255.02</v>
      </c>
      <c r="ET398">
        <v>0.42257980000000001</v>
      </c>
      <c r="EU398">
        <v>23.9376</v>
      </c>
      <c r="EV398">
        <v>52.83746</v>
      </c>
      <c r="EW398">
        <v>25797.53</v>
      </c>
      <c r="EX398">
        <v>0.42341800000000002</v>
      </c>
      <c r="EY398">
        <v>23.514579999999999</v>
      </c>
      <c r="EZ398">
        <v>40.88505</v>
      </c>
      <c r="FA398">
        <v>20151.689999999999</v>
      </c>
      <c r="FB398">
        <v>0.42408499999999999</v>
      </c>
      <c r="FC398">
        <v>23.550609999999999</v>
      </c>
      <c r="FD398">
        <v>26.872689999999999</v>
      </c>
      <c r="FE398">
        <v>13353.67</v>
      </c>
      <c r="FF398">
        <v>0.42506630000000001</v>
      </c>
      <c r="FG398">
        <v>24.69144</v>
      </c>
      <c r="FH398">
        <v>15.43675</v>
      </c>
      <c r="FI398">
        <v>7719.6629999999996</v>
      </c>
      <c r="FJ398">
        <v>0.42654389999999998</v>
      </c>
      <c r="FK398">
        <v>25.402819999999998</v>
      </c>
      <c r="FL398">
        <v>7.9231059999999998</v>
      </c>
      <c r="FM398">
        <v>3978.951</v>
      </c>
      <c r="FN398">
        <v>0.42814269999999999</v>
      </c>
      <c r="FO398">
        <v>25.471</v>
      </c>
      <c r="FP398">
        <v>3.7202829999999998</v>
      </c>
      <c r="FQ398">
        <v>1871.9690000000001</v>
      </c>
      <c r="FR398">
        <v>0.43017509999999998</v>
      </c>
      <c r="FS398">
        <v>25.169589999999999</v>
      </c>
      <c r="FT398">
        <v>1.65262</v>
      </c>
      <c r="FU398">
        <v>830.78240000000005</v>
      </c>
      <c r="FV398">
        <v>0.43284230000000001</v>
      </c>
      <c r="FW398">
        <v>24.646470000000001</v>
      </c>
      <c r="FX398">
        <v>0.71957349999999998</v>
      </c>
      <c r="FY398">
        <v>359.91730000000001</v>
      </c>
      <c r="FZ398">
        <v>0.43552879999999999</v>
      </c>
      <c r="GA398">
        <v>24.091899999999999</v>
      </c>
      <c r="GB398">
        <v>0.32412380000000002</v>
      </c>
      <c r="GC398">
        <v>160.5455</v>
      </c>
      <c r="GD398">
        <v>0.43846950000000001</v>
      </c>
      <c r="GE398">
        <v>23.799050000000001</v>
      </c>
      <c r="GF398">
        <v>0.16441449999999999</v>
      </c>
      <c r="GG398">
        <v>80.124899999999997</v>
      </c>
      <c r="GH398">
        <v>0.44180819999999998</v>
      </c>
      <c r="GI398">
        <v>23.96002</v>
      </c>
      <c r="GJ398">
        <v>0.1010601</v>
      </c>
      <c r="GK398">
        <v>48.25909</v>
      </c>
      <c r="GL398">
        <v>0.4451155</v>
      </c>
      <c r="GM398">
        <v>25.217860000000002</v>
      </c>
      <c r="GN398">
        <v>7.4981590000000001E-2</v>
      </c>
      <c r="GO398">
        <v>35.187179999999998</v>
      </c>
      <c r="GP398">
        <v>0.4500498</v>
      </c>
      <c r="GQ398">
        <v>26.223949999999999</v>
      </c>
      <c r="GR398">
        <v>6.2886979999999995E-2</v>
      </c>
      <c r="GS398">
        <v>29.1022</v>
      </c>
      <c r="GT398">
        <v>0.45583829999999997</v>
      </c>
      <c r="GU398">
        <v>26.629539999999999</v>
      </c>
      <c r="GV398">
        <v>5.5589060000000003E-2</v>
      </c>
      <c r="GW398">
        <v>25.458870000000001</v>
      </c>
      <c r="GX398">
        <v>0.46176980000000001</v>
      </c>
      <c r="GY398">
        <v>26.74464</v>
      </c>
      <c r="GZ398" s="1">
        <v>5.0000280000000001E-2</v>
      </c>
      <c r="HA398">
        <v>22.692779999999999</v>
      </c>
      <c r="HB398">
        <v>0.46862409999999999</v>
      </c>
      <c r="HC398">
        <v>26.420529999999999</v>
      </c>
      <c r="HD398" s="1">
        <v>4.5445409999999999E-2</v>
      </c>
      <c r="HE398">
        <v>20.423829999999999</v>
      </c>
      <c r="HF398">
        <v>0.47666449999999999</v>
      </c>
      <c r="HG398">
        <v>25.941559999999999</v>
      </c>
      <c r="HH398" s="1">
        <v>4.1620450000000003E-2</v>
      </c>
      <c r="HI398">
        <v>18.512319999999999</v>
      </c>
      <c r="HJ398">
        <v>0.48616500000000001</v>
      </c>
      <c r="HK398">
        <v>25.838819999999998</v>
      </c>
      <c r="HL398" s="1">
        <v>3.7926670000000003E-2</v>
      </c>
      <c r="HM398">
        <v>16.69408</v>
      </c>
      <c r="HN398">
        <v>0.49729119999999999</v>
      </c>
      <c r="HO398">
        <v>26.076750000000001</v>
      </c>
      <c r="HP398" s="1">
        <v>3.4377409999999997E-2</v>
      </c>
      <c r="HQ398">
        <v>14.955</v>
      </c>
      <c r="HR398">
        <v>0.50903889999999996</v>
      </c>
      <c r="HS398">
        <v>27.208629999999999</v>
      </c>
      <c r="HT398" s="1">
        <v>3.1036589999999999E-2</v>
      </c>
      <c r="HU398">
        <v>13.350899999999999</v>
      </c>
      <c r="HV398">
        <v>0.52198060000000002</v>
      </c>
      <c r="HW398">
        <v>28.33155</v>
      </c>
      <c r="HX398" s="1">
        <v>2.804328E-2</v>
      </c>
      <c r="HY398">
        <v>11.92079</v>
      </c>
      <c r="HZ398">
        <v>0.53659299999999999</v>
      </c>
      <c r="IA398">
        <v>28.760190000000001</v>
      </c>
      <c r="IB398" s="1">
        <v>2.5249000000000001E-2</v>
      </c>
      <c r="IC398">
        <v>10.602729999999999</v>
      </c>
      <c r="ID398">
        <v>0.55184429999999995</v>
      </c>
      <c r="IE398">
        <v>28.507459999999998</v>
      </c>
      <c r="IF398" s="1">
        <v>2.2514340000000001E-2</v>
      </c>
      <c r="IG398">
        <v>9.3338780000000003</v>
      </c>
      <c r="IH398">
        <v>0.56669460000000005</v>
      </c>
      <c r="II398">
        <v>27.69032</v>
      </c>
      <c r="IJ398" s="1">
        <v>2.0207050000000001E-2</v>
      </c>
      <c r="IK398">
        <v>8.271471</v>
      </c>
      <c r="IL398">
        <v>0.57886769999999999</v>
      </c>
      <c r="IM398">
        <v>26.823889999999999</v>
      </c>
      <c r="IN398" s="1">
        <v>1.8217400000000002E-2</v>
      </c>
      <c r="IO398">
        <v>7.3836050000000002</v>
      </c>
      <c r="IP398">
        <v>0.58134220000000003</v>
      </c>
      <c r="IQ398">
        <v>26.477029999999999</v>
      </c>
      <c r="IR398" s="1">
        <v>1.6442109999999999E-2</v>
      </c>
      <c r="IS398">
        <v>6.6569960000000004</v>
      </c>
      <c r="IT398">
        <v>0.58387359999999999</v>
      </c>
      <c r="IU398">
        <v>26.396100000000001</v>
      </c>
      <c r="IV398" s="1">
        <v>1.4825369999999999E-2</v>
      </c>
      <c r="IW398">
        <v>5.9854139999999996</v>
      </c>
      <c r="IX398">
        <v>0.58671309999999999</v>
      </c>
      <c r="IY398">
        <v>27.14716</v>
      </c>
      <c r="IZ398" s="1">
        <v>1.343565E-2</v>
      </c>
      <c r="JA398">
        <v>5.4084880000000002</v>
      </c>
      <c r="JB398">
        <v>0.58992679999999997</v>
      </c>
      <c r="JC398">
        <v>27.40155</v>
      </c>
      <c r="JD398" s="1">
        <v>1.217789E-2</v>
      </c>
      <c r="JE398">
        <v>4.8858290000000002</v>
      </c>
      <c r="JF398">
        <v>0.59321080000000004</v>
      </c>
      <c r="JG398">
        <v>27.452059999999999</v>
      </c>
      <c r="JH398" s="1">
        <v>1.1015209999999999E-2</v>
      </c>
      <c r="JI398">
        <v>4.4052119999999997</v>
      </c>
      <c r="JJ398">
        <v>0.59686189999999995</v>
      </c>
      <c r="JK398">
        <v>27.044930000000001</v>
      </c>
      <c r="JL398" s="1">
        <v>9.9335810000000004E-3</v>
      </c>
      <c r="JM398">
        <v>3.9582320000000002</v>
      </c>
      <c r="JN398">
        <v>0.60043409999999997</v>
      </c>
      <c r="JO398">
        <v>26.704519999999999</v>
      </c>
      <c r="JP398" s="1">
        <v>8.9223889999999993E-3</v>
      </c>
      <c r="JQ398">
        <v>3.543501</v>
      </c>
      <c r="JR398">
        <v>0.60431069999999998</v>
      </c>
      <c r="JS398">
        <v>26.601870000000002</v>
      </c>
      <c r="JT398" s="1">
        <v>7.9305799999999996E-3</v>
      </c>
      <c r="JU398">
        <v>3.1423749999999999</v>
      </c>
      <c r="JV398">
        <v>0.60846540000000005</v>
      </c>
      <c r="JW398">
        <v>26.633400000000002</v>
      </c>
      <c r="JX398" s="1">
        <v>7.0400999999999997E-3</v>
      </c>
      <c r="JY398">
        <v>2.774842</v>
      </c>
      <c r="JZ398">
        <v>0.61177800000000004</v>
      </c>
      <c r="KA398">
        <v>26.806059999999999</v>
      </c>
      <c r="KB398" s="1">
        <v>6.1848939999999998E-3</v>
      </c>
      <c r="KC398">
        <v>2.431527</v>
      </c>
      <c r="KD398">
        <v>0.61462720000000004</v>
      </c>
      <c r="KE398">
        <v>27.638190000000002</v>
      </c>
      <c r="KF398" s="1">
        <v>5.3496730000000001E-3</v>
      </c>
      <c r="KG398">
        <v>2.1000049999999999</v>
      </c>
      <c r="KH398">
        <v>0.61704369999999997</v>
      </c>
      <c r="KI398">
        <v>27.929040000000001</v>
      </c>
      <c r="KJ398" s="1">
        <v>4.5344909999999999E-3</v>
      </c>
      <c r="KK398">
        <v>1.7791189999999999</v>
      </c>
      <c r="KL398">
        <v>0.6192069</v>
      </c>
      <c r="KM398">
        <v>28.0075</v>
      </c>
      <c r="KN398" s="1">
        <v>3.7544179999999998E-3</v>
      </c>
      <c r="KO398">
        <v>1.4730479999999999</v>
      </c>
      <c r="KP398">
        <v>0.62108249999999998</v>
      </c>
      <c r="KQ398">
        <v>27.961919999999999</v>
      </c>
      <c r="KR398" s="1">
        <v>3.0253189999999998E-3</v>
      </c>
      <c r="KS398">
        <v>1.187084</v>
      </c>
      <c r="KT398">
        <v>0.62321420000000005</v>
      </c>
      <c r="KU398">
        <v>27.7074</v>
      </c>
      <c r="KV398" s="1">
        <v>2.4098510000000002E-3</v>
      </c>
      <c r="KW398">
        <v>0.94399710000000003</v>
      </c>
      <c r="KX398">
        <v>0.62576969999999998</v>
      </c>
      <c r="KY398">
        <v>27.26557</v>
      </c>
      <c r="KZ398" s="1">
        <v>1.91321E-3</v>
      </c>
      <c r="LA398">
        <v>0.74682329999999997</v>
      </c>
      <c r="LB398">
        <v>0.62824619999999998</v>
      </c>
      <c r="LC398">
        <v>26.935320000000001</v>
      </c>
      <c r="LD398" s="1">
        <v>1.537706E-3</v>
      </c>
      <c r="LE398">
        <v>0.59741219999999995</v>
      </c>
      <c r="LF398">
        <v>0.63059030000000005</v>
      </c>
      <c r="LG398">
        <v>26.889479999999999</v>
      </c>
      <c r="LH398" s="1">
        <v>1.2697380000000001E-3</v>
      </c>
      <c r="LI398">
        <v>0.49054550000000002</v>
      </c>
      <c r="LJ398">
        <v>0.63283469999999997</v>
      </c>
      <c r="LK398">
        <v>27.686979999999998</v>
      </c>
      <c r="LL398" s="1">
        <v>1.086041E-3</v>
      </c>
      <c r="LM398">
        <v>0.41718919999999998</v>
      </c>
      <c r="LN398">
        <v>0.63511150000000005</v>
      </c>
      <c r="LO398">
        <v>28.025559999999999</v>
      </c>
      <c r="LP398" s="1">
        <v>9.61885E-4</v>
      </c>
      <c r="LQ398">
        <v>0.3675078</v>
      </c>
      <c r="LR398">
        <v>0.63731119999999997</v>
      </c>
      <c r="LS398">
        <v>28.111689999999999</v>
      </c>
      <c r="LT398" s="1">
        <v>8.7557589999999995E-4</v>
      </c>
      <c r="LU398">
        <v>0.3330478</v>
      </c>
      <c r="LV398">
        <v>0.63945870000000005</v>
      </c>
      <c r="LW398">
        <v>28.444590000000002</v>
      </c>
      <c r="LX398" s="1">
        <v>8.1249540000000002E-4</v>
      </c>
      <c r="LY398">
        <v>0.30794060000000001</v>
      </c>
      <c r="LZ398">
        <v>0.64171590000000001</v>
      </c>
      <c r="MA398">
        <v>28.34263</v>
      </c>
      <c r="MB398" s="1">
        <v>7.6344390000000002E-4</v>
      </c>
      <c r="MC398">
        <v>0.2884659</v>
      </c>
      <c r="MD398">
        <v>0.64399209999999996</v>
      </c>
      <c r="ME398">
        <v>27.789639999999999</v>
      </c>
      <c r="MF398" s="1">
        <v>7.2279110000000001E-4</v>
      </c>
      <c r="MG398">
        <v>0.27236009999999999</v>
      </c>
      <c r="MH398">
        <v>0.64637350000000005</v>
      </c>
      <c r="MI398">
        <v>27.450759999999999</v>
      </c>
      <c r="MJ398" s="1">
        <v>6.871364E-4</v>
      </c>
      <c r="MK398">
        <v>0.25828279999999998</v>
      </c>
      <c r="ML398">
        <v>0.64884900000000001</v>
      </c>
      <c r="MM398">
        <v>27.638269999999999</v>
      </c>
      <c r="MN398" s="1">
        <v>6.5488370000000001E-4</v>
      </c>
      <c r="MO398">
        <v>0.24557029999999999</v>
      </c>
      <c r="MP398">
        <v>0.65144020000000002</v>
      </c>
      <c r="MQ398">
        <v>28.55508</v>
      </c>
      <c r="MR398" s="1">
        <v>6.2513100000000002E-4</v>
      </c>
      <c r="MS398">
        <v>0.2338372</v>
      </c>
      <c r="MT398">
        <v>0.65416439999999998</v>
      </c>
      <c r="MU398">
        <v>29.145430000000001</v>
      </c>
      <c r="MV398" s="1">
        <v>5.974137E-4</v>
      </c>
      <c r="MW398">
        <v>0.2228871</v>
      </c>
      <c r="MX398">
        <v>0.65702210000000005</v>
      </c>
      <c r="MY398">
        <v>29.263729999999999</v>
      </c>
      <c r="MZ398" s="1">
        <v>5.7124529999999995E-4</v>
      </c>
      <c r="NA398">
        <v>0.2125843</v>
      </c>
      <c r="NB398">
        <v>0.65947080000000002</v>
      </c>
      <c r="NC398">
        <v>29.22823</v>
      </c>
      <c r="ND398" s="1">
        <v>5.4677830000000004E-4</v>
      </c>
      <c r="NE398">
        <v>0.202963</v>
      </c>
      <c r="NF398">
        <v>0.66044400000000003</v>
      </c>
      <c r="NG398">
        <v>28.753769999999999</v>
      </c>
      <c r="NH398" s="1">
        <v>5.2355209999999997E-4</v>
      </c>
      <c r="NI398">
        <v>0.19402549999999999</v>
      </c>
      <c r="NJ398">
        <v>0.66133710000000001</v>
      </c>
      <c r="NK398">
        <v>28.188230000000001</v>
      </c>
      <c r="NL398" s="1">
        <v>5.0095550000000004E-4</v>
      </c>
      <c r="NM398">
        <v>0.185368</v>
      </c>
      <c r="NN398">
        <v>0.66216419999999998</v>
      </c>
      <c r="NO398">
        <v>27.86523</v>
      </c>
      <c r="NP398" s="1">
        <v>4.7966829999999998E-4</v>
      </c>
      <c r="NQ398">
        <v>0.17719470000000001</v>
      </c>
      <c r="NR398">
        <v>0.66301670000000001</v>
      </c>
      <c r="NS398">
        <v>27.787680000000002</v>
      </c>
      <c r="NT398" s="1">
        <v>4.5969719999999997E-4</v>
      </c>
      <c r="NU398">
        <v>0.16953660000000001</v>
      </c>
      <c r="NV398">
        <v>0.66411790000000004</v>
      </c>
      <c r="NW398">
        <v>27.957100000000001</v>
      </c>
      <c r="NX398" s="1">
        <v>4.4067999999999999E-4</v>
      </c>
      <c r="NY398">
        <v>0.16219439999999999</v>
      </c>
      <c r="NZ398">
        <v>0.66532670000000005</v>
      </c>
      <c r="OA398">
        <v>28.298159999999999</v>
      </c>
      <c r="OB398" s="1">
        <v>4.2257889999999999E-4</v>
      </c>
      <c r="OC398">
        <v>0.15519830000000001</v>
      </c>
      <c r="OD398">
        <v>0.66661939999999997</v>
      </c>
      <c r="OE398">
        <v>28.105060000000002</v>
      </c>
      <c r="OF398" s="1">
        <v>4.0379750000000002E-4</v>
      </c>
      <c r="OG398">
        <v>0.14811009999999999</v>
      </c>
      <c r="OH398">
        <v>0.66804529999999995</v>
      </c>
      <c r="OI398">
        <v>27.668469999999999</v>
      </c>
      <c r="OJ398" s="1">
        <v>3.8595760000000002E-4</v>
      </c>
      <c r="OK398">
        <v>0.14107210000000001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0.3950012</v>
      </c>
      <c r="G399">
        <v>27.489039999999999</v>
      </c>
      <c r="H399">
        <v>0</v>
      </c>
      <c r="I399">
        <v>0</v>
      </c>
      <c r="J399">
        <v>0.3962079</v>
      </c>
      <c r="K399">
        <v>27.406890000000001</v>
      </c>
      <c r="L399">
        <v>0</v>
      </c>
      <c r="M399">
        <v>0</v>
      </c>
      <c r="N399">
        <v>0.39731100000000003</v>
      </c>
      <c r="O399">
        <v>27.425260000000002</v>
      </c>
      <c r="P399">
        <v>0</v>
      </c>
      <c r="Q399">
        <v>0</v>
      </c>
      <c r="R399">
        <v>0.38254729999999998</v>
      </c>
      <c r="S399">
        <v>26.638529999999999</v>
      </c>
      <c r="T399">
        <v>0</v>
      </c>
      <c r="U399">
        <v>0</v>
      </c>
      <c r="V399">
        <v>0.36236020000000002</v>
      </c>
      <c r="W399">
        <v>26.087340000000001</v>
      </c>
      <c r="X399">
        <v>0</v>
      </c>
      <c r="Y399">
        <v>0</v>
      </c>
      <c r="Z399">
        <v>0.3456477</v>
      </c>
      <c r="AA399">
        <v>25.703949999999999</v>
      </c>
      <c r="AB399">
        <v>0</v>
      </c>
      <c r="AC399">
        <v>0</v>
      </c>
      <c r="AD399">
        <v>0.33154660000000002</v>
      </c>
      <c r="AE399">
        <v>25.452110000000001</v>
      </c>
      <c r="AF399">
        <v>0</v>
      </c>
      <c r="AG399">
        <v>0</v>
      </c>
      <c r="AH399">
        <v>0.31930330000000001</v>
      </c>
      <c r="AI399">
        <v>25.341740000000001</v>
      </c>
      <c r="AJ399">
        <v>0</v>
      </c>
      <c r="AK399">
        <v>0</v>
      </c>
      <c r="AL399">
        <v>0.30867030000000001</v>
      </c>
      <c r="AM399">
        <v>25.788139999999999</v>
      </c>
      <c r="AN399">
        <v>0</v>
      </c>
      <c r="AO399">
        <v>0</v>
      </c>
      <c r="AP399">
        <v>0.29894539999999997</v>
      </c>
      <c r="AQ399">
        <v>25.640180000000001</v>
      </c>
      <c r="AR399">
        <v>0</v>
      </c>
      <c r="AS399">
        <v>0</v>
      </c>
      <c r="AT399">
        <v>0.29100799999999999</v>
      </c>
      <c r="AU399">
        <v>25.437570000000001</v>
      </c>
      <c r="AV399">
        <v>0</v>
      </c>
      <c r="AW399">
        <v>0</v>
      </c>
      <c r="AX399">
        <v>0.28446480000000002</v>
      </c>
      <c r="AY399">
        <v>25.161619999999999</v>
      </c>
      <c r="AZ399">
        <v>0</v>
      </c>
      <c r="BA399">
        <v>0</v>
      </c>
      <c r="BB399">
        <v>0.2794567</v>
      </c>
      <c r="BC399">
        <v>24.812000000000001</v>
      </c>
      <c r="BD399">
        <v>0</v>
      </c>
      <c r="BE399">
        <v>0</v>
      </c>
      <c r="BF399">
        <v>0.27599950000000001</v>
      </c>
      <c r="BG399">
        <v>24.534469999999999</v>
      </c>
      <c r="BH399">
        <v>0</v>
      </c>
      <c r="BI399">
        <v>0</v>
      </c>
      <c r="BJ399">
        <v>0.27402369999999998</v>
      </c>
      <c r="BK399">
        <v>24.556719999999999</v>
      </c>
      <c r="BL399">
        <v>0</v>
      </c>
      <c r="BM399">
        <v>0</v>
      </c>
      <c r="BN399">
        <v>0.27341670000000001</v>
      </c>
      <c r="BO399">
        <v>25.027920000000002</v>
      </c>
      <c r="BP399">
        <v>0</v>
      </c>
      <c r="BQ399">
        <v>0</v>
      </c>
      <c r="BR399">
        <v>0.27431299999999997</v>
      </c>
      <c r="BS399">
        <v>25.71218</v>
      </c>
      <c r="BT399">
        <v>0</v>
      </c>
      <c r="BU399">
        <v>0</v>
      </c>
      <c r="BV399">
        <v>0.27670060000000002</v>
      </c>
      <c r="BW399">
        <v>26.29025</v>
      </c>
      <c r="BX399">
        <v>0</v>
      </c>
      <c r="BY399">
        <v>0</v>
      </c>
      <c r="BZ399">
        <v>0.2803136</v>
      </c>
      <c r="CA399">
        <v>26.452100000000002</v>
      </c>
      <c r="CB399">
        <v>0</v>
      </c>
      <c r="CC399">
        <v>0</v>
      </c>
      <c r="CD399">
        <v>0.28542099999999998</v>
      </c>
      <c r="CE399">
        <v>25.960629999999998</v>
      </c>
      <c r="CF399">
        <v>2.481348E-36</v>
      </c>
      <c r="CG399">
        <v>1.252638E-33</v>
      </c>
      <c r="CH399">
        <v>0.29202020000000001</v>
      </c>
      <c r="CI399">
        <v>25.341080000000002</v>
      </c>
      <c r="CJ399">
        <v>1.6885160000000001E-28</v>
      </c>
      <c r="CK399">
        <v>7.7793009999999998E-26</v>
      </c>
      <c r="CL399">
        <v>0.29973929999999999</v>
      </c>
      <c r="CM399">
        <v>24.831440000000001</v>
      </c>
      <c r="CN399" s="1">
        <v>3.6341899999999998E-22</v>
      </c>
      <c r="CO399" s="1">
        <v>1.7745100000000001E-19</v>
      </c>
      <c r="CP399">
        <v>0.30916549999999998</v>
      </c>
      <c r="CQ399">
        <v>24.641629999999999</v>
      </c>
      <c r="CR399" s="1">
        <v>1.2484879999999999E-16</v>
      </c>
      <c r="CS399" s="1">
        <v>5.3386660000000002E-14</v>
      </c>
      <c r="CT399">
        <v>0.32045659999999998</v>
      </c>
      <c r="CU399">
        <v>25.150759999999998</v>
      </c>
      <c r="CV399" s="1">
        <v>8.7656069999999995E-13</v>
      </c>
      <c r="CW399" s="1">
        <v>3.6472440000000001E-10</v>
      </c>
      <c r="CX399">
        <v>0.3341421</v>
      </c>
      <c r="CY399">
        <v>25.90653</v>
      </c>
      <c r="CZ399" s="1">
        <v>8.1443519999999995E-10</v>
      </c>
      <c r="DA399" s="1">
        <v>3.3155939999999998E-7</v>
      </c>
      <c r="DB399">
        <v>0.3504275</v>
      </c>
      <c r="DC399">
        <v>26.205310000000001</v>
      </c>
      <c r="DD399" s="1">
        <v>2.0146149999999999E-7</v>
      </c>
      <c r="DE399" s="1">
        <v>8.0071879999999993E-5</v>
      </c>
      <c r="DF399">
        <v>0.3694384</v>
      </c>
      <c r="DG399">
        <v>26.19603</v>
      </c>
      <c r="DH399" s="1">
        <v>1.8333280000000001E-5</v>
      </c>
      <c r="DI399" s="1">
        <v>7.1069510000000002E-3</v>
      </c>
      <c r="DJ399">
        <v>0.37661040000000001</v>
      </c>
      <c r="DK399">
        <v>25.425550000000001</v>
      </c>
      <c r="DL399" s="1">
        <v>7.3164539999999998E-4</v>
      </c>
      <c r="DM399" s="1">
        <v>0.28309800000000002</v>
      </c>
      <c r="DN399">
        <v>0.3754017</v>
      </c>
      <c r="DO399">
        <v>24.818280000000001</v>
      </c>
      <c r="DP399" s="1">
        <v>1.477084E-2</v>
      </c>
      <c r="DQ399" s="1">
        <v>5.7907000000000002</v>
      </c>
      <c r="DR399">
        <v>0.37401279999999998</v>
      </c>
      <c r="DS399">
        <v>24.44004</v>
      </c>
      <c r="DT399" s="1">
        <v>0.1673164</v>
      </c>
      <c r="DU399" s="1">
        <v>66.465159999999997</v>
      </c>
      <c r="DV399">
        <v>0.37248389999999998</v>
      </c>
      <c r="DW399">
        <v>24.16122</v>
      </c>
      <c r="DX399" s="1">
        <v>1.140995</v>
      </c>
      <c r="DY399" s="1">
        <v>458.82339999999999</v>
      </c>
      <c r="DZ399">
        <v>0.3708381</v>
      </c>
      <c r="EA399">
        <v>24.411660000000001</v>
      </c>
      <c r="EB399" s="1">
        <v>4.9807519999999998</v>
      </c>
      <c r="EC399">
        <v>2026.634</v>
      </c>
      <c r="ED399">
        <v>0.36920009999999998</v>
      </c>
      <c r="EE399">
        <v>24.834969999999998</v>
      </c>
      <c r="EF399" s="1">
        <v>14.65199</v>
      </c>
      <c r="EG399">
        <v>6026.2669999999998</v>
      </c>
      <c r="EH399">
        <v>0.3675445</v>
      </c>
      <c r="EI399">
        <v>25.175750000000001</v>
      </c>
      <c r="EJ399">
        <v>30.53228</v>
      </c>
      <c r="EK399">
        <v>12678.15</v>
      </c>
      <c r="EL399">
        <v>0.3658806</v>
      </c>
      <c r="EM399">
        <v>25.19294</v>
      </c>
      <c r="EN399">
        <v>47.173070000000003</v>
      </c>
      <c r="EO399">
        <v>19758.59</v>
      </c>
      <c r="EP399">
        <v>0.3641317</v>
      </c>
      <c r="EQ399">
        <v>24.641010000000001</v>
      </c>
      <c r="ER399">
        <v>56.28134</v>
      </c>
      <c r="ES399">
        <v>23762.720000000001</v>
      </c>
      <c r="ET399">
        <v>0.36269620000000002</v>
      </c>
      <c r="EU399">
        <v>23.93158</v>
      </c>
      <c r="EV399">
        <v>53.827199999999998</v>
      </c>
      <c r="EW399">
        <v>22876.57</v>
      </c>
      <c r="EX399">
        <v>0.36110189999999998</v>
      </c>
      <c r="EY399">
        <v>23.489190000000001</v>
      </c>
      <c r="EZ399">
        <v>42.428870000000003</v>
      </c>
      <c r="FA399">
        <v>18144.060000000001</v>
      </c>
      <c r="FB399">
        <v>0.35928569999999999</v>
      </c>
      <c r="FC399">
        <v>23.500959999999999</v>
      </c>
      <c r="FD399">
        <v>28.330010000000001</v>
      </c>
      <c r="FE399">
        <v>12186.45</v>
      </c>
      <c r="FF399">
        <v>0.35740519999999998</v>
      </c>
      <c r="FG399">
        <v>24.623850000000001</v>
      </c>
      <c r="FH399">
        <v>16.484649999999998</v>
      </c>
      <c r="FI399">
        <v>7130.8429999999998</v>
      </c>
      <c r="FJ399">
        <v>0.35588540000000002</v>
      </c>
      <c r="FK399">
        <v>25.376090000000001</v>
      </c>
      <c r="FL399">
        <v>8.5564680000000006</v>
      </c>
      <c r="FM399">
        <v>3716.5129999999999</v>
      </c>
      <c r="FN399">
        <v>0.35434710000000003</v>
      </c>
      <c r="FO399">
        <v>25.465779999999999</v>
      </c>
      <c r="FP399">
        <v>4.0487690000000001</v>
      </c>
      <c r="FQ399">
        <v>1764.4590000000001</v>
      </c>
      <c r="FR399">
        <v>0.35292859999999998</v>
      </c>
      <c r="FS399">
        <v>25.165469999999999</v>
      </c>
      <c r="FT399">
        <v>1.8064039999999999</v>
      </c>
      <c r="FU399">
        <v>788.88850000000002</v>
      </c>
      <c r="FV399">
        <v>0.35201850000000001</v>
      </c>
      <c r="FW399">
        <v>24.64217</v>
      </c>
      <c r="FX399">
        <v>0.78672209999999998</v>
      </c>
      <c r="FY399">
        <v>343.53519999999997</v>
      </c>
      <c r="FZ399">
        <v>0.35115239999999998</v>
      </c>
      <c r="GA399">
        <v>24.06955</v>
      </c>
      <c r="GB399">
        <v>0.35186800000000001</v>
      </c>
      <c r="GC399">
        <v>153.43180000000001</v>
      </c>
      <c r="GD399">
        <v>0.35041119999999998</v>
      </c>
      <c r="GE399">
        <v>23.763439999999999</v>
      </c>
      <c r="GF399">
        <v>0.17558470000000001</v>
      </c>
      <c r="GG399">
        <v>76.306129999999996</v>
      </c>
      <c r="GH399">
        <v>0.34991129999999998</v>
      </c>
      <c r="GI399">
        <v>23.901109999999999</v>
      </c>
      <c r="GJ399">
        <v>0.1056494</v>
      </c>
      <c r="GK399">
        <v>45.687040000000003</v>
      </c>
      <c r="GL399">
        <v>0.34941939999999999</v>
      </c>
      <c r="GM399">
        <v>25.15165</v>
      </c>
      <c r="GN399">
        <v>7.7083410000000005E-2</v>
      </c>
      <c r="GO399">
        <v>33.194429999999997</v>
      </c>
      <c r="GP399">
        <v>0.34863919999999998</v>
      </c>
      <c r="GQ399">
        <v>26.17953</v>
      </c>
      <c r="GR399">
        <v>6.4016160000000003E-2</v>
      </c>
      <c r="GS399">
        <v>27.510149999999999</v>
      </c>
      <c r="GT399">
        <v>0.34785769999999999</v>
      </c>
      <c r="GU399">
        <v>26.616599999999998</v>
      </c>
      <c r="GV399">
        <v>5.6427709999999999E-2</v>
      </c>
      <c r="GW399">
        <v>24.232859999999999</v>
      </c>
      <c r="GX399">
        <v>0.3471283</v>
      </c>
      <c r="GY399">
        <v>26.74464</v>
      </c>
      <c r="GZ399">
        <v>5.0704939999999997E-2</v>
      </c>
      <c r="HA399">
        <v>21.768560000000001</v>
      </c>
      <c r="HB399">
        <v>0.34682770000000002</v>
      </c>
      <c r="HC399">
        <v>26.420549999999999</v>
      </c>
      <c r="HD399">
        <v>4.6058349999999998E-2</v>
      </c>
      <c r="HE399">
        <v>19.75526</v>
      </c>
      <c r="HF399">
        <v>0.34654960000000001</v>
      </c>
      <c r="HG399">
        <v>25.899290000000001</v>
      </c>
      <c r="HH399" s="1">
        <v>4.2175289999999997E-2</v>
      </c>
      <c r="HI399">
        <v>18.079429999999999</v>
      </c>
      <c r="HJ399">
        <v>0.34639530000000002</v>
      </c>
      <c r="HK399">
        <v>25.784400000000002</v>
      </c>
      <c r="HL399" s="1">
        <v>3.848236E-2</v>
      </c>
      <c r="HM399">
        <v>16.494489999999999</v>
      </c>
      <c r="HN399">
        <v>0.34625600000000001</v>
      </c>
      <c r="HO399">
        <v>26.008790000000001</v>
      </c>
      <c r="HP399" s="1">
        <v>3.4895639999999999E-2</v>
      </c>
      <c r="HQ399">
        <v>14.959250000000001</v>
      </c>
      <c r="HR399">
        <v>0.34589969999999998</v>
      </c>
      <c r="HS399">
        <v>27.136299999999999</v>
      </c>
      <c r="HT399" s="1">
        <v>3.152307E-2</v>
      </c>
      <c r="HU399">
        <v>13.526540000000001</v>
      </c>
      <c r="HV399">
        <v>0.34546789999999999</v>
      </c>
      <c r="HW399">
        <v>28.282969999999999</v>
      </c>
      <c r="HX399" s="1">
        <v>2.8484550000000001E-2</v>
      </c>
      <c r="HY399">
        <v>12.23884</v>
      </c>
      <c r="HZ399">
        <v>0.3451864</v>
      </c>
      <c r="IA399">
        <v>28.753399999999999</v>
      </c>
      <c r="IB399" s="1">
        <v>2.5669609999999999E-2</v>
      </c>
      <c r="IC399">
        <v>11.04486</v>
      </c>
      <c r="ID399">
        <v>0.34535900000000003</v>
      </c>
      <c r="IE399">
        <v>28.532630000000001</v>
      </c>
      <c r="IF399">
        <v>2.2906360000000001E-2</v>
      </c>
      <c r="IG399">
        <v>9.8584049999999994</v>
      </c>
      <c r="IH399">
        <v>0.34534490000000001</v>
      </c>
      <c r="II399">
        <v>27.709399999999999</v>
      </c>
      <c r="IJ399" s="1">
        <v>2.0536519999999999E-2</v>
      </c>
      <c r="IK399">
        <v>8.8430979999999995</v>
      </c>
      <c r="IL399">
        <v>0.34519040000000001</v>
      </c>
      <c r="IM399">
        <v>26.823920000000001</v>
      </c>
      <c r="IN399" s="1">
        <v>1.8493559999999999E-2</v>
      </c>
      <c r="IO399">
        <v>7.9737330000000002</v>
      </c>
      <c r="IP399">
        <v>0.34508480000000002</v>
      </c>
      <c r="IQ399">
        <v>26.444230000000001</v>
      </c>
      <c r="IR399" s="1">
        <v>1.67041E-2</v>
      </c>
      <c r="IS399">
        <v>7.21021</v>
      </c>
      <c r="IT399">
        <v>0.34511619999999998</v>
      </c>
      <c r="IU399">
        <v>26.342559999999999</v>
      </c>
      <c r="IV399" s="1">
        <v>1.50411E-2</v>
      </c>
      <c r="IW399">
        <v>6.4971009999999998</v>
      </c>
      <c r="IX399">
        <v>0.34562480000000001</v>
      </c>
      <c r="IY399">
        <v>27.094280000000001</v>
      </c>
      <c r="IZ399" s="1">
        <v>1.363199E-2</v>
      </c>
      <c r="JA399">
        <v>5.8839629999999996</v>
      </c>
      <c r="JB399">
        <v>0.34629870000000001</v>
      </c>
      <c r="JC399">
        <v>27.383949999999999</v>
      </c>
      <c r="JD399" s="1">
        <v>1.2356890000000001E-2</v>
      </c>
      <c r="JE399">
        <v>5.3277520000000003</v>
      </c>
      <c r="JF399">
        <v>0.3469738</v>
      </c>
      <c r="JG399">
        <v>27.444189999999999</v>
      </c>
      <c r="JH399" s="1">
        <v>1.1181089999999999E-2</v>
      </c>
      <c r="JI399">
        <v>4.8156540000000003</v>
      </c>
      <c r="JJ399">
        <v>0.34787089999999998</v>
      </c>
      <c r="JK399">
        <v>27.052440000000001</v>
      </c>
      <c r="JL399" s="1">
        <v>1.0089219999999999E-2</v>
      </c>
      <c r="JM399">
        <v>4.3387950000000002</v>
      </c>
      <c r="JN399">
        <v>0.34865639999999998</v>
      </c>
      <c r="JO399">
        <v>26.704519999999999</v>
      </c>
      <c r="JP399" s="1">
        <v>9.0671970000000008E-3</v>
      </c>
      <c r="JQ399">
        <v>3.8945959999999999</v>
      </c>
      <c r="JR399">
        <v>0.34954269999999998</v>
      </c>
      <c r="JS399">
        <v>26.618919999999999</v>
      </c>
      <c r="JT399" s="1">
        <v>8.0811059999999994E-3</v>
      </c>
      <c r="JU399">
        <v>3.4670899999999998</v>
      </c>
      <c r="JV399">
        <v>0.35064410000000001</v>
      </c>
      <c r="JW399">
        <v>26.6174</v>
      </c>
      <c r="JX399" s="1">
        <v>7.1659860000000001E-3</v>
      </c>
      <c r="JY399">
        <v>3.066033</v>
      </c>
      <c r="JZ399">
        <v>0.35149370000000002</v>
      </c>
      <c r="KA399">
        <v>26.788650000000001</v>
      </c>
      <c r="KB399" s="1">
        <v>6.3066210000000001E-3</v>
      </c>
      <c r="KC399">
        <v>2.6937150000000001</v>
      </c>
      <c r="KD399">
        <v>0.35215059999999998</v>
      </c>
      <c r="KE399">
        <v>27.620080000000002</v>
      </c>
      <c r="KF399" s="1">
        <v>5.4673680000000002E-3</v>
      </c>
      <c r="KG399">
        <v>2.3328060000000002</v>
      </c>
      <c r="KH399">
        <v>0.35268569999999999</v>
      </c>
      <c r="KI399">
        <v>27.935230000000001</v>
      </c>
      <c r="KJ399" s="1">
        <v>4.6483760000000001E-3</v>
      </c>
      <c r="KK399">
        <v>1.9822070000000001</v>
      </c>
      <c r="KL399">
        <v>0.35311369999999997</v>
      </c>
      <c r="KM399">
        <v>28.014500000000002</v>
      </c>
      <c r="KN399" s="1">
        <v>3.861443E-3</v>
      </c>
      <c r="KO399">
        <v>1.646118</v>
      </c>
      <c r="KP399">
        <v>0.35352280000000003</v>
      </c>
      <c r="KQ399">
        <v>27.975750000000001</v>
      </c>
      <c r="KR399" s="1">
        <v>3.1210330000000001E-3</v>
      </c>
      <c r="KS399">
        <v>1.3300890000000001</v>
      </c>
      <c r="KT399">
        <v>0.35436000000000001</v>
      </c>
      <c r="KU399">
        <v>27.71565</v>
      </c>
      <c r="KV399" s="1">
        <v>2.490323E-3</v>
      </c>
      <c r="KW399">
        <v>1.059259</v>
      </c>
      <c r="KX399">
        <v>0.35532979999999997</v>
      </c>
      <c r="KY399">
        <v>27.267749999999999</v>
      </c>
      <c r="KZ399" s="1">
        <v>1.976289E-3</v>
      </c>
      <c r="LA399">
        <v>0.83842439999999996</v>
      </c>
      <c r="LB399">
        <v>0.35621340000000001</v>
      </c>
      <c r="LC399">
        <v>26.932120000000001</v>
      </c>
      <c r="LD399" s="1">
        <v>1.584065E-3</v>
      </c>
      <c r="LE399">
        <v>0.67025290000000004</v>
      </c>
      <c r="LF399">
        <v>0.35699589999999998</v>
      </c>
      <c r="LG399">
        <v>26.883780000000002</v>
      </c>
      <c r="LH399" s="1">
        <v>1.3021879999999999E-3</v>
      </c>
      <c r="LI399">
        <v>0.54951240000000001</v>
      </c>
      <c r="LJ399">
        <v>0.35768499999999998</v>
      </c>
      <c r="LK399">
        <v>27.69708</v>
      </c>
      <c r="LL399" s="1">
        <v>1.108092E-3</v>
      </c>
      <c r="LM399">
        <v>0.4664761</v>
      </c>
      <c r="LN399">
        <v>0.35832619999999998</v>
      </c>
      <c r="LO399">
        <v>28.05574</v>
      </c>
      <c r="LP399" s="1">
        <v>9.7693840000000003E-4</v>
      </c>
      <c r="LQ399">
        <v>0.41031709999999999</v>
      </c>
      <c r="LR399">
        <v>0.35891030000000002</v>
      </c>
      <c r="LS399">
        <v>28.141200000000001</v>
      </c>
      <c r="LT399">
        <v>8.8628510000000004E-4</v>
      </c>
      <c r="LU399">
        <v>0.37155009999999999</v>
      </c>
      <c r="LV399">
        <v>0.35943589999999997</v>
      </c>
      <c r="LW399">
        <v>28.47278</v>
      </c>
      <c r="LX399" s="1">
        <v>8.2052519999999997E-4</v>
      </c>
      <c r="LY399">
        <v>0.3434741</v>
      </c>
      <c r="LZ399">
        <v>0.3599656</v>
      </c>
      <c r="MA399">
        <v>28.364419999999999</v>
      </c>
      <c r="MB399" s="1">
        <v>7.6993160000000005E-4</v>
      </c>
      <c r="MC399">
        <v>0.32188679999999997</v>
      </c>
      <c r="MD399">
        <v>0.36043829999999999</v>
      </c>
      <c r="ME399">
        <v>27.794920000000001</v>
      </c>
      <c r="MF399" s="1">
        <v>7.2833559999999997E-4</v>
      </c>
      <c r="MG399">
        <v>0.30415550000000002</v>
      </c>
      <c r="MH399">
        <v>0.36093380000000003</v>
      </c>
      <c r="MI399">
        <v>27.436419999999998</v>
      </c>
      <c r="MJ399" s="1">
        <v>6.9211969999999996E-4</v>
      </c>
      <c r="MK399">
        <v>0.2887459</v>
      </c>
      <c r="ML399">
        <v>0.361398</v>
      </c>
      <c r="MM399">
        <v>27.616869999999999</v>
      </c>
      <c r="MN399" s="1">
        <v>6.5942840000000002E-4</v>
      </c>
      <c r="MO399">
        <v>0.27487240000000002</v>
      </c>
      <c r="MP399">
        <v>0.36188720000000002</v>
      </c>
      <c r="MQ399">
        <v>28.553999999999998</v>
      </c>
      <c r="MR399" s="1">
        <v>6.2934220000000003E-4</v>
      </c>
      <c r="MS399">
        <v>0.26209729999999998</v>
      </c>
      <c r="MT399">
        <v>0.36237979999999997</v>
      </c>
      <c r="MU399">
        <v>29.167149999999999</v>
      </c>
      <c r="MV399" s="1">
        <v>6.0138650000000004E-4</v>
      </c>
      <c r="MW399">
        <v>0.25020569999999998</v>
      </c>
      <c r="MX399">
        <v>0.36287639999999999</v>
      </c>
      <c r="MY399">
        <v>29.293230000000001</v>
      </c>
      <c r="MZ399" s="1">
        <v>5.7498909999999996E-4</v>
      </c>
      <c r="NA399">
        <v>0.23902300000000001</v>
      </c>
      <c r="NB399">
        <v>0.36337550000000002</v>
      </c>
      <c r="NC399">
        <v>29.254149999999999</v>
      </c>
      <c r="ND399" s="1">
        <v>5.5014639999999997E-4</v>
      </c>
      <c r="NE399">
        <v>0.22848570000000001</v>
      </c>
      <c r="NF399">
        <v>0.36398160000000002</v>
      </c>
      <c r="NG399">
        <v>28.766349999999999</v>
      </c>
      <c r="NH399">
        <v>5.2680830000000002E-4</v>
      </c>
      <c r="NI399">
        <v>0.21854290000000001</v>
      </c>
      <c r="NJ399">
        <v>0.36456549999999999</v>
      </c>
      <c r="NK399">
        <v>28.192209999999999</v>
      </c>
      <c r="NL399" s="1">
        <v>5.0415499999999995E-4</v>
      </c>
      <c r="NM399">
        <v>0.2089213</v>
      </c>
      <c r="NN399">
        <v>0.36510700000000001</v>
      </c>
      <c r="NO399">
        <v>27.851780000000002</v>
      </c>
      <c r="NP399" s="1">
        <v>4.8261510000000002E-4</v>
      </c>
      <c r="NQ399">
        <v>0.19978879999999999</v>
      </c>
      <c r="NR399">
        <v>0.36570550000000002</v>
      </c>
      <c r="NS399">
        <v>27.76641</v>
      </c>
      <c r="NT399" s="1">
        <v>4.6249250000000001E-4</v>
      </c>
      <c r="NU399">
        <v>0.1912469</v>
      </c>
      <c r="NV399">
        <v>0.36642530000000001</v>
      </c>
      <c r="NW399">
        <v>27.945489999999999</v>
      </c>
      <c r="NX399" s="1">
        <v>4.433412E-4</v>
      </c>
      <c r="NY399">
        <v>0.1830647</v>
      </c>
      <c r="NZ399">
        <v>0.36722700000000003</v>
      </c>
      <c r="OA399">
        <v>28.302879999999998</v>
      </c>
      <c r="OB399" s="1">
        <v>4.2511840000000002E-4</v>
      </c>
      <c r="OC399">
        <v>0.17526050000000001</v>
      </c>
      <c r="OD399">
        <v>0.36804720000000002</v>
      </c>
      <c r="OE399">
        <v>28.146909999999998</v>
      </c>
      <c r="OF399" s="1">
        <v>4.06888E-4</v>
      </c>
      <c r="OG399">
        <v>0.1675025</v>
      </c>
      <c r="OH399">
        <v>0.36893809999999999</v>
      </c>
      <c r="OI399">
        <v>27.68449</v>
      </c>
      <c r="OJ399" s="1">
        <v>3.8827419999999999E-4</v>
      </c>
      <c r="OK399">
        <v>0.15950610000000001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1.8401350000000001</v>
      </c>
      <c r="G400">
        <v>27.564640000000001</v>
      </c>
      <c r="H400">
        <v>0</v>
      </c>
      <c r="I400">
        <v>0</v>
      </c>
      <c r="J400">
        <v>1.8516250000000001</v>
      </c>
      <c r="K400">
        <v>27.551590000000001</v>
      </c>
      <c r="L400">
        <v>0</v>
      </c>
      <c r="M400">
        <v>0</v>
      </c>
      <c r="N400">
        <v>1.8625080000000001</v>
      </c>
      <c r="O400">
        <v>27.589690000000001</v>
      </c>
      <c r="P400">
        <v>0</v>
      </c>
      <c r="Q400">
        <v>0</v>
      </c>
      <c r="R400">
        <v>1.878987</v>
      </c>
      <c r="S400">
        <v>26.84</v>
      </c>
      <c r="T400">
        <v>0</v>
      </c>
      <c r="U400">
        <v>0</v>
      </c>
      <c r="V400">
        <v>1.8929069999999999</v>
      </c>
      <c r="W400">
        <v>26.237909999999999</v>
      </c>
      <c r="X400">
        <v>0</v>
      </c>
      <c r="Y400">
        <v>0</v>
      </c>
      <c r="Z400">
        <v>1.9028099999999999</v>
      </c>
      <c r="AA400">
        <v>25.823640000000001</v>
      </c>
      <c r="AB400">
        <v>0</v>
      </c>
      <c r="AC400">
        <v>0</v>
      </c>
      <c r="AD400">
        <v>1.910301</v>
      </c>
      <c r="AE400">
        <v>25.547910000000002</v>
      </c>
      <c r="AF400">
        <v>0</v>
      </c>
      <c r="AG400">
        <v>0</v>
      </c>
      <c r="AH400">
        <v>1.9161440000000001</v>
      </c>
      <c r="AI400">
        <v>25.421189999999999</v>
      </c>
      <c r="AJ400">
        <v>0</v>
      </c>
      <c r="AK400">
        <v>0</v>
      </c>
      <c r="AL400">
        <v>1.921071</v>
      </c>
      <c r="AM400">
        <v>25.87331</v>
      </c>
      <c r="AN400">
        <v>0</v>
      </c>
      <c r="AO400">
        <v>0</v>
      </c>
      <c r="AP400">
        <v>1.925311</v>
      </c>
      <c r="AQ400">
        <v>25.78303</v>
      </c>
      <c r="AR400">
        <v>0</v>
      </c>
      <c r="AS400">
        <v>0</v>
      </c>
      <c r="AT400">
        <v>1.9273610000000001</v>
      </c>
      <c r="AU400">
        <v>25.5745</v>
      </c>
      <c r="AV400">
        <v>0</v>
      </c>
      <c r="AW400">
        <v>0</v>
      </c>
      <c r="AX400">
        <v>1.927497</v>
      </c>
      <c r="AY400">
        <v>25.32593</v>
      </c>
      <c r="AZ400">
        <v>0</v>
      </c>
      <c r="BA400">
        <v>0</v>
      </c>
      <c r="BB400">
        <v>1.9253830000000001</v>
      </c>
      <c r="BC400">
        <v>24.957260000000002</v>
      </c>
      <c r="BD400">
        <v>0</v>
      </c>
      <c r="BE400">
        <v>0</v>
      </c>
      <c r="BF400">
        <v>1.9211370000000001</v>
      </c>
      <c r="BG400">
        <v>24.653880000000001</v>
      </c>
      <c r="BH400">
        <v>0</v>
      </c>
      <c r="BI400">
        <v>0</v>
      </c>
      <c r="BJ400">
        <v>1.9150050000000001</v>
      </c>
      <c r="BK400">
        <v>24.64123</v>
      </c>
      <c r="BL400">
        <v>0</v>
      </c>
      <c r="BM400">
        <v>0</v>
      </c>
      <c r="BN400">
        <v>1.9071530000000001</v>
      </c>
      <c r="BO400">
        <v>25.08353</v>
      </c>
      <c r="BP400">
        <v>0</v>
      </c>
      <c r="BQ400">
        <v>0</v>
      </c>
      <c r="BR400">
        <v>1.8976379999999999</v>
      </c>
      <c r="BS400">
        <v>25.755289999999999</v>
      </c>
      <c r="BT400">
        <v>0</v>
      </c>
      <c r="BU400">
        <v>0</v>
      </c>
      <c r="BV400">
        <v>1.886771</v>
      </c>
      <c r="BW400">
        <v>26.356870000000001</v>
      </c>
      <c r="BX400">
        <v>0</v>
      </c>
      <c r="BY400">
        <v>0</v>
      </c>
      <c r="BZ400">
        <v>1.8751580000000001</v>
      </c>
      <c r="CA400">
        <v>26.55893</v>
      </c>
      <c r="CB400">
        <v>0</v>
      </c>
      <c r="CC400">
        <v>0</v>
      </c>
      <c r="CD400">
        <v>1.8626799999999999</v>
      </c>
      <c r="CE400">
        <v>26.097480000000001</v>
      </c>
      <c r="CF400">
        <v>6.5695299999999996E-37</v>
      </c>
      <c r="CG400">
        <v>1.168728E-34</v>
      </c>
      <c r="CH400">
        <v>1.849696</v>
      </c>
      <c r="CI400">
        <v>25.46415</v>
      </c>
      <c r="CJ400">
        <v>9.3816010000000003E-29</v>
      </c>
      <c r="CK400">
        <v>2.03075E-26</v>
      </c>
      <c r="CL400">
        <v>1.8369530000000001</v>
      </c>
      <c r="CM400">
        <v>24.913409999999999</v>
      </c>
      <c r="CN400" s="1">
        <v>1.862524E-22</v>
      </c>
      <c r="CO400" s="1">
        <v>3.6569810000000001E-20</v>
      </c>
      <c r="CP400">
        <v>1.82318</v>
      </c>
      <c r="CQ400">
        <v>24.654779999999999</v>
      </c>
      <c r="CR400" s="1">
        <v>7.2325910000000006E-17</v>
      </c>
      <c r="CS400" s="1">
        <v>1.6802770000000001E-14</v>
      </c>
      <c r="CT400">
        <v>1.808905</v>
      </c>
      <c r="CU400">
        <v>25.110530000000001</v>
      </c>
      <c r="CV400" s="1">
        <v>5.5810479999999996E-13</v>
      </c>
      <c r="CW400" s="1">
        <v>1.4601169999999999E-10</v>
      </c>
      <c r="CX400">
        <v>1.7939510000000001</v>
      </c>
      <c r="CY400">
        <v>25.865919999999999</v>
      </c>
      <c r="CZ400" s="1">
        <v>5.5510999999999996E-10</v>
      </c>
      <c r="DA400" s="1">
        <v>1.576654E-7</v>
      </c>
      <c r="DB400">
        <v>1.778602</v>
      </c>
      <c r="DC400">
        <v>26.20092</v>
      </c>
      <c r="DD400" s="1">
        <v>1.4521499999999999E-7</v>
      </c>
      <c r="DE400" s="1">
        <v>4.4100429999999997E-5</v>
      </c>
      <c r="DF400">
        <v>1.7626040000000001</v>
      </c>
      <c r="DG400">
        <v>26.23319</v>
      </c>
      <c r="DH400" s="1">
        <v>1.3882E-5</v>
      </c>
      <c r="DI400" s="1">
        <v>4.4833349999999998E-3</v>
      </c>
      <c r="DJ400">
        <v>1.7521059999999999</v>
      </c>
      <c r="DK400">
        <v>25.54787</v>
      </c>
      <c r="DL400" s="1">
        <v>5.7693480000000003E-4</v>
      </c>
      <c r="DM400" s="1">
        <v>0.1975488</v>
      </c>
      <c r="DN400">
        <v>1.741795</v>
      </c>
      <c r="DO400">
        <v>24.859970000000001</v>
      </c>
      <c r="DP400" s="1">
        <v>1.2068489999999999E-2</v>
      </c>
      <c r="DQ400" s="1">
        <v>4.3570960000000003</v>
      </c>
      <c r="DR400">
        <v>1.729835</v>
      </c>
      <c r="DS400">
        <v>24.441520000000001</v>
      </c>
      <c r="DT400" s="1">
        <v>0.14124229999999999</v>
      </c>
      <c r="DU400" s="1">
        <v>53.712569999999999</v>
      </c>
      <c r="DV400">
        <v>1.7168270000000001</v>
      </c>
      <c r="DW400">
        <v>24.12838</v>
      </c>
      <c r="DX400" s="1">
        <v>0.99294760000000004</v>
      </c>
      <c r="DY400" s="1">
        <v>397.2192</v>
      </c>
      <c r="DZ400">
        <v>1.702958</v>
      </c>
      <c r="EA400">
        <v>24.335540000000002</v>
      </c>
      <c r="EB400" s="1">
        <v>4.4605189999999997</v>
      </c>
      <c r="EC400">
        <v>1875.835</v>
      </c>
      <c r="ED400">
        <v>1.6887890000000001</v>
      </c>
      <c r="EE400">
        <v>24.761849999999999</v>
      </c>
      <c r="EF400" s="1">
        <v>13.48396</v>
      </c>
      <c r="EG400">
        <v>5959.0069999999996</v>
      </c>
      <c r="EH400">
        <v>1.674364</v>
      </c>
      <c r="EI400">
        <v>25.143509999999999</v>
      </c>
      <c r="EJ400">
        <v>28.826650000000001</v>
      </c>
      <c r="EK400">
        <v>13368.93</v>
      </c>
      <c r="EL400">
        <v>1.6598299999999999</v>
      </c>
      <c r="EM400">
        <v>25.215160000000001</v>
      </c>
      <c r="EN400">
        <v>45.626779999999997</v>
      </c>
      <c r="EO400">
        <v>22176.45</v>
      </c>
      <c r="EP400">
        <v>1.6445620000000001</v>
      </c>
      <c r="EQ400">
        <v>24.688140000000001</v>
      </c>
      <c r="ER400">
        <v>55.68486</v>
      </c>
      <c r="ES400">
        <v>28333.95</v>
      </c>
      <c r="ET400">
        <v>1.6296349999999999</v>
      </c>
      <c r="EU400">
        <v>23.963560000000001</v>
      </c>
      <c r="EV400">
        <v>54.40157</v>
      </c>
      <c r="EW400">
        <v>28934.46</v>
      </c>
      <c r="EX400">
        <v>1.6145579999999999</v>
      </c>
      <c r="EY400">
        <v>23.47692</v>
      </c>
      <c r="EZ400">
        <v>43.79927</v>
      </c>
      <c r="FA400">
        <v>24348.36</v>
      </c>
      <c r="FB400">
        <v>1.598241</v>
      </c>
      <c r="FC400">
        <v>23.41403</v>
      </c>
      <c r="FD400">
        <v>29.836929999999999</v>
      </c>
      <c r="FE400">
        <v>17316.259999999998</v>
      </c>
      <c r="FF400">
        <v>1.581045</v>
      </c>
      <c r="FG400">
        <v>24.437349999999999</v>
      </c>
      <c r="FH400">
        <v>17.68946</v>
      </c>
      <c r="FI400">
        <v>10702.79</v>
      </c>
      <c r="FJ400">
        <v>1.565534</v>
      </c>
      <c r="FK400">
        <v>25.27684</v>
      </c>
      <c r="FL400">
        <v>9.3502069999999993</v>
      </c>
      <c r="FM400">
        <v>5884.8220000000001</v>
      </c>
      <c r="FN400">
        <v>1.5500689999999999</v>
      </c>
      <c r="FO400">
        <v>25.466419999999999</v>
      </c>
      <c r="FP400">
        <v>4.4958410000000004</v>
      </c>
      <c r="FQ400">
        <v>2933.95</v>
      </c>
      <c r="FR400">
        <v>1.5360339999999999</v>
      </c>
      <c r="FS400">
        <v>25.18984</v>
      </c>
      <c r="FT400">
        <v>2.0309840000000001</v>
      </c>
      <c r="FU400">
        <v>1362.6980000000001</v>
      </c>
      <c r="FV400">
        <v>1.524616</v>
      </c>
      <c r="FW400">
        <v>24.664739999999998</v>
      </c>
      <c r="FX400">
        <v>0.89066749999999995</v>
      </c>
      <c r="FY400">
        <v>607.27279999999996</v>
      </c>
      <c r="FZ400">
        <v>1.5135069999999999</v>
      </c>
      <c r="GA400">
        <v>24.059899999999999</v>
      </c>
      <c r="GB400">
        <v>0.39696599999999999</v>
      </c>
      <c r="GC400">
        <v>270.24799999999999</v>
      </c>
      <c r="GD400">
        <v>1.503293</v>
      </c>
      <c r="GE400">
        <v>23.684699999999999</v>
      </c>
      <c r="GF400">
        <v>0.1943193</v>
      </c>
      <c r="GG400">
        <v>128.26990000000001</v>
      </c>
      <c r="GH400">
        <v>1.494021</v>
      </c>
      <c r="GI400">
        <v>23.754090000000001</v>
      </c>
      <c r="GJ400">
        <v>0.1133098</v>
      </c>
      <c r="GK400">
        <v>70.557460000000006</v>
      </c>
      <c r="GL400">
        <v>1.4850760000000001</v>
      </c>
      <c r="GM400">
        <v>24.934799999999999</v>
      </c>
      <c r="GN400">
        <v>8.0347279999999993E-2</v>
      </c>
      <c r="GO400">
        <v>47.130650000000003</v>
      </c>
      <c r="GP400">
        <v>1.474885</v>
      </c>
      <c r="GQ400">
        <v>26.017330000000001</v>
      </c>
      <c r="GR400">
        <v>6.5569820000000001E-2</v>
      </c>
      <c r="GS400">
        <v>37.004570000000001</v>
      </c>
      <c r="GT400">
        <v>1.464172</v>
      </c>
      <c r="GU400">
        <v>26.611070000000002</v>
      </c>
      <c r="GV400">
        <v>5.739408E-2</v>
      </c>
      <c r="GW400">
        <v>31.866530000000001</v>
      </c>
      <c r="GX400">
        <v>1.45384</v>
      </c>
      <c r="GY400">
        <v>26.800439999999998</v>
      </c>
      <c r="GZ400">
        <v>5.1438299999999999E-2</v>
      </c>
      <c r="HA400">
        <v>28.401160000000001</v>
      </c>
      <c r="HB400">
        <v>1.444844</v>
      </c>
      <c r="HC400">
        <v>26.486989999999999</v>
      </c>
      <c r="HD400" s="1">
        <v>4.6652909999999999E-2</v>
      </c>
      <c r="HE400">
        <v>25.695630000000001</v>
      </c>
      <c r="HF400">
        <v>1.4354469999999999</v>
      </c>
      <c r="HG400">
        <v>25.897970000000001</v>
      </c>
      <c r="HH400" s="1">
        <v>4.2691029999999998E-2</v>
      </c>
      <c r="HI400">
        <v>23.496030000000001</v>
      </c>
      <c r="HJ400">
        <v>1.4256009999999999</v>
      </c>
      <c r="HK400">
        <v>25.689810000000001</v>
      </c>
      <c r="HL400" s="1">
        <v>3.898215E-2</v>
      </c>
      <c r="HM400">
        <v>21.511949999999999</v>
      </c>
      <c r="HN400">
        <v>1.4149689999999999</v>
      </c>
      <c r="HO400">
        <v>25.841259999999998</v>
      </c>
      <c r="HP400" s="1">
        <v>3.53505E-2</v>
      </c>
      <c r="HQ400">
        <v>19.579630000000002</v>
      </c>
      <c r="HR400">
        <v>1.4046860000000001</v>
      </c>
      <c r="HS400">
        <v>26.915500000000002</v>
      </c>
      <c r="HT400" s="1">
        <v>3.1947629999999998E-2</v>
      </c>
      <c r="HU400">
        <v>17.757919999999999</v>
      </c>
      <c r="HV400">
        <v>1.3939490000000001</v>
      </c>
      <c r="HW400">
        <v>28.11469</v>
      </c>
      <c r="HX400" s="1">
        <v>2.88641E-2</v>
      </c>
      <c r="HY400">
        <v>16.08896</v>
      </c>
      <c r="HZ400">
        <v>1.3832549999999999</v>
      </c>
      <c r="IA400">
        <v>28.74643</v>
      </c>
      <c r="IB400" s="1">
        <v>2.602084E-2</v>
      </c>
      <c r="IC400">
        <v>14.564920000000001</v>
      </c>
      <c r="ID400">
        <v>1.375054</v>
      </c>
      <c r="IE400">
        <v>28.693919999999999</v>
      </c>
      <c r="IF400" s="1">
        <v>2.3239139999999998E-2</v>
      </c>
      <c r="IG400">
        <v>13.06479</v>
      </c>
      <c r="IH400">
        <v>1.366606</v>
      </c>
      <c r="II400">
        <v>27.894850000000002</v>
      </c>
      <c r="IJ400" s="1">
        <v>2.0818940000000001E-2</v>
      </c>
      <c r="IK400">
        <v>11.729469999999999</v>
      </c>
      <c r="IL400">
        <v>1.35802</v>
      </c>
      <c r="IM400">
        <v>26.92098</v>
      </c>
      <c r="IN400" s="1">
        <v>1.874226E-2</v>
      </c>
      <c r="IO400">
        <v>10.585929999999999</v>
      </c>
      <c r="IP400">
        <v>1.3498079999999999</v>
      </c>
      <c r="IQ400">
        <v>26.414729999999999</v>
      </c>
      <c r="IR400" s="1">
        <v>1.691759E-2</v>
      </c>
      <c r="IS400">
        <v>9.5790869999999995</v>
      </c>
      <c r="IT400">
        <v>1.342965</v>
      </c>
      <c r="IU400">
        <v>26.255839999999999</v>
      </c>
      <c r="IV400" s="1">
        <v>1.5229889999999999E-2</v>
      </c>
      <c r="IW400">
        <v>8.6485369999999993</v>
      </c>
      <c r="IX400">
        <v>1.3395379999999999</v>
      </c>
      <c r="IY400">
        <v>26.942360000000001</v>
      </c>
      <c r="IZ400" s="1">
        <v>1.380019E-2</v>
      </c>
      <c r="JA400">
        <v>7.8255249999999998</v>
      </c>
      <c r="JB400">
        <v>1.336338</v>
      </c>
      <c r="JC400">
        <v>27.327380000000002</v>
      </c>
      <c r="JD400" s="1">
        <v>1.2508109999999999E-2</v>
      </c>
      <c r="JE400">
        <v>7.0894839999999997</v>
      </c>
      <c r="JF400">
        <v>1.333251</v>
      </c>
      <c r="JG400">
        <v>27.455780000000001</v>
      </c>
      <c r="JH400" s="1">
        <v>1.132063E-2</v>
      </c>
      <c r="JI400">
        <v>6.41751</v>
      </c>
      <c r="JJ400">
        <v>1.3304199999999999</v>
      </c>
      <c r="JK400">
        <v>27.12067</v>
      </c>
      <c r="JL400" s="1">
        <v>1.0217459999999999E-2</v>
      </c>
      <c r="JM400">
        <v>5.7954840000000001</v>
      </c>
      <c r="JN400">
        <v>1.3274859999999999</v>
      </c>
      <c r="JO400">
        <v>26.744029999999999</v>
      </c>
      <c r="JP400" s="1">
        <v>9.1855500000000007E-3</v>
      </c>
      <c r="JQ400">
        <v>5.2145020000000004</v>
      </c>
      <c r="JR400">
        <v>1.324951</v>
      </c>
      <c r="JS400">
        <v>26.674479999999999</v>
      </c>
      <c r="JT400">
        <v>8.1983830000000001E-3</v>
      </c>
      <c r="JU400">
        <v>4.6644009999999998</v>
      </c>
      <c r="JV400">
        <v>1.324681</v>
      </c>
      <c r="JW400">
        <v>26.611080000000001</v>
      </c>
      <c r="JX400" s="1">
        <v>7.2661890000000002E-3</v>
      </c>
      <c r="JY400">
        <v>4.1293090000000001</v>
      </c>
      <c r="JZ400">
        <v>1.3244659999999999</v>
      </c>
      <c r="KA400">
        <v>26.753799999999998</v>
      </c>
      <c r="KB400" s="1">
        <v>6.4017450000000004E-3</v>
      </c>
      <c r="KC400">
        <v>3.6396090000000001</v>
      </c>
      <c r="KD400">
        <v>1.3238490000000001</v>
      </c>
      <c r="KE400">
        <v>27.574750000000002</v>
      </c>
      <c r="KF400" s="1">
        <v>5.5585089999999997E-3</v>
      </c>
      <c r="KG400">
        <v>3.1665670000000001</v>
      </c>
      <c r="KH400">
        <v>1.323094</v>
      </c>
      <c r="KI400">
        <v>27.950500000000002</v>
      </c>
      <c r="KJ400" s="1">
        <v>4.7361479999999999E-3</v>
      </c>
      <c r="KK400">
        <v>2.707239</v>
      </c>
      <c r="KL400">
        <v>1.3222119999999999</v>
      </c>
      <c r="KM400">
        <v>28.054359999999999</v>
      </c>
      <c r="KN400" s="1">
        <v>3.943813E-3</v>
      </c>
      <c r="KO400">
        <v>2.2642760000000002</v>
      </c>
      <c r="KP400">
        <v>1.3215980000000001</v>
      </c>
      <c r="KQ400">
        <v>28.049569999999999</v>
      </c>
      <c r="KR400" s="1">
        <v>3.1961260000000001E-3</v>
      </c>
      <c r="KS400">
        <v>1.8444050000000001</v>
      </c>
      <c r="KT400">
        <v>1.3240369999999999</v>
      </c>
      <c r="KU400">
        <v>27.751300000000001</v>
      </c>
      <c r="KV400" s="1">
        <v>2.5539730000000002E-3</v>
      </c>
      <c r="KW400">
        <v>1.4719720000000001</v>
      </c>
      <c r="KX400">
        <v>1.326586</v>
      </c>
      <c r="KY400">
        <v>27.282060000000001</v>
      </c>
      <c r="KZ400" s="1">
        <v>2.026978E-3</v>
      </c>
      <c r="LA400">
        <v>1.1644969999999999</v>
      </c>
      <c r="LB400">
        <v>1.3285100000000001</v>
      </c>
      <c r="LC400">
        <v>26.925129999999999</v>
      </c>
      <c r="LD400" s="1">
        <v>1.6219380000000001E-3</v>
      </c>
      <c r="LE400">
        <v>0.92648359999999996</v>
      </c>
      <c r="LF400">
        <v>1.3299639999999999</v>
      </c>
      <c r="LG400">
        <v>26.866420000000002</v>
      </c>
      <c r="LH400" s="1">
        <v>1.3290979999999999E-3</v>
      </c>
      <c r="LI400">
        <v>0.75305540000000004</v>
      </c>
      <c r="LJ400">
        <v>1.3308500000000001</v>
      </c>
      <c r="LK400">
        <v>27.716709999999999</v>
      </c>
      <c r="LL400" s="1">
        <v>1.1265909999999999E-3</v>
      </c>
      <c r="LM400">
        <v>0.63248059999999995</v>
      </c>
      <c r="LN400">
        <v>1.33145</v>
      </c>
      <c r="LO400">
        <v>28.15128</v>
      </c>
      <c r="LP400" s="1">
        <v>9.8958029999999999E-4</v>
      </c>
      <c r="LQ400">
        <v>0.55069179999999995</v>
      </c>
      <c r="LR400">
        <v>1.3315809999999999</v>
      </c>
      <c r="LS400">
        <v>28.258199999999999</v>
      </c>
      <c r="LT400" s="1">
        <v>8.9520690000000004E-4</v>
      </c>
      <c r="LU400">
        <v>0.49470150000000002</v>
      </c>
      <c r="LV400">
        <v>1.3314699999999999</v>
      </c>
      <c r="LW400">
        <v>28.58755</v>
      </c>
      <c r="LX400" s="1">
        <v>8.2723919999999997E-4</v>
      </c>
      <c r="LY400">
        <v>0.45483689999999999</v>
      </c>
      <c r="LZ400">
        <v>1.3310599999999999</v>
      </c>
      <c r="MA400">
        <v>28.462230000000002</v>
      </c>
      <c r="MB400" s="1">
        <v>7.7528180000000001E-4</v>
      </c>
      <c r="MC400">
        <v>0.42477009999999998</v>
      </c>
      <c r="MD400">
        <v>1.3304009999999999</v>
      </c>
      <c r="ME400">
        <v>27.846150000000002</v>
      </c>
      <c r="MF400" s="1">
        <v>7.3289799999999995E-4</v>
      </c>
      <c r="MG400">
        <v>0.40052769999999999</v>
      </c>
      <c r="MH400">
        <v>1.3296289999999999</v>
      </c>
      <c r="MI400">
        <v>27.41657</v>
      </c>
      <c r="MJ400" s="1">
        <v>6.9617859999999998E-4</v>
      </c>
      <c r="MK400">
        <v>0.37976369999999998</v>
      </c>
      <c r="ML400">
        <v>1.3285929999999999</v>
      </c>
      <c r="MM400">
        <v>27.5596</v>
      </c>
      <c r="MN400" s="1">
        <v>6.6315869999999998E-4</v>
      </c>
      <c r="MO400">
        <v>0.36127979999999998</v>
      </c>
      <c r="MP400">
        <v>1.3274330000000001</v>
      </c>
      <c r="MQ400">
        <v>28.543690000000002</v>
      </c>
      <c r="MR400" s="1">
        <v>6.3281619999999998E-4</v>
      </c>
      <c r="MS400">
        <v>0.34436040000000001</v>
      </c>
      <c r="MT400">
        <v>1.3260799999999999</v>
      </c>
      <c r="MU400">
        <v>29.244710000000001</v>
      </c>
      <c r="MV400" s="1">
        <v>6.0465040000000001E-4</v>
      </c>
      <c r="MW400">
        <v>0.32866600000000001</v>
      </c>
      <c r="MX400">
        <v>1.324632</v>
      </c>
      <c r="MY400">
        <v>29.408519999999999</v>
      </c>
      <c r="MZ400" s="1">
        <v>5.7810360000000005E-4</v>
      </c>
      <c r="NA400">
        <v>0.31395919999999999</v>
      </c>
      <c r="NB400">
        <v>1.322999</v>
      </c>
      <c r="NC400">
        <v>29.374099999999999</v>
      </c>
      <c r="ND400" s="1">
        <v>5.5309070000000003E-4</v>
      </c>
      <c r="NE400">
        <v>0.30011779999999999</v>
      </c>
      <c r="NF400">
        <v>1.3216479999999999</v>
      </c>
      <c r="NG400">
        <v>28.847090000000001</v>
      </c>
      <c r="NH400" s="1">
        <v>5.2961269999999996E-4</v>
      </c>
      <c r="NI400">
        <v>0.28707250000000001</v>
      </c>
      <c r="NJ400">
        <v>1.320039</v>
      </c>
      <c r="NK400">
        <v>28.23368</v>
      </c>
      <c r="NL400" s="1">
        <v>5.0689029999999996E-4</v>
      </c>
      <c r="NM400">
        <v>0.27456770000000003</v>
      </c>
      <c r="NN400">
        <v>1.3182990000000001</v>
      </c>
      <c r="NO400">
        <v>27.84149</v>
      </c>
      <c r="NP400" s="1">
        <v>4.851818E-4</v>
      </c>
      <c r="NQ400">
        <v>0.26254620000000001</v>
      </c>
      <c r="NR400">
        <v>1.316719</v>
      </c>
      <c r="NS400">
        <v>27.717680000000001</v>
      </c>
      <c r="NT400" s="1">
        <v>4.6495679999999999E-4</v>
      </c>
      <c r="NU400">
        <v>0.25128339999999999</v>
      </c>
      <c r="NV400">
        <v>1.3152779999999999</v>
      </c>
      <c r="NW400">
        <v>27.922280000000001</v>
      </c>
      <c r="NX400" s="1">
        <v>4.4571250000000003E-4</v>
      </c>
      <c r="NY400">
        <v>0.2406208</v>
      </c>
      <c r="NZ400">
        <v>1.3141780000000001</v>
      </c>
      <c r="OA400">
        <v>28.342700000000001</v>
      </c>
      <c r="OB400" s="1">
        <v>4.2739280000000002E-4</v>
      </c>
      <c r="OC400">
        <v>0.23036870000000001</v>
      </c>
      <c r="OD400">
        <v>1.3128470000000001</v>
      </c>
      <c r="OE400">
        <v>28.253150000000002</v>
      </c>
      <c r="OF400" s="1">
        <v>4.0937390000000002E-4</v>
      </c>
      <c r="OG400">
        <v>0.22048980000000001</v>
      </c>
      <c r="OH400">
        <v>1.3117239999999999</v>
      </c>
      <c r="OI400">
        <v>27.788150000000002</v>
      </c>
      <c r="OJ400" s="1">
        <v>3.9040150000000003E-4</v>
      </c>
      <c r="OK400">
        <v>0.2098884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0.36508639999999998</v>
      </c>
      <c r="G401">
        <v>27.61476</v>
      </c>
      <c r="H401">
        <v>0</v>
      </c>
      <c r="I401">
        <v>0</v>
      </c>
      <c r="J401">
        <v>0.36667680000000002</v>
      </c>
      <c r="K401">
        <v>27.64479</v>
      </c>
      <c r="L401">
        <v>0</v>
      </c>
      <c r="M401">
        <v>0</v>
      </c>
      <c r="N401">
        <v>0.3680602</v>
      </c>
      <c r="O401">
        <v>27.69735</v>
      </c>
      <c r="P401">
        <v>0</v>
      </c>
      <c r="Q401">
        <v>0</v>
      </c>
      <c r="R401">
        <v>0.3700755</v>
      </c>
      <c r="S401">
        <v>27.010950000000001</v>
      </c>
      <c r="T401">
        <v>0</v>
      </c>
      <c r="U401">
        <v>0</v>
      </c>
      <c r="V401">
        <v>0.37170219999999998</v>
      </c>
      <c r="W401">
        <v>26.37039</v>
      </c>
      <c r="X401">
        <v>0</v>
      </c>
      <c r="Y401">
        <v>0</v>
      </c>
      <c r="Z401">
        <v>0.37255700000000003</v>
      </c>
      <c r="AA401">
        <v>25.930140000000002</v>
      </c>
      <c r="AB401">
        <v>0</v>
      </c>
      <c r="AC401">
        <v>0</v>
      </c>
      <c r="AD401">
        <v>0.37292619999999999</v>
      </c>
      <c r="AE401">
        <v>25.63363</v>
      </c>
      <c r="AF401">
        <v>0</v>
      </c>
      <c r="AG401">
        <v>0</v>
      </c>
      <c r="AH401">
        <v>0.37303439999999999</v>
      </c>
      <c r="AI401">
        <v>25.493970000000001</v>
      </c>
      <c r="AJ401">
        <v>0</v>
      </c>
      <c r="AK401">
        <v>0</v>
      </c>
      <c r="AL401">
        <v>0.37302170000000001</v>
      </c>
      <c r="AM401">
        <v>25.943110000000001</v>
      </c>
      <c r="AN401">
        <v>0</v>
      </c>
      <c r="AO401">
        <v>0</v>
      </c>
      <c r="AP401">
        <v>0.37290649999999997</v>
      </c>
      <c r="AQ401">
        <v>25.881779999999999</v>
      </c>
      <c r="AR401">
        <v>0</v>
      </c>
      <c r="AS401">
        <v>0</v>
      </c>
      <c r="AT401">
        <v>0.37247479999999999</v>
      </c>
      <c r="AU401">
        <v>25.679369999999999</v>
      </c>
      <c r="AV401">
        <v>0</v>
      </c>
      <c r="AW401">
        <v>0</v>
      </c>
      <c r="AX401">
        <v>0.37174869999999999</v>
      </c>
      <c r="AY401">
        <v>25.434760000000001</v>
      </c>
      <c r="AZ401">
        <v>0</v>
      </c>
      <c r="BA401">
        <v>0</v>
      </c>
      <c r="BB401">
        <v>0.37072359999999999</v>
      </c>
      <c r="BC401">
        <v>25.05763</v>
      </c>
      <c r="BD401">
        <v>0</v>
      </c>
      <c r="BE401">
        <v>0</v>
      </c>
      <c r="BF401">
        <v>0.36935050000000003</v>
      </c>
      <c r="BG401">
        <v>24.739070000000002</v>
      </c>
      <c r="BH401">
        <v>0</v>
      </c>
      <c r="BI401">
        <v>0</v>
      </c>
      <c r="BJ401">
        <v>0.36780580000000002</v>
      </c>
      <c r="BK401">
        <v>24.70468</v>
      </c>
      <c r="BL401">
        <v>0</v>
      </c>
      <c r="BM401">
        <v>0</v>
      </c>
      <c r="BN401">
        <v>0.36603940000000001</v>
      </c>
      <c r="BO401">
        <v>25.12585</v>
      </c>
      <c r="BP401">
        <v>0</v>
      </c>
      <c r="BQ401">
        <v>0</v>
      </c>
      <c r="BR401">
        <v>0.36408810000000003</v>
      </c>
      <c r="BS401">
        <v>25.791979999999999</v>
      </c>
      <c r="BT401">
        <v>0</v>
      </c>
      <c r="BU401">
        <v>0</v>
      </c>
      <c r="BV401">
        <v>0.36200339999999998</v>
      </c>
      <c r="BW401">
        <v>26.404260000000001</v>
      </c>
      <c r="BX401">
        <v>0</v>
      </c>
      <c r="BY401">
        <v>0</v>
      </c>
      <c r="BZ401">
        <v>0.3598886</v>
      </c>
      <c r="CA401">
        <v>26.63137</v>
      </c>
      <c r="CB401">
        <v>0</v>
      </c>
      <c r="CC401">
        <v>0</v>
      </c>
      <c r="CD401">
        <v>0.35773830000000001</v>
      </c>
      <c r="CE401">
        <v>26.186900000000001</v>
      </c>
      <c r="CF401">
        <v>0</v>
      </c>
      <c r="CG401">
        <v>0</v>
      </c>
      <c r="CH401">
        <v>0.3555719</v>
      </c>
      <c r="CI401">
        <v>25.54562</v>
      </c>
      <c r="CJ401">
        <v>1.538245E-29</v>
      </c>
      <c r="CK401">
        <v>2.7919170000000001E-27</v>
      </c>
      <c r="CL401">
        <v>0.35354229999999998</v>
      </c>
      <c r="CM401">
        <v>24.974779999999999</v>
      </c>
      <c r="CN401" s="1">
        <v>1.599023E-23</v>
      </c>
      <c r="CO401" s="1">
        <v>3.116841E-21</v>
      </c>
      <c r="CP401">
        <v>0.35142370000000001</v>
      </c>
      <c r="CQ401">
        <v>24.674510000000001</v>
      </c>
      <c r="CR401" s="1">
        <v>1.4668739999999999E-17</v>
      </c>
      <c r="CS401" s="1">
        <v>2.7294220000000001E-15</v>
      </c>
      <c r="CT401">
        <v>0.34929719999999997</v>
      </c>
      <c r="CU401">
        <v>25.089510000000001</v>
      </c>
      <c r="CV401" s="1">
        <v>1.5567809999999999E-13</v>
      </c>
      <c r="CW401" s="1">
        <v>2.9877949999999997E-11</v>
      </c>
      <c r="CX401">
        <v>0.34715960000000001</v>
      </c>
      <c r="CY401">
        <v>25.839659999999999</v>
      </c>
      <c r="CZ401" s="1">
        <v>1.860617E-10</v>
      </c>
      <c r="DA401" s="1">
        <v>3.6578539999999998E-8</v>
      </c>
      <c r="DB401">
        <v>0.34499750000000001</v>
      </c>
      <c r="DC401">
        <v>26.202929999999999</v>
      </c>
      <c r="DD401" s="1">
        <v>5.584016E-8</v>
      </c>
      <c r="DE401" s="1">
        <v>1.122541E-5</v>
      </c>
      <c r="DF401">
        <v>0.34278510000000001</v>
      </c>
      <c r="DG401">
        <v>26.259730000000001</v>
      </c>
      <c r="DH401" s="1">
        <v>5.9916490000000002E-6</v>
      </c>
      <c r="DI401" s="1">
        <v>1.2325260000000001E-3</v>
      </c>
      <c r="DJ401">
        <v>0.34154390000000001</v>
      </c>
      <c r="DK401">
        <v>25.636479999999999</v>
      </c>
      <c r="DL401" s="1">
        <v>2.7835659999999999E-4</v>
      </c>
      <c r="DM401" s="1">
        <v>5.8349869999999998E-2</v>
      </c>
      <c r="DN401">
        <v>0.34046090000000001</v>
      </c>
      <c r="DO401">
        <v>24.910049999999998</v>
      </c>
      <c r="DP401" s="1">
        <v>6.4343739999999996E-3</v>
      </c>
      <c r="DQ401" s="1">
        <v>1.371</v>
      </c>
      <c r="DR401">
        <v>0.33910390000000001</v>
      </c>
      <c r="DS401">
        <v>24.451750000000001</v>
      </c>
      <c r="DT401" s="1">
        <v>8.261135E-2</v>
      </c>
      <c r="DU401" s="1">
        <v>17.911709999999999</v>
      </c>
      <c r="DV401">
        <v>0.33757730000000002</v>
      </c>
      <c r="DW401">
        <v>24.116820000000001</v>
      </c>
      <c r="DX401" s="1">
        <v>0.63413240000000004</v>
      </c>
      <c r="DY401" s="1">
        <v>139.91540000000001</v>
      </c>
      <c r="DZ401">
        <v>0.33590999999999999</v>
      </c>
      <c r="EA401">
        <v>24.295940000000002</v>
      </c>
      <c r="EB401" s="1">
        <v>3.0982620000000001</v>
      </c>
      <c r="EC401">
        <v>695.87540000000001</v>
      </c>
      <c r="ED401">
        <v>0.334005</v>
      </c>
      <c r="EE401">
        <v>24.72409</v>
      </c>
      <c r="EF401" s="1">
        <v>10.158860000000001</v>
      </c>
      <c r="EG401">
        <v>2322.6570000000002</v>
      </c>
      <c r="EH401">
        <v>0.33206289999999999</v>
      </c>
      <c r="EI401">
        <v>25.131630000000001</v>
      </c>
      <c r="EJ401">
        <v>23.478829999999999</v>
      </c>
      <c r="EK401">
        <v>5460.0860000000002</v>
      </c>
      <c r="EL401">
        <v>0.33019229999999999</v>
      </c>
      <c r="EM401">
        <v>25.23546</v>
      </c>
      <c r="EN401">
        <v>40.050319999999999</v>
      </c>
      <c r="EO401">
        <v>9466.7330000000002</v>
      </c>
      <c r="EP401">
        <v>0.32818619999999998</v>
      </c>
      <c r="EQ401">
        <v>24.731760000000001</v>
      </c>
      <c r="ER401">
        <v>52.497230000000002</v>
      </c>
      <c r="ES401">
        <v>12609.08</v>
      </c>
      <c r="ET401">
        <v>0.32609470000000002</v>
      </c>
      <c r="EU401">
        <v>23.99316</v>
      </c>
      <c r="EV401">
        <v>54.869320000000002</v>
      </c>
      <c r="EW401">
        <v>13393.36</v>
      </c>
      <c r="EX401">
        <v>0.3241559</v>
      </c>
      <c r="EY401">
        <v>23.47627</v>
      </c>
      <c r="EZ401">
        <v>47.264940000000003</v>
      </c>
      <c r="FA401">
        <v>11699.52</v>
      </c>
      <c r="FB401">
        <v>0.32202340000000002</v>
      </c>
      <c r="FC401">
        <v>23.37332</v>
      </c>
      <c r="FD401">
        <v>34.326909999999998</v>
      </c>
      <c r="FE401">
        <v>8619.4809999999998</v>
      </c>
      <c r="FF401">
        <v>0.31976969999999999</v>
      </c>
      <c r="FG401">
        <v>24.335000000000001</v>
      </c>
      <c r="FH401">
        <v>21.611899999999999</v>
      </c>
      <c r="FI401">
        <v>5503.058</v>
      </c>
      <c r="FJ401">
        <v>0.31780659999999999</v>
      </c>
      <c r="FK401">
        <v>25.205380000000002</v>
      </c>
      <c r="FL401">
        <v>12.098750000000001</v>
      </c>
      <c r="FM401">
        <v>3118.59</v>
      </c>
      <c r="FN401">
        <v>0.31587520000000002</v>
      </c>
      <c r="FO401">
        <v>25.459150000000001</v>
      </c>
      <c r="FP401">
        <v>6.127707</v>
      </c>
      <c r="FQ401">
        <v>1597.366</v>
      </c>
      <c r="FR401">
        <v>0.31447900000000001</v>
      </c>
      <c r="FS401">
        <v>25.207370000000001</v>
      </c>
      <c r="FT401">
        <v>2.8837389999999998</v>
      </c>
      <c r="FU401">
        <v>757.54060000000004</v>
      </c>
      <c r="FV401">
        <v>0.31352940000000001</v>
      </c>
      <c r="FW401">
        <v>24.679259999999999</v>
      </c>
      <c r="FX401">
        <v>1.2969139999999999</v>
      </c>
      <c r="FY401">
        <v>342.10109999999997</v>
      </c>
      <c r="FZ401">
        <v>0.312641</v>
      </c>
      <c r="GA401">
        <v>24.056080000000001</v>
      </c>
      <c r="GB401">
        <v>0.57726699999999997</v>
      </c>
      <c r="GC401">
        <v>152.36879999999999</v>
      </c>
      <c r="GD401">
        <v>0.31206980000000001</v>
      </c>
      <c r="GE401">
        <v>23.64142</v>
      </c>
      <c r="GF401">
        <v>0.27019199999999999</v>
      </c>
      <c r="GG401">
        <v>70.864739999999998</v>
      </c>
      <c r="GH401">
        <v>0.31158799999999998</v>
      </c>
      <c r="GI401">
        <v>23.678039999999999</v>
      </c>
      <c r="GJ401">
        <v>0.14417650000000001</v>
      </c>
      <c r="GK401">
        <v>37.2669</v>
      </c>
      <c r="GL401">
        <v>0.31087110000000001</v>
      </c>
      <c r="GM401">
        <v>24.811730000000001</v>
      </c>
      <c r="GN401">
        <v>9.2913640000000006E-2</v>
      </c>
      <c r="GO401">
        <v>23.607330000000001</v>
      </c>
      <c r="GP401">
        <v>0.30987409999999999</v>
      </c>
      <c r="GQ401">
        <v>25.9175</v>
      </c>
      <c r="GR401">
        <v>7.1013580000000007E-2</v>
      </c>
      <c r="GS401">
        <v>17.810230000000001</v>
      </c>
      <c r="GT401">
        <v>0.30867610000000001</v>
      </c>
      <c r="GU401">
        <v>26.616859999999999</v>
      </c>
      <c r="GV401">
        <v>6.0334730000000003E-2</v>
      </c>
      <c r="GW401">
        <v>15.03321</v>
      </c>
      <c r="GX401">
        <v>0.30753960000000002</v>
      </c>
      <c r="GY401">
        <v>26.85896</v>
      </c>
      <c r="GZ401">
        <v>5.3451930000000002E-2</v>
      </c>
      <c r="HA401">
        <v>13.27632</v>
      </c>
      <c r="HB401">
        <v>0.30651050000000002</v>
      </c>
      <c r="HC401">
        <v>26.543810000000001</v>
      </c>
      <c r="HD401" s="1">
        <v>4.8184499999999998E-2</v>
      </c>
      <c r="HE401">
        <v>11.948219999999999</v>
      </c>
      <c r="HF401">
        <v>0.30549739999999997</v>
      </c>
      <c r="HG401">
        <v>25.91226</v>
      </c>
      <c r="HH401" s="1">
        <v>4.3927040000000001E-2</v>
      </c>
      <c r="HI401">
        <v>10.88082</v>
      </c>
      <c r="HJ401">
        <v>0.30444969999999999</v>
      </c>
      <c r="HK401">
        <v>25.65025</v>
      </c>
      <c r="HL401">
        <v>4.0145720000000003E-2</v>
      </c>
      <c r="HM401">
        <v>9.9432840000000002</v>
      </c>
      <c r="HN401">
        <v>0.30324289999999998</v>
      </c>
      <c r="HO401">
        <v>25.762409999999999</v>
      </c>
      <c r="HP401" s="1">
        <v>3.6451440000000002E-2</v>
      </c>
      <c r="HQ401">
        <v>9.0370399999999993</v>
      </c>
      <c r="HR401">
        <v>0.30214649999999998</v>
      </c>
      <c r="HS401">
        <v>26.806190000000001</v>
      </c>
      <c r="HT401" s="1">
        <v>3.297543E-2</v>
      </c>
      <c r="HU401">
        <v>8.1820620000000002</v>
      </c>
      <c r="HV401">
        <v>0.30103469999999999</v>
      </c>
      <c r="HW401">
        <v>28.029640000000001</v>
      </c>
      <c r="HX401" s="1">
        <v>2.976997E-2</v>
      </c>
      <c r="HY401">
        <v>7.3929669999999996</v>
      </c>
      <c r="HZ401">
        <v>0.29987829999999999</v>
      </c>
      <c r="IA401">
        <v>28.74822</v>
      </c>
      <c r="IB401" s="1">
        <v>2.685659E-2</v>
      </c>
      <c r="IC401">
        <v>6.6785430000000003</v>
      </c>
      <c r="ID401">
        <v>0.29918850000000002</v>
      </c>
      <c r="IE401">
        <v>28.795660000000002</v>
      </c>
      <c r="IF401" s="1">
        <v>2.4066250000000001E-2</v>
      </c>
      <c r="IG401">
        <v>5.9871619999999997</v>
      </c>
      <c r="IH401">
        <v>0.29827949999999998</v>
      </c>
      <c r="II401">
        <v>28.022040000000001</v>
      </c>
      <c r="IJ401" s="1">
        <v>2.153627E-2</v>
      </c>
      <c r="IK401">
        <v>5.3638110000000001</v>
      </c>
      <c r="IL401">
        <v>0.29734880000000002</v>
      </c>
      <c r="IM401">
        <v>27.00225</v>
      </c>
      <c r="IN401" s="1">
        <v>1.9360249999999999E-2</v>
      </c>
      <c r="IO401">
        <v>4.8317810000000003</v>
      </c>
      <c r="IP401">
        <v>0.29641519999999999</v>
      </c>
      <c r="IQ401">
        <v>26.422599999999999</v>
      </c>
      <c r="IR401" s="1">
        <v>1.744801E-2</v>
      </c>
      <c r="IS401">
        <v>4.3695789999999999</v>
      </c>
      <c r="IT401">
        <v>0.2955893</v>
      </c>
      <c r="IU401">
        <v>26.23413</v>
      </c>
      <c r="IV401" s="1">
        <v>1.5705980000000001E-2</v>
      </c>
      <c r="IW401">
        <v>3.9457840000000002</v>
      </c>
      <c r="IX401">
        <v>0.29592400000000002</v>
      </c>
      <c r="IY401">
        <v>26.86842</v>
      </c>
      <c r="IZ401" s="1">
        <v>1.420679E-2</v>
      </c>
      <c r="JA401">
        <v>3.5640930000000002</v>
      </c>
      <c r="JB401">
        <v>0.29612529999999998</v>
      </c>
      <c r="JC401">
        <v>27.291509999999999</v>
      </c>
      <c r="JD401" s="1">
        <v>1.287105E-2</v>
      </c>
      <c r="JE401">
        <v>3.2276389999999999</v>
      </c>
      <c r="JF401">
        <v>0.2963037</v>
      </c>
      <c r="JG401">
        <v>27.463290000000001</v>
      </c>
      <c r="JH401" s="1">
        <v>1.1654930000000001E-2</v>
      </c>
      <c r="JI401">
        <v>2.9219719999999998</v>
      </c>
      <c r="JJ401">
        <v>0.29642350000000001</v>
      </c>
      <c r="JK401">
        <v>27.153849999999998</v>
      </c>
      <c r="JL401" s="1">
        <v>1.052837E-2</v>
      </c>
      <c r="JM401">
        <v>2.639678</v>
      </c>
      <c r="JN401">
        <v>0.29654829999999999</v>
      </c>
      <c r="JO401">
        <v>26.772069999999999</v>
      </c>
      <c r="JP401" s="1">
        <v>9.4760929999999997E-3</v>
      </c>
      <c r="JQ401">
        <v>2.3762669999999999</v>
      </c>
      <c r="JR401">
        <v>0.29667680000000002</v>
      </c>
      <c r="JS401">
        <v>26.697019999999998</v>
      </c>
      <c r="JT401" s="1">
        <v>8.4860500000000002E-3</v>
      </c>
      <c r="JU401">
        <v>2.12846</v>
      </c>
      <c r="JV401">
        <v>0.29727749999999997</v>
      </c>
      <c r="JW401">
        <v>26.61262</v>
      </c>
      <c r="JX401" s="1">
        <v>7.5290360000000002E-3</v>
      </c>
      <c r="JY401">
        <v>1.8856539999999999</v>
      </c>
      <c r="JZ401">
        <v>0.29780200000000001</v>
      </c>
      <c r="KA401">
        <v>26.74044</v>
      </c>
      <c r="KB401" s="1">
        <v>6.6534050000000003E-3</v>
      </c>
      <c r="KC401">
        <v>1.6642859999999999</v>
      </c>
      <c r="KD401">
        <v>0.29816409999999999</v>
      </c>
      <c r="KE401">
        <v>27.558520000000001</v>
      </c>
      <c r="KF401" s="1">
        <v>5.8033060000000003E-3</v>
      </c>
      <c r="KG401">
        <v>1.4510540000000001</v>
      </c>
      <c r="KH401">
        <v>0.29842229999999997</v>
      </c>
      <c r="KI401">
        <v>27.95703</v>
      </c>
      <c r="KJ401" s="1">
        <v>4.9750150000000002E-3</v>
      </c>
      <c r="KK401">
        <v>1.2440580000000001</v>
      </c>
      <c r="KL401">
        <v>0.29854029999999998</v>
      </c>
      <c r="KM401">
        <v>28.079070000000002</v>
      </c>
      <c r="KN401" s="1">
        <v>4.1720760000000003E-3</v>
      </c>
      <c r="KO401">
        <v>1.0439229999999999</v>
      </c>
      <c r="KP401">
        <v>0.2986318</v>
      </c>
      <c r="KQ401">
        <v>28.09254</v>
      </c>
      <c r="KR401" s="1">
        <v>3.4087980000000002E-3</v>
      </c>
      <c r="KS401">
        <v>0.85363440000000002</v>
      </c>
      <c r="KT401">
        <v>0.29992229999999998</v>
      </c>
      <c r="KU401">
        <v>27.761150000000001</v>
      </c>
      <c r="KV401" s="1">
        <v>2.7338530000000001E-3</v>
      </c>
      <c r="KW401">
        <v>0.68198829999999999</v>
      </c>
      <c r="KX401">
        <v>0.30109789999999997</v>
      </c>
      <c r="KY401">
        <v>27.28058</v>
      </c>
      <c r="KZ401" s="1">
        <v>2.1711590000000002E-3</v>
      </c>
      <c r="LA401">
        <v>0.53967659999999995</v>
      </c>
      <c r="LB401">
        <v>0.30212630000000001</v>
      </c>
      <c r="LC401">
        <v>26.91385</v>
      </c>
      <c r="LD401" s="1">
        <v>1.730386E-3</v>
      </c>
      <c r="LE401">
        <v>0.4286102</v>
      </c>
      <c r="LF401">
        <v>0.30300149999999998</v>
      </c>
      <c r="LG401">
        <v>26.853470000000002</v>
      </c>
      <c r="LH401" s="1">
        <v>1.406114E-3</v>
      </c>
      <c r="LI401">
        <v>0.34703250000000002</v>
      </c>
      <c r="LJ401">
        <v>0.3037571</v>
      </c>
      <c r="LK401">
        <v>27.722329999999999</v>
      </c>
      <c r="LL401" s="1">
        <v>1.179016E-3</v>
      </c>
      <c r="LM401">
        <v>0.2899853</v>
      </c>
      <c r="LN401">
        <v>0.30441309999999999</v>
      </c>
      <c r="LO401">
        <v>28.192889999999998</v>
      </c>
      <c r="LP401" s="1">
        <v>1.024666E-3</v>
      </c>
      <c r="LQ401">
        <v>0.2512026</v>
      </c>
      <c r="LR401">
        <v>0.3050079</v>
      </c>
      <c r="LS401">
        <v>28.316590000000001</v>
      </c>
      <c r="LT401" s="1">
        <v>9.1924369999999995E-4</v>
      </c>
      <c r="LU401">
        <v>0.22474920000000001</v>
      </c>
      <c r="LV401">
        <v>0.30551719999999999</v>
      </c>
      <c r="LW401">
        <v>28.644400000000001</v>
      </c>
      <c r="LX401" s="1">
        <v>8.4450840000000003E-4</v>
      </c>
      <c r="LY401">
        <v>0.20603759999999999</v>
      </c>
      <c r="LZ401">
        <v>0.30596269999999998</v>
      </c>
      <c r="MA401">
        <v>28.505949999999999</v>
      </c>
      <c r="MB401" s="1">
        <v>7.8845040000000003E-4</v>
      </c>
      <c r="MC401">
        <v>0.19204370000000001</v>
      </c>
      <c r="MD401">
        <v>0.30638650000000001</v>
      </c>
      <c r="ME401">
        <v>27.867730000000002</v>
      </c>
      <c r="MF401" s="1">
        <v>7.4365249999999998E-4</v>
      </c>
      <c r="MG401">
        <v>0.18086160000000001</v>
      </c>
      <c r="MH401">
        <v>0.30681069999999999</v>
      </c>
      <c r="MI401">
        <v>27.402059999999999</v>
      </c>
      <c r="MJ401" s="1">
        <v>7.0544749999999995E-4</v>
      </c>
      <c r="MK401">
        <v>0.17135529999999999</v>
      </c>
      <c r="ML401">
        <v>0.30716539999999998</v>
      </c>
      <c r="MM401">
        <v>27.526579999999999</v>
      </c>
      <c r="MN401" s="1">
        <v>6.7139809999999995E-4</v>
      </c>
      <c r="MO401">
        <v>0.1629266</v>
      </c>
      <c r="MP401">
        <v>0.30754090000000001</v>
      </c>
      <c r="MQ401">
        <v>28.5335</v>
      </c>
      <c r="MR401" s="1">
        <v>6.4036170000000001E-4</v>
      </c>
      <c r="MS401">
        <v>0.1552413</v>
      </c>
      <c r="MT401">
        <v>0.30789620000000001</v>
      </c>
      <c r="MU401">
        <v>29.278680000000001</v>
      </c>
      <c r="MV401" s="1">
        <v>6.1161919999999995E-4</v>
      </c>
      <c r="MW401">
        <v>0.14812040000000001</v>
      </c>
      <c r="MX401">
        <v>0.30824679999999999</v>
      </c>
      <c r="MY401">
        <v>29.461919999999999</v>
      </c>
      <c r="MZ401" s="1">
        <v>5.8460059999999999E-4</v>
      </c>
      <c r="NA401">
        <v>0.14146259999999999</v>
      </c>
      <c r="NB401">
        <v>0.30859370000000003</v>
      </c>
      <c r="NC401">
        <v>29.431059999999999</v>
      </c>
      <c r="ND401" s="1">
        <v>5.5920239999999999E-4</v>
      </c>
      <c r="NE401">
        <v>0.1351984</v>
      </c>
      <c r="NF401">
        <v>0.309004</v>
      </c>
      <c r="NG401">
        <v>28.883990000000001</v>
      </c>
      <c r="NH401" s="1">
        <v>5.353806E-4</v>
      </c>
      <c r="NI401">
        <v>0.1293118</v>
      </c>
      <c r="NJ401">
        <v>0.3093516</v>
      </c>
      <c r="NK401">
        <v>28.249680000000001</v>
      </c>
      <c r="NL401" s="1">
        <v>5.1249900000000003E-4</v>
      </c>
      <c r="NM401">
        <v>0.12368120000000001</v>
      </c>
      <c r="NN401">
        <v>0.30970979999999998</v>
      </c>
      <c r="NO401">
        <v>27.83182</v>
      </c>
      <c r="NP401" s="1">
        <v>4.9039980000000003E-4</v>
      </c>
      <c r="NQ401">
        <v>0.118247</v>
      </c>
      <c r="NR401">
        <v>0.3101931</v>
      </c>
      <c r="NS401">
        <v>27.688279999999999</v>
      </c>
      <c r="NT401" s="1">
        <v>4.698476E-4</v>
      </c>
      <c r="NU401">
        <v>0.1131561</v>
      </c>
      <c r="NV401">
        <v>0.31063839999999998</v>
      </c>
      <c r="NW401">
        <v>27.906500000000001</v>
      </c>
      <c r="NX401" s="1">
        <v>4.5039439999999999E-4</v>
      </c>
      <c r="NY401">
        <v>0.1083269</v>
      </c>
      <c r="NZ401">
        <v>0.31124069999999998</v>
      </c>
      <c r="OA401">
        <v>28.358229999999999</v>
      </c>
      <c r="OB401" s="1">
        <v>4.3181300000000002E-4</v>
      </c>
      <c r="OC401">
        <v>0.10367410000000001</v>
      </c>
      <c r="OD401">
        <v>0.31179230000000002</v>
      </c>
      <c r="OE401">
        <v>28.294789999999999</v>
      </c>
      <c r="OF401" s="1">
        <v>4.1400010000000001E-4</v>
      </c>
      <c r="OG401">
        <v>9.9233169999999996E-2</v>
      </c>
      <c r="OH401">
        <v>0.31241289999999999</v>
      </c>
      <c r="OI401">
        <v>27.83869</v>
      </c>
      <c r="OJ401" s="1">
        <v>3.9471839999999998E-4</v>
      </c>
      <c r="OK401">
        <v>9.4447630000000005E-2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0.32565110000000003</v>
      </c>
      <c r="G402">
        <v>27.638919999999999</v>
      </c>
      <c r="H402">
        <v>0</v>
      </c>
      <c r="I402">
        <v>0</v>
      </c>
      <c r="J402">
        <v>0.32699610000000001</v>
      </c>
      <c r="K402">
        <v>27.687259999999998</v>
      </c>
      <c r="L402">
        <v>0</v>
      </c>
      <c r="M402">
        <v>0</v>
      </c>
      <c r="N402">
        <v>0.32816099999999998</v>
      </c>
      <c r="O402">
        <v>27.747499999999999</v>
      </c>
      <c r="P402">
        <v>0</v>
      </c>
      <c r="Q402">
        <v>0</v>
      </c>
      <c r="R402">
        <v>0.3300051</v>
      </c>
      <c r="S402">
        <v>27.09544</v>
      </c>
      <c r="T402">
        <v>0</v>
      </c>
      <c r="U402">
        <v>0</v>
      </c>
      <c r="V402">
        <v>0.33161309999999999</v>
      </c>
      <c r="W402">
        <v>26.437480000000001</v>
      </c>
      <c r="X402">
        <v>0</v>
      </c>
      <c r="Y402">
        <v>0</v>
      </c>
      <c r="Z402">
        <v>0.332478</v>
      </c>
      <c r="AA402">
        <v>25.984570000000001</v>
      </c>
      <c r="AB402">
        <v>0</v>
      </c>
      <c r="AC402">
        <v>0</v>
      </c>
      <c r="AD402">
        <v>0.3327987</v>
      </c>
      <c r="AE402">
        <v>25.677720000000001</v>
      </c>
      <c r="AF402">
        <v>0</v>
      </c>
      <c r="AG402">
        <v>0</v>
      </c>
      <c r="AH402">
        <v>0.33290039999999999</v>
      </c>
      <c r="AI402">
        <v>25.532019999999999</v>
      </c>
      <c r="AJ402">
        <v>0</v>
      </c>
      <c r="AK402">
        <v>0</v>
      </c>
      <c r="AL402">
        <v>0.33286270000000001</v>
      </c>
      <c r="AM402">
        <v>25.977969999999999</v>
      </c>
      <c r="AN402">
        <v>0</v>
      </c>
      <c r="AO402">
        <v>0</v>
      </c>
      <c r="AP402">
        <v>0.33277329999999999</v>
      </c>
      <c r="AQ402">
        <v>25.929210000000001</v>
      </c>
      <c r="AR402">
        <v>0</v>
      </c>
      <c r="AS402">
        <v>0</v>
      </c>
      <c r="AT402">
        <v>0.33238649999999997</v>
      </c>
      <c r="AU402">
        <v>25.732019999999999</v>
      </c>
      <c r="AV402">
        <v>0</v>
      </c>
      <c r="AW402">
        <v>0</v>
      </c>
      <c r="AX402">
        <v>0.3317447</v>
      </c>
      <c r="AY402">
        <v>25.486560000000001</v>
      </c>
      <c r="AZ402">
        <v>0</v>
      </c>
      <c r="BA402">
        <v>0</v>
      </c>
      <c r="BB402">
        <v>0.33083760000000001</v>
      </c>
      <c r="BC402">
        <v>25.106670000000001</v>
      </c>
      <c r="BD402">
        <v>0</v>
      </c>
      <c r="BE402">
        <v>0</v>
      </c>
      <c r="BF402">
        <v>0.32964310000000002</v>
      </c>
      <c r="BG402">
        <v>24.78134</v>
      </c>
      <c r="BH402">
        <v>0</v>
      </c>
      <c r="BI402">
        <v>0</v>
      </c>
      <c r="BJ402">
        <v>0.32827790000000001</v>
      </c>
      <c r="BK402">
        <v>24.73678</v>
      </c>
      <c r="BL402">
        <v>0</v>
      </c>
      <c r="BM402">
        <v>0</v>
      </c>
      <c r="BN402">
        <v>0.326735</v>
      </c>
      <c r="BO402">
        <v>25.147629999999999</v>
      </c>
      <c r="BP402">
        <v>0</v>
      </c>
      <c r="BQ402">
        <v>0</v>
      </c>
      <c r="BR402">
        <v>0.32501000000000002</v>
      </c>
      <c r="BS402">
        <v>25.81165</v>
      </c>
      <c r="BT402">
        <v>0</v>
      </c>
      <c r="BU402">
        <v>0</v>
      </c>
      <c r="BV402">
        <v>0.32318970000000002</v>
      </c>
      <c r="BW402">
        <v>26.42756</v>
      </c>
      <c r="BX402">
        <v>0</v>
      </c>
      <c r="BY402">
        <v>0</v>
      </c>
      <c r="BZ402">
        <v>0.3213279</v>
      </c>
      <c r="CA402">
        <v>26.665559999999999</v>
      </c>
      <c r="CB402">
        <v>0</v>
      </c>
      <c r="CC402">
        <v>0</v>
      </c>
      <c r="CD402">
        <v>0.3194476</v>
      </c>
      <c r="CE402">
        <v>26.227900000000002</v>
      </c>
      <c r="CF402">
        <v>0</v>
      </c>
      <c r="CG402">
        <v>4.7493739999999997E-36</v>
      </c>
      <c r="CH402">
        <v>0.31753579999999998</v>
      </c>
      <c r="CI402">
        <v>25.583210000000001</v>
      </c>
      <c r="CJ402">
        <v>7.9357119999999998E-30</v>
      </c>
      <c r="CK402">
        <v>3.5602429999999998E-27</v>
      </c>
      <c r="CL402">
        <v>0.31576219999999999</v>
      </c>
      <c r="CM402">
        <v>25.004909999999999</v>
      </c>
      <c r="CN402" s="1">
        <v>9.5318120000000006E-24</v>
      </c>
      <c r="CO402" s="1">
        <v>4.3093570000000002E-21</v>
      </c>
      <c r="CP402">
        <v>0.31389010000000001</v>
      </c>
      <c r="CQ402">
        <v>24.686199999999999</v>
      </c>
      <c r="CR402" s="1">
        <v>7.8180020000000001E-18</v>
      </c>
      <c r="CS402" s="1">
        <v>3.5458770000000001E-15</v>
      </c>
      <c r="CT402">
        <v>0.31204779999999999</v>
      </c>
      <c r="CU402">
        <v>25.081759999999999</v>
      </c>
      <c r="CV402" s="1">
        <v>9.0588999999999999E-14</v>
      </c>
      <c r="CW402" s="1">
        <v>4.0605659999999998E-11</v>
      </c>
      <c r="CX402">
        <v>0.31017210000000001</v>
      </c>
      <c r="CY402">
        <v>25.8279</v>
      </c>
      <c r="CZ402" s="1">
        <v>1.1951810000000001E-10</v>
      </c>
      <c r="DA402" s="1">
        <v>5.2238989999999999E-8</v>
      </c>
      <c r="DB402">
        <v>0.30828169999999999</v>
      </c>
      <c r="DC402">
        <v>26.203900000000001</v>
      </c>
      <c r="DD402" s="1">
        <v>3.8412949999999999E-8</v>
      </c>
      <c r="DE402" s="1">
        <v>1.6672180000000001E-5</v>
      </c>
      <c r="DF402">
        <v>0.30634709999999998</v>
      </c>
      <c r="DG402">
        <v>26.271350000000002</v>
      </c>
      <c r="DH402" s="1">
        <v>4.3523349999999997E-6</v>
      </c>
      <c r="DI402" s="1">
        <v>1.893308E-3</v>
      </c>
      <c r="DJ402">
        <v>0.30523230000000001</v>
      </c>
      <c r="DK402">
        <v>25.675460000000001</v>
      </c>
      <c r="DL402" s="1">
        <v>2.1214629999999999E-4</v>
      </c>
      <c r="DM402" s="1">
        <v>9.2470880000000005E-2</v>
      </c>
      <c r="DN402">
        <v>0.30429349999999999</v>
      </c>
      <c r="DO402">
        <v>24.936140000000002</v>
      </c>
      <c r="DP402" s="1">
        <v>5.1094319999999997E-3</v>
      </c>
      <c r="DQ402" s="1">
        <v>2.2339639999999998</v>
      </c>
      <c r="DR402">
        <v>0.30304500000000001</v>
      </c>
      <c r="DS402">
        <v>24.457550000000001</v>
      </c>
      <c r="DT402" s="1">
        <v>6.8054299999999998E-2</v>
      </c>
      <c r="DU402" s="1">
        <v>29.94904</v>
      </c>
      <c r="DV402">
        <v>0.30156709999999998</v>
      </c>
      <c r="DW402">
        <v>24.112680000000001</v>
      </c>
      <c r="DX402" s="1">
        <v>0.54039769999999998</v>
      </c>
      <c r="DY402" s="1">
        <v>239.73910000000001</v>
      </c>
      <c r="DZ402">
        <v>0.29994579999999998</v>
      </c>
      <c r="EA402">
        <v>24.27966</v>
      </c>
      <c r="EB402" s="1">
        <v>2.724586</v>
      </c>
      <c r="EC402">
        <v>1220.2670000000001</v>
      </c>
      <c r="ED402">
        <v>0.29826930000000001</v>
      </c>
      <c r="EE402">
        <v>24.707789999999999</v>
      </c>
      <c r="EF402" s="1">
        <v>9.202375</v>
      </c>
      <c r="EG402">
        <v>4163.585</v>
      </c>
      <c r="EH402">
        <v>0.29663780000000001</v>
      </c>
      <c r="EI402">
        <v>25.12557</v>
      </c>
      <c r="EJ402">
        <v>21.864180000000001</v>
      </c>
      <c r="EK402">
        <v>9992.1849999999995</v>
      </c>
      <c r="EL402">
        <v>0.29506270000000001</v>
      </c>
      <c r="EM402">
        <v>25.242429999999999</v>
      </c>
      <c r="EN402">
        <v>38.266300000000001</v>
      </c>
      <c r="EO402">
        <v>17671.12</v>
      </c>
      <c r="EP402">
        <v>0.29338540000000002</v>
      </c>
      <c r="EQ402">
        <v>24.750430000000001</v>
      </c>
      <c r="ER402">
        <v>51.365780000000001</v>
      </c>
      <c r="ES402">
        <v>23976.27</v>
      </c>
      <c r="ET402">
        <v>0.2916263</v>
      </c>
      <c r="EU402">
        <v>24.006270000000001</v>
      </c>
      <c r="EV402">
        <v>54.90963</v>
      </c>
      <c r="EW402">
        <v>25914.25</v>
      </c>
      <c r="EX402">
        <v>0.29000559999999997</v>
      </c>
      <c r="EY402">
        <v>23.475729999999999</v>
      </c>
      <c r="EZ402">
        <v>48.254339999999999</v>
      </c>
      <c r="FA402">
        <v>23000.560000000001</v>
      </c>
      <c r="FB402">
        <v>0.2882325</v>
      </c>
      <c r="FC402">
        <v>23.357900000000001</v>
      </c>
      <c r="FD402">
        <v>35.722209999999997</v>
      </c>
      <c r="FE402">
        <v>17201.599999999999</v>
      </c>
      <c r="FF402">
        <v>0.28634009999999999</v>
      </c>
      <c r="FG402">
        <v>24.294090000000001</v>
      </c>
      <c r="FH402">
        <v>22.882079999999998</v>
      </c>
      <c r="FI402">
        <v>11132.04</v>
      </c>
      <c r="FJ402">
        <v>0.2847189</v>
      </c>
      <c r="FK402">
        <v>25.170020000000001</v>
      </c>
      <c r="FL402">
        <v>13.012890000000001</v>
      </c>
      <c r="FM402">
        <v>6386.7060000000001</v>
      </c>
      <c r="FN402">
        <v>0.28310960000000002</v>
      </c>
      <c r="FO402">
        <v>25.45073</v>
      </c>
      <c r="FP402">
        <v>6.6830850000000002</v>
      </c>
      <c r="FQ402">
        <v>3307.0909999999999</v>
      </c>
      <c r="FR402">
        <v>0.2820397</v>
      </c>
      <c r="FS402">
        <v>25.21218</v>
      </c>
      <c r="FT402">
        <v>3.1794720000000001</v>
      </c>
      <c r="FU402">
        <v>1581.394</v>
      </c>
      <c r="FV402">
        <v>0.28133380000000002</v>
      </c>
      <c r="FW402">
        <v>24.682580000000002</v>
      </c>
      <c r="FX402">
        <v>1.4398569999999999</v>
      </c>
      <c r="FY402">
        <v>717.93240000000003</v>
      </c>
      <c r="FZ402">
        <v>0.28067170000000002</v>
      </c>
      <c r="GA402">
        <v>24.052119999999999</v>
      </c>
      <c r="GB402">
        <v>0.6414801</v>
      </c>
      <c r="GC402">
        <v>319.95679999999999</v>
      </c>
      <c r="GD402">
        <v>0.28037770000000001</v>
      </c>
      <c r="GE402">
        <v>23.621479999999998</v>
      </c>
      <c r="GF402">
        <v>0.29748799999999997</v>
      </c>
      <c r="GG402">
        <v>147.70599999999999</v>
      </c>
      <c r="GH402">
        <v>0.28057769999999999</v>
      </c>
      <c r="GI402">
        <v>23.646599999999999</v>
      </c>
      <c r="GJ402">
        <v>0.1553484</v>
      </c>
      <c r="GK402">
        <v>76.331500000000005</v>
      </c>
      <c r="GL402">
        <v>0.28068769999999998</v>
      </c>
      <c r="GM402">
        <v>24.758980000000001</v>
      </c>
      <c r="GN402">
        <v>9.7448729999999997E-2</v>
      </c>
      <c r="GO402">
        <v>47.269199999999998</v>
      </c>
      <c r="GP402">
        <v>0.28077590000000002</v>
      </c>
      <c r="GQ402">
        <v>25.870470000000001</v>
      </c>
      <c r="GR402">
        <v>7.2956510000000002E-2</v>
      </c>
      <c r="GS402">
        <v>35.009630000000001</v>
      </c>
      <c r="GT402">
        <v>0.28064840000000002</v>
      </c>
      <c r="GU402">
        <v>26.621780000000001</v>
      </c>
      <c r="GV402">
        <v>6.134829E-2</v>
      </c>
      <c r="GW402">
        <v>28.90578</v>
      </c>
      <c r="GX402">
        <v>0.28059460000000003</v>
      </c>
      <c r="GY402">
        <v>26.888860000000001</v>
      </c>
      <c r="GZ402">
        <v>5.4119130000000001E-2</v>
      </c>
      <c r="HA402">
        <v>25.08662</v>
      </c>
      <c r="HB402">
        <v>0.28060740000000001</v>
      </c>
      <c r="HC402">
        <v>26.572009999999999</v>
      </c>
      <c r="HD402" s="1">
        <v>4.8685859999999997E-2</v>
      </c>
      <c r="HE402">
        <v>22.226959999999998</v>
      </c>
      <c r="HF402">
        <v>0.28068159999999998</v>
      </c>
      <c r="HG402">
        <v>25.926310000000001</v>
      </c>
      <c r="HH402" s="1">
        <v>4.4329279999999999E-2</v>
      </c>
      <c r="HI402">
        <v>19.93317</v>
      </c>
      <c r="HJ402">
        <v>0.28080650000000001</v>
      </c>
      <c r="HK402">
        <v>25.639510000000001</v>
      </c>
      <c r="HL402" s="1">
        <v>4.051134E-2</v>
      </c>
      <c r="HM402">
        <v>17.92717</v>
      </c>
      <c r="HN402">
        <v>0.28084009999999998</v>
      </c>
      <c r="HO402">
        <v>25.736910000000002</v>
      </c>
      <c r="HP402" s="1">
        <v>3.6794069999999998E-2</v>
      </c>
      <c r="HQ402">
        <v>16.021370000000001</v>
      </c>
      <c r="HR402">
        <v>0.28102389999999999</v>
      </c>
      <c r="HS402">
        <v>26.769580000000001</v>
      </c>
      <c r="HT402" s="1">
        <v>3.3290680000000003E-2</v>
      </c>
      <c r="HU402">
        <v>14.24118</v>
      </c>
      <c r="HV402">
        <v>0.28126180000000001</v>
      </c>
      <c r="HW402">
        <v>28.00094</v>
      </c>
      <c r="HX402" s="1">
        <v>3.0047549999999999E-2</v>
      </c>
      <c r="HY402">
        <v>12.60683</v>
      </c>
      <c r="HZ402">
        <v>0.28147559999999999</v>
      </c>
      <c r="IA402">
        <v>28.750299999999999</v>
      </c>
      <c r="IB402" s="1">
        <v>2.7105520000000001E-2</v>
      </c>
      <c r="IC402">
        <v>11.142709999999999</v>
      </c>
      <c r="ID402">
        <v>0.28209899999999999</v>
      </c>
      <c r="IE402">
        <v>28.83792</v>
      </c>
      <c r="IF402" s="1">
        <v>2.4304639999999999E-2</v>
      </c>
      <c r="IG402">
        <v>9.7721219999999995</v>
      </c>
      <c r="IH402">
        <v>0.28237329999999999</v>
      </c>
      <c r="II402">
        <v>28.078959999999999</v>
      </c>
      <c r="IJ402" s="1">
        <v>2.17451E-2</v>
      </c>
      <c r="IK402">
        <v>8.5675860000000004</v>
      </c>
      <c r="IL402">
        <v>0.28204879999999999</v>
      </c>
      <c r="IM402">
        <v>27.043099999999999</v>
      </c>
      <c r="IN402" s="1">
        <v>1.953365E-2</v>
      </c>
      <c r="IO402">
        <v>7.549137</v>
      </c>
      <c r="IP402">
        <v>0.28109729999999999</v>
      </c>
      <c r="IQ402">
        <v>26.437670000000001</v>
      </c>
      <c r="IR402">
        <v>1.7593419999999999E-2</v>
      </c>
      <c r="IS402">
        <v>6.679087</v>
      </c>
      <c r="IT402">
        <v>0.28023989999999999</v>
      </c>
      <c r="IU402">
        <v>26.237909999999999</v>
      </c>
      <c r="IV402" s="1">
        <v>1.5831959999999999E-2</v>
      </c>
      <c r="IW402">
        <v>5.9050919999999998</v>
      </c>
      <c r="IX402">
        <v>0.28072770000000002</v>
      </c>
      <c r="IY402">
        <v>26.845310000000001</v>
      </c>
      <c r="IZ402" s="1">
        <v>1.431083E-2</v>
      </c>
      <c r="JA402">
        <v>5.3108529999999998</v>
      </c>
      <c r="JB402">
        <v>0.28101120000000002</v>
      </c>
      <c r="JC402">
        <v>27.277090000000001</v>
      </c>
      <c r="JD402" s="1">
        <v>1.296276E-2</v>
      </c>
      <c r="JE402">
        <v>4.8080619999999996</v>
      </c>
      <c r="JF402">
        <v>0.28127269999999999</v>
      </c>
      <c r="JG402">
        <v>27.46509</v>
      </c>
      <c r="JH402" s="1">
        <v>1.173835E-2</v>
      </c>
      <c r="JI402">
        <v>4.352131</v>
      </c>
      <c r="JJ402">
        <v>0.28147529999999998</v>
      </c>
      <c r="JK402">
        <v>27.164010000000001</v>
      </c>
      <c r="JL402" s="1">
        <v>1.060527E-2</v>
      </c>
      <c r="JM402">
        <v>3.9315519999999999</v>
      </c>
      <c r="JN402">
        <v>0.28165180000000001</v>
      </c>
      <c r="JO402">
        <v>26.78256</v>
      </c>
      <c r="JP402" s="1">
        <v>9.5471159999999996E-3</v>
      </c>
      <c r="JQ402">
        <v>3.5394070000000002</v>
      </c>
      <c r="JR402">
        <v>0.28184429999999999</v>
      </c>
      <c r="JS402">
        <v>26.702999999999999</v>
      </c>
      <c r="JT402" s="1">
        <v>8.5536039999999994E-3</v>
      </c>
      <c r="JU402">
        <v>3.1709649999999998</v>
      </c>
      <c r="JV402">
        <v>0.2824681</v>
      </c>
      <c r="JW402">
        <v>26.614920000000001</v>
      </c>
      <c r="JX402" s="1">
        <v>7.5914590000000001E-3</v>
      </c>
      <c r="JY402">
        <v>2.8097750000000001</v>
      </c>
      <c r="JZ402">
        <v>0.28300120000000001</v>
      </c>
      <c r="KA402">
        <v>26.738060000000001</v>
      </c>
      <c r="KB402" s="1">
        <v>6.7116299999999997E-3</v>
      </c>
      <c r="KC402">
        <v>2.4805269999999999</v>
      </c>
      <c r="KD402">
        <v>0.2833601</v>
      </c>
      <c r="KE402">
        <v>27.555070000000001</v>
      </c>
      <c r="KF402" s="1">
        <v>5.8589280000000002E-3</v>
      </c>
      <c r="KG402">
        <v>2.1638709999999999</v>
      </c>
      <c r="KH402">
        <v>0.28362989999999999</v>
      </c>
      <c r="KI402">
        <v>27.959330000000001</v>
      </c>
      <c r="KJ402" s="1">
        <v>5.0285219999999997E-3</v>
      </c>
      <c r="KK402">
        <v>1.856603</v>
      </c>
      <c r="KL402">
        <v>0.28376679999999999</v>
      </c>
      <c r="KM402">
        <v>28.088349999999998</v>
      </c>
      <c r="KN402" s="1">
        <v>4.2227059999999997E-3</v>
      </c>
      <c r="KO402">
        <v>1.55932</v>
      </c>
      <c r="KP402">
        <v>0.2838483</v>
      </c>
      <c r="KQ402">
        <v>28.107050000000001</v>
      </c>
      <c r="KR402" s="1">
        <v>3.455666E-3</v>
      </c>
      <c r="KS402">
        <v>1.276486</v>
      </c>
      <c r="KT402">
        <v>0.28523579999999998</v>
      </c>
      <c r="KU402">
        <v>27.759550000000001</v>
      </c>
      <c r="KV402" s="1">
        <v>2.773644E-3</v>
      </c>
      <c r="KW402">
        <v>1.0197210000000001</v>
      </c>
      <c r="KX402">
        <v>0.28643999999999997</v>
      </c>
      <c r="KY402">
        <v>27.275919999999999</v>
      </c>
      <c r="KZ402" s="1">
        <v>2.2032850000000001E-3</v>
      </c>
      <c r="LA402">
        <v>0.80688499999999996</v>
      </c>
      <c r="LB402">
        <v>0.28747159999999999</v>
      </c>
      <c r="LC402">
        <v>26.906510000000001</v>
      </c>
      <c r="LD402" s="1">
        <v>1.754778E-3</v>
      </c>
      <c r="LE402">
        <v>0.64043280000000002</v>
      </c>
      <c r="LF402">
        <v>0.28837649999999998</v>
      </c>
      <c r="LG402">
        <v>26.845770000000002</v>
      </c>
      <c r="LH402" s="1">
        <v>1.4235890000000001E-3</v>
      </c>
      <c r="LI402">
        <v>0.5178817</v>
      </c>
      <c r="LJ402">
        <v>0.28916409999999998</v>
      </c>
      <c r="LK402">
        <v>27.719709999999999</v>
      </c>
      <c r="LL402" s="1">
        <v>1.191028E-3</v>
      </c>
      <c r="LM402">
        <v>0.43202980000000002</v>
      </c>
      <c r="LN402">
        <v>0.28986190000000001</v>
      </c>
      <c r="LO402">
        <v>28.201000000000001</v>
      </c>
      <c r="LP402" s="1">
        <v>1.0327610000000001E-3</v>
      </c>
      <c r="LQ402">
        <v>0.37361309999999998</v>
      </c>
      <c r="LR402">
        <v>0.29048289999999999</v>
      </c>
      <c r="LS402">
        <v>28.330880000000001</v>
      </c>
      <c r="LT402" s="1">
        <v>9.2485080000000001E-4</v>
      </c>
      <c r="LU402">
        <v>0.33381379999999999</v>
      </c>
      <c r="LV402">
        <v>0.291043</v>
      </c>
      <c r="LW402">
        <v>28.658080000000002</v>
      </c>
      <c r="LX402" s="1">
        <v>8.485732E-4</v>
      </c>
      <c r="LY402">
        <v>0.30570340000000001</v>
      </c>
      <c r="LZ402">
        <v>0.29154279999999999</v>
      </c>
      <c r="MA402">
        <v>28.515599999999999</v>
      </c>
      <c r="MB402" s="1">
        <v>7.9157380000000001E-4</v>
      </c>
      <c r="MC402">
        <v>0.28473019999999999</v>
      </c>
      <c r="MD402">
        <v>0.2920257</v>
      </c>
      <c r="ME402">
        <v>27.870750000000001</v>
      </c>
      <c r="MF402" s="1">
        <v>7.4621829999999998E-4</v>
      </c>
      <c r="MG402">
        <v>0.26801380000000002</v>
      </c>
      <c r="MH402">
        <v>0.2925082</v>
      </c>
      <c r="MI402">
        <v>27.394390000000001</v>
      </c>
      <c r="MJ402" s="1">
        <v>7.0768389999999995E-4</v>
      </c>
      <c r="MK402">
        <v>0.25383309999999998</v>
      </c>
      <c r="ML402">
        <v>0.29293370000000002</v>
      </c>
      <c r="MM402">
        <v>27.512180000000001</v>
      </c>
      <c r="MN402" s="1">
        <v>6.7339250000000004E-4</v>
      </c>
      <c r="MO402">
        <v>0.24127009999999999</v>
      </c>
      <c r="MP402">
        <v>0.29338720000000001</v>
      </c>
      <c r="MQ402">
        <v>28.525359999999999</v>
      </c>
      <c r="MR402" s="1">
        <v>6.4221220000000004E-4</v>
      </c>
      <c r="MS402">
        <v>0.2298346</v>
      </c>
      <c r="MT402">
        <v>0.29381590000000002</v>
      </c>
      <c r="MU402">
        <v>29.283370000000001</v>
      </c>
      <c r="MV402" s="1">
        <v>6.1334509999999998E-4</v>
      </c>
      <c r="MW402">
        <v>0.21924160000000001</v>
      </c>
      <c r="MX402">
        <v>0.29421809999999998</v>
      </c>
      <c r="MY402">
        <v>29.472989999999999</v>
      </c>
      <c r="MZ402" s="1">
        <v>5.8620320000000005E-4</v>
      </c>
      <c r="NA402">
        <v>0.20934169999999999</v>
      </c>
      <c r="NB402">
        <v>0.29464380000000001</v>
      </c>
      <c r="NC402">
        <v>29.443719999999999</v>
      </c>
      <c r="ND402" s="1">
        <v>5.6070139999999996E-4</v>
      </c>
      <c r="NE402">
        <v>0.2000285</v>
      </c>
      <c r="NF402">
        <v>0.29509350000000001</v>
      </c>
      <c r="NG402">
        <v>28.89132</v>
      </c>
      <c r="NH402" s="1">
        <v>5.3680570000000003E-4</v>
      </c>
      <c r="NI402">
        <v>0.19126409999999999</v>
      </c>
      <c r="NJ402">
        <v>0.29551090000000002</v>
      </c>
      <c r="NK402">
        <v>28.249559999999999</v>
      </c>
      <c r="NL402" s="1">
        <v>5.1388300000000003E-4</v>
      </c>
      <c r="NM402">
        <v>0.1828854</v>
      </c>
      <c r="NN402">
        <v>0.29591339999999999</v>
      </c>
      <c r="NO402">
        <v>27.82452</v>
      </c>
      <c r="NP402" s="1">
        <v>4.9169369999999999E-4</v>
      </c>
      <c r="NQ402">
        <v>0.17479249999999999</v>
      </c>
      <c r="NR402">
        <v>0.29645949999999999</v>
      </c>
      <c r="NS402">
        <v>27.67539</v>
      </c>
      <c r="NT402" s="1">
        <v>4.710987E-4</v>
      </c>
      <c r="NU402">
        <v>0.16725010000000001</v>
      </c>
      <c r="NV402">
        <v>0.29704049999999999</v>
      </c>
      <c r="NW402">
        <v>27.896879999999999</v>
      </c>
      <c r="NX402" s="1">
        <v>4.5159280000000001E-4</v>
      </c>
      <c r="NY402">
        <v>0.160109</v>
      </c>
      <c r="NZ402">
        <v>0.29778359999999998</v>
      </c>
      <c r="OA402">
        <v>28.357399999999998</v>
      </c>
      <c r="OB402" s="1">
        <v>4.3294809999999998E-4</v>
      </c>
      <c r="OC402">
        <v>0.15322340000000001</v>
      </c>
      <c r="OD402">
        <v>0.29849609999999999</v>
      </c>
      <c r="OE402">
        <v>28.300129999999999</v>
      </c>
      <c r="OF402" s="1">
        <v>4.1513630000000003E-4</v>
      </c>
      <c r="OG402">
        <v>0.1466655</v>
      </c>
      <c r="OH402">
        <v>0.29923139999999998</v>
      </c>
      <c r="OI402">
        <v>27.850750000000001</v>
      </c>
      <c r="OJ402" s="1">
        <v>3.9584139999999999E-4</v>
      </c>
      <c r="OK402">
        <v>0.13960900000000001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0.37886150000000002</v>
      </c>
      <c r="G403">
        <v>27.683029999999999</v>
      </c>
      <c r="H403">
        <v>0</v>
      </c>
      <c r="I403">
        <v>0</v>
      </c>
      <c r="J403">
        <v>0.37995509999999999</v>
      </c>
      <c r="K403">
        <v>27.761089999999999</v>
      </c>
      <c r="L403">
        <v>0</v>
      </c>
      <c r="M403">
        <v>0</v>
      </c>
      <c r="N403">
        <v>0.38085469999999999</v>
      </c>
      <c r="O403">
        <v>27.84083</v>
      </c>
      <c r="P403">
        <v>0</v>
      </c>
      <c r="Q403">
        <v>0</v>
      </c>
      <c r="R403">
        <v>0.38236019999999998</v>
      </c>
      <c r="S403">
        <v>27.25131</v>
      </c>
      <c r="T403">
        <v>0</v>
      </c>
      <c r="U403">
        <v>0</v>
      </c>
      <c r="V403">
        <v>0.38369140000000002</v>
      </c>
      <c r="W403">
        <v>26.56438</v>
      </c>
      <c r="X403">
        <v>0</v>
      </c>
      <c r="Y403">
        <v>0</v>
      </c>
      <c r="Z403">
        <v>0.38420949999999998</v>
      </c>
      <c r="AA403">
        <v>26.0868</v>
      </c>
      <c r="AB403">
        <v>0</v>
      </c>
      <c r="AC403">
        <v>0</v>
      </c>
      <c r="AD403">
        <v>0.38428699999999999</v>
      </c>
      <c r="AE403">
        <v>25.760850000000001</v>
      </c>
      <c r="AF403">
        <v>0</v>
      </c>
      <c r="AG403">
        <v>0</v>
      </c>
      <c r="AH403">
        <v>0.38413589999999997</v>
      </c>
      <c r="AI403">
        <v>25.603639999999999</v>
      </c>
      <c r="AJ403">
        <v>0</v>
      </c>
      <c r="AK403">
        <v>0</v>
      </c>
      <c r="AL403">
        <v>0.38381939999999998</v>
      </c>
      <c r="AM403">
        <v>26.03998</v>
      </c>
      <c r="AN403">
        <v>0</v>
      </c>
      <c r="AO403">
        <v>0</v>
      </c>
      <c r="AP403">
        <v>0.38348009999999999</v>
      </c>
      <c r="AQ403">
        <v>26.01623</v>
      </c>
      <c r="AR403">
        <v>0</v>
      </c>
      <c r="AS403">
        <v>0</v>
      </c>
      <c r="AT403">
        <v>0.38283660000000003</v>
      </c>
      <c r="AU403">
        <v>25.829319999999999</v>
      </c>
      <c r="AV403">
        <v>0</v>
      </c>
      <c r="AW403">
        <v>0</v>
      </c>
      <c r="AX403">
        <v>0.38190360000000001</v>
      </c>
      <c r="AY403">
        <v>25.5822</v>
      </c>
      <c r="AZ403">
        <v>0</v>
      </c>
      <c r="BA403">
        <v>0</v>
      </c>
      <c r="BB403">
        <v>0.38073390000000001</v>
      </c>
      <c r="BC403">
        <v>25.198879999999999</v>
      </c>
      <c r="BD403">
        <v>0</v>
      </c>
      <c r="BE403">
        <v>0</v>
      </c>
      <c r="BF403">
        <v>0.37926919999999997</v>
      </c>
      <c r="BG403">
        <v>24.861730000000001</v>
      </c>
      <c r="BH403">
        <v>0</v>
      </c>
      <c r="BI403">
        <v>0</v>
      </c>
      <c r="BJ403">
        <v>0.37766569999999999</v>
      </c>
      <c r="BK403">
        <v>24.797429999999999</v>
      </c>
      <c r="BL403">
        <v>0</v>
      </c>
      <c r="BM403">
        <v>0</v>
      </c>
      <c r="BN403">
        <v>0.37587100000000001</v>
      </c>
      <c r="BO403">
        <v>25.18854</v>
      </c>
      <c r="BP403">
        <v>0</v>
      </c>
      <c r="BQ403">
        <v>0</v>
      </c>
      <c r="BR403">
        <v>0.37392399999999998</v>
      </c>
      <c r="BS403">
        <v>25.847819999999999</v>
      </c>
      <c r="BT403">
        <v>0</v>
      </c>
      <c r="BU403">
        <v>0</v>
      </c>
      <c r="BV403">
        <v>0.37188640000000001</v>
      </c>
      <c r="BW403">
        <v>26.469480000000001</v>
      </c>
      <c r="BX403">
        <v>0</v>
      </c>
      <c r="BY403">
        <v>0</v>
      </c>
      <c r="BZ403">
        <v>0.36983290000000002</v>
      </c>
      <c r="CA403">
        <v>26.726870000000002</v>
      </c>
      <c r="CB403">
        <v>0</v>
      </c>
      <c r="CC403">
        <v>0</v>
      </c>
      <c r="CD403">
        <v>0.36778850000000002</v>
      </c>
      <c r="CE403">
        <v>26.303319999999999</v>
      </c>
      <c r="CF403">
        <v>0</v>
      </c>
      <c r="CG403">
        <v>1.568884E-36</v>
      </c>
      <c r="CH403">
        <v>0.36573050000000001</v>
      </c>
      <c r="CI403">
        <v>25.654299999999999</v>
      </c>
      <c r="CJ403">
        <v>5.5296259999999999E-30</v>
      </c>
      <c r="CK403">
        <v>2.0189250000000001E-27</v>
      </c>
      <c r="CL403">
        <v>0.36385640000000002</v>
      </c>
      <c r="CM403">
        <v>25.065280000000001</v>
      </c>
      <c r="CN403" s="1">
        <v>6.9568550000000004E-24</v>
      </c>
      <c r="CO403" s="1">
        <v>2.0865429999999998E-21</v>
      </c>
      <c r="CP403">
        <v>0.36188989999999999</v>
      </c>
      <c r="CQ403">
        <v>24.712389999999999</v>
      </c>
      <c r="CR403" s="1">
        <v>5.5922380000000001E-18</v>
      </c>
      <c r="CS403" s="1">
        <v>2.2336660000000002E-15</v>
      </c>
      <c r="CT403">
        <v>0.36001050000000001</v>
      </c>
      <c r="CU403">
        <v>25.070209999999999</v>
      </c>
      <c r="CV403" s="1">
        <v>6.6959729999999998E-14</v>
      </c>
      <c r="CW403" s="1">
        <v>2.9638490000000001E-11</v>
      </c>
      <c r="CX403">
        <v>0.35808990000000002</v>
      </c>
      <c r="CY403">
        <v>25.805389999999999</v>
      </c>
      <c r="CZ403" s="1">
        <v>8.9816950000000003E-11</v>
      </c>
      <c r="DA403" s="1">
        <v>4.2112070000000003E-8</v>
      </c>
      <c r="DB403">
        <v>0.35618630000000001</v>
      </c>
      <c r="DC403">
        <v>26.202649999999998</v>
      </c>
      <c r="DD403" s="1">
        <v>2.956637E-8</v>
      </c>
      <c r="DE403" s="1">
        <v>1.451782E-5</v>
      </c>
      <c r="DF403">
        <v>0.35425420000000002</v>
      </c>
      <c r="DG403">
        <v>26.292110000000001</v>
      </c>
      <c r="DH403" s="1">
        <v>3.4365699999999999E-6</v>
      </c>
      <c r="DI403" s="1">
        <v>1.760684E-3</v>
      </c>
      <c r="DJ403">
        <v>0.35314069999999997</v>
      </c>
      <c r="DK403">
        <v>25.744319999999998</v>
      </c>
      <c r="DL403" s="1">
        <v>1.7183659999999999E-4</v>
      </c>
      <c r="DM403" s="1">
        <v>9.1391910000000007E-2</v>
      </c>
      <c r="DN403">
        <v>0.35233569999999997</v>
      </c>
      <c r="DO403">
        <v>24.98789</v>
      </c>
      <c r="DP403" s="1">
        <v>4.2436920000000003E-3</v>
      </c>
      <c r="DQ403" s="1">
        <v>2.331372</v>
      </c>
      <c r="DR403">
        <v>0.35121940000000001</v>
      </c>
      <c r="DS403">
        <v>24.47062</v>
      </c>
      <c r="DT403" s="1">
        <v>5.7940739999999998E-2</v>
      </c>
      <c r="DU403" s="1">
        <v>32.867719999999998</v>
      </c>
      <c r="DV403">
        <v>0.34998119999999999</v>
      </c>
      <c r="DW403">
        <v>24.10511</v>
      </c>
      <c r="DX403" s="1">
        <v>0.4716727</v>
      </c>
      <c r="DY403" s="1">
        <v>275.95940000000002</v>
      </c>
      <c r="DZ403">
        <v>0.3486612</v>
      </c>
      <c r="EA403">
        <v>24.250499999999999</v>
      </c>
      <c r="EB403" s="1">
        <v>2.4371230000000002</v>
      </c>
      <c r="EC403">
        <v>1469.663</v>
      </c>
      <c r="ED403">
        <v>0.34726240000000003</v>
      </c>
      <c r="EE403">
        <v>24.675059999999998</v>
      </c>
      <c r="EF403" s="1">
        <v>8.4320609999999991</v>
      </c>
      <c r="EG403">
        <v>5236.6319999999996</v>
      </c>
      <c r="EH403">
        <v>0.345943</v>
      </c>
      <c r="EI403">
        <v>25.108910000000002</v>
      </c>
      <c r="EJ403" s="1">
        <v>20.506740000000001</v>
      </c>
      <c r="EK403">
        <v>13093.56</v>
      </c>
      <c r="EL403">
        <v>0.34431299999999998</v>
      </c>
      <c r="EM403">
        <v>25.24887</v>
      </c>
      <c r="EN403">
        <v>36.693579999999997</v>
      </c>
      <c r="EO403">
        <v>24062.720000000001</v>
      </c>
      <c r="EP403">
        <v>0.34262019999999999</v>
      </c>
      <c r="EQ403">
        <v>24.78116</v>
      </c>
      <c r="ER403">
        <v>50.312539999999998</v>
      </c>
      <c r="ES403">
        <v>33839.550000000003</v>
      </c>
      <c r="ET403">
        <v>0.34081869999999997</v>
      </c>
      <c r="EU403">
        <v>24.03068</v>
      </c>
      <c r="EV403">
        <v>54.881459999999997</v>
      </c>
      <c r="EW403">
        <v>37817.03</v>
      </c>
      <c r="EX403">
        <v>0.33914640000000001</v>
      </c>
      <c r="EY403">
        <v>23.474630000000001</v>
      </c>
      <c r="EZ403">
        <v>49.133949999999999</v>
      </c>
      <c r="FA403">
        <v>34616.589999999997</v>
      </c>
      <c r="FB403">
        <v>0.33736830000000001</v>
      </c>
      <c r="FC403">
        <v>23.328320000000001</v>
      </c>
      <c r="FD403">
        <v>37.03145</v>
      </c>
      <c r="FE403">
        <v>26649.52</v>
      </c>
      <c r="FF403">
        <v>0.3354357</v>
      </c>
      <c r="FG403">
        <v>24.216930000000001</v>
      </c>
      <c r="FH403">
        <v>24.110579999999999</v>
      </c>
      <c r="FI403">
        <v>17701.89</v>
      </c>
      <c r="FJ403">
        <v>0.33378259999999998</v>
      </c>
      <c r="FK403">
        <v>25.094449999999998</v>
      </c>
      <c r="FL403">
        <v>13.916840000000001</v>
      </c>
      <c r="FM403">
        <v>10399.620000000001</v>
      </c>
      <c r="FN403">
        <v>0.33219690000000002</v>
      </c>
      <c r="FO403">
        <v>25.427140000000001</v>
      </c>
      <c r="FP403">
        <v>7.2437649999999998</v>
      </c>
      <c r="FQ403">
        <v>5499.4970000000003</v>
      </c>
      <c r="FR403">
        <v>0.3313622</v>
      </c>
      <c r="FS403">
        <v>25.212</v>
      </c>
      <c r="FT403">
        <v>3.4838019999999998</v>
      </c>
      <c r="FU403">
        <v>2673.058</v>
      </c>
      <c r="FV403">
        <v>0.33085179999999997</v>
      </c>
      <c r="FW403">
        <v>24.681699999999999</v>
      </c>
      <c r="FX403">
        <v>1.5891470000000001</v>
      </c>
      <c r="FY403">
        <v>1227.367</v>
      </c>
      <c r="FZ403">
        <v>0.33038729999999999</v>
      </c>
      <c r="GA403">
        <v>24.0398</v>
      </c>
      <c r="GB403">
        <v>0.7094743</v>
      </c>
      <c r="GC403">
        <v>548.92039999999997</v>
      </c>
      <c r="GD403">
        <v>0.33028390000000002</v>
      </c>
      <c r="GE403">
        <v>23.579699999999999</v>
      </c>
      <c r="GF403">
        <v>0.3267854</v>
      </c>
      <c r="GG403">
        <v>250.96459999999999</v>
      </c>
      <c r="GH403">
        <v>0.33022380000000001</v>
      </c>
      <c r="GI403">
        <v>23.580780000000001</v>
      </c>
      <c r="GJ403">
        <v>0.1675382</v>
      </c>
      <c r="GK403">
        <v>126.26090000000001</v>
      </c>
      <c r="GL403">
        <v>0.3300728</v>
      </c>
      <c r="GM403">
        <v>24.654419999999998</v>
      </c>
      <c r="GN403">
        <v>0.10250960000000001</v>
      </c>
      <c r="GO403">
        <v>75.249340000000004</v>
      </c>
      <c r="GP403">
        <v>0.3299319</v>
      </c>
      <c r="GQ403">
        <v>25.77073</v>
      </c>
      <c r="GR403">
        <v>7.5187409999999996E-2</v>
      </c>
      <c r="GS403">
        <v>53.942590000000003</v>
      </c>
      <c r="GT403">
        <v>0.33826240000000002</v>
      </c>
      <c r="GU403">
        <v>26.59553</v>
      </c>
      <c r="GV403">
        <v>6.2520859999999998E-2</v>
      </c>
      <c r="GW403">
        <v>43.954479999999997</v>
      </c>
      <c r="GX403">
        <v>0.34746759999999999</v>
      </c>
      <c r="GY403">
        <v>26.913209999999999</v>
      </c>
      <c r="GZ403">
        <v>5.4897040000000001E-2</v>
      </c>
      <c r="HA403">
        <v>38.067689999999999</v>
      </c>
      <c r="HB403">
        <v>0.35735230000000001</v>
      </c>
      <c r="HC403">
        <v>26.601870000000002</v>
      </c>
      <c r="HD403" s="1">
        <v>4.9280190000000001E-2</v>
      </c>
      <c r="HE403">
        <v>33.810209999999998</v>
      </c>
      <c r="HF403">
        <v>0.36812699999999998</v>
      </c>
      <c r="HG403">
        <v>25.927620000000001</v>
      </c>
      <c r="HH403" s="1">
        <v>4.482129E-2</v>
      </c>
      <c r="HI403">
        <v>30.444310000000002</v>
      </c>
      <c r="HJ403">
        <v>0.38075039999999999</v>
      </c>
      <c r="HK403">
        <v>25.58719</v>
      </c>
      <c r="HL403" s="1">
        <v>4.0956970000000002E-2</v>
      </c>
      <c r="HM403">
        <v>27.562719999999999</v>
      </c>
      <c r="HN403">
        <v>0.3949896</v>
      </c>
      <c r="HO403">
        <v>25.644919999999999</v>
      </c>
      <c r="HP403" s="1">
        <v>3.7214659999999997E-2</v>
      </c>
      <c r="HQ403">
        <v>24.84573</v>
      </c>
      <c r="HR403">
        <v>0.41170380000000001</v>
      </c>
      <c r="HS403">
        <v>26.643319999999999</v>
      </c>
      <c r="HT403" s="1">
        <v>3.368165E-2</v>
      </c>
      <c r="HU403">
        <v>22.292400000000001</v>
      </c>
      <c r="HV403">
        <v>0.43146230000000002</v>
      </c>
      <c r="HW403">
        <v>27.8781</v>
      </c>
      <c r="HX403" s="1">
        <v>3.0399369999999998E-2</v>
      </c>
      <c r="HY403">
        <v>19.927689999999998</v>
      </c>
      <c r="HZ403">
        <v>0.4543643</v>
      </c>
      <c r="IA403">
        <v>28.70299</v>
      </c>
      <c r="IB403" s="1">
        <v>2.742234E-2</v>
      </c>
      <c r="IC403">
        <v>17.807880000000001</v>
      </c>
      <c r="ID403">
        <v>0.48087780000000002</v>
      </c>
      <c r="IE403">
        <v>28.928329999999999</v>
      </c>
      <c r="IF403" s="1">
        <v>2.4606289999999999E-2</v>
      </c>
      <c r="IG403">
        <v>15.816879999999999</v>
      </c>
      <c r="IH403">
        <v>0.50822089999999998</v>
      </c>
      <c r="II403">
        <v>28.266490000000001</v>
      </c>
      <c r="IJ403" s="1">
        <v>2.2018619999999999E-2</v>
      </c>
      <c r="IK403">
        <v>13.70425</v>
      </c>
      <c r="IL403">
        <v>0.53814419999999996</v>
      </c>
      <c r="IM403">
        <v>27.198550000000001</v>
      </c>
      <c r="IN403" s="1">
        <v>1.9761750000000002E-2</v>
      </c>
      <c r="IO403">
        <v>11.85772</v>
      </c>
      <c r="IP403">
        <v>0.57115680000000002</v>
      </c>
      <c r="IQ403">
        <v>26.524439999999998</v>
      </c>
      <c r="IR403" s="1">
        <v>1.7785169999999999E-2</v>
      </c>
      <c r="IS403">
        <v>10.26713</v>
      </c>
      <c r="IT403">
        <v>0.60718240000000001</v>
      </c>
      <c r="IU403">
        <v>26.281359999999999</v>
      </c>
      <c r="IV403" s="1">
        <v>1.599832E-2</v>
      </c>
      <c r="IW403">
        <v>8.8720119999999998</v>
      </c>
      <c r="IX403">
        <v>0.61452379999999995</v>
      </c>
      <c r="IY403">
        <v>26.8355</v>
      </c>
      <c r="IZ403" s="1">
        <v>1.444528E-2</v>
      </c>
      <c r="JA403">
        <v>7.721813</v>
      </c>
      <c r="JB403">
        <v>0.61507679999999998</v>
      </c>
      <c r="JC403">
        <v>27.281929999999999</v>
      </c>
      <c r="JD403" s="1">
        <v>1.307989E-2</v>
      </c>
      <c r="JE403">
        <v>6.7640140000000004</v>
      </c>
      <c r="JF403">
        <v>0.61559520000000001</v>
      </c>
      <c r="JG403">
        <v>27.523230000000002</v>
      </c>
      <c r="JH403" s="1">
        <v>1.1843019999999999E-2</v>
      </c>
      <c r="JI403">
        <v>5.9222869999999999</v>
      </c>
      <c r="JJ403">
        <v>0.61593750000000003</v>
      </c>
      <c r="JK403">
        <v>27.25048</v>
      </c>
      <c r="JL403" s="1">
        <v>1.069938E-2</v>
      </c>
      <c r="JM403">
        <v>5.1713420000000001</v>
      </c>
      <c r="JN403">
        <v>0.61622600000000005</v>
      </c>
      <c r="JO403">
        <v>26.868729999999999</v>
      </c>
      <c r="JP403" s="1">
        <v>9.6320160000000002E-3</v>
      </c>
      <c r="JQ403">
        <v>4.4980900000000004</v>
      </c>
      <c r="JR403">
        <v>0.61655260000000001</v>
      </c>
      <c r="JS403">
        <v>26.770240000000001</v>
      </c>
      <c r="JT403" s="1">
        <v>8.6314410000000001E-3</v>
      </c>
      <c r="JU403">
        <v>3.8898700000000002</v>
      </c>
      <c r="JV403">
        <v>0.61773829999999996</v>
      </c>
      <c r="JW403">
        <v>26.674679999999999</v>
      </c>
      <c r="JX403" s="1">
        <v>7.6616189999999997E-3</v>
      </c>
      <c r="JY403">
        <v>3.3183600000000002</v>
      </c>
      <c r="JZ403">
        <v>0.61873820000000002</v>
      </c>
      <c r="KA403">
        <v>26.767160000000001</v>
      </c>
      <c r="KB403" s="1">
        <v>6.7734379999999997E-3</v>
      </c>
      <c r="KC403">
        <v>2.8225090000000002</v>
      </c>
      <c r="KD403">
        <v>0.61937949999999997</v>
      </c>
      <c r="KE403">
        <v>27.574459999999998</v>
      </c>
      <c r="KF403" s="1">
        <v>5.914931E-3</v>
      </c>
      <c r="KG403">
        <v>2.3756159999999999</v>
      </c>
      <c r="KH403">
        <v>0.61977610000000005</v>
      </c>
      <c r="KI403">
        <v>27.997389999999999</v>
      </c>
      <c r="KJ403" s="1">
        <v>5.0794289999999999E-3</v>
      </c>
      <c r="KK403">
        <v>1.9686030000000001</v>
      </c>
      <c r="KL403">
        <v>0.61993779999999998</v>
      </c>
      <c r="KM403">
        <v>28.14246</v>
      </c>
      <c r="KN403" s="1">
        <v>4.2689010000000003E-3</v>
      </c>
      <c r="KO403">
        <v>1.597944</v>
      </c>
      <c r="KP403">
        <v>0.61990449999999997</v>
      </c>
      <c r="KQ403">
        <v>28.158809999999999</v>
      </c>
      <c r="KR403" s="1">
        <v>3.4964459999999998E-3</v>
      </c>
      <c r="KS403">
        <v>1.26607</v>
      </c>
      <c r="KT403">
        <v>0.62381220000000004</v>
      </c>
      <c r="KU403">
        <v>27.75056</v>
      </c>
      <c r="KV403" s="1">
        <v>2.80781E-3</v>
      </c>
      <c r="KW403">
        <v>1.0089779999999999</v>
      </c>
      <c r="KX403">
        <v>0.62668630000000003</v>
      </c>
      <c r="KY403">
        <v>27.261430000000001</v>
      </c>
      <c r="KZ403" s="1">
        <v>2.231032E-3</v>
      </c>
      <c r="LA403">
        <v>0.7986299</v>
      </c>
      <c r="LB403">
        <v>0.62910960000000005</v>
      </c>
      <c r="LC403">
        <v>26.887329999999999</v>
      </c>
      <c r="LD403" s="1">
        <v>1.7759589999999999E-3</v>
      </c>
      <c r="LE403">
        <v>0.63338950000000005</v>
      </c>
      <c r="LF403">
        <v>0.63122400000000001</v>
      </c>
      <c r="LG403">
        <v>26.819780000000002</v>
      </c>
      <c r="LH403" s="1">
        <v>1.4389509999999999E-3</v>
      </c>
      <c r="LI403">
        <v>0.51118319999999995</v>
      </c>
      <c r="LJ403">
        <v>0.63312080000000004</v>
      </c>
      <c r="LK403">
        <v>27.69829</v>
      </c>
      <c r="LL403" s="1">
        <v>1.2018179999999999E-3</v>
      </c>
      <c r="LM403">
        <v>0.42527470000000001</v>
      </c>
      <c r="LN403">
        <v>0.63478889999999999</v>
      </c>
      <c r="LO403">
        <v>28.20392</v>
      </c>
      <c r="LP403" s="1">
        <v>1.0402359999999999E-3</v>
      </c>
      <c r="LQ403">
        <v>0.36672830000000001</v>
      </c>
      <c r="LR403">
        <v>0.63629029999999998</v>
      </c>
      <c r="LS403">
        <v>28.34394</v>
      </c>
      <c r="LT403" s="1">
        <v>9.3017619999999997E-4</v>
      </c>
      <c r="LU403">
        <v>0.3269166</v>
      </c>
      <c r="LV403">
        <v>0.6376754</v>
      </c>
      <c r="LW403">
        <v>28.670110000000001</v>
      </c>
      <c r="LX403" s="1">
        <v>8.5260030000000001E-4</v>
      </c>
      <c r="LY403">
        <v>0.29891319999999999</v>
      </c>
      <c r="LZ403">
        <v>0.63890400000000003</v>
      </c>
      <c r="MA403">
        <v>28.52936</v>
      </c>
      <c r="MB403" s="1">
        <v>7.9480030000000001E-4</v>
      </c>
      <c r="MC403">
        <v>0.2781324</v>
      </c>
      <c r="MD403">
        <v>0.64009479999999996</v>
      </c>
      <c r="ME403">
        <v>27.87284</v>
      </c>
      <c r="MF403" s="1">
        <v>7.4895699999999996E-4</v>
      </c>
      <c r="MG403">
        <v>0.2616617</v>
      </c>
      <c r="MH403">
        <v>0.64132169999999999</v>
      </c>
      <c r="MI403">
        <v>27.376390000000001</v>
      </c>
      <c r="MJ403" s="1">
        <v>7.1013610000000003E-4</v>
      </c>
      <c r="MK403">
        <v>0.24775749999999999</v>
      </c>
      <c r="ML403">
        <v>0.64244190000000001</v>
      </c>
      <c r="MM403">
        <v>27.472670000000001</v>
      </c>
      <c r="MN403" s="1">
        <v>6.7567059999999995E-4</v>
      </c>
      <c r="MO403">
        <v>0.23547709999999999</v>
      </c>
      <c r="MP403">
        <v>0.6435573</v>
      </c>
      <c r="MQ403">
        <v>28.491289999999999</v>
      </c>
      <c r="MR403" s="1">
        <v>6.4433589999999998E-4</v>
      </c>
      <c r="MS403">
        <v>0.22433620000000001</v>
      </c>
      <c r="MT403">
        <v>0.64466699999999999</v>
      </c>
      <c r="MU403">
        <v>29.27666</v>
      </c>
      <c r="MV403" s="1">
        <v>6.1536969999999996E-4</v>
      </c>
      <c r="MW403">
        <v>0.21402289999999999</v>
      </c>
      <c r="MX403">
        <v>0.64573789999999998</v>
      </c>
      <c r="MY403">
        <v>29.478739999999998</v>
      </c>
      <c r="MZ403" s="1">
        <v>5.8812679999999996E-4</v>
      </c>
      <c r="NA403">
        <v>0.20438149999999999</v>
      </c>
      <c r="NB403">
        <v>0.64673049999999999</v>
      </c>
      <c r="NC403">
        <v>29.455279999999998</v>
      </c>
      <c r="ND403" s="1">
        <v>5.6249100000000003E-4</v>
      </c>
      <c r="NE403">
        <v>0.19533439999999999</v>
      </c>
      <c r="NF403">
        <v>0.64791460000000001</v>
      </c>
      <c r="NG403">
        <v>28.898420000000002</v>
      </c>
      <c r="NH403" s="1">
        <v>5.3849720000000005E-4</v>
      </c>
      <c r="NI403">
        <v>0.1868361</v>
      </c>
      <c r="NJ403">
        <v>0.64901770000000003</v>
      </c>
      <c r="NK403">
        <v>28.242640000000002</v>
      </c>
      <c r="NL403" s="1">
        <v>5.1552379999999999E-4</v>
      </c>
      <c r="NM403">
        <v>0.17871809999999999</v>
      </c>
      <c r="NN403">
        <v>0.65014309999999997</v>
      </c>
      <c r="NO403">
        <v>27.80294</v>
      </c>
      <c r="NP403" s="1">
        <v>4.9327340000000005E-4</v>
      </c>
      <c r="NQ403">
        <v>0.17086270000000001</v>
      </c>
      <c r="NR403">
        <v>0.65108189999999999</v>
      </c>
      <c r="NS403">
        <v>27.641300000000001</v>
      </c>
      <c r="NT403" s="1">
        <v>4.7256069999999998E-4</v>
      </c>
      <c r="NU403">
        <v>0.1635809</v>
      </c>
      <c r="NV403">
        <v>0.6519566</v>
      </c>
      <c r="NW403">
        <v>27.860520000000001</v>
      </c>
      <c r="NX403" s="1">
        <v>4.5300789999999999E-4</v>
      </c>
      <c r="NY403">
        <v>0.1566987</v>
      </c>
      <c r="NZ403">
        <v>0.65320429999999996</v>
      </c>
      <c r="OA403">
        <v>28.341560000000001</v>
      </c>
      <c r="OB403" s="1">
        <v>4.3432889999999997E-4</v>
      </c>
      <c r="OC403">
        <v>0.1500505</v>
      </c>
      <c r="OD403">
        <v>0.65430100000000002</v>
      </c>
      <c r="OE403">
        <v>28.292929999999998</v>
      </c>
      <c r="OF403" s="1">
        <v>4.1648729999999999E-4</v>
      </c>
      <c r="OG403">
        <v>0.1437445</v>
      </c>
      <c r="OH403">
        <v>0.65541959999999999</v>
      </c>
      <c r="OI403">
        <v>27.866420000000002</v>
      </c>
      <c r="OJ403" s="1">
        <v>3.9718320000000002E-4</v>
      </c>
      <c r="OK403">
        <v>0.13696169999999999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0.36474709999999999</v>
      </c>
      <c r="G404">
        <v>27.741810000000001</v>
      </c>
      <c r="H404">
        <v>0</v>
      </c>
      <c r="I404">
        <v>0</v>
      </c>
      <c r="J404">
        <v>0.36605300000000002</v>
      </c>
      <c r="K404">
        <v>27.84984</v>
      </c>
      <c r="L404">
        <v>0</v>
      </c>
      <c r="M404">
        <v>0</v>
      </c>
      <c r="N404">
        <v>0.3672782</v>
      </c>
      <c r="O404">
        <v>27.96264</v>
      </c>
      <c r="P404">
        <v>0</v>
      </c>
      <c r="Q404">
        <v>0</v>
      </c>
      <c r="R404">
        <v>0.36900870000000002</v>
      </c>
      <c r="S404">
        <v>27.445509999999999</v>
      </c>
      <c r="T404">
        <v>0</v>
      </c>
      <c r="U404">
        <v>0</v>
      </c>
      <c r="V404">
        <v>0.37077310000000002</v>
      </c>
      <c r="W404">
        <v>26.735939999999999</v>
      </c>
      <c r="X404">
        <v>0</v>
      </c>
      <c r="Y404">
        <v>0</v>
      </c>
      <c r="Z404">
        <v>0.37172630000000001</v>
      </c>
      <c r="AA404">
        <v>26.228259999999999</v>
      </c>
      <c r="AB404">
        <v>0</v>
      </c>
      <c r="AC404">
        <v>0</v>
      </c>
      <c r="AD404">
        <v>0.37223539999999999</v>
      </c>
      <c r="AE404">
        <v>25.878869999999999</v>
      </c>
      <c r="AF404">
        <v>0</v>
      </c>
      <c r="AG404">
        <v>0</v>
      </c>
      <c r="AH404">
        <v>0.372421</v>
      </c>
      <c r="AI404">
        <v>25.704219999999999</v>
      </c>
      <c r="AJ404">
        <v>0</v>
      </c>
      <c r="AK404">
        <v>0</v>
      </c>
      <c r="AL404">
        <v>0.37235869999999999</v>
      </c>
      <c r="AM404">
        <v>26.124140000000001</v>
      </c>
      <c r="AN404">
        <v>0</v>
      </c>
      <c r="AO404">
        <v>0</v>
      </c>
      <c r="AP404">
        <v>0.37227199999999999</v>
      </c>
      <c r="AQ404">
        <v>26.131769999999999</v>
      </c>
      <c r="AR404">
        <v>0</v>
      </c>
      <c r="AS404">
        <v>0</v>
      </c>
      <c r="AT404">
        <v>0.37189470000000002</v>
      </c>
      <c r="AU404">
        <v>25.956399999999999</v>
      </c>
      <c r="AV404">
        <v>0</v>
      </c>
      <c r="AW404">
        <v>0</v>
      </c>
      <c r="AX404">
        <v>0.37124089999999998</v>
      </c>
      <c r="AY404">
        <v>25.709669999999999</v>
      </c>
      <c r="AZ404">
        <v>0</v>
      </c>
      <c r="BA404">
        <v>0</v>
      </c>
      <c r="BB404">
        <v>0.3702724</v>
      </c>
      <c r="BC404">
        <v>25.323060000000002</v>
      </c>
      <c r="BD404">
        <v>0</v>
      </c>
      <c r="BE404">
        <v>0</v>
      </c>
      <c r="BF404">
        <v>0.36904389999999998</v>
      </c>
      <c r="BG404">
        <v>24.971139999999998</v>
      </c>
      <c r="BH404">
        <v>0</v>
      </c>
      <c r="BI404">
        <v>0</v>
      </c>
      <c r="BJ404">
        <v>0.36764210000000003</v>
      </c>
      <c r="BK404">
        <v>24.876830000000002</v>
      </c>
      <c r="BL404">
        <v>0</v>
      </c>
      <c r="BM404">
        <v>0</v>
      </c>
      <c r="BN404">
        <v>0.36601060000000002</v>
      </c>
      <c r="BO404">
        <v>25.24173</v>
      </c>
      <c r="BP404">
        <v>0</v>
      </c>
      <c r="BQ404">
        <v>0</v>
      </c>
      <c r="BR404">
        <v>0.36419790000000002</v>
      </c>
      <c r="BS404">
        <v>25.890329999999999</v>
      </c>
      <c r="BT404">
        <v>0</v>
      </c>
      <c r="BU404">
        <v>0</v>
      </c>
      <c r="BV404">
        <v>0.3622435</v>
      </c>
      <c r="BW404">
        <v>26.516860000000001</v>
      </c>
      <c r="BX404">
        <v>0</v>
      </c>
      <c r="BY404">
        <v>0</v>
      </c>
      <c r="BZ404">
        <v>0.36025449999999998</v>
      </c>
      <c r="CA404">
        <v>26.7971</v>
      </c>
      <c r="CB404">
        <v>0</v>
      </c>
      <c r="CC404">
        <v>0</v>
      </c>
      <c r="CD404">
        <v>0.35825220000000002</v>
      </c>
      <c r="CE404">
        <v>26.394850000000002</v>
      </c>
      <c r="CF404">
        <v>0</v>
      </c>
      <c r="CG404">
        <v>2.713106E-37</v>
      </c>
      <c r="CH404">
        <v>0.35620299999999999</v>
      </c>
      <c r="CI404">
        <v>25.745080000000002</v>
      </c>
      <c r="CJ404">
        <v>1.2409349999999999E-30</v>
      </c>
      <c r="CK404">
        <v>6.6701279999999996E-28</v>
      </c>
      <c r="CL404">
        <v>0.35426849999999999</v>
      </c>
      <c r="CM404">
        <v>25.144939999999998</v>
      </c>
      <c r="CN404">
        <v>8.6161879999999998E-25</v>
      </c>
      <c r="CO404" s="1">
        <v>5.3617210000000001E-22</v>
      </c>
      <c r="CP404">
        <v>0.35227579999999997</v>
      </c>
      <c r="CQ404">
        <v>24.750419999999998</v>
      </c>
      <c r="CR404" s="1">
        <v>1.6257469999999999E-18</v>
      </c>
      <c r="CS404" s="1">
        <v>8.7311160000000001E-16</v>
      </c>
      <c r="CT404">
        <v>0.35032649999999999</v>
      </c>
      <c r="CU404">
        <v>25.053519999999999</v>
      </c>
      <c r="CV404" s="1">
        <v>2.5992070000000001E-14</v>
      </c>
      <c r="CW404" s="1">
        <v>1.4326949999999999E-11</v>
      </c>
      <c r="CX404">
        <v>0.34829670000000001</v>
      </c>
      <c r="CY404">
        <v>25.766359999999999</v>
      </c>
      <c r="CZ404" s="1">
        <v>4.0848909999999997E-11</v>
      </c>
      <c r="DA404" s="1">
        <v>2.337793E-8</v>
      </c>
      <c r="DB404">
        <v>0.34628439999999999</v>
      </c>
      <c r="DC404">
        <v>26.184539999999998</v>
      </c>
      <c r="DD404" s="1">
        <v>1.507778E-8</v>
      </c>
      <c r="DE404" s="1">
        <v>8.9557930000000007E-6</v>
      </c>
      <c r="DF404">
        <v>0.34419929999999999</v>
      </c>
      <c r="DG404">
        <v>26.301469999999998</v>
      </c>
      <c r="DH404" s="1">
        <v>1.923306E-6</v>
      </c>
      <c r="DI404" s="1">
        <v>1.186501E-3</v>
      </c>
      <c r="DJ404">
        <v>0.34280179999999999</v>
      </c>
      <c r="DK404">
        <v>25.809760000000001</v>
      </c>
      <c r="DL404" s="1">
        <v>1.044891E-4</v>
      </c>
      <c r="DM404" s="1">
        <v>6.6758219999999993E-2</v>
      </c>
      <c r="DN404">
        <v>0.34176899999999999</v>
      </c>
      <c r="DO404">
        <v>25.044969999999999</v>
      </c>
      <c r="DP404" s="1">
        <v>2.7744520000000002E-3</v>
      </c>
      <c r="DQ404" s="1">
        <v>1.829094</v>
      </c>
      <c r="DR404">
        <v>0.34033649999999999</v>
      </c>
      <c r="DS404">
        <v>24.48237</v>
      </c>
      <c r="DT404" s="1">
        <v>4.0439620000000003E-2</v>
      </c>
      <c r="DU404" s="1">
        <v>27.51746</v>
      </c>
      <c r="DV404">
        <v>0.33881749999999999</v>
      </c>
      <c r="DW404">
        <v>24.088640000000002</v>
      </c>
      <c r="DX404" s="1">
        <v>0.34994449999999999</v>
      </c>
      <c r="DY404" s="1">
        <v>245.55109999999999</v>
      </c>
      <c r="DZ404">
        <v>0.33717799999999998</v>
      </c>
      <c r="EA404">
        <v>24.207000000000001</v>
      </c>
      <c r="EB404" s="1">
        <v>1.914417</v>
      </c>
      <c r="EC404">
        <v>1384.4580000000001</v>
      </c>
      <c r="ED404">
        <v>0.33542149999999998</v>
      </c>
      <c r="EE404">
        <v>24.618680000000001</v>
      </c>
      <c r="EF404" s="1">
        <v>6.9897809999999998</v>
      </c>
      <c r="EG404">
        <v>5205.0230000000001</v>
      </c>
      <c r="EH404">
        <v>0.33374019999999999</v>
      </c>
      <c r="EI404">
        <v>25.06617</v>
      </c>
      <c r="EJ404" s="1">
        <v>17.878150000000002</v>
      </c>
      <c r="EK404">
        <v>13683.54</v>
      </c>
      <c r="EL404">
        <v>0.33197539999999998</v>
      </c>
      <c r="EM404">
        <v>25.234950000000001</v>
      </c>
      <c r="EN404">
        <v>33.518709999999999</v>
      </c>
      <c r="EO404">
        <v>26329.81</v>
      </c>
      <c r="EP404">
        <v>0.33027000000000001</v>
      </c>
      <c r="EQ404">
        <v>24.796420000000001</v>
      </c>
      <c r="ER404">
        <v>48.001280000000001</v>
      </c>
      <c r="ES404">
        <v>38623.93</v>
      </c>
      <c r="ET404">
        <v>0.32846599999999998</v>
      </c>
      <c r="EU404">
        <v>24.045010000000001</v>
      </c>
      <c r="EV404">
        <v>54.502859999999998</v>
      </c>
      <c r="EW404">
        <v>44855.75</v>
      </c>
      <c r="EX404">
        <v>0.32674920000000002</v>
      </c>
      <c r="EY404">
        <v>23.460629999999998</v>
      </c>
      <c r="EZ404">
        <v>50.622349999999997</v>
      </c>
      <c r="FA404">
        <v>42523.05</v>
      </c>
      <c r="FB404">
        <v>0.32494390000000001</v>
      </c>
      <c r="FC404">
        <v>23.274100000000001</v>
      </c>
      <c r="FD404">
        <v>39.484020000000001</v>
      </c>
      <c r="FE404">
        <v>33800.18</v>
      </c>
      <c r="FF404">
        <v>0.32300410000000002</v>
      </c>
      <c r="FG404">
        <v>24.103660000000001</v>
      </c>
      <c r="FH404">
        <v>26.510200000000001</v>
      </c>
      <c r="FI404">
        <v>23091.71</v>
      </c>
      <c r="FJ404">
        <v>0.32124130000000001</v>
      </c>
      <c r="FK404">
        <v>24.973389999999998</v>
      </c>
      <c r="FL404">
        <v>15.728009999999999</v>
      </c>
      <c r="FM404">
        <v>13906.56</v>
      </c>
      <c r="FN404">
        <v>0.31961519999999999</v>
      </c>
      <c r="FO404">
        <v>25.36553</v>
      </c>
      <c r="FP404">
        <v>8.3897569999999995</v>
      </c>
      <c r="FQ404">
        <v>7529.3670000000002</v>
      </c>
      <c r="FR404">
        <v>0.3189188</v>
      </c>
      <c r="FS404">
        <v>25.172450000000001</v>
      </c>
      <c r="FT404">
        <v>4.1153550000000001</v>
      </c>
      <c r="FU404">
        <v>3732.3029999999999</v>
      </c>
      <c r="FV404">
        <v>0.3183028</v>
      </c>
      <c r="FW404">
        <v>24.646370000000001</v>
      </c>
      <c r="FX404">
        <v>1.9029339999999999</v>
      </c>
      <c r="FY404">
        <v>1739.623</v>
      </c>
      <c r="FZ404">
        <v>0.31777149999999998</v>
      </c>
      <c r="GA404">
        <v>23.99455</v>
      </c>
      <c r="GB404">
        <v>0.85395010000000005</v>
      </c>
      <c r="GC404">
        <v>783.70129999999995</v>
      </c>
      <c r="GD404">
        <v>0.3173436</v>
      </c>
      <c r="GE404">
        <v>23.502520000000001</v>
      </c>
      <c r="GF404">
        <v>0.38938279999999997</v>
      </c>
      <c r="GG404">
        <v>356.23860000000002</v>
      </c>
      <c r="GH404">
        <v>0.31691239999999998</v>
      </c>
      <c r="GI404">
        <v>23.468209999999999</v>
      </c>
      <c r="GJ404">
        <v>0.19360179999999999</v>
      </c>
      <c r="GK404">
        <v>174.77629999999999</v>
      </c>
      <c r="GL404">
        <v>0.31641809999999998</v>
      </c>
      <c r="GM404">
        <v>24.49241</v>
      </c>
      <c r="GN404">
        <v>0.1132223</v>
      </c>
      <c r="GO404">
        <v>99.979020000000006</v>
      </c>
      <c r="GP404">
        <v>0.31597839999999999</v>
      </c>
      <c r="GQ404">
        <v>25.605920000000001</v>
      </c>
      <c r="GR404">
        <v>7.9770839999999996E-2</v>
      </c>
      <c r="GS404">
        <v>68.946200000000005</v>
      </c>
      <c r="GT404">
        <v>0.31524530000000001</v>
      </c>
      <c r="GU404">
        <v>26.472480000000001</v>
      </c>
      <c r="GV404">
        <v>6.4795240000000004E-2</v>
      </c>
      <c r="GW404">
        <v>55.279859999999999</v>
      </c>
      <c r="GX404">
        <v>0.31478630000000002</v>
      </c>
      <c r="GY404">
        <v>26.86299</v>
      </c>
      <c r="GZ404">
        <v>5.6351079999999998E-2</v>
      </c>
      <c r="HA404">
        <v>47.826889999999999</v>
      </c>
      <c r="HB404">
        <v>0.31446869999999999</v>
      </c>
      <c r="HC404">
        <v>26.567910000000001</v>
      </c>
      <c r="HD404" s="1">
        <v>5.0382919999999998E-2</v>
      </c>
      <c r="HE404">
        <v>42.697249999999997</v>
      </c>
      <c r="HF404">
        <v>0.3143553</v>
      </c>
      <c r="HG404">
        <v>25.879069999999999</v>
      </c>
      <c r="HH404" s="1">
        <v>4.5725309999999998E-2</v>
      </c>
      <c r="HI404">
        <v>38.714239999999997</v>
      </c>
      <c r="HJ404">
        <v>0.3142527</v>
      </c>
      <c r="HK404">
        <v>25.465019999999999</v>
      </c>
      <c r="HL404">
        <v>4.1770790000000002E-2</v>
      </c>
      <c r="HM404">
        <v>35.375990000000002</v>
      </c>
      <c r="HN404">
        <v>0.3140445</v>
      </c>
      <c r="HO404">
        <v>25.46921</v>
      </c>
      <c r="HP404" s="1">
        <v>3.8007010000000001E-2</v>
      </c>
      <c r="HQ404">
        <v>32.264760000000003</v>
      </c>
      <c r="HR404">
        <v>0.31409799999999999</v>
      </c>
      <c r="HS404">
        <v>26.426269999999999</v>
      </c>
      <c r="HT404">
        <v>3.4450880000000003E-2</v>
      </c>
      <c r="HU404">
        <v>29.321110000000001</v>
      </c>
      <c r="HV404">
        <v>0.3142819</v>
      </c>
      <c r="HW404">
        <v>27.65353</v>
      </c>
      <c r="HX404">
        <v>3.1117840000000001E-2</v>
      </c>
      <c r="HY404">
        <v>26.54945</v>
      </c>
      <c r="HZ404">
        <v>0.31442160000000002</v>
      </c>
      <c r="IA404">
        <v>28.542919999999999</v>
      </c>
      <c r="IB404" s="1">
        <v>2.8089949999999999E-2</v>
      </c>
      <c r="IC404">
        <v>24.03595</v>
      </c>
      <c r="ID404">
        <v>0.31592330000000002</v>
      </c>
      <c r="IE404">
        <v>28.88119</v>
      </c>
      <c r="IF404" s="1">
        <v>2.5301580000000001E-2</v>
      </c>
      <c r="IG404">
        <v>21.669060000000002</v>
      </c>
      <c r="IH404">
        <v>0.32936850000000001</v>
      </c>
      <c r="II404">
        <v>28.352550000000001</v>
      </c>
      <c r="IJ404" s="1">
        <v>2.270544E-2</v>
      </c>
      <c r="IK404">
        <v>19.17747</v>
      </c>
      <c r="IL404">
        <v>0.34448210000000001</v>
      </c>
      <c r="IM404">
        <v>27.27168</v>
      </c>
      <c r="IN404" s="1">
        <v>2.0354029999999999E-2</v>
      </c>
      <c r="IO404">
        <v>16.88786</v>
      </c>
      <c r="IP404">
        <v>0.36143789999999998</v>
      </c>
      <c r="IQ404">
        <v>26.499759999999998</v>
      </c>
      <c r="IR404" s="1">
        <v>1.8294359999999999E-2</v>
      </c>
      <c r="IS404">
        <v>14.89537</v>
      </c>
      <c r="IT404">
        <v>0.38031019999999999</v>
      </c>
      <c r="IU404">
        <v>26.216180000000001</v>
      </c>
      <c r="IV404" s="1">
        <v>1.6450610000000001E-2</v>
      </c>
      <c r="IW404">
        <v>13.136850000000001</v>
      </c>
      <c r="IX404">
        <v>0.40100960000000002</v>
      </c>
      <c r="IY404">
        <v>26.724779999999999</v>
      </c>
      <c r="IZ404" s="1">
        <v>1.4809930000000001E-2</v>
      </c>
      <c r="JA404">
        <v>11.57558</v>
      </c>
      <c r="JB404">
        <v>0.4227341</v>
      </c>
      <c r="JC404">
        <v>27.190259999999999</v>
      </c>
      <c r="JD404" s="1">
        <v>1.338694E-2</v>
      </c>
      <c r="JE404">
        <v>10.247490000000001</v>
      </c>
      <c r="JF404">
        <v>0.44681199999999999</v>
      </c>
      <c r="JG404">
        <v>27.48245</v>
      </c>
      <c r="JH404" s="1">
        <v>1.210959E-2</v>
      </c>
      <c r="JI404">
        <v>9.0770470000000003</v>
      </c>
      <c r="JJ404">
        <v>0.47351720000000003</v>
      </c>
      <c r="JK404">
        <v>27.24361</v>
      </c>
      <c r="JL404" s="1">
        <v>1.0932610000000001E-2</v>
      </c>
      <c r="JM404">
        <v>8.0254279999999998</v>
      </c>
      <c r="JN404">
        <v>0.50305999999999995</v>
      </c>
      <c r="JO404">
        <v>26.868649999999999</v>
      </c>
      <c r="JP404" s="1">
        <v>9.8370890000000002E-3</v>
      </c>
      <c r="JQ404">
        <v>7.0726969999999998</v>
      </c>
      <c r="JR404">
        <v>0.53692139999999999</v>
      </c>
      <c r="JS404">
        <v>26.765550000000001</v>
      </c>
      <c r="JT404" s="1">
        <v>8.8184490000000008E-3</v>
      </c>
      <c r="JU404">
        <v>6.2066090000000003</v>
      </c>
      <c r="JV404">
        <v>0.57781260000000001</v>
      </c>
      <c r="JW404">
        <v>26.674620000000001</v>
      </c>
      <c r="JX404" s="1">
        <v>7.8291779999999991E-3</v>
      </c>
      <c r="JY404">
        <v>5.3845929999999997</v>
      </c>
      <c r="JZ404">
        <v>0.62173920000000005</v>
      </c>
      <c r="KA404">
        <v>26.74183</v>
      </c>
      <c r="KB404" s="1">
        <v>6.9171160000000001E-3</v>
      </c>
      <c r="KC404">
        <v>4.6471220000000004</v>
      </c>
      <c r="KD404">
        <v>0.66951669999999996</v>
      </c>
      <c r="KE404">
        <v>27.531230000000001</v>
      </c>
      <c r="KF404" s="1">
        <v>6.042319E-3</v>
      </c>
      <c r="KG404">
        <v>3.9729450000000002</v>
      </c>
      <c r="KH404">
        <v>0.72184859999999995</v>
      </c>
      <c r="KI404">
        <v>27.970140000000001</v>
      </c>
      <c r="KJ404" s="1">
        <v>5.1924650000000003E-3</v>
      </c>
      <c r="KK404">
        <v>3.345618</v>
      </c>
      <c r="KL404">
        <v>0.77974330000000003</v>
      </c>
      <c r="KM404">
        <v>28.142410000000002</v>
      </c>
      <c r="KN404" s="1">
        <v>4.3683760000000002E-3</v>
      </c>
      <c r="KO404">
        <v>2.7616320000000001</v>
      </c>
      <c r="KP404">
        <v>0.84245389999999998</v>
      </c>
      <c r="KQ404">
        <v>28.18488</v>
      </c>
      <c r="KR404" s="1">
        <v>3.582212E-3</v>
      </c>
      <c r="KS404">
        <v>2.2254879999999999</v>
      </c>
      <c r="KT404">
        <v>0.84911899999999996</v>
      </c>
      <c r="KU404">
        <v>27.737549999999999</v>
      </c>
      <c r="KV404" s="1">
        <v>2.8744529999999999E-3</v>
      </c>
      <c r="KW404">
        <v>1.7742990000000001</v>
      </c>
      <c r="KX404">
        <v>0.85199009999999997</v>
      </c>
      <c r="KY404">
        <v>27.235299999999999</v>
      </c>
      <c r="KZ404" s="1">
        <v>2.285179E-3</v>
      </c>
      <c r="LA404">
        <v>1.4055059999999999</v>
      </c>
      <c r="LB404">
        <v>0.85414889999999999</v>
      </c>
      <c r="LC404">
        <v>26.849229999999999</v>
      </c>
      <c r="LD404" s="1">
        <v>1.817405E-3</v>
      </c>
      <c r="LE404">
        <v>1.1126819999999999</v>
      </c>
      <c r="LF404">
        <v>0.85589749999999998</v>
      </c>
      <c r="LG404">
        <v>26.76529</v>
      </c>
      <c r="LH404" s="1">
        <v>1.4689309999999999E-3</v>
      </c>
      <c r="LI404">
        <v>0.89355510000000005</v>
      </c>
      <c r="LJ404">
        <v>0.85732160000000002</v>
      </c>
      <c r="LK404">
        <v>27.644439999999999</v>
      </c>
      <c r="LL404" s="1">
        <v>1.2226330000000001E-3</v>
      </c>
      <c r="LM404">
        <v>0.73805019999999999</v>
      </c>
      <c r="LN404">
        <v>0.85843400000000003</v>
      </c>
      <c r="LO404">
        <v>28.206910000000001</v>
      </c>
      <c r="LP404" s="1">
        <v>1.0544199999999999E-3</v>
      </c>
      <c r="LQ404">
        <v>0.63153329999999996</v>
      </c>
      <c r="LR404">
        <v>0.85925609999999997</v>
      </c>
      <c r="LS404">
        <v>28.383790000000001</v>
      </c>
      <c r="LT404" s="1">
        <v>9.4001830000000003E-4</v>
      </c>
      <c r="LU404">
        <v>0.55929510000000004</v>
      </c>
      <c r="LV404">
        <v>0.85991669999999998</v>
      </c>
      <c r="LW404">
        <v>28.708400000000001</v>
      </c>
      <c r="LX404" s="1">
        <v>8.5977269999999999E-4</v>
      </c>
      <c r="LY404">
        <v>0.50894189999999995</v>
      </c>
      <c r="LZ404">
        <v>0.86031089999999999</v>
      </c>
      <c r="MA404">
        <v>28.575469999999999</v>
      </c>
      <c r="MB404" s="1">
        <v>8.0034560000000004E-4</v>
      </c>
      <c r="MC404">
        <v>0.47204279999999998</v>
      </c>
      <c r="MD404">
        <v>0.86062700000000003</v>
      </c>
      <c r="ME404">
        <v>27.89678</v>
      </c>
      <c r="MF404" s="1">
        <v>7.535447E-4</v>
      </c>
      <c r="MG404">
        <v>0.44317839999999997</v>
      </c>
      <c r="MH404">
        <v>0.8608614</v>
      </c>
      <c r="MI404">
        <v>27.354620000000001</v>
      </c>
      <c r="MJ404" s="1">
        <v>7.1411900000000004E-4</v>
      </c>
      <c r="MK404">
        <v>0.41912199999999999</v>
      </c>
      <c r="ML404">
        <v>0.86093600000000003</v>
      </c>
      <c r="MM404">
        <v>27.399439999999998</v>
      </c>
      <c r="MN404" s="1">
        <v>6.7929239999999999E-4</v>
      </c>
      <c r="MO404">
        <v>0.39806540000000001</v>
      </c>
      <c r="MP404">
        <v>0.86085239999999996</v>
      </c>
      <c r="MQ404">
        <v>28.416139999999999</v>
      </c>
      <c r="MR404" s="1">
        <v>6.4767280000000002E-4</v>
      </c>
      <c r="MS404">
        <v>0.37907400000000002</v>
      </c>
      <c r="MT404">
        <v>0.86070409999999997</v>
      </c>
      <c r="MU404">
        <v>29.262090000000001</v>
      </c>
      <c r="MV404" s="1">
        <v>6.1847940000000004E-4</v>
      </c>
      <c r="MW404">
        <v>0.36154989999999998</v>
      </c>
      <c r="MX404">
        <v>0.86048769999999997</v>
      </c>
      <c r="MY404">
        <v>29.506239999999998</v>
      </c>
      <c r="MZ404" s="1">
        <v>5.9108420000000004E-4</v>
      </c>
      <c r="NA404">
        <v>0.34521540000000001</v>
      </c>
      <c r="NB404">
        <v>0.8600371</v>
      </c>
      <c r="NC404">
        <v>29.498010000000001</v>
      </c>
      <c r="ND404" s="1">
        <v>5.6527620000000004E-4</v>
      </c>
      <c r="NE404">
        <v>0.32988410000000001</v>
      </c>
      <c r="NF404">
        <v>0.85962079999999996</v>
      </c>
      <c r="NG404">
        <v>28.935400000000001</v>
      </c>
      <c r="NH404" s="1">
        <v>5.4111790000000001E-4</v>
      </c>
      <c r="NI404">
        <v>0.31553500000000001</v>
      </c>
      <c r="NJ404">
        <v>0.85925220000000002</v>
      </c>
      <c r="NK404">
        <v>28.247109999999999</v>
      </c>
      <c r="NL404" s="1">
        <v>5.1807440000000001E-4</v>
      </c>
      <c r="NM404">
        <v>0.30186760000000001</v>
      </c>
      <c r="NN404">
        <v>0.85877530000000002</v>
      </c>
      <c r="NO404">
        <v>27.7761</v>
      </c>
      <c r="NP404" s="1">
        <v>4.9571010000000004E-4</v>
      </c>
      <c r="NQ404">
        <v>0.28863899999999998</v>
      </c>
      <c r="NR404">
        <v>0.85813159999999999</v>
      </c>
      <c r="NS404">
        <v>27.573979999999999</v>
      </c>
      <c r="NT404" s="1">
        <v>4.7476970000000002E-4</v>
      </c>
      <c r="NU404">
        <v>0.27622790000000003</v>
      </c>
      <c r="NV404">
        <v>0.8578711</v>
      </c>
      <c r="NW404">
        <v>27.790369999999999</v>
      </c>
      <c r="NX404" s="1">
        <v>4.5519009999999999E-4</v>
      </c>
      <c r="NY404">
        <v>0.2645808</v>
      </c>
      <c r="NZ404">
        <v>0.85802900000000004</v>
      </c>
      <c r="OA404">
        <v>28.319510000000001</v>
      </c>
      <c r="OB404" s="1">
        <v>4.3643950000000001E-4</v>
      </c>
      <c r="OC404">
        <v>0.25338379999999999</v>
      </c>
      <c r="OD404">
        <v>0.85780730000000005</v>
      </c>
      <c r="OE404">
        <v>28.2959</v>
      </c>
      <c r="OF404" s="1">
        <v>4.1853140000000001E-4</v>
      </c>
      <c r="OG404">
        <v>0.24274979999999999</v>
      </c>
      <c r="OH404">
        <v>0.85760970000000003</v>
      </c>
      <c r="OI404">
        <v>27.93093</v>
      </c>
      <c r="OJ404" s="1">
        <v>3.9927060000000001E-4</v>
      </c>
      <c r="OK404">
        <v>0.23152449999999999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0.481157</v>
      </c>
      <c r="G405">
        <v>27.807919999999999</v>
      </c>
      <c r="H405">
        <v>0</v>
      </c>
      <c r="I405">
        <v>0</v>
      </c>
      <c r="J405">
        <v>0.48160340000000001</v>
      </c>
      <c r="K405">
        <v>27.941369999999999</v>
      </c>
      <c r="L405">
        <v>0</v>
      </c>
      <c r="M405">
        <v>0</v>
      </c>
      <c r="N405">
        <v>0.48180200000000001</v>
      </c>
      <c r="O405">
        <v>28.0974</v>
      </c>
      <c r="P405">
        <v>0</v>
      </c>
      <c r="Q405">
        <v>0</v>
      </c>
      <c r="R405">
        <v>0.48243049999999998</v>
      </c>
      <c r="S405">
        <v>27.644539999999999</v>
      </c>
      <c r="T405">
        <v>0</v>
      </c>
      <c r="U405">
        <v>0</v>
      </c>
      <c r="V405">
        <v>0.48321409999999998</v>
      </c>
      <c r="W405">
        <v>26.943439999999999</v>
      </c>
      <c r="X405">
        <v>0</v>
      </c>
      <c r="Y405">
        <v>0</v>
      </c>
      <c r="Z405">
        <v>0.48293829999999999</v>
      </c>
      <c r="AA405">
        <v>26.40635</v>
      </c>
      <c r="AB405">
        <v>0</v>
      </c>
      <c r="AC405">
        <v>0</v>
      </c>
      <c r="AD405">
        <v>0.4821743</v>
      </c>
      <c r="AE405">
        <v>26.029250000000001</v>
      </c>
      <c r="AF405">
        <v>0</v>
      </c>
      <c r="AG405">
        <v>0</v>
      </c>
      <c r="AH405">
        <v>0.48096369999999999</v>
      </c>
      <c r="AI405">
        <v>25.830439999999999</v>
      </c>
      <c r="AJ405">
        <v>0</v>
      </c>
      <c r="AK405">
        <v>0</v>
      </c>
      <c r="AL405">
        <v>0.47968889999999997</v>
      </c>
      <c r="AM405">
        <v>26.229389999999999</v>
      </c>
      <c r="AN405">
        <v>0</v>
      </c>
      <c r="AO405">
        <v>0</v>
      </c>
      <c r="AP405">
        <v>0.47848160000000001</v>
      </c>
      <c r="AQ405">
        <v>26.263210000000001</v>
      </c>
      <c r="AR405">
        <v>0</v>
      </c>
      <c r="AS405">
        <v>0</v>
      </c>
      <c r="AT405">
        <v>0.47703430000000002</v>
      </c>
      <c r="AU405">
        <v>26.109539999999999</v>
      </c>
      <c r="AV405">
        <v>0</v>
      </c>
      <c r="AW405">
        <v>0</v>
      </c>
      <c r="AX405">
        <v>0.47530640000000002</v>
      </c>
      <c r="AY405">
        <v>25.865629999999999</v>
      </c>
      <c r="AZ405">
        <v>0</v>
      </c>
      <c r="BA405">
        <v>0</v>
      </c>
      <c r="BB405">
        <v>0.47333940000000002</v>
      </c>
      <c r="BC405">
        <v>25.481349999999999</v>
      </c>
      <c r="BD405">
        <v>0</v>
      </c>
      <c r="BE405">
        <v>0</v>
      </c>
      <c r="BF405">
        <v>0.47116459999999999</v>
      </c>
      <c r="BG405">
        <v>25.115269999999999</v>
      </c>
      <c r="BH405">
        <v>0</v>
      </c>
      <c r="BI405">
        <v>0</v>
      </c>
      <c r="BJ405">
        <v>0.46897899999999998</v>
      </c>
      <c r="BK405">
        <v>24.961590000000001</v>
      </c>
      <c r="BL405">
        <v>0</v>
      </c>
      <c r="BM405">
        <v>0</v>
      </c>
      <c r="BN405">
        <v>0.46661419999999998</v>
      </c>
      <c r="BO405">
        <v>25.301030000000001</v>
      </c>
      <c r="BP405">
        <v>0</v>
      </c>
      <c r="BQ405">
        <v>0</v>
      </c>
      <c r="BR405">
        <v>0.46421000000000001</v>
      </c>
      <c r="BS405">
        <v>25.94314</v>
      </c>
      <c r="BT405">
        <v>0</v>
      </c>
      <c r="BU405">
        <v>0</v>
      </c>
      <c r="BV405">
        <v>0.46176349999999999</v>
      </c>
      <c r="BW405">
        <v>26.58053</v>
      </c>
      <c r="BX405">
        <v>0</v>
      </c>
      <c r="BY405">
        <v>0</v>
      </c>
      <c r="BZ405">
        <v>0.45937280000000003</v>
      </c>
      <c r="CA405">
        <v>26.891729999999999</v>
      </c>
      <c r="CB405">
        <v>0</v>
      </c>
      <c r="CC405">
        <v>0</v>
      </c>
      <c r="CD405">
        <v>0.45708559999999998</v>
      </c>
      <c r="CE405">
        <v>26.522300000000001</v>
      </c>
      <c r="CF405">
        <v>0</v>
      </c>
      <c r="CG405">
        <v>0</v>
      </c>
      <c r="CH405">
        <v>0.45488980000000001</v>
      </c>
      <c r="CI405">
        <v>25.888829999999999</v>
      </c>
      <c r="CJ405">
        <v>2.2544070000000001E-31</v>
      </c>
      <c r="CK405">
        <v>8.7679070000000004E-29</v>
      </c>
      <c r="CL405">
        <v>0.45290799999999998</v>
      </c>
      <c r="CM405">
        <v>25.283560000000001</v>
      </c>
      <c r="CN405">
        <v>6.8470580000000006E-26</v>
      </c>
      <c r="CO405" s="1">
        <v>4.115225E-23</v>
      </c>
      <c r="CP405">
        <v>0.45096120000000001</v>
      </c>
      <c r="CQ405">
        <v>24.852709999999998</v>
      </c>
      <c r="CR405" s="1">
        <v>4.1919460000000002E-19</v>
      </c>
      <c r="CS405" s="1">
        <v>1.6571070000000001E-16</v>
      </c>
      <c r="CT405">
        <v>0.4492564</v>
      </c>
      <c r="CU405">
        <v>25.05941</v>
      </c>
      <c r="CV405" s="1">
        <v>9.0541600000000004E-15</v>
      </c>
      <c r="CW405" s="1">
        <v>3.7316760000000002E-12</v>
      </c>
      <c r="CX405">
        <v>0.44751540000000001</v>
      </c>
      <c r="CY405">
        <v>25.73094</v>
      </c>
      <c r="CZ405" s="1">
        <v>1.681869E-11</v>
      </c>
      <c r="DA405" s="1">
        <v>7.1440210000000002E-9</v>
      </c>
      <c r="DB405">
        <v>0.44586389999999998</v>
      </c>
      <c r="DC405">
        <v>26.165310000000002</v>
      </c>
      <c r="DD405" s="1">
        <v>7.0168370000000002E-9</v>
      </c>
      <c r="DE405" s="1">
        <v>3.0721959999999999E-6</v>
      </c>
      <c r="DF405">
        <v>0.44425130000000002</v>
      </c>
      <c r="DG405">
        <v>26.313089999999999</v>
      </c>
      <c r="DH405" s="1">
        <v>9.8985400000000004E-7</v>
      </c>
      <c r="DI405" s="1">
        <v>4.4678540000000003E-4</v>
      </c>
      <c r="DJ405">
        <v>0.44338109999999997</v>
      </c>
      <c r="DK405">
        <v>25.872209999999999</v>
      </c>
      <c r="DL405" s="1">
        <v>5.8862849999999998E-5</v>
      </c>
      <c r="DM405" s="1">
        <v>2.7300270000000001E-2</v>
      </c>
      <c r="DN405">
        <v>0.44304949999999999</v>
      </c>
      <c r="DO405">
        <v>25.12313</v>
      </c>
      <c r="DP405" s="1">
        <v>1.693316E-3</v>
      </c>
      <c r="DQ405" s="1">
        <v>0.803867</v>
      </c>
      <c r="DR405">
        <v>0.44244250000000002</v>
      </c>
      <c r="DS405">
        <v>24.514309999999998</v>
      </c>
      <c r="DT405" s="1">
        <v>2.6548579999999999E-2</v>
      </c>
      <c r="DU405" s="1">
        <v>12.89269</v>
      </c>
      <c r="DV405">
        <v>0.44178250000000002</v>
      </c>
      <c r="DW405">
        <v>24.08306</v>
      </c>
      <c r="DX405" s="1">
        <v>0.24604870000000001</v>
      </c>
      <c r="DY405" s="1">
        <v>122.0411</v>
      </c>
      <c r="DZ405">
        <v>0.44107229999999997</v>
      </c>
      <c r="EA405">
        <v>24.167829999999999</v>
      </c>
      <c r="EB405" s="1">
        <v>1.4357329999999999</v>
      </c>
      <c r="EC405">
        <v>726.43349999999998</v>
      </c>
      <c r="ED405">
        <v>0.44030750000000002</v>
      </c>
      <c r="EE405">
        <v>24.560790000000001</v>
      </c>
      <c r="EF405" s="1">
        <v>5.5727029999999997</v>
      </c>
      <c r="EG405">
        <v>2871.6529999999998</v>
      </c>
      <c r="EH405">
        <v>0.43965949999999998</v>
      </c>
      <c r="EI405">
        <v>25.015080000000001</v>
      </c>
      <c r="EJ405" s="1">
        <v>15.09914</v>
      </c>
      <c r="EK405">
        <v>7905.6450000000004</v>
      </c>
      <c r="EL405">
        <v>0.4390828</v>
      </c>
      <c r="EM405">
        <v>25.210319999999999</v>
      </c>
      <c r="EN405">
        <v>29.878039999999999</v>
      </c>
      <c r="EO405">
        <v>15858.9</v>
      </c>
      <c r="EP405">
        <v>0.43869140000000001</v>
      </c>
      <c r="EQ405">
        <v>24.805009999999999</v>
      </c>
      <c r="ER405">
        <v>44.998049999999999</v>
      </c>
      <c r="ES405">
        <v>24146.58</v>
      </c>
      <c r="ET405">
        <v>0.43822480000000003</v>
      </c>
      <c r="EU405">
        <v>24.061610000000002</v>
      </c>
      <c r="EV405">
        <v>53.525939999999999</v>
      </c>
      <c r="EW405">
        <v>28969.17</v>
      </c>
      <c r="EX405">
        <v>0.43791910000000001</v>
      </c>
      <c r="EY405">
        <v>23.4513</v>
      </c>
      <c r="EZ405">
        <v>51.930320000000002</v>
      </c>
      <c r="FA405">
        <v>28281.78</v>
      </c>
      <c r="FB405">
        <v>0.43765130000000002</v>
      </c>
      <c r="FC405">
        <v>23.222519999999999</v>
      </c>
      <c r="FD405">
        <v>42.142949999999999</v>
      </c>
      <c r="FE405">
        <v>23005.96</v>
      </c>
      <c r="FF405">
        <v>0.43739990000000001</v>
      </c>
      <c r="FG405">
        <v>24.000969999999999</v>
      </c>
      <c r="FH405">
        <v>29.34553</v>
      </c>
      <c r="FI405">
        <v>16020.51</v>
      </c>
      <c r="FJ405">
        <v>0.43724210000000002</v>
      </c>
      <c r="FK405">
        <v>24.852209999999999</v>
      </c>
      <c r="FL405">
        <v>17.979780000000002</v>
      </c>
      <c r="FM405">
        <v>9784.6039999999994</v>
      </c>
      <c r="FN405">
        <v>0.43519449999999998</v>
      </c>
      <c r="FO405">
        <v>25.297889999999999</v>
      </c>
      <c r="FP405">
        <v>9.8616670000000006</v>
      </c>
      <c r="FQ405">
        <v>5341.5690000000004</v>
      </c>
      <c r="FR405">
        <v>0.43393140000000002</v>
      </c>
      <c r="FS405">
        <v>25.0871</v>
      </c>
      <c r="FT405">
        <v>4.9517199999999999</v>
      </c>
      <c r="FU405">
        <v>2698.703</v>
      </c>
      <c r="FV405">
        <v>0.43221989999999999</v>
      </c>
      <c r="FW405">
        <v>24.572769999999998</v>
      </c>
      <c r="FX405">
        <v>2.3308309999999999</v>
      </c>
      <c r="FY405">
        <v>1280.2159999999999</v>
      </c>
      <c r="FZ405">
        <v>0.43064639999999998</v>
      </c>
      <c r="GA405">
        <v>23.915400000000002</v>
      </c>
      <c r="GB405">
        <v>1.0557160000000001</v>
      </c>
      <c r="GC405">
        <v>582.48429999999996</v>
      </c>
      <c r="GD405">
        <v>0.42900680000000002</v>
      </c>
      <c r="GE405">
        <v>23.387149999999998</v>
      </c>
      <c r="GF405">
        <v>0.47820810000000002</v>
      </c>
      <c r="GG405">
        <v>263.68009999999998</v>
      </c>
      <c r="GH405">
        <v>0.42753920000000001</v>
      </c>
      <c r="GI405">
        <v>23.32817</v>
      </c>
      <c r="GJ405">
        <v>0.23099</v>
      </c>
      <c r="GK405">
        <v>126.2101</v>
      </c>
      <c r="GL405">
        <v>0.4260333</v>
      </c>
      <c r="GM405">
        <v>24.303039999999999</v>
      </c>
      <c r="GN405">
        <v>0.12859219999999999</v>
      </c>
      <c r="GO405">
        <v>69.061340000000001</v>
      </c>
      <c r="GP405">
        <v>0.42473569999999999</v>
      </c>
      <c r="GQ405">
        <v>25.400870000000001</v>
      </c>
      <c r="GR405">
        <v>8.6234019999999995E-2</v>
      </c>
      <c r="GS405">
        <v>45.440489999999997</v>
      </c>
      <c r="GT405">
        <v>0.42297810000000002</v>
      </c>
      <c r="GU405">
        <v>26.288260000000001</v>
      </c>
      <c r="GV405">
        <v>6.7763909999999997E-2</v>
      </c>
      <c r="GW405">
        <v>35.257480000000001</v>
      </c>
      <c r="GX405">
        <v>0.42152640000000002</v>
      </c>
      <c r="GY405">
        <v>26.750309999999999</v>
      </c>
      <c r="GZ405">
        <v>5.8096120000000001E-2</v>
      </c>
      <c r="HA405">
        <v>30.055319999999998</v>
      </c>
      <c r="HB405">
        <v>0.42027979999999998</v>
      </c>
      <c r="HC405">
        <v>26.478950000000001</v>
      </c>
      <c r="HD405">
        <v>5.1644530000000001E-2</v>
      </c>
      <c r="HE405">
        <v>26.664660000000001</v>
      </c>
      <c r="HF405">
        <v>0.41944389999999998</v>
      </c>
      <c r="HG405">
        <v>25.779019999999999</v>
      </c>
      <c r="HH405" s="1">
        <v>4.6724309999999998E-2</v>
      </c>
      <c r="HI405">
        <v>24.082529999999998</v>
      </c>
      <c r="HJ405">
        <v>0.41855150000000002</v>
      </c>
      <c r="HK405">
        <v>25.297249999999998</v>
      </c>
      <c r="HL405" s="1">
        <v>4.2620949999999998E-2</v>
      </c>
      <c r="HM405">
        <v>21.953949999999999</v>
      </c>
      <c r="HN405">
        <v>0.41738900000000001</v>
      </c>
      <c r="HO405">
        <v>25.24849</v>
      </c>
      <c r="HP405" s="1">
        <v>3.8821000000000001E-2</v>
      </c>
      <c r="HQ405">
        <v>20.027000000000001</v>
      </c>
      <c r="HR405">
        <v>0.41589549999999997</v>
      </c>
      <c r="HS405">
        <v>26.15831</v>
      </c>
      <c r="HT405" s="1">
        <v>3.5209110000000002E-2</v>
      </c>
      <c r="HU405">
        <v>18.210170000000002</v>
      </c>
      <c r="HV405">
        <v>0.4148076</v>
      </c>
      <c r="HW405">
        <v>27.38288</v>
      </c>
      <c r="HX405" s="1">
        <v>3.1848179999999997E-2</v>
      </c>
      <c r="HY405">
        <v>16.50525</v>
      </c>
      <c r="HZ405">
        <v>0.4133677</v>
      </c>
      <c r="IA405">
        <v>28.311299999999999</v>
      </c>
      <c r="IB405" s="1">
        <v>2.875482E-2</v>
      </c>
      <c r="IC405">
        <v>14.94028</v>
      </c>
      <c r="ID405">
        <v>0.41245120000000002</v>
      </c>
      <c r="IE405">
        <v>28.717410000000001</v>
      </c>
      <c r="IF405" s="1">
        <v>2.592382E-2</v>
      </c>
      <c r="IG405">
        <v>13.488580000000001</v>
      </c>
      <c r="IH405">
        <v>0.41100140000000002</v>
      </c>
      <c r="II405">
        <v>28.276009999999999</v>
      </c>
      <c r="IJ405" s="1">
        <v>2.3328359999999999E-2</v>
      </c>
      <c r="IK405">
        <v>12.177899999999999</v>
      </c>
      <c r="IL405">
        <v>0.41053669999999998</v>
      </c>
      <c r="IM405">
        <v>27.202629999999999</v>
      </c>
      <c r="IN405" s="1">
        <v>2.0915059999999999E-2</v>
      </c>
      <c r="IO405">
        <v>10.927720000000001</v>
      </c>
      <c r="IP405">
        <v>0.41031859999999998</v>
      </c>
      <c r="IQ405">
        <v>26.347069999999999</v>
      </c>
      <c r="IR405" s="1">
        <v>1.8794290000000002E-2</v>
      </c>
      <c r="IS405">
        <v>9.8216429999999999</v>
      </c>
      <c r="IT405">
        <v>0.4104331</v>
      </c>
      <c r="IU405">
        <v>26.013649999999998</v>
      </c>
      <c r="IV405" s="1">
        <v>1.6914419999999999E-2</v>
      </c>
      <c r="IW405">
        <v>8.836646</v>
      </c>
      <c r="IX405">
        <v>0.41143370000000001</v>
      </c>
      <c r="IY405">
        <v>26.488630000000001</v>
      </c>
      <c r="IZ405" s="1">
        <v>1.522446E-2</v>
      </c>
      <c r="JA405">
        <v>7.9351950000000002</v>
      </c>
      <c r="JB405">
        <v>0.41234379999999998</v>
      </c>
      <c r="JC405">
        <v>26.94575</v>
      </c>
      <c r="JD405" s="1">
        <v>1.375175E-2</v>
      </c>
      <c r="JE405">
        <v>7.1499740000000003</v>
      </c>
      <c r="JF405">
        <v>0.41347210000000001</v>
      </c>
      <c r="JG405">
        <v>27.290430000000001</v>
      </c>
      <c r="JH405" s="1">
        <v>1.2441560000000001E-2</v>
      </c>
      <c r="JI405">
        <v>6.4498800000000003</v>
      </c>
      <c r="JJ405">
        <v>0.4144893</v>
      </c>
      <c r="JK405">
        <v>27.091470000000001</v>
      </c>
      <c r="JL405" s="1">
        <v>1.123948E-2</v>
      </c>
      <c r="JM405">
        <v>5.8133470000000003</v>
      </c>
      <c r="JN405">
        <v>0.41554010000000002</v>
      </c>
      <c r="JO405">
        <v>26.746590000000001</v>
      </c>
      <c r="JP405" s="1">
        <v>1.012445E-2</v>
      </c>
      <c r="JQ405">
        <v>5.2255839999999996</v>
      </c>
      <c r="JR405">
        <v>0.41646870000000002</v>
      </c>
      <c r="JS405">
        <v>26.62396</v>
      </c>
      <c r="JT405" s="1">
        <v>9.0869360000000003E-3</v>
      </c>
      <c r="JU405">
        <v>4.6816259999999996</v>
      </c>
      <c r="JV405">
        <v>0.41832740000000002</v>
      </c>
      <c r="JW405">
        <v>26.58053</v>
      </c>
      <c r="JX405" s="1">
        <v>8.1019860000000003E-3</v>
      </c>
      <c r="JY405">
        <v>4.1626209999999997</v>
      </c>
      <c r="JZ405">
        <v>0.4200585</v>
      </c>
      <c r="KA405">
        <v>26.609780000000001</v>
      </c>
      <c r="KB405" s="1">
        <v>7.1681740000000002E-3</v>
      </c>
      <c r="KC405">
        <v>3.670515</v>
      </c>
      <c r="KD405">
        <v>0.42188940000000003</v>
      </c>
      <c r="KE405">
        <v>27.390940000000001</v>
      </c>
      <c r="KF405" s="1">
        <v>6.2835850000000004E-3</v>
      </c>
      <c r="KG405">
        <v>3.2079849999999999</v>
      </c>
      <c r="KH405">
        <v>0.42378090000000002</v>
      </c>
      <c r="KI405">
        <v>27.833020000000001</v>
      </c>
      <c r="KJ405" s="1">
        <v>5.4254339999999998E-3</v>
      </c>
      <c r="KK405">
        <v>2.7624339999999998</v>
      </c>
      <c r="KL405">
        <v>0.4255813</v>
      </c>
      <c r="KM405">
        <v>28.05087</v>
      </c>
      <c r="KN405" s="1">
        <v>4.591281E-3</v>
      </c>
      <c r="KO405">
        <v>2.3329780000000002</v>
      </c>
      <c r="KP405">
        <v>0.42740240000000002</v>
      </c>
      <c r="KQ405">
        <v>28.129940000000001</v>
      </c>
      <c r="KR405" s="1">
        <v>3.7922149999999998E-3</v>
      </c>
      <c r="KS405">
        <v>1.923942</v>
      </c>
      <c r="KT405">
        <v>0.43035040000000002</v>
      </c>
      <c r="KU405">
        <v>27.691389999999998</v>
      </c>
      <c r="KV405" s="1">
        <v>3.0495219999999998E-3</v>
      </c>
      <c r="KW405">
        <v>1.5404679999999999</v>
      </c>
      <c r="KX405">
        <v>0.43254209999999998</v>
      </c>
      <c r="KY405">
        <v>27.178930000000001</v>
      </c>
      <c r="KZ405" s="1">
        <v>2.4289089999999999E-3</v>
      </c>
      <c r="LA405">
        <v>1.2218260000000001</v>
      </c>
      <c r="LB405">
        <v>0.43433699999999997</v>
      </c>
      <c r="LC405">
        <v>26.785219999999999</v>
      </c>
      <c r="LD405" s="1">
        <v>1.9288459999999999E-3</v>
      </c>
      <c r="LE405">
        <v>0.96616650000000004</v>
      </c>
      <c r="LF405">
        <v>0.43585429999999997</v>
      </c>
      <c r="LG405">
        <v>26.699400000000001</v>
      </c>
      <c r="LH405" s="1">
        <v>1.550081E-3</v>
      </c>
      <c r="LI405">
        <v>0.77253470000000002</v>
      </c>
      <c r="LJ405">
        <v>0.43723450000000003</v>
      </c>
      <c r="LK405">
        <v>27.588159999999998</v>
      </c>
      <c r="LL405" s="1">
        <v>1.2789520000000001E-3</v>
      </c>
      <c r="LM405">
        <v>0.63375959999999998</v>
      </c>
      <c r="LN405">
        <v>0.43842920000000002</v>
      </c>
      <c r="LO405">
        <v>28.194019999999998</v>
      </c>
      <c r="LP405" s="1">
        <v>1.092329E-3</v>
      </c>
      <c r="LQ405">
        <v>0.53811600000000004</v>
      </c>
      <c r="LR405">
        <v>0.43944739999999999</v>
      </c>
      <c r="LS405">
        <v>28.416160000000001</v>
      </c>
      <c r="LT405" s="1">
        <v>9.6561689999999996E-4</v>
      </c>
      <c r="LU405">
        <v>0.47323029999999999</v>
      </c>
      <c r="LV405">
        <v>0.44037349999999997</v>
      </c>
      <c r="LW405">
        <v>28.744879999999998</v>
      </c>
      <c r="LX405" s="1">
        <v>8.777034E-4</v>
      </c>
      <c r="LY405">
        <v>0.42834169999999999</v>
      </c>
      <c r="LZ405">
        <v>0.44116549999999999</v>
      </c>
      <c r="MA405">
        <v>28.60332</v>
      </c>
      <c r="MB405" s="1">
        <v>8.1359469999999997E-4</v>
      </c>
      <c r="MC405">
        <v>0.39579180000000003</v>
      </c>
      <c r="MD405">
        <v>0.44199620000000001</v>
      </c>
      <c r="ME405">
        <v>27.903680000000001</v>
      </c>
      <c r="MF405" s="1">
        <v>7.6406719999999996E-4</v>
      </c>
      <c r="MG405">
        <v>0.37063410000000002</v>
      </c>
      <c r="MH405">
        <v>0.44274989999999997</v>
      </c>
      <c r="MI405">
        <v>27.321719999999999</v>
      </c>
      <c r="MJ405" s="1">
        <v>7.2293819999999997E-4</v>
      </c>
      <c r="MK405">
        <v>0.34991230000000001</v>
      </c>
      <c r="ML405">
        <v>0.44345810000000002</v>
      </c>
      <c r="MM405">
        <v>27.331099999999999</v>
      </c>
      <c r="MN405" s="1">
        <v>6.8705529999999999E-4</v>
      </c>
      <c r="MO405">
        <v>0.3319433</v>
      </c>
      <c r="MP405">
        <v>0.44410359999999999</v>
      </c>
      <c r="MQ405">
        <v>28.344480000000001</v>
      </c>
      <c r="MR405" s="1">
        <v>6.5471089999999995E-4</v>
      </c>
      <c r="MS405">
        <v>0.31580459999999999</v>
      </c>
      <c r="MT405">
        <v>0.44470530000000003</v>
      </c>
      <c r="MU405">
        <v>29.236550000000001</v>
      </c>
      <c r="MV405" s="1">
        <v>6.2491809999999995E-4</v>
      </c>
      <c r="MW405">
        <v>0.30095759999999999</v>
      </c>
      <c r="MX405">
        <v>0.44529590000000002</v>
      </c>
      <c r="MY405">
        <v>29.52467</v>
      </c>
      <c r="MZ405" s="1">
        <v>5.9707589999999995E-4</v>
      </c>
      <c r="NA405">
        <v>0.287165</v>
      </c>
      <c r="NB405">
        <v>0.44583460000000003</v>
      </c>
      <c r="NC405">
        <v>29.52692</v>
      </c>
      <c r="ND405" s="1">
        <v>5.7088790000000005E-4</v>
      </c>
      <c r="NE405">
        <v>0.27422350000000001</v>
      </c>
      <c r="NF405">
        <v>0.4463279</v>
      </c>
      <c r="NG405">
        <v>28.951029999999999</v>
      </c>
      <c r="NH405" s="1">
        <v>5.4632210000000005E-4</v>
      </c>
      <c r="NI405">
        <v>0.26211499999999999</v>
      </c>
      <c r="NJ405">
        <v>0.44688260000000002</v>
      </c>
      <c r="NK405">
        <v>28.235710000000001</v>
      </c>
      <c r="NL405" s="1">
        <v>5.2307280000000002E-4</v>
      </c>
      <c r="NM405">
        <v>0.25064140000000001</v>
      </c>
      <c r="NN405">
        <v>0.4473953</v>
      </c>
      <c r="NO405">
        <v>27.734059999999999</v>
      </c>
      <c r="NP405" s="1">
        <v>5.0048539999999998E-4</v>
      </c>
      <c r="NQ405">
        <v>0.23954780000000001</v>
      </c>
      <c r="NR405">
        <v>0.44789839999999997</v>
      </c>
      <c r="NS405">
        <v>27.49559</v>
      </c>
      <c r="NT405" s="1">
        <v>4.7916510000000002E-4</v>
      </c>
      <c r="NU405">
        <v>0.2290692</v>
      </c>
      <c r="NV405">
        <v>0.44854300000000003</v>
      </c>
      <c r="NW405">
        <v>27.715669999999999</v>
      </c>
      <c r="NX405" s="1">
        <v>4.594221E-4</v>
      </c>
      <c r="NY405">
        <v>0.21933059999999999</v>
      </c>
      <c r="NZ405">
        <v>0.4492778</v>
      </c>
      <c r="OA405">
        <v>28.289370000000002</v>
      </c>
      <c r="OB405" s="1">
        <v>4.4057610000000001E-4</v>
      </c>
      <c r="OC405">
        <v>0.2100873</v>
      </c>
      <c r="OD405">
        <v>0.4498875</v>
      </c>
      <c r="OE405">
        <v>28.294280000000001</v>
      </c>
      <c r="OF405" s="1">
        <v>4.224969E-4</v>
      </c>
      <c r="OG405">
        <v>0.2012023</v>
      </c>
      <c r="OH405">
        <v>0.45046560000000002</v>
      </c>
      <c r="OI405">
        <v>27.98657</v>
      </c>
      <c r="OJ405" s="1">
        <v>4.0355069999999999E-4</v>
      </c>
      <c r="OK405">
        <v>0.19203819999999999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0.44776949999999999</v>
      </c>
      <c r="G406">
        <v>27.907419999999998</v>
      </c>
      <c r="H406">
        <v>0</v>
      </c>
      <c r="I406">
        <v>0</v>
      </c>
      <c r="J406">
        <v>0.44293579999999999</v>
      </c>
      <c r="K406">
        <v>28.05921</v>
      </c>
      <c r="L406">
        <v>0</v>
      </c>
      <c r="M406">
        <v>0</v>
      </c>
      <c r="N406">
        <v>0.43781690000000001</v>
      </c>
      <c r="O406">
        <v>28.281079999999999</v>
      </c>
      <c r="P406">
        <v>0</v>
      </c>
      <c r="Q406">
        <v>0</v>
      </c>
      <c r="R406">
        <v>0.4329171</v>
      </c>
      <c r="S406">
        <v>27.891030000000001</v>
      </c>
      <c r="T406">
        <v>0</v>
      </c>
      <c r="U406">
        <v>0</v>
      </c>
      <c r="V406">
        <v>0.4278246</v>
      </c>
      <c r="W406">
        <v>27.243580000000001</v>
      </c>
      <c r="X406">
        <v>0</v>
      </c>
      <c r="Y406">
        <v>0</v>
      </c>
      <c r="Z406">
        <v>0.42207460000000002</v>
      </c>
      <c r="AA406">
        <v>26.669329999999999</v>
      </c>
      <c r="AB406">
        <v>0</v>
      </c>
      <c r="AC406">
        <v>0</v>
      </c>
      <c r="AD406">
        <v>0.41622880000000001</v>
      </c>
      <c r="AE406">
        <v>26.247689999999999</v>
      </c>
      <c r="AF406">
        <v>0</v>
      </c>
      <c r="AG406">
        <v>0</v>
      </c>
      <c r="AH406">
        <v>0.41041080000000002</v>
      </c>
      <c r="AI406">
        <v>26.01314</v>
      </c>
      <c r="AJ406">
        <v>0</v>
      </c>
      <c r="AK406">
        <v>0</v>
      </c>
      <c r="AL406">
        <v>0.4049238</v>
      </c>
      <c r="AM406">
        <v>26.383050000000001</v>
      </c>
      <c r="AN406">
        <v>0</v>
      </c>
      <c r="AO406">
        <v>0</v>
      </c>
      <c r="AP406">
        <v>0.39993879999999998</v>
      </c>
      <c r="AQ406">
        <v>26.429569999999998</v>
      </c>
      <c r="AR406">
        <v>0</v>
      </c>
      <c r="AS406">
        <v>0</v>
      </c>
      <c r="AT406">
        <v>0.39516709999999999</v>
      </c>
      <c r="AU406">
        <v>26.314609999999998</v>
      </c>
      <c r="AV406">
        <v>0</v>
      </c>
      <c r="AW406">
        <v>0</v>
      </c>
      <c r="AX406">
        <v>0.3905767</v>
      </c>
      <c r="AY406">
        <v>26.074269999999999</v>
      </c>
      <c r="AZ406">
        <v>0</v>
      </c>
      <c r="BA406">
        <v>0</v>
      </c>
      <c r="BB406">
        <v>0.38625199999999998</v>
      </c>
      <c r="BC406">
        <v>25.697959999999998</v>
      </c>
      <c r="BD406">
        <v>0</v>
      </c>
      <c r="BE406">
        <v>0</v>
      </c>
      <c r="BF406">
        <v>0.38229170000000001</v>
      </c>
      <c r="BG406">
        <v>25.316020000000002</v>
      </c>
      <c r="BH406">
        <v>0</v>
      </c>
      <c r="BI406">
        <v>0</v>
      </c>
      <c r="BJ406">
        <v>0.3734054</v>
      </c>
      <c r="BK406">
        <v>25.104939999999999</v>
      </c>
      <c r="BL406">
        <v>0</v>
      </c>
      <c r="BM406">
        <v>0</v>
      </c>
      <c r="BN406">
        <v>0.3653148</v>
      </c>
      <c r="BO406">
        <v>25.404240000000001</v>
      </c>
      <c r="BP406">
        <v>0</v>
      </c>
      <c r="BQ406">
        <v>0</v>
      </c>
      <c r="BR406">
        <v>0.35941590000000001</v>
      </c>
      <c r="BS406">
        <v>26.032599999999999</v>
      </c>
      <c r="BT406">
        <v>0</v>
      </c>
      <c r="BU406">
        <v>0</v>
      </c>
      <c r="BV406">
        <v>0.35581069999999998</v>
      </c>
      <c r="BW406">
        <v>26.67295</v>
      </c>
      <c r="BX406">
        <v>0</v>
      </c>
      <c r="BY406">
        <v>0</v>
      </c>
      <c r="BZ406">
        <v>0.35417379999999998</v>
      </c>
      <c r="CA406">
        <v>27.013480000000001</v>
      </c>
      <c r="CB406">
        <v>0</v>
      </c>
      <c r="CC406">
        <v>0</v>
      </c>
      <c r="CD406">
        <v>0.35450789999999999</v>
      </c>
      <c r="CE406">
        <v>26.680949999999999</v>
      </c>
      <c r="CF406">
        <v>0</v>
      </c>
      <c r="CG406">
        <v>0</v>
      </c>
      <c r="CH406">
        <v>0.35671000000000003</v>
      </c>
      <c r="CI406">
        <v>26.075479999999999</v>
      </c>
      <c r="CJ406">
        <v>3.2700839999999998E-32</v>
      </c>
      <c r="CK406">
        <v>4.09968E-29</v>
      </c>
      <c r="CL406">
        <v>0.36074129999999999</v>
      </c>
      <c r="CM406">
        <v>25.47204</v>
      </c>
      <c r="CN406">
        <v>1.8098539999999999E-26</v>
      </c>
      <c r="CO406">
        <v>2.270195E-23</v>
      </c>
      <c r="CP406">
        <v>0.36664839999999999</v>
      </c>
      <c r="CQ406">
        <v>25.00488</v>
      </c>
      <c r="CR406" s="1">
        <v>5.9651549999999998E-20</v>
      </c>
      <c r="CS406" s="1">
        <v>7.4341710000000004E-17</v>
      </c>
      <c r="CT406">
        <v>0.36738199999999999</v>
      </c>
      <c r="CU406">
        <v>25.113910000000001</v>
      </c>
      <c r="CV406" s="1">
        <v>2.2537470000000001E-15</v>
      </c>
      <c r="CW406" s="1">
        <v>1.9966469999999999E-12</v>
      </c>
      <c r="CX406">
        <v>0.36840070000000003</v>
      </c>
      <c r="CY406">
        <v>25.729659999999999</v>
      </c>
      <c r="CZ406" s="1">
        <v>6.0291330000000003E-12</v>
      </c>
      <c r="DA406" s="1">
        <v>4.6483919999999997E-9</v>
      </c>
      <c r="DB406">
        <v>0.36984519999999999</v>
      </c>
      <c r="DC406">
        <v>26.155290000000001</v>
      </c>
      <c r="DD406" s="1">
        <v>3.0760769999999999E-9</v>
      </c>
      <c r="DE406" s="1">
        <v>2.3062060000000002E-6</v>
      </c>
      <c r="DF406">
        <v>0.371674</v>
      </c>
      <c r="DG406">
        <v>26.342639999999999</v>
      </c>
      <c r="DH406" s="1">
        <v>4.9977880000000003E-7</v>
      </c>
      <c r="DI406" s="1">
        <v>3.7799159999999998E-4</v>
      </c>
      <c r="DJ406">
        <v>0.37438080000000001</v>
      </c>
      <c r="DK406">
        <v>25.947289999999999</v>
      </c>
      <c r="DL406" s="1">
        <v>3.3304840000000003E-5</v>
      </c>
      <c r="DM406" s="1">
        <v>2.5768650000000001E-2</v>
      </c>
      <c r="DN406">
        <v>0.3776523</v>
      </c>
      <c r="DO406">
        <v>25.253959999999999</v>
      </c>
      <c r="DP406" s="1">
        <v>1.051728E-3</v>
      </c>
      <c r="DQ406" s="1">
        <v>0.83926190000000001</v>
      </c>
      <c r="DR406">
        <v>0.38100970000000001</v>
      </c>
      <c r="DS406">
        <v>24.59451</v>
      </c>
      <c r="DT406" s="1">
        <v>1.7850709999999999E-2</v>
      </c>
      <c r="DU406" s="1">
        <v>14.77868</v>
      </c>
      <c r="DV406">
        <v>0.38461649999999997</v>
      </c>
      <c r="DW406">
        <v>24.102969999999999</v>
      </c>
      <c r="DX406" s="1">
        <v>0.1775446</v>
      </c>
      <c r="DY406" s="1">
        <v>153.0864</v>
      </c>
      <c r="DZ406">
        <v>0.38865169999999999</v>
      </c>
      <c r="EA406">
        <v>24.155049999999999</v>
      </c>
      <c r="EB406" s="1">
        <v>1.1040970000000001</v>
      </c>
      <c r="EC406">
        <v>994.39319999999998</v>
      </c>
      <c r="ED406">
        <v>0.39309660000000002</v>
      </c>
      <c r="EE406">
        <v>24.515239999999999</v>
      </c>
      <c r="EF406" s="1">
        <v>4.5414529999999997</v>
      </c>
      <c r="EG406">
        <v>4280.6949999999997</v>
      </c>
      <c r="EH406">
        <v>0.398142</v>
      </c>
      <c r="EI406">
        <v>24.971060000000001</v>
      </c>
      <c r="EJ406" s="1">
        <v>12.973750000000001</v>
      </c>
      <c r="EK406">
        <v>12808.05</v>
      </c>
      <c r="EL406">
        <v>0.4039044</v>
      </c>
      <c r="EM406">
        <v>25.190729999999999</v>
      </c>
      <c r="EN406">
        <v>26.93882</v>
      </c>
      <c r="EO406">
        <v>27848.91</v>
      </c>
      <c r="EP406">
        <v>0.41050989999999998</v>
      </c>
      <c r="EQ406">
        <v>24.829799999999999</v>
      </c>
      <c r="ER406">
        <v>42.382289999999998</v>
      </c>
      <c r="ES406">
        <v>45842.07</v>
      </c>
      <c r="ET406">
        <v>0.41788550000000002</v>
      </c>
      <c r="EU406">
        <v>24.109269999999999</v>
      </c>
      <c r="EV406">
        <v>52.429720000000003</v>
      </c>
      <c r="EW406">
        <v>59258.98</v>
      </c>
      <c r="EX406">
        <v>0.42611339999999998</v>
      </c>
      <c r="EY406">
        <v>23.471879999999999</v>
      </c>
      <c r="EZ406">
        <v>52.546889999999998</v>
      </c>
      <c r="FA406">
        <v>62084.07</v>
      </c>
      <c r="FB406">
        <v>0.43559429999999999</v>
      </c>
      <c r="FC406">
        <v>23.199020000000001</v>
      </c>
      <c r="FD406">
        <v>44.15802</v>
      </c>
      <c r="FE406">
        <v>54211.46</v>
      </c>
      <c r="FF406">
        <v>0.44626949999999999</v>
      </c>
      <c r="FG406">
        <v>23.955919999999999</v>
      </c>
      <c r="FH406">
        <v>31.63007</v>
      </c>
      <c r="FI406">
        <v>40275.35</v>
      </c>
      <c r="FJ406">
        <v>0.45823160000000002</v>
      </c>
      <c r="FK406">
        <v>24.765080000000001</v>
      </c>
      <c r="FL406">
        <v>19.857769999999999</v>
      </c>
      <c r="FM406">
        <v>25812.11</v>
      </c>
      <c r="FN406">
        <v>0.4716109</v>
      </c>
      <c r="FO406">
        <v>25.268730000000001</v>
      </c>
      <c r="FP406">
        <v>11.10952</v>
      </c>
      <c r="FQ406">
        <v>14628.78</v>
      </c>
      <c r="FR406">
        <v>0.47212720000000002</v>
      </c>
      <c r="FS406">
        <v>25.12462</v>
      </c>
      <c r="FT406">
        <v>5.6747820000000004</v>
      </c>
      <c r="FU406">
        <v>7524.692</v>
      </c>
      <c r="FV406">
        <v>0.47049770000000002</v>
      </c>
      <c r="FW406">
        <v>24.618929999999999</v>
      </c>
      <c r="FX406">
        <v>2.7104170000000001</v>
      </c>
      <c r="FY406">
        <v>3592.3069999999998</v>
      </c>
      <c r="FZ406">
        <v>0.46897759999999999</v>
      </c>
      <c r="GA406">
        <v>23.951560000000001</v>
      </c>
      <c r="GB406">
        <v>1.2383390000000001</v>
      </c>
      <c r="GC406">
        <v>1623.567</v>
      </c>
      <c r="GD406">
        <v>0.46743459999999998</v>
      </c>
      <c r="GE406">
        <v>23.39049</v>
      </c>
      <c r="GF406">
        <v>0.56010199999999999</v>
      </c>
      <c r="GG406">
        <v>715.7867</v>
      </c>
      <c r="GH406">
        <v>0.46601019999999999</v>
      </c>
      <c r="GI406">
        <v>23.268460000000001</v>
      </c>
      <c r="GJ406">
        <v>0.2658508</v>
      </c>
      <c r="GK406">
        <v>324.10070000000002</v>
      </c>
      <c r="GL406">
        <v>0.4645688</v>
      </c>
      <c r="GM406">
        <v>24.196960000000001</v>
      </c>
      <c r="GN406">
        <v>0.14301359999999999</v>
      </c>
      <c r="GO406">
        <v>162.48310000000001</v>
      </c>
      <c r="GP406">
        <v>0.46342489999999997</v>
      </c>
      <c r="GQ406">
        <v>25.256170000000001</v>
      </c>
      <c r="GR406">
        <v>9.2277700000000004E-2</v>
      </c>
      <c r="GS406">
        <v>96.778850000000006</v>
      </c>
      <c r="GT406">
        <v>0.46187410000000001</v>
      </c>
      <c r="GU406">
        <v>26.159790000000001</v>
      </c>
      <c r="GV406">
        <v>7.0503440000000001E-2</v>
      </c>
      <c r="GW406">
        <v>69.159890000000004</v>
      </c>
      <c r="GX406">
        <v>0.46046890000000001</v>
      </c>
      <c r="GY406">
        <v>26.717639999999999</v>
      </c>
      <c r="GZ406">
        <v>5.964597E-2</v>
      </c>
      <c r="HA406">
        <v>55.867910000000002</v>
      </c>
      <c r="HB406">
        <v>0.45940110000000001</v>
      </c>
      <c r="HC406">
        <v>26.49756</v>
      </c>
      <c r="HD406">
        <v>5.2740599999999999E-2</v>
      </c>
      <c r="HE406">
        <v>47.693390000000001</v>
      </c>
      <c r="HF406">
        <v>0.45892040000000001</v>
      </c>
      <c r="HG406">
        <v>25.71932</v>
      </c>
      <c r="HH406" s="1">
        <v>4.7565379999999997E-2</v>
      </c>
      <c r="HI406">
        <v>41.815809999999999</v>
      </c>
      <c r="HJ406">
        <v>0.45833180000000001</v>
      </c>
      <c r="HK406">
        <v>25.136559999999999</v>
      </c>
      <c r="HL406" s="1">
        <v>4.3313379999999999E-2</v>
      </c>
      <c r="HM406">
        <v>37.737659999999998</v>
      </c>
      <c r="HN406">
        <v>0.45743070000000002</v>
      </c>
      <c r="HO406">
        <v>25.036159999999999</v>
      </c>
      <c r="HP406" s="1">
        <v>3.9472420000000001E-2</v>
      </c>
      <c r="HQ406">
        <v>34.215719999999997</v>
      </c>
      <c r="HR406">
        <v>0.4560708</v>
      </c>
      <c r="HS406">
        <v>25.884340000000002</v>
      </c>
      <c r="HT406" s="1">
        <v>3.580324E-2</v>
      </c>
      <c r="HU406">
        <v>30.917850000000001</v>
      </c>
      <c r="HV406">
        <v>0.45513419999999999</v>
      </c>
      <c r="HW406">
        <v>27.097329999999999</v>
      </c>
      <c r="HX406" s="1">
        <v>3.2400999999999999E-2</v>
      </c>
      <c r="HY406">
        <v>27.85979</v>
      </c>
      <c r="HZ406">
        <v>0.45419890000000002</v>
      </c>
      <c r="IA406">
        <v>28.057369999999999</v>
      </c>
      <c r="IB406" s="1">
        <v>2.925869E-2</v>
      </c>
      <c r="IC406">
        <v>25.017800000000001</v>
      </c>
      <c r="ID406">
        <v>0.45374379999999997</v>
      </c>
      <c r="IE406">
        <v>28.554379999999998</v>
      </c>
      <c r="IF406" s="1">
        <v>2.6379039999999999E-2</v>
      </c>
      <c r="IG406">
        <v>22.41573</v>
      </c>
      <c r="IH406">
        <v>0.45289610000000002</v>
      </c>
      <c r="II406">
        <v>28.141680000000001</v>
      </c>
      <c r="IJ406" s="1">
        <v>2.3757790000000001E-2</v>
      </c>
      <c r="IK406">
        <v>20.051960000000001</v>
      </c>
      <c r="IL406">
        <v>0.45293060000000002</v>
      </c>
      <c r="IM406">
        <v>27.097709999999999</v>
      </c>
      <c r="IN406" s="1">
        <v>2.1301190000000001E-2</v>
      </c>
      <c r="IO406">
        <v>17.833819999999999</v>
      </c>
      <c r="IP406">
        <v>0.4533585</v>
      </c>
      <c r="IQ406">
        <v>26.183060000000001</v>
      </c>
      <c r="IR406" s="1">
        <v>1.913579E-2</v>
      </c>
      <c r="IS406">
        <v>15.86462</v>
      </c>
      <c r="IT406">
        <v>0.45401390000000003</v>
      </c>
      <c r="IU406">
        <v>25.78143</v>
      </c>
      <c r="IV406" s="1">
        <v>1.722313E-2</v>
      </c>
      <c r="IW406">
        <v>14.13392</v>
      </c>
      <c r="IX406">
        <v>0.45549630000000002</v>
      </c>
      <c r="IY406">
        <v>26.226859999999999</v>
      </c>
      <c r="IZ406" s="1">
        <v>1.549917E-2</v>
      </c>
      <c r="JA406">
        <v>12.572150000000001</v>
      </c>
      <c r="JB406">
        <v>0.45708720000000003</v>
      </c>
      <c r="JC406">
        <v>26.655000000000001</v>
      </c>
      <c r="JD406" s="1">
        <v>1.3991200000000001E-2</v>
      </c>
      <c r="JE406">
        <v>11.20645</v>
      </c>
      <c r="JF406">
        <v>0.4590439</v>
      </c>
      <c r="JG406">
        <v>27.036919999999999</v>
      </c>
      <c r="JH406" s="1">
        <v>1.265407E-2</v>
      </c>
      <c r="JI406">
        <v>10.046390000000001</v>
      </c>
      <c r="JJ406">
        <v>0.46079579999999998</v>
      </c>
      <c r="JK406">
        <v>26.880210000000002</v>
      </c>
      <c r="JL406" s="1">
        <v>1.1433810000000001E-2</v>
      </c>
      <c r="JM406">
        <v>9.0393319999999999</v>
      </c>
      <c r="JN406">
        <v>0.46260180000000001</v>
      </c>
      <c r="JO406">
        <v>26.57695</v>
      </c>
      <c r="JP406" s="1">
        <v>1.0306030000000001E-2</v>
      </c>
      <c r="JQ406">
        <v>8.1160969999999999</v>
      </c>
      <c r="JR406">
        <v>0.46390599999999999</v>
      </c>
      <c r="JS406">
        <v>26.41977</v>
      </c>
      <c r="JT406" s="1">
        <v>9.2485959999999996E-3</v>
      </c>
      <c r="JU406">
        <v>7.2591890000000001</v>
      </c>
      <c r="JV406">
        <v>0.46600849999999999</v>
      </c>
      <c r="JW406">
        <v>26.41676</v>
      </c>
      <c r="JX406" s="1">
        <v>8.2623739999999994E-3</v>
      </c>
      <c r="JY406">
        <v>6.4621880000000003</v>
      </c>
      <c r="JZ406">
        <v>0.4682077</v>
      </c>
      <c r="KA406">
        <v>26.414010000000001</v>
      </c>
      <c r="KB406" s="1">
        <v>7.3181330000000001E-3</v>
      </c>
      <c r="KC406">
        <v>5.6957089999999999</v>
      </c>
      <c r="KD406">
        <v>0.47056920000000002</v>
      </c>
      <c r="KE406">
        <v>27.195920000000001</v>
      </c>
      <c r="KF406" s="1">
        <v>6.4290179999999999E-3</v>
      </c>
      <c r="KG406">
        <v>4.9802470000000003</v>
      </c>
      <c r="KH406">
        <v>0.4730336</v>
      </c>
      <c r="KI406">
        <v>27.624120000000001</v>
      </c>
      <c r="KJ406" s="1">
        <v>5.567837E-3</v>
      </c>
      <c r="KK406">
        <v>4.2942289999999996</v>
      </c>
      <c r="KL406">
        <v>0.4753889</v>
      </c>
      <c r="KM406">
        <v>27.892019999999999</v>
      </c>
      <c r="KN406" s="1">
        <v>4.7302480000000003E-3</v>
      </c>
      <c r="KO406">
        <v>3.6358410000000001</v>
      </c>
      <c r="KP406">
        <v>0.47774430000000001</v>
      </c>
      <c r="KQ406">
        <v>28.000139999999998</v>
      </c>
      <c r="KR406" s="1">
        <v>3.9260349999999996E-3</v>
      </c>
      <c r="KS406">
        <v>3.0088180000000002</v>
      </c>
      <c r="KT406">
        <v>0.48115970000000002</v>
      </c>
      <c r="KU406">
        <v>27.598210000000002</v>
      </c>
      <c r="KV406" s="1">
        <v>3.1696879999999999E-3</v>
      </c>
      <c r="KW406">
        <v>2.417932</v>
      </c>
      <c r="KX406">
        <v>0.48388599999999998</v>
      </c>
      <c r="KY406">
        <v>27.07827</v>
      </c>
      <c r="KZ406">
        <v>2.5284140000000001E-3</v>
      </c>
      <c r="LA406">
        <v>1.918363</v>
      </c>
      <c r="LB406">
        <v>0.48619370000000001</v>
      </c>
      <c r="LC406">
        <v>26.680319999999998</v>
      </c>
      <c r="LD406" s="1">
        <v>2.0069839999999999E-3</v>
      </c>
      <c r="LE406">
        <v>1.5140929999999999</v>
      </c>
      <c r="LF406">
        <v>0.48819600000000002</v>
      </c>
      <c r="LG406">
        <v>26.60529</v>
      </c>
      <c r="LH406" s="1">
        <v>1.607802E-3</v>
      </c>
      <c r="LI406">
        <v>1.204477</v>
      </c>
      <c r="LJ406">
        <v>0.49000529999999998</v>
      </c>
      <c r="LK406">
        <v>27.514800000000001</v>
      </c>
      <c r="LL406" s="1">
        <v>1.3193549999999999E-3</v>
      </c>
      <c r="LM406">
        <v>0.98024230000000001</v>
      </c>
      <c r="LN406">
        <v>0.49163459999999998</v>
      </c>
      <c r="LO406">
        <v>28.146190000000001</v>
      </c>
      <c r="LP406" s="1">
        <v>1.1197799999999999E-3</v>
      </c>
      <c r="LQ406">
        <v>0.8247139</v>
      </c>
      <c r="LR406">
        <v>0.49309619999999998</v>
      </c>
      <c r="LS406">
        <v>28.420809999999999</v>
      </c>
      <c r="LT406" s="1">
        <v>9.8416270000000004E-4</v>
      </c>
      <c r="LU406">
        <v>0.7189335</v>
      </c>
      <c r="LV406">
        <v>0.49440279999999998</v>
      </c>
      <c r="LW406">
        <v>28.770409999999998</v>
      </c>
      <c r="LX406" s="1">
        <v>8.9057890000000003E-4</v>
      </c>
      <c r="LY406">
        <v>0.64614059999999995</v>
      </c>
      <c r="LZ406">
        <v>0.49559599999999998</v>
      </c>
      <c r="MA406">
        <v>28.598569999999999</v>
      </c>
      <c r="MB406" s="1">
        <v>8.2305979999999996E-4</v>
      </c>
      <c r="MC406">
        <v>0.59381229999999996</v>
      </c>
      <c r="MD406">
        <v>0.4969305</v>
      </c>
      <c r="ME406">
        <v>27.88936</v>
      </c>
      <c r="MF406" s="1">
        <v>7.7160749999999995E-4</v>
      </c>
      <c r="MG406">
        <v>0.55391029999999997</v>
      </c>
      <c r="MH406">
        <v>0.49813059999999998</v>
      </c>
      <c r="MI406">
        <v>27.269739999999999</v>
      </c>
      <c r="MJ406" s="1">
        <v>7.2925319999999998E-4</v>
      </c>
      <c r="MK406">
        <v>0.5213546</v>
      </c>
      <c r="ML406">
        <v>0.49922949999999999</v>
      </c>
      <c r="MM406">
        <v>27.255700000000001</v>
      </c>
      <c r="MN406" s="1">
        <v>6.9257749999999995E-4</v>
      </c>
      <c r="MO406">
        <v>0.49336999999999998</v>
      </c>
      <c r="MP406">
        <v>0.50035269999999998</v>
      </c>
      <c r="MQ406">
        <v>28.2682</v>
      </c>
      <c r="MR406" s="1">
        <v>6.5971940000000005E-4</v>
      </c>
      <c r="MS406">
        <v>0.46831810000000001</v>
      </c>
      <c r="MT406">
        <v>0.50141069999999999</v>
      </c>
      <c r="MU406">
        <v>29.19632</v>
      </c>
      <c r="MV406" s="1">
        <v>6.2953019999999996E-4</v>
      </c>
      <c r="MW406">
        <v>0.44534220000000002</v>
      </c>
      <c r="MX406">
        <v>0.50242160000000002</v>
      </c>
      <c r="MY406">
        <v>29.523669999999999</v>
      </c>
      <c r="MZ406" s="1">
        <v>6.0132960000000004E-4</v>
      </c>
      <c r="NA406">
        <v>0.42404789999999998</v>
      </c>
      <c r="NB406">
        <v>0.50345059999999997</v>
      </c>
      <c r="NC406">
        <v>29.540929999999999</v>
      </c>
      <c r="ND406" s="1">
        <v>5.7491219999999997E-4</v>
      </c>
      <c r="NE406">
        <v>0.40412809999999999</v>
      </c>
      <c r="NF406">
        <v>0.50439109999999998</v>
      </c>
      <c r="NG406">
        <v>28.939229999999998</v>
      </c>
      <c r="NH406" s="1">
        <v>5.5006059999999999E-4</v>
      </c>
      <c r="NI406">
        <v>0.38543640000000001</v>
      </c>
      <c r="NJ406">
        <v>0.50539880000000004</v>
      </c>
      <c r="NK406">
        <v>28.195550000000001</v>
      </c>
      <c r="NL406" s="1">
        <v>5.2661790000000004E-4</v>
      </c>
      <c r="NM406">
        <v>0.36781540000000001</v>
      </c>
      <c r="NN406">
        <v>0.50639250000000002</v>
      </c>
      <c r="NO406">
        <v>27.667739999999998</v>
      </c>
      <c r="NP406" s="1">
        <v>5.0390910000000001E-4</v>
      </c>
      <c r="NQ406">
        <v>0.3508424</v>
      </c>
      <c r="NR406">
        <v>0.50739319999999999</v>
      </c>
      <c r="NS406">
        <v>27.39528</v>
      </c>
      <c r="NT406" s="1">
        <v>4.823505E-4</v>
      </c>
      <c r="NU406">
        <v>0.3347078</v>
      </c>
      <c r="NV406">
        <v>0.50828019999999996</v>
      </c>
      <c r="NW406">
        <v>27.611899999999999</v>
      </c>
      <c r="NX406" s="1">
        <v>4.6226680000000002E-4</v>
      </c>
      <c r="NY406">
        <v>0.31970419999999999</v>
      </c>
      <c r="NZ406">
        <v>0.50908679999999995</v>
      </c>
      <c r="OA406">
        <v>28.223389999999998</v>
      </c>
      <c r="OB406" s="1">
        <v>4.433253E-4</v>
      </c>
      <c r="OC406">
        <v>0.30567060000000001</v>
      </c>
      <c r="OD406">
        <v>0.51001030000000003</v>
      </c>
      <c r="OE406">
        <v>28.25892</v>
      </c>
      <c r="OF406" s="1">
        <v>4.2512840000000001E-4</v>
      </c>
      <c r="OG406">
        <v>0.2920199</v>
      </c>
      <c r="OH406">
        <v>0.51088639999999996</v>
      </c>
      <c r="OI406">
        <v>27.984839999999998</v>
      </c>
      <c r="OJ406" s="1">
        <v>4.0643120000000003E-4</v>
      </c>
      <c r="OK406">
        <v>0.27834360000000002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0.26495930000000001</v>
      </c>
      <c r="G407">
        <v>27.964400000000001</v>
      </c>
      <c r="H407">
        <v>0</v>
      </c>
      <c r="I407">
        <v>0</v>
      </c>
      <c r="J407">
        <v>0.26526379999999999</v>
      </c>
      <c r="K407">
        <v>28.1234</v>
      </c>
      <c r="L407">
        <v>0</v>
      </c>
      <c r="M407">
        <v>0</v>
      </c>
      <c r="N407">
        <v>0.26547860000000001</v>
      </c>
      <c r="O407">
        <v>28.390470000000001</v>
      </c>
      <c r="P407">
        <v>0</v>
      </c>
      <c r="Q407">
        <v>0</v>
      </c>
      <c r="R407">
        <v>0.26576290000000002</v>
      </c>
      <c r="S407">
        <v>28.033719999999999</v>
      </c>
      <c r="T407">
        <v>0</v>
      </c>
      <c r="U407">
        <v>0</v>
      </c>
      <c r="V407">
        <v>0.26625080000000001</v>
      </c>
      <c r="W407">
        <v>27.43646</v>
      </c>
      <c r="X407">
        <v>0</v>
      </c>
      <c r="Y407">
        <v>0</v>
      </c>
      <c r="Z407">
        <v>0.2664089</v>
      </c>
      <c r="AA407">
        <v>26.84179</v>
      </c>
      <c r="AB407">
        <v>0</v>
      </c>
      <c r="AC407">
        <v>0</v>
      </c>
      <c r="AD407">
        <v>0.26634770000000002</v>
      </c>
      <c r="AE407">
        <v>26.3919</v>
      </c>
      <c r="AF407">
        <v>0</v>
      </c>
      <c r="AG407">
        <v>0</v>
      </c>
      <c r="AH407">
        <v>0.26605659999999998</v>
      </c>
      <c r="AI407">
        <v>26.13289</v>
      </c>
      <c r="AJ407">
        <v>0</v>
      </c>
      <c r="AK407">
        <v>0</v>
      </c>
      <c r="AL407">
        <v>0.26576339999999998</v>
      </c>
      <c r="AM407">
        <v>26.484649999999998</v>
      </c>
      <c r="AN407">
        <v>0</v>
      </c>
      <c r="AO407">
        <v>0</v>
      </c>
      <c r="AP407">
        <v>0.26548080000000002</v>
      </c>
      <c r="AQ407">
        <v>26.531079999999999</v>
      </c>
      <c r="AR407">
        <v>0</v>
      </c>
      <c r="AS407">
        <v>0</v>
      </c>
      <c r="AT407">
        <v>0.2651076</v>
      </c>
      <c r="AU407">
        <v>26.441310000000001</v>
      </c>
      <c r="AV407">
        <v>0</v>
      </c>
      <c r="AW407">
        <v>0</v>
      </c>
      <c r="AX407">
        <v>0.26460420000000001</v>
      </c>
      <c r="AY407">
        <v>26.208320000000001</v>
      </c>
      <c r="AZ407">
        <v>0</v>
      </c>
      <c r="BA407">
        <v>0</v>
      </c>
      <c r="BB407">
        <v>0.26397799999999999</v>
      </c>
      <c r="BC407">
        <v>25.837350000000001</v>
      </c>
      <c r="BD407">
        <v>0</v>
      </c>
      <c r="BE407">
        <v>0</v>
      </c>
      <c r="BF407">
        <v>0.26321850000000002</v>
      </c>
      <c r="BG407">
        <v>25.446370000000002</v>
      </c>
      <c r="BH407">
        <v>0</v>
      </c>
      <c r="BI407">
        <v>0</v>
      </c>
      <c r="BJ407">
        <v>0.2623817</v>
      </c>
      <c r="BK407">
        <v>25.221039999999999</v>
      </c>
      <c r="BL407">
        <v>0</v>
      </c>
      <c r="BM407">
        <v>0</v>
      </c>
      <c r="BN407">
        <v>0.26150970000000001</v>
      </c>
      <c r="BO407">
        <v>25.48836</v>
      </c>
      <c r="BP407">
        <v>0</v>
      </c>
      <c r="BQ407">
        <v>0</v>
      </c>
      <c r="BR407">
        <v>0.26057010000000003</v>
      </c>
      <c r="BS407">
        <v>26.097940000000001</v>
      </c>
      <c r="BT407">
        <v>0</v>
      </c>
      <c r="BU407">
        <v>0</v>
      </c>
      <c r="BV407">
        <v>0.25960709999999998</v>
      </c>
      <c r="BW407">
        <v>26.731670000000001</v>
      </c>
      <c r="BX407">
        <v>0</v>
      </c>
      <c r="BY407">
        <v>0</v>
      </c>
      <c r="BZ407">
        <v>0.25862390000000002</v>
      </c>
      <c r="CA407">
        <v>27.084879999999998</v>
      </c>
      <c r="CB407">
        <v>0</v>
      </c>
      <c r="CC407">
        <v>0</v>
      </c>
      <c r="CD407">
        <v>0.25762859999999999</v>
      </c>
      <c r="CE407">
        <v>26.773070000000001</v>
      </c>
      <c r="CF407">
        <v>0</v>
      </c>
      <c r="CG407">
        <v>0</v>
      </c>
      <c r="CH407">
        <v>0.25663160000000002</v>
      </c>
      <c r="CI407">
        <v>26.181899999999999</v>
      </c>
      <c r="CJ407">
        <v>4.8485219999999999E-33</v>
      </c>
      <c r="CK407">
        <v>3.0309050000000001E-30</v>
      </c>
      <c r="CL407">
        <v>0.25569940000000002</v>
      </c>
      <c r="CM407">
        <v>25.578420000000001</v>
      </c>
      <c r="CN407">
        <v>3.4541050000000003E-27</v>
      </c>
      <c r="CO407">
        <v>1.8528150000000001E-24</v>
      </c>
      <c r="CP407">
        <v>0.2547603</v>
      </c>
      <c r="CQ407">
        <v>25.08727</v>
      </c>
      <c r="CR407" s="1">
        <v>9.6114400000000001E-21</v>
      </c>
      <c r="CS407" s="1">
        <v>6.0512510000000003E-18</v>
      </c>
      <c r="CT407">
        <v>0.25383600000000001</v>
      </c>
      <c r="CU407">
        <v>25.159199999999998</v>
      </c>
      <c r="CV407" s="1">
        <v>3.719977E-16</v>
      </c>
      <c r="CW407" s="1">
        <v>2.3507410000000002E-13</v>
      </c>
      <c r="CX407">
        <v>0.25293139999999997</v>
      </c>
      <c r="CY407">
        <v>25.730930000000001</v>
      </c>
      <c r="CZ407" s="1">
        <v>1.278213E-12</v>
      </c>
      <c r="DA407" s="1">
        <v>7.4363659999999998E-10</v>
      </c>
      <c r="DB407">
        <v>0.25198789999999999</v>
      </c>
      <c r="DC407">
        <v>26.147680000000001</v>
      </c>
      <c r="DD407" s="1">
        <v>8.0696319999999996E-10</v>
      </c>
      <c r="DE407" s="1">
        <v>4.5134130000000002E-7</v>
      </c>
      <c r="DF407">
        <v>0.25106879999999998</v>
      </c>
      <c r="DG407">
        <v>26.35951</v>
      </c>
      <c r="DH407" s="1">
        <v>1.5453609999999999E-7</v>
      </c>
      <c r="DI407" s="1">
        <v>8.5912729999999997E-5</v>
      </c>
      <c r="DJ407">
        <v>0.25033689999999997</v>
      </c>
      <c r="DK407">
        <v>25.987030000000001</v>
      </c>
      <c r="DL407" s="1">
        <v>1.188896E-5</v>
      </c>
      <c r="DM407" s="1">
        <v>6.6364909999999996E-3</v>
      </c>
      <c r="DN407">
        <v>0.2499284</v>
      </c>
      <c r="DO407">
        <v>25.33671</v>
      </c>
      <c r="DP407" s="1">
        <v>4.2794110000000002E-4</v>
      </c>
      <c r="DQ407" s="1">
        <v>0.24082609999999999</v>
      </c>
      <c r="DR407">
        <v>0.24944</v>
      </c>
      <c r="DS407">
        <v>24.65362</v>
      </c>
      <c r="DT407" s="1">
        <v>8.1819700000000002E-3</v>
      </c>
      <c r="DU407" s="1">
        <v>4.6596130000000002</v>
      </c>
      <c r="DV407">
        <v>0.2489365</v>
      </c>
      <c r="DW407">
        <v>24.121780000000001</v>
      </c>
      <c r="DX407" s="1">
        <v>9.1159980000000002E-2</v>
      </c>
      <c r="DY407" s="1">
        <v>52.608130000000003</v>
      </c>
      <c r="DZ407">
        <v>0.24841350000000001</v>
      </c>
      <c r="EA407">
        <v>24.15381</v>
      </c>
      <c r="EB407" s="1">
        <v>0.63194760000000005</v>
      </c>
      <c r="EC407" s="1">
        <v>370.00670000000002</v>
      </c>
      <c r="ED407">
        <v>0.24789939999999999</v>
      </c>
      <c r="EE407">
        <v>24.492000000000001</v>
      </c>
      <c r="EF407" s="1">
        <v>2.887035</v>
      </c>
      <c r="EG407">
        <v>1715.5260000000001</v>
      </c>
      <c r="EH407">
        <v>0.2473755</v>
      </c>
      <c r="EI407">
        <v>24.94492</v>
      </c>
      <c r="EJ407" s="1">
        <v>9.1253320000000002</v>
      </c>
      <c r="EK407">
        <v>5502.1670000000004</v>
      </c>
      <c r="EL407">
        <v>0.24702170000000001</v>
      </c>
      <c r="EM407">
        <v>25.180579999999999</v>
      </c>
      <c r="EN407">
        <v>20.878150000000002</v>
      </c>
      <c r="EO407">
        <v>12761.31</v>
      </c>
      <c r="EP407">
        <v>0.24671000000000001</v>
      </c>
      <c r="EQ407">
        <v>24.848400000000002</v>
      </c>
      <c r="ER407">
        <v>36.033850000000001</v>
      </c>
      <c r="ES407">
        <v>22310.89</v>
      </c>
      <c r="ET407">
        <v>0.24636430000000001</v>
      </c>
      <c r="EU407">
        <v>24.145160000000001</v>
      </c>
      <c r="EV407">
        <v>48.638849999999998</v>
      </c>
      <c r="EW407">
        <v>30489.86</v>
      </c>
      <c r="EX407">
        <v>0.2460775</v>
      </c>
      <c r="EY407">
        <v>23.49567</v>
      </c>
      <c r="EZ407">
        <v>53.062240000000003</v>
      </c>
      <c r="FA407">
        <v>33647.71</v>
      </c>
      <c r="FB407">
        <v>0.24599670000000001</v>
      </c>
      <c r="FC407">
        <v>23.198879999999999</v>
      </c>
      <c r="FD407">
        <v>48.173029999999997</v>
      </c>
      <c r="FE407">
        <v>30825.68</v>
      </c>
      <c r="FF407">
        <v>0.2468938</v>
      </c>
      <c r="FG407">
        <v>23.921800000000001</v>
      </c>
      <c r="FH407">
        <v>37.205570000000002</v>
      </c>
      <c r="FI407">
        <v>23970.49</v>
      </c>
      <c r="FJ407">
        <v>0.25191019999999997</v>
      </c>
      <c r="FK407">
        <v>24.703569999999999</v>
      </c>
      <c r="FL407">
        <v>25.00393</v>
      </c>
      <c r="FM407">
        <v>16095.23</v>
      </c>
      <c r="FN407">
        <v>0.25749749999999999</v>
      </c>
      <c r="FO407">
        <v>25.235389999999999</v>
      </c>
      <c r="FP407">
        <v>14.835419999999999</v>
      </c>
      <c r="FQ407">
        <v>9527.2810000000009</v>
      </c>
      <c r="FR407">
        <v>0.26395659999999999</v>
      </c>
      <c r="FS407">
        <v>25.163360000000001</v>
      </c>
      <c r="FT407">
        <v>7.9125629999999996</v>
      </c>
      <c r="FU407">
        <v>5053.5450000000001</v>
      </c>
      <c r="FV407">
        <v>0.27078760000000002</v>
      </c>
      <c r="FW407">
        <v>24.669180000000001</v>
      </c>
      <c r="FX407">
        <v>3.8960919999999999</v>
      </c>
      <c r="FY407">
        <v>2469.944</v>
      </c>
      <c r="FZ407">
        <v>0.27815040000000002</v>
      </c>
      <c r="GA407">
        <v>23.99549</v>
      </c>
      <c r="GB407">
        <v>1.809318</v>
      </c>
      <c r="GC407">
        <v>1136.4490000000001</v>
      </c>
      <c r="GD407">
        <v>0.28613810000000001</v>
      </c>
      <c r="GE407">
        <v>23.412109999999998</v>
      </c>
      <c r="GF407">
        <v>0.81479539999999995</v>
      </c>
      <c r="GG407">
        <v>505.51080000000002</v>
      </c>
      <c r="GH407">
        <v>0.29482989999999998</v>
      </c>
      <c r="GI407">
        <v>23.276869999999999</v>
      </c>
      <c r="GJ407">
        <v>0.37323050000000002</v>
      </c>
      <c r="GK407">
        <v>226.7456</v>
      </c>
      <c r="GL407">
        <v>0.3041664</v>
      </c>
      <c r="GM407">
        <v>24.181139999999999</v>
      </c>
      <c r="GN407">
        <v>0.18649309999999999</v>
      </c>
      <c r="GO407">
        <v>109.5545</v>
      </c>
      <c r="GP407">
        <v>0.31481769999999998</v>
      </c>
      <c r="GQ407">
        <v>25.190709999999999</v>
      </c>
      <c r="GR407">
        <v>0.1098351</v>
      </c>
      <c r="GS407">
        <v>61.901969999999999</v>
      </c>
      <c r="GT407">
        <v>0.32650950000000001</v>
      </c>
      <c r="GU407">
        <v>26.099129999999999</v>
      </c>
      <c r="GV407">
        <v>7.8044710000000003E-2</v>
      </c>
      <c r="GW407">
        <v>42.197389999999999</v>
      </c>
      <c r="GX407">
        <v>0.33953549999999999</v>
      </c>
      <c r="GY407">
        <v>26.72916</v>
      </c>
      <c r="GZ407">
        <v>6.3597749999999995E-2</v>
      </c>
      <c r="HA407">
        <v>33.147869999999998</v>
      </c>
      <c r="HB407">
        <v>0.35453289999999998</v>
      </c>
      <c r="HC407">
        <v>26.566020000000002</v>
      </c>
      <c r="HD407">
        <v>5.5379699999999997E-2</v>
      </c>
      <c r="HE407">
        <v>27.897880000000001</v>
      </c>
      <c r="HF407">
        <v>0.36709560000000002</v>
      </c>
      <c r="HG407">
        <v>25.763919999999999</v>
      </c>
      <c r="HH407" s="1">
        <v>4.9424830000000003E-2</v>
      </c>
      <c r="HI407">
        <v>24.194649999999999</v>
      </c>
      <c r="HJ407">
        <v>0.37007509999999999</v>
      </c>
      <c r="HK407">
        <v>25.12706</v>
      </c>
      <c r="HL407">
        <v>4.4758989999999998E-2</v>
      </c>
      <c r="HM407">
        <v>21.515280000000001</v>
      </c>
      <c r="HN407">
        <v>0.37298750000000003</v>
      </c>
      <c r="HO407">
        <v>24.959219999999998</v>
      </c>
      <c r="HP407" s="1">
        <v>4.079414E-2</v>
      </c>
      <c r="HQ407">
        <v>19.290199999999999</v>
      </c>
      <c r="HR407">
        <v>0.37569269999999999</v>
      </c>
      <c r="HS407">
        <v>25.75676</v>
      </c>
      <c r="HT407" s="1">
        <v>3.7030229999999997E-2</v>
      </c>
      <c r="HU407">
        <v>17.239820000000002</v>
      </c>
      <c r="HV407">
        <v>0.3787489</v>
      </c>
      <c r="HW407">
        <v>26.940639999999998</v>
      </c>
      <c r="HX407" s="1">
        <v>3.3527660000000001E-2</v>
      </c>
      <c r="HY407">
        <v>15.34895</v>
      </c>
      <c r="HZ407">
        <v>0.38270870000000001</v>
      </c>
      <c r="IA407">
        <v>27.92839</v>
      </c>
      <c r="IB407" s="1">
        <v>3.0286469999999999E-2</v>
      </c>
      <c r="IC407">
        <v>13.59502</v>
      </c>
      <c r="ID407">
        <v>0.38710909999999998</v>
      </c>
      <c r="IE407">
        <v>28.501850000000001</v>
      </c>
      <c r="IF407" s="1">
        <v>2.7318450000000001E-2</v>
      </c>
      <c r="IG407">
        <v>12.00428</v>
      </c>
      <c r="IH407">
        <v>0.39206170000000001</v>
      </c>
      <c r="II407">
        <v>28.06982</v>
      </c>
      <c r="IJ407" s="1">
        <v>2.457544E-2</v>
      </c>
      <c r="IK407">
        <v>10.660209999999999</v>
      </c>
      <c r="IL407">
        <v>0.39769900000000002</v>
      </c>
      <c r="IM407">
        <v>27.057970000000001</v>
      </c>
      <c r="IN407" s="1">
        <v>2.203973E-2</v>
      </c>
      <c r="IO407">
        <v>9.5036520000000007</v>
      </c>
      <c r="IP407">
        <v>0.4042463</v>
      </c>
      <c r="IQ407">
        <v>26.110299999999999</v>
      </c>
      <c r="IR407" s="1">
        <v>1.978858E-2</v>
      </c>
      <c r="IS407">
        <v>8.4684240000000006</v>
      </c>
      <c r="IT407">
        <v>0.41114719999999999</v>
      </c>
      <c r="IU407">
        <v>25.634340000000002</v>
      </c>
      <c r="IV407" s="1">
        <v>1.7802470000000001E-2</v>
      </c>
      <c r="IW407">
        <v>7.5587559999999998</v>
      </c>
      <c r="IX407">
        <v>0.41875040000000002</v>
      </c>
      <c r="IY407">
        <v>26.037780000000001</v>
      </c>
      <c r="IZ407" s="1">
        <v>1.601439E-2</v>
      </c>
      <c r="JA407">
        <v>6.7397020000000003</v>
      </c>
      <c r="JB407">
        <v>0.42695129999999998</v>
      </c>
      <c r="JC407">
        <v>26.438230000000001</v>
      </c>
      <c r="JD407" s="1">
        <v>1.4437419999999999E-2</v>
      </c>
      <c r="JE407">
        <v>6.0152999999999999</v>
      </c>
      <c r="JF407">
        <v>0.43136859999999999</v>
      </c>
      <c r="JG407">
        <v>26.852150000000002</v>
      </c>
      <c r="JH407" s="1">
        <v>1.302906E-2</v>
      </c>
      <c r="JI407">
        <v>5.3950760000000004</v>
      </c>
      <c r="JJ407">
        <v>0.43334820000000002</v>
      </c>
      <c r="JK407">
        <v>26.739270000000001</v>
      </c>
      <c r="JL407" s="1">
        <v>1.177248E-2</v>
      </c>
      <c r="JM407">
        <v>4.8578010000000003</v>
      </c>
      <c r="JN407">
        <v>0.43535220000000002</v>
      </c>
      <c r="JO407">
        <v>26.46829</v>
      </c>
      <c r="JP407" s="1">
        <v>1.061846E-2</v>
      </c>
      <c r="JQ407">
        <v>4.3672909999999998</v>
      </c>
      <c r="JR407">
        <v>0.43723709999999999</v>
      </c>
      <c r="JS407">
        <v>26.296620000000001</v>
      </c>
      <c r="JT407" s="1">
        <v>9.5371880000000003E-3</v>
      </c>
      <c r="JU407">
        <v>3.910847</v>
      </c>
      <c r="JV407">
        <v>0.4391256</v>
      </c>
      <c r="JW407">
        <v>26.27918</v>
      </c>
      <c r="JX407" s="1">
        <v>8.5293420000000005E-3</v>
      </c>
      <c r="JY407">
        <v>3.487152</v>
      </c>
      <c r="JZ407">
        <v>0.441911</v>
      </c>
      <c r="KA407">
        <v>26.258890000000001</v>
      </c>
      <c r="KB407" s="1">
        <v>7.566934E-3</v>
      </c>
      <c r="KC407">
        <v>3.0794060000000001</v>
      </c>
      <c r="KD407">
        <v>0.44496200000000002</v>
      </c>
      <c r="KE407">
        <v>27.02308</v>
      </c>
      <c r="KF407" s="1">
        <v>6.6642740000000004E-3</v>
      </c>
      <c r="KG407">
        <v>2.6980919999999999</v>
      </c>
      <c r="KH407">
        <v>0.44824930000000002</v>
      </c>
      <c r="KI407">
        <v>27.45439</v>
      </c>
      <c r="KJ407" s="1">
        <v>5.7942860000000001E-3</v>
      </c>
      <c r="KK407">
        <v>2.3340179999999999</v>
      </c>
      <c r="KL407">
        <v>0.45131090000000001</v>
      </c>
      <c r="KM407">
        <v>27.758849999999999</v>
      </c>
      <c r="KN407" s="1">
        <v>4.9472270000000002E-3</v>
      </c>
      <c r="KO407">
        <v>1.9845060000000001</v>
      </c>
      <c r="KP407">
        <v>0.45451849999999999</v>
      </c>
      <c r="KQ407">
        <v>27.8916</v>
      </c>
      <c r="KR407" s="1">
        <v>4.1318409999999998E-3</v>
      </c>
      <c r="KS407">
        <v>1.6503589999999999</v>
      </c>
      <c r="KT407">
        <v>0.45822990000000002</v>
      </c>
      <c r="KU407">
        <v>27.540990000000001</v>
      </c>
      <c r="KV407" s="1">
        <v>3.3561929999999999E-3</v>
      </c>
      <c r="KW407">
        <v>1.3339160000000001</v>
      </c>
      <c r="KX407">
        <v>0.46155269999999998</v>
      </c>
      <c r="KY407">
        <v>27.00873</v>
      </c>
      <c r="KZ407" s="1">
        <v>2.6831429999999998E-3</v>
      </c>
      <c r="LA407">
        <v>1.060603</v>
      </c>
      <c r="LB407">
        <v>0.4645126</v>
      </c>
      <c r="LC407">
        <v>26.605440000000002</v>
      </c>
      <c r="LD407" s="1">
        <v>2.1297199999999999E-3</v>
      </c>
      <c r="LE407">
        <v>0.83737969999999995</v>
      </c>
      <c r="LF407">
        <v>0.46723379999999998</v>
      </c>
      <c r="LG407">
        <v>26.52617</v>
      </c>
      <c r="LH407" s="1">
        <v>1.699791E-3</v>
      </c>
      <c r="LI407">
        <v>0.66446819999999995</v>
      </c>
      <c r="LJ407">
        <v>0.46973769999999998</v>
      </c>
      <c r="LK407">
        <v>27.441929999999999</v>
      </c>
      <c r="LL407" s="1">
        <v>1.3844949999999999E-3</v>
      </c>
      <c r="LM407">
        <v>0.53779460000000001</v>
      </c>
      <c r="LN407">
        <v>0.47209519999999999</v>
      </c>
      <c r="LO407">
        <v>28.10097</v>
      </c>
      <c r="LP407" s="1">
        <v>1.1644960000000001E-3</v>
      </c>
      <c r="LQ407">
        <v>0.44932610000000001</v>
      </c>
      <c r="LR407">
        <v>0.47435670000000002</v>
      </c>
      <c r="LS407">
        <v>28.42229</v>
      </c>
      <c r="LT407" s="1">
        <v>1.014715E-3</v>
      </c>
      <c r="LU407">
        <v>0.38903799999999999</v>
      </c>
      <c r="LV407">
        <v>0.47640529999999998</v>
      </c>
      <c r="LW407">
        <v>28.794619999999998</v>
      </c>
      <c r="LX407" s="1">
        <v>9.1191959999999996E-4</v>
      </c>
      <c r="LY407">
        <v>0.34770459999999997</v>
      </c>
      <c r="LZ407">
        <v>0.478439</v>
      </c>
      <c r="MA407">
        <v>28.610440000000001</v>
      </c>
      <c r="MB407" s="1">
        <v>8.3879389999999999E-4</v>
      </c>
      <c r="MC407">
        <v>0.3182625</v>
      </c>
      <c r="MD407">
        <v>0.48046990000000001</v>
      </c>
      <c r="ME407">
        <v>27.892969999999998</v>
      </c>
      <c r="MF407" s="1">
        <v>7.8391639999999998E-4</v>
      </c>
      <c r="MG407">
        <v>0.29612339999999998</v>
      </c>
      <c r="MH407">
        <v>0.48247699999999999</v>
      </c>
      <c r="MI407">
        <v>27.244969999999999</v>
      </c>
      <c r="MJ407" s="1">
        <v>7.3962159999999997E-4</v>
      </c>
      <c r="MK407">
        <v>0.27829029999999999</v>
      </c>
      <c r="ML407">
        <v>0.4843732</v>
      </c>
      <c r="MM407">
        <v>27.193940000000001</v>
      </c>
      <c r="MN407" s="1">
        <v>7.0165370000000002E-4</v>
      </c>
      <c r="MO407">
        <v>0.26307799999999998</v>
      </c>
      <c r="MP407">
        <v>0.48638819999999999</v>
      </c>
      <c r="MQ407">
        <v>28.193829999999998</v>
      </c>
      <c r="MR407" s="1">
        <v>6.6794960000000003E-4</v>
      </c>
      <c r="MS407">
        <v>0.24953220000000001</v>
      </c>
      <c r="MT407">
        <v>0.48839009999999999</v>
      </c>
      <c r="MU407">
        <v>29.151509999999998</v>
      </c>
      <c r="MV407" s="1">
        <v>6.3713910000000003E-4</v>
      </c>
      <c r="MW407">
        <v>0.2371615</v>
      </c>
      <c r="MX407">
        <v>0.4903592</v>
      </c>
      <c r="MY407">
        <v>29.524180000000001</v>
      </c>
      <c r="MZ407" s="1">
        <v>6.0843550000000001E-4</v>
      </c>
      <c r="NA407">
        <v>0.2257217</v>
      </c>
      <c r="NB407">
        <v>0.49230299999999999</v>
      </c>
      <c r="NC407">
        <v>29.564520000000002</v>
      </c>
      <c r="ND407" s="1">
        <v>5.8156229999999998E-4</v>
      </c>
      <c r="NE407">
        <v>0.21503700000000001</v>
      </c>
      <c r="NF407">
        <v>0.4942878</v>
      </c>
      <c r="NG407">
        <v>28.94736</v>
      </c>
      <c r="NH407" s="1">
        <v>5.5627550000000002E-4</v>
      </c>
      <c r="NI407">
        <v>0.20500280000000001</v>
      </c>
      <c r="NJ407">
        <v>0.4963456</v>
      </c>
      <c r="NK407">
        <v>28.183779999999999</v>
      </c>
      <c r="NL407" s="1">
        <v>5.3254500000000005E-4</v>
      </c>
      <c r="NM407">
        <v>0.1955846</v>
      </c>
      <c r="NN407">
        <v>0.49845699999999998</v>
      </c>
      <c r="NO407">
        <v>27.630880000000001</v>
      </c>
      <c r="NP407" s="1">
        <v>5.0966740000000003E-4</v>
      </c>
      <c r="NQ407">
        <v>0.1865338</v>
      </c>
      <c r="NR407">
        <v>0.50062459999999998</v>
      </c>
      <c r="NS407">
        <v>27.324909999999999</v>
      </c>
      <c r="NT407" s="1">
        <v>4.8776830000000002E-4</v>
      </c>
      <c r="NU407">
        <v>0.1778786</v>
      </c>
      <c r="NV407">
        <v>0.50263690000000005</v>
      </c>
      <c r="NW407">
        <v>27.5166</v>
      </c>
      <c r="NX407" s="1">
        <v>4.671473E-4</v>
      </c>
      <c r="NY407">
        <v>0.1697804</v>
      </c>
      <c r="NZ407">
        <v>0.50483630000000002</v>
      </c>
      <c r="OA407">
        <v>28.15194</v>
      </c>
      <c r="OB407" s="1">
        <v>4.479272E-4</v>
      </c>
      <c r="OC407">
        <v>0.16223360000000001</v>
      </c>
      <c r="OD407">
        <v>0.50755779999999995</v>
      </c>
      <c r="OE407">
        <v>28.225280000000001</v>
      </c>
      <c r="OF407" s="1">
        <v>4.296425E-4</v>
      </c>
      <c r="OG407">
        <v>0.15494939999999999</v>
      </c>
      <c r="OH407">
        <v>0.51016680000000003</v>
      </c>
      <c r="OI407">
        <v>27.993079999999999</v>
      </c>
      <c r="OJ407" s="1">
        <v>4.1122199999999999E-4</v>
      </c>
      <c r="OK407">
        <v>0.1477424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0.32353539999999997</v>
      </c>
      <c r="G408">
        <v>27.9893</v>
      </c>
      <c r="H408">
        <v>0</v>
      </c>
      <c r="I408">
        <v>0</v>
      </c>
      <c r="J408">
        <v>0.32423570000000002</v>
      </c>
      <c r="K408">
        <v>28.152509999999999</v>
      </c>
      <c r="L408">
        <v>0</v>
      </c>
      <c r="M408">
        <v>0</v>
      </c>
      <c r="N408">
        <v>0.324822</v>
      </c>
      <c r="O408">
        <v>28.442260000000001</v>
      </c>
      <c r="P408">
        <v>0</v>
      </c>
      <c r="Q408">
        <v>0</v>
      </c>
      <c r="R408">
        <v>0.32550020000000002</v>
      </c>
      <c r="S408">
        <v>28.104040000000001</v>
      </c>
      <c r="T408">
        <v>0</v>
      </c>
      <c r="U408">
        <v>0</v>
      </c>
      <c r="V408">
        <v>0.32644570000000001</v>
      </c>
      <c r="W408">
        <v>27.537109999999998</v>
      </c>
      <c r="X408">
        <v>0</v>
      </c>
      <c r="Y408">
        <v>0</v>
      </c>
      <c r="Z408">
        <v>0.32708169999999998</v>
      </c>
      <c r="AA408">
        <v>26.934190000000001</v>
      </c>
      <c r="AB408">
        <v>0</v>
      </c>
      <c r="AC408">
        <v>0</v>
      </c>
      <c r="AD408">
        <v>0.3273047</v>
      </c>
      <c r="AE408">
        <v>26.470780000000001</v>
      </c>
      <c r="AF408">
        <v>0</v>
      </c>
      <c r="AG408">
        <v>0</v>
      </c>
      <c r="AH408">
        <v>0.32729970000000003</v>
      </c>
      <c r="AI408">
        <v>26.19858</v>
      </c>
      <c r="AJ408">
        <v>0</v>
      </c>
      <c r="AK408">
        <v>0</v>
      </c>
      <c r="AL408">
        <v>0.32725130000000002</v>
      </c>
      <c r="AM408">
        <v>26.54081</v>
      </c>
      <c r="AN408">
        <v>0</v>
      </c>
      <c r="AO408">
        <v>0</v>
      </c>
      <c r="AP408">
        <v>0.32723289999999999</v>
      </c>
      <c r="AQ408">
        <v>26.584900000000001</v>
      </c>
      <c r="AR408">
        <v>0</v>
      </c>
      <c r="AS408">
        <v>0</v>
      </c>
      <c r="AT408">
        <v>0.32706160000000001</v>
      </c>
      <c r="AU408">
        <v>26.50647</v>
      </c>
      <c r="AV408">
        <v>0</v>
      </c>
      <c r="AW408">
        <v>0</v>
      </c>
      <c r="AX408">
        <v>0.32673039999999998</v>
      </c>
      <c r="AY408">
        <v>26.279399999999999</v>
      </c>
      <c r="AZ408">
        <v>0</v>
      </c>
      <c r="BA408">
        <v>0</v>
      </c>
      <c r="BB408">
        <v>0.32622990000000002</v>
      </c>
      <c r="BC408">
        <v>25.910550000000001</v>
      </c>
      <c r="BD408">
        <v>0</v>
      </c>
      <c r="BE408">
        <v>0</v>
      </c>
      <c r="BF408">
        <v>0.32555689999999998</v>
      </c>
      <c r="BG408">
        <v>25.515080000000001</v>
      </c>
      <c r="BH408">
        <v>0</v>
      </c>
      <c r="BI408">
        <v>0</v>
      </c>
      <c r="BJ408">
        <v>0.32476949999999999</v>
      </c>
      <c r="BK408">
        <v>25.28669</v>
      </c>
      <c r="BL408">
        <v>0</v>
      </c>
      <c r="BM408">
        <v>0</v>
      </c>
      <c r="BN408">
        <v>0.32389250000000003</v>
      </c>
      <c r="BO408">
        <v>25.535969999999999</v>
      </c>
      <c r="BP408">
        <v>0</v>
      </c>
      <c r="BQ408">
        <v>0</v>
      </c>
      <c r="BR408">
        <v>0.3229166</v>
      </c>
      <c r="BS408">
        <v>26.132660000000001</v>
      </c>
      <c r="BT408">
        <v>0</v>
      </c>
      <c r="BU408">
        <v>0</v>
      </c>
      <c r="BV408">
        <v>0.32185989999999998</v>
      </c>
      <c r="BW408">
        <v>26.76052</v>
      </c>
      <c r="BX408">
        <v>0</v>
      </c>
      <c r="BY408">
        <v>0</v>
      </c>
      <c r="BZ408">
        <v>0.3207738</v>
      </c>
      <c r="CA408">
        <v>27.11835</v>
      </c>
      <c r="CB408">
        <v>0</v>
      </c>
      <c r="CC408">
        <v>0</v>
      </c>
      <c r="CD408">
        <v>0.31960529999999998</v>
      </c>
      <c r="CE408">
        <v>26.815999999999999</v>
      </c>
      <c r="CF408">
        <v>0</v>
      </c>
      <c r="CG408">
        <v>0</v>
      </c>
      <c r="CH408">
        <v>0.31842690000000001</v>
      </c>
      <c r="CI408">
        <v>26.23086</v>
      </c>
      <c r="CJ408">
        <v>1.6614080000000002E-33</v>
      </c>
      <c r="CK408">
        <v>1.1107680000000001E-30</v>
      </c>
      <c r="CL408">
        <v>0.31725170000000003</v>
      </c>
      <c r="CM408">
        <v>25.626380000000001</v>
      </c>
      <c r="CN408">
        <v>9.2510910000000009E-28</v>
      </c>
      <c r="CO408">
        <v>6.2207310000000003E-25</v>
      </c>
      <c r="CP408">
        <v>0.31608059999999999</v>
      </c>
      <c r="CQ408">
        <v>25.12388</v>
      </c>
      <c r="CR408" s="1">
        <v>3.8199340000000001E-21</v>
      </c>
      <c r="CS408" s="1">
        <v>2.571535E-18</v>
      </c>
      <c r="CT408">
        <v>0.31488139999999998</v>
      </c>
      <c r="CU408">
        <v>25.18169</v>
      </c>
      <c r="CV408" s="1">
        <v>1.769271E-16</v>
      </c>
      <c r="CW408" s="1">
        <v>1.156644E-13</v>
      </c>
      <c r="CX408">
        <v>0.31366559999999999</v>
      </c>
      <c r="CY408">
        <v>25.728719999999999</v>
      </c>
      <c r="CZ408" s="1">
        <v>7.2823659999999999E-13</v>
      </c>
      <c r="DA408" s="1">
        <v>4.2943870000000002E-10</v>
      </c>
      <c r="DB408">
        <v>0.31239810000000001</v>
      </c>
      <c r="DC408">
        <v>26.138390000000001</v>
      </c>
      <c r="DD408" s="1">
        <v>4.9802360000000001E-10</v>
      </c>
      <c r="DE408" s="1">
        <v>2.8917009999999998E-7</v>
      </c>
      <c r="DF408">
        <v>0.31114639999999999</v>
      </c>
      <c r="DG408">
        <v>26.359490000000001</v>
      </c>
      <c r="DH408" s="1">
        <v>1.017119E-7</v>
      </c>
      <c r="DI408" s="1">
        <v>5.9513679999999998E-5</v>
      </c>
      <c r="DJ408">
        <v>0.31002829999999998</v>
      </c>
      <c r="DK408">
        <v>25.996639999999999</v>
      </c>
      <c r="DL408" s="1">
        <v>8.2765290000000005E-6</v>
      </c>
      <c r="DM408" s="1">
        <v>4.9072370000000001E-3</v>
      </c>
      <c r="DN408">
        <v>0.30929099999999998</v>
      </c>
      <c r="DO408">
        <v>25.370010000000001</v>
      </c>
      <c r="DP408" s="1">
        <v>3.1353899999999999E-4</v>
      </c>
      <c r="DQ408" s="1">
        <v>0.18857070000000001</v>
      </c>
      <c r="DR408">
        <v>0.30850939999999999</v>
      </c>
      <c r="DS408">
        <v>24.679079999999999</v>
      </c>
      <c r="DT408" s="1">
        <v>6.274717E-3</v>
      </c>
      <c r="DU408" s="1">
        <v>3.8337780000000001</v>
      </c>
      <c r="DV408">
        <v>0.30768859999999998</v>
      </c>
      <c r="DW408">
        <v>24.12527</v>
      </c>
      <c r="DX408" s="1">
        <v>7.2937909999999995E-2</v>
      </c>
      <c r="DY408" s="1">
        <v>45.266030000000001</v>
      </c>
      <c r="DZ408">
        <v>0.30682300000000001</v>
      </c>
      <c r="EA408">
        <v>24.148019999999999</v>
      </c>
      <c r="EB408" s="1">
        <v>0.5259798</v>
      </c>
      <c r="EC408" s="1">
        <v>331.59089999999998</v>
      </c>
      <c r="ED408">
        <v>0.30589529999999998</v>
      </c>
      <c r="EE408">
        <v>24.473880000000001</v>
      </c>
      <c r="EF408" s="1">
        <v>2.4932189999999999</v>
      </c>
      <c r="EG408">
        <v>1595.7660000000001</v>
      </c>
      <c r="EH408">
        <v>0.30487940000000002</v>
      </c>
      <c r="EI408">
        <v>24.92295</v>
      </c>
      <c r="EJ408" s="1">
        <v>8.1563149999999993</v>
      </c>
      <c r="EK408">
        <v>5295.1880000000001</v>
      </c>
      <c r="EL408">
        <v>0.30407400000000001</v>
      </c>
      <c r="EM408">
        <v>25.167439999999999</v>
      </c>
      <c r="EN408">
        <v>19.264399999999998</v>
      </c>
      <c r="EO408">
        <v>12664.75</v>
      </c>
      <c r="EP408">
        <v>0.3032861</v>
      </c>
      <c r="EQ408">
        <v>24.849599999999999</v>
      </c>
      <c r="ER408">
        <v>34.24239</v>
      </c>
      <c r="ES408">
        <v>22730.93</v>
      </c>
      <c r="ET408">
        <v>0.30242720000000001</v>
      </c>
      <c r="EU408">
        <v>24.156780000000001</v>
      </c>
      <c r="EV408">
        <v>47.465820000000001</v>
      </c>
      <c r="EW408">
        <v>31759.75</v>
      </c>
      <c r="EX408">
        <v>0.3015659</v>
      </c>
      <c r="EY408">
        <v>23.502490000000002</v>
      </c>
      <c r="EZ408">
        <v>53.070729999999998</v>
      </c>
      <c r="FA408">
        <v>35738.07</v>
      </c>
      <c r="FB408">
        <v>0.30101539999999999</v>
      </c>
      <c r="FC408">
        <v>23.19434</v>
      </c>
      <c r="FD408">
        <v>49.236289999999997</v>
      </c>
      <c r="FE408">
        <v>33273.29</v>
      </c>
      <c r="FF408">
        <v>0.30027880000000001</v>
      </c>
      <c r="FG408">
        <v>23.88157</v>
      </c>
      <c r="FH408">
        <v>38.776420000000002</v>
      </c>
      <c r="FI408">
        <v>26268.9</v>
      </c>
      <c r="FJ408">
        <v>0.2995738</v>
      </c>
      <c r="FK408">
        <v>24.651769999999999</v>
      </c>
      <c r="FL408">
        <v>26.562550000000002</v>
      </c>
      <c r="FM408">
        <v>18025.52</v>
      </c>
      <c r="FN408">
        <v>0.29893760000000003</v>
      </c>
      <c r="FO408">
        <v>25.195350000000001</v>
      </c>
      <c r="FP408">
        <v>16.034960000000002</v>
      </c>
      <c r="FQ408">
        <v>10884.61</v>
      </c>
      <c r="FR408">
        <v>0.29884339999999998</v>
      </c>
      <c r="FS408">
        <v>25.159690000000001</v>
      </c>
      <c r="FT408">
        <v>8.6822470000000003</v>
      </c>
      <c r="FU408">
        <v>5879.1629999999996</v>
      </c>
      <c r="FV408">
        <v>0.29864780000000002</v>
      </c>
      <c r="FW408">
        <v>24.669160000000002</v>
      </c>
      <c r="FX408">
        <v>4.3244790000000002</v>
      </c>
      <c r="FY408">
        <v>2917.1489999999999</v>
      </c>
      <c r="FZ408">
        <v>0.2984967</v>
      </c>
      <c r="GA408">
        <v>23.995450000000002</v>
      </c>
      <c r="GB408">
        <v>2.02569</v>
      </c>
      <c r="GC408">
        <v>1359.4780000000001</v>
      </c>
      <c r="GD408">
        <v>0.29835489999999998</v>
      </c>
      <c r="GE408">
        <v>23.406970000000001</v>
      </c>
      <c r="GF408">
        <v>0.91584960000000004</v>
      </c>
      <c r="GG408">
        <v>610.40629999999999</v>
      </c>
      <c r="GH408">
        <v>0.30027949999999998</v>
      </c>
      <c r="GI408">
        <v>23.264479999999999</v>
      </c>
      <c r="GJ408">
        <v>0.41785949999999999</v>
      </c>
      <c r="GK408">
        <v>274.73520000000002</v>
      </c>
      <c r="GL408">
        <v>0.30464609999999998</v>
      </c>
      <c r="GM408">
        <v>24.15005</v>
      </c>
      <c r="GN408">
        <v>0.2051963</v>
      </c>
      <c r="GO408">
        <v>131.84950000000001</v>
      </c>
      <c r="GP408">
        <v>0.30976049999999999</v>
      </c>
      <c r="GQ408">
        <v>25.127400000000002</v>
      </c>
      <c r="GR408">
        <v>0.11759360000000001</v>
      </c>
      <c r="GS408">
        <v>73.826049999999995</v>
      </c>
      <c r="GT408">
        <v>0.3150905</v>
      </c>
      <c r="GU408">
        <v>26.034459999999999</v>
      </c>
      <c r="GV408">
        <v>8.1452689999999994E-2</v>
      </c>
      <c r="GW408">
        <v>50.117370000000001</v>
      </c>
      <c r="GX408">
        <v>0.32074780000000003</v>
      </c>
      <c r="GY408">
        <v>26.70149</v>
      </c>
      <c r="GZ408">
        <v>6.537954E-2</v>
      </c>
      <c r="HA408">
        <v>39.548340000000003</v>
      </c>
      <c r="HB408">
        <v>0.3273335</v>
      </c>
      <c r="HC408">
        <v>26.56597</v>
      </c>
      <c r="HD408">
        <v>5.657098E-2</v>
      </c>
      <c r="HE408">
        <v>33.698509999999999</v>
      </c>
      <c r="HF408">
        <v>0.3340708</v>
      </c>
      <c r="HG408">
        <v>25.79318</v>
      </c>
      <c r="HH408" s="1">
        <v>5.0337420000000001E-2</v>
      </c>
      <c r="HI408">
        <v>29.604479999999999</v>
      </c>
      <c r="HJ408">
        <v>0.34115709999999999</v>
      </c>
      <c r="HK408">
        <v>25.122579999999999</v>
      </c>
      <c r="HL408" s="1">
        <v>4.5456959999999998E-2</v>
      </c>
      <c r="HM408">
        <v>26.37659</v>
      </c>
      <c r="HN408">
        <v>0.3485183</v>
      </c>
      <c r="HO408">
        <v>24.91761</v>
      </c>
      <c r="HP408" s="1">
        <v>4.1417229999999999E-2</v>
      </c>
      <c r="HQ408">
        <v>23.742940000000001</v>
      </c>
      <c r="HR408">
        <v>0.35617349999999998</v>
      </c>
      <c r="HS408">
        <v>25.678820000000002</v>
      </c>
      <c r="HT408" s="1">
        <v>3.7606649999999998E-2</v>
      </c>
      <c r="HU408">
        <v>21.319559999999999</v>
      </c>
      <c r="HV408">
        <v>0.36484870000000003</v>
      </c>
      <c r="HW408">
        <v>26.84111</v>
      </c>
      <c r="HX408" s="1">
        <v>3.4066449999999998E-2</v>
      </c>
      <c r="HY408">
        <v>19.081969999999998</v>
      </c>
      <c r="HZ408">
        <v>0.37519449999999999</v>
      </c>
      <c r="IA408">
        <v>27.84056</v>
      </c>
      <c r="IB408" s="1">
        <v>3.077881E-2</v>
      </c>
      <c r="IC408">
        <v>16.994800000000001</v>
      </c>
      <c r="ID408">
        <v>0.38687690000000002</v>
      </c>
      <c r="IE408">
        <v>28.455580000000001</v>
      </c>
      <c r="IF408" s="1">
        <v>2.7765620000000001E-2</v>
      </c>
      <c r="IG408">
        <v>15.096730000000001</v>
      </c>
      <c r="IH408">
        <v>0.39120250000000001</v>
      </c>
      <c r="II408">
        <v>28.02224</v>
      </c>
      <c r="IJ408" s="1">
        <v>2.4933629999999998E-2</v>
      </c>
      <c r="IK408">
        <v>13.485300000000001</v>
      </c>
      <c r="IL408">
        <v>0.39066610000000002</v>
      </c>
      <c r="IM408">
        <v>27.032720000000001</v>
      </c>
      <c r="IN408">
        <v>2.2369239999999999E-2</v>
      </c>
      <c r="IO408">
        <v>12.127280000000001</v>
      </c>
      <c r="IP408">
        <v>0.3906965</v>
      </c>
      <c r="IQ408">
        <v>26.07498</v>
      </c>
      <c r="IR408" s="1">
        <v>2.008513E-2</v>
      </c>
      <c r="IS408">
        <v>10.9015</v>
      </c>
      <c r="IT408">
        <v>0.39070630000000001</v>
      </c>
      <c r="IU408">
        <v>25.549790000000002</v>
      </c>
      <c r="IV408" s="1">
        <v>1.8067300000000001E-2</v>
      </c>
      <c r="IW408">
        <v>9.8167779999999993</v>
      </c>
      <c r="IX408">
        <v>0.39116960000000001</v>
      </c>
      <c r="IY408">
        <v>25.91874</v>
      </c>
      <c r="IZ408" s="1">
        <v>1.6254500000000002E-2</v>
      </c>
      <c r="JA408">
        <v>8.8336740000000002</v>
      </c>
      <c r="JB408">
        <v>0.39209240000000001</v>
      </c>
      <c r="JC408">
        <v>26.308530000000001</v>
      </c>
      <c r="JD408" s="1">
        <v>1.4648420000000001E-2</v>
      </c>
      <c r="JE408">
        <v>7.9510300000000003</v>
      </c>
      <c r="JF408">
        <v>0.39293470000000003</v>
      </c>
      <c r="JG408">
        <v>26.745719999999999</v>
      </c>
      <c r="JH408" s="1">
        <v>1.32111E-2</v>
      </c>
      <c r="JI408">
        <v>7.1652570000000004</v>
      </c>
      <c r="JJ408">
        <v>0.3938757</v>
      </c>
      <c r="JK408">
        <v>26.664280000000002</v>
      </c>
      <c r="JL408" s="1">
        <v>1.193634E-2</v>
      </c>
      <c r="JM408">
        <v>6.4666069999999998</v>
      </c>
      <c r="JN408">
        <v>0.39482489999999998</v>
      </c>
      <c r="JO408">
        <v>26.406949999999998</v>
      </c>
      <c r="JP408" s="1">
        <v>1.0768979999999999E-2</v>
      </c>
      <c r="JQ408">
        <v>5.8287259999999996</v>
      </c>
      <c r="JR408">
        <v>0.39577990000000002</v>
      </c>
      <c r="JS408">
        <v>26.23357</v>
      </c>
      <c r="JT408" s="1">
        <v>9.6780400000000006E-3</v>
      </c>
      <c r="JU408">
        <v>5.2336559999999999</v>
      </c>
      <c r="JV408">
        <v>0.39672180000000001</v>
      </c>
      <c r="JW408">
        <v>26.196349999999999</v>
      </c>
      <c r="JX408" s="1">
        <v>8.6618210000000001E-3</v>
      </c>
      <c r="JY408">
        <v>4.6798190000000002</v>
      </c>
      <c r="JZ408">
        <v>0.3982677</v>
      </c>
      <c r="KA408">
        <v>26.168240000000001</v>
      </c>
      <c r="KB408" s="1">
        <v>7.6914699999999997E-3</v>
      </c>
      <c r="KC408">
        <v>4.1469189999999996</v>
      </c>
      <c r="KD408">
        <v>0.40021630000000002</v>
      </c>
      <c r="KE408">
        <v>26.90832</v>
      </c>
      <c r="KF408" s="1">
        <v>6.7821699999999997E-3</v>
      </c>
      <c r="KG408">
        <v>3.6454390000000001</v>
      </c>
      <c r="KH408">
        <v>0.40216000000000002</v>
      </c>
      <c r="KI408">
        <v>27.353829999999999</v>
      </c>
      <c r="KJ408" s="1">
        <v>5.906695E-3</v>
      </c>
      <c r="KK408">
        <v>3.1663290000000002</v>
      </c>
      <c r="KL408">
        <v>0.40391579999999999</v>
      </c>
      <c r="KM408">
        <v>27.673960000000001</v>
      </c>
      <c r="KN408" s="1">
        <v>5.0551729999999996E-3</v>
      </c>
      <c r="KO408">
        <v>2.7042190000000002</v>
      </c>
      <c r="KP408">
        <v>0.40594229999999998</v>
      </c>
      <c r="KQ408">
        <v>27.826840000000001</v>
      </c>
      <c r="KR408" s="1">
        <v>4.2354009999999997E-3</v>
      </c>
      <c r="KS408">
        <v>2.2602699999999998</v>
      </c>
      <c r="KT408">
        <v>0.40819030000000001</v>
      </c>
      <c r="KU408">
        <v>27.52007</v>
      </c>
      <c r="KV408" s="1">
        <v>3.4513249999999999E-3</v>
      </c>
      <c r="KW408">
        <v>1.8371900000000001</v>
      </c>
      <c r="KX408">
        <v>0.41030420000000001</v>
      </c>
      <c r="KY408">
        <v>26.979030000000002</v>
      </c>
      <c r="KZ408" s="1">
        <v>2.7625979999999998E-3</v>
      </c>
      <c r="LA408">
        <v>1.465401</v>
      </c>
      <c r="LB408">
        <v>0.4122247</v>
      </c>
      <c r="LC408">
        <v>26.571770000000001</v>
      </c>
      <c r="LD408" s="1">
        <v>2.19331E-3</v>
      </c>
      <c r="LE408">
        <v>1.1593599999999999</v>
      </c>
      <c r="LF408">
        <v>0.41393869999999999</v>
      </c>
      <c r="LG408">
        <v>26.475629999999999</v>
      </c>
      <c r="LH408" s="1">
        <v>1.7478509999999999E-3</v>
      </c>
      <c r="LI408">
        <v>0.92023120000000003</v>
      </c>
      <c r="LJ408">
        <v>0.4155721</v>
      </c>
      <c r="LK408">
        <v>27.38477</v>
      </c>
      <c r="LL408" s="1">
        <v>1.419008E-3</v>
      </c>
      <c r="LM408">
        <v>0.74367490000000003</v>
      </c>
      <c r="LN408">
        <v>0.41705829999999999</v>
      </c>
      <c r="LO408">
        <v>28.06955</v>
      </c>
      <c r="LP408" s="1">
        <v>1.1883379999999999E-3</v>
      </c>
      <c r="LQ408">
        <v>0.61971089999999995</v>
      </c>
      <c r="LR408">
        <v>0.41844619999999999</v>
      </c>
      <c r="LS408">
        <v>28.41377</v>
      </c>
      <c r="LT408" s="1">
        <v>1.0309799999999999E-3</v>
      </c>
      <c r="LU408">
        <v>0.53511520000000001</v>
      </c>
      <c r="LV408">
        <v>0.41971910000000001</v>
      </c>
      <c r="LW408">
        <v>28.794619999999998</v>
      </c>
      <c r="LX408" s="1">
        <v>9.2330829999999996E-4</v>
      </c>
      <c r="LY408">
        <v>0.4772844</v>
      </c>
      <c r="LZ408">
        <v>0.42098099999999999</v>
      </c>
      <c r="MA408">
        <v>28.63129</v>
      </c>
      <c r="MB408" s="1">
        <v>8.4717180000000003E-4</v>
      </c>
      <c r="MC408">
        <v>0.43638719999999998</v>
      </c>
      <c r="MD408">
        <v>0.4221355</v>
      </c>
      <c r="ME408">
        <v>27.903320000000001</v>
      </c>
      <c r="MF408" s="1">
        <v>7.9036880000000001E-4</v>
      </c>
      <c r="MG408">
        <v>0.40591050000000001</v>
      </c>
      <c r="MH408">
        <v>0.4233479</v>
      </c>
      <c r="MI408">
        <v>27.241990000000001</v>
      </c>
      <c r="MJ408" s="1">
        <v>7.4502520000000003E-4</v>
      </c>
      <c r="MK408">
        <v>0.38162220000000002</v>
      </c>
      <c r="ML408">
        <v>0.42447289999999999</v>
      </c>
      <c r="MM408">
        <v>27.150089999999999</v>
      </c>
      <c r="MN408" s="1">
        <v>7.0638899999999998E-4</v>
      </c>
      <c r="MO408">
        <v>0.3610275</v>
      </c>
      <c r="MP408">
        <v>0.4256895</v>
      </c>
      <c r="MQ408">
        <v>28.13156</v>
      </c>
      <c r="MR408" s="1">
        <v>6.7223909999999997E-4</v>
      </c>
      <c r="MS408">
        <v>0.34277249999999998</v>
      </c>
      <c r="MT408">
        <v>0.42684369999999999</v>
      </c>
      <c r="MU408">
        <v>29.10697</v>
      </c>
      <c r="MV408" s="1">
        <v>6.4108250000000002E-4</v>
      </c>
      <c r="MW408">
        <v>0.32615260000000001</v>
      </c>
      <c r="MX408">
        <v>0.42797010000000002</v>
      </c>
      <c r="MY408">
        <v>29.51473</v>
      </c>
      <c r="MZ408" s="1">
        <v>6.1213019999999997E-4</v>
      </c>
      <c r="NA408">
        <v>0.31082029999999999</v>
      </c>
      <c r="NB408">
        <v>0.42905729999999997</v>
      </c>
      <c r="NC408">
        <v>29.576039999999999</v>
      </c>
      <c r="ND408" s="1">
        <v>5.8502830000000002E-4</v>
      </c>
      <c r="NE408">
        <v>0.29650290000000001</v>
      </c>
      <c r="NF408">
        <v>0.43012299999999998</v>
      </c>
      <c r="NG408">
        <v>28.96519</v>
      </c>
      <c r="NH408" s="1">
        <v>5.5952710000000002E-4</v>
      </c>
      <c r="NI408">
        <v>0.28306559999999997</v>
      </c>
      <c r="NJ408">
        <v>0.43121860000000001</v>
      </c>
      <c r="NK408">
        <v>28.187740000000002</v>
      </c>
      <c r="NL408" s="1">
        <v>5.3563500000000002E-4</v>
      </c>
      <c r="NM408">
        <v>0.27047660000000001</v>
      </c>
      <c r="NN408">
        <v>0.4323708</v>
      </c>
      <c r="NO408">
        <v>27.618289999999998</v>
      </c>
      <c r="NP408" s="1">
        <v>5.1267070000000003E-4</v>
      </c>
      <c r="NQ408">
        <v>0.25839590000000001</v>
      </c>
      <c r="NR408">
        <v>0.43354019999999999</v>
      </c>
      <c r="NS408">
        <v>27.288620000000002</v>
      </c>
      <c r="NT408" s="1">
        <v>4.9059980000000004E-4</v>
      </c>
      <c r="NU408">
        <v>0.24678820000000001</v>
      </c>
      <c r="NV408">
        <v>0.43463279999999999</v>
      </c>
      <c r="NW408">
        <v>27.45309</v>
      </c>
      <c r="NX408" s="1">
        <v>4.6983339999999999E-4</v>
      </c>
      <c r="NY408">
        <v>0.2359118</v>
      </c>
      <c r="NZ408">
        <v>0.43568590000000001</v>
      </c>
      <c r="OA408">
        <v>28.10256</v>
      </c>
      <c r="OB408" s="1">
        <v>4.5046039999999999E-4</v>
      </c>
      <c r="OC408">
        <v>0.2258357</v>
      </c>
      <c r="OD408">
        <v>0.43699209999999999</v>
      </c>
      <c r="OE408">
        <v>28.197870000000002</v>
      </c>
      <c r="OF408">
        <v>4.3206499999999998E-4</v>
      </c>
      <c r="OG408">
        <v>0.21617990000000001</v>
      </c>
      <c r="OH408">
        <v>0.43826349999999997</v>
      </c>
      <c r="OI408">
        <v>28.007249999999999</v>
      </c>
      <c r="OJ408" s="1">
        <v>4.1374880000000003E-4</v>
      </c>
      <c r="OK408">
        <v>0.2066424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0.63756820000000003</v>
      </c>
      <c r="G409">
        <v>28.044180000000001</v>
      </c>
      <c r="H409">
        <v>0</v>
      </c>
      <c r="I409">
        <v>0</v>
      </c>
      <c r="J409">
        <v>0.6348895</v>
      </c>
      <c r="K409">
        <v>28.219439999999999</v>
      </c>
      <c r="L409">
        <v>0</v>
      </c>
      <c r="M409">
        <v>0</v>
      </c>
      <c r="N409">
        <v>0.63182300000000002</v>
      </c>
      <c r="O409">
        <v>28.53126</v>
      </c>
      <c r="P409">
        <v>0</v>
      </c>
      <c r="Q409">
        <v>0</v>
      </c>
      <c r="R409">
        <v>0.62962470000000004</v>
      </c>
      <c r="S409">
        <v>28.21556</v>
      </c>
      <c r="T409">
        <v>0</v>
      </c>
      <c r="U409">
        <v>0</v>
      </c>
      <c r="V409">
        <v>0.63041170000000002</v>
      </c>
      <c r="W409">
        <v>27.682259999999999</v>
      </c>
      <c r="X409">
        <v>0</v>
      </c>
      <c r="Y409">
        <v>0</v>
      </c>
      <c r="Z409">
        <v>0.63067620000000002</v>
      </c>
      <c r="AA409">
        <v>27.073180000000001</v>
      </c>
      <c r="AB409">
        <v>0</v>
      </c>
      <c r="AC409">
        <v>0</v>
      </c>
      <c r="AD409">
        <v>0.63039500000000004</v>
      </c>
      <c r="AE409">
        <v>26.595510000000001</v>
      </c>
      <c r="AF409">
        <v>0</v>
      </c>
      <c r="AG409">
        <v>0</v>
      </c>
      <c r="AH409">
        <v>0.62971319999999997</v>
      </c>
      <c r="AI409">
        <v>26.309139999999999</v>
      </c>
      <c r="AJ409">
        <v>0</v>
      </c>
      <c r="AK409">
        <v>0</v>
      </c>
      <c r="AL409">
        <v>0.62911159999999999</v>
      </c>
      <c r="AM409">
        <v>26.638670000000001</v>
      </c>
      <c r="AN409">
        <v>0</v>
      </c>
      <c r="AO409">
        <v>0</v>
      </c>
      <c r="AP409">
        <v>0.62851880000000004</v>
      </c>
      <c r="AQ409">
        <v>26.678719999999998</v>
      </c>
      <c r="AR409">
        <v>0</v>
      </c>
      <c r="AS409">
        <v>0</v>
      </c>
      <c r="AT409">
        <v>0.62770139999999996</v>
      </c>
      <c r="AU409">
        <v>26.606169999999999</v>
      </c>
      <c r="AV409">
        <v>0</v>
      </c>
      <c r="AW409">
        <v>0</v>
      </c>
      <c r="AX409">
        <v>0.62662609999999996</v>
      </c>
      <c r="AY409">
        <v>26.38364</v>
      </c>
      <c r="AZ409">
        <v>0</v>
      </c>
      <c r="BA409">
        <v>0</v>
      </c>
      <c r="BB409">
        <v>0.62529800000000002</v>
      </c>
      <c r="BC409">
        <v>26.01136</v>
      </c>
      <c r="BD409">
        <v>0</v>
      </c>
      <c r="BE409">
        <v>0</v>
      </c>
      <c r="BF409">
        <v>0.62370380000000003</v>
      </c>
      <c r="BG409">
        <v>25.607199999999999</v>
      </c>
      <c r="BH409">
        <v>0</v>
      </c>
      <c r="BI409">
        <v>0</v>
      </c>
      <c r="BJ409">
        <v>0.62202679999999999</v>
      </c>
      <c r="BK409">
        <v>25.371919999999999</v>
      </c>
      <c r="BL409">
        <v>0</v>
      </c>
      <c r="BM409">
        <v>0</v>
      </c>
      <c r="BN409">
        <v>0.62021669999999995</v>
      </c>
      <c r="BO409">
        <v>25.599460000000001</v>
      </c>
      <c r="BP409">
        <v>0</v>
      </c>
      <c r="BQ409">
        <v>0</v>
      </c>
      <c r="BR409">
        <v>0.61827739999999998</v>
      </c>
      <c r="BS409">
        <v>26.177520000000001</v>
      </c>
      <c r="BT409">
        <v>0</v>
      </c>
      <c r="BU409">
        <v>0</v>
      </c>
      <c r="BV409">
        <v>0.61630859999999998</v>
      </c>
      <c r="BW409">
        <v>26.794039999999999</v>
      </c>
      <c r="BX409">
        <v>0</v>
      </c>
      <c r="BY409">
        <v>0</v>
      </c>
      <c r="BZ409">
        <v>0.61428850000000002</v>
      </c>
      <c r="CA409">
        <v>27.150359999999999</v>
      </c>
      <c r="CB409">
        <v>0</v>
      </c>
      <c r="CC409">
        <v>0</v>
      </c>
      <c r="CD409">
        <v>0.61221530000000002</v>
      </c>
      <c r="CE409">
        <v>26.85228</v>
      </c>
      <c r="CF409">
        <v>0</v>
      </c>
      <c r="CG409">
        <v>0</v>
      </c>
      <c r="CH409">
        <v>0.61013870000000003</v>
      </c>
      <c r="CI409">
        <v>26.26717</v>
      </c>
      <c r="CJ409">
        <v>7.6499630000000001E-34</v>
      </c>
      <c r="CK409">
        <v>1.9762139999999999E-31</v>
      </c>
      <c r="CL409">
        <v>0.60813720000000004</v>
      </c>
      <c r="CM409">
        <v>25.657679999999999</v>
      </c>
      <c r="CN409">
        <v>3.9441490000000001E-28</v>
      </c>
      <c r="CO409">
        <v>1.0505200000000001E-25</v>
      </c>
      <c r="CP409">
        <v>0.60617460000000001</v>
      </c>
      <c r="CQ409">
        <v>25.141940000000002</v>
      </c>
      <c r="CR409" s="1">
        <v>2.04944E-21</v>
      </c>
      <c r="CS409" s="1">
        <v>5.5995770000000001E-19</v>
      </c>
      <c r="CT409">
        <v>0.60422160000000003</v>
      </c>
      <c r="CU409">
        <v>25.179939999999998</v>
      </c>
      <c r="CV409" s="1">
        <v>1.045041E-16</v>
      </c>
      <c r="CW409" s="1">
        <v>3.0230469999999998E-14</v>
      </c>
      <c r="CX409">
        <v>0.60225229999999996</v>
      </c>
      <c r="CY409">
        <v>25.700510000000001</v>
      </c>
      <c r="CZ409" s="1">
        <v>4.3351059999999998E-13</v>
      </c>
      <c r="DA409" s="1">
        <v>1.3123249999999999E-10</v>
      </c>
      <c r="DB409">
        <v>0.60028269999999995</v>
      </c>
      <c r="DC409">
        <v>26.099399999999999</v>
      </c>
      <c r="DD409" s="1">
        <v>3.1244379999999998E-10</v>
      </c>
      <c r="DE409" s="1">
        <v>9.7960539999999998E-8</v>
      </c>
      <c r="DF409">
        <v>0.598306</v>
      </c>
      <c r="DG409">
        <v>26.32733</v>
      </c>
      <c r="DH409" s="1">
        <v>6.7420679999999996E-8</v>
      </c>
      <c r="DI409" s="1">
        <v>2.1791670000000001E-5</v>
      </c>
      <c r="DJ409">
        <v>0.59664980000000001</v>
      </c>
      <c r="DK409">
        <v>25.977350000000001</v>
      </c>
      <c r="DL409" s="1">
        <v>5.7825829999999997E-6</v>
      </c>
      <c r="DM409" s="1">
        <v>1.9168010000000001E-3</v>
      </c>
      <c r="DN409">
        <v>0.59572170000000002</v>
      </c>
      <c r="DO409">
        <v>25.362359999999999</v>
      </c>
      <c r="DP409" s="1">
        <v>2.3040499999999999E-4</v>
      </c>
      <c r="DQ409" s="1">
        <v>7.7973570000000006E-2</v>
      </c>
      <c r="DR409">
        <v>0.59472329999999995</v>
      </c>
      <c r="DS409">
        <v>24.668009999999999</v>
      </c>
      <c r="DT409" s="1">
        <v>4.8268970000000001E-3</v>
      </c>
      <c r="DU409" s="1">
        <v>1.6646920000000001</v>
      </c>
      <c r="DV409">
        <v>0.59369620000000001</v>
      </c>
      <c r="DW409">
        <v>24.101700000000001</v>
      </c>
      <c r="DX409" s="1">
        <v>5.8551180000000001E-2</v>
      </c>
      <c r="DY409" s="1">
        <v>20.535820000000001</v>
      </c>
      <c r="DZ409">
        <v>0.5927036</v>
      </c>
      <c r="EA409">
        <v>24.098769999999998</v>
      </c>
      <c r="EB409" s="1">
        <v>0.43933169999999999</v>
      </c>
      <c r="EC409" s="1">
        <v>156.50899999999999</v>
      </c>
      <c r="ED409">
        <v>0.59166019999999997</v>
      </c>
      <c r="EE409">
        <v>24.406510000000001</v>
      </c>
      <c r="EF409" s="1">
        <v>2.160463</v>
      </c>
      <c r="EG409">
        <v>780.72329999999999</v>
      </c>
      <c r="EH409">
        <v>0.59066209999999997</v>
      </c>
      <c r="EI409">
        <v>24.847740000000002</v>
      </c>
      <c r="EJ409" s="1">
        <v>7.312424</v>
      </c>
      <c r="EK409">
        <v>2676.3440000000001</v>
      </c>
      <c r="EL409">
        <v>0.59015890000000004</v>
      </c>
      <c r="EM409">
        <v>25.095189999999999</v>
      </c>
      <c r="EN409">
        <v>17.81372</v>
      </c>
      <c r="EO409">
        <v>6589.96</v>
      </c>
      <c r="EP409">
        <v>0.59294409999999997</v>
      </c>
      <c r="EQ409">
        <v>24.814990000000002</v>
      </c>
      <c r="ER409">
        <v>32.580269999999999</v>
      </c>
      <c r="ES409">
        <v>12129.99</v>
      </c>
      <c r="ET409">
        <v>0.59706309999999996</v>
      </c>
      <c r="EU409">
        <v>24.126670000000001</v>
      </c>
      <c r="EV409">
        <v>46.313920000000003</v>
      </c>
      <c r="EW409">
        <v>17313.23</v>
      </c>
      <c r="EX409">
        <v>0.60158739999999999</v>
      </c>
      <c r="EY409">
        <v>23.467680000000001</v>
      </c>
      <c r="EZ409">
        <v>52.958889999999997</v>
      </c>
      <c r="FA409">
        <v>19848.310000000001</v>
      </c>
      <c r="FB409">
        <v>0.60761540000000003</v>
      </c>
      <c r="FC409">
        <v>23.134799999999998</v>
      </c>
      <c r="FD409">
        <v>50.133960000000002</v>
      </c>
      <c r="FE409">
        <v>18788.169999999998</v>
      </c>
      <c r="FF409">
        <v>0.61392539999999995</v>
      </c>
      <c r="FG409">
        <v>23.779250000000001</v>
      </c>
      <c r="FH409">
        <v>40.156329999999997</v>
      </c>
      <c r="FI409">
        <v>15033.81</v>
      </c>
      <c r="FJ409">
        <v>0.62098220000000004</v>
      </c>
      <c r="FK409">
        <v>24.53321</v>
      </c>
      <c r="FL409">
        <v>27.94726</v>
      </c>
      <c r="FM409">
        <v>10443.209999999999</v>
      </c>
      <c r="FN409">
        <v>0.62874909999999995</v>
      </c>
      <c r="FO409">
        <v>25.082000000000001</v>
      </c>
      <c r="FP409">
        <v>17.105370000000001</v>
      </c>
      <c r="FQ409">
        <v>6372.3249999999998</v>
      </c>
      <c r="FR409">
        <v>0.63789810000000002</v>
      </c>
      <c r="FS409">
        <v>25.08372</v>
      </c>
      <c r="FT409">
        <v>9.3739509999999999</v>
      </c>
      <c r="FU409">
        <v>3473.1469999999999</v>
      </c>
      <c r="FV409">
        <v>0.64751599999999998</v>
      </c>
      <c r="FW409">
        <v>24.617809999999999</v>
      </c>
      <c r="FX409">
        <v>4.7099460000000004</v>
      </c>
      <c r="FY409">
        <v>1733.2</v>
      </c>
      <c r="FZ409">
        <v>0.65784390000000004</v>
      </c>
      <c r="GA409">
        <v>23.93778</v>
      </c>
      <c r="GB409">
        <v>2.2203089999999999</v>
      </c>
      <c r="GC409">
        <v>810.53020000000004</v>
      </c>
      <c r="GD409">
        <v>0.66882189999999997</v>
      </c>
      <c r="GE409">
        <v>23.334119999999999</v>
      </c>
      <c r="GF409">
        <v>1.006567</v>
      </c>
      <c r="GG409">
        <v>363.9665</v>
      </c>
      <c r="GH409">
        <v>0.68048070000000005</v>
      </c>
      <c r="GI409">
        <v>23.147120000000001</v>
      </c>
      <c r="GJ409">
        <v>0.45773609999999998</v>
      </c>
      <c r="GK409">
        <v>163.524</v>
      </c>
      <c r="GL409">
        <v>0.69312910000000005</v>
      </c>
      <c r="GM409">
        <v>23.99634</v>
      </c>
      <c r="GN409">
        <v>0.22202040000000001</v>
      </c>
      <c r="GO409">
        <v>78.07105</v>
      </c>
      <c r="GP409">
        <v>0.69587140000000003</v>
      </c>
      <c r="GQ409">
        <v>24.93271</v>
      </c>
      <c r="GR409">
        <v>0.1244767</v>
      </c>
      <c r="GS409">
        <v>43.256439999999998</v>
      </c>
      <c r="GT409">
        <v>0.69203079999999995</v>
      </c>
      <c r="GU409">
        <v>25.83419</v>
      </c>
      <c r="GV409">
        <v>8.442595E-2</v>
      </c>
      <c r="GW409">
        <v>29.146339999999999</v>
      </c>
      <c r="GX409">
        <v>0.68800899999999998</v>
      </c>
      <c r="GY409">
        <v>26.532419999999998</v>
      </c>
      <c r="GZ409">
        <v>6.6867220000000005E-2</v>
      </c>
      <c r="HA409">
        <v>23.008569999999999</v>
      </c>
      <c r="HB409">
        <v>0.68505629999999995</v>
      </c>
      <c r="HC409">
        <v>26.495159999999998</v>
      </c>
      <c r="HD409">
        <v>5.7575830000000001E-2</v>
      </c>
      <c r="HE409">
        <v>19.777200000000001</v>
      </c>
      <c r="HF409">
        <v>0.68153079999999999</v>
      </c>
      <c r="HG409">
        <v>25.764669999999999</v>
      </c>
      <c r="HH409">
        <v>5.1162949999999999E-2</v>
      </c>
      <c r="HI409">
        <v>17.571580000000001</v>
      </c>
      <c r="HJ409">
        <v>0.67828489999999997</v>
      </c>
      <c r="HK409">
        <v>25.05105</v>
      </c>
      <c r="HL409" s="1">
        <v>4.6096440000000002E-2</v>
      </c>
      <c r="HM409">
        <v>15.82442</v>
      </c>
      <c r="HN409">
        <v>0.67488179999999998</v>
      </c>
      <c r="HO409">
        <v>24.8049</v>
      </c>
      <c r="HP409">
        <v>4.1988320000000003E-2</v>
      </c>
      <c r="HQ409">
        <v>14.426209999999999</v>
      </c>
      <c r="HR409">
        <v>0.67091679999999998</v>
      </c>
      <c r="HS409">
        <v>25.515920000000001</v>
      </c>
      <c r="HT409" s="1">
        <v>3.8145190000000002E-2</v>
      </c>
      <c r="HU409">
        <v>13.135759999999999</v>
      </c>
      <c r="HV409">
        <v>0.66695939999999998</v>
      </c>
      <c r="HW409">
        <v>26.65061</v>
      </c>
      <c r="HX409" s="1">
        <v>3.4576849999999999E-2</v>
      </c>
      <c r="HY409">
        <v>11.93703</v>
      </c>
      <c r="HZ409">
        <v>0.66394129999999996</v>
      </c>
      <c r="IA409">
        <v>27.655930000000001</v>
      </c>
      <c r="IB409" s="1">
        <v>3.1256520000000003E-2</v>
      </c>
      <c r="IC409">
        <v>10.80444</v>
      </c>
      <c r="ID409">
        <v>0.66080369999999999</v>
      </c>
      <c r="IE409">
        <v>28.309670000000001</v>
      </c>
      <c r="IF409" s="1">
        <v>2.8207429999999999E-2</v>
      </c>
      <c r="IG409">
        <v>9.7670460000000006</v>
      </c>
      <c r="IH409">
        <v>0.65741499999999997</v>
      </c>
      <c r="II409">
        <v>27.933499999999999</v>
      </c>
      <c r="IJ409" s="1">
        <v>2.5304190000000001E-2</v>
      </c>
      <c r="IK409">
        <v>8.7824279999999995</v>
      </c>
      <c r="IL409">
        <v>0.6544217</v>
      </c>
      <c r="IM409">
        <v>26.970880000000001</v>
      </c>
      <c r="IN409" s="1">
        <v>2.2710770000000002E-2</v>
      </c>
      <c r="IO409">
        <v>7.8963010000000002</v>
      </c>
      <c r="IP409">
        <v>0.65199680000000004</v>
      </c>
      <c r="IQ409">
        <v>26.012170000000001</v>
      </c>
      <c r="IR409" s="1">
        <v>2.03909E-2</v>
      </c>
      <c r="IS409">
        <v>7.0957309999999998</v>
      </c>
      <c r="IT409">
        <v>0.64961150000000001</v>
      </c>
      <c r="IU409">
        <v>25.43694</v>
      </c>
      <c r="IV409" s="1">
        <v>1.8339250000000001E-2</v>
      </c>
      <c r="IW409">
        <v>6.3852929999999999</v>
      </c>
      <c r="IX409">
        <v>0.64792669999999997</v>
      </c>
      <c r="IY409">
        <v>25.759509999999999</v>
      </c>
      <c r="IZ409" s="1">
        <v>1.6501769999999999E-2</v>
      </c>
      <c r="JA409">
        <v>5.7430640000000004</v>
      </c>
      <c r="JB409">
        <v>0.64726660000000003</v>
      </c>
      <c r="JC409">
        <v>26.154630000000001</v>
      </c>
      <c r="JD409" s="1">
        <v>1.4870029999999999E-2</v>
      </c>
      <c r="JE409">
        <v>5.1765999999999996</v>
      </c>
      <c r="JF409">
        <v>0.6463333</v>
      </c>
      <c r="JG409">
        <v>26.609749999999998</v>
      </c>
      <c r="JH409" s="1">
        <v>1.3410699999999999E-2</v>
      </c>
      <c r="JI409">
        <v>4.676755</v>
      </c>
      <c r="JJ409">
        <v>0.64563839999999995</v>
      </c>
      <c r="JK409">
        <v>26.56635</v>
      </c>
      <c r="JL409" s="1">
        <v>1.211513E-2</v>
      </c>
      <c r="JM409">
        <v>4.2305130000000002</v>
      </c>
      <c r="JN409">
        <v>0.6450207</v>
      </c>
      <c r="JO409">
        <v>26.317769999999999</v>
      </c>
      <c r="JP409" s="1">
        <v>1.0932870000000001E-2</v>
      </c>
      <c r="JQ409">
        <v>3.823016</v>
      </c>
      <c r="JR409">
        <v>0.6445476</v>
      </c>
      <c r="JS409">
        <v>26.148150000000001</v>
      </c>
      <c r="JT409" s="1">
        <v>9.8318799999999994E-3</v>
      </c>
      <c r="JU409">
        <v>3.442224</v>
      </c>
      <c r="JV409">
        <v>0.64404879999999998</v>
      </c>
      <c r="JW409">
        <v>26.084949999999999</v>
      </c>
      <c r="JX409" s="1">
        <v>8.8049779999999998E-3</v>
      </c>
      <c r="JY409">
        <v>3.0859580000000002</v>
      </c>
      <c r="JZ409">
        <v>0.64425279999999996</v>
      </c>
      <c r="KA409">
        <v>26.05301</v>
      </c>
      <c r="KB409" s="1">
        <v>7.8267430000000006E-3</v>
      </c>
      <c r="KC409">
        <v>2.7440250000000002</v>
      </c>
      <c r="KD409">
        <v>0.64536819999999995</v>
      </c>
      <c r="KE409">
        <v>26.753779999999999</v>
      </c>
      <c r="KF409" s="1">
        <v>6.9095620000000002E-3</v>
      </c>
      <c r="KG409">
        <v>2.419575</v>
      </c>
      <c r="KH409">
        <v>0.64621479999999998</v>
      </c>
      <c r="KI409">
        <v>27.22165</v>
      </c>
      <c r="KJ409" s="1">
        <v>6.0259279999999998E-3</v>
      </c>
      <c r="KK409">
        <v>2.1091510000000002</v>
      </c>
      <c r="KL409">
        <v>0.64719150000000003</v>
      </c>
      <c r="KM409">
        <v>27.552579999999999</v>
      </c>
      <c r="KN409" s="1">
        <v>5.1696509999999999E-3</v>
      </c>
      <c r="KO409">
        <v>1.8087679999999999</v>
      </c>
      <c r="KP409">
        <v>0.64843170000000006</v>
      </c>
      <c r="KQ409">
        <v>27.735489999999999</v>
      </c>
      <c r="KR409" s="1">
        <v>4.3441419999999996E-3</v>
      </c>
      <c r="KS409">
        <v>1.5192220000000001</v>
      </c>
      <c r="KT409">
        <v>0.64985360000000003</v>
      </c>
      <c r="KU409">
        <v>27.486460000000001</v>
      </c>
      <c r="KV409" s="1">
        <v>3.5523500000000001E-3</v>
      </c>
      <c r="KW409">
        <v>1.24166</v>
      </c>
      <c r="KX409">
        <v>0.65156159999999996</v>
      </c>
      <c r="KY409">
        <v>26.940770000000001</v>
      </c>
      <c r="KZ409" s="1">
        <v>2.847465E-3</v>
      </c>
      <c r="LA409">
        <v>0.99331840000000005</v>
      </c>
      <c r="LB409">
        <v>0.65305579999999996</v>
      </c>
      <c r="LC409">
        <v>26.53004</v>
      </c>
      <c r="LD409" s="1">
        <v>2.2616490000000001E-3</v>
      </c>
      <c r="LE409">
        <v>0.78738140000000001</v>
      </c>
      <c r="LF409">
        <v>0.65438870000000005</v>
      </c>
      <c r="LG409">
        <v>26.407240000000002</v>
      </c>
      <c r="LH409" s="1">
        <v>1.799904E-3</v>
      </c>
      <c r="LI409">
        <v>0.62508140000000001</v>
      </c>
      <c r="LJ409">
        <v>0.65567209999999998</v>
      </c>
      <c r="LK409">
        <v>27.296230000000001</v>
      </c>
      <c r="LL409" s="1">
        <v>1.4566869999999999E-3</v>
      </c>
      <c r="LM409">
        <v>0.50438930000000004</v>
      </c>
      <c r="LN409">
        <v>0.65680179999999999</v>
      </c>
      <c r="LO409">
        <v>28.01906</v>
      </c>
      <c r="LP409" s="1">
        <v>1.2146500000000001E-3</v>
      </c>
      <c r="LQ409">
        <v>0.41924149999999999</v>
      </c>
      <c r="LR409">
        <v>0.65774820000000001</v>
      </c>
      <c r="LS409">
        <v>28.379799999999999</v>
      </c>
      <c r="LT409" s="1">
        <v>1.04897E-3</v>
      </c>
      <c r="LU409">
        <v>0.36096479999999997</v>
      </c>
      <c r="LV409">
        <v>0.65863490000000002</v>
      </c>
      <c r="LW409">
        <v>28.774640000000002</v>
      </c>
      <c r="LX409" s="1">
        <v>9.359514E-4</v>
      </c>
      <c r="LY409">
        <v>0.32123370000000001</v>
      </c>
      <c r="LZ409">
        <v>0.65949979999999997</v>
      </c>
      <c r="MA409">
        <v>28.645620000000001</v>
      </c>
      <c r="MB409" s="1">
        <v>8.5651119999999997E-4</v>
      </c>
      <c r="MC409">
        <v>0.2933306</v>
      </c>
      <c r="MD409">
        <v>0.66020129999999999</v>
      </c>
      <c r="ME409">
        <v>27.910689999999999</v>
      </c>
      <c r="MF409" s="1">
        <v>7.9763459999999996E-4</v>
      </c>
      <c r="MG409">
        <v>0.27268140000000002</v>
      </c>
      <c r="MH409">
        <v>0.66094200000000003</v>
      </c>
      <c r="MI409">
        <v>27.242000000000001</v>
      </c>
      <c r="MJ409" s="1">
        <v>7.5110889999999999E-4</v>
      </c>
      <c r="MK409">
        <v>0.25641940000000002</v>
      </c>
      <c r="ML409">
        <v>0.66157089999999996</v>
      </c>
      <c r="MM409">
        <v>27.093520000000002</v>
      </c>
      <c r="MN409" s="1">
        <v>7.1173869999999998E-4</v>
      </c>
      <c r="MO409">
        <v>0.24271309999999999</v>
      </c>
      <c r="MP409">
        <v>0.66233019999999998</v>
      </c>
      <c r="MQ409">
        <v>28.043130000000001</v>
      </c>
      <c r="MR409" s="1">
        <v>6.7710980000000001E-4</v>
      </c>
      <c r="MS409">
        <v>0.2306165</v>
      </c>
      <c r="MT409">
        <v>0.66294030000000004</v>
      </c>
      <c r="MU409">
        <v>29.034569999999999</v>
      </c>
      <c r="MV409" s="1">
        <v>6.4558360000000002E-4</v>
      </c>
      <c r="MW409">
        <v>0.21963940000000001</v>
      </c>
      <c r="MX409">
        <v>0.66340929999999998</v>
      </c>
      <c r="MY409">
        <v>29.4801</v>
      </c>
      <c r="MZ409" s="1">
        <v>6.1632270000000001E-4</v>
      </c>
      <c r="NA409">
        <v>0.2095407</v>
      </c>
      <c r="NB409">
        <v>0.66380899999999998</v>
      </c>
      <c r="NC409">
        <v>29.571560000000002</v>
      </c>
      <c r="ND409" s="1">
        <v>5.8899199999999999E-4</v>
      </c>
      <c r="NE409">
        <v>0.20012160000000001</v>
      </c>
      <c r="NF409">
        <v>0.6641494</v>
      </c>
      <c r="NG409">
        <v>28.982769999999999</v>
      </c>
      <c r="NH409" s="1">
        <v>5.6328490000000003E-4</v>
      </c>
      <c r="NI409">
        <v>0.19128980000000001</v>
      </c>
      <c r="NJ409">
        <v>0.66444800000000004</v>
      </c>
      <c r="NK409">
        <v>28.18967</v>
      </c>
      <c r="NL409" s="1">
        <v>5.3919679999999998E-4</v>
      </c>
      <c r="NM409">
        <v>0.1830184</v>
      </c>
      <c r="NN409">
        <v>0.66476000000000002</v>
      </c>
      <c r="NO409">
        <v>27.607880000000002</v>
      </c>
      <c r="NP409" s="1">
        <v>5.1612200000000004E-4</v>
      </c>
      <c r="NQ409">
        <v>0.17510890000000001</v>
      </c>
      <c r="NR409">
        <v>0.66513259999999996</v>
      </c>
      <c r="NS409">
        <v>27.247409999999999</v>
      </c>
      <c r="NT409" s="1">
        <v>4.9387940000000005E-4</v>
      </c>
      <c r="NU409">
        <v>0.16745740000000001</v>
      </c>
      <c r="NV409">
        <v>0.66538569999999997</v>
      </c>
      <c r="NW409">
        <v>27.37715</v>
      </c>
      <c r="NX409" s="1">
        <v>4.7297860000000003E-4</v>
      </c>
      <c r="NY409">
        <v>0.1603012</v>
      </c>
      <c r="NZ409">
        <v>0.66529910000000003</v>
      </c>
      <c r="OA409">
        <v>28.0337</v>
      </c>
      <c r="OB409" s="1">
        <v>4.5341350000000001E-4</v>
      </c>
      <c r="OC409">
        <v>0.1536911</v>
      </c>
      <c r="OD409">
        <v>0.66531750000000001</v>
      </c>
      <c r="OE409">
        <v>28.144580000000001</v>
      </c>
      <c r="OF409" s="1">
        <v>4.3480109999999999E-4</v>
      </c>
      <c r="OG409">
        <v>0.14737420000000001</v>
      </c>
      <c r="OH409">
        <v>0.66553470000000003</v>
      </c>
      <c r="OI409">
        <v>28.005880000000001</v>
      </c>
      <c r="OJ409" s="1">
        <v>4.1656640000000002E-4</v>
      </c>
      <c r="OK409">
        <v>0.1411673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0.93889920000000004</v>
      </c>
      <c r="G410">
        <v>28.094090000000001</v>
      </c>
      <c r="H410">
        <v>0</v>
      </c>
      <c r="I410">
        <v>0</v>
      </c>
      <c r="J410">
        <v>0.94247069999999999</v>
      </c>
      <c r="K410">
        <v>28.30838</v>
      </c>
      <c r="L410">
        <v>0</v>
      </c>
      <c r="M410">
        <v>0</v>
      </c>
      <c r="N410">
        <v>0.94590039999999997</v>
      </c>
      <c r="O410">
        <v>28.64988</v>
      </c>
      <c r="P410">
        <v>0</v>
      </c>
      <c r="Q410">
        <v>0</v>
      </c>
      <c r="R410">
        <v>0.94951110000000005</v>
      </c>
      <c r="S410">
        <v>28.366199999999999</v>
      </c>
      <c r="T410">
        <v>0</v>
      </c>
      <c r="U410">
        <v>0</v>
      </c>
      <c r="V410">
        <v>0.95410850000000003</v>
      </c>
      <c r="W410">
        <v>27.876519999999999</v>
      </c>
      <c r="X410">
        <v>0</v>
      </c>
      <c r="Y410">
        <v>0</v>
      </c>
      <c r="Z410">
        <v>0.95830990000000005</v>
      </c>
      <c r="AA410">
        <v>27.26587</v>
      </c>
      <c r="AB410">
        <v>0</v>
      </c>
      <c r="AC410">
        <v>0</v>
      </c>
      <c r="AD410">
        <v>0.96165900000000004</v>
      </c>
      <c r="AE410">
        <v>26.776900000000001</v>
      </c>
      <c r="AF410">
        <v>0</v>
      </c>
      <c r="AG410">
        <v>0</v>
      </c>
      <c r="AH410">
        <v>0.96424390000000004</v>
      </c>
      <c r="AI410">
        <v>26.462129999999998</v>
      </c>
      <c r="AJ410">
        <v>0</v>
      </c>
      <c r="AK410">
        <v>0</v>
      </c>
      <c r="AL410">
        <v>0.9671286</v>
      </c>
      <c r="AM410">
        <v>26.76042</v>
      </c>
      <c r="AN410">
        <v>0</v>
      </c>
      <c r="AO410">
        <v>0</v>
      </c>
      <c r="AP410">
        <v>0.96962000000000004</v>
      </c>
      <c r="AQ410">
        <v>26.807110000000002</v>
      </c>
      <c r="AR410">
        <v>0</v>
      </c>
      <c r="AS410">
        <v>0</v>
      </c>
      <c r="AT410">
        <v>0.97157099999999996</v>
      </c>
      <c r="AU410">
        <v>26.730250000000002</v>
      </c>
      <c r="AV410">
        <v>0</v>
      </c>
      <c r="AW410">
        <v>0</v>
      </c>
      <c r="AX410">
        <v>0.97287520000000005</v>
      </c>
      <c r="AY410">
        <v>26.535340000000001</v>
      </c>
      <c r="AZ410">
        <v>0</v>
      </c>
      <c r="BA410">
        <v>0</v>
      </c>
      <c r="BB410">
        <v>0.97346920000000003</v>
      </c>
      <c r="BC410">
        <v>26.153030000000001</v>
      </c>
      <c r="BD410">
        <v>0</v>
      </c>
      <c r="BE410">
        <v>0</v>
      </c>
      <c r="BF410">
        <v>0.97343190000000002</v>
      </c>
      <c r="BG410">
        <v>25.737120000000001</v>
      </c>
      <c r="BH410">
        <v>0</v>
      </c>
      <c r="BI410">
        <v>0</v>
      </c>
      <c r="BJ410">
        <v>0.97283039999999998</v>
      </c>
      <c r="BK410">
        <v>25.480049999999999</v>
      </c>
      <c r="BL410">
        <v>0</v>
      </c>
      <c r="BM410">
        <v>0</v>
      </c>
      <c r="BN410">
        <v>0.97163259999999996</v>
      </c>
      <c r="BO410">
        <v>25.665590000000002</v>
      </c>
      <c r="BP410">
        <v>0</v>
      </c>
      <c r="BQ410">
        <v>0</v>
      </c>
      <c r="BR410">
        <v>0.96990390000000004</v>
      </c>
      <c r="BS410">
        <v>26.196490000000001</v>
      </c>
      <c r="BT410">
        <v>0</v>
      </c>
      <c r="BU410">
        <v>0</v>
      </c>
      <c r="BV410">
        <v>0.96765749999999995</v>
      </c>
      <c r="BW410">
        <v>26.804539999999999</v>
      </c>
      <c r="BX410">
        <v>0</v>
      </c>
      <c r="BY410">
        <v>0</v>
      </c>
      <c r="BZ410">
        <v>0.96488549999999995</v>
      </c>
      <c r="CA410">
        <v>27.168990000000001</v>
      </c>
      <c r="CB410">
        <v>0</v>
      </c>
      <c r="CC410">
        <v>0</v>
      </c>
      <c r="CD410">
        <v>0.96159600000000001</v>
      </c>
      <c r="CE410">
        <v>26.907730000000001</v>
      </c>
      <c r="CF410">
        <v>0</v>
      </c>
      <c r="CG410">
        <v>0</v>
      </c>
      <c r="CH410">
        <v>0.95793220000000001</v>
      </c>
      <c r="CI410">
        <v>26.32227</v>
      </c>
      <c r="CJ410">
        <v>2.8268469999999998E-34</v>
      </c>
      <c r="CK410">
        <v>5.0191470000000001E-32</v>
      </c>
      <c r="CL410">
        <v>0.95394809999999997</v>
      </c>
      <c r="CM410">
        <v>25.703309999999998</v>
      </c>
      <c r="CN410">
        <v>1.4780539999999999E-28</v>
      </c>
      <c r="CO410">
        <v>2.8271069999999998E-26</v>
      </c>
      <c r="CP410">
        <v>0.94969959999999998</v>
      </c>
      <c r="CQ410">
        <v>25.160509999999999</v>
      </c>
      <c r="CR410" s="1">
        <v>9.102829E-22</v>
      </c>
      <c r="CS410" s="1">
        <v>1.7388170000000001E-19</v>
      </c>
      <c r="CT410">
        <v>0.94521219999999995</v>
      </c>
      <c r="CU410">
        <v>25.151620000000001</v>
      </c>
      <c r="CV410" s="1">
        <v>5.4302230000000001E-17</v>
      </c>
      <c r="CW410" s="1">
        <v>1.1185529999999999E-14</v>
      </c>
      <c r="CX410">
        <v>0.94038460000000001</v>
      </c>
      <c r="CY410">
        <v>25.628219999999999</v>
      </c>
      <c r="CZ410" s="1">
        <v>2.5468359999999999E-13</v>
      </c>
      <c r="DA410" s="1">
        <v>5.6043170000000002E-11</v>
      </c>
      <c r="DB410">
        <v>0.93526940000000003</v>
      </c>
      <c r="DC410">
        <v>26.0181</v>
      </c>
      <c r="DD410" s="1">
        <v>1.9974620000000001E-10</v>
      </c>
      <c r="DE410" s="1">
        <v>4.6203340000000003E-8</v>
      </c>
      <c r="DF410">
        <v>0.92989489999999997</v>
      </c>
      <c r="DG410">
        <v>26.25095</v>
      </c>
      <c r="DH410" s="1">
        <v>4.5999179999999998E-8</v>
      </c>
      <c r="DI410" s="1">
        <v>1.110437E-5</v>
      </c>
      <c r="DJ410">
        <v>0.92467140000000003</v>
      </c>
      <c r="DK410">
        <v>25.944269999999999</v>
      </c>
      <c r="DL410" s="1">
        <v>4.1669370000000003E-6</v>
      </c>
      <c r="DM410" s="1">
        <v>1.0434109999999999E-3</v>
      </c>
      <c r="DN410">
        <v>0.92038330000000002</v>
      </c>
      <c r="DO410">
        <v>25.3415</v>
      </c>
      <c r="DP410" s="1">
        <v>1.7433910000000001E-4</v>
      </c>
      <c r="DQ410" s="1">
        <v>4.507945E-2</v>
      </c>
      <c r="DR410">
        <v>0.91605380000000003</v>
      </c>
      <c r="DS410">
        <v>24.652999999999999</v>
      </c>
      <c r="DT410" s="1">
        <v>3.81073E-3</v>
      </c>
      <c r="DU410" s="1">
        <v>1.015063</v>
      </c>
      <c r="DV410">
        <v>0.91152200000000005</v>
      </c>
      <c r="DW410">
        <v>24.05931</v>
      </c>
      <c r="DX410" s="1">
        <v>4.8035399999999999E-2</v>
      </c>
      <c r="DY410" s="1">
        <v>13.151859999999999</v>
      </c>
      <c r="DZ410">
        <v>0.90694240000000004</v>
      </c>
      <c r="EA410">
        <v>24.011970000000002</v>
      </c>
      <c r="EB410" s="1">
        <v>0.37337579999999998</v>
      </c>
      <c r="EC410" s="1">
        <v>104.9543</v>
      </c>
      <c r="ED410">
        <v>0.90204779999999996</v>
      </c>
      <c r="EE410">
        <v>24.275829999999999</v>
      </c>
      <c r="EF410" s="1">
        <v>1.896625</v>
      </c>
      <c r="EG410">
        <v>546.70429999999999</v>
      </c>
      <c r="EH410">
        <v>0.89704249999999996</v>
      </c>
      <c r="EI410">
        <v>24.70243</v>
      </c>
      <c r="EJ410" s="1">
        <v>6.6141759999999996</v>
      </c>
      <c r="EK410">
        <v>1952.396</v>
      </c>
      <c r="EL410">
        <v>0.8928642</v>
      </c>
      <c r="EM410">
        <v>24.98169</v>
      </c>
      <c r="EN410" s="1">
        <v>16.562550000000002</v>
      </c>
      <c r="EO410">
        <v>4996.7619999999997</v>
      </c>
      <c r="EP410">
        <v>0.88824479999999995</v>
      </c>
      <c r="EQ410">
        <v>24.73207</v>
      </c>
      <c r="ER410">
        <v>31.06091</v>
      </c>
      <c r="ES410">
        <v>9567.6380000000008</v>
      </c>
      <c r="ET410">
        <v>0.88348919999999997</v>
      </c>
      <c r="EU410">
        <v>24.062919999999998</v>
      </c>
      <c r="EV410">
        <v>45.164589999999997</v>
      </c>
      <c r="EW410">
        <v>14194.61</v>
      </c>
      <c r="EX410">
        <v>0.87860539999999998</v>
      </c>
      <c r="EY410">
        <v>23.39489</v>
      </c>
      <c r="EZ410">
        <v>52.713290000000001</v>
      </c>
      <c r="FA410">
        <v>16884.04</v>
      </c>
      <c r="FB410">
        <v>0.87408300000000005</v>
      </c>
      <c r="FC410">
        <v>23.014880000000002</v>
      </c>
      <c r="FD410">
        <v>50.821539999999999</v>
      </c>
      <c r="FE410">
        <v>16571.52</v>
      </c>
      <c r="FF410">
        <v>0.86935050000000003</v>
      </c>
      <c r="FG410">
        <v>23.582190000000001</v>
      </c>
      <c r="FH410">
        <v>41.383159999999997</v>
      </c>
      <c r="FI410">
        <v>13725.86</v>
      </c>
      <c r="FJ410">
        <v>0.86419330000000005</v>
      </c>
      <c r="FK410">
        <v>24.32159</v>
      </c>
      <c r="FL410">
        <v>29.236440000000002</v>
      </c>
      <c r="FM410">
        <v>9861.1720000000005</v>
      </c>
      <c r="FN410">
        <v>0.85912639999999996</v>
      </c>
      <c r="FO410">
        <v>24.88119</v>
      </c>
      <c r="FP410">
        <v>18.1435</v>
      </c>
      <c r="FQ410">
        <v>6221.7470000000003</v>
      </c>
      <c r="FR410">
        <v>0.85508019999999996</v>
      </c>
      <c r="FS410">
        <v>24.936419999999998</v>
      </c>
      <c r="FT410">
        <v>10.0654</v>
      </c>
      <c r="FU410">
        <v>3502.9659999999999</v>
      </c>
      <c r="FV410">
        <v>0.85115090000000004</v>
      </c>
      <c r="FW410">
        <v>24.508369999999999</v>
      </c>
      <c r="FX410">
        <v>5.1051679999999999</v>
      </c>
      <c r="FY410">
        <v>1799.5150000000001</v>
      </c>
      <c r="FZ410">
        <v>0.84733420000000004</v>
      </c>
      <c r="GA410">
        <v>23.838609999999999</v>
      </c>
      <c r="GB410">
        <v>2.4238819999999999</v>
      </c>
      <c r="GC410">
        <v>864.03729999999996</v>
      </c>
      <c r="GD410">
        <v>0.84345689999999995</v>
      </c>
      <c r="GE410">
        <v>23.22401</v>
      </c>
      <c r="GF410">
        <v>1.1030489999999999</v>
      </c>
      <c r="GG410">
        <v>396.76319999999998</v>
      </c>
      <c r="GH410">
        <v>0.83956540000000002</v>
      </c>
      <c r="GI410">
        <v>22.96651</v>
      </c>
      <c r="GJ410">
        <v>0.50052949999999996</v>
      </c>
      <c r="GK410">
        <v>180.8289</v>
      </c>
      <c r="GL410">
        <v>0.83589550000000001</v>
      </c>
      <c r="GM410">
        <v>23.740130000000001</v>
      </c>
      <c r="GN410">
        <v>0.24027860000000001</v>
      </c>
      <c r="GO410">
        <v>86.574190000000002</v>
      </c>
      <c r="GP410">
        <v>0.83296499999999996</v>
      </c>
      <c r="GQ410">
        <v>24.673459999999999</v>
      </c>
      <c r="GR410">
        <v>0.13200619999999999</v>
      </c>
      <c r="GS410">
        <v>47.023620000000001</v>
      </c>
      <c r="GT410">
        <v>0.82977670000000003</v>
      </c>
      <c r="GU410">
        <v>25.566849999999999</v>
      </c>
      <c r="GV410">
        <v>8.7621229999999994E-2</v>
      </c>
      <c r="GW410">
        <v>30.754580000000001</v>
      </c>
      <c r="GX410">
        <v>0.82627130000000004</v>
      </c>
      <c r="GY410">
        <v>26.29852</v>
      </c>
      <c r="GZ410">
        <v>6.838938E-2</v>
      </c>
      <c r="HA410">
        <v>23.790489999999998</v>
      </c>
      <c r="HB410">
        <v>0.82453929999999998</v>
      </c>
      <c r="HC410">
        <v>26.38213</v>
      </c>
      <c r="HD410">
        <v>5.8470300000000003E-2</v>
      </c>
      <c r="HE410">
        <v>20.311330000000002</v>
      </c>
      <c r="HF410">
        <v>0.82432970000000005</v>
      </c>
      <c r="HG410">
        <v>25.718409999999999</v>
      </c>
      <c r="HH410" s="1">
        <v>5.1850500000000001E-2</v>
      </c>
      <c r="HI410">
        <v>18.037330000000001</v>
      </c>
      <c r="HJ410">
        <v>0.82448650000000001</v>
      </c>
      <c r="HK410">
        <v>24.97983</v>
      </c>
      <c r="HL410" s="1">
        <v>4.6624180000000001E-2</v>
      </c>
      <c r="HM410">
        <v>16.252109999999998</v>
      </c>
      <c r="HN410">
        <v>0.82449649999999997</v>
      </c>
      <c r="HO410">
        <v>24.66713</v>
      </c>
      <c r="HP410">
        <v>4.244477E-2</v>
      </c>
      <c r="HQ410">
        <v>14.845140000000001</v>
      </c>
      <c r="HR410">
        <v>0.823932</v>
      </c>
      <c r="HS410">
        <v>25.28482</v>
      </c>
      <c r="HT410" s="1">
        <v>3.8576729999999997E-2</v>
      </c>
      <c r="HU410">
        <v>13.565329999999999</v>
      </c>
      <c r="HV410">
        <v>0.82336529999999997</v>
      </c>
      <c r="HW410">
        <v>26.366430000000001</v>
      </c>
      <c r="HX410" s="1">
        <v>3.4979570000000001E-2</v>
      </c>
      <c r="HY410">
        <v>12.3704</v>
      </c>
      <c r="HZ410">
        <v>0.82430630000000005</v>
      </c>
      <c r="IA410">
        <v>27.388850000000001</v>
      </c>
      <c r="IB410" s="1">
        <v>3.1642110000000001E-2</v>
      </c>
      <c r="IC410">
        <v>11.24286</v>
      </c>
      <c r="ID410">
        <v>0.82477109999999998</v>
      </c>
      <c r="IE410">
        <v>28.095580000000002</v>
      </c>
      <c r="IF410" s="1">
        <v>2.8561530000000002E-2</v>
      </c>
      <c r="IG410">
        <v>10.2036</v>
      </c>
      <c r="IH410">
        <v>0.82513639999999999</v>
      </c>
      <c r="II410">
        <v>27.848050000000001</v>
      </c>
      <c r="IJ410">
        <v>2.5637940000000001E-2</v>
      </c>
      <c r="IK410">
        <v>9.2180999999999997</v>
      </c>
      <c r="IL410">
        <v>0.82604040000000001</v>
      </c>
      <c r="IM410">
        <v>26.935320000000001</v>
      </c>
      <c r="IN410" s="1">
        <v>2.30163E-2</v>
      </c>
      <c r="IO410">
        <v>8.3211329999999997</v>
      </c>
      <c r="IP410">
        <v>0.82780450000000005</v>
      </c>
      <c r="IQ410">
        <v>25.990570000000002</v>
      </c>
      <c r="IR410" s="1">
        <v>2.0665579999999999E-2</v>
      </c>
      <c r="IS410">
        <v>7.5116339999999999</v>
      </c>
      <c r="IT410">
        <v>0.82998090000000002</v>
      </c>
      <c r="IU410">
        <v>25.3416</v>
      </c>
      <c r="IV410" s="1">
        <v>1.8583280000000001E-2</v>
      </c>
      <c r="IW410">
        <v>6.7846489999999999</v>
      </c>
      <c r="IX410">
        <v>0.83334560000000002</v>
      </c>
      <c r="IY410">
        <v>25.56052</v>
      </c>
      <c r="IZ410" s="1">
        <v>1.6723829999999999E-2</v>
      </c>
      <c r="JA410">
        <v>6.1271490000000002</v>
      </c>
      <c r="JB410">
        <v>0.83327510000000005</v>
      </c>
      <c r="JC410">
        <v>25.96048</v>
      </c>
      <c r="JD410" s="1">
        <v>1.5060469999999999E-2</v>
      </c>
      <c r="JE410">
        <v>5.54244</v>
      </c>
      <c r="JF410">
        <v>0.83134350000000001</v>
      </c>
      <c r="JG410">
        <v>26.425909999999998</v>
      </c>
      <c r="JH410" s="1">
        <v>1.3582520000000001E-2</v>
      </c>
      <c r="JI410">
        <v>5.0231839999999996</v>
      </c>
      <c r="JJ410">
        <v>0.82984409999999997</v>
      </c>
      <c r="JK410">
        <v>26.4512</v>
      </c>
      <c r="JL410" s="1">
        <v>1.2268630000000001E-2</v>
      </c>
      <c r="JM410">
        <v>4.5566779999999998</v>
      </c>
      <c r="JN410">
        <v>0.82850310000000005</v>
      </c>
      <c r="JO410">
        <v>26.21819</v>
      </c>
      <c r="JP410" s="1">
        <v>1.107474E-2</v>
      </c>
      <c r="JQ410">
        <v>4.1314229999999998</v>
      </c>
      <c r="JR410">
        <v>0.82741419999999999</v>
      </c>
      <c r="JS410">
        <v>26.058119999999999</v>
      </c>
      <c r="JT410" s="1">
        <v>9.9653459999999999E-3</v>
      </c>
      <c r="JU410">
        <v>3.7338079999999998</v>
      </c>
      <c r="JV410">
        <v>0.82651410000000003</v>
      </c>
      <c r="JW410">
        <v>25.95458</v>
      </c>
      <c r="JX410" s="1">
        <v>8.9290470000000007E-3</v>
      </c>
      <c r="JY410">
        <v>3.3586499999999999</v>
      </c>
      <c r="JZ410">
        <v>0.82620309999999997</v>
      </c>
      <c r="KA410">
        <v>25.918009999999999</v>
      </c>
      <c r="KB410" s="1">
        <v>7.9460469999999995E-3</v>
      </c>
      <c r="KC410">
        <v>3.0009229999999998</v>
      </c>
      <c r="KD410">
        <v>0.82740550000000002</v>
      </c>
      <c r="KE410">
        <v>26.532260000000001</v>
      </c>
      <c r="KF410" s="1">
        <v>7.0230079999999999E-3</v>
      </c>
      <c r="KG410">
        <v>2.6584919999999999</v>
      </c>
      <c r="KH410">
        <v>0.82803930000000003</v>
      </c>
      <c r="KI410">
        <v>27.050180000000001</v>
      </c>
      <c r="KJ410" s="1">
        <v>6.1345410000000003E-3</v>
      </c>
      <c r="KK410">
        <v>2.3302809999999998</v>
      </c>
      <c r="KL410">
        <v>0.82884340000000001</v>
      </c>
      <c r="KM410">
        <v>27.387879999999999</v>
      </c>
      <c r="KN410" s="1">
        <v>5.2749090000000004E-3</v>
      </c>
      <c r="KO410">
        <v>2.0112649999999999</v>
      </c>
      <c r="KP410">
        <v>0.82949439999999997</v>
      </c>
      <c r="KQ410">
        <v>27.605180000000001</v>
      </c>
      <c r="KR410" s="1">
        <v>4.4429179999999997E-3</v>
      </c>
      <c r="KS410">
        <v>1.701092</v>
      </c>
      <c r="KT410">
        <v>0.83088229999999996</v>
      </c>
      <c r="KU410">
        <v>27.451149999999998</v>
      </c>
      <c r="KV410" s="1">
        <v>3.6468759999999999E-3</v>
      </c>
      <c r="KW410">
        <v>1.402706</v>
      </c>
      <c r="KX410">
        <v>0.83285759999999998</v>
      </c>
      <c r="KY410">
        <v>26.918620000000001</v>
      </c>
      <c r="KZ410" s="1">
        <v>2.928684E-3</v>
      </c>
      <c r="LA410">
        <v>1.128868</v>
      </c>
      <c r="LB410">
        <v>0.83466149999999995</v>
      </c>
      <c r="LC410">
        <v>26.498609999999999</v>
      </c>
      <c r="LD410" s="1">
        <v>2.328002E-3</v>
      </c>
      <c r="LE410">
        <v>0.89820900000000004</v>
      </c>
      <c r="LF410">
        <v>0.83635689999999996</v>
      </c>
      <c r="LG410">
        <v>26.3277</v>
      </c>
      <c r="LH410" s="1">
        <v>1.851232E-3</v>
      </c>
      <c r="LI410">
        <v>0.71380969999999999</v>
      </c>
      <c r="LJ410">
        <v>0.83790339999999996</v>
      </c>
      <c r="LK410">
        <v>27.134820000000001</v>
      </c>
      <c r="LL410" s="1">
        <v>1.4940629999999999E-3</v>
      </c>
      <c r="LM410">
        <v>0.57476320000000003</v>
      </c>
      <c r="LN410">
        <v>0.83908519999999998</v>
      </c>
      <c r="LO410">
        <v>27.91677</v>
      </c>
      <c r="LP410" s="1">
        <v>1.2407259999999999E-3</v>
      </c>
      <c r="LQ410">
        <v>0.47563030000000001</v>
      </c>
      <c r="LR410">
        <v>0.84015010000000001</v>
      </c>
      <c r="LS410">
        <v>28.311299999999999</v>
      </c>
      <c r="LT410" s="1">
        <v>1.066773E-3</v>
      </c>
      <c r="LU410">
        <v>0.4073001</v>
      </c>
      <c r="LV410">
        <v>0.84115200000000001</v>
      </c>
      <c r="LW410">
        <v>28.71762</v>
      </c>
      <c r="LX410" s="1">
        <v>9.4825930000000001E-4</v>
      </c>
      <c r="LY410">
        <v>0.36077900000000002</v>
      </c>
      <c r="LZ410">
        <v>0.84208660000000002</v>
      </c>
      <c r="MA410">
        <v>28.67144</v>
      </c>
      <c r="MB410" s="1">
        <v>8.6532700000000004E-4</v>
      </c>
      <c r="MC410">
        <v>0.3283933</v>
      </c>
      <c r="MD410">
        <v>0.84294780000000002</v>
      </c>
      <c r="ME410">
        <v>27.963069999999998</v>
      </c>
      <c r="MF410" s="1">
        <v>8.0436760000000005E-4</v>
      </c>
      <c r="MG410">
        <v>0.3047571</v>
      </c>
      <c r="MH410">
        <v>0.84369839999999996</v>
      </c>
      <c r="MI410">
        <v>27.27488</v>
      </c>
      <c r="MJ410" s="1">
        <v>7.5656780000000004E-4</v>
      </c>
      <c r="MK410">
        <v>0.28645029999999999</v>
      </c>
      <c r="ML410">
        <v>0.8444005</v>
      </c>
      <c r="MM410">
        <v>27.03424</v>
      </c>
      <c r="MN410" s="1">
        <v>7.1644600000000003E-4</v>
      </c>
      <c r="MO410">
        <v>0.27123239999999998</v>
      </c>
      <c r="MP410">
        <v>0.84533380000000002</v>
      </c>
      <c r="MQ410">
        <v>27.885860000000001</v>
      </c>
      <c r="MR410" s="1">
        <v>6.8134330000000005E-4</v>
      </c>
      <c r="MS410">
        <v>0.25791330000000001</v>
      </c>
      <c r="MT410">
        <v>0.84601300000000001</v>
      </c>
      <c r="MU410">
        <v>28.891300000000001</v>
      </c>
      <c r="MV410" s="1">
        <v>6.4948580000000005E-4</v>
      </c>
      <c r="MW410">
        <v>0.2459276</v>
      </c>
      <c r="MX410">
        <v>0.84644790000000003</v>
      </c>
      <c r="MY410">
        <v>29.409500000000001</v>
      </c>
      <c r="MZ410" s="1">
        <v>6.1993620000000004E-4</v>
      </c>
      <c r="NA410">
        <v>0.23491519999999999</v>
      </c>
      <c r="NB410">
        <v>0.84681669999999998</v>
      </c>
      <c r="NC410">
        <v>29.55829</v>
      </c>
      <c r="ND410" s="1">
        <v>5.9238089999999997E-4</v>
      </c>
      <c r="NE410">
        <v>0.22467419999999999</v>
      </c>
      <c r="NF410">
        <v>0.84704080000000004</v>
      </c>
      <c r="NG410">
        <v>29.048960000000001</v>
      </c>
      <c r="NH410" s="1">
        <v>5.6646650000000002E-4</v>
      </c>
      <c r="NI410">
        <v>0.2150784</v>
      </c>
      <c r="NJ410">
        <v>0.84723499999999996</v>
      </c>
      <c r="NK410">
        <v>28.243919999999999</v>
      </c>
      <c r="NL410" s="1">
        <v>5.4221460000000005E-4</v>
      </c>
      <c r="NM410">
        <v>0.2060998</v>
      </c>
      <c r="NN410">
        <v>0.84738150000000001</v>
      </c>
      <c r="NO410">
        <v>27.627780000000001</v>
      </c>
      <c r="NP410" s="1">
        <v>5.1901720000000005E-4</v>
      </c>
      <c r="NQ410">
        <v>0.1975393</v>
      </c>
      <c r="NR410">
        <v>0.84781439999999997</v>
      </c>
      <c r="NS410">
        <v>27.229140000000001</v>
      </c>
      <c r="NT410" s="1">
        <v>4.9668249999999998E-4</v>
      </c>
      <c r="NU410">
        <v>0.18924930000000001</v>
      </c>
      <c r="NV410">
        <v>0.8478985</v>
      </c>
      <c r="NW410">
        <v>27.289870000000001</v>
      </c>
      <c r="NX410" s="1">
        <v>4.7561659999999998E-4</v>
      </c>
      <c r="NY410">
        <v>0.18146480000000001</v>
      </c>
      <c r="NZ410">
        <v>0.84750709999999996</v>
      </c>
      <c r="OA410">
        <v>27.919070000000001</v>
      </c>
      <c r="OB410" s="1">
        <v>4.5586029999999998E-4</v>
      </c>
      <c r="OC410">
        <v>0.17426069999999999</v>
      </c>
      <c r="OD410">
        <v>0.84724049999999995</v>
      </c>
      <c r="OE410">
        <v>28.072849999999999</v>
      </c>
      <c r="OF410" s="1">
        <v>4.3716000000000002E-4</v>
      </c>
      <c r="OG410">
        <v>0.1674389</v>
      </c>
      <c r="OH410">
        <v>0.84723899999999996</v>
      </c>
      <c r="OI410">
        <v>28.014099999999999</v>
      </c>
      <c r="OJ410" s="1">
        <v>4.1895970000000002E-4</v>
      </c>
      <c r="OK410">
        <v>0.1607846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0.53623509999999996</v>
      </c>
      <c r="G411">
        <v>28.11281</v>
      </c>
      <c r="H411">
        <v>0</v>
      </c>
      <c r="I411">
        <v>0</v>
      </c>
      <c r="J411">
        <v>0.53944080000000005</v>
      </c>
      <c r="K411">
        <v>28.345009999999998</v>
      </c>
      <c r="L411">
        <v>0</v>
      </c>
      <c r="M411">
        <v>0</v>
      </c>
      <c r="N411">
        <v>0.54269299999999998</v>
      </c>
      <c r="O411">
        <v>28.694269999999999</v>
      </c>
      <c r="P411">
        <v>0</v>
      </c>
      <c r="Q411">
        <v>0</v>
      </c>
      <c r="R411">
        <v>0.54616880000000001</v>
      </c>
      <c r="S411">
        <v>28.427600000000002</v>
      </c>
      <c r="T411">
        <v>0</v>
      </c>
      <c r="U411">
        <v>0</v>
      </c>
      <c r="V411">
        <v>0.55023029999999995</v>
      </c>
      <c r="W411">
        <v>27.955929999999999</v>
      </c>
      <c r="X411">
        <v>0</v>
      </c>
      <c r="Y411">
        <v>0</v>
      </c>
      <c r="Z411">
        <v>0.55421529999999997</v>
      </c>
      <c r="AA411">
        <v>27.347010000000001</v>
      </c>
      <c r="AB411">
        <v>0</v>
      </c>
      <c r="AC411">
        <v>0</v>
      </c>
      <c r="AD411">
        <v>0.55771720000000002</v>
      </c>
      <c r="AE411">
        <v>26.852060000000002</v>
      </c>
      <c r="AF411">
        <v>0</v>
      </c>
      <c r="AG411">
        <v>0</v>
      </c>
      <c r="AH411">
        <v>0.56089350000000004</v>
      </c>
      <c r="AI411">
        <v>26.5261</v>
      </c>
      <c r="AJ411">
        <v>0</v>
      </c>
      <c r="AK411">
        <v>0</v>
      </c>
      <c r="AL411">
        <v>0.56432689999999996</v>
      </c>
      <c r="AM411">
        <v>26.807110000000002</v>
      </c>
      <c r="AN411">
        <v>0</v>
      </c>
      <c r="AO411">
        <v>0</v>
      </c>
      <c r="AP411">
        <v>0.56741169999999996</v>
      </c>
      <c r="AQ411">
        <v>26.856760000000001</v>
      </c>
      <c r="AR411">
        <v>0</v>
      </c>
      <c r="AS411">
        <v>0</v>
      </c>
      <c r="AT411">
        <v>0.57010190000000005</v>
      </c>
      <c r="AU411">
        <v>26.781079999999999</v>
      </c>
      <c r="AV411">
        <v>0</v>
      </c>
      <c r="AW411">
        <v>0</v>
      </c>
      <c r="AX411">
        <v>0.57234790000000002</v>
      </c>
      <c r="AY411">
        <v>26.59666</v>
      </c>
      <c r="AZ411">
        <v>0</v>
      </c>
      <c r="BA411">
        <v>0</v>
      </c>
      <c r="BB411">
        <v>0.57413950000000002</v>
      </c>
      <c r="BC411">
        <v>26.211569999999998</v>
      </c>
      <c r="BD411">
        <v>0</v>
      </c>
      <c r="BE411">
        <v>0</v>
      </c>
      <c r="BF411">
        <v>0.57541920000000002</v>
      </c>
      <c r="BG411">
        <v>25.792400000000001</v>
      </c>
      <c r="BH411">
        <v>0</v>
      </c>
      <c r="BI411">
        <v>0</v>
      </c>
      <c r="BJ411">
        <v>0.57625499999999996</v>
      </c>
      <c r="BK411">
        <v>25.526869999999999</v>
      </c>
      <c r="BL411">
        <v>0</v>
      </c>
      <c r="BM411">
        <v>0</v>
      </c>
      <c r="BN411">
        <v>0.57658069999999995</v>
      </c>
      <c r="BO411">
        <v>25.69332</v>
      </c>
      <c r="BP411">
        <v>0</v>
      </c>
      <c r="BQ411">
        <v>0</v>
      </c>
      <c r="BR411">
        <v>0.57642819999999995</v>
      </c>
      <c r="BS411">
        <v>26.20318</v>
      </c>
      <c r="BT411">
        <v>0</v>
      </c>
      <c r="BU411">
        <v>0</v>
      </c>
      <c r="BV411">
        <v>0.57577999999999996</v>
      </c>
      <c r="BW411">
        <v>26.808019999999999</v>
      </c>
      <c r="BX411">
        <v>0</v>
      </c>
      <c r="BY411">
        <v>0</v>
      </c>
      <c r="BZ411">
        <v>0.57456890000000005</v>
      </c>
      <c r="CA411">
        <v>27.176659999999998</v>
      </c>
      <c r="CB411">
        <v>0</v>
      </c>
      <c r="CC411">
        <v>0</v>
      </c>
      <c r="CD411">
        <v>0.57287109999999997</v>
      </c>
      <c r="CE411">
        <v>26.93197</v>
      </c>
      <c r="CF411">
        <v>0</v>
      </c>
      <c r="CG411">
        <v>0</v>
      </c>
      <c r="CH411">
        <v>0.57075549999999997</v>
      </c>
      <c r="CI411">
        <v>26.34853</v>
      </c>
      <c r="CJ411">
        <v>1.006624E-34</v>
      </c>
      <c r="CK411">
        <v>5.0690120000000001E-33</v>
      </c>
      <c r="CL411">
        <v>0.56828559999999995</v>
      </c>
      <c r="CM411">
        <v>25.726140000000001</v>
      </c>
      <c r="CN411">
        <v>5.9766069999999995E-29</v>
      </c>
      <c r="CO411">
        <v>3.054682E-27</v>
      </c>
      <c r="CP411">
        <v>0.56550060000000002</v>
      </c>
      <c r="CQ411">
        <v>25.1739</v>
      </c>
      <c r="CR411" s="1">
        <v>3.872661E-22</v>
      </c>
      <c r="CS411" s="1">
        <v>1.9805269999999999E-20</v>
      </c>
      <c r="CT411">
        <v>0.56239159999999999</v>
      </c>
      <c r="CU411">
        <v>25.144770000000001</v>
      </c>
      <c r="CV411" s="1">
        <v>2.6989089999999999E-17</v>
      </c>
      <c r="CW411" s="1">
        <v>1.397528E-15</v>
      </c>
      <c r="CX411">
        <v>0.55896449999999998</v>
      </c>
      <c r="CY411">
        <v>25.600449999999999</v>
      </c>
      <c r="CZ411" s="1">
        <v>1.4346110000000001E-13</v>
      </c>
      <c r="DA411" s="1">
        <v>7.5001550000000006E-12</v>
      </c>
      <c r="DB411">
        <v>0.55518920000000005</v>
      </c>
      <c r="DC411">
        <v>25.9862</v>
      </c>
      <c r="DD411" s="1">
        <v>1.2274300000000001E-10</v>
      </c>
      <c r="DE411" s="1">
        <v>6.4694550000000002E-9</v>
      </c>
      <c r="DF411">
        <v>0.55122910000000003</v>
      </c>
      <c r="DG411">
        <v>26.221039999999999</v>
      </c>
      <c r="DH411" s="1">
        <v>3.0226959999999997E-8</v>
      </c>
      <c r="DI411" s="1">
        <v>1.6084619999999999E-6</v>
      </c>
      <c r="DJ411">
        <v>0.54717740000000004</v>
      </c>
      <c r="DK411">
        <v>25.9343</v>
      </c>
      <c r="DL411" s="1">
        <v>2.8970060000000001E-6</v>
      </c>
      <c r="DM411" s="1">
        <v>1.554471E-4</v>
      </c>
      <c r="DN411">
        <v>0.54347869999999998</v>
      </c>
      <c r="DO411">
        <v>25.337510000000002</v>
      </c>
      <c r="DP411" s="1">
        <v>1.275343E-4</v>
      </c>
      <c r="DQ411" s="1">
        <v>6.8873720000000001E-3</v>
      </c>
      <c r="DR411">
        <v>0.53980150000000005</v>
      </c>
      <c r="DS411">
        <v>24.652809999999999</v>
      </c>
      <c r="DT411" s="1">
        <v>2.9151860000000002E-3</v>
      </c>
      <c r="DU411" s="1">
        <v>0.15853980000000001</v>
      </c>
      <c r="DV411">
        <v>0.53596650000000001</v>
      </c>
      <c r="DW411">
        <v>24.04767</v>
      </c>
      <c r="DX411" s="1">
        <v>3.8277459999999999E-2</v>
      </c>
      <c r="DY411" s="1">
        <v>2.0957979999999998</v>
      </c>
      <c r="DZ411">
        <v>0.5320262</v>
      </c>
      <c r="EA411">
        <v>23.980039999999999</v>
      </c>
      <c r="EB411" s="1">
        <v>0.30900879999999997</v>
      </c>
      <c r="EC411" s="1">
        <v>17.039919999999999</v>
      </c>
      <c r="ED411">
        <v>0.52782799999999996</v>
      </c>
      <c r="EE411">
        <v>24.226220000000001</v>
      </c>
      <c r="EF411" s="1">
        <v>1.6258410000000001</v>
      </c>
      <c r="EG411" s="1">
        <v>90.31841</v>
      </c>
      <c r="EH411">
        <v>0.52352140000000003</v>
      </c>
      <c r="EI411">
        <v>24.646879999999999</v>
      </c>
      <c r="EJ411" s="1">
        <v>5.8600630000000002</v>
      </c>
      <c r="EK411">
        <v>327.87909999999999</v>
      </c>
      <c r="EL411">
        <v>0.51949080000000003</v>
      </c>
      <c r="EM411">
        <v>24.934609999999999</v>
      </c>
      <c r="EN411" s="1">
        <v>15.12979</v>
      </c>
      <c r="EO411">
        <v>852.10029999999995</v>
      </c>
      <c r="EP411">
        <v>0.5151635</v>
      </c>
      <c r="EQ411">
        <v>24.69781</v>
      </c>
      <c r="ER411">
        <v>29.1846</v>
      </c>
      <c r="ES411">
        <v>1655.0060000000001</v>
      </c>
      <c r="ET411">
        <v>0.51065430000000001</v>
      </c>
      <c r="EU411">
        <v>24.040140000000001</v>
      </c>
      <c r="EV411">
        <v>43.562049999999999</v>
      </c>
      <c r="EW411">
        <v>2488.4639999999999</v>
      </c>
      <c r="EX411">
        <v>0.50600520000000004</v>
      </c>
      <c r="EY411">
        <v>23.369499999999999</v>
      </c>
      <c r="EZ411">
        <v>52.086590000000001</v>
      </c>
      <c r="FA411">
        <v>2997.0259999999998</v>
      </c>
      <c r="FB411">
        <v>0.50122089999999997</v>
      </c>
      <c r="FC411">
        <v>22.967009999999998</v>
      </c>
      <c r="FD411">
        <v>51.352359999999997</v>
      </c>
      <c r="FE411">
        <v>2976.34</v>
      </c>
      <c r="FF411">
        <v>0.4964383</v>
      </c>
      <c r="FG411">
        <v>23.500050000000002</v>
      </c>
      <c r="FH411">
        <v>42.689</v>
      </c>
      <c r="FI411">
        <v>2491.98</v>
      </c>
      <c r="FJ411">
        <v>0.49136990000000003</v>
      </c>
      <c r="FK411">
        <v>24.22963</v>
      </c>
      <c r="FL411">
        <v>30.743200000000002</v>
      </c>
      <c r="FM411">
        <v>1808.4280000000001</v>
      </c>
      <c r="FN411">
        <v>0.48621880000000001</v>
      </c>
      <c r="FO411">
        <v>24.790109999999999</v>
      </c>
      <c r="FP411">
        <v>19.435839999999999</v>
      </c>
      <c r="FQ411">
        <v>1152.277</v>
      </c>
      <c r="FR411">
        <v>0.48157440000000001</v>
      </c>
      <c r="FS411">
        <v>24.868310000000001</v>
      </c>
      <c r="FT411">
        <v>10.972709999999999</v>
      </c>
      <c r="FU411">
        <v>654.86199999999997</v>
      </c>
      <c r="FV411">
        <v>0.47698810000000003</v>
      </c>
      <c r="FW411">
        <v>24.458120000000001</v>
      </c>
      <c r="FX411">
        <v>5.645238</v>
      </c>
      <c r="FY411">
        <v>339.0598</v>
      </c>
      <c r="FZ411">
        <v>0.47250969999999998</v>
      </c>
      <c r="GA411">
        <v>23.79561</v>
      </c>
      <c r="GB411">
        <v>2.7117909999999998</v>
      </c>
      <c r="GC411">
        <v>163.86789999999999</v>
      </c>
      <c r="GD411">
        <v>0.46800730000000001</v>
      </c>
      <c r="GE411">
        <v>23.17746</v>
      </c>
      <c r="GF411">
        <v>1.243738</v>
      </c>
      <c r="GG411">
        <v>75.602850000000004</v>
      </c>
      <c r="GH411">
        <v>0.46348010000000001</v>
      </c>
      <c r="GI411">
        <v>22.894680000000001</v>
      </c>
      <c r="GJ411">
        <v>0.56447429999999998</v>
      </c>
      <c r="GK411">
        <v>34.50038</v>
      </c>
      <c r="GL411">
        <v>0.4590592</v>
      </c>
      <c r="GM411">
        <v>23.633209999999998</v>
      </c>
      <c r="GN411">
        <v>0.26803159999999998</v>
      </c>
      <c r="GO411">
        <v>16.453589999999998</v>
      </c>
      <c r="GP411">
        <v>0.45471470000000003</v>
      </c>
      <c r="GQ411">
        <v>24.56034</v>
      </c>
      <c r="GR411">
        <v>0.14352719999999999</v>
      </c>
      <c r="GS411">
        <v>8.843826</v>
      </c>
      <c r="GT411">
        <v>0.450567</v>
      </c>
      <c r="GU411">
        <v>25.44932</v>
      </c>
      <c r="GV411">
        <v>9.2360600000000001E-2</v>
      </c>
      <c r="GW411">
        <v>5.7068349999999999</v>
      </c>
      <c r="GX411">
        <v>0.4462682</v>
      </c>
      <c r="GY411">
        <v>26.19286</v>
      </c>
      <c r="GZ411">
        <v>7.0472989999999999E-2</v>
      </c>
      <c r="HA411">
        <v>4.371499</v>
      </c>
      <c r="HB411">
        <v>0.44129449999999998</v>
      </c>
      <c r="HC411">
        <v>26.31232</v>
      </c>
      <c r="HD411">
        <v>5.9546559999999998E-2</v>
      </c>
      <c r="HE411">
        <v>3.7191749999999999</v>
      </c>
      <c r="HF411">
        <v>0.43723109999999998</v>
      </c>
      <c r="HG411">
        <v>25.680440000000001</v>
      </c>
      <c r="HH411">
        <v>5.2604430000000001E-2</v>
      </c>
      <c r="HI411">
        <v>3.3043019999999999</v>
      </c>
      <c r="HJ411">
        <v>0.43343660000000001</v>
      </c>
      <c r="HK411">
        <v>24.938800000000001</v>
      </c>
      <c r="HL411" s="1">
        <v>4.719491E-2</v>
      </c>
      <c r="HM411">
        <v>2.9812699999999999</v>
      </c>
      <c r="HN411">
        <v>0.42959920000000001</v>
      </c>
      <c r="HO411">
        <v>24.600010000000001</v>
      </c>
      <c r="HP411" s="1">
        <v>4.2915380000000003E-2</v>
      </c>
      <c r="HQ411">
        <v>2.7279209999999998</v>
      </c>
      <c r="HR411">
        <v>0.42547990000000002</v>
      </c>
      <c r="HS411">
        <v>25.177869999999999</v>
      </c>
      <c r="HT411" s="1">
        <v>3.9022870000000001E-2</v>
      </c>
      <c r="HU411">
        <v>2.4990079999999999</v>
      </c>
      <c r="HV411">
        <v>0.42132140000000001</v>
      </c>
      <c r="HW411">
        <v>26.234259999999999</v>
      </c>
      <c r="HX411" s="1">
        <v>3.5395070000000001E-2</v>
      </c>
      <c r="HY411">
        <v>2.284519</v>
      </c>
      <c r="HZ411">
        <v>0.4178209</v>
      </c>
      <c r="IA411">
        <v>27.2638</v>
      </c>
      <c r="IB411" s="1">
        <v>3.2048140000000003E-2</v>
      </c>
      <c r="IC411">
        <v>2.0823320000000001</v>
      </c>
      <c r="ID411">
        <v>0.41392449999999997</v>
      </c>
      <c r="IE411">
        <v>27.99194</v>
      </c>
      <c r="IF411" s="1">
        <v>2.893884E-2</v>
      </c>
      <c r="IG411">
        <v>1.8950880000000001</v>
      </c>
      <c r="IH411">
        <v>0.40989399999999998</v>
      </c>
      <c r="II411">
        <v>27.799800000000001</v>
      </c>
      <c r="IJ411" s="1">
        <v>2.6005529999999999E-2</v>
      </c>
      <c r="IK411">
        <v>1.7175210000000001</v>
      </c>
      <c r="IL411">
        <v>0.40615289999999998</v>
      </c>
      <c r="IM411">
        <v>26.912199999999999</v>
      </c>
      <c r="IN411" s="1">
        <v>2.33533E-2</v>
      </c>
      <c r="IO411">
        <v>1.5546340000000001</v>
      </c>
      <c r="IP411">
        <v>0.40220660000000003</v>
      </c>
      <c r="IQ411">
        <v>25.968610000000002</v>
      </c>
      <c r="IR411" s="1">
        <v>2.0959060000000002E-2</v>
      </c>
      <c r="IS411">
        <v>1.407392</v>
      </c>
      <c r="IT411">
        <v>0.39884920000000001</v>
      </c>
      <c r="IU411">
        <v>25.292629999999999</v>
      </c>
      <c r="IV411" s="1">
        <v>1.884603E-2</v>
      </c>
      <c r="IW411">
        <v>1.27467</v>
      </c>
      <c r="IX411">
        <v>0.39598539999999999</v>
      </c>
      <c r="IY411">
        <v>25.468630000000001</v>
      </c>
      <c r="IZ411" s="1">
        <v>1.6965000000000001E-2</v>
      </c>
      <c r="JA411">
        <v>1.154509</v>
      </c>
      <c r="JB411">
        <v>0.39316449999999997</v>
      </c>
      <c r="JC411">
        <v>25.863019999999999</v>
      </c>
      <c r="JD411" s="1">
        <v>1.5269949999999999E-2</v>
      </c>
      <c r="JE411">
        <v>1.04559</v>
      </c>
      <c r="JF411">
        <v>0.39077679999999998</v>
      </c>
      <c r="JG411">
        <v>26.330870000000001</v>
      </c>
      <c r="JH411" s="1">
        <v>1.377396E-2</v>
      </c>
      <c r="JI411">
        <v>0.9480113</v>
      </c>
      <c r="JJ411">
        <v>0.38861489999999999</v>
      </c>
      <c r="JK411">
        <v>26.383970000000001</v>
      </c>
      <c r="JL411" s="1">
        <v>1.244085E-2</v>
      </c>
      <c r="JM411">
        <v>0.86024219999999996</v>
      </c>
      <c r="JN411">
        <v>0.38658160000000003</v>
      </c>
      <c r="JO411">
        <v>26.161300000000001</v>
      </c>
      <c r="JP411" s="1">
        <v>1.1235119999999999E-2</v>
      </c>
      <c r="JQ411">
        <v>0.78031519999999999</v>
      </c>
      <c r="JR411">
        <v>0.38468269999999999</v>
      </c>
      <c r="JS411">
        <v>26.00609</v>
      </c>
      <c r="JT411" s="1">
        <v>1.011915E-2</v>
      </c>
      <c r="JU411">
        <v>0.70570619999999995</v>
      </c>
      <c r="JV411">
        <v>0.38287969999999999</v>
      </c>
      <c r="JW411">
        <v>25.887129999999999</v>
      </c>
      <c r="JX411" s="1">
        <v>9.0723899999999996E-3</v>
      </c>
      <c r="JY411">
        <v>0.63508149999999997</v>
      </c>
      <c r="JZ411">
        <v>0.38127030000000001</v>
      </c>
      <c r="KA411">
        <v>25.84911</v>
      </c>
      <c r="KB411" s="1">
        <v>8.0879030000000005E-3</v>
      </c>
      <c r="KC411">
        <v>0.56803510000000002</v>
      </c>
      <c r="KD411">
        <v>0.38042789999999999</v>
      </c>
      <c r="KE411">
        <v>26.435490000000001</v>
      </c>
      <c r="KF411" s="1">
        <v>7.1640269999999999E-3</v>
      </c>
      <c r="KG411">
        <v>0.50387349999999997</v>
      </c>
      <c r="KH411">
        <v>0.37928050000000002</v>
      </c>
      <c r="KI411">
        <v>26.970109999999998</v>
      </c>
      <c r="KJ411" s="1">
        <v>6.2742550000000003E-3</v>
      </c>
      <c r="KK411">
        <v>0.44231769999999998</v>
      </c>
      <c r="KL411">
        <v>0.37827919999999998</v>
      </c>
      <c r="KM411">
        <v>27.312080000000002</v>
      </c>
      <c r="KN411" s="1">
        <v>5.4141279999999998E-3</v>
      </c>
      <c r="KO411">
        <v>0.38246590000000003</v>
      </c>
      <c r="KP411">
        <v>0.37727620000000001</v>
      </c>
      <c r="KQ411">
        <v>27.544160000000002</v>
      </c>
      <c r="KR411" s="1">
        <v>4.5791720000000003E-3</v>
      </c>
      <c r="KS411">
        <v>0.32416499999999998</v>
      </c>
      <c r="KT411">
        <v>0.37643339999999997</v>
      </c>
      <c r="KU411">
        <v>27.421980000000001</v>
      </c>
      <c r="KV411" s="1">
        <v>3.7797130000000001E-3</v>
      </c>
      <c r="KW411">
        <v>0.26805820000000002</v>
      </c>
      <c r="KX411">
        <v>0.37614579999999997</v>
      </c>
      <c r="KY411">
        <v>26.900169999999999</v>
      </c>
      <c r="KZ411" s="1">
        <v>3.0471629999999999E-3</v>
      </c>
      <c r="LA411">
        <v>0.2161662</v>
      </c>
      <c r="LB411">
        <v>0.37587710000000002</v>
      </c>
      <c r="LC411">
        <v>26.477209999999999</v>
      </c>
      <c r="LD411" s="1">
        <v>2.4267730000000001E-3</v>
      </c>
      <c r="LE411">
        <v>0.1721905</v>
      </c>
      <c r="LF411">
        <v>0.3756756</v>
      </c>
      <c r="LG411">
        <v>26.291969999999999</v>
      </c>
      <c r="LH411" s="1">
        <v>1.928946E-3</v>
      </c>
      <c r="LI411">
        <v>0.136852</v>
      </c>
      <c r="LJ411">
        <v>0.37542130000000001</v>
      </c>
      <c r="LK411">
        <v>27.063739999999999</v>
      </c>
      <c r="LL411" s="1">
        <v>1.5513899999999999E-3</v>
      </c>
      <c r="LM411">
        <v>0.1100617</v>
      </c>
      <c r="LN411">
        <v>0.3750464</v>
      </c>
      <c r="LO411">
        <v>27.862729999999999</v>
      </c>
      <c r="LP411" s="1">
        <v>1.280813E-3</v>
      </c>
      <c r="LQ411">
        <v>9.0871629999999995E-2</v>
      </c>
      <c r="LR411">
        <v>0.37473830000000002</v>
      </c>
      <c r="LS411">
        <v>28.274930000000001</v>
      </c>
      <c r="LT411">
        <v>1.093922E-3</v>
      </c>
      <c r="LU411">
        <v>7.7604699999999999E-2</v>
      </c>
      <c r="LV411">
        <v>0.37441669999999999</v>
      </c>
      <c r="LW411">
        <v>28.686440000000001</v>
      </c>
      <c r="LX411" s="1">
        <v>9.6653169999999999E-4</v>
      </c>
      <c r="LY411">
        <v>6.8568359999999995E-2</v>
      </c>
      <c r="LZ411">
        <v>0.37409029999999999</v>
      </c>
      <c r="MA411">
        <v>28.670590000000001</v>
      </c>
      <c r="MB411" s="1">
        <v>8.7798390000000002E-4</v>
      </c>
      <c r="MC411">
        <v>6.2294740000000001E-2</v>
      </c>
      <c r="MD411">
        <v>0.37372260000000002</v>
      </c>
      <c r="ME411">
        <v>27.97888</v>
      </c>
      <c r="MF411" s="1">
        <v>8.1357939999999996E-4</v>
      </c>
      <c r="MG411">
        <v>5.7737379999999998E-2</v>
      </c>
      <c r="MH411">
        <v>0.37330429999999998</v>
      </c>
      <c r="MI411">
        <v>27.286079999999998</v>
      </c>
      <c r="MJ411" s="1">
        <v>7.6372820000000004E-4</v>
      </c>
      <c r="MK411">
        <v>5.4227400000000002E-2</v>
      </c>
      <c r="ML411">
        <v>0.37286209999999997</v>
      </c>
      <c r="MM411">
        <v>27.010370000000002</v>
      </c>
      <c r="MN411" s="1">
        <v>7.224051E-4</v>
      </c>
      <c r="MO411">
        <v>5.1326190000000001E-2</v>
      </c>
      <c r="MP411">
        <v>0.37254809999999999</v>
      </c>
      <c r="MQ411">
        <v>27.818560000000002</v>
      </c>
      <c r="MR411" s="1">
        <v>6.8660260000000001E-4</v>
      </c>
      <c r="MS411">
        <v>4.879609E-2</v>
      </c>
      <c r="MT411">
        <v>0.37204120000000002</v>
      </c>
      <c r="MU411">
        <v>28.825089999999999</v>
      </c>
      <c r="MV411" s="1">
        <v>6.542249E-4</v>
      </c>
      <c r="MW411">
        <v>4.6525740000000003E-2</v>
      </c>
      <c r="MX411">
        <v>0.3714693</v>
      </c>
      <c r="MY411">
        <v>29.372119999999999</v>
      </c>
      <c r="MZ411" s="1">
        <v>6.2429279999999998E-4</v>
      </c>
      <c r="NA411">
        <v>4.4441099999999997E-2</v>
      </c>
      <c r="NB411">
        <v>0.37081890000000001</v>
      </c>
      <c r="NC411">
        <v>29.542770000000001</v>
      </c>
      <c r="ND411" s="1">
        <v>5.9641369999999998E-4</v>
      </c>
      <c r="NE411">
        <v>4.2505019999999998E-2</v>
      </c>
      <c r="NF411">
        <v>0.37010680000000001</v>
      </c>
      <c r="NG411">
        <v>29.06786</v>
      </c>
      <c r="NH411" s="1">
        <v>5.7022319999999998E-4</v>
      </c>
      <c r="NI411">
        <v>4.0690879999999999E-2</v>
      </c>
      <c r="NJ411">
        <v>0.36935610000000002</v>
      </c>
      <c r="NK411">
        <v>28.26079</v>
      </c>
      <c r="NL411" s="1">
        <v>5.4570819999999996E-4</v>
      </c>
      <c r="NM411">
        <v>3.899321E-2</v>
      </c>
      <c r="NN411">
        <v>0.36859019999999998</v>
      </c>
      <c r="NO411">
        <v>27.632919999999999</v>
      </c>
      <c r="NP411" s="1">
        <v>5.223793E-4</v>
      </c>
      <c r="NQ411">
        <v>3.7378139999999997E-2</v>
      </c>
      <c r="NR411">
        <v>0.3679076</v>
      </c>
      <c r="NS411">
        <v>27.219010000000001</v>
      </c>
      <c r="NT411" s="1">
        <v>4.999596E-4</v>
      </c>
      <c r="NU411">
        <v>3.581612E-2</v>
      </c>
      <c r="NV411">
        <v>0.36704920000000002</v>
      </c>
      <c r="NW411">
        <v>27.253979999999999</v>
      </c>
      <c r="NX411" s="1">
        <v>4.7865700000000001E-4</v>
      </c>
      <c r="NY411">
        <v>3.4344119999999999E-2</v>
      </c>
      <c r="NZ411">
        <v>0.36596339999999999</v>
      </c>
      <c r="OA411">
        <v>27.864809999999999</v>
      </c>
      <c r="OB411" s="1">
        <v>4.5861049999999998E-4</v>
      </c>
      <c r="OC411">
        <v>3.2979620000000001E-2</v>
      </c>
      <c r="OD411">
        <v>0.36488589999999999</v>
      </c>
      <c r="OE411">
        <v>28.038180000000001</v>
      </c>
      <c r="OF411" s="1">
        <v>4.3976939999999998E-4</v>
      </c>
      <c r="OG411">
        <v>3.16923E-2</v>
      </c>
      <c r="OH411">
        <v>0.36391109999999999</v>
      </c>
      <c r="OI411">
        <v>28.008410000000001</v>
      </c>
      <c r="OJ411" s="1">
        <v>4.2162089999999997E-4</v>
      </c>
      <c r="OK411">
        <v>3.044202E-2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0.81839799999999996</v>
      </c>
      <c r="G412">
        <v>28.1188</v>
      </c>
      <c r="H412">
        <v>0</v>
      </c>
      <c r="I412">
        <v>0</v>
      </c>
      <c r="J412">
        <v>0.82255460000000002</v>
      </c>
      <c r="K412">
        <v>28.356750000000002</v>
      </c>
      <c r="L412">
        <v>0</v>
      </c>
      <c r="M412">
        <v>0</v>
      </c>
      <c r="N412">
        <v>0.82670350000000004</v>
      </c>
      <c r="O412">
        <v>28.707319999999999</v>
      </c>
      <c r="P412">
        <v>0</v>
      </c>
      <c r="Q412">
        <v>0</v>
      </c>
      <c r="R412">
        <v>0.83117660000000004</v>
      </c>
      <c r="S412">
        <v>28.4466</v>
      </c>
      <c r="T412">
        <v>0</v>
      </c>
      <c r="U412">
        <v>0</v>
      </c>
      <c r="V412">
        <v>0.83646920000000002</v>
      </c>
      <c r="W412">
        <v>27.98049</v>
      </c>
      <c r="X412">
        <v>0</v>
      </c>
      <c r="Y412">
        <v>0</v>
      </c>
      <c r="Z412">
        <v>0.84156920000000002</v>
      </c>
      <c r="AA412">
        <v>27.372579999999999</v>
      </c>
      <c r="AB412">
        <v>0</v>
      </c>
      <c r="AC412">
        <v>0</v>
      </c>
      <c r="AD412">
        <v>0.84589239999999999</v>
      </c>
      <c r="AE412">
        <v>26.875419999999998</v>
      </c>
      <c r="AF412">
        <v>0</v>
      </c>
      <c r="AG412">
        <v>0</v>
      </c>
      <c r="AH412">
        <v>0.84976030000000002</v>
      </c>
      <c r="AI412">
        <v>26.546309999999998</v>
      </c>
      <c r="AJ412">
        <v>0</v>
      </c>
      <c r="AK412">
        <v>0</v>
      </c>
      <c r="AL412">
        <v>0.85410730000000001</v>
      </c>
      <c r="AM412">
        <v>26.821100000000001</v>
      </c>
      <c r="AN412">
        <v>0</v>
      </c>
      <c r="AO412">
        <v>0</v>
      </c>
      <c r="AP412">
        <v>0.85794890000000001</v>
      </c>
      <c r="AQ412">
        <v>26.871559999999999</v>
      </c>
      <c r="AR412">
        <v>0</v>
      </c>
      <c r="AS412">
        <v>0</v>
      </c>
      <c r="AT412">
        <v>0.86117540000000004</v>
      </c>
      <c r="AU412">
        <v>26.79684</v>
      </c>
      <c r="AV412">
        <v>0</v>
      </c>
      <c r="AW412">
        <v>0</v>
      </c>
      <c r="AX412">
        <v>0.86374790000000001</v>
      </c>
      <c r="AY412">
        <v>26.615020000000001</v>
      </c>
      <c r="AZ412">
        <v>0</v>
      </c>
      <c r="BA412">
        <v>0</v>
      </c>
      <c r="BB412">
        <v>0.86572890000000002</v>
      </c>
      <c r="BC412">
        <v>26.22946</v>
      </c>
      <c r="BD412">
        <v>0</v>
      </c>
      <c r="BE412">
        <v>0</v>
      </c>
      <c r="BF412">
        <v>0.86699530000000002</v>
      </c>
      <c r="BG412">
        <v>25.80959</v>
      </c>
      <c r="BH412">
        <v>0</v>
      </c>
      <c r="BI412">
        <v>0</v>
      </c>
      <c r="BJ412">
        <v>0.86769229999999997</v>
      </c>
      <c r="BK412">
        <v>25.541730000000001</v>
      </c>
      <c r="BL412">
        <v>0</v>
      </c>
      <c r="BM412">
        <v>0</v>
      </c>
      <c r="BN412">
        <v>0.86772539999999998</v>
      </c>
      <c r="BO412">
        <v>25.70213</v>
      </c>
      <c r="BP412">
        <v>0</v>
      </c>
      <c r="BQ412">
        <v>0</v>
      </c>
      <c r="BR412">
        <v>0.86715940000000002</v>
      </c>
      <c r="BS412">
        <v>26.205469999999998</v>
      </c>
      <c r="BT412">
        <v>0</v>
      </c>
      <c r="BU412">
        <v>0</v>
      </c>
      <c r="BV412">
        <v>0.86596379999999995</v>
      </c>
      <c r="BW412">
        <v>26.809249999999999</v>
      </c>
      <c r="BX412">
        <v>0</v>
      </c>
      <c r="BY412">
        <v>0</v>
      </c>
      <c r="BZ412">
        <v>0.86399879999999996</v>
      </c>
      <c r="CA412">
        <v>27.17914</v>
      </c>
      <c r="CB412">
        <v>0</v>
      </c>
      <c r="CC412">
        <v>0</v>
      </c>
      <c r="CD412">
        <v>0.86143360000000002</v>
      </c>
      <c r="CE412">
        <v>26.939540000000001</v>
      </c>
      <c r="CF412">
        <v>0</v>
      </c>
      <c r="CG412">
        <v>0</v>
      </c>
      <c r="CH412">
        <v>0.8583385</v>
      </c>
      <c r="CI412">
        <v>26.357119999999998</v>
      </c>
      <c r="CJ412">
        <v>8.7797400000000002E-35</v>
      </c>
      <c r="CK412">
        <v>2.2376189999999999E-33</v>
      </c>
      <c r="CL412">
        <v>0.85479649999999996</v>
      </c>
      <c r="CM412">
        <v>25.73385</v>
      </c>
      <c r="CN412">
        <v>5.3237629999999995E-29</v>
      </c>
      <c r="CO412">
        <v>1.3722759999999999E-27</v>
      </c>
      <c r="CP412">
        <v>0.85083909999999996</v>
      </c>
      <c r="CQ412">
        <v>25.17916</v>
      </c>
      <c r="CR412" s="1">
        <v>3.4451890000000002E-22</v>
      </c>
      <c r="CS412" s="1">
        <v>8.8957200000000001E-21</v>
      </c>
      <c r="CT412">
        <v>0.84650749999999997</v>
      </c>
      <c r="CU412">
        <v>25.143989999999999</v>
      </c>
      <c r="CV412" s="1">
        <v>2.4453589999999999E-17</v>
      </c>
      <c r="CW412" s="1">
        <v>6.3766999999999997E-16</v>
      </c>
      <c r="CX412">
        <v>0.84175279999999997</v>
      </c>
      <c r="CY412">
        <v>25.59272</v>
      </c>
      <c r="CZ412" s="1">
        <v>1.320018E-13</v>
      </c>
      <c r="DA412" s="1">
        <v>3.4675220000000001E-12</v>
      </c>
      <c r="DB412">
        <v>0.83654640000000002</v>
      </c>
      <c r="DC412">
        <v>25.977039999999999</v>
      </c>
      <c r="DD412" s="1">
        <v>1.142085E-10</v>
      </c>
      <c r="DE412" s="1">
        <v>3.0195939999999999E-9</v>
      </c>
      <c r="DF412">
        <v>0.83114310000000002</v>
      </c>
      <c r="DG412">
        <v>26.212350000000001</v>
      </c>
      <c r="DH412" s="1">
        <v>2.8375979999999999E-8</v>
      </c>
      <c r="DI412" s="1">
        <v>7.5640609999999997E-7</v>
      </c>
      <c r="DJ412">
        <v>0.82567159999999995</v>
      </c>
      <c r="DK412">
        <v>25.93187</v>
      </c>
      <c r="DL412" s="1">
        <v>2.740504E-6</v>
      </c>
      <c r="DM412" s="1">
        <v>7.3575840000000004E-5</v>
      </c>
      <c r="DN412">
        <v>0.82074329999999995</v>
      </c>
      <c r="DO412">
        <v>25.337250000000001</v>
      </c>
      <c r="DP412" s="1">
        <v>1.214998E-4</v>
      </c>
      <c r="DQ412" s="1">
        <v>3.2794880000000001E-3</v>
      </c>
      <c r="DR412">
        <v>0.815886</v>
      </c>
      <c r="DS412">
        <v>24.653580000000002</v>
      </c>
      <c r="DT412" s="1">
        <v>2.794988E-3</v>
      </c>
      <c r="DU412" s="1">
        <v>7.589854E-2</v>
      </c>
      <c r="DV412">
        <v>0.81079599999999996</v>
      </c>
      <c r="DW412">
        <v>24.04505</v>
      </c>
      <c r="DX412" s="1">
        <v>3.6917220000000001E-2</v>
      </c>
      <c r="DY412" s="1">
        <v>1.0083690000000001</v>
      </c>
      <c r="DZ412">
        <v>0.80559049999999999</v>
      </c>
      <c r="EA412">
        <v>23.970949999999998</v>
      </c>
      <c r="EB412" s="1">
        <v>0.29971100000000001</v>
      </c>
      <c r="EC412" s="1">
        <v>8.2376339999999999</v>
      </c>
      <c r="ED412">
        <v>0.80004370000000002</v>
      </c>
      <c r="EE412">
        <v>24.2121</v>
      </c>
      <c r="EF412" s="1">
        <v>1.585394</v>
      </c>
      <c r="EG412" s="1">
        <v>43.859099999999998</v>
      </c>
      <c r="EH412">
        <v>0.79436709999999999</v>
      </c>
      <c r="EI412">
        <v>24.630970000000001</v>
      </c>
      <c r="EJ412" s="1">
        <v>5.7436610000000003</v>
      </c>
      <c r="EK412">
        <v>159.9015</v>
      </c>
      <c r="EL412">
        <v>0.78920710000000005</v>
      </c>
      <c r="EM412">
        <v>24.919730000000001</v>
      </c>
      <c r="EN412" s="1">
        <v>14.90056</v>
      </c>
      <c r="EO412">
        <v>417.20569999999998</v>
      </c>
      <c r="EP412">
        <v>0.7836822</v>
      </c>
      <c r="EQ412">
        <v>24.68685</v>
      </c>
      <c r="ER412">
        <v>28.873550000000002</v>
      </c>
      <c r="ES412">
        <v>813.31989999999996</v>
      </c>
      <c r="ET412">
        <v>0.77792130000000004</v>
      </c>
      <c r="EU412">
        <v>24.03342</v>
      </c>
      <c r="EV412">
        <v>43.283140000000003</v>
      </c>
      <c r="EW412">
        <v>1227.1199999999999</v>
      </c>
      <c r="EX412">
        <v>0.77197130000000003</v>
      </c>
      <c r="EY412">
        <v>23.362179999999999</v>
      </c>
      <c r="EZ412">
        <v>51.959569999999999</v>
      </c>
      <c r="FA412">
        <v>1482.59</v>
      </c>
      <c r="FB412">
        <v>0.76593169999999999</v>
      </c>
      <c r="FC412">
        <v>22.95309</v>
      </c>
      <c r="FD412">
        <v>51.421010000000003</v>
      </c>
      <c r="FE412">
        <v>1476.5709999999999</v>
      </c>
      <c r="FF412">
        <v>0.75994700000000004</v>
      </c>
      <c r="FG412">
        <v>23.47559</v>
      </c>
      <c r="FH412">
        <v>42.895659999999999</v>
      </c>
      <c r="FI412">
        <v>1239.5930000000001</v>
      </c>
      <c r="FJ412">
        <v>0.75357600000000002</v>
      </c>
      <c r="FK412">
        <v>24.201260000000001</v>
      </c>
      <c r="FL412">
        <v>30.991389999999999</v>
      </c>
      <c r="FM412">
        <v>901.68679999999995</v>
      </c>
      <c r="FN412">
        <v>0.74707939999999995</v>
      </c>
      <c r="FO412">
        <v>24.761009999999999</v>
      </c>
      <c r="FP412">
        <v>19.653379999999999</v>
      </c>
      <c r="FQ412">
        <v>575.83489999999995</v>
      </c>
      <c r="FR412">
        <v>0.74135629999999997</v>
      </c>
      <c r="FS412">
        <v>24.84629</v>
      </c>
      <c r="FT412">
        <v>11.128080000000001</v>
      </c>
      <c r="FU412">
        <v>327.95330000000001</v>
      </c>
      <c r="FV412">
        <v>0.73571359999999997</v>
      </c>
      <c r="FW412">
        <v>24.441890000000001</v>
      </c>
      <c r="FX412">
        <v>5.7389780000000004</v>
      </c>
      <c r="FY412">
        <v>170.0795</v>
      </c>
      <c r="FZ412">
        <v>0.73022949999999998</v>
      </c>
      <c r="GA412">
        <v>23.782240000000002</v>
      </c>
      <c r="GB412">
        <v>2.7622260000000001</v>
      </c>
      <c r="GC412">
        <v>82.299449999999993</v>
      </c>
      <c r="GD412">
        <v>0.72470699999999999</v>
      </c>
      <c r="GE412">
        <v>23.16328</v>
      </c>
      <c r="GF412">
        <v>1.2685519999999999</v>
      </c>
      <c r="GG412">
        <v>37.994549999999997</v>
      </c>
      <c r="GH412">
        <v>0.71899469999999999</v>
      </c>
      <c r="GI412">
        <v>22.873539999999998</v>
      </c>
      <c r="GJ412">
        <v>0.57572480000000004</v>
      </c>
      <c r="GK412">
        <v>17.32958</v>
      </c>
      <c r="GL412">
        <v>0.71353979999999995</v>
      </c>
      <c r="GM412">
        <v>23.601109999999998</v>
      </c>
      <c r="GN412">
        <v>0.2729202</v>
      </c>
      <c r="GO412">
        <v>8.2472449999999995</v>
      </c>
      <c r="GP412">
        <v>0.70809979999999995</v>
      </c>
      <c r="GQ412">
        <v>24.52488</v>
      </c>
      <c r="GR412">
        <v>0.14554790000000001</v>
      </c>
      <c r="GS412">
        <v>4.4140389999999998</v>
      </c>
      <c r="GT412">
        <v>0.70306060000000004</v>
      </c>
      <c r="GU412">
        <v>25.412140000000001</v>
      </c>
      <c r="GV412">
        <v>9.3186720000000001E-2</v>
      </c>
      <c r="GW412">
        <v>2.833237</v>
      </c>
      <c r="GX412">
        <v>0.69778779999999996</v>
      </c>
      <c r="GY412">
        <v>26.158660000000001</v>
      </c>
      <c r="GZ412">
        <v>7.0827119999999993E-2</v>
      </c>
      <c r="HA412">
        <v>2.1611199999999999</v>
      </c>
      <c r="HB412">
        <v>0.69145789999999996</v>
      </c>
      <c r="HC412">
        <v>26.286429999999999</v>
      </c>
      <c r="HD412">
        <v>5.9724319999999997E-2</v>
      </c>
      <c r="HE412">
        <v>1.8339350000000001</v>
      </c>
      <c r="HF412">
        <v>0.68651870000000004</v>
      </c>
      <c r="HG412">
        <v>25.665019999999998</v>
      </c>
      <c r="HH412">
        <v>5.2723359999999997E-2</v>
      </c>
      <c r="HI412">
        <v>1.627213</v>
      </c>
      <c r="HJ412">
        <v>0.6819615</v>
      </c>
      <c r="HK412">
        <v>24.923929999999999</v>
      </c>
      <c r="HL412" s="1">
        <v>4.7285819999999999E-2</v>
      </c>
      <c r="HM412">
        <v>1.4667969999999999</v>
      </c>
      <c r="HN412">
        <v>0.67732499999999995</v>
      </c>
      <c r="HO412">
        <v>24.577870000000001</v>
      </c>
      <c r="HP412" s="1">
        <v>4.2988619999999998E-2</v>
      </c>
      <c r="HQ412">
        <v>1.3410230000000001</v>
      </c>
      <c r="HR412">
        <v>0.67221640000000005</v>
      </c>
      <c r="HS412">
        <v>25.143799999999999</v>
      </c>
      <c r="HT412" s="1">
        <v>3.9091830000000001E-2</v>
      </c>
      <c r="HU412">
        <v>1.227797</v>
      </c>
      <c r="HV412">
        <v>0.66705139999999996</v>
      </c>
      <c r="HW412">
        <v>26.19191</v>
      </c>
      <c r="HX412" s="1">
        <v>3.54591E-2</v>
      </c>
      <c r="HY412">
        <v>1.121729</v>
      </c>
      <c r="HZ412">
        <v>0.66293100000000005</v>
      </c>
      <c r="IA412">
        <v>27.22353</v>
      </c>
      <c r="IB412" s="1">
        <v>3.211199E-2</v>
      </c>
      <c r="IC412">
        <v>1.021944</v>
      </c>
      <c r="ID412">
        <v>0.65816189999999997</v>
      </c>
      <c r="IE412">
        <v>27.957840000000001</v>
      </c>
      <c r="IF412" s="1">
        <v>2.899873E-2</v>
      </c>
      <c r="IG412">
        <v>0.9295329</v>
      </c>
      <c r="IH412">
        <v>0.6530049</v>
      </c>
      <c r="II412">
        <v>27.78105</v>
      </c>
      <c r="IJ412">
        <v>2.605799E-2</v>
      </c>
      <c r="IK412">
        <v>0.8419991</v>
      </c>
      <c r="IL412">
        <v>0.64846740000000003</v>
      </c>
      <c r="IM412">
        <v>26.902059999999999</v>
      </c>
      <c r="IN412" s="1">
        <v>2.3401020000000002E-2</v>
      </c>
      <c r="IO412">
        <v>0.76163570000000003</v>
      </c>
      <c r="IP412">
        <v>0.64351849999999999</v>
      </c>
      <c r="IQ412">
        <v>25.95757</v>
      </c>
      <c r="IR412" s="1">
        <v>2.099751E-2</v>
      </c>
      <c r="IS412">
        <v>0.68896769999999996</v>
      </c>
      <c r="IT412">
        <v>0.63964659999999995</v>
      </c>
      <c r="IU412">
        <v>25.274329999999999</v>
      </c>
      <c r="IV412" s="1">
        <v>1.888053E-2</v>
      </c>
      <c r="IW412">
        <v>0.62353150000000002</v>
      </c>
      <c r="IX412">
        <v>0.63655569999999995</v>
      </c>
      <c r="IY412">
        <v>25.437529999999999</v>
      </c>
      <c r="IZ412" s="1">
        <v>1.6996420000000002E-2</v>
      </c>
      <c r="JA412">
        <v>0.56434090000000003</v>
      </c>
      <c r="JB412">
        <v>0.63350949999999995</v>
      </c>
      <c r="JC412">
        <v>25.82855</v>
      </c>
      <c r="JD412" s="1">
        <v>1.52981E-2</v>
      </c>
      <c r="JE412">
        <v>0.51072130000000004</v>
      </c>
      <c r="JF412">
        <v>0.63112690000000005</v>
      </c>
      <c r="JG412">
        <v>26.296749999999999</v>
      </c>
      <c r="JH412" s="1">
        <v>1.3799799999999999E-2</v>
      </c>
      <c r="JI412">
        <v>0.46273979999999998</v>
      </c>
      <c r="JJ412">
        <v>0.62907089999999999</v>
      </c>
      <c r="JK412">
        <v>26.35801</v>
      </c>
      <c r="JL412" s="1">
        <v>1.246423E-2</v>
      </c>
      <c r="JM412">
        <v>0.4196048</v>
      </c>
      <c r="JN412">
        <v>0.62721380000000004</v>
      </c>
      <c r="JO412">
        <v>26.13946</v>
      </c>
      <c r="JP412" s="1">
        <v>1.125688E-2</v>
      </c>
      <c r="JQ412">
        <v>0.38037130000000002</v>
      </c>
      <c r="JR412">
        <v>0.62554730000000003</v>
      </c>
      <c r="JS412">
        <v>25.985890000000001</v>
      </c>
      <c r="JT412" s="1">
        <v>1.0140110000000001E-2</v>
      </c>
      <c r="JU412">
        <v>0.34381030000000001</v>
      </c>
      <c r="JV412">
        <v>0.62414539999999996</v>
      </c>
      <c r="JW412">
        <v>25.86251</v>
      </c>
      <c r="JX412" s="1">
        <v>9.091979E-3</v>
      </c>
      <c r="JY412">
        <v>0.30919239999999998</v>
      </c>
      <c r="JZ412">
        <v>0.62300529999999998</v>
      </c>
      <c r="KA412">
        <v>25.824090000000002</v>
      </c>
      <c r="KB412" s="1">
        <v>8.1072609999999993E-3</v>
      </c>
      <c r="KC412">
        <v>0.27640890000000001</v>
      </c>
      <c r="KD412">
        <v>0.62316039999999995</v>
      </c>
      <c r="KE412">
        <v>26.404299999999999</v>
      </c>
      <c r="KF412" s="1">
        <v>7.184218E-3</v>
      </c>
      <c r="KG412">
        <v>0.24510000000000001</v>
      </c>
      <c r="KH412">
        <v>0.62273060000000002</v>
      </c>
      <c r="KI412">
        <v>26.94284</v>
      </c>
      <c r="KJ412" s="1">
        <v>6.2944029999999996E-3</v>
      </c>
      <c r="KK412">
        <v>0.2150878</v>
      </c>
      <c r="KL412">
        <v>0.62239730000000004</v>
      </c>
      <c r="KM412">
        <v>27.286349999999999</v>
      </c>
      <c r="KN412" s="1">
        <v>5.4339749999999997E-3</v>
      </c>
      <c r="KO412">
        <v>0.18594330000000001</v>
      </c>
      <c r="KP412">
        <v>0.62203120000000001</v>
      </c>
      <c r="KQ412">
        <v>27.523009999999999</v>
      </c>
      <c r="KR412" s="1">
        <v>4.5987190000000002E-3</v>
      </c>
      <c r="KS412">
        <v>0.15758649999999999</v>
      </c>
      <c r="KT412">
        <v>0.62182230000000005</v>
      </c>
      <c r="KU412">
        <v>27.408719999999999</v>
      </c>
      <c r="KV412" s="1">
        <v>3.7985829999999999E-3</v>
      </c>
      <c r="KW412">
        <v>0.13032740000000001</v>
      </c>
      <c r="KX412">
        <v>0.6225212</v>
      </c>
      <c r="KY412">
        <v>26.891490000000001</v>
      </c>
      <c r="KZ412" s="1">
        <v>3.0643279999999998E-3</v>
      </c>
      <c r="LA412">
        <v>0.1050989</v>
      </c>
      <c r="LB412">
        <v>0.62314950000000002</v>
      </c>
      <c r="LC412">
        <v>26.467870000000001</v>
      </c>
      <c r="LD412" s="1">
        <v>2.441216E-3</v>
      </c>
      <c r="LE412">
        <v>8.369849E-2</v>
      </c>
      <c r="LF412">
        <v>0.62382090000000001</v>
      </c>
      <c r="LG412">
        <v>26.27966</v>
      </c>
      <c r="LH412" s="1">
        <v>1.9404240000000001E-3</v>
      </c>
      <c r="LI412">
        <v>6.6487299999999999E-2</v>
      </c>
      <c r="LJ412">
        <v>0.62436519999999995</v>
      </c>
      <c r="LK412">
        <v>27.04045</v>
      </c>
      <c r="LL412" s="1">
        <v>1.5599279999999999E-3</v>
      </c>
      <c r="LM412">
        <v>5.3424960000000001E-2</v>
      </c>
      <c r="LN412">
        <v>0.62465749999999998</v>
      </c>
      <c r="LO412">
        <v>27.8429</v>
      </c>
      <c r="LP412" s="1">
        <v>1.2868179999999999E-3</v>
      </c>
      <c r="LQ412">
        <v>4.4057730000000003E-2</v>
      </c>
      <c r="LR412">
        <v>0.62501019999999996</v>
      </c>
      <c r="LS412">
        <v>28.261479999999999</v>
      </c>
      <c r="LT412" s="1">
        <v>1.0979939999999999E-3</v>
      </c>
      <c r="LU412">
        <v>3.7575509999999999E-2</v>
      </c>
      <c r="LV412">
        <v>0.62532350000000003</v>
      </c>
      <c r="LW412">
        <v>28.674759999999999</v>
      </c>
      <c r="LX412" s="1">
        <v>9.6924680000000005E-4</v>
      </c>
      <c r="LY412">
        <v>3.315796E-2</v>
      </c>
      <c r="LZ412">
        <v>0.62563279999999999</v>
      </c>
      <c r="MA412">
        <v>28.667190000000002</v>
      </c>
      <c r="MB412" s="1">
        <v>8.7983889999999996E-4</v>
      </c>
      <c r="MC412" s="1">
        <v>3.0091650000000001E-2</v>
      </c>
      <c r="MD412">
        <v>0.62587369999999998</v>
      </c>
      <c r="ME412">
        <v>27.981909999999999</v>
      </c>
      <c r="MF412" s="1">
        <v>8.1490480000000003E-4</v>
      </c>
      <c r="MG412" s="1">
        <v>2.7866160000000001E-2</v>
      </c>
      <c r="MH412">
        <v>0.62603240000000004</v>
      </c>
      <c r="MI412">
        <v>27.288309999999999</v>
      </c>
      <c r="MJ412" s="1">
        <v>7.6474159999999998E-4</v>
      </c>
      <c r="MK412" s="1">
        <v>2.6153409999999998E-2</v>
      </c>
      <c r="ML412">
        <v>0.62613719999999995</v>
      </c>
      <c r="MM412">
        <v>27.002759999999999</v>
      </c>
      <c r="MN412" s="1">
        <v>7.2323169999999998E-4</v>
      </c>
      <c r="MO412" s="1">
        <v>2.4739980000000002E-2</v>
      </c>
      <c r="MP412">
        <v>0.62651040000000002</v>
      </c>
      <c r="MQ412">
        <v>27.796980000000001</v>
      </c>
      <c r="MR412" s="1">
        <v>6.8733439999999998E-4</v>
      </c>
      <c r="MS412">
        <v>2.3507799999999999E-2</v>
      </c>
      <c r="MT412">
        <v>0.62655689999999997</v>
      </c>
      <c r="MU412">
        <v>28.802710000000001</v>
      </c>
      <c r="MV412" s="1">
        <v>6.5488090000000003E-4</v>
      </c>
      <c r="MW412" s="1">
        <v>2.2403039999999999E-2</v>
      </c>
      <c r="MX412">
        <v>0.6264961</v>
      </c>
      <c r="MY412">
        <v>29.358280000000001</v>
      </c>
      <c r="MZ412" s="1">
        <v>6.2489380000000001E-4</v>
      </c>
      <c r="NA412" s="1">
        <v>2.1389289999999998E-2</v>
      </c>
      <c r="NB412">
        <v>0.62629380000000001</v>
      </c>
      <c r="NC412">
        <v>29.535260000000001</v>
      </c>
      <c r="ND412" s="1">
        <v>5.9696439999999999E-4</v>
      </c>
      <c r="NE412" s="1">
        <v>2.044762E-2</v>
      </c>
      <c r="NF412">
        <v>0.62601910000000005</v>
      </c>
      <c r="NG412">
        <v>29.071249999999999</v>
      </c>
      <c r="NH412" s="1">
        <v>5.7073379999999997E-4</v>
      </c>
      <c r="NI412" s="1">
        <v>1.9565369999999999E-2</v>
      </c>
      <c r="NJ412">
        <v>0.62570230000000004</v>
      </c>
      <c r="NK412">
        <v>28.26418</v>
      </c>
      <c r="NL412" s="1">
        <v>5.4617689999999998E-4</v>
      </c>
      <c r="NM412" s="1">
        <v>1.8739840000000001E-2</v>
      </c>
      <c r="NN412">
        <v>0.6253611</v>
      </c>
      <c r="NO412">
        <v>27.633209999999998</v>
      </c>
      <c r="NP412" s="1">
        <v>5.2283159999999996E-4</v>
      </c>
      <c r="NQ412" s="1">
        <v>1.7955120000000001E-2</v>
      </c>
      <c r="NR412">
        <v>0.6252124</v>
      </c>
      <c r="NS412">
        <v>27.214739999999999</v>
      </c>
      <c r="NT412" s="1">
        <v>5.0040879999999999E-4</v>
      </c>
      <c r="NU412" s="1">
        <v>1.7196820000000002E-2</v>
      </c>
      <c r="NV412">
        <v>0.62478599999999995</v>
      </c>
      <c r="NW412">
        <v>27.242439999999998</v>
      </c>
      <c r="NX412" s="1">
        <v>4.790773E-4</v>
      </c>
      <c r="NY412" s="1">
        <v>1.6481269999999999E-2</v>
      </c>
      <c r="NZ412">
        <v>0.62399130000000003</v>
      </c>
      <c r="OA412">
        <v>27.8459</v>
      </c>
      <c r="OB412" s="1">
        <v>4.589908E-4</v>
      </c>
      <c r="OC412" s="1">
        <v>1.5817500000000002E-2</v>
      </c>
      <c r="OD412">
        <v>0.62320419999999999</v>
      </c>
      <c r="OE412">
        <v>28.025659999999998</v>
      </c>
      <c r="OF412" s="1">
        <v>4.401179E-4</v>
      </c>
      <c r="OG412" s="1">
        <v>1.519157E-2</v>
      </c>
      <c r="OH412">
        <v>0.62261929999999999</v>
      </c>
      <c r="OI412">
        <v>28.00291</v>
      </c>
      <c r="OJ412" s="1">
        <v>4.2197090000000001E-4</v>
      </c>
      <c r="OK412" s="1">
        <v>1.4584629999999999E-2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0.67480609999999996</v>
      </c>
      <c r="G413">
        <v>28.151730000000001</v>
      </c>
      <c r="H413">
        <v>0</v>
      </c>
      <c r="I413">
        <v>0</v>
      </c>
      <c r="J413">
        <v>0.67857190000000001</v>
      </c>
      <c r="K413">
        <v>28.412189999999999</v>
      </c>
      <c r="L413">
        <v>0</v>
      </c>
      <c r="M413">
        <v>0</v>
      </c>
      <c r="N413">
        <v>0.6823496</v>
      </c>
      <c r="O413">
        <v>28.767769999999999</v>
      </c>
      <c r="P413">
        <v>0</v>
      </c>
      <c r="Q413">
        <v>0</v>
      </c>
      <c r="R413">
        <v>0.68641989999999997</v>
      </c>
      <c r="S413">
        <v>28.53424</v>
      </c>
      <c r="T413">
        <v>0</v>
      </c>
      <c r="U413">
        <v>0</v>
      </c>
      <c r="V413">
        <v>0.69117320000000004</v>
      </c>
      <c r="W413">
        <v>28.09301</v>
      </c>
      <c r="X413">
        <v>0</v>
      </c>
      <c r="Y413">
        <v>0</v>
      </c>
      <c r="Z413">
        <v>0.69578700000000004</v>
      </c>
      <c r="AA413">
        <v>27.490290000000002</v>
      </c>
      <c r="AB413">
        <v>0</v>
      </c>
      <c r="AC413">
        <v>0</v>
      </c>
      <c r="AD413">
        <v>0.69979329999999995</v>
      </c>
      <c r="AE413">
        <v>26.98338</v>
      </c>
      <c r="AF413">
        <v>0</v>
      </c>
      <c r="AG413">
        <v>0</v>
      </c>
      <c r="AH413">
        <v>0.70342559999999998</v>
      </c>
      <c r="AI413">
        <v>26.640529999999998</v>
      </c>
      <c r="AJ413">
        <v>0</v>
      </c>
      <c r="AK413">
        <v>0</v>
      </c>
      <c r="AL413">
        <v>0.70745150000000001</v>
      </c>
      <c r="AM413">
        <v>26.88654</v>
      </c>
      <c r="AN413">
        <v>0</v>
      </c>
      <c r="AO413">
        <v>0</v>
      </c>
      <c r="AP413">
        <v>0.71104219999999996</v>
      </c>
      <c r="AQ413">
        <v>26.940460000000002</v>
      </c>
      <c r="AR413">
        <v>0</v>
      </c>
      <c r="AS413">
        <v>0</v>
      </c>
      <c r="AT413">
        <v>0.71408930000000004</v>
      </c>
      <c r="AU413">
        <v>26.8705</v>
      </c>
      <c r="AV413">
        <v>0</v>
      </c>
      <c r="AW413">
        <v>0</v>
      </c>
      <c r="AX413">
        <v>0.71662720000000002</v>
      </c>
      <c r="AY413">
        <v>26.6996</v>
      </c>
      <c r="AZ413">
        <v>0</v>
      </c>
      <c r="BA413">
        <v>0</v>
      </c>
      <c r="BB413">
        <v>0.71863929999999998</v>
      </c>
      <c r="BC413">
        <v>26.312059999999999</v>
      </c>
      <c r="BD413">
        <v>0</v>
      </c>
      <c r="BE413">
        <v>0</v>
      </c>
      <c r="BF413">
        <v>0.72001789999999999</v>
      </c>
      <c r="BG413">
        <v>25.889140000000001</v>
      </c>
      <c r="BH413">
        <v>0</v>
      </c>
      <c r="BI413">
        <v>0</v>
      </c>
      <c r="BJ413">
        <v>0.7209042</v>
      </c>
      <c r="BK413">
        <v>25.610869999999998</v>
      </c>
      <c r="BL413">
        <v>0</v>
      </c>
      <c r="BM413">
        <v>0</v>
      </c>
      <c r="BN413">
        <v>0.72118260000000001</v>
      </c>
      <c r="BO413">
        <v>25.74362</v>
      </c>
      <c r="BP413">
        <v>0</v>
      </c>
      <c r="BQ413">
        <v>0</v>
      </c>
      <c r="BR413">
        <v>0.72090330000000002</v>
      </c>
      <c r="BS413">
        <v>26.220320000000001</v>
      </c>
      <c r="BT413">
        <v>0</v>
      </c>
      <c r="BU413">
        <v>0</v>
      </c>
      <c r="BV413">
        <v>0.72005070000000004</v>
      </c>
      <c r="BW413">
        <v>26.817959999999999</v>
      </c>
      <c r="BX413">
        <v>0</v>
      </c>
      <c r="BY413">
        <v>0</v>
      </c>
      <c r="BZ413">
        <v>0.71852729999999998</v>
      </c>
      <c r="CA413">
        <v>27.190829999999998</v>
      </c>
      <c r="CB413">
        <v>0</v>
      </c>
      <c r="CC413">
        <v>0</v>
      </c>
      <c r="CD413">
        <v>0.71643659999999998</v>
      </c>
      <c r="CE413">
        <v>26.973600000000001</v>
      </c>
      <c r="CF413">
        <v>0</v>
      </c>
      <c r="CG413">
        <v>0</v>
      </c>
      <c r="CH413">
        <v>0.7138622</v>
      </c>
      <c r="CI413">
        <v>26.395980000000002</v>
      </c>
      <c r="CJ413">
        <v>7.4844320000000002E-35</v>
      </c>
      <c r="CK413">
        <v>1.396656E-32</v>
      </c>
      <c r="CL413">
        <v>0.71086059999999995</v>
      </c>
      <c r="CM413">
        <v>25.76858</v>
      </c>
      <c r="CN413">
        <v>4.685472E-29</v>
      </c>
      <c r="CO413">
        <v>9.7459910000000003E-27</v>
      </c>
      <c r="CP413">
        <v>0.70748140000000004</v>
      </c>
      <c r="CQ413">
        <v>25.202950000000001</v>
      </c>
      <c r="CR413" s="1">
        <v>3.0516730000000002E-22</v>
      </c>
      <c r="CS413" s="1">
        <v>6.2295299999999996E-20</v>
      </c>
      <c r="CT413">
        <v>0.70375330000000003</v>
      </c>
      <c r="CU413">
        <v>25.14057</v>
      </c>
      <c r="CV413" s="1">
        <v>2.229598E-17</v>
      </c>
      <c r="CW413" s="1">
        <v>4.9377450000000003E-15</v>
      </c>
      <c r="CX413">
        <v>0.69962329999999995</v>
      </c>
      <c r="CY413">
        <v>25.557310000000001</v>
      </c>
      <c r="CZ413" s="1">
        <v>1.228678E-13</v>
      </c>
      <c r="DA413" s="1">
        <v>2.9105759999999999E-11</v>
      </c>
      <c r="DB413">
        <v>0.6950963</v>
      </c>
      <c r="DC413">
        <v>25.934840000000001</v>
      </c>
      <c r="DD413" s="1">
        <v>1.0771019999999999E-10</v>
      </c>
      <c r="DE413" s="1">
        <v>2.682259E-8</v>
      </c>
      <c r="DF413">
        <v>0.69036929999999996</v>
      </c>
      <c r="DG413">
        <v>26.171710000000001</v>
      </c>
      <c r="DH413" s="1">
        <v>2.7016110000000001E-8</v>
      </c>
      <c r="DI413" s="1">
        <v>7.0185379999999996E-6</v>
      </c>
      <c r="DJ413">
        <v>0.68554939999999998</v>
      </c>
      <c r="DK413">
        <v>25.915410000000001</v>
      </c>
      <c r="DL413" s="1">
        <v>2.6289989999999999E-6</v>
      </c>
      <c r="DM413" s="1">
        <v>7.08222E-4</v>
      </c>
      <c r="DN413">
        <v>0.68115809999999999</v>
      </c>
      <c r="DO413">
        <v>25.32987</v>
      </c>
      <c r="DP413" s="1">
        <v>1.173236E-4</v>
      </c>
      <c r="DQ413" s="1">
        <v>3.2636800000000001E-2</v>
      </c>
      <c r="DR413">
        <v>0.67681119999999995</v>
      </c>
      <c r="DS413">
        <v>24.655670000000001</v>
      </c>
      <c r="DT413" s="1">
        <v>2.7139210000000002E-3</v>
      </c>
      <c r="DU413" s="1">
        <v>0.77788930000000001</v>
      </c>
      <c r="DV413">
        <v>0.67226799999999998</v>
      </c>
      <c r="DW413">
        <v>24.02806</v>
      </c>
      <c r="DX413" s="1">
        <v>3.6021869999999998E-2</v>
      </c>
      <c r="DY413" s="1">
        <v>10.61608</v>
      </c>
      <c r="DZ413">
        <v>0.66760949999999997</v>
      </c>
      <c r="EA413">
        <v>23.928229999999999</v>
      </c>
      <c r="EB413" s="1">
        <v>0.29372799999999999</v>
      </c>
      <c r="EC413" s="1">
        <v>88.920460000000006</v>
      </c>
      <c r="ED413">
        <v>0.66266190000000003</v>
      </c>
      <c r="EE413">
        <v>24.147259999999999</v>
      </c>
      <c r="EF413" s="1">
        <v>1.559909</v>
      </c>
      <c r="EG413">
        <v>484.57440000000003</v>
      </c>
      <c r="EH413">
        <v>0.6575896</v>
      </c>
      <c r="EI413">
        <v>24.557880000000001</v>
      </c>
      <c r="EJ413" s="1">
        <v>5.6717610000000001</v>
      </c>
      <c r="EK413">
        <v>1805.623</v>
      </c>
      <c r="EL413">
        <v>0.65290859999999995</v>
      </c>
      <c r="EM413">
        <v>24.849740000000001</v>
      </c>
      <c r="EN413" s="1">
        <v>14.76214</v>
      </c>
      <c r="EO413">
        <v>4806.4449999999997</v>
      </c>
      <c r="EP413">
        <v>0.64789379999999996</v>
      </c>
      <c r="EQ413">
        <v>24.632339999999999</v>
      </c>
      <c r="ER413">
        <v>28.689330000000002</v>
      </c>
      <c r="ES413">
        <v>9544.4210000000003</v>
      </c>
      <c r="ET413">
        <v>0.64265220000000001</v>
      </c>
      <c r="EU413">
        <v>23.995290000000001</v>
      </c>
      <c r="EV413">
        <v>43.12144</v>
      </c>
      <c r="EW413">
        <v>14648.11</v>
      </c>
      <c r="EX413">
        <v>0.63723209999999997</v>
      </c>
      <c r="EY413">
        <v>23.32273</v>
      </c>
      <c r="EZ413">
        <v>51.889310000000002</v>
      </c>
      <c r="FA413">
        <v>17973.990000000002</v>
      </c>
      <c r="FB413">
        <v>0.63170249999999994</v>
      </c>
      <c r="FC413">
        <v>22.888500000000001</v>
      </c>
      <c r="FD413">
        <v>51.470709999999997</v>
      </c>
      <c r="FE413">
        <v>18146.14</v>
      </c>
      <c r="FF413">
        <v>0.62617339999999999</v>
      </c>
      <c r="FG413">
        <v>23.36439</v>
      </c>
      <c r="FH413">
        <v>43.01596</v>
      </c>
      <c r="FI413">
        <v>15437.71</v>
      </c>
      <c r="FJ413">
        <v>0.62031899999999995</v>
      </c>
      <c r="FK413">
        <v>24.071580000000001</v>
      </c>
      <c r="FL413">
        <v>31.133379999999999</v>
      </c>
      <c r="FM413">
        <v>11358.91</v>
      </c>
      <c r="FN413">
        <v>0.61432350000000002</v>
      </c>
      <c r="FO413">
        <v>24.626989999999999</v>
      </c>
      <c r="FP413">
        <v>19.776700000000002</v>
      </c>
      <c r="FQ413">
        <v>7333.5190000000002</v>
      </c>
      <c r="FR413">
        <v>0.60896589999999995</v>
      </c>
      <c r="FS413">
        <v>24.74363</v>
      </c>
      <c r="FT413">
        <v>11.21543</v>
      </c>
      <c r="FU413">
        <v>4219.2619999999997</v>
      </c>
      <c r="FV413">
        <v>0.60368250000000001</v>
      </c>
      <c r="FW413">
        <v>24.364619999999999</v>
      </c>
      <c r="FX413">
        <v>5.7912819999999998</v>
      </c>
      <c r="FY413">
        <v>2205.7939999999999</v>
      </c>
      <c r="FZ413">
        <v>0.59853100000000004</v>
      </c>
      <c r="GA413">
        <v>23.717780000000001</v>
      </c>
      <c r="GB413">
        <v>2.7902130000000001</v>
      </c>
      <c r="GC413">
        <v>1073.9780000000001</v>
      </c>
      <c r="GD413">
        <v>0.59333849999999999</v>
      </c>
      <c r="GE413">
        <v>23.096730000000001</v>
      </c>
      <c r="GF413">
        <v>1.2822640000000001</v>
      </c>
      <c r="GG413">
        <v>497.66550000000001</v>
      </c>
      <c r="GH413">
        <v>0.58801820000000005</v>
      </c>
      <c r="GI413">
        <v>22.777529999999999</v>
      </c>
      <c r="GJ413">
        <v>0.58195609999999998</v>
      </c>
      <c r="GK413">
        <v>226.78489999999999</v>
      </c>
      <c r="GL413">
        <v>0.58291769999999998</v>
      </c>
      <c r="GM413">
        <v>23.4574</v>
      </c>
      <c r="GN413">
        <v>0.27562310000000001</v>
      </c>
      <c r="GO413">
        <v>107.1315</v>
      </c>
      <c r="GP413">
        <v>0.57785220000000004</v>
      </c>
      <c r="GQ413">
        <v>24.3659</v>
      </c>
      <c r="GR413">
        <v>0.1466701</v>
      </c>
      <c r="GS413">
        <v>56.411619999999999</v>
      </c>
      <c r="GT413">
        <v>0.57311520000000005</v>
      </c>
      <c r="GU413">
        <v>25.245619999999999</v>
      </c>
      <c r="GV413">
        <v>9.3644959999999999E-2</v>
      </c>
      <c r="GW413">
        <v>35.460039999999999</v>
      </c>
      <c r="GX413">
        <v>0.56815780000000005</v>
      </c>
      <c r="GY413">
        <v>26.004280000000001</v>
      </c>
      <c r="GZ413">
        <v>7.1024100000000007E-2</v>
      </c>
      <c r="HA413">
        <v>26.59674</v>
      </c>
      <c r="HB413">
        <v>0.56234949999999995</v>
      </c>
      <c r="HC413">
        <v>26.16647</v>
      </c>
      <c r="HD413">
        <v>5.9825049999999998E-2</v>
      </c>
      <c r="HE413">
        <v>22.352830000000001</v>
      </c>
      <c r="HF413">
        <v>0.55767109999999998</v>
      </c>
      <c r="HG413">
        <v>25.58663</v>
      </c>
      <c r="HH413">
        <v>5.2792199999999997E-2</v>
      </c>
      <c r="HI413">
        <v>19.750019999999999</v>
      </c>
      <c r="HJ413">
        <v>0.55331019999999997</v>
      </c>
      <c r="HK413">
        <v>24.85286</v>
      </c>
      <c r="HL413" s="1">
        <v>4.7337650000000002E-2</v>
      </c>
      <c r="HM413">
        <v>17.76079</v>
      </c>
      <c r="HN413">
        <v>0.54890729999999999</v>
      </c>
      <c r="HO413">
        <v>24.478020000000001</v>
      </c>
      <c r="HP413" s="1">
        <v>4.3030720000000001E-2</v>
      </c>
      <c r="HQ413">
        <v>16.204789999999999</v>
      </c>
      <c r="HR413">
        <v>0.54412749999999999</v>
      </c>
      <c r="HS413">
        <v>24.993459999999999</v>
      </c>
      <c r="HT413" s="1">
        <v>3.9131800000000001E-2</v>
      </c>
      <c r="HU413">
        <v>14.821809999999999</v>
      </c>
      <c r="HV413">
        <v>0.53930869999999997</v>
      </c>
      <c r="HW413">
        <v>26.00583</v>
      </c>
      <c r="HX413" s="1">
        <v>3.5496340000000001E-2</v>
      </c>
      <c r="HY413">
        <v>13.526719999999999</v>
      </c>
      <c r="HZ413">
        <v>0.53534000000000004</v>
      </c>
      <c r="IA413">
        <v>27.046520000000001</v>
      </c>
      <c r="IB413" s="1">
        <v>3.2148349999999999E-2</v>
      </c>
      <c r="IC413">
        <v>12.31991</v>
      </c>
      <c r="ID413">
        <v>0.53082249999999997</v>
      </c>
      <c r="IE413">
        <v>27.80677</v>
      </c>
      <c r="IF413" s="1">
        <v>2.9032680000000002E-2</v>
      </c>
      <c r="IG413">
        <v>11.202349999999999</v>
      </c>
      <c r="IH413">
        <v>0.52599910000000005</v>
      </c>
      <c r="II413">
        <v>27.690709999999999</v>
      </c>
      <c r="IJ413" s="1">
        <v>2.6090740000000001E-2</v>
      </c>
      <c r="IK413">
        <v>10.146269999999999</v>
      </c>
      <c r="IL413">
        <v>0.52170269999999996</v>
      </c>
      <c r="IM413">
        <v>26.84348</v>
      </c>
      <c r="IN413" s="1">
        <v>2.3430920000000001E-2</v>
      </c>
      <c r="IO413">
        <v>9.1719600000000003</v>
      </c>
      <c r="IP413">
        <v>0.51707020000000004</v>
      </c>
      <c r="IQ413">
        <v>25.896840000000001</v>
      </c>
      <c r="IR413" s="1">
        <v>2.1024129999999999E-2</v>
      </c>
      <c r="IS413">
        <v>8.2892469999999996</v>
      </c>
      <c r="IT413">
        <v>0.51328600000000002</v>
      </c>
      <c r="IU413">
        <v>25.190829999999998</v>
      </c>
      <c r="IV413" s="1">
        <v>1.890437E-2</v>
      </c>
      <c r="IW413">
        <v>7.4963790000000001</v>
      </c>
      <c r="IX413">
        <v>0.51012449999999998</v>
      </c>
      <c r="IY413">
        <v>25.300650000000001</v>
      </c>
      <c r="IZ413" s="1">
        <v>1.7018249999999999E-2</v>
      </c>
      <c r="JA413">
        <v>6.7802680000000004</v>
      </c>
      <c r="JB413">
        <v>0.50699360000000004</v>
      </c>
      <c r="JC413">
        <v>25.676269999999999</v>
      </c>
      <c r="JD413" s="1">
        <v>1.53177E-2</v>
      </c>
      <c r="JE413">
        <v>6.1318159999999997</v>
      </c>
      <c r="JF413">
        <v>0.50440370000000001</v>
      </c>
      <c r="JG413">
        <v>26.145820000000001</v>
      </c>
      <c r="JH413" s="1">
        <v>1.381775E-2</v>
      </c>
      <c r="JI413">
        <v>5.5526010000000001</v>
      </c>
      <c r="JJ413">
        <v>0.50209709999999996</v>
      </c>
      <c r="JK413">
        <v>26.241240000000001</v>
      </c>
      <c r="JL413" s="1">
        <v>1.2480379999999999E-2</v>
      </c>
      <c r="JM413">
        <v>5.0321109999999996</v>
      </c>
      <c r="JN413">
        <v>0.49996390000000002</v>
      </c>
      <c r="JO413">
        <v>26.041129999999999</v>
      </c>
      <c r="JP413" s="1">
        <v>1.1271959999999999E-2</v>
      </c>
      <c r="JQ413">
        <v>4.559609</v>
      </c>
      <c r="JR413">
        <v>0.49798039999999999</v>
      </c>
      <c r="JS413">
        <v>25.894760000000002</v>
      </c>
      <c r="JT413" s="1">
        <v>1.015458E-2</v>
      </c>
      <c r="JU413">
        <v>4.1209930000000004</v>
      </c>
      <c r="JV413">
        <v>0.49617329999999998</v>
      </c>
      <c r="JW413">
        <v>25.753350000000001</v>
      </c>
      <c r="JX413" s="1">
        <v>9.1055040000000004E-3</v>
      </c>
      <c r="JY413">
        <v>3.7041689999999998</v>
      </c>
      <c r="JZ413">
        <v>0.49459389999999998</v>
      </c>
      <c r="KA413">
        <v>25.713509999999999</v>
      </c>
      <c r="KB413" s="1">
        <v>8.1207020000000005E-3</v>
      </c>
      <c r="KC413">
        <v>3.3122929999999999</v>
      </c>
      <c r="KD413">
        <v>0.49401850000000003</v>
      </c>
      <c r="KE413">
        <v>26.27131</v>
      </c>
      <c r="KF413" s="1">
        <v>7.1976710000000001E-3</v>
      </c>
      <c r="KG413">
        <v>2.941595</v>
      </c>
      <c r="KH413">
        <v>0.49299989999999999</v>
      </c>
      <c r="KI413">
        <v>26.82516</v>
      </c>
      <c r="KJ413" s="1">
        <v>6.3078350000000004E-3</v>
      </c>
      <c r="KK413">
        <v>2.5858819999999998</v>
      </c>
      <c r="KL413">
        <v>0.49212220000000001</v>
      </c>
      <c r="KM413">
        <v>27.175419999999999</v>
      </c>
      <c r="KN413" s="1">
        <v>5.4473999999999998E-3</v>
      </c>
      <c r="KO413">
        <v>2.2400579999999999</v>
      </c>
      <c r="KP413">
        <v>0.49124309999999999</v>
      </c>
      <c r="KQ413">
        <v>27.431139999999999</v>
      </c>
      <c r="KR413" s="1">
        <v>4.6119610000000004E-3</v>
      </c>
      <c r="KS413">
        <v>1.903076</v>
      </c>
      <c r="KT413">
        <v>0.49050640000000001</v>
      </c>
      <c r="KU413">
        <v>27.348520000000001</v>
      </c>
      <c r="KV413" s="1">
        <v>3.8116080000000002E-3</v>
      </c>
      <c r="KW413">
        <v>1.5788789999999999</v>
      </c>
      <c r="KX413">
        <v>0.49053099999999999</v>
      </c>
      <c r="KY413">
        <v>26.851099999999999</v>
      </c>
      <c r="KZ413" s="1">
        <v>3.0760430000000001E-3</v>
      </c>
      <c r="LA413">
        <v>1.2766299999999999</v>
      </c>
      <c r="LB413">
        <v>0.49053150000000001</v>
      </c>
      <c r="LC413">
        <v>26.42578</v>
      </c>
      <c r="LD413" s="1">
        <v>2.4510280000000001E-3</v>
      </c>
      <c r="LE413">
        <v>1.0181340000000001</v>
      </c>
      <c r="LF413">
        <v>0.49060559999999998</v>
      </c>
      <c r="LG413">
        <v>26.22655</v>
      </c>
      <c r="LH413" s="1">
        <v>1.9481749999999999E-3</v>
      </c>
      <c r="LI413">
        <v>0.80891420000000003</v>
      </c>
      <c r="LJ413">
        <v>0.4905621</v>
      </c>
      <c r="LK413">
        <v>26.941690000000001</v>
      </c>
      <c r="LL413" s="1">
        <v>1.5656540000000001E-3</v>
      </c>
      <c r="LM413">
        <v>0.64902219999999999</v>
      </c>
      <c r="LN413">
        <v>0.49036229999999997</v>
      </c>
      <c r="LO413">
        <v>27.756799999999998</v>
      </c>
      <c r="LP413" s="1">
        <v>1.2908349999999999E-3</v>
      </c>
      <c r="LQ413">
        <v>0.53367220000000004</v>
      </c>
      <c r="LR413">
        <v>0.49023939999999999</v>
      </c>
      <c r="LS413">
        <v>28.202480000000001</v>
      </c>
      <c r="LT413" s="1">
        <v>1.1007160000000001E-3</v>
      </c>
      <c r="LU413">
        <v>0.4535458</v>
      </c>
      <c r="LV413">
        <v>0.49010379999999998</v>
      </c>
      <c r="LW413">
        <v>28.6235</v>
      </c>
      <c r="LX413" s="1">
        <v>9.7107360000000002E-4</v>
      </c>
      <c r="LY413">
        <v>0.39887450000000002</v>
      </c>
      <c r="LZ413">
        <v>0.48996040000000002</v>
      </c>
      <c r="MA413">
        <v>28.643139999999999</v>
      </c>
      <c r="MB413" s="1">
        <v>8.810965E-4</v>
      </c>
      <c r="MC413">
        <v>0.36104940000000002</v>
      </c>
      <c r="MD413">
        <v>0.48974450000000003</v>
      </c>
      <c r="ME413">
        <v>27.981909999999999</v>
      </c>
      <c r="MF413" s="1">
        <v>8.1581259999999995E-4</v>
      </c>
      <c r="MG413">
        <v>0.3337774</v>
      </c>
      <c r="MH413">
        <v>0.48948370000000002</v>
      </c>
      <c r="MI413">
        <v>27.286960000000001</v>
      </c>
      <c r="MJ413" s="1">
        <v>7.6544199999999997E-4</v>
      </c>
      <c r="MK413">
        <v>0.31293789999999999</v>
      </c>
      <c r="ML413">
        <v>0.48917260000000001</v>
      </c>
      <c r="MM413">
        <v>26.970030000000001</v>
      </c>
      <c r="MN413" s="1">
        <v>7.2381050000000003E-4</v>
      </c>
      <c r="MO413">
        <v>0.29586050000000003</v>
      </c>
      <c r="MP413">
        <v>0.48907260000000002</v>
      </c>
      <c r="MQ413">
        <v>27.70654</v>
      </c>
      <c r="MR413" s="1">
        <v>6.8784239999999995E-4</v>
      </c>
      <c r="MS413">
        <v>0.28106130000000001</v>
      </c>
      <c r="MT413">
        <v>0.48869489999999999</v>
      </c>
      <c r="MU413">
        <v>28.70797</v>
      </c>
      <c r="MV413" s="1">
        <v>6.553377E-4</v>
      </c>
      <c r="MW413">
        <v>0.26783069999999998</v>
      </c>
      <c r="MX413">
        <v>0.48823060000000001</v>
      </c>
      <c r="MY413">
        <v>29.298100000000002</v>
      </c>
      <c r="MZ413" s="1">
        <v>6.2531170000000005E-4</v>
      </c>
      <c r="NA413">
        <v>0.2557024</v>
      </c>
      <c r="NB413">
        <v>0.4876627</v>
      </c>
      <c r="NC413">
        <v>29.500340000000001</v>
      </c>
      <c r="ND413" s="1">
        <v>5.9735050000000003E-4</v>
      </c>
      <c r="NE413">
        <v>0.24444469999999999</v>
      </c>
      <c r="NF413">
        <v>0.48703269999999999</v>
      </c>
      <c r="NG413">
        <v>29.070920000000001</v>
      </c>
      <c r="NH413" s="1">
        <v>5.7109360000000004E-4</v>
      </c>
      <c r="NI413">
        <v>0.2339059</v>
      </c>
      <c r="NJ413">
        <v>0.4863499</v>
      </c>
      <c r="NK413">
        <v>28.275089999999999</v>
      </c>
      <c r="NL413" s="1">
        <v>5.4651060000000004E-4</v>
      </c>
      <c r="NM413">
        <v>0.2240366</v>
      </c>
      <c r="NN413">
        <v>0.4856511</v>
      </c>
      <c r="NO413">
        <v>27.62584</v>
      </c>
      <c r="NP413" s="1">
        <v>5.2315140000000005E-4</v>
      </c>
      <c r="NQ413">
        <v>0.21468319999999999</v>
      </c>
      <c r="NR413">
        <v>0.48508269999999998</v>
      </c>
      <c r="NS413">
        <v>27.19453</v>
      </c>
      <c r="NT413" s="1">
        <v>5.0072150000000004E-4</v>
      </c>
      <c r="NU413">
        <v>0.20573350000000001</v>
      </c>
      <c r="NV413">
        <v>0.48428369999999998</v>
      </c>
      <c r="NW413">
        <v>27.193570000000001</v>
      </c>
      <c r="NX413" s="1">
        <v>4.7936780000000002E-4</v>
      </c>
      <c r="NY413">
        <v>0.1972391</v>
      </c>
      <c r="NZ413">
        <v>0.48319610000000002</v>
      </c>
      <c r="OA413">
        <v>27.765789999999999</v>
      </c>
      <c r="OB413" s="1">
        <v>4.59252E-4</v>
      </c>
      <c r="OC413">
        <v>0.1893311</v>
      </c>
      <c r="OD413">
        <v>0.48210389999999997</v>
      </c>
      <c r="OE413">
        <v>27.971540000000001</v>
      </c>
      <c r="OF413" s="1">
        <v>4.4036379999999999E-4</v>
      </c>
      <c r="OG413">
        <v>0.18189859999999999</v>
      </c>
      <c r="OH413">
        <v>0.48116639999999999</v>
      </c>
      <c r="OI413">
        <v>27.972090000000001</v>
      </c>
      <c r="OJ413" s="1">
        <v>4.2221990000000003E-4</v>
      </c>
      <c r="OK413">
        <v>0.17473230000000001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0.49668220000000002</v>
      </c>
      <c r="G414">
        <v>28.202999999999999</v>
      </c>
      <c r="H414">
        <v>0</v>
      </c>
      <c r="I414">
        <v>0</v>
      </c>
      <c r="J414">
        <v>0.49862190000000001</v>
      </c>
      <c r="K414">
        <v>28.507760000000001</v>
      </c>
      <c r="L414">
        <v>0</v>
      </c>
      <c r="M414">
        <v>0</v>
      </c>
      <c r="N414">
        <v>0.50056239999999996</v>
      </c>
      <c r="O414">
        <v>28.864229999999999</v>
      </c>
      <c r="P414">
        <v>0</v>
      </c>
      <c r="Q414">
        <v>0</v>
      </c>
      <c r="R414">
        <v>0.50274799999999997</v>
      </c>
      <c r="S414">
        <v>28.694600000000001</v>
      </c>
      <c r="T414">
        <v>0</v>
      </c>
      <c r="U414">
        <v>0</v>
      </c>
      <c r="V414">
        <v>0.50525299999999995</v>
      </c>
      <c r="W414">
        <v>28.299399999999999</v>
      </c>
      <c r="X414">
        <v>0</v>
      </c>
      <c r="Y414">
        <v>0</v>
      </c>
      <c r="Z414">
        <v>0.50763650000000005</v>
      </c>
      <c r="AA414">
        <v>27.714279999999999</v>
      </c>
      <c r="AB414">
        <v>0</v>
      </c>
      <c r="AC414">
        <v>0</v>
      </c>
      <c r="AD414">
        <v>0.50963740000000002</v>
      </c>
      <c r="AE414">
        <v>27.187819999999999</v>
      </c>
      <c r="AF414">
        <v>0</v>
      </c>
      <c r="AG414">
        <v>0</v>
      </c>
      <c r="AH414">
        <v>0.51138760000000005</v>
      </c>
      <c r="AI414">
        <v>26.819320000000001</v>
      </c>
      <c r="AJ414">
        <v>0</v>
      </c>
      <c r="AK414">
        <v>0</v>
      </c>
      <c r="AL414">
        <v>0.51369600000000004</v>
      </c>
      <c r="AM414">
        <v>26.995729999999998</v>
      </c>
      <c r="AN414">
        <v>0</v>
      </c>
      <c r="AO414">
        <v>0</v>
      </c>
      <c r="AP414">
        <v>0.51553789999999999</v>
      </c>
      <c r="AQ414">
        <v>27.056850000000001</v>
      </c>
      <c r="AR414">
        <v>0</v>
      </c>
      <c r="AS414">
        <v>0</v>
      </c>
      <c r="AT414">
        <v>0.51705310000000004</v>
      </c>
      <c r="AU414">
        <v>27.001629999999999</v>
      </c>
      <c r="AV414">
        <v>0</v>
      </c>
      <c r="AW414">
        <v>0</v>
      </c>
      <c r="AX414">
        <v>0.5182734</v>
      </c>
      <c r="AY414">
        <v>26.850860000000001</v>
      </c>
      <c r="AZ414">
        <v>0</v>
      </c>
      <c r="BA414">
        <v>0</v>
      </c>
      <c r="BB414">
        <v>0.5191405</v>
      </c>
      <c r="BC414">
        <v>26.46406</v>
      </c>
      <c r="BD414">
        <v>0</v>
      </c>
      <c r="BE414">
        <v>0</v>
      </c>
      <c r="BF414">
        <v>0.51970620000000001</v>
      </c>
      <c r="BG414">
        <v>26.040970000000002</v>
      </c>
      <c r="BH414">
        <v>0</v>
      </c>
      <c r="BI414">
        <v>0</v>
      </c>
      <c r="BJ414">
        <v>0.52000279999999999</v>
      </c>
      <c r="BK414">
        <v>25.745200000000001</v>
      </c>
      <c r="BL414">
        <v>0</v>
      </c>
      <c r="BM414">
        <v>0</v>
      </c>
      <c r="BN414">
        <v>0.51994779999999996</v>
      </c>
      <c r="BO414">
        <v>25.820360000000001</v>
      </c>
      <c r="BP414">
        <v>0</v>
      </c>
      <c r="BQ414">
        <v>0</v>
      </c>
      <c r="BR414">
        <v>0.51968559999999997</v>
      </c>
      <c r="BS414">
        <v>26.246670000000002</v>
      </c>
      <c r="BT414">
        <v>0</v>
      </c>
      <c r="BU414">
        <v>0</v>
      </c>
      <c r="BV414">
        <v>0.51905950000000001</v>
      </c>
      <c r="BW414">
        <v>26.83015</v>
      </c>
      <c r="BX414">
        <v>0</v>
      </c>
      <c r="BY414">
        <v>0</v>
      </c>
      <c r="BZ414">
        <v>0.51803480000000002</v>
      </c>
      <c r="CA414">
        <v>27.212440000000001</v>
      </c>
      <c r="CB414">
        <v>0</v>
      </c>
      <c r="CC414">
        <v>0</v>
      </c>
      <c r="CD414">
        <v>0.51671560000000005</v>
      </c>
      <c r="CE414">
        <v>27.04243</v>
      </c>
      <c r="CF414">
        <v>0</v>
      </c>
      <c r="CG414">
        <v>0</v>
      </c>
      <c r="CH414">
        <v>0.51507449999999999</v>
      </c>
      <c r="CI414">
        <v>26.481259999999999</v>
      </c>
      <c r="CJ414">
        <v>1.153901E-35</v>
      </c>
      <c r="CK414">
        <v>5.9294829999999998E-33</v>
      </c>
      <c r="CL414">
        <v>0.51324080000000005</v>
      </c>
      <c r="CM414">
        <v>25.850180000000002</v>
      </c>
      <c r="CN414">
        <v>1.2983769999999999E-29</v>
      </c>
      <c r="CO414">
        <v>5.7737050000000002E-27</v>
      </c>
      <c r="CP414">
        <v>0.51119539999999997</v>
      </c>
      <c r="CQ414">
        <v>25.267669999999999</v>
      </c>
      <c r="CR414" s="1">
        <v>7.9199350000000001E-23</v>
      </c>
      <c r="CS414" s="1">
        <v>3.3946999999999998E-20</v>
      </c>
      <c r="CT414">
        <v>0.50895500000000005</v>
      </c>
      <c r="CU414">
        <v>25.151869999999999</v>
      </c>
      <c r="CV414" s="1">
        <v>8.010697E-18</v>
      </c>
      <c r="CW414" s="1">
        <v>3.277656E-15</v>
      </c>
      <c r="CX414">
        <v>0.50650479999999998</v>
      </c>
      <c r="CY414">
        <v>25.501539999999999</v>
      </c>
      <c r="CZ414" s="1">
        <v>5.4840840000000003E-14</v>
      </c>
      <c r="DA414" s="1">
        <v>2.2613170000000001E-11</v>
      </c>
      <c r="DB414">
        <v>0.50381640000000005</v>
      </c>
      <c r="DC414">
        <v>25.866520000000001</v>
      </c>
      <c r="DD414" s="1">
        <v>5.5176180000000002E-11</v>
      </c>
      <c r="DE414" s="1">
        <v>2.335446E-8</v>
      </c>
      <c r="DF414">
        <v>0.50105789999999994</v>
      </c>
      <c r="DG414">
        <v>26.10688</v>
      </c>
      <c r="DH414" s="1">
        <v>1.5295690000000001E-8</v>
      </c>
      <c r="DI414" s="1">
        <v>6.6811789999999997E-6</v>
      </c>
      <c r="DJ414">
        <v>0.49827559999999999</v>
      </c>
      <c r="DK414">
        <v>25.89977</v>
      </c>
      <c r="DL414" s="1">
        <v>1.613948E-6</v>
      </c>
      <c r="DM414" s="1">
        <v>7.274998E-4</v>
      </c>
      <c r="DN414">
        <v>0.49579620000000002</v>
      </c>
      <c r="DO414">
        <v>25.34581</v>
      </c>
      <c r="DP414" s="1">
        <v>7.7339959999999999E-5</v>
      </c>
      <c r="DQ414" s="1">
        <v>3.5950200000000002E-2</v>
      </c>
      <c r="DR414">
        <v>0.4933265</v>
      </c>
      <c r="DS414">
        <v>24.68337</v>
      </c>
      <c r="DT414" s="1">
        <v>1.90227E-3</v>
      </c>
      <c r="DU414" s="1">
        <v>0.91216439999999999</v>
      </c>
      <c r="DV414">
        <v>0.49078440000000001</v>
      </c>
      <c r="DW414">
        <v>24.03548</v>
      </c>
      <c r="DX414" s="1">
        <v>2.66774E-2</v>
      </c>
      <c r="DY414" s="1">
        <v>13.185739999999999</v>
      </c>
      <c r="DZ414">
        <v>0.48821940000000003</v>
      </c>
      <c r="EA414">
        <v>23.86711</v>
      </c>
      <c r="EB414" s="1">
        <v>0.22881209999999999</v>
      </c>
      <c r="EC414" s="1">
        <v>116.5762</v>
      </c>
      <c r="ED414">
        <v>0.48550490000000002</v>
      </c>
      <c r="EE414">
        <v>24.048310000000001</v>
      </c>
      <c r="EF414" s="1">
        <v>1.273082</v>
      </c>
      <c r="EG414">
        <v>668.29769999999996</v>
      </c>
      <c r="EH414">
        <v>0.48272890000000002</v>
      </c>
      <c r="EI414">
        <v>24.437650000000001</v>
      </c>
      <c r="EJ414" s="1">
        <v>4.833272</v>
      </c>
      <c r="EK414">
        <v>2611.1790000000001</v>
      </c>
      <c r="EL414">
        <v>0.48045120000000002</v>
      </c>
      <c r="EM414">
        <v>24.726179999999999</v>
      </c>
      <c r="EN414" s="1">
        <v>13.09003</v>
      </c>
      <c r="EO414">
        <v>7259.933</v>
      </c>
      <c r="EP414">
        <v>0.47787980000000002</v>
      </c>
      <c r="EQ414">
        <v>24.542899999999999</v>
      </c>
      <c r="ER414">
        <v>26.380469999999999</v>
      </c>
      <c r="ES414">
        <v>15006.96</v>
      </c>
      <c r="ET414">
        <v>0.47518969999999999</v>
      </c>
      <c r="EU414">
        <v>23.94661</v>
      </c>
      <c r="EV414">
        <v>41.000540000000001</v>
      </c>
      <c r="EW414">
        <v>23904.28</v>
      </c>
      <c r="EX414">
        <v>0.47238609999999998</v>
      </c>
      <c r="EY414">
        <v>23.274090000000001</v>
      </c>
      <c r="EZ414">
        <v>50.859929999999999</v>
      </c>
      <c r="FA414">
        <v>30340.43</v>
      </c>
      <c r="FB414">
        <v>0.469781</v>
      </c>
      <c r="FC414">
        <v>22.798089999999998</v>
      </c>
      <c r="FD414">
        <v>51.820369999999997</v>
      </c>
      <c r="FE414">
        <v>31576.36</v>
      </c>
      <c r="FF414">
        <v>0.46704390000000001</v>
      </c>
      <c r="FG414">
        <v>23.180230000000002</v>
      </c>
      <c r="FH414">
        <v>44.483460000000001</v>
      </c>
      <c r="FI414">
        <v>27644.25</v>
      </c>
      <c r="FJ414">
        <v>0.46415299999999998</v>
      </c>
      <c r="FK414">
        <v>23.84376</v>
      </c>
      <c r="FL414">
        <v>32.938639999999999</v>
      </c>
      <c r="FM414">
        <v>20852.68</v>
      </c>
      <c r="FN414">
        <v>0.46118229999999999</v>
      </c>
      <c r="FO414">
        <v>24.387840000000001</v>
      </c>
      <c r="FP414">
        <v>21.383839999999999</v>
      </c>
      <c r="FQ414">
        <v>13785.69</v>
      </c>
      <c r="FR414">
        <v>0.45858759999999998</v>
      </c>
      <c r="FS414">
        <v>24.56465</v>
      </c>
      <c r="FT414">
        <v>12.373150000000001</v>
      </c>
      <c r="FU414">
        <v>8107.4949999999999</v>
      </c>
      <c r="FV414">
        <v>0.45603650000000001</v>
      </c>
      <c r="FW414">
        <v>24.239940000000001</v>
      </c>
      <c r="FX414">
        <v>6.4945370000000002</v>
      </c>
      <c r="FY414">
        <v>4315.4830000000002</v>
      </c>
      <c r="FZ414">
        <v>0.45350560000000001</v>
      </c>
      <c r="GA414">
        <v>23.62105</v>
      </c>
      <c r="GB414">
        <v>3.1695799999999998</v>
      </c>
      <c r="GC414">
        <v>2130.9029999999998</v>
      </c>
      <c r="GD414">
        <v>0.45098759999999999</v>
      </c>
      <c r="GE414">
        <v>22.995830000000002</v>
      </c>
      <c r="GF414">
        <v>1.4693179999999999</v>
      </c>
      <c r="GG414">
        <v>996.8623</v>
      </c>
      <c r="GH414">
        <v>0.44845600000000002</v>
      </c>
      <c r="GI414">
        <v>22.631769999999999</v>
      </c>
      <c r="GJ414">
        <v>0.66747089999999998</v>
      </c>
      <c r="GK414">
        <v>454.85500000000002</v>
      </c>
      <c r="GL414">
        <v>0.44597550000000002</v>
      </c>
      <c r="GM414">
        <v>23.212440000000001</v>
      </c>
      <c r="GN414">
        <v>0.31278990000000001</v>
      </c>
      <c r="GO414">
        <v>212.49780000000001</v>
      </c>
      <c r="GP414">
        <v>0.44356400000000001</v>
      </c>
      <c r="GQ414">
        <v>24.086970000000001</v>
      </c>
      <c r="GR414">
        <v>0.1621676</v>
      </c>
      <c r="GS414">
        <v>108.7861</v>
      </c>
      <c r="GT414">
        <v>0.44136350000000002</v>
      </c>
      <c r="GU414">
        <v>24.95074</v>
      </c>
      <c r="GV414">
        <v>0.10000240000000001</v>
      </c>
      <c r="GW414">
        <v>65.743840000000006</v>
      </c>
      <c r="GX414">
        <v>0.43908049999999998</v>
      </c>
      <c r="GY414">
        <v>25.72964</v>
      </c>
      <c r="GZ414">
        <v>7.3763090000000003E-2</v>
      </c>
      <c r="HA414">
        <v>47.688580000000002</v>
      </c>
      <c r="HB414">
        <v>0.43618780000000001</v>
      </c>
      <c r="HC414">
        <v>25.948180000000001</v>
      </c>
      <c r="HD414">
        <v>6.1200530000000003E-2</v>
      </c>
      <c r="HE414">
        <v>39.305059999999997</v>
      </c>
      <c r="HF414">
        <v>0.4339636</v>
      </c>
      <c r="HG414">
        <v>25.45909</v>
      </c>
      <c r="HH414">
        <v>5.3703210000000001E-2</v>
      </c>
      <c r="HI414">
        <v>34.461170000000003</v>
      </c>
      <c r="HJ414">
        <v>0.43194090000000002</v>
      </c>
      <c r="HK414">
        <v>24.746880000000001</v>
      </c>
      <c r="HL414" s="1">
        <v>4.803719E-2</v>
      </c>
      <c r="HM414">
        <v>30.880790000000001</v>
      </c>
      <c r="HN414">
        <v>0.42998520000000001</v>
      </c>
      <c r="HO414">
        <v>24.322610000000001</v>
      </c>
      <c r="HP414" s="1">
        <v>4.3595879999999997E-2</v>
      </c>
      <c r="HQ414">
        <v>28.094439999999999</v>
      </c>
      <c r="HR414">
        <v>0.42774659999999998</v>
      </c>
      <c r="HS414">
        <v>24.7409</v>
      </c>
      <c r="HT414" s="1">
        <v>3.9659699999999999E-2</v>
      </c>
      <c r="HU414">
        <v>25.677959999999999</v>
      </c>
      <c r="HV414">
        <v>0.4255003</v>
      </c>
      <c r="HW414">
        <v>25.679020000000001</v>
      </c>
      <c r="HX414" s="1">
        <v>3.5985410000000002E-2</v>
      </c>
      <c r="HY414">
        <v>23.417179999999998</v>
      </c>
      <c r="HZ414">
        <v>0.42335250000000002</v>
      </c>
      <c r="IA414">
        <v>26.718150000000001</v>
      </c>
      <c r="IB414" s="1">
        <v>3.2604580000000001E-2</v>
      </c>
      <c r="IC414">
        <v>21.327400000000001</v>
      </c>
      <c r="ID414">
        <v>0.42083540000000003</v>
      </c>
      <c r="IE414">
        <v>27.529540000000001</v>
      </c>
      <c r="IF414" s="1">
        <v>2.9462180000000001E-2</v>
      </c>
      <c r="IG414">
        <v>19.388310000000001</v>
      </c>
      <c r="IH414">
        <v>0.4181589</v>
      </c>
      <c r="II414">
        <v>27.531549999999999</v>
      </c>
      <c r="IJ414" s="1">
        <v>2.6506140000000001E-2</v>
      </c>
      <c r="IK414">
        <v>17.563839999999999</v>
      </c>
      <c r="IL414">
        <v>0.4158654</v>
      </c>
      <c r="IM414">
        <v>26.759450000000001</v>
      </c>
      <c r="IN414" s="1">
        <v>2.3806339999999999E-2</v>
      </c>
      <c r="IO414">
        <v>15.859590000000001</v>
      </c>
      <c r="IP414">
        <v>0.41338459999999999</v>
      </c>
      <c r="IQ414">
        <v>25.813980000000001</v>
      </c>
      <c r="IR414" s="1">
        <v>2.135656E-2</v>
      </c>
      <c r="IS414">
        <v>14.31156</v>
      </c>
      <c r="IT414">
        <v>0.41149740000000001</v>
      </c>
      <c r="IU414">
        <v>25.066089999999999</v>
      </c>
      <c r="IV414" s="1">
        <v>1.9202E-2</v>
      </c>
      <c r="IW414">
        <v>12.927060000000001</v>
      </c>
      <c r="IX414">
        <v>0.41016950000000002</v>
      </c>
      <c r="IY414">
        <v>25.079660000000001</v>
      </c>
      <c r="IZ414" s="1">
        <v>1.7289869999999999E-2</v>
      </c>
      <c r="JA414">
        <v>11.681010000000001</v>
      </c>
      <c r="JB414">
        <v>0.40876249999999997</v>
      </c>
      <c r="JC414">
        <v>25.406970000000001</v>
      </c>
      <c r="JD414">
        <v>1.5560940000000001E-2</v>
      </c>
      <c r="JE414">
        <v>10.552630000000001</v>
      </c>
      <c r="JF414">
        <v>0.40775990000000001</v>
      </c>
      <c r="JG414">
        <v>25.874089999999999</v>
      </c>
      <c r="JH414" s="1">
        <v>1.4038459999999999E-2</v>
      </c>
      <c r="JI414">
        <v>9.5470199999999998</v>
      </c>
      <c r="JJ414">
        <v>0.406835</v>
      </c>
      <c r="JK414">
        <v>26.022839999999999</v>
      </c>
      <c r="JL414" s="1">
        <v>1.267545E-2</v>
      </c>
      <c r="JM414">
        <v>8.6411040000000003</v>
      </c>
      <c r="JN414">
        <v>0.40627170000000001</v>
      </c>
      <c r="JO414">
        <v>25.875859999999999</v>
      </c>
      <c r="JP414" s="1">
        <v>1.14536E-2</v>
      </c>
      <c r="JQ414">
        <v>7.8247280000000003</v>
      </c>
      <c r="JR414">
        <v>0.40568300000000002</v>
      </c>
      <c r="JS414">
        <v>25.7425</v>
      </c>
      <c r="JT414" s="1">
        <v>1.0325610000000001E-2</v>
      </c>
      <c r="JU414">
        <v>7.070837</v>
      </c>
      <c r="JV414">
        <v>0.40562979999999998</v>
      </c>
      <c r="JW414">
        <v>25.577649999999998</v>
      </c>
      <c r="JX414" s="1">
        <v>9.2669989999999997E-3</v>
      </c>
      <c r="JY414">
        <v>6.351191</v>
      </c>
      <c r="JZ414">
        <v>0.40543099999999999</v>
      </c>
      <c r="KA414">
        <v>25.530100000000001</v>
      </c>
      <c r="KB414" s="1">
        <v>8.2763939999999994E-3</v>
      </c>
      <c r="KC414">
        <v>5.6816560000000003</v>
      </c>
      <c r="KD414">
        <v>0.4050358</v>
      </c>
      <c r="KE414">
        <v>26.039090000000002</v>
      </c>
      <c r="KF414" s="1">
        <v>7.3443479999999997E-3</v>
      </c>
      <c r="KG414">
        <v>5.0520300000000002</v>
      </c>
      <c r="KH414">
        <v>0.40458559999999999</v>
      </c>
      <c r="KI414">
        <v>26.600200000000001</v>
      </c>
      <c r="KJ414" s="1">
        <v>6.4522099999999999E-3</v>
      </c>
      <c r="KK414">
        <v>4.449084</v>
      </c>
      <c r="KL414">
        <v>0.40428199999999997</v>
      </c>
      <c r="KM414">
        <v>26.972010000000001</v>
      </c>
      <c r="KN414" s="1">
        <v>5.5896000000000001E-3</v>
      </c>
      <c r="KO414">
        <v>3.8635869999999999</v>
      </c>
      <c r="KP414">
        <v>0.40402919999999998</v>
      </c>
      <c r="KQ414">
        <v>27.263059999999999</v>
      </c>
      <c r="KR414" s="1">
        <v>4.7515439999999999E-3</v>
      </c>
      <c r="KS414">
        <v>3.293936</v>
      </c>
      <c r="KT414">
        <v>0.40380129999999997</v>
      </c>
      <c r="KU414">
        <v>27.22869</v>
      </c>
      <c r="KV414" s="1">
        <v>3.9470030000000001E-3</v>
      </c>
      <c r="KW414">
        <v>2.7456369999999999</v>
      </c>
      <c r="KX414">
        <v>0.40407799999999999</v>
      </c>
      <c r="KY414">
        <v>26.778890000000001</v>
      </c>
      <c r="KZ414" s="1">
        <v>3.1984869999999999E-3</v>
      </c>
      <c r="LA414">
        <v>2.2295569999999998</v>
      </c>
      <c r="LB414">
        <v>0.40437050000000002</v>
      </c>
      <c r="LC414">
        <v>26.351150000000001</v>
      </c>
      <c r="LD414" s="1">
        <v>2.5539780000000002E-3</v>
      </c>
      <c r="LE414">
        <v>1.7815829999999999</v>
      </c>
      <c r="LF414">
        <v>0.40472999999999998</v>
      </c>
      <c r="LG414">
        <v>26.14301</v>
      </c>
      <c r="LH414" s="1">
        <v>2.0300560000000001E-3</v>
      </c>
      <c r="LI414">
        <v>1.4148829999999999</v>
      </c>
      <c r="LJ414">
        <v>0.40501510000000002</v>
      </c>
      <c r="LK414">
        <v>26.776990000000001</v>
      </c>
      <c r="LL414" s="1">
        <v>1.62688E-3</v>
      </c>
      <c r="LM414">
        <v>1.131265</v>
      </c>
      <c r="LN414">
        <v>0.4051206</v>
      </c>
      <c r="LO414">
        <v>27.590199999999999</v>
      </c>
      <c r="LP414" s="1">
        <v>1.334092E-3</v>
      </c>
      <c r="LQ414">
        <v>0.92407969999999995</v>
      </c>
      <c r="LR414">
        <v>0.4053177</v>
      </c>
      <c r="LS414">
        <v>28.09825</v>
      </c>
      <c r="LT414" s="1">
        <v>1.13028E-3</v>
      </c>
      <c r="LU414">
        <v>0.77906730000000002</v>
      </c>
      <c r="LV414">
        <v>0.4055397</v>
      </c>
      <c r="LW414">
        <v>28.542449999999999</v>
      </c>
      <c r="LX414" s="1">
        <v>9.9109850000000011E-4</v>
      </c>
      <c r="LY414">
        <v>0.67979520000000004</v>
      </c>
      <c r="LZ414">
        <v>0.40573049999999999</v>
      </c>
      <c r="MA414">
        <v>28.597819999999999</v>
      </c>
      <c r="MB414" s="1">
        <v>8.9494740000000002E-4</v>
      </c>
      <c r="MC414">
        <v>0.61135430000000002</v>
      </c>
      <c r="MD414">
        <v>0.40584720000000002</v>
      </c>
      <c r="ME414">
        <v>27.993849999999998</v>
      </c>
      <c r="MF414" s="1">
        <v>8.2580459999999996E-4</v>
      </c>
      <c r="MG414">
        <v>0.56240880000000004</v>
      </c>
      <c r="MH414">
        <v>0.40596009999999999</v>
      </c>
      <c r="MI414">
        <v>27.297319999999999</v>
      </c>
      <c r="MJ414" s="1">
        <v>7.7315309999999998E-4</v>
      </c>
      <c r="MK414">
        <v>0.52544449999999998</v>
      </c>
      <c r="ML414">
        <v>0.40604699999999999</v>
      </c>
      <c r="MM414">
        <v>26.933589999999999</v>
      </c>
      <c r="MN414" s="1">
        <v>7.3018590000000004E-4</v>
      </c>
      <c r="MO414">
        <v>0.4955523</v>
      </c>
      <c r="MP414">
        <v>0.40640039999999999</v>
      </c>
      <c r="MQ414">
        <v>27.56568</v>
      </c>
      <c r="MR414" s="1">
        <v>6.9360660000000003E-4</v>
      </c>
      <c r="MS414">
        <v>0.47011459999999999</v>
      </c>
      <c r="MT414">
        <v>0.40643550000000001</v>
      </c>
      <c r="MU414">
        <v>28.54589</v>
      </c>
      <c r="MV414" s="1">
        <v>6.605405E-4</v>
      </c>
      <c r="MW414">
        <v>0.44735540000000001</v>
      </c>
      <c r="MX414">
        <v>0.40643049999999997</v>
      </c>
      <c r="MY414">
        <v>29.198409999999999</v>
      </c>
      <c r="MZ414" s="1">
        <v>6.3010439999999996E-4</v>
      </c>
      <c r="NA414">
        <v>0.42652570000000001</v>
      </c>
      <c r="NB414">
        <v>0.40634930000000002</v>
      </c>
      <c r="NC414">
        <v>29.448840000000001</v>
      </c>
      <c r="ND414" s="1">
        <v>6.0179500000000002E-4</v>
      </c>
      <c r="NE414">
        <v>0.40722009999999997</v>
      </c>
      <c r="NF414">
        <v>0.4062267</v>
      </c>
      <c r="NG414">
        <v>29.088190000000001</v>
      </c>
      <c r="NH414" s="1">
        <v>5.7526289999999998E-4</v>
      </c>
      <c r="NI414">
        <v>0.38918589999999997</v>
      </c>
      <c r="NJ414">
        <v>0.4060725</v>
      </c>
      <c r="NK414">
        <v>28.318249999999999</v>
      </c>
      <c r="NL414" s="1">
        <v>5.5039919999999999E-4</v>
      </c>
      <c r="NM414">
        <v>0.37228050000000001</v>
      </c>
      <c r="NN414">
        <v>0.40588750000000001</v>
      </c>
      <c r="NO414">
        <v>27.642759999999999</v>
      </c>
      <c r="NP414" s="1">
        <v>5.2685519999999997E-4</v>
      </c>
      <c r="NQ414">
        <v>0.35633330000000002</v>
      </c>
      <c r="NR414">
        <v>0.4055069</v>
      </c>
      <c r="NS414">
        <v>27.18487</v>
      </c>
      <c r="NT414" s="1">
        <v>5.0426959999999999E-4</v>
      </c>
      <c r="NU414">
        <v>0.34115010000000001</v>
      </c>
      <c r="NV414">
        <v>0.40504790000000002</v>
      </c>
      <c r="NW414">
        <v>27.12921</v>
      </c>
      <c r="NX414" s="1">
        <v>4.826877E-4</v>
      </c>
      <c r="NY414">
        <v>0.32663629999999999</v>
      </c>
      <c r="NZ414">
        <v>0.40439599999999998</v>
      </c>
      <c r="OA414">
        <v>27.6297</v>
      </c>
      <c r="OB414" s="1">
        <v>4.6229149999999999E-4</v>
      </c>
      <c r="OC414">
        <v>0.31302269999999999</v>
      </c>
      <c r="OD414">
        <v>0.40378259999999999</v>
      </c>
      <c r="OE414">
        <v>27.890969999999999</v>
      </c>
      <c r="OF414" s="1">
        <v>4.4327150000000003E-4</v>
      </c>
      <c r="OG414">
        <v>0.30031400000000003</v>
      </c>
      <c r="OH414">
        <v>0.40321699999999999</v>
      </c>
      <c r="OI414">
        <v>27.919450000000001</v>
      </c>
      <c r="OJ414" s="1">
        <v>4.2507999999999999E-4</v>
      </c>
      <c r="OK414">
        <v>0.28815000000000002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0.36538569999999998</v>
      </c>
      <c r="G415">
        <v>28.239239999999999</v>
      </c>
      <c r="H415">
        <v>0</v>
      </c>
      <c r="I415">
        <v>0</v>
      </c>
      <c r="J415">
        <v>0.36691800000000002</v>
      </c>
      <c r="K415">
        <v>28.572379999999999</v>
      </c>
      <c r="L415">
        <v>0</v>
      </c>
      <c r="M415">
        <v>0</v>
      </c>
      <c r="N415">
        <v>0.36850450000000001</v>
      </c>
      <c r="O415">
        <v>28.929680000000001</v>
      </c>
      <c r="P415">
        <v>0</v>
      </c>
      <c r="Q415">
        <v>0</v>
      </c>
      <c r="R415">
        <v>0.37038110000000002</v>
      </c>
      <c r="S415">
        <v>28.803789999999999</v>
      </c>
      <c r="T415">
        <v>0</v>
      </c>
      <c r="U415">
        <v>0</v>
      </c>
      <c r="V415">
        <v>0.37233300000000003</v>
      </c>
      <c r="W415">
        <v>28.435690000000001</v>
      </c>
      <c r="X415">
        <v>0</v>
      </c>
      <c r="Y415">
        <v>0</v>
      </c>
      <c r="Z415">
        <v>0.37431599999999998</v>
      </c>
      <c r="AA415">
        <v>27.865300000000001</v>
      </c>
      <c r="AB415">
        <v>0</v>
      </c>
      <c r="AC415">
        <v>0</v>
      </c>
      <c r="AD415">
        <v>0.37611450000000002</v>
      </c>
      <c r="AE415">
        <v>27.32809</v>
      </c>
      <c r="AF415">
        <v>0</v>
      </c>
      <c r="AG415">
        <v>0</v>
      </c>
      <c r="AH415">
        <v>0.37774849999999999</v>
      </c>
      <c r="AI415">
        <v>26.932110000000002</v>
      </c>
      <c r="AJ415">
        <v>0</v>
      </c>
      <c r="AK415">
        <v>0</v>
      </c>
      <c r="AL415">
        <v>0.37997049999999999</v>
      </c>
      <c r="AM415">
        <v>27.05293</v>
      </c>
      <c r="AN415">
        <v>0</v>
      </c>
      <c r="AO415">
        <v>0</v>
      </c>
      <c r="AP415">
        <v>0.38167780000000001</v>
      </c>
      <c r="AQ415">
        <v>27.12088</v>
      </c>
      <c r="AR415">
        <v>0</v>
      </c>
      <c r="AS415">
        <v>0</v>
      </c>
      <c r="AT415">
        <v>0.38319199999999998</v>
      </c>
      <c r="AU415">
        <v>27.07602</v>
      </c>
      <c r="AV415">
        <v>0</v>
      </c>
      <c r="AW415">
        <v>0</v>
      </c>
      <c r="AX415">
        <v>0.38448500000000002</v>
      </c>
      <c r="AY415">
        <v>26.94116</v>
      </c>
      <c r="AZ415">
        <v>0</v>
      </c>
      <c r="BA415">
        <v>0</v>
      </c>
      <c r="BB415">
        <v>0.3855034</v>
      </c>
      <c r="BC415">
        <v>26.558070000000001</v>
      </c>
      <c r="BD415">
        <v>0</v>
      </c>
      <c r="BE415">
        <v>0</v>
      </c>
      <c r="BF415">
        <v>0.38633430000000002</v>
      </c>
      <c r="BG415">
        <v>26.138020000000001</v>
      </c>
      <c r="BH415">
        <v>0</v>
      </c>
      <c r="BI415">
        <v>0</v>
      </c>
      <c r="BJ415">
        <v>0.38694040000000002</v>
      </c>
      <c r="BK415">
        <v>25.830939999999998</v>
      </c>
      <c r="BL415">
        <v>0</v>
      </c>
      <c r="BM415">
        <v>0</v>
      </c>
      <c r="BN415">
        <v>0.38729279999999999</v>
      </c>
      <c r="BO415">
        <v>25.86759</v>
      </c>
      <c r="BP415">
        <v>0</v>
      </c>
      <c r="BQ415">
        <v>0</v>
      </c>
      <c r="BR415">
        <v>0.38746819999999998</v>
      </c>
      <c r="BS415">
        <v>26.260639999999999</v>
      </c>
      <c r="BT415">
        <v>0</v>
      </c>
      <c r="BU415">
        <v>0</v>
      </c>
      <c r="BV415">
        <v>0.38731539999999998</v>
      </c>
      <c r="BW415">
        <v>26.831579999999999</v>
      </c>
      <c r="BX415">
        <v>0</v>
      </c>
      <c r="BY415">
        <v>0</v>
      </c>
      <c r="BZ415">
        <v>0.38683519999999999</v>
      </c>
      <c r="CA415">
        <v>27.223870000000002</v>
      </c>
      <c r="CB415">
        <v>0</v>
      </c>
      <c r="CC415">
        <v>0</v>
      </c>
      <c r="CD415">
        <v>0.38606669999999998</v>
      </c>
      <c r="CE415">
        <v>27.089919999999999</v>
      </c>
      <c r="CF415">
        <v>0</v>
      </c>
      <c r="CG415">
        <v>0</v>
      </c>
      <c r="CH415">
        <v>0.38503500000000002</v>
      </c>
      <c r="CI415">
        <v>26.544090000000001</v>
      </c>
      <c r="CJ415">
        <v>2.4897329999999999E-36</v>
      </c>
      <c r="CK415">
        <v>1.2472160000000001E-33</v>
      </c>
      <c r="CL415">
        <v>0.38380069999999999</v>
      </c>
      <c r="CM415">
        <v>25.911930000000002</v>
      </c>
      <c r="CN415">
        <v>3.7423799999999999E-30</v>
      </c>
      <c r="CO415">
        <v>1.7985839999999999E-27</v>
      </c>
      <c r="CP415">
        <v>0.382415</v>
      </c>
      <c r="CQ415">
        <v>25.319870000000002</v>
      </c>
      <c r="CR415" s="1">
        <v>1.7956740000000001E-23</v>
      </c>
      <c r="CS415" s="1">
        <v>9.0186909999999995E-21</v>
      </c>
      <c r="CT415">
        <v>0.38080409999999998</v>
      </c>
      <c r="CU415">
        <v>25.16621</v>
      </c>
      <c r="CV415" s="1">
        <v>2.553997E-18</v>
      </c>
      <c r="CW415" s="1">
        <v>1.1233239999999999E-15</v>
      </c>
      <c r="CX415">
        <v>0.37900909999999999</v>
      </c>
      <c r="CY415">
        <v>25.46941</v>
      </c>
      <c r="CZ415" s="1">
        <v>2.1743940000000001E-14</v>
      </c>
      <c r="DA415" s="1">
        <v>9.3010209999999992E-12</v>
      </c>
      <c r="DB415">
        <v>0.37700489999999998</v>
      </c>
      <c r="DC415">
        <v>25.826239999999999</v>
      </c>
      <c r="DD415" s="1">
        <v>2.532402E-11</v>
      </c>
      <c r="DE415" s="1">
        <v>1.0863580000000001E-8</v>
      </c>
      <c r="DF415">
        <v>0.37492160000000002</v>
      </c>
      <c r="DG415">
        <v>26.070409999999999</v>
      </c>
      <c r="DH415" s="1">
        <v>7.8349170000000004E-9</v>
      </c>
      <c r="DI415" s="1">
        <v>3.3987440000000001E-6</v>
      </c>
      <c r="DJ415">
        <v>0.37278939999999999</v>
      </c>
      <c r="DK415">
        <v>25.899069999999998</v>
      </c>
      <c r="DL415" s="1">
        <v>9.0584249999999998E-7</v>
      </c>
      <c r="DM415" s="1">
        <v>3.9737630000000001E-4</v>
      </c>
      <c r="DN415">
        <v>0.37077650000000001</v>
      </c>
      <c r="DO415">
        <v>25.366040000000002</v>
      </c>
      <c r="DP415" s="1">
        <v>4.7110249999999998E-5</v>
      </c>
      <c r="DQ415" s="1">
        <v>2.086667E-2</v>
      </c>
      <c r="DR415">
        <v>0.36877409999999999</v>
      </c>
      <c r="DS415">
        <v>24.71247</v>
      </c>
      <c r="DT415" s="1">
        <v>1.2455809999999999E-3</v>
      </c>
      <c r="DU415" s="1">
        <v>0.55697830000000004</v>
      </c>
      <c r="DV415">
        <v>0.36673820000000001</v>
      </c>
      <c r="DW415">
        <v>24.0487</v>
      </c>
      <c r="DX415" s="1">
        <v>1.865224E-2</v>
      </c>
      <c r="DY415" s="1">
        <v>8.4035960000000003</v>
      </c>
      <c r="DZ415">
        <v>0.36469659999999998</v>
      </c>
      <c r="EA415">
        <v>23.838059999999999</v>
      </c>
      <c r="EB415" s="1">
        <v>0.17002610000000001</v>
      </c>
      <c r="EC415" s="1">
        <v>77.073779999999999</v>
      </c>
      <c r="ED415">
        <v>0.36251290000000003</v>
      </c>
      <c r="EE415">
        <v>23.995190000000001</v>
      </c>
      <c r="EF415" s="1">
        <v>1.0008140000000001</v>
      </c>
      <c r="EG415">
        <v>455.70409999999998</v>
      </c>
      <c r="EH415">
        <v>0.36033480000000001</v>
      </c>
      <c r="EI415">
        <v>24.35426</v>
      </c>
      <c r="EJ415" s="1">
        <v>4.0018310000000001</v>
      </c>
      <c r="EK415">
        <v>1827.6</v>
      </c>
      <c r="EL415">
        <v>0.35851759999999999</v>
      </c>
      <c r="EM415">
        <v>24.637319999999999</v>
      </c>
      <c r="EN415" s="1">
        <v>11.354760000000001</v>
      </c>
      <c r="EO415">
        <v>5247.2569999999996</v>
      </c>
      <c r="EP415">
        <v>0.35640500000000003</v>
      </c>
      <c r="EQ415">
        <v>24.4772</v>
      </c>
      <c r="ER415">
        <v>23.877700000000001</v>
      </c>
      <c r="ES415">
        <v>11165.49</v>
      </c>
      <c r="ET415">
        <v>0.35418240000000001</v>
      </c>
      <c r="EU415">
        <v>23.907499999999999</v>
      </c>
      <c r="EV415">
        <v>38.592190000000002</v>
      </c>
      <c r="EW415">
        <v>18258.259999999998</v>
      </c>
      <c r="EX415">
        <v>0.35183579999999998</v>
      </c>
      <c r="EY415">
        <v>23.235479999999999</v>
      </c>
      <c r="EZ415">
        <v>49.592840000000002</v>
      </c>
      <c r="FA415">
        <v>23722.68</v>
      </c>
      <c r="FB415">
        <v>0.34979250000000001</v>
      </c>
      <c r="FC415">
        <v>22.731929999999998</v>
      </c>
      <c r="FD415">
        <v>52.208680000000001</v>
      </c>
      <c r="FE415">
        <v>25209.06</v>
      </c>
      <c r="FF415">
        <v>0.34747410000000001</v>
      </c>
      <c r="FG415">
        <v>23.052949999999999</v>
      </c>
      <c r="FH415">
        <v>46.145629999999997</v>
      </c>
      <c r="FI415">
        <v>22497.15</v>
      </c>
      <c r="FJ415">
        <v>0.34498109999999998</v>
      </c>
      <c r="FK415">
        <v>23.686990000000002</v>
      </c>
      <c r="FL415">
        <v>35.060310000000001</v>
      </c>
      <c r="FM415">
        <v>17255.349999999999</v>
      </c>
      <c r="FN415">
        <v>0.34242450000000002</v>
      </c>
      <c r="FO415">
        <v>24.225770000000001</v>
      </c>
      <c r="FP415">
        <v>23.32564</v>
      </c>
      <c r="FQ415">
        <v>11588.63</v>
      </c>
      <c r="FR415">
        <v>0.34002189999999999</v>
      </c>
      <c r="FS415">
        <v>24.437950000000001</v>
      </c>
      <c r="FT415">
        <v>13.800879999999999</v>
      </c>
      <c r="FU415">
        <v>6914.8119999999999</v>
      </c>
      <c r="FV415">
        <v>0.337677</v>
      </c>
      <c r="FW415">
        <v>24.149290000000001</v>
      </c>
      <c r="FX415">
        <v>7.3791909999999996</v>
      </c>
      <c r="FY415">
        <v>3725.5929999999998</v>
      </c>
      <c r="FZ415">
        <v>0.33529700000000001</v>
      </c>
      <c r="GA415">
        <v>23.547809999999998</v>
      </c>
      <c r="GB415">
        <v>3.6532279999999999</v>
      </c>
      <c r="GC415">
        <v>1857.441</v>
      </c>
      <c r="GD415">
        <v>0.33296209999999998</v>
      </c>
      <c r="GE415">
        <v>22.92088</v>
      </c>
      <c r="GF415">
        <v>1.710753</v>
      </c>
      <c r="GG415">
        <v>875.18309999999997</v>
      </c>
      <c r="GH415">
        <v>0.33065339999999999</v>
      </c>
      <c r="GI415">
        <v>22.528860000000002</v>
      </c>
      <c r="GJ415">
        <v>0.7791865</v>
      </c>
      <c r="GK415">
        <v>400.47699999999998</v>
      </c>
      <c r="GL415">
        <v>0.32833560000000001</v>
      </c>
      <c r="GM415">
        <v>23.043089999999999</v>
      </c>
      <c r="GN415">
        <v>0.36176589999999997</v>
      </c>
      <c r="GO415">
        <v>186.38200000000001</v>
      </c>
      <c r="GP415">
        <v>0.3261442</v>
      </c>
      <c r="GQ415">
        <v>23.898060000000001</v>
      </c>
      <c r="GR415">
        <v>0.18286169999999999</v>
      </c>
      <c r="GS415">
        <v>94.175510000000003</v>
      </c>
      <c r="GT415">
        <v>0.32400760000000001</v>
      </c>
      <c r="GU415">
        <v>24.75311</v>
      </c>
      <c r="GV415">
        <v>0.1086139</v>
      </c>
      <c r="GW415">
        <v>55.758479999999999</v>
      </c>
      <c r="GX415">
        <v>0.32184259999999998</v>
      </c>
      <c r="GY415">
        <v>25.542860000000001</v>
      </c>
      <c r="GZ415">
        <v>7.7526079999999997E-2</v>
      </c>
      <c r="HA415">
        <v>39.706150000000001</v>
      </c>
      <c r="HB415">
        <v>0.31935910000000001</v>
      </c>
      <c r="HC415">
        <v>25.797470000000001</v>
      </c>
      <c r="HD415">
        <v>6.3114030000000002E-2</v>
      </c>
      <c r="HE415">
        <v>32.382919999999999</v>
      </c>
      <c r="HF415">
        <v>0.31717519999999999</v>
      </c>
      <c r="HG415">
        <v>25.366969999999998</v>
      </c>
      <c r="HH415">
        <v>5.4967920000000003E-2</v>
      </c>
      <c r="HI415">
        <v>28.303429999999999</v>
      </c>
      <c r="HJ415">
        <v>0.31516100000000002</v>
      </c>
      <c r="HK415">
        <v>24.67295</v>
      </c>
      <c r="HL415" s="1">
        <v>4.9032819999999998E-2</v>
      </c>
      <c r="HM415">
        <v>25.359120000000001</v>
      </c>
      <c r="HN415">
        <v>0.3131333</v>
      </c>
      <c r="HO415">
        <v>24.217590000000001</v>
      </c>
      <c r="HP415" s="1">
        <v>4.439626E-2</v>
      </c>
      <c r="HQ415">
        <v>23.07518</v>
      </c>
      <c r="HR415">
        <v>0.31103799999999998</v>
      </c>
      <c r="HS415">
        <v>24.572849999999999</v>
      </c>
      <c r="HT415">
        <v>4.0397170000000003E-2</v>
      </c>
      <c r="HU415">
        <v>21.12237</v>
      </c>
      <c r="HV415">
        <v>0.30893530000000002</v>
      </c>
      <c r="HW415">
        <v>25.462409999999998</v>
      </c>
      <c r="HX415" s="1">
        <v>3.6667289999999998E-2</v>
      </c>
      <c r="HY415">
        <v>19.293990000000001</v>
      </c>
      <c r="HZ415">
        <v>0.30672060000000001</v>
      </c>
      <c r="IA415">
        <v>26.489540000000002</v>
      </c>
      <c r="IB415" s="1">
        <v>3.3215929999999998E-2</v>
      </c>
      <c r="IC415">
        <v>17.600370000000002</v>
      </c>
      <c r="ID415">
        <v>0.30464829999999998</v>
      </c>
      <c r="IE415">
        <v>27.330359999999999</v>
      </c>
      <c r="IF415" s="1">
        <v>3.0033669999999998E-2</v>
      </c>
      <c r="IG415">
        <v>16.02402</v>
      </c>
      <c r="IH415">
        <v>0.30254599999999998</v>
      </c>
      <c r="II415">
        <v>27.408760000000001</v>
      </c>
      <c r="IJ415" s="1">
        <v>2.7058519999999999E-2</v>
      </c>
      <c r="IK415">
        <v>14.54316</v>
      </c>
      <c r="IL415">
        <v>0.30075069999999998</v>
      </c>
      <c r="IM415">
        <v>26.685500000000001</v>
      </c>
      <c r="IN415" s="1">
        <v>2.4305520000000001E-2</v>
      </c>
      <c r="IO415">
        <v>13.14546</v>
      </c>
      <c r="IP415">
        <v>0.29887619999999998</v>
      </c>
      <c r="IQ415">
        <v>25.744789999999998</v>
      </c>
      <c r="IR415" s="1">
        <v>2.1805700000000001E-2</v>
      </c>
      <c r="IS415">
        <v>11.8735</v>
      </c>
      <c r="IT415">
        <v>0.29730040000000002</v>
      </c>
      <c r="IU415">
        <v>24.971219999999999</v>
      </c>
      <c r="IV415" s="1">
        <v>1.960365E-2</v>
      </c>
      <c r="IW415">
        <v>10.73611</v>
      </c>
      <c r="IX415">
        <v>0.2961608</v>
      </c>
      <c r="IY415">
        <v>24.932110000000002</v>
      </c>
      <c r="IZ415" s="1">
        <v>1.7659350000000001E-2</v>
      </c>
      <c r="JA415">
        <v>9.7169129999999999</v>
      </c>
      <c r="JB415">
        <v>0.29490499999999997</v>
      </c>
      <c r="JC415">
        <v>25.22758</v>
      </c>
      <c r="JD415" s="1">
        <v>1.5894040000000002E-2</v>
      </c>
      <c r="JE415">
        <v>8.7896090000000004</v>
      </c>
      <c r="JF415">
        <v>0.29388579999999997</v>
      </c>
      <c r="JG415">
        <v>25.689769999999999</v>
      </c>
      <c r="JH415" s="1">
        <v>1.433737E-2</v>
      </c>
      <c r="JI415">
        <v>7.961951</v>
      </c>
      <c r="JJ415">
        <v>0.29296539999999999</v>
      </c>
      <c r="JK415">
        <v>25.870740000000001</v>
      </c>
      <c r="JL415" s="1">
        <v>1.2941039999999999E-2</v>
      </c>
      <c r="JM415">
        <v>7.2143550000000003</v>
      </c>
      <c r="JN415">
        <v>0.29223569999999999</v>
      </c>
      <c r="JO415">
        <v>25.75845</v>
      </c>
      <c r="JP415" s="1">
        <v>1.169604E-2</v>
      </c>
      <c r="JQ415">
        <v>6.5425950000000004</v>
      </c>
      <c r="JR415">
        <v>0.29150480000000001</v>
      </c>
      <c r="JS415">
        <v>25.633679999999998</v>
      </c>
      <c r="JT415" s="1">
        <v>1.055129E-2</v>
      </c>
      <c r="JU415">
        <v>5.9227550000000004</v>
      </c>
      <c r="JV415">
        <v>0.29146929999999999</v>
      </c>
      <c r="JW415">
        <v>25.45994</v>
      </c>
      <c r="JX415" s="1">
        <v>9.4832240000000002E-3</v>
      </c>
      <c r="JY415">
        <v>5.3289569999999999</v>
      </c>
      <c r="JZ415">
        <v>0.290993</v>
      </c>
      <c r="KA415">
        <v>25.404800000000002</v>
      </c>
      <c r="KB415" s="1">
        <v>8.4797069999999995E-3</v>
      </c>
      <c r="KC415">
        <v>4.7774970000000003</v>
      </c>
      <c r="KD415">
        <v>0.29015570000000002</v>
      </c>
      <c r="KE415">
        <v>25.86534</v>
      </c>
      <c r="KF415" s="1">
        <v>7.5241529999999996E-3</v>
      </c>
      <c r="KG415">
        <v>4.2549659999999996</v>
      </c>
      <c r="KH415">
        <v>0.28991909999999999</v>
      </c>
      <c r="KI415">
        <v>26.428159999999998</v>
      </c>
      <c r="KJ415" s="1">
        <v>6.6277699999999998E-3</v>
      </c>
      <c r="KK415">
        <v>3.7566860000000002</v>
      </c>
      <c r="KL415">
        <v>0.28980040000000001</v>
      </c>
      <c r="KM415">
        <v>26.81672</v>
      </c>
      <c r="KN415" s="1">
        <v>5.7607200000000004E-3</v>
      </c>
      <c r="KO415">
        <v>3.2715230000000002</v>
      </c>
      <c r="KP415">
        <v>0.28969329999999999</v>
      </c>
      <c r="KQ415">
        <v>27.126760000000001</v>
      </c>
      <c r="KR415" s="1">
        <v>4.9182330000000002E-3</v>
      </c>
      <c r="KS415">
        <v>2.7987479999999998</v>
      </c>
      <c r="KT415">
        <v>0.2896339</v>
      </c>
      <c r="KU415">
        <v>27.123539999999998</v>
      </c>
      <c r="KV415" s="1">
        <v>4.1076910000000001E-3</v>
      </c>
      <c r="KW415">
        <v>2.3422869999999998</v>
      </c>
      <c r="KX415">
        <v>0.28985569999999999</v>
      </c>
      <c r="KY415">
        <v>26.709420000000001</v>
      </c>
      <c r="KZ415" s="1">
        <v>3.3452239999999999E-3</v>
      </c>
      <c r="LA415">
        <v>1.909524</v>
      </c>
      <c r="LB415">
        <v>0.29008630000000002</v>
      </c>
      <c r="LC415">
        <v>26.28332</v>
      </c>
      <c r="LD415" s="1">
        <v>2.6781690000000002E-3</v>
      </c>
      <c r="LE415">
        <v>1.5295669999999999</v>
      </c>
      <c r="LF415">
        <v>0.29044789999999998</v>
      </c>
      <c r="LG415">
        <v>26.07367</v>
      </c>
      <c r="LH415" s="1">
        <v>2.1300490000000002E-3</v>
      </c>
      <c r="LI415">
        <v>1.216067</v>
      </c>
      <c r="LJ415">
        <v>0.29066920000000002</v>
      </c>
      <c r="LK415">
        <v>26.660119999999999</v>
      </c>
      <c r="LL415" s="1">
        <v>1.7024290000000001E-3</v>
      </c>
      <c r="LM415">
        <v>0.97149079999999999</v>
      </c>
      <c r="LN415">
        <v>0.29083540000000002</v>
      </c>
      <c r="LO415">
        <v>27.46707</v>
      </c>
      <c r="LP415" s="1">
        <v>1.388132E-3</v>
      </c>
      <c r="LQ415">
        <v>0.79125789999999996</v>
      </c>
      <c r="LR415">
        <v>0.29105730000000002</v>
      </c>
      <c r="LS415">
        <v>28.013960000000001</v>
      </c>
      <c r="LT415" s="1">
        <v>1.167611E-3</v>
      </c>
      <c r="LU415">
        <v>0.66448180000000001</v>
      </c>
      <c r="LV415">
        <v>0.29132380000000002</v>
      </c>
      <c r="LW415">
        <v>28.475460000000002</v>
      </c>
      <c r="LX415" s="1">
        <v>1.0165980000000001E-3</v>
      </c>
      <c r="LY415">
        <v>0.57750509999999999</v>
      </c>
      <c r="LZ415">
        <v>0.2915875</v>
      </c>
      <c r="MA415">
        <v>28.55226</v>
      </c>
      <c r="MB415" s="1">
        <v>9.1270079999999996E-4</v>
      </c>
      <c r="MC415">
        <v>0.51768119999999995</v>
      </c>
      <c r="MD415">
        <v>0.2918056</v>
      </c>
      <c r="ME415">
        <v>27.988340000000001</v>
      </c>
      <c r="MF415" s="1">
        <v>8.3875680000000002E-4</v>
      </c>
      <c r="MG415">
        <v>0.47518199999999999</v>
      </c>
      <c r="MH415">
        <v>0.29202260000000002</v>
      </c>
      <c r="MI415">
        <v>27.291499999999999</v>
      </c>
      <c r="MJ415" s="1">
        <v>7.8318769999999999E-4</v>
      </c>
      <c r="MK415">
        <v>0.44334820000000003</v>
      </c>
      <c r="ML415">
        <v>0.2922187</v>
      </c>
      <c r="MM415">
        <v>26.900410000000001</v>
      </c>
      <c r="MN415" s="1">
        <v>7.3850450000000002E-4</v>
      </c>
      <c r="MO415">
        <v>0.41784929999999998</v>
      </c>
      <c r="MP415">
        <v>0.29240100000000002</v>
      </c>
      <c r="MQ415">
        <v>27.46367</v>
      </c>
      <c r="MR415" s="1">
        <v>7.0078299999999996E-4</v>
      </c>
      <c r="MS415">
        <v>0.39640700000000001</v>
      </c>
      <c r="MT415">
        <v>0.29253980000000002</v>
      </c>
      <c r="MU415">
        <v>28.425940000000001</v>
      </c>
      <c r="MV415" s="1">
        <v>6.6705020000000005E-4</v>
      </c>
      <c r="MW415">
        <v>0.37724609999999997</v>
      </c>
      <c r="MX415">
        <v>0.29268880000000003</v>
      </c>
      <c r="MY415">
        <v>29.115870000000001</v>
      </c>
      <c r="MZ415" s="1">
        <v>6.3611790000000004E-4</v>
      </c>
      <c r="NA415">
        <v>0.35972739999999997</v>
      </c>
      <c r="NB415">
        <v>0.29279179999999999</v>
      </c>
      <c r="NC415">
        <v>29.399989999999999</v>
      </c>
      <c r="ND415" s="1">
        <v>6.0741300000000001E-4</v>
      </c>
      <c r="NE415">
        <v>0.34350740000000002</v>
      </c>
      <c r="NF415">
        <v>0.29285099999999997</v>
      </c>
      <c r="NG415">
        <v>29.081610000000001</v>
      </c>
      <c r="NH415">
        <v>5.8051979999999999E-4</v>
      </c>
      <c r="NI415">
        <v>0.32835880000000001</v>
      </c>
      <c r="NJ415">
        <v>0.29290919999999998</v>
      </c>
      <c r="NK415">
        <v>28.33248</v>
      </c>
      <c r="NL415" s="1">
        <v>5.5533190000000004E-4</v>
      </c>
      <c r="NM415">
        <v>0.31415920000000003</v>
      </c>
      <c r="NN415">
        <v>0.29292990000000002</v>
      </c>
      <c r="NO415">
        <v>27.63879</v>
      </c>
      <c r="NP415" s="1">
        <v>5.3152970000000001E-4</v>
      </c>
      <c r="NQ415">
        <v>0.30078319999999997</v>
      </c>
      <c r="NR415">
        <v>0.29286380000000001</v>
      </c>
      <c r="NS415">
        <v>27.161000000000001</v>
      </c>
      <c r="NT415" s="1">
        <v>5.0861980000000003E-4</v>
      </c>
      <c r="NU415">
        <v>0.28800350000000002</v>
      </c>
      <c r="NV415">
        <v>0.2928365</v>
      </c>
      <c r="NW415">
        <v>27.070250000000001</v>
      </c>
      <c r="NX415" s="1">
        <v>4.8678069999999999E-4</v>
      </c>
      <c r="NY415">
        <v>0.27576719999999999</v>
      </c>
      <c r="NZ415">
        <v>0.29273589999999999</v>
      </c>
      <c r="OA415">
        <v>27.524719999999999</v>
      </c>
      <c r="OB415" s="1">
        <v>4.6608259999999997E-4</v>
      </c>
      <c r="OC415">
        <v>0.26424540000000002</v>
      </c>
      <c r="OD415">
        <v>0.29263549999999999</v>
      </c>
      <c r="OE415">
        <v>27.817129999999999</v>
      </c>
      <c r="OF415" s="1">
        <v>4.4685900000000003E-4</v>
      </c>
      <c r="OG415">
        <v>0.25352829999999998</v>
      </c>
      <c r="OH415">
        <v>0.29256989999999999</v>
      </c>
      <c r="OI415">
        <v>27.86177</v>
      </c>
      <c r="OJ415" s="1">
        <v>4.2855840000000003E-4</v>
      </c>
      <c r="OK415">
        <v>0.2433111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0.83690869999999995</v>
      </c>
      <c r="G416">
        <v>28.2806</v>
      </c>
      <c r="H416">
        <v>0</v>
      </c>
      <c r="I416">
        <v>0</v>
      </c>
      <c r="J416">
        <v>0.8409413</v>
      </c>
      <c r="K416">
        <v>28.63373</v>
      </c>
      <c r="L416">
        <v>0</v>
      </c>
      <c r="M416">
        <v>0</v>
      </c>
      <c r="N416">
        <v>0.84526619999999997</v>
      </c>
      <c r="O416">
        <v>28.993870000000001</v>
      </c>
      <c r="P416">
        <v>0</v>
      </c>
      <c r="Q416">
        <v>0</v>
      </c>
      <c r="R416">
        <v>0.85049450000000004</v>
      </c>
      <c r="S416">
        <v>28.913820000000001</v>
      </c>
      <c r="T416">
        <v>0</v>
      </c>
      <c r="U416">
        <v>0</v>
      </c>
      <c r="V416">
        <v>0.85569379999999995</v>
      </c>
      <c r="W416">
        <v>28.566140000000001</v>
      </c>
      <c r="X416">
        <v>0</v>
      </c>
      <c r="Y416">
        <v>0</v>
      </c>
      <c r="Z416">
        <v>0.86110279999999995</v>
      </c>
      <c r="AA416">
        <v>28.01013</v>
      </c>
      <c r="AB416">
        <v>0</v>
      </c>
      <c r="AC416">
        <v>0</v>
      </c>
      <c r="AD416">
        <v>0.86625350000000001</v>
      </c>
      <c r="AE416">
        <v>27.466940000000001</v>
      </c>
      <c r="AF416">
        <v>0</v>
      </c>
      <c r="AG416">
        <v>0</v>
      </c>
      <c r="AH416">
        <v>0.86948230000000004</v>
      </c>
      <c r="AI416">
        <v>27.046520000000001</v>
      </c>
      <c r="AJ416">
        <v>0</v>
      </c>
      <c r="AK416">
        <v>0</v>
      </c>
      <c r="AL416">
        <v>0.83834759999999997</v>
      </c>
      <c r="AM416">
        <v>27.111270000000001</v>
      </c>
      <c r="AN416">
        <v>0</v>
      </c>
      <c r="AO416">
        <v>0</v>
      </c>
      <c r="AP416">
        <v>0.80956720000000004</v>
      </c>
      <c r="AQ416">
        <v>27.183160000000001</v>
      </c>
      <c r="AR416">
        <v>0</v>
      </c>
      <c r="AS416">
        <v>0</v>
      </c>
      <c r="AT416">
        <v>0.78358360000000005</v>
      </c>
      <c r="AU416">
        <v>27.14283</v>
      </c>
      <c r="AV416">
        <v>0</v>
      </c>
      <c r="AW416">
        <v>0</v>
      </c>
      <c r="AX416">
        <v>0.76051840000000004</v>
      </c>
      <c r="AY416">
        <v>27.015360000000001</v>
      </c>
      <c r="AZ416">
        <v>0</v>
      </c>
      <c r="BA416">
        <v>0</v>
      </c>
      <c r="BB416">
        <v>0.73998189999999997</v>
      </c>
      <c r="BC416">
        <v>26.634049999999998</v>
      </c>
      <c r="BD416">
        <v>0</v>
      </c>
      <c r="BE416">
        <v>0</v>
      </c>
      <c r="BF416">
        <v>0.72237150000000006</v>
      </c>
      <c r="BG416">
        <v>26.212489999999999</v>
      </c>
      <c r="BH416">
        <v>0</v>
      </c>
      <c r="BI416">
        <v>0</v>
      </c>
      <c r="BJ416">
        <v>0.70776300000000003</v>
      </c>
      <c r="BK416">
        <v>25.895479999999999</v>
      </c>
      <c r="BL416">
        <v>0</v>
      </c>
      <c r="BM416">
        <v>0</v>
      </c>
      <c r="BN416">
        <v>0.69567599999999996</v>
      </c>
      <c r="BO416">
        <v>25.906649999999999</v>
      </c>
      <c r="BP416">
        <v>0</v>
      </c>
      <c r="BQ416">
        <v>0</v>
      </c>
      <c r="BR416">
        <v>0.6866795</v>
      </c>
      <c r="BS416">
        <v>26.2788</v>
      </c>
      <c r="BT416">
        <v>0</v>
      </c>
      <c r="BU416">
        <v>0</v>
      </c>
      <c r="BV416">
        <v>0.67976559999999997</v>
      </c>
      <c r="BW416">
        <v>26.839310000000001</v>
      </c>
      <c r="BX416">
        <v>0</v>
      </c>
      <c r="BY416">
        <v>0</v>
      </c>
      <c r="BZ416">
        <v>0.67496679999999998</v>
      </c>
      <c r="CA416">
        <v>27.235759999999999</v>
      </c>
      <c r="CB416">
        <v>0</v>
      </c>
      <c r="CC416">
        <v>0</v>
      </c>
      <c r="CD416">
        <v>0.67197980000000002</v>
      </c>
      <c r="CE416">
        <v>27.120729999999998</v>
      </c>
      <c r="CF416">
        <v>0</v>
      </c>
      <c r="CG416">
        <v>0</v>
      </c>
      <c r="CH416">
        <v>0.67084029999999994</v>
      </c>
      <c r="CI416">
        <v>26.583829999999999</v>
      </c>
      <c r="CJ416">
        <v>9.1694209999999997E-37</v>
      </c>
      <c r="CK416">
        <v>2.1759960000000001E-34</v>
      </c>
      <c r="CL416">
        <v>0.67153309999999999</v>
      </c>
      <c r="CM416">
        <v>25.949950000000001</v>
      </c>
      <c r="CN416">
        <v>2.0594889999999999E-30</v>
      </c>
      <c r="CO416">
        <v>4.9754070000000004E-28</v>
      </c>
      <c r="CP416">
        <v>0.67387070000000004</v>
      </c>
      <c r="CQ416">
        <v>25.351579999999998</v>
      </c>
      <c r="CR416" s="1">
        <v>8.9049000000000002E-24</v>
      </c>
      <c r="CS416" s="1">
        <v>2.0924260000000001E-21</v>
      </c>
      <c r="CT416">
        <v>0.67797799999999997</v>
      </c>
      <c r="CU416">
        <v>25.173660000000002</v>
      </c>
      <c r="CV416" s="1">
        <v>1.372261E-18</v>
      </c>
      <c r="CW416" s="1">
        <v>3.2787430000000001E-16</v>
      </c>
      <c r="CX416">
        <v>0.68376000000000003</v>
      </c>
      <c r="CY416">
        <v>25.445699999999999</v>
      </c>
      <c r="CZ416" s="1">
        <v>1.2872440000000001E-14</v>
      </c>
      <c r="DA416" s="1">
        <v>3.149212E-12</v>
      </c>
      <c r="DB416">
        <v>0.6912007</v>
      </c>
      <c r="DC416">
        <v>25.794899999999998</v>
      </c>
      <c r="DD416" s="1">
        <v>1.6261749999999999E-11</v>
      </c>
      <c r="DE416" s="1">
        <v>4.0513970000000002E-9</v>
      </c>
      <c r="DF416">
        <v>0.70097039999999999</v>
      </c>
      <c r="DG416">
        <v>26.040649999999999</v>
      </c>
      <c r="DH416" s="1">
        <v>5.371133E-9</v>
      </c>
      <c r="DI416" s="1">
        <v>1.3555500000000001E-6</v>
      </c>
      <c r="DJ416">
        <v>0.71341489999999996</v>
      </c>
      <c r="DK416">
        <v>25.886839999999999</v>
      </c>
      <c r="DL416" s="1">
        <v>6.5662800000000002E-7</v>
      </c>
      <c r="DM416" s="1">
        <v>1.6680929999999999E-4</v>
      </c>
      <c r="DN416">
        <v>0.72818020000000006</v>
      </c>
      <c r="DO416">
        <v>25.365829999999999</v>
      </c>
      <c r="DP416" s="1">
        <v>3.5896319999999999E-5</v>
      </c>
      <c r="DQ416" s="1">
        <v>9.1353110000000001E-3</v>
      </c>
      <c r="DR416">
        <v>0.74475760000000002</v>
      </c>
      <c r="DS416">
        <v>24.712710000000001</v>
      </c>
      <c r="DT416" s="1">
        <v>9.916358000000001E-4</v>
      </c>
      <c r="DU416" s="1">
        <v>0.25226110000000002</v>
      </c>
      <c r="DV416">
        <v>0.76410449999999996</v>
      </c>
      <c r="DW416">
        <v>24.045449999999999</v>
      </c>
      <c r="DX416" s="1">
        <v>1.544277E-2</v>
      </c>
      <c r="DY416" s="1">
        <v>3.9117579999999998</v>
      </c>
      <c r="DZ416">
        <v>0.7866533</v>
      </c>
      <c r="EA416">
        <v>23.804510000000001</v>
      </c>
      <c r="EB416" s="1">
        <v>0.14585429999999999</v>
      </c>
      <c r="EC416" s="1">
        <v>36.688450000000003</v>
      </c>
      <c r="ED416">
        <v>0.81245160000000005</v>
      </c>
      <c r="EE416">
        <v>23.941549999999999</v>
      </c>
      <c r="EF416" s="1">
        <v>0.88636300000000001</v>
      </c>
      <c r="EG416" s="1">
        <v>220.79050000000001</v>
      </c>
      <c r="EH416">
        <v>0.8386207</v>
      </c>
      <c r="EI416">
        <v>24.265550000000001</v>
      </c>
      <c r="EJ416" s="1">
        <v>3.6440779999999999</v>
      </c>
      <c r="EK416">
        <v>897.82709999999997</v>
      </c>
      <c r="EL416">
        <v>0.83351589999999998</v>
      </c>
      <c r="EM416">
        <v>24.53396</v>
      </c>
      <c r="EN416">
        <v>10.5877</v>
      </c>
      <c r="EO416">
        <v>2633.9340000000002</v>
      </c>
      <c r="EP416">
        <v>0.82769839999999995</v>
      </c>
      <c r="EQ416">
        <v>24.388729999999999</v>
      </c>
      <c r="ER416">
        <v>22.749639999999999</v>
      </c>
      <c r="ES416">
        <v>5713.6120000000001</v>
      </c>
      <c r="ET416">
        <v>0.82161390000000001</v>
      </c>
      <c r="EU416">
        <v>23.837620000000001</v>
      </c>
      <c r="EV416">
        <v>37.494979999999998</v>
      </c>
      <c r="EW416">
        <v>9504.2659999999996</v>
      </c>
      <c r="EX416">
        <v>0.81512430000000002</v>
      </c>
      <c r="EY416">
        <v>23.165089999999999</v>
      </c>
      <c r="EZ416">
        <v>49.021970000000003</v>
      </c>
      <c r="FA416">
        <v>12532.99</v>
      </c>
      <c r="FB416">
        <v>0.80969950000000002</v>
      </c>
      <c r="FC416">
        <v>22.65868</v>
      </c>
      <c r="FD416">
        <v>52.454749999999997</v>
      </c>
      <c r="FE416">
        <v>13516.34</v>
      </c>
      <c r="FF416">
        <v>0.80312349999999999</v>
      </c>
      <c r="FG416">
        <v>22.93365</v>
      </c>
      <c r="FH416">
        <v>47.013359999999999</v>
      </c>
      <c r="FI416">
        <v>12222.75</v>
      </c>
      <c r="FJ416">
        <v>0.79608120000000004</v>
      </c>
      <c r="FK416">
        <v>23.54317</v>
      </c>
      <c r="FL416">
        <v>36.151649999999997</v>
      </c>
      <c r="FM416">
        <v>9482.9860000000008</v>
      </c>
      <c r="FN416">
        <v>0.78884120000000002</v>
      </c>
      <c r="FO416">
        <v>24.07743</v>
      </c>
      <c r="FP416">
        <v>24.32479</v>
      </c>
      <c r="FQ416">
        <v>6438.1890000000003</v>
      </c>
      <c r="FR416">
        <v>0.78175320000000004</v>
      </c>
      <c r="FS416">
        <v>24.311679999999999</v>
      </c>
      <c r="FT416">
        <v>14.53783</v>
      </c>
      <c r="FU416">
        <v>3880.05</v>
      </c>
      <c r="FV416">
        <v>0.77482269999999998</v>
      </c>
      <c r="FW416">
        <v>24.049379999999999</v>
      </c>
      <c r="FX416">
        <v>7.8390139999999997</v>
      </c>
      <c r="FY416">
        <v>2108.3040000000001</v>
      </c>
      <c r="FZ416">
        <v>0.76783509999999999</v>
      </c>
      <c r="GA416">
        <v>23.46133</v>
      </c>
      <c r="GB416">
        <v>3.906256</v>
      </c>
      <c r="GC416">
        <v>1058.2619999999999</v>
      </c>
      <c r="GD416">
        <v>0.7609477</v>
      </c>
      <c r="GE416">
        <v>22.835170000000002</v>
      </c>
      <c r="GF416">
        <v>1.8378490000000001</v>
      </c>
      <c r="GG416">
        <v>501.22050000000002</v>
      </c>
      <c r="GH416">
        <v>0.75415489999999996</v>
      </c>
      <c r="GI416">
        <v>22.42305</v>
      </c>
      <c r="GJ416">
        <v>0.83836339999999998</v>
      </c>
      <c r="GK416">
        <v>229.88800000000001</v>
      </c>
      <c r="GL416">
        <v>0.74729409999999996</v>
      </c>
      <c r="GM416">
        <v>22.88757</v>
      </c>
      <c r="GN416">
        <v>0.38789319999999999</v>
      </c>
      <c r="GO416">
        <v>106.7803</v>
      </c>
      <c r="GP416">
        <v>0.74055389999999999</v>
      </c>
      <c r="GQ416">
        <v>23.72916</v>
      </c>
      <c r="GR416">
        <v>0.1940238</v>
      </c>
      <c r="GS416">
        <v>53.525910000000003</v>
      </c>
      <c r="GT416">
        <v>0.73405359999999997</v>
      </c>
      <c r="GU416">
        <v>24.578669999999999</v>
      </c>
      <c r="GV416">
        <v>0.1133653</v>
      </c>
      <c r="GW416">
        <v>31.264720000000001</v>
      </c>
      <c r="GX416">
        <v>0.72749410000000003</v>
      </c>
      <c r="GY416">
        <v>25.372209999999999</v>
      </c>
      <c r="GZ416">
        <v>7.967312E-2</v>
      </c>
      <c r="HA416">
        <v>21.97748</v>
      </c>
      <c r="HB416">
        <v>0.72051699999999996</v>
      </c>
      <c r="HC416">
        <v>25.65296</v>
      </c>
      <c r="HD416">
        <v>6.42702E-2</v>
      </c>
      <c r="HE416">
        <v>17.787579999999998</v>
      </c>
      <c r="HF416">
        <v>0.71389970000000003</v>
      </c>
      <c r="HG416">
        <v>25.265059999999998</v>
      </c>
      <c r="HH416">
        <v>5.575973E-2</v>
      </c>
      <c r="HI416">
        <v>15.50928</v>
      </c>
      <c r="HJ416">
        <v>0.70767800000000003</v>
      </c>
      <c r="HK416">
        <v>24.58784</v>
      </c>
      <c r="HL416" s="1">
        <v>4.967212E-2</v>
      </c>
      <c r="HM416">
        <v>13.89508</v>
      </c>
      <c r="HN416">
        <v>0.70138750000000005</v>
      </c>
      <c r="HO416">
        <v>24.109359999999999</v>
      </c>
      <c r="HP416" s="1">
        <v>4.4915139999999999E-2</v>
      </c>
      <c r="HQ416">
        <v>12.643750000000001</v>
      </c>
      <c r="HR416">
        <v>0.69520550000000003</v>
      </c>
      <c r="HS416">
        <v>24.417739999999998</v>
      </c>
      <c r="HT416">
        <v>4.0872829999999999E-2</v>
      </c>
      <c r="HU416">
        <v>11.585430000000001</v>
      </c>
      <c r="HV416">
        <v>0.68906409999999996</v>
      </c>
      <c r="HW416">
        <v>25.270409999999998</v>
      </c>
      <c r="HX416" s="1">
        <v>3.710989E-2</v>
      </c>
      <c r="HY416">
        <v>10.594760000000001</v>
      </c>
      <c r="HZ416">
        <v>0.68265679999999995</v>
      </c>
      <c r="IA416">
        <v>26.28584</v>
      </c>
      <c r="IB416" s="1">
        <v>3.3626450000000002E-2</v>
      </c>
      <c r="IC416">
        <v>9.6772760000000009</v>
      </c>
      <c r="ID416">
        <v>0.67639320000000003</v>
      </c>
      <c r="IE416">
        <v>27.144369999999999</v>
      </c>
      <c r="IF416" s="1">
        <v>3.0410550000000001E-2</v>
      </c>
      <c r="IG416">
        <v>8.8226899999999997</v>
      </c>
      <c r="IH416">
        <v>0.67017199999999999</v>
      </c>
      <c r="II416">
        <v>27.277360000000002</v>
      </c>
      <c r="IJ416" s="1">
        <v>2.741509E-2</v>
      </c>
      <c r="IK416">
        <v>8.0204509999999996</v>
      </c>
      <c r="IL416">
        <v>0.66483000000000003</v>
      </c>
      <c r="IM416">
        <v>26.592210000000001</v>
      </c>
      <c r="IN416" s="1">
        <v>2.4633229999999999E-2</v>
      </c>
      <c r="IO416">
        <v>7.2582959999999996</v>
      </c>
      <c r="IP416">
        <v>0.65927769999999997</v>
      </c>
      <c r="IQ416">
        <v>25.659289999999999</v>
      </c>
      <c r="IR416" s="1">
        <v>2.21056E-2</v>
      </c>
      <c r="IS416">
        <v>6.563777</v>
      </c>
      <c r="IT416">
        <v>0.65424230000000005</v>
      </c>
      <c r="IU416">
        <v>24.86673</v>
      </c>
      <c r="IV416" s="1">
        <v>1.9873109999999999E-2</v>
      </c>
      <c r="IW416">
        <v>5.9412500000000001</v>
      </c>
      <c r="IX416">
        <v>0.64957980000000004</v>
      </c>
      <c r="IY416">
        <v>24.79522</v>
      </c>
      <c r="IZ416" s="1">
        <v>1.7899439999999999E-2</v>
      </c>
      <c r="JA416">
        <v>5.3870420000000001</v>
      </c>
      <c r="JB416">
        <v>0.64512990000000003</v>
      </c>
      <c r="JC416">
        <v>25.067029999999999</v>
      </c>
      <c r="JD416" s="1">
        <v>1.6110949999999999E-2</v>
      </c>
      <c r="JE416">
        <v>4.879416</v>
      </c>
      <c r="JF416">
        <v>0.64116810000000002</v>
      </c>
      <c r="JG416">
        <v>25.521840000000001</v>
      </c>
      <c r="JH416" s="1">
        <v>1.453048E-2</v>
      </c>
      <c r="JI416">
        <v>4.4249669999999997</v>
      </c>
      <c r="JJ416">
        <v>0.63752739999999997</v>
      </c>
      <c r="JK416">
        <v>25.725570000000001</v>
      </c>
      <c r="JL416" s="1">
        <v>1.3113990000000001E-2</v>
      </c>
      <c r="JM416">
        <v>4.0138199999999999</v>
      </c>
      <c r="JN416">
        <v>0.63405080000000003</v>
      </c>
      <c r="JO416">
        <v>25.634029999999999</v>
      </c>
      <c r="JP416" s="1">
        <v>1.184866E-2</v>
      </c>
      <c r="JQ416">
        <v>3.6442920000000001</v>
      </c>
      <c r="JR416">
        <v>0.63078429999999996</v>
      </c>
      <c r="JS416">
        <v>25.516480000000001</v>
      </c>
      <c r="JT416" s="1">
        <v>1.0691900000000001E-2</v>
      </c>
      <c r="JU416">
        <v>3.3040370000000001</v>
      </c>
      <c r="JV416">
        <v>0.62949849999999996</v>
      </c>
      <c r="JW416">
        <v>25.37003</v>
      </c>
      <c r="JX416" s="1">
        <v>9.6263080000000001E-3</v>
      </c>
      <c r="JY416">
        <v>2.9814790000000002</v>
      </c>
      <c r="JZ416">
        <v>0.62670870000000001</v>
      </c>
      <c r="KA416">
        <v>25.306799999999999</v>
      </c>
      <c r="KB416" s="1">
        <v>8.6111169999999997E-3</v>
      </c>
      <c r="KC416">
        <v>2.6780840000000001</v>
      </c>
      <c r="KD416">
        <v>0.62342019999999998</v>
      </c>
      <c r="KE416">
        <v>25.72993</v>
      </c>
      <c r="KF416" s="1">
        <v>7.6452170000000002E-3</v>
      </c>
      <c r="KG416">
        <v>2.3896570000000001</v>
      </c>
      <c r="KH416">
        <v>0.62099749999999998</v>
      </c>
      <c r="KI416">
        <v>26.293089999999999</v>
      </c>
      <c r="KJ416" s="1">
        <v>6.7412740000000002E-3</v>
      </c>
      <c r="KK416">
        <v>2.115548</v>
      </c>
      <c r="KL416">
        <v>0.61899269999999995</v>
      </c>
      <c r="KM416">
        <v>26.6953</v>
      </c>
      <c r="KN416" s="1">
        <v>5.8671770000000003E-3</v>
      </c>
      <c r="KO416">
        <v>1.847548</v>
      </c>
      <c r="KP416">
        <v>0.617058</v>
      </c>
      <c r="KQ416">
        <v>27.015650000000001</v>
      </c>
      <c r="KR416" s="1">
        <v>5.0179559999999996E-3</v>
      </c>
      <c r="KS416">
        <v>1.5855779999999999</v>
      </c>
      <c r="KT416">
        <v>0.61533939999999998</v>
      </c>
      <c r="KU416">
        <v>27.03698</v>
      </c>
      <c r="KV416" s="1">
        <v>4.2006989999999996E-3</v>
      </c>
      <c r="KW416">
        <v>1.3317079999999999</v>
      </c>
      <c r="KX416">
        <v>0.61413399999999996</v>
      </c>
      <c r="KY416">
        <v>26.652259999999998</v>
      </c>
      <c r="KZ416" s="1">
        <v>3.4283819999999998E-3</v>
      </c>
      <c r="LA416">
        <v>1.0895779999999999</v>
      </c>
      <c r="LB416">
        <v>0.61310770000000003</v>
      </c>
      <c r="LC416">
        <v>26.229040000000001</v>
      </c>
      <c r="LD416" s="1">
        <v>2.7477500000000002E-3</v>
      </c>
      <c r="LE416">
        <v>0.87492300000000001</v>
      </c>
      <c r="LF416">
        <v>0.61232010000000003</v>
      </c>
      <c r="LG416">
        <v>26.017469999999999</v>
      </c>
      <c r="LH416" s="1">
        <v>2.185453E-3</v>
      </c>
      <c r="LI416">
        <v>0.69672559999999994</v>
      </c>
      <c r="LJ416">
        <v>0.61139529999999997</v>
      </c>
      <c r="LK416">
        <v>26.569680000000002</v>
      </c>
      <c r="LL416" s="1">
        <v>1.7444559999999999E-3</v>
      </c>
      <c r="LM416">
        <v>0.5567107</v>
      </c>
      <c r="LN416">
        <v>0.61062660000000002</v>
      </c>
      <c r="LO416">
        <v>27.371289999999998</v>
      </c>
      <c r="LP416" s="1">
        <v>1.4186629999999999E-3</v>
      </c>
      <c r="LQ416">
        <v>0.45280219999999999</v>
      </c>
      <c r="LR416">
        <v>0.61003479999999999</v>
      </c>
      <c r="LS416">
        <v>27.943770000000001</v>
      </c>
      <c r="LT416" s="1">
        <v>1.189217E-3</v>
      </c>
      <c r="LU416">
        <v>0.37941799999999998</v>
      </c>
      <c r="LV416">
        <v>0.60960970000000003</v>
      </c>
      <c r="LW416">
        <v>28.41844</v>
      </c>
      <c r="LX416" s="1">
        <v>1.0318219999999999E-3</v>
      </c>
      <c r="LY416">
        <v>0.32897510000000002</v>
      </c>
      <c r="LZ416">
        <v>0.60924719999999999</v>
      </c>
      <c r="MA416">
        <v>28.515879999999999</v>
      </c>
      <c r="MB416" s="1">
        <v>9.2375849999999995E-4</v>
      </c>
      <c r="MC416">
        <v>0.2943461</v>
      </c>
      <c r="MD416">
        <v>0.60880199999999995</v>
      </c>
      <c r="ME416">
        <v>27.983080000000001</v>
      </c>
      <c r="MF416" s="1">
        <v>8.4720330000000003E-4</v>
      </c>
      <c r="MG416">
        <v>0.26986830000000001</v>
      </c>
      <c r="MH416">
        <v>0.60834809999999995</v>
      </c>
      <c r="MI416">
        <v>27.28613</v>
      </c>
      <c r="MJ416" s="1">
        <v>7.9001419999999998E-4</v>
      </c>
      <c r="MK416">
        <v>0.25165399999999999</v>
      </c>
      <c r="ML416">
        <v>0.60786600000000002</v>
      </c>
      <c r="MM416">
        <v>26.8734</v>
      </c>
      <c r="MN416" s="1">
        <v>7.4436909999999997E-4</v>
      </c>
      <c r="MO416">
        <v>0.2371798</v>
      </c>
      <c r="MP416">
        <v>0.60696090000000003</v>
      </c>
      <c r="MQ416">
        <v>27.37575</v>
      </c>
      <c r="MR416" s="1">
        <v>7.0561490000000001E-4</v>
      </c>
      <c r="MS416">
        <v>0.22504270000000001</v>
      </c>
      <c r="MT416">
        <v>0.60632390000000003</v>
      </c>
      <c r="MU416">
        <v>28.322389999999999</v>
      </c>
      <c r="MV416" s="1">
        <v>6.7150640000000002E-4</v>
      </c>
      <c r="MW416">
        <v>0.2142831</v>
      </c>
      <c r="MX416">
        <v>0.60569759999999995</v>
      </c>
      <c r="MY416">
        <v>29.038920000000001</v>
      </c>
      <c r="MZ416" s="1">
        <v>6.4027569999999996E-4</v>
      </c>
      <c r="NA416">
        <v>0.20445679999999999</v>
      </c>
      <c r="NB416">
        <v>0.60498790000000002</v>
      </c>
      <c r="NC416">
        <v>29.35181</v>
      </c>
      <c r="ND416" s="1">
        <v>6.1132700000000005E-4</v>
      </c>
      <c r="NE416">
        <v>0.1953616</v>
      </c>
      <c r="NF416">
        <v>0.60419529999999999</v>
      </c>
      <c r="NG416">
        <v>29.064579999999999</v>
      </c>
      <c r="NH416" s="1">
        <v>5.8422170000000002E-4</v>
      </c>
      <c r="NI416">
        <v>0.18686330000000001</v>
      </c>
      <c r="NJ416">
        <v>0.60337390000000002</v>
      </c>
      <c r="NK416">
        <v>28.33248</v>
      </c>
      <c r="NL416" s="1">
        <v>5.5883769999999998E-4</v>
      </c>
      <c r="NM416">
        <v>0.17890310000000001</v>
      </c>
      <c r="NN416">
        <v>0.60249319999999995</v>
      </c>
      <c r="NO416">
        <v>27.627179999999999</v>
      </c>
      <c r="NP416" s="1">
        <v>5.3489049999999995E-4</v>
      </c>
      <c r="NQ416">
        <v>0.17140710000000001</v>
      </c>
      <c r="NR416">
        <v>0.60139299999999996</v>
      </c>
      <c r="NS416">
        <v>27.133839999999999</v>
      </c>
      <c r="NT416" s="1">
        <v>5.1186160000000005E-4</v>
      </c>
      <c r="NU416">
        <v>0.16425699999999999</v>
      </c>
      <c r="NV416">
        <v>0.60036710000000004</v>
      </c>
      <c r="NW416">
        <v>27.01416</v>
      </c>
      <c r="NX416" s="1">
        <v>4.8988989999999995E-4</v>
      </c>
      <c r="NY416">
        <v>0.1573977</v>
      </c>
      <c r="NZ416">
        <v>0.59917949999999998</v>
      </c>
      <c r="OA416">
        <v>27.43778</v>
      </c>
      <c r="OB416" s="1">
        <v>4.6905519999999997E-4</v>
      </c>
      <c r="OC416">
        <v>0.15092949999999999</v>
      </c>
      <c r="OD416">
        <v>0.59790920000000003</v>
      </c>
      <c r="OE416">
        <v>27.747630000000001</v>
      </c>
      <c r="OF416" s="1">
        <v>4.4968990000000001E-4</v>
      </c>
      <c r="OG416">
        <v>0.14492479999999999</v>
      </c>
      <c r="OH416">
        <v>0.59666410000000003</v>
      </c>
      <c r="OI416">
        <v>27.807759999999998</v>
      </c>
      <c r="OJ416" s="1">
        <v>4.3128589999999998E-4</v>
      </c>
      <c r="OK416">
        <v>0.13921159999999999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1.191146</v>
      </c>
      <c r="G417">
        <v>28.32987</v>
      </c>
      <c r="H417">
        <v>0</v>
      </c>
      <c r="I417">
        <v>0</v>
      </c>
      <c r="J417">
        <v>1.196148</v>
      </c>
      <c r="K417">
        <v>28.699179999999998</v>
      </c>
      <c r="L417">
        <v>0</v>
      </c>
      <c r="M417">
        <v>0</v>
      </c>
      <c r="N417">
        <v>1.201498</v>
      </c>
      <c r="O417">
        <v>29.061340000000001</v>
      </c>
      <c r="P417">
        <v>0</v>
      </c>
      <c r="Q417">
        <v>0</v>
      </c>
      <c r="R417">
        <v>1.2058489999999999</v>
      </c>
      <c r="S417">
        <v>29.046309999999998</v>
      </c>
      <c r="T417">
        <v>0</v>
      </c>
      <c r="U417">
        <v>0</v>
      </c>
      <c r="V417">
        <v>1.20903</v>
      </c>
      <c r="W417">
        <v>28.726859999999999</v>
      </c>
      <c r="X417">
        <v>0</v>
      </c>
      <c r="Y417">
        <v>0</v>
      </c>
      <c r="Z417">
        <v>1.2122440000000001</v>
      </c>
      <c r="AA417">
        <v>28.19698</v>
      </c>
      <c r="AB417">
        <v>0</v>
      </c>
      <c r="AC417">
        <v>0</v>
      </c>
      <c r="AD417">
        <v>1.2149810000000001</v>
      </c>
      <c r="AE417">
        <v>27.64678</v>
      </c>
      <c r="AF417">
        <v>0</v>
      </c>
      <c r="AG417">
        <v>0</v>
      </c>
      <c r="AH417">
        <v>1.2173670000000001</v>
      </c>
      <c r="AI417">
        <v>27.2347</v>
      </c>
      <c r="AJ417">
        <v>0</v>
      </c>
      <c r="AK417">
        <v>0</v>
      </c>
      <c r="AL417">
        <v>1.2205490000000001</v>
      </c>
      <c r="AM417">
        <v>27.245509999999999</v>
      </c>
      <c r="AN417">
        <v>0</v>
      </c>
      <c r="AO417">
        <v>0</v>
      </c>
      <c r="AP417">
        <v>1.222645</v>
      </c>
      <c r="AQ417">
        <v>27.319520000000001</v>
      </c>
      <c r="AR417">
        <v>0</v>
      </c>
      <c r="AS417">
        <v>0</v>
      </c>
      <c r="AT417">
        <v>1.2241949999999999</v>
      </c>
      <c r="AU417">
        <v>27.289909999999999</v>
      </c>
      <c r="AV417">
        <v>0</v>
      </c>
      <c r="AW417">
        <v>0</v>
      </c>
      <c r="AX417">
        <v>1.2253130000000001</v>
      </c>
      <c r="AY417">
        <v>27.165130000000001</v>
      </c>
      <c r="AZ417">
        <v>0</v>
      </c>
      <c r="BA417">
        <v>0</v>
      </c>
      <c r="BB417">
        <v>1.2259359999999999</v>
      </c>
      <c r="BC417">
        <v>26.790669999999999</v>
      </c>
      <c r="BD417">
        <v>0</v>
      </c>
      <c r="BE417">
        <v>0</v>
      </c>
      <c r="BF417">
        <v>1.2265619999999999</v>
      </c>
      <c r="BG417">
        <v>26.359100000000002</v>
      </c>
      <c r="BH417">
        <v>0</v>
      </c>
      <c r="BI417">
        <v>0</v>
      </c>
      <c r="BJ417">
        <v>1.227147</v>
      </c>
      <c r="BK417">
        <v>26.025169999999999</v>
      </c>
      <c r="BL417">
        <v>0</v>
      </c>
      <c r="BM417">
        <v>0</v>
      </c>
      <c r="BN417">
        <v>1.2271559999999999</v>
      </c>
      <c r="BO417">
        <v>25.9999</v>
      </c>
      <c r="BP417">
        <v>0</v>
      </c>
      <c r="BQ417">
        <v>0</v>
      </c>
      <c r="BR417">
        <v>1.2275750000000001</v>
      </c>
      <c r="BS417">
        <v>26.308340000000001</v>
      </c>
      <c r="BT417">
        <v>0</v>
      </c>
      <c r="BU417">
        <v>0</v>
      </c>
      <c r="BV417">
        <v>1.2270110000000001</v>
      </c>
      <c r="BW417">
        <v>26.852979999999999</v>
      </c>
      <c r="BX417">
        <v>0</v>
      </c>
      <c r="BY417">
        <v>0</v>
      </c>
      <c r="BZ417">
        <v>1.225741</v>
      </c>
      <c r="CA417">
        <v>27.250720000000001</v>
      </c>
      <c r="CB417">
        <v>0</v>
      </c>
      <c r="CC417">
        <v>0</v>
      </c>
      <c r="CD417">
        <v>1.2238849999999999</v>
      </c>
      <c r="CE417">
        <v>27.159569999999999</v>
      </c>
      <c r="CF417">
        <v>0</v>
      </c>
      <c r="CG417">
        <v>0</v>
      </c>
      <c r="CH417">
        <v>1.2215530000000001</v>
      </c>
      <c r="CI417">
        <v>26.644410000000001</v>
      </c>
      <c r="CJ417">
        <v>3.5474050000000002E-37</v>
      </c>
      <c r="CK417">
        <v>6.2082949999999999E-35</v>
      </c>
      <c r="CL417">
        <v>1.2188060000000001</v>
      </c>
      <c r="CM417">
        <v>26.012129999999999</v>
      </c>
      <c r="CN417">
        <v>1.155429E-30</v>
      </c>
      <c r="CO417">
        <v>2.3253709999999998E-28</v>
      </c>
      <c r="CP417">
        <v>1.2156720000000001</v>
      </c>
      <c r="CQ417">
        <v>25.407830000000001</v>
      </c>
      <c r="CR417" s="1">
        <v>4.370779E-24</v>
      </c>
      <c r="CS417" s="1">
        <v>8.2232410000000001E-22</v>
      </c>
      <c r="CT417">
        <v>1.212153</v>
      </c>
      <c r="CU417">
        <v>25.19849</v>
      </c>
      <c r="CV417" s="1">
        <v>7.9096049999999999E-19</v>
      </c>
      <c r="CW417" s="1">
        <v>1.616245E-16</v>
      </c>
      <c r="CX417">
        <v>1.2083790000000001</v>
      </c>
      <c r="CY417">
        <v>25.4282</v>
      </c>
      <c r="CZ417" s="1">
        <v>8.2794539999999993E-15</v>
      </c>
      <c r="DA417" s="1">
        <v>1.8054789999999999E-12</v>
      </c>
      <c r="DB417">
        <v>1.204162</v>
      </c>
      <c r="DC417">
        <v>25.765149999999998</v>
      </c>
      <c r="DD417" s="1">
        <v>1.1303859999999999E-11</v>
      </c>
      <c r="DE417" s="1">
        <v>2.5899640000000001E-9</v>
      </c>
      <c r="DF417">
        <v>1.200315</v>
      </c>
      <c r="DG417">
        <v>25.977080000000001</v>
      </c>
      <c r="DH417" s="1">
        <v>3.9542050000000002E-9</v>
      </c>
      <c r="DI417" s="1">
        <v>9.4424879999999999E-7</v>
      </c>
      <c r="DJ417">
        <v>1.196509</v>
      </c>
      <c r="DK417">
        <v>25.83689</v>
      </c>
      <c r="DL417" s="1">
        <v>5.0656520000000002E-7</v>
      </c>
      <c r="DM417" s="1">
        <v>1.2554229999999999E-4</v>
      </c>
      <c r="DN417">
        <v>1.192814</v>
      </c>
      <c r="DO417">
        <v>25.3325</v>
      </c>
      <c r="DP417" s="1">
        <v>2.8842750000000001E-5</v>
      </c>
      <c r="DQ417" s="1">
        <v>7.3833780000000003E-3</v>
      </c>
      <c r="DR417">
        <v>1.189276</v>
      </c>
      <c r="DS417">
        <v>24.694420000000001</v>
      </c>
      <c r="DT417" s="1">
        <v>8.2529779999999996E-4</v>
      </c>
      <c r="DU417" s="1">
        <v>0.21770500000000001</v>
      </c>
      <c r="DV417">
        <v>1.1863729999999999</v>
      </c>
      <c r="DW417">
        <v>24.003039999999999</v>
      </c>
      <c r="DX417" s="1">
        <v>1.3259109999999999E-2</v>
      </c>
      <c r="DY417" s="1">
        <v>3.591148</v>
      </c>
      <c r="DZ417">
        <v>1.183465</v>
      </c>
      <c r="EA417">
        <v>23.728899999999999</v>
      </c>
      <c r="EB417" s="1">
        <v>0.12879640000000001</v>
      </c>
      <c r="EC417" s="1">
        <v>35.767589999999998</v>
      </c>
      <c r="ED417">
        <v>1.180369</v>
      </c>
      <c r="EE417">
        <v>23.8416</v>
      </c>
      <c r="EF417" s="1">
        <v>0.80274789999999996</v>
      </c>
      <c r="EG417">
        <v>228.22900000000001</v>
      </c>
      <c r="EH417">
        <v>1.177389</v>
      </c>
      <c r="EI417">
        <v>24.170970000000001</v>
      </c>
      <c r="EJ417" s="1">
        <v>3.3747699999999998</v>
      </c>
      <c r="EK417">
        <v>981.46500000000003</v>
      </c>
      <c r="EL417">
        <v>1.1749179999999999</v>
      </c>
      <c r="EM417">
        <v>24.408180000000002</v>
      </c>
      <c r="EN417" s="1">
        <v>9.9929690000000004</v>
      </c>
      <c r="EO417">
        <v>2964.7449999999999</v>
      </c>
      <c r="EP417">
        <v>1.171807</v>
      </c>
      <c r="EQ417">
        <v>24.28153</v>
      </c>
      <c r="ER417">
        <v>21.849060000000001</v>
      </c>
      <c r="ES417">
        <v>6606.4219999999996</v>
      </c>
      <c r="ET417">
        <v>1.1685289999999999</v>
      </c>
      <c r="EU417">
        <v>23.758089999999999</v>
      </c>
      <c r="EV417">
        <v>36.582839999999997</v>
      </c>
      <c r="EW417">
        <v>11262.21</v>
      </c>
      <c r="EX417">
        <v>1.164968</v>
      </c>
      <c r="EY417">
        <v>23.0901</v>
      </c>
      <c r="EZ417">
        <v>48.507309999999997</v>
      </c>
      <c r="FA417">
        <v>15181.66</v>
      </c>
      <c r="FB417">
        <v>1.1589050000000001</v>
      </c>
      <c r="FC417">
        <v>22.59356</v>
      </c>
      <c r="FD417">
        <v>52.549720000000001</v>
      </c>
      <c r="FE417">
        <v>16714.54</v>
      </c>
      <c r="FF417">
        <v>1.1508659999999999</v>
      </c>
      <c r="FG417">
        <v>22.812259999999998</v>
      </c>
      <c r="FH417">
        <v>47.639740000000003</v>
      </c>
      <c r="FI417">
        <v>15387.87</v>
      </c>
      <c r="FJ417">
        <v>1.1422410000000001</v>
      </c>
      <c r="FK417">
        <v>23.375990000000002</v>
      </c>
      <c r="FL417">
        <v>37.001530000000002</v>
      </c>
      <c r="FM417">
        <v>12126.04</v>
      </c>
      <c r="FN417">
        <v>1.133238</v>
      </c>
      <c r="FO417">
        <v>23.899830000000001</v>
      </c>
      <c r="FP417">
        <v>25.131910000000001</v>
      </c>
      <c r="FQ417">
        <v>8354.3590000000004</v>
      </c>
      <c r="FR417">
        <v>1.1243339999999999</v>
      </c>
      <c r="FS417">
        <v>24.15936</v>
      </c>
      <c r="FT417">
        <v>15.14831</v>
      </c>
      <c r="FU417">
        <v>5102.6170000000002</v>
      </c>
      <c r="FV417">
        <v>1.115653</v>
      </c>
      <c r="FW417">
        <v>23.934889999999999</v>
      </c>
      <c r="FX417">
        <v>8.2284419999999994</v>
      </c>
      <c r="FY417">
        <v>2805.1370000000002</v>
      </c>
      <c r="FZ417">
        <v>1.1068659999999999</v>
      </c>
      <c r="GA417">
        <v>23.368089999999999</v>
      </c>
      <c r="GB417">
        <v>4.1239129999999999</v>
      </c>
      <c r="GC417">
        <v>1420.635</v>
      </c>
      <c r="GD417">
        <v>1.098195</v>
      </c>
      <c r="GE417">
        <v>22.74361</v>
      </c>
      <c r="GF417">
        <v>1.9486019999999999</v>
      </c>
      <c r="GG417">
        <v>677.22619999999995</v>
      </c>
      <c r="GH417">
        <v>1.0898209999999999</v>
      </c>
      <c r="GI417">
        <v>22.32639</v>
      </c>
      <c r="GJ417">
        <v>0.89065000000000005</v>
      </c>
      <c r="GK417">
        <v>311.49430000000001</v>
      </c>
      <c r="GL417">
        <v>1.081167</v>
      </c>
      <c r="GM417">
        <v>22.728770000000001</v>
      </c>
      <c r="GN417">
        <v>0.41115889999999999</v>
      </c>
      <c r="GO417">
        <v>144.0668</v>
      </c>
      <c r="GP417">
        <v>1.07239</v>
      </c>
      <c r="GQ417">
        <v>23.532969999999999</v>
      </c>
      <c r="GR417">
        <v>0.203954</v>
      </c>
      <c r="GS417">
        <v>71.188609999999997</v>
      </c>
      <c r="GT417">
        <v>1.0641890000000001</v>
      </c>
      <c r="GU417">
        <v>24.368449999999999</v>
      </c>
      <c r="GV417">
        <v>0.11756030000000001</v>
      </c>
      <c r="GW417">
        <v>40.599829999999997</v>
      </c>
      <c r="GX417">
        <v>1.055939</v>
      </c>
      <c r="GY417">
        <v>25.160219999999999</v>
      </c>
      <c r="GZ417">
        <v>8.1517179999999995E-2</v>
      </c>
      <c r="HA417">
        <v>27.848739999999999</v>
      </c>
      <c r="HB417">
        <v>1.0472840000000001</v>
      </c>
      <c r="HC417">
        <v>25.46884</v>
      </c>
      <c r="HD417">
        <v>6.5210030000000002E-2</v>
      </c>
      <c r="HE417">
        <v>22.176539999999999</v>
      </c>
      <c r="HF417">
        <v>1.0389600000000001</v>
      </c>
      <c r="HG417">
        <v>25.143139999999999</v>
      </c>
      <c r="HH417">
        <v>5.63706E-2</v>
      </c>
      <c r="HI417">
        <v>19.184339999999999</v>
      </c>
      <c r="HJ417">
        <v>1.03108</v>
      </c>
      <c r="HK417">
        <v>24.496680000000001</v>
      </c>
      <c r="HL417" s="1">
        <v>5.0153459999999997E-2</v>
      </c>
      <c r="HM417">
        <v>17.130310000000001</v>
      </c>
      <c r="HN417">
        <v>1.023158</v>
      </c>
      <c r="HO417">
        <v>23.994409999999998</v>
      </c>
      <c r="HP417" s="1">
        <v>4.5303900000000001E-2</v>
      </c>
      <c r="HQ417">
        <v>15.54135</v>
      </c>
      <c r="HR417">
        <v>1.01552</v>
      </c>
      <c r="HS417">
        <v>24.243410000000001</v>
      </c>
      <c r="HT417" s="1">
        <v>4.1225249999999998E-2</v>
      </c>
      <c r="HU417">
        <v>14.217980000000001</v>
      </c>
      <c r="HV417">
        <v>1.0079899999999999</v>
      </c>
      <c r="HW417">
        <v>25.044270000000001</v>
      </c>
      <c r="HX417" s="1">
        <v>3.7441040000000002E-2</v>
      </c>
      <c r="HY417">
        <v>12.99142</v>
      </c>
      <c r="HZ417">
        <v>0.99992579999999998</v>
      </c>
      <c r="IA417">
        <v>26.03445</v>
      </c>
      <c r="IB417">
        <v>3.3935710000000001E-2</v>
      </c>
      <c r="IC417">
        <v>11.85666</v>
      </c>
      <c r="ID417">
        <v>0.99190120000000004</v>
      </c>
      <c r="IE417">
        <v>26.906980000000001</v>
      </c>
      <c r="IF417" s="1">
        <v>3.0694030000000001E-2</v>
      </c>
      <c r="IG417">
        <v>10.799659999999999</v>
      </c>
      <c r="IH417">
        <v>0.98405189999999998</v>
      </c>
      <c r="II417">
        <v>27.101140000000001</v>
      </c>
      <c r="IJ417" s="1">
        <v>2.7684440000000001E-2</v>
      </c>
      <c r="IK417">
        <v>9.8128189999999993</v>
      </c>
      <c r="IL417">
        <v>0.97747300000000004</v>
      </c>
      <c r="IM417">
        <v>26.494219999999999</v>
      </c>
      <c r="IN417" s="1">
        <v>2.4884050000000001E-2</v>
      </c>
      <c r="IO417">
        <v>8.8767530000000008</v>
      </c>
      <c r="IP417">
        <v>0.97059969999999995</v>
      </c>
      <c r="IQ417">
        <v>25.56625</v>
      </c>
      <c r="IR417" s="1">
        <v>2.2333860000000001E-2</v>
      </c>
      <c r="IS417">
        <v>8.0195179999999997</v>
      </c>
      <c r="IT417">
        <v>0.96463849999999995</v>
      </c>
      <c r="IU417">
        <v>24.762329999999999</v>
      </c>
      <c r="IV417" s="1">
        <v>2.008151E-2</v>
      </c>
      <c r="IW417">
        <v>7.2516790000000002</v>
      </c>
      <c r="IX417">
        <v>0.95834640000000004</v>
      </c>
      <c r="IY417">
        <v>24.647839999999999</v>
      </c>
      <c r="IZ417" s="1">
        <v>1.807891E-2</v>
      </c>
      <c r="JA417">
        <v>6.5667070000000001</v>
      </c>
      <c r="JB417">
        <v>0.95304009999999995</v>
      </c>
      <c r="JC417">
        <v>24.862269999999999</v>
      </c>
      <c r="JD417" s="1">
        <v>1.6273340000000001E-2</v>
      </c>
      <c r="JE417">
        <v>5.9412630000000002</v>
      </c>
      <c r="JF417">
        <v>0.94854459999999996</v>
      </c>
      <c r="JG417">
        <v>25.303129999999999</v>
      </c>
      <c r="JH417" s="1">
        <v>1.467603E-2</v>
      </c>
      <c r="JI417">
        <v>5.3799340000000004</v>
      </c>
      <c r="JJ417">
        <v>0.94455860000000003</v>
      </c>
      <c r="JK417">
        <v>25.52591</v>
      </c>
      <c r="JL417" s="1">
        <v>1.324494E-2</v>
      </c>
      <c r="JM417">
        <v>4.8733209999999998</v>
      </c>
      <c r="JN417">
        <v>0.94084350000000005</v>
      </c>
      <c r="JO417">
        <v>25.473859999999998</v>
      </c>
      <c r="JP417" s="1">
        <v>1.196701E-2</v>
      </c>
      <c r="JQ417">
        <v>4.4182569999999997</v>
      </c>
      <c r="JR417">
        <v>0.93729870000000004</v>
      </c>
      <c r="JS417">
        <v>25.365359999999999</v>
      </c>
      <c r="JT417" s="1">
        <v>1.0801160000000001E-2</v>
      </c>
      <c r="JU417">
        <v>4.0019689999999999</v>
      </c>
      <c r="JV417">
        <v>0.93504160000000003</v>
      </c>
      <c r="JW417">
        <v>25.26849</v>
      </c>
      <c r="JX417" s="1">
        <v>9.7266430000000001E-3</v>
      </c>
      <c r="JY417">
        <v>3.616117</v>
      </c>
      <c r="JZ417">
        <v>0.93176979999999998</v>
      </c>
      <c r="KA417">
        <v>25.19022</v>
      </c>
      <c r="KB417" s="1">
        <v>8.7046060000000001E-3</v>
      </c>
      <c r="KC417">
        <v>3.246775</v>
      </c>
      <c r="KD417">
        <v>0.92785580000000001</v>
      </c>
      <c r="KE417">
        <v>25.58109</v>
      </c>
      <c r="KF417" s="1">
        <v>7.7323499999999998E-3</v>
      </c>
      <c r="KG417">
        <v>2.8959899999999998</v>
      </c>
      <c r="KH417">
        <v>0.92500660000000001</v>
      </c>
      <c r="KI417">
        <v>26.110499999999998</v>
      </c>
      <c r="KJ417" s="1">
        <v>6.8248390000000001E-3</v>
      </c>
      <c r="KK417">
        <v>2.5653679999999999</v>
      </c>
      <c r="KL417">
        <v>0.9227301</v>
      </c>
      <c r="KM417">
        <v>26.536989999999999</v>
      </c>
      <c r="KN417" s="1">
        <v>5.9471999999999997E-3</v>
      </c>
      <c r="KO417">
        <v>2.242966</v>
      </c>
      <c r="KP417">
        <v>0.92060660000000005</v>
      </c>
      <c r="KQ417">
        <v>26.871510000000001</v>
      </c>
      <c r="KR417" s="1">
        <v>5.0952549999999999E-3</v>
      </c>
      <c r="KS417">
        <v>1.928744</v>
      </c>
      <c r="KT417">
        <v>0.91875010000000001</v>
      </c>
      <c r="KU417">
        <v>26.910589999999999</v>
      </c>
      <c r="KV417" s="1">
        <v>4.274229E-3</v>
      </c>
      <c r="KW417">
        <v>1.6238760000000001</v>
      </c>
      <c r="KX417">
        <v>0.91747060000000002</v>
      </c>
      <c r="KY417">
        <v>26.572120000000002</v>
      </c>
      <c r="KZ417" s="1">
        <v>3.495794E-3</v>
      </c>
      <c r="LA417">
        <v>1.3326690000000001</v>
      </c>
      <c r="LB417">
        <v>0.91645560000000004</v>
      </c>
      <c r="LC417">
        <v>26.156400000000001</v>
      </c>
      <c r="LD417" s="1">
        <v>2.80532E-3</v>
      </c>
      <c r="LE417">
        <v>1.07189</v>
      </c>
      <c r="LF417">
        <v>0.91540129999999997</v>
      </c>
      <c r="LG417">
        <v>25.945509999999999</v>
      </c>
      <c r="LH417" s="1">
        <v>2.2313160000000001E-3</v>
      </c>
      <c r="LI417">
        <v>0.85360579999999997</v>
      </c>
      <c r="LJ417">
        <v>0.91449579999999997</v>
      </c>
      <c r="LK417">
        <v>26.464169999999999</v>
      </c>
      <c r="LL417" s="1">
        <v>1.779734E-3</v>
      </c>
      <c r="LM417">
        <v>0.68095099999999997</v>
      </c>
      <c r="LN417">
        <v>0.91388309999999995</v>
      </c>
      <c r="LO417">
        <v>27.24213</v>
      </c>
      <c r="LP417" s="1">
        <v>1.444456E-3</v>
      </c>
      <c r="LQ417">
        <v>0.55181919999999995</v>
      </c>
      <c r="LR417">
        <v>0.91359369999999995</v>
      </c>
      <c r="LS417">
        <v>27.857089999999999</v>
      </c>
      <c r="LT417" s="1">
        <v>1.207301E-3</v>
      </c>
      <c r="LU417">
        <v>0.45978010000000002</v>
      </c>
      <c r="LV417">
        <v>0.91359100000000004</v>
      </c>
      <c r="LW417">
        <v>28.356929999999998</v>
      </c>
      <c r="LX417" s="1">
        <v>1.0443E-3</v>
      </c>
      <c r="LY417">
        <v>0.39623160000000002</v>
      </c>
      <c r="LZ417">
        <v>0.91370819999999997</v>
      </c>
      <c r="MA417">
        <v>28.46031</v>
      </c>
      <c r="MB417" s="1">
        <v>9.3249550000000004E-4</v>
      </c>
      <c r="MC417">
        <v>0.35263559999999999</v>
      </c>
      <c r="MD417">
        <v>0.91372249999999999</v>
      </c>
      <c r="ME417">
        <v>27.974340000000002</v>
      </c>
      <c r="MF417" s="1">
        <v>8.5360860000000005E-4</v>
      </c>
      <c r="MG417">
        <v>0.32194030000000001</v>
      </c>
      <c r="MH417">
        <v>0.91373749999999998</v>
      </c>
      <c r="MI417">
        <v>27.28613</v>
      </c>
      <c r="MJ417" s="1">
        <v>7.9498589999999999E-4</v>
      </c>
      <c r="MK417">
        <v>0.29928120000000002</v>
      </c>
      <c r="ML417">
        <v>0.91365739999999995</v>
      </c>
      <c r="MM417">
        <v>26.86232</v>
      </c>
      <c r="MN417" s="1">
        <v>7.4849159999999999E-4</v>
      </c>
      <c r="MO417">
        <v>0.28144000000000002</v>
      </c>
      <c r="MP417">
        <v>0.9131435</v>
      </c>
      <c r="MQ417">
        <v>27.286919999999999</v>
      </c>
      <c r="MR417" s="1">
        <v>7.0919980000000004E-4</v>
      </c>
      <c r="MS417">
        <v>0.26652350000000002</v>
      </c>
      <c r="MT417">
        <v>0.91285419999999995</v>
      </c>
      <c r="MU417">
        <v>28.19408</v>
      </c>
      <c r="MV417" s="1">
        <v>6.7480269999999998E-4</v>
      </c>
      <c r="MW417">
        <v>0.25346790000000002</v>
      </c>
      <c r="MX417">
        <v>0.91257569999999999</v>
      </c>
      <c r="MY417">
        <v>28.934290000000001</v>
      </c>
      <c r="MZ417" s="1">
        <v>6.4328849999999995E-4</v>
      </c>
      <c r="NA417">
        <v>0.24153839999999999</v>
      </c>
      <c r="NB417">
        <v>0.91221949999999996</v>
      </c>
      <c r="NC417">
        <v>29.286100000000001</v>
      </c>
      <c r="ND417" s="1">
        <v>6.1413090000000004E-4</v>
      </c>
      <c r="NE417">
        <v>0.23051730000000001</v>
      </c>
      <c r="NF417">
        <v>0.91180899999999998</v>
      </c>
      <c r="NG417">
        <v>29.033860000000001</v>
      </c>
      <c r="NH417" s="1">
        <v>5.8688619999999996E-4</v>
      </c>
      <c r="NI417">
        <v>0.22024360000000001</v>
      </c>
      <c r="NJ417">
        <v>0.91129559999999998</v>
      </c>
      <c r="NK417">
        <v>28.338049999999999</v>
      </c>
      <c r="NL417" s="1">
        <v>5.613355E-4</v>
      </c>
      <c r="NM417">
        <v>0.21061750000000001</v>
      </c>
      <c r="NN417">
        <v>0.91074339999999998</v>
      </c>
      <c r="NO417">
        <v>27.62566</v>
      </c>
      <c r="NP417" s="1">
        <v>5.3727699999999996E-4</v>
      </c>
      <c r="NQ417">
        <v>0.20157059999999999</v>
      </c>
      <c r="NR417">
        <v>0.90988369999999996</v>
      </c>
      <c r="NS417">
        <v>27.10652</v>
      </c>
      <c r="NT417" s="1">
        <v>5.1415719999999996E-4</v>
      </c>
      <c r="NU417">
        <v>0.1929517</v>
      </c>
      <c r="NV417">
        <v>0.9091397</v>
      </c>
      <c r="NW417">
        <v>26.959489999999999</v>
      </c>
      <c r="NX417" s="1">
        <v>4.9209609999999995E-4</v>
      </c>
      <c r="NY417">
        <v>0.1846904</v>
      </c>
      <c r="NZ417">
        <v>0.90820869999999998</v>
      </c>
      <c r="OA417">
        <v>27.332550000000001</v>
      </c>
      <c r="OB417" s="1">
        <v>4.7114139999999998E-4</v>
      </c>
      <c r="OC417">
        <v>0.17687349999999999</v>
      </c>
      <c r="OD417">
        <v>0.90710400000000002</v>
      </c>
      <c r="OE417">
        <v>27.657389999999999</v>
      </c>
      <c r="OF417" s="1">
        <v>4.5165670000000001E-4</v>
      </c>
      <c r="OG417">
        <v>0.16961019999999999</v>
      </c>
      <c r="OH417">
        <v>0.90603489999999998</v>
      </c>
      <c r="OI417">
        <v>27.725519999999999</v>
      </c>
      <c r="OJ417" s="1">
        <v>4.3315859999999999E-4</v>
      </c>
      <c r="OK417">
        <v>0.16272300000000001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0.63335850000000005</v>
      </c>
      <c r="G418">
        <v>28.36148</v>
      </c>
      <c r="H418">
        <v>0</v>
      </c>
      <c r="I418">
        <v>0</v>
      </c>
      <c r="J418">
        <v>0.63575159999999997</v>
      </c>
      <c r="K418">
        <v>28.738949999999999</v>
      </c>
      <c r="L418">
        <v>0</v>
      </c>
      <c r="M418">
        <v>0</v>
      </c>
      <c r="N418">
        <v>0.63831680000000002</v>
      </c>
      <c r="O418">
        <v>29.108170000000001</v>
      </c>
      <c r="P418">
        <v>0</v>
      </c>
      <c r="Q418">
        <v>0</v>
      </c>
      <c r="R418">
        <v>0.64072059999999997</v>
      </c>
      <c r="S418">
        <v>29.138770000000001</v>
      </c>
      <c r="T418">
        <v>0</v>
      </c>
      <c r="U418">
        <v>0</v>
      </c>
      <c r="V418">
        <v>0.64359250000000001</v>
      </c>
      <c r="W418">
        <v>28.848939999999999</v>
      </c>
      <c r="X418">
        <v>0</v>
      </c>
      <c r="Y418">
        <v>0</v>
      </c>
      <c r="Z418">
        <v>0.6466442</v>
      </c>
      <c r="AA418">
        <v>28.350159999999999</v>
      </c>
      <c r="AB418">
        <v>0</v>
      </c>
      <c r="AC418">
        <v>0</v>
      </c>
      <c r="AD418">
        <v>0.64963249999999995</v>
      </c>
      <c r="AE418">
        <v>27.79551</v>
      </c>
      <c r="AF418">
        <v>0</v>
      </c>
      <c r="AG418">
        <v>0</v>
      </c>
      <c r="AH418">
        <v>0.65249020000000002</v>
      </c>
      <c r="AI418">
        <v>27.3779</v>
      </c>
      <c r="AJ418">
        <v>0</v>
      </c>
      <c r="AK418">
        <v>0</v>
      </c>
      <c r="AL418">
        <v>0.65577399999999997</v>
      </c>
      <c r="AM418">
        <v>27.3475</v>
      </c>
      <c r="AN418">
        <v>0</v>
      </c>
      <c r="AO418">
        <v>0</v>
      </c>
      <c r="AP418">
        <v>0.65864979999999995</v>
      </c>
      <c r="AQ418">
        <v>27.41995</v>
      </c>
      <c r="AR418">
        <v>0</v>
      </c>
      <c r="AS418">
        <v>0</v>
      </c>
      <c r="AT418">
        <v>0.66121960000000002</v>
      </c>
      <c r="AU418">
        <v>27.40204</v>
      </c>
      <c r="AV418">
        <v>0</v>
      </c>
      <c r="AW418">
        <v>0</v>
      </c>
      <c r="AX418">
        <v>0.66353289999999998</v>
      </c>
      <c r="AY418">
        <v>27.281099999999999</v>
      </c>
      <c r="AZ418">
        <v>0</v>
      </c>
      <c r="BA418">
        <v>0</v>
      </c>
      <c r="BB418">
        <v>0.66550790000000004</v>
      </c>
      <c r="BC418">
        <v>26.920529999999999</v>
      </c>
      <c r="BD418">
        <v>0</v>
      </c>
      <c r="BE418">
        <v>0</v>
      </c>
      <c r="BF418">
        <v>0.66757840000000002</v>
      </c>
      <c r="BG418">
        <v>26.48077</v>
      </c>
      <c r="BH418">
        <v>0</v>
      </c>
      <c r="BI418">
        <v>0</v>
      </c>
      <c r="BJ418">
        <v>0.66939870000000001</v>
      </c>
      <c r="BK418">
        <v>26.134550000000001</v>
      </c>
      <c r="BL418">
        <v>0</v>
      </c>
      <c r="BM418">
        <v>0</v>
      </c>
      <c r="BN418">
        <v>0.67071619999999998</v>
      </c>
      <c r="BO418">
        <v>26.078900000000001</v>
      </c>
      <c r="BP418">
        <v>0</v>
      </c>
      <c r="BQ418">
        <v>0</v>
      </c>
      <c r="BR418">
        <v>0.65835569999999999</v>
      </c>
      <c r="BS418">
        <v>26.336749999999999</v>
      </c>
      <c r="BT418">
        <v>0</v>
      </c>
      <c r="BU418">
        <v>0</v>
      </c>
      <c r="BV418">
        <v>0.64791989999999999</v>
      </c>
      <c r="BW418">
        <v>26.862570000000002</v>
      </c>
      <c r="BX418">
        <v>0</v>
      </c>
      <c r="BY418">
        <v>0</v>
      </c>
      <c r="BZ418">
        <v>0.64007820000000004</v>
      </c>
      <c r="CA418">
        <v>27.26248</v>
      </c>
      <c r="CB418">
        <v>0</v>
      </c>
      <c r="CC418">
        <v>0</v>
      </c>
      <c r="CD418">
        <v>0.63493310000000003</v>
      </c>
      <c r="CE418">
        <v>27.195419999999999</v>
      </c>
      <c r="CF418">
        <v>0</v>
      </c>
      <c r="CG418">
        <v>0</v>
      </c>
      <c r="CH418">
        <v>0.63247830000000005</v>
      </c>
      <c r="CI418">
        <v>26.708549999999999</v>
      </c>
      <c r="CJ418">
        <v>3.9730630000000001E-38</v>
      </c>
      <c r="CK418">
        <v>1.579966E-35</v>
      </c>
      <c r="CL418">
        <v>0.6323529</v>
      </c>
      <c r="CM418">
        <v>26.081489999999999</v>
      </c>
      <c r="CN418">
        <v>3.9287740000000001E-31</v>
      </c>
      <c r="CO418">
        <v>1.1043330000000001E-28</v>
      </c>
      <c r="CP418">
        <v>0.63462260000000004</v>
      </c>
      <c r="CQ418">
        <v>25.47364</v>
      </c>
      <c r="CR418">
        <v>1.0907400000000001E-24</v>
      </c>
      <c r="CS418" s="1">
        <v>3.172019E-22</v>
      </c>
      <c r="CT418">
        <v>0.63908920000000002</v>
      </c>
      <c r="CU418">
        <v>25.238430000000001</v>
      </c>
      <c r="CV418" s="1">
        <v>2.9183609999999999E-19</v>
      </c>
      <c r="CW418" s="1">
        <v>8.2405649999999999E-17</v>
      </c>
      <c r="CX418">
        <v>0.64597789999999999</v>
      </c>
      <c r="CY418">
        <v>25.42971</v>
      </c>
      <c r="CZ418" s="1">
        <v>3.7988350000000001E-15</v>
      </c>
      <c r="DA418" s="1">
        <v>1.093546E-12</v>
      </c>
      <c r="DB418">
        <v>0.65518799999999999</v>
      </c>
      <c r="DC418">
        <v>25.74831</v>
      </c>
      <c r="DD418" s="1">
        <v>6.0180059999999998E-12</v>
      </c>
      <c r="DE418" s="1">
        <v>1.782653E-9</v>
      </c>
      <c r="DF418">
        <v>0.65817360000000003</v>
      </c>
      <c r="DG418">
        <v>25.940059999999999</v>
      </c>
      <c r="DH418" s="1">
        <v>2.327431E-9</v>
      </c>
      <c r="DI418" s="1">
        <v>7.1237880000000002E-7</v>
      </c>
      <c r="DJ418">
        <v>0.65525670000000003</v>
      </c>
      <c r="DK418">
        <v>25.812940000000001</v>
      </c>
      <c r="DL418" s="1">
        <v>3.2181899999999998E-7</v>
      </c>
      <c r="DM418" s="1">
        <v>1.017921E-4</v>
      </c>
      <c r="DN418">
        <v>0.65224199999999999</v>
      </c>
      <c r="DO418">
        <v>25.341170000000002</v>
      </c>
      <c r="DP418" s="1">
        <v>1.9570209999999998E-5</v>
      </c>
      <c r="DQ418" s="1">
        <v>6.3759660000000003E-3</v>
      </c>
      <c r="DR418">
        <v>0.64916589999999996</v>
      </c>
      <c r="DS418">
        <v>24.709060000000001</v>
      </c>
      <c r="DT418" s="1">
        <v>5.9292220000000003E-4</v>
      </c>
      <c r="DU418" s="1">
        <v>0.1987506</v>
      </c>
      <c r="DV418">
        <v>0.64652750000000003</v>
      </c>
      <c r="DW418">
        <v>24.00976</v>
      </c>
      <c r="DX418" s="1">
        <v>1.002099E-2</v>
      </c>
      <c r="DY418" s="1">
        <v>3.4446590000000001</v>
      </c>
      <c r="DZ418">
        <v>0.64372019999999996</v>
      </c>
      <c r="EA418">
        <v>23.69284</v>
      </c>
      <c r="EB418" s="1">
        <v>0.1019441</v>
      </c>
      <c r="EC418" s="1">
        <v>35.904769999999999</v>
      </c>
      <c r="ED418">
        <v>0.6407197</v>
      </c>
      <c r="EE418">
        <v>23.783660000000001</v>
      </c>
      <c r="EF418" s="1">
        <v>0.6628482</v>
      </c>
      <c r="EG418" s="1">
        <v>238.90479999999999</v>
      </c>
      <c r="EH418">
        <v>0.63749889999999998</v>
      </c>
      <c r="EI418">
        <v>24.104880000000001</v>
      </c>
      <c r="EJ418" s="1">
        <v>2.900852</v>
      </c>
      <c r="EK418">
        <v>1068.662</v>
      </c>
      <c r="EL418">
        <v>0.63464430000000005</v>
      </c>
      <c r="EM418">
        <v>24.32291</v>
      </c>
      <c r="EN418">
        <v>8.9025750000000006</v>
      </c>
      <c r="EO418">
        <v>3345.12</v>
      </c>
      <c r="EP418">
        <v>0.63144429999999996</v>
      </c>
      <c r="EQ418">
        <v>24.217960000000001</v>
      </c>
      <c r="ER418">
        <v>20.114370000000001</v>
      </c>
      <c r="ES418">
        <v>7699.473</v>
      </c>
      <c r="ET418">
        <v>0.62803730000000002</v>
      </c>
      <c r="EU418">
        <v>23.726759999999999</v>
      </c>
      <c r="EV418">
        <v>34.698659999999997</v>
      </c>
      <c r="EW418">
        <v>13521.61</v>
      </c>
      <c r="EX418">
        <v>0.62435629999999998</v>
      </c>
      <c r="EY418">
        <v>23.066310000000001</v>
      </c>
      <c r="EZ418">
        <v>47.257919999999999</v>
      </c>
      <c r="FA418">
        <v>18723.759999999998</v>
      </c>
      <c r="FB418">
        <v>0.62021230000000005</v>
      </c>
      <c r="FC418">
        <v>22.565930000000002</v>
      </c>
      <c r="FD418">
        <v>52.433439999999997</v>
      </c>
      <c r="FE418">
        <v>21104.65</v>
      </c>
      <c r="FF418">
        <v>0.61639670000000002</v>
      </c>
      <c r="FG418">
        <v>22.736519999999999</v>
      </c>
      <c r="FH418">
        <v>48.593150000000001</v>
      </c>
      <c r="FI418">
        <v>19844.04</v>
      </c>
      <c r="FJ418">
        <v>0.61227010000000004</v>
      </c>
      <c r="FK418">
        <v>23.24879</v>
      </c>
      <c r="FL418">
        <v>38.477150000000002</v>
      </c>
      <c r="FM418">
        <v>15929.6</v>
      </c>
      <c r="FN418">
        <v>0.60790279999999997</v>
      </c>
      <c r="FO418">
        <v>23.763020000000001</v>
      </c>
      <c r="FP418">
        <v>26.610029999999998</v>
      </c>
      <c r="FQ418">
        <v>11164.04</v>
      </c>
      <c r="FR418">
        <v>0.60354059999999998</v>
      </c>
      <c r="FS418">
        <v>24.045760000000001</v>
      </c>
      <c r="FT418">
        <v>16.30519</v>
      </c>
      <c r="FU418">
        <v>6925.9089999999997</v>
      </c>
      <c r="FV418">
        <v>0.59927149999999996</v>
      </c>
      <c r="FW418">
        <v>23.862179999999999</v>
      </c>
      <c r="FX418">
        <v>8.9862009999999994</v>
      </c>
      <c r="FY418">
        <v>3860.7979999999998</v>
      </c>
      <c r="FZ418">
        <v>0.59496930000000003</v>
      </c>
      <c r="GA418">
        <v>23.320029999999999</v>
      </c>
      <c r="GB418">
        <v>4.5552450000000002</v>
      </c>
      <c r="GC418">
        <v>1976.575</v>
      </c>
      <c r="GD418">
        <v>0.59073279999999995</v>
      </c>
      <c r="GE418">
        <v>22.698799999999999</v>
      </c>
      <c r="GF418">
        <v>2.1711049999999998</v>
      </c>
      <c r="GG418">
        <v>950.04</v>
      </c>
      <c r="GH418">
        <v>0.58639850000000004</v>
      </c>
      <c r="GI418">
        <v>22.277560000000001</v>
      </c>
      <c r="GJ418">
        <v>0.9965889</v>
      </c>
      <c r="GK418">
        <v>438.89769999999999</v>
      </c>
      <c r="GL418">
        <v>0.58207699999999996</v>
      </c>
      <c r="GM418">
        <v>22.62086</v>
      </c>
      <c r="GN418">
        <v>0.45853480000000002</v>
      </c>
      <c r="GO418">
        <v>202.43029999999999</v>
      </c>
      <c r="GP418">
        <v>0.57780019999999999</v>
      </c>
      <c r="GQ418">
        <v>23.38186</v>
      </c>
      <c r="GR418">
        <v>0.22422729999999999</v>
      </c>
      <c r="GS418">
        <v>98.733590000000007</v>
      </c>
      <c r="GT418">
        <v>0.57375449999999995</v>
      </c>
      <c r="GU418">
        <v>24.20025</v>
      </c>
      <c r="GV418">
        <v>0.12599640000000001</v>
      </c>
      <c r="GW418">
        <v>54.971209999999999</v>
      </c>
      <c r="GX418">
        <v>0.56977330000000004</v>
      </c>
      <c r="GY418">
        <v>24.99145</v>
      </c>
      <c r="GZ418">
        <v>8.5074949999999996E-2</v>
      </c>
      <c r="HA418">
        <v>36.736930000000001</v>
      </c>
      <c r="HB418">
        <v>0.56556459999999997</v>
      </c>
      <c r="HC418">
        <v>25.327770000000001</v>
      </c>
      <c r="HD418">
        <v>6.6879499999999995E-2</v>
      </c>
      <c r="HE418">
        <v>28.73959</v>
      </c>
      <c r="HF418">
        <v>0.56148129999999996</v>
      </c>
      <c r="HG418">
        <v>25.065619999999999</v>
      </c>
      <c r="HH418">
        <v>5.7355530000000002E-2</v>
      </c>
      <c r="HI418">
        <v>24.65082</v>
      </c>
      <c r="HJ418">
        <v>0.55754890000000001</v>
      </c>
      <c r="HK418">
        <v>24.455100000000002</v>
      </c>
      <c r="HL418">
        <v>5.0891350000000002E-2</v>
      </c>
      <c r="HM418">
        <v>21.945879999999999</v>
      </c>
      <c r="HN418">
        <v>0.55366649999999995</v>
      </c>
      <c r="HO418">
        <v>23.932960000000001</v>
      </c>
      <c r="HP418" s="1">
        <v>4.5875649999999997E-2</v>
      </c>
      <c r="HQ418">
        <v>19.865290000000002</v>
      </c>
      <c r="HR418">
        <v>0.55008800000000002</v>
      </c>
      <c r="HS418">
        <v>24.134370000000001</v>
      </c>
      <c r="HT418" s="1">
        <v>4.1739789999999999E-2</v>
      </c>
      <c r="HU418">
        <v>18.163689999999999</v>
      </c>
      <c r="HV418">
        <v>0.54633940000000003</v>
      </c>
      <c r="HW418">
        <v>24.882169999999999</v>
      </c>
      <c r="HX418" s="1">
        <v>3.7922989999999997E-2</v>
      </c>
      <c r="HY418">
        <v>16.602039999999999</v>
      </c>
      <c r="HZ418">
        <v>0.54238359999999997</v>
      </c>
      <c r="IA418">
        <v>25.84234</v>
      </c>
      <c r="IB418" s="1">
        <v>3.4389410000000002E-2</v>
      </c>
      <c r="IC418">
        <v>15.1547</v>
      </c>
      <c r="ID418">
        <v>0.53840169999999998</v>
      </c>
      <c r="IE418">
        <v>26.727029999999999</v>
      </c>
      <c r="IF418" s="1">
        <v>3.1113160000000001E-2</v>
      </c>
      <c r="IG418">
        <v>13.804729999999999</v>
      </c>
      <c r="IH418">
        <v>0.53451559999999998</v>
      </c>
      <c r="II418">
        <v>26.9754</v>
      </c>
      <c r="IJ418" s="1">
        <v>2.808366E-2</v>
      </c>
      <c r="IK418">
        <v>12.549060000000001</v>
      </c>
      <c r="IL418">
        <v>0.53110950000000001</v>
      </c>
      <c r="IM418">
        <v>26.456720000000001</v>
      </c>
      <c r="IN418" s="1">
        <v>2.5256819999999999E-2</v>
      </c>
      <c r="IO418">
        <v>11.359299999999999</v>
      </c>
      <c r="IP418">
        <v>0.52774080000000001</v>
      </c>
      <c r="IQ418">
        <v>25.5715</v>
      </c>
      <c r="IR418" s="1">
        <v>2.267518E-2</v>
      </c>
      <c r="IS418">
        <v>10.26356</v>
      </c>
      <c r="IT418">
        <v>0.52464829999999996</v>
      </c>
      <c r="IU418">
        <v>24.75938</v>
      </c>
      <c r="IV418" s="1">
        <v>2.0385529999999999E-2</v>
      </c>
      <c r="IW418">
        <v>9.2792220000000007</v>
      </c>
      <c r="IX418">
        <v>0.52160850000000003</v>
      </c>
      <c r="IY418">
        <v>24.575130000000001</v>
      </c>
      <c r="IZ418" s="1">
        <v>1.8350930000000001E-2</v>
      </c>
      <c r="JA418">
        <v>8.4000319999999995</v>
      </c>
      <c r="JB418">
        <v>0.51908790000000005</v>
      </c>
      <c r="JC418">
        <v>24.72109</v>
      </c>
      <c r="JD418" s="1">
        <v>1.6521060000000001E-2</v>
      </c>
      <c r="JE418">
        <v>7.599234</v>
      </c>
      <c r="JF418">
        <v>0.51702870000000001</v>
      </c>
      <c r="JG418">
        <v>25.14669</v>
      </c>
      <c r="JH418" s="1">
        <v>1.489679E-2</v>
      </c>
      <c r="JI418">
        <v>6.8782560000000004</v>
      </c>
      <c r="JJ418">
        <v>0.51525209999999999</v>
      </c>
      <c r="JK418">
        <v>25.383019999999998</v>
      </c>
      <c r="JL418" s="1">
        <v>1.3444670000000001E-2</v>
      </c>
      <c r="JM418">
        <v>6.2291939999999997</v>
      </c>
      <c r="JN418">
        <v>0.51364960000000004</v>
      </c>
      <c r="JO418">
        <v>25.375509999999998</v>
      </c>
      <c r="JP418" s="1">
        <v>1.2147349999999999E-2</v>
      </c>
      <c r="JQ418">
        <v>5.6456989999999996</v>
      </c>
      <c r="JR418">
        <v>0.51207570000000002</v>
      </c>
      <c r="JS418">
        <v>25.27768</v>
      </c>
      <c r="JT418" s="1">
        <v>1.0968240000000001E-2</v>
      </c>
      <c r="JU418">
        <v>5.1140679999999996</v>
      </c>
      <c r="JV418">
        <v>0.51031040000000005</v>
      </c>
      <c r="JW418">
        <v>25.19134</v>
      </c>
      <c r="JX418" s="1">
        <v>9.8824120000000001E-3</v>
      </c>
      <c r="JY418">
        <v>4.6242000000000001</v>
      </c>
      <c r="JZ418">
        <v>0.5089726</v>
      </c>
      <c r="KA418">
        <v>25.096959999999999</v>
      </c>
      <c r="KB418" s="1">
        <v>8.8512520000000004E-3</v>
      </c>
      <c r="KC418">
        <v>4.1540109999999997</v>
      </c>
      <c r="KD418">
        <v>0.50736669999999995</v>
      </c>
      <c r="KE418">
        <v>25.46977</v>
      </c>
      <c r="KF418" s="1">
        <v>7.8708440000000001E-3</v>
      </c>
      <c r="KG418">
        <v>3.707614</v>
      </c>
      <c r="KH418">
        <v>0.50623379999999996</v>
      </c>
      <c r="KI418">
        <v>25.949210000000001</v>
      </c>
      <c r="KJ418" s="1">
        <v>6.960216E-3</v>
      </c>
      <c r="KK418">
        <v>3.2888790000000001</v>
      </c>
      <c r="KL418">
        <v>0.50536740000000002</v>
      </c>
      <c r="KM418">
        <v>26.402229999999999</v>
      </c>
      <c r="KN418" s="1">
        <v>6.0799900000000004E-3</v>
      </c>
      <c r="KO418">
        <v>2.8816489999999999</v>
      </c>
      <c r="KP418">
        <v>0.50454259999999995</v>
      </c>
      <c r="KQ418">
        <v>26.74718</v>
      </c>
      <c r="KR418" s="1">
        <v>5.2260340000000001E-3</v>
      </c>
      <c r="KS418">
        <v>2.484982</v>
      </c>
      <c r="KT418">
        <v>0.50397559999999997</v>
      </c>
      <c r="KU418">
        <v>26.799240000000001</v>
      </c>
      <c r="KV418" s="1">
        <v>4.4012249999999999E-3</v>
      </c>
      <c r="KW418">
        <v>2.09918</v>
      </c>
      <c r="KX418">
        <v>0.50359039999999999</v>
      </c>
      <c r="KY418">
        <v>26.508310000000002</v>
      </c>
      <c r="KZ418" s="1">
        <v>3.615662E-3</v>
      </c>
      <c r="LA418">
        <v>1.729846</v>
      </c>
      <c r="LB418">
        <v>0.50329979999999996</v>
      </c>
      <c r="LC418">
        <v>26.101849999999999</v>
      </c>
      <c r="LD418" s="1">
        <v>2.909558E-3</v>
      </c>
      <c r="LE418">
        <v>1.395049</v>
      </c>
      <c r="LF418">
        <v>0.50299380000000005</v>
      </c>
      <c r="LG418">
        <v>25.894079999999999</v>
      </c>
      <c r="LH418" s="1">
        <v>2.3163820000000001E-3</v>
      </c>
      <c r="LI418">
        <v>1.112063</v>
      </c>
      <c r="LJ418">
        <v>0.50269600000000003</v>
      </c>
      <c r="LK418">
        <v>26.389559999999999</v>
      </c>
      <c r="LL418" s="1">
        <v>1.8456620000000001E-3</v>
      </c>
      <c r="LM418">
        <v>0.88641020000000004</v>
      </c>
      <c r="LN418">
        <v>0.50241020000000003</v>
      </c>
      <c r="LO418">
        <v>27.126080000000002</v>
      </c>
      <c r="LP418" s="1">
        <v>1.492515E-3</v>
      </c>
      <c r="LQ418">
        <v>0.71611670000000005</v>
      </c>
      <c r="LR418">
        <v>0.50258899999999995</v>
      </c>
      <c r="LS418">
        <v>27.780349999999999</v>
      </c>
      <c r="LT418" s="1">
        <v>1.240845E-3</v>
      </c>
      <c r="LU418">
        <v>0.59358409999999995</v>
      </c>
      <c r="LV418">
        <v>0.50296759999999996</v>
      </c>
      <c r="LW418">
        <v>28.31118</v>
      </c>
      <c r="LX418" s="1">
        <v>1.067094E-3</v>
      </c>
      <c r="LY418">
        <v>0.50858829999999999</v>
      </c>
      <c r="LZ418">
        <v>0.50337540000000003</v>
      </c>
      <c r="MA418">
        <v>28.41189</v>
      </c>
      <c r="MB418" s="1">
        <v>9.4804839999999997E-4</v>
      </c>
      <c r="MC418">
        <v>0.45029370000000002</v>
      </c>
      <c r="MD418">
        <v>0.50381140000000002</v>
      </c>
      <c r="ME418">
        <v>27.971530000000001</v>
      </c>
      <c r="MF418" s="1">
        <v>8.6464840000000001E-4</v>
      </c>
      <c r="MG418">
        <v>0.4094815</v>
      </c>
      <c r="MH418">
        <v>0.50417290000000003</v>
      </c>
      <c r="MI418">
        <v>27.294609999999999</v>
      </c>
      <c r="MJ418" s="1">
        <v>8.0323760000000004E-4</v>
      </c>
      <c r="MK418">
        <v>0.37959999999999999</v>
      </c>
      <c r="ML418">
        <v>0.50451630000000003</v>
      </c>
      <c r="MM418">
        <v>26.871600000000001</v>
      </c>
      <c r="MN418" s="1">
        <v>7.5513290000000003E-4</v>
      </c>
      <c r="MO418">
        <v>0.35632989999999998</v>
      </c>
      <c r="MP418">
        <v>0.50464989999999998</v>
      </c>
      <c r="MQ418">
        <v>27.229040000000001</v>
      </c>
      <c r="MR418" s="1">
        <v>7.1474669999999996E-4</v>
      </c>
      <c r="MS418">
        <v>0.3369645</v>
      </c>
      <c r="MT418">
        <v>0.50484309999999999</v>
      </c>
      <c r="MU418">
        <v>28.08352</v>
      </c>
      <c r="MV418" s="1">
        <v>6.797846E-4</v>
      </c>
      <c r="MW418">
        <v>0.32020399999999999</v>
      </c>
      <c r="MX418">
        <v>0.5050926</v>
      </c>
      <c r="MY418">
        <v>28.83858</v>
      </c>
      <c r="MZ418" s="1">
        <v>6.478349E-4</v>
      </c>
      <c r="NA418">
        <v>0.30493599999999998</v>
      </c>
      <c r="NB418">
        <v>0.50531999999999999</v>
      </c>
      <c r="NC418">
        <v>29.232790000000001</v>
      </c>
      <c r="ND418" s="1">
        <v>6.1835440000000002E-4</v>
      </c>
      <c r="NE418">
        <v>0.29085480000000002</v>
      </c>
      <c r="NF418">
        <v>0.50547589999999998</v>
      </c>
      <c r="NG418">
        <v>29.008009999999999</v>
      </c>
      <c r="NH418" s="1">
        <v>5.9080470000000003E-4</v>
      </c>
      <c r="NI418">
        <v>0.27773910000000002</v>
      </c>
      <c r="NJ418">
        <v>0.50560300000000002</v>
      </c>
      <c r="NK418">
        <v>28.354559999999999</v>
      </c>
      <c r="NL418" s="1">
        <v>5.6498720000000004E-4</v>
      </c>
      <c r="NM418">
        <v>0.26546209999999998</v>
      </c>
      <c r="NN418">
        <v>0.50571909999999998</v>
      </c>
      <c r="NO418">
        <v>27.636659999999999</v>
      </c>
      <c r="NP418" s="1">
        <v>5.4072400000000002E-4</v>
      </c>
      <c r="NQ418">
        <v>0.25393900000000003</v>
      </c>
      <c r="NR418">
        <v>0.50568329999999995</v>
      </c>
      <c r="NS418">
        <v>27.094539999999999</v>
      </c>
      <c r="NT418" s="1">
        <v>5.1743850000000001E-4</v>
      </c>
      <c r="NU418">
        <v>0.24296229999999999</v>
      </c>
      <c r="NV418">
        <v>0.5057296</v>
      </c>
      <c r="NW418">
        <v>26.92633</v>
      </c>
      <c r="NX418" s="1">
        <v>4.952372E-4</v>
      </c>
      <c r="NY418">
        <v>0.2324678</v>
      </c>
      <c r="NZ418">
        <v>0.50567499999999999</v>
      </c>
      <c r="OA418">
        <v>27.251740000000002</v>
      </c>
      <c r="OB418" s="1">
        <v>4.7406869999999998E-4</v>
      </c>
      <c r="OC418">
        <v>0.2224998</v>
      </c>
      <c r="OD418">
        <v>0.50557090000000005</v>
      </c>
      <c r="OE418">
        <v>27.579229999999999</v>
      </c>
      <c r="OF418" s="1">
        <v>4.5438640000000001E-4</v>
      </c>
      <c r="OG418">
        <v>0.21322640000000001</v>
      </c>
      <c r="OH418">
        <v>0.50546310000000005</v>
      </c>
      <c r="OI418">
        <v>27.655000000000001</v>
      </c>
      <c r="OJ418" s="1">
        <v>4.357419E-4</v>
      </c>
      <c r="OK418">
        <v>0.204458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0.6607674</v>
      </c>
      <c r="G419">
        <v>28.38287</v>
      </c>
      <c r="H419">
        <v>0</v>
      </c>
      <c r="I419">
        <v>0</v>
      </c>
      <c r="J419">
        <v>0.66308929999999999</v>
      </c>
      <c r="K419">
        <v>28.75966</v>
      </c>
      <c r="L419">
        <v>0</v>
      </c>
      <c r="M419">
        <v>0</v>
      </c>
      <c r="N419">
        <v>0.66557189999999999</v>
      </c>
      <c r="O419">
        <v>29.14301</v>
      </c>
      <c r="P419">
        <v>0</v>
      </c>
      <c r="Q419">
        <v>0</v>
      </c>
      <c r="R419">
        <v>0.66799339999999996</v>
      </c>
      <c r="S419">
        <v>29.207090000000001</v>
      </c>
      <c r="T419">
        <v>0</v>
      </c>
      <c r="U419">
        <v>0</v>
      </c>
      <c r="V419">
        <v>0.67078599999999999</v>
      </c>
      <c r="W419">
        <v>28.948419999999999</v>
      </c>
      <c r="X419">
        <v>0</v>
      </c>
      <c r="Y419">
        <v>0</v>
      </c>
      <c r="Z419">
        <v>0.67376049999999998</v>
      </c>
      <c r="AA419">
        <v>28.480810000000002</v>
      </c>
      <c r="AB419">
        <v>0</v>
      </c>
      <c r="AC419">
        <v>0</v>
      </c>
      <c r="AD419">
        <v>0.67676789999999998</v>
      </c>
      <c r="AE419">
        <v>27.9251</v>
      </c>
      <c r="AF419">
        <v>0</v>
      </c>
      <c r="AG419">
        <v>0</v>
      </c>
      <c r="AH419">
        <v>0.67968399999999995</v>
      </c>
      <c r="AI419">
        <v>27.495909999999999</v>
      </c>
      <c r="AJ419">
        <v>0</v>
      </c>
      <c r="AK419">
        <v>0</v>
      </c>
      <c r="AL419">
        <v>0.68296659999999998</v>
      </c>
      <c r="AM419">
        <v>27.435030000000001</v>
      </c>
      <c r="AN419">
        <v>0</v>
      </c>
      <c r="AO419">
        <v>0</v>
      </c>
      <c r="AP419">
        <v>0.68595150000000005</v>
      </c>
      <c r="AQ419">
        <v>27.50112</v>
      </c>
      <c r="AR419">
        <v>0</v>
      </c>
      <c r="AS419">
        <v>0</v>
      </c>
      <c r="AT419">
        <v>0.68866590000000005</v>
      </c>
      <c r="AU419">
        <v>27.493919999999999</v>
      </c>
      <c r="AV419">
        <v>0</v>
      </c>
      <c r="AW419">
        <v>0</v>
      </c>
      <c r="AX419">
        <v>0.69112150000000006</v>
      </c>
      <c r="AY419">
        <v>27.377549999999999</v>
      </c>
      <c r="AZ419">
        <v>0</v>
      </c>
      <c r="BA419">
        <v>0</v>
      </c>
      <c r="BB419">
        <v>0.69328080000000003</v>
      </c>
      <c r="BC419">
        <v>27.034890000000001</v>
      </c>
      <c r="BD419">
        <v>0</v>
      </c>
      <c r="BE419">
        <v>0</v>
      </c>
      <c r="BF419">
        <v>0.69575629999999999</v>
      </c>
      <c r="BG419">
        <v>26.571680000000001</v>
      </c>
      <c r="BH419">
        <v>0</v>
      </c>
      <c r="BI419">
        <v>0</v>
      </c>
      <c r="BJ419">
        <v>0.69784650000000004</v>
      </c>
      <c r="BK419">
        <v>26.218209999999999</v>
      </c>
      <c r="BL419">
        <v>0</v>
      </c>
      <c r="BM419">
        <v>0</v>
      </c>
      <c r="BN419">
        <v>0.69941140000000002</v>
      </c>
      <c r="BO419">
        <v>26.139990000000001</v>
      </c>
      <c r="BP419">
        <v>0</v>
      </c>
      <c r="BQ419">
        <v>0</v>
      </c>
      <c r="BR419">
        <v>0.70078280000000004</v>
      </c>
      <c r="BS419">
        <v>26.370170000000002</v>
      </c>
      <c r="BT419">
        <v>0</v>
      </c>
      <c r="BU419">
        <v>0</v>
      </c>
      <c r="BV419">
        <v>0.7014996</v>
      </c>
      <c r="BW419">
        <v>26.873360000000002</v>
      </c>
      <c r="BX419">
        <v>0</v>
      </c>
      <c r="BY419">
        <v>0</v>
      </c>
      <c r="BZ419">
        <v>0.70165310000000003</v>
      </c>
      <c r="CA419">
        <v>27.274750000000001</v>
      </c>
      <c r="CB419">
        <v>0</v>
      </c>
      <c r="CC419">
        <v>0</v>
      </c>
      <c r="CD419">
        <v>0.70133800000000002</v>
      </c>
      <c r="CE419">
        <v>27.228179999999998</v>
      </c>
      <c r="CF419">
        <v>0</v>
      </c>
      <c r="CG419">
        <v>0</v>
      </c>
      <c r="CH419">
        <v>0.70060069999999997</v>
      </c>
      <c r="CI419">
        <v>26.77253</v>
      </c>
      <c r="CJ419">
        <v>0</v>
      </c>
      <c r="CK419">
        <v>2.7991859999999999E-36</v>
      </c>
      <c r="CL419">
        <v>0.69942559999999998</v>
      </c>
      <c r="CM419">
        <v>26.151610000000002</v>
      </c>
      <c r="CN419">
        <v>1.3290759999999999E-31</v>
      </c>
      <c r="CO419">
        <v>3.756558E-29</v>
      </c>
      <c r="CP419">
        <v>0.69787730000000003</v>
      </c>
      <c r="CQ419">
        <v>25.53998</v>
      </c>
      <c r="CR419">
        <v>2.696923E-25</v>
      </c>
      <c r="CS419" s="1">
        <v>8.3706309999999998E-23</v>
      </c>
      <c r="CT419">
        <v>0.69602750000000002</v>
      </c>
      <c r="CU419">
        <v>25.282330000000002</v>
      </c>
      <c r="CV419" s="1">
        <v>1.083167E-19</v>
      </c>
      <c r="CW419" s="1">
        <v>3.1031359999999998E-17</v>
      </c>
      <c r="CX419">
        <v>0.69386119999999996</v>
      </c>
      <c r="CY419">
        <v>25.434290000000001</v>
      </c>
      <c r="CZ419" s="1">
        <v>1.7142329999999999E-15</v>
      </c>
      <c r="DA419" s="1">
        <v>4.9804590000000004E-13</v>
      </c>
      <c r="DB419">
        <v>0.69134819999999997</v>
      </c>
      <c r="DC419">
        <v>25.732230000000001</v>
      </c>
      <c r="DD419" s="1">
        <v>3.1196600000000001E-12</v>
      </c>
      <c r="DE419" s="1">
        <v>9.3452550000000009E-10</v>
      </c>
      <c r="DF419">
        <v>0.68869939999999996</v>
      </c>
      <c r="DG419">
        <v>25.925830000000001</v>
      </c>
      <c r="DH419" s="1">
        <v>1.3343619999999999E-9</v>
      </c>
      <c r="DI419" s="1">
        <v>4.1221379999999998E-7</v>
      </c>
      <c r="DJ419">
        <v>0.68581349999999996</v>
      </c>
      <c r="DK419">
        <v>25.814589999999999</v>
      </c>
      <c r="DL419" s="1">
        <v>2.0007380000000001E-7</v>
      </c>
      <c r="DM419" s="1">
        <v>6.3455750000000007E-5</v>
      </c>
      <c r="DN419">
        <v>0.68278709999999998</v>
      </c>
      <c r="DO419">
        <v>25.372029999999999</v>
      </c>
      <c r="DP419" s="1">
        <v>1.3045670000000001E-5</v>
      </c>
      <c r="DQ419" s="1">
        <v>4.2315319999999997E-3</v>
      </c>
      <c r="DR419">
        <v>0.67967480000000002</v>
      </c>
      <c r="DS419">
        <v>24.747309999999999</v>
      </c>
      <c r="DT419" s="1">
        <v>4.2007820000000001E-4</v>
      </c>
      <c r="DU419" s="1">
        <v>0.13913039999999999</v>
      </c>
      <c r="DV419">
        <v>0.67721410000000004</v>
      </c>
      <c r="DW419">
        <v>24.026700000000002</v>
      </c>
      <c r="DX419" s="1">
        <v>7.4882799999999999E-3</v>
      </c>
      <c r="DY419" s="1">
        <v>2.536216</v>
      </c>
      <c r="DZ419">
        <v>0.67443620000000004</v>
      </c>
      <c r="EA419">
        <v>23.681550000000001</v>
      </c>
      <c r="EB419" s="1">
        <v>7.9963740000000005E-2</v>
      </c>
      <c r="EC419" s="1">
        <v>27.68552</v>
      </c>
      <c r="ED419">
        <v>0.67145460000000001</v>
      </c>
      <c r="EE419">
        <v>23.744949999999999</v>
      </c>
      <c r="EF419" s="1">
        <v>0.54350209999999999</v>
      </c>
      <c r="EG419" s="1">
        <v>192.15039999999999</v>
      </c>
      <c r="EH419">
        <v>0.66826549999999996</v>
      </c>
      <c r="EI419">
        <v>24.044809999999998</v>
      </c>
      <c r="EJ419" s="1">
        <v>2.4783550000000001</v>
      </c>
      <c r="EK419">
        <v>893.51220000000001</v>
      </c>
      <c r="EL419">
        <v>0.6653384</v>
      </c>
      <c r="EM419">
        <v>24.25713</v>
      </c>
      <c r="EN419">
        <v>7.8932659999999997</v>
      </c>
      <c r="EO419">
        <v>2898.239</v>
      </c>
      <c r="EP419">
        <v>0.66220020000000002</v>
      </c>
      <c r="EQ419">
        <v>24.172820000000002</v>
      </c>
      <c r="ER419">
        <v>18.442540000000001</v>
      </c>
      <c r="ES419">
        <v>6886.05</v>
      </c>
      <c r="ET419">
        <v>0.65876970000000001</v>
      </c>
      <c r="EU419">
        <v>23.711359999999999</v>
      </c>
      <c r="EV419">
        <v>32.799889999999998</v>
      </c>
      <c r="EW419">
        <v>12447.26</v>
      </c>
      <c r="EX419">
        <v>0.65512749999999997</v>
      </c>
      <c r="EY419">
        <v>23.067430000000002</v>
      </c>
      <c r="EZ419">
        <v>45.916629999999998</v>
      </c>
      <c r="FA419">
        <v>17688.39</v>
      </c>
      <c r="FB419">
        <v>0.65104359999999994</v>
      </c>
      <c r="FC419">
        <v>22.555440000000001</v>
      </c>
      <c r="FD419">
        <v>52.215139999999998</v>
      </c>
      <c r="FE419">
        <v>20404.849999999999</v>
      </c>
      <c r="FF419">
        <v>0.64708580000000004</v>
      </c>
      <c r="FG419">
        <v>22.685829999999999</v>
      </c>
      <c r="FH419">
        <v>49.488480000000003</v>
      </c>
      <c r="FI419">
        <v>19598.41</v>
      </c>
      <c r="FJ419">
        <v>0.6428857</v>
      </c>
      <c r="FK419">
        <v>23.148530000000001</v>
      </c>
      <c r="FL419">
        <v>39.972880000000004</v>
      </c>
      <c r="FM419">
        <v>16030.98</v>
      </c>
      <c r="FN419">
        <v>0.63847319999999996</v>
      </c>
      <c r="FO419">
        <v>23.654699999999998</v>
      </c>
      <c r="FP419">
        <v>28.153120000000001</v>
      </c>
      <c r="FQ419">
        <v>11428.65</v>
      </c>
      <c r="FR419">
        <v>0.63401649999999998</v>
      </c>
      <c r="FS419">
        <v>23.955410000000001</v>
      </c>
      <c r="FT419">
        <v>17.539370000000002</v>
      </c>
      <c r="FU419">
        <v>7201.8180000000002</v>
      </c>
      <c r="FV419">
        <v>0.62961549999999999</v>
      </c>
      <c r="FW419">
        <v>23.810829999999999</v>
      </c>
      <c r="FX419">
        <v>9.8107939999999996</v>
      </c>
      <c r="FY419">
        <v>4071.654</v>
      </c>
      <c r="FZ419">
        <v>0.6252065</v>
      </c>
      <c r="GA419">
        <v>23.29374</v>
      </c>
      <c r="GB419">
        <v>5.0316460000000003</v>
      </c>
      <c r="GC419">
        <v>2108.0030000000002</v>
      </c>
      <c r="GD419">
        <v>0.62079879999999998</v>
      </c>
      <c r="GE419">
        <v>22.67633</v>
      </c>
      <c r="GF419">
        <v>2.4195630000000001</v>
      </c>
      <c r="GG419">
        <v>1022.076</v>
      </c>
      <c r="GH419">
        <v>0.61620629999999998</v>
      </c>
      <c r="GI419">
        <v>22.247530000000001</v>
      </c>
      <c r="GJ419">
        <v>1.11592</v>
      </c>
      <c r="GK419">
        <v>474.58800000000002</v>
      </c>
      <c r="GL419">
        <v>0.61170860000000005</v>
      </c>
      <c r="GM419">
        <v>22.539010000000001</v>
      </c>
      <c r="GN419">
        <v>0.51230690000000001</v>
      </c>
      <c r="GO419">
        <v>218.65860000000001</v>
      </c>
      <c r="GP419">
        <v>0.60730879999999998</v>
      </c>
      <c r="GQ419">
        <v>23.255009999999999</v>
      </c>
      <c r="GR419">
        <v>0.2474198</v>
      </c>
      <c r="GS419">
        <v>105.5585</v>
      </c>
      <c r="GT419">
        <v>0.60318260000000001</v>
      </c>
      <c r="GU419">
        <v>24.058330000000002</v>
      </c>
      <c r="GV419">
        <v>0.1357188</v>
      </c>
      <c r="GW419">
        <v>57.54786</v>
      </c>
      <c r="GX419">
        <v>0.59906649999999995</v>
      </c>
      <c r="GY419">
        <v>24.84796</v>
      </c>
      <c r="GZ419">
        <v>8.9193750000000002E-2</v>
      </c>
      <c r="HA419">
        <v>37.52702</v>
      </c>
      <c r="HB419">
        <v>0.59481759999999995</v>
      </c>
      <c r="HC419">
        <v>25.211829999999999</v>
      </c>
      <c r="HD419">
        <v>6.8818969999999993E-2</v>
      </c>
      <c r="HE419">
        <v>28.850239999999999</v>
      </c>
      <c r="HF419">
        <v>0.59059430000000002</v>
      </c>
      <c r="HG419">
        <v>25.006489999999999</v>
      </c>
      <c r="HH419">
        <v>5.8477960000000002E-2</v>
      </c>
      <c r="HI419">
        <v>24.536100000000001</v>
      </c>
      <c r="HJ419">
        <v>0.58648650000000002</v>
      </c>
      <c r="HK419">
        <v>24.433440000000001</v>
      </c>
      <c r="HL419">
        <v>5.1722129999999998E-2</v>
      </c>
      <c r="HM419">
        <v>21.787790000000001</v>
      </c>
      <c r="HN419">
        <v>0.58248650000000002</v>
      </c>
      <c r="HO419">
        <v>23.896889999999999</v>
      </c>
      <c r="HP419" s="1">
        <v>4.6525299999999999E-2</v>
      </c>
      <c r="HQ419">
        <v>19.69303</v>
      </c>
      <c r="HR419">
        <v>0.57870960000000005</v>
      </c>
      <c r="HS419">
        <v>24.0564</v>
      </c>
      <c r="HT419" s="1">
        <v>4.2307619999999997E-2</v>
      </c>
      <c r="HU419">
        <v>18.00534</v>
      </c>
      <c r="HV419">
        <v>0.57471249999999996</v>
      </c>
      <c r="HW419">
        <v>24.753609999999998</v>
      </c>
      <c r="HX419" s="1">
        <v>3.845465E-2</v>
      </c>
      <c r="HY419">
        <v>16.47533</v>
      </c>
      <c r="HZ419">
        <v>0.57063249999999999</v>
      </c>
      <c r="IA419">
        <v>25.680769999999999</v>
      </c>
      <c r="IB419" s="1">
        <v>3.4886729999999998E-2</v>
      </c>
      <c r="IC419">
        <v>15.051729999999999</v>
      </c>
      <c r="ID419">
        <v>0.56649930000000004</v>
      </c>
      <c r="IE419">
        <v>26.575379999999999</v>
      </c>
      <c r="IF419" s="1">
        <v>3.1572639999999999E-2</v>
      </c>
      <c r="IG419">
        <v>13.72189</v>
      </c>
      <c r="IH419">
        <v>0.5624091</v>
      </c>
      <c r="II419">
        <v>26.870760000000001</v>
      </c>
      <c r="IJ419" s="1">
        <v>2.8514189999999998E-2</v>
      </c>
      <c r="IK419">
        <v>12.486840000000001</v>
      </c>
      <c r="IL419">
        <v>0.55872659999999996</v>
      </c>
      <c r="IM419">
        <v>26.437940000000001</v>
      </c>
      <c r="IN419" s="1">
        <v>2.565951E-2</v>
      </c>
      <c r="IO419">
        <v>11.317679999999999</v>
      </c>
      <c r="IP419">
        <v>0.55528149999999998</v>
      </c>
      <c r="IQ419">
        <v>25.593789999999998</v>
      </c>
      <c r="IR419" s="1">
        <v>2.304813E-2</v>
      </c>
      <c r="IS419">
        <v>10.235519999999999</v>
      </c>
      <c r="IT419">
        <v>0.55193930000000002</v>
      </c>
      <c r="IU419">
        <v>24.765709999999999</v>
      </c>
      <c r="IV419" s="1">
        <v>2.071363E-2</v>
      </c>
      <c r="IW419">
        <v>9.2566670000000002</v>
      </c>
      <c r="IX419">
        <v>0.54885569999999995</v>
      </c>
      <c r="IY419">
        <v>24.532689999999999</v>
      </c>
      <c r="IZ419" s="1">
        <v>1.8646389999999999E-2</v>
      </c>
      <c r="JA419">
        <v>8.3835490000000004</v>
      </c>
      <c r="JB419">
        <v>0.54632239999999999</v>
      </c>
      <c r="JC419">
        <v>24.610869999999998</v>
      </c>
      <c r="JD419">
        <v>1.6790909999999999E-2</v>
      </c>
      <c r="JE419">
        <v>7.5896020000000002</v>
      </c>
      <c r="JF419">
        <v>0.54421310000000001</v>
      </c>
      <c r="JG419">
        <v>25.018080000000001</v>
      </c>
      <c r="JH419" s="1">
        <v>1.513666E-2</v>
      </c>
      <c r="JI419">
        <v>6.8718880000000002</v>
      </c>
      <c r="JJ419">
        <v>0.54243200000000003</v>
      </c>
      <c r="JK419">
        <v>25.263909999999999</v>
      </c>
      <c r="JL419" s="1">
        <v>1.366215E-2</v>
      </c>
      <c r="JM419">
        <v>6.2270620000000001</v>
      </c>
      <c r="JN419">
        <v>0.54084679999999996</v>
      </c>
      <c r="JO419">
        <v>25.29852</v>
      </c>
      <c r="JP419" s="1">
        <v>1.234363E-2</v>
      </c>
      <c r="JQ419">
        <v>5.6467840000000002</v>
      </c>
      <c r="JR419">
        <v>0.53928229999999999</v>
      </c>
      <c r="JS419">
        <v>25.214500000000001</v>
      </c>
      <c r="JT419" s="1">
        <v>1.114856E-2</v>
      </c>
      <c r="JU419">
        <v>5.1191110000000002</v>
      </c>
      <c r="JV419">
        <v>0.53753139999999999</v>
      </c>
      <c r="JW419">
        <v>25.131989999999998</v>
      </c>
      <c r="JX419" s="1">
        <v>1.0051030000000001E-2</v>
      </c>
      <c r="JY419">
        <v>4.6346350000000003</v>
      </c>
      <c r="JZ419">
        <v>0.53613330000000003</v>
      </c>
      <c r="KA419">
        <v>25.022739999999999</v>
      </c>
      <c r="KB419" s="1">
        <v>9.0089509999999994E-3</v>
      </c>
      <c r="KC419">
        <v>4.1692270000000002</v>
      </c>
      <c r="KD419">
        <v>0.53458139999999998</v>
      </c>
      <c r="KE419">
        <v>25.385670000000001</v>
      </c>
      <c r="KF419" s="1">
        <v>8.020648E-3</v>
      </c>
      <c r="KG419">
        <v>3.7274060000000002</v>
      </c>
      <c r="KH419">
        <v>0.53334619999999999</v>
      </c>
      <c r="KI419">
        <v>25.80864</v>
      </c>
      <c r="KJ419" s="1">
        <v>7.1022480000000002E-3</v>
      </c>
      <c r="KK419">
        <v>3.3125640000000001</v>
      </c>
      <c r="KL419">
        <v>0.53239380000000003</v>
      </c>
      <c r="KM419">
        <v>26.284839999999999</v>
      </c>
      <c r="KN419" s="1">
        <v>6.2182490000000003E-3</v>
      </c>
      <c r="KO419">
        <v>2.9106380000000001</v>
      </c>
      <c r="KP419">
        <v>0.53150450000000005</v>
      </c>
      <c r="KQ419">
        <v>26.637029999999999</v>
      </c>
      <c r="KR419" s="1">
        <v>5.3607380000000003E-3</v>
      </c>
      <c r="KS419">
        <v>2.518424</v>
      </c>
      <c r="KT419">
        <v>0.53095550000000002</v>
      </c>
      <c r="KU419">
        <v>26.704360000000001</v>
      </c>
      <c r="KV419" s="1">
        <v>4.5313239999999998E-3</v>
      </c>
      <c r="KW419">
        <v>2.135761</v>
      </c>
      <c r="KX419">
        <v>0.53047820000000001</v>
      </c>
      <c r="KY419">
        <v>26.4572</v>
      </c>
      <c r="KZ419" s="1">
        <v>3.7386009999999998E-3</v>
      </c>
      <c r="LA419">
        <v>1.7682960000000001</v>
      </c>
      <c r="LB419">
        <v>0.53013379999999999</v>
      </c>
      <c r="LC419">
        <v>26.062660000000001</v>
      </c>
      <c r="LD419" s="1">
        <v>3.0172240000000002E-3</v>
      </c>
      <c r="LE419">
        <v>1.4309700000000001</v>
      </c>
      <c r="LF419">
        <v>0.52977790000000002</v>
      </c>
      <c r="LG419">
        <v>25.853719999999999</v>
      </c>
      <c r="LH419" s="1">
        <v>2.405061E-3</v>
      </c>
      <c r="LI419">
        <v>1.1428</v>
      </c>
      <c r="LJ419">
        <v>0.52937140000000005</v>
      </c>
      <c r="LK419">
        <v>26.33324</v>
      </c>
      <c r="LL419" s="1">
        <v>1.9148450000000001E-3</v>
      </c>
      <c r="LM419">
        <v>0.91096509999999997</v>
      </c>
      <c r="LN419">
        <v>0.52885420000000005</v>
      </c>
      <c r="LO419">
        <v>27.018979999999999</v>
      </c>
      <c r="LP419" s="1">
        <v>1.5432200000000001E-3</v>
      </c>
      <c r="LQ419">
        <v>0.73420260000000004</v>
      </c>
      <c r="LR419">
        <v>0.52916739999999995</v>
      </c>
      <c r="LS419">
        <v>27.700780000000002</v>
      </c>
      <c r="LT419" s="1">
        <v>1.2766660000000001E-3</v>
      </c>
      <c r="LU419">
        <v>0.60594709999999996</v>
      </c>
      <c r="LV419">
        <v>0.52966590000000002</v>
      </c>
      <c r="LW419">
        <v>28.26474</v>
      </c>
      <c r="LX419" s="1">
        <v>1.091673E-3</v>
      </c>
      <c r="LY419">
        <v>0.51655819999999997</v>
      </c>
      <c r="LZ419">
        <v>0.53024660000000001</v>
      </c>
      <c r="MA419">
        <v>28.36872</v>
      </c>
      <c r="MB419" s="1">
        <v>9.6498199999999997E-4</v>
      </c>
      <c r="MC419">
        <v>0.4552503</v>
      </c>
      <c r="MD419">
        <v>0.53080749999999999</v>
      </c>
      <c r="ME419">
        <v>27.967880000000001</v>
      </c>
      <c r="MF419" s="1">
        <v>8.7673039999999996E-4</v>
      </c>
      <c r="MG419">
        <v>0.41257880000000002</v>
      </c>
      <c r="MH419">
        <v>0.53131309999999998</v>
      </c>
      <c r="MI419">
        <v>27.308019999999999</v>
      </c>
      <c r="MJ419" s="1">
        <v>8.1231749999999996E-4</v>
      </c>
      <c r="MK419">
        <v>0.3815866</v>
      </c>
      <c r="ML419">
        <v>0.5317674</v>
      </c>
      <c r="MM419">
        <v>26.883009999999999</v>
      </c>
      <c r="MN419" s="1">
        <v>7.6243470000000001E-4</v>
      </c>
      <c r="MO419">
        <v>0.35772080000000001</v>
      </c>
      <c r="MP419">
        <v>0.53208520000000004</v>
      </c>
      <c r="MQ419">
        <v>27.186070000000001</v>
      </c>
      <c r="MR419" s="1">
        <v>7.2091189999999995E-4</v>
      </c>
      <c r="MS419">
        <v>0.33800439999999998</v>
      </c>
      <c r="MT419">
        <v>0.53242719999999999</v>
      </c>
      <c r="MU419">
        <v>27.98068</v>
      </c>
      <c r="MV419" s="1">
        <v>6.8529870000000001E-4</v>
      </c>
      <c r="MW419">
        <v>0.3210962</v>
      </c>
      <c r="MX419">
        <v>0.5328214</v>
      </c>
      <c r="MY419">
        <v>28.743590000000001</v>
      </c>
      <c r="MZ419" s="1">
        <v>6.5290780000000004E-4</v>
      </c>
      <c r="NA419">
        <v>0.305786</v>
      </c>
      <c r="NB419">
        <v>0.53321019999999997</v>
      </c>
      <c r="NC419">
        <v>29.184449999999998</v>
      </c>
      <c r="ND419" s="1">
        <v>6.2308429999999998E-4</v>
      </c>
      <c r="NE419">
        <v>0.29168080000000002</v>
      </c>
      <c r="NF419">
        <v>0.5335008</v>
      </c>
      <c r="NG419">
        <v>28.98499</v>
      </c>
      <c r="NH419" s="1">
        <v>5.9519140000000004E-4</v>
      </c>
      <c r="NI419">
        <v>0.27853630000000001</v>
      </c>
      <c r="NJ419">
        <v>0.53376319999999999</v>
      </c>
      <c r="NK419">
        <v>28.374680000000001</v>
      </c>
      <c r="NL419" s="1">
        <v>5.6909099999999998E-4</v>
      </c>
      <c r="NM419">
        <v>0.26624930000000002</v>
      </c>
      <c r="NN419">
        <v>0.5340298</v>
      </c>
      <c r="NO419">
        <v>27.657869999999999</v>
      </c>
      <c r="NP419" s="1">
        <v>5.4459929999999999E-4</v>
      </c>
      <c r="NQ419">
        <v>0.2547296</v>
      </c>
      <c r="NR419">
        <v>0.53419689999999997</v>
      </c>
      <c r="NS419">
        <v>27.094550000000002</v>
      </c>
      <c r="NT419" s="1">
        <v>5.2114309999999999E-4</v>
      </c>
      <c r="NU419">
        <v>0.24375749999999999</v>
      </c>
      <c r="NV419">
        <v>0.53438759999999996</v>
      </c>
      <c r="NW419">
        <v>26.900500000000001</v>
      </c>
      <c r="NX419" s="1">
        <v>4.98794E-4</v>
      </c>
      <c r="NY419">
        <v>0.23329639999999999</v>
      </c>
      <c r="NZ419">
        <v>0.53450319999999996</v>
      </c>
      <c r="OA419">
        <v>27.188359999999999</v>
      </c>
      <c r="OB419" s="1">
        <v>4.774189E-4</v>
      </c>
      <c r="OC419">
        <v>0.223327</v>
      </c>
      <c r="OD419">
        <v>0.53457690000000002</v>
      </c>
      <c r="OE419">
        <v>27.502369999999999</v>
      </c>
      <c r="OF419" s="1">
        <v>4.5752599999999998E-4</v>
      </c>
      <c r="OG419">
        <v>0.2140331</v>
      </c>
      <c r="OH419">
        <v>0.53465439999999997</v>
      </c>
      <c r="OI419">
        <v>27.595870000000001</v>
      </c>
      <c r="OJ419" s="1">
        <v>4.3873160000000003E-4</v>
      </c>
      <c r="OK419">
        <v>0.20527409999999999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0.67838569999999998</v>
      </c>
      <c r="G420">
        <v>28.389720000000001</v>
      </c>
      <c r="H420">
        <v>0</v>
      </c>
      <c r="I420">
        <v>0</v>
      </c>
      <c r="J420">
        <v>0.68087679999999995</v>
      </c>
      <c r="K420">
        <v>28.759360000000001</v>
      </c>
      <c r="L420">
        <v>0</v>
      </c>
      <c r="M420">
        <v>0</v>
      </c>
      <c r="N420">
        <v>0.68351700000000004</v>
      </c>
      <c r="O420">
        <v>29.157070000000001</v>
      </c>
      <c r="P420">
        <v>0</v>
      </c>
      <c r="Q420">
        <v>0</v>
      </c>
      <c r="R420">
        <v>0.68622709999999998</v>
      </c>
      <c r="S420">
        <v>29.240490000000001</v>
      </c>
      <c r="T420">
        <v>0</v>
      </c>
      <c r="U420">
        <v>0</v>
      </c>
      <c r="V420">
        <v>0.68922859999999997</v>
      </c>
      <c r="W420">
        <v>29.002890000000001</v>
      </c>
      <c r="X420">
        <v>0</v>
      </c>
      <c r="Y420">
        <v>0</v>
      </c>
      <c r="Z420">
        <v>0.69250579999999995</v>
      </c>
      <c r="AA420">
        <v>28.556809999999999</v>
      </c>
      <c r="AB420">
        <v>0</v>
      </c>
      <c r="AC420">
        <v>0</v>
      </c>
      <c r="AD420">
        <v>0.69586740000000002</v>
      </c>
      <c r="AE420">
        <v>28.001449999999998</v>
      </c>
      <c r="AF420">
        <v>0</v>
      </c>
      <c r="AG420">
        <v>0</v>
      </c>
      <c r="AH420">
        <v>0.69918409999999998</v>
      </c>
      <c r="AI420">
        <v>27.56307</v>
      </c>
      <c r="AJ420">
        <v>0</v>
      </c>
      <c r="AK420">
        <v>0</v>
      </c>
      <c r="AL420">
        <v>0.70290419999999998</v>
      </c>
      <c r="AM420">
        <v>27.485700000000001</v>
      </c>
      <c r="AN420">
        <v>0</v>
      </c>
      <c r="AO420">
        <v>0</v>
      </c>
      <c r="AP420">
        <v>0.70635190000000003</v>
      </c>
      <c r="AQ420">
        <v>27.545629999999999</v>
      </c>
      <c r="AR420">
        <v>0</v>
      </c>
      <c r="AS420">
        <v>0</v>
      </c>
      <c r="AT420">
        <v>0.70956649999999999</v>
      </c>
      <c r="AU420">
        <v>27.54457</v>
      </c>
      <c r="AV420">
        <v>0</v>
      </c>
      <c r="AW420">
        <v>0</v>
      </c>
      <c r="AX420">
        <v>0.71253319999999998</v>
      </c>
      <c r="AY420">
        <v>27.43328</v>
      </c>
      <c r="AZ420">
        <v>0</v>
      </c>
      <c r="BA420">
        <v>0</v>
      </c>
      <c r="BB420">
        <v>0.71522450000000004</v>
      </c>
      <c r="BC420">
        <v>27.104230000000001</v>
      </c>
      <c r="BD420">
        <v>0</v>
      </c>
      <c r="BE420">
        <v>0</v>
      </c>
      <c r="BF420">
        <v>0.71011639999999998</v>
      </c>
      <c r="BG420">
        <v>26.62425</v>
      </c>
      <c r="BH420">
        <v>0</v>
      </c>
      <c r="BI420">
        <v>0</v>
      </c>
      <c r="BJ420">
        <v>0.70182440000000001</v>
      </c>
      <c r="BK420">
        <v>26.266010000000001</v>
      </c>
      <c r="BL420">
        <v>0</v>
      </c>
      <c r="BM420">
        <v>0</v>
      </c>
      <c r="BN420">
        <v>0.69446719999999995</v>
      </c>
      <c r="BO420">
        <v>26.175000000000001</v>
      </c>
      <c r="BP420">
        <v>0</v>
      </c>
      <c r="BQ420">
        <v>0</v>
      </c>
      <c r="BR420">
        <v>0.68816569999999999</v>
      </c>
      <c r="BS420">
        <v>26.387450000000001</v>
      </c>
      <c r="BT420">
        <v>0</v>
      </c>
      <c r="BU420">
        <v>0</v>
      </c>
      <c r="BV420">
        <v>0.68281389999999997</v>
      </c>
      <c r="BW420">
        <v>26.874359999999999</v>
      </c>
      <c r="BX420">
        <v>0</v>
      </c>
      <c r="BY420">
        <v>0</v>
      </c>
      <c r="BZ420">
        <v>0.67861819999999995</v>
      </c>
      <c r="CA420">
        <v>27.279250000000001</v>
      </c>
      <c r="CB420">
        <v>0</v>
      </c>
      <c r="CC420">
        <v>0</v>
      </c>
      <c r="CD420">
        <v>0.6756221</v>
      </c>
      <c r="CE420">
        <v>27.247450000000001</v>
      </c>
      <c r="CF420">
        <v>0</v>
      </c>
      <c r="CG420">
        <v>0</v>
      </c>
      <c r="CH420">
        <v>0.67373819999999995</v>
      </c>
      <c r="CI420">
        <v>26.814350000000001</v>
      </c>
      <c r="CJ420">
        <v>0</v>
      </c>
      <c r="CK420">
        <v>4.5974950000000001E-37</v>
      </c>
      <c r="CL420">
        <v>0.67302189999999995</v>
      </c>
      <c r="CM420">
        <v>26.19819</v>
      </c>
      <c r="CN420">
        <v>4.9567590000000004E-32</v>
      </c>
      <c r="CO420">
        <v>1.172769E-29</v>
      </c>
      <c r="CP420">
        <v>0.67337919999999996</v>
      </c>
      <c r="CQ420">
        <v>25.584679999999999</v>
      </c>
      <c r="CR420">
        <v>8.0082389999999995E-26</v>
      </c>
      <c r="CS420" s="1">
        <v>2.0343030000000001E-23</v>
      </c>
      <c r="CT420">
        <v>0.674763</v>
      </c>
      <c r="CU420">
        <v>25.3125</v>
      </c>
      <c r="CV420" s="1">
        <v>4.5204760000000002E-20</v>
      </c>
      <c r="CW420" s="1">
        <v>1.080457E-17</v>
      </c>
      <c r="CX420">
        <v>0.67727389999999998</v>
      </c>
      <c r="CY420">
        <v>25.440580000000001</v>
      </c>
      <c r="CZ420" s="1">
        <v>8.4225280000000002E-16</v>
      </c>
      <c r="DA420" s="1">
        <v>2.037634E-13</v>
      </c>
      <c r="DB420">
        <v>0.68078090000000002</v>
      </c>
      <c r="DC420">
        <v>25.723949999999999</v>
      </c>
      <c r="DD420" s="1">
        <v>1.738561E-12</v>
      </c>
      <c r="DE420" s="1">
        <v>4.294242E-10</v>
      </c>
      <c r="DF420">
        <v>0.68529010000000001</v>
      </c>
      <c r="DG420">
        <v>25.922129999999999</v>
      </c>
      <c r="DH420" s="1">
        <v>8.1644889999999997E-10</v>
      </c>
      <c r="DI420" s="1">
        <v>2.0557599999999999E-7</v>
      </c>
      <c r="DJ420">
        <v>0.69071850000000001</v>
      </c>
      <c r="DK420">
        <v>25.816079999999999</v>
      </c>
      <c r="DL420" s="1">
        <v>1.3196290000000001E-7</v>
      </c>
      <c r="DM420" s="1">
        <v>3.3717319999999998E-5</v>
      </c>
      <c r="DN420">
        <v>0.69715609999999995</v>
      </c>
      <c r="DO420">
        <v>25.39959</v>
      </c>
      <c r="DP420" s="1">
        <v>9.1776759999999996E-6</v>
      </c>
      <c r="DQ420" s="1">
        <v>2.3711439999999999E-3</v>
      </c>
      <c r="DR420">
        <v>0.7042891</v>
      </c>
      <c r="DS420">
        <v>24.782450000000001</v>
      </c>
      <c r="DT420" s="1">
        <v>3.126122E-4</v>
      </c>
      <c r="DU420" s="1">
        <v>8.1599619999999998E-2</v>
      </c>
      <c r="DV420">
        <v>0.70166320000000004</v>
      </c>
      <c r="DW420">
        <v>24.04616</v>
      </c>
      <c r="DX420" s="1">
        <v>5.834662E-3</v>
      </c>
      <c r="DY420" s="1">
        <v>1.546314</v>
      </c>
      <c r="DZ420">
        <v>0.69857230000000003</v>
      </c>
      <c r="EA420">
        <v>23.683599999999998</v>
      </c>
      <c r="EB420" s="1">
        <v>6.4969059999999995E-2</v>
      </c>
      <c r="EC420" s="1">
        <v>17.479970000000002</v>
      </c>
      <c r="ED420">
        <v>0.69523330000000005</v>
      </c>
      <c r="EE420">
        <v>23.725529999999999</v>
      </c>
      <c r="EF420" s="1">
        <v>0.4587484</v>
      </c>
      <c r="EG420" s="1">
        <v>125.20180000000001</v>
      </c>
      <c r="EH420">
        <v>0.69170730000000002</v>
      </c>
      <c r="EI420">
        <v>24.007560000000002</v>
      </c>
      <c r="EJ420" s="1">
        <v>2.1660210000000002</v>
      </c>
      <c r="EK420">
        <v>599.00469999999996</v>
      </c>
      <c r="EL420">
        <v>0.68834039999999996</v>
      </c>
      <c r="EM420">
        <v>24.221530000000001</v>
      </c>
      <c r="EN420" s="1">
        <v>7.1231140000000002</v>
      </c>
      <c r="EO420">
        <v>1994.327</v>
      </c>
      <c r="EP420">
        <v>0.68487629999999999</v>
      </c>
      <c r="EQ420">
        <v>24.15465</v>
      </c>
      <c r="ER420" s="1">
        <v>17.125229999999998</v>
      </c>
      <c r="ES420">
        <v>4848.7709999999997</v>
      </c>
      <c r="ET420">
        <v>0.68102629999999997</v>
      </c>
      <c r="EU420">
        <v>23.71368</v>
      </c>
      <c r="EV420">
        <v>31.2499</v>
      </c>
      <c r="EW420">
        <v>8947.15</v>
      </c>
      <c r="EX420">
        <v>0.67696789999999996</v>
      </c>
      <c r="EY420">
        <v>23.080110000000001</v>
      </c>
      <c r="EZ420">
        <v>44.768439999999998</v>
      </c>
      <c r="FA420">
        <v>12951.21</v>
      </c>
      <c r="FB420">
        <v>0.67245370000000004</v>
      </c>
      <c r="FC420">
        <v>22.558800000000002</v>
      </c>
      <c r="FD420">
        <v>51.962899999999998</v>
      </c>
      <c r="FE420">
        <v>15185.55</v>
      </c>
      <c r="FF420">
        <v>0.66784849999999996</v>
      </c>
      <c r="FG420">
        <v>22.65964</v>
      </c>
      <c r="FH420">
        <v>50.167990000000003</v>
      </c>
      <c r="FI420">
        <v>14803.75</v>
      </c>
      <c r="FJ420">
        <v>0.66309980000000002</v>
      </c>
      <c r="FK420">
        <v>23.091390000000001</v>
      </c>
      <c r="FL420">
        <v>41.194670000000002</v>
      </c>
      <c r="FM420">
        <v>12270.63</v>
      </c>
      <c r="FN420">
        <v>0.65814070000000002</v>
      </c>
      <c r="FO420">
        <v>23.594200000000001</v>
      </c>
      <c r="FP420">
        <v>29.44896</v>
      </c>
      <c r="FQ420">
        <v>8853.1470000000008</v>
      </c>
      <c r="FR420">
        <v>0.6530878</v>
      </c>
      <c r="FS420">
        <v>23.905480000000001</v>
      </c>
      <c r="FT420">
        <v>18.596399999999999</v>
      </c>
      <c r="FU420">
        <v>5640.4179999999997</v>
      </c>
      <c r="FV420">
        <v>0.64806410000000003</v>
      </c>
      <c r="FW420">
        <v>23.788329999999998</v>
      </c>
      <c r="FX420">
        <v>10.52943</v>
      </c>
      <c r="FY420">
        <v>3220.8339999999998</v>
      </c>
      <c r="FZ420">
        <v>0.64302990000000004</v>
      </c>
      <c r="GA420">
        <v>23.2898</v>
      </c>
      <c r="GB420">
        <v>5.452388</v>
      </c>
      <c r="GC420">
        <v>1680.9780000000001</v>
      </c>
      <c r="GD420">
        <v>0.63795190000000002</v>
      </c>
      <c r="GE420">
        <v>22.677109999999999</v>
      </c>
      <c r="GF420">
        <v>2.6411229999999999</v>
      </c>
      <c r="GG420">
        <v>820.22360000000003</v>
      </c>
      <c r="GH420">
        <v>0.6327507</v>
      </c>
      <c r="GI420">
        <v>22.236419999999999</v>
      </c>
      <c r="GJ420">
        <v>1.2233830000000001</v>
      </c>
      <c r="GK420">
        <v>382.43270000000001</v>
      </c>
      <c r="GL420">
        <v>0.6276216</v>
      </c>
      <c r="GM420">
        <v>22.494689999999999</v>
      </c>
      <c r="GN420">
        <v>0.56112090000000003</v>
      </c>
      <c r="GO420">
        <v>176.25110000000001</v>
      </c>
      <c r="GP420">
        <v>0.62262079999999997</v>
      </c>
      <c r="GQ420">
        <v>23.178609999999999</v>
      </c>
      <c r="GR420">
        <v>0.26861810000000003</v>
      </c>
      <c r="GS420">
        <v>84.608750000000001</v>
      </c>
      <c r="GT420">
        <v>0.61779609999999996</v>
      </c>
      <c r="GU420">
        <v>23.97278</v>
      </c>
      <c r="GV420">
        <v>0.14465220000000001</v>
      </c>
      <c r="GW420">
        <v>45.537399999999998</v>
      </c>
      <c r="GX420">
        <v>0.61304780000000003</v>
      </c>
      <c r="GY420">
        <v>24.76098</v>
      </c>
      <c r="GZ420">
        <v>9.2988130000000002E-2</v>
      </c>
      <c r="HA420">
        <v>29.222059999999999</v>
      </c>
      <c r="HB420">
        <v>0.60826279999999999</v>
      </c>
      <c r="HC420">
        <v>25.14723</v>
      </c>
      <c r="HD420">
        <v>7.0602620000000005E-2</v>
      </c>
      <c r="HE420">
        <v>22.201270000000001</v>
      </c>
      <c r="HF420">
        <v>0.60339779999999998</v>
      </c>
      <c r="HG420">
        <v>24.978380000000001</v>
      </c>
      <c r="HH420">
        <v>5.94919E-2</v>
      </c>
      <c r="HI420">
        <v>18.7714</v>
      </c>
      <c r="HJ420">
        <v>0.59864030000000001</v>
      </c>
      <c r="HK420">
        <v>24.434650000000001</v>
      </c>
      <c r="HL420">
        <v>5.2466029999999997E-2</v>
      </c>
      <c r="HM420">
        <v>16.643460000000001</v>
      </c>
      <c r="HN420">
        <v>0.59397480000000002</v>
      </c>
      <c r="HO420">
        <v>23.885840000000002</v>
      </c>
      <c r="HP420" s="1">
        <v>4.7107570000000001E-2</v>
      </c>
      <c r="HQ420">
        <v>15.03445</v>
      </c>
      <c r="HR420">
        <v>0.58951620000000005</v>
      </c>
      <c r="HS420">
        <v>24.017579999999999</v>
      </c>
      <c r="HT420" s="1">
        <v>4.2807350000000001E-2</v>
      </c>
      <c r="HU420">
        <v>13.75075</v>
      </c>
      <c r="HV420">
        <v>0.58476399999999995</v>
      </c>
      <c r="HW420">
        <v>24.67859</v>
      </c>
      <c r="HX420" s="1">
        <v>3.8921789999999998E-2</v>
      </c>
      <c r="HY420">
        <v>12.59843</v>
      </c>
      <c r="HZ420">
        <v>0.58007280000000006</v>
      </c>
      <c r="IA420">
        <v>25.58201</v>
      </c>
      <c r="IB420" s="1">
        <v>3.5322069999999997E-2</v>
      </c>
      <c r="IC420">
        <v>11.52277</v>
      </c>
      <c r="ID420">
        <v>0.57532550000000005</v>
      </c>
      <c r="IE420">
        <v>26.48273</v>
      </c>
      <c r="IF420" s="1">
        <v>3.197531E-2</v>
      </c>
      <c r="IG420">
        <v>10.51642</v>
      </c>
      <c r="IH420">
        <v>0.57059870000000001</v>
      </c>
      <c r="II420">
        <v>26.811330000000002</v>
      </c>
      <c r="IJ420" s="1">
        <v>2.8889129999999999E-2</v>
      </c>
      <c r="IK420">
        <v>9.5816780000000001</v>
      </c>
      <c r="IL420">
        <v>0.56621529999999998</v>
      </c>
      <c r="IM420">
        <v>26.438189999999999</v>
      </c>
      <c r="IN420" s="1">
        <v>2.6010249999999999E-2</v>
      </c>
      <c r="IO420">
        <v>8.6969019999999997</v>
      </c>
      <c r="IP420">
        <v>0.56222019999999995</v>
      </c>
      <c r="IQ420">
        <v>25.625689999999999</v>
      </c>
      <c r="IR420" s="1">
        <v>2.3374740000000001E-2</v>
      </c>
      <c r="IS420">
        <v>7.8750999999999998</v>
      </c>
      <c r="IT420">
        <v>0.55831529999999996</v>
      </c>
      <c r="IU420">
        <v>24.786210000000001</v>
      </c>
      <c r="IV420" s="1">
        <v>2.100283E-2</v>
      </c>
      <c r="IW420">
        <v>7.1274309999999996</v>
      </c>
      <c r="IX420">
        <v>0.55471349999999997</v>
      </c>
      <c r="IY420">
        <v>24.523260000000001</v>
      </c>
      <c r="IZ420" s="1">
        <v>1.890791E-2</v>
      </c>
      <c r="JA420">
        <v>6.4608600000000003</v>
      </c>
      <c r="JB420">
        <v>0.55165390000000003</v>
      </c>
      <c r="JC420">
        <v>24.55264</v>
      </c>
      <c r="JD420" s="1">
        <v>1.7031040000000001E-2</v>
      </c>
      <c r="JE420">
        <v>5.8551339999999996</v>
      </c>
      <c r="JF420">
        <v>0.54898119999999995</v>
      </c>
      <c r="JG420">
        <v>24.94425</v>
      </c>
      <c r="JH420" s="1">
        <v>1.535051E-2</v>
      </c>
      <c r="JI420">
        <v>5.3054430000000004</v>
      </c>
      <c r="JJ420">
        <v>0.5466394</v>
      </c>
      <c r="JK420">
        <v>25.196100000000001</v>
      </c>
      <c r="JL420" s="1">
        <v>1.3855559999999999E-2</v>
      </c>
      <c r="JM420">
        <v>4.8120289999999999</v>
      </c>
      <c r="JN420">
        <v>0.54447420000000002</v>
      </c>
      <c r="JO420">
        <v>25.258179999999999</v>
      </c>
      <c r="JP420" s="1">
        <v>1.2518410000000001E-2</v>
      </c>
      <c r="JQ420">
        <v>4.3675829999999998</v>
      </c>
      <c r="JR420">
        <v>0.54233719999999996</v>
      </c>
      <c r="JS420">
        <v>25.186</v>
      </c>
      <c r="JT420" s="1">
        <v>1.130867E-2</v>
      </c>
      <c r="JU420">
        <v>3.963489</v>
      </c>
      <c r="JV420">
        <v>0.54003570000000001</v>
      </c>
      <c r="JW420">
        <v>25.10463</v>
      </c>
      <c r="JX420" s="1">
        <v>1.020151E-2</v>
      </c>
      <c r="JY420">
        <v>3.5931790000000001</v>
      </c>
      <c r="JZ420">
        <v>0.5380028</v>
      </c>
      <c r="KA420">
        <v>24.985600000000002</v>
      </c>
      <c r="KB420" s="1">
        <v>9.1496879999999996E-3</v>
      </c>
      <c r="KC420">
        <v>3.2371750000000001</v>
      </c>
      <c r="KD420">
        <v>0.53589690000000001</v>
      </c>
      <c r="KE420">
        <v>25.341139999999999</v>
      </c>
      <c r="KF420" s="1">
        <v>8.1547010000000003E-3</v>
      </c>
      <c r="KG420">
        <v>2.899092</v>
      </c>
      <c r="KH420">
        <v>0.53403060000000002</v>
      </c>
      <c r="KI420">
        <v>25.724329999999998</v>
      </c>
      <c r="KJ420" s="1">
        <v>7.2274089999999997E-3</v>
      </c>
      <c r="KK420">
        <v>2.5806140000000002</v>
      </c>
      <c r="KL420">
        <v>0.53239289999999995</v>
      </c>
      <c r="KM420">
        <v>26.211690000000001</v>
      </c>
      <c r="KN420" s="1">
        <v>6.3392689999999998E-3</v>
      </c>
      <c r="KO420">
        <v>2.2731569999999999</v>
      </c>
      <c r="KP420">
        <v>0.53090389999999998</v>
      </c>
      <c r="KQ420">
        <v>26.5687</v>
      </c>
      <c r="KR420" s="1">
        <v>5.4782110000000002E-3</v>
      </c>
      <c r="KS420">
        <v>1.9724619999999999</v>
      </c>
      <c r="KT420">
        <v>0.52984529999999996</v>
      </c>
      <c r="KU420">
        <v>26.65691</v>
      </c>
      <c r="KV420" s="1">
        <v>4.6451740000000002E-3</v>
      </c>
      <c r="KW420">
        <v>1.6785890000000001</v>
      </c>
      <c r="KX420">
        <v>0.52874690000000002</v>
      </c>
      <c r="KY420">
        <v>26.437449999999998</v>
      </c>
      <c r="KZ420" s="1">
        <v>3.8461440000000001E-3</v>
      </c>
      <c r="LA420">
        <v>1.3950199999999999</v>
      </c>
      <c r="LB420">
        <v>0.52784319999999996</v>
      </c>
      <c r="LC420">
        <v>26.052420000000001</v>
      </c>
      <c r="LD420" s="1">
        <v>3.1121619999999999E-3</v>
      </c>
      <c r="LE420">
        <v>1.132314</v>
      </c>
      <c r="LF420">
        <v>0.52698239999999996</v>
      </c>
      <c r="LG420">
        <v>25.837140000000002</v>
      </c>
      <c r="LH420" s="1">
        <v>2.4838500000000001E-3</v>
      </c>
      <c r="LI420">
        <v>0.90600080000000005</v>
      </c>
      <c r="LJ420">
        <v>0.52598650000000002</v>
      </c>
      <c r="LK420">
        <v>26.304189999999998</v>
      </c>
      <c r="LL420" s="1">
        <v>1.9765189999999999E-3</v>
      </c>
      <c r="LM420">
        <v>0.72261379999999997</v>
      </c>
      <c r="LN420">
        <v>0.52511509999999995</v>
      </c>
      <c r="LO420">
        <v>26.955839999999998</v>
      </c>
      <c r="LP420" s="1">
        <v>1.5891220000000001E-3</v>
      </c>
      <c r="LQ420">
        <v>0.58172950000000001</v>
      </c>
      <c r="LR420">
        <v>0.52517119999999995</v>
      </c>
      <c r="LS420">
        <v>27.64968</v>
      </c>
      <c r="LT420" s="1">
        <v>1.309483E-3</v>
      </c>
      <c r="LU420">
        <v>0.47887109999999999</v>
      </c>
      <c r="LV420">
        <v>0.52537630000000002</v>
      </c>
      <c r="LW420">
        <v>28.238309999999998</v>
      </c>
      <c r="LX420" s="1">
        <v>1.1144480000000001E-3</v>
      </c>
      <c r="LY420">
        <v>0.40691959999999999</v>
      </c>
      <c r="LZ420">
        <v>0.52565539999999999</v>
      </c>
      <c r="MA420">
        <v>28.353670000000001</v>
      </c>
      <c r="MB420" s="1">
        <v>9.8082769999999989E-4</v>
      </c>
      <c r="MC420">
        <v>0.35756929999999998</v>
      </c>
      <c r="MD420">
        <v>0.52587919999999999</v>
      </c>
      <c r="ME420">
        <v>27.974799999999998</v>
      </c>
      <c r="MF420" s="1">
        <v>8.8808400000000003E-4</v>
      </c>
      <c r="MG420">
        <v>0.32334550000000001</v>
      </c>
      <c r="MH420">
        <v>0.52607040000000005</v>
      </c>
      <c r="MI420">
        <v>27.332170000000001</v>
      </c>
      <c r="MJ420" s="1">
        <v>8.2088829999999997E-4</v>
      </c>
      <c r="MK420">
        <v>0.29864160000000001</v>
      </c>
      <c r="ML420">
        <v>0.5262076</v>
      </c>
      <c r="MM420">
        <v>26.89968</v>
      </c>
      <c r="MN420" s="1">
        <v>7.6932599999999997E-4</v>
      </c>
      <c r="MO420">
        <v>0.27976889999999999</v>
      </c>
      <c r="MP420">
        <v>0.52624760000000004</v>
      </c>
      <c r="MQ420">
        <v>27.16977</v>
      </c>
      <c r="MR420" s="1">
        <v>7.2680349999999999E-4</v>
      </c>
      <c r="MS420">
        <v>0.26429449999999999</v>
      </c>
      <c r="MT420">
        <v>0.52627690000000005</v>
      </c>
      <c r="MU420">
        <v>27.917929999999998</v>
      </c>
      <c r="MV420" s="1">
        <v>6.9054960000000003E-4</v>
      </c>
      <c r="MW420">
        <v>0.25109989999999999</v>
      </c>
      <c r="MX420">
        <v>0.52631430000000001</v>
      </c>
      <c r="MY420">
        <v>28.683399999999999</v>
      </c>
      <c r="MZ420" s="1">
        <v>6.5772900000000002E-4</v>
      </c>
      <c r="NA420">
        <v>0.23921110000000001</v>
      </c>
      <c r="NB420">
        <v>0.52636450000000001</v>
      </c>
      <c r="NC420">
        <v>29.160430000000002</v>
      </c>
      <c r="ND420" s="1">
        <v>6.2755999999999999E-4</v>
      </c>
      <c r="NE420">
        <v>0.22826399999999999</v>
      </c>
      <c r="NF420">
        <v>0.52636079999999996</v>
      </c>
      <c r="NG420">
        <v>28.985289999999999</v>
      </c>
      <c r="NH420" s="1">
        <v>5.9938709999999998E-4</v>
      </c>
      <c r="NI420">
        <v>0.21806719999999999</v>
      </c>
      <c r="NJ420">
        <v>0.52630589999999999</v>
      </c>
      <c r="NK420">
        <v>28.403510000000001</v>
      </c>
      <c r="NL420" s="1">
        <v>5.7303680000000002E-4</v>
      </c>
      <c r="NM420">
        <v>0.208536</v>
      </c>
      <c r="NN420">
        <v>0.52624139999999997</v>
      </c>
      <c r="NO420">
        <v>27.689820000000001</v>
      </c>
      <c r="NP420" s="1">
        <v>5.483304E-4</v>
      </c>
      <c r="NQ420">
        <v>0.19960629999999999</v>
      </c>
      <c r="NR420">
        <v>0.5261015</v>
      </c>
      <c r="NS420">
        <v>27.110379999999999</v>
      </c>
      <c r="NT420" s="1">
        <v>5.2471549999999999E-4</v>
      </c>
      <c r="NU420">
        <v>0.1911099</v>
      </c>
      <c r="NV420">
        <v>0.52593559999999995</v>
      </c>
      <c r="NW420">
        <v>26.897749999999998</v>
      </c>
      <c r="NX420" s="1">
        <v>5.0221830000000002E-4</v>
      </c>
      <c r="NY420">
        <v>0.1830146</v>
      </c>
      <c r="NZ420">
        <v>0.52569719999999998</v>
      </c>
      <c r="OA420">
        <v>27.160640000000001</v>
      </c>
      <c r="OB420" s="1">
        <v>4.8066679999999998E-4</v>
      </c>
      <c r="OC420">
        <v>0.17528740000000001</v>
      </c>
      <c r="OD420">
        <v>0.52543050000000002</v>
      </c>
      <c r="OE420">
        <v>27.456689999999998</v>
      </c>
      <c r="OF420" s="1">
        <v>4.6057269999999999E-4</v>
      </c>
      <c r="OG420">
        <v>0.1680693</v>
      </c>
      <c r="OH420">
        <v>0.52513719999999997</v>
      </c>
      <c r="OI420">
        <v>27.571719999999999</v>
      </c>
      <c r="OJ420" s="1">
        <v>4.4163790000000002E-4</v>
      </c>
      <c r="OK420">
        <v>0.1612856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1.1697820000000001</v>
      </c>
      <c r="G421">
        <v>28.417999999999999</v>
      </c>
      <c r="H421">
        <v>0</v>
      </c>
      <c r="I421">
        <v>0</v>
      </c>
      <c r="J421">
        <v>1.1747069999999999</v>
      </c>
      <c r="K421">
        <v>28.759550000000001</v>
      </c>
      <c r="L421">
        <v>0</v>
      </c>
      <c r="M421">
        <v>0</v>
      </c>
      <c r="N421">
        <v>1.1799269999999999</v>
      </c>
      <c r="O421">
        <v>29.18505</v>
      </c>
      <c r="P421">
        <v>0</v>
      </c>
      <c r="Q421">
        <v>0</v>
      </c>
      <c r="R421">
        <v>1.1853290000000001</v>
      </c>
      <c r="S421">
        <v>29.28248</v>
      </c>
      <c r="T421">
        <v>0</v>
      </c>
      <c r="U421">
        <v>0</v>
      </c>
      <c r="V421">
        <v>1.1913210000000001</v>
      </c>
      <c r="W421">
        <v>29.082470000000001</v>
      </c>
      <c r="X421">
        <v>0</v>
      </c>
      <c r="Y421">
        <v>0</v>
      </c>
      <c r="Z421">
        <v>1.1978260000000001</v>
      </c>
      <c r="AA421">
        <v>28.674520000000001</v>
      </c>
      <c r="AB421">
        <v>0</v>
      </c>
      <c r="AC421">
        <v>0</v>
      </c>
      <c r="AD421">
        <v>1.2046110000000001</v>
      </c>
      <c r="AE421">
        <v>28.125599999999999</v>
      </c>
      <c r="AF421">
        <v>0</v>
      </c>
      <c r="AG421">
        <v>0</v>
      </c>
      <c r="AH421">
        <v>1.2113989999999999</v>
      </c>
      <c r="AI421">
        <v>27.679359999999999</v>
      </c>
      <c r="AJ421">
        <v>0</v>
      </c>
      <c r="AK421">
        <v>0</v>
      </c>
      <c r="AL421">
        <v>1.218731</v>
      </c>
      <c r="AM421">
        <v>27.58924</v>
      </c>
      <c r="AN421">
        <v>0</v>
      </c>
      <c r="AO421">
        <v>0</v>
      </c>
      <c r="AP421">
        <v>1.2258009999999999</v>
      </c>
      <c r="AQ421">
        <v>27.6203</v>
      </c>
      <c r="AR421">
        <v>0</v>
      </c>
      <c r="AS421">
        <v>0</v>
      </c>
      <c r="AT421">
        <v>1.232477</v>
      </c>
      <c r="AU421">
        <v>27.635349999999999</v>
      </c>
      <c r="AV421">
        <v>0</v>
      </c>
      <c r="AW421">
        <v>0</v>
      </c>
      <c r="AX421">
        <v>1.238699</v>
      </c>
      <c r="AY421">
        <v>27.52525</v>
      </c>
      <c r="AZ421">
        <v>0</v>
      </c>
      <c r="BA421">
        <v>0</v>
      </c>
      <c r="BB421">
        <v>1.244462</v>
      </c>
      <c r="BC421">
        <v>27.221109999999999</v>
      </c>
      <c r="BD421">
        <v>0</v>
      </c>
      <c r="BE421">
        <v>0</v>
      </c>
      <c r="BF421">
        <v>1.250407</v>
      </c>
      <c r="BG421">
        <v>26.748439999999999</v>
      </c>
      <c r="BH421">
        <v>0</v>
      </c>
      <c r="BI421">
        <v>0</v>
      </c>
      <c r="BJ421">
        <v>1.2553669999999999</v>
      </c>
      <c r="BK421">
        <v>26.385660000000001</v>
      </c>
      <c r="BL421">
        <v>0</v>
      </c>
      <c r="BM421">
        <v>0</v>
      </c>
      <c r="BN421">
        <v>1.2592699999999999</v>
      </c>
      <c r="BO421">
        <v>26.279520000000002</v>
      </c>
      <c r="BP421">
        <v>0</v>
      </c>
      <c r="BQ421">
        <v>0</v>
      </c>
      <c r="BR421">
        <v>1.262637</v>
      </c>
      <c r="BS421">
        <v>26.465489999999999</v>
      </c>
      <c r="BT421">
        <v>0</v>
      </c>
      <c r="BU421">
        <v>0</v>
      </c>
      <c r="BV421">
        <v>1.264929</v>
      </c>
      <c r="BW421">
        <v>26.91488</v>
      </c>
      <c r="BX421">
        <v>0</v>
      </c>
      <c r="BY421">
        <v>0</v>
      </c>
      <c r="BZ421">
        <v>1.2661359999999999</v>
      </c>
      <c r="CA421">
        <v>27.311250000000001</v>
      </c>
      <c r="CB421">
        <v>0</v>
      </c>
      <c r="CC421">
        <v>0</v>
      </c>
      <c r="CD421">
        <v>1.2663770000000001</v>
      </c>
      <c r="CE421">
        <v>27.280480000000001</v>
      </c>
      <c r="CF421">
        <v>0</v>
      </c>
      <c r="CG421">
        <v>0</v>
      </c>
      <c r="CH421">
        <v>1.265649</v>
      </c>
      <c r="CI421">
        <v>26.881160000000001</v>
      </c>
      <c r="CJ421">
        <v>0</v>
      </c>
      <c r="CK421">
        <v>6.2646639999999998E-38</v>
      </c>
      <c r="CL421">
        <v>1.2640340000000001</v>
      </c>
      <c r="CM421">
        <v>26.275359999999999</v>
      </c>
      <c r="CN421">
        <v>2.3478329999999999E-32</v>
      </c>
      <c r="CO421">
        <v>4.8190820000000003E-30</v>
      </c>
      <c r="CP421">
        <v>1.261636</v>
      </c>
      <c r="CQ421">
        <v>25.661049999999999</v>
      </c>
      <c r="CR421">
        <v>3.1162829999999998E-26</v>
      </c>
      <c r="CS421">
        <v>6.1219169999999997E-24</v>
      </c>
      <c r="CT421">
        <v>1.2584949999999999</v>
      </c>
      <c r="CU421">
        <v>25.377600000000001</v>
      </c>
      <c r="CV421" s="1">
        <v>2.3665749999999999E-20</v>
      </c>
      <c r="CW421" s="1">
        <v>5.0921310000000003E-18</v>
      </c>
      <c r="CX421">
        <v>1.254653</v>
      </c>
      <c r="CY421">
        <v>25.45975</v>
      </c>
      <c r="CZ421" s="1">
        <v>4.987038E-16</v>
      </c>
      <c r="DA421" s="1">
        <v>1.1397300000000001E-13</v>
      </c>
      <c r="DB421">
        <v>1.2501180000000001</v>
      </c>
      <c r="DC421">
        <v>25.703430000000001</v>
      </c>
      <c r="DD421" s="1">
        <v>1.131152E-12</v>
      </c>
      <c r="DE421" s="1">
        <v>2.7455629999999999E-10</v>
      </c>
      <c r="DF421">
        <v>1.2451669999999999</v>
      </c>
      <c r="DG421">
        <v>25.904720000000001</v>
      </c>
      <c r="DH421" s="1">
        <v>5.6842700000000005E-10</v>
      </c>
      <c r="DI421" s="1">
        <v>1.452058E-7</v>
      </c>
      <c r="DJ421">
        <v>1.239744</v>
      </c>
      <c r="DK421">
        <v>25.797809999999998</v>
      </c>
      <c r="DL421" s="1">
        <v>9.6894520000000001E-8</v>
      </c>
      <c r="DM421" s="1">
        <v>2.5826940000000001E-5</v>
      </c>
      <c r="DN421">
        <v>1.2337959999999999</v>
      </c>
      <c r="DO421">
        <v>25.414169999999999</v>
      </c>
      <c r="DP421" s="1">
        <v>7.0510400000000002E-6</v>
      </c>
      <c r="DQ421" s="1">
        <v>1.9508769999999999E-3</v>
      </c>
      <c r="DR421">
        <v>1.227679</v>
      </c>
      <c r="DS421">
        <v>24.81146</v>
      </c>
      <c r="DT421" s="1">
        <v>2.4992349999999999E-4</v>
      </c>
      <c r="DU421" s="1">
        <v>7.1653990000000001E-2</v>
      </c>
      <c r="DV421">
        <v>1.2223349999999999</v>
      </c>
      <c r="DW421">
        <v>24.08043</v>
      </c>
      <c r="DX421" s="1">
        <v>4.8266899999999998E-3</v>
      </c>
      <c r="DY421" s="1">
        <v>1.428841</v>
      </c>
      <c r="DZ421">
        <v>1.21617</v>
      </c>
      <c r="EA421">
        <v>23.701029999999999</v>
      </c>
      <c r="EB421" s="1">
        <v>5.5438059999999997E-2</v>
      </c>
      <c r="EC421" s="1">
        <v>16.919650000000001</v>
      </c>
      <c r="ED421">
        <v>1.2095070000000001</v>
      </c>
      <c r="EE421">
        <v>23.710889999999999</v>
      </c>
      <c r="EF421" s="1">
        <v>0.4026729</v>
      </c>
      <c r="EG421" s="1">
        <v>126.49979999999999</v>
      </c>
      <c r="EH421">
        <v>1.20245</v>
      </c>
      <c r="EI421">
        <v>23.96238</v>
      </c>
      <c r="EJ421" s="1">
        <v>1.951023</v>
      </c>
      <c r="EK421">
        <v>629.75319999999999</v>
      </c>
      <c r="EL421">
        <v>1.1955800000000001</v>
      </c>
      <c r="EM421">
        <v>24.169029999999999</v>
      </c>
      <c r="EN421" s="1">
        <v>6.5722230000000001</v>
      </c>
      <c r="EO421">
        <v>2176.902</v>
      </c>
      <c r="EP421">
        <v>1.188423</v>
      </c>
      <c r="EQ421">
        <v>24.1206</v>
      </c>
      <c r="ER421">
        <v>16.143699999999999</v>
      </c>
      <c r="ES421">
        <v>5476.0140000000001</v>
      </c>
      <c r="ET421">
        <v>1.1806970000000001</v>
      </c>
      <c r="EU421">
        <v>23.712859999999999</v>
      </c>
      <c r="EV421">
        <v>30.03978</v>
      </c>
      <c r="EW421">
        <v>10423.91</v>
      </c>
      <c r="EX421">
        <v>1.172493</v>
      </c>
      <c r="EY421">
        <v>23.10238</v>
      </c>
      <c r="EZ421">
        <v>43.801789999999997</v>
      </c>
      <c r="FA421">
        <v>15523.77</v>
      </c>
      <c r="FB421">
        <v>1.1635139999999999</v>
      </c>
      <c r="FC421">
        <v>22.581299999999999</v>
      </c>
      <c r="FD421">
        <v>51.651220000000002</v>
      </c>
      <c r="FE421">
        <v>18672.55</v>
      </c>
      <c r="FF421">
        <v>1.154288</v>
      </c>
      <c r="FG421">
        <v>22.661740000000002</v>
      </c>
      <c r="FH421">
        <v>50.596449999999997</v>
      </c>
      <c r="FI421">
        <v>18638.689999999999</v>
      </c>
      <c r="FJ421">
        <v>1.1447179999999999</v>
      </c>
      <c r="FK421">
        <v>23.022259999999999</v>
      </c>
      <c r="FL421">
        <v>42.093730000000001</v>
      </c>
      <c r="FM421">
        <v>15784.66</v>
      </c>
      <c r="FN421">
        <v>1.1348149999999999</v>
      </c>
      <c r="FO421">
        <v>23.50433</v>
      </c>
      <c r="FP421">
        <v>30.45016</v>
      </c>
      <c r="FQ421">
        <v>11610.8</v>
      </c>
      <c r="FR421">
        <v>1.1246449999999999</v>
      </c>
      <c r="FS421">
        <v>23.82291</v>
      </c>
      <c r="FT421">
        <v>19.44049</v>
      </c>
      <c r="FU421">
        <v>7532.4049999999997</v>
      </c>
      <c r="FV421">
        <v>1.1145560000000001</v>
      </c>
      <c r="FW421">
        <v>23.74446</v>
      </c>
      <c r="FX421">
        <v>11.118740000000001</v>
      </c>
      <c r="FY421">
        <v>4373.6629999999996</v>
      </c>
      <c r="FZ421">
        <v>1.1044510000000001</v>
      </c>
      <c r="GA421">
        <v>23.27863</v>
      </c>
      <c r="GB421">
        <v>5.8049580000000001</v>
      </c>
      <c r="GC421">
        <v>2314.0790000000002</v>
      </c>
      <c r="GD421">
        <v>1.0942639999999999</v>
      </c>
      <c r="GE421">
        <v>22.677129999999998</v>
      </c>
      <c r="GF421">
        <v>2.829977</v>
      </c>
      <c r="GG421">
        <v>1141.17</v>
      </c>
      <c r="GH421">
        <v>1.0838840000000001</v>
      </c>
      <c r="GI421">
        <v>22.23865</v>
      </c>
      <c r="GJ421">
        <v>1.316341</v>
      </c>
      <c r="GK421">
        <v>535.77009999999996</v>
      </c>
      <c r="GL421">
        <v>1.073593</v>
      </c>
      <c r="GM421">
        <v>22.459759999999999</v>
      </c>
      <c r="GN421">
        <v>0.60387049999999998</v>
      </c>
      <c r="GO421">
        <v>247.01230000000001</v>
      </c>
      <c r="GP421">
        <v>1.0636680000000001</v>
      </c>
      <c r="GQ421">
        <v>23.081050000000001</v>
      </c>
      <c r="GR421">
        <v>0.287354</v>
      </c>
      <c r="GS421">
        <v>117.3659</v>
      </c>
      <c r="GT421">
        <v>1.0538700000000001</v>
      </c>
      <c r="GU421">
        <v>23.84667</v>
      </c>
      <c r="GV421">
        <v>0.15256839999999999</v>
      </c>
      <c r="GW421">
        <v>61.658470000000001</v>
      </c>
      <c r="GX421">
        <v>1.0443800000000001</v>
      </c>
      <c r="GY421">
        <v>24.626860000000001</v>
      </c>
      <c r="GZ421">
        <v>9.6328800000000006E-2</v>
      </c>
      <c r="HA421">
        <v>38.323540000000001</v>
      </c>
      <c r="HB421">
        <v>1.0348790000000001</v>
      </c>
      <c r="HC421">
        <v>25.027010000000001</v>
      </c>
      <c r="HD421">
        <v>7.2124199999999999E-2</v>
      </c>
      <c r="HE421">
        <v>28.365590000000001</v>
      </c>
      <c r="HF421">
        <v>1.025139</v>
      </c>
      <c r="HG421">
        <v>24.91076</v>
      </c>
      <c r="HH421">
        <v>6.0311129999999998E-2</v>
      </c>
      <c r="HI421">
        <v>23.623899999999999</v>
      </c>
      <c r="HJ421">
        <v>1.0156700000000001</v>
      </c>
      <c r="HK421">
        <v>24.429079999999999</v>
      </c>
      <c r="HL421">
        <v>5.304246E-2</v>
      </c>
      <c r="HM421">
        <v>20.813639999999999</v>
      </c>
      <c r="HN421">
        <v>1.00631</v>
      </c>
      <c r="HO421">
        <v>23.885840000000002</v>
      </c>
      <c r="HP421" s="1">
        <v>4.755272E-2</v>
      </c>
      <c r="HQ421">
        <v>18.733029999999999</v>
      </c>
      <c r="HR421">
        <v>0.99720390000000003</v>
      </c>
      <c r="HS421">
        <v>23.988029999999998</v>
      </c>
      <c r="HT421" s="1">
        <v>4.3183289999999999E-2</v>
      </c>
      <c r="HU421">
        <v>17.099989999999998</v>
      </c>
      <c r="HV421">
        <v>0.98758480000000004</v>
      </c>
      <c r="HW421">
        <v>24.589410000000001</v>
      </c>
      <c r="HX421" s="1">
        <v>3.9271710000000001E-2</v>
      </c>
      <c r="HY421">
        <v>15.65668</v>
      </c>
      <c r="HZ421">
        <v>0.97823470000000001</v>
      </c>
      <c r="IA421">
        <v>25.442160000000001</v>
      </c>
      <c r="IB421" s="1">
        <v>3.5648569999999997E-2</v>
      </c>
      <c r="IC421">
        <v>14.311070000000001</v>
      </c>
      <c r="ID421">
        <v>0.96879219999999999</v>
      </c>
      <c r="IE421">
        <v>26.337700000000002</v>
      </c>
      <c r="IF421" s="1">
        <v>3.2279309999999999E-2</v>
      </c>
      <c r="IG421">
        <v>13.05362</v>
      </c>
      <c r="IH421">
        <v>0.95937399999999995</v>
      </c>
      <c r="II421">
        <v>26.693989999999999</v>
      </c>
      <c r="IJ421" s="1">
        <v>2.9172549999999998E-2</v>
      </c>
      <c r="IK421">
        <v>11.887230000000001</v>
      </c>
      <c r="IL421">
        <v>0.95055610000000001</v>
      </c>
      <c r="IM421">
        <v>26.417570000000001</v>
      </c>
      <c r="IN421" s="1">
        <v>2.6278719999999998E-2</v>
      </c>
      <c r="IO421">
        <v>10.79044</v>
      </c>
      <c r="IP421">
        <v>0.94250040000000002</v>
      </c>
      <c r="IQ421">
        <v>25.674309999999998</v>
      </c>
      <c r="IR421" s="1">
        <v>2.3625859999999999E-2</v>
      </c>
      <c r="IS421">
        <v>9.7704520000000006</v>
      </c>
      <c r="IT421">
        <v>0.93453200000000003</v>
      </c>
      <c r="IU421">
        <v>24.84029</v>
      </c>
      <c r="IV421" s="1">
        <v>2.1226800000000001E-2</v>
      </c>
      <c r="IW421">
        <v>8.8374290000000002</v>
      </c>
      <c r="IX421">
        <v>0.92716189999999998</v>
      </c>
      <c r="IY421">
        <v>24.538340000000002</v>
      </c>
      <c r="IZ421" s="1">
        <v>1.9109500000000001E-2</v>
      </c>
      <c r="JA421">
        <v>8.0023309999999999</v>
      </c>
      <c r="JB421">
        <v>0.92074909999999999</v>
      </c>
      <c r="JC421">
        <v>24.479469999999999</v>
      </c>
      <c r="JD421" s="1">
        <v>1.7215169999999998E-2</v>
      </c>
      <c r="JE421">
        <v>7.2439970000000002</v>
      </c>
      <c r="JF421">
        <v>0.91497269999999997</v>
      </c>
      <c r="JG421">
        <v>24.835129999999999</v>
      </c>
      <c r="JH421" s="1">
        <v>1.551458E-2</v>
      </c>
      <c r="JI421">
        <v>6.5536630000000002</v>
      </c>
      <c r="JJ421">
        <v>0.90968280000000001</v>
      </c>
      <c r="JK421">
        <v>25.07452</v>
      </c>
      <c r="JL421" s="1">
        <v>1.4003059999999999E-2</v>
      </c>
      <c r="JM421">
        <v>5.9350250000000004</v>
      </c>
      <c r="JN421">
        <v>0.90473539999999997</v>
      </c>
      <c r="JO421">
        <v>25.179929999999999</v>
      </c>
      <c r="JP421" s="1">
        <v>1.2651040000000001E-2</v>
      </c>
      <c r="JQ421">
        <v>5.3782909999999999</v>
      </c>
      <c r="JR421">
        <v>0.89992019999999995</v>
      </c>
      <c r="JS421">
        <v>25.13625</v>
      </c>
      <c r="JT421" s="1">
        <v>1.1430239999999999E-2</v>
      </c>
      <c r="JU421">
        <v>4.874085</v>
      </c>
      <c r="JV421">
        <v>0.89478120000000005</v>
      </c>
      <c r="JW421">
        <v>25.055679999999999</v>
      </c>
      <c r="JX421" s="1">
        <v>1.031491E-2</v>
      </c>
      <c r="JY421">
        <v>4.4137570000000004</v>
      </c>
      <c r="JZ421">
        <v>0.89010219999999995</v>
      </c>
      <c r="KA421">
        <v>24.930630000000001</v>
      </c>
      <c r="KB421" s="1">
        <v>9.2573810000000003E-3</v>
      </c>
      <c r="KC421">
        <v>3.9751270000000001</v>
      </c>
      <c r="KD421">
        <v>0.88536780000000004</v>
      </c>
      <c r="KE421">
        <v>25.294319999999999</v>
      </c>
      <c r="KF421" s="1">
        <v>8.2580789999999998E-3</v>
      </c>
      <c r="KG421">
        <v>3.5597560000000001</v>
      </c>
      <c r="KH421">
        <v>0.88104680000000002</v>
      </c>
      <c r="KI421">
        <v>25.602409999999999</v>
      </c>
      <c r="KJ421" s="1">
        <v>7.3245469999999998E-3</v>
      </c>
      <c r="KK421">
        <v>3.1684260000000002</v>
      </c>
      <c r="KL421">
        <v>0.87701929999999995</v>
      </c>
      <c r="KM421">
        <v>26.0914</v>
      </c>
      <c r="KN421" s="1">
        <v>6.4336940000000002E-3</v>
      </c>
      <c r="KO421">
        <v>2.7950339999999998</v>
      </c>
      <c r="KP421">
        <v>0.87334880000000004</v>
      </c>
      <c r="KQ421">
        <v>26.461780000000001</v>
      </c>
      <c r="KR421" s="1">
        <v>5.5706449999999999E-3</v>
      </c>
      <c r="KS421">
        <v>2.4307080000000001</v>
      </c>
      <c r="KT421">
        <v>0.87013640000000003</v>
      </c>
      <c r="KU421">
        <v>26.57274</v>
      </c>
      <c r="KV421" s="1">
        <v>4.7350209999999998E-3</v>
      </c>
      <c r="KW421">
        <v>2.0759340000000002</v>
      </c>
      <c r="KX421">
        <v>0.86717789999999995</v>
      </c>
      <c r="KY421">
        <v>26.392019999999999</v>
      </c>
      <c r="KZ421" s="1">
        <v>3.9321900000000003E-3</v>
      </c>
      <c r="LA421">
        <v>1.7321899999999999</v>
      </c>
      <c r="LB421">
        <v>0.86461189999999999</v>
      </c>
      <c r="LC421">
        <v>26.030460000000001</v>
      </c>
      <c r="LD421" s="1">
        <v>3.1895539999999998E-3</v>
      </c>
      <c r="LE421">
        <v>1.410744</v>
      </c>
      <c r="LF421">
        <v>0.8621624</v>
      </c>
      <c r="LG421">
        <v>25.824380000000001</v>
      </c>
      <c r="LH421" s="1">
        <v>2.5489800000000002E-3</v>
      </c>
      <c r="LI421">
        <v>1.130684</v>
      </c>
      <c r="LJ421">
        <v>0.85950249999999995</v>
      </c>
      <c r="LK421">
        <v>26.28941</v>
      </c>
      <c r="LL421" s="1">
        <v>2.028041E-3</v>
      </c>
      <c r="LM421">
        <v>0.90142480000000003</v>
      </c>
      <c r="LN421">
        <v>0.85731659999999998</v>
      </c>
      <c r="LO421">
        <v>26.872879999999999</v>
      </c>
      <c r="LP421" s="1">
        <v>1.6279129999999999E-3</v>
      </c>
      <c r="LQ421">
        <v>0.72331659999999998</v>
      </c>
      <c r="LR421">
        <v>0.85677400000000004</v>
      </c>
      <c r="LS421">
        <v>27.571549999999998</v>
      </c>
      <c r="LT421" s="1">
        <v>1.3373079999999999E-3</v>
      </c>
      <c r="LU421">
        <v>0.5917867</v>
      </c>
      <c r="LV421">
        <v>0.85645760000000004</v>
      </c>
      <c r="LW421">
        <v>28.20204</v>
      </c>
      <c r="LX421" s="1">
        <v>1.1337229999999999E-3</v>
      </c>
      <c r="LY421">
        <v>0.4991276</v>
      </c>
      <c r="LZ421">
        <v>0.85623009999999999</v>
      </c>
      <c r="MA421">
        <v>28.323170000000001</v>
      </c>
      <c r="MB421" s="1">
        <v>9.9406930000000009E-4</v>
      </c>
      <c r="MC421">
        <v>0.43539220000000001</v>
      </c>
      <c r="MD421">
        <v>0.85589979999999999</v>
      </c>
      <c r="ME421">
        <v>27.971170000000001</v>
      </c>
      <c r="MF421" s="1">
        <v>8.9740399999999998E-4</v>
      </c>
      <c r="MG421">
        <v>0.39132909999999999</v>
      </c>
      <c r="MH421">
        <v>0.85553060000000003</v>
      </c>
      <c r="MI421">
        <v>27.364930000000001</v>
      </c>
      <c r="MJ421" s="1">
        <v>8.2776590000000004E-4</v>
      </c>
      <c r="MK421">
        <v>0.35976730000000001</v>
      </c>
      <c r="ML421">
        <v>0.85508819999999996</v>
      </c>
      <c r="MM421">
        <v>26.939240000000002</v>
      </c>
      <c r="MN421" s="1">
        <v>7.7473139999999999E-4</v>
      </c>
      <c r="MO421">
        <v>0.33588570000000001</v>
      </c>
      <c r="MP421">
        <v>0.85449169999999997</v>
      </c>
      <c r="MQ421">
        <v>27.177849999999999</v>
      </c>
      <c r="MR421" s="1">
        <v>7.3134359999999995E-4</v>
      </c>
      <c r="MS421">
        <v>0.3165346</v>
      </c>
      <c r="MT421">
        <v>0.85382150000000001</v>
      </c>
      <c r="MU421">
        <v>27.84065</v>
      </c>
      <c r="MV421" s="1">
        <v>6.9450200000000005E-4</v>
      </c>
      <c r="MW421">
        <v>0.30014669999999999</v>
      </c>
      <c r="MX421">
        <v>0.85313090000000003</v>
      </c>
      <c r="MY421">
        <v>28.584689999999998</v>
      </c>
      <c r="MZ421" s="1">
        <v>6.6130599999999996E-4</v>
      </c>
      <c r="NA421">
        <v>0.28549770000000002</v>
      </c>
      <c r="NB421">
        <v>0.85249249999999999</v>
      </c>
      <c r="NC421">
        <v>29.107199999999999</v>
      </c>
      <c r="ND421" s="1">
        <v>6.3086939999999997E-4</v>
      </c>
      <c r="NE421">
        <v>0.27206960000000002</v>
      </c>
      <c r="NF421">
        <v>0.85175270000000003</v>
      </c>
      <c r="NG421">
        <v>28.971419999999998</v>
      </c>
      <c r="NH421" s="1">
        <v>6.02482E-4</v>
      </c>
      <c r="NI421">
        <v>0.25958300000000001</v>
      </c>
      <c r="NJ421">
        <v>0.85096289999999997</v>
      </c>
      <c r="NK421">
        <v>28.433060000000001</v>
      </c>
      <c r="NL421" s="1">
        <v>5.7593939999999995E-4</v>
      </c>
      <c r="NM421">
        <v>0.247915</v>
      </c>
      <c r="NN421">
        <v>0.85014149999999999</v>
      </c>
      <c r="NO421">
        <v>27.73846</v>
      </c>
      <c r="NP421" s="1">
        <v>5.5107300000000001E-4</v>
      </c>
      <c r="NQ421">
        <v>0.23699780000000001</v>
      </c>
      <c r="NR421">
        <v>0.8491457</v>
      </c>
      <c r="NS421">
        <v>27.139900000000001</v>
      </c>
      <c r="NT421" s="1">
        <v>5.2732090000000005E-4</v>
      </c>
      <c r="NU421">
        <v>0.22663910000000001</v>
      </c>
      <c r="NV421">
        <v>0.84811650000000005</v>
      </c>
      <c r="NW421">
        <v>26.903369999999999</v>
      </c>
      <c r="NX421" s="1">
        <v>5.0472430000000001E-4</v>
      </c>
      <c r="NY421">
        <v>0.21679380000000001</v>
      </c>
      <c r="NZ421">
        <v>0.84695410000000004</v>
      </c>
      <c r="OA421">
        <v>27.1282</v>
      </c>
      <c r="OB421" s="1">
        <v>4.8303750000000003E-4</v>
      </c>
      <c r="OC421">
        <v>0.2073691</v>
      </c>
      <c r="OD421">
        <v>0.84570369999999995</v>
      </c>
      <c r="OE421">
        <v>27.383130000000001</v>
      </c>
      <c r="OF421" s="1">
        <v>4.6277509999999999E-4</v>
      </c>
      <c r="OG421">
        <v>0.19853950000000001</v>
      </c>
      <c r="OH421">
        <v>0.84439500000000001</v>
      </c>
      <c r="OI421">
        <v>27.522929999999999</v>
      </c>
      <c r="OJ421" s="1">
        <v>4.437302E-4</v>
      </c>
      <c r="OK421">
        <v>0.19027659999999999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0.51994119999999999</v>
      </c>
      <c r="G422">
        <v>28.4316</v>
      </c>
      <c r="H422">
        <v>0</v>
      </c>
      <c r="I422">
        <v>0</v>
      </c>
      <c r="J422">
        <v>0.52158159999999998</v>
      </c>
      <c r="K422">
        <v>28.739920000000001</v>
      </c>
      <c r="L422">
        <v>0</v>
      </c>
      <c r="M422">
        <v>0</v>
      </c>
      <c r="N422">
        <v>0.52328960000000002</v>
      </c>
      <c r="O422">
        <v>29.187719999999999</v>
      </c>
      <c r="P422">
        <v>0</v>
      </c>
      <c r="Q422">
        <v>0</v>
      </c>
      <c r="R422">
        <v>0.52505349999999995</v>
      </c>
      <c r="S422">
        <v>29.29363</v>
      </c>
      <c r="T422">
        <v>0</v>
      </c>
      <c r="U422">
        <v>0</v>
      </c>
      <c r="V422">
        <v>0.52700610000000003</v>
      </c>
      <c r="W422">
        <v>29.13785</v>
      </c>
      <c r="X422">
        <v>0</v>
      </c>
      <c r="Y422">
        <v>0</v>
      </c>
      <c r="Z422">
        <v>0.52913270000000001</v>
      </c>
      <c r="AA422">
        <v>28.76568</v>
      </c>
      <c r="AB422">
        <v>0</v>
      </c>
      <c r="AC422">
        <v>0</v>
      </c>
      <c r="AD422">
        <v>0.53133459999999999</v>
      </c>
      <c r="AE422">
        <v>28.22709</v>
      </c>
      <c r="AF422">
        <v>0</v>
      </c>
      <c r="AG422">
        <v>0</v>
      </c>
      <c r="AH422">
        <v>0.53348139999999999</v>
      </c>
      <c r="AI422">
        <v>27.769649999999999</v>
      </c>
      <c r="AJ422">
        <v>0</v>
      </c>
      <c r="AK422">
        <v>0</v>
      </c>
      <c r="AL422">
        <v>0.53570680000000004</v>
      </c>
      <c r="AM422">
        <v>27.665800000000001</v>
      </c>
      <c r="AN422">
        <v>0</v>
      </c>
      <c r="AO422">
        <v>0</v>
      </c>
      <c r="AP422">
        <v>0.53796379999999999</v>
      </c>
      <c r="AQ422">
        <v>27.66206</v>
      </c>
      <c r="AR422">
        <v>0</v>
      </c>
      <c r="AS422">
        <v>0</v>
      </c>
      <c r="AT422">
        <v>0.54007079999999996</v>
      </c>
      <c r="AU422">
        <v>27.68768</v>
      </c>
      <c r="AV422">
        <v>0</v>
      </c>
      <c r="AW422">
        <v>0</v>
      </c>
      <c r="AX422">
        <v>0.54200709999999996</v>
      </c>
      <c r="AY422">
        <v>27.58644</v>
      </c>
      <c r="AZ422">
        <v>0</v>
      </c>
      <c r="BA422">
        <v>0</v>
      </c>
      <c r="BB422">
        <v>0.54376040000000003</v>
      </c>
      <c r="BC422">
        <v>27.307169999999999</v>
      </c>
      <c r="BD422">
        <v>0</v>
      </c>
      <c r="BE422">
        <v>0</v>
      </c>
      <c r="BF422">
        <v>0.54557420000000001</v>
      </c>
      <c r="BG422">
        <v>26.845790000000001</v>
      </c>
      <c r="BH422">
        <v>0</v>
      </c>
      <c r="BI422">
        <v>0</v>
      </c>
      <c r="BJ422">
        <v>0.54708020000000002</v>
      </c>
      <c r="BK422">
        <v>26.479379999999999</v>
      </c>
      <c r="BL422">
        <v>0</v>
      </c>
      <c r="BM422">
        <v>0</v>
      </c>
      <c r="BN422">
        <v>0.54822979999999999</v>
      </c>
      <c r="BO422">
        <v>26.363849999999999</v>
      </c>
      <c r="BP422">
        <v>0</v>
      </c>
      <c r="BQ422">
        <v>0</v>
      </c>
      <c r="BR422">
        <v>0.54920820000000004</v>
      </c>
      <c r="BS422">
        <v>26.523620000000001</v>
      </c>
      <c r="BT422">
        <v>0</v>
      </c>
      <c r="BU422">
        <v>0</v>
      </c>
      <c r="BV422">
        <v>0.54982039999999999</v>
      </c>
      <c r="BW422">
        <v>26.939080000000001</v>
      </c>
      <c r="BX422">
        <v>0</v>
      </c>
      <c r="BY422">
        <v>0</v>
      </c>
      <c r="BZ422">
        <v>0.55010309999999996</v>
      </c>
      <c r="CA422">
        <v>27.329719999999998</v>
      </c>
      <c r="CB422">
        <v>0</v>
      </c>
      <c r="CC422">
        <v>0</v>
      </c>
      <c r="CD422">
        <v>0.54979730000000004</v>
      </c>
      <c r="CE422">
        <v>27.305350000000001</v>
      </c>
      <c r="CF422">
        <v>0</v>
      </c>
      <c r="CG422">
        <v>0</v>
      </c>
      <c r="CH422">
        <v>0.54872549999999998</v>
      </c>
      <c r="CI422">
        <v>26.942019999999999</v>
      </c>
      <c r="CJ422">
        <v>0</v>
      </c>
      <c r="CK422">
        <v>1.888683E-38</v>
      </c>
      <c r="CL422">
        <v>0.54793709999999995</v>
      </c>
      <c r="CM422">
        <v>26.352959999999999</v>
      </c>
      <c r="CN422">
        <v>4.802218E-33</v>
      </c>
      <c r="CO422">
        <v>1.8027549999999999E-30</v>
      </c>
      <c r="CP422">
        <v>0.5474213</v>
      </c>
      <c r="CQ422">
        <v>25.738969999999998</v>
      </c>
      <c r="CR422">
        <v>4.2522259999999998E-27</v>
      </c>
      <c r="CS422">
        <v>1.9147719999999998E-24</v>
      </c>
      <c r="CT422">
        <v>0.54715279999999999</v>
      </c>
      <c r="CU422">
        <v>25.446819999999999</v>
      </c>
      <c r="CV422" s="1">
        <v>6.5584839999999999E-21</v>
      </c>
      <c r="CW422" s="1">
        <v>2.2827190000000002E-18</v>
      </c>
      <c r="CX422">
        <v>0.54604490000000006</v>
      </c>
      <c r="CY422">
        <v>25.490659999999998</v>
      </c>
      <c r="CZ422" s="1">
        <v>1.837603E-16</v>
      </c>
      <c r="DA422" s="1">
        <v>6.2059179999999999E-14</v>
      </c>
      <c r="DB422">
        <v>0.54460339999999996</v>
      </c>
      <c r="DC422">
        <v>25.694269999999999</v>
      </c>
      <c r="DD422" s="1">
        <v>5.0521980000000003E-13</v>
      </c>
      <c r="DE422" s="1">
        <v>1.7333040000000001E-10</v>
      </c>
      <c r="DF422">
        <v>0.54301069999999996</v>
      </c>
      <c r="DG422">
        <v>25.907630000000001</v>
      </c>
      <c r="DH422" s="1">
        <v>2.8915129999999998E-10</v>
      </c>
      <c r="DI422" s="1">
        <v>1.0193450000000001E-7</v>
      </c>
      <c r="DJ422">
        <v>0.5412903</v>
      </c>
      <c r="DK422">
        <v>25.793220000000002</v>
      </c>
      <c r="DL422" s="1">
        <v>5.4403429999999999E-8</v>
      </c>
      <c r="DM422" s="1">
        <v>1.9702520000000001E-5</v>
      </c>
      <c r="DN422">
        <v>0.53941700000000004</v>
      </c>
      <c r="DO422">
        <v>25.44455</v>
      </c>
      <c r="DP422" s="1">
        <v>4.2993410000000001E-6</v>
      </c>
      <c r="DQ422" s="1">
        <v>1.5976079999999999E-3</v>
      </c>
      <c r="DR422">
        <v>0.53749999999999998</v>
      </c>
      <c r="DS422">
        <v>24.860189999999999</v>
      </c>
      <c r="DT422" s="1">
        <v>1.6380809999999999E-4</v>
      </c>
      <c r="DU422" s="1">
        <v>6.2502790000000003E-2</v>
      </c>
      <c r="DV422">
        <v>0.53581009999999996</v>
      </c>
      <c r="DW422">
        <v>24.14011</v>
      </c>
      <c r="DX422" s="1">
        <v>3.3725700000000001E-3</v>
      </c>
      <c r="DY422" s="1">
        <v>1.3184070000000001</v>
      </c>
      <c r="DZ422">
        <v>0.53388020000000003</v>
      </c>
      <c r="EA422">
        <v>23.745940000000001</v>
      </c>
      <c r="EB422" s="1">
        <v>4.1023919999999998E-2</v>
      </c>
      <c r="EC422" s="1">
        <v>16.42539</v>
      </c>
      <c r="ED422">
        <v>0.53180430000000001</v>
      </c>
      <c r="EE422">
        <v>23.721060000000001</v>
      </c>
      <c r="EF422" s="1">
        <v>0.3140153</v>
      </c>
      <c r="EG422" s="1">
        <v>128.6874</v>
      </c>
      <c r="EH422">
        <v>0.52955940000000001</v>
      </c>
      <c r="EI422">
        <v>23.942740000000001</v>
      </c>
      <c r="EJ422" s="1">
        <v>1.5962620000000001</v>
      </c>
      <c r="EK422">
        <v>668.90150000000006</v>
      </c>
      <c r="EL422">
        <v>0.52737299999999998</v>
      </c>
      <c r="EM422">
        <v>24.148430000000001</v>
      </c>
      <c r="EN422" s="1">
        <v>5.6236569999999997</v>
      </c>
      <c r="EO422">
        <v>2407.9059999999999</v>
      </c>
      <c r="EP422">
        <v>0.52498809999999996</v>
      </c>
      <c r="EQ422">
        <v>24.109249999999999</v>
      </c>
      <c r="ER422" s="1">
        <v>14.379440000000001</v>
      </c>
      <c r="ES422">
        <v>6282.7669999999998</v>
      </c>
      <c r="ET422">
        <v>0.52250180000000002</v>
      </c>
      <c r="EU422">
        <v>23.728639999999999</v>
      </c>
      <c r="EV422">
        <v>27.75572</v>
      </c>
      <c r="EW422">
        <v>12367.34</v>
      </c>
      <c r="EX422">
        <v>0.51987019999999995</v>
      </c>
      <c r="EY422">
        <v>23.149170000000002</v>
      </c>
      <c r="EZ422">
        <v>41.844540000000002</v>
      </c>
      <c r="FA422">
        <v>18992.03</v>
      </c>
      <c r="FB422">
        <v>0.51695409999999997</v>
      </c>
      <c r="FC422">
        <v>22.62604</v>
      </c>
      <c r="FD422">
        <v>50.841560000000001</v>
      </c>
      <c r="FE422">
        <v>23485.26</v>
      </c>
      <c r="FF422">
        <v>0.51394150000000005</v>
      </c>
      <c r="FG422">
        <v>22.686129999999999</v>
      </c>
      <c r="FH422">
        <v>51.194929999999999</v>
      </c>
      <c r="FI422">
        <v>24048.880000000001</v>
      </c>
      <c r="FJ422">
        <v>0.51082439999999996</v>
      </c>
      <c r="FK422">
        <v>22.985140000000001</v>
      </c>
      <c r="FL422">
        <v>43.671810000000001</v>
      </c>
      <c r="FM422">
        <v>20850.439999999999</v>
      </c>
      <c r="FN422">
        <v>0.50758210000000004</v>
      </c>
      <c r="FO422">
        <v>23.448029999999999</v>
      </c>
      <c r="FP422">
        <v>32.310499999999998</v>
      </c>
      <c r="FQ422">
        <v>15664.58</v>
      </c>
      <c r="FR422">
        <v>0.50419380000000003</v>
      </c>
      <c r="FS422">
        <v>23.770040000000002</v>
      </c>
      <c r="FT422">
        <v>21.064869999999999</v>
      </c>
      <c r="FU422">
        <v>10366.02</v>
      </c>
      <c r="FV422">
        <v>0.50084249999999997</v>
      </c>
      <c r="FW422">
        <v>23.73094</v>
      </c>
      <c r="FX422">
        <v>12.28326</v>
      </c>
      <c r="FY422">
        <v>6131.3040000000001</v>
      </c>
      <c r="FZ422">
        <v>0.49748320000000001</v>
      </c>
      <c r="GA422">
        <v>23.295750000000002</v>
      </c>
      <c r="GB422">
        <v>6.5165699999999998</v>
      </c>
      <c r="GC422">
        <v>3295.3670000000002</v>
      </c>
      <c r="GD422">
        <v>0.49410949999999998</v>
      </c>
      <c r="GE422">
        <v>22.709910000000001</v>
      </c>
      <c r="GF422">
        <v>3.2174230000000001</v>
      </c>
      <c r="GG422">
        <v>1645.9069999999999</v>
      </c>
      <c r="GH422">
        <v>0.49062519999999998</v>
      </c>
      <c r="GI422">
        <v>22.266629999999999</v>
      </c>
      <c r="GJ422">
        <v>1.509625</v>
      </c>
      <c r="GK422">
        <v>780.00220000000002</v>
      </c>
      <c r="GL422">
        <v>0.48715209999999998</v>
      </c>
      <c r="GM422">
        <v>22.462340000000001</v>
      </c>
      <c r="GN422">
        <v>0.69371530000000003</v>
      </c>
      <c r="GO422">
        <v>360.86649999999997</v>
      </c>
      <c r="GP422">
        <v>0.48394179999999998</v>
      </c>
      <c r="GQ422">
        <v>23.014309999999998</v>
      </c>
      <c r="GR422">
        <v>0.32701330000000001</v>
      </c>
      <c r="GS422">
        <v>170.42910000000001</v>
      </c>
      <c r="GT422">
        <v>0.48077249999999999</v>
      </c>
      <c r="GU422">
        <v>23.75121</v>
      </c>
      <c r="GV422">
        <v>0.1693992</v>
      </c>
      <c r="GW422">
        <v>87.819389999999999</v>
      </c>
      <c r="GX422">
        <v>0.47775220000000002</v>
      </c>
      <c r="GY422">
        <v>24.525300000000001</v>
      </c>
      <c r="GZ422">
        <v>0.1033949</v>
      </c>
      <c r="HA422">
        <v>53.052340000000001</v>
      </c>
      <c r="HB422">
        <v>0.47474769999999999</v>
      </c>
      <c r="HC422">
        <v>24.945740000000001</v>
      </c>
      <c r="HD422">
        <v>7.525664E-2</v>
      </c>
      <c r="HE422">
        <v>38.307049999999997</v>
      </c>
      <c r="HF422">
        <v>0.47162880000000001</v>
      </c>
      <c r="HG422">
        <v>24.877770000000002</v>
      </c>
      <c r="HH422">
        <v>6.192106E-2</v>
      </c>
      <c r="HI422">
        <v>31.459589999999999</v>
      </c>
      <c r="HJ422">
        <v>0.46856320000000001</v>
      </c>
      <c r="HK422">
        <v>24.45232</v>
      </c>
      <c r="HL422">
        <v>5.4118529999999998E-2</v>
      </c>
      <c r="HM422">
        <v>27.58521</v>
      </c>
      <c r="HN422">
        <v>0.46555550000000001</v>
      </c>
      <c r="HO422">
        <v>23.91394</v>
      </c>
      <c r="HP422" s="1">
        <v>4.8376620000000002E-2</v>
      </c>
      <c r="HQ422">
        <v>24.797409999999999</v>
      </c>
      <c r="HR422">
        <v>0.46232200000000001</v>
      </c>
      <c r="HS422">
        <v>23.987369999999999</v>
      </c>
      <c r="HT422" s="1">
        <v>4.3848760000000001E-2</v>
      </c>
      <c r="HU422">
        <v>22.630549999999999</v>
      </c>
      <c r="HV422">
        <v>0.45917590000000003</v>
      </c>
      <c r="HW422">
        <v>24.521560000000001</v>
      </c>
      <c r="HX422" s="1">
        <v>3.9891820000000001E-2</v>
      </c>
      <c r="HY422">
        <v>20.75629</v>
      </c>
      <c r="HZ422">
        <v>0.45609339999999998</v>
      </c>
      <c r="IA422">
        <v>25.321639999999999</v>
      </c>
      <c r="IB422">
        <v>3.6226399999999999E-2</v>
      </c>
      <c r="IC422">
        <v>19.007439999999999</v>
      </c>
      <c r="ID422">
        <v>0.45296720000000001</v>
      </c>
      <c r="IE422">
        <v>26.210139999999999</v>
      </c>
      <c r="IF422">
        <v>3.2818880000000002E-2</v>
      </c>
      <c r="IG422">
        <v>17.37114</v>
      </c>
      <c r="IH422">
        <v>0.44984560000000001</v>
      </c>
      <c r="II422">
        <v>26.602060000000002</v>
      </c>
      <c r="IJ422">
        <v>2.967709E-2</v>
      </c>
      <c r="IK422">
        <v>15.850250000000001</v>
      </c>
      <c r="IL422">
        <v>0.44682189999999999</v>
      </c>
      <c r="IM422">
        <v>26.414359999999999</v>
      </c>
      <c r="IN422" s="1">
        <v>2.675891E-2</v>
      </c>
      <c r="IO422">
        <v>14.422779999999999</v>
      </c>
      <c r="IP422">
        <v>0.44401750000000001</v>
      </c>
      <c r="IQ422">
        <v>25.742280000000001</v>
      </c>
      <c r="IR422" s="1">
        <v>2.407225E-2</v>
      </c>
      <c r="IS422">
        <v>13.08661</v>
      </c>
      <c r="IT422">
        <v>0.44125720000000002</v>
      </c>
      <c r="IU422">
        <v>24.922160000000002</v>
      </c>
      <c r="IV422">
        <v>2.162882E-2</v>
      </c>
      <c r="IW422">
        <v>11.855029999999999</v>
      </c>
      <c r="IX422">
        <v>0.43902160000000001</v>
      </c>
      <c r="IY422">
        <v>24.577850000000002</v>
      </c>
      <c r="IZ422" s="1">
        <v>1.947018E-2</v>
      </c>
      <c r="JA422">
        <v>10.746409999999999</v>
      </c>
      <c r="JB422">
        <v>0.43738280000000002</v>
      </c>
      <c r="JC422">
        <v>24.44332</v>
      </c>
      <c r="JD422" s="1">
        <v>1.754358E-2</v>
      </c>
      <c r="JE422">
        <v>9.7424499999999998</v>
      </c>
      <c r="JF422">
        <v>0.43611440000000001</v>
      </c>
      <c r="JG422">
        <v>24.754280000000001</v>
      </c>
      <c r="JH422" s="1">
        <v>1.5808889999999999E-2</v>
      </c>
      <c r="JI422">
        <v>8.8269059999999993</v>
      </c>
      <c r="JJ422">
        <v>0.4351141</v>
      </c>
      <c r="JK422">
        <v>24.986239999999999</v>
      </c>
      <c r="JL422" s="1">
        <v>1.426755E-2</v>
      </c>
      <c r="JM422">
        <v>8.0059100000000001</v>
      </c>
      <c r="JN422">
        <v>0.43426599999999999</v>
      </c>
      <c r="JO422">
        <v>25.123699999999999</v>
      </c>
      <c r="JP422" s="1">
        <v>1.2888230000000001E-2</v>
      </c>
      <c r="JQ422">
        <v>7.2662769999999997</v>
      </c>
      <c r="JR422">
        <v>0.4334885</v>
      </c>
      <c r="JS422">
        <v>25.11711</v>
      </c>
      <c r="JT422" s="1">
        <v>1.164654E-2</v>
      </c>
      <c r="JU422">
        <v>6.5974909999999998</v>
      </c>
      <c r="JV422">
        <v>0.43256660000000002</v>
      </c>
      <c r="JW422">
        <v>25.034220000000001</v>
      </c>
      <c r="JX422" s="1">
        <v>1.0514010000000001E-2</v>
      </c>
      <c r="JY422">
        <v>5.9864689999999996</v>
      </c>
      <c r="JZ422">
        <v>0.43182799999999999</v>
      </c>
      <c r="KA422">
        <v>24.906890000000001</v>
      </c>
      <c r="KB422" s="1">
        <v>9.4487200000000007E-3</v>
      </c>
      <c r="KC422">
        <v>5.408226</v>
      </c>
      <c r="KD422">
        <v>0.43101660000000003</v>
      </c>
      <c r="KE422">
        <v>25.265519999999999</v>
      </c>
      <c r="KF422" s="1">
        <v>8.4415919999999995E-3</v>
      </c>
      <c r="KG422">
        <v>4.8583769999999999</v>
      </c>
      <c r="KH422">
        <v>0.43021670000000001</v>
      </c>
      <c r="KI422">
        <v>25.52289</v>
      </c>
      <c r="KJ422">
        <v>7.4959479999999997E-3</v>
      </c>
      <c r="KK422">
        <v>4.3368710000000004</v>
      </c>
      <c r="KL422">
        <v>0.42935899999999999</v>
      </c>
      <c r="KM422">
        <v>25.99652</v>
      </c>
      <c r="KN422" s="1">
        <v>6.6009450000000004E-3</v>
      </c>
      <c r="KO422">
        <v>3.8406720000000001</v>
      </c>
      <c r="KP422">
        <v>0.42865900000000001</v>
      </c>
      <c r="KQ422">
        <v>26.382059999999999</v>
      </c>
      <c r="KR422" s="1">
        <v>5.734856E-3</v>
      </c>
      <c r="KS422">
        <v>3.3555359999999999</v>
      </c>
      <c r="KT422">
        <v>0.42789300000000002</v>
      </c>
      <c r="KU422">
        <v>26.510739999999998</v>
      </c>
      <c r="KV422" s="1">
        <v>4.894603E-3</v>
      </c>
      <c r="KW422">
        <v>2.8812470000000001</v>
      </c>
      <c r="KX422">
        <v>0.42745440000000001</v>
      </c>
      <c r="KY422">
        <v>26.360479999999999</v>
      </c>
      <c r="KZ422" s="1">
        <v>4.0862820000000001E-3</v>
      </c>
      <c r="LA422">
        <v>2.4195850000000001</v>
      </c>
      <c r="LB422">
        <v>0.42718139999999999</v>
      </c>
      <c r="LC422">
        <v>26.02937</v>
      </c>
      <c r="LD422" s="1">
        <v>3.330155E-3</v>
      </c>
      <c r="LE422">
        <v>1.982351</v>
      </c>
      <c r="LF422">
        <v>0.42684430000000001</v>
      </c>
      <c r="LG422">
        <v>25.815339999999999</v>
      </c>
      <c r="LH422" s="1">
        <v>2.6684569999999999E-3</v>
      </c>
      <c r="LI422">
        <v>1.5953710000000001</v>
      </c>
      <c r="LJ422">
        <v>0.426286</v>
      </c>
      <c r="LK422">
        <v>26.26972</v>
      </c>
      <c r="LL422" s="1">
        <v>2.1236150000000001E-3</v>
      </c>
      <c r="LM422">
        <v>1.274273</v>
      </c>
      <c r="LN422">
        <v>0.4261588</v>
      </c>
      <c r="LO422">
        <v>26.802320000000002</v>
      </c>
      <c r="LP422" s="1">
        <v>1.7007070000000001E-3</v>
      </c>
      <c r="LQ422">
        <v>1.021628</v>
      </c>
      <c r="LR422">
        <v>0.42693150000000002</v>
      </c>
      <c r="LS422">
        <v>27.484539999999999</v>
      </c>
      <c r="LT422" s="1">
        <v>1.3896900000000001E-3</v>
      </c>
      <c r="LU422">
        <v>0.83286130000000003</v>
      </c>
      <c r="LV422">
        <v>0.42779270000000003</v>
      </c>
      <c r="LW422">
        <v>28.15699</v>
      </c>
      <c r="LX422" s="1">
        <v>1.17E-3</v>
      </c>
      <c r="LY422">
        <v>0.69883669999999998</v>
      </c>
      <c r="LZ422">
        <v>0.42868390000000001</v>
      </c>
      <c r="MA422">
        <v>28.30828</v>
      </c>
      <c r="MB422" s="1">
        <v>1.0188020000000001E-3</v>
      </c>
      <c r="MC422">
        <v>0.606379</v>
      </c>
      <c r="MD422">
        <v>0.42951909999999999</v>
      </c>
      <c r="ME422">
        <v>27.977060000000002</v>
      </c>
      <c r="MF422" s="1">
        <v>9.1456939999999998E-4</v>
      </c>
      <c r="MG422">
        <v>0.54271380000000002</v>
      </c>
      <c r="MH422">
        <v>0.43031920000000001</v>
      </c>
      <c r="MI422">
        <v>27.413350000000001</v>
      </c>
      <c r="MJ422" s="1">
        <v>8.4021539999999998E-4</v>
      </c>
      <c r="MK422">
        <v>0.49757430000000002</v>
      </c>
      <c r="ML422">
        <v>0.43112050000000002</v>
      </c>
      <c r="MM422">
        <v>26.982839999999999</v>
      </c>
      <c r="MN422" s="1">
        <v>7.843584E-4</v>
      </c>
      <c r="MO422">
        <v>0.46388410000000002</v>
      </c>
      <c r="MP422">
        <v>0.43184099999999997</v>
      </c>
      <c r="MQ422">
        <v>27.18937</v>
      </c>
      <c r="MR422" s="1">
        <v>7.3931720000000004E-4</v>
      </c>
      <c r="MS422">
        <v>0.43698969999999998</v>
      </c>
      <c r="MT422">
        <v>0.43247089999999999</v>
      </c>
      <c r="MU422">
        <v>27.764150000000001</v>
      </c>
      <c r="MV422" s="1">
        <v>7.0129090000000001E-4</v>
      </c>
      <c r="MW422">
        <v>0.41438950000000002</v>
      </c>
      <c r="MX422">
        <v>0.43316939999999998</v>
      </c>
      <c r="MY422">
        <v>28.480779999999999</v>
      </c>
      <c r="MZ422" s="1">
        <v>6.6745460000000004E-4</v>
      </c>
      <c r="NA422">
        <v>0.39441779999999999</v>
      </c>
      <c r="NB422">
        <v>0.4338591</v>
      </c>
      <c r="NC422">
        <v>29.052219999999998</v>
      </c>
      <c r="ND422" s="1">
        <v>6.3651989999999998E-4</v>
      </c>
      <c r="NE422">
        <v>0.37618669999999998</v>
      </c>
      <c r="NF422">
        <v>0.43454720000000002</v>
      </c>
      <c r="NG422">
        <v>28.966419999999999</v>
      </c>
      <c r="NH422" s="1">
        <v>6.0775569999999999E-4</v>
      </c>
      <c r="NI422">
        <v>0.35925980000000002</v>
      </c>
      <c r="NJ422">
        <v>0.43521520000000002</v>
      </c>
      <c r="NK422">
        <v>28.474620000000002</v>
      </c>
      <c r="NL422" s="1">
        <v>5.8086789999999998E-4</v>
      </c>
      <c r="NM422">
        <v>0.3434468</v>
      </c>
      <c r="NN422">
        <v>0.43587579999999998</v>
      </c>
      <c r="NO422">
        <v>27.808109999999999</v>
      </c>
      <c r="NP422" s="1">
        <v>5.5568580000000005E-4</v>
      </c>
      <c r="NQ422">
        <v>0.3286558</v>
      </c>
      <c r="NR422">
        <v>0.43647160000000002</v>
      </c>
      <c r="NS422">
        <v>27.191400000000002</v>
      </c>
      <c r="NT422" s="1">
        <v>5.3169950000000001E-4</v>
      </c>
      <c r="NU422">
        <v>0.3146525</v>
      </c>
      <c r="NV422">
        <v>0.43704900000000002</v>
      </c>
      <c r="NW422">
        <v>26.91621</v>
      </c>
      <c r="NX422" s="1">
        <v>5.088995E-4</v>
      </c>
      <c r="NY422">
        <v>0.30133650000000001</v>
      </c>
      <c r="NZ422">
        <v>0.43765209999999999</v>
      </c>
      <c r="OA422">
        <v>27.10905</v>
      </c>
      <c r="OB422" s="1">
        <v>4.8702529999999997E-4</v>
      </c>
      <c r="OC422">
        <v>0.28859089999999998</v>
      </c>
      <c r="OD422">
        <v>0.4382026</v>
      </c>
      <c r="OE422">
        <v>27.313600000000001</v>
      </c>
      <c r="OF422" s="1">
        <v>4.6646730000000003E-4</v>
      </c>
      <c r="OG422">
        <v>0.276586</v>
      </c>
      <c r="OH422">
        <v>0.43871270000000001</v>
      </c>
      <c r="OI422">
        <v>27.489909999999998</v>
      </c>
      <c r="OJ422" s="1">
        <v>4.4719250000000002E-4</v>
      </c>
      <c r="OK422">
        <v>0.265376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0.59498910000000005</v>
      </c>
      <c r="G423">
        <v>28.431629999999998</v>
      </c>
      <c r="H423">
        <v>0</v>
      </c>
      <c r="I423">
        <v>0</v>
      </c>
      <c r="J423">
        <v>0.59761819999999999</v>
      </c>
      <c r="K423">
        <v>28.714860000000002</v>
      </c>
      <c r="L423">
        <v>0</v>
      </c>
      <c r="M423">
        <v>0</v>
      </c>
      <c r="N423">
        <v>0.60043259999999998</v>
      </c>
      <c r="O423">
        <v>29.18778</v>
      </c>
      <c r="P423">
        <v>0</v>
      </c>
      <c r="Q423">
        <v>0</v>
      </c>
      <c r="R423">
        <v>0.60341040000000001</v>
      </c>
      <c r="S423">
        <v>29.293900000000001</v>
      </c>
      <c r="T423">
        <v>0</v>
      </c>
      <c r="U423">
        <v>0</v>
      </c>
      <c r="V423">
        <v>0.60662700000000003</v>
      </c>
      <c r="W423">
        <v>29.17596</v>
      </c>
      <c r="X423">
        <v>0</v>
      </c>
      <c r="Y423">
        <v>0</v>
      </c>
      <c r="Z423">
        <v>0.61018989999999995</v>
      </c>
      <c r="AA423">
        <v>28.83248</v>
      </c>
      <c r="AB423">
        <v>0</v>
      </c>
      <c r="AC423">
        <v>0</v>
      </c>
      <c r="AD423">
        <v>0.61392869999999999</v>
      </c>
      <c r="AE423">
        <v>28.305440000000001</v>
      </c>
      <c r="AF423">
        <v>0</v>
      </c>
      <c r="AG423">
        <v>0</v>
      </c>
      <c r="AH423">
        <v>0.617699</v>
      </c>
      <c r="AI423">
        <v>27.83314</v>
      </c>
      <c r="AJ423">
        <v>0</v>
      </c>
      <c r="AK423">
        <v>0</v>
      </c>
      <c r="AL423">
        <v>0.62163069999999998</v>
      </c>
      <c r="AM423">
        <v>27.718959999999999</v>
      </c>
      <c r="AN423">
        <v>0</v>
      </c>
      <c r="AO423">
        <v>0</v>
      </c>
      <c r="AP423">
        <v>0.62564889999999995</v>
      </c>
      <c r="AQ423">
        <v>27.684449999999998</v>
      </c>
      <c r="AR423">
        <v>0</v>
      </c>
      <c r="AS423">
        <v>0</v>
      </c>
      <c r="AT423">
        <v>0.62954279999999996</v>
      </c>
      <c r="AU423">
        <v>27.710889999999999</v>
      </c>
      <c r="AV423">
        <v>0</v>
      </c>
      <c r="AW423">
        <v>0</v>
      </c>
      <c r="AX423">
        <v>0.6332565</v>
      </c>
      <c r="AY423">
        <v>27.627379999999999</v>
      </c>
      <c r="AZ423">
        <v>0</v>
      </c>
      <c r="BA423">
        <v>0</v>
      </c>
      <c r="BB423">
        <v>0.63673480000000005</v>
      </c>
      <c r="BC423">
        <v>27.366569999999999</v>
      </c>
      <c r="BD423">
        <v>0</v>
      </c>
      <c r="BE423">
        <v>0</v>
      </c>
      <c r="BF423">
        <v>0.64021519999999998</v>
      </c>
      <c r="BG423">
        <v>26.91629</v>
      </c>
      <c r="BH423">
        <v>0</v>
      </c>
      <c r="BI423">
        <v>0</v>
      </c>
      <c r="BJ423">
        <v>0.64334639999999998</v>
      </c>
      <c r="BK423">
        <v>26.543659999999999</v>
      </c>
      <c r="BL423">
        <v>0</v>
      </c>
      <c r="BM423">
        <v>0</v>
      </c>
      <c r="BN423">
        <v>0.64596350000000002</v>
      </c>
      <c r="BO423">
        <v>26.420310000000001</v>
      </c>
      <c r="BP423">
        <v>0</v>
      </c>
      <c r="BQ423">
        <v>0</v>
      </c>
      <c r="BR423">
        <v>0.64824689999999996</v>
      </c>
      <c r="BS423">
        <v>26.552759999999999</v>
      </c>
      <c r="BT423">
        <v>0</v>
      </c>
      <c r="BU423">
        <v>0</v>
      </c>
      <c r="BV423">
        <v>0.64995289999999994</v>
      </c>
      <c r="BW423">
        <v>26.939160000000001</v>
      </c>
      <c r="BX423">
        <v>0</v>
      </c>
      <c r="BY423">
        <v>0</v>
      </c>
      <c r="BZ423">
        <v>0.65112950000000003</v>
      </c>
      <c r="CA423">
        <v>27.329789999999999</v>
      </c>
      <c r="CB423">
        <v>0</v>
      </c>
      <c r="CC423">
        <v>0</v>
      </c>
      <c r="CD423">
        <v>0.65171349999999995</v>
      </c>
      <c r="CE423">
        <v>27.325610000000001</v>
      </c>
      <c r="CF423">
        <v>0</v>
      </c>
      <c r="CG423">
        <v>0</v>
      </c>
      <c r="CH423">
        <v>0.65176040000000002</v>
      </c>
      <c r="CI423">
        <v>26.99288</v>
      </c>
      <c r="CJ423">
        <v>0</v>
      </c>
      <c r="CK423">
        <v>0</v>
      </c>
      <c r="CL423">
        <v>0.65127440000000003</v>
      </c>
      <c r="CM423">
        <v>26.419910000000002</v>
      </c>
      <c r="CN423">
        <v>1.356477E-33</v>
      </c>
      <c r="CO423">
        <v>4.1981259999999996E-31</v>
      </c>
      <c r="CP423">
        <v>0.65034380000000003</v>
      </c>
      <c r="CQ423">
        <v>25.80369</v>
      </c>
      <c r="CR423">
        <v>9.3818100000000007E-28</v>
      </c>
      <c r="CS423">
        <v>3.4967210000000002E-25</v>
      </c>
      <c r="CT423">
        <v>0.64890809999999999</v>
      </c>
      <c r="CU423">
        <v>25.498429999999999</v>
      </c>
      <c r="CV423" s="1">
        <v>2.3154469999999999E-21</v>
      </c>
      <c r="CW423" s="1">
        <v>6.7453500000000001E-19</v>
      </c>
      <c r="CX423">
        <v>0.64707060000000005</v>
      </c>
      <c r="CY423">
        <v>25.51389</v>
      </c>
      <c r="CZ423" s="1">
        <v>7.8582009999999995E-17</v>
      </c>
      <c r="DA423" s="1">
        <v>2.2763239999999999E-14</v>
      </c>
      <c r="DB423">
        <v>0.64484379999999997</v>
      </c>
      <c r="DC423">
        <v>25.684889999999999</v>
      </c>
      <c r="DD423" s="1">
        <v>2.5042070000000001E-13</v>
      </c>
      <c r="DE423" s="1">
        <v>7.4322930000000006E-11</v>
      </c>
      <c r="DF423">
        <v>0.64223129999999995</v>
      </c>
      <c r="DG423">
        <v>25.907579999999999</v>
      </c>
      <c r="DH423" s="1">
        <v>1.5933879999999999E-10</v>
      </c>
      <c r="DI423" s="1">
        <v>4.869506E-8</v>
      </c>
      <c r="DJ423">
        <v>0.63938300000000003</v>
      </c>
      <c r="DK423">
        <v>25.793189999999999</v>
      </c>
      <c r="DL423" s="1">
        <v>3.2574539999999998E-8</v>
      </c>
      <c r="DM423" s="1">
        <v>1.022145E-5</v>
      </c>
      <c r="DN423">
        <v>0.63619490000000001</v>
      </c>
      <c r="DO423">
        <v>25.469529999999999</v>
      </c>
      <c r="DP423" s="1">
        <v>2.7629120000000002E-6</v>
      </c>
      <c r="DQ423" s="1">
        <v>8.8796739999999995E-4</v>
      </c>
      <c r="DR423">
        <v>0.63286699999999996</v>
      </c>
      <c r="DS423">
        <v>24.911740000000002</v>
      </c>
      <c r="DT423" s="1">
        <v>1.121255E-4</v>
      </c>
      <c r="DU423" s="1">
        <v>3.6911569999999998E-2</v>
      </c>
      <c r="DV423">
        <v>0.62971679999999997</v>
      </c>
      <c r="DW423">
        <v>24.203469999999999</v>
      </c>
      <c r="DX423" s="1">
        <v>2.4409240000000001E-3</v>
      </c>
      <c r="DY423" s="1">
        <v>0.8210537</v>
      </c>
      <c r="DZ423">
        <v>0.62628530000000004</v>
      </c>
      <c r="EA423">
        <v>23.792280000000002</v>
      </c>
      <c r="EB423" s="1">
        <v>3.1227689999999999E-2</v>
      </c>
      <c r="EC423" s="1">
        <v>10.725849999999999</v>
      </c>
      <c r="ED423">
        <v>0.62262309999999998</v>
      </c>
      <c r="EE423">
        <v>23.721039999999999</v>
      </c>
      <c r="EF423" s="1">
        <v>0.25040630000000003</v>
      </c>
      <c r="EG423" s="1">
        <v>87.749889999999994</v>
      </c>
      <c r="EH423">
        <v>0.61870950000000002</v>
      </c>
      <c r="EI423">
        <v>23.925940000000001</v>
      </c>
      <c r="EJ423" s="1">
        <v>1.3286290000000001</v>
      </c>
      <c r="EK423">
        <v>474.5172</v>
      </c>
      <c r="EL423">
        <v>0.61478409999999994</v>
      </c>
      <c r="EM423">
        <v>24.14114</v>
      </c>
      <c r="EN423" s="1">
        <v>4.8723190000000001</v>
      </c>
      <c r="EO423">
        <v>1772.21</v>
      </c>
      <c r="EP423">
        <v>0.61061759999999998</v>
      </c>
      <c r="EQ423">
        <v>24.10915</v>
      </c>
      <c r="ER423" s="1">
        <v>12.916689999999999</v>
      </c>
      <c r="ES423">
        <v>4779.1930000000002</v>
      </c>
      <c r="ET423">
        <v>0.60627960000000003</v>
      </c>
      <c r="EU423">
        <v>23.742560000000001</v>
      </c>
      <c r="EV423">
        <v>25.769380000000002</v>
      </c>
      <c r="EW423">
        <v>9694.3770000000004</v>
      </c>
      <c r="EX423">
        <v>0.6017072</v>
      </c>
      <c r="EY423">
        <v>23.194310000000002</v>
      </c>
      <c r="EZ423">
        <v>40.039630000000002</v>
      </c>
      <c r="FA423">
        <v>15300.51</v>
      </c>
      <c r="FB423">
        <v>0.59677049999999998</v>
      </c>
      <c r="FC423">
        <v>22.662400000000002</v>
      </c>
      <c r="FD423">
        <v>49.985970000000002</v>
      </c>
      <c r="FE423">
        <v>19392.09</v>
      </c>
      <c r="FF423">
        <v>0.59167130000000001</v>
      </c>
      <c r="FG423">
        <v>22.696159999999999</v>
      </c>
      <c r="FH423">
        <v>51.589010000000002</v>
      </c>
      <c r="FI423">
        <v>20299.25</v>
      </c>
      <c r="FJ423">
        <v>0.58636429999999995</v>
      </c>
      <c r="FK423">
        <v>22.95823</v>
      </c>
      <c r="FL423">
        <v>45.028170000000003</v>
      </c>
      <c r="FM423">
        <v>17976.72</v>
      </c>
      <c r="FN423">
        <v>0.58085240000000005</v>
      </c>
      <c r="FO423">
        <v>23.407299999999999</v>
      </c>
      <c r="FP423">
        <v>33.993560000000002</v>
      </c>
      <c r="FQ423">
        <v>13757.8</v>
      </c>
      <c r="FR423">
        <v>0.57516179999999995</v>
      </c>
      <c r="FS423">
        <v>23.730899999999998</v>
      </c>
      <c r="FT423">
        <v>22.584569999999999</v>
      </c>
      <c r="FU423">
        <v>9263.5460000000003</v>
      </c>
      <c r="FV423">
        <v>0.56946770000000002</v>
      </c>
      <c r="FW423">
        <v>23.728480000000001</v>
      </c>
      <c r="FX423">
        <v>13.400650000000001</v>
      </c>
      <c r="FY423">
        <v>5568.0320000000002</v>
      </c>
      <c r="FZ423">
        <v>0.56376349999999997</v>
      </c>
      <c r="GA423">
        <v>23.30791</v>
      </c>
      <c r="GB423">
        <v>7.214709</v>
      </c>
      <c r="GC423">
        <v>3034.442</v>
      </c>
      <c r="GD423">
        <v>0.55804229999999999</v>
      </c>
      <c r="GE423">
        <v>22.740680000000001</v>
      </c>
      <c r="GF423">
        <v>3.6040610000000002</v>
      </c>
      <c r="GG423">
        <v>1532.895</v>
      </c>
      <c r="GH423">
        <v>0.55222459999999995</v>
      </c>
      <c r="GI423">
        <v>22.28088</v>
      </c>
      <c r="GJ423">
        <v>1.7053659999999999</v>
      </c>
      <c r="GK423">
        <v>732.76890000000003</v>
      </c>
      <c r="GL423">
        <v>0.54643140000000001</v>
      </c>
      <c r="GM423">
        <v>22.453299999999999</v>
      </c>
      <c r="GN423">
        <v>0.7858444</v>
      </c>
      <c r="GO423">
        <v>340.41070000000002</v>
      </c>
      <c r="GP423">
        <v>0.54096789999999995</v>
      </c>
      <c r="GQ423">
        <v>22.950849999999999</v>
      </c>
      <c r="GR423">
        <v>0.36810749999999998</v>
      </c>
      <c r="GS423">
        <v>160.2397</v>
      </c>
      <c r="GT423">
        <v>0.53551649999999995</v>
      </c>
      <c r="GU423">
        <v>23.66357</v>
      </c>
      <c r="GV423">
        <v>0.18700839999999999</v>
      </c>
      <c r="GW423">
        <v>81.420770000000005</v>
      </c>
      <c r="GX423">
        <v>0.53011350000000002</v>
      </c>
      <c r="GY423">
        <v>24.43385</v>
      </c>
      <c r="GZ423">
        <v>0.1108335</v>
      </c>
      <c r="HA423">
        <v>48.083860000000001</v>
      </c>
      <c r="HB423">
        <v>0.52469460000000001</v>
      </c>
      <c r="HC423">
        <v>24.884640000000001</v>
      </c>
      <c r="HD423">
        <v>7.8533660000000005E-2</v>
      </c>
      <c r="HE423">
        <v>33.987130000000001</v>
      </c>
      <c r="HF423">
        <v>0.51916240000000002</v>
      </c>
      <c r="HG423">
        <v>24.85511</v>
      </c>
      <c r="HH423">
        <v>6.3577159999999994E-2</v>
      </c>
      <c r="HI423">
        <v>27.564530000000001</v>
      </c>
      <c r="HJ423">
        <v>0.51369290000000001</v>
      </c>
      <c r="HK423">
        <v>24.462610000000002</v>
      </c>
      <c r="HL423">
        <v>5.5187310000000003E-2</v>
      </c>
      <c r="HM423">
        <v>24.062190000000001</v>
      </c>
      <c r="HN423">
        <v>0.50834259999999998</v>
      </c>
      <c r="HO423">
        <v>23.930440000000001</v>
      </c>
      <c r="HP423">
        <v>4.9196820000000002E-2</v>
      </c>
      <c r="HQ423">
        <v>21.614039999999999</v>
      </c>
      <c r="HR423">
        <v>0.50276310000000002</v>
      </c>
      <c r="HS423">
        <v>23.973310000000001</v>
      </c>
      <c r="HT423" s="1">
        <v>4.4502630000000001E-2</v>
      </c>
      <c r="HU423">
        <v>19.72448</v>
      </c>
      <c r="HV423">
        <v>0.4973052</v>
      </c>
      <c r="HW423">
        <v>24.450369999999999</v>
      </c>
      <c r="HX423" s="1">
        <v>4.0493580000000001E-2</v>
      </c>
      <c r="HY423">
        <v>18.122409999999999</v>
      </c>
      <c r="HZ423">
        <v>0.49198579999999997</v>
      </c>
      <c r="IA423">
        <v>25.207830000000001</v>
      </c>
      <c r="IB423">
        <v>3.6787019999999997E-2</v>
      </c>
      <c r="IC423">
        <v>16.627700000000001</v>
      </c>
      <c r="ID423">
        <v>0.48663430000000002</v>
      </c>
      <c r="IE423">
        <v>26.09029</v>
      </c>
      <c r="IF423" s="1">
        <v>3.3342469999999999E-2</v>
      </c>
      <c r="IG423">
        <v>15.227270000000001</v>
      </c>
      <c r="IH423">
        <v>0.48132960000000002</v>
      </c>
      <c r="II423">
        <v>26.529029999999999</v>
      </c>
      <c r="IJ423" s="1">
        <v>3.016578E-2</v>
      </c>
      <c r="IK423">
        <v>13.92257</v>
      </c>
      <c r="IL423">
        <v>0.47614459999999997</v>
      </c>
      <c r="IM423">
        <v>26.409669999999998</v>
      </c>
      <c r="IN423" s="1">
        <v>2.7220330000000001E-2</v>
      </c>
      <c r="IO423">
        <v>12.69828</v>
      </c>
      <c r="IP423">
        <v>0.47132600000000002</v>
      </c>
      <c r="IQ423">
        <v>25.791029999999999</v>
      </c>
      <c r="IR423" s="1">
        <v>2.4498820000000001E-2</v>
      </c>
      <c r="IS423">
        <v>11.545450000000001</v>
      </c>
      <c r="IT423">
        <v>0.46676590000000001</v>
      </c>
      <c r="IU423">
        <v>24.991630000000001</v>
      </c>
      <c r="IV423" s="1">
        <v>2.2018900000000001E-2</v>
      </c>
      <c r="IW423">
        <v>10.476900000000001</v>
      </c>
      <c r="IX423">
        <v>0.46282640000000003</v>
      </c>
      <c r="IY423">
        <v>24.594069999999999</v>
      </c>
      <c r="IZ423" s="1">
        <v>1.982103E-2</v>
      </c>
      <c r="JA423">
        <v>9.5076070000000001</v>
      </c>
      <c r="JB423">
        <v>0.45929629999999999</v>
      </c>
      <c r="JC423">
        <v>24.42107</v>
      </c>
      <c r="JD423">
        <v>1.7862429999999999E-2</v>
      </c>
      <c r="JE423">
        <v>8.6320569999999996</v>
      </c>
      <c r="JF423">
        <v>0.45602039999999999</v>
      </c>
      <c r="JG423">
        <v>24.688140000000001</v>
      </c>
      <c r="JH423" s="1">
        <v>1.6097420000000001E-2</v>
      </c>
      <c r="JI423">
        <v>7.8333890000000004</v>
      </c>
      <c r="JJ423">
        <v>0.45291350000000002</v>
      </c>
      <c r="JK423">
        <v>24.926659999999998</v>
      </c>
      <c r="JL423" s="1">
        <v>1.452695E-2</v>
      </c>
      <c r="JM423">
        <v>7.1161890000000003</v>
      </c>
      <c r="JN423">
        <v>0.44992110000000002</v>
      </c>
      <c r="JO423">
        <v>25.080950000000001</v>
      </c>
      <c r="JP423" s="1">
        <v>1.312109E-2</v>
      </c>
      <c r="JQ423">
        <v>6.4694229999999999</v>
      </c>
      <c r="JR423">
        <v>0.4469668</v>
      </c>
      <c r="JS423">
        <v>25.110949999999999</v>
      </c>
      <c r="JT423" s="1">
        <v>1.185832E-2</v>
      </c>
      <c r="JU423">
        <v>5.8849239999999998</v>
      </c>
      <c r="JV423">
        <v>0.44383800000000001</v>
      </c>
      <c r="JW423">
        <v>25.026209999999999</v>
      </c>
      <c r="JX423" s="1">
        <v>1.0706769999999999E-2</v>
      </c>
      <c r="JY423">
        <v>5.3501640000000004</v>
      </c>
      <c r="JZ423">
        <v>0.44092520000000002</v>
      </c>
      <c r="KA423">
        <v>24.904350000000001</v>
      </c>
      <c r="KB423" s="1">
        <v>9.6341640000000006E-3</v>
      </c>
      <c r="KC423">
        <v>4.8469230000000003</v>
      </c>
      <c r="KD423">
        <v>0.43796289999999999</v>
      </c>
      <c r="KE423">
        <v>25.235240000000001</v>
      </c>
      <c r="KF423" s="1">
        <v>8.6176529999999994E-3</v>
      </c>
      <c r="KG423">
        <v>4.3657940000000002</v>
      </c>
      <c r="KH423">
        <v>0.43499100000000002</v>
      </c>
      <c r="KI423">
        <v>25.484529999999999</v>
      </c>
      <c r="KJ423" s="1">
        <v>7.6596629999999997E-3</v>
      </c>
      <c r="KK423">
        <v>3.909278</v>
      </c>
      <c r="KL423">
        <v>0.43216110000000002</v>
      </c>
      <c r="KM423">
        <v>25.934729999999998</v>
      </c>
      <c r="KN423" s="1">
        <v>6.7589700000000004E-3</v>
      </c>
      <c r="KO423">
        <v>3.4756369999999999</v>
      </c>
      <c r="KP423">
        <v>0.42956339999999998</v>
      </c>
      <c r="KQ423">
        <v>26.33409</v>
      </c>
      <c r="KR423" s="1">
        <v>5.8888430000000004E-3</v>
      </c>
      <c r="KS423">
        <v>3.050087</v>
      </c>
      <c r="KT423">
        <v>0.42696489999999998</v>
      </c>
      <c r="KU423">
        <v>26.491299999999999</v>
      </c>
      <c r="KV423" s="1">
        <v>5.0436980000000001E-3</v>
      </c>
      <c r="KW423">
        <v>2.6318640000000002</v>
      </c>
      <c r="KX423">
        <v>0.42472199999999999</v>
      </c>
      <c r="KY423">
        <v>26.36018</v>
      </c>
      <c r="KZ423" s="1">
        <v>4.2299870000000002E-3</v>
      </c>
      <c r="LA423">
        <v>2.2225830000000002</v>
      </c>
      <c r="LB423">
        <v>0.4227786</v>
      </c>
      <c r="LC423">
        <v>26.029299999999999</v>
      </c>
      <c r="LD423" s="1">
        <v>3.4625509999999999E-3</v>
      </c>
      <c r="LE423">
        <v>1.830749</v>
      </c>
      <c r="LF423">
        <v>0.42082829999999999</v>
      </c>
      <c r="LG423">
        <v>25.810580000000002</v>
      </c>
      <c r="LH423" s="1">
        <v>2.781763E-3</v>
      </c>
      <c r="LI423">
        <v>1.4792000000000001</v>
      </c>
      <c r="LJ423">
        <v>0.41880479999999998</v>
      </c>
      <c r="LK423">
        <v>26.239180000000001</v>
      </c>
      <c r="LL423" s="1">
        <v>2.215042E-3</v>
      </c>
      <c r="LM423">
        <v>1.1842239999999999</v>
      </c>
      <c r="LN423">
        <v>0.41749960000000003</v>
      </c>
      <c r="LO423">
        <v>26.756799999999998</v>
      </c>
      <c r="LP423" s="1">
        <v>1.7715949999999999E-3</v>
      </c>
      <c r="LQ423">
        <v>0.94994060000000002</v>
      </c>
      <c r="LR423">
        <v>0.41687220000000003</v>
      </c>
      <c r="LS423">
        <v>27.412330000000001</v>
      </c>
      <c r="LT423" s="1">
        <v>1.441438E-3</v>
      </c>
      <c r="LU423">
        <v>0.77335310000000002</v>
      </c>
      <c r="LV423">
        <v>0.41631089999999998</v>
      </c>
      <c r="LW423">
        <v>28.112269999999999</v>
      </c>
      <c r="LX423" s="1">
        <v>1.206384E-3</v>
      </c>
      <c r="LY423">
        <v>0.6472116</v>
      </c>
      <c r="LZ423">
        <v>0.41574280000000002</v>
      </c>
      <c r="MA423">
        <v>28.30817</v>
      </c>
      <c r="MB423" s="1">
        <v>1.043951E-3</v>
      </c>
      <c r="MC423">
        <v>0.55999710000000003</v>
      </c>
      <c r="MD423">
        <v>0.415132</v>
      </c>
      <c r="ME423">
        <v>27.978639999999999</v>
      </c>
      <c r="MF423" s="1">
        <v>9.3221340000000001E-4</v>
      </c>
      <c r="MG423">
        <v>0.50011649999999996</v>
      </c>
      <c r="MH423">
        <v>0.41449320000000001</v>
      </c>
      <c r="MI423">
        <v>27.45485</v>
      </c>
      <c r="MJ423" s="1">
        <v>8.5311670000000003E-4</v>
      </c>
      <c r="MK423">
        <v>0.45799060000000003</v>
      </c>
      <c r="ML423">
        <v>0.41387469999999998</v>
      </c>
      <c r="MM423">
        <v>27.004629999999999</v>
      </c>
      <c r="MN423" s="1">
        <v>7.9439500000000004E-4</v>
      </c>
      <c r="MO423">
        <v>0.42690810000000001</v>
      </c>
      <c r="MP423">
        <v>0.41319640000000002</v>
      </c>
      <c r="MQ423">
        <v>27.184950000000001</v>
      </c>
      <c r="MR423" s="1">
        <v>7.4769929999999999E-4</v>
      </c>
      <c r="MS423">
        <v>0.4023988</v>
      </c>
      <c r="MT423">
        <v>0.41240090000000001</v>
      </c>
      <c r="MU423">
        <v>27.703040000000001</v>
      </c>
      <c r="MV423" s="1">
        <v>7.0845779999999996E-4</v>
      </c>
      <c r="MW423">
        <v>0.38193840000000001</v>
      </c>
      <c r="MX423">
        <v>0.41168700000000003</v>
      </c>
      <c r="MY423">
        <v>28.402799999999999</v>
      </c>
      <c r="MZ423">
        <v>6.7399090000000005E-4</v>
      </c>
      <c r="NA423">
        <v>0.36403770000000002</v>
      </c>
      <c r="NB423">
        <v>0.4109083</v>
      </c>
      <c r="NC423">
        <v>29.01511</v>
      </c>
      <c r="ND423" s="1">
        <v>6.4252609999999996E-4</v>
      </c>
      <c r="NE423">
        <v>0.34773769999999998</v>
      </c>
      <c r="NF423">
        <v>0.41016780000000003</v>
      </c>
      <c r="NG423">
        <v>28.966390000000001</v>
      </c>
      <c r="NH423" s="1">
        <v>6.1341599999999998E-4</v>
      </c>
      <c r="NI423">
        <v>0.33263320000000002</v>
      </c>
      <c r="NJ423">
        <v>0.40937089999999998</v>
      </c>
      <c r="NK423">
        <v>28.506260000000001</v>
      </c>
      <c r="NL423" s="1">
        <v>5.8618560000000001E-4</v>
      </c>
      <c r="NM423">
        <v>0.3185209</v>
      </c>
      <c r="NN423">
        <v>0.40853129999999999</v>
      </c>
      <c r="NO423">
        <v>27.86881</v>
      </c>
      <c r="NP423" s="1">
        <v>5.6067430000000004E-4</v>
      </c>
      <c r="NQ423">
        <v>0.3053111</v>
      </c>
      <c r="NR423">
        <v>0.40763189999999999</v>
      </c>
      <c r="NS423">
        <v>27.237880000000001</v>
      </c>
      <c r="NT423" s="1">
        <v>5.3647060000000003E-4</v>
      </c>
      <c r="NU423">
        <v>0.29283340000000002</v>
      </c>
      <c r="NV423">
        <v>0.4067095</v>
      </c>
      <c r="NW423">
        <v>26.916119999999999</v>
      </c>
      <c r="NX423" s="1">
        <v>5.1346750000000004E-4</v>
      </c>
      <c r="NY423">
        <v>0.28095530000000002</v>
      </c>
      <c r="NZ423">
        <v>0.40574700000000002</v>
      </c>
      <c r="OA423">
        <v>27.103390000000001</v>
      </c>
      <c r="OB423" s="1">
        <v>4.9141910000000003E-4</v>
      </c>
      <c r="OC423">
        <v>0.26958779999999999</v>
      </c>
      <c r="OD423">
        <v>0.4047269</v>
      </c>
      <c r="OE423">
        <v>27.27027</v>
      </c>
      <c r="OF423" s="1">
        <v>4.7060260000000002E-4</v>
      </c>
      <c r="OG423">
        <v>0.25884639999999998</v>
      </c>
      <c r="OH423">
        <v>0.40362749999999997</v>
      </c>
      <c r="OI423">
        <v>27.48968</v>
      </c>
      <c r="OJ423" s="1">
        <v>4.5108159999999997E-4</v>
      </c>
      <c r="OK423">
        <v>0.24880140000000001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0.71196479999999995</v>
      </c>
      <c r="G424">
        <v>28.460280000000001</v>
      </c>
      <c r="H424">
        <v>0</v>
      </c>
      <c r="I424">
        <v>0</v>
      </c>
      <c r="J424">
        <v>0.71509979999999995</v>
      </c>
      <c r="K424">
        <v>28.72861</v>
      </c>
      <c r="L424">
        <v>0</v>
      </c>
      <c r="M424">
        <v>0</v>
      </c>
      <c r="N424">
        <v>0.71845999999999999</v>
      </c>
      <c r="O424">
        <v>29.21679</v>
      </c>
      <c r="P424">
        <v>0</v>
      </c>
      <c r="Q424">
        <v>0</v>
      </c>
      <c r="R424">
        <v>0.72205509999999995</v>
      </c>
      <c r="S424">
        <v>29.332529999999998</v>
      </c>
      <c r="T424">
        <v>0</v>
      </c>
      <c r="U424">
        <v>0</v>
      </c>
      <c r="V424">
        <v>0.72590600000000005</v>
      </c>
      <c r="W424">
        <v>29.242529999999999</v>
      </c>
      <c r="X424">
        <v>0</v>
      </c>
      <c r="Y424">
        <v>0</v>
      </c>
      <c r="Z424">
        <v>0.73015980000000003</v>
      </c>
      <c r="AA424">
        <v>28.921250000000001</v>
      </c>
      <c r="AB424">
        <v>0</v>
      </c>
      <c r="AC424">
        <v>0</v>
      </c>
      <c r="AD424">
        <v>0.73465409999999998</v>
      </c>
      <c r="AE424">
        <v>28.405909999999999</v>
      </c>
      <c r="AF424">
        <v>0</v>
      </c>
      <c r="AG424">
        <v>0</v>
      </c>
      <c r="AH424">
        <v>0.73918280000000003</v>
      </c>
      <c r="AI424">
        <v>27.929259999999999</v>
      </c>
      <c r="AJ424">
        <v>0</v>
      </c>
      <c r="AK424">
        <v>0</v>
      </c>
      <c r="AL424">
        <v>0.74393750000000003</v>
      </c>
      <c r="AM424">
        <v>27.815349999999999</v>
      </c>
      <c r="AN424">
        <v>0</v>
      </c>
      <c r="AO424">
        <v>0</v>
      </c>
      <c r="AP424">
        <v>0.74873679999999998</v>
      </c>
      <c r="AQ424">
        <v>27.754470000000001</v>
      </c>
      <c r="AR424">
        <v>0</v>
      </c>
      <c r="AS424">
        <v>0</v>
      </c>
      <c r="AT424">
        <v>0.75343879999999996</v>
      </c>
      <c r="AU424">
        <v>27.787269999999999</v>
      </c>
      <c r="AV424">
        <v>0</v>
      </c>
      <c r="AW424">
        <v>0</v>
      </c>
      <c r="AX424">
        <v>0.75794399999999995</v>
      </c>
      <c r="AY424">
        <v>27.70787</v>
      </c>
      <c r="AZ424">
        <v>0</v>
      </c>
      <c r="BA424">
        <v>0</v>
      </c>
      <c r="BB424">
        <v>0.76215699999999997</v>
      </c>
      <c r="BC424">
        <v>27.455729999999999</v>
      </c>
      <c r="BD424">
        <v>0</v>
      </c>
      <c r="BE424">
        <v>0</v>
      </c>
      <c r="BF424">
        <v>0.76635129999999996</v>
      </c>
      <c r="BG424">
        <v>27.013159999999999</v>
      </c>
      <c r="BH424">
        <v>0</v>
      </c>
      <c r="BI424">
        <v>0</v>
      </c>
      <c r="BJ424">
        <v>0.77016779999999996</v>
      </c>
      <c r="BK424">
        <v>26.63719</v>
      </c>
      <c r="BL424">
        <v>0</v>
      </c>
      <c r="BM424">
        <v>0</v>
      </c>
      <c r="BN424">
        <v>0.77336050000000001</v>
      </c>
      <c r="BO424">
        <v>26.50526</v>
      </c>
      <c r="BP424">
        <v>0</v>
      </c>
      <c r="BQ424">
        <v>0</v>
      </c>
      <c r="BR424">
        <v>0.77615820000000002</v>
      </c>
      <c r="BS424">
        <v>26.622119999999999</v>
      </c>
      <c r="BT424">
        <v>0</v>
      </c>
      <c r="BU424">
        <v>0</v>
      </c>
      <c r="BV424">
        <v>0.77826709999999999</v>
      </c>
      <c r="BW424">
        <v>26.976140000000001</v>
      </c>
      <c r="BX424">
        <v>0</v>
      </c>
      <c r="BY424">
        <v>0</v>
      </c>
      <c r="BZ424">
        <v>0.77972560000000002</v>
      </c>
      <c r="CA424">
        <v>27.357309999999998</v>
      </c>
      <c r="CB424">
        <v>0</v>
      </c>
      <c r="CC424">
        <v>0</v>
      </c>
      <c r="CD424">
        <v>0.78049840000000004</v>
      </c>
      <c r="CE424">
        <v>27.353850000000001</v>
      </c>
      <c r="CF424">
        <v>0</v>
      </c>
      <c r="CG424">
        <v>0</v>
      </c>
      <c r="CH424">
        <v>0.7806208</v>
      </c>
      <c r="CI424">
        <v>27.03173</v>
      </c>
      <c r="CJ424">
        <v>0</v>
      </c>
      <c r="CK424">
        <v>0</v>
      </c>
      <c r="CL424">
        <v>0.78008109999999997</v>
      </c>
      <c r="CM424">
        <v>26.463139999999999</v>
      </c>
      <c r="CN424">
        <v>5.5860100000000003E-34</v>
      </c>
      <c r="CO424">
        <v>5.0615470000000002E-32</v>
      </c>
      <c r="CP424">
        <v>0.77901229999999999</v>
      </c>
      <c r="CQ424">
        <v>25.844259999999998</v>
      </c>
      <c r="CR424">
        <v>3.7548959999999999E-28</v>
      </c>
      <c r="CS424">
        <v>3.434235E-26</v>
      </c>
      <c r="CT424">
        <v>0.77733669999999999</v>
      </c>
      <c r="CU424">
        <v>25.53116</v>
      </c>
      <c r="CV424" s="1">
        <v>1.060557E-21</v>
      </c>
      <c r="CW424" s="1">
        <v>9.7593630000000001E-20</v>
      </c>
      <c r="CX424">
        <v>0.77516949999999996</v>
      </c>
      <c r="CY424">
        <v>25.524229999999999</v>
      </c>
      <c r="CZ424" s="1">
        <v>4.0594929999999997E-17</v>
      </c>
      <c r="DA424" s="1">
        <v>3.8023429999999996E-15</v>
      </c>
      <c r="DB424">
        <v>0.77251539999999996</v>
      </c>
      <c r="DC424">
        <v>25.66545</v>
      </c>
      <c r="DD424" s="1">
        <v>1.439004E-13</v>
      </c>
      <c r="DE424" s="1">
        <v>1.369551E-11</v>
      </c>
      <c r="DF424">
        <v>0.76940260000000005</v>
      </c>
      <c r="DG424">
        <v>25.883369999999999</v>
      </c>
      <c r="DH424" s="1">
        <v>9.9193370000000002E-11</v>
      </c>
      <c r="DI424" s="1">
        <v>9.5840879999999999E-9</v>
      </c>
      <c r="DJ424">
        <v>0.76600469999999998</v>
      </c>
      <c r="DK424">
        <v>25.768339999999998</v>
      </c>
      <c r="DL424" s="1">
        <v>2.1619680000000002E-8</v>
      </c>
      <c r="DM424" s="1">
        <v>2.114244E-6</v>
      </c>
      <c r="DN424">
        <v>0.76217259999999998</v>
      </c>
      <c r="DO424">
        <v>25.45721</v>
      </c>
      <c r="DP424" s="1">
        <v>1.9373859999999999E-6</v>
      </c>
      <c r="DQ424" s="1">
        <v>1.9137099999999999E-4</v>
      </c>
      <c r="DR424">
        <v>0.75819199999999998</v>
      </c>
      <c r="DS424">
        <v>24.90738</v>
      </c>
      <c r="DT424" s="1">
        <v>8.2624289999999994E-5</v>
      </c>
      <c r="DU424" s="1">
        <v>8.2479070000000005E-3</v>
      </c>
      <c r="DV424">
        <v>0.75439469999999997</v>
      </c>
      <c r="DW424">
        <v>24.20627</v>
      </c>
      <c r="DX424" s="1">
        <v>1.879931E-3</v>
      </c>
      <c r="DY424" s="1">
        <v>0.18936729999999999</v>
      </c>
      <c r="DZ424">
        <v>0.75028689999999998</v>
      </c>
      <c r="EA424">
        <v>23.7897</v>
      </c>
      <c r="EB424" s="1">
        <v>2.5031330000000001E-2</v>
      </c>
      <c r="EC424" s="1">
        <v>2.544556</v>
      </c>
      <c r="ED424">
        <v>0.74588410000000005</v>
      </c>
      <c r="EE424">
        <v>23.702490000000001</v>
      </c>
      <c r="EF424" s="1">
        <v>0.20824799999999999</v>
      </c>
      <c r="EG424" s="1">
        <v>21.35951</v>
      </c>
      <c r="EH424">
        <v>0.74117449999999996</v>
      </c>
      <c r="EI424">
        <v>23.8827</v>
      </c>
      <c r="EJ424" s="1">
        <v>1.143149</v>
      </c>
      <c r="EK424" s="1">
        <v>118.2542</v>
      </c>
      <c r="EL424">
        <v>0.7364581</v>
      </c>
      <c r="EM424">
        <v>24.091170000000002</v>
      </c>
      <c r="EN424" s="1">
        <v>4.3278509999999999</v>
      </c>
      <c r="EO424">
        <v>451.44439999999997</v>
      </c>
      <c r="EP424">
        <v>0.73145110000000002</v>
      </c>
      <c r="EQ424">
        <v>24.060420000000001</v>
      </c>
      <c r="ER424" s="1">
        <v>11.807510000000001</v>
      </c>
      <c r="ES424">
        <v>1241.576</v>
      </c>
      <c r="ET424">
        <v>0.72624279999999997</v>
      </c>
      <c r="EU424">
        <v>23.717359999999999</v>
      </c>
      <c r="EV424">
        <v>24.182659999999998</v>
      </c>
      <c r="EW424">
        <v>2563.837</v>
      </c>
      <c r="EX424">
        <v>0.72074459999999996</v>
      </c>
      <c r="EY424">
        <v>23.180289999999999</v>
      </c>
      <c r="EZ424">
        <v>38.48359</v>
      </c>
      <c r="FA424">
        <v>4112.3770000000004</v>
      </c>
      <c r="FB424">
        <v>0.71481689999999998</v>
      </c>
      <c r="FC424">
        <v>22.65146</v>
      </c>
      <c r="FD424">
        <v>49.087910000000001</v>
      </c>
      <c r="FE424">
        <v>5287.8209999999999</v>
      </c>
      <c r="FF424">
        <v>0.70871890000000004</v>
      </c>
      <c r="FG424">
        <v>22.681049999999999</v>
      </c>
      <c r="FH424">
        <v>51.68824</v>
      </c>
      <c r="FI424">
        <v>5610.085</v>
      </c>
      <c r="FJ424">
        <v>0.70234110000000005</v>
      </c>
      <c r="FK424">
        <v>22.895050000000001</v>
      </c>
      <c r="FL424">
        <v>45.912080000000003</v>
      </c>
      <c r="FM424">
        <v>5025.83</v>
      </c>
      <c r="FN424">
        <v>0.69570580000000004</v>
      </c>
      <c r="FO424">
        <v>23.318709999999999</v>
      </c>
      <c r="FP424">
        <v>35.215049999999998</v>
      </c>
      <c r="FQ424">
        <v>3886.614</v>
      </c>
      <c r="FR424">
        <v>0.68887659999999995</v>
      </c>
      <c r="FS424">
        <v>23.638249999999999</v>
      </c>
      <c r="FT424">
        <v>23.746040000000001</v>
      </c>
      <c r="FU424">
        <v>2642.3879999999999</v>
      </c>
      <c r="FV424">
        <v>0.68202799999999997</v>
      </c>
      <c r="FW424">
        <v>23.65138</v>
      </c>
      <c r="FX424">
        <v>14.28346</v>
      </c>
      <c r="FY424">
        <v>1602.37</v>
      </c>
      <c r="FZ424">
        <v>0.67517570000000005</v>
      </c>
      <c r="GA424">
        <v>23.272349999999999</v>
      </c>
      <c r="GB424">
        <v>7.7807849999999998</v>
      </c>
      <c r="GC424">
        <v>879.84339999999997</v>
      </c>
      <c r="GD424">
        <v>0.66828489999999996</v>
      </c>
      <c r="GE424">
        <v>22.713290000000001</v>
      </c>
      <c r="GF424">
        <v>3.9233850000000001</v>
      </c>
      <c r="GG424">
        <v>447.09399999999999</v>
      </c>
      <c r="GH424">
        <v>0.66128779999999998</v>
      </c>
      <c r="GI424">
        <v>22.255939999999999</v>
      </c>
      <c r="GJ424">
        <v>1.8693</v>
      </c>
      <c r="GK424">
        <v>214.61410000000001</v>
      </c>
      <c r="GL424">
        <v>0.65433459999999999</v>
      </c>
      <c r="GM424">
        <v>22.402550000000002</v>
      </c>
      <c r="GN424">
        <v>0.86379620000000001</v>
      </c>
      <c r="GO424">
        <v>99.833849999999998</v>
      </c>
      <c r="GP424">
        <v>0.64779350000000002</v>
      </c>
      <c r="GQ424">
        <v>22.855129999999999</v>
      </c>
      <c r="GR424">
        <v>0.40299249999999998</v>
      </c>
      <c r="GS424">
        <v>46.832239999999999</v>
      </c>
      <c r="GT424">
        <v>0.6412696</v>
      </c>
      <c r="GU424">
        <v>23.54448</v>
      </c>
      <c r="GV424">
        <v>0.2019254</v>
      </c>
      <c r="GW424">
        <v>23.55715</v>
      </c>
      <c r="GX424">
        <v>0.6348338</v>
      </c>
      <c r="GY424">
        <v>24.306039999999999</v>
      </c>
      <c r="GZ424">
        <v>0.1170204</v>
      </c>
      <c r="HA424">
        <v>13.68821</v>
      </c>
      <c r="HB424">
        <v>0.62849129999999997</v>
      </c>
      <c r="HC424">
        <v>24.757650000000002</v>
      </c>
      <c r="HD424">
        <v>8.1117670000000003E-2</v>
      </c>
      <c r="HE424">
        <v>9.5195249999999998</v>
      </c>
      <c r="HF424">
        <v>0.62197069999999999</v>
      </c>
      <c r="HG424">
        <v>24.748539999999998</v>
      </c>
      <c r="HH424">
        <v>6.4757200000000001E-2</v>
      </c>
      <c r="HI424">
        <v>7.6377829999999998</v>
      </c>
      <c r="HJ424">
        <v>0.61554770000000003</v>
      </c>
      <c r="HK424">
        <v>24.415520000000001</v>
      </c>
      <c r="HL424">
        <v>5.5864490000000003E-2</v>
      </c>
      <c r="HM424">
        <v>6.6321719999999997</v>
      </c>
      <c r="HN424">
        <v>0.60927169999999997</v>
      </c>
      <c r="HO424">
        <v>23.894110000000001</v>
      </c>
      <c r="HP424">
        <v>4.9682799999999999E-2</v>
      </c>
      <c r="HQ424">
        <v>5.9421879999999998</v>
      </c>
      <c r="HR424">
        <v>0.60270290000000004</v>
      </c>
      <c r="HS424">
        <v>23.900490000000001</v>
      </c>
      <c r="HT424" s="1">
        <v>4.4863100000000003E-2</v>
      </c>
      <c r="HU424">
        <v>5.411232</v>
      </c>
      <c r="HV424">
        <v>0.59625779999999995</v>
      </c>
      <c r="HW424">
        <v>24.342939999999999</v>
      </c>
      <c r="HX424" s="1">
        <v>4.081912E-2</v>
      </c>
      <c r="HY424">
        <v>4.967301</v>
      </c>
      <c r="HZ424">
        <v>0.59002220000000005</v>
      </c>
      <c r="IA424">
        <v>25.07114</v>
      </c>
      <c r="IB424" s="1">
        <v>3.7094229999999999E-2</v>
      </c>
      <c r="IC424">
        <v>4.554678</v>
      </c>
      <c r="ID424">
        <v>0.58370999999999995</v>
      </c>
      <c r="IE424">
        <v>25.938669999999998</v>
      </c>
      <c r="IF424" s="1">
        <v>3.3631429999999997E-2</v>
      </c>
      <c r="IG424">
        <v>4.1683899999999996</v>
      </c>
      <c r="IH424">
        <v>0.57744649999999997</v>
      </c>
      <c r="II424">
        <v>26.389469999999999</v>
      </c>
      <c r="IJ424" s="1">
        <v>3.0439000000000001E-2</v>
      </c>
      <c r="IK424">
        <v>3.8093180000000002</v>
      </c>
      <c r="IL424">
        <v>0.57128970000000001</v>
      </c>
      <c r="IM424">
        <v>26.312090000000001</v>
      </c>
      <c r="IN424" s="1">
        <v>2.7485450000000002E-2</v>
      </c>
      <c r="IO424">
        <v>3.4735670000000001</v>
      </c>
      <c r="IP424">
        <v>0.56555889999999998</v>
      </c>
      <c r="IQ424">
        <v>25.758769999999998</v>
      </c>
      <c r="IR424" s="1">
        <v>2.47525E-2</v>
      </c>
      <c r="IS424">
        <v>3.1578020000000002</v>
      </c>
      <c r="IT424">
        <v>0.56014050000000004</v>
      </c>
      <c r="IU424">
        <v>24.978470000000002</v>
      </c>
      <c r="IV424" s="1">
        <v>2.2258699999999999E-2</v>
      </c>
      <c r="IW424">
        <v>2.8652410000000001</v>
      </c>
      <c r="IX424">
        <v>0.55561130000000003</v>
      </c>
      <c r="IY424">
        <v>24.562349999999999</v>
      </c>
      <c r="IZ424" s="1">
        <v>2.002661E-2</v>
      </c>
      <c r="JA424">
        <v>2.596422</v>
      </c>
      <c r="JB424">
        <v>0.55154559999999997</v>
      </c>
      <c r="JC424">
        <v>24.316800000000001</v>
      </c>
      <c r="JD424" s="1">
        <v>1.8041720000000001E-2</v>
      </c>
      <c r="JE424">
        <v>2.354222</v>
      </c>
      <c r="JF424">
        <v>0.54780530000000005</v>
      </c>
      <c r="JG424">
        <v>24.539390000000001</v>
      </c>
      <c r="JH424">
        <v>1.625648E-2</v>
      </c>
      <c r="JI424">
        <v>2.1337959999999998</v>
      </c>
      <c r="JJ424">
        <v>0.54424099999999997</v>
      </c>
      <c r="JK424">
        <v>24.7562</v>
      </c>
      <c r="JL424" s="1">
        <v>1.466693E-2</v>
      </c>
      <c r="JM424">
        <v>1.9360219999999999</v>
      </c>
      <c r="JN424">
        <v>0.54081080000000004</v>
      </c>
      <c r="JO424">
        <v>24.913740000000001</v>
      </c>
      <c r="JP424" s="1">
        <v>1.324523E-2</v>
      </c>
      <c r="JQ424">
        <v>1.757978</v>
      </c>
      <c r="JR424">
        <v>0.53743110000000005</v>
      </c>
      <c r="JS424">
        <v>24.960940000000001</v>
      </c>
      <c r="JT424" s="1">
        <v>1.197104E-2</v>
      </c>
      <c r="JU424">
        <v>1.5975029999999999</v>
      </c>
      <c r="JV424">
        <v>0.53382830000000003</v>
      </c>
      <c r="JW424">
        <v>24.87049</v>
      </c>
      <c r="JX424" s="1">
        <v>1.08092E-2</v>
      </c>
      <c r="JY424">
        <v>1.450936</v>
      </c>
      <c r="JZ424">
        <v>0.53045620000000004</v>
      </c>
      <c r="KA424">
        <v>24.75142</v>
      </c>
      <c r="KB424" s="1">
        <v>9.7367129999999993E-3</v>
      </c>
      <c r="KC424">
        <v>1.3143370000000001</v>
      </c>
      <c r="KD424">
        <v>0.52704949999999995</v>
      </c>
      <c r="KE424">
        <v>25.068930000000002</v>
      </c>
      <c r="KF424" s="1">
        <v>8.7184600000000008E-3</v>
      </c>
      <c r="KG424">
        <v>1.183786</v>
      </c>
      <c r="KH424">
        <v>0.52309729999999999</v>
      </c>
      <c r="KI424">
        <v>25.292349999999999</v>
      </c>
      <c r="KJ424" s="1">
        <v>7.7558940000000002E-3</v>
      </c>
      <c r="KK424">
        <v>1.0602339999999999</v>
      </c>
      <c r="KL424">
        <v>0.51925160000000004</v>
      </c>
      <c r="KM424">
        <v>25.71988</v>
      </c>
      <c r="KN424" s="1">
        <v>6.8558339999999999E-3</v>
      </c>
      <c r="KO424">
        <v>0.94343960000000004</v>
      </c>
      <c r="KP424">
        <v>0.51572560000000001</v>
      </c>
      <c r="KQ424">
        <v>26.13513</v>
      </c>
      <c r="KR424" s="1">
        <v>5.9883319999999999E-3</v>
      </c>
      <c r="KS424">
        <v>0.82924419999999999</v>
      </c>
      <c r="KT424">
        <v>0.51220489999999996</v>
      </c>
      <c r="KU424">
        <v>26.291029999999999</v>
      </c>
      <c r="KV424" s="1">
        <v>5.1439240000000002E-3</v>
      </c>
      <c r="KW424">
        <v>0.71687500000000004</v>
      </c>
      <c r="KX424">
        <v>0.50912369999999996</v>
      </c>
      <c r="KY424">
        <v>26.199629999999999</v>
      </c>
      <c r="KZ424" s="1">
        <v>4.3314629999999998E-3</v>
      </c>
      <c r="LA424">
        <v>0.60717940000000004</v>
      </c>
      <c r="LB424">
        <v>0.50643819999999995</v>
      </c>
      <c r="LC424">
        <v>25.940719999999999</v>
      </c>
      <c r="LD424" s="1">
        <v>3.561856E-3</v>
      </c>
      <c r="LE424">
        <v>0.50203160000000002</v>
      </c>
      <c r="LF424">
        <v>0.50375239999999999</v>
      </c>
      <c r="LG424">
        <v>25.710249999999998</v>
      </c>
      <c r="LH424" s="1">
        <v>2.8707229999999999E-3</v>
      </c>
      <c r="LI424">
        <v>0.40682390000000002</v>
      </c>
      <c r="LJ424">
        <v>0.50098469999999995</v>
      </c>
      <c r="LK424">
        <v>26.147659999999998</v>
      </c>
      <c r="LL424" s="1">
        <v>2.2891109999999999E-3</v>
      </c>
      <c r="LM424">
        <v>0.32615810000000001</v>
      </c>
      <c r="LN424">
        <v>0.49921549999999998</v>
      </c>
      <c r="LO424">
        <v>26.617370000000001</v>
      </c>
      <c r="LP424" s="1">
        <v>1.828805E-3</v>
      </c>
      <c r="LQ424">
        <v>0.26125540000000003</v>
      </c>
      <c r="LR424">
        <v>0.49818440000000003</v>
      </c>
      <c r="LS424">
        <v>27.254750000000001</v>
      </c>
      <c r="LT424" s="1">
        <v>1.4831790000000001E-3</v>
      </c>
      <c r="LU424">
        <v>0.2120399</v>
      </c>
      <c r="LV424">
        <v>0.49723659999999997</v>
      </c>
      <c r="LW424">
        <v>27.971240000000002</v>
      </c>
      <c r="LX424" s="1">
        <v>1.2351350000000001E-3</v>
      </c>
      <c r="LY424">
        <v>0.17661750000000001</v>
      </c>
      <c r="LZ424">
        <v>0.49627199999999999</v>
      </c>
      <c r="MA424">
        <v>28.214020000000001</v>
      </c>
      <c r="MB424" s="1">
        <v>1.063149E-3</v>
      </c>
      <c r="MC424">
        <v>0.15205750000000001</v>
      </c>
      <c r="MD424">
        <v>0.49525269999999999</v>
      </c>
      <c r="ME424">
        <v>27.916820000000001</v>
      </c>
      <c r="MF424" s="1">
        <v>9.4489110000000004E-4</v>
      </c>
      <c r="MG424">
        <v>0.1351889</v>
      </c>
      <c r="MH424">
        <v>0.49421359999999998</v>
      </c>
      <c r="MI424">
        <v>27.414549999999998</v>
      </c>
      <c r="MJ424" s="1">
        <v>8.6167329999999997E-4</v>
      </c>
      <c r="MK424">
        <v>0.1233725</v>
      </c>
      <c r="ML424">
        <v>0.49318190000000001</v>
      </c>
      <c r="MM424">
        <v>26.975560000000002</v>
      </c>
      <c r="MN424" s="1">
        <v>8.0043870000000002E-4</v>
      </c>
      <c r="MO424">
        <v>0.11471430000000001</v>
      </c>
      <c r="MP424">
        <v>0.49212220000000001</v>
      </c>
      <c r="MQ424">
        <v>27.12115</v>
      </c>
      <c r="MR424" s="1">
        <v>7.5236279999999997E-4</v>
      </c>
      <c r="MS424">
        <v>0.1079555</v>
      </c>
      <c r="MT424">
        <v>0.49090830000000002</v>
      </c>
      <c r="MU424">
        <v>27.575530000000001</v>
      </c>
      <c r="MV424" s="1">
        <v>7.1216650000000003E-4</v>
      </c>
      <c r="MW424">
        <v>0.1023372</v>
      </c>
      <c r="MX424">
        <v>0.48978709999999998</v>
      </c>
      <c r="MY424">
        <v>28.2395</v>
      </c>
      <c r="MZ424" s="1">
        <v>6.7720849999999995E-4</v>
      </c>
      <c r="NA424">
        <v>9.7462279999999998E-2</v>
      </c>
      <c r="NB424">
        <v>0.48858079999999998</v>
      </c>
      <c r="NC424">
        <v>28.860949999999999</v>
      </c>
      <c r="ND424" s="1">
        <v>6.4535250000000003E-4</v>
      </c>
      <c r="NE424">
        <v>9.3032630000000005E-2</v>
      </c>
      <c r="NF424">
        <v>0.48744029999999999</v>
      </c>
      <c r="NG424">
        <v>28.893699999999999</v>
      </c>
      <c r="NH424" s="1">
        <v>6.1603250000000003E-4</v>
      </c>
      <c r="NI424">
        <v>8.8946289999999997E-2</v>
      </c>
      <c r="NJ424">
        <v>0.48620459999999999</v>
      </c>
      <c r="NK424">
        <v>28.457159999999998</v>
      </c>
      <c r="NL424" s="1">
        <v>5.8855560000000003E-4</v>
      </c>
      <c r="NM424">
        <v>8.5122970000000006E-2</v>
      </c>
      <c r="NN424">
        <v>0.48495110000000002</v>
      </c>
      <c r="NO424">
        <v>27.837289999999999</v>
      </c>
      <c r="NP424" s="1">
        <v>5.628435E-4</v>
      </c>
      <c r="NQ424">
        <v>8.1546999999999994E-2</v>
      </c>
      <c r="NR424">
        <v>0.48360189999999997</v>
      </c>
      <c r="NS424">
        <v>27.20506</v>
      </c>
      <c r="NT424" s="1">
        <v>5.3849409999999996E-4</v>
      </c>
      <c r="NU424">
        <v>7.8176079999999995E-2</v>
      </c>
      <c r="NV424">
        <v>0.48223719999999998</v>
      </c>
      <c r="NW424">
        <v>26.865410000000001</v>
      </c>
      <c r="NX424" s="1">
        <v>5.1531910000000001E-4</v>
      </c>
      <c r="NY424">
        <v>7.4961449999999999E-2</v>
      </c>
      <c r="NZ424">
        <v>0.48081020000000002</v>
      </c>
      <c r="OA424">
        <v>26.992349999999998</v>
      </c>
      <c r="OB424" s="1">
        <v>4.9314189999999998E-4</v>
      </c>
      <c r="OC424">
        <v>7.1893239999999997E-2</v>
      </c>
      <c r="OD424">
        <v>0.47930050000000002</v>
      </c>
      <c r="OE424">
        <v>27.127870000000001</v>
      </c>
      <c r="OF424" s="1">
        <v>4.7207960000000002E-4</v>
      </c>
      <c r="OG424">
        <v>6.8978529999999996E-2</v>
      </c>
      <c r="OH424">
        <v>0.47773019999999999</v>
      </c>
      <c r="OI424">
        <v>27.350709999999999</v>
      </c>
      <c r="OJ424" s="1">
        <v>4.5246629999999999E-4</v>
      </c>
      <c r="OK424">
        <v>6.6264550000000005E-2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0.85014000000000001</v>
      </c>
      <c r="G425">
        <v>28.501010000000001</v>
      </c>
      <c r="H425">
        <v>0</v>
      </c>
      <c r="I425">
        <v>0</v>
      </c>
      <c r="J425">
        <v>0.85355349999999997</v>
      </c>
      <c r="K425">
        <v>28.751940000000001</v>
      </c>
      <c r="L425">
        <v>0</v>
      </c>
      <c r="M425">
        <v>0</v>
      </c>
      <c r="N425">
        <v>0.85724820000000002</v>
      </c>
      <c r="O425">
        <v>29.245339999999999</v>
      </c>
      <c r="P425">
        <v>0</v>
      </c>
      <c r="Q425">
        <v>0</v>
      </c>
      <c r="R425">
        <v>0.86121570000000003</v>
      </c>
      <c r="S425">
        <v>29.364979999999999</v>
      </c>
      <c r="T425">
        <v>0</v>
      </c>
      <c r="U425">
        <v>0</v>
      </c>
      <c r="V425">
        <v>0.86544509999999997</v>
      </c>
      <c r="W425">
        <v>29.295079999999999</v>
      </c>
      <c r="X425">
        <v>0</v>
      </c>
      <c r="Y425">
        <v>0</v>
      </c>
      <c r="Z425">
        <v>0.87010220000000005</v>
      </c>
      <c r="AA425">
        <v>28.989809999999999</v>
      </c>
      <c r="AB425">
        <v>0</v>
      </c>
      <c r="AC425">
        <v>0</v>
      </c>
      <c r="AD425">
        <v>0.87503989999999998</v>
      </c>
      <c r="AE425">
        <v>28.48395</v>
      </c>
      <c r="AF425">
        <v>0</v>
      </c>
      <c r="AG425">
        <v>0</v>
      </c>
      <c r="AH425">
        <v>0.88003030000000004</v>
      </c>
      <c r="AI425">
        <v>28.007960000000001</v>
      </c>
      <c r="AJ425">
        <v>0</v>
      </c>
      <c r="AK425">
        <v>0</v>
      </c>
      <c r="AL425">
        <v>0.88524860000000005</v>
      </c>
      <c r="AM425">
        <v>27.89723</v>
      </c>
      <c r="AN425">
        <v>0</v>
      </c>
      <c r="AO425">
        <v>0</v>
      </c>
      <c r="AP425">
        <v>0.89054549999999999</v>
      </c>
      <c r="AQ425">
        <v>27.81475</v>
      </c>
      <c r="AR425">
        <v>0</v>
      </c>
      <c r="AS425">
        <v>0</v>
      </c>
      <c r="AT425">
        <v>0.89569900000000002</v>
      </c>
      <c r="AU425">
        <v>27.855869999999999</v>
      </c>
      <c r="AV425">
        <v>0</v>
      </c>
      <c r="AW425">
        <v>0</v>
      </c>
      <c r="AX425">
        <v>0.90067680000000006</v>
      </c>
      <c r="AY425">
        <v>27.774750000000001</v>
      </c>
      <c r="AZ425">
        <v>0</v>
      </c>
      <c r="BA425">
        <v>0</v>
      </c>
      <c r="BB425">
        <v>0.90528390000000003</v>
      </c>
      <c r="BC425">
        <v>27.52797</v>
      </c>
      <c r="BD425">
        <v>0</v>
      </c>
      <c r="BE425">
        <v>0</v>
      </c>
      <c r="BF425">
        <v>0.90991699999999998</v>
      </c>
      <c r="BG425">
        <v>27.092210000000001</v>
      </c>
      <c r="BH425">
        <v>0</v>
      </c>
      <c r="BI425">
        <v>0</v>
      </c>
      <c r="BJ425">
        <v>0.91411109999999995</v>
      </c>
      <c r="BK425">
        <v>26.716100000000001</v>
      </c>
      <c r="BL425">
        <v>0</v>
      </c>
      <c r="BM425">
        <v>0</v>
      </c>
      <c r="BN425">
        <v>0.91766769999999998</v>
      </c>
      <c r="BO425">
        <v>26.578579999999999</v>
      </c>
      <c r="BP425">
        <v>0</v>
      </c>
      <c r="BQ425">
        <v>0</v>
      </c>
      <c r="BR425">
        <v>0.92074869999999998</v>
      </c>
      <c r="BS425">
        <v>26.68834</v>
      </c>
      <c r="BT425">
        <v>0</v>
      </c>
      <c r="BU425">
        <v>0</v>
      </c>
      <c r="BV425">
        <v>0.92311469999999995</v>
      </c>
      <c r="BW425">
        <v>27.020150000000001</v>
      </c>
      <c r="BX425">
        <v>0</v>
      </c>
      <c r="BY425">
        <v>0</v>
      </c>
      <c r="BZ425">
        <v>0.92477399999999998</v>
      </c>
      <c r="CA425">
        <v>27.388120000000001</v>
      </c>
      <c r="CB425">
        <v>0</v>
      </c>
      <c r="CC425">
        <v>0</v>
      </c>
      <c r="CD425">
        <v>0.9256759</v>
      </c>
      <c r="CE425">
        <v>27.376139999999999</v>
      </c>
      <c r="CF425">
        <v>0</v>
      </c>
      <c r="CG425">
        <v>0</v>
      </c>
      <c r="CH425">
        <v>0.92586109999999999</v>
      </c>
      <c r="CI425">
        <v>27.0594</v>
      </c>
      <c r="CJ425">
        <v>0</v>
      </c>
      <c r="CK425">
        <v>0</v>
      </c>
      <c r="CL425">
        <v>0.92534530000000004</v>
      </c>
      <c r="CM425">
        <v>26.494759999999999</v>
      </c>
      <c r="CN425">
        <v>3.7570449999999998E-34</v>
      </c>
      <c r="CO425">
        <v>2.7852970000000001E-32</v>
      </c>
      <c r="CP425">
        <v>0.92421160000000002</v>
      </c>
      <c r="CQ425">
        <v>25.875679999999999</v>
      </c>
      <c r="CR425">
        <v>2.4070799999999999E-28</v>
      </c>
      <c r="CS425">
        <v>1.741412E-26</v>
      </c>
      <c r="CT425">
        <v>0.92243620000000004</v>
      </c>
      <c r="CU425">
        <v>25.561409999999999</v>
      </c>
      <c r="CV425" s="1">
        <v>7.6464219999999996E-22</v>
      </c>
      <c r="CW425" s="1">
        <v>5.9712219999999999E-20</v>
      </c>
      <c r="CX425">
        <v>0.92012660000000002</v>
      </c>
      <c r="CY425">
        <v>25.538599999999999</v>
      </c>
      <c r="CZ425" s="1">
        <v>3.1131179999999997E-17</v>
      </c>
      <c r="DA425" s="1">
        <v>2.54481E-15</v>
      </c>
      <c r="DB425">
        <v>0.91728069999999995</v>
      </c>
      <c r="DC425">
        <v>25.65531</v>
      </c>
      <c r="DD425" s="1">
        <v>1.1554840000000001E-13</v>
      </c>
      <c r="DE425" s="1">
        <v>9.7600760000000007E-12</v>
      </c>
      <c r="DF425">
        <v>0.91392859999999998</v>
      </c>
      <c r="DG425">
        <v>25.863009999999999</v>
      </c>
      <c r="DH425" s="1">
        <v>8.2293429999999997E-11</v>
      </c>
      <c r="DI425" s="1">
        <v>7.1312839999999998E-9</v>
      </c>
      <c r="DJ425">
        <v>0.91021940000000001</v>
      </c>
      <c r="DK425">
        <v>25.734559999999998</v>
      </c>
      <c r="DL425" s="1">
        <v>1.840131E-8</v>
      </c>
      <c r="DM425" s="1">
        <v>1.6262880000000001E-6</v>
      </c>
      <c r="DN425">
        <v>0.90610780000000002</v>
      </c>
      <c r="DO425">
        <v>25.438569999999999</v>
      </c>
      <c r="DP425" s="1">
        <v>1.685376E-6</v>
      </c>
      <c r="DQ425" s="1">
        <v>1.5132700000000001E-4</v>
      </c>
      <c r="DR425">
        <v>0.90174659999999995</v>
      </c>
      <c r="DS425">
        <v>24.89838</v>
      </c>
      <c r="DT425" s="1">
        <v>7.3296529999999994E-5</v>
      </c>
      <c r="DU425" s="1">
        <v>6.6831219999999997E-3</v>
      </c>
      <c r="DV425">
        <v>0.89757540000000002</v>
      </c>
      <c r="DW425">
        <v>24.20579</v>
      </c>
      <c r="DX425" s="1">
        <v>1.6969120000000001E-3</v>
      </c>
      <c r="DY425" s="1">
        <v>0.15673960000000001</v>
      </c>
      <c r="DZ425">
        <v>0.89311390000000002</v>
      </c>
      <c r="EA425">
        <v>23.787690000000001</v>
      </c>
      <c r="EB425" s="1">
        <v>2.2951679999999999E-2</v>
      </c>
      <c r="EC425" s="1">
        <v>2.1460750000000002</v>
      </c>
      <c r="ED425">
        <v>0.88830750000000003</v>
      </c>
      <c r="EE425">
        <v>23.688929999999999</v>
      </c>
      <c r="EF425" s="1">
        <v>0.19372790000000001</v>
      </c>
      <c r="EG425" s="1">
        <v>18.321570000000001</v>
      </c>
      <c r="EH425">
        <v>0.8831502</v>
      </c>
      <c r="EI425">
        <v>23.854230000000001</v>
      </c>
      <c r="EJ425" s="1">
        <v>1.077685</v>
      </c>
      <c r="EK425" s="1">
        <v>102.9821</v>
      </c>
      <c r="EL425">
        <v>0.87799559999999999</v>
      </c>
      <c r="EM425">
        <v>24.05011</v>
      </c>
      <c r="EN425" s="1">
        <v>4.1313709999999997</v>
      </c>
      <c r="EO425">
        <v>398.64569999999998</v>
      </c>
      <c r="EP425">
        <v>0.87245629999999996</v>
      </c>
      <c r="EQ425">
        <v>24.007000000000001</v>
      </c>
      <c r="ER425" s="1">
        <v>11.398339999999999</v>
      </c>
      <c r="ES425">
        <v>1109.6610000000001</v>
      </c>
      <c r="ET425">
        <v>0.86673029999999995</v>
      </c>
      <c r="EU425">
        <v>23.678850000000001</v>
      </c>
      <c r="EV425">
        <v>23.585709999999999</v>
      </c>
      <c r="EW425">
        <v>2315.8449999999998</v>
      </c>
      <c r="EX425">
        <v>0.86072389999999999</v>
      </c>
      <c r="EY425">
        <v>23.15869</v>
      </c>
      <c r="EZ425">
        <v>37.888449999999999</v>
      </c>
      <c r="FA425">
        <v>3748.9780000000001</v>
      </c>
      <c r="FB425">
        <v>0.8542246</v>
      </c>
      <c r="FC425">
        <v>22.642299999999999</v>
      </c>
      <c r="FD425">
        <v>48.73827</v>
      </c>
      <c r="FE425">
        <v>4858.1109999999999</v>
      </c>
      <c r="FF425">
        <v>0.84743679999999999</v>
      </c>
      <c r="FG425">
        <v>22.672650000000001</v>
      </c>
      <c r="FH425">
        <v>51.688549999999999</v>
      </c>
      <c r="FI425">
        <v>5186.9459999999999</v>
      </c>
      <c r="FJ425">
        <v>0.84039209999999998</v>
      </c>
      <c r="FK425">
        <v>22.850580000000001</v>
      </c>
      <c r="FL425">
        <v>46.254989999999999</v>
      </c>
      <c r="FM425">
        <v>4673.183</v>
      </c>
      <c r="FN425">
        <v>0.83304650000000002</v>
      </c>
      <c r="FO425">
        <v>23.248190000000001</v>
      </c>
      <c r="FP425">
        <v>35.696910000000003</v>
      </c>
      <c r="FQ425">
        <v>3629.4070000000002</v>
      </c>
      <c r="FR425">
        <v>0.82547859999999995</v>
      </c>
      <c r="FS425">
        <v>23.564440000000001</v>
      </c>
      <c r="FT425">
        <v>24.209890000000001</v>
      </c>
      <c r="FU425">
        <v>2476.2759999999998</v>
      </c>
      <c r="FV425">
        <v>0.81782220000000005</v>
      </c>
      <c r="FW425">
        <v>23.583490000000001</v>
      </c>
      <c r="FX425">
        <v>14.638339999999999</v>
      </c>
      <c r="FY425">
        <v>1505.8589999999999</v>
      </c>
      <c r="FZ425">
        <v>0.81021639999999995</v>
      </c>
      <c r="GA425">
        <v>23.222989999999999</v>
      </c>
      <c r="GB425">
        <v>8.0104539999999993</v>
      </c>
      <c r="GC425">
        <v>828.39139999999998</v>
      </c>
      <c r="GD425">
        <v>0.80250290000000002</v>
      </c>
      <c r="GE425">
        <v>22.67502</v>
      </c>
      <c r="GF425">
        <v>4.0537140000000003</v>
      </c>
      <c r="GG425">
        <v>421.22149999999999</v>
      </c>
      <c r="GH425">
        <v>0.79469440000000002</v>
      </c>
      <c r="GI425">
        <v>22.229939999999999</v>
      </c>
      <c r="GJ425">
        <v>1.9365570000000001</v>
      </c>
      <c r="GK425">
        <v>202.07140000000001</v>
      </c>
      <c r="GL425">
        <v>0.78691979999999995</v>
      </c>
      <c r="GM425">
        <v>22.373940000000001</v>
      </c>
      <c r="GN425">
        <v>0.89589750000000001</v>
      </c>
      <c r="GO425">
        <v>93.763549999999995</v>
      </c>
      <c r="GP425">
        <v>0.77975399999999995</v>
      </c>
      <c r="GQ425">
        <v>22.790990000000001</v>
      </c>
      <c r="GR425">
        <v>0.41742170000000001</v>
      </c>
      <c r="GS425">
        <v>43.731499999999997</v>
      </c>
      <c r="GT425">
        <v>0.7725476</v>
      </c>
      <c r="GU425">
        <v>23.462710000000001</v>
      </c>
      <c r="GV425">
        <v>0.2081286</v>
      </c>
      <c r="GW425">
        <v>21.773700000000002</v>
      </c>
      <c r="GX425">
        <v>0.76543510000000003</v>
      </c>
      <c r="GY425">
        <v>24.21658</v>
      </c>
      <c r="GZ425">
        <v>0.1196147</v>
      </c>
      <c r="HA425">
        <v>12.470599999999999</v>
      </c>
      <c r="HB425">
        <v>0.75844129999999998</v>
      </c>
      <c r="HC425">
        <v>24.65935</v>
      </c>
      <c r="HD425">
        <v>8.2220730000000006E-2</v>
      </c>
      <c r="HE425">
        <v>8.5462880000000006</v>
      </c>
      <c r="HF425">
        <v>0.75125439999999999</v>
      </c>
      <c r="HG425">
        <v>24.66272</v>
      </c>
      <c r="HH425">
        <v>6.5276379999999995E-2</v>
      </c>
      <c r="HI425">
        <v>6.780233</v>
      </c>
      <c r="HJ425">
        <v>0.74407009999999996</v>
      </c>
      <c r="HK425">
        <v>24.35399</v>
      </c>
      <c r="HL425">
        <v>5.6167120000000001E-2</v>
      </c>
      <c r="HM425">
        <v>5.8431810000000004</v>
      </c>
      <c r="HN425">
        <v>0.73712529999999998</v>
      </c>
      <c r="HO425">
        <v>23.85211</v>
      </c>
      <c r="HP425">
        <v>4.9905779999999997E-2</v>
      </c>
      <c r="HQ425">
        <v>5.2060700000000004</v>
      </c>
      <c r="HR425">
        <v>0.7298306</v>
      </c>
      <c r="HS425">
        <v>23.852879999999999</v>
      </c>
      <c r="HT425" s="1">
        <v>4.5034669999999999E-2</v>
      </c>
      <c r="HU425">
        <v>4.7159849999999999</v>
      </c>
      <c r="HV425">
        <v>0.72259390000000001</v>
      </c>
      <c r="HW425">
        <v>24.273040000000002</v>
      </c>
      <c r="HX425" s="1">
        <v>4.0970800000000002E-2</v>
      </c>
      <c r="HY425">
        <v>4.3094770000000002</v>
      </c>
      <c r="HZ425">
        <v>0.71564249999999996</v>
      </c>
      <c r="IA425">
        <v>24.983419999999999</v>
      </c>
      <c r="IB425" s="1">
        <v>3.7237720000000002E-2</v>
      </c>
      <c r="IC425">
        <v>3.9347300000000001</v>
      </c>
      <c r="ID425">
        <v>0.70861620000000003</v>
      </c>
      <c r="IE425">
        <v>25.83755</v>
      </c>
      <c r="IF425" s="1">
        <v>3.3766619999999997E-2</v>
      </c>
      <c r="IG425">
        <v>3.5855199999999998</v>
      </c>
      <c r="IH425">
        <v>0.70150880000000004</v>
      </c>
      <c r="II425">
        <v>26.285139999999998</v>
      </c>
      <c r="IJ425" s="1">
        <v>3.0563819999999998E-2</v>
      </c>
      <c r="IK425">
        <v>3.2629079999999999</v>
      </c>
      <c r="IL425">
        <v>0.69450210000000001</v>
      </c>
      <c r="IM425">
        <v>26.232880000000002</v>
      </c>
      <c r="IN425" s="1">
        <v>2.7603570000000001E-2</v>
      </c>
      <c r="IO425">
        <v>2.9636840000000002</v>
      </c>
      <c r="IP425">
        <v>0.68790450000000003</v>
      </c>
      <c r="IQ425">
        <v>25.71489</v>
      </c>
      <c r="IR425" s="1">
        <v>2.4863489999999999E-2</v>
      </c>
      <c r="IS425">
        <v>2.6849310000000002</v>
      </c>
      <c r="IT425">
        <v>0.68170509999999995</v>
      </c>
      <c r="IU425">
        <v>24.96208</v>
      </c>
      <c r="IV425" s="1">
        <v>2.236372E-2</v>
      </c>
      <c r="IW425">
        <v>2.4283380000000001</v>
      </c>
      <c r="IX425">
        <v>0.67701210000000001</v>
      </c>
      <c r="IY425">
        <v>24.535589999999999</v>
      </c>
      <c r="IZ425" s="1">
        <v>2.0121190000000001E-2</v>
      </c>
      <c r="JA425">
        <v>2.1904170000000001</v>
      </c>
      <c r="JB425">
        <v>0.67281049999999998</v>
      </c>
      <c r="JC425">
        <v>24.248169999999998</v>
      </c>
      <c r="JD425" s="1">
        <v>1.812559E-2</v>
      </c>
      <c r="JE425">
        <v>1.9759979999999999</v>
      </c>
      <c r="JF425">
        <v>0.66905320000000001</v>
      </c>
      <c r="JG425">
        <v>24.449839999999998</v>
      </c>
      <c r="JH425" s="1">
        <v>1.6333090000000001E-2</v>
      </c>
      <c r="JI425">
        <v>1.7815030000000001</v>
      </c>
      <c r="JJ425">
        <v>0.6654158</v>
      </c>
      <c r="JK425">
        <v>24.650320000000001</v>
      </c>
      <c r="JL425" s="1">
        <v>1.4734229999999999E-2</v>
      </c>
      <c r="JM425">
        <v>1.607281</v>
      </c>
      <c r="JN425">
        <v>0.66200219999999999</v>
      </c>
      <c r="JO425">
        <v>24.815999999999999</v>
      </c>
      <c r="JP425" s="1">
        <v>1.330659E-2</v>
      </c>
      <c r="JQ425">
        <v>1.4512419999999999</v>
      </c>
      <c r="JR425">
        <v>0.65858220000000001</v>
      </c>
      <c r="JS425">
        <v>24.87283</v>
      </c>
      <c r="JT425" s="1">
        <v>1.20261E-2</v>
      </c>
      <c r="JU425">
        <v>1.311215</v>
      </c>
      <c r="JV425">
        <v>0.65488500000000005</v>
      </c>
      <c r="JW425">
        <v>24.784130000000001</v>
      </c>
      <c r="JX425" s="1">
        <v>1.085961E-2</v>
      </c>
      <c r="JY425">
        <v>1.184113</v>
      </c>
      <c r="JZ425">
        <v>0.6514316</v>
      </c>
      <c r="KA425">
        <v>24.670839999999998</v>
      </c>
      <c r="KB425" s="1">
        <v>9.7861570000000002E-3</v>
      </c>
      <c r="KC425">
        <v>1.0669169999999999</v>
      </c>
      <c r="KD425">
        <v>0.64791160000000003</v>
      </c>
      <c r="KE425">
        <v>24.99258</v>
      </c>
      <c r="KF425" s="1">
        <v>8.7662529999999999E-3</v>
      </c>
      <c r="KG425">
        <v>0.95586720000000003</v>
      </c>
      <c r="KH425">
        <v>0.64420239999999995</v>
      </c>
      <c r="KI425">
        <v>25.195900000000002</v>
      </c>
      <c r="KJ425" s="1">
        <v>7.7994340000000001E-3</v>
      </c>
      <c r="KK425">
        <v>0.85073670000000001</v>
      </c>
      <c r="KL425">
        <v>0.64106269999999999</v>
      </c>
      <c r="KM425">
        <v>25.61599</v>
      </c>
      <c r="KN425" s="1">
        <v>6.8990800000000001E-3</v>
      </c>
      <c r="KO425">
        <v>0.75236190000000003</v>
      </c>
      <c r="KP425">
        <v>0.63819269999999995</v>
      </c>
      <c r="KQ425">
        <v>26.039000000000001</v>
      </c>
      <c r="KR425" s="1">
        <v>6.0319270000000003E-3</v>
      </c>
      <c r="KS425">
        <v>0.65751930000000003</v>
      </c>
      <c r="KT425">
        <v>0.63535359999999996</v>
      </c>
      <c r="KU425">
        <v>26.18581</v>
      </c>
      <c r="KV425" s="1">
        <v>5.1872680000000001E-3</v>
      </c>
      <c r="KW425">
        <v>0.56524209999999997</v>
      </c>
      <c r="KX425">
        <v>0.63295880000000004</v>
      </c>
      <c r="KY425">
        <v>26.106159999999999</v>
      </c>
      <c r="KZ425" s="1">
        <v>4.3750880000000001E-3</v>
      </c>
      <c r="LA425">
        <v>0.47641240000000001</v>
      </c>
      <c r="LB425">
        <v>0.63058829999999999</v>
      </c>
      <c r="LC425">
        <v>25.869689999999999</v>
      </c>
      <c r="LD425" s="1">
        <v>3.6033160000000001E-3</v>
      </c>
      <c r="LE425">
        <v>0.39237909999999998</v>
      </c>
      <c r="LF425">
        <v>0.6280483</v>
      </c>
      <c r="LG425">
        <v>25.662600000000001</v>
      </c>
      <c r="LH425" s="1">
        <v>2.9082539999999999E-3</v>
      </c>
      <c r="LI425">
        <v>0.31707099999999999</v>
      </c>
      <c r="LJ425">
        <v>0.6253031</v>
      </c>
      <c r="LK425">
        <v>26.11196</v>
      </c>
      <c r="LL425" s="1">
        <v>2.3205679999999998E-3</v>
      </c>
      <c r="LM425">
        <v>0.25345410000000002</v>
      </c>
      <c r="LN425">
        <v>0.62413039999999997</v>
      </c>
      <c r="LO425">
        <v>26.555399999999999</v>
      </c>
      <c r="LP425" s="1">
        <v>1.85363E-3</v>
      </c>
      <c r="LQ425">
        <v>0.2021696</v>
      </c>
      <c r="LR425">
        <v>0.62377179999999999</v>
      </c>
      <c r="LS425">
        <v>27.190740000000002</v>
      </c>
      <c r="LT425" s="1">
        <v>1.501451E-3</v>
      </c>
      <c r="LU425">
        <v>0.16321350000000001</v>
      </c>
      <c r="LV425">
        <v>0.6235636</v>
      </c>
      <c r="LW425">
        <v>27.912859999999998</v>
      </c>
      <c r="LX425" s="1">
        <v>1.2478840000000001E-3</v>
      </c>
      <c r="LY425">
        <v>0.13511690000000001</v>
      </c>
      <c r="LZ425">
        <v>0.62326250000000005</v>
      </c>
      <c r="MA425">
        <v>28.15117</v>
      </c>
      <c r="MB425" s="1">
        <v>1.071727E-3</v>
      </c>
      <c r="MC425">
        <v>0.1156017</v>
      </c>
      <c r="MD425">
        <v>0.6228918</v>
      </c>
      <c r="ME425">
        <v>27.862410000000001</v>
      </c>
      <c r="MF425" s="1">
        <v>9.5062179999999997E-4</v>
      </c>
      <c r="MG425">
        <v>0.1021662</v>
      </c>
      <c r="MH425">
        <v>0.62249330000000003</v>
      </c>
      <c r="MI425">
        <v>27.377109999999998</v>
      </c>
      <c r="MJ425" s="1">
        <v>8.6561329999999999E-4</v>
      </c>
      <c r="MK425">
        <v>9.2723429999999996E-2</v>
      </c>
      <c r="ML425">
        <v>0.62209539999999997</v>
      </c>
      <c r="MM425">
        <v>26.956679999999999</v>
      </c>
      <c r="MN425" s="1">
        <v>8.0325359999999996E-4</v>
      </c>
      <c r="MO425">
        <v>8.577738E-2</v>
      </c>
      <c r="MP425">
        <v>0.62165049999999999</v>
      </c>
      <c r="MQ425">
        <v>27.101209999999998</v>
      </c>
      <c r="MR425" s="1">
        <v>7.5455209999999995E-4</v>
      </c>
      <c r="MS425">
        <v>8.0346829999999994E-2</v>
      </c>
      <c r="MT425">
        <v>0.62104959999999998</v>
      </c>
      <c r="MU425">
        <v>27.527259999999998</v>
      </c>
      <c r="MV425" s="1">
        <v>7.1396000000000003E-4</v>
      </c>
      <c r="MW425">
        <v>7.581367E-2</v>
      </c>
      <c r="MX425">
        <v>0.62056009999999995</v>
      </c>
      <c r="MY425">
        <v>28.174130000000002</v>
      </c>
      <c r="MZ425" s="1">
        <v>6.7877390000000001E-4</v>
      </c>
      <c r="NA425">
        <v>7.1884139999999999E-2</v>
      </c>
      <c r="NB425">
        <v>0.61997550000000001</v>
      </c>
      <c r="NC425">
        <v>28.793030000000002</v>
      </c>
      <c r="ND425" s="1">
        <v>6.4677080000000002E-4</v>
      </c>
      <c r="NE425">
        <v>6.8313719999999994E-2</v>
      </c>
      <c r="NF425">
        <v>0.61941860000000004</v>
      </c>
      <c r="NG425">
        <v>28.83644</v>
      </c>
      <c r="NH425" s="1">
        <v>6.1731450000000005E-4</v>
      </c>
      <c r="NI425">
        <v>6.5024449999999998E-2</v>
      </c>
      <c r="NJ425">
        <v>0.61879810000000002</v>
      </c>
      <c r="NK425">
        <v>28.413810000000002</v>
      </c>
      <c r="NL425" s="1">
        <v>5.8972929999999998E-4</v>
      </c>
      <c r="NM425">
        <v>6.1952430000000003E-2</v>
      </c>
      <c r="NN425">
        <v>0.61815229999999999</v>
      </c>
      <c r="NO425">
        <v>27.808250000000001</v>
      </c>
      <c r="NP425" s="1">
        <v>5.6393630000000001E-4</v>
      </c>
      <c r="NQ425">
        <v>5.9084490000000003E-2</v>
      </c>
      <c r="NR425">
        <v>0.61735890000000004</v>
      </c>
      <c r="NS425">
        <v>27.176480000000002</v>
      </c>
      <c r="NT425" s="1">
        <v>5.3949119999999998E-4</v>
      </c>
      <c r="NU425">
        <v>5.6383490000000001E-2</v>
      </c>
      <c r="NV425">
        <v>0.61661270000000001</v>
      </c>
      <c r="NW425">
        <v>26.839970000000001</v>
      </c>
      <c r="NX425" s="1">
        <v>5.1630139999999996E-4</v>
      </c>
      <c r="NY425">
        <v>5.3815549999999997E-2</v>
      </c>
      <c r="NZ425">
        <v>0.61575480000000005</v>
      </c>
      <c r="OA425">
        <v>26.943210000000001</v>
      </c>
      <c r="OB425" s="1">
        <v>4.9408259999999995E-4</v>
      </c>
      <c r="OC425">
        <v>5.137017E-2</v>
      </c>
      <c r="OD425">
        <v>0.61485749999999995</v>
      </c>
      <c r="OE425">
        <v>27.069769999999998</v>
      </c>
      <c r="OF425" s="1">
        <v>4.7301759999999999E-4</v>
      </c>
      <c r="OG425">
        <v>4.9050789999999997E-2</v>
      </c>
      <c r="OH425">
        <v>0.61384839999999996</v>
      </c>
      <c r="OI425">
        <v>27.283000000000001</v>
      </c>
      <c r="OJ425" s="1">
        <v>4.5323500000000002E-4</v>
      </c>
      <c r="OK425">
        <v>4.688196E-2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0.44339479999999998</v>
      </c>
      <c r="G426">
        <v>28.5078</v>
      </c>
      <c r="H426">
        <v>0</v>
      </c>
      <c r="I426">
        <v>0</v>
      </c>
      <c r="J426">
        <v>0.44459169999999998</v>
      </c>
      <c r="K426">
        <v>28.747820000000001</v>
      </c>
      <c r="L426">
        <v>0</v>
      </c>
      <c r="M426">
        <v>0</v>
      </c>
      <c r="N426">
        <v>0.44588640000000002</v>
      </c>
      <c r="O426">
        <v>29.242789999999999</v>
      </c>
      <c r="P426">
        <v>0</v>
      </c>
      <c r="Q426">
        <v>0</v>
      </c>
      <c r="R426">
        <v>0.44724839999999999</v>
      </c>
      <c r="S426">
        <v>29.361550000000001</v>
      </c>
      <c r="T426">
        <v>0</v>
      </c>
      <c r="U426">
        <v>0</v>
      </c>
      <c r="V426">
        <v>0.44870589999999999</v>
      </c>
      <c r="W426">
        <v>29.29617</v>
      </c>
      <c r="X426">
        <v>0</v>
      </c>
      <c r="Y426">
        <v>0</v>
      </c>
      <c r="Z426">
        <v>0.45029469999999999</v>
      </c>
      <c r="AA426">
        <v>28.999040000000001</v>
      </c>
      <c r="AB426">
        <v>0</v>
      </c>
      <c r="AC426">
        <v>0</v>
      </c>
      <c r="AD426">
        <v>0.4519879</v>
      </c>
      <c r="AE426">
        <v>28.49982</v>
      </c>
      <c r="AF426">
        <v>0</v>
      </c>
      <c r="AG426">
        <v>0</v>
      </c>
      <c r="AH426">
        <v>0.45366089999999998</v>
      </c>
      <c r="AI426">
        <v>28.02318</v>
      </c>
      <c r="AJ426">
        <v>0</v>
      </c>
      <c r="AK426">
        <v>0</v>
      </c>
      <c r="AL426">
        <v>0.45542050000000001</v>
      </c>
      <c r="AM426">
        <v>27.9133</v>
      </c>
      <c r="AN426">
        <v>0</v>
      </c>
      <c r="AO426">
        <v>0</v>
      </c>
      <c r="AP426">
        <v>0.45720670000000002</v>
      </c>
      <c r="AQ426">
        <v>27.81484</v>
      </c>
      <c r="AR426">
        <v>0</v>
      </c>
      <c r="AS426">
        <v>0</v>
      </c>
      <c r="AT426">
        <v>0.45889239999999998</v>
      </c>
      <c r="AU426">
        <v>27.857060000000001</v>
      </c>
      <c r="AV426">
        <v>0</v>
      </c>
      <c r="AW426">
        <v>0</v>
      </c>
      <c r="AX426">
        <v>0.46053149999999998</v>
      </c>
      <c r="AY426">
        <v>27.777950000000001</v>
      </c>
      <c r="AZ426">
        <v>0</v>
      </c>
      <c r="BA426">
        <v>0</v>
      </c>
      <c r="BB426">
        <v>0.46201789999999998</v>
      </c>
      <c r="BC426">
        <v>27.536639999999998</v>
      </c>
      <c r="BD426">
        <v>0</v>
      </c>
      <c r="BE426">
        <v>0</v>
      </c>
      <c r="BF426">
        <v>0.46351249999999999</v>
      </c>
      <c r="BG426">
        <v>27.108540000000001</v>
      </c>
      <c r="BH426">
        <v>0</v>
      </c>
      <c r="BI426">
        <v>0</v>
      </c>
      <c r="BJ426">
        <v>0.4648487</v>
      </c>
      <c r="BK426">
        <v>26.735029999999998</v>
      </c>
      <c r="BL426">
        <v>0</v>
      </c>
      <c r="BM426">
        <v>0</v>
      </c>
      <c r="BN426">
        <v>0.4659663</v>
      </c>
      <c r="BO426">
        <v>26.598700000000001</v>
      </c>
      <c r="BP426">
        <v>0</v>
      </c>
      <c r="BQ426">
        <v>0</v>
      </c>
      <c r="BR426">
        <v>0.466914</v>
      </c>
      <c r="BS426">
        <v>26.70636</v>
      </c>
      <c r="BT426">
        <v>0</v>
      </c>
      <c r="BU426">
        <v>0</v>
      </c>
      <c r="BV426">
        <v>0.46764339999999999</v>
      </c>
      <c r="BW426">
        <v>27.02758</v>
      </c>
      <c r="BX426">
        <v>0</v>
      </c>
      <c r="BY426">
        <v>0</v>
      </c>
      <c r="BZ426">
        <v>0.46812090000000001</v>
      </c>
      <c r="CA426">
        <v>27.390830000000001</v>
      </c>
      <c r="CB426">
        <v>0</v>
      </c>
      <c r="CC426">
        <v>0</v>
      </c>
      <c r="CD426">
        <v>0.46834150000000002</v>
      </c>
      <c r="CE426">
        <v>27.378139999999998</v>
      </c>
      <c r="CF426">
        <v>0</v>
      </c>
      <c r="CG426">
        <v>0</v>
      </c>
      <c r="CH426">
        <v>0.4683348</v>
      </c>
      <c r="CI426">
        <v>27.07292</v>
      </c>
      <c r="CJ426">
        <v>0</v>
      </c>
      <c r="CK426">
        <v>0</v>
      </c>
      <c r="CL426">
        <v>0.46812330000000002</v>
      </c>
      <c r="CM426">
        <v>26.513629999999999</v>
      </c>
      <c r="CN426">
        <v>2.062569E-34</v>
      </c>
      <c r="CO426">
        <v>5.371495E-32</v>
      </c>
      <c r="CP426">
        <v>0.46768700000000002</v>
      </c>
      <c r="CQ426">
        <v>25.896190000000001</v>
      </c>
      <c r="CR426">
        <v>1.2904059999999999E-28</v>
      </c>
      <c r="CS426">
        <v>3.3584109999999999E-26</v>
      </c>
      <c r="CT426">
        <v>0.46709440000000002</v>
      </c>
      <c r="CU426">
        <v>25.583580000000001</v>
      </c>
      <c r="CV426" s="1">
        <v>4.5725360000000001E-22</v>
      </c>
      <c r="CW426" s="1">
        <v>1.1915199999999999E-19</v>
      </c>
      <c r="CX426">
        <v>0.46630080000000002</v>
      </c>
      <c r="CY426">
        <v>25.553370000000001</v>
      </c>
      <c r="CZ426" s="1">
        <v>2.0300020000000001E-17</v>
      </c>
      <c r="DA426" s="1">
        <v>5.2829929999999997E-15</v>
      </c>
      <c r="DB426">
        <v>0.46533459999999999</v>
      </c>
      <c r="DC426">
        <v>25.660080000000001</v>
      </c>
      <c r="DD426" s="1">
        <v>8.1763149999999998E-14</v>
      </c>
      <c r="DE426" s="1">
        <v>2.1118170000000001E-11</v>
      </c>
      <c r="DF426">
        <v>0.46424280000000001</v>
      </c>
      <c r="DG426">
        <v>25.86674</v>
      </c>
      <c r="DH426" s="1">
        <v>6.1767019999999996E-11</v>
      </c>
      <c r="DI426" s="1">
        <v>1.5921949999999999E-8</v>
      </c>
      <c r="DJ426">
        <v>0.46301160000000002</v>
      </c>
      <c r="DK426">
        <v>25.735389999999999</v>
      </c>
      <c r="DL426" s="1">
        <v>1.443851E-8</v>
      </c>
      <c r="DM426" s="1">
        <v>3.7200559999999998E-6</v>
      </c>
      <c r="DN426">
        <v>0.4616845</v>
      </c>
      <c r="DO426">
        <v>25.445409999999999</v>
      </c>
      <c r="DP426" s="1">
        <v>1.371664E-6</v>
      </c>
      <c r="DQ426" s="1">
        <v>3.5324759999999999E-4</v>
      </c>
      <c r="DR426">
        <v>0.46021489999999998</v>
      </c>
      <c r="DS426">
        <v>24.908460000000002</v>
      </c>
      <c r="DT426" s="1">
        <v>6.1578870000000006E-5</v>
      </c>
      <c r="DU426" s="1">
        <v>1.5883029999999999E-2</v>
      </c>
      <c r="DV426">
        <v>0.45887670000000003</v>
      </c>
      <c r="DW426">
        <v>24.218389999999999</v>
      </c>
      <c r="DX426" s="1">
        <v>1.465357E-3</v>
      </c>
      <c r="DY426" s="1">
        <v>0.37840049999999997</v>
      </c>
      <c r="DZ426">
        <v>0.45739970000000002</v>
      </c>
      <c r="EA426">
        <v>23.800350000000002</v>
      </c>
      <c r="EB426" s="1">
        <v>2.0304349999999999E-2</v>
      </c>
      <c r="EC426" s="1">
        <v>5.2541469999999997</v>
      </c>
      <c r="ED426">
        <v>0.45582660000000003</v>
      </c>
      <c r="EE426">
        <v>23.69867</v>
      </c>
      <c r="EF426" s="1">
        <v>0.17515030000000001</v>
      </c>
      <c r="EG426" s="1">
        <v>45.430540000000001</v>
      </c>
      <c r="EH426">
        <v>0.45412409999999998</v>
      </c>
      <c r="EI426">
        <v>23.860330000000001</v>
      </c>
      <c r="EJ426" s="1">
        <v>0.99364850000000005</v>
      </c>
      <c r="EK426">
        <v>258.3458</v>
      </c>
      <c r="EL426">
        <v>0.45242179999999999</v>
      </c>
      <c r="EM426">
        <v>24.053429999999999</v>
      </c>
      <c r="EN426" s="1">
        <v>3.8783129999999999</v>
      </c>
      <c r="EO426">
        <v>1010.9109999999999</v>
      </c>
      <c r="EP426">
        <v>0.45054860000000002</v>
      </c>
      <c r="EQ426">
        <v>24.006979999999999</v>
      </c>
      <c r="ER426" s="1">
        <v>10.870889999999999</v>
      </c>
      <c r="ES426">
        <v>2841.181</v>
      </c>
      <c r="ET426">
        <v>0.44862999999999997</v>
      </c>
      <c r="EU426">
        <v>23.683039999999998</v>
      </c>
      <c r="EV426">
        <v>22.816400000000002</v>
      </c>
      <c r="EW426">
        <v>5981.7079999999996</v>
      </c>
      <c r="EX426">
        <v>0.44661529999999999</v>
      </c>
      <c r="EY426">
        <v>23.169</v>
      </c>
      <c r="EZ426">
        <v>37.122880000000002</v>
      </c>
      <c r="FA426">
        <v>9760.9509999999991</v>
      </c>
      <c r="FB426">
        <v>0.44439070000000003</v>
      </c>
      <c r="FC426">
        <v>22.657080000000001</v>
      </c>
      <c r="FD426">
        <v>48.294829999999997</v>
      </c>
      <c r="FE426">
        <v>12739.94</v>
      </c>
      <c r="FF426">
        <v>0.44205870000000003</v>
      </c>
      <c r="FG426">
        <v>22.688199999999998</v>
      </c>
      <c r="FH426">
        <v>51.767569999999999</v>
      </c>
      <c r="FI426">
        <v>13696</v>
      </c>
      <c r="FJ426">
        <v>0.43962899999999999</v>
      </c>
      <c r="FK426">
        <v>22.856010000000001</v>
      </c>
      <c r="FL426">
        <v>46.711300000000001</v>
      </c>
      <c r="FM426">
        <v>12408.08</v>
      </c>
      <c r="FN426">
        <v>0.43705060000000001</v>
      </c>
      <c r="FO426">
        <v>23.248059999999999</v>
      </c>
      <c r="FP426">
        <v>36.331310000000002</v>
      </c>
      <c r="FQ426">
        <v>9688.1080000000002</v>
      </c>
      <c r="FR426">
        <v>0.43441400000000002</v>
      </c>
      <c r="FS426">
        <v>23.564309999999999</v>
      </c>
      <c r="FT426">
        <v>24.816320000000001</v>
      </c>
      <c r="FU426">
        <v>6642.7820000000002</v>
      </c>
      <c r="FV426">
        <v>0.43170819999999999</v>
      </c>
      <c r="FW426">
        <v>23.58379</v>
      </c>
      <c r="FX426">
        <v>15.100519999999999</v>
      </c>
      <c r="FY426">
        <v>4057.92</v>
      </c>
      <c r="FZ426">
        <v>0.42902849999999998</v>
      </c>
      <c r="GA426">
        <v>23.22851</v>
      </c>
      <c r="GB426">
        <v>8.3084310000000006</v>
      </c>
      <c r="GC426">
        <v>2241.3539999999998</v>
      </c>
      <c r="GD426">
        <v>0.42627340000000002</v>
      </c>
      <c r="GE426">
        <v>22.683789999999998</v>
      </c>
      <c r="GF426">
        <v>4.2221570000000002</v>
      </c>
      <c r="GG426">
        <v>1143.4690000000001</v>
      </c>
      <c r="GH426">
        <v>0.42350019999999999</v>
      </c>
      <c r="GI426">
        <v>22.24202</v>
      </c>
      <c r="GJ426">
        <v>2.0232290000000002</v>
      </c>
      <c r="GK426">
        <v>550.00980000000004</v>
      </c>
      <c r="GL426">
        <v>0.42072910000000002</v>
      </c>
      <c r="GM426">
        <v>22.385560000000002</v>
      </c>
      <c r="GN426">
        <v>0.93713900000000006</v>
      </c>
      <c r="GO426">
        <v>255.60319999999999</v>
      </c>
      <c r="GP426">
        <v>0.41835699999999998</v>
      </c>
      <c r="GQ426">
        <v>22.792259999999999</v>
      </c>
      <c r="GR426">
        <v>0.43591010000000002</v>
      </c>
      <c r="GS426">
        <v>119.19240000000001</v>
      </c>
      <c r="GT426">
        <v>0.41599239999999998</v>
      </c>
      <c r="GU426">
        <v>23.4587</v>
      </c>
      <c r="GV426">
        <v>0.2160685</v>
      </c>
      <c r="GW426">
        <v>59.181939999999997</v>
      </c>
      <c r="GX426">
        <v>0.41367880000000001</v>
      </c>
      <c r="GY426">
        <v>24.209779999999999</v>
      </c>
      <c r="GZ426">
        <v>0.12294819999999999</v>
      </c>
      <c r="HA426">
        <v>33.716549999999998</v>
      </c>
      <c r="HB426">
        <v>0.41141450000000002</v>
      </c>
      <c r="HC426">
        <v>24.648140000000001</v>
      </c>
      <c r="HD426">
        <v>8.3650160000000001E-2</v>
      </c>
      <c r="HE426">
        <v>22.977969999999999</v>
      </c>
      <c r="HF426">
        <v>0.40906949999999997</v>
      </c>
      <c r="HG426">
        <v>24.661650000000002</v>
      </c>
      <c r="HH426">
        <v>6.5966109999999994E-2</v>
      </c>
      <c r="HI426">
        <v>18.166589999999999</v>
      </c>
      <c r="HJ426">
        <v>0.40668470000000001</v>
      </c>
      <c r="HK426">
        <v>24.358059999999998</v>
      </c>
      <c r="HL426">
        <v>5.6580600000000002E-2</v>
      </c>
      <c r="HM426">
        <v>15.635730000000001</v>
      </c>
      <c r="HN426">
        <v>0.4044218</v>
      </c>
      <c r="HO426">
        <v>23.861640000000001</v>
      </c>
      <c r="HP426">
        <v>5.0215580000000003E-2</v>
      </c>
      <c r="HQ426">
        <v>13.930809999999999</v>
      </c>
      <c r="HR426">
        <v>0.40194380000000002</v>
      </c>
      <c r="HS426">
        <v>23.86084</v>
      </c>
      <c r="HT426" s="1">
        <v>4.5278480000000003E-2</v>
      </c>
      <c r="HU426">
        <v>12.62232</v>
      </c>
      <c r="HV426">
        <v>0.39945069999999999</v>
      </c>
      <c r="HW426">
        <v>24.273</v>
      </c>
      <c r="HX426" s="1">
        <v>4.118612E-2</v>
      </c>
      <c r="HY426">
        <v>11.541589999999999</v>
      </c>
      <c r="HZ426">
        <v>0.39708870000000002</v>
      </c>
      <c r="IA426">
        <v>24.97343</v>
      </c>
      <c r="IB426" s="1">
        <v>3.7437350000000001E-2</v>
      </c>
      <c r="IC426">
        <v>10.54618</v>
      </c>
      <c r="ID426">
        <v>0.39471889999999998</v>
      </c>
      <c r="IE426">
        <v>25.820779999999999</v>
      </c>
      <c r="IF426" s="1">
        <v>3.395517E-2</v>
      </c>
      <c r="IG426">
        <v>9.6183929999999993</v>
      </c>
      <c r="IH426">
        <v>0.3922004</v>
      </c>
      <c r="II426">
        <v>26.265440000000002</v>
      </c>
      <c r="IJ426" s="1">
        <v>3.0736429999999999E-2</v>
      </c>
      <c r="IK426">
        <v>8.7595229999999997</v>
      </c>
      <c r="IL426">
        <v>0.38965959999999999</v>
      </c>
      <c r="IM426">
        <v>26.229230000000001</v>
      </c>
      <c r="IN426" s="1">
        <v>2.7765020000000001E-2</v>
      </c>
      <c r="IO426">
        <v>7.9628839999999999</v>
      </c>
      <c r="IP426">
        <v>0.38711430000000002</v>
      </c>
      <c r="IQ426">
        <v>25.72165</v>
      </c>
      <c r="IR426" s="1">
        <v>2.5011120000000001E-2</v>
      </c>
      <c r="IS426">
        <v>7.2199039999999997</v>
      </c>
      <c r="IT426">
        <v>0.38473810000000003</v>
      </c>
      <c r="IU426">
        <v>24.977150000000002</v>
      </c>
      <c r="IV426" s="1">
        <v>2.250044E-2</v>
      </c>
      <c r="IW426">
        <v>6.5348220000000001</v>
      </c>
      <c r="IX426">
        <v>0.38367050000000003</v>
      </c>
      <c r="IY426">
        <v>24.550039999999999</v>
      </c>
      <c r="IZ426" s="1">
        <v>2.0246770000000001E-2</v>
      </c>
      <c r="JA426">
        <v>5.897284</v>
      </c>
      <c r="JB426">
        <v>0.38299879999999997</v>
      </c>
      <c r="JC426">
        <v>24.25009</v>
      </c>
      <c r="JD426" s="1">
        <v>1.8239410000000001E-2</v>
      </c>
      <c r="JE426">
        <v>5.3229119999999996</v>
      </c>
      <c r="JF426">
        <v>0.38261659999999997</v>
      </c>
      <c r="JG426">
        <v>24.44313</v>
      </c>
      <c r="JH426">
        <v>1.6436260000000001E-2</v>
      </c>
      <c r="JI426">
        <v>4.8021849999999997</v>
      </c>
      <c r="JJ426">
        <v>0.3823858</v>
      </c>
      <c r="JK426">
        <v>24.633199999999999</v>
      </c>
      <c r="JL426" s="1">
        <v>1.482642E-2</v>
      </c>
      <c r="JM426">
        <v>4.3351860000000002</v>
      </c>
      <c r="JN426">
        <v>0.38227660000000002</v>
      </c>
      <c r="JO426">
        <v>24.80545</v>
      </c>
      <c r="JP426" s="1">
        <v>1.338958E-2</v>
      </c>
      <c r="JQ426">
        <v>3.9171399999999998</v>
      </c>
      <c r="JR426">
        <v>0.38216159999999999</v>
      </c>
      <c r="JS426">
        <v>24.870270000000001</v>
      </c>
      <c r="JT426" s="1">
        <v>1.210052E-2</v>
      </c>
      <c r="JU426">
        <v>3.5416949999999998</v>
      </c>
      <c r="JV426">
        <v>0.38192530000000002</v>
      </c>
      <c r="JW426">
        <v>24.781749999999999</v>
      </c>
      <c r="JX426" s="1">
        <v>1.092717E-2</v>
      </c>
      <c r="JY426">
        <v>3.2007300000000001</v>
      </c>
      <c r="JZ426">
        <v>0.38176450000000001</v>
      </c>
      <c r="KA426">
        <v>24.670079999999999</v>
      </c>
      <c r="KB426" s="1">
        <v>9.8497600000000008E-3</v>
      </c>
      <c r="KC426">
        <v>2.8867020000000001</v>
      </c>
      <c r="KD426">
        <v>0.38155719999999999</v>
      </c>
      <c r="KE426">
        <v>24.992470000000001</v>
      </c>
      <c r="KF426" s="1">
        <v>8.8259749999999998E-3</v>
      </c>
      <c r="KG426">
        <v>2.5886580000000001</v>
      </c>
      <c r="KH426">
        <v>0.38130779999999997</v>
      </c>
      <c r="KI426">
        <v>25.183070000000001</v>
      </c>
      <c r="KJ426" s="1">
        <v>7.8550540000000002E-3</v>
      </c>
      <c r="KK426">
        <v>2.3060200000000002</v>
      </c>
      <c r="KL426">
        <v>0.38124750000000002</v>
      </c>
      <c r="KM426">
        <v>25.592549999999999</v>
      </c>
      <c r="KN426" s="1">
        <v>6.9513630000000003E-3</v>
      </c>
      <c r="KO426">
        <v>2.0415770000000002</v>
      </c>
      <c r="KP426">
        <v>0.38133600000000001</v>
      </c>
      <c r="KQ426">
        <v>26.018170000000001</v>
      </c>
      <c r="KR426" s="1">
        <v>6.082006E-3</v>
      </c>
      <c r="KS426">
        <v>1.786386</v>
      </c>
      <c r="KT426">
        <v>0.38146730000000001</v>
      </c>
      <c r="KU426">
        <v>26.158989999999999</v>
      </c>
      <c r="KV426" s="1">
        <v>5.2351129999999996E-3</v>
      </c>
      <c r="KW426">
        <v>1.5377149999999999</v>
      </c>
      <c r="KX426">
        <v>0.38173089999999998</v>
      </c>
      <c r="KY426">
        <v>26.08466</v>
      </c>
      <c r="KZ426" s="1">
        <v>4.4205850000000003E-3</v>
      </c>
      <c r="LA426">
        <v>1.2981100000000001</v>
      </c>
      <c r="LB426">
        <v>0.38178960000000001</v>
      </c>
      <c r="LC426">
        <v>25.85528</v>
      </c>
      <c r="LD426" s="1">
        <v>3.6440750000000001E-3</v>
      </c>
      <c r="LE426">
        <v>1.070309</v>
      </c>
      <c r="LF426">
        <v>0.38178980000000001</v>
      </c>
      <c r="LG426">
        <v>25.65644</v>
      </c>
      <c r="LH426" s="1">
        <v>2.9432780000000001E-3</v>
      </c>
      <c r="LI426">
        <v>0.86508119999999999</v>
      </c>
      <c r="LJ426">
        <v>0.38147180000000003</v>
      </c>
      <c r="LK426">
        <v>26.111879999999999</v>
      </c>
      <c r="LL426" s="1">
        <v>2.3491749999999998E-3</v>
      </c>
      <c r="LM426">
        <v>0.6919767</v>
      </c>
      <c r="LN426">
        <v>0.38256420000000002</v>
      </c>
      <c r="LO426">
        <v>26.55218</v>
      </c>
      <c r="LP426" s="1">
        <v>1.877002E-3</v>
      </c>
      <c r="LQ426">
        <v>0.55206840000000001</v>
      </c>
      <c r="LR426">
        <v>0.38403540000000003</v>
      </c>
      <c r="LS426">
        <v>27.181719999999999</v>
      </c>
      <c r="LT426" s="1">
        <v>1.5186990000000001E-3</v>
      </c>
      <c r="LU426">
        <v>0.44545790000000002</v>
      </c>
      <c r="LV426">
        <v>0.38575609999999999</v>
      </c>
      <c r="LW426">
        <v>27.91367</v>
      </c>
      <c r="LX426" s="1">
        <v>1.260335E-3</v>
      </c>
      <c r="LY426">
        <v>0.3684017</v>
      </c>
      <c r="LZ426">
        <v>0.38734190000000002</v>
      </c>
      <c r="MA426">
        <v>28.15053</v>
      </c>
      <c r="MB426" s="1">
        <v>1.0804549999999999E-3</v>
      </c>
      <c r="MC426">
        <v>0.31480019999999997</v>
      </c>
      <c r="MD426">
        <v>0.3888548</v>
      </c>
      <c r="ME426">
        <v>27.863790000000002</v>
      </c>
      <c r="MF426" s="1">
        <v>9.5681539999999999E-4</v>
      </c>
      <c r="MG426">
        <v>0.27790009999999998</v>
      </c>
      <c r="MH426">
        <v>0.390374</v>
      </c>
      <c r="MI426">
        <v>27.386299999999999</v>
      </c>
      <c r="MJ426" s="1">
        <v>8.7021050000000001E-4</v>
      </c>
      <c r="MK426">
        <v>0.2520075</v>
      </c>
      <c r="ML426">
        <v>0.39189499999999999</v>
      </c>
      <c r="MM426">
        <v>26.973230000000001</v>
      </c>
      <c r="MN426" s="1">
        <v>8.0685429999999996E-4</v>
      </c>
      <c r="MO426">
        <v>0.2330045</v>
      </c>
      <c r="MP426">
        <v>0.39336559999999998</v>
      </c>
      <c r="MQ426">
        <v>27.117010000000001</v>
      </c>
      <c r="MR426" s="1">
        <v>7.5753430000000002E-4</v>
      </c>
      <c r="MS426">
        <v>0.21819359999999999</v>
      </c>
      <c r="MT426">
        <v>0.39484720000000001</v>
      </c>
      <c r="MU426">
        <v>27.52955</v>
      </c>
      <c r="MV426" s="1">
        <v>7.1658270000000003E-4</v>
      </c>
      <c r="MW426">
        <v>0.20585809999999999</v>
      </c>
      <c r="MX426">
        <v>0.39634510000000001</v>
      </c>
      <c r="MY426">
        <v>28.16133</v>
      </c>
      <c r="MZ426" s="1">
        <v>6.8113530000000002E-4</v>
      </c>
      <c r="NA426">
        <v>0.1951891</v>
      </c>
      <c r="NB426">
        <v>0.39788249999999997</v>
      </c>
      <c r="NC426">
        <v>28.781659999999999</v>
      </c>
      <c r="ND426" s="1">
        <v>6.4899619999999995E-4</v>
      </c>
      <c r="NE426">
        <v>0.18550659999999999</v>
      </c>
      <c r="NF426">
        <v>0.39943580000000001</v>
      </c>
      <c r="NG426">
        <v>28.834340000000001</v>
      </c>
      <c r="NH426" s="1">
        <v>6.1937579999999997E-4</v>
      </c>
      <c r="NI426">
        <v>0.1765862</v>
      </c>
      <c r="NJ426">
        <v>0.40098020000000001</v>
      </c>
      <c r="NK426">
        <v>28.420200000000001</v>
      </c>
      <c r="NL426" s="1">
        <v>5.9167940000000004E-4</v>
      </c>
      <c r="NM426">
        <v>0.16826079999999999</v>
      </c>
      <c r="NN426">
        <v>0.40252270000000001</v>
      </c>
      <c r="NO426">
        <v>27.82207</v>
      </c>
      <c r="NP426" s="1">
        <v>5.6576459999999995E-4</v>
      </c>
      <c r="NQ426">
        <v>0.1604872</v>
      </c>
      <c r="NR426">
        <v>0.4040591</v>
      </c>
      <c r="NS426">
        <v>27.190550000000002</v>
      </c>
      <c r="NT426" s="1">
        <v>5.4126830000000002E-4</v>
      </c>
      <c r="NU426">
        <v>0.15317040000000001</v>
      </c>
      <c r="NV426">
        <v>0.40565600000000002</v>
      </c>
      <c r="NW426">
        <v>26.852989999999998</v>
      </c>
      <c r="NX426" s="1">
        <v>5.1800800000000003E-4</v>
      </c>
      <c r="NY426">
        <v>0.14621590000000001</v>
      </c>
      <c r="NZ426">
        <v>0.40724329999999997</v>
      </c>
      <c r="OA426">
        <v>26.94605</v>
      </c>
      <c r="OB426" s="1">
        <v>4.9572400000000001E-4</v>
      </c>
      <c r="OC426">
        <v>0.13959260000000001</v>
      </c>
      <c r="OD426">
        <v>0.4088331</v>
      </c>
      <c r="OE426">
        <v>27.065280000000001</v>
      </c>
      <c r="OF426" s="1">
        <v>4.7457480000000002E-4</v>
      </c>
      <c r="OG426">
        <v>0.13330729999999999</v>
      </c>
      <c r="OH426">
        <v>0.4104623</v>
      </c>
      <c r="OI426">
        <v>27.27047</v>
      </c>
      <c r="OJ426" s="1">
        <v>4.5476380000000001E-4</v>
      </c>
      <c r="OK426">
        <v>0.12742809999999999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0.88684209999999997</v>
      </c>
      <c r="G427">
        <v>28.534610000000001</v>
      </c>
      <c r="H427">
        <v>0</v>
      </c>
      <c r="I427">
        <v>0</v>
      </c>
      <c r="J427">
        <v>0.89080970000000004</v>
      </c>
      <c r="K427">
        <v>28.755400000000002</v>
      </c>
      <c r="L427">
        <v>0</v>
      </c>
      <c r="M427">
        <v>0</v>
      </c>
      <c r="N427">
        <v>0.89518640000000005</v>
      </c>
      <c r="O427">
        <v>29.2545</v>
      </c>
      <c r="P427">
        <v>0</v>
      </c>
      <c r="Q427">
        <v>0</v>
      </c>
      <c r="R427">
        <v>0.89983120000000005</v>
      </c>
      <c r="S427">
        <v>29.372389999999999</v>
      </c>
      <c r="T427">
        <v>0</v>
      </c>
      <c r="U427">
        <v>0</v>
      </c>
      <c r="V427">
        <v>0.90490380000000004</v>
      </c>
      <c r="W427">
        <v>29.324580000000001</v>
      </c>
      <c r="X427">
        <v>0</v>
      </c>
      <c r="Y427">
        <v>0</v>
      </c>
      <c r="Z427">
        <v>0.910381</v>
      </c>
      <c r="AA427">
        <v>29.038869999999999</v>
      </c>
      <c r="AB427">
        <v>0</v>
      </c>
      <c r="AC427">
        <v>0</v>
      </c>
      <c r="AD427">
        <v>0.91632029999999998</v>
      </c>
      <c r="AE427">
        <v>28.54983</v>
      </c>
      <c r="AF427">
        <v>0</v>
      </c>
      <c r="AG427">
        <v>0</v>
      </c>
      <c r="AH427">
        <v>0.92244550000000003</v>
      </c>
      <c r="AI427">
        <v>28.073589999999999</v>
      </c>
      <c r="AJ427">
        <v>0</v>
      </c>
      <c r="AK427">
        <v>0</v>
      </c>
      <c r="AL427">
        <v>0.92880110000000005</v>
      </c>
      <c r="AM427">
        <v>27.967700000000001</v>
      </c>
      <c r="AN427">
        <v>0</v>
      </c>
      <c r="AO427">
        <v>0</v>
      </c>
      <c r="AP427">
        <v>0.93537700000000001</v>
      </c>
      <c r="AQ427">
        <v>27.845590000000001</v>
      </c>
      <c r="AR427">
        <v>0</v>
      </c>
      <c r="AS427">
        <v>0</v>
      </c>
      <c r="AT427">
        <v>0.9419225</v>
      </c>
      <c r="AU427">
        <v>27.894760000000002</v>
      </c>
      <c r="AV427">
        <v>0</v>
      </c>
      <c r="AW427">
        <v>0</v>
      </c>
      <c r="AX427">
        <v>0.94829330000000001</v>
      </c>
      <c r="AY427">
        <v>27.816220000000001</v>
      </c>
      <c r="AZ427">
        <v>0</v>
      </c>
      <c r="BA427">
        <v>0</v>
      </c>
      <c r="BB427">
        <v>0.95438959999999995</v>
      </c>
      <c r="BC427">
        <v>27.580300000000001</v>
      </c>
      <c r="BD427">
        <v>0</v>
      </c>
      <c r="BE427">
        <v>0</v>
      </c>
      <c r="BF427">
        <v>0.96034169999999996</v>
      </c>
      <c r="BG427">
        <v>27.160599999999999</v>
      </c>
      <c r="BH427">
        <v>0</v>
      </c>
      <c r="BI427">
        <v>0</v>
      </c>
      <c r="BJ427">
        <v>0.96596459999999995</v>
      </c>
      <c r="BK427">
        <v>26.789259999999999</v>
      </c>
      <c r="BL427">
        <v>0</v>
      </c>
      <c r="BM427">
        <v>0</v>
      </c>
      <c r="BN427">
        <v>0.97096789999999999</v>
      </c>
      <c r="BO427">
        <v>26.652609999999999</v>
      </c>
      <c r="BP427">
        <v>0</v>
      </c>
      <c r="BQ427">
        <v>0</v>
      </c>
      <c r="BR427">
        <v>0.97529750000000004</v>
      </c>
      <c r="BS427">
        <v>26.757429999999999</v>
      </c>
      <c r="BT427">
        <v>0</v>
      </c>
      <c r="BU427">
        <v>0</v>
      </c>
      <c r="BV427">
        <v>0.97897350000000005</v>
      </c>
      <c r="BW427">
        <v>27.061910000000001</v>
      </c>
      <c r="BX427">
        <v>0</v>
      </c>
      <c r="BY427">
        <v>0</v>
      </c>
      <c r="BZ427">
        <v>0.98172159999999997</v>
      </c>
      <c r="CA427">
        <v>27.413530000000002</v>
      </c>
      <c r="CB427">
        <v>0</v>
      </c>
      <c r="CC427">
        <v>0</v>
      </c>
      <c r="CD427">
        <v>0.98351710000000003</v>
      </c>
      <c r="CE427">
        <v>27.391169999999999</v>
      </c>
      <c r="CF427">
        <v>0</v>
      </c>
      <c r="CG427">
        <v>0</v>
      </c>
      <c r="CH427">
        <v>0.98442419999999997</v>
      </c>
      <c r="CI427">
        <v>27.094339999999999</v>
      </c>
      <c r="CJ427">
        <v>0</v>
      </c>
      <c r="CK427">
        <v>0</v>
      </c>
      <c r="CL427">
        <v>0.98443069999999999</v>
      </c>
      <c r="CM427">
        <v>26.54064</v>
      </c>
      <c r="CN427">
        <v>1.5133900000000001E-34</v>
      </c>
      <c r="CO427">
        <v>1.069056E-32</v>
      </c>
      <c r="CP427">
        <v>0.98362000000000005</v>
      </c>
      <c r="CQ427">
        <v>25.925460000000001</v>
      </c>
      <c r="CR427">
        <v>9.3276259999999999E-29</v>
      </c>
      <c r="CS427">
        <v>6.5135280000000005E-27</v>
      </c>
      <c r="CT427">
        <v>0.98193600000000003</v>
      </c>
      <c r="CU427">
        <v>25.615829999999999</v>
      </c>
      <c r="CV427" s="1">
        <v>3.5083929999999998E-22</v>
      </c>
      <c r="CW427" s="1">
        <v>2.53085E-20</v>
      </c>
      <c r="CX427">
        <v>0.97949839999999999</v>
      </c>
      <c r="CY427">
        <v>25.574090000000002</v>
      </c>
      <c r="CZ427" s="1">
        <v>1.6279729999999999E-17</v>
      </c>
      <c r="DA427" s="1">
        <v>1.194705E-15</v>
      </c>
      <c r="DB427">
        <v>0.9763347</v>
      </c>
      <c r="DC427">
        <v>25.658819999999999</v>
      </c>
      <c r="DD427" s="1">
        <v>6.7701890000000005E-14</v>
      </c>
      <c r="DE427" s="1">
        <v>5.0317420000000001E-12</v>
      </c>
      <c r="DF427">
        <v>0.97252110000000003</v>
      </c>
      <c r="DG427">
        <v>25.8611</v>
      </c>
      <c r="DH427" s="1">
        <v>5.2416780000000001E-11</v>
      </c>
      <c r="DI427" s="1">
        <v>3.9407250000000004E-9</v>
      </c>
      <c r="DJ427">
        <v>0.96820919999999999</v>
      </c>
      <c r="DK427">
        <v>25.724170000000001</v>
      </c>
      <c r="DL427" s="1">
        <v>1.2508100000000001E-8</v>
      </c>
      <c r="DM427" s="1">
        <v>9.4831140000000005E-7</v>
      </c>
      <c r="DN427">
        <v>0.96335919999999997</v>
      </c>
      <c r="DO427">
        <v>25.439679999999999</v>
      </c>
      <c r="DP427" s="1">
        <v>1.210104E-6</v>
      </c>
      <c r="DQ427" s="1">
        <v>9.2317420000000006E-5</v>
      </c>
      <c r="DR427">
        <v>0.9579628</v>
      </c>
      <c r="DS427">
        <v>24.90587</v>
      </c>
      <c r="DT427" s="1">
        <v>5.5240179999999999E-5</v>
      </c>
      <c r="DU427" s="1">
        <v>4.2432659999999999E-3</v>
      </c>
      <c r="DV427">
        <v>0.95274190000000003</v>
      </c>
      <c r="DW427">
        <v>24.22307</v>
      </c>
      <c r="DX427" s="1">
        <v>1.334661E-3</v>
      </c>
      <c r="DY427" s="1">
        <v>0.1030866</v>
      </c>
      <c r="DZ427">
        <v>0.9471292</v>
      </c>
      <c r="EA427">
        <v>23.80536</v>
      </c>
      <c r="EB427" s="1">
        <v>1.8751730000000001E-2</v>
      </c>
      <c r="EC427" s="1">
        <v>1.4564539999999999</v>
      </c>
      <c r="ED427">
        <v>0.94126010000000004</v>
      </c>
      <c r="EE427">
        <v>23.696490000000001</v>
      </c>
      <c r="EF427" s="1">
        <v>0.163885</v>
      </c>
      <c r="EG427" s="1">
        <v>12.7951</v>
      </c>
      <c r="EH427">
        <v>0.93496539999999995</v>
      </c>
      <c r="EI427">
        <v>23.85172</v>
      </c>
      <c r="EJ427" s="1">
        <v>0.94114279999999995</v>
      </c>
      <c r="EK427">
        <v>73.828100000000006</v>
      </c>
      <c r="EL427">
        <v>0.92854570000000003</v>
      </c>
      <c r="EM427">
        <v>24.039580000000001</v>
      </c>
      <c r="EN427" s="1">
        <v>3.7157179999999999</v>
      </c>
      <c r="EO427">
        <v>292.82760000000002</v>
      </c>
      <c r="EP427">
        <v>0.92178300000000002</v>
      </c>
      <c r="EQ427">
        <v>23.987950000000001</v>
      </c>
      <c r="ER427">
        <v>10.52477</v>
      </c>
      <c r="ES427">
        <v>832.92139999999995</v>
      </c>
      <c r="ET427">
        <v>0.9147497</v>
      </c>
      <c r="EU427">
        <v>23.668520000000001</v>
      </c>
      <c r="EV427">
        <v>22.302959999999999</v>
      </c>
      <c r="EW427">
        <v>1772.8320000000001</v>
      </c>
      <c r="EX427">
        <v>0.90740549999999998</v>
      </c>
      <c r="EY427">
        <v>23.161999999999999</v>
      </c>
      <c r="EZ427">
        <v>36.608649999999997</v>
      </c>
      <c r="FA427">
        <v>2921.4839999999999</v>
      </c>
      <c r="FB427">
        <v>0.89959540000000005</v>
      </c>
      <c r="FC427">
        <v>22.65587</v>
      </c>
      <c r="FD427">
        <v>48.011020000000002</v>
      </c>
      <c r="FE427">
        <v>3846.4479999999999</v>
      </c>
      <c r="FF427">
        <v>0.89139400000000002</v>
      </c>
      <c r="FG427">
        <v>22.689330000000002</v>
      </c>
      <c r="FH427">
        <v>51.878720000000001</v>
      </c>
      <c r="FI427">
        <v>4169.6760000000004</v>
      </c>
      <c r="FJ427">
        <v>0.88281520000000002</v>
      </c>
      <c r="FK427">
        <v>22.8414</v>
      </c>
      <c r="FL427">
        <v>47.083649999999999</v>
      </c>
      <c r="FM427">
        <v>3801.49</v>
      </c>
      <c r="FN427">
        <v>0.87391730000000001</v>
      </c>
      <c r="FO427">
        <v>23.21067</v>
      </c>
      <c r="FP427">
        <v>36.835979999999999</v>
      </c>
      <c r="FQ427">
        <v>2986.0129999999999</v>
      </c>
      <c r="FR427">
        <v>0.8647454</v>
      </c>
      <c r="FS427">
        <v>23.527329999999999</v>
      </c>
      <c r="FT427">
        <v>25.297260000000001</v>
      </c>
      <c r="FU427">
        <v>2058.442</v>
      </c>
      <c r="FV427">
        <v>0.85544140000000002</v>
      </c>
      <c r="FW427">
        <v>23.560310000000001</v>
      </c>
      <c r="FX427">
        <v>15.46907</v>
      </c>
      <c r="FY427">
        <v>1263.5429999999999</v>
      </c>
      <c r="FZ427">
        <v>0.84617580000000003</v>
      </c>
      <c r="GA427">
        <v>23.210429999999999</v>
      </c>
      <c r="GB427">
        <v>8.5479559999999992</v>
      </c>
      <c r="GC427">
        <v>700.75419999999997</v>
      </c>
      <c r="GD427">
        <v>0.83675310000000003</v>
      </c>
      <c r="GE427">
        <v>22.67051</v>
      </c>
      <c r="GF427">
        <v>4.3585099999999999</v>
      </c>
      <c r="GG427">
        <v>358.56799999999998</v>
      </c>
      <c r="GH427">
        <v>0.82732649999999996</v>
      </c>
      <c r="GI427">
        <v>22.232559999999999</v>
      </c>
      <c r="GJ427">
        <v>2.0940240000000001</v>
      </c>
      <c r="GK427">
        <v>172.83459999999999</v>
      </c>
      <c r="GL427">
        <v>0.81801429999999997</v>
      </c>
      <c r="GM427">
        <v>22.374870000000001</v>
      </c>
      <c r="GN427">
        <v>0.97114849999999997</v>
      </c>
      <c r="GO427">
        <v>80.354249999999993</v>
      </c>
      <c r="GP427">
        <v>0.80937879999999995</v>
      </c>
      <c r="GQ427">
        <v>22.766449999999999</v>
      </c>
      <c r="GR427">
        <v>0.4513105</v>
      </c>
      <c r="GS427">
        <v>37.384279999999997</v>
      </c>
      <c r="GT427">
        <v>0.80066340000000003</v>
      </c>
      <c r="GU427">
        <v>23.40681</v>
      </c>
      <c r="GV427">
        <v>0.22278709999999999</v>
      </c>
      <c r="GW427">
        <v>18.45599</v>
      </c>
      <c r="GX427">
        <v>0.79201699999999997</v>
      </c>
      <c r="GY427">
        <v>24.1556</v>
      </c>
      <c r="GZ427">
        <v>0.1258378</v>
      </c>
      <c r="HA427">
        <v>10.41527</v>
      </c>
      <c r="HB427">
        <v>0.78341680000000002</v>
      </c>
      <c r="HC427">
        <v>24.591080000000002</v>
      </c>
      <c r="HD427">
        <v>8.4939520000000004E-2</v>
      </c>
      <c r="HE427">
        <v>7.0276170000000002</v>
      </c>
      <c r="HF427">
        <v>0.77469500000000002</v>
      </c>
      <c r="HG427">
        <v>24.614830000000001</v>
      </c>
      <c r="HH427">
        <v>6.6627489999999998E-2</v>
      </c>
      <c r="HI427">
        <v>5.516737</v>
      </c>
      <c r="HJ427">
        <v>0.76594090000000004</v>
      </c>
      <c r="HK427">
        <v>24.333749999999998</v>
      </c>
      <c r="HL427">
        <v>5.7000839999999997E-2</v>
      </c>
      <c r="HM427">
        <v>4.7291790000000002</v>
      </c>
      <c r="HN427">
        <v>0.75742690000000001</v>
      </c>
      <c r="HO427">
        <v>23.842110000000002</v>
      </c>
      <c r="HP427">
        <v>5.0535410000000003E-2</v>
      </c>
      <c r="HQ427">
        <v>4.2087940000000001</v>
      </c>
      <c r="HR427">
        <v>0.74867680000000003</v>
      </c>
      <c r="HS427">
        <v>23.838509999999999</v>
      </c>
      <c r="HT427" s="1">
        <v>4.554163E-2</v>
      </c>
      <c r="HU427">
        <v>3.8300420000000002</v>
      </c>
      <c r="HV427">
        <v>0.73983620000000005</v>
      </c>
      <c r="HW427">
        <v>24.23798</v>
      </c>
      <c r="HX427" s="1">
        <v>4.141719E-2</v>
      </c>
      <c r="HY427">
        <v>3.5194969999999999</v>
      </c>
      <c r="HZ427">
        <v>0.73137249999999998</v>
      </c>
      <c r="IA427">
        <v>24.91433</v>
      </c>
      <c r="IB427" s="1">
        <v>3.7648059999999997E-2</v>
      </c>
      <c r="IC427">
        <v>3.2324079999999999</v>
      </c>
      <c r="ID427">
        <v>0.72297719999999999</v>
      </c>
      <c r="IE427">
        <v>25.754719999999999</v>
      </c>
      <c r="IF427" s="1">
        <v>3.415518E-2</v>
      </c>
      <c r="IG427">
        <v>2.963733</v>
      </c>
      <c r="IH427">
        <v>0.71437070000000003</v>
      </c>
      <c r="II427">
        <v>26.199719999999999</v>
      </c>
      <c r="IJ427" s="1">
        <v>3.091853E-2</v>
      </c>
      <c r="IK427">
        <v>2.71313</v>
      </c>
      <c r="IL427">
        <v>0.70587560000000005</v>
      </c>
      <c r="IM427">
        <v>26.183029999999999</v>
      </c>
      <c r="IN427" s="1">
        <v>2.7933759999999998E-2</v>
      </c>
      <c r="IO427">
        <v>2.4792960000000002</v>
      </c>
      <c r="IP427">
        <v>0.69759930000000003</v>
      </c>
      <c r="IQ427">
        <v>25.704249999999998</v>
      </c>
      <c r="IR427" s="1">
        <v>2.5160709999999999E-2</v>
      </c>
      <c r="IS427">
        <v>2.258874</v>
      </c>
      <c r="IT427">
        <v>0.69012739999999995</v>
      </c>
      <c r="IU427">
        <v>24.970549999999999</v>
      </c>
      <c r="IV427" s="1">
        <v>2.263718E-2</v>
      </c>
      <c r="IW427">
        <v>2.0535190000000001</v>
      </c>
      <c r="IX427">
        <v>0.68515870000000001</v>
      </c>
      <c r="IY427">
        <v>24.537579999999998</v>
      </c>
      <c r="IZ427" s="1">
        <v>2.0378629999999998E-2</v>
      </c>
      <c r="JA427">
        <v>1.8610100000000001</v>
      </c>
      <c r="JB427">
        <v>0.68024569999999995</v>
      </c>
      <c r="JC427">
        <v>24.220490000000002</v>
      </c>
      <c r="JD427" s="1">
        <v>1.8362320000000001E-2</v>
      </c>
      <c r="JE427">
        <v>1.688202</v>
      </c>
      <c r="JF427">
        <v>0.67545200000000005</v>
      </c>
      <c r="JG427">
        <v>24.386610000000001</v>
      </c>
      <c r="JH427" s="1">
        <v>1.6548920000000002E-2</v>
      </c>
      <c r="JI427">
        <v>1.5315639999999999</v>
      </c>
      <c r="JJ427">
        <v>0.6707457</v>
      </c>
      <c r="JK427">
        <v>24.566379999999999</v>
      </c>
      <c r="JL427" s="1">
        <v>1.492984E-2</v>
      </c>
      <c r="JM427">
        <v>1.3908180000000001</v>
      </c>
      <c r="JN427">
        <v>0.6659699</v>
      </c>
      <c r="JO427">
        <v>24.742090000000001</v>
      </c>
      <c r="JP427" s="1">
        <v>1.34819E-2</v>
      </c>
      <c r="JQ427">
        <v>1.2644629999999999</v>
      </c>
      <c r="JR427">
        <v>0.66125080000000003</v>
      </c>
      <c r="JS427">
        <v>24.817209999999999</v>
      </c>
      <c r="JT427" s="1">
        <v>1.218492E-2</v>
      </c>
      <c r="JU427">
        <v>1.15056</v>
      </c>
      <c r="JV427">
        <v>0.6562424</v>
      </c>
      <c r="JW427">
        <v>24.725639999999999</v>
      </c>
      <c r="JX427" s="1">
        <v>1.1004160000000001E-2</v>
      </c>
      <c r="JY427">
        <v>1.046567</v>
      </c>
      <c r="JZ427">
        <v>0.65133039999999998</v>
      </c>
      <c r="KA427">
        <v>24.616289999999999</v>
      </c>
      <c r="KB427" s="1">
        <v>9.9210930000000006E-3</v>
      </c>
      <c r="KC427">
        <v>0.95030049999999999</v>
      </c>
      <c r="KD427">
        <v>0.64650260000000004</v>
      </c>
      <c r="KE427">
        <v>24.944980000000001</v>
      </c>
      <c r="KF427" s="1">
        <v>8.8928119999999999E-3</v>
      </c>
      <c r="KG427">
        <v>0.85793200000000003</v>
      </c>
      <c r="KH427">
        <v>0.64156060000000004</v>
      </c>
      <c r="KI427">
        <v>25.122599999999998</v>
      </c>
      <c r="KJ427" s="1">
        <v>7.917182E-3</v>
      </c>
      <c r="KK427">
        <v>0.76949319999999999</v>
      </c>
      <c r="KL427">
        <v>0.63694510000000004</v>
      </c>
      <c r="KM427">
        <v>25.520240000000001</v>
      </c>
      <c r="KN427" s="1">
        <v>7.0084910000000004E-3</v>
      </c>
      <c r="KO427">
        <v>0.685975</v>
      </c>
      <c r="KP427">
        <v>0.63275199999999998</v>
      </c>
      <c r="KQ427">
        <v>25.949860000000001</v>
      </c>
      <c r="KR427" s="1">
        <v>6.1363579999999997E-3</v>
      </c>
      <c r="KS427">
        <v>0.60452410000000001</v>
      </c>
      <c r="KT427">
        <v>0.62873679999999998</v>
      </c>
      <c r="KU427">
        <v>26.090479999999999</v>
      </c>
      <c r="KV427" s="1">
        <v>5.2869320000000003E-3</v>
      </c>
      <c r="KW427">
        <v>0.52413240000000005</v>
      </c>
      <c r="KX427">
        <v>0.62497480000000005</v>
      </c>
      <c r="KY427">
        <v>26.023810000000001</v>
      </c>
      <c r="KZ427" s="1">
        <v>4.4691720000000004E-3</v>
      </c>
      <c r="LA427">
        <v>0.44573180000000001</v>
      </c>
      <c r="LB427">
        <v>0.62108669999999999</v>
      </c>
      <c r="LC427">
        <v>25.808009999999999</v>
      </c>
      <c r="LD427" s="1">
        <v>3.6877989999999999E-3</v>
      </c>
      <c r="LE427">
        <v>0.37014710000000001</v>
      </c>
      <c r="LF427">
        <v>0.61724480000000004</v>
      </c>
      <c r="LG427">
        <v>25.614139999999999</v>
      </c>
      <c r="LH427" s="1">
        <v>2.9803949999999998E-3</v>
      </c>
      <c r="LI427">
        <v>0.30101240000000001</v>
      </c>
      <c r="LJ427">
        <v>0.61348440000000004</v>
      </c>
      <c r="LK427">
        <v>26.080909999999999</v>
      </c>
      <c r="LL427" s="1">
        <v>2.3796770000000002E-3</v>
      </c>
      <c r="LM427">
        <v>0.24182300000000001</v>
      </c>
      <c r="LN427">
        <v>0.61209060000000004</v>
      </c>
      <c r="LO427">
        <v>26.516030000000001</v>
      </c>
      <c r="LP427" s="1">
        <v>1.9014959999999999E-3</v>
      </c>
      <c r="LQ427">
        <v>0.193602</v>
      </c>
      <c r="LR427">
        <v>0.61089009999999999</v>
      </c>
      <c r="LS427">
        <v>27.13588</v>
      </c>
      <c r="LT427" s="1">
        <v>1.537077E-3</v>
      </c>
      <c r="LU427">
        <v>0.15672130000000001</v>
      </c>
      <c r="LV427">
        <v>0.61018130000000004</v>
      </c>
      <c r="LW427">
        <v>27.89245</v>
      </c>
      <c r="LX427" s="1">
        <v>1.2741219999999999E-3</v>
      </c>
      <c r="LY427">
        <v>0.1299807</v>
      </c>
      <c r="LZ427">
        <v>0.60916329999999996</v>
      </c>
      <c r="MA427">
        <v>28.125109999999999</v>
      </c>
      <c r="MB427" s="1">
        <v>1.0902819999999999E-3</v>
      </c>
      <c r="MC427">
        <v>0.1113286</v>
      </c>
      <c r="MD427">
        <v>0.60810889999999995</v>
      </c>
      <c r="ME427">
        <v>27.848330000000001</v>
      </c>
      <c r="MF427" s="1">
        <v>9.6389540000000001E-4</v>
      </c>
      <c r="MG427">
        <v>9.8512310000000006E-2</v>
      </c>
      <c r="MH427">
        <v>0.60705339999999997</v>
      </c>
      <c r="MI427">
        <v>27.378679999999999</v>
      </c>
      <c r="MJ427" s="1">
        <v>8.7551559999999998E-4</v>
      </c>
      <c r="MK427">
        <v>8.9579409999999998E-2</v>
      </c>
      <c r="ML427">
        <v>0.60604009999999997</v>
      </c>
      <c r="MM427">
        <v>26.970739999999999</v>
      </c>
      <c r="MN427" s="1">
        <v>8.1106090000000004E-4</v>
      </c>
      <c r="MO427">
        <v>8.3080719999999997E-2</v>
      </c>
      <c r="MP427">
        <v>0.60493280000000005</v>
      </c>
      <c r="MQ427">
        <v>27.112970000000001</v>
      </c>
      <c r="MR427" s="1">
        <v>7.6102720000000002E-4</v>
      </c>
      <c r="MS427">
        <v>7.8064289999999995E-2</v>
      </c>
      <c r="MT427">
        <v>0.60376320000000006</v>
      </c>
      <c r="MU427">
        <v>27.511669999999999</v>
      </c>
      <c r="MV427" s="1">
        <v>7.1965250000000005E-4</v>
      </c>
      <c r="MW427">
        <v>7.3922860000000007E-2</v>
      </c>
      <c r="MX427">
        <v>0.60262629999999995</v>
      </c>
      <c r="MY427">
        <v>28.122060000000001</v>
      </c>
      <c r="MZ427" s="1">
        <v>6.8389519999999997E-4</v>
      </c>
      <c r="NA427">
        <v>7.0357810000000007E-2</v>
      </c>
      <c r="NB427">
        <v>0.60151699999999997</v>
      </c>
      <c r="NC427">
        <v>28.74578</v>
      </c>
      <c r="ND427" s="1">
        <v>6.5160160000000001E-4</v>
      </c>
      <c r="NE427">
        <v>6.7132830000000004E-2</v>
      </c>
      <c r="NF427">
        <v>0.60033179999999997</v>
      </c>
      <c r="NG427">
        <v>28.809339999999999</v>
      </c>
      <c r="NH427" s="1">
        <v>6.2179990000000001E-4</v>
      </c>
      <c r="NI427">
        <v>6.4162919999999998E-2</v>
      </c>
      <c r="NJ427">
        <v>0.59913369999999999</v>
      </c>
      <c r="NK427">
        <v>28.409770000000002</v>
      </c>
      <c r="NL427" s="1">
        <v>5.9397089999999996E-4</v>
      </c>
      <c r="NM427">
        <v>6.1386570000000001E-2</v>
      </c>
      <c r="NN427">
        <v>0.59786430000000002</v>
      </c>
      <c r="NO427">
        <v>27.819189999999999</v>
      </c>
      <c r="NP427" s="1">
        <v>5.6790699999999998E-4</v>
      </c>
      <c r="NQ427">
        <v>5.8790740000000001E-2</v>
      </c>
      <c r="NR427">
        <v>0.59657369999999998</v>
      </c>
      <c r="NS427">
        <v>27.188479999999998</v>
      </c>
      <c r="NT427" s="1">
        <v>5.4336040000000003E-4</v>
      </c>
      <c r="NU427">
        <v>5.6348269999999999E-2</v>
      </c>
      <c r="NV427">
        <v>0.59524310000000002</v>
      </c>
      <c r="NW427">
        <v>26.846589999999999</v>
      </c>
      <c r="NX427" s="1">
        <v>5.2001149999999997E-4</v>
      </c>
      <c r="NY427">
        <v>5.4023010000000003E-2</v>
      </c>
      <c r="NZ427">
        <v>0.59379749999999998</v>
      </c>
      <c r="OA427">
        <v>26.931999999999999</v>
      </c>
      <c r="OB427" s="1">
        <v>4.9764619999999999E-4</v>
      </c>
      <c r="OC427">
        <v>5.1804540000000003E-2</v>
      </c>
      <c r="OD427">
        <v>0.59225249999999996</v>
      </c>
      <c r="OE427">
        <v>27.03622</v>
      </c>
      <c r="OF427" s="1">
        <v>4.7635469999999998E-4</v>
      </c>
      <c r="OG427">
        <v>4.9690720000000001E-2</v>
      </c>
      <c r="OH427">
        <v>0.59069360000000004</v>
      </c>
      <c r="OI427">
        <v>27.238579999999999</v>
      </c>
      <c r="OJ427" s="1">
        <v>4.564716E-4</v>
      </c>
      <c r="OK427">
        <v>4.7718000000000003E-2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0.79855080000000001</v>
      </c>
      <c r="G428">
        <v>28.56305</v>
      </c>
      <c r="H428">
        <v>0</v>
      </c>
      <c r="I428">
        <v>0</v>
      </c>
      <c r="J428">
        <v>0.79896900000000004</v>
      </c>
      <c r="K428">
        <v>28.749389999999998</v>
      </c>
      <c r="L428">
        <v>0</v>
      </c>
      <c r="M428">
        <v>0</v>
      </c>
      <c r="N428">
        <v>0.79950880000000002</v>
      </c>
      <c r="O428">
        <v>29.24963</v>
      </c>
      <c r="P428">
        <v>0</v>
      </c>
      <c r="Q428">
        <v>0</v>
      </c>
      <c r="R428">
        <v>0.80002770000000001</v>
      </c>
      <c r="S428">
        <v>29.36204</v>
      </c>
      <c r="T428">
        <v>0</v>
      </c>
      <c r="U428">
        <v>0</v>
      </c>
      <c r="V428">
        <v>0.80054000000000003</v>
      </c>
      <c r="W428">
        <v>29.33943</v>
      </c>
      <c r="X428">
        <v>0</v>
      </c>
      <c r="Y428">
        <v>0</v>
      </c>
      <c r="Z428">
        <v>0.80111500000000002</v>
      </c>
      <c r="AA428">
        <v>29.068169999999999</v>
      </c>
      <c r="AB428">
        <v>0</v>
      </c>
      <c r="AC428">
        <v>0</v>
      </c>
      <c r="AD428">
        <v>0.80166859999999995</v>
      </c>
      <c r="AE428">
        <v>28.592690000000001</v>
      </c>
      <c r="AF428">
        <v>0</v>
      </c>
      <c r="AG428">
        <v>0</v>
      </c>
      <c r="AH428">
        <v>0.80229269999999997</v>
      </c>
      <c r="AI428">
        <v>28.119789999999998</v>
      </c>
      <c r="AJ428">
        <v>0</v>
      </c>
      <c r="AK428">
        <v>0</v>
      </c>
      <c r="AL428">
        <v>0.80281800000000003</v>
      </c>
      <c r="AM428">
        <v>28.02018</v>
      </c>
      <c r="AN428">
        <v>0</v>
      </c>
      <c r="AO428">
        <v>0</v>
      </c>
      <c r="AP428">
        <v>0.80335630000000002</v>
      </c>
      <c r="AQ428">
        <v>27.86382</v>
      </c>
      <c r="AR428">
        <v>0</v>
      </c>
      <c r="AS428">
        <v>0</v>
      </c>
      <c r="AT428">
        <v>0.80379800000000001</v>
      </c>
      <c r="AU428">
        <v>27.92109</v>
      </c>
      <c r="AV428">
        <v>0</v>
      </c>
      <c r="AW428">
        <v>0</v>
      </c>
      <c r="AX428">
        <v>0.80418940000000005</v>
      </c>
      <c r="AY428">
        <v>27.840420000000002</v>
      </c>
      <c r="AZ428">
        <v>0</v>
      </c>
      <c r="BA428">
        <v>0</v>
      </c>
      <c r="BB428">
        <v>0.8044943</v>
      </c>
      <c r="BC428">
        <v>27.61328</v>
      </c>
      <c r="BD428">
        <v>0</v>
      </c>
      <c r="BE428">
        <v>0</v>
      </c>
      <c r="BF428">
        <v>0.80489580000000005</v>
      </c>
      <c r="BG428">
        <v>27.207129999999999</v>
      </c>
      <c r="BH428">
        <v>0</v>
      </c>
      <c r="BI428">
        <v>0</v>
      </c>
      <c r="BJ428">
        <v>0.80510660000000001</v>
      </c>
      <c r="BK428">
        <v>26.843060000000001</v>
      </c>
      <c r="BL428">
        <v>0</v>
      </c>
      <c r="BM428">
        <v>0</v>
      </c>
      <c r="BN428">
        <v>0.80525449999999998</v>
      </c>
      <c r="BO428">
        <v>26.711310000000001</v>
      </c>
      <c r="BP428">
        <v>0</v>
      </c>
      <c r="BQ428">
        <v>0</v>
      </c>
      <c r="BR428">
        <v>0.80528540000000004</v>
      </c>
      <c r="BS428">
        <v>26.818570000000001</v>
      </c>
      <c r="BT428">
        <v>0</v>
      </c>
      <c r="BU428">
        <v>0</v>
      </c>
      <c r="BV428">
        <v>0.80524499999999999</v>
      </c>
      <c r="BW428">
        <v>27.100899999999999</v>
      </c>
      <c r="BX428">
        <v>0</v>
      </c>
      <c r="BY428">
        <v>0</v>
      </c>
      <c r="BZ428">
        <v>0.80510090000000001</v>
      </c>
      <c r="CA428">
        <v>27.436340000000001</v>
      </c>
      <c r="CB428">
        <v>0</v>
      </c>
      <c r="CC428">
        <v>0</v>
      </c>
      <c r="CD428">
        <v>0.80488289999999996</v>
      </c>
      <c r="CE428">
        <v>27.398990000000001</v>
      </c>
      <c r="CF428">
        <v>0</v>
      </c>
      <c r="CG428">
        <v>0</v>
      </c>
      <c r="CH428">
        <v>0.80460719999999997</v>
      </c>
      <c r="CI428">
        <v>27.11655</v>
      </c>
      <c r="CJ428">
        <v>0</v>
      </c>
      <c r="CK428">
        <v>0</v>
      </c>
      <c r="CL428">
        <v>0.80432130000000002</v>
      </c>
      <c r="CM428">
        <v>26.576910000000002</v>
      </c>
      <c r="CN428">
        <v>1.1496840000000001E-34</v>
      </c>
      <c r="CO428">
        <v>2.114205E-32</v>
      </c>
      <c r="CP428">
        <v>0.80395050000000001</v>
      </c>
      <c r="CQ428">
        <v>25.970500000000001</v>
      </c>
      <c r="CR428">
        <v>6.9092460000000005E-29</v>
      </c>
      <c r="CS428">
        <v>1.236664E-26</v>
      </c>
      <c r="CT428">
        <v>0.80355189999999999</v>
      </c>
      <c r="CU428">
        <v>25.673570000000002</v>
      </c>
      <c r="CV428" s="1">
        <v>2.8144040000000002E-22</v>
      </c>
      <c r="CW428" s="1">
        <v>5.5768159999999999E-20</v>
      </c>
      <c r="CX428">
        <v>0.80315239999999999</v>
      </c>
      <c r="CY428">
        <v>25.621670000000002</v>
      </c>
      <c r="CZ428" s="1">
        <v>1.368859E-17</v>
      </c>
      <c r="DA428" s="1">
        <v>2.9123599999999999E-15</v>
      </c>
      <c r="DB428">
        <v>0.80276630000000004</v>
      </c>
      <c r="DC428">
        <v>25.681719999999999</v>
      </c>
      <c r="DD428" s="1">
        <v>5.8985849999999999E-14</v>
      </c>
      <c r="DE428" s="1">
        <v>1.3280969999999999E-11</v>
      </c>
      <c r="DF428">
        <v>0.80227660000000001</v>
      </c>
      <c r="DG428">
        <v>25.87567</v>
      </c>
      <c r="DH428" s="1">
        <v>4.6790519999999997E-11</v>
      </c>
      <c r="DI428" s="1">
        <v>1.1006409999999999E-8</v>
      </c>
      <c r="DJ428">
        <v>0.80186409999999997</v>
      </c>
      <c r="DK428">
        <v>25.720420000000001</v>
      </c>
      <c r="DL428" s="1">
        <v>1.1370219999999999E-8</v>
      </c>
      <c r="DM428" s="1">
        <v>2.766756E-6</v>
      </c>
      <c r="DN428">
        <v>0.80139890000000003</v>
      </c>
      <c r="DO428">
        <v>25.454450000000001</v>
      </c>
      <c r="DP428" s="1">
        <v>1.116423E-6</v>
      </c>
      <c r="DQ428" s="1">
        <v>2.793243E-4</v>
      </c>
      <c r="DR428">
        <v>0.80097700000000005</v>
      </c>
      <c r="DS428">
        <v>24.929600000000001</v>
      </c>
      <c r="DT428" s="1">
        <v>5.1623380000000003E-5</v>
      </c>
      <c r="DU428" s="1">
        <v>1.325925E-2</v>
      </c>
      <c r="DV428">
        <v>0.80066159999999997</v>
      </c>
      <c r="DW428">
        <v>24.25656</v>
      </c>
      <c r="DX428" s="1">
        <v>1.2610049999999999E-3</v>
      </c>
      <c r="DY428" s="1">
        <v>0.33138610000000002</v>
      </c>
      <c r="DZ428">
        <v>0.80024410000000001</v>
      </c>
      <c r="EA428">
        <v>23.84468</v>
      </c>
      <c r="EB428" s="1">
        <v>1.788793E-2</v>
      </c>
      <c r="EC428" s="1">
        <v>4.8014979999999996</v>
      </c>
      <c r="ED428">
        <v>0.79987039999999998</v>
      </c>
      <c r="EE428">
        <v>23.732959999999999</v>
      </c>
      <c r="EF428" s="1">
        <v>0.1576883</v>
      </c>
      <c r="EG428" s="1">
        <v>43.167029999999997</v>
      </c>
      <c r="EH428">
        <v>0.79935160000000005</v>
      </c>
      <c r="EI428">
        <v>23.87809</v>
      </c>
      <c r="EJ428" s="1">
        <v>0.91258779999999995</v>
      </c>
      <c r="EK428" s="1">
        <v>254.3869</v>
      </c>
      <c r="EL428">
        <v>0.79884560000000004</v>
      </c>
      <c r="EM428">
        <v>24.049320000000002</v>
      </c>
      <c r="EN428" s="1">
        <v>3.628333</v>
      </c>
      <c r="EO428">
        <v>1028.9760000000001</v>
      </c>
      <c r="EP428">
        <v>0.79834839999999996</v>
      </c>
      <c r="EQ428">
        <v>23.978560000000002</v>
      </c>
      <c r="ER428" s="1">
        <v>10.341229999999999</v>
      </c>
      <c r="ES428">
        <v>2978.76</v>
      </c>
      <c r="ET428">
        <v>0.79776170000000002</v>
      </c>
      <c r="EU428">
        <v>23.674189999999999</v>
      </c>
      <c r="EV428">
        <v>22.0352</v>
      </c>
      <c r="EW428">
        <v>6442.2179999999998</v>
      </c>
      <c r="EX428">
        <v>0.79717479999999996</v>
      </c>
      <c r="EY428">
        <v>23.18629</v>
      </c>
      <c r="EZ428">
        <v>36.348640000000003</v>
      </c>
      <c r="FA428">
        <v>10771.77</v>
      </c>
      <c r="FB428">
        <v>0.79645469999999996</v>
      </c>
      <c r="FC428">
        <v>22.701540000000001</v>
      </c>
      <c r="FD428">
        <v>47.878360000000001</v>
      </c>
      <c r="FE428">
        <v>14368.39</v>
      </c>
      <c r="FF428">
        <v>0.79572209999999999</v>
      </c>
      <c r="FG428">
        <v>22.749459999999999</v>
      </c>
      <c r="FH428">
        <v>51.91621</v>
      </c>
      <c r="FI428">
        <v>15757.16</v>
      </c>
      <c r="FJ428">
        <v>0.79491259999999997</v>
      </c>
      <c r="FK428">
        <v>22.866969999999998</v>
      </c>
      <c r="FL428">
        <v>47.295169999999999</v>
      </c>
      <c r="FM428">
        <v>14519.98</v>
      </c>
      <c r="FN428">
        <v>0.79395159999999998</v>
      </c>
      <c r="FO428">
        <v>23.209320000000002</v>
      </c>
      <c r="FP428">
        <v>37.110590000000002</v>
      </c>
      <c r="FQ428">
        <v>11512.24</v>
      </c>
      <c r="FR428">
        <v>0.79314689999999999</v>
      </c>
      <c r="FS428">
        <v>23.509720000000002</v>
      </c>
      <c r="FT428">
        <v>25.554480000000002</v>
      </c>
      <c r="FU428">
        <v>8005.0550000000003</v>
      </c>
      <c r="FV428">
        <v>0.79219070000000003</v>
      </c>
      <c r="FW428">
        <v>23.549779999999998</v>
      </c>
      <c r="FX428">
        <v>15.662710000000001</v>
      </c>
      <c r="FY428">
        <v>4952.4089999999997</v>
      </c>
      <c r="FZ428">
        <v>0.79139389999999998</v>
      </c>
      <c r="GA428">
        <v>23.222629999999999</v>
      </c>
      <c r="GB428">
        <v>8.6721950000000003</v>
      </c>
      <c r="GC428">
        <v>2765.808</v>
      </c>
      <c r="GD428">
        <v>0.79057230000000001</v>
      </c>
      <c r="GE428">
        <v>22.69323</v>
      </c>
      <c r="GF428">
        <v>4.4285649999999999</v>
      </c>
      <c r="GG428">
        <v>1423.048</v>
      </c>
      <c r="GH428">
        <v>0.78967779999999999</v>
      </c>
      <c r="GI428">
        <v>22.272539999999999</v>
      </c>
      <c r="GJ428">
        <v>2.1299419999999998</v>
      </c>
      <c r="GK428">
        <v>688.74310000000003</v>
      </c>
      <c r="GL428">
        <v>0.78912939999999998</v>
      </c>
      <c r="GM428">
        <v>22.42567</v>
      </c>
      <c r="GN428">
        <v>0.98831360000000001</v>
      </c>
      <c r="GO428">
        <v>320.78609999999998</v>
      </c>
      <c r="GP428">
        <v>0.78985590000000006</v>
      </c>
      <c r="GQ428">
        <v>22.785699999999999</v>
      </c>
      <c r="GR428">
        <v>0.45904840000000002</v>
      </c>
      <c r="GS428">
        <v>148.9203</v>
      </c>
      <c r="GT428">
        <v>0.79061950000000003</v>
      </c>
      <c r="GU428">
        <v>23.404949999999999</v>
      </c>
      <c r="GV428">
        <v>0.2261504</v>
      </c>
      <c r="GW428">
        <v>72.948120000000003</v>
      </c>
      <c r="GX428">
        <v>0.79183749999999997</v>
      </c>
      <c r="GY428">
        <v>24.126100000000001</v>
      </c>
      <c r="GZ428">
        <v>0.12729850000000001</v>
      </c>
      <c r="HA428">
        <v>40.596029999999999</v>
      </c>
      <c r="HB428">
        <v>0.79321529999999996</v>
      </c>
      <c r="HC428">
        <v>24.55087</v>
      </c>
      <c r="HD428">
        <v>8.5614170000000003E-2</v>
      </c>
      <c r="HE428">
        <v>26.97195</v>
      </c>
      <c r="HF428">
        <v>0.79454170000000002</v>
      </c>
      <c r="HG428">
        <v>24.588909999999998</v>
      </c>
      <c r="HH428">
        <v>6.6990649999999999E-2</v>
      </c>
      <c r="HI428">
        <v>20.936499999999999</v>
      </c>
      <c r="HJ428">
        <v>0.79589180000000004</v>
      </c>
      <c r="HK428">
        <v>24.345800000000001</v>
      </c>
      <c r="HL428">
        <v>5.7245020000000001E-2</v>
      </c>
      <c r="HM428">
        <v>17.837160000000001</v>
      </c>
      <c r="HN428">
        <v>0.79546300000000003</v>
      </c>
      <c r="HO428">
        <v>23.870760000000001</v>
      </c>
      <c r="HP428">
        <v>5.0721929999999998E-2</v>
      </c>
      <c r="HQ428">
        <v>15.818379999999999</v>
      </c>
      <c r="HR428">
        <v>0.78672699999999995</v>
      </c>
      <c r="HS428">
        <v>23.87311</v>
      </c>
      <c r="HT428" s="1">
        <v>4.5700329999999997E-2</v>
      </c>
      <c r="HU428">
        <v>14.348660000000001</v>
      </c>
      <c r="HV428">
        <v>0.77783939999999996</v>
      </c>
      <c r="HW428">
        <v>24.252420000000001</v>
      </c>
      <c r="HX428" s="1">
        <v>4.1558869999999998E-2</v>
      </c>
      <c r="HY428">
        <v>13.15326</v>
      </c>
      <c r="HZ428">
        <v>0.76943240000000002</v>
      </c>
      <c r="IA428">
        <v>24.883980000000001</v>
      </c>
      <c r="IB428" s="1">
        <v>3.7781200000000001E-2</v>
      </c>
      <c r="IC428">
        <v>12.056789999999999</v>
      </c>
      <c r="ID428">
        <v>0.76094689999999998</v>
      </c>
      <c r="IE428">
        <v>25.70917</v>
      </c>
      <c r="IF428">
        <v>3.4275659999999999E-2</v>
      </c>
      <c r="IG428">
        <v>11.033989999999999</v>
      </c>
      <c r="IH428">
        <v>0.75223759999999995</v>
      </c>
      <c r="II428">
        <v>26.14265</v>
      </c>
      <c r="IJ428" s="1">
        <v>3.102881E-2</v>
      </c>
      <c r="IK428">
        <v>10.082800000000001</v>
      </c>
      <c r="IL428">
        <v>0.74352470000000004</v>
      </c>
      <c r="IM428">
        <v>26.151789999999998</v>
      </c>
      <c r="IN428" s="1">
        <v>2.803284E-2</v>
      </c>
      <c r="IO428">
        <v>9.1998750000000005</v>
      </c>
      <c r="IP428">
        <v>0.7349658</v>
      </c>
      <c r="IQ428">
        <v>25.719370000000001</v>
      </c>
      <c r="IR428">
        <v>2.5248530000000002E-2</v>
      </c>
      <c r="IS428">
        <v>8.3711950000000002</v>
      </c>
      <c r="IT428">
        <v>0.72734319999999997</v>
      </c>
      <c r="IU428">
        <v>25.014309999999998</v>
      </c>
      <c r="IV428" s="1">
        <v>2.2718019999999998E-2</v>
      </c>
      <c r="IW428">
        <v>7.6014439999999999</v>
      </c>
      <c r="IX428">
        <v>0.7229411</v>
      </c>
      <c r="IY428">
        <v>24.593509999999998</v>
      </c>
      <c r="IZ428" s="1">
        <v>2.0459580000000002E-2</v>
      </c>
      <c r="JA428">
        <v>6.8730140000000004</v>
      </c>
      <c r="JB428">
        <v>0.71844790000000003</v>
      </c>
      <c r="JC428">
        <v>24.23676</v>
      </c>
      <c r="JD428" s="1">
        <v>1.8439049999999998E-2</v>
      </c>
      <c r="JE428">
        <v>6.2181150000000001</v>
      </c>
      <c r="JF428">
        <v>0.71404529999999999</v>
      </c>
      <c r="JG428">
        <v>24.362570000000002</v>
      </c>
      <c r="JH428" s="1">
        <v>1.6621029999999998E-2</v>
      </c>
      <c r="JI428">
        <v>5.6251259999999998</v>
      </c>
      <c r="JJ428">
        <v>0.7096671</v>
      </c>
      <c r="JK428">
        <v>24.52186</v>
      </c>
      <c r="JL428" s="1">
        <v>1.4996229999999999E-2</v>
      </c>
      <c r="JM428">
        <v>5.0927009999999999</v>
      </c>
      <c r="JN428">
        <v>0.7051733</v>
      </c>
      <c r="JO428">
        <v>24.7058</v>
      </c>
      <c r="JP428" s="1">
        <v>1.354225E-2</v>
      </c>
      <c r="JQ428">
        <v>4.6155270000000002</v>
      </c>
      <c r="JR428">
        <v>0.70069130000000002</v>
      </c>
      <c r="JS428">
        <v>24.79768</v>
      </c>
      <c r="JT428" s="1">
        <v>1.223989E-2</v>
      </c>
      <c r="JU428">
        <v>4.1871330000000002</v>
      </c>
      <c r="JV428">
        <v>0.69592849999999995</v>
      </c>
      <c r="JW428">
        <v>24.729299999999999</v>
      </c>
      <c r="JX428" s="1">
        <v>1.1054609999999999E-2</v>
      </c>
      <c r="JY428">
        <v>3.7976320000000001</v>
      </c>
      <c r="JZ428">
        <v>0.69118210000000002</v>
      </c>
      <c r="KA428">
        <v>24.621939999999999</v>
      </c>
      <c r="KB428" s="1">
        <v>9.9674350000000002E-3</v>
      </c>
      <c r="KC428">
        <v>3.4392469999999999</v>
      </c>
      <c r="KD428">
        <v>0.68653450000000005</v>
      </c>
      <c r="KE428">
        <v>24.96574</v>
      </c>
      <c r="KF428" s="1">
        <v>8.9356899999999996E-3</v>
      </c>
      <c r="KG428">
        <v>3.0975239999999999</v>
      </c>
      <c r="KH428">
        <v>0.68180890000000005</v>
      </c>
      <c r="KI428">
        <v>25.105450000000001</v>
      </c>
      <c r="KJ428" s="1">
        <v>7.9569089999999999E-3</v>
      </c>
      <c r="KK428">
        <v>2.7711760000000001</v>
      </c>
      <c r="KL428">
        <v>0.67733659999999996</v>
      </c>
      <c r="KM428">
        <v>25.474989999999998</v>
      </c>
      <c r="KN428" s="1">
        <v>7.0449839999999998E-3</v>
      </c>
      <c r="KO428">
        <v>2.464909</v>
      </c>
      <c r="KP428">
        <v>0.67326960000000002</v>
      </c>
      <c r="KQ428">
        <v>25.913519999999998</v>
      </c>
      <c r="KR428" s="1">
        <v>6.1703069999999999E-3</v>
      </c>
      <c r="KS428">
        <v>2.1686049999999999</v>
      </c>
      <c r="KT428">
        <v>0.6694118</v>
      </c>
      <c r="KU428">
        <v>26.04439</v>
      </c>
      <c r="KV428" s="1">
        <v>5.3183179999999998E-3</v>
      </c>
      <c r="KW428">
        <v>1.8771880000000001</v>
      </c>
      <c r="KX428">
        <v>0.66569489999999998</v>
      </c>
      <c r="KY428">
        <v>25.984500000000001</v>
      </c>
      <c r="KZ428" s="1">
        <v>4.4976629999999998E-3</v>
      </c>
      <c r="LA428">
        <v>1.594714</v>
      </c>
      <c r="LB428">
        <v>0.66177790000000003</v>
      </c>
      <c r="LC428">
        <v>25.787489999999998</v>
      </c>
      <c r="LD428" s="1">
        <v>3.7130520000000001E-3</v>
      </c>
      <c r="LE428">
        <v>1.3234919999999999</v>
      </c>
      <c r="LF428">
        <v>0.65784430000000005</v>
      </c>
      <c r="LG428">
        <v>25.62416</v>
      </c>
      <c r="LH428" s="1">
        <v>3.0017350000000002E-3</v>
      </c>
      <c r="LI428">
        <v>1.075515</v>
      </c>
      <c r="LJ428">
        <v>0.65383800000000003</v>
      </c>
      <c r="LK428">
        <v>26.10558</v>
      </c>
      <c r="LL428" s="1">
        <v>2.3966320000000001E-3</v>
      </c>
      <c r="LM428">
        <v>0.8630911</v>
      </c>
      <c r="LN428">
        <v>0.65248130000000004</v>
      </c>
      <c r="LO428">
        <v>26.501809999999999</v>
      </c>
      <c r="LP428">
        <v>1.9144769999999999E-3</v>
      </c>
      <c r="LQ428">
        <v>0.68873269999999998</v>
      </c>
      <c r="LR428">
        <v>0.65149259999999998</v>
      </c>
      <c r="LS428">
        <v>27.101089999999999</v>
      </c>
      <c r="LT428" s="1">
        <v>1.5467339999999999E-3</v>
      </c>
      <c r="LU428">
        <v>0.55497180000000002</v>
      </c>
      <c r="LV428">
        <v>0.65083679999999999</v>
      </c>
      <c r="LW428">
        <v>27.880369999999999</v>
      </c>
      <c r="LX428" s="1">
        <v>1.2808050000000001E-3</v>
      </c>
      <c r="LY428">
        <v>0.45770300000000003</v>
      </c>
      <c r="LZ428">
        <v>0.65015089999999998</v>
      </c>
      <c r="MA428">
        <v>28.102170000000001</v>
      </c>
      <c r="MB428" s="1">
        <v>1.0950599999999999E-3</v>
      </c>
      <c r="MC428">
        <v>0.38964149999999997</v>
      </c>
      <c r="MD428">
        <v>0.64942809999999995</v>
      </c>
      <c r="ME428">
        <v>27.833079999999999</v>
      </c>
      <c r="MF428" s="1">
        <v>9.6735059999999995E-4</v>
      </c>
      <c r="MG428">
        <v>0.34276509999999999</v>
      </c>
      <c r="MH428">
        <v>0.64870099999999997</v>
      </c>
      <c r="MI428">
        <v>27.383669999999999</v>
      </c>
      <c r="MJ428" s="1">
        <v>8.7811819999999996E-4</v>
      </c>
      <c r="MK428">
        <v>0.3100792</v>
      </c>
      <c r="ML428">
        <v>0.64802630000000006</v>
      </c>
      <c r="MM428">
        <v>26.997710000000001</v>
      </c>
      <c r="MN428" s="1">
        <v>8.1313160000000002E-4</v>
      </c>
      <c r="MO428">
        <v>0.2863001</v>
      </c>
      <c r="MP428">
        <v>0.64723310000000001</v>
      </c>
      <c r="MQ428">
        <v>27.14462</v>
      </c>
      <c r="MR428" s="1">
        <v>7.627755E-4</v>
      </c>
      <c r="MS428">
        <v>0.2679628</v>
      </c>
      <c r="MT428">
        <v>0.64639930000000001</v>
      </c>
      <c r="MU428">
        <v>27.514949999999999</v>
      </c>
      <c r="MV428" s="1">
        <v>7.2119619999999997E-4</v>
      </c>
      <c r="MW428">
        <v>0.25283149999999999</v>
      </c>
      <c r="MX428">
        <v>0.64558249999999995</v>
      </c>
      <c r="MY428">
        <v>28.086939999999998</v>
      </c>
      <c r="MZ428" s="1">
        <v>6.8529769999999999E-4</v>
      </c>
      <c r="NA428">
        <v>0.23982319999999999</v>
      </c>
      <c r="NB428">
        <v>0.64479569999999997</v>
      </c>
      <c r="NC428">
        <v>28.711870000000001</v>
      </c>
      <c r="ND428" s="1">
        <v>6.5290849999999996E-4</v>
      </c>
      <c r="NE428">
        <v>0.22807839999999999</v>
      </c>
      <c r="NF428">
        <v>0.64394240000000003</v>
      </c>
      <c r="NG428">
        <v>28.78633</v>
      </c>
      <c r="NH428" s="1">
        <v>6.2302519999999999E-4</v>
      </c>
      <c r="NI428">
        <v>0.21727949999999999</v>
      </c>
      <c r="NJ428">
        <v>0.64306649999999999</v>
      </c>
      <c r="NK428">
        <v>28.41076</v>
      </c>
      <c r="NL428" s="1">
        <v>5.9512859999999999E-4</v>
      </c>
      <c r="NM428">
        <v>0.20720620000000001</v>
      </c>
      <c r="NN428">
        <v>0.64215149999999999</v>
      </c>
      <c r="NO428">
        <v>27.836939999999998</v>
      </c>
      <c r="NP428" s="1">
        <v>5.6902129999999995E-4</v>
      </c>
      <c r="NQ428">
        <v>0.19779289999999999</v>
      </c>
      <c r="NR428">
        <v>0.64117999999999997</v>
      </c>
      <c r="NS428">
        <v>27.209060000000001</v>
      </c>
      <c r="NT428" s="1">
        <v>5.4441899999999998E-4</v>
      </c>
      <c r="NU428">
        <v>0.18896009999999999</v>
      </c>
      <c r="NV428">
        <v>0.64014879999999996</v>
      </c>
      <c r="NW428">
        <v>26.863040000000002</v>
      </c>
      <c r="NX428" s="1">
        <v>5.2101369999999999E-4</v>
      </c>
      <c r="NY428">
        <v>0.1805619</v>
      </c>
      <c r="NZ428">
        <v>0.63902360000000002</v>
      </c>
      <c r="OA428">
        <v>26.932929999999999</v>
      </c>
      <c r="OB428" s="1">
        <v>4.9860669999999998E-4</v>
      </c>
      <c r="OC428">
        <v>0.17256270000000001</v>
      </c>
      <c r="OD428">
        <v>0.63784870000000005</v>
      </c>
      <c r="OE428">
        <v>27.01587</v>
      </c>
      <c r="OF428" s="1">
        <v>4.7728640000000003E-4</v>
      </c>
      <c r="OG428">
        <v>0.16494439999999999</v>
      </c>
      <c r="OH428">
        <v>0.63662980000000002</v>
      </c>
      <c r="OI428">
        <v>27.20955</v>
      </c>
      <c r="OJ428" s="1">
        <v>4.5736239999999998E-4</v>
      </c>
      <c r="OK428">
        <v>0.1578319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0.69961169999999995</v>
      </c>
      <c r="G429">
        <v>28.629989999999999</v>
      </c>
      <c r="H429">
        <v>0</v>
      </c>
      <c r="I429">
        <v>0</v>
      </c>
      <c r="J429">
        <v>0.70186459999999995</v>
      </c>
      <c r="K429">
        <v>28.74051</v>
      </c>
      <c r="L429">
        <v>0</v>
      </c>
      <c r="M429">
        <v>0</v>
      </c>
      <c r="N429">
        <v>0.70433829999999997</v>
      </c>
      <c r="O429">
        <v>29.24456</v>
      </c>
      <c r="P429">
        <v>0</v>
      </c>
      <c r="Q429">
        <v>0</v>
      </c>
      <c r="R429">
        <v>0.70699699999999999</v>
      </c>
      <c r="S429">
        <v>29.334900000000001</v>
      </c>
      <c r="T429">
        <v>0</v>
      </c>
      <c r="U429">
        <v>0</v>
      </c>
      <c r="V429">
        <v>0.70986260000000001</v>
      </c>
      <c r="W429">
        <v>29.346229999999998</v>
      </c>
      <c r="X429">
        <v>0</v>
      </c>
      <c r="Y429">
        <v>0</v>
      </c>
      <c r="Z429">
        <v>0.71299109999999999</v>
      </c>
      <c r="AA429">
        <v>29.112719999999999</v>
      </c>
      <c r="AB429">
        <v>0</v>
      </c>
      <c r="AC429">
        <v>0</v>
      </c>
      <c r="AD429">
        <v>0.71631769999999995</v>
      </c>
      <c r="AE429">
        <v>28.66825</v>
      </c>
      <c r="AF429">
        <v>0</v>
      </c>
      <c r="AG429">
        <v>0</v>
      </c>
      <c r="AH429">
        <v>0.71978710000000001</v>
      </c>
      <c r="AI429">
        <v>28.20534</v>
      </c>
      <c r="AJ429">
        <v>0</v>
      </c>
      <c r="AK429">
        <v>0</v>
      </c>
      <c r="AL429">
        <v>0.72337169999999995</v>
      </c>
      <c r="AM429">
        <v>28.12754</v>
      </c>
      <c r="AN429">
        <v>0</v>
      </c>
      <c r="AO429">
        <v>0</v>
      </c>
      <c r="AP429">
        <v>0.7270316</v>
      </c>
      <c r="AQ429">
        <v>27.900559999999999</v>
      </c>
      <c r="AR429">
        <v>0</v>
      </c>
      <c r="AS429">
        <v>0</v>
      </c>
      <c r="AT429">
        <v>0.73071980000000003</v>
      </c>
      <c r="AU429">
        <v>27.96275</v>
      </c>
      <c r="AV429">
        <v>0</v>
      </c>
      <c r="AW429">
        <v>0</v>
      </c>
      <c r="AX429">
        <v>0.73429999999999995</v>
      </c>
      <c r="AY429">
        <v>27.880669999999999</v>
      </c>
      <c r="AZ429">
        <v>0</v>
      </c>
      <c r="BA429">
        <v>0</v>
      </c>
      <c r="BB429">
        <v>0.7377667</v>
      </c>
      <c r="BC429">
        <v>27.669229999999999</v>
      </c>
      <c r="BD429">
        <v>0</v>
      </c>
      <c r="BE429">
        <v>0</v>
      </c>
      <c r="BF429">
        <v>0.74107650000000003</v>
      </c>
      <c r="BG429">
        <v>27.290900000000001</v>
      </c>
      <c r="BH429">
        <v>0</v>
      </c>
      <c r="BI429">
        <v>0</v>
      </c>
      <c r="BJ429">
        <v>0.74421919999999997</v>
      </c>
      <c r="BK429">
        <v>26.946490000000001</v>
      </c>
      <c r="BL429">
        <v>0</v>
      </c>
      <c r="BM429">
        <v>0</v>
      </c>
      <c r="BN429">
        <v>0.74706079999999997</v>
      </c>
      <c r="BO429">
        <v>26.833210000000001</v>
      </c>
      <c r="BP429">
        <v>0</v>
      </c>
      <c r="BQ429">
        <v>0</v>
      </c>
      <c r="BR429">
        <v>0.74948930000000002</v>
      </c>
      <c r="BS429">
        <v>26.953309999999998</v>
      </c>
      <c r="BT429">
        <v>0</v>
      </c>
      <c r="BU429">
        <v>0</v>
      </c>
      <c r="BV429">
        <v>0.75155879999999997</v>
      </c>
      <c r="BW429">
        <v>27.190850000000001</v>
      </c>
      <c r="BX429">
        <v>0</v>
      </c>
      <c r="BY429">
        <v>0</v>
      </c>
      <c r="BZ429">
        <v>0.75311830000000002</v>
      </c>
      <c r="CA429">
        <v>27.487649999999999</v>
      </c>
      <c r="CB429">
        <v>0</v>
      </c>
      <c r="CC429">
        <v>0</v>
      </c>
      <c r="CD429">
        <v>0.75423249999999997</v>
      </c>
      <c r="CE429">
        <v>27.410889999999998</v>
      </c>
      <c r="CF429">
        <v>0</v>
      </c>
      <c r="CG429">
        <v>0</v>
      </c>
      <c r="CH429">
        <v>0.75481549999999997</v>
      </c>
      <c r="CI429">
        <v>27.153690000000001</v>
      </c>
      <c r="CJ429">
        <v>0</v>
      </c>
      <c r="CK429">
        <v>0</v>
      </c>
      <c r="CL429">
        <v>0.75491050000000004</v>
      </c>
      <c r="CM429">
        <v>26.647410000000001</v>
      </c>
      <c r="CN429">
        <v>3.3321E-35</v>
      </c>
      <c r="CO429">
        <v>8.1414279999999998E-33</v>
      </c>
      <c r="CP429">
        <v>0.75453009999999998</v>
      </c>
      <c r="CQ429">
        <v>26.060279999999999</v>
      </c>
      <c r="CR429">
        <v>1.8117560000000001E-29</v>
      </c>
      <c r="CS429">
        <v>4.5892389999999997E-27</v>
      </c>
      <c r="CT429">
        <v>0.75374719999999995</v>
      </c>
      <c r="CU429">
        <v>25.800460000000001</v>
      </c>
      <c r="CV429" s="1">
        <v>1.049121E-22</v>
      </c>
      <c r="CW429" s="1">
        <v>2.6083790000000001E-20</v>
      </c>
      <c r="CX429">
        <v>0.75252330000000001</v>
      </c>
      <c r="CY429">
        <v>25.73893</v>
      </c>
      <c r="CZ429" s="1">
        <v>6.2766880000000004E-18</v>
      </c>
      <c r="DA429" s="1">
        <v>1.636222E-15</v>
      </c>
      <c r="DB429">
        <v>0.75089249999999996</v>
      </c>
      <c r="DC429">
        <v>25.74316</v>
      </c>
      <c r="DD429" s="1">
        <v>3.1409930000000002E-14</v>
      </c>
      <c r="DE429" s="1">
        <v>8.6136689999999998E-12</v>
      </c>
      <c r="DF429">
        <v>0.74890489999999998</v>
      </c>
      <c r="DG429">
        <v>25.916229999999999</v>
      </c>
      <c r="DH429" s="1">
        <v>2.758895E-11</v>
      </c>
      <c r="DI429" s="1">
        <v>7.9150520000000001E-9</v>
      </c>
      <c r="DJ429">
        <v>0.74660409999999999</v>
      </c>
      <c r="DK429">
        <v>25.721540000000001</v>
      </c>
      <c r="DL429" s="1">
        <v>7.2400560000000003E-9</v>
      </c>
      <c r="DM429" s="1">
        <v>2.1572849999999999E-6</v>
      </c>
      <c r="DN429">
        <v>0.7439924</v>
      </c>
      <c r="DO429">
        <v>25.482389999999999</v>
      </c>
      <c r="DP429" s="1">
        <v>7.5735739999999999E-7</v>
      </c>
      <c r="DQ429" s="1">
        <v>2.3322029999999999E-4</v>
      </c>
      <c r="DR429">
        <v>0.74115620000000004</v>
      </c>
      <c r="DS429">
        <v>24.9786</v>
      </c>
      <c r="DT429" s="1">
        <v>3.7026130000000003E-5</v>
      </c>
      <c r="DU429" s="1">
        <v>1.177549E-2</v>
      </c>
      <c r="DV429">
        <v>0.73825079999999998</v>
      </c>
      <c r="DW429">
        <v>24.32788</v>
      </c>
      <c r="DX429" s="1">
        <v>9.4956619999999995E-4</v>
      </c>
      <c r="DY429" s="1">
        <v>0.31102859999999999</v>
      </c>
      <c r="DZ429">
        <v>0.73525580000000001</v>
      </c>
      <c r="EA429">
        <v>23.940349999999999</v>
      </c>
      <c r="EB429" s="1">
        <v>1.406725E-2</v>
      </c>
      <c r="EC429" s="1">
        <v>4.7381589999999996</v>
      </c>
      <c r="ED429">
        <v>0.73202619999999996</v>
      </c>
      <c r="EE429">
        <v>23.824950000000001</v>
      </c>
      <c r="EF429" s="1">
        <v>0.12902330000000001</v>
      </c>
      <c r="EG429" s="1">
        <v>44.635399999999997</v>
      </c>
      <c r="EH429">
        <v>0.72857000000000005</v>
      </c>
      <c r="EI429">
        <v>23.94783</v>
      </c>
      <c r="EJ429" s="1">
        <v>0.77438560000000001</v>
      </c>
      <c r="EK429" s="1">
        <v>274.77530000000002</v>
      </c>
      <c r="EL429">
        <v>0.72499659999999999</v>
      </c>
      <c r="EM429">
        <v>24.081530000000001</v>
      </c>
      <c r="EN429" s="1">
        <v>3.1851129999999999</v>
      </c>
      <c r="EO429">
        <v>1158.3869999999999</v>
      </c>
      <c r="EP429">
        <v>0.72125969999999995</v>
      </c>
      <c r="EQ429">
        <v>23.97447</v>
      </c>
      <c r="ER429" s="1">
        <v>9.3607069999999997</v>
      </c>
      <c r="ES429">
        <v>3483.8620000000001</v>
      </c>
      <c r="ET429">
        <v>0.71731299999999998</v>
      </c>
      <c r="EU429">
        <v>23.68329</v>
      </c>
      <c r="EV429">
        <v>20.512250000000002</v>
      </c>
      <c r="EW429">
        <v>7806.1059999999998</v>
      </c>
      <c r="EX429">
        <v>0.71318179999999998</v>
      </c>
      <c r="EY429">
        <v>23.235859999999999</v>
      </c>
      <c r="EZ429">
        <v>34.717080000000003</v>
      </c>
      <c r="FA429">
        <v>13491.26</v>
      </c>
      <c r="FB429">
        <v>0.70876269999999997</v>
      </c>
      <c r="FC429">
        <v>22.802320000000002</v>
      </c>
      <c r="FD429">
        <v>46.808210000000003</v>
      </c>
      <c r="FE429">
        <v>18554.68</v>
      </c>
      <c r="FF429">
        <v>0.70409500000000003</v>
      </c>
      <c r="FG429">
        <v>22.901250000000001</v>
      </c>
      <c r="FH429">
        <v>51.815779999999997</v>
      </c>
      <c r="FI429">
        <v>20925.189999999999</v>
      </c>
      <c r="FJ429">
        <v>0.69918270000000005</v>
      </c>
      <c r="FK429">
        <v>22.946459999999998</v>
      </c>
      <c r="FL429">
        <v>48.148389999999999</v>
      </c>
      <c r="FM429">
        <v>19804.77</v>
      </c>
      <c r="FN429">
        <v>0.69403899999999996</v>
      </c>
      <c r="FO429">
        <v>23.22428</v>
      </c>
      <c r="FP429">
        <v>38.442950000000003</v>
      </c>
      <c r="FQ429">
        <v>16087.98</v>
      </c>
      <c r="FR429">
        <v>0.688697</v>
      </c>
      <c r="FS429">
        <v>23.504799999999999</v>
      </c>
      <c r="FT429">
        <v>26.90382</v>
      </c>
      <c r="FU429">
        <v>11446.74</v>
      </c>
      <c r="FV429">
        <v>0.68323089999999997</v>
      </c>
      <c r="FW429">
        <v>23.53715</v>
      </c>
      <c r="FX429">
        <v>16.737880000000001</v>
      </c>
      <c r="FY429">
        <v>7236.53</v>
      </c>
      <c r="FZ429">
        <v>0.67769500000000005</v>
      </c>
      <c r="GA429">
        <v>23.246130000000001</v>
      </c>
      <c r="GB429">
        <v>9.3927259999999997</v>
      </c>
      <c r="GC429">
        <v>4123.0469999999996</v>
      </c>
      <c r="GD429">
        <v>0.67203500000000005</v>
      </c>
      <c r="GE429">
        <v>22.742349999999998</v>
      </c>
      <c r="GF429">
        <v>4.849437</v>
      </c>
      <c r="GG429">
        <v>2157.9929999999999</v>
      </c>
      <c r="GH429">
        <v>0.66629890000000003</v>
      </c>
      <c r="GI429">
        <v>22.36833</v>
      </c>
      <c r="GJ429">
        <v>2.3523429999999999</v>
      </c>
      <c r="GK429">
        <v>1059.3910000000001</v>
      </c>
      <c r="GL429">
        <v>0.66090939999999998</v>
      </c>
      <c r="GM429">
        <v>22.571339999999999</v>
      </c>
      <c r="GN429">
        <v>1.0969199999999999</v>
      </c>
      <c r="GO429">
        <v>498.25760000000002</v>
      </c>
      <c r="GP429">
        <v>0.65627760000000002</v>
      </c>
      <c r="GQ429">
        <v>22.868449999999999</v>
      </c>
      <c r="GR429">
        <v>0.50871909999999998</v>
      </c>
      <c r="GS429">
        <v>231.84829999999999</v>
      </c>
      <c r="GT429">
        <v>0.65154210000000001</v>
      </c>
      <c r="GU429">
        <v>23.427820000000001</v>
      </c>
      <c r="GV429">
        <v>0.2478486</v>
      </c>
      <c r="GW429">
        <v>112.5664</v>
      </c>
      <c r="GX429">
        <v>0.64699019999999996</v>
      </c>
      <c r="GY429">
        <v>24.127590000000001</v>
      </c>
      <c r="GZ429">
        <v>0.13651550000000001</v>
      </c>
      <c r="HA429">
        <v>61.282539999999997</v>
      </c>
      <c r="HB429">
        <v>0.64239290000000004</v>
      </c>
      <c r="HC429">
        <v>24.486660000000001</v>
      </c>
      <c r="HD429">
        <v>8.9566129999999994E-2</v>
      </c>
      <c r="HE429">
        <v>39.645189999999999</v>
      </c>
      <c r="HF429">
        <v>0.63759949999999999</v>
      </c>
      <c r="HG429">
        <v>24.543420000000001</v>
      </c>
      <c r="HH429">
        <v>6.8846699999999997E-2</v>
      </c>
      <c r="HI429">
        <v>30.20025</v>
      </c>
      <c r="HJ429">
        <v>0.6327448</v>
      </c>
      <c r="HK429">
        <v>24.364879999999999</v>
      </c>
      <c r="HL429">
        <v>5.8305709999999997E-2</v>
      </c>
      <c r="HM429">
        <v>25.527419999999999</v>
      </c>
      <c r="HN429">
        <v>0.62804099999999996</v>
      </c>
      <c r="HO429">
        <v>23.95739</v>
      </c>
      <c r="HP429">
        <v>5.1471309999999999E-2</v>
      </c>
      <c r="HQ429">
        <v>22.604019999999998</v>
      </c>
      <c r="HR429">
        <v>0.62316329999999998</v>
      </c>
      <c r="HS429">
        <v>24.002459999999999</v>
      </c>
      <c r="HT429">
        <v>4.6279710000000002E-2</v>
      </c>
      <c r="HU429">
        <v>20.419540000000001</v>
      </c>
      <c r="HV429">
        <v>0.61814250000000004</v>
      </c>
      <c r="HW429">
        <v>24.346260000000001</v>
      </c>
      <c r="HX429" s="1">
        <v>4.2057020000000001E-2</v>
      </c>
      <c r="HY429">
        <v>18.673210000000001</v>
      </c>
      <c r="HZ429">
        <v>0.61354880000000001</v>
      </c>
      <c r="IA429">
        <v>24.908560000000001</v>
      </c>
      <c r="IB429" s="1">
        <v>3.8248530000000003E-2</v>
      </c>
      <c r="IC429">
        <v>17.096689999999999</v>
      </c>
      <c r="ID429">
        <v>0.6087631</v>
      </c>
      <c r="IE429">
        <v>25.679939999999998</v>
      </c>
      <c r="IF429" s="1">
        <v>3.4711409999999998E-2</v>
      </c>
      <c r="IG429">
        <v>15.629670000000001</v>
      </c>
      <c r="IH429">
        <v>0.60369989999999996</v>
      </c>
      <c r="II429">
        <v>26.053979999999999</v>
      </c>
      <c r="IJ429" s="1">
        <v>3.143319E-2</v>
      </c>
      <c r="IK429">
        <v>14.268929999999999</v>
      </c>
      <c r="IL429">
        <v>0.59838279999999999</v>
      </c>
      <c r="IM429">
        <v>26.098389999999998</v>
      </c>
      <c r="IN429" s="1">
        <v>2.8409589999999998E-2</v>
      </c>
      <c r="IO429">
        <v>13.01075</v>
      </c>
      <c r="IP429">
        <v>0.59295540000000002</v>
      </c>
      <c r="IQ429">
        <v>25.751149999999999</v>
      </c>
      <c r="IR429" s="1">
        <v>2.5599509999999999E-2</v>
      </c>
      <c r="IS429">
        <v>11.83629</v>
      </c>
      <c r="IT429">
        <v>0.58832340000000005</v>
      </c>
      <c r="IU429">
        <v>25.119430000000001</v>
      </c>
      <c r="IV429" s="1">
        <v>2.3052199999999998E-2</v>
      </c>
      <c r="IW429">
        <v>10.74485</v>
      </c>
      <c r="IX429">
        <v>0.58698640000000002</v>
      </c>
      <c r="IY429">
        <v>24.756519999999998</v>
      </c>
      <c r="IZ429">
        <v>2.07659E-2</v>
      </c>
      <c r="JA429">
        <v>9.6970650000000003</v>
      </c>
      <c r="JB429">
        <v>0.58578739999999996</v>
      </c>
      <c r="JC429">
        <v>24.31288</v>
      </c>
      <c r="JD429" s="1">
        <v>1.8714310000000001E-2</v>
      </c>
      <c r="JE429">
        <v>8.7526779999999995</v>
      </c>
      <c r="JF429">
        <v>0.58487389999999995</v>
      </c>
      <c r="JG429">
        <v>24.382909999999999</v>
      </c>
      <c r="JH429" s="1">
        <v>1.6869829999999999E-2</v>
      </c>
      <c r="JI429">
        <v>7.8984629999999996</v>
      </c>
      <c r="JJ429">
        <v>0.58403159999999998</v>
      </c>
      <c r="JK429">
        <v>24.473500000000001</v>
      </c>
      <c r="JL429" s="1">
        <v>1.5217899999999999E-2</v>
      </c>
      <c r="JM429">
        <v>7.131189</v>
      </c>
      <c r="JN429">
        <v>0.58319690000000002</v>
      </c>
      <c r="JO429">
        <v>24.675660000000001</v>
      </c>
      <c r="JP429" s="1">
        <v>1.374059E-2</v>
      </c>
      <c r="JQ429">
        <v>6.4451489999999998</v>
      </c>
      <c r="JR429">
        <v>0.58231759999999999</v>
      </c>
      <c r="JS429">
        <v>24.815919999999998</v>
      </c>
      <c r="JT429" s="1">
        <v>1.241954E-2</v>
      </c>
      <c r="JU429">
        <v>5.8281400000000003</v>
      </c>
      <c r="JV429">
        <v>0.58117059999999998</v>
      </c>
      <c r="JW429">
        <v>24.77703</v>
      </c>
      <c r="JX429" s="1">
        <v>1.121891E-2</v>
      </c>
      <c r="JY429">
        <v>5.2527619999999997</v>
      </c>
      <c r="JZ429">
        <v>0.58001550000000002</v>
      </c>
      <c r="KA429">
        <v>24.67004</v>
      </c>
      <c r="KB429" s="1">
        <v>1.012124E-2</v>
      </c>
      <c r="KC429">
        <v>4.7279879999999999</v>
      </c>
      <c r="KD429">
        <v>0.57883359999999995</v>
      </c>
      <c r="KE429">
        <v>25.074179999999998</v>
      </c>
      <c r="KF429" s="1">
        <v>9.0811309999999992E-3</v>
      </c>
      <c r="KG429">
        <v>4.2342170000000001</v>
      </c>
      <c r="KH429">
        <v>0.57775089999999996</v>
      </c>
      <c r="KI429">
        <v>25.136410000000001</v>
      </c>
      <c r="KJ429" s="1">
        <v>8.0939270000000008E-3</v>
      </c>
      <c r="KK429">
        <v>3.7662979999999999</v>
      </c>
      <c r="KL429">
        <v>0.57669999999999999</v>
      </c>
      <c r="KM429">
        <v>25.479759999999999</v>
      </c>
      <c r="KN429" s="1">
        <v>7.1740720000000001E-3</v>
      </c>
      <c r="KO429">
        <v>3.3309679999999999</v>
      </c>
      <c r="KP429">
        <v>0.57594279999999998</v>
      </c>
      <c r="KQ429">
        <v>25.899809999999999</v>
      </c>
      <c r="KR429" s="1">
        <v>6.2954109999999999E-3</v>
      </c>
      <c r="KS429">
        <v>2.9178639999999998</v>
      </c>
      <c r="KT429">
        <v>0.57559870000000002</v>
      </c>
      <c r="KU429">
        <v>25.99466</v>
      </c>
      <c r="KV429" s="1">
        <v>5.4396519999999997E-3</v>
      </c>
      <c r="KW429">
        <v>2.51668</v>
      </c>
      <c r="KX429">
        <v>0.57517720000000006</v>
      </c>
      <c r="KY429">
        <v>25.93702</v>
      </c>
      <c r="KZ429" s="1">
        <v>4.6140920000000002E-3</v>
      </c>
      <c r="LA429">
        <v>2.1319870000000001</v>
      </c>
      <c r="LB429">
        <v>0.57436319999999996</v>
      </c>
      <c r="LC429">
        <v>25.77412</v>
      </c>
      <c r="LD429">
        <v>3.8222310000000002E-3</v>
      </c>
      <c r="LE429">
        <v>1.7664820000000001</v>
      </c>
      <c r="LF429">
        <v>0.57319699999999996</v>
      </c>
      <c r="LG429">
        <v>25.67277</v>
      </c>
      <c r="LH429" s="1">
        <v>3.0982760000000001E-3</v>
      </c>
      <c r="LI429">
        <v>1.4330849999999999</v>
      </c>
      <c r="LJ429">
        <v>0.57146719999999995</v>
      </c>
      <c r="LK429">
        <v>26.211649999999999</v>
      </c>
      <c r="LL429" s="1">
        <v>2.476663E-3</v>
      </c>
      <c r="LM429">
        <v>1.1472690000000001</v>
      </c>
      <c r="LN429">
        <v>0.57338960000000005</v>
      </c>
      <c r="LO429">
        <v>26.537610000000001</v>
      </c>
      <c r="LP429" s="1">
        <v>1.9782329999999998E-3</v>
      </c>
      <c r="LQ429">
        <v>0.90906690000000001</v>
      </c>
      <c r="LR429">
        <v>0.57548310000000003</v>
      </c>
      <c r="LS429">
        <v>27.117709999999999</v>
      </c>
      <c r="LT429" s="1">
        <v>1.5941099999999999E-3</v>
      </c>
      <c r="LU429">
        <v>0.72516239999999998</v>
      </c>
      <c r="LV429">
        <v>0.57786780000000004</v>
      </c>
      <c r="LW429">
        <v>27.914000000000001</v>
      </c>
      <c r="LX429" s="1">
        <v>1.3142270000000001E-3</v>
      </c>
      <c r="LY429">
        <v>0.59077869999999999</v>
      </c>
      <c r="LZ429">
        <v>0.58030340000000002</v>
      </c>
      <c r="MA429">
        <v>28.095030000000001</v>
      </c>
      <c r="MB429" s="1">
        <v>1.1180059999999999E-3</v>
      </c>
      <c r="MC429">
        <v>0.49628929999999999</v>
      </c>
      <c r="MD429">
        <v>0.58278980000000002</v>
      </c>
      <c r="ME429">
        <v>27.818429999999999</v>
      </c>
      <c r="MF429" s="1">
        <v>9.8313049999999998E-4</v>
      </c>
      <c r="MG429">
        <v>0.43100749999999999</v>
      </c>
      <c r="MH429">
        <v>0.58516919999999994</v>
      </c>
      <c r="MI429">
        <v>27.397629999999999</v>
      </c>
      <c r="MJ429" s="1">
        <v>8.8925820000000004E-4</v>
      </c>
      <c r="MK429">
        <v>0.38534849999999998</v>
      </c>
      <c r="ML429">
        <v>0.58756430000000004</v>
      </c>
      <c r="MM429">
        <v>27.083400000000001</v>
      </c>
      <c r="MN429" s="1">
        <v>8.2141470000000004E-4</v>
      </c>
      <c r="MO429">
        <v>0.35209010000000002</v>
      </c>
      <c r="MP429">
        <v>0.58986769999999999</v>
      </c>
      <c r="MQ429">
        <v>27.267579999999999</v>
      </c>
      <c r="MR429" s="1">
        <v>7.6934699999999998E-4</v>
      </c>
      <c r="MS429">
        <v>0.32645760000000001</v>
      </c>
      <c r="MT429">
        <v>0.5921864</v>
      </c>
      <c r="MU429">
        <v>27.58587</v>
      </c>
      <c r="MV429" s="1">
        <v>7.2671279999999997E-4</v>
      </c>
      <c r="MW429">
        <v>0.3052822</v>
      </c>
      <c r="MX429">
        <v>0.59454030000000002</v>
      </c>
      <c r="MY429">
        <v>28.093979999999998</v>
      </c>
      <c r="MZ429" s="1">
        <v>6.901279E-4</v>
      </c>
      <c r="NA429">
        <v>0.28706399999999999</v>
      </c>
      <c r="NB429">
        <v>0.59701649999999995</v>
      </c>
      <c r="NC429">
        <v>28.692699999999999</v>
      </c>
      <c r="ND429" s="1">
        <v>6.5731290000000005E-4</v>
      </c>
      <c r="NE429">
        <v>0.27066469999999998</v>
      </c>
      <c r="NF429">
        <v>0.59943760000000001</v>
      </c>
      <c r="NG429">
        <v>28.754439999999999</v>
      </c>
      <c r="NH429" s="1">
        <v>6.2708640000000003E-4</v>
      </c>
      <c r="NI429">
        <v>0.25561020000000001</v>
      </c>
      <c r="NJ429">
        <v>0.60188039999999998</v>
      </c>
      <c r="NK429">
        <v>28.417680000000001</v>
      </c>
      <c r="NL429" s="1">
        <v>5.989061E-4</v>
      </c>
      <c r="NM429">
        <v>0.2416132</v>
      </c>
      <c r="NN429">
        <v>0.60436489999999998</v>
      </c>
      <c r="NO429">
        <v>27.87846</v>
      </c>
      <c r="NP429" s="1">
        <v>5.7254989999999998E-4</v>
      </c>
      <c r="NQ429">
        <v>0.2285567</v>
      </c>
      <c r="NR429">
        <v>0.60681750000000001</v>
      </c>
      <c r="NS429">
        <v>27.263300000000001</v>
      </c>
      <c r="NT429" s="1">
        <v>5.4774619999999996E-4</v>
      </c>
      <c r="NU429">
        <v>0.21632870000000001</v>
      </c>
      <c r="NV429">
        <v>0.60931060000000004</v>
      </c>
      <c r="NW429">
        <v>26.930240000000001</v>
      </c>
      <c r="NX429" s="1">
        <v>5.2413809999999998E-4</v>
      </c>
      <c r="NY429">
        <v>0.2047167</v>
      </c>
      <c r="NZ429">
        <v>0.6118382</v>
      </c>
      <c r="OA429">
        <v>26.973520000000001</v>
      </c>
      <c r="OB429" s="1">
        <v>5.0158620000000001E-4</v>
      </c>
      <c r="OC429">
        <v>0.19371369999999999</v>
      </c>
      <c r="OD429">
        <v>0.61438709999999996</v>
      </c>
      <c r="OE429">
        <v>27.02985</v>
      </c>
      <c r="OF429" s="1">
        <v>4.8008959999999999E-4</v>
      </c>
      <c r="OG429">
        <v>0.18324570000000001</v>
      </c>
      <c r="OH429">
        <v>0.61698629999999999</v>
      </c>
      <c r="OI429">
        <v>27.176480000000002</v>
      </c>
      <c r="OJ429" s="1">
        <v>4.5998479999999998E-4</v>
      </c>
      <c r="OK429">
        <v>0.17343829999999999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0.49964530000000001</v>
      </c>
      <c r="G430">
        <v>28.677440000000001</v>
      </c>
      <c r="H430">
        <v>0</v>
      </c>
      <c r="I430">
        <v>0</v>
      </c>
      <c r="J430">
        <v>0.50126199999999999</v>
      </c>
      <c r="K430">
        <v>28.726040000000001</v>
      </c>
      <c r="L430">
        <v>0</v>
      </c>
      <c r="M430">
        <v>0</v>
      </c>
      <c r="N430">
        <v>0.50302619999999998</v>
      </c>
      <c r="O430">
        <v>29.237880000000001</v>
      </c>
      <c r="P430">
        <v>0</v>
      </c>
      <c r="Q430">
        <v>0</v>
      </c>
      <c r="R430">
        <v>0.50493779999999999</v>
      </c>
      <c r="S430">
        <v>29.306450000000002</v>
      </c>
      <c r="T430">
        <v>0</v>
      </c>
      <c r="U430">
        <v>0</v>
      </c>
      <c r="V430">
        <v>0.50696739999999996</v>
      </c>
      <c r="W430">
        <v>29.341750000000001</v>
      </c>
      <c r="X430">
        <v>0</v>
      </c>
      <c r="Y430">
        <v>0</v>
      </c>
      <c r="Z430">
        <v>0.50918070000000004</v>
      </c>
      <c r="AA430">
        <v>29.13936</v>
      </c>
      <c r="AB430">
        <v>0</v>
      </c>
      <c r="AC430">
        <v>0</v>
      </c>
      <c r="AD430">
        <v>0.51158239999999999</v>
      </c>
      <c r="AE430">
        <v>28.722529999999999</v>
      </c>
      <c r="AF430">
        <v>0</v>
      </c>
      <c r="AG430">
        <v>0</v>
      </c>
      <c r="AH430">
        <v>0.51408189999999998</v>
      </c>
      <c r="AI430">
        <v>28.265509999999999</v>
      </c>
      <c r="AJ430">
        <v>0</v>
      </c>
      <c r="AK430">
        <v>0</v>
      </c>
      <c r="AL430">
        <v>0.51666639999999997</v>
      </c>
      <c r="AM430">
        <v>28.210319999999999</v>
      </c>
      <c r="AN430">
        <v>0</v>
      </c>
      <c r="AO430">
        <v>0</v>
      </c>
      <c r="AP430">
        <v>0.51932389999999995</v>
      </c>
      <c r="AQ430">
        <v>27.930150000000001</v>
      </c>
      <c r="AR430">
        <v>0</v>
      </c>
      <c r="AS430">
        <v>0</v>
      </c>
      <c r="AT430">
        <v>0.52197190000000004</v>
      </c>
      <c r="AU430">
        <v>27.981780000000001</v>
      </c>
      <c r="AV430">
        <v>0</v>
      </c>
      <c r="AW430">
        <v>0</v>
      </c>
      <c r="AX430">
        <v>0.52457229999999999</v>
      </c>
      <c r="AY430">
        <v>27.907609999999998</v>
      </c>
      <c r="AZ430">
        <v>0</v>
      </c>
      <c r="BA430">
        <v>0</v>
      </c>
      <c r="BB430">
        <v>0.52707510000000002</v>
      </c>
      <c r="BC430">
        <v>27.706659999999999</v>
      </c>
      <c r="BD430">
        <v>0</v>
      </c>
      <c r="BE430">
        <v>0</v>
      </c>
      <c r="BF430">
        <v>0.52947149999999998</v>
      </c>
      <c r="BG430">
        <v>27.35033</v>
      </c>
      <c r="BH430">
        <v>0</v>
      </c>
      <c r="BI430">
        <v>0</v>
      </c>
      <c r="BJ430">
        <v>0.5317868</v>
      </c>
      <c r="BK430">
        <v>27.023119999999999</v>
      </c>
      <c r="BL430">
        <v>0</v>
      </c>
      <c r="BM430">
        <v>0</v>
      </c>
      <c r="BN430">
        <v>0.53382960000000002</v>
      </c>
      <c r="BO430">
        <v>26.928920000000002</v>
      </c>
      <c r="BP430">
        <v>0</v>
      </c>
      <c r="BQ430">
        <v>0</v>
      </c>
      <c r="BR430">
        <v>0.53564109999999998</v>
      </c>
      <c r="BS430">
        <v>27.058710000000001</v>
      </c>
      <c r="BT430">
        <v>0</v>
      </c>
      <c r="BU430">
        <v>0</v>
      </c>
      <c r="BV430">
        <v>0.53717669999999995</v>
      </c>
      <c r="BW430">
        <v>27.263539999999999</v>
      </c>
      <c r="BX430">
        <v>0</v>
      </c>
      <c r="BY430">
        <v>0</v>
      </c>
      <c r="BZ430">
        <v>0.53836569999999995</v>
      </c>
      <c r="CA430">
        <v>27.527069999999998</v>
      </c>
      <c r="CB430">
        <v>0</v>
      </c>
      <c r="CC430">
        <v>0</v>
      </c>
      <c r="CD430">
        <v>0.53918750000000004</v>
      </c>
      <c r="CE430">
        <v>27.419650000000001</v>
      </c>
      <c r="CF430">
        <v>0</v>
      </c>
      <c r="CG430">
        <v>0</v>
      </c>
      <c r="CH430">
        <v>0.53968139999999998</v>
      </c>
      <c r="CI430">
        <v>27.181049999999999</v>
      </c>
      <c r="CJ430">
        <v>0</v>
      </c>
      <c r="CK430">
        <v>0</v>
      </c>
      <c r="CL430">
        <v>0.53981420000000002</v>
      </c>
      <c r="CM430">
        <v>26.706410000000002</v>
      </c>
      <c r="CN430">
        <v>6.8407670000000002E-36</v>
      </c>
      <c r="CO430">
        <v>2.0980620000000001E-33</v>
      </c>
      <c r="CP430">
        <v>0.53958510000000004</v>
      </c>
      <c r="CQ430">
        <v>26.134730000000001</v>
      </c>
      <c r="CR430">
        <v>3.6365630000000003E-30</v>
      </c>
      <c r="CS430">
        <v>1.210859E-27</v>
      </c>
      <c r="CT430">
        <v>0.53907150000000004</v>
      </c>
      <c r="CU430">
        <v>25.90794</v>
      </c>
      <c r="CV430" s="1">
        <v>3.0515209999999998E-23</v>
      </c>
      <c r="CW430" s="1">
        <v>8.44159E-21</v>
      </c>
      <c r="CX430">
        <v>0.53823639999999995</v>
      </c>
      <c r="CY430">
        <v>25.845649999999999</v>
      </c>
      <c r="CZ430" s="1">
        <v>2.3748840000000001E-18</v>
      </c>
      <c r="DA430" s="1">
        <v>6.4755830000000003E-16</v>
      </c>
      <c r="DB430">
        <v>0.53710760000000002</v>
      </c>
      <c r="DC430">
        <v>25.801819999999999</v>
      </c>
      <c r="DD430" s="1">
        <v>1.4254880000000001E-14</v>
      </c>
      <c r="DE430" s="1">
        <v>3.946345E-12</v>
      </c>
      <c r="DF430">
        <v>0.53571829999999998</v>
      </c>
      <c r="DG430">
        <v>25.95504</v>
      </c>
      <c r="DH430" s="1">
        <v>1.4163050000000001E-11</v>
      </c>
      <c r="DI430" s="1">
        <v>4.0120779999999998E-9</v>
      </c>
      <c r="DJ430">
        <v>0.53410630000000003</v>
      </c>
      <c r="DK430">
        <v>25.732880000000002</v>
      </c>
      <c r="DL430" s="1">
        <v>4.0800010000000003E-9</v>
      </c>
      <c r="DM430" s="1">
        <v>1.1807829999999999E-6</v>
      </c>
      <c r="DN430">
        <v>0.53227959999999996</v>
      </c>
      <c r="DO430">
        <v>25.507750000000001</v>
      </c>
      <c r="DP430" s="1">
        <v>4.6096189999999998E-7</v>
      </c>
      <c r="DQ430" s="1">
        <v>1.3598209999999999E-4</v>
      </c>
      <c r="DR430">
        <v>0.53023580000000003</v>
      </c>
      <c r="DS430">
        <v>25.027439999999999</v>
      </c>
      <c r="DT430" s="1">
        <v>2.4123900000000001E-5</v>
      </c>
      <c r="DU430" s="1">
        <v>7.259405E-3</v>
      </c>
      <c r="DV430">
        <v>0.52816819999999998</v>
      </c>
      <c r="DW430">
        <v>24.39536</v>
      </c>
      <c r="DX430" s="1">
        <v>6.5712300000000002E-4</v>
      </c>
      <c r="DY430" s="1">
        <v>0.2013991</v>
      </c>
      <c r="DZ430">
        <v>0.52601900000000001</v>
      </c>
      <c r="EA430">
        <v>24.0318</v>
      </c>
      <c r="EB430" s="1">
        <v>1.027546E-2</v>
      </c>
      <c r="EC430" s="1">
        <v>3.2053310000000002</v>
      </c>
      <c r="ED430">
        <v>0.52371690000000004</v>
      </c>
      <c r="EE430">
        <v>23.908850000000001</v>
      </c>
      <c r="EF430" s="1">
        <v>9.906305E-2</v>
      </c>
      <c r="EG430" s="1">
        <v>31.42999</v>
      </c>
      <c r="EH430">
        <v>0.52126879999999998</v>
      </c>
      <c r="EI430">
        <v>24.010210000000001</v>
      </c>
      <c r="EJ430" s="1">
        <v>0.62267159999999999</v>
      </c>
      <c r="EK430" s="1">
        <v>200.73859999999999</v>
      </c>
      <c r="EL430">
        <v>0.51869860000000001</v>
      </c>
      <c r="EM430">
        <v>24.120920000000002</v>
      </c>
      <c r="EN430" s="1">
        <v>2.6745770000000002</v>
      </c>
      <c r="EO430">
        <v>875.7731</v>
      </c>
      <c r="EP430">
        <v>0.51600710000000005</v>
      </c>
      <c r="EQ430">
        <v>23.982030000000002</v>
      </c>
      <c r="ER430" s="1">
        <v>8.1784459999999992</v>
      </c>
      <c r="ES430">
        <v>2717.0540000000001</v>
      </c>
      <c r="ET430">
        <v>0.51319079999999995</v>
      </c>
      <c r="EU430">
        <v>23.698029999999999</v>
      </c>
      <c r="EV430" s="1">
        <v>18.585909999999998</v>
      </c>
      <c r="EW430">
        <v>6261.9449999999997</v>
      </c>
      <c r="EX430">
        <v>0.51021079999999996</v>
      </c>
      <c r="EY430">
        <v>23.283829999999998</v>
      </c>
      <c r="EZ430">
        <v>32.532330000000002</v>
      </c>
      <c r="FA430">
        <v>11104.21</v>
      </c>
      <c r="FB430">
        <v>0.50705500000000003</v>
      </c>
      <c r="FC430">
        <v>22.884150000000002</v>
      </c>
      <c r="FD430">
        <v>45.231009999999998</v>
      </c>
      <c r="FE430">
        <v>15628.74</v>
      </c>
      <c r="FF430">
        <v>0.50370429999999999</v>
      </c>
      <c r="FG430">
        <v>23.028490000000001</v>
      </c>
      <c r="FH430">
        <v>51.472149999999999</v>
      </c>
      <c r="FI430">
        <v>17990.22</v>
      </c>
      <c r="FJ430">
        <v>0.50015469999999995</v>
      </c>
      <c r="FK430">
        <v>23.024989999999999</v>
      </c>
      <c r="FL430">
        <v>49.087389999999999</v>
      </c>
      <c r="FM430">
        <v>17349.46</v>
      </c>
      <c r="FN430">
        <v>0.49648619999999999</v>
      </c>
      <c r="FO430">
        <v>23.25545</v>
      </c>
      <c r="FP430">
        <v>40.11542</v>
      </c>
      <c r="FQ430">
        <v>14328.39</v>
      </c>
      <c r="FR430">
        <v>0.49262830000000002</v>
      </c>
      <c r="FS430">
        <v>23.5107</v>
      </c>
      <c r="FT430">
        <v>28.681529999999999</v>
      </c>
      <c r="FU430">
        <v>10346.94</v>
      </c>
      <c r="FV430">
        <v>0.48866389999999998</v>
      </c>
      <c r="FW430">
        <v>23.540220000000001</v>
      </c>
      <c r="FX430">
        <v>18.202159999999999</v>
      </c>
      <c r="FY430">
        <v>6629.4030000000002</v>
      </c>
      <c r="FZ430">
        <v>0.4846549</v>
      </c>
      <c r="GA430">
        <v>23.273520000000001</v>
      </c>
      <c r="GB430">
        <v>10.400270000000001</v>
      </c>
      <c r="GC430">
        <v>3822.509</v>
      </c>
      <c r="GD430">
        <v>0.48055759999999997</v>
      </c>
      <c r="GE430">
        <v>22.792529999999999</v>
      </c>
      <c r="GF430">
        <v>5.449827</v>
      </c>
      <c r="GG430">
        <v>2019.6420000000001</v>
      </c>
      <c r="GH430">
        <v>0.47638419999999998</v>
      </c>
      <c r="GI430">
        <v>22.443570000000001</v>
      </c>
      <c r="GJ430">
        <v>2.6744460000000001</v>
      </c>
      <c r="GK430">
        <v>998.26760000000002</v>
      </c>
      <c r="GL430">
        <v>0.47268320000000003</v>
      </c>
      <c r="GM430">
        <v>22.690280000000001</v>
      </c>
      <c r="GN430">
        <v>1.256324</v>
      </c>
      <c r="GO430">
        <v>471.04640000000001</v>
      </c>
      <c r="GP430">
        <v>0.46955049999999998</v>
      </c>
      <c r="GQ430">
        <v>22.944939999999999</v>
      </c>
      <c r="GR430">
        <v>0.582283</v>
      </c>
      <c r="GS430">
        <v>218.50030000000001</v>
      </c>
      <c r="GT430">
        <v>0.46629999999999999</v>
      </c>
      <c r="GU430">
        <v>23.456720000000001</v>
      </c>
      <c r="GV430">
        <v>0.28016580000000002</v>
      </c>
      <c r="GW430">
        <v>104.8479</v>
      </c>
      <c r="GX430">
        <v>0.46325159999999999</v>
      </c>
      <c r="GY430">
        <v>24.13101</v>
      </c>
      <c r="GZ430">
        <v>0.1502597</v>
      </c>
      <c r="HA430">
        <v>55.956650000000003</v>
      </c>
      <c r="HB430">
        <v>0.46011940000000001</v>
      </c>
      <c r="HC430">
        <v>24.450500000000002</v>
      </c>
      <c r="HD430">
        <v>9.5409229999999998E-2</v>
      </c>
      <c r="HE430">
        <v>35.360469999999999</v>
      </c>
      <c r="HF430">
        <v>0.45685999999999999</v>
      </c>
      <c r="HG430">
        <v>24.515609999999999</v>
      </c>
      <c r="HH430">
        <v>7.1519479999999996E-2</v>
      </c>
      <c r="HI430">
        <v>26.446300000000001</v>
      </c>
      <c r="HJ430">
        <v>0.4535189</v>
      </c>
      <c r="HK430">
        <v>24.384499999999999</v>
      </c>
      <c r="HL430">
        <v>5.9760309999999997E-2</v>
      </c>
      <c r="HM430">
        <v>22.139469999999999</v>
      </c>
      <c r="HN430">
        <v>0.4503374</v>
      </c>
      <c r="HO430">
        <v>24.027699999999999</v>
      </c>
      <c r="HP430">
        <v>5.2500199999999997E-2</v>
      </c>
      <c r="HQ430">
        <v>19.542950000000001</v>
      </c>
      <c r="HR430">
        <v>0.44703890000000002</v>
      </c>
      <c r="HS430">
        <v>24.107620000000001</v>
      </c>
      <c r="HT430" s="1">
        <v>4.7066030000000002E-2</v>
      </c>
      <c r="HU430">
        <v>17.630400000000002</v>
      </c>
      <c r="HV430">
        <v>0.44353520000000002</v>
      </c>
      <c r="HW430">
        <v>24.424939999999999</v>
      </c>
      <c r="HX430" s="1">
        <v>4.2715379999999997E-2</v>
      </c>
      <c r="HY430">
        <v>16.120090000000001</v>
      </c>
      <c r="HZ430">
        <v>0.44044870000000003</v>
      </c>
      <c r="IA430">
        <v>24.932289999999998</v>
      </c>
      <c r="IB430" s="1">
        <v>3.8862750000000001E-2</v>
      </c>
      <c r="IC430">
        <v>14.77501</v>
      </c>
      <c r="ID430">
        <v>0.43717010000000001</v>
      </c>
      <c r="IE430">
        <v>25.66752</v>
      </c>
      <c r="IF430" s="1">
        <v>3.5282540000000001E-2</v>
      </c>
      <c r="IG430">
        <v>13.52351</v>
      </c>
      <c r="IH430">
        <v>0.4336024</v>
      </c>
      <c r="II430">
        <v>26.002949999999998</v>
      </c>
      <c r="IJ430" s="1">
        <v>3.1960679999999998E-2</v>
      </c>
      <c r="IK430">
        <v>12.3607</v>
      </c>
      <c r="IL430">
        <v>0.4298129</v>
      </c>
      <c r="IM430">
        <v>26.066289999999999</v>
      </c>
      <c r="IN430" s="1">
        <v>2.889796E-2</v>
      </c>
      <c r="IO430">
        <v>11.28532</v>
      </c>
      <c r="IP430">
        <v>0.42579860000000003</v>
      </c>
      <c r="IQ430">
        <v>25.783670000000001</v>
      </c>
      <c r="IR430" s="1">
        <v>2.6053630000000001E-2</v>
      </c>
      <c r="IS430">
        <v>10.28163</v>
      </c>
      <c r="IT430">
        <v>0.42277029999999999</v>
      </c>
      <c r="IU430">
        <v>25.204519999999999</v>
      </c>
      <c r="IV430" s="1">
        <v>2.3491069999999999E-2</v>
      </c>
      <c r="IW430">
        <v>9.3457019999999993</v>
      </c>
      <c r="IX430">
        <v>0.42227530000000002</v>
      </c>
      <c r="IY430">
        <v>24.882999999999999</v>
      </c>
      <c r="IZ430" s="1">
        <v>2.11673E-2</v>
      </c>
      <c r="JA430">
        <v>8.4398309999999999</v>
      </c>
      <c r="JB430">
        <v>0.42187049999999998</v>
      </c>
      <c r="JC430">
        <v>24.38646</v>
      </c>
      <c r="JD430">
        <v>1.9074629999999999E-2</v>
      </c>
      <c r="JE430">
        <v>7.6216520000000001</v>
      </c>
      <c r="JF430">
        <v>0.42174080000000003</v>
      </c>
      <c r="JG430">
        <v>24.40906</v>
      </c>
      <c r="JH430" s="1">
        <v>1.7195789999999999E-2</v>
      </c>
      <c r="JI430">
        <v>6.8826150000000004</v>
      </c>
      <c r="JJ430">
        <v>0.4216316</v>
      </c>
      <c r="JK430">
        <v>24.455400000000001</v>
      </c>
      <c r="JL430" s="1">
        <v>1.550765E-2</v>
      </c>
      <c r="JM430">
        <v>6.2176790000000004</v>
      </c>
      <c r="JN430">
        <v>0.42154150000000001</v>
      </c>
      <c r="JO430">
        <v>24.658449999999998</v>
      </c>
      <c r="JP430" s="1">
        <v>1.399982E-2</v>
      </c>
      <c r="JQ430">
        <v>5.6235809999999997</v>
      </c>
      <c r="JR430">
        <v>0.42201430000000001</v>
      </c>
      <c r="JS430">
        <v>24.83484</v>
      </c>
      <c r="JT430" s="1">
        <v>1.265574E-2</v>
      </c>
      <c r="JU430">
        <v>5.0913040000000001</v>
      </c>
      <c r="JV430">
        <v>0.42454730000000002</v>
      </c>
      <c r="JW430">
        <v>24.820239999999998</v>
      </c>
      <c r="JX430" s="1">
        <v>1.143457E-2</v>
      </c>
      <c r="JY430">
        <v>4.6007119999999997</v>
      </c>
      <c r="JZ430">
        <v>0.42716270000000001</v>
      </c>
      <c r="KA430">
        <v>24.70975</v>
      </c>
      <c r="KB430" s="1">
        <v>1.03199E-2</v>
      </c>
      <c r="KC430">
        <v>4.1525639999999999</v>
      </c>
      <c r="KD430">
        <v>0.4297899</v>
      </c>
      <c r="KE430">
        <v>25.148409999999998</v>
      </c>
      <c r="KF430" s="1">
        <v>9.2677790000000003E-3</v>
      </c>
      <c r="KG430">
        <v>3.730772</v>
      </c>
      <c r="KH430">
        <v>0.43263069999999998</v>
      </c>
      <c r="KI430">
        <v>25.172920000000001</v>
      </c>
      <c r="KJ430" s="1">
        <v>8.2695700000000004E-3</v>
      </c>
      <c r="KK430">
        <v>3.329682</v>
      </c>
      <c r="KL430">
        <v>0.43554510000000002</v>
      </c>
      <c r="KM430">
        <v>25.479749999999999</v>
      </c>
      <c r="KN430" s="1">
        <v>7.3368950000000004E-3</v>
      </c>
      <c r="KO430">
        <v>2.9547560000000002</v>
      </c>
      <c r="KP430">
        <v>0.43831510000000001</v>
      </c>
      <c r="KQ430">
        <v>25.882840000000002</v>
      </c>
      <c r="KR430" s="1">
        <v>6.4501070000000001E-3</v>
      </c>
      <c r="KS430">
        <v>2.5993080000000002</v>
      </c>
      <c r="KT430">
        <v>0.44131100000000001</v>
      </c>
      <c r="KU430">
        <v>25.971789999999999</v>
      </c>
      <c r="KV430" s="1">
        <v>5.5897380000000003E-3</v>
      </c>
      <c r="KW430">
        <v>2.2536200000000002</v>
      </c>
      <c r="KX430">
        <v>0.44406119999999999</v>
      </c>
      <c r="KY430">
        <v>25.909829999999999</v>
      </c>
      <c r="KZ430" s="1">
        <v>4.7566780000000003E-3</v>
      </c>
      <c r="LA430">
        <v>1.9196709999999999</v>
      </c>
      <c r="LB430">
        <v>0.44621709999999998</v>
      </c>
      <c r="LC430">
        <v>25.777100000000001</v>
      </c>
      <c r="LD430" s="1">
        <v>3.9559230000000001E-3</v>
      </c>
      <c r="LE430">
        <v>1.6001110000000001</v>
      </c>
      <c r="LF430">
        <v>0.44768029999999998</v>
      </c>
      <c r="LG430">
        <v>25.70223</v>
      </c>
      <c r="LH430" s="1">
        <v>3.216567E-3</v>
      </c>
      <c r="LI430">
        <v>1.305026</v>
      </c>
      <c r="LJ430">
        <v>0.44828509999999999</v>
      </c>
      <c r="LK430">
        <v>26.28387</v>
      </c>
      <c r="LL430" s="1">
        <v>2.5748749999999999E-3</v>
      </c>
      <c r="LM430">
        <v>1.0486800000000001</v>
      </c>
      <c r="LN430">
        <v>0.4538256</v>
      </c>
      <c r="LO430">
        <v>26.568770000000001</v>
      </c>
      <c r="LP430" s="1">
        <v>2.0575200000000002E-3</v>
      </c>
      <c r="LQ430">
        <v>0.83244940000000001</v>
      </c>
      <c r="LR430">
        <v>0.45959129999999998</v>
      </c>
      <c r="LS430">
        <v>27.11082</v>
      </c>
      <c r="LT430" s="1">
        <v>1.6533450000000001E-3</v>
      </c>
      <c r="LU430">
        <v>0.66456740000000003</v>
      </c>
      <c r="LV430">
        <v>0.46582509999999999</v>
      </c>
      <c r="LW430">
        <v>27.918620000000001</v>
      </c>
      <c r="LX430" s="1">
        <v>1.3564580000000001E-3</v>
      </c>
      <c r="LY430">
        <v>0.5410085</v>
      </c>
      <c r="LZ430">
        <v>0.47229749999999998</v>
      </c>
      <c r="MA430">
        <v>28.095590000000001</v>
      </c>
      <c r="MB430" s="1">
        <v>1.147127E-3</v>
      </c>
      <c r="MC430">
        <v>0.45373170000000002</v>
      </c>
      <c r="MD430">
        <v>0.47887869999999999</v>
      </c>
      <c r="ME430">
        <v>27.810020000000002</v>
      </c>
      <c r="MF430" s="1">
        <v>1.0032000000000001E-3</v>
      </c>
      <c r="MG430">
        <v>0.3934956</v>
      </c>
      <c r="MH430">
        <v>0.48554560000000002</v>
      </c>
      <c r="MI430">
        <v>27.40851</v>
      </c>
      <c r="MJ430" s="1">
        <v>9.0343770000000001E-4</v>
      </c>
      <c r="MK430">
        <v>0.35157169999999999</v>
      </c>
      <c r="ML430">
        <v>0.49231239999999998</v>
      </c>
      <c r="MM430">
        <v>27.137969999999999</v>
      </c>
      <c r="MN430" s="1">
        <v>8.3191370000000001E-4</v>
      </c>
      <c r="MO430">
        <v>0.32135330000000001</v>
      </c>
      <c r="MP430">
        <v>0.49907780000000002</v>
      </c>
      <c r="MQ430">
        <v>27.357589999999998</v>
      </c>
      <c r="MR430" s="1">
        <v>7.7764399999999997E-4</v>
      </c>
      <c r="MS430">
        <v>0.29833680000000001</v>
      </c>
      <c r="MT430">
        <v>0.50616620000000001</v>
      </c>
      <c r="MU430">
        <v>27.640260000000001</v>
      </c>
      <c r="MV430" s="1">
        <v>7.33686E-4</v>
      </c>
      <c r="MW430">
        <v>0.2795552</v>
      </c>
      <c r="MX430">
        <v>0.51356469999999999</v>
      </c>
      <c r="MY430">
        <v>28.08747</v>
      </c>
      <c r="MZ430" s="1">
        <v>6.9622789999999998E-4</v>
      </c>
      <c r="NA430">
        <v>0.26350499999999999</v>
      </c>
      <c r="NB430">
        <v>0.52133490000000005</v>
      </c>
      <c r="NC430">
        <v>28.675789999999999</v>
      </c>
      <c r="ND430">
        <v>6.6283960000000002E-4</v>
      </c>
      <c r="NE430">
        <v>0.2491623</v>
      </c>
      <c r="NF430">
        <v>0.52942400000000001</v>
      </c>
      <c r="NG430">
        <v>28.728069999999999</v>
      </c>
      <c r="NH430" s="1">
        <v>6.3218300000000003E-4</v>
      </c>
      <c r="NI430">
        <v>0.2360149</v>
      </c>
      <c r="NJ430">
        <v>0.53782870000000005</v>
      </c>
      <c r="NK430">
        <v>28.423220000000001</v>
      </c>
      <c r="NL430" s="1">
        <v>6.0365189999999995E-4</v>
      </c>
      <c r="NM430">
        <v>0.22379740000000001</v>
      </c>
      <c r="NN430">
        <v>0.54659729999999995</v>
      </c>
      <c r="NO430">
        <v>27.916779999999999</v>
      </c>
      <c r="NP430" s="1">
        <v>5.7695890000000001E-4</v>
      </c>
      <c r="NQ430">
        <v>0.21239759999999999</v>
      </c>
      <c r="NR430">
        <v>0.55581740000000002</v>
      </c>
      <c r="NS430">
        <v>27.313400000000001</v>
      </c>
      <c r="NT430" s="1">
        <v>5.518764E-4</v>
      </c>
      <c r="NU430">
        <v>0.20171629999999999</v>
      </c>
      <c r="NV430">
        <v>0.56563669999999999</v>
      </c>
      <c r="NW430">
        <v>26.981950000000001</v>
      </c>
      <c r="NX430" s="1">
        <v>5.2804269999999996E-4</v>
      </c>
      <c r="NY430">
        <v>0.19158649999999999</v>
      </c>
      <c r="NZ430">
        <v>0.57594469999999998</v>
      </c>
      <c r="OA430">
        <v>27.017320000000002</v>
      </c>
      <c r="OB430" s="1">
        <v>5.0531700000000003E-4</v>
      </c>
      <c r="OC430">
        <v>0.18197869999999999</v>
      </c>
      <c r="OD430">
        <v>0.58686190000000005</v>
      </c>
      <c r="OE430">
        <v>27.037500000000001</v>
      </c>
      <c r="OF430" s="1">
        <v>4.8359450000000001E-4</v>
      </c>
      <c r="OG430">
        <v>0.17281270000000001</v>
      </c>
      <c r="OH430">
        <v>0.59857459999999996</v>
      </c>
      <c r="OI430">
        <v>27.151</v>
      </c>
      <c r="OJ430" s="1">
        <v>4.632498E-4</v>
      </c>
      <c r="OK430">
        <v>0.16422010000000001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0.56917090000000004</v>
      </c>
      <c r="G431">
        <v>28.712620000000001</v>
      </c>
      <c r="H431">
        <v>0</v>
      </c>
      <c r="I431">
        <v>0</v>
      </c>
      <c r="J431">
        <v>0.57015420000000006</v>
      </c>
      <c r="K431">
        <v>28.706669999999999</v>
      </c>
      <c r="L431">
        <v>0</v>
      </c>
      <c r="M431">
        <v>0</v>
      </c>
      <c r="N431">
        <v>0.57118869999999999</v>
      </c>
      <c r="O431">
        <v>29.225840000000002</v>
      </c>
      <c r="P431">
        <v>0</v>
      </c>
      <c r="Q431">
        <v>0</v>
      </c>
      <c r="R431">
        <v>0.57223729999999995</v>
      </c>
      <c r="S431">
        <v>29.275259999999999</v>
      </c>
      <c r="T431">
        <v>0</v>
      </c>
      <c r="U431">
        <v>0</v>
      </c>
      <c r="V431">
        <v>0.57340179999999996</v>
      </c>
      <c r="W431">
        <v>29.328309999999998</v>
      </c>
      <c r="X431">
        <v>0</v>
      </c>
      <c r="Y431">
        <v>0</v>
      </c>
      <c r="Z431">
        <v>0.57465279999999996</v>
      </c>
      <c r="AA431">
        <v>29.156569999999999</v>
      </c>
      <c r="AB431">
        <v>0</v>
      </c>
      <c r="AC431">
        <v>0</v>
      </c>
      <c r="AD431">
        <v>0.57600220000000002</v>
      </c>
      <c r="AE431">
        <v>28.76765</v>
      </c>
      <c r="AF431">
        <v>0</v>
      </c>
      <c r="AG431">
        <v>0</v>
      </c>
      <c r="AH431">
        <v>0.57734580000000002</v>
      </c>
      <c r="AI431">
        <v>28.314820000000001</v>
      </c>
      <c r="AJ431">
        <v>0</v>
      </c>
      <c r="AK431">
        <v>0</v>
      </c>
      <c r="AL431">
        <v>0.57877299999999998</v>
      </c>
      <c r="AM431">
        <v>28.282029999999999</v>
      </c>
      <c r="AN431">
        <v>0</v>
      </c>
      <c r="AO431">
        <v>0</v>
      </c>
      <c r="AP431">
        <v>0.58014980000000005</v>
      </c>
      <c r="AQ431">
        <v>27.957509999999999</v>
      </c>
      <c r="AR431">
        <v>0</v>
      </c>
      <c r="AS431">
        <v>0</v>
      </c>
      <c r="AT431">
        <v>0.5815593</v>
      </c>
      <c r="AU431">
        <v>27.984349999999999</v>
      </c>
      <c r="AV431">
        <v>0</v>
      </c>
      <c r="AW431">
        <v>0</v>
      </c>
      <c r="AX431">
        <v>0.58291079999999995</v>
      </c>
      <c r="AY431">
        <v>27.928419999999999</v>
      </c>
      <c r="AZ431">
        <v>0</v>
      </c>
      <c r="BA431">
        <v>0</v>
      </c>
      <c r="BB431">
        <v>0.58416900000000005</v>
      </c>
      <c r="BC431">
        <v>27.733470000000001</v>
      </c>
      <c r="BD431">
        <v>0</v>
      </c>
      <c r="BE431">
        <v>0</v>
      </c>
      <c r="BF431">
        <v>0.58534260000000005</v>
      </c>
      <c r="BG431">
        <v>27.397590000000001</v>
      </c>
      <c r="BH431">
        <v>0</v>
      </c>
      <c r="BI431">
        <v>0</v>
      </c>
      <c r="BJ431">
        <v>0.58646200000000004</v>
      </c>
      <c r="BK431">
        <v>27.08663</v>
      </c>
      <c r="BL431">
        <v>0</v>
      </c>
      <c r="BM431">
        <v>0</v>
      </c>
      <c r="BN431">
        <v>0.58735899999999996</v>
      </c>
      <c r="BO431">
        <v>27.013110000000001</v>
      </c>
      <c r="BP431">
        <v>0</v>
      </c>
      <c r="BQ431">
        <v>0</v>
      </c>
      <c r="BR431">
        <v>0.58818859999999995</v>
      </c>
      <c r="BS431">
        <v>27.147110000000001</v>
      </c>
      <c r="BT431">
        <v>0</v>
      </c>
      <c r="BU431">
        <v>0</v>
      </c>
      <c r="BV431">
        <v>0.58884199999999998</v>
      </c>
      <c r="BW431">
        <v>27.327439999999999</v>
      </c>
      <c r="BX431">
        <v>0</v>
      </c>
      <c r="BY431">
        <v>0</v>
      </c>
      <c r="BZ431">
        <v>0.58931310000000003</v>
      </c>
      <c r="CA431">
        <v>27.559699999999999</v>
      </c>
      <c r="CB431">
        <v>0</v>
      </c>
      <c r="CC431">
        <v>0</v>
      </c>
      <c r="CD431">
        <v>0.58956909999999996</v>
      </c>
      <c r="CE431">
        <v>27.428270000000001</v>
      </c>
      <c r="CF431">
        <v>0</v>
      </c>
      <c r="CG431">
        <v>0</v>
      </c>
      <c r="CH431">
        <v>0.58969760000000004</v>
      </c>
      <c r="CI431">
        <v>27.203489999999999</v>
      </c>
      <c r="CJ431">
        <v>0</v>
      </c>
      <c r="CK431">
        <v>0</v>
      </c>
      <c r="CL431">
        <v>0.58964059999999996</v>
      </c>
      <c r="CM431">
        <v>26.762219999999999</v>
      </c>
      <c r="CN431">
        <v>2.160695E-36</v>
      </c>
      <c r="CO431">
        <v>7.6073079999999999E-34</v>
      </c>
      <c r="CP431">
        <v>0.58944110000000005</v>
      </c>
      <c r="CQ431">
        <v>26.204989999999999</v>
      </c>
      <c r="CR431">
        <v>1.344172E-30</v>
      </c>
      <c r="CS431">
        <v>5.0519599999999997E-28</v>
      </c>
      <c r="CT431">
        <v>0.58910030000000002</v>
      </c>
      <c r="CU431">
        <v>26.008050000000001</v>
      </c>
      <c r="CV431" s="1">
        <v>1.236043E-23</v>
      </c>
      <c r="CW431" s="1">
        <v>3.804409E-21</v>
      </c>
      <c r="CX431">
        <v>0.5886557</v>
      </c>
      <c r="CY431">
        <v>25.95091</v>
      </c>
      <c r="CZ431" s="1">
        <v>1.1656829999999999E-18</v>
      </c>
      <c r="DA431" s="1">
        <v>3.5554969999999998E-16</v>
      </c>
      <c r="DB431">
        <v>0.58801930000000002</v>
      </c>
      <c r="DC431">
        <v>25.862069999999999</v>
      </c>
      <c r="DD431" s="1">
        <v>7.9826459999999996E-15</v>
      </c>
      <c r="DE431" s="1">
        <v>2.4980289999999998E-12</v>
      </c>
      <c r="DF431">
        <v>0.58730649999999995</v>
      </c>
      <c r="DG431">
        <v>25.992280000000001</v>
      </c>
      <c r="DH431" s="1">
        <v>8.6829150000000003E-12</v>
      </c>
      <c r="DI431" s="1">
        <v>2.8067500000000001E-9</v>
      </c>
      <c r="DJ431">
        <v>0.58653940000000004</v>
      </c>
      <c r="DK431">
        <v>25.753589999999999</v>
      </c>
      <c r="DL431" s="1">
        <v>2.6799339999999999E-9</v>
      </c>
      <c r="DM431" s="1">
        <v>8.919329E-7</v>
      </c>
      <c r="DN431">
        <v>0.58571700000000004</v>
      </c>
      <c r="DO431">
        <v>25.532879999999999</v>
      </c>
      <c r="DP431" s="1">
        <v>3.2053490000000001E-7</v>
      </c>
      <c r="DQ431" s="1">
        <v>1.094633E-4</v>
      </c>
      <c r="DR431">
        <v>0.58470270000000002</v>
      </c>
      <c r="DS431">
        <v>25.081050000000001</v>
      </c>
      <c r="DT431" s="1">
        <v>1.764048E-5</v>
      </c>
      <c r="DU431" s="1">
        <v>6.1820879999999996E-3</v>
      </c>
      <c r="DV431">
        <v>0.58371439999999997</v>
      </c>
      <c r="DW431">
        <v>24.466349999999998</v>
      </c>
      <c r="DX431" s="1">
        <v>5.0243070000000002E-4</v>
      </c>
      <c r="DY431" s="1">
        <v>0.18032100000000001</v>
      </c>
      <c r="DZ431">
        <v>0.58266119999999999</v>
      </c>
      <c r="EA431">
        <v>24.12612</v>
      </c>
      <c r="EB431" s="1">
        <v>8.175702E-3</v>
      </c>
      <c r="EC431" s="1">
        <v>3.0011619999999999</v>
      </c>
      <c r="ED431">
        <v>0.58156640000000004</v>
      </c>
      <c r="EE431">
        <v>23.991820000000001</v>
      </c>
      <c r="EF431" s="1">
        <v>8.1764680000000006E-2</v>
      </c>
      <c r="EG431" s="1">
        <v>30.66657</v>
      </c>
      <c r="EH431">
        <v>0.58034220000000003</v>
      </c>
      <c r="EI431">
        <v>24.07113</v>
      </c>
      <c r="EJ431" s="1">
        <v>0.53161440000000004</v>
      </c>
      <c r="EK431" s="1">
        <v>203.44499999999999</v>
      </c>
      <c r="EL431">
        <v>0.57903979999999999</v>
      </c>
      <c r="EM431">
        <v>24.168060000000001</v>
      </c>
      <c r="EN431" s="1">
        <v>2.3565659999999999</v>
      </c>
      <c r="EO431">
        <v>919.54150000000004</v>
      </c>
      <c r="EP431">
        <v>0.5777137</v>
      </c>
      <c r="EQ431">
        <v>24.003170000000001</v>
      </c>
      <c r="ER431" s="1">
        <v>7.4168469999999997</v>
      </c>
      <c r="ES431">
        <v>2946.9090000000001</v>
      </c>
      <c r="ET431">
        <v>0.57625090000000001</v>
      </c>
      <c r="EU431">
        <v>23.71922</v>
      </c>
      <c r="EV431" s="1">
        <v>17.302389999999999</v>
      </c>
      <c r="EW431">
        <v>6994.2060000000001</v>
      </c>
      <c r="EX431">
        <v>0.57468609999999998</v>
      </c>
      <c r="EY431">
        <v>23.335270000000001</v>
      </c>
      <c r="EZ431">
        <v>31.02065</v>
      </c>
      <c r="FA431">
        <v>12740.48</v>
      </c>
      <c r="FB431">
        <v>0.5730343</v>
      </c>
      <c r="FC431">
        <v>22.959299999999999</v>
      </c>
      <c r="FD431">
        <v>44.079050000000002</v>
      </c>
      <c r="FE431">
        <v>18373.310000000001</v>
      </c>
      <c r="FF431">
        <v>0.57119920000000002</v>
      </c>
      <c r="FG431">
        <v>23.145140000000001</v>
      </c>
      <c r="FH431">
        <v>51.145850000000003</v>
      </c>
      <c r="FI431">
        <v>21614.06</v>
      </c>
      <c r="FJ431">
        <v>0.56922980000000001</v>
      </c>
      <c r="FK431">
        <v>23.109249999999999</v>
      </c>
      <c r="FL431">
        <v>49.653449999999999</v>
      </c>
      <c r="FM431">
        <v>21261.31</v>
      </c>
      <c r="FN431">
        <v>0.56713150000000001</v>
      </c>
      <c r="FO431">
        <v>23.297160000000002</v>
      </c>
      <c r="FP431">
        <v>41.228999999999999</v>
      </c>
      <c r="FQ431">
        <v>17873.04</v>
      </c>
      <c r="FR431">
        <v>0.56487580000000004</v>
      </c>
      <c r="FS431">
        <v>23.526440000000001</v>
      </c>
      <c r="FT431">
        <v>29.90316</v>
      </c>
      <c r="FU431">
        <v>13112.86</v>
      </c>
      <c r="FV431">
        <v>0.56258390000000003</v>
      </c>
      <c r="FW431">
        <v>23.552790000000002</v>
      </c>
      <c r="FX431">
        <v>19.22662</v>
      </c>
      <c r="FY431">
        <v>8524.1139999999996</v>
      </c>
      <c r="FZ431">
        <v>0.56019819999999998</v>
      </c>
      <c r="GA431">
        <v>23.307400000000001</v>
      </c>
      <c r="GB431">
        <v>11.11525</v>
      </c>
      <c r="GC431">
        <v>4979.4440000000004</v>
      </c>
      <c r="GD431">
        <v>0.55767100000000003</v>
      </c>
      <c r="GE431">
        <v>22.850100000000001</v>
      </c>
      <c r="GF431">
        <v>5.8801379999999996</v>
      </c>
      <c r="GG431">
        <v>2658.8130000000001</v>
      </c>
      <c r="GH431">
        <v>0.55512879999999998</v>
      </c>
      <c r="GI431">
        <v>22.511600000000001</v>
      </c>
      <c r="GJ431">
        <v>2.9067810000000001</v>
      </c>
      <c r="GK431">
        <v>1325.0260000000001</v>
      </c>
      <c r="GL431">
        <v>0.55346479999999998</v>
      </c>
      <c r="GM431">
        <v>22.798249999999999</v>
      </c>
      <c r="GN431">
        <v>1.3719749999999999</v>
      </c>
      <c r="GO431">
        <v>628.16039999999998</v>
      </c>
      <c r="GP431">
        <v>0.5530988</v>
      </c>
      <c r="GQ431">
        <v>23.022410000000001</v>
      </c>
      <c r="GR431">
        <v>0.63572189999999995</v>
      </c>
      <c r="GS431">
        <v>291.00080000000003</v>
      </c>
      <c r="GT431">
        <v>0.55266000000000004</v>
      </c>
      <c r="GU431">
        <v>23.488409999999998</v>
      </c>
      <c r="GV431">
        <v>0.3036063</v>
      </c>
      <c r="GW431">
        <v>138.35249999999999</v>
      </c>
      <c r="GX431">
        <v>0.54974480000000003</v>
      </c>
      <c r="GY431">
        <v>24.143090000000001</v>
      </c>
      <c r="GZ431">
        <v>0.1602008</v>
      </c>
      <c r="HA431">
        <v>72.287350000000004</v>
      </c>
      <c r="HB431">
        <v>0.54525990000000002</v>
      </c>
      <c r="HC431">
        <v>24.44819</v>
      </c>
      <c r="HD431">
        <v>9.96258E-2</v>
      </c>
      <c r="HE431">
        <v>44.422980000000003</v>
      </c>
      <c r="HF431">
        <v>0.54060980000000003</v>
      </c>
      <c r="HG431">
        <v>24.507190000000001</v>
      </c>
      <c r="HH431">
        <v>7.3428149999999998E-2</v>
      </c>
      <c r="HI431">
        <v>32.441560000000003</v>
      </c>
      <c r="HJ431">
        <v>0.53587799999999997</v>
      </c>
      <c r="HK431">
        <v>24.417249999999999</v>
      </c>
      <c r="HL431">
        <v>6.0777659999999997E-2</v>
      </c>
      <c r="HM431">
        <v>26.745529999999999</v>
      </c>
      <c r="HN431">
        <v>0.53134800000000004</v>
      </c>
      <c r="HO431">
        <v>24.100020000000001</v>
      </c>
      <c r="HP431">
        <v>5.3200650000000002E-2</v>
      </c>
      <c r="HQ431">
        <v>23.400459999999999</v>
      </c>
      <c r="HR431">
        <v>0.52664789999999995</v>
      </c>
      <c r="HS431">
        <v>24.206309999999998</v>
      </c>
      <c r="HT431" s="1">
        <v>4.7601839999999999E-2</v>
      </c>
      <c r="HU431">
        <v>20.968579999999999</v>
      </c>
      <c r="HV431">
        <v>0.52176029999999995</v>
      </c>
      <c r="HW431">
        <v>24.499890000000001</v>
      </c>
      <c r="HX431" s="1">
        <v>4.315865E-2</v>
      </c>
      <c r="HY431">
        <v>19.065270000000002</v>
      </c>
      <c r="HZ431">
        <v>0.51738790000000001</v>
      </c>
      <c r="IA431">
        <v>24.96218</v>
      </c>
      <c r="IB431" s="1">
        <v>3.9273580000000002E-2</v>
      </c>
      <c r="IC431">
        <v>17.390540000000001</v>
      </c>
      <c r="ID431">
        <v>0.51271979999999995</v>
      </c>
      <c r="IE431">
        <v>25.669509999999999</v>
      </c>
      <c r="IF431" s="1">
        <v>3.5662409999999999E-2</v>
      </c>
      <c r="IG431">
        <v>15.84526</v>
      </c>
      <c r="IH431">
        <v>0.50775190000000003</v>
      </c>
      <c r="II431">
        <v>25.985029999999998</v>
      </c>
      <c r="IJ431" s="1">
        <v>3.2308450000000002E-2</v>
      </c>
      <c r="IK431">
        <v>14.422840000000001</v>
      </c>
      <c r="IL431">
        <v>0.50250379999999994</v>
      </c>
      <c r="IM431">
        <v>26.058589999999999</v>
      </c>
      <c r="IN431" s="1">
        <v>2.9216590000000001E-2</v>
      </c>
      <c r="IO431">
        <v>13.1218</v>
      </c>
      <c r="IP431">
        <v>0.49703849999999999</v>
      </c>
      <c r="IQ431">
        <v>25.82762</v>
      </c>
      <c r="IR431" s="1">
        <v>2.634688E-2</v>
      </c>
      <c r="IS431">
        <v>11.925129999999999</v>
      </c>
      <c r="IT431">
        <v>0.4931393</v>
      </c>
      <c r="IU431">
        <v>25.287030000000001</v>
      </c>
      <c r="IV431" s="1">
        <v>2.377748E-2</v>
      </c>
      <c r="IW431">
        <v>10.806509999999999</v>
      </c>
      <c r="IX431">
        <v>0.49203950000000002</v>
      </c>
      <c r="IY431">
        <v>24.990749999999998</v>
      </c>
      <c r="IZ431" s="1">
        <v>2.143051E-2</v>
      </c>
      <c r="JA431">
        <v>9.6904909999999997</v>
      </c>
      <c r="JB431">
        <v>0.49098770000000003</v>
      </c>
      <c r="JC431">
        <v>24.467120000000001</v>
      </c>
      <c r="JD431" s="1">
        <v>1.9312619999999999E-2</v>
      </c>
      <c r="JE431">
        <v>8.6814520000000002</v>
      </c>
      <c r="JF431">
        <v>0.49014600000000003</v>
      </c>
      <c r="JG431">
        <v>24.446850000000001</v>
      </c>
      <c r="JH431" s="1">
        <v>1.7411969999999999E-2</v>
      </c>
      <c r="JI431">
        <v>7.7678520000000004</v>
      </c>
      <c r="JJ431">
        <v>0.48924420000000002</v>
      </c>
      <c r="JK431">
        <v>24.465319999999998</v>
      </c>
      <c r="JL431" s="1">
        <v>1.5700820000000001E-2</v>
      </c>
      <c r="JM431">
        <v>6.9456759999999997</v>
      </c>
      <c r="JN431">
        <v>0.48829800000000001</v>
      </c>
      <c r="JO431">
        <v>24.65964</v>
      </c>
      <c r="JP431" s="1">
        <v>1.4172850000000001E-2</v>
      </c>
      <c r="JQ431">
        <v>6.2137260000000003</v>
      </c>
      <c r="JR431">
        <v>0.48722199999999999</v>
      </c>
      <c r="JS431">
        <v>24.862259999999999</v>
      </c>
      <c r="JT431" s="1">
        <v>1.28095E-2</v>
      </c>
      <c r="JU431">
        <v>5.5632739999999998</v>
      </c>
      <c r="JV431">
        <v>0.48602800000000002</v>
      </c>
      <c r="JW431">
        <v>24.868089999999999</v>
      </c>
      <c r="JX431" s="1">
        <v>1.157654E-2</v>
      </c>
      <c r="JY431">
        <v>4.97872</v>
      </c>
      <c r="JZ431">
        <v>0.48478120000000002</v>
      </c>
      <c r="KA431">
        <v>24.751819999999999</v>
      </c>
      <c r="KB431" s="1">
        <v>1.044992E-2</v>
      </c>
      <c r="KC431">
        <v>4.4487069999999997</v>
      </c>
      <c r="KD431">
        <v>0.48356579999999999</v>
      </c>
      <c r="KE431">
        <v>25.199020000000001</v>
      </c>
      <c r="KF431" s="1">
        <v>9.3908110000000006E-3</v>
      </c>
      <c r="KG431">
        <v>3.9554990000000001</v>
      </c>
      <c r="KH431">
        <v>0.48249370000000003</v>
      </c>
      <c r="KI431">
        <v>25.218620000000001</v>
      </c>
      <c r="KJ431" s="1">
        <v>8.3858449999999994E-3</v>
      </c>
      <c r="KK431">
        <v>3.4887709999999998</v>
      </c>
      <c r="KL431">
        <v>0.48132740000000002</v>
      </c>
      <c r="KM431">
        <v>25.484490000000001</v>
      </c>
      <c r="KN431" s="1">
        <v>7.4443110000000003E-3</v>
      </c>
      <c r="KO431">
        <v>3.0562109999999998</v>
      </c>
      <c r="KP431">
        <v>0.48009610000000003</v>
      </c>
      <c r="KQ431">
        <v>25.881</v>
      </c>
      <c r="KR431" s="1">
        <v>6.5514850000000001E-3</v>
      </c>
      <c r="KS431">
        <v>2.6536379999999999</v>
      </c>
      <c r="KT431">
        <v>0.47926970000000002</v>
      </c>
      <c r="KU431">
        <v>25.981400000000001</v>
      </c>
      <c r="KV431" s="1">
        <v>5.6885929999999996E-3</v>
      </c>
      <c r="KW431">
        <v>2.2669280000000001</v>
      </c>
      <c r="KX431">
        <v>0.47816069999999999</v>
      </c>
      <c r="KY431">
        <v>25.915389999999999</v>
      </c>
      <c r="KZ431" s="1">
        <v>4.8499859999999997E-3</v>
      </c>
      <c r="LA431">
        <v>1.8996150000000001</v>
      </c>
      <c r="LB431">
        <v>0.47668379999999999</v>
      </c>
      <c r="LC431">
        <v>25.802129999999998</v>
      </c>
      <c r="LD431" s="1">
        <v>4.0431820000000002E-3</v>
      </c>
      <c r="LE431">
        <v>1.5561910000000001</v>
      </c>
      <c r="LF431">
        <v>0.47474110000000003</v>
      </c>
      <c r="LG431">
        <v>25.724699999999999</v>
      </c>
      <c r="LH431" s="1">
        <v>3.2935769999999998E-3</v>
      </c>
      <c r="LI431">
        <v>1.245387</v>
      </c>
      <c r="LJ431">
        <v>0.47234359999999997</v>
      </c>
      <c r="LK431">
        <v>26.321480000000001</v>
      </c>
      <c r="LL431" s="1">
        <v>2.6386949999999999E-3</v>
      </c>
      <c r="LM431">
        <v>0.97999130000000001</v>
      </c>
      <c r="LN431">
        <v>0.47488649999999999</v>
      </c>
      <c r="LO431">
        <v>26.575089999999999</v>
      </c>
      <c r="LP431" s="1">
        <v>2.1090890000000002E-3</v>
      </c>
      <c r="LQ431">
        <v>0.77915210000000001</v>
      </c>
      <c r="LR431">
        <v>0.47660259999999999</v>
      </c>
      <c r="LS431">
        <v>27.083320000000001</v>
      </c>
      <c r="LT431" s="1">
        <v>1.692654E-3</v>
      </c>
      <c r="LU431">
        <v>0.62449940000000004</v>
      </c>
      <c r="LV431">
        <v>0.47852919999999999</v>
      </c>
      <c r="LW431">
        <v>27.90175</v>
      </c>
      <c r="LX431" s="1">
        <v>1.384999E-3</v>
      </c>
      <c r="LY431">
        <v>0.50997530000000002</v>
      </c>
      <c r="LZ431">
        <v>0.48052460000000002</v>
      </c>
      <c r="MA431">
        <v>28.095590000000001</v>
      </c>
      <c r="MB431" s="1">
        <v>1.1672849999999999E-3</v>
      </c>
      <c r="MC431">
        <v>0.42882439999999999</v>
      </c>
      <c r="MD431">
        <v>0.48243979999999997</v>
      </c>
      <c r="ME431">
        <v>27.806660000000001</v>
      </c>
      <c r="MF431" s="1">
        <v>1.017259E-3</v>
      </c>
      <c r="MG431">
        <v>0.37284980000000001</v>
      </c>
      <c r="MH431">
        <v>0.48440179999999999</v>
      </c>
      <c r="MI431">
        <v>27.414290000000001</v>
      </c>
      <c r="MJ431" s="1">
        <v>9.1352339999999999E-4</v>
      </c>
      <c r="MK431">
        <v>0.33413209999999999</v>
      </c>
      <c r="ML431">
        <v>0.48629169999999999</v>
      </c>
      <c r="MM431">
        <v>27.148050000000001</v>
      </c>
      <c r="MN431" s="1">
        <v>8.3944439999999998E-4</v>
      </c>
      <c r="MO431">
        <v>0.30650959999999999</v>
      </c>
      <c r="MP431">
        <v>0.48815890000000001</v>
      </c>
      <c r="MQ431">
        <v>27.385269999999998</v>
      </c>
      <c r="MR431" s="1">
        <v>7.836567E-4</v>
      </c>
      <c r="MS431">
        <v>0.2857229</v>
      </c>
      <c r="MT431">
        <v>0.4900311</v>
      </c>
      <c r="MU431">
        <v>27.646750000000001</v>
      </c>
      <c r="MV431" s="1">
        <v>7.3878460000000002E-4</v>
      </c>
      <c r="MW431">
        <v>0.26898240000000001</v>
      </c>
      <c r="MX431">
        <v>0.49202309999999999</v>
      </c>
      <c r="MY431">
        <v>28.063410000000001</v>
      </c>
      <c r="MZ431" s="1">
        <v>7.0074329999999998E-4</v>
      </c>
      <c r="NA431">
        <v>0.25479429999999997</v>
      </c>
      <c r="NB431">
        <v>0.49403190000000002</v>
      </c>
      <c r="NC431">
        <v>28.655460000000001</v>
      </c>
      <c r="ND431" s="1">
        <v>6.6695540000000003E-4</v>
      </c>
      <c r="NE431">
        <v>0.24219679999999999</v>
      </c>
      <c r="NF431">
        <v>0.49607380000000001</v>
      </c>
      <c r="NG431">
        <v>28.714469999999999</v>
      </c>
      <c r="NH431" s="1">
        <v>6.3601290000000002E-4</v>
      </c>
      <c r="NI431">
        <v>0.23067009999999999</v>
      </c>
      <c r="NJ431">
        <v>0.49818519999999999</v>
      </c>
      <c r="NK431">
        <v>28.426030000000001</v>
      </c>
      <c r="NL431" s="1">
        <v>6.0729109999999996E-4</v>
      </c>
      <c r="NM431">
        <v>0.2199632</v>
      </c>
      <c r="NN431">
        <v>0.50027779999999999</v>
      </c>
      <c r="NO431">
        <v>27.94257</v>
      </c>
      <c r="NP431" s="1">
        <v>5.8036380000000003E-4</v>
      </c>
      <c r="NQ431">
        <v>0.20994979999999999</v>
      </c>
      <c r="NR431">
        <v>0.50243720000000003</v>
      </c>
      <c r="NS431">
        <v>27.342960000000001</v>
      </c>
      <c r="NT431" s="1">
        <v>5.5510490000000004E-4</v>
      </c>
      <c r="NU431">
        <v>0.20056750000000001</v>
      </c>
      <c r="NV431">
        <v>0.50463159999999996</v>
      </c>
      <c r="NW431">
        <v>26.99633</v>
      </c>
      <c r="NX431" s="1">
        <v>5.3113659999999997E-4</v>
      </c>
      <c r="NY431">
        <v>0.19167229999999999</v>
      </c>
      <c r="NZ431">
        <v>0.50689329999999999</v>
      </c>
      <c r="OA431">
        <v>27.035969999999999</v>
      </c>
      <c r="OB431" s="1">
        <v>5.0828229999999998E-4</v>
      </c>
      <c r="OC431">
        <v>0.18321019999999999</v>
      </c>
      <c r="OD431">
        <v>0.50920509999999997</v>
      </c>
      <c r="OE431">
        <v>27.028169999999999</v>
      </c>
      <c r="OF431" s="1">
        <v>4.864267E-4</v>
      </c>
      <c r="OG431">
        <v>0.17511550000000001</v>
      </c>
      <c r="OH431">
        <v>0.51157920000000001</v>
      </c>
      <c r="OI431">
        <v>27.138310000000001</v>
      </c>
      <c r="OJ431" s="1">
        <v>4.6591850000000001E-4</v>
      </c>
      <c r="OK431">
        <v>0.16752420000000001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0.5426803</v>
      </c>
      <c r="G432">
        <v>28.74042</v>
      </c>
      <c r="H432">
        <v>0</v>
      </c>
      <c r="I432">
        <v>0</v>
      </c>
      <c r="J432">
        <v>0.54337000000000002</v>
      </c>
      <c r="K432">
        <v>28.69267</v>
      </c>
      <c r="L432">
        <v>0</v>
      </c>
      <c r="M432">
        <v>0</v>
      </c>
      <c r="N432">
        <v>0.54399200000000003</v>
      </c>
      <c r="O432">
        <v>29.211269999999999</v>
      </c>
      <c r="P432">
        <v>0</v>
      </c>
      <c r="Q432">
        <v>0</v>
      </c>
      <c r="R432">
        <v>0.54476290000000005</v>
      </c>
      <c r="S432">
        <v>29.246359999999999</v>
      </c>
      <c r="T432">
        <v>0</v>
      </c>
      <c r="U432">
        <v>0</v>
      </c>
      <c r="V432">
        <v>0.54549809999999999</v>
      </c>
      <c r="W432">
        <v>29.311640000000001</v>
      </c>
      <c r="X432">
        <v>0</v>
      </c>
      <c r="Y432">
        <v>0</v>
      </c>
      <c r="Z432">
        <v>0.54631850000000004</v>
      </c>
      <c r="AA432">
        <v>29.165959999999998</v>
      </c>
      <c r="AB432">
        <v>0</v>
      </c>
      <c r="AC432">
        <v>0</v>
      </c>
      <c r="AD432">
        <v>0.54718489999999997</v>
      </c>
      <c r="AE432">
        <v>28.801500000000001</v>
      </c>
      <c r="AF432">
        <v>0</v>
      </c>
      <c r="AG432">
        <v>0</v>
      </c>
      <c r="AH432">
        <v>0.54804969999999997</v>
      </c>
      <c r="AI432">
        <v>28.35473</v>
      </c>
      <c r="AJ432">
        <v>0</v>
      </c>
      <c r="AK432">
        <v>0</v>
      </c>
      <c r="AL432">
        <v>0.54893139999999996</v>
      </c>
      <c r="AM432">
        <v>28.341100000000001</v>
      </c>
      <c r="AN432">
        <v>0</v>
      </c>
      <c r="AO432">
        <v>0</v>
      </c>
      <c r="AP432">
        <v>0.54977860000000001</v>
      </c>
      <c r="AQ432">
        <v>27.981190000000002</v>
      </c>
      <c r="AR432">
        <v>0</v>
      </c>
      <c r="AS432">
        <v>0</v>
      </c>
      <c r="AT432">
        <v>0.55056510000000003</v>
      </c>
      <c r="AU432">
        <v>27.983910000000002</v>
      </c>
      <c r="AV432">
        <v>0</v>
      </c>
      <c r="AW432">
        <v>0</v>
      </c>
      <c r="AX432">
        <v>0.55136289999999999</v>
      </c>
      <c r="AY432">
        <v>27.943750000000001</v>
      </c>
      <c r="AZ432">
        <v>0</v>
      </c>
      <c r="BA432">
        <v>0</v>
      </c>
      <c r="BB432">
        <v>0.55202320000000005</v>
      </c>
      <c r="BC432">
        <v>27.751609999999999</v>
      </c>
      <c r="BD432">
        <v>0</v>
      </c>
      <c r="BE432">
        <v>0</v>
      </c>
      <c r="BF432">
        <v>0.55268680000000003</v>
      </c>
      <c r="BG432">
        <v>27.433759999999999</v>
      </c>
      <c r="BH432">
        <v>0</v>
      </c>
      <c r="BI432">
        <v>0</v>
      </c>
      <c r="BJ432">
        <v>0.55325619999999998</v>
      </c>
      <c r="BK432">
        <v>27.13916</v>
      </c>
      <c r="BL432">
        <v>0</v>
      </c>
      <c r="BM432">
        <v>0</v>
      </c>
      <c r="BN432">
        <v>0.55373700000000003</v>
      </c>
      <c r="BO432">
        <v>27.085519999999999</v>
      </c>
      <c r="BP432">
        <v>0</v>
      </c>
      <c r="BQ432">
        <v>0</v>
      </c>
      <c r="BR432">
        <v>0.55406359999999999</v>
      </c>
      <c r="BS432">
        <v>27.22334</v>
      </c>
      <c r="BT432">
        <v>0</v>
      </c>
      <c r="BU432">
        <v>0</v>
      </c>
      <c r="BV432">
        <v>0.55433429999999995</v>
      </c>
      <c r="BW432">
        <v>27.385639999999999</v>
      </c>
      <c r="BX432">
        <v>0</v>
      </c>
      <c r="BY432">
        <v>0</v>
      </c>
      <c r="BZ432">
        <v>0.55447190000000002</v>
      </c>
      <c r="CA432">
        <v>27.589580000000002</v>
      </c>
      <c r="CB432">
        <v>0</v>
      </c>
      <c r="CC432">
        <v>0</v>
      </c>
      <c r="CD432">
        <v>0.55451280000000003</v>
      </c>
      <c r="CE432">
        <v>27.43534</v>
      </c>
      <c r="CF432">
        <v>0</v>
      </c>
      <c r="CG432">
        <v>0</v>
      </c>
      <c r="CH432">
        <v>0.55446510000000004</v>
      </c>
      <c r="CI432">
        <v>27.21923</v>
      </c>
      <c r="CJ432">
        <v>0</v>
      </c>
      <c r="CK432">
        <v>0</v>
      </c>
      <c r="CL432">
        <v>0.55430199999999996</v>
      </c>
      <c r="CM432">
        <v>26.80846</v>
      </c>
      <c r="CN432">
        <v>6.4358039999999997E-37</v>
      </c>
      <c r="CO432">
        <v>1.806468E-34</v>
      </c>
      <c r="CP432">
        <v>0.55410340000000002</v>
      </c>
      <c r="CQ432">
        <v>26.26736</v>
      </c>
      <c r="CR432">
        <v>5.5549619999999996E-31</v>
      </c>
      <c r="CS432">
        <v>1.6002959999999999E-28</v>
      </c>
      <c r="CT432">
        <v>0.55384949999999999</v>
      </c>
      <c r="CU432">
        <v>26.097840000000001</v>
      </c>
      <c r="CV432">
        <v>4.4158479999999999E-24</v>
      </c>
      <c r="CW432" s="1">
        <v>1.151939E-21</v>
      </c>
      <c r="CX432">
        <v>0.55360969999999998</v>
      </c>
      <c r="CY432">
        <v>26.048089999999998</v>
      </c>
      <c r="CZ432" s="1">
        <v>5.0620109999999997E-19</v>
      </c>
      <c r="DA432" s="1">
        <v>1.333977E-16</v>
      </c>
      <c r="DB432">
        <v>0.5532511</v>
      </c>
      <c r="DC432">
        <v>25.9208</v>
      </c>
      <c r="DD432" s="1">
        <v>4.0038300000000002E-15</v>
      </c>
      <c r="DE432" s="1">
        <v>1.084545E-12</v>
      </c>
      <c r="DF432">
        <v>0.55280240000000003</v>
      </c>
      <c r="DG432">
        <v>26.025790000000001</v>
      </c>
      <c r="DH432" s="1">
        <v>4.8330579999999997E-12</v>
      </c>
      <c r="DI432" s="1">
        <v>1.348232E-9</v>
      </c>
      <c r="DJ432">
        <v>0.55243379999999997</v>
      </c>
      <c r="DK432">
        <v>25.77514</v>
      </c>
      <c r="DL432" s="1">
        <v>1.6174879999999999E-9</v>
      </c>
      <c r="DM432" s="1">
        <v>4.6226680000000001E-7</v>
      </c>
      <c r="DN432">
        <v>0.55196599999999996</v>
      </c>
      <c r="DO432">
        <v>25.554079999999999</v>
      </c>
      <c r="DP432" s="1">
        <v>2.0694390000000001E-7</v>
      </c>
      <c r="DQ432" s="1">
        <v>6.0336539999999997E-5</v>
      </c>
      <c r="DR432">
        <v>0.55146729999999999</v>
      </c>
      <c r="DS432">
        <v>25.128769999999999</v>
      </c>
      <c r="DT432" s="1">
        <v>1.209267E-5</v>
      </c>
      <c r="DU432" s="1">
        <v>3.594393E-3</v>
      </c>
      <c r="DV432">
        <v>0.55096440000000002</v>
      </c>
      <c r="DW432">
        <v>24.52983</v>
      </c>
      <c r="DX432" s="1">
        <v>3.6335080000000002E-4</v>
      </c>
      <c r="DY432" s="1">
        <v>0.10985399999999999</v>
      </c>
      <c r="DZ432">
        <v>0.55046249999999997</v>
      </c>
      <c r="EA432">
        <v>24.21068</v>
      </c>
      <c r="EB432" s="1">
        <v>6.2025140000000001E-3</v>
      </c>
      <c r="EC432" s="1">
        <v>1.904703</v>
      </c>
      <c r="ED432">
        <v>0.54986840000000003</v>
      </c>
      <c r="EE432">
        <v>24.068429999999999</v>
      </c>
      <c r="EF432" s="1">
        <v>6.4827609999999994E-2</v>
      </c>
      <c r="EG432" s="1">
        <v>20.193989999999999</v>
      </c>
      <c r="EH432">
        <v>0.54924680000000003</v>
      </c>
      <c r="EI432">
        <v>24.130179999999999</v>
      </c>
      <c r="EJ432" s="1">
        <v>0.43900790000000001</v>
      </c>
      <c r="EK432" s="1">
        <v>138.49619999999999</v>
      </c>
      <c r="EL432">
        <v>0.54856300000000002</v>
      </c>
      <c r="EM432">
        <v>24.21387</v>
      </c>
      <c r="EN432" s="1">
        <v>2.021099</v>
      </c>
      <c r="EO432">
        <v>645.19529999999997</v>
      </c>
      <c r="EP432">
        <v>0.54779339999999999</v>
      </c>
      <c r="EQ432">
        <v>24.02674</v>
      </c>
      <c r="ER432" s="1">
        <v>6.5858449999999999</v>
      </c>
      <c r="ES432">
        <v>2124.5300000000002</v>
      </c>
      <c r="ET432">
        <v>0.54697229999999997</v>
      </c>
      <c r="EU432">
        <v>23.73939</v>
      </c>
      <c r="EV432" s="1">
        <v>15.85394</v>
      </c>
      <c r="EW432">
        <v>5163.5709999999999</v>
      </c>
      <c r="EX432">
        <v>0.54603020000000002</v>
      </c>
      <c r="EY432">
        <v>23.380199999999999</v>
      </c>
      <c r="EZ432">
        <v>29.24973</v>
      </c>
      <c r="FA432">
        <v>9605.9279999999999</v>
      </c>
      <c r="FB432">
        <v>0.545072</v>
      </c>
      <c r="FC432">
        <v>23.025320000000001</v>
      </c>
      <c r="FD432">
        <v>42.656570000000002</v>
      </c>
      <c r="FE432">
        <v>14110.17</v>
      </c>
      <c r="FF432">
        <v>0.54388970000000003</v>
      </c>
      <c r="FG432">
        <v>23.247029999999999</v>
      </c>
      <c r="FH432">
        <v>50.651710000000001</v>
      </c>
      <c r="FI432">
        <v>16858.68</v>
      </c>
      <c r="FJ432">
        <v>0.54266020000000004</v>
      </c>
      <c r="FK432">
        <v>23.190829999999998</v>
      </c>
      <c r="FL432">
        <v>50.219900000000003</v>
      </c>
      <c r="FM432">
        <v>16808.57</v>
      </c>
      <c r="FN432">
        <v>0.54130920000000005</v>
      </c>
      <c r="FO432">
        <v>23.33867</v>
      </c>
      <c r="FP432">
        <v>42.490409999999997</v>
      </c>
      <c r="FQ432">
        <v>14289.77</v>
      </c>
      <c r="FR432">
        <v>0.53983519999999996</v>
      </c>
      <c r="FS432">
        <v>23.543959999999998</v>
      </c>
      <c r="FT432">
        <v>31.338809999999999</v>
      </c>
      <c r="FU432">
        <v>10582.79</v>
      </c>
      <c r="FV432">
        <v>0.53824609999999995</v>
      </c>
      <c r="FW432">
        <v>23.567019999999999</v>
      </c>
      <c r="FX432">
        <v>20.458939999999998</v>
      </c>
      <c r="FY432">
        <v>6933.6220000000003</v>
      </c>
      <c r="FZ432">
        <v>0.53656210000000004</v>
      </c>
      <c r="GA432">
        <v>23.33775</v>
      </c>
      <c r="GB432">
        <v>11.9902</v>
      </c>
      <c r="GC432">
        <v>4076.37</v>
      </c>
      <c r="GD432">
        <v>0.53481069999999997</v>
      </c>
      <c r="GE432">
        <v>22.901299999999999</v>
      </c>
      <c r="GF432">
        <v>6.4143179999999997</v>
      </c>
      <c r="GG432">
        <v>2186.4540000000002</v>
      </c>
      <c r="GH432">
        <v>0.53288020000000003</v>
      </c>
      <c r="GI432">
        <v>22.5703</v>
      </c>
      <c r="GJ432">
        <v>3.1982750000000002</v>
      </c>
      <c r="GK432">
        <v>1092.1300000000001</v>
      </c>
      <c r="GL432">
        <v>0.53249340000000001</v>
      </c>
      <c r="GM432">
        <v>22.89059</v>
      </c>
      <c r="GN432">
        <v>1.5184629999999999</v>
      </c>
      <c r="GO432">
        <v>516.61929999999995</v>
      </c>
      <c r="GP432">
        <v>0.53382680000000005</v>
      </c>
      <c r="GQ432">
        <v>23.095379999999999</v>
      </c>
      <c r="GR432">
        <v>0.70384009999999997</v>
      </c>
      <c r="GS432">
        <v>237.06610000000001</v>
      </c>
      <c r="GT432">
        <v>0.53514850000000003</v>
      </c>
      <c r="GU432">
        <v>23.522310000000001</v>
      </c>
      <c r="GV432">
        <v>0.33359860000000002</v>
      </c>
      <c r="GW432">
        <v>110.8954</v>
      </c>
      <c r="GX432">
        <v>0.53644789999999998</v>
      </c>
      <c r="GY432">
        <v>24.159600000000001</v>
      </c>
      <c r="GZ432">
        <v>0.17289170000000001</v>
      </c>
      <c r="HA432">
        <v>56.546149999999997</v>
      </c>
      <c r="HB432">
        <v>0.53747250000000002</v>
      </c>
      <c r="HC432">
        <v>24.453209999999999</v>
      </c>
      <c r="HD432">
        <v>0.1049503</v>
      </c>
      <c r="HE432">
        <v>33.728819999999999</v>
      </c>
      <c r="HF432">
        <v>0.53841249999999996</v>
      </c>
      <c r="HG432">
        <v>24.509150000000002</v>
      </c>
      <c r="HH432">
        <v>7.5795580000000001E-2</v>
      </c>
      <c r="HI432">
        <v>23.964200000000002</v>
      </c>
      <c r="HJ432">
        <v>0.53917250000000005</v>
      </c>
      <c r="HK432">
        <v>24.448730000000001</v>
      </c>
      <c r="HL432">
        <v>6.2004379999999998E-2</v>
      </c>
      <c r="HM432">
        <v>19.33906</v>
      </c>
      <c r="HN432">
        <v>0.54040779999999999</v>
      </c>
      <c r="HO432">
        <v>24.163309999999999</v>
      </c>
      <c r="HP432">
        <v>5.4019249999999998E-2</v>
      </c>
      <c r="HQ432">
        <v>16.628630000000001</v>
      </c>
      <c r="HR432">
        <v>0.54153229999999997</v>
      </c>
      <c r="HS432">
        <v>24.288799999999998</v>
      </c>
      <c r="HT432" s="1">
        <v>4.8221010000000002E-2</v>
      </c>
      <c r="HU432">
        <v>14.65821</v>
      </c>
      <c r="HV432">
        <v>0.54226909999999995</v>
      </c>
      <c r="HW432">
        <v>24.56503</v>
      </c>
      <c r="HX432" s="1">
        <v>4.3661650000000003E-2</v>
      </c>
      <c r="HY432">
        <v>13.11134</v>
      </c>
      <c r="HZ432">
        <v>0.54417320000000002</v>
      </c>
      <c r="IA432">
        <v>24.999500000000001</v>
      </c>
      <c r="IB432" s="1">
        <v>3.9737260000000003E-2</v>
      </c>
      <c r="IC432">
        <v>11.72288</v>
      </c>
      <c r="ID432">
        <v>0.54549950000000003</v>
      </c>
      <c r="IE432">
        <v>25.68554</v>
      </c>
      <c r="IF432" s="1">
        <v>3.608401E-2</v>
      </c>
      <c r="IG432">
        <v>10.447990000000001</v>
      </c>
      <c r="IH432">
        <v>0.54593340000000001</v>
      </c>
      <c r="II432">
        <v>25.991409999999998</v>
      </c>
      <c r="IJ432" s="1">
        <v>3.2689040000000003E-2</v>
      </c>
      <c r="IK432">
        <v>9.2847010000000001</v>
      </c>
      <c r="IL432">
        <v>0.54536320000000005</v>
      </c>
      <c r="IM432">
        <v>26.069140000000001</v>
      </c>
      <c r="IN432" s="1">
        <v>2.955955E-2</v>
      </c>
      <c r="IO432">
        <v>8.2298159999999996</v>
      </c>
      <c r="IP432">
        <v>0.54338620000000004</v>
      </c>
      <c r="IQ432">
        <v>25.87678</v>
      </c>
      <c r="IR432" s="1">
        <v>2.6656929999999999E-2</v>
      </c>
      <c r="IS432">
        <v>7.2750919999999999</v>
      </c>
      <c r="IT432">
        <v>0.54418739999999999</v>
      </c>
      <c r="IU432">
        <v>25.323340000000002</v>
      </c>
      <c r="IV432" s="1">
        <v>2.4061929999999999E-2</v>
      </c>
      <c r="IW432">
        <v>6.463476</v>
      </c>
      <c r="IX432">
        <v>0.55216120000000002</v>
      </c>
      <c r="IY432">
        <v>25.041550000000001</v>
      </c>
      <c r="IZ432" s="1">
        <v>2.1691160000000001E-2</v>
      </c>
      <c r="JA432">
        <v>5.8090489999999999</v>
      </c>
      <c r="JB432">
        <v>0.56136129999999995</v>
      </c>
      <c r="JC432">
        <v>24.505700000000001</v>
      </c>
      <c r="JD432" s="1">
        <v>1.9547499999999999E-2</v>
      </c>
      <c r="JE432">
        <v>5.2159190000000004</v>
      </c>
      <c r="JF432">
        <v>0.57276300000000002</v>
      </c>
      <c r="JG432">
        <v>24.45384</v>
      </c>
      <c r="JH432">
        <v>1.76235E-2</v>
      </c>
      <c r="JI432">
        <v>4.6797510000000004</v>
      </c>
      <c r="JJ432">
        <v>0.58572250000000003</v>
      </c>
      <c r="JK432">
        <v>24.45654</v>
      </c>
      <c r="JL432" s="1">
        <v>1.5888969999999999E-2</v>
      </c>
      <c r="JM432">
        <v>4.1969690000000002</v>
      </c>
      <c r="JN432">
        <v>0.60005929999999996</v>
      </c>
      <c r="JO432">
        <v>24.64378</v>
      </c>
      <c r="JP432" s="1">
        <v>1.433984E-2</v>
      </c>
      <c r="JQ432">
        <v>3.7669440000000001</v>
      </c>
      <c r="JR432">
        <v>0.61563369999999995</v>
      </c>
      <c r="JS432">
        <v>24.856339999999999</v>
      </c>
      <c r="JT432" s="1">
        <v>1.295492E-2</v>
      </c>
      <c r="JU432">
        <v>3.383823</v>
      </c>
      <c r="JV432">
        <v>0.63306110000000004</v>
      </c>
      <c r="JW432">
        <v>24.868539999999999</v>
      </c>
      <c r="JX432" s="1">
        <v>1.1709789999999999E-2</v>
      </c>
      <c r="JY432">
        <v>3.0404689999999999</v>
      </c>
      <c r="JZ432">
        <v>0.65176889999999998</v>
      </c>
      <c r="KA432">
        <v>24.750830000000001</v>
      </c>
      <c r="KB432" s="1">
        <v>1.057024E-2</v>
      </c>
      <c r="KC432">
        <v>2.7281209999999998</v>
      </c>
      <c r="KD432">
        <v>0.67268969999999995</v>
      </c>
      <c r="KE432">
        <v>25.195150000000002</v>
      </c>
      <c r="KF432" s="1">
        <v>9.5037479999999994E-3</v>
      </c>
      <c r="KG432">
        <v>2.4368699999999999</v>
      </c>
      <c r="KH432">
        <v>0.69753569999999998</v>
      </c>
      <c r="KI432">
        <v>25.216699999999999</v>
      </c>
      <c r="KJ432" s="1">
        <v>8.4916409999999994E-3</v>
      </c>
      <c r="KK432">
        <v>2.1602610000000002</v>
      </c>
      <c r="KL432">
        <v>0.72551670000000001</v>
      </c>
      <c r="KM432">
        <v>25.46189</v>
      </c>
      <c r="KN432" s="1">
        <v>7.5405410000000004E-3</v>
      </c>
      <c r="KO432">
        <v>1.902439</v>
      </c>
      <c r="KP432">
        <v>0.75621139999999998</v>
      </c>
      <c r="KQ432">
        <v>25.84064</v>
      </c>
      <c r="KR432" s="1">
        <v>6.6410879999999999E-3</v>
      </c>
      <c r="KS432">
        <v>1.6616230000000001</v>
      </c>
      <c r="KT432">
        <v>0.79468799999999995</v>
      </c>
      <c r="KU432">
        <v>25.959589999999999</v>
      </c>
      <c r="KV432" s="1">
        <v>5.7748490000000003E-3</v>
      </c>
      <c r="KW432">
        <v>1.4287920000000001</v>
      </c>
      <c r="KX432">
        <v>0.83920570000000005</v>
      </c>
      <c r="KY432">
        <v>25.889379999999999</v>
      </c>
      <c r="KZ432" s="1">
        <v>4.9300450000000001E-3</v>
      </c>
      <c r="LA432">
        <v>1.2059120000000001</v>
      </c>
      <c r="LB432">
        <v>0.88998140000000003</v>
      </c>
      <c r="LC432">
        <v>25.784009999999999</v>
      </c>
      <c r="LD432" s="1">
        <v>4.1168159999999997E-3</v>
      </c>
      <c r="LE432">
        <v>0.99571030000000005</v>
      </c>
      <c r="LF432">
        <v>0.94776179999999999</v>
      </c>
      <c r="LG432">
        <v>25.699200000000001</v>
      </c>
      <c r="LH432" s="1">
        <v>3.3576790000000001E-3</v>
      </c>
      <c r="LI432">
        <v>0.80306469999999996</v>
      </c>
      <c r="LJ432">
        <v>1.013865</v>
      </c>
      <c r="LK432">
        <v>26.29617</v>
      </c>
      <c r="LL432" s="1">
        <v>2.6911930000000001E-3</v>
      </c>
      <c r="LM432">
        <v>0.63644109999999998</v>
      </c>
      <c r="LN432">
        <v>1.0195510000000001</v>
      </c>
      <c r="LO432">
        <v>26.562819999999999</v>
      </c>
      <c r="LP432" s="1">
        <v>2.1489830000000001E-3</v>
      </c>
      <c r="LQ432">
        <v>0.50727639999999996</v>
      </c>
      <c r="LR432">
        <v>1.018141</v>
      </c>
      <c r="LS432">
        <v>27.02291</v>
      </c>
      <c r="LT432" s="1">
        <v>1.7230819999999999E-3</v>
      </c>
      <c r="LU432">
        <v>0.40708169999999999</v>
      </c>
      <c r="LV432">
        <v>1.0168630000000001</v>
      </c>
      <c r="LW432">
        <v>27.840920000000001</v>
      </c>
      <c r="LX432" s="1">
        <v>1.4070319999999999E-3</v>
      </c>
      <c r="LY432">
        <v>0.33251199999999997</v>
      </c>
      <c r="LZ432">
        <v>1.0156670000000001</v>
      </c>
      <c r="MA432">
        <v>28.079899999999999</v>
      </c>
      <c r="MB432" s="1">
        <v>1.1827980000000001E-3</v>
      </c>
      <c r="MC432">
        <v>0.27953210000000001</v>
      </c>
      <c r="MD432">
        <v>1.0143439999999999</v>
      </c>
      <c r="ME432">
        <v>27.781929999999999</v>
      </c>
      <c r="MF432" s="1">
        <v>1.027973E-3</v>
      </c>
      <c r="MG432">
        <v>0.24293909999999999</v>
      </c>
      <c r="MH432">
        <v>1.0130889999999999</v>
      </c>
      <c r="MI432">
        <v>27.405190000000001</v>
      </c>
      <c r="MJ432" s="1">
        <v>9.2108339999999998E-4</v>
      </c>
      <c r="MK432">
        <v>0.21772610000000001</v>
      </c>
      <c r="ML432">
        <v>1.0117799999999999</v>
      </c>
      <c r="MM432">
        <v>27.135370000000002</v>
      </c>
      <c r="MN432" s="1">
        <v>8.4500660000000002E-4</v>
      </c>
      <c r="MO432">
        <v>0.19984879999999999</v>
      </c>
      <c r="MP432">
        <v>1.0104610000000001</v>
      </c>
      <c r="MQ432">
        <v>27.377749999999999</v>
      </c>
      <c r="MR432" s="1">
        <v>7.8802630000000004E-4</v>
      </c>
      <c r="MS432">
        <v>0.1865214</v>
      </c>
      <c r="MT432">
        <v>1.009096</v>
      </c>
      <c r="MU432">
        <v>27.632169999999999</v>
      </c>
      <c r="MV432" s="1">
        <v>7.4242069999999995E-4</v>
      </c>
      <c r="MW432">
        <v>0.17587610000000001</v>
      </c>
      <c r="MX432">
        <v>1.0078940000000001</v>
      </c>
      <c r="MY432">
        <v>28.009209999999999</v>
      </c>
      <c r="MZ432" s="1">
        <v>7.0392359999999995E-4</v>
      </c>
      <c r="NA432">
        <v>0.1669156</v>
      </c>
      <c r="NB432">
        <v>1.00661</v>
      </c>
      <c r="NC432">
        <v>28.604869999999998</v>
      </c>
      <c r="ND432" s="1">
        <v>6.698435E-4</v>
      </c>
      <c r="NE432">
        <v>0.15900159999999999</v>
      </c>
      <c r="NF432">
        <v>1.005309</v>
      </c>
      <c r="NG432">
        <v>28.682449999999999</v>
      </c>
      <c r="NH432" s="1">
        <v>6.3869160000000003E-4</v>
      </c>
      <c r="NI432">
        <v>0.15177350000000001</v>
      </c>
      <c r="NJ432">
        <v>1.0039940000000001</v>
      </c>
      <c r="NK432">
        <v>28.415659999999999</v>
      </c>
      <c r="NL432" s="1">
        <v>6.0982479999999997E-4</v>
      </c>
      <c r="NM432">
        <v>0.14507249999999999</v>
      </c>
      <c r="NN432">
        <v>1.002588</v>
      </c>
      <c r="NO432">
        <v>27.942779999999999</v>
      </c>
      <c r="NP432" s="1">
        <v>5.827397E-4</v>
      </c>
      <c r="NQ432">
        <v>0.1387911</v>
      </c>
      <c r="NR432">
        <v>1.001155</v>
      </c>
      <c r="NS432">
        <v>27.35136</v>
      </c>
      <c r="NT432" s="1">
        <v>5.5736380000000001E-4</v>
      </c>
      <c r="NU432">
        <v>0.1329128</v>
      </c>
      <c r="NV432">
        <v>0.99964790000000003</v>
      </c>
      <c r="NW432">
        <v>26.98753</v>
      </c>
      <c r="NX432" s="1">
        <v>5.3328890000000002E-4</v>
      </c>
      <c r="NY432">
        <v>0.12733610000000001</v>
      </c>
      <c r="NZ432">
        <v>0.99808549999999996</v>
      </c>
      <c r="OA432">
        <v>27.028870000000001</v>
      </c>
      <c r="OB432" s="1">
        <v>5.1033280000000001E-4</v>
      </c>
      <c r="OC432">
        <v>0.1220246</v>
      </c>
      <c r="OD432">
        <v>0.99642350000000002</v>
      </c>
      <c r="OE432">
        <v>26.990210000000001</v>
      </c>
      <c r="OF432">
        <v>4.8838569999999995E-4</v>
      </c>
      <c r="OG432">
        <v>0.1169405</v>
      </c>
      <c r="OH432">
        <v>0.99471069999999995</v>
      </c>
      <c r="OI432">
        <v>27.10407</v>
      </c>
      <c r="OJ432" s="1">
        <v>4.6776620000000001E-4</v>
      </c>
      <c r="OK432">
        <v>0.1121654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0.6106279</v>
      </c>
      <c r="G433">
        <v>28.754460000000002</v>
      </c>
      <c r="H433">
        <v>0</v>
      </c>
      <c r="I433">
        <v>0</v>
      </c>
      <c r="J433">
        <v>0.60990889999999998</v>
      </c>
      <c r="K433">
        <v>28.685780000000001</v>
      </c>
      <c r="L433">
        <v>0</v>
      </c>
      <c r="M433">
        <v>0</v>
      </c>
      <c r="N433">
        <v>0.60910310000000001</v>
      </c>
      <c r="O433">
        <v>29.201879999999999</v>
      </c>
      <c r="P433">
        <v>0</v>
      </c>
      <c r="Q433">
        <v>0</v>
      </c>
      <c r="R433">
        <v>0.60811850000000001</v>
      </c>
      <c r="S433">
        <v>29.230129999999999</v>
      </c>
      <c r="T433">
        <v>0</v>
      </c>
      <c r="U433">
        <v>0</v>
      </c>
      <c r="V433">
        <v>0.60719730000000005</v>
      </c>
      <c r="W433">
        <v>29.301169999999999</v>
      </c>
      <c r="X433">
        <v>0</v>
      </c>
      <c r="Y433">
        <v>0</v>
      </c>
      <c r="Z433">
        <v>0.60605439999999999</v>
      </c>
      <c r="AA433">
        <v>29.167390000000001</v>
      </c>
      <c r="AB433">
        <v>0</v>
      </c>
      <c r="AC433">
        <v>0</v>
      </c>
      <c r="AD433">
        <v>0.60478030000000005</v>
      </c>
      <c r="AE433">
        <v>28.818069999999999</v>
      </c>
      <c r="AF433">
        <v>0</v>
      </c>
      <c r="AG433">
        <v>0</v>
      </c>
      <c r="AH433">
        <v>0.60361240000000005</v>
      </c>
      <c r="AI433">
        <v>28.37529</v>
      </c>
      <c r="AJ433">
        <v>0</v>
      </c>
      <c r="AK433">
        <v>0</v>
      </c>
      <c r="AL433">
        <v>0.60209489999999999</v>
      </c>
      <c r="AM433">
        <v>28.372170000000001</v>
      </c>
      <c r="AN433">
        <v>0</v>
      </c>
      <c r="AO433">
        <v>0</v>
      </c>
      <c r="AP433">
        <v>0.60068330000000003</v>
      </c>
      <c r="AQ433">
        <v>27.993760000000002</v>
      </c>
      <c r="AR433">
        <v>0</v>
      </c>
      <c r="AS433">
        <v>0</v>
      </c>
      <c r="AT433">
        <v>0.59915169999999995</v>
      </c>
      <c r="AU433">
        <v>27.983370000000001</v>
      </c>
      <c r="AV433">
        <v>0</v>
      </c>
      <c r="AW433">
        <v>0</v>
      </c>
      <c r="AX433">
        <v>0.59750809999999999</v>
      </c>
      <c r="AY433">
        <v>27.951229999999999</v>
      </c>
      <c r="AZ433">
        <v>0</v>
      </c>
      <c r="BA433">
        <v>0</v>
      </c>
      <c r="BB433">
        <v>0.59587749999999995</v>
      </c>
      <c r="BC433">
        <v>27.760370000000002</v>
      </c>
      <c r="BD433">
        <v>0</v>
      </c>
      <c r="BE433">
        <v>0</v>
      </c>
      <c r="BF433">
        <v>0.5942075</v>
      </c>
      <c r="BG433">
        <v>27.451989999999999</v>
      </c>
      <c r="BH433">
        <v>0</v>
      </c>
      <c r="BI433">
        <v>0</v>
      </c>
      <c r="BJ433">
        <v>0.59266110000000005</v>
      </c>
      <c r="BK433">
        <v>27.16752</v>
      </c>
      <c r="BL433">
        <v>0</v>
      </c>
      <c r="BM433">
        <v>0</v>
      </c>
      <c r="BN433">
        <v>0.59106639999999999</v>
      </c>
      <c r="BO433">
        <v>27.125789999999999</v>
      </c>
      <c r="BP433">
        <v>0</v>
      </c>
      <c r="BQ433">
        <v>0</v>
      </c>
      <c r="BR433">
        <v>0.58967539999999996</v>
      </c>
      <c r="BS433">
        <v>27.267140000000001</v>
      </c>
      <c r="BT433">
        <v>0</v>
      </c>
      <c r="BU433">
        <v>0</v>
      </c>
      <c r="BV433">
        <v>0.58828139999999995</v>
      </c>
      <c r="BW433">
        <v>27.420449999999999</v>
      </c>
      <c r="BX433">
        <v>0</v>
      </c>
      <c r="BY433">
        <v>0</v>
      </c>
      <c r="BZ433">
        <v>0.5871016</v>
      </c>
      <c r="CA433">
        <v>27.607620000000001</v>
      </c>
      <c r="CB433">
        <v>0</v>
      </c>
      <c r="CC433">
        <v>0</v>
      </c>
      <c r="CD433">
        <v>0.58607830000000005</v>
      </c>
      <c r="CE433">
        <v>27.43892</v>
      </c>
      <c r="CF433">
        <v>0</v>
      </c>
      <c r="CG433">
        <v>0</v>
      </c>
      <c r="CH433">
        <v>0.58532660000000003</v>
      </c>
      <c r="CI433">
        <v>27.226330000000001</v>
      </c>
      <c r="CJ433">
        <v>0</v>
      </c>
      <c r="CK433">
        <v>0</v>
      </c>
      <c r="CL433">
        <v>0.58476790000000001</v>
      </c>
      <c r="CM433">
        <v>26.832879999999999</v>
      </c>
      <c r="CN433">
        <v>2.5621859999999998E-37</v>
      </c>
      <c r="CO433">
        <v>5.5004650000000001E-35</v>
      </c>
      <c r="CP433">
        <v>0.5845764</v>
      </c>
      <c r="CQ433">
        <v>26.30265</v>
      </c>
      <c r="CR433">
        <v>2.9951959999999999E-31</v>
      </c>
      <c r="CS433">
        <v>6.6044479999999999E-29</v>
      </c>
      <c r="CT433">
        <v>0.58452369999999998</v>
      </c>
      <c r="CU433">
        <v>26.150230000000001</v>
      </c>
      <c r="CV433">
        <v>2.0221409999999999E-24</v>
      </c>
      <c r="CW433" s="1">
        <v>4.2525920000000004E-22</v>
      </c>
      <c r="CX433">
        <v>0.58473900000000001</v>
      </c>
      <c r="CY433">
        <v>26.10575</v>
      </c>
      <c r="CZ433" s="1">
        <v>2.7140319999999999E-19</v>
      </c>
      <c r="DA433" s="1">
        <v>5.8042279999999999E-17</v>
      </c>
      <c r="DB433">
        <v>0.58523720000000001</v>
      </c>
      <c r="DC433">
        <v>25.9574</v>
      </c>
      <c r="DD433" s="1">
        <v>2.404622E-15</v>
      </c>
      <c r="DE433" s="1">
        <v>5.2409470000000003E-13</v>
      </c>
      <c r="DF433">
        <v>0.58588010000000001</v>
      </c>
      <c r="DG433">
        <v>26.046109999999999</v>
      </c>
      <c r="DH433" s="1">
        <v>3.151523E-12</v>
      </c>
      <c r="DI433" s="1">
        <v>6.9950820000000004E-10</v>
      </c>
      <c r="DJ433">
        <v>0.58688810000000002</v>
      </c>
      <c r="DK433">
        <v>25.788029999999999</v>
      </c>
      <c r="DL433" s="1">
        <v>1.1235059999999999E-9</v>
      </c>
      <c r="DM433" s="1">
        <v>2.5264330000000002E-7</v>
      </c>
      <c r="DN433">
        <v>0.58798240000000002</v>
      </c>
      <c r="DO433">
        <v>25.565650000000002</v>
      </c>
      <c r="DP433" s="1">
        <v>1.513958E-7</v>
      </c>
      <c r="DQ433" s="1">
        <v>3.4359749999999999E-5</v>
      </c>
      <c r="DR433">
        <v>0.58935020000000005</v>
      </c>
      <c r="DS433">
        <v>25.155519999999999</v>
      </c>
      <c r="DT433" s="1">
        <v>9.2584159999999998E-6</v>
      </c>
      <c r="DU433" s="1">
        <v>2.1193969999999999E-3</v>
      </c>
      <c r="DV433">
        <v>0.59082129999999999</v>
      </c>
      <c r="DW433">
        <v>24.565799999999999</v>
      </c>
      <c r="DX433" s="1">
        <v>2.8958400000000001E-4</v>
      </c>
      <c r="DY433" s="1">
        <v>6.6735359999999994E-2</v>
      </c>
      <c r="DZ433">
        <v>0.59229670000000001</v>
      </c>
      <c r="EA433">
        <v>24.25901</v>
      </c>
      <c r="EB433" s="1">
        <v>5.1210220000000002E-3</v>
      </c>
      <c r="EC433" s="1">
        <v>1.1870350000000001</v>
      </c>
      <c r="ED433">
        <v>0.593858</v>
      </c>
      <c r="EE433">
        <v>24.113849999999999</v>
      </c>
      <c r="EF433" s="1">
        <v>5.5267339999999998E-2</v>
      </c>
      <c r="EG433" s="1">
        <v>12.87115</v>
      </c>
      <c r="EH433">
        <v>0.59558129999999998</v>
      </c>
      <c r="EI433">
        <v>24.166740000000001</v>
      </c>
      <c r="EJ433" s="1">
        <v>0.38534429999999997</v>
      </c>
      <c r="EK433" s="1">
        <v>90.050449999999998</v>
      </c>
      <c r="EL433">
        <v>0.59728899999999996</v>
      </c>
      <c r="EM433">
        <v>24.241399999999999</v>
      </c>
      <c r="EN433" s="1">
        <v>1.82193</v>
      </c>
      <c r="EO433" s="1">
        <v>426.97329999999999</v>
      </c>
      <c r="EP433">
        <v>0.59907489999999997</v>
      </c>
      <c r="EQ433">
        <v>24.041519999999998</v>
      </c>
      <c r="ER433" s="1">
        <v>6.0819919999999996</v>
      </c>
      <c r="ES433">
        <v>1427.8920000000001</v>
      </c>
      <c r="ET433">
        <v>0.60096620000000001</v>
      </c>
      <c r="EU433">
        <v>23.75102</v>
      </c>
      <c r="EV433" s="1">
        <v>14.95848</v>
      </c>
      <c r="EW433">
        <v>3516.6309999999999</v>
      </c>
      <c r="EX433">
        <v>0.60277559999999997</v>
      </c>
      <c r="EY433">
        <v>23.405380000000001</v>
      </c>
      <c r="EZ433">
        <v>28.133690000000001</v>
      </c>
      <c r="FA433">
        <v>6616.4560000000001</v>
      </c>
      <c r="FB433">
        <v>0.60467230000000005</v>
      </c>
      <c r="FC433">
        <v>23.06278</v>
      </c>
      <c r="FD433">
        <v>41.73827</v>
      </c>
      <c r="FE433">
        <v>9812.6280000000006</v>
      </c>
      <c r="FF433">
        <v>0.60666350000000002</v>
      </c>
      <c r="FG433">
        <v>23.304089999999999</v>
      </c>
      <c r="FH433">
        <v>50.310639999999999</v>
      </c>
      <c r="FI433">
        <v>11814.8</v>
      </c>
      <c r="FJ433">
        <v>0.60865279999999999</v>
      </c>
      <c r="FK433">
        <v>23.23875</v>
      </c>
      <c r="FL433">
        <v>50.553809999999999</v>
      </c>
      <c r="FM433">
        <v>11854.81</v>
      </c>
      <c r="FN433">
        <v>0.61076059999999999</v>
      </c>
      <c r="FO433">
        <v>23.363009999999999</v>
      </c>
      <c r="FP433">
        <v>43.277810000000002</v>
      </c>
      <c r="FQ433">
        <v>10127.81</v>
      </c>
      <c r="FR433">
        <v>0.61268999999999996</v>
      </c>
      <c r="FS433">
        <v>23.554600000000001</v>
      </c>
      <c r="FT433">
        <v>32.246490000000001</v>
      </c>
      <c r="FU433">
        <v>7527.3509999999997</v>
      </c>
      <c r="FV433">
        <v>0.61473829999999996</v>
      </c>
      <c r="FW433">
        <v>23.576129999999999</v>
      </c>
      <c r="FX433">
        <v>21.243359999999999</v>
      </c>
      <c r="FY433">
        <v>4943.0540000000001</v>
      </c>
      <c r="FZ433">
        <v>0.61671609999999999</v>
      </c>
      <c r="GA433">
        <v>23.354959999999998</v>
      </c>
      <c r="GB433">
        <v>12.54842</v>
      </c>
      <c r="GC433">
        <v>2909.596</v>
      </c>
      <c r="GD433">
        <v>0.61838660000000001</v>
      </c>
      <c r="GE433">
        <v>22.930050000000001</v>
      </c>
      <c r="GF433">
        <v>6.7554080000000001</v>
      </c>
      <c r="GG433">
        <v>1560.644</v>
      </c>
      <c r="GH433">
        <v>0.62006519999999998</v>
      </c>
      <c r="GI433">
        <v>22.601099999999999</v>
      </c>
      <c r="GJ433">
        <v>3.3840050000000002</v>
      </c>
      <c r="GK433">
        <v>778.50030000000004</v>
      </c>
      <c r="GL433">
        <v>0.62619130000000001</v>
      </c>
      <c r="GM433">
        <v>22.935269999999999</v>
      </c>
      <c r="GN433">
        <v>1.612206</v>
      </c>
      <c r="GO433">
        <v>368.4264</v>
      </c>
      <c r="GP433">
        <v>0.63768139999999995</v>
      </c>
      <c r="GQ433">
        <v>23.132069999999999</v>
      </c>
      <c r="GR433">
        <v>0.7474151</v>
      </c>
      <c r="GS433">
        <v>169.30289999999999</v>
      </c>
      <c r="GT433">
        <v>0.65023779999999998</v>
      </c>
      <c r="GU433">
        <v>23.537749999999999</v>
      </c>
      <c r="GV433">
        <v>0.35275000000000001</v>
      </c>
      <c r="GW433">
        <v>79.081460000000007</v>
      </c>
      <c r="GX433">
        <v>0.66338980000000003</v>
      </c>
      <c r="GY433">
        <v>24.165420000000001</v>
      </c>
      <c r="GZ433">
        <v>0.1809904</v>
      </c>
      <c r="HA433">
        <v>40.104300000000002</v>
      </c>
      <c r="HB433">
        <v>0.6773323</v>
      </c>
      <c r="HC433">
        <v>24.455670000000001</v>
      </c>
      <c r="HD433">
        <v>0.1083595</v>
      </c>
      <c r="HE433">
        <v>23.720230000000001</v>
      </c>
      <c r="HF433">
        <v>0.69214929999999997</v>
      </c>
      <c r="HG433">
        <v>24.509170000000001</v>
      </c>
      <c r="HH433">
        <v>7.7324599999999993E-2</v>
      </c>
      <c r="HI433">
        <v>16.729970000000002</v>
      </c>
      <c r="HJ433">
        <v>0.70823619999999998</v>
      </c>
      <c r="HK433">
        <v>24.463750000000001</v>
      </c>
      <c r="HL433">
        <v>6.2808080000000002E-2</v>
      </c>
      <c r="HM433">
        <v>13.445399999999999</v>
      </c>
      <c r="HN433">
        <v>0.72802330000000004</v>
      </c>
      <c r="HO433">
        <v>24.195869999999999</v>
      </c>
      <c r="HP433">
        <v>5.4561640000000002E-2</v>
      </c>
      <c r="HQ433">
        <v>11.544359999999999</v>
      </c>
      <c r="HR433">
        <v>0.75005169999999999</v>
      </c>
      <c r="HS433">
        <v>24.33099</v>
      </c>
      <c r="HT433">
        <v>4.8636609999999997E-2</v>
      </c>
      <c r="HU433">
        <v>10.17353</v>
      </c>
      <c r="HV433">
        <v>0.77412999999999998</v>
      </c>
      <c r="HW433">
        <v>24.598839999999999</v>
      </c>
      <c r="HX433" s="1">
        <v>4.4006410000000003E-2</v>
      </c>
      <c r="HY433">
        <v>9.0998330000000003</v>
      </c>
      <c r="HZ433">
        <v>0.810168</v>
      </c>
      <c r="IA433">
        <v>25.019359999999999</v>
      </c>
      <c r="IB433" s="1">
        <v>4.0063429999999997E-2</v>
      </c>
      <c r="IC433">
        <v>8.1280509999999992</v>
      </c>
      <c r="ID433">
        <v>0.85215540000000001</v>
      </c>
      <c r="IE433">
        <v>25.68713</v>
      </c>
      <c r="IF433" s="1">
        <v>3.638007E-2</v>
      </c>
      <c r="IG433">
        <v>7.2325330000000001</v>
      </c>
      <c r="IH433">
        <v>0.90109609999999996</v>
      </c>
      <c r="II433">
        <v>25.991399999999999</v>
      </c>
      <c r="IJ433" s="1">
        <v>3.2954869999999997E-2</v>
      </c>
      <c r="IK433">
        <v>6.4113300000000004</v>
      </c>
      <c r="IL433">
        <v>0.95928690000000005</v>
      </c>
      <c r="IM433">
        <v>26.069479999999999</v>
      </c>
      <c r="IN433" s="1">
        <v>2.979826E-2</v>
      </c>
      <c r="IO433">
        <v>5.6634479999999998</v>
      </c>
      <c r="IP433">
        <v>1.02782</v>
      </c>
      <c r="IQ433">
        <v>25.915099999999999</v>
      </c>
      <c r="IR433" s="1">
        <v>2.6870060000000001E-2</v>
      </c>
      <c r="IS433">
        <v>4.9823110000000002</v>
      </c>
      <c r="IT433">
        <v>1.079116</v>
      </c>
      <c r="IU433">
        <v>25.338339999999999</v>
      </c>
      <c r="IV433" s="1">
        <v>2.421736E-2</v>
      </c>
      <c r="IW433">
        <v>4.4070819999999999</v>
      </c>
      <c r="IX433">
        <v>1.073696</v>
      </c>
      <c r="IY433">
        <v>25.06335</v>
      </c>
      <c r="IZ433" s="1">
        <v>2.1836379999999999E-2</v>
      </c>
      <c r="JA433">
        <v>3.980477</v>
      </c>
      <c r="JB433">
        <v>1.0683419999999999</v>
      </c>
      <c r="JC433">
        <v>24.525099999999998</v>
      </c>
      <c r="JD433" s="1">
        <v>1.968133E-2</v>
      </c>
      <c r="JE433">
        <v>3.593982</v>
      </c>
      <c r="JF433">
        <v>1.062873</v>
      </c>
      <c r="JG433">
        <v>24.451889999999999</v>
      </c>
      <c r="JH433" s="1">
        <v>1.7746250000000002E-2</v>
      </c>
      <c r="JI433">
        <v>3.24607</v>
      </c>
      <c r="JJ433">
        <v>1.0569789999999999</v>
      </c>
      <c r="JK433">
        <v>24.438929999999999</v>
      </c>
      <c r="JL433" s="1">
        <v>1.600043E-2</v>
      </c>
      <c r="JM433">
        <v>2.932328</v>
      </c>
      <c r="JN433">
        <v>1.0507899999999999</v>
      </c>
      <c r="JO433">
        <v>24.617349999999998</v>
      </c>
      <c r="JP433" s="1">
        <v>1.444032E-2</v>
      </c>
      <c r="JQ433">
        <v>2.6519659999999998</v>
      </c>
      <c r="JR433">
        <v>1.0444169999999999</v>
      </c>
      <c r="JS433">
        <v>24.841259999999998</v>
      </c>
      <c r="JT433" s="1">
        <v>1.304494E-2</v>
      </c>
      <c r="JU433">
        <v>2.4009529999999999</v>
      </c>
      <c r="JV433">
        <v>1.037714</v>
      </c>
      <c r="JW433">
        <v>24.862860000000001</v>
      </c>
      <c r="JX433" s="1">
        <v>1.179346E-2</v>
      </c>
      <c r="JY433">
        <v>2.176002</v>
      </c>
      <c r="JZ433">
        <v>1.030878</v>
      </c>
      <c r="KA433">
        <v>24.741910000000001</v>
      </c>
      <c r="KB433" s="1">
        <v>1.064701E-2</v>
      </c>
      <c r="KC433">
        <v>1.969654</v>
      </c>
      <c r="KD433">
        <v>1.024681</v>
      </c>
      <c r="KE433">
        <v>25.17615</v>
      </c>
      <c r="KF433" s="1">
        <v>9.5778530000000008E-3</v>
      </c>
      <c r="KG433">
        <v>1.774473</v>
      </c>
      <c r="KH433">
        <v>1.0189569999999999</v>
      </c>
      <c r="KI433">
        <v>25.208210000000001</v>
      </c>
      <c r="KJ433" s="1">
        <v>8.5626239999999996E-3</v>
      </c>
      <c r="KK433">
        <v>1.586506</v>
      </c>
      <c r="KL433">
        <v>1.013063</v>
      </c>
      <c r="KM433">
        <v>25.428139999999999</v>
      </c>
      <c r="KN433" s="1">
        <v>7.6065780000000001E-3</v>
      </c>
      <c r="KO433">
        <v>1.409435</v>
      </c>
      <c r="KP433">
        <v>1.007263</v>
      </c>
      <c r="KQ433">
        <v>25.79907</v>
      </c>
      <c r="KR433" s="1">
        <v>6.7029020000000002E-3</v>
      </c>
      <c r="KS433">
        <v>1.242111</v>
      </c>
      <c r="KT433">
        <v>1.003824</v>
      </c>
      <c r="KU433">
        <v>25.92652</v>
      </c>
      <c r="KV433" s="1">
        <v>5.8364710000000002E-3</v>
      </c>
      <c r="KW433">
        <v>1.0863179999999999</v>
      </c>
      <c r="KX433">
        <v>0.99972680000000003</v>
      </c>
      <c r="KY433">
        <v>25.852789999999999</v>
      </c>
      <c r="KZ433" s="1">
        <v>4.9892449999999998E-3</v>
      </c>
      <c r="LA433">
        <v>0.93353160000000002</v>
      </c>
      <c r="LB433">
        <v>0.99541590000000002</v>
      </c>
      <c r="LC433">
        <v>25.754619999999999</v>
      </c>
      <c r="LD433" s="1">
        <v>4.1731520000000003E-3</v>
      </c>
      <c r="LE433">
        <v>0.7852768</v>
      </c>
      <c r="LF433">
        <v>0.99087999999999998</v>
      </c>
      <c r="LG433">
        <v>25.66234</v>
      </c>
      <c r="LH433" s="1">
        <v>3.4088529999999999E-3</v>
      </c>
      <c r="LI433">
        <v>0.64521779999999995</v>
      </c>
      <c r="LJ433">
        <v>0.98634889999999997</v>
      </c>
      <c r="LK433">
        <v>26.25827</v>
      </c>
      <c r="LL433" s="1">
        <v>2.7349459999999998E-3</v>
      </c>
      <c r="LM433">
        <v>0.52066889999999999</v>
      </c>
      <c r="LN433">
        <v>0.98592900000000006</v>
      </c>
      <c r="LO433">
        <v>26.554580000000001</v>
      </c>
      <c r="LP433" s="1">
        <v>2.1820759999999998E-3</v>
      </c>
      <c r="LQ433">
        <v>0.41592180000000001</v>
      </c>
      <c r="LR433">
        <v>0.98486510000000005</v>
      </c>
      <c r="LS433">
        <v>26.98545</v>
      </c>
      <c r="LT433" s="1">
        <v>1.7483889999999999E-3</v>
      </c>
      <c r="LU433">
        <v>0.33360869999999998</v>
      </c>
      <c r="LV433">
        <v>0.98389380000000004</v>
      </c>
      <c r="LW433">
        <v>27.799430000000001</v>
      </c>
      <c r="LX433" s="1">
        <v>1.42541E-3</v>
      </c>
      <c r="LY433">
        <v>0.27216770000000001</v>
      </c>
      <c r="LZ433">
        <v>0.98288889999999995</v>
      </c>
      <c r="MA433">
        <v>28.070049999999998</v>
      </c>
      <c r="MB433" s="1">
        <v>1.1957090000000001E-3</v>
      </c>
      <c r="MC433">
        <v>0.22844210000000001</v>
      </c>
      <c r="MD433">
        <v>0.98180679999999998</v>
      </c>
      <c r="ME433">
        <v>27.769919999999999</v>
      </c>
      <c r="MF433" s="1">
        <v>1.036925E-3</v>
      </c>
      <c r="MG433">
        <v>0.19820589999999999</v>
      </c>
      <c r="MH433">
        <v>0.98073860000000002</v>
      </c>
      <c r="MI433">
        <v>27.401509999999998</v>
      </c>
      <c r="MJ433" s="1">
        <v>9.2736279999999999E-4</v>
      </c>
      <c r="MK433">
        <v>0.17738709999999999</v>
      </c>
      <c r="ML433">
        <v>0.97964629999999997</v>
      </c>
      <c r="MM433">
        <v>27.128150000000002</v>
      </c>
      <c r="MN433" s="1">
        <v>8.496218E-4</v>
      </c>
      <c r="MO433">
        <v>0.16267100000000001</v>
      </c>
      <c r="MP433">
        <v>0.97845669999999996</v>
      </c>
      <c r="MQ433">
        <v>27.377749999999999</v>
      </c>
      <c r="MR433" s="1">
        <v>7.9161559999999995E-4</v>
      </c>
      <c r="MS433">
        <v>0.15174370000000001</v>
      </c>
      <c r="MT433">
        <v>0.97730760000000005</v>
      </c>
      <c r="MU433">
        <v>27.622209999999999</v>
      </c>
      <c r="MV433" s="1">
        <v>7.4541639999999997E-4</v>
      </c>
      <c r="MW433">
        <v>0.14304929999999999</v>
      </c>
      <c r="MX433">
        <v>0.97626599999999997</v>
      </c>
      <c r="MY433">
        <v>27.974779999999999</v>
      </c>
      <c r="MZ433" s="1">
        <v>7.0652149999999995E-4</v>
      </c>
      <c r="NA433">
        <v>0.1357535</v>
      </c>
      <c r="NB433">
        <v>0.97515600000000002</v>
      </c>
      <c r="NC433">
        <v>28.571380000000001</v>
      </c>
      <c r="ND433" s="1">
        <v>6.7220259999999999E-4</v>
      </c>
      <c r="NE433">
        <v>0.12933239999999999</v>
      </c>
      <c r="NF433">
        <v>0.97402599999999995</v>
      </c>
      <c r="NG433">
        <v>28.66638</v>
      </c>
      <c r="NH433" s="1">
        <v>6.4087330000000002E-4</v>
      </c>
      <c r="NI433">
        <v>0.12347470000000001</v>
      </c>
      <c r="NJ433">
        <v>0.97286280000000003</v>
      </c>
      <c r="NK433">
        <v>28.409690000000001</v>
      </c>
      <c r="NL433" s="1">
        <v>6.1185980000000003E-4</v>
      </c>
      <c r="NM433">
        <v>0.1180467</v>
      </c>
      <c r="NN433">
        <v>0.97166399999999997</v>
      </c>
      <c r="NO433">
        <v>27.948560000000001</v>
      </c>
      <c r="NP433" s="1">
        <v>5.8466340000000005E-4</v>
      </c>
      <c r="NQ433">
        <v>0.1129607</v>
      </c>
      <c r="NR433">
        <v>0.97041540000000004</v>
      </c>
      <c r="NS433">
        <v>27.362220000000001</v>
      </c>
      <c r="NT433" s="1">
        <v>5.5918069999999996E-4</v>
      </c>
      <c r="NU433">
        <v>0.10820150000000001</v>
      </c>
      <c r="NV433">
        <v>0.96908660000000002</v>
      </c>
      <c r="NW433">
        <v>26.98753</v>
      </c>
      <c r="NX433" s="1">
        <v>5.3501850000000001E-4</v>
      </c>
      <c r="NY433">
        <v>0.10368819999999999</v>
      </c>
      <c r="NZ433">
        <v>0.96774859999999996</v>
      </c>
      <c r="OA433">
        <v>27.028890000000001</v>
      </c>
      <c r="OB433" s="1">
        <v>5.1199229999999995E-4</v>
      </c>
      <c r="OC433">
        <v>9.9391010000000002E-2</v>
      </c>
      <c r="OD433">
        <v>0.96630170000000004</v>
      </c>
      <c r="OE433">
        <v>26.967880000000001</v>
      </c>
      <c r="OF433" s="1">
        <v>4.8997389999999997E-4</v>
      </c>
      <c r="OG433">
        <v>9.5276009999999994E-2</v>
      </c>
      <c r="OH433">
        <v>0.96480299999999997</v>
      </c>
      <c r="OI433">
        <v>27.084869999999999</v>
      </c>
      <c r="OJ433" s="1">
        <v>4.6925660000000002E-4</v>
      </c>
      <c r="OK433">
        <v>9.14074E-2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1.4000859999999999</v>
      </c>
      <c r="G434">
        <v>28.791720000000002</v>
      </c>
      <c r="H434">
        <v>0</v>
      </c>
      <c r="I434">
        <v>0</v>
      </c>
      <c r="J434">
        <v>1.3972260000000001</v>
      </c>
      <c r="K434">
        <v>28.683009999999999</v>
      </c>
      <c r="L434">
        <v>0</v>
      </c>
      <c r="M434">
        <v>0</v>
      </c>
      <c r="N434">
        <v>1.3940859999999999</v>
      </c>
      <c r="O434">
        <v>29.171109999999999</v>
      </c>
      <c r="P434">
        <v>0</v>
      </c>
      <c r="Q434">
        <v>0</v>
      </c>
      <c r="R434">
        <v>1.39022</v>
      </c>
      <c r="S434">
        <v>29.183769999999999</v>
      </c>
      <c r="T434">
        <v>0</v>
      </c>
      <c r="U434">
        <v>0</v>
      </c>
      <c r="V434">
        <v>1.3860870000000001</v>
      </c>
      <c r="W434">
        <v>29.253530000000001</v>
      </c>
      <c r="X434">
        <v>0</v>
      </c>
      <c r="Y434">
        <v>0</v>
      </c>
      <c r="Z434">
        <v>1.381426</v>
      </c>
      <c r="AA434">
        <v>29.155560000000001</v>
      </c>
      <c r="AB434">
        <v>0</v>
      </c>
      <c r="AC434">
        <v>0</v>
      </c>
      <c r="AD434">
        <v>1.376571</v>
      </c>
      <c r="AE434">
        <v>28.838349999999998</v>
      </c>
      <c r="AF434">
        <v>0</v>
      </c>
      <c r="AG434">
        <v>0</v>
      </c>
      <c r="AH434">
        <v>1.3712770000000001</v>
      </c>
      <c r="AI434">
        <v>28.412890000000001</v>
      </c>
      <c r="AJ434">
        <v>0</v>
      </c>
      <c r="AK434">
        <v>0</v>
      </c>
      <c r="AL434">
        <v>1.3653280000000001</v>
      </c>
      <c r="AM434">
        <v>28.435700000000001</v>
      </c>
      <c r="AN434">
        <v>0</v>
      </c>
      <c r="AO434">
        <v>0</v>
      </c>
      <c r="AP434">
        <v>1.3591770000000001</v>
      </c>
      <c r="AQ434">
        <v>28.026859999999999</v>
      </c>
      <c r="AR434">
        <v>0</v>
      </c>
      <c r="AS434">
        <v>0</v>
      </c>
      <c r="AT434">
        <v>1.352881</v>
      </c>
      <c r="AU434">
        <v>27.974070000000001</v>
      </c>
      <c r="AV434">
        <v>0</v>
      </c>
      <c r="AW434">
        <v>0</v>
      </c>
      <c r="AX434">
        <v>1.346255</v>
      </c>
      <c r="AY434">
        <v>27.95017</v>
      </c>
      <c r="AZ434">
        <v>0</v>
      </c>
      <c r="BA434">
        <v>0</v>
      </c>
      <c r="BB434">
        <v>1.3397559999999999</v>
      </c>
      <c r="BC434">
        <v>27.76051</v>
      </c>
      <c r="BD434">
        <v>0</v>
      </c>
      <c r="BE434">
        <v>0</v>
      </c>
      <c r="BF434">
        <v>1.3330489999999999</v>
      </c>
      <c r="BG434">
        <v>27.47983</v>
      </c>
      <c r="BH434">
        <v>0</v>
      </c>
      <c r="BI434">
        <v>0</v>
      </c>
      <c r="BJ434">
        <v>1.3264860000000001</v>
      </c>
      <c r="BK434">
        <v>27.226510000000001</v>
      </c>
      <c r="BL434">
        <v>0</v>
      </c>
      <c r="BM434">
        <v>0</v>
      </c>
      <c r="BN434">
        <v>1.3200590000000001</v>
      </c>
      <c r="BO434">
        <v>27.222719999999999</v>
      </c>
      <c r="BP434">
        <v>0</v>
      </c>
      <c r="BQ434">
        <v>0</v>
      </c>
      <c r="BR434">
        <v>1.314068</v>
      </c>
      <c r="BS434">
        <v>27.383970000000001</v>
      </c>
      <c r="BT434">
        <v>0</v>
      </c>
      <c r="BU434">
        <v>0</v>
      </c>
      <c r="BV434">
        <v>1.3083670000000001</v>
      </c>
      <c r="BW434">
        <v>27.528500000000001</v>
      </c>
      <c r="BX434">
        <v>0</v>
      </c>
      <c r="BY434">
        <v>0</v>
      </c>
      <c r="BZ434">
        <v>1.3030630000000001</v>
      </c>
      <c r="CA434">
        <v>27.66854</v>
      </c>
      <c r="CB434">
        <v>0</v>
      </c>
      <c r="CC434">
        <v>0</v>
      </c>
      <c r="CD434">
        <v>1.2985009999999999</v>
      </c>
      <c r="CE434">
        <v>27.453289999999999</v>
      </c>
      <c r="CF434">
        <v>0</v>
      </c>
      <c r="CG434">
        <v>0</v>
      </c>
      <c r="CH434">
        <v>1.294503</v>
      </c>
      <c r="CI434">
        <v>27.232659999999999</v>
      </c>
      <c r="CJ434">
        <v>0</v>
      </c>
      <c r="CK434">
        <v>0</v>
      </c>
      <c r="CL434">
        <v>1.291485</v>
      </c>
      <c r="CM434">
        <v>26.885059999999999</v>
      </c>
      <c r="CN434">
        <v>1.2410439999999999E-37</v>
      </c>
      <c r="CO434">
        <v>1.847633E-35</v>
      </c>
      <c r="CP434">
        <v>1.289193</v>
      </c>
      <c r="CQ434">
        <v>26.39432</v>
      </c>
      <c r="CR434">
        <v>1.9204750000000001E-31</v>
      </c>
      <c r="CS434">
        <v>3.9605969999999999E-29</v>
      </c>
      <c r="CT434">
        <v>1.287814</v>
      </c>
      <c r="CU434">
        <v>26.295059999999999</v>
      </c>
      <c r="CV434">
        <v>1.128684E-24</v>
      </c>
      <c r="CW434" s="1">
        <v>1.9628179999999999E-22</v>
      </c>
      <c r="CX434">
        <v>1.2875049999999999</v>
      </c>
      <c r="CY434">
        <v>26.280899999999999</v>
      </c>
      <c r="CZ434" s="1">
        <v>1.729753E-19</v>
      </c>
      <c r="DA434" s="1">
        <v>3.4799419999999999E-17</v>
      </c>
      <c r="DB434">
        <v>1.287952</v>
      </c>
      <c r="DC434">
        <v>26.089829999999999</v>
      </c>
      <c r="DD434" s="1">
        <v>1.6646110000000001E-15</v>
      </c>
      <c r="DE434" s="1">
        <v>3.5978259999999999E-13</v>
      </c>
      <c r="DF434">
        <v>1.2892060000000001</v>
      </c>
      <c r="DG434">
        <v>26.128399999999999</v>
      </c>
      <c r="DH434" s="1">
        <v>2.3130380000000001E-12</v>
      </c>
      <c r="DI434" s="1">
        <v>5.302743E-10</v>
      </c>
      <c r="DJ434">
        <v>1.291553</v>
      </c>
      <c r="DK434">
        <v>25.841100000000001</v>
      </c>
      <c r="DL434" s="1">
        <v>8.6177899999999999E-10</v>
      </c>
      <c r="DM434" s="1">
        <v>2.0676529999999999E-7</v>
      </c>
      <c r="DN434">
        <v>1.294489</v>
      </c>
      <c r="DO434">
        <v>25.601700000000001</v>
      </c>
      <c r="DP434" s="1">
        <v>1.2037639999999999E-7</v>
      </c>
      <c r="DQ434" s="1">
        <v>2.9953619999999999E-5</v>
      </c>
      <c r="DR434">
        <v>1.2983769999999999</v>
      </c>
      <c r="DS434">
        <v>25.23047</v>
      </c>
      <c r="DT434" s="1">
        <v>7.5962229999999998E-6</v>
      </c>
      <c r="DU434" s="1">
        <v>1.9536900000000001E-3</v>
      </c>
      <c r="DV434">
        <v>1.302956</v>
      </c>
      <c r="DW434">
        <v>24.66797</v>
      </c>
      <c r="DX434" s="1">
        <v>2.4430559999999999E-4</v>
      </c>
      <c r="DY434" s="1">
        <v>6.4663369999999998E-2</v>
      </c>
      <c r="DZ434">
        <v>1.307911</v>
      </c>
      <c r="EA434">
        <v>24.40043</v>
      </c>
      <c r="EB434" s="1">
        <v>4.4282749999999997E-3</v>
      </c>
      <c r="EC434" s="1">
        <v>1.202467</v>
      </c>
      <c r="ED434">
        <v>1.313591</v>
      </c>
      <c r="EE434">
        <v>24.26399</v>
      </c>
      <c r="EF434" s="1">
        <v>4.888472E-2</v>
      </c>
      <c r="EG434" s="1">
        <v>13.579980000000001</v>
      </c>
      <c r="EH434">
        <v>1.3193969999999999</v>
      </c>
      <c r="EI434">
        <v>24.300540000000002</v>
      </c>
      <c r="EJ434" s="1">
        <v>0.34801409999999999</v>
      </c>
      <c r="EK434" s="1">
        <v>98.636790000000005</v>
      </c>
      <c r="EL434">
        <v>1.3257810000000001</v>
      </c>
      <c r="EM434">
        <v>24.345880000000001</v>
      </c>
      <c r="EN434" s="1">
        <v>1.677557</v>
      </c>
      <c r="EO434" s="1">
        <v>484.12970000000001</v>
      </c>
      <c r="EP434">
        <v>1.3325199999999999</v>
      </c>
      <c r="EQ434">
        <v>24.104669999999999</v>
      </c>
      <c r="ER434" s="1">
        <v>5.7011799999999999</v>
      </c>
      <c r="ES434">
        <v>1671.4860000000001</v>
      </c>
      <c r="ET434">
        <v>1.33955</v>
      </c>
      <c r="EU434">
        <v>23.79402</v>
      </c>
      <c r="EV434" s="1">
        <v>14.251760000000001</v>
      </c>
      <c r="EW434">
        <v>4235.1019999999999</v>
      </c>
      <c r="EX434">
        <v>1.347083</v>
      </c>
      <c r="EY434">
        <v>23.476479999999999</v>
      </c>
      <c r="EZ434">
        <v>27.207809999999998</v>
      </c>
      <c r="FA434">
        <v>8174.1750000000002</v>
      </c>
      <c r="FB434">
        <v>1.3548640000000001</v>
      </c>
      <c r="FC434">
        <v>23.175560000000001</v>
      </c>
      <c r="FD434">
        <v>40.920340000000003</v>
      </c>
      <c r="FE434">
        <v>12401.04</v>
      </c>
      <c r="FF434">
        <v>1.3631329999999999</v>
      </c>
      <c r="FG434">
        <v>23.476209999999998</v>
      </c>
      <c r="FH434">
        <v>49.938290000000002</v>
      </c>
      <c r="FI434">
        <v>15225.73</v>
      </c>
      <c r="FJ434">
        <v>1.3717010000000001</v>
      </c>
      <c r="FK434">
        <v>23.407900000000001</v>
      </c>
      <c r="FL434">
        <v>50.756970000000003</v>
      </c>
      <c r="FM434">
        <v>15545.67</v>
      </c>
      <c r="FN434">
        <v>1.38089</v>
      </c>
      <c r="FO434">
        <v>23.46611</v>
      </c>
      <c r="FP434">
        <v>43.895389999999999</v>
      </c>
      <c r="FQ434">
        <v>13463.29</v>
      </c>
      <c r="FR434">
        <v>1.3905130000000001</v>
      </c>
      <c r="FS434">
        <v>23.612169999999999</v>
      </c>
      <c r="FT434">
        <v>33.008960000000002</v>
      </c>
      <c r="FU434">
        <v>10117.32</v>
      </c>
      <c r="FV434">
        <v>1.4017790000000001</v>
      </c>
      <c r="FW434">
        <v>23.622309999999999</v>
      </c>
      <c r="FX434">
        <v>21.932179999999999</v>
      </c>
      <c r="FY434">
        <v>6697.0839999999998</v>
      </c>
      <c r="FZ434">
        <v>1.4136649999999999</v>
      </c>
      <c r="GA434">
        <v>23.413160000000001</v>
      </c>
      <c r="GB434">
        <v>13.055249999999999</v>
      </c>
      <c r="GC434">
        <v>3961.62</v>
      </c>
      <c r="GD434">
        <v>1.425724</v>
      </c>
      <c r="GE434">
        <v>23.016120000000001</v>
      </c>
      <c r="GF434">
        <v>7.0740939999999997</v>
      </c>
      <c r="GG434">
        <v>2128.9630000000002</v>
      </c>
      <c r="GH434">
        <v>1.4379960000000001</v>
      </c>
      <c r="GI434">
        <v>22.701599999999999</v>
      </c>
      <c r="GJ434">
        <v>3.5618289999999999</v>
      </c>
      <c r="GK434">
        <v>1059.9870000000001</v>
      </c>
      <c r="GL434">
        <v>1.440815</v>
      </c>
      <c r="GM434">
        <v>23.066030000000001</v>
      </c>
      <c r="GN434">
        <v>1.7032929999999999</v>
      </c>
      <c r="GO434">
        <v>500.32220000000001</v>
      </c>
      <c r="GP434">
        <v>1.4336949999999999</v>
      </c>
      <c r="GQ434">
        <v>23.257370000000002</v>
      </c>
      <c r="GR434">
        <v>0.79081429999999997</v>
      </c>
      <c r="GS434">
        <v>229.21170000000001</v>
      </c>
      <c r="GT434">
        <v>1.4258710000000001</v>
      </c>
      <c r="GU434">
        <v>23.615210000000001</v>
      </c>
      <c r="GV434">
        <v>0.37223669999999998</v>
      </c>
      <c r="GW434">
        <v>105.7801</v>
      </c>
      <c r="GX434">
        <v>1.4177329999999999</v>
      </c>
      <c r="GY434">
        <v>24.21555</v>
      </c>
      <c r="GZ434">
        <v>0.1893725</v>
      </c>
      <c r="HA434">
        <v>52.334800000000001</v>
      </c>
      <c r="HB434">
        <v>1.409232</v>
      </c>
      <c r="HC434">
        <v>24.490400000000001</v>
      </c>
      <c r="HD434">
        <v>0.1119076</v>
      </c>
      <c r="HE434">
        <v>29.92098</v>
      </c>
      <c r="HF434">
        <v>1.4000840000000001</v>
      </c>
      <c r="HG434">
        <v>24.526140000000002</v>
      </c>
      <c r="HH434">
        <v>7.8885910000000004E-2</v>
      </c>
      <c r="HI434">
        <v>20.429860000000001</v>
      </c>
      <c r="HJ434">
        <v>1.391397</v>
      </c>
      <c r="HK434">
        <v>24.51755</v>
      </c>
      <c r="HL434">
        <v>6.3602309999999995E-2</v>
      </c>
      <c r="HM434">
        <v>16.017749999999999</v>
      </c>
      <c r="HN434">
        <v>1.3851249999999999</v>
      </c>
      <c r="HO434">
        <v>24.297049999999999</v>
      </c>
      <c r="HP434">
        <v>5.507679E-2</v>
      </c>
      <c r="HQ434">
        <v>13.39264</v>
      </c>
      <c r="HR434">
        <v>1.378368</v>
      </c>
      <c r="HS434">
        <v>24.454879999999999</v>
      </c>
      <c r="HT434">
        <v>4.9026279999999998E-2</v>
      </c>
      <c r="HU434">
        <v>11.483829999999999</v>
      </c>
      <c r="HV434">
        <v>1.371953</v>
      </c>
      <c r="HW434">
        <v>24.642520000000001</v>
      </c>
      <c r="HX434" s="1">
        <v>4.4294920000000002E-2</v>
      </c>
      <c r="HY434">
        <v>10.048</v>
      </c>
      <c r="HZ434">
        <v>1.3736520000000001</v>
      </c>
      <c r="IA434">
        <v>25.025839999999999</v>
      </c>
      <c r="IB434" s="1">
        <v>4.0330959999999999E-2</v>
      </c>
      <c r="IC434">
        <v>9.1943439999999992</v>
      </c>
      <c r="ID434">
        <v>1.3746670000000001</v>
      </c>
      <c r="IE434">
        <v>25.665320000000001</v>
      </c>
      <c r="IF434" s="1">
        <v>3.662787E-2</v>
      </c>
      <c r="IG434">
        <v>8.4038450000000005</v>
      </c>
      <c r="IH434">
        <v>1.3757950000000001</v>
      </c>
      <c r="II434">
        <v>25.957129999999999</v>
      </c>
      <c r="IJ434">
        <v>3.3183160000000003E-2</v>
      </c>
      <c r="IK434">
        <v>7.666169</v>
      </c>
      <c r="IL434">
        <v>1.3768560000000001</v>
      </c>
      <c r="IM434">
        <v>26.033159999999999</v>
      </c>
      <c r="IN434" s="1">
        <v>3.0008960000000001E-2</v>
      </c>
      <c r="IO434">
        <v>6.9839859999999998</v>
      </c>
      <c r="IP434">
        <v>1.377964</v>
      </c>
      <c r="IQ434">
        <v>25.913920000000001</v>
      </c>
      <c r="IR434" s="1">
        <v>2.7064939999999999E-2</v>
      </c>
      <c r="IS434">
        <v>6.3474880000000002</v>
      </c>
      <c r="IT434">
        <v>1.3812439999999999</v>
      </c>
      <c r="IU434">
        <v>25.3735</v>
      </c>
      <c r="IV434" s="1">
        <v>2.4357739999999999E-2</v>
      </c>
      <c r="IW434">
        <v>5.7434909999999997</v>
      </c>
      <c r="IX434">
        <v>1.384784</v>
      </c>
      <c r="IY434">
        <v>25.114709999999999</v>
      </c>
      <c r="IZ434" s="1">
        <v>2.1968350000000001E-2</v>
      </c>
      <c r="JA434">
        <v>5.1962029999999997</v>
      </c>
      <c r="JB434">
        <v>1.3880520000000001</v>
      </c>
      <c r="JC434">
        <v>24.583649999999999</v>
      </c>
      <c r="JD434" s="1">
        <v>1.9800849999999998E-2</v>
      </c>
      <c r="JE434">
        <v>4.6980240000000002</v>
      </c>
      <c r="JF434">
        <v>1.3918900000000001</v>
      </c>
      <c r="JG434">
        <v>24.465800000000002</v>
      </c>
      <c r="JH434" s="1">
        <v>1.7854040000000002E-2</v>
      </c>
      <c r="JI434">
        <v>4.2503270000000004</v>
      </c>
      <c r="JJ434">
        <v>1.3959600000000001</v>
      </c>
      <c r="JK434">
        <v>24.438939999999999</v>
      </c>
      <c r="JL434" s="1">
        <v>1.6097440000000001E-2</v>
      </c>
      <c r="JM434">
        <v>3.846463</v>
      </c>
      <c r="JN434">
        <v>1.4002699999999999</v>
      </c>
      <c r="JO434">
        <v>24.58344</v>
      </c>
      <c r="JP434" s="1">
        <v>1.452725E-2</v>
      </c>
      <c r="JQ434">
        <v>3.4852249999999998</v>
      </c>
      <c r="JR434">
        <v>1.4045780000000001</v>
      </c>
      <c r="JS434">
        <v>24.835799999999999</v>
      </c>
      <c r="JT434" s="1">
        <v>1.3122480000000001E-2</v>
      </c>
      <c r="JU434">
        <v>3.161537</v>
      </c>
      <c r="JV434">
        <v>1.40882</v>
      </c>
      <c r="JW434">
        <v>24.868220000000001</v>
      </c>
      <c r="JX434" s="1">
        <v>1.186455E-2</v>
      </c>
      <c r="JY434">
        <v>2.871794</v>
      </c>
      <c r="JZ434">
        <v>1.4127369999999999</v>
      </c>
      <c r="KA434">
        <v>24.750769999999999</v>
      </c>
      <c r="KB434" s="1">
        <v>1.0712060000000001E-2</v>
      </c>
      <c r="KC434">
        <v>2.6056460000000001</v>
      </c>
      <c r="KD434">
        <v>1.420474</v>
      </c>
      <c r="KE434">
        <v>25.149889999999999</v>
      </c>
      <c r="KF434" s="1">
        <v>9.6392960000000003E-3</v>
      </c>
      <c r="KG434">
        <v>2.351839</v>
      </c>
      <c r="KH434">
        <v>1.432299</v>
      </c>
      <c r="KI434">
        <v>25.20269</v>
      </c>
      <c r="KJ434" s="1">
        <v>8.6212949999999993E-3</v>
      </c>
      <c r="KK434">
        <v>2.1087889999999998</v>
      </c>
      <c r="KL434">
        <v>1.444736</v>
      </c>
      <c r="KM434">
        <v>25.375109999999999</v>
      </c>
      <c r="KN434" s="1">
        <v>7.6613310000000004E-3</v>
      </c>
      <c r="KO434">
        <v>1.878979</v>
      </c>
      <c r="KP434">
        <v>1.4568540000000001</v>
      </c>
      <c r="KQ434">
        <v>25.743929999999999</v>
      </c>
      <c r="KR434" s="1">
        <v>6.7539319999999998E-3</v>
      </c>
      <c r="KS434">
        <v>1.661708</v>
      </c>
      <c r="KT434">
        <v>1.4500770000000001</v>
      </c>
      <c r="KU434">
        <v>25.88212</v>
      </c>
      <c r="KV434" s="1">
        <v>5.8865460000000003E-3</v>
      </c>
      <c r="KW434">
        <v>1.4556020000000001</v>
      </c>
      <c r="KX434">
        <v>1.4419930000000001</v>
      </c>
      <c r="KY434">
        <v>25.802969999999998</v>
      </c>
      <c r="KZ434" s="1">
        <v>5.0381239999999997E-3</v>
      </c>
      <c r="LA434">
        <v>1.253568</v>
      </c>
      <c r="LB434">
        <v>1.4336230000000001</v>
      </c>
      <c r="LC434">
        <v>25.716950000000001</v>
      </c>
      <c r="LD434" s="1">
        <v>4.2205200000000002E-3</v>
      </c>
      <c r="LE434">
        <v>1.057342</v>
      </c>
      <c r="LF434">
        <v>1.424898</v>
      </c>
      <c r="LG434">
        <v>25.6281</v>
      </c>
      <c r="LH434" s="1">
        <v>3.4526460000000002E-3</v>
      </c>
      <c r="LI434">
        <v>0.87112750000000005</v>
      </c>
      <c r="LJ434">
        <v>1.4161220000000001</v>
      </c>
      <c r="LK434">
        <v>26.219249999999999</v>
      </c>
      <c r="LL434" s="1">
        <v>2.772914E-3</v>
      </c>
      <c r="LM434">
        <v>0.70438210000000001</v>
      </c>
      <c r="LN434">
        <v>1.4133579999999999</v>
      </c>
      <c r="LO434">
        <v>26.556509999999999</v>
      </c>
      <c r="LP434" s="1">
        <v>2.2128310000000002E-3</v>
      </c>
      <c r="LQ434">
        <v>0.56332190000000004</v>
      </c>
      <c r="LR434">
        <v>1.4111309999999999</v>
      </c>
      <c r="LS434">
        <v>26.94276</v>
      </c>
      <c r="LT434" s="1">
        <v>1.771992E-3</v>
      </c>
      <c r="LU434">
        <v>0.4512427</v>
      </c>
      <c r="LV434">
        <v>1.4089449999999999</v>
      </c>
      <c r="LW434">
        <v>27.738160000000001</v>
      </c>
      <c r="LX434" s="1">
        <v>1.442584E-3</v>
      </c>
      <c r="LY434">
        <v>0.36715059999999999</v>
      </c>
      <c r="LZ434">
        <v>1.4065970000000001</v>
      </c>
      <c r="MA434">
        <v>28.053989999999999</v>
      </c>
      <c r="MB434" s="1">
        <v>1.207762E-3</v>
      </c>
      <c r="MC434">
        <v>0.30708099999999999</v>
      </c>
      <c r="MD434">
        <v>1.404172</v>
      </c>
      <c r="ME434">
        <v>27.75825</v>
      </c>
      <c r="MF434" s="1">
        <v>1.04524E-3</v>
      </c>
      <c r="MG434">
        <v>0.26545020000000003</v>
      </c>
      <c r="MH434">
        <v>1.4017919999999999</v>
      </c>
      <c r="MI434">
        <v>27.407050000000002</v>
      </c>
      <c r="MJ434" s="1">
        <v>9.3316899999999997E-4</v>
      </c>
      <c r="MK434">
        <v>0.23682700000000001</v>
      </c>
      <c r="ML434">
        <v>1.399303</v>
      </c>
      <c r="MM434">
        <v>27.136009999999999</v>
      </c>
      <c r="MN434" s="1">
        <v>8.538358E-4</v>
      </c>
      <c r="MO434">
        <v>0.2166865</v>
      </c>
      <c r="MP434">
        <v>1.3967259999999999</v>
      </c>
      <c r="MQ434">
        <v>27.39226</v>
      </c>
      <c r="MR434" s="1">
        <v>7.9484629999999998E-4</v>
      </c>
      <c r="MS434">
        <v>0.20181270000000001</v>
      </c>
      <c r="MT434">
        <v>1.3942460000000001</v>
      </c>
      <c r="MU434">
        <v>27.630690000000001</v>
      </c>
      <c r="MV434" s="1">
        <v>7.4810290000000004E-4</v>
      </c>
      <c r="MW434">
        <v>0.19008050000000001</v>
      </c>
      <c r="MX434">
        <v>1.391875</v>
      </c>
      <c r="MY434">
        <v>27.94444</v>
      </c>
      <c r="MZ434" s="1">
        <v>7.08828E-4</v>
      </c>
      <c r="NA434">
        <v>0.18028169999999999</v>
      </c>
      <c r="NB434">
        <v>1.389348</v>
      </c>
      <c r="NC434">
        <v>28.52205</v>
      </c>
      <c r="ND434" s="1">
        <v>6.7427890000000003E-4</v>
      </c>
      <c r="NE434">
        <v>0.17170530000000001</v>
      </c>
      <c r="NF434">
        <v>1.3867830000000001</v>
      </c>
      <c r="NG434">
        <v>28.649460000000001</v>
      </c>
      <c r="NH434" s="1">
        <v>6.4278260000000004E-4</v>
      </c>
      <c r="NI434">
        <v>0.1639022</v>
      </c>
      <c r="NJ434">
        <v>1.3841870000000001</v>
      </c>
      <c r="NK434">
        <v>28.410060000000001</v>
      </c>
      <c r="NL434" s="1">
        <v>6.1364259999999995E-4</v>
      </c>
      <c r="NM434">
        <v>0.15668270000000001</v>
      </c>
      <c r="NN434">
        <v>1.3815329999999999</v>
      </c>
      <c r="NO434">
        <v>27.972390000000001</v>
      </c>
      <c r="NP434" s="1">
        <v>5.86342E-4</v>
      </c>
      <c r="NQ434">
        <v>0.14992530000000001</v>
      </c>
      <c r="NR434">
        <v>1.3787940000000001</v>
      </c>
      <c r="NS434">
        <v>27.398710000000001</v>
      </c>
      <c r="NT434" s="1">
        <v>5.6075609999999996E-4</v>
      </c>
      <c r="NU434">
        <v>0.14359920000000001</v>
      </c>
      <c r="NV434">
        <v>1.3759459999999999</v>
      </c>
      <c r="NW434">
        <v>27.011839999999999</v>
      </c>
      <c r="NX434" s="1">
        <v>5.365236E-4</v>
      </c>
      <c r="NY434">
        <v>0.13761190000000001</v>
      </c>
      <c r="NZ434">
        <v>1.373013</v>
      </c>
      <c r="OA434">
        <v>27.043769999999999</v>
      </c>
      <c r="OB434" s="1">
        <v>5.1342930000000003E-4</v>
      </c>
      <c r="OC434">
        <v>0.13191230000000001</v>
      </c>
      <c r="OD434">
        <v>1.3699680000000001</v>
      </c>
      <c r="OE434">
        <v>26.955500000000001</v>
      </c>
      <c r="OF434" s="1">
        <v>4.9135750000000005E-4</v>
      </c>
      <c r="OG434">
        <v>0.1264584</v>
      </c>
      <c r="OH434">
        <v>1.3667670000000001</v>
      </c>
      <c r="OI434">
        <v>27.065090000000001</v>
      </c>
      <c r="OJ434" s="1">
        <v>4.7054939999999998E-4</v>
      </c>
      <c r="OK434">
        <v>0.12131749999999999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0.50386569999999997</v>
      </c>
      <c r="G435">
        <v>28.869990000000001</v>
      </c>
      <c r="H435">
        <v>0</v>
      </c>
      <c r="I435">
        <v>0</v>
      </c>
      <c r="J435">
        <v>0.5014381</v>
      </c>
      <c r="K435">
        <v>28.707820000000002</v>
      </c>
      <c r="L435">
        <v>0</v>
      </c>
      <c r="M435">
        <v>0</v>
      </c>
      <c r="N435">
        <v>0.49867050000000002</v>
      </c>
      <c r="O435">
        <v>29.13815</v>
      </c>
      <c r="P435">
        <v>0</v>
      </c>
      <c r="Q435">
        <v>0</v>
      </c>
      <c r="R435">
        <v>0.49557489999999998</v>
      </c>
      <c r="S435">
        <v>29.124890000000001</v>
      </c>
      <c r="T435">
        <v>0</v>
      </c>
      <c r="U435">
        <v>0</v>
      </c>
      <c r="V435">
        <v>0.4922417</v>
      </c>
      <c r="W435">
        <v>29.18336</v>
      </c>
      <c r="X435">
        <v>0</v>
      </c>
      <c r="Y435">
        <v>0</v>
      </c>
      <c r="Z435">
        <v>0.48855910000000002</v>
      </c>
      <c r="AA435">
        <v>29.131319999999999</v>
      </c>
      <c r="AB435">
        <v>0</v>
      </c>
      <c r="AC435">
        <v>0</v>
      </c>
      <c r="AD435">
        <v>0.48465239999999998</v>
      </c>
      <c r="AE435">
        <v>28.866350000000001</v>
      </c>
      <c r="AF435">
        <v>0</v>
      </c>
      <c r="AG435">
        <v>0</v>
      </c>
      <c r="AH435">
        <v>0.48041780000000001</v>
      </c>
      <c r="AI435">
        <v>28.4771</v>
      </c>
      <c r="AJ435">
        <v>0</v>
      </c>
      <c r="AK435">
        <v>0</v>
      </c>
      <c r="AL435">
        <v>0.47601379999999999</v>
      </c>
      <c r="AM435">
        <v>28.539249999999999</v>
      </c>
      <c r="AN435">
        <v>0</v>
      </c>
      <c r="AO435">
        <v>0</v>
      </c>
      <c r="AP435">
        <v>0.47152889999999997</v>
      </c>
      <c r="AQ435">
        <v>28.10266</v>
      </c>
      <c r="AR435">
        <v>0</v>
      </c>
      <c r="AS435">
        <v>0</v>
      </c>
      <c r="AT435">
        <v>0.46676659999999998</v>
      </c>
      <c r="AU435">
        <v>27.986689999999999</v>
      </c>
      <c r="AV435">
        <v>0</v>
      </c>
      <c r="AW435">
        <v>0</v>
      </c>
      <c r="AX435">
        <v>0.46197470000000002</v>
      </c>
      <c r="AY435">
        <v>27.959869999999999</v>
      </c>
      <c r="AZ435">
        <v>0</v>
      </c>
      <c r="BA435">
        <v>0</v>
      </c>
      <c r="BB435">
        <v>0.45728010000000002</v>
      </c>
      <c r="BC435">
        <v>27.77187</v>
      </c>
      <c r="BD435">
        <v>0</v>
      </c>
      <c r="BE435">
        <v>0</v>
      </c>
      <c r="BF435">
        <v>0.45270630000000001</v>
      </c>
      <c r="BG435">
        <v>27.523679999999999</v>
      </c>
      <c r="BH435">
        <v>0</v>
      </c>
      <c r="BI435">
        <v>0</v>
      </c>
      <c r="BJ435">
        <v>0.44822679999999998</v>
      </c>
      <c r="BK435">
        <v>27.314340000000001</v>
      </c>
      <c r="BL435">
        <v>0</v>
      </c>
      <c r="BM435">
        <v>0</v>
      </c>
      <c r="BN435">
        <v>0.44397530000000002</v>
      </c>
      <c r="BO435">
        <v>27.361529999999998</v>
      </c>
      <c r="BP435">
        <v>0</v>
      </c>
      <c r="BQ435">
        <v>0</v>
      </c>
      <c r="BR435">
        <v>0.43993019999999999</v>
      </c>
      <c r="BS435">
        <v>27.553809999999999</v>
      </c>
      <c r="BT435">
        <v>0</v>
      </c>
      <c r="BU435">
        <v>0</v>
      </c>
      <c r="BV435">
        <v>0.4362627</v>
      </c>
      <c r="BW435">
        <v>27.695679999999999</v>
      </c>
      <c r="BX435">
        <v>0</v>
      </c>
      <c r="BY435">
        <v>0</v>
      </c>
      <c r="BZ435">
        <v>0.43302390000000002</v>
      </c>
      <c r="CA435">
        <v>27.77356</v>
      </c>
      <c r="CB435">
        <v>0</v>
      </c>
      <c r="CC435">
        <v>0</v>
      </c>
      <c r="CD435">
        <v>0.4301102</v>
      </c>
      <c r="CE435">
        <v>27.492609999999999</v>
      </c>
      <c r="CF435">
        <v>0</v>
      </c>
      <c r="CG435">
        <v>0</v>
      </c>
      <c r="CH435">
        <v>0.42776819999999999</v>
      </c>
      <c r="CI435">
        <v>27.2441</v>
      </c>
      <c r="CJ435">
        <v>0</v>
      </c>
      <c r="CK435">
        <v>0</v>
      </c>
      <c r="CL435">
        <v>0.42598589999999997</v>
      </c>
      <c r="CM435">
        <v>26.946110000000001</v>
      </c>
      <c r="CN435">
        <v>1.449029E-38</v>
      </c>
      <c r="CO435">
        <v>9.3925160000000001E-36</v>
      </c>
      <c r="CP435">
        <v>0.42472919999999997</v>
      </c>
      <c r="CQ435">
        <v>26.50873</v>
      </c>
      <c r="CR435">
        <v>4.4313609999999999E-32</v>
      </c>
      <c r="CS435">
        <v>2.473175E-29</v>
      </c>
      <c r="CT435">
        <v>0.42397180000000001</v>
      </c>
      <c r="CU435">
        <v>26.474270000000001</v>
      </c>
      <c r="CV435">
        <v>1.5471830000000001E-25</v>
      </c>
      <c r="CW435" s="1">
        <v>1.005477E-22</v>
      </c>
      <c r="CX435">
        <v>0.4238692</v>
      </c>
      <c r="CY435">
        <v>26.509840000000001</v>
      </c>
      <c r="CZ435" s="1">
        <v>3.8608270000000002E-20</v>
      </c>
      <c r="DA435" s="1">
        <v>2.1203229999999999E-17</v>
      </c>
      <c r="DB435">
        <v>0.42425069999999998</v>
      </c>
      <c r="DC435">
        <v>26.27947</v>
      </c>
      <c r="DD435" s="1">
        <v>5.3114599999999999E-16</v>
      </c>
      <c r="DE435" s="1">
        <v>2.6062449999999998E-13</v>
      </c>
      <c r="DF435">
        <v>0.42530820000000003</v>
      </c>
      <c r="DG435">
        <v>26.24869</v>
      </c>
      <c r="DH435" s="1">
        <v>9.137504999999999E-13</v>
      </c>
      <c r="DI435" s="1">
        <v>4.3734719999999998E-10</v>
      </c>
      <c r="DJ435">
        <v>0.42676609999999998</v>
      </c>
      <c r="DK435">
        <v>25.918109999999999</v>
      </c>
      <c r="DL435" s="1">
        <v>3.9433990000000002E-10</v>
      </c>
      <c r="DM435" s="1">
        <v>1.8859150000000001E-7</v>
      </c>
      <c r="DN435">
        <v>0.4288071</v>
      </c>
      <c r="DO435">
        <v>25.644770000000001</v>
      </c>
      <c r="DP435" s="1">
        <v>6.1731800000000002E-8</v>
      </c>
      <c r="DQ435" s="1">
        <v>2.9725490000000001E-5</v>
      </c>
      <c r="DR435">
        <v>0.43133690000000002</v>
      </c>
      <c r="DS435">
        <v>25.315860000000001</v>
      </c>
      <c r="DT435" s="1">
        <v>4.2886610000000001E-6</v>
      </c>
      <c r="DU435" s="1">
        <v>2.0911609999999998E-3</v>
      </c>
      <c r="DV435">
        <v>0.43439139999999998</v>
      </c>
      <c r="DW435">
        <v>24.792059999999999</v>
      </c>
      <c r="DX435" s="1">
        <v>1.499599E-4</v>
      </c>
      <c r="DY435" s="1">
        <v>7.419779E-2</v>
      </c>
      <c r="DZ435">
        <v>0.43767030000000001</v>
      </c>
      <c r="EA435">
        <v>24.579740000000001</v>
      </c>
      <c r="EB435" s="1">
        <v>2.9232809999999998E-3</v>
      </c>
      <c r="EC435" s="1">
        <v>1.4702580000000001</v>
      </c>
      <c r="ED435">
        <v>0.44135869999999999</v>
      </c>
      <c r="EE435">
        <v>24.468060000000001</v>
      </c>
      <c r="EF435" s="1">
        <v>3.4459410000000003E-2</v>
      </c>
      <c r="EG435" s="1">
        <v>17.62744</v>
      </c>
      <c r="EH435">
        <v>0.4453976</v>
      </c>
      <c r="EI435">
        <v>24.490790000000001</v>
      </c>
      <c r="EJ435" s="1">
        <v>0.26043759999999999</v>
      </c>
      <c r="EK435" s="1">
        <v>135.52809999999999</v>
      </c>
      <c r="EL435">
        <v>0.4497139</v>
      </c>
      <c r="EM435">
        <v>24.496420000000001</v>
      </c>
      <c r="EN435" s="1">
        <v>1.3260879999999999</v>
      </c>
      <c r="EO435">
        <v>702.27610000000004</v>
      </c>
      <c r="EP435">
        <v>0.45432929999999999</v>
      </c>
      <c r="EQ435">
        <v>24.194859999999998</v>
      </c>
      <c r="ER435" s="1">
        <v>4.739954</v>
      </c>
      <c r="ES435">
        <v>2554.7260000000001</v>
      </c>
      <c r="ET435">
        <v>0.45940239999999999</v>
      </c>
      <c r="EU435">
        <v>23.844470000000001</v>
      </c>
      <c r="EV435" s="1">
        <v>12.40164</v>
      </c>
      <c r="EW435">
        <v>6800.4840000000004</v>
      </c>
      <c r="EX435">
        <v>0.46469460000000001</v>
      </c>
      <c r="EY435">
        <v>23.5579</v>
      </c>
      <c r="EZ435">
        <v>24.677859999999999</v>
      </c>
      <c r="FA435">
        <v>13755.41</v>
      </c>
      <c r="FB435">
        <v>0.47038140000000001</v>
      </c>
      <c r="FC435">
        <v>23.323119999999999</v>
      </c>
      <c r="FD435">
        <v>38.544649999999997</v>
      </c>
      <c r="FE435">
        <v>21822.71</v>
      </c>
      <c r="FF435">
        <v>0.47655439999999999</v>
      </c>
      <c r="FG435">
        <v>23.72315</v>
      </c>
      <c r="FH435">
        <v>48.665669999999999</v>
      </c>
      <c r="FI435">
        <v>27958.65</v>
      </c>
      <c r="FJ435">
        <v>0.4831145</v>
      </c>
      <c r="FK435">
        <v>23.672630000000002</v>
      </c>
      <c r="FL435">
        <v>50.95496</v>
      </c>
      <c r="FM435">
        <v>29705.75</v>
      </c>
      <c r="FN435">
        <v>0.49022460000000001</v>
      </c>
      <c r="FO435">
        <v>23.637720000000002</v>
      </c>
      <c r="FP435">
        <v>45.363169999999997</v>
      </c>
      <c r="FQ435">
        <v>26773.08</v>
      </c>
      <c r="FR435">
        <v>0.49787350000000002</v>
      </c>
      <c r="FS435">
        <v>23.704999999999998</v>
      </c>
      <c r="FT435">
        <v>34.96564</v>
      </c>
      <c r="FU435">
        <v>20878.189999999999</v>
      </c>
      <c r="FV435">
        <v>0.5068878</v>
      </c>
      <c r="FW435">
        <v>23.68018</v>
      </c>
      <c r="FX435">
        <v>23.763850000000001</v>
      </c>
      <c r="FY435">
        <v>14340.93</v>
      </c>
      <c r="FZ435">
        <v>0.51678109999999999</v>
      </c>
      <c r="GA435">
        <v>23.47908</v>
      </c>
      <c r="GB435">
        <v>14.431570000000001</v>
      </c>
      <c r="GC435">
        <v>8795.7540000000008</v>
      </c>
      <c r="GD435">
        <v>0.52702780000000005</v>
      </c>
      <c r="GE435">
        <v>23.126529999999999</v>
      </c>
      <c r="GF435">
        <v>7.9527299999999999</v>
      </c>
      <c r="GG435">
        <v>4891.0150000000003</v>
      </c>
      <c r="GH435">
        <v>0.53797249999999996</v>
      </c>
      <c r="GI435">
        <v>22.85952</v>
      </c>
      <c r="GJ435">
        <v>4.0567070000000003</v>
      </c>
      <c r="GK435">
        <v>2511.9349999999999</v>
      </c>
      <c r="GL435">
        <v>0.54882529999999996</v>
      </c>
      <c r="GM435">
        <v>23.296749999999999</v>
      </c>
      <c r="GN435">
        <v>1.956496</v>
      </c>
      <c r="GO435">
        <v>1215.3979999999999</v>
      </c>
      <c r="GP435">
        <v>0.55920190000000003</v>
      </c>
      <c r="GQ435">
        <v>23.498950000000001</v>
      </c>
      <c r="GR435">
        <v>0.91170010000000001</v>
      </c>
      <c r="GS435">
        <v>566.34519999999998</v>
      </c>
      <c r="GT435">
        <v>0.57043560000000004</v>
      </c>
      <c r="GU435">
        <v>23.78079</v>
      </c>
      <c r="GV435">
        <v>0.42642799999999997</v>
      </c>
      <c r="GW435">
        <v>262.23899999999998</v>
      </c>
      <c r="GX435">
        <v>0.58240650000000005</v>
      </c>
      <c r="GY435">
        <v>24.32433</v>
      </c>
      <c r="GZ435">
        <v>0.2125177</v>
      </c>
      <c r="HA435">
        <v>127.3242</v>
      </c>
      <c r="HB435">
        <v>0.5943505</v>
      </c>
      <c r="HC435">
        <v>24.54299</v>
      </c>
      <c r="HD435">
        <v>0.1215179</v>
      </c>
      <c r="HE435">
        <v>69.734790000000004</v>
      </c>
      <c r="HF435">
        <v>0.60667320000000002</v>
      </c>
      <c r="HG435">
        <v>24.536269999999998</v>
      </c>
      <c r="HH435">
        <v>8.2944710000000005E-2</v>
      </c>
      <c r="HI435">
        <v>45.36139</v>
      </c>
      <c r="HJ435">
        <v>0.62212590000000001</v>
      </c>
      <c r="HK435">
        <v>24.582090000000001</v>
      </c>
      <c r="HL435">
        <v>6.5533859999999999E-2</v>
      </c>
      <c r="HM435">
        <v>34.418709999999997</v>
      </c>
      <c r="HN435">
        <v>0.650362</v>
      </c>
      <c r="HO435">
        <v>24.454750000000001</v>
      </c>
      <c r="HP435">
        <v>5.6224150000000001E-2</v>
      </c>
      <c r="HQ435">
        <v>28.39283</v>
      </c>
      <c r="HR435">
        <v>0.68598159999999997</v>
      </c>
      <c r="HS435">
        <v>24.69042</v>
      </c>
      <c r="HT435">
        <v>4.9839460000000002E-2</v>
      </c>
      <c r="HU435">
        <v>24.29299</v>
      </c>
      <c r="HV435">
        <v>0.71768449999999995</v>
      </c>
      <c r="HW435">
        <v>24.86185</v>
      </c>
      <c r="HX435" s="1">
        <v>4.4788130000000002E-2</v>
      </c>
      <c r="HY435">
        <v>21.165330000000001</v>
      </c>
      <c r="HZ435">
        <v>0.71144600000000002</v>
      </c>
      <c r="IA435">
        <v>25.149799999999999</v>
      </c>
      <c r="IB435" s="1">
        <v>4.0748859999999998E-2</v>
      </c>
      <c r="IC435">
        <v>18.934470000000001</v>
      </c>
      <c r="ID435">
        <v>0.70468589999999998</v>
      </c>
      <c r="IE435">
        <v>25.719380000000001</v>
      </c>
      <c r="IF435" s="1">
        <v>3.7015359999999997E-2</v>
      </c>
      <c r="IG435">
        <v>16.947199999999999</v>
      </c>
      <c r="IH435">
        <v>0.69778280000000004</v>
      </c>
      <c r="II435">
        <v>25.97344</v>
      </c>
      <c r="IJ435" s="1">
        <v>3.3545220000000001E-2</v>
      </c>
      <c r="IK435">
        <v>15.12091</v>
      </c>
      <c r="IL435">
        <v>0.69066989999999995</v>
      </c>
      <c r="IM435">
        <v>26.034890000000001</v>
      </c>
      <c r="IN435" s="1">
        <v>3.0345150000000001E-2</v>
      </c>
      <c r="IO435">
        <v>13.453379999999999</v>
      </c>
      <c r="IP435">
        <v>0.68357250000000003</v>
      </c>
      <c r="IQ435">
        <v>25.952310000000001</v>
      </c>
      <c r="IR435" s="1">
        <v>2.7379420000000002E-2</v>
      </c>
      <c r="IS435">
        <v>11.931150000000001</v>
      </c>
      <c r="IT435">
        <v>0.67817340000000004</v>
      </c>
      <c r="IU435">
        <v>25.487169999999999</v>
      </c>
      <c r="IV435" s="1">
        <v>2.4646879999999999E-2</v>
      </c>
      <c r="IW435">
        <v>10.53567</v>
      </c>
      <c r="IX435">
        <v>0.67492540000000001</v>
      </c>
      <c r="IY435">
        <v>25.250820000000001</v>
      </c>
      <c r="IZ435" s="1">
        <v>2.223582E-2</v>
      </c>
      <c r="JA435">
        <v>9.3370219999999993</v>
      </c>
      <c r="JB435">
        <v>0.67161760000000004</v>
      </c>
      <c r="JC435">
        <v>24.72411</v>
      </c>
      <c r="JD435" s="1">
        <v>2.0038940000000002E-2</v>
      </c>
      <c r="JE435">
        <v>8.2865950000000002</v>
      </c>
      <c r="JF435">
        <v>0.66802870000000003</v>
      </c>
      <c r="JG435">
        <v>24.54514</v>
      </c>
      <c r="JH435" s="1">
        <v>1.8066519999999999E-2</v>
      </c>
      <c r="JI435">
        <v>7.3637810000000004</v>
      </c>
      <c r="JJ435">
        <v>0.66416509999999995</v>
      </c>
      <c r="JK435">
        <v>24.479420000000001</v>
      </c>
      <c r="JL435" s="1">
        <v>1.628748E-2</v>
      </c>
      <c r="JM435">
        <v>6.5306040000000003</v>
      </c>
      <c r="JN435">
        <v>0.66007979999999999</v>
      </c>
      <c r="JO435">
        <v>24.598749999999999</v>
      </c>
      <c r="JP435" s="1">
        <v>1.4696219999999999E-2</v>
      </c>
      <c r="JQ435">
        <v>5.7886280000000001</v>
      </c>
      <c r="JR435">
        <v>0.65581440000000002</v>
      </c>
      <c r="JS435">
        <v>24.864609999999999</v>
      </c>
      <c r="JT435" s="1">
        <v>1.3272239999999999E-2</v>
      </c>
      <c r="JU435">
        <v>5.1278230000000002</v>
      </c>
      <c r="JV435">
        <v>0.65130999999999994</v>
      </c>
      <c r="JW435">
        <v>24.916419999999999</v>
      </c>
      <c r="JX435" s="1">
        <v>1.200005E-2</v>
      </c>
      <c r="JY435">
        <v>4.5398319999999996</v>
      </c>
      <c r="JZ435">
        <v>0.6466364</v>
      </c>
      <c r="KA435">
        <v>24.806750000000001</v>
      </c>
      <c r="KB435" s="1">
        <v>1.0834949999999999E-2</v>
      </c>
      <c r="KC435">
        <v>4.0072510000000001</v>
      </c>
      <c r="KD435">
        <v>0.64326660000000002</v>
      </c>
      <c r="KE435">
        <v>25.128050000000002</v>
      </c>
      <c r="KF435" s="1">
        <v>9.7471729999999996E-3</v>
      </c>
      <c r="KG435">
        <v>3.5743499999999999</v>
      </c>
      <c r="KH435">
        <v>0.64014170000000004</v>
      </c>
      <c r="KI435">
        <v>25.20271</v>
      </c>
      <c r="KJ435" s="1">
        <v>8.7244450000000008E-3</v>
      </c>
      <c r="KK435">
        <v>3.2185709999999998</v>
      </c>
      <c r="KL435">
        <v>0.63684350000000001</v>
      </c>
      <c r="KM435">
        <v>25.314990000000002</v>
      </c>
      <c r="KN435" s="1">
        <v>7.7584020000000002E-3</v>
      </c>
      <c r="KO435">
        <v>2.8805489999999998</v>
      </c>
      <c r="KP435">
        <v>0.63358289999999995</v>
      </c>
      <c r="KQ435">
        <v>25.673860000000001</v>
      </c>
      <c r="KR435" s="1">
        <v>6.8495199999999996E-3</v>
      </c>
      <c r="KS435">
        <v>2.5600350000000001</v>
      </c>
      <c r="KT435">
        <v>0.63110549999999999</v>
      </c>
      <c r="KU435">
        <v>25.820180000000001</v>
      </c>
      <c r="KV435" s="1">
        <v>5.9794330000000001E-3</v>
      </c>
      <c r="KW435">
        <v>2.247582</v>
      </c>
      <c r="KX435">
        <v>0.62815600000000005</v>
      </c>
      <c r="KY435">
        <v>25.733149999999998</v>
      </c>
      <c r="KZ435" s="1">
        <v>5.1292639999999997E-3</v>
      </c>
      <c r="LA435">
        <v>1.9408129999999999</v>
      </c>
      <c r="LB435">
        <v>0.62507279999999998</v>
      </c>
      <c r="LC435">
        <v>25.661840000000002</v>
      </c>
      <c r="LD435" s="1">
        <v>4.3094129999999998E-3</v>
      </c>
      <c r="LE435">
        <v>1.6424589999999999</v>
      </c>
      <c r="LF435">
        <v>0.62179200000000001</v>
      </c>
      <c r="LG435">
        <v>25.592749999999999</v>
      </c>
      <c r="LH435" s="1">
        <v>3.5355759999999999E-3</v>
      </c>
      <c r="LI435">
        <v>1.35775</v>
      </c>
      <c r="LJ435">
        <v>0.61848159999999996</v>
      </c>
      <c r="LK435">
        <v>26.179539999999999</v>
      </c>
      <c r="LL435" s="1">
        <v>2.845354E-3</v>
      </c>
      <c r="LM435">
        <v>1.1007420000000001</v>
      </c>
      <c r="LN435">
        <v>0.61748670000000005</v>
      </c>
      <c r="LO435">
        <v>26.556560000000001</v>
      </c>
      <c r="LP435" s="1">
        <v>2.2730609999999998E-3</v>
      </c>
      <c r="LQ435">
        <v>0.88196209999999997</v>
      </c>
      <c r="LR435">
        <v>0.61711970000000005</v>
      </c>
      <c r="LS435">
        <v>26.89808</v>
      </c>
      <c r="LT435" s="1">
        <v>1.8183870000000001E-3</v>
      </c>
      <c r="LU435">
        <v>0.70587069999999996</v>
      </c>
      <c r="LV435">
        <v>0.6167319</v>
      </c>
      <c r="LW435">
        <v>27.659859999999998</v>
      </c>
      <c r="LX435" s="1">
        <v>1.4764279999999999E-3</v>
      </c>
      <c r="LY435">
        <v>0.57299710000000004</v>
      </c>
      <c r="LZ435">
        <v>0.61621599999999999</v>
      </c>
      <c r="MA435">
        <v>28.022539999999999</v>
      </c>
      <c r="MB435" s="1">
        <v>1.231422E-3</v>
      </c>
      <c r="MC435">
        <v>0.47758270000000003</v>
      </c>
      <c r="MD435">
        <v>0.6156372</v>
      </c>
      <c r="ME435">
        <v>27.739899999999999</v>
      </c>
      <c r="MF435" s="1">
        <v>1.061406E-3</v>
      </c>
      <c r="MG435">
        <v>0.41128199999999998</v>
      </c>
      <c r="MH435">
        <v>0.61496810000000002</v>
      </c>
      <c r="MI435">
        <v>27.407070000000001</v>
      </c>
      <c r="MJ435" s="1">
        <v>9.4425789999999998E-4</v>
      </c>
      <c r="MK435">
        <v>0.3657319</v>
      </c>
      <c r="ML435">
        <v>0.61420129999999995</v>
      </c>
      <c r="MM435">
        <v>27.14263</v>
      </c>
      <c r="MN435" s="1">
        <v>8.6171220000000001E-4</v>
      </c>
      <c r="MO435">
        <v>0.33379350000000002</v>
      </c>
      <c r="MP435">
        <v>0.61341049999999997</v>
      </c>
      <c r="MQ435">
        <v>27.407869999999999</v>
      </c>
      <c r="MR435" s="1">
        <v>8.0076690000000005E-4</v>
      </c>
      <c r="MS435">
        <v>0.31036910000000001</v>
      </c>
      <c r="MT435">
        <v>0.61263080000000003</v>
      </c>
      <c r="MU435">
        <v>27.641570000000002</v>
      </c>
      <c r="MV435" s="1">
        <v>7.5291140000000002E-4</v>
      </c>
      <c r="MW435">
        <v>0.29206470000000001</v>
      </c>
      <c r="MX435">
        <v>0.61186750000000001</v>
      </c>
      <c r="MY435">
        <v>27.919609999999999</v>
      </c>
      <c r="MZ435" s="1">
        <v>7.1288530000000001E-4</v>
      </c>
      <c r="NA435">
        <v>0.27685910000000002</v>
      </c>
      <c r="NB435">
        <v>0.61104230000000004</v>
      </c>
      <c r="NC435">
        <v>28.454190000000001</v>
      </c>
      <c r="ND435" s="1">
        <v>6.7789130000000001E-4</v>
      </c>
      <c r="NE435">
        <v>0.26362269999999999</v>
      </c>
      <c r="NF435">
        <v>0.61020949999999996</v>
      </c>
      <c r="NG435">
        <v>28.621670000000002</v>
      </c>
      <c r="NH435" s="1">
        <v>6.4609219999999998E-4</v>
      </c>
      <c r="NI435">
        <v>0.25162230000000002</v>
      </c>
      <c r="NJ435">
        <v>0.60934279999999996</v>
      </c>
      <c r="NK435">
        <v>28.40296</v>
      </c>
      <c r="NL435" s="1">
        <v>6.1670180000000005E-4</v>
      </c>
      <c r="NM435">
        <v>0.24053459999999999</v>
      </c>
      <c r="NN435">
        <v>0.60845020000000005</v>
      </c>
      <c r="NO435">
        <v>27.991599999999998</v>
      </c>
      <c r="NP435" s="1">
        <v>5.8920119999999999E-4</v>
      </c>
      <c r="NQ435">
        <v>0.23016929999999999</v>
      </c>
      <c r="NR435">
        <v>0.60754229999999998</v>
      </c>
      <c r="NS435">
        <v>27.435870000000001</v>
      </c>
      <c r="NT435" s="1">
        <v>5.6343919999999996E-4</v>
      </c>
      <c r="NU435">
        <v>0.22047</v>
      </c>
      <c r="NV435">
        <v>0.60657680000000003</v>
      </c>
      <c r="NW435">
        <v>27.042719999999999</v>
      </c>
      <c r="NX435" s="1">
        <v>5.3907619999999995E-4</v>
      </c>
      <c r="NY435">
        <v>0.21130080000000001</v>
      </c>
      <c r="NZ435">
        <v>0.60558270000000003</v>
      </c>
      <c r="OA435">
        <v>27.05686</v>
      </c>
      <c r="OB435" s="1">
        <v>5.1585439999999997E-4</v>
      </c>
      <c r="OC435">
        <v>0.20257359999999999</v>
      </c>
      <c r="OD435">
        <v>0.60454079999999999</v>
      </c>
      <c r="OE435">
        <v>26.95504</v>
      </c>
      <c r="OF435" s="1">
        <v>4.9369110000000002E-4</v>
      </c>
      <c r="OG435">
        <v>0.19423170000000001</v>
      </c>
      <c r="OH435">
        <v>0.60340419999999995</v>
      </c>
      <c r="OI435">
        <v>27.037680000000002</v>
      </c>
      <c r="OJ435" s="1">
        <v>4.7269869999999999E-4</v>
      </c>
      <c r="OK435">
        <v>0.18633069999999999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0.40146189999999998</v>
      </c>
      <c r="G436">
        <v>28.980039999999999</v>
      </c>
      <c r="H436">
        <v>0</v>
      </c>
      <c r="I436">
        <v>0</v>
      </c>
      <c r="J436">
        <v>0.4009646</v>
      </c>
      <c r="K436">
        <v>28.77732</v>
      </c>
      <c r="L436">
        <v>0</v>
      </c>
      <c r="M436">
        <v>0</v>
      </c>
      <c r="N436">
        <v>0.40036430000000001</v>
      </c>
      <c r="O436">
        <v>29.138110000000001</v>
      </c>
      <c r="P436">
        <v>0</v>
      </c>
      <c r="Q436">
        <v>0</v>
      </c>
      <c r="R436">
        <v>0.3996189</v>
      </c>
      <c r="S436">
        <v>29.08051</v>
      </c>
      <c r="T436">
        <v>0</v>
      </c>
      <c r="U436">
        <v>0</v>
      </c>
      <c r="V436">
        <v>0.39874219999999999</v>
      </c>
      <c r="W436">
        <v>29.11628</v>
      </c>
      <c r="X436">
        <v>0</v>
      </c>
      <c r="Y436">
        <v>0</v>
      </c>
      <c r="Z436">
        <v>0.3977832</v>
      </c>
      <c r="AA436">
        <v>29.107620000000001</v>
      </c>
      <c r="AB436">
        <v>0</v>
      </c>
      <c r="AC436">
        <v>0</v>
      </c>
      <c r="AD436">
        <v>0.39674779999999998</v>
      </c>
      <c r="AE436">
        <v>28.905830000000002</v>
      </c>
      <c r="AF436">
        <v>0</v>
      </c>
      <c r="AG436">
        <v>0</v>
      </c>
      <c r="AH436">
        <v>0.39558300000000002</v>
      </c>
      <c r="AI436">
        <v>28.568110000000001</v>
      </c>
      <c r="AJ436">
        <v>0</v>
      </c>
      <c r="AK436">
        <v>0</v>
      </c>
      <c r="AL436">
        <v>0.39426870000000003</v>
      </c>
      <c r="AM436">
        <v>28.67774</v>
      </c>
      <c r="AN436">
        <v>0</v>
      </c>
      <c r="AO436">
        <v>0</v>
      </c>
      <c r="AP436">
        <v>0.39286910000000003</v>
      </c>
      <c r="AQ436">
        <v>28.232530000000001</v>
      </c>
      <c r="AR436">
        <v>0</v>
      </c>
      <c r="AS436">
        <v>0</v>
      </c>
      <c r="AT436">
        <v>0.39135490000000001</v>
      </c>
      <c r="AU436">
        <v>28.039660000000001</v>
      </c>
      <c r="AV436">
        <v>0</v>
      </c>
      <c r="AW436">
        <v>0</v>
      </c>
      <c r="AX436">
        <v>0.38975009999999999</v>
      </c>
      <c r="AY436">
        <v>27.997900000000001</v>
      </c>
      <c r="AZ436">
        <v>0</v>
      </c>
      <c r="BA436">
        <v>0</v>
      </c>
      <c r="BB436">
        <v>0.38811489999999998</v>
      </c>
      <c r="BC436">
        <v>27.80941</v>
      </c>
      <c r="BD436">
        <v>0</v>
      </c>
      <c r="BE436">
        <v>0</v>
      </c>
      <c r="BF436">
        <v>0.38650469999999998</v>
      </c>
      <c r="BG436">
        <v>27.588000000000001</v>
      </c>
      <c r="BH436">
        <v>0</v>
      </c>
      <c r="BI436">
        <v>0</v>
      </c>
      <c r="BJ436">
        <v>0.38479079999999999</v>
      </c>
      <c r="BK436">
        <v>27.426829999999999</v>
      </c>
      <c r="BL436">
        <v>0</v>
      </c>
      <c r="BM436">
        <v>0</v>
      </c>
      <c r="BN436">
        <v>0.38313930000000002</v>
      </c>
      <c r="BO436">
        <v>27.526509999999998</v>
      </c>
      <c r="BP436">
        <v>0</v>
      </c>
      <c r="BQ436">
        <v>0</v>
      </c>
      <c r="BR436">
        <v>0.3814978</v>
      </c>
      <c r="BS436">
        <v>27.75694</v>
      </c>
      <c r="BT436">
        <v>0</v>
      </c>
      <c r="BU436">
        <v>0</v>
      </c>
      <c r="BV436">
        <v>0.37994489999999997</v>
      </c>
      <c r="BW436">
        <v>27.904640000000001</v>
      </c>
      <c r="BX436">
        <v>0</v>
      </c>
      <c r="BY436">
        <v>0</v>
      </c>
      <c r="BZ436">
        <v>0.37843830000000001</v>
      </c>
      <c r="CA436">
        <v>27.921209999999999</v>
      </c>
      <c r="CB436">
        <v>0</v>
      </c>
      <c r="CC436">
        <v>0</v>
      </c>
      <c r="CD436">
        <v>0.37710480000000002</v>
      </c>
      <c r="CE436">
        <v>27.566520000000001</v>
      </c>
      <c r="CF436">
        <v>0</v>
      </c>
      <c r="CG436">
        <v>0</v>
      </c>
      <c r="CH436">
        <v>0.37590069999999998</v>
      </c>
      <c r="CI436">
        <v>27.269819999999999</v>
      </c>
      <c r="CJ436">
        <v>0</v>
      </c>
      <c r="CK436">
        <v>0</v>
      </c>
      <c r="CL436">
        <v>0.37487359999999997</v>
      </c>
      <c r="CM436">
        <v>27.005389999999998</v>
      </c>
      <c r="CN436">
        <v>0</v>
      </c>
      <c r="CO436">
        <v>1.6951160000000001E-36</v>
      </c>
      <c r="CP436">
        <v>0.37408459999999999</v>
      </c>
      <c r="CQ436">
        <v>26.62275</v>
      </c>
      <c r="CR436">
        <v>1.198705E-32</v>
      </c>
      <c r="CS436">
        <v>6.9691019999999997E-30</v>
      </c>
      <c r="CT436">
        <v>0.3734596</v>
      </c>
      <c r="CU436">
        <v>26.650379999999998</v>
      </c>
      <c r="CV436">
        <v>3.457588E-26</v>
      </c>
      <c r="CW436" s="1">
        <v>2.1894269999999999E-23</v>
      </c>
      <c r="CX436">
        <v>0.373062</v>
      </c>
      <c r="CY436">
        <v>26.745439999999999</v>
      </c>
      <c r="CZ436" s="1">
        <v>9.6348429999999998E-21</v>
      </c>
      <c r="DA436" s="1">
        <v>5.8724599999999996E-18</v>
      </c>
      <c r="DB436">
        <v>0.37291229999999997</v>
      </c>
      <c r="DC436">
        <v>26.493680000000001</v>
      </c>
      <c r="DD436" s="1">
        <v>1.7255850000000001E-16</v>
      </c>
      <c r="DE436" s="1">
        <v>8.9352540000000003E-14</v>
      </c>
      <c r="DF436">
        <v>0.37301279999999998</v>
      </c>
      <c r="DG436">
        <v>26.38824</v>
      </c>
      <c r="DH436" s="1">
        <v>3.5115610000000001E-13</v>
      </c>
      <c r="DI436" s="1">
        <v>1.7490380000000001E-10</v>
      </c>
      <c r="DJ436">
        <v>0.37336720000000001</v>
      </c>
      <c r="DK436">
        <v>26.003609999999998</v>
      </c>
      <c r="DL436" s="1">
        <v>1.710569E-10</v>
      </c>
      <c r="DM436" s="1">
        <v>8.4659099999999996E-8</v>
      </c>
      <c r="DN436">
        <v>0.37388670000000002</v>
      </c>
      <c r="DO436">
        <v>25.68431</v>
      </c>
      <c r="DP436" s="1">
        <v>2.9512849999999999E-8</v>
      </c>
      <c r="DQ436" s="1">
        <v>1.46705E-5</v>
      </c>
      <c r="DR436">
        <v>0.37458989999999998</v>
      </c>
      <c r="DS436">
        <v>25.383790000000001</v>
      </c>
      <c r="DT436" s="1">
        <v>2.2323359999999999E-6</v>
      </c>
      <c r="DU436" s="1">
        <v>1.122264E-3</v>
      </c>
      <c r="DV436">
        <v>0.37554070000000001</v>
      </c>
      <c r="DW436">
        <v>24.901859999999999</v>
      </c>
      <c r="DX436" s="1">
        <v>8.4340700000000004E-5</v>
      </c>
      <c r="DY436" s="1">
        <v>4.3002350000000002E-2</v>
      </c>
      <c r="DZ436">
        <v>0.37664069999999999</v>
      </c>
      <c r="EA436">
        <v>24.74821</v>
      </c>
      <c r="EB436" s="1">
        <v>1.76425E-3</v>
      </c>
      <c r="EC436" s="1">
        <v>0.91422610000000004</v>
      </c>
      <c r="ED436">
        <v>0.37784590000000001</v>
      </c>
      <c r="EE436">
        <v>24.67456</v>
      </c>
      <c r="EF436" s="1">
        <v>2.2212989999999998E-2</v>
      </c>
      <c r="EG436" s="1">
        <v>11.712009999999999</v>
      </c>
      <c r="EH436">
        <v>0.3791696</v>
      </c>
      <c r="EI436">
        <v>24.69173</v>
      </c>
      <c r="EJ436" s="1">
        <v>0.1787502</v>
      </c>
      <c r="EK436" s="1">
        <v>95.956980000000001</v>
      </c>
      <c r="EL436">
        <v>0.3806311</v>
      </c>
      <c r="EM436">
        <v>24.65794</v>
      </c>
      <c r="EN436" s="1">
        <v>0.96636409999999995</v>
      </c>
      <c r="EO436" s="1">
        <v>528.68370000000004</v>
      </c>
      <c r="EP436">
        <v>0.38213900000000001</v>
      </c>
      <c r="EQ436">
        <v>24.292670000000001</v>
      </c>
      <c r="ER436" s="1">
        <v>3.6604969999999999</v>
      </c>
      <c r="ES436">
        <v>2042.134</v>
      </c>
      <c r="ET436">
        <v>0.38374710000000001</v>
      </c>
      <c r="EU436">
        <v>23.885539999999999</v>
      </c>
      <c r="EV436" s="1">
        <v>10.11693</v>
      </c>
      <c r="EW436">
        <v>5759.4170000000004</v>
      </c>
      <c r="EX436">
        <v>0.38544230000000002</v>
      </c>
      <c r="EY436">
        <v>23.616759999999999</v>
      </c>
      <c r="EZ436">
        <v>21.21434</v>
      </c>
      <c r="FA436">
        <v>12322.07</v>
      </c>
      <c r="FB436">
        <v>0.38725949999999998</v>
      </c>
      <c r="FC436">
        <v>23.45187</v>
      </c>
      <c r="FD436">
        <v>34.842689999999997</v>
      </c>
      <c r="FE436">
        <v>20654</v>
      </c>
      <c r="FF436">
        <v>0.38909050000000001</v>
      </c>
      <c r="FG436">
        <v>23.966529999999999</v>
      </c>
      <c r="FH436">
        <v>46.150779999999997</v>
      </c>
      <c r="FI436">
        <v>27925.61</v>
      </c>
      <c r="FJ436">
        <v>0.39108530000000002</v>
      </c>
      <c r="FK436">
        <v>23.96452</v>
      </c>
      <c r="FL436">
        <v>50.627809999999997</v>
      </c>
      <c r="FM436">
        <v>31290.87</v>
      </c>
      <c r="FN436">
        <v>0.3931249</v>
      </c>
      <c r="FO436">
        <v>23.845559999999999</v>
      </c>
      <c r="FP436">
        <v>47.089260000000003</v>
      </c>
      <c r="FQ436">
        <v>29722.89</v>
      </c>
      <c r="FR436">
        <v>0.39528489999999999</v>
      </c>
      <c r="FS436">
        <v>23.81183</v>
      </c>
      <c r="FT436">
        <v>37.860869999999998</v>
      </c>
      <c r="FU436">
        <v>24411.68</v>
      </c>
      <c r="FV436">
        <v>0.39769460000000001</v>
      </c>
      <c r="FW436">
        <v>23.72784</v>
      </c>
      <c r="FX436">
        <v>26.829789999999999</v>
      </c>
      <c r="FY436">
        <v>17653.3</v>
      </c>
      <c r="FZ436">
        <v>0.40017350000000002</v>
      </c>
      <c r="GA436">
        <v>23.51914</v>
      </c>
      <c r="GB436">
        <v>16.9725</v>
      </c>
      <c r="GC436">
        <v>11398.86</v>
      </c>
      <c r="GD436">
        <v>0.40264640000000002</v>
      </c>
      <c r="GE436">
        <v>23.214590000000001</v>
      </c>
      <c r="GF436">
        <v>9.7240490000000008</v>
      </c>
      <c r="GG436">
        <v>6667.4880000000003</v>
      </c>
      <c r="GH436">
        <v>0.40509620000000002</v>
      </c>
      <c r="GI436">
        <v>23.0181</v>
      </c>
      <c r="GJ436">
        <v>5.1373949999999997</v>
      </c>
      <c r="GK436">
        <v>3592.7190000000001</v>
      </c>
      <c r="GL436">
        <v>0.40766439999999998</v>
      </c>
      <c r="GM436">
        <v>23.56794</v>
      </c>
      <c r="GN436">
        <v>2.550907</v>
      </c>
      <c r="GO436">
        <v>1814.2739999999999</v>
      </c>
      <c r="GP436">
        <v>0.40980349999999999</v>
      </c>
      <c r="GQ436">
        <v>23.81371</v>
      </c>
      <c r="GR436">
        <v>1.2131620000000001</v>
      </c>
      <c r="GS436">
        <v>874.81449999999995</v>
      </c>
      <c r="GT436">
        <v>0.41194160000000002</v>
      </c>
      <c r="GU436">
        <v>24.022500000000001</v>
      </c>
      <c r="GV436">
        <v>0.56927320000000003</v>
      </c>
      <c r="GW436">
        <v>412.87240000000003</v>
      </c>
      <c r="GX436">
        <v>0.41408990000000001</v>
      </c>
      <c r="GY436">
        <v>24.47936</v>
      </c>
      <c r="GZ436">
        <v>0.27654980000000001</v>
      </c>
      <c r="HA436">
        <v>199.01259999999999</v>
      </c>
      <c r="HB436">
        <v>0.41607699999999997</v>
      </c>
      <c r="HC436">
        <v>24.60202</v>
      </c>
      <c r="HD436">
        <v>0.14899609999999999</v>
      </c>
      <c r="HE436">
        <v>104.46429999999999</v>
      </c>
      <c r="HF436">
        <v>0.41783169999999997</v>
      </c>
      <c r="HG436">
        <v>24.521239999999999</v>
      </c>
      <c r="HH436">
        <v>9.4585050000000004E-2</v>
      </c>
      <c r="HI436">
        <v>63.806690000000003</v>
      </c>
      <c r="HJ436">
        <v>0.42113070000000002</v>
      </c>
      <c r="HK436">
        <v>24.578299999999999</v>
      </c>
      <c r="HL436">
        <v>7.0783429999999994E-2</v>
      </c>
      <c r="HM436">
        <v>46.034559999999999</v>
      </c>
      <c r="HN436">
        <v>0.4298941</v>
      </c>
      <c r="HO436">
        <v>24.587160000000001</v>
      </c>
      <c r="HP436">
        <v>5.9056409999999997E-2</v>
      </c>
      <c r="HQ436">
        <v>37.334110000000003</v>
      </c>
      <c r="HR436">
        <v>0.44077810000000001</v>
      </c>
      <c r="HS436">
        <v>24.97832</v>
      </c>
      <c r="HT436">
        <v>5.1759079999999999E-2</v>
      </c>
      <c r="HU436">
        <v>32.148809999999997</v>
      </c>
      <c r="HV436">
        <v>0.45273180000000002</v>
      </c>
      <c r="HW436">
        <v>25.278559999999999</v>
      </c>
      <c r="HX436" s="1">
        <v>4.6276020000000001E-2</v>
      </c>
      <c r="HY436">
        <v>28.432549999999999</v>
      </c>
      <c r="HZ436">
        <v>0.46531830000000002</v>
      </c>
      <c r="IA436">
        <v>25.45429</v>
      </c>
      <c r="IB436" s="1">
        <v>4.1902740000000001E-2</v>
      </c>
      <c r="IC436">
        <v>25.42972</v>
      </c>
      <c r="ID436">
        <v>0.47906929999999998</v>
      </c>
      <c r="IE436">
        <v>25.902529999999999</v>
      </c>
      <c r="IF436" s="1">
        <v>3.8037639999999998E-2</v>
      </c>
      <c r="IG436">
        <v>22.854430000000001</v>
      </c>
      <c r="IH436">
        <v>0.49466520000000003</v>
      </c>
      <c r="II436">
        <v>26.037019999999998</v>
      </c>
      <c r="IJ436" s="1">
        <v>3.4466240000000002E-2</v>
      </c>
      <c r="IK436">
        <v>20.499770000000002</v>
      </c>
      <c r="IL436">
        <v>0.51222389999999995</v>
      </c>
      <c r="IM436">
        <v>26.043379999999999</v>
      </c>
      <c r="IN436" s="1">
        <v>3.11682E-2</v>
      </c>
      <c r="IO436">
        <v>18.339919999999999</v>
      </c>
      <c r="IP436">
        <v>0.53171990000000002</v>
      </c>
      <c r="IQ436">
        <v>26.012910000000002</v>
      </c>
      <c r="IR436" s="1">
        <v>2.8115069999999999E-2</v>
      </c>
      <c r="IS436">
        <v>16.36056</v>
      </c>
      <c r="IT436">
        <v>0.55327950000000004</v>
      </c>
      <c r="IU436">
        <v>25.701699999999999</v>
      </c>
      <c r="IV436" s="1">
        <v>2.5298640000000001E-2</v>
      </c>
      <c r="IW436">
        <v>14.540900000000001</v>
      </c>
      <c r="IX436">
        <v>0.57292209999999999</v>
      </c>
      <c r="IY436">
        <v>25.562899999999999</v>
      </c>
      <c r="IZ436" s="1">
        <v>2.2794100000000001E-2</v>
      </c>
      <c r="JA436">
        <v>12.931850000000001</v>
      </c>
      <c r="JB436">
        <v>0.59120329999999999</v>
      </c>
      <c r="JC436">
        <v>25.047560000000001</v>
      </c>
      <c r="JD436" s="1">
        <v>2.0518249999999998E-2</v>
      </c>
      <c r="JE436">
        <v>11.51338</v>
      </c>
      <c r="JF436">
        <v>0.60998980000000003</v>
      </c>
      <c r="JG436">
        <v>24.785019999999999</v>
      </c>
      <c r="JH436" s="1">
        <v>1.84847E-2</v>
      </c>
      <c r="JI436">
        <v>10.2645</v>
      </c>
      <c r="JJ436">
        <v>0.63263329999999995</v>
      </c>
      <c r="JK436">
        <v>24.613939999999999</v>
      </c>
      <c r="JL436" s="1">
        <v>1.6655489999999998E-2</v>
      </c>
      <c r="JM436">
        <v>9.1414310000000008</v>
      </c>
      <c r="JN436">
        <v>0.65866550000000001</v>
      </c>
      <c r="JO436">
        <v>24.68188</v>
      </c>
      <c r="JP436" s="1">
        <v>1.501625E-2</v>
      </c>
      <c r="JQ436">
        <v>8.1366209999999999</v>
      </c>
      <c r="JR436">
        <v>0.68876320000000002</v>
      </c>
      <c r="JS436">
        <v>24.958300000000001</v>
      </c>
      <c r="JT436" s="1">
        <v>1.354927E-2</v>
      </c>
      <c r="JU436">
        <v>7.2402110000000004</v>
      </c>
      <c r="JV436">
        <v>0.72425720000000005</v>
      </c>
      <c r="JW436">
        <v>25.061990000000002</v>
      </c>
      <c r="JX436" s="1">
        <v>1.224185E-2</v>
      </c>
      <c r="JY436">
        <v>6.4426160000000001</v>
      </c>
      <c r="JZ436">
        <v>0.76589220000000002</v>
      </c>
      <c r="KA436">
        <v>24.983450000000001</v>
      </c>
      <c r="KB436" s="1">
        <v>1.104693E-2</v>
      </c>
      <c r="KC436">
        <v>5.720154</v>
      </c>
      <c r="KD436">
        <v>0.7821806</v>
      </c>
      <c r="KE436">
        <v>25.272929999999999</v>
      </c>
      <c r="KF436" s="1">
        <v>9.9124290000000004E-3</v>
      </c>
      <c r="KG436">
        <v>5.0766770000000001</v>
      </c>
      <c r="KH436">
        <v>0.77729680000000001</v>
      </c>
      <c r="KI436">
        <v>25.33708</v>
      </c>
      <c r="KJ436" s="1">
        <v>8.8792679999999992E-3</v>
      </c>
      <c r="KK436">
        <v>4.5223740000000001</v>
      </c>
      <c r="KL436">
        <v>0.7720726</v>
      </c>
      <c r="KM436">
        <v>25.396560000000001</v>
      </c>
      <c r="KN436" s="1">
        <v>7.9031959999999995E-3</v>
      </c>
      <c r="KO436">
        <v>4.0052060000000003</v>
      </c>
      <c r="KP436">
        <v>0.76693889999999998</v>
      </c>
      <c r="KQ436">
        <v>25.718810000000001</v>
      </c>
      <c r="KR436" s="1">
        <v>6.9883250000000001E-3</v>
      </c>
      <c r="KS436">
        <v>3.5235599999999998</v>
      </c>
      <c r="KT436">
        <v>0.76265430000000001</v>
      </c>
      <c r="KU436">
        <v>25.838819999999998</v>
      </c>
      <c r="KV436" s="1">
        <v>6.1129950000000004E-3</v>
      </c>
      <c r="KW436">
        <v>3.0668069999999998</v>
      </c>
      <c r="KX436">
        <v>0.75796920000000001</v>
      </c>
      <c r="KY436">
        <v>25.742519999999999</v>
      </c>
      <c r="KZ436" s="1">
        <v>5.2583650000000001E-3</v>
      </c>
      <c r="LA436">
        <v>2.6288209999999999</v>
      </c>
      <c r="LB436">
        <v>0.75307109999999999</v>
      </c>
      <c r="LC436">
        <v>25.678100000000001</v>
      </c>
      <c r="LD436" s="1">
        <v>4.4333350000000001E-3</v>
      </c>
      <c r="LE436">
        <v>2.2110449999999999</v>
      </c>
      <c r="LF436">
        <v>0.7480369</v>
      </c>
      <c r="LG436">
        <v>25.654209999999999</v>
      </c>
      <c r="LH436" s="1">
        <v>3.6508669999999999E-3</v>
      </c>
      <c r="LI436">
        <v>1.8173760000000001</v>
      </c>
      <c r="LJ436">
        <v>0.74288739999999998</v>
      </c>
      <c r="LK436">
        <v>26.263480000000001</v>
      </c>
      <c r="LL436" s="1">
        <v>2.9462429999999999E-3</v>
      </c>
      <c r="LM436">
        <v>1.4635480000000001</v>
      </c>
      <c r="LN436">
        <v>0.74039820000000001</v>
      </c>
      <c r="LO436">
        <v>26.661580000000001</v>
      </c>
      <c r="LP436" s="1">
        <v>2.3564189999999998E-3</v>
      </c>
      <c r="LQ436">
        <v>1.164139</v>
      </c>
      <c r="LR436">
        <v>0.73961909999999997</v>
      </c>
      <c r="LS436">
        <v>26.955210000000001</v>
      </c>
      <c r="LT436" s="1">
        <v>1.8834069999999999E-3</v>
      </c>
      <c r="LU436">
        <v>0.92040820000000001</v>
      </c>
      <c r="LV436">
        <v>0.73849759999999998</v>
      </c>
      <c r="LW436">
        <v>27.684809999999999</v>
      </c>
      <c r="LX436" s="1">
        <v>1.524355E-3</v>
      </c>
      <c r="LY436">
        <v>0.735487</v>
      </c>
      <c r="LZ436">
        <v>0.73723360000000004</v>
      </c>
      <c r="MA436">
        <v>28.040610000000001</v>
      </c>
      <c r="MB436" s="1">
        <v>1.2652550000000001E-3</v>
      </c>
      <c r="MC436">
        <v>0.60210719999999995</v>
      </c>
      <c r="MD436">
        <v>0.73586600000000002</v>
      </c>
      <c r="ME436">
        <v>27.768170000000001</v>
      </c>
      <c r="MF436" s="1">
        <v>1.084729E-3</v>
      </c>
      <c r="MG436">
        <v>0.50902829999999999</v>
      </c>
      <c r="MH436">
        <v>0.73437229999999998</v>
      </c>
      <c r="MI436">
        <v>27.445209999999999</v>
      </c>
      <c r="MJ436" s="1">
        <v>9.6030180000000005E-4</v>
      </c>
      <c r="MK436">
        <v>0.44482339999999998</v>
      </c>
      <c r="ML436">
        <v>0.73295120000000002</v>
      </c>
      <c r="MM436">
        <v>27.239660000000001</v>
      </c>
      <c r="MN436" s="1">
        <v>8.7316539999999999E-4</v>
      </c>
      <c r="MO436">
        <v>0.39972859999999999</v>
      </c>
      <c r="MP436">
        <v>0.73150999999999999</v>
      </c>
      <c r="MQ436">
        <v>27.536619999999999</v>
      </c>
      <c r="MR436" s="1">
        <v>8.093792E-4</v>
      </c>
      <c r="MS436">
        <v>0.36672339999999998</v>
      </c>
      <c r="MT436">
        <v>0.73008620000000002</v>
      </c>
      <c r="MU436">
        <v>27.766919999999999</v>
      </c>
      <c r="MV436" s="1">
        <v>7.5984420000000004E-4</v>
      </c>
      <c r="MW436">
        <v>0.34108769999999999</v>
      </c>
      <c r="MX436">
        <v>0.72867420000000005</v>
      </c>
      <c r="MY436">
        <v>27.96876</v>
      </c>
      <c r="MZ436" s="1">
        <v>7.1871190000000001E-4</v>
      </c>
      <c r="NA436">
        <v>0.31991269999999999</v>
      </c>
      <c r="NB436">
        <v>0.72727410000000003</v>
      </c>
      <c r="NC436">
        <v>28.453330000000001</v>
      </c>
      <c r="ND436" s="1">
        <v>6.8307549999999996E-4</v>
      </c>
      <c r="NE436">
        <v>0.30163780000000001</v>
      </c>
      <c r="NF436">
        <v>0.72584950000000004</v>
      </c>
      <c r="NG436">
        <v>28.611540000000002</v>
      </c>
      <c r="NH436" s="1">
        <v>6.5084379999999996E-4</v>
      </c>
      <c r="NI436">
        <v>0.28516720000000001</v>
      </c>
      <c r="NJ436">
        <v>0.7243752</v>
      </c>
      <c r="NK436">
        <v>28.425509999999999</v>
      </c>
      <c r="NL436" s="1">
        <v>6.2110119999999995E-4</v>
      </c>
      <c r="NM436">
        <v>0.27000639999999998</v>
      </c>
      <c r="NN436">
        <v>0.72286980000000001</v>
      </c>
      <c r="NO436">
        <v>28.062909999999999</v>
      </c>
      <c r="NP436" s="1">
        <v>5.9330950000000004E-4</v>
      </c>
      <c r="NQ436">
        <v>0.2559033</v>
      </c>
      <c r="NR436">
        <v>0.72131449999999997</v>
      </c>
      <c r="NS436">
        <v>27.54269</v>
      </c>
      <c r="NT436" s="1">
        <v>5.6727559999999999E-4</v>
      </c>
      <c r="NU436">
        <v>0.2427019</v>
      </c>
      <c r="NV436">
        <v>0.71972809999999998</v>
      </c>
      <c r="NW436">
        <v>27.15896</v>
      </c>
      <c r="NX436" s="1">
        <v>5.4272659999999998E-4</v>
      </c>
      <c r="NY436">
        <v>0.2303164</v>
      </c>
      <c r="NZ436">
        <v>0.71806990000000004</v>
      </c>
      <c r="OA436">
        <v>27.145569999999999</v>
      </c>
      <c r="OB436" s="1">
        <v>5.1931150000000001E-4</v>
      </c>
      <c r="OC436">
        <v>0.21857119999999999</v>
      </c>
      <c r="OD436">
        <v>0.71637039999999996</v>
      </c>
      <c r="OE436">
        <v>27.00732</v>
      </c>
      <c r="OF436" s="1">
        <v>4.9701179999999995E-4</v>
      </c>
      <c r="OG436">
        <v>0.2074027</v>
      </c>
      <c r="OH436">
        <v>0.71459470000000003</v>
      </c>
      <c r="OI436">
        <v>27.052900000000001</v>
      </c>
      <c r="OJ436" s="1">
        <v>4.7579179999999999E-4</v>
      </c>
      <c r="OK436">
        <v>0.1968116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0.312608</v>
      </c>
      <c r="G437">
        <v>29.066939999999999</v>
      </c>
      <c r="H437">
        <v>0</v>
      </c>
      <c r="I437">
        <v>0</v>
      </c>
      <c r="J437">
        <v>0.31322719999999998</v>
      </c>
      <c r="K437">
        <v>28.848649999999999</v>
      </c>
      <c r="L437">
        <v>0</v>
      </c>
      <c r="M437">
        <v>0</v>
      </c>
      <c r="N437">
        <v>0.31387100000000001</v>
      </c>
      <c r="O437">
        <v>29.146930000000001</v>
      </c>
      <c r="P437">
        <v>0</v>
      </c>
      <c r="Q437">
        <v>0</v>
      </c>
      <c r="R437">
        <v>0.31453360000000002</v>
      </c>
      <c r="S437">
        <v>29.053909999999998</v>
      </c>
      <c r="T437">
        <v>0</v>
      </c>
      <c r="U437">
        <v>0</v>
      </c>
      <c r="V437">
        <v>0.31522990000000001</v>
      </c>
      <c r="W437">
        <v>29.064699999999998</v>
      </c>
      <c r="X437">
        <v>0</v>
      </c>
      <c r="Y437">
        <v>0</v>
      </c>
      <c r="Z437">
        <v>0.31596469999999999</v>
      </c>
      <c r="AA437">
        <v>29.083400000000001</v>
      </c>
      <c r="AB437">
        <v>0</v>
      </c>
      <c r="AC437">
        <v>0</v>
      </c>
      <c r="AD437">
        <v>0.31674720000000001</v>
      </c>
      <c r="AE437">
        <v>28.933789999999998</v>
      </c>
      <c r="AF437">
        <v>0</v>
      </c>
      <c r="AG437">
        <v>0</v>
      </c>
      <c r="AH437">
        <v>0.31754399999999999</v>
      </c>
      <c r="AI437">
        <v>28.643380000000001</v>
      </c>
      <c r="AJ437">
        <v>0</v>
      </c>
      <c r="AK437">
        <v>0</v>
      </c>
      <c r="AL437">
        <v>0.3183126</v>
      </c>
      <c r="AM437">
        <v>28.793019999999999</v>
      </c>
      <c r="AN437">
        <v>0</v>
      </c>
      <c r="AO437">
        <v>0</v>
      </c>
      <c r="AP437">
        <v>0.31908059999999999</v>
      </c>
      <c r="AQ437">
        <v>28.357800000000001</v>
      </c>
      <c r="AR437">
        <v>0</v>
      </c>
      <c r="AS437">
        <v>0</v>
      </c>
      <c r="AT437">
        <v>0.31981890000000002</v>
      </c>
      <c r="AU437">
        <v>28.100480000000001</v>
      </c>
      <c r="AV437">
        <v>0</v>
      </c>
      <c r="AW437">
        <v>0</v>
      </c>
      <c r="AX437">
        <v>0.32050119999999999</v>
      </c>
      <c r="AY437">
        <v>28.03885</v>
      </c>
      <c r="AZ437">
        <v>0</v>
      </c>
      <c r="BA437">
        <v>0</v>
      </c>
      <c r="BB437">
        <v>0.32112610000000003</v>
      </c>
      <c r="BC437">
        <v>27.848009999999999</v>
      </c>
      <c r="BD437">
        <v>0</v>
      </c>
      <c r="BE437">
        <v>0</v>
      </c>
      <c r="BF437">
        <v>0.3216637</v>
      </c>
      <c r="BG437">
        <v>27.64274</v>
      </c>
      <c r="BH437">
        <v>0</v>
      </c>
      <c r="BI437">
        <v>0</v>
      </c>
      <c r="BJ437">
        <v>0.32217610000000002</v>
      </c>
      <c r="BK437">
        <v>27.52045</v>
      </c>
      <c r="BL437">
        <v>0</v>
      </c>
      <c r="BM437">
        <v>0</v>
      </c>
      <c r="BN437">
        <v>0.32255840000000002</v>
      </c>
      <c r="BO437">
        <v>27.66337</v>
      </c>
      <c r="BP437">
        <v>0</v>
      </c>
      <c r="BQ437">
        <v>0</v>
      </c>
      <c r="BR437">
        <v>0.32284760000000001</v>
      </c>
      <c r="BS437">
        <v>27.929200000000002</v>
      </c>
      <c r="BT437">
        <v>0</v>
      </c>
      <c r="BU437">
        <v>0</v>
      </c>
      <c r="BV437">
        <v>0.32302069999999999</v>
      </c>
      <c r="BW437">
        <v>28.090350000000001</v>
      </c>
      <c r="BX437">
        <v>0</v>
      </c>
      <c r="BY437">
        <v>0</v>
      </c>
      <c r="BZ437">
        <v>0.32307740000000001</v>
      </c>
      <c r="CA437">
        <v>28.064330000000002</v>
      </c>
      <c r="CB437">
        <v>0</v>
      </c>
      <c r="CC437">
        <v>0</v>
      </c>
      <c r="CD437">
        <v>0.32303290000000001</v>
      </c>
      <c r="CE437">
        <v>27.649229999999999</v>
      </c>
      <c r="CF437">
        <v>0</v>
      </c>
      <c r="CG437">
        <v>0</v>
      </c>
      <c r="CH437">
        <v>0.32287840000000001</v>
      </c>
      <c r="CI437">
        <v>27.300889999999999</v>
      </c>
      <c r="CJ437">
        <v>0</v>
      </c>
      <c r="CK437">
        <v>0</v>
      </c>
      <c r="CL437">
        <v>0.32262669999999999</v>
      </c>
      <c r="CM437">
        <v>27.05096</v>
      </c>
      <c r="CN437">
        <v>0</v>
      </c>
      <c r="CO437">
        <v>4.1065109999999999E-37</v>
      </c>
      <c r="CP437">
        <v>0.3222971</v>
      </c>
      <c r="CQ437">
        <v>26.713419999999999</v>
      </c>
      <c r="CR437">
        <v>4.0004870000000001E-33</v>
      </c>
      <c r="CS437">
        <v>2.3954919999999998E-30</v>
      </c>
      <c r="CT437">
        <v>0.32190960000000002</v>
      </c>
      <c r="CU437">
        <v>26.79034</v>
      </c>
      <c r="CV437">
        <v>9.3834209999999995E-27</v>
      </c>
      <c r="CW437">
        <v>6.2497400000000001E-24</v>
      </c>
      <c r="CX437">
        <v>0.32145629999999997</v>
      </c>
      <c r="CY437">
        <v>26.939979999999998</v>
      </c>
      <c r="CZ437" s="1">
        <v>3.286179E-21</v>
      </c>
      <c r="DA437" s="1">
        <v>2.0572429999999999E-18</v>
      </c>
      <c r="DB437">
        <v>0.3209535</v>
      </c>
      <c r="DC437">
        <v>26.68627</v>
      </c>
      <c r="DD437" s="1">
        <v>6.9491779999999996E-17</v>
      </c>
      <c r="DE437" s="1">
        <v>3.7512110000000001E-14</v>
      </c>
      <c r="DF437">
        <v>0.32042880000000001</v>
      </c>
      <c r="DG437">
        <v>26.52075</v>
      </c>
      <c r="DH437" s="1">
        <v>1.599467E-13</v>
      </c>
      <c r="DI437" s="1">
        <v>8.3766360000000004E-11</v>
      </c>
      <c r="DJ437">
        <v>0.31988729999999999</v>
      </c>
      <c r="DK437">
        <v>26.08691</v>
      </c>
      <c r="DL437" s="1">
        <v>8.5431220000000002E-11</v>
      </c>
      <c r="DM437" s="1">
        <v>4.4710730000000002E-8</v>
      </c>
      <c r="DN437">
        <v>0.31929950000000001</v>
      </c>
      <c r="DO437">
        <v>25.72268</v>
      </c>
      <c r="DP437" s="1">
        <v>1.5892010000000001E-8</v>
      </c>
      <c r="DQ437" s="1">
        <v>8.3878919999999995E-6</v>
      </c>
      <c r="DR437">
        <v>0.31870530000000002</v>
      </c>
      <c r="DS437">
        <v>25.433890000000002</v>
      </c>
      <c r="DT437" s="1">
        <v>1.284511E-6</v>
      </c>
      <c r="DU437" s="1">
        <v>6.8788659999999995E-4</v>
      </c>
      <c r="DV437">
        <v>0.31811070000000002</v>
      </c>
      <c r="DW437">
        <v>24.986999999999998</v>
      </c>
      <c r="DX437" s="1">
        <v>5.1579719999999998E-5</v>
      </c>
      <c r="DY437" s="1">
        <v>2.8091370000000001E-2</v>
      </c>
      <c r="DZ437">
        <v>0.31756869999999998</v>
      </c>
      <c r="EA437">
        <v>24.87978</v>
      </c>
      <c r="EB437" s="1">
        <v>1.1411629999999999E-3</v>
      </c>
      <c r="EC437" s="1">
        <v>0.63309119999999997</v>
      </c>
      <c r="ED437">
        <v>0.31697799999999998</v>
      </c>
      <c r="EE437">
        <v>24.842590000000001</v>
      </c>
      <c r="EF437" s="1">
        <v>1.5144110000000001E-2</v>
      </c>
      <c r="EG437" s="1">
        <v>8.5656300000000005</v>
      </c>
      <c r="EH437">
        <v>0.31637389999999999</v>
      </c>
      <c r="EI437">
        <v>24.860690000000002</v>
      </c>
      <c r="EJ437" s="1">
        <v>0.12818009999999999</v>
      </c>
      <c r="EK437" s="1">
        <v>73.944540000000003</v>
      </c>
      <c r="EL437">
        <v>0.31571579999999999</v>
      </c>
      <c r="EM437">
        <v>24.800979999999999</v>
      </c>
      <c r="EN437" s="1">
        <v>0.7275876</v>
      </c>
      <c r="EO437" s="1">
        <v>428.4384</v>
      </c>
      <c r="EP437">
        <v>0.31504539999999998</v>
      </c>
      <c r="EQ437">
        <v>24.387540000000001</v>
      </c>
      <c r="ER437" s="1">
        <v>2.8912879999999999</v>
      </c>
      <c r="ES437">
        <v>1738.35</v>
      </c>
      <c r="ET437">
        <v>0.3143108</v>
      </c>
      <c r="EU437">
        <v>23.92634</v>
      </c>
      <c r="EV437" s="1">
        <v>8.3664090000000009</v>
      </c>
      <c r="EW437">
        <v>5139.2259999999997</v>
      </c>
      <c r="EX437">
        <v>0.31354130000000002</v>
      </c>
      <c r="EY437">
        <v>23.658100000000001</v>
      </c>
      <c r="EZ437">
        <v>18.343489999999999</v>
      </c>
      <c r="FA437">
        <v>11507.38</v>
      </c>
      <c r="FB437">
        <v>0.31269079999999999</v>
      </c>
      <c r="FC437">
        <v>23.540839999999999</v>
      </c>
      <c r="FD437">
        <v>31.464359999999999</v>
      </c>
      <c r="FE437">
        <v>20158.53</v>
      </c>
      <c r="FF437">
        <v>0.31175839999999999</v>
      </c>
      <c r="FG437">
        <v>24.141480000000001</v>
      </c>
      <c r="FH437">
        <v>43.475709999999999</v>
      </c>
      <c r="FI437">
        <v>28444.18</v>
      </c>
      <c r="FJ437">
        <v>0.31073879999999998</v>
      </c>
      <c r="FK437">
        <v>24.20093</v>
      </c>
      <c r="FL437">
        <v>49.713439999999999</v>
      </c>
      <c r="FM437">
        <v>33216.550000000003</v>
      </c>
      <c r="FN437">
        <v>0.30966100000000002</v>
      </c>
      <c r="FO437">
        <v>24.03445</v>
      </c>
      <c r="FP437">
        <v>48.135680000000001</v>
      </c>
      <c r="FQ437">
        <v>32840.44</v>
      </c>
      <c r="FR437">
        <v>0.30848209999999998</v>
      </c>
      <c r="FS437">
        <v>23.913689999999999</v>
      </c>
      <c r="FT437">
        <v>40.256369999999997</v>
      </c>
      <c r="FU437">
        <v>28033.09</v>
      </c>
      <c r="FV437">
        <v>0.30724750000000001</v>
      </c>
      <c r="FW437">
        <v>23.768139999999999</v>
      </c>
      <c r="FX437">
        <v>29.669840000000001</v>
      </c>
      <c r="FY437">
        <v>21082.79</v>
      </c>
      <c r="FZ437">
        <v>0.3059559</v>
      </c>
      <c r="GA437">
        <v>23.541799999999999</v>
      </c>
      <c r="GB437">
        <v>19.515319999999999</v>
      </c>
      <c r="GC437">
        <v>14149.29</v>
      </c>
      <c r="GD437">
        <v>0.30456480000000002</v>
      </c>
      <c r="GE437">
        <v>23.269649999999999</v>
      </c>
      <c r="GF437">
        <v>11.614280000000001</v>
      </c>
      <c r="GG437">
        <v>8588.2180000000008</v>
      </c>
      <c r="GH437">
        <v>0.30308089999999999</v>
      </c>
      <c r="GI437">
        <v>23.12481</v>
      </c>
      <c r="GJ437">
        <v>6.3561800000000002</v>
      </c>
      <c r="GK437">
        <v>4786.9979999999996</v>
      </c>
      <c r="GL437">
        <v>0.30176199999999997</v>
      </c>
      <c r="GM437">
        <v>23.760929999999998</v>
      </c>
      <c r="GN437">
        <v>3.2549350000000001</v>
      </c>
      <c r="GO437">
        <v>2489.4090000000001</v>
      </c>
      <c r="GP437">
        <v>0.30035610000000001</v>
      </c>
      <c r="GQ437">
        <v>24.06044</v>
      </c>
      <c r="GR437">
        <v>1.5849409999999999</v>
      </c>
      <c r="GS437">
        <v>1227.68</v>
      </c>
      <c r="GT437">
        <v>0.29913499999999998</v>
      </c>
      <c r="GU437">
        <v>24.227160000000001</v>
      </c>
      <c r="GV437">
        <v>0.75163279999999999</v>
      </c>
      <c r="GW437">
        <v>586.37710000000004</v>
      </c>
      <c r="GX437">
        <v>0.29785329999999999</v>
      </c>
      <c r="GY437">
        <v>24.607469999999999</v>
      </c>
      <c r="GZ437">
        <v>0.36052780000000001</v>
      </c>
      <c r="HA437">
        <v>281.05650000000003</v>
      </c>
      <c r="HB437">
        <v>0.29646250000000002</v>
      </c>
      <c r="HC437">
        <v>24.655989999999999</v>
      </c>
      <c r="HD437">
        <v>0.1856342</v>
      </c>
      <c r="HE437">
        <v>143.05959999999999</v>
      </c>
      <c r="HF437">
        <v>0.29490690000000003</v>
      </c>
      <c r="HG437">
        <v>24.504840000000002</v>
      </c>
      <c r="HH437">
        <v>0.1100139</v>
      </c>
      <c r="HI437">
        <v>83.019890000000004</v>
      </c>
      <c r="HJ437">
        <v>0.29435030000000001</v>
      </c>
      <c r="HK437">
        <v>24.55585</v>
      </c>
      <c r="HL437">
        <v>7.7412339999999996E-2</v>
      </c>
      <c r="HM437">
        <v>57.083219999999997</v>
      </c>
      <c r="HN437">
        <v>0.29565910000000001</v>
      </c>
      <c r="HO437">
        <v>24.644390000000001</v>
      </c>
      <c r="HP437">
        <v>6.2346369999999998E-2</v>
      </c>
      <c r="HQ437">
        <v>45.219639999999998</v>
      </c>
      <c r="HR437">
        <v>0.29723579999999999</v>
      </c>
      <c r="HS437">
        <v>25.177289999999999</v>
      </c>
      <c r="HT437">
        <v>5.386987E-2</v>
      </c>
      <c r="HU437">
        <v>38.753900000000002</v>
      </c>
      <c r="HV437">
        <v>0.29885200000000001</v>
      </c>
      <c r="HW437">
        <v>25.6145</v>
      </c>
      <c r="HX437" s="1">
        <v>4.8042710000000002E-2</v>
      </c>
      <c r="HY437">
        <v>34.365369999999999</v>
      </c>
      <c r="HZ437">
        <v>0.30061579999999999</v>
      </c>
      <c r="IA437">
        <v>25.742429999999999</v>
      </c>
      <c r="IB437" s="1">
        <v>4.332751E-2</v>
      </c>
      <c r="IC437">
        <v>30.818760000000001</v>
      </c>
      <c r="ID437">
        <v>0.3023689</v>
      </c>
      <c r="IE437">
        <v>26.091570000000001</v>
      </c>
      <c r="IF437" s="1">
        <v>3.9324890000000001E-2</v>
      </c>
      <c r="IG437">
        <v>27.842890000000001</v>
      </c>
      <c r="IH437">
        <v>0.30432330000000002</v>
      </c>
      <c r="II437">
        <v>26.115790000000001</v>
      </c>
      <c r="IJ437" s="1">
        <v>3.5664330000000001E-2</v>
      </c>
      <c r="IK437">
        <v>25.14067</v>
      </c>
      <c r="IL437">
        <v>0.30641360000000001</v>
      </c>
      <c r="IM437">
        <v>26.060169999999999</v>
      </c>
      <c r="IN437" s="1">
        <v>3.2278639999999997E-2</v>
      </c>
      <c r="IO437">
        <v>22.650749999999999</v>
      </c>
      <c r="IP437">
        <v>0.30863770000000001</v>
      </c>
      <c r="IQ437">
        <v>26.057020000000001</v>
      </c>
      <c r="IR437" s="1">
        <v>2.914518E-2</v>
      </c>
      <c r="IS437">
        <v>20.357679999999998</v>
      </c>
      <c r="IT437">
        <v>0.311274</v>
      </c>
      <c r="IU437">
        <v>25.870429999999999</v>
      </c>
      <c r="IV437">
        <v>2.626239E-2</v>
      </c>
      <c r="IW437">
        <v>18.23808</v>
      </c>
      <c r="IX437">
        <v>0.3140211</v>
      </c>
      <c r="IY437">
        <v>25.83792</v>
      </c>
      <c r="IZ437" s="1">
        <v>2.3647419999999999E-2</v>
      </c>
      <c r="JA437">
        <v>16.309200000000001</v>
      </c>
      <c r="JB437">
        <v>0.31633919999999999</v>
      </c>
      <c r="JC437">
        <v>25.343679999999999</v>
      </c>
      <c r="JD437" s="1">
        <v>2.1276779999999999E-2</v>
      </c>
      <c r="JE437">
        <v>14.589370000000001</v>
      </c>
      <c r="JF437">
        <v>0.31850869999999998</v>
      </c>
      <c r="JG437">
        <v>25.025359999999999</v>
      </c>
      <c r="JH437" s="1">
        <v>1.9160340000000001E-2</v>
      </c>
      <c r="JI437">
        <v>13.06752</v>
      </c>
      <c r="JJ437">
        <v>0.3210112</v>
      </c>
      <c r="JK437">
        <v>24.755880000000001</v>
      </c>
      <c r="JL437" s="1">
        <v>1.726571E-2</v>
      </c>
      <c r="JM437">
        <v>11.70513</v>
      </c>
      <c r="JN437">
        <v>0.32376519999999998</v>
      </c>
      <c r="JO437">
        <v>24.772849999999998</v>
      </c>
      <c r="JP437" s="1">
        <v>1.556274E-2</v>
      </c>
      <c r="JQ437">
        <v>10.48245</v>
      </c>
      <c r="JR437">
        <v>0.32672669999999998</v>
      </c>
      <c r="JS437">
        <v>25.047329999999999</v>
      </c>
      <c r="JT437" s="1">
        <v>1.4038500000000001E-2</v>
      </c>
      <c r="JU437">
        <v>9.3899880000000007</v>
      </c>
      <c r="JV437">
        <v>0.3299552</v>
      </c>
      <c r="JW437">
        <v>25.199010000000001</v>
      </c>
      <c r="JX437" s="1">
        <v>1.268067E-2</v>
      </c>
      <c r="JY437">
        <v>8.4167059999999996</v>
      </c>
      <c r="JZ437">
        <v>0.33344649999999998</v>
      </c>
      <c r="KA437">
        <v>25.154029999999999</v>
      </c>
      <c r="KB437" s="1">
        <v>1.144594E-2</v>
      </c>
      <c r="KC437">
        <v>7.5361750000000001</v>
      </c>
      <c r="KD437">
        <v>0.3372735</v>
      </c>
      <c r="KE437">
        <v>25.5044</v>
      </c>
      <c r="KF437" s="1">
        <v>1.0270629999999999E-2</v>
      </c>
      <c r="KG437">
        <v>6.7104359999999996</v>
      </c>
      <c r="KH437">
        <v>0.34093380000000001</v>
      </c>
      <c r="KI437">
        <v>25.530200000000001</v>
      </c>
      <c r="KJ437" s="1">
        <v>9.2012480000000004E-3</v>
      </c>
      <c r="KK437">
        <v>5.9610250000000002</v>
      </c>
      <c r="KL437">
        <v>0.34471400000000002</v>
      </c>
      <c r="KM437">
        <v>25.553650000000001</v>
      </c>
      <c r="KN437" s="1">
        <v>8.1983899999999998E-3</v>
      </c>
      <c r="KO437">
        <v>5.26938</v>
      </c>
      <c r="KP437">
        <v>0.34876669999999999</v>
      </c>
      <c r="KQ437">
        <v>25.815950000000001</v>
      </c>
      <c r="KR437" s="1">
        <v>7.261361E-3</v>
      </c>
      <c r="KS437">
        <v>4.6280349999999997</v>
      </c>
      <c r="KT437">
        <v>0.35299560000000002</v>
      </c>
      <c r="KU437">
        <v>25.895679999999999</v>
      </c>
      <c r="KV437" s="1">
        <v>6.3688490000000002E-3</v>
      </c>
      <c r="KW437">
        <v>4.025099</v>
      </c>
      <c r="KX437">
        <v>0.35697600000000002</v>
      </c>
      <c r="KY437">
        <v>25.788709999999998</v>
      </c>
      <c r="KZ437" s="1">
        <v>5.500029E-3</v>
      </c>
      <c r="LA437">
        <v>3.4511910000000001</v>
      </c>
      <c r="LB437">
        <v>0.36082789999999998</v>
      </c>
      <c r="LC437">
        <v>25.727650000000001</v>
      </c>
      <c r="LD437" s="1">
        <v>4.6600569999999996E-3</v>
      </c>
      <c r="LE437">
        <v>2.9061279999999998</v>
      </c>
      <c r="LF437">
        <v>0.36465799999999998</v>
      </c>
      <c r="LG437">
        <v>25.75892</v>
      </c>
      <c r="LH437" s="1">
        <v>3.858771E-3</v>
      </c>
      <c r="LI437">
        <v>2.3932030000000002</v>
      </c>
      <c r="LJ437">
        <v>0.36826629999999999</v>
      </c>
      <c r="LK437">
        <v>26.411729999999999</v>
      </c>
      <c r="LL437" s="1">
        <v>3.1265379999999999E-3</v>
      </c>
      <c r="LM437">
        <v>1.928633</v>
      </c>
      <c r="LN437">
        <v>0.37230540000000001</v>
      </c>
      <c r="LO437">
        <v>26.807359999999999</v>
      </c>
      <c r="LP437" s="1">
        <v>2.5045010000000001E-3</v>
      </c>
      <c r="LQ437">
        <v>1.532643</v>
      </c>
      <c r="LR437">
        <v>0.37795430000000002</v>
      </c>
      <c r="LS437">
        <v>27.051839999999999</v>
      </c>
      <c r="LT437" s="1">
        <v>1.9975399999999999E-3</v>
      </c>
      <c r="LU437">
        <v>1.2048160000000001</v>
      </c>
      <c r="LV437">
        <v>0.38378410000000002</v>
      </c>
      <c r="LW437">
        <v>27.73902</v>
      </c>
      <c r="LX437" s="1">
        <v>1.6080490000000001E-3</v>
      </c>
      <c r="LY437">
        <v>0.95513959999999998</v>
      </c>
      <c r="LZ437">
        <v>0.38949489999999998</v>
      </c>
      <c r="MA437">
        <v>28.069859999999998</v>
      </c>
      <c r="MB437" s="1">
        <v>1.3239269999999999E-3</v>
      </c>
      <c r="MC437">
        <v>0.77380369999999998</v>
      </c>
      <c r="MD437">
        <v>0.39514179999999999</v>
      </c>
      <c r="ME437">
        <v>27.810279999999999</v>
      </c>
      <c r="MF437" s="1">
        <v>1.124838E-3</v>
      </c>
      <c r="MG437">
        <v>0.6465957</v>
      </c>
      <c r="MH437">
        <v>0.40067900000000001</v>
      </c>
      <c r="MI437">
        <v>27.49098</v>
      </c>
      <c r="MJ437" s="1">
        <v>9.8759530000000007E-4</v>
      </c>
      <c r="MK437">
        <v>0.5587183</v>
      </c>
      <c r="ML437">
        <v>0.40627190000000002</v>
      </c>
      <c r="MM437">
        <v>27.349499999999999</v>
      </c>
      <c r="MN437" s="1">
        <v>8.9234449999999995E-4</v>
      </c>
      <c r="MO437">
        <v>0.49719400000000002</v>
      </c>
      <c r="MP437">
        <v>0.41173280000000001</v>
      </c>
      <c r="MQ437">
        <v>27.687470000000001</v>
      </c>
      <c r="MR437" s="1">
        <v>8.2351859999999996E-4</v>
      </c>
      <c r="MS437">
        <v>0.45247599999999999</v>
      </c>
      <c r="MT437">
        <v>0.41711520000000002</v>
      </c>
      <c r="MU437">
        <v>27.923359999999999</v>
      </c>
      <c r="MV437" s="1">
        <v>7.7093769999999999E-4</v>
      </c>
      <c r="MW437">
        <v>0.4180449</v>
      </c>
      <c r="MX437">
        <v>0.4225004</v>
      </c>
      <c r="MY437">
        <v>28.062650000000001</v>
      </c>
      <c r="MZ437" s="1">
        <v>7.278985E-4</v>
      </c>
      <c r="NA437">
        <v>0.38987080000000002</v>
      </c>
      <c r="NB437">
        <v>0.42790739999999999</v>
      </c>
      <c r="NC437">
        <v>28.473669999999998</v>
      </c>
      <c r="ND437" s="1">
        <v>6.9109469999999997E-4</v>
      </c>
      <c r="NE437">
        <v>0.3657511</v>
      </c>
      <c r="NF437">
        <v>0.43348950000000003</v>
      </c>
      <c r="NG437">
        <v>28.611529999999998</v>
      </c>
      <c r="NH437" s="1">
        <v>6.5809359999999999E-4</v>
      </c>
      <c r="NI437">
        <v>0.3441515</v>
      </c>
      <c r="NJ437">
        <v>0.43925229999999998</v>
      </c>
      <c r="NK437">
        <v>28.45955</v>
      </c>
      <c r="NL437" s="1">
        <v>6.2775500000000002E-4</v>
      </c>
      <c r="NM437">
        <v>0.32425039999999999</v>
      </c>
      <c r="NN437">
        <v>0.4451775</v>
      </c>
      <c r="NO437">
        <v>28.138919999999999</v>
      </c>
      <c r="NP437" s="1">
        <v>5.9944269999999997E-4</v>
      </c>
      <c r="NQ437">
        <v>0.30579040000000002</v>
      </c>
      <c r="NR437">
        <v>0.45143850000000002</v>
      </c>
      <c r="NS437">
        <v>27.659610000000001</v>
      </c>
      <c r="NT437" s="1">
        <v>5.7293869999999996E-4</v>
      </c>
      <c r="NU437">
        <v>0.28852270000000002</v>
      </c>
      <c r="NV437">
        <v>0.45791860000000001</v>
      </c>
      <c r="NW437">
        <v>27.29627</v>
      </c>
      <c r="NX437">
        <v>5.480455E-4</v>
      </c>
      <c r="NY437">
        <v>0.27232129999999999</v>
      </c>
      <c r="NZ437">
        <v>0.46467999999999998</v>
      </c>
      <c r="OA437">
        <v>27.261749999999999</v>
      </c>
      <c r="OB437" s="1">
        <v>5.242876E-4</v>
      </c>
      <c r="OC437">
        <v>0.2569689</v>
      </c>
      <c r="OD437">
        <v>0.4718309</v>
      </c>
      <c r="OE437">
        <v>27.103760000000001</v>
      </c>
      <c r="OF437" s="1">
        <v>5.0171660000000002E-4</v>
      </c>
      <c r="OG437">
        <v>0.24238100000000001</v>
      </c>
      <c r="OH437">
        <v>0.47932200000000003</v>
      </c>
      <c r="OI437">
        <v>27.090199999999999</v>
      </c>
      <c r="OJ437" s="1">
        <v>4.8018410000000002E-4</v>
      </c>
      <c r="OK437">
        <v>0.22852749999999999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0.29960249999999999</v>
      </c>
      <c r="G438">
        <v>29.133590000000002</v>
      </c>
      <c r="H438">
        <v>0</v>
      </c>
      <c r="I438">
        <v>0</v>
      </c>
      <c r="J438">
        <v>0.30040929999999999</v>
      </c>
      <c r="K438">
        <v>28.92005</v>
      </c>
      <c r="L438">
        <v>0</v>
      </c>
      <c r="M438">
        <v>0</v>
      </c>
      <c r="N438">
        <v>0.30128149999999998</v>
      </c>
      <c r="O438">
        <v>29.15821</v>
      </c>
      <c r="P438">
        <v>0</v>
      </c>
      <c r="Q438">
        <v>0</v>
      </c>
      <c r="R438">
        <v>0.30222199999999999</v>
      </c>
      <c r="S438">
        <v>29.031279999999999</v>
      </c>
      <c r="T438">
        <v>0</v>
      </c>
      <c r="U438">
        <v>0</v>
      </c>
      <c r="V438">
        <v>0.30320160000000002</v>
      </c>
      <c r="W438">
        <v>29.012080000000001</v>
      </c>
      <c r="X438">
        <v>0</v>
      </c>
      <c r="Y438">
        <v>0</v>
      </c>
      <c r="Z438">
        <v>0.30426750000000002</v>
      </c>
      <c r="AA438">
        <v>29.048819999999999</v>
      </c>
      <c r="AB438">
        <v>0</v>
      </c>
      <c r="AC438">
        <v>0</v>
      </c>
      <c r="AD438">
        <v>0.3053862</v>
      </c>
      <c r="AE438">
        <v>28.94894</v>
      </c>
      <c r="AF438">
        <v>0</v>
      </c>
      <c r="AG438">
        <v>0</v>
      </c>
      <c r="AH438">
        <v>0.30657709999999999</v>
      </c>
      <c r="AI438">
        <v>28.706869999999999</v>
      </c>
      <c r="AJ438">
        <v>0</v>
      </c>
      <c r="AK438">
        <v>0</v>
      </c>
      <c r="AL438">
        <v>0.30778339999999998</v>
      </c>
      <c r="AM438">
        <v>28.89508</v>
      </c>
      <c r="AN438">
        <v>0</v>
      </c>
      <c r="AO438">
        <v>0</v>
      </c>
      <c r="AP438">
        <v>0.30899589999999999</v>
      </c>
      <c r="AQ438">
        <v>28.48631</v>
      </c>
      <c r="AR438">
        <v>0</v>
      </c>
      <c r="AS438">
        <v>0</v>
      </c>
      <c r="AT438">
        <v>0.31019600000000003</v>
      </c>
      <c r="AU438">
        <v>28.16527</v>
      </c>
      <c r="AV438">
        <v>0</v>
      </c>
      <c r="AW438">
        <v>0</v>
      </c>
      <c r="AX438">
        <v>0.31137429999999999</v>
      </c>
      <c r="AY438">
        <v>28.078890000000001</v>
      </c>
      <c r="AZ438">
        <v>0</v>
      </c>
      <c r="BA438">
        <v>0</v>
      </c>
      <c r="BB438">
        <v>0.31248860000000001</v>
      </c>
      <c r="BC438">
        <v>27.884170000000001</v>
      </c>
      <c r="BD438">
        <v>0</v>
      </c>
      <c r="BE438">
        <v>0</v>
      </c>
      <c r="BF438">
        <v>0.313502</v>
      </c>
      <c r="BG438">
        <v>27.689859999999999</v>
      </c>
      <c r="BH438">
        <v>0</v>
      </c>
      <c r="BI438">
        <v>0</v>
      </c>
      <c r="BJ438">
        <v>0.31449159999999998</v>
      </c>
      <c r="BK438">
        <v>27.603210000000001</v>
      </c>
      <c r="BL438">
        <v>0</v>
      </c>
      <c r="BM438">
        <v>0</v>
      </c>
      <c r="BN438">
        <v>0.31535999999999997</v>
      </c>
      <c r="BO438">
        <v>27.790849999999999</v>
      </c>
      <c r="BP438">
        <v>0</v>
      </c>
      <c r="BQ438">
        <v>0</v>
      </c>
      <c r="BR438">
        <v>0.3161021</v>
      </c>
      <c r="BS438">
        <v>28.094719999999999</v>
      </c>
      <c r="BT438">
        <v>0</v>
      </c>
      <c r="BU438">
        <v>0</v>
      </c>
      <c r="BV438">
        <v>0.31668400000000002</v>
      </c>
      <c r="BW438">
        <v>28.280010000000001</v>
      </c>
      <c r="BX438">
        <v>0</v>
      </c>
      <c r="BY438">
        <v>0</v>
      </c>
      <c r="BZ438">
        <v>0.31712420000000002</v>
      </c>
      <c r="CA438">
        <v>28.223099999999999</v>
      </c>
      <c r="CB438">
        <v>0</v>
      </c>
      <c r="CC438">
        <v>0</v>
      </c>
      <c r="CD438">
        <v>0.31738690000000003</v>
      </c>
      <c r="CE438">
        <v>27.75225</v>
      </c>
      <c r="CF438">
        <v>0</v>
      </c>
      <c r="CG438">
        <v>0</v>
      </c>
      <c r="CH438">
        <v>0.31748749999999998</v>
      </c>
      <c r="CI438">
        <v>27.34178</v>
      </c>
      <c r="CJ438">
        <v>0</v>
      </c>
      <c r="CK438">
        <v>0</v>
      </c>
      <c r="CL438">
        <v>0.31745370000000001</v>
      </c>
      <c r="CM438">
        <v>27.095330000000001</v>
      </c>
      <c r="CN438">
        <v>0</v>
      </c>
      <c r="CO438">
        <v>1.0194399999999999E-37</v>
      </c>
      <c r="CP438">
        <v>0.31725959999999997</v>
      </c>
      <c r="CQ438">
        <v>26.803609999999999</v>
      </c>
      <c r="CR438">
        <v>1.3219290000000001E-33</v>
      </c>
      <c r="CS438">
        <v>8.2276050000000007E-31</v>
      </c>
      <c r="CT438">
        <v>0.31692500000000001</v>
      </c>
      <c r="CU438">
        <v>26.928889999999999</v>
      </c>
      <c r="CV438">
        <v>2.138229E-27</v>
      </c>
      <c r="CW438">
        <v>1.7669869999999999E-24</v>
      </c>
      <c r="CX438">
        <v>0.31648130000000002</v>
      </c>
      <c r="CY438">
        <v>27.140650000000001</v>
      </c>
      <c r="CZ438" s="1">
        <v>1.1871559999999999E-21</v>
      </c>
      <c r="DA438" s="1">
        <v>7.510096E-19</v>
      </c>
      <c r="DB438">
        <v>0.31592209999999998</v>
      </c>
      <c r="DC438">
        <v>26.902280000000001</v>
      </c>
      <c r="DD438" s="1">
        <v>2.860814E-17</v>
      </c>
      <c r="DE438" s="1">
        <v>1.634969E-14</v>
      </c>
      <c r="DF438">
        <v>0.31526009999999999</v>
      </c>
      <c r="DG438">
        <v>26.67971</v>
      </c>
      <c r="DH438" s="1">
        <v>7.3876740000000003E-14</v>
      </c>
      <c r="DI438" s="1">
        <v>4.1852920000000002E-11</v>
      </c>
      <c r="DJ438">
        <v>0.31452799999999997</v>
      </c>
      <c r="DK438">
        <v>26.194970000000001</v>
      </c>
      <c r="DL438" s="1">
        <v>4.3139809999999999E-11</v>
      </c>
      <c r="DM438" s="1">
        <v>2.481807E-8</v>
      </c>
      <c r="DN438">
        <v>0.31369780000000003</v>
      </c>
      <c r="DO438">
        <v>25.777850000000001</v>
      </c>
      <c r="DP438" s="1">
        <v>8.6401890000000006E-9</v>
      </c>
      <c r="DQ438" s="1">
        <v>5.0816419999999997E-6</v>
      </c>
      <c r="DR438">
        <v>0.31279600000000002</v>
      </c>
      <c r="DS438">
        <v>25.490739999999999</v>
      </c>
      <c r="DT438" s="1">
        <v>7.4553720000000005E-7</v>
      </c>
      <c r="DU438" s="1">
        <v>4.505143E-4</v>
      </c>
      <c r="DV438">
        <v>0.31186599999999998</v>
      </c>
      <c r="DW438">
        <v>25.08053</v>
      </c>
      <c r="DX438" s="1">
        <v>3.180222E-5</v>
      </c>
      <c r="DY438" s="1">
        <v>1.978067E-2</v>
      </c>
      <c r="DZ438">
        <v>0.31094630000000001</v>
      </c>
      <c r="EA438">
        <v>25.016210000000001</v>
      </c>
      <c r="EB438" s="1">
        <v>7.4387849999999996E-4</v>
      </c>
      <c r="EC438" s="1">
        <v>0.47676659999999998</v>
      </c>
      <c r="ED438">
        <v>0.30997000000000002</v>
      </c>
      <c r="EE438">
        <v>25.017530000000001</v>
      </c>
      <c r="EF438" s="1">
        <v>1.0401199999999999E-2</v>
      </c>
      <c r="EG438" s="1">
        <v>6.8709559999999996</v>
      </c>
      <c r="EH438">
        <v>0.30891980000000002</v>
      </c>
      <c r="EI438">
        <v>25.041530000000002</v>
      </c>
      <c r="EJ438" s="1">
        <v>9.2549569999999998E-2</v>
      </c>
      <c r="EK438" s="1">
        <v>63.016620000000003</v>
      </c>
      <c r="EL438">
        <v>0.30782890000000002</v>
      </c>
      <c r="EM438">
        <v>24.965679999999999</v>
      </c>
      <c r="EN438" s="1">
        <v>0.55126949999999997</v>
      </c>
      <c r="EO438" s="1">
        <v>386.9984</v>
      </c>
      <c r="EP438">
        <v>0.30667489999999997</v>
      </c>
      <c r="EQ438">
        <v>24.509969999999999</v>
      </c>
      <c r="ER438" s="1">
        <v>2.2960199999999999</v>
      </c>
      <c r="ES438">
        <v>1661.4670000000001</v>
      </c>
      <c r="ET438">
        <v>0.30545919999999999</v>
      </c>
      <c r="EU438">
        <v>23.989699999999999</v>
      </c>
      <c r="EV438" s="1">
        <v>6.949065</v>
      </c>
      <c r="EW438">
        <v>5183.1030000000001</v>
      </c>
      <c r="EX438">
        <v>0.3041568</v>
      </c>
      <c r="EY438">
        <v>23.707709999999999</v>
      </c>
      <c r="EZ438">
        <v>15.90607</v>
      </c>
      <c r="FA438">
        <v>12213.49</v>
      </c>
      <c r="FB438">
        <v>0.30278529999999998</v>
      </c>
      <c r="FC438">
        <v>23.62321</v>
      </c>
      <c r="FD438">
        <v>28.4361</v>
      </c>
      <c r="FE438">
        <v>22459.84</v>
      </c>
      <c r="FF438">
        <v>0.3012881</v>
      </c>
      <c r="FG438">
        <v>24.29449</v>
      </c>
      <c r="FH438">
        <v>40.880020000000002</v>
      </c>
      <c r="FI438">
        <v>33180.589999999997</v>
      </c>
      <c r="FJ438">
        <v>0.29969079999999998</v>
      </c>
      <c r="FK438">
        <v>24.43665</v>
      </c>
      <c r="FL438">
        <v>48.54419</v>
      </c>
      <c r="FM438">
        <v>40453.410000000003</v>
      </c>
      <c r="FN438">
        <v>0.29798560000000002</v>
      </c>
      <c r="FO438">
        <v>24.244789999999998</v>
      </c>
      <c r="FP438">
        <v>48.722990000000003</v>
      </c>
      <c r="FQ438">
        <v>41633.03</v>
      </c>
      <c r="FR438">
        <v>0.29618830000000002</v>
      </c>
      <c r="FS438">
        <v>24.037099999999999</v>
      </c>
      <c r="FT438">
        <v>42.167769999999997</v>
      </c>
      <c r="FU438">
        <v>36919.839999999997</v>
      </c>
      <c r="FV438">
        <v>0.2943113</v>
      </c>
      <c r="FW438">
        <v>23.827739999999999</v>
      </c>
      <c r="FX438">
        <v>32.104930000000003</v>
      </c>
      <c r="FY438">
        <v>28758.68</v>
      </c>
      <c r="FZ438">
        <v>0.29233579999999998</v>
      </c>
      <c r="GA438">
        <v>23.57611</v>
      </c>
      <c r="GB438">
        <v>21.78389</v>
      </c>
      <c r="GC438">
        <v>19944.740000000002</v>
      </c>
      <c r="GD438">
        <v>0.2902921</v>
      </c>
      <c r="GE438">
        <v>23.328420000000001</v>
      </c>
      <c r="GF438">
        <v>13.347250000000001</v>
      </c>
      <c r="GG438">
        <v>12474.21</v>
      </c>
      <c r="GH438">
        <v>0.2881725</v>
      </c>
      <c r="GI438">
        <v>23.215630000000001</v>
      </c>
      <c r="GJ438">
        <v>7.4947780000000002</v>
      </c>
      <c r="GK438">
        <v>7134.7</v>
      </c>
      <c r="GL438">
        <v>0.28619470000000002</v>
      </c>
      <c r="GM438">
        <v>23.91187</v>
      </c>
      <c r="GN438">
        <v>3.920493</v>
      </c>
      <c r="GO438">
        <v>3788.0859999999998</v>
      </c>
      <c r="GP438">
        <v>0.2842306</v>
      </c>
      <c r="GQ438">
        <v>24.27646</v>
      </c>
      <c r="GR438">
        <v>1.9384509999999999</v>
      </c>
      <c r="GS438">
        <v>1894.989</v>
      </c>
      <c r="GT438">
        <v>0.28208270000000002</v>
      </c>
      <c r="GU438">
        <v>24.41338</v>
      </c>
      <c r="GV438">
        <v>0.92495499999999997</v>
      </c>
      <c r="GW438">
        <v>910.87040000000002</v>
      </c>
      <c r="GX438">
        <v>0.27981139999999999</v>
      </c>
      <c r="GY438">
        <v>24.720580000000002</v>
      </c>
      <c r="GZ438">
        <v>0.43970150000000002</v>
      </c>
      <c r="HA438">
        <v>433.25310000000002</v>
      </c>
      <c r="HB438">
        <v>0.27748319999999999</v>
      </c>
      <c r="HC438">
        <v>24.720749999999999</v>
      </c>
      <c r="HD438">
        <v>0.21955910000000001</v>
      </c>
      <c r="HE438">
        <v>214.45240000000001</v>
      </c>
      <c r="HF438">
        <v>0.27504859999999998</v>
      </c>
      <c r="HG438">
        <v>24.501200000000001</v>
      </c>
      <c r="HH438">
        <v>0.12379229999999999</v>
      </c>
      <c r="HI438">
        <v>118.7933</v>
      </c>
      <c r="HJ438">
        <v>0.27366550000000001</v>
      </c>
      <c r="HK438">
        <v>24.531199999999998</v>
      </c>
      <c r="HL438">
        <v>8.3002240000000005E-2</v>
      </c>
      <c r="HM438">
        <v>78.032390000000007</v>
      </c>
      <c r="HN438">
        <v>0.2732636</v>
      </c>
      <c r="HO438">
        <v>24.660540000000001</v>
      </c>
      <c r="HP438">
        <v>6.4964469999999996E-2</v>
      </c>
      <c r="HQ438">
        <v>60.387120000000003</v>
      </c>
      <c r="HR438">
        <v>0.27338170000000001</v>
      </c>
      <c r="HS438">
        <v>25.318069999999999</v>
      </c>
      <c r="HT438">
        <v>5.5502709999999997E-2</v>
      </c>
      <c r="HU438">
        <v>51.447429999999997</v>
      </c>
      <c r="HV438">
        <v>0.27483590000000002</v>
      </c>
      <c r="HW438">
        <v>25.901540000000001</v>
      </c>
      <c r="HX438" s="1">
        <v>4.9389250000000003E-2</v>
      </c>
      <c r="HY438">
        <v>45.268799999999999</v>
      </c>
      <c r="HZ438">
        <v>0.27648450000000002</v>
      </c>
      <c r="IA438">
        <v>26.022860000000001</v>
      </c>
      <c r="IB438" s="1">
        <v>4.4464950000000003E-2</v>
      </c>
      <c r="IC438">
        <v>40.278390000000002</v>
      </c>
      <c r="ID438">
        <v>0.27817989999999998</v>
      </c>
      <c r="IE438">
        <v>26.290209999999998</v>
      </c>
      <c r="IF438" s="1">
        <v>4.035035E-2</v>
      </c>
      <c r="IG438">
        <v>36.117660000000001</v>
      </c>
      <c r="IH438">
        <v>0.28003420000000001</v>
      </c>
      <c r="II438">
        <v>26.237909999999999</v>
      </c>
      <c r="IJ438" s="1">
        <v>3.6620760000000002E-2</v>
      </c>
      <c r="IK438">
        <v>32.377800000000001</v>
      </c>
      <c r="IL438">
        <v>0.28203450000000002</v>
      </c>
      <c r="IM438">
        <v>26.121459999999999</v>
      </c>
      <c r="IN438" s="1">
        <v>3.3168320000000001E-2</v>
      </c>
      <c r="IO438">
        <v>28.94256</v>
      </c>
      <c r="IP438">
        <v>0.28414889999999998</v>
      </c>
      <c r="IQ438">
        <v>26.130990000000001</v>
      </c>
      <c r="IR438" s="1">
        <v>2.997064E-2</v>
      </c>
      <c r="IS438">
        <v>25.7942</v>
      </c>
      <c r="IT438">
        <v>0.2865935</v>
      </c>
      <c r="IU438">
        <v>26.02899</v>
      </c>
      <c r="IV438">
        <v>2.7028400000000001E-2</v>
      </c>
      <c r="IW438">
        <v>22.912479999999999</v>
      </c>
      <c r="IX438">
        <v>0.28905890000000001</v>
      </c>
      <c r="IY438">
        <v>26.072089999999999</v>
      </c>
      <c r="IZ438" s="1">
        <v>2.4329190000000001E-2</v>
      </c>
      <c r="JA438">
        <v>20.32546</v>
      </c>
      <c r="JB438">
        <v>0.29123759999999999</v>
      </c>
      <c r="JC438">
        <v>25.614350000000002</v>
      </c>
      <c r="JD438" s="1">
        <v>2.1882749999999999E-2</v>
      </c>
      <c r="JE438">
        <v>18.046029999999998</v>
      </c>
      <c r="JF438">
        <v>0.29327370000000003</v>
      </c>
      <c r="JG438">
        <v>25.25309</v>
      </c>
      <c r="JH438" s="1">
        <v>1.9698920000000002E-2</v>
      </c>
      <c r="JI438">
        <v>16.04731</v>
      </c>
      <c r="JJ438">
        <v>0.29569000000000001</v>
      </c>
      <c r="JK438">
        <v>24.914739999999998</v>
      </c>
      <c r="JL438" s="1">
        <v>1.7754909999999999E-2</v>
      </c>
      <c r="JM438">
        <v>14.26464</v>
      </c>
      <c r="JN438">
        <v>0.29825430000000003</v>
      </c>
      <c r="JO438">
        <v>24.874189999999999</v>
      </c>
      <c r="JP438" s="1">
        <v>1.6001669999999999E-2</v>
      </c>
      <c r="JQ438">
        <v>12.666539999999999</v>
      </c>
      <c r="JR438">
        <v>0.30106909999999998</v>
      </c>
      <c r="JS438">
        <v>25.144310000000001</v>
      </c>
      <c r="JT438" s="1">
        <v>1.4433949999999999E-2</v>
      </c>
      <c r="JU438">
        <v>11.24166</v>
      </c>
      <c r="JV438">
        <v>0.30414350000000001</v>
      </c>
      <c r="JW438">
        <v>25.332719999999998</v>
      </c>
      <c r="JX438" s="1">
        <v>1.3035939999999999E-2</v>
      </c>
      <c r="JY438">
        <v>9.9728049999999993</v>
      </c>
      <c r="JZ438">
        <v>0.30747809999999998</v>
      </c>
      <c r="KA438">
        <v>25.316199999999998</v>
      </c>
      <c r="KB438" s="1">
        <v>1.177053E-2</v>
      </c>
      <c r="KC438">
        <v>8.8342179999999999</v>
      </c>
      <c r="KD438">
        <v>0.31103520000000001</v>
      </c>
      <c r="KE438">
        <v>25.705929999999999</v>
      </c>
      <c r="KF438" s="1">
        <v>1.0581210000000001E-2</v>
      </c>
      <c r="KG438">
        <v>7.7880880000000001</v>
      </c>
      <c r="KH438">
        <v>0.31452609999999998</v>
      </c>
      <c r="KI438">
        <v>25.716940000000001</v>
      </c>
      <c r="KJ438" s="1">
        <v>9.4784919999999998E-3</v>
      </c>
      <c r="KK438">
        <v>6.8383120000000002</v>
      </c>
      <c r="KL438">
        <v>0.31811620000000002</v>
      </c>
      <c r="KM438">
        <v>25.714649999999999</v>
      </c>
      <c r="KN438" s="1">
        <v>8.4544119999999997E-3</v>
      </c>
      <c r="KO438">
        <v>5.9756280000000004</v>
      </c>
      <c r="KP438">
        <v>0.32198769999999999</v>
      </c>
      <c r="KQ438">
        <v>25.922999999999998</v>
      </c>
      <c r="KR438" s="1">
        <v>7.4986200000000001E-3</v>
      </c>
      <c r="KS438">
        <v>5.1846439999999996</v>
      </c>
      <c r="KT438">
        <v>0.32597870000000001</v>
      </c>
      <c r="KU438">
        <v>25.98948</v>
      </c>
      <c r="KV438" s="1">
        <v>6.589597E-3</v>
      </c>
      <c r="KW438">
        <v>4.4561390000000003</v>
      </c>
      <c r="KX438">
        <v>0.32979259999999999</v>
      </c>
      <c r="KY438">
        <v>25.87527</v>
      </c>
      <c r="KZ438" s="1">
        <v>5.7082130000000002E-3</v>
      </c>
      <c r="LA438">
        <v>3.7783069999999999</v>
      </c>
      <c r="LB438">
        <v>0.3334722</v>
      </c>
      <c r="LC438">
        <v>25.812709999999999</v>
      </c>
      <c r="LD438" s="1">
        <v>4.8553670000000002E-3</v>
      </c>
      <c r="LE438">
        <v>3.1475819999999999</v>
      </c>
      <c r="LF438">
        <v>0.33701629999999999</v>
      </c>
      <c r="LG438">
        <v>25.856290000000001</v>
      </c>
      <c r="LH438" s="1">
        <v>4.0387799999999996E-3</v>
      </c>
      <c r="LI438">
        <v>2.5654180000000002</v>
      </c>
      <c r="LJ438">
        <v>0.34049360000000001</v>
      </c>
      <c r="LK438">
        <v>26.524750000000001</v>
      </c>
      <c r="LL438" s="1">
        <v>3.284492E-3</v>
      </c>
      <c r="LM438">
        <v>2.043793</v>
      </c>
      <c r="LN438">
        <v>0.34436309999999998</v>
      </c>
      <c r="LO438">
        <v>26.938320000000001</v>
      </c>
      <c r="LP438" s="1">
        <v>2.6354880000000001E-3</v>
      </c>
      <c r="LQ438">
        <v>1.6044890000000001</v>
      </c>
      <c r="LR438">
        <v>0.35024630000000001</v>
      </c>
      <c r="LS438">
        <v>27.067160000000001</v>
      </c>
      <c r="LT438" s="1">
        <v>2.0974679999999999E-3</v>
      </c>
      <c r="LU438">
        <v>1.2673989999999999</v>
      </c>
      <c r="LV438">
        <v>0.35621330000000001</v>
      </c>
      <c r="LW438">
        <v>27.714379999999998</v>
      </c>
      <c r="LX438" s="1">
        <v>1.683043E-3</v>
      </c>
      <c r="LY438">
        <v>1.0121929999999999</v>
      </c>
      <c r="LZ438">
        <v>0.3620854</v>
      </c>
      <c r="MA438">
        <v>28.064910000000001</v>
      </c>
      <c r="MB438" s="1">
        <v>1.3777850000000001E-3</v>
      </c>
      <c r="MC438">
        <v>0.82439039999999997</v>
      </c>
      <c r="MD438">
        <v>0.36794009999999999</v>
      </c>
      <c r="ME438">
        <v>27.826560000000001</v>
      </c>
      <c r="MF438" s="1">
        <v>1.1623549999999999E-3</v>
      </c>
      <c r="MG438">
        <v>0.69155599999999995</v>
      </c>
      <c r="MH438">
        <v>0.37367729999999999</v>
      </c>
      <c r="MI438">
        <v>27.508479999999999</v>
      </c>
      <c r="MJ438" s="1">
        <v>1.013477E-3</v>
      </c>
      <c r="MK438">
        <v>0.59977320000000001</v>
      </c>
      <c r="ML438">
        <v>0.37955220000000001</v>
      </c>
      <c r="MM438">
        <v>27.38382</v>
      </c>
      <c r="MN438" s="1">
        <v>9.1066300000000003E-4</v>
      </c>
      <c r="MO438">
        <v>0.53624890000000003</v>
      </c>
      <c r="MP438">
        <v>0.38529770000000002</v>
      </c>
      <c r="MQ438">
        <v>27.742460000000001</v>
      </c>
      <c r="MR438" s="1">
        <v>8.3705699999999999E-4</v>
      </c>
      <c r="MS438">
        <v>0.49082789999999998</v>
      </c>
      <c r="MT438">
        <v>0.39106089999999999</v>
      </c>
      <c r="MU438">
        <v>27.996849999999998</v>
      </c>
      <c r="MV438" s="1">
        <v>7.8157159999999999E-4</v>
      </c>
      <c r="MW438">
        <v>0.45660129999999999</v>
      </c>
      <c r="MX438">
        <v>0.39681040000000001</v>
      </c>
      <c r="MY438">
        <v>28.100989999999999</v>
      </c>
      <c r="MZ438" s="1">
        <v>7.3673059999999999E-4</v>
      </c>
      <c r="NA438">
        <v>0.42908619999999997</v>
      </c>
      <c r="NB438">
        <v>0.40264640000000002</v>
      </c>
      <c r="NC438">
        <v>28.45729</v>
      </c>
      <c r="ND438" s="1">
        <v>6.9884159999999995E-4</v>
      </c>
      <c r="NE438">
        <v>0.4058542</v>
      </c>
      <c r="NF438">
        <v>0.4086301</v>
      </c>
      <c r="NG438">
        <v>28.590260000000001</v>
      </c>
      <c r="NH438" s="1">
        <v>6.6510319999999996E-4</v>
      </c>
      <c r="NI438">
        <v>0.38522830000000002</v>
      </c>
      <c r="NJ438">
        <v>0.41505330000000001</v>
      </c>
      <c r="NK438">
        <v>28.459389999999999</v>
      </c>
      <c r="NL438" s="1">
        <v>6.3425440000000003E-4</v>
      </c>
      <c r="NM438">
        <v>0.36633830000000001</v>
      </c>
      <c r="NN438">
        <v>0.42161890000000002</v>
      </c>
      <c r="NO438">
        <v>28.182020000000001</v>
      </c>
      <c r="NP438" s="1">
        <v>6.0547719999999995E-4</v>
      </c>
      <c r="NQ438">
        <v>0.3488058</v>
      </c>
      <c r="NR438">
        <v>0.4285738</v>
      </c>
      <c r="NS438">
        <v>27.740220000000001</v>
      </c>
      <c r="NT438" s="1">
        <v>5.7858949999999997E-4</v>
      </c>
      <c r="NU438">
        <v>0.33244820000000003</v>
      </c>
      <c r="NV438">
        <v>0.43597669999999999</v>
      </c>
      <c r="NW438">
        <v>27.376249999999999</v>
      </c>
      <c r="NX438" s="1">
        <v>5.534003E-4</v>
      </c>
      <c r="NY438">
        <v>0.31709559999999998</v>
      </c>
      <c r="NZ438">
        <v>0.44371840000000001</v>
      </c>
      <c r="OA438">
        <v>27.334910000000001</v>
      </c>
      <c r="OB438" s="1">
        <v>5.2933190000000005E-4</v>
      </c>
      <c r="OC438">
        <v>0.30252469999999998</v>
      </c>
      <c r="OD438">
        <v>0.45203670000000001</v>
      </c>
      <c r="OE438">
        <v>27.154409999999999</v>
      </c>
      <c r="OF438" s="1">
        <v>5.0652170000000003E-4</v>
      </c>
      <c r="OG438">
        <v>0.28867809999999999</v>
      </c>
      <c r="OH438">
        <v>0.46088230000000002</v>
      </c>
      <c r="OI438">
        <v>27.10575</v>
      </c>
      <c r="OJ438" s="1">
        <v>4.8473839999999999E-4</v>
      </c>
      <c r="OK438">
        <v>0.27548869999999998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0.1880549</v>
      </c>
      <c r="G439">
        <v>29.156359999999999</v>
      </c>
      <c r="H439">
        <v>0</v>
      </c>
      <c r="I439">
        <v>0</v>
      </c>
      <c r="J439">
        <v>0.18865899999999999</v>
      </c>
      <c r="K439">
        <v>28.947700000000001</v>
      </c>
      <c r="L439">
        <v>0</v>
      </c>
      <c r="M439">
        <v>0</v>
      </c>
      <c r="N439">
        <v>0.18930910000000001</v>
      </c>
      <c r="O439">
        <v>29.161010000000001</v>
      </c>
      <c r="P439">
        <v>0</v>
      </c>
      <c r="Q439">
        <v>0</v>
      </c>
      <c r="R439">
        <v>0.190026</v>
      </c>
      <c r="S439">
        <v>29.019739999999999</v>
      </c>
      <c r="T439">
        <v>0</v>
      </c>
      <c r="U439">
        <v>0</v>
      </c>
      <c r="V439">
        <v>0.19078680000000001</v>
      </c>
      <c r="W439">
        <v>28.986789999999999</v>
      </c>
      <c r="X439">
        <v>0</v>
      </c>
      <c r="Y439">
        <v>0</v>
      </c>
      <c r="Z439">
        <v>0.19160189999999999</v>
      </c>
      <c r="AA439">
        <v>29.028210000000001</v>
      </c>
      <c r="AB439">
        <v>0</v>
      </c>
      <c r="AC439">
        <v>0</v>
      </c>
      <c r="AD439">
        <v>0.19247690000000001</v>
      </c>
      <c r="AE439">
        <v>28.94745</v>
      </c>
      <c r="AF439">
        <v>0</v>
      </c>
      <c r="AG439">
        <v>0</v>
      </c>
      <c r="AH439">
        <v>0.19340769999999999</v>
      </c>
      <c r="AI439">
        <v>28.727229999999999</v>
      </c>
      <c r="AJ439">
        <v>0</v>
      </c>
      <c r="AK439">
        <v>0</v>
      </c>
      <c r="AL439">
        <v>0.19436100000000001</v>
      </c>
      <c r="AM439">
        <v>28.931799999999999</v>
      </c>
      <c r="AN439">
        <v>0</v>
      </c>
      <c r="AO439">
        <v>0</v>
      </c>
      <c r="AP439">
        <v>0.19533629999999999</v>
      </c>
      <c r="AQ439">
        <v>28.5365</v>
      </c>
      <c r="AR439">
        <v>0</v>
      </c>
      <c r="AS439">
        <v>0</v>
      </c>
      <c r="AT439">
        <v>0.196321</v>
      </c>
      <c r="AU439">
        <v>28.192830000000001</v>
      </c>
      <c r="AV439">
        <v>0</v>
      </c>
      <c r="AW439">
        <v>0</v>
      </c>
      <c r="AX439">
        <v>0.19729940000000001</v>
      </c>
      <c r="AY439">
        <v>28.091259999999998</v>
      </c>
      <c r="AZ439">
        <v>0</v>
      </c>
      <c r="BA439">
        <v>0</v>
      </c>
      <c r="BB439">
        <v>0.19823959999999999</v>
      </c>
      <c r="BC439">
        <v>27.894780000000001</v>
      </c>
      <c r="BD439">
        <v>0</v>
      </c>
      <c r="BE439">
        <v>0</v>
      </c>
      <c r="BF439">
        <v>0.19912170000000001</v>
      </c>
      <c r="BG439">
        <v>27.704979999999999</v>
      </c>
      <c r="BH439">
        <v>0</v>
      </c>
      <c r="BI439">
        <v>0</v>
      </c>
      <c r="BJ439">
        <v>0.19997019999999999</v>
      </c>
      <c r="BK439">
        <v>27.63524</v>
      </c>
      <c r="BL439">
        <v>0</v>
      </c>
      <c r="BM439">
        <v>0</v>
      </c>
      <c r="BN439">
        <v>0.20075470000000001</v>
      </c>
      <c r="BO439">
        <v>27.844629999999999</v>
      </c>
      <c r="BP439">
        <v>0</v>
      </c>
      <c r="BQ439">
        <v>0</v>
      </c>
      <c r="BR439">
        <v>0.2014386</v>
      </c>
      <c r="BS439">
        <v>28.170839999999998</v>
      </c>
      <c r="BT439">
        <v>0</v>
      </c>
      <c r="BU439">
        <v>0</v>
      </c>
      <c r="BV439">
        <v>0.20201430000000001</v>
      </c>
      <c r="BW439">
        <v>28.369810000000001</v>
      </c>
      <c r="BX439">
        <v>0</v>
      </c>
      <c r="BY439">
        <v>0</v>
      </c>
      <c r="BZ439">
        <v>0.20248179999999999</v>
      </c>
      <c r="CA439">
        <v>28.302029999999998</v>
      </c>
      <c r="CB439">
        <v>0</v>
      </c>
      <c r="CC439">
        <v>0</v>
      </c>
      <c r="CD439">
        <v>0.2028199</v>
      </c>
      <c r="CE439">
        <v>27.802520000000001</v>
      </c>
      <c r="CF439">
        <v>0</v>
      </c>
      <c r="CG439">
        <v>0</v>
      </c>
      <c r="CH439">
        <v>0.20302139999999999</v>
      </c>
      <c r="CI439">
        <v>27.3626</v>
      </c>
      <c r="CJ439">
        <v>0</v>
      </c>
      <c r="CK439">
        <v>0</v>
      </c>
      <c r="CL439">
        <v>0.20309089999999999</v>
      </c>
      <c r="CM439">
        <v>27.114750000000001</v>
      </c>
      <c r="CN439">
        <v>0</v>
      </c>
      <c r="CO439">
        <v>2.8707840000000001E-38</v>
      </c>
      <c r="CP439">
        <v>0.20303860000000001</v>
      </c>
      <c r="CQ439">
        <v>26.846699999999998</v>
      </c>
      <c r="CR439">
        <v>4.0440439999999999E-34</v>
      </c>
      <c r="CS439">
        <v>3.0941809999999998E-31</v>
      </c>
      <c r="CT439">
        <v>0.20286979999999999</v>
      </c>
      <c r="CU439">
        <v>26.999199999999998</v>
      </c>
      <c r="CV439">
        <v>7.5392950000000003E-28</v>
      </c>
      <c r="CW439">
        <v>5.7866479999999999E-25</v>
      </c>
      <c r="CX439">
        <v>0.202597</v>
      </c>
      <c r="CY439">
        <v>27.241810000000001</v>
      </c>
      <c r="CZ439" s="1">
        <v>3.9383710000000001E-22</v>
      </c>
      <c r="DA439" s="1">
        <v>3.0162290000000001E-19</v>
      </c>
      <c r="DB439">
        <v>0.2022178</v>
      </c>
      <c r="DC439">
        <v>27.015419999999999</v>
      </c>
      <c r="DD439" s="1">
        <v>9.7986230000000007E-18</v>
      </c>
      <c r="DE439" s="1">
        <v>7.4559180000000002E-15</v>
      </c>
      <c r="DF439">
        <v>0.201739</v>
      </c>
      <c r="DG439">
        <v>26.76763</v>
      </c>
      <c r="DH439" s="1">
        <v>2.9404400000000003E-14</v>
      </c>
      <c r="DI439" s="1">
        <v>2.1437099999999999E-11</v>
      </c>
      <c r="DJ439">
        <v>0.2011752</v>
      </c>
      <c r="DK439">
        <v>26.253769999999999</v>
      </c>
      <c r="DL439" s="1">
        <v>1.9267549999999999E-11</v>
      </c>
      <c r="DM439" s="1">
        <v>1.383237E-8</v>
      </c>
      <c r="DN439">
        <v>0.200539</v>
      </c>
      <c r="DO439">
        <v>25.812889999999999</v>
      </c>
      <c r="DP439" s="1">
        <v>4.2421309999999996E-9</v>
      </c>
      <c r="DQ439" s="1">
        <v>3.0264860000000002E-6</v>
      </c>
      <c r="DR439">
        <v>0.19982510000000001</v>
      </c>
      <c r="DS439">
        <v>25.52176</v>
      </c>
      <c r="DT439" s="1">
        <v>3.9769400000000001E-7</v>
      </c>
      <c r="DU439" s="1">
        <v>2.8371020000000002E-4</v>
      </c>
      <c r="DV439">
        <v>0.19907259999999999</v>
      </c>
      <c r="DW439">
        <v>25.128920000000001</v>
      </c>
      <c r="DX439" s="1">
        <v>1.830488E-5</v>
      </c>
      <c r="DY439" s="1">
        <v>1.3084119999999999E-2</v>
      </c>
      <c r="DZ439">
        <v>0.19830100000000001</v>
      </c>
      <c r="EA439">
        <v>25.085090000000001</v>
      </c>
      <c r="EB439" s="1">
        <v>4.5888549999999998E-4</v>
      </c>
      <c r="EC439" s="1">
        <v>0.32922970000000001</v>
      </c>
      <c r="ED439">
        <v>0.19749539999999999</v>
      </c>
      <c r="EE439">
        <v>25.108059999999998</v>
      </c>
      <c r="EF439" s="1">
        <v>6.8406309999999998E-3</v>
      </c>
      <c r="EG439" s="1">
        <v>4.9290979999999998</v>
      </c>
      <c r="EH439">
        <v>0.1966311</v>
      </c>
      <c r="EI439">
        <v>25.137080000000001</v>
      </c>
      <c r="EJ439" s="1">
        <v>6.4651529999999999E-2</v>
      </c>
      <c r="EK439" s="1">
        <v>46.789430000000003</v>
      </c>
      <c r="EL439">
        <v>0.19571469999999999</v>
      </c>
      <c r="EM439">
        <v>25.050660000000001</v>
      </c>
      <c r="EN439" s="1">
        <v>0.40763319999999997</v>
      </c>
      <c r="EO439" s="1">
        <v>296.40699999999998</v>
      </c>
      <c r="EP439">
        <v>0.19475870000000001</v>
      </c>
      <c r="EQ439">
        <v>24.575310000000002</v>
      </c>
      <c r="ER439" s="1">
        <v>1.7923119999999999</v>
      </c>
      <c r="ES439">
        <v>1308.98</v>
      </c>
      <c r="ET439">
        <v>0.19375410000000001</v>
      </c>
      <c r="EU439">
        <v>24.028449999999999</v>
      </c>
      <c r="EV439" s="1">
        <v>5.7062809999999997</v>
      </c>
      <c r="EW439">
        <v>4187.0510000000004</v>
      </c>
      <c r="EX439">
        <v>0.19269020000000001</v>
      </c>
      <c r="EY439">
        <v>23.736999999999998</v>
      </c>
      <c r="EZ439" s="1">
        <v>13.691649999999999</v>
      </c>
      <c r="FA439">
        <v>10085.76</v>
      </c>
      <c r="FB439">
        <v>0.1915695</v>
      </c>
      <c r="FC439">
        <v>23.66694</v>
      </c>
      <c r="FD439">
        <v>25.577020000000001</v>
      </c>
      <c r="FE439">
        <v>18908.740000000002</v>
      </c>
      <c r="FF439">
        <v>0.1903541</v>
      </c>
      <c r="FG439">
        <v>24.366430000000001</v>
      </c>
      <c r="FH439">
        <v>38.296619999999997</v>
      </c>
      <c r="FI439">
        <v>28402</v>
      </c>
      <c r="FJ439">
        <v>0.18906919999999999</v>
      </c>
      <c r="FK439">
        <v>24.544239999999999</v>
      </c>
      <c r="FL439">
        <v>47.208329999999997</v>
      </c>
      <c r="FM439">
        <v>35112.74</v>
      </c>
      <c r="FN439">
        <v>0.1877192</v>
      </c>
      <c r="FO439">
        <v>24.34385</v>
      </c>
      <c r="FP439">
        <v>48.922510000000003</v>
      </c>
      <c r="FQ439">
        <v>36481.120000000003</v>
      </c>
      <c r="FR439">
        <v>0.18628140000000001</v>
      </c>
      <c r="FS439">
        <v>24.099869999999999</v>
      </c>
      <c r="FT439">
        <v>43.79457</v>
      </c>
      <c r="FU439">
        <v>32711.67</v>
      </c>
      <c r="FV439">
        <v>0.184807</v>
      </c>
      <c r="FW439">
        <v>23.862459999999999</v>
      </c>
      <c r="FX439">
        <v>34.304859999999998</v>
      </c>
      <c r="FY439">
        <v>25655.97</v>
      </c>
      <c r="FZ439">
        <v>0.18326419999999999</v>
      </c>
      <c r="GA439">
        <v>23.598680000000002</v>
      </c>
      <c r="GB439">
        <v>23.885919999999999</v>
      </c>
      <c r="GC439">
        <v>17879.47</v>
      </c>
      <c r="GD439">
        <v>0.18167649999999999</v>
      </c>
      <c r="GE439">
        <v>23.358650000000001</v>
      </c>
      <c r="GF439">
        <v>14.975149999999999</v>
      </c>
      <c r="GG439">
        <v>11214.41</v>
      </c>
      <c r="GH439">
        <v>0.1800419</v>
      </c>
      <c r="GI439">
        <v>23.255220000000001</v>
      </c>
      <c r="GJ439">
        <v>8.5703890000000005</v>
      </c>
      <c r="GK439">
        <v>6416.1509999999998</v>
      </c>
      <c r="GL439">
        <v>0.17849719999999999</v>
      </c>
      <c r="GM439">
        <v>23.968869999999999</v>
      </c>
      <c r="GN439">
        <v>4.5481720000000001</v>
      </c>
      <c r="GO439">
        <v>3399.0070000000001</v>
      </c>
      <c r="GP439">
        <v>0.1770082</v>
      </c>
      <c r="GQ439">
        <v>24.357800000000001</v>
      </c>
      <c r="GR439">
        <v>2.26932</v>
      </c>
      <c r="GS439">
        <v>1692.0640000000001</v>
      </c>
      <c r="GT439">
        <v>0.1754067</v>
      </c>
      <c r="GU439">
        <v>24.48368</v>
      </c>
      <c r="GV439">
        <v>1.084541</v>
      </c>
      <c r="GW439">
        <v>806.26210000000003</v>
      </c>
      <c r="GX439">
        <v>0.17374290000000001</v>
      </c>
      <c r="GY439">
        <v>24.762869999999999</v>
      </c>
      <c r="GZ439">
        <v>0.51061409999999996</v>
      </c>
      <c r="HA439">
        <v>378.09120000000001</v>
      </c>
      <c r="HB439">
        <v>0.17205119999999999</v>
      </c>
      <c r="HC439">
        <v>24.749680000000001</v>
      </c>
      <c r="HD439">
        <v>0.24860959999999999</v>
      </c>
      <c r="HE439">
        <v>183.27350000000001</v>
      </c>
      <c r="HF439">
        <v>0.17029150000000001</v>
      </c>
      <c r="HG439">
        <v>24.504660000000001</v>
      </c>
      <c r="HH439">
        <v>0.13472799999999999</v>
      </c>
      <c r="HI439">
        <v>98.881339999999994</v>
      </c>
      <c r="HJ439">
        <v>0.16931650000000001</v>
      </c>
      <c r="HK439">
        <v>24.525960000000001</v>
      </c>
      <c r="HL439">
        <v>8.6713520000000002E-2</v>
      </c>
      <c r="HM439">
        <v>63.610259999999997</v>
      </c>
      <c r="HN439">
        <v>0.16871620000000001</v>
      </c>
      <c r="HO439">
        <v>24.66057</v>
      </c>
      <c r="HP439">
        <v>6.6586629999999994E-2</v>
      </c>
      <c r="HQ439">
        <v>48.991579999999999</v>
      </c>
      <c r="HR439">
        <v>0.16826530000000001</v>
      </c>
      <c r="HS439">
        <v>25.35162</v>
      </c>
      <c r="HT439">
        <v>5.6595470000000002E-2</v>
      </c>
      <c r="HU439">
        <v>41.771369999999997</v>
      </c>
      <c r="HV439">
        <v>0.17101269999999999</v>
      </c>
      <c r="HW439">
        <v>25.990300000000001</v>
      </c>
      <c r="HX439" s="1">
        <v>5.0425280000000003E-2</v>
      </c>
      <c r="HY439">
        <v>36.798870000000001</v>
      </c>
      <c r="HZ439">
        <v>0.173988</v>
      </c>
      <c r="IA439">
        <v>26.114090000000001</v>
      </c>
      <c r="IB439" s="1">
        <v>4.5388709999999999E-2</v>
      </c>
      <c r="IC439">
        <v>32.741199999999999</v>
      </c>
      <c r="ID439">
        <v>0.17719699999999999</v>
      </c>
      <c r="IE439">
        <v>26.355340000000002</v>
      </c>
      <c r="IF439" s="1">
        <v>4.1193059999999997E-2</v>
      </c>
      <c r="IG439">
        <v>29.35126</v>
      </c>
      <c r="IH439">
        <v>0.18074180000000001</v>
      </c>
      <c r="II439">
        <v>26.283799999999999</v>
      </c>
      <c r="IJ439" s="1">
        <v>3.7409480000000002E-2</v>
      </c>
      <c r="IK439">
        <v>26.305710000000001</v>
      </c>
      <c r="IL439">
        <v>0.18464749999999999</v>
      </c>
      <c r="IM439">
        <v>26.145959999999999</v>
      </c>
      <c r="IN439" s="1">
        <v>3.3903099999999999E-2</v>
      </c>
      <c r="IO439">
        <v>23.50543</v>
      </c>
      <c r="IP439">
        <v>0.18886710000000001</v>
      </c>
      <c r="IQ439">
        <v>26.159569999999999</v>
      </c>
      <c r="IR439" s="1">
        <v>3.0647710000000002E-2</v>
      </c>
      <c r="IS439">
        <v>20.936869999999999</v>
      </c>
      <c r="IT439">
        <v>0.19341510000000001</v>
      </c>
      <c r="IU439">
        <v>26.084610000000001</v>
      </c>
      <c r="IV439" s="1">
        <v>2.7641889999999999E-2</v>
      </c>
      <c r="IW439">
        <v>18.586880000000001</v>
      </c>
      <c r="IX439">
        <v>0.1976475</v>
      </c>
      <c r="IY439">
        <v>26.15165</v>
      </c>
      <c r="IZ439">
        <v>2.4869249999999999E-2</v>
      </c>
      <c r="JA439">
        <v>16.47429</v>
      </c>
      <c r="JB439">
        <v>0.20153409999999999</v>
      </c>
      <c r="JC439">
        <v>25.714020000000001</v>
      </c>
      <c r="JD439" s="1">
        <v>2.2357149999999999E-2</v>
      </c>
      <c r="JE439">
        <v>14.61412</v>
      </c>
      <c r="JF439">
        <v>0.20529939999999999</v>
      </c>
      <c r="JG439">
        <v>25.337289999999999</v>
      </c>
      <c r="JH439" s="1">
        <v>2.0116820000000001E-2</v>
      </c>
      <c r="JI439">
        <v>12.98368</v>
      </c>
      <c r="JJ439">
        <v>0.2097705</v>
      </c>
      <c r="JK439">
        <v>24.97813</v>
      </c>
      <c r="JL439" s="1">
        <v>1.8134689999999998E-2</v>
      </c>
      <c r="JM439">
        <v>11.53238</v>
      </c>
      <c r="JN439">
        <v>0.21466360000000001</v>
      </c>
      <c r="JO439">
        <v>24.912109999999998</v>
      </c>
      <c r="JP439" s="1">
        <v>1.6341339999999999E-2</v>
      </c>
      <c r="JQ439">
        <v>10.23062</v>
      </c>
      <c r="JR439">
        <v>0.2201504</v>
      </c>
      <c r="JS439">
        <v>25.181429999999999</v>
      </c>
      <c r="JT439" s="1">
        <v>1.4738390000000001E-2</v>
      </c>
      <c r="JU439">
        <v>9.0701040000000006</v>
      </c>
      <c r="JV439">
        <v>0.22635189999999999</v>
      </c>
      <c r="JW439">
        <v>25.384150000000002</v>
      </c>
      <c r="JX439" s="1">
        <v>1.330776E-2</v>
      </c>
      <c r="JY439">
        <v>8.0361849999999997</v>
      </c>
      <c r="JZ439">
        <v>0.23325389999999999</v>
      </c>
      <c r="KA439">
        <v>25.37988</v>
      </c>
      <c r="KB439" s="1">
        <v>1.2016860000000001E-2</v>
      </c>
      <c r="KC439">
        <v>7.110055</v>
      </c>
      <c r="KD439">
        <v>0.2407292</v>
      </c>
      <c r="KE439">
        <v>25.780069999999998</v>
      </c>
      <c r="KF439" s="1">
        <v>1.0812840000000001E-2</v>
      </c>
      <c r="KG439">
        <v>6.2629919999999997</v>
      </c>
      <c r="KH439">
        <v>0.24845030000000001</v>
      </c>
      <c r="KI439">
        <v>25.793980000000001</v>
      </c>
      <c r="KJ439" s="1">
        <v>9.6834650000000005E-3</v>
      </c>
      <c r="KK439">
        <v>5.490513</v>
      </c>
      <c r="KL439">
        <v>0.25697379999999997</v>
      </c>
      <c r="KM439">
        <v>25.781389999999998</v>
      </c>
      <c r="KN439" s="1">
        <v>8.6429260000000004E-3</v>
      </c>
      <c r="KO439">
        <v>4.7917769999999997</v>
      </c>
      <c r="KP439">
        <v>0.26651560000000002</v>
      </c>
      <c r="KQ439">
        <v>25.96696</v>
      </c>
      <c r="KR439" s="1">
        <v>7.6724999999999996E-3</v>
      </c>
      <c r="KS439">
        <v>4.151878</v>
      </c>
      <c r="KT439">
        <v>0.27653080000000002</v>
      </c>
      <c r="KU439">
        <v>26.037089999999999</v>
      </c>
      <c r="KV439" s="1">
        <v>6.7488660000000001E-3</v>
      </c>
      <c r="KW439">
        <v>3.564133</v>
      </c>
      <c r="KX439">
        <v>0.28696650000000001</v>
      </c>
      <c r="KY439">
        <v>25.921890000000001</v>
      </c>
      <c r="KZ439" s="1">
        <v>5.8568259999999999E-3</v>
      </c>
      <c r="LA439">
        <v>3.0194670000000001</v>
      </c>
      <c r="LB439">
        <v>0.29782429999999999</v>
      </c>
      <c r="LC439">
        <v>25.858910000000002</v>
      </c>
      <c r="LD439" s="1">
        <v>4.9929320000000003E-3</v>
      </c>
      <c r="LE439">
        <v>2.5139140000000002</v>
      </c>
      <c r="LF439">
        <v>0.30916949999999999</v>
      </c>
      <c r="LG439">
        <v>25.899159999999998</v>
      </c>
      <c r="LH439" s="1">
        <v>4.1646920000000002E-3</v>
      </c>
      <c r="LI439">
        <v>2.0484019999999998</v>
      </c>
      <c r="LJ439">
        <v>0.3211485</v>
      </c>
      <c r="LK439">
        <v>26.56672</v>
      </c>
      <c r="LL439" s="1">
        <v>3.3943290000000002E-3</v>
      </c>
      <c r="LM439">
        <v>1.6309990000000001</v>
      </c>
      <c r="LN439">
        <v>0.33344770000000001</v>
      </c>
      <c r="LO439">
        <v>27.00224</v>
      </c>
      <c r="LP439" s="1">
        <v>2.7263600000000002E-3</v>
      </c>
      <c r="LQ439">
        <v>1.2787379999999999</v>
      </c>
      <c r="LR439">
        <v>0.33376109999999998</v>
      </c>
      <c r="LS439">
        <v>27.053380000000001</v>
      </c>
      <c r="LT439" s="1">
        <v>2.1637549999999998E-3</v>
      </c>
      <c r="LU439">
        <v>1.012804</v>
      </c>
      <c r="LV439">
        <v>0.33305620000000002</v>
      </c>
      <c r="LW439">
        <v>27.67483</v>
      </c>
      <c r="LX439" s="1">
        <v>1.733844E-3</v>
      </c>
      <c r="LY439">
        <v>0.81248819999999999</v>
      </c>
      <c r="LZ439">
        <v>0.33222990000000002</v>
      </c>
      <c r="MA439">
        <v>28.054200000000002</v>
      </c>
      <c r="MB439" s="1">
        <v>1.4151319999999999E-3</v>
      </c>
      <c r="MC439">
        <v>0.66396739999999999</v>
      </c>
      <c r="MD439">
        <v>0.33136579999999999</v>
      </c>
      <c r="ME439">
        <v>27.826550000000001</v>
      </c>
      <c r="MF439" s="1">
        <v>1.188845E-3</v>
      </c>
      <c r="MG439">
        <v>0.5583785</v>
      </c>
      <c r="MH439">
        <v>0.33045960000000002</v>
      </c>
      <c r="MI439">
        <v>27.51032</v>
      </c>
      <c r="MJ439" s="1">
        <v>1.032046E-3</v>
      </c>
      <c r="MK439">
        <v>0.4853558</v>
      </c>
      <c r="ML439">
        <v>0.32957629999999999</v>
      </c>
      <c r="MM439">
        <v>27.378959999999999</v>
      </c>
      <c r="MN439" s="1">
        <v>9.2388620000000002E-4</v>
      </c>
      <c r="MO439">
        <v>0.43509360000000002</v>
      </c>
      <c r="MP439">
        <v>0.32870549999999998</v>
      </c>
      <c r="MQ439">
        <v>27.739039999999999</v>
      </c>
      <c r="MR439" s="1">
        <v>8.4686329999999999E-4</v>
      </c>
      <c r="MS439">
        <v>0.399451</v>
      </c>
      <c r="MT439">
        <v>0.32784600000000003</v>
      </c>
      <c r="MU439">
        <v>28.008120000000002</v>
      </c>
      <c r="MV439" s="1">
        <v>7.893186E-4</v>
      </c>
      <c r="MW439">
        <v>0.37291279999999999</v>
      </c>
      <c r="MX439">
        <v>0.32702399999999998</v>
      </c>
      <c r="MY439">
        <v>28.10033</v>
      </c>
      <c r="MZ439" s="1">
        <v>7.4322329999999999E-4</v>
      </c>
      <c r="NA439">
        <v>0.35178100000000001</v>
      </c>
      <c r="NB439">
        <v>0.32622440000000003</v>
      </c>
      <c r="NC439">
        <v>28.43581</v>
      </c>
      <c r="ND439" s="1">
        <v>7.0453309999999995E-4</v>
      </c>
      <c r="NE439">
        <v>0.3340706</v>
      </c>
      <c r="NF439">
        <v>0.32544509999999999</v>
      </c>
      <c r="NG439">
        <v>28.574560000000002</v>
      </c>
      <c r="NH439" s="1">
        <v>6.7029769999999995E-4</v>
      </c>
      <c r="NI439">
        <v>0.31840940000000001</v>
      </c>
      <c r="NJ439">
        <v>0.32467240000000003</v>
      </c>
      <c r="NK439">
        <v>28.45457</v>
      </c>
      <c r="NL439" s="1">
        <v>6.3911640000000004E-4</v>
      </c>
      <c r="NM439">
        <v>0.30413899999999999</v>
      </c>
      <c r="NN439">
        <v>0.32387139999999998</v>
      </c>
      <c r="NO439">
        <v>28.196480000000001</v>
      </c>
      <c r="NP439" s="1">
        <v>6.1007849999999996E-4</v>
      </c>
      <c r="NQ439">
        <v>0.29087269999999998</v>
      </c>
      <c r="NR439">
        <v>0.32305600000000001</v>
      </c>
      <c r="NS439">
        <v>27.771660000000001</v>
      </c>
      <c r="NT439" s="1">
        <v>5.8296420000000001E-4</v>
      </c>
      <c r="NU439">
        <v>0.27848840000000002</v>
      </c>
      <c r="NV439">
        <v>0.32224770000000003</v>
      </c>
      <c r="NW439">
        <v>27.40127</v>
      </c>
      <c r="NX439" s="1">
        <v>5.5757470000000005E-4</v>
      </c>
      <c r="NY439">
        <v>0.26686530000000003</v>
      </c>
      <c r="NZ439">
        <v>0.3213993</v>
      </c>
      <c r="OA439">
        <v>27.358370000000001</v>
      </c>
      <c r="OB439" s="1">
        <v>5.333623E-4</v>
      </c>
      <c r="OC439">
        <v>0.25581189999999998</v>
      </c>
      <c r="OD439">
        <v>0.32055099999999997</v>
      </c>
      <c r="OE439">
        <v>27.165939999999999</v>
      </c>
      <c r="OF439" s="1">
        <v>5.1041789999999997E-4</v>
      </c>
      <c r="OG439">
        <v>0.24529799999999999</v>
      </c>
      <c r="OH439">
        <v>0.31966939999999999</v>
      </c>
      <c r="OI439">
        <v>27.105709999999998</v>
      </c>
      <c r="OJ439" s="1">
        <v>4.8848010000000005E-4</v>
      </c>
      <c r="OK439">
        <v>0.23524829999999999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0.84402319999999997</v>
      </c>
      <c r="G440">
        <v>29.190799999999999</v>
      </c>
      <c r="H440">
        <v>0</v>
      </c>
      <c r="I440">
        <v>0</v>
      </c>
      <c r="J440">
        <v>0.83710490000000004</v>
      </c>
      <c r="K440">
        <v>29.023669999999999</v>
      </c>
      <c r="L440">
        <v>0</v>
      </c>
      <c r="M440">
        <v>0</v>
      </c>
      <c r="N440">
        <v>0.82888309999999998</v>
      </c>
      <c r="O440">
        <v>29.182320000000001</v>
      </c>
      <c r="P440">
        <v>0</v>
      </c>
      <c r="Q440">
        <v>0</v>
      </c>
      <c r="R440">
        <v>0.81949550000000004</v>
      </c>
      <c r="S440">
        <v>28.990649999999999</v>
      </c>
      <c r="T440">
        <v>0</v>
      </c>
      <c r="U440">
        <v>0</v>
      </c>
      <c r="V440">
        <v>0.80935239999999997</v>
      </c>
      <c r="W440">
        <v>28.911079999999998</v>
      </c>
      <c r="X440">
        <v>0</v>
      </c>
      <c r="Y440">
        <v>0</v>
      </c>
      <c r="Z440">
        <v>0.79820939999999996</v>
      </c>
      <c r="AA440">
        <v>28.934090000000001</v>
      </c>
      <c r="AB440">
        <v>0</v>
      </c>
      <c r="AC440">
        <v>0</v>
      </c>
      <c r="AD440">
        <v>0.78663280000000002</v>
      </c>
      <c r="AE440">
        <v>28.89048</v>
      </c>
      <c r="AF440">
        <v>0</v>
      </c>
      <c r="AG440">
        <v>0</v>
      </c>
      <c r="AH440">
        <v>0.77446060000000005</v>
      </c>
      <c r="AI440">
        <v>28.734629999999999</v>
      </c>
      <c r="AJ440">
        <v>0</v>
      </c>
      <c r="AK440">
        <v>0</v>
      </c>
      <c r="AL440">
        <v>0.76171279999999997</v>
      </c>
      <c r="AM440">
        <v>28.985230000000001</v>
      </c>
      <c r="AN440">
        <v>0</v>
      </c>
      <c r="AO440">
        <v>0</v>
      </c>
      <c r="AP440">
        <v>0.74878820000000001</v>
      </c>
      <c r="AQ440">
        <v>28.645299999999999</v>
      </c>
      <c r="AR440">
        <v>0</v>
      </c>
      <c r="AS440">
        <v>0</v>
      </c>
      <c r="AT440">
        <v>0.73581149999999995</v>
      </c>
      <c r="AU440">
        <v>28.291340000000002</v>
      </c>
      <c r="AV440">
        <v>0</v>
      </c>
      <c r="AW440">
        <v>0</v>
      </c>
      <c r="AX440">
        <v>0.72316460000000005</v>
      </c>
      <c r="AY440">
        <v>28.129270000000002</v>
      </c>
      <c r="AZ440">
        <v>0</v>
      </c>
      <c r="BA440">
        <v>0</v>
      </c>
      <c r="BB440">
        <v>0.71078680000000005</v>
      </c>
      <c r="BC440">
        <v>27.915579999999999</v>
      </c>
      <c r="BD440">
        <v>0</v>
      </c>
      <c r="BE440">
        <v>0</v>
      </c>
      <c r="BF440">
        <v>0.6991039</v>
      </c>
      <c r="BG440">
        <v>27.72701</v>
      </c>
      <c r="BH440">
        <v>0</v>
      </c>
      <c r="BI440">
        <v>0</v>
      </c>
      <c r="BJ440">
        <v>0.68800260000000002</v>
      </c>
      <c r="BK440">
        <v>27.690819999999999</v>
      </c>
      <c r="BL440">
        <v>0</v>
      </c>
      <c r="BM440">
        <v>0</v>
      </c>
      <c r="BN440">
        <v>0.6773633</v>
      </c>
      <c r="BO440">
        <v>27.949120000000001</v>
      </c>
      <c r="BP440">
        <v>0</v>
      </c>
      <c r="BQ440">
        <v>0</v>
      </c>
      <c r="BR440">
        <v>0.66757679999999997</v>
      </c>
      <c r="BS440">
        <v>28.33982</v>
      </c>
      <c r="BT440">
        <v>0</v>
      </c>
      <c r="BU440">
        <v>0</v>
      </c>
      <c r="BV440">
        <v>0.65872940000000002</v>
      </c>
      <c r="BW440">
        <v>28.586040000000001</v>
      </c>
      <c r="BX440">
        <v>0</v>
      </c>
      <c r="BY440">
        <v>0</v>
      </c>
      <c r="BZ440">
        <v>0.65070399999999995</v>
      </c>
      <c r="CA440">
        <v>28.521850000000001</v>
      </c>
      <c r="CB440">
        <v>0</v>
      </c>
      <c r="CC440">
        <v>0</v>
      </c>
      <c r="CD440">
        <v>0.64387360000000005</v>
      </c>
      <c r="CE440">
        <v>27.9694</v>
      </c>
      <c r="CF440">
        <v>0</v>
      </c>
      <c r="CG440">
        <v>0</v>
      </c>
      <c r="CH440">
        <v>0.63807990000000003</v>
      </c>
      <c r="CI440">
        <v>27.46416</v>
      </c>
      <c r="CJ440">
        <v>0</v>
      </c>
      <c r="CK440">
        <v>0</v>
      </c>
      <c r="CL440">
        <v>0.63342430000000005</v>
      </c>
      <c r="CM440">
        <v>27.18139</v>
      </c>
      <c r="CN440">
        <v>0</v>
      </c>
      <c r="CO440">
        <v>0</v>
      </c>
      <c r="CP440">
        <v>0.62991189999999997</v>
      </c>
      <c r="CQ440">
        <v>26.94969</v>
      </c>
      <c r="CR440">
        <v>2.0500100000000001E-34</v>
      </c>
      <c r="CS440">
        <v>6.1278829999999996E-32</v>
      </c>
      <c r="CT440">
        <v>0.62762450000000003</v>
      </c>
      <c r="CU440">
        <v>27.161660000000001</v>
      </c>
      <c r="CV440">
        <v>3.3260640000000001E-28</v>
      </c>
      <c r="CW440">
        <v>9.2612519999999995E-26</v>
      </c>
      <c r="CX440">
        <v>0.62657569999999996</v>
      </c>
      <c r="CY440">
        <v>27.476320000000001</v>
      </c>
      <c r="CZ440" s="1">
        <v>2.1254579999999999E-22</v>
      </c>
      <c r="DA440" s="1">
        <v>6.7602319999999995E-20</v>
      </c>
      <c r="DB440">
        <v>0.62665099999999996</v>
      </c>
      <c r="DC440">
        <v>27.309100000000001</v>
      </c>
      <c r="DD440" s="1">
        <v>5.8221809999999998E-18</v>
      </c>
      <c r="DE440" s="1">
        <v>1.994745E-15</v>
      </c>
      <c r="DF440">
        <v>0.62779220000000002</v>
      </c>
      <c r="DG440">
        <v>27.040120000000002</v>
      </c>
      <c r="DH440" s="1">
        <v>1.8097170000000001E-14</v>
      </c>
      <c r="DI440" s="1">
        <v>6.5981950000000002E-12</v>
      </c>
      <c r="DJ440">
        <v>0.63020430000000005</v>
      </c>
      <c r="DK440">
        <v>26.457139999999999</v>
      </c>
      <c r="DL440" s="1">
        <v>1.233987E-11</v>
      </c>
      <c r="DM440" s="1">
        <v>4.7311710000000002E-9</v>
      </c>
      <c r="DN440">
        <v>0.63366250000000002</v>
      </c>
      <c r="DO440">
        <v>25.95581</v>
      </c>
      <c r="DP440" s="1">
        <v>2.8216919999999998E-9</v>
      </c>
      <c r="DQ440" s="1">
        <v>1.126949E-6</v>
      </c>
      <c r="DR440">
        <v>0.63818680000000005</v>
      </c>
      <c r="DS440">
        <v>25.63325</v>
      </c>
      <c r="DT440" s="1">
        <v>2.7428180000000001E-7</v>
      </c>
      <c r="DU440" s="1">
        <v>1.136558E-4</v>
      </c>
      <c r="DV440">
        <v>0.64376009999999995</v>
      </c>
      <c r="DW440">
        <v>25.268969999999999</v>
      </c>
      <c r="DX440" s="1">
        <v>1.307644E-5</v>
      </c>
      <c r="DY440" s="1">
        <v>5.601974E-3</v>
      </c>
      <c r="DZ440">
        <v>0.65018589999999998</v>
      </c>
      <c r="EA440">
        <v>25.27074</v>
      </c>
      <c r="EB440" s="1">
        <v>3.3899750000000001E-4</v>
      </c>
      <c r="EC440" s="1">
        <v>0.14977270000000001</v>
      </c>
      <c r="ED440">
        <v>0.65748910000000005</v>
      </c>
      <c r="EE440">
        <v>25.358740000000001</v>
      </c>
      <c r="EF440" s="1">
        <v>5.2181720000000001E-3</v>
      </c>
      <c r="EG440" s="1">
        <v>2.3713799999999998</v>
      </c>
      <c r="EH440">
        <v>0.66571159999999996</v>
      </c>
      <c r="EI440">
        <v>25.423760000000001</v>
      </c>
      <c r="EJ440" s="1">
        <v>5.0882749999999997E-2</v>
      </c>
      <c r="EK440" s="1">
        <v>23.735299999999999</v>
      </c>
      <c r="EL440">
        <v>0.67480680000000004</v>
      </c>
      <c r="EM440">
        <v>25.325469999999999</v>
      </c>
      <c r="EN440" s="1">
        <v>0.33072289999999999</v>
      </c>
      <c r="EO440">
        <v>158.15790000000001</v>
      </c>
      <c r="EP440">
        <v>0.68485260000000003</v>
      </c>
      <c r="EQ440">
        <v>24.820329999999998</v>
      </c>
      <c r="ER440" s="1">
        <v>1.498373</v>
      </c>
      <c r="ES440">
        <v>733.48910000000001</v>
      </c>
      <c r="ET440">
        <v>0.69600810000000002</v>
      </c>
      <c r="EU440">
        <v>24.21556</v>
      </c>
      <c r="EV440" s="1">
        <v>4.9119279999999996</v>
      </c>
      <c r="EW440">
        <v>2459.605</v>
      </c>
      <c r="EX440">
        <v>0.70831129999999998</v>
      </c>
      <c r="EY440">
        <v>23.87501</v>
      </c>
      <c r="EZ440" s="1">
        <v>12.126440000000001</v>
      </c>
      <c r="FA440">
        <v>6199.2449999999999</v>
      </c>
      <c r="FB440">
        <v>0.72168509999999997</v>
      </c>
      <c r="FC440">
        <v>23.822649999999999</v>
      </c>
      <c r="FD440">
        <v>23.296119999999998</v>
      </c>
      <c r="FE440">
        <v>12145.61</v>
      </c>
      <c r="FF440">
        <v>0.73647530000000005</v>
      </c>
      <c r="FG440">
        <v>24.572949999999999</v>
      </c>
      <c r="FH440">
        <v>35.861040000000003</v>
      </c>
      <c r="FI440">
        <v>19044.98</v>
      </c>
      <c r="FJ440">
        <v>0.75313010000000002</v>
      </c>
      <c r="FK440">
        <v>24.85538</v>
      </c>
      <c r="FL440">
        <v>45.441310000000001</v>
      </c>
      <c r="FM440">
        <v>24557.88</v>
      </c>
      <c r="FN440">
        <v>0.77210299999999998</v>
      </c>
      <c r="FO440">
        <v>24.695830000000001</v>
      </c>
      <c r="FP440">
        <v>48.988819999999997</v>
      </c>
      <c r="FQ440">
        <v>26723.919999999998</v>
      </c>
      <c r="FR440">
        <v>0.79305879999999995</v>
      </c>
      <c r="FS440">
        <v>24.399550000000001</v>
      </c>
      <c r="FT440">
        <v>44.630240000000001</v>
      </c>
      <c r="FU440">
        <v>24926.66</v>
      </c>
      <c r="FV440">
        <v>0.81649919999999998</v>
      </c>
      <c r="FW440">
        <v>24.080030000000001</v>
      </c>
      <c r="FX440">
        <v>35.984540000000003</v>
      </c>
      <c r="FY440">
        <v>20389.03</v>
      </c>
      <c r="FZ440">
        <v>0.84278889999999995</v>
      </c>
      <c r="GA440">
        <v>23.761880000000001</v>
      </c>
      <c r="GB440">
        <v>25.85707</v>
      </c>
      <c r="GC440">
        <v>14874.42</v>
      </c>
      <c r="GD440">
        <v>0.87174090000000004</v>
      </c>
      <c r="GE440">
        <v>23.516649999999998</v>
      </c>
      <c r="GF440">
        <v>16.776309999999999</v>
      </c>
      <c r="GG440">
        <v>9801.7559999999994</v>
      </c>
      <c r="GH440">
        <v>0.9042055</v>
      </c>
      <c r="GI440">
        <v>23.447489999999998</v>
      </c>
      <c r="GJ440">
        <v>9.9675989999999999</v>
      </c>
      <c r="GK440">
        <v>5915.5829999999996</v>
      </c>
      <c r="GL440">
        <v>0.93978980000000001</v>
      </c>
      <c r="GM440">
        <v>24.195219999999999</v>
      </c>
      <c r="GN440">
        <v>5.5094019999999997</v>
      </c>
      <c r="GO440">
        <v>3319.1579999999999</v>
      </c>
      <c r="GP440">
        <v>0.9776475</v>
      </c>
      <c r="GQ440">
        <v>24.671769999999999</v>
      </c>
      <c r="GR440">
        <v>2.8729499999999999</v>
      </c>
      <c r="GS440">
        <v>1756.778</v>
      </c>
      <c r="GT440">
        <v>1.0188539999999999</v>
      </c>
      <c r="GU440">
        <v>24.831510000000002</v>
      </c>
      <c r="GV440">
        <v>1.4373640000000001</v>
      </c>
      <c r="GW440">
        <v>890.76220000000001</v>
      </c>
      <c r="GX440">
        <v>1.0650200000000001</v>
      </c>
      <c r="GY440">
        <v>25.05808</v>
      </c>
      <c r="GZ440">
        <v>0.70553480000000002</v>
      </c>
      <c r="HA440">
        <v>440.66160000000002</v>
      </c>
      <c r="HB440">
        <v>1.1162989999999999</v>
      </c>
      <c r="HC440">
        <v>24.994599999999998</v>
      </c>
      <c r="HD440">
        <v>0.35148390000000002</v>
      </c>
      <c r="HE440">
        <v>218.45740000000001</v>
      </c>
      <c r="HF440">
        <v>1.1746380000000001</v>
      </c>
      <c r="HG440">
        <v>24.67989</v>
      </c>
      <c r="HH440">
        <v>0.1871736</v>
      </c>
      <c r="HI440">
        <v>112.9378</v>
      </c>
      <c r="HJ440">
        <v>1.2105939999999999</v>
      </c>
      <c r="HK440">
        <v>24.584230000000002</v>
      </c>
      <c r="HL440">
        <v>0.1129095</v>
      </c>
      <c r="HM440">
        <v>64.062610000000006</v>
      </c>
      <c r="HN440">
        <v>1.2034590000000001</v>
      </c>
      <c r="HO440">
        <v>24.71773</v>
      </c>
      <c r="HP440">
        <v>7.9359550000000001E-2</v>
      </c>
      <c r="HQ440">
        <v>41.813740000000003</v>
      </c>
      <c r="HR440">
        <v>1.1940090000000001</v>
      </c>
      <c r="HS440">
        <v>25.44248</v>
      </c>
      <c r="HT440">
        <v>6.2934030000000002E-2</v>
      </c>
      <c r="HU440">
        <v>31.069890000000001</v>
      </c>
      <c r="HV440">
        <v>1.183729</v>
      </c>
      <c r="HW440">
        <v>26.19314</v>
      </c>
      <c r="HX440">
        <v>5.3760160000000001E-2</v>
      </c>
      <c r="HY440">
        <v>25.328309999999998</v>
      </c>
      <c r="HZ440">
        <v>1.174779</v>
      </c>
      <c r="IA440">
        <v>26.41178</v>
      </c>
      <c r="IB440">
        <v>4.7366949999999998E-2</v>
      </c>
      <c r="IC440">
        <v>21.599260000000001</v>
      </c>
      <c r="ID440">
        <v>1.16564</v>
      </c>
      <c r="IE440">
        <v>26.608519999999999</v>
      </c>
      <c r="IF440" s="1">
        <v>4.2507860000000001E-2</v>
      </c>
      <c r="IG440">
        <v>18.916650000000001</v>
      </c>
      <c r="IH440">
        <v>1.156269</v>
      </c>
      <c r="II440">
        <v>26.47636</v>
      </c>
      <c r="IJ440" s="1">
        <v>3.8401780000000003E-2</v>
      </c>
      <c r="IK440">
        <v>16.751460000000002</v>
      </c>
      <c r="IL440">
        <v>1.146563</v>
      </c>
      <c r="IM440">
        <v>26.255669999999999</v>
      </c>
      <c r="IN440" s="1">
        <v>3.4721429999999998E-2</v>
      </c>
      <c r="IO440">
        <v>14.874919999999999</v>
      </c>
      <c r="IP440">
        <v>1.1367290000000001</v>
      </c>
      <c r="IQ440">
        <v>26.23518</v>
      </c>
      <c r="IR440" s="1">
        <v>3.1357120000000002E-2</v>
      </c>
      <c r="IS440">
        <v>13.19698</v>
      </c>
      <c r="IT440">
        <v>1.127543</v>
      </c>
      <c r="IU440">
        <v>26.206379999999999</v>
      </c>
      <c r="IV440" s="1">
        <v>2.8265229999999999E-2</v>
      </c>
      <c r="IW440">
        <v>11.675409999999999</v>
      </c>
      <c r="IX440">
        <v>1.122126</v>
      </c>
      <c r="IY440">
        <v>26.35181</v>
      </c>
      <c r="IZ440" s="1">
        <v>2.5421059999999999E-2</v>
      </c>
      <c r="JA440">
        <v>10.290979999999999</v>
      </c>
      <c r="JB440">
        <v>1.117332</v>
      </c>
      <c r="JC440">
        <v>25.992920000000002</v>
      </c>
      <c r="JD440" s="1">
        <v>2.283926E-2</v>
      </c>
      <c r="JE440">
        <v>9.0745900000000006</v>
      </c>
      <c r="JF440">
        <v>1.1131740000000001</v>
      </c>
      <c r="JG440">
        <v>25.60483</v>
      </c>
      <c r="JH440" s="1">
        <v>2.053518E-2</v>
      </c>
      <c r="JI440">
        <v>8.0095709999999993</v>
      </c>
      <c r="JJ440">
        <v>1.109148</v>
      </c>
      <c r="JK440">
        <v>25.178129999999999</v>
      </c>
      <c r="JL440" s="1">
        <v>1.8500409999999998E-2</v>
      </c>
      <c r="JM440">
        <v>7.0930239999999998</v>
      </c>
      <c r="JN440">
        <v>1.104422</v>
      </c>
      <c r="JO440">
        <v>25.035550000000001</v>
      </c>
      <c r="JP440" s="1">
        <v>1.666486E-2</v>
      </c>
      <c r="JQ440">
        <v>6.2802030000000002</v>
      </c>
      <c r="JR440">
        <v>1.0995729999999999</v>
      </c>
      <c r="JS440">
        <v>25.268429999999999</v>
      </c>
      <c r="JT440" s="1">
        <v>1.502408E-2</v>
      </c>
      <c r="JU440">
        <v>5.5518159999999996</v>
      </c>
      <c r="JV440">
        <v>1.0945510000000001</v>
      </c>
      <c r="JW440">
        <v>25.484459999999999</v>
      </c>
      <c r="JX440">
        <v>1.355991E-2</v>
      </c>
      <c r="JY440">
        <v>4.9006530000000001</v>
      </c>
      <c r="JZ440">
        <v>1.089394</v>
      </c>
      <c r="KA440">
        <v>25.511220000000002</v>
      </c>
      <c r="KB440" s="1">
        <v>1.224134E-2</v>
      </c>
      <c r="KC440">
        <v>4.3163010000000002</v>
      </c>
      <c r="KD440">
        <v>1.0847309999999999</v>
      </c>
      <c r="KE440">
        <v>25.93338</v>
      </c>
      <c r="KF440" s="1">
        <v>1.1018160000000001E-2</v>
      </c>
      <c r="KG440">
        <v>3.7818320000000001</v>
      </c>
      <c r="KH440">
        <v>1.0802259999999999</v>
      </c>
      <c r="KI440">
        <v>25.95711</v>
      </c>
      <c r="KJ440" s="1">
        <v>9.8650519999999992E-3</v>
      </c>
      <c r="KK440">
        <v>3.28877</v>
      </c>
      <c r="KL440">
        <v>1.075245</v>
      </c>
      <c r="KM440">
        <v>25.926469999999998</v>
      </c>
      <c r="KN440" s="1">
        <v>8.8062420000000006E-3</v>
      </c>
      <c r="KO440">
        <v>2.8473600000000001</v>
      </c>
      <c r="KP440">
        <v>1.0706100000000001</v>
      </c>
      <c r="KQ440">
        <v>26.059460000000001</v>
      </c>
      <c r="KR440" s="1">
        <v>7.8183390000000005E-3</v>
      </c>
      <c r="KS440">
        <v>2.436007</v>
      </c>
      <c r="KT440">
        <v>1.0661620000000001</v>
      </c>
      <c r="KU440">
        <v>26.11469</v>
      </c>
      <c r="KV440" s="1">
        <v>6.8811209999999996E-3</v>
      </c>
      <c r="KW440">
        <v>2.0594209999999999</v>
      </c>
      <c r="KX440">
        <v>1.0614920000000001</v>
      </c>
      <c r="KY440">
        <v>25.992360000000001</v>
      </c>
      <c r="KZ440" s="1">
        <v>5.9783950000000001E-3</v>
      </c>
      <c r="LA440">
        <v>1.716062</v>
      </c>
      <c r="LB440">
        <v>1.05633</v>
      </c>
      <c r="LC440">
        <v>25.926220000000001</v>
      </c>
      <c r="LD440" s="1">
        <v>5.104305E-3</v>
      </c>
      <c r="LE440">
        <v>1.4014260000000001</v>
      </c>
      <c r="LF440">
        <v>1.050691</v>
      </c>
      <c r="LG440">
        <v>25.97512</v>
      </c>
      <c r="LH440" s="1">
        <v>4.265446E-3</v>
      </c>
      <c r="LI440">
        <v>1.1163289999999999</v>
      </c>
      <c r="LJ440">
        <v>1.0444249999999999</v>
      </c>
      <c r="LK440">
        <v>26.645389999999999</v>
      </c>
      <c r="LL440" s="1">
        <v>3.4822260000000002E-3</v>
      </c>
      <c r="LM440">
        <v>0.86473659999999997</v>
      </c>
      <c r="LN440">
        <v>1.0422819999999999</v>
      </c>
      <c r="LO440">
        <v>26.989049999999999</v>
      </c>
      <c r="LP440" s="1">
        <v>2.7890879999999999E-3</v>
      </c>
      <c r="LQ440">
        <v>0.66857359999999999</v>
      </c>
      <c r="LR440">
        <v>1.04464</v>
      </c>
      <c r="LS440">
        <v>27.044149999999998</v>
      </c>
      <c r="LT440" s="1">
        <v>2.212449E-3</v>
      </c>
      <c r="LU440">
        <v>0.53023600000000004</v>
      </c>
      <c r="LV440">
        <v>1.0452049999999999</v>
      </c>
      <c r="LW440">
        <v>27.621770000000001</v>
      </c>
      <c r="LX440" s="1">
        <v>1.7710619999999999E-3</v>
      </c>
      <c r="LY440">
        <v>0.42469259999999998</v>
      </c>
      <c r="LZ440">
        <v>1.045174</v>
      </c>
      <c r="MA440">
        <v>28.028210000000001</v>
      </c>
      <c r="MB440" s="1">
        <v>1.4423859999999999E-3</v>
      </c>
      <c r="MC440">
        <v>0.34608840000000002</v>
      </c>
      <c r="MD440">
        <v>1.0449040000000001</v>
      </c>
      <c r="ME440">
        <v>27.81859</v>
      </c>
      <c r="MF440" s="1">
        <v>1.2080960000000001E-3</v>
      </c>
      <c r="MG440">
        <v>0.28995900000000002</v>
      </c>
      <c r="MH440">
        <v>1.0443800000000001</v>
      </c>
      <c r="MI440">
        <v>27.506830000000001</v>
      </c>
      <c r="MJ440" s="1">
        <v>1.045441E-3</v>
      </c>
      <c r="MK440">
        <v>0.25103180000000003</v>
      </c>
      <c r="ML440">
        <v>1.043822</v>
      </c>
      <c r="MM440">
        <v>27.37425</v>
      </c>
      <c r="MN440" s="1">
        <v>9.3324E-4</v>
      </c>
      <c r="MO440">
        <v>0.2242237</v>
      </c>
      <c r="MP440">
        <v>1.0432049999999999</v>
      </c>
      <c r="MQ440">
        <v>27.73958</v>
      </c>
      <c r="MR440" s="1">
        <v>8.5363650000000002E-4</v>
      </c>
      <c r="MS440">
        <v>0.20527719999999999</v>
      </c>
      <c r="MT440">
        <v>1.042575</v>
      </c>
      <c r="MU440">
        <v>28.0243</v>
      </c>
      <c r="MV440" s="1">
        <v>7.9453569999999999E-4</v>
      </c>
      <c r="MW440">
        <v>0.19125690000000001</v>
      </c>
      <c r="MX440">
        <v>1.0419929999999999</v>
      </c>
      <c r="MY440">
        <v>28.106529999999999</v>
      </c>
      <c r="MZ440" s="1">
        <v>7.4751329999999999E-4</v>
      </c>
      <c r="NA440">
        <v>0.18017359999999999</v>
      </c>
      <c r="NB440">
        <v>1.0413539999999999</v>
      </c>
      <c r="NC440">
        <v>28.409279999999999</v>
      </c>
      <c r="ND440" s="1">
        <v>7.0816200000000003E-4</v>
      </c>
      <c r="NE440">
        <v>0.17092489999999999</v>
      </c>
      <c r="NF440">
        <v>1.04087</v>
      </c>
      <c r="NG440">
        <v>28.551850000000002</v>
      </c>
      <c r="NH440" s="1">
        <v>6.7358770000000004E-4</v>
      </c>
      <c r="NI440">
        <v>0.16280230000000001</v>
      </c>
      <c r="NJ440">
        <v>1.0402899999999999</v>
      </c>
      <c r="NK440">
        <v>28.44022</v>
      </c>
      <c r="NL440" s="1">
        <v>6.4211719999999995E-4</v>
      </c>
      <c r="NM440">
        <v>0.15542300000000001</v>
      </c>
      <c r="NN440">
        <v>1.039647</v>
      </c>
      <c r="NO440">
        <v>28.200769999999999</v>
      </c>
      <c r="NP440" s="1">
        <v>6.1287769999999997E-4</v>
      </c>
      <c r="NQ440">
        <v>0.14857880000000001</v>
      </c>
      <c r="NR440">
        <v>1.0391140000000001</v>
      </c>
      <c r="NS440">
        <v>27.796769999999999</v>
      </c>
      <c r="NT440" s="1">
        <v>5.85619E-4</v>
      </c>
      <c r="NU440">
        <v>0.14219080000000001</v>
      </c>
      <c r="NV440">
        <v>1.0384880000000001</v>
      </c>
      <c r="NW440">
        <v>27.43074</v>
      </c>
      <c r="NX440" s="1">
        <v>5.6003740000000002E-4</v>
      </c>
      <c r="NY440">
        <v>0.1361926</v>
      </c>
      <c r="NZ440">
        <v>1.0378989999999999</v>
      </c>
      <c r="OA440">
        <v>27.382650000000002</v>
      </c>
      <c r="OB440" s="1">
        <v>5.3575010000000002E-4</v>
      </c>
      <c r="OC440">
        <v>0.13050909999999999</v>
      </c>
      <c r="OD440">
        <v>1.037226</v>
      </c>
      <c r="OE440">
        <v>27.182390000000002</v>
      </c>
      <c r="OF440" s="1">
        <v>5.1268479999999996E-4</v>
      </c>
      <c r="OG440">
        <v>0.1250956</v>
      </c>
      <c r="OH440">
        <v>1.036557</v>
      </c>
      <c r="OI440">
        <v>27.105709999999998</v>
      </c>
      <c r="OJ440" s="1">
        <v>4.9062840000000003E-4</v>
      </c>
      <c r="OK440">
        <v>0.1199202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0.2873349</v>
      </c>
      <c r="G441">
        <v>29.184439999999999</v>
      </c>
      <c r="H441">
        <v>0</v>
      </c>
      <c r="I441">
        <v>0</v>
      </c>
      <c r="J441">
        <v>0.2868907</v>
      </c>
      <c r="K441">
        <v>29.09346</v>
      </c>
      <c r="L441">
        <v>0</v>
      </c>
      <c r="M441">
        <v>0</v>
      </c>
      <c r="N441">
        <v>0.28619420000000001</v>
      </c>
      <c r="O441">
        <v>29.224930000000001</v>
      </c>
      <c r="P441">
        <v>0</v>
      </c>
      <c r="Q441">
        <v>0</v>
      </c>
      <c r="R441">
        <v>0.2853579</v>
      </c>
      <c r="S441">
        <v>28.997620000000001</v>
      </c>
      <c r="T441">
        <v>0</v>
      </c>
      <c r="U441">
        <v>0</v>
      </c>
      <c r="V441">
        <v>0.28436650000000002</v>
      </c>
      <c r="W441">
        <v>28.861170000000001</v>
      </c>
      <c r="X441">
        <v>0</v>
      </c>
      <c r="Y441">
        <v>0</v>
      </c>
      <c r="Z441">
        <v>0.28330539999999999</v>
      </c>
      <c r="AA441">
        <v>28.850639999999999</v>
      </c>
      <c r="AB441">
        <v>0</v>
      </c>
      <c r="AC441">
        <v>0</v>
      </c>
      <c r="AD441">
        <v>0.28214220000000001</v>
      </c>
      <c r="AE441">
        <v>28.832560000000001</v>
      </c>
      <c r="AF441">
        <v>0</v>
      </c>
      <c r="AG441">
        <v>0</v>
      </c>
      <c r="AH441">
        <v>0.28080919999999998</v>
      </c>
      <c r="AI441">
        <v>28.732810000000001</v>
      </c>
      <c r="AJ441">
        <v>0</v>
      </c>
      <c r="AK441">
        <v>0</v>
      </c>
      <c r="AL441">
        <v>0.27940670000000001</v>
      </c>
      <c r="AM441">
        <v>29.02599</v>
      </c>
      <c r="AN441">
        <v>0</v>
      </c>
      <c r="AO441">
        <v>0</v>
      </c>
      <c r="AP441">
        <v>0.27790700000000002</v>
      </c>
      <c r="AQ441">
        <v>28.766909999999999</v>
      </c>
      <c r="AR441">
        <v>0</v>
      </c>
      <c r="AS441">
        <v>0</v>
      </c>
      <c r="AT441">
        <v>0.2763352</v>
      </c>
      <c r="AU441">
        <v>28.409960000000002</v>
      </c>
      <c r="AV441">
        <v>0</v>
      </c>
      <c r="AW441">
        <v>0</v>
      </c>
      <c r="AX441">
        <v>0.27479870000000001</v>
      </c>
      <c r="AY441">
        <v>28.206469999999999</v>
      </c>
      <c r="AZ441">
        <v>0</v>
      </c>
      <c r="BA441">
        <v>0</v>
      </c>
      <c r="BB441">
        <v>0.2732002</v>
      </c>
      <c r="BC441">
        <v>27.963750000000001</v>
      </c>
      <c r="BD441">
        <v>0</v>
      </c>
      <c r="BE441">
        <v>0</v>
      </c>
      <c r="BF441">
        <v>0.27163470000000001</v>
      </c>
      <c r="BG441">
        <v>27.76511</v>
      </c>
      <c r="BH441">
        <v>0</v>
      </c>
      <c r="BI441">
        <v>0</v>
      </c>
      <c r="BJ441">
        <v>0.27009699999999998</v>
      </c>
      <c r="BK441">
        <v>27.737780000000001</v>
      </c>
      <c r="BL441">
        <v>0</v>
      </c>
      <c r="BM441">
        <v>0</v>
      </c>
      <c r="BN441">
        <v>0.26859499999999997</v>
      </c>
      <c r="BO441">
        <v>28.028500000000001</v>
      </c>
      <c r="BP441">
        <v>0</v>
      </c>
      <c r="BQ441">
        <v>0</v>
      </c>
      <c r="BR441">
        <v>0.26711079999999998</v>
      </c>
      <c r="BS441">
        <v>28.457709999999999</v>
      </c>
      <c r="BT441">
        <v>0</v>
      </c>
      <c r="BU441">
        <v>0</v>
      </c>
      <c r="BV441">
        <v>0.2656905</v>
      </c>
      <c r="BW441">
        <v>28.763439999999999</v>
      </c>
      <c r="BX441">
        <v>0</v>
      </c>
      <c r="BY441">
        <v>0</v>
      </c>
      <c r="BZ441">
        <v>0.26434299999999999</v>
      </c>
      <c r="CA441">
        <v>28.733280000000001</v>
      </c>
      <c r="CB441">
        <v>0</v>
      </c>
      <c r="CC441">
        <v>0</v>
      </c>
      <c r="CD441">
        <v>0.26313639999999999</v>
      </c>
      <c r="CE441">
        <v>28.180540000000001</v>
      </c>
      <c r="CF441">
        <v>0</v>
      </c>
      <c r="CG441">
        <v>0</v>
      </c>
      <c r="CH441">
        <v>0.26217439999999997</v>
      </c>
      <c r="CI441">
        <v>27.605070000000001</v>
      </c>
      <c r="CJ441">
        <v>0</v>
      </c>
      <c r="CK441">
        <v>0</v>
      </c>
      <c r="CL441">
        <v>0.26199679999999997</v>
      </c>
      <c r="CM441">
        <v>27.2683</v>
      </c>
      <c r="CN441">
        <v>0</v>
      </c>
      <c r="CO441">
        <v>0</v>
      </c>
      <c r="CP441">
        <v>0.2617159</v>
      </c>
      <c r="CQ441">
        <v>27.040929999999999</v>
      </c>
      <c r="CR441">
        <v>2.4379339999999999E-35</v>
      </c>
      <c r="CS441">
        <v>2.5970519999999999E-32</v>
      </c>
      <c r="CT441">
        <v>0.26137519999999997</v>
      </c>
      <c r="CU441">
        <v>27.2745</v>
      </c>
      <c r="CV441">
        <v>3.5623329999999999E-29</v>
      </c>
      <c r="CW441">
        <v>3.8080279999999999E-26</v>
      </c>
      <c r="CX441">
        <v>0.26097189999999998</v>
      </c>
      <c r="CY441">
        <v>27.653449999999999</v>
      </c>
      <c r="CZ441" s="1">
        <v>2.8076850000000003E-23</v>
      </c>
      <c r="DA441" s="1">
        <v>2.9953130000000002E-20</v>
      </c>
      <c r="DB441">
        <v>0.2605133</v>
      </c>
      <c r="DC441">
        <v>27.5672</v>
      </c>
      <c r="DD441" s="1">
        <v>1.1415759999999999E-18</v>
      </c>
      <c r="DE441" s="1">
        <v>1.004775E-15</v>
      </c>
      <c r="DF441">
        <v>0.26001200000000002</v>
      </c>
      <c r="DG441">
        <v>27.308579999999999</v>
      </c>
      <c r="DH441" s="1">
        <v>4.9702340000000004E-15</v>
      </c>
      <c r="DI441" s="1">
        <v>3.8680770000000001E-12</v>
      </c>
      <c r="DJ441">
        <v>0.25948959999999999</v>
      </c>
      <c r="DK441">
        <v>26.701239999999999</v>
      </c>
      <c r="DL441" s="1">
        <v>4.1507089999999996E-12</v>
      </c>
      <c r="DM441" s="1">
        <v>3.1120409999999998E-9</v>
      </c>
      <c r="DN441">
        <v>0.25892120000000002</v>
      </c>
      <c r="DO441">
        <v>26.12744</v>
      </c>
      <c r="DP441" s="1">
        <v>1.0949560000000001E-9</v>
      </c>
      <c r="DQ441" s="1">
        <v>8.1151689999999998E-7</v>
      </c>
      <c r="DR441">
        <v>0.25923420000000003</v>
      </c>
      <c r="DS441">
        <v>25.760899999999999</v>
      </c>
      <c r="DT441" s="1">
        <v>1.1969000000000001E-7</v>
      </c>
      <c r="DU441" s="1">
        <v>8.8711630000000002E-5</v>
      </c>
      <c r="DV441">
        <v>0.25977679999999997</v>
      </c>
      <c r="DW441">
        <v>25.406269999999999</v>
      </c>
      <c r="DX441" s="1">
        <v>6.3141320000000003E-6</v>
      </c>
      <c r="DY441" s="1">
        <v>4.7150079999999997E-3</v>
      </c>
      <c r="DZ441">
        <v>0.26044240000000002</v>
      </c>
      <c r="EA441">
        <v>25.426880000000001</v>
      </c>
      <c r="EB441" s="1">
        <v>1.7880199999999999E-4</v>
      </c>
      <c r="EC441" s="1">
        <v>0.13530790000000001</v>
      </c>
      <c r="ED441">
        <v>0.26125480000000001</v>
      </c>
      <c r="EE441">
        <v>25.552969999999998</v>
      </c>
      <c r="EF441" s="1">
        <v>2.9780430000000001E-3</v>
      </c>
      <c r="EG441" s="1">
        <v>2.291032</v>
      </c>
      <c r="EH441">
        <v>0.26218419999999998</v>
      </c>
      <c r="EI441">
        <v>25.658570000000001</v>
      </c>
      <c r="EJ441" s="1">
        <v>3.1226710000000001E-2</v>
      </c>
      <c r="EK441" s="1">
        <v>24.474920000000001</v>
      </c>
      <c r="EL441">
        <v>0.26320290000000002</v>
      </c>
      <c r="EM441">
        <v>25.59065</v>
      </c>
      <c r="EN441" s="1">
        <v>0.21717230000000001</v>
      </c>
      <c r="EO441" s="1">
        <v>173.8201</v>
      </c>
      <c r="EP441">
        <v>0.26436379999999998</v>
      </c>
      <c r="EQ441">
        <v>25.08568</v>
      </c>
      <c r="ER441" s="1">
        <v>1.0491440000000001</v>
      </c>
      <c r="ES441">
        <v>858.577</v>
      </c>
      <c r="ET441">
        <v>0.26558189999999998</v>
      </c>
      <c r="EU441">
        <v>24.433229999999998</v>
      </c>
      <c r="EV441" s="1">
        <v>3.6542249999999998</v>
      </c>
      <c r="EW441">
        <v>3064.43</v>
      </c>
      <c r="EX441">
        <v>0.26694679999999998</v>
      </c>
      <c r="EY441">
        <v>24.027470000000001</v>
      </c>
      <c r="EZ441" s="1">
        <v>9.5552019999999995</v>
      </c>
      <c r="FA441">
        <v>8212.48</v>
      </c>
      <c r="FB441">
        <v>0.26840029999999998</v>
      </c>
      <c r="FC441">
        <v>23.942129999999999</v>
      </c>
      <c r="FD441">
        <v>19.395219999999998</v>
      </c>
      <c r="FE441">
        <v>17098.98</v>
      </c>
      <c r="FF441">
        <v>0.26996730000000002</v>
      </c>
      <c r="FG441">
        <v>24.696629999999999</v>
      </c>
      <c r="FH441">
        <v>31.486239999999999</v>
      </c>
      <c r="FI441">
        <v>28488.21</v>
      </c>
      <c r="FJ441">
        <v>0.27171800000000002</v>
      </c>
      <c r="FK441">
        <v>25.100549999999998</v>
      </c>
      <c r="FL441">
        <v>42.006480000000003</v>
      </c>
      <c r="FM441">
        <v>39029.64</v>
      </c>
      <c r="FN441">
        <v>0.27370719999999998</v>
      </c>
      <c r="FO441">
        <v>25.029910000000001</v>
      </c>
      <c r="FP441">
        <v>47.349469999999997</v>
      </c>
      <c r="FQ441">
        <v>45073.760000000002</v>
      </c>
      <c r="FR441">
        <v>0.27582699999999999</v>
      </c>
      <c r="FS441">
        <v>24.71332</v>
      </c>
      <c r="FT441">
        <v>45.669240000000002</v>
      </c>
      <c r="FU441">
        <v>44742.62</v>
      </c>
      <c r="FV441">
        <v>0.27816210000000002</v>
      </c>
      <c r="FW441">
        <v>24.325379999999999</v>
      </c>
      <c r="FX441">
        <v>38.68038</v>
      </c>
      <c r="FY441">
        <v>39029.379999999997</v>
      </c>
      <c r="FZ441">
        <v>0.28069339999999998</v>
      </c>
      <c r="GA441">
        <v>23.94256</v>
      </c>
      <c r="GB441">
        <v>29.24192</v>
      </c>
      <c r="GC441">
        <v>30366.85</v>
      </c>
      <c r="GD441">
        <v>0.28344910000000001</v>
      </c>
      <c r="GE441">
        <v>23.673300000000001</v>
      </c>
      <c r="GF441">
        <v>19.988379999999999</v>
      </c>
      <c r="GG441">
        <v>21388.35</v>
      </c>
      <c r="GH441">
        <v>0.28642719999999999</v>
      </c>
      <c r="GI441">
        <v>23.608250000000002</v>
      </c>
      <c r="GJ441">
        <v>12.527139999999999</v>
      </c>
      <c r="GK441">
        <v>13819.74</v>
      </c>
      <c r="GL441">
        <v>0.28972199999999998</v>
      </c>
      <c r="GM441">
        <v>24.361560000000001</v>
      </c>
      <c r="GN441">
        <v>7.3063229999999999</v>
      </c>
      <c r="GO441">
        <v>8305.7990000000009</v>
      </c>
      <c r="GP441">
        <v>0.29322759999999998</v>
      </c>
      <c r="GQ441">
        <v>24.932790000000001</v>
      </c>
      <c r="GR441">
        <v>4.0185550000000001</v>
      </c>
      <c r="GS441">
        <v>4704.1229999999996</v>
      </c>
      <c r="GT441">
        <v>0.29670479999999999</v>
      </c>
      <c r="GU441">
        <v>25.161539999999999</v>
      </c>
      <c r="GV441">
        <v>2.11443</v>
      </c>
      <c r="GW441">
        <v>2543.7559999999999</v>
      </c>
      <c r="GX441">
        <v>0.30037249999999999</v>
      </c>
      <c r="GY441">
        <v>25.360060000000001</v>
      </c>
      <c r="GZ441">
        <v>1.082365</v>
      </c>
      <c r="HA441">
        <v>1331.4970000000001</v>
      </c>
      <c r="HB441">
        <v>0.3042512</v>
      </c>
      <c r="HC441">
        <v>25.25808</v>
      </c>
      <c r="HD441">
        <v>0.55111969999999999</v>
      </c>
      <c r="HE441">
        <v>686.30579999999998</v>
      </c>
      <c r="HF441">
        <v>0.3084247</v>
      </c>
      <c r="HG441">
        <v>24.876760000000001</v>
      </c>
      <c r="HH441">
        <v>0.28894560000000002</v>
      </c>
      <c r="HI441">
        <v>356.99970000000002</v>
      </c>
      <c r="HJ441">
        <v>0.31355919999999998</v>
      </c>
      <c r="HK441">
        <v>24.705780000000001</v>
      </c>
      <c r="HL441">
        <v>0.16314409999999999</v>
      </c>
      <c r="HM441">
        <v>193.71709999999999</v>
      </c>
      <c r="HN441">
        <v>0.31776070000000001</v>
      </c>
      <c r="HO441">
        <v>24.7879</v>
      </c>
      <c r="HP441">
        <v>0.1035924</v>
      </c>
      <c r="HQ441">
        <v>114.5429</v>
      </c>
      <c r="HR441">
        <v>0.32185249999999999</v>
      </c>
      <c r="HS441">
        <v>25.53145</v>
      </c>
      <c r="HT441">
        <v>7.4753959999999994E-2</v>
      </c>
      <c r="HU441">
        <v>76.053830000000005</v>
      </c>
      <c r="HV441">
        <v>0.32660800000000001</v>
      </c>
      <c r="HW441">
        <v>26.36692</v>
      </c>
      <c r="HX441">
        <v>5.9871760000000003E-2</v>
      </c>
      <c r="HY441">
        <v>56.529049999999998</v>
      </c>
      <c r="HZ441">
        <v>0.33228760000000002</v>
      </c>
      <c r="IA441">
        <v>26.726030000000002</v>
      </c>
      <c r="IB441" s="1">
        <v>5.0849030000000003E-2</v>
      </c>
      <c r="IC441">
        <v>45.480989999999998</v>
      </c>
      <c r="ID441">
        <v>0.3385705</v>
      </c>
      <c r="IE441">
        <v>26.919160000000002</v>
      </c>
      <c r="IF441" s="1">
        <v>4.4715570000000003E-2</v>
      </c>
      <c r="IG441">
        <v>38.483469999999997</v>
      </c>
      <c r="IH441">
        <v>0.34562389999999998</v>
      </c>
      <c r="II441">
        <v>26.735109999999999</v>
      </c>
      <c r="IJ441" s="1">
        <v>3.9989549999999999E-2</v>
      </c>
      <c r="IK441">
        <v>33.463500000000003</v>
      </c>
      <c r="IL441">
        <v>0.35341329999999999</v>
      </c>
      <c r="IM441">
        <v>26.42681</v>
      </c>
      <c r="IN441" s="1">
        <v>3.5986499999999998E-2</v>
      </c>
      <c r="IO441">
        <v>29.454429999999999</v>
      </c>
      <c r="IP441">
        <v>0.36208849999999998</v>
      </c>
      <c r="IQ441">
        <v>26.34149</v>
      </c>
      <c r="IR441" s="1">
        <v>3.2430870000000001E-2</v>
      </c>
      <c r="IS441">
        <v>26.022929999999999</v>
      </c>
      <c r="IT441">
        <v>0.3716969</v>
      </c>
      <c r="IU441">
        <v>26.34075</v>
      </c>
      <c r="IV441" s="1">
        <v>2.9203050000000001E-2</v>
      </c>
      <c r="IW441">
        <v>22.976400000000002</v>
      </c>
      <c r="IX441">
        <v>0.38211630000000002</v>
      </c>
      <c r="IY441">
        <v>26.57985</v>
      </c>
      <c r="IZ441" s="1">
        <v>2.624872E-2</v>
      </c>
      <c r="JA441">
        <v>20.23873</v>
      </c>
      <c r="JB441">
        <v>0.39203549999999998</v>
      </c>
      <c r="JC441">
        <v>26.345359999999999</v>
      </c>
      <c r="JD441" s="1">
        <v>2.3559340000000002E-2</v>
      </c>
      <c r="JE441">
        <v>17.82058</v>
      </c>
      <c r="JF441">
        <v>0.4019952</v>
      </c>
      <c r="JG441">
        <v>25.981110000000001</v>
      </c>
      <c r="JH441">
        <v>2.1152319999999999E-2</v>
      </c>
      <c r="JI441">
        <v>15.694710000000001</v>
      </c>
      <c r="JJ441">
        <v>0.41160059999999998</v>
      </c>
      <c r="JK441">
        <v>25.492069999999998</v>
      </c>
      <c r="JL441" s="1">
        <v>1.9029799999999999E-2</v>
      </c>
      <c r="JM441">
        <v>13.866300000000001</v>
      </c>
      <c r="JN441">
        <v>0.42188579999999998</v>
      </c>
      <c r="JO441">
        <v>25.24457</v>
      </c>
      <c r="JP441" s="1">
        <v>1.7127719999999999E-2</v>
      </c>
      <c r="JQ441">
        <v>12.257669999999999</v>
      </c>
      <c r="JR441">
        <v>0.43400309999999998</v>
      </c>
      <c r="JS441">
        <v>25.4056</v>
      </c>
      <c r="JT441" s="1">
        <v>1.542936E-2</v>
      </c>
      <c r="JU441">
        <v>10.81639</v>
      </c>
      <c r="JV441">
        <v>0.4481813</v>
      </c>
      <c r="JW441">
        <v>25.619039999999998</v>
      </c>
      <c r="JX441" s="1">
        <v>1.391299E-2</v>
      </c>
      <c r="JY441">
        <v>9.5266769999999994</v>
      </c>
      <c r="JZ441">
        <v>0.4646883</v>
      </c>
      <c r="KA441">
        <v>25.690539999999999</v>
      </c>
      <c r="KB441" s="1">
        <v>1.255096E-2</v>
      </c>
      <c r="KC441">
        <v>8.3726789999999998</v>
      </c>
      <c r="KD441">
        <v>0.4838384</v>
      </c>
      <c r="KE441">
        <v>26.14451</v>
      </c>
      <c r="KF441" s="1">
        <v>1.1296779999999999E-2</v>
      </c>
      <c r="KG441">
        <v>7.326301</v>
      </c>
      <c r="KH441">
        <v>0.50549690000000003</v>
      </c>
      <c r="KI441">
        <v>26.211639999999999</v>
      </c>
      <c r="KJ441" s="1">
        <v>1.0109369999999999E-2</v>
      </c>
      <c r="KK441">
        <v>6.3616299999999999</v>
      </c>
      <c r="KL441">
        <v>0.52987530000000005</v>
      </c>
      <c r="KM441">
        <v>26.171769999999999</v>
      </c>
      <c r="KN441" s="1">
        <v>9.0216519999999998E-3</v>
      </c>
      <c r="KO441">
        <v>5.4967220000000001</v>
      </c>
      <c r="KP441">
        <v>0.56123880000000004</v>
      </c>
      <c r="KQ441">
        <v>26.163350000000001</v>
      </c>
      <c r="KR441" s="1">
        <v>8.002482E-3</v>
      </c>
      <c r="KS441">
        <v>4.8025140000000004</v>
      </c>
      <c r="KT441">
        <v>0.59847600000000001</v>
      </c>
      <c r="KU441">
        <v>26.177689999999998</v>
      </c>
      <c r="KV441" s="1">
        <v>7.0439709999999996E-3</v>
      </c>
      <c r="KW441">
        <v>4.1784090000000003</v>
      </c>
      <c r="KX441">
        <v>0.64107939999999997</v>
      </c>
      <c r="KY441">
        <v>26.032879999999999</v>
      </c>
      <c r="KZ441" s="1">
        <v>6.1231530000000001E-3</v>
      </c>
      <c r="LA441">
        <v>3.594751</v>
      </c>
      <c r="LB441">
        <v>0.69168799999999997</v>
      </c>
      <c r="LC441">
        <v>25.95477</v>
      </c>
      <c r="LD441" s="1">
        <v>5.2325139999999997E-3</v>
      </c>
      <c r="LE441">
        <v>3.0433150000000002</v>
      </c>
      <c r="LF441">
        <v>0.7529228</v>
      </c>
      <c r="LG441">
        <v>26.00196</v>
      </c>
      <c r="LH441" s="1">
        <v>4.3766680000000002E-3</v>
      </c>
      <c r="LI441">
        <v>2.5247920000000001</v>
      </c>
      <c r="LJ441">
        <v>0.82954249999999996</v>
      </c>
      <c r="LK441">
        <v>26.685659999999999</v>
      </c>
      <c r="LL441" s="1">
        <v>3.5749150000000001E-3</v>
      </c>
      <c r="LM441">
        <v>2.0463990000000001</v>
      </c>
      <c r="LN441">
        <v>0.88074920000000001</v>
      </c>
      <c r="LO441">
        <v>27.032710000000002</v>
      </c>
      <c r="LP441" s="1">
        <v>2.8492719999999999E-3</v>
      </c>
      <c r="LQ441">
        <v>1.6305460000000001</v>
      </c>
      <c r="LR441">
        <v>0.88002309999999995</v>
      </c>
      <c r="LS441">
        <v>27.12003</v>
      </c>
      <c r="LT441" s="1">
        <v>2.2621249999999998E-3</v>
      </c>
      <c r="LU441">
        <v>1.3012010000000001</v>
      </c>
      <c r="LV441">
        <v>0.87807970000000002</v>
      </c>
      <c r="LW441">
        <v>27.62567</v>
      </c>
      <c r="LX441" s="1">
        <v>1.8093829999999999E-3</v>
      </c>
      <c r="LY441">
        <v>1.0420119999999999</v>
      </c>
      <c r="LZ441">
        <v>0.87576810000000005</v>
      </c>
      <c r="MA441">
        <v>28.00582</v>
      </c>
      <c r="MB441" s="1">
        <v>1.470786E-3</v>
      </c>
      <c r="MC441">
        <v>0.84498989999999996</v>
      </c>
      <c r="MD441">
        <v>0.87331400000000003</v>
      </c>
      <c r="ME441">
        <v>27.827970000000001</v>
      </c>
      <c r="MF441" s="1">
        <v>1.22836E-3</v>
      </c>
      <c r="MG441">
        <v>0.70138619999999996</v>
      </c>
      <c r="MH441">
        <v>0.87077859999999996</v>
      </c>
      <c r="MI441">
        <v>27.527249999999999</v>
      </c>
      <c r="MJ441" s="1">
        <v>1.0595719999999999E-3</v>
      </c>
      <c r="MK441">
        <v>0.6001031</v>
      </c>
      <c r="ML441">
        <v>0.86828430000000001</v>
      </c>
      <c r="MM441">
        <v>27.40579</v>
      </c>
      <c r="MN441" s="1">
        <v>9.4309549999999998E-4</v>
      </c>
      <c r="MO441">
        <v>0.5298368</v>
      </c>
      <c r="MP441">
        <v>0.86580710000000005</v>
      </c>
      <c r="MQ441">
        <v>27.806809999999999</v>
      </c>
      <c r="MR441" s="1">
        <v>8.6067740000000004E-4</v>
      </c>
      <c r="MS441">
        <v>0.48047980000000001</v>
      </c>
      <c r="MT441">
        <v>0.86339089999999996</v>
      </c>
      <c r="MU441">
        <v>28.143820000000002</v>
      </c>
      <c r="MV441" s="1">
        <v>7.9982269999999997E-4</v>
      </c>
      <c r="MW441">
        <v>0.44463649999999999</v>
      </c>
      <c r="MX441">
        <v>0.86108490000000004</v>
      </c>
      <c r="MY441">
        <v>28.229240000000001</v>
      </c>
      <c r="MZ441" s="1">
        <v>7.5171890000000005E-4</v>
      </c>
      <c r="NA441">
        <v>0.41708250000000002</v>
      </c>
      <c r="NB441">
        <v>0.85883580000000004</v>
      </c>
      <c r="NC441">
        <v>28.448399999999999</v>
      </c>
      <c r="ND441" s="1">
        <v>7.1168519999999995E-4</v>
      </c>
      <c r="NE441">
        <v>0.39464880000000002</v>
      </c>
      <c r="NF441">
        <v>0.85667439999999995</v>
      </c>
      <c r="NG441">
        <v>28.535920000000001</v>
      </c>
      <c r="NH441" s="1">
        <v>6.7667620000000004E-4</v>
      </c>
      <c r="NI441">
        <v>0.37542449999999999</v>
      </c>
      <c r="NJ441">
        <v>0.85444569999999997</v>
      </c>
      <c r="NK441">
        <v>28.419519999999999</v>
      </c>
      <c r="NL441" s="1">
        <v>6.4490719999999997E-4</v>
      </c>
      <c r="NM441">
        <v>0.3582263</v>
      </c>
      <c r="NN441">
        <v>0.85218439999999995</v>
      </c>
      <c r="NO441">
        <v>28.226279999999999</v>
      </c>
      <c r="NP441" s="1">
        <v>6.1547170000000005E-4</v>
      </c>
      <c r="NQ441">
        <v>0.34246399999999999</v>
      </c>
      <c r="NR441">
        <v>0.84994349999999996</v>
      </c>
      <c r="NS441">
        <v>27.888000000000002</v>
      </c>
      <c r="NT441" s="1">
        <v>5.8803749999999998E-4</v>
      </c>
      <c r="NU441">
        <v>0.3277967</v>
      </c>
      <c r="NV441">
        <v>0.84768639999999995</v>
      </c>
      <c r="NW441">
        <v>27.569430000000001</v>
      </c>
      <c r="NX441" s="1">
        <v>5.623103E-4</v>
      </c>
      <c r="NY441">
        <v>0.31406269999999997</v>
      </c>
      <c r="NZ441">
        <v>0.84531599999999996</v>
      </c>
      <c r="OA441">
        <v>27.52657</v>
      </c>
      <c r="OB441" s="1">
        <v>5.3790209999999997E-4</v>
      </c>
      <c r="OC441">
        <v>0.30109750000000002</v>
      </c>
      <c r="OD441">
        <v>0.8429664</v>
      </c>
      <c r="OE441">
        <v>27.310189999999999</v>
      </c>
      <c r="OF441" s="1">
        <v>5.1473410000000002E-4</v>
      </c>
      <c r="OG441">
        <v>0.28875610000000002</v>
      </c>
      <c r="OH441">
        <v>0.84051880000000001</v>
      </c>
      <c r="OI441">
        <v>27.179079999999999</v>
      </c>
      <c r="OJ441" s="1">
        <v>4.9257049999999996E-4</v>
      </c>
      <c r="OK441">
        <v>0.27697749999999999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0.20489499999999999</v>
      </c>
      <c r="G442">
        <v>29.182790000000001</v>
      </c>
      <c r="H442">
        <v>0</v>
      </c>
      <c r="I442">
        <v>0</v>
      </c>
      <c r="J442">
        <v>0.2047408</v>
      </c>
      <c r="K442">
        <v>29.14874</v>
      </c>
      <c r="L442">
        <v>0</v>
      </c>
      <c r="M442">
        <v>0</v>
      </c>
      <c r="N442">
        <v>0.2044668</v>
      </c>
      <c r="O442">
        <v>29.273959999999999</v>
      </c>
      <c r="P442">
        <v>0</v>
      </c>
      <c r="Q442">
        <v>0</v>
      </c>
      <c r="R442">
        <v>0.2041114</v>
      </c>
      <c r="S442">
        <v>29.02007</v>
      </c>
      <c r="T442">
        <v>0</v>
      </c>
      <c r="U442">
        <v>0</v>
      </c>
      <c r="V442">
        <v>0.2036984</v>
      </c>
      <c r="W442">
        <v>28.846150000000002</v>
      </c>
      <c r="X442">
        <v>0</v>
      </c>
      <c r="Y442">
        <v>0</v>
      </c>
      <c r="Z442">
        <v>0.20322609999999999</v>
      </c>
      <c r="AA442">
        <v>28.802710000000001</v>
      </c>
      <c r="AB442">
        <v>0</v>
      </c>
      <c r="AC442">
        <v>0</v>
      </c>
      <c r="AD442">
        <v>0.2027167</v>
      </c>
      <c r="AE442">
        <v>28.794979999999999</v>
      </c>
      <c r="AF442">
        <v>0</v>
      </c>
      <c r="AG442">
        <v>0</v>
      </c>
      <c r="AH442">
        <v>0.20214760000000001</v>
      </c>
      <c r="AI442">
        <v>28.737459999999999</v>
      </c>
      <c r="AJ442">
        <v>0</v>
      </c>
      <c r="AK442">
        <v>0</v>
      </c>
      <c r="AL442">
        <v>0.20148779999999999</v>
      </c>
      <c r="AM442">
        <v>29.066420000000001</v>
      </c>
      <c r="AN442">
        <v>0</v>
      </c>
      <c r="AO442">
        <v>0</v>
      </c>
      <c r="AP442">
        <v>0.20078650000000001</v>
      </c>
      <c r="AQ442">
        <v>28.86816</v>
      </c>
      <c r="AR442">
        <v>0</v>
      </c>
      <c r="AS442">
        <v>0</v>
      </c>
      <c r="AT442">
        <v>0.20005510000000001</v>
      </c>
      <c r="AU442">
        <v>28.527470000000001</v>
      </c>
      <c r="AV442">
        <v>0</v>
      </c>
      <c r="AW442">
        <v>0</v>
      </c>
      <c r="AX442">
        <v>0.19934299999999999</v>
      </c>
      <c r="AY442">
        <v>28.29298</v>
      </c>
      <c r="AZ442">
        <v>0</v>
      </c>
      <c r="BA442">
        <v>0</v>
      </c>
      <c r="BB442">
        <v>0.19859379999999999</v>
      </c>
      <c r="BC442">
        <v>28.02497</v>
      </c>
      <c r="BD442">
        <v>0</v>
      </c>
      <c r="BE442">
        <v>0</v>
      </c>
      <c r="BF442">
        <v>0.19782340000000001</v>
      </c>
      <c r="BG442">
        <v>27.815190000000001</v>
      </c>
      <c r="BH442">
        <v>0</v>
      </c>
      <c r="BI442">
        <v>0</v>
      </c>
      <c r="BJ442">
        <v>0.19706699999999999</v>
      </c>
      <c r="BK442">
        <v>27.789359999999999</v>
      </c>
      <c r="BL442">
        <v>0</v>
      </c>
      <c r="BM442">
        <v>0</v>
      </c>
      <c r="BN442">
        <v>0.19632549999999999</v>
      </c>
      <c r="BO442">
        <v>28.096820000000001</v>
      </c>
      <c r="BP442">
        <v>0</v>
      </c>
      <c r="BQ442">
        <v>0</v>
      </c>
      <c r="BR442">
        <v>0.19559209999999999</v>
      </c>
      <c r="BS442">
        <v>28.551970000000001</v>
      </c>
      <c r="BT442">
        <v>0</v>
      </c>
      <c r="BU442">
        <v>0</v>
      </c>
      <c r="BV442">
        <v>0.19485710000000001</v>
      </c>
      <c r="BW442">
        <v>28.899550000000001</v>
      </c>
      <c r="BX442">
        <v>0</v>
      </c>
      <c r="BY442">
        <v>0</v>
      </c>
      <c r="BZ442">
        <v>0.1941628</v>
      </c>
      <c r="CA442">
        <v>28.90043</v>
      </c>
      <c r="CB442">
        <v>0</v>
      </c>
      <c r="CC442">
        <v>0</v>
      </c>
      <c r="CD442">
        <v>0.19350629999999999</v>
      </c>
      <c r="CE442">
        <v>28.354510000000001</v>
      </c>
      <c r="CF442">
        <v>0</v>
      </c>
      <c r="CG442">
        <v>0</v>
      </c>
      <c r="CH442">
        <v>0.1928927</v>
      </c>
      <c r="CI442">
        <v>27.729179999999999</v>
      </c>
      <c r="CJ442">
        <v>0</v>
      </c>
      <c r="CK442">
        <v>0</v>
      </c>
      <c r="CL442">
        <v>0.1923551</v>
      </c>
      <c r="CM442">
        <v>27.343859999999999</v>
      </c>
      <c r="CN442">
        <v>0</v>
      </c>
      <c r="CO442">
        <v>0</v>
      </c>
      <c r="CP442">
        <v>0.19187760000000001</v>
      </c>
      <c r="CQ442">
        <v>27.108899999999998</v>
      </c>
      <c r="CR442">
        <v>6.6246580000000007E-36</v>
      </c>
      <c r="CS442">
        <v>7.6151970000000001E-33</v>
      </c>
      <c r="CT442">
        <v>0.19149350000000001</v>
      </c>
      <c r="CU442">
        <v>27.350619999999999</v>
      </c>
      <c r="CV442">
        <v>8.6332290000000005E-30</v>
      </c>
      <c r="CW442">
        <v>9.9539290000000004E-27</v>
      </c>
      <c r="CX442">
        <v>0.1911688</v>
      </c>
      <c r="CY442">
        <v>27.767250000000001</v>
      </c>
      <c r="CZ442" s="1">
        <v>8.3808549999999993E-24</v>
      </c>
      <c r="DA442" s="1">
        <v>9.6412129999999999E-21</v>
      </c>
      <c r="DB442">
        <v>0.1909303</v>
      </c>
      <c r="DC442">
        <v>27.742909999999998</v>
      </c>
      <c r="DD442" s="1">
        <v>3.182083E-19</v>
      </c>
      <c r="DE442" s="1">
        <v>3.651748E-16</v>
      </c>
      <c r="DF442">
        <v>0.19079589999999999</v>
      </c>
      <c r="DG442">
        <v>27.502179999999999</v>
      </c>
      <c r="DH442" s="1">
        <v>1.3722019999999999E-15</v>
      </c>
      <c r="DI442" s="1">
        <v>1.5758729999999999E-12</v>
      </c>
      <c r="DJ442">
        <v>0.1907298</v>
      </c>
      <c r="DK442">
        <v>26.88531</v>
      </c>
      <c r="DL442" s="1">
        <v>1.259501E-12</v>
      </c>
      <c r="DM442" s="1">
        <v>1.3989690000000001E-9</v>
      </c>
      <c r="DN442">
        <v>0.19075919999999999</v>
      </c>
      <c r="DO442">
        <v>26.263000000000002</v>
      </c>
      <c r="DP442" s="1">
        <v>3.8084120000000002E-10</v>
      </c>
      <c r="DQ442" s="1">
        <v>4.0004150000000002E-7</v>
      </c>
      <c r="DR442">
        <v>0.19084590000000001</v>
      </c>
      <c r="DS442">
        <v>25.85276</v>
      </c>
      <c r="DT442" s="1">
        <v>4.6394059999999998E-8</v>
      </c>
      <c r="DU442" s="1">
        <v>4.7406079999999999E-5</v>
      </c>
      <c r="DV442">
        <v>0.19106090000000001</v>
      </c>
      <c r="DW442">
        <v>25.494630000000001</v>
      </c>
      <c r="DX442" s="1">
        <v>2.6958000000000001E-6</v>
      </c>
      <c r="DY442" s="1">
        <v>2.7135810000000001E-3</v>
      </c>
      <c r="DZ442">
        <v>0.1913463</v>
      </c>
      <c r="EA442">
        <v>25.52195</v>
      </c>
      <c r="EB442" s="1">
        <v>8.3353070000000005E-5</v>
      </c>
      <c r="EC442" s="1">
        <v>8.3398940000000005E-2</v>
      </c>
      <c r="ED442">
        <v>0.19168370000000001</v>
      </c>
      <c r="EE442">
        <v>25.673590000000001</v>
      </c>
      <c r="EF442" s="1">
        <v>1.505288E-3</v>
      </c>
      <c r="EG442" s="1">
        <v>1.5053620000000001</v>
      </c>
      <c r="EH442">
        <v>0.19207689999999999</v>
      </c>
      <c r="EI442">
        <v>25.811679999999999</v>
      </c>
      <c r="EJ442" s="1">
        <v>1.7044859999999998E-2</v>
      </c>
      <c r="EK442" s="1">
        <v>17.095680000000002</v>
      </c>
      <c r="EL442">
        <v>0.19252839999999999</v>
      </c>
      <c r="EM442">
        <v>25.767299999999999</v>
      </c>
      <c r="EN442" s="1">
        <v>0.12764300000000001</v>
      </c>
      <c r="EO442">
        <v>128.80090000000001</v>
      </c>
      <c r="EP442">
        <v>0.19304869999999999</v>
      </c>
      <c r="EQ442">
        <v>25.268809999999998</v>
      </c>
      <c r="ER442" s="1">
        <v>0.66264900000000004</v>
      </c>
      <c r="ES442">
        <v>673.94090000000006</v>
      </c>
      <c r="ET442">
        <v>0.19358300000000001</v>
      </c>
      <c r="EU442">
        <v>24.589870000000001</v>
      </c>
      <c r="EV442" s="1">
        <v>2.4761489999999999</v>
      </c>
      <c r="EW442">
        <v>2545.0529999999999</v>
      </c>
      <c r="EX442">
        <v>0.1941956</v>
      </c>
      <c r="EY442">
        <v>24.13401</v>
      </c>
      <c r="EZ442" s="1">
        <v>6.9318989999999996</v>
      </c>
      <c r="FA442">
        <v>7205.3919999999998</v>
      </c>
      <c r="FB442">
        <v>0.19483719999999999</v>
      </c>
      <c r="FC442">
        <v>24.018260000000001</v>
      </c>
      <c r="FD442">
        <v>15.041399999999999</v>
      </c>
      <c r="FE442">
        <v>15830.78</v>
      </c>
      <c r="FF442">
        <v>0.19555400000000001</v>
      </c>
      <c r="FG442">
        <v>24.765090000000001</v>
      </c>
      <c r="FH442">
        <v>26.079640000000001</v>
      </c>
      <c r="FI442">
        <v>27811.14</v>
      </c>
      <c r="FJ442">
        <v>0.1963124</v>
      </c>
      <c r="FK442">
        <v>25.243970000000001</v>
      </c>
      <c r="FL442">
        <v>37.117519999999999</v>
      </c>
      <c r="FM442">
        <v>40146.230000000003</v>
      </c>
      <c r="FN442">
        <v>0.1972014</v>
      </c>
      <c r="FO442">
        <v>25.249590000000001</v>
      </c>
      <c r="FP442">
        <v>44.474060000000001</v>
      </c>
      <c r="FQ442">
        <v>48815.19</v>
      </c>
      <c r="FR442">
        <v>0.19815189999999999</v>
      </c>
      <c r="FS442">
        <v>24.938559999999999</v>
      </c>
      <c r="FT442">
        <v>45.775579999999998</v>
      </c>
      <c r="FU442">
        <v>51067.76</v>
      </c>
      <c r="FV442">
        <v>0.19919690000000001</v>
      </c>
      <c r="FW442">
        <v>24.505269999999999</v>
      </c>
      <c r="FX442">
        <v>41.454729999999998</v>
      </c>
      <c r="FY442">
        <v>46897.42</v>
      </c>
      <c r="FZ442">
        <v>0.20034769999999999</v>
      </c>
      <c r="GA442">
        <v>24.071400000000001</v>
      </c>
      <c r="GB442">
        <v>33.433349999999997</v>
      </c>
      <c r="GC442">
        <v>38411.07</v>
      </c>
      <c r="GD442">
        <v>0.20155790000000001</v>
      </c>
      <c r="GE442">
        <v>23.773630000000001</v>
      </c>
      <c r="GF442">
        <v>24.40241</v>
      </c>
      <c r="GG442">
        <v>28480.720000000001</v>
      </c>
      <c r="GH442">
        <v>0.20290610000000001</v>
      </c>
      <c r="GI442">
        <v>23.712070000000001</v>
      </c>
      <c r="GJ442">
        <v>16.33811</v>
      </c>
      <c r="GK442">
        <v>19367.349999999999</v>
      </c>
      <c r="GL442">
        <v>0.20438539999999999</v>
      </c>
      <c r="GM442">
        <v>24.470179999999999</v>
      </c>
      <c r="GN442">
        <v>10.1707</v>
      </c>
      <c r="GO442">
        <v>12235.61</v>
      </c>
      <c r="GP442">
        <v>0.20601050000000001</v>
      </c>
      <c r="GQ442">
        <v>25.104120000000002</v>
      </c>
      <c r="GR442">
        <v>5.959206</v>
      </c>
      <c r="GS442">
        <v>7268.1959999999999</v>
      </c>
      <c r="GT442">
        <v>0.20757610000000001</v>
      </c>
      <c r="GU442">
        <v>25.397629999999999</v>
      </c>
      <c r="GV442">
        <v>3.3254869999999999</v>
      </c>
      <c r="GW442">
        <v>4108.6000000000004</v>
      </c>
      <c r="GX442">
        <v>0.20920250000000001</v>
      </c>
      <c r="GY442">
        <v>25.59055</v>
      </c>
      <c r="GZ442">
        <v>1.7906820000000001</v>
      </c>
      <c r="HA442">
        <v>2237.3270000000002</v>
      </c>
      <c r="HB442">
        <v>0.21091009999999999</v>
      </c>
      <c r="HC442">
        <v>25.45036</v>
      </c>
      <c r="HD442">
        <v>0.94410349999999998</v>
      </c>
      <c r="HE442">
        <v>1189.9649999999999</v>
      </c>
      <c r="HF442">
        <v>0.21274709999999999</v>
      </c>
      <c r="HG442">
        <v>25.020340000000001</v>
      </c>
      <c r="HH442">
        <v>0.49804710000000002</v>
      </c>
      <c r="HI442">
        <v>629.84190000000001</v>
      </c>
      <c r="HJ442">
        <v>0.2151496</v>
      </c>
      <c r="HK442">
        <v>24.7957</v>
      </c>
      <c r="HL442">
        <v>0.27108090000000001</v>
      </c>
      <c r="HM442">
        <v>340.41399999999999</v>
      </c>
      <c r="HN442">
        <v>0.2170387</v>
      </c>
      <c r="HO442">
        <v>24.830449999999999</v>
      </c>
      <c r="HP442">
        <v>0.1575975</v>
      </c>
      <c r="HQ442">
        <v>194.47479999999999</v>
      </c>
      <c r="HR442">
        <v>0.21878</v>
      </c>
      <c r="HS442">
        <v>25.587510000000002</v>
      </c>
      <c r="HT442">
        <v>0.10168770000000001</v>
      </c>
      <c r="HU442">
        <v>122.2206</v>
      </c>
      <c r="HV442">
        <v>0.22079950000000001</v>
      </c>
      <c r="HW442">
        <v>26.473389999999998</v>
      </c>
      <c r="HX442">
        <v>7.3640369999999997E-2</v>
      </c>
      <c r="HY442">
        <v>85.966480000000004</v>
      </c>
      <c r="HZ442">
        <v>0.22323309999999999</v>
      </c>
      <c r="IA442">
        <v>26.954370000000001</v>
      </c>
      <c r="IB442">
        <v>5.8454430000000002E-2</v>
      </c>
      <c r="IC442">
        <v>66.638649999999998</v>
      </c>
      <c r="ID442">
        <v>0.22602259999999999</v>
      </c>
      <c r="IE442">
        <v>27.171869999999998</v>
      </c>
      <c r="IF442" s="1">
        <v>4.9345109999999998E-2</v>
      </c>
      <c r="IG442">
        <v>55.330030000000001</v>
      </c>
      <c r="IH442">
        <v>0.22906509999999999</v>
      </c>
      <c r="II442">
        <v>26.933669999999999</v>
      </c>
      <c r="IJ442" s="1">
        <v>4.3173830000000003E-2</v>
      </c>
      <c r="IK442">
        <v>47.926130000000001</v>
      </c>
      <c r="IL442">
        <v>0.23243269999999999</v>
      </c>
      <c r="IM442">
        <v>26.56202</v>
      </c>
      <c r="IN442" s="1">
        <v>3.8469540000000003E-2</v>
      </c>
      <c r="IO442">
        <v>42.374760000000002</v>
      </c>
      <c r="IP442">
        <v>0.23607890000000001</v>
      </c>
      <c r="IQ442">
        <v>26.405169999999998</v>
      </c>
      <c r="IR442" s="1">
        <v>3.452355E-2</v>
      </c>
      <c r="IS442">
        <v>37.757959999999997</v>
      </c>
      <c r="IT442">
        <v>0.2401103</v>
      </c>
      <c r="IU442">
        <v>26.414079999999998</v>
      </c>
      <c r="IV442" s="1">
        <v>3.1048530000000001E-2</v>
      </c>
      <c r="IW442">
        <v>33.737000000000002</v>
      </c>
      <c r="IX442">
        <v>0.24455569999999999</v>
      </c>
      <c r="IY442">
        <v>26.757629999999999</v>
      </c>
      <c r="IZ442" s="1">
        <v>2.791716E-2</v>
      </c>
      <c r="JA442">
        <v>30.113029999999998</v>
      </c>
      <c r="JB442">
        <v>0.24883189999999999</v>
      </c>
      <c r="JC442">
        <v>26.62998</v>
      </c>
      <c r="JD442" s="1">
        <v>2.5051549999999999E-2</v>
      </c>
      <c r="JE442">
        <v>26.829540000000001</v>
      </c>
      <c r="JF442">
        <v>0.25305250000000001</v>
      </c>
      <c r="JG442">
        <v>26.32751</v>
      </c>
      <c r="JH442" s="1">
        <v>2.2466119999999999E-2</v>
      </c>
      <c r="JI442">
        <v>23.88815</v>
      </c>
      <c r="JJ442">
        <v>0.25700460000000003</v>
      </c>
      <c r="JK442">
        <v>25.793430000000001</v>
      </c>
      <c r="JL442" s="1">
        <v>2.018027E-2</v>
      </c>
      <c r="JM442">
        <v>21.318460000000002</v>
      </c>
      <c r="JN442">
        <v>0.26108959999999998</v>
      </c>
      <c r="JO442">
        <v>25.459420000000001</v>
      </c>
      <c r="JP442" s="1">
        <v>1.8150039999999999E-2</v>
      </c>
      <c r="JQ442">
        <v>19.052779999999998</v>
      </c>
      <c r="JR442">
        <v>0.26592339999999998</v>
      </c>
      <c r="JS442">
        <v>25.529769999999999</v>
      </c>
      <c r="JT442" s="1">
        <v>1.6342059999999999E-2</v>
      </c>
      <c r="JU442">
        <v>17.025539999999999</v>
      </c>
      <c r="JV442">
        <v>0.27150619999999998</v>
      </c>
      <c r="JW442">
        <v>25.718240000000002</v>
      </c>
      <c r="JX442" s="1">
        <v>1.472647E-2</v>
      </c>
      <c r="JY442">
        <v>15.210789999999999</v>
      </c>
      <c r="JZ442">
        <v>0.27781270000000002</v>
      </c>
      <c r="KA442">
        <v>25.826429999999998</v>
      </c>
      <c r="KB442" s="1">
        <v>1.3278750000000001E-2</v>
      </c>
      <c r="KC442">
        <v>13.584949999999999</v>
      </c>
      <c r="KD442">
        <v>0.28501090000000001</v>
      </c>
      <c r="KE442">
        <v>26.35238</v>
      </c>
      <c r="KF442" s="1">
        <v>1.1962260000000001E-2</v>
      </c>
      <c r="KG442">
        <v>12.113110000000001</v>
      </c>
      <c r="KH442">
        <v>0.29289130000000002</v>
      </c>
      <c r="KI442">
        <v>26.452359999999999</v>
      </c>
      <c r="KJ442" s="1">
        <v>1.071777E-2</v>
      </c>
      <c r="KK442">
        <v>10.74376</v>
      </c>
      <c r="KL442">
        <v>0.30149199999999998</v>
      </c>
      <c r="KM442">
        <v>26.430520000000001</v>
      </c>
      <c r="KN442" s="1">
        <v>9.5738000000000004E-3</v>
      </c>
      <c r="KO442">
        <v>9.4944729999999993</v>
      </c>
      <c r="KP442">
        <v>0.3001027</v>
      </c>
      <c r="KQ442">
        <v>26.33614</v>
      </c>
      <c r="KR442" s="1">
        <v>8.4814320000000006E-3</v>
      </c>
      <c r="KS442">
        <v>8.3892550000000004</v>
      </c>
      <c r="KT442">
        <v>0.29833379999999998</v>
      </c>
      <c r="KU442">
        <v>26.250060000000001</v>
      </c>
      <c r="KV442" s="1">
        <v>7.4981680000000004E-3</v>
      </c>
      <c r="KW442">
        <v>7.3955919999999997</v>
      </c>
      <c r="KX442">
        <v>0.29658129999999999</v>
      </c>
      <c r="KY442">
        <v>26.06175</v>
      </c>
      <c r="KZ442" s="1">
        <v>6.5628910000000004E-3</v>
      </c>
      <c r="LA442">
        <v>6.4617509999999996</v>
      </c>
      <c r="LB442">
        <v>0.29479240000000001</v>
      </c>
      <c r="LC442">
        <v>25.94857</v>
      </c>
      <c r="LD442" s="1">
        <v>5.6611539999999998E-3</v>
      </c>
      <c r="LE442">
        <v>5.5702199999999999</v>
      </c>
      <c r="LF442">
        <v>0.29292820000000003</v>
      </c>
      <c r="LG442">
        <v>26.033090000000001</v>
      </c>
      <c r="LH442" s="1">
        <v>4.7932210000000003E-3</v>
      </c>
      <c r="LI442">
        <v>4.7175260000000003</v>
      </c>
      <c r="LJ442">
        <v>0.2910121</v>
      </c>
      <c r="LK442">
        <v>26.788519999999998</v>
      </c>
      <c r="LL442" s="1">
        <v>3.9706560000000004E-3</v>
      </c>
      <c r="LM442">
        <v>3.9122859999999999</v>
      </c>
      <c r="LN442">
        <v>0.28985339999999998</v>
      </c>
      <c r="LO442">
        <v>27.224309999999999</v>
      </c>
      <c r="LP442" s="1">
        <v>3.2092309999999999E-3</v>
      </c>
      <c r="LQ442">
        <v>3.1639910000000002</v>
      </c>
      <c r="LR442">
        <v>0.28960819999999998</v>
      </c>
      <c r="LS442">
        <v>27.357330000000001</v>
      </c>
      <c r="LT442" s="1">
        <v>2.5659160000000001E-3</v>
      </c>
      <c r="LU442">
        <v>2.5171130000000002</v>
      </c>
      <c r="LV442">
        <v>0.28907650000000001</v>
      </c>
      <c r="LW442">
        <v>27.79035</v>
      </c>
      <c r="LX442" s="1">
        <v>2.049726E-3</v>
      </c>
      <c r="LY442">
        <v>1.999423</v>
      </c>
      <c r="LZ442">
        <v>0.28842760000000001</v>
      </c>
      <c r="MA442">
        <v>28.05959</v>
      </c>
      <c r="MB442" s="1">
        <v>1.6530939999999999E-3</v>
      </c>
      <c r="MC442">
        <v>1.600902</v>
      </c>
      <c r="MD442">
        <v>0.28771079999999999</v>
      </c>
      <c r="ME442">
        <v>27.871770000000001</v>
      </c>
      <c r="MF442" s="1">
        <v>1.3611319999999999E-3</v>
      </c>
      <c r="MG442">
        <v>1.305858</v>
      </c>
      <c r="MH442">
        <v>0.2869931</v>
      </c>
      <c r="MI442">
        <v>27.580220000000001</v>
      </c>
      <c r="MJ442" s="1">
        <v>1.153374E-3</v>
      </c>
      <c r="MK442">
        <v>1.094679</v>
      </c>
      <c r="ML442">
        <v>0.28626200000000002</v>
      </c>
      <c r="MM442">
        <v>27.516380000000002</v>
      </c>
      <c r="MN442" s="1">
        <v>1.008405E-3</v>
      </c>
      <c r="MO442">
        <v>0.94659850000000001</v>
      </c>
      <c r="MP442">
        <v>0.28555380000000002</v>
      </c>
      <c r="MQ442">
        <v>27.999949999999998</v>
      </c>
      <c r="MR442" s="1">
        <v>9.0664390000000004E-4</v>
      </c>
      <c r="MS442">
        <v>0.8426555</v>
      </c>
      <c r="MT442">
        <v>0.28485729999999998</v>
      </c>
      <c r="MU442">
        <v>28.389250000000001</v>
      </c>
      <c r="MV442">
        <v>8.3325789999999999E-4</v>
      </c>
      <c r="MW442">
        <v>0.76786849999999995</v>
      </c>
      <c r="MX442">
        <v>0.28418729999999998</v>
      </c>
      <c r="MY442">
        <v>28.475190000000001</v>
      </c>
      <c r="MZ442" s="1">
        <v>7.773535E-4</v>
      </c>
      <c r="NA442">
        <v>0.71157709999999996</v>
      </c>
      <c r="NB442">
        <v>0.28354000000000001</v>
      </c>
      <c r="NC442">
        <v>28.600480000000001</v>
      </c>
      <c r="ND442" s="1">
        <v>7.3239360000000001E-4</v>
      </c>
      <c r="NE442">
        <v>0.66677419999999998</v>
      </c>
      <c r="NF442">
        <v>0.28291119999999997</v>
      </c>
      <c r="NG442">
        <v>28.567799999999998</v>
      </c>
      <c r="NH442" s="1">
        <v>6.9432890000000001E-4</v>
      </c>
      <c r="NI442">
        <v>0.62929829999999998</v>
      </c>
      <c r="NJ442">
        <v>0.28228690000000001</v>
      </c>
      <c r="NK442">
        <v>28.431930000000001</v>
      </c>
      <c r="NL442" s="1">
        <v>6.6060320000000002E-4</v>
      </c>
      <c r="NM442">
        <v>0.59647939999999999</v>
      </c>
      <c r="NN442">
        <v>0.2816342</v>
      </c>
      <c r="NO442">
        <v>28.269069999999999</v>
      </c>
      <c r="NP442" s="1">
        <v>6.2983929999999998E-4</v>
      </c>
      <c r="NQ442">
        <v>0.56675109999999995</v>
      </c>
      <c r="NR442">
        <v>0.28099780000000002</v>
      </c>
      <c r="NS442">
        <v>28.00337</v>
      </c>
      <c r="NT442" s="1">
        <v>6.0130600000000002E-4</v>
      </c>
      <c r="NU442">
        <v>0.53926269999999998</v>
      </c>
      <c r="NV442">
        <v>0.280358</v>
      </c>
      <c r="NW442">
        <v>27.773440000000001</v>
      </c>
      <c r="NX442" s="1">
        <v>5.7468669999999995E-4</v>
      </c>
      <c r="NY442">
        <v>0.51359809999999995</v>
      </c>
      <c r="NZ442">
        <v>0.27969830000000001</v>
      </c>
      <c r="OA442">
        <v>27.755880000000001</v>
      </c>
      <c r="OB442" s="1">
        <v>5.4957020000000005E-4</v>
      </c>
      <c r="OC442">
        <v>0.48949169999999997</v>
      </c>
      <c r="OD442">
        <v>0.27904469999999998</v>
      </c>
      <c r="OE442">
        <v>27.526959999999999</v>
      </c>
      <c r="OF442" s="1">
        <v>5.2579150000000002E-4</v>
      </c>
      <c r="OG442">
        <v>0.4666516</v>
      </c>
      <c r="OH442">
        <v>0.27835779999999999</v>
      </c>
      <c r="OI442">
        <v>27.320430000000002</v>
      </c>
      <c r="OJ442" s="1">
        <v>5.0308920000000003E-4</v>
      </c>
      <c r="OK442">
        <v>0.4448899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0.20320479999999999</v>
      </c>
      <c r="G443">
        <v>29.186699999999998</v>
      </c>
      <c r="H443">
        <v>0</v>
      </c>
      <c r="I443">
        <v>0</v>
      </c>
      <c r="J443">
        <v>0.20365</v>
      </c>
      <c r="K443">
        <v>29.192139999999998</v>
      </c>
      <c r="L443">
        <v>0</v>
      </c>
      <c r="M443">
        <v>0</v>
      </c>
      <c r="N443">
        <v>0.2041269</v>
      </c>
      <c r="O443">
        <v>29.323239999999998</v>
      </c>
      <c r="P443">
        <v>0</v>
      </c>
      <c r="Q443">
        <v>0</v>
      </c>
      <c r="R443">
        <v>0.20464170000000001</v>
      </c>
      <c r="S443">
        <v>29.045539999999999</v>
      </c>
      <c r="T443">
        <v>0</v>
      </c>
      <c r="U443">
        <v>0</v>
      </c>
      <c r="V443">
        <v>0.20518620000000001</v>
      </c>
      <c r="W443">
        <v>28.841280000000001</v>
      </c>
      <c r="X443">
        <v>0</v>
      </c>
      <c r="Y443">
        <v>0</v>
      </c>
      <c r="Z443">
        <v>0.20576359999999999</v>
      </c>
      <c r="AA443">
        <v>28.768889999999999</v>
      </c>
      <c r="AB443">
        <v>0</v>
      </c>
      <c r="AC443">
        <v>0</v>
      </c>
      <c r="AD443">
        <v>0.20638770000000001</v>
      </c>
      <c r="AE443">
        <v>28.76229</v>
      </c>
      <c r="AF443">
        <v>0</v>
      </c>
      <c r="AG443">
        <v>0</v>
      </c>
      <c r="AH443">
        <v>0.2070466</v>
      </c>
      <c r="AI443">
        <v>28.739599999999999</v>
      </c>
      <c r="AJ443">
        <v>0</v>
      </c>
      <c r="AK443">
        <v>0</v>
      </c>
      <c r="AL443">
        <v>0.2077003</v>
      </c>
      <c r="AM443">
        <v>29.110600000000002</v>
      </c>
      <c r="AN443">
        <v>0</v>
      </c>
      <c r="AO443">
        <v>0</v>
      </c>
      <c r="AP443">
        <v>0.20839469999999999</v>
      </c>
      <c r="AQ443">
        <v>28.956969999999998</v>
      </c>
      <c r="AR443">
        <v>0</v>
      </c>
      <c r="AS443">
        <v>0</v>
      </c>
      <c r="AT443">
        <v>0.2090911</v>
      </c>
      <c r="AU443">
        <v>28.647829999999999</v>
      </c>
      <c r="AV443">
        <v>0</v>
      </c>
      <c r="AW443">
        <v>0</v>
      </c>
      <c r="AX443">
        <v>0.2097987</v>
      </c>
      <c r="AY443">
        <v>28.385580000000001</v>
      </c>
      <c r="AZ443">
        <v>0</v>
      </c>
      <c r="BA443">
        <v>0</v>
      </c>
      <c r="BB443">
        <v>0.21049039999999999</v>
      </c>
      <c r="BC443">
        <v>28.094760000000001</v>
      </c>
      <c r="BD443">
        <v>0</v>
      </c>
      <c r="BE443">
        <v>0</v>
      </c>
      <c r="BF443">
        <v>0.2111257</v>
      </c>
      <c r="BG443">
        <v>27.873850000000001</v>
      </c>
      <c r="BH443">
        <v>0</v>
      </c>
      <c r="BI443">
        <v>0</v>
      </c>
      <c r="BJ443">
        <v>0.21174280000000001</v>
      </c>
      <c r="BK443">
        <v>27.850860000000001</v>
      </c>
      <c r="BL443">
        <v>0</v>
      </c>
      <c r="BM443">
        <v>0</v>
      </c>
      <c r="BN443">
        <v>0.21230859999999999</v>
      </c>
      <c r="BO443">
        <v>28.171330000000001</v>
      </c>
      <c r="BP443">
        <v>0</v>
      </c>
      <c r="BQ443">
        <v>0</v>
      </c>
      <c r="BR443">
        <v>0.212808</v>
      </c>
      <c r="BS443">
        <v>28.655110000000001</v>
      </c>
      <c r="BT443">
        <v>0</v>
      </c>
      <c r="BU443">
        <v>0</v>
      </c>
      <c r="BV443">
        <v>0.21322089999999999</v>
      </c>
      <c r="BW443">
        <v>29.034330000000001</v>
      </c>
      <c r="BX443">
        <v>0</v>
      </c>
      <c r="BY443">
        <v>0</v>
      </c>
      <c r="BZ443">
        <v>0.2135446</v>
      </c>
      <c r="CA443">
        <v>29.06176</v>
      </c>
      <c r="CB443">
        <v>0</v>
      </c>
      <c r="CC443">
        <v>0</v>
      </c>
      <c r="CD443">
        <v>0.21378169999999999</v>
      </c>
      <c r="CE443">
        <v>28.51595</v>
      </c>
      <c r="CF443">
        <v>0</v>
      </c>
      <c r="CG443">
        <v>0</v>
      </c>
      <c r="CH443">
        <v>0.21392240000000001</v>
      </c>
      <c r="CI443">
        <v>27.854949999999999</v>
      </c>
      <c r="CJ443">
        <v>0</v>
      </c>
      <c r="CK443">
        <v>0</v>
      </c>
      <c r="CL443">
        <v>0.21394579999999999</v>
      </c>
      <c r="CM443">
        <v>27.42127</v>
      </c>
      <c r="CN443">
        <v>0</v>
      </c>
      <c r="CO443">
        <v>0</v>
      </c>
      <c r="CP443">
        <v>0.2138796</v>
      </c>
      <c r="CQ443">
        <v>27.17428</v>
      </c>
      <c r="CR443">
        <v>2.023074E-36</v>
      </c>
      <c r="CS443">
        <v>1.7755880000000002E-33</v>
      </c>
      <c r="CT443">
        <v>0.21374119999999999</v>
      </c>
      <c r="CU443">
        <v>27.425640000000001</v>
      </c>
      <c r="CV443">
        <v>1.9146699999999999E-30</v>
      </c>
      <c r="CW443">
        <v>1.995856E-27</v>
      </c>
      <c r="CX443">
        <v>0.2134847</v>
      </c>
      <c r="CY443">
        <v>27.868690000000001</v>
      </c>
      <c r="CZ443">
        <v>3.1035959999999998E-24</v>
      </c>
      <c r="DA443" s="1">
        <v>2.5511499999999999E-21</v>
      </c>
      <c r="DB443">
        <v>0.21316460000000001</v>
      </c>
      <c r="DC443">
        <v>27.894349999999999</v>
      </c>
      <c r="DD443" s="1">
        <v>1.4272010000000001E-19</v>
      </c>
      <c r="DE443" s="1">
        <v>1.1261730000000001E-16</v>
      </c>
      <c r="DF443">
        <v>0.2127764</v>
      </c>
      <c r="DG443">
        <v>27.67577</v>
      </c>
      <c r="DH443" s="1">
        <v>7.1013479999999999E-16</v>
      </c>
      <c r="DI443" s="1">
        <v>5.5858120000000002E-13</v>
      </c>
      <c r="DJ443">
        <v>0.21230399999999999</v>
      </c>
      <c r="DK443">
        <v>27.044830000000001</v>
      </c>
      <c r="DL443" s="1">
        <v>6.9788800000000002E-13</v>
      </c>
      <c r="DM443" s="1">
        <v>5.5208019999999998E-10</v>
      </c>
      <c r="DN443">
        <v>0.21179300000000001</v>
      </c>
      <c r="DO443">
        <v>26.386649999999999</v>
      </c>
      <c r="DP443" s="1">
        <v>2.1676869999999999E-10</v>
      </c>
      <c r="DQ443" s="1">
        <v>1.7276479999999999E-7</v>
      </c>
      <c r="DR443">
        <v>0.2112108</v>
      </c>
      <c r="DS443">
        <v>25.93094</v>
      </c>
      <c r="DT443" s="1">
        <v>2.7348840000000001E-8</v>
      </c>
      <c r="DU443" s="1">
        <v>2.2114270000000001E-5</v>
      </c>
      <c r="DV443">
        <v>0.2106046</v>
      </c>
      <c r="DW443">
        <v>25.56156</v>
      </c>
      <c r="DX443" s="1">
        <v>1.65151E-6</v>
      </c>
      <c r="DY443" s="1">
        <v>1.3579760000000001E-3</v>
      </c>
      <c r="DZ443">
        <v>0.2099992</v>
      </c>
      <c r="EA443">
        <v>25.596119999999999</v>
      </c>
      <c r="EB443" s="1">
        <v>5.3146409999999997E-5</v>
      </c>
      <c r="EC443" s="1">
        <v>4.4529520000000003E-2</v>
      </c>
      <c r="ED443">
        <v>0.20936370000000001</v>
      </c>
      <c r="EE443">
        <v>25.774069999999998</v>
      </c>
      <c r="EF443" s="1">
        <v>9.9903180000000011E-4</v>
      </c>
      <c r="EG443" s="1">
        <v>0.85354719999999995</v>
      </c>
      <c r="EH443">
        <v>0.2086885</v>
      </c>
      <c r="EI443">
        <v>25.94144</v>
      </c>
      <c r="EJ443" s="1">
        <v>1.177778E-2</v>
      </c>
      <c r="EK443" s="1">
        <v>10.263210000000001</v>
      </c>
      <c r="EL443">
        <v>0.20798630000000001</v>
      </c>
      <c r="EM443">
        <v>25.90887</v>
      </c>
      <c r="EN443" s="1">
        <v>9.1853770000000001E-2</v>
      </c>
      <c r="EO443" s="1">
        <v>81.695660000000004</v>
      </c>
      <c r="EP443">
        <v>0.20724970000000001</v>
      </c>
      <c r="EQ443">
        <v>25.41347</v>
      </c>
      <c r="ER443" s="1">
        <v>0.49666749999999998</v>
      </c>
      <c r="ES443">
        <v>450.86340000000001</v>
      </c>
      <c r="ET443">
        <v>0.20647779999999999</v>
      </c>
      <c r="EU443">
        <v>24.717099999999999</v>
      </c>
      <c r="EV443" s="1">
        <v>1.9337489999999999</v>
      </c>
      <c r="EW443">
        <v>1793.4459999999999</v>
      </c>
      <c r="EX443">
        <v>0.20568410000000001</v>
      </c>
      <c r="EY443">
        <v>24.220549999999999</v>
      </c>
      <c r="EZ443" s="1">
        <v>5.6379849999999996</v>
      </c>
      <c r="FA443">
        <v>5338.7089999999998</v>
      </c>
      <c r="FB443">
        <v>0.20482500000000001</v>
      </c>
      <c r="FC443">
        <v>24.083780000000001</v>
      </c>
      <c r="FD443">
        <v>12.736000000000001</v>
      </c>
      <c r="FE443">
        <v>12313.17</v>
      </c>
      <c r="FF443">
        <v>0.2039319</v>
      </c>
      <c r="FG443">
        <v>24.828220000000002</v>
      </c>
      <c r="FH443">
        <v>22.983440000000002</v>
      </c>
      <c r="FI443">
        <v>22677.35</v>
      </c>
      <c r="FJ443">
        <v>0.20298069999999999</v>
      </c>
      <c r="FK443">
        <v>25.347429999999999</v>
      </c>
      <c r="FL443">
        <v>34.027329999999999</v>
      </c>
      <c r="FM443">
        <v>34265.97</v>
      </c>
      <c r="FN443">
        <v>0.20202680000000001</v>
      </c>
      <c r="FO443">
        <v>25.420280000000002</v>
      </c>
      <c r="FP443">
        <v>42.402509999999999</v>
      </c>
      <c r="FQ443">
        <v>43517.1</v>
      </c>
      <c r="FR443">
        <v>0.20098550000000001</v>
      </c>
      <c r="FS443">
        <v>25.126750000000001</v>
      </c>
      <c r="FT443">
        <v>45.435600000000001</v>
      </c>
      <c r="FU443">
        <v>47351.8</v>
      </c>
      <c r="FV443">
        <v>0.1999319</v>
      </c>
      <c r="FW443">
        <v>24.655940000000001</v>
      </c>
      <c r="FX443">
        <v>42.67183</v>
      </c>
      <c r="FY443">
        <v>45081.1</v>
      </c>
      <c r="FZ443">
        <v>0.19884669999999999</v>
      </c>
      <c r="GA443">
        <v>24.178049999999999</v>
      </c>
      <c r="GB443">
        <v>35.714919999999999</v>
      </c>
      <c r="GC443">
        <v>38214.74</v>
      </c>
      <c r="GD443">
        <v>0.19773160000000001</v>
      </c>
      <c r="GE443">
        <v>23.850390000000001</v>
      </c>
      <c r="GF443">
        <v>27.032430000000002</v>
      </c>
      <c r="GG443">
        <v>29261.63</v>
      </c>
      <c r="GH443">
        <v>0.19661000000000001</v>
      </c>
      <c r="GI443">
        <v>23.797000000000001</v>
      </c>
      <c r="GJ443">
        <v>18.749559999999999</v>
      </c>
      <c r="GK443">
        <v>20503.28</v>
      </c>
      <c r="GL443">
        <v>0.1955423</v>
      </c>
      <c r="GM443">
        <v>24.569120000000002</v>
      </c>
      <c r="GN443">
        <v>12.07098</v>
      </c>
      <c r="GO443">
        <v>13310.02</v>
      </c>
      <c r="GP443">
        <v>0.19462260000000001</v>
      </c>
      <c r="GQ443">
        <v>25.238340000000001</v>
      </c>
      <c r="GR443">
        <v>7.2986050000000002</v>
      </c>
      <c r="GS443">
        <v>8100.5020000000004</v>
      </c>
      <c r="GT443">
        <v>0.19360279999999999</v>
      </c>
      <c r="GU443">
        <v>25.581679999999999</v>
      </c>
      <c r="GV443">
        <v>4.1901130000000002</v>
      </c>
      <c r="GW443">
        <v>4674.4390000000003</v>
      </c>
      <c r="GX443">
        <v>0.1925345</v>
      </c>
      <c r="GY443">
        <v>25.777719999999999</v>
      </c>
      <c r="GZ443">
        <v>2.3111929999999998</v>
      </c>
      <c r="HA443">
        <v>2587.2759999999998</v>
      </c>
      <c r="HB443">
        <v>0.19146060000000001</v>
      </c>
      <c r="HC443">
        <v>25.59684</v>
      </c>
      <c r="HD443">
        <v>1.2403999999999999</v>
      </c>
      <c r="HE443">
        <v>1391.0219999999999</v>
      </c>
      <c r="HF443">
        <v>0.19039229999999999</v>
      </c>
      <c r="HG443">
        <v>25.128910000000001</v>
      </c>
      <c r="HH443">
        <v>0.65930650000000002</v>
      </c>
      <c r="HI443">
        <v>738.15940000000001</v>
      </c>
      <c r="HJ443">
        <v>0.18974779999999999</v>
      </c>
      <c r="HK443">
        <v>24.863489999999999</v>
      </c>
      <c r="HL443">
        <v>0.3560953</v>
      </c>
      <c r="HM443">
        <v>395.51400000000001</v>
      </c>
      <c r="HN443">
        <v>0.189026</v>
      </c>
      <c r="HO443">
        <v>24.866060000000001</v>
      </c>
      <c r="HP443">
        <v>0.2011375</v>
      </c>
      <c r="HQ443">
        <v>220.61160000000001</v>
      </c>
      <c r="HR443">
        <v>0.18800220000000001</v>
      </c>
      <c r="HS443">
        <v>25.63402</v>
      </c>
      <c r="HT443">
        <v>0.12364700000000001</v>
      </c>
      <c r="HU443">
        <v>133.3152</v>
      </c>
      <c r="HV443">
        <v>0.1869072</v>
      </c>
      <c r="HW443">
        <v>26.5474</v>
      </c>
      <c r="HX443">
        <v>8.4829989999999994E-2</v>
      </c>
      <c r="HY443">
        <v>89.662840000000003</v>
      </c>
      <c r="HZ443">
        <v>0.1859499</v>
      </c>
      <c r="IA443">
        <v>27.10641</v>
      </c>
      <c r="IB443">
        <v>6.4496090000000006E-2</v>
      </c>
      <c r="IC443">
        <v>66.975899999999996</v>
      </c>
      <c r="ID443">
        <v>0.18508169999999999</v>
      </c>
      <c r="IE443">
        <v>27.351669999999999</v>
      </c>
      <c r="IF443" s="1">
        <v>5.2901289999999997E-2</v>
      </c>
      <c r="IG443">
        <v>54.197159999999997</v>
      </c>
      <c r="IH443">
        <v>0.1841681</v>
      </c>
      <c r="II443">
        <v>27.069590000000002</v>
      </c>
      <c r="IJ443" s="1">
        <v>4.5519629999999998E-2</v>
      </c>
      <c r="IK443">
        <v>46.202080000000002</v>
      </c>
      <c r="IL443">
        <v>0.1839982</v>
      </c>
      <c r="IM443">
        <v>26.647860000000001</v>
      </c>
      <c r="IN443" s="1">
        <v>4.0242300000000002E-2</v>
      </c>
      <c r="IO443">
        <v>40.502969999999998</v>
      </c>
      <c r="IP443">
        <v>0.18432680000000001</v>
      </c>
      <c r="IQ443">
        <v>26.43843</v>
      </c>
      <c r="IR443" s="1">
        <v>3.5988489999999998E-2</v>
      </c>
      <c r="IS443">
        <v>35.928809999999999</v>
      </c>
      <c r="IT443">
        <v>0.1847597</v>
      </c>
      <c r="IU443">
        <v>26.444610000000001</v>
      </c>
      <c r="IV443" s="1">
        <v>3.2337699999999997E-2</v>
      </c>
      <c r="IW443">
        <v>32.022959999999998</v>
      </c>
      <c r="IX443">
        <v>0.1855465</v>
      </c>
      <c r="IY443">
        <v>26.858619999999998</v>
      </c>
      <c r="IZ443" s="1">
        <v>2.909805E-2</v>
      </c>
      <c r="JA443">
        <v>28.55425</v>
      </c>
      <c r="JB443">
        <v>0.18636610000000001</v>
      </c>
      <c r="JC443">
        <v>26.779869999999999</v>
      </c>
      <c r="JD443" s="1">
        <v>2.6123130000000001E-2</v>
      </c>
      <c r="JE443">
        <v>25.466840000000001</v>
      </c>
      <c r="JF443">
        <v>0.18720890000000001</v>
      </c>
      <c r="JG443">
        <v>26.53134</v>
      </c>
      <c r="JH443" s="1">
        <v>2.343574E-2</v>
      </c>
      <c r="JI443">
        <v>22.8325</v>
      </c>
      <c r="JJ443">
        <v>0.1879092</v>
      </c>
      <c r="JK443">
        <v>25.976959999999998</v>
      </c>
      <c r="JL443" s="1">
        <v>2.1049379999999999E-2</v>
      </c>
      <c r="JM443">
        <v>20.50123</v>
      </c>
      <c r="JN443">
        <v>0.1886379</v>
      </c>
      <c r="JO443">
        <v>25.59525</v>
      </c>
      <c r="JP443" s="1">
        <v>1.8936450000000001E-2</v>
      </c>
      <c r="JQ443">
        <v>18.438099999999999</v>
      </c>
      <c r="JR443">
        <v>0.18955079999999999</v>
      </c>
      <c r="JS443">
        <v>25.60164</v>
      </c>
      <c r="JT443" s="1">
        <v>1.7057030000000001E-2</v>
      </c>
      <c r="JU443">
        <v>16.594090000000001</v>
      </c>
      <c r="JV443">
        <v>0.19059499999999999</v>
      </c>
      <c r="JW443">
        <v>25.76202</v>
      </c>
      <c r="JX443" s="1">
        <v>1.537816E-2</v>
      </c>
      <c r="JY443">
        <v>14.942640000000001</v>
      </c>
      <c r="JZ443">
        <v>0.19179070000000001</v>
      </c>
      <c r="KA443">
        <v>25.883289999999999</v>
      </c>
      <c r="KB443" s="1">
        <v>1.3875770000000001E-2</v>
      </c>
      <c r="KC443">
        <v>13.461790000000001</v>
      </c>
      <c r="KD443">
        <v>0.19317309999999999</v>
      </c>
      <c r="KE443">
        <v>26.466439999999999</v>
      </c>
      <c r="KF443" s="1">
        <v>1.2519290000000001E-2</v>
      </c>
      <c r="KG443">
        <v>12.12246</v>
      </c>
      <c r="KH443">
        <v>0.1946879</v>
      </c>
      <c r="KI443">
        <v>26.579550000000001</v>
      </c>
      <c r="KJ443" s="1">
        <v>1.1250909999999999E-2</v>
      </c>
      <c r="KK443">
        <v>10.87378</v>
      </c>
      <c r="KL443">
        <v>0.1962459</v>
      </c>
      <c r="KM443">
        <v>26.575089999999999</v>
      </c>
      <c r="KN443" s="1">
        <v>1.007693E-2</v>
      </c>
      <c r="KO443">
        <v>9.7203049999999998</v>
      </c>
      <c r="KP443">
        <v>0.1981416</v>
      </c>
      <c r="KQ443">
        <v>26.470400000000001</v>
      </c>
      <c r="KR443" s="1">
        <v>8.9472739999999999E-3</v>
      </c>
      <c r="KS443">
        <v>8.6120339999999995</v>
      </c>
      <c r="KT443">
        <v>0.2001407</v>
      </c>
      <c r="KU443">
        <v>26.305230000000002</v>
      </c>
      <c r="KV443" s="1">
        <v>7.9249709999999994E-3</v>
      </c>
      <c r="KW443">
        <v>7.6052879999999998</v>
      </c>
      <c r="KX443">
        <v>0.2022127</v>
      </c>
      <c r="KY443">
        <v>26.07686</v>
      </c>
      <c r="KZ443" s="1">
        <v>6.9647800000000003E-3</v>
      </c>
      <c r="LA443">
        <v>6.6663639999999997</v>
      </c>
      <c r="LB443">
        <v>0.2043364</v>
      </c>
      <c r="LC443">
        <v>25.941739999999999</v>
      </c>
      <c r="LD443" s="1">
        <v>6.0439040000000001E-3</v>
      </c>
      <c r="LE443">
        <v>5.7732169999999998</v>
      </c>
      <c r="LF443">
        <v>0.2065786</v>
      </c>
      <c r="LG443">
        <v>26.049289999999999</v>
      </c>
      <c r="LH443" s="1">
        <v>5.1584639999999998E-3</v>
      </c>
      <c r="LI443">
        <v>4.9194550000000001</v>
      </c>
      <c r="LJ443">
        <v>0.2089165</v>
      </c>
      <c r="LK443">
        <v>26.876919999999998</v>
      </c>
      <c r="LL443" s="1">
        <v>4.3138960000000002E-3</v>
      </c>
      <c r="LM443">
        <v>4.1096719999999998</v>
      </c>
      <c r="LN443">
        <v>0.21181330000000001</v>
      </c>
      <c r="LO443">
        <v>27.37144</v>
      </c>
      <c r="LP443" s="1">
        <v>3.5300079999999998E-3</v>
      </c>
      <c r="LQ443">
        <v>3.3545219999999998</v>
      </c>
      <c r="LR443">
        <v>0.2146681</v>
      </c>
      <c r="LS443">
        <v>27.551089999999999</v>
      </c>
      <c r="LT443" s="1">
        <v>2.8366789999999999E-3</v>
      </c>
      <c r="LU443">
        <v>2.6844440000000001</v>
      </c>
      <c r="LV443">
        <v>0.21701300000000001</v>
      </c>
      <c r="LW443">
        <v>27.955110000000001</v>
      </c>
      <c r="LX443" s="1">
        <v>2.2660079999999999E-3</v>
      </c>
      <c r="LY443">
        <v>2.1358000000000001</v>
      </c>
      <c r="LZ443">
        <v>0.21909049999999999</v>
      </c>
      <c r="MA443">
        <v>28.118790000000001</v>
      </c>
      <c r="MB443" s="1">
        <v>1.818722E-3</v>
      </c>
      <c r="MC443">
        <v>1.706501</v>
      </c>
      <c r="MD443">
        <v>0.22101699999999999</v>
      </c>
      <c r="ME443">
        <v>27.898610000000001</v>
      </c>
      <c r="MF443" s="1">
        <v>1.483088E-3</v>
      </c>
      <c r="MG443">
        <v>1.383764</v>
      </c>
      <c r="MH443">
        <v>0.22285469999999999</v>
      </c>
      <c r="MI443">
        <v>27.610990000000001</v>
      </c>
      <c r="MJ443" s="1">
        <v>1.2403270000000001E-3</v>
      </c>
      <c r="MK443">
        <v>1.1496999999999999</v>
      </c>
      <c r="ML443">
        <v>0.22462679999999999</v>
      </c>
      <c r="MM443">
        <v>27.60155</v>
      </c>
      <c r="MN443" s="1">
        <v>1.069125E-3</v>
      </c>
      <c r="MO443">
        <v>0.98412529999999998</v>
      </c>
      <c r="MP443">
        <v>0.22636000000000001</v>
      </c>
      <c r="MQ443">
        <v>28.170970000000001</v>
      </c>
      <c r="MR443" s="1">
        <v>9.4925010000000004E-4</v>
      </c>
      <c r="MS443">
        <v>0.86789369999999999</v>
      </c>
      <c r="MT443">
        <v>0.2280681</v>
      </c>
      <c r="MU443">
        <v>28.60399</v>
      </c>
      <c r="MV443" s="1">
        <v>8.6384370000000001E-4</v>
      </c>
      <c r="MW443">
        <v>0.78492030000000002</v>
      </c>
      <c r="MX443">
        <v>0.22972909999999999</v>
      </c>
      <c r="MY443">
        <v>28.694199999999999</v>
      </c>
      <c r="MZ443" s="1">
        <v>8.0027940000000001E-4</v>
      </c>
      <c r="NA443">
        <v>0.72349140000000001</v>
      </c>
      <c r="NB443">
        <v>0.23138729999999999</v>
      </c>
      <c r="NC443">
        <v>28.760190000000001</v>
      </c>
      <c r="ND443" s="1">
        <v>7.5052660000000005E-4</v>
      </c>
      <c r="NE443">
        <v>0.6755601</v>
      </c>
      <c r="NF443">
        <v>0.2330082</v>
      </c>
      <c r="NG443">
        <v>28.608920000000001</v>
      </c>
      <c r="NH443" s="1">
        <v>7.0944370000000005E-4</v>
      </c>
      <c r="NI443">
        <v>0.63620160000000003</v>
      </c>
      <c r="NJ443">
        <v>0.2345991</v>
      </c>
      <c r="NK443">
        <v>28.43629</v>
      </c>
      <c r="NL443" s="1">
        <v>6.7382140000000004E-4</v>
      </c>
      <c r="NM443">
        <v>0.60228400000000004</v>
      </c>
      <c r="NN443">
        <v>0.23624039999999999</v>
      </c>
      <c r="NO443">
        <v>28.29044</v>
      </c>
      <c r="NP443" s="1">
        <v>6.4177310000000003E-4</v>
      </c>
      <c r="NQ443">
        <v>0.57189259999999997</v>
      </c>
      <c r="NR443">
        <v>0.23794699999999999</v>
      </c>
      <c r="NS443">
        <v>28.081099999999999</v>
      </c>
      <c r="NT443" s="1">
        <v>6.1226010000000003E-4</v>
      </c>
      <c r="NU443">
        <v>0.54398769999999996</v>
      </c>
      <c r="NV443">
        <v>0.23974599999999999</v>
      </c>
      <c r="NW443">
        <v>27.937729999999998</v>
      </c>
      <c r="NX443" s="1">
        <v>5.8482589999999995E-4</v>
      </c>
      <c r="NY443">
        <v>0.51800900000000005</v>
      </c>
      <c r="NZ443">
        <v>0.24162919999999999</v>
      </c>
      <c r="OA443">
        <v>27.965389999999999</v>
      </c>
      <c r="OB443" s="1">
        <v>5.5909169999999997E-4</v>
      </c>
      <c r="OC443">
        <v>0.4936951</v>
      </c>
      <c r="OD443">
        <v>0.24357110000000001</v>
      </c>
      <c r="OE443">
        <v>27.728069999999999</v>
      </c>
      <c r="OF443" s="1">
        <v>5.3474960000000004E-4</v>
      </c>
      <c r="OG443">
        <v>0.47070220000000002</v>
      </c>
      <c r="OH443">
        <v>0.24565409999999999</v>
      </c>
      <c r="OI443">
        <v>27.46058</v>
      </c>
      <c r="OJ443" s="1">
        <v>5.1159519999999996E-4</v>
      </c>
      <c r="OK443">
        <v>0.44882749999999999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0.21819189999999999</v>
      </c>
      <c r="G444">
        <v>29.187709999999999</v>
      </c>
      <c r="H444">
        <v>0</v>
      </c>
      <c r="I444">
        <v>0</v>
      </c>
      <c r="J444">
        <v>0.217996</v>
      </c>
      <c r="K444">
        <v>29.230029999999999</v>
      </c>
      <c r="L444">
        <v>0</v>
      </c>
      <c r="M444">
        <v>0</v>
      </c>
      <c r="N444">
        <v>0.2177183</v>
      </c>
      <c r="O444">
        <v>29.385449999999999</v>
      </c>
      <c r="P444">
        <v>0</v>
      </c>
      <c r="Q444">
        <v>0</v>
      </c>
      <c r="R444">
        <v>0.21737819999999999</v>
      </c>
      <c r="S444">
        <v>29.082560000000001</v>
      </c>
      <c r="T444">
        <v>0</v>
      </c>
      <c r="U444">
        <v>0</v>
      </c>
      <c r="V444">
        <v>0.2169402</v>
      </c>
      <c r="W444">
        <v>28.847159999999999</v>
      </c>
      <c r="X444">
        <v>0</v>
      </c>
      <c r="Y444">
        <v>0</v>
      </c>
      <c r="Z444">
        <v>0.2164584</v>
      </c>
      <c r="AA444">
        <v>28.745139999999999</v>
      </c>
      <c r="AB444">
        <v>0</v>
      </c>
      <c r="AC444">
        <v>0</v>
      </c>
      <c r="AD444">
        <v>0.21592800000000001</v>
      </c>
      <c r="AE444">
        <v>28.733160000000002</v>
      </c>
      <c r="AF444">
        <v>0</v>
      </c>
      <c r="AG444">
        <v>0</v>
      </c>
      <c r="AH444">
        <v>0.21537629999999999</v>
      </c>
      <c r="AI444">
        <v>28.740349999999999</v>
      </c>
      <c r="AJ444">
        <v>0</v>
      </c>
      <c r="AK444">
        <v>0</v>
      </c>
      <c r="AL444">
        <v>0.21577969999999999</v>
      </c>
      <c r="AM444">
        <v>29.152450000000002</v>
      </c>
      <c r="AN444">
        <v>0</v>
      </c>
      <c r="AO444">
        <v>0</v>
      </c>
      <c r="AP444">
        <v>0.21642749999999999</v>
      </c>
      <c r="AQ444">
        <v>29.04091</v>
      </c>
      <c r="AR444">
        <v>0</v>
      </c>
      <c r="AS444">
        <v>0</v>
      </c>
      <c r="AT444">
        <v>0.2170977</v>
      </c>
      <c r="AU444">
        <v>28.767849999999999</v>
      </c>
      <c r="AV444">
        <v>0</v>
      </c>
      <c r="AW444">
        <v>0</v>
      </c>
      <c r="AX444">
        <v>0.2177809</v>
      </c>
      <c r="AY444">
        <v>28.488250000000001</v>
      </c>
      <c r="AZ444">
        <v>0</v>
      </c>
      <c r="BA444">
        <v>0</v>
      </c>
      <c r="BB444">
        <v>0.2184275</v>
      </c>
      <c r="BC444">
        <v>28.17137</v>
      </c>
      <c r="BD444">
        <v>0</v>
      </c>
      <c r="BE444">
        <v>0</v>
      </c>
      <c r="BF444">
        <v>0.21904509999999999</v>
      </c>
      <c r="BG444">
        <v>27.935949999999998</v>
      </c>
      <c r="BH444">
        <v>0</v>
      </c>
      <c r="BI444">
        <v>0</v>
      </c>
      <c r="BJ444">
        <v>0.21964520000000001</v>
      </c>
      <c r="BK444">
        <v>27.91347</v>
      </c>
      <c r="BL444">
        <v>0</v>
      </c>
      <c r="BM444">
        <v>0</v>
      </c>
      <c r="BN444">
        <v>0.22018360000000001</v>
      </c>
      <c r="BO444">
        <v>28.24869</v>
      </c>
      <c r="BP444">
        <v>0</v>
      </c>
      <c r="BQ444">
        <v>0</v>
      </c>
      <c r="BR444">
        <v>0.22067129999999999</v>
      </c>
      <c r="BS444">
        <v>28.763190000000002</v>
      </c>
      <c r="BT444">
        <v>0</v>
      </c>
      <c r="BU444">
        <v>0</v>
      </c>
      <c r="BV444">
        <v>0.22106990000000001</v>
      </c>
      <c r="BW444">
        <v>29.17362</v>
      </c>
      <c r="BX444">
        <v>0</v>
      </c>
      <c r="BY444">
        <v>0</v>
      </c>
      <c r="BZ444">
        <v>0.2214043</v>
      </c>
      <c r="CA444">
        <v>29.22897</v>
      </c>
      <c r="CB444">
        <v>0</v>
      </c>
      <c r="CC444">
        <v>0</v>
      </c>
      <c r="CD444">
        <v>0.22164690000000001</v>
      </c>
      <c r="CE444">
        <v>28.684529999999999</v>
      </c>
      <c r="CF444">
        <v>0</v>
      </c>
      <c r="CG444">
        <v>0</v>
      </c>
      <c r="CH444">
        <v>0.22177930000000001</v>
      </c>
      <c r="CI444">
        <v>27.993590000000001</v>
      </c>
      <c r="CJ444">
        <v>0</v>
      </c>
      <c r="CK444">
        <v>0</v>
      </c>
      <c r="CL444">
        <v>0.2218299</v>
      </c>
      <c r="CM444">
        <v>27.50797</v>
      </c>
      <c r="CN444">
        <v>0</v>
      </c>
      <c r="CO444">
        <v>0</v>
      </c>
      <c r="CP444">
        <v>0.2217895</v>
      </c>
      <c r="CQ444">
        <v>27.241399999999999</v>
      </c>
      <c r="CR444">
        <v>4.0110020000000004E-37</v>
      </c>
      <c r="CS444">
        <v>4.7534480000000003E-34</v>
      </c>
      <c r="CT444">
        <v>0.2216562</v>
      </c>
      <c r="CU444">
        <v>27.503969999999999</v>
      </c>
      <c r="CV444">
        <v>3.8877280000000002E-31</v>
      </c>
      <c r="CW444">
        <v>4.927585E-28</v>
      </c>
      <c r="CX444">
        <v>0.22143479999999999</v>
      </c>
      <c r="CY444">
        <v>27.973479999999999</v>
      </c>
      <c r="CZ444">
        <v>8.1690240000000003E-25</v>
      </c>
      <c r="DA444" s="1">
        <v>7.854165E-22</v>
      </c>
      <c r="DB444">
        <v>0.22114249999999999</v>
      </c>
      <c r="DC444">
        <v>28.04552</v>
      </c>
      <c r="DD444" s="1">
        <v>4.7534930000000001E-20</v>
      </c>
      <c r="DE444" s="1">
        <v>4.074796E-17</v>
      </c>
      <c r="DF444">
        <v>0.22077820000000001</v>
      </c>
      <c r="DG444">
        <v>27.858879999999999</v>
      </c>
      <c r="DH444" s="1">
        <v>2.8147160000000002E-16</v>
      </c>
      <c r="DI444" s="1">
        <v>2.3418219999999998E-13</v>
      </c>
      <c r="DJ444">
        <v>0.22034719999999999</v>
      </c>
      <c r="DK444">
        <v>27.212630000000001</v>
      </c>
      <c r="DL444" s="1">
        <v>3.1039249999999998E-13</v>
      </c>
      <c r="DM444" s="1">
        <v>2.5951050000000002E-10</v>
      </c>
      <c r="DN444">
        <v>0.21987019999999999</v>
      </c>
      <c r="DO444">
        <v>26.519760000000002</v>
      </c>
      <c r="DP444" s="1">
        <v>1.052192E-10</v>
      </c>
      <c r="DQ444" s="1">
        <v>8.9398019999999997E-8</v>
      </c>
      <c r="DR444">
        <v>0.2193225</v>
      </c>
      <c r="DS444">
        <v>26.016030000000001</v>
      </c>
      <c r="DT444" s="1">
        <v>1.4296829999999999E-8</v>
      </c>
      <c r="DU444" s="1">
        <v>1.244436E-5</v>
      </c>
      <c r="DV444">
        <v>0.2187453</v>
      </c>
      <c r="DW444">
        <v>25.628550000000001</v>
      </c>
      <c r="DX444" s="1">
        <v>9.2305369999999997E-7</v>
      </c>
      <c r="DY444" s="1">
        <v>8.2564509999999999E-4</v>
      </c>
      <c r="DZ444">
        <v>0.21816679999999999</v>
      </c>
      <c r="EA444">
        <v>25.671959999999999</v>
      </c>
      <c r="EB444" s="1">
        <v>3.158738E-5</v>
      </c>
      <c r="EC444" s="1">
        <v>2.9108760000000001E-2</v>
      </c>
      <c r="ED444">
        <v>0.21756</v>
      </c>
      <c r="EE444">
        <v>25.874860000000002</v>
      </c>
      <c r="EF444" s="1">
        <v>6.2844639999999998E-4</v>
      </c>
      <c r="EG444" s="1">
        <v>0.59710629999999998</v>
      </c>
      <c r="EH444">
        <v>0.21692030000000001</v>
      </c>
      <c r="EI444">
        <v>26.070820000000001</v>
      </c>
      <c r="EJ444" s="1">
        <v>7.8171990000000004E-3</v>
      </c>
      <c r="EK444" s="1">
        <v>7.6588310000000002</v>
      </c>
      <c r="EL444">
        <v>0.21626110000000001</v>
      </c>
      <c r="EM444">
        <v>26.053319999999999</v>
      </c>
      <c r="EN444" s="1">
        <v>6.4181650000000007E-2</v>
      </c>
      <c r="EO444" s="1">
        <v>64.879189999999994</v>
      </c>
      <c r="EP444">
        <v>0.21555489999999999</v>
      </c>
      <c r="EQ444">
        <v>25.56052</v>
      </c>
      <c r="ER444" s="1">
        <v>0.36462349999999999</v>
      </c>
      <c r="ES444" s="1">
        <v>380.1891</v>
      </c>
      <c r="ET444">
        <v>0.21482580000000001</v>
      </c>
      <c r="EU444">
        <v>24.84956</v>
      </c>
      <c r="EV444" s="1">
        <v>1.489493</v>
      </c>
      <c r="EW444">
        <v>1602.9280000000001</v>
      </c>
      <c r="EX444">
        <v>0.21405879999999999</v>
      </c>
      <c r="EY444">
        <v>24.31392</v>
      </c>
      <c r="EZ444" s="1">
        <v>4.5466699999999998</v>
      </c>
      <c r="FA444">
        <v>5043.8069999999998</v>
      </c>
      <c r="FB444">
        <v>0.21324309999999999</v>
      </c>
      <c r="FC444">
        <v>24.150179999999999</v>
      </c>
      <c r="FD444" s="1">
        <v>10.73288</v>
      </c>
      <c r="FE444">
        <v>12263.45</v>
      </c>
      <c r="FF444">
        <v>0.21238480000000001</v>
      </c>
      <c r="FG444">
        <v>24.893999999999998</v>
      </c>
      <c r="FH444">
        <v>20.2026</v>
      </c>
      <c r="FI444">
        <v>23747.3</v>
      </c>
      <c r="FJ444">
        <v>0.21148819999999999</v>
      </c>
      <c r="FK444">
        <v>25.442129999999999</v>
      </c>
      <c r="FL444">
        <v>31.1404</v>
      </c>
      <c r="FM444">
        <v>37622.94</v>
      </c>
      <c r="FN444">
        <v>0.21108440000000001</v>
      </c>
      <c r="FO444">
        <v>25.576329999999999</v>
      </c>
      <c r="FP444">
        <v>40.334829999999997</v>
      </c>
      <c r="FQ444">
        <v>49977.94</v>
      </c>
      <c r="FR444">
        <v>0.2120023</v>
      </c>
      <c r="FS444">
        <v>25.311450000000001</v>
      </c>
      <c r="FT444">
        <v>44.849899999999998</v>
      </c>
      <c r="FU444">
        <v>56851.29</v>
      </c>
      <c r="FV444">
        <v>0.2130322</v>
      </c>
      <c r="FW444">
        <v>24.808350000000001</v>
      </c>
      <c r="FX444">
        <v>43.561529999999998</v>
      </c>
      <c r="FY444">
        <v>56405.35</v>
      </c>
      <c r="FZ444">
        <v>0.21414169999999999</v>
      </c>
      <c r="GA444">
        <v>24.286069999999999</v>
      </c>
      <c r="GB444">
        <v>37.636989999999997</v>
      </c>
      <c r="GC444">
        <v>49726.96</v>
      </c>
      <c r="GD444">
        <v>0.21536150000000001</v>
      </c>
      <c r="GE444">
        <v>23.923490000000001</v>
      </c>
      <c r="GF444">
        <v>29.341750000000001</v>
      </c>
      <c r="GG444">
        <v>39504.879999999997</v>
      </c>
      <c r="GH444">
        <v>0.2166457</v>
      </c>
      <c r="GI444">
        <v>23.869409999999998</v>
      </c>
      <c r="GJ444">
        <v>20.90953</v>
      </c>
      <c r="GK444">
        <v>28655.53</v>
      </c>
      <c r="GL444">
        <v>0.21810280000000001</v>
      </c>
      <c r="GM444">
        <v>24.661519999999999</v>
      </c>
      <c r="GN444">
        <v>13.7959</v>
      </c>
      <c r="GO444">
        <v>19211.349999999999</v>
      </c>
      <c r="GP444">
        <v>0.21965680000000001</v>
      </c>
      <c r="GQ444">
        <v>25.36177</v>
      </c>
      <c r="GR444">
        <v>8.5238639999999997</v>
      </c>
      <c r="GS444">
        <v>12041.62</v>
      </c>
      <c r="GT444">
        <v>0.22120139999999999</v>
      </c>
      <c r="GU444">
        <v>25.76182</v>
      </c>
      <c r="GV444">
        <v>4.9848650000000001</v>
      </c>
      <c r="GW444">
        <v>7133.7330000000002</v>
      </c>
      <c r="GX444">
        <v>0.222801</v>
      </c>
      <c r="GY444">
        <v>25.97485</v>
      </c>
      <c r="GZ444">
        <v>2.7905549999999999</v>
      </c>
      <c r="HA444">
        <v>4039.4450000000002</v>
      </c>
      <c r="HB444">
        <v>0.2244729</v>
      </c>
      <c r="HC444">
        <v>25.759840000000001</v>
      </c>
      <c r="HD444">
        <v>1.513099</v>
      </c>
      <c r="HE444">
        <v>2211.9110000000001</v>
      </c>
      <c r="HF444">
        <v>0.2263278</v>
      </c>
      <c r="HG444">
        <v>25.247990000000001</v>
      </c>
      <c r="HH444">
        <v>0.80732519999999997</v>
      </c>
      <c r="HI444">
        <v>1187.8030000000001</v>
      </c>
      <c r="HJ444">
        <v>0.22856399999999999</v>
      </c>
      <c r="HK444">
        <v>24.935600000000001</v>
      </c>
      <c r="HL444">
        <v>0.43355339999999998</v>
      </c>
      <c r="HM444">
        <v>637.79150000000004</v>
      </c>
      <c r="HN444">
        <v>0.23048750000000001</v>
      </c>
      <c r="HO444">
        <v>24.896190000000001</v>
      </c>
      <c r="HP444">
        <v>0.2406392</v>
      </c>
      <c r="HQ444">
        <v>351.35539999999997</v>
      </c>
      <c r="HR444">
        <v>0.23225019999999999</v>
      </c>
      <c r="HS444">
        <v>25.665030000000002</v>
      </c>
      <c r="HT444">
        <v>0.14336879999999999</v>
      </c>
      <c r="HU444">
        <v>206.13059999999999</v>
      </c>
      <c r="HV444">
        <v>0.23435030000000001</v>
      </c>
      <c r="HW444">
        <v>26.601389999999999</v>
      </c>
      <c r="HX444">
        <v>9.4723440000000006E-2</v>
      </c>
      <c r="HY444">
        <v>133.25890000000001</v>
      </c>
      <c r="HZ444">
        <v>0.23681849999999999</v>
      </c>
      <c r="IA444">
        <v>27.246020000000001</v>
      </c>
      <c r="IB444">
        <v>6.969707E-2</v>
      </c>
      <c r="IC444">
        <v>96.020970000000005</v>
      </c>
      <c r="ID444">
        <v>0.2396896</v>
      </c>
      <c r="IE444">
        <v>27.549230000000001</v>
      </c>
      <c r="IF444" s="1">
        <v>5.5867769999999997E-2</v>
      </c>
      <c r="IG444">
        <v>75.762339999999995</v>
      </c>
      <c r="IH444">
        <v>0.24287</v>
      </c>
      <c r="II444">
        <v>27.235289999999999</v>
      </c>
      <c r="IJ444" s="1">
        <v>4.7403279999999999E-2</v>
      </c>
      <c r="IK444">
        <v>63.70241</v>
      </c>
      <c r="IL444">
        <v>0.24633830000000001</v>
      </c>
      <c r="IM444">
        <v>26.734970000000001</v>
      </c>
      <c r="IN444">
        <v>4.1593230000000002E-2</v>
      </c>
      <c r="IO444">
        <v>55.678460000000001</v>
      </c>
      <c r="IP444">
        <v>0.25014449999999999</v>
      </c>
      <c r="IQ444">
        <v>26.454029999999999</v>
      </c>
      <c r="IR444" s="1">
        <v>3.7073099999999998E-2</v>
      </c>
      <c r="IS444">
        <v>49.635730000000002</v>
      </c>
      <c r="IT444">
        <v>0.25434570000000001</v>
      </c>
      <c r="IU444">
        <v>26.42991</v>
      </c>
      <c r="IV444" s="1">
        <v>3.3266770000000001E-2</v>
      </c>
      <c r="IW444">
        <v>44.619289999999999</v>
      </c>
      <c r="IX444">
        <v>0.25887250000000001</v>
      </c>
      <c r="IY444">
        <v>26.921669999999999</v>
      </c>
      <c r="IZ444" s="1">
        <v>2.9928030000000001E-2</v>
      </c>
      <c r="JA444">
        <v>40.203060000000001</v>
      </c>
      <c r="JB444">
        <v>0.2617623</v>
      </c>
      <c r="JC444">
        <v>26.94905</v>
      </c>
      <c r="JD444" s="1">
        <v>2.686295E-2</v>
      </c>
      <c r="JE444">
        <v>36.168059999999997</v>
      </c>
      <c r="JF444">
        <v>0.26108199999999998</v>
      </c>
      <c r="JG444">
        <v>26.784659999999999</v>
      </c>
      <c r="JH444" s="1">
        <v>2.40982E-2</v>
      </c>
      <c r="JI444">
        <v>32.521230000000003</v>
      </c>
      <c r="JJ444">
        <v>0.26039400000000001</v>
      </c>
      <c r="JK444">
        <v>26.22936</v>
      </c>
      <c r="JL444" s="1">
        <v>2.1637380000000001E-2</v>
      </c>
      <c r="JM444">
        <v>29.264119999999998</v>
      </c>
      <c r="JN444">
        <v>0.25976749999999998</v>
      </c>
      <c r="JO444">
        <v>25.785620000000002</v>
      </c>
      <c r="JP444" s="1">
        <v>1.9464249999999999E-2</v>
      </c>
      <c r="JQ444">
        <v>26.373259999999998</v>
      </c>
      <c r="JR444">
        <v>0.25919029999999998</v>
      </c>
      <c r="JS444">
        <v>25.708390000000001</v>
      </c>
      <c r="JT444" s="1">
        <v>1.7530790000000001E-2</v>
      </c>
      <c r="JU444">
        <v>23.79138</v>
      </c>
      <c r="JV444">
        <v>0.25865569999999999</v>
      </c>
      <c r="JW444">
        <v>25.814699999999998</v>
      </c>
      <c r="JX444" s="1">
        <v>1.5805010000000001E-2</v>
      </c>
      <c r="JY444">
        <v>21.478829999999999</v>
      </c>
      <c r="JZ444">
        <v>0.25812190000000002</v>
      </c>
      <c r="KA444">
        <v>25.93563</v>
      </c>
      <c r="KB444" s="1">
        <v>1.42612E-2</v>
      </c>
      <c r="KC444">
        <v>19.406700000000001</v>
      </c>
      <c r="KD444">
        <v>0.25766299999999998</v>
      </c>
      <c r="KE444">
        <v>26.579090000000001</v>
      </c>
      <c r="KF444" s="1">
        <v>1.2870589999999999E-2</v>
      </c>
      <c r="KG444">
        <v>17.53875</v>
      </c>
      <c r="KH444">
        <v>0.25728509999999999</v>
      </c>
      <c r="KI444">
        <v>26.72664</v>
      </c>
      <c r="KJ444" s="1">
        <v>1.158118E-2</v>
      </c>
      <c r="KK444">
        <v>15.81269</v>
      </c>
      <c r="KL444">
        <v>0.25687500000000002</v>
      </c>
      <c r="KM444">
        <v>26.74166</v>
      </c>
      <c r="KN444" s="1">
        <v>1.03838E-2</v>
      </c>
      <c r="KO444">
        <v>14.205270000000001</v>
      </c>
      <c r="KP444">
        <v>0.25673370000000001</v>
      </c>
      <c r="KQ444">
        <v>26.645890000000001</v>
      </c>
      <c r="KR444" s="1">
        <v>9.2454049999999999E-3</v>
      </c>
      <c r="KS444">
        <v>12.672929999999999</v>
      </c>
      <c r="KT444">
        <v>0.25647189999999997</v>
      </c>
      <c r="KU444">
        <v>26.39479</v>
      </c>
      <c r="KV444" s="1">
        <v>8.198706E-3</v>
      </c>
      <c r="KW444">
        <v>11.25488</v>
      </c>
      <c r="KX444">
        <v>0.2562236</v>
      </c>
      <c r="KY444">
        <v>26.10005</v>
      </c>
      <c r="KZ444" s="1">
        <v>7.2225479999999996E-3</v>
      </c>
      <c r="LA444">
        <v>9.9377510000000004</v>
      </c>
      <c r="LB444">
        <v>0.25599559999999999</v>
      </c>
      <c r="LC444">
        <v>25.935169999999999</v>
      </c>
      <c r="LD444" s="1">
        <v>6.2910409999999998E-3</v>
      </c>
      <c r="LE444">
        <v>8.6853730000000002</v>
      </c>
      <c r="LF444">
        <v>0.25572519999999999</v>
      </c>
      <c r="LG444">
        <v>26.03999</v>
      </c>
      <c r="LH444" s="1">
        <v>5.3959330000000003E-3</v>
      </c>
      <c r="LI444">
        <v>7.4826050000000004</v>
      </c>
      <c r="LJ444">
        <v>0.255442</v>
      </c>
      <c r="LK444">
        <v>26.954920000000001</v>
      </c>
      <c r="LL444" s="1">
        <v>4.539909E-3</v>
      </c>
      <c r="LM444">
        <v>6.3302579999999997</v>
      </c>
      <c r="LN444">
        <v>0.25563590000000003</v>
      </c>
      <c r="LO444">
        <v>27.526779999999999</v>
      </c>
      <c r="LP444" s="1">
        <v>3.7427979999999999E-3</v>
      </c>
      <c r="LQ444">
        <v>5.2428059999999999</v>
      </c>
      <c r="LR444">
        <v>0.2562101</v>
      </c>
      <c r="LS444">
        <v>27.768999999999998</v>
      </c>
      <c r="LT444" s="1">
        <v>3.0232840000000002E-3</v>
      </c>
      <c r="LU444">
        <v>4.246461</v>
      </c>
      <c r="LV444">
        <v>0.25657429999999998</v>
      </c>
      <c r="LW444">
        <v>28.16198</v>
      </c>
      <c r="LX444" s="1">
        <v>2.419507E-3</v>
      </c>
      <c r="LY444">
        <v>3.3993869999999999</v>
      </c>
      <c r="LZ444">
        <v>0.25679039999999997</v>
      </c>
      <c r="MA444">
        <v>28.224730000000001</v>
      </c>
      <c r="MB444" s="1">
        <v>1.939283E-3</v>
      </c>
      <c r="MC444">
        <v>2.7197480000000001</v>
      </c>
      <c r="MD444">
        <v>0.25693549999999998</v>
      </c>
      <c r="ME444">
        <v>27.93336</v>
      </c>
      <c r="MF444" s="1">
        <v>1.5740400000000001E-3</v>
      </c>
      <c r="MG444">
        <v>2.197829</v>
      </c>
      <c r="MH444">
        <v>0.25705410000000001</v>
      </c>
      <c r="MI444">
        <v>27.645350000000001</v>
      </c>
      <c r="MJ444" s="1">
        <v>1.3066250000000001E-3</v>
      </c>
      <c r="MK444">
        <v>1.8124279999999999</v>
      </c>
      <c r="ML444">
        <v>0.25712289999999999</v>
      </c>
      <c r="MM444">
        <v>27.670960000000001</v>
      </c>
      <c r="MN444" s="1">
        <v>1.1163130000000001E-3</v>
      </c>
      <c r="MO444">
        <v>1.5364439999999999</v>
      </c>
      <c r="MP444">
        <v>0.257185</v>
      </c>
      <c r="MQ444">
        <v>28.345770000000002</v>
      </c>
      <c r="MR444" s="1">
        <v>9.8270850000000006E-4</v>
      </c>
      <c r="MS444">
        <v>1.342074</v>
      </c>
      <c r="MT444">
        <v>0.25725930000000002</v>
      </c>
      <c r="MU444">
        <v>28.844449999999998</v>
      </c>
      <c r="MV444" s="1">
        <v>8.8803389999999997E-4</v>
      </c>
      <c r="MW444">
        <v>1.204496</v>
      </c>
      <c r="MX444">
        <v>0.25731090000000001</v>
      </c>
      <c r="MY444">
        <v>28.954029999999999</v>
      </c>
      <c r="MZ444" s="1">
        <v>8.184558E-4</v>
      </c>
      <c r="NA444">
        <v>1.10453</v>
      </c>
      <c r="NB444">
        <v>0.25736360000000003</v>
      </c>
      <c r="NC444">
        <v>28.979990000000001</v>
      </c>
      <c r="ND444" s="1">
        <v>7.6489410000000005E-4</v>
      </c>
      <c r="NE444">
        <v>1.028527</v>
      </c>
      <c r="NF444">
        <v>0.25742480000000001</v>
      </c>
      <c r="NG444">
        <v>28.695260000000001</v>
      </c>
      <c r="NH444" s="1">
        <v>7.2141580000000005E-4</v>
      </c>
      <c r="NI444">
        <v>0.96757130000000002</v>
      </c>
      <c r="NJ444">
        <v>0.25746599999999997</v>
      </c>
      <c r="NK444">
        <v>28.44558</v>
      </c>
      <c r="NL444" s="1">
        <v>6.8425959999999998E-4</v>
      </c>
      <c r="NM444">
        <v>0.91614010000000001</v>
      </c>
      <c r="NN444">
        <v>0.2575038</v>
      </c>
      <c r="NO444">
        <v>28.30481</v>
      </c>
      <c r="NP444" s="1">
        <v>6.5121090000000003E-4</v>
      </c>
      <c r="NQ444">
        <v>0.87078829999999996</v>
      </c>
      <c r="NR444">
        <v>0.2575479</v>
      </c>
      <c r="NS444">
        <v>28.15286</v>
      </c>
      <c r="NT444" s="1">
        <v>6.2098850000000001E-4</v>
      </c>
      <c r="NU444">
        <v>0.82954930000000004</v>
      </c>
      <c r="NV444">
        <v>0.25763629999999998</v>
      </c>
      <c r="NW444">
        <v>28.099799999999998</v>
      </c>
      <c r="NX444" s="1">
        <v>5.9304479999999998E-4</v>
      </c>
      <c r="NY444">
        <v>0.79139919999999997</v>
      </c>
      <c r="NZ444">
        <v>0.25770300000000002</v>
      </c>
      <c r="OA444">
        <v>28.216180000000001</v>
      </c>
      <c r="OB444" s="1">
        <v>5.6683630000000003E-4</v>
      </c>
      <c r="OC444">
        <v>0.75576690000000002</v>
      </c>
      <c r="OD444">
        <v>0.25777749999999999</v>
      </c>
      <c r="OE444">
        <v>27.962260000000001</v>
      </c>
      <c r="OF444" s="1">
        <v>5.4211470000000003E-4</v>
      </c>
      <c r="OG444">
        <v>0.72216800000000003</v>
      </c>
      <c r="OH444">
        <v>0.25786829999999999</v>
      </c>
      <c r="OI444">
        <v>27.65917</v>
      </c>
      <c r="OJ444" s="1">
        <v>5.1863039999999999E-4</v>
      </c>
      <c r="OK444">
        <v>0.69034499999999999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0.1479017</v>
      </c>
      <c r="G445">
        <v>29.198149999999998</v>
      </c>
      <c r="H445">
        <v>0</v>
      </c>
      <c r="I445">
        <v>0</v>
      </c>
      <c r="J445">
        <v>0.1481904</v>
      </c>
      <c r="K445">
        <v>29.25</v>
      </c>
      <c r="L445">
        <v>0</v>
      </c>
      <c r="M445">
        <v>0</v>
      </c>
      <c r="N445">
        <v>0.1485196</v>
      </c>
      <c r="O445">
        <v>29.41619</v>
      </c>
      <c r="P445">
        <v>0</v>
      </c>
      <c r="Q445">
        <v>0</v>
      </c>
      <c r="R445">
        <v>0.1489239</v>
      </c>
      <c r="S445">
        <v>29.098220000000001</v>
      </c>
      <c r="T445">
        <v>0</v>
      </c>
      <c r="U445">
        <v>0</v>
      </c>
      <c r="V445">
        <v>0.14937039999999999</v>
      </c>
      <c r="W445">
        <v>28.849270000000001</v>
      </c>
      <c r="X445">
        <v>0</v>
      </c>
      <c r="Y445">
        <v>0</v>
      </c>
      <c r="Z445">
        <v>0.14985219999999999</v>
      </c>
      <c r="AA445">
        <v>28.735679999999999</v>
      </c>
      <c r="AB445">
        <v>0</v>
      </c>
      <c r="AC445">
        <v>0</v>
      </c>
      <c r="AD445">
        <v>0.15036759999999999</v>
      </c>
      <c r="AE445">
        <v>28.720400000000001</v>
      </c>
      <c r="AF445">
        <v>0</v>
      </c>
      <c r="AG445">
        <v>0</v>
      </c>
      <c r="AH445">
        <v>0.1509306</v>
      </c>
      <c r="AI445">
        <v>28.7437</v>
      </c>
      <c r="AJ445">
        <v>0</v>
      </c>
      <c r="AK445">
        <v>0</v>
      </c>
      <c r="AL445">
        <v>0.1515087</v>
      </c>
      <c r="AM445">
        <v>29.175889999999999</v>
      </c>
      <c r="AN445">
        <v>0</v>
      </c>
      <c r="AO445">
        <v>0</v>
      </c>
      <c r="AP445">
        <v>0.15211469999999999</v>
      </c>
      <c r="AQ445">
        <v>29.074940000000002</v>
      </c>
      <c r="AR445">
        <v>0</v>
      </c>
      <c r="AS445">
        <v>0</v>
      </c>
      <c r="AT445">
        <v>0.15275830000000001</v>
      </c>
      <c r="AU445">
        <v>28.825199999999999</v>
      </c>
      <c r="AV445">
        <v>0</v>
      </c>
      <c r="AW445">
        <v>0</v>
      </c>
      <c r="AX445">
        <v>0.1534121</v>
      </c>
      <c r="AY445">
        <v>28.532900000000001</v>
      </c>
      <c r="AZ445">
        <v>0</v>
      </c>
      <c r="BA445">
        <v>0</v>
      </c>
      <c r="BB445">
        <v>0.15405050000000001</v>
      </c>
      <c r="BC445">
        <v>28.205069999999999</v>
      </c>
      <c r="BD445">
        <v>0</v>
      </c>
      <c r="BE445">
        <v>0</v>
      </c>
      <c r="BF445">
        <v>0.15466759999999999</v>
      </c>
      <c r="BG445">
        <v>27.96443</v>
      </c>
      <c r="BH445">
        <v>0</v>
      </c>
      <c r="BI445">
        <v>0</v>
      </c>
      <c r="BJ445">
        <v>0.15526719999999999</v>
      </c>
      <c r="BK445">
        <v>27.947140000000001</v>
      </c>
      <c r="BL445">
        <v>0</v>
      </c>
      <c r="BM445">
        <v>0</v>
      </c>
      <c r="BN445">
        <v>0.1558409</v>
      </c>
      <c r="BO445">
        <v>28.293189999999999</v>
      </c>
      <c r="BP445">
        <v>0</v>
      </c>
      <c r="BQ445">
        <v>0</v>
      </c>
      <c r="BR445">
        <v>0.15635589999999999</v>
      </c>
      <c r="BS445">
        <v>28.830919999999999</v>
      </c>
      <c r="BT445">
        <v>0</v>
      </c>
      <c r="BU445">
        <v>0</v>
      </c>
      <c r="BV445">
        <v>0.1568119</v>
      </c>
      <c r="BW445">
        <v>29.251560000000001</v>
      </c>
      <c r="BX445">
        <v>0</v>
      </c>
      <c r="BY445">
        <v>0</v>
      </c>
      <c r="BZ445">
        <v>0.15720790000000001</v>
      </c>
      <c r="CA445">
        <v>29.31409</v>
      </c>
      <c r="CB445">
        <v>0</v>
      </c>
      <c r="CC445">
        <v>0</v>
      </c>
      <c r="CD445">
        <v>0.15751470000000001</v>
      </c>
      <c r="CE445">
        <v>28.756450000000001</v>
      </c>
      <c r="CF445">
        <v>0</v>
      </c>
      <c r="CG445">
        <v>0</v>
      </c>
      <c r="CH445">
        <v>0.1577442</v>
      </c>
      <c r="CI445">
        <v>28.053439999999998</v>
      </c>
      <c r="CJ445">
        <v>0</v>
      </c>
      <c r="CK445">
        <v>0</v>
      </c>
      <c r="CL445">
        <v>0.1578862</v>
      </c>
      <c r="CM445">
        <v>27.545999999999999</v>
      </c>
      <c r="CN445">
        <v>0</v>
      </c>
      <c r="CO445">
        <v>0</v>
      </c>
      <c r="CP445">
        <v>0.15794279999999999</v>
      </c>
      <c r="CQ445">
        <v>27.27449</v>
      </c>
      <c r="CR445">
        <v>1.161723E-37</v>
      </c>
      <c r="CS445">
        <v>1.152419E-34</v>
      </c>
      <c r="CT445">
        <v>0.15791289999999999</v>
      </c>
      <c r="CU445">
        <v>27.553149999999999</v>
      </c>
      <c r="CV445">
        <v>1.088229E-31</v>
      </c>
      <c r="CW445">
        <v>1.081771E-28</v>
      </c>
      <c r="CX445">
        <v>0.1578088</v>
      </c>
      <c r="CY445">
        <v>28.035399999999999</v>
      </c>
      <c r="CZ445">
        <v>2.214719E-25</v>
      </c>
      <c r="DA445" s="1">
        <v>2.1951079999999999E-22</v>
      </c>
      <c r="DB445">
        <v>0.15762100000000001</v>
      </c>
      <c r="DC445">
        <v>28.123149999999999</v>
      </c>
      <c r="DD445" s="1">
        <v>1.343955E-20</v>
      </c>
      <c r="DE445" s="1">
        <v>1.328216E-17</v>
      </c>
      <c r="DF445">
        <v>0.15735840000000001</v>
      </c>
      <c r="DG445">
        <v>27.949750000000002</v>
      </c>
      <c r="DH445" s="1">
        <v>9.4554689999999997E-17</v>
      </c>
      <c r="DI445" s="1">
        <v>8.8391550000000001E-14</v>
      </c>
      <c r="DJ445">
        <v>0.15702859999999999</v>
      </c>
      <c r="DK445">
        <v>27.28332</v>
      </c>
      <c r="DL445" s="1">
        <v>1.1878129999999999E-13</v>
      </c>
      <c r="DM445" s="1">
        <v>1.089368E-10</v>
      </c>
      <c r="DN445">
        <v>0.1566341</v>
      </c>
      <c r="DO445">
        <v>26.579460000000001</v>
      </c>
      <c r="DP445" s="1">
        <v>4.4781170000000003E-11</v>
      </c>
      <c r="DQ445" s="1">
        <v>4.0788049999999997E-8</v>
      </c>
      <c r="DR445">
        <v>0.15618699999999999</v>
      </c>
      <c r="DS445">
        <v>26.051749999999998</v>
      </c>
      <c r="DT445" s="1">
        <v>6.670339E-9</v>
      </c>
      <c r="DU445" s="1">
        <v>6.081064E-6</v>
      </c>
      <c r="DV445">
        <v>0.1556912</v>
      </c>
      <c r="DW445">
        <v>25.65624</v>
      </c>
      <c r="DX445" s="1">
        <v>4.6816820000000002E-7</v>
      </c>
      <c r="DY445" s="1">
        <v>4.2833900000000002E-4</v>
      </c>
      <c r="DZ445">
        <v>0.15516679999999999</v>
      </c>
      <c r="EA445">
        <v>25.710730000000002</v>
      </c>
      <c r="EB445" s="1">
        <v>1.7304329999999998E-5</v>
      </c>
      <c r="EC445" s="1">
        <v>1.592638E-2</v>
      </c>
      <c r="ED445">
        <v>0.15462339999999999</v>
      </c>
      <c r="EE445">
        <v>25.933009999999999</v>
      </c>
      <c r="EF445" s="1">
        <v>3.6962609999999999E-4</v>
      </c>
      <c r="EG445" s="1">
        <v>0.34250049999999999</v>
      </c>
      <c r="EH445">
        <v>0.15404799999999999</v>
      </c>
      <c r="EI445">
        <v>26.142209999999999</v>
      </c>
      <c r="EJ445" s="1">
        <v>4.9140219999999997E-3</v>
      </c>
      <c r="EK445" s="1">
        <v>4.5848719999999998</v>
      </c>
      <c r="EL445">
        <v>0.15343670000000001</v>
      </c>
      <c r="EM445">
        <v>26.120059999999999</v>
      </c>
      <c r="EN445" s="1">
        <v>4.296581E-2</v>
      </c>
      <c r="EO445" s="1">
        <v>40.3872</v>
      </c>
      <c r="EP445">
        <v>0.15279000000000001</v>
      </c>
      <c r="EQ445">
        <v>25.621590000000001</v>
      </c>
      <c r="ER445" s="1">
        <v>0.25907730000000001</v>
      </c>
      <c r="ES445" s="1">
        <v>245.29150000000001</v>
      </c>
      <c r="ET445">
        <v>0.15211820000000001</v>
      </c>
      <c r="EU445">
        <v>24.904070000000001</v>
      </c>
      <c r="EV445" s="1">
        <v>1.1200889999999999</v>
      </c>
      <c r="EW445">
        <v>1068.848</v>
      </c>
      <c r="EX445">
        <v>0.1514035</v>
      </c>
      <c r="EY445">
        <v>24.35352</v>
      </c>
      <c r="EZ445" s="1">
        <v>3.6052749999999998</v>
      </c>
      <c r="FA445">
        <v>3465.1770000000001</v>
      </c>
      <c r="FB445">
        <v>0.1506622</v>
      </c>
      <c r="FC445">
        <v>24.189609999999998</v>
      </c>
      <c r="FD445" s="1">
        <v>8.9430870000000002</v>
      </c>
      <c r="FE445">
        <v>8655.598</v>
      </c>
      <c r="FF445">
        <v>0.1498737</v>
      </c>
      <c r="FG445">
        <v>24.94537</v>
      </c>
      <c r="FH445">
        <v>17.628730000000001</v>
      </c>
      <c r="FI445">
        <v>17173.72</v>
      </c>
      <c r="FJ445">
        <v>0.1490532</v>
      </c>
      <c r="FK445">
        <v>25.4939</v>
      </c>
      <c r="FL445">
        <v>28.35999</v>
      </c>
      <c r="FM445">
        <v>27807.78</v>
      </c>
      <c r="FN445">
        <v>0.14821709999999999</v>
      </c>
      <c r="FO445">
        <v>25.643809999999998</v>
      </c>
      <c r="FP445">
        <v>38.19791</v>
      </c>
      <c r="FQ445">
        <v>37675.94</v>
      </c>
      <c r="FR445">
        <v>0.14731939999999999</v>
      </c>
      <c r="FS445">
        <v>25.390440000000002</v>
      </c>
      <c r="FT445">
        <v>44.050139999999999</v>
      </c>
      <c r="FU445">
        <v>43695.43</v>
      </c>
      <c r="FV445">
        <v>0.14639530000000001</v>
      </c>
      <c r="FW445">
        <v>24.869630000000001</v>
      </c>
      <c r="FX445">
        <v>44.227240000000002</v>
      </c>
      <c r="FY445">
        <v>44104.58</v>
      </c>
      <c r="FZ445">
        <v>0.1455254</v>
      </c>
      <c r="GA445">
        <v>24.327349999999999</v>
      </c>
      <c r="GB445">
        <v>39.422750000000001</v>
      </c>
      <c r="GC445">
        <v>39494.5</v>
      </c>
      <c r="GD445">
        <v>0.14468729999999999</v>
      </c>
      <c r="GE445">
        <v>23.9496</v>
      </c>
      <c r="GF445">
        <v>31.6325</v>
      </c>
      <c r="GG445">
        <v>31817.17</v>
      </c>
      <c r="GH445">
        <v>0.1438267</v>
      </c>
      <c r="GI445">
        <v>23.905570000000001</v>
      </c>
      <c r="GJ445">
        <v>23.149229999999999</v>
      </c>
      <c r="GK445">
        <v>23369.39</v>
      </c>
      <c r="GL445">
        <v>0.14300640000000001</v>
      </c>
      <c r="GM445">
        <v>24.718170000000001</v>
      </c>
      <c r="GN445">
        <v>15.64808</v>
      </c>
      <c r="GO445">
        <v>15841.65</v>
      </c>
      <c r="GP445">
        <v>0.14225460000000001</v>
      </c>
      <c r="GQ445">
        <v>25.42558</v>
      </c>
      <c r="GR445">
        <v>9.8804289999999995</v>
      </c>
      <c r="GS445">
        <v>10025.379999999999</v>
      </c>
      <c r="GT445">
        <v>0.1414743</v>
      </c>
      <c r="GU445">
        <v>25.845500000000001</v>
      </c>
      <c r="GV445">
        <v>5.8894650000000004</v>
      </c>
      <c r="GW445">
        <v>5987.82</v>
      </c>
      <c r="GX445">
        <v>0.14066029999999999</v>
      </c>
      <c r="GY445">
        <v>26.064900000000002</v>
      </c>
      <c r="GZ445">
        <v>3.3503889999999998</v>
      </c>
      <c r="HA445">
        <v>3413.0970000000002</v>
      </c>
      <c r="HB445">
        <v>0.13983889999999999</v>
      </c>
      <c r="HC445">
        <v>25.823399999999999</v>
      </c>
      <c r="HD445">
        <v>1.8393040000000001</v>
      </c>
      <c r="HE445">
        <v>1878.117</v>
      </c>
      <c r="HF445">
        <v>0.13904169999999999</v>
      </c>
      <c r="HG445">
        <v>25.291840000000001</v>
      </c>
      <c r="HH445">
        <v>0.98854580000000003</v>
      </c>
      <c r="HI445">
        <v>1011.208</v>
      </c>
      <c r="HJ445">
        <v>0.13840939999999999</v>
      </c>
      <c r="HK445">
        <v>24.961179999999999</v>
      </c>
      <c r="HL445">
        <v>0.5304025</v>
      </c>
      <c r="HM445">
        <v>542.68499999999995</v>
      </c>
      <c r="HN445">
        <v>0.13785629999999999</v>
      </c>
      <c r="HO445">
        <v>24.912050000000001</v>
      </c>
      <c r="HP445">
        <v>0.29099779999999997</v>
      </c>
      <c r="HQ445">
        <v>297.5068</v>
      </c>
      <c r="HR445">
        <v>0.13712089999999999</v>
      </c>
      <c r="HS445">
        <v>25.68993</v>
      </c>
      <c r="HT445">
        <v>0.1689301</v>
      </c>
      <c r="HU445">
        <v>172.6831</v>
      </c>
      <c r="HV445">
        <v>0.13637009999999999</v>
      </c>
      <c r="HW445">
        <v>26.63495</v>
      </c>
      <c r="HX445">
        <v>0.1077205</v>
      </c>
      <c r="HY445">
        <v>110.0596</v>
      </c>
      <c r="HZ445">
        <v>0.1356347</v>
      </c>
      <c r="IA445">
        <v>27.308350000000001</v>
      </c>
      <c r="IB445">
        <v>7.6573920000000004E-2</v>
      </c>
      <c r="IC445">
        <v>78.277159999999995</v>
      </c>
      <c r="ID445">
        <v>0.1350209</v>
      </c>
      <c r="IE445">
        <v>27.632619999999999</v>
      </c>
      <c r="IF445">
        <v>5.9799739999999997E-2</v>
      </c>
      <c r="IG445">
        <v>61.159509999999997</v>
      </c>
      <c r="IH445">
        <v>0.13436819999999999</v>
      </c>
      <c r="II445">
        <v>27.29458</v>
      </c>
      <c r="IJ445" s="1">
        <v>4.9893979999999997E-2</v>
      </c>
      <c r="IK445">
        <v>51.123890000000003</v>
      </c>
      <c r="IL445">
        <v>0.13366510000000001</v>
      </c>
      <c r="IM445">
        <v>26.76296</v>
      </c>
      <c r="IN445" s="1">
        <v>4.335783E-2</v>
      </c>
      <c r="IO445">
        <v>44.56127</v>
      </c>
      <c r="IP445">
        <v>0.13296839999999999</v>
      </c>
      <c r="IQ445">
        <v>26.45384</v>
      </c>
      <c r="IR445" s="1">
        <v>3.8494430000000003E-2</v>
      </c>
      <c r="IS445">
        <v>39.707680000000003</v>
      </c>
      <c r="IT445">
        <v>0.1322836</v>
      </c>
      <c r="IU445">
        <v>26.422940000000001</v>
      </c>
      <c r="IV445" s="1">
        <v>3.4497479999999997E-2</v>
      </c>
      <c r="IW445">
        <v>35.719000000000001</v>
      </c>
      <c r="IX445">
        <v>0.1318271</v>
      </c>
      <c r="IY445">
        <v>26.95112</v>
      </c>
      <c r="IZ445" s="1">
        <v>3.1051410000000002E-2</v>
      </c>
      <c r="JA445">
        <v>32.226349999999996</v>
      </c>
      <c r="JB445">
        <v>0.13148360000000001</v>
      </c>
      <c r="JC445">
        <v>27.013459999999998</v>
      </c>
      <c r="JD445" s="1">
        <v>2.791269E-2</v>
      </c>
      <c r="JE445">
        <v>29.023060000000001</v>
      </c>
      <c r="JF445">
        <v>0.13116539999999999</v>
      </c>
      <c r="JG445">
        <v>26.882860000000001</v>
      </c>
      <c r="JH445" s="1">
        <v>2.5037170000000001E-2</v>
      </c>
      <c r="JI445">
        <v>26.075559999999999</v>
      </c>
      <c r="JJ445">
        <v>0.13084670000000001</v>
      </c>
      <c r="JK445">
        <v>26.323039999999999</v>
      </c>
      <c r="JL445" s="1">
        <v>2.2470960000000002E-2</v>
      </c>
      <c r="JM445">
        <v>23.443809999999999</v>
      </c>
      <c r="JN445">
        <v>0.13059860000000001</v>
      </c>
      <c r="JO445">
        <v>25.861899999999999</v>
      </c>
      <c r="JP445">
        <v>2.0206410000000001E-2</v>
      </c>
      <c r="JQ445">
        <v>21.107130000000002</v>
      </c>
      <c r="JR445">
        <v>0.1303935</v>
      </c>
      <c r="JS445">
        <v>25.754110000000001</v>
      </c>
      <c r="JT445">
        <v>1.819428E-2</v>
      </c>
      <c r="JU445">
        <v>19.02148</v>
      </c>
      <c r="JV445">
        <v>0.130215</v>
      </c>
      <c r="JW445">
        <v>25.840679999999999</v>
      </c>
      <c r="JX445" s="1">
        <v>1.6399259999999999E-2</v>
      </c>
      <c r="JY445">
        <v>17.154160000000001</v>
      </c>
      <c r="JZ445">
        <v>0.1300309</v>
      </c>
      <c r="KA445">
        <v>25.960149999999999</v>
      </c>
      <c r="KB445" s="1">
        <v>1.4793499999999999E-2</v>
      </c>
      <c r="KC445">
        <v>15.481350000000001</v>
      </c>
      <c r="KD445">
        <v>0.1298774</v>
      </c>
      <c r="KE445">
        <v>26.634</v>
      </c>
      <c r="KF445" s="1">
        <v>1.3351729999999999E-2</v>
      </c>
      <c r="KG445">
        <v>13.976100000000001</v>
      </c>
      <c r="KH445">
        <v>0.1297681</v>
      </c>
      <c r="KI445">
        <v>26.784749999999999</v>
      </c>
      <c r="KJ445" s="1">
        <v>1.2030269999999999E-2</v>
      </c>
      <c r="KK445">
        <v>12.59287</v>
      </c>
      <c r="KL445">
        <v>0.12964200000000001</v>
      </c>
      <c r="KM445">
        <v>26.80827</v>
      </c>
      <c r="KN445" s="1">
        <v>1.0798500000000001E-2</v>
      </c>
      <c r="KO445">
        <v>11.30443</v>
      </c>
      <c r="KP445">
        <v>0.12970370000000001</v>
      </c>
      <c r="KQ445">
        <v>26.717960000000001</v>
      </c>
      <c r="KR445" s="1">
        <v>9.6446399999999995E-3</v>
      </c>
      <c r="KS445">
        <v>10.081759999999999</v>
      </c>
      <c r="KT445">
        <v>0.12965479999999999</v>
      </c>
      <c r="KU445">
        <v>26.429079999999999</v>
      </c>
      <c r="KV445" s="1">
        <v>8.5639449999999999E-3</v>
      </c>
      <c r="KW445">
        <v>8.9460309999999996</v>
      </c>
      <c r="KX445">
        <v>0.12961249999999999</v>
      </c>
      <c r="KY445">
        <v>26.10894</v>
      </c>
      <c r="KZ445" s="1">
        <v>7.5645189999999996E-3</v>
      </c>
      <c r="LA445">
        <v>7.8962490000000001</v>
      </c>
      <c r="LB445">
        <v>0.1295917</v>
      </c>
      <c r="LC445">
        <v>25.93357</v>
      </c>
      <c r="LD445" s="1">
        <v>6.6179890000000003E-3</v>
      </c>
      <c r="LE445">
        <v>6.9027289999999999</v>
      </c>
      <c r="LF445">
        <v>0.12955430000000001</v>
      </c>
      <c r="LG445">
        <v>26.043749999999999</v>
      </c>
      <c r="LH445" s="1">
        <v>5.7094779999999996E-3</v>
      </c>
      <c r="LI445">
        <v>5.9509280000000002</v>
      </c>
      <c r="LJ445">
        <v>0.12951180000000001</v>
      </c>
      <c r="LK445">
        <v>26.995290000000001</v>
      </c>
      <c r="LL445" s="1">
        <v>4.8384140000000001E-3</v>
      </c>
      <c r="LM445">
        <v>5.0402089999999999</v>
      </c>
      <c r="LN445">
        <v>0.129686</v>
      </c>
      <c r="LO445">
        <v>27.58642</v>
      </c>
      <c r="LP445" s="1">
        <v>4.0231729999999997E-3</v>
      </c>
      <c r="LQ445">
        <v>4.1850420000000002</v>
      </c>
      <c r="LR445">
        <v>0.12994269999999999</v>
      </c>
      <c r="LS445">
        <v>27.85406</v>
      </c>
      <c r="LT445" s="1">
        <v>3.2724070000000002E-3</v>
      </c>
      <c r="LU445">
        <v>3.3992399999999998</v>
      </c>
      <c r="LV445">
        <v>0.13015740000000001</v>
      </c>
      <c r="LW445">
        <v>28.245740000000001</v>
      </c>
      <c r="LX445" s="1">
        <v>2.6257749999999999E-3</v>
      </c>
      <c r="LY445">
        <v>2.7239330000000002</v>
      </c>
      <c r="LZ445">
        <v>0.13031090000000001</v>
      </c>
      <c r="MA445">
        <v>28.26642</v>
      </c>
      <c r="MB445" s="1">
        <v>2.102053E-3</v>
      </c>
      <c r="MC445">
        <v>2.178363</v>
      </c>
      <c r="MD445">
        <v>0.1304284</v>
      </c>
      <c r="ME445">
        <v>27.94567</v>
      </c>
      <c r="MF445" s="1">
        <v>1.697226E-3</v>
      </c>
      <c r="MG445">
        <v>1.7569509999999999</v>
      </c>
      <c r="MH445">
        <v>0.1305269</v>
      </c>
      <c r="MI445">
        <v>27.65673</v>
      </c>
      <c r="MJ445" s="1">
        <v>1.3964940000000001E-3</v>
      </c>
      <c r="MK445">
        <v>1.444153</v>
      </c>
      <c r="ML445">
        <v>0.13060530000000001</v>
      </c>
      <c r="MM445">
        <v>27.698779999999999</v>
      </c>
      <c r="MN445" s="1">
        <v>1.1802550000000001E-3</v>
      </c>
      <c r="MO445">
        <v>1.2193369999999999</v>
      </c>
      <c r="MP445">
        <v>0.1306802</v>
      </c>
      <c r="MQ445">
        <v>28.413319999999999</v>
      </c>
      <c r="MR445" s="1">
        <v>1.027799E-3</v>
      </c>
      <c r="MS445">
        <v>1.0607629999999999</v>
      </c>
      <c r="MT445">
        <v>0.1307625</v>
      </c>
      <c r="MU445">
        <v>28.934750000000001</v>
      </c>
      <c r="MV445" s="1">
        <v>9.2030979999999996E-4</v>
      </c>
      <c r="MW445">
        <v>0.94873790000000002</v>
      </c>
      <c r="MX445">
        <v>0.13084000000000001</v>
      </c>
      <c r="MY445">
        <v>29.050080000000001</v>
      </c>
      <c r="MZ445">
        <v>8.4242490000000002E-4</v>
      </c>
      <c r="NA445">
        <v>0.86772389999999999</v>
      </c>
      <c r="NB445">
        <v>0.1308975</v>
      </c>
      <c r="NC445">
        <v>29.06202</v>
      </c>
      <c r="ND445" s="1">
        <v>7.8357429999999998E-4</v>
      </c>
      <c r="NE445">
        <v>0.80656119999999998</v>
      </c>
      <c r="NF445">
        <v>0.13096869999999999</v>
      </c>
      <c r="NG445">
        <v>28.72908</v>
      </c>
      <c r="NH445" s="1">
        <v>7.3676310000000001E-4</v>
      </c>
      <c r="NI445">
        <v>0.75786580000000003</v>
      </c>
      <c r="NJ445">
        <v>0.13102739999999999</v>
      </c>
      <c r="NK445">
        <v>28.4495</v>
      </c>
      <c r="NL445" s="1">
        <v>6.9750040000000001E-4</v>
      </c>
      <c r="NM445">
        <v>0.71705870000000005</v>
      </c>
      <c r="NN445">
        <v>0.1310943</v>
      </c>
      <c r="NO445">
        <v>28.309000000000001</v>
      </c>
      <c r="NP445" s="1">
        <v>6.6306709999999997E-4</v>
      </c>
      <c r="NQ445">
        <v>0.68125420000000003</v>
      </c>
      <c r="NR445">
        <v>0.1311783</v>
      </c>
      <c r="NS445">
        <v>28.176469999999998</v>
      </c>
      <c r="NT445" s="1">
        <v>6.3189249999999995E-4</v>
      </c>
      <c r="NU445">
        <v>0.64879229999999999</v>
      </c>
      <c r="NV445">
        <v>0.13128290000000001</v>
      </c>
      <c r="NW445">
        <v>28.156379999999999</v>
      </c>
      <c r="NX445" s="1">
        <v>6.0322629999999999E-4</v>
      </c>
      <c r="NY445">
        <v>0.61882499999999996</v>
      </c>
      <c r="NZ445">
        <v>0.13138050000000001</v>
      </c>
      <c r="OA445">
        <v>28.304780000000001</v>
      </c>
      <c r="OB445" s="1">
        <v>5.7638709999999996E-4</v>
      </c>
      <c r="OC445">
        <v>0.59085330000000003</v>
      </c>
      <c r="OD445">
        <v>0.13148570000000001</v>
      </c>
      <c r="OE445">
        <v>28.045590000000001</v>
      </c>
      <c r="OF445" s="1">
        <v>5.5118509999999997E-4</v>
      </c>
      <c r="OG445">
        <v>0.56451989999999996</v>
      </c>
      <c r="OH445">
        <v>0.13155059999999999</v>
      </c>
      <c r="OI445">
        <v>27.731079999999999</v>
      </c>
      <c r="OJ445" s="1">
        <v>5.2717599999999997E-4</v>
      </c>
      <c r="OK445">
        <v>0.53957060000000001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0.58334739999999996</v>
      </c>
      <c r="G446">
        <v>29.275680000000001</v>
      </c>
      <c r="H446">
        <v>0</v>
      </c>
      <c r="I446">
        <v>0</v>
      </c>
      <c r="J446">
        <v>0.58307120000000001</v>
      </c>
      <c r="K446">
        <v>29.2941</v>
      </c>
      <c r="L446">
        <v>0</v>
      </c>
      <c r="M446">
        <v>0</v>
      </c>
      <c r="N446">
        <v>0.58262060000000004</v>
      </c>
      <c r="O446">
        <v>29.48217</v>
      </c>
      <c r="P446">
        <v>0</v>
      </c>
      <c r="Q446">
        <v>0</v>
      </c>
      <c r="R446">
        <v>0.58213139999999997</v>
      </c>
      <c r="S446">
        <v>29.106339999999999</v>
      </c>
      <c r="T446">
        <v>0</v>
      </c>
      <c r="U446">
        <v>0</v>
      </c>
      <c r="V446">
        <v>0.58140130000000001</v>
      </c>
      <c r="W446">
        <v>28.84177</v>
      </c>
      <c r="X446">
        <v>0</v>
      </c>
      <c r="Y446">
        <v>0</v>
      </c>
      <c r="Z446">
        <v>0.58064369999999998</v>
      </c>
      <c r="AA446">
        <v>28.713930000000001</v>
      </c>
      <c r="AB446">
        <v>0</v>
      </c>
      <c r="AC446">
        <v>0</v>
      </c>
      <c r="AD446">
        <v>0.57978189999999996</v>
      </c>
      <c r="AE446">
        <v>28.69388</v>
      </c>
      <c r="AF446">
        <v>0</v>
      </c>
      <c r="AG446">
        <v>0</v>
      </c>
      <c r="AH446">
        <v>0.5788721</v>
      </c>
      <c r="AI446">
        <v>28.75423</v>
      </c>
      <c r="AJ446">
        <v>0</v>
      </c>
      <c r="AK446">
        <v>0</v>
      </c>
      <c r="AL446">
        <v>0.57783370000000001</v>
      </c>
      <c r="AM446">
        <v>29.24588</v>
      </c>
      <c r="AN446">
        <v>0</v>
      </c>
      <c r="AO446">
        <v>0</v>
      </c>
      <c r="AP446">
        <v>0.57673450000000004</v>
      </c>
      <c r="AQ446">
        <v>29.117270000000001</v>
      </c>
      <c r="AR446">
        <v>0</v>
      </c>
      <c r="AS446">
        <v>0</v>
      </c>
      <c r="AT446">
        <v>0.57569680000000001</v>
      </c>
      <c r="AU446">
        <v>28.924939999999999</v>
      </c>
      <c r="AV446">
        <v>0</v>
      </c>
      <c r="AW446">
        <v>0</v>
      </c>
      <c r="AX446">
        <v>0.57469950000000003</v>
      </c>
      <c r="AY446">
        <v>28.590199999999999</v>
      </c>
      <c r="AZ446">
        <v>0</v>
      </c>
      <c r="BA446">
        <v>0</v>
      </c>
      <c r="BB446">
        <v>0.57361660000000003</v>
      </c>
      <c r="BC446">
        <v>28.249780000000001</v>
      </c>
      <c r="BD446">
        <v>0</v>
      </c>
      <c r="BE446">
        <v>0</v>
      </c>
      <c r="BF446">
        <v>0.57252429999999999</v>
      </c>
      <c r="BG446">
        <v>28.00656</v>
      </c>
      <c r="BH446">
        <v>0</v>
      </c>
      <c r="BI446">
        <v>0</v>
      </c>
      <c r="BJ446">
        <v>0.57139079999999998</v>
      </c>
      <c r="BK446">
        <v>28.021820000000002</v>
      </c>
      <c r="BL446">
        <v>0</v>
      </c>
      <c r="BM446">
        <v>0</v>
      </c>
      <c r="BN446">
        <v>0.57028619999999997</v>
      </c>
      <c r="BO446">
        <v>28.41039</v>
      </c>
      <c r="BP446">
        <v>0</v>
      </c>
      <c r="BQ446">
        <v>0</v>
      </c>
      <c r="BR446">
        <v>0.56917700000000004</v>
      </c>
      <c r="BS446">
        <v>29.026540000000001</v>
      </c>
      <c r="BT446">
        <v>0</v>
      </c>
      <c r="BU446">
        <v>0</v>
      </c>
      <c r="BV446">
        <v>0.56806920000000005</v>
      </c>
      <c r="BW446">
        <v>29.44248</v>
      </c>
      <c r="BX446">
        <v>0</v>
      </c>
      <c r="BY446">
        <v>0</v>
      </c>
      <c r="BZ446">
        <v>0.56698079999999995</v>
      </c>
      <c r="CA446">
        <v>29.484839999999998</v>
      </c>
      <c r="CB446">
        <v>0</v>
      </c>
      <c r="CC446">
        <v>0</v>
      </c>
      <c r="CD446">
        <v>0.56594029999999995</v>
      </c>
      <c r="CE446">
        <v>28.83746</v>
      </c>
      <c r="CF446">
        <v>0</v>
      </c>
      <c r="CG446">
        <v>0</v>
      </c>
      <c r="CH446">
        <v>0.56494529999999998</v>
      </c>
      <c r="CI446">
        <v>28.116980000000002</v>
      </c>
      <c r="CJ446">
        <v>0</v>
      </c>
      <c r="CK446">
        <v>0</v>
      </c>
      <c r="CL446">
        <v>0.56402019999999997</v>
      </c>
      <c r="CM446">
        <v>27.588760000000001</v>
      </c>
      <c r="CN446">
        <v>0</v>
      </c>
      <c r="CO446">
        <v>0</v>
      </c>
      <c r="CP446">
        <v>0.56319900000000001</v>
      </c>
      <c r="CQ446">
        <v>27.32837</v>
      </c>
      <c r="CR446">
        <v>5.1700810000000003E-38</v>
      </c>
      <c r="CS446">
        <v>1.6605550000000001E-35</v>
      </c>
      <c r="CT446">
        <v>0.56250069999999996</v>
      </c>
      <c r="CU446">
        <v>27.686389999999999</v>
      </c>
      <c r="CV446">
        <v>4.425909E-32</v>
      </c>
      <c r="CW446">
        <v>1.4098720000000001E-29</v>
      </c>
      <c r="CX446">
        <v>0.56188059999999995</v>
      </c>
      <c r="CY446">
        <v>28.19848</v>
      </c>
      <c r="CZ446">
        <v>1.110274E-25</v>
      </c>
      <c r="DA446" s="1">
        <v>3.7040299999999997E-23</v>
      </c>
      <c r="DB446">
        <v>0.56141350000000001</v>
      </c>
      <c r="DC446">
        <v>28.279070000000001</v>
      </c>
      <c r="DD446" s="1">
        <v>7.5491880000000004E-21</v>
      </c>
      <c r="DE446" s="1">
        <v>2.6414410000000001E-18</v>
      </c>
      <c r="DF446">
        <v>0.56107819999999997</v>
      </c>
      <c r="DG446">
        <v>28.117049999999999</v>
      </c>
      <c r="DH446" s="1">
        <v>5.5238850000000002E-17</v>
      </c>
      <c r="DI446" s="1">
        <v>2.0315879999999999E-14</v>
      </c>
      <c r="DJ446">
        <v>0.56083760000000005</v>
      </c>
      <c r="DK446">
        <v>27.356400000000001</v>
      </c>
      <c r="DL446" s="1">
        <v>7.2799020000000003E-14</v>
      </c>
      <c r="DM446" s="1">
        <v>2.7853469999999999E-11</v>
      </c>
      <c r="DN446">
        <v>0.56070620000000004</v>
      </c>
      <c r="DO446">
        <v>26.651730000000001</v>
      </c>
      <c r="DP446" s="1">
        <v>2.8738319999999999E-11</v>
      </c>
      <c r="DQ446" s="1">
        <v>1.1338670000000001E-8</v>
      </c>
      <c r="DR446">
        <v>0.56073090000000003</v>
      </c>
      <c r="DS446">
        <v>26.083729999999999</v>
      </c>
      <c r="DT446" s="1">
        <v>4.4688559999999998E-9</v>
      </c>
      <c r="DU446" s="1">
        <v>1.8120979999999999E-6</v>
      </c>
      <c r="DV446">
        <v>0.56087960000000003</v>
      </c>
      <c r="DW446">
        <v>25.679860000000001</v>
      </c>
      <c r="DX446" s="1">
        <v>3.267153E-7</v>
      </c>
      <c r="DY446" s="1">
        <v>1.356536E-4</v>
      </c>
      <c r="DZ446">
        <v>0.5611351</v>
      </c>
      <c r="EA446">
        <v>25.792770000000001</v>
      </c>
      <c r="EB446" s="1">
        <v>1.2554469999999999E-5</v>
      </c>
      <c r="EC446" s="1">
        <v>5.3273110000000004E-3</v>
      </c>
      <c r="ED446">
        <v>0.56157849999999998</v>
      </c>
      <c r="EE446">
        <v>26.079499999999999</v>
      </c>
      <c r="EF446" s="1">
        <v>2.781514E-4</v>
      </c>
      <c r="EG446" s="1">
        <v>0.12032470000000001</v>
      </c>
      <c r="EH446">
        <v>0.56203840000000005</v>
      </c>
      <c r="EI446">
        <v>26.308340000000001</v>
      </c>
      <c r="EJ446" s="1">
        <v>3.8281410000000002E-3</v>
      </c>
      <c r="EK446" s="1">
        <v>1.6844349999999999</v>
      </c>
      <c r="EL446">
        <v>0.56263799999999997</v>
      </c>
      <c r="EM446">
        <v>26.231200000000001</v>
      </c>
      <c r="EN446" s="1">
        <v>3.459462E-2</v>
      </c>
      <c r="EO446" s="1">
        <v>15.46407</v>
      </c>
      <c r="EP446">
        <v>0.56322209999999995</v>
      </c>
      <c r="EQ446">
        <v>25.686640000000001</v>
      </c>
      <c r="ER446" s="1">
        <v>0.21526890000000001</v>
      </c>
      <c r="ES446" s="1">
        <v>97.585170000000005</v>
      </c>
      <c r="ET446">
        <v>0.56393439999999995</v>
      </c>
      <c r="EU446">
        <v>24.95129</v>
      </c>
      <c r="EV446" s="1">
        <v>0.95907509999999996</v>
      </c>
      <c r="EW446">
        <v>440.65460000000002</v>
      </c>
      <c r="EX446">
        <v>0.56470290000000001</v>
      </c>
      <c r="EY446">
        <v>24.393550000000001</v>
      </c>
      <c r="EZ446" s="1">
        <v>3.175573</v>
      </c>
      <c r="FA446">
        <v>1475.9590000000001</v>
      </c>
      <c r="FB446">
        <v>0.56553339999999996</v>
      </c>
      <c r="FC446">
        <v>24.287109999999998</v>
      </c>
      <c r="FD446">
        <v>8.0883230000000008</v>
      </c>
      <c r="FE446">
        <v>3798.203</v>
      </c>
      <c r="FF446">
        <v>0.56644989999999995</v>
      </c>
      <c r="FG446">
        <v>25.13993</v>
      </c>
      <c r="FH446">
        <v>16.343150000000001</v>
      </c>
      <c r="FI446">
        <v>7742.41</v>
      </c>
      <c r="FJ446">
        <v>0.5675055</v>
      </c>
      <c r="FK446">
        <v>25.632819999999999</v>
      </c>
      <c r="FL446">
        <v>26.90081</v>
      </c>
      <c r="FM446">
        <v>12843.78</v>
      </c>
      <c r="FN446">
        <v>0.56892719999999997</v>
      </c>
      <c r="FO446">
        <v>25.767849999999999</v>
      </c>
      <c r="FP446">
        <v>36.999769999999998</v>
      </c>
      <c r="FQ446">
        <v>17773.48</v>
      </c>
      <c r="FR446">
        <v>0.57037859999999996</v>
      </c>
      <c r="FS446">
        <v>25.516089999999998</v>
      </c>
      <c r="FT446">
        <v>43.506520000000002</v>
      </c>
      <c r="FU446">
        <v>21003.97</v>
      </c>
      <c r="FV446">
        <v>0.57202430000000004</v>
      </c>
      <c r="FW446">
        <v>24.946000000000002</v>
      </c>
      <c r="FX446">
        <v>44.460540000000002</v>
      </c>
      <c r="FY446">
        <v>21547.82</v>
      </c>
      <c r="FZ446">
        <v>0.57374499999999995</v>
      </c>
      <c r="GA446">
        <v>24.366140000000001</v>
      </c>
      <c r="GB446">
        <v>40.275649999999999</v>
      </c>
      <c r="GC446">
        <v>19576.48</v>
      </c>
      <c r="GD446">
        <v>0.57567690000000005</v>
      </c>
      <c r="GE446">
        <v>23.969470000000001</v>
      </c>
      <c r="GF446">
        <v>32.794930000000001</v>
      </c>
      <c r="GG446">
        <v>15970.51</v>
      </c>
      <c r="GH446">
        <v>0.57775169999999998</v>
      </c>
      <c r="GI446">
        <v>23.996970000000001</v>
      </c>
      <c r="GJ446">
        <v>24.321909999999999</v>
      </c>
      <c r="GK446">
        <v>11855.61</v>
      </c>
      <c r="GL446">
        <v>0.58016009999999996</v>
      </c>
      <c r="GM446">
        <v>24.922779999999999</v>
      </c>
      <c r="GN446">
        <v>16.636240000000001</v>
      </c>
      <c r="GO446">
        <v>8106.14</v>
      </c>
      <c r="GP446">
        <v>0.58281059999999996</v>
      </c>
      <c r="GQ446">
        <v>25.61514</v>
      </c>
      <c r="GR446">
        <v>10.61355</v>
      </c>
      <c r="GS446">
        <v>5164.4669999999996</v>
      </c>
      <c r="GT446">
        <v>0.58546169999999997</v>
      </c>
      <c r="GU446">
        <v>26.044740000000001</v>
      </c>
      <c r="GV446">
        <v>6.3830629999999999</v>
      </c>
      <c r="GW446">
        <v>3099.4740000000002</v>
      </c>
      <c r="GX446">
        <v>0.58816729999999995</v>
      </c>
      <c r="GY446">
        <v>26.26484</v>
      </c>
      <c r="GZ446">
        <v>3.6574680000000002</v>
      </c>
      <c r="HA446">
        <v>1771.377</v>
      </c>
      <c r="HB446">
        <v>0.59096289999999996</v>
      </c>
      <c r="HC446">
        <v>25.911919999999999</v>
      </c>
      <c r="HD446">
        <v>2.018707</v>
      </c>
      <c r="HE446">
        <v>974.9425</v>
      </c>
      <c r="HF446">
        <v>0.59427509999999995</v>
      </c>
      <c r="HG446">
        <v>25.335709999999999</v>
      </c>
      <c r="HH446">
        <v>1.088249</v>
      </c>
      <c r="HI446">
        <v>523.25779999999997</v>
      </c>
      <c r="HJ446">
        <v>0.59807200000000005</v>
      </c>
      <c r="HK446">
        <v>24.985610000000001</v>
      </c>
      <c r="HL446">
        <v>0.5834317</v>
      </c>
      <c r="HM446">
        <v>278.7364</v>
      </c>
      <c r="HN446">
        <v>0.60163990000000001</v>
      </c>
      <c r="HO446">
        <v>24.962530000000001</v>
      </c>
      <c r="HP446">
        <v>0.31850450000000002</v>
      </c>
      <c r="HQ446">
        <v>150.96780000000001</v>
      </c>
      <c r="HR446">
        <v>0.60486949999999995</v>
      </c>
      <c r="HS446">
        <v>25.827300000000001</v>
      </c>
      <c r="HT446">
        <v>0.1828429</v>
      </c>
      <c r="HU446">
        <v>85.880849999999995</v>
      </c>
      <c r="HV446">
        <v>0.606985</v>
      </c>
      <c r="HW446">
        <v>26.792269999999998</v>
      </c>
      <c r="HX446">
        <v>0.1146827</v>
      </c>
      <c r="HY446">
        <v>53.306750000000001</v>
      </c>
      <c r="HZ446">
        <v>0.60702469999999997</v>
      </c>
      <c r="IA446">
        <v>27.475429999999999</v>
      </c>
      <c r="IB446">
        <v>8.0172370000000007E-2</v>
      </c>
      <c r="IC446">
        <v>36.91771</v>
      </c>
      <c r="ID446">
        <v>0.60810240000000004</v>
      </c>
      <c r="IE446">
        <v>27.812470000000001</v>
      </c>
      <c r="IF446">
        <v>6.180393E-2</v>
      </c>
      <c r="IG446">
        <v>28.180859999999999</v>
      </c>
      <c r="IH446">
        <v>0.609124</v>
      </c>
      <c r="II446">
        <v>27.359749999999998</v>
      </c>
      <c r="IJ446" s="1">
        <v>5.1123090000000003E-2</v>
      </c>
      <c r="IK446">
        <v>23.134440000000001</v>
      </c>
      <c r="IL446">
        <v>0.6101183</v>
      </c>
      <c r="IM446">
        <v>26.774930000000001</v>
      </c>
      <c r="IN446">
        <v>4.4200070000000001E-2</v>
      </c>
      <c r="IO446">
        <v>19.884530000000002</v>
      </c>
      <c r="IP446">
        <v>0.61140879999999997</v>
      </c>
      <c r="IQ446">
        <v>26.437899999999999</v>
      </c>
      <c r="IR446">
        <v>3.9149900000000001E-2</v>
      </c>
      <c r="IS446">
        <v>17.52328</v>
      </c>
      <c r="IT446">
        <v>0.61284130000000003</v>
      </c>
      <c r="IU446">
        <v>26.415759999999999</v>
      </c>
      <c r="IV446">
        <v>3.504782E-2</v>
      </c>
      <c r="IW446">
        <v>15.611789999999999</v>
      </c>
      <c r="IX446">
        <v>0.61499349999999997</v>
      </c>
      <c r="IY446">
        <v>27.050470000000001</v>
      </c>
      <c r="IZ446" s="1">
        <v>3.1531490000000002E-2</v>
      </c>
      <c r="JA446">
        <v>13.96781</v>
      </c>
      <c r="JB446">
        <v>0.61718260000000003</v>
      </c>
      <c r="JC446">
        <v>27.10472</v>
      </c>
      <c r="JD446">
        <v>2.834917E-2</v>
      </c>
      <c r="JE446">
        <v>12.49324</v>
      </c>
      <c r="JF446">
        <v>0.61920739999999996</v>
      </c>
      <c r="JG446">
        <v>27.031490000000002</v>
      </c>
      <c r="JH446" s="1">
        <v>2.542639E-2</v>
      </c>
      <c r="JI446">
        <v>11.151719999999999</v>
      </c>
      <c r="JJ446">
        <v>0.62086739999999996</v>
      </c>
      <c r="JK446">
        <v>26.433679999999999</v>
      </c>
      <c r="JL446" s="1">
        <v>2.2814910000000001E-2</v>
      </c>
      <c r="JM446">
        <v>9.9639579999999999</v>
      </c>
      <c r="JN446">
        <v>0.62310180000000004</v>
      </c>
      <c r="JO446">
        <v>25.97833</v>
      </c>
      <c r="JP446" s="1">
        <v>2.0511870000000001E-2</v>
      </c>
      <c r="JQ446">
        <v>8.9139110000000006</v>
      </c>
      <c r="JR446">
        <v>0.62583949999999999</v>
      </c>
      <c r="JS446">
        <v>25.837489999999999</v>
      </c>
      <c r="JT446" s="1">
        <v>1.846952E-2</v>
      </c>
      <c r="JU446">
        <v>7.9806179999999998</v>
      </c>
      <c r="JV446">
        <v>0.62902659999999999</v>
      </c>
      <c r="JW446">
        <v>25.904109999999999</v>
      </c>
      <c r="JX446" s="1">
        <v>1.664622E-2</v>
      </c>
      <c r="JY446">
        <v>7.1451690000000001</v>
      </c>
      <c r="JZ446">
        <v>0.63264589999999998</v>
      </c>
      <c r="KA446">
        <v>26.01585</v>
      </c>
      <c r="KB446" s="1">
        <v>1.501568E-2</v>
      </c>
      <c r="KC446">
        <v>6.396471</v>
      </c>
      <c r="KD446">
        <v>0.63677850000000003</v>
      </c>
      <c r="KE446">
        <v>26.791519999999998</v>
      </c>
      <c r="KF446" s="1">
        <v>1.355225E-2</v>
      </c>
      <c r="KG446">
        <v>5.7249949999999998</v>
      </c>
      <c r="KH446">
        <v>0.64125469999999996</v>
      </c>
      <c r="KI446">
        <v>26.881039999999999</v>
      </c>
      <c r="KJ446" s="1">
        <v>1.221528E-2</v>
      </c>
      <c r="KK446">
        <v>5.115062</v>
      </c>
      <c r="KL446">
        <v>0.64595689999999995</v>
      </c>
      <c r="KM446">
        <v>26.926580000000001</v>
      </c>
      <c r="KN446" s="1">
        <v>1.09689E-2</v>
      </c>
      <c r="KO446">
        <v>4.5508160000000002</v>
      </c>
      <c r="KP446">
        <v>0.65257909999999997</v>
      </c>
      <c r="KQ446">
        <v>26.838989999999999</v>
      </c>
      <c r="KR446" s="1">
        <v>9.8082169999999993E-3</v>
      </c>
      <c r="KS446">
        <v>4.0458869999999996</v>
      </c>
      <c r="KT446">
        <v>0.65863340000000004</v>
      </c>
      <c r="KU446">
        <v>26.46519</v>
      </c>
      <c r="KV446" s="1">
        <v>8.7136420000000006E-3</v>
      </c>
      <c r="KW446">
        <v>3.5878079999999999</v>
      </c>
      <c r="KX446">
        <v>0.66490079999999996</v>
      </c>
      <c r="KY446">
        <v>26.106000000000002</v>
      </c>
      <c r="KZ446" s="1">
        <v>7.7034139999999996E-3</v>
      </c>
      <c r="LA446">
        <v>3.1659470000000001</v>
      </c>
      <c r="LB446">
        <v>0.67155129999999996</v>
      </c>
      <c r="LC446">
        <v>25.91751</v>
      </c>
      <c r="LD446" s="1">
        <v>6.7496029999999999E-3</v>
      </c>
      <c r="LE446">
        <v>2.76871</v>
      </c>
      <c r="LF446">
        <v>0.67850160000000004</v>
      </c>
      <c r="LG446">
        <v>26.076560000000001</v>
      </c>
      <c r="LH446" s="1">
        <v>5.835135E-3</v>
      </c>
      <c r="LI446">
        <v>2.3894669999999998</v>
      </c>
      <c r="LJ446">
        <v>0.68580200000000002</v>
      </c>
      <c r="LK446">
        <v>27.131930000000001</v>
      </c>
      <c r="LL446" s="1">
        <v>4.9573300000000002E-3</v>
      </c>
      <c r="LM446">
        <v>2.0270999999999999</v>
      </c>
      <c r="LN446">
        <v>0.69022099999999997</v>
      </c>
      <c r="LO446">
        <v>27.699870000000001</v>
      </c>
      <c r="LP446" s="1">
        <v>4.131628E-3</v>
      </c>
      <c r="LQ446">
        <v>1.6892430000000001</v>
      </c>
      <c r="LR446">
        <v>0.69251529999999994</v>
      </c>
      <c r="LS446">
        <v>28.015460000000001</v>
      </c>
      <c r="LT446" s="1">
        <v>3.369141E-3</v>
      </c>
      <c r="LU446">
        <v>1.3782129999999999</v>
      </c>
      <c r="LV446">
        <v>0.69464809999999999</v>
      </c>
      <c r="LW446">
        <v>28.4239</v>
      </c>
      <c r="LX446">
        <v>2.7066350000000002E-3</v>
      </c>
      <c r="LY446">
        <v>1.1069329999999999</v>
      </c>
      <c r="LZ446">
        <v>0.69645199999999996</v>
      </c>
      <c r="MA446">
        <v>28.33305</v>
      </c>
      <c r="MB446" s="1">
        <v>2.1664000000000002E-3</v>
      </c>
      <c r="MC446">
        <v>0.88557160000000001</v>
      </c>
      <c r="MD446">
        <v>0.69795019999999997</v>
      </c>
      <c r="ME446">
        <v>27.949819999999999</v>
      </c>
      <c r="MF446" s="1">
        <v>1.7463470000000001E-3</v>
      </c>
      <c r="MG446">
        <v>0.71322580000000002</v>
      </c>
      <c r="MH446">
        <v>0.69934059999999998</v>
      </c>
      <c r="MI446">
        <v>27.655139999999999</v>
      </c>
      <c r="MJ446" s="1">
        <v>1.432621E-3</v>
      </c>
      <c r="MK446">
        <v>0.58437450000000002</v>
      </c>
      <c r="ML446">
        <v>0.70060169999999999</v>
      </c>
      <c r="MM446">
        <v>27.761469999999999</v>
      </c>
      <c r="MN446" s="1">
        <v>1.206202E-3</v>
      </c>
      <c r="MO446">
        <v>0.49127340000000003</v>
      </c>
      <c r="MP446">
        <v>0.70181979999999999</v>
      </c>
      <c r="MQ446">
        <v>28.56305</v>
      </c>
      <c r="MR446" s="1">
        <v>1.0462220000000001E-3</v>
      </c>
      <c r="MS446">
        <v>0.42542459999999999</v>
      </c>
      <c r="MT446">
        <v>0.70302730000000002</v>
      </c>
      <c r="MU446">
        <v>29.108509999999999</v>
      </c>
      <c r="MV446" s="1">
        <v>9.3352840000000001E-4</v>
      </c>
      <c r="MW446">
        <v>0.3789805</v>
      </c>
      <c r="MX446">
        <v>0.70421199999999995</v>
      </c>
      <c r="MY446">
        <v>29.215150000000001</v>
      </c>
      <c r="MZ446" s="1">
        <v>8.5223649999999998E-4</v>
      </c>
      <c r="NA446">
        <v>0.34558840000000002</v>
      </c>
      <c r="NB446">
        <v>0.70533509999999999</v>
      </c>
      <c r="NC446">
        <v>29.19744</v>
      </c>
      <c r="ND446" s="1">
        <v>7.9120860000000005E-4</v>
      </c>
      <c r="NE446">
        <v>0.32056790000000002</v>
      </c>
      <c r="NF446">
        <v>0.70642870000000002</v>
      </c>
      <c r="NG446">
        <v>28.77281</v>
      </c>
      <c r="NH446" s="1">
        <v>7.4300159999999996E-4</v>
      </c>
      <c r="NI446">
        <v>0.30085440000000002</v>
      </c>
      <c r="NJ446">
        <v>0.70747789999999999</v>
      </c>
      <c r="NK446">
        <v>28.44821</v>
      </c>
      <c r="NL446" s="1">
        <v>7.0286209999999999E-4</v>
      </c>
      <c r="NM446">
        <v>0.28447549999999999</v>
      </c>
      <c r="NN446">
        <v>0.70856680000000005</v>
      </c>
      <c r="NO446">
        <v>28.306719999999999</v>
      </c>
      <c r="NP446" s="1">
        <v>6.6786799999999996E-4</v>
      </c>
      <c r="NQ446">
        <v>0.27022269999999998</v>
      </c>
      <c r="NR446">
        <v>0.70979729999999996</v>
      </c>
      <c r="NS446">
        <v>28.198399999999999</v>
      </c>
      <c r="NT446" s="1">
        <v>6.3632369999999997E-4</v>
      </c>
      <c r="NU446">
        <v>0.25735380000000002</v>
      </c>
      <c r="NV446">
        <v>0.71113979999999999</v>
      </c>
      <c r="NW446">
        <v>28.242730000000002</v>
      </c>
      <c r="NX446" s="1">
        <v>6.073265E-4</v>
      </c>
      <c r="NY446">
        <v>0.2455049</v>
      </c>
      <c r="NZ446">
        <v>0.71253999999999995</v>
      </c>
      <c r="OA446">
        <v>28.433399999999999</v>
      </c>
      <c r="OB446" s="1">
        <v>5.8025489999999997E-4</v>
      </c>
      <c r="OC446">
        <v>0.23446159999999999</v>
      </c>
      <c r="OD446">
        <v>0.71395949999999997</v>
      </c>
      <c r="OE446">
        <v>28.17248</v>
      </c>
      <c r="OF446" s="1">
        <v>5.5486000000000001E-4</v>
      </c>
      <c r="OG446">
        <v>0.22408040000000001</v>
      </c>
      <c r="OH446">
        <v>0.71539030000000003</v>
      </c>
      <c r="OI446">
        <v>27.824739999999998</v>
      </c>
      <c r="OJ446" s="1">
        <v>5.3069049999999996E-4</v>
      </c>
      <c r="OK446">
        <v>0.214228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0.42480370000000001</v>
      </c>
      <c r="G447">
        <v>29.35821</v>
      </c>
      <c r="H447">
        <v>0</v>
      </c>
      <c r="I447">
        <v>0</v>
      </c>
      <c r="J447">
        <v>0.42492350000000001</v>
      </c>
      <c r="K447">
        <v>29.327870000000001</v>
      </c>
      <c r="L447">
        <v>0</v>
      </c>
      <c r="M447">
        <v>0</v>
      </c>
      <c r="N447">
        <v>0.4250719</v>
      </c>
      <c r="O447">
        <v>29.566600000000001</v>
      </c>
      <c r="P447">
        <v>0</v>
      </c>
      <c r="Q447">
        <v>0</v>
      </c>
      <c r="R447">
        <v>0.42512899999999998</v>
      </c>
      <c r="S447">
        <v>29.114360000000001</v>
      </c>
      <c r="T447">
        <v>0</v>
      </c>
      <c r="U447">
        <v>0</v>
      </c>
      <c r="V447">
        <v>0.42520409999999997</v>
      </c>
      <c r="W447">
        <v>28.83098</v>
      </c>
      <c r="X447">
        <v>0</v>
      </c>
      <c r="Y447">
        <v>0</v>
      </c>
      <c r="Z447">
        <v>0.42525269999999998</v>
      </c>
      <c r="AA447">
        <v>28.692430000000002</v>
      </c>
      <c r="AB447">
        <v>0</v>
      </c>
      <c r="AC447">
        <v>0</v>
      </c>
      <c r="AD447">
        <v>0.42528359999999998</v>
      </c>
      <c r="AE447">
        <v>28.665500000000002</v>
      </c>
      <c r="AF447">
        <v>0</v>
      </c>
      <c r="AG447">
        <v>0</v>
      </c>
      <c r="AH447">
        <v>0.42528929999999998</v>
      </c>
      <c r="AI447">
        <v>28.75433</v>
      </c>
      <c r="AJ447">
        <v>0</v>
      </c>
      <c r="AK447">
        <v>0</v>
      </c>
      <c r="AL447">
        <v>0.42525039999999997</v>
      </c>
      <c r="AM447">
        <v>29.32705</v>
      </c>
      <c r="AN447">
        <v>0</v>
      </c>
      <c r="AO447">
        <v>0</v>
      </c>
      <c r="AP447">
        <v>0.42523630000000001</v>
      </c>
      <c r="AQ447">
        <v>29.16461</v>
      </c>
      <c r="AR447">
        <v>0</v>
      </c>
      <c r="AS447">
        <v>0</v>
      </c>
      <c r="AT447">
        <v>0.4253458</v>
      </c>
      <c r="AU447">
        <v>29.010470000000002</v>
      </c>
      <c r="AV447">
        <v>0</v>
      </c>
      <c r="AW447">
        <v>0</v>
      </c>
      <c r="AX447">
        <v>0.42543959999999997</v>
      </c>
      <c r="AY447">
        <v>28.656690000000001</v>
      </c>
      <c r="AZ447">
        <v>0</v>
      </c>
      <c r="BA447">
        <v>0</v>
      </c>
      <c r="BB447">
        <v>0.42546430000000002</v>
      </c>
      <c r="BC447">
        <v>28.298480000000001</v>
      </c>
      <c r="BD447">
        <v>0</v>
      </c>
      <c r="BE447">
        <v>0</v>
      </c>
      <c r="BF447">
        <v>0.42547370000000001</v>
      </c>
      <c r="BG447">
        <v>28.045339999999999</v>
      </c>
      <c r="BH447">
        <v>0</v>
      </c>
      <c r="BI447">
        <v>0</v>
      </c>
      <c r="BJ447">
        <v>0.42543740000000002</v>
      </c>
      <c r="BK447">
        <v>28.09083</v>
      </c>
      <c r="BL447">
        <v>0</v>
      </c>
      <c r="BM447">
        <v>0</v>
      </c>
      <c r="BN447">
        <v>0.42534569999999999</v>
      </c>
      <c r="BO447">
        <v>28.537030000000001</v>
      </c>
      <c r="BP447">
        <v>0</v>
      </c>
      <c r="BQ447">
        <v>0</v>
      </c>
      <c r="BR447">
        <v>0.42523739999999999</v>
      </c>
      <c r="BS447">
        <v>29.22917</v>
      </c>
      <c r="BT447">
        <v>0</v>
      </c>
      <c r="BU447">
        <v>0</v>
      </c>
      <c r="BV447">
        <v>0.42508479999999998</v>
      </c>
      <c r="BW447">
        <v>29.64583</v>
      </c>
      <c r="BX447">
        <v>0</v>
      </c>
      <c r="BY447">
        <v>0</v>
      </c>
      <c r="BZ447">
        <v>0.42484159999999999</v>
      </c>
      <c r="CA447">
        <v>29.6648</v>
      </c>
      <c r="CB447">
        <v>0</v>
      </c>
      <c r="CC447">
        <v>0</v>
      </c>
      <c r="CD447">
        <v>0.42458580000000001</v>
      </c>
      <c r="CE447">
        <v>28.927969999999998</v>
      </c>
      <c r="CF447">
        <v>0</v>
      </c>
      <c r="CG447">
        <v>0</v>
      </c>
      <c r="CH447">
        <v>0.42426629999999999</v>
      </c>
      <c r="CI447">
        <v>28.18328</v>
      </c>
      <c r="CJ447">
        <v>0</v>
      </c>
      <c r="CK447">
        <v>0</v>
      </c>
      <c r="CL447">
        <v>0.42392210000000002</v>
      </c>
      <c r="CM447">
        <v>27.634399999999999</v>
      </c>
      <c r="CN447">
        <v>0</v>
      </c>
      <c r="CO447">
        <v>0</v>
      </c>
      <c r="CP447">
        <v>0.42354259999999999</v>
      </c>
      <c r="CQ447">
        <v>27.372800000000002</v>
      </c>
      <c r="CR447">
        <v>1.582423E-38</v>
      </c>
      <c r="CS447">
        <v>5.4568400000000003E-36</v>
      </c>
      <c r="CT447">
        <v>0.4231471</v>
      </c>
      <c r="CU447">
        <v>27.817329999999998</v>
      </c>
      <c r="CV447">
        <v>1.2036990000000001E-32</v>
      </c>
      <c r="CW447">
        <v>4.3326580000000002E-30</v>
      </c>
      <c r="CX447">
        <v>0.42276079999999999</v>
      </c>
      <c r="CY447">
        <v>28.375699999999998</v>
      </c>
      <c r="CZ447">
        <v>4.057766E-26</v>
      </c>
      <c r="DA447" s="1">
        <v>1.4104769999999999E-23</v>
      </c>
      <c r="DB447">
        <v>0.42236580000000001</v>
      </c>
      <c r="DC447">
        <v>28.438479999999998</v>
      </c>
      <c r="DD447" s="1">
        <v>3.2674040000000002E-21</v>
      </c>
      <c r="DE447" s="1">
        <v>1.176392E-18</v>
      </c>
      <c r="DF447">
        <v>0.42196319999999998</v>
      </c>
      <c r="DG447">
        <v>28.295200000000001</v>
      </c>
      <c r="DH447" s="1">
        <v>2.7426190000000002E-17</v>
      </c>
      <c r="DI447" s="1">
        <v>1.0376600000000001E-14</v>
      </c>
      <c r="DJ447">
        <v>0.42154599999999998</v>
      </c>
      <c r="DK447">
        <v>27.44286</v>
      </c>
      <c r="DL447" s="1">
        <v>3.9910430000000002E-14</v>
      </c>
      <c r="DM447" s="1">
        <v>1.5799729999999999E-11</v>
      </c>
      <c r="DN447">
        <v>0.42118280000000002</v>
      </c>
      <c r="DO447">
        <v>26.719760000000001</v>
      </c>
      <c r="DP447" s="1">
        <v>1.70126E-11</v>
      </c>
      <c r="DQ447" s="1">
        <v>6.9924480000000004E-9</v>
      </c>
      <c r="DR447">
        <v>0.42079630000000001</v>
      </c>
      <c r="DS447">
        <v>26.1188</v>
      </c>
      <c r="DT447" s="1">
        <v>2.8186949999999998E-9</v>
      </c>
      <c r="DU447" s="1">
        <v>1.199527E-6</v>
      </c>
      <c r="DV447">
        <v>0.42043340000000001</v>
      </c>
      <c r="DW447">
        <v>25.701889999999999</v>
      </c>
      <c r="DX447" s="1">
        <v>2.178265E-7</v>
      </c>
      <c r="DY447" s="1">
        <v>9.5634579999999999E-5</v>
      </c>
      <c r="DZ447">
        <v>0.42012440000000001</v>
      </c>
      <c r="EA447">
        <v>25.88476</v>
      </c>
      <c r="EB447" s="1">
        <v>8.7980320000000003E-6</v>
      </c>
      <c r="EC447" s="1">
        <v>3.9779300000000002E-3</v>
      </c>
      <c r="ED447">
        <v>0.41988920000000002</v>
      </c>
      <c r="EE447">
        <v>26.226800000000001</v>
      </c>
      <c r="EF447" s="1">
        <v>2.0386039999999999E-4</v>
      </c>
      <c r="EG447" s="1">
        <v>9.4682559999999999E-2</v>
      </c>
      <c r="EH447">
        <v>0.41965150000000001</v>
      </c>
      <c r="EI447">
        <v>26.472829999999998</v>
      </c>
      <c r="EJ447" s="1">
        <v>2.9228729999999999E-3</v>
      </c>
      <c r="EK447" s="1">
        <v>1.391105</v>
      </c>
      <c r="EL447">
        <v>0.41936649999999998</v>
      </c>
      <c r="EM447">
        <v>26.361599999999999</v>
      </c>
      <c r="EN447" s="1">
        <v>2.7434050000000001E-2</v>
      </c>
      <c r="EO447" s="1">
        <v>13.361660000000001</v>
      </c>
      <c r="EP447">
        <v>0.41911799999999999</v>
      </c>
      <c r="EQ447">
        <v>25.761970000000002</v>
      </c>
      <c r="ER447" s="1">
        <v>0.17683599999999999</v>
      </c>
      <c r="ES447" s="1">
        <v>87.964839999999995</v>
      </c>
      <c r="ET447">
        <v>0.41884120000000002</v>
      </c>
      <c r="EU447">
        <v>24.995370000000001</v>
      </c>
      <c r="EV447" s="1">
        <v>0.81421149999999998</v>
      </c>
      <c r="EW447">
        <v>413.36630000000002</v>
      </c>
      <c r="EX447">
        <v>0.41862369999999999</v>
      </c>
      <c r="EY447">
        <v>24.433399999999999</v>
      </c>
      <c r="EZ447" s="1">
        <v>2.7795519999999998</v>
      </c>
      <c r="FA447">
        <v>1436.9839999999999</v>
      </c>
      <c r="FB447">
        <v>0.41834650000000001</v>
      </c>
      <c r="FC447">
        <v>24.36889</v>
      </c>
      <c r="FD447">
        <v>7.2808080000000004</v>
      </c>
      <c r="FE447">
        <v>3826.8209999999999</v>
      </c>
      <c r="FF447">
        <v>0.41808790000000001</v>
      </c>
      <c r="FG447">
        <v>25.34564</v>
      </c>
      <c r="FH447">
        <v>15.096579999999999</v>
      </c>
      <c r="FI447">
        <v>8052.0360000000001</v>
      </c>
      <c r="FJ447">
        <v>0.41789080000000001</v>
      </c>
      <c r="FK447">
        <v>25.78801</v>
      </c>
      <c r="FL447">
        <v>25.4452</v>
      </c>
      <c r="FM447">
        <v>13753.36</v>
      </c>
      <c r="FN447">
        <v>0.4178731</v>
      </c>
      <c r="FO447">
        <v>25.915780000000002</v>
      </c>
      <c r="FP447">
        <v>35.756520000000002</v>
      </c>
      <c r="FQ447">
        <v>19562.39</v>
      </c>
      <c r="FR447">
        <v>0.4177863</v>
      </c>
      <c r="FS447">
        <v>25.654520000000002</v>
      </c>
      <c r="FT447">
        <v>42.87527</v>
      </c>
      <c r="FU447">
        <v>23708.99</v>
      </c>
      <c r="FV447">
        <v>0.41774850000000002</v>
      </c>
      <c r="FW447">
        <v>25.030529999999999</v>
      </c>
      <c r="FX447">
        <v>44.592350000000003</v>
      </c>
      <c r="FY447">
        <v>24901.67</v>
      </c>
      <c r="FZ447">
        <v>0.41768339999999998</v>
      </c>
      <c r="GA447">
        <v>24.405360000000002</v>
      </c>
      <c r="GB447">
        <v>41.050060000000002</v>
      </c>
      <c r="GC447">
        <v>23101.599999999999</v>
      </c>
      <c r="GD447">
        <v>0.41771079999999999</v>
      </c>
      <c r="GE447">
        <v>23.987939999999998</v>
      </c>
      <c r="GF447">
        <v>33.909329999999997</v>
      </c>
      <c r="GG447">
        <v>19214.18</v>
      </c>
      <c r="GH447">
        <v>0.41773470000000001</v>
      </c>
      <c r="GI447">
        <v>24.075279999999999</v>
      </c>
      <c r="GJ447">
        <v>25.474989999999998</v>
      </c>
      <c r="GK447">
        <v>14517.1</v>
      </c>
      <c r="GL447">
        <v>0.41793520000000001</v>
      </c>
      <c r="GM447">
        <v>25.14545</v>
      </c>
      <c r="GN447">
        <v>17.62445</v>
      </c>
      <c r="GO447">
        <v>10083.950000000001</v>
      </c>
      <c r="GP447">
        <v>0.41836830000000003</v>
      </c>
      <c r="GQ447">
        <v>25.825880000000002</v>
      </c>
      <c r="GR447">
        <v>11.3558</v>
      </c>
      <c r="GS447">
        <v>6514.6049999999996</v>
      </c>
      <c r="GT447">
        <v>0.41872969999999998</v>
      </c>
      <c r="GU447">
        <v>26.261980000000001</v>
      </c>
      <c r="GV447">
        <v>6.8868919999999996</v>
      </c>
      <c r="GW447">
        <v>3957.395</v>
      </c>
      <c r="GX447">
        <v>0.41900189999999998</v>
      </c>
      <c r="GY447">
        <v>26.483460000000001</v>
      </c>
      <c r="GZ447">
        <v>3.9728159999999999</v>
      </c>
      <c r="HA447">
        <v>2284.6909999999998</v>
      </c>
      <c r="HB447">
        <v>0.41933049999999999</v>
      </c>
      <c r="HC447">
        <v>26.018249999999998</v>
      </c>
      <c r="HD447">
        <v>2.2038410000000002</v>
      </c>
      <c r="HE447">
        <v>1267.6010000000001</v>
      </c>
      <c r="HF447">
        <v>0.41997719999999999</v>
      </c>
      <c r="HG447">
        <v>25.37734</v>
      </c>
      <c r="HH447">
        <v>1.191427</v>
      </c>
      <c r="HI447">
        <v>683.88520000000005</v>
      </c>
      <c r="HJ447">
        <v>0.42087340000000001</v>
      </c>
      <c r="HK447">
        <v>25.00909</v>
      </c>
      <c r="HL447">
        <v>0.63842189999999999</v>
      </c>
      <c r="HM447">
        <v>364.79939999999999</v>
      </c>
      <c r="HN447">
        <v>0.42184769999999999</v>
      </c>
      <c r="HO447">
        <v>25.009070000000001</v>
      </c>
      <c r="HP447">
        <v>0.3470182</v>
      </c>
      <c r="HQ447">
        <v>196.84190000000001</v>
      </c>
      <c r="HR447">
        <v>0.4224482</v>
      </c>
      <c r="HS447">
        <v>25.985900000000001</v>
      </c>
      <c r="HT447">
        <v>0.19723889999999999</v>
      </c>
      <c r="HU447">
        <v>110.7684</v>
      </c>
      <c r="HV447">
        <v>0.42288680000000001</v>
      </c>
      <c r="HW447">
        <v>26.981400000000001</v>
      </c>
      <c r="HX447">
        <v>0.12185410000000001</v>
      </c>
      <c r="HY447">
        <v>67.515870000000007</v>
      </c>
      <c r="HZ447">
        <v>0.42362759999999999</v>
      </c>
      <c r="IA447">
        <v>27.660399999999999</v>
      </c>
      <c r="IB447">
        <v>8.3839720000000006E-2</v>
      </c>
      <c r="IC447">
        <v>45.74971</v>
      </c>
      <c r="ID447">
        <v>0.42547040000000003</v>
      </c>
      <c r="IE447">
        <v>28.013249999999999</v>
      </c>
      <c r="IF447">
        <v>6.3819680000000004E-2</v>
      </c>
      <c r="IG447">
        <v>34.272530000000003</v>
      </c>
      <c r="IH447">
        <v>0.42721799999999999</v>
      </c>
      <c r="II447">
        <v>27.433260000000001</v>
      </c>
      <c r="IJ447" s="1">
        <v>5.2333980000000002E-2</v>
      </c>
      <c r="IK447">
        <v>27.756959999999999</v>
      </c>
      <c r="IL447">
        <v>0.42902119999999999</v>
      </c>
      <c r="IM447">
        <v>26.783909999999999</v>
      </c>
      <c r="IN447" s="1">
        <v>4.5015449999999999E-2</v>
      </c>
      <c r="IO447">
        <v>23.642579999999999</v>
      </c>
      <c r="IP447">
        <v>0.43113230000000002</v>
      </c>
      <c r="IQ447">
        <v>26.41527</v>
      </c>
      <c r="IR447" s="1">
        <v>3.9771679999999997E-2</v>
      </c>
      <c r="IS447">
        <v>20.71651</v>
      </c>
      <c r="IT447">
        <v>0.43342199999999997</v>
      </c>
      <c r="IU447">
        <v>26.402699999999999</v>
      </c>
      <c r="IV447" s="1">
        <v>3.5565960000000001E-2</v>
      </c>
      <c r="IW447">
        <v>18.38447</v>
      </c>
      <c r="IX447">
        <v>0.43612820000000002</v>
      </c>
      <c r="IY447">
        <v>27.159770000000002</v>
      </c>
      <c r="IZ447" s="1">
        <v>3.198057E-2</v>
      </c>
      <c r="JA447">
        <v>16.402180000000001</v>
      </c>
      <c r="JB447">
        <v>0.43885679999999999</v>
      </c>
      <c r="JC447">
        <v>27.193180000000002</v>
      </c>
      <c r="JD447" s="1">
        <v>2.8756170000000001E-2</v>
      </c>
      <c r="JE447">
        <v>14.643039999999999</v>
      </c>
      <c r="JF447">
        <v>0.44130059999999999</v>
      </c>
      <c r="JG447">
        <v>27.1814</v>
      </c>
      <c r="JH447" s="1">
        <v>2.5789019999999999E-2</v>
      </c>
      <c r="JI447">
        <v>13.04749</v>
      </c>
      <c r="JJ447">
        <v>0.44352330000000001</v>
      </c>
      <c r="JK447">
        <v>26.542840000000002</v>
      </c>
      <c r="JL447" s="1">
        <v>2.3134040000000002E-2</v>
      </c>
      <c r="JM447">
        <v>11.63374</v>
      </c>
      <c r="JN447">
        <v>0.4460962</v>
      </c>
      <c r="JO447">
        <v>26.097460000000002</v>
      </c>
      <c r="JP447" s="1">
        <v>2.0794E-2</v>
      </c>
      <c r="JQ447">
        <v>10.406840000000001</v>
      </c>
      <c r="JR447">
        <v>0.44907000000000002</v>
      </c>
      <c r="JS447">
        <v>25.935009999999998</v>
      </c>
      <c r="JT447" s="1">
        <v>1.8722909999999999E-2</v>
      </c>
      <c r="JU447">
        <v>9.3425569999999993</v>
      </c>
      <c r="JV447">
        <v>0.45250010000000002</v>
      </c>
      <c r="JW447">
        <v>25.980219999999999</v>
      </c>
      <c r="JX447" s="1">
        <v>1.6873139999999998E-2</v>
      </c>
      <c r="JY447">
        <v>8.3896549999999994</v>
      </c>
      <c r="JZ447">
        <v>0.45647399999999999</v>
      </c>
      <c r="KA447">
        <v>26.0747</v>
      </c>
      <c r="KB447" s="1">
        <v>1.5219740000000001E-2</v>
      </c>
      <c r="KC447">
        <v>7.5353649999999996</v>
      </c>
      <c r="KD447">
        <v>0.46089980000000003</v>
      </c>
      <c r="KE447">
        <v>26.970279999999999</v>
      </c>
      <c r="KF447" s="1">
        <v>1.3735880000000001E-2</v>
      </c>
      <c r="KG447">
        <v>6.7689750000000002</v>
      </c>
      <c r="KH447">
        <v>0.465667</v>
      </c>
      <c r="KI447">
        <v>26.98902</v>
      </c>
      <c r="KJ447" s="1">
        <v>1.238365E-2</v>
      </c>
      <c r="KK447">
        <v>6.0734389999999996</v>
      </c>
      <c r="KL447">
        <v>0.47080949999999999</v>
      </c>
      <c r="KM447">
        <v>27.05696</v>
      </c>
      <c r="KN447" s="1">
        <v>1.1124230000000001E-2</v>
      </c>
      <c r="KO447">
        <v>5.4285240000000003</v>
      </c>
      <c r="KP447">
        <v>0.47180109999999997</v>
      </c>
      <c r="KQ447">
        <v>26.96218</v>
      </c>
      <c r="KR447" s="1">
        <v>9.9441100000000008E-3</v>
      </c>
      <c r="KS447">
        <v>4.848579</v>
      </c>
      <c r="KT447">
        <v>0.47036460000000002</v>
      </c>
      <c r="KU447">
        <v>26.51266</v>
      </c>
      <c r="KV447" s="1">
        <v>8.8388310000000001E-3</v>
      </c>
      <c r="KW447">
        <v>4.3173320000000004</v>
      </c>
      <c r="KX447">
        <v>0.46899099999999999</v>
      </c>
      <c r="KY447">
        <v>26.103059999999999</v>
      </c>
      <c r="KZ447" s="1">
        <v>7.8200749999999992E-3</v>
      </c>
      <c r="LA447">
        <v>3.826479</v>
      </c>
      <c r="LB447">
        <v>0.46773429999999999</v>
      </c>
      <c r="LC447">
        <v>25.90118</v>
      </c>
      <c r="LD447" s="1">
        <v>6.86054E-3</v>
      </c>
      <c r="LE447">
        <v>3.3633489999999999</v>
      </c>
      <c r="LF447">
        <v>0.46639560000000002</v>
      </c>
      <c r="LG447">
        <v>26.092079999999999</v>
      </c>
      <c r="LH447" s="1">
        <v>5.9414639999999996E-3</v>
      </c>
      <c r="LI447">
        <v>2.9197190000000002</v>
      </c>
      <c r="LJ447">
        <v>0.46496959999999998</v>
      </c>
      <c r="LK447">
        <v>27.26238</v>
      </c>
      <c r="LL447" s="1">
        <v>5.0587979999999998E-3</v>
      </c>
      <c r="LM447">
        <v>2.493306</v>
      </c>
      <c r="LN447">
        <v>0.46368310000000001</v>
      </c>
      <c r="LO447">
        <v>27.81569</v>
      </c>
      <c r="LP447" s="1">
        <v>4.2246499999999999E-3</v>
      </c>
      <c r="LQ447">
        <v>2.0880269999999999</v>
      </c>
      <c r="LR447">
        <v>0.46313779999999999</v>
      </c>
      <c r="LS447">
        <v>28.16112</v>
      </c>
      <c r="LT447" s="1">
        <v>3.4540719999999999E-3</v>
      </c>
      <c r="LU447">
        <v>1.7102809999999999</v>
      </c>
      <c r="LV447">
        <v>0.46283570000000002</v>
      </c>
      <c r="LW447">
        <v>28.597629999999999</v>
      </c>
      <c r="LX447" s="1">
        <v>2.7785969999999998E-3</v>
      </c>
      <c r="LY447">
        <v>1.3764590000000001</v>
      </c>
      <c r="LZ447">
        <v>0.46242240000000001</v>
      </c>
      <c r="MA447">
        <v>28.419360000000001</v>
      </c>
      <c r="MB447" s="1">
        <v>2.223998E-3</v>
      </c>
      <c r="MC447">
        <v>1.1014349999999999</v>
      </c>
      <c r="MD447">
        <v>0.46193610000000002</v>
      </c>
      <c r="ME447">
        <v>27.958379999999998</v>
      </c>
      <c r="MF447" s="1">
        <v>1.790493E-3</v>
      </c>
      <c r="MG447">
        <v>0.88574280000000005</v>
      </c>
      <c r="MH447">
        <v>0.4614183</v>
      </c>
      <c r="MI447">
        <v>27.650839999999999</v>
      </c>
      <c r="MJ447" s="1">
        <v>1.465186E-3</v>
      </c>
      <c r="MK447">
        <v>0.7234372</v>
      </c>
      <c r="ML447">
        <v>0.46088950000000001</v>
      </c>
      <c r="MM447">
        <v>27.801020000000001</v>
      </c>
      <c r="MN447" s="1">
        <v>1.229527E-3</v>
      </c>
      <c r="MO447">
        <v>0.60555460000000005</v>
      </c>
      <c r="MP447">
        <v>0.46037440000000002</v>
      </c>
      <c r="MQ447">
        <v>28.692900000000002</v>
      </c>
      <c r="MR447" s="1">
        <v>1.0626819999999999E-3</v>
      </c>
      <c r="MS447">
        <v>0.52191980000000004</v>
      </c>
      <c r="MT447">
        <v>0.45989239999999998</v>
      </c>
      <c r="MU447">
        <v>29.267710000000001</v>
      </c>
      <c r="MV447" s="1">
        <v>9.4522460000000003E-4</v>
      </c>
      <c r="MW447">
        <v>0.46298430000000002</v>
      </c>
      <c r="MX447">
        <v>0.4594027</v>
      </c>
      <c r="MY447">
        <v>29.367360000000001</v>
      </c>
      <c r="MZ447" s="1">
        <v>8.6077080000000002E-4</v>
      </c>
      <c r="NA447">
        <v>0.4207979</v>
      </c>
      <c r="NB447">
        <v>0.45892820000000001</v>
      </c>
      <c r="NC447">
        <v>29.334599999999998</v>
      </c>
      <c r="ND447" s="1">
        <v>7.9774160000000002E-4</v>
      </c>
      <c r="NE447">
        <v>0.3894167</v>
      </c>
      <c r="NF447">
        <v>0.45848879999999997</v>
      </c>
      <c r="NG447">
        <v>28.828289999999999</v>
      </c>
      <c r="NH447" s="1">
        <v>7.4828899999999996E-4</v>
      </c>
      <c r="NI447">
        <v>0.3649288</v>
      </c>
      <c r="NJ447">
        <v>0.45803779999999999</v>
      </c>
      <c r="NK447">
        <v>28.44989</v>
      </c>
      <c r="NL447" s="1">
        <v>7.0733899999999997E-4</v>
      </c>
      <c r="NM447">
        <v>0.34472740000000002</v>
      </c>
      <c r="NN447">
        <v>0.45759290000000002</v>
      </c>
      <c r="NO447">
        <v>28.302320000000002</v>
      </c>
      <c r="NP447" s="1">
        <v>6.7182850000000003E-4</v>
      </c>
      <c r="NQ447">
        <v>0.32728819999999997</v>
      </c>
      <c r="NR447">
        <v>0.45724789999999998</v>
      </c>
      <c r="NS447">
        <v>28.212800000000001</v>
      </c>
      <c r="NT447" s="1">
        <v>6.3994650000000002E-4</v>
      </c>
      <c r="NU447">
        <v>0.31163049999999998</v>
      </c>
      <c r="NV447">
        <v>0.45691409999999999</v>
      </c>
      <c r="NW447">
        <v>28.303730000000002</v>
      </c>
      <c r="NX447" s="1">
        <v>6.1069420000000002E-4</v>
      </c>
      <c r="NY447">
        <v>0.29724479999999998</v>
      </c>
      <c r="NZ447">
        <v>0.45656740000000001</v>
      </c>
      <c r="OA447">
        <v>28.550730000000001</v>
      </c>
      <c r="OB447" s="1">
        <v>5.8340669999999999E-4</v>
      </c>
      <c r="OC447">
        <v>0.28386489999999998</v>
      </c>
      <c r="OD447">
        <v>0.45623799999999998</v>
      </c>
      <c r="OE447">
        <v>28.28199</v>
      </c>
      <c r="OF447" s="1">
        <v>5.5784300000000003E-4</v>
      </c>
      <c r="OG447">
        <v>0.27130100000000001</v>
      </c>
      <c r="OH447">
        <v>0.4558682</v>
      </c>
      <c r="OI447">
        <v>27.92221</v>
      </c>
      <c r="OJ447" s="1">
        <v>5.3354810000000004E-4</v>
      </c>
      <c r="OK447">
        <v>0.25939800000000002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0.41750599999999999</v>
      </c>
      <c r="G448">
        <v>29.43</v>
      </c>
      <c r="H448">
        <v>0</v>
      </c>
      <c r="I448">
        <v>0</v>
      </c>
      <c r="J448">
        <v>0.41753439999999997</v>
      </c>
      <c r="K448">
        <v>29.355170000000001</v>
      </c>
      <c r="L448">
        <v>0</v>
      </c>
      <c r="M448">
        <v>0</v>
      </c>
      <c r="N448">
        <v>0.41754780000000002</v>
      </c>
      <c r="O448">
        <v>29.644100000000002</v>
      </c>
      <c r="P448">
        <v>0</v>
      </c>
      <c r="Q448">
        <v>0</v>
      </c>
      <c r="R448">
        <v>0.417522</v>
      </c>
      <c r="S448">
        <v>29.122240000000001</v>
      </c>
      <c r="T448">
        <v>0</v>
      </c>
      <c r="U448">
        <v>0</v>
      </c>
      <c r="V448">
        <v>0.41744249999999999</v>
      </c>
      <c r="W448">
        <v>28.821629999999999</v>
      </c>
      <c r="X448">
        <v>0</v>
      </c>
      <c r="Y448">
        <v>0</v>
      </c>
      <c r="Z448">
        <v>0.41729480000000002</v>
      </c>
      <c r="AA448">
        <v>28.673670000000001</v>
      </c>
      <c r="AB448">
        <v>0</v>
      </c>
      <c r="AC448">
        <v>0</v>
      </c>
      <c r="AD448">
        <v>0.41719309999999998</v>
      </c>
      <c r="AE448">
        <v>28.64021</v>
      </c>
      <c r="AF448">
        <v>0</v>
      </c>
      <c r="AG448">
        <v>0</v>
      </c>
      <c r="AH448">
        <v>0.4170296</v>
      </c>
      <c r="AI448">
        <v>28.749559999999999</v>
      </c>
      <c r="AJ448">
        <v>0</v>
      </c>
      <c r="AK448">
        <v>0</v>
      </c>
      <c r="AL448">
        <v>0.41684090000000001</v>
      </c>
      <c r="AM448">
        <v>29.401800000000001</v>
      </c>
      <c r="AN448">
        <v>0</v>
      </c>
      <c r="AO448">
        <v>0</v>
      </c>
      <c r="AP448">
        <v>0.4166086</v>
      </c>
      <c r="AQ448">
        <v>29.20654</v>
      </c>
      <c r="AR448">
        <v>0</v>
      </c>
      <c r="AS448">
        <v>0</v>
      </c>
      <c r="AT448">
        <v>0.4161627</v>
      </c>
      <c r="AU448">
        <v>29.076799999999999</v>
      </c>
      <c r="AV448">
        <v>0</v>
      </c>
      <c r="AW448">
        <v>0</v>
      </c>
      <c r="AX448">
        <v>0.41534929999999998</v>
      </c>
      <c r="AY448">
        <v>28.718440000000001</v>
      </c>
      <c r="AZ448">
        <v>0</v>
      </c>
      <c r="BA448">
        <v>0</v>
      </c>
      <c r="BB448">
        <v>0.41448770000000001</v>
      </c>
      <c r="BC448">
        <v>28.34149</v>
      </c>
      <c r="BD448">
        <v>0</v>
      </c>
      <c r="BE448">
        <v>0</v>
      </c>
      <c r="BF448">
        <v>0.41357890000000003</v>
      </c>
      <c r="BG448">
        <v>28.077729999999999</v>
      </c>
      <c r="BH448">
        <v>0</v>
      </c>
      <c r="BI448">
        <v>0</v>
      </c>
      <c r="BJ448">
        <v>0.41264469999999998</v>
      </c>
      <c r="BK448">
        <v>28.14827</v>
      </c>
      <c r="BL448">
        <v>0</v>
      </c>
      <c r="BM448">
        <v>0</v>
      </c>
      <c r="BN448">
        <v>0.41175</v>
      </c>
      <c r="BO448">
        <v>28.649830000000001</v>
      </c>
      <c r="BP448">
        <v>0</v>
      </c>
      <c r="BQ448">
        <v>0</v>
      </c>
      <c r="BR448">
        <v>0.4108175</v>
      </c>
      <c r="BS448">
        <v>29.404019999999999</v>
      </c>
      <c r="BT448">
        <v>0</v>
      </c>
      <c r="BU448">
        <v>0</v>
      </c>
      <c r="BV448">
        <v>0.4099236</v>
      </c>
      <c r="BW448">
        <v>29.826899999999998</v>
      </c>
      <c r="BX448">
        <v>0</v>
      </c>
      <c r="BY448">
        <v>0</v>
      </c>
      <c r="BZ448">
        <v>0.4090493</v>
      </c>
      <c r="CA448">
        <v>29.824780000000001</v>
      </c>
      <c r="CB448">
        <v>0</v>
      </c>
      <c r="CC448">
        <v>0</v>
      </c>
      <c r="CD448">
        <v>0.40821269999999998</v>
      </c>
      <c r="CE448">
        <v>29.01126</v>
      </c>
      <c r="CF448">
        <v>0</v>
      </c>
      <c r="CG448">
        <v>0</v>
      </c>
      <c r="CH448">
        <v>0.40743990000000002</v>
      </c>
      <c r="CI448">
        <v>28.240020000000001</v>
      </c>
      <c r="CJ448">
        <v>0</v>
      </c>
      <c r="CK448">
        <v>0</v>
      </c>
      <c r="CL448">
        <v>0.40671970000000002</v>
      </c>
      <c r="CM448">
        <v>27.67435</v>
      </c>
      <c r="CN448">
        <v>0</v>
      </c>
      <c r="CO448">
        <v>0</v>
      </c>
      <c r="CP448">
        <v>0.40604699999999999</v>
      </c>
      <c r="CQ448">
        <v>27.408359999999998</v>
      </c>
      <c r="CR448">
        <v>0</v>
      </c>
      <c r="CS448">
        <v>1.3340209999999999E-36</v>
      </c>
      <c r="CT448">
        <v>0.40548459999999997</v>
      </c>
      <c r="CU448">
        <v>27.92727</v>
      </c>
      <c r="CV448">
        <v>2.111385E-33</v>
      </c>
      <c r="CW448">
        <v>1.01906E-30</v>
      </c>
      <c r="CX448">
        <v>0.40505439999999998</v>
      </c>
      <c r="CY448">
        <v>28.531790000000001</v>
      </c>
      <c r="CZ448">
        <v>1.023515E-26</v>
      </c>
      <c r="DA448">
        <v>4.1212500000000003E-24</v>
      </c>
      <c r="DB448">
        <v>0.40467819999999999</v>
      </c>
      <c r="DC448">
        <v>28.575839999999999</v>
      </c>
      <c r="DD448" s="1">
        <v>1.0456239999999999E-21</v>
      </c>
      <c r="DE448" s="1">
        <v>4.1107130000000001E-19</v>
      </c>
      <c r="DF448">
        <v>0.40443469999999998</v>
      </c>
      <c r="DG448">
        <v>28.44642</v>
      </c>
      <c r="DH448" s="1">
        <v>1.057337E-17</v>
      </c>
      <c r="DI448" s="1">
        <v>4.1983419999999999E-15</v>
      </c>
      <c r="DJ448">
        <v>0.40424880000000002</v>
      </c>
      <c r="DK448">
        <v>27.522629999999999</v>
      </c>
      <c r="DL448" s="1">
        <v>1.762737E-14</v>
      </c>
      <c r="DM448" s="1">
        <v>7.1331949999999999E-12</v>
      </c>
      <c r="DN448">
        <v>0.40416150000000001</v>
      </c>
      <c r="DO448">
        <v>26.774609999999999</v>
      </c>
      <c r="DP448" s="1">
        <v>8.3406880000000001E-12</v>
      </c>
      <c r="DQ448" s="1">
        <v>3.4351389999999999E-9</v>
      </c>
      <c r="DR448">
        <v>0.40415709999999999</v>
      </c>
      <c r="DS448">
        <v>26.15042</v>
      </c>
      <c r="DT448" s="1">
        <v>1.506521E-9</v>
      </c>
      <c r="DU448" s="1">
        <v>6.3192130000000001E-7</v>
      </c>
      <c r="DV448">
        <v>0.40428510000000001</v>
      </c>
      <c r="DW448">
        <v>25.719660000000001</v>
      </c>
      <c r="DX448" s="1">
        <v>1.2553000000000001E-7</v>
      </c>
      <c r="DY448" s="1">
        <v>5.353256E-5</v>
      </c>
      <c r="DZ448">
        <v>0.40454050000000003</v>
      </c>
      <c r="EA448">
        <v>25.963840000000001</v>
      </c>
      <c r="EB448" s="1">
        <v>5.4255620000000004E-6</v>
      </c>
      <c r="EC448" s="1">
        <v>2.351119E-3</v>
      </c>
      <c r="ED448">
        <v>0.40486719999999998</v>
      </c>
      <c r="EE448">
        <v>26.350680000000001</v>
      </c>
      <c r="EF448" s="1">
        <v>1.336059E-4</v>
      </c>
      <c r="EG448" s="1">
        <v>5.8751240000000003E-2</v>
      </c>
      <c r="EH448">
        <v>0.40523870000000001</v>
      </c>
      <c r="EI448">
        <v>26.613769999999999</v>
      </c>
      <c r="EJ448" s="1">
        <v>2.0248459999999999E-3</v>
      </c>
      <c r="EK448" s="1">
        <v>0.90207300000000001</v>
      </c>
      <c r="EL448">
        <v>0.40571430000000003</v>
      </c>
      <c r="EM448">
        <v>26.48265</v>
      </c>
      <c r="EN448" s="1">
        <v>2.0006619999999999E-2</v>
      </c>
      <c r="EO448" s="1">
        <v>9.0226170000000003</v>
      </c>
      <c r="EP448">
        <v>0.40619309999999997</v>
      </c>
      <c r="EQ448">
        <v>25.831219999999998</v>
      </c>
      <c r="ER448" s="1">
        <v>0.1352537</v>
      </c>
      <c r="ES448" s="1">
        <v>61.662739999999999</v>
      </c>
      <c r="ET448">
        <v>0.40672320000000001</v>
      </c>
      <c r="EU448">
        <v>25.031179999999999</v>
      </c>
      <c r="EV448" s="1">
        <v>0.65103109999999997</v>
      </c>
      <c r="EW448">
        <v>299.97149999999999</v>
      </c>
      <c r="EX448">
        <v>0.40735080000000001</v>
      </c>
      <c r="EY448">
        <v>24.466470000000001</v>
      </c>
      <c r="EZ448" s="1">
        <v>2.3158910000000001</v>
      </c>
      <c r="FA448">
        <v>1076.5899999999999</v>
      </c>
      <c r="FB448">
        <v>0.40804400000000002</v>
      </c>
      <c r="FC448">
        <v>24.431609999999999</v>
      </c>
      <c r="FD448" s="1">
        <v>6.2998539999999998</v>
      </c>
      <c r="FE448">
        <v>2951.4189999999999</v>
      </c>
      <c r="FF448">
        <v>0.4087557</v>
      </c>
      <c r="FG448">
        <v>25.524609999999999</v>
      </c>
      <c r="FH448">
        <v>13.52338</v>
      </c>
      <c r="FI448">
        <v>6376.3620000000001</v>
      </c>
      <c r="FJ448">
        <v>0.40950979999999998</v>
      </c>
      <c r="FK448">
        <v>25.932970000000001</v>
      </c>
      <c r="FL448">
        <v>23.526859999999999</v>
      </c>
      <c r="FM448">
        <v>11155.68</v>
      </c>
      <c r="FN448">
        <v>0.40972999999999998</v>
      </c>
      <c r="FO448">
        <v>26.0519</v>
      </c>
      <c r="FP448">
        <v>34.021799999999999</v>
      </c>
      <c r="FQ448">
        <v>16217.21</v>
      </c>
      <c r="FR448">
        <v>0.40988560000000002</v>
      </c>
      <c r="FS448">
        <v>25.77703</v>
      </c>
      <c r="FT448">
        <v>41.871000000000002</v>
      </c>
      <c r="FU448">
        <v>20041.11</v>
      </c>
      <c r="FV448">
        <v>0.410103</v>
      </c>
      <c r="FW448">
        <v>25.107119999999998</v>
      </c>
      <c r="FX448">
        <v>44.620699999999999</v>
      </c>
      <c r="FY448">
        <v>21428.799999999999</v>
      </c>
      <c r="FZ448">
        <v>0.41032489999999999</v>
      </c>
      <c r="GA448">
        <v>24.43993</v>
      </c>
      <c r="GB448">
        <v>41.946069999999999</v>
      </c>
      <c r="GC448">
        <v>20188.61</v>
      </c>
      <c r="GD448">
        <v>0.41061059999999999</v>
      </c>
      <c r="GE448">
        <v>24.003520000000002</v>
      </c>
      <c r="GF448">
        <v>35.327399999999997</v>
      </c>
      <c r="GG448">
        <v>17026.419999999998</v>
      </c>
      <c r="GH448">
        <v>0.41092430000000002</v>
      </c>
      <c r="GI448">
        <v>24.135929999999998</v>
      </c>
      <c r="GJ448">
        <v>27.007930000000002</v>
      </c>
      <c r="GK448">
        <v>13022.03</v>
      </c>
      <c r="GL448">
        <v>0.41144910000000001</v>
      </c>
      <c r="GM448">
        <v>25.3429</v>
      </c>
      <c r="GN448">
        <v>18.976980000000001</v>
      </c>
      <c r="GO448">
        <v>9140.3870000000006</v>
      </c>
      <c r="GP448">
        <v>0.41218830000000001</v>
      </c>
      <c r="GQ448">
        <v>26.019760000000002</v>
      </c>
      <c r="GR448">
        <v>12.394600000000001</v>
      </c>
      <c r="GS448">
        <v>5957.5330000000004</v>
      </c>
      <c r="GT448">
        <v>0.41285650000000002</v>
      </c>
      <c r="GU448">
        <v>26.457529999999998</v>
      </c>
      <c r="GV448">
        <v>7.6046829999999996</v>
      </c>
      <c r="GW448">
        <v>3645.27</v>
      </c>
      <c r="GX448">
        <v>0.4135066</v>
      </c>
      <c r="GY448">
        <v>26.681909999999998</v>
      </c>
      <c r="GZ448">
        <v>4.4290029999999998</v>
      </c>
      <c r="HA448">
        <v>2116.1219999999998</v>
      </c>
      <c r="HB448">
        <v>0.4141801</v>
      </c>
      <c r="HC448">
        <v>26.121449999999999</v>
      </c>
      <c r="HD448">
        <v>2.4749409999999998</v>
      </c>
      <c r="HE448">
        <v>1178.44</v>
      </c>
      <c r="HF448">
        <v>0.41527599999999998</v>
      </c>
      <c r="HG448">
        <v>25.412510000000001</v>
      </c>
      <c r="HH448">
        <v>1.344106</v>
      </c>
      <c r="HI448">
        <v>636.45129999999995</v>
      </c>
      <c r="HJ448">
        <v>0.41653309999999999</v>
      </c>
      <c r="HK448">
        <v>25.02899</v>
      </c>
      <c r="HL448">
        <v>0.72056109999999995</v>
      </c>
      <c r="HM448">
        <v>338.81400000000002</v>
      </c>
      <c r="HN448">
        <v>0.4178577</v>
      </c>
      <c r="HO448">
        <v>25.048220000000001</v>
      </c>
      <c r="HP448">
        <v>0.38987379999999999</v>
      </c>
      <c r="HQ448">
        <v>181.7724</v>
      </c>
      <c r="HR448">
        <v>0.41888710000000001</v>
      </c>
      <c r="HS448">
        <v>26.132639999999999</v>
      </c>
      <c r="HT448">
        <v>0.21897739999999999</v>
      </c>
      <c r="HU448">
        <v>101.1238</v>
      </c>
      <c r="HV448">
        <v>0.4198501</v>
      </c>
      <c r="HW448">
        <v>27.162320000000001</v>
      </c>
      <c r="HX448">
        <v>0.1327556</v>
      </c>
      <c r="HY448">
        <v>60.574689999999997</v>
      </c>
      <c r="HZ448">
        <v>0.42103239999999997</v>
      </c>
      <c r="IA448">
        <v>27.832470000000001</v>
      </c>
      <c r="IB448">
        <v>8.9374519999999999E-2</v>
      </c>
      <c r="IC448">
        <v>40.229970000000002</v>
      </c>
      <c r="ID448">
        <v>0.4237592</v>
      </c>
      <c r="IE448">
        <v>28.19735</v>
      </c>
      <c r="IF448">
        <v>6.6829840000000001E-2</v>
      </c>
      <c r="IG448">
        <v>29.765930000000001</v>
      </c>
      <c r="IH448">
        <v>0.42627959999999998</v>
      </c>
      <c r="II448">
        <v>27.503830000000001</v>
      </c>
      <c r="IJ448" s="1">
        <v>5.4114959999999997E-2</v>
      </c>
      <c r="IK448">
        <v>23.9389</v>
      </c>
      <c r="IL448">
        <v>0.42897459999999998</v>
      </c>
      <c r="IM448">
        <v>26.79138</v>
      </c>
      <c r="IN448">
        <v>4.6194890000000002E-2</v>
      </c>
      <c r="IO448">
        <v>20.3324</v>
      </c>
      <c r="IP448">
        <v>0.4319983</v>
      </c>
      <c r="IQ448">
        <v>26.393190000000001</v>
      </c>
      <c r="IR448" s="1">
        <v>4.0655299999999998E-2</v>
      </c>
      <c r="IS448">
        <v>17.823550000000001</v>
      </c>
      <c r="IT448">
        <v>0.43532530000000003</v>
      </c>
      <c r="IU448">
        <v>26.388570000000001</v>
      </c>
      <c r="IV448" s="1">
        <v>3.6294659999999999E-2</v>
      </c>
      <c r="IW448">
        <v>15.85566</v>
      </c>
      <c r="IX448">
        <v>0.43893919999999997</v>
      </c>
      <c r="IY448">
        <v>27.260349999999999</v>
      </c>
      <c r="IZ448" s="1">
        <v>3.2610069999999998E-2</v>
      </c>
      <c r="JA448">
        <v>14.194129999999999</v>
      </c>
      <c r="JB448">
        <v>0.44251059999999998</v>
      </c>
      <c r="JC448">
        <v>27.272480000000002</v>
      </c>
      <c r="JD448" s="1">
        <v>2.932444E-2</v>
      </c>
      <c r="JE448">
        <v>12.720140000000001</v>
      </c>
      <c r="JF448">
        <v>0.4457603</v>
      </c>
      <c r="JG448">
        <v>27.317039999999999</v>
      </c>
      <c r="JH448" s="1">
        <v>2.6301540000000002E-2</v>
      </c>
      <c r="JI448">
        <v>11.37387</v>
      </c>
      <c r="JJ448">
        <v>0.44874609999999998</v>
      </c>
      <c r="JK448">
        <v>26.64152</v>
      </c>
      <c r="JL448" s="1">
        <v>2.3586989999999999E-2</v>
      </c>
      <c r="JM448">
        <v>10.170909999999999</v>
      </c>
      <c r="JN448">
        <v>0.45000889999999999</v>
      </c>
      <c r="JO448">
        <v>26.20682</v>
      </c>
      <c r="JP448" s="1">
        <v>2.1179859999999998E-2</v>
      </c>
      <c r="JQ448">
        <v>9.1249669999999998</v>
      </c>
      <c r="JR448">
        <v>0.44969559999999997</v>
      </c>
      <c r="JS448">
        <v>26.032830000000001</v>
      </c>
      <c r="JT448" s="1">
        <v>1.907035E-2</v>
      </c>
      <c r="JU448">
        <v>8.2226470000000003</v>
      </c>
      <c r="JV448">
        <v>0.44942100000000001</v>
      </c>
      <c r="JW448">
        <v>26.05771</v>
      </c>
      <c r="JX448" s="1">
        <v>1.718536E-2</v>
      </c>
      <c r="JY448">
        <v>7.4143970000000001</v>
      </c>
      <c r="JZ448">
        <v>0.44926070000000001</v>
      </c>
      <c r="KA448">
        <v>26.132719999999999</v>
      </c>
      <c r="KB448" s="1">
        <v>1.550115E-2</v>
      </c>
      <c r="KC448">
        <v>6.6898080000000002</v>
      </c>
      <c r="KD448">
        <v>0.44919969999999998</v>
      </c>
      <c r="KE448">
        <v>27.144410000000001</v>
      </c>
      <c r="KF448" s="1">
        <v>1.399008E-2</v>
      </c>
      <c r="KG448">
        <v>6.0390930000000003</v>
      </c>
      <c r="KH448">
        <v>0.44922010000000001</v>
      </c>
      <c r="KI448">
        <v>27.097390000000001</v>
      </c>
      <c r="KJ448" s="1">
        <v>1.261836E-2</v>
      </c>
      <c r="KK448">
        <v>5.4478299999999997</v>
      </c>
      <c r="KL448">
        <v>0.44925789999999999</v>
      </c>
      <c r="KM448">
        <v>27.181290000000001</v>
      </c>
      <c r="KN448" s="1">
        <v>1.134255E-2</v>
      </c>
      <c r="KO448">
        <v>4.8980689999999996</v>
      </c>
      <c r="KP448">
        <v>0.44913629999999999</v>
      </c>
      <c r="KQ448">
        <v>27.079899999999999</v>
      </c>
      <c r="KR448" s="1">
        <v>1.013915E-2</v>
      </c>
      <c r="KS448">
        <v>4.3815679999999997</v>
      </c>
      <c r="KT448">
        <v>0.449266</v>
      </c>
      <c r="KU448">
        <v>26.562049999999999</v>
      </c>
      <c r="KV448" s="1">
        <v>9.0192020000000005E-3</v>
      </c>
      <c r="KW448">
        <v>3.898075</v>
      </c>
      <c r="KX448">
        <v>0.44946340000000001</v>
      </c>
      <c r="KY448">
        <v>26.100269999999998</v>
      </c>
      <c r="KZ448" s="1">
        <v>7.9879789999999992E-3</v>
      </c>
      <c r="LA448">
        <v>3.4520650000000002</v>
      </c>
      <c r="LB448">
        <v>0.44981320000000002</v>
      </c>
      <c r="LC448">
        <v>25.884129999999999</v>
      </c>
      <c r="LD448" s="1">
        <v>7.019979E-3</v>
      </c>
      <c r="LE448">
        <v>3.0331739999999998</v>
      </c>
      <c r="LF448">
        <v>0.45011970000000001</v>
      </c>
      <c r="LG448">
        <v>26.10736</v>
      </c>
      <c r="LH448" s="1">
        <v>6.0944509999999999E-3</v>
      </c>
      <c r="LI448">
        <v>2.6336379999999999</v>
      </c>
      <c r="LJ448">
        <v>0.45041409999999998</v>
      </c>
      <c r="LK448">
        <v>27.397929999999999</v>
      </c>
      <c r="LL448">
        <v>5.2053150000000003E-3</v>
      </c>
      <c r="LM448">
        <v>2.2504810000000002</v>
      </c>
      <c r="LN448">
        <v>0.4507892</v>
      </c>
      <c r="LO448">
        <v>27.93674</v>
      </c>
      <c r="LP448" s="1">
        <v>4.3621650000000003E-3</v>
      </c>
      <c r="LQ448">
        <v>1.8866179999999999</v>
      </c>
      <c r="LR448">
        <v>0.45161180000000001</v>
      </c>
      <c r="LS448">
        <v>28.30508</v>
      </c>
      <c r="LT448" s="1">
        <v>3.5806000000000002E-3</v>
      </c>
      <c r="LU448">
        <v>1.547944</v>
      </c>
      <c r="LV448">
        <v>0.45257599999999998</v>
      </c>
      <c r="LW448">
        <v>28.772349999999999</v>
      </c>
      <c r="LX448" s="1">
        <v>2.886843E-3</v>
      </c>
      <c r="LY448">
        <v>1.2463379999999999</v>
      </c>
      <c r="LZ448">
        <v>0.45330959999999998</v>
      </c>
      <c r="MA448">
        <v>28.509239999999998</v>
      </c>
      <c r="MB448" s="1">
        <v>2.3110930000000002E-3</v>
      </c>
      <c r="MC448">
        <v>0.99633839999999996</v>
      </c>
      <c r="MD448">
        <v>0.45388060000000002</v>
      </c>
      <c r="ME448">
        <v>27.967099999999999</v>
      </c>
      <c r="MF448" s="1">
        <v>1.8575880000000001E-3</v>
      </c>
      <c r="MG448">
        <v>0.79934680000000002</v>
      </c>
      <c r="MH448">
        <v>0.45438269999999997</v>
      </c>
      <c r="MI448">
        <v>27.64237</v>
      </c>
      <c r="MJ448" s="1">
        <v>1.5148609999999999E-3</v>
      </c>
      <c r="MK448">
        <v>0.65041000000000004</v>
      </c>
      <c r="ML448">
        <v>0.45479589999999998</v>
      </c>
      <c r="MM448">
        <v>27.83962</v>
      </c>
      <c r="MN448" s="1">
        <v>1.2651310000000001E-3</v>
      </c>
      <c r="MO448">
        <v>0.541794</v>
      </c>
      <c r="MP448">
        <v>0.45524959999999998</v>
      </c>
      <c r="MQ448">
        <v>28.82668</v>
      </c>
      <c r="MR448" s="1">
        <v>1.0878050000000001E-3</v>
      </c>
      <c r="MS448">
        <v>0.46453260000000002</v>
      </c>
      <c r="MT448">
        <v>0.45567010000000002</v>
      </c>
      <c r="MU448">
        <v>29.43036</v>
      </c>
      <c r="MV448" s="1">
        <v>9.6301030000000003E-4</v>
      </c>
      <c r="MW448">
        <v>0.41006530000000002</v>
      </c>
      <c r="MX448">
        <v>0.45604709999999998</v>
      </c>
      <c r="MY448">
        <v>29.51848</v>
      </c>
      <c r="MZ448" s="1">
        <v>8.7362889999999997E-4</v>
      </c>
      <c r="NA448">
        <v>0.37117030000000001</v>
      </c>
      <c r="NB448">
        <v>0.45647149999999997</v>
      </c>
      <c r="NC448">
        <v>29.470020000000002</v>
      </c>
      <c r="ND448" s="1">
        <v>8.0751849999999997E-4</v>
      </c>
      <c r="NE448">
        <v>0.34239140000000001</v>
      </c>
      <c r="NF448">
        <v>0.45682220000000001</v>
      </c>
      <c r="NG448">
        <v>28.883009999999999</v>
      </c>
      <c r="NH448" s="1">
        <v>7.5607989999999998E-4</v>
      </c>
      <c r="NI448">
        <v>0.3200808</v>
      </c>
      <c r="NJ448">
        <v>0.45720729999999998</v>
      </c>
      <c r="NK448">
        <v>28.451840000000001</v>
      </c>
      <c r="NL448" s="1">
        <v>7.1389439999999999E-4</v>
      </c>
      <c r="NM448">
        <v>0.30179519999999999</v>
      </c>
      <c r="NN448">
        <v>0.45757019999999998</v>
      </c>
      <c r="NO448">
        <v>28.295950000000001</v>
      </c>
      <c r="NP448" s="1">
        <v>6.7759120000000003E-4</v>
      </c>
      <c r="NQ448">
        <v>0.28610200000000002</v>
      </c>
      <c r="NR448">
        <v>0.45801330000000001</v>
      </c>
      <c r="NS448">
        <v>28.22241</v>
      </c>
      <c r="NT448" s="1">
        <v>6.4518099999999999E-4</v>
      </c>
      <c r="NU448">
        <v>0.27208329999999997</v>
      </c>
      <c r="NV448">
        <v>0.4585303</v>
      </c>
      <c r="NW448">
        <v>28.361270000000001</v>
      </c>
      <c r="NX448" s="1">
        <v>6.1553569999999998E-4</v>
      </c>
      <c r="NY448">
        <v>0.25922790000000001</v>
      </c>
      <c r="NZ448">
        <v>0.45901370000000002</v>
      </c>
      <c r="OA448">
        <v>28.6615</v>
      </c>
      <c r="OB448" s="1">
        <v>5.878983E-4</v>
      </c>
      <c r="OC448">
        <v>0.2472763</v>
      </c>
      <c r="OD448">
        <v>0.45955639999999998</v>
      </c>
      <c r="OE448">
        <v>28.387370000000001</v>
      </c>
      <c r="OF448" s="1">
        <v>5.6207719999999998E-4</v>
      </c>
      <c r="OG448">
        <v>0.23608419999999999</v>
      </c>
      <c r="OH448">
        <v>0.4600976</v>
      </c>
      <c r="OI448">
        <v>28.010269999999998</v>
      </c>
      <c r="OJ448" s="1">
        <v>5.3759209999999997E-4</v>
      </c>
      <c r="OK448">
        <v>0.2254891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0.54758289999999998</v>
      </c>
      <c r="G449">
        <v>29.493690000000001</v>
      </c>
      <c r="H449">
        <v>0</v>
      </c>
      <c r="I449">
        <v>0</v>
      </c>
      <c r="J449">
        <v>0.54714099999999999</v>
      </c>
      <c r="K449">
        <v>29.385480000000001</v>
      </c>
      <c r="L449">
        <v>0</v>
      </c>
      <c r="M449">
        <v>0</v>
      </c>
      <c r="N449">
        <v>0.54661789999999999</v>
      </c>
      <c r="O449">
        <v>29.736090000000001</v>
      </c>
      <c r="P449">
        <v>0</v>
      </c>
      <c r="Q449">
        <v>0</v>
      </c>
      <c r="R449">
        <v>0.54588490000000001</v>
      </c>
      <c r="S449">
        <v>29.14395</v>
      </c>
      <c r="T449">
        <v>0</v>
      </c>
      <c r="U449">
        <v>0</v>
      </c>
      <c r="V449">
        <v>0.54509450000000004</v>
      </c>
      <c r="W449">
        <v>28.81758</v>
      </c>
      <c r="X449">
        <v>0</v>
      </c>
      <c r="Y449">
        <v>0</v>
      </c>
      <c r="Z449">
        <v>0.54413120000000004</v>
      </c>
      <c r="AA449">
        <v>28.654540000000001</v>
      </c>
      <c r="AB449">
        <v>0</v>
      </c>
      <c r="AC449">
        <v>0</v>
      </c>
      <c r="AD449">
        <v>0.54307030000000001</v>
      </c>
      <c r="AE449">
        <v>28.611940000000001</v>
      </c>
      <c r="AF449">
        <v>0</v>
      </c>
      <c r="AG449">
        <v>0</v>
      </c>
      <c r="AH449">
        <v>0.5419737</v>
      </c>
      <c r="AI449">
        <v>28.732060000000001</v>
      </c>
      <c r="AJ449">
        <v>0</v>
      </c>
      <c r="AK449">
        <v>0</v>
      </c>
      <c r="AL449">
        <v>0.54073090000000001</v>
      </c>
      <c r="AM449">
        <v>29.4831</v>
      </c>
      <c r="AN449">
        <v>0</v>
      </c>
      <c r="AO449">
        <v>0</v>
      </c>
      <c r="AP449">
        <v>0.53939559999999998</v>
      </c>
      <c r="AQ449">
        <v>29.260870000000001</v>
      </c>
      <c r="AR449">
        <v>0</v>
      </c>
      <c r="AS449">
        <v>0</v>
      </c>
      <c r="AT449">
        <v>0.53807349999999998</v>
      </c>
      <c r="AU449">
        <v>29.140270000000001</v>
      </c>
      <c r="AV449">
        <v>0</v>
      </c>
      <c r="AW449">
        <v>0</v>
      </c>
      <c r="AX449">
        <v>0.53665209999999997</v>
      </c>
      <c r="AY449">
        <v>28.80292</v>
      </c>
      <c r="AZ449">
        <v>0</v>
      </c>
      <c r="BA449">
        <v>0</v>
      </c>
      <c r="BB449">
        <v>0.535134</v>
      </c>
      <c r="BC449">
        <v>28.395859999999999</v>
      </c>
      <c r="BD449">
        <v>0</v>
      </c>
      <c r="BE449">
        <v>0</v>
      </c>
      <c r="BF449">
        <v>0.533609</v>
      </c>
      <c r="BG449">
        <v>28.1174</v>
      </c>
      <c r="BH449">
        <v>0</v>
      </c>
      <c r="BI449">
        <v>0</v>
      </c>
      <c r="BJ449">
        <v>0.5320937</v>
      </c>
      <c r="BK449">
        <v>28.207180000000001</v>
      </c>
      <c r="BL449">
        <v>0</v>
      </c>
      <c r="BM449">
        <v>0</v>
      </c>
      <c r="BN449">
        <v>0.53056809999999999</v>
      </c>
      <c r="BO449">
        <v>28.77337</v>
      </c>
      <c r="BP449">
        <v>0</v>
      </c>
      <c r="BQ449">
        <v>0</v>
      </c>
      <c r="BR449">
        <v>0.5291072</v>
      </c>
      <c r="BS449">
        <v>29.584620000000001</v>
      </c>
      <c r="BT449">
        <v>0</v>
      </c>
      <c r="BU449">
        <v>0</v>
      </c>
      <c r="BV449">
        <v>0.5276554</v>
      </c>
      <c r="BW449">
        <v>30.033359999999998</v>
      </c>
      <c r="BX449">
        <v>0</v>
      </c>
      <c r="BY449">
        <v>0</v>
      </c>
      <c r="BZ449">
        <v>0.52627310000000005</v>
      </c>
      <c r="CA449">
        <v>30.013529999999999</v>
      </c>
      <c r="CB449">
        <v>0</v>
      </c>
      <c r="CC449">
        <v>0</v>
      </c>
      <c r="CD449">
        <v>0.52495709999999995</v>
      </c>
      <c r="CE449">
        <v>29.131219999999999</v>
      </c>
      <c r="CF449">
        <v>0</v>
      </c>
      <c r="CG449">
        <v>0</v>
      </c>
      <c r="CH449">
        <v>0.52374670000000001</v>
      </c>
      <c r="CI449">
        <v>28.31456</v>
      </c>
      <c r="CJ449">
        <v>0</v>
      </c>
      <c r="CK449">
        <v>0</v>
      </c>
      <c r="CL449">
        <v>0.52265030000000001</v>
      </c>
      <c r="CM449">
        <v>27.72917</v>
      </c>
      <c r="CN449">
        <v>0</v>
      </c>
      <c r="CO449">
        <v>0</v>
      </c>
      <c r="CP449">
        <v>0.52166860000000004</v>
      </c>
      <c r="CQ449">
        <v>27.44839</v>
      </c>
      <c r="CR449">
        <v>0</v>
      </c>
      <c r="CS449">
        <v>3.369645E-37</v>
      </c>
      <c r="CT449">
        <v>0.52080820000000005</v>
      </c>
      <c r="CU449">
        <v>28.0379</v>
      </c>
      <c r="CV449">
        <v>6.7951319999999997E-34</v>
      </c>
      <c r="CW449">
        <v>2.6910589999999999E-31</v>
      </c>
      <c r="CX449">
        <v>0.52016589999999996</v>
      </c>
      <c r="CY449">
        <v>28.703790000000001</v>
      </c>
      <c r="CZ449">
        <v>3.7376019999999997E-27</v>
      </c>
      <c r="DA449">
        <v>1.274127E-24</v>
      </c>
      <c r="DB449">
        <v>0.51970570000000005</v>
      </c>
      <c r="DC449">
        <v>28.732320000000001</v>
      </c>
      <c r="DD449" s="1">
        <v>4.5002789999999997E-22</v>
      </c>
      <c r="DE449" s="1">
        <v>1.5313330000000001E-19</v>
      </c>
      <c r="DF449">
        <v>0.51931970000000005</v>
      </c>
      <c r="DG449">
        <v>28.612760000000002</v>
      </c>
      <c r="DH449" s="1">
        <v>5.1785510000000004E-18</v>
      </c>
      <c r="DI449" s="1">
        <v>1.810746E-15</v>
      </c>
      <c r="DJ449">
        <v>0.51913540000000002</v>
      </c>
      <c r="DK449">
        <v>27.635739999999998</v>
      </c>
      <c r="DL449" s="1">
        <v>9.5253939999999992E-15</v>
      </c>
      <c r="DM449" s="1">
        <v>3.4395540000000001E-12</v>
      </c>
      <c r="DN449">
        <v>0.51906319999999995</v>
      </c>
      <c r="DO449">
        <v>26.840769999999999</v>
      </c>
      <c r="DP449" s="1">
        <v>4.86186E-12</v>
      </c>
      <c r="DQ449" s="1">
        <v>1.804807E-9</v>
      </c>
      <c r="DR449">
        <v>0.51916329999999999</v>
      </c>
      <c r="DS449">
        <v>26.198170000000001</v>
      </c>
      <c r="DT449" s="1">
        <v>9.3547180000000003E-10</v>
      </c>
      <c r="DU449" s="1">
        <v>3.5663840000000002E-7</v>
      </c>
      <c r="DV449">
        <v>0.51941579999999998</v>
      </c>
      <c r="DW449">
        <v>25.744420000000002</v>
      </c>
      <c r="DX449" s="1">
        <v>8.2376410000000001E-8</v>
      </c>
      <c r="DY449" s="1">
        <v>3.2165010000000002E-5</v>
      </c>
      <c r="DZ449">
        <v>0.51981149999999998</v>
      </c>
      <c r="EA449">
        <v>26.04646</v>
      </c>
      <c r="EB449" s="1">
        <v>3.742694E-6</v>
      </c>
      <c r="EC449" s="1">
        <v>1.495171E-3</v>
      </c>
      <c r="ED449">
        <v>0.52041760000000004</v>
      </c>
      <c r="EE449">
        <v>26.47522</v>
      </c>
      <c r="EF449" s="1">
        <v>9.6418100000000004E-5</v>
      </c>
      <c r="EG449" s="1">
        <v>3.9331989999999997E-2</v>
      </c>
      <c r="EH449">
        <v>0.52111070000000004</v>
      </c>
      <c r="EI449">
        <v>26.766210000000001</v>
      </c>
      <c r="EJ449" s="1">
        <v>1.522767E-3</v>
      </c>
      <c r="EK449" s="1">
        <v>0.63305529999999999</v>
      </c>
      <c r="EL449">
        <v>0.52183559999999996</v>
      </c>
      <c r="EM449">
        <v>26.63768</v>
      </c>
      <c r="EN449" s="1">
        <v>1.5633020000000001E-2</v>
      </c>
      <c r="EO449" s="1">
        <v>6.6170270000000002</v>
      </c>
      <c r="EP449">
        <v>0.52264980000000005</v>
      </c>
      <c r="EQ449">
        <v>25.930070000000001</v>
      </c>
      <c r="ER449" s="1">
        <v>0.1095264</v>
      </c>
      <c r="ES449" s="1">
        <v>47.129080000000002</v>
      </c>
      <c r="ET449">
        <v>0.52356740000000002</v>
      </c>
      <c r="EU449">
        <v>25.083480000000002</v>
      </c>
      <c r="EV449" s="1">
        <v>0.54513929999999999</v>
      </c>
      <c r="EW449" s="1">
        <v>238.3809</v>
      </c>
      <c r="EX449">
        <v>0.52461550000000001</v>
      </c>
      <c r="EY449">
        <v>24.51032</v>
      </c>
      <c r="EZ449" s="1">
        <v>2.0007459999999999</v>
      </c>
      <c r="FA449">
        <v>887.51530000000002</v>
      </c>
      <c r="FB449">
        <v>0.52574120000000002</v>
      </c>
      <c r="FC449">
        <v>24.484439999999999</v>
      </c>
      <c r="FD449" s="1">
        <v>5.6021489999999998</v>
      </c>
      <c r="FE449">
        <v>2518.0360000000001</v>
      </c>
      <c r="FF449">
        <v>0.52694949999999996</v>
      </c>
      <c r="FG449">
        <v>25.700320000000001</v>
      </c>
      <c r="FH449">
        <v>12.351559999999999</v>
      </c>
      <c r="FI449">
        <v>5616.9120000000003</v>
      </c>
      <c r="FJ449">
        <v>0.52828240000000004</v>
      </c>
      <c r="FK449">
        <v>26.108809999999998</v>
      </c>
      <c r="FL449">
        <v>22.02524</v>
      </c>
      <c r="FM449">
        <v>10124.66</v>
      </c>
      <c r="FN449">
        <v>0.52978159999999996</v>
      </c>
      <c r="FO449">
        <v>26.21968</v>
      </c>
      <c r="FP449">
        <v>32.580069999999999</v>
      </c>
      <c r="FQ449">
        <v>15119.65</v>
      </c>
      <c r="FR449">
        <v>0.53135880000000002</v>
      </c>
      <c r="FS449">
        <v>25.925270000000001</v>
      </c>
      <c r="FT449">
        <v>40.933250000000001</v>
      </c>
      <c r="FU449">
        <v>19150.55</v>
      </c>
      <c r="FV449">
        <v>0.53311960000000003</v>
      </c>
      <c r="FW449">
        <v>25.214860000000002</v>
      </c>
      <c r="FX449">
        <v>44.476419999999997</v>
      </c>
      <c r="FY449">
        <v>20958.87</v>
      </c>
      <c r="FZ449">
        <v>0.53494660000000005</v>
      </c>
      <c r="GA449">
        <v>24.493390000000002</v>
      </c>
      <c r="GB449">
        <v>42.541789999999999</v>
      </c>
      <c r="GC449">
        <v>20168.849999999999</v>
      </c>
      <c r="GD449">
        <v>0.5369256</v>
      </c>
      <c r="GE449">
        <v>24.03041</v>
      </c>
      <c r="GF449">
        <v>36.404899999999998</v>
      </c>
      <c r="GG449">
        <v>17345</v>
      </c>
      <c r="GH449">
        <v>0.53911469999999995</v>
      </c>
      <c r="GI449">
        <v>24.181470000000001</v>
      </c>
      <c r="GJ449">
        <v>28.239799999999999</v>
      </c>
      <c r="GK449">
        <v>13506.68</v>
      </c>
      <c r="GL449">
        <v>0.54177920000000002</v>
      </c>
      <c r="GM449">
        <v>25.542280000000002</v>
      </c>
      <c r="GN449">
        <v>20.105730000000001</v>
      </c>
      <c r="GO449">
        <v>9634.8340000000007</v>
      </c>
      <c r="GP449">
        <v>0.54478389999999999</v>
      </c>
      <c r="GQ449">
        <v>26.244769999999999</v>
      </c>
      <c r="GR449">
        <v>13.28585</v>
      </c>
      <c r="GS449">
        <v>6371.3320000000003</v>
      </c>
      <c r="GT449">
        <v>0.54777949999999997</v>
      </c>
      <c r="GU449">
        <v>26.68629</v>
      </c>
      <c r="GV449">
        <v>8.2352190000000007</v>
      </c>
      <c r="GW449">
        <v>3948.4630000000002</v>
      </c>
      <c r="GX449">
        <v>0.5508151</v>
      </c>
      <c r="GY449">
        <v>26.922070000000001</v>
      </c>
      <c r="GZ449">
        <v>4.8379139999999996</v>
      </c>
      <c r="HA449">
        <v>2317.4209999999998</v>
      </c>
      <c r="HB449">
        <v>0.55395910000000004</v>
      </c>
      <c r="HC449">
        <v>26.283329999999999</v>
      </c>
      <c r="HD449">
        <v>2.722121</v>
      </c>
      <c r="HE449">
        <v>1301.9639999999999</v>
      </c>
      <c r="HF449">
        <v>0.55823299999999998</v>
      </c>
      <c r="HG449">
        <v>25.471119999999999</v>
      </c>
      <c r="HH449">
        <v>1.485568</v>
      </c>
      <c r="HI449">
        <v>709.12649999999996</v>
      </c>
      <c r="HJ449">
        <v>0.56273260000000003</v>
      </c>
      <c r="HK449">
        <v>25.061309999999999</v>
      </c>
      <c r="HL449">
        <v>0.79769749999999995</v>
      </c>
      <c r="HM449">
        <v>379.41230000000002</v>
      </c>
      <c r="HN449">
        <v>0.56716639999999996</v>
      </c>
      <c r="HO449">
        <v>25.082750000000001</v>
      </c>
      <c r="HP449">
        <v>0.43053989999999998</v>
      </c>
      <c r="HQ449">
        <v>203.4657</v>
      </c>
      <c r="HR449">
        <v>0.57131639999999995</v>
      </c>
      <c r="HS449">
        <v>26.287210000000002</v>
      </c>
      <c r="HT449">
        <v>0.2398257</v>
      </c>
      <c r="HU449">
        <v>112.2846</v>
      </c>
      <c r="HV449">
        <v>0.57573260000000004</v>
      </c>
      <c r="HW449">
        <v>27.373370000000001</v>
      </c>
      <c r="HX449">
        <v>0.14328289999999999</v>
      </c>
      <c r="HY449">
        <v>66.143330000000006</v>
      </c>
      <c r="HZ449">
        <v>0.58057820000000004</v>
      </c>
      <c r="IA449">
        <v>28.04297</v>
      </c>
      <c r="IB449">
        <v>9.4711779999999995E-2</v>
      </c>
      <c r="IC449">
        <v>42.961300000000001</v>
      </c>
      <c r="ID449">
        <v>0.57989840000000004</v>
      </c>
      <c r="IE449">
        <v>28.427759999999999</v>
      </c>
      <c r="IF449">
        <v>6.9641629999999996E-2</v>
      </c>
      <c r="IG449">
        <v>31.16968</v>
      </c>
      <c r="IH449">
        <v>0.57769630000000005</v>
      </c>
      <c r="II449">
        <v>27.632439999999999</v>
      </c>
      <c r="IJ449">
        <v>5.573616E-2</v>
      </c>
      <c r="IK449">
        <v>24.732510000000001</v>
      </c>
      <c r="IL449">
        <v>0.57536719999999997</v>
      </c>
      <c r="IM449">
        <v>26.820709999999998</v>
      </c>
      <c r="IN449" s="1">
        <v>4.7236060000000003E-2</v>
      </c>
      <c r="IO449">
        <v>20.856819999999999</v>
      </c>
      <c r="IP449">
        <v>0.57306279999999998</v>
      </c>
      <c r="IQ449">
        <v>26.377300000000002</v>
      </c>
      <c r="IR449" s="1">
        <v>4.140945E-2</v>
      </c>
      <c r="IS449">
        <v>18.239159999999998</v>
      </c>
      <c r="IT449">
        <v>0.57079449999999998</v>
      </c>
      <c r="IU449">
        <v>26.36101</v>
      </c>
      <c r="IV449" s="1">
        <v>3.6902400000000002E-2</v>
      </c>
      <c r="IW449">
        <v>16.239380000000001</v>
      </c>
      <c r="IX449">
        <v>0.56890560000000001</v>
      </c>
      <c r="IY449">
        <v>27.34731</v>
      </c>
      <c r="IZ449" s="1">
        <v>3.3131170000000001E-2</v>
      </c>
      <c r="JA449">
        <v>14.57197</v>
      </c>
      <c r="JB449">
        <v>0.56742159999999997</v>
      </c>
      <c r="JC449">
        <v>27.366759999999999</v>
      </c>
      <c r="JD449" s="1">
        <v>2.9792039999999999E-2</v>
      </c>
      <c r="JE449">
        <v>13.098330000000001</v>
      </c>
      <c r="JF449">
        <v>0.56620700000000002</v>
      </c>
      <c r="JG449">
        <v>27.474250000000001</v>
      </c>
      <c r="JH449" s="1">
        <v>2.6729570000000001E-2</v>
      </c>
      <c r="JI449">
        <v>11.749359999999999</v>
      </c>
      <c r="JJ449">
        <v>0.5650309</v>
      </c>
      <c r="JK449">
        <v>26.77759</v>
      </c>
      <c r="JL449" s="1">
        <v>2.396935E-2</v>
      </c>
      <c r="JM449">
        <v>10.533149999999999</v>
      </c>
      <c r="JN449">
        <v>0.56370580000000003</v>
      </c>
      <c r="JO449">
        <v>26.337389999999999</v>
      </c>
      <c r="JP449" s="1">
        <v>2.1504229999999999E-2</v>
      </c>
      <c r="JQ449">
        <v>9.4504649999999994</v>
      </c>
      <c r="JR449">
        <v>0.56315490000000001</v>
      </c>
      <c r="JS449">
        <v>26.163060000000002</v>
      </c>
      <c r="JT449" s="1">
        <v>1.936042E-2</v>
      </c>
      <c r="JU449">
        <v>8.4983559999999994</v>
      </c>
      <c r="JV449">
        <v>0.56271110000000002</v>
      </c>
      <c r="JW449">
        <v>26.157409999999999</v>
      </c>
      <c r="JX449" s="1">
        <v>1.7445140000000001E-2</v>
      </c>
      <c r="JY449">
        <v>7.6459320000000002</v>
      </c>
      <c r="JZ449">
        <v>0.56240599999999996</v>
      </c>
      <c r="KA449">
        <v>26.204419999999999</v>
      </c>
      <c r="KB449" s="1">
        <v>1.5734069999999999E-2</v>
      </c>
      <c r="KC449">
        <v>6.8810840000000004</v>
      </c>
      <c r="KD449">
        <v>0.56218270000000004</v>
      </c>
      <c r="KE449">
        <v>27.333269999999999</v>
      </c>
      <c r="KF449" s="1">
        <v>1.4199150000000001E-2</v>
      </c>
      <c r="KG449">
        <v>6.1942190000000004</v>
      </c>
      <c r="KH449">
        <v>0.56214799999999998</v>
      </c>
      <c r="KI449">
        <v>27.245010000000001</v>
      </c>
      <c r="KJ449" s="1">
        <v>1.28101E-2</v>
      </c>
      <c r="KK449">
        <v>5.5726800000000001</v>
      </c>
      <c r="KL449">
        <v>0.56213539999999995</v>
      </c>
      <c r="KM449">
        <v>27.330680000000001</v>
      </c>
      <c r="KN449" s="1">
        <v>1.1520519999999999E-2</v>
      </c>
      <c r="KO449">
        <v>4.9978300000000004</v>
      </c>
      <c r="KP449">
        <v>0.56186480000000005</v>
      </c>
      <c r="KQ449">
        <v>27.228059999999999</v>
      </c>
      <c r="KR449" s="1">
        <v>1.0306340000000001E-2</v>
      </c>
      <c r="KS449">
        <v>4.4599770000000003</v>
      </c>
      <c r="KT449">
        <v>0.56189460000000002</v>
      </c>
      <c r="KU449">
        <v>26.642440000000001</v>
      </c>
      <c r="KV449" s="1">
        <v>9.1739500000000002E-3</v>
      </c>
      <c r="KW449">
        <v>3.957703</v>
      </c>
      <c r="KX449">
        <v>0.56211319999999998</v>
      </c>
      <c r="KY449">
        <v>26.102740000000001</v>
      </c>
      <c r="KZ449" s="1">
        <v>8.1312510000000008E-3</v>
      </c>
      <c r="LA449">
        <v>3.4951210000000001</v>
      </c>
      <c r="LB449">
        <v>0.56252480000000005</v>
      </c>
      <c r="LC449">
        <v>25.863320000000002</v>
      </c>
      <c r="LD449" s="1">
        <v>7.154713E-3</v>
      </c>
      <c r="LE449">
        <v>3.0630820000000001</v>
      </c>
      <c r="LF449">
        <v>0.56284710000000004</v>
      </c>
      <c r="LG449">
        <v>26.12058</v>
      </c>
      <c r="LH449" s="1">
        <v>6.222666E-3</v>
      </c>
      <c r="LI449">
        <v>2.6544819999999998</v>
      </c>
      <c r="LJ449">
        <v>0.56319949999999996</v>
      </c>
      <c r="LK449">
        <v>27.574560000000002</v>
      </c>
      <c r="LL449" s="1">
        <v>5.3276929999999997E-3</v>
      </c>
      <c r="LM449">
        <v>2.265263</v>
      </c>
      <c r="LN449">
        <v>0.56358790000000003</v>
      </c>
      <c r="LO449">
        <v>28.110499999999998</v>
      </c>
      <c r="LP449" s="1">
        <v>4.4767390000000004E-3</v>
      </c>
      <c r="LQ449">
        <v>1.896935</v>
      </c>
      <c r="LR449">
        <v>0.56455089999999997</v>
      </c>
      <c r="LS449">
        <v>28.499020000000002</v>
      </c>
      <c r="LT449" s="1">
        <v>3.6859990000000001E-3</v>
      </c>
      <c r="LU449">
        <v>1.555909</v>
      </c>
      <c r="LV449">
        <v>0.56593599999999999</v>
      </c>
      <c r="LW449">
        <v>29.012060000000002</v>
      </c>
      <c r="LX449" s="1">
        <v>2.9782699999999999E-3</v>
      </c>
      <c r="LY449">
        <v>1.2539940000000001</v>
      </c>
      <c r="LZ449">
        <v>0.56686800000000004</v>
      </c>
      <c r="MA449">
        <v>28.64264</v>
      </c>
      <c r="MB449" s="1">
        <v>2.3854190000000002E-3</v>
      </c>
      <c r="MC449">
        <v>1.003044</v>
      </c>
      <c r="MD449">
        <v>0.5676274</v>
      </c>
      <c r="ME449">
        <v>27.98386</v>
      </c>
      <c r="MF449" s="1">
        <v>1.9154249999999999E-3</v>
      </c>
      <c r="MG449">
        <v>0.80381840000000004</v>
      </c>
      <c r="MH449">
        <v>0.56827530000000004</v>
      </c>
      <c r="MI449">
        <v>27.625610000000002</v>
      </c>
      <c r="MJ449" s="1">
        <v>1.558112E-3</v>
      </c>
      <c r="MK449">
        <v>0.65211459999999999</v>
      </c>
      <c r="ML449">
        <v>0.56884100000000004</v>
      </c>
      <c r="MM449">
        <v>27.89499</v>
      </c>
      <c r="MN449" s="1">
        <v>1.2964459999999999E-3</v>
      </c>
      <c r="MO449">
        <v>0.54079370000000004</v>
      </c>
      <c r="MP449">
        <v>0.56941120000000001</v>
      </c>
      <c r="MQ449">
        <v>29.024000000000001</v>
      </c>
      <c r="MR449" s="1">
        <v>1.1100579999999999E-3</v>
      </c>
      <c r="MS449">
        <v>0.46129690000000001</v>
      </c>
      <c r="MT449">
        <v>0.57000360000000005</v>
      </c>
      <c r="MU449">
        <v>29.671289999999999</v>
      </c>
      <c r="MV449" s="1">
        <v>9.7881849999999996E-4</v>
      </c>
      <c r="MW449">
        <v>0.4051864</v>
      </c>
      <c r="MX449">
        <v>0.57049780000000005</v>
      </c>
      <c r="MY449">
        <v>29.73808</v>
      </c>
      <c r="MZ449" s="1">
        <v>8.8506299999999995E-4</v>
      </c>
      <c r="NA449">
        <v>0.36521429999999999</v>
      </c>
      <c r="NB449">
        <v>0.57105709999999998</v>
      </c>
      <c r="NC449">
        <v>29.661370000000002</v>
      </c>
      <c r="ND449" s="1">
        <v>8.1617650000000001E-4</v>
      </c>
      <c r="NE449">
        <v>0.33586260000000001</v>
      </c>
      <c r="NF449">
        <v>0.57153399999999999</v>
      </c>
      <c r="NG449">
        <v>28.95843</v>
      </c>
      <c r="NH449" s="1">
        <v>7.6293219999999998E-4</v>
      </c>
      <c r="NI449">
        <v>0.31328729999999999</v>
      </c>
      <c r="NJ449">
        <v>0.57203199999999998</v>
      </c>
      <c r="NK449">
        <v>28.455359999999999</v>
      </c>
      <c r="NL449" s="1">
        <v>7.1963370000000003E-4</v>
      </c>
      <c r="NM449">
        <v>0.29496909999999998</v>
      </c>
      <c r="NN449">
        <v>0.57252599999999998</v>
      </c>
      <c r="NO449">
        <v>28.283100000000001</v>
      </c>
      <c r="NP449" s="1">
        <v>6.8260779999999995E-4</v>
      </c>
      <c r="NQ449">
        <v>0.27935559999999998</v>
      </c>
      <c r="NR449">
        <v>0.57310859999999997</v>
      </c>
      <c r="NS449">
        <v>28.229019999999998</v>
      </c>
      <c r="NT449" s="1">
        <v>6.4972170000000004E-4</v>
      </c>
      <c r="NU449">
        <v>0.2655035</v>
      </c>
      <c r="NV449">
        <v>0.57374349999999996</v>
      </c>
      <c r="NW449">
        <v>28.445789999999999</v>
      </c>
      <c r="NX449" s="1">
        <v>6.1971430000000004E-4</v>
      </c>
      <c r="NY449">
        <v>0.25285419999999997</v>
      </c>
      <c r="NZ449">
        <v>0.57441770000000003</v>
      </c>
      <c r="OA449">
        <v>28.815290000000001</v>
      </c>
      <c r="OB449" s="1">
        <v>5.9178509999999998E-4</v>
      </c>
      <c r="OC449">
        <v>0.24111560000000001</v>
      </c>
      <c r="OD449">
        <v>0.57509239999999995</v>
      </c>
      <c r="OE449">
        <v>28.540649999999999</v>
      </c>
      <c r="OF449" s="1">
        <v>5.6572510000000003E-4</v>
      </c>
      <c r="OG449">
        <v>0.2301347</v>
      </c>
      <c r="OH449">
        <v>0.57581870000000002</v>
      </c>
      <c r="OI449">
        <v>28.118179999999999</v>
      </c>
      <c r="OJ449" s="1">
        <v>5.4106610000000002E-4</v>
      </c>
      <c r="OK449">
        <v>0.21975900000000001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0.45193729999999999</v>
      </c>
      <c r="G450">
        <v>29.5334</v>
      </c>
      <c r="H450">
        <v>0</v>
      </c>
      <c r="I450">
        <v>0</v>
      </c>
      <c r="J450">
        <v>0.4518122</v>
      </c>
      <c r="K450">
        <v>29.428699999999999</v>
      </c>
      <c r="L450">
        <v>0</v>
      </c>
      <c r="M450">
        <v>0</v>
      </c>
      <c r="N450">
        <v>0.45159569999999999</v>
      </c>
      <c r="O450">
        <v>29.841850000000001</v>
      </c>
      <c r="P450">
        <v>0</v>
      </c>
      <c r="Q450">
        <v>0</v>
      </c>
      <c r="R450">
        <v>0.45136900000000002</v>
      </c>
      <c r="S450">
        <v>29.19661</v>
      </c>
      <c r="T450">
        <v>0</v>
      </c>
      <c r="U450">
        <v>0</v>
      </c>
      <c r="V450">
        <v>0.45105679999999998</v>
      </c>
      <c r="W450">
        <v>28.823879999999999</v>
      </c>
      <c r="X450">
        <v>0</v>
      </c>
      <c r="Y450">
        <v>0</v>
      </c>
      <c r="Z450">
        <v>0.45070909999999997</v>
      </c>
      <c r="AA450">
        <v>28.638249999999999</v>
      </c>
      <c r="AB450">
        <v>0</v>
      </c>
      <c r="AC450">
        <v>0</v>
      </c>
      <c r="AD450">
        <v>0.45027689999999998</v>
      </c>
      <c r="AE450">
        <v>28.58032</v>
      </c>
      <c r="AF450">
        <v>0</v>
      </c>
      <c r="AG450">
        <v>0</v>
      </c>
      <c r="AH450">
        <v>0.44983469999999998</v>
      </c>
      <c r="AI450">
        <v>28.696560000000002</v>
      </c>
      <c r="AJ450">
        <v>0</v>
      </c>
      <c r="AK450">
        <v>0</v>
      </c>
      <c r="AL450">
        <v>0.44931500000000002</v>
      </c>
      <c r="AM450">
        <v>29.561430000000001</v>
      </c>
      <c r="AN450">
        <v>0</v>
      </c>
      <c r="AO450">
        <v>0</v>
      </c>
      <c r="AP450">
        <v>0.4487737</v>
      </c>
      <c r="AQ450">
        <v>29.33784</v>
      </c>
      <c r="AR450">
        <v>0</v>
      </c>
      <c r="AS450">
        <v>0</v>
      </c>
      <c r="AT450">
        <v>0.44817780000000002</v>
      </c>
      <c r="AU450">
        <v>29.205590000000001</v>
      </c>
      <c r="AV450">
        <v>0</v>
      </c>
      <c r="AW450">
        <v>0</v>
      </c>
      <c r="AX450">
        <v>0.44756859999999998</v>
      </c>
      <c r="AY450">
        <v>28.92577</v>
      </c>
      <c r="AZ450">
        <v>0</v>
      </c>
      <c r="BA450">
        <v>0</v>
      </c>
      <c r="BB450">
        <v>0.44691219999999998</v>
      </c>
      <c r="BC450">
        <v>28.474340000000002</v>
      </c>
      <c r="BD450">
        <v>0</v>
      </c>
      <c r="BE450">
        <v>0</v>
      </c>
      <c r="BF450">
        <v>0.44622519999999999</v>
      </c>
      <c r="BG450">
        <v>28.173410000000001</v>
      </c>
      <c r="BH450">
        <v>0</v>
      </c>
      <c r="BI450">
        <v>0</v>
      </c>
      <c r="BJ450">
        <v>0.44550489999999998</v>
      </c>
      <c r="BK450">
        <v>28.26905</v>
      </c>
      <c r="BL450">
        <v>0</v>
      </c>
      <c r="BM450">
        <v>0</v>
      </c>
      <c r="BN450">
        <v>0.44476280000000001</v>
      </c>
      <c r="BO450">
        <v>28.906600000000001</v>
      </c>
      <c r="BP450">
        <v>0</v>
      </c>
      <c r="BQ450">
        <v>0</v>
      </c>
      <c r="BR450">
        <v>0.44402750000000002</v>
      </c>
      <c r="BS450">
        <v>29.76548</v>
      </c>
      <c r="BT450">
        <v>0</v>
      </c>
      <c r="BU450">
        <v>0</v>
      </c>
      <c r="BV450">
        <v>0.4432623</v>
      </c>
      <c r="BW450">
        <v>30.273720000000001</v>
      </c>
      <c r="BX450">
        <v>0</v>
      </c>
      <c r="BY450">
        <v>0</v>
      </c>
      <c r="BZ450">
        <v>0.44251469999999998</v>
      </c>
      <c r="CA450">
        <v>30.24935</v>
      </c>
      <c r="CB450">
        <v>0</v>
      </c>
      <c r="CC450">
        <v>0</v>
      </c>
      <c r="CD450">
        <v>0.44176300000000002</v>
      </c>
      <c r="CE450">
        <v>29.32404</v>
      </c>
      <c r="CF450">
        <v>0</v>
      </c>
      <c r="CG450">
        <v>0</v>
      </c>
      <c r="CH450">
        <v>0.44106260000000003</v>
      </c>
      <c r="CI450">
        <v>28.430900000000001</v>
      </c>
      <c r="CJ450">
        <v>0</v>
      </c>
      <c r="CK450">
        <v>0</v>
      </c>
      <c r="CL450">
        <v>0.44033870000000003</v>
      </c>
      <c r="CM450">
        <v>27.814769999999999</v>
      </c>
      <c r="CN450">
        <v>0</v>
      </c>
      <c r="CO450">
        <v>0</v>
      </c>
      <c r="CP450">
        <v>0.4397028</v>
      </c>
      <c r="CQ450">
        <v>27.50029</v>
      </c>
      <c r="CR450">
        <v>0</v>
      </c>
      <c r="CS450">
        <v>9.2514699999999995E-38</v>
      </c>
      <c r="CT450">
        <v>0.43910349999999998</v>
      </c>
      <c r="CU450">
        <v>28.141929999999999</v>
      </c>
      <c r="CV450">
        <v>1.2167480000000001E-34</v>
      </c>
      <c r="CW450">
        <v>8.5179639999999995E-32</v>
      </c>
      <c r="CX450">
        <v>0.4386062</v>
      </c>
      <c r="CY450">
        <v>28.890370000000001</v>
      </c>
      <c r="CZ450">
        <v>8.1860999999999994E-28</v>
      </c>
      <c r="DA450">
        <v>4.2428049999999996E-25</v>
      </c>
      <c r="DB450">
        <v>0.4381216</v>
      </c>
      <c r="DC450">
        <v>28.91995</v>
      </c>
      <c r="DD450" s="1">
        <v>1.4128939999999999E-22</v>
      </c>
      <c r="DE450" s="1">
        <v>6.4696239999999999E-20</v>
      </c>
      <c r="DF450">
        <v>0.43771159999999998</v>
      </c>
      <c r="DG450">
        <v>28.805980000000002</v>
      </c>
      <c r="DH450" s="1">
        <v>2.0138480000000001E-18</v>
      </c>
      <c r="DI450" s="1">
        <v>9.0131530000000008E-16</v>
      </c>
      <c r="DJ450">
        <v>0.43736570000000002</v>
      </c>
      <c r="DK450">
        <v>27.815190000000001</v>
      </c>
      <c r="DL450" s="1">
        <v>4.2875819999999998E-15</v>
      </c>
      <c r="DM450" s="1">
        <v>1.9478810000000001E-12</v>
      </c>
      <c r="DN450">
        <v>0.4370889</v>
      </c>
      <c r="DO450">
        <v>26.937799999999999</v>
      </c>
      <c r="DP450" s="1">
        <v>2.4313360000000001E-12</v>
      </c>
      <c r="DQ450" s="1">
        <v>1.1297070000000001E-9</v>
      </c>
      <c r="DR450">
        <v>0.43690669999999998</v>
      </c>
      <c r="DS450">
        <v>26.2804</v>
      </c>
      <c r="DT450" s="1">
        <v>5.0900200000000002E-10</v>
      </c>
      <c r="DU450" s="1">
        <v>2.4294080000000002E-7</v>
      </c>
      <c r="DV450">
        <v>0.43676710000000002</v>
      </c>
      <c r="DW450">
        <v>25.787680000000002</v>
      </c>
      <c r="DX450" s="1">
        <v>4.8150740000000002E-8</v>
      </c>
      <c r="DY450" s="1">
        <v>2.3609939999999998E-5</v>
      </c>
      <c r="DZ450">
        <v>0.43672339999999998</v>
      </c>
      <c r="EA450">
        <v>26.127859999999998</v>
      </c>
      <c r="EB450" s="1">
        <v>2.331282E-6</v>
      </c>
      <c r="EC450" s="1">
        <v>1.175366E-3</v>
      </c>
      <c r="ED450">
        <v>0.43681330000000002</v>
      </c>
      <c r="EE450">
        <v>26.595659999999999</v>
      </c>
      <c r="EF450" s="1">
        <v>6.3568719999999995E-5</v>
      </c>
      <c r="EG450" s="1">
        <v>3.2933400000000002E-2</v>
      </c>
      <c r="EH450">
        <v>0.43692009999999998</v>
      </c>
      <c r="EI450">
        <v>26.935860000000002</v>
      </c>
      <c r="EJ450" s="1">
        <v>1.0569799999999999E-3</v>
      </c>
      <c r="EK450" s="1">
        <v>0.56207720000000005</v>
      </c>
      <c r="EL450">
        <v>0.43707180000000001</v>
      </c>
      <c r="EM450">
        <v>26.84666</v>
      </c>
      <c r="EN450" s="1">
        <v>1.1379449999999999E-2</v>
      </c>
      <c r="EO450" s="1">
        <v>6.2097639999999998</v>
      </c>
      <c r="EP450">
        <v>0.43719590000000003</v>
      </c>
      <c r="EQ450">
        <v>26.084330000000001</v>
      </c>
      <c r="ER450" s="1">
        <v>8.3332149999999994E-2</v>
      </c>
      <c r="ES450" s="1">
        <v>46.620840000000001</v>
      </c>
      <c r="ET450">
        <v>0.4373726</v>
      </c>
      <c r="EU450">
        <v>25.173870000000001</v>
      </c>
      <c r="EV450" s="1">
        <v>0.4323342</v>
      </c>
      <c r="EW450">
        <v>248.005</v>
      </c>
      <c r="EX450">
        <v>0.43762760000000001</v>
      </c>
      <c r="EY450">
        <v>24.578440000000001</v>
      </c>
      <c r="EZ450" s="1">
        <v>1.6497090000000001</v>
      </c>
      <c r="FA450">
        <v>968.96950000000004</v>
      </c>
      <c r="FB450">
        <v>0.43787199999999998</v>
      </c>
      <c r="FC450">
        <v>24.527830000000002</v>
      </c>
      <c r="FD450" s="1">
        <v>4.7894199999999998</v>
      </c>
      <c r="FE450">
        <v>2877.6280000000002</v>
      </c>
      <c r="FF450">
        <v>0.43819999999999998</v>
      </c>
      <c r="FG450">
        <v>25.857479999999999</v>
      </c>
      <c r="FH450">
        <v>10.92248</v>
      </c>
      <c r="FI450">
        <v>6703.2370000000001</v>
      </c>
      <c r="FJ450">
        <v>0.43862699999999999</v>
      </c>
      <c r="FK450">
        <v>26.329789999999999</v>
      </c>
      <c r="FL450">
        <v>20.101849999999999</v>
      </c>
      <c r="FM450">
        <v>12590.67</v>
      </c>
      <c r="FN450">
        <v>0.43906620000000002</v>
      </c>
      <c r="FO450">
        <v>26.432829999999999</v>
      </c>
      <c r="FP450">
        <v>30.617719999999998</v>
      </c>
      <c r="FQ450">
        <v>19547.810000000001</v>
      </c>
      <c r="FR450">
        <v>0.43950669999999997</v>
      </c>
      <c r="FS450">
        <v>26.117439999999998</v>
      </c>
      <c r="FT450">
        <v>39.517670000000003</v>
      </c>
      <c r="FU450">
        <v>25679.81</v>
      </c>
      <c r="FV450">
        <v>0.43997700000000001</v>
      </c>
      <c r="FW450">
        <v>25.37959</v>
      </c>
      <c r="FX450">
        <v>44.04072</v>
      </c>
      <c r="FY450">
        <v>29103.13</v>
      </c>
      <c r="FZ450">
        <v>0.44051190000000001</v>
      </c>
      <c r="GA450">
        <v>24.588180000000001</v>
      </c>
      <c r="GB450">
        <v>43.122100000000003</v>
      </c>
      <c r="GC450">
        <v>28940.68</v>
      </c>
      <c r="GD450">
        <v>0.4411272</v>
      </c>
      <c r="GE450">
        <v>24.081389999999999</v>
      </c>
      <c r="GF450">
        <v>37.704859999999996</v>
      </c>
      <c r="GG450">
        <v>25666.46</v>
      </c>
      <c r="GH450">
        <v>0.44178830000000002</v>
      </c>
      <c r="GI450">
        <v>24.20682</v>
      </c>
      <c r="GJ450">
        <v>29.839410000000001</v>
      </c>
      <c r="GK450">
        <v>20579.18</v>
      </c>
      <c r="GL450">
        <v>0.44299050000000001</v>
      </c>
      <c r="GM450">
        <v>25.71987</v>
      </c>
      <c r="GN450">
        <v>21.641079999999999</v>
      </c>
      <c r="GO450">
        <v>15102.19</v>
      </c>
      <c r="GP450">
        <v>0.44436880000000001</v>
      </c>
      <c r="GQ450">
        <v>26.50638</v>
      </c>
      <c r="GR450">
        <v>14.54096</v>
      </c>
      <c r="GS450">
        <v>10259.379999999999</v>
      </c>
      <c r="GT450">
        <v>0.44573279999999998</v>
      </c>
      <c r="GU450">
        <v>26.96022</v>
      </c>
      <c r="GV450">
        <v>9.1489589999999996</v>
      </c>
      <c r="GW450">
        <v>6518.69</v>
      </c>
      <c r="GX450">
        <v>0.44702710000000001</v>
      </c>
      <c r="GY450">
        <v>27.223369999999999</v>
      </c>
      <c r="GZ450">
        <v>5.4452230000000004</v>
      </c>
      <c r="HA450">
        <v>3914.1190000000001</v>
      </c>
      <c r="HB450">
        <v>0.44839200000000001</v>
      </c>
      <c r="HC450">
        <v>26.552340000000001</v>
      </c>
      <c r="HD450">
        <v>3.097248</v>
      </c>
      <c r="HE450">
        <v>2244.02</v>
      </c>
      <c r="HF450">
        <v>0.44862010000000002</v>
      </c>
      <c r="HG450">
        <v>25.586569999999998</v>
      </c>
      <c r="HH450">
        <v>1.70434</v>
      </c>
      <c r="HI450">
        <v>1243.2729999999999</v>
      </c>
      <c r="HJ450">
        <v>0.44878200000000001</v>
      </c>
      <c r="HK450">
        <v>25.121580000000002</v>
      </c>
      <c r="HL450">
        <v>0.91942210000000002</v>
      </c>
      <c r="HM450">
        <v>673.5951</v>
      </c>
      <c r="HN450">
        <v>0.44917420000000002</v>
      </c>
      <c r="HO450">
        <v>25.111460000000001</v>
      </c>
      <c r="HP450">
        <v>0.49581019999999998</v>
      </c>
      <c r="HQ450">
        <v>363.07479999999998</v>
      </c>
      <c r="HR450">
        <v>0.4493606</v>
      </c>
      <c r="HS450">
        <v>26.422450000000001</v>
      </c>
      <c r="HT450">
        <v>0.2737734</v>
      </c>
      <c r="HU450">
        <v>199.33459999999999</v>
      </c>
      <c r="HV450">
        <v>0.44939469999999998</v>
      </c>
      <c r="HW450">
        <v>27.601559999999999</v>
      </c>
      <c r="HX450">
        <v>0.16057979999999999</v>
      </c>
      <c r="HY450">
        <v>115.32980000000001</v>
      </c>
      <c r="HZ450">
        <v>0.44948779999999999</v>
      </c>
      <c r="IA450">
        <v>28.298400000000001</v>
      </c>
      <c r="IB450">
        <v>0.1034981</v>
      </c>
      <c r="IC450">
        <v>72.834630000000004</v>
      </c>
      <c r="ID450">
        <v>0.44973800000000003</v>
      </c>
      <c r="IE450">
        <v>28.719899999999999</v>
      </c>
      <c r="IF450">
        <v>7.4197330000000006E-2</v>
      </c>
      <c r="IG450">
        <v>51.092570000000002</v>
      </c>
      <c r="IH450">
        <v>0.45008860000000001</v>
      </c>
      <c r="II450">
        <v>27.8703</v>
      </c>
      <c r="IJ450">
        <v>5.8280850000000002E-2</v>
      </c>
      <c r="IK450">
        <v>39.432090000000002</v>
      </c>
      <c r="IL450">
        <v>0.45043230000000001</v>
      </c>
      <c r="IM450">
        <v>26.902840000000001</v>
      </c>
      <c r="IN450">
        <v>4.880222E-2</v>
      </c>
      <c r="IO450">
        <v>32.644539999999999</v>
      </c>
      <c r="IP450">
        <v>0.4510168</v>
      </c>
      <c r="IQ450">
        <v>26.383150000000001</v>
      </c>
      <c r="IR450" s="1">
        <v>4.2493690000000001E-2</v>
      </c>
      <c r="IS450">
        <v>28.229600000000001</v>
      </c>
      <c r="IT450">
        <v>0.4516715</v>
      </c>
      <c r="IU450">
        <v>26.31672</v>
      </c>
      <c r="IV450" s="1">
        <v>3.7745229999999998E-2</v>
      </c>
      <c r="IW450">
        <v>24.987929999999999</v>
      </c>
      <c r="IX450">
        <v>0.45263510000000001</v>
      </c>
      <c r="IY450">
        <v>27.394300000000001</v>
      </c>
      <c r="IZ450" s="1">
        <v>3.3842669999999998E-2</v>
      </c>
      <c r="JA450">
        <v>22.35755</v>
      </c>
      <c r="JB450">
        <v>0.45377899999999999</v>
      </c>
      <c r="JC450">
        <v>27.496569999999998</v>
      </c>
      <c r="JD450" s="1">
        <v>3.0427989999999999E-2</v>
      </c>
      <c r="JE450">
        <v>20.076720000000002</v>
      </c>
      <c r="JF450">
        <v>0.45486359999999998</v>
      </c>
      <c r="JG450">
        <v>27.674389999999999</v>
      </c>
      <c r="JH450" s="1">
        <v>2.7313489999999999E-2</v>
      </c>
      <c r="JI450">
        <v>18.010850000000001</v>
      </c>
      <c r="JJ450">
        <v>0.45582660000000003</v>
      </c>
      <c r="JK450">
        <v>26.992280000000001</v>
      </c>
      <c r="JL450" s="1">
        <v>2.449434E-2</v>
      </c>
      <c r="JM450">
        <v>16.14152</v>
      </c>
      <c r="JN450">
        <v>0.45655119999999999</v>
      </c>
      <c r="JO450">
        <v>26.518719999999998</v>
      </c>
      <c r="JP450">
        <v>2.197035E-2</v>
      </c>
      <c r="JQ450">
        <v>14.472569999999999</v>
      </c>
      <c r="JR450">
        <v>0.45771800000000001</v>
      </c>
      <c r="JS450">
        <v>26.355840000000001</v>
      </c>
      <c r="JT450" s="1">
        <v>1.977257E-2</v>
      </c>
      <c r="JU450">
        <v>13.0047</v>
      </c>
      <c r="JV450">
        <v>0.45916059999999997</v>
      </c>
      <c r="JW450">
        <v>26.302129999999998</v>
      </c>
      <c r="JX450" s="1">
        <v>1.7813309999999999E-2</v>
      </c>
      <c r="JY450">
        <v>11.69356</v>
      </c>
      <c r="JZ450">
        <v>0.46099050000000003</v>
      </c>
      <c r="KA450">
        <v>26.30904</v>
      </c>
      <c r="KB450" s="1">
        <v>1.6062670000000001E-2</v>
      </c>
      <c r="KC450">
        <v>10.516170000000001</v>
      </c>
      <c r="KD450">
        <v>0.46316089999999999</v>
      </c>
      <c r="KE450">
        <v>27.53877</v>
      </c>
      <c r="KF450" s="1">
        <v>1.449284E-2</v>
      </c>
      <c r="KG450">
        <v>9.4576279999999997</v>
      </c>
      <c r="KH450">
        <v>0.46562480000000001</v>
      </c>
      <c r="KI450">
        <v>27.474440000000001</v>
      </c>
      <c r="KJ450" s="1">
        <v>1.307667E-2</v>
      </c>
      <c r="KK450">
        <v>8.5041250000000002</v>
      </c>
      <c r="KL450">
        <v>0.46823690000000001</v>
      </c>
      <c r="KM450">
        <v>27.53079</v>
      </c>
      <c r="KN450" s="1">
        <v>1.176662E-2</v>
      </c>
      <c r="KO450">
        <v>7.6271000000000004</v>
      </c>
      <c r="KP450">
        <v>0.47093699999999999</v>
      </c>
      <c r="KQ450">
        <v>27.44444</v>
      </c>
      <c r="KR450" s="1">
        <v>1.0535879999999999E-2</v>
      </c>
      <c r="KS450">
        <v>6.8096050000000004</v>
      </c>
      <c r="KT450">
        <v>0.47397149999999999</v>
      </c>
      <c r="KU450">
        <v>26.800039999999999</v>
      </c>
      <c r="KV450" s="1">
        <v>9.3864970000000006E-3</v>
      </c>
      <c r="KW450">
        <v>6.045928</v>
      </c>
      <c r="KX450">
        <v>0.4773715</v>
      </c>
      <c r="KY450">
        <v>26.13317</v>
      </c>
      <c r="KZ450" s="1">
        <v>8.3273170000000007E-3</v>
      </c>
      <c r="LA450">
        <v>5.3403710000000002</v>
      </c>
      <c r="LB450">
        <v>0.48124519999999998</v>
      </c>
      <c r="LC450">
        <v>25.84046</v>
      </c>
      <c r="LD450" s="1">
        <v>7.3377390000000002E-3</v>
      </c>
      <c r="LE450">
        <v>4.6838369999999996</v>
      </c>
      <c r="LF450">
        <v>0.48514689999999999</v>
      </c>
      <c r="LG450">
        <v>26.112909999999999</v>
      </c>
      <c r="LH450" s="1">
        <v>6.395955E-3</v>
      </c>
      <c r="LI450">
        <v>4.0665180000000003</v>
      </c>
      <c r="LJ450">
        <v>0.4891646</v>
      </c>
      <c r="LK450">
        <v>27.792560000000002</v>
      </c>
      <c r="LL450" s="1">
        <v>5.49206E-3</v>
      </c>
      <c r="LM450">
        <v>3.4803269999999999</v>
      </c>
      <c r="LN450">
        <v>0.49345050000000001</v>
      </c>
      <c r="LO450">
        <v>28.38946</v>
      </c>
      <c r="LP450" s="1">
        <v>4.6307299999999996E-3</v>
      </c>
      <c r="LQ450">
        <v>2.9254730000000002</v>
      </c>
      <c r="LR450">
        <v>0.49797239999999998</v>
      </c>
      <c r="LS450">
        <v>28.7852</v>
      </c>
      <c r="LT450" s="1">
        <v>3.8278549999999998E-3</v>
      </c>
      <c r="LU450">
        <v>2.411019</v>
      </c>
      <c r="LV450">
        <v>0.50043870000000001</v>
      </c>
      <c r="LW450">
        <v>29.37426</v>
      </c>
      <c r="LX450" s="1">
        <v>3.1014599999999999E-3</v>
      </c>
      <c r="LY450">
        <v>1.9500580000000001</v>
      </c>
      <c r="LZ450">
        <v>0.50148250000000005</v>
      </c>
      <c r="MA450">
        <v>28.902930000000001</v>
      </c>
      <c r="MB450" s="1">
        <v>2.4871419999999999E-3</v>
      </c>
      <c r="MC450">
        <v>1.5610390000000001</v>
      </c>
      <c r="MD450">
        <v>0.50229140000000005</v>
      </c>
      <c r="ME450">
        <v>28.043379999999999</v>
      </c>
      <c r="MF450" s="1">
        <v>1.9956209999999999E-3</v>
      </c>
      <c r="MG450">
        <v>1.2485139999999999</v>
      </c>
      <c r="MH450">
        <v>0.50300849999999997</v>
      </c>
      <c r="MI450">
        <v>27.605609999999999</v>
      </c>
      <c r="MJ450" s="1">
        <v>1.618787E-3</v>
      </c>
      <c r="MK450">
        <v>1.007946</v>
      </c>
      <c r="ML450">
        <v>0.50366180000000005</v>
      </c>
      <c r="MM450">
        <v>27.95251</v>
      </c>
      <c r="MN450" s="1">
        <v>1.340918E-3</v>
      </c>
      <c r="MO450">
        <v>0.82965460000000002</v>
      </c>
      <c r="MP450">
        <v>0.50431800000000004</v>
      </c>
      <c r="MQ450">
        <v>29.307539999999999</v>
      </c>
      <c r="MR450" s="1">
        <v>1.1419500000000001E-3</v>
      </c>
      <c r="MS450">
        <v>0.70133829999999997</v>
      </c>
      <c r="MT450">
        <v>0.5049437</v>
      </c>
      <c r="MU450">
        <v>30.052060000000001</v>
      </c>
      <c r="MV450" s="1">
        <v>1.001573E-3</v>
      </c>
      <c r="MW450">
        <v>0.61044569999999998</v>
      </c>
      <c r="MX450">
        <v>0.50554900000000003</v>
      </c>
      <c r="MY450">
        <v>30.09788</v>
      </c>
      <c r="MZ450" s="1">
        <v>9.0157680000000002E-4</v>
      </c>
      <c r="NA450">
        <v>0.54580620000000002</v>
      </c>
      <c r="NB450">
        <v>0.50615089999999996</v>
      </c>
      <c r="NC450">
        <v>29.986640000000001</v>
      </c>
      <c r="ND450" s="1">
        <v>8.2860279999999995E-4</v>
      </c>
      <c r="NE450">
        <v>0.49878939999999999</v>
      </c>
      <c r="NF450">
        <v>0.50670119999999996</v>
      </c>
      <c r="NG450">
        <v>29.116620000000001</v>
      </c>
      <c r="NH450" s="1">
        <v>7.7276570000000004E-4</v>
      </c>
      <c r="NI450">
        <v>0.46300419999999998</v>
      </c>
      <c r="NJ450">
        <v>0.50726150000000003</v>
      </c>
      <c r="NK450">
        <v>28.47851</v>
      </c>
      <c r="NL450" s="1">
        <v>7.2780839999999996E-4</v>
      </c>
      <c r="NM450">
        <v>0.4344036</v>
      </c>
      <c r="NN450">
        <v>0.50783449999999997</v>
      </c>
      <c r="NO450">
        <v>28.263179999999998</v>
      </c>
      <c r="NP450" s="1">
        <v>6.897165E-4</v>
      </c>
      <c r="NQ450">
        <v>0.41032730000000001</v>
      </c>
      <c r="NR450">
        <v>0.50846460000000004</v>
      </c>
      <c r="NS450">
        <v>28.228940000000001</v>
      </c>
      <c r="NT450" s="1">
        <v>6.5612570000000005E-4</v>
      </c>
      <c r="NU450">
        <v>0.38920280000000002</v>
      </c>
      <c r="NV450">
        <v>0.50913410000000003</v>
      </c>
      <c r="NW450">
        <v>28.55433</v>
      </c>
      <c r="NX450" s="1">
        <v>6.255853E-4</v>
      </c>
      <c r="NY450">
        <v>0.37004749999999997</v>
      </c>
      <c r="NZ450">
        <v>0.50978409999999996</v>
      </c>
      <c r="OA450">
        <v>29.05997</v>
      </c>
      <c r="OB450" s="1">
        <v>5.9724400000000003E-4</v>
      </c>
      <c r="OC450">
        <v>0.3523443</v>
      </c>
      <c r="OD450">
        <v>0.51051950000000001</v>
      </c>
      <c r="OE450">
        <v>28.78538</v>
      </c>
      <c r="OF450" s="1">
        <v>5.7084289999999999E-4</v>
      </c>
      <c r="OG450">
        <v>0.33577950000000001</v>
      </c>
      <c r="OH450">
        <v>0.51126950000000004</v>
      </c>
      <c r="OI450">
        <v>28.31137</v>
      </c>
      <c r="OJ450" s="1">
        <v>5.4590930000000001E-4</v>
      </c>
      <c r="OK450">
        <v>0.32018150000000001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0.31930999999999998</v>
      </c>
      <c r="G451">
        <v>29.529119999999999</v>
      </c>
      <c r="H451">
        <v>0</v>
      </c>
      <c r="I451">
        <v>0</v>
      </c>
      <c r="J451">
        <v>0.3193569</v>
      </c>
      <c r="K451">
        <v>29.467410000000001</v>
      </c>
      <c r="L451">
        <v>0</v>
      </c>
      <c r="M451">
        <v>0</v>
      </c>
      <c r="N451">
        <v>0.31940869999999999</v>
      </c>
      <c r="O451">
        <v>29.909739999999999</v>
      </c>
      <c r="P451">
        <v>0</v>
      </c>
      <c r="Q451">
        <v>0</v>
      </c>
      <c r="R451">
        <v>0.31945709999999999</v>
      </c>
      <c r="S451">
        <v>29.25628</v>
      </c>
      <c r="T451">
        <v>0</v>
      </c>
      <c r="U451">
        <v>0</v>
      </c>
      <c r="V451">
        <v>0.31947900000000001</v>
      </c>
      <c r="W451">
        <v>28.84</v>
      </c>
      <c r="X451">
        <v>0</v>
      </c>
      <c r="Y451">
        <v>0</v>
      </c>
      <c r="Z451">
        <v>0.31953579999999998</v>
      </c>
      <c r="AA451">
        <v>28.631409999999999</v>
      </c>
      <c r="AB451">
        <v>0</v>
      </c>
      <c r="AC451">
        <v>0</v>
      </c>
      <c r="AD451">
        <v>0.3195538</v>
      </c>
      <c r="AE451">
        <v>28.559449999999998</v>
      </c>
      <c r="AF451">
        <v>0</v>
      </c>
      <c r="AG451">
        <v>0</v>
      </c>
      <c r="AH451">
        <v>0.31958530000000002</v>
      </c>
      <c r="AI451">
        <v>28.663049999999998</v>
      </c>
      <c r="AJ451">
        <v>0</v>
      </c>
      <c r="AK451">
        <v>0</v>
      </c>
      <c r="AL451">
        <v>0.31959280000000001</v>
      </c>
      <c r="AM451">
        <v>29.596319999999999</v>
      </c>
      <c r="AN451">
        <v>0</v>
      </c>
      <c r="AO451">
        <v>0</v>
      </c>
      <c r="AP451">
        <v>0.31959330000000002</v>
      </c>
      <c r="AQ451">
        <v>29.40211</v>
      </c>
      <c r="AR451">
        <v>0</v>
      </c>
      <c r="AS451">
        <v>0</v>
      </c>
      <c r="AT451">
        <v>0.31960240000000001</v>
      </c>
      <c r="AU451">
        <v>29.25055</v>
      </c>
      <c r="AV451">
        <v>0</v>
      </c>
      <c r="AW451">
        <v>0</v>
      </c>
      <c r="AX451">
        <v>0.31961990000000001</v>
      </c>
      <c r="AY451">
        <v>29.0276</v>
      </c>
      <c r="AZ451">
        <v>0</v>
      </c>
      <c r="BA451">
        <v>0</v>
      </c>
      <c r="BB451">
        <v>0.31960670000000002</v>
      </c>
      <c r="BC451">
        <v>28.54346</v>
      </c>
      <c r="BD451">
        <v>0</v>
      </c>
      <c r="BE451">
        <v>0</v>
      </c>
      <c r="BF451">
        <v>0.31956380000000001</v>
      </c>
      <c r="BG451">
        <v>28.222429999999999</v>
      </c>
      <c r="BH451">
        <v>0</v>
      </c>
      <c r="BI451">
        <v>0</v>
      </c>
      <c r="BJ451">
        <v>0.31949529999999998</v>
      </c>
      <c r="BK451">
        <v>28.309819999999998</v>
      </c>
      <c r="BL451">
        <v>0</v>
      </c>
      <c r="BM451">
        <v>0</v>
      </c>
      <c r="BN451">
        <v>0.31943660000000001</v>
      </c>
      <c r="BO451">
        <v>28.990100000000002</v>
      </c>
      <c r="BP451">
        <v>0</v>
      </c>
      <c r="BQ451">
        <v>0</v>
      </c>
      <c r="BR451">
        <v>0.31930550000000002</v>
      </c>
      <c r="BS451">
        <v>29.87435</v>
      </c>
      <c r="BT451">
        <v>0</v>
      </c>
      <c r="BU451">
        <v>0</v>
      </c>
      <c r="BV451">
        <v>0.31917180000000001</v>
      </c>
      <c r="BW451">
        <v>30.443439999999999</v>
      </c>
      <c r="BX451">
        <v>0</v>
      </c>
      <c r="BY451">
        <v>0</v>
      </c>
      <c r="BZ451">
        <v>0.31899519999999998</v>
      </c>
      <c r="CA451">
        <v>30.429860000000001</v>
      </c>
      <c r="CB451">
        <v>0</v>
      </c>
      <c r="CC451">
        <v>0</v>
      </c>
      <c r="CD451">
        <v>0.31881189999999998</v>
      </c>
      <c r="CE451">
        <v>29.498740000000002</v>
      </c>
      <c r="CF451">
        <v>0</v>
      </c>
      <c r="CG451">
        <v>0</v>
      </c>
      <c r="CH451">
        <v>0.318575</v>
      </c>
      <c r="CI451">
        <v>28.537649999999999</v>
      </c>
      <c r="CJ451">
        <v>0</v>
      </c>
      <c r="CK451">
        <v>0</v>
      </c>
      <c r="CL451">
        <v>0.3183262</v>
      </c>
      <c r="CM451">
        <v>27.891259999999999</v>
      </c>
      <c r="CN451">
        <v>0</v>
      </c>
      <c r="CO451">
        <v>0</v>
      </c>
      <c r="CP451">
        <v>0.31805319999999998</v>
      </c>
      <c r="CQ451">
        <v>27.54504</v>
      </c>
      <c r="CR451">
        <v>0</v>
      </c>
      <c r="CS451">
        <v>1.967525E-38</v>
      </c>
      <c r="CT451">
        <v>0.31777100000000003</v>
      </c>
      <c r="CU451">
        <v>28.199369999999998</v>
      </c>
      <c r="CV451">
        <v>3.3945669999999998E-35</v>
      </c>
      <c r="CW451">
        <v>2.236448E-32</v>
      </c>
      <c r="CX451">
        <v>0.31748549999999998</v>
      </c>
      <c r="CY451">
        <v>29.010899999999999</v>
      </c>
      <c r="CZ451">
        <v>1.5850889999999999E-28</v>
      </c>
      <c r="DA451">
        <v>1.042915E-25</v>
      </c>
      <c r="DB451">
        <v>0.31718469999999999</v>
      </c>
      <c r="DC451">
        <v>29.059660000000001</v>
      </c>
      <c r="DD451" s="1">
        <v>3.0471110000000002E-23</v>
      </c>
      <c r="DE451" s="1">
        <v>1.9138600000000001E-20</v>
      </c>
      <c r="DF451">
        <v>0.31685239999999998</v>
      </c>
      <c r="DG451">
        <v>28.94699</v>
      </c>
      <c r="DH451" s="1">
        <v>5.7434340000000002E-19</v>
      </c>
      <c r="DI451" s="1">
        <v>3.1936030000000002E-16</v>
      </c>
      <c r="DJ451">
        <v>0.31653239999999999</v>
      </c>
      <c r="DK451">
        <v>27.97533</v>
      </c>
      <c r="DL451" s="1">
        <v>1.4757110000000001E-15</v>
      </c>
      <c r="DM451" s="1">
        <v>7.922663E-13</v>
      </c>
      <c r="DN451">
        <v>0.31618410000000002</v>
      </c>
      <c r="DO451">
        <v>27.026039999999998</v>
      </c>
      <c r="DP451" s="1">
        <v>9.5653930000000008E-13</v>
      </c>
      <c r="DQ451" s="1">
        <v>5.0944830000000001E-10</v>
      </c>
      <c r="DR451">
        <v>0.31585849999999999</v>
      </c>
      <c r="DS451">
        <v>26.357559999999999</v>
      </c>
      <c r="DT451" s="1">
        <v>2.2298670000000001E-10</v>
      </c>
      <c r="DU451" s="1">
        <v>1.1927119999999999E-7</v>
      </c>
      <c r="DV451">
        <v>0.3155345</v>
      </c>
      <c r="DW451">
        <v>25.83051</v>
      </c>
      <c r="DX451" s="1">
        <v>2.3119959999999998E-8</v>
      </c>
      <c r="DY451" s="1">
        <v>1.247265E-5</v>
      </c>
      <c r="DZ451">
        <v>0.31523119999999999</v>
      </c>
      <c r="EA451">
        <v>26.17437</v>
      </c>
      <c r="EB451" s="1">
        <v>1.2151889999999999E-6</v>
      </c>
      <c r="EC451" s="1">
        <v>6.6333080000000001E-4</v>
      </c>
      <c r="ED451">
        <v>0.3149844</v>
      </c>
      <c r="EE451">
        <v>26.666620000000002</v>
      </c>
      <c r="EF451" s="1">
        <v>3.5685300000000002E-5</v>
      </c>
      <c r="EG451" s="1">
        <v>1.9734430000000001E-2</v>
      </c>
      <c r="EH451">
        <v>0.31472129999999998</v>
      </c>
      <c r="EI451">
        <v>27.052409999999998</v>
      </c>
      <c r="EJ451" s="1">
        <v>6.3491730000000003E-4</v>
      </c>
      <c r="EK451" s="1">
        <v>0.3557862</v>
      </c>
      <c r="EL451">
        <v>0.31443989999999999</v>
      </c>
      <c r="EM451">
        <v>27.010480000000001</v>
      </c>
      <c r="EN451" s="1">
        <v>7.2806850000000003E-3</v>
      </c>
      <c r="EO451" s="1">
        <v>4.1370870000000002</v>
      </c>
      <c r="EP451">
        <v>0.3141564</v>
      </c>
      <c r="EQ451">
        <v>26.220580000000002</v>
      </c>
      <c r="ER451" s="1">
        <v>5.6574850000000003E-2</v>
      </c>
      <c r="ES451" s="1">
        <v>32.588819999999998</v>
      </c>
      <c r="ET451">
        <v>0.31385289999999999</v>
      </c>
      <c r="EU451">
        <v>25.261469999999999</v>
      </c>
      <c r="EV451" s="1">
        <v>0.31043419999999999</v>
      </c>
      <c r="EW451" s="1">
        <v>181.4169</v>
      </c>
      <c r="EX451">
        <v>0.31354850000000001</v>
      </c>
      <c r="EY451">
        <v>24.64067</v>
      </c>
      <c r="EZ451" s="1">
        <v>1.249061</v>
      </c>
      <c r="FA451">
        <v>739.96119999999996</v>
      </c>
      <c r="FB451">
        <v>0.31326890000000002</v>
      </c>
      <c r="FC451">
        <v>24.553190000000001</v>
      </c>
      <c r="FD451">
        <v>3.8115250000000001</v>
      </c>
      <c r="FE451">
        <v>2288.0929999999998</v>
      </c>
      <c r="FF451">
        <v>0.31301230000000002</v>
      </c>
      <c r="FG451">
        <v>25.93384</v>
      </c>
      <c r="FH451" s="1">
        <v>9.109083</v>
      </c>
      <c r="FI451">
        <v>5536.1790000000001</v>
      </c>
      <c r="FJ451">
        <v>0.31273610000000002</v>
      </c>
      <c r="FK451">
        <v>26.492450000000002</v>
      </c>
      <c r="FL451">
        <v>17.517489999999999</v>
      </c>
      <c r="FM451">
        <v>10776.93</v>
      </c>
      <c r="FN451">
        <v>0.31249130000000003</v>
      </c>
      <c r="FO451">
        <v>26.592459999999999</v>
      </c>
      <c r="FP451">
        <v>27.802700000000002</v>
      </c>
      <c r="FQ451">
        <v>17302.330000000002</v>
      </c>
      <c r="FR451">
        <v>0.31216559999999999</v>
      </c>
      <c r="FS451">
        <v>26.266629999999999</v>
      </c>
      <c r="FT451">
        <v>37.27881</v>
      </c>
      <c r="FU451">
        <v>23451.759999999998</v>
      </c>
      <c r="FV451">
        <v>0.31183319999999998</v>
      </c>
      <c r="FW451">
        <v>25.52338</v>
      </c>
      <c r="FX451">
        <v>43.067259999999997</v>
      </c>
      <c r="FY451">
        <v>27374.68</v>
      </c>
      <c r="FZ451">
        <v>0.3115233</v>
      </c>
      <c r="GA451">
        <v>24.681239999999999</v>
      </c>
      <c r="GB451">
        <v>43.606250000000003</v>
      </c>
      <c r="GC451">
        <v>27979.48</v>
      </c>
      <c r="GD451">
        <v>0.3112161</v>
      </c>
      <c r="GE451">
        <v>24.133980000000001</v>
      </c>
      <c r="GF451">
        <v>39.335230000000003</v>
      </c>
      <c r="GG451">
        <v>25469.45</v>
      </c>
      <c r="GH451">
        <v>0.31092799999999998</v>
      </c>
      <c r="GI451">
        <v>24.211089999999999</v>
      </c>
      <c r="GJ451">
        <v>32.05057</v>
      </c>
      <c r="GK451">
        <v>20923.830000000002</v>
      </c>
      <c r="GL451">
        <v>0.31041570000000002</v>
      </c>
      <c r="GM451">
        <v>25.797619999999998</v>
      </c>
      <c r="GN451">
        <v>23.880939999999999</v>
      </c>
      <c r="GO451">
        <v>15711.97</v>
      </c>
      <c r="GP451">
        <v>0.3098397</v>
      </c>
      <c r="GQ451">
        <v>26.681789999999999</v>
      </c>
      <c r="GR451">
        <v>16.453420000000001</v>
      </c>
      <c r="GS451">
        <v>10904.51</v>
      </c>
      <c r="GT451">
        <v>0.30924740000000001</v>
      </c>
      <c r="GU451">
        <v>27.15249</v>
      </c>
      <c r="GV451">
        <v>10.59243</v>
      </c>
      <c r="GW451">
        <v>7066.5020000000004</v>
      </c>
      <c r="GX451">
        <v>0.30858619999999998</v>
      </c>
      <c r="GY451">
        <v>27.442419999999998</v>
      </c>
      <c r="GZ451">
        <v>6.4346439999999996</v>
      </c>
      <c r="HA451">
        <v>4319.5119999999997</v>
      </c>
      <c r="HB451">
        <v>0.30791540000000001</v>
      </c>
      <c r="HC451">
        <v>26.79082</v>
      </c>
      <c r="HD451">
        <v>3.72525</v>
      </c>
      <c r="HE451">
        <v>2515.922</v>
      </c>
      <c r="HF451">
        <v>0.3072452</v>
      </c>
      <c r="HG451">
        <v>25.706530000000001</v>
      </c>
      <c r="HH451">
        <v>2.0782319999999999</v>
      </c>
      <c r="HI451">
        <v>1410.855</v>
      </c>
      <c r="HJ451">
        <v>0.30662339999999999</v>
      </c>
      <c r="HK451">
        <v>25.182770000000001</v>
      </c>
      <c r="HL451">
        <v>1.13137</v>
      </c>
      <c r="HM451">
        <v>771.02210000000002</v>
      </c>
      <c r="HN451">
        <v>0.3062299</v>
      </c>
      <c r="HO451">
        <v>25.127369999999999</v>
      </c>
      <c r="HP451">
        <v>0.61127290000000001</v>
      </c>
      <c r="HQ451">
        <v>417.08819999999997</v>
      </c>
      <c r="HR451">
        <v>0.30572640000000001</v>
      </c>
      <c r="HS451">
        <v>26.473520000000001</v>
      </c>
      <c r="HT451">
        <v>0.33465679999999998</v>
      </c>
      <c r="HU451">
        <v>228.13220000000001</v>
      </c>
      <c r="HV451">
        <v>0.30507879999999998</v>
      </c>
      <c r="HW451">
        <v>27.734760000000001</v>
      </c>
      <c r="HX451">
        <v>0.19189329999999999</v>
      </c>
      <c r="HY451">
        <v>130.19319999999999</v>
      </c>
      <c r="HZ451">
        <v>0.30441360000000001</v>
      </c>
      <c r="IA451">
        <v>28.47344</v>
      </c>
      <c r="IB451">
        <v>0.1194602</v>
      </c>
      <c r="IC451">
        <v>80.360249999999994</v>
      </c>
      <c r="ID451">
        <v>0.30381550000000002</v>
      </c>
      <c r="IE451">
        <v>28.928629999999998</v>
      </c>
      <c r="IF451">
        <v>8.2496369999999999E-2</v>
      </c>
      <c r="IG451">
        <v>54.931370000000001</v>
      </c>
      <c r="IH451">
        <v>0.30333349999999998</v>
      </c>
      <c r="II451">
        <v>28.093810000000001</v>
      </c>
      <c r="IJ451">
        <v>6.2837809999999994E-2</v>
      </c>
      <c r="IK451">
        <v>41.476840000000003</v>
      </c>
      <c r="IL451">
        <v>0.30277140000000002</v>
      </c>
      <c r="IM451">
        <v>27.00151</v>
      </c>
      <c r="IN451" s="1">
        <v>5.1538210000000001E-2</v>
      </c>
      <c r="IO451">
        <v>33.837859999999999</v>
      </c>
      <c r="IP451">
        <v>0.30239769999999999</v>
      </c>
      <c r="IQ451">
        <v>26.407050000000002</v>
      </c>
      <c r="IR451" s="1">
        <v>4.4330149999999999E-2</v>
      </c>
      <c r="IS451">
        <v>29.02272</v>
      </c>
      <c r="IT451">
        <v>0.30198520000000001</v>
      </c>
      <c r="IU451">
        <v>26.282969999999999</v>
      </c>
      <c r="IV451" s="1">
        <v>3.9134490000000001E-2</v>
      </c>
      <c r="IW451">
        <v>25.606069999999999</v>
      </c>
      <c r="IX451">
        <v>0.3017707</v>
      </c>
      <c r="IY451">
        <v>27.377099999999999</v>
      </c>
      <c r="IZ451" s="1">
        <v>3.4993749999999997E-2</v>
      </c>
      <c r="JA451">
        <v>22.902809999999999</v>
      </c>
      <c r="JB451">
        <v>0.3016877</v>
      </c>
      <c r="JC451">
        <v>27.592269999999999</v>
      </c>
      <c r="JD451" s="1">
        <v>3.1443819999999997E-2</v>
      </c>
      <c r="JE451">
        <v>20.59151</v>
      </c>
      <c r="JF451">
        <v>0.30167139999999998</v>
      </c>
      <c r="JG451">
        <v>27.813099999999999</v>
      </c>
      <c r="JH451" s="1">
        <v>2.824459E-2</v>
      </c>
      <c r="JI451">
        <v>18.511679999999998</v>
      </c>
      <c r="JJ451">
        <v>0.30162470000000002</v>
      </c>
      <c r="JK451">
        <v>27.1768</v>
      </c>
      <c r="JL451" s="1">
        <v>2.533614E-2</v>
      </c>
      <c r="JM451">
        <v>16.619440000000001</v>
      </c>
      <c r="JN451">
        <v>0.30150369999999999</v>
      </c>
      <c r="JO451">
        <v>26.661180000000002</v>
      </c>
      <c r="JP451" s="1">
        <v>2.2724350000000001E-2</v>
      </c>
      <c r="JQ451">
        <v>14.92173</v>
      </c>
      <c r="JR451">
        <v>0.30159449999999999</v>
      </c>
      <c r="JS451">
        <v>26.509440000000001</v>
      </c>
      <c r="JT451" s="1">
        <v>2.0438979999999999E-2</v>
      </c>
      <c r="JU451">
        <v>13.42137</v>
      </c>
      <c r="JV451">
        <v>0.30188179999999998</v>
      </c>
      <c r="JW451">
        <v>26.415459999999999</v>
      </c>
      <c r="JX451" s="1">
        <v>1.8411569999999999E-2</v>
      </c>
      <c r="JY451">
        <v>12.084630000000001</v>
      </c>
      <c r="JZ451">
        <v>0.30232799999999999</v>
      </c>
      <c r="KA451">
        <v>26.390920000000001</v>
      </c>
      <c r="KB451" s="1">
        <v>1.6598769999999999E-2</v>
      </c>
      <c r="KC451">
        <v>10.883369999999999</v>
      </c>
      <c r="KD451">
        <v>0.30298629999999999</v>
      </c>
      <c r="KE451">
        <v>27.638770000000001</v>
      </c>
      <c r="KF451" s="1">
        <v>1.497427E-2</v>
      </c>
      <c r="KG451">
        <v>9.8027390000000008</v>
      </c>
      <c r="KH451">
        <v>0.30372009999999999</v>
      </c>
      <c r="KI451">
        <v>27.66018</v>
      </c>
      <c r="KJ451" s="1">
        <v>1.351279E-2</v>
      </c>
      <c r="KK451">
        <v>8.8304510000000001</v>
      </c>
      <c r="KL451">
        <v>0.30453940000000002</v>
      </c>
      <c r="KM451">
        <v>27.67286</v>
      </c>
      <c r="KN451" s="1">
        <v>1.2169930000000001E-2</v>
      </c>
      <c r="KO451">
        <v>7.9397060000000002</v>
      </c>
      <c r="KP451">
        <v>0.30529539999999999</v>
      </c>
      <c r="KQ451">
        <v>27.609940000000002</v>
      </c>
      <c r="KR451" s="1">
        <v>1.091345E-2</v>
      </c>
      <c r="KS451">
        <v>7.1110910000000001</v>
      </c>
      <c r="KT451">
        <v>0.30622729999999998</v>
      </c>
      <c r="KU451">
        <v>26.957280000000001</v>
      </c>
      <c r="KV451" s="1">
        <v>9.7384589999999997E-3</v>
      </c>
      <c r="KW451">
        <v>6.3347680000000004</v>
      </c>
      <c r="KX451">
        <v>0.30747960000000002</v>
      </c>
      <c r="KY451">
        <v>26.18552</v>
      </c>
      <c r="KZ451" s="1">
        <v>8.6538029999999998E-3</v>
      </c>
      <c r="LA451">
        <v>5.6179490000000003</v>
      </c>
      <c r="LB451">
        <v>0.30893169999999998</v>
      </c>
      <c r="LC451">
        <v>25.83906</v>
      </c>
      <c r="LD451" s="1">
        <v>7.6433250000000003E-3</v>
      </c>
      <c r="LE451">
        <v>4.9559819999999997</v>
      </c>
      <c r="LF451">
        <v>0.31037039999999999</v>
      </c>
      <c r="LG451">
        <v>26.077719999999999</v>
      </c>
      <c r="LH451" s="1">
        <v>6.6862930000000003E-3</v>
      </c>
      <c r="LI451">
        <v>4.3322079999999996</v>
      </c>
      <c r="LJ451">
        <v>0.3118513</v>
      </c>
      <c r="LK451">
        <v>27.892489999999999</v>
      </c>
      <c r="LL451" s="1">
        <v>5.7692230000000004E-3</v>
      </c>
      <c r="LM451">
        <v>3.7373120000000002</v>
      </c>
      <c r="LN451">
        <v>0.31339440000000002</v>
      </c>
      <c r="LO451">
        <v>28.60426</v>
      </c>
      <c r="LP451" s="1">
        <v>4.8933680000000004E-3</v>
      </c>
      <c r="LQ451">
        <v>3.1701350000000001</v>
      </c>
      <c r="LR451">
        <v>0.3150792</v>
      </c>
      <c r="LS451">
        <v>28.987829999999999</v>
      </c>
      <c r="LT451" s="1">
        <v>4.0722850000000001E-3</v>
      </c>
      <c r="LU451">
        <v>2.6377989999999998</v>
      </c>
      <c r="LV451">
        <v>0.31665140000000003</v>
      </c>
      <c r="LW451">
        <v>29.634160000000001</v>
      </c>
      <c r="LX451" s="1">
        <v>3.3184640000000001E-3</v>
      </c>
      <c r="LY451">
        <v>2.1498430000000002</v>
      </c>
      <c r="LZ451">
        <v>0.31802829999999999</v>
      </c>
      <c r="MA451">
        <v>29.15973</v>
      </c>
      <c r="MB451" s="1">
        <v>2.6694520000000001E-3</v>
      </c>
      <c r="MC451">
        <v>1.728472</v>
      </c>
      <c r="MD451">
        <v>0.31920809999999999</v>
      </c>
      <c r="ME451">
        <v>28.133289999999999</v>
      </c>
      <c r="MF451" s="1">
        <v>2.1414899999999998E-3</v>
      </c>
      <c r="MG451">
        <v>1.3847609999999999</v>
      </c>
      <c r="MH451">
        <v>0.32028380000000001</v>
      </c>
      <c r="MI451">
        <v>27.609369999999998</v>
      </c>
      <c r="MJ451" s="1">
        <v>1.7309560000000001E-3</v>
      </c>
      <c r="MK451">
        <v>1.1167750000000001</v>
      </c>
      <c r="ML451">
        <v>0.32131979999999999</v>
      </c>
      <c r="MM451">
        <v>27.948530000000002</v>
      </c>
      <c r="MN451" s="1">
        <v>1.4244349999999999E-3</v>
      </c>
      <c r="MO451">
        <v>0.9159851</v>
      </c>
      <c r="MP451">
        <v>0.32236809999999999</v>
      </c>
      <c r="MQ451">
        <v>29.47495</v>
      </c>
      <c r="MR451" s="1">
        <v>1.2028869999999999E-3</v>
      </c>
      <c r="MS451">
        <v>0.77020480000000002</v>
      </c>
      <c r="MT451">
        <v>0.32336219999999999</v>
      </c>
      <c r="MU451">
        <v>30.334720000000001</v>
      </c>
      <c r="MV451" s="1">
        <v>1.045706E-3</v>
      </c>
      <c r="MW451">
        <v>0.66645659999999995</v>
      </c>
      <c r="MX451">
        <v>0.32437510000000003</v>
      </c>
      <c r="MY451">
        <v>30.389990000000001</v>
      </c>
      <c r="MZ451" s="1">
        <v>9.3410019999999995E-4</v>
      </c>
      <c r="NA451">
        <v>0.59276759999999995</v>
      </c>
      <c r="NB451">
        <v>0.3252871</v>
      </c>
      <c r="NC451">
        <v>30.270589999999999</v>
      </c>
      <c r="ND451" s="1">
        <v>8.5331000000000003E-4</v>
      </c>
      <c r="NE451">
        <v>0.53949769999999997</v>
      </c>
      <c r="NF451">
        <v>0.32626230000000001</v>
      </c>
      <c r="NG451">
        <v>29.301259999999999</v>
      </c>
      <c r="NH451" s="1">
        <v>7.9246969999999999E-4</v>
      </c>
      <c r="NI451">
        <v>0.4994672</v>
      </c>
      <c r="NJ451">
        <v>0.3271597</v>
      </c>
      <c r="NK451">
        <v>28.526309999999999</v>
      </c>
      <c r="NL451" s="1">
        <v>7.442471E-4</v>
      </c>
      <c r="NM451">
        <v>0.46785959999999999</v>
      </c>
      <c r="NN451">
        <v>0.32805400000000001</v>
      </c>
      <c r="NO451">
        <v>28.255230000000001</v>
      </c>
      <c r="NP451" s="1">
        <v>7.0399470000000002E-4</v>
      </c>
      <c r="NQ451">
        <v>0.44158350000000002</v>
      </c>
      <c r="NR451">
        <v>0.32900089999999999</v>
      </c>
      <c r="NS451">
        <v>28.22213</v>
      </c>
      <c r="NT451" s="1">
        <v>6.6898710000000004E-4</v>
      </c>
      <c r="NU451">
        <v>0.41877419999999999</v>
      </c>
      <c r="NV451">
        <v>0.32994220000000002</v>
      </c>
      <c r="NW451">
        <v>28.606639999999999</v>
      </c>
      <c r="NX451" s="1">
        <v>6.3738650000000005E-4</v>
      </c>
      <c r="NY451">
        <v>0.39824300000000001</v>
      </c>
      <c r="NZ451">
        <v>0.33093929999999999</v>
      </c>
      <c r="OA451">
        <v>29.25226</v>
      </c>
      <c r="OB451" s="1">
        <v>6.0823509999999997E-4</v>
      </c>
      <c r="OC451">
        <v>0.37933250000000002</v>
      </c>
      <c r="OD451">
        <v>0.33203880000000002</v>
      </c>
      <c r="OE451">
        <v>28.981169999999999</v>
      </c>
      <c r="OF451" s="1">
        <v>5.8115520000000004E-4</v>
      </c>
      <c r="OG451">
        <v>0.36168929999999999</v>
      </c>
      <c r="OH451">
        <v>0.33316750000000001</v>
      </c>
      <c r="OI451">
        <v>28.512979999999999</v>
      </c>
      <c r="OJ451" s="1">
        <v>5.5566070000000005E-4</v>
      </c>
      <c r="OK451">
        <v>0.34510990000000002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0.35835109999999998</v>
      </c>
      <c r="G452">
        <v>29.51071</v>
      </c>
      <c r="H452">
        <v>0</v>
      </c>
      <c r="I452">
        <v>0</v>
      </c>
      <c r="J452">
        <v>0.35855730000000002</v>
      </c>
      <c r="K452">
        <v>29.510470000000002</v>
      </c>
      <c r="L452">
        <v>0</v>
      </c>
      <c r="M452">
        <v>0</v>
      </c>
      <c r="N452">
        <v>0.35885109999999998</v>
      </c>
      <c r="O452">
        <v>29.95431</v>
      </c>
      <c r="P452">
        <v>0</v>
      </c>
      <c r="Q452">
        <v>0</v>
      </c>
      <c r="R452">
        <v>0.35919509999999999</v>
      </c>
      <c r="S452">
        <v>29.32235</v>
      </c>
      <c r="T452">
        <v>0</v>
      </c>
      <c r="U452">
        <v>0</v>
      </c>
      <c r="V452">
        <v>0.35954259999999999</v>
      </c>
      <c r="W452">
        <v>28.862960000000001</v>
      </c>
      <c r="X452">
        <v>0</v>
      </c>
      <c r="Y452">
        <v>0</v>
      </c>
      <c r="Z452">
        <v>0.35996309999999998</v>
      </c>
      <c r="AA452">
        <v>28.629490000000001</v>
      </c>
      <c r="AB452">
        <v>0</v>
      </c>
      <c r="AC452">
        <v>0</v>
      </c>
      <c r="AD452">
        <v>0.36041210000000001</v>
      </c>
      <c r="AE452">
        <v>28.543150000000001</v>
      </c>
      <c r="AF452">
        <v>0</v>
      </c>
      <c r="AG452">
        <v>0</v>
      </c>
      <c r="AH452">
        <v>0.36087039999999998</v>
      </c>
      <c r="AI452">
        <v>28.633469999999999</v>
      </c>
      <c r="AJ452">
        <v>0</v>
      </c>
      <c r="AK452">
        <v>0</v>
      </c>
      <c r="AL452">
        <v>0.36139100000000002</v>
      </c>
      <c r="AM452">
        <v>29.602409999999999</v>
      </c>
      <c r="AN452">
        <v>0</v>
      </c>
      <c r="AO452">
        <v>0</v>
      </c>
      <c r="AP452">
        <v>0.3619039</v>
      </c>
      <c r="AQ452">
        <v>29.460260000000002</v>
      </c>
      <c r="AR452">
        <v>0</v>
      </c>
      <c r="AS452">
        <v>0</v>
      </c>
      <c r="AT452">
        <v>0.36247420000000002</v>
      </c>
      <c r="AU452">
        <v>29.294530000000002</v>
      </c>
      <c r="AV452">
        <v>0</v>
      </c>
      <c r="AW452">
        <v>0</v>
      </c>
      <c r="AX452">
        <v>0.36306539999999998</v>
      </c>
      <c r="AY452">
        <v>29.11778</v>
      </c>
      <c r="AZ452">
        <v>0</v>
      </c>
      <c r="BA452">
        <v>0</v>
      </c>
      <c r="BB452">
        <v>0.36365029999999998</v>
      </c>
      <c r="BC452">
        <v>28.612539999999999</v>
      </c>
      <c r="BD452">
        <v>0</v>
      </c>
      <c r="BE452">
        <v>0</v>
      </c>
      <c r="BF452">
        <v>0.36422149999999998</v>
      </c>
      <c r="BG452">
        <v>28.27261</v>
      </c>
      <c r="BH452">
        <v>0</v>
      </c>
      <c r="BI452">
        <v>0</v>
      </c>
      <c r="BJ452">
        <v>0.36472909999999997</v>
      </c>
      <c r="BK452">
        <v>28.346640000000001</v>
      </c>
      <c r="BL452">
        <v>0</v>
      </c>
      <c r="BM452">
        <v>0</v>
      </c>
      <c r="BN452">
        <v>0.36523</v>
      </c>
      <c r="BO452">
        <v>29.051819999999999</v>
      </c>
      <c r="BP452">
        <v>0</v>
      </c>
      <c r="BQ452">
        <v>0</v>
      </c>
      <c r="BR452">
        <v>0.36567149999999998</v>
      </c>
      <c r="BS452">
        <v>29.960229999999999</v>
      </c>
      <c r="BT452">
        <v>0</v>
      </c>
      <c r="BU452">
        <v>0</v>
      </c>
      <c r="BV452">
        <v>0.36605779999999999</v>
      </c>
      <c r="BW452">
        <v>30.590140000000002</v>
      </c>
      <c r="BX452">
        <v>0</v>
      </c>
      <c r="BY452">
        <v>0</v>
      </c>
      <c r="BZ452">
        <v>0.36638270000000001</v>
      </c>
      <c r="CA452">
        <v>30.59572</v>
      </c>
      <c r="CB452">
        <v>0</v>
      </c>
      <c r="CC452">
        <v>0</v>
      </c>
      <c r="CD452">
        <v>0.36664239999999998</v>
      </c>
      <c r="CE452">
        <v>29.670529999999999</v>
      </c>
      <c r="CF452">
        <v>0</v>
      </c>
      <c r="CG452">
        <v>0</v>
      </c>
      <c r="CH452">
        <v>0.36679139999999999</v>
      </c>
      <c r="CI452">
        <v>28.646380000000001</v>
      </c>
      <c r="CJ452">
        <v>0</v>
      </c>
      <c r="CK452">
        <v>0</v>
      </c>
      <c r="CL452">
        <v>0.36683130000000003</v>
      </c>
      <c r="CM452">
        <v>27.967269999999999</v>
      </c>
      <c r="CN452">
        <v>0</v>
      </c>
      <c r="CO452">
        <v>0</v>
      </c>
      <c r="CP452">
        <v>0.36681639999999999</v>
      </c>
      <c r="CQ452">
        <v>27.59348</v>
      </c>
      <c r="CR452">
        <v>0</v>
      </c>
      <c r="CS452">
        <v>0</v>
      </c>
      <c r="CT452">
        <v>0.36670059999999999</v>
      </c>
      <c r="CU452">
        <v>28.241949999999999</v>
      </c>
      <c r="CV452">
        <v>1.17976E-35</v>
      </c>
      <c r="CW452">
        <v>7.1519110000000005E-33</v>
      </c>
      <c r="CX452">
        <v>0.36653170000000002</v>
      </c>
      <c r="CY452">
        <v>29.106120000000001</v>
      </c>
      <c r="CZ452">
        <v>4.6640819999999997E-29</v>
      </c>
      <c r="DA452">
        <v>2.9093809999999999E-26</v>
      </c>
      <c r="DB452">
        <v>0.36626999999999998</v>
      </c>
      <c r="DC452">
        <v>29.187760000000001</v>
      </c>
      <c r="DD452" s="1">
        <v>1.234437E-23</v>
      </c>
      <c r="DE452" s="1">
        <v>6.6326480000000002E-21</v>
      </c>
      <c r="DF452">
        <v>0.3658767</v>
      </c>
      <c r="DG452">
        <v>29.073740000000001</v>
      </c>
      <c r="DH452" s="1">
        <v>2.5773259999999999E-19</v>
      </c>
      <c r="DI452" s="1">
        <v>1.3054839999999999E-16</v>
      </c>
      <c r="DJ452">
        <v>0.36540820000000002</v>
      </c>
      <c r="DK452">
        <v>28.12921</v>
      </c>
      <c r="DL452" s="1">
        <v>7.2975009999999996E-16</v>
      </c>
      <c r="DM452" s="1">
        <v>3.6877030000000002E-13</v>
      </c>
      <c r="DN452">
        <v>0.36487819999999999</v>
      </c>
      <c r="DO452">
        <v>27.11871</v>
      </c>
      <c r="DP452" s="1">
        <v>5.1112990000000001E-13</v>
      </c>
      <c r="DQ452" s="1">
        <v>2.6139310000000002E-10</v>
      </c>
      <c r="DR452">
        <v>0.36428650000000001</v>
      </c>
      <c r="DS452">
        <v>26.433759999999999</v>
      </c>
      <c r="DT452" s="1">
        <v>1.2729390000000001E-10</v>
      </c>
      <c r="DU452" s="1">
        <v>6.6316919999999999E-8</v>
      </c>
      <c r="DV452">
        <v>0.36362470000000002</v>
      </c>
      <c r="DW452">
        <v>25.875969999999999</v>
      </c>
      <c r="DX452" s="1">
        <v>1.399024E-8</v>
      </c>
      <c r="DY452" s="1">
        <v>7.4331099999999999E-6</v>
      </c>
      <c r="DZ452">
        <v>0.36297180000000001</v>
      </c>
      <c r="EA452">
        <v>26.20561</v>
      </c>
      <c r="EB452" s="1">
        <v>7.7575309999999996E-7</v>
      </c>
      <c r="EC452" s="1">
        <v>4.2087059999999999E-4</v>
      </c>
      <c r="ED452">
        <v>0.36231010000000002</v>
      </c>
      <c r="EE452">
        <v>26.722770000000001</v>
      </c>
      <c r="EF452" s="1">
        <v>2.3929649999999999E-5</v>
      </c>
      <c r="EG452" s="1">
        <v>1.3255940000000001E-2</v>
      </c>
      <c r="EH452">
        <v>0.36161120000000002</v>
      </c>
      <c r="EI452">
        <v>27.154229999999998</v>
      </c>
      <c r="EJ452" s="1">
        <v>4.4556229999999998E-4</v>
      </c>
      <c r="EK452" s="1">
        <v>0.25180570000000002</v>
      </c>
      <c r="EL452">
        <v>0.36081489999999999</v>
      </c>
      <c r="EM452">
        <v>27.15333</v>
      </c>
      <c r="EN452" s="1">
        <v>5.3320779999999996E-3</v>
      </c>
      <c r="EO452" s="1">
        <v>3.0742759999999998</v>
      </c>
      <c r="EP452">
        <v>0.35997509999999999</v>
      </c>
      <c r="EQ452">
        <v>26.351009999999999</v>
      </c>
      <c r="ER452" s="1">
        <v>4.3140930000000001E-2</v>
      </c>
      <c r="ES452" s="1">
        <v>25.353950000000001</v>
      </c>
      <c r="ET452">
        <v>0.35911650000000001</v>
      </c>
      <c r="EU452">
        <v>25.352409999999999</v>
      </c>
      <c r="EV452" s="1">
        <v>0.24597840000000001</v>
      </c>
      <c r="EW452" s="1">
        <v>147.3922</v>
      </c>
      <c r="EX452">
        <v>0.35823179999999999</v>
      </c>
      <c r="EY452">
        <v>24.702559999999998</v>
      </c>
      <c r="EZ452" s="1">
        <v>1.0264690000000001</v>
      </c>
      <c r="FA452">
        <v>626.37469999999996</v>
      </c>
      <c r="FB452">
        <v>0.3573115</v>
      </c>
      <c r="FC452">
        <v>24.583010000000002</v>
      </c>
      <c r="FD452" s="1">
        <v>3.2416900000000002</v>
      </c>
      <c r="FE452">
        <v>2013.135</v>
      </c>
      <c r="FF452">
        <v>0.35639850000000001</v>
      </c>
      <c r="FG452">
        <v>25.981269999999999</v>
      </c>
      <c r="FH452" s="1">
        <v>8.0015839999999994</v>
      </c>
      <c r="FI452">
        <v>5050.6019999999999</v>
      </c>
      <c r="FJ452">
        <v>0.35544150000000002</v>
      </c>
      <c r="FK452">
        <v>26.63298</v>
      </c>
      <c r="FL452">
        <v>15.861549999999999</v>
      </c>
      <c r="FM452">
        <v>10171.549999999999</v>
      </c>
      <c r="FN452">
        <v>0.35445310000000002</v>
      </c>
      <c r="FO452">
        <v>26.729759999999999</v>
      </c>
      <c r="FP452">
        <v>25.900269999999999</v>
      </c>
      <c r="FQ452">
        <v>16860.38</v>
      </c>
      <c r="FR452">
        <v>0.35331210000000002</v>
      </c>
      <c r="FS452">
        <v>26.399539999999998</v>
      </c>
      <c r="FT452">
        <v>35.653179999999999</v>
      </c>
      <c r="FU452">
        <v>23539.360000000001</v>
      </c>
      <c r="FV452">
        <v>0.35215210000000002</v>
      </c>
      <c r="FW452">
        <v>25.660139999999998</v>
      </c>
      <c r="FX452">
        <v>42.221559999999997</v>
      </c>
      <c r="FY452">
        <v>28253.599999999999</v>
      </c>
      <c r="FZ452">
        <v>0.35096050000000001</v>
      </c>
      <c r="GA452">
        <v>24.779240000000001</v>
      </c>
      <c r="GB452">
        <v>43.715310000000002</v>
      </c>
      <c r="GC452">
        <v>29636.720000000001</v>
      </c>
      <c r="GD452">
        <v>0.34974630000000001</v>
      </c>
      <c r="GE452">
        <v>24.19088</v>
      </c>
      <c r="GF452">
        <v>40.310859999999998</v>
      </c>
      <c r="GG452">
        <v>27640.639999999999</v>
      </c>
      <c r="GH452">
        <v>0.34853630000000002</v>
      </c>
      <c r="GI452">
        <v>24.219339999999999</v>
      </c>
      <c r="GJ452">
        <v>33.505549999999999</v>
      </c>
      <c r="GK452">
        <v>23227.83</v>
      </c>
      <c r="GL452">
        <v>0.34733730000000002</v>
      </c>
      <c r="GM452">
        <v>25.834820000000001</v>
      </c>
      <c r="GN452">
        <v>25.425419999999999</v>
      </c>
      <c r="GO452">
        <v>17804.54</v>
      </c>
      <c r="GP452">
        <v>0.34623100000000001</v>
      </c>
      <c r="GQ452">
        <v>26.82469</v>
      </c>
      <c r="GR452">
        <v>17.815169999999998</v>
      </c>
      <c r="GS452">
        <v>12589.84</v>
      </c>
      <c r="GT452">
        <v>0.34511730000000002</v>
      </c>
      <c r="GU452">
        <v>27.317299999999999</v>
      </c>
      <c r="GV452">
        <v>11.64655</v>
      </c>
      <c r="GW452">
        <v>8299.4179999999997</v>
      </c>
      <c r="GX452">
        <v>0.34391500000000003</v>
      </c>
      <c r="GY452">
        <v>27.6313</v>
      </c>
      <c r="GZ452">
        <v>7.1725919999999999</v>
      </c>
      <c r="HA452">
        <v>5151.67</v>
      </c>
      <c r="HB452">
        <v>0.34269680000000002</v>
      </c>
      <c r="HC452">
        <v>27.01614</v>
      </c>
      <c r="HD452">
        <v>4.2019380000000002</v>
      </c>
      <c r="HE452">
        <v>3041.3029999999999</v>
      </c>
      <c r="HF452">
        <v>0.34146389999999999</v>
      </c>
      <c r="HG452">
        <v>25.83962</v>
      </c>
      <c r="HH452">
        <v>2.3665940000000001</v>
      </c>
      <c r="HI452">
        <v>1724.653</v>
      </c>
      <c r="HJ452">
        <v>0.34028560000000002</v>
      </c>
      <c r="HK452">
        <v>25.249189999999999</v>
      </c>
      <c r="HL452">
        <v>1.2968789999999999</v>
      </c>
      <c r="HM452">
        <v>950.39110000000005</v>
      </c>
      <c r="HN452">
        <v>0.33935779999999999</v>
      </c>
      <c r="HO452">
        <v>25.14744</v>
      </c>
      <c r="HP452">
        <v>0.70239300000000005</v>
      </c>
      <c r="HQ452">
        <v>516.28449999999998</v>
      </c>
      <c r="HR452">
        <v>0.3383871</v>
      </c>
      <c r="HS452">
        <v>26.48565</v>
      </c>
      <c r="HT452">
        <v>0.38315830000000001</v>
      </c>
      <c r="HU452">
        <v>281.87470000000002</v>
      </c>
      <c r="HV452">
        <v>0.33725650000000001</v>
      </c>
      <c r="HW452">
        <v>27.826689999999999</v>
      </c>
      <c r="HX452">
        <v>0.21703330000000001</v>
      </c>
      <c r="HY452">
        <v>159.1969</v>
      </c>
      <c r="HZ452">
        <v>0.33606219999999998</v>
      </c>
      <c r="IA452">
        <v>28.616959999999999</v>
      </c>
      <c r="IB452">
        <v>0.13233039999999999</v>
      </c>
      <c r="IC452">
        <v>96.397199999999998</v>
      </c>
      <c r="ID452">
        <v>0.3349375</v>
      </c>
      <c r="IE452">
        <v>29.101590000000002</v>
      </c>
      <c r="IF452">
        <v>8.9185130000000001E-2</v>
      </c>
      <c r="IG452">
        <v>64.355789999999999</v>
      </c>
      <c r="IH452">
        <v>0.33391130000000002</v>
      </c>
      <c r="II452">
        <v>28.312159999999999</v>
      </c>
      <c r="IJ452">
        <v>6.6484779999999993E-2</v>
      </c>
      <c r="IK452">
        <v>47.565309999999997</v>
      </c>
      <c r="IL452">
        <v>0.33284710000000001</v>
      </c>
      <c r="IM452">
        <v>27.11787</v>
      </c>
      <c r="IN452" s="1">
        <v>5.3699749999999997E-2</v>
      </c>
      <c r="IO452">
        <v>38.213830000000002</v>
      </c>
      <c r="IP452">
        <v>0.33199319999999999</v>
      </c>
      <c r="IQ452">
        <v>26.445799999999998</v>
      </c>
      <c r="IR452" s="1">
        <v>4.575767E-2</v>
      </c>
      <c r="IS452">
        <v>32.478149999999999</v>
      </c>
      <c r="IT452">
        <v>0.3310826</v>
      </c>
      <c r="IU452">
        <v>26.261800000000001</v>
      </c>
      <c r="IV452" s="1">
        <v>4.019615E-2</v>
      </c>
      <c r="IW452">
        <v>28.533750000000001</v>
      </c>
      <c r="IX452">
        <v>0.3302698</v>
      </c>
      <c r="IY452">
        <v>27.332920000000001</v>
      </c>
      <c r="IZ452" s="1">
        <v>3.5859099999999998E-2</v>
      </c>
      <c r="JA452">
        <v>25.488849999999999</v>
      </c>
      <c r="JB452">
        <v>0.32969130000000002</v>
      </c>
      <c r="JC452">
        <v>27.6694</v>
      </c>
      <c r="JD452" s="1">
        <v>3.2198560000000001E-2</v>
      </c>
      <c r="JE452">
        <v>22.92812</v>
      </c>
      <c r="JF452">
        <v>0.3292004</v>
      </c>
      <c r="JG452">
        <v>27.92024</v>
      </c>
      <c r="JH452" s="1">
        <v>2.893138E-2</v>
      </c>
      <c r="JI452">
        <v>20.64246</v>
      </c>
      <c r="JJ452">
        <v>0.32874300000000001</v>
      </c>
      <c r="JK452">
        <v>27.347200000000001</v>
      </c>
      <c r="JL452" s="1">
        <v>2.5958950000000001E-2</v>
      </c>
      <c r="JM452">
        <v>18.558350000000001</v>
      </c>
      <c r="JN452">
        <v>0.32822059999999997</v>
      </c>
      <c r="JO452">
        <v>26.79222</v>
      </c>
      <c r="JP452" s="1">
        <v>2.3284619999999999E-2</v>
      </c>
      <c r="JQ452">
        <v>16.681069999999998</v>
      </c>
      <c r="JR452">
        <v>0.32797500000000002</v>
      </c>
      <c r="JS452">
        <v>26.645040000000002</v>
      </c>
      <c r="JT452" s="1">
        <v>2.0935140000000001E-2</v>
      </c>
      <c r="JU452">
        <v>15.012549999999999</v>
      </c>
      <c r="JV452">
        <v>0.32791510000000001</v>
      </c>
      <c r="JW452">
        <v>26.518630000000002</v>
      </c>
      <c r="JX452" s="1">
        <v>1.8858719999999999E-2</v>
      </c>
      <c r="JY452">
        <v>13.52969</v>
      </c>
      <c r="JZ452">
        <v>0.3280323</v>
      </c>
      <c r="KA452">
        <v>26.46782</v>
      </c>
      <c r="KB452">
        <v>1.700142E-2</v>
      </c>
      <c r="KC452">
        <v>12.195639999999999</v>
      </c>
      <c r="KD452">
        <v>0.32833410000000002</v>
      </c>
      <c r="KE452">
        <v>27.684670000000001</v>
      </c>
      <c r="KF452" s="1">
        <v>1.533723E-2</v>
      </c>
      <c r="KG452">
        <v>10.994910000000001</v>
      </c>
      <c r="KH452">
        <v>0.32872400000000002</v>
      </c>
      <c r="KI452">
        <v>27.823450000000001</v>
      </c>
      <c r="KJ452" s="1">
        <v>1.384142E-2</v>
      </c>
      <c r="KK452">
        <v>9.9154730000000004</v>
      </c>
      <c r="KL452">
        <v>0.32911319999999999</v>
      </c>
      <c r="KM452">
        <v>27.789670000000001</v>
      </c>
      <c r="KN452" s="1">
        <v>1.2472799999999999E-2</v>
      </c>
      <c r="KO452">
        <v>8.9307540000000003</v>
      </c>
      <c r="KP452">
        <v>0.32945049999999998</v>
      </c>
      <c r="KQ452">
        <v>27.753740000000001</v>
      </c>
      <c r="KR452" s="1">
        <v>1.1197250000000001E-2</v>
      </c>
      <c r="KS452">
        <v>8.0165299999999995</v>
      </c>
      <c r="KT452">
        <v>0.3299358</v>
      </c>
      <c r="KU452">
        <v>27.11796</v>
      </c>
      <c r="KV452" s="1">
        <v>1.00036E-2</v>
      </c>
      <c r="KW452">
        <v>7.1597600000000003</v>
      </c>
      <c r="KX452">
        <v>0.33018419999999998</v>
      </c>
      <c r="KY452">
        <v>26.25883</v>
      </c>
      <c r="KZ452" s="1">
        <v>8.8983129999999997E-3</v>
      </c>
      <c r="LA452">
        <v>6.3672839999999997</v>
      </c>
      <c r="LB452">
        <v>0.32991589999999998</v>
      </c>
      <c r="LC452">
        <v>25.847919999999998</v>
      </c>
      <c r="LD452" s="1">
        <v>7.8721290000000003E-3</v>
      </c>
      <c r="LE452">
        <v>5.6383559999999999</v>
      </c>
      <c r="LF452">
        <v>0.32961600000000002</v>
      </c>
      <c r="LG452">
        <v>26.036059999999999</v>
      </c>
      <c r="LH452" s="1">
        <v>6.9037209999999998E-3</v>
      </c>
      <c r="LI452">
        <v>4.9515549999999999</v>
      </c>
      <c r="LJ452">
        <v>0.3292948</v>
      </c>
      <c r="LK452">
        <v>27.902460000000001</v>
      </c>
      <c r="LL452" s="1">
        <v>5.9776930000000001E-3</v>
      </c>
      <c r="LM452">
        <v>4.2962360000000004</v>
      </c>
      <c r="LN452">
        <v>0.32897759999999998</v>
      </c>
      <c r="LO452">
        <v>28.772849999999998</v>
      </c>
      <c r="LP452" s="1">
        <v>5.0925040000000003E-3</v>
      </c>
      <c r="LQ452">
        <v>3.668685</v>
      </c>
      <c r="LR452">
        <v>0.32888509999999999</v>
      </c>
      <c r="LS452">
        <v>29.144839999999999</v>
      </c>
      <c r="LT452" s="1">
        <v>4.2589580000000002E-3</v>
      </c>
      <c r="LU452">
        <v>3.075018</v>
      </c>
      <c r="LV452">
        <v>0.32883960000000001</v>
      </c>
      <c r="LW452">
        <v>29.827400000000001</v>
      </c>
      <c r="LX452" s="1">
        <v>3.4886129999999998E-3</v>
      </c>
      <c r="LY452">
        <v>2.5249730000000001</v>
      </c>
      <c r="LZ452">
        <v>0.32886520000000002</v>
      </c>
      <c r="MA452">
        <v>29.405840000000001</v>
      </c>
      <c r="MB452" s="1">
        <v>2.8157759999999999E-3</v>
      </c>
      <c r="MC452">
        <v>2.0413480000000002</v>
      </c>
      <c r="MD452">
        <v>0.32879950000000002</v>
      </c>
      <c r="ME452">
        <v>28.249600000000001</v>
      </c>
      <c r="MF452" s="1">
        <v>2.261295E-3</v>
      </c>
      <c r="MG452">
        <v>1.6404730000000001</v>
      </c>
      <c r="MH452">
        <v>0.32875729999999997</v>
      </c>
      <c r="MI452">
        <v>27.632349999999999</v>
      </c>
      <c r="MJ452" s="1">
        <v>1.825604E-3</v>
      </c>
      <c r="MK452">
        <v>1.323969</v>
      </c>
      <c r="ML452">
        <v>0.32867229999999997</v>
      </c>
      <c r="MM452">
        <v>27.923780000000001</v>
      </c>
      <c r="MN452" s="1">
        <v>1.496991E-3</v>
      </c>
      <c r="MO452">
        <v>1.0840209999999999</v>
      </c>
      <c r="MP452">
        <v>0.3286734</v>
      </c>
      <c r="MQ452">
        <v>29.556139999999999</v>
      </c>
      <c r="MR452" s="1">
        <v>1.2575850000000001E-3</v>
      </c>
      <c r="MS452">
        <v>0.90828699999999996</v>
      </c>
      <c r="MT452">
        <v>0.32862449999999999</v>
      </c>
      <c r="MU452">
        <v>30.541830000000001</v>
      </c>
      <c r="MV452" s="1">
        <v>1.0867979999999999E-3</v>
      </c>
      <c r="MW452">
        <v>0.78242469999999997</v>
      </c>
      <c r="MX452">
        <v>0.32862839999999999</v>
      </c>
      <c r="MY452">
        <v>30.63063</v>
      </c>
      <c r="MZ452" s="1">
        <v>9.6551980000000003E-4</v>
      </c>
      <c r="NA452">
        <v>0.69298559999999998</v>
      </c>
      <c r="NB452">
        <v>0.32860270000000003</v>
      </c>
      <c r="NC452">
        <v>30.514320000000001</v>
      </c>
      <c r="ND452">
        <v>8.7804249999999995E-4</v>
      </c>
      <c r="NE452">
        <v>0.62855930000000004</v>
      </c>
      <c r="NF452">
        <v>0.32856150000000001</v>
      </c>
      <c r="NG452">
        <v>29.50103</v>
      </c>
      <c r="NH452" s="1">
        <v>8.1277590000000005E-4</v>
      </c>
      <c r="NI452">
        <v>0.58063529999999997</v>
      </c>
      <c r="NJ452">
        <v>0.32854860000000002</v>
      </c>
      <c r="NK452">
        <v>28.59686</v>
      </c>
      <c r="NL452" s="1">
        <v>7.6161269999999997E-4</v>
      </c>
      <c r="NM452">
        <v>0.54318739999999999</v>
      </c>
      <c r="NN452">
        <v>0.32852749999999997</v>
      </c>
      <c r="NO452">
        <v>28.259049999999998</v>
      </c>
      <c r="NP452" s="1">
        <v>7.1933369999999997E-4</v>
      </c>
      <c r="NQ452">
        <v>0.51236079999999995</v>
      </c>
      <c r="NR452">
        <v>0.32856780000000002</v>
      </c>
      <c r="NS452">
        <v>28.21266</v>
      </c>
      <c r="NT452" s="1">
        <v>6.8293569999999999E-4</v>
      </c>
      <c r="NU452">
        <v>0.4858826</v>
      </c>
      <c r="NV452">
        <v>0.32860440000000002</v>
      </c>
      <c r="NW452">
        <v>28.624269999999999</v>
      </c>
      <c r="NX452" s="1">
        <v>6.5032260000000004E-4</v>
      </c>
      <c r="NY452">
        <v>0.46224690000000002</v>
      </c>
      <c r="NZ452">
        <v>0.3286752</v>
      </c>
      <c r="OA452">
        <v>29.38888</v>
      </c>
      <c r="OB452" s="1">
        <v>6.2037810000000002E-4</v>
      </c>
      <c r="OC452">
        <v>0.44056610000000002</v>
      </c>
      <c r="OD452">
        <v>0.32877089999999998</v>
      </c>
      <c r="OE452">
        <v>29.137899999999998</v>
      </c>
      <c r="OF452" s="1">
        <v>5.9261459999999998E-4</v>
      </c>
      <c r="OG452">
        <v>0.42040529999999998</v>
      </c>
      <c r="OH452">
        <v>0.328878</v>
      </c>
      <c r="OI452">
        <v>28.705570000000002</v>
      </c>
      <c r="OJ452" s="1">
        <v>5.665259E-4</v>
      </c>
      <c r="OK452">
        <v>0.40146789999999999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0.35663070000000002</v>
      </c>
      <c r="G453">
        <v>29.488959999999999</v>
      </c>
      <c r="H453">
        <v>0</v>
      </c>
      <c r="I453">
        <v>0</v>
      </c>
      <c r="J453">
        <v>0.35682649999999999</v>
      </c>
      <c r="K453">
        <v>29.55593</v>
      </c>
      <c r="L453">
        <v>0</v>
      </c>
      <c r="M453">
        <v>0</v>
      </c>
      <c r="N453">
        <v>0.35717339999999997</v>
      </c>
      <c r="O453">
        <v>29.985250000000001</v>
      </c>
      <c r="P453">
        <v>0</v>
      </c>
      <c r="Q453">
        <v>0</v>
      </c>
      <c r="R453">
        <v>0.35757250000000002</v>
      </c>
      <c r="S453">
        <v>29.389790000000001</v>
      </c>
      <c r="T453">
        <v>0</v>
      </c>
      <c r="U453">
        <v>0</v>
      </c>
      <c r="V453">
        <v>0.35802329999999999</v>
      </c>
      <c r="W453">
        <v>28.889479999999999</v>
      </c>
      <c r="X453">
        <v>0</v>
      </c>
      <c r="Y453">
        <v>0</v>
      </c>
      <c r="Z453">
        <v>0.35850870000000001</v>
      </c>
      <c r="AA453">
        <v>28.630040000000001</v>
      </c>
      <c r="AB453">
        <v>0</v>
      </c>
      <c r="AC453">
        <v>0</v>
      </c>
      <c r="AD453">
        <v>0.35907529999999999</v>
      </c>
      <c r="AE453">
        <v>28.528919999999999</v>
      </c>
      <c r="AF453">
        <v>0</v>
      </c>
      <c r="AG453">
        <v>0</v>
      </c>
      <c r="AH453">
        <v>0.35966599999999999</v>
      </c>
      <c r="AI453">
        <v>28.609559999999998</v>
      </c>
      <c r="AJ453">
        <v>0</v>
      </c>
      <c r="AK453">
        <v>0</v>
      </c>
      <c r="AL453">
        <v>0.36030050000000002</v>
      </c>
      <c r="AM453">
        <v>29.59656</v>
      </c>
      <c r="AN453">
        <v>0</v>
      </c>
      <c r="AO453">
        <v>0</v>
      </c>
      <c r="AP453">
        <v>0.36096699999999998</v>
      </c>
      <c r="AQ453">
        <v>29.513280000000002</v>
      </c>
      <c r="AR453">
        <v>0</v>
      </c>
      <c r="AS453">
        <v>0</v>
      </c>
      <c r="AT453">
        <v>0.36170180000000002</v>
      </c>
      <c r="AU453">
        <v>29.342369999999999</v>
      </c>
      <c r="AV453">
        <v>0</v>
      </c>
      <c r="AW453">
        <v>0</v>
      </c>
      <c r="AX453">
        <v>0.36245670000000002</v>
      </c>
      <c r="AY453">
        <v>29.19586</v>
      </c>
      <c r="AZ453">
        <v>0</v>
      </c>
      <c r="BA453">
        <v>0</v>
      </c>
      <c r="BB453">
        <v>0.36323490000000003</v>
      </c>
      <c r="BC453">
        <v>28.682770000000001</v>
      </c>
      <c r="BD453">
        <v>0</v>
      </c>
      <c r="BE453">
        <v>0</v>
      </c>
      <c r="BF453">
        <v>0.36396669999999998</v>
      </c>
      <c r="BG453">
        <v>28.32422</v>
      </c>
      <c r="BH453">
        <v>0</v>
      </c>
      <c r="BI453">
        <v>0</v>
      </c>
      <c r="BJ453">
        <v>0.36468719999999999</v>
      </c>
      <c r="BK453">
        <v>28.385580000000001</v>
      </c>
      <c r="BL453">
        <v>0</v>
      </c>
      <c r="BM453">
        <v>0</v>
      </c>
      <c r="BN453">
        <v>0.36535210000000001</v>
      </c>
      <c r="BO453">
        <v>29.105090000000001</v>
      </c>
      <c r="BP453">
        <v>0</v>
      </c>
      <c r="BQ453">
        <v>0</v>
      </c>
      <c r="BR453">
        <v>0.36597229999999997</v>
      </c>
      <c r="BS453">
        <v>30.046779999999998</v>
      </c>
      <c r="BT453">
        <v>0</v>
      </c>
      <c r="BU453">
        <v>0</v>
      </c>
      <c r="BV453">
        <v>0.36655860000000001</v>
      </c>
      <c r="BW453">
        <v>30.731809999999999</v>
      </c>
      <c r="BX453">
        <v>0</v>
      </c>
      <c r="BY453">
        <v>0</v>
      </c>
      <c r="BZ453">
        <v>0.36703999999999998</v>
      </c>
      <c r="CA453">
        <v>30.75957</v>
      </c>
      <c r="CB453">
        <v>0</v>
      </c>
      <c r="CC453">
        <v>0</v>
      </c>
      <c r="CD453">
        <v>0.36743229999999999</v>
      </c>
      <c r="CE453">
        <v>29.837140000000002</v>
      </c>
      <c r="CF453">
        <v>0</v>
      </c>
      <c r="CG453">
        <v>0</v>
      </c>
      <c r="CH453">
        <v>0.36773869999999997</v>
      </c>
      <c r="CI453">
        <v>28.75732</v>
      </c>
      <c r="CJ453">
        <v>0</v>
      </c>
      <c r="CK453">
        <v>0</v>
      </c>
      <c r="CL453">
        <v>0.36790469999999997</v>
      </c>
      <c r="CM453">
        <v>28.043800000000001</v>
      </c>
      <c r="CN453">
        <v>0</v>
      </c>
      <c r="CO453">
        <v>0</v>
      </c>
      <c r="CP453">
        <v>0.36797289999999999</v>
      </c>
      <c r="CQ453">
        <v>27.64715</v>
      </c>
      <c r="CR453">
        <v>0</v>
      </c>
      <c r="CS453">
        <v>0</v>
      </c>
      <c r="CT453">
        <v>0.3679577</v>
      </c>
      <c r="CU453">
        <v>28.285679999999999</v>
      </c>
      <c r="CV453">
        <v>4.103939E-36</v>
      </c>
      <c r="CW453">
        <v>2.1249879999999998E-33</v>
      </c>
      <c r="CX453">
        <v>0.3678283</v>
      </c>
      <c r="CY453">
        <v>29.195519999999998</v>
      </c>
      <c r="CZ453">
        <v>1.258567E-29</v>
      </c>
      <c r="DA453">
        <v>7.0924529999999999E-27</v>
      </c>
      <c r="DB453">
        <v>0.36757620000000002</v>
      </c>
      <c r="DC453">
        <v>29.31653</v>
      </c>
      <c r="DD453" s="1">
        <v>4.2793809999999998E-24</v>
      </c>
      <c r="DE453" s="1">
        <v>2.0740109999999999E-21</v>
      </c>
      <c r="DF453">
        <v>0.3671682</v>
      </c>
      <c r="DG453">
        <v>29.2014</v>
      </c>
      <c r="DH453" s="1">
        <v>1.02378E-19</v>
      </c>
      <c r="DI453" s="1">
        <v>4.8216560000000001E-17</v>
      </c>
      <c r="DJ453">
        <v>0.36668899999999999</v>
      </c>
      <c r="DK453">
        <v>28.27506</v>
      </c>
      <c r="DL453" s="1">
        <v>3.2712519999999998E-16</v>
      </c>
      <c r="DM453" s="1">
        <v>1.557654E-13</v>
      </c>
      <c r="DN453">
        <v>0.36608059999999998</v>
      </c>
      <c r="DO453">
        <v>27.217030000000001</v>
      </c>
      <c r="DP453" s="1">
        <v>2.5155499999999998E-13</v>
      </c>
      <c r="DQ453" s="1">
        <v>1.22079E-10</v>
      </c>
      <c r="DR453">
        <v>0.3654152</v>
      </c>
      <c r="DS453">
        <v>26.507059999999999</v>
      </c>
      <c r="DT453" s="1">
        <v>6.7736409999999999E-11</v>
      </c>
      <c r="DU453" s="1">
        <v>3.363362E-8</v>
      </c>
      <c r="DV453">
        <v>0.3646509</v>
      </c>
      <c r="DW453">
        <v>25.922930000000001</v>
      </c>
      <c r="DX453" s="1">
        <v>7.9668089999999998E-9</v>
      </c>
      <c r="DY453" s="1">
        <v>4.0460650000000002E-6</v>
      </c>
      <c r="DZ453">
        <v>0.36388670000000001</v>
      </c>
      <c r="EA453">
        <v>26.232289999999999</v>
      </c>
      <c r="EB453" s="1">
        <v>4.6981629999999998E-7</v>
      </c>
      <c r="EC453" s="1">
        <v>2.4414599999999999E-4</v>
      </c>
      <c r="ED453">
        <v>0.36310569999999998</v>
      </c>
      <c r="EE453">
        <v>26.780930000000001</v>
      </c>
      <c r="EF453" s="1">
        <v>1.5331410000000001E-5</v>
      </c>
      <c r="EG453" s="1">
        <v>8.1474310000000001E-3</v>
      </c>
      <c r="EH453">
        <v>0.36223359999999999</v>
      </c>
      <c r="EI453">
        <v>27.25534</v>
      </c>
      <c r="EJ453" s="1">
        <v>3.005754E-4</v>
      </c>
      <c r="EK453" s="1">
        <v>0.16314909999999999</v>
      </c>
      <c r="EL453">
        <v>0.36126170000000002</v>
      </c>
      <c r="EM453">
        <v>27.282209999999999</v>
      </c>
      <c r="EN453" s="1">
        <v>3.774052E-3</v>
      </c>
      <c r="EO453" s="1">
        <v>2.0917530000000002</v>
      </c>
      <c r="EP453">
        <v>0.36023889999999997</v>
      </c>
      <c r="EQ453">
        <v>26.475680000000001</v>
      </c>
      <c r="ER453" s="1">
        <v>3.1946889999999999E-2</v>
      </c>
      <c r="ES453" s="1">
        <v>18.05979</v>
      </c>
      <c r="ET453">
        <v>0.35920340000000001</v>
      </c>
      <c r="EU453">
        <v>25.444500000000001</v>
      </c>
      <c r="EV453" s="1">
        <v>0.19009809999999999</v>
      </c>
      <c r="EW453" s="1">
        <v>109.6129</v>
      </c>
      <c r="EX453">
        <v>0.35812119999999997</v>
      </c>
      <c r="EY453">
        <v>24.763500000000001</v>
      </c>
      <c r="EZ453" s="1">
        <v>0.82599630000000002</v>
      </c>
      <c r="FA453">
        <v>485.15440000000001</v>
      </c>
      <c r="FB453">
        <v>0.35697869999999998</v>
      </c>
      <c r="FC453">
        <v>24.624980000000001</v>
      </c>
      <c r="FD453" s="1">
        <v>2.709133</v>
      </c>
      <c r="FE453">
        <v>1619.615</v>
      </c>
      <c r="FF453">
        <v>0.35585420000000001</v>
      </c>
      <c r="FG453">
        <v>26.026720000000001</v>
      </c>
      <c r="FH453" s="1">
        <v>6.9280879999999998</v>
      </c>
      <c r="FI453">
        <v>4209.5860000000002</v>
      </c>
      <c r="FJ453">
        <v>0.3546916</v>
      </c>
      <c r="FK453">
        <v>26.762239999999998</v>
      </c>
      <c r="FL453">
        <v>14.1957</v>
      </c>
      <c r="FM453">
        <v>8761.7559999999994</v>
      </c>
      <c r="FN453">
        <v>0.3534177</v>
      </c>
      <c r="FO453">
        <v>26.856960000000001</v>
      </c>
      <c r="FP453">
        <v>23.903770000000002</v>
      </c>
      <c r="FQ453">
        <v>14974.63</v>
      </c>
      <c r="FR453">
        <v>0.35204960000000002</v>
      </c>
      <c r="FS453">
        <v>26.525919999999999</v>
      </c>
      <c r="FT453">
        <v>33.85371</v>
      </c>
      <c r="FU453">
        <v>21503.85</v>
      </c>
      <c r="FV453">
        <v>0.35060029999999998</v>
      </c>
      <c r="FW453">
        <v>25.79074</v>
      </c>
      <c r="FX453">
        <v>41.164290000000001</v>
      </c>
      <c r="FY453">
        <v>26493.57</v>
      </c>
      <c r="FZ453">
        <v>0.3491319</v>
      </c>
      <c r="GA453">
        <v>24.88064</v>
      </c>
      <c r="GB453">
        <v>43.699420000000003</v>
      </c>
      <c r="GC453">
        <v>28474.01</v>
      </c>
      <c r="GD453">
        <v>0.34761720000000002</v>
      </c>
      <c r="GE453">
        <v>24.249970000000001</v>
      </c>
      <c r="GF453">
        <v>41.19294</v>
      </c>
      <c r="GG453">
        <v>27146.77</v>
      </c>
      <c r="GH453">
        <v>0.3460646</v>
      </c>
      <c r="GI453">
        <v>24.240849999999998</v>
      </c>
      <c r="GJ453">
        <v>34.959119999999999</v>
      </c>
      <c r="GK453">
        <v>23284.03</v>
      </c>
      <c r="GL453">
        <v>0.34455740000000001</v>
      </c>
      <c r="GM453">
        <v>25.86195</v>
      </c>
      <c r="GN453">
        <v>27.043060000000001</v>
      </c>
      <c r="GO453">
        <v>18185.39</v>
      </c>
      <c r="GP453">
        <v>0.34313939999999998</v>
      </c>
      <c r="GQ453">
        <v>26.95438</v>
      </c>
      <c r="GR453">
        <v>19.282430000000002</v>
      </c>
      <c r="GS453">
        <v>13080.41</v>
      </c>
      <c r="GT453">
        <v>0.34167940000000002</v>
      </c>
      <c r="GU453">
        <v>27.47466</v>
      </c>
      <c r="GV453">
        <v>12.806480000000001</v>
      </c>
      <c r="GW453">
        <v>8757.1540000000005</v>
      </c>
      <c r="GX453">
        <v>0.34016800000000003</v>
      </c>
      <c r="GY453">
        <v>27.80791</v>
      </c>
      <c r="GZ453">
        <v>7.9989090000000003</v>
      </c>
      <c r="HA453">
        <v>5511.3770000000004</v>
      </c>
      <c r="HB453">
        <v>0.33861330000000001</v>
      </c>
      <c r="HC453">
        <v>27.226130000000001</v>
      </c>
      <c r="HD453">
        <v>4.7432920000000003</v>
      </c>
      <c r="HE453">
        <v>3292.8739999999998</v>
      </c>
      <c r="HF453">
        <v>0.33706429999999998</v>
      </c>
      <c r="HG453">
        <v>25.9832</v>
      </c>
      <c r="HH453">
        <v>2.6983039999999998</v>
      </c>
      <c r="HI453">
        <v>1885.953</v>
      </c>
      <c r="HJ453">
        <v>0.33553709999999998</v>
      </c>
      <c r="HK453">
        <v>25.31936</v>
      </c>
      <c r="HL453">
        <v>1.4893080000000001</v>
      </c>
      <c r="HM453">
        <v>1047.001</v>
      </c>
      <c r="HN453">
        <v>0.33428980000000003</v>
      </c>
      <c r="HO453">
        <v>25.176670000000001</v>
      </c>
      <c r="HP453">
        <v>0.80935670000000004</v>
      </c>
      <c r="HQ453">
        <v>571.10270000000003</v>
      </c>
      <c r="HR453">
        <v>0.33302579999999998</v>
      </c>
      <c r="HS453">
        <v>26.489059999999998</v>
      </c>
      <c r="HT453">
        <v>0.44059330000000002</v>
      </c>
      <c r="HU453">
        <v>311.53609999999998</v>
      </c>
      <c r="HV453">
        <v>0.3316402</v>
      </c>
      <c r="HW453">
        <v>27.90024</v>
      </c>
      <c r="HX453">
        <v>0.24704619999999999</v>
      </c>
      <c r="HY453">
        <v>174.52610000000001</v>
      </c>
      <c r="HZ453">
        <v>0.33012770000000002</v>
      </c>
      <c r="IA453">
        <v>28.745380000000001</v>
      </c>
      <c r="IB453">
        <v>0.14779890000000001</v>
      </c>
      <c r="IC453">
        <v>103.974</v>
      </c>
      <c r="ID453">
        <v>0.32873239999999998</v>
      </c>
      <c r="IE453">
        <v>29.254829999999998</v>
      </c>
      <c r="IF453">
        <v>9.7256029999999993E-2</v>
      </c>
      <c r="IG453">
        <v>67.939880000000002</v>
      </c>
      <c r="IH453">
        <v>0.32740720000000001</v>
      </c>
      <c r="II453">
        <v>28.51633</v>
      </c>
      <c r="IJ453">
        <v>7.0881929999999996E-2</v>
      </c>
      <c r="IK453">
        <v>49.180289999999999</v>
      </c>
      <c r="IL453">
        <v>0.32611289999999998</v>
      </c>
      <c r="IM453">
        <v>27.245429999999999</v>
      </c>
      <c r="IN453">
        <v>5.6300309999999999E-2</v>
      </c>
      <c r="IO453">
        <v>38.885069999999999</v>
      </c>
      <c r="IP453">
        <v>0.32498470000000002</v>
      </c>
      <c r="IQ453">
        <v>26.49436</v>
      </c>
      <c r="IR453" s="1">
        <v>4.7461990000000003E-2</v>
      </c>
      <c r="IS453">
        <v>32.709600000000002</v>
      </c>
      <c r="IT453">
        <v>0.3237585</v>
      </c>
      <c r="IU453">
        <v>26.254059999999999</v>
      </c>
      <c r="IV453" s="1">
        <v>4.1452200000000002E-2</v>
      </c>
      <c r="IW453">
        <v>28.578420000000001</v>
      </c>
      <c r="IX453">
        <v>0.3226851</v>
      </c>
      <c r="IY453">
        <v>27.283860000000001</v>
      </c>
      <c r="IZ453" s="1">
        <v>3.6876190000000003E-2</v>
      </c>
      <c r="JA453">
        <v>25.462569999999999</v>
      </c>
      <c r="JB453">
        <v>0.32174750000000002</v>
      </c>
      <c r="JC453">
        <v>27.730229999999999</v>
      </c>
      <c r="JD453" s="1">
        <v>3.3079579999999997E-2</v>
      </c>
      <c r="JE453">
        <v>22.889019999999999</v>
      </c>
      <c r="JF453">
        <v>0.32098680000000002</v>
      </c>
      <c r="JG453">
        <v>28.006689999999999</v>
      </c>
      <c r="JH453" s="1">
        <v>2.9729390000000001E-2</v>
      </c>
      <c r="JI453">
        <v>20.61713</v>
      </c>
      <c r="JJ453">
        <v>0.32024780000000003</v>
      </c>
      <c r="JK453">
        <v>27.500260000000001</v>
      </c>
      <c r="JL453" s="1">
        <v>2.668355E-2</v>
      </c>
      <c r="JM453">
        <v>18.54832</v>
      </c>
      <c r="JN453">
        <v>0.31948989999999999</v>
      </c>
      <c r="JO453">
        <v>26.919270000000001</v>
      </c>
      <c r="JP453">
        <v>2.3938040000000001E-2</v>
      </c>
      <c r="JQ453">
        <v>16.67868</v>
      </c>
      <c r="JR453">
        <v>0.31899480000000002</v>
      </c>
      <c r="JS453">
        <v>26.766369999999998</v>
      </c>
      <c r="JT453" s="1">
        <v>2.151521E-2</v>
      </c>
      <c r="JU453">
        <v>15.01146</v>
      </c>
      <c r="JV453">
        <v>0.31874059999999999</v>
      </c>
      <c r="JW453">
        <v>26.617730000000002</v>
      </c>
      <c r="JX453" s="1">
        <v>1.9381869999999999E-2</v>
      </c>
      <c r="JY453">
        <v>13.53135</v>
      </c>
      <c r="JZ453">
        <v>0.31865379999999999</v>
      </c>
      <c r="KA453">
        <v>26.544160000000002</v>
      </c>
      <c r="KB453" s="1">
        <v>1.7473410000000002E-2</v>
      </c>
      <c r="KC453">
        <v>12.19806</v>
      </c>
      <c r="KD453">
        <v>0.3187719</v>
      </c>
      <c r="KE453">
        <v>27.70955</v>
      </c>
      <c r="KF453" s="1">
        <v>1.5763539999999999E-2</v>
      </c>
      <c r="KG453">
        <v>11.00526</v>
      </c>
      <c r="KH453">
        <v>0.31888129999999998</v>
      </c>
      <c r="KI453">
        <v>27.964739999999999</v>
      </c>
      <c r="KJ453" s="1">
        <v>1.4226529999999999E-2</v>
      </c>
      <c r="KK453">
        <v>9.9358850000000007</v>
      </c>
      <c r="KL453">
        <v>0.31900580000000001</v>
      </c>
      <c r="KM453">
        <v>27.897220000000001</v>
      </c>
      <c r="KN453" s="1">
        <v>1.2826880000000001E-2</v>
      </c>
      <c r="KO453">
        <v>8.9635110000000005</v>
      </c>
      <c r="KP453">
        <v>0.31909880000000002</v>
      </c>
      <c r="KQ453">
        <v>27.883410000000001</v>
      </c>
      <c r="KR453" s="1">
        <v>1.152742E-2</v>
      </c>
      <c r="KS453">
        <v>8.0629019999999993</v>
      </c>
      <c r="KT453">
        <v>0.31926349999999998</v>
      </c>
      <c r="KU453">
        <v>27.272549999999999</v>
      </c>
      <c r="KV453" s="1">
        <v>1.031237E-2</v>
      </c>
      <c r="KW453">
        <v>7.2199840000000002</v>
      </c>
      <c r="KX453">
        <v>0.31945020000000002</v>
      </c>
      <c r="KY453">
        <v>26.346260000000001</v>
      </c>
      <c r="KZ453" s="1">
        <v>9.1820300000000007E-3</v>
      </c>
      <c r="LA453">
        <v>6.4342240000000004</v>
      </c>
      <c r="LB453">
        <v>0.31959789999999999</v>
      </c>
      <c r="LC453">
        <v>25.867940000000001</v>
      </c>
      <c r="LD453" s="1">
        <v>8.1360890000000009E-3</v>
      </c>
      <c r="LE453">
        <v>5.7078220000000002</v>
      </c>
      <c r="LF453">
        <v>0.31976880000000002</v>
      </c>
      <c r="LG453">
        <v>26.004650000000002</v>
      </c>
      <c r="LH453" s="1">
        <v>7.1533350000000002E-3</v>
      </c>
      <c r="LI453">
        <v>5.0258529999999997</v>
      </c>
      <c r="LJ453">
        <v>0.31988840000000002</v>
      </c>
      <c r="LK453">
        <v>27.885190000000001</v>
      </c>
      <c r="LL453" s="1">
        <v>6.2156930000000004E-3</v>
      </c>
      <c r="LM453">
        <v>4.3765210000000003</v>
      </c>
      <c r="LN453">
        <v>0.32008350000000002</v>
      </c>
      <c r="LO453">
        <v>28.905069999999998</v>
      </c>
      <c r="LP453" s="1">
        <v>5.3196900000000002E-3</v>
      </c>
      <c r="LQ453">
        <v>3.7547739999999998</v>
      </c>
      <c r="LR453">
        <v>0.32038640000000002</v>
      </c>
      <c r="LS453">
        <v>29.283629999999999</v>
      </c>
      <c r="LT453" s="1">
        <v>4.4725930000000004E-3</v>
      </c>
      <c r="LU453">
        <v>3.165232</v>
      </c>
      <c r="LV453">
        <v>0.3206986</v>
      </c>
      <c r="LW453">
        <v>29.98638</v>
      </c>
      <c r="LX453" s="1">
        <v>3.6852019999999998E-3</v>
      </c>
      <c r="LY453">
        <v>2.6158739999999998</v>
      </c>
      <c r="LZ453">
        <v>0.32100089999999998</v>
      </c>
      <c r="MA453">
        <v>29.632989999999999</v>
      </c>
      <c r="MB453" s="1">
        <v>2.9880660000000002E-3</v>
      </c>
      <c r="MC453">
        <v>2.126503</v>
      </c>
      <c r="MD453">
        <v>0.3212663</v>
      </c>
      <c r="ME453">
        <v>28.385809999999999</v>
      </c>
      <c r="MF453" s="1">
        <v>2.405903E-3</v>
      </c>
      <c r="MG453">
        <v>1.715247</v>
      </c>
      <c r="MH453">
        <v>0.3214882</v>
      </c>
      <c r="MI453">
        <v>27.67154</v>
      </c>
      <c r="MJ453" s="1">
        <v>1.9431850000000001E-3</v>
      </c>
      <c r="MK453">
        <v>1.386814</v>
      </c>
      <c r="ML453">
        <v>0.32175379999999998</v>
      </c>
      <c r="MM453">
        <v>27.90157</v>
      </c>
      <c r="MN453" s="1">
        <v>1.5904960000000001E-3</v>
      </c>
      <c r="MO453">
        <v>1.1351150000000001</v>
      </c>
      <c r="MP453">
        <v>0.32200839999999997</v>
      </c>
      <c r="MQ453">
        <v>29.594560000000001</v>
      </c>
      <c r="MR453" s="1">
        <v>1.3310959999999999E-3</v>
      </c>
      <c r="MS453">
        <v>0.94895180000000001</v>
      </c>
      <c r="MT453">
        <v>0.32228790000000002</v>
      </c>
      <c r="MU453">
        <v>30.707809999999998</v>
      </c>
      <c r="MV453" s="1">
        <v>1.144822E-3</v>
      </c>
      <c r="MW453">
        <v>0.81455080000000002</v>
      </c>
      <c r="MX453">
        <v>0.32257239999999998</v>
      </c>
      <c r="MY453">
        <v>30.846730000000001</v>
      </c>
      <c r="MZ453" s="1">
        <v>1.012153E-3</v>
      </c>
      <c r="NA453">
        <v>0.71868359999999998</v>
      </c>
      <c r="NB453">
        <v>0.32279730000000001</v>
      </c>
      <c r="NC453">
        <v>30.732389999999999</v>
      </c>
      <c r="ND453" s="1">
        <v>9.1662929999999996E-4</v>
      </c>
      <c r="NE453">
        <v>0.6496324</v>
      </c>
      <c r="NF453">
        <v>0.3230499</v>
      </c>
      <c r="NG453">
        <v>29.70561</v>
      </c>
      <c r="NH453" s="1">
        <v>8.4580769999999998E-4</v>
      </c>
      <c r="NI453">
        <v>0.59843020000000002</v>
      </c>
      <c r="NJ453">
        <v>0.32328950000000001</v>
      </c>
      <c r="NK453">
        <v>28.68609</v>
      </c>
      <c r="NL453" s="1">
        <v>7.9077529999999996E-4</v>
      </c>
      <c r="NM453">
        <v>0.55867250000000002</v>
      </c>
      <c r="NN453">
        <v>0.32357419999999998</v>
      </c>
      <c r="NO453">
        <v>28.273990000000001</v>
      </c>
      <c r="NP453" s="1">
        <v>7.4575029999999999E-4</v>
      </c>
      <c r="NQ453">
        <v>0.52617329999999995</v>
      </c>
      <c r="NR453">
        <v>0.32385029999999998</v>
      </c>
      <c r="NS453">
        <v>28.20562</v>
      </c>
      <c r="NT453" s="1">
        <v>7.0722510000000005E-4</v>
      </c>
      <c r="NU453">
        <v>0.49843320000000002</v>
      </c>
      <c r="NV453">
        <v>0.32413360000000002</v>
      </c>
      <c r="NW453">
        <v>28.63345</v>
      </c>
      <c r="NX453" s="1">
        <v>6.7303369999999999E-4</v>
      </c>
      <c r="NY453">
        <v>0.47387869999999999</v>
      </c>
      <c r="NZ453">
        <v>0.32445410000000002</v>
      </c>
      <c r="OA453">
        <v>29.486460000000001</v>
      </c>
      <c r="OB453" s="1">
        <v>6.4176320000000002E-4</v>
      </c>
      <c r="OC453">
        <v>0.45144289999999998</v>
      </c>
      <c r="OD453">
        <v>0.32482889999999998</v>
      </c>
      <c r="OE453">
        <v>29.281410000000001</v>
      </c>
      <c r="OF453" s="1">
        <v>6.1284550000000005E-4</v>
      </c>
      <c r="OG453">
        <v>0.4306024</v>
      </c>
      <c r="OH453">
        <v>0.3252234</v>
      </c>
      <c r="OI453">
        <v>28.88317</v>
      </c>
      <c r="OJ453" s="1">
        <v>5.8568650000000004E-4</v>
      </c>
      <c r="OK453">
        <v>0.41103269999999997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0.38306109999999999</v>
      </c>
      <c r="G454">
        <v>29.466619999999999</v>
      </c>
      <c r="H454">
        <v>0</v>
      </c>
      <c r="I454">
        <v>0</v>
      </c>
      <c r="J454">
        <v>0.38321100000000002</v>
      </c>
      <c r="K454">
        <v>29.59366</v>
      </c>
      <c r="L454">
        <v>0</v>
      </c>
      <c r="M454">
        <v>0</v>
      </c>
      <c r="N454">
        <v>0.38349660000000002</v>
      </c>
      <c r="O454">
        <v>30.00759</v>
      </c>
      <c r="P454">
        <v>0</v>
      </c>
      <c r="Q454">
        <v>0</v>
      </c>
      <c r="R454">
        <v>0.38386500000000001</v>
      </c>
      <c r="S454">
        <v>29.450089999999999</v>
      </c>
      <c r="T454">
        <v>0</v>
      </c>
      <c r="U454">
        <v>0</v>
      </c>
      <c r="V454">
        <v>0.38425120000000001</v>
      </c>
      <c r="W454">
        <v>28.91628</v>
      </c>
      <c r="X454">
        <v>0</v>
      </c>
      <c r="Y454">
        <v>0</v>
      </c>
      <c r="Z454">
        <v>0.38469999999999999</v>
      </c>
      <c r="AA454">
        <v>28.63287</v>
      </c>
      <c r="AB454">
        <v>0</v>
      </c>
      <c r="AC454">
        <v>0</v>
      </c>
      <c r="AD454">
        <v>0.38518639999999998</v>
      </c>
      <c r="AE454">
        <v>28.517309999999998</v>
      </c>
      <c r="AF454">
        <v>0</v>
      </c>
      <c r="AG454">
        <v>0</v>
      </c>
      <c r="AH454">
        <v>0.38575340000000002</v>
      </c>
      <c r="AI454">
        <v>28.591390000000001</v>
      </c>
      <c r="AJ454">
        <v>0</v>
      </c>
      <c r="AK454">
        <v>0</v>
      </c>
      <c r="AL454">
        <v>0.38633070000000003</v>
      </c>
      <c r="AM454">
        <v>29.581219999999998</v>
      </c>
      <c r="AN454">
        <v>0</v>
      </c>
      <c r="AO454">
        <v>0</v>
      </c>
      <c r="AP454">
        <v>0.38697900000000002</v>
      </c>
      <c r="AQ454">
        <v>29.556979999999999</v>
      </c>
      <c r="AR454">
        <v>0</v>
      </c>
      <c r="AS454">
        <v>0</v>
      </c>
      <c r="AT454">
        <v>0.38764759999999998</v>
      </c>
      <c r="AU454">
        <v>29.387709999999998</v>
      </c>
      <c r="AV454">
        <v>0</v>
      </c>
      <c r="AW454">
        <v>0</v>
      </c>
      <c r="AX454">
        <v>0.38838499999999998</v>
      </c>
      <c r="AY454">
        <v>29.257349999999999</v>
      </c>
      <c r="AZ454">
        <v>0</v>
      </c>
      <c r="BA454">
        <v>0</v>
      </c>
      <c r="BB454">
        <v>0.38911119999999999</v>
      </c>
      <c r="BC454">
        <v>28.747389999999999</v>
      </c>
      <c r="BD454">
        <v>0</v>
      </c>
      <c r="BE454">
        <v>0</v>
      </c>
      <c r="BF454">
        <v>0.3898026</v>
      </c>
      <c r="BG454">
        <v>28.372050000000002</v>
      </c>
      <c r="BH454">
        <v>0</v>
      </c>
      <c r="BI454">
        <v>0</v>
      </c>
      <c r="BJ454">
        <v>0.39048139999999998</v>
      </c>
      <c r="BK454">
        <v>28.422730000000001</v>
      </c>
      <c r="BL454">
        <v>0</v>
      </c>
      <c r="BM454">
        <v>0</v>
      </c>
      <c r="BN454">
        <v>0.39113809999999999</v>
      </c>
      <c r="BO454">
        <v>29.15082</v>
      </c>
      <c r="BP454">
        <v>0</v>
      </c>
      <c r="BQ454">
        <v>0</v>
      </c>
      <c r="BR454">
        <v>0.3917389</v>
      </c>
      <c r="BS454">
        <v>30.130780000000001</v>
      </c>
      <c r="BT454">
        <v>0</v>
      </c>
      <c r="BU454">
        <v>0</v>
      </c>
      <c r="BV454">
        <v>0.39226440000000001</v>
      </c>
      <c r="BW454">
        <v>30.859439999999999</v>
      </c>
      <c r="BX454">
        <v>0</v>
      </c>
      <c r="BY454">
        <v>0</v>
      </c>
      <c r="BZ454">
        <v>0.39272109999999999</v>
      </c>
      <c r="CA454">
        <v>30.909559999999999</v>
      </c>
      <c r="CB454">
        <v>0</v>
      </c>
      <c r="CC454">
        <v>0</v>
      </c>
      <c r="CD454">
        <v>0.39312000000000002</v>
      </c>
      <c r="CE454">
        <v>29.984259999999999</v>
      </c>
      <c r="CF454">
        <v>0</v>
      </c>
      <c r="CG454">
        <v>0</v>
      </c>
      <c r="CH454">
        <v>0.39336729999999998</v>
      </c>
      <c r="CI454">
        <v>28.86084</v>
      </c>
      <c r="CJ454">
        <v>0</v>
      </c>
      <c r="CK454">
        <v>0</v>
      </c>
      <c r="CL454">
        <v>0.39351239999999998</v>
      </c>
      <c r="CM454">
        <v>28.114280000000001</v>
      </c>
      <c r="CN454">
        <v>0</v>
      </c>
      <c r="CO454">
        <v>0</v>
      </c>
      <c r="CP454">
        <v>0.39353389999999999</v>
      </c>
      <c r="CQ454">
        <v>27.699929999999998</v>
      </c>
      <c r="CR454">
        <v>0</v>
      </c>
      <c r="CS454">
        <v>0</v>
      </c>
      <c r="CT454">
        <v>0.3935015</v>
      </c>
      <c r="CU454">
        <v>28.330649999999999</v>
      </c>
      <c r="CV454">
        <v>1.359802E-36</v>
      </c>
      <c r="CW454">
        <v>6.3772809999999997E-34</v>
      </c>
      <c r="CX454">
        <v>0.39335589999999998</v>
      </c>
      <c r="CY454">
        <v>29.278369999999999</v>
      </c>
      <c r="CZ454">
        <v>3.1308080000000001E-30</v>
      </c>
      <c r="DA454">
        <v>1.6892309999999999E-27</v>
      </c>
      <c r="DB454">
        <v>0.39307999999999998</v>
      </c>
      <c r="DC454">
        <v>29.437290000000001</v>
      </c>
      <c r="DD454">
        <v>1.425808E-24</v>
      </c>
      <c r="DE454" s="1">
        <v>6.4911810000000002E-22</v>
      </c>
      <c r="DF454">
        <v>0.39261489999999999</v>
      </c>
      <c r="DG454">
        <v>29.323370000000001</v>
      </c>
      <c r="DH454" s="1">
        <v>3.99472E-20</v>
      </c>
      <c r="DI454" s="1">
        <v>1.7807000000000001E-17</v>
      </c>
      <c r="DJ454">
        <v>0.39207769999999997</v>
      </c>
      <c r="DK454">
        <v>28.401679999999999</v>
      </c>
      <c r="DL454" s="1">
        <v>1.4577240000000001E-16</v>
      </c>
      <c r="DM454" s="1">
        <v>6.5930070000000003E-14</v>
      </c>
      <c r="DN454">
        <v>0.39141409999999999</v>
      </c>
      <c r="DO454">
        <v>27.311340000000001</v>
      </c>
      <c r="DP454" s="1">
        <v>1.2382719999999999E-13</v>
      </c>
      <c r="DQ454" s="1">
        <v>5.7183069999999998E-11</v>
      </c>
      <c r="DR454">
        <v>0.3906985</v>
      </c>
      <c r="DS454">
        <v>26.571619999999999</v>
      </c>
      <c r="DT454" s="1">
        <v>3.6177620000000001E-11</v>
      </c>
      <c r="DU454" s="1">
        <v>1.7109050000000001E-8</v>
      </c>
      <c r="DV454">
        <v>0.38987840000000001</v>
      </c>
      <c r="DW454">
        <v>25.967040000000001</v>
      </c>
      <c r="DX454" s="1">
        <v>4.5629649999999997E-9</v>
      </c>
      <c r="DY454" s="1">
        <v>2.2077189999999999E-6</v>
      </c>
      <c r="DZ454">
        <v>0.3890747</v>
      </c>
      <c r="EA454">
        <v>26.257999999999999</v>
      </c>
      <c r="EB454" s="1">
        <v>2.8653179999999998E-7</v>
      </c>
      <c r="EC454" s="1">
        <v>1.418185E-4</v>
      </c>
      <c r="ED454">
        <v>0.38823859999999999</v>
      </c>
      <c r="EE454">
        <v>26.83982</v>
      </c>
      <c r="EF454" s="1">
        <v>9.8992729999999997E-6</v>
      </c>
      <c r="EG454" s="1">
        <v>5.0077569999999998E-3</v>
      </c>
      <c r="EH454">
        <v>0.38732050000000001</v>
      </c>
      <c r="EI454">
        <v>27.349060000000001</v>
      </c>
      <c r="EJ454" s="1">
        <v>2.0442E-4</v>
      </c>
      <c r="EK454" s="1">
        <v>0.1055384</v>
      </c>
      <c r="EL454">
        <v>0.38625599999999999</v>
      </c>
      <c r="EM454">
        <v>27.39133</v>
      </c>
      <c r="EN454" s="1">
        <v>2.6928680000000002E-3</v>
      </c>
      <c r="EO454" s="1">
        <v>1.4182140000000001</v>
      </c>
      <c r="EP454">
        <v>0.38515729999999998</v>
      </c>
      <c r="EQ454">
        <v>26.586349999999999</v>
      </c>
      <c r="ER454" s="1">
        <v>2.3841640000000001E-2</v>
      </c>
      <c r="ES454" s="1">
        <v>12.79041</v>
      </c>
      <c r="ET454">
        <v>0.38403300000000001</v>
      </c>
      <c r="EU454">
        <v>25.52891</v>
      </c>
      <c r="EV454" s="1">
        <v>0.14796400000000001</v>
      </c>
      <c r="EW454" s="1">
        <v>80.849670000000003</v>
      </c>
      <c r="EX454">
        <v>0.38287690000000002</v>
      </c>
      <c r="EY454">
        <v>24.818819999999999</v>
      </c>
      <c r="EZ454" s="1">
        <v>0.66890130000000003</v>
      </c>
      <c r="FA454">
        <v>371.67770000000002</v>
      </c>
      <c r="FB454">
        <v>0.38166610000000001</v>
      </c>
      <c r="FC454">
        <v>24.672059999999998</v>
      </c>
      <c r="FD454" s="1">
        <v>2.2763200000000001</v>
      </c>
      <c r="FE454">
        <v>1285.0619999999999</v>
      </c>
      <c r="FF454">
        <v>0.38049640000000001</v>
      </c>
      <c r="FG454">
        <v>26.072279999999999</v>
      </c>
      <c r="FH454">
        <v>6.0241730000000002</v>
      </c>
      <c r="FI454">
        <v>3449.2710000000002</v>
      </c>
      <c r="FJ454">
        <v>0.37927689999999997</v>
      </c>
      <c r="FK454">
        <v>26.871079999999999</v>
      </c>
      <c r="FL454">
        <v>12.742240000000001</v>
      </c>
      <c r="FM454">
        <v>7394.3209999999999</v>
      </c>
      <c r="FN454">
        <v>0.37794820000000001</v>
      </c>
      <c r="FO454">
        <v>26.9697</v>
      </c>
      <c r="FP454">
        <v>22.094329999999999</v>
      </c>
      <c r="FQ454">
        <v>12983.64</v>
      </c>
      <c r="FR454">
        <v>0.3764827</v>
      </c>
      <c r="FS454">
        <v>26.639089999999999</v>
      </c>
      <c r="FT454">
        <v>32.144260000000003</v>
      </c>
      <c r="FU454">
        <v>19108.34</v>
      </c>
      <c r="FV454">
        <v>0.37495679999999998</v>
      </c>
      <c r="FW454">
        <v>25.90522</v>
      </c>
      <c r="FX454">
        <v>40.065159999999999</v>
      </c>
      <c r="FY454">
        <v>24072.34</v>
      </c>
      <c r="FZ454">
        <v>0.3733997</v>
      </c>
      <c r="GA454">
        <v>24.974350000000001</v>
      </c>
      <c r="GB454">
        <v>43.519759999999998</v>
      </c>
      <c r="GC454">
        <v>26403.73</v>
      </c>
      <c r="GD454">
        <v>0.37179180000000001</v>
      </c>
      <c r="GE454">
        <v>24.305689999999998</v>
      </c>
      <c r="GF454">
        <v>41.877369999999999</v>
      </c>
      <c r="GG454">
        <v>25631.97</v>
      </c>
      <c r="GH454">
        <v>0.37015910000000002</v>
      </c>
      <c r="GI454">
        <v>24.27036</v>
      </c>
      <c r="GJ454">
        <v>36.22157</v>
      </c>
      <c r="GK454">
        <v>22347.33</v>
      </c>
      <c r="GL454">
        <v>0.36858960000000002</v>
      </c>
      <c r="GM454">
        <v>25.8827</v>
      </c>
      <c r="GN454">
        <v>28.509930000000001</v>
      </c>
      <c r="GO454">
        <v>17709.46</v>
      </c>
      <c r="GP454">
        <v>0.36708800000000003</v>
      </c>
      <c r="GQ454">
        <v>27.06053</v>
      </c>
      <c r="GR454">
        <v>20.649930000000001</v>
      </c>
      <c r="GS454">
        <v>12904.83</v>
      </c>
      <c r="GT454">
        <v>0.36555729999999997</v>
      </c>
      <c r="GU454">
        <v>27.61205</v>
      </c>
      <c r="GV454">
        <v>13.90973</v>
      </c>
      <c r="GW454">
        <v>8739.5869999999995</v>
      </c>
      <c r="GX454">
        <v>0.36392570000000002</v>
      </c>
      <c r="GY454">
        <v>27.958480000000002</v>
      </c>
      <c r="GZ454">
        <v>8.7972990000000006</v>
      </c>
      <c r="HA454">
        <v>5556</v>
      </c>
      <c r="HB454">
        <v>0.36225849999999998</v>
      </c>
      <c r="HC454">
        <v>27.402940000000001</v>
      </c>
      <c r="HD454">
        <v>5.2733270000000001</v>
      </c>
      <c r="HE454">
        <v>3347.9760000000001</v>
      </c>
      <c r="HF454">
        <v>0.36062509999999998</v>
      </c>
      <c r="HG454">
        <v>26.120149999999999</v>
      </c>
      <c r="HH454">
        <v>3.026977</v>
      </c>
      <c r="HI454">
        <v>1930.633</v>
      </c>
      <c r="HJ454">
        <v>0.35903489999999999</v>
      </c>
      <c r="HK454">
        <v>25.387</v>
      </c>
      <c r="HL454">
        <v>1.682045</v>
      </c>
      <c r="HM454">
        <v>1077.0139999999999</v>
      </c>
      <c r="HN454">
        <v>0.35765619999999998</v>
      </c>
      <c r="HO454">
        <v>25.207799999999999</v>
      </c>
      <c r="HP454">
        <v>0.91753050000000003</v>
      </c>
      <c r="HQ454">
        <v>588.96699999999998</v>
      </c>
      <c r="HR454">
        <v>0.35635749999999999</v>
      </c>
      <c r="HS454">
        <v>26.487919999999999</v>
      </c>
      <c r="HT454">
        <v>0.49931930000000002</v>
      </c>
      <c r="HU454">
        <v>320.97329999999999</v>
      </c>
      <c r="HV454">
        <v>0.35490240000000001</v>
      </c>
      <c r="HW454">
        <v>27.950679999999998</v>
      </c>
      <c r="HX454">
        <v>0.27810449999999998</v>
      </c>
      <c r="HY454">
        <v>178.67490000000001</v>
      </c>
      <c r="HZ454">
        <v>0.35334589999999999</v>
      </c>
      <c r="IA454">
        <v>28.844729999999998</v>
      </c>
      <c r="IB454">
        <v>0.1640373</v>
      </c>
      <c r="IC454">
        <v>105.08450000000001</v>
      </c>
      <c r="ID454">
        <v>0.35193649999999999</v>
      </c>
      <c r="IE454">
        <v>29.3749</v>
      </c>
      <c r="IF454">
        <v>0.10588400000000001</v>
      </c>
      <c r="IG454">
        <v>67.496440000000007</v>
      </c>
      <c r="IH454">
        <v>0.35055649999999999</v>
      </c>
      <c r="II454">
        <v>28.686199999999999</v>
      </c>
      <c r="IJ454">
        <v>7.5687649999999995E-2</v>
      </c>
      <c r="IK454">
        <v>48.086930000000002</v>
      </c>
      <c r="IL454">
        <v>0.34934700000000002</v>
      </c>
      <c r="IM454">
        <v>27.367909999999998</v>
      </c>
      <c r="IN454">
        <v>5.921643E-2</v>
      </c>
      <c r="IO454">
        <v>37.528230000000001</v>
      </c>
      <c r="IP454">
        <v>0.34828799999999999</v>
      </c>
      <c r="IQ454">
        <v>26.546289999999999</v>
      </c>
      <c r="IR454" s="1">
        <v>4.9417639999999999E-2</v>
      </c>
      <c r="IS454">
        <v>31.298929999999999</v>
      </c>
      <c r="IT454">
        <v>0.34715439999999997</v>
      </c>
      <c r="IU454">
        <v>26.255490000000002</v>
      </c>
      <c r="IV454" s="1">
        <v>4.291731E-2</v>
      </c>
      <c r="IW454">
        <v>27.218779999999999</v>
      </c>
      <c r="IX454">
        <v>0.34614139999999999</v>
      </c>
      <c r="IY454">
        <v>27.237410000000001</v>
      </c>
      <c r="IZ454" s="1">
        <v>3.8072189999999999E-2</v>
      </c>
      <c r="JA454">
        <v>24.20307</v>
      </c>
      <c r="JB454">
        <v>0.34526289999999998</v>
      </c>
      <c r="JC454">
        <v>27.76876</v>
      </c>
      <c r="JD454" s="1">
        <v>3.4113940000000002E-2</v>
      </c>
      <c r="JE454">
        <v>21.748390000000001</v>
      </c>
      <c r="JF454">
        <v>0.34450579999999997</v>
      </c>
      <c r="JG454">
        <v>28.069739999999999</v>
      </c>
      <c r="JH454" s="1">
        <v>3.066114E-2</v>
      </c>
      <c r="JI454">
        <v>19.605160000000001</v>
      </c>
      <c r="JJ454">
        <v>0.34379080000000001</v>
      </c>
      <c r="JK454">
        <v>27.624230000000001</v>
      </c>
      <c r="JL454" s="1">
        <v>2.7530700000000002E-2</v>
      </c>
      <c r="JM454">
        <v>17.656929999999999</v>
      </c>
      <c r="JN454">
        <v>0.3431053</v>
      </c>
      <c r="JO454">
        <v>27.03163</v>
      </c>
      <c r="JP454" s="1">
        <v>2.4704719999999999E-2</v>
      </c>
      <c r="JQ454">
        <v>15.890459999999999</v>
      </c>
      <c r="JR454">
        <v>0.34259600000000001</v>
      </c>
      <c r="JS454">
        <v>26.86673</v>
      </c>
      <c r="JT454" s="1">
        <v>2.219995E-2</v>
      </c>
      <c r="JU454">
        <v>14.30968</v>
      </c>
      <c r="JV454">
        <v>0.34244469999999999</v>
      </c>
      <c r="JW454">
        <v>26.705300000000001</v>
      </c>
      <c r="JX454" s="1">
        <v>2.0001339999999999E-2</v>
      </c>
      <c r="JY454">
        <v>12.905519999999999</v>
      </c>
      <c r="JZ454">
        <v>0.34253869999999997</v>
      </c>
      <c r="KA454">
        <v>26.612549999999999</v>
      </c>
      <c r="KB454" s="1">
        <v>1.803341E-2</v>
      </c>
      <c r="KC454">
        <v>11.639419999999999</v>
      </c>
      <c r="KD454">
        <v>0.34231040000000001</v>
      </c>
      <c r="KE454">
        <v>27.721219999999999</v>
      </c>
      <c r="KF454" s="1">
        <v>1.6267360000000002E-2</v>
      </c>
      <c r="KG454">
        <v>10.508599999999999</v>
      </c>
      <c r="KH454">
        <v>0.3419644</v>
      </c>
      <c r="KI454">
        <v>28.07253</v>
      </c>
      <c r="KJ454" s="1">
        <v>1.4682509999999999E-2</v>
      </c>
      <c r="KK454">
        <v>9.4962</v>
      </c>
      <c r="KL454">
        <v>0.34162959999999998</v>
      </c>
      <c r="KM454">
        <v>27.990680000000001</v>
      </c>
      <c r="KN454" s="1">
        <v>1.3245760000000001E-2</v>
      </c>
      <c r="KO454">
        <v>8.5787569999999995</v>
      </c>
      <c r="KP454">
        <v>0.34123219999999999</v>
      </c>
      <c r="KQ454">
        <v>27.98892</v>
      </c>
      <c r="KR454" s="1">
        <v>1.1916650000000001E-2</v>
      </c>
      <c r="KS454">
        <v>7.731535</v>
      </c>
      <c r="KT454">
        <v>0.3408542</v>
      </c>
      <c r="KU454">
        <v>27.406140000000001</v>
      </c>
      <c r="KV454" s="1">
        <v>1.0675560000000001E-2</v>
      </c>
      <c r="KW454">
        <v>6.9402970000000002</v>
      </c>
      <c r="KX454">
        <v>0.34048630000000002</v>
      </c>
      <c r="KY454">
        <v>26.436710000000001</v>
      </c>
      <c r="KZ454" s="1">
        <v>9.5193440000000008E-3</v>
      </c>
      <c r="LA454">
        <v>6.2013439999999997</v>
      </c>
      <c r="LB454">
        <v>0.34009080000000003</v>
      </c>
      <c r="LC454">
        <v>25.895250000000001</v>
      </c>
      <c r="LD454" s="1">
        <v>8.4496250000000005E-3</v>
      </c>
      <c r="LE454">
        <v>5.5171650000000003</v>
      </c>
      <c r="LF454">
        <v>0.33970600000000001</v>
      </c>
      <c r="LG454">
        <v>25.984210000000001</v>
      </c>
      <c r="LH454" s="1">
        <v>7.4489150000000004E-3</v>
      </c>
      <c r="LI454">
        <v>4.8767209999999999</v>
      </c>
      <c r="LJ454">
        <v>0.33931800000000001</v>
      </c>
      <c r="LK454">
        <v>27.84216</v>
      </c>
      <c r="LL454" s="1">
        <v>6.4965760000000004E-3</v>
      </c>
      <c r="LM454">
        <v>4.2671130000000002</v>
      </c>
      <c r="LN454">
        <v>0.33894059999999998</v>
      </c>
      <c r="LO454">
        <v>28.991890000000001</v>
      </c>
      <c r="LP454" s="1">
        <v>5.586901E-3</v>
      </c>
      <c r="LQ454">
        <v>3.6835550000000001</v>
      </c>
      <c r="LR454">
        <v>0.33863650000000001</v>
      </c>
      <c r="LS454">
        <v>29.392420000000001</v>
      </c>
      <c r="LT454" s="1">
        <v>4.7245940000000004E-3</v>
      </c>
      <c r="LU454">
        <v>3.1284420000000002</v>
      </c>
      <c r="LV454">
        <v>0.33842050000000001</v>
      </c>
      <c r="LW454">
        <v>30.10427</v>
      </c>
      <c r="LX454" s="1">
        <v>3.9198449999999999E-3</v>
      </c>
      <c r="LY454">
        <v>2.6082519999999998</v>
      </c>
      <c r="LZ454">
        <v>0.33827390000000002</v>
      </c>
      <c r="MA454">
        <v>29.820640000000001</v>
      </c>
      <c r="MB454" s="1">
        <v>3.1988250000000002E-3</v>
      </c>
      <c r="MC454">
        <v>2.1388959999999999</v>
      </c>
      <c r="MD454">
        <v>0.33816659999999998</v>
      </c>
      <c r="ME454">
        <v>28.524809999999999</v>
      </c>
      <c r="MF454" s="1">
        <v>2.5894239999999999E-3</v>
      </c>
      <c r="MG454">
        <v>1.7391430000000001</v>
      </c>
      <c r="MH454">
        <v>0.3380686</v>
      </c>
      <c r="MI454">
        <v>27.721399999999999</v>
      </c>
      <c r="MJ454" s="1">
        <v>2.099367E-3</v>
      </c>
      <c r="MK454">
        <v>1.415842</v>
      </c>
      <c r="ML454">
        <v>0.33798220000000001</v>
      </c>
      <c r="MM454">
        <v>27.884709999999998</v>
      </c>
      <c r="MN454" s="1">
        <v>1.7218660000000001E-3</v>
      </c>
      <c r="MO454">
        <v>1.1652579999999999</v>
      </c>
      <c r="MP454">
        <v>0.33797709999999997</v>
      </c>
      <c r="MQ454">
        <v>29.592970000000001</v>
      </c>
      <c r="MR454" s="1">
        <v>1.4412209999999999E-3</v>
      </c>
      <c r="MS454">
        <v>0.97756200000000004</v>
      </c>
      <c r="MT454">
        <v>0.33798840000000002</v>
      </c>
      <c r="MU454">
        <v>30.820689999999999</v>
      </c>
      <c r="MV454" s="1">
        <v>1.237885E-3</v>
      </c>
      <c r="MW454">
        <v>0.84058630000000001</v>
      </c>
      <c r="MX454">
        <v>0.33798309999999998</v>
      </c>
      <c r="MY454">
        <v>31.019639999999999</v>
      </c>
      <c r="MZ454" s="1">
        <v>1.092073E-3</v>
      </c>
      <c r="NA454">
        <v>0.74200770000000005</v>
      </c>
      <c r="NB454">
        <v>0.33793689999999998</v>
      </c>
      <c r="NC454">
        <v>30.91028</v>
      </c>
      <c r="ND454" s="1">
        <v>9.8676189999999993E-4</v>
      </c>
      <c r="NE454">
        <v>0.67058030000000002</v>
      </c>
      <c r="NF454">
        <v>0.33793400000000001</v>
      </c>
      <c r="NG454">
        <v>29.89171</v>
      </c>
      <c r="NH454" s="1">
        <v>9.0873470000000004E-4</v>
      </c>
      <c r="NI454">
        <v>0.61743079999999995</v>
      </c>
      <c r="NJ454">
        <v>0.3379508</v>
      </c>
      <c r="NK454">
        <v>28.783390000000001</v>
      </c>
      <c r="NL454" s="1">
        <v>8.4823470000000003E-4</v>
      </c>
      <c r="NM454">
        <v>0.57602509999999996</v>
      </c>
      <c r="NN454">
        <v>0.33800059999999998</v>
      </c>
      <c r="NO454">
        <v>28.298760000000001</v>
      </c>
      <c r="NP454" s="1">
        <v>7.9896000000000003E-4</v>
      </c>
      <c r="NQ454">
        <v>0.54220190000000001</v>
      </c>
      <c r="NR454">
        <v>0.33803610000000001</v>
      </c>
      <c r="NS454">
        <v>28.203510000000001</v>
      </c>
      <c r="NT454" s="1">
        <v>7.5687970000000004E-4</v>
      </c>
      <c r="NU454">
        <v>0.51335120000000001</v>
      </c>
      <c r="NV454">
        <v>0.33808470000000002</v>
      </c>
      <c r="NW454">
        <v>28.63205</v>
      </c>
      <c r="NX454" s="1">
        <v>7.1983370000000004E-4</v>
      </c>
      <c r="NY454">
        <v>0.4879423</v>
      </c>
      <c r="NZ454">
        <v>0.33816220000000002</v>
      </c>
      <c r="OA454">
        <v>29.544219999999999</v>
      </c>
      <c r="OB454" s="1">
        <v>6.8604859999999996E-4</v>
      </c>
      <c r="OC454">
        <v>0.4647674</v>
      </c>
      <c r="OD454">
        <v>0.33829799999999999</v>
      </c>
      <c r="OE454">
        <v>29.397040000000001</v>
      </c>
      <c r="OF454" s="1">
        <v>6.5483760000000001E-4</v>
      </c>
      <c r="OG454">
        <v>0.4432719</v>
      </c>
      <c r="OH454">
        <v>0.3384624</v>
      </c>
      <c r="OI454">
        <v>29.031649999999999</v>
      </c>
      <c r="OJ454" s="1">
        <v>6.2557260000000001E-4</v>
      </c>
      <c r="OK454">
        <v>0.4230817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0.44359559999999998</v>
      </c>
      <c r="G455">
        <v>29.439319999999999</v>
      </c>
      <c r="H455">
        <v>0</v>
      </c>
      <c r="I455">
        <v>0</v>
      </c>
      <c r="J455">
        <v>0.44329639999999998</v>
      </c>
      <c r="K455">
        <v>29.615480000000002</v>
      </c>
      <c r="L455">
        <v>0</v>
      </c>
      <c r="M455">
        <v>0</v>
      </c>
      <c r="N455">
        <v>0.4430655</v>
      </c>
      <c r="O455">
        <v>30.024470000000001</v>
      </c>
      <c r="P455">
        <v>0</v>
      </c>
      <c r="Q455">
        <v>0</v>
      </c>
      <c r="R455">
        <v>0.44283220000000001</v>
      </c>
      <c r="S455">
        <v>29.49925</v>
      </c>
      <c r="T455">
        <v>0</v>
      </c>
      <c r="U455">
        <v>0</v>
      </c>
      <c r="V455">
        <v>0.44259510000000002</v>
      </c>
      <c r="W455">
        <v>28.942240000000002</v>
      </c>
      <c r="X455">
        <v>0</v>
      </c>
      <c r="Y455">
        <v>0</v>
      </c>
      <c r="Z455">
        <v>0.44235340000000001</v>
      </c>
      <c r="AA455">
        <v>28.638680000000001</v>
      </c>
      <c r="AB455">
        <v>0</v>
      </c>
      <c r="AC455">
        <v>0</v>
      </c>
      <c r="AD455">
        <v>0.442108</v>
      </c>
      <c r="AE455">
        <v>28.510120000000001</v>
      </c>
      <c r="AF455">
        <v>0</v>
      </c>
      <c r="AG455">
        <v>0</v>
      </c>
      <c r="AH455">
        <v>0.44183719999999999</v>
      </c>
      <c r="AI455">
        <v>28.576039999999999</v>
      </c>
      <c r="AJ455">
        <v>0</v>
      </c>
      <c r="AK455">
        <v>0</v>
      </c>
      <c r="AL455">
        <v>0.44152010000000003</v>
      </c>
      <c r="AM455">
        <v>29.56185</v>
      </c>
      <c r="AN455">
        <v>0</v>
      </c>
      <c r="AO455">
        <v>0</v>
      </c>
      <c r="AP455">
        <v>0.44127100000000002</v>
      </c>
      <c r="AQ455">
        <v>29.590630000000001</v>
      </c>
      <c r="AR455">
        <v>0</v>
      </c>
      <c r="AS455">
        <v>0</v>
      </c>
      <c r="AT455">
        <v>0.44104989999999999</v>
      </c>
      <c r="AU455">
        <v>29.421289999999999</v>
      </c>
      <c r="AV455">
        <v>0</v>
      </c>
      <c r="AW455">
        <v>0</v>
      </c>
      <c r="AX455">
        <v>0.4408475</v>
      </c>
      <c r="AY455">
        <v>29.303059999999999</v>
      </c>
      <c r="AZ455">
        <v>0</v>
      </c>
      <c r="BA455">
        <v>0</v>
      </c>
      <c r="BB455">
        <v>0.44060270000000001</v>
      </c>
      <c r="BC455">
        <v>28.801439999999999</v>
      </c>
      <c r="BD455">
        <v>0</v>
      </c>
      <c r="BE455">
        <v>0</v>
      </c>
      <c r="BF455">
        <v>0.44033630000000001</v>
      </c>
      <c r="BG455">
        <v>28.411770000000001</v>
      </c>
      <c r="BH455">
        <v>0</v>
      </c>
      <c r="BI455">
        <v>0</v>
      </c>
      <c r="BJ455">
        <v>0.44006119999999999</v>
      </c>
      <c r="BK455">
        <v>28.450949999999999</v>
      </c>
      <c r="BL455">
        <v>0</v>
      </c>
      <c r="BM455">
        <v>0</v>
      </c>
      <c r="BN455">
        <v>0.43975399999999998</v>
      </c>
      <c r="BO455">
        <v>29.183129999999998</v>
      </c>
      <c r="BP455">
        <v>0</v>
      </c>
      <c r="BQ455">
        <v>0</v>
      </c>
      <c r="BR455">
        <v>0.43940699999999999</v>
      </c>
      <c r="BS455">
        <v>30.193169999999999</v>
      </c>
      <c r="BT455">
        <v>0</v>
      </c>
      <c r="BU455">
        <v>0</v>
      </c>
      <c r="BV455">
        <v>0.4390713</v>
      </c>
      <c r="BW455">
        <v>30.955069999999999</v>
      </c>
      <c r="BX455">
        <v>0</v>
      </c>
      <c r="BY455">
        <v>0</v>
      </c>
      <c r="BZ455">
        <v>0.43872810000000001</v>
      </c>
      <c r="CA455">
        <v>31.027950000000001</v>
      </c>
      <c r="CB455">
        <v>0</v>
      </c>
      <c r="CC455">
        <v>0</v>
      </c>
      <c r="CD455">
        <v>0.43833539999999999</v>
      </c>
      <c r="CE455">
        <v>30.104489999999998</v>
      </c>
      <c r="CF455">
        <v>0</v>
      </c>
      <c r="CG455">
        <v>0</v>
      </c>
      <c r="CH455">
        <v>0.43793470000000001</v>
      </c>
      <c r="CI455">
        <v>28.950869999999998</v>
      </c>
      <c r="CJ455">
        <v>0</v>
      </c>
      <c r="CK455">
        <v>0</v>
      </c>
      <c r="CL455">
        <v>0.4374615</v>
      </c>
      <c r="CM455">
        <v>28.174800000000001</v>
      </c>
      <c r="CN455">
        <v>0</v>
      </c>
      <c r="CO455">
        <v>0</v>
      </c>
      <c r="CP455">
        <v>0.43694519999999998</v>
      </c>
      <c r="CQ455">
        <v>27.74389</v>
      </c>
      <c r="CR455">
        <v>0</v>
      </c>
      <c r="CS455">
        <v>0</v>
      </c>
      <c r="CT455">
        <v>0.43654140000000002</v>
      </c>
      <c r="CU455">
        <v>28.365359999999999</v>
      </c>
      <c r="CV455">
        <v>4.7645430000000002E-37</v>
      </c>
      <c r="CW455">
        <v>1.7889459999999999E-34</v>
      </c>
      <c r="CX455">
        <v>0.43611070000000002</v>
      </c>
      <c r="CY455">
        <v>29.341719999999999</v>
      </c>
      <c r="CZ455">
        <v>8.957266E-31</v>
      </c>
      <c r="DA455">
        <v>3.729615E-28</v>
      </c>
      <c r="DB455">
        <v>0.43559120000000001</v>
      </c>
      <c r="DC455">
        <v>29.532959999999999</v>
      </c>
      <c r="DD455">
        <v>5.1159450000000003E-25</v>
      </c>
      <c r="DE455" s="1">
        <v>1.915511E-22</v>
      </c>
      <c r="DF455">
        <v>0.4349769</v>
      </c>
      <c r="DG455">
        <v>29.42482</v>
      </c>
      <c r="DH455" s="1">
        <v>1.6451540000000001E-20</v>
      </c>
      <c r="DI455" s="1">
        <v>6.1617859999999997E-18</v>
      </c>
      <c r="DJ455">
        <v>0.43435639999999998</v>
      </c>
      <c r="DK455">
        <v>28.50488</v>
      </c>
      <c r="DL455" s="1">
        <v>6.8014870000000005E-17</v>
      </c>
      <c r="DM455" s="1">
        <v>2.60313E-14</v>
      </c>
      <c r="DN455">
        <v>0.43371130000000002</v>
      </c>
      <c r="DO455">
        <v>27.392600000000002</v>
      </c>
      <c r="DP455" s="1">
        <v>6.3543519999999997E-14</v>
      </c>
      <c r="DQ455" s="1">
        <v>2.4862109999999999E-11</v>
      </c>
      <c r="DR455">
        <v>0.4330485</v>
      </c>
      <c r="DS455">
        <v>26.626159999999999</v>
      </c>
      <c r="DT455" s="1">
        <v>2.0075839999999999E-11</v>
      </c>
      <c r="DU455" s="1">
        <v>8.0346100000000002E-9</v>
      </c>
      <c r="DV455">
        <v>0.43238510000000002</v>
      </c>
      <c r="DW455">
        <v>26.006139999999998</v>
      </c>
      <c r="DX455" s="1">
        <v>2.7077019999999999E-9</v>
      </c>
      <c r="DY455" s="1">
        <v>1.10589E-6</v>
      </c>
      <c r="DZ455">
        <v>0.4318804</v>
      </c>
      <c r="EA455">
        <v>26.281420000000001</v>
      </c>
      <c r="EB455" s="1">
        <v>1.805864E-7</v>
      </c>
      <c r="EC455" s="1">
        <v>7.5183299999999996E-5</v>
      </c>
      <c r="ED455">
        <v>0.43140210000000001</v>
      </c>
      <c r="EE455">
        <v>26.885729999999999</v>
      </c>
      <c r="EF455" s="1">
        <v>6.5891579999999996E-6</v>
      </c>
      <c r="EG455" s="1">
        <v>2.7925939999999998E-3</v>
      </c>
      <c r="EH455">
        <v>0.4307993</v>
      </c>
      <c r="EI455">
        <v>27.418890000000001</v>
      </c>
      <c r="EJ455" s="1">
        <v>1.4296409999999999E-4</v>
      </c>
      <c r="EK455" s="1">
        <v>6.1581150000000001E-2</v>
      </c>
      <c r="EL455">
        <v>0.43008770000000002</v>
      </c>
      <c r="EM455">
        <v>27.477370000000001</v>
      </c>
      <c r="EN455" s="1">
        <v>1.9709189999999998E-3</v>
      </c>
      <c r="EO455" s="1">
        <v>0.8622301</v>
      </c>
      <c r="EP455">
        <v>0.42941790000000002</v>
      </c>
      <c r="EQ455">
        <v>26.679790000000001</v>
      </c>
      <c r="ER455" s="1">
        <v>1.8203960000000002E-2</v>
      </c>
      <c r="ES455" s="1">
        <v>8.0754380000000001</v>
      </c>
      <c r="ET455">
        <v>0.4287126</v>
      </c>
      <c r="EU455">
        <v>25.60239</v>
      </c>
      <c r="EV455" s="1">
        <v>0.11750919999999999</v>
      </c>
      <c r="EW455" s="1">
        <v>52.849049999999998</v>
      </c>
      <c r="EX455">
        <v>0.42804389999999998</v>
      </c>
      <c r="EY455">
        <v>24.866959999999999</v>
      </c>
      <c r="EZ455" s="1">
        <v>0.55113699999999999</v>
      </c>
      <c r="FA455">
        <v>250.86680000000001</v>
      </c>
      <c r="FB455">
        <v>0.42735210000000001</v>
      </c>
      <c r="FC455">
        <v>24.709879999999998</v>
      </c>
      <c r="FD455" s="1">
        <v>1.9406319999999999</v>
      </c>
      <c r="FE455">
        <v>893.18889999999999</v>
      </c>
      <c r="FF455">
        <v>0.42681350000000001</v>
      </c>
      <c r="FG455">
        <v>26.10267</v>
      </c>
      <c r="FH455" s="1">
        <v>5.2998399999999997</v>
      </c>
      <c r="FI455">
        <v>2461.9650000000001</v>
      </c>
      <c r="FJ455">
        <v>0.42634280000000002</v>
      </c>
      <c r="FK455">
        <v>26.949349999999999</v>
      </c>
      <c r="FL455">
        <v>11.53979</v>
      </c>
      <c r="FM455">
        <v>5406.5389999999998</v>
      </c>
      <c r="FN455">
        <v>0.42568440000000002</v>
      </c>
      <c r="FO455">
        <v>27.062940000000001</v>
      </c>
      <c r="FP455">
        <v>20.546299999999999</v>
      </c>
      <c r="FQ455">
        <v>9702.9079999999994</v>
      </c>
      <c r="FR455">
        <v>0.4249269</v>
      </c>
      <c r="FS455">
        <v>26.73339</v>
      </c>
      <c r="FT455">
        <v>30.621700000000001</v>
      </c>
      <c r="FU455">
        <v>14563.59</v>
      </c>
      <c r="FV455">
        <v>0.42416130000000002</v>
      </c>
      <c r="FW455">
        <v>26.000489999999999</v>
      </c>
      <c r="FX455">
        <v>39.016449999999999</v>
      </c>
      <c r="FY455">
        <v>18673.990000000002</v>
      </c>
      <c r="FZ455">
        <v>0.42338809999999999</v>
      </c>
      <c r="GA455">
        <v>25.055669999999999</v>
      </c>
      <c r="GB455">
        <v>43.244210000000002</v>
      </c>
      <c r="GC455">
        <v>20810.04</v>
      </c>
      <c r="GD455">
        <v>0.42265649999999999</v>
      </c>
      <c r="GE455">
        <v>24.35698</v>
      </c>
      <c r="GF455">
        <v>42.374749999999999</v>
      </c>
      <c r="GG455">
        <v>20485.13</v>
      </c>
      <c r="GH455">
        <v>0.4219329</v>
      </c>
      <c r="GI455">
        <v>24.29448</v>
      </c>
      <c r="GJ455">
        <v>37.265189999999997</v>
      </c>
      <c r="GK455">
        <v>18085.66</v>
      </c>
      <c r="GL455">
        <v>0.4214078</v>
      </c>
      <c r="GM455">
        <v>25.88813</v>
      </c>
      <c r="GN455">
        <v>29.77664</v>
      </c>
      <c r="GO455">
        <v>14487.61</v>
      </c>
      <c r="GP455">
        <v>0.42092590000000002</v>
      </c>
      <c r="GQ455">
        <v>27.13073</v>
      </c>
      <c r="GR455">
        <v>21.861630000000002</v>
      </c>
      <c r="GS455">
        <v>10658.52</v>
      </c>
      <c r="GT455">
        <v>0.4203885</v>
      </c>
      <c r="GU455">
        <v>27.714829999999999</v>
      </c>
      <c r="GV455">
        <v>14.90654</v>
      </c>
      <c r="GW455">
        <v>7280.442</v>
      </c>
      <c r="GX455">
        <v>0.41970990000000002</v>
      </c>
      <c r="GY455">
        <v>28.071739999999998</v>
      </c>
      <c r="GZ455">
        <v>9.5305689999999998</v>
      </c>
      <c r="HA455">
        <v>4663.6530000000002</v>
      </c>
      <c r="HB455">
        <v>0.41897960000000001</v>
      </c>
      <c r="HC455">
        <v>27.544599999999999</v>
      </c>
      <c r="HD455">
        <v>5.7679039999999997</v>
      </c>
      <c r="HE455">
        <v>2828.7829999999999</v>
      </c>
      <c r="HF455">
        <v>0.41835810000000001</v>
      </c>
      <c r="HG455">
        <v>26.24288</v>
      </c>
      <c r="HH455">
        <v>3.338276</v>
      </c>
      <c r="HI455">
        <v>1640.0160000000001</v>
      </c>
      <c r="HJ455">
        <v>0.41779870000000002</v>
      </c>
      <c r="HK455">
        <v>25.450849999999999</v>
      </c>
      <c r="HL455">
        <v>1.8675630000000001</v>
      </c>
      <c r="HM455">
        <v>918.89400000000001</v>
      </c>
      <c r="HN455">
        <v>0.41735270000000002</v>
      </c>
      <c r="HO455">
        <v>25.234010000000001</v>
      </c>
      <c r="HP455">
        <v>1.0235099999999999</v>
      </c>
      <c r="HQ455">
        <v>504.0881</v>
      </c>
      <c r="HR455">
        <v>0.4170624</v>
      </c>
      <c r="HS455">
        <v>26.478349999999999</v>
      </c>
      <c r="HT455">
        <v>0.55826100000000001</v>
      </c>
      <c r="HU455">
        <v>275.11579999999998</v>
      </c>
      <c r="HV455">
        <v>0.41664400000000001</v>
      </c>
      <c r="HW455">
        <v>27.971160000000001</v>
      </c>
      <c r="HX455">
        <v>0.3103089</v>
      </c>
      <c r="HY455">
        <v>152.89599999999999</v>
      </c>
      <c r="HZ455">
        <v>0.41611330000000002</v>
      </c>
      <c r="IA455">
        <v>28.907319999999999</v>
      </c>
      <c r="IB455">
        <v>0.18168309999999999</v>
      </c>
      <c r="IC455">
        <v>89.405450000000002</v>
      </c>
      <c r="ID455">
        <v>0.4151185</v>
      </c>
      <c r="IE455">
        <v>29.457550000000001</v>
      </c>
      <c r="IF455">
        <v>0.1158223</v>
      </c>
      <c r="IG455">
        <v>56.859960000000001</v>
      </c>
      <c r="IH455">
        <v>0.41278700000000002</v>
      </c>
      <c r="II455">
        <v>28.822120000000002</v>
      </c>
      <c r="IJ455">
        <v>8.1689159999999997E-2</v>
      </c>
      <c r="IK455">
        <v>40.049959999999999</v>
      </c>
      <c r="IL455">
        <v>0.41080529999999998</v>
      </c>
      <c r="IM455">
        <v>27.478269999999998</v>
      </c>
      <c r="IN455">
        <v>6.3183050000000004E-2</v>
      </c>
      <c r="IO455">
        <v>30.944120000000002</v>
      </c>
      <c r="IP455">
        <v>0.40884500000000001</v>
      </c>
      <c r="IQ455">
        <v>26.600950000000001</v>
      </c>
      <c r="IR455">
        <v>5.2306499999999999E-2</v>
      </c>
      <c r="IS455">
        <v>25.714549999999999</v>
      </c>
      <c r="IT455">
        <v>0.40679090000000001</v>
      </c>
      <c r="IU455">
        <v>26.263120000000001</v>
      </c>
      <c r="IV455" s="1">
        <v>4.5208310000000002E-2</v>
      </c>
      <c r="IW455">
        <v>22.331869999999999</v>
      </c>
      <c r="IX455">
        <v>0.40484629999999999</v>
      </c>
      <c r="IY455">
        <v>27.191680000000002</v>
      </c>
      <c r="IZ455" s="1">
        <v>4.0001420000000003E-2</v>
      </c>
      <c r="JA455">
        <v>19.866389999999999</v>
      </c>
      <c r="JB455">
        <v>0.40305190000000002</v>
      </c>
      <c r="JC455">
        <v>27.785240000000002</v>
      </c>
      <c r="JD455" s="1">
        <v>3.5802479999999998E-2</v>
      </c>
      <c r="JE455">
        <v>17.880780000000001</v>
      </c>
      <c r="JF455">
        <v>0.40145609999999998</v>
      </c>
      <c r="JG455">
        <v>28.11046</v>
      </c>
      <c r="JH455" s="1">
        <v>3.2178749999999999E-2</v>
      </c>
      <c r="JI455">
        <v>16.158580000000001</v>
      </c>
      <c r="JJ455">
        <v>0.39998850000000002</v>
      </c>
      <c r="JK455">
        <v>27.719529999999999</v>
      </c>
      <c r="JL455" s="1">
        <v>2.8909310000000001E-2</v>
      </c>
      <c r="JM455">
        <v>14.594469999999999</v>
      </c>
      <c r="JN455">
        <v>0.39864810000000001</v>
      </c>
      <c r="JO455">
        <v>27.124600000000001</v>
      </c>
      <c r="JP455" s="1">
        <v>2.595718E-2</v>
      </c>
      <c r="JQ455">
        <v>13.169739999999999</v>
      </c>
      <c r="JR455">
        <v>0.39753569999999999</v>
      </c>
      <c r="JS455">
        <v>26.946999999999999</v>
      </c>
      <c r="JT455" s="1">
        <v>2.332948E-2</v>
      </c>
      <c r="JU455">
        <v>11.886749999999999</v>
      </c>
      <c r="JV455">
        <v>0.39691680000000001</v>
      </c>
      <c r="JW455">
        <v>26.778189999999999</v>
      </c>
      <c r="JX455" s="1">
        <v>2.1024859999999999E-2</v>
      </c>
      <c r="JY455">
        <v>10.74189</v>
      </c>
      <c r="JZ455">
        <v>0.39650000000000002</v>
      </c>
      <c r="KA455">
        <v>26.668749999999999</v>
      </c>
      <c r="KB455" s="1">
        <v>1.8960189999999998E-2</v>
      </c>
      <c r="KC455">
        <v>9.7093319999999999</v>
      </c>
      <c r="KD455">
        <v>0.39606130000000001</v>
      </c>
      <c r="KE455">
        <v>27.721250000000001</v>
      </c>
      <c r="KF455" s="1">
        <v>1.7104709999999999E-2</v>
      </c>
      <c r="KG455">
        <v>8.7826219999999999</v>
      </c>
      <c r="KH455">
        <v>0.3956073</v>
      </c>
      <c r="KI455">
        <v>28.14705</v>
      </c>
      <c r="KJ455" s="1">
        <v>1.5443480000000001E-2</v>
      </c>
      <c r="KK455">
        <v>7.9527320000000001</v>
      </c>
      <c r="KL455">
        <v>0.39516109999999999</v>
      </c>
      <c r="KM455">
        <v>28.0671</v>
      </c>
      <c r="KN455" s="1">
        <v>1.3943179999999999E-2</v>
      </c>
      <c r="KO455">
        <v>7.2030070000000004</v>
      </c>
      <c r="KP455">
        <v>0.3946558</v>
      </c>
      <c r="KQ455">
        <v>28.0685</v>
      </c>
      <c r="KR455" s="1">
        <v>1.256121E-2</v>
      </c>
      <c r="KS455">
        <v>6.5130109999999997</v>
      </c>
      <c r="KT455">
        <v>0.39409689999999997</v>
      </c>
      <c r="KU455">
        <v>27.51811</v>
      </c>
      <c r="KV455" s="1">
        <v>1.1274050000000001E-2</v>
      </c>
      <c r="KW455">
        <v>5.8707120000000002</v>
      </c>
      <c r="KX455">
        <v>0.39356249999999998</v>
      </c>
      <c r="KY455">
        <v>26.526350000000001</v>
      </c>
      <c r="KZ455" s="1">
        <v>1.007591E-2</v>
      </c>
      <c r="LA455">
        <v>5.2706840000000001</v>
      </c>
      <c r="LB455">
        <v>0.39302609999999999</v>
      </c>
      <c r="LC455">
        <v>25.93074</v>
      </c>
      <c r="LD455" s="1">
        <v>8.9681180000000006E-3</v>
      </c>
      <c r="LE455">
        <v>4.7139689999999996</v>
      </c>
      <c r="LF455">
        <v>0.39246989999999998</v>
      </c>
      <c r="LG455">
        <v>25.972249999999999</v>
      </c>
      <c r="LH455">
        <v>7.9354479999999995E-3</v>
      </c>
      <c r="LI455">
        <v>4.193613</v>
      </c>
      <c r="LJ455">
        <v>0.39197799999999999</v>
      </c>
      <c r="LK455">
        <v>27.783000000000001</v>
      </c>
      <c r="LL455" s="1">
        <v>6.9563699999999999E-3</v>
      </c>
      <c r="LM455">
        <v>3.6986349999999999</v>
      </c>
      <c r="LN455">
        <v>0.39140320000000001</v>
      </c>
      <c r="LO455">
        <v>29.037279999999999</v>
      </c>
      <c r="LP455" s="1">
        <v>6.0217619999999999E-3</v>
      </c>
      <c r="LQ455">
        <v>3.2246980000000001</v>
      </c>
      <c r="LR455">
        <v>0.39091670000000001</v>
      </c>
      <c r="LS455">
        <v>29.468350000000001</v>
      </c>
      <c r="LT455" s="1">
        <v>5.1354349999999998E-3</v>
      </c>
      <c r="LU455">
        <v>2.7726150000000001</v>
      </c>
      <c r="LV455">
        <v>0.39051900000000001</v>
      </c>
      <c r="LW455">
        <v>30.18432</v>
      </c>
      <c r="LX455" s="1">
        <v>4.3062100000000004E-3</v>
      </c>
      <c r="LY455">
        <v>2.3465769999999999</v>
      </c>
      <c r="LZ455">
        <v>0.39024049999999999</v>
      </c>
      <c r="MA455">
        <v>29.972390000000001</v>
      </c>
      <c r="MB455" s="1">
        <v>3.5561109999999998E-3</v>
      </c>
      <c r="MC455">
        <v>1.9573400000000001</v>
      </c>
      <c r="MD455">
        <v>0.39003929999999998</v>
      </c>
      <c r="ME455">
        <v>28.66161</v>
      </c>
      <c r="MF455" s="1">
        <v>2.914233E-3</v>
      </c>
      <c r="MG455">
        <v>1.620681</v>
      </c>
      <c r="MH455">
        <v>0.38986110000000002</v>
      </c>
      <c r="MI455">
        <v>27.782250000000001</v>
      </c>
      <c r="MJ455" s="1">
        <v>2.3914330000000001E-3</v>
      </c>
      <c r="MK455">
        <v>1.3441460000000001</v>
      </c>
      <c r="ML455">
        <v>0.38974599999999998</v>
      </c>
      <c r="MM455">
        <v>27.8752</v>
      </c>
      <c r="MN455" s="1">
        <v>1.9834420000000002E-3</v>
      </c>
      <c r="MO455">
        <v>1.1262589999999999</v>
      </c>
      <c r="MP455">
        <v>0.3897313</v>
      </c>
      <c r="MQ455">
        <v>29.56279</v>
      </c>
      <c r="MR455" s="1">
        <v>1.6754719999999999E-3</v>
      </c>
      <c r="MS455">
        <v>0.95986590000000005</v>
      </c>
      <c r="MT455">
        <v>0.38973930000000001</v>
      </c>
      <c r="MU455">
        <v>30.884049999999998</v>
      </c>
      <c r="MV455" s="1">
        <v>1.448771E-3</v>
      </c>
      <c r="MW455">
        <v>0.83591309999999996</v>
      </c>
      <c r="MX455">
        <v>0.38972620000000002</v>
      </c>
      <c r="MY455">
        <v>31.149760000000001</v>
      </c>
      <c r="MZ455" s="1">
        <v>1.283635E-3</v>
      </c>
      <c r="NA455">
        <v>0.74480170000000001</v>
      </c>
      <c r="NB455">
        <v>0.38964880000000002</v>
      </c>
      <c r="NC455">
        <v>31.054739999999999</v>
      </c>
      <c r="ND455" s="1">
        <v>1.162728E-3</v>
      </c>
      <c r="NE455">
        <v>0.67745460000000002</v>
      </c>
      <c r="NF455">
        <v>0.38961230000000002</v>
      </c>
      <c r="NG455">
        <v>30.059180000000001</v>
      </c>
      <c r="NH455" s="1">
        <v>1.0719169999999999E-3</v>
      </c>
      <c r="NI455">
        <v>0.62625140000000001</v>
      </c>
      <c r="NJ455">
        <v>0.38965139999999998</v>
      </c>
      <c r="NK455">
        <v>28.888190000000002</v>
      </c>
      <c r="NL455" s="1">
        <v>1.000695E-3</v>
      </c>
      <c r="NM455">
        <v>0.58553239999999995</v>
      </c>
      <c r="NN455">
        <v>0.38969280000000001</v>
      </c>
      <c r="NO455">
        <v>28.334879999999998</v>
      </c>
      <c r="NP455" s="1">
        <v>9.4208159999999998E-4</v>
      </c>
      <c r="NQ455">
        <v>0.55170589999999997</v>
      </c>
      <c r="NR455">
        <v>0.38972390000000001</v>
      </c>
      <c r="NS455">
        <v>28.206700000000001</v>
      </c>
      <c r="NT455" s="1">
        <v>8.9184680000000001E-4</v>
      </c>
      <c r="NU455">
        <v>0.52261449999999998</v>
      </c>
      <c r="NV455">
        <v>0.38978620000000003</v>
      </c>
      <c r="NW455">
        <v>28.62276</v>
      </c>
      <c r="NX455" s="1">
        <v>8.4769390000000004E-4</v>
      </c>
      <c r="NY455">
        <v>0.49693799999999999</v>
      </c>
      <c r="NZ455">
        <v>0.38992189999999999</v>
      </c>
      <c r="OA455">
        <v>29.572189999999999</v>
      </c>
      <c r="OB455" s="1">
        <v>8.0748620000000001E-4</v>
      </c>
      <c r="OC455">
        <v>0.47349940000000001</v>
      </c>
      <c r="OD455">
        <v>0.39004080000000002</v>
      </c>
      <c r="OE455">
        <v>29.485669999999999</v>
      </c>
      <c r="OF455" s="1">
        <v>7.7024500000000002E-4</v>
      </c>
      <c r="OG455">
        <v>0.45170440000000001</v>
      </c>
      <c r="OH455">
        <v>0.39025769999999999</v>
      </c>
      <c r="OI455">
        <v>29.157730000000001</v>
      </c>
      <c r="OJ455" s="1">
        <v>7.353832E-4</v>
      </c>
      <c r="OK455">
        <v>0.43124440000000003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0.62194300000000002</v>
      </c>
      <c r="G456">
        <v>29.418019999999999</v>
      </c>
      <c r="H456">
        <v>0</v>
      </c>
      <c r="I456">
        <v>0</v>
      </c>
      <c r="J456">
        <v>0.62060930000000003</v>
      </c>
      <c r="K456">
        <v>29.636089999999999</v>
      </c>
      <c r="L456">
        <v>0</v>
      </c>
      <c r="M456">
        <v>0</v>
      </c>
      <c r="N456">
        <v>0.61936389999999997</v>
      </c>
      <c r="O456">
        <v>30.044910000000002</v>
      </c>
      <c r="P456">
        <v>0</v>
      </c>
      <c r="Q456">
        <v>0</v>
      </c>
      <c r="R456">
        <v>0.61792049999999998</v>
      </c>
      <c r="S456">
        <v>29.548870000000001</v>
      </c>
      <c r="T456">
        <v>0</v>
      </c>
      <c r="U456">
        <v>0</v>
      </c>
      <c r="V456">
        <v>0.61638000000000004</v>
      </c>
      <c r="W456">
        <v>28.975069999999999</v>
      </c>
      <c r="X456">
        <v>0</v>
      </c>
      <c r="Y456">
        <v>0</v>
      </c>
      <c r="Z456">
        <v>0.61475489999999999</v>
      </c>
      <c r="AA456">
        <v>28.647970000000001</v>
      </c>
      <c r="AB456">
        <v>0</v>
      </c>
      <c r="AC456">
        <v>0</v>
      </c>
      <c r="AD456">
        <v>0.61305220000000005</v>
      </c>
      <c r="AE456">
        <v>28.503139999999998</v>
      </c>
      <c r="AF456">
        <v>0</v>
      </c>
      <c r="AG456">
        <v>0</v>
      </c>
      <c r="AH456">
        <v>0.61116760000000003</v>
      </c>
      <c r="AI456">
        <v>28.56334</v>
      </c>
      <c r="AJ456">
        <v>0</v>
      </c>
      <c r="AK456">
        <v>0</v>
      </c>
      <c r="AL456">
        <v>0.60930320000000004</v>
      </c>
      <c r="AM456">
        <v>29.543610000000001</v>
      </c>
      <c r="AN456">
        <v>0</v>
      </c>
      <c r="AO456">
        <v>0</v>
      </c>
      <c r="AP456">
        <v>0.60743689999999995</v>
      </c>
      <c r="AQ456">
        <v>29.619769999999999</v>
      </c>
      <c r="AR456">
        <v>0</v>
      </c>
      <c r="AS456">
        <v>0</v>
      </c>
      <c r="AT456">
        <v>0.60558679999999998</v>
      </c>
      <c r="AU456">
        <v>29.466190000000001</v>
      </c>
      <c r="AV456">
        <v>0</v>
      </c>
      <c r="AW456">
        <v>0</v>
      </c>
      <c r="AX456">
        <v>0.60378880000000001</v>
      </c>
      <c r="AY456">
        <v>29.34779</v>
      </c>
      <c r="AZ456">
        <v>0</v>
      </c>
      <c r="BA456">
        <v>0</v>
      </c>
      <c r="BB456">
        <v>0.60189760000000003</v>
      </c>
      <c r="BC456">
        <v>28.864090000000001</v>
      </c>
      <c r="BD456">
        <v>0</v>
      </c>
      <c r="BE456">
        <v>0</v>
      </c>
      <c r="BF456">
        <v>0.60005580000000003</v>
      </c>
      <c r="BG456">
        <v>28.46106</v>
      </c>
      <c r="BH456">
        <v>0</v>
      </c>
      <c r="BI456">
        <v>0</v>
      </c>
      <c r="BJ456">
        <v>0.59814829999999997</v>
      </c>
      <c r="BK456">
        <v>28.491420000000002</v>
      </c>
      <c r="BL456">
        <v>0</v>
      </c>
      <c r="BM456">
        <v>0</v>
      </c>
      <c r="BN456">
        <v>0.59625260000000002</v>
      </c>
      <c r="BO456">
        <v>29.22484</v>
      </c>
      <c r="BP456">
        <v>0</v>
      </c>
      <c r="BQ456">
        <v>0</v>
      </c>
      <c r="BR456">
        <v>0.59435210000000005</v>
      </c>
      <c r="BS456">
        <v>30.273420000000002</v>
      </c>
      <c r="BT456">
        <v>0</v>
      </c>
      <c r="BU456">
        <v>0</v>
      </c>
      <c r="BV456">
        <v>0.59250610000000004</v>
      </c>
      <c r="BW456">
        <v>31.06446</v>
      </c>
      <c r="BX456">
        <v>0</v>
      </c>
      <c r="BY456">
        <v>0</v>
      </c>
      <c r="BZ456">
        <v>0.59081700000000004</v>
      </c>
      <c r="CA456">
        <v>31.162690000000001</v>
      </c>
      <c r="CB456">
        <v>0</v>
      </c>
      <c r="CC456">
        <v>0</v>
      </c>
      <c r="CD456">
        <v>0.58914140000000004</v>
      </c>
      <c r="CE456">
        <v>30.235050000000001</v>
      </c>
      <c r="CF456">
        <v>0</v>
      </c>
      <c r="CG456">
        <v>0</v>
      </c>
      <c r="CH456">
        <v>0.58752789999999999</v>
      </c>
      <c r="CI456">
        <v>29.057590000000001</v>
      </c>
      <c r="CJ456">
        <v>0</v>
      </c>
      <c r="CK456">
        <v>0</v>
      </c>
      <c r="CL456">
        <v>0.58594420000000003</v>
      </c>
      <c r="CM456">
        <v>28.247610000000002</v>
      </c>
      <c r="CN456">
        <v>0</v>
      </c>
      <c r="CO456">
        <v>0</v>
      </c>
      <c r="CP456">
        <v>0.58445939999999996</v>
      </c>
      <c r="CQ456">
        <v>27.800139999999999</v>
      </c>
      <c r="CR456">
        <v>0</v>
      </c>
      <c r="CS456">
        <v>0</v>
      </c>
      <c r="CT456">
        <v>0.58326719999999999</v>
      </c>
      <c r="CU456">
        <v>28.414840000000002</v>
      </c>
      <c r="CV456">
        <v>1.8667089999999999E-37</v>
      </c>
      <c r="CW456">
        <v>5.3629469999999995E-35</v>
      </c>
      <c r="CX456">
        <v>0.58223400000000003</v>
      </c>
      <c r="CY456">
        <v>29.41422</v>
      </c>
      <c r="CZ456">
        <v>2.9954580000000001E-31</v>
      </c>
      <c r="DA456">
        <v>9.0525500000000003E-29</v>
      </c>
      <c r="DB456">
        <v>0.58109010000000005</v>
      </c>
      <c r="DC456">
        <v>29.637840000000001</v>
      </c>
      <c r="DD456">
        <v>2.1047699999999998E-25</v>
      </c>
      <c r="DE456" s="1">
        <v>6.1293550000000001E-23</v>
      </c>
      <c r="DF456">
        <v>0.57985779999999998</v>
      </c>
      <c r="DG456">
        <v>29.5413</v>
      </c>
      <c r="DH456" s="1">
        <v>7.6435289999999998E-21</v>
      </c>
      <c r="DI456" s="1">
        <v>2.2800709999999998E-18</v>
      </c>
      <c r="DJ456">
        <v>0.57869519999999997</v>
      </c>
      <c r="DK456">
        <v>28.612839999999998</v>
      </c>
      <c r="DL456" s="1">
        <v>3.5289749999999998E-17</v>
      </c>
      <c r="DM456" s="1">
        <v>1.0909369999999999E-14</v>
      </c>
      <c r="DN456">
        <v>0.57765049999999996</v>
      </c>
      <c r="DO456">
        <v>27.488759999999999</v>
      </c>
      <c r="DP456" s="1">
        <v>3.5835569999999998E-14</v>
      </c>
      <c r="DQ456" s="1">
        <v>1.1421600000000001E-11</v>
      </c>
      <c r="DR456">
        <v>0.57672020000000002</v>
      </c>
      <c r="DS456">
        <v>26.68974</v>
      </c>
      <c r="DT456" s="1">
        <v>1.211592E-11</v>
      </c>
      <c r="DU456" s="1">
        <v>3.9739349999999997E-9</v>
      </c>
      <c r="DV456">
        <v>0.57582060000000002</v>
      </c>
      <c r="DW456">
        <v>26.054580000000001</v>
      </c>
      <c r="DX456" s="1">
        <v>1.7309480000000001E-9</v>
      </c>
      <c r="DY456" s="1">
        <v>5.8215649999999998E-7</v>
      </c>
      <c r="DZ456">
        <v>0.57544399999999996</v>
      </c>
      <c r="EA456">
        <v>26.316479999999999</v>
      </c>
      <c r="EB456" s="1">
        <v>1.2153959999999999E-7</v>
      </c>
      <c r="EC456" s="1">
        <v>4.183042E-5</v>
      </c>
      <c r="ED456">
        <v>0.57504390000000005</v>
      </c>
      <c r="EE456">
        <v>26.941800000000001</v>
      </c>
      <c r="EF456" s="1">
        <v>4.6453350000000001E-6</v>
      </c>
      <c r="EG456" s="1">
        <v>1.633591E-3</v>
      </c>
      <c r="EH456">
        <v>0.57444569999999995</v>
      </c>
      <c r="EI456">
        <v>27.497720000000001</v>
      </c>
      <c r="EJ456" s="1">
        <v>1.050957E-4</v>
      </c>
      <c r="EK456" s="1">
        <v>3.7696149999999998E-2</v>
      </c>
      <c r="EL456">
        <v>0.57375949999999998</v>
      </c>
      <c r="EM456">
        <v>27.569040000000001</v>
      </c>
      <c r="EN456" s="1">
        <v>1.505475E-3</v>
      </c>
      <c r="EO456" s="1">
        <v>0.55034570000000005</v>
      </c>
      <c r="EP456">
        <v>0.57305870000000003</v>
      </c>
      <c r="EQ456">
        <v>26.782810000000001</v>
      </c>
      <c r="ER456" s="1">
        <v>1.440844E-2</v>
      </c>
      <c r="ES456" s="1">
        <v>5.3597469999999996</v>
      </c>
      <c r="ET456">
        <v>0.57246580000000002</v>
      </c>
      <c r="EU456">
        <v>25.689219999999999</v>
      </c>
      <c r="EV456" s="1">
        <v>9.6137899999999998E-2</v>
      </c>
      <c r="EW456" s="1">
        <v>36.381680000000003</v>
      </c>
      <c r="EX456">
        <v>0.57197489999999995</v>
      </c>
      <c r="EY456">
        <v>24.926760000000002</v>
      </c>
      <c r="EZ456" s="1">
        <v>0.46507700000000002</v>
      </c>
      <c r="FA456" s="1">
        <v>178.7552</v>
      </c>
      <c r="FB456">
        <v>0.57157910000000001</v>
      </c>
      <c r="FC456">
        <v>24.765920000000001</v>
      </c>
      <c r="FD456" s="1">
        <v>1.68544</v>
      </c>
      <c r="FE456">
        <v>657.39179999999999</v>
      </c>
      <c r="FF456">
        <v>0.57156779999999996</v>
      </c>
      <c r="FG456">
        <v>26.154679999999999</v>
      </c>
      <c r="FH456" s="1">
        <v>4.7274700000000003</v>
      </c>
      <c r="FI456">
        <v>1867.5239999999999</v>
      </c>
      <c r="FJ456">
        <v>0.57160449999999996</v>
      </c>
      <c r="FK456">
        <v>27.03407</v>
      </c>
      <c r="FL456">
        <v>10.54998</v>
      </c>
      <c r="FM456">
        <v>4219.2579999999998</v>
      </c>
      <c r="FN456">
        <v>0.57146540000000001</v>
      </c>
      <c r="FO456">
        <v>27.171060000000001</v>
      </c>
      <c r="FP456">
        <v>19.214469999999999</v>
      </c>
      <c r="FQ456">
        <v>7776.8270000000002</v>
      </c>
      <c r="FR456">
        <v>0.57112010000000002</v>
      </c>
      <c r="FS456">
        <v>26.84601</v>
      </c>
      <c r="FT456">
        <v>29.239229999999999</v>
      </c>
      <c r="FU456">
        <v>11969.21</v>
      </c>
      <c r="FV456">
        <v>0.57074619999999998</v>
      </c>
      <c r="FW456">
        <v>26.1099</v>
      </c>
      <c r="FX456">
        <v>37.972999999999999</v>
      </c>
      <c r="FY456">
        <v>15712.51</v>
      </c>
      <c r="FZ456">
        <v>0.57058819999999999</v>
      </c>
      <c r="GA456">
        <v>25.156590000000001</v>
      </c>
      <c r="GB456">
        <v>42.845080000000003</v>
      </c>
      <c r="GC456">
        <v>17906.02</v>
      </c>
      <c r="GD456">
        <v>0.5705192</v>
      </c>
      <c r="GE456">
        <v>24.426729999999999</v>
      </c>
      <c r="GF456">
        <v>42.668379999999999</v>
      </c>
      <c r="GG456">
        <v>17996.95</v>
      </c>
      <c r="GH456">
        <v>0.57045159999999995</v>
      </c>
      <c r="GI456">
        <v>24.346350000000001</v>
      </c>
      <c r="GJ456">
        <v>38.10398</v>
      </c>
      <c r="GK456">
        <v>16219.17</v>
      </c>
      <c r="GL456">
        <v>0.57103060000000005</v>
      </c>
      <c r="GM456">
        <v>25.922969999999999</v>
      </c>
      <c r="GN456">
        <v>30.881139999999998</v>
      </c>
      <c r="GO456">
        <v>13243.82</v>
      </c>
      <c r="GP456">
        <v>0.57158500000000001</v>
      </c>
      <c r="GQ456">
        <v>27.219110000000001</v>
      </c>
      <c r="GR456">
        <v>22.972539999999999</v>
      </c>
      <c r="GS456">
        <v>9926.5769999999993</v>
      </c>
      <c r="GT456">
        <v>0.57191829999999999</v>
      </c>
      <c r="GU456">
        <v>27.849720000000001</v>
      </c>
      <c r="GV456">
        <v>15.85891</v>
      </c>
      <c r="GW456">
        <v>6905.9719999999998</v>
      </c>
      <c r="GX456">
        <v>0.57198450000000001</v>
      </c>
      <c r="GY456">
        <v>28.221409999999999</v>
      </c>
      <c r="GZ456">
        <v>10.25933</v>
      </c>
      <c r="HA456">
        <v>4505.2629999999999</v>
      </c>
      <c r="HB456">
        <v>0.57207240000000004</v>
      </c>
      <c r="HC456">
        <v>27.70994</v>
      </c>
      <c r="HD456">
        <v>6.2798150000000001</v>
      </c>
      <c r="HE456">
        <v>2783.2730000000001</v>
      </c>
      <c r="HF456">
        <v>0.57248980000000005</v>
      </c>
      <c r="HG456">
        <v>26.406600000000001</v>
      </c>
      <c r="HH456">
        <v>3.675281</v>
      </c>
      <c r="HI456">
        <v>1644.569</v>
      </c>
      <c r="HJ456">
        <v>0.57289400000000001</v>
      </c>
      <c r="HK456">
        <v>25.548690000000001</v>
      </c>
      <c r="HL456">
        <v>2.0791029999999999</v>
      </c>
      <c r="HM456">
        <v>940.29989999999998</v>
      </c>
      <c r="HN456">
        <v>0.57344969999999995</v>
      </c>
      <c r="HO456">
        <v>25.295629999999999</v>
      </c>
      <c r="HP456">
        <v>1.1524110000000001</v>
      </c>
      <c r="HQ456">
        <v>527.39620000000002</v>
      </c>
      <c r="HR456">
        <v>0.57436600000000004</v>
      </c>
      <c r="HS456">
        <v>26.49783</v>
      </c>
      <c r="HT456">
        <v>0.63601640000000004</v>
      </c>
      <c r="HU456">
        <v>294.93040000000002</v>
      </c>
      <c r="HV456">
        <v>0.57516730000000005</v>
      </c>
      <c r="HW456">
        <v>28.020189999999999</v>
      </c>
      <c r="HX456">
        <v>0.35755550000000003</v>
      </c>
      <c r="HY456">
        <v>168.31319999999999</v>
      </c>
      <c r="HZ456">
        <v>0.57579959999999997</v>
      </c>
      <c r="IA456">
        <v>29.0029</v>
      </c>
      <c r="IB456">
        <v>0.21127360000000001</v>
      </c>
      <c r="IC456">
        <v>101.04340000000001</v>
      </c>
      <c r="ID456">
        <v>0.57638330000000004</v>
      </c>
      <c r="IE456">
        <v>29.579940000000001</v>
      </c>
      <c r="IF456">
        <v>0.13534560000000001</v>
      </c>
      <c r="IG456">
        <v>65.656670000000005</v>
      </c>
      <c r="IH456">
        <v>0.57714399999999999</v>
      </c>
      <c r="II456">
        <v>28.977260000000001</v>
      </c>
      <c r="IJ456">
        <v>9.5511230000000003E-2</v>
      </c>
      <c r="IK456">
        <v>46.777320000000003</v>
      </c>
      <c r="IL456">
        <v>0.57669689999999996</v>
      </c>
      <c r="IM456">
        <v>27.632300000000001</v>
      </c>
      <c r="IN456">
        <v>7.3608900000000005E-2</v>
      </c>
      <c r="IO456">
        <v>36.250399999999999</v>
      </c>
      <c r="IP456">
        <v>0.57173160000000001</v>
      </c>
      <c r="IQ456">
        <v>26.68994</v>
      </c>
      <c r="IR456">
        <v>6.0664240000000001E-2</v>
      </c>
      <c r="IS456">
        <v>30.042090000000002</v>
      </c>
      <c r="IT456">
        <v>0.56664870000000001</v>
      </c>
      <c r="IU456">
        <v>26.302379999999999</v>
      </c>
      <c r="IV456">
        <v>5.2202470000000001E-2</v>
      </c>
      <c r="IW456">
        <v>25.964659999999999</v>
      </c>
      <c r="IX456">
        <v>0.56170339999999996</v>
      </c>
      <c r="IY456">
        <v>27.184080000000002</v>
      </c>
      <c r="IZ456" s="1">
        <v>4.6024370000000002E-2</v>
      </c>
      <c r="JA456">
        <v>22.978020000000001</v>
      </c>
      <c r="JB456">
        <v>0.55706960000000005</v>
      </c>
      <c r="JC456">
        <v>27.798089999999998</v>
      </c>
      <c r="JD456" s="1">
        <v>4.1092480000000001E-2</v>
      </c>
      <c r="JE456">
        <v>20.59807</v>
      </c>
      <c r="JF456">
        <v>0.55292509999999995</v>
      </c>
      <c r="JG456">
        <v>28.167000000000002</v>
      </c>
      <c r="JH456" s="1">
        <v>3.6893540000000002E-2</v>
      </c>
      <c r="JI456">
        <v>18.573640000000001</v>
      </c>
      <c r="JJ456">
        <v>0.54915930000000002</v>
      </c>
      <c r="JK456">
        <v>27.82414</v>
      </c>
      <c r="JL456" s="1">
        <v>3.3147259999999998E-2</v>
      </c>
      <c r="JM456">
        <v>16.770109999999999</v>
      </c>
      <c r="JN456">
        <v>0.54579509999999998</v>
      </c>
      <c r="JO456">
        <v>27.26031</v>
      </c>
      <c r="JP456">
        <v>2.9779070000000001E-2</v>
      </c>
      <c r="JQ456">
        <v>15.13917</v>
      </c>
      <c r="JR456">
        <v>0.54282070000000004</v>
      </c>
      <c r="JS456">
        <v>27.063680000000002</v>
      </c>
      <c r="JT456" s="1">
        <v>2.6775130000000001E-2</v>
      </c>
      <c r="JU456">
        <v>13.66926</v>
      </c>
      <c r="JV456">
        <v>0.54069160000000005</v>
      </c>
      <c r="JW456">
        <v>26.893350000000002</v>
      </c>
      <c r="JX456" s="1">
        <v>2.4134739999999998E-2</v>
      </c>
      <c r="JY456">
        <v>12.353160000000001</v>
      </c>
      <c r="JZ456">
        <v>0.53863819999999996</v>
      </c>
      <c r="KA456">
        <v>26.765090000000001</v>
      </c>
      <c r="KB456" s="1">
        <v>2.17644E-2</v>
      </c>
      <c r="KC456">
        <v>11.162419999999999</v>
      </c>
      <c r="KD456">
        <v>0.53635750000000004</v>
      </c>
      <c r="KE456">
        <v>27.774339999999999</v>
      </c>
      <c r="KF456" s="1">
        <v>1.9638550000000001E-2</v>
      </c>
      <c r="KG456">
        <v>10.098660000000001</v>
      </c>
      <c r="KH456">
        <v>0.53396699999999997</v>
      </c>
      <c r="KI456">
        <v>28.231760000000001</v>
      </c>
      <c r="KJ456" s="1">
        <v>1.7740760000000001E-2</v>
      </c>
      <c r="KK456">
        <v>9.1512250000000002</v>
      </c>
      <c r="KL456">
        <v>0.53149679999999999</v>
      </c>
      <c r="KM456">
        <v>28.186530000000001</v>
      </c>
      <c r="KN456" s="1">
        <v>1.6035790000000001E-2</v>
      </c>
      <c r="KO456">
        <v>8.3019339999999993</v>
      </c>
      <c r="KP456">
        <v>0.52887050000000002</v>
      </c>
      <c r="KQ456">
        <v>28.184650000000001</v>
      </c>
      <c r="KR456" s="1">
        <v>1.4477179999999999E-2</v>
      </c>
      <c r="KS456">
        <v>7.5292260000000004</v>
      </c>
      <c r="KT456">
        <v>0.52607519999999997</v>
      </c>
      <c r="KU456">
        <v>27.653690000000001</v>
      </c>
      <c r="KV456" s="1">
        <v>1.3037409999999999E-2</v>
      </c>
      <c r="KW456">
        <v>6.8201210000000003</v>
      </c>
      <c r="KX456">
        <v>0.523285</v>
      </c>
      <c r="KY456">
        <v>26.656310000000001</v>
      </c>
      <c r="KZ456">
        <v>1.170538E-2</v>
      </c>
      <c r="LA456">
        <v>6.1659369999999996</v>
      </c>
      <c r="LB456">
        <v>0.52056970000000002</v>
      </c>
      <c r="LC456">
        <v>25.999420000000001</v>
      </c>
      <c r="LD456" s="1">
        <v>1.047845E-2</v>
      </c>
      <c r="LE456">
        <v>5.5631539999999999</v>
      </c>
      <c r="LF456">
        <v>0.51784410000000003</v>
      </c>
      <c r="LG456">
        <v>25.993919999999999</v>
      </c>
      <c r="LH456">
        <v>9.3411710000000005E-3</v>
      </c>
      <c r="LI456">
        <v>5.0040529999999999</v>
      </c>
      <c r="LJ456">
        <v>0.51516890000000004</v>
      </c>
      <c r="LK456">
        <v>27.75421</v>
      </c>
      <c r="LL456" s="1">
        <v>8.2695049999999999E-3</v>
      </c>
      <c r="LM456">
        <v>4.4768030000000003</v>
      </c>
      <c r="LN456">
        <v>0.51237140000000003</v>
      </c>
      <c r="LO456">
        <v>29.077059999999999</v>
      </c>
      <c r="LP456" s="1">
        <v>7.2519749999999999E-3</v>
      </c>
      <c r="LQ456">
        <v>3.9771869999999998</v>
      </c>
      <c r="LR456">
        <v>0.50973069999999998</v>
      </c>
      <c r="LS456">
        <v>29.578710000000001</v>
      </c>
      <c r="LT456" s="1">
        <v>6.2911460000000001E-3</v>
      </c>
      <c r="LU456">
        <v>3.5050829999999999</v>
      </c>
      <c r="LV456">
        <v>0.50741369999999997</v>
      </c>
      <c r="LW456">
        <v>30.303039999999999</v>
      </c>
      <c r="LX456" s="1">
        <v>5.393213E-3</v>
      </c>
      <c r="LY456">
        <v>3.0618820000000002</v>
      </c>
      <c r="LZ456">
        <v>0.50549180000000005</v>
      </c>
      <c r="MA456">
        <v>30.137840000000001</v>
      </c>
      <c r="MB456">
        <v>4.5745500000000001E-3</v>
      </c>
      <c r="MC456">
        <v>2.6529199999999999</v>
      </c>
      <c r="MD456">
        <v>0.50386260000000005</v>
      </c>
      <c r="ME456">
        <v>28.845870000000001</v>
      </c>
      <c r="MF456" s="1">
        <v>3.8628730000000002E-3</v>
      </c>
      <c r="MG456">
        <v>2.2913549999999998</v>
      </c>
      <c r="MH456">
        <v>0.50238459999999996</v>
      </c>
      <c r="MI456">
        <v>27.887630000000001</v>
      </c>
      <c r="MJ456" s="1">
        <v>3.2714100000000002E-3</v>
      </c>
      <c r="MK456">
        <v>1.9852620000000001</v>
      </c>
      <c r="ML456">
        <v>0.50108330000000001</v>
      </c>
      <c r="MM456">
        <v>27.905570000000001</v>
      </c>
      <c r="MN456" s="1">
        <v>2.798605E-3</v>
      </c>
      <c r="MO456">
        <v>1.735174</v>
      </c>
      <c r="MP456">
        <v>0.49995309999999998</v>
      </c>
      <c r="MQ456">
        <v>29.565259999999999</v>
      </c>
      <c r="MR456" s="1">
        <v>2.4299159999999998E-3</v>
      </c>
      <c r="MS456">
        <v>1.5340130000000001</v>
      </c>
      <c r="MT456">
        <v>0.49883270000000002</v>
      </c>
      <c r="MU456">
        <v>30.96452</v>
      </c>
      <c r="MV456" s="1">
        <v>2.148049E-3</v>
      </c>
      <c r="MW456">
        <v>1.3754090000000001</v>
      </c>
      <c r="MX456">
        <v>0.49774269999999998</v>
      </c>
      <c r="MY456">
        <v>31.313490000000002</v>
      </c>
      <c r="MZ456" s="1">
        <v>1.9342879999999999E-3</v>
      </c>
      <c r="NA456">
        <v>1.251741</v>
      </c>
      <c r="NB456">
        <v>0.49662519999999999</v>
      </c>
      <c r="NC456">
        <v>31.236920000000001</v>
      </c>
      <c r="ND456" s="1">
        <v>1.7710340000000001E-3</v>
      </c>
      <c r="NE456">
        <v>1.1544049999999999</v>
      </c>
      <c r="NF456">
        <v>0.49558960000000002</v>
      </c>
      <c r="NG456">
        <v>30.260090000000002</v>
      </c>
      <c r="NH456" s="1">
        <v>1.6426360000000001E-3</v>
      </c>
      <c r="NI456">
        <v>1.0751850000000001</v>
      </c>
      <c r="NJ456">
        <v>0.49466260000000001</v>
      </c>
      <c r="NK456">
        <v>29.045639999999999</v>
      </c>
      <c r="NL456" s="1">
        <v>1.537568E-3</v>
      </c>
      <c r="NM456">
        <v>1.0082359999999999</v>
      </c>
      <c r="NN456">
        <v>0.4937801</v>
      </c>
      <c r="NO456">
        <v>28.411190000000001</v>
      </c>
      <c r="NP456" s="1">
        <v>1.4481069999999999E-3</v>
      </c>
      <c r="NQ456">
        <v>0.94995879999999999</v>
      </c>
      <c r="NR456">
        <v>0.4929017</v>
      </c>
      <c r="NS456">
        <v>28.237130000000001</v>
      </c>
      <c r="NT456" s="1">
        <v>1.369992E-3</v>
      </c>
      <c r="NU456">
        <v>0.89857659999999995</v>
      </c>
      <c r="NV456">
        <v>0.49207990000000001</v>
      </c>
      <c r="NW456">
        <v>28.635719999999999</v>
      </c>
      <c r="NX456" s="1">
        <v>1.3008060000000001E-3</v>
      </c>
      <c r="NY456">
        <v>0.8528116</v>
      </c>
      <c r="NZ456">
        <v>0.49132369999999997</v>
      </c>
      <c r="OA456">
        <v>29.602869999999999</v>
      </c>
      <c r="OB456" s="1">
        <v>1.2375800000000001E-3</v>
      </c>
      <c r="OC456">
        <v>0.81083079999999996</v>
      </c>
      <c r="OD456">
        <v>0.49059190000000003</v>
      </c>
      <c r="OE456">
        <v>29.60088</v>
      </c>
      <c r="OF456" s="1">
        <v>1.178739E-3</v>
      </c>
      <c r="OG456">
        <v>0.77141490000000001</v>
      </c>
      <c r="OH456">
        <v>0.48987710000000001</v>
      </c>
      <c r="OI456">
        <v>29.298290000000001</v>
      </c>
      <c r="OJ456" s="1">
        <v>1.1236340000000001E-3</v>
      </c>
      <c r="OK456">
        <v>0.7344484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0.50935810000000004</v>
      </c>
      <c r="G457">
        <v>29.398219999999998</v>
      </c>
      <c r="H457">
        <v>0</v>
      </c>
      <c r="I457">
        <v>0</v>
      </c>
      <c r="J457">
        <v>0.50885559999999996</v>
      </c>
      <c r="K457">
        <v>29.649249999999999</v>
      </c>
      <c r="L457">
        <v>0</v>
      </c>
      <c r="M457">
        <v>0</v>
      </c>
      <c r="N457">
        <v>0.50856170000000001</v>
      </c>
      <c r="O457">
        <v>30.074020000000001</v>
      </c>
      <c r="P457">
        <v>0</v>
      </c>
      <c r="Q457">
        <v>0</v>
      </c>
      <c r="R457">
        <v>0.50839210000000001</v>
      </c>
      <c r="S457">
        <v>29.603940000000001</v>
      </c>
      <c r="T457">
        <v>0</v>
      </c>
      <c r="U457">
        <v>0</v>
      </c>
      <c r="V457">
        <v>0.50822670000000003</v>
      </c>
      <c r="W457">
        <v>29.024460000000001</v>
      </c>
      <c r="X457">
        <v>0</v>
      </c>
      <c r="Y457">
        <v>0</v>
      </c>
      <c r="Z457">
        <v>0.50811150000000005</v>
      </c>
      <c r="AA457">
        <v>28.667590000000001</v>
      </c>
      <c r="AB457">
        <v>0</v>
      </c>
      <c r="AC457">
        <v>0</v>
      </c>
      <c r="AD457">
        <v>0.50814479999999995</v>
      </c>
      <c r="AE457">
        <v>28.502310000000001</v>
      </c>
      <c r="AF457">
        <v>0</v>
      </c>
      <c r="AG457">
        <v>0</v>
      </c>
      <c r="AH457">
        <v>0.50807550000000001</v>
      </c>
      <c r="AI457">
        <v>28.551269999999999</v>
      </c>
      <c r="AJ457">
        <v>0</v>
      </c>
      <c r="AK457">
        <v>0</v>
      </c>
      <c r="AL457">
        <v>0.50811859999999998</v>
      </c>
      <c r="AM457">
        <v>29.521879999999999</v>
      </c>
      <c r="AN457">
        <v>0</v>
      </c>
      <c r="AO457">
        <v>0</v>
      </c>
      <c r="AP457">
        <v>0.50829120000000005</v>
      </c>
      <c r="AQ457">
        <v>29.643820000000002</v>
      </c>
      <c r="AR457">
        <v>0</v>
      </c>
      <c r="AS457">
        <v>0</v>
      </c>
      <c r="AT457">
        <v>0.50859580000000004</v>
      </c>
      <c r="AU457">
        <v>29.52496</v>
      </c>
      <c r="AV457">
        <v>0</v>
      </c>
      <c r="AW457">
        <v>0</v>
      </c>
      <c r="AX457">
        <v>0.50890679999999999</v>
      </c>
      <c r="AY457">
        <v>29.40109</v>
      </c>
      <c r="AZ457">
        <v>0</v>
      </c>
      <c r="BA457">
        <v>0</v>
      </c>
      <c r="BB457">
        <v>0.50927869999999997</v>
      </c>
      <c r="BC457">
        <v>28.947890000000001</v>
      </c>
      <c r="BD457">
        <v>0</v>
      </c>
      <c r="BE457">
        <v>0</v>
      </c>
      <c r="BF457">
        <v>0.50959299999999996</v>
      </c>
      <c r="BG457">
        <v>28.5322</v>
      </c>
      <c r="BH457">
        <v>0</v>
      </c>
      <c r="BI457">
        <v>0</v>
      </c>
      <c r="BJ457">
        <v>0.50992919999999997</v>
      </c>
      <c r="BK457">
        <v>28.549630000000001</v>
      </c>
      <c r="BL457">
        <v>0</v>
      </c>
      <c r="BM457">
        <v>0</v>
      </c>
      <c r="BN457">
        <v>0.51013090000000005</v>
      </c>
      <c r="BO457">
        <v>29.277830000000002</v>
      </c>
      <c r="BP457">
        <v>0</v>
      </c>
      <c r="BQ457">
        <v>0</v>
      </c>
      <c r="BR457">
        <v>0.5103067</v>
      </c>
      <c r="BS457">
        <v>30.364920000000001</v>
      </c>
      <c r="BT457">
        <v>0</v>
      </c>
      <c r="BU457">
        <v>0</v>
      </c>
      <c r="BV457">
        <v>0.51051380000000002</v>
      </c>
      <c r="BW457">
        <v>31.190370000000001</v>
      </c>
      <c r="BX457">
        <v>0</v>
      </c>
      <c r="BY457">
        <v>0</v>
      </c>
      <c r="BZ457">
        <v>0.51063170000000002</v>
      </c>
      <c r="CA457">
        <v>31.327010000000001</v>
      </c>
      <c r="CB457">
        <v>0</v>
      </c>
      <c r="CC457">
        <v>0</v>
      </c>
      <c r="CD457">
        <v>0.51061199999999995</v>
      </c>
      <c r="CE457">
        <v>30.408729999999998</v>
      </c>
      <c r="CF457">
        <v>0</v>
      </c>
      <c r="CG457">
        <v>0</v>
      </c>
      <c r="CH457">
        <v>0.51045260000000003</v>
      </c>
      <c r="CI457">
        <v>29.21443</v>
      </c>
      <c r="CJ457">
        <v>0</v>
      </c>
      <c r="CK457">
        <v>0</v>
      </c>
      <c r="CL457">
        <v>0.51015739999999998</v>
      </c>
      <c r="CM457">
        <v>28.360299999999999</v>
      </c>
      <c r="CN457">
        <v>0</v>
      </c>
      <c r="CO457">
        <v>0</v>
      </c>
      <c r="CP457">
        <v>0.50977799999999995</v>
      </c>
      <c r="CQ457">
        <v>27.884239999999998</v>
      </c>
      <c r="CR457">
        <v>0</v>
      </c>
      <c r="CS457">
        <v>0</v>
      </c>
      <c r="CT457">
        <v>0.50946429999999998</v>
      </c>
      <c r="CU457">
        <v>28.4786</v>
      </c>
      <c r="CV457">
        <v>5.625472E-38</v>
      </c>
      <c r="CW457">
        <v>2.1693650000000001E-35</v>
      </c>
      <c r="CX457">
        <v>0.50893650000000001</v>
      </c>
      <c r="CY457">
        <v>29.492889999999999</v>
      </c>
      <c r="CZ457">
        <v>6.1656760000000004E-32</v>
      </c>
      <c r="DA457">
        <v>2.9266369999999998E-29</v>
      </c>
      <c r="DB457">
        <v>0.50810699999999998</v>
      </c>
      <c r="DC457">
        <v>29.757989999999999</v>
      </c>
      <c r="DD457">
        <v>7.0971119999999997E-26</v>
      </c>
      <c r="DE457" s="1">
        <v>2.727726E-23</v>
      </c>
      <c r="DF457">
        <v>0.50704510000000003</v>
      </c>
      <c r="DG457">
        <v>29.685390000000002</v>
      </c>
      <c r="DH457" s="1">
        <v>3.113203E-21</v>
      </c>
      <c r="DI457" s="1">
        <v>1.1847400000000001E-18</v>
      </c>
      <c r="DJ457">
        <v>0.50578869999999998</v>
      </c>
      <c r="DK457">
        <v>28.758430000000001</v>
      </c>
      <c r="DL457" s="1">
        <v>1.6682020000000001E-17</v>
      </c>
      <c r="DM457" s="1">
        <v>6.4996700000000002E-15</v>
      </c>
      <c r="DN457">
        <v>0.50449710000000003</v>
      </c>
      <c r="DO457">
        <v>27.629010000000001</v>
      </c>
      <c r="DP457" s="1">
        <v>1.879381E-14</v>
      </c>
      <c r="DQ457" s="1">
        <v>7.5405180000000007E-12</v>
      </c>
      <c r="DR457">
        <v>0.50303909999999996</v>
      </c>
      <c r="DS457">
        <v>26.789960000000001</v>
      </c>
      <c r="DT457" s="1">
        <v>6.8850839999999999E-12</v>
      </c>
      <c r="DU457" s="1">
        <v>2.8511649999999998E-9</v>
      </c>
      <c r="DV457">
        <v>0.50154140000000003</v>
      </c>
      <c r="DW457">
        <v>26.134209999999999</v>
      </c>
      <c r="DX457" s="1">
        <v>1.0507539999999999E-9</v>
      </c>
      <c r="DY457" s="1">
        <v>4.4834909999999998E-7</v>
      </c>
      <c r="DZ457">
        <v>0.50029809999999997</v>
      </c>
      <c r="EA457">
        <v>26.370550000000001</v>
      </c>
      <c r="EB457" s="1">
        <v>7.8151940000000005E-8</v>
      </c>
      <c r="EC457" s="1">
        <v>3.4330330000000001E-5</v>
      </c>
      <c r="ED457">
        <v>0.49885459999999998</v>
      </c>
      <c r="EE457">
        <v>27.002590000000001</v>
      </c>
      <c r="EF457" s="1">
        <v>3.14376E-6</v>
      </c>
      <c r="EG457" s="1">
        <v>1.4209439999999999E-3</v>
      </c>
      <c r="EH457">
        <v>0.49715900000000002</v>
      </c>
      <c r="EI457">
        <v>27.582609999999999</v>
      </c>
      <c r="EJ457" s="1">
        <v>7.4446909999999994E-5</v>
      </c>
      <c r="EK457" s="1">
        <v>3.458348E-2</v>
      </c>
      <c r="EL457">
        <v>0.49516830000000001</v>
      </c>
      <c r="EM457">
        <v>27.682780000000001</v>
      </c>
      <c r="EN457" s="1">
        <v>1.11151E-3</v>
      </c>
      <c r="EO457" s="1">
        <v>0.53050889999999995</v>
      </c>
      <c r="EP457">
        <v>0.49316739999999998</v>
      </c>
      <c r="EQ457">
        <v>26.924130000000002</v>
      </c>
      <c r="ER457" s="1">
        <v>1.1053159999999999E-2</v>
      </c>
      <c r="ES457" s="1">
        <v>5.4129139999999998</v>
      </c>
      <c r="ET457">
        <v>0.49117820000000001</v>
      </c>
      <c r="EU457">
        <v>25.82057</v>
      </c>
      <c r="EV457" s="1">
        <v>7.6424290000000006E-2</v>
      </c>
      <c r="EW457" s="1">
        <v>38.402000000000001</v>
      </c>
      <c r="EX457">
        <v>0.4891837</v>
      </c>
      <c r="EY457">
        <v>25.02468</v>
      </c>
      <c r="EZ457" s="1">
        <v>0.38226470000000001</v>
      </c>
      <c r="FA457" s="1">
        <v>196.81989999999999</v>
      </c>
      <c r="FB457">
        <v>0.48714039999999997</v>
      </c>
      <c r="FC457">
        <v>24.845009999999998</v>
      </c>
      <c r="FD457" s="1">
        <v>1.429244</v>
      </c>
      <c r="FE457">
        <v>753.57069999999999</v>
      </c>
      <c r="FF457">
        <v>0.48546080000000003</v>
      </c>
      <c r="FG457">
        <v>26.216940000000001</v>
      </c>
      <c r="FH457" s="1">
        <v>4.1276820000000001</v>
      </c>
      <c r="FI457">
        <v>2224.163</v>
      </c>
      <c r="FJ457">
        <v>0.48358259999999997</v>
      </c>
      <c r="FK457">
        <v>27.123190000000001</v>
      </c>
      <c r="FL457" s="1">
        <v>9.4641140000000004</v>
      </c>
      <c r="FM457">
        <v>5211.6229999999996</v>
      </c>
      <c r="FN457">
        <v>0.48137160000000001</v>
      </c>
      <c r="FO457">
        <v>27.307310000000001</v>
      </c>
      <c r="FP457">
        <v>17.677399999999999</v>
      </c>
      <c r="FQ457">
        <v>9946.7270000000008</v>
      </c>
      <c r="FR457">
        <v>0.47889150000000003</v>
      </c>
      <c r="FS457">
        <v>26.996179999999999</v>
      </c>
      <c r="FT457">
        <v>27.53951</v>
      </c>
      <c r="FU457">
        <v>15828.13</v>
      </c>
      <c r="FV457">
        <v>0.47636260000000002</v>
      </c>
      <c r="FW457">
        <v>26.261600000000001</v>
      </c>
      <c r="FX457">
        <v>36.559100000000001</v>
      </c>
      <c r="FY457">
        <v>21449.95</v>
      </c>
      <c r="FZ457">
        <v>0.47384929999999997</v>
      </c>
      <c r="GA457">
        <v>25.30799</v>
      </c>
      <c r="GB457">
        <v>42.120750000000001</v>
      </c>
      <c r="GC457">
        <v>25211.77</v>
      </c>
      <c r="GD457">
        <v>0.47129179999999998</v>
      </c>
      <c r="GE457">
        <v>24.542809999999999</v>
      </c>
      <c r="GF457">
        <v>42.770490000000002</v>
      </c>
      <c r="GG457">
        <v>26119.66</v>
      </c>
      <c r="GH457">
        <v>0.46870400000000001</v>
      </c>
      <c r="GI457">
        <v>24.4346</v>
      </c>
      <c r="GJ457">
        <v>38.930399999999999</v>
      </c>
      <c r="GK457">
        <v>24236.92</v>
      </c>
      <c r="GL457">
        <v>0.46652769999999999</v>
      </c>
      <c r="GM457">
        <v>25.977239999999998</v>
      </c>
      <c r="GN457">
        <v>32.127749999999999</v>
      </c>
      <c r="GO457">
        <v>20375.330000000002</v>
      </c>
      <c r="GP457">
        <v>0.46418870000000001</v>
      </c>
      <c r="GQ457">
        <v>27.317430000000002</v>
      </c>
      <c r="GR457">
        <v>24.32152</v>
      </c>
      <c r="GS457">
        <v>15721.16</v>
      </c>
      <c r="GT457">
        <v>0.46168090000000001</v>
      </c>
      <c r="GU457">
        <v>28.01576</v>
      </c>
      <c r="GV457">
        <v>17.08361</v>
      </c>
      <c r="GW457">
        <v>11266.29</v>
      </c>
      <c r="GX457">
        <v>0.45896789999999998</v>
      </c>
      <c r="GY457">
        <v>28.416429999999998</v>
      </c>
      <c r="GZ457">
        <v>11.246689999999999</v>
      </c>
      <c r="HA457">
        <v>7580.0469999999996</v>
      </c>
      <c r="HB457">
        <v>0.45631319999999997</v>
      </c>
      <c r="HC457">
        <v>27.92754</v>
      </c>
      <c r="HD457">
        <v>7.0103999999999997</v>
      </c>
      <c r="HE457">
        <v>4838.6850000000004</v>
      </c>
      <c r="HF457">
        <v>0.45379140000000001</v>
      </c>
      <c r="HG457">
        <v>26.64847</v>
      </c>
      <c r="HH457">
        <v>4.183554</v>
      </c>
      <c r="HI457">
        <v>2964.098</v>
      </c>
      <c r="HJ457">
        <v>0.45126569999999999</v>
      </c>
      <c r="HK457">
        <v>25.718679999999999</v>
      </c>
      <c r="HL457">
        <v>2.4180649999999999</v>
      </c>
      <c r="HM457">
        <v>1765.422</v>
      </c>
      <c r="HN457">
        <v>0.44891429999999999</v>
      </c>
      <c r="HO457">
        <v>25.414449999999999</v>
      </c>
      <c r="HP457">
        <v>1.3738490000000001</v>
      </c>
      <c r="HQ457">
        <v>1038.442</v>
      </c>
      <c r="HR457">
        <v>0.44706669999999998</v>
      </c>
      <c r="HS457">
        <v>26.562629999999999</v>
      </c>
      <c r="HT457">
        <v>0.78034590000000004</v>
      </c>
      <c r="HU457">
        <v>613.67409999999995</v>
      </c>
      <c r="HV457">
        <v>0.44499519999999998</v>
      </c>
      <c r="HW457">
        <v>28.092860000000002</v>
      </c>
      <c r="HX457">
        <v>0.45313920000000002</v>
      </c>
      <c r="HY457">
        <v>372.82569999999998</v>
      </c>
      <c r="HZ457">
        <v>0.44266729999999999</v>
      </c>
      <c r="IA457">
        <v>29.124420000000001</v>
      </c>
      <c r="IB457">
        <v>0.27675840000000002</v>
      </c>
      <c r="IC457">
        <v>238.80330000000001</v>
      </c>
      <c r="ID457">
        <v>0.44008920000000001</v>
      </c>
      <c r="IE457">
        <v>29.745750000000001</v>
      </c>
      <c r="IF457">
        <v>0.1824288</v>
      </c>
      <c r="IG457">
        <v>164.3861</v>
      </c>
      <c r="IH457">
        <v>0.43765690000000002</v>
      </c>
      <c r="II457">
        <v>29.170069999999999</v>
      </c>
      <c r="IJ457">
        <v>0.1311311</v>
      </c>
      <c r="IK457">
        <v>122.072</v>
      </c>
      <c r="IL457">
        <v>0.43518010000000001</v>
      </c>
      <c r="IM457">
        <v>27.863340000000001</v>
      </c>
      <c r="IN457">
        <v>0.101787</v>
      </c>
      <c r="IO457">
        <v>96.729489999999998</v>
      </c>
      <c r="IP457">
        <v>0.43278430000000001</v>
      </c>
      <c r="IQ457">
        <v>26.850639999999999</v>
      </c>
      <c r="IR457">
        <v>8.3848800000000001E-2</v>
      </c>
      <c r="IS457">
        <v>80.536609999999996</v>
      </c>
      <c r="IT457">
        <v>0.43025930000000001</v>
      </c>
      <c r="IU457">
        <v>26.399619999999999</v>
      </c>
      <c r="IV457">
        <v>7.1839910000000007E-2</v>
      </c>
      <c r="IW457">
        <v>69.368560000000002</v>
      </c>
      <c r="IX457">
        <v>0.42796640000000002</v>
      </c>
      <c r="IY457">
        <v>27.215920000000001</v>
      </c>
      <c r="IZ457">
        <v>6.2984650000000003E-2</v>
      </c>
      <c r="JA457">
        <v>60.970669999999998</v>
      </c>
      <c r="JB457">
        <v>0.42581649999999999</v>
      </c>
      <c r="JC457">
        <v>27.806909999999998</v>
      </c>
      <c r="JD457">
        <v>5.5962720000000001E-2</v>
      </c>
      <c r="JE457">
        <v>54.284820000000003</v>
      </c>
      <c r="JF457">
        <v>0.42382560000000002</v>
      </c>
      <c r="JG457">
        <v>28.243379999999998</v>
      </c>
      <c r="JH457">
        <v>5.0081229999999997E-2</v>
      </c>
      <c r="JI457">
        <v>48.705910000000003</v>
      </c>
      <c r="JJ457">
        <v>0.4219946</v>
      </c>
      <c r="JK457">
        <v>27.949290000000001</v>
      </c>
      <c r="JL457">
        <v>4.493846E-2</v>
      </c>
      <c r="JM457">
        <v>43.86009</v>
      </c>
      <c r="JN457">
        <v>0.42040319999999998</v>
      </c>
      <c r="JO457">
        <v>27.460850000000001</v>
      </c>
      <c r="JP457">
        <v>4.0361229999999998E-2</v>
      </c>
      <c r="JQ457">
        <v>39.545079999999999</v>
      </c>
      <c r="JR457">
        <v>0.41909600000000002</v>
      </c>
      <c r="JS457">
        <v>27.247209999999999</v>
      </c>
      <c r="JT457">
        <v>3.6288500000000001E-2</v>
      </c>
      <c r="JU457">
        <v>35.684269999999998</v>
      </c>
      <c r="JV457">
        <v>0.41834710000000003</v>
      </c>
      <c r="JW457">
        <v>27.081689999999998</v>
      </c>
      <c r="JX457">
        <v>3.2701899999999999E-2</v>
      </c>
      <c r="JY457">
        <v>32.222239999999999</v>
      </c>
      <c r="JZ457">
        <v>0.41780669999999998</v>
      </c>
      <c r="KA457">
        <v>26.9312</v>
      </c>
      <c r="KB457">
        <v>2.947466E-2</v>
      </c>
      <c r="KC457">
        <v>29.09348</v>
      </c>
      <c r="KD457">
        <v>0.41716720000000002</v>
      </c>
      <c r="KE457">
        <v>27.912289999999999</v>
      </c>
      <c r="KF457" s="1">
        <v>2.6592310000000001E-2</v>
      </c>
      <c r="KG457">
        <v>26.317959999999999</v>
      </c>
      <c r="KH457">
        <v>0.41649049999999999</v>
      </c>
      <c r="KI457">
        <v>28.33915</v>
      </c>
      <c r="KJ457" s="1">
        <v>2.4034590000000002E-2</v>
      </c>
      <c r="KK457">
        <v>23.868220000000001</v>
      </c>
      <c r="KL457">
        <v>0.41581699999999999</v>
      </c>
      <c r="KM457">
        <v>28.371230000000001</v>
      </c>
      <c r="KN457" s="1">
        <v>2.175537E-2</v>
      </c>
      <c r="KO457">
        <v>21.693850000000001</v>
      </c>
      <c r="KP457">
        <v>0.41508909999999999</v>
      </c>
      <c r="KQ457">
        <v>28.363340000000001</v>
      </c>
      <c r="KR457" s="1">
        <v>1.9696700000000001E-2</v>
      </c>
      <c r="KS457">
        <v>19.74736</v>
      </c>
      <c r="KT457">
        <v>0.41426410000000002</v>
      </c>
      <c r="KU457">
        <v>27.842759999999998</v>
      </c>
      <c r="KV457" s="1">
        <v>1.782276E-2</v>
      </c>
      <c r="KW457">
        <v>18.00047</v>
      </c>
      <c r="KX457">
        <v>0.41338979999999997</v>
      </c>
      <c r="KY457">
        <v>26.865310000000001</v>
      </c>
      <c r="KZ457" s="1">
        <v>1.6112660000000001E-2</v>
      </c>
      <c r="LA457">
        <v>16.423639999999999</v>
      </c>
      <c r="LB457">
        <v>0.41252519999999998</v>
      </c>
      <c r="LC457">
        <v>26.142569999999999</v>
      </c>
      <c r="LD457" s="1">
        <v>1.4551089999999999E-2</v>
      </c>
      <c r="LE457">
        <v>14.989649999999999</v>
      </c>
      <c r="LF457">
        <v>0.41173670000000001</v>
      </c>
      <c r="LG457">
        <v>26.094999999999999</v>
      </c>
      <c r="LH457" s="1">
        <v>1.3118309999999999E-2</v>
      </c>
      <c r="LI457">
        <v>13.67896</v>
      </c>
      <c r="LJ457">
        <v>0.41104780000000002</v>
      </c>
      <c r="LK457">
        <v>27.782720000000001</v>
      </c>
      <c r="LL457">
        <v>1.178188E-2</v>
      </c>
      <c r="LM457">
        <v>12.46115</v>
      </c>
      <c r="LN457">
        <v>0.41025499999999998</v>
      </c>
      <c r="LO457">
        <v>29.113980000000002</v>
      </c>
      <c r="LP457" s="1">
        <v>1.052843E-2</v>
      </c>
      <c r="LQ457">
        <v>11.33053</v>
      </c>
      <c r="LR457">
        <v>0.4094853</v>
      </c>
      <c r="LS457">
        <v>29.73921</v>
      </c>
      <c r="LT457" s="1">
        <v>9.3582519999999992E-3</v>
      </c>
      <c r="LU457">
        <v>10.28458</v>
      </c>
      <c r="LV457">
        <v>0.40881089999999998</v>
      </c>
      <c r="LW457">
        <v>30.490960000000001</v>
      </c>
      <c r="LX457" s="1">
        <v>8.2718870000000003E-3</v>
      </c>
      <c r="LY457">
        <v>9.3143510000000003</v>
      </c>
      <c r="LZ457">
        <v>0.40838649999999999</v>
      </c>
      <c r="MA457">
        <v>30.34478</v>
      </c>
      <c r="MB457" s="1">
        <v>7.2752509999999999E-3</v>
      </c>
      <c r="MC457">
        <v>8.4124660000000002</v>
      </c>
      <c r="MD457">
        <v>0.40808149999999999</v>
      </c>
      <c r="ME457">
        <v>29.121739999999999</v>
      </c>
      <c r="MF457" s="1">
        <v>6.3902430000000003E-3</v>
      </c>
      <c r="MG457">
        <v>7.5921180000000001</v>
      </c>
      <c r="MH457">
        <v>0.40791889999999997</v>
      </c>
      <c r="MI457">
        <v>28.09047</v>
      </c>
      <c r="MJ457" s="1">
        <v>5.6316960000000003E-3</v>
      </c>
      <c r="MK457">
        <v>6.8672000000000004</v>
      </c>
      <c r="ML457">
        <v>0.40782469999999998</v>
      </c>
      <c r="MM457">
        <v>28.043890000000001</v>
      </c>
      <c r="MN457" s="1">
        <v>5.0011159999999999E-3</v>
      </c>
      <c r="MO457">
        <v>6.2410769999999998</v>
      </c>
      <c r="MP457">
        <v>0.40799639999999998</v>
      </c>
      <c r="MQ457">
        <v>29.627870000000001</v>
      </c>
      <c r="MR457" s="1">
        <v>4.4830579999999998E-3</v>
      </c>
      <c r="MS457">
        <v>5.699986</v>
      </c>
      <c r="MT457">
        <v>0.4081399</v>
      </c>
      <c r="MU457">
        <v>31.084879999999998</v>
      </c>
      <c r="MV457" s="1">
        <v>4.0633589999999999E-3</v>
      </c>
      <c r="MW457">
        <v>5.241511</v>
      </c>
      <c r="MX457">
        <v>0.4082268</v>
      </c>
      <c r="MY457">
        <v>31.543199999999999</v>
      </c>
      <c r="MZ457" s="1">
        <v>3.7256329999999999E-3</v>
      </c>
      <c r="NA457">
        <v>4.8571179999999998</v>
      </c>
      <c r="NB457">
        <v>0.40823769999999998</v>
      </c>
      <c r="NC457">
        <v>31.504370000000002</v>
      </c>
      <c r="ND457" s="1">
        <v>3.451665E-3</v>
      </c>
      <c r="NE457">
        <v>4.5331580000000002</v>
      </c>
      <c r="NF457">
        <v>0.40835329999999997</v>
      </c>
      <c r="NG457">
        <v>30.543949999999999</v>
      </c>
      <c r="NH457" s="1">
        <v>3.2231109999999999E-3</v>
      </c>
      <c r="NI457">
        <v>4.2511770000000002</v>
      </c>
      <c r="NJ457">
        <v>0.40855940000000002</v>
      </c>
      <c r="NK457">
        <v>29.31729</v>
      </c>
      <c r="NL457" s="1">
        <v>3.0262850000000001E-3</v>
      </c>
      <c r="NM457">
        <v>3.9999419999999999</v>
      </c>
      <c r="NN457">
        <v>0.40882370000000001</v>
      </c>
      <c r="NO457">
        <v>28.584869999999999</v>
      </c>
      <c r="NP457" s="1">
        <v>2.8525669999999999E-3</v>
      </c>
      <c r="NQ457">
        <v>3.7733479999999999</v>
      </c>
      <c r="NR457">
        <v>0.40899780000000002</v>
      </c>
      <c r="NS457">
        <v>28.336459999999999</v>
      </c>
      <c r="NT457" s="1">
        <v>2.6973489999999999E-3</v>
      </c>
      <c r="NU457">
        <v>3.5690840000000001</v>
      </c>
      <c r="NV457">
        <v>0.40916619999999998</v>
      </c>
      <c r="NW457">
        <v>28.712399999999999</v>
      </c>
      <c r="NX457" s="1">
        <v>2.558687E-3</v>
      </c>
      <c r="NY457">
        <v>3.3860079999999999</v>
      </c>
      <c r="NZ457">
        <v>0.40939239999999999</v>
      </c>
      <c r="OA457">
        <v>29.664899999999999</v>
      </c>
      <c r="OB457" s="1">
        <v>2.4313770000000002E-3</v>
      </c>
      <c r="OC457">
        <v>3.2165650000000001</v>
      </c>
      <c r="OD457">
        <v>0.40974090000000002</v>
      </c>
      <c r="OE457">
        <v>29.774819999999998</v>
      </c>
      <c r="OF457" s="1">
        <v>2.3124270000000001E-3</v>
      </c>
      <c r="OG457">
        <v>3.0569579999999998</v>
      </c>
      <c r="OH457">
        <v>0.41013569999999999</v>
      </c>
      <c r="OI457">
        <v>29.492909999999998</v>
      </c>
      <c r="OJ457" s="1">
        <v>2.2010369999999999E-3</v>
      </c>
      <c r="OK457">
        <v>2.9077920000000002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0.40778049999999999</v>
      </c>
      <c r="G458">
        <v>29.33906</v>
      </c>
      <c r="H458">
        <v>0</v>
      </c>
      <c r="I458">
        <v>0</v>
      </c>
      <c r="J458">
        <v>0.40725349999999999</v>
      </c>
      <c r="K458">
        <v>29.631869999999999</v>
      </c>
      <c r="L458">
        <v>0</v>
      </c>
      <c r="M458">
        <v>0</v>
      </c>
      <c r="N458">
        <v>0.40698190000000001</v>
      </c>
      <c r="O458">
        <v>30.099360000000001</v>
      </c>
      <c r="P458">
        <v>0</v>
      </c>
      <c r="Q458">
        <v>0</v>
      </c>
      <c r="R458">
        <v>0.40678239999999999</v>
      </c>
      <c r="S458">
        <v>29.668330000000001</v>
      </c>
      <c r="T458">
        <v>0</v>
      </c>
      <c r="U458">
        <v>0</v>
      </c>
      <c r="V458">
        <v>0.40667920000000002</v>
      </c>
      <c r="W458">
        <v>29.105160000000001</v>
      </c>
      <c r="X458">
        <v>0</v>
      </c>
      <c r="Y458">
        <v>0</v>
      </c>
      <c r="Z458">
        <v>0.40661989999999998</v>
      </c>
      <c r="AA458">
        <v>28.715039999999998</v>
      </c>
      <c r="AB458">
        <v>0</v>
      </c>
      <c r="AC458">
        <v>0</v>
      </c>
      <c r="AD458">
        <v>0.40671829999999998</v>
      </c>
      <c r="AE458">
        <v>28.515940000000001</v>
      </c>
      <c r="AF458">
        <v>0</v>
      </c>
      <c r="AG458">
        <v>0</v>
      </c>
      <c r="AH458">
        <v>0.40673710000000002</v>
      </c>
      <c r="AI458">
        <v>28.53669</v>
      </c>
      <c r="AJ458">
        <v>0</v>
      </c>
      <c r="AK458">
        <v>0</v>
      </c>
      <c r="AL458">
        <v>0.40693069999999998</v>
      </c>
      <c r="AM458">
        <v>29.476179999999999</v>
      </c>
      <c r="AN458">
        <v>0</v>
      </c>
      <c r="AO458">
        <v>0</v>
      </c>
      <c r="AP458">
        <v>0.4072886</v>
      </c>
      <c r="AQ458">
        <v>29.65063</v>
      </c>
      <c r="AR458">
        <v>0</v>
      </c>
      <c r="AS458">
        <v>0</v>
      </c>
      <c r="AT458">
        <v>0.4077693</v>
      </c>
      <c r="AU458">
        <v>29.56991</v>
      </c>
      <c r="AV458">
        <v>0</v>
      </c>
      <c r="AW458">
        <v>0</v>
      </c>
      <c r="AX458">
        <v>0.40829959999999998</v>
      </c>
      <c r="AY458">
        <v>29.46697</v>
      </c>
      <c r="AZ458">
        <v>0</v>
      </c>
      <c r="BA458">
        <v>0</v>
      </c>
      <c r="BB458">
        <v>0.40888469999999999</v>
      </c>
      <c r="BC458">
        <v>29.05171</v>
      </c>
      <c r="BD458">
        <v>0</v>
      </c>
      <c r="BE458">
        <v>0</v>
      </c>
      <c r="BF458">
        <v>0.4094641</v>
      </c>
      <c r="BG458">
        <v>28.62771</v>
      </c>
      <c r="BH458">
        <v>0</v>
      </c>
      <c r="BI458">
        <v>0</v>
      </c>
      <c r="BJ458">
        <v>0.41000720000000002</v>
      </c>
      <c r="BK458">
        <v>28.611969999999999</v>
      </c>
      <c r="BL458">
        <v>0</v>
      </c>
      <c r="BM458">
        <v>0</v>
      </c>
      <c r="BN458">
        <v>0.41039730000000002</v>
      </c>
      <c r="BO458">
        <v>29.3124</v>
      </c>
      <c r="BP458">
        <v>0</v>
      </c>
      <c r="BQ458">
        <v>0</v>
      </c>
      <c r="BR458">
        <v>0.41079929999999998</v>
      </c>
      <c r="BS458">
        <v>30.399920000000002</v>
      </c>
      <c r="BT458">
        <v>0</v>
      </c>
      <c r="BU458">
        <v>0</v>
      </c>
      <c r="BV458">
        <v>0.4112093</v>
      </c>
      <c r="BW458">
        <v>31.272040000000001</v>
      </c>
      <c r="BX458">
        <v>0</v>
      </c>
      <c r="BY458">
        <v>0</v>
      </c>
      <c r="BZ458">
        <v>0.41153129999999999</v>
      </c>
      <c r="CA458">
        <v>31.474910000000001</v>
      </c>
      <c r="CB458">
        <v>0</v>
      </c>
      <c r="CC458">
        <v>0</v>
      </c>
      <c r="CD458">
        <v>0.41171920000000001</v>
      </c>
      <c r="CE458">
        <v>30.630369999999999</v>
      </c>
      <c r="CF458">
        <v>0</v>
      </c>
      <c r="CG458">
        <v>0</v>
      </c>
      <c r="CH458">
        <v>0.41170699999999999</v>
      </c>
      <c r="CI458">
        <v>29.439229999999998</v>
      </c>
      <c r="CJ458">
        <v>0</v>
      </c>
      <c r="CK458">
        <v>0</v>
      </c>
      <c r="CL458">
        <v>0.41151450000000001</v>
      </c>
      <c r="CM458">
        <v>28.535779999999999</v>
      </c>
      <c r="CN458">
        <v>0</v>
      </c>
      <c r="CO458">
        <v>0</v>
      </c>
      <c r="CP458">
        <v>0.41125139999999999</v>
      </c>
      <c r="CQ458">
        <v>28.006060000000002</v>
      </c>
      <c r="CR458">
        <v>0</v>
      </c>
      <c r="CS458">
        <v>0</v>
      </c>
      <c r="CT458">
        <v>0.41108270000000002</v>
      </c>
      <c r="CU458">
        <v>28.530950000000001</v>
      </c>
      <c r="CV458">
        <v>0</v>
      </c>
      <c r="CW458">
        <v>4.8089869999999997E-36</v>
      </c>
      <c r="CX458">
        <v>0.41060269999999999</v>
      </c>
      <c r="CY458">
        <v>29.534210000000002</v>
      </c>
      <c r="CZ458">
        <v>9.3316409999999998E-33</v>
      </c>
      <c r="DA458">
        <v>5.7686029999999998E-30</v>
      </c>
      <c r="DB458">
        <v>0.40973199999999999</v>
      </c>
      <c r="DC458">
        <v>29.855720000000002</v>
      </c>
      <c r="DD458">
        <v>1.4478270000000001E-26</v>
      </c>
      <c r="DE458" s="1">
        <v>7.2622510000000007E-24</v>
      </c>
      <c r="DF458">
        <v>0.40857260000000001</v>
      </c>
      <c r="DG458">
        <v>29.825569999999999</v>
      </c>
      <c r="DH458" s="1">
        <v>8.585471E-22</v>
      </c>
      <c r="DI458" s="1">
        <v>3.9417450000000002E-19</v>
      </c>
      <c r="DJ458">
        <v>0.40725689999999998</v>
      </c>
      <c r="DK458">
        <v>28.955220000000001</v>
      </c>
      <c r="DL458" s="1">
        <v>5.6955969999999999E-18</v>
      </c>
      <c r="DM458" s="1">
        <v>2.5420750000000002E-15</v>
      </c>
      <c r="DN458">
        <v>0.40584710000000002</v>
      </c>
      <c r="DO458">
        <v>27.826750000000001</v>
      </c>
      <c r="DP458" s="1">
        <v>7.4130030000000006E-15</v>
      </c>
      <c r="DQ458" s="1">
        <v>3.318486E-12</v>
      </c>
      <c r="DR458">
        <v>0.40426030000000002</v>
      </c>
      <c r="DS458">
        <v>26.95345</v>
      </c>
      <c r="DT458" s="1">
        <v>3.0308590000000001E-12</v>
      </c>
      <c r="DU458" s="1">
        <v>1.3777680000000001E-9</v>
      </c>
      <c r="DV458">
        <v>0.40261239999999998</v>
      </c>
      <c r="DW458">
        <v>26.266559999999998</v>
      </c>
      <c r="DX458" s="1">
        <v>5.0607289999999998E-10</v>
      </c>
      <c r="DY458" s="1">
        <v>2.3439560000000001E-7</v>
      </c>
      <c r="DZ458">
        <v>0.40124690000000002</v>
      </c>
      <c r="EA458">
        <v>26.4406</v>
      </c>
      <c r="EB458" s="1">
        <v>4.0710479999999999E-8</v>
      </c>
      <c r="EC458" s="1">
        <v>1.9245360000000001E-5</v>
      </c>
      <c r="ED458">
        <v>0.3996207</v>
      </c>
      <c r="EE458">
        <v>27.03398</v>
      </c>
      <c r="EF458" s="1">
        <v>1.756284E-6</v>
      </c>
      <c r="EG458" s="1">
        <v>8.4880399999999999E-4</v>
      </c>
      <c r="EH458">
        <v>0.39760060000000003</v>
      </c>
      <c r="EI458">
        <v>27.631830000000001</v>
      </c>
      <c r="EJ458" s="1">
        <v>4.4279459999999999E-5</v>
      </c>
      <c r="EK458" s="1">
        <v>2.1891330000000001E-2</v>
      </c>
      <c r="EL458">
        <v>0.39536320000000003</v>
      </c>
      <c r="EM458">
        <v>27.80153</v>
      </c>
      <c r="EN458" s="1">
        <v>7.0002189999999998E-4</v>
      </c>
      <c r="EO458" s="1">
        <v>0.35428929999999997</v>
      </c>
      <c r="EP458">
        <v>0.39312829999999999</v>
      </c>
      <c r="EQ458">
        <v>27.107790000000001</v>
      </c>
      <c r="ER458" s="1">
        <v>7.3426810000000002E-3</v>
      </c>
      <c r="ES458" s="1">
        <v>3.8018399999999999</v>
      </c>
      <c r="ET458">
        <v>0.39091320000000002</v>
      </c>
      <c r="EU458">
        <v>26.01643</v>
      </c>
      <c r="EV458" s="1">
        <v>5.337745E-2</v>
      </c>
      <c r="EW458" s="1">
        <v>28.29522</v>
      </c>
      <c r="EX458">
        <v>0.38865100000000002</v>
      </c>
      <c r="EY458">
        <v>25.184429999999999</v>
      </c>
      <c r="EZ458" s="1">
        <v>0.27994849999999999</v>
      </c>
      <c r="FA458" s="1">
        <v>151.822</v>
      </c>
      <c r="FB458">
        <v>0.38639279999999998</v>
      </c>
      <c r="FC458">
        <v>24.936109999999999</v>
      </c>
      <c r="FD458" s="1">
        <v>1.094808</v>
      </c>
      <c r="FE458">
        <v>607.327</v>
      </c>
      <c r="FF458">
        <v>0.38449519999999998</v>
      </c>
      <c r="FG458">
        <v>26.215859999999999</v>
      </c>
      <c r="FH458" s="1">
        <v>3.2996189999999999</v>
      </c>
      <c r="FI458">
        <v>1869.348</v>
      </c>
      <c r="FJ458">
        <v>0.38229590000000002</v>
      </c>
      <c r="FK458">
        <v>27.171759999999999</v>
      </c>
      <c r="FL458" s="1">
        <v>7.8746600000000004</v>
      </c>
      <c r="FM458">
        <v>4559.7759999999998</v>
      </c>
      <c r="FN458">
        <v>0.37980140000000001</v>
      </c>
      <c r="FO458">
        <v>27.438659999999999</v>
      </c>
      <c r="FP458">
        <v>15.27726</v>
      </c>
      <c r="FQ458">
        <v>9045.1460000000006</v>
      </c>
      <c r="FR458">
        <v>0.37697910000000001</v>
      </c>
      <c r="FS458">
        <v>27.16386</v>
      </c>
      <c r="FT458">
        <v>24.671299999999999</v>
      </c>
      <c r="FU458">
        <v>14937.78</v>
      </c>
      <c r="FV458">
        <v>0.37416260000000001</v>
      </c>
      <c r="FW458">
        <v>26.460070000000002</v>
      </c>
      <c r="FX458">
        <v>33.894089999999998</v>
      </c>
      <c r="FY458">
        <v>20980.9</v>
      </c>
      <c r="FZ458">
        <v>0.37142910000000001</v>
      </c>
      <c r="GA458">
        <v>25.523350000000001</v>
      </c>
      <c r="GB458">
        <v>40.370910000000002</v>
      </c>
      <c r="GC458">
        <v>25540.25</v>
      </c>
      <c r="GD458">
        <v>0.36855640000000001</v>
      </c>
      <c r="GE458">
        <v>24.729120000000002</v>
      </c>
      <c r="GF458">
        <v>42.350059999999999</v>
      </c>
      <c r="GG458">
        <v>27396.01</v>
      </c>
      <c r="GH458">
        <v>0.36573670000000003</v>
      </c>
      <c r="GI458">
        <v>24.542000000000002</v>
      </c>
      <c r="GJ458">
        <v>39.77514</v>
      </c>
      <c r="GK458">
        <v>26302.57</v>
      </c>
      <c r="GL458">
        <v>0.36325069999999998</v>
      </c>
      <c r="GM458">
        <v>25.967469999999999</v>
      </c>
      <c r="GN458">
        <v>33.882559999999998</v>
      </c>
      <c r="GO458">
        <v>22904.66</v>
      </c>
      <c r="GP458">
        <v>0.3605855</v>
      </c>
      <c r="GQ458">
        <v>27.317460000000001</v>
      </c>
      <c r="GR458">
        <v>26.468920000000001</v>
      </c>
      <c r="GS458">
        <v>18303.759999999998</v>
      </c>
      <c r="GT458">
        <v>0.3577205</v>
      </c>
      <c r="GU458">
        <v>28.12388</v>
      </c>
      <c r="GV458">
        <v>19.209099999999999</v>
      </c>
      <c r="GW458">
        <v>13614</v>
      </c>
      <c r="GX458">
        <v>0.35470059999999998</v>
      </c>
      <c r="GY458">
        <v>28.578489999999999</v>
      </c>
      <c r="GZ458">
        <v>13.093439999999999</v>
      </c>
      <c r="HA458">
        <v>9532.9699999999993</v>
      </c>
      <c r="HB458">
        <v>0.35181109999999999</v>
      </c>
      <c r="HC458">
        <v>28.17727</v>
      </c>
      <c r="HD458">
        <v>8.4782109999999999</v>
      </c>
      <c r="HE458">
        <v>6358.2979999999998</v>
      </c>
      <c r="HF458">
        <v>0.34902939999999999</v>
      </c>
      <c r="HG458">
        <v>26.965689999999999</v>
      </c>
      <c r="HH458">
        <v>5.2811190000000003</v>
      </c>
      <c r="HI458">
        <v>4092.5970000000002</v>
      </c>
      <c r="HJ458">
        <v>0.34623939999999997</v>
      </c>
      <c r="HK458">
        <v>25.98312</v>
      </c>
      <c r="HL458">
        <v>3.2081179999999998</v>
      </c>
      <c r="HM458">
        <v>2580.569</v>
      </c>
      <c r="HN458">
        <v>0.34365269999999998</v>
      </c>
      <c r="HO458">
        <v>25.586179999999999</v>
      </c>
      <c r="HP458">
        <v>1.933549</v>
      </c>
      <c r="HQ458">
        <v>1621.4469999999999</v>
      </c>
      <c r="HR458">
        <v>0.34154410000000002</v>
      </c>
      <c r="HS458">
        <v>26.612210000000001</v>
      </c>
      <c r="HT458">
        <v>1.1768540000000001</v>
      </c>
      <c r="HU458">
        <v>1032.1890000000001</v>
      </c>
      <c r="HV458">
        <v>0.33926610000000001</v>
      </c>
      <c r="HW458">
        <v>28.08268</v>
      </c>
      <c r="HX458">
        <v>0.73820160000000001</v>
      </c>
      <c r="HY458">
        <v>678.87159999999994</v>
      </c>
      <c r="HZ458">
        <v>0.33670660000000002</v>
      </c>
      <c r="IA458">
        <v>29.1751</v>
      </c>
      <c r="IB458">
        <v>0.48731540000000001</v>
      </c>
      <c r="IC458">
        <v>469.16500000000002</v>
      </c>
      <c r="ID458">
        <v>0.33394400000000002</v>
      </c>
      <c r="IE458">
        <v>29.86375</v>
      </c>
      <c r="IF458">
        <v>0.34337760000000001</v>
      </c>
      <c r="IG458">
        <v>343.7516</v>
      </c>
      <c r="IH458">
        <v>0.33127699999999999</v>
      </c>
      <c r="II458">
        <v>29.388300000000001</v>
      </c>
      <c r="IJ458">
        <v>0.25848500000000002</v>
      </c>
      <c r="IK458">
        <v>266.33620000000002</v>
      </c>
      <c r="IL458">
        <v>0.32865860000000002</v>
      </c>
      <c r="IM458">
        <v>28.16968</v>
      </c>
      <c r="IN458">
        <v>0.20559830000000001</v>
      </c>
      <c r="IO458">
        <v>215.99709999999999</v>
      </c>
      <c r="IP458">
        <v>0.32597300000000001</v>
      </c>
      <c r="IQ458">
        <v>27.114560000000001</v>
      </c>
      <c r="IR458">
        <v>0.1704765</v>
      </c>
      <c r="IS458">
        <v>181.4391</v>
      </c>
      <c r="IT458">
        <v>0.32331100000000002</v>
      </c>
      <c r="IU458">
        <v>26.571000000000002</v>
      </c>
      <c r="IV458">
        <v>0.14558979999999999</v>
      </c>
      <c r="IW458">
        <v>156.2996</v>
      </c>
      <c r="IX458">
        <v>0.32080789999999998</v>
      </c>
      <c r="IY458">
        <v>27.257100000000001</v>
      </c>
      <c r="IZ458">
        <v>0.12666350000000001</v>
      </c>
      <c r="JA458">
        <v>136.8331</v>
      </c>
      <c r="JB458">
        <v>0.31842369999999998</v>
      </c>
      <c r="JC458">
        <v>27.802250000000001</v>
      </c>
      <c r="JD458">
        <v>0.11160390000000001</v>
      </c>
      <c r="JE458">
        <v>121.2286</v>
      </c>
      <c r="JF458">
        <v>0.3161853</v>
      </c>
      <c r="JG458">
        <v>28.296330000000001</v>
      </c>
      <c r="JH458">
        <v>9.9179409999999996E-2</v>
      </c>
      <c r="JI458">
        <v>108.2752</v>
      </c>
      <c r="JJ458">
        <v>0.31418750000000001</v>
      </c>
      <c r="JK458">
        <v>28.08277</v>
      </c>
      <c r="JL458">
        <v>8.8591779999999995E-2</v>
      </c>
      <c r="JM458">
        <v>97.185230000000004</v>
      </c>
      <c r="JN458">
        <v>0.3124613</v>
      </c>
      <c r="JO458">
        <v>27.67831</v>
      </c>
      <c r="JP458">
        <v>7.9342259999999998E-2</v>
      </c>
      <c r="JQ458">
        <v>87.444640000000007</v>
      </c>
      <c r="JR458">
        <v>0.31096629999999997</v>
      </c>
      <c r="JS458">
        <v>27.470790000000001</v>
      </c>
      <c r="JT458">
        <v>7.1205279999999996E-2</v>
      </c>
      <c r="JU458">
        <v>78.818359999999998</v>
      </c>
      <c r="JV458">
        <v>0.30999300000000002</v>
      </c>
      <c r="JW458">
        <v>27.306840000000001</v>
      </c>
      <c r="JX458">
        <v>6.4061409999999999E-2</v>
      </c>
      <c r="JY458">
        <v>71.111059999999995</v>
      </c>
      <c r="JZ458">
        <v>0.30908190000000002</v>
      </c>
      <c r="KA458">
        <v>27.136189999999999</v>
      </c>
      <c r="KB458">
        <v>5.7660870000000003E-2</v>
      </c>
      <c r="KC458">
        <v>64.198740000000001</v>
      </c>
      <c r="KD458">
        <v>0.30799549999999998</v>
      </c>
      <c r="KE458">
        <v>28.037299999999998</v>
      </c>
      <c r="KF458">
        <v>5.1977969999999998E-2</v>
      </c>
      <c r="KG458">
        <v>58.107599999999998</v>
      </c>
      <c r="KH458">
        <v>0.30683460000000001</v>
      </c>
      <c r="KI458">
        <v>28.439080000000001</v>
      </c>
      <c r="KJ458">
        <v>4.6978659999999998E-2</v>
      </c>
      <c r="KK458">
        <v>52.761139999999997</v>
      </c>
      <c r="KL458">
        <v>0.30568980000000001</v>
      </c>
      <c r="KM458">
        <v>28.551220000000001</v>
      </c>
      <c r="KN458">
        <v>4.2572190000000003E-2</v>
      </c>
      <c r="KO458">
        <v>48.047960000000003</v>
      </c>
      <c r="KP458">
        <v>0.3044558</v>
      </c>
      <c r="KQ458">
        <v>28.548729999999999</v>
      </c>
      <c r="KR458">
        <v>3.8651669999999999E-2</v>
      </c>
      <c r="KS458">
        <v>43.87753</v>
      </c>
      <c r="KT458">
        <v>0.30306490000000003</v>
      </c>
      <c r="KU458">
        <v>28.08184</v>
      </c>
      <c r="KV458">
        <v>3.5153429999999999E-2</v>
      </c>
      <c r="KW458">
        <v>40.18385</v>
      </c>
      <c r="KX458">
        <v>0.30162939999999999</v>
      </c>
      <c r="KY458">
        <v>27.157869999999999</v>
      </c>
      <c r="KZ458">
        <v>3.2029679999999998E-2</v>
      </c>
      <c r="LA458">
        <v>36.900179999999999</v>
      </c>
      <c r="LB458">
        <v>0.30029250000000002</v>
      </c>
      <c r="LC458">
        <v>26.392420000000001</v>
      </c>
      <c r="LD458">
        <v>2.9224699999999999E-2</v>
      </c>
      <c r="LE458">
        <v>33.953980000000001</v>
      </c>
      <c r="LF458">
        <v>0.29898269999999999</v>
      </c>
      <c r="LG458">
        <v>26.24973</v>
      </c>
      <c r="LH458">
        <v>2.6690470000000001E-2</v>
      </c>
      <c r="LI458">
        <v>31.286999999999999</v>
      </c>
      <c r="LJ458">
        <v>0.29774289999999998</v>
      </c>
      <c r="LK458">
        <v>27.78302</v>
      </c>
      <c r="LL458">
        <v>2.4365589999999999E-2</v>
      </c>
      <c r="LM458">
        <v>28.842549999999999</v>
      </c>
      <c r="LN458">
        <v>0.29641879999999998</v>
      </c>
      <c r="LO458">
        <v>29.092040000000001</v>
      </c>
      <c r="LP458">
        <v>2.2231890000000001E-2</v>
      </c>
      <c r="LQ458">
        <v>26.61458</v>
      </c>
      <c r="LR458">
        <v>0.2950875</v>
      </c>
      <c r="LS458">
        <v>29.831910000000001</v>
      </c>
      <c r="LT458">
        <v>2.0282700000000001E-2</v>
      </c>
      <c r="LU458">
        <v>24.587810000000001</v>
      </c>
      <c r="LV458">
        <v>0.29392859999999998</v>
      </c>
      <c r="LW458">
        <v>30.62576</v>
      </c>
      <c r="LX458">
        <v>1.850303E-2</v>
      </c>
      <c r="LY458">
        <v>22.725650000000002</v>
      </c>
      <c r="LZ458">
        <v>0.29303210000000002</v>
      </c>
      <c r="MA458">
        <v>30.556979999999999</v>
      </c>
      <c r="MB458">
        <v>1.6868370000000001E-2</v>
      </c>
      <c r="MC458">
        <v>20.991129999999998</v>
      </c>
      <c r="MD458">
        <v>0.29233530000000002</v>
      </c>
      <c r="ME458">
        <v>29.461870000000001</v>
      </c>
      <c r="MF458">
        <v>1.5382399999999999E-2</v>
      </c>
      <c r="MG458">
        <v>19.38288</v>
      </c>
      <c r="MH458">
        <v>0.29175659999999998</v>
      </c>
      <c r="MI458">
        <v>28.409680000000002</v>
      </c>
      <c r="MJ458">
        <v>1.4053639999999999E-2</v>
      </c>
      <c r="MK458">
        <v>17.916730000000001</v>
      </c>
      <c r="ML458">
        <v>0.29132720000000001</v>
      </c>
      <c r="MM458">
        <v>28.243659999999998</v>
      </c>
      <c r="MN458">
        <v>1.2887549999999999E-2</v>
      </c>
      <c r="MO458">
        <v>16.597079999999998</v>
      </c>
      <c r="MP458">
        <v>0.29110950000000002</v>
      </c>
      <c r="MQ458">
        <v>29.667960000000001</v>
      </c>
      <c r="MR458">
        <v>1.186369E-2</v>
      </c>
      <c r="MS458">
        <v>15.402950000000001</v>
      </c>
      <c r="MT458">
        <v>0.2908347</v>
      </c>
      <c r="MU458">
        <v>31.113510000000002</v>
      </c>
      <c r="MV458">
        <v>1.097427E-2</v>
      </c>
      <c r="MW458">
        <v>14.344620000000001</v>
      </c>
      <c r="MX458">
        <v>0.29055199999999998</v>
      </c>
      <c r="MY458">
        <v>31.711500000000001</v>
      </c>
      <c r="MZ458">
        <v>1.020802E-2</v>
      </c>
      <c r="NA458">
        <v>13.41713</v>
      </c>
      <c r="NB458">
        <v>0.29018670000000002</v>
      </c>
      <c r="NC458">
        <v>31.771229999999999</v>
      </c>
      <c r="ND458" s="1">
        <v>9.5461720000000003E-3</v>
      </c>
      <c r="NE458">
        <v>12.6005</v>
      </c>
      <c r="NF458">
        <v>0.28996660000000002</v>
      </c>
      <c r="NG458">
        <v>30.89254</v>
      </c>
      <c r="NH458" s="1">
        <v>8.9637669999999992E-3</v>
      </c>
      <c r="NI458">
        <v>11.868080000000001</v>
      </c>
      <c r="NJ458">
        <v>0.28982150000000001</v>
      </c>
      <c r="NK458">
        <v>29.702549999999999</v>
      </c>
      <c r="NL458" s="1">
        <v>8.4408049999999991E-3</v>
      </c>
      <c r="NM458">
        <v>11.19989</v>
      </c>
      <c r="NN458">
        <v>0.28971360000000002</v>
      </c>
      <c r="NO458">
        <v>28.886710000000001</v>
      </c>
      <c r="NP458" s="1">
        <v>7.9661439999999997E-3</v>
      </c>
      <c r="NQ458">
        <v>10.587490000000001</v>
      </c>
      <c r="NR458">
        <v>0.28954849999999999</v>
      </c>
      <c r="NS458">
        <v>28.536429999999999</v>
      </c>
      <c r="NT458" s="1">
        <v>7.5339500000000002E-3</v>
      </c>
      <c r="NU458">
        <v>10.03021</v>
      </c>
      <c r="NV458">
        <v>0.28931679999999999</v>
      </c>
      <c r="NW458">
        <v>28.825330000000001</v>
      </c>
      <c r="NX458">
        <v>7.1445040000000003E-3</v>
      </c>
      <c r="NY458">
        <v>9.5260069999999999</v>
      </c>
      <c r="NZ458">
        <v>0.28922409999999998</v>
      </c>
      <c r="OA458">
        <v>29.733260000000001</v>
      </c>
      <c r="OB458">
        <v>6.7859340000000004E-3</v>
      </c>
      <c r="OC458">
        <v>9.0580759999999998</v>
      </c>
      <c r="OD458">
        <v>0.2892072</v>
      </c>
      <c r="OE458">
        <v>29.927820000000001</v>
      </c>
      <c r="OF458" s="1">
        <v>6.4507979999999998E-3</v>
      </c>
      <c r="OG458">
        <v>8.6189180000000007</v>
      </c>
      <c r="OH458">
        <v>0.28915299999999999</v>
      </c>
      <c r="OI458">
        <v>29.729289999999999</v>
      </c>
      <c r="OJ458" s="1">
        <v>6.1371280000000004E-3</v>
      </c>
      <c r="OK458">
        <v>8.2084949999999992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0.31936750000000003</v>
      </c>
      <c r="G459">
        <v>29.262180000000001</v>
      </c>
      <c r="H459">
        <v>0</v>
      </c>
      <c r="I459">
        <v>0</v>
      </c>
      <c r="J459">
        <v>0.31915130000000003</v>
      </c>
      <c r="K459">
        <v>29.589359999999999</v>
      </c>
      <c r="L459">
        <v>0</v>
      </c>
      <c r="M459">
        <v>0</v>
      </c>
      <c r="N459">
        <v>0.31915090000000002</v>
      </c>
      <c r="O459">
        <v>30.09703</v>
      </c>
      <c r="P459">
        <v>0</v>
      </c>
      <c r="Q459">
        <v>0</v>
      </c>
      <c r="R459">
        <v>0.31924740000000001</v>
      </c>
      <c r="S459">
        <v>29.72795</v>
      </c>
      <c r="T459">
        <v>0</v>
      </c>
      <c r="U459">
        <v>0</v>
      </c>
      <c r="V459">
        <v>0.3194033</v>
      </c>
      <c r="W459">
        <v>29.2043</v>
      </c>
      <c r="X459">
        <v>0</v>
      </c>
      <c r="Y459">
        <v>0</v>
      </c>
      <c r="Z459">
        <v>0.31967109999999999</v>
      </c>
      <c r="AA459">
        <v>28.788989999999998</v>
      </c>
      <c r="AB459">
        <v>0</v>
      </c>
      <c r="AC459">
        <v>0</v>
      </c>
      <c r="AD459">
        <v>0.32007760000000002</v>
      </c>
      <c r="AE459">
        <v>28.55688</v>
      </c>
      <c r="AF459">
        <v>0</v>
      </c>
      <c r="AG459">
        <v>0</v>
      </c>
      <c r="AH459">
        <v>0.32045940000000001</v>
      </c>
      <c r="AI459">
        <v>28.53762</v>
      </c>
      <c r="AJ459">
        <v>0</v>
      </c>
      <c r="AK459">
        <v>0</v>
      </c>
      <c r="AL459">
        <v>0.32102530000000001</v>
      </c>
      <c r="AM459">
        <v>29.41516</v>
      </c>
      <c r="AN459">
        <v>0</v>
      </c>
      <c r="AO459">
        <v>0</v>
      </c>
      <c r="AP459">
        <v>0.3217546</v>
      </c>
      <c r="AQ459">
        <v>29.637</v>
      </c>
      <c r="AR459">
        <v>0</v>
      </c>
      <c r="AS459">
        <v>0</v>
      </c>
      <c r="AT459">
        <v>0.32262649999999998</v>
      </c>
      <c r="AU459">
        <v>29.601410000000001</v>
      </c>
      <c r="AV459">
        <v>0</v>
      </c>
      <c r="AW459">
        <v>0</v>
      </c>
      <c r="AX459">
        <v>0.32352809999999999</v>
      </c>
      <c r="AY459">
        <v>29.532219999999999</v>
      </c>
      <c r="AZ459">
        <v>0</v>
      </c>
      <c r="BA459">
        <v>0</v>
      </c>
      <c r="BB459">
        <v>0.32446449999999999</v>
      </c>
      <c r="BC459">
        <v>29.159189999999999</v>
      </c>
      <c r="BD459">
        <v>0</v>
      </c>
      <c r="BE459">
        <v>0</v>
      </c>
      <c r="BF459">
        <v>0.3254457</v>
      </c>
      <c r="BG459">
        <v>28.742260000000002</v>
      </c>
      <c r="BH459">
        <v>0</v>
      </c>
      <c r="BI459">
        <v>0</v>
      </c>
      <c r="BJ459">
        <v>0.3263933</v>
      </c>
      <c r="BK459">
        <v>28.686889999999998</v>
      </c>
      <c r="BL459">
        <v>0</v>
      </c>
      <c r="BM459">
        <v>0</v>
      </c>
      <c r="BN459">
        <v>0.3272333</v>
      </c>
      <c r="BO459">
        <v>29.334859999999999</v>
      </c>
      <c r="BP459">
        <v>0</v>
      </c>
      <c r="BQ459">
        <v>0</v>
      </c>
      <c r="BR459">
        <v>0.32807019999999998</v>
      </c>
      <c r="BS459">
        <v>30.384820000000001</v>
      </c>
      <c r="BT459">
        <v>0</v>
      </c>
      <c r="BU459">
        <v>0</v>
      </c>
      <c r="BV459">
        <v>0.328874</v>
      </c>
      <c r="BW459">
        <v>31.296710000000001</v>
      </c>
      <c r="BX459">
        <v>0</v>
      </c>
      <c r="BY459">
        <v>0</v>
      </c>
      <c r="BZ459">
        <v>0.32962140000000001</v>
      </c>
      <c r="CA459">
        <v>31.588750000000001</v>
      </c>
      <c r="CB459">
        <v>0</v>
      </c>
      <c r="CC459">
        <v>0</v>
      </c>
      <c r="CD459">
        <v>0.3301731</v>
      </c>
      <c r="CE459">
        <v>30.86177</v>
      </c>
      <c r="CF459">
        <v>0</v>
      </c>
      <c r="CG459">
        <v>0</v>
      </c>
      <c r="CH459">
        <v>0.3305437</v>
      </c>
      <c r="CI459">
        <v>29.707409999999999</v>
      </c>
      <c r="CJ459">
        <v>0</v>
      </c>
      <c r="CK459">
        <v>0</v>
      </c>
      <c r="CL459">
        <v>0.330731</v>
      </c>
      <c r="CM459">
        <v>28.76624</v>
      </c>
      <c r="CN459">
        <v>0</v>
      </c>
      <c r="CO459">
        <v>0</v>
      </c>
      <c r="CP459">
        <v>0.33084530000000001</v>
      </c>
      <c r="CQ459">
        <v>28.177119999999999</v>
      </c>
      <c r="CR459">
        <v>0</v>
      </c>
      <c r="CS459">
        <v>0</v>
      </c>
      <c r="CT459">
        <v>0.3309626</v>
      </c>
      <c r="CU459">
        <v>28.597339999999999</v>
      </c>
      <c r="CV459">
        <v>0</v>
      </c>
      <c r="CW459">
        <v>1.7804140000000001E-36</v>
      </c>
      <c r="CX459">
        <v>0.33071080000000003</v>
      </c>
      <c r="CY459">
        <v>29.550090000000001</v>
      </c>
      <c r="CZ459">
        <v>2.3041150000000001E-33</v>
      </c>
      <c r="DA459">
        <v>2.0324990000000002E-30</v>
      </c>
      <c r="DB459">
        <v>0.3300882</v>
      </c>
      <c r="DC459">
        <v>29.92867</v>
      </c>
      <c r="DD459">
        <v>3.2129170000000001E-27</v>
      </c>
      <c r="DE459">
        <v>2.82615E-24</v>
      </c>
      <c r="DF459">
        <v>0.32916089999999998</v>
      </c>
      <c r="DG459">
        <v>29.950050000000001</v>
      </c>
      <c r="DH459" s="1">
        <v>2.0075800000000001E-22</v>
      </c>
      <c r="DI459" s="1">
        <v>1.6789189999999999E-19</v>
      </c>
      <c r="DJ459">
        <v>0.32811079999999998</v>
      </c>
      <c r="DK459">
        <v>29.17201</v>
      </c>
      <c r="DL459" s="1">
        <v>1.8250569999999998E-18</v>
      </c>
      <c r="DM459" s="1">
        <v>1.286886E-15</v>
      </c>
      <c r="DN459">
        <v>0.32690409999999998</v>
      </c>
      <c r="DO459">
        <v>28.068850000000001</v>
      </c>
      <c r="DP459" s="1">
        <v>2.832308E-15</v>
      </c>
      <c r="DQ459" s="1">
        <v>1.8902980000000002E-12</v>
      </c>
      <c r="DR459">
        <v>0.32548830000000001</v>
      </c>
      <c r="DS459">
        <v>27.172840000000001</v>
      </c>
      <c r="DT459" s="1">
        <v>1.3091730000000001E-12</v>
      </c>
      <c r="DU459" s="1">
        <v>8.6191080000000002E-10</v>
      </c>
      <c r="DV459">
        <v>0.32402360000000002</v>
      </c>
      <c r="DW459">
        <v>26.450690000000002</v>
      </c>
      <c r="DX459" s="1">
        <v>2.406072E-10</v>
      </c>
      <c r="DY459" s="1">
        <v>1.587316E-7</v>
      </c>
      <c r="DZ459">
        <v>0.3227505</v>
      </c>
      <c r="EA459">
        <v>26.535990000000002</v>
      </c>
      <c r="EB459" s="1">
        <v>2.0987560000000001E-8</v>
      </c>
      <c r="EC459" s="1">
        <v>1.398547E-5</v>
      </c>
      <c r="ED459">
        <v>0.32113750000000002</v>
      </c>
      <c r="EE459">
        <v>27.060320000000001</v>
      </c>
      <c r="EF459" s="1">
        <v>9.7175779999999997E-7</v>
      </c>
      <c r="EG459" s="1">
        <v>6.5794300000000003E-4</v>
      </c>
      <c r="EH459">
        <v>0.31918370000000001</v>
      </c>
      <c r="EI459">
        <v>27.66234</v>
      </c>
      <c r="EJ459" s="1">
        <v>2.6081669999999999E-5</v>
      </c>
      <c r="EK459" s="1">
        <v>1.8001900000000001E-2</v>
      </c>
      <c r="EL459">
        <v>0.3170384</v>
      </c>
      <c r="EM459">
        <v>27.90221</v>
      </c>
      <c r="EN459" s="1">
        <v>4.3630930000000001E-4</v>
      </c>
      <c r="EO459" s="1">
        <v>0.30775279999999999</v>
      </c>
      <c r="EP459">
        <v>0.31493840000000001</v>
      </c>
      <c r="EQ459">
        <v>27.299520000000001</v>
      </c>
      <c r="ER459" s="1">
        <v>4.8227840000000001E-3</v>
      </c>
      <c r="ES459" s="1">
        <v>3.477878</v>
      </c>
      <c r="ET459">
        <v>0.31282339999999997</v>
      </c>
      <c r="EU459">
        <v>26.253769999999999</v>
      </c>
      <c r="EV459" s="1">
        <v>3.6820289999999999E-2</v>
      </c>
      <c r="EW459" s="1">
        <v>27.192769999999999</v>
      </c>
      <c r="EX459">
        <v>0.31061800000000001</v>
      </c>
      <c r="EY459">
        <v>25.397200000000002</v>
      </c>
      <c r="EZ459" s="1">
        <v>0.20224030000000001</v>
      </c>
      <c r="FA459" s="1">
        <v>152.9778</v>
      </c>
      <c r="FB459">
        <v>0.30848059999999999</v>
      </c>
      <c r="FC459">
        <v>25.06841</v>
      </c>
      <c r="FD459" s="1">
        <v>0.82643310000000003</v>
      </c>
      <c r="FE459">
        <v>640.41470000000004</v>
      </c>
      <c r="FF459">
        <v>0.30658269999999999</v>
      </c>
      <c r="FG459">
        <v>26.21171</v>
      </c>
      <c r="FH459" s="1">
        <v>2.5968230000000001</v>
      </c>
      <c r="FI459">
        <v>2059.3989999999999</v>
      </c>
      <c r="FJ459">
        <v>0.30435210000000001</v>
      </c>
      <c r="FK459">
        <v>27.173100000000002</v>
      </c>
      <c r="FL459" s="1">
        <v>6.44557</v>
      </c>
      <c r="FM459">
        <v>5238.8180000000002</v>
      </c>
      <c r="FN459">
        <v>0.30183290000000002</v>
      </c>
      <c r="FO459">
        <v>27.534379999999999</v>
      </c>
      <c r="FP459">
        <v>12.980259999999999</v>
      </c>
      <c r="FQ459">
        <v>10821.61</v>
      </c>
      <c r="FR459">
        <v>0.2991123</v>
      </c>
      <c r="FS459">
        <v>27.320160000000001</v>
      </c>
      <c r="FT459">
        <v>21.723659999999999</v>
      </c>
      <c r="FU459">
        <v>18582.84</v>
      </c>
      <c r="FV459">
        <v>0.29640899999999998</v>
      </c>
      <c r="FW459">
        <v>26.673909999999999</v>
      </c>
      <c r="FX459">
        <v>30.885770000000001</v>
      </c>
      <c r="FY459">
        <v>27105.82</v>
      </c>
      <c r="FZ459">
        <v>0.29372559999999998</v>
      </c>
      <c r="GA459">
        <v>25.776759999999999</v>
      </c>
      <c r="GB459">
        <v>38.039009999999998</v>
      </c>
      <c r="GC459">
        <v>34246.26</v>
      </c>
      <c r="GD459">
        <v>0.290904</v>
      </c>
      <c r="GE459">
        <v>24.970680000000002</v>
      </c>
      <c r="GF459">
        <v>41.236890000000002</v>
      </c>
      <c r="GG459">
        <v>38113.71</v>
      </c>
      <c r="GH459">
        <v>0.28816249999999999</v>
      </c>
      <c r="GI459">
        <v>24.694500000000001</v>
      </c>
      <c r="GJ459">
        <v>39.934660000000001</v>
      </c>
      <c r="GK459">
        <v>37939.75</v>
      </c>
      <c r="GL459">
        <v>0.28567360000000003</v>
      </c>
      <c r="GM459">
        <v>25.955839999999998</v>
      </c>
      <c r="GN459">
        <v>35.248260000000002</v>
      </c>
      <c r="GO459">
        <v>34370.39</v>
      </c>
      <c r="GP459">
        <v>0.2829372</v>
      </c>
      <c r="GQ459">
        <v>27.274339999999999</v>
      </c>
      <c r="GR459">
        <v>28.45476</v>
      </c>
      <c r="GS459">
        <v>28511.98</v>
      </c>
      <c r="GT459">
        <v>0.28009260000000002</v>
      </c>
      <c r="GU459">
        <v>28.153490000000001</v>
      </c>
      <c r="GV459">
        <v>21.389690000000002</v>
      </c>
      <c r="GW459">
        <v>22088.7</v>
      </c>
      <c r="GX459">
        <v>0.27715800000000002</v>
      </c>
      <c r="GY459">
        <v>28.685289999999998</v>
      </c>
      <c r="GZ459">
        <v>15.143280000000001</v>
      </c>
      <c r="HA459">
        <v>16158.95</v>
      </c>
      <c r="HB459">
        <v>0.27437139999999999</v>
      </c>
      <c r="HC459">
        <v>28.404450000000001</v>
      </c>
      <c r="HD459">
        <v>10.224909999999999</v>
      </c>
      <c r="HE459">
        <v>11305.69</v>
      </c>
      <c r="HF459">
        <v>0.2716654</v>
      </c>
      <c r="HG459">
        <v>27.30181</v>
      </c>
      <c r="HH459">
        <v>6.6756549999999999</v>
      </c>
      <c r="HI459">
        <v>7673.402</v>
      </c>
      <c r="HJ459">
        <v>0.2689452</v>
      </c>
      <c r="HK459">
        <v>26.308720000000001</v>
      </c>
      <c r="HL459">
        <v>4.2781070000000003</v>
      </c>
      <c r="HM459">
        <v>5131.8280000000004</v>
      </c>
      <c r="HN459">
        <v>0.2664358</v>
      </c>
      <c r="HO459">
        <v>25.817460000000001</v>
      </c>
      <c r="HP459">
        <v>2.7397819999999999</v>
      </c>
      <c r="HQ459">
        <v>3438.24</v>
      </c>
      <c r="HR459">
        <v>0.26432679999999997</v>
      </c>
      <c r="HS459">
        <v>26.677019999999999</v>
      </c>
      <c r="HT459">
        <v>1.7819430000000001</v>
      </c>
      <c r="HU459">
        <v>2340.1309999999999</v>
      </c>
      <c r="HV459">
        <v>0.26203720000000003</v>
      </c>
      <c r="HW459">
        <v>28.042359999999999</v>
      </c>
      <c r="HX459">
        <v>1.196021</v>
      </c>
      <c r="HY459">
        <v>1642.2170000000001</v>
      </c>
      <c r="HZ459">
        <v>0.25954729999999998</v>
      </c>
      <c r="IA459">
        <v>29.153400000000001</v>
      </c>
      <c r="IB459">
        <v>0.83984740000000002</v>
      </c>
      <c r="IC459">
        <v>1200.4639999999999</v>
      </c>
      <c r="ID459">
        <v>0.2568975</v>
      </c>
      <c r="IE459">
        <v>29.91114</v>
      </c>
      <c r="IF459">
        <v>0.62110469999999995</v>
      </c>
      <c r="IG459">
        <v>917.46249999999998</v>
      </c>
      <c r="IH459">
        <v>0.25433070000000002</v>
      </c>
      <c r="II459">
        <v>29.576699999999999</v>
      </c>
      <c r="IJ459">
        <v>0.48252020000000001</v>
      </c>
      <c r="IK459">
        <v>730.18499999999995</v>
      </c>
      <c r="IL459">
        <v>0.2518204</v>
      </c>
      <c r="IM459">
        <v>28.48499</v>
      </c>
      <c r="IN459">
        <v>0.39015939999999999</v>
      </c>
      <c r="IO459">
        <v>600.54319999999996</v>
      </c>
      <c r="IP459">
        <v>0.24923439999999999</v>
      </c>
      <c r="IQ459">
        <v>27.4377</v>
      </c>
      <c r="IR459">
        <v>0.32524380000000003</v>
      </c>
      <c r="IS459">
        <v>506.947</v>
      </c>
      <c r="IT459">
        <v>0.24669260000000001</v>
      </c>
      <c r="IU459">
        <v>26.811019999999999</v>
      </c>
      <c r="IV459">
        <v>0.27741120000000002</v>
      </c>
      <c r="IW459">
        <v>436.37209999999999</v>
      </c>
      <c r="IX459">
        <v>0.2442782</v>
      </c>
      <c r="IY459">
        <v>27.33249</v>
      </c>
      <c r="IZ459">
        <v>0.24024599999999999</v>
      </c>
      <c r="JA459">
        <v>380.6567</v>
      </c>
      <c r="JB459">
        <v>0.24189530000000001</v>
      </c>
      <c r="JC459">
        <v>27.810210000000001</v>
      </c>
      <c r="JD459">
        <v>0.2104665</v>
      </c>
      <c r="JE459">
        <v>335.67469999999997</v>
      </c>
      <c r="JF459">
        <v>0.2397164</v>
      </c>
      <c r="JG459">
        <v>28.325479999999999</v>
      </c>
      <c r="JH459">
        <v>0.18601010000000001</v>
      </c>
      <c r="JI459">
        <v>298.39909999999998</v>
      </c>
      <c r="JJ459">
        <v>0.23778679999999999</v>
      </c>
      <c r="JK459">
        <v>28.19885</v>
      </c>
      <c r="JL459">
        <v>0.1654079</v>
      </c>
      <c r="JM459">
        <v>266.72579999999999</v>
      </c>
      <c r="JN459">
        <v>0.2361124</v>
      </c>
      <c r="JO459">
        <v>27.875029999999999</v>
      </c>
      <c r="JP459">
        <v>0.1476403</v>
      </c>
      <c r="JQ459">
        <v>239.19280000000001</v>
      </c>
      <c r="JR459">
        <v>0.2346377</v>
      </c>
      <c r="JS459">
        <v>27.694900000000001</v>
      </c>
      <c r="JT459">
        <v>0.13215830000000001</v>
      </c>
      <c r="JU459">
        <v>215.01220000000001</v>
      </c>
      <c r="JV459">
        <v>0.23359089999999999</v>
      </c>
      <c r="JW459">
        <v>27.532589999999999</v>
      </c>
      <c r="JX459">
        <v>0.11865149999999999</v>
      </c>
      <c r="JY459">
        <v>193.59100000000001</v>
      </c>
      <c r="JZ459">
        <v>0.23258239999999999</v>
      </c>
      <c r="KA459">
        <v>27.35417</v>
      </c>
      <c r="KB459">
        <v>0.1066443</v>
      </c>
      <c r="KC459">
        <v>174.52430000000001</v>
      </c>
      <c r="KD459">
        <v>0.23137160000000001</v>
      </c>
      <c r="KE459">
        <v>28.144670000000001</v>
      </c>
      <c r="KF459">
        <v>9.6022830000000003E-2</v>
      </c>
      <c r="KG459">
        <v>157.78100000000001</v>
      </c>
      <c r="KH459">
        <v>0.2300953</v>
      </c>
      <c r="KI459">
        <v>28.52608</v>
      </c>
      <c r="KJ459">
        <v>8.6712090000000006E-2</v>
      </c>
      <c r="KK459">
        <v>143.12270000000001</v>
      </c>
      <c r="KL459">
        <v>0.22882769999999999</v>
      </c>
      <c r="KM459">
        <v>28.690740000000002</v>
      </c>
      <c r="KN459">
        <v>7.8550019999999998E-2</v>
      </c>
      <c r="KO459">
        <v>130.2483</v>
      </c>
      <c r="KP459">
        <v>0.2274291</v>
      </c>
      <c r="KQ459">
        <v>28.714659999999999</v>
      </c>
      <c r="KR459">
        <v>7.1334529999999993E-2</v>
      </c>
      <c r="KS459">
        <v>118.908</v>
      </c>
      <c r="KT459">
        <v>0.22594690000000001</v>
      </c>
      <c r="KU459">
        <v>28.320399999999999</v>
      </c>
      <c r="KV459">
        <v>6.4956639999999996E-2</v>
      </c>
      <c r="KW459">
        <v>108.9264</v>
      </c>
      <c r="KX459">
        <v>0.22441939999999999</v>
      </c>
      <c r="KY459">
        <v>27.474129999999999</v>
      </c>
      <c r="KZ459">
        <v>5.9318040000000002E-2</v>
      </c>
      <c r="LA459">
        <v>100.1156</v>
      </c>
      <c r="LB459">
        <v>0.22294120000000001</v>
      </c>
      <c r="LC459">
        <v>26.703430000000001</v>
      </c>
      <c r="LD459">
        <v>5.431068E-2</v>
      </c>
      <c r="LE459">
        <v>92.271820000000005</v>
      </c>
      <c r="LF459">
        <v>0.22153100000000001</v>
      </c>
      <c r="LG459">
        <v>26.45843</v>
      </c>
      <c r="LH459">
        <v>4.982756E-2</v>
      </c>
      <c r="LI459">
        <v>85.215320000000006</v>
      </c>
      <c r="LJ459">
        <v>0.22014520000000001</v>
      </c>
      <c r="LK459">
        <v>27.787590000000002</v>
      </c>
      <c r="LL459">
        <v>4.5756850000000002E-2</v>
      </c>
      <c r="LM459">
        <v>78.806839999999994</v>
      </c>
      <c r="LN459">
        <v>0.21865970000000001</v>
      </c>
      <c r="LO459">
        <v>29.03126</v>
      </c>
      <c r="LP459">
        <v>4.2068639999999997E-2</v>
      </c>
      <c r="LQ459">
        <v>73.030850000000001</v>
      </c>
      <c r="LR459">
        <v>0.21718199999999999</v>
      </c>
      <c r="LS459">
        <v>29.822399999999998</v>
      </c>
      <c r="LT459">
        <v>3.8742989999999998E-2</v>
      </c>
      <c r="LU459">
        <v>67.829269999999994</v>
      </c>
      <c r="LV459">
        <v>0.21590699999999999</v>
      </c>
      <c r="LW459">
        <v>30.653120000000001</v>
      </c>
      <c r="LX459">
        <v>3.5743629999999998E-2</v>
      </c>
      <c r="LY459">
        <v>63.095109999999998</v>
      </c>
      <c r="LZ459">
        <v>0.21486910000000001</v>
      </c>
      <c r="MA459">
        <v>30.707509999999999</v>
      </c>
      <c r="MB459">
        <v>3.3003270000000001E-2</v>
      </c>
      <c r="MC459">
        <v>58.711039999999997</v>
      </c>
      <c r="MD459">
        <v>0.21403620000000001</v>
      </c>
      <c r="ME459">
        <v>29.772290000000002</v>
      </c>
      <c r="MF459">
        <v>3.0497690000000001E-2</v>
      </c>
      <c r="MG459">
        <v>54.63702</v>
      </c>
      <c r="MH459">
        <v>0.2133033</v>
      </c>
      <c r="MI459">
        <v>28.766819999999999</v>
      </c>
      <c r="MJ459">
        <v>2.821485E-2</v>
      </c>
      <c r="MK459">
        <v>50.882899999999999</v>
      </c>
      <c r="ML459">
        <v>0.2127047</v>
      </c>
      <c r="MM459">
        <v>28.481120000000001</v>
      </c>
      <c r="MN459">
        <v>2.6161630000000002E-2</v>
      </c>
      <c r="MO459">
        <v>47.44361</v>
      </c>
      <c r="MP459">
        <v>0.21226130000000001</v>
      </c>
      <c r="MQ459">
        <v>29.700810000000001</v>
      </c>
      <c r="MR459">
        <v>2.4306910000000001E-2</v>
      </c>
      <c r="MS459">
        <v>44.276780000000002</v>
      </c>
      <c r="MT459">
        <v>0.21175910000000001</v>
      </c>
      <c r="MU459">
        <v>31.075030000000002</v>
      </c>
      <c r="MV459">
        <v>2.2644959999999999E-2</v>
      </c>
      <c r="MW459">
        <v>41.418140000000001</v>
      </c>
      <c r="MX459">
        <v>0.21122969999999999</v>
      </c>
      <c r="MY459">
        <v>31.7652</v>
      </c>
      <c r="MZ459">
        <v>2.1168920000000001E-2</v>
      </c>
      <c r="NA459">
        <v>38.859990000000003</v>
      </c>
      <c r="NB459">
        <v>0.21073459999999999</v>
      </c>
      <c r="NC459">
        <v>31.953440000000001</v>
      </c>
      <c r="ND459">
        <v>1.9860079999999999E-2</v>
      </c>
      <c r="NE459">
        <v>36.565829999999998</v>
      </c>
      <c r="NF459">
        <v>0.21029729999999999</v>
      </c>
      <c r="NG459">
        <v>31.21049</v>
      </c>
      <c r="NH459">
        <v>1.8685960000000001E-2</v>
      </c>
      <c r="NI459">
        <v>34.47992</v>
      </c>
      <c r="NJ459">
        <v>0.2099307</v>
      </c>
      <c r="NK459">
        <v>30.102399999999999</v>
      </c>
      <c r="NL459">
        <v>1.761772E-2</v>
      </c>
      <c r="NM459">
        <v>32.56259</v>
      </c>
      <c r="NN459">
        <v>0.20960329999999999</v>
      </c>
      <c r="NO459">
        <v>29.25057</v>
      </c>
      <c r="NP459">
        <v>1.6639480000000002E-2</v>
      </c>
      <c r="NQ459">
        <v>30.79759</v>
      </c>
      <c r="NR459">
        <v>0.2092096</v>
      </c>
      <c r="NS459">
        <v>28.808499999999999</v>
      </c>
      <c r="NT459">
        <v>1.5742720000000002E-2</v>
      </c>
      <c r="NU459">
        <v>29.18554</v>
      </c>
      <c r="NV459">
        <v>0.20881179999999999</v>
      </c>
      <c r="NW459">
        <v>28.979500000000002</v>
      </c>
      <c r="NX459">
        <v>1.492928E-2</v>
      </c>
      <c r="NY459">
        <v>27.718509999999998</v>
      </c>
      <c r="NZ459">
        <v>0.20851359999999999</v>
      </c>
      <c r="OA459">
        <v>29.800899999999999</v>
      </c>
      <c r="OB459">
        <v>1.418108E-2</v>
      </c>
      <c r="OC459">
        <v>26.356629999999999</v>
      </c>
      <c r="OD459">
        <v>0.20824570000000001</v>
      </c>
      <c r="OE459">
        <v>30.036000000000001</v>
      </c>
      <c r="OF459">
        <v>1.348415E-2</v>
      </c>
      <c r="OG459">
        <v>25.081569999999999</v>
      </c>
      <c r="OH459">
        <v>0.20796609999999999</v>
      </c>
      <c r="OI459">
        <v>29.941559999999999</v>
      </c>
      <c r="OJ459">
        <v>1.2831550000000001E-2</v>
      </c>
      <c r="OK459">
        <v>23.890930000000001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0.26974350000000002</v>
      </c>
      <c r="G460">
        <v>29.189900000000002</v>
      </c>
      <c r="H460">
        <v>0</v>
      </c>
      <c r="I460">
        <v>0</v>
      </c>
      <c r="J460">
        <v>0.26955570000000001</v>
      </c>
      <c r="K460">
        <v>29.52853</v>
      </c>
      <c r="L460">
        <v>0</v>
      </c>
      <c r="M460">
        <v>0</v>
      </c>
      <c r="N460">
        <v>0.26958290000000001</v>
      </c>
      <c r="O460">
        <v>30.059200000000001</v>
      </c>
      <c r="P460">
        <v>0</v>
      </c>
      <c r="Q460">
        <v>0</v>
      </c>
      <c r="R460">
        <v>0.26965230000000001</v>
      </c>
      <c r="S460">
        <v>29.777650000000001</v>
      </c>
      <c r="T460">
        <v>0</v>
      </c>
      <c r="U460">
        <v>0</v>
      </c>
      <c r="V460">
        <v>0.269791</v>
      </c>
      <c r="W460">
        <v>29.32518</v>
      </c>
      <c r="X460">
        <v>0</v>
      </c>
      <c r="Y460">
        <v>0</v>
      </c>
      <c r="Z460">
        <v>0.2700728</v>
      </c>
      <c r="AA460">
        <v>28.90559</v>
      </c>
      <c r="AB460">
        <v>0</v>
      </c>
      <c r="AC460">
        <v>0</v>
      </c>
      <c r="AD460">
        <v>0.27046249999999999</v>
      </c>
      <c r="AE460">
        <v>28.63936</v>
      </c>
      <c r="AF460">
        <v>0</v>
      </c>
      <c r="AG460">
        <v>0</v>
      </c>
      <c r="AH460">
        <v>0.27084390000000003</v>
      </c>
      <c r="AI460">
        <v>28.569430000000001</v>
      </c>
      <c r="AJ460">
        <v>0</v>
      </c>
      <c r="AK460">
        <v>0</v>
      </c>
      <c r="AL460">
        <v>0.27142640000000001</v>
      </c>
      <c r="AM460">
        <v>29.340430000000001</v>
      </c>
      <c r="AN460">
        <v>0</v>
      </c>
      <c r="AO460">
        <v>0</v>
      </c>
      <c r="AP460">
        <v>0.27218389999999998</v>
      </c>
      <c r="AQ460">
        <v>29.590209999999999</v>
      </c>
      <c r="AR460">
        <v>0</v>
      </c>
      <c r="AS460">
        <v>0</v>
      </c>
      <c r="AT460">
        <v>0.27302549999999998</v>
      </c>
      <c r="AU460">
        <v>29.621230000000001</v>
      </c>
      <c r="AV460">
        <v>0</v>
      </c>
      <c r="AW460">
        <v>0</v>
      </c>
      <c r="AX460">
        <v>0.27392349999999999</v>
      </c>
      <c r="AY460">
        <v>29.59346</v>
      </c>
      <c r="AZ460">
        <v>0</v>
      </c>
      <c r="BA460">
        <v>0</v>
      </c>
      <c r="BB460">
        <v>0.27484700000000001</v>
      </c>
      <c r="BC460">
        <v>29.278040000000001</v>
      </c>
      <c r="BD460">
        <v>0</v>
      </c>
      <c r="BE460">
        <v>0</v>
      </c>
      <c r="BF460">
        <v>0.27582119999999999</v>
      </c>
      <c r="BG460">
        <v>28.894269999999999</v>
      </c>
      <c r="BH460">
        <v>0</v>
      </c>
      <c r="BI460">
        <v>0</v>
      </c>
      <c r="BJ460">
        <v>0.27674140000000003</v>
      </c>
      <c r="BK460">
        <v>28.80104</v>
      </c>
      <c r="BL460">
        <v>0</v>
      </c>
      <c r="BM460">
        <v>0</v>
      </c>
      <c r="BN460">
        <v>0.2775804</v>
      </c>
      <c r="BO460">
        <v>29.36233</v>
      </c>
      <c r="BP460">
        <v>0</v>
      </c>
      <c r="BQ460">
        <v>0</v>
      </c>
      <c r="BR460">
        <v>0.27843699999999999</v>
      </c>
      <c r="BS460">
        <v>30.34093</v>
      </c>
      <c r="BT460">
        <v>0</v>
      </c>
      <c r="BU460">
        <v>0</v>
      </c>
      <c r="BV460">
        <v>0.27926970000000001</v>
      </c>
      <c r="BW460">
        <v>31.271719999999998</v>
      </c>
      <c r="BX460">
        <v>0</v>
      </c>
      <c r="BY460">
        <v>0</v>
      </c>
      <c r="BZ460">
        <v>0.28004859999999998</v>
      </c>
      <c r="CA460">
        <v>31.666650000000001</v>
      </c>
      <c r="CB460">
        <v>0</v>
      </c>
      <c r="CC460">
        <v>0</v>
      </c>
      <c r="CD460">
        <v>0.28063579999999999</v>
      </c>
      <c r="CE460">
        <v>31.10521</v>
      </c>
      <c r="CF460">
        <v>0</v>
      </c>
      <c r="CG460">
        <v>0</v>
      </c>
      <c r="CH460">
        <v>0.28103539999999999</v>
      </c>
      <c r="CI460">
        <v>30.04871</v>
      </c>
      <c r="CJ460">
        <v>0</v>
      </c>
      <c r="CK460">
        <v>0</v>
      </c>
      <c r="CL460">
        <v>0.28126089999999998</v>
      </c>
      <c r="CM460">
        <v>29.099679999999999</v>
      </c>
      <c r="CN460">
        <v>0</v>
      </c>
      <c r="CO460">
        <v>0</v>
      </c>
      <c r="CP460">
        <v>0.2814604</v>
      </c>
      <c r="CQ460">
        <v>28.452269999999999</v>
      </c>
      <c r="CR460">
        <v>0</v>
      </c>
      <c r="CS460">
        <v>0</v>
      </c>
      <c r="CT460">
        <v>0.28165050000000003</v>
      </c>
      <c r="CU460">
        <v>28.728739999999998</v>
      </c>
      <c r="CV460">
        <v>0</v>
      </c>
      <c r="CW460">
        <v>4.5311480000000001E-37</v>
      </c>
      <c r="CX460">
        <v>0.28144229999999998</v>
      </c>
      <c r="CY460">
        <v>29.570209999999999</v>
      </c>
      <c r="CZ460">
        <v>4.1728920000000001E-34</v>
      </c>
      <c r="DA460">
        <v>4.8318010000000002E-31</v>
      </c>
      <c r="DB460">
        <v>0.28087960000000001</v>
      </c>
      <c r="DC460">
        <v>29.991910000000001</v>
      </c>
      <c r="DD460">
        <v>6.9874059999999997E-28</v>
      </c>
      <c r="DE460">
        <v>8.0680730000000004E-25</v>
      </c>
      <c r="DF460">
        <v>0.28002139999999998</v>
      </c>
      <c r="DG460">
        <v>30.07762</v>
      </c>
      <c r="DH460" s="1">
        <v>4.7184609999999999E-23</v>
      </c>
      <c r="DI460" s="1">
        <v>5.4628730000000004E-20</v>
      </c>
      <c r="DJ460">
        <v>0.27907680000000001</v>
      </c>
      <c r="DK460">
        <v>29.424720000000001</v>
      </c>
      <c r="DL460" s="1">
        <v>4.8645110000000004E-19</v>
      </c>
      <c r="DM460" s="1">
        <v>4.8301099999999995E-16</v>
      </c>
      <c r="DN460">
        <v>0.2779798</v>
      </c>
      <c r="DO460">
        <v>28.393840000000001</v>
      </c>
      <c r="DP460" s="1">
        <v>9.2018690000000004E-16</v>
      </c>
      <c r="DQ460" s="1">
        <v>8.1425920000000005E-13</v>
      </c>
      <c r="DR460">
        <v>0.27666689999999999</v>
      </c>
      <c r="DS460">
        <v>27.495139999999999</v>
      </c>
      <c r="DT460" s="1">
        <v>4.8676000000000004E-13</v>
      </c>
      <c r="DU460" s="1">
        <v>4.1362050000000002E-10</v>
      </c>
      <c r="DV460">
        <v>0.27535910000000002</v>
      </c>
      <c r="DW460">
        <v>26.738579999999999</v>
      </c>
      <c r="DX460" s="1">
        <v>9.9448979999999996E-11</v>
      </c>
      <c r="DY460" s="1">
        <v>8.3461860000000005E-8</v>
      </c>
      <c r="DZ460">
        <v>0.27422239999999998</v>
      </c>
      <c r="EA460">
        <v>26.706019999999999</v>
      </c>
      <c r="EB460" s="1">
        <v>9.4875240000000008E-9</v>
      </c>
      <c r="EC460" s="1">
        <v>7.9752449999999992E-6</v>
      </c>
      <c r="ED460">
        <v>0.27266249999999997</v>
      </c>
      <c r="EE460">
        <v>27.12415</v>
      </c>
      <c r="EF460" s="1">
        <v>4.7528600000000001E-7</v>
      </c>
      <c r="EG460" s="1">
        <v>4.041281E-4</v>
      </c>
      <c r="EH460">
        <v>0.27080300000000002</v>
      </c>
      <c r="EI460">
        <v>27.69754</v>
      </c>
      <c r="EJ460" s="1">
        <v>1.368739E-5</v>
      </c>
      <c r="EK460" s="1">
        <v>1.183876E-2</v>
      </c>
      <c r="EL460">
        <v>0.26880140000000002</v>
      </c>
      <c r="EM460">
        <v>27.98997</v>
      </c>
      <c r="EN460" s="1">
        <v>2.4411849999999999E-4</v>
      </c>
      <c r="EO460" s="1">
        <v>0.2156383</v>
      </c>
      <c r="EP460">
        <v>0.26685370000000003</v>
      </c>
      <c r="EQ460">
        <v>27.509039999999999</v>
      </c>
      <c r="ER460" s="1">
        <v>2.864391E-3</v>
      </c>
      <c r="ES460" s="1">
        <v>2.587593</v>
      </c>
      <c r="ET460">
        <v>0.2649165</v>
      </c>
      <c r="EU460">
        <v>26.561250000000001</v>
      </c>
      <c r="EV460" s="1">
        <v>2.313368E-2</v>
      </c>
      <c r="EW460" s="1">
        <v>21.425989999999999</v>
      </c>
      <c r="EX460">
        <v>0.26285130000000001</v>
      </c>
      <c r="EY460">
        <v>25.706309999999998</v>
      </c>
      <c r="EZ460" s="1">
        <v>0.13401070000000001</v>
      </c>
      <c r="FA460" s="1">
        <v>127.364</v>
      </c>
      <c r="FB460">
        <v>0.26092949999999998</v>
      </c>
      <c r="FC460">
        <v>25.299990000000001</v>
      </c>
      <c r="FD460" s="1">
        <v>0.57632260000000002</v>
      </c>
      <c r="FE460">
        <v>562.33860000000004</v>
      </c>
      <c r="FF460">
        <v>0.25916939999999999</v>
      </c>
      <c r="FG460">
        <v>26.241779999999999</v>
      </c>
      <c r="FH460" s="1">
        <v>1.901305</v>
      </c>
      <c r="FI460">
        <v>1903.7819999999999</v>
      </c>
      <c r="FJ460">
        <v>0.25706659999999998</v>
      </c>
      <c r="FK460">
        <v>27.158259999999999</v>
      </c>
      <c r="FL460" s="1">
        <v>4.942399</v>
      </c>
      <c r="FM460">
        <v>5089.1540000000005</v>
      </c>
      <c r="FN460">
        <v>0.25467610000000002</v>
      </c>
      <c r="FO460">
        <v>27.594429999999999</v>
      </c>
      <c r="FP460">
        <v>10.402150000000001</v>
      </c>
      <c r="FQ460">
        <v>11028.53</v>
      </c>
      <c r="FR460">
        <v>0.2521465</v>
      </c>
      <c r="FS460">
        <v>27.47345</v>
      </c>
      <c r="FT460">
        <v>18.166260000000001</v>
      </c>
      <c r="FU460">
        <v>19840.43</v>
      </c>
      <c r="FV460">
        <v>0.24967929999999999</v>
      </c>
      <c r="FW460">
        <v>26.920529999999999</v>
      </c>
      <c r="FX460">
        <v>26.917290000000001</v>
      </c>
      <c r="FY460">
        <v>30284.45</v>
      </c>
      <c r="FZ460">
        <v>0.2472124</v>
      </c>
      <c r="GA460">
        <v>26.099720000000001</v>
      </c>
      <c r="GB460">
        <v>34.518259999999998</v>
      </c>
      <c r="GC460">
        <v>40014.97</v>
      </c>
      <c r="GD460">
        <v>0.24460709999999999</v>
      </c>
      <c r="GE460">
        <v>25.309889999999999</v>
      </c>
      <c r="GF460">
        <v>38.943069999999999</v>
      </c>
      <c r="GG460">
        <v>46568.95</v>
      </c>
      <c r="GH460">
        <v>0.2421365</v>
      </c>
      <c r="GI460">
        <v>24.954689999999999</v>
      </c>
      <c r="GJ460">
        <v>39.3003</v>
      </c>
      <c r="GK460">
        <v>48500.26</v>
      </c>
      <c r="GL460">
        <v>0.23987</v>
      </c>
      <c r="GM460">
        <v>25.988420000000001</v>
      </c>
      <c r="GN460">
        <v>35.901319999999998</v>
      </c>
      <c r="GO460">
        <v>45791.34</v>
      </c>
      <c r="GP460">
        <v>0.2372977</v>
      </c>
      <c r="GQ460">
        <v>27.204139999999999</v>
      </c>
      <c r="GR460">
        <v>30.390270000000001</v>
      </c>
      <c r="GS460">
        <v>40033.949999999997</v>
      </c>
      <c r="GT460">
        <v>0.2346422</v>
      </c>
      <c r="GU460">
        <v>28.126950000000001</v>
      </c>
      <c r="GV460">
        <v>23.87799</v>
      </c>
      <c r="GW460">
        <v>32622.13</v>
      </c>
      <c r="GX460">
        <v>0.23194919999999999</v>
      </c>
      <c r="GY460">
        <v>28.738199999999999</v>
      </c>
      <c r="GZ460">
        <v>17.728339999999999</v>
      </c>
      <c r="HA460">
        <v>25180.55</v>
      </c>
      <c r="HB460">
        <v>0.22944490000000001</v>
      </c>
      <c r="HC460">
        <v>28.604780000000002</v>
      </c>
      <c r="HD460">
        <v>12.60985</v>
      </c>
      <c r="HE460">
        <v>18665</v>
      </c>
      <c r="HF460">
        <v>0.22698080000000001</v>
      </c>
      <c r="HG460">
        <v>27.674710000000001</v>
      </c>
      <c r="HH460">
        <v>8.7156459999999996</v>
      </c>
      <c r="HI460">
        <v>13476.73</v>
      </c>
      <c r="HJ460">
        <v>0.22451209999999999</v>
      </c>
      <c r="HK460">
        <v>26.733419999999999</v>
      </c>
      <c r="HL460">
        <v>5.9432720000000003</v>
      </c>
      <c r="HM460">
        <v>9621.59</v>
      </c>
      <c r="HN460">
        <v>0.2222635</v>
      </c>
      <c r="HO460">
        <v>26.16947</v>
      </c>
      <c r="HP460">
        <v>4.0662440000000002</v>
      </c>
      <c r="HQ460">
        <v>6889.11</v>
      </c>
      <c r="HR460">
        <v>0.22033610000000001</v>
      </c>
      <c r="HS460">
        <v>26.819769999999998</v>
      </c>
      <c r="HT460">
        <v>2.827013</v>
      </c>
      <c r="HU460">
        <v>4999.3180000000002</v>
      </c>
      <c r="HV460">
        <v>0.21823129999999999</v>
      </c>
      <c r="HW460">
        <v>28.010529999999999</v>
      </c>
      <c r="HX460">
        <v>2.0190860000000002</v>
      </c>
      <c r="HY460">
        <v>3714.748</v>
      </c>
      <c r="HZ460">
        <v>0.21595300000000001</v>
      </c>
      <c r="IA460">
        <v>29.088740000000001</v>
      </c>
      <c r="IB460">
        <v>1.4931700000000001</v>
      </c>
      <c r="IC460">
        <v>2843.0450000000001</v>
      </c>
      <c r="ID460">
        <v>0.21355750000000001</v>
      </c>
      <c r="IE460">
        <v>29.889240000000001</v>
      </c>
      <c r="IF460">
        <v>1.146611</v>
      </c>
      <c r="IG460">
        <v>2244.529</v>
      </c>
      <c r="IH460">
        <v>0.21125430000000001</v>
      </c>
      <c r="II460">
        <v>29.723179999999999</v>
      </c>
      <c r="IJ460">
        <v>0.91162410000000005</v>
      </c>
      <c r="IK460">
        <v>1822.098</v>
      </c>
      <c r="IL460">
        <v>0.20899999999999999</v>
      </c>
      <c r="IM460">
        <v>28.817460000000001</v>
      </c>
      <c r="IN460">
        <v>0.74557879999999999</v>
      </c>
      <c r="IO460">
        <v>1513.625</v>
      </c>
      <c r="IP460">
        <v>0.20667199999999999</v>
      </c>
      <c r="IQ460">
        <v>27.847290000000001</v>
      </c>
      <c r="IR460">
        <v>0.62343040000000005</v>
      </c>
      <c r="IS460">
        <v>1281.72</v>
      </c>
      <c r="IT460">
        <v>0.2044144</v>
      </c>
      <c r="IU460">
        <v>27.170660000000002</v>
      </c>
      <c r="IV460">
        <v>0.53063519999999997</v>
      </c>
      <c r="IW460">
        <v>1101.8510000000001</v>
      </c>
      <c r="IX460">
        <v>0.20224929999999999</v>
      </c>
      <c r="IY460">
        <v>27.503609999999998</v>
      </c>
      <c r="IZ460">
        <v>0.45734209999999997</v>
      </c>
      <c r="JA460">
        <v>957.69479999999999</v>
      </c>
      <c r="JB460">
        <v>0.2000912</v>
      </c>
      <c r="JC460">
        <v>27.868870000000001</v>
      </c>
      <c r="JD460">
        <v>0.39819339999999998</v>
      </c>
      <c r="JE460">
        <v>840.53710000000001</v>
      </c>
      <c r="JF460">
        <v>0.19810720000000001</v>
      </c>
      <c r="JG460">
        <v>28.354289999999999</v>
      </c>
      <c r="JH460">
        <v>0.34974729999999998</v>
      </c>
      <c r="JI460">
        <v>743.5059</v>
      </c>
      <c r="JJ460">
        <v>0.19635530000000001</v>
      </c>
      <c r="JK460">
        <v>28.308630000000001</v>
      </c>
      <c r="JL460">
        <v>0.30926120000000001</v>
      </c>
      <c r="JM460">
        <v>661.44110000000001</v>
      </c>
      <c r="JN460">
        <v>0.19486510000000001</v>
      </c>
      <c r="JO460">
        <v>28.078340000000001</v>
      </c>
      <c r="JP460">
        <v>0.2747637</v>
      </c>
      <c r="JQ460">
        <v>590.73879999999997</v>
      </c>
      <c r="JR460">
        <v>0.19354940000000001</v>
      </c>
      <c r="JS460">
        <v>27.945530000000002</v>
      </c>
      <c r="JT460">
        <v>0.2449636</v>
      </c>
      <c r="JU460">
        <v>529.17039999999997</v>
      </c>
      <c r="JV460">
        <v>0.1925683</v>
      </c>
      <c r="JW460">
        <v>27.796610000000001</v>
      </c>
      <c r="JX460">
        <v>0.21920729999999999</v>
      </c>
      <c r="JY460">
        <v>475.09249999999997</v>
      </c>
      <c r="JZ460">
        <v>0.19163620000000001</v>
      </c>
      <c r="KA460">
        <v>27.625229999999998</v>
      </c>
      <c r="KB460">
        <v>0.19651260000000001</v>
      </c>
      <c r="KC460">
        <v>427.38850000000002</v>
      </c>
      <c r="KD460">
        <v>0.1905336</v>
      </c>
      <c r="KE460">
        <v>28.288119999999999</v>
      </c>
      <c r="KF460">
        <v>0.17649519999999999</v>
      </c>
      <c r="KG460">
        <v>385.58780000000002</v>
      </c>
      <c r="KH460">
        <v>0.18936929999999999</v>
      </c>
      <c r="KI460">
        <v>28.628160000000001</v>
      </c>
      <c r="KJ460">
        <v>0.15899369999999999</v>
      </c>
      <c r="KK460">
        <v>349.0505</v>
      </c>
      <c r="KL460">
        <v>0.18818489999999999</v>
      </c>
      <c r="KM460">
        <v>28.821069999999999</v>
      </c>
      <c r="KN460">
        <v>0.14368149999999999</v>
      </c>
      <c r="KO460">
        <v>317.02730000000003</v>
      </c>
      <c r="KP460">
        <v>0.1869082</v>
      </c>
      <c r="KQ460">
        <v>28.88963</v>
      </c>
      <c r="KR460">
        <v>0.13019700000000001</v>
      </c>
      <c r="KS460">
        <v>288.8766</v>
      </c>
      <c r="KT460">
        <v>0.18554029999999999</v>
      </c>
      <c r="KU460">
        <v>28.576129999999999</v>
      </c>
      <c r="KV460">
        <v>0.1183353</v>
      </c>
      <c r="KW460">
        <v>264.17970000000003</v>
      </c>
      <c r="KX460">
        <v>0.18413189999999999</v>
      </c>
      <c r="KY460">
        <v>27.841090000000001</v>
      </c>
      <c r="KZ460">
        <v>0.1079026</v>
      </c>
      <c r="LA460">
        <v>242.4579</v>
      </c>
      <c r="LB460">
        <v>0.18278240000000001</v>
      </c>
      <c r="LC460">
        <v>27.10941</v>
      </c>
      <c r="LD460">
        <v>9.8699819999999994E-2</v>
      </c>
      <c r="LE460">
        <v>223.209</v>
      </c>
      <c r="LF460">
        <v>0.18151590000000001</v>
      </c>
      <c r="LG460">
        <v>26.785979999999999</v>
      </c>
      <c r="LH460">
        <v>9.0525809999999998E-2</v>
      </c>
      <c r="LI460">
        <v>205.9803</v>
      </c>
      <c r="LJ460">
        <v>0.1802647</v>
      </c>
      <c r="LK460">
        <v>27.860050000000001</v>
      </c>
      <c r="LL460">
        <v>8.3161559999999995E-2</v>
      </c>
      <c r="LM460">
        <v>190.45150000000001</v>
      </c>
      <c r="LN460">
        <v>0.17892269999999999</v>
      </c>
      <c r="LO460">
        <v>28.961210000000001</v>
      </c>
      <c r="LP460">
        <v>7.6543180000000002E-2</v>
      </c>
      <c r="LQ460">
        <v>176.54859999999999</v>
      </c>
      <c r="LR460">
        <v>0.17757290000000001</v>
      </c>
      <c r="LS460">
        <v>29.767859999999999</v>
      </c>
      <c r="LT460">
        <v>7.0616999999999999E-2</v>
      </c>
      <c r="LU460">
        <v>164.1139</v>
      </c>
      <c r="LV460">
        <v>0.17640059999999999</v>
      </c>
      <c r="LW460">
        <v>30.618849999999998</v>
      </c>
      <c r="LX460">
        <v>6.5331979999999998E-2</v>
      </c>
      <c r="LY460">
        <v>152.8818</v>
      </c>
      <c r="LZ460">
        <v>0.1754542</v>
      </c>
      <c r="MA460">
        <v>30.78651</v>
      </c>
      <c r="MB460">
        <v>6.0556949999999998E-2</v>
      </c>
      <c r="MC460">
        <v>142.57749999999999</v>
      </c>
      <c r="MD460">
        <v>0.17467840000000001</v>
      </c>
      <c r="ME460">
        <v>30.058700000000002</v>
      </c>
      <c r="MF460">
        <v>5.620812E-2</v>
      </c>
      <c r="MG460">
        <v>133.0515</v>
      </c>
      <c r="MH460">
        <v>0.1740083</v>
      </c>
      <c r="MI460">
        <v>29.176770000000001</v>
      </c>
      <c r="MJ460">
        <v>5.223444E-2</v>
      </c>
      <c r="MK460">
        <v>124.2709</v>
      </c>
      <c r="ML460">
        <v>0.173484</v>
      </c>
      <c r="MM460">
        <v>28.816669999999998</v>
      </c>
      <c r="MN460">
        <v>4.8629289999999999E-2</v>
      </c>
      <c r="MO460">
        <v>116.1773</v>
      </c>
      <c r="MP460">
        <v>0.1730661</v>
      </c>
      <c r="MQ460">
        <v>29.78931</v>
      </c>
      <c r="MR460">
        <v>4.5333850000000002E-2</v>
      </c>
      <c r="MS460">
        <v>108.67910000000001</v>
      </c>
      <c r="MT460">
        <v>0.1725777</v>
      </c>
      <c r="MU460">
        <v>31.011970000000002</v>
      </c>
      <c r="MV460">
        <v>4.233837E-2</v>
      </c>
      <c r="MW460">
        <v>101.8545</v>
      </c>
      <c r="MX460">
        <v>0.17206969999999999</v>
      </c>
      <c r="MY460">
        <v>31.74511</v>
      </c>
      <c r="MZ460">
        <v>3.9632069999999998E-2</v>
      </c>
      <c r="NA460">
        <v>95.676029999999997</v>
      </c>
      <c r="NB460">
        <v>0.17159469999999999</v>
      </c>
      <c r="NC460">
        <v>32.059660000000001</v>
      </c>
      <c r="ND460">
        <v>3.7206459999999997E-2</v>
      </c>
      <c r="NE460">
        <v>90.078639999999993</v>
      </c>
      <c r="NF460">
        <v>0.17118729999999999</v>
      </c>
      <c r="NG460">
        <v>31.499610000000001</v>
      </c>
      <c r="NH460">
        <v>3.5007499999999997E-2</v>
      </c>
      <c r="NI460">
        <v>84.94847</v>
      </c>
      <c r="NJ460">
        <v>0.170844</v>
      </c>
      <c r="NK460">
        <v>30.538160000000001</v>
      </c>
      <c r="NL460">
        <v>3.2999649999999998E-2</v>
      </c>
      <c r="NM460">
        <v>80.221950000000007</v>
      </c>
      <c r="NN460">
        <v>0.17052300000000001</v>
      </c>
      <c r="NO460">
        <v>29.712689999999998</v>
      </c>
      <c r="NP460">
        <v>3.1156699999999999E-2</v>
      </c>
      <c r="NQ460">
        <v>75.871139999999997</v>
      </c>
      <c r="NR460">
        <v>0.17011950000000001</v>
      </c>
      <c r="NS460">
        <v>29.201530000000002</v>
      </c>
      <c r="NT460">
        <v>2.9456349999999999E-2</v>
      </c>
      <c r="NU460">
        <v>71.880970000000005</v>
      </c>
      <c r="NV460">
        <v>0.16973949999999999</v>
      </c>
      <c r="NW460">
        <v>29.24062</v>
      </c>
      <c r="NX460">
        <v>2.791283E-2</v>
      </c>
      <c r="NY460">
        <v>68.240489999999994</v>
      </c>
      <c r="NZ460">
        <v>0.1694541</v>
      </c>
      <c r="OA460">
        <v>29.91281</v>
      </c>
      <c r="OB460">
        <v>2.6495060000000001E-2</v>
      </c>
      <c r="OC460">
        <v>64.858909999999995</v>
      </c>
      <c r="OD460">
        <v>0.16920489999999999</v>
      </c>
      <c r="OE460">
        <v>30.151589999999999</v>
      </c>
      <c r="OF460">
        <v>2.5177100000000001E-2</v>
      </c>
      <c r="OG460">
        <v>61.700609999999998</v>
      </c>
      <c r="OH460">
        <v>0.16892370000000001</v>
      </c>
      <c r="OI460">
        <v>30.146719999999998</v>
      </c>
      <c r="OJ460">
        <v>2.3943780000000001E-2</v>
      </c>
      <c r="OK460">
        <v>58.759450000000001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0.22041640000000001</v>
      </c>
      <c r="G461">
        <v>29.15868</v>
      </c>
      <c r="H461">
        <v>0</v>
      </c>
      <c r="I461">
        <v>0</v>
      </c>
      <c r="J461">
        <v>0.22031880000000001</v>
      </c>
      <c r="K461">
        <v>29.471820000000001</v>
      </c>
      <c r="L461">
        <v>0</v>
      </c>
      <c r="M461">
        <v>0</v>
      </c>
      <c r="N461">
        <v>0.22039329999999999</v>
      </c>
      <c r="O461">
        <v>29.993379999999998</v>
      </c>
      <c r="P461">
        <v>0</v>
      </c>
      <c r="Q461">
        <v>0</v>
      </c>
      <c r="R461">
        <v>0.22049050000000001</v>
      </c>
      <c r="S461">
        <v>29.80171</v>
      </c>
      <c r="T461">
        <v>0</v>
      </c>
      <c r="U461">
        <v>0</v>
      </c>
      <c r="V461">
        <v>0.2206553</v>
      </c>
      <c r="W461">
        <v>29.430070000000001</v>
      </c>
      <c r="X461">
        <v>0</v>
      </c>
      <c r="Y461">
        <v>0</v>
      </c>
      <c r="Z461">
        <v>0.2209932</v>
      </c>
      <c r="AA461">
        <v>29.035720000000001</v>
      </c>
      <c r="AB461">
        <v>0</v>
      </c>
      <c r="AC461">
        <v>0</v>
      </c>
      <c r="AD461">
        <v>0.2213649</v>
      </c>
      <c r="AE461">
        <v>28.748709999999999</v>
      </c>
      <c r="AF461">
        <v>0</v>
      </c>
      <c r="AG461">
        <v>0</v>
      </c>
      <c r="AH461">
        <v>0.22176689999999999</v>
      </c>
      <c r="AI461">
        <v>28.63439</v>
      </c>
      <c r="AJ461">
        <v>0</v>
      </c>
      <c r="AK461">
        <v>0</v>
      </c>
      <c r="AL461">
        <v>0.22236880000000001</v>
      </c>
      <c r="AM461">
        <v>29.280830000000002</v>
      </c>
      <c r="AN461">
        <v>0</v>
      </c>
      <c r="AO461">
        <v>0</v>
      </c>
      <c r="AP461">
        <v>0.22311919999999999</v>
      </c>
      <c r="AQ461">
        <v>29.530200000000001</v>
      </c>
      <c r="AR461">
        <v>0</v>
      </c>
      <c r="AS461">
        <v>0</v>
      </c>
      <c r="AT461">
        <v>0.22395409999999999</v>
      </c>
      <c r="AU461">
        <v>29.614850000000001</v>
      </c>
      <c r="AV461">
        <v>0</v>
      </c>
      <c r="AW461">
        <v>0</v>
      </c>
      <c r="AX461">
        <v>0.22481689999999999</v>
      </c>
      <c r="AY461">
        <v>29.629729999999999</v>
      </c>
      <c r="AZ461">
        <v>0</v>
      </c>
      <c r="BA461">
        <v>0</v>
      </c>
      <c r="BB461">
        <v>0.22571140000000001</v>
      </c>
      <c r="BC461">
        <v>29.376010000000001</v>
      </c>
      <c r="BD461">
        <v>0</v>
      </c>
      <c r="BE461">
        <v>0</v>
      </c>
      <c r="BF461">
        <v>0.22665759999999999</v>
      </c>
      <c r="BG461">
        <v>29.042269999999998</v>
      </c>
      <c r="BH461">
        <v>0</v>
      </c>
      <c r="BI461">
        <v>0</v>
      </c>
      <c r="BJ461">
        <v>0.2275383</v>
      </c>
      <c r="BK461">
        <v>28.92792</v>
      </c>
      <c r="BL461">
        <v>0</v>
      </c>
      <c r="BM461">
        <v>0</v>
      </c>
      <c r="BN461">
        <v>0.22837109999999999</v>
      </c>
      <c r="BO461">
        <v>29.396129999999999</v>
      </c>
      <c r="BP461">
        <v>0</v>
      </c>
      <c r="BQ461">
        <v>0</v>
      </c>
      <c r="BR461">
        <v>0.22923479999999999</v>
      </c>
      <c r="BS461">
        <v>30.28191</v>
      </c>
      <c r="BT461">
        <v>0</v>
      </c>
      <c r="BU461">
        <v>0</v>
      </c>
      <c r="BV461">
        <v>0.2300847</v>
      </c>
      <c r="BW461">
        <v>31.195879999999999</v>
      </c>
      <c r="BX461">
        <v>0</v>
      </c>
      <c r="BY461">
        <v>0</v>
      </c>
      <c r="BZ461">
        <v>0.23087179999999999</v>
      </c>
      <c r="CA461">
        <v>31.665610000000001</v>
      </c>
      <c r="CB461">
        <v>0</v>
      </c>
      <c r="CC461">
        <v>0</v>
      </c>
      <c r="CD461">
        <v>0.23147390000000001</v>
      </c>
      <c r="CE461">
        <v>31.282</v>
      </c>
      <c r="CF461">
        <v>0</v>
      </c>
      <c r="CG461">
        <v>0</v>
      </c>
      <c r="CH461">
        <v>0.23191400000000001</v>
      </c>
      <c r="CI461">
        <v>30.368580000000001</v>
      </c>
      <c r="CJ461">
        <v>0</v>
      </c>
      <c r="CK461">
        <v>0</v>
      </c>
      <c r="CL461">
        <v>0.2322167</v>
      </c>
      <c r="CM461">
        <v>29.460339999999999</v>
      </c>
      <c r="CN461">
        <v>0</v>
      </c>
      <c r="CO461">
        <v>0</v>
      </c>
      <c r="CP461">
        <v>0.23252919999999999</v>
      </c>
      <c r="CQ461">
        <v>28.780449999999998</v>
      </c>
      <c r="CR461">
        <v>0</v>
      </c>
      <c r="CS461">
        <v>0</v>
      </c>
      <c r="CT461">
        <v>0.23278650000000001</v>
      </c>
      <c r="CU461">
        <v>28.91723</v>
      </c>
      <c r="CV461">
        <v>0</v>
      </c>
      <c r="CW461">
        <v>6.5744719999999997E-38</v>
      </c>
      <c r="CX461">
        <v>0.2326474</v>
      </c>
      <c r="CY461">
        <v>29.615459999999999</v>
      </c>
      <c r="CZ461">
        <v>6.1867420000000004E-35</v>
      </c>
      <c r="DA461">
        <v>6.5001839999999998E-32</v>
      </c>
      <c r="DB461">
        <v>0.23216129999999999</v>
      </c>
      <c r="DC461">
        <v>30.037189999999999</v>
      </c>
      <c r="DD461">
        <v>1.2941149999999999E-28</v>
      </c>
      <c r="DE461">
        <v>1.3558860000000001E-25</v>
      </c>
      <c r="DF461">
        <v>0.23147119999999999</v>
      </c>
      <c r="DG461">
        <v>30.178419999999999</v>
      </c>
      <c r="DH461" s="1">
        <v>1.036611E-23</v>
      </c>
      <c r="DI461" s="1">
        <v>1.0888469999999999E-20</v>
      </c>
      <c r="DJ461">
        <v>0.23070830000000001</v>
      </c>
      <c r="DK461">
        <v>29.64903</v>
      </c>
      <c r="DL461" s="1">
        <v>1.201578E-19</v>
      </c>
      <c r="DM461" s="1">
        <v>1.150015E-16</v>
      </c>
      <c r="DN461">
        <v>0.22980719999999999</v>
      </c>
      <c r="DO461">
        <v>28.72232</v>
      </c>
      <c r="DP461" s="1">
        <v>2.7194640000000002E-16</v>
      </c>
      <c r="DQ461" s="1">
        <v>2.3179599999999999E-13</v>
      </c>
      <c r="DR461">
        <v>0.22869719999999999</v>
      </c>
      <c r="DS461">
        <v>27.852419999999999</v>
      </c>
      <c r="DT461" s="1">
        <v>1.6261159999999999E-13</v>
      </c>
      <c r="DU461" s="1">
        <v>1.326229E-10</v>
      </c>
      <c r="DV461">
        <v>0.22766110000000001</v>
      </c>
      <c r="DW461">
        <v>27.080570000000002</v>
      </c>
      <c r="DX461" s="1">
        <v>3.673711E-11</v>
      </c>
      <c r="DY461" s="1">
        <v>2.9500889999999999E-8</v>
      </c>
      <c r="DZ461">
        <v>0.22669059999999999</v>
      </c>
      <c r="EA461">
        <v>26.938320000000001</v>
      </c>
      <c r="EB461" s="1">
        <v>3.8242559999999997E-9</v>
      </c>
      <c r="EC461" s="1">
        <v>3.0672839999999998E-6</v>
      </c>
      <c r="ED461">
        <v>0.2252847</v>
      </c>
      <c r="EE461">
        <v>27.235520000000001</v>
      </c>
      <c r="EF461" s="1">
        <v>2.072737E-7</v>
      </c>
      <c r="EG461" s="1">
        <v>1.676634E-4</v>
      </c>
      <c r="EH461">
        <v>0.2236399</v>
      </c>
      <c r="EI461">
        <v>27.742450000000002</v>
      </c>
      <c r="EJ461" s="1">
        <v>6.4150530000000004E-6</v>
      </c>
      <c r="EK461" s="1">
        <v>5.2613679999999998E-3</v>
      </c>
      <c r="EL461">
        <v>0.22189390000000001</v>
      </c>
      <c r="EM461">
        <v>28.051549999999999</v>
      </c>
      <c r="EN461" s="1">
        <v>1.2230450000000001E-4</v>
      </c>
      <c r="EO461" s="1">
        <v>0.1020766</v>
      </c>
      <c r="EP461">
        <v>0.22022149999999999</v>
      </c>
      <c r="EQ461">
        <v>27.685780000000001</v>
      </c>
      <c r="ER461" s="1">
        <v>1.528473E-3</v>
      </c>
      <c r="ES461" s="1">
        <v>1.2995019999999999</v>
      </c>
      <c r="ET461">
        <v>0.2185453</v>
      </c>
      <c r="EU461">
        <v>26.860510000000001</v>
      </c>
      <c r="EV461" s="1">
        <v>1.3109930000000001E-2</v>
      </c>
      <c r="EW461" s="1">
        <v>11.38172</v>
      </c>
      <c r="EX461">
        <v>0.2167443</v>
      </c>
      <c r="EY461">
        <v>26.042529999999999</v>
      </c>
      <c r="EZ461" s="1">
        <v>8.0451750000000002E-2</v>
      </c>
      <c r="FA461" s="1">
        <v>71.383899999999997</v>
      </c>
      <c r="FB461">
        <v>0.2151352</v>
      </c>
      <c r="FC461">
        <v>25.584969999999998</v>
      </c>
      <c r="FD461" s="1">
        <v>0.36596400000000001</v>
      </c>
      <c r="FE461">
        <v>331.8852</v>
      </c>
      <c r="FF461">
        <v>0.213619</v>
      </c>
      <c r="FG461">
        <v>26.3245</v>
      </c>
      <c r="FH461" s="1">
        <v>1.2744949999999999</v>
      </c>
      <c r="FI461">
        <v>1181.05</v>
      </c>
      <c r="FJ461">
        <v>0.21173939999999999</v>
      </c>
      <c r="FK461">
        <v>27.14095</v>
      </c>
      <c r="FL461" s="1">
        <v>3.4895550000000002</v>
      </c>
      <c r="FM461">
        <v>3312.5210000000002</v>
      </c>
      <c r="FN461">
        <v>0.2096085</v>
      </c>
      <c r="FO461">
        <v>27.608560000000001</v>
      </c>
      <c r="FP461" s="1">
        <v>7.7220839999999997</v>
      </c>
      <c r="FQ461">
        <v>7519.8310000000001</v>
      </c>
      <c r="FR461">
        <v>0.20739750000000001</v>
      </c>
      <c r="FS461">
        <v>27.583570000000002</v>
      </c>
      <c r="FT461">
        <v>14.16319</v>
      </c>
      <c r="FU461">
        <v>14154.15</v>
      </c>
      <c r="FV461">
        <v>0.20528199999999999</v>
      </c>
      <c r="FW461">
        <v>27.134820000000001</v>
      </c>
      <c r="FX461">
        <v>22.021879999999999</v>
      </c>
      <c r="FY461">
        <v>22584.84</v>
      </c>
      <c r="FZ461">
        <v>0.2031415</v>
      </c>
      <c r="GA461">
        <v>26.40992</v>
      </c>
      <c r="GB461">
        <v>29.615760000000002</v>
      </c>
      <c r="GC461">
        <v>31179.19</v>
      </c>
      <c r="GD461">
        <v>0.20087479999999999</v>
      </c>
      <c r="GE461">
        <v>25.665369999999999</v>
      </c>
      <c r="GF461">
        <v>35.038510000000002</v>
      </c>
      <c r="GG461">
        <v>37915.25</v>
      </c>
      <c r="GH461">
        <v>0.19879169999999999</v>
      </c>
      <c r="GI461">
        <v>25.264379999999999</v>
      </c>
      <c r="GJ461">
        <v>37.129429999999999</v>
      </c>
      <c r="GK461">
        <v>41284.550000000003</v>
      </c>
      <c r="GL461">
        <v>0.19682060000000001</v>
      </c>
      <c r="GM461">
        <v>26.081479999999999</v>
      </c>
      <c r="GN461">
        <v>35.930950000000003</v>
      </c>
      <c r="GO461">
        <v>40884.339999999997</v>
      </c>
      <c r="GP461">
        <v>0.19453719999999999</v>
      </c>
      <c r="GQ461">
        <v>27.146149999999999</v>
      </c>
      <c r="GR461">
        <v>31.736599999999999</v>
      </c>
      <c r="GS461">
        <v>37381.82</v>
      </c>
      <c r="GT461">
        <v>0.19217310000000001</v>
      </c>
      <c r="GU461">
        <v>28.055479999999999</v>
      </c>
      <c r="GV461">
        <v>26.309470000000001</v>
      </c>
      <c r="GW461">
        <v>31984.35</v>
      </c>
      <c r="GX461">
        <v>0.18984799999999999</v>
      </c>
      <c r="GY461">
        <v>28.71884</v>
      </c>
      <c r="GZ461">
        <v>20.678619999999999</v>
      </c>
      <c r="HA461">
        <v>25978.9</v>
      </c>
      <c r="HB461">
        <v>0.18769479999999999</v>
      </c>
      <c r="HC461">
        <v>28.718160000000001</v>
      </c>
      <c r="HD461">
        <v>15.62969</v>
      </c>
      <c r="HE461">
        <v>20307.259999999998</v>
      </c>
      <c r="HF461">
        <v>0.1855966</v>
      </c>
      <c r="HG461">
        <v>27.976030000000002</v>
      </c>
      <c r="HH461">
        <v>11.51601</v>
      </c>
      <c r="HI461">
        <v>15483.37</v>
      </c>
      <c r="HJ461">
        <v>0.1834324</v>
      </c>
      <c r="HK461">
        <v>27.136749999999999</v>
      </c>
      <c r="HL461">
        <v>8.3850840000000009</v>
      </c>
      <c r="HM461">
        <v>11670.54</v>
      </c>
      <c r="HN461">
        <v>0.18153349999999999</v>
      </c>
      <c r="HO461">
        <v>26.55039</v>
      </c>
      <c r="HP461">
        <v>6.1222279999999998</v>
      </c>
      <c r="HQ461">
        <v>8799.5049999999992</v>
      </c>
      <c r="HR461">
        <v>0.17984910000000001</v>
      </c>
      <c r="HS461">
        <v>27.015550000000001</v>
      </c>
      <c r="HT461">
        <v>4.5222259999999999</v>
      </c>
      <c r="HU461">
        <v>6690.8140000000003</v>
      </c>
      <c r="HV461">
        <v>0.1780098</v>
      </c>
      <c r="HW461">
        <v>28.01341</v>
      </c>
      <c r="HX461">
        <v>3.4029660000000002</v>
      </c>
      <c r="HY461">
        <v>5170.1270000000004</v>
      </c>
      <c r="HZ461">
        <v>0.17601810000000001</v>
      </c>
      <c r="IA461">
        <v>29.007619999999999</v>
      </c>
      <c r="IB461">
        <v>2.6211250000000001</v>
      </c>
      <c r="IC461">
        <v>4076.99</v>
      </c>
      <c r="ID461">
        <v>0.17396039999999999</v>
      </c>
      <c r="IE461">
        <v>29.815049999999999</v>
      </c>
      <c r="IF461">
        <v>2.0703200000000002</v>
      </c>
      <c r="IG461">
        <v>3285.2080000000001</v>
      </c>
      <c r="IH461">
        <v>0.17199790000000001</v>
      </c>
      <c r="II461">
        <v>29.78735</v>
      </c>
      <c r="IJ461">
        <v>1.6741440000000001</v>
      </c>
      <c r="IK461">
        <v>2700.0520000000001</v>
      </c>
      <c r="IL461">
        <v>0.17007169999999999</v>
      </c>
      <c r="IM461">
        <v>29.071470000000001</v>
      </c>
      <c r="IN461">
        <v>1.3805190000000001</v>
      </c>
      <c r="IO461">
        <v>2257.027</v>
      </c>
      <c r="IP461">
        <v>0.16807169999999999</v>
      </c>
      <c r="IQ461">
        <v>28.22289</v>
      </c>
      <c r="IR461">
        <v>1.156744</v>
      </c>
      <c r="IS461">
        <v>1914.9469999999999</v>
      </c>
      <c r="IT461">
        <v>0.16616130000000001</v>
      </c>
      <c r="IU461">
        <v>27.55002</v>
      </c>
      <c r="IV461">
        <v>0.98289559999999998</v>
      </c>
      <c r="IW461">
        <v>1644.683</v>
      </c>
      <c r="IX461">
        <v>0.16430819999999999</v>
      </c>
      <c r="IY461">
        <v>27.730910000000002</v>
      </c>
      <c r="IZ461">
        <v>0.84376989999999996</v>
      </c>
      <c r="JA461">
        <v>1426.075</v>
      </c>
      <c r="JB461">
        <v>0.16242300000000001</v>
      </c>
      <c r="JC461">
        <v>27.97738</v>
      </c>
      <c r="JD461">
        <v>0.73078109999999996</v>
      </c>
      <c r="JE461">
        <v>1247.4780000000001</v>
      </c>
      <c r="JF461">
        <v>0.1606911</v>
      </c>
      <c r="JG461">
        <v>28.393509999999999</v>
      </c>
      <c r="JH461">
        <v>0.63831700000000002</v>
      </c>
      <c r="JI461">
        <v>1099.4359999999999</v>
      </c>
      <c r="JJ461">
        <v>0.15918199999999999</v>
      </c>
      <c r="JK461">
        <v>28.39573</v>
      </c>
      <c r="JL461">
        <v>0.56145959999999995</v>
      </c>
      <c r="JM461">
        <v>974.60310000000004</v>
      </c>
      <c r="JN461">
        <v>0.1579054</v>
      </c>
      <c r="JO461">
        <v>28.240780000000001</v>
      </c>
      <c r="JP461">
        <v>0.49655539999999998</v>
      </c>
      <c r="JQ461">
        <v>867.64689999999996</v>
      </c>
      <c r="JR461">
        <v>0.15677050000000001</v>
      </c>
      <c r="JS461">
        <v>28.156929999999999</v>
      </c>
      <c r="JT461">
        <v>0.44095800000000002</v>
      </c>
      <c r="JU461">
        <v>775.05269999999996</v>
      </c>
      <c r="JV461">
        <v>0.1559191</v>
      </c>
      <c r="JW461">
        <v>28.032630000000001</v>
      </c>
      <c r="JX461">
        <v>0.39327899999999999</v>
      </c>
      <c r="JY461">
        <v>694.28920000000005</v>
      </c>
      <c r="JZ461">
        <v>0.15508739999999999</v>
      </c>
      <c r="KA461">
        <v>27.878319999999999</v>
      </c>
      <c r="KB461">
        <v>0.35161609999999999</v>
      </c>
      <c r="KC461">
        <v>623.4633</v>
      </c>
      <c r="KD461">
        <v>0.15413489999999999</v>
      </c>
      <c r="KE461">
        <v>28.43308</v>
      </c>
      <c r="KF461">
        <v>0.31499050000000001</v>
      </c>
      <c r="KG461">
        <v>561.5308</v>
      </c>
      <c r="KH461">
        <v>0.1531354</v>
      </c>
      <c r="KI461">
        <v>28.726880000000001</v>
      </c>
      <c r="KJ461">
        <v>0.28302490000000002</v>
      </c>
      <c r="KK461">
        <v>507.4418</v>
      </c>
      <c r="KL461">
        <v>0.1520948</v>
      </c>
      <c r="KM461">
        <v>28.922059999999998</v>
      </c>
      <c r="KN461">
        <v>0.2550655</v>
      </c>
      <c r="KO461">
        <v>460.04230000000001</v>
      </c>
      <c r="KP461">
        <v>0.15098909999999999</v>
      </c>
      <c r="KQ461">
        <v>29.026879999999998</v>
      </c>
      <c r="KR461">
        <v>0.230514</v>
      </c>
      <c r="KS461">
        <v>418.4486</v>
      </c>
      <c r="KT461">
        <v>0.14979480000000001</v>
      </c>
      <c r="KU461">
        <v>28.786210000000001</v>
      </c>
      <c r="KV461">
        <v>0.20894280000000001</v>
      </c>
      <c r="KW461">
        <v>381.988</v>
      </c>
      <c r="KX461">
        <v>0.14856829999999999</v>
      </c>
      <c r="KY461">
        <v>28.162430000000001</v>
      </c>
      <c r="KZ461">
        <v>0.19002630000000001</v>
      </c>
      <c r="LA461">
        <v>349.94639999999998</v>
      </c>
      <c r="LB461">
        <v>0.1473971</v>
      </c>
      <c r="LC461">
        <v>27.497910000000001</v>
      </c>
      <c r="LD461">
        <v>0.17341880000000001</v>
      </c>
      <c r="LE461">
        <v>321.6241</v>
      </c>
      <c r="LF461">
        <v>0.146313</v>
      </c>
      <c r="LG461">
        <v>27.139130000000002</v>
      </c>
      <c r="LH461">
        <v>0.1587519</v>
      </c>
      <c r="LI461">
        <v>296.36160000000001</v>
      </c>
      <c r="LJ461" s="1">
        <v>0.14523749999999999</v>
      </c>
      <c r="LK461">
        <v>27.987539999999999</v>
      </c>
      <c r="LL461">
        <v>0.14562449999999999</v>
      </c>
      <c r="LM461">
        <v>273.70350000000002</v>
      </c>
      <c r="LN461" s="1">
        <v>0.14408000000000001</v>
      </c>
      <c r="LO461">
        <v>28.921790000000001</v>
      </c>
      <c r="LP461">
        <v>0.13387640000000001</v>
      </c>
      <c r="LQ461">
        <v>253.48490000000001</v>
      </c>
      <c r="LR461" s="1">
        <v>0.14288870000000001</v>
      </c>
      <c r="LS461">
        <v>29.689609999999998</v>
      </c>
      <c r="LT461">
        <v>0.12339020000000001</v>
      </c>
      <c r="LU461">
        <v>235.44280000000001</v>
      </c>
      <c r="LV461" s="1">
        <v>0.1418672</v>
      </c>
      <c r="LW461">
        <v>30.533049999999999</v>
      </c>
      <c r="LX461">
        <v>0.1141118</v>
      </c>
      <c r="LY461">
        <v>219.23519999999999</v>
      </c>
      <c r="LZ461">
        <v>0.14104059999999999</v>
      </c>
      <c r="MA461">
        <v>30.782489999999999</v>
      </c>
      <c r="MB461">
        <v>0.10581690000000001</v>
      </c>
      <c r="MC461">
        <v>204.4632</v>
      </c>
      <c r="MD461" s="1">
        <v>0.1403652</v>
      </c>
      <c r="ME461">
        <v>30.24607</v>
      </c>
      <c r="MF461">
        <v>9.8323270000000004E-2</v>
      </c>
      <c r="MG461">
        <v>190.89429999999999</v>
      </c>
      <c r="MH461">
        <v>0.13977100000000001</v>
      </c>
      <c r="MI461">
        <v>29.51491</v>
      </c>
      <c r="MJ461">
        <v>9.1494930000000002E-2</v>
      </c>
      <c r="MK461">
        <v>178.4331</v>
      </c>
      <c r="ML461" s="1">
        <v>0.1393288</v>
      </c>
      <c r="MM461">
        <v>29.14442</v>
      </c>
      <c r="MN461">
        <v>8.531089E-2</v>
      </c>
      <c r="MO461">
        <v>166.94900000000001</v>
      </c>
      <c r="MP461" s="1">
        <v>0.1389483</v>
      </c>
      <c r="MQ461">
        <v>29.909269999999999</v>
      </c>
      <c r="MR461">
        <v>7.9630430000000002E-2</v>
      </c>
      <c r="MS461">
        <v>156.3098</v>
      </c>
      <c r="MT461" s="1">
        <v>0.13848269999999999</v>
      </c>
      <c r="MU461">
        <v>30.958770000000001</v>
      </c>
      <c r="MV461">
        <v>7.4423119999999995E-2</v>
      </c>
      <c r="MW461">
        <v>146.5941</v>
      </c>
      <c r="MX461" s="1">
        <v>0.13801479999999999</v>
      </c>
      <c r="MY461">
        <v>31.679839999999999</v>
      </c>
      <c r="MZ461">
        <v>6.9689899999999999E-2</v>
      </c>
      <c r="NA461">
        <v>137.75370000000001</v>
      </c>
      <c r="NB461" s="1">
        <v>0.13758210000000001</v>
      </c>
      <c r="NC461">
        <v>32.068519999999999</v>
      </c>
      <c r="ND461">
        <v>6.5416160000000001E-2</v>
      </c>
      <c r="NE461">
        <v>129.70320000000001</v>
      </c>
      <c r="NF461" s="1">
        <v>0.13723279999999999</v>
      </c>
      <c r="NG461">
        <v>31.68554</v>
      </c>
      <c r="NH461">
        <v>6.153633E-2</v>
      </c>
      <c r="NI461">
        <v>122.313</v>
      </c>
      <c r="NJ461" s="1">
        <v>0.13692280000000001</v>
      </c>
      <c r="NK461">
        <v>30.887789999999999</v>
      </c>
      <c r="NL461">
        <v>5.7985399999999999E-2</v>
      </c>
      <c r="NM461">
        <v>115.4965</v>
      </c>
      <c r="NN461" s="1">
        <v>0.13659769999999999</v>
      </c>
      <c r="NO461">
        <v>30.135619999999999</v>
      </c>
      <c r="NP461">
        <v>5.4713900000000003E-2</v>
      </c>
      <c r="NQ461">
        <v>109.21510000000001</v>
      </c>
      <c r="NR461" s="1">
        <v>0.13621559999999999</v>
      </c>
      <c r="NS461">
        <v>29.60314</v>
      </c>
      <c r="NT461">
        <v>5.1689890000000002E-2</v>
      </c>
      <c r="NU461">
        <v>103.45269999999999</v>
      </c>
      <c r="NV461" s="1">
        <v>0.1358597</v>
      </c>
      <c r="NW461">
        <v>29.537199999999999</v>
      </c>
      <c r="NX461">
        <v>4.8941999999999999E-2</v>
      </c>
      <c r="NY461">
        <v>98.178809999999999</v>
      </c>
      <c r="NZ461" s="1">
        <v>0.1356251</v>
      </c>
      <c r="OA461">
        <v>30.056380000000001</v>
      </c>
      <c r="OB461">
        <v>4.6431930000000003E-2</v>
      </c>
      <c r="OC461">
        <v>93.290549999999996</v>
      </c>
      <c r="OD461" s="1">
        <v>0.1353866</v>
      </c>
      <c r="OE461">
        <v>30.264209999999999</v>
      </c>
      <c r="OF461">
        <v>4.4095669999999997E-2</v>
      </c>
      <c r="OG461">
        <v>88.728660000000005</v>
      </c>
      <c r="OH461">
        <v>0.1351067</v>
      </c>
      <c r="OI461">
        <v>30.30866</v>
      </c>
      <c r="OJ461">
        <v>4.1910280000000001E-2</v>
      </c>
      <c r="OK461">
        <v>84.483739999999997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0.184169</v>
      </c>
      <c r="G462">
        <v>29.170069999999999</v>
      </c>
      <c r="H462">
        <v>0</v>
      </c>
      <c r="I462">
        <v>0</v>
      </c>
      <c r="J462">
        <v>0.1841508</v>
      </c>
      <c r="K462">
        <v>29.42905</v>
      </c>
      <c r="L462">
        <v>0</v>
      </c>
      <c r="M462">
        <v>0</v>
      </c>
      <c r="N462">
        <v>0.18426239999999999</v>
      </c>
      <c r="O462">
        <v>29.915459999999999</v>
      </c>
      <c r="P462">
        <v>0</v>
      </c>
      <c r="Q462">
        <v>0</v>
      </c>
      <c r="R462">
        <v>0.18437010000000001</v>
      </c>
      <c r="S462">
        <v>29.802679999999999</v>
      </c>
      <c r="T462">
        <v>0</v>
      </c>
      <c r="U462">
        <v>0</v>
      </c>
      <c r="V462">
        <v>0.18456520000000001</v>
      </c>
      <c r="W462">
        <v>29.515920000000001</v>
      </c>
      <c r="X462">
        <v>0</v>
      </c>
      <c r="Y462">
        <v>0</v>
      </c>
      <c r="Z462">
        <v>0.18491659999999999</v>
      </c>
      <c r="AA462">
        <v>29.167310000000001</v>
      </c>
      <c r="AB462">
        <v>0</v>
      </c>
      <c r="AC462">
        <v>0</v>
      </c>
      <c r="AD462">
        <v>0.1852752</v>
      </c>
      <c r="AE462">
        <v>28.8766</v>
      </c>
      <c r="AF462">
        <v>0</v>
      </c>
      <c r="AG462">
        <v>0</v>
      </c>
      <c r="AH462">
        <v>0.18569050000000001</v>
      </c>
      <c r="AI462">
        <v>28.726019999999998</v>
      </c>
      <c r="AJ462">
        <v>0</v>
      </c>
      <c r="AK462">
        <v>0</v>
      </c>
      <c r="AL462">
        <v>0.18627270000000001</v>
      </c>
      <c r="AM462">
        <v>29.243459999999999</v>
      </c>
      <c r="AN462">
        <v>0</v>
      </c>
      <c r="AO462">
        <v>0</v>
      </c>
      <c r="AP462">
        <v>0.18700330000000001</v>
      </c>
      <c r="AQ462">
        <v>29.470179999999999</v>
      </c>
      <c r="AR462">
        <v>0</v>
      </c>
      <c r="AS462">
        <v>0</v>
      </c>
      <c r="AT462">
        <v>0.18779390000000001</v>
      </c>
      <c r="AU462">
        <v>29.588509999999999</v>
      </c>
      <c r="AV462">
        <v>0</v>
      </c>
      <c r="AW462">
        <v>0</v>
      </c>
      <c r="AX462">
        <v>0.18860399999999999</v>
      </c>
      <c r="AY462">
        <v>29.643450000000001</v>
      </c>
      <c r="AZ462">
        <v>0</v>
      </c>
      <c r="BA462">
        <v>0</v>
      </c>
      <c r="BB462">
        <v>0.1894381</v>
      </c>
      <c r="BC462">
        <v>29.453399999999998</v>
      </c>
      <c r="BD462">
        <v>0</v>
      </c>
      <c r="BE462">
        <v>0</v>
      </c>
      <c r="BF462">
        <v>0.19032260000000001</v>
      </c>
      <c r="BG462">
        <v>29.178249999999998</v>
      </c>
      <c r="BH462">
        <v>0</v>
      </c>
      <c r="BI462">
        <v>0</v>
      </c>
      <c r="BJ462">
        <v>0.19113910000000001</v>
      </c>
      <c r="BK462">
        <v>29.058890000000002</v>
      </c>
      <c r="BL462">
        <v>0</v>
      </c>
      <c r="BM462">
        <v>0</v>
      </c>
      <c r="BN462">
        <v>0.1919352</v>
      </c>
      <c r="BO462">
        <v>29.438939999999999</v>
      </c>
      <c r="BP462">
        <v>0</v>
      </c>
      <c r="BQ462">
        <v>0</v>
      </c>
      <c r="BR462">
        <v>0.19277179999999999</v>
      </c>
      <c r="BS462">
        <v>30.218209999999999</v>
      </c>
      <c r="BT462">
        <v>0</v>
      </c>
      <c r="BU462">
        <v>0</v>
      </c>
      <c r="BV462">
        <v>0.1935878</v>
      </c>
      <c r="BW462">
        <v>31.084700000000002</v>
      </c>
      <c r="BX462">
        <v>0</v>
      </c>
      <c r="BY462">
        <v>0</v>
      </c>
      <c r="BZ462">
        <v>0.19434580000000001</v>
      </c>
      <c r="CA462">
        <v>31.610379999999999</v>
      </c>
      <c r="CB462">
        <v>0</v>
      </c>
      <c r="CC462">
        <v>0</v>
      </c>
      <c r="CD462">
        <v>0.194934</v>
      </c>
      <c r="CE462">
        <v>31.39321</v>
      </c>
      <c r="CF462">
        <v>0</v>
      </c>
      <c r="CG462">
        <v>0</v>
      </c>
      <c r="CH462">
        <v>0.19539020000000001</v>
      </c>
      <c r="CI462">
        <v>30.652519999999999</v>
      </c>
      <c r="CJ462">
        <v>0</v>
      </c>
      <c r="CK462">
        <v>0</v>
      </c>
      <c r="CL462">
        <v>0.19572349999999999</v>
      </c>
      <c r="CM462">
        <v>29.827179999999998</v>
      </c>
      <c r="CN462">
        <v>0</v>
      </c>
      <c r="CO462">
        <v>0</v>
      </c>
      <c r="CP462">
        <v>0.19609940000000001</v>
      </c>
      <c r="CQ462">
        <v>29.143660000000001</v>
      </c>
      <c r="CR462">
        <v>0</v>
      </c>
      <c r="CS462">
        <v>0</v>
      </c>
      <c r="CT462">
        <v>0.19638820000000001</v>
      </c>
      <c r="CU462">
        <v>29.15541</v>
      </c>
      <c r="CV462">
        <v>0</v>
      </c>
      <c r="CW462">
        <v>2.5024760000000002E-38</v>
      </c>
      <c r="CX462">
        <v>0.19630020000000001</v>
      </c>
      <c r="CY462">
        <v>29.6951</v>
      </c>
      <c r="CZ462">
        <v>1.5553390000000001E-35</v>
      </c>
      <c r="DA462">
        <v>2.4335969999999999E-32</v>
      </c>
      <c r="DB462">
        <v>0.19591069999999999</v>
      </c>
      <c r="DC462">
        <v>30.077760000000001</v>
      </c>
      <c r="DD462">
        <v>3.4949659999999999E-29</v>
      </c>
      <c r="DE462">
        <v>5.452127E-26</v>
      </c>
      <c r="DF462">
        <v>0.19537409999999999</v>
      </c>
      <c r="DG462">
        <v>30.257850000000001</v>
      </c>
      <c r="DH462" s="1">
        <v>3.022911E-24</v>
      </c>
      <c r="DI462" s="1">
        <v>4.7260939999999999E-21</v>
      </c>
      <c r="DJ462">
        <v>0.19477030000000001</v>
      </c>
      <c r="DK462">
        <v>29.846260000000001</v>
      </c>
      <c r="DL462" s="1">
        <v>3.4068259999999998E-20</v>
      </c>
      <c r="DM462" s="1">
        <v>5.3309880000000001E-17</v>
      </c>
      <c r="DN462">
        <v>0.1940384</v>
      </c>
      <c r="DO462">
        <v>29.041810000000002</v>
      </c>
      <c r="DP462" s="1">
        <v>7.5015320000000001E-17</v>
      </c>
      <c r="DQ462" s="1">
        <v>1.141466E-13</v>
      </c>
      <c r="DR462">
        <v>0.1931071</v>
      </c>
      <c r="DS462">
        <v>28.228490000000001</v>
      </c>
      <c r="DT462" s="1">
        <v>5.4444760000000001E-14</v>
      </c>
      <c r="DU462" s="1">
        <v>7.1682530000000005E-11</v>
      </c>
      <c r="DV462">
        <v>0.1923001</v>
      </c>
      <c r="DW462">
        <v>27.462420000000002</v>
      </c>
      <c r="DX462" s="1">
        <v>1.402968E-11</v>
      </c>
      <c r="DY462" s="1">
        <v>1.7271609999999999E-8</v>
      </c>
      <c r="DZ462">
        <v>0.1914835</v>
      </c>
      <c r="EA462">
        <v>27.225850000000001</v>
      </c>
      <c r="EB462" s="1">
        <v>1.6171050000000001E-9</v>
      </c>
      <c r="EC462" s="1">
        <v>1.9285790000000001E-6</v>
      </c>
      <c r="ED462">
        <v>0.1902741</v>
      </c>
      <c r="EE462">
        <v>27.395050000000001</v>
      </c>
      <c r="EF462" s="1">
        <v>9.5460999999999997E-8</v>
      </c>
      <c r="EG462" s="1">
        <v>1.126018E-4</v>
      </c>
      <c r="EH462">
        <v>0.18883240000000001</v>
      </c>
      <c r="EI462">
        <v>27.806519999999999</v>
      </c>
      <c r="EJ462" s="1">
        <v>3.181339E-6</v>
      </c>
      <c r="EK462" s="1">
        <v>3.7572700000000001E-3</v>
      </c>
      <c r="EL462">
        <v>0.18733420000000001</v>
      </c>
      <c r="EM462">
        <v>28.10276</v>
      </c>
      <c r="EN462" s="1">
        <v>6.4777809999999996E-5</v>
      </c>
      <c r="EO462" s="1">
        <v>7.7210580000000001E-2</v>
      </c>
      <c r="EP462">
        <v>0.18592990000000001</v>
      </c>
      <c r="EQ462">
        <v>27.837260000000001</v>
      </c>
      <c r="ER462" s="1">
        <v>8.5984959999999997E-4</v>
      </c>
      <c r="ES462" s="1">
        <v>1.0383549999999999</v>
      </c>
      <c r="ET462">
        <v>0.18450159999999999</v>
      </c>
      <c r="EU462">
        <v>27.142410000000002</v>
      </c>
      <c r="EV462" s="1">
        <v>7.7999009999999997E-3</v>
      </c>
      <c r="EW462" s="1">
        <v>9.5882710000000007</v>
      </c>
      <c r="EX462">
        <v>0.18294450000000001</v>
      </c>
      <c r="EY462">
        <v>26.389340000000001</v>
      </c>
      <c r="EZ462" s="1">
        <v>5.0450080000000001E-2</v>
      </c>
      <c r="FA462" s="1">
        <v>63.299019999999999</v>
      </c>
      <c r="FB462">
        <v>0.1816178</v>
      </c>
      <c r="FC462">
        <v>25.904240000000001</v>
      </c>
      <c r="FD462" s="1">
        <v>0.2413525</v>
      </c>
      <c r="FE462">
        <v>309.41419999999999</v>
      </c>
      <c r="FF462">
        <v>0.18031990000000001</v>
      </c>
      <c r="FG462">
        <v>26.45391</v>
      </c>
      <c r="FH462" s="1">
        <v>0.88183619999999996</v>
      </c>
      <c r="FI462">
        <v>1156.451</v>
      </c>
      <c r="FJ462">
        <v>0.17867140000000001</v>
      </c>
      <c r="FK462">
        <v>27.141100000000002</v>
      </c>
      <c r="FL462" s="1">
        <v>2.5268809999999999</v>
      </c>
      <c r="FM462">
        <v>3402.2159999999999</v>
      </c>
      <c r="FN462">
        <v>0.1767966</v>
      </c>
      <c r="FO462">
        <v>27.602930000000001</v>
      </c>
      <c r="FP462" s="1">
        <v>5.8413469999999998</v>
      </c>
      <c r="FQ462">
        <v>8092.5280000000002</v>
      </c>
      <c r="FR462">
        <v>0.1748982</v>
      </c>
      <c r="FS462">
        <v>27.658390000000001</v>
      </c>
      <c r="FT462">
        <v>11.17822</v>
      </c>
      <c r="FU462">
        <v>15946.87</v>
      </c>
      <c r="FV462">
        <v>0.17308589999999999</v>
      </c>
      <c r="FW462">
        <v>27.315940000000001</v>
      </c>
      <c r="FX462">
        <v>18.11683</v>
      </c>
      <c r="FY462">
        <v>26624.81</v>
      </c>
      <c r="FZ462">
        <v>0.17125650000000001</v>
      </c>
      <c r="GA462">
        <v>26.697500000000002</v>
      </c>
      <c r="GB462">
        <v>25.37764</v>
      </c>
      <c r="GC462">
        <v>38446.61</v>
      </c>
      <c r="GD462">
        <v>0.16930100000000001</v>
      </c>
      <c r="GE462">
        <v>26.01979</v>
      </c>
      <c r="GF462">
        <v>31.26444</v>
      </c>
      <c r="GG462">
        <v>48907.3</v>
      </c>
      <c r="GH462">
        <v>0.167547</v>
      </c>
      <c r="GI462">
        <v>25.59911</v>
      </c>
      <c r="GJ462">
        <v>34.515900000000002</v>
      </c>
      <c r="GK462">
        <v>55729.99</v>
      </c>
      <c r="GL462">
        <v>0.1658471</v>
      </c>
      <c r="GM462">
        <v>26.22194</v>
      </c>
      <c r="GN462">
        <v>34.674709999999997</v>
      </c>
      <c r="GO462">
        <v>57773.75</v>
      </c>
      <c r="GP462">
        <v>0.1638328</v>
      </c>
      <c r="GQ462">
        <v>27.114889999999999</v>
      </c>
      <c r="GR462">
        <v>31.919910000000002</v>
      </c>
      <c r="GS462">
        <v>55316.98</v>
      </c>
      <c r="GT462">
        <v>0.1617673</v>
      </c>
      <c r="GU462">
        <v>27.963460000000001</v>
      </c>
      <c r="GV462">
        <v>27.7502</v>
      </c>
      <c r="GW462">
        <v>49706.76</v>
      </c>
      <c r="GX462">
        <v>0.1597529</v>
      </c>
      <c r="GY462">
        <v>28.65025</v>
      </c>
      <c r="GZ462">
        <v>22.799679999999999</v>
      </c>
      <c r="HA462">
        <v>42378.12</v>
      </c>
      <c r="HB462">
        <v>0.1579187</v>
      </c>
      <c r="HC462">
        <v>28.761710000000001</v>
      </c>
      <c r="HD462">
        <v>18.03321</v>
      </c>
      <c r="HE462">
        <v>34771.33</v>
      </c>
      <c r="HF462">
        <v>0.15611259999999999</v>
      </c>
      <c r="HG462">
        <v>28.205490000000001</v>
      </c>
      <c r="HH462">
        <v>13.90428</v>
      </c>
      <c r="HI462">
        <v>27801.31</v>
      </c>
      <c r="HJ462">
        <v>0.15424479999999999</v>
      </c>
      <c r="HK462">
        <v>27.497900000000001</v>
      </c>
      <c r="HL462">
        <v>10.577780000000001</v>
      </c>
      <c r="HM462">
        <v>21917.73</v>
      </c>
      <c r="HN462">
        <v>0.15262010000000001</v>
      </c>
      <c r="HO462">
        <v>26.93113</v>
      </c>
      <c r="HP462">
        <v>8.0449920000000006</v>
      </c>
      <c r="HQ462">
        <v>17211.759999999998</v>
      </c>
      <c r="HR462">
        <v>0.15116370000000001</v>
      </c>
      <c r="HS462">
        <v>27.244610000000002</v>
      </c>
      <c r="HT462">
        <v>6.1590949999999998</v>
      </c>
      <c r="HU462">
        <v>13554.87</v>
      </c>
      <c r="HV462">
        <v>0.14955860000000001</v>
      </c>
      <c r="HW462">
        <v>28.052050000000001</v>
      </c>
      <c r="HX462">
        <v>4.7721859999999996</v>
      </c>
      <c r="HY462">
        <v>10775.32</v>
      </c>
      <c r="HZ462">
        <v>0.1478343</v>
      </c>
      <c r="IA462">
        <v>28.930879999999998</v>
      </c>
      <c r="IB462">
        <v>3.7571319999999999</v>
      </c>
      <c r="IC462">
        <v>8678.6360000000004</v>
      </c>
      <c r="ID462">
        <v>0.14606269999999999</v>
      </c>
      <c r="IE462">
        <v>29.71087</v>
      </c>
      <c r="IF462">
        <v>3.0118339999999999</v>
      </c>
      <c r="IG462">
        <v>7093.7920000000004</v>
      </c>
      <c r="IH462">
        <v>0.1443788</v>
      </c>
      <c r="II462">
        <v>29.787960000000002</v>
      </c>
      <c r="IJ462">
        <v>2.4572669999999999</v>
      </c>
      <c r="IK462">
        <v>5881.348</v>
      </c>
      <c r="IL462">
        <v>0.1427214</v>
      </c>
      <c r="IM462">
        <v>29.25414</v>
      </c>
      <c r="IN462">
        <v>2.0352700000000001</v>
      </c>
      <c r="IO462">
        <v>4939.2039999999997</v>
      </c>
      <c r="IP462" s="1">
        <v>0.14098559999999999</v>
      </c>
      <c r="IQ462">
        <v>28.547519999999999</v>
      </c>
      <c r="IR462">
        <v>1.7072579999999999</v>
      </c>
      <c r="IS462">
        <v>4197.3180000000002</v>
      </c>
      <c r="IT462" s="1">
        <v>0.13937659999999999</v>
      </c>
      <c r="IU462">
        <v>27.918749999999999</v>
      </c>
      <c r="IV462">
        <v>1.449662</v>
      </c>
      <c r="IW462">
        <v>3603.6669999999999</v>
      </c>
      <c r="IX462" s="1">
        <v>0.13776289999999999</v>
      </c>
      <c r="IY462">
        <v>27.98648</v>
      </c>
      <c r="IZ462">
        <v>1.241857</v>
      </c>
      <c r="JA462">
        <v>3120.0540000000001</v>
      </c>
      <c r="JB462" s="1">
        <v>0.1361243</v>
      </c>
      <c r="JC462">
        <v>28.12444</v>
      </c>
      <c r="JD462">
        <v>1.0724629999999999</v>
      </c>
      <c r="JE462">
        <v>2723.2759999999998</v>
      </c>
      <c r="JF462" s="1">
        <v>0.1346205</v>
      </c>
      <c r="JG462">
        <v>28.451619999999998</v>
      </c>
      <c r="JH462">
        <v>0.93380079999999999</v>
      </c>
      <c r="JI462">
        <v>2393.9050000000002</v>
      </c>
      <c r="JJ462" s="1">
        <v>0.1333133</v>
      </c>
      <c r="JK462">
        <v>28.472850000000001</v>
      </c>
      <c r="JL462">
        <v>0.81890370000000001</v>
      </c>
      <c r="JM462">
        <v>2116.6909999999998</v>
      </c>
      <c r="JN462" s="1">
        <v>0.13221089999999999</v>
      </c>
      <c r="JO462">
        <v>28.371659999999999</v>
      </c>
      <c r="JP462">
        <v>0.72228919999999996</v>
      </c>
      <c r="JQ462">
        <v>1879.9860000000001</v>
      </c>
      <c r="JR462" s="1">
        <v>0.13124269999999999</v>
      </c>
      <c r="JS462">
        <v>28.331790000000002</v>
      </c>
      <c r="JT462">
        <v>0.63993120000000003</v>
      </c>
      <c r="JU462">
        <v>1675.982</v>
      </c>
      <c r="JV462" s="1">
        <v>0.13048689999999999</v>
      </c>
      <c r="JW462">
        <v>28.238289999999999</v>
      </c>
      <c r="JX462">
        <v>0.56960080000000002</v>
      </c>
      <c r="JY462">
        <v>1498.925</v>
      </c>
      <c r="JZ462" s="1">
        <v>0.1297632</v>
      </c>
      <c r="KA462">
        <v>28.10604</v>
      </c>
      <c r="KB462">
        <v>0.5084246</v>
      </c>
      <c r="KC462">
        <v>1344.221</v>
      </c>
      <c r="KD462" s="1">
        <v>0.12893669999999999</v>
      </c>
      <c r="KE462">
        <v>28.57235</v>
      </c>
      <c r="KF462">
        <v>0.45477659999999998</v>
      </c>
      <c r="KG462">
        <v>1209.1890000000001</v>
      </c>
      <c r="KH462">
        <v>0.1280664</v>
      </c>
      <c r="KI462">
        <v>28.82368</v>
      </c>
      <c r="KJ462">
        <v>0.40797290000000003</v>
      </c>
      <c r="KK462">
        <v>1091.296</v>
      </c>
      <c r="KL462">
        <v>0.1271756</v>
      </c>
      <c r="KM462">
        <v>29.004950000000001</v>
      </c>
      <c r="KN462">
        <v>0.36706919999999998</v>
      </c>
      <c r="KO462">
        <v>987.98689999999999</v>
      </c>
      <c r="KP462" s="1">
        <v>0.1262132</v>
      </c>
      <c r="KQ462">
        <v>29.132760000000001</v>
      </c>
      <c r="KR462">
        <v>0.33117370000000002</v>
      </c>
      <c r="KS462">
        <v>897.37620000000004</v>
      </c>
      <c r="KT462" s="1">
        <v>0.1251649</v>
      </c>
      <c r="KU462">
        <v>28.956949999999999</v>
      </c>
      <c r="KV462">
        <v>0.2996298</v>
      </c>
      <c r="KW462">
        <v>817.98879999999997</v>
      </c>
      <c r="KX462">
        <v>0.12410160000000001</v>
      </c>
      <c r="KY462">
        <v>28.43674</v>
      </c>
      <c r="KZ462">
        <v>0.27200930000000001</v>
      </c>
      <c r="LA462">
        <v>748.21079999999995</v>
      </c>
      <c r="LB462" s="1">
        <v>0.1230868</v>
      </c>
      <c r="LC462">
        <v>27.851559999999999</v>
      </c>
      <c r="LD462">
        <v>0.2478033</v>
      </c>
      <c r="LE462">
        <v>686.61760000000004</v>
      </c>
      <c r="LF462" s="1">
        <v>0.1221628</v>
      </c>
      <c r="LG462">
        <v>27.487500000000001</v>
      </c>
      <c r="LH462">
        <v>0.22652</v>
      </c>
      <c r="LI462">
        <v>631.83180000000004</v>
      </c>
      <c r="LJ462">
        <v>0.1212333</v>
      </c>
      <c r="LK462">
        <v>28.148869999999999</v>
      </c>
      <c r="LL462">
        <v>0.207514</v>
      </c>
      <c r="LM462">
        <v>582.85209999999995</v>
      </c>
      <c r="LN462" s="1">
        <v>0.1202178</v>
      </c>
      <c r="LO462">
        <v>28.921500000000002</v>
      </c>
      <c r="LP462">
        <v>0.1905174</v>
      </c>
      <c r="LQ462">
        <v>539.22050000000002</v>
      </c>
      <c r="LR462">
        <v>0.1191931</v>
      </c>
      <c r="LS462">
        <v>29.611830000000001</v>
      </c>
      <c r="LT462">
        <v>0.17538999999999999</v>
      </c>
      <c r="LU462">
        <v>500.3202</v>
      </c>
      <c r="LV462" s="1">
        <v>0.1182849</v>
      </c>
      <c r="LW462">
        <v>30.420819999999999</v>
      </c>
      <c r="LX462">
        <v>0.1620308</v>
      </c>
      <c r="LY462">
        <v>465.47219999999999</v>
      </c>
      <c r="LZ462" s="1">
        <v>0.11758200000000001</v>
      </c>
      <c r="MA462">
        <v>30.733250000000002</v>
      </c>
      <c r="MB462">
        <v>0.1501933</v>
      </c>
      <c r="MC462">
        <v>433.89600000000002</v>
      </c>
      <c r="MD462" s="1">
        <v>0.116993</v>
      </c>
      <c r="ME462">
        <v>30.355039999999999</v>
      </c>
      <c r="MF462">
        <v>0.13953769999999999</v>
      </c>
      <c r="MG462">
        <v>405.04719999999998</v>
      </c>
      <c r="MH462" s="1">
        <v>0.116463</v>
      </c>
      <c r="MI462">
        <v>29.776160000000001</v>
      </c>
      <c r="MJ462">
        <v>0.12985279999999999</v>
      </c>
      <c r="MK462">
        <v>378.6454</v>
      </c>
      <c r="ML462" s="1">
        <v>0.11609170000000001</v>
      </c>
      <c r="MM462">
        <v>29.436509999999998</v>
      </c>
      <c r="MN462">
        <v>0.121126</v>
      </c>
      <c r="MO462">
        <v>354.37180000000001</v>
      </c>
      <c r="MP462" s="1">
        <v>0.1157516</v>
      </c>
      <c r="MQ462">
        <v>30.040939999999999</v>
      </c>
      <c r="MR462">
        <v>0.1130992</v>
      </c>
      <c r="MS462">
        <v>331.9314</v>
      </c>
      <c r="MT462" s="1">
        <v>0.1153217</v>
      </c>
      <c r="MU462">
        <v>30.923950000000001</v>
      </c>
      <c r="MV462">
        <v>0.1057095</v>
      </c>
      <c r="MW462">
        <v>311.40039999999999</v>
      </c>
      <c r="MX462" s="1">
        <v>0.11490110000000001</v>
      </c>
      <c r="MY462">
        <v>31.595510000000001</v>
      </c>
      <c r="MZ462">
        <v>9.8980860000000004E-2</v>
      </c>
      <c r="NA462">
        <v>292.67860000000002</v>
      </c>
      <c r="NB462" s="1">
        <v>0.1145195</v>
      </c>
      <c r="NC462">
        <v>32.02946</v>
      </c>
      <c r="ND462">
        <v>9.2894050000000006E-2</v>
      </c>
      <c r="NE462">
        <v>275.584</v>
      </c>
      <c r="NF462" s="1">
        <v>0.1142056</v>
      </c>
      <c r="NG462">
        <v>31.791869999999999</v>
      </c>
      <c r="NH462">
        <v>8.7368329999999994E-2</v>
      </c>
      <c r="NI462">
        <v>259.87939999999998</v>
      </c>
      <c r="NJ462" s="1">
        <v>0.1139309</v>
      </c>
      <c r="NK462">
        <v>31.154689999999999</v>
      </c>
      <c r="NL462">
        <v>8.23102E-2</v>
      </c>
      <c r="NM462">
        <v>245.3914</v>
      </c>
      <c r="NN462" s="1">
        <v>0.11362990000000001</v>
      </c>
      <c r="NO462">
        <v>30.499379999999999</v>
      </c>
      <c r="NP462">
        <v>7.7633350000000004E-2</v>
      </c>
      <c r="NQ462">
        <v>232.0334</v>
      </c>
      <c r="NR462" s="1">
        <v>0.1132674</v>
      </c>
      <c r="NS462">
        <v>29.982900000000001</v>
      </c>
      <c r="NT462">
        <v>7.3307319999999995E-2</v>
      </c>
      <c r="NU462">
        <v>219.77109999999999</v>
      </c>
      <c r="NV462" s="1">
        <v>0.11295139999999999</v>
      </c>
      <c r="NW462">
        <v>29.841529999999999</v>
      </c>
      <c r="NX462">
        <v>6.9379049999999998E-2</v>
      </c>
      <c r="NY462">
        <v>208.53309999999999</v>
      </c>
      <c r="NZ462" s="1">
        <v>0.1127344</v>
      </c>
      <c r="OA462">
        <v>30.222020000000001</v>
      </c>
      <c r="OB462">
        <v>6.5800559999999994E-2</v>
      </c>
      <c r="OC462">
        <v>198.12530000000001</v>
      </c>
      <c r="OD462" s="1">
        <v>0.1125179</v>
      </c>
      <c r="OE462">
        <v>30.379919999999998</v>
      </c>
      <c r="OF462">
        <v>6.2471480000000003E-2</v>
      </c>
      <c r="OG462">
        <v>188.423</v>
      </c>
      <c r="OH462" s="1">
        <v>0.11226419999999999</v>
      </c>
      <c r="OI462">
        <v>30.443490000000001</v>
      </c>
      <c r="OJ462">
        <v>5.9354440000000001E-2</v>
      </c>
      <c r="OK462">
        <v>179.3997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0.14177419999999999</v>
      </c>
      <c r="G463">
        <v>29.222760000000001</v>
      </c>
      <c r="H463">
        <v>0</v>
      </c>
      <c r="I463">
        <v>0</v>
      </c>
      <c r="J463">
        <v>0.141846</v>
      </c>
      <c r="K463">
        <v>29.41395</v>
      </c>
      <c r="L463">
        <v>0</v>
      </c>
      <c r="M463">
        <v>0</v>
      </c>
      <c r="N463">
        <v>0.1419965</v>
      </c>
      <c r="O463">
        <v>29.84666</v>
      </c>
      <c r="P463">
        <v>0</v>
      </c>
      <c r="Q463">
        <v>0</v>
      </c>
      <c r="R463">
        <v>0.1421201</v>
      </c>
      <c r="S463">
        <v>29.79045</v>
      </c>
      <c r="T463">
        <v>0</v>
      </c>
      <c r="U463">
        <v>0</v>
      </c>
      <c r="V463">
        <v>0.14233689999999999</v>
      </c>
      <c r="W463">
        <v>29.57612</v>
      </c>
      <c r="X463">
        <v>0</v>
      </c>
      <c r="Y463">
        <v>0</v>
      </c>
      <c r="Z463">
        <v>0.14268159999999999</v>
      </c>
      <c r="AA463">
        <v>29.282630000000001</v>
      </c>
      <c r="AB463">
        <v>0</v>
      </c>
      <c r="AC463">
        <v>0</v>
      </c>
      <c r="AD463">
        <v>0.14302139999999999</v>
      </c>
      <c r="AE463">
        <v>29.00412</v>
      </c>
      <c r="AF463">
        <v>0</v>
      </c>
      <c r="AG463">
        <v>0</v>
      </c>
      <c r="AH463">
        <v>0.14342569999999999</v>
      </c>
      <c r="AI463">
        <v>28.829969999999999</v>
      </c>
      <c r="AJ463">
        <v>0</v>
      </c>
      <c r="AK463">
        <v>0</v>
      </c>
      <c r="AL463">
        <v>0.14398240000000001</v>
      </c>
      <c r="AM463">
        <v>29.238209999999999</v>
      </c>
      <c r="AN463">
        <v>0</v>
      </c>
      <c r="AO463">
        <v>0</v>
      </c>
      <c r="AP463">
        <v>0.1446345</v>
      </c>
      <c r="AQ463">
        <v>29.422920000000001</v>
      </c>
      <c r="AR463">
        <v>0</v>
      </c>
      <c r="AS463">
        <v>0</v>
      </c>
      <c r="AT463">
        <v>0.14534559999999999</v>
      </c>
      <c r="AU463">
        <v>29.553650000000001</v>
      </c>
      <c r="AV463">
        <v>0</v>
      </c>
      <c r="AW463">
        <v>0</v>
      </c>
      <c r="AX463">
        <v>0.1460621</v>
      </c>
      <c r="AY463">
        <v>29.640180000000001</v>
      </c>
      <c r="AZ463">
        <v>0</v>
      </c>
      <c r="BA463">
        <v>0</v>
      </c>
      <c r="BB463">
        <v>0.14679990000000001</v>
      </c>
      <c r="BC463">
        <v>29.507470000000001</v>
      </c>
      <c r="BD463">
        <v>0</v>
      </c>
      <c r="BE463">
        <v>0</v>
      </c>
      <c r="BF463">
        <v>0.14759359999999999</v>
      </c>
      <c r="BG463">
        <v>29.29044</v>
      </c>
      <c r="BH463">
        <v>0</v>
      </c>
      <c r="BI463">
        <v>0</v>
      </c>
      <c r="BJ463">
        <v>0.14831620000000001</v>
      </c>
      <c r="BK463">
        <v>29.181730000000002</v>
      </c>
      <c r="BL463">
        <v>0</v>
      </c>
      <c r="BM463">
        <v>0</v>
      </c>
      <c r="BN463">
        <v>0.1490321</v>
      </c>
      <c r="BO463">
        <v>29.491980000000002</v>
      </c>
      <c r="BP463">
        <v>0</v>
      </c>
      <c r="BQ463">
        <v>0</v>
      </c>
      <c r="BR463">
        <v>0.1497906</v>
      </c>
      <c r="BS463">
        <v>30.168620000000001</v>
      </c>
      <c r="BT463">
        <v>0</v>
      </c>
      <c r="BU463">
        <v>0</v>
      </c>
      <c r="BV463">
        <v>0.15054919999999999</v>
      </c>
      <c r="BW463">
        <v>30.968520000000002</v>
      </c>
      <c r="BX463">
        <v>0</v>
      </c>
      <c r="BY463">
        <v>0</v>
      </c>
      <c r="BZ463">
        <v>0.15123510000000001</v>
      </c>
      <c r="CA463">
        <v>31.520029999999998</v>
      </c>
      <c r="CB463">
        <v>0</v>
      </c>
      <c r="CC463">
        <v>0</v>
      </c>
      <c r="CD463">
        <v>0.15178349999999999</v>
      </c>
      <c r="CE463">
        <v>31.43994</v>
      </c>
      <c r="CF463">
        <v>0</v>
      </c>
      <c r="CG463">
        <v>0</v>
      </c>
      <c r="CH463">
        <v>0.15223709999999999</v>
      </c>
      <c r="CI463">
        <v>30.873339999999999</v>
      </c>
      <c r="CJ463">
        <v>0</v>
      </c>
      <c r="CK463">
        <v>0</v>
      </c>
      <c r="CL463">
        <v>0.1525927</v>
      </c>
      <c r="CM463">
        <v>30.158370000000001</v>
      </c>
      <c r="CN463">
        <v>0</v>
      </c>
      <c r="CO463">
        <v>0</v>
      </c>
      <c r="CP463">
        <v>0.1530262</v>
      </c>
      <c r="CQ463">
        <v>29.50224</v>
      </c>
      <c r="CR463">
        <v>0</v>
      </c>
      <c r="CS463">
        <v>0</v>
      </c>
      <c r="CT463">
        <v>0.15332209999999999</v>
      </c>
      <c r="CU463">
        <v>29.421029999999998</v>
      </c>
      <c r="CV463">
        <v>0</v>
      </c>
      <c r="CW463">
        <v>0</v>
      </c>
      <c r="CX463">
        <v>0.1533004</v>
      </c>
      <c r="CY463">
        <v>29.812259999999998</v>
      </c>
      <c r="CZ463">
        <v>2.7187200000000001E-36</v>
      </c>
      <c r="DA463">
        <v>4.7246159999999998E-33</v>
      </c>
      <c r="DB463">
        <v>0.1530454</v>
      </c>
      <c r="DC463">
        <v>30.12876</v>
      </c>
      <c r="DD463">
        <v>7.1145979999999995E-30</v>
      </c>
      <c r="DE463">
        <v>1.23246E-26</v>
      </c>
      <c r="DF463">
        <v>0.15268209999999999</v>
      </c>
      <c r="DG463">
        <v>30.32263</v>
      </c>
      <c r="DH463">
        <v>7.0843769999999998E-25</v>
      </c>
      <c r="DI463" s="1">
        <v>1.229614E-21</v>
      </c>
      <c r="DJ463">
        <v>0.15229529999999999</v>
      </c>
      <c r="DK463">
        <v>30.008089999999999</v>
      </c>
      <c r="DL463" s="1">
        <v>9.1084290000000004E-21</v>
      </c>
      <c r="DM463" s="1">
        <v>1.5699040000000001E-17</v>
      </c>
      <c r="DN463">
        <v>0.1517696</v>
      </c>
      <c r="DO463">
        <v>29.324619999999999</v>
      </c>
      <c r="DP463" s="1">
        <v>2.3495660000000002E-17</v>
      </c>
      <c r="DQ463" s="1">
        <v>3.7983110000000001E-14</v>
      </c>
      <c r="DR463">
        <v>0.1510843</v>
      </c>
      <c r="DS463">
        <v>28.585909999999998</v>
      </c>
      <c r="DT463" s="1">
        <v>1.8056070000000002E-14</v>
      </c>
      <c r="DU463" s="1">
        <v>2.64783E-11</v>
      </c>
      <c r="DV463">
        <v>0.15055470000000001</v>
      </c>
      <c r="DW463">
        <v>27.84563</v>
      </c>
      <c r="DX463" s="1">
        <v>4.9946640000000003E-12</v>
      </c>
      <c r="DY463" s="1">
        <v>6.9717079999999999E-9</v>
      </c>
      <c r="DZ463">
        <v>0.14993609999999999</v>
      </c>
      <c r="EA463">
        <v>27.54091</v>
      </c>
      <c r="EB463" s="1">
        <v>6.1764779999999995E-10</v>
      </c>
      <c r="EC463" s="1">
        <v>8.4202040000000004E-7</v>
      </c>
      <c r="ED463">
        <v>0.1489791</v>
      </c>
      <c r="EE463">
        <v>27.593499999999999</v>
      </c>
      <c r="EF463" s="1">
        <v>3.9049130000000003E-8</v>
      </c>
      <c r="EG463" s="1">
        <v>5.2834399999999997E-5</v>
      </c>
      <c r="EH463">
        <v>0.1478283</v>
      </c>
      <c r="EI463">
        <v>27.89828</v>
      </c>
      <c r="EJ463" s="1">
        <v>1.3900250000000001E-6</v>
      </c>
      <c r="EK463" s="1">
        <v>1.884733E-3</v>
      </c>
      <c r="EL463" s="1">
        <v>0.14667759999999999</v>
      </c>
      <c r="EM463">
        <v>28.157080000000001</v>
      </c>
      <c r="EN463" s="1">
        <v>3.0146439999999999E-5</v>
      </c>
      <c r="EO463" s="1">
        <v>4.1221149999999998E-2</v>
      </c>
      <c r="EP463" s="1">
        <v>0.14560999999999999</v>
      </c>
      <c r="EQ463">
        <v>27.962949999999999</v>
      </c>
      <c r="ER463" s="1">
        <v>4.2525499999999998E-4</v>
      </c>
      <c r="ES463" s="1">
        <v>0.58813139999999997</v>
      </c>
      <c r="ET463">
        <v>0.14452180000000001</v>
      </c>
      <c r="EU463">
        <v>27.387229999999999</v>
      </c>
      <c r="EV463" s="1">
        <v>4.0917540000000004E-3</v>
      </c>
      <c r="EW463" s="1">
        <v>5.7481150000000003</v>
      </c>
      <c r="EX463" s="1">
        <v>0.14330689999999999</v>
      </c>
      <c r="EY463">
        <v>26.713760000000001</v>
      </c>
      <c r="EZ463" s="1">
        <v>2.80229E-2</v>
      </c>
      <c r="FA463" s="1">
        <v>40.085799999999999</v>
      </c>
      <c r="FB463" s="1">
        <v>0.14231949999999999</v>
      </c>
      <c r="FC463">
        <v>26.226379999999999</v>
      </c>
      <c r="FD463" s="1">
        <v>0.14183309999999999</v>
      </c>
      <c r="FE463" s="1">
        <v>206.68469999999999</v>
      </c>
      <c r="FF463" s="1">
        <v>0.1412948</v>
      </c>
      <c r="FG463">
        <v>26.62181</v>
      </c>
      <c r="FH463" s="1">
        <v>0.54744519999999997</v>
      </c>
      <c r="FI463">
        <v>813.79719999999998</v>
      </c>
      <c r="FJ463" s="1">
        <v>0.1399582</v>
      </c>
      <c r="FK463">
        <v>27.171790000000001</v>
      </c>
      <c r="FL463" s="1">
        <v>1.6543950000000001</v>
      </c>
      <c r="FM463">
        <v>2518.3389999999999</v>
      </c>
      <c r="FN463" s="1">
        <v>0.1384562</v>
      </c>
      <c r="FO463">
        <v>27.597470000000001</v>
      </c>
      <c r="FP463" s="1">
        <v>4.0284909999999998</v>
      </c>
      <c r="FQ463">
        <v>6292.2780000000002</v>
      </c>
      <c r="FR463" s="1">
        <v>0.13695360000000001</v>
      </c>
      <c r="FS463">
        <v>27.706219999999998</v>
      </c>
      <c r="FT463" s="1">
        <v>8.1139960000000002</v>
      </c>
      <c r="FU463">
        <v>13010.74</v>
      </c>
      <c r="FV463" s="1">
        <v>0.13553809999999999</v>
      </c>
      <c r="FW463">
        <v>27.457920000000001</v>
      </c>
      <c r="FX463">
        <v>13.83281</v>
      </c>
      <c r="FY463">
        <v>22773.17</v>
      </c>
      <c r="FZ463" s="1">
        <v>0.13410710000000001</v>
      </c>
      <c r="GA463">
        <v>26.942889999999998</v>
      </c>
      <c r="GB463">
        <v>20.37096</v>
      </c>
      <c r="GC463">
        <v>34451.019999999997</v>
      </c>
      <c r="GD463" s="1">
        <v>0.1325558</v>
      </c>
      <c r="GE463">
        <v>26.341989999999999</v>
      </c>
      <c r="GF463">
        <v>26.376069999999999</v>
      </c>
      <c r="GG463">
        <v>45891.8</v>
      </c>
      <c r="GH463" s="1">
        <v>0.131214</v>
      </c>
      <c r="GI463">
        <v>25.926680000000001</v>
      </c>
      <c r="GJ463">
        <v>30.620349999999998</v>
      </c>
      <c r="GK463">
        <v>54745.7</v>
      </c>
      <c r="GL463" s="1">
        <v>0.1298463</v>
      </c>
      <c r="GM463">
        <v>26.397259999999999</v>
      </c>
      <c r="GN463">
        <v>32.310899999999997</v>
      </c>
      <c r="GO463">
        <v>59406.67</v>
      </c>
      <c r="GP463" s="1">
        <v>0.12820989999999999</v>
      </c>
      <c r="GQ463">
        <v>27.125050000000002</v>
      </c>
      <c r="GR463">
        <v>31.406359999999999</v>
      </c>
      <c r="GS463">
        <v>59541.39</v>
      </c>
      <c r="GT463" s="1">
        <v>0.12654099999999999</v>
      </c>
      <c r="GU463">
        <v>27.885110000000001</v>
      </c>
      <c r="GV463">
        <v>28.62772</v>
      </c>
      <c r="GW463">
        <v>55914.25</v>
      </c>
      <c r="GX463" s="1">
        <v>0.1249405</v>
      </c>
      <c r="GY463">
        <v>28.56476</v>
      </c>
      <c r="GZ463">
        <v>24.751809999999999</v>
      </c>
      <c r="HA463">
        <v>49862.83</v>
      </c>
      <c r="HB463" s="1">
        <v>0.12349640000000001</v>
      </c>
      <c r="HC463">
        <v>28.758199999999999</v>
      </c>
      <c r="HD463">
        <v>20.584759999999999</v>
      </c>
      <c r="HE463">
        <v>42697.72</v>
      </c>
      <c r="HF463" s="1">
        <v>0.1220699</v>
      </c>
      <c r="HG463">
        <v>28.362760000000002</v>
      </c>
      <c r="HH463">
        <v>16.655930000000001</v>
      </c>
      <c r="HI463">
        <v>35543.78</v>
      </c>
      <c r="HJ463" s="1">
        <v>0.12057610000000001</v>
      </c>
      <c r="HK463">
        <v>27.791229999999999</v>
      </c>
      <c r="HL463">
        <v>13.25013</v>
      </c>
      <c r="HM463">
        <v>29071.29</v>
      </c>
      <c r="HN463">
        <v>0.119298</v>
      </c>
      <c r="HO463">
        <v>27.27553</v>
      </c>
      <c r="HP463">
        <v>10.48809</v>
      </c>
      <c r="HQ463">
        <v>23576.31</v>
      </c>
      <c r="HR463" s="1">
        <v>0.11813419999999999</v>
      </c>
      <c r="HS463">
        <v>27.484490000000001</v>
      </c>
      <c r="HT463">
        <v>8.3070470000000007</v>
      </c>
      <c r="HU463">
        <v>19077.82</v>
      </c>
      <c r="HV463" s="1">
        <v>0.1168299</v>
      </c>
      <c r="HW463">
        <v>28.128499999999999</v>
      </c>
      <c r="HX463">
        <v>6.6120190000000001</v>
      </c>
      <c r="HY463">
        <v>15496.02</v>
      </c>
      <c r="HZ463" s="1">
        <v>0.1154342</v>
      </c>
      <c r="IA463">
        <v>28.8826</v>
      </c>
      <c r="IB463">
        <v>5.3105359999999999</v>
      </c>
      <c r="IC463">
        <v>12683.06</v>
      </c>
      <c r="ID463" s="1">
        <v>0.1140246</v>
      </c>
      <c r="IE463">
        <v>29.61055</v>
      </c>
      <c r="IF463">
        <v>4.315264</v>
      </c>
      <c r="IG463">
        <v>10482.36</v>
      </c>
      <c r="IH463" s="1">
        <v>0.1126881</v>
      </c>
      <c r="II463">
        <v>29.75855</v>
      </c>
      <c r="IJ463">
        <v>3.5501900000000002</v>
      </c>
      <c r="IK463">
        <v>8751.81</v>
      </c>
      <c r="IL463" s="1">
        <v>0.11137229999999999</v>
      </c>
      <c r="IM463">
        <v>29.37153</v>
      </c>
      <c r="IN463">
        <v>2.953773</v>
      </c>
      <c r="IO463">
        <v>7379.7939999999999</v>
      </c>
      <c r="IP463" s="1">
        <v>0.1099715</v>
      </c>
      <c r="IQ463">
        <v>28.802389999999999</v>
      </c>
      <c r="IR463">
        <v>2.481087</v>
      </c>
      <c r="IS463">
        <v>6282.723</v>
      </c>
      <c r="IT463" s="1">
        <v>0.1087129</v>
      </c>
      <c r="IU463">
        <v>28.242360000000001</v>
      </c>
      <c r="IV463">
        <v>2.106582</v>
      </c>
      <c r="IW463">
        <v>5395.9</v>
      </c>
      <c r="IX463" s="1">
        <v>0.1074122</v>
      </c>
      <c r="IY463">
        <v>28.241399999999999</v>
      </c>
      <c r="IZ463">
        <v>1.801677</v>
      </c>
      <c r="JA463">
        <v>4668.8739999999998</v>
      </c>
      <c r="JB463" s="1">
        <v>0.10608860000000001</v>
      </c>
      <c r="JC463">
        <v>28.292069999999999</v>
      </c>
      <c r="JD463">
        <v>1.5522309999999999</v>
      </c>
      <c r="JE463">
        <v>4070.1120000000001</v>
      </c>
      <c r="JF463" s="1">
        <v>0.10486760000000001</v>
      </c>
      <c r="JG463">
        <v>28.53098</v>
      </c>
      <c r="JH463">
        <v>1.3477300000000001</v>
      </c>
      <c r="JI463">
        <v>3572.143</v>
      </c>
      <c r="JJ463" s="1">
        <v>0.1038182</v>
      </c>
      <c r="JK463">
        <v>28.547239999999999</v>
      </c>
      <c r="JL463">
        <v>1.1787570000000001</v>
      </c>
      <c r="JM463">
        <v>3153.3620000000001</v>
      </c>
      <c r="JN463" s="1">
        <v>0.102949</v>
      </c>
      <c r="JO463">
        <v>28.47946</v>
      </c>
      <c r="JP463">
        <v>1.0373030000000001</v>
      </c>
      <c r="JQ463">
        <v>2796.47</v>
      </c>
      <c r="JR463" s="1">
        <v>0.1021669</v>
      </c>
      <c r="JS463">
        <v>28.47373</v>
      </c>
      <c r="JT463">
        <v>0.91709609999999997</v>
      </c>
      <c r="JU463">
        <v>2489.712</v>
      </c>
      <c r="JV463" s="1">
        <v>0.10153959999999999</v>
      </c>
      <c r="JW463">
        <v>28.410409999999999</v>
      </c>
      <c r="JX463">
        <v>0.81475109999999995</v>
      </c>
      <c r="JY463">
        <v>2224.2420000000002</v>
      </c>
      <c r="JZ463" s="1">
        <v>0.10095700000000001</v>
      </c>
      <c r="KA463">
        <v>28.301860000000001</v>
      </c>
      <c r="KB463">
        <v>0.72622160000000002</v>
      </c>
      <c r="KC463">
        <v>1992.98</v>
      </c>
      <c r="KD463" s="1">
        <v>0.1002871</v>
      </c>
      <c r="KE463">
        <v>28.704160000000002</v>
      </c>
      <c r="KF463">
        <v>0.64866360000000001</v>
      </c>
      <c r="KG463">
        <v>1791.325</v>
      </c>
      <c r="KH463" s="1">
        <v>9.9584439999999996E-2</v>
      </c>
      <c r="KI463">
        <v>28.918189999999999</v>
      </c>
      <c r="KJ463">
        <v>0.58104359999999999</v>
      </c>
      <c r="KK463">
        <v>1615.259</v>
      </c>
      <c r="KL463" s="1">
        <v>9.8873169999999996E-2</v>
      </c>
      <c r="KM463">
        <v>29.079329999999999</v>
      </c>
      <c r="KN463">
        <v>0.52202360000000003</v>
      </c>
      <c r="KO463">
        <v>1460.9870000000001</v>
      </c>
      <c r="KP463" s="1">
        <v>9.8103590000000004E-2</v>
      </c>
      <c r="KQ463">
        <v>29.216850000000001</v>
      </c>
      <c r="KR463">
        <v>0.4702152</v>
      </c>
      <c r="KS463">
        <v>1325.702</v>
      </c>
      <c r="KT463" s="1">
        <v>9.7242330000000002E-2</v>
      </c>
      <c r="KU463">
        <v>29.09159</v>
      </c>
      <c r="KV463">
        <v>0.42462329999999998</v>
      </c>
      <c r="KW463">
        <v>1207.1210000000001</v>
      </c>
      <c r="KX463" s="1">
        <v>9.6392119999999998E-2</v>
      </c>
      <c r="KY463">
        <v>28.658639999999998</v>
      </c>
      <c r="KZ463">
        <v>0.38479360000000001</v>
      </c>
      <c r="LA463">
        <v>1102.8900000000001</v>
      </c>
      <c r="LB463" s="1">
        <v>9.5573820000000004E-2</v>
      </c>
      <c r="LC463">
        <v>28.150880000000001</v>
      </c>
      <c r="LD463">
        <v>0.3499179</v>
      </c>
      <c r="LE463">
        <v>1010.948</v>
      </c>
      <c r="LF463" s="1">
        <v>9.4842579999999996E-2</v>
      </c>
      <c r="LG463">
        <v>27.802710000000001</v>
      </c>
      <c r="LH463">
        <v>0.31938630000000001</v>
      </c>
      <c r="LI463">
        <v>929.31740000000002</v>
      </c>
      <c r="LJ463" s="1">
        <v>9.4087069999999995E-2</v>
      </c>
      <c r="LK463">
        <v>28.326560000000001</v>
      </c>
      <c r="LL463">
        <v>0.29213990000000001</v>
      </c>
      <c r="LM463">
        <v>856.48310000000004</v>
      </c>
      <c r="LN463" s="1">
        <v>9.3256649999999996E-2</v>
      </c>
      <c r="LO463">
        <v>28.956410000000002</v>
      </c>
      <c r="LP463">
        <v>0.26779429999999999</v>
      </c>
      <c r="LQ463">
        <v>791.6481</v>
      </c>
      <c r="LR463" s="1">
        <v>9.2428029999999994E-2</v>
      </c>
      <c r="LS463">
        <v>29.559329999999999</v>
      </c>
      <c r="LT463">
        <v>0.24617259999999999</v>
      </c>
      <c r="LU463">
        <v>733.89409999999998</v>
      </c>
      <c r="LV463" s="1">
        <v>9.1695570000000004E-2</v>
      </c>
      <c r="LW463">
        <v>30.317039999999999</v>
      </c>
      <c r="LX463">
        <v>0.22712309999999999</v>
      </c>
      <c r="LY463">
        <v>682.23630000000003</v>
      </c>
      <c r="LZ463" s="1">
        <v>9.113578E-2</v>
      </c>
      <c r="MA463">
        <v>30.66479</v>
      </c>
      <c r="MB463">
        <v>0.21036840000000001</v>
      </c>
      <c r="MC463">
        <v>635.61609999999996</v>
      </c>
      <c r="MD463" s="1">
        <v>9.0653419999999998E-2</v>
      </c>
      <c r="ME463">
        <v>30.40766</v>
      </c>
      <c r="MF463">
        <v>0.1953405</v>
      </c>
      <c r="MG463">
        <v>593.20100000000002</v>
      </c>
      <c r="MH463" s="1">
        <v>9.021187E-2</v>
      </c>
      <c r="MI463">
        <v>29.961790000000001</v>
      </c>
      <c r="MJ463">
        <v>0.1817154</v>
      </c>
      <c r="MK463">
        <v>554.47339999999997</v>
      </c>
      <c r="ML463" s="1">
        <v>8.9924599999999993E-2</v>
      </c>
      <c r="MM463">
        <v>29.6755</v>
      </c>
      <c r="MN463">
        <v>0.1695343</v>
      </c>
      <c r="MO463">
        <v>518.97670000000005</v>
      </c>
      <c r="MP463" s="1">
        <v>8.9632249999999997E-2</v>
      </c>
      <c r="MQ463">
        <v>30.172429999999999</v>
      </c>
      <c r="MR463">
        <v>0.1583077</v>
      </c>
      <c r="MS463">
        <v>486.21</v>
      </c>
      <c r="MT463" s="1">
        <v>8.9265380000000005E-2</v>
      </c>
      <c r="MU463">
        <v>30.9178</v>
      </c>
      <c r="MV463">
        <v>0.1479483</v>
      </c>
      <c r="MW463">
        <v>456.21140000000003</v>
      </c>
      <c r="MX463" s="1">
        <v>8.8896439999999993E-2</v>
      </c>
      <c r="MY463">
        <v>31.522790000000001</v>
      </c>
      <c r="MZ463">
        <v>0.13849230000000001</v>
      </c>
      <c r="NA463">
        <v>428.84230000000002</v>
      </c>
      <c r="NB463" s="1">
        <v>8.8577279999999994E-2</v>
      </c>
      <c r="NC463">
        <v>31.969159999999999</v>
      </c>
      <c r="ND463">
        <v>0.1299498</v>
      </c>
      <c r="NE463">
        <v>403.8116</v>
      </c>
      <c r="NF463">
        <v>8.8316140000000001E-2</v>
      </c>
      <c r="NG463">
        <v>31.841390000000001</v>
      </c>
      <c r="NH463">
        <v>0.1221936</v>
      </c>
      <c r="NI463">
        <v>380.79910000000001</v>
      </c>
      <c r="NJ463" s="1">
        <v>8.8088700000000006E-2</v>
      </c>
      <c r="NK463">
        <v>31.342610000000001</v>
      </c>
      <c r="NL463">
        <v>0.115102</v>
      </c>
      <c r="NM463">
        <v>359.58609999999999</v>
      </c>
      <c r="NN463" s="1">
        <v>8.782798E-2</v>
      </c>
      <c r="NO463">
        <v>30.787849999999999</v>
      </c>
      <c r="NP463">
        <v>0.1085322</v>
      </c>
      <c r="NQ463">
        <v>340.01819999999998</v>
      </c>
      <c r="NR463" s="1">
        <v>8.7508699999999995E-2</v>
      </c>
      <c r="NS463">
        <v>30.310379999999999</v>
      </c>
      <c r="NT463">
        <v>0.1024306</v>
      </c>
      <c r="NU463">
        <v>322.041</v>
      </c>
      <c r="NV463" s="1">
        <v>8.7234560000000003E-2</v>
      </c>
      <c r="NW463">
        <v>30.12574</v>
      </c>
      <c r="NX463">
        <v>9.6900710000000001E-2</v>
      </c>
      <c r="NY463">
        <v>305.55119999999999</v>
      </c>
      <c r="NZ463" s="1">
        <v>8.704808E-2</v>
      </c>
      <c r="OA463">
        <v>30.396070000000002</v>
      </c>
      <c r="OB463">
        <v>9.1872889999999999E-2</v>
      </c>
      <c r="OC463">
        <v>290.28399999999999</v>
      </c>
      <c r="OD463">
        <v>8.6873779999999998E-2</v>
      </c>
      <c r="OE463">
        <v>30.50056</v>
      </c>
      <c r="OF463">
        <v>8.721566E-2</v>
      </c>
      <c r="OG463">
        <v>276.07600000000002</v>
      </c>
      <c r="OH463" s="1">
        <v>8.6645059999999996E-2</v>
      </c>
      <c r="OI463">
        <v>30.560510000000001</v>
      </c>
      <c r="OJ463">
        <v>8.2835500000000006E-2</v>
      </c>
      <c r="OK463">
        <v>262.85570000000001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0.1193089</v>
      </c>
      <c r="G464">
        <v>29.304099999999998</v>
      </c>
      <c r="H464">
        <v>0</v>
      </c>
      <c r="I464">
        <v>0</v>
      </c>
      <c r="J464">
        <v>0.11941160000000001</v>
      </c>
      <c r="K464">
        <v>29.425519999999999</v>
      </c>
      <c r="L464">
        <v>0</v>
      </c>
      <c r="M464">
        <v>0</v>
      </c>
      <c r="N464">
        <v>0.1195705</v>
      </c>
      <c r="O464">
        <v>29.80247</v>
      </c>
      <c r="P464">
        <v>0</v>
      </c>
      <c r="Q464">
        <v>0</v>
      </c>
      <c r="R464">
        <v>0.11967659999999999</v>
      </c>
      <c r="S464">
        <v>29.771190000000001</v>
      </c>
      <c r="T464">
        <v>0</v>
      </c>
      <c r="U464">
        <v>0</v>
      </c>
      <c r="V464">
        <v>0.1198863</v>
      </c>
      <c r="W464">
        <v>29.609089999999998</v>
      </c>
      <c r="X464">
        <v>0</v>
      </c>
      <c r="Y464">
        <v>0</v>
      </c>
      <c r="Z464">
        <v>0.120211</v>
      </c>
      <c r="AA464">
        <v>29.366669999999999</v>
      </c>
      <c r="AB464">
        <v>0</v>
      </c>
      <c r="AC464">
        <v>0</v>
      </c>
      <c r="AD464">
        <v>0.12049600000000001</v>
      </c>
      <c r="AE464">
        <v>29.109159999999999</v>
      </c>
      <c r="AF464">
        <v>0</v>
      </c>
      <c r="AG464">
        <v>0</v>
      </c>
      <c r="AH464">
        <v>0.1208697</v>
      </c>
      <c r="AI464">
        <v>28.926659999999998</v>
      </c>
      <c r="AJ464">
        <v>0</v>
      </c>
      <c r="AK464">
        <v>0</v>
      </c>
      <c r="AL464">
        <v>0.12138640000000001</v>
      </c>
      <c r="AM464">
        <v>29.255710000000001</v>
      </c>
      <c r="AN464">
        <v>0</v>
      </c>
      <c r="AO464">
        <v>0</v>
      </c>
      <c r="AP464">
        <v>0.1219749</v>
      </c>
      <c r="AQ464">
        <v>29.396899999999999</v>
      </c>
      <c r="AR464">
        <v>0</v>
      </c>
      <c r="AS464">
        <v>0</v>
      </c>
      <c r="AT464">
        <v>0.1226087</v>
      </c>
      <c r="AU464">
        <v>29.523959999999999</v>
      </c>
      <c r="AV464">
        <v>0</v>
      </c>
      <c r="AW464">
        <v>0</v>
      </c>
      <c r="AX464">
        <v>0.1232311</v>
      </c>
      <c r="AY464">
        <v>29.627320000000001</v>
      </c>
      <c r="AZ464">
        <v>0</v>
      </c>
      <c r="BA464">
        <v>0</v>
      </c>
      <c r="BB464">
        <v>0.12388979999999999</v>
      </c>
      <c r="BC464">
        <v>29.537040000000001</v>
      </c>
      <c r="BD464">
        <v>0</v>
      </c>
      <c r="BE464">
        <v>0</v>
      </c>
      <c r="BF464">
        <v>0.12460019999999999</v>
      </c>
      <c r="BG464">
        <v>29.368929999999999</v>
      </c>
      <c r="BH464">
        <v>0</v>
      </c>
      <c r="BI464">
        <v>0</v>
      </c>
      <c r="BJ464">
        <v>0.12523490000000001</v>
      </c>
      <c r="BK464">
        <v>29.28078</v>
      </c>
      <c r="BL464">
        <v>0</v>
      </c>
      <c r="BM464">
        <v>0</v>
      </c>
      <c r="BN464">
        <v>0.12586530000000001</v>
      </c>
      <c r="BO464">
        <v>29.548100000000002</v>
      </c>
      <c r="BP464">
        <v>0</v>
      </c>
      <c r="BQ464">
        <v>0</v>
      </c>
      <c r="BR464" s="1">
        <v>0.12655359999999999</v>
      </c>
      <c r="BS464">
        <v>30.14584</v>
      </c>
      <c r="BT464">
        <v>0</v>
      </c>
      <c r="BU464">
        <v>0</v>
      </c>
      <c r="BV464" s="1">
        <v>0.12724540000000001</v>
      </c>
      <c r="BW464">
        <v>30.87811</v>
      </c>
      <c r="BX464">
        <v>0</v>
      </c>
      <c r="BY464">
        <v>0</v>
      </c>
      <c r="BZ464" s="1">
        <v>0.1278571</v>
      </c>
      <c r="CA464">
        <v>31.427980000000002</v>
      </c>
      <c r="CB464">
        <v>0</v>
      </c>
      <c r="CC464">
        <v>0</v>
      </c>
      <c r="CD464">
        <v>0.128354</v>
      </c>
      <c r="CE464">
        <v>31.43554</v>
      </c>
      <c r="CF464">
        <v>0</v>
      </c>
      <c r="CG464">
        <v>0</v>
      </c>
      <c r="CH464">
        <v>0.12877540000000001</v>
      </c>
      <c r="CI464">
        <v>31.011119999999998</v>
      </c>
      <c r="CJ464">
        <v>0</v>
      </c>
      <c r="CK464">
        <v>0</v>
      </c>
      <c r="CL464" s="1">
        <v>0.12911929999999999</v>
      </c>
      <c r="CM464">
        <v>30.40756</v>
      </c>
      <c r="CN464">
        <v>0</v>
      </c>
      <c r="CO464">
        <v>0</v>
      </c>
      <c r="CP464" s="1">
        <v>0.12954689999999999</v>
      </c>
      <c r="CQ464">
        <v>29.800470000000001</v>
      </c>
      <c r="CR464">
        <v>0</v>
      </c>
      <c r="CS464">
        <v>0</v>
      </c>
      <c r="CT464" s="1">
        <v>0.12984789999999999</v>
      </c>
      <c r="CU464">
        <v>29.670449999999999</v>
      </c>
      <c r="CV464">
        <v>0</v>
      </c>
      <c r="CW464">
        <v>0</v>
      </c>
      <c r="CX464" s="1">
        <v>0.12982949999999999</v>
      </c>
      <c r="CY464">
        <v>29.949149999999999</v>
      </c>
      <c r="CZ464">
        <v>5.8262470000000002E-37</v>
      </c>
      <c r="DA464">
        <v>1.220343E-33</v>
      </c>
      <c r="DB464" s="1">
        <v>0.12962180000000001</v>
      </c>
      <c r="DC464">
        <v>30.192129999999999</v>
      </c>
      <c r="DD464">
        <v>1.6932069999999999E-30</v>
      </c>
      <c r="DE464">
        <v>3.5354079999999999E-27</v>
      </c>
      <c r="DF464" s="1">
        <v>0.12934499999999999</v>
      </c>
      <c r="DG464">
        <v>30.37689</v>
      </c>
      <c r="DH464">
        <v>1.898037E-25</v>
      </c>
      <c r="DI464" s="1">
        <v>3.9702070000000002E-22</v>
      </c>
      <c r="DJ464" s="1">
        <v>0.12905649999999999</v>
      </c>
      <c r="DK464">
        <v>30.123449999999998</v>
      </c>
      <c r="DL464" s="1">
        <v>2.679549E-21</v>
      </c>
      <c r="DM464" s="1">
        <v>5.6061240000000004E-18</v>
      </c>
      <c r="DN464" s="1">
        <v>0.12864129999999999</v>
      </c>
      <c r="DO464">
        <v>29.53811</v>
      </c>
      <c r="DP464" s="1">
        <v>7.1067219999999994E-18</v>
      </c>
      <c r="DQ464" s="1">
        <v>1.4855800000000001E-14</v>
      </c>
      <c r="DR464" s="1">
        <v>0.1280752</v>
      </c>
      <c r="DS464">
        <v>28.87407</v>
      </c>
      <c r="DT464" s="1">
        <v>5.9849569999999999E-15</v>
      </c>
      <c r="DU464" s="1">
        <v>1.131711E-11</v>
      </c>
      <c r="DV464" s="1">
        <v>0.1276969</v>
      </c>
      <c r="DW464">
        <v>28.17165</v>
      </c>
      <c r="DX464" s="1">
        <v>1.8301779999999998E-12</v>
      </c>
      <c r="DY464" s="1">
        <v>3.2346269999999999E-9</v>
      </c>
      <c r="DZ464" s="1">
        <v>0.12719279999999999</v>
      </c>
      <c r="EA464">
        <v>27.831779999999998</v>
      </c>
      <c r="EB464" s="1">
        <v>2.46135E-10</v>
      </c>
      <c r="EC464" s="1">
        <v>4.2017939999999999E-7</v>
      </c>
      <c r="ED464" s="1">
        <v>0.12636049999999999</v>
      </c>
      <c r="EE464">
        <v>27.798940000000002</v>
      </c>
      <c r="EF464" s="1">
        <v>1.6764419999999999E-8</v>
      </c>
      <c r="EG464" s="1">
        <v>2.8192989999999999E-5</v>
      </c>
      <c r="EH464" s="1">
        <v>0.12536849999999999</v>
      </c>
      <c r="EI464">
        <v>28.00901</v>
      </c>
      <c r="EJ464" s="1">
        <v>6.386901E-7</v>
      </c>
      <c r="EK464" s="1">
        <v>1.070568E-3</v>
      </c>
      <c r="EL464">
        <v>0.12440320000000001</v>
      </c>
      <c r="EM464">
        <v>28.216999999999999</v>
      </c>
      <c r="EN464" s="1">
        <v>1.47493E-5</v>
      </c>
      <c r="EO464" s="1">
        <v>2.4824559999999999E-2</v>
      </c>
      <c r="EP464" s="1">
        <v>0.1235243</v>
      </c>
      <c r="EQ464">
        <v>28.05763</v>
      </c>
      <c r="ER464" s="1">
        <v>2.2072619999999999E-4</v>
      </c>
      <c r="ES464" s="1">
        <v>0.37440210000000002</v>
      </c>
      <c r="ET464" s="1">
        <v>0.12262240000000001</v>
      </c>
      <c r="EU464">
        <v>27.570360000000001</v>
      </c>
      <c r="EV464" s="1">
        <v>2.2467089999999999E-3</v>
      </c>
      <c r="EW464" s="1">
        <v>3.859623</v>
      </c>
      <c r="EX464" s="1">
        <v>0.1215828</v>
      </c>
      <c r="EY464">
        <v>26.972100000000001</v>
      </c>
      <c r="EZ464" s="1">
        <v>1.6237290000000001E-2</v>
      </c>
      <c r="FA464" s="1">
        <v>28.337759999999999</v>
      </c>
      <c r="FB464" s="1">
        <v>0.1208041</v>
      </c>
      <c r="FC464">
        <v>26.504100000000001</v>
      </c>
      <c r="FD464" s="1">
        <v>8.6621530000000002E-2</v>
      </c>
      <c r="FE464" s="1">
        <v>153.60749999999999</v>
      </c>
      <c r="FF464" s="1">
        <v>0.11993819999999999</v>
      </c>
      <c r="FG464">
        <v>26.800830000000001</v>
      </c>
      <c r="FH464" s="1">
        <v>0.35174070000000002</v>
      </c>
      <c r="FI464">
        <v>635.05430000000001</v>
      </c>
      <c r="FJ464">
        <v>0.11877840000000001</v>
      </c>
      <c r="FK464">
        <v>27.233470000000001</v>
      </c>
      <c r="FL464" s="1">
        <v>1.116152</v>
      </c>
      <c r="FM464">
        <v>2060.4369999999999</v>
      </c>
      <c r="FN464" s="1">
        <v>0.11747920000000001</v>
      </c>
      <c r="FO464">
        <v>27.60436</v>
      </c>
      <c r="FP464" s="1">
        <v>2.8497400000000002</v>
      </c>
      <c r="FQ464">
        <v>5390.3810000000003</v>
      </c>
      <c r="FR464" s="1">
        <v>0.1162083</v>
      </c>
      <c r="FS464">
        <v>27.735579999999999</v>
      </c>
      <c r="FT464" s="1">
        <v>6.0122970000000002</v>
      </c>
      <c r="FU464">
        <v>11656.31</v>
      </c>
      <c r="FV464" s="1">
        <v>0.11502320000000001</v>
      </c>
      <c r="FW464">
        <v>27.554040000000001</v>
      </c>
      <c r="FX464">
        <v>10.726050000000001</v>
      </c>
      <c r="FY464">
        <v>21314.5</v>
      </c>
      <c r="FZ464" s="1">
        <v>0.1138088</v>
      </c>
      <c r="GA464">
        <v>27.122669999999999</v>
      </c>
      <c r="GB464">
        <v>16.513249999999999</v>
      </c>
      <c r="GC464">
        <v>33652.76</v>
      </c>
      <c r="GD464" s="1">
        <v>0.11248470000000001</v>
      </c>
      <c r="GE464">
        <v>26.593389999999999</v>
      </c>
      <c r="GF464">
        <v>22.335349999999998</v>
      </c>
      <c r="GG464">
        <v>46748.79</v>
      </c>
      <c r="GH464" s="1">
        <v>0.1113962</v>
      </c>
      <c r="GI464">
        <v>26.20326</v>
      </c>
      <c r="GJ464">
        <v>27.083960000000001</v>
      </c>
      <c r="GK464">
        <v>58112.84</v>
      </c>
      <c r="GL464" s="1">
        <v>0.1102292</v>
      </c>
      <c r="GM464">
        <v>26.579550000000001</v>
      </c>
      <c r="GN464">
        <v>29.82497</v>
      </c>
      <c r="GO464">
        <v>65667.070000000007</v>
      </c>
      <c r="GP464" s="1">
        <v>0.1088099</v>
      </c>
      <c r="GQ464">
        <v>27.17577</v>
      </c>
      <c r="GR464">
        <v>30.239909999999998</v>
      </c>
      <c r="GS464">
        <v>68474.880000000005</v>
      </c>
      <c r="GT464" s="1">
        <v>0.10735699999999999</v>
      </c>
      <c r="GU464">
        <v>27.843330000000002</v>
      </c>
      <c r="GV464">
        <v>28.645230000000002</v>
      </c>
      <c r="GW464">
        <v>66800.73</v>
      </c>
      <c r="GX464" s="1">
        <v>0.1059919</v>
      </c>
      <c r="GY464">
        <v>28.49343</v>
      </c>
      <c r="GZ464">
        <v>25.819479999999999</v>
      </c>
      <c r="HA464">
        <v>61804.18</v>
      </c>
      <c r="HB464" s="1">
        <v>0.1047815</v>
      </c>
      <c r="HC464">
        <v>28.731339999999999</v>
      </c>
      <c r="HD464">
        <v>22.308070000000001</v>
      </c>
      <c r="HE464">
        <v>54796.55</v>
      </c>
      <c r="HF464" s="1">
        <v>0.10357230000000001</v>
      </c>
      <c r="HG464">
        <v>28.449200000000001</v>
      </c>
      <c r="HH464">
        <v>18.702459999999999</v>
      </c>
      <c r="HI464">
        <v>47100.68</v>
      </c>
      <c r="HJ464" s="1">
        <v>0.1022961</v>
      </c>
      <c r="HK464">
        <v>27.99363</v>
      </c>
      <c r="HL464">
        <v>15.3604</v>
      </c>
      <c r="HM464">
        <v>39642.89</v>
      </c>
      <c r="HN464" s="1">
        <v>0.1012236</v>
      </c>
      <c r="HO464">
        <v>27.543140000000001</v>
      </c>
      <c r="HP464">
        <v>12.50178</v>
      </c>
      <c r="HQ464">
        <v>32953.089999999997</v>
      </c>
      <c r="HR464" s="1">
        <v>0.1002291</v>
      </c>
      <c r="HS464">
        <v>27.70093</v>
      </c>
      <c r="HT464">
        <v>10.13405</v>
      </c>
      <c r="HU464">
        <v>27221.09</v>
      </c>
      <c r="HV464" s="1">
        <v>9.9102350000000006E-2</v>
      </c>
      <c r="HW464">
        <v>28.228840000000002</v>
      </c>
      <c r="HX464">
        <v>8.2146159999999995</v>
      </c>
      <c r="HY464">
        <v>22476.81</v>
      </c>
      <c r="HZ464">
        <v>9.7890030000000003E-2</v>
      </c>
      <c r="IA464">
        <v>28.87622</v>
      </c>
      <c r="IB464">
        <v>6.6875999999999998</v>
      </c>
      <c r="IC464">
        <v>18627.47</v>
      </c>
      <c r="ID464" s="1">
        <v>9.6684779999999998E-2</v>
      </c>
      <c r="IE464">
        <v>29.540220000000001</v>
      </c>
      <c r="IF464">
        <v>5.4865360000000001</v>
      </c>
      <c r="IG464">
        <v>15533.04</v>
      </c>
      <c r="IH464">
        <v>9.5561090000000001E-2</v>
      </c>
      <c r="II464">
        <v>29.716609999999999</v>
      </c>
      <c r="IJ464">
        <v>4.5425800000000001</v>
      </c>
      <c r="IK464">
        <v>13047.16</v>
      </c>
      <c r="IL464">
        <v>9.4440940000000001E-2</v>
      </c>
      <c r="IM464">
        <v>29.429659999999998</v>
      </c>
      <c r="IN464">
        <v>3.7935919999999999</v>
      </c>
      <c r="IO464">
        <v>11043.86</v>
      </c>
      <c r="IP464" s="1">
        <v>9.322859E-2</v>
      </c>
      <c r="IQ464">
        <v>28.971620000000001</v>
      </c>
      <c r="IR464">
        <v>3.1917249999999999</v>
      </c>
      <c r="IS464">
        <v>9422.4279999999999</v>
      </c>
      <c r="IT464" s="1">
        <v>9.2176419999999995E-2</v>
      </c>
      <c r="IU464">
        <v>28.485859999999999</v>
      </c>
      <c r="IV464">
        <v>2.7119080000000002</v>
      </c>
      <c r="IW464">
        <v>8100.4989999999998</v>
      </c>
      <c r="IX464" s="1">
        <v>9.1069880000000006E-2</v>
      </c>
      <c r="IY464">
        <v>28.461030000000001</v>
      </c>
      <c r="IZ464">
        <v>2.3187009999999999</v>
      </c>
      <c r="JA464">
        <v>7010.6679999999997</v>
      </c>
      <c r="JB464">
        <v>8.9922669999999996E-2</v>
      </c>
      <c r="JC464">
        <v>28.452459999999999</v>
      </c>
      <c r="JD464">
        <v>1.995468</v>
      </c>
      <c r="JE464">
        <v>6109.674</v>
      </c>
      <c r="JF464" s="1">
        <v>8.8865899999999998E-2</v>
      </c>
      <c r="JG464">
        <v>28.620999999999999</v>
      </c>
      <c r="JH464">
        <v>1.7301470000000001</v>
      </c>
      <c r="JI464">
        <v>5358.7340000000004</v>
      </c>
      <c r="JJ464" s="1">
        <v>8.7966370000000002E-2</v>
      </c>
      <c r="JK464">
        <v>28.61628</v>
      </c>
      <c r="JL464">
        <v>1.511228</v>
      </c>
      <c r="JM464">
        <v>4726.991</v>
      </c>
      <c r="JN464" s="1">
        <v>8.7225280000000002E-2</v>
      </c>
      <c r="JO464">
        <v>28.56371</v>
      </c>
      <c r="JP464">
        <v>1.3282849999999999</v>
      </c>
      <c r="JQ464">
        <v>4188.8879999999999</v>
      </c>
      <c r="JR464" s="1">
        <v>8.6556240000000007E-2</v>
      </c>
      <c r="JS464">
        <v>28.579499999999999</v>
      </c>
      <c r="JT464">
        <v>1.1730430000000001</v>
      </c>
      <c r="JU464">
        <v>3726.8960000000002</v>
      </c>
      <c r="JV464" s="1">
        <v>8.6007739999999999E-2</v>
      </c>
      <c r="JW464">
        <v>28.540859999999999</v>
      </c>
      <c r="JX464">
        <v>1.0410470000000001</v>
      </c>
      <c r="JY464">
        <v>3327.6289999999999</v>
      </c>
      <c r="JZ464" s="1">
        <v>8.5513610000000004E-2</v>
      </c>
      <c r="KA464">
        <v>28.453520000000001</v>
      </c>
      <c r="KB464">
        <v>0.92732210000000004</v>
      </c>
      <c r="KC464">
        <v>2980.5830000000001</v>
      </c>
      <c r="KD464">
        <v>8.4935759999999999E-2</v>
      </c>
      <c r="KE464">
        <v>28.820399999999999</v>
      </c>
      <c r="KF464">
        <v>0.82767789999999997</v>
      </c>
      <c r="KG464">
        <v>2678.0419999999999</v>
      </c>
      <c r="KH464" s="1">
        <v>8.433235E-2</v>
      </c>
      <c r="KI464">
        <v>29.002970000000001</v>
      </c>
      <c r="KJ464">
        <v>0.74081410000000003</v>
      </c>
      <c r="KK464">
        <v>2413.7930000000001</v>
      </c>
      <c r="KL464" s="1">
        <v>8.3729159999999997E-2</v>
      </c>
      <c r="KM464">
        <v>29.14508</v>
      </c>
      <c r="KN464">
        <v>0.6650665</v>
      </c>
      <c r="KO464">
        <v>2182.2040000000002</v>
      </c>
      <c r="KP464" s="1">
        <v>8.3062750000000005E-2</v>
      </c>
      <c r="KQ464">
        <v>29.281770000000002</v>
      </c>
      <c r="KR464">
        <v>0.59851399999999999</v>
      </c>
      <c r="KS464">
        <v>1979.1489999999999</v>
      </c>
      <c r="KT464" s="1">
        <v>8.2320279999999996E-2</v>
      </c>
      <c r="KU464">
        <v>29.187419999999999</v>
      </c>
      <c r="KV464">
        <v>0.53991279999999997</v>
      </c>
      <c r="KW464">
        <v>1801.0219999999999</v>
      </c>
      <c r="KX464" s="1">
        <v>8.159421E-2</v>
      </c>
      <c r="KY464">
        <v>28.81719</v>
      </c>
      <c r="KZ464">
        <v>0.4887785</v>
      </c>
      <c r="LA464">
        <v>1644.45</v>
      </c>
      <c r="LB464" s="1">
        <v>8.0894190000000005E-2</v>
      </c>
      <c r="LC464">
        <v>28.372979999999998</v>
      </c>
      <c r="LD464">
        <v>0.44401570000000001</v>
      </c>
      <c r="LE464">
        <v>1506.357</v>
      </c>
      <c r="LF464" s="1">
        <v>8.0277719999999997E-2</v>
      </c>
      <c r="LG464">
        <v>28.053820000000002</v>
      </c>
      <c r="LH464">
        <v>0.40493380000000001</v>
      </c>
      <c r="LI464">
        <v>1383.856</v>
      </c>
      <c r="LJ464" s="1">
        <v>7.9631750000000001E-2</v>
      </c>
      <c r="LK464">
        <v>28.49765</v>
      </c>
      <c r="LL464">
        <v>0.37006689999999998</v>
      </c>
      <c r="LM464">
        <v>1274.6579999999999</v>
      </c>
      <c r="LN464" s="1">
        <v>7.8910019999999997E-2</v>
      </c>
      <c r="LO464">
        <v>29.020029999999998</v>
      </c>
      <c r="LP464">
        <v>0.3388699</v>
      </c>
      <c r="LQ464">
        <v>1177.4580000000001</v>
      </c>
      <c r="LR464" s="1">
        <v>7.8193170000000006E-2</v>
      </c>
      <c r="LS464">
        <v>29.543800000000001</v>
      </c>
      <c r="LT464">
        <v>0.3112103</v>
      </c>
      <c r="LU464">
        <v>1090.9559999999999</v>
      </c>
      <c r="LV464" s="1">
        <v>7.7567910000000004E-2</v>
      </c>
      <c r="LW464">
        <v>30.246490000000001</v>
      </c>
      <c r="LX464">
        <v>0.2869121</v>
      </c>
      <c r="LY464">
        <v>1013.667</v>
      </c>
      <c r="LZ464" s="1">
        <v>7.7083020000000002E-2</v>
      </c>
      <c r="MA464">
        <v>30.599779999999999</v>
      </c>
      <c r="MB464">
        <v>0.26557269999999999</v>
      </c>
      <c r="MC464">
        <v>944.04250000000002</v>
      </c>
      <c r="MD464" s="1">
        <v>7.6668780000000006E-2</v>
      </c>
      <c r="ME464">
        <v>30.418990000000001</v>
      </c>
      <c r="MF464">
        <v>0.24651629999999999</v>
      </c>
      <c r="MG464">
        <v>880.87</v>
      </c>
      <c r="MH464" s="1">
        <v>7.6289679999999999E-2</v>
      </c>
      <c r="MI464">
        <v>30.07329</v>
      </c>
      <c r="MJ464">
        <v>0.22926779999999999</v>
      </c>
      <c r="MK464">
        <v>823.31899999999996</v>
      </c>
      <c r="ML464" s="1">
        <v>7.6053720000000005E-2</v>
      </c>
      <c r="MM464">
        <v>29.84676</v>
      </c>
      <c r="MN464">
        <v>0.21392800000000001</v>
      </c>
      <c r="MO464">
        <v>770.64859999999999</v>
      </c>
      <c r="MP464" s="1">
        <v>7.579806E-2</v>
      </c>
      <c r="MQ464">
        <v>30.289390000000001</v>
      </c>
      <c r="MR464">
        <v>0.1997584</v>
      </c>
      <c r="MS464">
        <v>722.08810000000005</v>
      </c>
      <c r="MT464" s="1">
        <v>7.5473990000000005E-2</v>
      </c>
      <c r="MU464">
        <v>30.936979999999998</v>
      </c>
      <c r="MV464">
        <v>0.18667300000000001</v>
      </c>
      <c r="MW464">
        <v>677.64509999999996</v>
      </c>
      <c r="MX464" s="1">
        <v>7.5135690000000005E-2</v>
      </c>
      <c r="MY464">
        <v>31.47824</v>
      </c>
      <c r="MZ464">
        <v>0.1746974</v>
      </c>
      <c r="NA464">
        <v>637.05399999999997</v>
      </c>
      <c r="NB464" s="1">
        <v>7.4862269999999995E-2</v>
      </c>
      <c r="NC464">
        <v>31.913889999999999</v>
      </c>
      <c r="ND464">
        <v>0.16391890000000001</v>
      </c>
      <c r="NE464">
        <v>599.93859999999995</v>
      </c>
      <c r="NF464">
        <v>7.4642050000000001E-2</v>
      </c>
      <c r="NG464">
        <v>31.849550000000001</v>
      </c>
      <c r="NH464">
        <v>0.15413689999999999</v>
      </c>
      <c r="NI464">
        <v>565.79790000000003</v>
      </c>
      <c r="NJ464" s="1">
        <v>7.444009E-2</v>
      </c>
      <c r="NK464">
        <v>31.453220000000002</v>
      </c>
      <c r="NL464">
        <v>0.14518139999999999</v>
      </c>
      <c r="NM464">
        <v>534.33249999999998</v>
      </c>
      <c r="NN464" s="1">
        <v>7.4211669999999993E-2</v>
      </c>
      <c r="NO464">
        <v>30.985320000000002</v>
      </c>
      <c r="NP464">
        <v>0.13688</v>
      </c>
      <c r="NQ464">
        <v>505.29129999999998</v>
      </c>
      <c r="NR464" s="1">
        <v>7.3921020000000004E-2</v>
      </c>
      <c r="NS464">
        <v>30.555990000000001</v>
      </c>
      <c r="NT464">
        <v>0.12914919999999999</v>
      </c>
      <c r="NU464">
        <v>478.61</v>
      </c>
      <c r="NV464" s="1">
        <v>7.3677629999999994E-2</v>
      </c>
      <c r="NW464">
        <v>30.358550000000001</v>
      </c>
      <c r="NX464">
        <v>0.1221489</v>
      </c>
      <c r="NY464">
        <v>454.11579999999998</v>
      </c>
      <c r="NZ464" s="1">
        <v>7.352243E-2</v>
      </c>
      <c r="OA464">
        <v>30.556840000000001</v>
      </c>
      <c r="OB464">
        <v>0.11581130000000001</v>
      </c>
      <c r="OC464">
        <v>431.44189999999998</v>
      </c>
      <c r="OD464" s="1">
        <v>7.3370640000000001E-2</v>
      </c>
      <c r="OE464">
        <v>30.615220000000001</v>
      </c>
      <c r="OF464">
        <v>0.1099393</v>
      </c>
      <c r="OG464">
        <v>410.35789999999997</v>
      </c>
      <c r="OH464" s="1">
        <v>7.3168469999999999E-2</v>
      </c>
      <c r="OI464">
        <v>30.657229999999998</v>
      </c>
      <c r="OJ464">
        <v>0.104404</v>
      </c>
      <c r="OK464">
        <v>390.72550000000001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0.1115203</v>
      </c>
      <c r="G465">
        <v>29.411709999999999</v>
      </c>
      <c r="H465">
        <v>0</v>
      </c>
      <c r="I465">
        <v>0</v>
      </c>
      <c r="J465">
        <v>0.11164350000000001</v>
      </c>
      <c r="K465">
        <v>29.462540000000001</v>
      </c>
      <c r="L465">
        <v>0</v>
      </c>
      <c r="M465">
        <v>0</v>
      </c>
      <c r="N465">
        <v>0.11179790000000001</v>
      </c>
      <c r="O465">
        <v>29.779959999999999</v>
      </c>
      <c r="P465">
        <v>0</v>
      </c>
      <c r="Q465">
        <v>0</v>
      </c>
      <c r="R465">
        <v>0.11189200000000001</v>
      </c>
      <c r="S465">
        <v>29.75121</v>
      </c>
      <c r="T465">
        <v>0</v>
      </c>
      <c r="U465">
        <v>0</v>
      </c>
      <c r="V465">
        <v>0.11208890000000001</v>
      </c>
      <c r="W465">
        <v>29.62679</v>
      </c>
      <c r="X465">
        <v>0</v>
      </c>
      <c r="Y465">
        <v>0</v>
      </c>
      <c r="Z465">
        <v>0.1124072</v>
      </c>
      <c r="AA465">
        <v>29.431560000000001</v>
      </c>
      <c r="AB465">
        <v>0</v>
      </c>
      <c r="AC465">
        <v>0</v>
      </c>
      <c r="AD465">
        <v>0.11266569999999999</v>
      </c>
      <c r="AE465">
        <v>29.202470000000002</v>
      </c>
      <c r="AF465">
        <v>0</v>
      </c>
      <c r="AG465">
        <v>0</v>
      </c>
      <c r="AH465">
        <v>0.11302669999999999</v>
      </c>
      <c r="AI465">
        <v>29.0228</v>
      </c>
      <c r="AJ465">
        <v>0</v>
      </c>
      <c r="AK465">
        <v>0</v>
      </c>
      <c r="AL465">
        <v>0.11353050000000001</v>
      </c>
      <c r="AM465">
        <v>29.295439999999999</v>
      </c>
      <c r="AN465">
        <v>0</v>
      </c>
      <c r="AO465">
        <v>0</v>
      </c>
      <c r="AP465" s="1">
        <v>0.11410439999999999</v>
      </c>
      <c r="AQ465">
        <v>29.389500000000002</v>
      </c>
      <c r="AR465">
        <v>0</v>
      </c>
      <c r="AS465">
        <v>0</v>
      </c>
      <c r="AT465" s="1">
        <v>0.1147103</v>
      </c>
      <c r="AU465">
        <v>29.500579999999999</v>
      </c>
      <c r="AV465">
        <v>0</v>
      </c>
      <c r="AW465">
        <v>0</v>
      </c>
      <c r="AX465" s="1">
        <v>0.1153019</v>
      </c>
      <c r="AY465">
        <v>29.6098</v>
      </c>
      <c r="AZ465">
        <v>0</v>
      </c>
      <c r="BA465">
        <v>0</v>
      </c>
      <c r="BB465">
        <v>0.11592619999999999</v>
      </c>
      <c r="BC465">
        <v>29.552600000000002</v>
      </c>
      <c r="BD465">
        <v>0</v>
      </c>
      <c r="BE465">
        <v>0</v>
      </c>
      <c r="BF465" s="1">
        <v>0.1166138</v>
      </c>
      <c r="BG465">
        <v>29.42754</v>
      </c>
      <c r="BH465">
        <v>0</v>
      </c>
      <c r="BI465">
        <v>0</v>
      </c>
      <c r="BJ465" s="1">
        <v>0.11720120000000001</v>
      </c>
      <c r="BK465">
        <v>29.366879999999998</v>
      </c>
      <c r="BL465">
        <v>0</v>
      </c>
      <c r="BM465">
        <v>0</v>
      </c>
      <c r="BN465" s="1">
        <v>0.1178049</v>
      </c>
      <c r="BO465">
        <v>29.609649999999998</v>
      </c>
      <c r="BP465">
        <v>0</v>
      </c>
      <c r="BQ465">
        <v>0</v>
      </c>
      <c r="BR465" s="1">
        <v>0.1184847</v>
      </c>
      <c r="BS465">
        <v>30.145050000000001</v>
      </c>
      <c r="BT465">
        <v>0</v>
      </c>
      <c r="BU465">
        <v>0</v>
      </c>
      <c r="BV465" s="1">
        <v>0.11915240000000001</v>
      </c>
      <c r="BW465">
        <v>30.808150000000001</v>
      </c>
      <c r="BX465">
        <v>0</v>
      </c>
      <c r="BY465">
        <v>0</v>
      </c>
      <c r="BZ465" s="1">
        <v>0.119744</v>
      </c>
      <c r="CA465">
        <v>31.336929999999999</v>
      </c>
      <c r="CB465">
        <v>0</v>
      </c>
      <c r="CC465">
        <v>0</v>
      </c>
      <c r="CD465" s="1">
        <v>0.12021950000000001</v>
      </c>
      <c r="CE465">
        <v>31.401990000000001</v>
      </c>
      <c r="CF465">
        <v>0</v>
      </c>
      <c r="CG465">
        <v>0</v>
      </c>
      <c r="CH465" s="1">
        <v>0.1206334</v>
      </c>
      <c r="CI465">
        <v>31.096039999999999</v>
      </c>
      <c r="CJ465">
        <v>0</v>
      </c>
      <c r="CK465">
        <v>0</v>
      </c>
      <c r="CL465" s="1">
        <v>0.1209783</v>
      </c>
      <c r="CM465">
        <v>30.60614</v>
      </c>
      <c r="CN465">
        <v>0</v>
      </c>
      <c r="CO465">
        <v>0</v>
      </c>
      <c r="CP465" s="1">
        <v>0.121431</v>
      </c>
      <c r="CQ465">
        <v>30.066310000000001</v>
      </c>
      <c r="CR465">
        <v>0</v>
      </c>
      <c r="CS465">
        <v>0</v>
      </c>
      <c r="CT465" s="1">
        <v>0.1217429</v>
      </c>
      <c r="CU465">
        <v>29.920200000000001</v>
      </c>
      <c r="CV465">
        <v>0</v>
      </c>
      <c r="CW465">
        <v>0</v>
      </c>
      <c r="CX465">
        <v>0.1217244</v>
      </c>
      <c r="CY465">
        <v>30.111789999999999</v>
      </c>
      <c r="CZ465">
        <v>1.0779050000000001E-37</v>
      </c>
      <c r="DA465">
        <v>2.462162E-34</v>
      </c>
      <c r="DB465" s="1">
        <v>0.12151960000000001</v>
      </c>
      <c r="DC465">
        <v>30.276689999999999</v>
      </c>
      <c r="DD465">
        <v>3.4921720000000001E-31</v>
      </c>
      <c r="DE465">
        <v>7.9533009999999998E-28</v>
      </c>
      <c r="DF465" s="1">
        <v>0.1212752</v>
      </c>
      <c r="DG465">
        <v>30.434979999999999</v>
      </c>
      <c r="DH465">
        <v>4.511914E-26</v>
      </c>
      <c r="DI465" s="1">
        <v>1.0293240000000001E-22</v>
      </c>
      <c r="DJ465">
        <v>0.121027</v>
      </c>
      <c r="DK465">
        <v>30.217870000000001</v>
      </c>
      <c r="DL465" s="1">
        <v>7.8836500000000004E-22</v>
      </c>
      <c r="DM465" s="1">
        <v>1.6494670000000001E-18</v>
      </c>
      <c r="DN465" s="1">
        <v>0.1206586</v>
      </c>
      <c r="DO465">
        <v>29.715039999999998</v>
      </c>
      <c r="DP465" s="1">
        <v>2.593258E-18</v>
      </c>
      <c r="DQ465" s="1">
        <v>4.9283820000000003E-15</v>
      </c>
      <c r="DR465" s="1">
        <v>0.1201262</v>
      </c>
      <c r="DS465">
        <v>29.126850000000001</v>
      </c>
      <c r="DT465" s="1">
        <v>2.31128E-15</v>
      </c>
      <c r="DU465" s="1">
        <v>4.1376129999999999E-12</v>
      </c>
      <c r="DV465" s="1">
        <v>0.1198422</v>
      </c>
      <c r="DW465">
        <v>28.473210000000002</v>
      </c>
      <c r="DX465" s="1">
        <v>7.4545029999999999E-13</v>
      </c>
      <c r="DY465" s="1">
        <v>1.290383E-9</v>
      </c>
      <c r="DZ465" s="1">
        <v>0.11939370000000001</v>
      </c>
      <c r="EA465">
        <v>28.121729999999999</v>
      </c>
      <c r="EB465" s="1">
        <v>1.059283E-10</v>
      </c>
      <c r="EC465" s="1">
        <v>1.8104710000000001E-7</v>
      </c>
      <c r="ED465" s="1">
        <v>0.11858929999999999</v>
      </c>
      <c r="EE465">
        <v>28.02468</v>
      </c>
      <c r="EF465" s="1">
        <v>7.6204779999999999E-9</v>
      </c>
      <c r="EG465" s="1">
        <v>1.3036109999999999E-5</v>
      </c>
      <c r="EH465" s="1">
        <v>0.11763369999999999</v>
      </c>
      <c r="EI465">
        <v>28.147690000000001</v>
      </c>
      <c r="EJ465" s="1">
        <v>3.0638589999999998E-7</v>
      </c>
      <c r="EK465" s="1">
        <v>5.2866410000000001E-4</v>
      </c>
      <c r="EL465">
        <v>0.1167296</v>
      </c>
      <c r="EM465">
        <v>28.293949999999999</v>
      </c>
      <c r="EN465" s="1">
        <v>7.4560880000000002E-6</v>
      </c>
      <c r="EO465" s="1">
        <v>1.303577E-2</v>
      </c>
      <c r="EP465" s="1">
        <v>0.11593150000000001</v>
      </c>
      <c r="EQ465">
        <v>28.143709999999999</v>
      </c>
      <c r="ER465" s="1">
        <v>1.174409E-4</v>
      </c>
      <c r="ES465" s="1">
        <v>0.208394</v>
      </c>
      <c r="ET465" s="1">
        <v>0.115095</v>
      </c>
      <c r="EU465">
        <v>27.72345</v>
      </c>
      <c r="EV465" s="1">
        <v>1.256589E-3</v>
      </c>
      <c r="EW465" s="1">
        <v>2.2716020000000001</v>
      </c>
      <c r="EX465" s="1">
        <v>0.1141112</v>
      </c>
      <c r="EY465">
        <v>27.19801</v>
      </c>
      <c r="EZ465" s="1">
        <v>9.5349289999999993E-3</v>
      </c>
      <c r="FA465" s="1">
        <v>17.599889999999998</v>
      </c>
      <c r="FB465" s="1">
        <v>0.1134376</v>
      </c>
      <c r="FC465">
        <v>26.764600000000002</v>
      </c>
      <c r="FD465" s="1">
        <v>5.3392780000000001E-2</v>
      </c>
      <c r="FE465" s="1">
        <v>100.51649999999999</v>
      </c>
      <c r="FF465">
        <v>0.1126407</v>
      </c>
      <c r="FG465">
        <v>26.999559999999999</v>
      </c>
      <c r="FH465" s="1">
        <v>0.2273259</v>
      </c>
      <c r="FI465">
        <v>437.24599999999998</v>
      </c>
      <c r="FJ465" s="1">
        <v>0.1115239</v>
      </c>
      <c r="FK465">
        <v>27.328309999999998</v>
      </c>
      <c r="FL465" s="1">
        <v>0.75523609999999997</v>
      </c>
      <c r="FM465">
        <v>1490.261</v>
      </c>
      <c r="FN465" s="1">
        <v>0.110279</v>
      </c>
      <c r="FO465">
        <v>27.631489999999999</v>
      </c>
      <c r="FP465" s="1">
        <v>2.0167290000000002</v>
      </c>
      <c r="FQ465">
        <v>4089.39</v>
      </c>
      <c r="FR465" s="1">
        <v>0.10908610000000001</v>
      </c>
      <c r="FS465">
        <v>27.761970000000002</v>
      </c>
      <c r="FT465" s="1">
        <v>4.4467230000000004</v>
      </c>
      <c r="FU465">
        <v>9262.8549999999996</v>
      </c>
      <c r="FV465">
        <v>0.1079847</v>
      </c>
      <c r="FW465">
        <v>27.627800000000001</v>
      </c>
      <c r="FX465">
        <v>8.2844490000000004</v>
      </c>
      <c r="FY465">
        <v>17720.240000000002</v>
      </c>
      <c r="FZ465" s="1">
        <v>0.1068593</v>
      </c>
      <c r="GA465">
        <v>27.268699999999999</v>
      </c>
      <c r="GB465">
        <v>13.307040000000001</v>
      </c>
      <c r="GC465">
        <v>29233.01</v>
      </c>
      <c r="GD465" s="1">
        <v>0.1056105</v>
      </c>
      <c r="GE465">
        <v>26.80977</v>
      </c>
      <c r="GF465">
        <v>18.76013</v>
      </c>
      <c r="GG465">
        <v>42380.13</v>
      </c>
      <c r="GH465" s="1">
        <v>0.10463749999999999</v>
      </c>
      <c r="GI465">
        <v>26.458639999999999</v>
      </c>
      <c r="GJ465">
        <v>23.704940000000001</v>
      </c>
      <c r="GK465">
        <v>54917.68</v>
      </c>
      <c r="GL465" s="1">
        <v>0.1035484</v>
      </c>
      <c r="GM465">
        <v>26.77843</v>
      </c>
      <c r="GN465">
        <v>27.168839999999999</v>
      </c>
      <c r="GO465">
        <v>64614.19</v>
      </c>
      <c r="GP465">
        <v>0.10218729999999999</v>
      </c>
      <c r="GQ465">
        <v>27.264479999999999</v>
      </c>
      <c r="GR465">
        <v>28.629159999999999</v>
      </c>
      <c r="GS465">
        <v>70049.48</v>
      </c>
      <c r="GT465" s="1">
        <v>0.1007903</v>
      </c>
      <c r="GU465">
        <v>27.83745</v>
      </c>
      <c r="GV465">
        <v>28.175260000000002</v>
      </c>
      <c r="GW465">
        <v>70927.8</v>
      </c>
      <c r="GX465" s="1">
        <v>9.9503259999999996E-2</v>
      </c>
      <c r="GY465">
        <v>28.438199999999998</v>
      </c>
      <c r="GZ465">
        <v>26.279450000000001</v>
      </c>
      <c r="HA465">
        <v>67919.95</v>
      </c>
      <c r="HB465" s="1">
        <v>9.8380770000000006E-2</v>
      </c>
      <c r="HC465">
        <v>28.692889999999998</v>
      </c>
      <c r="HD465">
        <v>23.489439999999998</v>
      </c>
      <c r="HE465">
        <v>62258.01</v>
      </c>
      <c r="HF465" s="1">
        <v>9.7245890000000001E-2</v>
      </c>
      <c r="HG465">
        <v>28.49512</v>
      </c>
      <c r="HH465">
        <v>20.308679999999999</v>
      </c>
      <c r="HI465">
        <v>55128.160000000003</v>
      </c>
      <c r="HJ465" s="1">
        <v>9.6046119999999999E-2</v>
      </c>
      <c r="HK465">
        <v>28.14461</v>
      </c>
      <c r="HL465">
        <v>17.143560000000001</v>
      </c>
      <c r="HM465">
        <v>47641.97</v>
      </c>
      <c r="HN465" s="1">
        <v>9.5064770000000007E-2</v>
      </c>
      <c r="HO465">
        <v>27.769829999999999</v>
      </c>
      <c r="HP465">
        <v>14.29054</v>
      </c>
      <c r="HQ465">
        <v>40511.800000000003</v>
      </c>
      <c r="HR465" s="1">
        <v>9.4124810000000003E-2</v>
      </c>
      <c r="HS465">
        <v>27.911719999999999</v>
      </c>
      <c r="HT465">
        <v>11.81493</v>
      </c>
      <c r="HU465">
        <v>34107.46</v>
      </c>
      <c r="HV465" s="1">
        <v>9.3056070000000005E-2</v>
      </c>
      <c r="HW465">
        <v>28.354320000000001</v>
      </c>
      <c r="HX465">
        <v>9.7295459999999991</v>
      </c>
      <c r="HY465">
        <v>28600.07</v>
      </c>
      <c r="HZ465">
        <v>9.1888929999999994E-2</v>
      </c>
      <c r="IA465">
        <v>28.900649999999999</v>
      </c>
      <c r="IB465">
        <v>8.0158129999999996</v>
      </c>
      <c r="IC465">
        <v>23987.46</v>
      </c>
      <c r="ID465" s="1">
        <v>9.0760530000000006E-2</v>
      </c>
      <c r="IE465">
        <v>29.495519999999999</v>
      </c>
      <c r="IF465">
        <v>6.6352640000000003</v>
      </c>
      <c r="IG465">
        <v>20182.3</v>
      </c>
      <c r="IH465" s="1">
        <v>8.9708140000000006E-2</v>
      </c>
      <c r="II465">
        <v>29.671690000000002</v>
      </c>
      <c r="IJ465">
        <v>5.528429</v>
      </c>
      <c r="IK465">
        <v>17062.03</v>
      </c>
      <c r="IL465" s="1">
        <v>8.8657020000000003E-2</v>
      </c>
      <c r="IM465">
        <v>29.45506</v>
      </c>
      <c r="IN465">
        <v>4.6360710000000003</v>
      </c>
      <c r="IO465">
        <v>14507.29</v>
      </c>
      <c r="IP465" s="1">
        <v>8.7514389999999997E-2</v>
      </c>
      <c r="IQ465">
        <v>29.09329</v>
      </c>
      <c r="IR465">
        <v>3.9102779999999999</v>
      </c>
      <c r="IS465">
        <v>12414.36</v>
      </c>
      <c r="IT465" s="1">
        <v>8.6541699999999999E-2</v>
      </c>
      <c r="IU465">
        <v>28.686240000000002</v>
      </c>
      <c r="IV465">
        <v>3.3277670000000001</v>
      </c>
      <c r="IW465">
        <v>10692.76</v>
      </c>
      <c r="IX465" s="1">
        <v>8.5506100000000002E-2</v>
      </c>
      <c r="IY465">
        <v>28.66696</v>
      </c>
      <c r="IZ465">
        <v>2.8472219999999999</v>
      </c>
      <c r="JA465">
        <v>9264.5580000000009</v>
      </c>
      <c r="JB465" s="1">
        <v>8.4409890000000001E-2</v>
      </c>
      <c r="JC465">
        <v>28.618200000000002</v>
      </c>
      <c r="JD465">
        <v>2.4499970000000002</v>
      </c>
      <c r="JE465">
        <v>8078.3959999999997</v>
      </c>
      <c r="JF465">
        <v>8.34033E-2</v>
      </c>
      <c r="JG465">
        <v>28.728110000000001</v>
      </c>
      <c r="JH465">
        <v>2.1233300000000002</v>
      </c>
      <c r="JI465">
        <v>7086.893</v>
      </c>
      <c r="JJ465" s="1">
        <v>8.2553349999999998E-2</v>
      </c>
      <c r="JK465">
        <v>28.692170000000001</v>
      </c>
      <c r="JL465">
        <v>1.853774</v>
      </c>
      <c r="JM465">
        <v>6251.4350000000004</v>
      </c>
      <c r="JN465" s="1">
        <v>8.1861950000000003E-2</v>
      </c>
      <c r="JO465">
        <v>28.642990000000001</v>
      </c>
      <c r="JP465">
        <v>1.628708</v>
      </c>
      <c r="JQ465">
        <v>5539.3580000000002</v>
      </c>
      <c r="JR465" s="1">
        <v>8.1233079999999999E-2</v>
      </c>
      <c r="JS465">
        <v>28.672450000000001</v>
      </c>
      <c r="JT465">
        <v>1.437765</v>
      </c>
      <c r="JU465">
        <v>4927.9549999999999</v>
      </c>
      <c r="JV465" s="1">
        <v>8.0708370000000001E-2</v>
      </c>
      <c r="JW465">
        <v>28.655280000000001</v>
      </c>
      <c r="JX465">
        <v>1.2753669999999999</v>
      </c>
      <c r="JY465">
        <v>4399.7849999999999</v>
      </c>
      <c r="JZ465" s="1">
        <v>8.0240359999999997E-2</v>
      </c>
      <c r="KA465">
        <v>28.587969999999999</v>
      </c>
      <c r="KB465">
        <v>1.1358280000000001</v>
      </c>
      <c r="KC465">
        <v>3941.2689999999998</v>
      </c>
      <c r="KD465" s="1">
        <v>7.9692170000000007E-2</v>
      </c>
      <c r="KE465">
        <v>28.936219999999999</v>
      </c>
      <c r="KF465">
        <v>1.0135369999999999</v>
      </c>
      <c r="KG465">
        <v>3541.4319999999998</v>
      </c>
      <c r="KH465" s="1">
        <v>7.91211E-2</v>
      </c>
      <c r="KI465">
        <v>29.090060000000001</v>
      </c>
      <c r="KJ465">
        <v>0.90689489999999995</v>
      </c>
      <c r="KK465">
        <v>3191.9560000000001</v>
      </c>
      <c r="KL465" s="1">
        <v>7.8561569999999997E-2</v>
      </c>
      <c r="KM465">
        <v>29.213570000000001</v>
      </c>
      <c r="KN465">
        <v>0.81398809999999999</v>
      </c>
      <c r="KO465">
        <v>2885.5790000000002</v>
      </c>
      <c r="KP465" s="1">
        <v>7.7927410000000003E-2</v>
      </c>
      <c r="KQ465">
        <v>29.34299</v>
      </c>
      <c r="KR465">
        <v>0.73220989999999997</v>
      </c>
      <c r="KS465">
        <v>2616.8310000000001</v>
      </c>
      <c r="KT465" s="1">
        <v>7.7225329999999995E-2</v>
      </c>
      <c r="KU465">
        <v>29.267579999999999</v>
      </c>
      <c r="KV465">
        <v>0.66019410000000001</v>
      </c>
      <c r="KW465">
        <v>2380.9079999999999</v>
      </c>
      <c r="KX465" s="1">
        <v>7.6540570000000002E-2</v>
      </c>
      <c r="KY465">
        <v>28.946529999999999</v>
      </c>
      <c r="KZ465">
        <v>0.59736889999999998</v>
      </c>
      <c r="LA465">
        <v>2173.4110000000001</v>
      </c>
      <c r="LB465" s="1">
        <v>7.5877470000000002E-2</v>
      </c>
      <c r="LC465">
        <v>28.558879999999998</v>
      </c>
      <c r="LD465">
        <v>0.54235509999999998</v>
      </c>
      <c r="LE465">
        <v>1990.415</v>
      </c>
      <c r="LF465" s="1">
        <v>7.5307910000000006E-2</v>
      </c>
      <c r="LG465">
        <v>28.27759</v>
      </c>
      <c r="LH465">
        <v>0.49444379999999999</v>
      </c>
      <c r="LI465">
        <v>1828.076</v>
      </c>
      <c r="LJ465" s="1">
        <v>7.4702939999999995E-2</v>
      </c>
      <c r="LK465">
        <v>28.67595</v>
      </c>
      <c r="LL465">
        <v>0.45167210000000002</v>
      </c>
      <c r="LM465">
        <v>1683.375</v>
      </c>
      <c r="LN465">
        <v>7.4017289999999999E-2</v>
      </c>
      <c r="LO465">
        <v>29.110749999999999</v>
      </c>
      <c r="LP465">
        <v>0.41335430000000001</v>
      </c>
      <c r="LQ465">
        <v>1554.627</v>
      </c>
      <c r="LR465" s="1">
        <v>7.3333309999999999E-2</v>
      </c>
      <c r="LS465">
        <v>29.557169999999999</v>
      </c>
      <c r="LT465">
        <v>0.37939780000000001</v>
      </c>
      <c r="LU465">
        <v>1440.0889999999999</v>
      </c>
      <c r="LV465" s="1">
        <v>7.2742230000000005E-2</v>
      </c>
      <c r="LW465">
        <v>30.201309999999999</v>
      </c>
      <c r="LX465">
        <v>0.34962110000000002</v>
      </c>
      <c r="LY465">
        <v>1337.8130000000001</v>
      </c>
      <c r="LZ465" s="1">
        <v>7.2283509999999995E-2</v>
      </c>
      <c r="MA465">
        <v>30.540479999999999</v>
      </c>
      <c r="MB465">
        <v>0.32350889999999999</v>
      </c>
      <c r="MC465">
        <v>1245.749</v>
      </c>
      <c r="MD465" s="1">
        <v>7.1891460000000004E-2</v>
      </c>
      <c r="ME465">
        <v>30.410599999999999</v>
      </c>
      <c r="MF465">
        <v>0.30023</v>
      </c>
      <c r="MG465">
        <v>1162.3689999999999</v>
      </c>
      <c r="MH465">
        <v>7.1529919999999997E-2</v>
      </c>
      <c r="MI465">
        <v>30.144110000000001</v>
      </c>
      <c r="MJ465">
        <v>0.27920610000000001</v>
      </c>
      <c r="MK465">
        <v>1086.5260000000001</v>
      </c>
      <c r="ML465" s="1">
        <v>7.1326730000000005E-2</v>
      </c>
      <c r="MM465">
        <v>29.981570000000001</v>
      </c>
      <c r="MN465">
        <v>0.26060860000000002</v>
      </c>
      <c r="MO465">
        <v>1017.174</v>
      </c>
      <c r="MP465" s="1">
        <v>7.1082439999999997E-2</v>
      </c>
      <c r="MQ465">
        <v>30.402280000000001</v>
      </c>
      <c r="MR465">
        <v>0.24337490000000001</v>
      </c>
      <c r="MS465">
        <v>953.3143</v>
      </c>
      <c r="MT465" s="1">
        <v>7.0768689999999995E-2</v>
      </c>
      <c r="MU465">
        <v>30.977709999999998</v>
      </c>
      <c r="MV465">
        <v>0.2274487</v>
      </c>
      <c r="MW465">
        <v>894.88819999999998</v>
      </c>
      <c r="MX465" s="1">
        <v>7.0442119999999997E-2</v>
      </c>
      <c r="MY465">
        <v>31.454969999999999</v>
      </c>
      <c r="MZ465">
        <v>0.21285309999999999</v>
      </c>
      <c r="NA465">
        <v>841.49360000000001</v>
      </c>
      <c r="NB465" s="1">
        <v>7.0180160000000005E-2</v>
      </c>
      <c r="NC465">
        <v>31.86514</v>
      </c>
      <c r="ND465">
        <v>0.199742</v>
      </c>
      <c r="NE465">
        <v>792.67819999999995</v>
      </c>
      <c r="NF465" s="1">
        <v>6.9980920000000002E-2</v>
      </c>
      <c r="NG465">
        <v>31.83887</v>
      </c>
      <c r="NH465">
        <v>0.18787219999999999</v>
      </c>
      <c r="NI465">
        <v>747.7559</v>
      </c>
      <c r="NJ465" s="1">
        <v>6.9785600000000003E-2</v>
      </c>
      <c r="NK465">
        <v>31.521730000000002</v>
      </c>
      <c r="NL465">
        <v>0.17696629999999999</v>
      </c>
      <c r="NM465">
        <v>706.31899999999996</v>
      </c>
      <c r="NN465" s="1">
        <v>6.9564310000000004E-2</v>
      </c>
      <c r="NO465">
        <v>31.134229999999999</v>
      </c>
      <c r="NP465">
        <v>0.16685220000000001</v>
      </c>
      <c r="NQ465">
        <v>668.08519999999999</v>
      </c>
      <c r="NR465" s="1">
        <v>6.9276389999999993E-2</v>
      </c>
      <c r="NS465">
        <v>30.760300000000001</v>
      </c>
      <c r="NT465">
        <v>0.15741369999999999</v>
      </c>
      <c r="NU465">
        <v>632.94050000000004</v>
      </c>
      <c r="NV465" s="1">
        <v>6.9041340000000007E-2</v>
      </c>
      <c r="NW465">
        <v>30.57048</v>
      </c>
      <c r="NX465">
        <v>0.1488835</v>
      </c>
      <c r="NY465">
        <v>600.67409999999995</v>
      </c>
      <c r="NZ465" s="1">
        <v>6.8901959999999998E-2</v>
      </c>
      <c r="OA465">
        <v>30.720330000000001</v>
      </c>
      <c r="OB465">
        <v>0.1411839</v>
      </c>
      <c r="OC465">
        <v>570.79489999999998</v>
      </c>
      <c r="OD465">
        <v>6.875937E-2</v>
      </c>
      <c r="OE465">
        <v>30.736889999999999</v>
      </c>
      <c r="OF465">
        <v>0.13404050000000001</v>
      </c>
      <c r="OG465">
        <v>542.99959999999999</v>
      </c>
      <c r="OH465" s="1">
        <v>6.8574469999999998E-2</v>
      </c>
      <c r="OI465">
        <v>30.75375</v>
      </c>
      <c r="OJ465">
        <v>0.12731290000000001</v>
      </c>
      <c r="OK465">
        <v>517.12369999999999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0.10670300000000001</v>
      </c>
      <c r="G466">
        <v>29.529769999999999</v>
      </c>
      <c r="H466">
        <v>0</v>
      </c>
      <c r="I466">
        <v>0</v>
      </c>
      <c r="J466">
        <v>0.1068336</v>
      </c>
      <c r="K466">
        <v>29.518129999999999</v>
      </c>
      <c r="L466">
        <v>0</v>
      </c>
      <c r="M466">
        <v>0</v>
      </c>
      <c r="N466">
        <v>0.1069894</v>
      </c>
      <c r="O466">
        <v>29.780639999999998</v>
      </c>
      <c r="P466">
        <v>0</v>
      </c>
      <c r="Q466">
        <v>0</v>
      </c>
      <c r="R466" s="1">
        <v>0.10706880000000001</v>
      </c>
      <c r="S466">
        <v>29.737400000000001</v>
      </c>
      <c r="T466">
        <v>0</v>
      </c>
      <c r="U466">
        <v>0</v>
      </c>
      <c r="V466" s="1">
        <v>0.1072477</v>
      </c>
      <c r="W466">
        <v>29.635200000000001</v>
      </c>
      <c r="X466">
        <v>0</v>
      </c>
      <c r="Y466">
        <v>0</v>
      </c>
      <c r="Z466" s="1">
        <v>0.1075614</v>
      </c>
      <c r="AA466">
        <v>29.4785</v>
      </c>
      <c r="AB466">
        <v>0</v>
      </c>
      <c r="AC466">
        <v>0</v>
      </c>
      <c r="AD466" s="1">
        <v>0.1077988</v>
      </c>
      <c r="AE466">
        <v>29.28022</v>
      </c>
      <c r="AF466">
        <v>0</v>
      </c>
      <c r="AG466">
        <v>0</v>
      </c>
      <c r="AH466" s="1">
        <v>0.1081438</v>
      </c>
      <c r="AI466">
        <v>29.11046</v>
      </c>
      <c r="AJ466">
        <v>0</v>
      </c>
      <c r="AK466">
        <v>0</v>
      </c>
      <c r="AL466" s="1">
        <v>0.1086355</v>
      </c>
      <c r="AM466">
        <v>29.347259999999999</v>
      </c>
      <c r="AN466">
        <v>0</v>
      </c>
      <c r="AO466">
        <v>0</v>
      </c>
      <c r="AP466" s="1">
        <v>0.1092028</v>
      </c>
      <c r="AQ466">
        <v>29.397369999999999</v>
      </c>
      <c r="AR466">
        <v>0</v>
      </c>
      <c r="AS466">
        <v>0</v>
      </c>
      <c r="AT466" s="1">
        <v>0.1097836</v>
      </c>
      <c r="AU466">
        <v>29.485869999999998</v>
      </c>
      <c r="AV466">
        <v>0</v>
      </c>
      <c r="AW466">
        <v>0</v>
      </c>
      <c r="AX466">
        <v>0.11035209999999999</v>
      </c>
      <c r="AY466">
        <v>29.593330000000002</v>
      </c>
      <c r="AZ466">
        <v>0</v>
      </c>
      <c r="BA466">
        <v>0</v>
      </c>
      <c r="BB466" s="1">
        <v>0.1109559</v>
      </c>
      <c r="BC466">
        <v>29.558440000000001</v>
      </c>
      <c r="BD466">
        <v>0</v>
      </c>
      <c r="BE466">
        <v>0</v>
      </c>
      <c r="BF466" s="1">
        <v>0.1116229</v>
      </c>
      <c r="BG466">
        <v>29.46734</v>
      </c>
      <c r="BH466">
        <v>0</v>
      </c>
      <c r="BI466">
        <v>0</v>
      </c>
      <c r="BJ466" s="1">
        <v>0.112176</v>
      </c>
      <c r="BK466">
        <v>29.435549999999999</v>
      </c>
      <c r="BL466">
        <v>0</v>
      </c>
      <c r="BM466">
        <v>0</v>
      </c>
      <c r="BN466" s="1">
        <v>0.1127595</v>
      </c>
      <c r="BO466">
        <v>29.669319999999999</v>
      </c>
      <c r="BP466">
        <v>0</v>
      </c>
      <c r="BQ466">
        <v>0</v>
      </c>
      <c r="BR466" s="1">
        <v>0.1134264</v>
      </c>
      <c r="BS466">
        <v>30.158069999999999</v>
      </c>
      <c r="BT466">
        <v>0</v>
      </c>
      <c r="BU466">
        <v>0</v>
      </c>
      <c r="BV466">
        <v>0.114082</v>
      </c>
      <c r="BW466">
        <v>30.760159999999999</v>
      </c>
      <c r="BX466">
        <v>0</v>
      </c>
      <c r="BY466">
        <v>0</v>
      </c>
      <c r="BZ466" s="1">
        <v>0.1146573</v>
      </c>
      <c r="CA466">
        <v>31.25647</v>
      </c>
      <c r="CB466">
        <v>0</v>
      </c>
      <c r="CC466">
        <v>0</v>
      </c>
      <c r="CD466" s="1">
        <v>0.11511399999999999</v>
      </c>
      <c r="CE466">
        <v>31.351430000000001</v>
      </c>
      <c r="CF466">
        <v>0</v>
      </c>
      <c r="CG466">
        <v>0</v>
      </c>
      <c r="CH466" s="1">
        <v>0.11551649999999999</v>
      </c>
      <c r="CI466">
        <v>31.136119999999998</v>
      </c>
      <c r="CJ466">
        <v>0</v>
      </c>
      <c r="CK466">
        <v>0</v>
      </c>
      <c r="CL466" s="1">
        <v>0.1158607</v>
      </c>
      <c r="CM466">
        <v>30.749839999999999</v>
      </c>
      <c r="CN466">
        <v>0</v>
      </c>
      <c r="CO466">
        <v>0</v>
      </c>
      <c r="CP466" s="1">
        <v>0.1163486</v>
      </c>
      <c r="CQ466">
        <v>30.285219999999999</v>
      </c>
      <c r="CR466">
        <v>0</v>
      </c>
      <c r="CS466">
        <v>0</v>
      </c>
      <c r="CT466" s="1">
        <v>0.1166585</v>
      </c>
      <c r="CU466">
        <v>30.148630000000001</v>
      </c>
      <c r="CV466">
        <v>0</v>
      </c>
      <c r="CW466">
        <v>0</v>
      </c>
      <c r="CX466" s="1">
        <v>0.1166374</v>
      </c>
      <c r="CY466">
        <v>30.28246</v>
      </c>
      <c r="CZ466">
        <v>1.9486839999999999E-38</v>
      </c>
      <c r="DA466">
        <v>4.5669899999999999E-35</v>
      </c>
      <c r="DB466" s="1">
        <v>0.1164297</v>
      </c>
      <c r="DC466">
        <v>30.376359999999998</v>
      </c>
      <c r="DD466">
        <v>6.8645310000000003E-32</v>
      </c>
      <c r="DE466">
        <v>1.604309E-28</v>
      </c>
      <c r="DF466" s="1">
        <v>0.1161973</v>
      </c>
      <c r="DG466">
        <v>30.49811</v>
      </c>
      <c r="DH466">
        <v>1.030508E-26</v>
      </c>
      <c r="DI466" s="1">
        <v>2.412384E-23</v>
      </c>
      <c r="DJ466" s="1">
        <v>0.1159765</v>
      </c>
      <c r="DK466">
        <v>30.296659999999999</v>
      </c>
      <c r="DL466" s="1">
        <v>1.96362E-22</v>
      </c>
      <c r="DM466" s="1">
        <v>4.3799560000000001E-19</v>
      </c>
      <c r="DN466" s="1">
        <v>0.1156436</v>
      </c>
      <c r="DO466">
        <v>29.855170000000001</v>
      </c>
      <c r="DP466" s="1">
        <v>7.762602E-19</v>
      </c>
      <c r="DQ466" s="1">
        <v>1.4890579999999999E-15</v>
      </c>
      <c r="DR466" s="1">
        <v>0.1151312</v>
      </c>
      <c r="DS466">
        <v>29.336649999999999</v>
      </c>
      <c r="DT466" s="1">
        <v>7.6822090000000002E-16</v>
      </c>
      <c r="DU466" s="1">
        <v>1.383929E-12</v>
      </c>
      <c r="DV466" s="1">
        <v>0.1149263</v>
      </c>
      <c r="DW466">
        <v>28.736070000000002</v>
      </c>
      <c r="DX466" s="1">
        <v>2.7093009999999999E-13</v>
      </c>
      <c r="DY466" s="1">
        <v>4.7254400000000004E-10</v>
      </c>
      <c r="DZ466">
        <v>0.11450979999999999</v>
      </c>
      <c r="EA466">
        <v>28.391200000000001</v>
      </c>
      <c r="EB466" s="1">
        <v>4.1613040000000003E-11</v>
      </c>
      <c r="EC466" s="1">
        <v>7.1799980000000001E-8</v>
      </c>
      <c r="ED466">
        <v>0.11371580000000001</v>
      </c>
      <c r="EE466">
        <v>28.251270000000002</v>
      </c>
      <c r="EF466" s="1">
        <v>3.2122989999999998E-9</v>
      </c>
      <c r="EG466" s="1">
        <v>5.5594660000000002E-6</v>
      </c>
      <c r="EH466" s="1">
        <v>0.1127727</v>
      </c>
      <c r="EI466">
        <v>28.30247</v>
      </c>
      <c r="EJ466" s="1">
        <v>1.3790710000000001E-7</v>
      </c>
      <c r="EK466" s="1">
        <v>2.4122219999999999E-4</v>
      </c>
      <c r="EL466" s="1">
        <v>0.1119055</v>
      </c>
      <c r="EM466">
        <v>28.386679999999998</v>
      </c>
      <c r="EN466" s="1">
        <v>3.5690379999999998E-6</v>
      </c>
      <c r="EO466" s="1">
        <v>6.3359209999999996E-3</v>
      </c>
      <c r="EP466" s="1">
        <v>0.11115750000000001</v>
      </c>
      <c r="EQ466">
        <v>28.22608</v>
      </c>
      <c r="ER466" s="1">
        <v>5.9599970000000003E-5</v>
      </c>
      <c r="ES466" s="1">
        <v>0.1075245</v>
      </c>
      <c r="ET466" s="1">
        <v>0.1103749</v>
      </c>
      <c r="EU466">
        <v>27.84957</v>
      </c>
      <c r="EV466" s="1">
        <v>6.7444200000000003E-4</v>
      </c>
      <c r="EW466" s="1">
        <v>1.241052</v>
      </c>
      <c r="EX466" s="1">
        <v>0.10942399999999999</v>
      </c>
      <c r="EY466">
        <v>27.38691</v>
      </c>
      <c r="EZ466" s="1">
        <v>5.400462E-3</v>
      </c>
      <c r="FA466" s="1">
        <v>10.159409999999999</v>
      </c>
      <c r="FB466" s="1">
        <v>0.1088372</v>
      </c>
      <c r="FC466">
        <v>26.993600000000001</v>
      </c>
      <c r="FD466" s="1">
        <v>3.1881859999999998E-2</v>
      </c>
      <c r="FE466" s="1">
        <v>61.201999999999998</v>
      </c>
      <c r="FF466">
        <v>0.1080783</v>
      </c>
      <c r="FG466">
        <v>27.197389999999999</v>
      </c>
      <c r="FH466" s="1">
        <v>0.14285429999999999</v>
      </c>
      <c r="FI466">
        <v>280.4101</v>
      </c>
      <c r="FJ466" s="1">
        <v>0.1069875</v>
      </c>
      <c r="FK466">
        <v>27.4452</v>
      </c>
      <c r="FL466" s="1">
        <v>0.49853449999999999</v>
      </c>
      <c r="FM466">
        <v>1004.8579999999999</v>
      </c>
      <c r="FN466" s="1">
        <v>0.10576240000000001</v>
      </c>
      <c r="FO466">
        <v>27.680070000000001</v>
      </c>
      <c r="FP466" s="1">
        <v>1.396102</v>
      </c>
      <c r="FQ466">
        <v>2894.194</v>
      </c>
      <c r="FR466">
        <v>0.10461090000000001</v>
      </c>
      <c r="FS466">
        <v>27.791620000000002</v>
      </c>
      <c r="FT466" s="1">
        <v>3.2244959999999998</v>
      </c>
      <c r="FU466">
        <v>6869.7269999999999</v>
      </c>
      <c r="FV466" s="1">
        <v>0.1035778</v>
      </c>
      <c r="FW466">
        <v>27.68516</v>
      </c>
      <c r="FX466" s="1">
        <v>6.2863300000000004</v>
      </c>
      <c r="FY466">
        <v>13751.31</v>
      </c>
      <c r="FZ466" s="1">
        <v>0.1025112</v>
      </c>
      <c r="GA466">
        <v>27.382919999999999</v>
      </c>
      <c r="GB466">
        <v>10.551500000000001</v>
      </c>
      <c r="GC466">
        <v>23699.7</v>
      </c>
      <c r="GD466" s="1">
        <v>0.1013037</v>
      </c>
      <c r="GE466">
        <v>26.986440000000002</v>
      </c>
      <c r="GF466">
        <v>15.5191</v>
      </c>
      <c r="GG466">
        <v>35835.019999999997</v>
      </c>
      <c r="GH466" s="1">
        <v>0.100423</v>
      </c>
      <c r="GI466">
        <v>26.678730000000002</v>
      </c>
      <c r="GJ466">
        <v>20.444420000000001</v>
      </c>
      <c r="GK466">
        <v>48356.5</v>
      </c>
      <c r="GL466" s="1">
        <v>9.9382670000000006E-2</v>
      </c>
      <c r="GM466">
        <v>26.973050000000001</v>
      </c>
      <c r="GN466">
        <v>24.384589999999999</v>
      </c>
      <c r="GO466">
        <v>59150.96</v>
      </c>
      <c r="GP466" s="1">
        <v>9.8050380000000006E-2</v>
      </c>
      <c r="GQ466">
        <v>27.3764</v>
      </c>
      <c r="GR466">
        <v>26.68657</v>
      </c>
      <c r="GS466">
        <v>66540.84</v>
      </c>
      <c r="GT466" s="1">
        <v>9.6686759999999997E-2</v>
      </c>
      <c r="GU466">
        <v>27.860379999999999</v>
      </c>
      <c r="GV466">
        <v>27.227930000000001</v>
      </c>
      <c r="GW466">
        <v>69763.27</v>
      </c>
      <c r="GX466" s="1">
        <v>9.5443330000000007E-2</v>
      </c>
      <c r="GY466">
        <v>28.405390000000001</v>
      </c>
      <c r="GZ466">
        <v>26.28651</v>
      </c>
      <c r="HA466">
        <v>69030.63</v>
      </c>
      <c r="HB466" s="1">
        <v>9.4378379999999998E-2</v>
      </c>
      <c r="HC466">
        <v>28.65635</v>
      </c>
      <c r="HD466">
        <v>24.23546</v>
      </c>
      <c r="HE466">
        <v>65175.02</v>
      </c>
      <c r="HF466" s="1">
        <v>9.3302010000000005E-2</v>
      </c>
      <c r="HG466">
        <v>28.513480000000001</v>
      </c>
      <c r="HH466">
        <v>21.562010000000001</v>
      </c>
      <c r="HI466">
        <v>59282.96</v>
      </c>
      <c r="HJ466" s="1">
        <v>9.2144519999999994E-2</v>
      </c>
      <c r="HK466">
        <v>28.248090000000001</v>
      </c>
      <c r="HL466">
        <v>18.66788</v>
      </c>
      <c r="HM466">
        <v>52475.29</v>
      </c>
      <c r="HN466" s="1">
        <v>9.1232110000000005E-2</v>
      </c>
      <c r="HO466">
        <v>27.947559999999999</v>
      </c>
      <c r="HP466">
        <v>15.90973</v>
      </c>
      <c r="HQ466">
        <v>45552.22</v>
      </c>
      <c r="HR466" s="1">
        <v>9.0330640000000004E-2</v>
      </c>
      <c r="HS466">
        <v>28.099309999999999</v>
      </c>
      <c r="HT466">
        <v>13.39743</v>
      </c>
      <c r="HU466">
        <v>39025.919999999998</v>
      </c>
      <c r="HV466" s="1">
        <v>8.9291590000000004E-2</v>
      </c>
      <c r="HW466">
        <v>28.487629999999999</v>
      </c>
      <c r="HX466">
        <v>11.19782</v>
      </c>
      <c r="HY466">
        <v>33198.43</v>
      </c>
      <c r="HZ466" s="1">
        <v>8.8150370000000006E-2</v>
      </c>
      <c r="IA466">
        <v>28.951809999999998</v>
      </c>
      <c r="IB466">
        <v>9.3328629999999997</v>
      </c>
      <c r="IC466">
        <v>28165.33</v>
      </c>
      <c r="ID466" s="1">
        <v>8.7071579999999996E-2</v>
      </c>
      <c r="IE466">
        <v>29.477709999999998</v>
      </c>
      <c r="IF466">
        <v>7.7959459999999998</v>
      </c>
      <c r="IG466">
        <v>23911.02</v>
      </c>
      <c r="IH466" s="1">
        <v>8.6062230000000003E-2</v>
      </c>
      <c r="II466">
        <v>29.634550000000001</v>
      </c>
      <c r="IJ466">
        <v>6.5389150000000003</v>
      </c>
      <c r="IK466">
        <v>20352.57</v>
      </c>
      <c r="IL466" s="1">
        <v>8.5057229999999998E-2</v>
      </c>
      <c r="IM466">
        <v>29.459810000000001</v>
      </c>
      <c r="IN466">
        <v>5.5103879999999998</v>
      </c>
      <c r="IO466">
        <v>17394.23</v>
      </c>
      <c r="IP466">
        <v>8.3966079999999998E-2</v>
      </c>
      <c r="IQ466">
        <v>29.173590000000001</v>
      </c>
      <c r="IR466">
        <v>4.6638570000000001</v>
      </c>
      <c r="IS466">
        <v>14941.57</v>
      </c>
      <c r="IT466" s="1">
        <v>8.3049700000000004E-2</v>
      </c>
      <c r="IU466">
        <v>28.839200000000002</v>
      </c>
      <c r="IV466">
        <v>3.9791129999999999</v>
      </c>
      <c r="IW466">
        <v>12904.84</v>
      </c>
      <c r="IX466" s="1">
        <v>8.2052150000000004E-2</v>
      </c>
      <c r="IY466">
        <v>28.844169999999998</v>
      </c>
      <c r="IZ466">
        <v>3.4096929999999999</v>
      </c>
      <c r="JA466">
        <v>11203.74</v>
      </c>
      <c r="JB466" s="1">
        <v>8.0988820000000003E-2</v>
      </c>
      <c r="JC466">
        <v>28.774940000000001</v>
      </c>
      <c r="JD466">
        <v>2.9364520000000001</v>
      </c>
      <c r="JE466">
        <v>9783.41</v>
      </c>
      <c r="JF466" s="1">
        <v>8.0009239999999995E-2</v>
      </c>
      <c r="JG466">
        <v>28.84149</v>
      </c>
      <c r="JH466">
        <v>2.5460590000000001</v>
      </c>
      <c r="JI466">
        <v>8591.7860000000001</v>
      </c>
      <c r="JJ466" s="1">
        <v>7.9181769999999999E-2</v>
      </c>
      <c r="JK466">
        <v>28.772369999999999</v>
      </c>
      <c r="JL466">
        <v>2.2233529999999999</v>
      </c>
      <c r="JM466">
        <v>7584.6689999999999</v>
      </c>
      <c r="JN466" s="1">
        <v>7.8533339999999993E-2</v>
      </c>
      <c r="JO466">
        <v>28.717780000000001</v>
      </c>
      <c r="JP466">
        <v>1.9543250000000001</v>
      </c>
      <c r="JQ466">
        <v>6725.1120000000001</v>
      </c>
      <c r="JR466" s="1">
        <v>7.7937740000000005E-2</v>
      </c>
      <c r="JS466">
        <v>28.754110000000001</v>
      </c>
      <c r="JT466">
        <v>1.7257119999999999</v>
      </c>
      <c r="JU466">
        <v>5986.1409999999996</v>
      </c>
      <c r="JV466" s="1">
        <v>7.7424199999999999E-2</v>
      </c>
      <c r="JW466">
        <v>28.7529</v>
      </c>
      <c r="JX466">
        <v>1.5309360000000001</v>
      </c>
      <c r="JY466">
        <v>5347.4719999999998</v>
      </c>
      <c r="JZ466" s="1">
        <v>7.6966140000000002E-2</v>
      </c>
      <c r="KA466">
        <v>28.702539999999999</v>
      </c>
      <c r="KB466">
        <v>1.363693</v>
      </c>
      <c r="KC466">
        <v>4792.8310000000001</v>
      </c>
      <c r="KD466" s="1">
        <v>7.6440179999999996E-2</v>
      </c>
      <c r="KE466">
        <v>29.04325</v>
      </c>
      <c r="KF466">
        <v>1.2172019999999999</v>
      </c>
      <c r="KG466">
        <v>4308.9780000000001</v>
      </c>
      <c r="KH466" s="1">
        <v>7.5897950000000006E-2</v>
      </c>
      <c r="KI466">
        <v>29.175000000000001</v>
      </c>
      <c r="KJ466">
        <v>1.089432</v>
      </c>
      <c r="KK466">
        <v>3885.5810000000001</v>
      </c>
      <c r="KL466" s="1">
        <v>7.5363310000000003E-2</v>
      </c>
      <c r="KM466">
        <v>29.281600000000001</v>
      </c>
      <c r="KN466">
        <v>0.97803700000000005</v>
      </c>
      <c r="KO466">
        <v>3514.154</v>
      </c>
      <c r="KP466" s="1">
        <v>7.4749179999999998E-2</v>
      </c>
      <c r="KQ466">
        <v>29.40025</v>
      </c>
      <c r="KR466">
        <v>0.87981609999999999</v>
      </c>
      <c r="KS466">
        <v>3188.0239999999999</v>
      </c>
      <c r="KT466" s="1">
        <v>7.4070040000000004E-2</v>
      </c>
      <c r="KU466">
        <v>29.334949999999999</v>
      </c>
      <c r="KV466">
        <v>0.7932671</v>
      </c>
      <c r="KW466">
        <v>2901.5050000000001</v>
      </c>
      <c r="KX466">
        <v>7.3415789999999995E-2</v>
      </c>
      <c r="KY466">
        <v>29.049389999999999</v>
      </c>
      <c r="KZ466">
        <v>0.71777690000000005</v>
      </c>
      <c r="LA466">
        <v>2649.308</v>
      </c>
      <c r="LB466" s="1">
        <v>7.2774580000000005E-2</v>
      </c>
      <c r="LC466">
        <v>28.70833</v>
      </c>
      <c r="LD466">
        <v>0.65161139999999995</v>
      </c>
      <c r="LE466">
        <v>2426.721</v>
      </c>
      <c r="LF466">
        <v>7.2237499999999996E-2</v>
      </c>
      <c r="LG466">
        <v>28.465509999999998</v>
      </c>
      <c r="LH466">
        <v>0.59408209999999995</v>
      </c>
      <c r="LI466">
        <v>2229.1619999999998</v>
      </c>
      <c r="LJ466" s="1">
        <v>7.1657719999999994E-2</v>
      </c>
      <c r="LK466">
        <v>28.844069999999999</v>
      </c>
      <c r="LL466">
        <v>0.5426356</v>
      </c>
      <c r="LM466">
        <v>2053.0079999999998</v>
      </c>
      <c r="LN466" s="1">
        <v>7.0998080000000005E-2</v>
      </c>
      <c r="LO466">
        <v>29.215949999999999</v>
      </c>
      <c r="LP466">
        <v>0.49656699999999998</v>
      </c>
      <c r="LQ466">
        <v>1896.3340000000001</v>
      </c>
      <c r="LR466" s="1">
        <v>7.032919E-2</v>
      </c>
      <c r="LS466">
        <v>29.594460000000002</v>
      </c>
      <c r="LT466">
        <v>0.45566210000000001</v>
      </c>
      <c r="LU466">
        <v>1756.8879999999999</v>
      </c>
      <c r="LV466" s="1">
        <v>6.9761329999999996E-2</v>
      </c>
      <c r="LW466">
        <v>30.181280000000001</v>
      </c>
      <c r="LX466">
        <v>0.4198868</v>
      </c>
      <c r="LY466">
        <v>1632.4</v>
      </c>
      <c r="LZ466" s="1">
        <v>6.9320619999999999E-2</v>
      </c>
      <c r="MA466">
        <v>30.495819999999998</v>
      </c>
      <c r="MB466">
        <v>0.38851829999999998</v>
      </c>
      <c r="MC466">
        <v>1520.3489999999999</v>
      </c>
      <c r="MD466" s="1">
        <v>6.8939970000000003E-2</v>
      </c>
      <c r="ME466">
        <v>30.391970000000001</v>
      </c>
      <c r="MF466">
        <v>0.3605797</v>
      </c>
      <c r="MG466">
        <v>1418.942</v>
      </c>
      <c r="MH466" s="1">
        <v>6.8593089999999995E-2</v>
      </c>
      <c r="MI466">
        <v>30.183029999999999</v>
      </c>
      <c r="MJ466">
        <v>0.3353817</v>
      </c>
      <c r="MK466">
        <v>1326.7950000000001</v>
      </c>
      <c r="ML466" s="1">
        <v>6.8423139999999993E-2</v>
      </c>
      <c r="MM466">
        <v>30.078109999999999</v>
      </c>
      <c r="MN466">
        <v>0.31323119999999999</v>
      </c>
      <c r="MO466">
        <v>1242.579</v>
      </c>
      <c r="MP466" s="1">
        <v>6.8182850000000003E-2</v>
      </c>
      <c r="MQ466">
        <v>30.49962</v>
      </c>
      <c r="MR466">
        <v>0.29258309999999998</v>
      </c>
      <c r="MS466">
        <v>1165.0550000000001</v>
      </c>
      <c r="MT466" s="1">
        <v>6.7870799999999995E-2</v>
      </c>
      <c r="MU466">
        <v>31.0274</v>
      </c>
      <c r="MV466">
        <v>0.27348440000000002</v>
      </c>
      <c r="MW466">
        <v>1094.1569999999999</v>
      </c>
      <c r="MX466" s="1">
        <v>6.7553299999999997E-2</v>
      </c>
      <c r="MY466">
        <v>31.45027</v>
      </c>
      <c r="MZ466">
        <v>0.25601390000000002</v>
      </c>
      <c r="NA466">
        <v>1029.4000000000001</v>
      </c>
      <c r="NB466" s="1">
        <v>6.7296449999999994E-2</v>
      </c>
      <c r="NC466">
        <v>31.828299999999999</v>
      </c>
      <c r="ND466">
        <v>0.24030580000000001</v>
      </c>
      <c r="NE466">
        <v>970.12379999999996</v>
      </c>
      <c r="NF466" s="1">
        <v>6.7113649999999997E-2</v>
      </c>
      <c r="NG466">
        <v>31.81812</v>
      </c>
      <c r="NH466">
        <v>0.22612750000000001</v>
      </c>
      <c r="NI466">
        <v>915.56690000000003</v>
      </c>
      <c r="NJ466" s="1">
        <v>6.6928219999999997E-2</v>
      </c>
      <c r="NK466">
        <v>31.557300000000001</v>
      </c>
      <c r="NL466">
        <v>0.2130659</v>
      </c>
      <c r="NM466">
        <v>865.20479999999998</v>
      </c>
      <c r="NN466" s="1">
        <v>6.670587E-2</v>
      </c>
      <c r="NO466">
        <v>31.237480000000001</v>
      </c>
      <c r="NP466">
        <v>0.2009233</v>
      </c>
      <c r="NQ466">
        <v>818.7296</v>
      </c>
      <c r="NR466" s="1">
        <v>6.6425629999999999E-2</v>
      </c>
      <c r="NS466">
        <v>30.91874</v>
      </c>
      <c r="NT466">
        <v>0.1896013</v>
      </c>
      <c r="NU466">
        <v>776</v>
      </c>
      <c r="NV466" s="1">
        <v>6.6193340000000003E-2</v>
      </c>
      <c r="NW466">
        <v>30.749269999999999</v>
      </c>
      <c r="NX466">
        <v>0.17936050000000001</v>
      </c>
      <c r="NY466">
        <v>736.73739999999998</v>
      </c>
      <c r="NZ466" s="1">
        <v>6.605548E-2</v>
      </c>
      <c r="OA466">
        <v>30.87332</v>
      </c>
      <c r="OB466">
        <v>0.17012430000000001</v>
      </c>
      <c r="OC466">
        <v>700.36770000000001</v>
      </c>
      <c r="OD466" s="1">
        <v>6.5934359999999997E-2</v>
      </c>
      <c r="OE466">
        <v>30.856539999999999</v>
      </c>
      <c r="OF466">
        <v>0.16159470000000001</v>
      </c>
      <c r="OG466">
        <v>666.51919999999996</v>
      </c>
      <c r="OH466" s="1">
        <v>6.5757869999999996E-2</v>
      </c>
      <c r="OI466">
        <v>30.848929999999999</v>
      </c>
      <c r="OJ466">
        <v>0.15352959999999999</v>
      </c>
      <c r="OK466">
        <v>635.00379999999996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 s="1">
        <v>0.1005354</v>
      </c>
      <c r="G467">
        <v>29.63937</v>
      </c>
      <c r="H467">
        <v>0</v>
      </c>
      <c r="I467">
        <v>0</v>
      </c>
      <c r="J467" s="1">
        <v>0.1006934</v>
      </c>
      <c r="K467">
        <v>29.580749999999998</v>
      </c>
      <c r="L467">
        <v>0</v>
      </c>
      <c r="M467">
        <v>0</v>
      </c>
      <c r="N467" s="1">
        <v>0.1008479</v>
      </c>
      <c r="O467">
        <v>29.798159999999999</v>
      </c>
      <c r="P467">
        <v>0</v>
      </c>
      <c r="Q467">
        <v>0</v>
      </c>
      <c r="R467" s="1">
        <v>0.1009265</v>
      </c>
      <c r="S467">
        <v>29.73293</v>
      </c>
      <c r="T467">
        <v>0</v>
      </c>
      <c r="U467">
        <v>0</v>
      </c>
      <c r="V467" s="1">
        <v>0.10109849999999999</v>
      </c>
      <c r="W467">
        <v>29.640070000000001</v>
      </c>
      <c r="X467">
        <v>0</v>
      </c>
      <c r="Y467">
        <v>0</v>
      </c>
      <c r="Z467" s="1">
        <v>0.1014187</v>
      </c>
      <c r="AA467">
        <v>29.509540000000001</v>
      </c>
      <c r="AB467">
        <v>0</v>
      </c>
      <c r="AC467">
        <v>0</v>
      </c>
      <c r="AD467" s="1">
        <v>0.1016389</v>
      </c>
      <c r="AE467">
        <v>29.33755</v>
      </c>
      <c r="AF467">
        <v>0</v>
      </c>
      <c r="AG467">
        <v>0</v>
      </c>
      <c r="AH467">
        <v>0.1019752</v>
      </c>
      <c r="AI467">
        <v>29.180879999999998</v>
      </c>
      <c r="AJ467">
        <v>0</v>
      </c>
      <c r="AK467">
        <v>0</v>
      </c>
      <c r="AL467" s="1">
        <v>0.1024637</v>
      </c>
      <c r="AM467">
        <v>29.400120000000001</v>
      </c>
      <c r="AN467">
        <v>0</v>
      </c>
      <c r="AO467">
        <v>0</v>
      </c>
      <c r="AP467" s="1">
        <v>0.1030345</v>
      </c>
      <c r="AQ467">
        <v>29.415990000000001</v>
      </c>
      <c r="AR467">
        <v>0</v>
      </c>
      <c r="AS467">
        <v>0</v>
      </c>
      <c r="AT467" s="1">
        <v>0.1035967</v>
      </c>
      <c r="AU467">
        <v>29.482859999999999</v>
      </c>
      <c r="AV467">
        <v>0</v>
      </c>
      <c r="AW467">
        <v>0</v>
      </c>
      <c r="AX467" s="1">
        <v>0.1041545</v>
      </c>
      <c r="AY467">
        <v>29.582149999999999</v>
      </c>
      <c r="AZ467">
        <v>0</v>
      </c>
      <c r="BA467">
        <v>0</v>
      </c>
      <c r="BB467" s="1">
        <v>0.1047372</v>
      </c>
      <c r="BC467">
        <v>29.558679999999999</v>
      </c>
      <c r="BD467">
        <v>0</v>
      </c>
      <c r="BE467">
        <v>0</v>
      </c>
      <c r="BF467">
        <v>0.10539510000000001</v>
      </c>
      <c r="BG467">
        <v>29.49164</v>
      </c>
      <c r="BH467">
        <v>0</v>
      </c>
      <c r="BI467">
        <v>0</v>
      </c>
      <c r="BJ467" s="1">
        <v>0.1059172</v>
      </c>
      <c r="BK467">
        <v>29.484850000000002</v>
      </c>
      <c r="BL467">
        <v>0</v>
      </c>
      <c r="BM467">
        <v>0</v>
      </c>
      <c r="BN467" s="1">
        <v>0.1064953</v>
      </c>
      <c r="BO467">
        <v>29.72025</v>
      </c>
      <c r="BP467">
        <v>0</v>
      </c>
      <c r="BQ467">
        <v>0</v>
      </c>
      <c r="BR467" s="1">
        <v>0.10715769999999999</v>
      </c>
      <c r="BS467">
        <v>30.181699999999999</v>
      </c>
      <c r="BT467">
        <v>0</v>
      </c>
      <c r="BU467">
        <v>0</v>
      </c>
      <c r="BV467">
        <v>0.1077984</v>
      </c>
      <c r="BW467">
        <v>30.735600000000002</v>
      </c>
      <c r="BX467">
        <v>0</v>
      </c>
      <c r="BY467">
        <v>0</v>
      </c>
      <c r="BZ467" s="1">
        <v>0.1083713</v>
      </c>
      <c r="CA467">
        <v>31.197559999999999</v>
      </c>
      <c r="CB467">
        <v>0</v>
      </c>
      <c r="CC467">
        <v>0</v>
      </c>
      <c r="CD467">
        <v>0.10881739999999999</v>
      </c>
      <c r="CE467">
        <v>31.299119999999998</v>
      </c>
      <c r="CF467">
        <v>0</v>
      </c>
      <c r="CG467">
        <v>0</v>
      </c>
      <c r="CH467" s="1">
        <v>0.1092137</v>
      </c>
      <c r="CI467">
        <v>31.14188</v>
      </c>
      <c r="CJ467">
        <v>0</v>
      </c>
      <c r="CK467">
        <v>0</v>
      </c>
      <c r="CL467" s="1">
        <v>0.1095658</v>
      </c>
      <c r="CM467">
        <v>30.838519999999999</v>
      </c>
      <c r="CN467">
        <v>0</v>
      </c>
      <c r="CO467">
        <v>0</v>
      </c>
      <c r="CP467" s="1">
        <v>0.11009149999999999</v>
      </c>
      <c r="CQ467">
        <v>30.444019999999998</v>
      </c>
      <c r="CR467">
        <v>0</v>
      </c>
      <c r="CS467">
        <v>0</v>
      </c>
      <c r="CT467" s="1">
        <v>0.1104011</v>
      </c>
      <c r="CU467">
        <v>30.33315</v>
      </c>
      <c r="CV467">
        <v>0</v>
      </c>
      <c r="CW467">
        <v>0</v>
      </c>
      <c r="CX467" s="1">
        <v>0.110387</v>
      </c>
      <c r="CY467">
        <v>30.437270000000002</v>
      </c>
      <c r="CZ467">
        <v>0</v>
      </c>
      <c r="DA467">
        <v>9.1570619999999995E-36</v>
      </c>
      <c r="DB467" s="1">
        <v>0.1101868</v>
      </c>
      <c r="DC467">
        <v>30.47709</v>
      </c>
      <c r="DD467">
        <v>1.434871E-32</v>
      </c>
      <c r="DE467">
        <v>3.377843E-29</v>
      </c>
      <c r="DF467">
        <v>0.1099788</v>
      </c>
      <c r="DG467">
        <v>30.56241</v>
      </c>
      <c r="DH467">
        <v>2.503271E-27</v>
      </c>
      <c r="DI467" s="1">
        <v>5.9027549999999996E-24</v>
      </c>
      <c r="DJ467" s="1">
        <v>0.1098016</v>
      </c>
      <c r="DK467">
        <v>30.359680000000001</v>
      </c>
      <c r="DL467" s="1">
        <v>5.1050249999999998E-23</v>
      </c>
      <c r="DM467" s="1">
        <v>1.2033920000000001E-19</v>
      </c>
      <c r="DN467">
        <v>0.1095083</v>
      </c>
      <c r="DO467">
        <v>29.9574</v>
      </c>
      <c r="DP467" s="1">
        <v>2.3180969999999998E-19</v>
      </c>
      <c r="DQ467" s="1">
        <v>4.6438010000000005E-16</v>
      </c>
      <c r="DR467" s="1">
        <v>0.1090381</v>
      </c>
      <c r="DS467">
        <v>29.493919999999999</v>
      </c>
      <c r="DT467" s="1">
        <v>2.5440100000000002E-16</v>
      </c>
      <c r="DU467" s="1">
        <v>4.775937E-13</v>
      </c>
      <c r="DV467">
        <v>0.1089002</v>
      </c>
      <c r="DW467">
        <v>28.94125</v>
      </c>
      <c r="DX467" s="1">
        <v>9.8285920000000006E-14</v>
      </c>
      <c r="DY467" s="1">
        <v>1.784086E-10</v>
      </c>
      <c r="DZ467" s="1">
        <v>0.1085255</v>
      </c>
      <c r="EA467">
        <v>28.61476</v>
      </c>
      <c r="EB467" s="1">
        <v>1.6344159999999999E-11</v>
      </c>
      <c r="EC467" s="1">
        <v>2.9331170000000001E-8</v>
      </c>
      <c r="ED467">
        <v>0.1077578</v>
      </c>
      <c r="EE467">
        <v>28.453309999999998</v>
      </c>
      <c r="EF467" s="1">
        <v>1.355628E-9</v>
      </c>
      <c r="EG467" s="1">
        <v>2.4395160000000001E-6</v>
      </c>
      <c r="EH467" s="1">
        <v>0.1068392</v>
      </c>
      <c r="EI467">
        <v>28.45326</v>
      </c>
      <c r="EJ467" s="1">
        <v>6.2214299999999993E-8</v>
      </c>
      <c r="EK467" s="1">
        <v>1.131147E-4</v>
      </c>
      <c r="EL467" s="1">
        <v>0.1060287</v>
      </c>
      <c r="EM467">
        <v>28.483799999999999</v>
      </c>
      <c r="EN467" s="1">
        <v>1.714306E-6</v>
      </c>
      <c r="EO467" s="1">
        <v>3.1608399999999998E-3</v>
      </c>
      <c r="EP467" s="1">
        <v>0.1053403</v>
      </c>
      <c r="EQ467">
        <v>28.30198</v>
      </c>
      <c r="ER467" s="1">
        <v>3.0378220000000001E-5</v>
      </c>
      <c r="ES467" s="1">
        <v>5.6861120000000001E-2</v>
      </c>
      <c r="ET467" s="1">
        <v>0.1046125</v>
      </c>
      <c r="EU467">
        <v>27.948049999999999</v>
      </c>
      <c r="EV467" s="1">
        <v>3.6382549999999997E-4</v>
      </c>
      <c r="EW467" s="1">
        <v>0.69376249999999995</v>
      </c>
      <c r="EX467" s="1">
        <v>0.1037182</v>
      </c>
      <c r="EY467">
        <v>27.53135</v>
      </c>
      <c r="EZ467" s="1">
        <v>3.0763040000000002E-3</v>
      </c>
      <c r="FA467" s="1">
        <v>5.989141</v>
      </c>
      <c r="FB467" s="1">
        <v>0.10321760000000001</v>
      </c>
      <c r="FC467">
        <v>27.177230000000002</v>
      </c>
      <c r="FD467" s="1">
        <v>1.91535E-2</v>
      </c>
      <c r="FE467" s="1">
        <v>37.973590000000002</v>
      </c>
      <c r="FF467" s="1">
        <v>0.10250330000000001</v>
      </c>
      <c r="FG467">
        <v>27.373390000000001</v>
      </c>
      <c r="FH467" s="1">
        <v>9.0330149999999998E-2</v>
      </c>
      <c r="FI467" s="1">
        <v>182.79320000000001</v>
      </c>
      <c r="FJ467" s="1">
        <v>0.1014492</v>
      </c>
      <c r="FK467">
        <v>27.564990000000002</v>
      </c>
      <c r="FL467" s="1">
        <v>0.3310998</v>
      </c>
      <c r="FM467">
        <v>686.81050000000005</v>
      </c>
      <c r="FN467" s="1">
        <v>0.1002625</v>
      </c>
      <c r="FO467">
        <v>27.741890000000001</v>
      </c>
      <c r="FP467" s="1">
        <v>0.972024</v>
      </c>
      <c r="FQ467">
        <v>2069.7919999999999</v>
      </c>
      <c r="FR467" s="1">
        <v>9.9172700000000003E-2</v>
      </c>
      <c r="FS467">
        <v>27.826440000000002</v>
      </c>
      <c r="FT467" s="1">
        <v>2.3499569999999999</v>
      </c>
      <c r="FU467">
        <v>5130.3469999999998</v>
      </c>
      <c r="FV467" s="1">
        <v>9.8213949999999994E-2</v>
      </c>
      <c r="FW467">
        <v>27.72993</v>
      </c>
      <c r="FX467" s="1">
        <v>4.7886709999999999</v>
      </c>
      <c r="FY467">
        <v>10704.23</v>
      </c>
      <c r="FZ467" s="1">
        <v>9.7206840000000003E-2</v>
      </c>
      <c r="GA467">
        <v>27.465620000000001</v>
      </c>
      <c r="GB467">
        <v>8.3852460000000004</v>
      </c>
      <c r="GC467">
        <v>19192.04</v>
      </c>
      <c r="GD467" s="1">
        <v>9.6060779999999998E-2</v>
      </c>
      <c r="GE467">
        <v>27.117840000000001</v>
      </c>
      <c r="GF467">
        <v>12.84221</v>
      </c>
      <c r="GG467">
        <v>30130.46</v>
      </c>
      <c r="GH467" s="1">
        <v>9.5272399999999993E-2</v>
      </c>
      <c r="GI467">
        <v>26.85164</v>
      </c>
      <c r="GJ467">
        <v>17.594550000000002</v>
      </c>
      <c r="GK467">
        <v>42134.77</v>
      </c>
      <c r="GL467" s="1">
        <v>9.4284400000000004E-2</v>
      </c>
      <c r="GM467">
        <v>27.143419999999999</v>
      </c>
      <c r="GN467">
        <v>21.77469</v>
      </c>
      <c r="GO467">
        <v>53312.49</v>
      </c>
      <c r="GP467" s="1">
        <v>9.2994389999999996E-2</v>
      </c>
      <c r="GQ467">
        <v>27.49267</v>
      </c>
      <c r="GR467">
        <v>24.67014</v>
      </c>
      <c r="GS467">
        <v>61906.52</v>
      </c>
      <c r="GT467" s="1">
        <v>9.1676720000000003E-2</v>
      </c>
      <c r="GU467">
        <v>27.90821</v>
      </c>
      <c r="GV467">
        <v>25.99981</v>
      </c>
      <c r="GW467">
        <v>66853.55</v>
      </c>
      <c r="GX467" s="1">
        <v>9.0493050000000005E-2</v>
      </c>
      <c r="GY467">
        <v>28.399899999999999</v>
      </c>
      <c r="GZ467">
        <v>25.854189999999999</v>
      </c>
      <c r="HA467">
        <v>67983.240000000005</v>
      </c>
      <c r="HB467" s="1">
        <v>8.9500930000000006E-2</v>
      </c>
      <c r="HC467">
        <v>28.6309</v>
      </c>
      <c r="HD467">
        <v>24.485859999999999</v>
      </c>
      <c r="HE467">
        <v>65771.25</v>
      </c>
      <c r="HF467" s="1">
        <v>8.8489369999999998E-2</v>
      </c>
      <c r="HG467">
        <v>28.51651</v>
      </c>
      <c r="HH467">
        <v>22.379239999999999</v>
      </c>
      <c r="HI467">
        <v>61226.45</v>
      </c>
      <c r="HJ467" s="1">
        <v>8.7380799999999995E-2</v>
      </c>
      <c r="HK467">
        <v>28.310849999999999</v>
      </c>
      <c r="HL467">
        <v>19.811340000000001</v>
      </c>
      <c r="HM467">
        <v>55303.76</v>
      </c>
      <c r="HN467" s="1">
        <v>8.6541699999999999E-2</v>
      </c>
      <c r="HO467">
        <v>28.073029999999999</v>
      </c>
      <c r="HP467">
        <v>17.218330000000002</v>
      </c>
      <c r="HQ467">
        <v>48856.39</v>
      </c>
      <c r="HR467" s="1">
        <v>8.5675580000000001E-2</v>
      </c>
      <c r="HS467">
        <v>28.24953</v>
      </c>
      <c r="HT467">
        <v>14.73785</v>
      </c>
      <c r="HU467">
        <v>42491.43</v>
      </c>
      <c r="HV467">
        <v>8.4672090000000005E-2</v>
      </c>
      <c r="HW467">
        <v>28.610279999999999</v>
      </c>
      <c r="HX467">
        <v>12.48526</v>
      </c>
      <c r="HY467">
        <v>36607.26</v>
      </c>
      <c r="HZ467" s="1">
        <v>8.3576880000000006E-2</v>
      </c>
      <c r="IA467">
        <v>29.015899999999998</v>
      </c>
      <c r="IB467">
        <v>10.51999</v>
      </c>
      <c r="IC467">
        <v>31383.37</v>
      </c>
      <c r="ID467" s="1">
        <v>8.2552589999999995E-2</v>
      </c>
      <c r="IE467">
        <v>29.483779999999999</v>
      </c>
      <c r="IF467">
        <v>8.8654159999999997</v>
      </c>
      <c r="IG467">
        <v>26870.55</v>
      </c>
      <c r="IH467" s="1">
        <v>8.1600759999999994E-2</v>
      </c>
      <c r="II467">
        <v>29.610969999999998</v>
      </c>
      <c r="IJ467">
        <v>7.4879709999999999</v>
      </c>
      <c r="IK467">
        <v>23027.87</v>
      </c>
      <c r="IL467" s="1">
        <v>8.0643950000000006E-2</v>
      </c>
      <c r="IM467">
        <v>29.455639999999999</v>
      </c>
      <c r="IN467">
        <v>6.3435740000000003</v>
      </c>
      <c r="IO467">
        <v>19787.11</v>
      </c>
      <c r="IP467" s="1">
        <v>7.9604510000000003E-2</v>
      </c>
      <c r="IQ467">
        <v>29.21968</v>
      </c>
      <c r="IR467">
        <v>5.3909450000000003</v>
      </c>
      <c r="IS467">
        <v>17070.09</v>
      </c>
      <c r="IT467">
        <v>7.8751070000000006E-2</v>
      </c>
      <c r="IU467">
        <v>28.94406</v>
      </c>
      <c r="IV467">
        <v>4.6146130000000003</v>
      </c>
      <c r="IW467">
        <v>14792.67</v>
      </c>
      <c r="IX467" s="1">
        <v>7.7798129999999993E-2</v>
      </c>
      <c r="IY467">
        <v>28.981850000000001</v>
      </c>
      <c r="IZ467">
        <v>3.963387</v>
      </c>
      <c r="JA467">
        <v>12877.13</v>
      </c>
      <c r="JB467" s="1">
        <v>7.6778890000000002E-2</v>
      </c>
      <c r="JC467">
        <v>28.90588</v>
      </c>
      <c r="JD467">
        <v>3.41913</v>
      </c>
      <c r="JE467">
        <v>11268.77</v>
      </c>
      <c r="JF467" s="1">
        <v>7.5828660000000006E-2</v>
      </c>
      <c r="JG467">
        <v>28.946100000000001</v>
      </c>
      <c r="JH467">
        <v>2.9680399999999998</v>
      </c>
      <c r="JI467">
        <v>9913.5519999999997</v>
      </c>
      <c r="JJ467" s="1">
        <v>7.5042289999999998E-2</v>
      </c>
      <c r="JK467">
        <v>28.848179999999999</v>
      </c>
      <c r="JL467">
        <v>2.594617</v>
      </c>
      <c r="JM467">
        <v>8763.9889999999996</v>
      </c>
      <c r="JN467" s="1">
        <v>7.4432830000000005E-2</v>
      </c>
      <c r="JO467">
        <v>28.785499999999999</v>
      </c>
      <c r="JP467">
        <v>2.2830560000000002</v>
      </c>
      <c r="JQ467">
        <v>7780.4759999999997</v>
      </c>
      <c r="JR467" s="1">
        <v>7.3869649999999995E-2</v>
      </c>
      <c r="JS467">
        <v>28.823149999999998</v>
      </c>
      <c r="JT467">
        <v>2.0177809999999998</v>
      </c>
      <c r="JU467">
        <v>6933.02</v>
      </c>
      <c r="JV467" s="1">
        <v>7.3369039999999996E-2</v>
      </c>
      <c r="JW467">
        <v>28.831589999999998</v>
      </c>
      <c r="JX467">
        <v>1.791183</v>
      </c>
      <c r="JY467">
        <v>6199.65</v>
      </c>
      <c r="JZ467">
        <v>7.2926779999999997E-2</v>
      </c>
      <c r="KA467">
        <v>28.793790000000001</v>
      </c>
      <c r="KB467">
        <v>1.59656</v>
      </c>
      <c r="KC467">
        <v>5561.982</v>
      </c>
      <c r="KD467" s="1">
        <v>7.24273E-2</v>
      </c>
      <c r="KE467">
        <v>29.135850000000001</v>
      </c>
      <c r="KF467">
        <v>1.4261649999999999</v>
      </c>
      <c r="KG467">
        <v>5005.2340000000004</v>
      </c>
      <c r="KH467" s="1">
        <v>7.1916850000000004E-2</v>
      </c>
      <c r="KI467">
        <v>29.249980000000001</v>
      </c>
      <c r="KJ467">
        <v>1.2774220000000001</v>
      </c>
      <c r="KK467">
        <v>4517.268</v>
      </c>
      <c r="KL467" s="1">
        <v>7.1407949999999998E-2</v>
      </c>
      <c r="KM467">
        <v>29.3444</v>
      </c>
      <c r="KN467">
        <v>1.147519</v>
      </c>
      <c r="KO467">
        <v>4088.8159999999998</v>
      </c>
      <c r="KP467" s="1">
        <v>7.0821460000000003E-2</v>
      </c>
      <c r="KQ467">
        <v>29.452159999999999</v>
      </c>
      <c r="KR467">
        <v>1.03281</v>
      </c>
      <c r="KS467">
        <v>3712.1149999999998</v>
      </c>
      <c r="KT467" s="1">
        <v>7.0170919999999998E-2</v>
      </c>
      <c r="KU467">
        <v>29.388670000000001</v>
      </c>
      <c r="KV467">
        <v>0.93161740000000004</v>
      </c>
      <c r="KW467">
        <v>3380.7469999999998</v>
      </c>
      <c r="KX467" s="1">
        <v>6.954312E-2</v>
      </c>
      <c r="KY467">
        <v>29.125599999999999</v>
      </c>
      <c r="KZ467">
        <v>0.8432906</v>
      </c>
      <c r="LA467">
        <v>3088.962</v>
      </c>
      <c r="LB467" s="1">
        <v>6.8933610000000006E-2</v>
      </c>
      <c r="LC467">
        <v>28.819050000000001</v>
      </c>
      <c r="LD467">
        <v>0.76583800000000002</v>
      </c>
      <c r="LE467">
        <v>2830.991</v>
      </c>
      <c r="LF467" s="1">
        <v>6.8436520000000001E-2</v>
      </c>
      <c r="LG467">
        <v>28.611180000000001</v>
      </c>
      <c r="LH467">
        <v>0.69860009999999995</v>
      </c>
      <c r="LI467">
        <v>2601.89</v>
      </c>
      <c r="LJ467" s="1">
        <v>6.7882929999999994E-2</v>
      </c>
      <c r="LK467">
        <v>28.988800000000001</v>
      </c>
      <c r="LL467">
        <v>0.63830569999999998</v>
      </c>
      <c r="LM467">
        <v>2397.4699999999998</v>
      </c>
      <c r="LN467" s="1">
        <v>6.7244250000000005E-2</v>
      </c>
      <c r="LO467">
        <v>29.31878</v>
      </c>
      <c r="LP467">
        <v>0.58421270000000003</v>
      </c>
      <c r="LQ467">
        <v>2215.5630000000001</v>
      </c>
      <c r="LR467" s="1">
        <v>6.6598859999999996E-2</v>
      </c>
      <c r="LS467">
        <v>29.64677</v>
      </c>
      <c r="LT467">
        <v>0.53618100000000002</v>
      </c>
      <c r="LU467">
        <v>2053.6239999999998</v>
      </c>
      <c r="LV467" s="1">
        <v>6.605714E-2</v>
      </c>
      <c r="LW467">
        <v>30.185569999999998</v>
      </c>
      <c r="LX467">
        <v>0.49422519999999998</v>
      </c>
      <c r="LY467">
        <v>1909.0039999999999</v>
      </c>
      <c r="LZ467" s="1">
        <v>6.5636680000000003E-2</v>
      </c>
      <c r="MA467">
        <v>30.469180000000001</v>
      </c>
      <c r="MB467">
        <v>0.4574454</v>
      </c>
      <c r="MC467">
        <v>1778.8009999999999</v>
      </c>
      <c r="MD467" s="1">
        <v>6.5279630000000005E-2</v>
      </c>
      <c r="ME467">
        <v>30.37313</v>
      </c>
      <c r="MF467">
        <v>0.42473030000000001</v>
      </c>
      <c r="MG467">
        <v>1660.9269999999999</v>
      </c>
      <c r="MH467" s="1">
        <v>6.4944849999999998E-2</v>
      </c>
      <c r="MI467">
        <v>30.199950000000001</v>
      </c>
      <c r="MJ467">
        <v>0.39520110000000003</v>
      </c>
      <c r="MK467">
        <v>1553.847</v>
      </c>
      <c r="ML467" s="1">
        <v>6.4795740000000004E-2</v>
      </c>
      <c r="MM467">
        <v>30.141470000000002</v>
      </c>
      <c r="MN467">
        <v>0.36935040000000002</v>
      </c>
      <c r="MO467">
        <v>1455.9880000000001</v>
      </c>
      <c r="MP467" s="1">
        <v>6.4563280000000001E-2</v>
      </c>
      <c r="MQ467">
        <v>30.576329999999999</v>
      </c>
      <c r="MR467">
        <v>0.34515370000000001</v>
      </c>
      <c r="MS467">
        <v>1365.8689999999999</v>
      </c>
      <c r="MT467" s="1">
        <v>6.4254950000000005E-2</v>
      </c>
      <c r="MU467">
        <v>31.07715</v>
      </c>
      <c r="MV467">
        <v>0.32274399999999998</v>
      </c>
      <c r="MW467">
        <v>1283.491</v>
      </c>
      <c r="MX467" s="1">
        <v>6.3935359999999997E-2</v>
      </c>
      <c r="MY467">
        <v>31.458290000000002</v>
      </c>
      <c r="MZ467">
        <v>0.3022242</v>
      </c>
      <c r="NA467">
        <v>1208.2619999999999</v>
      </c>
      <c r="NB467">
        <v>6.3694920000000002E-2</v>
      </c>
      <c r="NC467">
        <v>31.805890000000002</v>
      </c>
      <c r="ND467">
        <v>0.28384989999999999</v>
      </c>
      <c r="NE467">
        <v>1139.3679999999999</v>
      </c>
      <c r="NF467" s="1">
        <v>6.3517240000000003E-2</v>
      </c>
      <c r="NG467">
        <v>31.795110000000001</v>
      </c>
      <c r="NH467">
        <v>0.2672349</v>
      </c>
      <c r="NI467">
        <v>1075.8969999999999</v>
      </c>
      <c r="NJ467" s="1">
        <v>6.334033E-2</v>
      </c>
      <c r="NK467">
        <v>31.56898</v>
      </c>
      <c r="NL467">
        <v>0.25193460000000001</v>
      </c>
      <c r="NM467">
        <v>1017.271</v>
      </c>
      <c r="NN467" s="1">
        <v>6.3121469999999999E-2</v>
      </c>
      <c r="NO467">
        <v>31.299659999999999</v>
      </c>
      <c r="NP467">
        <v>0.23767350000000001</v>
      </c>
      <c r="NQ467">
        <v>963.15549999999996</v>
      </c>
      <c r="NR467" s="1">
        <v>6.2843860000000001E-2</v>
      </c>
      <c r="NS467">
        <v>31.028289999999998</v>
      </c>
      <c r="NT467">
        <v>0.22436200000000001</v>
      </c>
      <c r="NU467">
        <v>913.40030000000002</v>
      </c>
      <c r="NV467" s="1">
        <v>6.2619579999999994E-2</v>
      </c>
      <c r="NW467">
        <v>30.884709999999998</v>
      </c>
      <c r="NX467">
        <v>0.21233289999999999</v>
      </c>
      <c r="NY467">
        <v>867.64210000000003</v>
      </c>
      <c r="NZ467" s="1">
        <v>6.2488290000000002E-2</v>
      </c>
      <c r="OA467">
        <v>31.000389999999999</v>
      </c>
      <c r="OB467">
        <v>0.2014937</v>
      </c>
      <c r="OC467">
        <v>825.22029999999995</v>
      </c>
      <c r="OD467" s="1">
        <v>6.2375260000000002E-2</v>
      </c>
      <c r="OE467">
        <v>30.96189</v>
      </c>
      <c r="OF467">
        <v>0.19149040000000001</v>
      </c>
      <c r="OG467">
        <v>785.72609999999997</v>
      </c>
      <c r="OH467" s="1">
        <v>6.2203609999999999E-2</v>
      </c>
      <c r="OI467">
        <v>30.933399999999999</v>
      </c>
      <c r="OJ467">
        <v>0.1820061</v>
      </c>
      <c r="OK467">
        <v>748.91719999999998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0.104978</v>
      </c>
      <c r="G468">
        <v>29.733920000000001</v>
      </c>
      <c r="H468">
        <v>0</v>
      </c>
      <c r="I468">
        <v>0</v>
      </c>
      <c r="J468">
        <v>0.1051627</v>
      </c>
      <c r="K468">
        <v>29.64414</v>
      </c>
      <c r="L468">
        <v>0</v>
      </c>
      <c r="M468">
        <v>0</v>
      </c>
      <c r="N468" s="1">
        <v>0.1053103</v>
      </c>
      <c r="O468">
        <v>29.826309999999999</v>
      </c>
      <c r="P468">
        <v>0</v>
      </c>
      <c r="Q468">
        <v>0</v>
      </c>
      <c r="R468" s="1">
        <v>0.1053685</v>
      </c>
      <c r="S468">
        <v>29.73724</v>
      </c>
      <c r="T468">
        <v>0</v>
      </c>
      <c r="U468">
        <v>0</v>
      </c>
      <c r="V468" s="1">
        <v>0.10552599999999999</v>
      </c>
      <c r="W468">
        <v>29.645199999999999</v>
      </c>
      <c r="X468">
        <v>0</v>
      </c>
      <c r="Y468">
        <v>0</v>
      </c>
      <c r="Z468" s="1">
        <v>0.1058529</v>
      </c>
      <c r="AA468">
        <v>29.53022</v>
      </c>
      <c r="AB468">
        <v>0</v>
      </c>
      <c r="AC468">
        <v>0</v>
      </c>
      <c r="AD468" s="1">
        <v>0.1060628</v>
      </c>
      <c r="AE468">
        <v>29.378</v>
      </c>
      <c r="AF468">
        <v>0</v>
      </c>
      <c r="AG468">
        <v>0</v>
      </c>
      <c r="AH468" s="1">
        <v>0.10640040000000001</v>
      </c>
      <c r="AI468">
        <v>29.235910000000001</v>
      </c>
      <c r="AJ468">
        <v>0</v>
      </c>
      <c r="AK468">
        <v>0</v>
      </c>
      <c r="AL468" s="1">
        <v>0.10691000000000001</v>
      </c>
      <c r="AM468">
        <v>29.448779999999999</v>
      </c>
      <c r="AN468">
        <v>0</v>
      </c>
      <c r="AO468">
        <v>0</v>
      </c>
      <c r="AP468" s="1">
        <v>0.1075074</v>
      </c>
      <c r="AQ468">
        <v>29.439350000000001</v>
      </c>
      <c r="AR468">
        <v>0</v>
      </c>
      <c r="AS468">
        <v>0</v>
      </c>
      <c r="AT468" s="1">
        <v>0.10807659999999999</v>
      </c>
      <c r="AU468">
        <v>29.489609999999999</v>
      </c>
      <c r="AV468">
        <v>0</v>
      </c>
      <c r="AW468">
        <v>0</v>
      </c>
      <c r="AX468" s="1">
        <v>0.1086521</v>
      </c>
      <c r="AY468">
        <v>29.576550000000001</v>
      </c>
      <c r="AZ468">
        <v>0</v>
      </c>
      <c r="BA468">
        <v>0</v>
      </c>
      <c r="BB468" s="1">
        <v>0.1092465</v>
      </c>
      <c r="BC468">
        <v>29.557700000000001</v>
      </c>
      <c r="BD468">
        <v>0</v>
      </c>
      <c r="BE468">
        <v>0</v>
      </c>
      <c r="BF468" s="1">
        <v>0.1099231</v>
      </c>
      <c r="BG468">
        <v>29.506029999999999</v>
      </c>
      <c r="BH468">
        <v>0</v>
      </c>
      <c r="BI468">
        <v>0</v>
      </c>
      <c r="BJ468" s="1">
        <v>0.110439</v>
      </c>
      <c r="BK468">
        <v>29.519400000000001</v>
      </c>
      <c r="BL468">
        <v>0</v>
      </c>
      <c r="BM468">
        <v>0</v>
      </c>
      <c r="BN468" s="1">
        <v>0.11103689999999999</v>
      </c>
      <c r="BO468">
        <v>29.76097</v>
      </c>
      <c r="BP468">
        <v>0</v>
      </c>
      <c r="BQ468">
        <v>0</v>
      </c>
      <c r="BR468" s="1">
        <v>0.1117264</v>
      </c>
      <c r="BS468">
        <v>30.210080000000001</v>
      </c>
      <c r="BT468">
        <v>0</v>
      </c>
      <c r="BU468">
        <v>0</v>
      </c>
      <c r="BV468" s="1">
        <v>0.11239399999999999</v>
      </c>
      <c r="BW468">
        <v>30.728660000000001</v>
      </c>
      <c r="BX468">
        <v>0</v>
      </c>
      <c r="BY468">
        <v>0</v>
      </c>
      <c r="BZ468" s="1">
        <v>0.1129865</v>
      </c>
      <c r="CA468">
        <v>31.15916</v>
      </c>
      <c r="CB468">
        <v>0</v>
      </c>
      <c r="CC468">
        <v>0</v>
      </c>
      <c r="CD468" s="1">
        <v>0.1134434</v>
      </c>
      <c r="CE468">
        <v>31.252089999999999</v>
      </c>
      <c r="CF468">
        <v>0</v>
      </c>
      <c r="CG468">
        <v>0</v>
      </c>
      <c r="CH468">
        <v>0.1138453</v>
      </c>
      <c r="CI468">
        <v>31.130579999999998</v>
      </c>
      <c r="CJ468">
        <v>0</v>
      </c>
      <c r="CK468">
        <v>0</v>
      </c>
      <c r="CL468">
        <v>0.1142136</v>
      </c>
      <c r="CM468">
        <v>30.885339999999999</v>
      </c>
      <c r="CN468">
        <v>0</v>
      </c>
      <c r="CO468">
        <v>0</v>
      </c>
      <c r="CP468" s="1">
        <v>0.114799</v>
      </c>
      <c r="CQ468">
        <v>30.550319999999999</v>
      </c>
      <c r="CR468">
        <v>0</v>
      </c>
      <c r="CS468">
        <v>0</v>
      </c>
      <c r="CT468" s="1">
        <v>0.11512699999999999</v>
      </c>
      <c r="CU468">
        <v>30.47261</v>
      </c>
      <c r="CV468">
        <v>0</v>
      </c>
      <c r="CW468">
        <v>0</v>
      </c>
      <c r="CX468" s="1">
        <v>0.11508740000000001</v>
      </c>
      <c r="CY468">
        <v>30.56672</v>
      </c>
      <c r="CZ468">
        <v>0</v>
      </c>
      <c r="DA468">
        <v>1.6312539999999998E-36</v>
      </c>
      <c r="DB468" s="1">
        <v>0.11485620000000001</v>
      </c>
      <c r="DC468">
        <v>30.570830000000001</v>
      </c>
      <c r="DD468">
        <v>3.1804670000000001E-33</v>
      </c>
      <c r="DE468">
        <v>6.1176409999999999E-30</v>
      </c>
      <c r="DF468" s="1">
        <v>0.1146363</v>
      </c>
      <c r="DG468">
        <v>30.625360000000001</v>
      </c>
      <c r="DH468">
        <v>7.1003369999999996E-28</v>
      </c>
      <c r="DI468">
        <v>1.279988E-24</v>
      </c>
      <c r="DJ468" s="1">
        <v>0.1144627</v>
      </c>
      <c r="DK468">
        <v>30.410360000000001</v>
      </c>
      <c r="DL468" s="1">
        <v>1.840918E-23</v>
      </c>
      <c r="DM468" s="1">
        <v>3.0047129999999998E-20</v>
      </c>
      <c r="DN468" s="1">
        <v>0.1141626</v>
      </c>
      <c r="DO468">
        <v>30.031770000000002</v>
      </c>
      <c r="DP468" s="1">
        <v>8.6132299999999996E-20</v>
      </c>
      <c r="DQ468" s="1">
        <v>1.320627E-16</v>
      </c>
      <c r="DR468" s="1">
        <v>0.1136629</v>
      </c>
      <c r="DS468">
        <v>29.607030000000002</v>
      </c>
      <c r="DT468" s="1">
        <v>9.9933000000000006E-17</v>
      </c>
      <c r="DU468" s="1">
        <v>1.505061E-13</v>
      </c>
      <c r="DV468">
        <v>0.11357299999999999</v>
      </c>
      <c r="DW468">
        <v>29.093789999999998</v>
      </c>
      <c r="DX468" s="1">
        <v>4.1061819999999998E-14</v>
      </c>
      <c r="DY468" s="1">
        <v>6.1443970000000001E-11</v>
      </c>
      <c r="DZ468">
        <v>0.1131882</v>
      </c>
      <c r="EA468">
        <v>28.790700000000001</v>
      </c>
      <c r="EB468" s="1">
        <v>7.248742E-12</v>
      </c>
      <c r="EC468" s="1">
        <v>1.09025E-8</v>
      </c>
      <c r="ED468" s="1">
        <v>0.1123633</v>
      </c>
      <c r="EE468">
        <v>28.62444</v>
      </c>
      <c r="EF468" s="1">
        <v>6.3664709999999997E-10</v>
      </c>
      <c r="EG468" s="1">
        <v>9.7037719999999994E-7</v>
      </c>
      <c r="EH468" s="1">
        <v>0.11137229999999999</v>
      </c>
      <c r="EI468">
        <v>28.591830000000002</v>
      </c>
      <c r="EJ468" s="1">
        <v>3.0878340000000003E-8</v>
      </c>
      <c r="EK468" s="1">
        <v>4.7865640000000001E-5</v>
      </c>
      <c r="EL468">
        <v>0.1105269</v>
      </c>
      <c r="EM468">
        <v>28.578199999999999</v>
      </c>
      <c r="EN468" s="1">
        <v>8.9746350000000003E-7</v>
      </c>
      <c r="EO468" s="1">
        <v>1.415789E-3</v>
      </c>
      <c r="EP468" s="1">
        <v>0.1098201</v>
      </c>
      <c r="EQ468">
        <v>28.372409999999999</v>
      </c>
      <c r="ER468" s="1">
        <v>1.674099E-5</v>
      </c>
      <c r="ES468" s="1">
        <v>2.6847599999999999E-2</v>
      </c>
      <c r="ET468" s="1">
        <v>0.1090696</v>
      </c>
      <c r="EU468">
        <v>28.027170000000002</v>
      </c>
      <c r="EV468" s="1">
        <v>2.1067239999999999E-4</v>
      </c>
      <c r="EW468" s="1">
        <v>0.3441631</v>
      </c>
      <c r="EX468" s="1">
        <v>0.1081333</v>
      </c>
      <c r="EY468">
        <v>27.640129999999999</v>
      </c>
      <c r="EZ468" s="1">
        <v>1.8685259999999999E-3</v>
      </c>
      <c r="FA468" s="1">
        <v>3.1129470000000001</v>
      </c>
      <c r="FB468" s="1">
        <v>0.1076612</v>
      </c>
      <c r="FC468">
        <v>27.321829999999999</v>
      </c>
      <c r="FD468" s="1">
        <v>1.2191280000000001E-2</v>
      </c>
      <c r="FE468" s="1">
        <v>20.631029999999999</v>
      </c>
      <c r="FF468">
        <v>0.10692740000000001</v>
      </c>
      <c r="FG468">
        <v>27.52364</v>
      </c>
      <c r="FH468" s="1">
        <v>6.0148699999999999E-2</v>
      </c>
      <c r="FI468" s="1">
        <v>103.5889</v>
      </c>
      <c r="FJ468" s="1">
        <v>0.10580440000000001</v>
      </c>
      <c r="FK468">
        <v>27.677669999999999</v>
      </c>
      <c r="FL468" s="1">
        <v>0.23017670000000001</v>
      </c>
      <c r="FM468">
        <v>405.06479999999999</v>
      </c>
      <c r="FN468" s="1">
        <v>0.10454430000000001</v>
      </c>
      <c r="FO468">
        <v>27.809229999999999</v>
      </c>
      <c r="FP468" s="1">
        <v>0.70421330000000004</v>
      </c>
      <c r="FQ468">
        <v>1267.683</v>
      </c>
      <c r="FR468" s="1">
        <v>0.1033999</v>
      </c>
      <c r="FS468">
        <v>27.866510000000002</v>
      </c>
      <c r="FT468" s="1">
        <v>1.7714319999999999</v>
      </c>
      <c r="FU468">
        <v>3256.56</v>
      </c>
      <c r="FV468" s="1">
        <v>0.1024183</v>
      </c>
      <c r="FW468">
        <v>27.767890000000001</v>
      </c>
      <c r="FX468" s="1">
        <v>3.7504520000000001</v>
      </c>
      <c r="FY468">
        <v>7029.0069999999996</v>
      </c>
      <c r="FZ468" s="1">
        <v>0.1013708</v>
      </c>
      <c r="GA468">
        <v>27.52619</v>
      </c>
      <c r="GB468">
        <v>6.8104550000000001</v>
      </c>
      <c r="GC468">
        <v>13013.62</v>
      </c>
      <c r="GD468" s="1">
        <v>0.1001713</v>
      </c>
      <c r="GE468">
        <v>27.213450000000002</v>
      </c>
      <c r="GF468">
        <v>10.796480000000001</v>
      </c>
      <c r="GG468">
        <v>21059.119999999999</v>
      </c>
      <c r="GH468" s="1">
        <v>9.9402779999999996E-2</v>
      </c>
      <c r="GI468">
        <v>26.985379999999999</v>
      </c>
      <c r="GJ468">
        <v>15.2925</v>
      </c>
      <c r="GK468">
        <v>30303.94</v>
      </c>
      <c r="GL468" s="1">
        <v>9.8377900000000004E-2</v>
      </c>
      <c r="GM468">
        <v>27.287220000000001</v>
      </c>
      <c r="GN468">
        <v>19.524039999999999</v>
      </c>
      <c r="GO468">
        <v>39392.97</v>
      </c>
      <c r="GP468" s="1">
        <v>9.7012639999999997E-2</v>
      </c>
      <c r="GQ468">
        <v>27.60332</v>
      </c>
      <c r="GR468">
        <v>22.77046</v>
      </c>
      <c r="GS468">
        <v>46915.87</v>
      </c>
      <c r="GT468" s="1">
        <v>9.5611420000000003E-2</v>
      </c>
      <c r="GU468">
        <v>27.969539999999999</v>
      </c>
      <c r="GV468">
        <v>24.654720000000001</v>
      </c>
      <c r="GW468">
        <v>51881.47</v>
      </c>
      <c r="GX468" s="1">
        <v>9.4375849999999997E-2</v>
      </c>
      <c r="GY468">
        <v>28.414159999999999</v>
      </c>
      <c r="GZ468">
        <v>25.14199</v>
      </c>
      <c r="HA468">
        <v>53930.8</v>
      </c>
      <c r="HB468" s="1">
        <v>9.3359250000000005E-2</v>
      </c>
      <c r="HC468">
        <v>28.617889999999999</v>
      </c>
      <c r="HD468">
        <v>24.49258</v>
      </c>
      <c r="HE468">
        <v>53286.51</v>
      </c>
      <c r="HF468" s="1">
        <v>9.2307769999999997E-2</v>
      </c>
      <c r="HG468">
        <v>28.514720000000001</v>
      </c>
      <c r="HH468">
        <v>22.75723</v>
      </c>
      <c r="HI468">
        <v>50496.92</v>
      </c>
      <c r="HJ468" s="1">
        <v>9.1149549999999996E-2</v>
      </c>
      <c r="HK468">
        <v>28.347049999999999</v>
      </c>
      <c r="HL468">
        <v>20.535250000000001</v>
      </c>
      <c r="HM468">
        <v>46394.49</v>
      </c>
      <c r="HN468" s="1">
        <v>9.0316579999999994E-2</v>
      </c>
      <c r="HO468">
        <v>28.159020000000002</v>
      </c>
      <c r="HP468">
        <v>18.156960000000002</v>
      </c>
      <c r="HQ468">
        <v>41604.080000000002</v>
      </c>
      <c r="HR468" s="1">
        <v>8.9402209999999996E-2</v>
      </c>
      <c r="HS468">
        <v>28.365269999999999</v>
      </c>
      <c r="HT468">
        <v>15.76727</v>
      </c>
      <c r="HU468">
        <v>36661.39</v>
      </c>
      <c r="HV468" s="1">
        <v>8.8343759999999993E-2</v>
      </c>
      <c r="HW468">
        <v>28.715969999999999</v>
      </c>
      <c r="HX468">
        <v>13.5227</v>
      </c>
      <c r="HY468">
        <v>31946.37</v>
      </c>
      <c r="HZ468" s="1">
        <v>8.7200470000000002E-2</v>
      </c>
      <c r="IA468">
        <v>29.083880000000001</v>
      </c>
      <c r="IB468">
        <v>11.514139999999999</v>
      </c>
      <c r="IC468">
        <v>27656.6</v>
      </c>
      <c r="ID468" s="1">
        <v>8.6133479999999998E-2</v>
      </c>
      <c r="IE468">
        <v>29.506630000000001</v>
      </c>
      <c r="IF468">
        <v>9.7883010000000006</v>
      </c>
      <c r="IG468">
        <v>23875.47</v>
      </c>
      <c r="IH468" s="1">
        <v>8.5151110000000002E-2</v>
      </c>
      <c r="II468">
        <v>29.599810000000002</v>
      </c>
      <c r="IJ468">
        <v>8.3277439999999991</v>
      </c>
      <c r="IK468">
        <v>20602.27</v>
      </c>
      <c r="IL468" s="1">
        <v>8.4154110000000004E-2</v>
      </c>
      <c r="IM468">
        <v>29.449290000000001</v>
      </c>
      <c r="IN468">
        <v>7.096133</v>
      </c>
      <c r="IO468">
        <v>17803.97</v>
      </c>
      <c r="IP468" s="1">
        <v>8.3071119999999998E-2</v>
      </c>
      <c r="IQ468">
        <v>29.244540000000001</v>
      </c>
      <c r="IR468">
        <v>6.0591920000000004</v>
      </c>
      <c r="IS468">
        <v>15432.09</v>
      </c>
      <c r="IT468" s="1">
        <v>8.220587E-2</v>
      </c>
      <c r="IU468">
        <v>29.014099999999999</v>
      </c>
      <c r="IV468">
        <v>5.208037</v>
      </c>
      <c r="IW468">
        <v>13425.51</v>
      </c>
      <c r="IX468" s="1">
        <v>8.1210710000000005E-2</v>
      </c>
      <c r="IY468">
        <v>29.085550000000001</v>
      </c>
      <c r="IZ468">
        <v>4.4870200000000002</v>
      </c>
      <c r="JA468">
        <v>11724.54</v>
      </c>
      <c r="JB468" s="1">
        <v>8.0143450000000005E-2</v>
      </c>
      <c r="JC468">
        <v>29.01032</v>
      </c>
      <c r="JD468">
        <v>3.8807019999999999</v>
      </c>
      <c r="JE468">
        <v>10288.06</v>
      </c>
      <c r="JF468" s="1">
        <v>7.9132300000000003E-2</v>
      </c>
      <c r="JG468">
        <v>29.03781</v>
      </c>
      <c r="JH468">
        <v>3.3751669999999998</v>
      </c>
      <c r="JI468">
        <v>9071.8439999999991</v>
      </c>
      <c r="JJ468">
        <v>7.8319559999999996E-2</v>
      </c>
      <c r="JK468">
        <v>28.917590000000001</v>
      </c>
      <c r="JL468">
        <v>2.9562810000000002</v>
      </c>
      <c r="JM468">
        <v>8035.9979999999996</v>
      </c>
      <c r="JN468">
        <v>7.7687809999999996E-2</v>
      </c>
      <c r="JO468">
        <v>28.848050000000001</v>
      </c>
      <c r="JP468">
        <v>2.605566</v>
      </c>
      <c r="JQ468">
        <v>7146.518</v>
      </c>
      <c r="JR468" s="1">
        <v>7.7110789999999999E-2</v>
      </c>
      <c r="JS468">
        <v>28.883179999999999</v>
      </c>
      <c r="JT468">
        <v>2.3062870000000002</v>
      </c>
      <c r="JU468">
        <v>6377.7479999999996</v>
      </c>
      <c r="JV468" s="1">
        <v>7.6581220000000005E-2</v>
      </c>
      <c r="JW468">
        <v>28.896540000000002</v>
      </c>
      <c r="JX468">
        <v>2.0497399999999999</v>
      </c>
      <c r="JY468">
        <v>5711.0540000000001</v>
      </c>
      <c r="JZ468" s="1">
        <v>7.6115479999999999E-2</v>
      </c>
      <c r="KA468">
        <v>28.86758</v>
      </c>
      <c r="KB468">
        <v>1.8291550000000001</v>
      </c>
      <c r="KC468">
        <v>5130.3999999999996</v>
      </c>
      <c r="KD468">
        <v>7.5598219999999994E-2</v>
      </c>
      <c r="KE468">
        <v>29.215869999999999</v>
      </c>
      <c r="KF468">
        <v>1.635934</v>
      </c>
      <c r="KG468">
        <v>4622.6009999999997</v>
      </c>
      <c r="KH468" s="1">
        <v>7.5080369999999994E-2</v>
      </c>
      <c r="KI468">
        <v>29.314299999999999</v>
      </c>
      <c r="KJ468">
        <v>1.467163</v>
      </c>
      <c r="KK468">
        <v>4176.7650000000003</v>
      </c>
      <c r="KL468" s="1">
        <v>7.4543029999999996E-2</v>
      </c>
      <c r="KM468">
        <v>29.40118</v>
      </c>
      <c r="KN468">
        <v>1.3192250000000001</v>
      </c>
      <c r="KO468">
        <v>3784.76</v>
      </c>
      <c r="KP468" s="1">
        <v>7.3934369999999999E-2</v>
      </c>
      <c r="KQ468">
        <v>29.5001</v>
      </c>
      <c r="KR468">
        <v>1.18855</v>
      </c>
      <c r="KS468">
        <v>3439.5889999999999</v>
      </c>
      <c r="KT468" s="1">
        <v>7.3259729999999995E-2</v>
      </c>
      <c r="KU468">
        <v>29.432089999999999</v>
      </c>
      <c r="KV468">
        <v>1.0730759999999999</v>
      </c>
      <c r="KW468">
        <v>3135.57</v>
      </c>
      <c r="KX468" s="1">
        <v>7.2596980000000005E-2</v>
      </c>
      <c r="KY468">
        <v>29.182659999999998</v>
      </c>
      <c r="KZ468">
        <v>0.97209020000000002</v>
      </c>
      <c r="LA468">
        <v>2867.5839999999998</v>
      </c>
      <c r="LB468" s="1">
        <v>7.1969489999999997E-2</v>
      </c>
      <c r="LC468">
        <v>28.901</v>
      </c>
      <c r="LD468">
        <v>0.88356699999999999</v>
      </c>
      <c r="LE468">
        <v>2630.3389999999999</v>
      </c>
      <c r="LF468" s="1">
        <v>7.1465340000000002E-2</v>
      </c>
      <c r="LG468">
        <v>28.724679999999999</v>
      </c>
      <c r="LH468">
        <v>0.80673740000000005</v>
      </c>
      <c r="LI468">
        <v>2419.3330000000001</v>
      </c>
      <c r="LJ468" s="1">
        <v>7.0889499999999994E-2</v>
      </c>
      <c r="LK468">
        <v>29.11101</v>
      </c>
      <c r="LL468">
        <v>0.73761509999999997</v>
      </c>
      <c r="LM468">
        <v>2230.806</v>
      </c>
      <c r="LN468" s="1">
        <v>7.0220249999999998E-2</v>
      </c>
      <c r="LO468">
        <v>29.412269999999999</v>
      </c>
      <c r="LP468">
        <v>0.67550589999999999</v>
      </c>
      <c r="LQ468">
        <v>2062.9749999999999</v>
      </c>
      <c r="LR468">
        <v>6.9537669999999996E-2</v>
      </c>
      <c r="LS468">
        <v>29.706990000000001</v>
      </c>
      <c r="LT468">
        <v>0.62028620000000001</v>
      </c>
      <c r="LU468">
        <v>1913.55</v>
      </c>
      <c r="LV468" s="1">
        <v>6.897122E-2</v>
      </c>
      <c r="LW468">
        <v>30.207329999999999</v>
      </c>
      <c r="LX468">
        <v>0.57209940000000004</v>
      </c>
      <c r="LY468">
        <v>1779.9690000000001</v>
      </c>
      <c r="LZ468" s="1">
        <v>6.8534369999999997E-2</v>
      </c>
      <c r="MA468">
        <v>30.45626</v>
      </c>
      <c r="MB468">
        <v>0.52986370000000005</v>
      </c>
      <c r="MC468">
        <v>1659.6130000000001</v>
      </c>
      <c r="MD468" s="1">
        <v>6.8171300000000004E-2</v>
      </c>
      <c r="ME468">
        <v>30.358560000000001</v>
      </c>
      <c r="MF468">
        <v>0.4923284</v>
      </c>
      <c r="MG468">
        <v>1550.5920000000001</v>
      </c>
      <c r="MH468" s="1">
        <v>6.7825969999999999E-2</v>
      </c>
      <c r="MI468">
        <v>30.20579</v>
      </c>
      <c r="MJ468">
        <v>0.45839180000000002</v>
      </c>
      <c r="MK468">
        <v>1451.479</v>
      </c>
      <c r="ML468" s="1">
        <v>6.7681229999999995E-2</v>
      </c>
      <c r="MM468">
        <v>30.184270000000001</v>
      </c>
      <c r="MN468">
        <v>0.42873280000000002</v>
      </c>
      <c r="MO468">
        <v>1360.865</v>
      </c>
      <c r="MP468" s="1">
        <v>6.7444219999999999E-2</v>
      </c>
      <c r="MQ468">
        <v>30.635590000000001</v>
      </c>
      <c r="MR468">
        <v>0.40091510000000002</v>
      </c>
      <c r="MS468">
        <v>1277.3309999999999</v>
      </c>
      <c r="MT468">
        <v>6.7120479999999996E-2</v>
      </c>
      <c r="MU468">
        <v>31.121749999999999</v>
      </c>
      <c r="MV468">
        <v>0.37511070000000002</v>
      </c>
      <c r="MW468">
        <v>1201.0329999999999</v>
      </c>
      <c r="MX468" s="1">
        <v>6.6777729999999993E-2</v>
      </c>
      <c r="MY468">
        <v>31.473099999999999</v>
      </c>
      <c r="MZ468">
        <v>0.35144219999999998</v>
      </c>
      <c r="NA468">
        <v>1131.3389999999999</v>
      </c>
      <c r="NB468" s="1">
        <v>6.6531209999999993E-2</v>
      </c>
      <c r="NC468">
        <v>31.79307</v>
      </c>
      <c r="ND468">
        <v>0.3303238</v>
      </c>
      <c r="NE468">
        <v>1067.54</v>
      </c>
      <c r="NF468" s="1">
        <v>6.6354570000000002E-2</v>
      </c>
      <c r="NG468">
        <v>31.7728</v>
      </c>
      <c r="NH468">
        <v>0.3112181</v>
      </c>
      <c r="NI468">
        <v>1008.664</v>
      </c>
      <c r="NJ468" s="1">
        <v>6.6175440000000002E-2</v>
      </c>
      <c r="NK468">
        <v>31.567209999999999</v>
      </c>
      <c r="NL468">
        <v>0.29359350000000001</v>
      </c>
      <c r="NM468">
        <v>954.23030000000006</v>
      </c>
      <c r="NN468" s="1">
        <v>6.5950030000000007E-2</v>
      </c>
      <c r="NO468">
        <v>31.333760000000002</v>
      </c>
      <c r="NP468">
        <v>0.27715329999999999</v>
      </c>
      <c r="NQ468">
        <v>903.9828</v>
      </c>
      <c r="NR468">
        <v>6.5645889999999998E-2</v>
      </c>
      <c r="NS468">
        <v>31.100549999999998</v>
      </c>
      <c r="NT468">
        <v>0.26173170000000001</v>
      </c>
      <c r="NU468">
        <v>857.77689999999996</v>
      </c>
      <c r="NV468" s="1">
        <v>6.5414429999999996E-2</v>
      </c>
      <c r="NW468">
        <v>30.984970000000001</v>
      </c>
      <c r="NX468">
        <v>0.2478592</v>
      </c>
      <c r="NY468">
        <v>815.27520000000004</v>
      </c>
      <c r="NZ468" s="1">
        <v>6.5288330000000006E-2</v>
      </c>
      <c r="OA468">
        <v>31.100829999999998</v>
      </c>
      <c r="OB468">
        <v>0.23537440000000001</v>
      </c>
      <c r="OC468">
        <v>775.81859999999995</v>
      </c>
      <c r="OD468" s="1">
        <v>6.5169710000000006E-2</v>
      </c>
      <c r="OE468">
        <v>31.051919999999999</v>
      </c>
      <c r="OF468">
        <v>0.22380649999999999</v>
      </c>
      <c r="OG468">
        <v>739.04510000000005</v>
      </c>
      <c r="OH468" s="1">
        <v>6.4998920000000002E-2</v>
      </c>
      <c r="OI468">
        <v>31.005330000000001</v>
      </c>
      <c r="OJ468">
        <v>0.2128515</v>
      </c>
      <c r="OK468">
        <v>704.75170000000003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0.15009919999999999</v>
      </c>
      <c r="G469">
        <v>29.84544</v>
      </c>
      <c r="H469">
        <v>0</v>
      </c>
      <c r="I469">
        <v>0</v>
      </c>
      <c r="J469">
        <v>0.1503321</v>
      </c>
      <c r="K469">
        <v>29.73405</v>
      </c>
      <c r="L469">
        <v>0</v>
      </c>
      <c r="M469">
        <v>0</v>
      </c>
      <c r="N469">
        <v>0.15049650000000001</v>
      </c>
      <c r="O469">
        <v>29.877739999999999</v>
      </c>
      <c r="P469">
        <v>0</v>
      </c>
      <c r="Q469">
        <v>0</v>
      </c>
      <c r="R469">
        <v>0.15049299999999999</v>
      </c>
      <c r="S469">
        <v>29.760840000000002</v>
      </c>
      <c r="T469">
        <v>0</v>
      </c>
      <c r="U469">
        <v>0</v>
      </c>
      <c r="V469">
        <v>0.1506478</v>
      </c>
      <c r="W469">
        <v>29.660879999999999</v>
      </c>
      <c r="X469">
        <v>0</v>
      </c>
      <c r="Y469">
        <v>0</v>
      </c>
      <c r="Z469">
        <v>0.15105379999999999</v>
      </c>
      <c r="AA469">
        <v>29.556509999999999</v>
      </c>
      <c r="AB469">
        <v>0</v>
      </c>
      <c r="AC469">
        <v>0</v>
      </c>
      <c r="AD469">
        <v>0.151284</v>
      </c>
      <c r="AE469">
        <v>29.425429999999999</v>
      </c>
      <c r="AF469">
        <v>0</v>
      </c>
      <c r="AG469">
        <v>0</v>
      </c>
      <c r="AH469">
        <v>0.15169089999999999</v>
      </c>
      <c r="AI469">
        <v>29.301279999999998</v>
      </c>
      <c r="AJ469">
        <v>0</v>
      </c>
      <c r="AK469">
        <v>0</v>
      </c>
      <c r="AL469">
        <v>0.15235979999999999</v>
      </c>
      <c r="AM469">
        <v>29.508559999999999</v>
      </c>
      <c r="AN469">
        <v>0</v>
      </c>
      <c r="AO469">
        <v>0</v>
      </c>
      <c r="AP469">
        <v>0.15316489999999999</v>
      </c>
      <c r="AQ469">
        <v>29.48019</v>
      </c>
      <c r="AR469">
        <v>0</v>
      </c>
      <c r="AS469">
        <v>0</v>
      </c>
      <c r="AT469">
        <v>0.15390599999999999</v>
      </c>
      <c r="AU469">
        <v>29.507619999999999</v>
      </c>
      <c r="AV469">
        <v>0</v>
      </c>
      <c r="AW469">
        <v>0</v>
      </c>
      <c r="AX469">
        <v>0.1546457</v>
      </c>
      <c r="AY469">
        <v>29.577359999999999</v>
      </c>
      <c r="AZ469">
        <v>0</v>
      </c>
      <c r="BA469">
        <v>0</v>
      </c>
      <c r="BB469">
        <v>0.1554278</v>
      </c>
      <c r="BC469">
        <v>29.558229999999998</v>
      </c>
      <c r="BD469">
        <v>0</v>
      </c>
      <c r="BE469">
        <v>0</v>
      </c>
      <c r="BF469">
        <v>0.15632799999999999</v>
      </c>
      <c r="BG469">
        <v>29.51904</v>
      </c>
      <c r="BH469">
        <v>0</v>
      </c>
      <c r="BI469">
        <v>0</v>
      </c>
      <c r="BJ469">
        <v>0.15697169999999999</v>
      </c>
      <c r="BK469">
        <v>29.550920000000001</v>
      </c>
      <c r="BL469">
        <v>0</v>
      </c>
      <c r="BM469">
        <v>0</v>
      </c>
      <c r="BN469">
        <v>0.15775690000000001</v>
      </c>
      <c r="BO469">
        <v>29.8003</v>
      </c>
      <c r="BP469">
        <v>0</v>
      </c>
      <c r="BQ469">
        <v>0</v>
      </c>
      <c r="BR469">
        <v>0.15866549999999999</v>
      </c>
      <c r="BS469">
        <v>30.23536</v>
      </c>
      <c r="BT469">
        <v>0</v>
      </c>
      <c r="BU469">
        <v>0</v>
      </c>
      <c r="BV469">
        <v>0.1595597</v>
      </c>
      <c r="BW469">
        <v>30.71874</v>
      </c>
      <c r="BX469">
        <v>0</v>
      </c>
      <c r="BY469">
        <v>0</v>
      </c>
      <c r="BZ469">
        <v>0.16034019999999999</v>
      </c>
      <c r="CA469">
        <v>31.112929999999999</v>
      </c>
      <c r="CB469">
        <v>0</v>
      </c>
      <c r="CC469">
        <v>0</v>
      </c>
      <c r="CD469">
        <v>0.16091620000000001</v>
      </c>
      <c r="CE469">
        <v>31.19387</v>
      </c>
      <c r="CF469">
        <v>0</v>
      </c>
      <c r="CG469">
        <v>0</v>
      </c>
      <c r="CH469">
        <v>0.1614109</v>
      </c>
      <c r="CI469">
        <v>31.100570000000001</v>
      </c>
      <c r="CJ469">
        <v>0</v>
      </c>
      <c r="CK469">
        <v>0</v>
      </c>
      <c r="CL469">
        <v>0.1618753</v>
      </c>
      <c r="CM469">
        <v>30.9162</v>
      </c>
      <c r="CN469">
        <v>0</v>
      </c>
      <c r="CO469">
        <v>0</v>
      </c>
      <c r="CP469">
        <v>0.1626995</v>
      </c>
      <c r="CQ469">
        <v>30.6509</v>
      </c>
      <c r="CR469">
        <v>0</v>
      </c>
      <c r="CS469">
        <v>0</v>
      </c>
      <c r="CT469">
        <v>0.1631293</v>
      </c>
      <c r="CU469">
        <v>30.619</v>
      </c>
      <c r="CV469">
        <v>0</v>
      </c>
      <c r="CW469">
        <v>0</v>
      </c>
      <c r="CX469">
        <v>0.16299810000000001</v>
      </c>
      <c r="CY469">
        <v>30.717099999999999</v>
      </c>
      <c r="CZ469">
        <v>0</v>
      </c>
      <c r="DA469">
        <v>2.8841180000000001E-37</v>
      </c>
      <c r="DB469">
        <v>0.1625955</v>
      </c>
      <c r="DC469">
        <v>30.693739999999998</v>
      </c>
      <c r="DD469">
        <v>8.0853969999999997E-34</v>
      </c>
      <c r="DE469">
        <v>1.0425910000000001E-30</v>
      </c>
      <c r="DF469">
        <v>0.16222410000000001</v>
      </c>
      <c r="DG469">
        <v>30.713979999999999</v>
      </c>
      <c r="DH469">
        <v>2.4166069999999998E-28</v>
      </c>
      <c r="DI469">
        <v>2.6964560000000001E-25</v>
      </c>
      <c r="DJ469">
        <v>0.1619468</v>
      </c>
      <c r="DK469">
        <v>30.484780000000001</v>
      </c>
      <c r="DL469" s="1">
        <v>6.8558789999999995E-24</v>
      </c>
      <c r="DM469" s="1">
        <v>7.3113360000000002E-21</v>
      </c>
      <c r="DN469">
        <v>0.16147690000000001</v>
      </c>
      <c r="DO469">
        <v>30.12368</v>
      </c>
      <c r="DP469" s="1">
        <v>3.4565610000000002E-20</v>
      </c>
      <c r="DQ469" s="1">
        <v>3.6480080000000001E-17</v>
      </c>
      <c r="DR469">
        <v>0.16071769999999999</v>
      </c>
      <c r="DS469">
        <v>29.739070000000002</v>
      </c>
      <c r="DT469" s="1">
        <v>4.3027590000000002E-17</v>
      </c>
      <c r="DU469" s="1">
        <v>4.6058329999999999E-14</v>
      </c>
      <c r="DV469">
        <v>0.16063649999999999</v>
      </c>
      <c r="DW469">
        <v>29.273409999999998</v>
      </c>
      <c r="DX469" s="1">
        <v>1.8882639999999999E-14</v>
      </c>
      <c r="DY469" s="1">
        <v>2.0553569999999999E-11</v>
      </c>
      <c r="DZ469">
        <v>0.1600857</v>
      </c>
      <c r="EA469">
        <v>29.001539999999999</v>
      </c>
      <c r="EB469" s="1">
        <v>3.5354039999999999E-12</v>
      </c>
      <c r="EC469" s="1">
        <v>3.9385160000000001E-9</v>
      </c>
      <c r="ED469">
        <v>0.1588562</v>
      </c>
      <c r="EE469">
        <v>28.83727</v>
      </c>
      <c r="EF469" s="1">
        <v>3.2758580000000001E-10</v>
      </c>
      <c r="EG469" s="1">
        <v>3.7536889999999999E-7</v>
      </c>
      <c r="EH469">
        <v>0.15739149999999999</v>
      </c>
      <c r="EI469">
        <v>28.776140000000002</v>
      </c>
      <c r="EJ469" s="1">
        <v>1.670445E-8</v>
      </c>
      <c r="EK469" s="1">
        <v>1.9715859999999999E-5</v>
      </c>
      <c r="EL469">
        <v>0.1561496</v>
      </c>
      <c r="EM469">
        <v>28.71932</v>
      </c>
      <c r="EN469" s="1">
        <v>5.0896110000000005E-7</v>
      </c>
      <c r="EO469" s="1">
        <v>6.1814270000000004E-4</v>
      </c>
      <c r="EP469">
        <v>0.1551389</v>
      </c>
      <c r="EQ469">
        <v>28.484020000000001</v>
      </c>
      <c r="ER469" s="1">
        <v>9.9281019999999995E-6</v>
      </c>
      <c r="ES469" s="1">
        <v>1.2378220000000001E-2</v>
      </c>
      <c r="ET469">
        <v>0.1540697</v>
      </c>
      <c r="EU469">
        <v>28.138929999999998</v>
      </c>
      <c r="EV469" s="1">
        <v>1.303679E-4</v>
      </c>
      <c r="EW469" s="1">
        <v>0.16706009999999999</v>
      </c>
      <c r="EX469">
        <v>0.1527173</v>
      </c>
      <c r="EY469">
        <v>27.77732</v>
      </c>
      <c r="EZ469" s="1">
        <v>1.204119E-3</v>
      </c>
      <c r="FA469" s="1">
        <v>1.5867849999999999</v>
      </c>
      <c r="FB469">
        <v>0.1520929</v>
      </c>
      <c r="FC469">
        <v>27.49334</v>
      </c>
      <c r="FD469" s="1">
        <v>8.1728040000000005E-3</v>
      </c>
      <c r="FE469" s="1">
        <v>11.02237</v>
      </c>
      <c r="FF469">
        <v>0.15107609999999999</v>
      </c>
      <c r="FG469">
        <v>27.701309999999999</v>
      </c>
      <c r="FH469" s="1">
        <v>4.1879369999999999E-2</v>
      </c>
      <c r="FI469" s="1">
        <v>57.904220000000002</v>
      </c>
      <c r="FJ469" s="1">
        <v>0.14945749999999999</v>
      </c>
      <c r="FK469">
        <v>27.82799</v>
      </c>
      <c r="FL469" s="1">
        <v>0.16612250000000001</v>
      </c>
      <c r="FM469">
        <v>236.39080000000001</v>
      </c>
      <c r="FN469" s="1">
        <v>0.1476182</v>
      </c>
      <c r="FO469">
        <v>27.914619999999999</v>
      </c>
      <c r="FP469" s="1">
        <v>0.52593670000000003</v>
      </c>
      <c r="FQ469">
        <v>770.91570000000002</v>
      </c>
      <c r="FR469" s="1">
        <v>0.14598269999999999</v>
      </c>
      <c r="FS469">
        <v>27.935690000000001</v>
      </c>
      <c r="FT469" s="1">
        <v>1.3674139999999999</v>
      </c>
      <c r="FU469">
        <v>2060.154</v>
      </c>
      <c r="FV469" s="1">
        <v>0.14461260000000001</v>
      </c>
      <c r="FW469">
        <v>27.82734</v>
      </c>
      <c r="FX469" s="1">
        <v>2.989163</v>
      </c>
      <c r="FY469">
        <v>4618.9790000000003</v>
      </c>
      <c r="FZ469" s="1">
        <v>0.14312830000000001</v>
      </c>
      <c r="GA469">
        <v>27.60351</v>
      </c>
      <c r="GB469" s="1">
        <v>5.5959979999999998</v>
      </c>
      <c r="GC469">
        <v>8869.3230000000003</v>
      </c>
      <c r="GD469">
        <v>0.14142179999999999</v>
      </c>
      <c r="GE469">
        <v>27.326440000000002</v>
      </c>
      <c r="GF469">
        <v>9.1324729999999992</v>
      </c>
      <c r="GG469">
        <v>14862.34</v>
      </c>
      <c r="GH469" s="1">
        <v>0.1404068</v>
      </c>
      <c r="GI469">
        <v>27.137319999999999</v>
      </c>
      <c r="GJ469">
        <v>13.307700000000001</v>
      </c>
      <c r="GK469">
        <v>22115.84</v>
      </c>
      <c r="GL469" s="1">
        <v>0.138983</v>
      </c>
      <c r="GM469">
        <v>27.45035</v>
      </c>
      <c r="GN469">
        <v>17.450410000000002</v>
      </c>
      <c r="GO469">
        <v>29690.23</v>
      </c>
      <c r="GP469" s="1">
        <v>0.137042</v>
      </c>
      <c r="GQ469">
        <v>27.74211</v>
      </c>
      <c r="GR469">
        <v>20.870760000000001</v>
      </c>
      <c r="GS469">
        <v>36459.769999999997</v>
      </c>
      <c r="GT469" s="1">
        <v>0.13501270000000001</v>
      </c>
      <c r="GU469">
        <v>28.059100000000001</v>
      </c>
      <c r="GV469">
        <v>23.139040000000001</v>
      </c>
      <c r="GW469">
        <v>41509.769999999997</v>
      </c>
      <c r="GX469">
        <v>0.13327410000000001</v>
      </c>
      <c r="GY469">
        <v>28.448589999999999</v>
      </c>
      <c r="GZ469">
        <v>24.136040000000001</v>
      </c>
      <c r="HA469">
        <v>44351.96</v>
      </c>
      <c r="HB469" s="1">
        <v>0.1318598</v>
      </c>
      <c r="HC469">
        <v>28.617619999999999</v>
      </c>
      <c r="HD469">
        <v>23.956199999999999</v>
      </c>
      <c r="HE469">
        <v>44970.95</v>
      </c>
      <c r="HF469" s="1">
        <v>0.13038920000000001</v>
      </c>
      <c r="HG469">
        <v>28.51662</v>
      </c>
      <c r="HH469">
        <v>22.802779999999998</v>
      </c>
      <c r="HI469">
        <v>43692.959999999999</v>
      </c>
      <c r="HJ469" s="1">
        <v>0.12875049999999999</v>
      </c>
      <c r="HK469">
        <v>28.381920000000001</v>
      </c>
      <c r="HL469">
        <v>20.920020000000001</v>
      </c>
      <c r="HM469">
        <v>41031.89</v>
      </c>
      <c r="HN469" s="1">
        <v>0.1276323</v>
      </c>
      <c r="HO469">
        <v>28.244209999999999</v>
      </c>
      <c r="HP469">
        <v>18.810590000000001</v>
      </c>
      <c r="HQ469">
        <v>37547.78</v>
      </c>
      <c r="HR469" s="1">
        <v>0.12635299999999999</v>
      </c>
      <c r="HS469">
        <v>28.482620000000001</v>
      </c>
      <c r="HT469">
        <v>16.575199999999999</v>
      </c>
      <c r="HU469">
        <v>33696.25</v>
      </c>
      <c r="HV469" s="1">
        <v>0.1248553</v>
      </c>
      <c r="HW469">
        <v>28.831869999999999</v>
      </c>
      <c r="HX469">
        <v>14.399699999999999</v>
      </c>
      <c r="HY469">
        <v>29843.599999999999</v>
      </c>
      <c r="HZ469" s="1">
        <v>0.123233</v>
      </c>
      <c r="IA469">
        <v>29.168589999999998</v>
      </c>
      <c r="IB469">
        <v>12.399229999999999</v>
      </c>
      <c r="IC469">
        <v>26208.2</v>
      </c>
      <c r="ID469" s="1">
        <v>0.1217442</v>
      </c>
      <c r="IE469">
        <v>29.544039999999999</v>
      </c>
      <c r="IF469">
        <v>10.6447</v>
      </c>
      <c r="IG469">
        <v>22906.94</v>
      </c>
      <c r="IH469" s="1">
        <v>0.12037929999999999</v>
      </c>
      <c r="II469">
        <v>29.602440000000001</v>
      </c>
      <c r="IJ469">
        <v>9.1329589999999996</v>
      </c>
      <c r="IK469">
        <v>19978.2</v>
      </c>
      <c r="IL469" s="1">
        <v>0.11898640000000001</v>
      </c>
      <c r="IM469">
        <v>29.449390000000001</v>
      </c>
      <c r="IN469">
        <v>7.8377350000000003</v>
      </c>
      <c r="IO469">
        <v>17422.400000000001</v>
      </c>
      <c r="IP469" s="1">
        <v>0.1174675</v>
      </c>
      <c r="IQ469">
        <v>29.27009</v>
      </c>
      <c r="IR469">
        <v>6.7325379999999999</v>
      </c>
      <c r="IS469">
        <v>15219.35</v>
      </c>
      <c r="IT469" s="1">
        <v>0.11628289999999999</v>
      </c>
      <c r="IU469">
        <v>29.084620000000001</v>
      </c>
      <c r="IV469">
        <v>5.8174640000000002</v>
      </c>
      <c r="IW469">
        <v>13328.6</v>
      </c>
      <c r="IX469">
        <v>0.11490069999999999</v>
      </c>
      <c r="IY469">
        <v>29.190570000000001</v>
      </c>
      <c r="IZ469">
        <v>5.0337620000000003</v>
      </c>
      <c r="JA469">
        <v>11705.99</v>
      </c>
      <c r="JB469" s="1">
        <v>0.1133972</v>
      </c>
      <c r="JC469">
        <v>29.131730000000001</v>
      </c>
      <c r="JD469">
        <v>4.3691639999999996</v>
      </c>
      <c r="JE469">
        <v>10322.49</v>
      </c>
      <c r="JF469" s="1">
        <v>0.11195430000000001</v>
      </c>
      <c r="JG469">
        <v>29.152850000000001</v>
      </c>
      <c r="JH469">
        <v>3.8112620000000001</v>
      </c>
      <c r="JI469">
        <v>9141.134</v>
      </c>
      <c r="JJ469" s="1">
        <v>0.11082599999999999</v>
      </c>
      <c r="JK469">
        <v>29.01736</v>
      </c>
      <c r="JL469">
        <v>3.34782</v>
      </c>
      <c r="JM469">
        <v>8127.6319999999996</v>
      </c>
      <c r="JN469" s="1">
        <v>0.1099426</v>
      </c>
      <c r="JO469">
        <v>28.935369999999999</v>
      </c>
      <c r="JP469">
        <v>2.9577589999999998</v>
      </c>
      <c r="JQ469">
        <v>7251.56</v>
      </c>
      <c r="JR469" s="1">
        <v>0.1091534</v>
      </c>
      <c r="JS469">
        <v>28.963609999999999</v>
      </c>
      <c r="JT469">
        <v>2.6240549999999998</v>
      </c>
      <c r="JU469">
        <v>6490.7079999999996</v>
      </c>
      <c r="JV469" s="1">
        <v>0.1084137</v>
      </c>
      <c r="JW469">
        <v>28.978269999999998</v>
      </c>
      <c r="JX469">
        <v>2.3366959999999999</v>
      </c>
      <c r="JY469">
        <v>5827.808</v>
      </c>
      <c r="JZ469" s="1">
        <v>0.1077558</v>
      </c>
      <c r="KA469">
        <v>28.957129999999999</v>
      </c>
      <c r="KB469">
        <v>2.0889099999999998</v>
      </c>
      <c r="KC469">
        <v>5248.4790000000003</v>
      </c>
      <c r="KD469" s="1">
        <v>0.1070412</v>
      </c>
      <c r="KE469">
        <v>29.303139999999999</v>
      </c>
      <c r="KF469">
        <v>1.8716060000000001</v>
      </c>
      <c r="KG469">
        <v>4740.192</v>
      </c>
      <c r="KH469" s="1">
        <v>0.10633919999999999</v>
      </c>
      <c r="KI469">
        <v>29.394590000000001</v>
      </c>
      <c r="KJ469">
        <v>1.681602</v>
      </c>
      <c r="KK469">
        <v>4292.701</v>
      </c>
      <c r="KL469" s="1">
        <v>0.105583</v>
      </c>
      <c r="KM469">
        <v>29.47232</v>
      </c>
      <c r="KN469">
        <v>1.5142720000000001</v>
      </c>
      <c r="KO469">
        <v>3897.9989999999998</v>
      </c>
      <c r="KP469" s="1">
        <v>0.10474070000000001</v>
      </c>
      <c r="KQ469">
        <v>29.56101</v>
      </c>
      <c r="KR469">
        <v>1.3663590000000001</v>
      </c>
      <c r="KS469">
        <v>3549.6729999999998</v>
      </c>
      <c r="KT469" s="1">
        <v>0.1037941</v>
      </c>
      <c r="KU469">
        <v>29.49156</v>
      </c>
      <c r="KV469">
        <v>1.2353350000000001</v>
      </c>
      <c r="KW469">
        <v>3242.2269999999999</v>
      </c>
      <c r="KX469" s="1">
        <v>0.1028685</v>
      </c>
      <c r="KY469">
        <v>29.256499999999999</v>
      </c>
      <c r="KZ469">
        <v>1.1205560000000001</v>
      </c>
      <c r="LA469">
        <v>2970.4940000000001</v>
      </c>
      <c r="LB469" s="1">
        <v>0.1019959</v>
      </c>
      <c r="LC469">
        <v>29.00131</v>
      </c>
      <c r="LD469">
        <v>1.0198670000000001</v>
      </c>
      <c r="LE469">
        <v>2729.4940000000001</v>
      </c>
      <c r="LF469" s="1">
        <v>0.1013092</v>
      </c>
      <c r="LG469">
        <v>28.854649999999999</v>
      </c>
      <c r="LH469">
        <v>0.93238319999999997</v>
      </c>
      <c r="LI469">
        <v>2514.4969999999998</v>
      </c>
      <c r="LJ469" s="1">
        <v>0.1005166</v>
      </c>
      <c r="LK469">
        <v>29.246410000000001</v>
      </c>
      <c r="LL469">
        <v>0.85346339999999998</v>
      </c>
      <c r="LM469">
        <v>2322.123</v>
      </c>
      <c r="LN469" s="1">
        <v>9.9584880000000001E-2</v>
      </c>
      <c r="LO469">
        <v>29.528929999999999</v>
      </c>
      <c r="LP469">
        <v>0.78246300000000002</v>
      </c>
      <c r="LQ469">
        <v>2150.6329999999998</v>
      </c>
      <c r="LR469" s="1">
        <v>9.8612610000000003E-2</v>
      </c>
      <c r="LS469">
        <v>29.788260000000001</v>
      </c>
      <c r="LT469">
        <v>0.71914650000000002</v>
      </c>
      <c r="LU469">
        <v>1997.768</v>
      </c>
      <c r="LV469" s="1">
        <v>9.7825780000000001E-2</v>
      </c>
      <c r="LW469">
        <v>30.241250000000001</v>
      </c>
      <c r="LX469">
        <v>0.66395499999999996</v>
      </c>
      <c r="LY469">
        <v>1860.845</v>
      </c>
      <c r="LZ469" s="1">
        <v>9.7221360000000007E-2</v>
      </c>
      <c r="MA469">
        <v>30.454440000000002</v>
      </c>
      <c r="MB469">
        <v>0.61552549999999995</v>
      </c>
      <c r="MC469">
        <v>1737.258</v>
      </c>
      <c r="MD469" s="1">
        <v>9.6721269999999998E-2</v>
      </c>
      <c r="ME469">
        <v>30.34947</v>
      </c>
      <c r="MF469">
        <v>0.57246030000000003</v>
      </c>
      <c r="MG469">
        <v>1625.191</v>
      </c>
      <c r="MH469" s="1">
        <v>9.6258389999999999E-2</v>
      </c>
      <c r="MI469">
        <v>30.213069999999998</v>
      </c>
      <c r="MJ469">
        <v>0.53355039999999998</v>
      </c>
      <c r="MK469">
        <v>1523.1969999999999</v>
      </c>
      <c r="ML469">
        <v>9.6077570000000001E-2</v>
      </c>
      <c r="MM469">
        <v>30.220089999999999</v>
      </c>
      <c r="MN469">
        <v>0.49951469999999998</v>
      </c>
      <c r="MO469">
        <v>1429.799</v>
      </c>
      <c r="MP469" s="1">
        <v>9.5770560000000005E-2</v>
      </c>
      <c r="MQ469">
        <v>30.68355</v>
      </c>
      <c r="MR469">
        <v>0.46754630000000003</v>
      </c>
      <c r="MS469">
        <v>1343.617</v>
      </c>
      <c r="MT469" s="1">
        <v>9.531481E-2</v>
      </c>
      <c r="MU469">
        <v>31.15954</v>
      </c>
      <c r="MV469">
        <v>0.43779970000000001</v>
      </c>
      <c r="MW469">
        <v>1264.9559999999999</v>
      </c>
      <c r="MX469" s="1">
        <v>9.4846970000000003E-2</v>
      </c>
      <c r="MY469">
        <v>31.485610000000001</v>
      </c>
      <c r="MZ469">
        <v>0.41056310000000001</v>
      </c>
      <c r="NA469">
        <v>1193.038</v>
      </c>
      <c r="NB469" s="1">
        <v>9.4502080000000002E-2</v>
      </c>
      <c r="NC469">
        <v>31.77674</v>
      </c>
      <c r="ND469">
        <v>0.38622030000000002</v>
      </c>
      <c r="NE469">
        <v>1127.152</v>
      </c>
      <c r="NF469" s="1">
        <v>9.4280320000000001E-2</v>
      </c>
      <c r="NG469">
        <v>31.747969999999999</v>
      </c>
      <c r="NH469">
        <v>0.36425439999999998</v>
      </c>
      <c r="NI469">
        <v>1066.278</v>
      </c>
      <c r="NJ469" s="1">
        <v>9.4049560000000004E-2</v>
      </c>
      <c r="NK469">
        <v>31.560079999999999</v>
      </c>
      <c r="NL469">
        <v>0.34394439999999998</v>
      </c>
      <c r="NM469">
        <v>1009.878</v>
      </c>
      <c r="NN469" s="1">
        <v>9.3743409999999999E-2</v>
      </c>
      <c r="NO469">
        <v>31.362559999999998</v>
      </c>
      <c r="NP469">
        <v>0.3249512</v>
      </c>
      <c r="NQ469">
        <v>957.8116</v>
      </c>
      <c r="NR469" s="1">
        <v>9.3307899999999999E-2</v>
      </c>
      <c r="NS469">
        <v>31.17202</v>
      </c>
      <c r="NT469">
        <v>0.30706830000000002</v>
      </c>
      <c r="NU469">
        <v>909.88630000000001</v>
      </c>
      <c r="NV469" s="1">
        <v>9.2999289999999998E-2</v>
      </c>
      <c r="NW469">
        <v>31.09019</v>
      </c>
      <c r="NX469">
        <v>0.29105589999999998</v>
      </c>
      <c r="NY469">
        <v>865.77620000000002</v>
      </c>
      <c r="NZ469" s="1">
        <v>9.2844369999999996E-2</v>
      </c>
      <c r="OA469">
        <v>31.214490000000001</v>
      </c>
      <c r="OB469">
        <v>0.27664040000000001</v>
      </c>
      <c r="OC469">
        <v>824.7405</v>
      </c>
      <c r="OD469" s="1">
        <v>9.2696909999999993E-2</v>
      </c>
      <c r="OE469">
        <v>31.16179</v>
      </c>
      <c r="OF469">
        <v>0.26324940000000002</v>
      </c>
      <c r="OG469">
        <v>786.41610000000003</v>
      </c>
      <c r="OH469" s="1">
        <v>9.2471349999999994E-2</v>
      </c>
      <c r="OI469">
        <v>31.103300000000001</v>
      </c>
      <c r="OJ469">
        <v>0.25055090000000002</v>
      </c>
      <c r="OK469">
        <v>750.65840000000003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0.1290424</v>
      </c>
      <c r="G470">
        <v>29.940079999999998</v>
      </c>
      <c r="H470">
        <v>0</v>
      </c>
      <c r="I470">
        <v>0</v>
      </c>
      <c r="J470">
        <v>0.12932070000000001</v>
      </c>
      <c r="K470">
        <v>29.82619</v>
      </c>
      <c r="L470">
        <v>0</v>
      </c>
      <c r="M470">
        <v>0</v>
      </c>
      <c r="N470">
        <v>0.12951389999999999</v>
      </c>
      <c r="O470">
        <v>29.937529999999999</v>
      </c>
      <c r="P470">
        <v>0</v>
      </c>
      <c r="Q470">
        <v>0</v>
      </c>
      <c r="R470">
        <v>0.1295509</v>
      </c>
      <c r="S470">
        <v>29.801079999999999</v>
      </c>
      <c r="T470">
        <v>0</v>
      </c>
      <c r="U470">
        <v>0</v>
      </c>
      <c r="V470">
        <v>0.1297519</v>
      </c>
      <c r="W470">
        <v>29.688780000000001</v>
      </c>
      <c r="X470">
        <v>0</v>
      </c>
      <c r="Y470">
        <v>0</v>
      </c>
      <c r="Z470">
        <v>0.13016920000000001</v>
      </c>
      <c r="AA470">
        <v>29.587540000000001</v>
      </c>
      <c r="AB470">
        <v>0</v>
      </c>
      <c r="AC470">
        <v>0</v>
      </c>
      <c r="AD470">
        <v>0.13041920000000001</v>
      </c>
      <c r="AE470">
        <v>29.472370000000002</v>
      </c>
      <c r="AF470">
        <v>0</v>
      </c>
      <c r="AG470">
        <v>0</v>
      </c>
      <c r="AH470">
        <v>0.1308541</v>
      </c>
      <c r="AI470">
        <v>29.362680000000001</v>
      </c>
      <c r="AJ470">
        <v>0</v>
      </c>
      <c r="AK470">
        <v>0</v>
      </c>
      <c r="AL470">
        <v>0.13151060000000001</v>
      </c>
      <c r="AM470">
        <v>29.561599999999999</v>
      </c>
      <c r="AN470">
        <v>0</v>
      </c>
      <c r="AO470">
        <v>0</v>
      </c>
      <c r="AP470">
        <v>0.1322962</v>
      </c>
      <c r="AQ470">
        <v>29.52787</v>
      </c>
      <c r="AR470">
        <v>0</v>
      </c>
      <c r="AS470">
        <v>0</v>
      </c>
      <c r="AT470">
        <v>0.13300670000000001</v>
      </c>
      <c r="AU470">
        <v>29.53124</v>
      </c>
      <c r="AV470">
        <v>0</v>
      </c>
      <c r="AW470">
        <v>0</v>
      </c>
      <c r="AX470">
        <v>0.13372110000000001</v>
      </c>
      <c r="AY470">
        <v>29.586480000000002</v>
      </c>
      <c r="AZ470">
        <v>0</v>
      </c>
      <c r="BA470">
        <v>0</v>
      </c>
      <c r="BB470">
        <v>0.13446939999999999</v>
      </c>
      <c r="BC470">
        <v>29.562660000000001</v>
      </c>
      <c r="BD470">
        <v>0</v>
      </c>
      <c r="BE470">
        <v>0</v>
      </c>
      <c r="BF470">
        <v>0.13533510000000001</v>
      </c>
      <c r="BG470">
        <v>29.530390000000001</v>
      </c>
      <c r="BH470">
        <v>0</v>
      </c>
      <c r="BI470">
        <v>0</v>
      </c>
      <c r="BJ470">
        <v>0.1359621</v>
      </c>
      <c r="BK470">
        <v>29.572479999999999</v>
      </c>
      <c r="BL470">
        <v>0</v>
      </c>
      <c r="BM470">
        <v>0</v>
      </c>
      <c r="BN470">
        <v>0.13673879999999999</v>
      </c>
      <c r="BO470">
        <v>29.8246</v>
      </c>
      <c r="BP470">
        <v>0</v>
      </c>
      <c r="BQ470">
        <v>0</v>
      </c>
      <c r="BR470">
        <v>0.13762079999999999</v>
      </c>
      <c r="BS470">
        <v>30.24136</v>
      </c>
      <c r="BT470">
        <v>0</v>
      </c>
      <c r="BU470">
        <v>0</v>
      </c>
      <c r="BV470">
        <v>0.13848540000000001</v>
      </c>
      <c r="BW470">
        <v>30.697579999999999</v>
      </c>
      <c r="BX470">
        <v>0</v>
      </c>
      <c r="BY470">
        <v>0</v>
      </c>
      <c r="BZ470">
        <v>0.13925000000000001</v>
      </c>
      <c r="CA470">
        <v>31.06202</v>
      </c>
      <c r="CB470">
        <v>0</v>
      </c>
      <c r="CC470">
        <v>0</v>
      </c>
      <c r="CD470">
        <v>0.13983409999999999</v>
      </c>
      <c r="CE470">
        <v>31.139109999999999</v>
      </c>
      <c r="CF470">
        <v>0</v>
      </c>
      <c r="CG470">
        <v>0</v>
      </c>
      <c r="CH470">
        <v>0.14034260000000001</v>
      </c>
      <c r="CI470">
        <v>31.064550000000001</v>
      </c>
      <c r="CJ470">
        <v>0</v>
      </c>
      <c r="CK470">
        <v>0</v>
      </c>
      <c r="CL470">
        <v>0.14083619999999999</v>
      </c>
      <c r="CM470">
        <v>30.928830000000001</v>
      </c>
      <c r="CN470">
        <v>0</v>
      </c>
      <c r="CO470">
        <v>0</v>
      </c>
      <c r="CP470">
        <v>0.14166690000000001</v>
      </c>
      <c r="CQ470">
        <v>30.72561</v>
      </c>
      <c r="CR470">
        <v>0</v>
      </c>
      <c r="CS470">
        <v>0</v>
      </c>
      <c r="CT470" s="1">
        <v>0.14210700000000001</v>
      </c>
      <c r="CU470">
        <v>30.735240000000001</v>
      </c>
      <c r="CV470">
        <v>0</v>
      </c>
      <c r="CW470">
        <v>0</v>
      </c>
      <c r="CX470" s="1">
        <v>0.14203389999999999</v>
      </c>
      <c r="CY470">
        <v>30.847760000000001</v>
      </c>
      <c r="CZ470">
        <v>0</v>
      </c>
      <c r="DA470">
        <v>7.1329480000000004E-38</v>
      </c>
      <c r="DB470" s="1">
        <v>0.14173620000000001</v>
      </c>
      <c r="DC470">
        <v>30.81438</v>
      </c>
      <c r="DD470">
        <v>1.295018E-34</v>
      </c>
      <c r="DE470">
        <v>2.4086499999999998E-31</v>
      </c>
      <c r="DF470" s="1">
        <v>0.1414832</v>
      </c>
      <c r="DG470">
        <v>30.807130000000001</v>
      </c>
      <c r="DH470">
        <v>3.8841009999999998E-29</v>
      </c>
      <c r="DI470">
        <v>7.1908549999999997E-26</v>
      </c>
      <c r="DJ470" s="1">
        <v>0.1413152</v>
      </c>
      <c r="DK470">
        <v>30.573740000000001</v>
      </c>
      <c r="DL470" s="1">
        <v>1.5087959999999999E-24</v>
      </c>
      <c r="DM470" s="1">
        <v>2.2402E-21</v>
      </c>
      <c r="DN470" s="1">
        <v>0.14096939999999999</v>
      </c>
      <c r="DO470">
        <v>30.222110000000001</v>
      </c>
      <c r="DP470" s="1">
        <v>9.3341350000000002E-21</v>
      </c>
      <c r="DQ470" s="1">
        <v>1.2583510000000001E-17</v>
      </c>
      <c r="DR470" s="1">
        <v>0.14036009999999999</v>
      </c>
      <c r="DS470">
        <v>29.87086</v>
      </c>
      <c r="DT470" s="1">
        <v>1.344144E-17</v>
      </c>
      <c r="DU470" s="1">
        <v>1.7534160000000001E-14</v>
      </c>
      <c r="DV470" s="1">
        <v>0.14039299999999999</v>
      </c>
      <c r="DW470">
        <v>29.449539999999999</v>
      </c>
      <c r="DX470" s="1">
        <v>6.6313649999999996E-15</v>
      </c>
      <c r="DY470" s="1">
        <v>8.5272210000000003E-12</v>
      </c>
      <c r="DZ470" s="1">
        <v>0.13992370000000001</v>
      </c>
      <c r="EA470">
        <v>29.204999999999998</v>
      </c>
      <c r="EB470" s="1">
        <v>1.366042E-12</v>
      </c>
      <c r="EC470" s="1">
        <v>1.7615529999999999E-9</v>
      </c>
      <c r="ED470" s="1">
        <v>0.1388662</v>
      </c>
      <c r="EE470">
        <v>29.045349999999999</v>
      </c>
      <c r="EF470" s="1">
        <v>1.3733749999999999E-10</v>
      </c>
      <c r="EG470" s="1">
        <v>1.7952869999999999E-7</v>
      </c>
      <c r="EH470" s="1">
        <v>0.13758809999999999</v>
      </c>
      <c r="EI470">
        <v>28.964919999999999</v>
      </c>
      <c r="EJ470" s="1">
        <v>7.5311530000000005E-9</v>
      </c>
      <c r="EK470" s="1">
        <v>1.0030299999999999E-5</v>
      </c>
      <c r="EL470" s="1">
        <v>0.13653960000000001</v>
      </c>
      <c r="EM470">
        <v>28.87942</v>
      </c>
      <c r="EN470" s="1">
        <v>2.4515959999999998E-7</v>
      </c>
      <c r="EO470" s="1">
        <v>3.3309110000000002E-4</v>
      </c>
      <c r="EP470" s="1">
        <v>0.1357034</v>
      </c>
      <c r="EQ470">
        <v>28.620470000000001</v>
      </c>
      <c r="ER470" s="1">
        <v>5.0827520000000002E-6</v>
      </c>
      <c r="ES470" s="1">
        <v>7.0406419999999997E-3</v>
      </c>
      <c r="ET470" s="1">
        <v>0.13480429999999999</v>
      </c>
      <c r="EU470">
        <v>28.269909999999999</v>
      </c>
      <c r="EV470" s="1">
        <v>7.0631740000000006E-5</v>
      </c>
      <c r="EW470" s="1">
        <v>0.1000206</v>
      </c>
      <c r="EX470" s="1">
        <v>0.1336398</v>
      </c>
      <c r="EY470">
        <v>27.924689999999998</v>
      </c>
      <c r="EZ470" s="1">
        <v>6.8789039999999995E-4</v>
      </c>
      <c r="FA470" s="1">
        <v>0.99761699999999998</v>
      </c>
      <c r="FB470" s="1">
        <v>0.13315940000000001</v>
      </c>
      <c r="FC470">
        <v>27.66038</v>
      </c>
      <c r="FD470" s="1">
        <v>4.9121850000000003E-3</v>
      </c>
      <c r="FE470" s="1">
        <v>7.2639870000000002</v>
      </c>
      <c r="FF470" s="1">
        <v>0.1322652</v>
      </c>
      <c r="FG470">
        <v>27.863240000000001</v>
      </c>
      <c r="FH470" s="1">
        <v>2.641108E-2</v>
      </c>
      <c r="FI470" s="1">
        <v>39.9435</v>
      </c>
      <c r="FJ470" s="1">
        <v>0.13083120000000001</v>
      </c>
      <c r="FK470">
        <v>27.979690000000002</v>
      </c>
      <c r="FL470" s="1">
        <v>0.1096086</v>
      </c>
      <c r="FM470" s="1">
        <v>170.33600000000001</v>
      </c>
      <c r="FN470" s="1">
        <v>0.12919890000000001</v>
      </c>
      <c r="FO470">
        <v>28.034549999999999</v>
      </c>
      <c r="FP470" s="1">
        <v>0.36218889999999998</v>
      </c>
      <c r="FQ470">
        <v>579.21360000000004</v>
      </c>
      <c r="FR470" s="1">
        <v>0.12779119999999999</v>
      </c>
      <c r="FS470">
        <v>28.022200000000002</v>
      </c>
      <c r="FT470" s="1">
        <v>0.98118749999999999</v>
      </c>
      <c r="FU470">
        <v>1611.3620000000001</v>
      </c>
      <c r="FV470" s="1">
        <v>0.1266207</v>
      </c>
      <c r="FW470">
        <v>27.902290000000001</v>
      </c>
      <c r="FX470" s="1">
        <v>2.2311480000000001</v>
      </c>
      <c r="FY470">
        <v>3755.9059999999999</v>
      </c>
      <c r="FZ470" s="1">
        <v>0.12533040000000001</v>
      </c>
      <c r="GA470">
        <v>27.688980000000001</v>
      </c>
      <c r="GB470" s="1">
        <v>4.3368180000000001</v>
      </c>
      <c r="GC470">
        <v>7487.3109999999997</v>
      </c>
      <c r="GD470">
        <v>0.1238272</v>
      </c>
      <c r="GE470">
        <v>27.440110000000001</v>
      </c>
      <c r="GF470">
        <v>7.3346109999999998</v>
      </c>
      <c r="GG470">
        <v>13006.03</v>
      </c>
      <c r="GH470" s="1">
        <v>0.1229869</v>
      </c>
      <c r="GI470">
        <v>27.276679999999999</v>
      </c>
      <c r="GJ470">
        <v>11.06438</v>
      </c>
      <c r="GK470">
        <v>20035.73</v>
      </c>
      <c r="GL470" s="1">
        <v>0.1217159</v>
      </c>
      <c r="GM470">
        <v>27.58888</v>
      </c>
      <c r="GN470">
        <v>14.99164</v>
      </c>
      <c r="GO470">
        <v>27813.09</v>
      </c>
      <c r="GP470" s="1">
        <v>0.1199829</v>
      </c>
      <c r="GQ470">
        <v>27.869610000000002</v>
      </c>
      <c r="GR470">
        <v>18.492740000000001</v>
      </c>
      <c r="GS470">
        <v>35259.5</v>
      </c>
      <c r="GT470" s="1">
        <v>0.1181628</v>
      </c>
      <c r="GU470">
        <v>28.149100000000001</v>
      </c>
      <c r="GV470">
        <v>21.106680000000001</v>
      </c>
      <c r="GW470">
        <v>41373.99</v>
      </c>
      <c r="GX470">
        <v>0.1166445</v>
      </c>
      <c r="GY470">
        <v>28.4892</v>
      </c>
      <c r="GZ470">
        <v>22.63579</v>
      </c>
      <c r="HA470">
        <v>45488.92</v>
      </c>
      <c r="HB470" s="1">
        <v>0.1154187</v>
      </c>
      <c r="HC470">
        <v>28.631630000000001</v>
      </c>
      <c r="HD470">
        <v>23.060379999999999</v>
      </c>
      <c r="HE470">
        <v>47382.3</v>
      </c>
      <c r="HF470" s="1">
        <v>0.1141267</v>
      </c>
      <c r="HG470">
        <v>28.528790000000001</v>
      </c>
      <c r="HH470">
        <v>22.474399999999999</v>
      </c>
      <c r="HI470">
        <v>47217.19</v>
      </c>
      <c r="HJ470" s="1">
        <v>0.1126698</v>
      </c>
      <c r="HK470">
        <v>28.414770000000001</v>
      </c>
      <c r="HL470">
        <v>21.055199999999999</v>
      </c>
      <c r="HM470">
        <v>45372.53</v>
      </c>
      <c r="HN470" s="1">
        <v>0.1117098</v>
      </c>
      <c r="HO470">
        <v>28.31259</v>
      </c>
      <c r="HP470">
        <v>19.37162</v>
      </c>
      <c r="HQ470">
        <v>42429.99</v>
      </c>
      <c r="HR470" s="1">
        <v>0.11056009999999999</v>
      </c>
      <c r="HS470">
        <v>28.568809999999999</v>
      </c>
      <c r="HT470">
        <v>17.383469999999999</v>
      </c>
      <c r="HU470">
        <v>38817.75</v>
      </c>
      <c r="HV470">
        <v>0.1092235</v>
      </c>
      <c r="HW470">
        <v>28.92098</v>
      </c>
      <c r="HX470">
        <v>15.348269999999999</v>
      </c>
      <c r="HY470">
        <v>34975.14</v>
      </c>
      <c r="HZ470" s="1">
        <v>0.10777009999999999</v>
      </c>
      <c r="IA470">
        <v>29.23995</v>
      </c>
      <c r="IB470">
        <v>13.404059999999999</v>
      </c>
      <c r="IC470">
        <v>31184.21</v>
      </c>
      <c r="ID470" s="1">
        <v>0.1064557</v>
      </c>
      <c r="IE470">
        <v>29.57891</v>
      </c>
      <c r="IF470">
        <v>11.651579999999999</v>
      </c>
      <c r="IG470">
        <v>27619.46</v>
      </c>
      <c r="IH470" s="1">
        <v>0.10525320000000001</v>
      </c>
      <c r="II470">
        <v>29.619319999999998</v>
      </c>
      <c r="IJ470">
        <v>10.10534</v>
      </c>
      <c r="IK470">
        <v>24366.7</v>
      </c>
      <c r="IL470">
        <v>0.1040233</v>
      </c>
      <c r="IM470">
        <v>29.460789999999999</v>
      </c>
      <c r="IN470">
        <v>8.7524619999999995</v>
      </c>
      <c r="IO470">
        <v>21461.47</v>
      </c>
      <c r="IP470" s="1">
        <v>0.1026716</v>
      </c>
      <c r="IQ470">
        <v>29.29766</v>
      </c>
      <c r="IR470">
        <v>7.5773299999999999</v>
      </c>
      <c r="IS470">
        <v>18908.439999999999</v>
      </c>
      <c r="IT470" s="1">
        <v>0.10163510000000001</v>
      </c>
      <c r="IU470">
        <v>29.143129999999999</v>
      </c>
      <c r="IV470">
        <v>6.5926989999999996</v>
      </c>
      <c r="IW470">
        <v>16681.63</v>
      </c>
      <c r="IX470" s="1">
        <v>0.10041</v>
      </c>
      <c r="IY470">
        <v>29.26859</v>
      </c>
      <c r="IZ470">
        <v>5.7380069999999996</v>
      </c>
      <c r="JA470">
        <v>14745.12</v>
      </c>
      <c r="JB470" s="1">
        <v>9.9053199999999994E-2</v>
      </c>
      <c r="JC470">
        <v>29.238409999999998</v>
      </c>
      <c r="JD470">
        <v>5.0044839999999997</v>
      </c>
      <c r="JE470">
        <v>13074.55</v>
      </c>
      <c r="JF470" s="1">
        <v>9.7760040000000006E-2</v>
      </c>
      <c r="JG470">
        <v>29.25976</v>
      </c>
      <c r="JH470">
        <v>4.383813</v>
      </c>
      <c r="JI470">
        <v>11634.12</v>
      </c>
      <c r="JJ470" s="1">
        <v>9.6759750000000005E-2</v>
      </c>
      <c r="JK470">
        <v>29.123519999999999</v>
      </c>
      <c r="JL470">
        <v>3.8654410000000001</v>
      </c>
      <c r="JM470">
        <v>10387.93</v>
      </c>
      <c r="JN470">
        <v>9.597485E-2</v>
      </c>
      <c r="JO470">
        <v>29.027170000000002</v>
      </c>
      <c r="JP470">
        <v>3.4265129999999999</v>
      </c>
      <c r="JQ470">
        <v>9302.99</v>
      </c>
      <c r="JR470" s="1">
        <v>9.5268400000000003E-2</v>
      </c>
      <c r="JS470">
        <v>29.04608</v>
      </c>
      <c r="JT470">
        <v>3.0491790000000001</v>
      </c>
      <c r="JU470">
        <v>8355.2109999999993</v>
      </c>
      <c r="JV470">
        <v>9.4602400000000003E-2</v>
      </c>
      <c r="JW470">
        <v>29.05791</v>
      </c>
      <c r="JX470">
        <v>2.7226029999999999</v>
      </c>
      <c r="JY470">
        <v>7525.0510000000004</v>
      </c>
      <c r="JZ470" s="1">
        <v>9.4002810000000006E-2</v>
      </c>
      <c r="KA470">
        <v>29.041910000000001</v>
      </c>
      <c r="KB470">
        <v>2.4398870000000001</v>
      </c>
      <c r="KC470">
        <v>6796.5420000000004</v>
      </c>
      <c r="KD470" s="1">
        <v>9.3360369999999998E-2</v>
      </c>
      <c r="KE470">
        <v>29.369959999999999</v>
      </c>
      <c r="KF470">
        <v>2.191249</v>
      </c>
      <c r="KG470">
        <v>6154.7920000000004</v>
      </c>
      <c r="KH470">
        <v>9.2737710000000001E-2</v>
      </c>
      <c r="KI470">
        <v>29.46903</v>
      </c>
      <c r="KJ470">
        <v>1.973436</v>
      </c>
      <c r="KK470">
        <v>5588.0079999999998</v>
      </c>
      <c r="KL470">
        <v>9.2067700000000002E-2</v>
      </c>
      <c r="KM470">
        <v>29.538019999999999</v>
      </c>
      <c r="KN470">
        <v>1.7809630000000001</v>
      </c>
      <c r="KO470">
        <v>5086.3900000000003</v>
      </c>
      <c r="KP470" s="1">
        <v>9.1308899999999998E-2</v>
      </c>
      <c r="KQ470">
        <v>29.618480000000002</v>
      </c>
      <c r="KR470">
        <v>1.6101749999999999</v>
      </c>
      <c r="KS470">
        <v>4642.4269999999997</v>
      </c>
      <c r="KT470" s="1">
        <v>9.0459369999999997E-2</v>
      </c>
      <c r="KU470">
        <v>29.555129999999998</v>
      </c>
      <c r="KV470">
        <v>1.4584760000000001</v>
      </c>
      <c r="KW470">
        <v>4249.4589999999998</v>
      </c>
      <c r="KX470" s="1">
        <v>8.9632690000000001E-2</v>
      </c>
      <c r="KY470">
        <v>29.334379999999999</v>
      </c>
      <c r="KZ470">
        <v>1.3253189999999999</v>
      </c>
      <c r="LA470">
        <v>3901.1709999999998</v>
      </c>
      <c r="LB470" s="1">
        <v>8.8852730000000005E-2</v>
      </c>
      <c r="LC470">
        <v>29.10089</v>
      </c>
      <c r="LD470">
        <v>1.208267</v>
      </c>
      <c r="LE470">
        <v>3591.51</v>
      </c>
      <c r="LF470" s="1">
        <v>8.8250129999999996E-2</v>
      </c>
      <c r="LG470">
        <v>28.970739999999999</v>
      </c>
      <c r="LH470">
        <v>1.10653</v>
      </c>
      <c r="LI470">
        <v>3314.587</v>
      </c>
      <c r="LJ470" s="1">
        <v>8.7532159999999998E-2</v>
      </c>
      <c r="LK470">
        <v>29.352910000000001</v>
      </c>
      <c r="LL470">
        <v>1.0143759999999999</v>
      </c>
      <c r="LM470">
        <v>3066.3420000000001</v>
      </c>
      <c r="LN470" s="1">
        <v>8.6696720000000005E-2</v>
      </c>
      <c r="LO470">
        <v>29.632249999999999</v>
      </c>
      <c r="LP470">
        <v>0.93130179999999996</v>
      </c>
      <c r="LQ470">
        <v>2844.6350000000002</v>
      </c>
      <c r="LR470" s="1">
        <v>8.5824810000000001E-2</v>
      </c>
      <c r="LS470">
        <v>29.862590000000001</v>
      </c>
      <c r="LT470">
        <v>0.85707180000000005</v>
      </c>
      <c r="LU470">
        <v>2646.5680000000002</v>
      </c>
      <c r="LV470" s="1">
        <v>8.5120710000000002E-2</v>
      </c>
      <c r="LW470">
        <v>30.27047</v>
      </c>
      <c r="LX470">
        <v>0.79233589999999998</v>
      </c>
      <c r="LY470">
        <v>2468.884</v>
      </c>
      <c r="LZ470">
        <v>8.4578639999999997E-2</v>
      </c>
      <c r="MA470">
        <v>30.462789999999998</v>
      </c>
      <c r="MB470">
        <v>0.73547879999999999</v>
      </c>
      <c r="MC470">
        <v>2308.2449999999999</v>
      </c>
      <c r="MD470" s="1">
        <v>8.4121630000000003E-2</v>
      </c>
      <c r="ME470">
        <v>30.352930000000001</v>
      </c>
      <c r="MF470">
        <v>0.68482920000000003</v>
      </c>
      <c r="MG470">
        <v>2162.3530000000001</v>
      </c>
      <c r="MH470" s="1">
        <v>8.3701819999999996E-2</v>
      </c>
      <c r="MI470">
        <v>30.225560000000002</v>
      </c>
      <c r="MJ470">
        <v>0.63905509999999999</v>
      </c>
      <c r="MK470">
        <v>2029.423</v>
      </c>
      <c r="ML470" s="1">
        <v>8.3540450000000002E-2</v>
      </c>
      <c r="MM470">
        <v>30.241140000000001</v>
      </c>
      <c r="MN470">
        <v>0.59908490000000003</v>
      </c>
      <c r="MO470">
        <v>1907.52</v>
      </c>
      <c r="MP470" s="1">
        <v>8.3254110000000006E-2</v>
      </c>
      <c r="MQ470">
        <v>30.70035</v>
      </c>
      <c r="MR470">
        <v>0.56141929999999995</v>
      </c>
      <c r="MS470">
        <v>1795.029</v>
      </c>
      <c r="MT470" s="1">
        <v>8.2821980000000003E-2</v>
      </c>
      <c r="MU470">
        <v>31.17023</v>
      </c>
      <c r="MV470">
        <v>0.5262426</v>
      </c>
      <c r="MW470">
        <v>1692.2280000000001</v>
      </c>
      <c r="MX470" s="1">
        <v>8.2392740000000006E-2</v>
      </c>
      <c r="MY470">
        <v>31.48339</v>
      </c>
      <c r="MZ470">
        <v>0.49407889999999999</v>
      </c>
      <c r="NA470">
        <v>1598.182</v>
      </c>
      <c r="NB470" s="1">
        <v>8.2076579999999996E-2</v>
      </c>
      <c r="NC470">
        <v>31.75572</v>
      </c>
      <c r="ND470">
        <v>0.4653294</v>
      </c>
      <c r="NE470">
        <v>1511.9190000000001</v>
      </c>
      <c r="NF470" s="1">
        <v>8.1860269999999999E-2</v>
      </c>
      <c r="NG470">
        <v>31.728940000000001</v>
      </c>
      <c r="NH470">
        <v>0.43935479999999999</v>
      </c>
      <c r="NI470">
        <v>1432.1379999999999</v>
      </c>
      <c r="NJ470" s="1">
        <v>8.1654920000000006E-2</v>
      </c>
      <c r="NK470">
        <v>31.554569999999998</v>
      </c>
      <c r="NL470">
        <v>0.4153791</v>
      </c>
      <c r="NM470">
        <v>1358.1189999999999</v>
      </c>
      <c r="NN470" s="1">
        <v>8.1357079999999998E-2</v>
      </c>
      <c r="NO470">
        <v>31.383700000000001</v>
      </c>
      <c r="NP470">
        <v>0.39282260000000002</v>
      </c>
      <c r="NQ470">
        <v>1289.6980000000001</v>
      </c>
      <c r="NR470" s="1">
        <v>8.0950330000000001E-2</v>
      </c>
      <c r="NS470">
        <v>31.227319999999999</v>
      </c>
      <c r="NT470">
        <v>0.37155670000000002</v>
      </c>
      <c r="NU470">
        <v>1226.6610000000001</v>
      </c>
      <c r="NV470" s="1">
        <v>8.0664550000000002E-2</v>
      </c>
      <c r="NW470">
        <v>31.17163</v>
      </c>
      <c r="NX470">
        <v>0.35255419999999998</v>
      </c>
      <c r="NY470">
        <v>1168.575</v>
      </c>
      <c r="NZ470" s="1">
        <v>8.0516409999999997E-2</v>
      </c>
      <c r="OA470">
        <v>31.306480000000001</v>
      </c>
      <c r="OB470">
        <v>0.33544160000000001</v>
      </c>
      <c r="OC470">
        <v>1114.4649999999999</v>
      </c>
      <c r="OD470" s="1">
        <v>8.0375719999999998E-2</v>
      </c>
      <c r="OE470">
        <v>31.25806</v>
      </c>
      <c r="OF470">
        <v>0.31952409999999998</v>
      </c>
      <c r="OG470">
        <v>1063.826</v>
      </c>
      <c r="OH470" s="1">
        <v>8.0163129999999999E-2</v>
      </c>
      <c r="OI470">
        <v>31.201149999999998</v>
      </c>
      <c r="OJ470">
        <v>0.30439880000000002</v>
      </c>
      <c r="OK470">
        <v>1016.538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0.12301049999999999</v>
      </c>
      <c r="G471">
        <v>30.02347</v>
      </c>
      <c r="H471">
        <v>0</v>
      </c>
      <c r="I471">
        <v>0</v>
      </c>
      <c r="J471">
        <v>0.1233129</v>
      </c>
      <c r="K471">
        <v>29.919409999999999</v>
      </c>
      <c r="L471">
        <v>0</v>
      </c>
      <c r="M471">
        <v>0</v>
      </c>
      <c r="N471">
        <v>0.1235076</v>
      </c>
      <c r="O471">
        <v>30.003160000000001</v>
      </c>
      <c r="P471">
        <v>0</v>
      </c>
      <c r="Q471">
        <v>0</v>
      </c>
      <c r="R471">
        <v>0.1235474</v>
      </c>
      <c r="S471">
        <v>29.853950000000001</v>
      </c>
      <c r="T471">
        <v>0</v>
      </c>
      <c r="U471">
        <v>0</v>
      </c>
      <c r="V471">
        <v>0.1237486</v>
      </c>
      <c r="W471">
        <v>29.727360000000001</v>
      </c>
      <c r="X471">
        <v>0</v>
      </c>
      <c r="Y471">
        <v>0</v>
      </c>
      <c r="Z471">
        <v>0.1241736</v>
      </c>
      <c r="AA471">
        <v>29.623930000000001</v>
      </c>
      <c r="AB471">
        <v>0</v>
      </c>
      <c r="AC471">
        <v>0</v>
      </c>
      <c r="AD471">
        <v>0.12441199999999999</v>
      </c>
      <c r="AE471">
        <v>29.519390000000001</v>
      </c>
      <c r="AF471">
        <v>0</v>
      </c>
      <c r="AG471">
        <v>0</v>
      </c>
      <c r="AH471">
        <v>0.1248486</v>
      </c>
      <c r="AI471">
        <v>29.42277</v>
      </c>
      <c r="AJ471">
        <v>0</v>
      </c>
      <c r="AK471">
        <v>0</v>
      </c>
      <c r="AL471">
        <v>0.125503</v>
      </c>
      <c r="AM471">
        <v>29.611529999999998</v>
      </c>
      <c r="AN471">
        <v>0</v>
      </c>
      <c r="AO471">
        <v>0</v>
      </c>
      <c r="AP471">
        <v>0.12627659999999999</v>
      </c>
      <c r="AQ471">
        <v>29.578849999999999</v>
      </c>
      <c r="AR471">
        <v>0</v>
      </c>
      <c r="AS471">
        <v>0</v>
      </c>
      <c r="AT471">
        <v>0.1269778</v>
      </c>
      <c r="AU471">
        <v>29.56409</v>
      </c>
      <c r="AV471">
        <v>0</v>
      </c>
      <c r="AW471">
        <v>0</v>
      </c>
      <c r="AX471">
        <v>0.1276815</v>
      </c>
      <c r="AY471">
        <v>29.603439999999999</v>
      </c>
      <c r="AZ471">
        <v>0</v>
      </c>
      <c r="BA471">
        <v>0</v>
      </c>
      <c r="BB471">
        <v>0.128417</v>
      </c>
      <c r="BC471">
        <v>29.572700000000001</v>
      </c>
      <c r="BD471">
        <v>0</v>
      </c>
      <c r="BE471">
        <v>0</v>
      </c>
      <c r="BF471">
        <v>0.12926979999999999</v>
      </c>
      <c r="BG471">
        <v>29.54288</v>
      </c>
      <c r="BH471">
        <v>0</v>
      </c>
      <c r="BI471">
        <v>0</v>
      </c>
      <c r="BJ471">
        <v>0.12988479999999999</v>
      </c>
      <c r="BK471">
        <v>29.590489999999999</v>
      </c>
      <c r="BL471">
        <v>0</v>
      </c>
      <c r="BM471">
        <v>0</v>
      </c>
      <c r="BN471">
        <v>0.13064729999999999</v>
      </c>
      <c r="BO471">
        <v>29.840119999999999</v>
      </c>
      <c r="BP471">
        <v>0</v>
      </c>
      <c r="BQ471">
        <v>0</v>
      </c>
      <c r="BR471">
        <v>0.13152739999999999</v>
      </c>
      <c r="BS471">
        <v>30.239229999999999</v>
      </c>
      <c r="BT471">
        <v>0</v>
      </c>
      <c r="BU471">
        <v>0</v>
      </c>
      <c r="BV471">
        <v>0.13238369999999999</v>
      </c>
      <c r="BW471">
        <v>30.67287</v>
      </c>
      <c r="BX471">
        <v>0</v>
      </c>
      <c r="BY471">
        <v>0</v>
      </c>
      <c r="BZ471">
        <v>0.13313800000000001</v>
      </c>
      <c r="CA471">
        <v>31.011420000000001</v>
      </c>
      <c r="CB471">
        <v>0</v>
      </c>
      <c r="CC471">
        <v>0</v>
      </c>
      <c r="CD471" s="1">
        <v>0.13372310000000001</v>
      </c>
      <c r="CE471">
        <v>31.085329999999999</v>
      </c>
      <c r="CF471">
        <v>0</v>
      </c>
      <c r="CG471">
        <v>0</v>
      </c>
      <c r="CH471" s="1">
        <v>0.1342266</v>
      </c>
      <c r="CI471">
        <v>31.022829999999999</v>
      </c>
      <c r="CJ471">
        <v>0</v>
      </c>
      <c r="CK471">
        <v>0</v>
      </c>
      <c r="CL471" s="1">
        <v>0.1347312</v>
      </c>
      <c r="CM471">
        <v>30.92512</v>
      </c>
      <c r="CN471">
        <v>0</v>
      </c>
      <c r="CO471">
        <v>0</v>
      </c>
      <c r="CP471" s="1">
        <v>0.13558129999999999</v>
      </c>
      <c r="CQ471">
        <v>30.777909999999999</v>
      </c>
      <c r="CR471">
        <v>0</v>
      </c>
      <c r="CS471">
        <v>0</v>
      </c>
      <c r="CT471">
        <v>0.1360228</v>
      </c>
      <c r="CU471">
        <v>30.826930000000001</v>
      </c>
      <c r="CV471">
        <v>0</v>
      </c>
      <c r="CW471">
        <v>0</v>
      </c>
      <c r="CX471" s="1">
        <v>0.13596050000000001</v>
      </c>
      <c r="CY471">
        <v>30.960609999999999</v>
      </c>
      <c r="CZ471">
        <v>0</v>
      </c>
      <c r="DA471">
        <v>1.6576909999999999E-38</v>
      </c>
      <c r="DB471" s="1">
        <v>0.13568540000000001</v>
      </c>
      <c r="DC471">
        <v>30.931940000000001</v>
      </c>
      <c r="DD471">
        <v>2.506599E-35</v>
      </c>
      <c r="DE471">
        <v>5.1465659999999997E-32</v>
      </c>
      <c r="DF471" s="1">
        <v>0.1354601</v>
      </c>
      <c r="DG471">
        <v>30.904949999999999</v>
      </c>
      <c r="DH471">
        <v>8.6939130000000001E-30</v>
      </c>
      <c r="DI471">
        <v>1.7875330000000001E-26</v>
      </c>
      <c r="DJ471">
        <v>0.1353288</v>
      </c>
      <c r="DK471">
        <v>30.67079</v>
      </c>
      <c r="DL471" s="1">
        <v>3.1326650000000001E-25</v>
      </c>
      <c r="DM471" s="1">
        <v>6.2162159999999997E-22</v>
      </c>
      <c r="DN471" s="1">
        <v>0.13502500000000001</v>
      </c>
      <c r="DO471">
        <v>30.326650000000001</v>
      </c>
      <c r="DP471" s="1">
        <v>2.3742819999999999E-21</v>
      </c>
      <c r="DQ471" s="1">
        <v>3.9628229999999998E-18</v>
      </c>
      <c r="DR471" s="1">
        <v>0.13445360000000001</v>
      </c>
      <c r="DS471">
        <v>30.001090000000001</v>
      </c>
      <c r="DT471" s="1">
        <v>3.9514490000000004E-18</v>
      </c>
      <c r="DU471" s="1">
        <v>6.1254460000000001E-15</v>
      </c>
      <c r="DV471" s="1">
        <v>0.1345461</v>
      </c>
      <c r="DW471">
        <v>29.62041</v>
      </c>
      <c r="DX471" s="1">
        <v>2.1873380000000001E-15</v>
      </c>
      <c r="DY471" s="1">
        <v>3.2589720000000001E-12</v>
      </c>
      <c r="DZ471" s="1">
        <v>0.134104</v>
      </c>
      <c r="EA471">
        <v>29.401489999999999</v>
      </c>
      <c r="EB471" s="1">
        <v>4.9558390000000002E-13</v>
      </c>
      <c r="EC471" s="1">
        <v>7.2859099999999997E-10</v>
      </c>
      <c r="ED471" s="1">
        <v>0.13308020000000001</v>
      </c>
      <c r="EE471">
        <v>29.25179</v>
      </c>
      <c r="EF471" s="1">
        <v>5.4067309999999999E-11</v>
      </c>
      <c r="EG471" s="1">
        <v>7.9686709999999998E-8</v>
      </c>
      <c r="EH471" s="1">
        <v>0.1318395</v>
      </c>
      <c r="EI471">
        <v>29.16114</v>
      </c>
      <c r="EJ471" s="1">
        <v>3.1904059999999999E-9</v>
      </c>
      <c r="EK471" s="1">
        <v>4.7519780000000002E-6</v>
      </c>
      <c r="EL471" s="1">
        <v>0.13084970000000001</v>
      </c>
      <c r="EM471">
        <v>29.053750000000001</v>
      </c>
      <c r="EN471" s="1">
        <v>1.110756E-7</v>
      </c>
      <c r="EO471" s="1">
        <v>1.6771559999999999E-4</v>
      </c>
      <c r="EP471" s="1">
        <v>0.13007060000000001</v>
      </c>
      <c r="EQ471">
        <v>28.776209999999999</v>
      </c>
      <c r="ER471" s="1">
        <v>2.4508540000000001E-6</v>
      </c>
      <c r="ES471" s="1">
        <v>3.7544340000000001E-3</v>
      </c>
      <c r="ET471" s="1">
        <v>0.1292218</v>
      </c>
      <c r="EU471">
        <v>28.41818</v>
      </c>
      <c r="EV471" s="1">
        <v>3.6098610000000001E-5</v>
      </c>
      <c r="EW471" s="1">
        <v>5.6324989999999998E-2</v>
      </c>
      <c r="EX471" s="1">
        <v>0.1281051</v>
      </c>
      <c r="EY471">
        <v>28.08182</v>
      </c>
      <c r="EZ471" s="1">
        <v>3.7138340000000001E-4</v>
      </c>
      <c r="FA471" s="1">
        <v>0.59184559999999997</v>
      </c>
      <c r="FB471" s="1">
        <v>0.12770239999999999</v>
      </c>
      <c r="FC471">
        <v>27.831340000000001</v>
      </c>
      <c r="FD471" s="1">
        <v>2.7957429999999998E-3</v>
      </c>
      <c r="FE471" s="1">
        <v>4.5314389999999998</v>
      </c>
      <c r="FF471">
        <v>0.12684329999999999</v>
      </c>
      <c r="FG471">
        <v>28.022770000000001</v>
      </c>
      <c r="FH471" s="1">
        <v>1.5807849999999998E-2</v>
      </c>
      <c r="FI471" s="1">
        <v>26.164380000000001</v>
      </c>
      <c r="FJ471" s="1">
        <v>0.12545029999999999</v>
      </c>
      <c r="FK471">
        <v>28.134969999999999</v>
      </c>
      <c r="FL471" s="1">
        <v>6.8808560000000005E-2</v>
      </c>
      <c r="FM471" s="1">
        <v>116.9247</v>
      </c>
      <c r="FN471" s="1">
        <v>0.12386229999999999</v>
      </c>
      <c r="FO471">
        <v>28.16639</v>
      </c>
      <c r="FP471" s="1">
        <v>0.23794209999999999</v>
      </c>
      <c r="FQ471">
        <v>415.88470000000001</v>
      </c>
      <c r="FR471" s="1">
        <v>0.1225252</v>
      </c>
      <c r="FS471">
        <v>28.125309999999999</v>
      </c>
      <c r="FT471" s="1">
        <v>0.67346320000000004</v>
      </c>
      <c r="FU471">
        <v>1208.1679999999999</v>
      </c>
      <c r="FV471">
        <v>0.1214157</v>
      </c>
      <c r="FW471">
        <v>27.991599999999998</v>
      </c>
      <c r="FX471" s="1">
        <v>1.597315</v>
      </c>
      <c r="FY471">
        <v>2936.3110000000001</v>
      </c>
      <c r="FZ471" s="1">
        <v>0.12019290000000001</v>
      </c>
      <c r="GA471">
        <v>27.783270000000002</v>
      </c>
      <c r="GB471" s="1">
        <v>3.2330700000000001</v>
      </c>
      <c r="GC471">
        <v>6094.2060000000001</v>
      </c>
      <c r="GD471" s="1">
        <v>0.1187406</v>
      </c>
      <c r="GE471">
        <v>27.555630000000001</v>
      </c>
      <c r="GF471" s="1">
        <v>5.6825770000000002</v>
      </c>
      <c r="GG471">
        <v>11003.31</v>
      </c>
      <c r="GH471" s="1">
        <v>0.11798260000000001</v>
      </c>
      <c r="GI471">
        <v>27.413309999999999</v>
      </c>
      <c r="GJ471">
        <v>8.8991559999999996</v>
      </c>
      <c r="GK471">
        <v>17590.88</v>
      </c>
      <c r="GL471" s="1">
        <v>0.11676209999999999</v>
      </c>
      <c r="GM471">
        <v>27.718859999999999</v>
      </c>
      <c r="GN471">
        <v>12.49413</v>
      </c>
      <c r="GO471">
        <v>25306.03</v>
      </c>
      <c r="GP471" s="1">
        <v>0.1150789</v>
      </c>
      <c r="GQ471">
        <v>27.994039999999998</v>
      </c>
      <c r="GR471">
        <v>15.937810000000001</v>
      </c>
      <c r="GS471">
        <v>33185.269999999997</v>
      </c>
      <c r="GT471" s="1">
        <v>0.11330229999999999</v>
      </c>
      <c r="GU471">
        <v>28.245740000000001</v>
      </c>
      <c r="GV471">
        <v>18.77544</v>
      </c>
      <c r="GW471">
        <v>40204.870000000003</v>
      </c>
      <c r="GX471" s="1">
        <v>0.1118444</v>
      </c>
      <c r="GY471">
        <v>28.542359999999999</v>
      </c>
      <c r="GZ471">
        <v>20.750509999999998</v>
      </c>
      <c r="HA471">
        <v>45555.11</v>
      </c>
      <c r="HB471" s="1">
        <v>0.1106856</v>
      </c>
      <c r="HC471">
        <v>28.65973</v>
      </c>
      <c r="HD471">
        <v>21.74879</v>
      </c>
      <c r="HE471">
        <v>48809.71</v>
      </c>
      <c r="HF471">
        <v>0.1094493</v>
      </c>
      <c r="HG471">
        <v>28.55171</v>
      </c>
      <c r="HH471">
        <v>21.762180000000001</v>
      </c>
      <c r="HI471">
        <v>49933.36</v>
      </c>
      <c r="HJ471" s="1">
        <v>0.10803989999999999</v>
      </c>
      <c r="HK471">
        <v>28.448609999999999</v>
      </c>
      <c r="HL471">
        <v>20.932169999999999</v>
      </c>
      <c r="HM471">
        <v>49172.81</v>
      </c>
      <c r="HN471">
        <v>0.10714070000000001</v>
      </c>
      <c r="HO471">
        <v>28.37246</v>
      </c>
      <c r="HP471">
        <v>19.63288</v>
      </c>
      <c r="HQ471">
        <v>46971.96</v>
      </c>
      <c r="HR471" s="1">
        <v>0.1060314</v>
      </c>
      <c r="HS471">
        <v>28.638459999999998</v>
      </c>
      <c r="HT471">
        <v>17.991969999999998</v>
      </c>
      <c r="HU471">
        <v>43864.37</v>
      </c>
      <c r="HV471">
        <v>0.1047367</v>
      </c>
      <c r="HW471">
        <v>28.994980000000002</v>
      </c>
      <c r="HX471">
        <v>16.169329999999999</v>
      </c>
      <c r="HY471">
        <v>40234.75</v>
      </c>
      <c r="HZ471" s="1">
        <v>0.1033313</v>
      </c>
      <c r="IA471">
        <v>29.305720000000001</v>
      </c>
      <c r="IB471">
        <v>14.34389</v>
      </c>
      <c r="IC471">
        <v>36443.730000000003</v>
      </c>
      <c r="ID471" s="1">
        <v>0.102064</v>
      </c>
      <c r="IE471">
        <v>29.61598</v>
      </c>
      <c r="IF471">
        <v>12.640090000000001</v>
      </c>
      <c r="IG471">
        <v>32725.82</v>
      </c>
      <c r="IH471" s="1">
        <v>0.1009138</v>
      </c>
      <c r="II471">
        <v>29.644459999999999</v>
      </c>
      <c r="IJ471">
        <v>11.0947</v>
      </c>
      <c r="IK471">
        <v>29220.47</v>
      </c>
      <c r="IL471">
        <v>9.9731070000000005E-2</v>
      </c>
      <c r="IM471">
        <v>29.482019999999999</v>
      </c>
      <c r="IN471">
        <v>9.7090200000000006</v>
      </c>
      <c r="IO471">
        <v>26007.34</v>
      </c>
      <c r="IP471" s="1">
        <v>9.8426540000000007E-2</v>
      </c>
      <c r="IQ471">
        <v>29.327079999999999</v>
      </c>
      <c r="IR471">
        <v>8.4796949999999995</v>
      </c>
      <c r="IS471">
        <v>23121.14</v>
      </c>
      <c r="IT471" s="1">
        <v>9.7451170000000004E-2</v>
      </c>
      <c r="IU471">
        <v>29.194929999999999</v>
      </c>
      <c r="IV471">
        <v>7.4360499999999998</v>
      </c>
      <c r="IW471">
        <v>20558.32</v>
      </c>
      <c r="IX471" s="1">
        <v>9.6268880000000001E-2</v>
      </c>
      <c r="IY471">
        <v>29.332229999999999</v>
      </c>
      <c r="IZ471">
        <v>6.5149689999999998</v>
      </c>
      <c r="JA471">
        <v>18296.02</v>
      </c>
      <c r="JB471" s="1">
        <v>9.4951599999999997E-2</v>
      </c>
      <c r="JC471">
        <v>29.33184</v>
      </c>
      <c r="JD471">
        <v>5.7137950000000002</v>
      </c>
      <c r="JE471">
        <v>16318.81</v>
      </c>
      <c r="JF471" s="1">
        <v>9.3694459999999993E-2</v>
      </c>
      <c r="JG471">
        <v>29.359269999999999</v>
      </c>
      <c r="JH471">
        <v>5.0293890000000001</v>
      </c>
      <c r="JI471">
        <v>14595.85</v>
      </c>
      <c r="JJ471" s="1">
        <v>9.2732620000000002E-2</v>
      </c>
      <c r="JK471">
        <v>29.229600000000001</v>
      </c>
      <c r="JL471">
        <v>4.4540579999999999</v>
      </c>
      <c r="JM471">
        <v>13091.42</v>
      </c>
      <c r="JN471" s="1">
        <v>9.1977199999999995E-2</v>
      </c>
      <c r="JO471">
        <v>29.123840000000001</v>
      </c>
      <c r="JP471">
        <v>3.9637229999999999</v>
      </c>
      <c r="JQ471">
        <v>11771.62</v>
      </c>
      <c r="JR471" s="1">
        <v>9.1296489999999994E-2</v>
      </c>
      <c r="JS471">
        <v>29.13147</v>
      </c>
      <c r="JT471">
        <v>3.5394800000000002</v>
      </c>
      <c r="JU471">
        <v>10610.96</v>
      </c>
      <c r="JV471" s="1">
        <v>9.065484E-2</v>
      </c>
      <c r="JW471">
        <v>29.138860000000001</v>
      </c>
      <c r="JX471">
        <v>3.1704270000000001</v>
      </c>
      <c r="JY471">
        <v>9588.5450000000001</v>
      </c>
      <c r="JZ471">
        <v>9.0065850000000003E-2</v>
      </c>
      <c r="KA471">
        <v>29.12574</v>
      </c>
      <c r="KB471">
        <v>2.8492329999999999</v>
      </c>
      <c r="KC471">
        <v>8686.6880000000001</v>
      </c>
      <c r="KD471" s="1">
        <v>8.9442450000000007E-2</v>
      </c>
      <c r="KE471">
        <v>29.431809999999999</v>
      </c>
      <c r="KF471">
        <v>2.5657380000000001</v>
      </c>
      <c r="KG471">
        <v>7888.951</v>
      </c>
      <c r="KH471" s="1">
        <v>8.8850109999999996E-2</v>
      </c>
      <c r="KI471">
        <v>29.539110000000001</v>
      </c>
      <c r="KJ471">
        <v>2.3168540000000002</v>
      </c>
      <c r="KK471">
        <v>7181.6980000000003</v>
      </c>
      <c r="KL471" s="1">
        <v>8.8208120000000001E-2</v>
      </c>
      <c r="KM471">
        <v>29.602360000000001</v>
      </c>
      <c r="KN471">
        <v>2.0960450000000002</v>
      </c>
      <c r="KO471">
        <v>6553.5739999999996</v>
      </c>
      <c r="KP471" s="1">
        <v>8.7476310000000002E-2</v>
      </c>
      <c r="KQ471">
        <v>29.677</v>
      </c>
      <c r="KR471">
        <v>1.8993089999999999</v>
      </c>
      <c r="KS471">
        <v>5995.6689999999999</v>
      </c>
      <c r="KT471" s="1">
        <v>8.6654389999999998E-2</v>
      </c>
      <c r="KU471">
        <v>29.61946</v>
      </c>
      <c r="KV471">
        <v>1.723951</v>
      </c>
      <c r="KW471">
        <v>5500.317</v>
      </c>
      <c r="KX471">
        <v>8.5854749999999994E-2</v>
      </c>
      <c r="KY471">
        <v>29.412800000000001</v>
      </c>
      <c r="KZ471">
        <v>1.569593</v>
      </c>
      <c r="LA471">
        <v>5059.9669999999996</v>
      </c>
      <c r="LB471" s="1">
        <v>8.5100889999999998E-2</v>
      </c>
      <c r="LC471">
        <v>29.197410000000001</v>
      </c>
      <c r="LD471">
        <v>1.4335869999999999</v>
      </c>
      <c r="LE471">
        <v>4667.3450000000003</v>
      </c>
      <c r="LF471" s="1">
        <v>8.4532189999999993E-2</v>
      </c>
      <c r="LG471">
        <v>29.081289999999999</v>
      </c>
      <c r="LH471">
        <v>1.3154090000000001</v>
      </c>
      <c r="LI471">
        <v>4315.4849999999997</v>
      </c>
      <c r="LJ471" s="1">
        <v>8.3836110000000005E-2</v>
      </c>
      <c r="LK471">
        <v>29.447220000000002</v>
      </c>
      <c r="LL471">
        <v>1.2077960000000001</v>
      </c>
      <c r="LM471">
        <v>3999.2370000000001</v>
      </c>
      <c r="LN471" s="1">
        <v>8.3018060000000005E-2</v>
      </c>
      <c r="LO471">
        <v>29.725580000000001</v>
      </c>
      <c r="LP471">
        <v>1.1104799999999999</v>
      </c>
      <c r="LQ471">
        <v>3716.21</v>
      </c>
      <c r="LR471" s="1">
        <v>8.2182229999999995E-2</v>
      </c>
      <c r="LS471">
        <v>29.936620000000001</v>
      </c>
      <c r="LT471">
        <v>1.02352</v>
      </c>
      <c r="LU471">
        <v>3462.8330000000001</v>
      </c>
      <c r="LV471" s="1">
        <v>8.149729E-2</v>
      </c>
      <c r="LW471">
        <v>30.303840000000001</v>
      </c>
      <c r="LX471">
        <v>0.94748589999999999</v>
      </c>
      <c r="LY471">
        <v>3235.0639999999999</v>
      </c>
      <c r="LZ471" s="1">
        <v>8.0976350000000002E-2</v>
      </c>
      <c r="MA471">
        <v>30.47813</v>
      </c>
      <c r="MB471">
        <v>0.88073330000000005</v>
      </c>
      <c r="MC471">
        <v>3028.8960000000002</v>
      </c>
      <c r="MD471" s="1">
        <v>8.0531510000000001E-2</v>
      </c>
      <c r="ME471">
        <v>30.36553</v>
      </c>
      <c r="MF471">
        <v>0.82112070000000004</v>
      </c>
      <c r="MG471">
        <v>2841.3560000000002</v>
      </c>
      <c r="MH471" s="1">
        <v>8.0124249999999994E-2</v>
      </c>
      <c r="MI471">
        <v>30.242149999999999</v>
      </c>
      <c r="MJ471">
        <v>0.76720679999999997</v>
      </c>
      <c r="MK471">
        <v>2670.2809999999999</v>
      </c>
      <c r="ML471" s="1">
        <v>7.9984730000000004E-2</v>
      </c>
      <c r="MM471">
        <v>30.25977</v>
      </c>
      <c r="MN471">
        <v>0.72028270000000005</v>
      </c>
      <c r="MO471">
        <v>2513.1819999999998</v>
      </c>
      <c r="MP471" s="1">
        <v>7.9700460000000001E-2</v>
      </c>
      <c r="MQ471">
        <v>30.70515</v>
      </c>
      <c r="MR471">
        <v>0.67582540000000002</v>
      </c>
      <c r="MS471">
        <v>2368.125</v>
      </c>
      <c r="MT471" s="1">
        <v>7.9277020000000004E-2</v>
      </c>
      <c r="MU471">
        <v>31.167259999999999</v>
      </c>
      <c r="MV471">
        <v>0.63420489999999996</v>
      </c>
      <c r="MW471">
        <v>2235.3440000000001</v>
      </c>
      <c r="MX471" s="1">
        <v>7.8853549999999994E-2</v>
      </c>
      <c r="MY471">
        <v>31.47476</v>
      </c>
      <c r="MZ471">
        <v>0.59611590000000003</v>
      </c>
      <c r="NA471">
        <v>2113.8139999999999</v>
      </c>
      <c r="NB471">
        <v>7.855239E-2</v>
      </c>
      <c r="NC471">
        <v>31.731860000000001</v>
      </c>
      <c r="ND471">
        <v>0.56215950000000003</v>
      </c>
      <c r="NE471">
        <v>2002.213</v>
      </c>
      <c r="NF471" s="1">
        <v>7.8335050000000003E-2</v>
      </c>
      <c r="NG471">
        <v>31.70992</v>
      </c>
      <c r="NH471">
        <v>0.53136430000000001</v>
      </c>
      <c r="NI471">
        <v>1898.854</v>
      </c>
      <c r="NJ471">
        <v>7.8141580000000002E-2</v>
      </c>
      <c r="NK471">
        <v>31.547820000000002</v>
      </c>
      <c r="NL471">
        <v>0.50301059999999997</v>
      </c>
      <c r="NM471">
        <v>1802.9010000000001</v>
      </c>
      <c r="NN471" s="1">
        <v>7.7845709999999999E-2</v>
      </c>
      <c r="NO471">
        <v>31.397110000000001</v>
      </c>
      <c r="NP471">
        <v>0.47617470000000001</v>
      </c>
      <c r="NQ471">
        <v>1714.02</v>
      </c>
      <c r="NR471" s="1">
        <v>7.7441599999999999E-2</v>
      </c>
      <c r="NS471">
        <v>31.268560000000001</v>
      </c>
      <c r="NT471">
        <v>0.45083129999999999</v>
      </c>
      <c r="NU471">
        <v>1632.0630000000001</v>
      </c>
      <c r="NV471" s="1">
        <v>7.7161820000000006E-2</v>
      </c>
      <c r="NW471">
        <v>31.236160000000002</v>
      </c>
      <c r="NX471">
        <v>0.42821039999999999</v>
      </c>
      <c r="NY471">
        <v>1556.479</v>
      </c>
      <c r="NZ471" s="1">
        <v>7.7015390000000003E-2</v>
      </c>
      <c r="OA471">
        <v>31.37932</v>
      </c>
      <c r="OB471">
        <v>0.40784579999999998</v>
      </c>
      <c r="OC471">
        <v>1485.951</v>
      </c>
      <c r="OD471">
        <v>7.688528E-2</v>
      </c>
      <c r="OE471">
        <v>31.343039999999998</v>
      </c>
      <c r="OF471">
        <v>0.38891219999999999</v>
      </c>
      <c r="OG471">
        <v>1419.886</v>
      </c>
      <c r="OH471" s="1">
        <v>7.6676910000000001E-2</v>
      </c>
      <c r="OI471">
        <v>31.291319999999999</v>
      </c>
      <c r="OJ471">
        <v>0.3708458</v>
      </c>
      <c r="OK471">
        <v>1358.0820000000001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0.1042488</v>
      </c>
      <c r="G472">
        <v>30.08408</v>
      </c>
      <c r="H472">
        <v>0</v>
      </c>
      <c r="I472">
        <v>0</v>
      </c>
      <c r="J472" s="1">
        <v>0.1045394</v>
      </c>
      <c r="K472">
        <v>29.993469999999999</v>
      </c>
      <c r="L472">
        <v>0</v>
      </c>
      <c r="M472">
        <v>0</v>
      </c>
      <c r="N472" s="1">
        <v>0.1047158</v>
      </c>
      <c r="O472">
        <v>30.060880000000001</v>
      </c>
      <c r="P472">
        <v>0</v>
      </c>
      <c r="Q472">
        <v>0</v>
      </c>
      <c r="R472" s="1">
        <v>0.1047503</v>
      </c>
      <c r="S472">
        <v>29.904820000000001</v>
      </c>
      <c r="T472">
        <v>0</v>
      </c>
      <c r="U472">
        <v>0</v>
      </c>
      <c r="V472" s="1">
        <v>0.10492559999999999</v>
      </c>
      <c r="W472">
        <v>29.766950000000001</v>
      </c>
      <c r="X472">
        <v>0</v>
      </c>
      <c r="Y472">
        <v>0</v>
      </c>
      <c r="Z472">
        <v>0.10530589999999999</v>
      </c>
      <c r="AA472">
        <v>29.658909999999999</v>
      </c>
      <c r="AB472">
        <v>0</v>
      </c>
      <c r="AC472">
        <v>0</v>
      </c>
      <c r="AD472" s="1">
        <v>0.1055156</v>
      </c>
      <c r="AE472">
        <v>29.559480000000001</v>
      </c>
      <c r="AF472">
        <v>0</v>
      </c>
      <c r="AG472">
        <v>0</v>
      </c>
      <c r="AH472" s="1">
        <v>0.10590239999999999</v>
      </c>
      <c r="AI472">
        <v>29.472169999999998</v>
      </c>
      <c r="AJ472">
        <v>0</v>
      </c>
      <c r="AK472">
        <v>0</v>
      </c>
      <c r="AL472" s="1">
        <v>0.1064774</v>
      </c>
      <c r="AM472">
        <v>29.652069999999998</v>
      </c>
      <c r="AN472">
        <v>0</v>
      </c>
      <c r="AO472">
        <v>0</v>
      </c>
      <c r="AP472" s="1">
        <v>0.1071619</v>
      </c>
      <c r="AQ472">
        <v>29.62283</v>
      </c>
      <c r="AR472">
        <v>0</v>
      </c>
      <c r="AS472">
        <v>0</v>
      </c>
      <c r="AT472" s="1">
        <v>0.1077736</v>
      </c>
      <c r="AU472">
        <v>29.59789</v>
      </c>
      <c r="AV472">
        <v>0</v>
      </c>
      <c r="AW472">
        <v>0</v>
      </c>
      <c r="AX472" s="1">
        <v>0.1083818</v>
      </c>
      <c r="AY472">
        <v>29.623719999999999</v>
      </c>
      <c r="AZ472">
        <v>0</v>
      </c>
      <c r="BA472">
        <v>0</v>
      </c>
      <c r="BB472" s="1">
        <v>0.1090198</v>
      </c>
      <c r="BC472">
        <v>29.58605</v>
      </c>
      <c r="BD472">
        <v>0</v>
      </c>
      <c r="BE472">
        <v>0</v>
      </c>
      <c r="BF472" s="1">
        <v>0.109768</v>
      </c>
      <c r="BG472">
        <v>29.555679999999999</v>
      </c>
      <c r="BH472">
        <v>0</v>
      </c>
      <c r="BI472">
        <v>0</v>
      </c>
      <c r="BJ472" s="1">
        <v>0.1103015</v>
      </c>
      <c r="BK472">
        <v>29.604579999999999</v>
      </c>
      <c r="BL472">
        <v>0</v>
      </c>
      <c r="BM472">
        <v>0</v>
      </c>
      <c r="BN472" s="1">
        <v>0.1109673</v>
      </c>
      <c r="BO472">
        <v>29.849440000000001</v>
      </c>
      <c r="BP472">
        <v>0</v>
      </c>
      <c r="BQ472">
        <v>0</v>
      </c>
      <c r="BR472" s="1">
        <v>0.11174679999999999</v>
      </c>
      <c r="BS472">
        <v>30.23555</v>
      </c>
      <c r="BT472">
        <v>0</v>
      </c>
      <c r="BU472">
        <v>0</v>
      </c>
      <c r="BV472" s="1">
        <v>0.1124961</v>
      </c>
      <c r="BW472">
        <v>30.651779999999999</v>
      </c>
      <c r="BX472">
        <v>0</v>
      </c>
      <c r="BY472">
        <v>0</v>
      </c>
      <c r="BZ472" s="1">
        <v>0.1131626</v>
      </c>
      <c r="CA472">
        <v>30.971579999999999</v>
      </c>
      <c r="CB472">
        <v>0</v>
      </c>
      <c r="CC472">
        <v>0</v>
      </c>
      <c r="CD472" s="1">
        <v>0.1136737</v>
      </c>
      <c r="CE472">
        <v>31.041260000000001</v>
      </c>
      <c r="CF472">
        <v>0</v>
      </c>
      <c r="CG472">
        <v>0</v>
      </c>
      <c r="CH472" s="1">
        <v>0.11412360000000001</v>
      </c>
      <c r="CI472">
        <v>30.985209999999999</v>
      </c>
      <c r="CJ472">
        <v>0</v>
      </c>
      <c r="CK472">
        <v>0</v>
      </c>
      <c r="CL472" s="1">
        <v>0.1145753</v>
      </c>
      <c r="CM472">
        <v>30.911190000000001</v>
      </c>
      <c r="CN472">
        <v>0</v>
      </c>
      <c r="CO472">
        <v>0</v>
      </c>
      <c r="CP472" s="1">
        <v>0.1153458</v>
      </c>
      <c r="CQ472">
        <v>30.804040000000001</v>
      </c>
      <c r="CR472">
        <v>0</v>
      </c>
      <c r="CS472">
        <v>0</v>
      </c>
      <c r="CT472" s="1">
        <v>0.1157463</v>
      </c>
      <c r="CU472">
        <v>30.884740000000001</v>
      </c>
      <c r="CV472">
        <v>0</v>
      </c>
      <c r="CW472">
        <v>0</v>
      </c>
      <c r="CX472" s="1">
        <v>0.1156947</v>
      </c>
      <c r="CY472">
        <v>31.039100000000001</v>
      </c>
      <c r="CZ472">
        <v>0</v>
      </c>
      <c r="DA472">
        <v>0</v>
      </c>
      <c r="DB472" s="1">
        <v>0.1154594</v>
      </c>
      <c r="DC472">
        <v>31.022790000000001</v>
      </c>
      <c r="DD472">
        <v>5.339451E-36</v>
      </c>
      <c r="DE472">
        <v>1.159111E-32</v>
      </c>
      <c r="DF472" s="1">
        <v>0.1152924</v>
      </c>
      <c r="DG472">
        <v>30.987729999999999</v>
      </c>
      <c r="DH472">
        <v>2.1543580000000001E-30</v>
      </c>
      <c r="DI472">
        <v>4.6825120000000003E-27</v>
      </c>
      <c r="DJ472" s="1">
        <v>0.11520279999999999</v>
      </c>
      <c r="DK472">
        <v>30.75403</v>
      </c>
      <c r="DL472">
        <v>8.3342059999999996E-26</v>
      </c>
      <c r="DM472" s="1">
        <v>1.80927E-22</v>
      </c>
      <c r="DN472" s="1">
        <v>0.11496919999999999</v>
      </c>
      <c r="DO472">
        <v>30.416399999999999</v>
      </c>
      <c r="DP472" s="1">
        <v>6.0309189999999998E-22</v>
      </c>
      <c r="DQ472" s="1">
        <v>1.274353E-18</v>
      </c>
      <c r="DR472" s="1">
        <v>0.11449189999999999</v>
      </c>
      <c r="DS472">
        <v>30.10697</v>
      </c>
      <c r="DT472" s="1">
        <v>1.154813E-18</v>
      </c>
      <c r="DU472" s="1">
        <v>2.183003E-15</v>
      </c>
      <c r="DV472" s="1">
        <v>0.11462459999999999</v>
      </c>
      <c r="DW472">
        <v>29.756589999999999</v>
      </c>
      <c r="DX472" s="1">
        <v>7.1364769999999999E-16</v>
      </c>
      <c r="DY472" s="1">
        <v>1.2679759999999999E-12</v>
      </c>
      <c r="DZ472" s="1">
        <v>0.1142581</v>
      </c>
      <c r="EA472">
        <v>29.558730000000001</v>
      </c>
      <c r="EB472" s="1">
        <v>1.7733009999999999E-13</v>
      </c>
      <c r="EC472" s="1">
        <v>3.062539E-10</v>
      </c>
      <c r="ED472">
        <v>0.11336889999999999</v>
      </c>
      <c r="EE472">
        <v>29.420580000000001</v>
      </c>
      <c r="EF472" s="1">
        <v>2.095079E-11</v>
      </c>
      <c r="EG472" s="1">
        <v>3.5879940000000002E-8</v>
      </c>
      <c r="EH472" s="1">
        <v>0.11230320000000001</v>
      </c>
      <c r="EI472">
        <v>29.327380000000002</v>
      </c>
      <c r="EJ472" s="1">
        <v>1.3286490000000001E-9</v>
      </c>
      <c r="EK472" s="1">
        <v>2.279286E-6</v>
      </c>
      <c r="EL472" s="1">
        <v>0.11147079999999999</v>
      </c>
      <c r="EM472">
        <v>29.206949999999999</v>
      </c>
      <c r="EN472" s="1">
        <v>4.9436909999999999E-8</v>
      </c>
      <c r="EO472" s="1">
        <v>8.5318329999999995E-5</v>
      </c>
      <c r="EP472" s="1">
        <v>0.1108367</v>
      </c>
      <c r="EQ472">
        <v>28.918140000000001</v>
      </c>
      <c r="ER472" s="1">
        <v>1.1606420000000001E-6</v>
      </c>
      <c r="ES472" s="1">
        <v>2.0181819999999999E-3</v>
      </c>
      <c r="ET472">
        <v>0.1101216</v>
      </c>
      <c r="EU472">
        <v>28.55406</v>
      </c>
      <c r="EV472" s="1">
        <v>1.8119419999999999E-5</v>
      </c>
      <c r="EW472" s="1">
        <v>3.1897799999999997E-2</v>
      </c>
      <c r="EX472" s="1">
        <v>0.1091676</v>
      </c>
      <c r="EY472">
        <v>28.220420000000001</v>
      </c>
      <c r="EZ472" s="1">
        <v>1.9697430000000001E-4</v>
      </c>
      <c r="FA472" s="1">
        <v>0.35222120000000001</v>
      </c>
      <c r="FB472" s="1">
        <v>0.1088794</v>
      </c>
      <c r="FC472">
        <v>27.978120000000001</v>
      </c>
      <c r="FD472" s="1">
        <v>1.5638130000000001E-3</v>
      </c>
      <c r="FE472" s="1">
        <v>2.8278819999999998</v>
      </c>
      <c r="FF472" s="1">
        <v>0.1081434</v>
      </c>
      <c r="FG472">
        <v>28.15814</v>
      </c>
      <c r="FH472" s="1">
        <v>9.3038830000000006E-3</v>
      </c>
      <c r="FI472" s="1">
        <v>17.09497</v>
      </c>
      <c r="FJ472" s="1">
        <v>0.10694339999999999</v>
      </c>
      <c r="FK472">
        <v>28.267209999999999</v>
      </c>
      <c r="FL472" s="1">
        <v>4.2509890000000002E-2</v>
      </c>
      <c r="FM472" s="1">
        <v>79.821420000000003</v>
      </c>
      <c r="FN472" s="1">
        <v>0.10557080000000001</v>
      </c>
      <c r="FO472">
        <v>28.284929999999999</v>
      </c>
      <c r="FP472" s="1">
        <v>0.15395819999999999</v>
      </c>
      <c r="FQ472">
        <v>296.05410000000001</v>
      </c>
      <c r="FR472" s="1">
        <v>0.10444059999999999</v>
      </c>
      <c r="FS472">
        <v>28.2242</v>
      </c>
      <c r="FT472" s="1">
        <v>0.45558300000000002</v>
      </c>
      <c r="FU472">
        <v>895.1241</v>
      </c>
      <c r="FV472" s="1">
        <v>0.10350810000000001</v>
      </c>
      <c r="FW472">
        <v>28.07809</v>
      </c>
      <c r="FX472" s="1">
        <v>1.127748</v>
      </c>
      <c r="FY472">
        <v>2260.3879999999999</v>
      </c>
      <c r="FZ472" s="1">
        <v>0.10247820000000001</v>
      </c>
      <c r="GA472">
        <v>27.870370000000001</v>
      </c>
      <c r="GB472" s="1">
        <v>2.3782429999999999</v>
      </c>
      <c r="GC472">
        <v>4866.4520000000002</v>
      </c>
      <c r="GD472" s="1">
        <v>0.101234</v>
      </c>
      <c r="GE472">
        <v>27.655059999999999</v>
      </c>
      <c r="GF472">
        <v>4.3462120000000004</v>
      </c>
      <c r="GG472">
        <v>9098.3469999999998</v>
      </c>
      <c r="GH472" s="1">
        <v>0.10063080000000001</v>
      </c>
      <c r="GI472">
        <v>27.527170000000002</v>
      </c>
      <c r="GJ472">
        <v>7.067272</v>
      </c>
      <c r="GK472">
        <v>15035.37</v>
      </c>
      <c r="GL472" s="1">
        <v>9.9582459999999998E-2</v>
      </c>
      <c r="GM472">
        <v>27.82573</v>
      </c>
      <c r="GN472">
        <v>10.281040000000001</v>
      </c>
      <c r="GO472">
        <v>22324.16</v>
      </c>
      <c r="GP472" s="1">
        <v>9.8124550000000005E-2</v>
      </c>
      <c r="GQ472">
        <v>28.09695</v>
      </c>
      <c r="GR472">
        <v>13.560090000000001</v>
      </c>
      <c r="GS472">
        <v>30159.22</v>
      </c>
      <c r="GT472" s="1">
        <v>9.6597440000000007E-2</v>
      </c>
      <c r="GU472">
        <v>28.332329999999999</v>
      </c>
      <c r="GV472">
        <v>16.484459999999999</v>
      </c>
      <c r="GW472">
        <v>37572.54</v>
      </c>
      <c r="GX472" s="1">
        <v>9.5347260000000003E-2</v>
      </c>
      <c r="GY472">
        <v>28.59806</v>
      </c>
      <c r="GZ472">
        <v>18.76445</v>
      </c>
      <c r="HA472">
        <v>43696.42</v>
      </c>
      <c r="HB472" s="1">
        <v>9.4373670000000007E-2</v>
      </c>
      <c r="HC472">
        <v>28.69453</v>
      </c>
      <c r="HD472">
        <v>20.221060000000001</v>
      </c>
      <c r="HE472">
        <v>47969.39</v>
      </c>
      <c r="HF472" s="1">
        <v>9.3324119999999997E-2</v>
      </c>
      <c r="HG472">
        <v>28.580590000000001</v>
      </c>
      <c r="HH472">
        <v>20.758310000000002</v>
      </c>
      <c r="HI472">
        <v>50189.08</v>
      </c>
      <c r="HJ472" s="1">
        <v>9.2114550000000003E-2</v>
      </c>
      <c r="HK472">
        <v>28.48067</v>
      </c>
      <c r="HL472">
        <v>20.448090000000001</v>
      </c>
      <c r="HM472">
        <v>50466.22</v>
      </c>
      <c r="HN472" s="1">
        <v>9.1364710000000002E-2</v>
      </c>
      <c r="HO472">
        <v>28.41958</v>
      </c>
      <c r="HP472">
        <v>19.640470000000001</v>
      </c>
      <c r="HQ472">
        <v>49146.34</v>
      </c>
      <c r="HR472" s="1">
        <v>9.0416999999999997E-2</v>
      </c>
      <c r="HS472">
        <v>28.689640000000001</v>
      </c>
      <c r="HT472">
        <v>18.303840000000001</v>
      </c>
      <c r="HU472">
        <v>46653.25</v>
      </c>
      <c r="HV472" s="1">
        <v>8.9297020000000005E-2</v>
      </c>
      <c r="HW472">
        <v>29.0489</v>
      </c>
      <c r="HX472">
        <v>16.735299999999999</v>
      </c>
      <c r="HY472">
        <v>43458.69</v>
      </c>
      <c r="HZ472" s="1">
        <v>8.8090440000000006E-2</v>
      </c>
      <c r="IA472">
        <v>29.356639999999999</v>
      </c>
      <c r="IB472">
        <v>15.07324</v>
      </c>
      <c r="IC472">
        <v>39903.449999999997</v>
      </c>
      <c r="ID472" s="1">
        <v>8.7004629999999999E-2</v>
      </c>
      <c r="IE472">
        <v>29.649080000000001</v>
      </c>
      <c r="IF472">
        <v>13.46147</v>
      </c>
      <c r="IG472">
        <v>36264.47</v>
      </c>
      <c r="IH472" s="1">
        <v>8.6033869999999998E-2</v>
      </c>
      <c r="II472">
        <v>29.66996</v>
      </c>
      <c r="IJ472">
        <v>11.95609</v>
      </c>
      <c r="IK472">
        <v>32722.97</v>
      </c>
      <c r="IL472" s="1">
        <v>8.5021849999999996E-2</v>
      </c>
      <c r="IM472">
        <v>29.505659999999999</v>
      </c>
      <c r="IN472">
        <v>10.57009</v>
      </c>
      <c r="IO472">
        <v>29395.32</v>
      </c>
      <c r="IP472" s="1">
        <v>8.3899489999999993E-2</v>
      </c>
      <c r="IQ472">
        <v>29.353909999999999</v>
      </c>
      <c r="IR472">
        <v>9.3128060000000001</v>
      </c>
      <c r="IS472">
        <v>26344.6</v>
      </c>
      <c r="IT472" s="1">
        <v>8.3086170000000001E-2</v>
      </c>
      <c r="IU472">
        <v>29.235420000000001</v>
      </c>
      <c r="IV472">
        <v>8.2315740000000002</v>
      </c>
      <c r="IW472">
        <v>23590.05</v>
      </c>
      <c r="IX472">
        <v>8.2070400000000002E-2</v>
      </c>
      <c r="IY472">
        <v>29.378789999999999</v>
      </c>
      <c r="IZ472">
        <v>7.2597990000000001</v>
      </c>
      <c r="JA472">
        <v>21124.47</v>
      </c>
      <c r="JB472" s="1">
        <v>8.0935919999999995E-2</v>
      </c>
      <c r="JC472">
        <v>29.39986</v>
      </c>
      <c r="JD472">
        <v>6.4033949999999997</v>
      </c>
      <c r="JE472">
        <v>18943.599999999999</v>
      </c>
      <c r="JF472" s="1">
        <v>7.9849080000000003E-2</v>
      </c>
      <c r="JG472">
        <v>29.435559999999999</v>
      </c>
      <c r="JH472">
        <v>5.664142</v>
      </c>
      <c r="JI472">
        <v>17023.759999999998</v>
      </c>
      <c r="JJ472" s="1">
        <v>7.9024670000000005E-2</v>
      </c>
      <c r="JK472">
        <v>29.314589999999999</v>
      </c>
      <c r="JL472">
        <v>5.0384820000000001</v>
      </c>
      <c r="JM472">
        <v>15333.13</v>
      </c>
      <c r="JN472" s="1">
        <v>7.8382049999999995E-2</v>
      </c>
      <c r="JO472">
        <v>29.206379999999999</v>
      </c>
      <c r="JP472">
        <v>4.5019010000000002</v>
      </c>
      <c r="JQ472">
        <v>13839.53</v>
      </c>
      <c r="JR472" s="1">
        <v>7.7798930000000002E-2</v>
      </c>
      <c r="JS472">
        <v>29.20506</v>
      </c>
      <c r="JT472">
        <v>4.0346549999999999</v>
      </c>
      <c r="JU472">
        <v>12517.56</v>
      </c>
      <c r="JV472" s="1">
        <v>7.7244679999999996E-2</v>
      </c>
      <c r="JW472">
        <v>29.208369999999999</v>
      </c>
      <c r="JX472">
        <v>3.6256879999999998</v>
      </c>
      <c r="JY472">
        <v>11347.05</v>
      </c>
      <c r="JZ472" s="1">
        <v>7.6738470000000003E-2</v>
      </c>
      <c r="KA472">
        <v>29.195989999999998</v>
      </c>
      <c r="KB472">
        <v>3.2680570000000002</v>
      </c>
      <c r="KC472">
        <v>10309.32</v>
      </c>
      <c r="KD472" s="1">
        <v>7.620362E-2</v>
      </c>
      <c r="KE472">
        <v>29.485040000000001</v>
      </c>
      <c r="KF472">
        <v>2.9511560000000001</v>
      </c>
      <c r="KG472">
        <v>9387.6730000000007</v>
      </c>
      <c r="KH472" s="1">
        <v>7.5701199999999996E-2</v>
      </c>
      <c r="KI472">
        <v>29.59517</v>
      </c>
      <c r="KJ472">
        <v>2.672078</v>
      </c>
      <c r="KK472">
        <v>8567.56</v>
      </c>
      <c r="KL472" s="1">
        <v>7.5147350000000002E-2</v>
      </c>
      <c r="KM472">
        <v>29.656410000000001</v>
      </c>
      <c r="KN472">
        <v>2.4232930000000001</v>
      </c>
      <c r="KO472">
        <v>7836.6639999999998</v>
      </c>
      <c r="KP472" s="1">
        <v>7.4521569999999995E-2</v>
      </c>
      <c r="KQ472">
        <v>29.726680000000002</v>
      </c>
      <c r="KR472">
        <v>2.2009240000000001</v>
      </c>
      <c r="KS472">
        <v>7185.3829999999998</v>
      </c>
      <c r="KT472" s="1">
        <v>7.3815569999999997E-2</v>
      </c>
      <c r="KU472">
        <v>29.673030000000001</v>
      </c>
      <c r="KV472">
        <v>2.00196</v>
      </c>
      <c r="KW472">
        <v>6605.3119999999999</v>
      </c>
      <c r="KX472">
        <v>7.3123579999999994E-2</v>
      </c>
      <c r="KY472">
        <v>29.477509999999999</v>
      </c>
      <c r="KZ472">
        <v>1.8262039999999999</v>
      </c>
      <c r="LA472">
        <v>6088.3140000000003</v>
      </c>
      <c r="LB472" s="1">
        <v>7.2477849999999996E-2</v>
      </c>
      <c r="LC472">
        <v>29.27496</v>
      </c>
      <c r="LD472">
        <v>1.671076</v>
      </c>
      <c r="LE472">
        <v>5626.0649999999996</v>
      </c>
      <c r="LF472" s="1">
        <v>7.2001919999999997E-2</v>
      </c>
      <c r="LG472">
        <v>29.169799999999999</v>
      </c>
      <c r="LH472">
        <v>1.536327</v>
      </c>
      <c r="LI472">
        <v>5210.9709999999995</v>
      </c>
      <c r="LJ472">
        <v>7.1403170000000002E-2</v>
      </c>
      <c r="LK472">
        <v>29.52196</v>
      </c>
      <c r="LL472">
        <v>1.412982</v>
      </c>
      <c r="LM472">
        <v>4837.0029999999997</v>
      </c>
      <c r="LN472" s="1">
        <v>7.0694800000000002E-2</v>
      </c>
      <c r="LO472">
        <v>29.797699999999999</v>
      </c>
      <c r="LP472">
        <v>1.3010299999999999</v>
      </c>
      <c r="LQ472">
        <v>4501.6090000000004</v>
      </c>
      <c r="LR472" s="1">
        <v>6.9978009999999993E-2</v>
      </c>
      <c r="LS472">
        <v>29.998239999999999</v>
      </c>
      <c r="LT472">
        <v>1.2009160000000001</v>
      </c>
      <c r="LU472">
        <v>4200.7520000000004</v>
      </c>
      <c r="LV472" s="1">
        <v>6.9392449999999994E-2</v>
      </c>
      <c r="LW472">
        <v>30.337250000000001</v>
      </c>
      <c r="LX472">
        <v>1.1132519999999999</v>
      </c>
      <c r="LY472">
        <v>3929.8130000000001</v>
      </c>
      <c r="LZ472" s="1">
        <v>6.8948819999999994E-2</v>
      </c>
      <c r="MA472">
        <v>30.496230000000001</v>
      </c>
      <c r="MB472">
        <v>1.036268</v>
      </c>
      <c r="MC472">
        <v>3684.1930000000002</v>
      </c>
      <c r="MD472" s="1">
        <v>6.8565009999999996E-2</v>
      </c>
      <c r="ME472">
        <v>30.382100000000001</v>
      </c>
      <c r="MF472">
        <v>0.96736809999999995</v>
      </c>
      <c r="MG472">
        <v>3460.462</v>
      </c>
      <c r="MH472" s="1">
        <v>6.8212789999999995E-2</v>
      </c>
      <c r="MI472">
        <v>30.259899999999998</v>
      </c>
      <c r="MJ472">
        <v>0.90499200000000002</v>
      </c>
      <c r="MK472">
        <v>3256.11</v>
      </c>
      <c r="ML472" s="1">
        <v>6.8104650000000003E-2</v>
      </c>
      <c r="MM472">
        <v>30.276879999999998</v>
      </c>
      <c r="MN472">
        <v>0.85088249999999999</v>
      </c>
      <c r="MO472">
        <v>3068.288</v>
      </c>
      <c r="MP472" s="1">
        <v>6.7850110000000005E-2</v>
      </c>
      <c r="MQ472">
        <v>30.706810000000001</v>
      </c>
      <c r="MR472">
        <v>0.79923860000000002</v>
      </c>
      <c r="MS472">
        <v>2894.627</v>
      </c>
      <c r="MT472" s="1">
        <v>6.7485089999999998E-2</v>
      </c>
      <c r="MU472">
        <v>31.160409999999999</v>
      </c>
      <c r="MV472">
        <v>0.75091220000000003</v>
      </c>
      <c r="MW472">
        <v>2735.502</v>
      </c>
      <c r="MX472" s="1">
        <v>6.7110230000000007E-2</v>
      </c>
      <c r="MY472">
        <v>31.464089999999999</v>
      </c>
      <c r="MZ472">
        <v>0.70653869999999996</v>
      </c>
      <c r="NA472">
        <v>2589.7159999999999</v>
      </c>
      <c r="NB472" s="1">
        <v>6.6854520000000001E-2</v>
      </c>
      <c r="NC472">
        <v>31.711099999999998</v>
      </c>
      <c r="ND472">
        <v>0.66709430000000003</v>
      </c>
      <c r="NE472">
        <v>2455.6709999999998</v>
      </c>
      <c r="NF472" s="1">
        <v>6.6668660000000005E-2</v>
      </c>
      <c r="NG472">
        <v>31.692920000000001</v>
      </c>
      <c r="NH472">
        <v>0.63128119999999999</v>
      </c>
      <c r="NI472">
        <v>2331.41</v>
      </c>
      <c r="NJ472" s="1">
        <v>6.6501870000000005E-2</v>
      </c>
      <c r="NK472">
        <v>31.540379999999999</v>
      </c>
      <c r="NL472">
        <v>0.59827390000000003</v>
      </c>
      <c r="NM472">
        <v>2215.9470000000001</v>
      </c>
      <c r="NN472" s="1">
        <v>6.6241679999999997E-2</v>
      </c>
      <c r="NO472">
        <v>31.402819999999998</v>
      </c>
      <c r="NP472">
        <v>0.56691100000000005</v>
      </c>
      <c r="NQ472">
        <v>2108.8470000000002</v>
      </c>
      <c r="NR472" s="1">
        <v>6.5883150000000001E-2</v>
      </c>
      <c r="NS472">
        <v>31.293089999999999</v>
      </c>
      <c r="NT472">
        <v>0.53718980000000005</v>
      </c>
      <c r="NU472">
        <v>2009.9570000000001</v>
      </c>
      <c r="NV472" s="1">
        <v>6.5640420000000005E-2</v>
      </c>
      <c r="NW472">
        <v>31.277670000000001</v>
      </c>
      <c r="NX472">
        <v>0.51074189999999997</v>
      </c>
      <c r="NY472">
        <v>1918.693</v>
      </c>
      <c r="NZ472" s="1">
        <v>6.5518300000000002E-2</v>
      </c>
      <c r="OA472">
        <v>31.427569999999999</v>
      </c>
      <c r="OB472">
        <v>0.48694910000000002</v>
      </c>
      <c r="OC472">
        <v>1833.4169999999999</v>
      </c>
      <c r="OD472" s="1">
        <v>6.5404149999999994E-2</v>
      </c>
      <c r="OE472">
        <v>31.40408</v>
      </c>
      <c r="OF472">
        <v>0.46478160000000002</v>
      </c>
      <c r="OG472">
        <v>1753.4490000000001</v>
      </c>
      <c r="OH472">
        <v>6.5221050000000003E-2</v>
      </c>
      <c r="OI472">
        <v>31.3584</v>
      </c>
      <c r="OJ472">
        <v>0.4435616</v>
      </c>
      <c r="OK472">
        <v>1678.5239999999999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0.10767880000000001</v>
      </c>
      <c r="G473">
        <v>30.131889999999999</v>
      </c>
      <c r="H473">
        <v>0</v>
      </c>
      <c r="I473">
        <v>0</v>
      </c>
      <c r="J473">
        <v>0.1080092</v>
      </c>
      <c r="K473">
        <v>30.05405</v>
      </c>
      <c r="L473">
        <v>0</v>
      </c>
      <c r="M473">
        <v>0</v>
      </c>
      <c r="N473">
        <v>0.108196</v>
      </c>
      <c r="O473">
        <v>30.113240000000001</v>
      </c>
      <c r="P473">
        <v>0</v>
      </c>
      <c r="Q473">
        <v>0</v>
      </c>
      <c r="R473">
        <v>0.10823140000000001</v>
      </c>
      <c r="S473">
        <v>29.953099999999999</v>
      </c>
      <c r="T473">
        <v>0</v>
      </c>
      <c r="U473">
        <v>0</v>
      </c>
      <c r="V473">
        <v>0.1084188</v>
      </c>
      <c r="W473">
        <v>29.807300000000001</v>
      </c>
      <c r="X473">
        <v>0</v>
      </c>
      <c r="Y473">
        <v>0</v>
      </c>
      <c r="Z473" s="1">
        <v>0.1088215</v>
      </c>
      <c r="AA473">
        <v>29.694369999999999</v>
      </c>
      <c r="AB473">
        <v>0</v>
      </c>
      <c r="AC473">
        <v>0</v>
      </c>
      <c r="AD473" s="1">
        <v>0.1090373</v>
      </c>
      <c r="AE473">
        <v>29.596550000000001</v>
      </c>
      <c r="AF473">
        <v>0</v>
      </c>
      <c r="AG473">
        <v>0</v>
      </c>
      <c r="AH473" s="1">
        <v>0.1094513</v>
      </c>
      <c r="AI473">
        <v>29.516269999999999</v>
      </c>
      <c r="AJ473">
        <v>0</v>
      </c>
      <c r="AK473">
        <v>0</v>
      </c>
      <c r="AL473" s="1">
        <v>0.1100648</v>
      </c>
      <c r="AM473">
        <v>29.689489999999999</v>
      </c>
      <c r="AN473">
        <v>0</v>
      </c>
      <c r="AO473">
        <v>0</v>
      </c>
      <c r="AP473" s="1">
        <v>0.11079070000000001</v>
      </c>
      <c r="AQ473">
        <v>29.662330000000001</v>
      </c>
      <c r="AR473">
        <v>0</v>
      </c>
      <c r="AS473">
        <v>0</v>
      </c>
      <c r="AT473" s="1">
        <v>0.111433</v>
      </c>
      <c r="AU473">
        <v>29.633240000000001</v>
      </c>
      <c r="AV473">
        <v>0</v>
      </c>
      <c r="AW473">
        <v>0</v>
      </c>
      <c r="AX473" s="1">
        <v>0.11207209999999999</v>
      </c>
      <c r="AY473">
        <v>29.646830000000001</v>
      </c>
      <c r="AZ473">
        <v>0</v>
      </c>
      <c r="BA473">
        <v>0</v>
      </c>
      <c r="BB473" s="1">
        <v>0.11274099999999999</v>
      </c>
      <c r="BC473">
        <v>29.602620000000002</v>
      </c>
      <c r="BD473">
        <v>0</v>
      </c>
      <c r="BE473">
        <v>0</v>
      </c>
      <c r="BF473" s="1">
        <v>0.1135331</v>
      </c>
      <c r="BG473">
        <v>29.57019</v>
      </c>
      <c r="BH473">
        <v>0</v>
      </c>
      <c r="BI473">
        <v>0</v>
      </c>
      <c r="BJ473">
        <v>0.1140833</v>
      </c>
      <c r="BK473">
        <v>29.618400000000001</v>
      </c>
      <c r="BL473">
        <v>0</v>
      </c>
      <c r="BM473">
        <v>0</v>
      </c>
      <c r="BN473" s="1">
        <v>0.1147884</v>
      </c>
      <c r="BO473">
        <v>29.858280000000001</v>
      </c>
      <c r="BP473">
        <v>0</v>
      </c>
      <c r="BQ473">
        <v>0</v>
      </c>
      <c r="BR473" s="1">
        <v>0.1156211</v>
      </c>
      <c r="BS473">
        <v>30.2349</v>
      </c>
      <c r="BT473">
        <v>0</v>
      </c>
      <c r="BU473">
        <v>0</v>
      </c>
      <c r="BV473" s="1">
        <v>0.1164055</v>
      </c>
      <c r="BW473">
        <v>30.6357</v>
      </c>
      <c r="BX473">
        <v>0</v>
      </c>
      <c r="BY473">
        <v>0</v>
      </c>
      <c r="BZ473" s="1">
        <v>0.11711870000000001</v>
      </c>
      <c r="CA473">
        <v>30.939990000000002</v>
      </c>
      <c r="CB473">
        <v>0</v>
      </c>
      <c r="CC473">
        <v>0</v>
      </c>
      <c r="CD473" s="1">
        <v>0.1176509</v>
      </c>
      <c r="CE473">
        <v>31.002220000000001</v>
      </c>
      <c r="CF473">
        <v>0</v>
      </c>
      <c r="CG473">
        <v>0</v>
      </c>
      <c r="CH473" s="1">
        <v>0.1181429</v>
      </c>
      <c r="CI473">
        <v>30.9499</v>
      </c>
      <c r="CJ473">
        <v>0</v>
      </c>
      <c r="CK473">
        <v>0</v>
      </c>
      <c r="CL473" s="1">
        <v>0.1186218</v>
      </c>
      <c r="CM473">
        <v>30.890609999999999</v>
      </c>
      <c r="CN473">
        <v>0</v>
      </c>
      <c r="CO473">
        <v>0</v>
      </c>
      <c r="CP473" s="1">
        <v>0.11946850000000001</v>
      </c>
      <c r="CQ473">
        <v>30.813330000000001</v>
      </c>
      <c r="CR473">
        <v>0</v>
      </c>
      <c r="CS473">
        <v>0</v>
      </c>
      <c r="CT473" s="1">
        <v>0.1198972</v>
      </c>
      <c r="CU473">
        <v>30.92144</v>
      </c>
      <c r="CV473">
        <v>0</v>
      </c>
      <c r="CW473">
        <v>0</v>
      </c>
      <c r="CX473" s="1">
        <v>0.11983729999999999</v>
      </c>
      <c r="CY473">
        <v>31.095120000000001</v>
      </c>
      <c r="CZ473">
        <v>0</v>
      </c>
      <c r="DA473">
        <v>0</v>
      </c>
      <c r="DB473" s="1">
        <v>0.1195923</v>
      </c>
      <c r="DC473">
        <v>31.094429999999999</v>
      </c>
      <c r="DD473">
        <v>1.1104170000000001E-36</v>
      </c>
      <c r="DE473">
        <v>2.05785E-33</v>
      </c>
      <c r="DF473" s="1">
        <v>0.1194414</v>
      </c>
      <c r="DG473">
        <v>31.059560000000001</v>
      </c>
      <c r="DH473">
        <v>5.7417559999999999E-31</v>
      </c>
      <c r="DI473">
        <v>9.9795270000000003E-28</v>
      </c>
      <c r="DJ473" s="1">
        <v>0.11936239999999999</v>
      </c>
      <c r="DK473">
        <v>30.826090000000001</v>
      </c>
      <c r="DL473">
        <v>2.8266750000000001E-26</v>
      </c>
      <c r="DM473" s="1">
        <v>4.3991069999999999E-23</v>
      </c>
      <c r="DN473" s="1">
        <v>0.1191359</v>
      </c>
      <c r="DO473">
        <v>30.49549</v>
      </c>
      <c r="DP473" s="1">
        <v>2.3727970000000002E-22</v>
      </c>
      <c r="DQ473" s="1">
        <v>3.4831930000000001E-19</v>
      </c>
      <c r="DR473" s="1">
        <v>0.1186518</v>
      </c>
      <c r="DS473">
        <v>30.197500000000002</v>
      </c>
      <c r="DT473" s="1">
        <v>4.6674949999999999E-19</v>
      </c>
      <c r="DU473" s="1">
        <v>6.6341829999999995E-16</v>
      </c>
      <c r="DV473" s="1">
        <v>0.1188477</v>
      </c>
      <c r="DW473">
        <v>29.87086</v>
      </c>
      <c r="DX473" s="1">
        <v>3.0117090000000001E-16</v>
      </c>
      <c r="DY473" s="1">
        <v>4.2098539999999998E-13</v>
      </c>
      <c r="DZ473" s="1">
        <v>0.1184719</v>
      </c>
      <c r="EA473">
        <v>29.692129999999999</v>
      </c>
      <c r="EB473" s="1">
        <v>7.8545390000000001E-14</v>
      </c>
      <c r="EC473" s="1">
        <v>1.098204E-10</v>
      </c>
      <c r="ED473" s="1">
        <v>0.11753470000000001</v>
      </c>
      <c r="EE473">
        <v>29.567699999999999</v>
      </c>
      <c r="EF473" s="1">
        <v>9.7386889999999994E-12</v>
      </c>
      <c r="EG473" s="1">
        <v>1.376522E-8</v>
      </c>
      <c r="EH473" s="1">
        <v>0.1164118</v>
      </c>
      <c r="EI473">
        <v>29.47655</v>
      </c>
      <c r="EJ473" s="1">
        <v>6.4777309999999998E-10</v>
      </c>
      <c r="EK473" s="1">
        <v>9.2977060000000005E-7</v>
      </c>
      <c r="EL473" s="1">
        <v>0.11556279999999999</v>
      </c>
      <c r="EM473">
        <v>29.34751</v>
      </c>
      <c r="EN473" s="1">
        <v>2.5259570000000001E-8</v>
      </c>
      <c r="EO473" s="1">
        <v>3.6828880000000001E-5</v>
      </c>
      <c r="EP473" s="1">
        <v>0.1149246</v>
      </c>
      <c r="EQ473">
        <v>29.051860000000001</v>
      </c>
      <c r="ER473" s="1">
        <v>6.2073669999999998E-7</v>
      </c>
      <c r="ES473" s="1">
        <v>9.1825269999999996E-4</v>
      </c>
      <c r="ET473" s="1">
        <v>0.11419650000000001</v>
      </c>
      <c r="EU473">
        <v>28.683969999999999</v>
      </c>
      <c r="EV473" s="1">
        <v>1.012933E-5</v>
      </c>
      <c r="EW473" s="1">
        <v>1.524675E-2</v>
      </c>
      <c r="EX473" s="1">
        <v>0.113206</v>
      </c>
      <c r="EY473">
        <v>28.350339999999999</v>
      </c>
      <c r="EZ473" s="1">
        <v>1.1494540000000001E-4</v>
      </c>
      <c r="FA473" s="1">
        <v>0.17638139999999999</v>
      </c>
      <c r="FB473" s="1">
        <v>0.1129584</v>
      </c>
      <c r="FC473">
        <v>28.114599999999999</v>
      </c>
      <c r="FD473" s="1">
        <v>9.5191139999999997E-4</v>
      </c>
      <c r="FE473" s="1">
        <v>1.4802109999999999</v>
      </c>
      <c r="FF473" s="1">
        <v>0.11219270000000001</v>
      </c>
      <c r="FG473">
        <v>28.285990000000002</v>
      </c>
      <c r="FH473" s="1">
        <v>5.899853E-3</v>
      </c>
      <c r="FI473" s="1">
        <v>9.3360579999999995</v>
      </c>
      <c r="FJ473" s="1">
        <v>0.1109371</v>
      </c>
      <c r="FK473">
        <v>28.389610000000001</v>
      </c>
      <c r="FL473" s="1">
        <v>2.8043160000000001E-2</v>
      </c>
      <c r="FM473" s="1">
        <v>45.387929999999997</v>
      </c>
      <c r="FN473">
        <v>0.1094934</v>
      </c>
      <c r="FO473">
        <v>28.398009999999999</v>
      </c>
      <c r="FP473" s="1">
        <v>0.1054916</v>
      </c>
      <c r="FQ473">
        <v>174.90770000000001</v>
      </c>
      <c r="FR473" s="1">
        <v>0.10832650000000001</v>
      </c>
      <c r="FS473">
        <v>28.323720000000002</v>
      </c>
      <c r="FT473" s="1">
        <v>0.32383529999999999</v>
      </c>
      <c r="FU473">
        <v>548.41660000000002</v>
      </c>
      <c r="FV473" s="1">
        <v>0.1073722</v>
      </c>
      <c r="FW473">
        <v>28.166170000000001</v>
      </c>
      <c r="FX473" s="1">
        <v>0.83052789999999999</v>
      </c>
      <c r="FY473">
        <v>1433.703</v>
      </c>
      <c r="FZ473" s="1">
        <v>0.10631069999999999</v>
      </c>
      <c r="GA473">
        <v>27.95665</v>
      </c>
      <c r="GB473" s="1">
        <v>1.8121229999999999</v>
      </c>
      <c r="GC473">
        <v>3190.277</v>
      </c>
      <c r="GD473" s="1">
        <v>0.1050174</v>
      </c>
      <c r="GE473">
        <v>27.748080000000002</v>
      </c>
      <c r="GF473" s="1">
        <v>3.420865</v>
      </c>
      <c r="GG473">
        <v>6154.1689999999999</v>
      </c>
      <c r="GH473" s="1">
        <v>0.1044326</v>
      </c>
      <c r="GI473">
        <v>27.63204</v>
      </c>
      <c r="GJ473">
        <v>5.7399230000000001</v>
      </c>
      <c r="GK473">
        <v>10476.290000000001</v>
      </c>
      <c r="GL473" s="1">
        <v>0.10333580000000001</v>
      </c>
      <c r="GM473">
        <v>27.925909999999998</v>
      </c>
      <c r="GN473">
        <v>8.6003699999999998</v>
      </c>
      <c r="GO473">
        <v>15999.36</v>
      </c>
      <c r="GP473" s="1">
        <v>0.1018129</v>
      </c>
      <c r="GQ473">
        <v>28.192409999999999</v>
      </c>
      <c r="GR473">
        <v>11.66445</v>
      </c>
      <c r="GS473">
        <v>22195.47</v>
      </c>
      <c r="GT473" s="1">
        <v>0.1002043</v>
      </c>
      <c r="GU473">
        <v>28.41713</v>
      </c>
      <c r="GV473">
        <v>14.55527</v>
      </c>
      <c r="GW473">
        <v>28346.9</v>
      </c>
      <c r="GX473" s="1">
        <v>9.8913260000000003E-2</v>
      </c>
      <c r="GY473">
        <v>28.660070000000001</v>
      </c>
      <c r="GZ473">
        <v>16.982980000000001</v>
      </c>
      <c r="HA473">
        <v>33741.870000000003</v>
      </c>
      <c r="HB473" s="1">
        <v>9.7913230000000004E-2</v>
      </c>
      <c r="HC473">
        <v>28.736219999999999</v>
      </c>
      <c r="HD473">
        <v>18.731059999999999</v>
      </c>
      <c r="HE473">
        <v>37854.75</v>
      </c>
      <c r="HF473" s="1">
        <v>9.6829879999999993E-2</v>
      </c>
      <c r="HG473">
        <v>28.6157</v>
      </c>
      <c r="HH473">
        <v>19.647179999999999</v>
      </c>
      <c r="HI473">
        <v>40413.56</v>
      </c>
      <c r="HJ473" s="1">
        <v>9.5569779999999993E-2</v>
      </c>
      <c r="HK473">
        <v>28.514959999999999</v>
      </c>
      <c r="HL473">
        <v>19.742979999999999</v>
      </c>
      <c r="HM473">
        <v>41405.72</v>
      </c>
      <c r="HN473" s="1">
        <v>9.4813140000000004E-2</v>
      </c>
      <c r="HO473">
        <v>28.463370000000001</v>
      </c>
      <c r="HP473">
        <v>19.28848</v>
      </c>
      <c r="HQ473">
        <v>41020.42</v>
      </c>
      <c r="HR473" s="1">
        <v>9.3822310000000006E-2</v>
      </c>
      <c r="HS473">
        <v>28.735769999999999</v>
      </c>
      <c r="HT473">
        <v>18.320509999999999</v>
      </c>
      <c r="HU473">
        <v>39564.449999999997</v>
      </c>
      <c r="HV473" s="1">
        <v>9.2650899999999994E-2</v>
      </c>
      <c r="HW473">
        <v>29.096039999999999</v>
      </c>
      <c r="HX473">
        <v>16.981760000000001</v>
      </c>
      <c r="HY473">
        <v>37368.949999999997</v>
      </c>
      <c r="HZ473" s="1">
        <v>9.1382089999999999E-2</v>
      </c>
      <c r="IA473">
        <v>29.401420000000002</v>
      </c>
      <c r="IB473">
        <v>15.49911</v>
      </c>
      <c r="IC473">
        <v>34751.449999999997</v>
      </c>
      <c r="ID473">
        <v>9.0260160000000006E-2</v>
      </c>
      <c r="IE473">
        <v>29.682289999999998</v>
      </c>
      <c r="IF473">
        <v>14.00794</v>
      </c>
      <c r="IG473">
        <v>31943.07</v>
      </c>
      <c r="IH473" s="1">
        <v>8.9258370000000004E-2</v>
      </c>
      <c r="II473">
        <v>29.69528</v>
      </c>
      <c r="IJ473">
        <v>12.57429</v>
      </c>
      <c r="IK473">
        <v>29117.16</v>
      </c>
      <c r="IL473" s="1">
        <v>8.8208850000000005E-2</v>
      </c>
      <c r="IM473">
        <v>29.530349999999999</v>
      </c>
      <c r="IN473">
        <v>11.220739999999999</v>
      </c>
      <c r="IO473">
        <v>26392.29</v>
      </c>
      <c r="IP473">
        <v>8.7036550000000004E-2</v>
      </c>
      <c r="IQ473">
        <v>29.380320000000001</v>
      </c>
      <c r="IR473">
        <v>9.9665219999999994</v>
      </c>
      <c r="IS473">
        <v>23841.54</v>
      </c>
      <c r="IT473" s="1">
        <v>8.6210560000000006E-2</v>
      </c>
      <c r="IU473">
        <v>29.271360000000001</v>
      </c>
      <c r="IV473">
        <v>8.8748269999999998</v>
      </c>
      <c r="IW473">
        <v>21499.14</v>
      </c>
      <c r="IX473">
        <v>8.5147299999999995E-2</v>
      </c>
      <c r="IY473">
        <v>29.419720000000002</v>
      </c>
      <c r="IZ473">
        <v>7.8764839999999996</v>
      </c>
      <c r="JA473">
        <v>19372.12</v>
      </c>
      <c r="JB473" s="1">
        <v>8.3958710000000006E-2</v>
      </c>
      <c r="JC473">
        <v>29.453959999999999</v>
      </c>
      <c r="JD473">
        <v>6.9853259999999997</v>
      </c>
      <c r="JE473">
        <v>17467.79</v>
      </c>
      <c r="JF473" s="1">
        <v>8.282486E-2</v>
      </c>
      <c r="JG473">
        <v>29.49898</v>
      </c>
      <c r="JH473">
        <v>6.2088590000000003</v>
      </c>
      <c r="JI473">
        <v>15773.86</v>
      </c>
      <c r="JJ473" s="1">
        <v>8.1965930000000006E-2</v>
      </c>
      <c r="JK473">
        <v>29.38646</v>
      </c>
      <c r="JL473">
        <v>5.5470230000000003</v>
      </c>
      <c r="JM473">
        <v>14269.1</v>
      </c>
      <c r="JN473" s="1">
        <v>8.1299540000000003E-2</v>
      </c>
      <c r="JO473">
        <v>29.281230000000001</v>
      </c>
      <c r="JP473">
        <v>4.9760679999999997</v>
      </c>
      <c r="JQ473">
        <v>12929.6</v>
      </c>
      <c r="JR473" s="1">
        <v>8.0702599999999999E-2</v>
      </c>
      <c r="JS473">
        <v>29.27394</v>
      </c>
      <c r="JT473">
        <v>4.475962</v>
      </c>
      <c r="JU473">
        <v>11736.05</v>
      </c>
      <c r="JV473" s="1">
        <v>8.0112370000000002E-2</v>
      </c>
      <c r="JW473">
        <v>29.273540000000001</v>
      </c>
      <c r="JX473">
        <v>4.034859</v>
      </c>
      <c r="JY473">
        <v>10673.38</v>
      </c>
      <c r="JZ473" s="1">
        <v>7.9582819999999999E-2</v>
      </c>
      <c r="KA473">
        <v>29.261019999999998</v>
      </c>
      <c r="KB473">
        <v>3.6477680000000001</v>
      </c>
      <c r="KC473">
        <v>9726.4789999999994</v>
      </c>
      <c r="KD473" s="1">
        <v>7.9032389999999994E-2</v>
      </c>
      <c r="KE473">
        <v>29.538879999999999</v>
      </c>
      <c r="KF473">
        <v>3.3035160000000001</v>
      </c>
      <c r="KG473">
        <v>8881.9060000000009</v>
      </c>
      <c r="KH473" s="1">
        <v>7.8508190000000005E-2</v>
      </c>
      <c r="KI473">
        <v>29.645499999999998</v>
      </c>
      <c r="KJ473">
        <v>2.9989880000000002</v>
      </c>
      <c r="KK473">
        <v>8127.2349999999997</v>
      </c>
      <c r="KL473" s="1">
        <v>7.7930169999999993E-2</v>
      </c>
      <c r="KM473">
        <v>29.706849999999999</v>
      </c>
      <c r="KN473">
        <v>2.7263730000000002</v>
      </c>
      <c r="KO473">
        <v>7452.143</v>
      </c>
      <c r="KP473" s="1">
        <v>7.7277979999999996E-2</v>
      </c>
      <c r="KQ473">
        <v>29.773540000000001</v>
      </c>
      <c r="KR473">
        <v>2.481903</v>
      </c>
      <c r="KS473">
        <v>6848.7150000000001</v>
      </c>
      <c r="KT473" s="1">
        <v>7.6546619999999996E-2</v>
      </c>
      <c r="KU473">
        <v>29.72109</v>
      </c>
      <c r="KV473">
        <v>2.2624599999999999</v>
      </c>
      <c r="KW473">
        <v>6309.4989999999998</v>
      </c>
      <c r="KX473" s="1">
        <v>7.5818469999999999E-2</v>
      </c>
      <c r="KY473">
        <v>29.534600000000001</v>
      </c>
      <c r="KZ473">
        <v>2.0678019999999999</v>
      </c>
      <c r="LA473">
        <v>5827.5119999999997</v>
      </c>
      <c r="LB473" s="1">
        <v>7.5148989999999999E-2</v>
      </c>
      <c r="LC473">
        <v>29.342739999999999</v>
      </c>
      <c r="LD473">
        <v>1.8958079999999999</v>
      </c>
      <c r="LE473">
        <v>5395.326</v>
      </c>
      <c r="LF473">
        <v>7.4662129999999993E-2</v>
      </c>
      <c r="LG473">
        <v>29.248550000000002</v>
      </c>
      <c r="LH473">
        <v>1.7462979999999999</v>
      </c>
      <c r="LI473">
        <v>5006.335</v>
      </c>
      <c r="LJ473" s="1">
        <v>7.4037430000000001E-2</v>
      </c>
      <c r="LK473">
        <v>29.59168</v>
      </c>
      <c r="LL473">
        <v>1.6087929999999999</v>
      </c>
      <c r="LM473">
        <v>4655.0439999999999</v>
      </c>
      <c r="LN473" s="1">
        <v>7.3295120000000005E-2</v>
      </c>
      <c r="LO473">
        <v>29.861090000000001</v>
      </c>
      <c r="LP473">
        <v>1.483608</v>
      </c>
      <c r="LQ473">
        <v>4339.2719999999999</v>
      </c>
      <c r="LR473" s="1">
        <v>7.2543960000000005E-2</v>
      </c>
      <c r="LS473">
        <v>30.05566</v>
      </c>
      <c r="LT473">
        <v>1.3713880000000001</v>
      </c>
      <c r="LU473">
        <v>4055.433</v>
      </c>
      <c r="LV473" s="1">
        <v>7.1934159999999997E-2</v>
      </c>
      <c r="LW473">
        <v>30.374580000000002</v>
      </c>
      <c r="LX473">
        <v>1.273102</v>
      </c>
      <c r="LY473">
        <v>3799.3620000000001</v>
      </c>
      <c r="LZ473" s="1">
        <v>7.1476559999999995E-2</v>
      </c>
      <c r="MA473">
        <v>30.517140000000001</v>
      </c>
      <c r="MB473">
        <v>1.1867449999999999</v>
      </c>
      <c r="MC473">
        <v>3566.752</v>
      </c>
      <c r="MD473" s="1">
        <v>7.1076860000000006E-2</v>
      </c>
      <c r="ME473">
        <v>30.401209999999999</v>
      </c>
      <c r="MF473">
        <v>1.1092919999999999</v>
      </c>
      <c r="MG473">
        <v>3354.5279999999998</v>
      </c>
      <c r="MH473" s="1">
        <v>7.0708590000000002E-2</v>
      </c>
      <c r="MI473">
        <v>30.279170000000001</v>
      </c>
      <c r="MJ473">
        <v>1.0390360000000001</v>
      </c>
      <c r="MK473">
        <v>3160.3789999999999</v>
      </c>
      <c r="ML473" s="1">
        <v>7.0607400000000001E-2</v>
      </c>
      <c r="MM473">
        <v>30.296710000000001</v>
      </c>
      <c r="MN473">
        <v>0.97831829999999997</v>
      </c>
      <c r="MO473">
        <v>2981.7440000000001</v>
      </c>
      <c r="MP473" s="1">
        <v>7.0333270000000003E-2</v>
      </c>
      <c r="MQ473">
        <v>30.71264</v>
      </c>
      <c r="MR473">
        <v>0.91994980000000004</v>
      </c>
      <c r="MS473">
        <v>2816.3609999999999</v>
      </c>
      <c r="MT473" s="1">
        <v>6.9951020000000003E-2</v>
      </c>
      <c r="MU473">
        <v>31.15559</v>
      </c>
      <c r="MV473">
        <v>0.86532019999999998</v>
      </c>
      <c r="MW473">
        <v>2664.6460000000002</v>
      </c>
      <c r="MX473" s="1">
        <v>6.9551219999999997E-2</v>
      </c>
      <c r="MY473">
        <v>31.454049999999999</v>
      </c>
      <c r="MZ473">
        <v>0.81501109999999999</v>
      </c>
      <c r="NA473">
        <v>2525.482</v>
      </c>
      <c r="NB473" s="1">
        <v>6.928231E-2</v>
      </c>
      <c r="NC473">
        <v>31.69266</v>
      </c>
      <c r="ND473">
        <v>0.77033759999999996</v>
      </c>
      <c r="NE473">
        <v>2397.364</v>
      </c>
      <c r="NF473" s="1">
        <v>6.9097859999999997E-2</v>
      </c>
      <c r="NG473">
        <v>31.675180000000001</v>
      </c>
      <c r="NH473">
        <v>0.72987740000000001</v>
      </c>
      <c r="NI473">
        <v>2278.4760000000001</v>
      </c>
      <c r="NJ473" s="1">
        <v>6.8919090000000002E-2</v>
      </c>
      <c r="NK473">
        <v>31.53079</v>
      </c>
      <c r="NL473">
        <v>0.69240639999999998</v>
      </c>
      <c r="NM473">
        <v>2167.8539999999998</v>
      </c>
      <c r="NN473" s="1">
        <v>6.8643819999999994E-2</v>
      </c>
      <c r="NO473">
        <v>31.403320000000001</v>
      </c>
      <c r="NP473">
        <v>0.65674880000000002</v>
      </c>
      <c r="NQ473">
        <v>2065.1239999999998</v>
      </c>
      <c r="NR473" s="1">
        <v>6.8260950000000001E-2</v>
      </c>
      <c r="NS473">
        <v>31.3079</v>
      </c>
      <c r="NT473">
        <v>0.62283500000000003</v>
      </c>
      <c r="NU473">
        <v>1970.172</v>
      </c>
      <c r="NV473" s="1">
        <v>6.8006140000000007E-2</v>
      </c>
      <c r="NW473">
        <v>31.306760000000001</v>
      </c>
      <c r="NX473">
        <v>0.59271090000000004</v>
      </c>
      <c r="NY473">
        <v>1882.413</v>
      </c>
      <c r="NZ473" s="1">
        <v>6.7881510000000006E-2</v>
      </c>
      <c r="OA473">
        <v>31.462399999999999</v>
      </c>
      <c r="OB473">
        <v>0.56564449999999999</v>
      </c>
      <c r="OC473">
        <v>1800.348</v>
      </c>
      <c r="OD473" s="1">
        <v>6.7762429999999998E-2</v>
      </c>
      <c r="OE473">
        <v>31.450790000000001</v>
      </c>
      <c r="OF473">
        <v>0.54036329999999999</v>
      </c>
      <c r="OG473">
        <v>1723.25</v>
      </c>
      <c r="OH473" s="1">
        <v>6.7571790000000007E-2</v>
      </c>
      <c r="OI473">
        <v>31.410710000000002</v>
      </c>
      <c r="OJ473">
        <v>0.51612519999999995</v>
      </c>
      <c r="OK473">
        <v>1650.9570000000001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0.11355220000000001</v>
      </c>
      <c r="G474">
        <v>30.173030000000001</v>
      </c>
      <c r="H474">
        <v>0</v>
      </c>
      <c r="I474">
        <v>0</v>
      </c>
      <c r="J474">
        <v>0.1139054</v>
      </c>
      <c r="K474">
        <v>30.106960000000001</v>
      </c>
      <c r="L474">
        <v>0</v>
      </c>
      <c r="M474">
        <v>0</v>
      </c>
      <c r="N474">
        <v>0.11409610000000001</v>
      </c>
      <c r="O474">
        <v>30.16356</v>
      </c>
      <c r="P474">
        <v>0</v>
      </c>
      <c r="Q474">
        <v>0</v>
      </c>
      <c r="R474">
        <v>0.1141215</v>
      </c>
      <c r="S474">
        <v>30.0017</v>
      </c>
      <c r="T474">
        <v>0</v>
      </c>
      <c r="U474">
        <v>0</v>
      </c>
      <c r="V474">
        <v>0.11431040000000001</v>
      </c>
      <c r="W474">
        <v>29.850860000000001</v>
      </c>
      <c r="X474">
        <v>0</v>
      </c>
      <c r="Y474">
        <v>0</v>
      </c>
      <c r="Z474">
        <v>0.114728</v>
      </c>
      <c r="AA474">
        <v>29.733350000000002</v>
      </c>
      <c r="AB474">
        <v>0</v>
      </c>
      <c r="AC474">
        <v>0</v>
      </c>
      <c r="AD474">
        <v>0.1149366</v>
      </c>
      <c r="AE474">
        <v>29.635110000000001</v>
      </c>
      <c r="AF474">
        <v>0</v>
      </c>
      <c r="AG474">
        <v>0</v>
      </c>
      <c r="AH474">
        <v>0.1153653</v>
      </c>
      <c r="AI474">
        <v>29.560079999999999</v>
      </c>
      <c r="AJ474">
        <v>0</v>
      </c>
      <c r="AK474">
        <v>0</v>
      </c>
      <c r="AL474">
        <v>0.1160154</v>
      </c>
      <c r="AM474">
        <v>29.727969999999999</v>
      </c>
      <c r="AN474">
        <v>0</v>
      </c>
      <c r="AO474">
        <v>0</v>
      </c>
      <c r="AP474">
        <v>0.1167789</v>
      </c>
      <c r="AQ474">
        <v>29.701090000000001</v>
      </c>
      <c r="AR474">
        <v>0</v>
      </c>
      <c r="AS474">
        <v>0</v>
      </c>
      <c r="AT474">
        <v>0.1174518</v>
      </c>
      <c r="AU474">
        <v>29.671600000000002</v>
      </c>
      <c r="AV474">
        <v>0</v>
      </c>
      <c r="AW474">
        <v>0</v>
      </c>
      <c r="AX474">
        <v>0.11811969999999999</v>
      </c>
      <c r="AY474">
        <v>29.67407</v>
      </c>
      <c r="AZ474">
        <v>0</v>
      </c>
      <c r="BA474">
        <v>0</v>
      </c>
      <c r="BB474" s="1">
        <v>0.1188206</v>
      </c>
      <c r="BC474">
        <v>29.623760000000001</v>
      </c>
      <c r="BD474">
        <v>0</v>
      </c>
      <c r="BE474">
        <v>0</v>
      </c>
      <c r="BF474">
        <v>0.11964569999999999</v>
      </c>
      <c r="BG474">
        <v>29.588000000000001</v>
      </c>
      <c r="BH474">
        <v>0</v>
      </c>
      <c r="BI474">
        <v>0</v>
      </c>
      <c r="BJ474" s="1">
        <v>0.1202086</v>
      </c>
      <c r="BK474">
        <v>29.63438</v>
      </c>
      <c r="BL474">
        <v>0</v>
      </c>
      <c r="BM474">
        <v>0</v>
      </c>
      <c r="BN474" s="1">
        <v>0.1209457</v>
      </c>
      <c r="BO474">
        <v>29.868400000000001</v>
      </c>
      <c r="BP474">
        <v>0</v>
      </c>
      <c r="BQ474">
        <v>0</v>
      </c>
      <c r="BR474" s="1">
        <v>0.1218236</v>
      </c>
      <c r="BS474">
        <v>30.236519999999999</v>
      </c>
      <c r="BT474">
        <v>0</v>
      </c>
      <c r="BU474">
        <v>0</v>
      </c>
      <c r="BV474" s="1">
        <v>0.1226492</v>
      </c>
      <c r="BW474">
        <v>30.622420000000002</v>
      </c>
      <c r="BX474">
        <v>0</v>
      </c>
      <c r="BY474">
        <v>0</v>
      </c>
      <c r="BZ474" s="1">
        <v>0.12339410000000001</v>
      </c>
      <c r="CA474">
        <v>30.91197</v>
      </c>
      <c r="CB474">
        <v>0</v>
      </c>
      <c r="CC474">
        <v>0</v>
      </c>
      <c r="CD474" s="1">
        <v>0.123949</v>
      </c>
      <c r="CE474">
        <v>30.964500000000001</v>
      </c>
      <c r="CF474">
        <v>0</v>
      </c>
      <c r="CG474">
        <v>0</v>
      </c>
      <c r="CH474">
        <v>0.12445870000000001</v>
      </c>
      <c r="CI474">
        <v>30.914210000000001</v>
      </c>
      <c r="CJ474">
        <v>0</v>
      </c>
      <c r="CK474">
        <v>0</v>
      </c>
      <c r="CL474" s="1">
        <v>0.12495970000000001</v>
      </c>
      <c r="CM474">
        <v>30.864719999999998</v>
      </c>
      <c r="CN474">
        <v>0</v>
      </c>
      <c r="CO474">
        <v>0</v>
      </c>
      <c r="CP474" s="1">
        <v>0.1258814</v>
      </c>
      <c r="CQ474">
        <v>30.811340000000001</v>
      </c>
      <c r="CR474">
        <v>0</v>
      </c>
      <c r="CS474">
        <v>0</v>
      </c>
      <c r="CT474" s="1">
        <v>0.12632979999999999</v>
      </c>
      <c r="CU474">
        <v>30.944130000000001</v>
      </c>
      <c r="CV474">
        <v>0</v>
      </c>
      <c r="CW474">
        <v>0</v>
      </c>
      <c r="CX474" s="1">
        <v>0.12625159999999999</v>
      </c>
      <c r="CY474">
        <v>31.136569999999999</v>
      </c>
      <c r="CZ474">
        <v>0</v>
      </c>
      <c r="DA474">
        <v>0</v>
      </c>
      <c r="DB474" s="1">
        <v>0.1259767</v>
      </c>
      <c r="DC474">
        <v>31.15353</v>
      </c>
      <c r="DD474">
        <v>2.5445459999999998E-37</v>
      </c>
      <c r="DE474">
        <v>4.6207200000000002E-34</v>
      </c>
      <c r="DF474" s="1">
        <v>0.12581249999999999</v>
      </c>
      <c r="DG474">
        <v>31.12501</v>
      </c>
      <c r="DH474">
        <v>1.676903E-31</v>
      </c>
      <c r="DI474">
        <v>2.652056E-28</v>
      </c>
      <c r="DJ474" s="1">
        <v>0.1257375</v>
      </c>
      <c r="DK474">
        <v>30.893419999999999</v>
      </c>
      <c r="DL474">
        <v>9.3960269999999993E-27</v>
      </c>
      <c r="DM474" s="1">
        <v>1.3214210000000001E-23</v>
      </c>
      <c r="DN474" s="1">
        <v>0.1254934</v>
      </c>
      <c r="DO474">
        <v>30.57105</v>
      </c>
      <c r="DP474" s="1">
        <v>8.7442540000000005E-23</v>
      </c>
      <c r="DQ474" s="1">
        <v>1.164908E-19</v>
      </c>
      <c r="DR474" s="1">
        <v>0.12497659999999999</v>
      </c>
      <c r="DS474">
        <v>30.283159999999999</v>
      </c>
      <c r="DT474" s="1">
        <v>1.8676809999999999E-19</v>
      </c>
      <c r="DU474" s="1">
        <v>2.4417230000000001E-16</v>
      </c>
      <c r="DV474">
        <v>0.12522659999999999</v>
      </c>
      <c r="DW474">
        <v>29.976739999999999</v>
      </c>
      <c r="DX474" s="1">
        <v>1.2945119999999999E-16</v>
      </c>
      <c r="DY474" s="1">
        <v>1.6787519999999999E-13</v>
      </c>
      <c r="DZ474" s="1">
        <v>0.12482740000000001</v>
      </c>
      <c r="EA474">
        <v>29.816600000000001</v>
      </c>
      <c r="EB474" s="1">
        <v>3.5988599999999999E-14</v>
      </c>
      <c r="EC474" s="1">
        <v>4.6988900000000002E-11</v>
      </c>
      <c r="ED474" s="1">
        <v>0.1238194</v>
      </c>
      <c r="EE474">
        <v>29.707719999999998</v>
      </c>
      <c r="EF474" s="1">
        <v>4.7229409999999998E-12</v>
      </c>
      <c r="EG474" s="1">
        <v>6.2659970000000004E-9</v>
      </c>
      <c r="EH474" s="1">
        <v>0.1226188</v>
      </c>
      <c r="EI474">
        <v>29.622070000000001</v>
      </c>
      <c r="EJ474" s="1">
        <v>3.3099830000000002E-10</v>
      </c>
      <c r="EK474" s="1">
        <v>4.4778200000000001E-7</v>
      </c>
      <c r="EL474" s="1">
        <v>0.121722</v>
      </c>
      <c r="EM474">
        <v>29.48742</v>
      </c>
      <c r="EN474" s="1">
        <v>1.3554E-8</v>
      </c>
      <c r="EO474" s="1">
        <v>1.868789E-5</v>
      </c>
      <c r="EP474" s="1">
        <v>0.12105539999999999</v>
      </c>
      <c r="EQ474">
        <v>29.188479999999998</v>
      </c>
      <c r="ER474" s="1">
        <v>3.4874920000000001E-7</v>
      </c>
      <c r="ES474" s="1">
        <v>4.8921320000000002E-4</v>
      </c>
      <c r="ET474" s="1">
        <v>0.1202976</v>
      </c>
      <c r="EU474">
        <v>28.81907</v>
      </c>
      <c r="EV474" s="1">
        <v>5.9434160000000002E-6</v>
      </c>
      <c r="EW474" s="1">
        <v>8.5035530000000005E-3</v>
      </c>
      <c r="EX474" s="1">
        <v>0.1192424</v>
      </c>
      <c r="EY474">
        <v>28.48479</v>
      </c>
      <c r="EZ474" s="1">
        <v>7.0271930000000003E-5</v>
      </c>
      <c r="FA474" s="1">
        <v>0.1027255</v>
      </c>
      <c r="FB474" s="1">
        <v>0.1190254</v>
      </c>
      <c r="FC474">
        <v>28.254819999999999</v>
      </c>
      <c r="FD474" s="1">
        <v>6.0552049999999997E-4</v>
      </c>
      <c r="FE474" s="1">
        <v>0.89841070000000001</v>
      </c>
      <c r="FF474" s="1">
        <v>0.1182159</v>
      </c>
      <c r="FG474">
        <v>28.419080000000001</v>
      </c>
      <c r="FH474" s="1">
        <v>3.8977360000000002E-3</v>
      </c>
      <c r="FI474" s="1">
        <v>5.8954519999999997</v>
      </c>
      <c r="FJ474" s="1">
        <v>0.1168758</v>
      </c>
      <c r="FK474">
        <v>28.514430000000001</v>
      </c>
      <c r="FL474" s="1">
        <v>1.9206000000000001E-2</v>
      </c>
      <c r="FM474" s="1">
        <v>29.762879999999999</v>
      </c>
      <c r="FN474" s="1">
        <v>0.1153343</v>
      </c>
      <c r="FO474">
        <v>28.515260000000001</v>
      </c>
      <c r="FP474" s="1">
        <v>7.4763419999999997E-2</v>
      </c>
      <c r="FQ474" s="1">
        <v>118.8797</v>
      </c>
      <c r="FR474" s="1">
        <v>0.1141062</v>
      </c>
      <c r="FS474">
        <v>28.431239999999999</v>
      </c>
      <c r="FT474" s="1">
        <v>0.23716480000000001</v>
      </c>
      <c r="FU474">
        <v>385.69589999999999</v>
      </c>
      <c r="FV474" s="1">
        <v>0.1131096</v>
      </c>
      <c r="FW474">
        <v>28.263310000000001</v>
      </c>
      <c r="FX474" s="1">
        <v>0.62768579999999996</v>
      </c>
      <c r="FY474">
        <v>1041.768</v>
      </c>
      <c r="FZ474" s="1">
        <v>0.1119927</v>
      </c>
      <c r="GA474">
        <v>28.050439999999998</v>
      </c>
      <c r="GB474" s="1">
        <v>1.411241</v>
      </c>
      <c r="GC474">
        <v>2391.527</v>
      </c>
      <c r="GD474" s="1">
        <v>0.110627</v>
      </c>
      <c r="GE474">
        <v>27.845469999999999</v>
      </c>
      <c r="GF474" s="1">
        <v>2.7410649999999999</v>
      </c>
      <c r="GG474">
        <v>4752.16</v>
      </c>
      <c r="GH474" s="1">
        <v>0.11005520000000001</v>
      </c>
      <c r="GI474">
        <v>27.739830000000001</v>
      </c>
      <c r="GJ474" s="1">
        <v>4.7275499999999999</v>
      </c>
      <c r="GK474">
        <v>8321.152</v>
      </c>
      <c r="GL474" s="1">
        <v>0.1088909</v>
      </c>
      <c r="GM474">
        <v>28.02965</v>
      </c>
      <c r="GN474">
        <v>7.2678710000000004</v>
      </c>
      <c r="GO474">
        <v>13053.91</v>
      </c>
      <c r="GP474" s="1">
        <v>0.1072787</v>
      </c>
      <c r="GQ474">
        <v>28.29</v>
      </c>
      <c r="GR474">
        <v>10.09985</v>
      </c>
      <c r="GS474">
        <v>18575.3</v>
      </c>
      <c r="GT474" s="1">
        <v>0.10556210000000001</v>
      </c>
      <c r="GU474">
        <v>28.506340000000002</v>
      </c>
      <c r="GV474">
        <v>12.89207</v>
      </c>
      <c r="GW474">
        <v>24296.95</v>
      </c>
      <c r="GX474" s="1">
        <v>0.1042082</v>
      </c>
      <c r="GY474">
        <v>28.73114</v>
      </c>
      <c r="GZ474">
        <v>15.370480000000001</v>
      </c>
      <c r="HA474">
        <v>29579.77</v>
      </c>
      <c r="HB474" s="1">
        <v>0.1031613</v>
      </c>
      <c r="HC474">
        <v>28.787199999999999</v>
      </c>
      <c r="HD474">
        <v>17.29955</v>
      </c>
      <c r="HE474">
        <v>33895.46</v>
      </c>
      <c r="HF474" s="1">
        <v>0.1020308</v>
      </c>
      <c r="HG474">
        <v>28.659680000000002</v>
      </c>
      <c r="HH474">
        <v>18.49259</v>
      </c>
      <c r="HI474">
        <v>36911.57</v>
      </c>
      <c r="HJ474" s="1">
        <v>0.1006986</v>
      </c>
      <c r="HK474">
        <v>28.556000000000001</v>
      </c>
      <c r="HL474">
        <v>18.91122</v>
      </c>
      <c r="HM474">
        <v>38524</v>
      </c>
      <c r="HN474" s="1">
        <v>9.9921200000000002E-2</v>
      </c>
      <c r="HO474">
        <v>28.510280000000002</v>
      </c>
      <c r="HP474">
        <v>18.779859999999999</v>
      </c>
      <c r="HQ474">
        <v>38824.89</v>
      </c>
      <c r="HR474" s="1">
        <v>9.8882059999999994E-2</v>
      </c>
      <c r="HS474">
        <v>28.783300000000001</v>
      </c>
      <c r="HT474">
        <v>18.090119999999999</v>
      </c>
      <c r="HU474">
        <v>38043.94</v>
      </c>
      <c r="HV474" s="1">
        <v>9.7636050000000002E-2</v>
      </c>
      <c r="HW474">
        <v>29.142250000000001</v>
      </c>
      <c r="HX474">
        <v>17.014410000000002</v>
      </c>
      <c r="HY474">
        <v>36460.019999999997</v>
      </c>
      <c r="HZ474" s="1">
        <v>9.6294160000000004E-2</v>
      </c>
      <c r="IA474">
        <v>29.44492</v>
      </c>
      <c r="IB474">
        <v>15.7136</v>
      </c>
      <c r="IC474">
        <v>34347.449999999997</v>
      </c>
      <c r="ID474" s="1">
        <v>9.5116149999999997E-2</v>
      </c>
      <c r="IE474">
        <v>29.71726</v>
      </c>
      <c r="IF474">
        <v>14.358890000000001</v>
      </c>
      <c r="IG474">
        <v>31945.62</v>
      </c>
      <c r="IH474">
        <v>9.4066209999999997E-2</v>
      </c>
      <c r="II474">
        <v>29.722149999999999</v>
      </c>
      <c r="IJ474">
        <v>13.0175</v>
      </c>
      <c r="IK474">
        <v>29429.96</v>
      </c>
      <c r="IL474" s="1">
        <v>9.2960470000000003E-2</v>
      </c>
      <c r="IM474">
        <v>29.55772</v>
      </c>
      <c r="IN474">
        <v>11.71862</v>
      </c>
      <c r="IO474">
        <v>26930.63</v>
      </c>
      <c r="IP474" s="1">
        <v>9.1725950000000001E-2</v>
      </c>
      <c r="IQ474">
        <v>29.409279999999999</v>
      </c>
      <c r="IR474">
        <v>10.49001</v>
      </c>
      <c r="IS474">
        <v>24534.78</v>
      </c>
      <c r="IT474" s="1">
        <v>9.0871590000000002E-2</v>
      </c>
      <c r="IU474">
        <v>29.3078</v>
      </c>
      <c r="IV474">
        <v>9.4076880000000003</v>
      </c>
      <c r="IW474">
        <v>22291.98</v>
      </c>
      <c r="IX474" s="1">
        <v>8.9753669999999994E-2</v>
      </c>
      <c r="IY474">
        <v>29.460370000000001</v>
      </c>
      <c r="IZ474">
        <v>8.4008669999999999</v>
      </c>
      <c r="JA474">
        <v>20221.849999999999</v>
      </c>
      <c r="JB474" s="1">
        <v>8.8496179999999994E-2</v>
      </c>
      <c r="JC474">
        <v>29.50226</v>
      </c>
      <c r="JD474">
        <v>7.4907469999999998</v>
      </c>
      <c r="JE474">
        <v>18343.55</v>
      </c>
      <c r="JF474" s="1">
        <v>8.7295999999999999E-2</v>
      </c>
      <c r="JG474">
        <v>29.556940000000001</v>
      </c>
      <c r="JH474">
        <v>6.690035</v>
      </c>
      <c r="JI474">
        <v>16653.060000000001</v>
      </c>
      <c r="JJ474">
        <v>8.6389880000000002E-2</v>
      </c>
      <c r="JK474">
        <v>29.453029999999998</v>
      </c>
      <c r="JL474">
        <v>6.0028319999999997</v>
      </c>
      <c r="JM474">
        <v>15136.49</v>
      </c>
      <c r="JN474" s="1">
        <v>8.5694599999999996E-2</v>
      </c>
      <c r="JO474">
        <v>29.35454</v>
      </c>
      <c r="JP474">
        <v>5.4063730000000003</v>
      </c>
      <c r="JQ474">
        <v>13774.69</v>
      </c>
      <c r="JR474" s="1">
        <v>8.5071300000000002E-2</v>
      </c>
      <c r="JS474">
        <v>29.343710000000002</v>
      </c>
      <c r="JT474">
        <v>4.8806900000000004</v>
      </c>
      <c r="JU474">
        <v>12552.22</v>
      </c>
      <c r="JV474" s="1">
        <v>8.4446339999999995E-2</v>
      </c>
      <c r="JW474">
        <v>29.340260000000001</v>
      </c>
      <c r="JX474">
        <v>4.4138780000000004</v>
      </c>
      <c r="JY474">
        <v>11456.73</v>
      </c>
      <c r="JZ474">
        <v>8.3887290000000003E-2</v>
      </c>
      <c r="KA474">
        <v>29.327120000000001</v>
      </c>
      <c r="KB474">
        <v>4.0023650000000002</v>
      </c>
      <c r="KC474">
        <v>10475.19</v>
      </c>
      <c r="KD474" s="1">
        <v>8.3307119999999998E-2</v>
      </c>
      <c r="KE474">
        <v>29.596810000000001</v>
      </c>
      <c r="KF474">
        <v>3.6349680000000002</v>
      </c>
      <c r="KG474">
        <v>9595.4069999999992</v>
      </c>
      <c r="KH474" s="1">
        <v>8.2759600000000003E-2</v>
      </c>
      <c r="KI474">
        <v>29.695810000000002</v>
      </c>
      <c r="KJ474">
        <v>3.3086700000000002</v>
      </c>
      <c r="KK474">
        <v>8805.5630000000001</v>
      </c>
      <c r="KL474" s="1">
        <v>8.2154279999999996E-2</v>
      </c>
      <c r="KM474">
        <v>29.75789</v>
      </c>
      <c r="KN474">
        <v>3.0154390000000002</v>
      </c>
      <c r="KO474">
        <v>8096.1</v>
      </c>
      <c r="KP474" s="1">
        <v>8.1463549999999996E-2</v>
      </c>
      <c r="KQ474">
        <v>29.82169</v>
      </c>
      <c r="KR474">
        <v>2.7513239999999999</v>
      </c>
      <c r="KS474">
        <v>7459.5410000000002</v>
      </c>
      <c r="KT474" s="1">
        <v>8.0698179999999994E-2</v>
      </c>
      <c r="KU474">
        <v>29.768799999999999</v>
      </c>
      <c r="KV474">
        <v>2.513722</v>
      </c>
      <c r="KW474">
        <v>6888.8469999999998</v>
      </c>
      <c r="KX474" s="1">
        <v>7.9925659999999996E-2</v>
      </c>
      <c r="KY474">
        <v>29.590299999999999</v>
      </c>
      <c r="KZ474">
        <v>2.3019669999999999</v>
      </c>
      <c r="LA474">
        <v>6376.8649999999998</v>
      </c>
      <c r="LB474" s="1">
        <v>7.9230220000000004E-2</v>
      </c>
      <c r="LC474">
        <v>29.40878</v>
      </c>
      <c r="LD474">
        <v>2.1147670000000001</v>
      </c>
      <c r="LE474">
        <v>5916.4589999999998</v>
      </c>
      <c r="LF474" s="1">
        <v>7.8722840000000002E-2</v>
      </c>
      <c r="LG474">
        <v>29.325769999999999</v>
      </c>
      <c r="LH474">
        <v>1.9516610000000001</v>
      </c>
      <c r="LI474">
        <v>5500.7780000000002</v>
      </c>
      <c r="LJ474" s="1">
        <v>7.8064259999999996E-2</v>
      </c>
      <c r="LK474">
        <v>29.662569999999999</v>
      </c>
      <c r="LL474">
        <v>1.801077</v>
      </c>
      <c r="LM474">
        <v>5124.4210000000003</v>
      </c>
      <c r="LN474" s="1">
        <v>7.7280779999999993E-2</v>
      </c>
      <c r="LO474">
        <v>29.922560000000001</v>
      </c>
      <c r="LP474">
        <v>1.663557</v>
      </c>
      <c r="LQ474">
        <v>4785.3469999999998</v>
      </c>
      <c r="LR474" s="1">
        <v>7.6484389999999999E-2</v>
      </c>
      <c r="LS474">
        <v>30.113150000000001</v>
      </c>
      <c r="LT474">
        <v>1.539979</v>
      </c>
      <c r="LU474">
        <v>4479.7659999999996</v>
      </c>
      <c r="LV474" s="1">
        <v>7.5840290000000005E-2</v>
      </c>
      <c r="LW474">
        <v>30.416319999999999</v>
      </c>
      <c r="LX474">
        <v>1.431632</v>
      </c>
      <c r="LY474">
        <v>4203.5510000000004</v>
      </c>
      <c r="LZ474" s="1">
        <v>7.536545E-2</v>
      </c>
      <c r="MA474">
        <v>30.541620000000002</v>
      </c>
      <c r="MB474">
        <v>1.3364549999999999</v>
      </c>
      <c r="MC474">
        <v>3952.09</v>
      </c>
      <c r="MD474" s="1">
        <v>7.4948280000000006E-2</v>
      </c>
      <c r="ME474">
        <v>30.423839999999998</v>
      </c>
      <c r="MF474">
        <v>1.250909</v>
      </c>
      <c r="MG474">
        <v>3722.2020000000002</v>
      </c>
      <c r="MH474" s="1">
        <v>7.4562589999999998E-2</v>
      </c>
      <c r="MI474">
        <v>30.302070000000001</v>
      </c>
      <c r="MJ474">
        <v>1.173181</v>
      </c>
      <c r="MK474">
        <v>3511.5810000000001</v>
      </c>
      <c r="ML474" s="1">
        <v>7.4466619999999997E-2</v>
      </c>
      <c r="MM474">
        <v>30.320699999999999</v>
      </c>
      <c r="MN474">
        <v>1.1060939999999999</v>
      </c>
      <c r="MO474">
        <v>3317.36</v>
      </c>
      <c r="MP474" s="1">
        <v>7.4179300000000004E-2</v>
      </c>
      <c r="MQ474">
        <v>30.72316</v>
      </c>
      <c r="MR474">
        <v>1.041347</v>
      </c>
      <c r="MS474">
        <v>3137.3980000000001</v>
      </c>
      <c r="MT474" s="1">
        <v>7.3771400000000001E-2</v>
      </c>
      <c r="MU474">
        <v>31.152550000000002</v>
      </c>
      <c r="MV474">
        <v>0.98055400000000004</v>
      </c>
      <c r="MW474">
        <v>2972.0590000000002</v>
      </c>
      <c r="MX474" s="1">
        <v>7.3346430000000004E-2</v>
      </c>
      <c r="MY474">
        <v>31.443750000000001</v>
      </c>
      <c r="MZ474">
        <v>0.9245099</v>
      </c>
      <c r="NA474">
        <v>2820.1889999999999</v>
      </c>
      <c r="NB474" s="1">
        <v>7.3062290000000002E-2</v>
      </c>
      <c r="NC474">
        <v>31.674389999999999</v>
      </c>
      <c r="ND474">
        <v>0.87474510000000005</v>
      </c>
      <c r="NE474">
        <v>2680.1819999999998</v>
      </c>
      <c r="NF474" s="1">
        <v>7.2877310000000001E-2</v>
      </c>
      <c r="NG474">
        <v>31.655650000000001</v>
      </c>
      <c r="NH474">
        <v>0.82976090000000002</v>
      </c>
      <c r="NI474">
        <v>2550.0749999999998</v>
      </c>
      <c r="NJ474" s="1">
        <v>7.2687399999999999E-2</v>
      </c>
      <c r="NK474">
        <v>31.519030000000001</v>
      </c>
      <c r="NL474">
        <v>0.78791670000000003</v>
      </c>
      <c r="NM474">
        <v>2428.8409999999999</v>
      </c>
      <c r="NN474" s="1">
        <v>7.2401750000000001E-2</v>
      </c>
      <c r="NO474">
        <v>31.400739999999999</v>
      </c>
      <c r="NP474">
        <v>0.74808450000000004</v>
      </c>
      <c r="NQ474">
        <v>2316.107</v>
      </c>
      <c r="NR474" s="1">
        <v>7.1993409999999994E-2</v>
      </c>
      <c r="NS474">
        <v>31.317270000000001</v>
      </c>
      <c r="NT474">
        <v>0.71006829999999999</v>
      </c>
      <c r="NU474">
        <v>2211.8240000000001</v>
      </c>
      <c r="NV474" s="1">
        <v>7.1725830000000004E-2</v>
      </c>
      <c r="NW474">
        <v>31.328810000000001</v>
      </c>
      <c r="NX474">
        <v>0.67631129999999995</v>
      </c>
      <c r="NY474">
        <v>2115.2779999999998</v>
      </c>
      <c r="NZ474" s="1">
        <v>7.1593799999999999E-2</v>
      </c>
      <c r="OA474">
        <v>31.489090000000001</v>
      </c>
      <c r="OB474">
        <v>0.64596960000000003</v>
      </c>
      <c r="OC474">
        <v>2024.864</v>
      </c>
      <c r="OD474" s="1">
        <v>7.1478710000000001E-2</v>
      </c>
      <c r="OE474">
        <v>31.488859999999999</v>
      </c>
      <c r="OF474">
        <v>0.617676</v>
      </c>
      <c r="OG474">
        <v>1939.8219999999999</v>
      </c>
      <c r="OH474" s="1">
        <v>7.1275030000000003E-2</v>
      </c>
      <c r="OI474">
        <v>31.454470000000001</v>
      </c>
      <c r="OJ474">
        <v>0.59040709999999996</v>
      </c>
      <c r="OK474">
        <v>1859.97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0.11266809999999999</v>
      </c>
      <c r="G475">
        <v>30.206600000000002</v>
      </c>
      <c r="H475">
        <v>0</v>
      </c>
      <c r="I475">
        <v>0</v>
      </c>
      <c r="J475">
        <v>0.1130261</v>
      </c>
      <c r="K475">
        <v>30.153639999999999</v>
      </c>
      <c r="L475">
        <v>0</v>
      </c>
      <c r="M475">
        <v>0</v>
      </c>
      <c r="N475">
        <v>0.1132097</v>
      </c>
      <c r="O475">
        <v>30.212489999999999</v>
      </c>
      <c r="P475">
        <v>0</v>
      </c>
      <c r="Q475">
        <v>0</v>
      </c>
      <c r="R475">
        <v>0.1132224</v>
      </c>
      <c r="S475">
        <v>30.05301</v>
      </c>
      <c r="T475">
        <v>0</v>
      </c>
      <c r="U475">
        <v>0</v>
      </c>
      <c r="V475">
        <v>0.11340210000000001</v>
      </c>
      <c r="W475">
        <v>29.900189999999998</v>
      </c>
      <c r="X475">
        <v>0</v>
      </c>
      <c r="Y475">
        <v>0</v>
      </c>
      <c r="Z475">
        <v>0.11381090000000001</v>
      </c>
      <c r="AA475">
        <v>29.77862</v>
      </c>
      <c r="AB475">
        <v>0</v>
      </c>
      <c r="AC475">
        <v>0</v>
      </c>
      <c r="AD475">
        <v>0.1139945</v>
      </c>
      <c r="AE475">
        <v>29.678650000000001</v>
      </c>
      <c r="AF475">
        <v>0</v>
      </c>
      <c r="AG475">
        <v>0</v>
      </c>
      <c r="AH475">
        <v>0.1144172</v>
      </c>
      <c r="AI475">
        <v>29.606259999999999</v>
      </c>
      <c r="AJ475">
        <v>0</v>
      </c>
      <c r="AK475">
        <v>0</v>
      </c>
      <c r="AL475">
        <v>0.1150591</v>
      </c>
      <c r="AM475">
        <v>29.7681</v>
      </c>
      <c r="AN475">
        <v>0</v>
      </c>
      <c r="AO475">
        <v>0</v>
      </c>
      <c r="AP475">
        <v>0.11581370000000001</v>
      </c>
      <c r="AQ475">
        <v>29.741869999999999</v>
      </c>
      <c r="AR475">
        <v>0</v>
      </c>
      <c r="AS475">
        <v>0</v>
      </c>
      <c r="AT475">
        <v>0.11648310000000001</v>
      </c>
      <c r="AU475">
        <v>29.712299999999999</v>
      </c>
      <c r="AV475">
        <v>0</v>
      </c>
      <c r="AW475">
        <v>0</v>
      </c>
      <c r="AX475" s="1">
        <v>0.1171333</v>
      </c>
      <c r="AY475">
        <v>29.70692</v>
      </c>
      <c r="AZ475">
        <v>0</v>
      </c>
      <c r="BA475">
        <v>0</v>
      </c>
      <c r="BB475" s="1">
        <v>0.1178268</v>
      </c>
      <c r="BC475">
        <v>29.65089</v>
      </c>
      <c r="BD475">
        <v>0</v>
      </c>
      <c r="BE475">
        <v>0</v>
      </c>
      <c r="BF475" s="1">
        <v>0.1186343</v>
      </c>
      <c r="BG475">
        <v>29.610330000000001</v>
      </c>
      <c r="BH475">
        <v>0</v>
      </c>
      <c r="BI475">
        <v>0</v>
      </c>
      <c r="BJ475" s="1">
        <v>0.119183</v>
      </c>
      <c r="BK475">
        <v>29.65287</v>
      </c>
      <c r="BL475">
        <v>0</v>
      </c>
      <c r="BM475">
        <v>0</v>
      </c>
      <c r="BN475" s="1">
        <v>0.1199046</v>
      </c>
      <c r="BO475">
        <v>29.878270000000001</v>
      </c>
      <c r="BP475">
        <v>0</v>
      </c>
      <c r="BQ475">
        <v>0</v>
      </c>
      <c r="BR475" s="1">
        <v>0.1207713</v>
      </c>
      <c r="BS475">
        <v>30.235209999999999</v>
      </c>
      <c r="BT475">
        <v>0</v>
      </c>
      <c r="BU475">
        <v>0</v>
      </c>
      <c r="BV475" s="1">
        <v>0.1215899</v>
      </c>
      <c r="BW475">
        <v>30.60632</v>
      </c>
      <c r="BX475">
        <v>0</v>
      </c>
      <c r="BY475">
        <v>0</v>
      </c>
      <c r="BZ475" s="1">
        <v>0.1223183</v>
      </c>
      <c r="CA475">
        <v>30.882280000000002</v>
      </c>
      <c r="CB475">
        <v>0</v>
      </c>
      <c r="CC475">
        <v>0</v>
      </c>
      <c r="CD475" s="1">
        <v>0.1228639</v>
      </c>
      <c r="CE475">
        <v>30.92747</v>
      </c>
      <c r="CF475">
        <v>0</v>
      </c>
      <c r="CG475">
        <v>0</v>
      </c>
      <c r="CH475" s="1">
        <v>0.1233615</v>
      </c>
      <c r="CI475">
        <v>30.877980000000001</v>
      </c>
      <c r="CJ475">
        <v>0</v>
      </c>
      <c r="CK475">
        <v>0</v>
      </c>
      <c r="CL475" s="1">
        <v>0.1238595</v>
      </c>
      <c r="CM475">
        <v>30.83522</v>
      </c>
      <c r="CN475">
        <v>0</v>
      </c>
      <c r="CO475">
        <v>0</v>
      </c>
      <c r="CP475" s="1">
        <v>0.1247982</v>
      </c>
      <c r="CQ475">
        <v>30.800160000000002</v>
      </c>
      <c r="CR475">
        <v>0</v>
      </c>
      <c r="CS475">
        <v>0</v>
      </c>
      <c r="CT475" s="1">
        <v>0.1252366</v>
      </c>
      <c r="CU475">
        <v>30.952739999999999</v>
      </c>
      <c r="CV475">
        <v>0</v>
      </c>
      <c r="CW475">
        <v>0</v>
      </c>
      <c r="CX475" s="1">
        <v>0.12514629999999999</v>
      </c>
      <c r="CY475">
        <v>31.163319999999999</v>
      </c>
      <c r="CZ475">
        <v>0</v>
      </c>
      <c r="DA475">
        <v>0</v>
      </c>
      <c r="DB475" s="1">
        <v>0.124857</v>
      </c>
      <c r="DC475">
        <v>31.200379999999999</v>
      </c>
      <c r="DD475">
        <v>5.7479520000000003E-38</v>
      </c>
      <c r="DE475">
        <v>1.0706619999999999E-34</v>
      </c>
      <c r="DF475" s="1">
        <v>0.12468650000000001</v>
      </c>
      <c r="DG475">
        <v>31.184080000000002</v>
      </c>
      <c r="DH475">
        <v>4.4992819999999998E-32</v>
      </c>
      <c r="DI475">
        <v>7.2438230000000003E-29</v>
      </c>
      <c r="DJ475" s="1">
        <v>0.1246205</v>
      </c>
      <c r="DK475">
        <v>30.961040000000001</v>
      </c>
      <c r="DL475">
        <v>2.846279E-27</v>
      </c>
      <c r="DM475" s="1">
        <v>4.0689369999999997E-24</v>
      </c>
      <c r="DN475" s="1">
        <v>0.1243737</v>
      </c>
      <c r="DO475">
        <v>30.648530000000001</v>
      </c>
      <c r="DP475" s="1">
        <v>2.9444670000000003E-23</v>
      </c>
      <c r="DQ475" s="1">
        <v>3.9848190000000001E-20</v>
      </c>
      <c r="DR475" s="1">
        <v>0.1238551</v>
      </c>
      <c r="DS475">
        <v>30.371459999999999</v>
      </c>
      <c r="DT475" s="1">
        <v>6.9091200000000003E-20</v>
      </c>
      <c r="DU475" s="1">
        <v>9.1808329999999999E-17</v>
      </c>
      <c r="DV475" s="1">
        <v>0.12414119999999999</v>
      </c>
      <c r="DW475">
        <v>30.082940000000001</v>
      </c>
      <c r="DX475" s="1">
        <v>5.1871770000000001E-17</v>
      </c>
      <c r="DY475" s="1">
        <v>6.8322099999999994E-14</v>
      </c>
      <c r="DZ475" s="1">
        <v>0.12374259999999999</v>
      </c>
      <c r="EA475">
        <v>29.939920000000001</v>
      </c>
      <c r="EB475" s="1">
        <v>1.5478149999999999E-14</v>
      </c>
      <c r="EC475" s="1">
        <v>2.0513229999999999E-11</v>
      </c>
      <c r="ED475" s="1">
        <v>0.122724</v>
      </c>
      <c r="EE475">
        <v>29.84582</v>
      </c>
      <c r="EF475" s="1">
        <v>2.1615989999999998E-12</v>
      </c>
      <c r="EG475" s="1">
        <v>2.9095879999999999E-9</v>
      </c>
      <c r="EH475" s="1">
        <v>0.12150759999999999</v>
      </c>
      <c r="EI475">
        <v>29.768139999999999</v>
      </c>
      <c r="EJ475" s="1">
        <v>1.6031590000000001E-10</v>
      </c>
      <c r="EK475" s="1">
        <v>2.1994630000000001E-7</v>
      </c>
      <c r="EL475" s="1">
        <v>0.1206214</v>
      </c>
      <c r="EM475">
        <v>29.63381</v>
      </c>
      <c r="EN475" s="1">
        <v>6.9200940000000003E-9</v>
      </c>
      <c r="EO475" s="1">
        <v>9.6703880000000003E-6</v>
      </c>
      <c r="EP475" s="1">
        <v>0.1199668</v>
      </c>
      <c r="EQ475">
        <v>29.336300000000001</v>
      </c>
      <c r="ER475" s="1">
        <v>1.87053E-7</v>
      </c>
      <c r="ES475" s="1">
        <v>2.6579389999999999E-4</v>
      </c>
      <c r="ET475" s="1">
        <v>0.1192182</v>
      </c>
      <c r="EU475">
        <v>28.967980000000001</v>
      </c>
      <c r="EV475" s="1">
        <v>3.3387779999999999E-6</v>
      </c>
      <c r="EW475" s="1">
        <v>4.8367430000000001E-3</v>
      </c>
      <c r="EX475" s="1">
        <v>0.1181681</v>
      </c>
      <c r="EY475">
        <v>28.63374</v>
      </c>
      <c r="EZ475" s="1">
        <v>4.12379E-5</v>
      </c>
      <c r="FA475" s="1">
        <v>6.1017710000000003E-2</v>
      </c>
      <c r="FB475" s="1">
        <v>0.1179949</v>
      </c>
      <c r="FC475">
        <v>28.405740000000002</v>
      </c>
      <c r="FD475" s="1">
        <v>3.7059739999999999E-4</v>
      </c>
      <c r="FE475" s="1">
        <v>0.55620550000000002</v>
      </c>
      <c r="FF475" s="1">
        <v>0.1171855</v>
      </c>
      <c r="FG475">
        <v>28.559729999999998</v>
      </c>
      <c r="FH475" s="1">
        <v>2.482677E-3</v>
      </c>
      <c r="FI475" s="1">
        <v>3.7978860000000001</v>
      </c>
      <c r="FJ475" s="1">
        <v>0.1158463</v>
      </c>
      <c r="FK475">
        <v>28.64678</v>
      </c>
      <c r="FL475" s="1">
        <v>1.27063E-2</v>
      </c>
      <c r="FM475" s="1">
        <v>19.91441</v>
      </c>
      <c r="FN475">
        <v>0.11429599999999999</v>
      </c>
      <c r="FO475">
        <v>28.642389999999999</v>
      </c>
      <c r="FP475" s="1">
        <v>5.1272140000000001E-2</v>
      </c>
      <c r="FQ475" s="1">
        <v>82.46463</v>
      </c>
      <c r="FR475" s="1">
        <v>0.11307349999999999</v>
      </c>
      <c r="FS475">
        <v>28.55134</v>
      </c>
      <c r="FT475" s="1">
        <v>0.1683403</v>
      </c>
      <c r="FU475">
        <v>276.92849999999999</v>
      </c>
      <c r="FV475" s="1">
        <v>0.11209760000000001</v>
      </c>
      <c r="FW475">
        <v>28.37555</v>
      </c>
      <c r="FX475" s="1">
        <v>0.46049420000000002</v>
      </c>
      <c r="FY475">
        <v>773.09069999999997</v>
      </c>
      <c r="FZ475" s="1">
        <v>0.11100019999999999</v>
      </c>
      <c r="GA475">
        <v>28.158919999999998</v>
      </c>
      <c r="GB475" s="1">
        <v>1.0685119999999999</v>
      </c>
      <c r="GC475">
        <v>1831.74</v>
      </c>
      <c r="GD475" s="1">
        <v>0.1096374</v>
      </c>
      <c r="GE475">
        <v>27.955449999999999</v>
      </c>
      <c r="GF475" s="1">
        <v>2.1382569999999999</v>
      </c>
      <c r="GG475">
        <v>3751.248</v>
      </c>
      <c r="GH475" s="1">
        <v>0.1091174</v>
      </c>
      <c r="GI475">
        <v>27.855229999999999</v>
      </c>
      <c r="GJ475" s="1">
        <v>3.7962020000000001</v>
      </c>
      <c r="GK475">
        <v>6760.7359999999999</v>
      </c>
      <c r="GL475" s="1">
        <v>0.1079538</v>
      </c>
      <c r="GM475">
        <v>28.13739</v>
      </c>
      <c r="GN475">
        <v>5.9962679999999997</v>
      </c>
      <c r="GO475">
        <v>10902.27</v>
      </c>
      <c r="GP475" s="1">
        <v>0.106339</v>
      </c>
      <c r="GQ475">
        <v>28.390360000000001</v>
      </c>
      <c r="GR475">
        <v>8.5485480000000003</v>
      </c>
      <c r="GS475">
        <v>15924.63</v>
      </c>
      <c r="GT475">
        <v>0.1046248</v>
      </c>
      <c r="GU475">
        <v>28.59958</v>
      </c>
      <c r="GV475">
        <v>11.17808</v>
      </c>
      <c r="GW475">
        <v>21351.31</v>
      </c>
      <c r="GX475" s="1">
        <v>0.103285</v>
      </c>
      <c r="GY475">
        <v>28.809349999999998</v>
      </c>
      <c r="GZ475">
        <v>13.635579999999999</v>
      </c>
      <c r="HA475">
        <v>26608.74</v>
      </c>
      <c r="HB475" s="1">
        <v>0.10225770000000001</v>
      </c>
      <c r="HC475">
        <v>28.850100000000001</v>
      </c>
      <c r="HD475">
        <v>15.682869999999999</v>
      </c>
      <c r="HE475">
        <v>31173.48</v>
      </c>
      <c r="HF475" s="1">
        <v>0.1011418</v>
      </c>
      <c r="HG475">
        <v>28.715920000000001</v>
      </c>
      <c r="HH475">
        <v>17.108339999999998</v>
      </c>
      <c r="HI475">
        <v>34663.1</v>
      </c>
      <c r="HJ475" s="1">
        <v>9.9819619999999998E-2</v>
      </c>
      <c r="HK475">
        <v>28.608139999999999</v>
      </c>
      <c r="HL475">
        <v>17.82911</v>
      </c>
      <c r="HM475">
        <v>36890.83</v>
      </c>
      <c r="HN475" s="1">
        <v>9.9071640000000002E-2</v>
      </c>
      <c r="HO475">
        <v>28.563310000000001</v>
      </c>
      <c r="HP475">
        <v>18.022960000000001</v>
      </c>
      <c r="HQ475">
        <v>37863.379999999997</v>
      </c>
      <c r="HR475" s="1">
        <v>9.8045450000000006E-2</v>
      </c>
      <c r="HS475">
        <v>28.831659999999999</v>
      </c>
      <c r="HT475">
        <v>17.646409999999999</v>
      </c>
      <c r="HU475">
        <v>37735.269999999997</v>
      </c>
      <c r="HV475" s="1">
        <v>9.6798640000000005E-2</v>
      </c>
      <c r="HW475">
        <v>29.185469999999999</v>
      </c>
      <c r="HX475">
        <v>16.842079999999999</v>
      </c>
      <c r="HY475">
        <v>36731.82</v>
      </c>
      <c r="HZ475" s="1">
        <v>9.5462279999999997E-2</v>
      </c>
      <c r="IA475">
        <v>29.48518</v>
      </c>
      <c r="IB475">
        <v>15.759600000000001</v>
      </c>
      <c r="IC475">
        <v>35096.28</v>
      </c>
      <c r="ID475" s="1">
        <v>9.4296489999999997E-2</v>
      </c>
      <c r="IE475">
        <v>29.751090000000001</v>
      </c>
      <c r="IF475">
        <v>14.585649999999999</v>
      </c>
      <c r="IG475">
        <v>33065.4</v>
      </c>
      <c r="IH475" s="1">
        <v>9.326566E-2</v>
      </c>
      <c r="II475">
        <v>29.752980000000001</v>
      </c>
      <c r="IJ475">
        <v>13.37082</v>
      </c>
      <c r="IK475">
        <v>30816.02</v>
      </c>
      <c r="IL475" s="1">
        <v>9.2171589999999998E-2</v>
      </c>
      <c r="IM475">
        <v>29.591069999999998</v>
      </c>
      <c r="IN475">
        <v>12.156739999999999</v>
      </c>
      <c r="IO475">
        <v>28494.66</v>
      </c>
      <c r="IP475" s="1">
        <v>9.0947330000000007E-2</v>
      </c>
      <c r="IQ475">
        <v>29.444569999999999</v>
      </c>
      <c r="IR475">
        <v>10.97903</v>
      </c>
      <c r="IS475">
        <v>26204</v>
      </c>
      <c r="IT475" s="1">
        <v>9.0117219999999998E-2</v>
      </c>
      <c r="IU475">
        <v>29.347580000000001</v>
      </c>
      <c r="IV475">
        <v>9.9259660000000007</v>
      </c>
      <c r="IW475">
        <v>24008.639999999999</v>
      </c>
      <c r="IX475" s="1">
        <v>8.9010249999999999E-2</v>
      </c>
      <c r="IY475">
        <v>29.499890000000001</v>
      </c>
      <c r="IZ475">
        <v>8.9266249999999996</v>
      </c>
      <c r="JA475">
        <v>21943.55</v>
      </c>
      <c r="JB475" s="1">
        <v>8.775637E-2</v>
      </c>
      <c r="JC475">
        <v>29.548030000000001</v>
      </c>
      <c r="JD475">
        <v>8.0091490000000007</v>
      </c>
      <c r="JE475">
        <v>20039.240000000002</v>
      </c>
      <c r="JF475" s="1">
        <v>8.6560719999999994E-2</v>
      </c>
      <c r="JG475">
        <v>29.61148</v>
      </c>
      <c r="JH475">
        <v>7.1926249999999996</v>
      </c>
      <c r="JI475">
        <v>18301.169999999998</v>
      </c>
      <c r="JJ475" s="1">
        <v>8.5663169999999997E-2</v>
      </c>
      <c r="JK475">
        <v>29.51877</v>
      </c>
      <c r="JL475">
        <v>6.4863</v>
      </c>
      <c r="JM475">
        <v>16723.8</v>
      </c>
      <c r="JN475" s="1">
        <v>8.4978910000000005E-2</v>
      </c>
      <c r="JO475">
        <v>29.428229999999999</v>
      </c>
      <c r="JP475">
        <v>5.868741</v>
      </c>
      <c r="JQ475">
        <v>15293.11</v>
      </c>
      <c r="JR475" s="1">
        <v>8.4369719999999995E-2</v>
      </c>
      <c r="JS475">
        <v>29.416360000000001</v>
      </c>
      <c r="JT475">
        <v>5.3205419999999997</v>
      </c>
      <c r="JU475">
        <v>13997.82</v>
      </c>
      <c r="JV475">
        <v>8.3748379999999997E-2</v>
      </c>
      <c r="JW475">
        <v>29.41047</v>
      </c>
      <c r="JX475">
        <v>4.8298230000000002</v>
      </c>
      <c r="JY475">
        <v>12828.27</v>
      </c>
      <c r="JZ475" s="1">
        <v>8.3191959999999995E-2</v>
      </c>
      <c r="KA475">
        <v>29.3964</v>
      </c>
      <c r="KB475">
        <v>4.394908</v>
      </c>
      <c r="KC475">
        <v>11773.64</v>
      </c>
      <c r="KD475" s="1">
        <v>8.2617060000000006E-2</v>
      </c>
      <c r="KE475">
        <v>29.655419999999999</v>
      </c>
      <c r="KF475">
        <v>4.0044919999999999</v>
      </c>
      <c r="KG475">
        <v>10822.58</v>
      </c>
      <c r="KH475" s="1">
        <v>8.2077239999999996E-2</v>
      </c>
      <c r="KI475">
        <v>29.748000000000001</v>
      </c>
      <c r="KJ475">
        <v>3.6563509999999999</v>
      </c>
      <c r="KK475">
        <v>9964.3700000000008</v>
      </c>
      <c r="KL475">
        <v>8.1483829999999993E-2</v>
      </c>
      <c r="KM475">
        <v>29.81</v>
      </c>
      <c r="KN475">
        <v>3.3421699999999999</v>
      </c>
      <c r="KO475">
        <v>9189.8590000000004</v>
      </c>
      <c r="KP475" s="1">
        <v>8.0793680000000007E-2</v>
      </c>
      <c r="KQ475">
        <v>29.87105</v>
      </c>
      <c r="KR475">
        <v>3.0573869999999999</v>
      </c>
      <c r="KS475">
        <v>8491.7669999999998</v>
      </c>
      <c r="KT475" s="1">
        <v>8.0039579999999999E-2</v>
      </c>
      <c r="KU475">
        <v>29.819590000000002</v>
      </c>
      <c r="KV475">
        <v>2.8006199999999999</v>
      </c>
      <c r="KW475">
        <v>7863.4120000000003</v>
      </c>
      <c r="KX475" s="1">
        <v>7.927215E-2</v>
      </c>
      <c r="KY475">
        <v>29.649429999999999</v>
      </c>
      <c r="KZ475">
        <v>2.5707040000000001</v>
      </c>
      <c r="LA475">
        <v>7297.4939999999997</v>
      </c>
      <c r="LB475" s="1">
        <v>7.8585940000000007E-2</v>
      </c>
      <c r="LC475">
        <v>29.477799999999998</v>
      </c>
      <c r="LD475">
        <v>2.3670550000000001</v>
      </c>
      <c r="LE475">
        <v>6786.9229999999998</v>
      </c>
      <c r="LF475" s="1">
        <v>7.8091629999999995E-2</v>
      </c>
      <c r="LG475">
        <v>29.402950000000001</v>
      </c>
      <c r="LH475">
        <v>2.1892689999999999</v>
      </c>
      <c r="LI475">
        <v>6324.2420000000002</v>
      </c>
      <c r="LJ475" s="1">
        <v>7.7445379999999994E-2</v>
      </c>
      <c r="LK475">
        <v>29.73123</v>
      </c>
      <c r="LL475">
        <v>2.024502</v>
      </c>
      <c r="LM475">
        <v>5904.2209999999995</v>
      </c>
      <c r="LN475" s="1">
        <v>7.6662969999999997E-2</v>
      </c>
      <c r="LO475">
        <v>29.982700000000001</v>
      </c>
      <c r="LP475">
        <v>1.873348</v>
      </c>
      <c r="LQ475">
        <v>5524.7209999999995</v>
      </c>
      <c r="LR475" s="1">
        <v>7.5870939999999998E-2</v>
      </c>
      <c r="LS475">
        <v>30.168749999999999</v>
      </c>
      <c r="LT475">
        <v>1.737133</v>
      </c>
      <c r="LU475">
        <v>5181.6670000000004</v>
      </c>
      <c r="LV475" s="1">
        <v>7.5230450000000004E-2</v>
      </c>
      <c r="LW475">
        <v>30.457920000000001</v>
      </c>
      <c r="LX475">
        <v>1.617567</v>
      </c>
      <c r="LY475">
        <v>4870.808</v>
      </c>
      <c r="LZ475" s="1">
        <v>7.4763170000000004E-2</v>
      </c>
      <c r="MA475">
        <v>30.570599999999999</v>
      </c>
      <c r="MB475">
        <v>1.5124759999999999</v>
      </c>
      <c r="MC475">
        <v>4587.1099999999997</v>
      </c>
      <c r="MD475" s="1">
        <v>7.4355660000000004E-2</v>
      </c>
      <c r="ME475">
        <v>30.452159999999999</v>
      </c>
      <c r="MF475">
        <v>1.4178809999999999</v>
      </c>
      <c r="MG475">
        <v>4327.2629999999999</v>
      </c>
      <c r="MH475" s="1">
        <v>7.3973739999999996E-2</v>
      </c>
      <c r="MI475">
        <v>30.331040000000002</v>
      </c>
      <c r="MJ475">
        <v>1.331696</v>
      </c>
      <c r="MK475">
        <v>4088.7669999999998</v>
      </c>
      <c r="ML475" s="1">
        <v>7.3894940000000006E-2</v>
      </c>
      <c r="MM475">
        <v>30.34723</v>
      </c>
      <c r="MN475">
        <v>1.257501</v>
      </c>
      <c r="MO475">
        <v>3868.3090000000002</v>
      </c>
      <c r="MP475">
        <v>7.3609229999999998E-2</v>
      </c>
      <c r="MQ475">
        <v>30.73283</v>
      </c>
      <c r="MR475">
        <v>1.1854690000000001</v>
      </c>
      <c r="MS475">
        <v>3663.752</v>
      </c>
      <c r="MT475" s="1">
        <v>7.3197750000000006E-2</v>
      </c>
      <c r="MU475">
        <v>31.14621</v>
      </c>
      <c r="MV475">
        <v>1.1175919999999999</v>
      </c>
      <c r="MW475">
        <v>3475.5549999999998</v>
      </c>
      <c r="MX475" s="1">
        <v>7.2774720000000001E-2</v>
      </c>
      <c r="MY475">
        <v>31.429500000000001</v>
      </c>
      <c r="MZ475">
        <v>1.054994</v>
      </c>
      <c r="NA475">
        <v>3302.366</v>
      </c>
      <c r="NB475" s="1">
        <v>7.2495539999999997E-2</v>
      </c>
      <c r="NC475">
        <v>31.653639999999999</v>
      </c>
      <c r="ND475">
        <v>0.99942169999999997</v>
      </c>
      <c r="NE475">
        <v>3142.4259999999999</v>
      </c>
      <c r="NF475" s="1">
        <v>7.2317400000000004E-2</v>
      </c>
      <c r="NG475">
        <v>31.63588</v>
      </c>
      <c r="NH475">
        <v>0.94916730000000005</v>
      </c>
      <c r="NI475">
        <v>2993.5459999999998</v>
      </c>
      <c r="NJ475" s="1">
        <v>7.213116E-2</v>
      </c>
      <c r="NK475">
        <v>31.50732</v>
      </c>
      <c r="NL475">
        <v>0.90231930000000005</v>
      </c>
      <c r="NM475">
        <v>2854.6669999999999</v>
      </c>
      <c r="NN475" s="1">
        <v>7.1853819999999999E-2</v>
      </c>
      <c r="NO475">
        <v>31.39705</v>
      </c>
      <c r="NP475">
        <v>0.8576838</v>
      </c>
      <c r="NQ475">
        <v>2725.3229999999999</v>
      </c>
      <c r="NR475" s="1">
        <v>7.1438769999999999E-2</v>
      </c>
      <c r="NS475">
        <v>31.32358</v>
      </c>
      <c r="NT475">
        <v>0.81481769999999998</v>
      </c>
      <c r="NU475">
        <v>2605.4720000000002</v>
      </c>
      <c r="NV475" s="1">
        <v>7.1171269999999995E-2</v>
      </c>
      <c r="NW475">
        <v>31.344159999999999</v>
      </c>
      <c r="NX475">
        <v>0.77681279999999997</v>
      </c>
      <c r="NY475">
        <v>2494.308</v>
      </c>
      <c r="NZ475" s="1">
        <v>7.1045849999999994E-2</v>
      </c>
      <c r="OA475">
        <v>31.508299999999998</v>
      </c>
      <c r="OB475">
        <v>0.74268509999999999</v>
      </c>
      <c r="OC475">
        <v>2390.0590000000002</v>
      </c>
      <c r="OD475" s="1">
        <v>7.0940230000000007E-2</v>
      </c>
      <c r="OE475">
        <v>31.518840000000001</v>
      </c>
      <c r="OF475">
        <v>0.71087809999999996</v>
      </c>
      <c r="OG475">
        <v>2291.8879999999999</v>
      </c>
      <c r="OH475" s="1">
        <v>7.0736930000000003E-2</v>
      </c>
      <c r="OI475">
        <v>31.493230000000001</v>
      </c>
      <c r="OJ475">
        <v>0.68004410000000004</v>
      </c>
      <c r="OK475">
        <v>2199.5709999999999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0.10835160000000001</v>
      </c>
      <c r="G476">
        <v>30.23152</v>
      </c>
      <c r="H476">
        <v>0</v>
      </c>
      <c r="I476">
        <v>0</v>
      </c>
      <c r="J476">
        <v>0.108725</v>
      </c>
      <c r="K476">
        <v>30.19322</v>
      </c>
      <c r="L476">
        <v>0</v>
      </c>
      <c r="M476">
        <v>0</v>
      </c>
      <c r="N476">
        <v>0.1089111</v>
      </c>
      <c r="O476">
        <v>30.257280000000002</v>
      </c>
      <c r="P476">
        <v>0</v>
      </c>
      <c r="Q476">
        <v>0</v>
      </c>
      <c r="R476">
        <v>0.108931</v>
      </c>
      <c r="S476">
        <v>30.105039999999999</v>
      </c>
      <c r="T476">
        <v>0</v>
      </c>
      <c r="U476">
        <v>0</v>
      </c>
      <c r="V476">
        <v>0.1091191</v>
      </c>
      <c r="W476">
        <v>29.953600000000002</v>
      </c>
      <c r="X476">
        <v>0</v>
      </c>
      <c r="Y476">
        <v>0</v>
      </c>
      <c r="Z476">
        <v>0.10952720000000001</v>
      </c>
      <c r="AA476">
        <v>29.829080000000001</v>
      </c>
      <c r="AB476">
        <v>0</v>
      </c>
      <c r="AC476">
        <v>0</v>
      </c>
      <c r="AD476" s="1">
        <v>0.1097086</v>
      </c>
      <c r="AE476">
        <v>29.726939999999999</v>
      </c>
      <c r="AF476">
        <v>0</v>
      </c>
      <c r="AG476">
        <v>0</v>
      </c>
      <c r="AH476" s="1">
        <v>0.1101351</v>
      </c>
      <c r="AI476">
        <v>29.654820000000001</v>
      </c>
      <c r="AJ476">
        <v>0</v>
      </c>
      <c r="AK476">
        <v>0</v>
      </c>
      <c r="AL476">
        <v>0.1107744</v>
      </c>
      <c r="AM476">
        <v>29.808730000000001</v>
      </c>
      <c r="AN476">
        <v>0</v>
      </c>
      <c r="AO476">
        <v>0</v>
      </c>
      <c r="AP476" s="1">
        <v>0.1115221</v>
      </c>
      <c r="AQ476">
        <v>29.78407</v>
      </c>
      <c r="AR476">
        <v>0</v>
      </c>
      <c r="AS476">
        <v>0</v>
      </c>
      <c r="AT476" s="1">
        <v>0.1121871</v>
      </c>
      <c r="AU476">
        <v>29.754000000000001</v>
      </c>
      <c r="AV476">
        <v>0</v>
      </c>
      <c r="AW476">
        <v>0</v>
      </c>
      <c r="AX476" s="1">
        <v>0.11282739999999999</v>
      </c>
      <c r="AY476">
        <v>29.744430000000001</v>
      </c>
      <c r="AZ476">
        <v>0</v>
      </c>
      <c r="BA476">
        <v>0</v>
      </c>
      <c r="BB476" s="1">
        <v>0.11351890000000001</v>
      </c>
      <c r="BC476">
        <v>29.683579999999999</v>
      </c>
      <c r="BD476">
        <v>0</v>
      </c>
      <c r="BE476">
        <v>0</v>
      </c>
      <c r="BF476" s="1">
        <v>0.1143145</v>
      </c>
      <c r="BG476">
        <v>29.63766</v>
      </c>
      <c r="BH476">
        <v>0</v>
      </c>
      <c r="BI476">
        <v>0</v>
      </c>
      <c r="BJ476" s="1">
        <v>0.11485330000000001</v>
      </c>
      <c r="BK476">
        <v>29.673770000000001</v>
      </c>
      <c r="BL476">
        <v>0</v>
      </c>
      <c r="BM476">
        <v>0</v>
      </c>
      <c r="BN476" s="1">
        <v>0.1155687</v>
      </c>
      <c r="BO476">
        <v>29.88766</v>
      </c>
      <c r="BP476">
        <v>0</v>
      </c>
      <c r="BQ476">
        <v>0</v>
      </c>
      <c r="BR476" s="1">
        <v>0.1164316</v>
      </c>
      <c r="BS476">
        <v>30.229800000000001</v>
      </c>
      <c r="BT476">
        <v>0</v>
      </c>
      <c r="BU476">
        <v>0</v>
      </c>
      <c r="BV476">
        <v>0.1172459</v>
      </c>
      <c r="BW476">
        <v>30.586259999999999</v>
      </c>
      <c r="BX476">
        <v>0</v>
      </c>
      <c r="BY476">
        <v>0</v>
      </c>
      <c r="BZ476" s="1">
        <v>0.11796479999999999</v>
      </c>
      <c r="CA476">
        <v>30.850249999999999</v>
      </c>
      <c r="CB476">
        <v>0</v>
      </c>
      <c r="CC476">
        <v>0</v>
      </c>
      <c r="CD476" s="1">
        <v>0.1185138</v>
      </c>
      <c r="CE476">
        <v>30.891819999999999</v>
      </c>
      <c r="CF476">
        <v>0</v>
      </c>
      <c r="CG476">
        <v>0</v>
      </c>
      <c r="CH476" s="1">
        <v>0.1190064</v>
      </c>
      <c r="CI476">
        <v>30.842479999999998</v>
      </c>
      <c r="CJ476">
        <v>0</v>
      </c>
      <c r="CK476">
        <v>0</v>
      </c>
      <c r="CL476" s="1">
        <v>0.1195176</v>
      </c>
      <c r="CM476">
        <v>30.803820000000002</v>
      </c>
      <c r="CN476">
        <v>0</v>
      </c>
      <c r="CO476">
        <v>0</v>
      </c>
      <c r="CP476" s="1">
        <v>0.12046510000000001</v>
      </c>
      <c r="CQ476">
        <v>30.78152</v>
      </c>
      <c r="CR476">
        <v>0</v>
      </c>
      <c r="CS476">
        <v>0</v>
      </c>
      <c r="CT476" s="1">
        <v>0.1209055</v>
      </c>
      <c r="CU476">
        <v>30.947669999999999</v>
      </c>
      <c r="CV476">
        <v>0</v>
      </c>
      <c r="CW476">
        <v>0</v>
      </c>
      <c r="CX476" s="1">
        <v>0.12082420000000001</v>
      </c>
      <c r="CY476">
        <v>31.173929999999999</v>
      </c>
      <c r="CZ476">
        <v>0</v>
      </c>
      <c r="DA476">
        <v>0</v>
      </c>
      <c r="DB476" s="1">
        <v>0.1205495</v>
      </c>
      <c r="DC476">
        <v>31.23302</v>
      </c>
      <c r="DD476">
        <v>1.272202E-38</v>
      </c>
      <c r="DE476">
        <v>2.507671E-35</v>
      </c>
      <c r="DF476" s="1">
        <v>0.1204046</v>
      </c>
      <c r="DG476">
        <v>31.233229999999999</v>
      </c>
      <c r="DH476">
        <v>1.0572359999999999E-32</v>
      </c>
      <c r="DI476">
        <v>1.96936E-29</v>
      </c>
      <c r="DJ476" s="1">
        <v>0.12037</v>
      </c>
      <c r="DK476">
        <v>31.026769999999999</v>
      </c>
      <c r="DL476">
        <v>7.8376820000000004E-28</v>
      </c>
      <c r="DM476" s="1">
        <v>1.24682E-24</v>
      </c>
      <c r="DN476" s="1">
        <v>0.1201484</v>
      </c>
      <c r="DO476">
        <v>30.72681</v>
      </c>
      <c r="DP476" s="1">
        <v>9.1906759999999999E-24</v>
      </c>
      <c r="DQ476" s="1">
        <v>1.3551679999999999E-20</v>
      </c>
      <c r="DR476" s="1">
        <v>0.1196644</v>
      </c>
      <c r="DS476">
        <v>30.461780000000001</v>
      </c>
      <c r="DT476" s="1">
        <v>2.4021010000000001E-20</v>
      </c>
      <c r="DU476" s="1">
        <v>3.4320030000000003E-17</v>
      </c>
      <c r="DV476" s="1">
        <v>0.11999120000000001</v>
      </c>
      <c r="DW476">
        <v>30.189630000000001</v>
      </c>
      <c r="DX476" s="1">
        <v>1.9688400000000001E-17</v>
      </c>
      <c r="DY476" s="1">
        <v>2.7640879999999999E-14</v>
      </c>
      <c r="DZ476" s="1">
        <v>0.1196097</v>
      </c>
      <c r="EA476">
        <v>30.06108</v>
      </c>
      <c r="EB476" s="1">
        <v>6.3407760000000004E-15</v>
      </c>
      <c r="EC476" s="1">
        <v>8.904722E-12</v>
      </c>
      <c r="ED476" s="1">
        <v>0.1186208</v>
      </c>
      <c r="EE476">
        <v>29.980070000000001</v>
      </c>
      <c r="EF476" s="1">
        <v>9.4608379999999992E-13</v>
      </c>
      <c r="EG476" s="1">
        <v>1.3439090000000001E-9</v>
      </c>
      <c r="EH476" s="1">
        <v>0.1174313</v>
      </c>
      <c r="EI476">
        <v>29.912030000000001</v>
      </c>
      <c r="EJ476" s="1">
        <v>7.4468039999999995E-11</v>
      </c>
      <c r="EK476" s="1">
        <v>1.074926E-7</v>
      </c>
      <c r="EL476">
        <v>0.1165954</v>
      </c>
      <c r="EM476">
        <v>29.78398</v>
      </c>
      <c r="EN476" s="1">
        <v>3.3963540000000002E-9</v>
      </c>
      <c r="EO476" s="1">
        <v>4.9806000000000002E-6</v>
      </c>
      <c r="EP476" s="1">
        <v>0.11598070000000001</v>
      </c>
      <c r="EQ476">
        <v>29.49316</v>
      </c>
      <c r="ER476" s="1">
        <v>9.6627400000000004E-8</v>
      </c>
      <c r="ES476" s="1">
        <v>1.4378859999999999E-4</v>
      </c>
      <c r="ET476" s="1">
        <v>0.1152683</v>
      </c>
      <c r="EU476">
        <v>29.129290000000001</v>
      </c>
      <c r="EV476" s="1">
        <v>1.8092209999999999E-6</v>
      </c>
      <c r="EW476" s="1">
        <v>2.7404690000000002E-3</v>
      </c>
      <c r="EX476" s="1">
        <v>0.1142635</v>
      </c>
      <c r="EY476">
        <v>28.796469999999999</v>
      </c>
      <c r="EZ476" s="1">
        <v>2.337618E-5</v>
      </c>
      <c r="FA476" s="1">
        <v>3.612228E-2</v>
      </c>
      <c r="FB476" s="1">
        <v>0.1141363</v>
      </c>
      <c r="FC476">
        <v>28.566800000000001</v>
      </c>
      <c r="FD476" s="1">
        <v>2.1934729999999999E-4</v>
      </c>
      <c r="FE476" s="1">
        <v>0.3433813</v>
      </c>
      <c r="FF476" s="1">
        <v>0.1133488</v>
      </c>
      <c r="FG476">
        <v>28.706060000000001</v>
      </c>
      <c r="FH476" s="1">
        <v>1.5309E-3</v>
      </c>
      <c r="FI476" s="1">
        <v>2.4413010000000002</v>
      </c>
      <c r="FJ476" s="1">
        <v>0.1120429</v>
      </c>
      <c r="FK476">
        <v>28.785679999999999</v>
      </c>
      <c r="FL476" s="1">
        <v>8.1464980000000003E-3</v>
      </c>
      <c r="FM476" s="1">
        <v>13.305669999999999</v>
      </c>
      <c r="FN476" s="1">
        <v>0.1105314</v>
      </c>
      <c r="FO476">
        <v>28.777889999999999</v>
      </c>
      <c r="FP476" s="1">
        <v>3.4110290000000001E-2</v>
      </c>
      <c r="FQ476" s="1">
        <v>57.167580000000001</v>
      </c>
      <c r="FR476" s="1">
        <v>0.1093537</v>
      </c>
      <c r="FS476">
        <v>28.68235</v>
      </c>
      <c r="FT476" s="1">
        <v>0.1160286</v>
      </c>
      <c r="FU476">
        <v>198.8768</v>
      </c>
      <c r="FV476" s="1">
        <v>0.10842789999999999</v>
      </c>
      <c r="FW476">
        <v>28.502120000000001</v>
      </c>
      <c r="FX476" s="1">
        <v>0.32838590000000001</v>
      </c>
      <c r="FY476">
        <v>574.38229999999999</v>
      </c>
      <c r="FZ476">
        <v>0.10737720000000001</v>
      </c>
      <c r="GA476">
        <v>28.282330000000002</v>
      </c>
      <c r="GB476" s="1">
        <v>0.78718250000000001</v>
      </c>
      <c r="GC476">
        <v>1406.0940000000001</v>
      </c>
      <c r="GD476" s="1">
        <v>0.1060536</v>
      </c>
      <c r="GE476">
        <v>28.078620000000001</v>
      </c>
      <c r="GF476" s="1">
        <v>1.6246860000000001</v>
      </c>
      <c r="GG476">
        <v>2971.0219999999999</v>
      </c>
      <c r="GH476">
        <v>0.1055869</v>
      </c>
      <c r="GI476">
        <v>27.978480000000001</v>
      </c>
      <c r="GJ476" s="1">
        <v>2.9721869999999999</v>
      </c>
      <c r="GK476">
        <v>5517.768</v>
      </c>
      <c r="GL476" s="1">
        <v>0.1044577</v>
      </c>
      <c r="GM476">
        <v>28.247979999999998</v>
      </c>
      <c r="GN476">
        <v>4.8293189999999999</v>
      </c>
      <c r="GO476">
        <v>9158.0949999999993</v>
      </c>
      <c r="GP476" s="1">
        <v>0.1028743</v>
      </c>
      <c r="GQ476">
        <v>28.492460000000001</v>
      </c>
      <c r="GR476">
        <v>7.0711750000000002</v>
      </c>
      <c r="GS476">
        <v>13749.06</v>
      </c>
      <c r="GT476" s="1">
        <v>0.1012014</v>
      </c>
      <c r="GU476">
        <v>28.6951</v>
      </c>
      <c r="GV476">
        <v>9.4833320000000008</v>
      </c>
      <c r="GW476">
        <v>18921.09</v>
      </c>
      <c r="GX476" s="1">
        <v>9.9911269999999996E-2</v>
      </c>
      <c r="GY476">
        <v>28.892469999999999</v>
      </c>
      <c r="GZ476">
        <v>11.8506</v>
      </c>
      <c r="HA476">
        <v>24169.72</v>
      </c>
      <c r="HB476">
        <v>9.8923189999999994E-2</v>
      </c>
      <c r="HC476">
        <v>28.923919999999999</v>
      </c>
      <c r="HD476">
        <v>13.945410000000001</v>
      </c>
      <c r="HE476">
        <v>28988.2</v>
      </c>
      <c r="HF476" s="1">
        <v>9.7848180000000007E-2</v>
      </c>
      <c r="HG476">
        <v>28.78471</v>
      </c>
      <c r="HH476">
        <v>15.54463</v>
      </c>
      <c r="HI476">
        <v>32955.49</v>
      </c>
      <c r="HJ476" s="1">
        <v>9.6565010000000007E-2</v>
      </c>
      <c r="HK476">
        <v>28.672090000000001</v>
      </c>
      <c r="HL476">
        <v>16.52882</v>
      </c>
      <c r="HM476">
        <v>35810.54</v>
      </c>
      <c r="HN476" s="1">
        <v>9.5857700000000004E-2</v>
      </c>
      <c r="HO476">
        <v>28.62378</v>
      </c>
      <c r="HP476">
        <v>17.02966</v>
      </c>
      <c r="HQ476">
        <v>37476.730000000003</v>
      </c>
      <c r="HR476" s="1">
        <v>9.4857940000000002E-2</v>
      </c>
      <c r="HS476">
        <v>28.881049999999998</v>
      </c>
      <c r="HT476">
        <v>16.967310000000001</v>
      </c>
      <c r="HU476">
        <v>38031.800000000003</v>
      </c>
      <c r="HV476" s="1">
        <v>9.3640119999999993E-2</v>
      </c>
      <c r="HW476">
        <v>29.2256</v>
      </c>
      <c r="HX476">
        <v>16.45485</v>
      </c>
      <c r="HY476">
        <v>37641.360000000001</v>
      </c>
      <c r="HZ476" s="1">
        <v>9.2335899999999999E-2</v>
      </c>
      <c r="IA476">
        <v>29.521570000000001</v>
      </c>
      <c r="IB476">
        <v>15.631209999999999</v>
      </c>
      <c r="IC476">
        <v>36518.129999999997</v>
      </c>
      <c r="ID476" s="1">
        <v>9.1209589999999993E-2</v>
      </c>
      <c r="IE476">
        <v>29.78246</v>
      </c>
      <c r="IF476">
        <v>14.636369999999999</v>
      </c>
      <c r="IG476">
        <v>34876.269999999997</v>
      </c>
      <c r="IH476" s="1">
        <v>9.021121E-2</v>
      </c>
      <c r="II476">
        <v>29.78736</v>
      </c>
      <c r="IJ476">
        <v>13.596220000000001</v>
      </c>
      <c r="IK476">
        <v>32917.760000000002</v>
      </c>
      <c r="IL476" s="1">
        <v>8.9158509999999996E-2</v>
      </c>
      <c r="IM476">
        <v>29.63045</v>
      </c>
      <c r="IN476">
        <v>12.49681</v>
      </c>
      <c r="IO476">
        <v>30780.3</v>
      </c>
      <c r="IP476" s="1">
        <v>8.7966710000000004E-2</v>
      </c>
      <c r="IQ476">
        <v>29.486609999999999</v>
      </c>
      <c r="IR476">
        <v>11.39559</v>
      </c>
      <c r="IS476">
        <v>28592.04</v>
      </c>
      <c r="IT476">
        <v>8.7172600000000003E-2</v>
      </c>
      <c r="IU476">
        <v>29.39152</v>
      </c>
      <c r="IV476">
        <v>10.393800000000001</v>
      </c>
      <c r="IW476">
        <v>26433.72</v>
      </c>
      <c r="IX476" s="1">
        <v>8.6092870000000002E-2</v>
      </c>
      <c r="IY476">
        <v>29.538209999999999</v>
      </c>
      <c r="IZ476">
        <v>9.4200579999999992</v>
      </c>
      <c r="JA476">
        <v>24356.76</v>
      </c>
      <c r="JB476" s="1">
        <v>8.4864659999999995E-2</v>
      </c>
      <c r="JC476">
        <v>29.591950000000001</v>
      </c>
      <c r="JD476">
        <v>8.5096589999999992</v>
      </c>
      <c r="JE476">
        <v>22404.28</v>
      </c>
      <c r="JF476" s="1">
        <v>8.3699720000000005E-2</v>
      </c>
      <c r="JG476">
        <v>29.66235</v>
      </c>
      <c r="JH476">
        <v>7.6889570000000003</v>
      </c>
      <c r="JI476">
        <v>20593.2</v>
      </c>
      <c r="JJ476" s="1">
        <v>8.2828100000000002E-2</v>
      </c>
      <c r="JK476">
        <v>29.583079999999999</v>
      </c>
      <c r="JL476">
        <v>6.9724159999999999</v>
      </c>
      <c r="JM476">
        <v>18927.37</v>
      </c>
      <c r="JN476" s="1">
        <v>8.2167879999999999E-2</v>
      </c>
      <c r="JO476">
        <v>29.50095</v>
      </c>
      <c r="JP476">
        <v>6.3406520000000004</v>
      </c>
      <c r="JQ476">
        <v>17399.13</v>
      </c>
      <c r="JR476" s="1">
        <v>8.1581290000000001E-2</v>
      </c>
      <c r="JS476">
        <v>29.490210000000001</v>
      </c>
      <c r="JT476">
        <v>5.7753399999999999</v>
      </c>
      <c r="JU476">
        <v>16002.02</v>
      </c>
      <c r="JV476" s="1">
        <v>8.0969819999999998E-2</v>
      </c>
      <c r="JW476">
        <v>29.482500000000002</v>
      </c>
      <c r="JX476">
        <v>5.2643740000000001</v>
      </c>
      <c r="JY476">
        <v>14729.72</v>
      </c>
      <c r="JZ476">
        <v>8.0423289999999995E-2</v>
      </c>
      <c r="KA476">
        <v>29.46773</v>
      </c>
      <c r="KB476">
        <v>4.80877</v>
      </c>
      <c r="KC476">
        <v>13574.12</v>
      </c>
      <c r="KD476" s="1">
        <v>7.986973E-2</v>
      </c>
      <c r="KE476">
        <v>29.712669999999999</v>
      </c>
      <c r="KF476">
        <v>4.3978029999999997</v>
      </c>
      <c r="KG476">
        <v>12525.08</v>
      </c>
      <c r="KH476" s="1">
        <v>7.9343319999999995E-2</v>
      </c>
      <c r="KI476">
        <v>29.80171</v>
      </c>
      <c r="KJ476">
        <v>4.0290340000000002</v>
      </c>
      <c r="KK476">
        <v>11572.81</v>
      </c>
      <c r="KL476" s="1">
        <v>7.8767480000000001E-2</v>
      </c>
      <c r="KM476">
        <v>29.861940000000001</v>
      </c>
      <c r="KN476">
        <v>3.694626</v>
      </c>
      <c r="KO476">
        <v>10708.79</v>
      </c>
      <c r="KP476">
        <v>7.8094040000000003E-2</v>
      </c>
      <c r="KQ476">
        <v>29.920929999999998</v>
      </c>
      <c r="KR476">
        <v>3.3898280000000001</v>
      </c>
      <c r="KS476">
        <v>9926.3269999999993</v>
      </c>
      <c r="KT476" s="1">
        <v>7.7361200000000005E-2</v>
      </c>
      <c r="KU476">
        <v>29.873180000000001</v>
      </c>
      <c r="KV476">
        <v>3.1137839999999999</v>
      </c>
      <c r="KW476">
        <v>9218.5939999999991</v>
      </c>
      <c r="KX476" s="1">
        <v>7.6616149999999994E-2</v>
      </c>
      <c r="KY476">
        <v>29.71189</v>
      </c>
      <c r="KZ476">
        <v>2.86564</v>
      </c>
      <c r="LA476">
        <v>8578.5939999999991</v>
      </c>
      <c r="LB476" s="1">
        <v>7.5946949999999999E-2</v>
      </c>
      <c r="LC476">
        <v>29.54935</v>
      </c>
      <c r="LD476">
        <v>2.645054</v>
      </c>
      <c r="LE476">
        <v>7998.8329999999996</v>
      </c>
      <c r="LF476">
        <v>7.5472849999999994E-2</v>
      </c>
      <c r="LG476">
        <v>29.47946</v>
      </c>
      <c r="LH476">
        <v>2.4522759999999999</v>
      </c>
      <c r="LI476">
        <v>7471.576</v>
      </c>
      <c r="LJ476" s="1">
        <v>7.4841599999999994E-2</v>
      </c>
      <c r="LK476">
        <v>29.795259999999999</v>
      </c>
      <c r="LL476">
        <v>2.2726850000000001</v>
      </c>
      <c r="LM476">
        <v>6991.5259999999998</v>
      </c>
      <c r="LN476" s="1">
        <v>7.4077110000000002E-2</v>
      </c>
      <c r="LO476">
        <v>30.039850000000001</v>
      </c>
      <c r="LP476">
        <v>2.1071810000000002</v>
      </c>
      <c r="LQ476">
        <v>6556.1819999999998</v>
      </c>
      <c r="LR476" s="1">
        <v>7.3305239999999994E-2</v>
      </c>
      <c r="LS476">
        <v>30.220700000000001</v>
      </c>
      <c r="LT476">
        <v>1.957681</v>
      </c>
      <c r="LU476">
        <v>6161.5550000000003</v>
      </c>
      <c r="LV476" s="1">
        <v>7.2681960000000004E-2</v>
      </c>
      <c r="LW476">
        <v>30.496739999999999</v>
      </c>
      <c r="LX476">
        <v>1.826187</v>
      </c>
      <c r="LY476">
        <v>5802.7269999999999</v>
      </c>
      <c r="LZ476" s="1">
        <v>7.222866E-2</v>
      </c>
      <c r="MA476">
        <v>30.60256</v>
      </c>
      <c r="MB476">
        <v>1.710475</v>
      </c>
      <c r="MC476">
        <v>5474.5810000000001</v>
      </c>
      <c r="MD476" s="1">
        <v>7.183204E-2</v>
      </c>
      <c r="ME476">
        <v>30.48545</v>
      </c>
      <c r="MF476">
        <v>1.6061620000000001</v>
      </c>
      <c r="MG476">
        <v>5173.2950000000001</v>
      </c>
      <c r="MH476" s="1">
        <v>7.1455169999999998E-2</v>
      </c>
      <c r="MI476">
        <v>30.365369999999999</v>
      </c>
      <c r="MJ476">
        <v>1.5108379999999999</v>
      </c>
      <c r="MK476">
        <v>4896.1750000000002</v>
      </c>
      <c r="ML476" s="1">
        <v>7.1390739999999994E-2</v>
      </c>
      <c r="MM476">
        <v>30.37595</v>
      </c>
      <c r="MN476">
        <v>1.429135</v>
      </c>
      <c r="MO476">
        <v>4639.6229999999996</v>
      </c>
      <c r="MP476" s="1">
        <v>7.1110610000000005E-2</v>
      </c>
      <c r="MQ476">
        <v>30.740880000000001</v>
      </c>
      <c r="MR476">
        <v>1.3492360000000001</v>
      </c>
      <c r="MS476">
        <v>4401.0339999999997</v>
      </c>
      <c r="MT476" s="1">
        <v>7.0700470000000001E-2</v>
      </c>
      <c r="MU476">
        <v>31.136700000000001</v>
      </c>
      <c r="MV476">
        <v>1.2736479999999999</v>
      </c>
      <c r="MW476">
        <v>4181.17</v>
      </c>
      <c r="MX476" s="1">
        <v>7.028218E-2</v>
      </c>
      <c r="MY476">
        <v>31.41159</v>
      </c>
      <c r="MZ476">
        <v>1.2038279999999999</v>
      </c>
      <c r="NA476">
        <v>3978.373</v>
      </c>
      <c r="NB476" s="1">
        <v>7.0008139999999996E-2</v>
      </c>
      <c r="NC476">
        <v>31.630240000000001</v>
      </c>
      <c r="ND476">
        <v>1.141866</v>
      </c>
      <c r="NE476">
        <v>3790.7620000000002</v>
      </c>
      <c r="NF476" s="1">
        <v>6.9837919999999998E-2</v>
      </c>
      <c r="NG476">
        <v>31.617000000000001</v>
      </c>
      <c r="NH476">
        <v>1.0858760000000001</v>
      </c>
      <c r="NI476">
        <v>3615.8069999999998</v>
      </c>
      <c r="NJ476" s="1">
        <v>6.9648619999999994E-2</v>
      </c>
      <c r="NK476">
        <v>31.49643</v>
      </c>
      <c r="NL476">
        <v>1.033452</v>
      </c>
      <c r="NM476">
        <v>3452.4340000000002</v>
      </c>
      <c r="NN476" s="1">
        <v>6.9380949999999997E-2</v>
      </c>
      <c r="NO476">
        <v>31.39357</v>
      </c>
      <c r="NP476">
        <v>0.98353869999999999</v>
      </c>
      <c r="NQ476">
        <v>3299.9830000000002</v>
      </c>
      <c r="NR476" s="1">
        <v>6.8963940000000001E-2</v>
      </c>
      <c r="NS476">
        <v>31.327660000000002</v>
      </c>
      <c r="NT476">
        <v>0.93522490000000003</v>
      </c>
      <c r="NU476">
        <v>3158.433</v>
      </c>
      <c r="NV476" s="1">
        <v>6.8702849999999996E-2</v>
      </c>
      <c r="NW476">
        <v>31.353870000000001</v>
      </c>
      <c r="NX476">
        <v>0.89251630000000004</v>
      </c>
      <c r="NY476">
        <v>3026.8739999999998</v>
      </c>
      <c r="NZ476" s="1">
        <v>6.8578650000000005E-2</v>
      </c>
      <c r="OA476">
        <v>31.519950000000001</v>
      </c>
      <c r="OB476">
        <v>0.8541647</v>
      </c>
      <c r="OC476">
        <v>2903.3490000000002</v>
      </c>
      <c r="OD476" s="1">
        <v>6.8476309999999999E-2</v>
      </c>
      <c r="OE476">
        <v>31.54027</v>
      </c>
      <c r="OF476">
        <v>0.81839589999999995</v>
      </c>
      <c r="OG476">
        <v>2786.8589999999999</v>
      </c>
      <c r="OH476" s="1">
        <v>6.8277149999999995E-2</v>
      </c>
      <c r="OI476">
        <v>31.526199999999999</v>
      </c>
      <c r="OJ476">
        <v>0.78364210000000001</v>
      </c>
      <c r="OK476">
        <v>2677.2040000000002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 s="1">
        <v>0.1002292</v>
      </c>
      <c r="G477">
        <v>30.24915</v>
      </c>
      <c r="H477">
        <v>0</v>
      </c>
      <c r="I477">
        <v>0</v>
      </c>
      <c r="J477" s="1">
        <v>0.1005916</v>
      </c>
      <c r="K477">
        <v>30.224779999999999</v>
      </c>
      <c r="L477">
        <v>0</v>
      </c>
      <c r="M477">
        <v>0</v>
      </c>
      <c r="N477" s="1">
        <v>0.10076160000000001</v>
      </c>
      <c r="O477">
        <v>30.294540000000001</v>
      </c>
      <c r="P477">
        <v>0</v>
      </c>
      <c r="Q477">
        <v>0</v>
      </c>
      <c r="R477" s="1">
        <v>0.10078280000000001</v>
      </c>
      <c r="S477">
        <v>30.15287</v>
      </c>
      <c r="T477">
        <v>0</v>
      </c>
      <c r="U477">
        <v>0</v>
      </c>
      <c r="V477" s="1">
        <v>0.10095700000000001</v>
      </c>
      <c r="W477">
        <v>30.005330000000001</v>
      </c>
      <c r="X477">
        <v>0</v>
      </c>
      <c r="Y477">
        <v>0</v>
      </c>
      <c r="Z477" s="1">
        <v>0.1013447</v>
      </c>
      <c r="AA477">
        <v>29.879750000000001</v>
      </c>
      <c r="AB477">
        <v>0</v>
      </c>
      <c r="AC477">
        <v>0</v>
      </c>
      <c r="AD477" s="1">
        <v>0.1015098</v>
      </c>
      <c r="AE477">
        <v>29.775649999999999</v>
      </c>
      <c r="AF477">
        <v>0</v>
      </c>
      <c r="AG477">
        <v>0</v>
      </c>
      <c r="AH477" s="1">
        <v>0.1019171</v>
      </c>
      <c r="AI477">
        <v>29.70299</v>
      </c>
      <c r="AJ477">
        <v>0</v>
      </c>
      <c r="AK477">
        <v>0</v>
      </c>
      <c r="AL477" s="1">
        <v>0.1025146</v>
      </c>
      <c r="AM477">
        <v>29.847470000000001</v>
      </c>
      <c r="AN477">
        <v>0</v>
      </c>
      <c r="AO477">
        <v>0</v>
      </c>
      <c r="AP477" s="1">
        <v>0.1032238</v>
      </c>
      <c r="AQ477">
        <v>29.82461</v>
      </c>
      <c r="AR477">
        <v>0</v>
      </c>
      <c r="AS477">
        <v>0</v>
      </c>
      <c r="AT477" s="1">
        <v>0.1038485</v>
      </c>
      <c r="AU477">
        <v>29.79468</v>
      </c>
      <c r="AV477">
        <v>0</v>
      </c>
      <c r="AW477">
        <v>0</v>
      </c>
      <c r="AX477" s="1">
        <v>0.1044476</v>
      </c>
      <c r="AY477">
        <v>29.78293</v>
      </c>
      <c r="AZ477">
        <v>0</v>
      </c>
      <c r="BA477">
        <v>0</v>
      </c>
      <c r="BB477" s="1">
        <v>0.10509449999999999</v>
      </c>
      <c r="BC477">
        <v>29.718610000000002</v>
      </c>
      <c r="BD477">
        <v>0</v>
      </c>
      <c r="BE477">
        <v>0</v>
      </c>
      <c r="BF477" s="1">
        <v>0.10584499999999999</v>
      </c>
      <c r="BG477">
        <v>29.66799</v>
      </c>
      <c r="BH477">
        <v>0</v>
      </c>
      <c r="BI477">
        <v>0</v>
      </c>
      <c r="BJ477" s="1">
        <v>0.10634159999999999</v>
      </c>
      <c r="BK477">
        <v>29.6968</v>
      </c>
      <c r="BL477">
        <v>0</v>
      </c>
      <c r="BM477">
        <v>0</v>
      </c>
      <c r="BN477">
        <v>0.10701529999999999</v>
      </c>
      <c r="BO477">
        <v>29.89781</v>
      </c>
      <c r="BP477">
        <v>0</v>
      </c>
      <c r="BQ477">
        <v>0</v>
      </c>
      <c r="BR477" s="1">
        <v>0.1078247</v>
      </c>
      <c r="BS477">
        <v>30.22354</v>
      </c>
      <c r="BT477">
        <v>0</v>
      </c>
      <c r="BU477">
        <v>0</v>
      </c>
      <c r="BV477" s="1">
        <v>0.1086005</v>
      </c>
      <c r="BW477">
        <v>30.565670000000001</v>
      </c>
      <c r="BX477">
        <v>0</v>
      </c>
      <c r="BY477">
        <v>0</v>
      </c>
      <c r="BZ477" s="1">
        <v>0.10927480000000001</v>
      </c>
      <c r="CA477">
        <v>30.81888</v>
      </c>
      <c r="CB477">
        <v>0</v>
      </c>
      <c r="CC477">
        <v>0</v>
      </c>
      <c r="CD477" s="1">
        <v>0.1097901</v>
      </c>
      <c r="CE477">
        <v>30.85887</v>
      </c>
      <c r="CF477">
        <v>0</v>
      </c>
      <c r="CG477">
        <v>0</v>
      </c>
      <c r="CH477">
        <v>0.1102513</v>
      </c>
      <c r="CI477">
        <v>30.809550000000002</v>
      </c>
      <c r="CJ477">
        <v>0</v>
      </c>
      <c r="CK477">
        <v>0</v>
      </c>
      <c r="CL477" s="1">
        <v>0.1107432</v>
      </c>
      <c r="CM477">
        <v>30.77291</v>
      </c>
      <c r="CN477">
        <v>0</v>
      </c>
      <c r="CO477">
        <v>0</v>
      </c>
      <c r="CP477" s="1">
        <v>0.11165559999999999</v>
      </c>
      <c r="CQ477">
        <v>30.759060000000002</v>
      </c>
      <c r="CR477">
        <v>0</v>
      </c>
      <c r="CS477">
        <v>0</v>
      </c>
      <c r="CT477" s="1">
        <v>0.1120715</v>
      </c>
      <c r="CU477">
        <v>30.932790000000001</v>
      </c>
      <c r="CV477">
        <v>0</v>
      </c>
      <c r="CW477">
        <v>0</v>
      </c>
      <c r="CX477" s="1">
        <v>0.1119926</v>
      </c>
      <c r="CY477">
        <v>31.170970000000001</v>
      </c>
      <c r="CZ477">
        <v>0</v>
      </c>
      <c r="DA477">
        <v>0</v>
      </c>
      <c r="DB477" s="1">
        <v>0.1117374</v>
      </c>
      <c r="DC477">
        <v>31.251149999999999</v>
      </c>
      <c r="DD477">
        <v>0</v>
      </c>
      <c r="DE477">
        <v>5.6305370000000002E-36</v>
      </c>
      <c r="DF477" s="1">
        <v>0.11161359999999999</v>
      </c>
      <c r="DG477">
        <v>31.269369999999999</v>
      </c>
      <c r="DH477">
        <v>2.5005940000000001E-33</v>
      </c>
      <c r="DI477">
        <v>5.1051920000000002E-30</v>
      </c>
      <c r="DJ477" s="1">
        <v>0.1115963</v>
      </c>
      <c r="DK477">
        <v>31.08353</v>
      </c>
      <c r="DL477">
        <v>2.0955700000000001E-28</v>
      </c>
      <c r="DM477">
        <v>3.644825E-25</v>
      </c>
      <c r="DN477">
        <v>0.1113994</v>
      </c>
      <c r="DO477">
        <v>30.799029999999998</v>
      </c>
      <c r="DP477" s="1">
        <v>2.774698E-24</v>
      </c>
      <c r="DQ477" s="1">
        <v>4.3966499999999997E-21</v>
      </c>
      <c r="DR477" s="1">
        <v>0.1109581</v>
      </c>
      <c r="DS477">
        <v>30.546579999999999</v>
      </c>
      <c r="DT477" s="1">
        <v>8.0647769999999996E-21</v>
      </c>
      <c r="DU477" s="1">
        <v>1.224544E-17</v>
      </c>
      <c r="DV477">
        <v>0.11130130000000001</v>
      </c>
      <c r="DW477">
        <v>30.28933</v>
      </c>
      <c r="DX477" s="1">
        <v>7.206625E-18</v>
      </c>
      <c r="DY477" s="1">
        <v>1.0674639999999999E-14</v>
      </c>
      <c r="DZ477" s="1">
        <v>0.11095099999999999</v>
      </c>
      <c r="EA477">
        <v>30.172779999999999</v>
      </c>
      <c r="EB477" s="1">
        <v>2.503733E-15</v>
      </c>
      <c r="EC477" s="1">
        <v>3.6910689999999998E-12</v>
      </c>
      <c r="ED477" s="1">
        <v>0.1100255</v>
      </c>
      <c r="EE477">
        <v>30.103269999999998</v>
      </c>
      <c r="EF477" s="1">
        <v>3.9905020000000002E-13</v>
      </c>
      <c r="EG477" s="1">
        <v>5.9293309999999999E-10</v>
      </c>
      <c r="EH477" s="1">
        <v>0.1089103</v>
      </c>
      <c r="EI477">
        <v>30.045459999999999</v>
      </c>
      <c r="EJ477" s="1">
        <v>3.3334549999999999E-11</v>
      </c>
      <c r="EK477" s="1">
        <v>5.0194280000000003E-8</v>
      </c>
      <c r="EL477" s="1">
        <v>0.1081461</v>
      </c>
      <c r="EM477">
        <v>29.926659999999998</v>
      </c>
      <c r="EN477" s="1">
        <v>1.6065E-9</v>
      </c>
      <c r="EO477" s="1">
        <v>2.4516590000000001E-6</v>
      </c>
      <c r="EP477" s="1">
        <v>0.1075894</v>
      </c>
      <c r="EQ477">
        <v>29.646080000000001</v>
      </c>
      <c r="ER477" s="1">
        <v>4.8120040000000003E-8</v>
      </c>
      <c r="ES477" s="1">
        <v>7.4367810000000004E-5</v>
      </c>
      <c r="ET477" s="1">
        <v>0.10693800000000001</v>
      </c>
      <c r="EU477">
        <v>29.290050000000001</v>
      </c>
      <c r="EV477" s="1">
        <v>9.4553839999999995E-7</v>
      </c>
      <c r="EW477" s="1">
        <v>1.4850499999999999E-3</v>
      </c>
      <c r="EX477" s="1">
        <v>0.10600420000000001</v>
      </c>
      <c r="EY477">
        <v>28.960070000000002</v>
      </c>
      <c r="EZ477" s="1">
        <v>1.27864E-5</v>
      </c>
      <c r="FA477" s="1">
        <v>2.046092E-2</v>
      </c>
      <c r="FB477" s="1">
        <v>0.10592749999999999</v>
      </c>
      <c r="FC477">
        <v>28.728280000000002</v>
      </c>
      <c r="FD477" s="1">
        <v>1.2535859999999999E-4</v>
      </c>
      <c r="FE477" s="1">
        <v>0.20292260000000001</v>
      </c>
      <c r="FF477">
        <v>0.1051885</v>
      </c>
      <c r="FG477">
        <v>28.851120000000002</v>
      </c>
      <c r="FH477" s="1">
        <v>9.1219019999999997E-4</v>
      </c>
      <c r="FI477" s="1">
        <v>1.502869</v>
      </c>
      <c r="FJ477" s="1">
        <v>0.1039697</v>
      </c>
      <c r="FK477">
        <v>28.92334</v>
      </c>
      <c r="FL477" s="1">
        <v>5.0517239999999996E-3</v>
      </c>
      <c r="FM477" s="1">
        <v>8.5189850000000007</v>
      </c>
      <c r="FN477" s="1">
        <v>0.10255450000000001</v>
      </c>
      <c r="FO477">
        <v>28.912500000000001</v>
      </c>
      <c r="FP477" s="1">
        <v>2.197149E-2</v>
      </c>
      <c r="FQ477" s="1">
        <v>38.002690000000001</v>
      </c>
      <c r="FR477" s="1">
        <v>0.1014668</v>
      </c>
      <c r="FS477">
        <v>28.814810000000001</v>
      </c>
      <c r="FT477" s="1">
        <v>7.7520160000000005E-2</v>
      </c>
      <c r="FU477">
        <v>137.05629999999999</v>
      </c>
      <c r="FV477" s="1">
        <v>0.10061970000000001</v>
      </c>
      <c r="FW477">
        <v>28.632899999999999</v>
      </c>
      <c r="FX477" s="1">
        <v>0.22726360000000001</v>
      </c>
      <c r="FY477">
        <v>409.81380000000001</v>
      </c>
      <c r="FZ477" s="1">
        <v>9.9648920000000002E-2</v>
      </c>
      <c r="GA477">
        <v>28.41123</v>
      </c>
      <c r="GB477" s="1">
        <v>0.56348469999999995</v>
      </c>
      <c r="GC477">
        <v>1037.3050000000001</v>
      </c>
      <c r="GD477">
        <v>9.8420869999999994E-2</v>
      </c>
      <c r="GE477">
        <v>28.206620000000001</v>
      </c>
      <c r="GF477" s="1">
        <v>1.2011810000000001</v>
      </c>
      <c r="GG477">
        <v>2263.2220000000002</v>
      </c>
      <c r="GH477" s="1">
        <v>9.802276E-2</v>
      </c>
      <c r="GI477">
        <v>28.104150000000001</v>
      </c>
      <c r="GJ477" s="1">
        <v>2.2673700000000001</v>
      </c>
      <c r="GK477">
        <v>4334.5749999999998</v>
      </c>
      <c r="GL477" s="1">
        <v>9.6965280000000001E-2</v>
      </c>
      <c r="GM477">
        <v>28.35801</v>
      </c>
      <c r="GN477" s="1">
        <v>3.7949989999999998</v>
      </c>
      <c r="GO477">
        <v>7410.1450000000004</v>
      </c>
      <c r="GP477" s="1">
        <v>9.5482419999999998E-2</v>
      </c>
      <c r="GQ477">
        <v>28.593170000000001</v>
      </c>
      <c r="GR477">
        <v>5.7154860000000003</v>
      </c>
      <c r="GS477">
        <v>11442.74</v>
      </c>
      <c r="GT477" s="1">
        <v>9.3918479999999999E-2</v>
      </c>
      <c r="GU477">
        <v>28.789159999999999</v>
      </c>
      <c r="GV477">
        <v>7.873005</v>
      </c>
      <c r="GW477">
        <v>16173.92</v>
      </c>
      <c r="GX477" s="1">
        <v>9.272656E-2</v>
      </c>
      <c r="GY477">
        <v>28.976610000000001</v>
      </c>
      <c r="GZ477">
        <v>10.092560000000001</v>
      </c>
      <c r="HA477">
        <v>21190.02</v>
      </c>
      <c r="HB477" s="1">
        <v>9.1815110000000005E-2</v>
      </c>
      <c r="HC477">
        <v>29.002410000000001</v>
      </c>
      <c r="HD477">
        <v>12.16757</v>
      </c>
      <c r="HE477">
        <v>26030.42</v>
      </c>
      <c r="HF477">
        <v>9.0819750000000005E-2</v>
      </c>
      <c r="HG477">
        <v>28.860240000000001</v>
      </c>
      <c r="HH477">
        <v>13.87588</v>
      </c>
      <c r="HI477">
        <v>30268.7</v>
      </c>
      <c r="HJ477" s="1">
        <v>8.9625780000000002E-2</v>
      </c>
      <c r="HK477">
        <v>28.742979999999999</v>
      </c>
      <c r="HL477">
        <v>15.072419999999999</v>
      </c>
      <c r="HM477">
        <v>33593.449999999997</v>
      </c>
      <c r="HN477" s="1">
        <v>8.8989390000000002E-2</v>
      </c>
      <c r="HO477">
        <v>28.689360000000001</v>
      </c>
      <c r="HP477">
        <v>15.845090000000001</v>
      </c>
      <c r="HQ477">
        <v>35855.29</v>
      </c>
      <c r="HR477" s="1">
        <v>8.8050710000000004E-2</v>
      </c>
      <c r="HS477">
        <v>28.93205</v>
      </c>
      <c r="HT477">
        <v>16.08033</v>
      </c>
      <c r="HU477">
        <v>37057.31</v>
      </c>
      <c r="HV477" s="1">
        <v>8.6917309999999998E-2</v>
      </c>
      <c r="HW477">
        <v>29.264759999999999</v>
      </c>
      <c r="HX477">
        <v>15.86131</v>
      </c>
      <c r="HY477">
        <v>37296.019999999997</v>
      </c>
      <c r="HZ477" s="1">
        <v>8.5694510000000002E-2</v>
      </c>
      <c r="IA477">
        <v>29.555530000000001</v>
      </c>
      <c r="IB477">
        <v>15.3019</v>
      </c>
      <c r="IC477">
        <v>36740.43</v>
      </c>
      <c r="ID477" s="1">
        <v>8.4657129999999997E-2</v>
      </c>
      <c r="IE477">
        <v>29.812000000000001</v>
      </c>
      <c r="IF477">
        <v>14.546950000000001</v>
      </c>
      <c r="IG477">
        <v>35578.21</v>
      </c>
      <c r="IH477" s="1">
        <v>8.3728949999999996E-2</v>
      </c>
      <c r="II477">
        <v>29.822109999999999</v>
      </c>
      <c r="IJ477">
        <v>13.64799</v>
      </c>
      <c r="IK477">
        <v>33991.99</v>
      </c>
      <c r="IL477" s="1">
        <v>8.2755090000000003E-2</v>
      </c>
      <c r="IM477">
        <v>29.67174</v>
      </c>
      <c r="IN477">
        <v>12.71081</v>
      </c>
      <c r="IO477">
        <v>32152.17</v>
      </c>
      <c r="IP477" s="1">
        <v>8.1642560000000003E-2</v>
      </c>
      <c r="IQ477">
        <v>29.531300000000002</v>
      </c>
      <c r="IR477">
        <v>11.708780000000001</v>
      </c>
      <c r="IS477">
        <v>30165.55</v>
      </c>
      <c r="IT477" s="1">
        <v>8.0916760000000004E-2</v>
      </c>
      <c r="IU477">
        <v>29.437200000000001</v>
      </c>
      <c r="IV477">
        <v>10.779019999999999</v>
      </c>
      <c r="IW477">
        <v>28139.31</v>
      </c>
      <c r="IX477" s="1">
        <v>7.9912330000000004E-2</v>
      </c>
      <c r="IY477">
        <v>29.57583</v>
      </c>
      <c r="IZ477">
        <v>9.8495509999999999</v>
      </c>
      <c r="JA477">
        <v>26138.15</v>
      </c>
      <c r="JB477" s="1">
        <v>7.8764600000000004E-2</v>
      </c>
      <c r="JC477">
        <v>29.633369999999999</v>
      </c>
      <c r="JD477">
        <v>8.9621689999999994</v>
      </c>
      <c r="JE477">
        <v>24216.1</v>
      </c>
      <c r="JF477" s="1">
        <v>7.7672030000000003E-2</v>
      </c>
      <c r="JG477">
        <v>29.708369999999999</v>
      </c>
      <c r="JH477">
        <v>8.1497229999999998</v>
      </c>
      <c r="JI477">
        <v>22401.16</v>
      </c>
      <c r="JJ477" s="1">
        <v>7.6862239999999998E-2</v>
      </c>
      <c r="JK477">
        <v>29.641780000000001</v>
      </c>
      <c r="JL477">
        <v>7.4335800000000001</v>
      </c>
      <c r="JM477">
        <v>20707.75</v>
      </c>
      <c r="JN477" s="1">
        <v>7.6252749999999994E-2</v>
      </c>
      <c r="JO477">
        <v>29.568380000000001</v>
      </c>
      <c r="JP477">
        <v>6.7964250000000002</v>
      </c>
      <c r="JQ477">
        <v>19135.59</v>
      </c>
      <c r="JR477" s="1">
        <v>7.5712870000000002E-2</v>
      </c>
      <c r="JS477">
        <v>29.560110000000002</v>
      </c>
      <c r="JT477">
        <v>6.2209269999999997</v>
      </c>
      <c r="JU477">
        <v>17683.22</v>
      </c>
      <c r="JV477" s="1">
        <v>7.5139280000000003E-2</v>
      </c>
      <c r="JW477">
        <v>29.55162</v>
      </c>
      <c r="JX477">
        <v>5.6954250000000002</v>
      </c>
      <c r="JY477">
        <v>16348.91</v>
      </c>
      <c r="JZ477">
        <v>7.4624090000000004E-2</v>
      </c>
      <c r="KA477">
        <v>29.536750000000001</v>
      </c>
      <c r="KB477">
        <v>5.2235519999999998</v>
      </c>
      <c r="KC477">
        <v>15127.79</v>
      </c>
      <c r="KD477" s="1">
        <v>7.4114109999999997E-2</v>
      </c>
      <c r="KE477">
        <v>29.767240000000001</v>
      </c>
      <c r="KF477">
        <v>4.7958080000000001</v>
      </c>
      <c r="KG477">
        <v>14011.51</v>
      </c>
      <c r="KH477" s="1">
        <v>7.3624439999999999E-2</v>
      </c>
      <c r="KI477">
        <v>29.85389</v>
      </c>
      <c r="KJ477">
        <v>4.4093939999999998</v>
      </c>
      <c r="KK477">
        <v>12992.08</v>
      </c>
      <c r="KL477" s="1">
        <v>7.3090429999999998E-2</v>
      </c>
      <c r="KM477">
        <v>29.911519999999999</v>
      </c>
      <c r="KN477">
        <v>4.0570269999999997</v>
      </c>
      <c r="KO477">
        <v>12061.92</v>
      </c>
      <c r="KP477">
        <v>7.2462299999999993E-2</v>
      </c>
      <c r="KQ477">
        <v>29.969139999999999</v>
      </c>
      <c r="KR477">
        <v>3.7339479999999998</v>
      </c>
      <c r="KS477">
        <v>11215.25</v>
      </c>
      <c r="KT477" s="1">
        <v>7.1777129999999995E-2</v>
      </c>
      <c r="KU477">
        <v>29.925439999999998</v>
      </c>
      <c r="KV477">
        <v>3.4397099999999998</v>
      </c>
      <c r="KW477">
        <v>10445.77</v>
      </c>
      <c r="KX477" s="1">
        <v>7.1083499999999994E-2</v>
      </c>
      <c r="KY477">
        <v>29.772559999999999</v>
      </c>
      <c r="KZ477">
        <v>3.174248</v>
      </c>
      <c r="LA477">
        <v>9746.7909999999993</v>
      </c>
      <c r="LB477" s="1">
        <v>7.0464529999999997E-2</v>
      </c>
      <c r="LC477">
        <v>29.618410000000001</v>
      </c>
      <c r="LD477">
        <v>2.9375209999999998</v>
      </c>
      <c r="LE477">
        <v>9111.0869999999995</v>
      </c>
      <c r="LF477" s="1">
        <v>7.0028030000000005E-2</v>
      </c>
      <c r="LG477">
        <v>29.552129999999998</v>
      </c>
      <c r="LH477">
        <v>2.730194</v>
      </c>
      <c r="LI477">
        <v>8530.8889999999992</v>
      </c>
      <c r="LJ477" s="1">
        <v>6.9436170000000005E-2</v>
      </c>
      <c r="LK477">
        <v>29.85407</v>
      </c>
      <c r="LL477">
        <v>2.5358860000000001</v>
      </c>
      <c r="LM477">
        <v>8000.9709999999995</v>
      </c>
      <c r="LN477" s="1">
        <v>6.8724140000000003E-2</v>
      </c>
      <c r="LO477">
        <v>30.092099999999999</v>
      </c>
      <c r="LP477">
        <v>2.3561899999999998</v>
      </c>
      <c r="LQ477">
        <v>7518.6710000000003</v>
      </c>
      <c r="LR477" s="1">
        <v>6.8000950000000004E-2</v>
      </c>
      <c r="LS477">
        <v>30.267859999999999</v>
      </c>
      <c r="LT477">
        <v>2.1932339999999999</v>
      </c>
      <c r="LU477">
        <v>7079.9470000000001</v>
      </c>
      <c r="LV477" s="1">
        <v>6.7426249999999993E-2</v>
      </c>
      <c r="LW477">
        <v>30.532430000000002</v>
      </c>
      <c r="LX477">
        <v>2.049839</v>
      </c>
      <c r="LY477">
        <v>6679.9610000000002</v>
      </c>
      <c r="LZ477" s="1">
        <v>6.7001050000000006E-2</v>
      </c>
      <c r="MA477">
        <v>30.634239999999998</v>
      </c>
      <c r="MB477">
        <v>1.9233150000000001</v>
      </c>
      <c r="MC477">
        <v>6313.3209999999999</v>
      </c>
      <c r="MD477">
        <v>6.6632670000000005E-2</v>
      </c>
      <c r="ME477">
        <v>30.5199</v>
      </c>
      <c r="MF477">
        <v>1.809064</v>
      </c>
      <c r="MG477">
        <v>5975.7849999999999</v>
      </c>
      <c r="MH477" s="1">
        <v>6.6282069999999998E-2</v>
      </c>
      <c r="MI477">
        <v>30.401440000000001</v>
      </c>
      <c r="MJ477">
        <v>1.7044220000000001</v>
      </c>
      <c r="MK477">
        <v>5664.7020000000002</v>
      </c>
      <c r="ML477" s="1">
        <v>6.6230440000000002E-2</v>
      </c>
      <c r="MM477">
        <v>30.406220000000001</v>
      </c>
      <c r="MN477">
        <v>1.6150420000000001</v>
      </c>
      <c r="MO477">
        <v>5376.2870000000003</v>
      </c>
      <c r="MP477" s="1">
        <v>6.5970109999999998E-2</v>
      </c>
      <c r="MQ477">
        <v>30.749949999999998</v>
      </c>
      <c r="MR477">
        <v>1.527077</v>
      </c>
      <c r="MS477">
        <v>5107.4709999999995</v>
      </c>
      <c r="MT477" s="1">
        <v>6.5583680000000005E-2</v>
      </c>
      <c r="MU477">
        <v>31.12819</v>
      </c>
      <c r="MV477">
        <v>1.4435039999999999</v>
      </c>
      <c r="MW477">
        <v>4859.2020000000002</v>
      </c>
      <c r="MX477" s="1">
        <v>6.5187159999999994E-2</v>
      </c>
      <c r="MY477">
        <v>31.39405</v>
      </c>
      <c r="MZ477">
        <v>1.3660699999999999</v>
      </c>
      <c r="NA477">
        <v>4629.7370000000001</v>
      </c>
      <c r="NB477" s="1">
        <v>6.4929169999999994E-2</v>
      </c>
      <c r="NC477">
        <v>31.607320000000001</v>
      </c>
      <c r="ND477">
        <v>1.297399</v>
      </c>
      <c r="NE477">
        <v>4416.9930000000004</v>
      </c>
      <c r="NF477" s="1">
        <v>6.477898E-2</v>
      </c>
      <c r="NG477">
        <v>31.599599999999999</v>
      </c>
      <c r="NH477">
        <v>1.2354849999999999</v>
      </c>
      <c r="NI477">
        <v>4218.3580000000002</v>
      </c>
      <c r="NJ477" s="1">
        <v>6.4595299999999994E-2</v>
      </c>
      <c r="NK477">
        <v>31.486550000000001</v>
      </c>
      <c r="NL477">
        <v>1.1771590000000001</v>
      </c>
      <c r="NM477">
        <v>4032.558</v>
      </c>
      <c r="NN477" s="1">
        <v>6.434637E-2</v>
      </c>
      <c r="NO477">
        <v>31.390180000000001</v>
      </c>
      <c r="NP477">
        <v>1.121599</v>
      </c>
      <c r="NQ477">
        <v>3858.8890000000001</v>
      </c>
      <c r="NR477" s="1">
        <v>6.395083E-2</v>
      </c>
      <c r="NS477">
        <v>31.329920000000001</v>
      </c>
      <c r="NT477">
        <v>1.067547</v>
      </c>
      <c r="NU477">
        <v>3697.2919999999999</v>
      </c>
      <c r="NV477" s="1">
        <v>6.3707340000000001E-2</v>
      </c>
      <c r="NW477">
        <v>31.359739999999999</v>
      </c>
      <c r="NX477">
        <v>1.019827</v>
      </c>
      <c r="NY477">
        <v>3546.8229999999999</v>
      </c>
      <c r="NZ477" s="1">
        <v>6.3591590000000003E-2</v>
      </c>
      <c r="OA477">
        <v>31.52572</v>
      </c>
      <c r="OB477">
        <v>0.97696839999999996</v>
      </c>
      <c r="OC477">
        <v>3405.3629999999998</v>
      </c>
      <c r="OD477" s="1">
        <v>6.3496739999999996E-2</v>
      </c>
      <c r="OE477">
        <v>31.554269999999999</v>
      </c>
      <c r="OF477">
        <v>0.93696670000000004</v>
      </c>
      <c r="OG477">
        <v>3271.7710000000002</v>
      </c>
      <c r="OH477" s="1">
        <v>6.3311820000000005E-2</v>
      </c>
      <c r="OI477">
        <v>31.551349999999999</v>
      </c>
      <c r="OJ477">
        <v>0.89801719999999996</v>
      </c>
      <c r="OK477">
        <v>3145.893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8.6607069999999994E-2</v>
      </c>
      <c r="G478">
        <v>30.2605</v>
      </c>
      <c r="H478">
        <v>0</v>
      </c>
      <c r="I478">
        <v>0</v>
      </c>
      <c r="J478" s="1">
        <v>8.6934769999999995E-2</v>
      </c>
      <c r="K478">
        <v>30.2469</v>
      </c>
      <c r="L478">
        <v>0</v>
      </c>
      <c r="M478">
        <v>0</v>
      </c>
      <c r="N478" s="1">
        <v>8.7082000000000007E-2</v>
      </c>
      <c r="O478">
        <v>30.32142</v>
      </c>
      <c r="P478">
        <v>0</v>
      </c>
      <c r="Q478">
        <v>0</v>
      </c>
      <c r="R478" s="1">
        <v>8.7106240000000001E-2</v>
      </c>
      <c r="S478">
        <v>30.190370000000001</v>
      </c>
      <c r="T478">
        <v>0</v>
      </c>
      <c r="U478">
        <v>0</v>
      </c>
      <c r="V478" s="1">
        <v>8.7259660000000003E-2</v>
      </c>
      <c r="W478">
        <v>30.048169999999999</v>
      </c>
      <c r="X478">
        <v>0</v>
      </c>
      <c r="Y478">
        <v>0</v>
      </c>
      <c r="Z478" s="1">
        <v>8.7603410000000007E-2</v>
      </c>
      <c r="AA478">
        <v>29.923349999999999</v>
      </c>
      <c r="AB478">
        <v>0</v>
      </c>
      <c r="AC478">
        <v>0</v>
      </c>
      <c r="AD478" s="1">
        <v>8.7745989999999996E-2</v>
      </c>
      <c r="AE478">
        <v>29.818280000000001</v>
      </c>
      <c r="AF478">
        <v>0</v>
      </c>
      <c r="AG478">
        <v>0</v>
      </c>
      <c r="AH478" s="1">
        <v>8.8110090000000002E-2</v>
      </c>
      <c r="AI478">
        <v>29.744910000000001</v>
      </c>
      <c r="AJ478">
        <v>0</v>
      </c>
      <c r="AK478">
        <v>0</v>
      </c>
      <c r="AL478" s="1">
        <v>8.8635679999999994E-2</v>
      </c>
      <c r="AM478">
        <v>29.880680000000002</v>
      </c>
      <c r="AN478">
        <v>0</v>
      </c>
      <c r="AO478">
        <v>0</v>
      </c>
      <c r="AP478" s="1">
        <v>8.9266020000000001E-2</v>
      </c>
      <c r="AQ478">
        <v>29.859169999999999</v>
      </c>
      <c r="AR478">
        <v>0</v>
      </c>
      <c r="AS478">
        <v>0</v>
      </c>
      <c r="AT478" s="1">
        <v>8.9815939999999997E-2</v>
      </c>
      <c r="AU478">
        <v>29.830020000000001</v>
      </c>
      <c r="AV478">
        <v>0</v>
      </c>
      <c r="AW478">
        <v>0</v>
      </c>
      <c r="AX478" s="1">
        <v>9.0340080000000003E-2</v>
      </c>
      <c r="AY478">
        <v>29.817139999999998</v>
      </c>
      <c r="AZ478">
        <v>0</v>
      </c>
      <c r="BA478">
        <v>0</v>
      </c>
      <c r="BB478" s="1">
        <v>9.0905910000000006E-2</v>
      </c>
      <c r="BC478">
        <v>29.75074</v>
      </c>
      <c r="BD478">
        <v>0</v>
      </c>
      <c r="BE478">
        <v>0</v>
      </c>
      <c r="BF478">
        <v>9.1565069999999998E-2</v>
      </c>
      <c r="BG478">
        <v>29.696680000000001</v>
      </c>
      <c r="BH478">
        <v>0</v>
      </c>
      <c r="BI478">
        <v>0</v>
      </c>
      <c r="BJ478" s="1">
        <v>9.1996090000000003E-2</v>
      </c>
      <c r="BK478">
        <v>29.719290000000001</v>
      </c>
      <c r="BL478">
        <v>0</v>
      </c>
      <c r="BM478">
        <v>0</v>
      </c>
      <c r="BN478" s="1">
        <v>9.2594250000000003E-2</v>
      </c>
      <c r="BO478">
        <v>29.908629999999999</v>
      </c>
      <c r="BP478">
        <v>0</v>
      </c>
      <c r="BQ478">
        <v>0</v>
      </c>
      <c r="BR478" s="1">
        <v>9.3304979999999996E-2</v>
      </c>
      <c r="BS478">
        <v>30.219429999999999</v>
      </c>
      <c r="BT478">
        <v>0</v>
      </c>
      <c r="BU478">
        <v>0</v>
      </c>
      <c r="BV478" s="1">
        <v>9.3991469999999994E-2</v>
      </c>
      <c r="BW478">
        <v>30.548719999999999</v>
      </c>
      <c r="BX478">
        <v>0</v>
      </c>
      <c r="BY478">
        <v>0</v>
      </c>
      <c r="BZ478" s="1">
        <v>9.4584550000000003E-2</v>
      </c>
      <c r="CA478">
        <v>30.792649999999998</v>
      </c>
      <c r="CB478">
        <v>0</v>
      </c>
      <c r="CC478">
        <v>0</v>
      </c>
      <c r="CD478" s="1">
        <v>9.5037969999999999E-2</v>
      </c>
      <c r="CE478">
        <v>30.831579999999999</v>
      </c>
      <c r="CF478">
        <v>0</v>
      </c>
      <c r="CG478">
        <v>0</v>
      </c>
      <c r="CH478" s="1">
        <v>9.5446039999999996E-2</v>
      </c>
      <c r="CI478">
        <v>30.782409999999999</v>
      </c>
      <c r="CJ478">
        <v>0</v>
      </c>
      <c r="CK478">
        <v>0</v>
      </c>
      <c r="CL478" s="1">
        <v>9.5887929999999996E-2</v>
      </c>
      <c r="CM478">
        <v>30.746490000000001</v>
      </c>
      <c r="CN478">
        <v>0</v>
      </c>
      <c r="CO478">
        <v>0</v>
      </c>
      <c r="CP478" s="1">
        <v>9.6708569999999994E-2</v>
      </c>
      <c r="CQ478">
        <v>30.737459999999999</v>
      </c>
      <c r="CR478">
        <v>0</v>
      </c>
      <c r="CS478">
        <v>0</v>
      </c>
      <c r="CT478" s="1">
        <v>9.7072710000000006E-2</v>
      </c>
      <c r="CU478">
        <v>30.914339999999999</v>
      </c>
      <c r="CV478">
        <v>0</v>
      </c>
      <c r="CW478">
        <v>0</v>
      </c>
      <c r="CX478" s="1">
        <v>9.7003679999999995E-2</v>
      </c>
      <c r="CY478">
        <v>31.1601</v>
      </c>
      <c r="CZ478">
        <v>0</v>
      </c>
      <c r="DA478">
        <v>0</v>
      </c>
      <c r="DB478" s="1">
        <v>9.6784079999999995E-2</v>
      </c>
      <c r="DC478">
        <v>31.25704</v>
      </c>
      <c r="DD478">
        <v>0</v>
      </c>
      <c r="DE478">
        <v>1.549313E-36</v>
      </c>
      <c r="DF478" s="1">
        <v>9.6689780000000003E-2</v>
      </c>
      <c r="DG478">
        <v>31.29138</v>
      </c>
      <c r="DH478">
        <v>6.9827689999999997E-34</v>
      </c>
      <c r="DI478">
        <v>1.5937510000000002E-30</v>
      </c>
      <c r="DJ478" s="1">
        <v>9.6685359999999998E-2</v>
      </c>
      <c r="DK478">
        <v>31.12482</v>
      </c>
      <c r="DL478">
        <v>5.5324160000000002E-29</v>
      </c>
      <c r="DM478">
        <v>1.2479170000000001E-25</v>
      </c>
      <c r="DN478" s="1">
        <v>9.6527790000000002E-2</v>
      </c>
      <c r="DO478">
        <v>30.856249999999999</v>
      </c>
      <c r="DP478" s="1">
        <v>8.3390649999999998E-25</v>
      </c>
      <c r="DQ478" s="1">
        <v>1.654697E-21</v>
      </c>
      <c r="DR478">
        <v>9.6151169999999994E-2</v>
      </c>
      <c r="DS478">
        <v>30.615729999999999</v>
      </c>
      <c r="DT478" s="1">
        <v>2.7062029999999999E-21</v>
      </c>
      <c r="DU478" s="1">
        <v>5.0310989999999999E-18</v>
      </c>
      <c r="DV478" s="1">
        <v>9.6486520000000006E-2</v>
      </c>
      <c r="DW478">
        <v>30.37107</v>
      </c>
      <c r="DX478" s="1">
        <v>2.6406309999999999E-18</v>
      </c>
      <c r="DY478" s="1">
        <v>4.7193089999999999E-15</v>
      </c>
      <c r="DZ478" s="1">
        <v>9.6180929999999998E-2</v>
      </c>
      <c r="EA478">
        <v>30.263929999999998</v>
      </c>
      <c r="EB478" s="1">
        <v>9.9043650000000002E-16</v>
      </c>
      <c r="EC478" s="1">
        <v>1.7431989999999999E-12</v>
      </c>
      <c r="ED478" s="1">
        <v>9.5373109999999997E-2</v>
      </c>
      <c r="EE478">
        <v>30.203810000000001</v>
      </c>
      <c r="EF478" s="1">
        <v>1.686999E-13</v>
      </c>
      <c r="EG478" s="1">
        <v>2.9691310000000002E-10</v>
      </c>
      <c r="EH478" s="1">
        <v>9.4402070000000005E-2</v>
      </c>
      <c r="EI478">
        <v>30.155180000000001</v>
      </c>
      <c r="EJ478" s="1">
        <v>1.4958060000000001E-11</v>
      </c>
      <c r="EK478" s="1">
        <v>2.6511340000000001E-8</v>
      </c>
      <c r="EL478">
        <v>9.3749180000000001E-2</v>
      </c>
      <c r="EM478">
        <v>30.045839999999998</v>
      </c>
      <c r="EN478" s="1">
        <v>7.6166629999999998E-10</v>
      </c>
      <c r="EO478" s="1">
        <v>1.3607529999999999E-6</v>
      </c>
      <c r="EP478" s="1">
        <v>9.3278360000000005E-2</v>
      </c>
      <c r="EQ478">
        <v>29.776260000000001</v>
      </c>
      <c r="ER478" s="1">
        <v>2.4015689999999999E-8</v>
      </c>
      <c r="ES478" s="1">
        <v>4.3244909999999997E-5</v>
      </c>
      <c r="ET478" s="1">
        <v>9.2722639999999995E-2</v>
      </c>
      <c r="EU478">
        <v>29.429449999999999</v>
      </c>
      <c r="EV478" s="1">
        <v>4.9513450000000003E-7</v>
      </c>
      <c r="EW478" s="1">
        <v>9.0239210000000005E-4</v>
      </c>
      <c r="EX478" s="1">
        <v>9.1908829999999997E-2</v>
      </c>
      <c r="EY478">
        <v>29.10369</v>
      </c>
      <c r="EZ478" s="1">
        <v>7.005949E-6</v>
      </c>
      <c r="FA478" s="1">
        <v>1.2964170000000001E-2</v>
      </c>
      <c r="FB478" s="1">
        <v>9.1879639999999999E-2</v>
      </c>
      <c r="FC478">
        <v>28.871120000000001</v>
      </c>
      <c r="FD478" s="1">
        <v>7.1746159999999998E-5</v>
      </c>
      <c r="FE478" s="1">
        <v>0.1338153</v>
      </c>
      <c r="FF478" s="1">
        <v>9.1232240000000006E-2</v>
      </c>
      <c r="FG478">
        <v>28.97983</v>
      </c>
      <c r="FH478" s="1">
        <v>5.4414450000000005E-4</v>
      </c>
      <c r="FI478" s="1">
        <v>1.0300009999999999</v>
      </c>
      <c r="FJ478" s="1">
        <v>9.0166960000000004E-2</v>
      </c>
      <c r="FK478">
        <v>29.04485</v>
      </c>
      <c r="FL478" s="1">
        <v>3.1354669999999999E-3</v>
      </c>
      <c r="FM478" s="1">
        <v>6.0594619999999999</v>
      </c>
      <c r="FN478" s="1">
        <v>8.8930579999999995E-2</v>
      </c>
      <c r="FO478">
        <v>29.031220000000001</v>
      </c>
      <c r="FP478" s="1">
        <v>1.416311E-2</v>
      </c>
      <c r="FQ478" s="1">
        <v>28.009309999999999</v>
      </c>
      <c r="FR478" s="1">
        <v>8.7993160000000001E-2</v>
      </c>
      <c r="FS478">
        <v>28.932749999999999</v>
      </c>
      <c r="FT478" s="1">
        <v>5.1819650000000002E-2</v>
      </c>
      <c r="FU478" s="1">
        <v>104.5124</v>
      </c>
      <c r="FV478" s="1">
        <v>8.727145E-2</v>
      </c>
      <c r="FW478">
        <v>28.750900000000001</v>
      </c>
      <c r="FX478" s="1">
        <v>0.15732090000000001</v>
      </c>
      <c r="FY478">
        <v>322.8852</v>
      </c>
      <c r="FZ478" s="1">
        <v>8.6431690000000005E-2</v>
      </c>
      <c r="GA478">
        <v>28.528770000000002</v>
      </c>
      <c r="GB478" s="1">
        <v>0.4033332</v>
      </c>
      <c r="GC478">
        <v>843.34580000000005</v>
      </c>
      <c r="GD478" s="1">
        <v>8.5365789999999997E-2</v>
      </c>
      <c r="GE478">
        <v>28.32339</v>
      </c>
      <c r="GF478" s="1">
        <v>0.88773749999999996</v>
      </c>
      <c r="GG478">
        <v>1896.26</v>
      </c>
      <c r="GH478" s="1">
        <v>8.5048150000000003E-2</v>
      </c>
      <c r="GI478">
        <v>28.218160000000001</v>
      </c>
      <c r="GJ478" s="1">
        <v>1.728313</v>
      </c>
      <c r="GK478">
        <v>3737.64</v>
      </c>
      <c r="GL478" s="1">
        <v>8.4126430000000002E-2</v>
      </c>
      <c r="GM478">
        <v>28.45758</v>
      </c>
      <c r="GN478" s="1">
        <v>2.9785159999999999</v>
      </c>
      <c r="GO478">
        <v>6567.8149999999996</v>
      </c>
      <c r="GP478" s="1">
        <v>8.2825999999999997E-2</v>
      </c>
      <c r="GQ478">
        <v>28.683340000000001</v>
      </c>
      <c r="GR478">
        <v>4.6117499999999998</v>
      </c>
      <c r="GS478">
        <v>10410.76</v>
      </c>
      <c r="GT478" s="1">
        <v>8.1461190000000003E-2</v>
      </c>
      <c r="GU478">
        <v>28.873200000000001</v>
      </c>
      <c r="GV478">
        <v>6.521471</v>
      </c>
      <c r="GW478">
        <v>15083.59</v>
      </c>
      <c r="GX478">
        <v>8.0433039999999997E-2</v>
      </c>
      <c r="GY478">
        <v>29.053180000000001</v>
      </c>
      <c r="GZ478">
        <v>8.5706399999999991</v>
      </c>
      <c r="HA478">
        <v>20226.46</v>
      </c>
      <c r="HB478" s="1">
        <v>7.9651319999999998E-2</v>
      </c>
      <c r="HC478">
        <v>29.075230000000001</v>
      </c>
      <c r="HD478">
        <v>10.578419999999999</v>
      </c>
      <c r="HE478">
        <v>25395.71</v>
      </c>
      <c r="HF478" s="1">
        <v>7.8786949999999994E-2</v>
      </c>
      <c r="HG478">
        <v>28.93178</v>
      </c>
      <c r="HH478">
        <v>12.331530000000001</v>
      </c>
      <c r="HI478">
        <v>30141.99</v>
      </c>
      <c r="HJ478" s="1">
        <v>7.7748949999999997E-2</v>
      </c>
      <c r="HK478">
        <v>28.810919999999999</v>
      </c>
      <c r="HL478">
        <v>13.671810000000001</v>
      </c>
      <c r="HM478">
        <v>34097.550000000003</v>
      </c>
      <c r="HN478" s="1">
        <v>7.7214060000000001E-2</v>
      </c>
      <c r="HO478">
        <v>28.752189999999999</v>
      </c>
      <c r="HP478">
        <v>14.65193</v>
      </c>
      <c r="HQ478">
        <v>37042.480000000003</v>
      </c>
      <c r="HR478" s="1">
        <v>7.6390009999999994E-2</v>
      </c>
      <c r="HS478">
        <v>28.98105</v>
      </c>
      <c r="HT478">
        <v>15.131819999999999</v>
      </c>
      <c r="HU478">
        <v>38915.120000000003</v>
      </c>
      <c r="HV478">
        <v>7.5402709999999998E-2</v>
      </c>
      <c r="HW478">
        <v>29.30179</v>
      </c>
      <c r="HX478">
        <v>15.16704</v>
      </c>
      <c r="HY478">
        <v>39754.44</v>
      </c>
      <c r="HZ478">
        <v>7.4332209999999996E-2</v>
      </c>
      <c r="IA478">
        <v>29.586459999999999</v>
      </c>
      <c r="IB478">
        <v>14.84591</v>
      </c>
      <c r="IC478">
        <v>39696.67</v>
      </c>
      <c r="ID478" s="1">
        <v>7.3436280000000007E-2</v>
      </c>
      <c r="IE478">
        <v>29.838660000000001</v>
      </c>
      <c r="IF478">
        <v>14.30312</v>
      </c>
      <c r="IG478">
        <v>38915.480000000003</v>
      </c>
      <c r="IH478" s="1">
        <v>7.2631139999999997E-2</v>
      </c>
      <c r="II478">
        <v>29.853280000000002</v>
      </c>
      <c r="IJ478">
        <v>13.598940000000001</v>
      </c>
      <c r="IK478">
        <v>37594.18</v>
      </c>
      <c r="IL478" s="1">
        <v>7.1787000000000004E-2</v>
      </c>
      <c r="IM478">
        <v>29.70937</v>
      </c>
      <c r="IN478">
        <v>12.757239999999999</v>
      </c>
      <c r="IO478">
        <v>35902.019999999997</v>
      </c>
      <c r="IP478" s="1">
        <v>7.0818320000000004E-2</v>
      </c>
      <c r="IQ478">
        <v>29.572510000000001</v>
      </c>
      <c r="IR478">
        <v>11.88738</v>
      </c>
      <c r="IS478">
        <v>33993.64</v>
      </c>
      <c r="IT478" s="1">
        <v>7.0195430000000003E-2</v>
      </c>
      <c r="IU478">
        <v>29.479099999999999</v>
      </c>
      <c r="IV478">
        <v>11.038130000000001</v>
      </c>
      <c r="IW478">
        <v>31961.05</v>
      </c>
      <c r="IX478" s="1">
        <v>6.9323510000000005E-2</v>
      </c>
      <c r="IY478">
        <v>29.61046</v>
      </c>
      <c r="IZ478">
        <v>10.164009999999999</v>
      </c>
      <c r="JA478">
        <v>29900.19</v>
      </c>
      <c r="JB478" s="1">
        <v>6.8322110000000005E-2</v>
      </c>
      <c r="JC478">
        <v>29.669419999999999</v>
      </c>
      <c r="JD478">
        <v>9.3109719999999996</v>
      </c>
      <c r="JE478">
        <v>27879</v>
      </c>
      <c r="JF478" s="1">
        <v>6.736702E-2</v>
      </c>
      <c r="JG478">
        <v>29.746780000000001</v>
      </c>
      <c r="JH478">
        <v>8.5175169999999998</v>
      </c>
      <c r="JI478">
        <v>25936.23</v>
      </c>
      <c r="JJ478" s="1">
        <v>6.6661020000000001E-2</v>
      </c>
      <c r="JK478">
        <v>29.689830000000001</v>
      </c>
      <c r="JL478">
        <v>7.8113099999999998</v>
      </c>
      <c r="JM478">
        <v>24098.43</v>
      </c>
      <c r="JN478" s="1">
        <v>6.6137340000000003E-2</v>
      </c>
      <c r="JO478">
        <v>29.624289999999998</v>
      </c>
      <c r="JP478">
        <v>7.1780150000000003</v>
      </c>
      <c r="JQ478">
        <v>22373.08</v>
      </c>
      <c r="JR478" s="1">
        <v>6.5670300000000001E-2</v>
      </c>
      <c r="JS478">
        <v>29.61889</v>
      </c>
      <c r="JT478">
        <v>6.6003689999999997</v>
      </c>
      <c r="JU478">
        <v>20763.79</v>
      </c>
      <c r="JV478">
        <v>6.5168130000000005E-2</v>
      </c>
      <c r="JW478">
        <v>29.610890000000001</v>
      </c>
      <c r="JX478">
        <v>6.0678359999999998</v>
      </c>
      <c r="JY478">
        <v>19273.009999999998</v>
      </c>
      <c r="JZ478" s="1">
        <v>6.4712989999999998E-2</v>
      </c>
      <c r="KA478">
        <v>29.596070000000001</v>
      </c>
      <c r="KB478">
        <v>5.5860770000000004</v>
      </c>
      <c r="KC478">
        <v>17898.75</v>
      </c>
      <c r="KD478" s="1">
        <v>6.4272899999999994E-2</v>
      </c>
      <c r="KE478">
        <v>29.815059999999999</v>
      </c>
      <c r="KF478">
        <v>5.1473329999999997</v>
      </c>
      <c r="KG478">
        <v>16634.36</v>
      </c>
      <c r="KH478" s="1">
        <v>6.3848299999999997E-2</v>
      </c>
      <c r="KI478">
        <v>29.899380000000001</v>
      </c>
      <c r="KJ478">
        <v>4.7486249999999997</v>
      </c>
      <c r="KK478">
        <v>15473.45</v>
      </c>
      <c r="KL478" s="1">
        <v>6.3382140000000003E-2</v>
      </c>
      <c r="KM478">
        <v>29.954499999999999</v>
      </c>
      <c r="KN478">
        <v>4.3827939999999996</v>
      </c>
      <c r="KO478">
        <v>14408.52</v>
      </c>
      <c r="KP478" s="1">
        <v>6.2833959999999994E-2</v>
      </c>
      <c r="KQ478">
        <v>30.010840000000002</v>
      </c>
      <c r="KR478">
        <v>4.045439</v>
      </c>
      <c r="KS478">
        <v>13434.47</v>
      </c>
      <c r="KT478" s="1">
        <v>6.2235369999999998E-2</v>
      </c>
      <c r="KU478">
        <v>29.97043</v>
      </c>
      <c r="KV478">
        <v>3.7367219999999999</v>
      </c>
      <c r="KW478">
        <v>12545.46</v>
      </c>
      <c r="KX478" s="1">
        <v>6.1634170000000002E-2</v>
      </c>
      <c r="KY478">
        <v>29.824529999999999</v>
      </c>
      <c r="KZ478">
        <v>3.457182</v>
      </c>
      <c r="LA478">
        <v>11734.43</v>
      </c>
      <c r="LB478" s="1">
        <v>6.1099920000000002E-2</v>
      </c>
      <c r="LC478">
        <v>29.677330000000001</v>
      </c>
      <c r="LD478">
        <v>3.2072259999999999</v>
      </c>
      <c r="LE478">
        <v>10994.3</v>
      </c>
      <c r="LF478" s="1">
        <v>6.0722699999999998E-2</v>
      </c>
      <c r="LG478">
        <v>29.614059999999998</v>
      </c>
      <c r="LH478">
        <v>2.9877470000000002</v>
      </c>
      <c r="LI478">
        <v>10316.450000000001</v>
      </c>
      <c r="LJ478">
        <v>6.0203939999999997E-2</v>
      </c>
      <c r="LK478">
        <v>29.904160000000001</v>
      </c>
      <c r="LL478">
        <v>2.7809080000000002</v>
      </c>
      <c r="LM478">
        <v>9695.4220000000005</v>
      </c>
      <c r="LN478">
        <v>5.9587029999999999E-2</v>
      </c>
      <c r="LO478">
        <v>30.136240000000001</v>
      </c>
      <c r="LP478">
        <v>2.5891169999999999</v>
      </c>
      <c r="LQ478">
        <v>9128.4449999999997</v>
      </c>
      <c r="LR478" s="1">
        <v>5.8954289999999999E-2</v>
      </c>
      <c r="LS478">
        <v>30.30744</v>
      </c>
      <c r="LT478">
        <v>2.4142640000000002</v>
      </c>
      <c r="LU478">
        <v>8610.991</v>
      </c>
      <c r="LV478" s="1">
        <v>5.8455439999999997E-2</v>
      </c>
      <c r="LW478">
        <v>30.56297</v>
      </c>
      <c r="LX478">
        <v>2.2604069999999998</v>
      </c>
      <c r="LY478">
        <v>8138.0990000000002</v>
      </c>
      <c r="LZ478" s="1">
        <v>5.8083160000000002E-2</v>
      </c>
      <c r="MA478">
        <v>30.661850000000001</v>
      </c>
      <c r="MB478">
        <v>2.124285</v>
      </c>
      <c r="MC478">
        <v>7703.4539999999997</v>
      </c>
      <c r="MD478" s="1">
        <v>5.7764309999999999E-2</v>
      </c>
      <c r="ME478">
        <v>30.550809999999998</v>
      </c>
      <c r="MF478">
        <v>2.0012910000000002</v>
      </c>
      <c r="MG478">
        <v>7302.6049999999996</v>
      </c>
      <c r="MH478" s="1">
        <v>5.7459759999999999E-2</v>
      </c>
      <c r="MI478">
        <v>30.434339999999999</v>
      </c>
      <c r="MJ478">
        <v>1.888401</v>
      </c>
      <c r="MK478">
        <v>6932.36</v>
      </c>
      <c r="ML478" s="1">
        <v>5.7416160000000001E-2</v>
      </c>
      <c r="MM478">
        <v>30.434460000000001</v>
      </c>
      <c r="MN478">
        <v>1.7920590000000001</v>
      </c>
      <c r="MO478">
        <v>6588.4809999999998</v>
      </c>
      <c r="MP478" s="1">
        <v>5.7191489999999998E-2</v>
      </c>
      <c r="MQ478">
        <v>30.760649999999998</v>
      </c>
      <c r="MR478">
        <v>1.6969080000000001</v>
      </c>
      <c r="MS478">
        <v>6267.473</v>
      </c>
      <c r="MT478" s="1">
        <v>5.6850810000000002E-2</v>
      </c>
      <c r="MU478">
        <v>31.123200000000001</v>
      </c>
      <c r="MV478">
        <v>1.606025</v>
      </c>
      <c r="MW478">
        <v>5970.3140000000003</v>
      </c>
      <c r="MX478" s="1">
        <v>5.6500069999999999E-2</v>
      </c>
      <c r="MY478">
        <v>31.380700000000001</v>
      </c>
      <c r="MZ478">
        <v>1.5216419999999999</v>
      </c>
      <c r="NA478">
        <v>5695.1329999999998</v>
      </c>
      <c r="NB478" s="1">
        <v>5.6277830000000001E-2</v>
      </c>
      <c r="NC478">
        <v>31.588830000000002</v>
      </c>
      <c r="ND478">
        <v>1.44689</v>
      </c>
      <c r="NE478">
        <v>5439.5379999999996</v>
      </c>
      <c r="NF478" s="1">
        <v>5.614856E-2</v>
      </c>
      <c r="NG478">
        <v>31.585190000000001</v>
      </c>
      <c r="NH478">
        <v>1.379497</v>
      </c>
      <c r="NI478">
        <v>5200.5839999999998</v>
      </c>
      <c r="NJ478" s="1">
        <v>5.59862E-2</v>
      </c>
      <c r="NK478">
        <v>31.478380000000001</v>
      </c>
      <c r="NL478">
        <v>1.315758</v>
      </c>
      <c r="NM478">
        <v>4976.6760000000004</v>
      </c>
      <c r="NN478" s="1">
        <v>5.5767169999999998E-2</v>
      </c>
      <c r="NO478">
        <v>31.38701</v>
      </c>
      <c r="NP478">
        <v>1.254947</v>
      </c>
      <c r="NQ478">
        <v>4767.0919999999996</v>
      </c>
      <c r="NR478" s="1">
        <v>5.5416319999999998E-2</v>
      </c>
      <c r="NS478">
        <v>31.33098</v>
      </c>
      <c r="NT478">
        <v>1.1954819999999999</v>
      </c>
      <c r="NU478">
        <v>4571.683</v>
      </c>
      <c r="NV478" s="1">
        <v>5.5200480000000003E-2</v>
      </c>
      <c r="NW478">
        <v>31.362749999999998</v>
      </c>
      <c r="NX478">
        <v>1.143014</v>
      </c>
      <c r="NY478">
        <v>4389.4110000000001</v>
      </c>
      <c r="NZ478" s="1">
        <v>5.510205E-2</v>
      </c>
      <c r="OA478">
        <v>31.527670000000001</v>
      </c>
      <c r="OB478">
        <v>1.096012</v>
      </c>
      <c r="OC478">
        <v>4217.8810000000003</v>
      </c>
      <c r="OD478" s="1">
        <v>5.5022250000000002E-2</v>
      </c>
      <c r="OE478">
        <v>31.562339999999999</v>
      </c>
      <c r="OF478">
        <v>1.052101</v>
      </c>
      <c r="OG478">
        <v>4055.7170000000001</v>
      </c>
      <c r="OH478" s="1">
        <v>5.4857830000000003E-2</v>
      </c>
      <c r="OI478">
        <v>31.567769999999999</v>
      </c>
      <c r="OJ478">
        <v>1.00915</v>
      </c>
      <c r="OK478">
        <v>3902.7130000000002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 s="1">
        <v>8.1464930000000005E-2</v>
      </c>
      <c r="G479">
        <v>30.268560000000001</v>
      </c>
      <c r="H479">
        <v>0</v>
      </c>
      <c r="I479">
        <v>0</v>
      </c>
      <c r="J479" s="1">
        <v>8.1784239999999994E-2</v>
      </c>
      <c r="K479">
        <v>30.263069999999999</v>
      </c>
      <c r="L479">
        <v>0</v>
      </c>
      <c r="M479">
        <v>0</v>
      </c>
      <c r="N479" s="1">
        <v>8.1922919999999996E-2</v>
      </c>
      <c r="O479">
        <v>30.341619999999999</v>
      </c>
      <c r="P479">
        <v>0</v>
      </c>
      <c r="Q479">
        <v>0</v>
      </c>
      <c r="R479" s="1">
        <v>8.1941959999999994E-2</v>
      </c>
      <c r="S479">
        <v>30.220649999999999</v>
      </c>
      <c r="T479">
        <v>0</v>
      </c>
      <c r="U479">
        <v>0</v>
      </c>
      <c r="V479" s="1">
        <v>8.2087350000000003E-2</v>
      </c>
      <c r="W479">
        <v>30.085000000000001</v>
      </c>
      <c r="X479">
        <v>0</v>
      </c>
      <c r="Y479">
        <v>0</v>
      </c>
      <c r="Z479" s="1">
        <v>8.241453E-2</v>
      </c>
      <c r="AA479">
        <v>29.96227</v>
      </c>
      <c r="AB479">
        <v>0</v>
      </c>
      <c r="AC479">
        <v>0</v>
      </c>
      <c r="AD479">
        <v>8.2541900000000001E-2</v>
      </c>
      <c r="AE479">
        <v>29.857569999999999</v>
      </c>
      <c r="AF479">
        <v>0</v>
      </c>
      <c r="AG479">
        <v>0</v>
      </c>
      <c r="AH479" s="1">
        <v>8.2887870000000002E-2</v>
      </c>
      <c r="AI479">
        <v>29.783709999999999</v>
      </c>
      <c r="AJ479">
        <v>0</v>
      </c>
      <c r="AK479">
        <v>0</v>
      </c>
      <c r="AL479" s="1">
        <v>8.3390969999999995E-2</v>
      </c>
      <c r="AM479">
        <v>29.911799999999999</v>
      </c>
      <c r="AN479">
        <v>0</v>
      </c>
      <c r="AO479">
        <v>0</v>
      </c>
      <c r="AP479" s="1">
        <v>8.3994360000000004E-2</v>
      </c>
      <c r="AQ479">
        <v>29.890830000000001</v>
      </c>
      <c r="AR479">
        <v>0</v>
      </c>
      <c r="AS479">
        <v>0</v>
      </c>
      <c r="AT479" s="1">
        <v>8.4511329999999996E-2</v>
      </c>
      <c r="AU479">
        <v>29.8627</v>
      </c>
      <c r="AV479">
        <v>0</v>
      </c>
      <c r="AW479">
        <v>0</v>
      </c>
      <c r="AX479" s="1">
        <v>8.5005150000000002E-2</v>
      </c>
      <c r="AY479">
        <v>29.849139999999998</v>
      </c>
      <c r="AZ479">
        <v>0</v>
      </c>
      <c r="BA479">
        <v>0</v>
      </c>
      <c r="BB479">
        <v>8.5540389999999994E-2</v>
      </c>
      <c r="BC479">
        <v>29.781829999999999</v>
      </c>
      <c r="BD479">
        <v>0</v>
      </c>
      <c r="BE479">
        <v>0</v>
      </c>
      <c r="BF479" s="1">
        <v>8.616646E-2</v>
      </c>
      <c r="BG479">
        <v>29.725269999999998</v>
      </c>
      <c r="BH479">
        <v>0</v>
      </c>
      <c r="BI479">
        <v>0</v>
      </c>
      <c r="BJ479" s="1">
        <v>8.6562719999999996E-2</v>
      </c>
      <c r="BK479">
        <v>29.7424</v>
      </c>
      <c r="BL479">
        <v>0</v>
      </c>
      <c r="BM479">
        <v>0</v>
      </c>
      <c r="BN479">
        <v>8.7136199999999997E-2</v>
      </c>
      <c r="BO479">
        <v>29.921230000000001</v>
      </c>
      <c r="BP479">
        <v>0</v>
      </c>
      <c r="BQ479">
        <v>0</v>
      </c>
      <c r="BR479" s="1">
        <v>8.7814669999999997E-2</v>
      </c>
      <c r="BS479">
        <v>30.21848</v>
      </c>
      <c r="BT479">
        <v>0</v>
      </c>
      <c r="BU479">
        <v>0</v>
      </c>
      <c r="BV479">
        <v>8.8470350000000003E-2</v>
      </c>
      <c r="BW479">
        <v>30.535340000000001</v>
      </c>
      <c r="BX479">
        <v>0</v>
      </c>
      <c r="BY479">
        <v>0</v>
      </c>
      <c r="BZ479" s="1">
        <v>8.9030910000000005E-2</v>
      </c>
      <c r="CA479">
        <v>30.770219999999998</v>
      </c>
      <c r="CB479">
        <v>0</v>
      </c>
      <c r="CC479">
        <v>0</v>
      </c>
      <c r="CD479">
        <v>8.9456140000000003E-2</v>
      </c>
      <c r="CE479">
        <v>30.807220000000001</v>
      </c>
      <c r="CF479">
        <v>0</v>
      </c>
      <c r="CG479">
        <v>0</v>
      </c>
      <c r="CH479" s="1">
        <v>8.9844129999999994E-2</v>
      </c>
      <c r="CI479">
        <v>30.75816</v>
      </c>
      <c r="CJ479">
        <v>0</v>
      </c>
      <c r="CK479">
        <v>0</v>
      </c>
      <c r="CL479" s="1">
        <v>9.0272690000000003E-2</v>
      </c>
      <c r="CM479">
        <v>30.722570000000001</v>
      </c>
      <c r="CN479">
        <v>0</v>
      </c>
      <c r="CO479">
        <v>0</v>
      </c>
      <c r="CP479" s="1">
        <v>9.1065370000000007E-2</v>
      </c>
      <c r="CQ479">
        <v>30.716090000000001</v>
      </c>
      <c r="CR479">
        <v>0</v>
      </c>
      <c r="CS479">
        <v>0</v>
      </c>
      <c r="CT479" s="1">
        <v>9.1413889999999998E-2</v>
      </c>
      <c r="CU479">
        <v>30.89406</v>
      </c>
      <c r="CV479">
        <v>0</v>
      </c>
      <c r="CW479">
        <v>0</v>
      </c>
      <c r="CX479" s="1">
        <v>9.1343240000000006E-2</v>
      </c>
      <c r="CY479">
        <v>31.144200000000001</v>
      </c>
      <c r="CZ479">
        <v>0</v>
      </c>
      <c r="DA479">
        <v>0</v>
      </c>
      <c r="DB479" s="1">
        <v>9.1132080000000004E-2</v>
      </c>
      <c r="DC479">
        <v>31.25459</v>
      </c>
      <c r="DD479">
        <v>0</v>
      </c>
      <c r="DE479">
        <v>3.9005230000000002E-37</v>
      </c>
      <c r="DF479" s="1">
        <v>9.1050599999999995E-2</v>
      </c>
      <c r="DG479">
        <v>31.303429999999999</v>
      </c>
      <c r="DH479">
        <v>1.9763669999999998E-34</v>
      </c>
      <c r="DI479">
        <v>4.5848989999999998E-31</v>
      </c>
      <c r="DJ479" s="1">
        <v>9.1053949999999995E-2</v>
      </c>
      <c r="DK479">
        <v>31.154800000000002</v>
      </c>
      <c r="DL479">
        <v>1.9326400000000001E-29</v>
      </c>
      <c r="DM479">
        <v>4.001148E-26</v>
      </c>
      <c r="DN479" s="1">
        <v>9.091196E-2</v>
      </c>
      <c r="DO479">
        <v>30.90279</v>
      </c>
      <c r="DP479" s="1">
        <v>3.0475510000000001E-25</v>
      </c>
      <c r="DQ479" s="1">
        <v>5.8404680000000002E-22</v>
      </c>
      <c r="DR479" s="1">
        <v>9.0555709999999998E-2</v>
      </c>
      <c r="DS479">
        <v>30.67428</v>
      </c>
      <c r="DT479" s="1">
        <v>1.051089E-21</v>
      </c>
      <c r="DU479" s="1">
        <v>1.942035E-18</v>
      </c>
      <c r="DV479" s="1">
        <v>9.0912660000000006E-2</v>
      </c>
      <c r="DW479">
        <v>30.44192</v>
      </c>
      <c r="DX479" s="1">
        <v>1.0874430000000001E-18</v>
      </c>
      <c r="DY479" s="1">
        <v>1.9634670000000001E-15</v>
      </c>
      <c r="DZ479" s="1">
        <v>9.0621430000000003E-2</v>
      </c>
      <c r="EA479">
        <v>30.343150000000001</v>
      </c>
      <c r="EB479" s="1">
        <v>4.3142019999999998E-16</v>
      </c>
      <c r="EC479" s="1">
        <v>7.758072E-13</v>
      </c>
      <c r="ED479" s="1">
        <v>8.9847510000000005E-2</v>
      </c>
      <c r="EE479">
        <v>30.291820000000001</v>
      </c>
      <c r="EF479" s="1">
        <v>7.7395769999999995E-14</v>
      </c>
      <c r="EG479" s="1">
        <v>1.4028300000000001E-10</v>
      </c>
      <c r="EH479" s="1">
        <v>8.8924939999999994E-2</v>
      </c>
      <c r="EI479">
        <v>30.251539999999999</v>
      </c>
      <c r="EJ479" s="1">
        <v>7.2031399999999999E-12</v>
      </c>
      <c r="EK479" s="1">
        <v>1.32251E-8</v>
      </c>
      <c r="EL479" s="1">
        <v>8.8314530000000002E-2</v>
      </c>
      <c r="EM479">
        <v>30.151430000000001</v>
      </c>
      <c r="EN479" s="1">
        <v>3.840619E-10</v>
      </c>
      <c r="EO479" s="1">
        <v>7.1395320000000002E-7</v>
      </c>
      <c r="EP479" s="1">
        <v>8.7882440000000006E-2</v>
      </c>
      <c r="EQ479">
        <v>29.8934</v>
      </c>
      <c r="ER479" s="1">
        <v>1.26532E-8</v>
      </c>
      <c r="ES479" s="1">
        <v>2.378941E-5</v>
      </c>
      <c r="ET479" s="1">
        <v>8.7366550000000001E-2</v>
      </c>
      <c r="EU479">
        <v>29.55725</v>
      </c>
      <c r="EV479" s="1">
        <v>2.7202610000000002E-7</v>
      </c>
      <c r="EW479" s="1">
        <v>5.1907699999999995E-4</v>
      </c>
      <c r="EX479">
        <v>8.6595080000000005E-2</v>
      </c>
      <c r="EY479">
        <v>29.23732</v>
      </c>
      <c r="EZ479" s="1">
        <v>4.006243E-6</v>
      </c>
      <c r="FA479" s="1">
        <v>7.7800220000000002E-3</v>
      </c>
      <c r="FB479" s="1">
        <v>8.6601139999999993E-2</v>
      </c>
      <c r="FC479">
        <v>29.0059</v>
      </c>
      <c r="FD479" s="1">
        <v>4.2653439999999997E-5</v>
      </c>
      <c r="FE479" s="1">
        <v>8.3614949999999993E-2</v>
      </c>
      <c r="FF479" s="1">
        <v>8.5987309999999997E-2</v>
      </c>
      <c r="FG479">
        <v>29.10305</v>
      </c>
      <c r="FH479" s="1">
        <v>3.3578960000000001E-4</v>
      </c>
      <c r="FI479" s="1">
        <v>0.66908579999999995</v>
      </c>
      <c r="FJ479" s="1">
        <v>8.4972969999999995E-2</v>
      </c>
      <c r="FK479">
        <v>29.160520000000002</v>
      </c>
      <c r="FL479" s="1">
        <v>2.0058889999999998E-3</v>
      </c>
      <c r="FM479" s="1">
        <v>4.0860190000000003</v>
      </c>
      <c r="FN479" s="1">
        <v>8.3799620000000005E-2</v>
      </c>
      <c r="FO479">
        <v>29.144100000000002</v>
      </c>
      <c r="FP479" s="1">
        <v>9.3803340000000006E-3</v>
      </c>
      <c r="FQ479" s="1">
        <v>19.573979999999999</v>
      </c>
      <c r="FR479" s="1">
        <v>8.2919960000000001E-2</v>
      </c>
      <c r="FS479">
        <v>29.045480000000001</v>
      </c>
      <c r="FT479" s="1">
        <v>3.5485860000000001E-2</v>
      </c>
      <c r="FU479" s="1">
        <v>75.568399999999997</v>
      </c>
      <c r="FV479">
        <v>8.2247379999999995E-2</v>
      </c>
      <c r="FW479">
        <v>28.864470000000001</v>
      </c>
      <c r="FX479" s="1">
        <v>0.1112517</v>
      </c>
      <c r="FY479">
        <v>241.1935</v>
      </c>
      <c r="FZ479" s="1">
        <v>8.1459149999999994E-2</v>
      </c>
      <c r="GA479">
        <v>28.642990000000001</v>
      </c>
      <c r="GB479" s="1">
        <v>0.29416300000000001</v>
      </c>
      <c r="GC479">
        <v>649.92290000000003</v>
      </c>
      <c r="GD479" s="1">
        <v>8.0454339999999999E-2</v>
      </c>
      <c r="GE479">
        <v>28.437329999999999</v>
      </c>
      <c r="GF479" s="1">
        <v>0.66688349999999996</v>
      </c>
      <c r="GG479">
        <v>1505.4949999999999</v>
      </c>
      <c r="GH479" s="1">
        <v>8.0183099999999993E-2</v>
      </c>
      <c r="GI479">
        <v>28.329840000000001</v>
      </c>
      <c r="GJ479" s="1">
        <v>1.335968</v>
      </c>
      <c r="GK479">
        <v>3052.5830000000001</v>
      </c>
      <c r="GL479" s="1">
        <v>7.9310320000000004E-2</v>
      </c>
      <c r="GM479">
        <v>28.556439999999998</v>
      </c>
      <c r="GN479" s="1">
        <v>2.3652299999999999</v>
      </c>
      <c r="GO479">
        <v>5510.4669999999996</v>
      </c>
      <c r="GP479" s="1">
        <v>7.807501E-2</v>
      </c>
      <c r="GQ479">
        <v>28.77224</v>
      </c>
      <c r="GR479" s="1">
        <v>3.7569710000000001</v>
      </c>
      <c r="GS479">
        <v>8960.3539999999994</v>
      </c>
      <c r="GT479" s="1">
        <v>7.6778959999999993E-2</v>
      </c>
      <c r="GU479">
        <v>28.955880000000001</v>
      </c>
      <c r="GV479">
        <v>5.4425330000000001</v>
      </c>
      <c r="GW479">
        <v>13297.72</v>
      </c>
      <c r="GX479" s="1">
        <v>7.5810299999999997E-2</v>
      </c>
      <c r="GY479">
        <v>29.129169999999998</v>
      </c>
      <c r="GZ479">
        <v>7.3175540000000003</v>
      </c>
      <c r="HA479">
        <v>18237.2</v>
      </c>
      <c r="HB479">
        <v>7.5085269999999996E-2</v>
      </c>
      <c r="HC479">
        <v>29.14789</v>
      </c>
      <c r="HD479">
        <v>9.2284590000000009</v>
      </c>
      <c r="HE479">
        <v>23384.86</v>
      </c>
      <c r="HF479" s="1">
        <v>7.4271989999999996E-2</v>
      </c>
      <c r="HG479">
        <v>29.003990000000002</v>
      </c>
      <c r="HH479">
        <v>10.97555</v>
      </c>
      <c r="HI479">
        <v>28305.32</v>
      </c>
      <c r="HJ479" s="1">
        <v>7.3288290000000006E-2</v>
      </c>
      <c r="HK479">
        <v>28.880269999999999</v>
      </c>
      <c r="HL479">
        <v>12.396509999999999</v>
      </c>
      <c r="HM479">
        <v>32608.41</v>
      </c>
      <c r="HN479" s="1">
        <v>7.2804670000000002E-2</v>
      </c>
      <c r="HO479">
        <v>28.817270000000001</v>
      </c>
      <c r="HP479">
        <v>13.51995</v>
      </c>
      <c r="HQ479">
        <v>36026.379999999997</v>
      </c>
      <c r="HR479" s="1">
        <v>7.2018150000000003E-2</v>
      </c>
      <c r="HS479">
        <v>29.033259999999999</v>
      </c>
      <c r="HT479">
        <v>14.18502</v>
      </c>
      <c r="HU479">
        <v>38439.43</v>
      </c>
      <c r="HV479">
        <v>7.1086499999999997E-2</v>
      </c>
      <c r="HW479">
        <v>29.341919999999998</v>
      </c>
      <c r="HX479">
        <v>14.42597</v>
      </c>
      <c r="HY479">
        <v>39828.53</v>
      </c>
      <c r="HZ479" s="1">
        <v>7.0068930000000001E-2</v>
      </c>
      <c r="IA479">
        <v>29.61918</v>
      </c>
      <c r="IB479">
        <v>14.30649</v>
      </c>
      <c r="IC479">
        <v>40285.08</v>
      </c>
      <c r="ID479" s="1">
        <v>6.9227380000000005E-2</v>
      </c>
      <c r="IE479">
        <v>29.86646</v>
      </c>
      <c r="IF479">
        <v>13.94979</v>
      </c>
      <c r="IG479">
        <v>39954.65</v>
      </c>
      <c r="IH479" s="1">
        <v>6.8471480000000001E-2</v>
      </c>
      <c r="II479">
        <v>29.88401</v>
      </c>
      <c r="IJ479">
        <v>13.408329999999999</v>
      </c>
      <c r="IK479">
        <v>39006.129999999997</v>
      </c>
      <c r="IL479" s="1">
        <v>6.7678559999999999E-2</v>
      </c>
      <c r="IM479">
        <v>29.746269999999999</v>
      </c>
      <c r="IN479">
        <v>12.72198</v>
      </c>
      <c r="IO479">
        <v>37605.01</v>
      </c>
      <c r="IP479" s="1">
        <v>6.6758949999999997E-2</v>
      </c>
      <c r="IQ479">
        <v>29.61318</v>
      </c>
      <c r="IR479">
        <v>11.918559999999999</v>
      </c>
      <c r="IS479">
        <v>35902.01</v>
      </c>
      <c r="IT479">
        <v>6.6182729999999995E-2</v>
      </c>
      <c r="IU479">
        <v>29.520800000000001</v>
      </c>
      <c r="IV479">
        <v>11.171580000000001</v>
      </c>
      <c r="IW479">
        <v>34019.379999999997</v>
      </c>
      <c r="IX479" s="1">
        <v>6.5361310000000006E-2</v>
      </c>
      <c r="IY479">
        <v>29.64611</v>
      </c>
      <c r="IZ479">
        <v>10.3589</v>
      </c>
      <c r="JA479">
        <v>32044.36</v>
      </c>
      <c r="JB479" s="1">
        <v>6.4412209999999998E-2</v>
      </c>
      <c r="JC479">
        <v>29.704460000000001</v>
      </c>
      <c r="JD479">
        <v>9.5488110000000006</v>
      </c>
      <c r="JE479">
        <v>30064.29</v>
      </c>
      <c r="JF479" s="1">
        <v>6.3507930000000004E-2</v>
      </c>
      <c r="JG479">
        <v>29.782900000000001</v>
      </c>
      <c r="JH479">
        <v>8.7837589999999999</v>
      </c>
      <c r="JI479">
        <v>28125.41</v>
      </c>
      <c r="JJ479" s="1">
        <v>6.2839809999999996E-2</v>
      </c>
      <c r="JK479">
        <v>29.733350000000002</v>
      </c>
      <c r="JL479">
        <v>8.0959079999999997</v>
      </c>
      <c r="JM479">
        <v>26263.52</v>
      </c>
      <c r="JN479" s="1">
        <v>6.2351980000000001E-2</v>
      </c>
      <c r="JO479">
        <v>29.675080000000001</v>
      </c>
      <c r="JP479">
        <v>7.4747469999999998</v>
      </c>
      <c r="JQ479">
        <v>24496.02</v>
      </c>
      <c r="JR479" s="1">
        <v>6.1909899999999997E-2</v>
      </c>
      <c r="JS479">
        <v>29.672720000000002</v>
      </c>
      <c r="JT479">
        <v>6.902399</v>
      </c>
      <c r="JU479">
        <v>22830.799999999999</v>
      </c>
      <c r="JV479" s="1">
        <v>6.1433000000000001E-2</v>
      </c>
      <c r="JW479">
        <v>29.666139999999999</v>
      </c>
      <c r="JX479">
        <v>6.3701189999999999</v>
      </c>
      <c r="JY479">
        <v>21274.959999999999</v>
      </c>
      <c r="JZ479" s="1">
        <v>6.1001920000000001E-2</v>
      </c>
      <c r="KA479">
        <v>29.651769999999999</v>
      </c>
      <c r="KB479">
        <v>5.885561</v>
      </c>
      <c r="KC479">
        <v>19830.38</v>
      </c>
      <c r="KD479" s="1">
        <v>6.0590140000000001E-2</v>
      </c>
      <c r="KE479">
        <v>29.861840000000001</v>
      </c>
      <c r="KF479">
        <v>5.4419680000000001</v>
      </c>
      <c r="KG479">
        <v>18492.580000000002</v>
      </c>
      <c r="KH479" s="1">
        <v>6.0189119999999999E-2</v>
      </c>
      <c r="KI479">
        <v>29.942889999999998</v>
      </c>
      <c r="KJ479">
        <v>5.0364649999999997</v>
      </c>
      <c r="KK479">
        <v>17257.150000000001</v>
      </c>
      <c r="KL479">
        <v>5.9747719999999997E-2</v>
      </c>
      <c r="KM479">
        <v>29.995830000000002</v>
      </c>
      <c r="KN479">
        <v>4.6621649999999999</v>
      </c>
      <c r="KO479">
        <v>16117.75</v>
      </c>
      <c r="KP479" s="1">
        <v>5.9229230000000001E-2</v>
      </c>
      <c r="KQ479">
        <v>30.050630000000002</v>
      </c>
      <c r="KR479">
        <v>4.3152189999999999</v>
      </c>
      <c r="KS479">
        <v>15070.57</v>
      </c>
      <c r="KT479" s="1">
        <v>5.8664149999999998E-2</v>
      </c>
      <c r="KU479">
        <v>30.01266</v>
      </c>
      <c r="KV479">
        <v>3.996299</v>
      </c>
      <c r="KW479">
        <v>14110.59</v>
      </c>
      <c r="KX479">
        <v>5.8096490000000001E-2</v>
      </c>
      <c r="KY479">
        <v>29.87283</v>
      </c>
      <c r="KZ479">
        <v>3.706324</v>
      </c>
      <c r="LA479">
        <v>13231.16</v>
      </c>
      <c r="LB479">
        <v>5.7591580000000003E-2</v>
      </c>
      <c r="LC479">
        <v>29.731729999999999</v>
      </c>
      <c r="LD479">
        <v>3.4462320000000002</v>
      </c>
      <c r="LE479">
        <v>12425.49</v>
      </c>
      <c r="LF479" s="1">
        <v>5.7243719999999998E-2</v>
      </c>
      <c r="LG479">
        <v>29.67193</v>
      </c>
      <c r="LH479">
        <v>3.2178100000000001</v>
      </c>
      <c r="LI479">
        <v>11685.12</v>
      </c>
      <c r="LJ479" s="1">
        <v>5.6750849999999999E-2</v>
      </c>
      <c r="LK479">
        <v>29.952069999999999</v>
      </c>
      <c r="LL479">
        <v>3.0009510000000001</v>
      </c>
      <c r="LM479">
        <v>11004.55</v>
      </c>
      <c r="LN479" s="1">
        <v>5.6170449999999997E-2</v>
      </c>
      <c r="LO479">
        <v>30.177869999999999</v>
      </c>
      <c r="LP479">
        <v>2.79941</v>
      </c>
      <c r="LQ479">
        <v>10381.290000000001</v>
      </c>
      <c r="LR479" s="1">
        <v>5.557103E-2</v>
      </c>
      <c r="LS479">
        <v>30.34498</v>
      </c>
      <c r="LT479">
        <v>2.6149269999999998</v>
      </c>
      <c r="LU479">
        <v>9810.7019999999993</v>
      </c>
      <c r="LV479" s="1">
        <v>5.5095390000000001E-2</v>
      </c>
      <c r="LW479">
        <v>30.592500000000001</v>
      </c>
      <c r="LX479">
        <v>2.4521359999999999</v>
      </c>
      <c r="LY479">
        <v>9287.5889999999999</v>
      </c>
      <c r="LZ479" s="1">
        <v>5.4744969999999997E-2</v>
      </c>
      <c r="MA479">
        <v>30.68806</v>
      </c>
      <c r="MB479">
        <v>2.3080880000000001</v>
      </c>
      <c r="MC479">
        <v>8805.6239999999998</v>
      </c>
      <c r="MD479" s="1">
        <v>5.444777E-2</v>
      </c>
      <c r="ME479">
        <v>30.580500000000001</v>
      </c>
      <c r="MF479">
        <v>2.1778940000000002</v>
      </c>
      <c r="MG479">
        <v>8360.2749999999996</v>
      </c>
      <c r="MH479" s="1">
        <v>5.4159350000000002E-2</v>
      </c>
      <c r="MI479">
        <v>30.46631</v>
      </c>
      <c r="MJ479">
        <v>2.057909</v>
      </c>
      <c r="MK479">
        <v>7947.884</v>
      </c>
      <c r="ML479" s="1">
        <v>5.4124159999999998E-2</v>
      </c>
      <c r="MM479">
        <v>30.463290000000001</v>
      </c>
      <c r="MN479">
        <v>1.9558120000000001</v>
      </c>
      <c r="MO479">
        <v>7564.0810000000001</v>
      </c>
      <c r="MP479" s="1">
        <v>5.3914129999999998E-2</v>
      </c>
      <c r="MQ479">
        <v>30.7746</v>
      </c>
      <c r="MR479">
        <v>1.8545069999999999</v>
      </c>
      <c r="MS479">
        <v>7205.2569999999996</v>
      </c>
      <c r="MT479" s="1">
        <v>5.3586679999999998E-2</v>
      </c>
      <c r="MU479">
        <v>31.12238</v>
      </c>
      <c r="MV479">
        <v>1.7571889999999999</v>
      </c>
      <c r="MW479">
        <v>6872.3230000000003</v>
      </c>
      <c r="MX479">
        <v>5.3252090000000002E-2</v>
      </c>
      <c r="MY479">
        <v>31.371259999999999</v>
      </c>
      <c r="MZ479">
        <v>1.666679</v>
      </c>
      <c r="NA479">
        <v>6563.3720000000003</v>
      </c>
      <c r="NB479" s="1">
        <v>5.3045670000000003E-2</v>
      </c>
      <c r="NC479">
        <v>31.573640000000001</v>
      </c>
      <c r="ND479">
        <v>1.5866910000000001</v>
      </c>
      <c r="NE479">
        <v>6275.9269999999997</v>
      </c>
      <c r="NF479" s="1">
        <v>5.2923829999999998E-2</v>
      </c>
      <c r="NG479">
        <v>31.572310000000002</v>
      </c>
      <c r="NH479">
        <v>1.514408</v>
      </c>
      <c r="NI479">
        <v>6006.7</v>
      </c>
      <c r="NJ479" s="1">
        <v>5.2770999999999998E-2</v>
      </c>
      <c r="NK479">
        <v>31.47082</v>
      </c>
      <c r="NL479">
        <v>1.4459280000000001</v>
      </c>
      <c r="NM479">
        <v>5754.0119999999997</v>
      </c>
      <c r="NN479" s="1">
        <v>5.2562989999999997E-2</v>
      </c>
      <c r="NO479">
        <v>31.383870000000002</v>
      </c>
      <c r="NP479">
        <v>1.380404</v>
      </c>
      <c r="NQ479">
        <v>5517.15</v>
      </c>
      <c r="NR479" s="1">
        <v>5.2224989999999999E-2</v>
      </c>
      <c r="NS479">
        <v>31.331510000000002</v>
      </c>
      <c r="NT479">
        <v>1.316014</v>
      </c>
      <c r="NU479">
        <v>5295.8469999999998</v>
      </c>
      <c r="NV479">
        <v>5.2017729999999998E-2</v>
      </c>
      <c r="NW479">
        <v>31.364570000000001</v>
      </c>
      <c r="NX479">
        <v>1.2592300000000001</v>
      </c>
      <c r="NY479">
        <v>5089.0379999999996</v>
      </c>
      <c r="NZ479" s="1">
        <v>5.1928540000000002E-2</v>
      </c>
      <c r="OA479">
        <v>31.52769</v>
      </c>
      <c r="OB479">
        <v>1.2085220000000001</v>
      </c>
      <c r="OC479">
        <v>4894.2370000000001</v>
      </c>
      <c r="OD479" s="1">
        <v>5.1856079999999999E-2</v>
      </c>
      <c r="OE479">
        <v>31.567119999999999</v>
      </c>
      <c r="OF479">
        <v>1.1611009999999999</v>
      </c>
      <c r="OG479">
        <v>4709.8109999999997</v>
      </c>
      <c r="OH479" s="1">
        <v>5.1698050000000002E-2</v>
      </c>
      <c r="OI479">
        <v>31.578659999999999</v>
      </c>
      <c r="OJ479">
        <v>1.1144780000000001</v>
      </c>
      <c r="OK479">
        <v>4535.5590000000002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7.6326459999999999E-2</v>
      </c>
      <c r="G480">
        <v>30.274049999999999</v>
      </c>
      <c r="H480">
        <v>0</v>
      </c>
      <c r="I480">
        <v>0</v>
      </c>
      <c r="J480" s="1">
        <v>7.6634380000000002E-2</v>
      </c>
      <c r="K480">
        <v>30.273630000000001</v>
      </c>
      <c r="L480">
        <v>0</v>
      </c>
      <c r="M480">
        <v>0</v>
      </c>
      <c r="N480" s="1">
        <v>7.6765449999999999E-2</v>
      </c>
      <c r="O480">
        <v>30.355319999999999</v>
      </c>
      <c r="P480">
        <v>0</v>
      </c>
      <c r="Q480">
        <v>0</v>
      </c>
      <c r="R480" s="1">
        <v>7.6781340000000003E-2</v>
      </c>
      <c r="S480">
        <v>30.24295</v>
      </c>
      <c r="T480">
        <v>0</v>
      </c>
      <c r="U480">
        <v>0</v>
      </c>
      <c r="V480" s="1">
        <v>7.6917429999999995E-2</v>
      </c>
      <c r="W480">
        <v>30.113880000000002</v>
      </c>
      <c r="X480">
        <v>0</v>
      </c>
      <c r="Y480">
        <v>0</v>
      </c>
      <c r="Z480" s="1">
        <v>7.722967E-2</v>
      </c>
      <c r="AA480">
        <v>29.994330000000001</v>
      </c>
      <c r="AB480">
        <v>0</v>
      </c>
      <c r="AC480">
        <v>0</v>
      </c>
      <c r="AD480" s="1">
        <v>7.7339119999999997E-2</v>
      </c>
      <c r="AE480">
        <v>29.89096</v>
      </c>
      <c r="AF480">
        <v>0</v>
      </c>
      <c r="AG480">
        <v>0</v>
      </c>
      <c r="AH480" s="1">
        <v>7.7671050000000005E-2</v>
      </c>
      <c r="AI480">
        <v>29.817340000000002</v>
      </c>
      <c r="AJ480">
        <v>0</v>
      </c>
      <c r="AK480">
        <v>0</v>
      </c>
      <c r="AL480">
        <v>7.8150330000000004E-2</v>
      </c>
      <c r="AM480">
        <v>29.939520000000002</v>
      </c>
      <c r="AN480">
        <v>0</v>
      </c>
      <c r="AO480">
        <v>0</v>
      </c>
      <c r="AP480">
        <v>7.8721639999999996E-2</v>
      </c>
      <c r="AQ480">
        <v>29.918209999999998</v>
      </c>
      <c r="AR480">
        <v>0</v>
      </c>
      <c r="AS480">
        <v>0</v>
      </c>
      <c r="AT480" s="1">
        <v>7.9208050000000002E-2</v>
      </c>
      <c r="AU480">
        <v>29.891120000000001</v>
      </c>
      <c r="AV480">
        <v>0</v>
      </c>
      <c r="AW480">
        <v>0</v>
      </c>
      <c r="AX480" s="1">
        <v>7.9669939999999995E-2</v>
      </c>
      <c r="AY480">
        <v>29.876999999999999</v>
      </c>
      <c r="AZ480">
        <v>0</v>
      </c>
      <c r="BA480">
        <v>0</v>
      </c>
      <c r="BB480">
        <v>8.0180940000000006E-2</v>
      </c>
      <c r="BC480">
        <v>29.809889999999999</v>
      </c>
      <c r="BD480">
        <v>0</v>
      </c>
      <c r="BE480">
        <v>0</v>
      </c>
      <c r="BF480" s="1">
        <v>8.0770809999999998E-2</v>
      </c>
      <c r="BG480">
        <v>29.751750000000001</v>
      </c>
      <c r="BH480">
        <v>0</v>
      </c>
      <c r="BI480">
        <v>0</v>
      </c>
      <c r="BJ480" s="1">
        <v>8.1137169999999995E-2</v>
      </c>
      <c r="BK480">
        <v>29.76465</v>
      </c>
      <c r="BL480">
        <v>0</v>
      </c>
      <c r="BM480">
        <v>0</v>
      </c>
      <c r="BN480">
        <v>8.1678570000000006E-2</v>
      </c>
      <c r="BO480">
        <v>29.934760000000001</v>
      </c>
      <c r="BP480">
        <v>0</v>
      </c>
      <c r="BQ480">
        <v>0</v>
      </c>
      <c r="BR480" s="1">
        <v>8.232544E-2</v>
      </c>
      <c r="BS480">
        <v>30.220669999999998</v>
      </c>
      <c r="BT480">
        <v>0</v>
      </c>
      <c r="BU480">
        <v>0</v>
      </c>
      <c r="BV480">
        <v>8.2948919999999995E-2</v>
      </c>
      <c r="BW480">
        <v>30.526389999999999</v>
      </c>
      <c r="BX480">
        <v>0</v>
      </c>
      <c r="BY480">
        <v>0</v>
      </c>
      <c r="BZ480" s="1">
        <v>8.3475079999999993E-2</v>
      </c>
      <c r="CA480">
        <v>30.752690000000001</v>
      </c>
      <c r="CB480">
        <v>0</v>
      </c>
      <c r="CC480">
        <v>0</v>
      </c>
      <c r="CD480" s="1">
        <v>8.3877419999999994E-2</v>
      </c>
      <c r="CE480">
        <v>30.786740000000002</v>
      </c>
      <c r="CF480">
        <v>0</v>
      </c>
      <c r="CG480">
        <v>0</v>
      </c>
      <c r="CH480" s="1">
        <v>8.4241759999999999E-2</v>
      </c>
      <c r="CI480">
        <v>30.737570000000002</v>
      </c>
      <c r="CJ480">
        <v>0</v>
      </c>
      <c r="CK480">
        <v>0</v>
      </c>
      <c r="CL480" s="1">
        <v>8.4652859999999996E-2</v>
      </c>
      <c r="CM480">
        <v>30.702000000000002</v>
      </c>
      <c r="CN480">
        <v>0</v>
      </c>
      <c r="CO480">
        <v>0</v>
      </c>
      <c r="CP480">
        <v>8.5419969999999998E-2</v>
      </c>
      <c r="CQ480">
        <v>30.696619999999999</v>
      </c>
      <c r="CR480">
        <v>0</v>
      </c>
      <c r="CS480">
        <v>0</v>
      </c>
      <c r="CT480" s="1">
        <v>8.5750179999999995E-2</v>
      </c>
      <c r="CU480">
        <v>30.87445</v>
      </c>
      <c r="CV480">
        <v>0</v>
      </c>
      <c r="CW480">
        <v>0</v>
      </c>
      <c r="CX480" s="1">
        <v>8.5678119999999997E-2</v>
      </c>
      <c r="CY480">
        <v>31.126339999999999</v>
      </c>
      <c r="CZ480">
        <v>0</v>
      </c>
      <c r="DA480">
        <v>0</v>
      </c>
      <c r="DB480" s="1">
        <v>8.547536E-2</v>
      </c>
      <c r="DC480">
        <v>31.246099999999998</v>
      </c>
      <c r="DD480">
        <v>0</v>
      </c>
      <c r="DE480">
        <v>9.6379059999999999E-38</v>
      </c>
      <c r="DF480" s="1">
        <v>8.5405869999999995E-2</v>
      </c>
      <c r="DG480">
        <v>31.306650000000001</v>
      </c>
      <c r="DH480">
        <v>5.8184160000000004E-35</v>
      </c>
      <c r="DI480">
        <v>1.295061E-31</v>
      </c>
      <c r="DJ480" s="1">
        <v>8.54211E-2</v>
      </c>
      <c r="DK480">
        <v>31.17324</v>
      </c>
      <c r="DL480">
        <v>6.3406619999999993E-30</v>
      </c>
      <c r="DM480">
        <v>1.263964E-26</v>
      </c>
      <c r="DN480" s="1">
        <v>8.5292430000000002E-2</v>
      </c>
      <c r="DO480">
        <v>30.936710000000001</v>
      </c>
      <c r="DP480" s="1">
        <v>1.079209E-25</v>
      </c>
      <c r="DQ480" s="1">
        <v>2.030898E-22</v>
      </c>
      <c r="DR480" s="1">
        <v>8.4955849999999999E-2</v>
      </c>
      <c r="DS480">
        <v>30.71968</v>
      </c>
      <c r="DT480" s="1">
        <v>4.0211990000000002E-22</v>
      </c>
      <c r="DU480" s="1">
        <v>7.3797589999999998E-19</v>
      </c>
      <c r="DV480" s="1">
        <v>8.5329730000000006E-2</v>
      </c>
      <c r="DW480">
        <v>30.49879</v>
      </c>
      <c r="DX480" s="1">
        <v>4.4528749999999999E-19</v>
      </c>
      <c r="DY480" s="1">
        <v>8.0343280000000001E-16</v>
      </c>
      <c r="DZ480" s="1">
        <v>8.5051020000000005E-2</v>
      </c>
      <c r="EA480">
        <v>30.40774</v>
      </c>
      <c r="EB480" s="1">
        <v>1.8793010000000001E-16</v>
      </c>
      <c r="EC480" s="1">
        <v>3.3907240000000001E-13</v>
      </c>
      <c r="ED480" s="1">
        <v>8.4317489999999995E-2</v>
      </c>
      <c r="EE480">
        <v>30.364239999999999</v>
      </c>
      <c r="EF480" s="1">
        <v>3.564466E-14</v>
      </c>
      <c r="EG480" s="1">
        <v>6.4978520000000003E-11</v>
      </c>
      <c r="EH480" s="1">
        <v>8.3443799999999999E-2</v>
      </c>
      <c r="EI480">
        <v>30.331320000000002</v>
      </c>
      <c r="EJ480" s="1">
        <v>3.490907E-12</v>
      </c>
      <c r="EK480" s="1">
        <v>6.4549609999999997E-9</v>
      </c>
      <c r="EL480" s="1">
        <v>8.2874470000000006E-2</v>
      </c>
      <c r="EM480">
        <v>30.239070000000002</v>
      </c>
      <c r="EN480" s="1">
        <v>1.9524599999999999E-10</v>
      </c>
      <c r="EO480" s="1">
        <v>3.6571470000000001E-7</v>
      </c>
      <c r="EP480" s="1">
        <v>8.2478759999999998E-2</v>
      </c>
      <c r="EQ480">
        <v>29.991969999999998</v>
      </c>
      <c r="ER480" s="1">
        <v>6.7296059999999998E-9</v>
      </c>
      <c r="ES480" s="1">
        <v>1.274686E-5</v>
      </c>
      <c r="ET480" s="1">
        <v>8.2003329999999999E-2</v>
      </c>
      <c r="EU480">
        <v>29.66696</v>
      </c>
      <c r="EV480" s="1">
        <v>1.5099119999999999E-7</v>
      </c>
      <c r="EW480" s="1">
        <v>2.9012009999999997E-4</v>
      </c>
      <c r="EX480" s="1">
        <v>8.1278470000000005E-2</v>
      </c>
      <c r="EY480">
        <v>29.353999999999999</v>
      </c>
      <c r="EZ480" s="1">
        <v>2.315728E-6</v>
      </c>
      <c r="FA480" s="1">
        <v>4.5249069999999999E-3</v>
      </c>
      <c r="FB480" s="1">
        <v>8.1314209999999998E-2</v>
      </c>
      <c r="FC480">
        <v>29.12565</v>
      </c>
      <c r="FD480" s="1">
        <v>2.563818E-5</v>
      </c>
      <c r="FE480" s="1">
        <v>5.0500759999999999E-2</v>
      </c>
      <c r="FF480" s="1">
        <v>8.0730769999999993E-2</v>
      </c>
      <c r="FG480">
        <v>29.214680000000001</v>
      </c>
      <c r="FH480" s="1">
        <v>2.094849E-4</v>
      </c>
      <c r="FI480" s="1">
        <v>0.41892869999999999</v>
      </c>
      <c r="FJ480" s="1">
        <v>7.9771900000000007E-2</v>
      </c>
      <c r="FK480">
        <v>29.26519</v>
      </c>
      <c r="FL480" s="1">
        <v>1.297016E-3</v>
      </c>
      <c r="FM480" s="1">
        <v>2.648088</v>
      </c>
      <c r="FN480" s="1">
        <v>7.8658919999999993E-2</v>
      </c>
      <c r="FO480">
        <v>29.246040000000001</v>
      </c>
      <c r="FP480" s="1">
        <v>6.2764589999999999E-3</v>
      </c>
      <c r="FQ480" s="1">
        <v>13.108790000000001</v>
      </c>
      <c r="FR480" s="1">
        <v>7.7838879999999999E-2</v>
      </c>
      <c r="FS480">
        <v>29.14753</v>
      </c>
      <c r="FT480" s="1">
        <v>2.4536530000000001E-2</v>
      </c>
      <c r="FU480" s="1">
        <v>52.209330000000001</v>
      </c>
      <c r="FV480" s="1">
        <v>7.7215309999999995E-2</v>
      </c>
      <c r="FW480">
        <v>28.967759999999998</v>
      </c>
      <c r="FX480" s="1">
        <v>7.9378030000000002E-2</v>
      </c>
      <c r="FY480">
        <v>171.64709999999999</v>
      </c>
      <c r="FZ480" s="1">
        <v>7.6478229999999994E-2</v>
      </c>
      <c r="GA480">
        <v>28.747789999999998</v>
      </c>
      <c r="GB480" s="1">
        <v>0.2162781</v>
      </c>
      <c r="GC480">
        <v>475.76010000000002</v>
      </c>
      <c r="GD480" s="1">
        <v>7.5535149999999995E-2</v>
      </c>
      <c r="GE480">
        <v>28.5426</v>
      </c>
      <c r="GF480" s="1">
        <v>0.50453409999999999</v>
      </c>
      <c r="GG480">
        <v>1132.0150000000001</v>
      </c>
      <c r="GH480" s="1">
        <v>7.5310479999999999E-2</v>
      </c>
      <c r="GI480">
        <v>28.43404</v>
      </c>
      <c r="GJ480" s="1">
        <v>1.03898</v>
      </c>
      <c r="GK480">
        <v>2354.4</v>
      </c>
      <c r="GL480" s="1">
        <v>7.4484220000000004E-2</v>
      </c>
      <c r="GM480">
        <v>28.650379999999998</v>
      </c>
      <c r="GN480" s="1">
        <v>1.8873789999999999</v>
      </c>
      <c r="GO480">
        <v>4353.6629999999996</v>
      </c>
      <c r="GP480" s="1">
        <v>7.3318149999999999E-2</v>
      </c>
      <c r="GQ480">
        <v>28.856670000000001</v>
      </c>
      <c r="GR480">
        <v>3.0718610000000002</v>
      </c>
      <c r="GS480">
        <v>7241.9290000000001</v>
      </c>
      <c r="GT480" s="1">
        <v>7.2090390000000004E-2</v>
      </c>
      <c r="GU480">
        <v>29.03417</v>
      </c>
      <c r="GV480">
        <v>4.5528399999999998</v>
      </c>
      <c r="GW480">
        <v>10979.04</v>
      </c>
      <c r="GX480" s="1">
        <v>7.1179000000000006E-2</v>
      </c>
      <c r="GY480">
        <v>29.201409999999999</v>
      </c>
      <c r="GZ480">
        <v>6.2543129999999998</v>
      </c>
      <c r="HA480">
        <v>15360.23</v>
      </c>
      <c r="HB480" s="1">
        <v>7.0507E-2</v>
      </c>
      <c r="HC480">
        <v>29.216840000000001</v>
      </c>
      <c r="HD480">
        <v>8.0489180000000005</v>
      </c>
      <c r="HE480">
        <v>20065.95</v>
      </c>
      <c r="HF480" s="1">
        <v>6.9748879999999999E-2</v>
      </c>
      <c r="HG480">
        <v>29.072949999999999</v>
      </c>
      <c r="HH480">
        <v>9.7547280000000001</v>
      </c>
      <c r="HI480">
        <v>24712.95</v>
      </c>
      <c r="HJ480" s="1">
        <v>6.8822640000000004E-2</v>
      </c>
      <c r="HK480">
        <v>28.94736</v>
      </c>
      <c r="HL480">
        <v>11.21058</v>
      </c>
      <c r="HM480">
        <v>28931.360000000001</v>
      </c>
      <c r="HN480" s="1">
        <v>6.8384120000000007E-2</v>
      </c>
      <c r="HO480">
        <v>28.881319999999999</v>
      </c>
      <c r="HP480">
        <v>12.427960000000001</v>
      </c>
      <c r="HQ480">
        <v>32443.47</v>
      </c>
      <c r="HR480" s="1">
        <v>6.7636940000000007E-2</v>
      </c>
      <c r="HS480">
        <v>29.08652</v>
      </c>
      <c r="HT480">
        <v>13.232749999999999</v>
      </c>
      <c r="HU480">
        <v>35094.879999999997</v>
      </c>
      <c r="HV480" s="1">
        <v>6.6762329999999995E-2</v>
      </c>
      <c r="HW480">
        <v>29.384060000000002</v>
      </c>
      <c r="HX480">
        <v>13.64151</v>
      </c>
      <c r="HY480">
        <v>36823.120000000003</v>
      </c>
      <c r="HZ480" s="1">
        <v>6.5799629999999998E-2</v>
      </c>
      <c r="IA480">
        <v>29.653210000000001</v>
      </c>
      <c r="IB480">
        <v>13.694889999999999</v>
      </c>
      <c r="IC480">
        <v>37673.72</v>
      </c>
      <c r="ID480">
        <v>6.5011020000000003E-2</v>
      </c>
      <c r="IE480">
        <v>29.89498</v>
      </c>
      <c r="IF480">
        <v>13.50398</v>
      </c>
      <c r="IG480">
        <v>37755.49</v>
      </c>
      <c r="IH480" s="1">
        <v>6.4302730000000002E-2</v>
      </c>
      <c r="II480">
        <v>29.913329999999998</v>
      </c>
      <c r="IJ480">
        <v>13.11242</v>
      </c>
      <c r="IK480">
        <v>37209.14</v>
      </c>
      <c r="IL480" s="1">
        <v>6.3561389999999995E-2</v>
      </c>
      <c r="IM480">
        <v>29.780819999999999</v>
      </c>
      <c r="IN480">
        <v>12.557270000000001</v>
      </c>
      <c r="IO480">
        <v>36181.53</v>
      </c>
      <c r="IP480" s="1">
        <v>6.2694449999999999E-2</v>
      </c>
      <c r="IQ480">
        <v>29.65137</v>
      </c>
      <c r="IR480">
        <v>11.87528</v>
      </c>
      <c r="IS480">
        <v>34810.94</v>
      </c>
      <c r="IT480" s="1">
        <v>6.2162330000000002E-2</v>
      </c>
      <c r="IU480">
        <v>29.560559999999999</v>
      </c>
      <c r="IV480">
        <v>11.19548</v>
      </c>
      <c r="IW480">
        <v>33214.89</v>
      </c>
      <c r="IX480">
        <v>6.1388060000000001E-2</v>
      </c>
      <c r="IY480">
        <v>29.6814</v>
      </c>
      <c r="IZ480">
        <v>10.455410000000001</v>
      </c>
      <c r="JA480">
        <v>31486.2</v>
      </c>
      <c r="JB480" s="1">
        <v>6.0494729999999997E-2</v>
      </c>
      <c r="JC480">
        <v>29.737770000000001</v>
      </c>
      <c r="JD480">
        <v>9.6961739999999992</v>
      </c>
      <c r="JE480">
        <v>29711.23</v>
      </c>
      <c r="JF480" s="1">
        <v>5.9640459999999999E-2</v>
      </c>
      <c r="JG480">
        <v>29.816279999999999</v>
      </c>
      <c r="JH480">
        <v>8.9677679999999995</v>
      </c>
      <c r="JI480">
        <v>27941.79</v>
      </c>
      <c r="JJ480" s="1">
        <v>5.901327E-2</v>
      </c>
      <c r="JK480">
        <v>29.77169</v>
      </c>
      <c r="JL480">
        <v>8.3064239999999998</v>
      </c>
      <c r="JM480">
        <v>26215.59</v>
      </c>
      <c r="JN480" s="1">
        <v>5.8555679999999999E-2</v>
      </c>
      <c r="JO480">
        <v>29.71942</v>
      </c>
      <c r="JP480">
        <v>7.7044649999999999</v>
      </c>
      <c r="JQ480">
        <v>24559.06</v>
      </c>
      <c r="JR480" s="1">
        <v>5.8141890000000002E-2</v>
      </c>
      <c r="JS480">
        <v>29.720089999999999</v>
      </c>
      <c r="JT480">
        <v>7.1447979999999998</v>
      </c>
      <c r="JU480">
        <v>22982.95</v>
      </c>
      <c r="JV480" s="1">
        <v>5.7690720000000001E-2</v>
      </c>
      <c r="JW480">
        <v>29.715309999999999</v>
      </c>
      <c r="JX480">
        <v>6.6192770000000003</v>
      </c>
      <c r="JY480">
        <v>21497.89</v>
      </c>
      <c r="JZ480" s="1">
        <v>5.7285250000000003E-2</v>
      </c>
      <c r="KA480">
        <v>29.701830000000001</v>
      </c>
      <c r="KB480">
        <v>6.1381560000000004</v>
      </c>
      <c r="KC480">
        <v>20109.18</v>
      </c>
      <c r="KD480" s="1">
        <v>5.6896450000000001E-2</v>
      </c>
      <c r="KE480">
        <v>29.90579</v>
      </c>
      <c r="KF480">
        <v>5.6948499999999997</v>
      </c>
      <c r="KG480">
        <v>18815.060000000001</v>
      </c>
      <c r="KH480" s="1">
        <v>5.6519720000000002E-2</v>
      </c>
      <c r="KI480">
        <v>29.98272</v>
      </c>
      <c r="KJ480">
        <v>5.2873609999999998</v>
      </c>
      <c r="KK480">
        <v>17612.62</v>
      </c>
      <c r="KL480" s="1">
        <v>5.6107869999999997E-2</v>
      </c>
      <c r="KM480">
        <v>30.03425</v>
      </c>
      <c r="KN480">
        <v>4.9094639999999998</v>
      </c>
      <c r="KO480">
        <v>16498.3</v>
      </c>
      <c r="KP480" s="1">
        <v>5.5620929999999999E-2</v>
      </c>
      <c r="KQ480">
        <v>30.087409999999998</v>
      </c>
      <c r="KR480">
        <v>4.5570190000000004</v>
      </c>
      <c r="KS480">
        <v>15469.1</v>
      </c>
      <c r="KT480" s="1">
        <v>5.5085549999999997E-2</v>
      </c>
      <c r="KU480">
        <v>30.050650000000001</v>
      </c>
      <c r="KV480">
        <v>4.2311459999999999</v>
      </c>
      <c r="KW480">
        <v>14521.44</v>
      </c>
      <c r="KX480" s="1">
        <v>5.4552679999999999E-2</v>
      </c>
      <c r="KY480">
        <v>29.91581</v>
      </c>
      <c r="KZ480">
        <v>3.9340160000000002</v>
      </c>
      <c r="LA480">
        <v>13649.77</v>
      </c>
      <c r="LB480" s="1">
        <v>5.407783E-2</v>
      </c>
      <c r="LC480">
        <v>29.779869999999999</v>
      </c>
      <c r="LD480">
        <v>3.6664620000000001</v>
      </c>
      <c r="LE480">
        <v>12848.01</v>
      </c>
      <c r="LF480" s="1">
        <v>5.3757859999999998E-2</v>
      </c>
      <c r="LG480">
        <v>29.723749999999999</v>
      </c>
      <c r="LH480">
        <v>3.4315090000000001</v>
      </c>
      <c r="LI480">
        <v>12108.83</v>
      </c>
      <c r="LJ480" s="1">
        <v>5.3294420000000002E-2</v>
      </c>
      <c r="LK480">
        <v>29.996580000000002</v>
      </c>
      <c r="LL480">
        <v>3.2069909999999999</v>
      </c>
      <c r="LM480">
        <v>11427.01</v>
      </c>
      <c r="LN480" s="1">
        <v>5.2743699999999998E-2</v>
      </c>
      <c r="LO480">
        <v>30.21584</v>
      </c>
      <c r="LP480">
        <v>2.9972180000000002</v>
      </c>
      <c r="LQ480">
        <v>10800.68</v>
      </c>
      <c r="LR480" s="1">
        <v>5.2181110000000003E-2</v>
      </c>
      <c r="LS480">
        <v>30.379539999999999</v>
      </c>
      <c r="LT480">
        <v>2.8048790000000001</v>
      </c>
      <c r="LU480">
        <v>10225.450000000001</v>
      </c>
      <c r="LV480" s="1">
        <v>5.1732180000000003E-2</v>
      </c>
      <c r="LW480">
        <v>30.620259999999998</v>
      </c>
      <c r="LX480">
        <v>2.6346319999999999</v>
      </c>
      <c r="LY480">
        <v>9696.5349999999999</v>
      </c>
      <c r="LZ480" s="1">
        <v>5.1404449999999997E-2</v>
      </c>
      <c r="MA480">
        <v>30.712219999999999</v>
      </c>
      <c r="MB480">
        <v>2.483984</v>
      </c>
      <c r="MC480">
        <v>9207.9369999999999</v>
      </c>
      <c r="MD480" s="1">
        <v>5.1125909999999997E-2</v>
      </c>
      <c r="ME480">
        <v>30.60754</v>
      </c>
      <c r="MF480">
        <v>2.3475280000000001</v>
      </c>
      <c r="MG480">
        <v>8755.4089999999997</v>
      </c>
      <c r="MH480">
        <v>5.0849850000000002E-2</v>
      </c>
      <c r="MI480">
        <v>30.495539999999998</v>
      </c>
      <c r="MJ480">
        <v>2.2212239999999999</v>
      </c>
      <c r="MK480">
        <v>8335.4150000000009</v>
      </c>
      <c r="ML480" s="1">
        <v>5.0828199999999997E-2</v>
      </c>
      <c r="MM480">
        <v>30.49126</v>
      </c>
      <c r="MN480">
        <v>2.1144440000000002</v>
      </c>
      <c r="MO480">
        <v>7943.5820000000003</v>
      </c>
      <c r="MP480" s="1">
        <v>5.0629109999999998E-2</v>
      </c>
      <c r="MQ480">
        <v>30.790859999999999</v>
      </c>
      <c r="MR480">
        <v>2.0075720000000001</v>
      </c>
      <c r="MS480">
        <v>7576.63</v>
      </c>
      <c r="MT480" s="1">
        <v>5.031857E-2</v>
      </c>
      <c r="MU480">
        <v>31.125699999999998</v>
      </c>
      <c r="MV480">
        <v>1.9045259999999999</v>
      </c>
      <c r="MW480">
        <v>7235.45</v>
      </c>
      <c r="MX480">
        <v>4.9996499999999999E-2</v>
      </c>
      <c r="MY480">
        <v>31.366119999999999</v>
      </c>
      <c r="MZ480">
        <v>1.808322</v>
      </c>
      <c r="NA480">
        <v>6918.2030000000004</v>
      </c>
      <c r="NB480">
        <v>4.9806030000000001E-2</v>
      </c>
      <c r="NC480">
        <v>31.562419999999999</v>
      </c>
      <c r="ND480">
        <v>1.723606</v>
      </c>
      <c r="NE480">
        <v>6622.4560000000001</v>
      </c>
      <c r="NF480" s="1">
        <v>4.96944E-2</v>
      </c>
      <c r="NG480">
        <v>31.56174</v>
      </c>
      <c r="NH480">
        <v>1.6469609999999999</v>
      </c>
      <c r="NI480">
        <v>6344.98</v>
      </c>
      <c r="NJ480" s="1">
        <v>4.9550589999999999E-2</v>
      </c>
      <c r="NK480">
        <v>31.464320000000001</v>
      </c>
      <c r="NL480">
        <v>1.5741000000000001</v>
      </c>
      <c r="NM480">
        <v>6084.0969999999998</v>
      </c>
      <c r="NN480" s="1">
        <v>4.9349949999999997E-2</v>
      </c>
      <c r="NO480">
        <v>31.381029999999999</v>
      </c>
      <c r="NP480">
        <v>1.504108</v>
      </c>
      <c r="NQ480">
        <v>5839.1559999999999</v>
      </c>
      <c r="NR480" s="1">
        <v>4.9028389999999998E-2</v>
      </c>
      <c r="NS480">
        <v>31.33173</v>
      </c>
      <c r="NT480">
        <v>1.4351389999999999</v>
      </c>
      <c r="NU480">
        <v>5609.9409999999998</v>
      </c>
      <c r="NV480" s="1">
        <v>4.8832899999999999E-2</v>
      </c>
      <c r="NW480">
        <v>31.365939999999998</v>
      </c>
      <c r="NX480">
        <v>1.374366</v>
      </c>
      <c r="NY480">
        <v>5395.3209999999999</v>
      </c>
      <c r="NZ480" s="1">
        <v>4.8751200000000001E-2</v>
      </c>
      <c r="OA480">
        <v>31.52693</v>
      </c>
      <c r="OB480">
        <v>1.3201890000000001</v>
      </c>
      <c r="OC480">
        <v>5192.893</v>
      </c>
      <c r="OD480" s="1">
        <v>4.868687E-2</v>
      </c>
      <c r="OE480">
        <v>31.56963</v>
      </c>
      <c r="OF480">
        <v>1.2694749999999999</v>
      </c>
      <c r="OG480">
        <v>5001.0010000000002</v>
      </c>
      <c r="OH480" s="1">
        <v>4.8535290000000002E-2</v>
      </c>
      <c r="OI480">
        <v>31.585039999999999</v>
      </c>
      <c r="OJ480">
        <v>1.219339</v>
      </c>
      <c r="OK480">
        <v>4819.4170000000004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8.5091849999999997E-2</v>
      </c>
      <c r="G481">
        <v>30.277719999999999</v>
      </c>
      <c r="H481">
        <v>0</v>
      </c>
      <c r="I481">
        <v>0</v>
      </c>
      <c r="J481" s="1">
        <v>8.5441719999999999E-2</v>
      </c>
      <c r="K481">
        <v>30.280999999999999</v>
      </c>
      <c r="L481">
        <v>0</v>
      </c>
      <c r="M481">
        <v>0</v>
      </c>
      <c r="N481" s="1">
        <v>8.558557E-2</v>
      </c>
      <c r="O481">
        <v>30.365590000000001</v>
      </c>
      <c r="P481">
        <v>0</v>
      </c>
      <c r="Q481">
        <v>0</v>
      </c>
      <c r="R481" s="1">
        <v>8.5592399999999999E-2</v>
      </c>
      <c r="S481">
        <v>30.261880000000001</v>
      </c>
      <c r="T481">
        <v>0</v>
      </c>
      <c r="U481">
        <v>0</v>
      </c>
      <c r="V481" s="1">
        <v>8.5738040000000001E-2</v>
      </c>
      <c r="W481">
        <v>30.14058</v>
      </c>
      <c r="X481">
        <v>0</v>
      </c>
      <c r="Y481">
        <v>0</v>
      </c>
      <c r="Z481">
        <v>8.609298E-2</v>
      </c>
      <c r="AA481">
        <v>30.0259</v>
      </c>
      <c r="AB481">
        <v>0</v>
      </c>
      <c r="AC481">
        <v>0</v>
      </c>
      <c r="AD481" s="1">
        <v>8.6197200000000002E-2</v>
      </c>
      <c r="AE481">
        <v>29.924849999999999</v>
      </c>
      <c r="AF481">
        <v>0</v>
      </c>
      <c r="AG481">
        <v>0</v>
      </c>
      <c r="AH481" s="1">
        <v>8.6570640000000004E-2</v>
      </c>
      <c r="AI481">
        <v>29.852270000000001</v>
      </c>
      <c r="AJ481">
        <v>0</v>
      </c>
      <c r="AK481">
        <v>0</v>
      </c>
      <c r="AL481" s="1">
        <v>8.7107370000000003E-2</v>
      </c>
      <c r="AM481">
        <v>29.96903</v>
      </c>
      <c r="AN481">
        <v>0</v>
      </c>
      <c r="AO481">
        <v>0</v>
      </c>
      <c r="AP481" s="1">
        <v>8.7743470000000004E-2</v>
      </c>
      <c r="AQ481">
        <v>29.946950000000001</v>
      </c>
      <c r="AR481">
        <v>0</v>
      </c>
      <c r="AS481">
        <v>0</v>
      </c>
      <c r="AT481" s="1">
        <v>8.8284329999999994E-2</v>
      </c>
      <c r="AU481">
        <v>29.920960000000001</v>
      </c>
      <c r="AV481">
        <v>0</v>
      </c>
      <c r="AW481">
        <v>0</v>
      </c>
      <c r="AX481" s="1">
        <v>8.8790530000000006E-2</v>
      </c>
      <c r="AY481">
        <v>29.906490000000002</v>
      </c>
      <c r="AZ481">
        <v>0</v>
      </c>
      <c r="BA481">
        <v>0</v>
      </c>
      <c r="BB481">
        <v>8.9358699999999999E-2</v>
      </c>
      <c r="BC481">
        <v>29.840150000000001</v>
      </c>
      <c r="BD481">
        <v>0</v>
      </c>
      <c r="BE481">
        <v>0</v>
      </c>
      <c r="BF481" s="1">
        <v>9.0014930000000007E-2</v>
      </c>
      <c r="BG481">
        <v>29.78107</v>
      </c>
      <c r="BH481">
        <v>0</v>
      </c>
      <c r="BI481">
        <v>0</v>
      </c>
      <c r="BJ481" s="1">
        <v>9.0415430000000005E-2</v>
      </c>
      <c r="BK481">
        <v>29.790289999999999</v>
      </c>
      <c r="BL481">
        <v>0</v>
      </c>
      <c r="BM481">
        <v>0</v>
      </c>
      <c r="BN481" s="1">
        <v>9.1017050000000002E-2</v>
      </c>
      <c r="BO481">
        <v>29.951689999999999</v>
      </c>
      <c r="BP481">
        <v>0</v>
      </c>
      <c r="BQ481">
        <v>0</v>
      </c>
      <c r="BR481" s="1">
        <v>9.1743069999999996E-2</v>
      </c>
      <c r="BS481">
        <v>30.22589</v>
      </c>
      <c r="BT481">
        <v>0</v>
      </c>
      <c r="BU481">
        <v>0</v>
      </c>
      <c r="BV481" s="1">
        <v>9.2434429999999998E-2</v>
      </c>
      <c r="BW481">
        <v>30.519259999999999</v>
      </c>
      <c r="BX481">
        <v>0</v>
      </c>
      <c r="BY481">
        <v>0</v>
      </c>
      <c r="BZ481" s="1">
        <v>9.3019409999999997E-2</v>
      </c>
      <c r="CA481">
        <v>30.736049999999999</v>
      </c>
      <c r="CB481">
        <v>0</v>
      </c>
      <c r="CC481">
        <v>0</v>
      </c>
      <c r="CD481" s="1">
        <v>9.3465590000000001E-2</v>
      </c>
      <c r="CE481">
        <v>30.76623</v>
      </c>
      <c r="CF481">
        <v>0</v>
      </c>
      <c r="CG481">
        <v>0</v>
      </c>
      <c r="CH481" s="1">
        <v>9.3871640000000006E-2</v>
      </c>
      <c r="CI481">
        <v>30.716850000000001</v>
      </c>
      <c r="CJ481">
        <v>0</v>
      </c>
      <c r="CK481">
        <v>0</v>
      </c>
      <c r="CL481">
        <v>9.4328629999999997E-2</v>
      </c>
      <c r="CM481">
        <v>30.68066</v>
      </c>
      <c r="CN481">
        <v>0</v>
      </c>
      <c r="CO481">
        <v>0</v>
      </c>
      <c r="CP481" s="1">
        <v>9.5205109999999996E-2</v>
      </c>
      <c r="CQ481">
        <v>30.67549</v>
      </c>
      <c r="CR481">
        <v>0</v>
      </c>
      <c r="CS481">
        <v>0</v>
      </c>
      <c r="CT481" s="1">
        <v>9.5570740000000001E-2</v>
      </c>
      <c r="CU481">
        <v>30.851710000000001</v>
      </c>
      <c r="CV481">
        <v>0</v>
      </c>
      <c r="CW481">
        <v>0</v>
      </c>
      <c r="CX481">
        <v>9.5482880000000006E-2</v>
      </c>
      <c r="CY481">
        <v>31.10341</v>
      </c>
      <c r="CZ481">
        <v>0</v>
      </c>
      <c r="DA481">
        <v>0</v>
      </c>
      <c r="DB481" s="1">
        <v>9.5244389999999998E-2</v>
      </c>
      <c r="DC481">
        <v>31.23049</v>
      </c>
      <c r="DD481">
        <v>0</v>
      </c>
      <c r="DE481">
        <v>2.1896610000000001E-38</v>
      </c>
      <c r="DF481" s="1">
        <v>9.5168660000000002E-2</v>
      </c>
      <c r="DG481">
        <v>31.302499999999998</v>
      </c>
      <c r="DH481">
        <v>1.980526E-35</v>
      </c>
      <c r="DI481">
        <v>3.3888540000000002E-32</v>
      </c>
      <c r="DJ481" s="1">
        <v>9.519213E-2</v>
      </c>
      <c r="DK481">
        <v>31.184470000000001</v>
      </c>
      <c r="DL481">
        <v>2.3064290000000001E-30</v>
      </c>
      <c r="DM481">
        <v>3.7124929999999998E-27</v>
      </c>
      <c r="DN481">
        <v>9.5049309999999998E-2</v>
      </c>
      <c r="DO481">
        <v>30.964880000000001</v>
      </c>
      <c r="DP481">
        <v>4.194144E-26</v>
      </c>
      <c r="DQ481" s="1">
        <v>6.5776690000000001E-23</v>
      </c>
      <c r="DR481" s="1">
        <v>9.4672909999999999E-2</v>
      </c>
      <c r="DS481">
        <v>30.761230000000001</v>
      </c>
      <c r="DT481" s="1">
        <v>1.67285E-22</v>
      </c>
      <c r="DU481" s="1">
        <v>2.6160030000000001E-19</v>
      </c>
      <c r="DV481" s="1">
        <v>9.5118919999999996E-2</v>
      </c>
      <c r="DW481">
        <v>30.55312</v>
      </c>
      <c r="DX481" s="1">
        <v>1.9687329999999999E-19</v>
      </c>
      <c r="DY481" s="1">
        <v>3.0726590000000001E-16</v>
      </c>
      <c r="DZ481" s="1">
        <v>9.4803769999999996E-2</v>
      </c>
      <c r="EA481">
        <v>30.47091</v>
      </c>
      <c r="EB481" s="1">
        <v>8.783843E-17</v>
      </c>
      <c r="EC481" s="1">
        <v>1.386996E-13</v>
      </c>
      <c r="ED481" s="1">
        <v>9.3975980000000001E-2</v>
      </c>
      <c r="EE481">
        <v>30.43562</v>
      </c>
      <c r="EF481" s="1">
        <v>1.7518050000000002E-14</v>
      </c>
      <c r="EG481" s="1">
        <v>2.8205599999999998E-11</v>
      </c>
      <c r="EH481">
        <v>9.2991669999999998E-2</v>
      </c>
      <c r="EI481">
        <v>30.410869999999999</v>
      </c>
      <c r="EJ481" s="1">
        <v>1.796317E-12</v>
      </c>
      <c r="EK481" s="1">
        <v>2.955631E-9</v>
      </c>
      <c r="EL481" s="1">
        <v>9.2355870000000007E-2</v>
      </c>
      <c r="EM481">
        <v>30.327020000000001</v>
      </c>
      <c r="EN481" s="1">
        <v>1.048908E-10</v>
      </c>
      <c r="EO481" s="1">
        <v>1.7592400000000001E-7</v>
      </c>
      <c r="EP481" s="1">
        <v>9.1923889999999994E-2</v>
      </c>
      <c r="EQ481">
        <v>30.09253</v>
      </c>
      <c r="ER481" s="1">
        <v>3.7656059999999997E-9</v>
      </c>
      <c r="ES481" s="1">
        <v>6.4206729999999997E-6</v>
      </c>
      <c r="ET481" s="1">
        <v>9.1395290000000004E-2</v>
      </c>
      <c r="EU481">
        <v>29.78078</v>
      </c>
      <c r="EV481" s="1">
        <v>8.7801620000000006E-8</v>
      </c>
      <c r="EW481" s="1">
        <v>1.5258580000000001E-4</v>
      </c>
      <c r="EX481" s="1">
        <v>9.0584700000000004E-2</v>
      </c>
      <c r="EY481">
        <v>29.477250000000002</v>
      </c>
      <c r="EZ481" s="1">
        <v>1.396681E-6</v>
      </c>
      <c r="FA481" s="1">
        <v>2.4787479999999998E-3</v>
      </c>
      <c r="FB481" s="1">
        <v>9.065666E-2</v>
      </c>
      <c r="FC481">
        <v>29.25403</v>
      </c>
      <c r="FD481" s="1">
        <v>1.601822E-5</v>
      </c>
      <c r="FE481" s="1">
        <v>2.8757189999999998E-2</v>
      </c>
      <c r="FF481" s="1">
        <v>8.9999510000000005E-2</v>
      </c>
      <c r="FG481">
        <v>29.336539999999999</v>
      </c>
      <c r="FH481" s="1">
        <v>1.353308E-4</v>
      </c>
      <c r="FI481" s="1">
        <v>0.247527</v>
      </c>
      <c r="FJ481" s="1">
        <v>8.8923189999999999E-2</v>
      </c>
      <c r="FK481">
        <v>29.380210000000002</v>
      </c>
      <c r="FL481" s="1">
        <v>8.6527749999999997E-4</v>
      </c>
      <c r="FM481" s="1">
        <v>1.620933</v>
      </c>
      <c r="FN481" s="1">
        <v>8.7666610000000006E-2</v>
      </c>
      <c r="FO481">
        <v>29.358180000000001</v>
      </c>
      <c r="FP481" s="1">
        <v>4.3176400000000002E-3</v>
      </c>
      <c r="FQ481" s="1">
        <v>8.2989470000000001</v>
      </c>
      <c r="FR481" s="1">
        <v>8.6757940000000006E-2</v>
      </c>
      <c r="FS481">
        <v>29.260020000000001</v>
      </c>
      <c r="FT481" s="1">
        <v>1.738437E-2</v>
      </c>
      <c r="FU481" s="1">
        <v>34.129460000000002</v>
      </c>
      <c r="FV481" s="1">
        <v>8.6069320000000005E-2</v>
      </c>
      <c r="FW481">
        <v>29.08229</v>
      </c>
      <c r="FX481" s="1">
        <v>5.784922E-2</v>
      </c>
      <c r="FY481">
        <v>115.6876</v>
      </c>
      <c r="FZ481" s="1">
        <v>8.5251850000000004E-2</v>
      </c>
      <c r="GA481">
        <v>28.864850000000001</v>
      </c>
      <c r="GB481" s="1">
        <v>0.1619244</v>
      </c>
      <c r="GC481">
        <v>330.13080000000002</v>
      </c>
      <c r="GD481" s="1">
        <v>8.4197659999999994E-2</v>
      </c>
      <c r="GE481">
        <v>28.661010000000001</v>
      </c>
      <c r="GF481" s="1">
        <v>0.38754110000000003</v>
      </c>
      <c r="GG481">
        <v>807.57640000000004</v>
      </c>
      <c r="GH481" s="1">
        <v>8.3976339999999997E-2</v>
      </c>
      <c r="GI481">
        <v>28.551819999999999</v>
      </c>
      <c r="GJ481" s="1">
        <v>0.81808409999999998</v>
      </c>
      <c r="GK481">
        <v>1724.5150000000001</v>
      </c>
      <c r="GL481" s="1">
        <v>8.3052070000000006E-2</v>
      </c>
      <c r="GM481">
        <v>28.758009999999999</v>
      </c>
      <c r="GN481" s="1">
        <v>1.520904</v>
      </c>
      <c r="GO481">
        <v>3269.59</v>
      </c>
      <c r="GP481" s="1">
        <v>8.1742289999999995E-2</v>
      </c>
      <c r="GQ481">
        <v>28.95373</v>
      </c>
      <c r="GR481" s="1">
        <v>2.5300370000000001</v>
      </c>
      <c r="GS481">
        <v>5568.4189999999999</v>
      </c>
      <c r="GT481" s="1">
        <v>8.0361859999999993E-2</v>
      </c>
      <c r="GU481">
        <v>29.12406</v>
      </c>
      <c r="GV481">
        <v>3.8275510000000001</v>
      </c>
      <c r="GW481">
        <v>8631.3349999999991</v>
      </c>
      <c r="GX481" s="1">
        <v>7.9349639999999999E-2</v>
      </c>
      <c r="GY481">
        <v>29.28463</v>
      </c>
      <c r="GZ481">
        <v>5.3610980000000001</v>
      </c>
      <c r="HA481">
        <v>12329.63</v>
      </c>
      <c r="HB481" s="1">
        <v>7.8609349999999995E-2</v>
      </c>
      <c r="HC481">
        <v>29.296659999999999</v>
      </c>
      <c r="HD481">
        <v>7.0268119999999996</v>
      </c>
      <c r="HE481">
        <v>16424.46</v>
      </c>
      <c r="HF481" s="1">
        <v>7.7771069999999998E-2</v>
      </c>
      <c r="HG481">
        <v>29.15335</v>
      </c>
      <c r="HH481">
        <v>8.6628500000000006</v>
      </c>
      <c r="HI481">
        <v>20600.75</v>
      </c>
      <c r="HJ481" s="1">
        <v>7.6736090000000007E-2</v>
      </c>
      <c r="HK481">
        <v>29.026409999999998</v>
      </c>
      <c r="HL481">
        <v>10.11417</v>
      </c>
      <c r="HM481">
        <v>24530.59</v>
      </c>
      <c r="HN481" s="1">
        <v>7.62597E-2</v>
      </c>
      <c r="HO481">
        <v>28.957249999999998</v>
      </c>
      <c r="HP481">
        <v>11.3803</v>
      </c>
      <c r="HQ481">
        <v>27946.42</v>
      </c>
      <c r="HR481" s="1">
        <v>7.5425469999999994E-2</v>
      </c>
      <c r="HS481">
        <v>29.151540000000001</v>
      </c>
      <c r="HT481">
        <v>12.28307</v>
      </c>
      <c r="HU481">
        <v>30676.560000000001</v>
      </c>
      <c r="HV481" s="1">
        <v>7.444721E-2</v>
      </c>
      <c r="HW481">
        <v>29.436409999999999</v>
      </c>
      <c r="HX481">
        <v>12.821389999999999</v>
      </c>
      <c r="HY481">
        <v>32624.36</v>
      </c>
      <c r="HZ481" s="1">
        <v>7.3366970000000004E-2</v>
      </c>
      <c r="IA481">
        <v>29.695699999999999</v>
      </c>
      <c r="IB481">
        <v>13.018509999999999</v>
      </c>
      <c r="IC481">
        <v>33793.06</v>
      </c>
      <c r="ID481" s="1">
        <v>7.2490959999999993E-2</v>
      </c>
      <c r="IE481">
        <v>29.930399999999999</v>
      </c>
      <c r="IF481">
        <v>12.972569999999999</v>
      </c>
      <c r="IG481">
        <v>34251.64</v>
      </c>
      <c r="IH481" s="1">
        <v>7.1702329999999995E-2</v>
      </c>
      <c r="II481">
        <v>29.948340000000002</v>
      </c>
      <c r="IJ481">
        <v>12.71738</v>
      </c>
      <c r="IK481">
        <v>34107.660000000003</v>
      </c>
      <c r="IL481" s="1">
        <v>7.0879819999999996E-2</v>
      </c>
      <c r="IM481">
        <v>29.820799999999998</v>
      </c>
      <c r="IN481">
        <v>12.28608</v>
      </c>
      <c r="IO481">
        <v>33481.43</v>
      </c>
      <c r="IP481" s="1">
        <v>6.9913890000000006E-2</v>
      </c>
      <c r="IQ481">
        <v>29.695509999999999</v>
      </c>
      <c r="IR481">
        <v>11.71149</v>
      </c>
      <c r="IS481">
        <v>32492.61</v>
      </c>
      <c r="IT481">
        <v>6.9332660000000004E-2</v>
      </c>
      <c r="IU481">
        <v>29.606819999999999</v>
      </c>
      <c r="IV481">
        <v>11.126760000000001</v>
      </c>
      <c r="IW481">
        <v>31247.48</v>
      </c>
      <c r="IX481" s="1">
        <v>6.8469810000000006E-2</v>
      </c>
      <c r="IY481">
        <v>29.723220000000001</v>
      </c>
      <c r="IZ481">
        <v>10.464980000000001</v>
      </c>
      <c r="JA481">
        <v>29839.98</v>
      </c>
      <c r="JB481" s="1">
        <v>6.7469719999999997E-2</v>
      </c>
      <c r="JC481">
        <v>29.776779999999999</v>
      </c>
      <c r="JD481">
        <v>9.7481869999999997</v>
      </c>
      <c r="JE481">
        <v>28335.02</v>
      </c>
      <c r="JF481" s="1">
        <v>6.6512130000000003E-2</v>
      </c>
      <c r="JG481">
        <v>29.85425</v>
      </c>
      <c r="JH481">
        <v>9.0692839999999997</v>
      </c>
      <c r="JI481">
        <v>26813.84</v>
      </c>
      <c r="JJ481" s="1">
        <v>6.581236E-2</v>
      </c>
      <c r="JK481">
        <v>29.81362</v>
      </c>
      <c r="JL481">
        <v>8.4420359999999999</v>
      </c>
      <c r="JM481">
        <v>25295.79</v>
      </c>
      <c r="JN481" s="1">
        <v>6.5306859999999994E-2</v>
      </c>
      <c r="JO481">
        <v>29.767099999999999</v>
      </c>
      <c r="JP481">
        <v>7.8670010000000001</v>
      </c>
      <c r="JQ481">
        <v>23819.13</v>
      </c>
      <c r="JR481" s="1">
        <v>6.4847760000000004E-2</v>
      </c>
      <c r="JS481">
        <v>29.771139999999999</v>
      </c>
      <c r="JT481">
        <v>7.3272389999999996</v>
      </c>
      <c r="JU481">
        <v>22398.04</v>
      </c>
      <c r="JV481">
        <v>6.434318E-2</v>
      </c>
      <c r="JW481">
        <v>29.76868</v>
      </c>
      <c r="JX481">
        <v>6.8154110000000001</v>
      </c>
      <c r="JY481">
        <v>21044.73</v>
      </c>
      <c r="JZ481">
        <v>6.3892160000000003E-2</v>
      </c>
      <c r="KA481">
        <v>29.756489999999999</v>
      </c>
      <c r="KB481">
        <v>6.3438189999999999</v>
      </c>
      <c r="KC481">
        <v>19767.95</v>
      </c>
      <c r="KD481" s="1">
        <v>6.3454460000000004E-2</v>
      </c>
      <c r="KE481">
        <v>29.954930000000001</v>
      </c>
      <c r="KF481">
        <v>5.9060899999999998</v>
      </c>
      <c r="KG481">
        <v>18569.150000000001</v>
      </c>
      <c r="KH481" s="1">
        <v>6.3039680000000001E-2</v>
      </c>
      <c r="KI481">
        <v>30.027339999999999</v>
      </c>
      <c r="KJ481">
        <v>5.5020949999999997</v>
      </c>
      <c r="KK481">
        <v>17447.09</v>
      </c>
      <c r="KL481">
        <v>6.2583440000000004E-2</v>
      </c>
      <c r="KM481">
        <v>30.077449999999999</v>
      </c>
      <c r="KN481">
        <v>5.1251889999999998</v>
      </c>
      <c r="KO481">
        <v>16401.07</v>
      </c>
      <c r="KP481" s="1">
        <v>6.2039759999999999E-2</v>
      </c>
      <c r="KQ481">
        <v>30.12866</v>
      </c>
      <c r="KR481">
        <v>4.7712969999999997</v>
      </c>
      <c r="KS481">
        <v>15429.04</v>
      </c>
      <c r="KT481" s="1">
        <v>6.1437510000000001E-2</v>
      </c>
      <c r="KU481">
        <v>30.092790000000001</v>
      </c>
      <c r="KV481">
        <v>4.4420460000000004</v>
      </c>
      <c r="KW481">
        <v>14529.1</v>
      </c>
      <c r="KX481">
        <v>6.0847199999999997E-2</v>
      </c>
      <c r="KY481">
        <v>29.962969999999999</v>
      </c>
      <c r="KZ481">
        <v>4.1411889999999998</v>
      </c>
      <c r="LA481">
        <v>13697.24</v>
      </c>
      <c r="LB481" s="1">
        <v>6.0319409999999997E-2</v>
      </c>
      <c r="LC481">
        <v>29.832350000000002</v>
      </c>
      <c r="LD481">
        <v>3.8691620000000002</v>
      </c>
      <c r="LE481">
        <v>12928.42</v>
      </c>
      <c r="LF481" s="1">
        <v>5.9969729999999999E-2</v>
      </c>
      <c r="LG481">
        <v>29.78012</v>
      </c>
      <c r="LH481">
        <v>3.6301209999999999</v>
      </c>
      <c r="LI481">
        <v>12216.59</v>
      </c>
      <c r="LJ481" s="1">
        <v>5.9454010000000002E-2</v>
      </c>
      <c r="LK481">
        <v>30.046109999999999</v>
      </c>
      <c r="LL481">
        <v>3.4000919999999999</v>
      </c>
      <c r="LM481">
        <v>11557.28</v>
      </c>
      <c r="LN481" s="1">
        <v>5.8833040000000003E-2</v>
      </c>
      <c r="LO481">
        <v>30.25798</v>
      </c>
      <c r="LP481">
        <v>3.1839179999999998</v>
      </c>
      <c r="LQ481">
        <v>10949.16</v>
      </c>
      <c r="LR481" s="1">
        <v>5.82067E-2</v>
      </c>
      <c r="LS481">
        <v>30.417770000000001</v>
      </c>
      <c r="LT481">
        <v>2.9854029999999998</v>
      </c>
      <c r="LU481">
        <v>10388.700000000001</v>
      </c>
      <c r="LV481" s="1">
        <v>5.7707929999999998E-2</v>
      </c>
      <c r="LW481">
        <v>30.65156</v>
      </c>
      <c r="LX481">
        <v>2.809412</v>
      </c>
      <c r="LY481">
        <v>9871.4189999999999</v>
      </c>
      <c r="LZ481" s="1">
        <v>5.7345809999999997E-2</v>
      </c>
      <c r="MA481">
        <v>30.739709999999999</v>
      </c>
      <c r="MB481">
        <v>2.653394</v>
      </c>
      <c r="MC481">
        <v>9391.93</v>
      </c>
      <c r="MD481" s="1">
        <v>5.7033489999999999E-2</v>
      </c>
      <c r="ME481">
        <v>30.63777</v>
      </c>
      <c r="MF481">
        <v>2.5115820000000002</v>
      </c>
      <c r="MG481">
        <v>8946.393</v>
      </c>
      <c r="MH481" s="1">
        <v>5.672307E-2</v>
      </c>
      <c r="MI481">
        <v>30.528390000000002</v>
      </c>
      <c r="MJ481">
        <v>2.3799730000000001</v>
      </c>
      <c r="MK481">
        <v>8531.8449999999993</v>
      </c>
      <c r="ML481" s="1">
        <v>5.6713739999999999E-2</v>
      </c>
      <c r="MM481">
        <v>30.523489999999999</v>
      </c>
      <c r="MN481">
        <v>2.269377</v>
      </c>
      <c r="MO481">
        <v>8143.8680000000004</v>
      </c>
      <c r="MP481" s="1">
        <v>5.6490789999999999E-2</v>
      </c>
      <c r="MQ481">
        <v>30.81174</v>
      </c>
      <c r="MR481">
        <v>2.1576110000000002</v>
      </c>
      <c r="MS481">
        <v>7779.7110000000002</v>
      </c>
      <c r="MT481" s="1">
        <v>5.6142169999999998E-2</v>
      </c>
      <c r="MU481">
        <v>31.133199999999999</v>
      </c>
      <c r="MV481">
        <v>2.0494590000000001</v>
      </c>
      <c r="MW481">
        <v>7440.3140000000003</v>
      </c>
      <c r="MX481" s="1">
        <v>5.5775180000000001E-2</v>
      </c>
      <c r="MY481">
        <v>31.36373</v>
      </c>
      <c r="MZ481">
        <v>1.948056</v>
      </c>
      <c r="NA481">
        <v>7123.8909999999996</v>
      </c>
      <c r="NB481">
        <v>5.5567579999999998E-2</v>
      </c>
      <c r="NC481">
        <v>31.552879999999998</v>
      </c>
      <c r="ND481">
        <v>1.859103</v>
      </c>
      <c r="NE481">
        <v>6828.2139999999999</v>
      </c>
      <c r="NF481" s="1">
        <v>5.54476E-2</v>
      </c>
      <c r="NG481">
        <v>31.551829999999999</v>
      </c>
      <c r="NH481">
        <v>1.778532</v>
      </c>
      <c r="NI481">
        <v>6550.1890000000003</v>
      </c>
      <c r="NJ481" s="1">
        <v>5.5287219999999998E-2</v>
      </c>
      <c r="NK481">
        <v>31.45804</v>
      </c>
      <c r="NL481">
        <v>1.701633</v>
      </c>
      <c r="NM481">
        <v>6288.2240000000002</v>
      </c>
      <c r="NN481" s="1">
        <v>5.5060230000000002E-2</v>
      </c>
      <c r="NO481">
        <v>31.378350000000001</v>
      </c>
      <c r="NP481">
        <v>1.6274690000000001</v>
      </c>
      <c r="NQ481">
        <v>6041.72</v>
      </c>
      <c r="NR481" s="1">
        <v>5.4696330000000001E-2</v>
      </c>
      <c r="NS481">
        <v>31.331880000000002</v>
      </c>
      <c r="NT481">
        <v>1.5541720000000001</v>
      </c>
      <c r="NU481">
        <v>5810.73</v>
      </c>
      <c r="NV481" s="1">
        <v>5.4481429999999997E-2</v>
      </c>
      <c r="NW481">
        <v>31.3672</v>
      </c>
      <c r="NX481">
        <v>1.489746</v>
      </c>
      <c r="NY481">
        <v>5593.9369999999999</v>
      </c>
      <c r="NZ481" s="1">
        <v>5.4395110000000003E-2</v>
      </c>
      <c r="OA481">
        <v>31.52552</v>
      </c>
      <c r="OB481">
        <v>1.4323079999999999</v>
      </c>
      <c r="OC481">
        <v>5389.0339999999997</v>
      </c>
      <c r="OD481" s="1">
        <v>5.4327439999999998E-2</v>
      </c>
      <c r="OE481">
        <v>31.57076</v>
      </c>
      <c r="OF481">
        <v>1.3785000000000001</v>
      </c>
      <c r="OG481">
        <v>5194.5240000000003</v>
      </c>
      <c r="OH481" s="1">
        <v>5.4156089999999997E-2</v>
      </c>
      <c r="OI481">
        <v>31.589369999999999</v>
      </c>
      <c r="OJ481">
        <v>1.3249869999999999</v>
      </c>
      <c r="OK481">
        <v>5010.1040000000003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8.1118919999999997E-2</v>
      </c>
      <c r="G482">
        <v>30.278680000000001</v>
      </c>
      <c r="H482">
        <v>0</v>
      </c>
      <c r="I482">
        <v>0</v>
      </c>
      <c r="J482" s="1">
        <v>8.146217E-2</v>
      </c>
      <c r="K482">
        <v>30.28463</v>
      </c>
      <c r="L482">
        <v>0</v>
      </c>
      <c r="M482">
        <v>0</v>
      </c>
      <c r="N482" s="1">
        <v>8.1602670000000002E-2</v>
      </c>
      <c r="O482">
        <v>30.371359999999999</v>
      </c>
      <c r="P482">
        <v>0</v>
      </c>
      <c r="Q482">
        <v>0</v>
      </c>
      <c r="R482" s="1">
        <v>8.1602750000000002E-2</v>
      </c>
      <c r="S482">
        <v>30.275729999999999</v>
      </c>
      <c r="T482">
        <v>0</v>
      </c>
      <c r="U482">
        <v>0</v>
      </c>
      <c r="V482">
        <v>8.1742090000000003E-2</v>
      </c>
      <c r="W482">
        <v>30.162230000000001</v>
      </c>
      <c r="X482">
        <v>0</v>
      </c>
      <c r="Y482">
        <v>0</v>
      </c>
      <c r="Z482" s="1">
        <v>8.2089289999999995E-2</v>
      </c>
      <c r="AA482">
        <v>30.053419999999999</v>
      </c>
      <c r="AB482">
        <v>0</v>
      </c>
      <c r="AC482">
        <v>0</v>
      </c>
      <c r="AD482" s="1">
        <v>8.2184270000000004E-2</v>
      </c>
      <c r="AE482">
        <v>29.9556</v>
      </c>
      <c r="AF482">
        <v>0</v>
      </c>
      <c r="AG482">
        <v>0</v>
      </c>
      <c r="AH482" s="1">
        <v>8.2548259999999998E-2</v>
      </c>
      <c r="AI482">
        <v>29.884810000000002</v>
      </c>
      <c r="AJ482">
        <v>0</v>
      </c>
      <c r="AK482">
        <v>0</v>
      </c>
      <c r="AL482" s="1">
        <v>8.3065070000000005E-2</v>
      </c>
      <c r="AM482">
        <v>29.996960000000001</v>
      </c>
      <c r="AN482">
        <v>0</v>
      </c>
      <c r="AO482">
        <v>0</v>
      </c>
      <c r="AP482" s="1">
        <v>8.3679370000000003E-2</v>
      </c>
      <c r="AQ482">
        <v>29.974299999999999</v>
      </c>
      <c r="AR482">
        <v>0</v>
      </c>
      <c r="AS482">
        <v>0</v>
      </c>
      <c r="AT482" s="1">
        <v>8.4202929999999995E-2</v>
      </c>
      <c r="AU482">
        <v>29.949090000000002</v>
      </c>
      <c r="AV482">
        <v>0</v>
      </c>
      <c r="AW482">
        <v>0</v>
      </c>
      <c r="AX482" s="1">
        <v>8.4684930000000005E-2</v>
      </c>
      <c r="AY482">
        <v>29.934930000000001</v>
      </c>
      <c r="AZ482">
        <v>0</v>
      </c>
      <c r="BA482">
        <v>0</v>
      </c>
      <c r="BB482" s="1">
        <v>8.5227440000000002E-2</v>
      </c>
      <c r="BC482">
        <v>29.86946</v>
      </c>
      <c r="BD482">
        <v>0</v>
      </c>
      <c r="BE482">
        <v>0</v>
      </c>
      <c r="BF482" s="1">
        <v>8.5863019999999998E-2</v>
      </c>
      <c r="BG482">
        <v>29.810379999999999</v>
      </c>
      <c r="BH482">
        <v>0</v>
      </c>
      <c r="BI482">
        <v>0</v>
      </c>
      <c r="BJ482" s="1">
        <v>8.6239789999999997E-2</v>
      </c>
      <c r="BK482">
        <v>29.816479999999999</v>
      </c>
      <c r="BL482">
        <v>0</v>
      </c>
      <c r="BM482">
        <v>0</v>
      </c>
      <c r="BN482" s="1">
        <v>8.6819679999999996E-2</v>
      </c>
      <c r="BO482">
        <v>29.96987</v>
      </c>
      <c r="BP482">
        <v>0</v>
      </c>
      <c r="BQ482">
        <v>0</v>
      </c>
      <c r="BR482" s="1">
        <v>8.7521749999999995E-2</v>
      </c>
      <c r="BS482">
        <v>30.232559999999999</v>
      </c>
      <c r="BT482">
        <v>0</v>
      </c>
      <c r="BU482">
        <v>0</v>
      </c>
      <c r="BV482" s="1">
        <v>8.8188379999999997E-2</v>
      </c>
      <c r="BW482">
        <v>30.513829999999999</v>
      </c>
      <c r="BX482">
        <v>0</v>
      </c>
      <c r="BY482">
        <v>0</v>
      </c>
      <c r="BZ482">
        <v>8.8755860000000006E-2</v>
      </c>
      <c r="CA482">
        <v>30.721399999999999</v>
      </c>
      <c r="CB482">
        <v>0</v>
      </c>
      <c r="CC482">
        <v>0</v>
      </c>
      <c r="CD482" s="1">
        <v>8.9181570000000002E-2</v>
      </c>
      <c r="CE482">
        <v>30.747699999999998</v>
      </c>
      <c r="CF482">
        <v>0</v>
      </c>
      <c r="CG482">
        <v>0</v>
      </c>
      <c r="CH482" s="1">
        <v>8.9575950000000001E-2</v>
      </c>
      <c r="CI482">
        <v>30.69783</v>
      </c>
      <c r="CJ482">
        <v>0</v>
      </c>
      <c r="CK482">
        <v>0</v>
      </c>
      <c r="CL482" s="1">
        <v>9.0018989999999993E-2</v>
      </c>
      <c r="CM482">
        <v>30.660620000000002</v>
      </c>
      <c r="CN482">
        <v>0</v>
      </c>
      <c r="CO482">
        <v>0</v>
      </c>
      <c r="CP482" s="1">
        <v>9.0880160000000001E-2</v>
      </c>
      <c r="CQ482">
        <v>30.65484</v>
      </c>
      <c r="CR482">
        <v>0</v>
      </c>
      <c r="CS482">
        <v>0</v>
      </c>
      <c r="CT482" s="1">
        <v>9.1231729999999997E-2</v>
      </c>
      <c r="CU482">
        <v>30.827950000000001</v>
      </c>
      <c r="CV482">
        <v>0</v>
      </c>
      <c r="CW482">
        <v>0</v>
      </c>
      <c r="CX482" s="1">
        <v>9.1144710000000004E-2</v>
      </c>
      <c r="CY482">
        <v>31.077580000000001</v>
      </c>
      <c r="CZ482">
        <v>0</v>
      </c>
      <c r="DA482">
        <v>0</v>
      </c>
      <c r="DB482" s="1">
        <v>9.0914910000000002E-2</v>
      </c>
      <c r="DC482">
        <v>31.209630000000001</v>
      </c>
      <c r="DD482">
        <v>0</v>
      </c>
      <c r="DE482">
        <v>0</v>
      </c>
      <c r="DF482" s="1">
        <v>9.0847600000000001E-2</v>
      </c>
      <c r="DG482">
        <v>31.290949999999999</v>
      </c>
      <c r="DH482">
        <v>4.985451E-36</v>
      </c>
      <c r="DI482">
        <v>9.6866940000000005E-33</v>
      </c>
      <c r="DJ482">
        <v>9.0881290000000003E-2</v>
      </c>
      <c r="DK482">
        <v>31.187819999999999</v>
      </c>
      <c r="DL482">
        <v>6.7288549999999997E-31</v>
      </c>
      <c r="DM482">
        <v>1.187339E-27</v>
      </c>
      <c r="DN482" s="1">
        <v>9.0753819999999999E-2</v>
      </c>
      <c r="DO482">
        <v>30.98481</v>
      </c>
      <c r="DP482">
        <v>1.3710089999999999E-26</v>
      </c>
      <c r="DQ482" s="1">
        <v>2.311846E-23</v>
      </c>
      <c r="DR482" s="1">
        <v>9.0398000000000006E-2</v>
      </c>
      <c r="DS482">
        <v>30.79514</v>
      </c>
      <c r="DT482" s="1">
        <v>6.0467630000000005E-23</v>
      </c>
      <c r="DU482" s="1">
        <v>1.003236E-19</v>
      </c>
      <c r="DV482">
        <v>9.0850990000000006E-2</v>
      </c>
      <c r="DW482">
        <v>30.600020000000001</v>
      </c>
      <c r="DX482" s="1">
        <v>7.7333579999999995E-20</v>
      </c>
      <c r="DY482" s="1">
        <v>1.268892E-16</v>
      </c>
      <c r="DZ482" s="1">
        <v>9.0552629999999995E-2</v>
      </c>
      <c r="EA482">
        <v>30.52694</v>
      </c>
      <c r="EB482" s="1">
        <v>3.7076569999999998E-17</v>
      </c>
      <c r="EC482" s="1">
        <v>6.1152019999999999E-14</v>
      </c>
      <c r="ED482" s="1">
        <v>8.9753559999999996E-2</v>
      </c>
      <c r="EE482">
        <v>30.49952</v>
      </c>
      <c r="EF482" s="1">
        <v>7.8718119999999993E-15</v>
      </c>
      <c r="EG482" s="1">
        <v>1.317653E-11</v>
      </c>
      <c r="EH482" s="1">
        <v>8.8805499999999996E-2</v>
      </c>
      <c r="EI482">
        <v>30.482769999999999</v>
      </c>
      <c r="EJ482" s="1">
        <v>8.5340830000000002E-13</v>
      </c>
      <c r="EK482" s="1">
        <v>1.4544169999999999E-9</v>
      </c>
      <c r="EL482">
        <v>8.8201810000000005E-2</v>
      </c>
      <c r="EM482">
        <v>30.40785</v>
      </c>
      <c r="EN482" s="1">
        <v>5.244987E-11</v>
      </c>
      <c r="EO482" s="1">
        <v>9.0823449999999997E-8</v>
      </c>
      <c r="EP482" s="1">
        <v>8.7802580000000005E-2</v>
      </c>
      <c r="EQ482">
        <v>30.186509999999998</v>
      </c>
      <c r="ER482" s="1">
        <v>1.9748259999999999E-9</v>
      </c>
      <c r="ES482" s="1">
        <v>3.4665510000000001E-6</v>
      </c>
      <c r="ET482" s="1">
        <v>8.7298390000000003E-2</v>
      </c>
      <c r="EU482">
        <v>29.88852</v>
      </c>
      <c r="EV482" s="1">
        <v>4.813232E-8</v>
      </c>
      <c r="EW482" s="1">
        <v>8.5913689999999996E-5</v>
      </c>
      <c r="EX482" s="1">
        <v>8.6525160000000004E-2</v>
      </c>
      <c r="EY482">
        <v>29.59599</v>
      </c>
      <c r="EZ482" s="1">
        <v>7.9817169999999998E-7</v>
      </c>
      <c r="FA482" s="1">
        <v>1.4519940000000001E-3</v>
      </c>
      <c r="FB482" s="1">
        <v>8.6625170000000001E-2</v>
      </c>
      <c r="FC482">
        <v>29.37904</v>
      </c>
      <c r="FD482" s="1">
        <v>9.5258040000000005E-6</v>
      </c>
      <c r="FE482" s="1">
        <v>1.7491300000000001E-2</v>
      </c>
      <c r="FF482" s="1">
        <v>8.5994349999999997E-2</v>
      </c>
      <c r="FG482">
        <v>29.456849999999999</v>
      </c>
      <c r="FH482" s="1">
        <v>8.3547360000000003E-5</v>
      </c>
      <c r="FI482" s="1">
        <v>0.15604850000000001</v>
      </c>
      <c r="FJ482" s="1">
        <v>8.4956669999999998E-2</v>
      </c>
      <c r="FK482">
        <v>29.495069999999998</v>
      </c>
      <c r="FL482" s="1">
        <v>5.5354820000000002E-4</v>
      </c>
      <c r="FM482" s="1">
        <v>1.057512</v>
      </c>
      <c r="FN482" s="1">
        <v>8.3743449999999997E-2</v>
      </c>
      <c r="FO482">
        <v>29.470690000000001</v>
      </c>
      <c r="FP482" s="1">
        <v>2.8570819999999999E-3</v>
      </c>
      <c r="FQ482" s="1">
        <v>5.5940120000000002</v>
      </c>
      <c r="FR482" s="1">
        <v>8.2883520000000002E-2</v>
      </c>
      <c r="FS482">
        <v>29.373200000000001</v>
      </c>
      <c r="FT482" s="1">
        <v>1.188176E-2</v>
      </c>
      <c r="FU482" s="1">
        <v>23.731490000000001</v>
      </c>
      <c r="FV482">
        <v>8.2235009999999997E-2</v>
      </c>
      <c r="FW482">
        <v>29.198219999999999</v>
      </c>
      <c r="FX482" s="1">
        <v>4.0774360000000003E-2</v>
      </c>
      <c r="FY482" s="1">
        <v>82.859489999999994</v>
      </c>
      <c r="FZ482" s="1">
        <v>8.1459429999999999E-2</v>
      </c>
      <c r="GA482">
        <v>28.98413</v>
      </c>
      <c r="GB482" s="1">
        <v>0.1175185</v>
      </c>
      <c r="GC482">
        <v>243.2182</v>
      </c>
      <c r="GD482" s="1">
        <v>8.0450830000000001E-2</v>
      </c>
      <c r="GE482">
        <v>28.782419999999998</v>
      </c>
      <c r="GF482" s="1">
        <v>0.2891611</v>
      </c>
      <c r="GG482">
        <v>611.15200000000004</v>
      </c>
      <c r="GH482" s="1">
        <v>8.0263760000000003E-2</v>
      </c>
      <c r="GI482">
        <v>28.67259</v>
      </c>
      <c r="GJ482" s="1">
        <v>0.62690310000000005</v>
      </c>
      <c r="GK482">
        <v>1338.86</v>
      </c>
      <c r="GL482" s="1">
        <v>7.9372289999999998E-2</v>
      </c>
      <c r="GM482">
        <v>28.86899</v>
      </c>
      <c r="GN482" s="1">
        <v>1.1947939999999999</v>
      </c>
      <c r="GO482">
        <v>2600.694</v>
      </c>
      <c r="GP482">
        <v>7.8114840000000005E-2</v>
      </c>
      <c r="GQ482">
        <v>29.054639999999999</v>
      </c>
      <c r="GR482" s="1">
        <v>2.034653</v>
      </c>
      <c r="GS482">
        <v>4531.6620000000003</v>
      </c>
      <c r="GT482" s="1">
        <v>7.6785480000000003E-2</v>
      </c>
      <c r="GU482">
        <v>29.217390000000002</v>
      </c>
      <c r="GV482" s="1">
        <v>3.1464409999999998</v>
      </c>
      <c r="GW482">
        <v>7177.1750000000002</v>
      </c>
      <c r="GX482" s="1">
        <v>7.5821680000000002E-2</v>
      </c>
      <c r="GY482">
        <v>29.37133</v>
      </c>
      <c r="GZ482">
        <v>4.4995839999999996</v>
      </c>
      <c r="HA482">
        <v>10461.99</v>
      </c>
      <c r="HB482" s="1">
        <v>7.512067E-2</v>
      </c>
      <c r="HC482">
        <v>29.380569999999999</v>
      </c>
      <c r="HD482">
        <v>6.0139110000000002</v>
      </c>
      <c r="HE482">
        <v>14204.33</v>
      </c>
      <c r="HF482">
        <v>7.4325269999999999E-2</v>
      </c>
      <c r="HG482">
        <v>29.238160000000001</v>
      </c>
      <c r="HH482">
        <v>7.5506310000000001</v>
      </c>
      <c r="HI482">
        <v>18136.509999999998</v>
      </c>
      <c r="HJ482" s="1">
        <v>7.3329539999999999E-2</v>
      </c>
      <c r="HK482">
        <v>29.11046</v>
      </c>
      <c r="HL482">
        <v>8.9654360000000004</v>
      </c>
      <c r="HM482">
        <v>21958.63</v>
      </c>
      <c r="HN482" s="1">
        <v>7.2890479999999994E-2</v>
      </c>
      <c r="HO482">
        <v>29.038239999999998</v>
      </c>
      <c r="HP482">
        <v>10.2501</v>
      </c>
      <c r="HQ482">
        <v>25407.78</v>
      </c>
      <c r="HR482" s="1">
        <v>7.2091199999999994E-2</v>
      </c>
      <c r="HS482">
        <v>29.221990000000002</v>
      </c>
      <c r="HT482">
        <v>11.226139999999999</v>
      </c>
      <c r="HU482">
        <v>28296.560000000001</v>
      </c>
      <c r="HV482" s="1">
        <v>7.1149599999999993E-2</v>
      </c>
      <c r="HW482">
        <v>29.493950000000002</v>
      </c>
      <c r="HX482">
        <v>11.87626</v>
      </c>
      <c r="HY482">
        <v>30498.33</v>
      </c>
      <c r="HZ482" s="1">
        <v>7.0109000000000005E-2</v>
      </c>
      <c r="IA482">
        <v>29.74287</v>
      </c>
      <c r="IB482">
        <v>12.20762</v>
      </c>
      <c r="IC482">
        <v>31982.38</v>
      </c>
      <c r="ID482">
        <v>6.9277270000000002E-2</v>
      </c>
      <c r="IE482">
        <v>29.969830000000002</v>
      </c>
      <c r="IF482">
        <v>12.30428</v>
      </c>
      <c r="IG482">
        <v>32785.93</v>
      </c>
      <c r="IH482" s="1">
        <v>6.8524009999999996E-2</v>
      </c>
      <c r="II482">
        <v>29.98695</v>
      </c>
      <c r="IJ482">
        <v>12.18891</v>
      </c>
      <c r="IK482">
        <v>32991.050000000003</v>
      </c>
      <c r="IL482" s="1">
        <v>6.7739019999999997E-2</v>
      </c>
      <c r="IM482">
        <v>29.86336</v>
      </c>
      <c r="IN482">
        <v>11.88888</v>
      </c>
      <c r="IO482">
        <v>32698.34</v>
      </c>
      <c r="IP482" s="1">
        <v>6.6812839999999998E-2</v>
      </c>
      <c r="IQ482">
        <v>29.74202</v>
      </c>
      <c r="IR482">
        <v>11.432040000000001</v>
      </c>
      <c r="IS482">
        <v>32014.09</v>
      </c>
      <c r="IT482">
        <v>6.6268770000000005E-2</v>
      </c>
      <c r="IU482">
        <v>29.65541</v>
      </c>
      <c r="IV482">
        <v>10.950369999999999</v>
      </c>
      <c r="IW482">
        <v>31038.2</v>
      </c>
      <c r="IX482" s="1">
        <v>6.5442990000000006E-2</v>
      </c>
      <c r="IY482">
        <v>29.76737</v>
      </c>
      <c r="IZ482">
        <v>10.366580000000001</v>
      </c>
      <c r="JA482">
        <v>29862.55</v>
      </c>
      <c r="JB482">
        <v>6.4481200000000002E-2</v>
      </c>
      <c r="JC482">
        <v>29.81814</v>
      </c>
      <c r="JD482">
        <v>9.7514579999999995</v>
      </c>
      <c r="JE482">
        <v>28559.4</v>
      </c>
      <c r="JF482" s="1">
        <v>6.3561660000000006E-2</v>
      </c>
      <c r="JG482">
        <v>29.893740000000001</v>
      </c>
      <c r="JH482">
        <v>9.0971810000000009</v>
      </c>
      <c r="JI482">
        <v>27187.58</v>
      </c>
      <c r="JJ482" s="1">
        <v>6.2889710000000001E-2</v>
      </c>
      <c r="JK482">
        <v>29.856100000000001</v>
      </c>
      <c r="JL482">
        <v>8.5246390000000005</v>
      </c>
      <c r="JM482">
        <v>25801.200000000001</v>
      </c>
      <c r="JN482" s="1">
        <v>6.2412500000000003E-2</v>
      </c>
      <c r="JO482">
        <v>29.814160000000001</v>
      </c>
      <c r="JP482">
        <v>7.9866190000000001</v>
      </c>
      <c r="JQ482">
        <v>24426.48</v>
      </c>
      <c r="JR482" s="1">
        <v>6.1970799999999999E-2</v>
      </c>
      <c r="JS482">
        <v>29.82122</v>
      </c>
      <c r="JT482">
        <v>7.4754069999999997</v>
      </c>
      <c r="JU482">
        <v>23087.71</v>
      </c>
      <c r="JV482" s="1">
        <v>6.148576E-2</v>
      </c>
      <c r="JW482">
        <v>29.821110000000001</v>
      </c>
      <c r="JX482">
        <v>6.9850539999999999</v>
      </c>
      <c r="JY482">
        <v>21795.94</v>
      </c>
      <c r="JZ482" s="1">
        <v>6.1055949999999998E-2</v>
      </c>
      <c r="KA482">
        <v>29.810500000000001</v>
      </c>
      <c r="KB482">
        <v>6.5300969999999996</v>
      </c>
      <c r="KC482">
        <v>20565.439999999999</v>
      </c>
      <c r="KD482" s="1">
        <v>6.0634779999999999E-2</v>
      </c>
      <c r="KE482">
        <v>30.003630000000001</v>
      </c>
      <c r="KF482">
        <v>6.104177</v>
      </c>
      <c r="KG482">
        <v>19400.23</v>
      </c>
      <c r="KH482" s="1">
        <v>6.0243089999999999E-2</v>
      </c>
      <c r="KI482">
        <v>30.07264</v>
      </c>
      <c r="KJ482">
        <v>5.7090040000000002</v>
      </c>
      <c r="KK482">
        <v>18300.46</v>
      </c>
      <c r="KL482" s="1">
        <v>5.9807340000000001E-2</v>
      </c>
      <c r="KM482">
        <v>30.121110000000002</v>
      </c>
      <c r="KN482">
        <v>5.3374319999999997</v>
      </c>
      <c r="KO482">
        <v>17268.330000000002</v>
      </c>
      <c r="KP482" s="1">
        <v>5.92851E-2</v>
      </c>
      <c r="KQ482">
        <v>30.170400000000001</v>
      </c>
      <c r="KR482">
        <v>4.9857319999999996</v>
      </c>
      <c r="KS482">
        <v>16302.54</v>
      </c>
      <c r="KT482">
        <v>5.8705380000000001E-2</v>
      </c>
      <c r="KU482">
        <v>30.135570000000001</v>
      </c>
      <c r="KV482">
        <v>4.6563720000000002</v>
      </c>
      <c r="KW482">
        <v>15402.93</v>
      </c>
      <c r="KX482" s="1">
        <v>5.8139690000000001E-2</v>
      </c>
      <c r="KY482">
        <v>30.010200000000001</v>
      </c>
      <c r="KZ482">
        <v>4.3541220000000003</v>
      </c>
      <c r="LA482">
        <v>14566.69</v>
      </c>
      <c r="LB482" s="1">
        <v>5.7637550000000003E-2</v>
      </c>
      <c r="LC482">
        <v>29.884530000000002</v>
      </c>
      <c r="LD482">
        <v>4.0799370000000001</v>
      </c>
      <c r="LE482">
        <v>13789.75</v>
      </c>
      <c r="LF482" s="1">
        <v>5.7308579999999998E-2</v>
      </c>
      <c r="LG482">
        <v>29.835609999999999</v>
      </c>
      <c r="LH482">
        <v>3.8386040000000001</v>
      </c>
      <c r="LI482">
        <v>13066.94</v>
      </c>
      <c r="LJ482" s="1">
        <v>5.6812380000000003E-2</v>
      </c>
      <c r="LK482">
        <v>30.095099999999999</v>
      </c>
      <c r="LL482">
        <v>3.6044269999999998</v>
      </c>
      <c r="LM482">
        <v>12394.44</v>
      </c>
      <c r="LN482">
        <v>5.6217320000000001E-2</v>
      </c>
      <c r="LO482">
        <v>30.3003</v>
      </c>
      <c r="LP482">
        <v>3.3832200000000001</v>
      </c>
      <c r="LQ482">
        <v>11771.21</v>
      </c>
      <c r="LR482" s="1">
        <v>5.5613370000000002E-2</v>
      </c>
      <c r="LS482">
        <v>30.45562</v>
      </c>
      <c r="LT482">
        <v>3.179179</v>
      </c>
      <c r="LU482">
        <v>11194.53</v>
      </c>
      <c r="LV482" s="1">
        <v>5.5138489999999998E-2</v>
      </c>
      <c r="LW482">
        <v>30.682849999999998</v>
      </c>
      <c r="LX482">
        <v>2.9981110000000002</v>
      </c>
      <c r="LY482">
        <v>10660.11</v>
      </c>
      <c r="LZ482" s="1">
        <v>5.4792229999999997E-2</v>
      </c>
      <c r="MA482">
        <v>30.767910000000001</v>
      </c>
      <c r="MB482">
        <v>2.8372250000000001</v>
      </c>
      <c r="MC482">
        <v>10162.799999999999</v>
      </c>
      <c r="MD482" s="1">
        <v>5.449387E-2</v>
      </c>
      <c r="ME482">
        <v>30.668530000000001</v>
      </c>
      <c r="MF482">
        <v>2.690553</v>
      </c>
      <c r="MG482">
        <v>9699.107</v>
      </c>
      <c r="MH482" s="1">
        <v>5.4193190000000002E-2</v>
      </c>
      <c r="MI482">
        <v>30.561900000000001</v>
      </c>
      <c r="MJ482">
        <v>2.5538820000000002</v>
      </c>
      <c r="MK482">
        <v>9266.2630000000008</v>
      </c>
      <c r="ML482">
        <v>5.4195359999999998E-2</v>
      </c>
      <c r="MM482">
        <v>30.556360000000002</v>
      </c>
      <c r="MN482">
        <v>2.4397720000000001</v>
      </c>
      <c r="MO482">
        <v>8860.02</v>
      </c>
      <c r="MP482" s="1">
        <v>5.3978900000000003E-2</v>
      </c>
      <c r="MQ482">
        <v>30.834160000000001</v>
      </c>
      <c r="MR482">
        <v>2.3231790000000001</v>
      </c>
      <c r="MS482">
        <v>8477.5990000000002</v>
      </c>
      <c r="MT482" s="1">
        <v>5.3641319999999999E-2</v>
      </c>
      <c r="MU482">
        <v>31.143080000000001</v>
      </c>
      <c r="MV482">
        <v>2.2098900000000001</v>
      </c>
      <c r="MW482">
        <v>8120.2150000000001</v>
      </c>
      <c r="MX482" s="1">
        <v>5.3284489999999997E-2</v>
      </c>
      <c r="MY482">
        <v>31.363959999999999</v>
      </c>
      <c r="MZ482">
        <v>2.1032860000000002</v>
      </c>
      <c r="NA482">
        <v>7786.0749999999998</v>
      </c>
      <c r="NB482" s="1">
        <v>5.3088799999999998E-2</v>
      </c>
      <c r="NC482">
        <v>31.545919999999999</v>
      </c>
      <c r="ND482">
        <v>2.01003</v>
      </c>
      <c r="NE482">
        <v>7473.0290000000005</v>
      </c>
      <c r="NF482" s="1">
        <v>5.2973640000000002E-2</v>
      </c>
      <c r="NG482">
        <v>31.5441</v>
      </c>
      <c r="NH482">
        <v>1.925341</v>
      </c>
      <c r="NI482">
        <v>7177.9539999999997</v>
      </c>
      <c r="NJ482" s="1">
        <v>5.2821769999999997E-2</v>
      </c>
      <c r="NK482">
        <v>31.453240000000001</v>
      </c>
      <c r="NL482">
        <v>1.844354</v>
      </c>
      <c r="NM482">
        <v>6899.2579999999998</v>
      </c>
      <c r="NN482">
        <v>5.2602709999999997E-2</v>
      </c>
      <c r="NO482">
        <v>31.376619999999999</v>
      </c>
      <c r="NP482">
        <v>1.7659</v>
      </c>
      <c r="NQ482">
        <v>6636.4830000000002</v>
      </c>
      <c r="NR482" s="1">
        <v>5.2248179999999998E-2</v>
      </c>
      <c r="NS482">
        <v>31.332370000000001</v>
      </c>
      <c r="NT482">
        <v>1.687988</v>
      </c>
      <c r="NU482">
        <v>6389.6779999999999</v>
      </c>
      <c r="NV482" s="1">
        <v>5.2044260000000002E-2</v>
      </c>
      <c r="NW482">
        <v>31.368369999999999</v>
      </c>
      <c r="NX482">
        <v>1.6196999999999999</v>
      </c>
      <c r="NY482">
        <v>6157.6019999999999</v>
      </c>
      <c r="NZ482" s="1">
        <v>5.1960590000000001E-2</v>
      </c>
      <c r="OA482">
        <v>31.523700000000002</v>
      </c>
      <c r="OB482">
        <v>1.55871</v>
      </c>
      <c r="OC482">
        <v>5937.7250000000004</v>
      </c>
      <c r="OD482" s="1">
        <v>5.1896159999999997E-2</v>
      </c>
      <c r="OE482">
        <v>31.57039</v>
      </c>
      <c r="OF482">
        <v>1.5015179999999999</v>
      </c>
      <c r="OG482">
        <v>5728.6540000000005</v>
      </c>
      <c r="OH482" s="1">
        <v>5.1731260000000001E-2</v>
      </c>
      <c r="OI482">
        <v>31.591940000000001</v>
      </c>
      <c r="OJ482">
        <v>1.4444429999999999</v>
      </c>
      <c r="OK482">
        <v>5530.0829999999996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8.1891749999999999E-2</v>
      </c>
      <c r="G483">
        <v>30.277180000000001</v>
      </c>
      <c r="H483">
        <v>0</v>
      </c>
      <c r="I483">
        <v>0</v>
      </c>
      <c r="J483" s="1">
        <v>8.2249080000000002E-2</v>
      </c>
      <c r="K483">
        <v>30.284880000000001</v>
      </c>
      <c r="L483">
        <v>0</v>
      </c>
      <c r="M483">
        <v>0</v>
      </c>
      <c r="N483" s="1">
        <v>8.2390820000000003E-2</v>
      </c>
      <c r="O483">
        <v>30.372910000000001</v>
      </c>
      <c r="P483">
        <v>0</v>
      </c>
      <c r="Q483">
        <v>0</v>
      </c>
      <c r="R483" s="1">
        <v>8.2384120000000005E-2</v>
      </c>
      <c r="S483">
        <v>30.2851</v>
      </c>
      <c r="T483">
        <v>0</v>
      </c>
      <c r="U483">
        <v>0</v>
      </c>
      <c r="V483" s="1">
        <v>8.2523089999999993E-2</v>
      </c>
      <c r="W483">
        <v>30.179659999999998</v>
      </c>
      <c r="X483">
        <v>0</v>
      </c>
      <c r="Y483">
        <v>0</v>
      </c>
      <c r="Z483" s="1">
        <v>8.2878750000000001E-2</v>
      </c>
      <c r="AA483">
        <v>30.077629999999999</v>
      </c>
      <c r="AB483">
        <v>0</v>
      </c>
      <c r="AC483">
        <v>0</v>
      </c>
      <c r="AD483" s="1">
        <v>8.2971110000000001E-2</v>
      </c>
      <c r="AE483">
        <v>29.98432</v>
      </c>
      <c r="AF483">
        <v>0</v>
      </c>
      <c r="AG483">
        <v>0</v>
      </c>
      <c r="AH483" s="1">
        <v>8.3340209999999998E-2</v>
      </c>
      <c r="AI483">
        <v>29.916070000000001</v>
      </c>
      <c r="AJ483">
        <v>0</v>
      </c>
      <c r="AK483">
        <v>0</v>
      </c>
      <c r="AL483" s="1">
        <v>8.3868239999999997E-2</v>
      </c>
      <c r="AM483">
        <v>30.024360000000001</v>
      </c>
      <c r="AN483">
        <v>0</v>
      </c>
      <c r="AO483">
        <v>0</v>
      </c>
      <c r="AP483" s="1">
        <v>8.4493659999999998E-2</v>
      </c>
      <c r="AQ483">
        <v>30.0014</v>
      </c>
      <c r="AR483">
        <v>0</v>
      </c>
      <c r="AS483">
        <v>0</v>
      </c>
      <c r="AT483">
        <v>8.5025530000000002E-2</v>
      </c>
      <c r="AU483">
        <v>29.97692</v>
      </c>
      <c r="AV483">
        <v>0</v>
      </c>
      <c r="AW483">
        <v>0</v>
      </c>
      <c r="AX483" s="1">
        <v>8.5514259999999995E-2</v>
      </c>
      <c r="AY483">
        <v>29.9634</v>
      </c>
      <c r="AZ483">
        <v>0</v>
      </c>
      <c r="BA483">
        <v>0</v>
      </c>
      <c r="BB483" s="1">
        <v>8.6062109999999997E-2</v>
      </c>
      <c r="BC483">
        <v>29.899159999999998</v>
      </c>
      <c r="BD483">
        <v>0</v>
      </c>
      <c r="BE483">
        <v>0</v>
      </c>
      <c r="BF483" s="1">
        <v>8.6707580000000006E-2</v>
      </c>
      <c r="BG483">
        <v>29.840800000000002</v>
      </c>
      <c r="BH483">
        <v>0</v>
      </c>
      <c r="BI483">
        <v>0</v>
      </c>
      <c r="BJ483" s="1">
        <v>8.7081420000000007E-2</v>
      </c>
      <c r="BK483">
        <v>29.844429999999999</v>
      </c>
      <c r="BL483">
        <v>0</v>
      </c>
      <c r="BM483">
        <v>0</v>
      </c>
      <c r="BN483" s="1">
        <v>8.767229E-2</v>
      </c>
      <c r="BO483">
        <v>29.990069999999999</v>
      </c>
      <c r="BP483">
        <v>0</v>
      </c>
      <c r="BQ483">
        <v>0</v>
      </c>
      <c r="BR483" s="1">
        <v>8.8387469999999996E-2</v>
      </c>
      <c r="BS483">
        <v>30.241299999999999</v>
      </c>
      <c r="BT483">
        <v>0</v>
      </c>
      <c r="BU483">
        <v>0</v>
      </c>
      <c r="BV483" s="1">
        <v>8.9068729999999999E-2</v>
      </c>
      <c r="BW483">
        <v>30.510149999999999</v>
      </c>
      <c r="BX483">
        <v>0</v>
      </c>
      <c r="BY483">
        <v>0</v>
      </c>
      <c r="BZ483" s="1">
        <v>8.9644829999999995E-2</v>
      </c>
      <c r="CA483">
        <v>30.707989999999999</v>
      </c>
      <c r="CB483">
        <v>0</v>
      </c>
      <c r="CC483">
        <v>0</v>
      </c>
      <c r="CD483" s="1">
        <v>9.0076400000000001E-2</v>
      </c>
      <c r="CE483">
        <v>30.730129999999999</v>
      </c>
      <c r="CF483">
        <v>0</v>
      </c>
      <c r="CG483">
        <v>0</v>
      </c>
      <c r="CH483" s="1">
        <v>9.047579E-2</v>
      </c>
      <c r="CI483">
        <v>30.679069999999999</v>
      </c>
      <c r="CJ483">
        <v>0</v>
      </c>
      <c r="CK483">
        <v>0</v>
      </c>
      <c r="CL483" s="1">
        <v>9.0932029999999997E-2</v>
      </c>
      <c r="CM483">
        <v>30.640779999999999</v>
      </c>
      <c r="CN483">
        <v>0</v>
      </c>
      <c r="CO483">
        <v>0</v>
      </c>
      <c r="CP483" s="1">
        <v>9.1825219999999999E-2</v>
      </c>
      <c r="CQ483">
        <v>30.633859999999999</v>
      </c>
      <c r="CR483">
        <v>0</v>
      </c>
      <c r="CS483">
        <v>0</v>
      </c>
      <c r="CT483" s="1">
        <v>9.2177980000000007E-2</v>
      </c>
      <c r="CU483">
        <v>30.802489999999999</v>
      </c>
      <c r="CV483">
        <v>0</v>
      </c>
      <c r="CW483">
        <v>0</v>
      </c>
      <c r="CX483" s="1">
        <v>9.2084819999999998E-2</v>
      </c>
      <c r="CY483">
        <v>31.048120000000001</v>
      </c>
      <c r="CZ483">
        <v>0</v>
      </c>
      <c r="DA483">
        <v>0</v>
      </c>
      <c r="DB483" s="1">
        <v>9.1850829999999994E-2</v>
      </c>
      <c r="DC483">
        <v>31.183330000000002</v>
      </c>
      <c r="DD483">
        <v>0</v>
      </c>
      <c r="DE483">
        <v>0</v>
      </c>
      <c r="DF483" s="1">
        <v>9.1785939999999996E-2</v>
      </c>
      <c r="DG483">
        <v>31.27223</v>
      </c>
      <c r="DH483">
        <v>1.361428E-36</v>
      </c>
      <c r="DI483">
        <v>2.7106989999999999E-33</v>
      </c>
      <c r="DJ483" s="1">
        <v>9.1826669999999999E-2</v>
      </c>
      <c r="DK483">
        <v>31.18364</v>
      </c>
      <c r="DL483">
        <v>2.0689229999999999E-31</v>
      </c>
      <c r="DM483">
        <v>3.7232340000000002E-28</v>
      </c>
      <c r="DN483" s="1">
        <v>9.1705209999999995E-2</v>
      </c>
      <c r="DO483">
        <v>30.99728</v>
      </c>
      <c r="DP483">
        <v>4.6452250000000001E-27</v>
      </c>
      <c r="DQ483" s="1">
        <v>7.9701600000000003E-24</v>
      </c>
      <c r="DR483" s="1">
        <v>9.1347780000000003E-2</v>
      </c>
      <c r="DS483">
        <v>30.82274</v>
      </c>
      <c r="DT483" s="1">
        <v>2.2398699999999999E-23</v>
      </c>
      <c r="DU483" s="1">
        <v>3.7753350000000002E-20</v>
      </c>
      <c r="DV483">
        <v>9.1833990000000004E-2</v>
      </c>
      <c r="DW483">
        <v>30.641580000000001</v>
      </c>
      <c r="DX483" s="1">
        <v>3.0920949999999998E-20</v>
      </c>
      <c r="DY483" s="1">
        <v>5.1479920000000002E-17</v>
      </c>
      <c r="DZ483">
        <v>9.1529490000000005E-2</v>
      </c>
      <c r="EA483">
        <v>30.578489999999999</v>
      </c>
      <c r="EB483" s="1">
        <v>1.5849040000000001E-17</v>
      </c>
      <c r="EC483" s="1">
        <v>2.6511390000000001E-14</v>
      </c>
      <c r="ED483" s="1">
        <v>9.0712699999999993E-2</v>
      </c>
      <c r="EE483">
        <v>30.5594</v>
      </c>
      <c r="EF483" s="1">
        <v>3.569185E-15</v>
      </c>
      <c r="EG483" s="1">
        <v>6.0583720000000001E-12</v>
      </c>
      <c r="EH483" s="1">
        <v>8.9744920000000006E-2</v>
      </c>
      <c r="EI483">
        <v>30.550930000000001</v>
      </c>
      <c r="EJ483" s="1">
        <v>4.0791159999999999E-13</v>
      </c>
      <c r="EK483" s="1">
        <v>7.0497509999999997E-10</v>
      </c>
      <c r="EL483" s="1">
        <v>8.9143470000000002E-2</v>
      </c>
      <c r="EM483">
        <v>30.485690000000002</v>
      </c>
      <c r="EN483" s="1">
        <v>2.6322980000000001E-11</v>
      </c>
      <c r="EO483" s="1">
        <v>4.6221719999999999E-8</v>
      </c>
      <c r="EP483" s="1">
        <v>8.8748510000000003E-2</v>
      </c>
      <c r="EQ483">
        <v>30.278320000000001</v>
      </c>
      <c r="ER483" s="1">
        <v>1.037232E-9</v>
      </c>
      <c r="ES483" s="1">
        <v>1.846353E-6</v>
      </c>
      <c r="ET483" s="1">
        <v>8.8242689999999999E-2</v>
      </c>
      <c r="EU483">
        <v>29.995529999999999</v>
      </c>
      <c r="EV483" s="1">
        <v>2.6378960000000001E-8</v>
      </c>
      <c r="EW483" s="1">
        <v>4.7755600000000001E-5</v>
      </c>
      <c r="EX483" s="1">
        <v>8.74611E-2</v>
      </c>
      <c r="EY483">
        <v>29.71604</v>
      </c>
      <c r="EZ483" s="1">
        <v>4.5530379999999997E-7</v>
      </c>
      <c r="FA483" s="1">
        <v>8.4025370000000003E-4</v>
      </c>
      <c r="FB483" s="1">
        <v>8.758842E-2</v>
      </c>
      <c r="FC483">
        <v>29.507149999999999</v>
      </c>
      <c r="FD483" s="1">
        <v>5.6461379999999998E-6</v>
      </c>
      <c r="FE483" s="1">
        <v>1.05173E-2</v>
      </c>
      <c r="FF483" s="1">
        <v>8.6951390000000003E-2</v>
      </c>
      <c r="FG483">
        <v>29.581910000000001</v>
      </c>
      <c r="FH483" s="1">
        <v>5.1344870000000002E-5</v>
      </c>
      <c r="FI483" s="1">
        <v>9.7315879999999993E-2</v>
      </c>
      <c r="FJ483" s="1">
        <v>8.5890590000000003E-2</v>
      </c>
      <c r="FK483">
        <v>29.615829999999999</v>
      </c>
      <c r="FL483" s="1">
        <v>3.5210260000000001E-4</v>
      </c>
      <c r="FM483" s="1">
        <v>0.68288400000000005</v>
      </c>
      <c r="FN483" s="1">
        <v>8.4653679999999995E-2</v>
      </c>
      <c r="FO483">
        <v>29.589459999999999</v>
      </c>
      <c r="FP483" s="1">
        <v>1.877938E-3</v>
      </c>
      <c r="FQ483" s="1">
        <v>3.734499</v>
      </c>
      <c r="FR483" s="1">
        <v>8.3790489999999995E-2</v>
      </c>
      <c r="FS483">
        <v>29.492979999999999</v>
      </c>
      <c r="FT483" s="1">
        <v>8.058951E-3</v>
      </c>
      <c r="FU483" s="1">
        <v>16.35294</v>
      </c>
      <c r="FV483" s="1">
        <v>8.3144040000000002E-2</v>
      </c>
      <c r="FW483">
        <v>29.32151</v>
      </c>
      <c r="FX483" s="1">
        <v>2.8496939999999998E-2</v>
      </c>
      <c r="FY483" s="1">
        <v>58.84901</v>
      </c>
      <c r="FZ483" s="1">
        <v>8.2363290000000006E-2</v>
      </c>
      <c r="GA483">
        <v>29.111799999999999</v>
      </c>
      <c r="GB483" s="1">
        <v>8.4505759999999999E-2</v>
      </c>
      <c r="GC483">
        <v>177.79040000000001</v>
      </c>
      <c r="GD483" s="1">
        <v>8.1342570000000003E-2</v>
      </c>
      <c r="GE483">
        <v>28.913150000000002</v>
      </c>
      <c r="GF483" s="1">
        <v>0.2136286</v>
      </c>
      <c r="GG483">
        <v>459.17399999999998</v>
      </c>
      <c r="GH483" s="1">
        <v>8.1178070000000005E-2</v>
      </c>
      <c r="GI483">
        <v>28.803190000000001</v>
      </c>
      <c r="GJ483" s="1">
        <v>0.47538180000000002</v>
      </c>
      <c r="GK483">
        <v>1032.588</v>
      </c>
      <c r="GL483" s="1">
        <v>8.0269549999999995E-2</v>
      </c>
      <c r="GM483">
        <v>28.989940000000001</v>
      </c>
      <c r="GN483" s="1">
        <v>0.92833880000000002</v>
      </c>
      <c r="GO483">
        <v>2056.2429999999999</v>
      </c>
      <c r="GP483" s="1">
        <v>7.899196E-2</v>
      </c>
      <c r="GQ483">
        <v>29.165610000000001</v>
      </c>
      <c r="GR483" s="1">
        <v>1.6176710000000001</v>
      </c>
      <c r="GS483">
        <v>3668.0790000000002</v>
      </c>
      <c r="GT483" s="1">
        <v>7.7637780000000003E-2</v>
      </c>
      <c r="GU483">
        <v>29.32</v>
      </c>
      <c r="GV483" s="1">
        <v>2.5562130000000001</v>
      </c>
      <c r="GW483">
        <v>5939.5450000000001</v>
      </c>
      <c r="GX483" s="1">
        <v>7.6666960000000006E-2</v>
      </c>
      <c r="GY483">
        <v>29.466760000000001</v>
      </c>
      <c r="GZ483">
        <v>3.7311399999999999</v>
      </c>
      <c r="HA483">
        <v>8840.5720000000001</v>
      </c>
      <c r="HB483">
        <v>7.5961249999999994E-2</v>
      </c>
      <c r="HC483">
        <v>29.473089999999999</v>
      </c>
      <c r="HD483">
        <v>5.0840579999999997</v>
      </c>
      <c r="HE483">
        <v>12241.63</v>
      </c>
      <c r="HF483" s="1">
        <v>7.516051E-2</v>
      </c>
      <c r="HG483">
        <v>29.331689999999998</v>
      </c>
      <c r="HH483">
        <v>6.499803</v>
      </c>
      <c r="HI483">
        <v>15922.6</v>
      </c>
      <c r="HJ483" s="1">
        <v>7.4153070000000001E-2</v>
      </c>
      <c r="HK483">
        <v>29.203869999999998</v>
      </c>
      <c r="HL483">
        <v>7.8488939999999996</v>
      </c>
      <c r="HM483">
        <v>19615.259999999998</v>
      </c>
      <c r="HN483" s="1">
        <v>7.3726319999999998E-2</v>
      </c>
      <c r="HO483">
        <v>29.129100000000001</v>
      </c>
      <c r="HP483">
        <v>9.1184580000000004</v>
      </c>
      <c r="HQ483">
        <v>23068.32</v>
      </c>
      <c r="HR483" s="1">
        <v>7.2914409999999999E-2</v>
      </c>
      <c r="HS483">
        <v>29.302160000000001</v>
      </c>
      <c r="HT483">
        <v>10.13458</v>
      </c>
      <c r="HU483">
        <v>26084.84</v>
      </c>
      <c r="HV483" s="1">
        <v>7.1955459999999999E-2</v>
      </c>
      <c r="HW483">
        <v>29.560580000000002</v>
      </c>
      <c r="HX483">
        <v>10.86768</v>
      </c>
      <c r="HY483">
        <v>28514.25</v>
      </c>
      <c r="HZ483" s="1">
        <v>7.0895979999999997E-2</v>
      </c>
      <c r="IA483">
        <v>29.798220000000001</v>
      </c>
      <c r="IB483">
        <v>11.31147</v>
      </c>
      <c r="IC483">
        <v>30295.66</v>
      </c>
      <c r="ID483" s="1">
        <v>7.0058640000000005E-2</v>
      </c>
      <c r="IE483">
        <v>30.01615</v>
      </c>
      <c r="IF483">
        <v>11.53505</v>
      </c>
      <c r="IG483">
        <v>31435.3</v>
      </c>
      <c r="IH483" s="1">
        <v>6.9303210000000004E-2</v>
      </c>
      <c r="II483">
        <v>30.03154</v>
      </c>
      <c r="IJ483">
        <v>11.55134</v>
      </c>
      <c r="IK483">
        <v>31989.13</v>
      </c>
      <c r="IL483" s="1">
        <v>6.8508749999999993E-2</v>
      </c>
      <c r="IM483">
        <v>29.91123</v>
      </c>
      <c r="IN483">
        <v>11.37932</v>
      </c>
      <c r="IO483">
        <v>32036.29</v>
      </c>
      <c r="IP483" s="1">
        <v>6.7568520000000007E-2</v>
      </c>
      <c r="IQ483">
        <v>29.793510000000001</v>
      </c>
      <c r="IR483">
        <v>11.04185</v>
      </c>
      <c r="IS483">
        <v>31667.93</v>
      </c>
      <c r="IT483" s="1">
        <v>6.7027229999999993E-2</v>
      </c>
      <c r="IU483">
        <v>29.709219999999998</v>
      </c>
      <c r="IV483">
        <v>10.667680000000001</v>
      </c>
      <c r="IW483">
        <v>30976.23</v>
      </c>
      <c r="IX483" s="1">
        <v>6.6191429999999996E-2</v>
      </c>
      <c r="IY483">
        <v>29.816700000000001</v>
      </c>
      <c r="IZ483">
        <v>10.17733</v>
      </c>
      <c r="JA483">
        <v>30048.400000000001</v>
      </c>
      <c r="JB483" s="1">
        <v>6.5214499999999995E-2</v>
      </c>
      <c r="JC483">
        <v>29.8644</v>
      </c>
      <c r="JD483">
        <v>9.6255659999999992</v>
      </c>
      <c r="JE483">
        <v>28955.63</v>
      </c>
      <c r="JF483" s="1">
        <v>6.4282809999999996E-2</v>
      </c>
      <c r="JG483">
        <v>29.9375</v>
      </c>
      <c r="JH483">
        <v>9.0629209999999993</v>
      </c>
      <c r="JI483">
        <v>27760.2</v>
      </c>
      <c r="JJ483" s="1">
        <v>6.3599619999999996E-2</v>
      </c>
      <c r="JK483">
        <v>29.90184</v>
      </c>
      <c r="JL483">
        <v>8.5374870000000005</v>
      </c>
      <c r="JM483">
        <v>26516.84</v>
      </c>
      <c r="JN483" s="1">
        <v>6.3121899999999995E-2</v>
      </c>
      <c r="JO483">
        <v>29.86365</v>
      </c>
      <c r="JP483">
        <v>8.0432860000000002</v>
      </c>
      <c r="JQ483">
        <v>25253.68</v>
      </c>
      <c r="JR483" s="1">
        <v>6.2674030000000006E-2</v>
      </c>
      <c r="JS483">
        <v>29.87341</v>
      </c>
      <c r="JT483">
        <v>7.5692500000000003</v>
      </c>
      <c r="JU483">
        <v>24007.71</v>
      </c>
      <c r="JV483" s="1">
        <v>6.2181210000000001E-2</v>
      </c>
      <c r="JW483">
        <v>29.87576</v>
      </c>
      <c r="JX483">
        <v>7.1078080000000003</v>
      </c>
      <c r="JY483">
        <v>22785.47</v>
      </c>
      <c r="JZ483" s="1">
        <v>6.1744149999999998E-2</v>
      </c>
      <c r="KA483">
        <v>29.866990000000001</v>
      </c>
      <c r="KB483">
        <v>6.6758990000000002</v>
      </c>
      <c r="KC483">
        <v>21606.46</v>
      </c>
      <c r="KD483">
        <v>6.1317780000000002E-2</v>
      </c>
      <c r="KE483">
        <v>30.05491</v>
      </c>
      <c r="KF483">
        <v>6.2682609999999999</v>
      </c>
      <c r="KG483">
        <v>20479.14</v>
      </c>
      <c r="KH483" s="1">
        <v>6.0926649999999999E-2</v>
      </c>
      <c r="KI483">
        <v>30.121130000000001</v>
      </c>
      <c r="KJ483">
        <v>5.8874110000000002</v>
      </c>
      <c r="KK483">
        <v>19403.97</v>
      </c>
      <c r="KL483" s="1">
        <v>6.0485709999999998E-2</v>
      </c>
      <c r="KM483">
        <v>30.167629999999999</v>
      </c>
      <c r="KN483">
        <v>5.5260340000000001</v>
      </c>
      <c r="KO483">
        <v>18386.669999999998</v>
      </c>
      <c r="KP483">
        <v>5.99569E-2</v>
      </c>
      <c r="KQ483">
        <v>30.215050000000002</v>
      </c>
      <c r="KR483">
        <v>5.1810710000000002</v>
      </c>
      <c r="KS483">
        <v>17426.98</v>
      </c>
      <c r="KT483" s="1">
        <v>5.9368480000000001E-2</v>
      </c>
      <c r="KU483">
        <v>30.18121</v>
      </c>
      <c r="KV483">
        <v>4.8555729999999997</v>
      </c>
      <c r="KW483">
        <v>16526.47</v>
      </c>
      <c r="KX483">
        <v>5.8794079999999999E-2</v>
      </c>
      <c r="KY483">
        <v>30.06</v>
      </c>
      <c r="KZ483">
        <v>4.5551599999999999</v>
      </c>
      <c r="LA483">
        <v>15683.71</v>
      </c>
      <c r="LB483" s="1">
        <v>5.8290839999999997E-2</v>
      </c>
      <c r="LC483">
        <v>29.939309999999999</v>
      </c>
      <c r="LD483">
        <v>4.2818649999999998</v>
      </c>
      <c r="LE483">
        <v>14895.96</v>
      </c>
      <c r="LF483" s="1">
        <v>5.795778E-2</v>
      </c>
      <c r="LG483">
        <v>29.893450000000001</v>
      </c>
      <c r="LH483">
        <v>4.0403339999999996</v>
      </c>
      <c r="LI483">
        <v>14158.59</v>
      </c>
      <c r="LJ483" s="1">
        <v>5.745538E-2</v>
      </c>
      <c r="LK483">
        <v>30.146550000000001</v>
      </c>
      <c r="LL483">
        <v>3.8042630000000002</v>
      </c>
      <c r="LM483">
        <v>13469.04</v>
      </c>
      <c r="LN483" s="1">
        <v>5.6852779999999999E-2</v>
      </c>
      <c r="LO483">
        <v>30.34534</v>
      </c>
      <c r="LP483">
        <v>3.5799669999999999</v>
      </c>
      <c r="LQ483">
        <v>12826.58</v>
      </c>
      <c r="LR483" s="1">
        <v>5.623997E-2</v>
      </c>
      <c r="LS483">
        <v>30.495709999999999</v>
      </c>
      <c r="LT483">
        <v>3.3719999999999999</v>
      </c>
      <c r="LU483">
        <v>12229.07</v>
      </c>
      <c r="LV483" s="1">
        <v>5.575724E-2</v>
      </c>
      <c r="LW483">
        <v>30.716090000000001</v>
      </c>
      <c r="LX483">
        <v>3.186992</v>
      </c>
      <c r="LY483">
        <v>11672.67</v>
      </c>
      <c r="LZ483" s="1">
        <v>5.5407949999999997E-2</v>
      </c>
      <c r="MA483">
        <v>30.797999999999998</v>
      </c>
      <c r="MB483">
        <v>3.0223100000000001</v>
      </c>
      <c r="MC483">
        <v>11152.63</v>
      </c>
      <c r="MD483" s="1">
        <v>5.5107749999999997E-2</v>
      </c>
      <c r="ME483">
        <v>30.701260000000001</v>
      </c>
      <c r="MF483">
        <v>2.871839</v>
      </c>
      <c r="MG483">
        <v>10665.93</v>
      </c>
      <c r="MH483" s="1">
        <v>5.4800830000000002E-2</v>
      </c>
      <c r="MI483">
        <v>30.597539999999999</v>
      </c>
      <c r="MJ483">
        <v>2.730845</v>
      </c>
      <c r="MK483">
        <v>10209.66</v>
      </c>
      <c r="ML483">
        <v>5.4811440000000003E-2</v>
      </c>
      <c r="MM483">
        <v>30.591750000000001</v>
      </c>
      <c r="MN483">
        <v>2.6138620000000001</v>
      </c>
      <c r="MO483">
        <v>9780.0560000000005</v>
      </c>
      <c r="MP483" s="1">
        <v>5.4589070000000003E-2</v>
      </c>
      <c r="MQ483">
        <v>30.859349999999999</v>
      </c>
      <c r="MR483">
        <v>2.4929619999999999</v>
      </c>
      <c r="MS483">
        <v>9374.2559999999994</v>
      </c>
      <c r="MT483" s="1">
        <v>5.4246019999999999E-2</v>
      </c>
      <c r="MU483">
        <v>31.156079999999999</v>
      </c>
      <c r="MV483">
        <v>2.3750770000000001</v>
      </c>
      <c r="MW483">
        <v>8993.9130000000005</v>
      </c>
      <c r="MX483">
        <v>5.3884340000000003E-2</v>
      </c>
      <c r="MY483">
        <v>31.3672</v>
      </c>
      <c r="MZ483">
        <v>2.2638250000000002</v>
      </c>
      <c r="NA483">
        <v>8637.1530000000002</v>
      </c>
      <c r="NB483" s="1">
        <v>5.3686739999999997E-2</v>
      </c>
      <c r="NC483">
        <v>31.541319999999999</v>
      </c>
      <c r="ND483">
        <v>2.1664750000000002</v>
      </c>
      <c r="NE483">
        <v>8301.9249999999993</v>
      </c>
      <c r="NF483">
        <v>5.357021E-2</v>
      </c>
      <c r="NG483">
        <v>31.538139999999999</v>
      </c>
      <c r="NH483">
        <v>2.0779260000000002</v>
      </c>
      <c r="NI483">
        <v>7984.9669999999996</v>
      </c>
      <c r="NJ483" s="1">
        <v>5.341804E-2</v>
      </c>
      <c r="NK483">
        <v>31.449729999999999</v>
      </c>
      <c r="NL483">
        <v>1.993058</v>
      </c>
      <c r="NM483">
        <v>7684.8850000000002</v>
      </c>
      <c r="NN483" s="1">
        <v>5.3193299999999999E-2</v>
      </c>
      <c r="NO483">
        <v>31.37574</v>
      </c>
      <c r="NP483">
        <v>1.9104479999999999</v>
      </c>
      <c r="NQ483">
        <v>7401.3249999999998</v>
      </c>
      <c r="NR483" s="1">
        <v>5.2831799999999998E-2</v>
      </c>
      <c r="NS483">
        <v>31.333570000000002</v>
      </c>
      <c r="NT483">
        <v>1.8280609999999999</v>
      </c>
      <c r="NU483">
        <v>7134.1949999999997</v>
      </c>
      <c r="NV483">
        <v>5.2624589999999999E-2</v>
      </c>
      <c r="NW483">
        <v>31.37</v>
      </c>
      <c r="NX483">
        <v>1.7559180000000001</v>
      </c>
      <c r="NY483">
        <v>6882.5510000000004</v>
      </c>
      <c r="NZ483" s="1">
        <v>5.253973E-2</v>
      </c>
      <c r="OA483">
        <v>31.521709999999999</v>
      </c>
      <c r="OB483">
        <v>1.6914279999999999</v>
      </c>
      <c r="OC483">
        <v>6643.4219999999996</v>
      </c>
      <c r="OD483" s="1">
        <v>5.2474479999999997E-2</v>
      </c>
      <c r="OE483">
        <v>31.56915</v>
      </c>
      <c r="OF483">
        <v>1.630895</v>
      </c>
      <c r="OG483">
        <v>6415.723</v>
      </c>
      <c r="OH483" s="1">
        <v>5.230949E-2</v>
      </c>
      <c r="OI483">
        <v>31.5932</v>
      </c>
      <c r="OJ483">
        <v>1.570354</v>
      </c>
      <c r="OK483">
        <v>6199.0630000000001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>
        <v>7.7514669999999994E-2</v>
      </c>
      <c r="G484">
        <v>30.2729</v>
      </c>
      <c r="H484">
        <v>0</v>
      </c>
      <c r="I484">
        <v>0</v>
      </c>
      <c r="J484" s="1">
        <v>7.7866080000000004E-2</v>
      </c>
      <c r="K484">
        <v>30.281949999999998</v>
      </c>
      <c r="L484">
        <v>0</v>
      </c>
      <c r="M484">
        <v>0</v>
      </c>
      <c r="N484" s="1">
        <v>7.7999620000000006E-2</v>
      </c>
      <c r="O484">
        <v>30.370539999999998</v>
      </c>
      <c r="P484">
        <v>0</v>
      </c>
      <c r="Q484">
        <v>0</v>
      </c>
      <c r="R484">
        <v>7.7985440000000003E-2</v>
      </c>
      <c r="S484">
        <v>30.289549999999998</v>
      </c>
      <c r="T484">
        <v>0</v>
      </c>
      <c r="U484">
        <v>0</v>
      </c>
      <c r="V484" s="1">
        <v>7.8117039999999999E-2</v>
      </c>
      <c r="W484">
        <v>30.192019999999999</v>
      </c>
      <c r="X484">
        <v>0</v>
      </c>
      <c r="Y484">
        <v>0</v>
      </c>
      <c r="Z484" s="1">
        <v>7.8455239999999996E-2</v>
      </c>
      <c r="AA484">
        <v>30.09694</v>
      </c>
      <c r="AB484">
        <v>0</v>
      </c>
      <c r="AC484">
        <v>0</v>
      </c>
      <c r="AD484" s="1">
        <v>7.8538549999999999E-2</v>
      </c>
      <c r="AE484">
        <v>30.009129999999999</v>
      </c>
      <c r="AF484">
        <v>0</v>
      </c>
      <c r="AG484">
        <v>0</v>
      </c>
      <c r="AH484" s="1">
        <v>7.8890779999999994E-2</v>
      </c>
      <c r="AI484">
        <v>29.943999999999999</v>
      </c>
      <c r="AJ484">
        <v>0</v>
      </c>
      <c r="AK484">
        <v>0</v>
      </c>
      <c r="AL484" s="1">
        <v>7.9396030000000006E-2</v>
      </c>
      <c r="AM484">
        <v>30.04937</v>
      </c>
      <c r="AN484">
        <v>0</v>
      </c>
      <c r="AO484">
        <v>0</v>
      </c>
      <c r="AP484" s="1">
        <v>7.9991820000000005E-2</v>
      </c>
      <c r="AQ484">
        <v>30.026540000000001</v>
      </c>
      <c r="AR484">
        <v>0</v>
      </c>
      <c r="AS484">
        <v>0</v>
      </c>
      <c r="AT484">
        <v>8.0496170000000006E-2</v>
      </c>
      <c r="AU484">
        <v>30.002800000000001</v>
      </c>
      <c r="AV484">
        <v>0</v>
      </c>
      <c r="AW484">
        <v>0</v>
      </c>
      <c r="AX484" s="1">
        <v>8.0959939999999994E-2</v>
      </c>
      <c r="AY484">
        <v>29.99004</v>
      </c>
      <c r="AZ484">
        <v>0</v>
      </c>
      <c r="BA484">
        <v>0</v>
      </c>
      <c r="BB484" s="1">
        <v>8.1481849999999995E-2</v>
      </c>
      <c r="BC484">
        <v>29.927579999999999</v>
      </c>
      <c r="BD484">
        <v>0</v>
      </c>
      <c r="BE484">
        <v>0</v>
      </c>
      <c r="BF484" s="1">
        <v>8.2092659999999998E-2</v>
      </c>
      <c r="BG484">
        <v>29.87022</v>
      </c>
      <c r="BH484">
        <v>0</v>
      </c>
      <c r="BI484">
        <v>0</v>
      </c>
      <c r="BJ484" s="1">
        <v>8.2440139999999995E-2</v>
      </c>
      <c r="BK484">
        <v>29.872150000000001</v>
      </c>
      <c r="BL484">
        <v>0</v>
      </c>
      <c r="BM484">
        <v>0</v>
      </c>
      <c r="BN484" s="1">
        <v>8.3005170000000003E-2</v>
      </c>
      <c r="BO484">
        <v>30.010809999999999</v>
      </c>
      <c r="BP484">
        <v>0</v>
      </c>
      <c r="BQ484">
        <v>0</v>
      </c>
      <c r="BR484" s="1">
        <v>8.3686280000000002E-2</v>
      </c>
      <c r="BS484">
        <v>30.251180000000002</v>
      </c>
      <c r="BT484">
        <v>0</v>
      </c>
      <c r="BU484">
        <v>0</v>
      </c>
      <c r="BV484" s="1">
        <v>8.4339590000000006E-2</v>
      </c>
      <c r="BW484">
        <v>30.508099999999999</v>
      </c>
      <c r="BX484">
        <v>0</v>
      </c>
      <c r="BY484">
        <v>0</v>
      </c>
      <c r="BZ484" s="1">
        <v>8.4886450000000002E-2</v>
      </c>
      <c r="CA484">
        <v>30.696169999999999</v>
      </c>
      <c r="CB484">
        <v>0</v>
      </c>
      <c r="CC484">
        <v>0</v>
      </c>
      <c r="CD484" s="1">
        <v>8.5296830000000004E-2</v>
      </c>
      <c r="CE484">
        <v>30.714120000000001</v>
      </c>
      <c r="CF484">
        <v>0</v>
      </c>
      <c r="CG484">
        <v>0</v>
      </c>
      <c r="CH484" s="1">
        <v>8.5676619999999995E-2</v>
      </c>
      <c r="CI484">
        <v>30.661549999999998</v>
      </c>
      <c r="CJ484">
        <v>0</v>
      </c>
      <c r="CK484">
        <v>0</v>
      </c>
      <c r="CL484" s="1">
        <v>8.6111129999999994E-2</v>
      </c>
      <c r="CM484">
        <v>30.62209</v>
      </c>
      <c r="CN484">
        <v>0</v>
      </c>
      <c r="CO484">
        <v>0</v>
      </c>
      <c r="CP484" s="1">
        <v>8.6980589999999997E-2</v>
      </c>
      <c r="CQ484">
        <v>30.613589999999999</v>
      </c>
      <c r="CR484">
        <v>0</v>
      </c>
      <c r="CS484">
        <v>0</v>
      </c>
      <c r="CT484">
        <v>8.7311260000000002E-2</v>
      </c>
      <c r="CU484">
        <v>30.776620000000001</v>
      </c>
      <c r="CV484">
        <v>0</v>
      </c>
      <c r="CW484">
        <v>0</v>
      </c>
      <c r="CX484" s="1">
        <v>8.7218649999999995E-2</v>
      </c>
      <c r="CY484">
        <v>31.017029999999998</v>
      </c>
      <c r="CZ484">
        <v>0</v>
      </c>
      <c r="DA484">
        <v>0</v>
      </c>
      <c r="DB484" s="1">
        <v>8.6991559999999996E-2</v>
      </c>
      <c r="DC484">
        <v>31.153379999999999</v>
      </c>
      <c r="DD484">
        <v>0</v>
      </c>
      <c r="DE484">
        <v>0</v>
      </c>
      <c r="DF484" s="1">
        <v>8.6935159999999997E-2</v>
      </c>
      <c r="DG484">
        <v>31.247990000000001</v>
      </c>
      <c r="DH484">
        <v>3.346766E-37</v>
      </c>
      <c r="DI484">
        <v>7.4165359999999997E-34</v>
      </c>
      <c r="DJ484" s="1">
        <v>8.6979429999999996E-2</v>
      </c>
      <c r="DK484">
        <v>31.172080000000001</v>
      </c>
      <c r="DL484">
        <v>5.8830019999999996E-32</v>
      </c>
      <c r="DM484">
        <v>1.1489270000000001E-28</v>
      </c>
      <c r="DN484" s="1">
        <v>8.6871489999999996E-2</v>
      </c>
      <c r="DO484">
        <v>31.00187</v>
      </c>
      <c r="DP484">
        <v>1.474179E-27</v>
      </c>
      <c r="DQ484" s="1">
        <v>2.7086250000000002E-24</v>
      </c>
      <c r="DR484" s="1">
        <v>8.6533550000000001E-2</v>
      </c>
      <c r="DS484">
        <v>30.842610000000001</v>
      </c>
      <c r="DT484" s="1">
        <v>7.8352600000000006E-24</v>
      </c>
      <c r="DU484" s="1">
        <v>1.4019600000000001E-20</v>
      </c>
      <c r="DV484" s="1">
        <v>8.7021479999999998E-2</v>
      </c>
      <c r="DW484">
        <v>30.67558</v>
      </c>
      <c r="DX484" s="1">
        <v>1.174946E-20</v>
      </c>
      <c r="DY484" s="1">
        <v>2.0637869999999999E-17</v>
      </c>
      <c r="DZ484" s="1">
        <v>8.6731219999999998E-2</v>
      </c>
      <c r="EA484">
        <v>30.622810000000001</v>
      </c>
      <c r="EB484" s="1">
        <v>6.4669049999999997E-18</v>
      </c>
      <c r="EC484" s="1">
        <v>1.1364699999999999E-14</v>
      </c>
      <c r="ED484" s="1">
        <v>8.5947120000000002E-2</v>
      </c>
      <c r="EE484">
        <v>30.61206</v>
      </c>
      <c r="EF484" s="1">
        <v>1.550139E-15</v>
      </c>
      <c r="EG484" s="1">
        <v>2.7558619999999999E-12</v>
      </c>
      <c r="EH484" s="1">
        <v>8.5023349999999998E-2</v>
      </c>
      <c r="EI484">
        <v>30.611889999999999</v>
      </c>
      <c r="EJ484" s="1">
        <v>1.872799E-13</v>
      </c>
      <c r="EK484" s="1">
        <v>3.3816700000000001E-10</v>
      </c>
      <c r="EL484" s="1">
        <v>8.4458510000000001E-2</v>
      </c>
      <c r="EM484">
        <v>30.556460000000001</v>
      </c>
      <c r="EN484" s="1">
        <v>1.271833E-11</v>
      </c>
      <c r="EO484" s="1">
        <v>2.3281630000000001E-8</v>
      </c>
      <c r="EP484" s="1">
        <v>8.4090390000000001E-2</v>
      </c>
      <c r="EQ484">
        <v>30.363209999999999</v>
      </c>
      <c r="ER484" s="1">
        <v>5.2551059999999996E-10</v>
      </c>
      <c r="ES484" s="1">
        <v>9.7329949999999995E-7</v>
      </c>
      <c r="ET484" s="1">
        <v>8.3618460000000006E-2</v>
      </c>
      <c r="EU484">
        <v>30.09629</v>
      </c>
      <c r="EV484" s="1">
        <v>1.3970489999999999E-8</v>
      </c>
      <c r="EW484" s="1">
        <v>2.6270000000000001E-5</v>
      </c>
      <c r="EX484" s="1">
        <v>8.2877759999999995E-2</v>
      </c>
      <c r="EY484">
        <v>29.830839999999998</v>
      </c>
      <c r="EZ484" s="1">
        <v>2.5135980000000001E-7</v>
      </c>
      <c r="FA484" s="1">
        <v>4.811185E-4</v>
      </c>
      <c r="FB484" s="1">
        <v>8.3021620000000004E-2</v>
      </c>
      <c r="FC484">
        <v>29.631340000000002</v>
      </c>
      <c r="FD484" s="1">
        <v>3.2432289999999999E-6</v>
      </c>
      <c r="FE484" s="1">
        <v>6.2556749999999996E-3</v>
      </c>
      <c r="FF484" s="1">
        <v>8.2416069999999994E-2</v>
      </c>
      <c r="FG484">
        <v>29.704660000000001</v>
      </c>
      <c r="FH484" s="1">
        <v>3.0617570000000001E-5</v>
      </c>
      <c r="FI484" s="1">
        <v>6.0017910000000001E-2</v>
      </c>
      <c r="FJ484" s="1">
        <v>8.1405450000000004E-2</v>
      </c>
      <c r="FK484">
        <v>29.736059999999998</v>
      </c>
      <c r="FL484" s="1">
        <v>2.1756419999999999E-4</v>
      </c>
      <c r="FM484" s="1">
        <v>0.43595390000000001</v>
      </c>
      <c r="FN484" s="1">
        <v>8.0218910000000004E-2</v>
      </c>
      <c r="FO484">
        <v>29.708259999999999</v>
      </c>
      <c r="FP484" s="1">
        <v>1.2002569999999999E-3</v>
      </c>
      <c r="FQ484" s="1">
        <v>2.4639790000000001</v>
      </c>
      <c r="FR484" s="1">
        <v>7.9405500000000004E-2</v>
      </c>
      <c r="FS484">
        <v>29.61317</v>
      </c>
      <c r="FT484" s="1">
        <v>5.3201530000000002E-3</v>
      </c>
      <c r="FU484" s="1">
        <v>11.13353</v>
      </c>
      <c r="FV484" s="1">
        <v>7.8802029999999995E-2</v>
      </c>
      <c r="FW484">
        <v>29.445620000000002</v>
      </c>
      <c r="FX484" s="1">
        <v>1.9402139999999998E-2</v>
      </c>
      <c r="FY484" s="1">
        <v>41.283200000000001</v>
      </c>
      <c r="FZ484" s="1">
        <v>7.8066179999999999E-2</v>
      </c>
      <c r="GA484">
        <v>29.241019999999999</v>
      </c>
      <c r="GB484" s="1">
        <v>5.9249570000000001E-2</v>
      </c>
      <c r="GC484">
        <v>128.334</v>
      </c>
      <c r="GD484" s="1">
        <v>7.709415E-2</v>
      </c>
      <c r="GE484">
        <v>29.046240000000001</v>
      </c>
      <c r="GF484" s="1">
        <v>0.15400649999999999</v>
      </c>
      <c r="GG484">
        <v>340.58249999999998</v>
      </c>
      <c r="GH484">
        <v>7.6963130000000005E-2</v>
      </c>
      <c r="GI484">
        <v>28.936669999999999</v>
      </c>
      <c r="GJ484" s="1">
        <v>0.35204150000000001</v>
      </c>
      <c r="GK484">
        <v>786.04309999999998</v>
      </c>
      <c r="GL484" s="1">
        <v>7.6100420000000002E-2</v>
      </c>
      <c r="GM484">
        <v>29.114599999999999</v>
      </c>
      <c r="GN484" s="1">
        <v>0.70501800000000003</v>
      </c>
      <c r="GO484">
        <v>1604.45</v>
      </c>
      <c r="GP484" s="1">
        <v>7.4879780000000007E-2</v>
      </c>
      <c r="GQ484">
        <v>29.28068</v>
      </c>
      <c r="GR484" s="1">
        <v>1.257978</v>
      </c>
      <c r="GS484">
        <v>2929.81</v>
      </c>
      <c r="GT484" s="1">
        <v>7.3586269999999995E-2</v>
      </c>
      <c r="GU484">
        <v>29.426639999999999</v>
      </c>
      <c r="GV484" s="1">
        <v>2.0327410000000001</v>
      </c>
      <c r="GW484">
        <v>4850.1130000000003</v>
      </c>
      <c r="GX484" s="1">
        <v>7.266939E-2</v>
      </c>
      <c r="GY484">
        <v>29.566050000000001</v>
      </c>
      <c r="GZ484" s="1">
        <v>3.030767</v>
      </c>
      <c r="HA484">
        <v>7371.4359999999997</v>
      </c>
      <c r="HB484" s="1">
        <v>7.2010710000000006E-2</v>
      </c>
      <c r="HC484">
        <v>29.569669999999999</v>
      </c>
      <c r="HD484">
        <v>4.2136880000000003</v>
      </c>
      <c r="HE484">
        <v>10410.93</v>
      </c>
      <c r="HF484" s="1">
        <v>7.1250400000000005E-2</v>
      </c>
      <c r="HG484">
        <v>29.429300000000001</v>
      </c>
      <c r="HH484">
        <v>5.4893679999999998</v>
      </c>
      <c r="HI484">
        <v>13796.11</v>
      </c>
      <c r="HJ484" s="1">
        <v>7.029755E-2</v>
      </c>
      <c r="HK484">
        <v>29.301780000000001</v>
      </c>
      <c r="HL484">
        <v>6.7469849999999996</v>
      </c>
      <c r="HM484">
        <v>17295.96</v>
      </c>
      <c r="HN484" s="1">
        <v>6.9905099999999998E-2</v>
      </c>
      <c r="HO484">
        <v>29.22486</v>
      </c>
      <c r="HP484">
        <v>7.970523</v>
      </c>
      <c r="HQ484">
        <v>20678.5</v>
      </c>
      <c r="HR484" s="1">
        <v>6.9135429999999998E-2</v>
      </c>
      <c r="HS484">
        <v>29.38777</v>
      </c>
      <c r="HT484">
        <v>8.9973209999999995</v>
      </c>
      <c r="HU484">
        <v>23747.3</v>
      </c>
      <c r="HV484" s="1">
        <v>6.8218000000000001E-2</v>
      </c>
      <c r="HW484">
        <v>29.632840000000002</v>
      </c>
      <c r="HX484">
        <v>9.787236</v>
      </c>
      <c r="HY484">
        <v>26336.07</v>
      </c>
      <c r="HZ484" s="1">
        <v>6.7207749999999997E-2</v>
      </c>
      <c r="IA484">
        <v>29.859000000000002</v>
      </c>
      <c r="IB484">
        <v>10.32347</v>
      </c>
      <c r="IC484">
        <v>28360.03</v>
      </c>
      <c r="ID484" s="1">
        <v>6.6416790000000003E-2</v>
      </c>
      <c r="IE484">
        <v>30.06719</v>
      </c>
      <c r="IF484">
        <v>10.65959</v>
      </c>
      <c r="IG484">
        <v>29796.91</v>
      </c>
      <c r="IH484" s="1">
        <v>6.5704059999999995E-2</v>
      </c>
      <c r="II484">
        <v>30.08004</v>
      </c>
      <c r="IJ484">
        <v>10.799250000000001</v>
      </c>
      <c r="IK484">
        <v>30676.55</v>
      </c>
      <c r="IL484" s="1">
        <v>6.4953460000000005E-2</v>
      </c>
      <c r="IM484">
        <v>29.96238</v>
      </c>
      <c r="IN484">
        <v>10.75314</v>
      </c>
      <c r="IO484">
        <v>31055.71</v>
      </c>
      <c r="IP484" s="1">
        <v>6.4059920000000006E-2</v>
      </c>
      <c r="IQ484">
        <v>29.84769</v>
      </c>
      <c r="IR484">
        <v>10.53759</v>
      </c>
      <c r="IS484">
        <v>31007.54</v>
      </c>
      <c r="IT484" s="1">
        <v>6.3557169999999996E-2</v>
      </c>
      <c r="IU484">
        <v>29.765619999999998</v>
      </c>
      <c r="IV484">
        <v>10.27582</v>
      </c>
      <c r="IW484">
        <v>30613.68</v>
      </c>
      <c r="IX484" s="1">
        <v>6.2761369999999997E-2</v>
      </c>
      <c r="IY484">
        <v>29.86861</v>
      </c>
      <c r="IZ484">
        <v>9.8866709999999998</v>
      </c>
      <c r="JA484">
        <v>29954.35</v>
      </c>
      <c r="JB484" s="1">
        <v>6.1831919999999999E-2</v>
      </c>
      <c r="JC484">
        <v>29.913340000000002</v>
      </c>
      <c r="JD484">
        <v>9.4235299999999995</v>
      </c>
      <c r="JE484">
        <v>29097.01</v>
      </c>
      <c r="JF484" s="1">
        <v>6.0945310000000003E-2</v>
      </c>
      <c r="JG484">
        <v>29.98349</v>
      </c>
      <c r="JH484">
        <v>8.9382110000000008</v>
      </c>
      <c r="JI484">
        <v>28105.119999999999</v>
      </c>
      <c r="JJ484" s="1">
        <v>6.0297490000000002E-2</v>
      </c>
      <c r="JK484">
        <v>29.948899999999998</v>
      </c>
      <c r="JL484">
        <v>8.4756909999999994</v>
      </c>
      <c r="JM484">
        <v>27031.61</v>
      </c>
      <c r="JN484" s="1">
        <v>5.9844929999999998E-2</v>
      </c>
      <c r="JO484">
        <v>29.913509999999999</v>
      </c>
      <c r="JP484">
        <v>8.0460860000000007</v>
      </c>
      <c r="JQ484">
        <v>25914.17</v>
      </c>
      <c r="JR484" s="1">
        <v>5.9426079999999999E-2</v>
      </c>
      <c r="JS484">
        <v>29.925439999999998</v>
      </c>
      <c r="JT484">
        <v>7.5986890000000002</v>
      </c>
      <c r="JU484">
        <v>24775</v>
      </c>
      <c r="JV484" s="1">
        <v>5.8952200000000003E-2</v>
      </c>
      <c r="JW484">
        <v>29.930019999999999</v>
      </c>
      <c r="JX484">
        <v>7.1835519999999997</v>
      </c>
      <c r="JY484">
        <v>23653.22</v>
      </c>
      <c r="JZ484" s="1">
        <v>5.8535869999999997E-2</v>
      </c>
      <c r="KA484">
        <v>29.923120000000001</v>
      </c>
      <c r="KB484">
        <v>6.7816729999999996</v>
      </c>
      <c r="KC484">
        <v>22547.279999999999</v>
      </c>
      <c r="KD484">
        <v>5.8133369999999997E-2</v>
      </c>
      <c r="KE484">
        <v>30.106059999999999</v>
      </c>
      <c r="KF484">
        <v>6.3992019999999998</v>
      </c>
      <c r="KG484">
        <v>21478.52</v>
      </c>
      <c r="KH484" s="1">
        <v>5.7764179999999998E-2</v>
      </c>
      <c r="KI484">
        <v>30.170059999999999</v>
      </c>
      <c r="KJ484">
        <v>6.038227</v>
      </c>
      <c r="KK484">
        <v>20446.22</v>
      </c>
      <c r="KL484" s="1">
        <v>5.7345189999999997E-2</v>
      </c>
      <c r="KM484">
        <v>30.21442</v>
      </c>
      <c r="KN484">
        <v>5.6921730000000004</v>
      </c>
      <c r="KO484">
        <v>19459.939999999999</v>
      </c>
      <c r="KP484" s="1">
        <v>5.6844949999999998E-2</v>
      </c>
      <c r="KQ484">
        <v>30.260120000000001</v>
      </c>
      <c r="KR484">
        <v>5.3587860000000003</v>
      </c>
      <c r="KS484">
        <v>18521</v>
      </c>
      <c r="KT484" s="1">
        <v>5.6286849999999999E-2</v>
      </c>
      <c r="KU484">
        <v>30.227309999999999</v>
      </c>
      <c r="KV484">
        <v>5.0413740000000002</v>
      </c>
      <c r="KW484">
        <v>17632.419999999998</v>
      </c>
      <c r="KX484" s="1">
        <v>5.5741890000000002E-2</v>
      </c>
      <c r="KY484">
        <v>30.110050000000001</v>
      </c>
      <c r="KZ484">
        <v>4.7464459999999997</v>
      </c>
      <c r="LA484">
        <v>16794.310000000001</v>
      </c>
      <c r="LB484" s="1">
        <v>5.5265389999999998E-2</v>
      </c>
      <c r="LC484">
        <v>29.993919999999999</v>
      </c>
      <c r="LD484">
        <v>4.476845</v>
      </c>
      <c r="LE484">
        <v>16005.23</v>
      </c>
      <c r="LF484" s="1">
        <v>5.4952180000000003E-2</v>
      </c>
      <c r="LG484">
        <v>29.950690000000002</v>
      </c>
      <c r="LH484">
        <v>4.2378520000000002</v>
      </c>
      <c r="LI484">
        <v>15261.66</v>
      </c>
      <c r="LJ484" s="1">
        <v>5.4473790000000001E-2</v>
      </c>
      <c r="LK484">
        <v>30.197489999999998</v>
      </c>
      <c r="LL484">
        <v>4.0020480000000003</v>
      </c>
      <c r="LM484">
        <v>14562.05</v>
      </c>
      <c r="LN484" s="1">
        <v>5.3898929999999998E-2</v>
      </c>
      <c r="LO484">
        <v>30.390519999999999</v>
      </c>
      <c r="LP484">
        <v>3.7763429999999998</v>
      </c>
      <c r="LQ484">
        <v>13906.43</v>
      </c>
      <c r="LR484" s="1">
        <v>5.3316719999999998E-2</v>
      </c>
      <c r="LS484">
        <v>30.535889999999998</v>
      </c>
      <c r="LT484">
        <v>3.5661350000000001</v>
      </c>
      <c r="LU484">
        <v>13293.2</v>
      </c>
      <c r="LV484" s="1">
        <v>5.2860740000000003E-2</v>
      </c>
      <c r="LW484">
        <v>30.749400000000001</v>
      </c>
      <c r="LX484">
        <v>3.3786350000000001</v>
      </c>
      <c r="LY484">
        <v>12719.1</v>
      </c>
      <c r="LZ484" s="1">
        <v>5.2528789999999999E-2</v>
      </c>
      <c r="MA484">
        <v>30.828399999999998</v>
      </c>
      <c r="MB484">
        <v>3.2112449999999999</v>
      </c>
      <c r="MC484">
        <v>12179.86</v>
      </c>
      <c r="MD484" s="1">
        <v>5.2242810000000001E-2</v>
      </c>
      <c r="ME484">
        <v>30.734190000000002</v>
      </c>
      <c r="MF484">
        <v>3.0577640000000001</v>
      </c>
      <c r="MG484">
        <v>11672.95</v>
      </c>
      <c r="MH484" s="1">
        <v>5.1953510000000001E-2</v>
      </c>
      <c r="MI484">
        <v>30.63344</v>
      </c>
      <c r="MJ484">
        <v>2.9134829999999998</v>
      </c>
      <c r="MK484">
        <v>11195.72</v>
      </c>
      <c r="ML484">
        <v>5.1970549999999997E-2</v>
      </c>
      <c r="MM484">
        <v>30.627579999999998</v>
      </c>
      <c r="MN484">
        <v>2.794254</v>
      </c>
      <c r="MO484">
        <v>10744.71</v>
      </c>
      <c r="MP484">
        <v>5.175863E-2</v>
      </c>
      <c r="MQ484">
        <v>30.885639999999999</v>
      </c>
      <c r="MR484">
        <v>2.6696770000000001</v>
      </c>
      <c r="MS484">
        <v>10317.17</v>
      </c>
      <c r="MT484" s="1">
        <v>5.1428880000000003E-2</v>
      </c>
      <c r="MU484">
        <v>31.171019999999999</v>
      </c>
      <c r="MV484">
        <v>2.547472</v>
      </c>
      <c r="MW484">
        <v>9915.0869999999995</v>
      </c>
      <c r="MX484" s="1">
        <v>5.1087540000000001E-2</v>
      </c>
      <c r="MY484">
        <v>31.372959999999999</v>
      </c>
      <c r="MZ484">
        <v>2.4320240000000002</v>
      </c>
      <c r="NA484">
        <v>9536.6540000000005</v>
      </c>
      <c r="NB484">
        <v>5.0897310000000001E-2</v>
      </c>
      <c r="NC484">
        <v>31.539269999999998</v>
      </c>
      <c r="ND484">
        <v>2.3307389999999999</v>
      </c>
      <c r="NE484">
        <v>9179.8960000000006</v>
      </c>
      <c r="NF484" s="1">
        <v>5.079007E-2</v>
      </c>
      <c r="NG484">
        <v>31.53435</v>
      </c>
      <c r="NH484">
        <v>2.2386789999999999</v>
      </c>
      <c r="NI484">
        <v>8841.48</v>
      </c>
      <c r="NJ484" s="1">
        <v>5.0646969999999999E-2</v>
      </c>
      <c r="NK484">
        <v>31.44792</v>
      </c>
      <c r="NL484">
        <v>2.150109</v>
      </c>
      <c r="NM484">
        <v>8520.2630000000008</v>
      </c>
      <c r="NN484" s="1">
        <v>5.0428010000000002E-2</v>
      </c>
      <c r="NO484">
        <v>31.37593</v>
      </c>
      <c r="NP484">
        <v>2.06331</v>
      </c>
      <c r="NQ484">
        <v>8215.8860000000004</v>
      </c>
      <c r="NR484" s="1">
        <v>5.0084629999999998E-2</v>
      </c>
      <c r="NS484">
        <v>31.335550000000001</v>
      </c>
      <c r="NT484">
        <v>1.976575</v>
      </c>
      <c r="NU484">
        <v>7928.5349999999999</v>
      </c>
      <c r="NV484" s="1">
        <v>4.9884680000000001E-2</v>
      </c>
      <c r="NW484">
        <v>31.371870000000001</v>
      </c>
      <c r="NX484">
        <v>1.9005099999999999</v>
      </c>
      <c r="NY484">
        <v>7657.1030000000001</v>
      </c>
      <c r="NZ484" s="1">
        <v>4.9809390000000002E-2</v>
      </c>
      <c r="OA484">
        <v>31.519970000000001</v>
      </c>
      <c r="OB484">
        <v>1.832746</v>
      </c>
      <c r="OC484">
        <v>7398.51</v>
      </c>
      <c r="OD484" s="1">
        <v>4.974746E-2</v>
      </c>
      <c r="OE484">
        <v>31.567489999999999</v>
      </c>
      <c r="OF484">
        <v>1.768877</v>
      </c>
      <c r="OG484">
        <v>7151.8320000000003</v>
      </c>
      <c r="OH484" s="1">
        <v>4.9589939999999999E-2</v>
      </c>
      <c r="OI484">
        <v>31.593389999999999</v>
      </c>
      <c r="OJ484">
        <v>1.704761</v>
      </c>
      <c r="OK484">
        <v>6916.6869999999999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7.5075929999999999E-2</v>
      </c>
      <c r="G485">
        <v>30.264489999999999</v>
      </c>
      <c r="H485">
        <v>0</v>
      </c>
      <c r="I485">
        <v>0</v>
      </c>
      <c r="J485" s="1">
        <v>7.5428819999999994E-2</v>
      </c>
      <c r="K485">
        <v>30.274229999999999</v>
      </c>
      <c r="L485">
        <v>0</v>
      </c>
      <c r="M485">
        <v>0</v>
      </c>
      <c r="N485" s="1">
        <v>7.5557399999999997E-2</v>
      </c>
      <c r="O485">
        <v>30.362860000000001</v>
      </c>
      <c r="P485">
        <v>0</v>
      </c>
      <c r="Q485">
        <v>0</v>
      </c>
      <c r="R485" s="1">
        <v>7.5539510000000004E-2</v>
      </c>
      <c r="S485">
        <v>30.288740000000001</v>
      </c>
      <c r="T485">
        <v>0</v>
      </c>
      <c r="U485">
        <v>0</v>
      </c>
      <c r="V485" s="1">
        <v>7.5667390000000001E-2</v>
      </c>
      <c r="W485">
        <v>30.200050000000001</v>
      </c>
      <c r="X485">
        <v>0</v>
      </c>
      <c r="Y485">
        <v>0</v>
      </c>
      <c r="Z485" s="1">
        <v>7.5996480000000005E-2</v>
      </c>
      <c r="AA485">
        <v>30.113230000000001</v>
      </c>
      <c r="AB485">
        <v>0</v>
      </c>
      <c r="AC485">
        <v>0</v>
      </c>
      <c r="AD485" s="1">
        <v>7.6071570000000005E-2</v>
      </c>
      <c r="AE485">
        <v>30.03228</v>
      </c>
      <c r="AF485">
        <v>0</v>
      </c>
      <c r="AG485">
        <v>0</v>
      </c>
      <c r="AH485">
        <v>7.6421680000000006E-2</v>
      </c>
      <c r="AI485">
        <v>29.971769999999999</v>
      </c>
      <c r="AJ485">
        <v>0</v>
      </c>
      <c r="AK485">
        <v>0</v>
      </c>
      <c r="AL485" s="1">
        <v>7.6915780000000003E-2</v>
      </c>
      <c r="AM485">
        <v>30.074639999999999</v>
      </c>
      <c r="AN485">
        <v>0</v>
      </c>
      <c r="AO485">
        <v>0</v>
      </c>
      <c r="AP485" s="1">
        <v>7.7499440000000003E-2</v>
      </c>
      <c r="AQ485">
        <v>30.052530000000001</v>
      </c>
      <c r="AR485">
        <v>0</v>
      </c>
      <c r="AS485">
        <v>0</v>
      </c>
      <c r="AT485" s="1">
        <v>7.7988130000000003E-2</v>
      </c>
      <c r="AU485">
        <v>30.029869999999999</v>
      </c>
      <c r="AV485">
        <v>0</v>
      </c>
      <c r="AW485">
        <v>0</v>
      </c>
      <c r="AX485" s="1">
        <v>7.8439320000000007E-2</v>
      </c>
      <c r="AY485">
        <v>30.01821</v>
      </c>
      <c r="AZ485">
        <v>0</v>
      </c>
      <c r="BA485">
        <v>0</v>
      </c>
      <c r="BB485">
        <v>7.8948539999999998E-2</v>
      </c>
      <c r="BC485">
        <v>29.958320000000001</v>
      </c>
      <c r="BD485">
        <v>0</v>
      </c>
      <c r="BE485">
        <v>0</v>
      </c>
      <c r="BF485" s="1">
        <v>7.9542959999999996E-2</v>
      </c>
      <c r="BG485">
        <v>29.902480000000001</v>
      </c>
      <c r="BH485">
        <v>0</v>
      </c>
      <c r="BI485">
        <v>0</v>
      </c>
      <c r="BJ485" s="1">
        <v>7.9872410000000005E-2</v>
      </c>
      <c r="BK485">
        <v>29.903199999999998</v>
      </c>
      <c r="BL485">
        <v>0</v>
      </c>
      <c r="BM485">
        <v>0</v>
      </c>
      <c r="BN485" s="1">
        <v>8.042523E-2</v>
      </c>
      <c r="BO485">
        <v>30.03473</v>
      </c>
      <c r="BP485">
        <v>0</v>
      </c>
      <c r="BQ485">
        <v>0</v>
      </c>
      <c r="BR485" s="1">
        <v>8.109239E-2</v>
      </c>
      <c r="BS485">
        <v>30.263380000000002</v>
      </c>
      <c r="BT485">
        <v>0</v>
      </c>
      <c r="BU485">
        <v>0</v>
      </c>
      <c r="BV485" s="1">
        <v>8.1733249999999993E-2</v>
      </c>
      <c r="BW485">
        <v>30.50713</v>
      </c>
      <c r="BX485">
        <v>0</v>
      </c>
      <c r="BY485">
        <v>0</v>
      </c>
      <c r="BZ485" s="1">
        <v>8.2267999999999994E-2</v>
      </c>
      <c r="CA485">
        <v>30.684170000000002</v>
      </c>
      <c r="CB485">
        <v>0</v>
      </c>
      <c r="CC485">
        <v>0</v>
      </c>
      <c r="CD485" s="1">
        <v>8.2666840000000005E-2</v>
      </c>
      <c r="CE485">
        <v>30.697040000000001</v>
      </c>
      <c r="CF485">
        <v>0</v>
      </c>
      <c r="CG485">
        <v>0</v>
      </c>
      <c r="CH485" s="1">
        <v>8.3039130000000003E-2</v>
      </c>
      <c r="CI485">
        <v>30.642679999999999</v>
      </c>
      <c r="CJ485">
        <v>0</v>
      </c>
      <c r="CK485">
        <v>0</v>
      </c>
      <c r="CL485" s="1">
        <v>8.346423E-2</v>
      </c>
      <c r="CM485">
        <v>30.60155</v>
      </c>
      <c r="CN485">
        <v>0</v>
      </c>
      <c r="CO485">
        <v>0</v>
      </c>
      <c r="CP485" s="1">
        <v>8.4328299999999995E-2</v>
      </c>
      <c r="CQ485">
        <v>30.590969999999999</v>
      </c>
      <c r="CR485">
        <v>0</v>
      </c>
      <c r="CS485">
        <v>0</v>
      </c>
      <c r="CT485" s="1">
        <v>8.4650260000000005E-2</v>
      </c>
      <c r="CU485">
        <v>30.746880000000001</v>
      </c>
      <c r="CV485">
        <v>0</v>
      </c>
      <c r="CW485">
        <v>0</v>
      </c>
      <c r="CX485" s="1">
        <v>8.4555190000000002E-2</v>
      </c>
      <c r="CY485">
        <v>30.97993</v>
      </c>
      <c r="CZ485">
        <v>0</v>
      </c>
      <c r="DA485">
        <v>0</v>
      </c>
      <c r="DB485" s="1">
        <v>8.4330420000000003E-2</v>
      </c>
      <c r="DC485">
        <v>31.115379999999998</v>
      </c>
      <c r="DD485">
        <v>0</v>
      </c>
      <c r="DE485">
        <v>0</v>
      </c>
      <c r="DF485" s="1">
        <v>8.428281E-2</v>
      </c>
      <c r="DG485">
        <v>31.214300000000001</v>
      </c>
      <c r="DH485">
        <v>7.3552819999999995E-38</v>
      </c>
      <c r="DI485">
        <v>2.3922480000000002E-34</v>
      </c>
      <c r="DJ485" s="1">
        <v>8.4333720000000001E-2</v>
      </c>
      <c r="DK485">
        <v>31.151029999999999</v>
      </c>
      <c r="DL485">
        <v>1.344703E-32</v>
      </c>
      <c r="DM485">
        <v>4.0796449999999999E-29</v>
      </c>
      <c r="DN485" s="1">
        <v>8.4234100000000006E-2</v>
      </c>
      <c r="DO485">
        <v>30.998429999999999</v>
      </c>
      <c r="DP485">
        <v>4.048274E-28</v>
      </c>
      <c r="DQ485" s="1">
        <v>1.0552550000000001E-24</v>
      </c>
      <c r="DR485">
        <v>8.3910680000000001E-2</v>
      </c>
      <c r="DS485">
        <v>30.8565</v>
      </c>
      <c r="DT485" s="1">
        <v>2.4726710000000001E-24</v>
      </c>
      <c r="DU485" s="1">
        <v>5.9529410000000001E-21</v>
      </c>
      <c r="DV485" s="1">
        <v>8.4409070000000003E-2</v>
      </c>
      <c r="DW485">
        <v>30.705839999999998</v>
      </c>
      <c r="DX485" s="1">
        <v>4.1308139999999996E-21</v>
      </c>
      <c r="DY485" s="1">
        <v>9.4552290000000001E-18</v>
      </c>
      <c r="DZ485" s="1">
        <v>8.4126140000000002E-2</v>
      </c>
      <c r="EA485">
        <v>30.665310000000002</v>
      </c>
      <c r="EB485" s="1">
        <v>2.481031E-18</v>
      </c>
      <c r="EC485" s="1">
        <v>5.5705459999999997E-15</v>
      </c>
      <c r="ED485" s="1">
        <v>8.335824E-2</v>
      </c>
      <c r="EE485">
        <v>30.664269999999998</v>
      </c>
      <c r="EF485" s="1">
        <v>6.4013150000000004E-16</v>
      </c>
      <c r="EG485" s="1">
        <v>1.4358180000000001E-12</v>
      </c>
      <c r="EH485" s="1">
        <v>8.2452979999999995E-2</v>
      </c>
      <c r="EI485">
        <v>30.673649999999999</v>
      </c>
      <c r="EJ485" s="1">
        <v>8.2402079999999999E-14</v>
      </c>
      <c r="EK485" s="1">
        <v>1.8621020000000001E-10</v>
      </c>
      <c r="EL485" s="1">
        <v>8.1911979999999995E-2</v>
      </c>
      <c r="EM485">
        <v>30.629529999999999</v>
      </c>
      <c r="EN485" s="1">
        <v>5.9236369999999999E-12</v>
      </c>
      <c r="EO485" s="1">
        <v>1.349659E-8</v>
      </c>
      <c r="EP485" s="1">
        <v>8.1561819999999993E-2</v>
      </c>
      <c r="EQ485">
        <v>30.452649999999998</v>
      </c>
      <c r="ER485" s="1">
        <v>2.5780190000000002E-10</v>
      </c>
      <c r="ES485" s="1">
        <v>5.922523E-7</v>
      </c>
      <c r="ET485">
        <v>8.111322E-2</v>
      </c>
      <c r="EU485">
        <v>30.20476</v>
      </c>
      <c r="EV485" s="1">
        <v>7.18906E-9</v>
      </c>
      <c r="EW485" s="1">
        <v>1.673566E-5</v>
      </c>
      <c r="EX485" s="1">
        <v>8.0391939999999995E-2</v>
      </c>
      <c r="EY485">
        <v>29.956289999999999</v>
      </c>
      <c r="EZ485" s="1">
        <v>1.3519219999999999E-7</v>
      </c>
      <c r="FA485" s="1">
        <v>3.2015210000000001E-4</v>
      </c>
      <c r="FB485" s="1">
        <v>8.0558599999999994E-2</v>
      </c>
      <c r="FC485">
        <v>29.769300000000001</v>
      </c>
      <c r="FD485" s="1">
        <v>1.818837E-6</v>
      </c>
      <c r="FE485" s="1">
        <v>4.3399700000000003E-3</v>
      </c>
      <c r="FF485" s="1">
        <v>7.9965820000000007E-2</v>
      </c>
      <c r="FG485">
        <v>29.842780000000001</v>
      </c>
      <c r="FH485" s="1">
        <v>1.7854049999999999E-5</v>
      </c>
      <c r="FI485" s="1">
        <v>4.3338219999999997E-2</v>
      </c>
      <c r="FJ485" s="1">
        <v>7.8978499999999993E-2</v>
      </c>
      <c r="FK485">
        <v>29.873149999999999</v>
      </c>
      <c r="FL485" s="1">
        <v>1.3163540000000001E-4</v>
      </c>
      <c r="FM485" s="1">
        <v>0.32714799999999999</v>
      </c>
      <c r="FN485" s="1">
        <v>7.7819410000000006E-2</v>
      </c>
      <c r="FO485">
        <v>29.844639999999998</v>
      </c>
      <c r="FP485" s="1">
        <v>7.5200720000000003E-4</v>
      </c>
      <c r="FQ485" s="1">
        <v>1.9187000000000001</v>
      </c>
      <c r="FR485" s="1">
        <v>7.7031100000000005E-2</v>
      </c>
      <c r="FS485">
        <v>29.75177</v>
      </c>
      <c r="FT485" s="1">
        <v>3.4457730000000001E-3</v>
      </c>
      <c r="FU485" s="1">
        <v>8.9830450000000006</v>
      </c>
      <c r="FV485" s="1">
        <v>7.6455410000000001E-2</v>
      </c>
      <c r="FW485">
        <v>29.589210000000001</v>
      </c>
      <c r="FX485" s="1">
        <v>1.2969899999999999E-2</v>
      </c>
      <c r="FY485" s="1">
        <v>34.463729999999998</v>
      </c>
      <c r="FZ485" s="1">
        <v>7.5744309999999995E-2</v>
      </c>
      <c r="GA485">
        <v>29.390969999999999</v>
      </c>
      <c r="GB485" s="1">
        <v>4.0810659999999999E-2</v>
      </c>
      <c r="GC485">
        <v>110.6964</v>
      </c>
      <c r="GD485" s="1">
        <v>7.4800389999999994E-2</v>
      </c>
      <c r="GE485">
        <v>29.20167</v>
      </c>
      <c r="GF485" s="1">
        <v>0.1091294</v>
      </c>
      <c r="GG485">
        <v>303.12779999999998</v>
      </c>
      <c r="GH485" s="1">
        <v>7.4696250000000006E-2</v>
      </c>
      <c r="GI485">
        <v>29.09356</v>
      </c>
      <c r="GJ485" s="1">
        <v>0.25636730000000002</v>
      </c>
      <c r="GK485">
        <v>720.96360000000004</v>
      </c>
      <c r="GL485" s="1">
        <v>7.3857430000000002E-2</v>
      </c>
      <c r="GM485">
        <v>29.26221</v>
      </c>
      <c r="GN485" s="1">
        <v>0.52674189999999999</v>
      </c>
      <c r="GO485">
        <v>1514.623</v>
      </c>
      <c r="GP485" s="1">
        <v>7.266425E-2</v>
      </c>
      <c r="GQ485">
        <v>29.417729999999999</v>
      </c>
      <c r="GR485" s="1">
        <v>0.96280370000000004</v>
      </c>
      <c r="GS485">
        <v>2842.569</v>
      </c>
      <c r="GT485" s="1">
        <v>7.1398500000000004E-2</v>
      </c>
      <c r="GU485">
        <v>29.55397</v>
      </c>
      <c r="GV485" s="1">
        <v>1.591504</v>
      </c>
      <c r="GW485">
        <v>4829.777</v>
      </c>
      <c r="GX485" s="1">
        <v>7.0512080000000005E-2</v>
      </c>
      <c r="GY485">
        <v>29.684840000000001</v>
      </c>
      <c r="GZ485" s="1">
        <v>2.4247540000000001</v>
      </c>
      <c r="HA485">
        <v>7524.2070000000003</v>
      </c>
      <c r="HB485" s="1">
        <v>6.988192E-2</v>
      </c>
      <c r="HC485">
        <v>29.685390000000002</v>
      </c>
      <c r="HD485">
        <v>3.4410949999999998</v>
      </c>
      <c r="HE485">
        <v>10879.1</v>
      </c>
      <c r="HF485" s="1">
        <v>6.9145020000000001E-2</v>
      </c>
      <c r="HG485">
        <v>29.546320000000001</v>
      </c>
      <c r="HH485">
        <v>4.5699139999999998</v>
      </c>
      <c r="HI485">
        <v>14740.42</v>
      </c>
      <c r="HJ485">
        <v>6.8220859999999994E-2</v>
      </c>
      <c r="HK485">
        <v>29.4194</v>
      </c>
      <c r="HL485">
        <v>5.7193129999999996</v>
      </c>
      <c r="HM485">
        <v>18871.7</v>
      </c>
      <c r="HN485" s="1">
        <v>6.7851629999999996E-2</v>
      </c>
      <c r="HO485">
        <v>29.34046</v>
      </c>
      <c r="HP485">
        <v>6.8733029999999999</v>
      </c>
      <c r="HQ485">
        <v>23013.19</v>
      </c>
      <c r="HR485" s="1">
        <v>6.7101980000000006E-2</v>
      </c>
      <c r="HS485">
        <v>29.492280000000001</v>
      </c>
      <c r="HT485">
        <v>7.883324</v>
      </c>
      <c r="HU485">
        <v>26926.3</v>
      </c>
      <c r="HV485" s="1">
        <v>6.6208699999999995E-2</v>
      </c>
      <c r="HW485">
        <v>29.722760000000001</v>
      </c>
      <c r="HX485">
        <v>8.7034540000000007</v>
      </c>
      <c r="HY485">
        <v>30387.96</v>
      </c>
      <c r="HZ485" s="1">
        <v>6.5220940000000005E-2</v>
      </c>
      <c r="IA485">
        <v>29.935300000000002</v>
      </c>
      <c r="IB485">
        <v>9.3074349999999999</v>
      </c>
      <c r="IC485">
        <v>33262</v>
      </c>
      <c r="ID485" s="1">
        <v>6.4454639999999994E-2</v>
      </c>
      <c r="IE485">
        <v>30.131630000000001</v>
      </c>
      <c r="IF485">
        <v>9.735436</v>
      </c>
      <c r="IG485">
        <v>35483.75</v>
      </c>
      <c r="IH485" s="1">
        <v>6.3766500000000004E-2</v>
      </c>
      <c r="II485">
        <v>30.140640000000001</v>
      </c>
      <c r="IJ485">
        <v>9.9825649999999992</v>
      </c>
      <c r="IK485">
        <v>37054.26</v>
      </c>
      <c r="IL485" s="1">
        <v>6.3038029999999995E-2</v>
      </c>
      <c r="IM485">
        <v>30.025300000000001</v>
      </c>
      <c r="IN485">
        <v>10.051690000000001</v>
      </c>
      <c r="IO485">
        <v>38012.980000000003</v>
      </c>
      <c r="IP485" s="1">
        <v>6.2172270000000002E-2</v>
      </c>
      <c r="IQ485">
        <v>29.913499999999999</v>
      </c>
      <c r="IR485">
        <v>9.9529040000000002</v>
      </c>
      <c r="IS485">
        <v>38424.160000000003</v>
      </c>
      <c r="IT485" s="1">
        <v>6.1693089999999999E-2</v>
      </c>
      <c r="IU485">
        <v>29.833559999999999</v>
      </c>
      <c r="IV485">
        <v>9.8008609999999994</v>
      </c>
      <c r="IW485">
        <v>38373.410000000003</v>
      </c>
      <c r="IX485" s="1">
        <v>6.0919059999999997E-2</v>
      </c>
      <c r="IY485">
        <v>29.931740000000001</v>
      </c>
      <c r="IZ485">
        <v>9.5140370000000001</v>
      </c>
      <c r="JA485">
        <v>37949.089999999997</v>
      </c>
      <c r="JB485" s="1">
        <v>6.0013150000000001E-2</v>
      </c>
      <c r="JC485">
        <v>29.97298</v>
      </c>
      <c r="JD485">
        <v>9.1431810000000002</v>
      </c>
      <c r="JE485">
        <v>37229.46</v>
      </c>
      <c r="JF485" s="1">
        <v>5.9145240000000002E-2</v>
      </c>
      <c r="JG485">
        <v>30.039159999999999</v>
      </c>
      <c r="JH485">
        <v>8.7385090000000005</v>
      </c>
      <c r="JI485">
        <v>36293.1</v>
      </c>
      <c r="JJ485" s="1">
        <v>5.8519929999999998E-2</v>
      </c>
      <c r="JK485">
        <v>30.00507</v>
      </c>
      <c r="JL485">
        <v>8.3459559999999993</v>
      </c>
      <c r="JM485">
        <v>35205.19</v>
      </c>
      <c r="JN485" s="1">
        <v>5.8082370000000001E-2</v>
      </c>
      <c r="JO485">
        <v>29.97203</v>
      </c>
      <c r="JP485">
        <v>7.9676429999999998</v>
      </c>
      <c r="JQ485">
        <v>34018.339999999997</v>
      </c>
      <c r="JR485" s="1">
        <v>5.7676249999999998E-2</v>
      </c>
      <c r="JS485">
        <v>29.985499999999998</v>
      </c>
      <c r="JT485">
        <v>7.6015759999999997</v>
      </c>
      <c r="JU485">
        <v>32772.83</v>
      </c>
      <c r="JV485" s="1">
        <v>5.7212840000000001E-2</v>
      </c>
      <c r="JW485">
        <v>29.992159999999998</v>
      </c>
      <c r="JX485">
        <v>7.1994230000000003</v>
      </c>
      <c r="JY485">
        <v>31497.63</v>
      </c>
      <c r="JZ485" s="1">
        <v>5.6805609999999999E-2</v>
      </c>
      <c r="KA485">
        <v>29.987449999999999</v>
      </c>
      <c r="KB485">
        <v>6.8404800000000003</v>
      </c>
      <c r="KC485">
        <v>30223.13</v>
      </c>
      <c r="KD485" s="1">
        <v>5.6418469999999998E-2</v>
      </c>
      <c r="KE485">
        <v>30.165040000000001</v>
      </c>
      <c r="KF485">
        <v>6.4885020000000004</v>
      </c>
      <c r="KG485">
        <v>28967.38</v>
      </c>
      <c r="KH485" s="1">
        <v>5.6058520000000001E-2</v>
      </c>
      <c r="KI485">
        <v>30.226669999999999</v>
      </c>
      <c r="KJ485">
        <v>6.1517730000000004</v>
      </c>
      <c r="KK485">
        <v>27732.98</v>
      </c>
      <c r="KL485" s="1">
        <v>5.5652500000000001E-2</v>
      </c>
      <c r="KM485">
        <v>30.268740000000001</v>
      </c>
      <c r="KN485">
        <v>5.8255189999999999</v>
      </c>
      <c r="KO485">
        <v>26536.49</v>
      </c>
      <c r="KP485" s="1">
        <v>5.5166939999999998E-2</v>
      </c>
      <c r="KQ485">
        <v>30.312460000000002</v>
      </c>
      <c r="KR485">
        <v>5.5076929999999997</v>
      </c>
      <c r="KS485">
        <v>25383.75</v>
      </c>
      <c r="KT485" s="1">
        <v>5.4623499999999998E-2</v>
      </c>
      <c r="KU485">
        <v>30.280840000000001</v>
      </c>
      <c r="KV485">
        <v>5.2019419999999998</v>
      </c>
      <c r="KW485">
        <v>24279.26</v>
      </c>
      <c r="KX485">
        <v>5.4093219999999997E-2</v>
      </c>
      <c r="KY485">
        <v>30.16798</v>
      </c>
      <c r="KZ485">
        <v>4.9157229999999998</v>
      </c>
      <c r="LA485">
        <v>23226.71</v>
      </c>
      <c r="LB485" s="1">
        <v>5.3631890000000002E-2</v>
      </c>
      <c r="LC485">
        <v>30.056560000000001</v>
      </c>
      <c r="LD485">
        <v>4.6526550000000002</v>
      </c>
      <c r="LE485">
        <v>22225.759999999998</v>
      </c>
      <c r="LF485" s="1">
        <v>5.3330919999999997E-2</v>
      </c>
      <c r="LG485">
        <v>30.01613</v>
      </c>
      <c r="LH485">
        <v>4.4189059999999998</v>
      </c>
      <c r="LI485">
        <v>21274.28</v>
      </c>
      <c r="LJ485" s="1">
        <v>5.286714E-2</v>
      </c>
      <c r="LK485">
        <v>30.255700000000001</v>
      </c>
      <c r="LL485">
        <v>4.1857579999999999</v>
      </c>
      <c r="LM485">
        <v>20371.47</v>
      </c>
      <c r="LN485" s="1">
        <v>5.230481E-2</v>
      </c>
      <c r="LO485">
        <v>30.442519999999998</v>
      </c>
      <c r="LP485">
        <v>3.9606080000000001</v>
      </c>
      <c r="LQ485">
        <v>19519.05</v>
      </c>
      <c r="LR485" s="1">
        <v>5.1735740000000002E-2</v>
      </c>
      <c r="LS485">
        <v>30.582149999999999</v>
      </c>
      <c r="LT485">
        <v>3.7496939999999999</v>
      </c>
      <c r="LU485">
        <v>18715.580000000002</v>
      </c>
      <c r="LV485" s="1">
        <v>5.1294359999999997E-2</v>
      </c>
      <c r="LW485">
        <v>30.787890000000001</v>
      </c>
      <c r="LX485">
        <v>3.5613800000000002</v>
      </c>
      <c r="LY485">
        <v>17958.36</v>
      </c>
      <c r="LZ485" s="1">
        <v>5.0974430000000001E-2</v>
      </c>
      <c r="MA485">
        <v>30.86375</v>
      </c>
      <c r="MB485">
        <v>3.392754</v>
      </c>
      <c r="MC485">
        <v>17242.599999999999</v>
      </c>
      <c r="MD485" s="1">
        <v>5.0693670000000003E-2</v>
      </c>
      <c r="ME485">
        <v>30.772220000000001</v>
      </c>
      <c r="MF485">
        <v>3.237231</v>
      </c>
      <c r="MG485">
        <v>16565.68</v>
      </c>
      <c r="MH485">
        <v>5.0416420000000003E-2</v>
      </c>
      <c r="MI485">
        <v>30.675039999999999</v>
      </c>
      <c r="MJ485">
        <v>3.090846</v>
      </c>
      <c r="MK485">
        <v>15925.19</v>
      </c>
      <c r="ML485" s="1">
        <v>5.0439039999999997E-2</v>
      </c>
      <c r="MM485">
        <v>30.6692</v>
      </c>
      <c r="MN485">
        <v>2.970316</v>
      </c>
      <c r="MO485">
        <v>15317.03</v>
      </c>
      <c r="MP485" s="1">
        <v>5.0233390000000003E-2</v>
      </c>
      <c r="MQ485">
        <v>30.91722</v>
      </c>
      <c r="MR485">
        <v>2.8429739999999999</v>
      </c>
      <c r="MS485">
        <v>14737.89</v>
      </c>
      <c r="MT485" s="1">
        <v>4.9908309999999997E-2</v>
      </c>
      <c r="MU485">
        <v>31.190300000000001</v>
      </c>
      <c r="MV485">
        <v>2.717098</v>
      </c>
      <c r="MW485">
        <v>14190.86</v>
      </c>
      <c r="MX485">
        <v>4.9572930000000001E-2</v>
      </c>
      <c r="MY485">
        <v>31.382090000000002</v>
      </c>
      <c r="MZ485">
        <v>2.597801</v>
      </c>
      <c r="NA485">
        <v>13673.74</v>
      </c>
      <c r="NB485" s="1">
        <v>4.9385730000000003E-2</v>
      </c>
      <c r="NC485">
        <v>31.539650000000002</v>
      </c>
      <c r="ND485">
        <v>2.4931040000000002</v>
      </c>
      <c r="NE485">
        <v>13184.18</v>
      </c>
      <c r="NF485" s="1">
        <v>4.9286379999999998E-2</v>
      </c>
      <c r="NG485">
        <v>31.532489999999999</v>
      </c>
      <c r="NH485">
        <v>2.3981479999999999</v>
      </c>
      <c r="NI485">
        <v>12718.29</v>
      </c>
      <c r="NJ485">
        <v>4.9148570000000003E-2</v>
      </c>
      <c r="NK485">
        <v>31.44783</v>
      </c>
      <c r="NL485">
        <v>2.3062999999999998</v>
      </c>
      <c r="NM485">
        <v>12274.52</v>
      </c>
      <c r="NN485" s="1">
        <v>4.8933310000000001E-2</v>
      </c>
      <c r="NO485">
        <v>31.377579999999998</v>
      </c>
      <c r="NP485">
        <v>2.215741</v>
      </c>
      <c r="NQ485">
        <v>11852.59</v>
      </c>
      <c r="NR485">
        <v>4.8594610000000003E-2</v>
      </c>
      <c r="NS485">
        <v>31.338889999999999</v>
      </c>
      <c r="NT485">
        <v>2.1248480000000001</v>
      </c>
      <c r="NU485">
        <v>11453.21</v>
      </c>
      <c r="NV485" s="1">
        <v>4.8399419999999999E-2</v>
      </c>
      <c r="NW485">
        <v>31.374610000000001</v>
      </c>
      <c r="NX485">
        <v>2.0452129999999999</v>
      </c>
      <c r="NY485">
        <v>11074.57</v>
      </c>
      <c r="NZ485" s="1">
        <v>4.8328540000000003E-2</v>
      </c>
      <c r="OA485">
        <v>31.518470000000001</v>
      </c>
      <c r="OB485">
        <v>1.974367</v>
      </c>
      <c r="OC485">
        <v>10712.95</v>
      </c>
      <c r="OD485" s="1">
        <v>4.8270439999999998E-2</v>
      </c>
      <c r="OE485">
        <v>31.565550000000002</v>
      </c>
      <c r="OF485">
        <v>1.907478</v>
      </c>
      <c r="OG485">
        <v>10367.209999999999</v>
      </c>
      <c r="OH485" s="1">
        <v>4.8113459999999997E-2</v>
      </c>
      <c r="OI485">
        <v>31.592559999999999</v>
      </c>
      <c r="OJ485">
        <v>1.8398680000000001</v>
      </c>
      <c r="OK485">
        <v>10036.870000000001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6.4215700000000001E-2</v>
      </c>
      <c r="G486">
        <v>30.251750000000001</v>
      </c>
      <c r="H486">
        <v>0</v>
      </c>
      <c r="I486">
        <v>0</v>
      </c>
      <c r="J486" s="1">
        <v>6.4525410000000005E-2</v>
      </c>
      <c r="K486">
        <v>30.26172</v>
      </c>
      <c r="L486">
        <v>0</v>
      </c>
      <c r="M486">
        <v>0</v>
      </c>
      <c r="N486" s="1">
        <v>6.463344E-2</v>
      </c>
      <c r="O486">
        <v>30.349699999999999</v>
      </c>
      <c r="P486">
        <v>0</v>
      </c>
      <c r="Q486">
        <v>0</v>
      </c>
      <c r="R486" s="1">
        <v>6.4614740000000004E-2</v>
      </c>
      <c r="S486">
        <v>30.28173</v>
      </c>
      <c r="T486">
        <v>0</v>
      </c>
      <c r="U486">
        <v>0</v>
      </c>
      <c r="V486" s="1">
        <v>6.4723959999999997E-2</v>
      </c>
      <c r="W486">
        <v>30.200980000000001</v>
      </c>
      <c r="X486">
        <v>0</v>
      </c>
      <c r="Y486">
        <v>0</v>
      </c>
      <c r="Z486" s="1">
        <v>6.5007330000000002E-2</v>
      </c>
      <c r="AA486">
        <v>30.122579999999999</v>
      </c>
      <c r="AB486">
        <v>0</v>
      </c>
      <c r="AC486">
        <v>0</v>
      </c>
      <c r="AD486" s="1">
        <v>6.506062E-2</v>
      </c>
      <c r="AE486">
        <v>30.04889</v>
      </c>
      <c r="AF486">
        <v>0</v>
      </c>
      <c r="AG486">
        <v>0</v>
      </c>
      <c r="AH486" s="1">
        <v>6.5369570000000002E-2</v>
      </c>
      <c r="AI486">
        <v>29.99389</v>
      </c>
      <c r="AJ486">
        <v>0</v>
      </c>
      <c r="AK486">
        <v>0</v>
      </c>
      <c r="AL486" s="1">
        <v>6.57943E-2</v>
      </c>
      <c r="AM486">
        <v>30.09498</v>
      </c>
      <c r="AN486">
        <v>0</v>
      </c>
      <c r="AO486">
        <v>0</v>
      </c>
      <c r="AP486">
        <v>6.6303130000000002E-2</v>
      </c>
      <c r="AQ486">
        <v>30.074349999999999</v>
      </c>
      <c r="AR486">
        <v>0</v>
      </c>
      <c r="AS486">
        <v>0</v>
      </c>
      <c r="AT486" s="1">
        <v>6.6721160000000002E-2</v>
      </c>
      <c r="AU486">
        <v>30.0533</v>
      </c>
      <c r="AV486">
        <v>0</v>
      </c>
      <c r="AW486">
        <v>0</v>
      </c>
      <c r="AX486" s="1">
        <v>6.7109489999999994E-2</v>
      </c>
      <c r="AY486">
        <v>30.04299</v>
      </c>
      <c r="AZ486">
        <v>0</v>
      </c>
      <c r="BA486">
        <v>0</v>
      </c>
      <c r="BB486" s="1">
        <v>6.7542309999999994E-2</v>
      </c>
      <c r="BC486">
        <v>29.98592</v>
      </c>
      <c r="BD486">
        <v>0</v>
      </c>
      <c r="BE486">
        <v>0</v>
      </c>
      <c r="BF486" s="1">
        <v>6.8057290000000006E-2</v>
      </c>
      <c r="BG486">
        <v>29.93243</v>
      </c>
      <c r="BH486">
        <v>0</v>
      </c>
      <c r="BI486">
        <v>0</v>
      </c>
      <c r="BJ486" s="1">
        <v>6.8330719999999998E-2</v>
      </c>
      <c r="BK486">
        <v>29.932469999999999</v>
      </c>
      <c r="BL486">
        <v>0</v>
      </c>
      <c r="BM486">
        <v>0</v>
      </c>
      <c r="BN486" s="1">
        <v>6.8806510000000001E-2</v>
      </c>
      <c r="BO486">
        <v>30.057870000000001</v>
      </c>
      <c r="BP486">
        <v>0</v>
      </c>
      <c r="BQ486">
        <v>0</v>
      </c>
      <c r="BR486" s="1">
        <v>6.9383109999999998E-2</v>
      </c>
      <c r="BS486">
        <v>30.2758</v>
      </c>
      <c r="BT486">
        <v>0</v>
      </c>
      <c r="BU486">
        <v>0</v>
      </c>
      <c r="BV486" s="1">
        <v>6.9936949999999998E-2</v>
      </c>
      <c r="BW486">
        <v>30.50694</v>
      </c>
      <c r="BX486">
        <v>0</v>
      </c>
      <c r="BY486">
        <v>0</v>
      </c>
      <c r="BZ486" s="1">
        <v>7.0396230000000004E-2</v>
      </c>
      <c r="CA486">
        <v>30.673179999999999</v>
      </c>
      <c r="CB486">
        <v>0</v>
      </c>
      <c r="CC486">
        <v>0</v>
      </c>
      <c r="CD486" s="1">
        <v>7.0741020000000002E-2</v>
      </c>
      <c r="CE486">
        <v>30.680980000000002</v>
      </c>
      <c r="CF486">
        <v>0</v>
      </c>
      <c r="CG486">
        <v>0</v>
      </c>
      <c r="CH486" s="1">
        <v>7.1061250000000006E-2</v>
      </c>
      <c r="CI486">
        <v>30.624759999999998</v>
      </c>
      <c r="CJ486">
        <v>0</v>
      </c>
      <c r="CK486">
        <v>0</v>
      </c>
      <c r="CL486">
        <v>7.1430640000000004E-2</v>
      </c>
      <c r="CM486">
        <v>30.581849999999999</v>
      </c>
      <c r="CN486">
        <v>0</v>
      </c>
      <c r="CO486">
        <v>0</v>
      </c>
      <c r="CP486" s="1">
        <v>7.2189639999999999E-2</v>
      </c>
      <c r="CQ486">
        <v>30.569009999999999</v>
      </c>
      <c r="CR486">
        <v>0</v>
      </c>
      <c r="CS486">
        <v>0</v>
      </c>
      <c r="CT486" s="1">
        <v>7.2468299999999999E-2</v>
      </c>
      <c r="CU486">
        <v>30.71773</v>
      </c>
      <c r="CV486">
        <v>0</v>
      </c>
      <c r="CW486">
        <v>0</v>
      </c>
      <c r="CX486" s="1">
        <v>7.237963E-2</v>
      </c>
      <c r="CY486">
        <v>30.942119999999999</v>
      </c>
      <c r="CZ486">
        <v>0</v>
      </c>
      <c r="DA486">
        <v>0</v>
      </c>
      <c r="DB486" s="1">
        <v>7.2183200000000003E-2</v>
      </c>
      <c r="DC486">
        <v>31.074809999999999</v>
      </c>
      <c r="DD486">
        <v>0</v>
      </c>
      <c r="DE486">
        <v>0</v>
      </c>
      <c r="DF486" s="1">
        <v>7.214806E-2</v>
      </c>
      <c r="DG486">
        <v>31.175719999999998</v>
      </c>
      <c r="DH486">
        <v>1.533133E-38</v>
      </c>
      <c r="DI486">
        <v>5.6597950000000001E-35</v>
      </c>
      <c r="DJ486" s="1">
        <v>7.2200189999999997E-2</v>
      </c>
      <c r="DK486">
        <v>31.122900000000001</v>
      </c>
      <c r="DL486">
        <v>2.937251E-33</v>
      </c>
      <c r="DM486">
        <v>1.081424E-29</v>
      </c>
      <c r="DN486" s="1">
        <v>7.211629E-2</v>
      </c>
      <c r="DO486">
        <v>30.986419999999999</v>
      </c>
      <c r="DP486">
        <v>8.3728149999999998E-29</v>
      </c>
      <c r="DQ486" s="1">
        <v>3.072068E-25</v>
      </c>
      <c r="DR486" s="1">
        <v>7.1840379999999995E-2</v>
      </c>
      <c r="DS486">
        <v>30.86083</v>
      </c>
      <c r="DT486" s="1">
        <v>5.6813210000000003E-25</v>
      </c>
      <c r="DU486" s="1">
        <v>1.9045539999999999E-21</v>
      </c>
      <c r="DV486" s="1">
        <v>7.2300459999999997E-2</v>
      </c>
      <c r="DW486">
        <v>30.726859999999999</v>
      </c>
      <c r="DX486" s="1">
        <v>1.0864929999999999E-21</v>
      </c>
      <c r="DY486" s="1">
        <v>3.298708E-18</v>
      </c>
      <c r="DZ486" s="1">
        <v>7.2051610000000002E-2</v>
      </c>
      <c r="EA486">
        <v>30.69838</v>
      </c>
      <c r="EB486" s="1">
        <v>7.2617880000000002E-19</v>
      </c>
      <c r="EC486" s="1">
        <v>2.0964069999999998E-15</v>
      </c>
      <c r="ED486">
        <v>7.1389369999999994E-2</v>
      </c>
      <c r="EE486">
        <v>30.707650000000001</v>
      </c>
      <c r="EF486" s="1">
        <v>2.0507289999999999E-16</v>
      </c>
      <c r="EG486" s="1">
        <v>5.7858260000000003E-13</v>
      </c>
      <c r="EH486" s="1">
        <v>7.0602399999999996E-2</v>
      </c>
      <c r="EI486">
        <v>30.72636</v>
      </c>
      <c r="EJ486" s="1">
        <v>2.8533679999999999E-14</v>
      </c>
      <c r="EK486" s="1">
        <v>7.9809460000000005E-11</v>
      </c>
      <c r="EL486">
        <v>7.0146269999999997E-2</v>
      </c>
      <c r="EM486">
        <v>30.693560000000002</v>
      </c>
      <c r="EN486" s="1">
        <v>2.1996E-12</v>
      </c>
      <c r="EO486" s="1">
        <v>6.1238669999999997E-9</v>
      </c>
      <c r="EP486" s="1">
        <v>6.984978E-2</v>
      </c>
      <c r="EQ486">
        <v>30.53267</v>
      </c>
      <c r="ER486" s="1">
        <v>1.020453E-10</v>
      </c>
      <c r="ES486" s="1">
        <v>2.8347749999999998E-7</v>
      </c>
      <c r="ET486" s="1">
        <v>6.9473939999999998E-2</v>
      </c>
      <c r="EU486">
        <v>30.30414</v>
      </c>
      <c r="EV486" s="1">
        <v>3.019057E-9</v>
      </c>
      <c r="EW486" s="1">
        <v>8.4249510000000008E-6</v>
      </c>
      <c r="EX486" s="1">
        <v>6.8854949999999998E-2</v>
      </c>
      <c r="EY486">
        <v>30.073540000000001</v>
      </c>
      <c r="EZ486" s="1">
        <v>5.9984869999999996E-8</v>
      </c>
      <c r="FA486" s="1">
        <v>1.6906380000000001E-4</v>
      </c>
      <c r="FB486">
        <v>6.9027420000000006E-2</v>
      </c>
      <c r="FC486">
        <v>29.900659999999998</v>
      </c>
      <c r="FD486" s="1">
        <v>8.5027289999999999E-7</v>
      </c>
      <c r="FE486" s="1">
        <v>2.3985880000000001E-3</v>
      </c>
      <c r="FF486" s="1">
        <v>6.8516099999999996E-2</v>
      </c>
      <c r="FG486">
        <v>29.97626</v>
      </c>
      <c r="FH486" s="1">
        <v>8.7655480000000007E-6</v>
      </c>
      <c r="FI486" s="1">
        <v>2.5020830000000001E-2</v>
      </c>
      <c r="FJ486" s="1">
        <v>6.7658319999999994E-2</v>
      </c>
      <c r="FK486">
        <v>30.007020000000001</v>
      </c>
      <c r="FL486" s="1">
        <v>6.7699740000000001E-5</v>
      </c>
      <c r="FM486" s="1">
        <v>0.1969727</v>
      </c>
      <c r="FN486" s="1">
        <v>6.6661460000000006E-2</v>
      </c>
      <c r="FO486">
        <v>29.979130000000001</v>
      </c>
      <c r="FP486" s="1">
        <v>4.0429080000000002E-4</v>
      </c>
      <c r="FQ486" s="1">
        <v>1.202806</v>
      </c>
      <c r="FR486" s="1">
        <v>6.5984070000000006E-2</v>
      </c>
      <c r="FS486">
        <v>29.889189999999999</v>
      </c>
      <c r="FT486" s="1">
        <v>1.932343E-3</v>
      </c>
      <c r="FU486" s="1">
        <v>5.8531500000000003</v>
      </c>
      <c r="FV486" s="1">
        <v>6.5503199999999998E-2</v>
      </c>
      <c r="FW486">
        <v>29.732199999999999</v>
      </c>
      <c r="FX486" s="1">
        <v>7.5730989999999998E-3</v>
      </c>
      <c r="FY486" s="1">
        <v>23.302340000000001</v>
      </c>
      <c r="FZ486">
        <v>6.4895049999999996E-2</v>
      </c>
      <c r="GA486">
        <v>29.540870000000002</v>
      </c>
      <c r="GB486" s="1">
        <v>2.4760750000000002E-2</v>
      </c>
      <c r="GC486" s="1">
        <v>77.549289999999999</v>
      </c>
      <c r="GD486" s="1">
        <v>6.4085539999999996E-2</v>
      </c>
      <c r="GE486">
        <v>29.357939999999999</v>
      </c>
      <c r="GF486" s="1">
        <v>6.8673780000000004E-2</v>
      </c>
      <c r="GG486">
        <v>219.70500000000001</v>
      </c>
      <c r="GH486" s="1">
        <v>6.4021040000000001E-2</v>
      </c>
      <c r="GI486">
        <v>29.252389999999998</v>
      </c>
      <c r="GJ486" s="1">
        <v>0.16711090000000001</v>
      </c>
      <c r="GK486">
        <v>539.82529999999997</v>
      </c>
      <c r="GL486" s="1">
        <v>6.32968E-2</v>
      </c>
      <c r="GM486">
        <v>29.412880000000001</v>
      </c>
      <c r="GN486" s="1">
        <v>0.35491899999999998</v>
      </c>
      <c r="GO486">
        <v>1169.991</v>
      </c>
      <c r="GP486" s="1">
        <v>6.226951E-2</v>
      </c>
      <c r="GQ486">
        <v>29.55865</v>
      </c>
      <c r="GR486" s="1">
        <v>0.66943109999999995</v>
      </c>
      <c r="GS486">
        <v>2261.9650000000001</v>
      </c>
      <c r="GT486" s="1">
        <v>6.1173680000000001E-2</v>
      </c>
      <c r="GU486">
        <v>29.685449999999999</v>
      </c>
      <c r="GV486" s="1">
        <v>1.1398330000000001</v>
      </c>
      <c r="GW486">
        <v>3953.2669999999998</v>
      </c>
      <c r="GX486" s="1">
        <v>6.0417060000000002E-2</v>
      </c>
      <c r="GY486">
        <v>29.80772</v>
      </c>
      <c r="GZ486" s="1">
        <v>1.7863530000000001</v>
      </c>
      <c r="HA486">
        <v>6325.7389999999996</v>
      </c>
      <c r="HB486" s="1">
        <v>5.9884569999999998E-2</v>
      </c>
      <c r="HC486">
        <v>29.804849999999998</v>
      </c>
      <c r="HD486" s="1">
        <v>2.6040019999999999</v>
      </c>
      <c r="HE486">
        <v>9381.24</v>
      </c>
      <c r="HF486" s="1">
        <v>5.9255879999999997E-2</v>
      </c>
      <c r="HG486">
        <v>29.667210000000001</v>
      </c>
      <c r="HH486">
        <v>3.5466769999999999</v>
      </c>
      <c r="HI486">
        <v>13019.97</v>
      </c>
      <c r="HJ486" s="1">
        <v>5.8462449999999999E-2</v>
      </c>
      <c r="HK486">
        <v>29.541060000000002</v>
      </c>
      <c r="HL486">
        <v>4.5453270000000003</v>
      </c>
      <c r="HM486">
        <v>17051.57</v>
      </c>
      <c r="HN486">
        <v>5.8162659999999998E-2</v>
      </c>
      <c r="HO486">
        <v>29.460730000000002</v>
      </c>
      <c r="HP486">
        <v>5.5873860000000004</v>
      </c>
      <c r="HQ486">
        <v>21242.94</v>
      </c>
      <c r="HR486" s="1">
        <v>5.7516749999999998E-2</v>
      </c>
      <c r="HS486">
        <v>29.602239999999998</v>
      </c>
      <c r="HT486">
        <v>6.5442980000000004</v>
      </c>
      <c r="HU486">
        <v>25360.95</v>
      </c>
      <c r="HV486" s="1">
        <v>5.6745660000000003E-2</v>
      </c>
      <c r="HW486">
        <v>29.818860000000001</v>
      </c>
      <c r="HX486">
        <v>7.3681049999999999</v>
      </c>
      <c r="HY486">
        <v>29168.05</v>
      </c>
      <c r="HZ486" s="1">
        <v>5.5892600000000001E-2</v>
      </c>
      <c r="IA486">
        <v>30.017710000000001</v>
      </c>
      <c r="IB486">
        <v>8.0245449999999998</v>
      </c>
      <c r="IC486">
        <v>32496.25</v>
      </c>
      <c r="ID486" s="1">
        <v>5.5237679999999997E-2</v>
      </c>
      <c r="IE486">
        <v>30.201820000000001</v>
      </c>
      <c r="IF486">
        <v>8.5387070000000005</v>
      </c>
      <c r="IG486">
        <v>35243.93</v>
      </c>
      <c r="IH486" s="1">
        <v>5.4652439999999997E-2</v>
      </c>
      <c r="II486">
        <v>30.206230000000001</v>
      </c>
      <c r="IJ486">
        <v>8.8971280000000004</v>
      </c>
      <c r="IK486">
        <v>37375.29</v>
      </c>
      <c r="IL486" s="1">
        <v>5.4026009999999999E-2</v>
      </c>
      <c r="IM486">
        <v>30.09225</v>
      </c>
      <c r="IN486">
        <v>9.092511</v>
      </c>
      <c r="IO486">
        <v>38897.08</v>
      </c>
      <c r="IP486" s="1">
        <v>5.3290169999999998E-2</v>
      </c>
      <c r="IQ486">
        <v>29.98272</v>
      </c>
      <c r="IR486">
        <v>9.129346</v>
      </c>
      <c r="IS486">
        <v>39846.82</v>
      </c>
      <c r="IT486" s="1">
        <v>5.288582E-2</v>
      </c>
      <c r="IU486">
        <v>29.90448</v>
      </c>
      <c r="IV486">
        <v>9.1071039999999996</v>
      </c>
      <c r="IW486">
        <v>40291.54</v>
      </c>
      <c r="IX486" s="1">
        <v>5.2222930000000001E-2</v>
      </c>
      <c r="IY486">
        <v>29.998100000000001</v>
      </c>
      <c r="IZ486">
        <v>8.9466850000000004</v>
      </c>
      <c r="JA486">
        <v>40309.39</v>
      </c>
      <c r="JB486" s="1">
        <v>5.1441460000000001E-2</v>
      </c>
      <c r="JC486">
        <v>30.03567</v>
      </c>
      <c r="JD486">
        <v>8.6927880000000002</v>
      </c>
      <c r="JE486">
        <v>39971.620000000003</v>
      </c>
      <c r="JF486" s="1">
        <v>5.0689129999999999E-2</v>
      </c>
      <c r="JG486">
        <v>30.0976</v>
      </c>
      <c r="JH486">
        <v>8.3924690000000002</v>
      </c>
      <c r="JI486">
        <v>39355.86</v>
      </c>
      <c r="JJ486" s="1">
        <v>5.0159469999999998E-2</v>
      </c>
      <c r="JK486">
        <v>30.063389999999998</v>
      </c>
      <c r="JL486">
        <v>8.0929490000000008</v>
      </c>
      <c r="JM486">
        <v>38529.57</v>
      </c>
      <c r="JN486" s="1">
        <v>4.9785240000000001E-2</v>
      </c>
      <c r="JO486">
        <v>30.031759999999998</v>
      </c>
      <c r="JP486">
        <v>7.794486</v>
      </c>
      <c r="JQ486">
        <v>37550.980000000003</v>
      </c>
      <c r="JR486" s="1">
        <v>4.9435519999999997E-2</v>
      </c>
      <c r="JS486">
        <v>30.04588</v>
      </c>
      <c r="JT486">
        <v>7.4861459999999997</v>
      </c>
      <c r="JU486">
        <v>36465.230000000003</v>
      </c>
      <c r="JV486" s="1">
        <v>4.9038520000000002E-2</v>
      </c>
      <c r="JW486">
        <v>30.05405</v>
      </c>
      <c r="JX486">
        <v>7.1633930000000001</v>
      </c>
      <c r="JY486">
        <v>35311.07</v>
      </c>
      <c r="JZ486">
        <v>4.8684270000000002E-2</v>
      </c>
      <c r="KA486">
        <v>30.051200000000001</v>
      </c>
      <c r="KB486">
        <v>6.8494809999999999</v>
      </c>
      <c r="KC486">
        <v>34119.300000000003</v>
      </c>
      <c r="KD486" s="1">
        <v>4.8356219999999998E-2</v>
      </c>
      <c r="KE486">
        <v>30.223970000000001</v>
      </c>
      <c r="KF486">
        <v>6.5310730000000001</v>
      </c>
      <c r="KG486">
        <v>32903.360000000001</v>
      </c>
      <c r="KH486" s="1">
        <v>4.8048500000000001E-2</v>
      </c>
      <c r="KI486">
        <v>30.283290000000001</v>
      </c>
      <c r="KJ486">
        <v>6.2401080000000002</v>
      </c>
      <c r="KK486">
        <v>31702.1</v>
      </c>
      <c r="KL486" s="1">
        <v>4.7700550000000001E-2</v>
      </c>
      <c r="KM486">
        <v>30.323329999999999</v>
      </c>
      <c r="KN486">
        <v>5.9439019999999996</v>
      </c>
      <c r="KO486">
        <v>30504.47</v>
      </c>
      <c r="KP486" s="1">
        <v>4.7283430000000001E-2</v>
      </c>
      <c r="KQ486">
        <v>30.365120000000001</v>
      </c>
      <c r="KR486">
        <v>5.6507589999999999</v>
      </c>
      <c r="KS486">
        <v>29334.86</v>
      </c>
      <c r="KT486" s="1">
        <v>4.6816299999999998E-2</v>
      </c>
      <c r="KU486">
        <v>30.33455</v>
      </c>
      <c r="KV486">
        <v>5.3642830000000004</v>
      </c>
      <c r="KW486">
        <v>28196.03</v>
      </c>
      <c r="KX486" s="1">
        <v>4.6359650000000002E-2</v>
      </c>
      <c r="KY486">
        <v>30.22578</v>
      </c>
      <c r="KZ486">
        <v>5.0932329999999997</v>
      </c>
      <c r="LA486">
        <v>27097.19</v>
      </c>
      <c r="LB486" s="1">
        <v>4.5966890000000003E-2</v>
      </c>
      <c r="LC486">
        <v>30.118729999999999</v>
      </c>
      <c r="LD486">
        <v>4.8424690000000004</v>
      </c>
      <c r="LE486">
        <v>26039.45</v>
      </c>
      <c r="LF486" s="1">
        <v>4.5712879999999997E-2</v>
      </c>
      <c r="LG486">
        <v>30.081040000000002</v>
      </c>
      <c r="LH486">
        <v>4.6187279999999999</v>
      </c>
      <c r="LI486">
        <v>25023.26</v>
      </c>
      <c r="LJ486" s="1">
        <v>4.5317459999999997E-2</v>
      </c>
      <c r="LK486">
        <v>30.313739999999999</v>
      </c>
      <c r="LL486">
        <v>4.3922439999999998</v>
      </c>
      <c r="LM486">
        <v>24049.77</v>
      </c>
      <c r="LN486" s="1">
        <v>4.483289E-2</v>
      </c>
      <c r="LO486">
        <v>30.494209999999999</v>
      </c>
      <c r="LP486">
        <v>4.1707510000000001</v>
      </c>
      <c r="LQ486">
        <v>23121.97</v>
      </c>
      <c r="LR486" s="1">
        <v>4.4340230000000001E-2</v>
      </c>
      <c r="LS486">
        <v>30.628419999999998</v>
      </c>
      <c r="LT486">
        <v>3.961338</v>
      </c>
      <c r="LU486">
        <v>22240.02</v>
      </c>
      <c r="LV486" s="1">
        <v>4.3961979999999998E-2</v>
      </c>
      <c r="LW486">
        <v>30.826609999999999</v>
      </c>
      <c r="LX486">
        <v>3.7739410000000002</v>
      </c>
      <c r="LY486">
        <v>21402.09</v>
      </c>
      <c r="LZ486" s="1">
        <v>4.3691790000000001E-2</v>
      </c>
      <c r="MA486">
        <v>30.899190000000001</v>
      </c>
      <c r="MB486">
        <v>3.605918</v>
      </c>
      <c r="MC486">
        <v>20604.5</v>
      </c>
      <c r="MD486" s="1">
        <v>4.3449849999999998E-2</v>
      </c>
      <c r="ME486">
        <v>30.81026</v>
      </c>
      <c r="MF486">
        <v>3.4496760000000002</v>
      </c>
      <c r="MG486">
        <v>19845.18</v>
      </c>
      <c r="MH486">
        <v>4.3213120000000001E-2</v>
      </c>
      <c r="MI486">
        <v>30.7166</v>
      </c>
      <c r="MJ486">
        <v>3.3019669999999999</v>
      </c>
      <c r="MK486">
        <v>19122.68</v>
      </c>
      <c r="ML486" s="1">
        <v>4.323987E-2</v>
      </c>
      <c r="MM486">
        <v>30.711030000000001</v>
      </c>
      <c r="MN486">
        <v>3.1811959999999999</v>
      </c>
      <c r="MO486">
        <v>18432.849999999999</v>
      </c>
      <c r="MP486" s="1">
        <v>4.3064520000000002E-2</v>
      </c>
      <c r="MQ486">
        <v>30.9499</v>
      </c>
      <c r="MR486">
        <v>3.0516030000000001</v>
      </c>
      <c r="MS486">
        <v>17772.87</v>
      </c>
      <c r="MT486">
        <v>4.2779610000000003E-2</v>
      </c>
      <c r="MU486">
        <v>31.21144</v>
      </c>
      <c r="MV486">
        <v>2.922107</v>
      </c>
      <c r="MW486">
        <v>17146.189999999999</v>
      </c>
      <c r="MX486" s="1">
        <v>4.2487730000000001E-2</v>
      </c>
      <c r="MY486">
        <v>31.393650000000001</v>
      </c>
      <c r="MZ486">
        <v>2.7988870000000001</v>
      </c>
      <c r="NA486">
        <v>16551.14</v>
      </c>
      <c r="NB486" s="1">
        <v>4.2328030000000003E-2</v>
      </c>
      <c r="NC486">
        <v>31.54278</v>
      </c>
      <c r="ND486">
        <v>2.6909200000000002</v>
      </c>
      <c r="NE486">
        <v>15985.25</v>
      </c>
      <c r="NF486" s="1">
        <v>4.2245030000000003E-2</v>
      </c>
      <c r="NG486">
        <v>31.533100000000001</v>
      </c>
      <c r="NH486">
        <v>2.5929630000000001</v>
      </c>
      <c r="NI486">
        <v>15444.74</v>
      </c>
      <c r="NJ486">
        <v>4.2127570000000003E-2</v>
      </c>
      <c r="NK486">
        <v>31.449639999999999</v>
      </c>
      <c r="NL486">
        <v>2.4976829999999999</v>
      </c>
      <c r="NM486">
        <v>14928.11</v>
      </c>
      <c r="NN486" s="1">
        <v>4.194171E-2</v>
      </c>
      <c r="NO486">
        <v>31.38111</v>
      </c>
      <c r="NP486">
        <v>2.4031470000000001</v>
      </c>
      <c r="NQ486">
        <v>14435.17</v>
      </c>
      <c r="NR486" s="1">
        <v>4.1643619999999999E-2</v>
      </c>
      <c r="NS486">
        <v>31.34365</v>
      </c>
      <c r="NT486">
        <v>2.3073630000000001</v>
      </c>
      <c r="NU486">
        <v>13966.94</v>
      </c>
      <c r="NV486" s="1">
        <v>4.1478540000000001E-2</v>
      </c>
      <c r="NW486">
        <v>31.378419999999998</v>
      </c>
      <c r="NX486">
        <v>2.2238709999999999</v>
      </c>
      <c r="NY486">
        <v>13521.57</v>
      </c>
      <c r="NZ486" s="1">
        <v>4.1417860000000001E-2</v>
      </c>
      <c r="OA486">
        <v>31.517749999999999</v>
      </c>
      <c r="OB486">
        <v>2.1494900000000001</v>
      </c>
      <c r="OC486">
        <v>13095.11</v>
      </c>
      <c r="OD486" s="1">
        <v>4.1370289999999997E-2</v>
      </c>
      <c r="OE486">
        <v>31.563890000000001</v>
      </c>
      <c r="OF486">
        <v>2.0792259999999998</v>
      </c>
      <c r="OG486">
        <v>12686.34</v>
      </c>
      <c r="OH486" s="1">
        <v>4.1233739999999998E-2</v>
      </c>
      <c r="OI486">
        <v>31.591149999999999</v>
      </c>
      <c r="OJ486">
        <v>2.0076779999999999</v>
      </c>
      <c r="OK486">
        <v>12294.88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5.8011769999999997E-2</v>
      </c>
      <c r="G487">
        <v>30.234559999999998</v>
      </c>
      <c r="H487">
        <v>0</v>
      </c>
      <c r="I487">
        <v>0</v>
      </c>
      <c r="J487" s="1">
        <v>5.8298280000000001E-2</v>
      </c>
      <c r="K487">
        <v>30.244710000000001</v>
      </c>
      <c r="L487">
        <v>0</v>
      </c>
      <c r="M487">
        <v>0</v>
      </c>
      <c r="N487" s="1">
        <v>5.8391539999999999E-2</v>
      </c>
      <c r="O487">
        <v>30.331689999999998</v>
      </c>
      <c r="P487">
        <v>0</v>
      </c>
      <c r="Q487">
        <v>0</v>
      </c>
      <c r="R487" s="1">
        <v>5.8374870000000002E-2</v>
      </c>
      <c r="S487">
        <v>30.26906</v>
      </c>
      <c r="T487">
        <v>0</v>
      </c>
      <c r="U487">
        <v>0</v>
      </c>
      <c r="V487">
        <v>5.8472990000000002E-2</v>
      </c>
      <c r="W487">
        <v>30.195499999999999</v>
      </c>
      <c r="X487">
        <v>0</v>
      </c>
      <c r="Y487">
        <v>0</v>
      </c>
      <c r="Z487" s="1">
        <v>5.872927E-2</v>
      </c>
      <c r="AA487">
        <v>30.12388</v>
      </c>
      <c r="AB487">
        <v>0</v>
      </c>
      <c r="AC487">
        <v>0</v>
      </c>
      <c r="AD487" s="1">
        <v>5.8766800000000001E-2</v>
      </c>
      <c r="AE487">
        <v>30.057379999999998</v>
      </c>
      <c r="AF487">
        <v>0</v>
      </c>
      <c r="AG487">
        <v>0</v>
      </c>
      <c r="AH487" s="1">
        <v>5.9049919999999999E-2</v>
      </c>
      <c r="AI487">
        <v>30.00788</v>
      </c>
      <c r="AJ487">
        <v>0</v>
      </c>
      <c r="AK487">
        <v>0</v>
      </c>
      <c r="AL487" s="1">
        <v>5.943847E-2</v>
      </c>
      <c r="AM487">
        <v>30.108160000000002</v>
      </c>
      <c r="AN487">
        <v>0</v>
      </c>
      <c r="AO487">
        <v>0</v>
      </c>
      <c r="AP487" s="1">
        <v>5.990351E-2</v>
      </c>
      <c r="AQ487">
        <v>30.089639999999999</v>
      </c>
      <c r="AR487">
        <v>0</v>
      </c>
      <c r="AS487">
        <v>0</v>
      </c>
      <c r="AT487" s="1">
        <v>6.0284160000000003E-2</v>
      </c>
      <c r="AU487">
        <v>30.070540000000001</v>
      </c>
      <c r="AV487">
        <v>0</v>
      </c>
      <c r="AW487">
        <v>0</v>
      </c>
      <c r="AX487" s="1">
        <v>6.063383E-2</v>
      </c>
      <c r="AY487">
        <v>30.061779999999999</v>
      </c>
      <c r="AZ487">
        <v>0</v>
      </c>
      <c r="BA487">
        <v>0</v>
      </c>
      <c r="BB487">
        <v>6.102552E-2</v>
      </c>
      <c r="BC487">
        <v>30.007719999999999</v>
      </c>
      <c r="BD487">
        <v>0</v>
      </c>
      <c r="BE487">
        <v>0</v>
      </c>
      <c r="BF487">
        <v>6.1491490000000003E-2</v>
      </c>
      <c r="BG487">
        <v>29.956869999999999</v>
      </c>
      <c r="BH487">
        <v>0</v>
      </c>
      <c r="BI487">
        <v>0</v>
      </c>
      <c r="BJ487" s="1">
        <v>6.1731139999999997E-2</v>
      </c>
      <c r="BK487">
        <v>29.956810000000001</v>
      </c>
      <c r="BL487">
        <v>0</v>
      </c>
      <c r="BM487">
        <v>0</v>
      </c>
      <c r="BN487" s="1">
        <v>6.2164869999999997E-2</v>
      </c>
      <c r="BO487">
        <v>30.07742</v>
      </c>
      <c r="BP487">
        <v>0</v>
      </c>
      <c r="BQ487">
        <v>0</v>
      </c>
      <c r="BR487" s="1">
        <v>6.2690010000000004E-2</v>
      </c>
      <c r="BS487">
        <v>30.286100000000001</v>
      </c>
      <c r="BT487">
        <v>0</v>
      </c>
      <c r="BU487">
        <v>0</v>
      </c>
      <c r="BV487" s="1">
        <v>6.3196279999999994E-2</v>
      </c>
      <c r="BW487">
        <v>30.506440000000001</v>
      </c>
      <c r="BX487">
        <v>0</v>
      </c>
      <c r="BY487">
        <v>0</v>
      </c>
      <c r="BZ487" s="1">
        <v>6.3613249999999996E-2</v>
      </c>
      <c r="CA487">
        <v>30.663209999999999</v>
      </c>
      <c r="CB487">
        <v>0</v>
      </c>
      <c r="CC487">
        <v>0</v>
      </c>
      <c r="CD487" s="1">
        <v>6.392871E-2</v>
      </c>
      <c r="CE487">
        <v>30.666779999999999</v>
      </c>
      <c r="CF487">
        <v>0</v>
      </c>
      <c r="CG487">
        <v>0</v>
      </c>
      <c r="CH487" s="1">
        <v>6.4214599999999997E-2</v>
      </c>
      <c r="CI487">
        <v>30.60887</v>
      </c>
      <c r="CJ487">
        <v>0</v>
      </c>
      <c r="CK487">
        <v>0</v>
      </c>
      <c r="CL487" s="1">
        <v>6.4554790000000001E-2</v>
      </c>
      <c r="CM487">
        <v>30.564299999999999</v>
      </c>
      <c r="CN487">
        <v>0</v>
      </c>
      <c r="CO487">
        <v>0</v>
      </c>
      <c r="CP487" s="1">
        <v>6.5259289999999998E-2</v>
      </c>
      <c r="CQ487">
        <v>30.549109999999999</v>
      </c>
      <c r="CR487">
        <v>0</v>
      </c>
      <c r="CS487">
        <v>0</v>
      </c>
      <c r="CT487" s="1">
        <v>6.5513479999999999E-2</v>
      </c>
      <c r="CU487">
        <v>30.69088</v>
      </c>
      <c r="CV487">
        <v>0</v>
      </c>
      <c r="CW487">
        <v>0</v>
      </c>
      <c r="CX487" s="1">
        <v>6.5427739999999998E-2</v>
      </c>
      <c r="CY487">
        <v>30.906549999999999</v>
      </c>
      <c r="CZ487">
        <v>0</v>
      </c>
      <c r="DA487">
        <v>0</v>
      </c>
      <c r="DB487" s="1">
        <v>6.5245300000000006E-2</v>
      </c>
      <c r="DC487">
        <v>31.035250000000001</v>
      </c>
      <c r="DD487">
        <v>0</v>
      </c>
      <c r="DE487">
        <v>0</v>
      </c>
      <c r="DF487">
        <v>6.5218170000000006E-2</v>
      </c>
      <c r="DG487">
        <v>31.13607</v>
      </c>
      <c r="DH487">
        <v>0</v>
      </c>
      <c r="DI487">
        <v>1.3178690000000001E-35</v>
      </c>
      <c r="DJ487" s="1">
        <v>6.5270389999999998E-2</v>
      </c>
      <c r="DK487">
        <v>31.091100000000001</v>
      </c>
      <c r="DL487">
        <v>6.8006800000000001E-34</v>
      </c>
      <c r="DM487">
        <v>2.8169349999999999E-30</v>
      </c>
      <c r="DN487" s="1">
        <v>6.5198080000000005E-2</v>
      </c>
      <c r="DO487">
        <v>30.968029999999999</v>
      </c>
      <c r="DP487">
        <v>2.1286129999999999E-29</v>
      </c>
      <c r="DQ487">
        <v>8.7860390000000004E-26</v>
      </c>
      <c r="DR487" s="1">
        <v>6.4949660000000006E-2</v>
      </c>
      <c r="DS487">
        <v>30.856760000000001</v>
      </c>
      <c r="DT487" s="1">
        <v>1.4368130000000001E-25</v>
      </c>
      <c r="DU487" s="1">
        <v>5.9414880000000004E-22</v>
      </c>
      <c r="DV487" s="1">
        <v>6.539963E-2</v>
      </c>
      <c r="DW487">
        <v>30.73753</v>
      </c>
      <c r="DX487" s="1">
        <v>3.0500250000000001E-22</v>
      </c>
      <c r="DY487" s="1">
        <v>1.120013E-18</v>
      </c>
      <c r="DZ487" s="1">
        <v>6.5168400000000001E-2</v>
      </c>
      <c r="EA487">
        <v>30.71996</v>
      </c>
      <c r="EB487" s="1">
        <v>2.2545390000000001E-19</v>
      </c>
      <c r="EC487" s="1">
        <v>7.6795460000000004E-16</v>
      </c>
      <c r="ED487" s="1">
        <v>6.4560309999999996E-2</v>
      </c>
      <c r="EE487">
        <v>30.73875</v>
      </c>
      <c r="EF487" s="1">
        <v>6.9257270000000001E-17</v>
      </c>
      <c r="EG487" s="1">
        <v>2.270416E-13</v>
      </c>
      <c r="EH487" s="1">
        <v>6.3837560000000002E-2</v>
      </c>
      <c r="EI487">
        <v>30.765989999999999</v>
      </c>
      <c r="EJ487" s="1">
        <v>1.035603E-14</v>
      </c>
      <c r="EK487" s="1">
        <v>3.3324200000000002E-11</v>
      </c>
      <c r="EL487" s="1">
        <v>6.3433009999999998E-2</v>
      </c>
      <c r="EM487">
        <v>30.743770000000001</v>
      </c>
      <c r="EN487" s="1">
        <v>8.5143120000000002E-13</v>
      </c>
      <c r="EO487" s="1">
        <v>2.7077929999999999E-9</v>
      </c>
      <c r="EP487">
        <v>6.3170229999999994E-2</v>
      </c>
      <c r="EQ487">
        <v>30.597629999999999</v>
      </c>
      <c r="ER487" s="1">
        <v>4.1894649999999999E-11</v>
      </c>
      <c r="ES487" s="1">
        <v>1.3226120000000001E-7</v>
      </c>
      <c r="ET487">
        <v>6.2835119999999994E-2</v>
      </c>
      <c r="EU487">
        <v>30.386780000000002</v>
      </c>
      <c r="EV487" s="1">
        <v>1.3089790000000001E-9</v>
      </c>
      <c r="EW487" s="1">
        <v>4.1353809999999999E-6</v>
      </c>
      <c r="EX487" s="1">
        <v>6.2275200000000003E-2</v>
      </c>
      <c r="EY487">
        <v>30.173500000000001</v>
      </c>
      <c r="EZ487" s="1">
        <v>2.7368139999999999E-8</v>
      </c>
      <c r="FA487" s="1">
        <v>8.7077069999999998E-5</v>
      </c>
      <c r="FB487" s="1">
        <v>6.2461820000000001E-2</v>
      </c>
      <c r="FC487">
        <v>30.01463</v>
      </c>
      <c r="FD487" s="1">
        <v>4.0717789999999998E-7</v>
      </c>
      <c r="FE487" s="1">
        <v>1.293293E-3</v>
      </c>
      <c r="FF487" s="1">
        <v>6.199495E-2</v>
      </c>
      <c r="FG487">
        <v>30.093640000000001</v>
      </c>
      <c r="FH487" s="1">
        <v>4.3933080000000002E-6</v>
      </c>
      <c r="FI487" s="1">
        <v>1.409665E-2</v>
      </c>
      <c r="FJ487" s="1">
        <v>6.1209779999999998E-2</v>
      </c>
      <c r="FK487">
        <v>30.126190000000001</v>
      </c>
      <c r="FL487" s="1">
        <v>3.5437910000000002E-5</v>
      </c>
      <c r="FM487" s="1">
        <v>0.1157656</v>
      </c>
      <c r="FN487" s="1">
        <v>6.0298890000000001E-2</v>
      </c>
      <c r="FO487">
        <v>30.100339999999999</v>
      </c>
      <c r="FP487" s="1">
        <v>2.206117E-4</v>
      </c>
      <c r="FQ487" s="1">
        <v>0.73627560000000003</v>
      </c>
      <c r="FR487" s="1">
        <v>5.9689640000000002E-2</v>
      </c>
      <c r="FS487">
        <v>30.014060000000001</v>
      </c>
      <c r="FT487" s="1">
        <v>1.097247E-3</v>
      </c>
      <c r="FU487" s="1">
        <v>3.7252999999999998</v>
      </c>
      <c r="FV487" s="1">
        <v>5.9262660000000002E-2</v>
      </c>
      <c r="FW487">
        <v>29.862850000000002</v>
      </c>
      <c r="FX487" s="1">
        <v>4.4670059999999999E-3</v>
      </c>
      <c r="FY487" s="1">
        <v>15.3949</v>
      </c>
      <c r="FZ487" s="1">
        <v>5.8715629999999998E-2</v>
      </c>
      <c r="GA487">
        <v>29.678750000000001</v>
      </c>
      <c r="GB487" s="1">
        <v>1.5144889999999999E-2</v>
      </c>
      <c r="GC487" s="1">
        <v>53.099600000000002</v>
      </c>
      <c r="GD487" s="1">
        <v>5.7981209999999998E-2</v>
      </c>
      <c r="GE487">
        <v>29.502289999999999</v>
      </c>
      <c r="GF487" s="1">
        <v>4.3484389999999998E-2</v>
      </c>
      <c r="GG487">
        <v>155.68790000000001</v>
      </c>
      <c r="GH487" s="1">
        <v>5.7947760000000001E-2</v>
      </c>
      <c r="GI487">
        <v>29.39987</v>
      </c>
      <c r="GJ487" s="1">
        <v>0.10941819999999999</v>
      </c>
      <c r="GK487">
        <v>395.28930000000003</v>
      </c>
      <c r="GL487" s="1">
        <v>5.7286129999999998E-2</v>
      </c>
      <c r="GM487">
        <v>29.55368</v>
      </c>
      <c r="GN487" s="1">
        <v>0.23982590000000001</v>
      </c>
      <c r="GO487">
        <v>884.07249999999999</v>
      </c>
      <c r="GP487" s="1">
        <v>5.6352300000000001E-2</v>
      </c>
      <c r="GQ487">
        <v>29.69125</v>
      </c>
      <c r="GR487" s="1">
        <v>0.46615780000000001</v>
      </c>
      <c r="GS487">
        <v>1761.2550000000001</v>
      </c>
      <c r="GT487" s="1">
        <v>5.5348399999999999E-2</v>
      </c>
      <c r="GU487">
        <v>29.80988</v>
      </c>
      <c r="GV487" s="1">
        <v>0.81656209999999996</v>
      </c>
      <c r="GW487">
        <v>3167.181</v>
      </c>
      <c r="GX487" s="1">
        <v>5.4671579999999997E-2</v>
      </c>
      <c r="GY487">
        <v>29.924600000000002</v>
      </c>
      <c r="GZ487" s="1">
        <v>1.3150329999999999</v>
      </c>
      <c r="HA487">
        <v>5206.8230000000003</v>
      </c>
      <c r="HB487" s="1">
        <v>5.419264E-2</v>
      </c>
      <c r="HC487">
        <v>29.918569999999999</v>
      </c>
      <c r="HD487">
        <v>1.9668479999999999</v>
      </c>
      <c r="HE487">
        <v>7922.1350000000002</v>
      </c>
      <c r="HF487" s="1">
        <v>5.3628519999999999E-2</v>
      </c>
      <c r="HG487">
        <v>29.782530000000001</v>
      </c>
      <c r="HH487">
        <v>2.744901</v>
      </c>
      <c r="HI487">
        <v>11264.83</v>
      </c>
      <c r="HJ487" s="1">
        <v>5.2909070000000002E-2</v>
      </c>
      <c r="HK487">
        <v>29.65728</v>
      </c>
      <c r="HL487">
        <v>3.5991650000000002</v>
      </c>
      <c r="HM487">
        <v>15094.82</v>
      </c>
      <c r="HN487" s="1">
        <v>5.265355E-2</v>
      </c>
      <c r="HO487">
        <v>29.576059999999998</v>
      </c>
      <c r="HP487">
        <v>4.5221260000000001</v>
      </c>
      <c r="HQ487">
        <v>19215.7</v>
      </c>
      <c r="HR487" s="1">
        <v>5.206674E-2</v>
      </c>
      <c r="HS487">
        <v>29.708410000000001</v>
      </c>
      <c r="HT487">
        <v>5.4051070000000001</v>
      </c>
      <c r="HU487">
        <v>23412.16</v>
      </c>
      <c r="HV487" s="1">
        <v>5.136073E-2</v>
      </c>
      <c r="HW487">
        <v>29.912759999999999</v>
      </c>
      <c r="HX487">
        <v>6.2017790000000002</v>
      </c>
      <c r="HY487">
        <v>27446.5</v>
      </c>
      <c r="HZ487" s="1">
        <v>5.0586390000000002E-2</v>
      </c>
      <c r="IA487">
        <v>30.099229999999999</v>
      </c>
      <c r="IB487">
        <v>6.8755670000000002</v>
      </c>
      <c r="IC487">
        <v>31130.41</v>
      </c>
      <c r="ID487" s="1">
        <v>4.9991760000000003E-2</v>
      </c>
      <c r="IE487">
        <v>30.272010000000002</v>
      </c>
      <c r="IF487">
        <v>7.4387280000000002</v>
      </c>
      <c r="IG487">
        <v>34331.769999999997</v>
      </c>
      <c r="IH487" s="1">
        <v>4.9466980000000001E-2</v>
      </c>
      <c r="II487">
        <v>30.27186</v>
      </c>
      <c r="IJ487">
        <v>7.8731119999999999</v>
      </c>
      <c r="IK487">
        <v>36981.01</v>
      </c>
      <c r="IL487" s="1">
        <v>4.8899560000000002E-2</v>
      </c>
      <c r="IM487">
        <v>30.15842</v>
      </c>
      <c r="IN487">
        <v>8.1633890000000005</v>
      </c>
      <c r="IO487">
        <v>39051.269999999997</v>
      </c>
      <c r="IP487" s="1">
        <v>4.8235609999999998E-2</v>
      </c>
      <c r="IQ487">
        <v>30.050419999999999</v>
      </c>
      <c r="IR487">
        <v>8.3081659999999999</v>
      </c>
      <c r="IS487">
        <v>40550.85</v>
      </c>
      <c r="IT487" s="1">
        <v>4.7879749999999999E-2</v>
      </c>
      <c r="IU487">
        <v>29.97326</v>
      </c>
      <c r="IV487">
        <v>8.3940889999999992</v>
      </c>
      <c r="IW487">
        <v>41523.24</v>
      </c>
      <c r="IX487">
        <v>4.7278309999999997E-2</v>
      </c>
      <c r="IY487">
        <v>30.062470000000001</v>
      </c>
      <c r="IZ487">
        <v>8.3428059999999995</v>
      </c>
      <c r="JA487">
        <v>42031.9</v>
      </c>
      <c r="JB487" s="1">
        <v>4.6568119999999998E-2</v>
      </c>
      <c r="JC487">
        <v>30.096730000000001</v>
      </c>
      <c r="JD487">
        <v>8.1937719999999992</v>
      </c>
      <c r="JE487">
        <v>42135.88</v>
      </c>
      <c r="JF487" s="1">
        <v>4.5878839999999997E-2</v>
      </c>
      <c r="JG487">
        <v>30.154409999999999</v>
      </c>
      <c r="JH487">
        <v>7.9888599999999999</v>
      </c>
      <c r="JI487">
        <v>41906.61</v>
      </c>
      <c r="JJ487" s="1">
        <v>4.5402720000000001E-2</v>
      </c>
      <c r="JK487">
        <v>30.11974</v>
      </c>
      <c r="JL487">
        <v>7.7761579999999997</v>
      </c>
      <c r="JM487">
        <v>41411.57</v>
      </c>
      <c r="JN487">
        <v>4.5067650000000001E-2</v>
      </c>
      <c r="JO487">
        <v>30.088609999999999</v>
      </c>
      <c r="JP487">
        <v>7.5548390000000003</v>
      </c>
      <c r="JQ487">
        <v>40710.720000000001</v>
      </c>
      <c r="JR487" s="1">
        <v>4.4751770000000003E-2</v>
      </c>
      <c r="JS487">
        <v>30.102779999999999</v>
      </c>
      <c r="JT487">
        <v>7.3139770000000004</v>
      </c>
      <c r="JU487">
        <v>39853.29</v>
      </c>
      <c r="JV487" s="1">
        <v>4.4389909999999998E-2</v>
      </c>
      <c r="JW487">
        <v>30.111619999999998</v>
      </c>
      <c r="JX487">
        <v>7.0516920000000001</v>
      </c>
      <c r="JY487">
        <v>38882.18</v>
      </c>
      <c r="JZ487" s="1">
        <v>4.4065729999999997E-2</v>
      </c>
      <c r="KA487">
        <v>30.110150000000001</v>
      </c>
      <c r="KB487">
        <v>6.7879370000000003</v>
      </c>
      <c r="KC487">
        <v>37831.64</v>
      </c>
      <c r="KD487" s="1">
        <v>4.376961E-2</v>
      </c>
      <c r="KE487">
        <v>30.27843</v>
      </c>
      <c r="KF487">
        <v>6.5338099999999999</v>
      </c>
      <c r="KG487">
        <v>36727.730000000003</v>
      </c>
      <c r="KH487" s="1">
        <v>4.3494079999999997E-2</v>
      </c>
      <c r="KI487">
        <v>30.335850000000001</v>
      </c>
      <c r="KJ487">
        <v>6.25549</v>
      </c>
      <c r="KK487">
        <v>35589.230000000003</v>
      </c>
      <c r="KL487" s="1">
        <v>4.3178939999999999E-2</v>
      </c>
      <c r="KM487">
        <v>30.374230000000001</v>
      </c>
      <c r="KN487">
        <v>5.9994120000000004</v>
      </c>
      <c r="KO487">
        <v>34439.35</v>
      </c>
      <c r="KP487" s="1">
        <v>4.2800119999999997E-2</v>
      </c>
      <c r="KQ487">
        <v>30.41432</v>
      </c>
      <c r="KR487">
        <v>5.7335560000000001</v>
      </c>
      <c r="KS487">
        <v>33292.92</v>
      </c>
      <c r="KT487" s="1">
        <v>4.2374950000000002E-2</v>
      </c>
      <c r="KU487">
        <v>30.384720000000002</v>
      </c>
      <c r="KV487">
        <v>5.4690899999999996</v>
      </c>
      <c r="KW487">
        <v>32155.49</v>
      </c>
      <c r="KX487" s="1">
        <v>4.1961350000000001E-2</v>
      </c>
      <c r="KY487">
        <v>30.279630000000001</v>
      </c>
      <c r="KZ487">
        <v>5.2162569999999997</v>
      </c>
      <c r="LA487">
        <v>31040.65</v>
      </c>
      <c r="LB487" s="1">
        <v>4.1609170000000001E-2</v>
      </c>
      <c r="LC487">
        <v>30.176480000000002</v>
      </c>
      <c r="LD487">
        <v>4.9806080000000001</v>
      </c>
      <c r="LE487">
        <v>29953.21</v>
      </c>
      <c r="LF487" s="1">
        <v>4.138551E-2</v>
      </c>
      <c r="LG487">
        <v>30.14113</v>
      </c>
      <c r="LH487">
        <v>4.7697459999999996</v>
      </c>
      <c r="LI487">
        <v>28895.26</v>
      </c>
      <c r="LJ487" s="1">
        <v>4.1026189999999997E-2</v>
      </c>
      <c r="LK487">
        <v>30.367290000000001</v>
      </c>
      <c r="LL487">
        <v>4.552206</v>
      </c>
      <c r="LM487">
        <v>27870.83</v>
      </c>
      <c r="LN487" s="1">
        <v>4.0587289999999998E-2</v>
      </c>
      <c r="LO487">
        <v>30.541740000000001</v>
      </c>
      <c r="LP487">
        <v>4.3370980000000001</v>
      </c>
      <c r="LQ487">
        <v>26883.98</v>
      </c>
      <c r="LR487" s="1">
        <v>4.0135579999999997E-2</v>
      </c>
      <c r="LS487">
        <v>30.671230000000001</v>
      </c>
      <c r="LT487">
        <v>4.131526</v>
      </c>
      <c r="LU487">
        <v>25937.41</v>
      </c>
      <c r="LV487">
        <v>3.9792569999999999E-2</v>
      </c>
      <c r="LW487">
        <v>30.86251</v>
      </c>
      <c r="LX487">
        <v>3.9472360000000002</v>
      </c>
      <c r="LY487">
        <v>25030.16</v>
      </c>
      <c r="LZ487" s="1">
        <v>3.9552770000000001E-2</v>
      </c>
      <c r="MA487">
        <v>30.932259999999999</v>
      </c>
      <c r="MB487">
        <v>3.7818930000000002</v>
      </c>
      <c r="MC487">
        <v>24160.16</v>
      </c>
      <c r="MD487">
        <v>3.9334889999999997E-2</v>
      </c>
      <c r="ME487">
        <v>30.845839999999999</v>
      </c>
      <c r="MF487">
        <v>3.627008</v>
      </c>
      <c r="MG487">
        <v>23325.93</v>
      </c>
      <c r="MH487">
        <v>3.9118380000000001E-2</v>
      </c>
      <c r="MI487">
        <v>30.755500000000001</v>
      </c>
      <c r="MJ487">
        <v>3.4795029999999998</v>
      </c>
      <c r="MK487">
        <v>22527.32</v>
      </c>
      <c r="ML487" s="1">
        <v>3.9150770000000001E-2</v>
      </c>
      <c r="MM487">
        <v>30.750050000000002</v>
      </c>
      <c r="MN487">
        <v>3.3601200000000002</v>
      </c>
      <c r="MO487">
        <v>21760.49</v>
      </c>
      <c r="MP487" s="1">
        <v>3.8988910000000002E-2</v>
      </c>
      <c r="MQ487">
        <v>30.980720000000002</v>
      </c>
      <c r="MR487">
        <v>3.2295790000000002</v>
      </c>
      <c r="MS487">
        <v>21023.35</v>
      </c>
      <c r="MT487" s="1">
        <v>3.8728489999999997E-2</v>
      </c>
      <c r="MU487">
        <v>31.232189999999999</v>
      </c>
      <c r="MV487">
        <v>3.0981179999999999</v>
      </c>
      <c r="MW487">
        <v>20319.45</v>
      </c>
      <c r="MX487" s="1">
        <v>3.8461910000000002E-2</v>
      </c>
      <c r="MY487">
        <v>31.40625</v>
      </c>
      <c r="MZ487">
        <v>2.9725269999999999</v>
      </c>
      <c r="NA487">
        <v>19648.04</v>
      </c>
      <c r="NB487" s="1">
        <v>3.831743E-2</v>
      </c>
      <c r="NC487">
        <v>31.547969999999999</v>
      </c>
      <c r="ND487">
        <v>2.8625349999999998</v>
      </c>
      <c r="NE487">
        <v>19006.73</v>
      </c>
      <c r="NF487" s="1">
        <v>3.8245389999999997E-2</v>
      </c>
      <c r="NG487">
        <v>31.53612</v>
      </c>
      <c r="NH487">
        <v>2.7627869999999999</v>
      </c>
      <c r="NI487">
        <v>18391.72</v>
      </c>
      <c r="NJ487" s="1">
        <v>3.8139600000000003E-2</v>
      </c>
      <c r="NK487">
        <v>31.453710000000001</v>
      </c>
      <c r="NL487">
        <v>2.6651750000000001</v>
      </c>
      <c r="NM487">
        <v>17801.87</v>
      </c>
      <c r="NN487" s="1">
        <v>3.7970660000000003E-2</v>
      </c>
      <c r="NO487">
        <v>31.386500000000002</v>
      </c>
      <c r="NP487">
        <v>2.567736</v>
      </c>
      <c r="NQ487">
        <v>17237.07</v>
      </c>
      <c r="NR487" s="1">
        <v>3.7692780000000002E-2</v>
      </c>
      <c r="NS487">
        <v>31.34975</v>
      </c>
      <c r="NT487">
        <v>2.4679890000000002</v>
      </c>
      <c r="NU487">
        <v>16698.7</v>
      </c>
      <c r="NV487" s="1">
        <v>3.7544859999999999E-2</v>
      </c>
      <c r="NW487">
        <v>31.383050000000001</v>
      </c>
      <c r="NX487">
        <v>2.3816009999999999</v>
      </c>
      <c r="NY487">
        <v>16184.88</v>
      </c>
      <c r="NZ487">
        <v>3.7492739999999997E-2</v>
      </c>
      <c r="OA487">
        <v>31.518239999999999</v>
      </c>
      <c r="OB487">
        <v>2.3047049999999998</v>
      </c>
      <c r="OC487">
        <v>15691.76</v>
      </c>
      <c r="OD487" s="1">
        <v>3.7449700000000002E-2</v>
      </c>
      <c r="OE487">
        <v>31.562709999999999</v>
      </c>
      <c r="OF487">
        <v>2.2317209999999998</v>
      </c>
      <c r="OG487">
        <v>15217.83</v>
      </c>
      <c r="OH487" s="1">
        <v>3.7327010000000001E-2</v>
      </c>
      <c r="OI487">
        <v>31.590009999999999</v>
      </c>
      <c r="OJ487">
        <v>2.1571579999999999</v>
      </c>
      <c r="OK487">
        <v>14762.93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5.1783320000000001E-2</v>
      </c>
      <c r="G488">
        <v>30.213899999999999</v>
      </c>
      <c r="H488">
        <v>0</v>
      </c>
      <c r="I488">
        <v>0</v>
      </c>
      <c r="J488" s="1">
        <v>5.2048469999999999E-2</v>
      </c>
      <c r="K488">
        <v>30.224440000000001</v>
      </c>
      <c r="L488">
        <v>0</v>
      </c>
      <c r="M488">
        <v>0</v>
      </c>
      <c r="N488" s="1">
        <v>5.2128529999999999E-2</v>
      </c>
      <c r="O488">
        <v>30.31026</v>
      </c>
      <c r="P488">
        <v>0</v>
      </c>
      <c r="Q488">
        <v>0</v>
      </c>
      <c r="R488">
        <v>5.2110780000000002E-2</v>
      </c>
      <c r="S488">
        <v>30.251999999999999</v>
      </c>
      <c r="T488">
        <v>0</v>
      </c>
      <c r="U488">
        <v>0</v>
      </c>
      <c r="V488" s="1">
        <v>5.2195289999999998E-2</v>
      </c>
      <c r="W488">
        <v>30.183979999999998</v>
      </c>
      <c r="X488">
        <v>0</v>
      </c>
      <c r="Y488">
        <v>0</v>
      </c>
      <c r="Z488" s="1">
        <v>5.2429660000000003E-2</v>
      </c>
      <c r="AA488">
        <v>30.1188</v>
      </c>
      <c r="AB488">
        <v>0</v>
      </c>
      <c r="AC488">
        <v>0</v>
      </c>
      <c r="AD488" s="1">
        <v>5.2454819999999999E-2</v>
      </c>
      <c r="AE488">
        <v>30.057960000000001</v>
      </c>
      <c r="AF488">
        <v>0</v>
      </c>
      <c r="AG488">
        <v>0</v>
      </c>
      <c r="AH488" s="1">
        <v>5.2710300000000002E-2</v>
      </c>
      <c r="AI488">
        <v>30.013870000000001</v>
      </c>
      <c r="AJ488">
        <v>0</v>
      </c>
      <c r="AK488">
        <v>0</v>
      </c>
      <c r="AL488" s="1">
        <v>5.3066139999999998E-2</v>
      </c>
      <c r="AM488">
        <v>30.114070000000002</v>
      </c>
      <c r="AN488">
        <v>0</v>
      </c>
      <c r="AO488">
        <v>0</v>
      </c>
      <c r="AP488">
        <v>5.3482870000000002E-2</v>
      </c>
      <c r="AQ488">
        <v>30.097770000000001</v>
      </c>
      <c r="AR488">
        <v>0</v>
      </c>
      <c r="AS488">
        <v>0</v>
      </c>
      <c r="AT488" s="1">
        <v>5.3825440000000002E-2</v>
      </c>
      <c r="AU488">
        <v>30.081040000000002</v>
      </c>
      <c r="AV488">
        <v>0</v>
      </c>
      <c r="AW488">
        <v>0</v>
      </c>
      <c r="AX488" s="1">
        <v>5.4138600000000002E-2</v>
      </c>
      <c r="AY488">
        <v>30.07403</v>
      </c>
      <c r="AZ488">
        <v>0</v>
      </c>
      <c r="BA488">
        <v>0</v>
      </c>
      <c r="BB488" s="1">
        <v>5.4488769999999999E-2</v>
      </c>
      <c r="BC488">
        <v>30.022860000000001</v>
      </c>
      <c r="BD488">
        <v>0</v>
      </c>
      <c r="BE488">
        <v>0</v>
      </c>
      <c r="BF488">
        <v>5.4907739999999997E-2</v>
      </c>
      <c r="BG488">
        <v>29.974589999999999</v>
      </c>
      <c r="BH488">
        <v>0</v>
      </c>
      <c r="BI488">
        <v>0</v>
      </c>
      <c r="BJ488" s="1">
        <v>5.5115490000000003E-2</v>
      </c>
      <c r="BK488">
        <v>29.975149999999999</v>
      </c>
      <c r="BL488">
        <v>0</v>
      </c>
      <c r="BM488">
        <v>0</v>
      </c>
      <c r="BN488" s="1">
        <v>5.5507210000000001E-2</v>
      </c>
      <c r="BO488">
        <v>30.092009999999998</v>
      </c>
      <c r="BP488">
        <v>0</v>
      </c>
      <c r="BQ488">
        <v>0</v>
      </c>
      <c r="BR488" s="1">
        <v>5.5981389999999999E-2</v>
      </c>
      <c r="BS488">
        <v>30.293279999999999</v>
      </c>
      <c r="BT488">
        <v>0</v>
      </c>
      <c r="BU488">
        <v>0</v>
      </c>
      <c r="BV488" s="1">
        <v>5.6437599999999997E-2</v>
      </c>
      <c r="BW488">
        <v>30.504850000000001</v>
      </c>
      <c r="BX488">
        <v>0</v>
      </c>
      <c r="BY488">
        <v>0</v>
      </c>
      <c r="BZ488" s="1">
        <v>5.681543E-2</v>
      </c>
      <c r="CA488">
        <v>30.65401</v>
      </c>
      <c r="CB488">
        <v>0</v>
      </c>
      <c r="CC488">
        <v>0</v>
      </c>
      <c r="CD488" s="1">
        <v>5.7095300000000002E-2</v>
      </c>
      <c r="CE488">
        <v>30.65409</v>
      </c>
      <c r="CF488">
        <v>0</v>
      </c>
      <c r="CG488">
        <v>0</v>
      </c>
      <c r="CH488" s="1">
        <v>5.7353469999999997E-2</v>
      </c>
      <c r="CI488">
        <v>30.595109999999998</v>
      </c>
      <c r="CJ488">
        <v>0</v>
      </c>
      <c r="CK488">
        <v>0</v>
      </c>
      <c r="CL488">
        <v>5.7660629999999997E-2</v>
      </c>
      <c r="CM488">
        <v>30.54899</v>
      </c>
      <c r="CN488">
        <v>0</v>
      </c>
      <c r="CO488">
        <v>0</v>
      </c>
      <c r="CP488">
        <v>5.8311670000000003E-2</v>
      </c>
      <c r="CQ488">
        <v>30.531870000000001</v>
      </c>
      <c r="CR488">
        <v>0</v>
      </c>
      <c r="CS488">
        <v>0</v>
      </c>
      <c r="CT488" s="1">
        <v>5.8538220000000002E-2</v>
      </c>
      <c r="CU488">
        <v>30.66703</v>
      </c>
      <c r="CV488">
        <v>0</v>
      </c>
      <c r="CW488">
        <v>0</v>
      </c>
      <c r="CX488" s="1">
        <v>5.8456260000000003E-2</v>
      </c>
      <c r="CY488">
        <v>30.874700000000001</v>
      </c>
      <c r="CZ488">
        <v>0</v>
      </c>
      <c r="DA488">
        <v>0</v>
      </c>
      <c r="DB488" s="1">
        <v>5.8288159999999999E-2</v>
      </c>
      <c r="DC488">
        <v>30.999130000000001</v>
      </c>
      <c r="DD488">
        <v>0</v>
      </c>
      <c r="DE488">
        <v>0</v>
      </c>
      <c r="DF488" s="1">
        <v>5.8270339999999997E-2</v>
      </c>
      <c r="DG488">
        <v>31.09845</v>
      </c>
      <c r="DH488">
        <v>0</v>
      </c>
      <c r="DI488">
        <v>2.862669E-36</v>
      </c>
      <c r="DJ488" s="1">
        <v>5.8323109999999997E-2</v>
      </c>
      <c r="DK488">
        <v>31.05866</v>
      </c>
      <c r="DL488">
        <v>1.5839709999999999E-34</v>
      </c>
      <c r="DM488">
        <v>6.8961230000000002E-31</v>
      </c>
      <c r="DN488" s="1">
        <v>5.8261350000000003E-2</v>
      </c>
      <c r="DO488">
        <v>30.946210000000001</v>
      </c>
      <c r="DP488">
        <v>5.4648789999999998E-30</v>
      </c>
      <c r="DQ488">
        <v>2.3707190000000001E-26</v>
      </c>
      <c r="DR488" s="1">
        <v>5.804351E-2</v>
      </c>
      <c r="DS488">
        <v>30.846229999999998</v>
      </c>
      <c r="DT488" s="1">
        <v>4.0384369999999999E-26</v>
      </c>
      <c r="DU488" s="1">
        <v>1.75299E-22</v>
      </c>
      <c r="DV488" s="1">
        <v>5.8476380000000001E-2</v>
      </c>
      <c r="DW488">
        <v>30.739129999999999</v>
      </c>
      <c r="DX488" s="1">
        <v>9.429526E-23</v>
      </c>
      <c r="DY488" s="1">
        <v>3.6064199999999999E-19</v>
      </c>
      <c r="DZ488" s="1">
        <v>5.8265600000000001E-2</v>
      </c>
      <c r="EA488">
        <v>30.73122</v>
      </c>
      <c r="EB488" s="1">
        <v>7.4582329999999996E-20</v>
      </c>
      <c r="EC488" s="1">
        <v>2.6700119999999998E-16</v>
      </c>
      <c r="ED488" s="1">
        <v>5.7712720000000002E-2</v>
      </c>
      <c r="EE488">
        <v>30.758050000000001</v>
      </c>
      <c r="EF488" s="1">
        <v>2.4421490000000001E-17</v>
      </c>
      <c r="EG488" s="1">
        <v>8.4608929999999996E-14</v>
      </c>
      <c r="EH488" s="1">
        <v>5.7058980000000002E-2</v>
      </c>
      <c r="EI488">
        <v>30.79299</v>
      </c>
      <c r="EJ488" s="1">
        <v>3.8726489999999997E-15</v>
      </c>
      <c r="EK488" s="1">
        <v>1.321757E-11</v>
      </c>
      <c r="EL488" s="1">
        <v>5.669863E-2</v>
      </c>
      <c r="EM488">
        <v>30.77946</v>
      </c>
      <c r="EN488" s="1">
        <v>3.3636259999999998E-13</v>
      </c>
      <c r="EO488" s="1">
        <v>1.1373E-9</v>
      </c>
      <c r="EP488" s="1">
        <v>5.6474610000000001E-2</v>
      </c>
      <c r="EQ488">
        <v>30.646550000000001</v>
      </c>
      <c r="ER488" s="1">
        <v>1.7435020000000001E-11</v>
      </c>
      <c r="ES488" s="1">
        <v>5.8600879999999998E-8</v>
      </c>
      <c r="ET488" s="1">
        <v>5.6178810000000003E-2</v>
      </c>
      <c r="EU488">
        <v>30.451180000000001</v>
      </c>
      <c r="EV488" s="1">
        <v>5.7232099999999995E-10</v>
      </c>
      <c r="EW488" s="1">
        <v>1.9268310000000001E-6</v>
      </c>
      <c r="EX488" s="1">
        <v>5.5677499999999998E-2</v>
      </c>
      <c r="EY488">
        <v>30.253329999999998</v>
      </c>
      <c r="EZ488" s="1">
        <v>1.254243E-8</v>
      </c>
      <c r="FA488" s="1">
        <v>4.2551169999999998E-5</v>
      </c>
      <c r="FB488" s="1">
        <v>5.5871900000000002E-2</v>
      </c>
      <c r="FC488">
        <v>30.107569999999999</v>
      </c>
      <c r="FD488" s="1">
        <v>1.9526909999999999E-7</v>
      </c>
      <c r="FE488" s="1">
        <v>6.6117260000000001E-4</v>
      </c>
      <c r="FF488" s="1">
        <v>5.5452500000000002E-2</v>
      </c>
      <c r="FG488">
        <v>30.190580000000001</v>
      </c>
      <c r="FH488" s="1">
        <v>2.1997739999999998E-6</v>
      </c>
      <c r="FI488" s="1">
        <v>7.5243560000000003E-3</v>
      </c>
      <c r="FJ488" s="1">
        <v>5.4741739999999997E-2</v>
      </c>
      <c r="FK488">
        <v>30.225850000000001</v>
      </c>
      <c r="FL488" s="1">
        <v>1.8496849999999999E-5</v>
      </c>
      <c r="FM488" s="1">
        <v>6.4408090000000001E-2</v>
      </c>
      <c r="FN488" s="1">
        <v>5.3915369999999997E-2</v>
      </c>
      <c r="FO488">
        <v>30.202919999999999</v>
      </c>
      <c r="FP488" s="1">
        <v>1.19849E-4</v>
      </c>
      <c r="FQ488" s="1">
        <v>0.42627900000000002</v>
      </c>
      <c r="FR488" s="1">
        <v>5.337832E-2</v>
      </c>
      <c r="FS488">
        <v>30.12086</v>
      </c>
      <c r="FT488" s="1">
        <v>6.1964819999999995E-4</v>
      </c>
      <c r="FU488" s="1">
        <v>2.240577</v>
      </c>
      <c r="FV488" s="1">
        <v>5.3002010000000002E-2</v>
      </c>
      <c r="FW488">
        <v>29.975370000000002</v>
      </c>
      <c r="FX488" s="1">
        <v>2.6179879999999999E-3</v>
      </c>
      <c r="FY488" s="1">
        <v>9.6021520000000002</v>
      </c>
      <c r="FZ488" s="1">
        <v>5.2515100000000002E-2</v>
      </c>
      <c r="GA488">
        <v>29.798349999999999</v>
      </c>
      <c r="GB488" s="1">
        <v>9.197261E-3</v>
      </c>
      <c r="GC488" s="1">
        <v>34.292029999999997</v>
      </c>
      <c r="GD488" s="1">
        <v>5.1857970000000003E-2</v>
      </c>
      <c r="GE488">
        <v>29.628050000000002</v>
      </c>
      <c r="GF488" s="1">
        <v>2.7323030000000002E-2</v>
      </c>
      <c r="GG488">
        <v>103.9496</v>
      </c>
      <c r="GH488" s="1">
        <v>5.1856100000000002E-2</v>
      </c>
      <c r="GI488">
        <v>29.52936</v>
      </c>
      <c r="GJ488" s="1">
        <v>7.1069060000000003E-2</v>
      </c>
      <c r="GK488">
        <v>272.45549999999997</v>
      </c>
      <c r="GL488" s="1">
        <v>5.1255580000000002E-2</v>
      </c>
      <c r="GM488">
        <v>29.67783</v>
      </c>
      <c r="GN488" s="1">
        <v>0.16068579999999999</v>
      </c>
      <c r="GO488">
        <v>628.14110000000005</v>
      </c>
      <c r="GP488" s="1">
        <v>5.0415069999999999E-2</v>
      </c>
      <c r="GQ488">
        <v>29.808710000000001</v>
      </c>
      <c r="GR488" s="1">
        <v>0.32177460000000002</v>
      </c>
      <c r="GS488">
        <v>1288.2190000000001</v>
      </c>
      <c r="GT488">
        <v>4.950417E-2</v>
      </c>
      <c r="GU488">
        <v>29.920929999999998</v>
      </c>
      <c r="GV488" s="1">
        <v>0.57973799999999998</v>
      </c>
      <c r="GW488">
        <v>2381.241</v>
      </c>
      <c r="GX488" s="1">
        <v>4.8905990000000003E-2</v>
      </c>
      <c r="GY488">
        <v>30.029509999999998</v>
      </c>
      <c r="GZ488" s="1">
        <v>0.95928749999999996</v>
      </c>
      <c r="HA488">
        <v>4018.299</v>
      </c>
      <c r="HB488" s="1">
        <v>4.8482959999999999E-2</v>
      </c>
      <c r="HC488">
        <v>30.020810000000001</v>
      </c>
      <c r="HD488" s="1">
        <v>1.472018</v>
      </c>
      <c r="HE488">
        <v>6266.6149999999998</v>
      </c>
      <c r="HF488" s="1">
        <v>4.798206E-2</v>
      </c>
      <c r="HG488">
        <v>29.88654</v>
      </c>
      <c r="HH488" s="1">
        <v>2.1047750000000001</v>
      </c>
      <c r="HI488">
        <v>9121.4330000000009</v>
      </c>
      <c r="HJ488" s="1">
        <v>4.7335090000000003E-2</v>
      </c>
      <c r="HK488">
        <v>29.762280000000001</v>
      </c>
      <c r="HL488">
        <v>2.8234360000000001</v>
      </c>
      <c r="HM488">
        <v>12495.4</v>
      </c>
      <c r="HN488" s="1">
        <v>4.712305E-2</v>
      </c>
      <c r="HO488">
        <v>29.68074</v>
      </c>
      <c r="HP488">
        <v>3.6259700000000001</v>
      </c>
      <c r="HQ488">
        <v>16240.97</v>
      </c>
      <c r="HR488" s="1">
        <v>4.6596760000000001E-2</v>
      </c>
      <c r="HS488">
        <v>29.805430000000001</v>
      </c>
      <c r="HT488">
        <v>4.4227879999999997</v>
      </c>
      <c r="HU488">
        <v>20179.11</v>
      </c>
      <c r="HV488" s="1">
        <v>4.5956919999999998E-2</v>
      </c>
      <c r="HW488">
        <v>29.999269999999999</v>
      </c>
      <c r="HX488">
        <v>5.1715970000000002</v>
      </c>
      <c r="HY488">
        <v>24096.080000000002</v>
      </c>
      <c r="HZ488" s="1">
        <v>4.5263419999999999E-2</v>
      </c>
      <c r="IA488">
        <v>30.175229999999999</v>
      </c>
      <c r="IB488">
        <v>5.836881</v>
      </c>
      <c r="IC488">
        <v>27806.17</v>
      </c>
      <c r="ID488" s="1">
        <v>4.4730289999999999E-2</v>
      </c>
      <c r="IE488">
        <v>30.338229999999999</v>
      </c>
      <c r="IF488">
        <v>6.4212350000000002</v>
      </c>
      <c r="IG488">
        <v>31164.67</v>
      </c>
      <c r="IH488" s="1">
        <v>4.4263469999999999E-2</v>
      </c>
      <c r="II488">
        <v>30.333819999999999</v>
      </c>
      <c r="IJ488">
        <v>6.9037940000000004</v>
      </c>
      <c r="IK488">
        <v>34079.71</v>
      </c>
      <c r="IL488" s="1">
        <v>4.3757259999999999E-2</v>
      </c>
      <c r="IM488">
        <v>30.22054</v>
      </c>
      <c r="IN488">
        <v>7.2636890000000003</v>
      </c>
      <c r="IO488">
        <v>36497.39</v>
      </c>
      <c r="IP488" s="1">
        <v>4.3159629999999997E-2</v>
      </c>
      <c r="IQ488">
        <v>30.113440000000001</v>
      </c>
      <c r="IR488">
        <v>7.4929690000000004</v>
      </c>
      <c r="IS488">
        <v>38398.720000000001</v>
      </c>
      <c r="IT488" s="1">
        <v>4.2855610000000002E-2</v>
      </c>
      <c r="IU488">
        <v>30.03697</v>
      </c>
      <c r="IV488">
        <v>7.6692309999999999</v>
      </c>
      <c r="IW488">
        <v>39801.96</v>
      </c>
      <c r="IX488" s="1">
        <v>4.2312700000000002E-2</v>
      </c>
      <c r="IY488">
        <v>30.12209</v>
      </c>
      <c r="IZ488">
        <v>7.7116439999999997</v>
      </c>
      <c r="JA488">
        <v>40748.71</v>
      </c>
      <c r="JB488" s="1">
        <v>4.1676280000000003E-2</v>
      </c>
      <c r="JC488">
        <v>30.153310000000001</v>
      </c>
      <c r="JD488">
        <v>7.656809</v>
      </c>
      <c r="JE488">
        <v>41281.699999999997</v>
      </c>
      <c r="JF488" s="1">
        <v>4.105321E-2</v>
      </c>
      <c r="JG488">
        <v>30.206969999999998</v>
      </c>
      <c r="JH488">
        <v>7.5398889999999996</v>
      </c>
      <c r="JI488">
        <v>41458.31</v>
      </c>
      <c r="JJ488">
        <v>4.0624880000000002E-2</v>
      </c>
      <c r="JK488">
        <v>30.171510000000001</v>
      </c>
      <c r="JL488">
        <v>7.4076560000000002</v>
      </c>
      <c r="JM488">
        <v>41339.29</v>
      </c>
      <c r="JN488" s="1">
        <v>4.0333430000000003E-2</v>
      </c>
      <c r="JO488">
        <v>30.14048</v>
      </c>
      <c r="JP488">
        <v>7.2609459999999997</v>
      </c>
      <c r="JQ488">
        <v>40980.14</v>
      </c>
      <c r="JR488">
        <v>4.0050919999999997E-2</v>
      </c>
      <c r="JS488">
        <v>30.154260000000001</v>
      </c>
      <c r="JT488">
        <v>7.0863420000000001</v>
      </c>
      <c r="JU488">
        <v>40428.74</v>
      </c>
      <c r="JV488" s="1">
        <v>3.9723960000000003E-2</v>
      </c>
      <c r="JW488">
        <v>30.163039999999999</v>
      </c>
      <c r="JX488">
        <v>6.8828649999999998</v>
      </c>
      <c r="JY488">
        <v>39726.92</v>
      </c>
      <c r="JZ488" s="1">
        <v>3.9430769999999997E-2</v>
      </c>
      <c r="KA488">
        <v>30.16254</v>
      </c>
      <c r="KB488">
        <v>6.6707960000000002</v>
      </c>
      <c r="KC488">
        <v>38910.75</v>
      </c>
      <c r="KD488" s="1">
        <v>3.9166600000000003E-2</v>
      </c>
      <c r="KE488">
        <v>30.326750000000001</v>
      </c>
      <c r="KF488">
        <v>6.453341</v>
      </c>
      <c r="KG488">
        <v>38008.230000000003</v>
      </c>
      <c r="KH488">
        <v>3.8919710000000003E-2</v>
      </c>
      <c r="KI488">
        <v>30.382249999999999</v>
      </c>
      <c r="KJ488">
        <v>6.2316310000000001</v>
      </c>
      <c r="KK488">
        <v>37042.82</v>
      </c>
      <c r="KL488" s="1">
        <v>3.8639489999999999E-2</v>
      </c>
      <c r="KM488">
        <v>30.419519999999999</v>
      </c>
      <c r="KN488">
        <v>6.0047899999999998</v>
      </c>
      <c r="KO488">
        <v>36037.08</v>
      </c>
      <c r="KP488" s="1">
        <v>3.8298850000000002E-2</v>
      </c>
      <c r="KQ488">
        <v>30.458210000000001</v>
      </c>
      <c r="KR488">
        <v>5.7604480000000002</v>
      </c>
      <c r="KS488">
        <v>35001.93</v>
      </c>
      <c r="KT488" s="1">
        <v>3.7915169999999998E-2</v>
      </c>
      <c r="KU488">
        <v>30.429369999999999</v>
      </c>
      <c r="KV488">
        <v>5.5265209999999998</v>
      </c>
      <c r="KW488">
        <v>33966.06</v>
      </c>
      <c r="KX488" s="1">
        <v>3.7547619999999997E-2</v>
      </c>
      <c r="KY488">
        <v>30.327580000000001</v>
      </c>
      <c r="KZ488">
        <v>5.2946039999999996</v>
      </c>
      <c r="LA488">
        <v>32925.519999999997</v>
      </c>
      <c r="LB488" s="1">
        <v>3.7231849999999997E-2</v>
      </c>
      <c r="LC488">
        <v>30.22776</v>
      </c>
      <c r="LD488">
        <v>5.0761919999999998</v>
      </c>
      <c r="LE488">
        <v>31896.79</v>
      </c>
      <c r="LF488" s="1">
        <v>3.703745E-2</v>
      </c>
      <c r="LG488">
        <v>30.19436</v>
      </c>
      <c r="LH488">
        <v>4.8805040000000002</v>
      </c>
      <c r="LI488">
        <v>30880.75</v>
      </c>
      <c r="LJ488" s="1">
        <v>3.6713999999999997E-2</v>
      </c>
      <c r="LK488">
        <v>30.41441</v>
      </c>
      <c r="LL488">
        <v>4.674137</v>
      </c>
      <c r="LM488">
        <v>29885.58</v>
      </c>
      <c r="LN488" s="1">
        <v>3.6322960000000001E-2</v>
      </c>
      <c r="LO488">
        <v>30.583549999999999</v>
      </c>
      <c r="LP488">
        <v>4.46793</v>
      </c>
      <c r="LQ488">
        <v>28916.1</v>
      </c>
      <c r="LR488" s="1">
        <v>3.5913380000000002E-2</v>
      </c>
      <c r="LS488">
        <v>30.709029999999998</v>
      </c>
      <c r="LT488">
        <v>4.2682549999999999</v>
      </c>
      <c r="LU488">
        <v>27977.17</v>
      </c>
      <c r="LV488" s="1">
        <v>3.5605520000000002E-2</v>
      </c>
      <c r="LW488">
        <v>30.894290000000002</v>
      </c>
      <c r="LX488">
        <v>4.0889920000000002</v>
      </c>
      <c r="LY488">
        <v>27069.07</v>
      </c>
      <c r="LZ488" s="1">
        <v>3.5394580000000002E-2</v>
      </c>
      <c r="MA488">
        <v>30.961639999999999</v>
      </c>
      <c r="MB488">
        <v>3.9281890000000002</v>
      </c>
      <c r="MC488">
        <v>26191.5</v>
      </c>
      <c r="MD488" s="1">
        <v>3.5200380000000003E-2</v>
      </c>
      <c r="ME488">
        <v>30.877610000000001</v>
      </c>
      <c r="MF488">
        <v>3.776313</v>
      </c>
      <c r="MG488">
        <v>25343.65</v>
      </c>
      <c r="MH488" s="1">
        <v>3.5004899999999999E-2</v>
      </c>
      <c r="MI488">
        <v>30.790299999999998</v>
      </c>
      <c r="MJ488">
        <v>3.630528</v>
      </c>
      <c r="MK488">
        <v>24526.959999999999</v>
      </c>
      <c r="ML488" s="1">
        <v>3.504119E-2</v>
      </c>
      <c r="MM488">
        <v>30.784980000000001</v>
      </c>
      <c r="MN488">
        <v>3.5139800000000001</v>
      </c>
      <c r="MO488">
        <v>23738.32</v>
      </c>
      <c r="MP488" s="1">
        <v>3.4893319999999999E-2</v>
      </c>
      <c r="MQ488">
        <v>31.008489999999998</v>
      </c>
      <c r="MR488">
        <v>3.383778</v>
      </c>
      <c r="MS488">
        <v>22976.42</v>
      </c>
      <c r="MT488" s="1">
        <v>3.4659379999999997E-2</v>
      </c>
      <c r="MU488">
        <v>31.251370000000001</v>
      </c>
      <c r="MV488">
        <v>3.2518419999999999</v>
      </c>
      <c r="MW488">
        <v>22245.07</v>
      </c>
      <c r="MX488" s="1">
        <v>3.4418959999999998E-2</v>
      </c>
      <c r="MY488">
        <v>31.41873</v>
      </c>
      <c r="MZ488">
        <v>3.1250909999999998</v>
      </c>
      <c r="NA488">
        <v>21544.21</v>
      </c>
      <c r="NB488" s="1">
        <v>3.4286610000000002E-2</v>
      </c>
      <c r="NC488">
        <v>31.554130000000001</v>
      </c>
      <c r="ND488">
        <v>3.0139309999999999</v>
      </c>
      <c r="NE488">
        <v>20871.84</v>
      </c>
      <c r="NF488" s="1">
        <v>3.4224919999999999E-2</v>
      </c>
      <c r="NG488">
        <v>31.540649999999999</v>
      </c>
      <c r="NH488">
        <v>2.9134440000000001</v>
      </c>
      <c r="NI488">
        <v>20224.63</v>
      </c>
      <c r="NJ488" s="1">
        <v>3.4133259999999999E-2</v>
      </c>
      <c r="NK488">
        <v>31.459389999999999</v>
      </c>
      <c r="NL488">
        <v>2.8146909999999998</v>
      </c>
      <c r="NM488">
        <v>19601.87</v>
      </c>
      <c r="NN488" s="1">
        <v>3.3980629999999998E-2</v>
      </c>
      <c r="NO488">
        <v>31.393090000000001</v>
      </c>
      <c r="NP488">
        <v>2.7152430000000001</v>
      </c>
      <c r="NQ488">
        <v>19003.599999999999</v>
      </c>
      <c r="NR488" s="1">
        <v>3.3723700000000002E-2</v>
      </c>
      <c r="NS488">
        <v>31.356770000000001</v>
      </c>
      <c r="NT488">
        <v>2.612314</v>
      </c>
      <c r="NU488">
        <v>18431.2</v>
      </c>
      <c r="NV488" s="1">
        <v>3.3593140000000001E-2</v>
      </c>
      <c r="NW488">
        <v>31.388439999999999</v>
      </c>
      <c r="NX488">
        <v>2.5238489999999998</v>
      </c>
      <c r="NY488">
        <v>17883.11</v>
      </c>
      <c r="NZ488" s="1">
        <v>3.3546659999999999E-2</v>
      </c>
      <c r="OA488">
        <v>31.51951</v>
      </c>
      <c r="OB488">
        <v>2.4450159999999999</v>
      </c>
      <c r="OC488">
        <v>17356.07</v>
      </c>
      <c r="OD488" s="1">
        <v>3.3509650000000002E-2</v>
      </c>
      <c r="OE488">
        <v>31.562360000000002</v>
      </c>
      <c r="OF488">
        <v>2.370158</v>
      </c>
      <c r="OG488">
        <v>16848.21</v>
      </c>
      <c r="OH488" s="1">
        <v>3.340079E-2</v>
      </c>
      <c r="OI488">
        <v>31.589410000000001</v>
      </c>
      <c r="OJ488">
        <v>2.2932730000000001</v>
      </c>
      <c r="OK488">
        <v>16359.79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4.9212499999999999E-2</v>
      </c>
      <c r="G489">
        <v>30.189319999999999</v>
      </c>
      <c r="H489">
        <v>0</v>
      </c>
      <c r="I489">
        <v>0</v>
      </c>
      <c r="J489" s="1">
        <v>4.9472839999999997E-2</v>
      </c>
      <c r="K489">
        <v>30.20072</v>
      </c>
      <c r="L489">
        <v>0</v>
      </c>
      <c r="M489">
        <v>0</v>
      </c>
      <c r="N489" s="1">
        <v>4.9544360000000003E-2</v>
      </c>
      <c r="O489">
        <v>30.28539</v>
      </c>
      <c r="P489">
        <v>0</v>
      </c>
      <c r="Q489">
        <v>0</v>
      </c>
      <c r="R489" s="1">
        <v>4.9523959999999999E-2</v>
      </c>
      <c r="S489">
        <v>30.231000000000002</v>
      </c>
      <c r="T489">
        <v>0</v>
      </c>
      <c r="U489">
        <v>0</v>
      </c>
      <c r="V489" s="1">
        <v>4.9601390000000002E-2</v>
      </c>
      <c r="W489">
        <v>30.167660000000001</v>
      </c>
      <c r="X489">
        <v>0</v>
      </c>
      <c r="Y489">
        <v>0</v>
      </c>
      <c r="Z489" s="1">
        <v>4.9826420000000003E-2</v>
      </c>
      <c r="AA489">
        <v>30.107839999999999</v>
      </c>
      <c r="AB489">
        <v>0</v>
      </c>
      <c r="AC489">
        <v>0</v>
      </c>
      <c r="AD489" s="1">
        <v>4.9841419999999997E-2</v>
      </c>
      <c r="AE489">
        <v>30.052530000000001</v>
      </c>
      <c r="AF489">
        <v>0</v>
      </c>
      <c r="AG489">
        <v>0</v>
      </c>
      <c r="AH489" s="1">
        <v>5.0086140000000001E-2</v>
      </c>
      <c r="AI489">
        <v>30.012920000000001</v>
      </c>
      <c r="AJ489">
        <v>0</v>
      </c>
      <c r="AK489">
        <v>0</v>
      </c>
      <c r="AL489" s="1">
        <v>5.0428380000000002E-2</v>
      </c>
      <c r="AM489">
        <v>30.113250000000001</v>
      </c>
      <c r="AN489">
        <v>0</v>
      </c>
      <c r="AO489">
        <v>0</v>
      </c>
      <c r="AP489" s="1">
        <v>5.0828409999999997E-2</v>
      </c>
      <c r="AQ489">
        <v>30.099679999999999</v>
      </c>
      <c r="AR489">
        <v>0</v>
      </c>
      <c r="AS489">
        <v>0</v>
      </c>
      <c r="AT489" s="1">
        <v>5.1153459999999998E-2</v>
      </c>
      <c r="AU489">
        <v>30.085570000000001</v>
      </c>
      <c r="AV489">
        <v>0</v>
      </c>
      <c r="AW489">
        <v>0</v>
      </c>
      <c r="AX489" s="1">
        <v>5.1447670000000001E-2</v>
      </c>
      <c r="AY489">
        <v>30.080449999999999</v>
      </c>
      <c r="AZ489">
        <v>0</v>
      </c>
      <c r="BA489">
        <v>0</v>
      </c>
      <c r="BB489">
        <v>5.1780630000000001E-2</v>
      </c>
      <c r="BC489">
        <v>30.03219</v>
      </c>
      <c r="BD489">
        <v>0</v>
      </c>
      <c r="BE489">
        <v>0</v>
      </c>
      <c r="BF489" s="1">
        <v>5.2182539999999999E-2</v>
      </c>
      <c r="BG489">
        <v>29.98667</v>
      </c>
      <c r="BH489">
        <v>0</v>
      </c>
      <c r="BI489">
        <v>0</v>
      </c>
      <c r="BJ489" s="1">
        <v>5.2372439999999999E-2</v>
      </c>
      <c r="BK489">
        <v>29.988219999999998</v>
      </c>
      <c r="BL489">
        <v>0</v>
      </c>
      <c r="BM489">
        <v>0</v>
      </c>
      <c r="BN489" s="1">
        <v>5.2748080000000003E-2</v>
      </c>
      <c r="BO489">
        <v>30.101929999999999</v>
      </c>
      <c r="BP489">
        <v>0</v>
      </c>
      <c r="BQ489">
        <v>0</v>
      </c>
      <c r="BR489" s="1">
        <v>5.3203279999999999E-2</v>
      </c>
      <c r="BS489">
        <v>30.296949999999999</v>
      </c>
      <c r="BT489">
        <v>0</v>
      </c>
      <c r="BU489">
        <v>0</v>
      </c>
      <c r="BV489" s="1">
        <v>5.3636820000000002E-2</v>
      </c>
      <c r="BW489">
        <v>30.501280000000001</v>
      </c>
      <c r="BX489">
        <v>0</v>
      </c>
      <c r="BY489">
        <v>0</v>
      </c>
      <c r="BZ489" s="1">
        <v>5.399793E-2</v>
      </c>
      <c r="CA489">
        <v>30.644210000000001</v>
      </c>
      <c r="CB489">
        <v>0</v>
      </c>
      <c r="CC489">
        <v>0</v>
      </c>
      <c r="CD489" s="1">
        <v>5.42616E-2</v>
      </c>
      <c r="CE489">
        <v>30.64181</v>
      </c>
      <c r="CF489">
        <v>0</v>
      </c>
      <c r="CG489">
        <v>0</v>
      </c>
      <c r="CH489" s="1">
        <v>5.4506369999999998E-2</v>
      </c>
      <c r="CI489">
        <v>30.582239999999999</v>
      </c>
      <c r="CJ489">
        <v>0</v>
      </c>
      <c r="CK489">
        <v>0</v>
      </c>
      <c r="CL489" s="1">
        <v>5.4801019999999999E-2</v>
      </c>
      <c r="CM489">
        <v>30.534939999999999</v>
      </c>
      <c r="CN489">
        <v>0</v>
      </c>
      <c r="CO489">
        <v>0</v>
      </c>
      <c r="CP489" s="1">
        <v>5.5441079999999997E-2</v>
      </c>
      <c r="CQ489">
        <v>30.515999999999998</v>
      </c>
      <c r="CR489">
        <v>0</v>
      </c>
      <c r="CS489">
        <v>0</v>
      </c>
      <c r="CT489" s="1">
        <v>5.5657209999999999E-2</v>
      </c>
      <c r="CU489">
        <v>30.645050000000001</v>
      </c>
      <c r="CV489">
        <v>0</v>
      </c>
      <c r="CW489">
        <v>0</v>
      </c>
      <c r="CX489" s="1">
        <v>5.5572499999999997E-2</v>
      </c>
      <c r="CY489">
        <v>30.845120000000001</v>
      </c>
      <c r="CZ489">
        <v>0</v>
      </c>
      <c r="DA489">
        <v>0</v>
      </c>
      <c r="DB489" s="1">
        <v>5.5404490000000001E-2</v>
      </c>
      <c r="DC489">
        <v>30.965250000000001</v>
      </c>
      <c r="DD489">
        <v>0</v>
      </c>
      <c r="DE489">
        <v>0</v>
      </c>
      <c r="DF489" s="1">
        <v>5.5390849999999998E-2</v>
      </c>
      <c r="DG489">
        <v>31.062429999999999</v>
      </c>
      <c r="DH489">
        <v>0</v>
      </c>
      <c r="DI489">
        <v>6.1300720000000004E-37</v>
      </c>
      <c r="DJ489" s="1">
        <v>5.5447499999999997E-2</v>
      </c>
      <c r="DK489">
        <v>31.026150000000001</v>
      </c>
      <c r="DL489">
        <v>3.7225020000000001E-35</v>
      </c>
      <c r="DM489">
        <v>1.6675010000000001E-31</v>
      </c>
      <c r="DN489" s="1">
        <v>5.5388640000000003E-2</v>
      </c>
      <c r="DO489">
        <v>30.922090000000001</v>
      </c>
      <c r="DP489">
        <v>1.4157689999999999E-30</v>
      </c>
      <c r="DQ489">
        <v>6.3190990000000001E-27</v>
      </c>
      <c r="DR489" s="1">
        <v>5.5182990000000001E-2</v>
      </c>
      <c r="DS489">
        <v>30.83117</v>
      </c>
      <c r="DT489" s="1">
        <v>1.271964E-26</v>
      </c>
      <c r="DU489" s="1">
        <v>5.1326630000000001E-23</v>
      </c>
      <c r="DV489" s="1">
        <v>5.562595E-2</v>
      </c>
      <c r="DW489">
        <v>30.734629999999999</v>
      </c>
      <c r="DX489" s="1">
        <v>3.15858E-23</v>
      </c>
      <c r="DY489" s="1">
        <v>1.1518690000000001E-19</v>
      </c>
      <c r="DZ489">
        <v>5.5419639999999999E-2</v>
      </c>
      <c r="EA489">
        <v>30.734470000000002</v>
      </c>
      <c r="EB489" s="1">
        <v>2.6481700000000001E-20</v>
      </c>
      <c r="EC489" s="1">
        <v>9.1999310000000004E-17</v>
      </c>
      <c r="ED489" s="1">
        <v>5.4888270000000003E-2</v>
      </c>
      <c r="EE489">
        <v>30.7683</v>
      </c>
      <c r="EF489" s="1">
        <v>9.1779390000000005E-18</v>
      </c>
      <c r="EG489" s="1">
        <v>3.1223929999999998E-14</v>
      </c>
      <c r="EH489" s="1">
        <v>5.4253620000000002E-2</v>
      </c>
      <c r="EI489">
        <v>30.810040000000001</v>
      </c>
      <c r="EJ489" s="1">
        <v>1.5346239999999999E-15</v>
      </c>
      <c r="EK489" s="1">
        <v>5.187671E-12</v>
      </c>
      <c r="EL489" s="1">
        <v>5.3914610000000002E-2</v>
      </c>
      <c r="EM489">
        <v>30.804110000000001</v>
      </c>
      <c r="EN489" s="1">
        <v>1.4014890000000001E-13</v>
      </c>
      <c r="EO489" s="1">
        <v>4.7228420000000004E-10</v>
      </c>
      <c r="EP489">
        <v>5.3707629999999999E-2</v>
      </c>
      <c r="EQ489">
        <v>30.683119999999999</v>
      </c>
      <c r="ER489" s="1">
        <v>7.6198740000000002E-12</v>
      </c>
      <c r="ES489" s="1">
        <v>2.5649240000000001E-8</v>
      </c>
      <c r="ET489" s="1">
        <v>5.3429409999999997E-2</v>
      </c>
      <c r="EU489">
        <v>30.50169</v>
      </c>
      <c r="EV489" s="1">
        <v>2.6178770000000002E-10</v>
      </c>
      <c r="EW489" s="1">
        <v>8.8612310000000002E-7</v>
      </c>
      <c r="EX489" s="1">
        <v>5.2952649999999997E-2</v>
      </c>
      <c r="EY489">
        <v>30.317879999999999</v>
      </c>
      <c r="EZ489" s="1">
        <v>5.9925259999999997E-9</v>
      </c>
      <c r="FA489" s="1">
        <v>2.0505449999999999E-5</v>
      </c>
      <c r="FB489" s="1">
        <v>5.3164040000000003E-2</v>
      </c>
      <c r="FC489">
        <v>30.184149999999999</v>
      </c>
      <c r="FD489" s="1">
        <v>9.7313620000000005E-8</v>
      </c>
      <c r="FE489" s="1">
        <v>3.3306079999999999E-4</v>
      </c>
      <c r="FF489">
        <v>5.276322E-2</v>
      </c>
      <c r="FG489">
        <v>30.271329999999999</v>
      </c>
      <c r="FH489" s="1">
        <v>1.1410749999999999E-6</v>
      </c>
      <c r="FI489" s="1">
        <v>3.953954E-3</v>
      </c>
      <c r="FJ489" s="1">
        <v>5.2078050000000001E-2</v>
      </c>
      <c r="FK489">
        <v>30.310040000000001</v>
      </c>
      <c r="FL489" s="1">
        <v>9.9723889999999995E-6</v>
      </c>
      <c r="FM489" s="1">
        <v>3.5247250000000001E-2</v>
      </c>
      <c r="FN489" s="1">
        <v>5.1281630000000002E-2</v>
      </c>
      <c r="FO489">
        <v>30.290900000000001</v>
      </c>
      <c r="FP489" s="1">
        <v>6.7067830000000004E-5</v>
      </c>
      <c r="FQ489" s="1">
        <v>0.24254880000000001</v>
      </c>
      <c r="FR489">
        <v>5.0775010000000002E-2</v>
      </c>
      <c r="FS489">
        <v>30.213370000000001</v>
      </c>
      <c r="FT489" s="1">
        <v>3.5950689999999998E-4</v>
      </c>
      <c r="FU489" s="1">
        <v>1.3233159999999999</v>
      </c>
      <c r="FV489" s="1">
        <v>5.0424360000000001E-2</v>
      </c>
      <c r="FW489">
        <v>30.07394</v>
      </c>
      <c r="FX489" s="1">
        <v>1.572475E-3</v>
      </c>
      <c r="FY489" s="1">
        <v>5.8766879999999997</v>
      </c>
      <c r="FZ489" s="1">
        <v>4.9962449999999999E-2</v>
      </c>
      <c r="GA489">
        <v>29.903919999999999</v>
      </c>
      <c r="GB489" s="1">
        <v>5.7105710000000002E-3</v>
      </c>
      <c r="GC489" s="1">
        <v>21.713840000000001</v>
      </c>
      <c r="GD489" s="1">
        <v>4.9338590000000002E-2</v>
      </c>
      <c r="GE489">
        <v>29.739699999999999</v>
      </c>
      <c r="GF489" s="1">
        <v>1.7513870000000001E-2</v>
      </c>
      <c r="GG489" s="1">
        <v>67.999979999999994</v>
      </c>
      <c r="GH489" s="1">
        <v>4.9361179999999998E-2</v>
      </c>
      <c r="GI489">
        <v>29.6449</v>
      </c>
      <c r="GJ489" s="1">
        <v>4.6988429999999998E-2</v>
      </c>
      <c r="GK489">
        <v>183.86600000000001</v>
      </c>
      <c r="GL489" s="1">
        <v>4.8783060000000003E-2</v>
      </c>
      <c r="GM489">
        <v>29.788869999999999</v>
      </c>
      <c r="GN489" s="1">
        <v>0.1093667</v>
      </c>
      <c r="GO489">
        <v>436.66329999999999</v>
      </c>
      <c r="GP489" s="1">
        <v>4.7977640000000002E-2</v>
      </c>
      <c r="GQ489">
        <v>29.914300000000001</v>
      </c>
      <c r="GR489" s="1">
        <v>0.22518759999999999</v>
      </c>
      <c r="GS489">
        <v>921.29349999999999</v>
      </c>
      <c r="GT489" s="1">
        <v>4.7099830000000002E-2</v>
      </c>
      <c r="GU489">
        <v>30.021599999999999</v>
      </c>
      <c r="GV489" s="1">
        <v>0.41655700000000001</v>
      </c>
      <c r="GW489">
        <v>1749.546</v>
      </c>
      <c r="GX489" s="1">
        <v>4.6535529999999999E-2</v>
      </c>
      <c r="GY489">
        <v>30.12499</v>
      </c>
      <c r="GZ489" s="1">
        <v>0.70697620000000005</v>
      </c>
      <c r="HA489">
        <v>3028.8330000000001</v>
      </c>
      <c r="HB489" s="1">
        <v>4.6139739999999999E-2</v>
      </c>
      <c r="HC489">
        <v>30.114370000000001</v>
      </c>
      <c r="HD489" s="1">
        <v>1.1112949999999999</v>
      </c>
      <c r="HE489">
        <v>4839.2740000000003</v>
      </c>
      <c r="HF489" s="1">
        <v>4.5663809999999999E-2</v>
      </c>
      <c r="HG489">
        <v>29.981929999999998</v>
      </c>
      <c r="HH489" s="1">
        <v>1.6254850000000001</v>
      </c>
      <c r="HI489">
        <v>7207.1629999999996</v>
      </c>
      <c r="HJ489" s="1">
        <v>4.5047400000000001E-2</v>
      </c>
      <c r="HK489">
        <v>29.859079999999999</v>
      </c>
      <c r="HL489" s="1">
        <v>2.2277659999999999</v>
      </c>
      <c r="HM489">
        <v>10089.370000000001</v>
      </c>
      <c r="HN489" s="1">
        <v>4.4861940000000003E-2</v>
      </c>
      <c r="HO489">
        <v>29.777339999999999</v>
      </c>
      <c r="HP489">
        <v>2.9206340000000002</v>
      </c>
      <c r="HQ489">
        <v>13384.89</v>
      </c>
      <c r="HR489" s="1">
        <v>4.435952E-2</v>
      </c>
      <c r="HS489">
        <v>29.895430000000001</v>
      </c>
      <c r="HT489">
        <v>3.631081</v>
      </c>
      <c r="HU489">
        <v>16954.11</v>
      </c>
      <c r="HV489" s="1">
        <v>4.374455E-2</v>
      </c>
      <c r="HW489">
        <v>30.079889999999999</v>
      </c>
      <c r="HX489">
        <v>4.3224090000000004</v>
      </c>
      <c r="HY489">
        <v>20615.97</v>
      </c>
      <c r="HZ489" s="1">
        <v>4.3083349999999999E-2</v>
      </c>
      <c r="IA489">
        <v>30.246919999999999</v>
      </c>
      <c r="IB489">
        <v>4.9615109999999998</v>
      </c>
      <c r="IC489">
        <v>24199.23</v>
      </c>
      <c r="ID489" s="1">
        <v>4.25764E-2</v>
      </c>
      <c r="IE489">
        <v>30.401440000000001</v>
      </c>
      <c r="IF489">
        <v>5.5454559999999997</v>
      </c>
      <c r="IG489">
        <v>27558.6</v>
      </c>
      <c r="IH489" s="1">
        <v>4.2135819999999997E-2</v>
      </c>
      <c r="II489">
        <v>30.393450000000001</v>
      </c>
      <c r="IJ489">
        <v>6.0516529999999999</v>
      </c>
      <c r="IK489">
        <v>30589.46</v>
      </c>
      <c r="IL489" s="1">
        <v>4.1655310000000001E-2</v>
      </c>
      <c r="IM489">
        <v>30.280169999999998</v>
      </c>
      <c r="IN489">
        <v>6.4559939999999996</v>
      </c>
      <c r="IO489">
        <v>33219.269999999997</v>
      </c>
      <c r="IP489" s="1">
        <v>4.1080270000000002E-2</v>
      </c>
      <c r="IQ489">
        <v>30.17352</v>
      </c>
      <c r="IR489">
        <v>6.7452199999999998</v>
      </c>
      <c r="IS489">
        <v>35406.639999999999</v>
      </c>
      <c r="IT489" s="1">
        <v>4.0804779999999999E-2</v>
      </c>
      <c r="IU489">
        <v>30.097470000000001</v>
      </c>
      <c r="IV489">
        <v>6.9897280000000004</v>
      </c>
      <c r="IW489">
        <v>37147.18</v>
      </c>
      <c r="IX489" s="1">
        <v>4.0286179999999998E-2</v>
      </c>
      <c r="IY489">
        <v>30.178450000000002</v>
      </c>
      <c r="IZ489">
        <v>7.1069560000000003</v>
      </c>
      <c r="JA489">
        <v>38460.629999999997</v>
      </c>
      <c r="JB489" s="1">
        <v>3.9676379999999997E-2</v>
      </c>
      <c r="JC489">
        <v>30.206769999999999</v>
      </c>
      <c r="JD489">
        <v>7.1293240000000004</v>
      </c>
      <c r="JE489">
        <v>39372.019999999997</v>
      </c>
      <c r="JF489">
        <v>3.9081999999999999E-2</v>
      </c>
      <c r="JG489">
        <v>30.256869999999999</v>
      </c>
      <c r="JH489">
        <v>7.087879</v>
      </c>
      <c r="JI489">
        <v>39923.43</v>
      </c>
      <c r="JJ489" s="1">
        <v>3.8672400000000003E-2</v>
      </c>
      <c r="JK489">
        <v>30.22053</v>
      </c>
      <c r="JL489">
        <v>7.0253240000000003</v>
      </c>
      <c r="JM489">
        <v>40165.15</v>
      </c>
      <c r="JN489">
        <v>3.8400700000000003E-2</v>
      </c>
      <c r="JO489">
        <v>30.189209999999999</v>
      </c>
      <c r="JP489">
        <v>6.9440429999999997</v>
      </c>
      <c r="JQ489">
        <v>40145.56</v>
      </c>
      <c r="JR489">
        <v>3.8131940000000003E-2</v>
      </c>
      <c r="JS489">
        <v>30.202100000000002</v>
      </c>
      <c r="JT489">
        <v>6.828894</v>
      </c>
      <c r="JU489">
        <v>39908.42</v>
      </c>
      <c r="JV489" s="1">
        <v>3.7820920000000001E-2</v>
      </c>
      <c r="JW489">
        <v>30.210550000000001</v>
      </c>
      <c r="JX489">
        <v>6.6795980000000004</v>
      </c>
      <c r="JY489">
        <v>39492.639999999999</v>
      </c>
      <c r="JZ489" s="1">
        <v>3.7538729999999999E-2</v>
      </c>
      <c r="KA489">
        <v>30.210419999999999</v>
      </c>
      <c r="KB489">
        <v>6.5155799999999999</v>
      </c>
      <c r="KC489">
        <v>38933.5</v>
      </c>
      <c r="KD489" s="1">
        <v>3.7288130000000003E-2</v>
      </c>
      <c r="KE489">
        <v>30.370609999999999</v>
      </c>
      <c r="KF489">
        <v>6.3411900000000001</v>
      </c>
      <c r="KG489">
        <v>38260.14</v>
      </c>
      <c r="KH489" s="1">
        <v>3.7052519999999999E-2</v>
      </c>
      <c r="KI489">
        <v>30.424479999999999</v>
      </c>
      <c r="KJ489">
        <v>6.1582970000000001</v>
      </c>
      <c r="KK489">
        <v>37497.410000000003</v>
      </c>
      <c r="KL489" s="1">
        <v>3.6787479999999997E-2</v>
      </c>
      <c r="KM489">
        <v>30.460830000000001</v>
      </c>
      <c r="KN489">
        <v>5.9635569999999998</v>
      </c>
      <c r="KO489">
        <v>36667.75</v>
      </c>
      <c r="KP489" s="1">
        <v>3.6463990000000002E-2</v>
      </c>
      <c r="KQ489">
        <v>30.498439999999999</v>
      </c>
      <c r="KR489">
        <v>5.7638540000000003</v>
      </c>
      <c r="KS489">
        <v>35789.769999999997</v>
      </c>
      <c r="KT489" s="1">
        <v>3.6096250000000003E-2</v>
      </c>
      <c r="KU489">
        <v>30.470389999999998</v>
      </c>
      <c r="KV489">
        <v>5.5367329999999999</v>
      </c>
      <c r="KW489">
        <v>34877.480000000003</v>
      </c>
      <c r="KX489" s="1">
        <v>3.5748450000000001E-2</v>
      </c>
      <c r="KY489">
        <v>30.371649999999999</v>
      </c>
      <c r="KZ489">
        <v>5.3300640000000001</v>
      </c>
      <c r="LA489">
        <v>33947.519999999997</v>
      </c>
      <c r="LB489">
        <v>3.5444839999999998E-2</v>
      </c>
      <c r="LC489">
        <v>30.274760000000001</v>
      </c>
      <c r="LD489">
        <v>5.1293249999999997</v>
      </c>
      <c r="LE489">
        <v>33011.24</v>
      </c>
      <c r="LF489" s="1">
        <v>3.5265919999999999E-2</v>
      </c>
      <c r="LG489">
        <v>30.242709999999999</v>
      </c>
      <c r="LH489">
        <v>4.9496659999999997</v>
      </c>
      <c r="LI489">
        <v>32070.5</v>
      </c>
      <c r="LJ489" s="1">
        <v>3.4958530000000002E-2</v>
      </c>
      <c r="LK489">
        <v>30.45664</v>
      </c>
      <c r="LL489">
        <v>4.7558610000000003</v>
      </c>
      <c r="LM489">
        <v>31136.84</v>
      </c>
      <c r="LN489" s="1">
        <v>3.458522E-2</v>
      </c>
      <c r="LO489">
        <v>30.621110000000002</v>
      </c>
      <c r="LP489">
        <v>4.5595400000000001</v>
      </c>
      <c r="LQ489">
        <v>30216.25</v>
      </c>
      <c r="LR489" s="1">
        <v>3.419196E-2</v>
      </c>
      <c r="LS489">
        <v>30.743200000000002</v>
      </c>
      <c r="LT489">
        <v>4.3674119999999998</v>
      </c>
      <c r="LU489">
        <v>29314.93</v>
      </c>
      <c r="LV489" s="1">
        <v>3.389781E-2</v>
      </c>
      <c r="LW489">
        <v>30.92306</v>
      </c>
      <c r="LX489">
        <v>4.1944929999999996</v>
      </c>
      <c r="LY489">
        <v>28434.54</v>
      </c>
      <c r="LZ489" s="1">
        <v>3.3698800000000001E-2</v>
      </c>
      <c r="MA489">
        <v>30.988309999999998</v>
      </c>
      <c r="MB489">
        <v>4.0392010000000003</v>
      </c>
      <c r="MC489">
        <v>27576.68</v>
      </c>
      <c r="MD489" s="1">
        <v>3.3517529999999997E-2</v>
      </c>
      <c r="ME489">
        <v>30.906970000000001</v>
      </c>
      <c r="MF489">
        <v>3.8918840000000001</v>
      </c>
      <c r="MG489">
        <v>26741.54</v>
      </c>
      <c r="MH489" s="1">
        <v>3.3329570000000003E-2</v>
      </c>
      <c r="MI489">
        <v>30.822399999999998</v>
      </c>
      <c r="MJ489">
        <v>3.7490169999999998</v>
      </c>
      <c r="MK489">
        <v>25931.56</v>
      </c>
      <c r="ML489" s="1">
        <v>3.3372230000000003E-2</v>
      </c>
      <c r="MM489">
        <v>30.817060000000001</v>
      </c>
      <c r="MN489">
        <v>3.6363989999999999</v>
      </c>
      <c r="MO489">
        <v>25144.67</v>
      </c>
      <c r="MP489" s="1">
        <v>3.3231070000000001E-2</v>
      </c>
      <c r="MQ489">
        <v>31.03396</v>
      </c>
      <c r="MR489">
        <v>3.5078749999999999</v>
      </c>
      <c r="MS489">
        <v>24380.68</v>
      </c>
      <c r="MT489" s="1">
        <v>3.3007830000000002E-2</v>
      </c>
      <c r="MU489">
        <v>31.26915</v>
      </c>
      <c r="MV489">
        <v>3.376636</v>
      </c>
      <c r="MW489">
        <v>23643.48</v>
      </c>
      <c r="MX489" s="1">
        <v>3.2774339999999999E-2</v>
      </c>
      <c r="MY489">
        <v>31.430730000000001</v>
      </c>
      <c r="MZ489">
        <v>3.2495859999999999</v>
      </c>
      <c r="NA489">
        <v>22933.57</v>
      </c>
      <c r="NB489" s="1">
        <v>3.2648629999999998E-2</v>
      </c>
      <c r="NC489">
        <v>31.56091</v>
      </c>
      <c r="ND489">
        <v>3.1385100000000001</v>
      </c>
      <c r="NE489">
        <v>22249.34</v>
      </c>
      <c r="NF489" s="1">
        <v>3.2590529999999999E-2</v>
      </c>
      <c r="NG489">
        <v>31.546430000000001</v>
      </c>
      <c r="NH489">
        <v>3.0380349999999998</v>
      </c>
      <c r="NI489">
        <v>21588.37</v>
      </c>
      <c r="NJ489" s="1">
        <v>3.2506359999999998E-2</v>
      </c>
      <c r="NK489">
        <v>31.466339999999999</v>
      </c>
      <c r="NL489">
        <v>2.9391060000000002</v>
      </c>
      <c r="NM489">
        <v>20950.259999999998</v>
      </c>
      <c r="NN489" s="1">
        <v>3.2359529999999997E-2</v>
      </c>
      <c r="NO489">
        <v>31.40091</v>
      </c>
      <c r="NP489">
        <v>2.8385720000000001</v>
      </c>
      <c r="NQ489">
        <v>20335.330000000002</v>
      </c>
      <c r="NR489" s="1">
        <v>3.2107150000000001E-2</v>
      </c>
      <c r="NS489">
        <v>31.36459</v>
      </c>
      <c r="NT489">
        <v>2.7333460000000001</v>
      </c>
      <c r="NU489">
        <v>19744.66</v>
      </c>
      <c r="NV489" s="1">
        <v>3.1984940000000003E-2</v>
      </c>
      <c r="NW489">
        <v>31.394559999999998</v>
      </c>
      <c r="NX489">
        <v>2.6436999999999999</v>
      </c>
      <c r="NY489">
        <v>19177.39</v>
      </c>
      <c r="NZ489">
        <v>3.1940669999999997E-2</v>
      </c>
      <c r="OA489">
        <v>31.521329999999999</v>
      </c>
      <c r="OB489">
        <v>2.563698</v>
      </c>
      <c r="OC489">
        <v>18630.72</v>
      </c>
      <c r="OD489" s="1">
        <v>3.191066E-2</v>
      </c>
      <c r="OE489">
        <v>31.562850000000001</v>
      </c>
      <c r="OF489">
        <v>2.4879349999999998</v>
      </c>
      <c r="OG489">
        <v>18102.62</v>
      </c>
      <c r="OH489" s="1">
        <v>3.1805189999999997E-2</v>
      </c>
      <c r="OI489">
        <v>31.589289999999998</v>
      </c>
      <c r="OJ489">
        <v>2.4092799999999999</v>
      </c>
      <c r="OK489">
        <v>17593.71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4.5485419999999999E-2</v>
      </c>
      <c r="G490">
        <v>30.161249999999999</v>
      </c>
      <c r="H490">
        <v>0</v>
      </c>
      <c r="I490">
        <v>0</v>
      </c>
      <c r="J490" s="1">
        <v>4.5734660000000003E-2</v>
      </c>
      <c r="K490">
        <v>30.173960000000001</v>
      </c>
      <c r="L490">
        <v>0</v>
      </c>
      <c r="M490">
        <v>0</v>
      </c>
      <c r="N490" s="1">
        <v>4.5796990000000003E-2</v>
      </c>
      <c r="O490">
        <v>30.2578</v>
      </c>
      <c r="P490">
        <v>0</v>
      </c>
      <c r="Q490">
        <v>0</v>
      </c>
      <c r="R490" s="1">
        <v>4.5775440000000001E-2</v>
      </c>
      <c r="S490">
        <v>30.20703</v>
      </c>
      <c r="T490">
        <v>0</v>
      </c>
      <c r="U490">
        <v>0</v>
      </c>
      <c r="V490">
        <v>4.5847199999999998E-2</v>
      </c>
      <c r="W490">
        <v>30.147659999999998</v>
      </c>
      <c r="X490">
        <v>0</v>
      </c>
      <c r="Y490">
        <v>0</v>
      </c>
      <c r="Z490" s="1">
        <v>4.605977E-2</v>
      </c>
      <c r="AA490">
        <v>30.092379999999999</v>
      </c>
      <c r="AB490">
        <v>0</v>
      </c>
      <c r="AC490">
        <v>0</v>
      </c>
      <c r="AD490" s="1">
        <v>4.6065519999999999E-2</v>
      </c>
      <c r="AE490">
        <v>30.041640000000001</v>
      </c>
      <c r="AF490">
        <v>0</v>
      </c>
      <c r="AG490">
        <v>0</v>
      </c>
      <c r="AH490" s="1">
        <v>4.6292010000000001E-2</v>
      </c>
      <c r="AI490">
        <v>30.006139999999998</v>
      </c>
      <c r="AJ490">
        <v>0</v>
      </c>
      <c r="AK490">
        <v>0</v>
      </c>
      <c r="AL490" s="1">
        <v>4.6614389999999999E-2</v>
      </c>
      <c r="AM490">
        <v>30.106529999999999</v>
      </c>
      <c r="AN490">
        <v>0</v>
      </c>
      <c r="AO490">
        <v>0</v>
      </c>
      <c r="AP490" s="1">
        <v>4.6987889999999997E-2</v>
      </c>
      <c r="AQ490">
        <v>30.096270000000001</v>
      </c>
      <c r="AR490">
        <v>0</v>
      </c>
      <c r="AS490">
        <v>0</v>
      </c>
      <c r="AT490" s="1">
        <v>4.7289530000000003E-2</v>
      </c>
      <c r="AU490">
        <v>30.084350000000001</v>
      </c>
      <c r="AV490">
        <v>0</v>
      </c>
      <c r="AW490">
        <v>0</v>
      </c>
      <c r="AX490" s="1">
        <v>4.755943E-2</v>
      </c>
      <c r="AY490">
        <v>30.081219999999998</v>
      </c>
      <c r="AZ490">
        <v>0</v>
      </c>
      <c r="BA490">
        <v>0</v>
      </c>
      <c r="BB490" s="1">
        <v>4.7868099999999997E-2</v>
      </c>
      <c r="BC490">
        <v>30.036169999999998</v>
      </c>
      <c r="BD490">
        <v>0</v>
      </c>
      <c r="BE490">
        <v>0</v>
      </c>
      <c r="BF490" s="1">
        <v>4.8241970000000002E-2</v>
      </c>
      <c r="BG490">
        <v>29.993279999999999</v>
      </c>
      <c r="BH490">
        <v>0</v>
      </c>
      <c r="BI490">
        <v>0</v>
      </c>
      <c r="BJ490" s="1">
        <v>4.8414260000000001E-2</v>
      </c>
      <c r="BK490">
        <v>29.995940000000001</v>
      </c>
      <c r="BL490">
        <v>0</v>
      </c>
      <c r="BM490">
        <v>0</v>
      </c>
      <c r="BN490" s="1">
        <v>4.8763250000000001E-2</v>
      </c>
      <c r="BO490">
        <v>30.107009999999999</v>
      </c>
      <c r="BP490">
        <v>0</v>
      </c>
      <c r="BQ490">
        <v>0</v>
      </c>
      <c r="BR490" s="1">
        <v>4.9189190000000001E-2</v>
      </c>
      <c r="BS490">
        <v>30.29654</v>
      </c>
      <c r="BT490">
        <v>0</v>
      </c>
      <c r="BU490">
        <v>0</v>
      </c>
      <c r="BV490" s="1">
        <v>4.9595229999999997E-2</v>
      </c>
      <c r="BW490">
        <v>30.49513</v>
      </c>
      <c r="BX490">
        <v>0</v>
      </c>
      <c r="BY490">
        <v>0</v>
      </c>
      <c r="BZ490" s="1">
        <v>4.9928840000000002E-2</v>
      </c>
      <c r="CA490">
        <v>30.633220000000001</v>
      </c>
      <c r="CB490">
        <v>0</v>
      </c>
      <c r="CC490">
        <v>0</v>
      </c>
      <c r="CD490" s="1">
        <v>5.0171050000000002E-2</v>
      </c>
      <c r="CE490">
        <v>30.62968</v>
      </c>
      <c r="CF490">
        <v>0</v>
      </c>
      <c r="CG490">
        <v>0</v>
      </c>
      <c r="CH490" s="1">
        <v>5.0396620000000003E-2</v>
      </c>
      <c r="CI490">
        <v>30.569849999999999</v>
      </c>
      <c r="CJ490">
        <v>0</v>
      </c>
      <c r="CK490">
        <v>0</v>
      </c>
      <c r="CL490" s="1">
        <v>5.0675930000000001E-2</v>
      </c>
      <c r="CM490">
        <v>30.521920000000001</v>
      </c>
      <c r="CN490">
        <v>0</v>
      </c>
      <c r="CO490">
        <v>0</v>
      </c>
      <c r="CP490">
        <v>5.1285989999999997E-2</v>
      </c>
      <c r="CQ490">
        <v>30.50102</v>
      </c>
      <c r="CR490">
        <v>0</v>
      </c>
      <c r="CS490">
        <v>0</v>
      </c>
      <c r="CT490" s="1">
        <v>5.148635E-2</v>
      </c>
      <c r="CU490">
        <v>30.624600000000001</v>
      </c>
      <c r="CV490">
        <v>0</v>
      </c>
      <c r="CW490">
        <v>0</v>
      </c>
      <c r="CX490" s="1">
        <v>5.1405239999999998E-2</v>
      </c>
      <c r="CY490">
        <v>30.817519999999998</v>
      </c>
      <c r="CZ490">
        <v>0</v>
      </c>
      <c r="DA490">
        <v>0</v>
      </c>
      <c r="DB490">
        <v>5.124211E-2</v>
      </c>
      <c r="DC490">
        <v>30.93374</v>
      </c>
      <c r="DD490">
        <v>0</v>
      </c>
      <c r="DE490">
        <v>0</v>
      </c>
      <c r="DF490" s="1">
        <v>5.1233250000000001E-2</v>
      </c>
      <c r="DG490">
        <v>31.028459999999999</v>
      </c>
      <c r="DH490">
        <v>0</v>
      </c>
      <c r="DI490">
        <v>1.436144E-37</v>
      </c>
      <c r="DJ490" s="1">
        <v>5.1294560000000003E-2</v>
      </c>
      <c r="DK490">
        <v>30.995049999999999</v>
      </c>
      <c r="DL490">
        <v>9.1880210000000005E-36</v>
      </c>
      <c r="DM490">
        <v>4.389036E-32</v>
      </c>
      <c r="DN490" s="1">
        <v>5.1240109999999998E-2</v>
      </c>
      <c r="DO490">
        <v>30.897290000000002</v>
      </c>
      <c r="DP490">
        <v>3.832315E-31</v>
      </c>
      <c r="DQ490">
        <v>1.824016E-27</v>
      </c>
      <c r="DR490" s="1">
        <v>5.1052399999999998E-2</v>
      </c>
      <c r="DS490">
        <v>30.813600000000001</v>
      </c>
      <c r="DT490">
        <v>3.729908E-27</v>
      </c>
      <c r="DU490" s="1">
        <v>1.6178910000000001E-23</v>
      </c>
      <c r="DV490" s="1">
        <v>5.148954E-2</v>
      </c>
      <c r="DW490">
        <v>30.725460000000002</v>
      </c>
      <c r="DX490" s="1">
        <v>1.005826E-23</v>
      </c>
      <c r="DY490" s="1">
        <v>3.9461850000000001E-20</v>
      </c>
      <c r="DZ490" s="1">
        <v>5.1295319999999998E-2</v>
      </c>
      <c r="EA490">
        <v>30.731639999999999</v>
      </c>
      <c r="EB490" s="1">
        <v>9.0625369999999999E-21</v>
      </c>
      <c r="EC490" s="1">
        <v>3.389387E-17</v>
      </c>
      <c r="ED490" s="1">
        <v>5.0794819999999997E-2</v>
      </c>
      <c r="EE490">
        <v>30.770980000000002</v>
      </c>
      <c r="EF490" s="1">
        <v>3.3546069999999999E-18</v>
      </c>
      <c r="EG490" s="1">
        <v>1.228788E-14</v>
      </c>
      <c r="EH490" s="1">
        <v>5.0196530000000003E-2</v>
      </c>
      <c r="EI490">
        <v>30.818429999999999</v>
      </c>
      <c r="EJ490" s="1">
        <v>5.9523090000000005E-16</v>
      </c>
      <c r="EK490" s="1">
        <v>2.1663280000000002E-12</v>
      </c>
      <c r="EL490" s="1">
        <v>4.9891629999999999E-2</v>
      </c>
      <c r="EM490">
        <v>30.819690000000001</v>
      </c>
      <c r="EN490" s="1">
        <v>5.7427929999999995E-14</v>
      </c>
      <c r="EO490" s="1">
        <v>2.08237E-10</v>
      </c>
      <c r="EP490" s="1">
        <v>4.9706180000000003E-2</v>
      </c>
      <c r="EQ490">
        <v>30.709289999999999</v>
      </c>
      <c r="ER490" s="1">
        <v>3.2865909999999998E-12</v>
      </c>
      <c r="ES490" s="1">
        <v>1.189666E-8</v>
      </c>
      <c r="ET490" s="1">
        <v>4.9452219999999998E-2</v>
      </c>
      <c r="EU490">
        <v>30.540150000000001</v>
      </c>
      <c r="EV490" s="1">
        <v>1.1849419999999999E-10</v>
      </c>
      <c r="EW490" s="1">
        <v>4.3105840000000002E-7</v>
      </c>
      <c r="EX490" s="1">
        <v>4.9011289999999999E-2</v>
      </c>
      <c r="EY490">
        <v>30.368760000000002</v>
      </c>
      <c r="EZ490" s="1">
        <v>2.8390670000000001E-9</v>
      </c>
      <c r="FA490" s="1">
        <v>1.043474E-5</v>
      </c>
      <c r="FB490" s="1">
        <v>4.9231669999999998E-2</v>
      </c>
      <c r="FC490">
        <v>30.245380000000001</v>
      </c>
      <c r="FD490" s="1">
        <v>4.816975E-8</v>
      </c>
      <c r="FE490" s="1">
        <v>1.7688719999999999E-4</v>
      </c>
      <c r="FF490" s="1">
        <v>4.8855320000000001E-2</v>
      </c>
      <c r="FG490">
        <v>30.336259999999999</v>
      </c>
      <c r="FH490" s="1">
        <v>5.8858189999999995E-7</v>
      </c>
      <c r="FI490" s="1">
        <v>2.1871659999999999E-3</v>
      </c>
      <c r="FJ490" s="1">
        <v>4.8214960000000001E-2</v>
      </c>
      <c r="FK490">
        <v>30.378910000000001</v>
      </c>
      <c r="FL490" s="1">
        <v>5.3514290000000003E-6</v>
      </c>
      <c r="FM490" s="1">
        <v>2.027464E-2</v>
      </c>
      <c r="FN490" s="1">
        <v>4.7469989999999997E-2</v>
      </c>
      <c r="FO490">
        <v>30.364380000000001</v>
      </c>
      <c r="FP490" s="1">
        <v>3.7383070000000003E-5</v>
      </c>
      <c r="FQ490" s="1">
        <v>0.14485509999999999</v>
      </c>
      <c r="FR490" s="1">
        <v>4.7004869999999997E-2</v>
      </c>
      <c r="FS490">
        <v>30.291689999999999</v>
      </c>
      <c r="FT490" s="1">
        <v>2.0786280000000001E-4</v>
      </c>
      <c r="FU490" s="1">
        <v>0.81925380000000003</v>
      </c>
      <c r="FV490" s="1">
        <v>4.6686989999999998E-2</v>
      </c>
      <c r="FW490">
        <v>30.158470000000001</v>
      </c>
      <c r="FX490" s="1">
        <v>9.4161199999999998E-4</v>
      </c>
      <c r="FY490" s="1">
        <v>3.765304</v>
      </c>
      <c r="FZ490" s="1">
        <v>4.6260129999999997E-2</v>
      </c>
      <c r="GA490">
        <v>29.99503</v>
      </c>
      <c r="GB490" s="1">
        <v>3.535631E-3</v>
      </c>
      <c r="GC490" s="1">
        <v>14.376569999999999</v>
      </c>
      <c r="GD490" s="1">
        <v>4.5683359999999999E-2</v>
      </c>
      <c r="GE490">
        <v>29.836770000000001</v>
      </c>
      <c r="GF490" s="1">
        <v>1.119557E-2</v>
      </c>
      <c r="GG490" s="1">
        <v>46.458779999999997</v>
      </c>
      <c r="GH490" s="1">
        <v>4.5725549999999997E-2</v>
      </c>
      <c r="GI490">
        <v>29.74541</v>
      </c>
      <c r="GJ490" s="1">
        <v>3.098302E-2</v>
      </c>
      <c r="GK490">
        <v>129.45140000000001</v>
      </c>
      <c r="GL490" s="1">
        <v>4.5187529999999997E-2</v>
      </c>
      <c r="GM490">
        <v>29.885480000000001</v>
      </c>
      <c r="GN490" s="1">
        <v>7.4238470000000001E-2</v>
      </c>
      <c r="GO490">
        <v>316.36579999999998</v>
      </c>
      <c r="GP490" s="1">
        <v>4.4435370000000002E-2</v>
      </c>
      <c r="GQ490">
        <v>30.00686</v>
      </c>
      <c r="GR490" s="1">
        <v>0.15715419999999999</v>
      </c>
      <c r="GS490">
        <v>686.02750000000003</v>
      </c>
      <c r="GT490" s="1">
        <v>4.3613930000000002E-2</v>
      </c>
      <c r="GU490">
        <v>30.110430000000001</v>
      </c>
      <c r="GV490" s="1">
        <v>0.29845460000000001</v>
      </c>
      <c r="GW490">
        <v>1337.2139999999999</v>
      </c>
      <c r="GX490" s="1">
        <v>4.3092760000000001E-2</v>
      </c>
      <c r="GY490">
        <v>30.209569999999999</v>
      </c>
      <c r="GZ490" s="1">
        <v>0.51945010000000003</v>
      </c>
      <c r="HA490">
        <v>2373.0810000000001</v>
      </c>
      <c r="HB490" s="1">
        <v>4.2732880000000001E-2</v>
      </c>
      <c r="HC490">
        <v>30.198180000000001</v>
      </c>
      <c r="HD490" s="1">
        <v>0.83632220000000002</v>
      </c>
      <c r="HE490">
        <v>3881.6170000000002</v>
      </c>
      <c r="HF490" s="1">
        <v>4.2294730000000003E-2</v>
      </c>
      <c r="HG490">
        <v>30.06767</v>
      </c>
      <c r="HH490" s="1">
        <v>1.2512529999999999</v>
      </c>
      <c r="HI490">
        <v>5910.9459999999999</v>
      </c>
      <c r="HJ490">
        <v>4.1722410000000001E-2</v>
      </c>
      <c r="HK490">
        <v>29.946449999999999</v>
      </c>
      <c r="HL490" s="1">
        <v>1.751792</v>
      </c>
      <c r="HM490">
        <v>8450.9599999999991</v>
      </c>
      <c r="HN490">
        <v>4.1565629999999999E-2</v>
      </c>
      <c r="HO490">
        <v>29.864550000000001</v>
      </c>
      <c r="HP490">
        <v>2.3442289999999999</v>
      </c>
      <c r="HQ490">
        <v>11436.84</v>
      </c>
      <c r="HR490" s="1">
        <v>4.1098269999999999E-2</v>
      </c>
      <c r="HS490">
        <v>29.97662</v>
      </c>
      <c r="HT490">
        <v>2.9702090000000001</v>
      </c>
      <c r="HU490">
        <v>14761.24</v>
      </c>
      <c r="HV490" s="1">
        <v>4.0521880000000003E-2</v>
      </c>
      <c r="HW490">
        <v>30.15287</v>
      </c>
      <c r="HX490">
        <v>3.5989580000000001</v>
      </c>
      <c r="HY490">
        <v>18269.87</v>
      </c>
      <c r="HZ490" s="1">
        <v>3.9905320000000001E-2</v>
      </c>
      <c r="IA490">
        <v>30.3124</v>
      </c>
      <c r="IB490">
        <v>4.200691</v>
      </c>
      <c r="IC490">
        <v>21805.26</v>
      </c>
      <c r="ID490" s="1">
        <v>3.943903E-2</v>
      </c>
      <c r="IE490">
        <v>30.45983</v>
      </c>
      <c r="IF490">
        <v>4.7699819999999997</v>
      </c>
      <c r="IG490">
        <v>25222.71</v>
      </c>
      <c r="IH490">
        <v>3.903351E-2</v>
      </c>
      <c r="II490">
        <v>30.449439999999999</v>
      </c>
      <c r="IJ490">
        <v>5.2830009999999996</v>
      </c>
      <c r="IK490">
        <v>28408.29</v>
      </c>
      <c r="IL490" s="1">
        <v>3.8588730000000002E-2</v>
      </c>
      <c r="IM490">
        <v>30.336269999999999</v>
      </c>
      <c r="IN490">
        <v>5.7140950000000004</v>
      </c>
      <c r="IO490">
        <v>31273.84</v>
      </c>
      <c r="IP490" s="1">
        <v>3.8052130000000003E-2</v>
      </c>
      <c r="IQ490">
        <v>30.229880000000001</v>
      </c>
      <c r="IR490">
        <v>6.0464789999999997</v>
      </c>
      <c r="IS490">
        <v>33758.92</v>
      </c>
      <c r="IT490" s="1">
        <v>3.7808029999999999E-2</v>
      </c>
      <c r="IU490">
        <v>30.15372</v>
      </c>
      <c r="IV490">
        <v>6.3426729999999996</v>
      </c>
      <c r="IW490">
        <v>35839.53</v>
      </c>
      <c r="IX490" s="1">
        <v>3.7326489999999997E-2</v>
      </c>
      <c r="IY490">
        <v>30.230309999999999</v>
      </c>
      <c r="IZ490">
        <v>6.5208089999999999</v>
      </c>
      <c r="JA490">
        <v>37516.300000000003</v>
      </c>
      <c r="JB490" s="1">
        <v>3.6757770000000002E-2</v>
      </c>
      <c r="JC490">
        <v>30.256239999999998</v>
      </c>
      <c r="JD490">
        <v>6.608193</v>
      </c>
      <c r="JE490">
        <v>38797.4</v>
      </c>
      <c r="JF490" s="1">
        <v>3.6205439999999998E-2</v>
      </c>
      <c r="JG490">
        <v>30.303229999999999</v>
      </c>
      <c r="JH490">
        <v>6.6321680000000001</v>
      </c>
      <c r="JI490">
        <v>39712</v>
      </c>
      <c r="JJ490" s="1">
        <v>3.5823880000000002E-2</v>
      </c>
      <c r="JK490">
        <v>30.26614</v>
      </c>
      <c r="JL490">
        <v>6.6311299999999997</v>
      </c>
      <c r="JM490">
        <v>40300.01</v>
      </c>
      <c r="JN490" s="1">
        <v>3.5577419999999998E-2</v>
      </c>
      <c r="JO490">
        <v>30.23424</v>
      </c>
      <c r="JP490">
        <v>6.6086689999999999</v>
      </c>
      <c r="JQ490">
        <v>40603.519999999997</v>
      </c>
      <c r="JR490" s="1">
        <v>3.5328030000000003E-2</v>
      </c>
      <c r="JS490">
        <v>30.24586</v>
      </c>
      <c r="JT490">
        <v>6.5478069999999997</v>
      </c>
      <c r="JU490">
        <v>40662.25</v>
      </c>
      <c r="JV490" s="1">
        <v>3.5038970000000003E-2</v>
      </c>
      <c r="JW490">
        <v>30.253910000000001</v>
      </c>
      <c r="JX490">
        <v>6.4489270000000003</v>
      </c>
      <c r="JY490">
        <v>40513.29</v>
      </c>
      <c r="JZ490" s="1">
        <v>3.4777080000000002E-2</v>
      </c>
      <c r="KA490">
        <v>30.25367</v>
      </c>
      <c r="KB490">
        <v>6.3306129999999996</v>
      </c>
      <c r="KC490">
        <v>40190.449999999997</v>
      </c>
      <c r="KD490" s="1">
        <v>3.4543079999999997E-2</v>
      </c>
      <c r="KE490">
        <v>30.409510000000001</v>
      </c>
      <c r="KF490">
        <v>6.1972529999999999</v>
      </c>
      <c r="KG490">
        <v>39724.53</v>
      </c>
      <c r="KH490" s="1">
        <v>3.4329320000000003E-2</v>
      </c>
      <c r="KI490">
        <v>30.462520000000001</v>
      </c>
      <c r="KJ490">
        <v>6.0521649999999996</v>
      </c>
      <c r="KK490">
        <v>39141.14</v>
      </c>
      <c r="KL490" s="1">
        <v>3.4082069999999999E-2</v>
      </c>
      <c r="KM490">
        <v>30.497869999999999</v>
      </c>
      <c r="KN490">
        <v>5.8900139999999999</v>
      </c>
      <c r="KO490">
        <v>38463.949999999997</v>
      </c>
      <c r="KP490" s="1">
        <v>3.3782560000000003E-2</v>
      </c>
      <c r="KQ490">
        <v>30.534680000000002</v>
      </c>
      <c r="KR490">
        <v>5.7116090000000002</v>
      </c>
      <c r="KS490">
        <v>37713.64</v>
      </c>
      <c r="KT490" s="1">
        <v>3.343873E-2</v>
      </c>
      <c r="KU490">
        <v>30.507639999999999</v>
      </c>
      <c r="KV490">
        <v>5.5207139999999999</v>
      </c>
      <c r="KW490">
        <v>36908.07</v>
      </c>
      <c r="KX490" s="1">
        <v>3.3118099999999998E-2</v>
      </c>
      <c r="KY490">
        <v>30.411639999999998</v>
      </c>
      <c r="KZ490">
        <v>5.3344040000000001</v>
      </c>
      <c r="LA490">
        <v>36063.949999999997</v>
      </c>
      <c r="LB490" s="1">
        <v>3.2836740000000003E-2</v>
      </c>
      <c r="LC490">
        <v>30.317350000000001</v>
      </c>
      <c r="LD490">
        <v>5.1456799999999996</v>
      </c>
      <c r="LE490">
        <v>35189.440000000002</v>
      </c>
      <c r="LF490" s="1">
        <v>3.2675750000000003E-2</v>
      </c>
      <c r="LG490">
        <v>30.285879999999999</v>
      </c>
      <c r="LH490">
        <v>4.987495</v>
      </c>
      <c r="LI490">
        <v>34303.040000000001</v>
      </c>
      <c r="LJ490" s="1">
        <v>3.2390549999999997E-2</v>
      </c>
      <c r="LK490">
        <v>30.493680000000001</v>
      </c>
      <c r="LL490">
        <v>4.8071279999999996</v>
      </c>
      <c r="LM490">
        <v>33405.56</v>
      </c>
      <c r="LN490">
        <v>3.2040829999999999E-2</v>
      </c>
      <c r="LO490">
        <v>30.654250000000001</v>
      </c>
      <c r="LP490">
        <v>4.6214589999999998</v>
      </c>
      <c r="LQ490">
        <v>32509.55</v>
      </c>
      <c r="LR490" s="1">
        <v>3.16759E-2</v>
      </c>
      <c r="LS490">
        <v>30.77346</v>
      </c>
      <c r="LT490">
        <v>4.4383350000000004</v>
      </c>
      <c r="LU490">
        <v>31621.27</v>
      </c>
      <c r="LV490" s="1">
        <v>3.1402699999999999E-2</v>
      </c>
      <c r="LW490">
        <v>30.948450000000001</v>
      </c>
      <c r="LX490">
        <v>4.2728630000000001</v>
      </c>
      <c r="LY490">
        <v>30744.54</v>
      </c>
      <c r="LZ490" s="1">
        <v>3.1219230000000001E-2</v>
      </c>
      <c r="MA490">
        <v>31.012370000000001</v>
      </c>
      <c r="MB490">
        <v>4.124117</v>
      </c>
      <c r="MC490">
        <v>29882.86</v>
      </c>
      <c r="MD490" s="1">
        <v>3.1051490000000001E-2</v>
      </c>
      <c r="ME490">
        <v>30.933800000000002</v>
      </c>
      <c r="MF490">
        <v>3.9820769999999999</v>
      </c>
      <c r="MG490">
        <v>29037.200000000001</v>
      </c>
      <c r="MH490">
        <v>3.0878039999999999E-2</v>
      </c>
      <c r="MI490">
        <v>30.851680000000002</v>
      </c>
      <c r="MJ490">
        <v>3.843426</v>
      </c>
      <c r="MK490">
        <v>28211.24</v>
      </c>
      <c r="ML490" s="1">
        <v>3.0925000000000001E-2</v>
      </c>
      <c r="MM490">
        <v>30.84591</v>
      </c>
      <c r="MN490">
        <v>3.735649</v>
      </c>
      <c r="MO490">
        <v>27403.85</v>
      </c>
      <c r="MP490" s="1">
        <v>3.07932E-2</v>
      </c>
      <c r="MQ490">
        <v>31.056529999999999</v>
      </c>
      <c r="MR490">
        <v>3.6097049999999999</v>
      </c>
      <c r="MS490">
        <v>26616.07</v>
      </c>
      <c r="MT490" s="1">
        <v>3.0585109999999999E-2</v>
      </c>
      <c r="MU490">
        <v>31.285039999999999</v>
      </c>
      <c r="MV490">
        <v>3.480102</v>
      </c>
      <c r="MW490">
        <v>25851.57</v>
      </c>
      <c r="MX490" s="1">
        <v>3.03643E-2</v>
      </c>
      <c r="MY490">
        <v>31.441790000000001</v>
      </c>
      <c r="MZ490">
        <v>3.35365</v>
      </c>
      <c r="NA490">
        <v>25111.99</v>
      </c>
      <c r="NB490">
        <v>3.025046E-2</v>
      </c>
      <c r="NC490">
        <v>31.567959999999999</v>
      </c>
      <c r="ND490">
        <v>3.2437649999999998</v>
      </c>
      <c r="NE490">
        <v>24395.88</v>
      </c>
      <c r="NF490" s="1">
        <v>3.0194519999999999E-2</v>
      </c>
      <c r="NG490">
        <v>31.5533</v>
      </c>
      <c r="NH490">
        <v>3.143818</v>
      </c>
      <c r="NI490">
        <v>23701.61</v>
      </c>
      <c r="NJ490" s="1">
        <v>3.0119199999999999E-2</v>
      </c>
      <c r="NK490">
        <v>31.47437</v>
      </c>
      <c r="NL490">
        <v>3.0454940000000001</v>
      </c>
      <c r="NM490">
        <v>23029.1</v>
      </c>
      <c r="NN490" s="1">
        <v>2.9979059999999998E-2</v>
      </c>
      <c r="NO490">
        <v>31.409520000000001</v>
      </c>
      <c r="NP490">
        <v>2.9443730000000001</v>
      </c>
      <c r="NQ490">
        <v>22378.89</v>
      </c>
      <c r="NR490" s="1">
        <v>2.974222E-2</v>
      </c>
      <c r="NS490">
        <v>31.372859999999999</v>
      </c>
      <c r="NT490">
        <v>2.8380179999999999</v>
      </c>
      <c r="NU490">
        <v>21752.19</v>
      </c>
      <c r="NV490" s="1">
        <v>2.962849E-2</v>
      </c>
      <c r="NW490">
        <v>31.400980000000001</v>
      </c>
      <c r="NX490">
        <v>2.7476829999999999</v>
      </c>
      <c r="NY490">
        <v>21148.5</v>
      </c>
      <c r="NZ490" s="1">
        <v>2.9589899999999999E-2</v>
      </c>
      <c r="OA490">
        <v>31.523710000000001</v>
      </c>
      <c r="OB490">
        <v>2.6673360000000002</v>
      </c>
      <c r="OC490">
        <v>20565.27</v>
      </c>
      <c r="OD490" s="1">
        <v>2.9566410000000001E-2</v>
      </c>
      <c r="OE490">
        <v>31.564039999999999</v>
      </c>
      <c r="OF490">
        <v>2.5912999999999999</v>
      </c>
      <c r="OG490">
        <v>20000.73</v>
      </c>
      <c r="OH490" s="1">
        <v>2.946679E-2</v>
      </c>
      <c r="OI490">
        <v>31.589790000000001</v>
      </c>
      <c r="OJ490">
        <v>2.5114339999999999</v>
      </c>
      <c r="OK490">
        <v>19455.45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 s="1">
        <v>4.3652539999999997E-2</v>
      </c>
      <c r="G491">
        <v>30.129259999999999</v>
      </c>
      <c r="H491">
        <v>0</v>
      </c>
      <c r="I491">
        <v>0</v>
      </c>
      <c r="J491" s="1">
        <v>4.3900080000000001E-2</v>
      </c>
      <c r="K491">
        <v>30.14359</v>
      </c>
      <c r="L491">
        <v>0</v>
      </c>
      <c r="M491">
        <v>0</v>
      </c>
      <c r="N491" s="1">
        <v>4.3958740000000003E-2</v>
      </c>
      <c r="O491">
        <v>30.226849999999999</v>
      </c>
      <c r="P491">
        <v>0</v>
      </c>
      <c r="Q491">
        <v>0</v>
      </c>
      <c r="R491" s="1">
        <v>4.3930360000000002E-2</v>
      </c>
      <c r="S491">
        <v>30.179449999999999</v>
      </c>
      <c r="T491">
        <v>0</v>
      </c>
      <c r="U491">
        <v>0</v>
      </c>
      <c r="V491" s="1">
        <v>4.399964E-2</v>
      </c>
      <c r="W491">
        <v>30.123619999999999</v>
      </c>
      <c r="X491">
        <v>0</v>
      </c>
      <c r="Y491">
        <v>0</v>
      </c>
      <c r="Z491" s="1">
        <v>4.4210439999999997E-2</v>
      </c>
      <c r="AA491">
        <v>30.07246</v>
      </c>
      <c r="AB491">
        <v>0</v>
      </c>
      <c r="AC491">
        <v>0</v>
      </c>
      <c r="AD491" s="1">
        <v>4.4207690000000001E-2</v>
      </c>
      <c r="AE491">
        <v>30.025790000000001</v>
      </c>
      <c r="AF491">
        <v>0</v>
      </c>
      <c r="AG491">
        <v>0</v>
      </c>
      <c r="AH491" s="1">
        <v>4.4426460000000001E-2</v>
      </c>
      <c r="AI491">
        <v>29.994050000000001</v>
      </c>
      <c r="AJ491">
        <v>0</v>
      </c>
      <c r="AK491">
        <v>0</v>
      </c>
      <c r="AL491" s="1">
        <v>4.474173E-2</v>
      </c>
      <c r="AM491">
        <v>30.094380000000001</v>
      </c>
      <c r="AN491">
        <v>0</v>
      </c>
      <c r="AO491">
        <v>0</v>
      </c>
      <c r="AP491" s="1">
        <v>4.5102799999999998E-2</v>
      </c>
      <c r="AQ491">
        <v>30.087430000000001</v>
      </c>
      <c r="AR491">
        <v>0</v>
      </c>
      <c r="AS491">
        <v>0</v>
      </c>
      <c r="AT491" s="1">
        <v>4.5392429999999998E-2</v>
      </c>
      <c r="AU491">
        <v>30.077940000000002</v>
      </c>
      <c r="AV491">
        <v>0</v>
      </c>
      <c r="AW491">
        <v>0</v>
      </c>
      <c r="AX491" s="1">
        <v>4.5652430000000001E-2</v>
      </c>
      <c r="AY491">
        <v>30.077079999999999</v>
      </c>
      <c r="AZ491">
        <v>0</v>
      </c>
      <c r="BA491">
        <v>0</v>
      </c>
      <c r="BB491" s="1">
        <v>4.5948559999999999E-2</v>
      </c>
      <c r="BC491">
        <v>30.03501</v>
      </c>
      <c r="BD491">
        <v>0</v>
      </c>
      <c r="BE491">
        <v>0</v>
      </c>
      <c r="BF491" s="1">
        <v>4.6310150000000001E-2</v>
      </c>
      <c r="BG491">
        <v>29.99483</v>
      </c>
      <c r="BH491">
        <v>0</v>
      </c>
      <c r="BI491">
        <v>0</v>
      </c>
      <c r="BJ491" s="1">
        <v>4.6471440000000003E-2</v>
      </c>
      <c r="BK491">
        <v>29.99878</v>
      </c>
      <c r="BL491">
        <v>0</v>
      </c>
      <c r="BM491">
        <v>0</v>
      </c>
      <c r="BN491" s="1">
        <v>4.6807260000000003E-2</v>
      </c>
      <c r="BO491">
        <v>30.107479999999999</v>
      </c>
      <c r="BP491">
        <v>0</v>
      </c>
      <c r="BQ491">
        <v>0</v>
      </c>
      <c r="BR491" s="1">
        <v>4.7221659999999999E-2</v>
      </c>
      <c r="BS491">
        <v>30.292539999999999</v>
      </c>
      <c r="BT491">
        <v>0</v>
      </c>
      <c r="BU491">
        <v>0</v>
      </c>
      <c r="BV491">
        <v>4.7618010000000002E-2</v>
      </c>
      <c r="BW491">
        <v>30.486329999999999</v>
      </c>
      <c r="BX491">
        <v>0</v>
      </c>
      <c r="BY491">
        <v>0</v>
      </c>
      <c r="BZ491" s="1">
        <v>4.793878E-2</v>
      </c>
      <c r="CA491">
        <v>30.620699999999999</v>
      </c>
      <c r="CB491">
        <v>0</v>
      </c>
      <c r="CC491">
        <v>0</v>
      </c>
      <c r="CD491" s="1">
        <v>4.8168530000000001E-2</v>
      </c>
      <c r="CE491">
        <v>30.616810000000001</v>
      </c>
      <c r="CF491">
        <v>0</v>
      </c>
      <c r="CG491">
        <v>0</v>
      </c>
      <c r="CH491" s="1">
        <v>4.838601E-2</v>
      </c>
      <c r="CI491">
        <v>30.557169999999999</v>
      </c>
      <c r="CJ491">
        <v>0</v>
      </c>
      <c r="CK491">
        <v>0</v>
      </c>
      <c r="CL491" s="1">
        <v>4.8660780000000001E-2</v>
      </c>
      <c r="CM491">
        <v>30.508890000000001</v>
      </c>
      <c r="CN491">
        <v>0</v>
      </c>
      <c r="CO491">
        <v>0</v>
      </c>
      <c r="CP491" s="1">
        <v>4.9265740000000002E-2</v>
      </c>
      <c r="CQ491">
        <v>30.486319999999999</v>
      </c>
      <c r="CR491">
        <v>0</v>
      </c>
      <c r="CS491">
        <v>0</v>
      </c>
      <c r="CT491" s="1">
        <v>4.9454539999999998E-2</v>
      </c>
      <c r="CU491">
        <v>30.60464</v>
      </c>
      <c r="CV491">
        <v>0</v>
      </c>
      <c r="CW491">
        <v>0</v>
      </c>
      <c r="CX491" s="1">
        <v>4.9372220000000001E-2</v>
      </c>
      <c r="CY491">
        <v>30.79082</v>
      </c>
      <c r="CZ491">
        <v>0</v>
      </c>
      <c r="DA491">
        <v>0</v>
      </c>
      <c r="DB491" s="1">
        <v>4.9210999999999998E-2</v>
      </c>
      <c r="DC491">
        <v>30.90352</v>
      </c>
      <c r="DD491">
        <v>0</v>
      </c>
      <c r="DE491">
        <v>0</v>
      </c>
      <c r="DF491">
        <v>4.9205430000000001E-2</v>
      </c>
      <c r="DG491">
        <v>30.9955</v>
      </c>
      <c r="DH491">
        <v>0</v>
      </c>
      <c r="DI491">
        <v>3.1361089999999998E-38</v>
      </c>
      <c r="DJ491" s="1">
        <v>4.9273570000000003E-2</v>
      </c>
      <c r="DK491">
        <v>30.964580000000002</v>
      </c>
      <c r="DL491">
        <v>2.2212990000000002E-36</v>
      </c>
      <c r="DM491">
        <v>1.083696E-32</v>
      </c>
      <c r="DN491" s="1">
        <v>4.9223820000000001E-2</v>
      </c>
      <c r="DO491">
        <v>30.871739999999999</v>
      </c>
      <c r="DP491">
        <v>1.0876900000000001E-31</v>
      </c>
      <c r="DQ491">
        <v>4.9692800000000002E-28</v>
      </c>
      <c r="DR491" s="1">
        <v>4.904592E-2</v>
      </c>
      <c r="DS491">
        <v>30.793900000000001</v>
      </c>
      <c r="DT491">
        <v>1.178919E-27</v>
      </c>
      <c r="DU491" s="1">
        <v>4.8323899999999998E-24</v>
      </c>
      <c r="DV491" s="1">
        <v>4.948959E-2</v>
      </c>
      <c r="DW491">
        <v>30.712530000000001</v>
      </c>
      <c r="DX491" s="1">
        <v>3.3823289999999996E-24</v>
      </c>
      <c r="DY491" s="1">
        <v>1.283269E-20</v>
      </c>
      <c r="DZ491" s="1">
        <v>4.9299999999999997E-2</v>
      </c>
      <c r="EA491">
        <v>30.723800000000001</v>
      </c>
      <c r="EB491" s="1">
        <v>3.234655E-21</v>
      </c>
      <c r="EC491" s="1">
        <v>1.186659E-17</v>
      </c>
      <c r="ED491" s="1">
        <v>4.881129E-2</v>
      </c>
      <c r="EE491">
        <v>30.76793</v>
      </c>
      <c r="EF491" s="1">
        <v>1.26802E-18</v>
      </c>
      <c r="EG491" s="1">
        <v>4.599403E-15</v>
      </c>
      <c r="EH491" s="1">
        <v>4.82292E-2</v>
      </c>
      <c r="EI491">
        <v>30.820150000000002</v>
      </c>
      <c r="EJ491" s="1">
        <v>2.3732759999999999E-16</v>
      </c>
      <c r="EK491" s="1">
        <v>8.6098039999999996E-13</v>
      </c>
      <c r="EL491" s="1">
        <v>4.7940299999999998E-2</v>
      </c>
      <c r="EM491">
        <v>30.828140000000001</v>
      </c>
      <c r="EN491" s="1">
        <v>2.407441E-14</v>
      </c>
      <c r="EO491" s="1">
        <v>8.741954E-11</v>
      </c>
      <c r="EP491" s="1">
        <v>4.7772530000000001E-2</v>
      </c>
      <c r="EQ491">
        <v>30.72747</v>
      </c>
      <c r="ER491" s="1">
        <v>1.4448710000000001E-12</v>
      </c>
      <c r="ES491" s="1">
        <v>5.2550790000000001E-9</v>
      </c>
      <c r="ET491" s="1">
        <v>4.752837E-2</v>
      </c>
      <c r="EU491">
        <v>30.56936</v>
      </c>
      <c r="EV491" s="1">
        <v>5.4491890000000003E-11</v>
      </c>
      <c r="EW491" s="1">
        <v>1.997267E-7</v>
      </c>
      <c r="EX491" s="1">
        <v>4.7104559999999997E-2</v>
      </c>
      <c r="EY491">
        <v>30.409099999999999</v>
      </c>
      <c r="EZ491" s="1">
        <v>1.3629259999999999E-9</v>
      </c>
      <c r="FA491" s="1">
        <v>5.0578269999999998E-6</v>
      </c>
      <c r="FB491" s="1">
        <v>4.734153E-2</v>
      </c>
      <c r="FC491">
        <v>30.295000000000002</v>
      </c>
      <c r="FD491" s="1">
        <v>2.4105889999999999E-8</v>
      </c>
      <c r="FE491" s="1">
        <v>8.9483419999999999E-5</v>
      </c>
      <c r="FF491" s="1">
        <v>4.6974370000000001E-2</v>
      </c>
      <c r="FG491">
        <v>30.389150000000001</v>
      </c>
      <c r="FH491" s="1">
        <v>3.0631240000000002E-7</v>
      </c>
      <c r="FI491" s="1">
        <v>1.1522780000000001E-3</v>
      </c>
      <c r="FJ491" s="1">
        <v>4.635363E-2</v>
      </c>
      <c r="FK491">
        <v>30.43619</v>
      </c>
      <c r="FL491" s="1">
        <v>2.8922730000000001E-6</v>
      </c>
      <c r="FM491" s="1">
        <v>1.110567E-2</v>
      </c>
      <c r="FN491" s="1">
        <v>4.5626899999999998E-2</v>
      </c>
      <c r="FO491">
        <v>30.426500000000001</v>
      </c>
      <c r="FP491" s="1">
        <v>2.095158E-5</v>
      </c>
      <c r="FQ491" s="1">
        <v>8.2368140000000006E-2</v>
      </c>
      <c r="FR491" s="1">
        <v>4.5183979999999999E-2</v>
      </c>
      <c r="FS491">
        <v>30.359120000000001</v>
      </c>
      <c r="FT491" s="1">
        <v>1.206766E-4</v>
      </c>
      <c r="FU491" s="1">
        <v>0.4828404</v>
      </c>
      <c r="FV491" s="1">
        <v>4.4884920000000002E-2</v>
      </c>
      <c r="FW491">
        <v>30.232119999999998</v>
      </c>
      <c r="FX491" s="1">
        <v>5.6545849999999997E-4</v>
      </c>
      <c r="FY491" s="1">
        <v>2.2964000000000002</v>
      </c>
      <c r="FZ491" s="1">
        <v>4.4477170000000003E-2</v>
      </c>
      <c r="GA491">
        <v>30.075119999999998</v>
      </c>
      <c r="GB491" s="1">
        <v>2.1929530000000001E-3</v>
      </c>
      <c r="GC491" s="1">
        <v>9.0595040000000004</v>
      </c>
      <c r="GD491" s="1">
        <v>4.392306E-2</v>
      </c>
      <c r="GE491">
        <v>29.922889999999999</v>
      </c>
      <c r="GF491" s="1">
        <v>7.1622860000000003E-3</v>
      </c>
      <c r="GG491" s="1">
        <v>30.207470000000001</v>
      </c>
      <c r="GH491" s="1">
        <v>4.3985200000000002E-2</v>
      </c>
      <c r="GI491">
        <v>29.834859999999999</v>
      </c>
      <c r="GJ491" s="1">
        <v>2.0428100000000001E-2</v>
      </c>
      <c r="GK491">
        <v>86.731449999999995</v>
      </c>
      <c r="GL491" s="1">
        <v>4.3465789999999997E-2</v>
      </c>
      <c r="GM491">
        <v>29.97147</v>
      </c>
      <c r="GN491" s="1">
        <v>5.0352479999999998E-2</v>
      </c>
      <c r="GO491">
        <v>218.11369999999999</v>
      </c>
      <c r="GP491" s="1">
        <v>4.2733880000000002E-2</v>
      </c>
      <c r="GQ491">
        <v>30.089980000000001</v>
      </c>
      <c r="GR491" s="1">
        <v>0.10950500000000001</v>
      </c>
      <c r="GS491">
        <v>486.10219999999998</v>
      </c>
      <c r="GT491" s="1">
        <v>4.1937200000000001E-2</v>
      </c>
      <c r="GU491">
        <v>30.190670000000001</v>
      </c>
      <c r="GV491" s="1">
        <v>0.21339250000000001</v>
      </c>
      <c r="GW491">
        <v>972.60609999999997</v>
      </c>
      <c r="GX491" s="1">
        <v>4.1437960000000003E-2</v>
      </c>
      <c r="GY491">
        <v>30.286359999999998</v>
      </c>
      <c r="GZ491" s="1">
        <v>0.38069500000000001</v>
      </c>
      <c r="HA491">
        <v>1769.4749999999999</v>
      </c>
      <c r="HB491" s="1">
        <v>4.1100070000000002E-2</v>
      </c>
      <c r="HC491">
        <v>30.275110000000002</v>
      </c>
      <c r="HD491" s="1">
        <v>0.62758309999999995</v>
      </c>
      <c r="HE491">
        <v>2963.4609999999998</v>
      </c>
      <c r="HF491" s="1">
        <v>4.0680460000000002E-2</v>
      </c>
      <c r="HG491">
        <v>30.146750000000001</v>
      </c>
      <c r="HH491">
        <v>0.96010119999999999</v>
      </c>
      <c r="HI491">
        <v>4614.9189999999999</v>
      </c>
      <c r="HJ491" s="1">
        <v>4.0128240000000003E-2</v>
      </c>
      <c r="HK491">
        <v>30.02712</v>
      </c>
      <c r="HL491" s="1">
        <v>1.3727529999999999</v>
      </c>
      <c r="HM491">
        <v>6739.5439999999999</v>
      </c>
      <c r="HN491" s="1">
        <v>3.9990999999999999E-2</v>
      </c>
      <c r="HO491">
        <v>29.945270000000001</v>
      </c>
      <c r="HP491" s="1">
        <v>1.874644</v>
      </c>
      <c r="HQ491">
        <v>9305.8130000000001</v>
      </c>
      <c r="HR491" s="1">
        <v>3.953802E-2</v>
      </c>
      <c r="HS491">
        <v>30.051770000000001</v>
      </c>
      <c r="HT491">
        <v>2.4202469999999998</v>
      </c>
      <c r="HU491">
        <v>12240.73</v>
      </c>
      <c r="HV491" s="1">
        <v>3.8979649999999998E-2</v>
      </c>
      <c r="HW491">
        <v>30.22081</v>
      </c>
      <c r="HX491">
        <v>2.984823</v>
      </c>
      <c r="HY491">
        <v>15423.34</v>
      </c>
      <c r="HZ491" s="1">
        <v>3.8379480000000001E-2</v>
      </c>
      <c r="IA491">
        <v>30.373860000000001</v>
      </c>
      <c r="IB491">
        <v>3.542001</v>
      </c>
      <c r="IC491">
        <v>18719.96</v>
      </c>
      <c r="ID491" s="1">
        <v>3.7936030000000003E-2</v>
      </c>
      <c r="IE491">
        <v>30.515160000000002</v>
      </c>
      <c r="IF491">
        <v>4.0861840000000003</v>
      </c>
      <c r="IG491">
        <v>21998.01</v>
      </c>
      <c r="IH491" s="1">
        <v>3.7548199999999997E-2</v>
      </c>
      <c r="II491">
        <v>30.5031</v>
      </c>
      <c r="IJ491">
        <v>4.5929019999999996</v>
      </c>
      <c r="IK491">
        <v>25144.3</v>
      </c>
      <c r="IL491" s="1">
        <v>3.7120750000000001E-2</v>
      </c>
      <c r="IM491">
        <v>30.390219999999999</v>
      </c>
      <c r="IN491">
        <v>5.0363069999999999</v>
      </c>
      <c r="IO491">
        <v>28063.72</v>
      </c>
      <c r="IP491" s="1">
        <v>3.660534E-2</v>
      </c>
      <c r="IQ491">
        <v>30.283989999999999</v>
      </c>
      <c r="IR491">
        <v>5.397888</v>
      </c>
      <c r="IS491">
        <v>30684.13</v>
      </c>
      <c r="IT491" s="1">
        <v>3.6378540000000001E-2</v>
      </c>
      <c r="IU491">
        <v>30.207409999999999</v>
      </c>
      <c r="IV491">
        <v>5.7313330000000002</v>
      </c>
      <c r="IW491">
        <v>32964.86</v>
      </c>
      <c r="IX491" s="1">
        <v>3.5914019999999998E-2</v>
      </c>
      <c r="IY491">
        <v>30.279620000000001</v>
      </c>
      <c r="IZ491">
        <v>5.9574769999999999</v>
      </c>
      <c r="JA491">
        <v>34889.81</v>
      </c>
      <c r="JB491" s="1">
        <v>3.5365559999999997E-2</v>
      </c>
      <c r="JC491">
        <v>30.303349999999998</v>
      </c>
      <c r="JD491">
        <v>6.0990149999999996</v>
      </c>
      <c r="JE491">
        <v>36450.519999999997</v>
      </c>
      <c r="JF491" s="1">
        <v>3.4829890000000002E-2</v>
      </c>
      <c r="JG491">
        <v>30.347439999999999</v>
      </c>
      <c r="JH491">
        <v>6.1784150000000002</v>
      </c>
      <c r="JI491">
        <v>37662.089999999997</v>
      </c>
      <c r="JJ491" s="1">
        <v>3.4460400000000002E-2</v>
      </c>
      <c r="JK491">
        <v>30.309629999999999</v>
      </c>
      <c r="JL491">
        <v>6.2309409999999996</v>
      </c>
      <c r="JM491">
        <v>38551.5</v>
      </c>
      <c r="JN491" s="1">
        <v>3.4228509999999997E-2</v>
      </c>
      <c r="JO491">
        <v>30.277180000000001</v>
      </c>
      <c r="JP491">
        <v>6.2607290000000004</v>
      </c>
      <c r="JQ491">
        <v>39152.32</v>
      </c>
      <c r="JR491" s="1">
        <v>3.3990289999999999E-2</v>
      </c>
      <c r="JS491">
        <v>30.287410000000001</v>
      </c>
      <c r="JT491">
        <v>6.2493210000000001</v>
      </c>
      <c r="JU491">
        <v>39497.019999999997</v>
      </c>
      <c r="JV491" s="1">
        <v>3.3709339999999997E-2</v>
      </c>
      <c r="JW491">
        <v>30.294799999999999</v>
      </c>
      <c r="JX491">
        <v>6.1963949999999999</v>
      </c>
      <c r="JY491">
        <v>39618.18</v>
      </c>
      <c r="JZ491">
        <v>3.345625E-2</v>
      </c>
      <c r="KA491">
        <v>30.29421</v>
      </c>
      <c r="KB491">
        <v>6.1207070000000003</v>
      </c>
      <c r="KC491">
        <v>39546.5</v>
      </c>
      <c r="KD491" s="1">
        <v>3.322924E-2</v>
      </c>
      <c r="KE491">
        <v>30.44556</v>
      </c>
      <c r="KF491">
        <v>6.0261139999999997</v>
      </c>
      <c r="KG491">
        <v>39311.480000000003</v>
      </c>
      <c r="KH491" s="1">
        <v>3.3027500000000001E-2</v>
      </c>
      <c r="KI491">
        <v>30.49794</v>
      </c>
      <c r="KJ491">
        <v>5.9171490000000002</v>
      </c>
      <c r="KK491">
        <v>38938.06</v>
      </c>
      <c r="KL491">
        <v>3.2790470000000002E-2</v>
      </c>
      <c r="KM491">
        <v>30.53248</v>
      </c>
      <c r="KN491">
        <v>5.7870429999999997</v>
      </c>
      <c r="KO491">
        <v>38449.769999999997</v>
      </c>
      <c r="KP491" s="1">
        <v>3.2502549999999998E-2</v>
      </c>
      <c r="KQ491">
        <v>30.568580000000001</v>
      </c>
      <c r="KR491">
        <v>5.6370120000000004</v>
      </c>
      <c r="KS491">
        <v>37868.1</v>
      </c>
      <c r="KT491">
        <v>3.2168059999999998E-2</v>
      </c>
      <c r="KU491">
        <v>30.5426</v>
      </c>
      <c r="KV491">
        <v>5.4711550000000004</v>
      </c>
      <c r="KW491">
        <v>37212.129999999997</v>
      </c>
      <c r="KX491" s="1">
        <v>3.1861059999999997E-2</v>
      </c>
      <c r="KY491">
        <v>30.449149999999999</v>
      </c>
      <c r="KZ491">
        <v>5.3052580000000003</v>
      </c>
      <c r="LA491">
        <v>36498.410000000003</v>
      </c>
      <c r="LB491" s="1">
        <v>3.158946E-2</v>
      </c>
      <c r="LC491">
        <v>30.356999999999999</v>
      </c>
      <c r="LD491">
        <v>5.1486739999999998</v>
      </c>
      <c r="LE491">
        <v>35741.089999999997</v>
      </c>
      <c r="LF491" s="1">
        <v>3.1439839999999997E-2</v>
      </c>
      <c r="LG491">
        <v>30.325900000000001</v>
      </c>
      <c r="LH491">
        <v>4.9954340000000004</v>
      </c>
      <c r="LI491">
        <v>34949.35</v>
      </c>
      <c r="LJ491" s="1">
        <v>3.116505E-2</v>
      </c>
      <c r="LK491">
        <v>30.527760000000001</v>
      </c>
      <c r="LL491">
        <v>4.8289030000000004</v>
      </c>
      <c r="LM491">
        <v>34134.94</v>
      </c>
      <c r="LN491" s="1">
        <v>3.0824500000000001E-2</v>
      </c>
      <c r="LO491">
        <v>30.684840000000001</v>
      </c>
      <c r="LP491">
        <v>4.6561019999999997</v>
      </c>
      <c r="LQ491">
        <v>33312.28</v>
      </c>
      <c r="LR491" s="1">
        <v>3.0472280000000001E-2</v>
      </c>
      <c r="LS491">
        <v>30.801369999999999</v>
      </c>
      <c r="LT491">
        <v>4.4829020000000002</v>
      </c>
      <c r="LU491">
        <v>32483.35</v>
      </c>
      <c r="LV491" s="1">
        <v>3.0210810000000001E-2</v>
      </c>
      <c r="LW491">
        <v>30.971879999999999</v>
      </c>
      <c r="LX491">
        <v>4.3261969999999996</v>
      </c>
      <c r="LY491">
        <v>31656.720000000001</v>
      </c>
      <c r="LZ491" s="1">
        <v>3.003538E-2</v>
      </c>
      <c r="MA491">
        <v>31.034980000000001</v>
      </c>
      <c r="MB491">
        <v>4.1848939999999999</v>
      </c>
      <c r="MC491">
        <v>30835.83</v>
      </c>
      <c r="MD491">
        <v>2.9872159999999998E-2</v>
      </c>
      <c r="ME491">
        <v>30.959129999999998</v>
      </c>
      <c r="MF491">
        <v>4.0487169999999999</v>
      </c>
      <c r="MG491">
        <v>30022.94</v>
      </c>
      <c r="MH491">
        <v>2.9707919999999999E-2</v>
      </c>
      <c r="MI491">
        <v>30.879149999999999</v>
      </c>
      <c r="MJ491">
        <v>3.9155090000000001</v>
      </c>
      <c r="MK491">
        <v>29223.64</v>
      </c>
      <c r="ML491" s="1">
        <v>2.976061E-2</v>
      </c>
      <c r="MM491">
        <v>30.872920000000001</v>
      </c>
      <c r="MN491">
        <v>3.8134209999999999</v>
      </c>
      <c r="MO491">
        <v>28436.92</v>
      </c>
      <c r="MP491" s="1">
        <v>2.9629809999999999E-2</v>
      </c>
      <c r="MQ491">
        <v>31.077380000000002</v>
      </c>
      <c r="MR491">
        <v>3.6905679999999998</v>
      </c>
      <c r="MS491">
        <v>27664.98</v>
      </c>
      <c r="MT491" s="1">
        <v>2.9429199999999999E-2</v>
      </c>
      <c r="MU491">
        <v>31.30002</v>
      </c>
      <c r="MV491">
        <v>3.5635129999999999</v>
      </c>
      <c r="MW491">
        <v>26911.84</v>
      </c>
      <c r="MX491" s="1">
        <v>2.9214360000000002E-2</v>
      </c>
      <c r="MY491">
        <v>31.452819999999999</v>
      </c>
      <c r="MZ491">
        <v>3.4387780000000001</v>
      </c>
      <c r="NA491">
        <v>26179.62</v>
      </c>
      <c r="NB491" s="1">
        <v>2.9104649999999999E-2</v>
      </c>
      <c r="NC491">
        <v>31.575410000000002</v>
      </c>
      <c r="ND491">
        <v>3.3306079999999998</v>
      </c>
      <c r="NE491">
        <v>25467.24</v>
      </c>
      <c r="NF491" s="1">
        <v>2.9051219999999999E-2</v>
      </c>
      <c r="NG491">
        <v>31.561070000000001</v>
      </c>
      <c r="NH491">
        <v>3.2321849999999999</v>
      </c>
      <c r="NI491">
        <v>24773.94</v>
      </c>
      <c r="NJ491" s="1">
        <v>2.897891E-2</v>
      </c>
      <c r="NK491">
        <v>31.483229999999999</v>
      </c>
      <c r="NL491">
        <v>3.134935</v>
      </c>
      <c r="NM491">
        <v>24100.18</v>
      </c>
      <c r="NN491" s="1">
        <v>2.8842280000000001E-2</v>
      </c>
      <c r="NO491">
        <v>31.418849999999999</v>
      </c>
      <c r="NP491">
        <v>3.0341499999999999</v>
      </c>
      <c r="NQ491">
        <v>23446.44</v>
      </c>
      <c r="NR491" s="1">
        <v>2.861327E-2</v>
      </c>
      <c r="NS491">
        <v>31.381930000000001</v>
      </c>
      <c r="NT491">
        <v>2.9276019999999998</v>
      </c>
      <c r="NU491">
        <v>22814.36</v>
      </c>
      <c r="NV491" s="1">
        <v>2.8501060000000002E-2</v>
      </c>
      <c r="NW491">
        <v>31.407979999999998</v>
      </c>
      <c r="NX491">
        <v>2.8370030000000002</v>
      </c>
      <c r="NY491">
        <v>22203.439999999999</v>
      </c>
      <c r="NZ491" s="1">
        <v>2.846657E-2</v>
      </c>
      <c r="OA491">
        <v>31.526679999999999</v>
      </c>
      <c r="OB491">
        <v>2.7569330000000001</v>
      </c>
      <c r="OC491">
        <v>21611.74</v>
      </c>
      <c r="OD491" s="1">
        <v>2.8445789999999999E-2</v>
      </c>
      <c r="OE491">
        <v>31.565899999999999</v>
      </c>
      <c r="OF491">
        <v>2.6809970000000001</v>
      </c>
      <c r="OG491">
        <v>21037.96</v>
      </c>
      <c r="OH491" s="1">
        <v>2.835006E-2</v>
      </c>
      <c r="OI491">
        <v>31.59102</v>
      </c>
      <c r="OJ491">
        <v>2.600673</v>
      </c>
      <c r="OK491">
        <v>20482.3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4.1986030000000001E-2</v>
      </c>
      <c r="G492">
        <v>30.092510000000001</v>
      </c>
      <c r="H492">
        <v>0</v>
      </c>
      <c r="I492">
        <v>0</v>
      </c>
      <c r="J492" s="1">
        <v>4.2232770000000003E-2</v>
      </c>
      <c r="K492">
        <v>30.108840000000001</v>
      </c>
      <c r="L492">
        <v>0</v>
      </c>
      <c r="M492">
        <v>0</v>
      </c>
      <c r="N492" s="1">
        <v>4.228722E-2</v>
      </c>
      <c r="O492">
        <v>30.19153</v>
      </c>
      <c r="P492">
        <v>0</v>
      </c>
      <c r="Q492">
        <v>0</v>
      </c>
      <c r="R492" s="1">
        <v>4.2255189999999998E-2</v>
      </c>
      <c r="S492">
        <v>30.14752</v>
      </c>
      <c r="T492">
        <v>0</v>
      </c>
      <c r="U492">
        <v>0</v>
      </c>
      <c r="V492" s="1">
        <v>4.2322150000000003E-2</v>
      </c>
      <c r="W492">
        <v>30.09507</v>
      </c>
      <c r="X492">
        <v>0</v>
      </c>
      <c r="Y492">
        <v>0</v>
      </c>
      <c r="Z492" s="1">
        <v>4.2526700000000001E-2</v>
      </c>
      <c r="AA492">
        <v>30.04759</v>
      </c>
      <c r="AB492">
        <v>0</v>
      </c>
      <c r="AC492">
        <v>0</v>
      </c>
      <c r="AD492" s="1">
        <v>4.251535E-2</v>
      </c>
      <c r="AE492">
        <v>30.004570000000001</v>
      </c>
      <c r="AF492">
        <v>0</v>
      </c>
      <c r="AG492">
        <v>0</v>
      </c>
      <c r="AH492" s="1">
        <v>4.2730329999999997E-2</v>
      </c>
      <c r="AI492">
        <v>29.97644</v>
      </c>
      <c r="AJ492">
        <v>0</v>
      </c>
      <c r="AK492">
        <v>0</v>
      </c>
      <c r="AL492" s="1">
        <v>4.3036520000000002E-2</v>
      </c>
      <c r="AM492">
        <v>30.07677</v>
      </c>
      <c r="AN492">
        <v>0</v>
      </c>
      <c r="AO492">
        <v>0</v>
      </c>
      <c r="AP492" s="1">
        <v>4.3387759999999997E-2</v>
      </c>
      <c r="AQ492">
        <v>30.073170000000001</v>
      </c>
      <c r="AR492">
        <v>0</v>
      </c>
      <c r="AS492">
        <v>0</v>
      </c>
      <c r="AT492" s="1">
        <v>4.3665269999999999E-2</v>
      </c>
      <c r="AU492">
        <v>30.066269999999999</v>
      </c>
      <c r="AV492">
        <v>0</v>
      </c>
      <c r="AW492">
        <v>0</v>
      </c>
      <c r="AX492" s="1">
        <v>4.3915719999999998E-2</v>
      </c>
      <c r="AY492">
        <v>30.067519999999998</v>
      </c>
      <c r="AZ492">
        <v>0</v>
      </c>
      <c r="BA492">
        <v>0</v>
      </c>
      <c r="BB492" s="1">
        <v>4.4200080000000003E-2</v>
      </c>
      <c r="BC492">
        <v>30.028549999999999</v>
      </c>
      <c r="BD492">
        <v>0</v>
      </c>
      <c r="BE492">
        <v>0</v>
      </c>
      <c r="BF492" s="1">
        <v>4.45505E-2</v>
      </c>
      <c r="BG492">
        <v>29.991420000000002</v>
      </c>
      <c r="BH492">
        <v>0</v>
      </c>
      <c r="BI492">
        <v>0</v>
      </c>
      <c r="BJ492" s="1">
        <v>4.4699540000000003E-2</v>
      </c>
      <c r="BK492">
        <v>29.996649999999999</v>
      </c>
      <c r="BL492">
        <v>0</v>
      </c>
      <c r="BM492">
        <v>0</v>
      </c>
      <c r="BN492" s="1">
        <v>4.5025379999999997E-2</v>
      </c>
      <c r="BO492">
        <v>30.103670000000001</v>
      </c>
      <c r="BP492">
        <v>0</v>
      </c>
      <c r="BQ492">
        <v>0</v>
      </c>
      <c r="BR492">
        <v>4.5428879999999998E-2</v>
      </c>
      <c r="BS492">
        <v>30.28492</v>
      </c>
      <c r="BT492">
        <v>0</v>
      </c>
      <c r="BU492">
        <v>0</v>
      </c>
      <c r="BV492">
        <v>4.5814899999999999E-2</v>
      </c>
      <c r="BW492">
        <v>30.474699999999999</v>
      </c>
      <c r="BX492">
        <v>0</v>
      </c>
      <c r="BY492">
        <v>0</v>
      </c>
      <c r="BZ492" s="1">
        <v>4.6123940000000002E-2</v>
      </c>
      <c r="CA492">
        <v>30.606190000000002</v>
      </c>
      <c r="CB492">
        <v>0</v>
      </c>
      <c r="CC492">
        <v>0</v>
      </c>
      <c r="CD492" s="1">
        <v>4.6344120000000003E-2</v>
      </c>
      <c r="CE492">
        <v>30.602499999999999</v>
      </c>
      <c r="CF492">
        <v>0</v>
      </c>
      <c r="CG492">
        <v>0</v>
      </c>
      <c r="CH492" s="1">
        <v>4.6554980000000003E-2</v>
      </c>
      <c r="CI492">
        <v>30.543389999999999</v>
      </c>
      <c r="CJ492">
        <v>0</v>
      </c>
      <c r="CK492">
        <v>0</v>
      </c>
      <c r="CL492" s="1">
        <v>4.682302E-2</v>
      </c>
      <c r="CM492">
        <v>30.49483</v>
      </c>
      <c r="CN492">
        <v>0</v>
      </c>
      <c r="CO492">
        <v>0</v>
      </c>
      <c r="CP492" s="1">
        <v>4.7424250000000001E-2</v>
      </c>
      <c r="CQ492">
        <v>30.471</v>
      </c>
      <c r="CR492">
        <v>0</v>
      </c>
      <c r="CS492">
        <v>0</v>
      </c>
      <c r="CT492" s="1">
        <v>4.7601200000000003E-2</v>
      </c>
      <c r="CU492">
        <v>30.584299999999999</v>
      </c>
      <c r="CV492">
        <v>0</v>
      </c>
      <c r="CW492">
        <v>0</v>
      </c>
      <c r="CX492" s="1">
        <v>4.751876E-2</v>
      </c>
      <c r="CY492">
        <v>30.76436</v>
      </c>
      <c r="CZ492">
        <v>0</v>
      </c>
      <c r="DA492">
        <v>0</v>
      </c>
      <c r="DB492" s="1">
        <v>4.7358079999999997E-2</v>
      </c>
      <c r="DC492">
        <v>30.873740000000002</v>
      </c>
      <c r="DD492">
        <v>0</v>
      </c>
      <c r="DE492">
        <v>0</v>
      </c>
      <c r="DF492" s="1">
        <v>4.7357799999999999E-2</v>
      </c>
      <c r="DG492">
        <v>30.96303</v>
      </c>
      <c r="DH492">
        <v>0</v>
      </c>
      <c r="DI492">
        <v>0</v>
      </c>
      <c r="DJ492" s="1">
        <v>4.7427509999999999E-2</v>
      </c>
      <c r="DK492">
        <v>30.933910000000001</v>
      </c>
      <c r="DL492">
        <v>5.276187E-37</v>
      </c>
      <c r="DM492">
        <v>2.8162120000000002E-33</v>
      </c>
      <c r="DN492" s="1">
        <v>4.7383069999999999E-2</v>
      </c>
      <c r="DO492">
        <v>30.844999999999999</v>
      </c>
      <c r="DP492">
        <v>2.7245389999999999E-32</v>
      </c>
      <c r="DQ492">
        <v>1.415716E-28</v>
      </c>
      <c r="DR492" s="1">
        <v>4.7214350000000002E-2</v>
      </c>
      <c r="DS492">
        <v>30.77196</v>
      </c>
      <c r="DT492">
        <v>3.3253790000000002E-28</v>
      </c>
      <c r="DU492" s="1">
        <v>1.5065000000000001E-24</v>
      </c>
      <c r="DV492" s="1">
        <v>4.7664720000000001E-2</v>
      </c>
      <c r="DW492">
        <v>30.696120000000001</v>
      </c>
      <c r="DX492" s="1">
        <v>1.052004E-24</v>
      </c>
      <c r="DY492" s="1">
        <v>4.3469140000000002E-21</v>
      </c>
      <c r="DZ492" s="1">
        <v>4.747871E-2</v>
      </c>
      <c r="EA492">
        <v>30.711539999999999</v>
      </c>
      <c r="EB492" s="1">
        <v>1.0904169999999999E-21</v>
      </c>
      <c r="EC492" s="1">
        <v>4.322282E-18</v>
      </c>
      <c r="ED492" s="1">
        <v>4.6999770000000003E-2</v>
      </c>
      <c r="EE492">
        <v>30.759799999999998</v>
      </c>
      <c r="EF492" s="1">
        <v>4.5887200000000001E-19</v>
      </c>
      <c r="EG492" s="1">
        <v>1.7896990000000001E-15</v>
      </c>
      <c r="EH492" s="1">
        <v>4.6436409999999997E-2</v>
      </c>
      <c r="EI492">
        <v>30.816549999999999</v>
      </c>
      <c r="EJ492" s="1">
        <v>9.1445759999999999E-17</v>
      </c>
      <c r="EK492" s="1">
        <v>3.5561339999999998E-13</v>
      </c>
      <c r="EL492" s="1">
        <v>4.615992E-2</v>
      </c>
      <c r="EM492">
        <v>30.83051</v>
      </c>
      <c r="EN492" s="1">
        <v>9.8172659999999994E-15</v>
      </c>
      <c r="EO492" s="1">
        <v>3.8135309999999997E-11</v>
      </c>
      <c r="EP492" s="1">
        <v>4.6005280000000003E-2</v>
      </c>
      <c r="EQ492">
        <v>30.738659999999999</v>
      </c>
      <c r="ER492" s="1">
        <v>6.2088509999999999E-13</v>
      </c>
      <c r="ES492" s="1">
        <v>2.4123070000000002E-9</v>
      </c>
      <c r="ET492" s="1">
        <v>4.5772800000000002E-2</v>
      </c>
      <c r="EU492">
        <v>30.590710000000001</v>
      </c>
      <c r="EV492" s="1">
        <v>2.4585890000000002E-11</v>
      </c>
      <c r="EW492" s="1">
        <v>9.6192219999999996E-8</v>
      </c>
      <c r="EX492" s="1">
        <v>4.5364580000000002E-2</v>
      </c>
      <c r="EY492">
        <v>30.440550000000002</v>
      </c>
      <c r="EZ492" s="1">
        <v>6.437342E-10</v>
      </c>
      <c r="FA492" s="1">
        <v>2.5493100000000002E-6</v>
      </c>
      <c r="FB492">
        <v>4.5616950000000003E-2</v>
      </c>
      <c r="FC492">
        <v>30.335239999999999</v>
      </c>
      <c r="FD492" s="1">
        <v>1.189553E-8</v>
      </c>
      <c r="FE492" s="1">
        <v>4.7098670000000001E-5</v>
      </c>
      <c r="FF492" s="1">
        <v>4.5259010000000002E-2</v>
      </c>
      <c r="FG492">
        <v>30.432459999999999</v>
      </c>
      <c r="FH492" s="1">
        <v>1.5746389999999999E-7</v>
      </c>
      <c r="FI492" s="1">
        <v>6.3202250000000005E-4</v>
      </c>
      <c r="FJ492" s="1">
        <v>4.4653390000000001E-2</v>
      </c>
      <c r="FK492">
        <v>30.484310000000001</v>
      </c>
      <c r="FL492" s="1">
        <v>1.546028E-6</v>
      </c>
      <c r="FM492" s="1">
        <v>6.3380889999999999E-3</v>
      </c>
      <c r="FN492" s="1">
        <v>4.3945020000000001E-2</v>
      </c>
      <c r="FO492">
        <v>30.479479999999999</v>
      </c>
      <c r="FP492" s="1">
        <v>1.1626320000000001E-5</v>
      </c>
      <c r="FQ492" s="1">
        <v>4.8840010000000003E-2</v>
      </c>
      <c r="FR492" s="1">
        <v>4.3520429999999999E-2</v>
      </c>
      <c r="FS492">
        <v>30.417580000000001</v>
      </c>
      <c r="FT492" s="1">
        <v>6.9425269999999999E-5</v>
      </c>
      <c r="FU492" s="1">
        <v>0.29702990000000001</v>
      </c>
      <c r="FV492" s="1">
        <v>4.3238350000000002E-2</v>
      </c>
      <c r="FW492">
        <v>30.29682</v>
      </c>
      <c r="FX492" s="1">
        <v>3.3674280000000001E-4</v>
      </c>
      <c r="FY492" s="1">
        <v>1.4634100000000001</v>
      </c>
      <c r="FZ492" s="1">
        <v>4.28498E-2</v>
      </c>
      <c r="GA492">
        <v>30.146350000000002</v>
      </c>
      <c r="GB492" s="1">
        <v>1.349727E-3</v>
      </c>
      <c r="GC492" s="1">
        <v>5.9718600000000004</v>
      </c>
      <c r="GD492" s="1">
        <v>4.2316029999999998E-2</v>
      </c>
      <c r="GE492">
        <v>30.000139999999998</v>
      </c>
      <c r="GF492" s="1">
        <v>4.5491960000000001E-3</v>
      </c>
      <c r="GG492" s="1">
        <v>20.56944</v>
      </c>
      <c r="GH492" s="1">
        <v>4.2396879999999998E-2</v>
      </c>
      <c r="GI492">
        <v>29.915659999999999</v>
      </c>
      <c r="GJ492" s="1">
        <v>1.3378849999999999E-2</v>
      </c>
      <c r="GK492" s="1">
        <v>60.92962</v>
      </c>
      <c r="GL492" s="1">
        <v>4.1895599999999998E-2</v>
      </c>
      <c r="GM492">
        <v>30.049510000000001</v>
      </c>
      <c r="GN492" s="1">
        <v>3.3938429999999999E-2</v>
      </c>
      <c r="GO492">
        <v>157.86699999999999</v>
      </c>
      <c r="GP492" s="1">
        <v>4.1179529999999999E-2</v>
      </c>
      <c r="GQ492">
        <v>30.165890000000001</v>
      </c>
      <c r="GR492" s="1">
        <v>7.5849669999999994E-2</v>
      </c>
      <c r="GS492">
        <v>362.04599999999999</v>
      </c>
      <c r="GT492" s="1">
        <v>4.0404570000000001E-2</v>
      </c>
      <c r="GU492">
        <v>30.264430000000001</v>
      </c>
      <c r="GV492" s="1">
        <v>0.15171960000000001</v>
      </c>
      <c r="GW492">
        <v>744.4991</v>
      </c>
      <c r="GX492" s="1">
        <v>3.9927669999999998E-2</v>
      </c>
      <c r="GY492">
        <v>30.357489999999999</v>
      </c>
      <c r="GZ492" s="1">
        <v>0.27755560000000001</v>
      </c>
      <c r="HA492">
        <v>1390.2919999999999</v>
      </c>
      <c r="HB492" s="1">
        <v>3.9609579999999998E-2</v>
      </c>
      <c r="HC492">
        <v>30.346879999999999</v>
      </c>
      <c r="HD492" s="1">
        <v>0.46865709999999999</v>
      </c>
      <c r="HE492">
        <v>2386.942</v>
      </c>
      <c r="HF492" s="1">
        <v>3.9206930000000001E-2</v>
      </c>
      <c r="HG492">
        <v>30.220980000000001</v>
      </c>
      <c r="HH492" s="1">
        <v>0.73334330000000003</v>
      </c>
      <c r="HI492">
        <v>3805.65</v>
      </c>
      <c r="HJ492" s="1">
        <v>3.8672659999999998E-2</v>
      </c>
      <c r="HK492">
        <v>30.102820000000001</v>
      </c>
      <c r="HL492" s="1">
        <v>1.071123</v>
      </c>
      <c r="HM492">
        <v>5683.1379999999999</v>
      </c>
      <c r="HN492" s="1">
        <v>3.8553270000000001E-2</v>
      </c>
      <c r="HO492">
        <v>30.021229999999999</v>
      </c>
      <c r="HP492" s="1">
        <v>1.4931099999999999</v>
      </c>
      <c r="HQ492">
        <v>8014.6760000000004</v>
      </c>
      <c r="HR492" s="1">
        <v>3.8110930000000001E-2</v>
      </c>
      <c r="HS492">
        <v>30.12275</v>
      </c>
      <c r="HT492">
        <v>1.964518</v>
      </c>
      <c r="HU492">
        <v>10754.49</v>
      </c>
      <c r="HV492" s="1">
        <v>3.7572840000000003E-2</v>
      </c>
      <c r="HW492">
        <v>30.285640000000001</v>
      </c>
      <c r="HX492">
        <v>2.4667210000000002</v>
      </c>
      <c r="HY492">
        <v>13807.29</v>
      </c>
      <c r="HZ492" s="1">
        <v>3.6987649999999997E-2</v>
      </c>
      <c r="IA492">
        <v>30.432970000000001</v>
      </c>
      <c r="IB492">
        <v>2.9765009999999998</v>
      </c>
      <c r="IC492">
        <v>17056.150000000001</v>
      </c>
      <c r="ID492">
        <v>3.6564970000000002E-2</v>
      </c>
      <c r="IE492">
        <v>30.568909999999999</v>
      </c>
      <c r="IF492">
        <v>3.4890330000000001</v>
      </c>
      <c r="IG492">
        <v>20375.98</v>
      </c>
      <c r="IH492" s="1">
        <v>3.6193040000000003E-2</v>
      </c>
      <c r="II492">
        <v>30.55556</v>
      </c>
      <c r="IJ492">
        <v>3.980334</v>
      </c>
      <c r="IK492">
        <v>23651.17</v>
      </c>
      <c r="IL492" s="1">
        <v>3.5781470000000003E-2</v>
      </c>
      <c r="IM492">
        <v>30.44284</v>
      </c>
      <c r="IN492">
        <v>4.4251449999999997</v>
      </c>
      <c r="IO492">
        <v>26777.34</v>
      </c>
      <c r="IP492" s="1">
        <v>3.5286400000000002E-2</v>
      </c>
      <c r="IQ492">
        <v>30.33691</v>
      </c>
      <c r="IR492">
        <v>4.8043250000000004</v>
      </c>
      <c r="IS492">
        <v>29669.16</v>
      </c>
      <c r="IT492" s="1">
        <v>3.507648E-2</v>
      </c>
      <c r="IU492">
        <v>30.259640000000001</v>
      </c>
      <c r="IV492">
        <v>5.1632410000000002</v>
      </c>
      <c r="IW492">
        <v>32268.48</v>
      </c>
      <c r="IX492" s="1">
        <v>3.4624420000000003E-2</v>
      </c>
      <c r="IY492">
        <v>30.327680000000001</v>
      </c>
      <c r="IZ492">
        <v>5.4257090000000003</v>
      </c>
      <c r="JA492">
        <v>34542.92</v>
      </c>
      <c r="JB492" s="1">
        <v>3.409628E-2</v>
      </c>
      <c r="JC492">
        <v>30.349270000000001</v>
      </c>
      <c r="JD492">
        <v>5.6113619999999997</v>
      </c>
      <c r="JE492">
        <v>36467.75</v>
      </c>
      <c r="JF492" s="1">
        <v>3.3573369999999998E-2</v>
      </c>
      <c r="JG492">
        <v>30.390460000000001</v>
      </c>
      <c r="JH492">
        <v>5.7366820000000001</v>
      </c>
      <c r="JI492">
        <v>38043.9</v>
      </c>
      <c r="JJ492" s="1">
        <v>3.3219699999999998E-2</v>
      </c>
      <c r="JK492">
        <v>30.352239999999998</v>
      </c>
      <c r="JL492">
        <v>5.8357289999999997</v>
      </c>
      <c r="JM492">
        <v>39287.21</v>
      </c>
      <c r="JN492" s="1">
        <v>3.299668E-2</v>
      </c>
      <c r="JO492">
        <v>30.319050000000001</v>
      </c>
      <c r="JP492">
        <v>5.9101749999999997</v>
      </c>
      <c r="JQ492">
        <v>40223.589999999997</v>
      </c>
      <c r="JR492" s="1">
        <v>3.2770720000000003E-2</v>
      </c>
      <c r="JS492">
        <v>30.327929999999999</v>
      </c>
      <c r="JT492">
        <v>5.942977</v>
      </c>
      <c r="JU492">
        <v>40880.120000000003</v>
      </c>
      <c r="JV492">
        <v>3.2494479999999999E-2</v>
      </c>
      <c r="JW492">
        <v>30.334230000000002</v>
      </c>
      <c r="JX492">
        <v>5.9310169999999998</v>
      </c>
      <c r="JY492">
        <v>41285.379999999997</v>
      </c>
      <c r="JZ492" s="1">
        <v>3.2252000000000003E-2</v>
      </c>
      <c r="KA492">
        <v>30.333310000000001</v>
      </c>
      <c r="KB492">
        <v>5.89473</v>
      </c>
      <c r="KC492">
        <v>41468.74</v>
      </c>
      <c r="KD492" s="1">
        <v>3.2031259999999999E-2</v>
      </c>
      <c r="KE492">
        <v>30.480260000000001</v>
      </c>
      <c r="KF492">
        <v>5.8359779999999999</v>
      </c>
      <c r="KG492">
        <v>41459.160000000003</v>
      </c>
      <c r="KH492" s="1">
        <v>3.1838110000000003E-2</v>
      </c>
      <c r="KI492">
        <v>30.531970000000001</v>
      </c>
      <c r="KJ492">
        <v>5.7603799999999996</v>
      </c>
      <c r="KK492">
        <v>41282.35</v>
      </c>
      <c r="KL492" s="1">
        <v>3.1612550000000003E-2</v>
      </c>
      <c r="KM492">
        <v>30.565909999999999</v>
      </c>
      <c r="KN492">
        <v>5.6611180000000001</v>
      </c>
      <c r="KO492">
        <v>40962.71</v>
      </c>
      <c r="KP492" s="1">
        <v>3.1334420000000002E-2</v>
      </c>
      <c r="KQ492">
        <v>30.601279999999999</v>
      </c>
      <c r="KR492">
        <v>5.5385220000000004</v>
      </c>
      <c r="KS492">
        <v>40523.550000000003</v>
      </c>
      <c r="KT492" s="1">
        <v>3.10088E-2</v>
      </c>
      <c r="KU492">
        <v>30.576160000000002</v>
      </c>
      <c r="KV492">
        <v>5.3967090000000004</v>
      </c>
      <c r="KW492">
        <v>39985.18</v>
      </c>
      <c r="KX492" s="1">
        <v>3.0714169999999999E-2</v>
      </c>
      <c r="KY492">
        <v>30.485109999999999</v>
      </c>
      <c r="KZ492">
        <v>5.2526840000000004</v>
      </c>
      <c r="LA492">
        <v>39366.410000000003</v>
      </c>
      <c r="LB492" s="1">
        <v>3.045163E-2</v>
      </c>
      <c r="LC492">
        <v>30.394819999999999</v>
      </c>
      <c r="LD492">
        <v>5.1083369999999997</v>
      </c>
      <c r="LE492">
        <v>38682.86</v>
      </c>
      <c r="LF492" s="1">
        <v>3.031213E-2</v>
      </c>
      <c r="LG492">
        <v>30.364000000000001</v>
      </c>
      <c r="LH492">
        <v>4.9802479999999996</v>
      </c>
      <c r="LI492">
        <v>37948.660000000003</v>
      </c>
      <c r="LJ492" s="1">
        <v>3.004633E-2</v>
      </c>
      <c r="LK492">
        <v>30.56034</v>
      </c>
      <c r="LL492">
        <v>4.8323330000000002</v>
      </c>
      <c r="LM492">
        <v>37176.76</v>
      </c>
      <c r="LN492" s="1">
        <v>2.9716469999999998E-2</v>
      </c>
      <c r="LO492">
        <v>30.71416</v>
      </c>
      <c r="LP492">
        <v>4.6644300000000003</v>
      </c>
      <c r="LQ492">
        <v>36377.1</v>
      </c>
      <c r="LR492" s="1">
        <v>2.9373409999999999E-2</v>
      </c>
      <c r="LS492">
        <v>30.82807</v>
      </c>
      <c r="LT492">
        <v>4.5029539999999999</v>
      </c>
      <c r="LU492">
        <v>35561</v>
      </c>
      <c r="LV492" s="1">
        <v>2.9124649999999998E-2</v>
      </c>
      <c r="LW492">
        <v>30.994589999999999</v>
      </c>
      <c r="LX492">
        <v>4.3568040000000003</v>
      </c>
      <c r="LY492">
        <v>34738.449999999997</v>
      </c>
      <c r="LZ492" s="1">
        <v>2.8954270000000001E-2</v>
      </c>
      <c r="MA492">
        <v>31.056979999999999</v>
      </c>
      <c r="MB492">
        <v>4.2232390000000004</v>
      </c>
      <c r="MC492">
        <v>33910.46</v>
      </c>
      <c r="MD492" s="1">
        <v>2.8797659999999999E-2</v>
      </c>
      <c r="ME492">
        <v>30.983720000000002</v>
      </c>
      <c r="MF492">
        <v>4.0939249999999996</v>
      </c>
      <c r="MG492">
        <v>33082.89</v>
      </c>
      <c r="MH492" s="1">
        <v>2.8641550000000002E-2</v>
      </c>
      <c r="MI492">
        <v>30.905570000000001</v>
      </c>
      <c r="MJ492">
        <v>3.9668700000000001</v>
      </c>
      <c r="MK492">
        <v>32262.95</v>
      </c>
      <c r="ML492" s="1">
        <v>2.8697420000000001E-2</v>
      </c>
      <c r="MM492">
        <v>30.89884</v>
      </c>
      <c r="MN492">
        <v>3.8707760000000002</v>
      </c>
      <c r="MO492">
        <v>31449.68</v>
      </c>
      <c r="MP492" s="1">
        <v>2.8567780000000001E-2</v>
      </c>
      <c r="MQ492">
        <v>31.097460000000002</v>
      </c>
      <c r="MR492">
        <v>3.7516660000000002</v>
      </c>
      <c r="MS492">
        <v>30646.560000000001</v>
      </c>
      <c r="MT492" s="1">
        <v>2.8373220000000001E-2</v>
      </c>
      <c r="MU492">
        <v>31.314869999999999</v>
      </c>
      <c r="MV492">
        <v>3.6279409999999999</v>
      </c>
      <c r="MW492">
        <v>29859.41</v>
      </c>
      <c r="MX492" s="1">
        <v>2.8164359999999999E-2</v>
      </c>
      <c r="MY492">
        <v>31.464259999999999</v>
      </c>
      <c r="MZ492">
        <v>3.5056980000000002</v>
      </c>
      <c r="NA492">
        <v>29089.43</v>
      </c>
      <c r="NB492" s="1">
        <v>2.805815E-2</v>
      </c>
      <c r="NC492">
        <v>31.583649999999999</v>
      </c>
      <c r="ND492">
        <v>3.3998879999999998</v>
      </c>
      <c r="NE492">
        <v>28336.3</v>
      </c>
      <c r="NF492" s="1">
        <v>2.801184E-2</v>
      </c>
      <c r="NG492">
        <v>31.56981</v>
      </c>
      <c r="NH492">
        <v>3.3041770000000001</v>
      </c>
      <c r="NI492">
        <v>27600.84</v>
      </c>
      <c r="NJ492">
        <v>2.7939800000000001E-2</v>
      </c>
      <c r="NK492">
        <v>31.492899999999999</v>
      </c>
      <c r="NL492">
        <v>3.2083550000000001</v>
      </c>
      <c r="NM492">
        <v>26883.23</v>
      </c>
      <c r="NN492" s="1">
        <v>2.780873E-2</v>
      </c>
      <c r="NO492">
        <v>31.428909999999998</v>
      </c>
      <c r="NP492">
        <v>3.1087799999999999</v>
      </c>
      <c r="NQ492">
        <v>26184.61</v>
      </c>
      <c r="NR492" s="1">
        <v>2.7582389999999998E-2</v>
      </c>
      <c r="NS492">
        <v>31.391690000000001</v>
      </c>
      <c r="NT492">
        <v>3.002208</v>
      </c>
      <c r="NU492">
        <v>25506.65</v>
      </c>
      <c r="NV492" s="1">
        <v>2.747401E-2</v>
      </c>
      <c r="NW492">
        <v>31.415749999999999</v>
      </c>
      <c r="NX492">
        <v>2.9121830000000002</v>
      </c>
      <c r="NY492">
        <v>24849.360000000001</v>
      </c>
      <c r="NZ492">
        <v>2.7443039999999998E-2</v>
      </c>
      <c r="OA492">
        <v>31.530370000000001</v>
      </c>
      <c r="OB492">
        <v>2.8329240000000002</v>
      </c>
      <c r="OC492">
        <v>24211.08</v>
      </c>
      <c r="OD492" s="1">
        <v>2.7422240000000001E-2</v>
      </c>
      <c r="OE492">
        <v>31.56841</v>
      </c>
      <c r="OF492">
        <v>2.757371</v>
      </c>
      <c r="OG492">
        <v>23590.63</v>
      </c>
      <c r="OH492" s="1">
        <v>2.7330500000000001E-2</v>
      </c>
      <c r="OI492">
        <v>31.592880000000001</v>
      </c>
      <c r="OJ492">
        <v>2.6771250000000002</v>
      </c>
      <c r="OK492">
        <v>22988.32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3.7977990000000003E-2</v>
      </c>
      <c r="G493">
        <v>30.052869999999999</v>
      </c>
      <c r="H493">
        <v>0</v>
      </c>
      <c r="I493">
        <v>0</v>
      </c>
      <c r="J493" s="1">
        <v>3.8206450000000003E-2</v>
      </c>
      <c r="K493">
        <v>30.071280000000002</v>
      </c>
      <c r="L493">
        <v>0</v>
      </c>
      <c r="M493">
        <v>0</v>
      </c>
      <c r="N493">
        <v>3.8255629999999999E-2</v>
      </c>
      <c r="O493">
        <v>30.153690000000001</v>
      </c>
      <c r="P493">
        <v>0</v>
      </c>
      <c r="Q493">
        <v>0</v>
      </c>
      <c r="R493" s="1">
        <v>3.8221860000000003E-2</v>
      </c>
      <c r="S493">
        <v>30.112760000000002</v>
      </c>
      <c r="T493">
        <v>0</v>
      </c>
      <c r="U493">
        <v>0</v>
      </c>
      <c r="V493" s="1">
        <v>3.8282650000000001E-2</v>
      </c>
      <c r="W493">
        <v>30.063389999999998</v>
      </c>
      <c r="X493">
        <v>0</v>
      </c>
      <c r="Y493">
        <v>0</v>
      </c>
      <c r="Z493" s="1">
        <v>3.846724E-2</v>
      </c>
      <c r="AA493">
        <v>30.018910000000002</v>
      </c>
      <c r="AB493">
        <v>0</v>
      </c>
      <c r="AC493">
        <v>0</v>
      </c>
      <c r="AD493" s="1">
        <v>3.8450999999999999E-2</v>
      </c>
      <c r="AE493">
        <v>29.979109999999999</v>
      </c>
      <c r="AF493">
        <v>0</v>
      </c>
      <c r="AG493">
        <v>0</v>
      </c>
      <c r="AH493" s="1">
        <v>3.8648929999999998E-2</v>
      </c>
      <c r="AI493">
        <v>29.954149999999998</v>
      </c>
      <c r="AJ493">
        <v>0</v>
      </c>
      <c r="AK493">
        <v>0</v>
      </c>
      <c r="AL493" s="1">
        <v>3.8926790000000003E-2</v>
      </c>
      <c r="AM493">
        <v>30.05481</v>
      </c>
      <c r="AN493">
        <v>0</v>
      </c>
      <c r="AO493">
        <v>0</v>
      </c>
      <c r="AP493" s="1">
        <v>3.9251210000000002E-2</v>
      </c>
      <c r="AQ493">
        <v>30.054349999999999</v>
      </c>
      <c r="AR493">
        <v>0</v>
      </c>
      <c r="AS493">
        <v>0</v>
      </c>
      <c r="AT493" s="1">
        <v>3.9500649999999998E-2</v>
      </c>
      <c r="AU493">
        <v>30.049869999999999</v>
      </c>
      <c r="AV493">
        <v>0</v>
      </c>
      <c r="AW493">
        <v>0</v>
      </c>
      <c r="AX493" s="1">
        <v>3.9727390000000001E-2</v>
      </c>
      <c r="AY493">
        <v>30.0533</v>
      </c>
      <c r="AZ493">
        <v>0</v>
      </c>
      <c r="BA493">
        <v>0</v>
      </c>
      <c r="BB493" s="1">
        <v>3.9983820000000003E-2</v>
      </c>
      <c r="BC493">
        <v>30.017160000000001</v>
      </c>
      <c r="BD493">
        <v>0</v>
      </c>
      <c r="BE493">
        <v>0</v>
      </c>
      <c r="BF493" s="1">
        <v>4.0300959999999997E-2</v>
      </c>
      <c r="BG493">
        <v>29.982769999999999</v>
      </c>
      <c r="BH493">
        <v>0</v>
      </c>
      <c r="BI493">
        <v>0</v>
      </c>
      <c r="BJ493" s="1">
        <v>4.0429949999999999E-2</v>
      </c>
      <c r="BK493">
        <v>29.98948</v>
      </c>
      <c r="BL493">
        <v>0</v>
      </c>
      <c r="BM493">
        <v>0</v>
      </c>
      <c r="BN493" s="1">
        <v>4.072928E-2</v>
      </c>
      <c r="BO493">
        <v>30.095510000000001</v>
      </c>
      <c r="BP493">
        <v>0</v>
      </c>
      <c r="BQ493">
        <v>0</v>
      </c>
      <c r="BR493" s="1">
        <v>4.1097340000000003E-2</v>
      </c>
      <c r="BS493">
        <v>30.273990000000001</v>
      </c>
      <c r="BT493">
        <v>0</v>
      </c>
      <c r="BU493">
        <v>0</v>
      </c>
      <c r="BV493" s="1">
        <v>4.1448529999999997E-2</v>
      </c>
      <c r="BW493">
        <v>30.46069</v>
      </c>
      <c r="BX493">
        <v>0</v>
      </c>
      <c r="BY493">
        <v>0</v>
      </c>
      <c r="BZ493" s="1">
        <v>4.1727899999999998E-2</v>
      </c>
      <c r="CA493">
        <v>30.590199999999999</v>
      </c>
      <c r="CB493">
        <v>0</v>
      </c>
      <c r="CC493">
        <v>0</v>
      </c>
      <c r="CD493" s="1">
        <v>4.192854E-2</v>
      </c>
      <c r="CE493">
        <v>30.58709</v>
      </c>
      <c r="CF493">
        <v>0</v>
      </c>
      <c r="CG493">
        <v>0</v>
      </c>
      <c r="CH493" s="1">
        <v>4.2119770000000001E-2</v>
      </c>
      <c r="CI493">
        <v>30.528639999999999</v>
      </c>
      <c r="CJ493">
        <v>0</v>
      </c>
      <c r="CK493">
        <v>0</v>
      </c>
      <c r="CL493" s="1">
        <v>4.2366550000000003E-2</v>
      </c>
      <c r="CM493">
        <v>30.479939999999999</v>
      </c>
      <c r="CN493">
        <v>0</v>
      </c>
      <c r="CO493">
        <v>0</v>
      </c>
      <c r="CP493">
        <v>4.2926190000000003E-2</v>
      </c>
      <c r="CQ493">
        <v>30.455200000000001</v>
      </c>
      <c r="CR493">
        <v>0</v>
      </c>
      <c r="CS493">
        <v>0</v>
      </c>
      <c r="CT493" s="1">
        <v>4.3084160000000003E-2</v>
      </c>
      <c r="CU493">
        <v>30.56437</v>
      </c>
      <c r="CV493">
        <v>0</v>
      </c>
      <c r="CW493">
        <v>0</v>
      </c>
      <c r="CX493" s="1">
        <v>4.3005519999999998E-2</v>
      </c>
      <c r="CY493">
        <v>30.739450000000001</v>
      </c>
      <c r="CZ493">
        <v>0</v>
      </c>
      <c r="DA493">
        <v>0</v>
      </c>
      <c r="DB493" s="1">
        <v>4.2854740000000002E-2</v>
      </c>
      <c r="DC493">
        <v>30.84592</v>
      </c>
      <c r="DD493">
        <v>0</v>
      </c>
      <c r="DE493">
        <v>0</v>
      </c>
      <c r="DF493" s="1">
        <v>4.28592E-2</v>
      </c>
      <c r="DG493">
        <v>30.932829999999999</v>
      </c>
      <c r="DH493">
        <v>0</v>
      </c>
      <c r="DI493">
        <v>0</v>
      </c>
      <c r="DJ493" s="1">
        <v>4.2926110000000003E-2</v>
      </c>
      <c r="DK493">
        <v>30.904859999999999</v>
      </c>
      <c r="DL493">
        <v>1.2583529999999999E-37</v>
      </c>
      <c r="DM493">
        <v>7.5753439999999999E-34</v>
      </c>
      <c r="DN493" s="1">
        <v>4.2889419999999998E-2</v>
      </c>
      <c r="DO493">
        <v>30.818660000000001</v>
      </c>
      <c r="DP493">
        <v>6.9424809999999998E-33</v>
      </c>
      <c r="DQ493">
        <v>4.1631630000000002E-29</v>
      </c>
      <c r="DR493" s="1">
        <v>4.2735479999999999E-2</v>
      </c>
      <c r="DS493">
        <v>30.749130000000001</v>
      </c>
      <c r="DT493">
        <v>8.1783720000000005E-29</v>
      </c>
      <c r="DU493" s="1">
        <v>4.8075500000000003E-25</v>
      </c>
      <c r="DV493" s="1">
        <v>4.3168659999999998E-2</v>
      </c>
      <c r="DW493">
        <v>30.677669999999999</v>
      </c>
      <c r="DX493" s="1">
        <v>2.9121059999999999E-25</v>
      </c>
      <c r="DY493" s="1">
        <v>1.505613E-21</v>
      </c>
      <c r="DZ493" s="1">
        <v>4.2995819999999997E-2</v>
      </c>
      <c r="EA493">
        <v>30.696210000000001</v>
      </c>
      <c r="EB493" s="1">
        <v>3.3164209999999998E-22</v>
      </c>
      <c r="EC493" s="1">
        <v>1.6092369999999999E-18</v>
      </c>
      <c r="ED493" s="1">
        <v>4.2553670000000002E-2</v>
      </c>
      <c r="EE493">
        <v>30.747800000000002</v>
      </c>
      <c r="EF493" s="1">
        <v>1.5135910000000001E-19</v>
      </c>
      <c r="EG493" s="1">
        <v>7.1183360000000001E-16</v>
      </c>
      <c r="EH493" s="1">
        <v>4.2039840000000002E-2</v>
      </c>
      <c r="EI493">
        <v>30.80836</v>
      </c>
      <c r="EJ493" s="1">
        <v>3.238066E-17</v>
      </c>
      <c r="EK493" s="1">
        <v>1.5018640000000001E-13</v>
      </c>
      <c r="EL493" s="1">
        <v>4.1791090000000003E-2</v>
      </c>
      <c r="EM493">
        <v>30.827590000000001</v>
      </c>
      <c r="EN493" s="1">
        <v>3.7039300000000002E-15</v>
      </c>
      <c r="EO493" s="1">
        <v>1.701737E-11</v>
      </c>
      <c r="EP493" s="1">
        <v>4.1658189999999998E-2</v>
      </c>
      <c r="EQ493">
        <v>30.74295</v>
      </c>
      <c r="ER493" s="1">
        <v>2.4828919999999999E-13</v>
      </c>
      <c r="ES493" s="1">
        <v>1.13328E-9</v>
      </c>
      <c r="ET493" s="1">
        <v>4.1451139999999997E-2</v>
      </c>
      <c r="EU493">
        <v>30.60369</v>
      </c>
      <c r="EV493" s="1">
        <v>1.037689E-11</v>
      </c>
      <c r="EW493" s="1">
        <v>4.7440639999999999E-8</v>
      </c>
      <c r="EX493" s="1">
        <v>4.1080720000000001E-2</v>
      </c>
      <c r="EY493">
        <v>30.462140000000002</v>
      </c>
      <c r="EZ493" s="1">
        <v>2.8576310000000001E-10</v>
      </c>
      <c r="FA493" s="1">
        <v>1.3166950000000001E-6</v>
      </c>
      <c r="FB493" s="1">
        <v>4.1331140000000002E-2</v>
      </c>
      <c r="FC493">
        <v>30.36448</v>
      </c>
      <c r="FD493" s="1">
        <v>5.5410250000000003E-9</v>
      </c>
      <c r="FE493" s="1">
        <v>2.5419530000000002E-5</v>
      </c>
      <c r="FF493" s="1">
        <v>4.1004159999999998E-2</v>
      </c>
      <c r="FG493">
        <v>30.464749999999999</v>
      </c>
      <c r="FH493" s="1">
        <v>7.6717940000000006E-8</v>
      </c>
      <c r="FI493" s="1">
        <v>3.557341E-4</v>
      </c>
      <c r="FJ493" s="1">
        <v>4.0446250000000003E-2</v>
      </c>
      <c r="FK493">
        <v>30.52112</v>
      </c>
      <c r="FL493" s="1">
        <v>7.8615810000000004E-7</v>
      </c>
      <c r="FM493" s="1">
        <v>3.714743E-3</v>
      </c>
      <c r="FN493" s="1">
        <v>3.9800500000000003E-2</v>
      </c>
      <c r="FO493">
        <v>30.521159999999998</v>
      </c>
      <c r="FP493" s="1">
        <v>6.1599710000000001E-6</v>
      </c>
      <c r="FQ493" s="1">
        <v>2.9764889999999999E-2</v>
      </c>
      <c r="FR493" s="1">
        <v>3.941745E-2</v>
      </c>
      <c r="FS493">
        <v>30.464369999999999</v>
      </c>
      <c r="FT493" s="1">
        <v>3.8265739999999998E-5</v>
      </c>
      <c r="FU493" s="1">
        <v>0.1879574</v>
      </c>
      <c r="FV493" s="1">
        <v>3.9167269999999997E-2</v>
      </c>
      <c r="FW493">
        <v>30.349440000000001</v>
      </c>
      <c r="FX493" s="1">
        <v>1.9275720000000001E-4</v>
      </c>
      <c r="FY493" s="1">
        <v>0.96002909999999997</v>
      </c>
      <c r="FZ493" s="1">
        <v>3.8816679999999999E-2</v>
      </c>
      <c r="GA493">
        <v>30.204969999999999</v>
      </c>
      <c r="GB493" s="1">
        <v>8.0092930000000002E-4</v>
      </c>
      <c r="GC493" s="1">
        <v>4.055472</v>
      </c>
      <c r="GD493" s="1">
        <v>3.833259E-2</v>
      </c>
      <c r="GE493">
        <v>30.06429</v>
      </c>
      <c r="GF493" s="1">
        <v>2.793958E-3</v>
      </c>
      <c r="GG493" s="1">
        <v>14.43994</v>
      </c>
      <c r="GH493" s="1">
        <v>3.842682E-2</v>
      </c>
      <c r="GI493">
        <v>29.98321</v>
      </c>
      <c r="GJ493" s="1">
        <v>8.4963810000000008E-3</v>
      </c>
      <c r="GK493" s="1">
        <v>44.155209999999997</v>
      </c>
      <c r="GL493" s="1">
        <v>3.7970829999999997E-2</v>
      </c>
      <c r="GM493">
        <v>30.115400000000001</v>
      </c>
      <c r="GN493" s="1">
        <v>2.2239149999999999E-2</v>
      </c>
      <c r="GO493">
        <v>117.93980000000001</v>
      </c>
      <c r="GP493" s="1">
        <v>3.7313270000000003E-2</v>
      </c>
      <c r="GQ493">
        <v>30.23057</v>
      </c>
      <c r="GR493" s="1">
        <v>5.1206130000000002E-2</v>
      </c>
      <c r="GS493">
        <v>278.47770000000003</v>
      </c>
      <c r="GT493" s="1">
        <v>3.6604320000000003E-2</v>
      </c>
      <c r="GU493">
        <v>30.327780000000001</v>
      </c>
      <c r="GV493" s="1">
        <v>0.10538160000000001</v>
      </c>
      <c r="GW493">
        <v>588.81769999999995</v>
      </c>
      <c r="GX493" s="1">
        <v>3.6176359999999998E-2</v>
      </c>
      <c r="GY493">
        <v>30.419319999999999</v>
      </c>
      <c r="GZ493" s="1">
        <v>0.1981261</v>
      </c>
      <c r="HA493">
        <v>1129.069</v>
      </c>
      <c r="HB493" s="1">
        <v>3.5892970000000003E-2</v>
      </c>
      <c r="HC493">
        <v>30.409410000000001</v>
      </c>
      <c r="HD493" s="1">
        <v>0.34333360000000002</v>
      </c>
      <c r="HE493">
        <v>1987.7149999999999</v>
      </c>
      <c r="HF493" s="1">
        <v>3.5531920000000002E-2</v>
      </c>
      <c r="HG493">
        <v>30.28593</v>
      </c>
      <c r="HH493" s="1">
        <v>0.55056939999999999</v>
      </c>
      <c r="HI493">
        <v>3245.2429999999999</v>
      </c>
      <c r="HJ493" s="1">
        <v>3.504554E-2</v>
      </c>
      <c r="HK493">
        <v>30.1691</v>
      </c>
      <c r="HL493">
        <v>0.82287379999999999</v>
      </c>
      <c r="HM493">
        <v>4956.1080000000002</v>
      </c>
      <c r="HN493" s="1">
        <v>3.495003E-2</v>
      </c>
      <c r="HO493">
        <v>30.08793</v>
      </c>
      <c r="HP493" s="1">
        <v>1.1727080000000001</v>
      </c>
      <c r="HQ493">
        <v>7138.5569999999998</v>
      </c>
      <c r="HR493" s="1">
        <v>3.4545399999999997E-2</v>
      </c>
      <c r="HS493">
        <v>30.18562</v>
      </c>
      <c r="HT493" s="1">
        <v>1.574694</v>
      </c>
      <c r="HU493">
        <v>9770.9050000000007</v>
      </c>
      <c r="HV493" s="1">
        <v>3.4055040000000002E-2</v>
      </c>
      <c r="HW493">
        <v>30.343720000000001</v>
      </c>
      <c r="HX493">
        <v>2.0154519999999998</v>
      </c>
      <c r="HY493">
        <v>12780.14</v>
      </c>
      <c r="HZ493" s="1">
        <v>3.3520210000000002E-2</v>
      </c>
      <c r="IA493">
        <v>30.486460000000001</v>
      </c>
      <c r="IB493">
        <v>2.475746</v>
      </c>
      <c r="IC493">
        <v>16064.14</v>
      </c>
      <c r="ID493" s="1">
        <v>3.3139429999999998E-2</v>
      </c>
      <c r="IE493">
        <v>30.618020000000001</v>
      </c>
      <c r="IF493">
        <v>2.9513400000000001</v>
      </c>
      <c r="IG493">
        <v>19504.18</v>
      </c>
      <c r="IH493" s="1">
        <v>3.2806200000000001E-2</v>
      </c>
      <c r="II493">
        <v>30.6037</v>
      </c>
      <c r="IJ493">
        <v>3.4202789999999998</v>
      </c>
      <c r="IK493">
        <v>22982.29</v>
      </c>
      <c r="IL493" s="1">
        <v>3.2432839999999998E-2</v>
      </c>
      <c r="IM493">
        <v>30.490950000000002</v>
      </c>
      <c r="IN493">
        <v>3.857891</v>
      </c>
      <c r="IO493">
        <v>26384.81</v>
      </c>
      <c r="IP493">
        <v>3.1984459999999999E-2</v>
      </c>
      <c r="IQ493">
        <v>30.385249999999999</v>
      </c>
      <c r="IR493">
        <v>4.2449770000000004</v>
      </c>
      <c r="IS493">
        <v>29612.959999999999</v>
      </c>
      <c r="IT493" s="1">
        <v>3.1803810000000002E-2</v>
      </c>
      <c r="IU493">
        <v>30.307310000000001</v>
      </c>
      <c r="IV493">
        <v>4.620304</v>
      </c>
      <c r="IW493">
        <v>32591.5</v>
      </c>
      <c r="IX493" s="1">
        <v>3.1390260000000003E-2</v>
      </c>
      <c r="IY493">
        <v>30.37162</v>
      </c>
      <c r="IZ493">
        <v>4.9102110000000003</v>
      </c>
      <c r="JA493">
        <v>35271.300000000003</v>
      </c>
      <c r="JB493" s="1">
        <v>3.0909450000000002E-2</v>
      </c>
      <c r="JC493">
        <v>30.391439999999999</v>
      </c>
      <c r="JD493">
        <v>5.1313969999999998</v>
      </c>
      <c r="JE493">
        <v>37611.64</v>
      </c>
      <c r="JF493" s="1">
        <v>3.043357E-2</v>
      </c>
      <c r="JG493">
        <v>30.430160000000001</v>
      </c>
      <c r="JH493">
        <v>5.2962980000000002</v>
      </c>
      <c r="JI493">
        <v>39598.629999999997</v>
      </c>
      <c r="JJ493" s="1">
        <v>3.0113310000000001E-2</v>
      </c>
      <c r="JK493">
        <v>30.391629999999999</v>
      </c>
      <c r="JL493">
        <v>5.4353410000000002</v>
      </c>
      <c r="JM493">
        <v>41236.879999999997</v>
      </c>
      <c r="JN493">
        <v>2.991189E-2</v>
      </c>
      <c r="JO493">
        <v>30.357479999999999</v>
      </c>
      <c r="JP493">
        <v>5.5492699999999999</v>
      </c>
      <c r="JQ493">
        <v>42544.24</v>
      </c>
      <c r="JR493" s="1">
        <v>2.970822E-2</v>
      </c>
      <c r="JS493">
        <v>30.36506</v>
      </c>
      <c r="JT493">
        <v>5.6215700000000002</v>
      </c>
      <c r="JU493">
        <v>43542.97</v>
      </c>
      <c r="JV493" s="1">
        <v>2.9457049999999999E-2</v>
      </c>
      <c r="JW493">
        <v>30.370229999999999</v>
      </c>
      <c r="JX493">
        <v>5.6480560000000004</v>
      </c>
      <c r="JY493">
        <v>44257.71</v>
      </c>
      <c r="JZ493" s="1">
        <v>2.9236410000000001E-2</v>
      </c>
      <c r="KA493">
        <v>30.368980000000001</v>
      </c>
      <c r="KB493">
        <v>5.6481500000000002</v>
      </c>
      <c r="KC493">
        <v>44716.39</v>
      </c>
      <c r="KD493" s="1">
        <v>2.903669E-2</v>
      </c>
      <c r="KE493">
        <v>30.5121</v>
      </c>
      <c r="KF493">
        <v>5.6236860000000002</v>
      </c>
      <c r="KG493">
        <v>44947.3</v>
      </c>
      <c r="KH493" s="1">
        <v>2.886263E-2</v>
      </c>
      <c r="KI493">
        <v>30.56325</v>
      </c>
      <c r="KJ493">
        <v>5.5800289999999997</v>
      </c>
      <c r="KK493">
        <v>44977.42</v>
      </c>
      <c r="KL493" s="1">
        <v>2.8658969999999999E-2</v>
      </c>
      <c r="KM493">
        <v>30.596430000000002</v>
      </c>
      <c r="KN493">
        <v>5.5103049999999998</v>
      </c>
      <c r="KO493">
        <v>44832.54</v>
      </c>
      <c r="KP493">
        <v>2.840643E-2</v>
      </c>
      <c r="KQ493">
        <v>30.631139999999998</v>
      </c>
      <c r="KR493">
        <v>5.414669</v>
      </c>
      <c r="KS493">
        <v>44537.61</v>
      </c>
      <c r="KT493" s="1">
        <v>2.8109809999999999E-2</v>
      </c>
      <c r="KU493">
        <v>30.606739999999999</v>
      </c>
      <c r="KV493">
        <v>5.297148</v>
      </c>
      <c r="KW493">
        <v>44115.19</v>
      </c>
      <c r="KX493" s="1">
        <v>2.784174E-2</v>
      </c>
      <c r="KY493">
        <v>30.517520000000001</v>
      </c>
      <c r="KZ493">
        <v>5.1747899999999998</v>
      </c>
      <c r="LA493">
        <v>43586.45</v>
      </c>
      <c r="LB493" s="1">
        <v>2.760539E-2</v>
      </c>
      <c r="LC493">
        <v>30.428820000000002</v>
      </c>
      <c r="LD493">
        <v>5.049925</v>
      </c>
      <c r="LE493">
        <v>42969.1</v>
      </c>
      <c r="LF493" s="1">
        <v>2.748335E-2</v>
      </c>
      <c r="LG493">
        <v>30.398029999999999</v>
      </c>
      <c r="LH493">
        <v>4.9399379999999997</v>
      </c>
      <c r="LI493">
        <v>42281.27</v>
      </c>
      <c r="LJ493" s="1">
        <v>2.724209E-2</v>
      </c>
      <c r="LK493">
        <v>30.58989</v>
      </c>
      <c r="LL493">
        <v>4.8035240000000003</v>
      </c>
      <c r="LM493">
        <v>41536.65</v>
      </c>
      <c r="LN493">
        <v>2.694061E-2</v>
      </c>
      <c r="LO493">
        <v>30.741040000000002</v>
      </c>
      <c r="LP493">
        <v>4.6545129999999997</v>
      </c>
      <c r="LQ493">
        <v>40749.129999999997</v>
      </c>
      <c r="LR493" s="1">
        <v>2.6628470000000001E-2</v>
      </c>
      <c r="LS493">
        <v>30.85258</v>
      </c>
      <c r="LT493">
        <v>4.505935</v>
      </c>
      <c r="LU493">
        <v>39931.75</v>
      </c>
      <c r="LV493" s="1">
        <v>2.6404440000000001E-2</v>
      </c>
      <c r="LW493">
        <v>31.015830000000001</v>
      </c>
      <c r="LX493">
        <v>4.3645769999999997</v>
      </c>
      <c r="LY493">
        <v>39091.550000000003</v>
      </c>
      <c r="LZ493" s="1">
        <v>2.6248779999999999E-2</v>
      </c>
      <c r="MA493">
        <v>31.077580000000001</v>
      </c>
      <c r="MB493">
        <v>4.2382119999999999</v>
      </c>
      <c r="MC493">
        <v>38235.79</v>
      </c>
      <c r="MD493" s="1">
        <v>2.610728E-2</v>
      </c>
      <c r="ME493">
        <v>31.006239999999998</v>
      </c>
      <c r="MF493">
        <v>4.1197609999999996</v>
      </c>
      <c r="MG493">
        <v>37377.14</v>
      </c>
      <c r="MH493" s="1">
        <v>2.59682E-2</v>
      </c>
      <c r="MI493">
        <v>30.929539999999999</v>
      </c>
      <c r="MJ493">
        <v>3.9997370000000001</v>
      </c>
      <c r="MK493">
        <v>36516.550000000003</v>
      </c>
      <c r="ML493" s="1">
        <v>2.6021550000000001E-2</v>
      </c>
      <c r="MM493">
        <v>30.922319999999999</v>
      </c>
      <c r="MN493">
        <v>3.9100640000000002</v>
      </c>
      <c r="MO493">
        <v>35655.620000000003</v>
      </c>
      <c r="MP493" s="1">
        <v>2.590485E-2</v>
      </c>
      <c r="MQ493">
        <v>31.116160000000001</v>
      </c>
      <c r="MR493">
        <v>3.7960980000000002</v>
      </c>
      <c r="MS493">
        <v>34800.910000000003</v>
      </c>
      <c r="MT493">
        <v>2.5725290000000001E-2</v>
      </c>
      <c r="MU493">
        <v>31.329180000000001</v>
      </c>
      <c r="MV493">
        <v>3.6762290000000002</v>
      </c>
      <c r="MW493">
        <v>33958.449999999997</v>
      </c>
      <c r="MX493" s="1">
        <v>2.5534080000000001E-2</v>
      </c>
      <c r="MY493">
        <v>31.475680000000001</v>
      </c>
      <c r="MZ493">
        <v>3.5572819999999998</v>
      </c>
      <c r="NA493">
        <v>33129.550000000003</v>
      </c>
      <c r="NB493" s="1">
        <v>2.5440049999999999E-2</v>
      </c>
      <c r="NC493">
        <v>31.59254</v>
      </c>
      <c r="ND493">
        <v>3.4548580000000002</v>
      </c>
      <c r="NE493">
        <v>32314.46</v>
      </c>
      <c r="NF493" s="1">
        <v>2.540042E-2</v>
      </c>
      <c r="NG493">
        <v>31.579000000000001</v>
      </c>
      <c r="NH493">
        <v>3.3623099999999999</v>
      </c>
      <c r="NI493">
        <v>31515.69</v>
      </c>
      <c r="NJ493" s="1">
        <v>2.533562E-2</v>
      </c>
      <c r="NK493">
        <v>31.50282</v>
      </c>
      <c r="NL493">
        <v>3.2688549999999998</v>
      </c>
      <c r="NM493">
        <v>30733.34</v>
      </c>
      <c r="NN493" s="1">
        <v>2.521466E-2</v>
      </c>
      <c r="NO493">
        <v>31.439</v>
      </c>
      <c r="NP493">
        <v>3.1708639999999999</v>
      </c>
      <c r="NQ493">
        <v>29968.93</v>
      </c>
      <c r="NR493" s="1">
        <v>2.500436E-2</v>
      </c>
      <c r="NS493">
        <v>31.401209999999999</v>
      </c>
      <c r="NT493">
        <v>3.0648819999999999</v>
      </c>
      <c r="NU493">
        <v>29224.22</v>
      </c>
      <c r="NV493" s="1">
        <v>2.4905989999999999E-2</v>
      </c>
      <c r="NW493">
        <v>31.423580000000001</v>
      </c>
      <c r="NX493">
        <v>2.9760559999999998</v>
      </c>
      <c r="NY493">
        <v>28500.35</v>
      </c>
      <c r="NZ493" s="1">
        <v>2.487996E-2</v>
      </c>
      <c r="OA493">
        <v>31.534770000000002</v>
      </c>
      <c r="OB493">
        <v>2.8981810000000001</v>
      </c>
      <c r="OC493">
        <v>27795.38</v>
      </c>
      <c r="OD493" s="1">
        <v>2.4863179999999999E-2</v>
      </c>
      <c r="OE493">
        <v>31.571560000000002</v>
      </c>
      <c r="OF493">
        <v>2.823779</v>
      </c>
      <c r="OG493">
        <v>27108.42</v>
      </c>
      <c r="OH493" s="1">
        <v>2.478027E-2</v>
      </c>
      <c r="OI493">
        <v>31.59545</v>
      </c>
      <c r="OJ493">
        <v>2.744138</v>
      </c>
      <c r="OK493">
        <v>26440.21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3.5178290000000001E-2</v>
      </c>
      <c r="G494">
        <v>30.013380000000002</v>
      </c>
      <c r="H494">
        <v>0</v>
      </c>
      <c r="I494">
        <v>0</v>
      </c>
      <c r="J494" s="1">
        <v>3.5396240000000002E-2</v>
      </c>
      <c r="K494">
        <v>30.033570000000001</v>
      </c>
      <c r="L494">
        <v>0</v>
      </c>
      <c r="M494">
        <v>0</v>
      </c>
      <c r="N494" s="1">
        <v>3.5440770000000003E-2</v>
      </c>
      <c r="O494">
        <v>30.116340000000001</v>
      </c>
      <c r="P494">
        <v>0</v>
      </c>
      <c r="Q494">
        <v>0</v>
      </c>
      <c r="R494" s="1">
        <v>3.5405440000000003E-2</v>
      </c>
      <c r="S494">
        <v>30.077580000000001</v>
      </c>
      <c r="T494">
        <v>0</v>
      </c>
      <c r="U494">
        <v>0</v>
      </c>
      <c r="V494">
        <v>3.5459589999999999E-2</v>
      </c>
      <c r="W494">
        <v>30.030760000000001</v>
      </c>
      <c r="X494">
        <v>0</v>
      </c>
      <c r="Y494">
        <v>0</v>
      </c>
      <c r="Z494" s="1">
        <v>3.5632789999999998E-2</v>
      </c>
      <c r="AA494">
        <v>29.988620000000001</v>
      </c>
      <c r="AB494">
        <v>0</v>
      </c>
      <c r="AC494">
        <v>0</v>
      </c>
      <c r="AD494" s="1">
        <v>3.5610900000000001E-2</v>
      </c>
      <c r="AE494">
        <v>29.951530000000002</v>
      </c>
      <c r="AF494">
        <v>0</v>
      </c>
      <c r="AG494">
        <v>0</v>
      </c>
      <c r="AH494" s="1">
        <v>3.5796269999999998E-2</v>
      </c>
      <c r="AI494">
        <v>29.929079999999999</v>
      </c>
      <c r="AJ494">
        <v>0</v>
      </c>
      <c r="AK494">
        <v>0</v>
      </c>
      <c r="AL494" s="1">
        <v>3.6054900000000001E-2</v>
      </c>
      <c r="AM494">
        <v>30.030560000000001</v>
      </c>
      <c r="AN494">
        <v>0</v>
      </c>
      <c r="AO494">
        <v>0</v>
      </c>
      <c r="AP494" s="1">
        <v>3.6364349999999997E-2</v>
      </c>
      <c r="AQ494">
        <v>30.032710000000002</v>
      </c>
      <c r="AR494">
        <v>0</v>
      </c>
      <c r="AS494">
        <v>0</v>
      </c>
      <c r="AT494" s="1">
        <v>3.6593870000000001E-2</v>
      </c>
      <c r="AU494">
        <v>30.030360000000002</v>
      </c>
      <c r="AV494">
        <v>0</v>
      </c>
      <c r="AW494">
        <v>0</v>
      </c>
      <c r="AX494" s="1">
        <v>3.6804240000000002E-2</v>
      </c>
      <c r="AY494">
        <v>30.035869999999999</v>
      </c>
      <c r="AZ494">
        <v>0</v>
      </c>
      <c r="BA494">
        <v>0</v>
      </c>
      <c r="BB494" s="1">
        <v>3.7041629999999999E-2</v>
      </c>
      <c r="BC494">
        <v>30.002089999999999</v>
      </c>
      <c r="BD494">
        <v>0</v>
      </c>
      <c r="BE494">
        <v>0</v>
      </c>
      <c r="BF494" s="1">
        <v>3.7333640000000001E-2</v>
      </c>
      <c r="BG494">
        <v>29.970009999999998</v>
      </c>
      <c r="BH494">
        <v>0</v>
      </c>
      <c r="BI494">
        <v>0</v>
      </c>
      <c r="BJ494">
        <v>3.744894E-2</v>
      </c>
      <c r="BK494">
        <v>29.978290000000001</v>
      </c>
      <c r="BL494">
        <v>0</v>
      </c>
      <c r="BM494">
        <v>0</v>
      </c>
      <c r="BN494" s="1">
        <v>3.7729779999999997E-2</v>
      </c>
      <c r="BO494">
        <v>30.084129999999998</v>
      </c>
      <c r="BP494">
        <v>0</v>
      </c>
      <c r="BQ494">
        <v>0</v>
      </c>
      <c r="BR494">
        <v>3.8073660000000002E-2</v>
      </c>
      <c r="BS494">
        <v>30.261009999999999</v>
      </c>
      <c r="BT494">
        <v>0</v>
      </c>
      <c r="BU494">
        <v>0</v>
      </c>
      <c r="BV494" s="1">
        <v>3.8401400000000002E-2</v>
      </c>
      <c r="BW494">
        <v>30.445730000000001</v>
      </c>
      <c r="BX494">
        <v>0</v>
      </c>
      <c r="BY494">
        <v>0</v>
      </c>
      <c r="BZ494" s="1">
        <v>3.866087E-2</v>
      </c>
      <c r="CA494">
        <v>30.57403</v>
      </c>
      <c r="CB494">
        <v>0</v>
      </c>
      <c r="CC494">
        <v>0</v>
      </c>
      <c r="CD494" s="1">
        <v>3.884779E-2</v>
      </c>
      <c r="CE494">
        <v>30.57132</v>
      </c>
      <c r="CF494">
        <v>0</v>
      </c>
      <c r="CG494">
        <v>0</v>
      </c>
      <c r="CH494" s="1">
        <v>3.9026329999999998E-2</v>
      </c>
      <c r="CI494">
        <v>30.513459999999998</v>
      </c>
      <c r="CJ494">
        <v>0</v>
      </c>
      <c r="CK494">
        <v>0</v>
      </c>
      <c r="CL494" s="1">
        <v>3.9261549999999999E-2</v>
      </c>
      <c r="CM494">
        <v>30.464839999999999</v>
      </c>
      <c r="CN494">
        <v>0</v>
      </c>
      <c r="CO494">
        <v>0</v>
      </c>
      <c r="CP494" s="1">
        <v>3.9792639999999997E-2</v>
      </c>
      <c r="CQ494">
        <v>30.439540000000001</v>
      </c>
      <c r="CR494">
        <v>0</v>
      </c>
      <c r="CS494">
        <v>0</v>
      </c>
      <c r="CT494" s="1">
        <v>3.9937930000000003E-2</v>
      </c>
      <c r="CU494">
        <v>30.545999999999999</v>
      </c>
      <c r="CV494">
        <v>0</v>
      </c>
      <c r="CW494">
        <v>0</v>
      </c>
      <c r="CX494" s="1">
        <v>3.9861430000000003E-2</v>
      </c>
      <c r="CY494">
        <v>30.71754</v>
      </c>
      <c r="CZ494">
        <v>0</v>
      </c>
      <c r="DA494">
        <v>0</v>
      </c>
      <c r="DB494">
        <v>3.9716260000000003E-2</v>
      </c>
      <c r="DC494">
        <v>30.82159</v>
      </c>
      <c r="DD494">
        <v>0</v>
      </c>
      <c r="DE494">
        <v>0</v>
      </c>
      <c r="DF494" s="1">
        <v>3.972295E-2</v>
      </c>
      <c r="DG494">
        <v>30.90663</v>
      </c>
      <c r="DH494">
        <v>0</v>
      </c>
      <c r="DI494">
        <v>0</v>
      </c>
      <c r="DJ494" s="1">
        <v>3.9791470000000002E-2</v>
      </c>
      <c r="DK494">
        <v>30.87903</v>
      </c>
      <c r="DL494">
        <v>3.0716489999999998E-38</v>
      </c>
      <c r="DM494">
        <v>1.7797310000000001E-34</v>
      </c>
      <c r="DN494" s="1">
        <v>3.9759910000000002E-2</v>
      </c>
      <c r="DO494">
        <v>30.79447</v>
      </c>
      <c r="DP494">
        <v>1.872812E-33</v>
      </c>
      <c r="DQ494">
        <v>1.080802E-29</v>
      </c>
      <c r="DR494" s="1">
        <v>3.9617659999999999E-2</v>
      </c>
      <c r="DS494">
        <v>30.727119999999999</v>
      </c>
      <c r="DT494">
        <v>2.5616340000000003E-29</v>
      </c>
      <c r="DU494" s="1">
        <v>1.3691780000000001E-25</v>
      </c>
      <c r="DV494" s="1">
        <v>4.0042960000000002E-2</v>
      </c>
      <c r="DW494">
        <v>30.658740000000002</v>
      </c>
      <c r="DX494" s="1">
        <v>9.5908060000000004E-26</v>
      </c>
      <c r="DY494" s="1">
        <v>4.6824140000000001E-22</v>
      </c>
      <c r="DZ494" s="1">
        <v>3.9882189999999998E-2</v>
      </c>
      <c r="EA494">
        <v>30.6798</v>
      </c>
      <c r="EB494" s="1">
        <v>1.1532660000000001E-22</v>
      </c>
      <c r="EC494" s="1">
        <v>5.4032860000000001E-19</v>
      </c>
      <c r="ED494">
        <v>3.9462829999999997E-2</v>
      </c>
      <c r="EE494">
        <v>30.73396</v>
      </c>
      <c r="EF494" s="1">
        <v>5.5577309999999998E-20</v>
      </c>
      <c r="EG494" s="1">
        <v>2.5609159999999999E-16</v>
      </c>
      <c r="EH494" s="1">
        <v>3.898095E-2</v>
      </c>
      <c r="EI494">
        <v>30.797440000000002</v>
      </c>
      <c r="EJ494" s="1">
        <v>1.252876E-17</v>
      </c>
      <c r="EK494" s="1">
        <v>5.7486560000000004E-14</v>
      </c>
      <c r="EL494" s="1">
        <v>3.8752149999999999E-2</v>
      </c>
      <c r="EM494">
        <v>30.820550000000001</v>
      </c>
      <c r="EN494" s="1">
        <v>1.506195E-15</v>
      </c>
      <c r="EO494" s="1">
        <v>6.8903320000000001E-12</v>
      </c>
      <c r="EP494" s="1">
        <v>3.8635269999999999E-2</v>
      </c>
      <c r="EQ494">
        <v>30.741320000000002</v>
      </c>
      <c r="ER494" s="1">
        <v>1.058877E-13</v>
      </c>
      <c r="ES494" s="1">
        <v>4.8332060000000003E-10</v>
      </c>
      <c r="ET494" s="1">
        <v>3.8447410000000001E-2</v>
      </c>
      <c r="EU494">
        <v>30.608560000000001</v>
      </c>
      <c r="EV494" s="1">
        <v>4.6320460000000004E-12</v>
      </c>
      <c r="EW494" s="1">
        <v>2.123896E-8</v>
      </c>
      <c r="EX494" s="1">
        <v>3.8104789999999999E-2</v>
      </c>
      <c r="EY494">
        <v>30.473880000000001</v>
      </c>
      <c r="EZ494" s="1">
        <v>1.332752E-10</v>
      </c>
      <c r="FA494" s="1">
        <v>6.1704050000000004E-7</v>
      </c>
      <c r="FB494" s="1">
        <v>3.8358089999999997E-2</v>
      </c>
      <c r="FC494">
        <v>30.38233</v>
      </c>
      <c r="FD494" s="1">
        <v>2.6967239999999998E-9</v>
      </c>
      <c r="FE494" s="1">
        <v>1.2437529999999999E-5</v>
      </c>
      <c r="FF494" s="1">
        <v>3.8050599999999997E-2</v>
      </c>
      <c r="FG494">
        <v>30.48573</v>
      </c>
      <c r="FH494" s="1">
        <v>3.8875509999999999E-8</v>
      </c>
      <c r="FI494" s="1">
        <v>1.813118E-4</v>
      </c>
      <c r="FJ494">
        <v>3.7527310000000001E-2</v>
      </c>
      <c r="FK494">
        <v>30.54598</v>
      </c>
      <c r="FL494" s="1">
        <v>4.1424399999999999E-7</v>
      </c>
      <c r="FM494" s="1">
        <v>1.9686980000000001E-3</v>
      </c>
      <c r="FN494" s="1">
        <v>3.6919250000000001E-2</v>
      </c>
      <c r="FO494">
        <v>30.550129999999999</v>
      </c>
      <c r="FP494" s="1">
        <v>3.370724E-6</v>
      </c>
      <c r="FQ494" s="1">
        <v>1.6375000000000001E-2</v>
      </c>
      <c r="FR494" s="1">
        <v>3.6565269999999997E-2</v>
      </c>
      <c r="FS494">
        <v>30.497669999999999</v>
      </c>
      <c r="FT494" s="1">
        <v>2.1722740000000001E-5</v>
      </c>
      <c r="FU494" s="1">
        <v>0.1071666</v>
      </c>
      <c r="FV494" s="1">
        <v>3.6343859999999999E-2</v>
      </c>
      <c r="FW494">
        <v>30.387709999999998</v>
      </c>
      <c r="FX494" s="1">
        <v>1.133872E-4</v>
      </c>
      <c r="FY494" s="1">
        <v>0.56633909999999998</v>
      </c>
      <c r="FZ494" s="1">
        <v>3.6017210000000001E-2</v>
      </c>
      <c r="GA494">
        <v>30.248190000000001</v>
      </c>
      <c r="GB494" s="1">
        <v>4.8736569999999999E-4</v>
      </c>
      <c r="GC494" s="1">
        <v>2.4712679999999998</v>
      </c>
      <c r="GD494" s="1">
        <v>3.5567880000000003E-2</v>
      </c>
      <c r="GE494">
        <v>30.112159999999999</v>
      </c>
      <c r="GF494" s="1">
        <v>1.756397E-3</v>
      </c>
      <c r="GG494" s="1">
        <v>9.0756160000000001</v>
      </c>
      <c r="GH494" s="1">
        <v>3.5676480000000003E-2</v>
      </c>
      <c r="GI494">
        <v>30.03425</v>
      </c>
      <c r="GJ494" s="1">
        <v>5.5139059999999998E-3</v>
      </c>
      <c r="GK494" s="1">
        <v>28.58239</v>
      </c>
      <c r="GL494" s="1">
        <v>3.5250339999999998E-2</v>
      </c>
      <c r="GM494">
        <v>30.166270000000001</v>
      </c>
      <c r="GN494" s="1">
        <v>1.4869530000000001E-2</v>
      </c>
      <c r="GO494">
        <v>78.51643</v>
      </c>
      <c r="GP494" s="1">
        <v>3.4631309999999998E-2</v>
      </c>
      <c r="GQ494">
        <v>30.28105</v>
      </c>
      <c r="GR494" s="1">
        <v>3.5223619999999997E-2</v>
      </c>
      <c r="GS494">
        <v>190.4067</v>
      </c>
      <c r="GT494" s="1">
        <v>3.3968100000000001E-2</v>
      </c>
      <c r="GU494">
        <v>30.37782</v>
      </c>
      <c r="GV494" s="1">
        <v>7.4489059999999996E-2</v>
      </c>
      <c r="GW494">
        <v>412.94510000000002</v>
      </c>
      <c r="GX494" s="1">
        <v>3.3573060000000002E-2</v>
      </c>
      <c r="GY494">
        <v>30.46874</v>
      </c>
      <c r="GZ494" s="1">
        <v>0.1437437</v>
      </c>
      <c r="HA494">
        <v>811.07780000000002</v>
      </c>
      <c r="HB494" s="1">
        <v>3.3314780000000002E-2</v>
      </c>
      <c r="HC494">
        <v>30.459330000000001</v>
      </c>
      <c r="HD494" s="1">
        <v>0.25534119999999999</v>
      </c>
      <c r="HE494">
        <v>1460.6089999999999</v>
      </c>
      <c r="HF494" s="1">
        <v>3.2982930000000001E-2</v>
      </c>
      <c r="HG494">
        <v>30.337710000000001</v>
      </c>
      <c r="HH494" s="1">
        <v>0.41915069999999999</v>
      </c>
      <c r="HI494">
        <v>2436.0680000000002</v>
      </c>
      <c r="HJ494" s="1">
        <v>3.2533300000000001E-2</v>
      </c>
      <c r="HK494">
        <v>30.222239999999999</v>
      </c>
      <c r="HL494" s="1">
        <v>0.64039889999999999</v>
      </c>
      <c r="HM494">
        <v>3795.636</v>
      </c>
      <c r="HN494" s="1">
        <v>3.2455650000000003E-2</v>
      </c>
      <c r="HO494">
        <v>30.141570000000002</v>
      </c>
      <c r="HP494" s="1">
        <v>0.9320136</v>
      </c>
      <c r="HQ494">
        <v>5570.7759999999998</v>
      </c>
      <c r="HR494" s="1">
        <v>3.2075260000000001E-2</v>
      </c>
      <c r="HS494">
        <v>30.23706</v>
      </c>
      <c r="HT494" s="1">
        <v>1.2758290000000001</v>
      </c>
      <c r="HU494">
        <v>7760.2150000000001</v>
      </c>
      <c r="HV494" s="1">
        <v>3.1617760000000002E-2</v>
      </c>
      <c r="HW494">
        <v>30.391909999999999</v>
      </c>
      <c r="HX494" s="1">
        <v>1.662717</v>
      </c>
      <c r="HY494">
        <v>10318.01</v>
      </c>
      <c r="HZ494" s="1">
        <v>3.1116290000000001E-2</v>
      </c>
      <c r="IA494">
        <v>30.531369999999999</v>
      </c>
      <c r="IB494">
        <v>2.0769880000000001</v>
      </c>
      <c r="IC494">
        <v>13168.6</v>
      </c>
      <c r="ID494" s="1">
        <v>3.0765259999999999E-2</v>
      </c>
      <c r="IE494">
        <v>30.659739999999999</v>
      </c>
      <c r="IF494">
        <v>2.5154580000000002</v>
      </c>
      <c r="IG494">
        <v>16216.35</v>
      </c>
      <c r="IH494" s="1">
        <v>3.0459480000000001E-2</v>
      </c>
      <c r="II494">
        <v>30.64434</v>
      </c>
      <c r="IJ494">
        <v>2.9583650000000001</v>
      </c>
      <c r="IK494">
        <v>19359.93</v>
      </c>
      <c r="IL494" s="1">
        <v>3.0114780000000001E-2</v>
      </c>
      <c r="IM494">
        <v>30.53154</v>
      </c>
      <c r="IN494">
        <v>3.3824320000000001</v>
      </c>
      <c r="IO494">
        <v>22496.36</v>
      </c>
      <c r="IP494" s="1">
        <v>2.969567E-2</v>
      </c>
      <c r="IQ494">
        <v>30.425719999999998</v>
      </c>
      <c r="IR494">
        <v>3.768176</v>
      </c>
      <c r="IS494">
        <v>25531.31</v>
      </c>
      <c r="IT494" s="1">
        <v>2.953865E-2</v>
      </c>
      <c r="IU494">
        <v>30.347429999999999</v>
      </c>
      <c r="IV494">
        <v>4.1500940000000002</v>
      </c>
      <c r="IW494">
        <v>28388.11</v>
      </c>
      <c r="IX494" s="1">
        <v>2.9154260000000001E-2</v>
      </c>
      <c r="IY494">
        <v>30.409130000000001</v>
      </c>
      <c r="IZ494">
        <v>4.4571759999999996</v>
      </c>
      <c r="JA494">
        <v>31012</v>
      </c>
      <c r="JB494" s="1">
        <v>2.870164E-2</v>
      </c>
      <c r="JC494">
        <v>30.427430000000001</v>
      </c>
      <c r="JD494">
        <v>4.7021959999999998</v>
      </c>
      <c r="JE494">
        <v>33355.1</v>
      </c>
      <c r="JF494" s="1">
        <v>2.8259650000000001E-2</v>
      </c>
      <c r="JG494">
        <v>30.46435</v>
      </c>
      <c r="JH494">
        <v>4.8963809999999999</v>
      </c>
      <c r="JI494">
        <v>35394.089999999997</v>
      </c>
      <c r="JJ494" s="1">
        <v>2.7960329999999999E-2</v>
      </c>
      <c r="JK494">
        <v>30.4252</v>
      </c>
      <c r="JL494">
        <v>5.0653129999999997</v>
      </c>
      <c r="JM494">
        <v>37123.54</v>
      </c>
      <c r="JN494" s="1">
        <v>2.7776209999999999E-2</v>
      </c>
      <c r="JO494">
        <v>30.39029</v>
      </c>
      <c r="JP494">
        <v>5.2102969999999997</v>
      </c>
      <c r="JQ494">
        <v>38552.39</v>
      </c>
      <c r="JR494" s="1">
        <v>2.75882E-2</v>
      </c>
      <c r="JS494">
        <v>30.396740000000001</v>
      </c>
      <c r="JT494">
        <v>5.3141550000000004</v>
      </c>
      <c r="JU494">
        <v>39694.589999999997</v>
      </c>
      <c r="JV494" s="1">
        <v>2.73558E-2</v>
      </c>
      <c r="JW494">
        <v>30.401039999999998</v>
      </c>
      <c r="JX494">
        <v>5.3724790000000002</v>
      </c>
      <c r="JY494">
        <v>40568.47</v>
      </c>
      <c r="JZ494" s="1">
        <v>2.7145800000000001E-2</v>
      </c>
      <c r="KA494">
        <v>30.399380000000001</v>
      </c>
      <c r="KB494">
        <v>5.4020580000000002</v>
      </c>
      <c r="KC494">
        <v>41195.65</v>
      </c>
      <c r="KD494">
        <v>2.6962719999999999E-2</v>
      </c>
      <c r="KE494">
        <v>30.53979</v>
      </c>
      <c r="KF494">
        <v>5.407076</v>
      </c>
      <c r="KG494">
        <v>41599.629999999997</v>
      </c>
      <c r="KH494" s="1">
        <v>2.680252E-2</v>
      </c>
      <c r="KI494">
        <v>30.590240000000001</v>
      </c>
      <c r="KJ494">
        <v>5.3909659999999997</v>
      </c>
      <c r="KK494">
        <v>41804.230000000003</v>
      </c>
      <c r="KL494" s="1">
        <v>2.6613629999999999E-2</v>
      </c>
      <c r="KM494">
        <v>30.62265</v>
      </c>
      <c r="KN494">
        <v>5.3470760000000004</v>
      </c>
      <c r="KO494">
        <v>41832.769999999997</v>
      </c>
      <c r="KP494" s="1">
        <v>2.637869E-2</v>
      </c>
      <c r="KQ494">
        <v>30.65672</v>
      </c>
      <c r="KR494">
        <v>5.2753880000000004</v>
      </c>
      <c r="KS494">
        <v>41707.26</v>
      </c>
      <c r="KT494" s="1">
        <v>2.6103979999999999E-2</v>
      </c>
      <c r="KU494">
        <v>30.632840000000002</v>
      </c>
      <c r="KV494">
        <v>5.1802159999999997</v>
      </c>
      <c r="KW494">
        <v>41448.720000000001</v>
      </c>
      <c r="KX494" s="1">
        <v>2.5851610000000001E-2</v>
      </c>
      <c r="KY494">
        <v>30.54466</v>
      </c>
      <c r="KZ494">
        <v>5.0772329999999997</v>
      </c>
      <c r="LA494">
        <v>41077.18</v>
      </c>
      <c r="LB494" s="1">
        <v>2.5635939999999999E-2</v>
      </c>
      <c r="LC494">
        <v>30.457190000000001</v>
      </c>
      <c r="LD494">
        <v>4.9710989999999997</v>
      </c>
      <c r="LE494">
        <v>40610.17</v>
      </c>
      <c r="LF494" s="1">
        <v>2.552484E-2</v>
      </c>
      <c r="LG494">
        <v>30.426349999999999</v>
      </c>
      <c r="LH494">
        <v>4.8775009999999996</v>
      </c>
      <c r="LI494">
        <v>40064.589999999997</v>
      </c>
      <c r="LJ494" s="1">
        <v>2.5299749999999999E-2</v>
      </c>
      <c r="LK494">
        <v>30.615269999999999</v>
      </c>
      <c r="LL494">
        <v>4.7554280000000002</v>
      </c>
      <c r="LM494">
        <v>39455.199999999997</v>
      </c>
      <c r="LN494" s="1">
        <v>2.5017859999999999E-2</v>
      </c>
      <c r="LO494">
        <v>30.764379999999999</v>
      </c>
      <c r="LP494">
        <v>4.6192780000000004</v>
      </c>
      <c r="LQ494">
        <v>38795.14</v>
      </c>
      <c r="LR494" s="1">
        <v>2.4728489999999999E-2</v>
      </c>
      <c r="LS494">
        <v>30.874130000000001</v>
      </c>
      <c r="LT494">
        <v>4.4794749999999999</v>
      </c>
      <c r="LU494">
        <v>38096.61</v>
      </c>
      <c r="LV494" s="1">
        <v>2.4519590000000001E-2</v>
      </c>
      <c r="LW494">
        <v>31.034770000000002</v>
      </c>
      <c r="LX494">
        <v>4.352614</v>
      </c>
      <c r="LY494">
        <v>37368.019999999997</v>
      </c>
      <c r="LZ494" s="1">
        <v>2.4376229999999999E-2</v>
      </c>
      <c r="MA494">
        <v>31.095849999999999</v>
      </c>
      <c r="MB494">
        <v>4.2415690000000001</v>
      </c>
      <c r="MC494">
        <v>36619.14</v>
      </c>
      <c r="MD494">
        <v>2.4245039999999999E-2</v>
      </c>
      <c r="ME494">
        <v>31.025469999999999</v>
      </c>
      <c r="MF494">
        <v>4.1243270000000001</v>
      </c>
      <c r="MG494">
        <v>35856.269999999997</v>
      </c>
      <c r="MH494" s="1">
        <v>2.4116060000000002E-2</v>
      </c>
      <c r="MI494">
        <v>30.949780000000001</v>
      </c>
      <c r="MJ494">
        <v>4.0078560000000003</v>
      </c>
      <c r="MK494">
        <v>35085.339999999997</v>
      </c>
      <c r="ML494" s="1">
        <v>2.4171060000000001E-2</v>
      </c>
      <c r="MM494">
        <v>30.942329999999998</v>
      </c>
      <c r="MN494">
        <v>3.9254150000000001</v>
      </c>
      <c r="MO494">
        <v>34309.269999999997</v>
      </c>
      <c r="MP494" s="1">
        <v>2.4062670000000001E-2</v>
      </c>
      <c r="MQ494">
        <v>31.132960000000001</v>
      </c>
      <c r="MR494">
        <v>3.8191130000000002</v>
      </c>
      <c r="MS494">
        <v>33537.06</v>
      </c>
      <c r="MT494" s="1">
        <v>2.3893080000000001E-2</v>
      </c>
      <c r="MU494">
        <v>31.342669999999998</v>
      </c>
      <c r="MV494">
        <v>3.7035979999999999</v>
      </c>
      <c r="MW494">
        <v>32770.06</v>
      </c>
      <c r="MX494" s="1">
        <v>2.371359E-2</v>
      </c>
      <c r="MY494">
        <v>31.486789999999999</v>
      </c>
      <c r="MZ494">
        <v>3.588489</v>
      </c>
      <c r="NA494">
        <v>32011.13</v>
      </c>
      <c r="NB494">
        <v>2.3628090000000001E-2</v>
      </c>
      <c r="NC494">
        <v>31.60162</v>
      </c>
      <c r="ND494">
        <v>3.4900440000000001</v>
      </c>
      <c r="NE494">
        <v>31261.37</v>
      </c>
      <c r="NF494" s="1">
        <v>2.3591919999999999E-2</v>
      </c>
      <c r="NG494">
        <v>31.587810000000001</v>
      </c>
      <c r="NH494">
        <v>3.400909</v>
      </c>
      <c r="NI494">
        <v>30524.15</v>
      </c>
      <c r="NJ494" s="1">
        <v>2.353179E-2</v>
      </c>
      <c r="NK494">
        <v>31.511900000000001</v>
      </c>
      <c r="NL494">
        <v>3.3104</v>
      </c>
      <c r="NM494">
        <v>29799.55</v>
      </c>
      <c r="NN494" s="1">
        <v>2.3417319999999998E-2</v>
      </c>
      <c r="NO494">
        <v>31.448180000000001</v>
      </c>
      <c r="NP494">
        <v>3.2145250000000001</v>
      </c>
      <c r="NQ494">
        <v>29088.93</v>
      </c>
      <c r="NR494" s="1">
        <v>2.3220899999999999E-2</v>
      </c>
      <c r="NS494">
        <v>31.409849999999999</v>
      </c>
      <c r="NT494">
        <v>3.1102759999999998</v>
      </c>
      <c r="NU494">
        <v>28394.52</v>
      </c>
      <c r="NV494" s="1">
        <v>2.312732E-2</v>
      </c>
      <c r="NW494">
        <v>31.43093</v>
      </c>
      <c r="NX494">
        <v>3.0229560000000002</v>
      </c>
      <c r="NY494">
        <v>27717.61</v>
      </c>
      <c r="NZ494" s="1">
        <v>2.3105629999999999E-2</v>
      </c>
      <c r="OA494">
        <v>31.539660000000001</v>
      </c>
      <c r="OB494">
        <v>2.9470339999999999</v>
      </c>
      <c r="OC494">
        <v>27056.69</v>
      </c>
      <c r="OD494" s="1">
        <v>2.3091529999999999E-2</v>
      </c>
      <c r="OE494">
        <v>31.575310000000002</v>
      </c>
      <c r="OF494">
        <v>2.8742890000000001</v>
      </c>
      <c r="OG494">
        <v>26411.15</v>
      </c>
      <c r="OH494" s="1">
        <v>2.3014679999999999E-2</v>
      </c>
      <c r="OI494">
        <v>31.59844</v>
      </c>
      <c r="OJ494">
        <v>2.7957879999999999</v>
      </c>
      <c r="OK494">
        <v>25782.04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4.1342900000000002E-2</v>
      </c>
      <c r="G495">
        <v>29.961880000000001</v>
      </c>
      <c r="H495">
        <v>0</v>
      </c>
      <c r="I495">
        <v>0</v>
      </c>
      <c r="J495" s="1">
        <v>4.160792E-2</v>
      </c>
      <c r="K495">
        <v>29.983910000000002</v>
      </c>
      <c r="L495">
        <v>0</v>
      </c>
      <c r="M495">
        <v>0</v>
      </c>
      <c r="N495" s="1">
        <v>4.1657279999999998E-2</v>
      </c>
      <c r="O495">
        <v>30.067830000000001</v>
      </c>
      <c r="P495">
        <v>0</v>
      </c>
      <c r="Q495">
        <v>0</v>
      </c>
      <c r="R495" s="1">
        <v>4.161194E-2</v>
      </c>
      <c r="S495">
        <v>30.030930000000001</v>
      </c>
      <c r="T495">
        <v>0</v>
      </c>
      <c r="U495">
        <v>0</v>
      </c>
      <c r="V495" s="1">
        <v>4.1671E-2</v>
      </c>
      <c r="W495">
        <v>29.986660000000001</v>
      </c>
      <c r="X495">
        <v>0</v>
      </c>
      <c r="Y495">
        <v>0</v>
      </c>
      <c r="Z495" s="1">
        <v>4.1875969999999998E-2</v>
      </c>
      <c r="AA495">
        <v>29.947050000000001</v>
      </c>
      <c r="AB495">
        <v>0</v>
      </c>
      <c r="AC495">
        <v>0</v>
      </c>
      <c r="AD495">
        <v>4.1842539999999998E-2</v>
      </c>
      <c r="AE495">
        <v>29.91291</v>
      </c>
      <c r="AF495">
        <v>0</v>
      </c>
      <c r="AG495">
        <v>0</v>
      </c>
      <c r="AH495" s="1">
        <v>4.2062280000000001E-2</v>
      </c>
      <c r="AI495">
        <v>29.893160000000002</v>
      </c>
      <c r="AJ495">
        <v>0</v>
      </c>
      <c r="AK495">
        <v>0</v>
      </c>
      <c r="AL495" s="1">
        <v>4.236997E-2</v>
      </c>
      <c r="AM495">
        <v>29.996490000000001</v>
      </c>
      <c r="AN495">
        <v>0</v>
      </c>
      <c r="AO495">
        <v>0</v>
      </c>
      <c r="AP495">
        <v>4.2738419999999999E-2</v>
      </c>
      <c r="AQ495">
        <v>30.00113</v>
      </c>
      <c r="AR495">
        <v>0</v>
      </c>
      <c r="AS495">
        <v>0</v>
      </c>
      <c r="AT495" s="1">
        <v>4.300586E-2</v>
      </c>
      <c r="AU495">
        <v>30.001290000000001</v>
      </c>
      <c r="AV495">
        <v>0</v>
      </c>
      <c r="AW495">
        <v>0</v>
      </c>
      <c r="AX495" s="1">
        <v>4.3253020000000003E-2</v>
      </c>
      <c r="AY495">
        <v>30.00928</v>
      </c>
      <c r="AZ495">
        <v>0</v>
      </c>
      <c r="BA495">
        <v>0</v>
      </c>
      <c r="BB495" s="1">
        <v>4.3531460000000001E-2</v>
      </c>
      <c r="BC495">
        <v>29.978120000000001</v>
      </c>
      <c r="BD495">
        <v>0</v>
      </c>
      <c r="BE495">
        <v>0</v>
      </c>
      <c r="BF495" s="1">
        <v>4.387485E-2</v>
      </c>
      <c r="BG495">
        <v>29.948630000000001</v>
      </c>
      <c r="BH495">
        <v>0</v>
      </c>
      <c r="BI495">
        <v>0</v>
      </c>
      <c r="BJ495" s="1">
        <v>4.4002430000000002E-2</v>
      </c>
      <c r="BK495">
        <v>29.959019999999999</v>
      </c>
      <c r="BL495">
        <v>0</v>
      </c>
      <c r="BM495">
        <v>0</v>
      </c>
      <c r="BN495" s="1">
        <v>4.4335579999999999E-2</v>
      </c>
      <c r="BO495">
        <v>30.065719999999999</v>
      </c>
      <c r="BP495">
        <v>0</v>
      </c>
      <c r="BQ495">
        <v>0</v>
      </c>
      <c r="BR495">
        <v>4.4745600000000003E-2</v>
      </c>
      <c r="BS495">
        <v>30.242069999999998</v>
      </c>
      <c r="BT495">
        <v>0</v>
      </c>
      <c r="BU495">
        <v>0</v>
      </c>
      <c r="BV495" s="1">
        <v>4.513263E-2</v>
      </c>
      <c r="BW495">
        <v>30.425460000000001</v>
      </c>
      <c r="BX495">
        <v>0</v>
      </c>
      <c r="BY495">
        <v>0</v>
      </c>
      <c r="BZ495" s="1">
        <v>4.5437650000000003E-2</v>
      </c>
      <c r="CA495">
        <v>30.55265</v>
      </c>
      <c r="CB495">
        <v>0</v>
      </c>
      <c r="CC495">
        <v>0</v>
      </c>
      <c r="CD495" s="1">
        <v>4.5655960000000002E-2</v>
      </c>
      <c r="CE495">
        <v>30.549810000000001</v>
      </c>
      <c r="CF495">
        <v>0</v>
      </c>
      <c r="CG495">
        <v>0</v>
      </c>
      <c r="CH495">
        <v>4.5865929999999999E-2</v>
      </c>
      <c r="CI495">
        <v>30.492509999999999</v>
      </c>
      <c r="CJ495">
        <v>0</v>
      </c>
      <c r="CK495">
        <v>0</v>
      </c>
      <c r="CL495">
        <v>4.6147029999999999E-2</v>
      </c>
      <c r="CM495">
        <v>30.44417</v>
      </c>
      <c r="CN495">
        <v>0</v>
      </c>
      <c r="CO495">
        <v>0</v>
      </c>
      <c r="CP495" s="1">
        <v>4.6787200000000001E-2</v>
      </c>
      <c r="CQ495">
        <v>30.418710000000001</v>
      </c>
      <c r="CR495">
        <v>0</v>
      </c>
      <c r="CS495">
        <v>0</v>
      </c>
      <c r="CT495" s="1">
        <v>4.695614E-2</v>
      </c>
      <c r="CU495">
        <v>30.523340000000001</v>
      </c>
      <c r="CV495">
        <v>0</v>
      </c>
      <c r="CW495">
        <v>0</v>
      </c>
      <c r="CX495">
        <v>4.6860970000000002E-2</v>
      </c>
      <c r="CY495">
        <v>30.692</v>
      </c>
      <c r="CZ495">
        <v>0</v>
      </c>
      <c r="DA495">
        <v>0</v>
      </c>
      <c r="DB495" s="1">
        <v>4.6686180000000001E-2</v>
      </c>
      <c r="DC495">
        <v>30.793510000000001</v>
      </c>
      <c r="DD495">
        <v>0</v>
      </c>
      <c r="DE495">
        <v>0</v>
      </c>
      <c r="DF495" s="1">
        <v>4.6694380000000001E-2</v>
      </c>
      <c r="DG495">
        <v>30.876619999999999</v>
      </c>
      <c r="DH495">
        <v>0</v>
      </c>
      <c r="DI495">
        <v>0</v>
      </c>
      <c r="DJ495" s="1">
        <v>4.6781219999999998E-2</v>
      </c>
      <c r="DK495">
        <v>30.848420000000001</v>
      </c>
      <c r="DL495">
        <v>0</v>
      </c>
      <c r="DM495">
        <v>3.800858E-35</v>
      </c>
      <c r="DN495" s="1">
        <v>4.674714E-2</v>
      </c>
      <c r="DO495">
        <v>30.764980000000001</v>
      </c>
      <c r="DP495">
        <v>5.8891840000000001E-34</v>
      </c>
      <c r="DQ495">
        <v>2.5727589999999999E-30</v>
      </c>
      <c r="DR495" s="1">
        <v>4.6578929999999998E-2</v>
      </c>
      <c r="DS495">
        <v>30.69922</v>
      </c>
      <c r="DT495">
        <v>8.8690300000000004E-30</v>
      </c>
      <c r="DU495" s="1">
        <v>3.5882359999999999E-26</v>
      </c>
      <c r="DV495" s="1">
        <v>4.7106250000000002E-2</v>
      </c>
      <c r="DW495">
        <v>30.633700000000001</v>
      </c>
      <c r="DX495" s="1">
        <v>3.515911E-26</v>
      </c>
      <c r="DY495" s="1">
        <v>1.343136E-22</v>
      </c>
      <c r="DZ495" s="1">
        <v>4.6914669999999999E-2</v>
      </c>
      <c r="EA495">
        <v>30.657499999999999</v>
      </c>
      <c r="EB495" s="1">
        <v>4.4672320000000001E-23</v>
      </c>
      <c r="EC495" s="1">
        <v>1.6777610000000001E-19</v>
      </c>
      <c r="ED495" s="1">
        <v>4.6410939999999998E-2</v>
      </c>
      <c r="EE495">
        <v>30.714369999999999</v>
      </c>
      <c r="EF495" s="1">
        <v>2.2684979999999999E-20</v>
      </c>
      <c r="EG495" s="1">
        <v>8.5408580000000001E-17</v>
      </c>
      <c r="EH495" s="1">
        <v>4.5837280000000001E-2</v>
      </c>
      <c r="EI495">
        <v>30.780670000000001</v>
      </c>
      <c r="EJ495" s="1">
        <v>5.3710870000000001E-18</v>
      </c>
      <c r="EK495" s="1">
        <v>2.0450899999999999E-14</v>
      </c>
      <c r="EL495" s="1">
        <v>4.5569949999999998E-2</v>
      </c>
      <c r="EM495">
        <v>30.807369999999999</v>
      </c>
      <c r="EN495" s="1">
        <v>6.7605889999999999E-16</v>
      </c>
      <c r="EO495" s="1">
        <v>2.5998229999999998E-12</v>
      </c>
      <c r="EP495" s="1">
        <v>4.5439229999999997E-2</v>
      </c>
      <c r="EQ495">
        <v>30.733129999999999</v>
      </c>
      <c r="ER495" s="1">
        <v>4.963897E-14</v>
      </c>
      <c r="ES495" s="1">
        <v>1.925993E-10</v>
      </c>
      <c r="ET495" s="1">
        <v>4.5221749999999998E-2</v>
      </c>
      <c r="EU495">
        <v>30.606539999999999</v>
      </c>
      <c r="EV495" s="1">
        <v>2.2629529999999999E-12</v>
      </c>
      <c r="EW495" s="1">
        <v>8.9088249999999994E-9</v>
      </c>
      <c r="EX495" s="1">
        <v>4.4820039999999998E-2</v>
      </c>
      <c r="EY495">
        <v>30.4788</v>
      </c>
      <c r="EZ495" s="1">
        <v>6.7726120000000004E-11</v>
      </c>
      <c r="FA495" s="1">
        <v>2.716659E-7</v>
      </c>
      <c r="FB495">
        <v>4.5141359999999998E-2</v>
      </c>
      <c r="FC495">
        <v>30.393719999999998</v>
      </c>
      <c r="FD495" s="1">
        <v>1.4237659999999999E-9</v>
      </c>
      <c r="FE495" s="1">
        <v>5.7343399999999997E-6</v>
      </c>
      <c r="FF495">
        <v>4.4774189999999998E-2</v>
      </c>
      <c r="FG495">
        <v>30.501609999999999</v>
      </c>
      <c r="FH495" s="1">
        <v>2.127558E-8</v>
      </c>
      <c r="FI495" s="1">
        <v>8.7328519999999997E-5</v>
      </c>
      <c r="FJ495" s="1">
        <v>4.4154260000000001E-2</v>
      </c>
      <c r="FK495">
        <v>30.566120000000002</v>
      </c>
      <c r="FL495" s="1">
        <v>2.3470149999999999E-7</v>
      </c>
      <c r="FM495" s="1">
        <v>9.887508000000001E-4</v>
      </c>
      <c r="FN495">
        <v>4.3425850000000002E-2</v>
      </c>
      <c r="FO495">
        <v>30.574560000000002</v>
      </c>
      <c r="FP495" s="1">
        <v>1.9744160000000001E-6</v>
      </c>
      <c r="FQ495" s="1">
        <v>8.5616379999999999E-3</v>
      </c>
      <c r="FR495" s="1">
        <v>4.3013580000000003E-2</v>
      </c>
      <c r="FS495">
        <v>30.52683</v>
      </c>
      <c r="FT495" s="1">
        <v>1.3144910000000001E-5</v>
      </c>
      <c r="FU495" s="1">
        <v>5.8243509999999998E-2</v>
      </c>
      <c r="FV495" s="1">
        <v>4.2761279999999999E-2</v>
      </c>
      <c r="FW495">
        <v>30.42212</v>
      </c>
      <c r="FX495" s="1">
        <v>7.0800830000000004E-5</v>
      </c>
      <c r="FY495" s="1">
        <v>0.3194323</v>
      </c>
      <c r="FZ495" s="1">
        <v>4.2377810000000002E-2</v>
      </c>
      <c r="GA495">
        <v>30.28791</v>
      </c>
      <c r="GB495" s="1">
        <v>3.1356139999999999E-4</v>
      </c>
      <c r="GC495" s="1">
        <v>1.4441360000000001</v>
      </c>
      <c r="GD495" s="1">
        <v>4.1850140000000001E-2</v>
      </c>
      <c r="GE495">
        <v>30.157119999999999</v>
      </c>
      <c r="GF495" s="1">
        <v>1.1629570000000001E-3</v>
      </c>
      <c r="GG495" s="1">
        <v>5.4861589999999998</v>
      </c>
      <c r="GH495" s="1">
        <v>4.2000349999999999E-2</v>
      </c>
      <c r="GI495">
        <v>30.08324</v>
      </c>
      <c r="GJ495" s="1">
        <v>3.754842E-3</v>
      </c>
      <c r="GK495" s="1">
        <v>17.84769</v>
      </c>
      <c r="GL495" s="1">
        <v>4.1497480000000003E-2</v>
      </c>
      <c r="GM495">
        <v>30.216940000000001</v>
      </c>
      <c r="GN495" s="1">
        <v>1.03956E-2</v>
      </c>
      <c r="GO495" s="1">
        <v>50.565930000000002</v>
      </c>
      <c r="GP495" s="1">
        <v>4.0760650000000002E-2</v>
      </c>
      <c r="GQ495">
        <v>30.332000000000001</v>
      </c>
      <c r="GR495" s="1">
        <v>2.5248090000000001E-2</v>
      </c>
      <c r="GS495">
        <v>126.2801</v>
      </c>
      <c r="GT495">
        <v>3.9971840000000002E-2</v>
      </c>
      <c r="GU495">
        <v>30.429020000000001</v>
      </c>
      <c r="GV495" s="1">
        <v>5.4679930000000002E-2</v>
      </c>
      <c r="GW495">
        <v>281.63010000000003</v>
      </c>
      <c r="GX495" s="1">
        <v>3.9506989999999999E-2</v>
      </c>
      <c r="GY495">
        <v>30.519760000000002</v>
      </c>
      <c r="GZ495" s="1">
        <v>0.10795490000000001</v>
      </c>
      <c r="HA495">
        <v>568.01499999999999</v>
      </c>
      <c r="HB495" s="1">
        <v>3.9209979999999998E-2</v>
      </c>
      <c r="HC495">
        <v>30.510899999999999</v>
      </c>
      <c r="HD495" s="1">
        <v>0.19599659999999999</v>
      </c>
      <c r="HE495">
        <v>1048.8389999999999</v>
      </c>
      <c r="HF495" s="1">
        <v>3.882277E-2</v>
      </c>
      <c r="HG495">
        <v>30.390969999999999</v>
      </c>
      <c r="HH495" s="1">
        <v>0.32840380000000002</v>
      </c>
      <c r="HI495">
        <v>1791.0250000000001</v>
      </c>
      <c r="HJ495" s="1">
        <v>3.8295530000000001E-2</v>
      </c>
      <c r="HK495">
        <v>30.27721</v>
      </c>
      <c r="HL495" s="1">
        <v>0.5115229</v>
      </c>
      <c r="HM495">
        <v>2852.9940000000001</v>
      </c>
      <c r="HN495" s="1">
        <v>3.8216510000000002E-2</v>
      </c>
      <c r="HO495">
        <v>30.197479999999999</v>
      </c>
      <c r="HP495" s="1">
        <v>0.75828600000000002</v>
      </c>
      <c r="HQ495">
        <v>4275.0590000000002</v>
      </c>
      <c r="HR495" s="1">
        <v>3.7763739999999997E-2</v>
      </c>
      <c r="HS495">
        <v>30.291840000000001</v>
      </c>
      <c r="HT495" s="1">
        <v>1.0556129999999999</v>
      </c>
      <c r="HU495">
        <v>6071.7209999999995</v>
      </c>
      <c r="HV495" s="1">
        <v>3.7222079999999998E-2</v>
      </c>
      <c r="HW495">
        <v>30.444210000000002</v>
      </c>
      <c r="HX495" s="1">
        <v>1.397567</v>
      </c>
      <c r="HY495">
        <v>8219.8870000000006</v>
      </c>
      <c r="HZ495" s="1">
        <v>3.662808E-2</v>
      </c>
      <c r="IA495">
        <v>30.5809</v>
      </c>
      <c r="IB495">
        <v>1.7715190000000001</v>
      </c>
      <c r="IC495">
        <v>10667.91</v>
      </c>
      <c r="ID495" s="1">
        <v>3.6217859999999998E-2</v>
      </c>
      <c r="IE495">
        <v>30.706410000000002</v>
      </c>
      <c r="IF495">
        <v>2.1752549999999999</v>
      </c>
      <c r="IG495">
        <v>13342.27</v>
      </c>
      <c r="IH495" s="1">
        <v>3.5861589999999999E-2</v>
      </c>
      <c r="II495">
        <v>30.689139999999998</v>
      </c>
      <c r="IJ495">
        <v>2.591199</v>
      </c>
      <c r="IK495">
        <v>16158.86</v>
      </c>
      <c r="IL495" s="1">
        <v>3.5457959999999997E-2</v>
      </c>
      <c r="IM495">
        <v>30.57612</v>
      </c>
      <c r="IN495">
        <v>2.9977870000000002</v>
      </c>
      <c r="IO495">
        <v>19027.09</v>
      </c>
      <c r="IP495" s="1">
        <v>3.4963790000000002E-2</v>
      </c>
      <c r="IQ495">
        <v>30.46997</v>
      </c>
      <c r="IR495">
        <v>3.37588</v>
      </c>
      <c r="IS495">
        <v>21858.35</v>
      </c>
      <c r="IT495" s="1">
        <v>3.478639E-2</v>
      </c>
      <c r="IU495">
        <v>30.391400000000001</v>
      </c>
      <c r="IV495">
        <v>3.7560340000000001</v>
      </c>
      <c r="IW495">
        <v>24577.88</v>
      </c>
      <c r="IX495" s="1">
        <v>3.4335200000000003E-2</v>
      </c>
      <c r="IY495">
        <v>30.451180000000001</v>
      </c>
      <c r="IZ495">
        <v>4.071186</v>
      </c>
      <c r="JA495">
        <v>27127.06</v>
      </c>
      <c r="JB495" s="1">
        <v>3.3795539999999999E-2</v>
      </c>
      <c r="JC495">
        <v>30.467700000000001</v>
      </c>
      <c r="JD495">
        <v>4.3302680000000002</v>
      </c>
      <c r="JE495">
        <v>29452.06</v>
      </c>
      <c r="JF495" s="1">
        <v>3.3274789999999999E-2</v>
      </c>
      <c r="JG495">
        <v>30.502960000000002</v>
      </c>
      <c r="JH495">
        <v>4.5437510000000003</v>
      </c>
      <c r="JI495">
        <v>31522.21</v>
      </c>
      <c r="JJ495" s="1">
        <v>3.2922670000000001E-2</v>
      </c>
      <c r="JK495">
        <v>30.462710000000001</v>
      </c>
      <c r="JL495">
        <v>4.7336070000000001</v>
      </c>
      <c r="JM495">
        <v>33323.339999999997</v>
      </c>
      <c r="JN495" s="1">
        <v>3.270675E-2</v>
      </c>
      <c r="JO495">
        <v>30.426970000000001</v>
      </c>
      <c r="JP495">
        <v>4.9006280000000002</v>
      </c>
      <c r="JQ495">
        <v>34856.080000000002</v>
      </c>
      <c r="JR495" s="1">
        <v>3.2489280000000002E-2</v>
      </c>
      <c r="JS495">
        <v>30.432359999999999</v>
      </c>
      <c r="JT495">
        <v>5.0283899999999999</v>
      </c>
      <c r="JU495">
        <v>36126.82</v>
      </c>
      <c r="JV495" s="1">
        <v>3.2214409999999999E-2</v>
      </c>
      <c r="JW495">
        <v>30.435770000000002</v>
      </c>
      <c r="JX495">
        <v>5.110932</v>
      </c>
      <c r="JY495">
        <v>37146.839999999997</v>
      </c>
      <c r="JZ495" s="1">
        <v>3.1961570000000002E-2</v>
      </c>
      <c r="KA495">
        <v>30.433389999999999</v>
      </c>
      <c r="KB495">
        <v>5.1637130000000004</v>
      </c>
      <c r="KC495">
        <v>37931.78</v>
      </c>
      <c r="KD495" s="1">
        <v>3.1748650000000003E-2</v>
      </c>
      <c r="KE495">
        <v>30.571919999999999</v>
      </c>
      <c r="KF495">
        <v>5.192526</v>
      </c>
      <c r="KG495">
        <v>38500.660000000003</v>
      </c>
      <c r="KH495" s="1">
        <v>3.1563679999999997E-2</v>
      </c>
      <c r="KI495">
        <v>30.621009999999998</v>
      </c>
      <c r="KJ495">
        <v>5.1994410000000002</v>
      </c>
      <c r="KK495">
        <v>38873.29</v>
      </c>
      <c r="KL495" s="1">
        <v>3.1339499999999999E-2</v>
      </c>
      <c r="KM495">
        <v>30.652480000000001</v>
      </c>
      <c r="KN495">
        <v>5.1768409999999996</v>
      </c>
      <c r="KO495">
        <v>39070.1</v>
      </c>
      <c r="KP495" s="1">
        <v>3.106182E-2</v>
      </c>
      <c r="KQ495">
        <v>30.685749999999999</v>
      </c>
      <c r="KR495">
        <v>5.1256079999999997</v>
      </c>
      <c r="KS495">
        <v>39110.79</v>
      </c>
      <c r="KT495" s="1">
        <v>3.0739349999999999E-2</v>
      </c>
      <c r="KU495">
        <v>30.661950000000001</v>
      </c>
      <c r="KV495">
        <v>5.0499280000000004</v>
      </c>
      <c r="KW495">
        <v>39013.81</v>
      </c>
      <c r="KX495" s="1">
        <v>3.044086E-2</v>
      </c>
      <c r="KY495">
        <v>30.574459999999998</v>
      </c>
      <c r="KZ495">
        <v>4.9644380000000004</v>
      </c>
      <c r="LA495">
        <v>38797.83</v>
      </c>
      <c r="LB495" s="1">
        <v>3.018858E-2</v>
      </c>
      <c r="LC495">
        <v>30.488</v>
      </c>
      <c r="LD495">
        <v>4.874784</v>
      </c>
      <c r="LE495">
        <v>38480.480000000003</v>
      </c>
      <c r="LF495" s="1">
        <v>3.0063200000000002E-2</v>
      </c>
      <c r="LG495">
        <v>30.457450000000001</v>
      </c>
      <c r="LH495">
        <v>4.7963829999999996</v>
      </c>
      <c r="LI495">
        <v>38077.25</v>
      </c>
      <c r="LJ495" s="1">
        <v>2.9796639999999999E-2</v>
      </c>
      <c r="LK495">
        <v>30.64453</v>
      </c>
      <c r="LL495">
        <v>4.6876620000000004</v>
      </c>
      <c r="LM495">
        <v>37603.519999999997</v>
      </c>
      <c r="LN495" s="1">
        <v>2.9462169999999999E-2</v>
      </c>
      <c r="LO495">
        <v>30.79138</v>
      </c>
      <c r="LP495">
        <v>4.5635630000000003</v>
      </c>
      <c r="LQ495">
        <v>37071.339999999997</v>
      </c>
      <c r="LR495" s="1">
        <v>2.9120010000000002E-2</v>
      </c>
      <c r="LS495">
        <v>30.89931</v>
      </c>
      <c r="LT495">
        <v>4.4345790000000003</v>
      </c>
      <c r="LU495">
        <v>36492.44</v>
      </c>
      <c r="LV495" s="1">
        <v>2.8875439999999999E-2</v>
      </c>
      <c r="LW495">
        <v>31.057539999999999</v>
      </c>
      <c r="LX495">
        <v>4.3178419999999997</v>
      </c>
      <c r="LY495">
        <v>35876.400000000001</v>
      </c>
      <c r="LZ495">
        <v>2.8707730000000001E-2</v>
      </c>
      <c r="MA495">
        <v>31.117329999999999</v>
      </c>
      <c r="MB495">
        <v>4.2109079999999999</v>
      </c>
      <c r="MC495">
        <v>35232.54</v>
      </c>
      <c r="MD495" s="1">
        <v>2.8554030000000001E-2</v>
      </c>
      <c r="ME495">
        <v>31.047160000000002</v>
      </c>
      <c r="MF495">
        <v>4.1053069999999998</v>
      </c>
      <c r="MG495">
        <v>34568.71</v>
      </c>
      <c r="MH495" s="1">
        <v>2.840231E-2</v>
      </c>
      <c r="MI495">
        <v>30.972190000000001</v>
      </c>
      <c r="MJ495">
        <v>3.9992070000000002</v>
      </c>
      <c r="MK495">
        <v>33890.39</v>
      </c>
      <c r="ML495" s="1">
        <v>2.8475589999999999E-2</v>
      </c>
      <c r="MM495">
        <v>30.964870000000001</v>
      </c>
      <c r="MN495">
        <v>3.9296549999999999</v>
      </c>
      <c r="MO495">
        <v>33204.18</v>
      </c>
      <c r="MP495" s="1">
        <v>2.834569E-2</v>
      </c>
      <c r="MQ495">
        <v>31.15314</v>
      </c>
      <c r="MR495">
        <v>3.823674</v>
      </c>
      <c r="MS495">
        <v>32511.67</v>
      </c>
      <c r="MT495" s="1">
        <v>2.814272E-2</v>
      </c>
      <c r="MU495">
        <v>31.359719999999999</v>
      </c>
      <c r="MV495">
        <v>3.7099890000000002</v>
      </c>
      <c r="MW495">
        <v>31818.74</v>
      </c>
      <c r="MX495" s="1">
        <v>2.7929120000000002E-2</v>
      </c>
      <c r="MY495">
        <v>31.501259999999998</v>
      </c>
      <c r="MZ495">
        <v>3.5977480000000002</v>
      </c>
      <c r="NA495">
        <v>31128.32</v>
      </c>
      <c r="NB495">
        <v>2.7831069999999999E-2</v>
      </c>
      <c r="NC495">
        <v>31.61384</v>
      </c>
      <c r="ND495">
        <v>3.5058199999999999</v>
      </c>
      <c r="NE495">
        <v>30445.93</v>
      </c>
      <c r="NF495" s="1">
        <v>2.7788879999999998E-2</v>
      </c>
      <c r="NG495">
        <v>31.598769999999998</v>
      </c>
      <c r="NH495">
        <v>3.4205220000000001</v>
      </c>
      <c r="NI495">
        <v>29770.31</v>
      </c>
      <c r="NJ495" s="1">
        <v>2.771875E-2</v>
      </c>
      <c r="NK495">
        <v>31.522690000000001</v>
      </c>
      <c r="NL495">
        <v>3.3334299999999999</v>
      </c>
      <c r="NM495">
        <v>29103.25</v>
      </c>
      <c r="NN495" s="1">
        <v>2.758155E-2</v>
      </c>
      <c r="NO495">
        <v>31.45881</v>
      </c>
      <c r="NP495">
        <v>3.2401659999999999</v>
      </c>
      <c r="NQ495">
        <v>28445.7</v>
      </c>
      <c r="NR495" s="1">
        <v>2.734897E-2</v>
      </c>
      <c r="NS495">
        <v>31.420110000000001</v>
      </c>
      <c r="NT495">
        <v>3.138277</v>
      </c>
      <c r="NU495">
        <v>27801.4</v>
      </c>
      <c r="NV495" s="1">
        <v>2.7238970000000001E-2</v>
      </c>
      <c r="NW495">
        <v>31.439990000000002</v>
      </c>
      <c r="NX495">
        <v>3.0532509999999999</v>
      </c>
      <c r="NY495">
        <v>27170.880000000001</v>
      </c>
      <c r="NZ495" s="1">
        <v>2.7215929999999999E-2</v>
      </c>
      <c r="OA495">
        <v>31.54674</v>
      </c>
      <c r="OB495">
        <v>2.9797410000000002</v>
      </c>
      <c r="OC495">
        <v>26553.3</v>
      </c>
      <c r="OD495" s="1">
        <v>2.7199109999999999E-2</v>
      </c>
      <c r="OE495">
        <v>31.580819999999999</v>
      </c>
      <c r="OF495">
        <v>2.9088370000000001</v>
      </c>
      <c r="OG495">
        <v>25948.02</v>
      </c>
      <c r="OH495" s="1">
        <v>2.7108589999999998E-2</v>
      </c>
      <c r="OI495">
        <v>31.602720000000001</v>
      </c>
      <c r="OJ495">
        <v>2.8319489999999998</v>
      </c>
      <c r="OK495">
        <v>25356.85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3.7916329999999998E-2</v>
      </c>
      <c r="G496">
        <v>29.911180000000002</v>
      </c>
      <c r="H496">
        <v>0</v>
      </c>
      <c r="I496">
        <v>0</v>
      </c>
      <c r="J496" s="1">
        <v>3.8165829999999998E-2</v>
      </c>
      <c r="K496">
        <v>29.934249999999999</v>
      </c>
      <c r="L496">
        <v>0</v>
      </c>
      <c r="M496">
        <v>0</v>
      </c>
      <c r="N496">
        <v>3.8209930000000003E-2</v>
      </c>
      <c r="O496">
        <v>30.01952</v>
      </c>
      <c r="P496">
        <v>0</v>
      </c>
      <c r="Q496">
        <v>0</v>
      </c>
      <c r="R496" s="1">
        <v>3.8164589999999998E-2</v>
      </c>
      <c r="S496">
        <v>29.98367</v>
      </c>
      <c r="T496">
        <v>0</v>
      </c>
      <c r="U496">
        <v>0</v>
      </c>
      <c r="V496" s="1">
        <v>3.8217719999999997E-2</v>
      </c>
      <c r="W496">
        <v>29.941299999999998</v>
      </c>
      <c r="X496">
        <v>0</v>
      </c>
      <c r="Y496">
        <v>0</v>
      </c>
      <c r="Z496" s="1">
        <v>3.8408589999999999E-2</v>
      </c>
      <c r="AA496">
        <v>29.903980000000001</v>
      </c>
      <c r="AB496">
        <v>0</v>
      </c>
      <c r="AC496">
        <v>0</v>
      </c>
      <c r="AD496">
        <v>3.837165E-2</v>
      </c>
      <c r="AE496">
        <v>29.872229999999998</v>
      </c>
      <c r="AF496">
        <v>0</v>
      </c>
      <c r="AG496">
        <v>0</v>
      </c>
      <c r="AH496">
        <v>3.857613E-2</v>
      </c>
      <c r="AI496">
        <v>29.855180000000001</v>
      </c>
      <c r="AJ496">
        <v>0</v>
      </c>
      <c r="AK496">
        <v>0</v>
      </c>
      <c r="AL496" s="1">
        <v>3.8862430000000003E-2</v>
      </c>
      <c r="AM496">
        <v>29.96087</v>
      </c>
      <c r="AN496">
        <v>0</v>
      </c>
      <c r="AO496">
        <v>0</v>
      </c>
      <c r="AP496" s="1">
        <v>3.9203630000000003E-2</v>
      </c>
      <c r="AQ496">
        <v>29.966940000000001</v>
      </c>
      <c r="AR496">
        <v>0</v>
      </c>
      <c r="AS496">
        <v>0</v>
      </c>
      <c r="AT496">
        <v>3.9447870000000003E-2</v>
      </c>
      <c r="AU496">
        <v>29.969919999999998</v>
      </c>
      <c r="AV496">
        <v>0</v>
      </c>
      <c r="AW496">
        <v>0</v>
      </c>
      <c r="AX496" s="1">
        <v>3.9675630000000003E-2</v>
      </c>
      <c r="AY496">
        <v>29.97954</v>
      </c>
      <c r="AZ496">
        <v>0</v>
      </c>
      <c r="BA496">
        <v>0</v>
      </c>
      <c r="BB496">
        <v>3.9931849999999998E-2</v>
      </c>
      <c r="BC496">
        <v>29.950769999999999</v>
      </c>
      <c r="BD496">
        <v>0</v>
      </c>
      <c r="BE496">
        <v>0</v>
      </c>
      <c r="BF496">
        <v>4.0250229999999998E-2</v>
      </c>
      <c r="BG496">
        <v>29.923590000000001</v>
      </c>
      <c r="BH496">
        <v>0</v>
      </c>
      <c r="BI496">
        <v>0</v>
      </c>
      <c r="BJ496" s="1">
        <v>4.0359390000000002E-2</v>
      </c>
      <c r="BK496">
        <v>29.93638</v>
      </c>
      <c r="BL496">
        <v>0</v>
      </c>
      <c r="BM496">
        <v>0</v>
      </c>
      <c r="BN496" s="1">
        <v>4.0669419999999998E-2</v>
      </c>
      <c r="BO496">
        <v>30.044799999999999</v>
      </c>
      <c r="BP496">
        <v>0</v>
      </c>
      <c r="BQ496">
        <v>0</v>
      </c>
      <c r="BR496" s="1">
        <v>4.105164E-2</v>
      </c>
      <c r="BS496">
        <v>30.222329999999999</v>
      </c>
      <c r="BT496">
        <v>0</v>
      </c>
      <c r="BU496">
        <v>0</v>
      </c>
      <c r="BV496" s="1">
        <v>4.1410290000000002E-2</v>
      </c>
      <c r="BW496">
        <v>30.405059999999999</v>
      </c>
      <c r="BX496">
        <v>0</v>
      </c>
      <c r="BY496">
        <v>0</v>
      </c>
      <c r="BZ496" s="1">
        <v>4.1690579999999998E-2</v>
      </c>
      <c r="CA496">
        <v>30.531210000000002</v>
      </c>
      <c r="CB496">
        <v>0</v>
      </c>
      <c r="CC496">
        <v>0</v>
      </c>
      <c r="CD496" s="1">
        <v>4.1890740000000003E-2</v>
      </c>
      <c r="CE496">
        <v>30.526959999999999</v>
      </c>
      <c r="CF496">
        <v>0</v>
      </c>
      <c r="CG496">
        <v>0</v>
      </c>
      <c r="CH496">
        <v>4.208282E-2</v>
      </c>
      <c r="CI496">
        <v>30.47007</v>
      </c>
      <c r="CJ496">
        <v>0</v>
      </c>
      <c r="CK496">
        <v>0</v>
      </c>
      <c r="CL496" s="1">
        <v>4.2346439999999999E-2</v>
      </c>
      <c r="CM496">
        <v>30.422190000000001</v>
      </c>
      <c r="CN496">
        <v>0</v>
      </c>
      <c r="CO496">
        <v>0</v>
      </c>
      <c r="CP496" s="1">
        <v>4.2951669999999997E-2</v>
      </c>
      <c r="CQ496">
        <v>30.39743</v>
      </c>
      <c r="CR496">
        <v>0</v>
      </c>
      <c r="CS496">
        <v>0</v>
      </c>
      <c r="CT496" s="1">
        <v>4.3107850000000003E-2</v>
      </c>
      <c r="CU496">
        <v>30.50196</v>
      </c>
      <c r="CV496">
        <v>0</v>
      </c>
      <c r="CW496">
        <v>0</v>
      </c>
      <c r="CX496" s="1">
        <v>4.3012179999999997E-2</v>
      </c>
      <c r="CY496">
        <v>30.66893</v>
      </c>
      <c r="CZ496">
        <v>0</v>
      </c>
      <c r="DA496">
        <v>0</v>
      </c>
      <c r="DB496" s="1">
        <v>4.2850989999999999E-2</v>
      </c>
      <c r="DC496">
        <v>30.768380000000001</v>
      </c>
      <c r="DD496">
        <v>0</v>
      </c>
      <c r="DE496">
        <v>0</v>
      </c>
      <c r="DF496" s="1">
        <v>4.2862530000000003E-2</v>
      </c>
      <c r="DG496">
        <v>30.849889999999998</v>
      </c>
      <c r="DH496">
        <v>0</v>
      </c>
      <c r="DI496">
        <v>0</v>
      </c>
      <c r="DJ496">
        <v>4.2946100000000001E-2</v>
      </c>
      <c r="DK496">
        <v>30.819669999999999</v>
      </c>
      <c r="DL496">
        <v>0</v>
      </c>
      <c r="DM496">
        <v>8.2745679999999999E-36</v>
      </c>
      <c r="DN496" s="1">
        <v>4.2917719999999999E-2</v>
      </c>
      <c r="DO496">
        <v>30.736820000000002</v>
      </c>
      <c r="DP496">
        <v>1.277101E-34</v>
      </c>
      <c r="DQ496">
        <v>6.2306699999999996E-31</v>
      </c>
      <c r="DR496" s="1">
        <v>4.276348E-2</v>
      </c>
      <c r="DS496">
        <v>30.671859999999999</v>
      </c>
      <c r="DT496">
        <v>2.192131E-30</v>
      </c>
      <c r="DU496">
        <v>9.5824509999999996E-27</v>
      </c>
      <c r="DV496" s="1">
        <v>4.327023E-2</v>
      </c>
      <c r="DW496">
        <v>30.608360000000001</v>
      </c>
      <c r="DX496" s="1">
        <v>9.7128939999999999E-27</v>
      </c>
      <c r="DY496" s="1">
        <v>3.9263880000000002E-23</v>
      </c>
      <c r="DZ496" s="1">
        <v>4.3091919999999999E-2</v>
      </c>
      <c r="EA496">
        <v>30.634740000000001</v>
      </c>
      <c r="EB496" s="1">
        <v>1.354422E-23</v>
      </c>
      <c r="EC496" s="1">
        <v>5.3079689999999999E-20</v>
      </c>
      <c r="ED496" s="1">
        <v>4.2622199999999999E-2</v>
      </c>
      <c r="EE496">
        <v>30.694289999999999</v>
      </c>
      <c r="EF496" s="1">
        <v>7.458951E-21</v>
      </c>
      <c r="EG496" s="1">
        <v>2.8994320000000002E-17</v>
      </c>
      <c r="EH496" s="1">
        <v>4.2087289999999999E-2</v>
      </c>
      <c r="EI496">
        <v>30.762740000000001</v>
      </c>
      <c r="EJ496" s="1">
        <v>1.8977709999999999E-18</v>
      </c>
      <c r="EK496" s="1">
        <v>7.3961239999999992E-15</v>
      </c>
      <c r="EL496" s="1">
        <v>4.1846609999999999E-2</v>
      </c>
      <c r="EM496">
        <v>30.791250000000002</v>
      </c>
      <c r="EN496" s="1">
        <v>2.5489849999999998E-16</v>
      </c>
      <c r="EO496" s="1">
        <v>9.9556919999999991E-13</v>
      </c>
      <c r="EP496" s="1">
        <v>4.1735149999999999E-2</v>
      </c>
      <c r="EQ496">
        <v>30.72025</v>
      </c>
      <c r="ER496" s="1">
        <v>1.9867320000000001E-14</v>
      </c>
      <c r="ES496" s="1">
        <v>7.7740490000000006E-11</v>
      </c>
      <c r="ET496" s="1">
        <v>4.1536620000000003E-2</v>
      </c>
      <c r="EU496">
        <v>30.598189999999999</v>
      </c>
      <c r="EV496" s="1">
        <v>9.5728209999999994E-13</v>
      </c>
      <c r="EW496" s="1">
        <v>3.7768499999999998E-9</v>
      </c>
      <c r="EX496" s="1">
        <v>4.116877E-2</v>
      </c>
      <c r="EY496">
        <v>30.475680000000001</v>
      </c>
      <c r="EZ496" s="1">
        <v>3.017699E-11</v>
      </c>
      <c r="FA496" s="1">
        <v>1.2060230000000001E-7</v>
      </c>
      <c r="FB496" s="1">
        <v>4.1485000000000001E-2</v>
      </c>
      <c r="FC496">
        <v>30.396609999999999</v>
      </c>
      <c r="FD496" s="1">
        <v>6.6670259999999998E-10</v>
      </c>
      <c r="FE496" s="1">
        <v>2.6589800000000002E-6</v>
      </c>
      <c r="FF496" s="1">
        <v>4.1144310000000003E-2</v>
      </c>
      <c r="FG496">
        <v>30.50976</v>
      </c>
      <c r="FH496" s="1">
        <v>1.043406E-8</v>
      </c>
      <c r="FI496" s="1">
        <v>4.219144E-5</v>
      </c>
      <c r="FJ496" s="1">
        <v>4.0568439999999997E-2</v>
      </c>
      <c r="FK496">
        <v>30.57705</v>
      </c>
      <c r="FL496" s="1">
        <v>1.202694E-7</v>
      </c>
      <c r="FM496" s="1">
        <v>4.9671399999999999E-4</v>
      </c>
      <c r="FN496" s="1">
        <v>3.9891940000000001E-2</v>
      </c>
      <c r="FO496">
        <v>30.58886</v>
      </c>
      <c r="FP496" s="1">
        <v>1.0551089999999999E-6</v>
      </c>
      <c r="FQ496" s="1">
        <v>4.464417E-3</v>
      </c>
      <c r="FR496" s="1">
        <v>3.9516780000000001E-2</v>
      </c>
      <c r="FS496">
        <v>30.54496</v>
      </c>
      <c r="FT496" s="1">
        <v>7.3147819999999998E-6</v>
      </c>
      <c r="FU496" s="1">
        <v>3.1472409999999999E-2</v>
      </c>
      <c r="FV496" s="1">
        <v>3.928893E-2</v>
      </c>
      <c r="FW496">
        <v>30.444179999999999</v>
      </c>
      <c r="FX496" s="1">
        <v>4.0951280000000001E-5</v>
      </c>
      <c r="FY496" s="1">
        <v>0.17856549999999999</v>
      </c>
      <c r="FZ496" s="1">
        <v>3.894098E-2</v>
      </c>
      <c r="GA496">
        <v>30.314440000000001</v>
      </c>
      <c r="GB496" s="1">
        <v>1.8816110000000001E-4</v>
      </c>
      <c r="GC496" s="1">
        <v>0.83371450000000003</v>
      </c>
      <c r="GD496" s="1">
        <v>3.8455499999999997E-2</v>
      </c>
      <c r="GE496">
        <v>30.188030000000001</v>
      </c>
      <c r="GF496" s="1">
        <v>7.2261549999999997E-4</v>
      </c>
      <c r="GG496" s="1">
        <v>3.2654649999999998</v>
      </c>
      <c r="GH496" s="1">
        <v>3.861266E-2</v>
      </c>
      <c r="GI496">
        <v>30.118970000000001</v>
      </c>
      <c r="GJ496" s="1">
        <v>2.4133309999999999E-3</v>
      </c>
      <c r="GK496" s="1">
        <v>10.93656</v>
      </c>
      <c r="GL496" s="1">
        <v>3.8148109999999999E-2</v>
      </c>
      <c r="GM496">
        <v>30.25611</v>
      </c>
      <c r="GN496" s="1">
        <v>6.8953319999999997E-3</v>
      </c>
      <c r="GO496" s="1">
        <v>31.849869999999999</v>
      </c>
      <c r="GP496" s="1">
        <v>3.7465569999999997E-2</v>
      </c>
      <c r="GQ496">
        <v>30.371729999999999</v>
      </c>
      <c r="GR496" s="1">
        <v>1.725227E-2</v>
      </c>
      <c r="GS496">
        <v>81.630889999999994</v>
      </c>
      <c r="GT496" s="1">
        <v>3.6730659999999998E-2</v>
      </c>
      <c r="GU496">
        <v>30.469429999999999</v>
      </c>
      <c r="GV496" s="1">
        <v>3.8424659999999999E-2</v>
      </c>
      <c r="GW496">
        <v>186.56890000000001</v>
      </c>
      <c r="GX496" s="1">
        <v>3.6305919999999998E-2</v>
      </c>
      <c r="GY496">
        <v>30.560459999999999</v>
      </c>
      <c r="GZ496" s="1">
        <v>7.7921480000000001E-2</v>
      </c>
      <c r="HA496">
        <v>385.07350000000002</v>
      </c>
      <c r="HB496" s="1">
        <v>3.60392E-2</v>
      </c>
      <c r="HC496">
        <v>30.551189999999998</v>
      </c>
      <c r="HD496" s="1">
        <v>0.1451007</v>
      </c>
      <c r="HE496">
        <v>726.6259</v>
      </c>
      <c r="HF496" s="1">
        <v>3.568578E-2</v>
      </c>
      <c r="HG496">
        <v>30.43235</v>
      </c>
      <c r="HH496" s="1">
        <v>0.24894820000000001</v>
      </c>
      <c r="HI496">
        <v>1266.2339999999999</v>
      </c>
      <c r="HJ496" s="1">
        <v>3.5200189999999999E-2</v>
      </c>
      <c r="HK496">
        <v>30.320129999999999</v>
      </c>
      <c r="HL496" s="1">
        <v>0.39639649999999998</v>
      </c>
      <c r="HM496">
        <v>2055.5309999999999</v>
      </c>
      <c r="HN496">
        <v>3.5138910000000002E-2</v>
      </c>
      <c r="HO496">
        <v>30.24211</v>
      </c>
      <c r="HP496" s="1">
        <v>0.60004740000000001</v>
      </c>
      <c r="HQ496">
        <v>3134.875</v>
      </c>
      <c r="HR496" s="1">
        <v>3.4721019999999998E-2</v>
      </c>
      <c r="HS496">
        <v>30.337350000000001</v>
      </c>
      <c r="HT496" s="1">
        <v>0.85148710000000005</v>
      </c>
      <c r="HU496">
        <v>4525.9769999999999</v>
      </c>
      <c r="HV496" s="1">
        <v>3.4220159999999999E-2</v>
      </c>
      <c r="HW496">
        <v>30.488679999999999</v>
      </c>
      <c r="HX496" s="1">
        <v>1.147456</v>
      </c>
      <c r="HY496">
        <v>6220.857</v>
      </c>
      <c r="HZ496" s="1">
        <v>3.3670720000000001E-2</v>
      </c>
      <c r="IA496">
        <v>30.62351</v>
      </c>
      <c r="IB496" s="1">
        <v>1.4784889999999999</v>
      </c>
      <c r="IC496">
        <v>8187.4790000000003</v>
      </c>
      <c r="ID496" s="1">
        <v>3.329385E-2</v>
      </c>
      <c r="IE496">
        <v>30.746860000000002</v>
      </c>
      <c r="IF496">
        <v>1.843289</v>
      </c>
      <c r="IG496">
        <v>10373.299999999999</v>
      </c>
      <c r="IH496" s="1">
        <v>3.2971489999999999E-2</v>
      </c>
      <c r="II496">
        <v>30.726700000000001</v>
      </c>
      <c r="IJ496">
        <v>2.2271740000000002</v>
      </c>
      <c r="IK496">
        <v>12714.07</v>
      </c>
      <c r="IL496" s="1">
        <v>3.2599549999999998E-2</v>
      </c>
      <c r="IM496">
        <v>30.61309</v>
      </c>
      <c r="IN496">
        <v>2.610163</v>
      </c>
      <c r="IO496">
        <v>15136.34</v>
      </c>
      <c r="IP496" s="1">
        <v>3.2146439999999998E-2</v>
      </c>
      <c r="IQ496">
        <v>30.50666</v>
      </c>
      <c r="IR496">
        <v>2.9745970000000002</v>
      </c>
      <c r="IS496">
        <v>17564.919999999998</v>
      </c>
      <c r="IT496" s="1">
        <v>3.1987260000000003E-2</v>
      </c>
      <c r="IU496">
        <v>30.428260000000002</v>
      </c>
      <c r="IV496">
        <v>3.3463029999999998</v>
      </c>
      <c r="IW496">
        <v>19934.22</v>
      </c>
      <c r="IX496" s="1">
        <v>3.157484E-2</v>
      </c>
      <c r="IY496">
        <v>30.48799</v>
      </c>
      <c r="IZ496">
        <v>3.6639029999999999</v>
      </c>
      <c r="JA496">
        <v>22189.89</v>
      </c>
      <c r="JB496" s="1">
        <v>3.1072679999999998E-2</v>
      </c>
      <c r="JC496">
        <v>30.502330000000001</v>
      </c>
      <c r="JD496">
        <v>3.9321220000000001</v>
      </c>
      <c r="JE496">
        <v>24279.93</v>
      </c>
      <c r="JF496" s="1">
        <v>3.0593390000000002E-2</v>
      </c>
      <c r="JG496">
        <v>30.536519999999999</v>
      </c>
      <c r="JH496">
        <v>4.1605549999999996</v>
      </c>
      <c r="JI496">
        <v>26172.09</v>
      </c>
      <c r="JJ496" s="1">
        <v>3.026941E-2</v>
      </c>
      <c r="JK496">
        <v>30.49455</v>
      </c>
      <c r="JL496">
        <v>4.3676579999999996</v>
      </c>
      <c r="JM496">
        <v>27848.47</v>
      </c>
      <c r="JN496" s="1">
        <v>3.0071779999999999E-2</v>
      </c>
      <c r="JO496">
        <v>30.458539999999999</v>
      </c>
      <c r="JP496">
        <v>4.5537039999999998</v>
      </c>
      <c r="JQ496">
        <v>29304.62</v>
      </c>
      <c r="JR496">
        <v>2.9874339999999999E-2</v>
      </c>
      <c r="JS496">
        <v>30.463170000000002</v>
      </c>
      <c r="JT496">
        <v>4.7030940000000001</v>
      </c>
      <c r="JU496">
        <v>30541.38</v>
      </c>
      <c r="JV496" s="1">
        <v>2.962041E-2</v>
      </c>
      <c r="JW496">
        <v>30.46594</v>
      </c>
      <c r="JX496">
        <v>4.8084939999999996</v>
      </c>
      <c r="JY496">
        <v>31563.98</v>
      </c>
      <c r="JZ496" s="1">
        <v>2.9382800000000001E-2</v>
      </c>
      <c r="KA496">
        <v>30.462810000000001</v>
      </c>
      <c r="KB496">
        <v>4.8838100000000004</v>
      </c>
      <c r="KC496">
        <v>32382.240000000002</v>
      </c>
      <c r="KD496" s="1">
        <v>2.9188849999999999E-2</v>
      </c>
      <c r="KE496">
        <v>30.601369999999999</v>
      </c>
      <c r="KF496">
        <v>4.9360989999999996</v>
      </c>
      <c r="KG496">
        <v>33010.589999999997</v>
      </c>
      <c r="KH496" s="1">
        <v>2.9022079999999999E-2</v>
      </c>
      <c r="KI496">
        <v>30.648</v>
      </c>
      <c r="KJ496">
        <v>4.9661819999999999</v>
      </c>
      <c r="KK496">
        <v>33464.379999999997</v>
      </c>
      <c r="KL496" s="1">
        <v>2.8816069999999999E-2</v>
      </c>
      <c r="KM496">
        <v>30.67896</v>
      </c>
      <c r="KN496">
        <v>4.9658800000000003</v>
      </c>
      <c r="KO496">
        <v>33759.21</v>
      </c>
      <c r="KP496" s="1">
        <v>2.855748E-2</v>
      </c>
      <c r="KQ496">
        <v>30.711480000000002</v>
      </c>
      <c r="KR496">
        <v>4.9357670000000002</v>
      </c>
      <c r="KS496">
        <v>33911.54</v>
      </c>
      <c r="KT496" s="1">
        <v>2.826101E-2</v>
      </c>
      <c r="KU496">
        <v>30.686730000000001</v>
      </c>
      <c r="KV496">
        <v>4.8808749999999996</v>
      </c>
      <c r="KW496">
        <v>33936.519999999997</v>
      </c>
      <c r="KX496" s="1">
        <v>2.7987649999999999E-2</v>
      </c>
      <c r="KY496">
        <v>30.59929</v>
      </c>
      <c r="KZ496">
        <v>4.8148080000000002</v>
      </c>
      <c r="LA496">
        <v>33849.519999999997</v>
      </c>
      <c r="LB496" s="1">
        <v>2.7754589999999999E-2</v>
      </c>
      <c r="LC496">
        <v>30.51341</v>
      </c>
      <c r="LD496">
        <v>4.7427419999999998</v>
      </c>
      <c r="LE496">
        <v>33666.53</v>
      </c>
      <c r="LF496" s="1">
        <v>2.7645639999999999E-2</v>
      </c>
      <c r="LG496">
        <v>30.48432</v>
      </c>
      <c r="LH496">
        <v>4.681495</v>
      </c>
      <c r="LI496">
        <v>33401.46</v>
      </c>
      <c r="LJ496" s="1">
        <v>2.7398909999999999E-2</v>
      </c>
      <c r="LK496">
        <v>30.67155</v>
      </c>
      <c r="LL496">
        <v>4.5879000000000003</v>
      </c>
      <c r="LM496">
        <v>33067.25</v>
      </c>
      <c r="LN496" s="1">
        <v>2.708899E-2</v>
      </c>
      <c r="LO496">
        <v>30.815760000000001</v>
      </c>
      <c r="LP496">
        <v>4.477684</v>
      </c>
      <c r="LQ496">
        <v>32674.42</v>
      </c>
      <c r="LR496" s="1">
        <v>2.6772649999999999E-2</v>
      </c>
      <c r="LS496">
        <v>30.922619999999998</v>
      </c>
      <c r="LT496">
        <v>4.3614569999999997</v>
      </c>
      <c r="LU496">
        <v>32233.919999999998</v>
      </c>
      <c r="LV496" s="1">
        <v>2.6548760000000001E-2</v>
      </c>
      <c r="LW496">
        <v>31.07938</v>
      </c>
      <c r="LX496">
        <v>4.256551</v>
      </c>
      <c r="LY496">
        <v>31754.19</v>
      </c>
      <c r="LZ496" s="1">
        <v>2.6395519999999999E-2</v>
      </c>
      <c r="MA496">
        <v>31.136430000000001</v>
      </c>
      <c r="MB496">
        <v>4.1601270000000001</v>
      </c>
      <c r="MC496">
        <v>31244.3</v>
      </c>
      <c r="MD496" s="1">
        <v>2.6251989999999999E-2</v>
      </c>
      <c r="ME496">
        <v>31.065660000000001</v>
      </c>
      <c r="MF496">
        <v>4.0638399999999999</v>
      </c>
      <c r="MG496">
        <v>30711.759999999998</v>
      </c>
      <c r="MH496" s="1">
        <v>2.6114729999999999E-2</v>
      </c>
      <c r="MI496">
        <v>30.991060000000001</v>
      </c>
      <c r="MJ496">
        <v>3.9668700000000001</v>
      </c>
      <c r="MK496">
        <v>30161.59</v>
      </c>
      <c r="ML496" s="1">
        <v>2.6189489999999999E-2</v>
      </c>
      <c r="MM496">
        <v>30.984919999999999</v>
      </c>
      <c r="MN496">
        <v>3.9010419999999999</v>
      </c>
      <c r="MO496">
        <v>29599.62</v>
      </c>
      <c r="MP496" s="1">
        <v>2.6067320000000001E-2</v>
      </c>
      <c r="MQ496">
        <v>31.172619999999998</v>
      </c>
      <c r="MR496">
        <v>3.8050679999999999</v>
      </c>
      <c r="MS496">
        <v>29028.42</v>
      </c>
      <c r="MT496" s="1">
        <v>2.5879739999999998E-2</v>
      </c>
      <c r="MU496">
        <v>31.376930000000002</v>
      </c>
      <c r="MV496">
        <v>3.7006359999999998</v>
      </c>
      <c r="MW496">
        <v>28452.7</v>
      </c>
      <c r="MX496" s="1">
        <v>2.5679319999999999E-2</v>
      </c>
      <c r="MY496">
        <v>31.51606</v>
      </c>
      <c r="MZ496">
        <v>3.600527</v>
      </c>
      <c r="NA496">
        <v>27877.32</v>
      </c>
      <c r="NB496" s="1">
        <v>2.559086E-2</v>
      </c>
      <c r="NC496">
        <v>31.62631</v>
      </c>
      <c r="ND496">
        <v>3.5097100000000001</v>
      </c>
      <c r="NE496">
        <v>27302.720000000001</v>
      </c>
      <c r="NF496" s="1">
        <v>2.5554710000000001E-2</v>
      </c>
      <c r="NG496">
        <v>31.608889999999999</v>
      </c>
      <c r="NH496">
        <v>3.4272520000000002</v>
      </c>
      <c r="NI496">
        <v>26730.85</v>
      </c>
      <c r="NJ496" s="1">
        <v>2.549032E-2</v>
      </c>
      <c r="NK496">
        <v>31.53229</v>
      </c>
      <c r="NL496">
        <v>3.3424480000000001</v>
      </c>
      <c r="NM496">
        <v>26163.79</v>
      </c>
      <c r="NN496" s="1">
        <v>2.536163E-2</v>
      </c>
      <c r="NO496">
        <v>31.46809</v>
      </c>
      <c r="NP496">
        <v>3.2536160000000001</v>
      </c>
      <c r="NQ496">
        <v>25603.34</v>
      </c>
      <c r="NR496" s="1">
        <v>2.5142060000000001E-2</v>
      </c>
      <c r="NS496">
        <v>31.429110000000001</v>
      </c>
      <c r="NT496">
        <v>3.1556769999999998</v>
      </c>
      <c r="NU496">
        <v>25053.200000000001</v>
      </c>
      <c r="NV496" s="1">
        <v>2.5042869999999998E-2</v>
      </c>
      <c r="NW496">
        <v>31.448740000000001</v>
      </c>
      <c r="NX496">
        <v>3.0742029999999998</v>
      </c>
      <c r="NY496">
        <v>24512.51</v>
      </c>
      <c r="NZ496" s="1">
        <v>2.5021680000000001E-2</v>
      </c>
      <c r="OA496">
        <v>31.554110000000001</v>
      </c>
      <c r="OB496">
        <v>3.0036990000000001</v>
      </c>
      <c r="OC496">
        <v>23980.67</v>
      </c>
      <c r="OD496" s="1">
        <v>2.5007689999999999E-2</v>
      </c>
      <c r="OE496">
        <v>31.5868</v>
      </c>
      <c r="OF496">
        <v>2.9357160000000002</v>
      </c>
      <c r="OG496">
        <v>23458.23</v>
      </c>
      <c r="OH496" s="1">
        <v>2.4924290000000002E-2</v>
      </c>
      <c r="OI496">
        <v>31.6069</v>
      </c>
      <c r="OJ496">
        <v>2.8612350000000002</v>
      </c>
      <c r="OK496">
        <v>22946.81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4.3903440000000002E-2</v>
      </c>
      <c r="G497">
        <v>29.852519999999998</v>
      </c>
      <c r="H497">
        <v>0</v>
      </c>
      <c r="I497">
        <v>0</v>
      </c>
      <c r="J497" s="1">
        <v>4.4193650000000001E-2</v>
      </c>
      <c r="K497">
        <v>29.876609999999999</v>
      </c>
      <c r="L497">
        <v>0</v>
      </c>
      <c r="M497">
        <v>0</v>
      </c>
      <c r="N497" s="1">
        <v>4.4240710000000003E-2</v>
      </c>
      <c r="O497">
        <v>29.963370000000001</v>
      </c>
      <c r="P497">
        <v>0</v>
      </c>
      <c r="Q497">
        <v>0</v>
      </c>
      <c r="R497" s="1">
        <v>4.41801E-2</v>
      </c>
      <c r="S497">
        <v>29.928529999999999</v>
      </c>
      <c r="T497">
        <v>0</v>
      </c>
      <c r="U497">
        <v>0</v>
      </c>
      <c r="V497" s="1">
        <v>4.4238769999999997E-2</v>
      </c>
      <c r="W497">
        <v>29.88813</v>
      </c>
      <c r="X497">
        <v>0</v>
      </c>
      <c r="Y497">
        <v>0</v>
      </c>
      <c r="Z497" s="1">
        <v>4.445818E-2</v>
      </c>
      <c r="AA497">
        <v>29.85305</v>
      </c>
      <c r="AB497">
        <v>0</v>
      </c>
      <c r="AC497">
        <v>0</v>
      </c>
      <c r="AD497" s="1">
        <v>4.4404010000000001E-2</v>
      </c>
      <c r="AE497">
        <v>29.823650000000001</v>
      </c>
      <c r="AF497">
        <v>0</v>
      </c>
      <c r="AG497">
        <v>0</v>
      </c>
      <c r="AH497" s="1">
        <v>4.463789E-2</v>
      </c>
      <c r="AI497">
        <v>29.80931</v>
      </c>
      <c r="AJ497">
        <v>0</v>
      </c>
      <c r="AK497">
        <v>0</v>
      </c>
      <c r="AL497" s="1">
        <v>4.4969139999999998E-2</v>
      </c>
      <c r="AM497">
        <v>29.917729999999999</v>
      </c>
      <c r="AN497">
        <v>0</v>
      </c>
      <c r="AO497">
        <v>0</v>
      </c>
      <c r="AP497" s="1">
        <v>4.536565E-2</v>
      </c>
      <c r="AQ497">
        <v>29.925239999999999</v>
      </c>
      <c r="AR497">
        <v>0</v>
      </c>
      <c r="AS497">
        <v>0</v>
      </c>
      <c r="AT497" s="1">
        <v>4.5642710000000003E-2</v>
      </c>
      <c r="AU497">
        <v>29.931429999999999</v>
      </c>
      <c r="AV497">
        <v>0</v>
      </c>
      <c r="AW497">
        <v>0</v>
      </c>
      <c r="AX497" s="1">
        <v>4.5900719999999999E-2</v>
      </c>
      <c r="AY497">
        <v>29.942350000000001</v>
      </c>
      <c r="AZ497">
        <v>0</v>
      </c>
      <c r="BA497">
        <v>0</v>
      </c>
      <c r="BB497" s="1">
        <v>4.6193919999999999E-2</v>
      </c>
      <c r="BC497">
        <v>29.916119999999999</v>
      </c>
      <c r="BD497">
        <v>0</v>
      </c>
      <c r="BE497">
        <v>0</v>
      </c>
      <c r="BF497" s="1">
        <v>4.6560919999999999E-2</v>
      </c>
      <c r="BG497">
        <v>29.89141</v>
      </c>
      <c r="BH497">
        <v>0</v>
      </c>
      <c r="BI497">
        <v>0</v>
      </c>
      <c r="BJ497" s="1">
        <v>4.6676099999999998E-2</v>
      </c>
      <c r="BK497">
        <v>29.906870000000001</v>
      </c>
      <c r="BL497">
        <v>0</v>
      </c>
      <c r="BM497">
        <v>0</v>
      </c>
      <c r="BN497" s="1">
        <v>4.7029700000000001E-2</v>
      </c>
      <c r="BO497">
        <v>30.017600000000002</v>
      </c>
      <c r="BP497">
        <v>0</v>
      </c>
      <c r="BQ497">
        <v>0</v>
      </c>
      <c r="BR497" s="1">
        <v>4.7473399999999999E-2</v>
      </c>
      <c r="BS497">
        <v>30.197369999999999</v>
      </c>
      <c r="BT497">
        <v>0</v>
      </c>
      <c r="BU497">
        <v>0</v>
      </c>
      <c r="BV497" s="1">
        <v>4.7886970000000001E-2</v>
      </c>
      <c r="BW497">
        <v>30.379950000000001</v>
      </c>
      <c r="BX497">
        <v>0</v>
      </c>
      <c r="BY497">
        <v>0</v>
      </c>
      <c r="BZ497" s="1">
        <v>4.8207029999999998E-2</v>
      </c>
      <c r="CA497">
        <v>30.50545</v>
      </c>
      <c r="CB497">
        <v>0</v>
      </c>
      <c r="CC497">
        <v>0</v>
      </c>
      <c r="CD497" s="1">
        <v>4.8435569999999997E-2</v>
      </c>
      <c r="CE497">
        <v>30.499459999999999</v>
      </c>
      <c r="CF497">
        <v>0</v>
      </c>
      <c r="CG497">
        <v>0</v>
      </c>
      <c r="CH497" s="1">
        <v>4.8652309999999997E-2</v>
      </c>
      <c r="CI497">
        <v>30.442979999999999</v>
      </c>
      <c r="CJ497">
        <v>0</v>
      </c>
      <c r="CK497">
        <v>0</v>
      </c>
      <c r="CL497" s="1">
        <v>4.8957220000000003E-2</v>
      </c>
      <c r="CM497">
        <v>30.39575</v>
      </c>
      <c r="CN497">
        <v>0</v>
      </c>
      <c r="CO497">
        <v>0</v>
      </c>
      <c r="CP497">
        <v>4.966827E-2</v>
      </c>
      <c r="CQ497">
        <v>30.372060000000001</v>
      </c>
      <c r="CR497">
        <v>0</v>
      </c>
      <c r="CS497">
        <v>0</v>
      </c>
      <c r="CT497" s="1">
        <v>4.98474E-2</v>
      </c>
      <c r="CU497">
        <v>30.477399999999999</v>
      </c>
      <c r="CV497">
        <v>0</v>
      </c>
      <c r="CW497">
        <v>0</v>
      </c>
      <c r="CX497" s="1">
        <v>4.9727050000000002E-2</v>
      </c>
      <c r="CY497">
        <v>30.643339999999998</v>
      </c>
      <c r="CZ497">
        <v>0</v>
      </c>
      <c r="DA497">
        <v>0</v>
      </c>
      <c r="DB497" s="1">
        <v>4.953026E-2</v>
      </c>
      <c r="DC497">
        <v>30.741009999999999</v>
      </c>
      <c r="DD497">
        <v>0</v>
      </c>
      <c r="DE497">
        <v>0</v>
      </c>
      <c r="DF497" s="1">
        <v>4.9545249999999999E-2</v>
      </c>
      <c r="DG497">
        <v>30.821210000000001</v>
      </c>
      <c r="DH497">
        <v>0</v>
      </c>
      <c r="DI497">
        <v>0</v>
      </c>
      <c r="DJ497" s="1">
        <v>4.9641930000000001E-2</v>
      </c>
      <c r="DK497">
        <v>30.788319999999999</v>
      </c>
      <c r="DL497">
        <v>0</v>
      </c>
      <c r="DM497">
        <v>1.8546260000000002E-36</v>
      </c>
      <c r="DN497" s="1">
        <v>4.9607970000000001E-2</v>
      </c>
      <c r="DO497">
        <v>30.705839999999998</v>
      </c>
      <c r="DP497">
        <v>4.4803610000000002E-35</v>
      </c>
      <c r="DQ497">
        <v>1.55797E-31</v>
      </c>
      <c r="DR497" s="1">
        <v>4.9428119999999999E-2</v>
      </c>
      <c r="DS497">
        <v>30.641349999999999</v>
      </c>
      <c r="DT497">
        <v>7.9617510000000008E-31</v>
      </c>
      <c r="DU497">
        <v>2.6365530000000001E-27</v>
      </c>
      <c r="DV497" s="1">
        <v>5.0033950000000001E-2</v>
      </c>
      <c r="DW497">
        <v>30.57929</v>
      </c>
      <c r="DX497" s="1">
        <v>3.7060679999999998E-27</v>
      </c>
      <c r="DY497" s="1">
        <v>1.179772E-23</v>
      </c>
      <c r="DZ497" s="1">
        <v>4.9825229999999998E-2</v>
      </c>
      <c r="EA497">
        <v>30.608139999999999</v>
      </c>
      <c r="EB497" s="1">
        <v>5.4431790000000003E-24</v>
      </c>
      <c r="EC497" s="1">
        <v>1.722569E-20</v>
      </c>
      <c r="ED497" s="1">
        <v>4.927132E-2</v>
      </c>
      <c r="EE497">
        <v>30.670359999999999</v>
      </c>
      <c r="EF497" s="1">
        <v>3.152715E-21</v>
      </c>
      <c r="EG497" s="1">
        <v>1.007343E-17</v>
      </c>
      <c r="EH497" s="1">
        <v>4.8641730000000001E-2</v>
      </c>
      <c r="EI497">
        <v>30.740839999999999</v>
      </c>
      <c r="EJ497" s="1">
        <v>8.4169229999999996E-19</v>
      </c>
      <c r="EK497" s="1">
        <v>2.7315219999999999E-15</v>
      </c>
      <c r="EL497">
        <v>4.8364730000000002E-2</v>
      </c>
      <c r="EM497">
        <v>30.770320000000002</v>
      </c>
      <c r="EN497" s="1">
        <v>1.183108E-16</v>
      </c>
      <c r="EO497" s="1">
        <v>3.8850290000000002E-13</v>
      </c>
      <c r="EP497" s="1">
        <v>4.8242170000000001E-2</v>
      </c>
      <c r="EQ497">
        <v>30.701820000000001</v>
      </c>
      <c r="ER497" s="1">
        <v>9.6281559999999998E-15</v>
      </c>
      <c r="ES497" s="1">
        <v>3.1909350000000002E-11</v>
      </c>
      <c r="ET497" s="1">
        <v>4.801134E-2</v>
      </c>
      <c r="EU497">
        <v>30.583680000000001</v>
      </c>
      <c r="EV497" s="1">
        <v>4.8331200000000003E-13</v>
      </c>
      <c r="EW497" s="1">
        <v>1.624737E-9</v>
      </c>
      <c r="EX497" s="1">
        <v>4.7584920000000003E-2</v>
      </c>
      <c r="EY497">
        <v>30.46556</v>
      </c>
      <c r="EZ497" s="1">
        <v>1.584343E-11</v>
      </c>
      <c r="FA497" s="1">
        <v>5.4208280000000001E-8</v>
      </c>
      <c r="FB497" s="1">
        <v>4.7972510000000003E-2</v>
      </c>
      <c r="FC497">
        <v>30.39283</v>
      </c>
      <c r="FD497" s="1">
        <v>3.6357069999999998E-10</v>
      </c>
      <c r="FE497" s="1">
        <v>1.245715E-6</v>
      </c>
      <c r="FF497" s="1">
        <v>4.7573320000000002E-2</v>
      </c>
      <c r="FG497">
        <v>30.51144</v>
      </c>
      <c r="FH497" s="1">
        <v>5.8966159999999998E-9</v>
      </c>
      <c r="FI497" s="1">
        <v>2.0550159999999999E-5</v>
      </c>
      <c r="FJ497" s="1">
        <v>4.6899650000000001E-2</v>
      </c>
      <c r="FK497">
        <v>30.581189999999999</v>
      </c>
      <c r="FL497" s="1">
        <v>7.0324350000000001E-8</v>
      </c>
      <c r="FM497" s="1">
        <v>2.5098379999999998E-4</v>
      </c>
      <c r="FN497" s="1">
        <v>4.6110850000000002E-2</v>
      </c>
      <c r="FO497">
        <v>30.596219999999999</v>
      </c>
      <c r="FP497" s="1">
        <v>6.3752280000000005E-7</v>
      </c>
      <c r="FQ497" s="1">
        <v>2.3360159999999998E-3</v>
      </c>
      <c r="FR497" s="1">
        <v>4.568001E-2</v>
      </c>
      <c r="FS497">
        <v>30.556069999999998</v>
      </c>
      <c r="FT497" s="1">
        <v>4.5624310000000004E-6</v>
      </c>
      <c r="FU497" s="1">
        <v>1.7025869999999999E-2</v>
      </c>
      <c r="FV497" s="1">
        <v>4.5418470000000002E-2</v>
      </c>
      <c r="FW497">
        <v>30.458919999999999</v>
      </c>
      <c r="FX497" s="1">
        <v>2.6331529999999999E-5</v>
      </c>
      <c r="FY497" s="1">
        <v>9.9708489999999997E-2</v>
      </c>
      <c r="FZ497" s="1">
        <v>4.5019940000000001E-2</v>
      </c>
      <c r="GA497">
        <v>30.333500000000001</v>
      </c>
      <c r="GB497" s="1">
        <v>1.2455300000000001E-4</v>
      </c>
      <c r="GC497" s="1">
        <v>0.4796858</v>
      </c>
      <c r="GD497" s="1">
        <v>4.4456599999999999E-2</v>
      </c>
      <c r="GE497">
        <v>30.21133</v>
      </c>
      <c r="GF497" s="1">
        <v>4.9167250000000003E-4</v>
      </c>
      <c r="GG497" s="1">
        <v>1.9326779999999999</v>
      </c>
      <c r="GH497" s="1">
        <v>4.4660209999999999E-2</v>
      </c>
      <c r="GI497">
        <v>30.14781</v>
      </c>
      <c r="GJ497" s="1">
        <v>1.686601E-3</v>
      </c>
      <c r="GK497" s="1">
        <v>6.6490600000000004</v>
      </c>
      <c r="GL497" s="1">
        <v>4.4120100000000002E-2</v>
      </c>
      <c r="GM497">
        <v>30.289490000000001</v>
      </c>
      <c r="GN497" s="1">
        <v>4.9403260000000001E-3</v>
      </c>
      <c r="GO497" s="1">
        <v>19.860009999999999</v>
      </c>
      <c r="GP497" s="1">
        <v>4.3325170000000003E-2</v>
      </c>
      <c r="GQ497">
        <v>30.406230000000001</v>
      </c>
      <c r="GR497" s="1">
        <v>1.2653650000000001E-2</v>
      </c>
      <c r="GS497">
        <v>52.122729999999997</v>
      </c>
      <c r="GT497" s="1">
        <v>4.2466049999999998E-2</v>
      </c>
      <c r="GU497">
        <v>30.505369999999999</v>
      </c>
      <c r="GV497" s="1">
        <v>2.881042E-2</v>
      </c>
      <c r="GW497">
        <v>121.8145</v>
      </c>
      <c r="GX497" s="1">
        <v>4.1977639999999997E-2</v>
      </c>
      <c r="GY497">
        <v>30.597079999999998</v>
      </c>
      <c r="GZ497" s="1">
        <v>5.9667850000000001E-2</v>
      </c>
      <c r="HA497">
        <v>256.75400000000002</v>
      </c>
      <c r="HB497" s="1">
        <v>4.1675719999999999E-2</v>
      </c>
      <c r="HC497">
        <v>30.587209999999999</v>
      </c>
      <c r="HD497" s="1">
        <v>0.11334669999999999</v>
      </c>
      <c r="HE497">
        <v>494.13529999999997</v>
      </c>
      <c r="HF497" s="1">
        <v>4.1269729999999998E-2</v>
      </c>
      <c r="HG497">
        <v>30.469380000000001</v>
      </c>
      <c r="HH497" s="1">
        <v>0.19811519999999999</v>
      </c>
      <c r="HI497">
        <v>877.08920000000001</v>
      </c>
      <c r="HJ497" s="1">
        <v>4.0707269999999997E-2</v>
      </c>
      <c r="HK497">
        <v>30.35877</v>
      </c>
      <c r="HL497" s="1">
        <v>0.3209419</v>
      </c>
      <c r="HM497">
        <v>1448.3879999999999</v>
      </c>
      <c r="HN497" s="1">
        <v>4.0649539999999998E-2</v>
      </c>
      <c r="HO497">
        <v>30.28294</v>
      </c>
      <c r="HP497" s="1">
        <v>0.49387799999999998</v>
      </c>
      <c r="HQ497">
        <v>2244.4630000000002</v>
      </c>
      <c r="HR497" s="1">
        <v>4.0164999999999999E-2</v>
      </c>
      <c r="HS497">
        <v>30.38026</v>
      </c>
      <c r="HT497" s="1">
        <v>0.71141169999999998</v>
      </c>
      <c r="HU497">
        <v>3288.8789999999999</v>
      </c>
      <c r="HV497" s="1">
        <v>3.9585870000000002E-2</v>
      </c>
      <c r="HW497">
        <v>30.531479999999998</v>
      </c>
      <c r="HX497" s="1">
        <v>0.97209080000000003</v>
      </c>
      <c r="HY497">
        <v>4582.8100000000004</v>
      </c>
      <c r="HZ497">
        <v>3.8944810000000003E-2</v>
      </c>
      <c r="IA497">
        <v>30.664919999999999</v>
      </c>
      <c r="IB497" s="1">
        <v>1.2685420000000001</v>
      </c>
      <c r="IC497">
        <v>6108.357</v>
      </c>
      <c r="ID497" s="1">
        <v>3.8509729999999999E-2</v>
      </c>
      <c r="IE497">
        <v>30.786570000000001</v>
      </c>
      <c r="IF497">
        <v>1.60046</v>
      </c>
      <c r="IG497">
        <v>7830.22</v>
      </c>
      <c r="IH497" s="1">
        <v>3.8142679999999998E-2</v>
      </c>
      <c r="II497">
        <v>30.763159999999999</v>
      </c>
      <c r="IJ497">
        <v>1.955454</v>
      </c>
      <c r="IK497">
        <v>9701.7549999999992</v>
      </c>
      <c r="IL497" s="1">
        <v>3.7712509999999998E-2</v>
      </c>
      <c r="IM497">
        <v>30.648849999999999</v>
      </c>
      <c r="IN497">
        <v>2.3150529999999998</v>
      </c>
      <c r="IO497">
        <v>11666.29</v>
      </c>
      <c r="IP497" s="1">
        <v>3.7190000000000001E-2</v>
      </c>
      <c r="IQ497">
        <v>30.542210000000001</v>
      </c>
      <c r="IR497">
        <v>2.6631170000000002</v>
      </c>
      <c r="IS497">
        <v>13663.31</v>
      </c>
      <c r="IT497" s="1">
        <v>3.701368E-2</v>
      </c>
      <c r="IU497">
        <v>30.464220000000001</v>
      </c>
      <c r="IV497">
        <v>3.0223640000000001</v>
      </c>
      <c r="IW497">
        <v>15638.8</v>
      </c>
      <c r="IX497" s="1">
        <v>3.6540589999999998E-2</v>
      </c>
      <c r="IY497">
        <v>30.524760000000001</v>
      </c>
      <c r="IZ497">
        <v>3.3358340000000002</v>
      </c>
      <c r="JA497">
        <v>17545.580000000002</v>
      </c>
      <c r="JB497" s="1">
        <v>3.5953730000000003E-2</v>
      </c>
      <c r="JC497">
        <v>30.536709999999999</v>
      </c>
      <c r="JD497">
        <v>3.605496</v>
      </c>
      <c r="JE497">
        <v>19336.66</v>
      </c>
      <c r="JF497" s="1">
        <v>3.53973E-2</v>
      </c>
      <c r="JG497">
        <v>30.569959999999998</v>
      </c>
      <c r="JH497">
        <v>3.8401619999999999</v>
      </c>
      <c r="JI497">
        <v>20981.78</v>
      </c>
      <c r="JJ497" s="1">
        <v>3.5025819999999999E-2</v>
      </c>
      <c r="JK497">
        <v>30.526039999999998</v>
      </c>
      <c r="JL497">
        <v>4.0563710000000004</v>
      </c>
      <c r="JM497">
        <v>22462.27</v>
      </c>
      <c r="JN497" s="1">
        <v>3.4798580000000003E-2</v>
      </c>
      <c r="JO497">
        <v>30.490110000000001</v>
      </c>
      <c r="JP497">
        <v>4.2533110000000001</v>
      </c>
      <c r="JQ497">
        <v>23771.09</v>
      </c>
      <c r="JR497" s="1">
        <v>3.457445E-2</v>
      </c>
      <c r="JS497">
        <v>30.493960000000001</v>
      </c>
      <c r="JT497">
        <v>4.4163690000000004</v>
      </c>
      <c r="JU497">
        <v>24904.92</v>
      </c>
      <c r="JV497" s="1">
        <v>3.4279850000000001E-2</v>
      </c>
      <c r="JW497">
        <v>30.496130000000001</v>
      </c>
      <c r="JX497">
        <v>4.5371249999999996</v>
      </c>
      <c r="JY497">
        <v>25864.55</v>
      </c>
      <c r="JZ497" s="1">
        <v>3.4002530000000003E-2</v>
      </c>
      <c r="KA497">
        <v>30.492360000000001</v>
      </c>
      <c r="KB497">
        <v>4.6284580000000002</v>
      </c>
      <c r="KC497">
        <v>26655.29</v>
      </c>
      <c r="KD497" s="1">
        <v>3.3781510000000001E-2</v>
      </c>
      <c r="KE497">
        <v>30.631730000000001</v>
      </c>
      <c r="KF497">
        <v>4.6978669999999996</v>
      </c>
      <c r="KG497">
        <v>27287.040000000001</v>
      </c>
      <c r="KH497" s="1">
        <v>3.3587800000000001E-2</v>
      </c>
      <c r="KI497">
        <v>30.6753</v>
      </c>
      <c r="KJ497">
        <v>4.7447299999999997</v>
      </c>
      <c r="KK497">
        <v>27771.26</v>
      </c>
      <c r="KL497" s="1">
        <v>3.3355219999999998E-2</v>
      </c>
      <c r="KM497">
        <v>30.706150000000001</v>
      </c>
      <c r="KN497">
        <v>4.7622989999999996</v>
      </c>
      <c r="KO497">
        <v>28119.1</v>
      </c>
      <c r="KP497" s="1">
        <v>3.305334E-2</v>
      </c>
      <c r="KQ497">
        <v>30.737739999999999</v>
      </c>
      <c r="KR497">
        <v>4.7488970000000004</v>
      </c>
      <c r="KS497">
        <v>28342.959999999999</v>
      </c>
      <c r="KT497" s="1">
        <v>3.2709090000000003E-2</v>
      </c>
      <c r="KU497">
        <v>30.711500000000001</v>
      </c>
      <c r="KV497">
        <v>4.7105870000000003</v>
      </c>
      <c r="KW497">
        <v>28455.07</v>
      </c>
      <c r="KX497" s="1">
        <v>3.239674E-2</v>
      </c>
      <c r="KY497">
        <v>30.623760000000001</v>
      </c>
      <c r="KZ497">
        <v>4.6609369999999997</v>
      </c>
      <c r="LA497">
        <v>28467.61</v>
      </c>
      <c r="LB497" s="1">
        <v>3.2128980000000001E-2</v>
      </c>
      <c r="LC497">
        <v>30.5383</v>
      </c>
      <c r="LD497">
        <v>4.6040049999999999</v>
      </c>
      <c r="LE497">
        <v>28393.97</v>
      </c>
      <c r="LF497" s="1">
        <v>3.2006659999999999E-2</v>
      </c>
      <c r="LG497">
        <v>30.511060000000001</v>
      </c>
      <c r="LH497">
        <v>4.5568039999999996</v>
      </c>
      <c r="LI497">
        <v>28245.97</v>
      </c>
      <c r="LJ497" s="1">
        <v>3.1722519999999997E-2</v>
      </c>
      <c r="LK497">
        <v>30.699300000000001</v>
      </c>
      <c r="LL497">
        <v>4.4767429999999999</v>
      </c>
      <c r="LM497">
        <v>28034.25</v>
      </c>
      <c r="LN497" s="1">
        <v>3.1364169999999997E-2</v>
      </c>
      <c r="LO497">
        <v>30.840800000000002</v>
      </c>
      <c r="LP497">
        <v>4.3792059999999999</v>
      </c>
      <c r="LQ497">
        <v>27767.22</v>
      </c>
      <c r="LR497" s="1">
        <v>3.0994600000000001E-2</v>
      </c>
      <c r="LS497">
        <v>30.946999999999999</v>
      </c>
      <c r="LT497">
        <v>4.2742490000000002</v>
      </c>
      <c r="LU497">
        <v>27454.47</v>
      </c>
      <c r="LV497" s="1">
        <v>3.0738189999999999E-2</v>
      </c>
      <c r="LW497">
        <v>31.10257</v>
      </c>
      <c r="LX497">
        <v>4.180186</v>
      </c>
      <c r="LY497">
        <v>27103.439999999999</v>
      </c>
      <c r="LZ497" s="1">
        <v>3.056217E-2</v>
      </c>
      <c r="MA497">
        <v>31.156130000000001</v>
      </c>
      <c r="MB497">
        <v>4.0935680000000003</v>
      </c>
      <c r="MC497">
        <v>26722.240000000002</v>
      </c>
      <c r="MD497" s="1">
        <v>3.039737E-2</v>
      </c>
      <c r="ME497">
        <v>31.084499999999998</v>
      </c>
      <c r="MF497">
        <v>4.006278</v>
      </c>
      <c r="MG497">
        <v>26317.59</v>
      </c>
      <c r="MH497" s="1">
        <v>3.0237509999999999E-2</v>
      </c>
      <c r="MI497">
        <v>31.009869999999999</v>
      </c>
      <c r="MJ497">
        <v>3.9173849999999999</v>
      </c>
      <c r="MK497">
        <v>25894</v>
      </c>
      <c r="ML497" s="1">
        <v>3.0333059999999998E-2</v>
      </c>
      <c r="MM497">
        <v>31.005269999999999</v>
      </c>
      <c r="MN497">
        <v>3.8598539999999999</v>
      </c>
      <c r="MO497">
        <v>25456.26</v>
      </c>
      <c r="MP497" s="1">
        <v>3.019266E-2</v>
      </c>
      <c r="MQ497">
        <v>31.19313</v>
      </c>
      <c r="MR497">
        <v>3.7710400000000002</v>
      </c>
      <c r="MS497">
        <v>25007.65</v>
      </c>
      <c r="MT497" s="1">
        <v>2.9975789999999999E-2</v>
      </c>
      <c r="MU497">
        <v>31.39555</v>
      </c>
      <c r="MV497">
        <v>3.67319</v>
      </c>
      <c r="MW497">
        <v>24551.51</v>
      </c>
      <c r="MX497" s="1">
        <v>2.9740349999999999E-2</v>
      </c>
      <c r="MY497">
        <v>31.532260000000001</v>
      </c>
      <c r="MZ497">
        <v>3.5734189999999999</v>
      </c>
      <c r="NA497">
        <v>24091.89</v>
      </c>
      <c r="NB497" s="1">
        <v>2.963899E-2</v>
      </c>
      <c r="NC497">
        <v>31.640059999999998</v>
      </c>
      <c r="ND497">
        <v>3.490637</v>
      </c>
      <c r="NE497">
        <v>23630.6</v>
      </c>
      <c r="NF497" s="1">
        <v>2.9600789999999998E-2</v>
      </c>
      <c r="NG497">
        <v>31.619800000000001</v>
      </c>
      <c r="NH497">
        <v>3.4158210000000002</v>
      </c>
      <c r="NI497">
        <v>23168.79</v>
      </c>
      <c r="NJ497">
        <v>2.9529929999999999E-2</v>
      </c>
      <c r="NK497">
        <v>31.542480000000001</v>
      </c>
      <c r="NL497">
        <v>3.3380380000000001</v>
      </c>
      <c r="NM497">
        <v>22708.5</v>
      </c>
      <c r="NN497" s="1">
        <v>2.937936E-2</v>
      </c>
      <c r="NO497">
        <v>31.47775</v>
      </c>
      <c r="NP497">
        <v>3.2563019999999998</v>
      </c>
      <c r="NQ497">
        <v>22252.97</v>
      </c>
      <c r="NR497" s="1">
        <v>2.9122229999999999E-2</v>
      </c>
      <c r="NS497">
        <v>31.43843</v>
      </c>
      <c r="NT497">
        <v>3.1586880000000002</v>
      </c>
      <c r="NU497">
        <v>21801.599999999999</v>
      </c>
      <c r="NV497" s="1">
        <v>2.9006199999999999E-2</v>
      </c>
      <c r="NW497">
        <v>31.458159999999999</v>
      </c>
      <c r="NX497">
        <v>3.078592</v>
      </c>
      <c r="NY497">
        <v>21356.22</v>
      </c>
      <c r="NZ497" s="1">
        <v>2.898535E-2</v>
      </c>
      <c r="OA497">
        <v>31.562090000000001</v>
      </c>
      <c r="OB497">
        <v>3.010475</v>
      </c>
      <c r="OC497">
        <v>20916.29</v>
      </c>
      <c r="OD497" s="1">
        <v>2.8971899999999998E-2</v>
      </c>
      <c r="OE497">
        <v>31.593579999999999</v>
      </c>
      <c r="OF497">
        <v>2.9470079999999998</v>
      </c>
      <c r="OG497">
        <v>20484.79</v>
      </c>
      <c r="OH497" s="1">
        <v>2.8876300000000001E-2</v>
      </c>
      <c r="OI497">
        <v>31.611599999999999</v>
      </c>
      <c r="OJ497">
        <v>2.875289</v>
      </c>
      <c r="OK497">
        <v>20060.57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4.9851449999999999E-2</v>
      </c>
      <c r="G498">
        <v>29.776260000000001</v>
      </c>
      <c r="H498">
        <v>0</v>
      </c>
      <c r="I498">
        <v>0</v>
      </c>
      <c r="J498" s="1">
        <v>5.0184270000000003E-2</v>
      </c>
      <c r="K498">
        <v>29.802890000000001</v>
      </c>
      <c r="L498">
        <v>0</v>
      </c>
      <c r="M498">
        <v>0</v>
      </c>
      <c r="N498" s="1">
        <v>5.0236429999999999E-2</v>
      </c>
      <c r="O498">
        <v>29.891780000000001</v>
      </c>
      <c r="P498">
        <v>0</v>
      </c>
      <c r="Q498">
        <v>0</v>
      </c>
      <c r="R498" s="1">
        <v>5.016077E-2</v>
      </c>
      <c r="S498">
        <v>29.859110000000001</v>
      </c>
      <c r="T498">
        <v>0</v>
      </c>
      <c r="U498">
        <v>0</v>
      </c>
      <c r="V498" s="1">
        <v>5.0224020000000001E-2</v>
      </c>
      <c r="W498">
        <v>29.820989999999998</v>
      </c>
      <c r="X498">
        <v>0</v>
      </c>
      <c r="Y498">
        <v>0</v>
      </c>
      <c r="Z498" s="1">
        <v>5.0473949999999997E-2</v>
      </c>
      <c r="AA498">
        <v>29.788170000000001</v>
      </c>
      <c r="AB498">
        <v>0</v>
      </c>
      <c r="AC498">
        <v>0</v>
      </c>
      <c r="AD498" s="1">
        <v>5.0401899999999999E-2</v>
      </c>
      <c r="AE498">
        <v>29.761230000000001</v>
      </c>
      <c r="AF498">
        <v>0</v>
      </c>
      <c r="AG498">
        <v>0</v>
      </c>
      <c r="AH498">
        <v>5.0669100000000002E-2</v>
      </c>
      <c r="AI498">
        <v>29.74943</v>
      </c>
      <c r="AJ498">
        <v>0</v>
      </c>
      <c r="AK498">
        <v>0</v>
      </c>
      <c r="AL498" s="1">
        <v>5.1044569999999997E-2</v>
      </c>
      <c r="AM498">
        <v>29.860430000000001</v>
      </c>
      <c r="AN498">
        <v>0</v>
      </c>
      <c r="AO498">
        <v>0</v>
      </c>
      <c r="AP498" s="1">
        <v>5.1499360000000001E-2</v>
      </c>
      <c r="AQ498">
        <v>29.87078</v>
      </c>
      <c r="AR498">
        <v>0</v>
      </c>
      <c r="AS498">
        <v>0</v>
      </c>
      <c r="AT498" s="1">
        <v>5.1812249999999997E-2</v>
      </c>
      <c r="AU498">
        <v>29.87987</v>
      </c>
      <c r="AV498">
        <v>0</v>
      </c>
      <c r="AW498">
        <v>0</v>
      </c>
      <c r="AX498" s="1">
        <v>5.2099020000000003E-2</v>
      </c>
      <c r="AY498">
        <v>29.893059999999998</v>
      </c>
      <c r="AZ498">
        <v>0</v>
      </c>
      <c r="BA498">
        <v>0</v>
      </c>
      <c r="BB498" s="1">
        <v>5.2430379999999999E-2</v>
      </c>
      <c r="BC498">
        <v>29.869710000000001</v>
      </c>
      <c r="BD498">
        <v>0</v>
      </c>
      <c r="BE498">
        <v>0</v>
      </c>
      <c r="BF498" s="1">
        <v>5.2846450000000003E-2</v>
      </c>
      <c r="BG498">
        <v>29.847639999999998</v>
      </c>
      <c r="BH498">
        <v>0</v>
      </c>
      <c r="BI498">
        <v>0</v>
      </c>
      <c r="BJ498" s="1">
        <v>5.2968750000000002E-2</v>
      </c>
      <c r="BK498">
        <v>29.865629999999999</v>
      </c>
      <c r="BL498">
        <v>0</v>
      </c>
      <c r="BM498">
        <v>0</v>
      </c>
      <c r="BN498" s="1">
        <v>5.3368899999999997E-2</v>
      </c>
      <c r="BO498">
        <v>29.978729999999999</v>
      </c>
      <c r="BP498">
        <v>0</v>
      </c>
      <c r="BQ498">
        <v>0</v>
      </c>
      <c r="BR498" s="1">
        <v>5.3874539999999999E-2</v>
      </c>
      <c r="BS498">
        <v>30.160270000000001</v>
      </c>
      <c r="BT498">
        <v>0</v>
      </c>
      <c r="BU498">
        <v>0</v>
      </c>
      <c r="BV498" s="1">
        <v>5.4344650000000001E-2</v>
      </c>
      <c r="BW498">
        <v>30.343769999999999</v>
      </c>
      <c r="BX498">
        <v>0</v>
      </c>
      <c r="BY498">
        <v>0</v>
      </c>
      <c r="BZ498" s="1">
        <v>5.4705810000000001E-2</v>
      </c>
      <c r="CA498">
        <v>30.469909999999999</v>
      </c>
      <c r="CB498">
        <v>0</v>
      </c>
      <c r="CC498">
        <v>0</v>
      </c>
      <c r="CD498" s="1">
        <v>5.4965020000000003E-2</v>
      </c>
      <c r="CE498">
        <v>30.46424</v>
      </c>
      <c r="CF498">
        <v>0</v>
      </c>
      <c r="CG498">
        <v>0</v>
      </c>
      <c r="CH498" s="1">
        <v>5.5209250000000001E-2</v>
      </c>
      <c r="CI498">
        <v>30.408429999999999</v>
      </c>
      <c r="CJ498">
        <v>0</v>
      </c>
      <c r="CK498">
        <v>0</v>
      </c>
      <c r="CL498" s="1">
        <v>5.5554800000000001E-2</v>
      </c>
      <c r="CM498">
        <v>30.36186</v>
      </c>
      <c r="CN498">
        <v>0</v>
      </c>
      <c r="CO498">
        <v>0</v>
      </c>
      <c r="CP498" s="1">
        <v>5.6375969999999997E-2</v>
      </c>
      <c r="CQ498">
        <v>30.338760000000001</v>
      </c>
      <c r="CR498">
        <v>0</v>
      </c>
      <c r="CS498">
        <v>0</v>
      </c>
      <c r="CT498" s="1">
        <v>5.6576500000000002E-2</v>
      </c>
      <c r="CU498">
        <v>30.444240000000001</v>
      </c>
      <c r="CV498">
        <v>0</v>
      </c>
      <c r="CW498">
        <v>0</v>
      </c>
      <c r="CX498" s="1">
        <v>5.6435289999999999E-2</v>
      </c>
      <c r="CY498">
        <v>30.609500000000001</v>
      </c>
      <c r="CZ498">
        <v>0</v>
      </c>
      <c r="DA498">
        <v>0</v>
      </c>
      <c r="DB498" s="1">
        <v>5.6200600000000003E-2</v>
      </c>
      <c r="DC498">
        <v>30.706240000000001</v>
      </c>
      <c r="DD498">
        <v>0</v>
      </c>
      <c r="DE498">
        <v>0</v>
      </c>
      <c r="DF498" s="1">
        <v>5.6219539999999998E-2</v>
      </c>
      <c r="DG498">
        <v>30.78547</v>
      </c>
      <c r="DH498">
        <v>0</v>
      </c>
      <c r="DI498">
        <v>0</v>
      </c>
      <c r="DJ498" s="1">
        <v>5.6336039999999997E-2</v>
      </c>
      <c r="DK498">
        <v>30.751709999999999</v>
      </c>
      <c r="DL498">
        <v>0</v>
      </c>
      <c r="DM498">
        <v>4.2345509999999999E-37</v>
      </c>
      <c r="DN498" s="1">
        <v>5.6298380000000002E-2</v>
      </c>
      <c r="DO498">
        <v>30.669160000000002</v>
      </c>
      <c r="DP498">
        <v>1.4201499999999999E-35</v>
      </c>
      <c r="DQ498">
        <v>3.9682790000000002E-32</v>
      </c>
      <c r="DR498">
        <v>5.6094329999999998E-2</v>
      </c>
      <c r="DS498">
        <v>30.604970000000002</v>
      </c>
      <c r="DT498">
        <v>2.7129150000000002E-31</v>
      </c>
      <c r="DU498">
        <v>7.3776259999999997E-28</v>
      </c>
      <c r="DV498" s="1">
        <v>5.6805660000000001E-2</v>
      </c>
      <c r="DW498">
        <v>30.543900000000001</v>
      </c>
      <c r="DX498">
        <v>1.3578150000000001E-27</v>
      </c>
      <c r="DY498" s="1">
        <v>3.5996639999999999E-24</v>
      </c>
      <c r="DZ498" s="1">
        <v>5.6562260000000003E-2</v>
      </c>
      <c r="EA498">
        <v>30.574159999999999</v>
      </c>
      <c r="EB498" s="1">
        <v>2.1307980000000001E-24</v>
      </c>
      <c r="EC498" s="1">
        <v>5.6703709999999998E-21</v>
      </c>
      <c r="ED498" s="1">
        <v>5.5925540000000003E-2</v>
      </c>
      <c r="EE498">
        <v>30.638159999999999</v>
      </c>
      <c r="EF498" s="1">
        <v>1.310415E-21</v>
      </c>
      <c r="EG498" s="1">
        <v>3.5451210000000003E-18</v>
      </c>
      <c r="EH498" s="1">
        <v>5.5199190000000002E-2</v>
      </c>
      <c r="EI498">
        <v>30.710730000000002</v>
      </c>
      <c r="EJ498" s="1">
        <v>3.695246E-19</v>
      </c>
      <c r="EK498" s="1">
        <v>1.020562E-15</v>
      </c>
      <c r="EL498" s="1">
        <v>5.4887869999999998E-2</v>
      </c>
      <c r="EM498">
        <v>30.742529999999999</v>
      </c>
      <c r="EN498" s="1">
        <v>5.4617220000000002E-17</v>
      </c>
      <c r="EO498" s="1">
        <v>1.531837E-13</v>
      </c>
      <c r="EP498">
        <v>5.4756590000000001E-2</v>
      </c>
      <c r="EQ498">
        <v>30.677070000000001</v>
      </c>
      <c r="ER498" s="1">
        <v>4.6569180000000003E-15</v>
      </c>
      <c r="ES498" s="1">
        <v>1.321748E-11</v>
      </c>
      <c r="ET498">
        <v>5.4493760000000002E-2</v>
      </c>
      <c r="EU498">
        <v>30.562609999999999</v>
      </c>
      <c r="EV498" s="1">
        <v>2.4414169999999998E-13</v>
      </c>
      <c r="EW498" s="1">
        <v>7.0443179999999997E-10</v>
      </c>
      <c r="EX498">
        <v>5.4009250000000002E-2</v>
      </c>
      <c r="EY498">
        <v>30.448640000000001</v>
      </c>
      <c r="EZ498" s="1">
        <v>8.3365970000000005E-12</v>
      </c>
      <c r="FA498" s="1">
        <v>2.4523979999999999E-8</v>
      </c>
      <c r="FB498" s="1">
        <v>5.4473939999999998E-2</v>
      </c>
      <c r="FC498">
        <v>30.38091</v>
      </c>
      <c r="FD498" s="1">
        <v>1.9896570000000001E-10</v>
      </c>
      <c r="FE498" s="1">
        <v>5.8668879999999996E-7</v>
      </c>
      <c r="FF498" s="1">
        <v>5.4017099999999998E-2</v>
      </c>
      <c r="FG498">
        <v>30.50433</v>
      </c>
      <c r="FH498" s="1">
        <v>3.346718E-9</v>
      </c>
      <c r="FI498" s="1">
        <v>1.0049039999999999E-5</v>
      </c>
      <c r="FJ498" s="1">
        <v>5.324309E-2</v>
      </c>
      <c r="FK498">
        <v>30.577999999999999</v>
      </c>
      <c r="FL498" s="1">
        <v>4.1307380000000003E-8</v>
      </c>
      <c r="FM498" s="1">
        <v>1.271368E-4</v>
      </c>
      <c r="FN498" s="1">
        <v>5.2340100000000001E-2</v>
      </c>
      <c r="FO498">
        <v>30.597059999999999</v>
      </c>
      <c r="FP498" s="1">
        <v>3.8693020000000002E-7</v>
      </c>
      <c r="FQ498" s="1">
        <v>1.223558E-3</v>
      </c>
      <c r="FR498" s="1">
        <v>5.1854079999999997E-2</v>
      </c>
      <c r="FS498">
        <v>30.56137</v>
      </c>
      <c r="FT498" s="1">
        <v>2.8576859999999998E-6</v>
      </c>
      <c r="FU498" s="1">
        <v>9.2066379999999996E-3</v>
      </c>
      <c r="FV498" s="1">
        <v>5.155991E-2</v>
      </c>
      <c r="FW498">
        <v>30.468730000000001</v>
      </c>
      <c r="FX498" s="1">
        <v>1.6995429999999999E-5</v>
      </c>
      <c r="FY498" s="1">
        <v>5.5576199999999999E-2</v>
      </c>
      <c r="FZ498">
        <v>5.111156E-2</v>
      </c>
      <c r="GA498">
        <v>30.347829999999998</v>
      </c>
      <c r="GB498" s="1">
        <v>8.2711770000000001E-5</v>
      </c>
      <c r="GC498" s="1">
        <v>0.27512989999999998</v>
      </c>
      <c r="GD498" s="1">
        <v>5.0472280000000001E-2</v>
      </c>
      <c r="GE498">
        <v>30.230239999999998</v>
      </c>
      <c r="GF498" s="1">
        <v>3.3537129999999999E-4</v>
      </c>
      <c r="GG498" s="1">
        <v>1.138763</v>
      </c>
      <c r="GH498" s="1">
        <v>5.0726279999999999E-2</v>
      </c>
      <c r="GI498">
        <v>30.17136</v>
      </c>
      <c r="GJ498" s="1">
        <v>1.18074E-3</v>
      </c>
      <c r="GK498" s="1">
        <v>4.0195920000000003</v>
      </c>
      <c r="GL498" s="1">
        <v>5.0109050000000002E-2</v>
      </c>
      <c r="GM498">
        <v>30.316739999999999</v>
      </c>
      <c r="GN498" s="1">
        <v>3.5425259999999998E-3</v>
      </c>
      <c r="GO498" s="1">
        <v>12.29932</v>
      </c>
      <c r="GP498" s="1">
        <v>4.9201420000000003E-2</v>
      </c>
      <c r="GQ498">
        <v>30.436260000000001</v>
      </c>
      <c r="GR498" s="1">
        <v>9.2793809999999997E-3</v>
      </c>
      <c r="GS498" s="1">
        <v>33.014420000000001</v>
      </c>
      <c r="GT498" s="1">
        <v>4.8216170000000003E-2</v>
      </c>
      <c r="GU498">
        <v>30.537859999999998</v>
      </c>
      <c r="GV498" s="1">
        <v>2.15756E-2</v>
      </c>
      <c r="GW498">
        <v>78.803989999999999</v>
      </c>
      <c r="GX498" s="1">
        <v>4.7663709999999998E-2</v>
      </c>
      <c r="GY498">
        <v>30.631129999999999</v>
      </c>
      <c r="GZ498" s="1">
        <v>4.5587860000000001E-2</v>
      </c>
      <c r="HA498">
        <v>169.44210000000001</v>
      </c>
      <c r="HB498" s="1">
        <v>4.7328149999999999E-2</v>
      </c>
      <c r="HC498">
        <v>30.622879999999999</v>
      </c>
      <c r="HD498" s="1">
        <v>8.8258710000000004E-2</v>
      </c>
      <c r="HE498">
        <v>332.29239999999999</v>
      </c>
      <c r="HF498" s="1">
        <v>4.6868899999999998E-2</v>
      </c>
      <c r="HG498">
        <v>30.506779999999999</v>
      </c>
      <c r="HH498" s="1">
        <v>0.1570115</v>
      </c>
      <c r="HI498">
        <v>600.29330000000004</v>
      </c>
      <c r="HJ498">
        <v>4.6228190000000002E-2</v>
      </c>
      <c r="HK498">
        <v>30.39791</v>
      </c>
      <c r="HL498" s="1">
        <v>0.25854539999999998</v>
      </c>
      <c r="HM498">
        <v>1007.667</v>
      </c>
      <c r="HN498" s="1">
        <v>4.61793E-2</v>
      </c>
      <c r="HO498">
        <v>30.323709999999998</v>
      </c>
      <c r="HP498" s="1">
        <v>0.4041478</v>
      </c>
      <c r="HQ498">
        <v>1585.71</v>
      </c>
      <c r="HR498" s="1">
        <v>4.562447E-2</v>
      </c>
      <c r="HS498">
        <v>30.422000000000001</v>
      </c>
      <c r="HT498" s="1">
        <v>0.59047309999999997</v>
      </c>
      <c r="HU498">
        <v>2357.1370000000002</v>
      </c>
      <c r="HV498" s="1">
        <v>4.4963059999999999E-2</v>
      </c>
      <c r="HW498">
        <v>30.573450000000001</v>
      </c>
      <c r="HX498" s="1">
        <v>0.81749119999999997</v>
      </c>
      <c r="HY498">
        <v>3328.3159999999998</v>
      </c>
      <c r="HZ498">
        <v>4.4230680000000001E-2</v>
      </c>
      <c r="IA498">
        <v>30.706530000000001</v>
      </c>
      <c r="IB498" s="1">
        <v>1.079793</v>
      </c>
      <c r="IC498">
        <v>4491.098</v>
      </c>
      <c r="ID498" s="1">
        <v>4.3739010000000002E-2</v>
      </c>
      <c r="IE498">
        <v>30.827300000000001</v>
      </c>
      <c r="IF498">
        <v>1.3779349999999999</v>
      </c>
      <c r="IG498">
        <v>5823.3419999999996</v>
      </c>
      <c r="IH498" s="1">
        <v>4.3328430000000001E-2</v>
      </c>
      <c r="II498">
        <v>30.803059999999999</v>
      </c>
      <c r="IJ498">
        <v>1.701659</v>
      </c>
      <c r="IK498">
        <v>7292.7619999999997</v>
      </c>
      <c r="IL498" s="1">
        <v>4.2838359999999999E-2</v>
      </c>
      <c r="IM498">
        <v>30.688199999999998</v>
      </c>
      <c r="IN498">
        <v>2.0343140000000002</v>
      </c>
      <c r="IO498">
        <v>8857.0609999999997</v>
      </c>
      <c r="IP498" s="1">
        <v>4.2246590000000001E-2</v>
      </c>
      <c r="IQ498">
        <v>30.58127</v>
      </c>
      <c r="IR498">
        <v>2.3614540000000002</v>
      </c>
      <c r="IS498">
        <v>10469.049999999999</v>
      </c>
      <c r="IT498" s="1">
        <v>4.2054109999999999E-2</v>
      </c>
      <c r="IU498">
        <v>30.502949999999998</v>
      </c>
      <c r="IV498">
        <v>2.7030569999999998</v>
      </c>
      <c r="IW498">
        <v>12086.15</v>
      </c>
      <c r="IX498" s="1">
        <v>4.151668E-2</v>
      </c>
      <c r="IY498">
        <v>30.562860000000001</v>
      </c>
      <c r="IZ498">
        <v>3.0066980000000001</v>
      </c>
      <c r="JA498">
        <v>13668.62</v>
      </c>
      <c r="JB498">
        <v>4.084815E-2</v>
      </c>
      <c r="JC498">
        <v>30.573779999999999</v>
      </c>
      <c r="JD498">
        <v>3.2728489999999999</v>
      </c>
      <c r="JE498">
        <v>15175.28</v>
      </c>
      <c r="JF498" s="1">
        <v>4.0210629999999997E-2</v>
      </c>
      <c r="JG498">
        <v>30.605979999999999</v>
      </c>
      <c r="JH498">
        <v>3.5084390000000001</v>
      </c>
      <c r="JI498">
        <v>16579.03</v>
      </c>
      <c r="JJ498" s="1">
        <v>3.9793839999999997E-2</v>
      </c>
      <c r="JK498">
        <v>30.561219999999999</v>
      </c>
      <c r="JL498">
        <v>3.729193</v>
      </c>
      <c r="JM498">
        <v>17862.38</v>
      </c>
      <c r="JN498" s="1">
        <v>3.953715E-2</v>
      </c>
      <c r="JO498">
        <v>30.524699999999999</v>
      </c>
      <c r="JP498">
        <v>3.932766</v>
      </c>
      <c r="JQ498">
        <v>19016.490000000002</v>
      </c>
      <c r="JR498" s="1">
        <v>3.9285769999999998E-2</v>
      </c>
      <c r="JS498">
        <v>30.527619999999999</v>
      </c>
      <c r="JT498">
        <v>4.1057360000000003</v>
      </c>
      <c r="JU498">
        <v>20035.77</v>
      </c>
      <c r="JV498" s="1">
        <v>3.8950159999999998E-2</v>
      </c>
      <c r="JW498">
        <v>30.529</v>
      </c>
      <c r="JX498">
        <v>4.2388510000000004</v>
      </c>
      <c r="JY498">
        <v>20917.12</v>
      </c>
      <c r="JZ498" s="1">
        <v>3.8634010000000003E-2</v>
      </c>
      <c r="KA498">
        <v>30.524699999999999</v>
      </c>
      <c r="KB498">
        <v>4.3441429999999999</v>
      </c>
      <c r="KC498">
        <v>21662.7</v>
      </c>
      <c r="KD498" s="1">
        <v>3.8383489999999999E-2</v>
      </c>
      <c r="KE498">
        <v>30.663139999999999</v>
      </c>
      <c r="KF498">
        <v>4.4284819999999998</v>
      </c>
      <c r="KG498">
        <v>22278.54</v>
      </c>
      <c r="KH498" s="1">
        <v>3.8162790000000002E-2</v>
      </c>
      <c r="KI498">
        <v>30.705400000000001</v>
      </c>
      <c r="KJ498">
        <v>4.4907500000000002</v>
      </c>
      <c r="KK498">
        <v>22772.43</v>
      </c>
      <c r="KL498" s="1">
        <v>3.790143E-2</v>
      </c>
      <c r="KM498">
        <v>30.73564</v>
      </c>
      <c r="KN498">
        <v>4.5249800000000002</v>
      </c>
      <c r="KO498">
        <v>23152.49</v>
      </c>
      <c r="KP498" s="1">
        <v>3.755965E-2</v>
      </c>
      <c r="KQ498">
        <v>30.766210000000001</v>
      </c>
      <c r="KR498">
        <v>4.528537</v>
      </c>
      <c r="KS498">
        <v>23426.67</v>
      </c>
      <c r="KT498" s="1">
        <v>3.7164049999999997E-2</v>
      </c>
      <c r="KU498">
        <v>30.7394</v>
      </c>
      <c r="KV498">
        <v>4.5065799999999996</v>
      </c>
      <c r="KW498">
        <v>23604.85</v>
      </c>
      <c r="KX498" s="1">
        <v>3.681268E-2</v>
      </c>
      <c r="KY498">
        <v>30.651509999999998</v>
      </c>
      <c r="KZ498">
        <v>4.473643</v>
      </c>
      <c r="LA498">
        <v>23696.23</v>
      </c>
      <c r="LB498" s="1">
        <v>3.6509890000000003E-2</v>
      </c>
      <c r="LC498">
        <v>30.566140000000001</v>
      </c>
      <c r="LD498">
        <v>4.4323930000000002</v>
      </c>
      <c r="LE498">
        <v>23711.79</v>
      </c>
      <c r="LF498" s="1">
        <v>3.6374289999999997E-2</v>
      </c>
      <c r="LG498">
        <v>30.539180000000002</v>
      </c>
      <c r="LH498">
        <v>4.3998369999999998</v>
      </c>
      <c r="LI498">
        <v>23661.439999999999</v>
      </c>
      <c r="LJ498" s="1">
        <v>3.6052130000000002E-2</v>
      </c>
      <c r="LK498">
        <v>30.726880000000001</v>
      </c>
      <c r="LL498">
        <v>4.3342879999999999</v>
      </c>
      <c r="LM498">
        <v>23553.41</v>
      </c>
      <c r="LN498" s="1">
        <v>3.5644490000000001E-2</v>
      </c>
      <c r="LO498">
        <v>30.867439999999998</v>
      </c>
      <c r="LP498">
        <v>4.2505959999999998</v>
      </c>
      <c r="LQ498">
        <v>23394.32</v>
      </c>
      <c r="LR498" s="1">
        <v>3.5220599999999998E-2</v>
      </c>
      <c r="LS498">
        <v>30.972580000000001</v>
      </c>
      <c r="LT498">
        <v>4.1582080000000001</v>
      </c>
      <c r="LU498">
        <v>23191.79</v>
      </c>
      <c r="LV498" s="1">
        <v>3.4930650000000001E-2</v>
      </c>
      <c r="LW498">
        <v>31.12679</v>
      </c>
      <c r="LX498">
        <v>4.0762400000000003</v>
      </c>
      <c r="LY498">
        <v>22953.16</v>
      </c>
      <c r="LZ498" s="1">
        <v>3.4734840000000003E-2</v>
      </c>
      <c r="MA498">
        <v>31.17877</v>
      </c>
      <c r="MB498">
        <v>4.0009119999999996</v>
      </c>
      <c r="MC498">
        <v>22684.85</v>
      </c>
      <c r="MD498">
        <v>3.4550409999999997E-2</v>
      </c>
      <c r="ME498">
        <v>31.106580000000001</v>
      </c>
      <c r="MF498">
        <v>3.9241510000000002</v>
      </c>
      <c r="MG498">
        <v>22393.13</v>
      </c>
      <c r="MH498" s="1">
        <v>3.4364489999999998E-2</v>
      </c>
      <c r="MI498">
        <v>31.03145</v>
      </c>
      <c r="MJ498">
        <v>3.8442989999999999</v>
      </c>
      <c r="MK498">
        <v>22081.59</v>
      </c>
      <c r="ML498" s="1">
        <v>3.4482760000000001E-2</v>
      </c>
      <c r="MM498">
        <v>31.026499999999999</v>
      </c>
      <c r="MN498">
        <v>3.796135</v>
      </c>
      <c r="MO498">
        <v>21754.65</v>
      </c>
      <c r="MP498" s="1">
        <v>3.4322869999999998E-2</v>
      </c>
      <c r="MQ498">
        <v>31.21331</v>
      </c>
      <c r="MR498">
        <v>3.7156959999999999</v>
      </c>
      <c r="MS498">
        <v>21415.58</v>
      </c>
      <c r="MT498" s="1">
        <v>3.4073539999999999E-2</v>
      </c>
      <c r="MU498">
        <v>31.41423</v>
      </c>
      <c r="MV498">
        <v>3.6254050000000002</v>
      </c>
      <c r="MW498">
        <v>21066.57</v>
      </c>
      <c r="MX498" s="1">
        <v>3.3803800000000002E-2</v>
      </c>
      <c r="MY498">
        <v>31.549250000000001</v>
      </c>
      <c r="MZ498">
        <v>3.5326019999999998</v>
      </c>
      <c r="NA498">
        <v>20710.900000000001</v>
      </c>
      <c r="NB498" s="1">
        <v>3.3686769999999998E-2</v>
      </c>
      <c r="NC498">
        <v>31.655270000000002</v>
      </c>
      <c r="ND498">
        <v>3.4562360000000001</v>
      </c>
      <c r="NE498">
        <v>20351.29</v>
      </c>
      <c r="NF498" s="1">
        <v>3.3647000000000003E-2</v>
      </c>
      <c r="NG498">
        <v>31.633459999999999</v>
      </c>
      <c r="NH498">
        <v>3.3878370000000002</v>
      </c>
      <c r="NI498">
        <v>19988.57</v>
      </c>
      <c r="NJ498" s="1">
        <v>3.356986E-2</v>
      </c>
      <c r="NK498">
        <v>31.555129999999998</v>
      </c>
      <c r="NL498">
        <v>3.3160620000000001</v>
      </c>
      <c r="NM498">
        <v>19624.82</v>
      </c>
      <c r="NN498" s="1">
        <v>3.3398560000000001E-2</v>
      </c>
      <c r="NO498">
        <v>31.489509999999999</v>
      </c>
      <c r="NP498">
        <v>3.235922</v>
      </c>
      <c r="NQ498">
        <v>19262.310000000001</v>
      </c>
      <c r="NR498" s="1">
        <v>3.3102909999999999E-2</v>
      </c>
      <c r="NS498">
        <v>31.449280000000002</v>
      </c>
      <c r="NT498">
        <v>3.1448930000000002</v>
      </c>
      <c r="NU498">
        <v>18901.2</v>
      </c>
      <c r="NV498" s="1">
        <v>3.2969440000000003E-2</v>
      </c>
      <c r="NW498">
        <v>31.467939999999999</v>
      </c>
      <c r="NX498">
        <v>3.0708730000000002</v>
      </c>
      <c r="NY498">
        <v>18542.95</v>
      </c>
      <c r="NZ498" s="1">
        <v>3.2951319999999999E-2</v>
      </c>
      <c r="OA498">
        <v>31.570589999999999</v>
      </c>
      <c r="OB498">
        <v>3.0127160000000002</v>
      </c>
      <c r="OC498">
        <v>18189.18</v>
      </c>
      <c r="OD498" s="1">
        <v>3.2938149999999999E-2</v>
      </c>
      <c r="OE498">
        <v>31.600840000000002</v>
      </c>
      <c r="OF498">
        <v>2.9498829999999998</v>
      </c>
      <c r="OG498">
        <v>17838.509999999998</v>
      </c>
      <c r="OH498" s="1">
        <v>3.2827549999999997E-2</v>
      </c>
      <c r="OI498">
        <v>31.61786</v>
      </c>
      <c r="OJ498">
        <v>2.879524</v>
      </c>
      <c r="OK498">
        <v>17492.28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5.8298959999999997E-2</v>
      </c>
      <c r="G499">
        <v>29.669789999999999</v>
      </c>
      <c r="H499">
        <v>0</v>
      </c>
      <c r="I499">
        <v>0</v>
      </c>
      <c r="J499" s="1">
        <v>5.8694719999999999E-2</v>
      </c>
      <c r="K499">
        <v>29.701280000000001</v>
      </c>
      <c r="L499">
        <v>0</v>
      </c>
      <c r="M499">
        <v>0</v>
      </c>
      <c r="N499" s="1">
        <v>5.8757440000000001E-2</v>
      </c>
      <c r="O499">
        <v>29.79317</v>
      </c>
      <c r="P499">
        <v>0</v>
      </c>
      <c r="Q499">
        <v>0</v>
      </c>
      <c r="R499" s="1">
        <v>5.8664479999999998E-2</v>
      </c>
      <c r="S499">
        <v>29.764569999999999</v>
      </c>
      <c r="T499">
        <v>0</v>
      </c>
      <c r="U499">
        <v>0</v>
      </c>
      <c r="V499" s="1">
        <v>5.8735790000000003E-2</v>
      </c>
      <c r="W499">
        <v>29.729199999999999</v>
      </c>
      <c r="X499">
        <v>0</v>
      </c>
      <c r="Y499">
        <v>0</v>
      </c>
      <c r="Z499" s="1">
        <v>5.9032479999999998E-2</v>
      </c>
      <c r="AA499">
        <v>29.699059999999999</v>
      </c>
      <c r="AB499">
        <v>0</v>
      </c>
      <c r="AC499">
        <v>0</v>
      </c>
      <c r="AD499" s="1">
        <v>5.8942250000000002E-2</v>
      </c>
      <c r="AE499">
        <v>29.67493</v>
      </c>
      <c r="AF499">
        <v>0</v>
      </c>
      <c r="AG499">
        <v>0</v>
      </c>
      <c r="AH499" s="1">
        <v>5.9259449999999998E-2</v>
      </c>
      <c r="AI499">
        <v>29.665700000000001</v>
      </c>
      <c r="AJ499">
        <v>0</v>
      </c>
      <c r="AK499">
        <v>0</v>
      </c>
      <c r="AL499" s="1">
        <v>5.970263E-2</v>
      </c>
      <c r="AM499">
        <v>29.77908</v>
      </c>
      <c r="AN499">
        <v>0</v>
      </c>
      <c r="AO499">
        <v>0</v>
      </c>
      <c r="AP499" s="1">
        <v>6.0240170000000003E-2</v>
      </c>
      <c r="AQ499">
        <v>29.79448</v>
      </c>
      <c r="AR499">
        <v>0</v>
      </c>
      <c r="AS499">
        <v>0</v>
      </c>
      <c r="AT499">
        <v>6.0611180000000001E-2</v>
      </c>
      <c r="AU499">
        <v>29.806360000000002</v>
      </c>
      <c r="AV499">
        <v>0</v>
      </c>
      <c r="AW499">
        <v>0</v>
      </c>
      <c r="AX499">
        <v>6.0943129999999998E-2</v>
      </c>
      <c r="AY499">
        <v>29.823540000000001</v>
      </c>
      <c r="AZ499">
        <v>0</v>
      </c>
      <c r="BA499">
        <v>0</v>
      </c>
      <c r="BB499" s="1">
        <v>6.1333940000000003E-2</v>
      </c>
      <c r="BC499">
        <v>29.803629999999998</v>
      </c>
      <c r="BD499">
        <v>0</v>
      </c>
      <c r="BE499">
        <v>0</v>
      </c>
      <c r="BF499" s="1">
        <v>6.1820519999999997E-2</v>
      </c>
      <c r="BG499">
        <v>29.78463</v>
      </c>
      <c r="BH499">
        <v>0</v>
      </c>
      <c r="BI499">
        <v>0</v>
      </c>
      <c r="BJ499" s="1">
        <v>6.1963209999999998E-2</v>
      </c>
      <c r="BK499">
        <v>29.805230000000002</v>
      </c>
      <c r="BL499">
        <v>0</v>
      </c>
      <c r="BM499">
        <v>0</v>
      </c>
      <c r="BN499" s="1">
        <v>6.2431069999999998E-2</v>
      </c>
      <c r="BO499">
        <v>29.92062</v>
      </c>
      <c r="BP499">
        <v>0</v>
      </c>
      <c r="BQ499">
        <v>0</v>
      </c>
      <c r="BR499" s="1">
        <v>6.3029559999999998E-2</v>
      </c>
      <c r="BS499">
        <v>30.103159999999999</v>
      </c>
      <c r="BT499">
        <v>0</v>
      </c>
      <c r="BU499">
        <v>0</v>
      </c>
      <c r="BV499" s="1">
        <v>6.3585240000000001E-2</v>
      </c>
      <c r="BW499">
        <v>30.289090000000002</v>
      </c>
      <c r="BX499">
        <v>0</v>
      </c>
      <c r="BY499">
        <v>0</v>
      </c>
      <c r="BZ499" s="1">
        <v>6.4010300000000006E-2</v>
      </c>
      <c r="CA499">
        <v>30.417560000000002</v>
      </c>
      <c r="CB499">
        <v>0</v>
      </c>
      <c r="CC499">
        <v>0</v>
      </c>
      <c r="CD499" s="1">
        <v>6.4314399999999994E-2</v>
      </c>
      <c r="CE499">
        <v>30.415209999999998</v>
      </c>
      <c r="CF499">
        <v>0</v>
      </c>
      <c r="CG499">
        <v>0</v>
      </c>
      <c r="CH499" s="1">
        <v>6.4603859999999999E-2</v>
      </c>
      <c r="CI499">
        <v>30.360479999999999</v>
      </c>
      <c r="CJ499">
        <v>0</v>
      </c>
      <c r="CK499">
        <v>0</v>
      </c>
      <c r="CL499" s="1">
        <v>6.5011509999999995E-2</v>
      </c>
      <c r="CM499">
        <v>30.314609999999998</v>
      </c>
      <c r="CN499">
        <v>0</v>
      </c>
      <c r="CO499">
        <v>0</v>
      </c>
      <c r="CP499" s="1">
        <v>6.5991770000000005E-2</v>
      </c>
      <c r="CQ499">
        <v>30.291540000000001</v>
      </c>
      <c r="CR499">
        <v>0</v>
      </c>
      <c r="CS499">
        <v>0</v>
      </c>
      <c r="CT499" s="1">
        <v>6.6223879999999999E-2</v>
      </c>
      <c r="CU499">
        <v>30.395859999999999</v>
      </c>
      <c r="CV499">
        <v>0</v>
      </c>
      <c r="CW499">
        <v>0</v>
      </c>
      <c r="CX499" s="1">
        <v>6.6056030000000002E-2</v>
      </c>
      <c r="CY499">
        <v>30.560590000000001</v>
      </c>
      <c r="CZ499">
        <v>0</v>
      </c>
      <c r="DA499">
        <v>0</v>
      </c>
      <c r="DB499" s="1">
        <v>6.5779050000000006E-2</v>
      </c>
      <c r="DC499">
        <v>30.657779999999999</v>
      </c>
      <c r="DD499">
        <v>0</v>
      </c>
      <c r="DE499">
        <v>0</v>
      </c>
      <c r="DF499" s="1">
        <v>6.5803269999999997E-2</v>
      </c>
      <c r="DG499">
        <v>30.7364</v>
      </c>
      <c r="DH499">
        <v>0</v>
      </c>
      <c r="DI499">
        <v>0</v>
      </c>
      <c r="DJ499" s="1">
        <v>6.5951029999999994E-2</v>
      </c>
      <c r="DK499">
        <v>30.704339999999998</v>
      </c>
      <c r="DL499">
        <v>0</v>
      </c>
      <c r="DM499">
        <v>9.3454290000000002E-38</v>
      </c>
      <c r="DN499" s="1">
        <v>6.5909690000000007E-2</v>
      </c>
      <c r="DO499">
        <v>30.621390000000002</v>
      </c>
      <c r="DP499">
        <v>4.0995130000000003E-36</v>
      </c>
      <c r="DQ499">
        <v>9.8140750000000006E-33</v>
      </c>
      <c r="DR499" s="1">
        <v>6.5673990000000002E-2</v>
      </c>
      <c r="DS499">
        <v>30.557220000000001</v>
      </c>
      <c r="DT499">
        <v>8.6051760000000004E-32</v>
      </c>
      <c r="DU499">
        <v>2.0078229999999999E-28</v>
      </c>
      <c r="DV499" s="1">
        <v>6.6532510000000003E-2</v>
      </c>
      <c r="DW499">
        <v>30.496680000000001</v>
      </c>
      <c r="DX499">
        <v>4.6978310000000002E-28</v>
      </c>
      <c r="DY499" s="1">
        <v>1.070069E-24</v>
      </c>
      <c r="DZ499" s="1">
        <v>6.6243570000000002E-2</v>
      </c>
      <c r="EA499">
        <v>30.52712</v>
      </c>
      <c r="EB499" s="1">
        <v>7.9539169999999997E-25</v>
      </c>
      <c r="EC499" s="1">
        <v>1.8220719999999998E-21</v>
      </c>
      <c r="ED499" s="1">
        <v>6.5492339999999996E-2</v>
      </c>
      <c r="EE499">
        <v>30.59186</v>
      </c>
      <c r="EF499" s="1">
        <v>5.2273729999999996E-22</v>
      </c>
      <c r="EG499" s="1">
        <v>1.219537E-18</v>
      </c>
      <c r="EH499" s="1">
        <v>6.4629580000000006E-2</v>
      </c>
      <c r="EI499">
        <v>30.666789999999999</v>
      </c>
      <c r="EJ499" s="1">
        <v>1.564059E-19</v>
      </c>
      <c r="EK499" s="1">
        <v>3.7314920000000001E-16</v>
      </c>
      <c r="EL499" s="1">
        <v>6.4273979999999994E-2</v>
      </c>
      <c r="EM499">
        <v>30.70326</v>
      </c>
      <c r="EN499" s="1">
        <v>2.4390150000000001E-17</v>
      </c>
      <c r="EO499" s="1">
        <v>5.9171110000000004E-14</v>
      </c>
      <c r="EP499" s="1">
        <v>6.4128130000000005E-2</v>
      </c>
      <c r="EQ499">
        <v>30.64208</v>
      </c>
      <c r="ER499" s="1">
        <v>2.1841220000000001E-15</v>
      </c>
      <c r="ES499" s="1">
        <v>5.3689699999999999E-12</v>
      </c>
      <c r="ET499" s="1">
        <v>6.3822530000000002E-2</v>
      </c>
      <c r="EU499">
        <v>30.53154</v>
      </c>
      <c r="EV499" s="1">
        <v>1.1980080000000001E-13</v>
      </c>
      <c r="EW499" s="1">
        <v>2.9976609999999999E-10</v>
      </c>
      <c r="EX499">
        <v>6.3255220000000001E-2</v>
      </c>
      <c r="EY499">
        <v>30.422029999999999</v>
      </c>
      <c r="EZ499" s="1">
        <v>4.2664330000000001E-12</v>
      </c>
      <c r="FA499" s="1">
        <v>1.0897329999999999E-8</v>
      </c>
      <c r="FB499" s="1">
        <v>6.3824329999999999E-2</v>
      </c>
      <c r="FC499">
        <v>30.357839999999999</v>
      </c>
      <c r="FD499" s="1">
        <v>1.060026E-10</v>
      </c>
      <c r="FE499" s="1">
        <v>2.7163460000000001E-7</v>
      </c>
      <c r="FF499" s="1">
        <v>6.3288339999999998E-2</v>
      </c>
      <c r="FG499">
        <v>30.484310000000001</v>
      </c>
      <c r="FH499" s="1">
        <v>1.8505089999999999E-9</v>
      </c>
      <c r="FI499" s="1">
        <v>4.8345419999999999E-6</v>
      </c>
      <c r="FJ499" s="1">
        <v>6.237227E-2</v>
      </c>
      <c r="FK499">
        <v>30.56512</v>
      </c>
      <c r="FL499" s="1">
        <v>2.364426E-8</v>
      </c>
      <c r="FM499" s="1">
        <v>6.3394900000000005E-5</v>
      </c>
      <c r="FN499" s="1">
        <v>6.1309130000000003E-2</v>
      </c>
      <c r="FO499">
        <v>30.590630000000001</v>
      </c>
      <c r="FP499" s="1">
        <v>2.2887089999999999E-7</v>
      </c>
      <c r="FQ499" s="1">
        <v>6.3116989999999998E-4</v>
      </c>
      <c r="FR499" s="1">
        <v>6.0741870000000003E-2</v>
      </c>
      <c r="FS499">
        <v>30.560220000000001</v>
      </c>
      <c r="FT499" s="1">
        <v>1.7443369999999999E-6</v>
      </c>
      <c r="FU499" s="1">
        <v>4.9058360000000002E-3</v>
      </c>
      <c r="FV499" s="1">
        <v>6.0400570000000001E-2</v>
      </c>
      <c r="FW499">
        <v>30.473710000000001</v>
      </c>
      <c r="FX499" s="1">
        <v>1.0689879999999999E-5</v>
      </c>
      <c r="FY499" s="1">
        <v>3.054687E-2</v>
      </c>
      <c r="FZ499" s="1">
        <v>5.988098E-2</v>
      </c>
      <c r="GA499">
        <v>30.358270000000001</v>
      </c>
      <c r="GB499" s="1">
        <v>5.3521720000000001E-5</v>
      </c>
      <c r="GC499" s="1">
        <v>0.1557238</v>
      </c>
      <c r="GD499">
        <v>5.9131799999999998E-2</v>
      </c>
      <c r="GE499">
        <v>30.24597</v>
      </c>
      <c r="GF499" s="1">
        <v>2.228633E-4</v>
      </c>
      <c r="GG499" s="1">
        <v>0.66259310000000005</v>
      </c>
      <c r="GH499" s="1">
        <v>5.9454819999999999E-2</v>
      </c>
      <c r="GI499">
        <v>30.190909999999999</v>
      </c>
      <c r="GJ499" s="1">
        <v>8.0519629999999999E-4</v>
      </c>
      <c r="GK499" s="1">
        <v>2.401726</v>
      </c>
      <c r="GL499" s="1">
        <v>5.8726689999999998E-2</v>
      </c>
      <c r="GM499">
        <v>30.33868</v>
      </c>
      <c r="GN499" s="1">
        <v>2.4741310000000001E-3</v>
      </c>
      <c r="GO499" s="1">
        <v>7.5350890000000001</v>
      </c>
      <c r="GP499" s="1">
        <v>5.7654999999999998E-2</v>
      </c>
      <c r="GQ499">
        <v>30.463360000000002</v>
      </c>
      <c r="GR499" s="1">
        <v>6.6260650000000004E-3</v>
      </c>
      <c r="GS499" s="1">
        <v>20.702929999999999</v>
      </c>
      <c r="GT499" s="1">
        <v>5.649158E-2</v>
      </c>
      <c r="GU499">
        <v>30.5687</v>
      </c>
      <c r="GV499" s="1">
        <v>1.5730020000000001E-2</v>
      </c>
      <c r="GW499">
        <v>50.512860000000003</v>
      </c>
      <c r="GX499" s="1">
        <v>5.5850110000000001E-2</v>
      </c>
      <c r="GY499">
        <v>30.665109999999999</v>
      </c>
      <c r="GZ499" s="1">
        <v>3.3905230000000001E-2</v>
      </c>
      <c r="HA499">
        <v>110.899</v>
      </c>
      <c r="HB499" s="1">
        <v>5.545833E-2</v>
      </c>
      <c r="HC499">
        <v>30.661470000000001</v>
      </c>
      <c r="HD499" s="1">
        <v>6.6889169999999998E-2</v>
      </c>
      <c r="HE499">
        <v>221.84530000000001</v>
      </c>
      <c r="HF499" s="1">
        <v>5.4923819999999998E-2</v>
      </c>
      <c r="HG499">
        <v>30.548449999999999</v>
      </c>
      <c r="HH499" s="1">
        <v>0.1211217</v>
      </c>
      <c r="HI499">
        <v>408.33960000000002</v>
      </c>
      <c r="HJ499" s="1">
        <v>5.4173279999999997E-2</v>
      </c>
      <c r="HK499">
        <v>30.441569999999999</v>
      </c>
      <c r="HL499" s="1">
        <v>0.20275589999999999</v>
      </c>
      <c r="HM499">
        <v>697.55520000000001</v>
      </c>
      <c r="HN499" s="1">
        <v>5.4129660000000003E-2</v>
      </c>
      <c r="HO499">
        <v>30.368410000000001</v>
      </c>
      <c r="HP499" s="1">
        <v>0.32198680000000002</v>
      </c>
      <c r="HQ499">
        <v>1116.105</v>
      </c>
      <c r="HR499" s="1">
        <v>5.3474649999999999E-2</v>
      </c>
      <c r="HS499">
        <v>30.465769999999999</v>
      </c>
      <c r="HT499" s="1">
        <v>0.47728130000000002</v>
      </c>
      <c r="HU499">
        <v>1685.1769999999999</v>
      </c>
      <c r="HV499">
        <v>5.2695119999999998E-2</v>
      </c>
      <c r="HW499">
        <v>30.617640000000002</v>
      </c>
      <c r="HX499" s="1">
        <v>0.66967909999999997</v>
      </c>
      <c r="HY499">
        <v>2414.2809999999999</v>
      </c>
      <c r="HZ499" s="1">
        <v>5.1831259999999997E-2</v>
      </c>
      <c r="IA499">
        <v>30.751740000000002</v>
      </c>
      <c r="IB499" s="1">
        <v>0.89561369999999996</v>
      </c>
      <c r="IC499">
        <v>3302.2190000000001</v>
      </c>
      <c r="ID499" s="1">
        <v>5.126008E-2</v>
      </c>
      <c r="IE499">
        <v>30.872710000000001</v>
      </c>
      <c r="IF499" s="1">
        <v>1.1564920000000001</v>
      </c>
      <c r="IG499">
        <v>4336.7079999999996</v>
      </c>
      <c r="IH499" s="1">
        <v>5.0781519999999997E-2</v>
      </c>
      <c r="II499">
        <v>30.85097</v>
      </c>
      <c r="IJ499">
        <v>1.4441059999999999</v>
      </c>
      <c r="IK499">
        <v>5496.8069999999998</v>
      </c>
      <c r="IL499" s="1">
        <v>5.020753E-2</v>
      </c>
      <c r="IM499">
        <v>30.73583</v>
      </c>
      <c r="IN499">
        <v>1.7442629999999999</v>
      </c>
      <c r="IO499">
        <v>6751.7</v>
      </c>
      <c r="IP499" s="1">
        <v>4.9514379999999997E-2</v>
      </c>
      <c r="IQ499">
        <v>30.628240000000002</v>
      </c>
      <c r="IR499">
        <v>2.0442650000000002</v>
      </c>
      <c r="IS499">
        <v>8065.2539999999999</v>
      </c>
      <c r="IT499" s="1">
        <v>4.9295560000000002E-2</v>
      </c>
      <c r="IU499">
        <v>30.548570000000002</v>
      </c>
      <c r="IV499">
        <v>2.361469</v>
      </c>
      <c r="IW499">
        <v>9404.4230000000007</v>
      </c>
      <c r="IX499" s="1">
        <v>4.8663930000000001E-2</v>
      </c>
      <c r="IY499">
        <v>30.605450000000001</v>
      </c>
      <c r="IZ499">
        <v>2.648825</v>
      </c>
      <c r="JA499">
        <v>10735.89</v>
      </c>
      <c r="JB499" s="1">
        <v>4.7879140000000001E-2</v>
      </c>
      <c r="JC499">
        <v>30.6174</v>
      </c>
      <c r="JD499">
        <v>2.905799</v>
      </c>
      <c r="JE499">
        <v>12023.67</v>
      </c>
      <c r="JF499" s="1">
        <v>4.712562E-2</v>
      </c>
      <c r="JG499">
        <v>30.648330000000001</v>
      </c>
      <c r="JH499">
        <v>3.1371720000000001</v>
      </c>
      <c r="JI499">
        <v>13243.13</v>
      </c>
      <c r="JJ499">
        <v>4.6641160000000001E-2</v>
      </c>
      <c r="JK499">
        <v>30.604189999999999</v>
      </c>
      <c r="JL499">
        <v>3.3576540000000001</v>
      </c>
      <c r="JM499">
        <v>14378.29</v>
      </c>
      <c r="JN499" s="1">
        <v>4.6341220000000002E-2</v>
      </c>
      <c r="JO499">
        <v>30.565909999999999</v>
      </c>
      <c r="JP499">
        <v>3.5638160000000001</v>
      </c>
      <c r="JQ499">
        <v>15419.05</v>
      </c>
      <c r="JR499" s="1">
        <v>4.6048640000000002E-2</v>
      </c>
      <c r="JS499">
        <v>30.56786</v>
      </c>
      <c r="JT499">
        <v>3.743357</v>
      </c>
      <c r="JU499">
        <v>16357.8</v>
      </c>
      <c r="JV499" s="1">
        <v>4.5652409999999997E-2</v>
      </c>
      <c r="JW499">
        <v>30.56812</v>
      </c>
      <c r="JX499">
        <v>3.8865419999999999</v>
      </c>
      <c r="JY499">
        <v>17188.509999999998</v>
      </c>
      <c r="JZ499" s="1">
        <v>4.5280439999999998E-2</v>
      </c>
      <c r="KA499">
        <v>30.563220000000001</v>
      </c>
      <c r="KB499">
        <v>4.0042749999999998</v>
      </c>
      <c r="KC499">
        <v>17910.38</v>
      </c>
      <c r="KD499" s="1">
        <v>4.498622E-2</v>
      </c>
      <c r="KE499">
        <v>30.698049999999999</v>
      </c>
      <c r="KF499">
        <v>4.1025720000000003</v>
      </c>
      <c r="KG499">
        <v>18526.3</v>
      </c>
      <c r="KH499" s="1">
        <v>4.4728129999999998E-2</v>
      </c>
      <c r="KI499">
        <v>30.741679999999999</v>
      </c>
      <c r="KJ499">
        <v>4.1801870000000001</v>
      </c>
      <c r="KK499">
        <v>19041.2</v>
      </c>
      <c r="KL499" s="1">
        <v>4.4420559999999998E-2</v>
      </c>
      <c r="KM499">
        <v>30.770309999999998</v>
      </c>
      <c r="KN499">
        <v>4.2310340000000002</v>
      </c>
      <c r="KO499">
        <v>19460.13</v>
      </c>
      <c r="KP499" s="1">
        <v>4.4022899999999997E-2</v>
      </c>
      <c r="KQ499">
        <v>30.799769999999999</v>
      </c>
      <c r="KR499">
        <v>4.252656</v>
      </c>
      <c r="KS499">
        <v>19787.73</v>
      </c>
      <c r="KT499" s="1">
        <v>4.3553059999999998E-2</v>
      </c>
      <c r="KU499">
        <v>30.773779999999999</v>
      </c>
      <c r="KV499">
        <v>4.2485160000000004</v>
      </c>
      <c r="KW499">
        <v>20031.32</v>
      </c>
      <c r="KX499" s="1">
        <v>4.3141989999999998E-2</v>
      </c>
      <c r="KY499">
        <v>30.685919999999999</v>
      </c>
      <c r="KZ499">
        <v>4.2335919999999998</v>
      </c>
      <c r="LA499">
        <v>20198.02</v>
      </c>
      <c r="LB499" s="1">
        <v>4.2789779999999999E-2</v>
      </c>
      <c r="LC499">
        <v>30.60033</v>
      </c>
      <c r="LD499">
        <v>4.2100369999999998</v>
      </c>
      <c r="LE499">
        <v>20296.669999999998</v>
      </c>
      <c r="LF499" s="1">
        <v>4.2633690000000002E-2</v>
      </c>
      <c r="LG499">
        <v>30.571439999999999</v>
      </c>
      <c r="LH499">
        <v>4.1939190000000002</v>
      </c>
      <c r="LI499">
        <v>20335.509999999998</v>
      </c>
      <c r="LJ499" s="1">
        <v>4.2254899999999998E-2</v>
      </c>
      <c r="LK499">
        <v>30.75609</v>
      </c>
      <c r="LL499">
        <v>4.1450009999999997</v>
      </c>
      <c r="LM499">
        <v>20320.900000000001</v>
      </c>
      <c r="LN499" s="1">
        <v>4.1772730000000001E-2</v>
      </c>
      <c r="LO499">
        <v>30.898070000000001</v>
      </c>
      <c r="LP499">
        <v>4.0773440000000001</v>
      </c>
      <c r="LQ499">
        <v>20257.8</v>
      </c>
      <c r="LR499" s="1">
        <v>4.1275470000000002E-2</v>
      </c>
      <c r="LS499">
        <v>31.001539999999999</v>
      </c>
      <c r="LT499">
        <v>4.0005309999999996</v>
      </c>
      <c r="LU499">
        <v>20152.29</v>
      </c>
      <c r="LV499" s="1">
        <v>4.0934570000000003E-2</v>
      </c>
      <c r="LW499">
        <v>31.153739999999999</v>
      </c>
      <c r="LX499">
        <v>3.9326979999999998</v>
      </c>
      <c r="LY499">
        <v>20011.38</v>
      </c>
      <c r="LZ499" s="1">
        <v>4.0710499999999997E-2</v>
      </c>
      <c r="MA499">
        <v>31.207039999999999</v>
      </c>
      <c r="MB499">
        <v>3.8711190000000002</v>
      </c>
      <c r="MC499">
        <v>19840.89</v>
      </c>
      <c r="MD499" s="1">
        <v>4.0494250000000002E-2</v>
      </c>
      <c r="ME499">
        <v>31.134519999999998</v>
      </c>
      <c r="MF499">
        <v>3.8067630000000001</v>
      </c>
      <c r="MG499">
        <v>19645.86</v>
      </c>
      <c r="MH499" s="1">
        <v>4.0275819999999997E-2</v>
      </c>
      <c r="MI499">
        <v>31.05856</v>
      </c>
      <c r="MJ499">
        <v>3.7386309999999998</v>
      </c>
      <c r="MK499">
        <v>19429.7</v>
      </c>
      <c r="ML499" s="1">
        <v>4.0420610000000003E-2</v>
      </c>
      <c r="MM499">
        <v>31.050519999999999</v>
      </c>
      <c r="MN499">
        <v>3.7013539999999998</v>
      </c>
      <c r="MO499">
        <v>19196.650000000001</v>
      </c>
      <c r="MP499" s="1">
        <v>4.0231540000000003E-2</v>
      </c>
      <c r="MQ499">
        <v>31.234220000000001</v>
      </c>
      <c r="MR499">
        <v>3.6312690000000001</v>
      </c>
      <c r="MS499">
        <v>18949.46</v>
      </c>
      <c r="MT499" s="1">
        <v>3.993269E-2</v>
      </c>
      <c r="MU499">
        <v>31.433959999999999</v>
      </c>
      <c r="MV499">
        <v>3.550427</v>
      </c>
      <c r="MW499">
        <v>18689.73</v>
      </c>
      <c r="MX499" s="1">
        <v>3.9616039999999998E-2</v>
      </c>
      <c r="MY499">
        <v>31.56833</v>
      </c>
      <c r="MZ499">
        <v>3.4668600000000001</v>
      </c>
      <c r="NA499">
        <v>18420.38</v>
      </c>
      <c r="NB499" s="1">
        <v>3.9476150000000002E-2</v>
      </c>
      <c r="NC499">
        <v>31.673310000000001</v>
      </c>
      <c r="ND499">
        <v>3.3986860000000001</v>
      </c>
      <c r="NE499">
        <v>18144.25</v>
      </c>
      <c r="NF499" s="1">
        <v>3.9434539999999997E-2</v>
      </c>
      <c r="NG499">
        <v>31.651800000000001</v>
      </c>
      <c r="NH499">
        <v>3.338527</v>
      </c>
      <c r="NI499">
        <v>17862.830000000002</v>
      </c>
      <c r="NJ499" s="1">
        <v>3.9343490000000002E-2</v>
      </c>
      <c r="NK499">
        <v>31.571950000000001</v>
      </c>
      <c r="NL499">
        <v>3.2741039999999999</v>
      </c>
      <c r="NM499">
        <v>17577.61</v>
      </c>
      <c r="NN499" s="1">
        <v>3.914194E-2</v>
      </c>
      <c r="NO499">
        <v>31.504819999999999</v>
      </c>
      <c r="NP499">
        <v>3.2007789999999998</v>
      </c>
      <c r="NQ499">
        <v>17290.47</v>
      </c>
      <c r="NR499" s="1">
        <v>3.879018E-2</v>
      </c>
      <c r="NS499">
        <v>31.462720000000001</v>
      </c>
      <c r="NT499">
        <v>3.1158960000000002</v>
      </c>
      <c r="NU499">
        <v>17001.849999999999</v>
      </c>
      <c r="NV499" s="1">
        <v>3.8633639999999997E-2</v>
      </c>
      <c r="NW499">
        <v>31.478870000000001</v>
      </c>
      <c r="NX499">
        <v>3.0478200000000002</v>
      </c>
      <c r="NY499">
        <v>16713.310000000001</v>
      </c>
      <c r="NZ499" s="1">
        <v>3.8612729999999998E-2</v>
      </c>
      <c r="OA499">
        <v>31.580030000000001</v>
      </c>
      <c r="OB499">
        <v>2.9910220000000001</v>
      </c>
      <c r="OC499">
        <v>16426.09</v>
      </c>
      <c r="OD499" s="1">
        <v>3.860094E-2</v>
      </c>
      <c r="OE499">
        <v>31.60914</v>
      </c>
      <c r="OF499">
        <v>2.9355850000000001</v>
      </c>
      <c r="OG499">
        <v>16140.23</v>
      </c>
      <c r="OH499" s="1">
        <v>3.8468139999999998E-2</v>
      </c>
      <c r="OI499">
        <v>31.626380000000001</v>
      </c>
      <c r="OJ499">
        <v>2.8715950000000001</v>
      </c>
      <c r="OK499">
        <v>15855.98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5.8883329999999998E-2</v>
      </c>
      <c r="G500">
        <v>29.52045</v>
      </c>
      <c r="H500">
        <v>0</v>
      </c>
      <c r="I500">
        <v>0</v>
      </c>
      <c r="J500" s="1">
        <v>5.9291950000000003E-2</v>
      </c>
      <c r="K500">
        <v>29.558520000000001</v>
      </c>
      <c r="L500">
        <v>0</v>
      </c>
      <c r="M500">
        <v>0</v>
      </c>
      <c r="N500" s="1">
        <v>5.9356109999999997E-2</v>
      </c>
      <c r="O500">
        <v>29.65382</v>
      </c>
      <c r="P500">
        <v>0</v>
      </c>
      <c r="Q500">
        <v>0</v>
      </c>
      <c r="R500" s="1">
        <v>5.926443E-2</v>
      </c>
      <c r="S500">
        <v>29.630780000000001</v>
      </c>
      <c r="T500">
        <v>0</v>
      </c>
      <c r="U500">
        <v>0</v>
      </c>
      <c r="V500" s="1">
        <v>5.9339900000000001E-2</v>
      </c>
      <c r="W500">
        <v>29.599029999999999</v>
      </c>
      <c r="X500">
        <v>0</v>
      </c>
      <c r="Y500">
        <v>0</v>
      </c>
      <c r="Z500" s="1">
        <v>5.9645209999999997E-2</v>
      </c>
      <c r="AA500">
        <v>29.57236</v>
      </c>
      <c r="AB500">
        <v>0</v>
      </c>
      <c r="AC500">
        <v>0</v>
      </c>
      <c r="AD500">
        <v>5.955328E-2</v>
      </c>
      <c r="AE500">
        <v>29.551780000000001</v>
      </c>
      <c r="AF500">
        <v>0</v>
      </c>
      <c r="AG500">
        <v>0</v>
      </c>
      <c r="AH500" s="1">
        <v>5.9879219999999997E-2</v>
      </c>
      <c r="AI500">
        <v>29.545960000000001</v>
      </c>
      <c r="AJ500">
        <v>0</v>
      </c>
      <c r="AK500">
        <v>0</v>
      </c>
      <c r="AL500" s="1">
        <v>6.0336649999999999E-2</v>
      </c>
      <c r="AM500">
        <v>29.66263</v>
      </c>
      <c r="AN500">
        <v>0</v>
      </c>
      <c r="AO500">
        <v>0</v>
      </c>
      <c r="AP500" s="1">
        <v>6.0887530000000002E-2</v>
      </c>
      <c r="AQ500">
        <v>29.684550000000002</v>
      </c>
      <c r="AR500">
        <v>0</v>
      </c>
      <c r="AS500">
        <v>0</v>
      </c>
      <c r="AT500" s="1">
        <v>6.1267710000000003E-2</v>
      </c>
      <c r="AU500">
        <v>29.700469999999999</v>
      </c>
      <c r="AV500">
        <v>0</v>
      </c>
      <c r="AW500">
        <v>0</v>
      </c>
      <c r="AX500" s="1">
        <v>6.1607849999999999E-2</v>
      </c>
      <c r="AY500">
        <v>29.72268</v>
      </c>
      <c r="AZ500">
        <v>0</v>
      </c>
      <c r="BA500">
        <v>0</v>
      </c>
      <c r="BB500" s="1">
        <v>6.2007100000000002E-2</v>
      </c>
      <c r="BC500">
        <v>29.70702</v>
      </c>
      <c r="BD500">
        <v>0</v>
      </c>
      <c r="BE500">
        <v>0</v>
      </c>
      <c r="BF500" s="1">
        <v>6.2506199999999998E-2</v>
      </c>
      <c r="BG500">
        <v>29.69228</v>
      </c>
      <c r="BH500">
        <v>0</v>
      </c>
      <c r="BI500">
        <v>0</v>
      </c>
      <c r="BJ500" s="1">
        <v>6.2653410000000007E-2</v>
      </c>
      <c r="BK500">
        <v>29.716539999999998</v>
      </c>
      <c r="BL500">
        <v>0</v>
      </c>
      <c r="BM500">
        <v>0</v>
      </c>
      <c r="BN500" s="1">
        <v>6.3130740000000005E-2</v>
      </c>
      <c r="BO500">
        <v>29.835080000000001</v>
      </c>
      <c r="BP500">
        <v>0</v>
      </c>
      <c r="BQ500">
        <v>0</v>
      </c>
      <c r="BR500" s="1">
        <v>6.3745769999999993E-2</v>
      </c>
      <c r="BS500">
        <v>30.019829999999999</v>
      </c>
      <c r="BT500">
        <v>0</v>
      </c>
      <c r="BU500">
        <v>0</v>
      </c>
      <c r="BV500" s="1">
        <v>6.4318269999999997E-2</v>
      </c>
      <c r="BW500">
        <v>30.20955</v>
      </c>
      <c r="BX500">
        <v>0</v>
      </c>
      <c r="BY500">
        <v>0</v>
      </c>
      <c r="BZ500" s="1">
        <v>6.4753229999999995E-2</v>
      </c>
      <c r="CA500">
        <v>30.341460000000001</v>
      </c>
      <c r="CB500">
        <v>0</v>
      </c>
      <c r="CC500">
        <v>0</v>
      </c>
      <c r="CD500" s="1">
        <v>6.5064940000000002E-2</v>
      </c>
      <c r="CE500">
        <v>30.343309999999999</v>
      </c>
      <c r="CF500">
        <v>0</v>
      </c>
      <c r="CG500">
        <v>0</v>
      </c>
      <c r="CH500" s="1">
        <v>6.5364619999999998E-2</v>
      </c>
      <c r="CI500">
        <v>30.290040000000001</v>
      </c>
      <c r="CJ500">
        <v>0</v>
      </c>
      <c r="CK500">
        <v>0</v>
      </c>
      <c r="CL500" s="1">
        <v>6.5787670000000006E-2</v>
      </c>
      <c r="CM500">
        <v>30.245239999999999</v>
      </c>
      <c r="CN500">
        <v>0</v>
      </c>
      <c r="CO500">
        <v>0</v>
      </c>
      <c r="CP500" s="1">
        <v>6.6797750000000003E-2</v>
      </c>
      <c r="CQ500">
        <v>30.222539999999999</v>
      </c>
      <c r="CR500">
        <v>0</v>
      </c>
      <c r="CS500">
        <v>0</v>
      </c>
      <c r="CT500" s="1">
        <v>6.7034159999999995E-2</v>
      </c>
      <c r="CU500">
        <v>30.325869999999998</v>
      </c>
      <c r="CV500">
        <v>0</v>
      </c>
      <c r="CW500">
        <v>0</v>
      </c>
      <c r="CX500" s="1">
        <v>6.6865270000000004E-2</v>
      </c>
      <c r="CY500">
        <v>30.490760000000002</v>
      </c>
      <c r="CZ500">
        <v>0</v>
      </c>
      <c r="DA500">
        <v>0</v>
      </c>
      <c r="DB500" s="1">
        <v>6.6585530000000004E-2</v>
      </c>
      <c r="DC500">
        <v>30.58934</v>
      </c>
      <c r="DD500">
        <v>0</v>
      </c>
      <c r="DE500">
        <v>0</v>
      </c>
      <c r="DF500">
        <v>6.6620330000000005E-2</v>
      </c>
      <c r="DG500">
        <v>30.667549999999999</v>
      </c>
      <c r="DH500">
        <v>0</v>
      </c>
      <c r="DI500">
        <v>0</v>
      </c>
      <c r="DJ500" s="1">
        <v>6.6777959999999997E-2</v>
      </c>
      <c r="DK500">
        <v>30.637350000000001</v>
      </c>
      <c r="DL500">
        <v>0</v>
      </c>
      <c r="DM500">
        <v>2.4656740000000002E-38</v>
      </c>
      <c r="DN500" s="1">
        <v>6.6743979999999994E-2</v>
      </c>
      <c r="DO500">
        <v>30.554200000000002</v>
      </c>
      <c r="DP500">
        <v>7.2736919999999999E-37</v>
      </c>
      <c r="DQ500">
        <v>2.8376799999999999E-33</v>
      </c>
      <c r="DR500">
        <v>6.6511280000000006E-2</v>
      </c>
      <c r="DS500">
        <v>30.489660000000001</v>
      </c>
      <c r="DT500">
        <v>1.9047009999999999E-32</v>
      </c>
      <c r="DU500">
        <v>6.3428470000000003E-29</v>
      </c>
      <c r="DV500" s="1">
        <v>6.7402939999999995E-2</v>
      </c>
      <c r="DW500">
        <v>30.429390000000001</v>
      </c>
      <c r="DX500">
        <v>1.2259399999999999E-28</v>
      </c>
      <c r="DY500" s="1">
        <v>3.6771290000000002E-25</v>
      </c>
      <c r="DZ500" s="1">
        <v>6.7111329999999997E-2</v>
      </c>
      <c r="EA500">
        <v>30.459759999999999</v>
      </c>
      <c r="EB500" s="1">
        <v>2.3553990000000001E-25</v>
      </c>
      <c r="EC500" s="1">
        <v>6.764053E-22</v>
      </c>
      <c r="ED500" s="1">
        <v>6.6347260000000005E-2</v>
      </c>
      <c r="EE500">
        <v>30.525659999999998</v>
      </c>
      <c r="EF500" s="1">
        <v>1.7117430000000001E-22</v>
      </c>
      <c r="EG500" s="1">
        <v>4.8494650000000004E-19</v>
      </c>
      <c r="EH500" s="1">
        <v>6.546747E-2</v>
      </c>
      <c r="EI500">
        <v>30.6036</v>
      </c>
      <c r="EJ500" s="1">
        <v>5.5704140000000003E-20</v>
      </c>
      <c r="EK500" s="1">
        <v>1.5782430000000001E-16</v>
      </c>
      <c r="EL500" s="1">
        <v>6.5114740000000004E-2</v>
      </c>
      <c r="EM500">
        <v>30.64547</v>
      </c>
      <c r="EN500" s="1">
        <v>9.3374749999999997E-18</v>
      </c>
      <c r="EO500" s="1">
        <v>2.6480580000000001E-14</v>
      </c>
      <c r="EP500" s="1">
        <v>6.4973610000000001E-2</v>
      </c>
      <c r="EQ500">
        <v>30.589110000000002</v>
      </c>
      <c r="ER500" s="1">
        <v>8.9118200000000005E-16</v>
      </c>
      <c r="ES500" s="1">
        <v>2.5323319999999999E-12</v>
      </c>
      <c r="ET500" s="1">
        <v>6.4669809999999994E-2</v>
      </c>
      <c r="EU500">
        <v>30.483180000000001</v>
      </c>
      <c r="EV500" s="1">
        <v>5.1755880000000002E-14</v>
      </c>
      <c r="EW500" s="1">
        <v>1.4853199999999999E-10</v>
      </c>
      <c r="EX500" s="1">
        <v>6.4100279999999996E-2</v>
      </c>
      <c r="EY500">
        <v>30.378779999999999</v>
      </c>
      <c r="EZ500" s="1">
        <v>1.941182E-12</v>
      </c>
      <c r="FA500" s="1">
        <v>5.6561719999999997E-9</v>
      </c>
      <c r="FB500" s="1">
        <v>6.4695840000000004E-2</v>
      </c>
      <c r="FC500">
        <v>30.318899999999999</v>
      </c>
      <c r="FD500" s="1">
        <v>5.0627490000000002E-11</v>
      </c>
      <c r="FE500" s="1">
        <v>1.474312E-7</v>
      </c>
      <c r="FF500" s="1">
        <v>6.4152479999999998E-2</v>
      </c>
      <c r="FG500">
        <v>30.449290000000001</v>
      </c>
      <c r="FH500" s="1">
        <v>9.2378920000000003E-10</v>
      </c>
      <c r="FI500" s="1">
        <v>2.737438E-6</v>
      </c>
      <c r="FJ500" s="1">
        <v>6.3218549999999998E-2</v>
      </c>
      <c r="FK500">
        <v>30.53931</v>
      </c>
      <c r="FL500" s="1">
        <v>1.2291789999999999E-8</v>
      </c>
      <c r="FM500" s="1">
        <v>3.7354819999999998E-5</v>
      </c>
      <c r="FN500" s="1">
        <v>6.2137289999999998E-2</v>
      </c>
      <c r="FO500">
        <v>30.572479999999999</v>
      </c>
      <c r="FP500" s="1">
        <v>1.235857E-7</v>
      </c>
      <c r="FQ500" s="1">
        <v>3.8636390000000001E-4</v>
      </c>
      <c r="FR500" s="1">
        <v>6.1567900000000002E-2</v>
      </c>
      <c r="FS500">
        <v>30.54946</v>
      </c>
      <c r="FT500" s="1">
        <v>9.7652149999999995E-7</v>
      </c>
      <c r="FU500" s="1">
        <v>3.1157049999999999E-3</v>
      </c>
      <c r="FV500" s="1">
        <v>6.1226210000000003E-2</v>
      </c>
      <c r="FW500">
        <v>30.470479999999998</v>
      </c>
      <c r="FX500" s="1">
        <v>6.1926980000000004E-6</v>
      </c>
      <c r="FY500" s="1">
        <v>2.0103900000000001E-2</v>
      </c>
      <c r="FZ500" s="1">
        <v>6.0705019999999998E-2</v>
      </c>
      <c r="GA500">
        <v>30.362010000000001</v>
      </c>
      <c r="GB500" s="1">
        <v>3.2018740000000002E-5</v>
      </c>
      <c r="GC500" s="1">
        <v>0.106041</v>
      </c>
      <c r="GD500" s="1">
        <v>5.9947449999999999E-2</v>
      </c>
      <c r="GE500">
        <v>30.256530000000001</v>
      </c>
      <c r="GF500" s="1">
        <v>1.3739049999999999E-4</v>
      </c>
      <c r="GG500" s="1">
        <v>0.46606209999999998</v>
      </c>
      <c r="GH500" s="1">
        <v>6.0292119999999998E-2</v>
      </c>
      <c r="GI500">
        <v>30.206610000000001</v>
      </c>
      <c r="GJ500" s="1">
        <v>5.1099089999999999E-4</v>
      </c>
      <c r="GK500" s="1">
        <v>1.743247</v>
      </c>
      <c r="GL500" s="1">
        <v>5.9551949999999999E-2</v>
      </c>
      <c r="GM500">
        <v>30.358280000000001</v>
      </c>
      <c r="GN500" s="1">
        <v>1.6129569999999999E-3</v>
      </c>
      <c r="GO500" s="1">
        <v>5.6357600000000003</v>
      </c>
      <c r="GP500" s="1">
        <v>5.8454829999999999E-2</v>
      </c>
      <c r="GQ500">
        <v>30.490310000000001</v>
      </c>
      <c r="GR500" s="1">
        <v>4.4282740000000003E-3</v>
      </c>
      <c r="GS500" s="1">
        <v>15.92672</v>
      </c>
      <c r="GT500" s="1">
        <v>5.7268899999999998E-2</v>
      </c>
      <c r="GU500">
        <v>30.600930000000002</v>
      </c>
      <c r="GV500" s="1">
        <v>1.07607E-2</v>
      </c>
      <c r="GW500">
        <v>39.911529999999999</v>
      </c>
      <c r="GX500" s="1">
        <v>5.6623039999999999E-2</v>
      </c>
      <c r="GY500">
        <v>30.70214</v>
      </c>
      <c r="GZ500" s="1">
        <v>2.3717700000000001E-2</v>
      </c>
      <c r="HA500">
        <v>89.897199999999998</v>
      </c>
      <c r="HB500" s="1">
        <v>5.6229069999999999E-2</v>
      </c>
      <c r="HC500">
        <v>30.704370000000001</v>
      </c>
      <c r="HD500" s="1">
        <v>4.7794740000000002E-2</v>
      </c>
      <c r="HE500">
        <v>184.31530000000001</v>
      </c>
      <c r="HF500" s="1">
        <v>5.5689589999999997E-2</v>
      </c>
      <c r="HG500">
        <v>30.595410000000001</v>
      </c>
      <c r="HH500" s="1">
        <v>8.8294479999999995E-2</v>
      </c>
      <c r="HI500">
        <v>347.31369999999998</v>
      </c>
      <c r="HJ500" s="1">
        <v>5.4929730000000003E-2</v>
      </c>
      <c r="HK500">
        <v>30.49118</v>
      </c>
      <c r="HL500" s="1">
        <v>0.15059220000000001</v>
      </c>
      <c r="HM500">
        <v>606.61170000000004</v>
      </c>
      <c r="HN500" s="1">
        <v>5.4893079999999997E-2</v>
      </c>
      <c r="HO500">
        <v>30.419720000000002</v>
      </c>
      <c r="HP500" s="1">
        <v>0.2434537</v>
      </c>
      <c r="HQ500">
        <v>991.35379999999998</v>
      </c>
      <c r="HR500" s="1">
        <v>5.4226469999999999E-2</v>
      </c>
      <c r="HS500">
        <v>30.516639999999999</v>
      </c>
      <c r="HT500" s="1">
        <v>0.366921</v>
      </c>
      <c r="HU500">
        <v>1527.223</v>
      </c>
      <c r="HV500" s="1">
        <v>5.3429940000000002E-2</v>
      </c>
      <c r="HW500">
        <v>30.669899999999998</v>
      </c>
      <c r="HX500" s="1">
        <v>0.52282019999999996</v>
      </c>
      <c r="HY500">
        <v>2229.663</v>
      </c>
      <c r="HZ500" s="1">
        <v>5.2547950000000003E-2</v>
      </c>
      <c r="IA500">
        <v>30.806100000000001</v>
      </c>
      <c r="IB500" s="1">
        <v>0.70933639999999998</v>
      </c>
      <c r="IC500">
        <v>3104.4</v>
      </c>
      <c r="ID500" s="1">
        <v>5.1972770000000001E-2</v>
      </c>
      <c r="IE500">
        <v>30.928039999999999</v>
      </c>
      <c r="IF500" s="1">
        <v>0.92859639999999999</v>
      </c>
      <c r="IG500">
        <v>4146.09</v>
      </c>
      <c r="IH500" s="1">
        <v>5.1488970000000002E-2</v>
      </c>
      <c r="II500">
        <v>30.909210000000002</v>
      </c>
      <c r="IJ500" s="1">
        <v>1.1746190000000001</v>
      </c>
      <c r="IK500">
        <v>5339.8760000000002</v>
      </c>
      <c r="IL500" s="1">
        <v>5.0907189999999998E-2</v>
      </c>
      <c r="IM500">
        <v>30.793849999999999</v>
      </c>
      <c r="IN500">
        <v>1.4360919999999999</v>
      </c>
      <c r="IO500">
        <v>6658.9459999999999</v>
      </c>
      <c r="IP500" s="1">
        <v>5.0203339999999999E-2</v>
      </c>
      <c r="IQ500">
        <v>30.68526</v>
      </c>
      <c r="IR500">
        <v>1.702296</v>
      </c>
      <c r="IS500">
        <v>8068.6850000000004</v>
      </c>
      <c r="IT500" s="1">
        <v>4.998652E-2</v>
      </c>
      <c r="IU500">
        <v>30.604189999999999</v>
      </c>
      <c r="IV500">
        <v>1.9878750000000001</v>
      </c>
      <c r="IW500">
        <v>9536.4639999999999</v>
      </c>
      <c r="IX500" s="1">
        <v>4.9344109999999997E-2</v>
      </c>
      <c r="IY500">
        <v>30.657769999999999</v>
      </c>
      <c r="IZ500">
        <v>2.2523689999999998</v>
      </c>
      <c r="JA500">
        <v>11026.85</v>
      </c>
      <c r="JB500" s="1">
        <v>4.8543919999999997E-2</v>
      </c>
      <c r="JC500">
        <v>30.671150000000001</v>
      </c>
      <c r="JD500">
        <v>2.4940669999999998</v>
      </c>
      <c r="JE500">
        <v>12498.53</v>
      </c>
      <c r="JF500" s="1">
        <v>4.7775320000000003E-2</v>
      </c>
      <c r="JG500">
        <v>30.70083</v>
      </c>
      <c r="JH500">
        <v>2.7162519999999999</v>
      </c>
      <c r="JI500">
        <v>13922.22</v>
      </c>
      <c r="JJ500" s="1">
        <v>4.7285109999999998E-2</v>
      </c>
      <c r="JK500">
        <v>30.657299999999999</v>
      </c>
      <c r="JL500">
        <v>2.931521</v>
      </c>
      <c r="JM500">
        <v>15277.48</v>
      </c>
      <c r="JN500" s="1">
        <v>4.6981540000000002E-2</v>
      </c>
      <c r="JO500">
        <v>30.616869999999999</v>
      </c>
      <c r="JP500">
        <v>3.1362540000000001</v>
      </c>
      <c r="JQ500">
        <v>16549.95</v>
      </c>
      <c r="JR500" s="1">
        <v>4.6684169999999997E-2</v>
      </c>
      <c r="JS500">
        <v>30.61769</v>
      </c>
      <c r="JT500">
        <v>3.31894</v>
      </c>
      <c r="JU500">
        <v>17727.009999999998</v>
      </c>
      <c r="JV500" s="1">
        <v>4.6279180000000003E-2</v>
      </c>
      <c r="JW500">
        <v>30.616779999999999</v>
      </c>
      <c r="JX500">
        <v>3.4700510000000002</v>
      </c>
      <c r="JY500">
        <v>18797.09</v>
      </c>
      <c r="JZ500" s="1">
        <v>4.5899389999999998E-2</v>
      </c>
      <c r="KA500">
        <v>30.611229999999999</v>
      </c>
      <c r="KB500">
        <v>3.5988820000000001</v>
      </c>
      <c r="KC500">
        <v>19755.52</v>
      </c>
      <c r="KD500" s="1">
        <v>4.5602040000000003E-2</v>
      </c>
      <c r="KE500">
        <v>30.742080000000001</v>
      </c>
      <c r="KF500">
        <v>3.7106159999999999</v>
      </c>
      <c r="KG500">
        <v>20601.79</v>
      </c>
      <c r="KH500" s="1">
        <v>4.5339789999999998E-2</v>
      </c>
      <c r="KI500">
        <v>30.787330000000001</v>
      </c>
      <c r="KJ500">
        <v>3.8034699999999999</v>
      </c>
      <c r="KK500">
        <v>21338.58</v>
      </c>
      <c r="KL500" s="1">
        <v>4.5026030000000002E-2</v>
      </c>
      <c r="KM500">
        <v>30.813829999999999</v>
      </c>
      <c r="KN500">
        <v>3.871505</v>
      </c>
      <c r="KO500">
        <v>21968.58</v>
      </c>
      <c r="KP500" s="1">
        <v>4.4623370000000002E-2</v>
      </c>
      <c r="KQ500">
        <v>30.84216</v>
      </c>
      <c r="KR500">
        <v>3.9123549999999998</v>
      </c>
      <c r="KS500">
        <v>22494.54</v>
      </c>
      <c r="KT500">
        <v>4.41432E-2</v>
      </c>
      <c r="KU500">
        <v>30.816559999999999</v>
      </c>
      <c r="KV500">
        <v>3.9281199999999998</v>
      </c>
      <c r="KW500">
        <v>22921.79</v>
      </c>
      <c r="KX500" s="1">
        <v>4.3725460000000001E-2</v>
      </c>
      <c r="KY500">
        <v>30.728560000000002</v>
      </c>
      <c r="KZ500">
        <v>3.9332479999999999</v>
      </c>
      <c r="LA500">
        <v>23257.89</v>
      </c>
      <c r="LB500" s="1">
        <v>4.3369970000000001E-2</v>
      </c>
      <c r="LC500">
        <v>30.642399999999999</v>
      </c>
      <c r="LD500">
        <v>3.929576</v>
      </c>
      <c r="LE500">
        <v>23511.24</v>
      </c>
      <c r="LF500" s="1">
        <v>4.3213019999999998E-2</v>
      </c>
      <c r="LG500">
        <v>30.61129</v>
      </c>
      <c r="LH500">
        <v>3.931943</v>
      </c>
      <c r="LI500">
        <v>23690.54</v>
      </c>
      <c r="LJ500" s="1">
        <v>4.282652E-2</v>
      </c>
      <c r="LK500">
        <v>30.792619999999999</v>
      </c>
      <c r="LL500">
        <v>3.9022839999999999</v>
      </c>
      <c r="LM500">
        <v>23802.52</v>
      </c>
      <c r="LN500" s="1">
        <v>4.2332969999999998E-2</v>
      </c>
      <c r="LO500">
        <v>30.936360000000001</v>
      </c>
      <c r="LP500">
        <v>3.853539</v>
      </c>
      <c r="LQ500">
        <v>23851.45</v>
      </c>
      <c r="LR500">
        <v>4.1829680000000001E-2</v>
      </c>
      <c r="LS500">
        <v>31.038399999999999</v>
      </c>
      <c r="LT500">
        <v>3.7953999999999999</v>
      </c>
      <c r="LU500">
        <v>23844.07</v>
      </c>
      <c r="LV500" s="1">
        <v>4.1483539999999999E-2</v>
      </c>
      <c r="LW500">
        <v>31.188110000000002</v>
      </c>
      <c r="LX500">
        <v>3.7446079999999999</v>
      </c>
      <c r="LY500">
        <v>23788.5</v>
      </c>
      <c r="LZ500">
        <v>4.1256439999999998E-2</v>
      </c>
      <c r="MA500">
        <v>31.242709999999999</v>
      </c>
      <c r="MB500">
        <v>3.698855</v>
      </c>
      <c r="MC500">
        <v>23692.03</v>
      </c>
      <c r="MD500" s="1">
        <v>4.1035389999999998E-2</v>
      </c>
      <c r="ME500">
        <v>31.169319999999999</v>
      </c>
      <c r="MF500">
        <v>3.6494049999999998</v>
      </c>
      <c r="MG500">
        <v>23559.84</v>
      </c>
      <c r="MH500" s="1">
        <v>4.081278E-2</v>
      </c>
      <c r="MI500">
        <v>31.09198</v>
      </c>
      <c r="MJ500">
        <v>3.5955170000000001</v>
      </c>
      <c r="MK500">
        <v>23396.77</v>
      </c>
      <c r="ML500">
        <v>4.0961810000000001E-2</v>
      </c>
      <c r="MM500">
        <v>31.080390000000001</v>
      </c>
      <c r="MN500">
        <v>3.5709200000000001</v>
      </c>
      <c r="MO500">
        <v>23207.64</v>
      </c>
      <c r="MP500">
        <v>4.077095E-2</v>
      </c>
      <c r="MQ500">
        <v>31.26061</v>
      </c>
      <c r="MR500">
        <v>3.513884</v>
      </c>
      <c r="MS500">
        <v>22996.16</v>
      </c>
      <c r="MT500" s="1">
        <v>4.0461450000000003E-2</v>
      </c>
      <c r="MU500">
        <v>31.45926</v>
      </c>
      <c r="MV500">
        <v>3.4449049999999999</v>
      </c>
      <c r="MW500">
        <v>22763.5</v>
      </c>
      <c r="MX500" s="1">
        <v>4.0138609999999998E-2</v>
      </c>
      <c r="MY500">
        <v>31.593170000000001</v>
      </c>
      <c r="MZ500">
        <v>3.372903</v>
      </c>
      <c r="NA500">
        <v>22513.81</v>
      </c>
      <c r="NB500" s="1">
        <v>3.9995790000000003E-2</v>
      </c>
      <c r="NC500">
        <v>31.696570000000001</v>
      </c>
      <c r="ND500">
        <v>3.3151489999999999</v>
      </c>
      <c r="NE500">
        <v>22250.28</v>
      </c>
      <c r="NF500">
        <v>3.9954440000000001E-2</v>
      </c>
      <c r="NG500">
        <v>31.675080000000001</v>
      </c>
      <c r="NH500">
        <v>3.2648730000000001</v>
      </c>
      <c r="NI500">
        <v>21975.94</v>
      </c>
      <c r="NJ500" s="1">
        <v>3.9860989999999999E-2</v>
      </c>
      <c r="NK500">
        <v>31.593029999999999</v>
      </c>
      <c r="NL500">
        <v>3.2096390000000001</v>
      </c>
      <c r="NM500">
        <v>21692.2</v>
      </c>
      <c r="NN500" s="1">
        <v>3.965171E-2</v>
      </c>
      <c r="NO500">
        <v>31.523409999999998</v>
      </c>
      <c r="NP500">
        <v>3.1447850000000002</v>
      </c>
      <c r="NQ500">
        <v>21401.3</v>
      </c>
      <c r="NR500" s="1">
        <v>3.9294320000000001E-2</v>
      </c>
      <c r="NS500">
        <v>31.479179999999999</v>
      </c>
      <c r="NT500">
        <v>3.068254</v>
      </c>
      <c r="NU500">
        <v>21104.37</v>
      </c>
      <c r="NV500" s="1">
        <v>3.9132680000000003E-2</v>
      </c>
      <c r="NW500">
        <v>31.49269</v>
      </c>
      <c r="NX500">
        <v>3.0075370000000001</v>
      </c>
      <c r="NY500">
        <v>20803.22</v>
      </c>
      <c r="NZ500">
        <v>3.9110789999999999E-2</v>
      </c>
      <c r="OA500">
        <v>31.59178</v>
      </c>
      <c r="OB500">
        <v>2.9575490000000002</v>
      </c>
      <c r="OC500">
        <v>20499.599999999999</v>
      </c>
      <c r="OD500" s="1">
        <v>3.9098479999999998E-2</v>
      </c>
      <c r="OE500">
        <v>31.61992</v>
      </c>
      <c r="OF500">
        <v>2.9087239999999999</v>
      </c>
      <c r="OG500">
        <v>20194.509999999998</v>
      </c>
      <c r="OH500" s="1">
        <v>3.8963909999999997E-2</v>
      </c>
      <c r="OI500">
        <v>31.636980000000001</v>
      </c>
      <c r="OJ500">
        <v>2.850981</v>
      </c>
      <c r="OK500">
        <v>19888.150000000001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4.7534439999999997E-2</v>
      </c>
      <c r="G501">
        <v>29.36964</v>
      </c>
      <c r="H501">
        <v>0</v>
      </c>
      <c r="I501">
        <v>0</v>
      </c>
      <c r="J501">
        <v>4.786841E-2</v>
      </c>
      <c r="K501">
        <v>29.412600000000001</v>
      </c>
      <c r="L501">
        <v>0</v>
      </c>
      <c r="M501">
        <v>0</v>
      </c>
      <c r="N501">
        <v>4.7919059999999999E-2</v>
      </c>
      <c r="O501">
        <v>29.511379999999999</v>
      </c>
      <c r="P501">
        <v>0</v>
      </c>
      <c r="Q501">
        <v>0</v>
      </c>
      <c r="R501" s="1">
        <v>4.783871E-2</v>
      </c>
      <c r="S501">
        <v>29.49203</v>
      </c>
      <c r="T501">
        <v>0</v>
      </c>
      <c r="U501">
        <v>0</v>
      </c>
      <c r="V501" s="1">
        <v>4.7899900000000002E-2</v>
      </c>
      <c r="W501">
        <v>29.463660000000001</v>
      </c>
      <c r="X501">
        <v>0</v>
      </c>
      <c r="Y501">
        <v>0</v>
      </c>
      <c r="Z501" s="1">
        <v>4.8144640000000002E-2</v>
      </c>
      <c r="AA501">
        <v>29.440280000000001</v>
      </c>
      <c r="AB501">
        <v>0</v>
      </c>
      <c r="AC501">
        <v>0</v>
      </c>
      <c r="AD501" s="1">
        <v>4.8063330000000001E-2</v>
      </c>
      <c r="AE501">
        <v>29.423169999999999</v>
      </c>
      <c r="AF501">
        <v>0</v>
      </c>
      <c r="AG501">
        <v>0</v>
      </c>
      <c r="AH501" s="1">
        <v>4.832782E-2</v>
      </c>
      <c r="AI501">
        <v>29.421559999999999</v>
      </c>
      <c r="AJ501">
        <v>0</v>
      </c>
      <c r="AK501">
        <v>0</v>
      </c>
      <c r="AL501" s="1">
        <v>4.8698489999999997E-2</v>
      </c>
      <c r="AM501">
        <v>29.542850000000001</v>
      </c>
      <c r="AN501">
        <v>0</v>
      </c>
      <c r="AO501">
        <v>0</v>
      </c>
      <c r="AP501" s="1">
        <v>4.9144199999999999E-2</v>
      </c>
      <c r="AQ501">
        <v>29.56953</v>
      </c>
      <c r="AR501">
        <v>0</v>
      </c>
      <c r="AS501">
        <v>0</v>
      </c>
      <c r="AT501" s="1">
        <v>4.9448560000000003E-2</v>
      </c>
      <c r="AU501">
        <v>29.590260000000001</v>
      </c>
      <c r="AV501">
        <v>0</v>
      </c>
      <c r="AW501">
        <v>0</v>
      </c>
      <c r="AX501" s="1">
        <v>4.9721380000000003E-2</v>
      </c>
      <c r="AY501">
        <v>29.615839999999999</v>
      </c>
      <c r="AZ501">
        <v>0</v>
      </c>
      <c r="BA501">
        <v>0</v>
      </c>
      <c r="BB501" s="1">
        <v>5.004492E-2</v>
      </c>
      <c r="BC501">
        <v>29.604189999999999</v>
      </c>
      <c r="BD501">
        <v>0</v>
      </c>
      <c r="BE501">
        <v>0</v>
      </c>
      <c r="BF501" s="1">
        <v>5.044535E-2</v>
      </c>
      <c r="BG501">
        <v>29.593679999999999</v>
      </c>
      <c r="BH501">
        <v>0</v>
      </c>
      <c r="BI501">
        <v>0</v>
      </c>
      <c r="BJ501" s="1">
        <v>5.0560630000000002E-2</v>
      </c>
      <c r="BK501">
        <v>29.622679999999999</v>
      </c>
      <c r="BL501">
        <v>0</v>
      </c>
      <c r="BM501">
        <v>0</v>
      </c>
      <c r="BN501" s="1">
        <v>5.0944509999999998E-2</v>
      </c>
      <c r="BO501">
        <v>29.745760000000001</v>
      </c>
      <c r="BP501">
        <v>0</v>
      </c>
      <c r="BQ501">
        <v>0</v>
      </c>
      <c r="BR501" s="1">
        <v>5.144257E-2</v>
      </c>
      <c r="BS501">
        <v>29.935110000000002</v>
      </c>
      <c r="BT501">
        <v>0</v>
      </c>
      <c r="BU501">
        <v>0</v>
      </c>
      <c r="BV501" s="1">
        <v>5.190695E-2</v>
      </c>
      <c r="BW501">
        <v>30.128299999999999</v>
      </c>
      <c r="BX501">
        <v>0</v>
      </c>
      <c r="BY501">
        <v>0</v>
      </c>
      <c r="BZ501" s="1">
        <v>5.2257900000000003E-2</v>
      </c>
      <c r="CA501">
        <v>30.262730000000001</v>
      </c>
      <c r="CB501">
        <v>0</v>
      </c>
      <c r="CC501">
        <v>0</v>
      </c>
      <c r="CD501" s="1">
        <v>5.2505839999999998E-2</v>
      </c>
      <c r="CE501">
        <v>30.265640000000001</v>
      </c>
      <c r="CF501">
        <v>0</v>
      </c>
      <c r="CG501">
        <v>0</v>
      </c>
      <c r="CH501" s="1">
        <v>5.2748259999999998E-2</v>
      </c>
      <c r="CI501">
        <v>30.213480000000001</v>
      </c>
      <c r="CJ501">
        <v>0</v>
      </c>
      <c r="CK501">
        <v>0</v>
      </c>
      <c r="CL501" s="1">
        <v>5.3092519999999997E-2</v>
      </c>
      <c r="CM501">
        <v>30.169830000000001</v>
      </c>
      <c r="CN501">
        <v>0</v>
      </c>
      <c r="CO501">
        <v>0</v>
      </c>
      <c r="CP501" s="1">
        <v>5.3918929999999997E-2</v>
      </c>
      <c r="CQ501">
        <v>30.148610000000001</v>
      </c>
      <c r="CR501">
        <v>0</v>
      </c>
      <c r="CS501">
        <v>0</v>
      </c>
      <c r="CT501" s="1">
        <v>5.4106340000000003E-2</v>
      </c>
      <c r="CU501">
        <v>30.253609999999998</v>
      </c>
      <c r="CV501">
        <v>0</v>
      </c>
      <c r="CW501">
        <v>0</v>
      </c>
      <c r="CX501" s="1">
        <v>5.3965730000000003E-2</v>
      </c>
      <c r="CY501">
        <v>30.420190000000002</v>
      </c>
      <c r="CZ501">
        <v>0</v>
      </c>
      <c r="DA501">
        <v>0</v>
      </c>
      <c r="DB501" s="1">
        <v>5.3732509999999997E-2</v>
      </c>
      <c r="DC501">
        <v>30.519469999999998</v>
      </c>
      <c r="DD501">
        <v>0</v>
      </c>
      <c r="DE501">
        <v>0</v>
      </c>
      <c r="DF501" s="1">
        <v>5.376334E-2</v>
      </c>
      <c r="DG501">
        <v>30.597429999999999</v>
      </c>
      <c r="DH501">
        <v>0</v>
      </c>
      <c r="DI501">
        <v>0</v>
      </c>
      <c r="DJ501" s="1">
        <v>5.389298E-2</v>
      </c>
      <c r="DK501">
        <v>30.566179999999999</v>
      </c>
      <c r="DL501">
        <v>0</v>
      </c>
      <c r="DM501">
        <v>0</v>
      </c>
      <c r="DN501" s="1">
        <v>5.3867369999999998E-2</v>
      </c>
      <c r="DO501">
        <v>30.482849999999999</v>
      </c>
      <c r="DP501">
        <v>1.38985E-37</v>
      </c>
      <c r="DQ501">
        <v>7.3445819999999999E-34</v>
      </c>
      <c r="DR501" s="1">
        <v>5.3679520000000001E-2</v>
      </c>
      <c r="DS501">
        <v>30.417870000000001</v>
      </c>
      <c r="DT501">
        <v>3.3610439999999998E-33</v>
      </c>
      <c r="DU501">
        <v>1.7789759999999999E-29</v>
      </c>
      <c r="DV501" s="1">
        <v>5.441961E-2</v>
      </c>
      <c r="DW501">
        <v>30.357849999999999</v>
      </c>
      <c r="DX501">
        <v>2.1386710000000001E-29</v>
      </c>
      <c r="DY501" s="1">
        <v>1.1132459999999999E-25</v>
      </c>
      <c r="DZ501" s="1">
        <v>5.4180859999999997E-2</v>
      </c>
      <c r="EA501">
        <v>30.38946</v>
      </c>
      <c r="EB501" s="1">
        <v>4.2165259999999999E-26</v>
      </c>
      <c r="EC501" s="1">
        <v>2.2001360000000002E-22</v>
      </c>
      <c r="ED501" s="1">
        <v>5.3557220000000003E-2</v>
      </c>
      <c r="EE501">
        <v>30.458179999999999</v>
      </c>
      <c r="EF501" s="1">
        <v>3.2929770000000001E-23</v>
      </c>
      <c r="EG501" s="1">
        <v>1.6854190000000001E-19</v>
      </c>
      <c r="EH501" s="1">
        <v>5.2840209999999999E-2</v>
      </c>
      <c r="EI501">
        <v>30.539069999999999</v>
      </c>
      <c r="EJ501" s="1">
        <v>1.2344680000000001E-20</v>
      </c>
      <c r="EK501" s="1">
        <v>5.8576670000000003E-17</v>
      </c>
      <c r="EL501" s="1">
        <v>5.2554980000000001E-2</v>
      </c>
      <c r="EM501">
        <v>30.583590000000001</v>
      </c>
      <c r="EN501" s="1">
        <v>2.3191130000000001E-18</v>
      </c>
      <c r="EO501" s="1">
        <v>1.0424210000000001E-14</v>
      </c>
      <c r="EP501" s="1">
        <v>5.2445850000000002E-2</v>
      </c>
      <c r="EQ501">
        <v>30.530190000000001</v>
      </c>
      <c r="ER501" s="1">
        <v>2.4383130000000002E-16</v>
      </c>
      <c r="ES501" s="1">
        <v>1.0526820000000001E-12</v>
      </c>
      <c r="ET501" s="1">
        <v>5.2202489999999997E-2</v>
      </c>
      <c r="EU501">
        <v>30.42765</v>
      </c>
      <c r="EV501" s="1">
        <v>1.5410400000000001E-14</v>
      </c>
      <c r="EW501" s="1">
        <v>6.4983420000000001E-11</v>
      </c>
      <c r="EX501" s="1">
        <v>5.1745949999999999E-2</v>
      </c>
      <c r="EY501">
        <v>30.327490000000001</v>
      </c>
      <c r="EZ501" s="1">
        <v>6.2326549999999996E-13</v>
      </c>
      <c r="FA501" s="1">
        <v>2.5969979999999998E-9</v>
      </c>
      <c r="FB501" s="1">
        <v>5.2244220000000001E-2</v>
      </c>
      <c r="FC501">
        <v>30.273569999999999</v>
      </c>
      <c r="FD501" s="1">
        <v>1.7424390000000001E-11</v>
      </c>
      <c r="FE501" s="1">
        <v>7.0868180000000001E-8</v>
      </c>
      <c r="FF501" s="1">
        <v>5.1803849999999999E-2</v>
      </c>
      <c r="FG501">
        <v>30.41093</v>
      </c>
      <c r="FH501" s="1">
        <v>3.3868520000000002E-10</v>
      </c>
      <c r="FI501" s="1">
        <v>1.37501E-6</v>
      </c>
      <c r="FJ501" s="1">
        <v>5.1042160000000003E-2</v>
      </c>
      <c r="FK501">
        <v>30.507549999999998</v>
      </c>
      <c r="FL501" s="1">
        <v>4.7731189999999998E-9</v>
      </c>
      <c r="FM501" s="1">
        <v>1.9559830000000001E-5</v>
      </c>
      <c r="FN501" s="1">
        <v>5.0160709999999997E-2</v>
      </c>
      <c r="FO501">
        <v>30.546790000000001</v>
      </c>
      <c r="FP501" s="1">
        <v>5.0628319999999998E-8</v>
      </c>
      <c r="FQ501" s="1">
        <v>2.1053010000000001E-4</v>
      </c>
      <c r="FR501" s="1">
        <v>4.9704209999999999E-2</v>
      </c>
      <c r="FS501">
        <v>30.53012</v>
      </c>
      <c r="FT501" s="1">
        <v>4.2084600000000001E-7</v>
      </c>
      <c r="FU501" s="1">
        <v>1.764018E-3</v>
      </c>
      <c r="FV501" s="1">
        <v>4.943173E-2</v>
      </c>
      <c r="FW501">
        <v>30.457039999999999</v>
      </c>
      <c r="FX501" s="1">
        <v>2.8002470000000001E-6</v>
      </c>
      <c r="FY501" s="1">
        <v>1.181112E-2</v>
      </c>
      <c r="FZ501" s="1">
        <v>4.9014410000000001E-2</v>
      </c>
      <c r="GA501">
        <v>30.354970000000002</v>
      </c>
      <c r="GB501" s="1">
        <v>1.514854E-5</v>
      </c>
      <c r="GC501" s="1">
        <v>6.4553449999999998E-2</v>
      </c>
      <c r="GD501" s="1">
        <v>4.8403359999999999E-2</v>
      </c>
      <c r="GE501">
        <v>30.25545</v>
      </c>
      <c r="GF501" s="1">
        <v>6.7811600000000006E-5</v>
      </c>
      <c r="GG501" s="1">
        <v>0.29352099999999998</v>
      </c>
      <c r="GH501" s="1">
        <v>4.8699840000000001E-2</v>
      </c>
      <c r="GI501">
        <v>30.213000000000001</v>
      </c>
      <c r="GJ501" s="1">
        <v>2.6268329999999999E-4</v>
      </c>
      <c r="GK501" s="1">
        <v>1.134174</v>
      </c>
      <c r="GL501" s="1">
        <v>4.8100089999999998E-2</v>
      </c>
      <c r="GM501">
        <v>30.372140000000002</v>
      </c>
      <c r="GN501" s="1">
        <v>8.6137750000000004E-4</v>
      </c>
      <c r="GO501" s="1">
        <v>3.783935</v>
      </c>
      <c r="GP501" s="1">
        <v>4.7206079999999997E-2</v>
      </c>
      <c r="GQ501">
        <v>30.510770000000001</v>
      </c>
      <c r="GR501" s="1">
        <v>2.4499019999999999E-3</v>
      </c>
      <c r="GS501" s="1">
        <v>11.01736</v>
      </c>
      <c r="GT501">
        <v>4.6243960000000001E-2</v>
      </c>
      <c r="GU501">
        <v>30.626619999999999</v>
      </c>
      <c r="GV501" s="1">
        <v>6.1545430000000002E-3</v>
      </c>
      <c r="GW501" s="1">
        <v>28.403749999999999</v>
      </c>
      <c r="GX501" s="1">
        <v>4.5722209999999999E-2</v>
      </c>
      <c r="GY501">
        <v>30.732240000000001</v>
      </c>
      <c r="GZ501" s="1">
        <v>1.4001619999999999E-2</v>
      </c>
      <c r="HA501">
        <v>65.733990000000006</v>
      </c>
      <c r="HB501" s="1">
        <v>4.5410569999999997E-2</v>
      </c>
      <c r="HC501">
        <v>30.737629999999999</v>
      </c>
      <c r="HD501" s="1">
        <v>2.908525E-2</v>
      </c>
      <c r="HE501">
        <v>138.32550000000001</v>
      </c>
      <c r="HF501">
        <v>4.4977639999999999E-2</v>
      </c>
      <c r="HG501">
        <v>30.631139999999998</v>
      </c>
      <c r="HH501" s="1">
        <v>5.5294580000000003E-2</v>
      </c>
      <c r="HI501">
        <v>267.22280000000001</v>
      </c>
      <c r="HJ501" s="1">
        <v>4.4362680000000002E-2</v>
      </c>
      <c r="HK501">
        <v>30.529530000000001</v>
      </c>
      <c r="HL501" s="1">
        <v>9.6880300000000003E-2</v>
      </c>
      <c r="HM501">
        <v>477.91829999999999</v>
      </c>
      <c r="HN501" s="1">
        <v>4.4344370000000001E-2</v>
      </c>
      <c r="HO501">
        <v>30.46125</v>
      </c>
      <c r="HP501" s="1">
        <v>0.1607065</v>
      </c>
      <c r="HQ501">
        <v>798.78769999999997</v>
      </c>
      <c r="HR501" s="1">
        <v>4.3806249999999998E-2</v>
      </c>
      <c r="HS501">
        <v>30.56137</v>
      </c>
      <c r="HT501" s="1">
        <v>0.24813379999999999</v>
      </c>
      <c r="HU501">
        <v>1257.308</v>
      </c>
      <c r="HV501" s="1">
        <v>4.315712E-2</v>
      </c>
      <c r="HW501">
        <v>30.717510000000001</v>
      </c>
      <c r="HX501" s="1">
        <v>0.36159170000000002</v>
      </c>
      <c r="HY501">
        <v>1873.3019999999999</v>
      </c>
      <c r="HZ501" s="1">
        <v>4.2441510000000002E-2</v>
      </c>
      <c r="IA501">
        <v>30.85558</v>
      </c>
      <c r="IB501" s="1">
        <v>0.50107520000000005</v>
      </c>
      <c r="IC501">
        <v>2658.864</v>
      </c>
      <c r="ID501" s="1">
        <v>4.1978700000000001E-2</v>
      </c>
      <c r="IE501">
        <v>30.978359999999999</v>
      </c>
      <c r="IF501" s="1">
        <v>0.66924510000000004</v>
      </c>
      <c r="IG501">
        <v>3616.1669999999999</v>
      </c>
      <c r="IH501" s="1">
        <v>4.1592049999999998E-2</v>
      </c>
      <c r="II501">
        <v>30.95871</v>
      </c>
      <c r="IJ501" s="1">
        <v>0.8628209</v>
      </c>
      <c r="IK501">
        <v>4738.3159999999998</v>
      </c>
      <c r="IL501" s="1">
        <v>4.1123649999999998E-2</v>
      </c>
      <c r="IM501">
        <v>30.84244</v>
      </c>
      <c r="IN501" s="1">
        <v>1.073944</v>
      </c>
      <c r="IO501">
        <v>6006.1970000000001</v>
      </c>
      <c r="IP501" s="1">
        <v>4.0555210000000001E-2</v>
      </c>
      <c r="IQ501">
        <v>30.733029999999999</v>
      </c>
      <c r="IR501">
        <v>1.2946070000000001</v>
      </c>
      <c r="IS501">
        <v>7391.1570000000002</v>
      </c>
      <c r="IT501" s="1">
        <v>4.0386419999999999E-2</v>
      </c>
      <c r="IU501">
        <v>30.651910000000001</v>
      </c>
      <c r="IV501">
        <v>1.5362130000000001</v>
      </c>
      <c r="IW501">
        <v>8864.0400000000009</v>
      </c>
      <c r="IX501">
        <v>3.9867079999999999E-2</v>
      </c>
      <c r="IY501">
        <v>30.705860000000001</v>
      </c>
      <c r="IZ501">
        <v>1.766894</v>
      </c>
      <c r="JA501">
        <v>10392.129999999999</v>
      </c>
      <c r="JB501" s="1">
        <v>3.9220249999999998E-2</v>
      </c>
      <c r="JC501">
        <v>30.71902</v>
      </c>
      <c r="JD501">
        <v>1.984156</v>
      </c>
      <c r="JE501">
        <v>11933.93</v>
      </c>
      <c r="JF501" s="1">
        <v>3.8593469999999998E-2</v>
      </c>
      <c r="JG501">
        <v>30.74804</v>
      </c>
      <c r="JH501">
        <v>2.1892749999999999</v>
      </c>
      <c r="JI501">
        <v>13457.64</v>
      </c>
      <c r="JJ501" s="1">
        <v>3.8197740000000001E-2</v>
      </c>
      <c r="JK501">
        <v>30.703109999999999</v>
      </c>
      <c r="JL501">
        <v>2.3923100000000002</v>
      </c>
      <c r="JM501">
        <v>14939.27</v>
      </c>
      <c r="JN501" s="1">
        <v>3.7959100000000003E-2</v>
      </c>
      <c r="JO501">
        <v>30.662019999999998</v>
      </c>
      <c r="JP501">
        <v>2.5900799999999999</v>
      </c>
      <c r="JQ501">
        <v>16361.28</v>
      </c>
      <c r="JR501" s="1">
        <v>3.7716739999999999E-2</v>
      </c>
      <c r="JS501">
        <v>30.661899999999999</v>
      </c>
      <c r="JT501">
        <v>2.7714729999999999</v>
      </c>
      <c r="JU501">
        <v>17706.84</v>
      </c>
      <c r="JV501" s="1">
        <v>3.7390319999999998E-2</v>
      </c>
      <c r="JW501">
        <v>30.66038</v>
      </c>
      <c r="JX501">
        <v>2.9282910000000002</v>
      </c>
      <c r="JY501">
        <v>18960.04</v>
      </c>
      <c r="JZ501" s="1">
        <v>3.7082120000000003E-2</v>
      </c>
      <c r="KA501">
        <v>30.65436</v>
      </c>
      <c r="KB501">
        <v>3.0671680000000001</v>
      </c>
      <c r="KC501">
        <v>20111.759999999998</v>
      </c>
      <c r="KD501" s="1">
        <v>3.6844130000000003E-2</v>
      </c>
      <c r="KE501">
        <v>30.785019999999999</v>
      </c>
      <c r="KF501">
        <v>3.1923599999999999</v>
      </c>
      <c r="KG501">
        <v>21157.1</v>
      </c>
      <c r="KH501" s="1">
        <v>3.6632970000000001E-2</v>
      </c>
      <c r="KI501">
        <v>30.82891</v>
      </c>
      <c r="KJ501">
        <v>3.3014809999999999</v>
      </c>
      <c r="KK501">
        <v>22095.32</v>
      </c>
      <c r="KL501" s="1">
        <v>3.6378849999999997E-2</v>
      </c>
      <c r="KM501">
        <v>30.853850000000001</v>
      </c>
      <c r="KN501">
        <v>3.388843</v>
      </c>
      <c r="KO501">
        <v>22926.080000000002</v>
      </c>
      <c r="KP501" s="1">
        <v>3.6053080000000001E-2</v>
      </c>
      <c r="KQ501">
        <v>30.881170000000001</v>
      </c>
      <c r="KR501">
        <v>3.4519679999999999</v>
      </c>
      <c r="KS501">
        <v>23649.66</v>
      </c>
      <c r="KT501" s="1">
        <v>3.5666629999999998E-2</v>
      </c>
      <c r="KU501">
        <v>30.85389</v>
      </c>
      <c r="KV501">
        <v>3.4921989999999998</v>
      </c>
      <c r="KW501">
        <v>24268.53</v>
      </c>
      <c r="KX501" s="1">
        <v>3.5329699999999999E-2</v>
      </c>
      <c r="KY501">
        <v>30.76491</v>
      </c>
      <c r="KZ501">
        <v>3.5219019999999999</v>
      </c>
      <c r="LA501">
        <v>24788.66</v>
      </c>
      <c r="LB501" s="1">
        <v>3.5040769999999999E-2</v>
      </c>
      <c r="LC501">
        <v>30.677859999999999</v>
      </c>
      <c r="LD501">
        <v>3.5423879999999999</v>
      </c>
      <c r="LE501">
        <v>25216.92</v>
      </c>
      <c r="LF501" s="1">
        <v>3.4920890000000003E-2</v>
      </c>
      <c r="LG501">
        <v>30.64723</v>
      </c>
      <c r="LH501">
        <v>3.5681639999999999</v>
      </c>
      <c r="LI501">
        <v>25561.62</v>
      </c>
      <c r="LJ501" s="1">
        <v>3.460556E-2</v>
      </c>
      <c r="LK501">
        <v>30.82911</v>
      </c>
      <c r="LL501">
        <v>3.562764</v>
      </c>
      <c r="LM501">
        <v>25828.7</v>
      </c>
      <c r="LN501" s="1">
        <v>3.4207469999999997E-2</v>
      </c>
      <c r="LO501">
        <v>30.972729999999999</v>
      </c>
      <c r="LP501">
        <v>3.5389439999999999</v>
      </c>
      <c r="LQ501">
        <v>26022.31</v>
      </c>
      <c r="LR501" s="1">
        <v>3.380031E-2</v>
      </c>
      <c r="LS501">
        <v>31.07404</v>
      </c>
      <c r="LT501">
        <v>3.5049030000000001</v>
      </c>
      <c r="LU501">
        <v>26148.16</v>
      </c>
      <c r="LV501" s="1">
        <v>3.3521799999999997E-2</v>
      </c>
      <c r="LW501">
        <v>31.222270000000002</v>
      </c>
      <c r="LX501">
        <v>3.4763839999999999</v>
      </c>
      <c r="LY501">
        <v>26214.71</v>
      </c>
      <c r="LZ501" s="1">
        <v>3.333709E-2</v>
      </c>
      <c r="MA501">
        <v>31.274640000000002</v>
      </c>
      <c r="MB501">
        <v>3.451171</v>
      </c>
      <c r="MC501">
        <v>26229.78</v>
      </c>
      <c r="MD501" s="1">
        <v>3.3160799999999997E-2</v>
      </c>
      <c r="ME501">
        <v>31.198969999999999</v>
      </c>
      <c r="MF501">
        <v>3.4216150000000001</v>
      </c>
      <c r="MG501">
        <v>26198.560000000001</v>
      </c>
      <c r="MH501" s="1">
        <v>3.2978729999999998E-2</v>
      </c>
      <c r="MI501">
        <v>31.11993</v>
      </c>
      <c r="MJ501">
        <v>3.386422</v>
      </c>
      <c r="MK501">
        <v>26127.16</v>
      </c>
      <c r="ML501" s="1">
        <v>3.3103599999999997E-2</v>
      </c>
      <c r="MM501">
        <v>31.107749999999999</v>
      </c>
      <c r="MN501">
        <v>3.3785219999999998</v>
      </c>
      <c r="MO501">
        <v>26020.12</v>
      </c>
      <c r="MP501" s="1">
        <v>3.2953950000000003E-2</v>
      </c>
      <c r="MQ501">
        <v>31.28781</v>
      </c>
      <c r="MR501">
        <v>3.3390870000000001</v>
      </c>
      <c r="MS501">
        <v>25882.33</v>
      </c>
      <c r="MT501" s="1">
        <v>3.2701090000000002E-2</v>
      </c>
      <c r="MU501">
        <v>31.486000000000001</v>
      </c>
      <c r="MV501">
        <v>3.2864930000000001</v>
      </c>
      <c r="MW501">
        <v>25714.99</v>
      </c>
      <c r="MX501" s="1">
        <v>3.2438160000000001E-2</v>
      </c>
      <c r="MY501">
        <v>31.61834</v>
      </c>
      <c r="MZ501">
        <v>3.230038</v>
      </c>
      <c r="NA501">
        <v>25522.6</v>
      </c>
      <c r="NB501" s="1">
        <v>3.2325069999999997E-2</v>
      </c>
      <c r="NC501">
        <v>31.719259999999998</v>
      </c>
      <c r="ND501">
        <v>3.1866940000000001</v>
      </c>
      <c r="NE501">
        <v>25308.65</v>
      </c>
      <c r="NF501" s="1">
        <v>3.2292429999999997E-2</v>
      </c>
      <c r="NG501">
        <v>31.69481</v>
      </c>
      <c r="NH501">
        <v>3.1495980000000001</v>
      </c>
      <c r="NI501">
        <v>25077.03</v>
      </c>
      <c r="NJ501" s="1">
        <v>3.2217259999999998E-2</v>
      </c>
      <c r="NK501">
        <v>31.610140000000001</v>
      </c>
      <c r="NL501">
        <v>3.1069309999999999</v>
      </c>
      <c r="NM501">
        <v>24829.75</v>
      </c>
      <c r="NN501">
        <v>3.2047359999999997E-2</v>
      </c>
      <c r="NO501">
        <v>31.538229999999999</v>
      </c>
      <c r="NP501">
        <v>3.0540029999999998</v>
      </c>
      <c r="NQ501">
        <v>24569.06</v>
      </c>
      <c r="NR501">
        <v>3.1756739999999999E-2</v>
      </c>
      <c r="NS501">
        <v>31.49269</v>
      </c>
      <c r="NT501">
        <v>2.9888880000000002</v>
      </c>
      <c r="NU501">
        <v>24296.99</v>
      </c>
      <c r="NV501" s="1">
        <v>3.1624880000000001E-2</v>
      </c>
      <c r="NW501">
        <v>31.505389999999998</v>
      </c>
      <c r="NX501">
        <v>2.9384389999999998</v>
      </c>
      <c r="NY501">
        <v>24015.37</v>
      </c>
      <c r="NZ501" s="1">
        <v>3.1609869999999998E-2</v>
      </c>
      <c r="OA501">
        <v>31.603490000000001</v>
      </c>
      <c r="OB501">
        <v>2.8982049999999999</v>
      </c>
      <c r="OC501">
        <v>23726.61</v>
      </c>
      <c r="OD501" s="1">
        <v>3.1601869999999997E-2</v>
      </c>
      <c r="OE501">
        <v>31.630559999999999</v>
      </c>
      <c r="OF501">
        <v>2.8584619999999998</v>
      </c>
      <c r="OG501">
        <v>23431.82</v>
      </c>
      <c r="OH501" s="1">
        <v>3.1492039999999999E-2</v>
      </c>
      <c r="OI501">
        <v>31.645720000000001</v>
      </c>
      <c r="OJ501">
        <v>2.8092030000000001</v>
      </c>
      <c r="OK501">
        <v>23132.14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4.0891669999999998E-2</v>
      </c>
      <c r="G502">
        <v>29.222100000000001</v>
      </c>
      <c r="H502">
        <v>0</v>
      </c>
      <c r="I502">
        <v>0</v>
      </c>
      <c r="J502" s="1">
        <v>4.1179689999999998E-2</v>
      </c>
      <c r="K502">
        <v>29.268599999999999</v>
      </c>
      <c r="L502">
        <v>0</v>
      </c>
      <c r="M502">
        <v>0</v>
      </c>
      <c r="N502" s="1">
        <v>4.1219980000000003E-2</v>
      </c>
      <c r="O502">
        <v>29.37182</v>
      </c>
      <c r="P502">
        <v>0</v>
      </c>
      <c r="Q502">
        <v>0</v>
      </c>
      <c r="R502" s="1">
        <v>4.1144210000000001E-2</v>
      </c>
      <c r="S502">
        <v>29.354649999999999</v>
      </c>
      <c r="T502">
        <v>0</v>
      </c>
      <c r="U502">
        <v>0</v>
      </c>
      <c r="V502">
        <v>4.1193309999999997E-2</v>
      </c>
      <c r="W502">
        <v>29.32921</v>
      </c>
      <c r="X502">
        <v>0</v>
      </c>
      <c r="Y502">
        <v>0</v>
      </c>
      <c r="Z502" s="1">
        <v>4.1402220000000003E-2</v>
      </c>
      <c r="AA502">
        <v>29.309010000000001</v>
      </c>
      <c r="AB502">
        <v>0</v>
      </c>
      <c r="AC502">
        <v>0</v>
      </c>
      <c r="AD502" s="1">
        <v>4.1325000000000001E-2</v>
      </c>
      <c r="AE502">
        <v>29.29524</v>
      </c>
      <c r="AF502">
        <v>0</v>
      </c>
      <c r="AG502">
        <v>0</v>
      </c>
      <c r="AH502" s="1">
        <v>4.1550650000000001E-2</v>
      </c>
      <c r="AI502">
        <v>29.297550000000001</v>
      </c>
      <c r="AJ502">
        <v>0</v>
      </c>
      <c r="AK502">
        <v>0</v>
      </c>
      <c r="AL502" s="1">
        <v>4.186931E-2</v>
      </c>
      <c r="AM502">
        <v>29.42456</v>
      </c>
      <c r="AN502">
        <v>0</v>
      </c>
      <c r="AO502">
        <v>0</v>
      </c>
      <c r="AP502" s="1">
        <v>4.2250660000000002E-2</v>
      </c>
      <c r="AQ502">
        <v>29.45505</v>
      </c>
      <c r="AR502">
        <v>0</v>
      </c>
      <c r="AS502">
        <v>0</v>
      </c>
      <c r="AT502" s="1">
        <v>4.2510520000000003E-2</v>
      </c>
      <c r="AU502">
        <v>29.479610000000001</v>
      </c>
      <c r="AV502">
        <v>0</v>
      </c>
      <c r="AW502">
        <v>0</v>
      </c>
      <c r="AX502" s="1">
        <v>4.274186E-2</v>
      </c>
      <c r="AY502">
        <v>29.508510000000001</v>
      </c>
      <c r="AZ502">
        <v>0</v>
      </c>
      <c r="BA502">
        <v>0</v>
      </c>
      <c r="BB502" s="1">
        <v>4.3018180000000003E-2</v>
      </c>
      <c r="BC502">
        <v>29.500309999999999</v>
      </c>
      <c r="BD502">
        <v>0</v>
      </c>
      <c r="BE502">
        <v>0</v>
      </c>
      <c r="BF502" s="1">
        <v>4.3357189999999997E-2</v>
      </c>
      <c r="BG502">
        <v>29.49342</v>
      </c>
      <c r="BH502">
        <v>0</v>
      </c>
      <c r="BI502">
        <v>0</v>
      </c>
      <c r="BJ502" s="1">
        <v>4.3450080000000002E-2</v>
      </c>
      <c r="BK502">
        <v>29.527229999999999</v>
      </c>
      <c r="BL502">
        <v>0</v>
      </c>
      <c r="BM502">
        <v>0</v>
      </c>
      <c r="BN502" s="1">
        <v>4.3777009999999998E-2</v>
      </c>
      <c r="BO502">
        <v>29.65568</v>
      </c>
      <c r="BP502">
        <v>0</v>
      </c>
      <c r="BQ502">
        <v>0</v>
      </c>
      <c r="BR502" s="1">
        <v>4.420574E-2</v>
      </c>
      <c r="BS502">
        <v>29.849979999999999</v>
      </c>
      <c r="BT502">
        <v>0</v>
      </c>
      <c r="BU502">
        <v>0</v>
      </c>
      <c r="BV502" s="1">
        <v>4.4606159999999999E-2</v>
      </c>
      <c r="BW502">
        <v>30.046959999999999</v>
      </c>
      <c r="BX502">
        <v>0</v>
      </c>
      <c r="BY502">
        <v>0</v>
      </c>
      <c r="BZ502" s="1">
        <v>4.4904630000000001E-2</v>
      </c>
      <c r="CA502">
        <v>30.18329</v>
      </c>
      <c r="CB502">
        <v>0</v>
      </c>
      <c r="CC502">
        <v>0</v>
      </c>
      <c r="CD502" s="1">
        <v>4.5112890000000003E-2</v>
      </c>
      <c r="CE502">
        <v>30.18627</v>
      </c>
      <c r="CF502">
        <v>0</v>
      </c>
      <c r="CG502">
        <v>0</v>
      </c>
      <c r="CH502" s="1">
        <v>4.5316809999999999E-2</v>
      </c>
      <c r="CI502">
        <v>30.13456</v>
      </c>
      <c r="CJ502">
        <v>0</v>
      </c>
      <c r="CK502">
        <v>0</v>
      </c>
      <c r="CL502" s="1">
        <v>4.5614620000000002E-2</v>
      </c>
      <c r="CM502">
        <v>30.092169999999999</v>
      </c>
      <c r="CN502">
        <v>0</v>
      </c>
      <c r="CO502">
        <v>0</v>
      </c>
      <c r="CP502">
        <v>4.6335899999999999E-2</v>
      </c>
      <c r="CQ502">
        <v>30.072559999999999</v>
      </c>
      <c r="CR502">
        <v>0</v>
      </c>
      <c r="CS502">
        <v>0</v>
      </c>
      <c r="CT502" s="1">
        <v>4.6493569999999998E-2</v>
      </c>
      <c r="CU502">
        <v>30.18055</v>
      </c>
      <c r="CV502">
        <v>0</v>
      </c>
      <c r="CW502">
        <v>0</v>
      </c>
      <c r="CX502" s="1">
        <v>4.636444E-2</v>
      </c>
      <c r="CY502">
        <v>30.350149999999999</v>
      </c>
      <c r="CZ502">
        <v>0</v>
      </c>
      <c r="DA502">
        <v>0</v>
      </c>
      <c r="DB502" s="1">
        <v>4.6156240000000001E-2</v>
      </c>
      <c r="DC502">
        <v>30.449909999999999</v>
      </c>
      <c r="DD502">
        <v>0</v>
      </c>
      <c r="DE502">
        <v>0</v>
      </c>
      <c r="DF502" s="1">
        <v>4.6182470000000003E-2</v>
      </c>
      <c r="DG502">
        <v>30.528009999999998</v>
      </c>
      <c r="DH502">
        <v>0</v>
      </c>
      <c r="DI502">
        <v>0</v>
      </c>
      <c r="DJ502" s="1">
        <v>4.6297110000000002E-2</v>
      </c>
      <c r="DK502">
        <v>30.495059999999999</v>
      </c>
      <c r="DL502">
        <v>0</v>
      </c>
      <c r="DM502">
        <v>0</v>
      </c>
      <c r="DN502" s="1">
        <v>4.6273099999999998E-2</v>
      </c>
      <c r="DO502">
        <v>30.410830000000001</v>
      </c>
      <c r="DP502">
        <v>2.9753899999999998E-38</v>
      </c>
      <c r="DQ502">
        <v>1.947254E-34</v>
      </c>
      <c r="DR502" s="1">
        <v>4.6111079999999999E-2</v>
      </c>
      <c r="DS502">
        <v>30.345739999999999</v>
      </c>
      <c r="DT502">
        <v>7.7803890000000007E-34</v>
      </c>
      <c r="DU502">
        <v>5.0999720000000003E-30</v>
      </c>
      <c r="DV502" s="1">
        <v>4.6769860000000003E-2</v>
      </c>
      <c r="DW502">
        <v>30.286159999999999</v>
      </c>
      <c r="DX502">
        <v>5.3346840000000001E-30</v>
      </c>
      <c r="DY502" s="1">
        <v>3.4371420000000003E-26</v>
      </c>
      <c r="DZ502" s="1">
        <v>4.6560129999999998E-2</v>
      </c>
      <c r="EA502">
        <v>30.31981</v>
      </c>
      <c r="EB502" s="1">
        <v>1.127919E-26</v>
      </c>
      <c r="EC502" s="1">
        <v>7.2853289999999997E-23</v>
      </c>
      <c r="ED502" s="1">
        <v>4.6013140000000001E-2</v>
      </c>
      <c r="EE502">
        <v>30.39134</v>
      </c>
      <c r="EF502" s="1">
        <v>9.1124749999999993E-24</v>
      </c>
      <c r="EG502" s="1">
        <v>5.9436299999999998E-20</v>
      </c>
      <c r="EH502" s="1">
        <v>4.5390710000000001E-2</v>
      </c>
      <c r="EI502">
        <v>30.474989999999998</v>
      </c>
      <c r="EJ502" s="1">
        <v>3.4311869999999999E-21</v>
      </c>
      <c r="EK502" s="1">
        <v>2.1913569999999999E-17</v>
      </c>
      <c r="EL502">
        <v>4.5144249999999997E-2</v>
      </c>
      <c r="EM502">
        <v>30.521709999999999</v>
      </c>
      <c r="EN502" s="1">
        <v>7.0066119999999999E-19</v>
      </c>
      <c r="EO502" s="1">
        <v>4.134174E-15</v>
      </c>
      <c r="EP502" s="1">
        <v>4.5054120000000003E-2</v>
      </c>
      <c r="EQ502">
        <v>30.46977</v>
      </c>
      <c r="ER502" s="1">
        <v>7.9089620000000001E-17</v>
      </c>
      <c r="ES502" s="1">
        <v>4.404918E-13</v>
      </c>
      <c r="ET502" s="1">
        <v>4.4848119999999998E-2</v>
      </c>
      <c r="EU502">
        <v>30.36917</v>
      </c>
      <c r="EV502" s="1">
        <v>5.3250230000000001E-15</v>
      </c>
      <c r="EW502" s="1">
        <v>2.860455E-11</v>
      </c>
      <c r="EX502" s="1">
        <v>4.4455710000000002E-2</v>
      </c>
      <c r="EY502">
        <v>30.27272</v>
      </c>
      <c r="EZ502" s="1">
        <v>2.28148E-13</v>
      </c>
      <c r="FA502" s="1">
        <v>1.199572E-9</v>
      </c>
      <c r="FB502" s="1">
        <v>4.4905279999999999E-2</v>
      </c>
      <c r="FC502">
        <v>30.223929999999999</v>
      </c>
      <c r="FD502" s="1">
        <v>6.726183E-12</v>
      </c>
      <c r="FE502" s="1">
        <v>3.4268510000000003E-8</v>
      </c>
      <c r="FF502" s="1">
        <v>4.4520810000000001E-2</v>
      </c>
      <c r="FG502">
        <v>30.36938</v>
      </c>
      <c r="FH502" s="1">
        <v>1.3743040000000001E-10</v>
      </c>
      <c r="FI502" s="1">
        <v>6.9504320000000002E-7</v>
      </c>
      <c r="FJ502" s="1">
        <v>4.3860219999999998E-2</v>
      </c>
      <c r="FK502">
        <v>30.471769999999999</v>
      </c>
      <c r="FL502" s="1">
        <v>2.0290720000000001E-9</v>
      </c>
      <c r="FM502" s="1">
        <v>1.031463E-5</v>
      </c>
      <c r="FN502" s="1">
        <v>4.30935E-2</v>
      </c>
      <c r="FO502">
        <v>30.516259999999999</v>
      </c>
      <c r="FP502" s="1">
        <v>2.2488529999999999E-8</v>
      </c>
      <c r="FQ502" s="1">
        <v>1.1563780000000001E-4</v>
      </c>
      <c r="FR502" s="1">
        <v>4.2701999999999997E-2</v>
      </c>
      <c r="FS502">
        <v>30.50442</v>
      </c>
      <c r="FT502" s="1">
        <v>1.949173E-7</v>
      </c>
      <c r="FU502" s="1">
        <v>1.007759E-3</v>
      </c>
      <c r="FV502" s="1">
        <v>4.2472749999999997E-2</v>
      </c>
      <c r="FW502">
        <v>30.435929999999999</v>
      </c>
      <c r="FX502" s="1">
        <v>1.3499899999999999E-6</v>
      </c>
      <c r="FY502" s="1">
        <v>7.0093819999999998E-3</v>
      </c>
      <c r="FZ502" s="1">
        <v>4.2117549999999997E-2</v>
      </c>
      <c r="GA502">
        <v>30.33886</v>
      </c>
      <c r="GB502" s="1">
        <v>7.5883160000000003E-6</v>
      </c>
      <c r="GC502" s="1">
        <v>3.9746579999999997E-2</v>
      </c>
      <c r="GD502" s="1">
        <v>4.1592619999999997E-2</v>
      </c>
      <c r="GE502">
        <v>30.245100000000001</v>
      </c>
      <c r="GF502" s="1">
        <v>3.5228780000000003E-5</v>
      </c>
      <c r="GG502" s="1">
        <v>0.1872443</v>
      </c>
      <c r="GH502" s="1">
        <v>4.1866590000000002E-2</v>
      </c>
      <c r="GI502">
        <v>30.20937</v>
      </c>
      <c r="GJ502" s="1">
        <v>1.4131380000000001E-4</v>
      </c>
      <c r="GK502" s="1">
        <v>0.74844630000000001</v>
      </c>
      <c r="GL502" s="1">
        <v>4.1348610000000001E-2</v>
      </c>
      <c r="GM502">
        <v>30.37745</v>
      </c>
      <c r="GN502" s="1">
        <v>4.7910470000000002E-4</v>
      </c>
      <c r="GO502" s="1">
        <v>2.5807370000000001</v>
      </c>
      <c r="GP502" s="1">
        <v>4.0573110000000003E-2</v>
      </c>
      <c r="GQ502">
        <v>30.522369999999999</v>
      </c>
      <c r="GR502" s="1">
        <v>1.406371E-3</v>
      </c>
      <c r="GS502" s="1">
        <v>7.7554340000000002</v>
      </c>
      <c r="GT502" s="1">
        <v>3.9740449999999997E-2</v>
      </c>
      <c r="GU502">
        <v>30.643090000000001</v>
      </c>
      <c r="GV502" s="1">
        <v>3.6404660000000002E-3</v>
      </c>
      <c r="GW502" s="1">
        <v>20.606349999999999</v>
      </c>
      <c r="GX502" s="1">
        <v>3.9293269999999998E-2</v>
      </c>
      <c r="GY502">
        <v>30.75273</v>
      </c>
      <c r="GZ502" s="1">
        <v>8.5222500000000003E-3</v>
      </c>
      <c r="HA502">
        <v>49.080559999999998</v>
      </c>
      <c r="HB502" s="1">
        <v>3.9030240000000001E-2</v>
      </c>
      <c r="HC502">
        <v>30.76033</v>
      </c>
      <c r="HD502" s="1">
        <v>1.8195260000000001E-2</v>
      </c>
      <c r="HE502">
        <v>106.1673</v>
      </c>
      <c r="HF502" s="1">
        <v>3.8662080000000001E-2</v>
      </c>
      <c r="HG502">
        <v>30.65512</v>
      </c>
      <c r="HH502" s="1">
        <v>3.551029E-2</v>
      </c>
      <c r="HI502">
        <v>210.5966</v>
      </c>
      <c r="HJ502" s="1">
        <v>3.8130440000000002E-2</v>
      </c>
      <c r="HK502">
        <v>30.55592</v>
      </c>
      <c r="HL502" s="1">
        <v>6.3778409999999994E-2</v>
      </c>
      <c r="HM502">
        <v>386.28629999999998</v>
      </c>
      <c r="HN502">
        <v>3.812931E-2</v>
      </c>
      <c r="HO502">
        <v>30.490790000000001</v>
      </c>
      <c r="HP502" s="1">
        <v>0.10834920000000001</v>
      </c>
      <c r="HQ502">
        <v>661.27589999999998</v>
      </c>
      <c r="HR502" s="1">
        <v>3.7666989999999997E-2</v>
      </c>
      <c r="HS502">
        <v>30.595929999999999</v>
      </c>
      <c r="HT502" s="1">
        <v>0.17109369999999999</v>
      </c>
      <c r="HU502">
        <v>1064.954</v>
      </c>
      <c r="HV502" s="1">
        <v>3.7104930000000001E-2</v>
      </c>
      <c r="HW502">
        <v>30.75582</v>
      </c>
      <c r="HX502" s="1">
        <v>0.25465949999999998</v>
      </c>
      <c r="HY502">
        <v>1621.626</v>
      </c>
      <c r="HZ502" s="1">
        <v>3.648531E-2</v>
      </c>
      <c r="IA502">
        <v>30.895759999999999</v>
      </c>
      <c r="IB502" s="1">
        <v>0.36001610000000001</v>
      </c>
      <c r="IC502">
        <v>2349.5219999999999</v>
      </c>
      <c r="ID502" s="1">
        <v>3.6088439999999999E-2</v>
      </c>
      <c r="IE502">
        <v>31.01952</v>
      </c>
      <c r="IF502" s="1">
        <v>0.4900487</v>
      </c>
      <c r="IG502">
        <v>3258.12</v>
      </c>
      <c r="IH502" s="1">
        <v>3.5760699999999999E-2</v>
      </c>
      <c r="II502">
        <v>30.998480000000001</v>
      </c>
      <c r="IJ502" s="1">
        <v>0.64329349999999996</v>
      </c>
      <c r="IK502">
        <v>4348.2659999999996</v>
      </c>
      <c r="IL502" s="1">
        <v>3.5359349999999998E-2</v>
      </c>
      <c r="IM502">
        <v>30.880379999999999</v>
      </c>
      <c r="IN502">
        <v>0.81444669999999997</v>
      </c>
      <c r="IO502">
        <v>5608.5069999999996</v>
      </c>
      <c r="IP502" s="1">
        <v>3.4870949999999998E-2</v>
      </c>
      <c r="IQ502">
        <v>30.770399999999999</v>
      </c>
      <c r="IR502" s="1">
        <v>0.99769350000000001</v>
      </c>
      <c r="IS502">
        <v>7016.2979999999998</v>
      </c>
      <c r="IT502" s="1">
        <v>3.4735670000000003E-2</v>
      </c>
      <c r="IU502">
        <v>30.68957</v>
      </c>
      <c r="IV502">
        <v>1.202226</v>
      </c>
      <c r="IW502">
        <v>8545.7549999999992</v>
      </c>
      <c r="IX502" s="1">
        <v>3.4289460000000001E-2</v>
      </c>
      <c r="IY502">
        <v>30.74549</v>
      </c>
      <c r="IZ502">
        <v>1.4026780000000001</v>
      </c>
      <c r="JA502">
        <v>10166.74</v>
      </c>
      <c r="JB502" s="1">
        <v>3.3731959999999998E-2</v>
      </c>
      <c r="JC502">
        <v>30.758659999999999</v>
      </c>
      <c r="JD502">
        <v>1.596543</v>
      </c>
      <c r="JE502">
        <v>11837.95</v>
      </c>
      <c r="JF502" s="1">
        <v>3.3187630000000003E-2</v>
      </c>
      <c r="JG502">
        <v>30.787459999999999</v>
      </c>
      <c r="JH502">
        <v>1.783825</v>
      </c>
      <c r="JI502">
        <v>13524.27</v>
      </c>
      <c r="JJ502" s="1">
        <v>3.285018E-2</v>
      </c>
      <c r="JK502">
        <v>30.74081</v>
      </c>
      <c r="JL502">
        <v>1.9727779999999999</v>
      </c>
      <c r="JM502">
        <v>15197.44</v>
      </c>
      <c r="JN502" s="1">
        <v>3.2647610000000001E-2</v>
      </c>
      <c r="JO502">
        <v>30.699059999999999</v>
      </c>
      <c r="JP502">
        <v>2.1601349999999999</v>
      </c>
      <c r="JQ502">
        <v>16835.87</v>
      </c>
      <c r="JR502" s="1">
        <v>3.2442260000000001E-2</v>
      </c>
      <c r="JS502">
        <v>30.698799999999999</v>
      </c>
      <c r="JT502">
        <v>2.3362069999999999</v>
      </c>
      <c r="JU502">
        <v>18418.099999999999</v>
      </c>
      <c r="JV502" s="1">
        <v>3.2161910000000002E-2</v>
      </c>
      <c r="JW502">
        <v>30.69689</v>
      </c>
      <c r="JX502">
        <v>2.493239</v>
      </c>
      <c r="JY502">
        <v>19923.78</v>
      </c>
      <c r="JZ502" s="1">
        <v>3.1892940000000002E-2</v>
      </c>
      <c r="KA502">
        <v>30.69031</v>
      </c>
      <c r="KB502">
        <v>2.6359439999999998</v>
      </c>
      <c r="KC502">
        <v>21338.07</v>
      </c>
      <c r="KD502" s="1">
        <v>3.1691089999999998E-2</v>
      </c>
      <c r="KE502">
        <v>30.822189999999999</v>
      </c>
      <c r="KF502">
        <v>2.7683110000000002</v>
      </c>
      <c r="KG502">
        <v>22651.32</v>
      </c>
      <c r="KH502" s="1">
        <v>3.1510499999999997E-2</v>
      </c>
      <c r="KI502">
        <v>30.864470000000001</v>
      </c>
      <c r="KJ502">
        <v>2.8871639999999998</v>
      </c>
      <c r="KK502">
        <v>23858.35</v>
      </c>
      <c r="KL502" s="1">
        <v>3.129386E-2</v>
      </c>
      <c r="KM502">
        <v>30.887799999999999</v>
      </c>
      <c r="KN502">
        <v>2.9873530000000001</v>
      </c>
      <c r="KO502">
        <v>24955.53</v>
      </c>
      <c r="KP502">
        <v>3.1012060000000001E-2</v>
      </c>
      <c r="KQ502">
        <v>30.91394</v>
      </c>
      <c r="KR502">
        <v>3.065798</v>
      </c>
      <c r="KS502">
        <v>25940.02</v>
      </c>
      <c r="KT502" s="1">
        <v>3.068272E-2</v>
      </c>
      <c r="KU502">
        <v>30.885120000000001</v>
      </c>
      <c r="KV502">
        <v>3.1239979999999998</v>
      </c>
      <c r="KW502">
        <v>26811.53</v>
      </c>
      <c r="KX502" s="1">
        <v>3.0391640000000001E-2</v>
      </c>
      <c r="KY502">
        <v>30.794450000000001</v>
      </c>
      <c r="KZ502">
        <v>3.1716920000000002</v>
      </c>
      <c r="LA502">
        <v>27573.1</v>
      </c>
      <c r="LB502" s="1">
        <v>3.0144529999999999E-2</v>
      </c>
      <c r="LC502">
        <v>30.706469999999999</v>
      </c>
      <c r="LD502">
        <v>3.21062</v>
      </c>
      <c r="LE502">
        <v>28230.16</v>
      </c>
      <c r="LF502" s="1">
        <v>3.0046090000000001E-2</v>
      </c>
      <c r="LG502">
        <v>30.676259999999999</v>
      </c>
      <c r="LH502">
        <v>3.2540170000000002</v>
      </c>
      <c r="LI502">
        <v>28790.28</v>
      </c>
      <c r="LJ502" s="1">
        <v>2.9776739999999999E-2</v>
      </c>
      <c r="LK502">
        <v>30.86121</v>
      </c>
      <c r="LL502">
        <v>3.267881</v>
      </c>
      <c r="LM502">
        <v>29259.02</v>
      </c>
      <c r="LN502" s="1">
        <v>2.9432030000000001E-2</v>
      </c>
      <c r="LO502">
        <v>31.00489</v>
      </c>
      <c r="LP502">
        <v>3.2634910000000001</v>
      </c>
      <c r="LQ502">
        <v>29639.919999999998</v>
      </c>
      <c r="LR502" s="1">
        <v>2.908256E-2</v>
      </c>
      <c r="LS502">
        <v>31.10491</v>
      </c>
      <c r="LT502">
        <v>3.2488579999999998</v>
      </c>
      <c r="LU502">
        <v>29938.09</v>
      </c>
      <c r="LV502" s="1">
        <v>2.8842130000000001E-2</v>
      </c>
      <c r="LW502">
        <v>31.252300000000002</v>
      </c>
      <c r="LX502">
        <v>3.2381099999999998</v>
      </c>
      <c r="LY502">
        <v>30161.8</v>
      </c>
      <c r="LZ502" s="1">
        <v>2.8685309999999999E-2</v>
      </c>
      <c r="MA502">
        <v>31.302230000000002</v>
      </c>
      <c r="MB502">
        <v>3.2297410000000002</v>
      </c>
      <c r="MC502">
        <v>30319.49</v>
      </c>
      <c r="MD502" s="1">
        <v>2.8538049999999999E-2</v>
      </c>
      <c r="ME502">
        <v>31.223099999999999</v>
      </c>
      <c r="MF502">
        <v>3.216663</v>
      </c>
      <c r="MG502">
        <v>30417.25</v>
      </c>
      <c r="MH502" s="1">
        <v>2.837961E-2</v>
      </c>
      <c r="MI502">
        <v>31.142160000000001</v>
      </c>
      <c r="MJ502">
        <v>3.1967279999999998</v>
      </c>
      <c r="MK502">
        <v>30461.49</v>
      </c>
      <c r="ML502" s="1">
        <v>2.8492610000000002E-2</v>
      </c>
      <c r="MM502">
        <v>31.129729999999999</v>
      </c>
      <c r="MN502">
        <v>3.2025830000000002</v>
      </c>
      <c r="MO502">
        <v>30457.66</v>
      </c>
      <c r="MP502" s="1">
        <v>2.8366590000000001E-2</v>
      </c>
      <c r="MQ502">
        <v>31.311669999999999</v>
      </c>
      <c r="MR502">
        <v>3.1775500000000001</v>
      </c>
      <c r="MS502">
        <v>30411.38</v>
      </c>
      <c r="MT502" s="1">
        <v>2.814645E-2</v>
      </c>
      <c r="MU502">
        <v>31.51022</v>
      </c>
      <c r="MV502">
        <v>3.1386189999999998</v>
      </c>
      <c r="MW502">
        <v>30324.99</v>
      </c>
      <c r="MX502" s="1">
        <v>2.7917830000000001E-2</v>
      </c>
      <c r="MY502">
        <v>31.640619999999998</v>
      </c>
      <c r="MZ502">
        <v>3.0951960000000001</v>
      </c>
      <c r="NA502">
        <v>30202.61</v>
      </c>
      <c r="NB502" s="1">
        <v>2.7824080000000001E-2</v>
      </c>
      <c r="NC502">
        <v>31.73939</v>
      </c>
      <c r="ND502">
        <v>3.064149</v>
      </c>
      <c r="NE502">
        <v>30048.36</v>
      </c>
      <c r="NF502" s="1">
        <v>2.7797289999999999E-2</v>
      </c>
      <c r="NG502">
        <v>31.711040000000001</v>
      </c>
      <c r="NH502">
        <v>3.0381909999999999</v>
      </c>
      <c r="NI502">
        <v>29867.14</v>
      </c>
      <c r="NJ502" s="1">
        <v>2.773343E-2</v>
      </c>
      <c r="NK502">
        <v>31.623000000000001</v>
      </c>
      <c r="NL502">
        <v>3.0061969999999998</v>
      </c>
      <c r="NM502">
        <v>29661.71</v>
      </c>
      <c r="NN502" s="1">
        <v>2.758857E-2</v>
      </c>
      <c r="NO502">
        <v>31.549240000000001</v>
      </c>
      <c r="NP502">
        <v>2.9636749999999998</v>
      </c>
      <c r="NQ502">
        <v>29434.91</v>
      </c>
      <c r="NR502" s="1">
        <v>2.7334939999999999E-2</v>
      </c>
      <c r="NS502">
        <v>31.502780000000001</v>
      </c>
      <c r="NT502">
        <v>2.9081800000000002</v>
      </c>
      <c r="NU502">
        <v>29189.33</v>
      </c>
      <c r="NV502" s="1">
        <v>2.7222489999999998E-2</v>
      </c>
      <c r="NW502">
        <v>31.515239999999999</v>
      </c>
      <c r="NX502">
        <v>2.8668140000000002</v>
      </c>
      <c r="NY502">
        <v>28927.23</v>
      </c>
      <c r="NZ502" s="1">
        <v>2.7211039999999999E-2</v>
      </c>
      <c r="OA502">
        <v>31.613859999999999</v>
      </c>
      <c r="OB502">
        <v>2.8348969999999998</v>
      </c>
      <c r="OC502">
        <v>28651.47</v>
      </c>
      <c r="OD502" s="1">
        <v>2.7208110000000001E-2</v>
      </c>
      <c r="OE502">
        <v>31.639240000000001</v>
      </c>
      <c r="OF502">
        <v>2.803226</v>
      </c>
      <c r="OG502">
        <v>28363.78</v>
      </c>
      <c r="OH502" s="1">
        <v>2.7111779999999999E-2</v>
      </c>
      <c r="OI502">
        <v>31.652920000000002</v>
      </c>
      <c r="OJ502">
        <v>2.7611849999999998</v>
      </c>
      <c r="OK502">
        <v>28066.03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>
        <v>3.1723250000000001E-2</v>
      </c>
      <c r="G503">
        <v>29.10267</v>
      </c>
      <c r="H503">
        <v>0</v>
      </c>
      <c r="I503">
        <v>0</v>
      </c>
      <c r="J503" s="1">
        <v>3.1950909999999999E-2</v>
      </c>
      <c r="K503">
        <v>29.150690000000001</v>
      </c>
      <c r="L503">
        <v>0</v>
      </c>
      <c r="M503">
        <v>0</v>
      </c>
      <c r="N503" s="1">
        <v>3.198165E-2</v>
      </c>
      <c r="O503">
        <v>29.257989999999999</v>
      </c>
      <c r="P503">
        <v>0</v>
      </c>
      <c r="Q503">
        <v>0</v>
      </c>
      <c r="R503" s="1">
        <v>3.1921049999999999E-2</v>
      </c>
      <c r="S503">
        <v>29.241350000000001</v>
      </c>
      <c r="T503">
        <v>0</v>
      </c>
      <c r="U503">
        <v>0</v>
      </c>
      <c r="V503" s="1">
        <v>3.1957819999999998E-2</v>
      </c>
      <c r="W503">
        <v>29.218</v>
      </c>
      <c r="X503">
        <v>0</v>
      </c>
      <c r="Y503">
        <v>0</v>
      </c>
      <c r="Z503" s="1">
        <v>3.2124220000000002E-2</v>
      </c>
      <c r="AA503">
        <v>29.200559999999999</v>
      </c>
      <c r="AB503">
        <v>0</v>
      </c>
      <c r="AC503">
        <v>0</v>
      </c>
      <c r="AD503" s="1">
        <v>3.2057990000000001E-2</v>
      </c>
      <c r="AE503">
        <v>29.189520000000002</v>
      </c>
      <c r="AF503">
        <v>0</v>
      </c>
      <c r="AG503">
        <v>0</v>
      </c>
      <c r="AH503" s="1">
        <v>3.2236399999999998E-2</v>
      </c>
      <c r="AI503">
        <v>29.194990000000001</v>
      </c>
      <c r="AJ503">
        <v>0</v>
      </c>
      <c r="AK503">
        <v>0</v>
      </c>
      <c r="AL503" s="1">
        <v>3.2487500000000002E-2</v>
      </c>
      <c r="AM503">
        <v>29.327670000000001</v>
      </c>
      <c r="AN503">
        <v>0</v>
      </c>
      <c r="AO503">
        <v>0</v>
      </c>
      <c r="AP503" s="1">
        <v>3.2785330000000001E-2</v>
      </c>
      <c r="AQ503">
        <v>29.360320000000002</v>
      </c>
      <c r="AR503">
        <v>0</v>
      </c>
      <c r="AS503">
        <v>0</v>
      </c>
      <c r="AT503" s="1">
        <v>3.2988770000000001E-2</v>
      </c>
      <c r="AU503">
        <v>29.38749</v>
      </c>
      <c r="AV503">
        <v>0</v>
      </c>
      <c r="AW503">
        <v>0</v>
      </c>
      <c r="AX503" s="1">
        <v>3.3170730000000002E-2</v>
      </c>
      <c r="AY503">
        <v>29.419160000000002</v>
      </c>
      <c r="AZ503">
        <v>0</v>
      </c>
      <c r="BA503">
        <v>0</v>
      </c>
      <c r="BB503">
        <v>3.3386739999999998E-2</v>
      </c>
      <c r="BC503">
        <v>29.4132</v>
      </c>
      <c r="BD503">
        <v>0</v>
      </c>
      <c r="BE503">
        <v>0</v>
      </c>
      <c r="BF503" s="1">
        <v>3.3650729999999997E-2</v>
      </c>
      <c r="BG503">
        <v>29.409109999999998</v>
      </c>
      <c r="BH503">
        <v>0</v>
      </c>
      <c r="BI503">
        <v>0</v>
      </c>
      <c r="BJ503" s="1">
        <v>3.3719579999999999E-2</v>
      </c>
      <c r="BK503">
        <v>29.44708</v>
      </c>
      <c r="BL503">
        <v>0</v>
      </c>
      <c r="BM503">
        <v>0</v>
      </c>
      <c r="BN503" s="1">
        <v>3.3974879999999999E-2</v>
      </c>
      <c r="BO503">
        <v>29.58051</v>
      </c>
      <c r="BP503">
        <v>0</v>
      </c>
      <c r="BQ503">
        <v>0</v>
      </c>
      <c r="BR503" s="1">
        <v>3.4310399999999998E-2</v>
      </c>
      <c r="BS503">
        <v>29.779540000000001</v>
      </c>
      <c r="BT503">
        <v>0</v>
      </c>
      <c r="BU503">
        <v>0</v>
      </c>
      <c r="BV503" s="1">
        <v>3.4626900000000002E-2</v>
      </c>
      <c r="BW503">
        <v>29.979399999999998</v>
      </c>
      <c r="BX503">
        <v>0</v>
      </c>
      <c r="BY503">
        <v>0</v>
      </c>
      <c r="BZ503" s="1">
        <v>3.486007E-2</v>
      </c>
      <c r="CA503">
        <v>30.116589999999999</v>
      </c>
      <c r="CB503">
        <v>0</v>
      </c>
      <c r="CC503">
        <v>0</v>
      </c>
      <c r="CD503" s="1">
        <v>3.5020950000000002E-2</v>
      </c>
      <c r="CE503">
        <v>30.118179999999999</v>
      </c>
      <c r="CF503">
        <v>0</v>
      </c>
      <c r="CG503">
        <v>0</v>
      </c>
      <c r="CH503" s="1">
        <v>3.5180700000000002E-2</v>
      </c>
      <c r="CI503">
        <v>30.066520000000001</v>
      </c>
      <c r="CJ503">
        <v>0</v>
      </c>
      <c r="CK503">
        <v>0</v>
      </c>
      <c r="CL503" s="1">
        <v>3.5416290000000003E-2</v>
      </c>
      <c r="CM503">
        <v>30.025410000000001</v>
      </c>
      <c r="CN503">
        <v>0</v>
      </c>
      <c r="CO503">
        <v>0</v>
      </c>
      <c r="CP503" s="1">
        <v>3.5993009999999999E-2</v>
      </c>
      <c r="CQ503">
        <v>30.007639999999999</v>
      </c>
      <c r="CR503">
        <v>0</v>
      </c>
      <c r="CS503">
        <v>0</v>
      </c>
      <c r="CT503" s="1">
        <v>3.6117049999999998E-2</v>
      </c>
      <c r="CU503">
        <v>30.11965</v>
      </c>
      <c r="CV503">
        <v>0</v>
      </c>
      <c r="CW503">
        <v>0</v>
      </c>
      <c r="CX503" s="1">
        <v>3.6009909999999999E-2</v>
      </c>
      <c r="CY503">
        <v>30.292290000000001</v>
      </c>
      <c r="CZ503">
        <v>0</v>
      </c>
      <c r="DA503">
        <v>0</v>
      </c>
      <c r="DB503" s="1">
        <v>3.5846719999999999E-2</v>
      </c>
      <c r="DC503">
        <v>30.39218</v>
      </c>
      <c r="DD503">
        <v>0</v>
      </c>
      <c r="DE503">
        <v>0</v>
      </c>
      <c r="DF503" s="1">
        <v>3.5871479999999997E-2</v>
      </c>
      <c r="DG503">
        <v>30.470410000000001</v>
      </c>
      <c r="DH503">
        <v>0</v>
      </c>
      <c r="DI503">
        <v>0</v>
      </c>
      <c r="DJ503" s="1">
        <v>3.5966730000000002E-2</v>
      </c>
      <c r="DK503">
        <v>30.434999999999999</v>
      </c>
      <c r="DL503">
        <v>0</v>
      </c>
      <c r="DM503">
        <v>0</v>
      </c>
      <c r="DN503" s="1">
        <v>3.5947750000000001E-2</v>
      </c>
      <c r="DO503">
        <v>30.349779999999999</v>
      </c>
      <c r="DP503">
        <v>0</v>
      </c>
      <c r="DQ503">
        <v>5.1769840000000003E-35</v>
      </c>
      <c r="DR503" s="1">
        <v>3.5826450000000003E-2</v>
      </c>
      <c r="DS503">
        <v>30.2851</v>
      </c>
      <c r="DT503">
        <v>1.9819250000000002E-34</v>
      </c>
      <c r="DU503">
        <v>1.47223E-30</v>
      </c>
      <c r="DV503" s="1">
        <v>3.636093E-2</v>
      </c>
      <c r="DW503">
        <v>30.22607</v>
      </c>
      <c r="DX503">
        <v>1.4681019999999999E-30</v>
      </c>
      <c r="DY503" s="1">
        <v>1.0712860000000001E-26</v>
      </c>
      <c r="DZ503" s="1">
        <v>3.6195930000000001E-2</v>
      </c>
      <c r="EA503">
        <v>30.262509999999999</v>
      </c>
      <c r="EB503" s="1">
        <v>3.3349800000000003E-27</v>
      </c>
      <c r="EC503" s="1">
        <v>2.4398169999999999E-23</v>
      </c>
      <c r="ED503" s="1">
        <v>3.5762179999999998E-2</v>
      </c>
      <c r="EE503">
        <v>30.336580000000001</v>
      </c>
      <c r="EF503" s="1">
        <v>2.8730809999999998E-24</v>
      </c>
      <c r="EG503" s="1">
        <v>2.1230939999999999E-20</v>
      </c>
      <c r="EH503">
        <v>3.5274880000000002E-2</v>
      </c>
      <c r="EI503">
        <v>30.422339999999998</v>
      </c>
      <c r="EJ503" s="1">
        <v>1.1119609999999999E-21</v>
      </c>
      <c r="EK503" s="1">
        <v>8.3066470000000003E-18</v>
      </c>
      <c r="EL503" s="1">
        <v>3.5086760000000002E-2</v>
      </c>
      <c r="EM503">
        <v>30.470099999999999</v>
      </c>
      <c r="EN503" s="1">
        <v>2.2129980000000002E-19</v>
      </c>
      <c r="EO503" s="1">
        <v>1.654619E-15</v>
      </c>
      <c r="EP503" s="1">
        <v>3.5020740000000002E-2</v>
      </c>
      <c r="EQ503">
        <v>30.418009999999999</v>
      </c>
      <c r="ER503" s="1">
        <v>2.6351249999999999E-17</v>
      </c>
      <c r="ES503" s="1">
        <v>1.8587239999999999E-13</v>
      </c>
      <c r="ET503" s="1">
        <v>3.48645E-2</v>
      </c>
      <c r="EU503">
        <v>30.318349999999999</v>
      </c>
      <c r="EV503" s="1">
        <v>1.8673570000000002E-15</v>
      </c>
      <c r="EW503" s="1">
        <v>1.268619E-11</v>
      </c>
      <c r="EX503" s="1">
        <v>3.4560210000000001E-2</v>
      </c>
      <c r="EY503">
        <v>30.22448</v>
      </c>
      <c r="EZ503" s="1">
        <v>8.4037769999999998E-14</v>
      </c>
      <c r="FA503" s="1">
        <v>5.5768730000000003E-10</v>
      </c>
      <c r="FB503" s="1">
        <v>3.4931539999999997E-2</v>
      </c>
      <c r="FC503">
        <v>30.180129999999998</v>
      </c>
      <c r="FD503" s="1">
        <v>2.597522E-12</v>
      </c>
      <c r="FE503" s="1">
        <v>1.6654709999999999E-8</v>
      </c>
      <c r="FF503" s="1">
        <v>3.462929E-2</v>
      </c>
      <c r="FG503">
        <v>30.333410000000001</v>
      </c>
      <c r="FH503" s="1">
        <v>5.5544590000000003E-11</v>
      </c>
      <c r="FI503" s="1">
        <v>3.5258120000000001E-7</v>
      </c>
      <c r="FJ503">
        <v>3.4110990000000001E-2</v>
      </c>
      <c r="FK503">
        <v>30.439489999999999</v>
      </c>
      <c r="FL503" s="1">
        <v>8.5669090000000004E-10</v>
      </c>
      <c r="FM503" s="1">
        <v>5.4505120000000001E-6</v>
      </c>
      <c r="FN503" s="1">
        <v>3.3506960000000002E-2</v>
      </c>
      <c r="FO503">
        <v>30.48733</v>
      </c>
      <c r="FP503" s="1">
        <v>9.9016559999999995E-9</v>
      </c>
      <c r="FQ503" s="1">
        <v>6.3541100000000001E-5</v>
      </c>
      <c r="FR503" s="1">
        <v>3.3204659999999997E-2</v>
      </c>
      <c r="FS503">
        <v>30.478290000000001</v>
      </c>
      <c r="FT503" s="1">
        <v>8.9384300000000005E-8</v>
      </c>
      <c r="FU503" s="1">
        <v>5.7484750000000003E-4</v>
      </c>
      <c r="FV503" s="1">
        <v>3.3032909999999999E-2</v>
      </c>
      <c r="FW503">
        <v>30.412459999999999</v>
      </c>
      <c r="FX503" s="1">
        <v>6.4398760000000001E-7</v>
      </c>
      <c r="FY503" s="1">
        <v>4.1446360000000002E-3</v>
      </c>
      <c r="FZ503" s="1">
        <v>3.2759780000000002E-2</v>
      </c>
      <c r="GA503">
        <v>30.318750000000001</v>
      </c>
      <c r="GB503" s="1">
        <v>3.7605100000000001E-6</v>
      </c>
      <c r="GC503" s="1">
        <v>2.4330009999999999E-2</v>
      </c>
      <c r="GD503" s="1">
        <v>3.2352020000000002E-2</v>
      </c>
      <c r="GE503">
        <v>30.22946</v>
      </c>
      <c r="GF503" s="1">
        <v>1.8109800000000001E-5</v>
      </c>
      <c r="GG503" s="1">
        <v>0.1184861</v>
      </c>
      <c r="GH503" s="1">
        <v>3.258254E-2</v>
      </c>
      <c r="GI503">
        <v>30.1996</v>
      </c>
      <c r="GJ503" s="1">
        <v>7.5258200000000004E-5</v>
      </c>
      <c r="GK503" s="1">
        <v>0.48872680000000002</v>
      </c>
      <c r="GL503" s="1">
        <v>3.2174710000000002E-2</v>
      </c>
      <c r="GM503">
        <v>30.376449999999998</v>
      </c>
      <c r="GN503" s="1">
        <v>2.6390719999999998E-4</v>
      </c>
      <c r="GO503" s="1">
        <v>1.737239</v>
      </c>
      <c r="GP503" s="1">
        <v>3.1566030000000002E-2</v>
      </c>
      <c r="GQ503">
        <v>30.52581</v>
      </c>
      <c r="GR503" s="1">
        <v>8.002393E-4</v>
      </c>
      <c r="GS503" s="1">
        <v>5.375299</v>
      </c>
      <c r="GT503" s="1">
        <v>3.091087E-2</v>
      </c>
      <c r="GU503">
        <v>30.649940000000001</v>
      </c>
      <c r="GV503" s="1">
        <v>2.1362809999999999E-3</v>
      </c>
      <c r="GW503" s="1">
        <v>14.68336</v>
      </c>
      <c r="GX503" s="1">
        <v>3.0565809999999999E-2</v>
      </c>
      <c r="GY503">
        <v>30.76248</v>
      </c>
      <c r="GZ503" s="1">
        <v>5.1511500000000002E-3</v>
      </c>
      <c r="HA503">
        <v>35.902270000000001</v>
      </c>
      <c r="HB503" s="1">
        <v>3.036616E-2</v>
      </c>
      <c r="HC503">
        <v>30.770479999999999</v>
      </c>
      <c r="HD503" s="1">
        <v>1.1313470000000001E-2</v>
      </c>
      <c r="HE503">
        <v>79.618219999999994</v>
      </c>
      <c r="HF503" s="1">
        <v>3.0083200000000001E-2</v>
      </c>
      <c r="HG503">
        <v>30.665620000000001</v>
      </c>
      <c r="HH503" s="1">
        <v>2.26856E-2</v>
      </c>
      <c r="HI503">
        <v>161.73310000000001</v>
      </c>
      <c r="HJ503" s="1">
        <v>2.9668630000000001E-2</v>
      </c>
      <c r="HK503">
        <v>30.568370000000002</v>
      </c>
      <c r="HL503" s="1">
        <v>4.1805710000000003E-2</v>
      </c>
      <c r="HM503">
        <v>303.45030000000003</v>
      </c>
      <c r="HN503">
        <v>2.9678980000000001E-2</v>
      </c>
      <c r="HO503">
        <v>30.5063</v>
      </c>
      <c r="HP503" s="1">
        <v>7.2794670000000006E-2</v>
      </c>
      <c r="HQ503">
        <v>530.66129999999998</v>
      </c>
      <c r="HR503" s="1">
        <v>2.931754E-2</v>
      </c>
      <c r="HS503">
        <v>30.617509999999999</v>
      </c>
      <c r="HT503" s="1">
        <v>0.1176381</v>
      </c>
      <c r="HU503">
        <v>872.08730000000003</v>
      </c>
      <c r="HV503" s="1">
        <v>2.887706E-2</v>
      </c>
      <c r="HW503">
        <v>30.780909999999999</v>
      </c>
      <c r="HX503" s="1">
        <v>0.17897869999999999</v>
      </c>
      <c r="HY503">
        <v>1353.7329999999999</v>
      </c>
      <c r="HZ503" s="1">
        <v>2.8390769999999999E-2</v>
      </c>
      <c r="IA503">
        <v>30.92212</v>
      </c>
      <c r="IB503" s="1">
        <v>0.25830550000000002</v>
      </c>
      <c r="IC503">
        <v>1997.2539999999999</v>
      </c>
      <c r="ID503" s="1">
        <v>2.8082269999999999E-2</v>
      </c>
      <c r="IE503">
        <v>31.046430000000001</v>
      </c>
      <c r="IF503" s="1">
        <v>0.35855559999999997</v>
      </c>
      <c r="IG503">
        <v>2817.1680000000001</v>
      </c>
      <c r="IH503" s="1">
        <v>2.7828439999999999E-2</v>
      </c>
      <c r="II503">
        <v>31.02299</v>
      </c>
      <c r="IJ503" s="1">
        <v>0.47946460000000002</v>
      </c>
      <c r="IK503">
        <v>3820.4169999999999</v>
      </c>
      <c r="IL503" s="1">
        <v>2.7519129999999999E-2</v>
      </c>
      <c r="IM503">
        <v>30.90296</v>
      </c>
      <c r="IN503" s="1">
        <v>0.61777009999999999</v>
      </c>
      <c r="IO503">
        <v>5002.6049999999996</v>
      </c>
      <c r="IP503" s="1">
        <v>2.7138450000000001E-2</v>
      </c>
      <c r="IQ503">
        <v>30.79299</v>
      </c>
      <c r="IR503" s="1">
        <v>0.76932199999999995</v>
      </c>
      <c r="IS503">
        <v>6348.09</v>
      </c>
      <c r="IT503" s="1">
        <v>2.7041140000000002E-2</v>
      </c>
      <c r="IU503">
        <v>30.713010000000001</v>
      </c>
      <c r="IV503" s="1">
        <v>0.9417548</v>
      </c>
      <c r="IW503">
        <v>7835.7389999999996</v>
      </c>
      <c r="IX503" s="1">
        <v>2.6691889999999999E-2</v>
      </c>
      <c r="IY503">
        <v>30.772379999999998</v>
      </c>
      <c r="IZ503">
        <v>1.1148530000000001</v>
      </c>
      <c r="JA503">
        <v>9440.0210000000006</v>
      </c>
      <c r="JB503" s="1">
        <v>2.6254E-2</v>
      </c>
      <c r="JC503">
        <v>30.784980000000001</v>
      </c>
      <c r="JD503">
        <v>1.2863690000000001</v>
      </c>
      <c r="JE503">
        <v>11123</v>
      </c>
      <c r="JF503" s="1">
        <v>2.582607E-2</v>
      </c>
      <c r="JG503">
        <v>30.814039999999999</v>
      </c>
      <c r="JH503">
        <v>1.4557549999999999</v>
      </c>
      <c r="JI503">
        <v>12849.82</v>
      </c>
      <c r="JJ503" s="1">
        <v>2.5567340000000001E-2</v>
      </c>
      <c r="JK503">
        <v>30.765529999999998</v>
      </c>
      <c r="JL503">
        <v>1.6297999999999999</v>
      </c>
      <c r="JM503">
        <v>14590.61</v>
      </c>
      <c r="JN503" s="1">
        <v>2.5409939999999999E-2</v>
      </c>
      <c r="JO503">
        <v>30.72353</v>
      </c>
      <c r="JP503">
        <v>1.8049470000000001</v>
      </c>
      <c r="JQ503">
        <v>16321.64</v>
      </c>
      <c r="JR503" s="1">
        <v>2.525353E-2</v>
      </c>
      <c r="JS503">
        <v>30.723710000000001</v>
      </c>
      <c r="JT503">
        <v>1.97323</v>
      </c>
      <c r="JU503">
        <v>18019.439999999999</v>
      </c>
      <c r="JV503" s="1">
        <v>2.5032559999999999E-2</v>
      </c>
      <c r="JW503">
        <v>30.721699999999998</v>
      </c>
      <c r="JX503">
        <v>2.1269070000000001</v>
      </c>
      <c r="JY503">
        <v>19661.009999999998</v>
      </c>
      <c r="JZ503" s="1">
        <v>2.481943E-2</v>
      </c>
      <c r="KA503">
        <v>30.714659999999999</v>
      </c>
      <c r="KB503">
        <v>2.2696399999999999</v>
      </c>
      <c r="KC503">
        <v>21227.52</v>
      </c>
      <c r="KD503" s="1">
        <v>2.4662030000000001E-2</v>
      </c>
      <c r="KE503">
        <v>30.849019999999999</v>
      </c>
      <c r="KF503">
        <v>2.4048759999999998</v>
      </c>
      <c r="KG503">
        <v>22705.89</v>
      </c>
      <c r="KH503" s="1">
        <v>2.4523699999999999E-2</v>
      </c>
      <c r="KI503">
        <v>30.888950000000001</v>
      </c>
      <c r="KJ503">
        <v>2.5294140000000001</v>
      </c>
      <c r="KK503">
        <v>24087.49</v>
      </c>
      <c r="KL503" s="1">
        <v>2.4357650000000002E-2</v>
      </c>
      <c r="KM503">
        <v>30.911339999999999</v>
      </c>
      <c r="KN503">
        <v>2.6381869999999998</v>
      </c>
      <c r="KO503">
        <v>25365.42</v>
      </c>
      <c r="KP503" s="1">
        <v>2.413554E-2</v>
      </c>
      <c r="KQ503">
        <v>30.93646</v>
      </c>
      <c r="KR503">
        <v>2.7274069999999999</v>
      </c>
      <c r="KS503">
        <v>26534.23</v>
      </c>
      <c r="KT503" s="1">
        <v>2.3878859999999998E-2</v>
      </c>
      <c r="KU503">
        <v>30.905860000000001</v>
      </c>
      <c r="KV503">
        <v>2.7988019999999998</v>
      </c>
      <c r="KW503">
        <v>27590.76</v>
      </c>
      <c r="KX503" s="1">
        <v>2.365037E-2</v>
      </c>
      <c r="KY503">
        <v>30.81334</v>
      </c>
      <c r="KZ503">
        <v>2.8602259999999999</v>
      </c>
      <c r="LA503">
        <v>28535.42</v>
      </c>
      <c r="LB503" s="1">
        <v>2.345995E-2</v>
      </c>
      <c r="LC503">
        <v>30.724830000000001</v>
      </c>
      <c r="LD503">
        <v>2.9137400000000002</v>
      </c>
      <c r="LE503">
        <v>29371.38</v>
      </c>
      <c r="LF503" s="1">
        <v>2.3385590000000001E-2</v>
      </c>
      <c r="LG503">
        <v>30.695810000000002</v>
      </c>
      <c r="LH503">
        <v>2.9708960000000002</v>
      </c>
      <c r="LI503">
        <v>30105.05</v>
      </c>
      <c r="LJ503" s="1">
        <v>2.3177659999999999E-2</v>
      </c>
      <c r="LK503">
        <v>30.885400000000001</v>
      </c>
      <c r="LL503">
        <v>3.0005299999999999</v>
      </c>
      <c r="LM503">
        <v>30741.06</v>
      </c>
      <c r="LN503" s="1">
        <v>2.290731E-2</v>
      </c>
      <c r="LO503">
        <v>31.028210000000001</v>
      </c>
      <c r="LP503">
        <v>3.0121560000000001</v>
      </c>
      <c r="LQ503">
        <v>31281.63</v>
      </c>
      <c r="LR503" s="1">
        <v>2.2632090000000001E-2</v>
      </c>
      <c r="LS503">
        <v>31.12697</v>
      </c>
      <c r="LT503">
        <v>3.0133679999999998</v>
      </c>
      <c r="LU503">
        <v>31731.58</v>
      </c>
      <c r="LV503" s="1">
        <v>2.2445779999999999E-2</v>
      </c>
      <c r="LW503">
        <v>31.274280000000001</v>
      </c>
      <c r="LX503">
        <v>3.017795</v>
      </c>
      <c r="LY503">
        <v>32097.59</v>
      </c>
      <c r="LZ503" s="1">
        <v>2.2324210000000001E-2</v>
      </c>
      <c r="MA503">
        <v>31.321000000000002</v>
      </c>
      <c r="MB503">
        <v>3.0236139999999998</v>
      </c>
      <c r="MC503">
        <v>32388.54</v>
      </c>
      <c r="MD503" s="1">
        <v>2.221031E-2</v>
      </c>
      <c r="ME503">
        <v>31.238250000000001</v>
      </c>
      <c r="MF503">
        <v>3.024349</v>
      </c>
      <c r="MG503">
        <v>32610.39</v>
      </c>
      <c r="MH503" s="1">
        <v>2.2086729999999999E-2</v>
      </c>
      <c r="MI503">
        <v>31.155860000000001</v>
      </c>
      <c r="MJ503">
        <v>3.0177130000000001</v>
      </c>
      <c r="MK503">
        <v>32769.480000000003</v>
      </c>
      <c r="ML503" s="1">
        <v>2.2178929999999999E-2</v>
      </c>
      <c r="MM503">
        <v>31.144269999999999</v>
      </c>
      <c r="MN503">
        <v>3.0354589999999999</v>
      </c>
      <c r="MO503">
        <v>32871.78</v>
      </c>
      <c r="MP503" s="1">
        <v>2.2082600000000001E-2</v>
      </c>
      <c r="MQ503">
        <v>31.32968</v>
      </c>
      <c r="MR503">
        <v>3.0229849999999998</v>
      </c>
      <c r="MS503">
        <v>32923.31</v>
      </c>
      <c r="MT503" s="1">
        <v>2.1907369999999999E-2</v>
      </c>
      <c r="MU503">
        <v>31.52863</v>
      </c>
      <c r="MV503">
        <v>2.995927</v>
      </c>
      <c r="MW503">
        <v>32926.99</v>
      </c>
      <c r="MX503" s="1">
        <v>2.1726269999999999E-2</v>
      </c>
      <c r="MY503">
        <v>31.656790000000001</v>
      </c>
      <c r="MZ503">
        <v>2.9639069999999998</v>
      </c>
      <c r="NA503">
        <v>32886.15</v>
      </c>
      <c r="NB503" s="1">
        <v>2.1655600000000001E-2</v>
      </c>
      <c r="NC503">
        <v>31.753430000000002</v>
      </c>
      <c r="ND503">
        <v>2.9438200000000001</v>
      </c>
      <c r="NE503">
        <v>32805.800000000003</v>
      </c>
      <c r="NF503" s="1">
        <v>2.1632539999999999E-2</v>
      </c>
      <c r="NG503">
        <v>31.720739999999999</v>
      </c>
      <c r="NH503">
        <v>2.927419</v>
      </c>
      <c r="NI503">
        <v>32690.89</v>
      </c>
      <c r="NJ503" s="1">
        <v>2.158469E-2</v>
      </c>
      <c r="NK503">
        <v>31.629819999999999</v>
      </c>
      <c r="NL503">
        <v>2.9052180000000001</v>
      </c>
      <c r="NM503">
        <v>32545.02</v>
      </c>
      <c r="NN503" s="1">
        <v>2.147197E-2</v>
      </c>
      <c r="NO503">
        <v>31.55498</v>
      </c>
      <c r="NP503">
        <v>2.8720590000000001</v>
      </c>
      <c r="NQ503">
        <v>32371.08</v>
      </c>
      <c r="NR503" s="1">
        <v>2.1270190000000001E-2</v>
      </c>
      <c r="NS503">
        <v>31.508389999999999</v>
      </c>
      <c r="NT503">
        <v>2.8251559999999998</v>
      </c>
      <c r="NU503">
        <v>32172.49</v>
      </c>
      <c r="NV503" s="1">
        <v>2.118252E-2</v>
      </c>
      <c r="NW503">
        <v>31.521470000000001</v>
      </c>
      <c r="NX503">
        <v>2.7919890000000001</v>
      </c>
      <c r="NY503">
        <v>31951.27</v>
      </c>
      <c r="NZ503" s="1">
        <v>2.1174370000000001E-2</v>
      </c>
      <c r="OA503">
        <v>31.62125</v>
      </c>
      <c r="OB503">
        <v>2.7676720000000001</v>
      </c>
      <c r="OC503">
        <v>31710.5</v>
      </c>
      <c r="OD503" s="1">
        <v>2.1174970000000001E-2</v>
      </c>
      <c r="OE503">
        <v>31.644929999999999</v>
      </c>
      <c r="OF503">
        <v>2.7434440000000002</v>
      </c>
      <c r="OG503">
        <v>31453.03</v>
      </c>
      <c r="OH503" s="1">
        <v>2.109867E-2</v>
      </c>
      <c r="OI503">
        <v>31.657060000000001</v>
      </c>
      <c r="OJ503">
        <v>2.7081360000000001</v>
      </c>
      <c r="OK503">
        <v>31180.639999999999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3.122403E-2</v>
      </c>
      <c r="G504">
        <v>28.989149999999999</v>
      </c>
      <c r="H504">
        <v>0</v>
      </c>
      <c r="I504">
        <v>0</v>
      </c>
      <c r="J504" s="1">
        <v>3.145266E-2</v>
      </c>
      <c r="K504">
        <v>29.03725</v>
      </c>
      <c r="L504">
        <v>0</v>
      </c>
      <c r="M504">
        <v>0</v>
      </c>
      <c r="N504">
        <v>3.1477310000000001E-2</v>
      </c>
      <c r="O504">
        <v>29.147870000000001</v>
      </c>
      <c r="P504">
        <v>0</v>
      </c>
      <c r="Q504">
        <v>0</v>
      </c>
      <c r="R504" s="1">
        <v>3.1413860000000002E-2</v>
      </c>
      <c r="S504">
        <v>29.13082</v>
      </c>
      <c r="T504">
        <v>0</v>
      </c>
      <c r="U504">
        <v>0</v>
      </c>
      <c r="V504" s="1">
        <v>3.1448339999999998E-2</v>
      </c>
      <c r="W504">
        <v>29.10952</v>
      </c>
      <c r="X504">
        <v>0</v>
      </c>
      <c r="Y504">
        <v>0</v>
      </c>
      <c r="Z504" s="1">
        <v>3.1611979999999998E-2</v>
      </c>
      <c r="AA504">
        <v>29.094799999999999</v>
      </c>
      <c r="AB504">
        <v>0</v>
      </c>
      <c r="AC504">
        <v>0</v>
      </c>
      <c r="AD504" s="1">
        <v>3.1537389999999998E-2</v>
      </c>
      <c r="AE504">
        <v>29.086449999999999</v>
      </c>
      <c r="AF504">
        <v>0</v>
      </c>
      <c r="AG504">
        <v>0</v>
      </c>
      <c r="AH504" s="1">
        <v>3.1713209999999999E-2</v>
      </c>
      <c r="AI504">
        <v>29.095590000000001</v>
      </c>
      <c r="AJ504">
        <v>0</v>
      </c>
      <c r="AK504">
        <v>0</v>
      </c>
      <c r="AL504" s="1">
        <v>3.1962379999999999E-2</v>
      </c>
      <c r="AM504">
        <v>29.234110000000001</v>
      </c>
      <c r="AN504">
        <v>0</v>
      </c>
      <c r="AO504">
        <v>0</v>
      </c>
      <c r="AP504" s="1">
        <v>3.225513E-2</v>
      </c>
      <c r="AQ504">
        <v>29.267420000000001</v>
      </c>
      <c r="AR504">
        <v>0</v>
      </c>
      <c r="AS504">
        <v>0</v>
      </c>
      <c r="AT504" s="1">
        <v>3.2454330000000003E-2</v>
      </c>
      <c r="AU504">
        <v>29.297910000000002</v>
      </c>
      <c r="AV504">
        <v>0</v>
      </c>
      <c r="AW504">
        <v>0</v>
      </c>
      <c r="AX504" s="1">
        <v>3.2631529999999999E-2</v>
      </c>
      <c r="AY504">
        <v>29.330939999999998</v>
      </c>
      <c r="AZ504">
        <v>0</v>
      </c>
      <c r="BA504">
        <v>0</v>
      </c>
      <c r="BB504" s="1">
        <v>3.2844600000000002E-2</v>
      </c>
      <c r="BC504">
        <v>29.32724</v>
      </c>
      <c r="BD504">
        <v>0</v>
      </c>
      <c r="BE504">
        <v>0</v>
      </c>
      <c r="BF504" s="1">
        <v>3.3102340000000001E-2</v>
      </c>
      <c r="BG504">
        <v>29.325970000000002</v>
      </c>
      <c r="BH504">
        <v>0</v>
      </c>
      <c r="BI504">
        <v>0</v>
      </c>
      <c r="BJ504" s="1">
        <v>3.316297E-2</v>
      </c>
      <c r="BK504">
        <v>29.368469999999999</v>
      </c>
      <c r="BL504">
        <v>0</v>
      </c>
      <c r="BM504">
        <v>0</v>
      </c>
      <c r="BN504" s="1">
        <v>3.3413020000000002E-2</v>
      </c>
      <c r="BO504">
        <v>29.50704</v>
      </c>
      <c r="BP504">
        <v>0</v>
      </c>
      <c r="BQ504">
        <v>0</v>
      </c>
      <c r="BR504" s="1">
        <v>3.3740939999999997E-2</v>
      </c>
      <c r="BS504">
        <v>29.711670000000002</v>
      </c>
      <c r="BT504">
        <v>0</v>
      </c>
      <c r="BU504">
        <v>0</v>
      </c>
      <c r="BV504" s="1">
        <v>3.4055580000000002E-2</v>
      </c>
      <c r="BW504">
        <v>29.91338</v>
      </c>
      <c r="BX504">
        <v>0</v>
      </c>
      <c r="BY504">
        <v>0</v>
      </c>
      <c r="BZ504" s="1">
        <v>3.4283389999999997E-2</v>
      </c>
      <c r="CA504">
        <v>30.05058</v>
      </c>
      <c r="CB504">
        <v>0</v>
      </c>
      <c r="CC504">
        <v>0</v>
      </c>
      <c r="CD504" s="1">
        <v>3.444059E-2</v>
      </c>
      <c r="CE504">
        <v>30.04871</v>
      </c>
      <c r="CF504">
        <v>0</v>
      </c>
      <c r="CG504">
        <v>0</v>
      </c>
      <c r="CH504" s="1">
        <v>3.4595220000000003E-2</v>
      </c>
      <c r="CI504">
        <v>29.99736</v>
      </c>
      <c r="CJ504">
        <v>0</v>
      </c>
      <c r="CK504">
        <v>0</v>
      </c>
      <c r="CL504" s="1">
        <v>3.4829359999999997E-2</v>
      </c>
      <c r="CM504">
        <v>29.95786</v>
      </c>
      <c r="CN504">
        <v>0</v>
      </c>
      <c r="CO504">
        <v>0</v>
      </c>
      <c r="CP504" s="1">
        <v>3.541039E-2</v>
      </c>
      <c r="CQ504">
        <v>29.94294</v>
      </c>
      <c r="CR504">
        <v>0</v>
      </c>
      <c r="CS504">
        <v>0</v>
      </c>
      <c r="CT504" s="1">
        <v>3.5533450000000001E-2</v>
      </c>
      <c r="CU504">
        <v>30.06062</v>
      </c>
      <c r="CV504">
        <v>0</v>
      </c>
      <c r="CW504">
        <v>0</v>
      </c>
      <c r="CX504" s="1">
        <v>3.5417480000000001E-2</v>
      </c>
      <c r="CY504">
        <v>30.236080000000001</v>
      </c>
      <c r="CZ504">
        <v>0</v>
      </c>
      <c r="DA504">
        <v>0</v>
      </c>
      <c r="DB504" s="1">
        <v>3.5252600000000002E-2</v>
      </c>
      <c r="DC504">
        <v>30.335550000000001</v>
      </c>
      <c r="DD504">
        <v>0</v>
      </c>
      <c r="DE504">
        <v>0</v>
      </c>
      <c r="DF504" s="1">
        <v>3.5275910000000001E-2</v>
      </c>
      <c r="DG504">
        <v>30.413820000000001</v>
      </c>
      <c r="DH504">
        <v>0</v>
      </c>
      <c r="DI504">
        <v>0</v>
      </c>
      <c r="DJ504" s="1">
        <v>3.5373960000000003E-2</v>
      </c>
      <c r="DK504">
        <v>30.374179999999999</v>
      </c>
      <c r="DL504">
        <v>0</v>
      </c>
      <c r="DM504">
        <v>0</v>
      </c>
      <c r="DN504" s="1">
        <v>3.5354789999999997E-2</v>
      </c>
      <c r="DO504">
        <v>30.288820000000001</v>
      </c>
      <c r="DP504">
        <v>0</v>
      </c>
      <c r="DQ504">
        <v>1.104812E-35</v>
      </c>
      <c r="DR504" s="1">
        <v>3.5238409999999998E-2</v>
      </c>
      <c r="DS504">
        <v>30.224810000000002</v>
      </c>
      <c r="DT504">
        <v>4.9024139999999997E-35</v>
      </c>
      <c r="DU504">
        <v>3.4556469999999998E-31</v>
      </c>
      <c r="DV504" s="1">
        <v>3.5785820000000003E-2</v>
      </c>
      <c r="DW504">
        <v>30.166689999999999</v>
      </c>
      <c r="DX504">
        <v>4.3426129999999998E-31</v>
      </c>
      <c r="DY504">
        <v>2.7502180000000001E-27</v>
      </c>
      <c r="DZ504" s="1">
        <v>3.5619199999999997E-2</v>
      </c>
      <c r="EA504">
        <v>30.206869999999999</v>
      </c>
      <c r="EB504" s="1">
        <v>1.15741E-27</v>
      </c>
      <c r="EC504" s="1">
        <v>6.811384E-24</v>
      </c>
      <c r="ED504" s="1">
        <v>3.5185769999999998E-2</v>
      </c>
      <c r="EE504">
        <v>30.28436</v>
      </c>
      <c r="EF504" s="1">
        <v>1.1231650000000001E-24</v>
      </c>
      <c r="EG504" s="1">
        <v>6.3813600000000002E-21</v>
      </c>
      <c r="EH504" s="1">
        <v>3.4695289999999997E-2</v>
      </c>
      <c r="EI504">
        <v>30.37181</v>
      </c>
      <c r="EJ504" s="1">
        <v>4.7776319999999997E-22</v>
      </c>
      <c r="EK504" s="1">
        <v>2.6692850000000001E-18</v>
      </c>
      <c r="EL504" s="1">
        <v>3.4512099999999997E-2</v>
      </c>
      <c r="EM504">
        <v>30.418469999999999</v>
      </c>
      <c r="EN504" s="1">
        <v>1.024781E-19</v>
      </c>
      <c r="EO504" s="1">
        <v>5.6495610000000003E-16</v>
      </c>
      <c r="EP504">
        <v>3.4452209999999997E-2</v>
      </c>
      <c r="EQ504">
        <v>30.365359999999999</v>
      </c>
      <c r="ER504" s="1">
        <v>1.23307E-17</v>
      </c>
      <c r="ES504" s="1">
        <v>6.7096369999999997E-14</v>
      </c>
      <c r="ET504" s="1">
        <v>3.4301940000000003E-2</v>
      </c>
      <c r="EU504">
        <v>30.266649999999998</v>
      </c>
      <c r="EV504" s="1">
        <v>8.8903909999999991E-16</v>
      </c>
      <c r="EW504" s="1">
        <v>4.8232109999999998E-12</v>
      </c>
      <c r="EX504" s="1">
        <v>3.4001360000000001E-2</v>
      </c>
      <c r="EY504">
        <v>30.174779999999998</v>
      </c>
      <c r="EZ504" s="1">
        <v>4.086716E-14</v>
      </c>
      <c r="FA504" s="1">
        <v>2.225912E-10</v>
      </c>
      <c r="FB504" s="1">
        <v>3.4388170000000003E-2</v>
      </c>
      <c r="FC504">
        <v>30.136399999999998</v>
      </c>
      <c r="FD504" s="1">
        <v>1.2937319999999999E-12</v>
      </c>
      <c r="FE504" s="1">
        <v>6.9573770000000001E-9</v>
      </c>
      <c r="FF504" s="1">
        <v>3.4089750000000002E-2</v>
      </c>
      <c r="FG504">
        <v>30.298439999999999</v>
      </c>
      <c r="FH504" s="1">
        <v>2.836801E-11</v>
      </c>
      <c r="FI504" s="1">
        <v>1.5381760000000001E-7</v>
      </c>
      <c r="FJ504" s="1">
        <v>3.35728E-2</v>
      </c>
      <c r="FK504">
        <v>30.405639999999998</v>
      </c>
      <c r="FL504" s="1">
        <v>4.4901190000000002E-10</v>
      </c>
      <c r="FM504" s="1">
        <v>2.47753E-6</v>
      </c>
      <c r="FN504" s="1">
        <v>3.2967690000000001E-2</v>
      </c>
      <c r="FO504">
        <v>30.45514</v>
      </c>
      <c r="FP504" s="1">
        <v>5.3270479999999999E-9</v>
      </c>
      <c r="FQ504" s="1">
        <v>3.0030610000000001E-5</v>
      </c>
      <c r="FR504" s="1">
        <v>3.2672159999999999E-2</v>
      </c>
      <c r="FS504">
        <v>30.44811</v>
      </c>
      <c r="FT504" s="1">
        <v>4.9379759999999999E-8</v>
      </c>
      <c r="FU504" s="1">
        <v>2.8195750000000001E-4</v>
      </c>
      <c r="FV504" s="1">
        <v>3.2508620000000002E-2</v>
      </c>
      <c r="FW504">
        <v>30.383880000000001</v>
      </c>
      <c r="FX504" s="1">
        <v>3.6531640000000001E-7</v>
      </c>
      <c r="FY504" s="1">
        <v>2.1063079999999999E-3</v>
      </c>
      <c r="FZ504" s="1">
        <v>3.2242750000000001E-2</v>
      </c>
      <c r="GA504">
        <v>30.293109999999999</v>
      </c>
      <c r="GB504" s="1">
        <v>2.1899980000000002E-6</v>
      </c>
      <c r="GC504" s="1">
        <v>1.279142E-2</v>
      </c>
      <c r="GD504" s="1">
        <v>3.1841920000000003E-2</v>
      </c>
      <c r="GE504">
        <v>30.20804</v>
      </c>
      <c r="GF504" s="1">
        <v>1.0822170000000001E-5</v>
      </c>
      <c r="GG504" s="1">
        <v>6.4343410000000004E-2</v>
      </c>
      <c r="GH504" s="1">
        <v>3.2088560000000002E-2</v>
      </c>
      <c r="GI504">
        <v>30.185310000000001</v>
      </c>
      <c r="GJ504" s="1">
        <v>4.613445E-5</v>
      </c>
      <c r="GK504" s="1">
        <v>0.27365830000000002</v>
      </c>
      <c r="GL504" s="1">
        <v>3.1682160000000001E-2</v>
      </c>
      <c r="GM504">
        <v>30.3719</v>
      </c>
      <c r="GN504" s="1">
        <v>1.6575779999999999E-4</v>
      </c>
      <c r="GO504" s="1">
        <v>1.001665</v>
      </c>
      <c r="GP504" s="1">
        <v>3.1078990000000001E-2</v>
      </c>
      <c r="GQ504">
        <v>30.524080000000001</v>
      </c>
      <c r="GR504" s="1">
        <v>5.1476639999999997E-4</v>
      </c>
      <c r="GS504" s="1">
        <v>3.1875520000000002</v>
      </c>
      <c r="GT504" s="1">
        <v>3.042547E-2</v>
      </c>
      <c r="GU504">
        <v>30.6508</v>
      </c>
      <c r="GV504" s="1">
        <v>1.4058619999999999E-3</v>
      </c>
      <c r="GW504" s="1">
        <v>8.9415089999999999</v>
      </c>
      <c r="GX504" s="1">
        <v>3.0086499999999999E-2</v>
      </c>
      <c r="GY504">
        <v>30.765519999999999</v>
      </c>
      <c r="GZ504" s="1">
        <v>3.4656420000000001E-3</v>
      </c>
      <c r="HA504" s="1">
        <v>22.41883</v>
      </c>
      <c r="HB504" s="1">
        <v>2.989752E-2</v>
      </c>
      <c r="HC504">
        <v>30.771540000000002</v>
      </c>
      <c r="HD504" s="1">
        <v>7.7760190000000003E-3</v>
      </c>
      <c r="HE504">
        <v>50.912570000000002</v>
      </c>
      <c r="HF504" s="1">
        <v>2.962037E-2</v>
      </c>
      <c r="HG504">
        <v>30.666709999999998</v>
      </c>
      <c r="HH504" s="1">
        <v>1.5913790000000001E-2</v>
      </c>
      <c r="HI504">
        <v>105.788</v>
      </c>
      <c r="HJ504">
        <v>2.921547E-2</v>
      </c>
      <c r="HK504">
        <v>30.571860000000001</v>
      </c>
      <c r="HL504" s="1">
        <v>2.990897E-2</v>
      </c>
      <c r="HM504">
        <v>202.79580000000001</v>
      </c>
      <c r="HN504" s="1">
        <v>2.9236789999999999E-2</v>
      </c>
      <c r="HO504">
        <v>30.514209999999999</v>
      </c>
      <c r="HP504" s="1">
        <v>5.3075219999999999E-2</v>
      </c>
      <c r="HQ504">
        <v>361.90989999999999</v>
      </c>
      <c r="HR504" s="1">
        <v>2.8879760000000001E-2</v>
      </c>
      <c r="HS504">
        <v>30.63307</v>
      </c>
      <c r="HT504" s="1">
        <v>8.7300900000000001E-2</v>
      </c>
      <c r="HU504">
        <v>606.26390000000004</v>
      </c>
      <c r="HV504" s="1">
        <v>2.8443E-2</v>
      </c>
      <c r="HW504">
        <v>30.799959999999999</v>
      </c>
      <c r="HX504" s="1">
        <v>0.1350806</v>
      </c>
      <c r="HY504">
        <v>958.37019999999995</v>
      </c>
      <c r="HZ504" s="1">
        <v>2.7961320000000001E-2</v>
      </c>
      <c r="IA504">
        <v>30.941880000000001</v>
      </c>
      <c r="IB504" s="1">
        <v>0.1980941</v>
      </c>
      <c r="IC504">
        <v>1438.4090000000001</v>
      </c>
      <c r="ID504" s="1">
        <v>2.7658390000000001E-2</v>
      </c>
      <c r="IE504">
        <v>31.066089999999999</v>
      </c>
      <c r="IF504" s="1">
        <v>0.27919129999999998</v>
      </c>
      <c r="IG504">
        <v>2061.8969999999999</v>
      </c>
      <c r="IH504" s="1">
        <v>2.7408539999999999E-2</v>
      </c>
      <c r="II504">
        <v>31.037759999999999</v>
      </c>
      <c r="IJ504" s="1">
        <v>0.37872699999999998</v>
      </c>
      <c r="IK504">
        <v>2838.8710000000001</v>
      </c>
      <c r="IL504" s="1">
        <v>2.710713E-2</v>
      </c>
      <c r="IM504">
        <v>30.916170000000001</v>
      </c>
      <c r="IN504" s="1">
        <v>0.49469780000000002</v>
      </c>
      <c r="IO504">
        <v>3770.7959999999998</v>
      </c>
      <c r="IP504" s="1">
        <v>2.673182E-2</v>
      </c>
      <c r="IQ504">
        <v>30.806950000000001</v>
      </c>
      <c r="IR504" s="1">
        <v>0.6240253</v>
      </c>
      <c r="IS504">
        <v>4849.848</v>
      </c>
      <c r="IT504" s="1">
        <v>2.664625E-2</v>
      </c>
      <c r="IU504">
        <v>30.729089999999999</v>
      </c>
      <c r="IV504" s="1">
        <v>0.77347889999999997</v>
      </c>
      <c r="IW504">
        <v>6062.6149999999998</v>
      </c>
      <c r="IX504" s="1">
        <v>2.6300819999999999E-2</v>
      </c>
      <c r="IY504">
        <v>30.793990000000001</v>
      </c>
      <c r="IZ504" s="1">
        <v>0.92611639999999995</v>
      </c>
      <c r="JA504">
        <v>7391.21</v>
      </c>
      <c r="JB504" s="1">
        <v>2.586569E-2</v>
      </c>
      <c r="JC504">
        <v>30.80443</v>
      </c>
      <c r="JD504">
        <v>1.0800639999999999</v>
      </c>
      <c r="JE504">
        <v>8807.1460000000006</v>
      </c>
      <c r="JF504" s="1">
        <v>2.543985E-2</v>
      </c>
      <c r="JG504">
        <v>30.834099999999999</v>
      </c>
      <c r="JH504">
        <v>1.234599</v>
      </c>
      <c r="JI504">
        <v>10282.219999999999</v>
      </c>
      <c r="JJ504" s="1">
        <v>2.519006E-2</v>
      </c>
      <c r="JK504">
        <v>30.78285</v>
      </c>
      <c r="JL504">
        <v>1.3957539999999999</v>
      </c>
      <c r="JM504">
        <v>11791.11</v>
      </c>
      <c r="JN504">
        <v>2.5038029999999999E-2</v>
      </c>
      <c r="JO504">
        <v>30.741969999999998</v>
      </c>
      <c r="JP504">
        <v>1.5598270000000001</v>
      </c>
      <c r="JQ504">
        <v>13312.56</v>
      </c>
      <c r="JR504" s="1">
        <v>2.4885870000000001E-2</v>
      </c>
      <c r="JS504">
        <v>30.742619999999999</v>
      </c>
      <c r="JT504">
        <v>1.719811</v>
      </c>
      <c r="JU504">
        <v>14825.33</v>
      </c>
      <c r="JV504" s="1">
        <v>2.4665969999999999E-2</v>
      </c>
      <c r="JW504">
        <v>30.740939999999998</v>
      </c>
      <c r="JX504">
        <v>1.8683540000000001</v>
      </c>
      <c r="JY504">
        <v>16308.35</v>
      </c>
      <c r="JZ504" s="1">
        <v>2.4454429999999999E-2</v>
      </c>
      <c r="KA504">
        <v>30.733730000000001</v>
      </c>
      <c r="KB504">
        <v>2.0085500000000001</v>
      </c>
      <c r="KC504">
        <v>17743.310000000001</v>
      </c>
      <c r="KD504" s="1">
        <v>2.4300039999999998E-2</v>
      </c>
      <c r="KE504">
        <v>30.87257</v>
      </c>
      <c r="KF504">
        <v>2.1433089999999999</v>
      </c>
      <c r="KG504">
        <v>19116.439999999999</v>
      </c>
      <c r="KH504" s="1">
        <v>2.4166320000000002E-2</v>
      </c>
      <c r="KI504">
        <v>30.907769999999999</v>
      </c>
      <c r="KJ504">
        <v>2.2695509999999999</v>
      </c>
      <c r="KK504">
        <v>20417.72</v>
      </c>
      <c r="KL504" s="1">
        <v>2.4003699999999999E-2</v>
      </c>
      <c r="KM504">
        <v>30.930150000000001</v>
      </c>
      <c r="KN504">
        <v>2.382082</v>
      </c>
      <c r="KO504">
        <v>21638.66</v>
      </c>
      <c r="KP504" s="1">
        <v>2.3784779999999998E-2</v>
      </c>
      <c r="KQ504">
        <v>30.954529999999998</v>
      </c>
      <c r="KR504">
        <v>2.4772189999999998</v>
      </c>
      <c r="KS504">
        <v>22772.58</v>
      </c>
      <c r="KT504">
        <v>2.3530229999999999E-2</v>
      </c>
      <c r="KU504">
        <v>30.92071</v>
      </c>
      <c r="KV504">
        <v>2.5560879999999999</v>
      </c>
      <c r="KW504">
        <v>23814.11</v>
      </c>
      <c r="KX504" s="1">
        <v>2.33054E-2</v>
      </c>
      <c r="KY504">
        <v>30.826429999999998</v>
      </c>
      <c r="KZ504">
        <v>2.6260159999999999</v>
      </c>
      <c r="LA504">
        <v>24761.82</v>
      </c>
      <c r="LB504">
        <v>2.3121019999999999E-2</v>
      </c>
      <c r="LC504">
        <v>30.7378</v>
      </c>
      <c r="LD504">
        <v>2.6888190000000001</v>
      </c>
      <c r="LE504">
        <v>25616.240000000002</v>
      </c>
      <c r="LF504" s="1">
        <v>2.305047E-2</v>
      </c>
      <c r="LG504">
        <v>30.71219</v>
      </c>
      <c r="LH504">
        <v>2.7547779999999999</v>
      </c>
      <c r="LI504">
        <v>26381.33</v>
      </c>
      <c r="LJ504" s="1">
        <v>2.284599E-2</v>
      </c>
      <c r="LK504">
        <v>30.907779999999999</v>
      </c>
      <c r="LL504">
        <v>2.7946689999999998</v>
      </c>
      <c r="LM504">
        <v>27060.1</v>
      </c>
      <c r="LN504" s="1">
        <v>2.258187E-2</v>
      </c>
      <c r="LO504">
        <v>31.047619999999998</v>
      </c>
      <c r="LP504">
        <v>2.8175870000000001</v>
      </c>
      <c r="LQ504">
        <v>27653.360000000001</v>
      </c>
      <c r="LR504" s="1">
        <v>2.2305999999999999E-2</v>
      </c>
      <c r="LS504">
        <v>31.145630000000001</v>
      </c>
      <c r="LT504">
        <v>2.8293879999999998</v>
      </c>
      <c r="LU504">
        <v>28164.27</v>
      </c>
      <c r="LV504" s="1">
        <v>2.2123790000000001E-2</v>
      </c>
      <c r="LW504">
        <v>31.293209999999998</v>
      </c>
      <c r="LX504">
        <v>2.8443860000000001</v>
      </c>
      <c r="LY504">
        <v>28597.69</v>
      </c>
      <c r="LZ504" s="1">
        <v>2.2002979999999998E-2</v>
      </c>
      <c r="MA504">
        <v>31.334140000000001</v>
      </c>
      <c r="MB504">
        <v>2.859912</v>
      </c>
      <c r="MC504">
        <v>28961.040000000001</v>
      </c>
      <c r="MD504" s="1">
        <v>2.1892809999999999E-2</v>
      </c>
      <c r="ME504">
        <v>31.247990000000001</v>
      </c>
      <c r="MF504">
        <v>2.8705189999999998</v>
      </c>
      <c r="MG504">
        <v>29258.94</v>
      </c>
      <c r="MH504" s="1">
        <v>2.1773259999999999E-2</v>
      </c>
      <c r="MI504">
        <v>31.164680000000001</v>
      </c>
      <c r="MJ504">
        <v>2.8736769999999998</v>
      </c>
      <c r="MK504">
        <v>29496.57</v>
      </c>
      <c r="ML504" s="1">
        <v>2.1869900000000001E-2</v>
      </c>
      <c r="MM504">
        <v>31.156389999999998</v>
      </c>
      <c r="MN504">
        <v>2.9001000000000001</v>
      </c>
      <c r="MO504">
        <v>29679.21</v>
      </c>
      <c r="MP504" s="1">
        <v>2.1777060000000001E-2</v>
      </c>
      <c r="MQ504">
        <v>31.346579999999999</v>
      </c>
      <c r="MR504">
        <v>2.8968210000000001</v>
      </c>
      <c r="MS504">
        <v>29812.46</v>
      </c>
      <c r="MT504" s="1">
        <v>2.1600970000000001E-2</v>
      </c>
      <c r="MU504">
        <v>31.545179999999998</v>
      </c>
      <c r="MV504">
        <v>2.8783639999999999</v>
      </c>
      <c r="MW504">
        <v>29898.23</v>
      </c>
      <c r="MX504" s="1">
        <v>2.1419799999999999E-2</v>
      </c>
      <c r="MY504">
        <v>31.670280000000002</v>
      </c>
      <c r="MZ504">
        <v>2.854698</v>
      </c>
      <c r="NA504">
        <v>29939.88</v>
      </c>
      <c r="NB504" s="1">
        <v>2.1353440000000001E-2</v>
      </c>
      <c r="NC504">
        <v>31.763960000000001</v>
      </c>
      <c r="ND504">
        <v>2.842886</v>
      </c>
      <c r="NE504">
        <v>29941.87</v>
      </c>
      <c r="NF504">
        <v>2.1329460000000001E-2</v>
      </c>
      <c r="NG504">
        <v>31.725470000000001</v>
      </c>
      <c r="NH504">
        <v>2.8335819999999998</v>
      </c>
      <c r="NI504">
        <v>29908.09</v>
      </c>
      <c r="NJ504" s="1">
        <v>2.128474E-2</v>
      </c>
      <c r="NK504">
        <v>31.632580000000001</v>
      </c>
      <c r="NL504">
        <v>2.8188059999999999</v>
      </c>
      <c r="NM504">
        <v>29842.38</v>
      </c>
      <c r="NN504" s="1">
        <v>2.117699E-2</v>
      </c>
      <c r="NO504">
        <v>31.557320000000001</v>
      </c>
      <c r="NP504">
        <v>2.7930929999999998</v>
      </c>
      <c r="NQ504">
        <v>29747.32</v>
      </c>
      <c r="NR504" s="1">
        <v>2.097123E-2</v>
      </c>
      <c r="NS504">
        <v>31.511410000000001</v>
      </c>
      <c r="NT504">
        <v>2.752316</v>
      </c>
      <c r="NU504">
        <v>29626.29</v>
      </c>
      <c r="NV504" s="1">
        <v>2.0883180000000001E-2</v>
      </c>
      <c r="NW504">
        <v>31.526309999999999</v>
      </c>
      <c r="NX504">
        <v>2.7251759999999998</v>
      </c>
      <c r="NY504">
        <v>29480.87</v>
      </c>
      <c r="NZ504" s="1">
        <v>2.0881540000000001E-2</v>
      </c>
      <c r="OA504">
        <v>31.627009999999999</v>
      </c>
      <c r="OB504">
        <v>2.707335</v>
      </c>
      <c r="OC504">
        <v>29314.05</v>
      </c>
      <c r="OD504" s="1">
        <v>2.0883539999999999E-2</v>
      </c>
      <c r="OE504">
        <v>31.649319999999999</v>
      </c>
      <c r="OF504">
        <v>2.6886869999999998</v>
      </c>
      <c r="OG504">
        <v>29128.63</v>
      </c>
      <c r="OH504" s="1">
        <v>2.0807510000000001E-2</v>
      </c>
      <c r="OI504">
        <v>31.65841</v>
      </c>
      <c r="OJ504">
        <v>2.6585709999999998</v>
      </c>
      <c r="OK504">
        <v>28926.31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3.2661900000000001E-2</v>
      </c>
      <c r="G505">
        <v>28.86309</v>
      </c>
      <c r="H505">
        <v>0</v>
      </c>
      <c r="I505">
        <v>0</v>
      </c>
      <c r="J505" s="1">
        <v>3.290738E-2</v>
      </c>
      <c r="K505">
        <v>28.911919999999999</v>
      </c>
      <c r="L505">
        <v>0</v>
      </c>
      <c r="M505">
        <v>0</v>
      </c>
      <c r="N505" s="1">
        <v>3.2925969999999999E-2</v>
      </c>
      <c r="O505">
        <v>29.025030000000001</v>
      </c>
      <c r="P505">
        <v>0</v>
      </c>
      <c r="Q505">
        <v>0</v>
      </c>
      <c r="R505" s="1">
        <v>3.2850829999999998E-2</v>
      </c>
      <c r="S505">
        <v>29.008459999999999</v>
      </c>
      <c r="T505">
        <v>0</v>
      </c>
      <c r="U505">
        <v>0</v>
      </c>
      <c r="V505" s="1">
        <v>3.288282E-2</v>
      </c>
      <c r="W505">
        <v>28.989830000000001</v>
      </c>
      <c r="X505">
        <v>0</v>
      </c>
      <c r="Y505">
        <v>0</v>
      </c>
      <c r="Z505" s="1">
        <v>3.30523E-2</v>
      </c>
      <c r="AA505">
        <v>28.97814</v>
      </c>
      <c r="AB505">
        <v>0</v>
      </c>
      <c r="AC505">
        <v>0</v>
      </c>
      <c r="AD505" s="1">
        <v>3.2961560000000001E-2</v>
      </c>
      <c r="AE505">
        <v>28.972670000000001</v>
      </c>
      <c r="AF505">
        <v>0</v>
      </c>
      <c r="AG505">
        <v>0</v>
      </c>
      <c r="AH505" s="1">
        <v>3.3144659999999999E-2</v>
      </c>
      <c r="AI505">
        <v>28.98582</v>
      </c>
      <c r="AJ505">
        <v>0</v>
      </c>
      <c r="AK505">
        <v>0</v>
      </c>
      <c r="AL505" s="1">
        <v>3.3404759999999999E-2</v>
      </c>
      <c r="AM505">
        <v>29.129190000000001</v>
      </c>
      <c r="AN505">
        <v>0</v>
      </c>
      <c r="AO505">
        <v>0</v>
      </c>
      <c r="AP505" s="1">
        <v>3.3708460000000003E-2</v>
      </c>
      <c r="AQ505">
        <v>29.163270000000001</v>
      </c>
      <c r="AR505">
        <v>0</v>
      </c>
      <c r="AS505">
        <v>0</v>
      </c>
      <c r="AT505" s="1">
        <v>3.3913760000000001E-2</v>
      </c>
      <c r="AU505">
        <v>29.197959999999998</v>
      </c>
      <c r="AV505">
        <v>0</v>
      </c>
      <c r="AW505">
        <v>0</v>
      </c>
      <c r="AX505" s="1">
        <v>3.4092369999999997E-2</v>
      </c>
      <c r="AY505">
        <v>29.231670000000001</v>
      </c>
      <c r="AZ505">
        <v>0</v>
      </c>
      <c r="BA505">
        <v>0</v>
      </c>
      <c r="BB505" s="1">
        <v>3.4313990000000003E-2</v>
      </c>
      <c r="BC505">
        <v>29.23095</v>
      </c>
      <c r="BD505">
        <v>0</v>
      </c>
      <c r="BE505">
        <v>0</v>
      </c>
      <c r="BF505" s="1">
        <v>3.4579350000000002E-2</v>
      </c>
      <c r="BG505">
        <v>29.232880000000002</v>
      </c>
      <c r="BH505">
        <v>0</v>
      </c>
      <c r="BI505">
        <v>0</v>
      </c>
      <c r="BJ505" s="1">
        <v>3.4632309999999999E-2</v>
      </c>
      <c r="BK505">
        <v>29.27975</v>
      </c>
      <c r="BL505">
        <v>0</v>
      </c>
      <c r="BM505">
        <v>0</v>
      </c>
      <c r="BN505" s="1">
        <v>3.4890129999999998E-2</v>
      </c>
      <c r="BO505">
        <v>29.422799999999999</v>
      </c>
      <c r="BP505">
        <v>0</v>
      </c>
      <c r="BQ505">
        <v>0</v>
      </c>
      <c r="BR505" s="1">
        <v>3.5233880000000002E-2</v>
      </c>
      <c r="BS505">
        <v>29.63242</v>
      </c>
      <c r="BT505">
        <v>0</v>
      </c>
      <c r="BU505">
        <v>0</v>
      </c>
      <c r="BV505" s="1">
        <v>3.5561420000000003E-2</v>
      </c>
      <c r="BW505">
        <v>29.835439999999998</v>
      </c>
      <c r="BX505">
        <v>0</v>
      </c>
      <c r="BY505">
        <v>0</v>
      </c>
      <c r="BZ505" s="1">
        <v>3.5795029999999999E-2</v>
      </c>
      <c r="CA505">
        <v>29.973140000000001</v>
      </c>
      <c r="CB505">
        <v>0</v>
      </c>
      <c r="CC505">
        <v>0</v>
      </c>
      <c r="CD505" s="1">
        <v>3.5955319999999999E-2</v>
      </c>
      <c r="CE505">
        <v>29.96866</v>
      </c>
      <c r="CF505">
        <v>0</v>
      </c>
      <c r="CG505">
        <v>0</v>
      </c>
      <c r="CH505" s="1">
        <v>3.6112610000000003E-2</v>
      </c>
      <c r="CI505">
        <v>29.918690000000002</v>
      </c>
      <c r="CJ505">
        <v>0</v>
      </c>
      <c r="CK505">
        <v>0</v>
      </c>
      <c r="CL505" s="1">
        <v>3.6356850000000003E-2</v>
      </c>
      <c r="CM505">
        <v>29.881360000000001</v>
      </c>
      <c r="CN505">
        <v>0</v>
      </c>
      <c r="CO505">
        <v>0</v>
      </c>
      <c r="CP505" s="1">
        <v>3.6977210000000003E-2</v>
      </c>
      <c r="CQ505">
        <v>29.86985</v>
      </c>
      <c r="CR505">
        <v>0</v>
      </c>
      <c r="CS505">
        <v>0</v>
      </c>
      <c r="CT505" s="1">
        <v>3.7102040000000003E-2</v>
      </c>
      <c r="CU505">
        <v>29.992519999999999</v>
      </c>
      <c r="CV505">
        <v>0</v>
      </c>
      <c r="CW505">
        <v>0</v>
      </c>
      <c r="CX505" s="1">
        <v>3.6970629999999997E-2</v>
      </c>
      <c r="CY505">
        <v>30.17023</v>
      </c>
      <c r="CZ505">
        <v>0</v>
      </c>
      <c r="DA505">
        <v>0</v>
      </c>
      <c r="DB505" s="1">
        <v>3.6791289999999997E-2</v>
      </c>
      <c r="DC505">
        <v>30.26971</v>
      </c>
      <c r="DD505">
        <v>0</v>
      </c>
      <c r="DE505">
        <v>0</v>
      </c>
      <c r="DF505" s="1">
        <v>3.6810610000000001E-2</v>
      </c>
      <c r="DG505">
        <v>30.348240000000001</v>
      </c>
      <c r="DH505">
        <v>0</v>
      </c>
      <c r="DI505">
        <v>0</v>
      </c>
      <c r="DJ505" s="1">
        <v>3.6915879999999998E-2</v>
      </c>
      <c r="DK505">
        <v>30.305330000000001</v>
      </c>
      <c r="DL505">
        <v>0</v>
      </c>
      <c r="DM505">
        <v>0</v>
      </c>
      <c r="DN505" s="1">
        <v>3.6897890000000003E-2</v>
      </c>
      <c r="DO505">
        <v>30.22128</v>
      </c>
      <c r="DP505">
        <v>0</v>
      </c>
      <c r="DQ505">
        <v>2.495176E-36</v>
      </c>
      <c r="DR505" s="1">
        <v>3.6774939999999999E-2</v>
      </c>
      <c r="DS505">
        <v>30.15823</v>
      </c>
      <c r="DT505">
        <v>1.239915E-35</v>
      </c>
      <c r="DU505">
        <v>8.5506130000000001E-32</v>
      </c>
      <c r="DV505" s="1">
        <v>3.7367379999999999E-2</v>
      </c>
      <c r="DW505">
        <v>30.101299999999998</v>
      </c>
      <c r="DX505">
        <v>1.260192E-31</v>
      </c>
      <c r="DY505">
        <v>7.4331169999999996E-28</v>
      </c>
      <c r="DZ505" s="1">
        <v>3.7189640000000003E-2</v>
      </c>
      <c r="EA505">
        <v>30.144939999999998</v>
      </c>
      <c r="EB505">
        <v>3.6623560000000001E-28</v>
      </c>
      <c r="EC505" s="1">
        <v>1.9972079999999999E-24</v>
      </c>
      <c r="ED505" s="1">
        <v>3.6727589999999997E-2</v>
      </c>
      <c r="EE505">
        <v>30.225639999999999</v>
      </c>
      <c r="EF505" s="1">
        <v>3.8196049999999998E-25</v>
      </c>
      <c r="EG505" s="1">
        <v>2.010732E-21</v>
      </c>
      <c r="EH505" s="1">
        <v>3.6200099999999999E-2</v>
      </c>
      <c r="EI505">
        <v>30.314489999999999</v>
      </c>
      <c r="EJ505" s="1">
        <v>1.7306549999999999E-22</v>
      </c>
      <c r="EK505" s="1">
        <v>8.9776220000000007E-19</v>
      </c>
      <c r="EL505" s="1">
        <v>3.6009590000000001E-2</v>
      </c>
      <c r="EM505">
        <v>30.359639999999999</v>
      </c>
      <c r="EN505" s="1">
        <v>3.9307720000000002E-20</v>
      </c>
      <c r="EO505" s="1">
        <v>2.0165269999999999E-16</v>
      </c>
      <c r="EP505" s="1">
        <v>3.5953789999999999E-2</v>
      </c>
      <c r="EQ505">
        <v>30.306339999999999</v>
      </c>
      <c r="ER505" s="1">
        <v>4.9714900000000003E-18</v>
      </c>
      <c r="ES505" s="1">
        <v>2.5290399999999999E-14</v>
      </c>
      <c r="ET505" s="1">
        <v>3.5798839999999998E-2</v>
      </c>
      <c r="EU505">
        <v>30.20926</v>
      </c>
      <c r="EV505" s="1">
        <v>3.755013E-16</v>
      </c>
      <c r="EW505" s="1">
        <v>1.9129409999999999E-12</v>
      </c>
      <c r="EX505" s="1">
        <v>3.5485700000000002E-2</v>
      </c>
      <c r="EY505">
        <v>30.11965</v>
      </c>
      <c r="EZ505" s="1">
        <v>1.8031780000000001E-14</v>
      </c>
      <c r="FA505" s="1">
        <v>9.2607139999999994E-11</v>
      </c>
      <c r="FB505" s="1">
        <v>3.5911230000000002E-2</v>
      </c>
      <c r="FC505">
        <v>30.087299999999999</v>
      </c>
      <c r="FD505" s="1">
        <v>5.9523469999999997E-13</v>
      </c>
      <c r="FE505" s="1">
        <v>3.0281150000000001E-9</v>
      </c>
      <c r="FF505">
        <v>3.5597400000000001E-2</v>
      </c>
      <c r="FG505">
        <v>30.25656</v>
      </c>
      <c r="FH505" s="1">
        <v>1.357295E-11</v>
      </c>
      <c r="FI505" s="1">
        <v>6.9880019999999994E-8</v>
      </c>
      <c r="FJ505" s="1">
        <v>3.5048639999999999E-2</v>
      </c>
      <c r="FK505">
        <v>30.364149999999999</v>
      </c>
      <c r="FL505" s="1">
        <v>2.2294000000000001E-10</v>
      </c>
      <c r="FM505" s="1">
        <v>1.172402E-6</v>
      </c>
      <c r="FN505" s="1">
        <v>3.440522E-2</v>
      </c>
      <c r="FO505">
        <v>30.414909999999999</v>
      </c>
      <c r="FP505" s="1">
        <v>2.739499E-9</v>
      </c>
      <c r="FQ505" s="1">
        <v>1.477253E-5</v>
      </c>
      <c r="FR505" s="1">
        <v>3.4097660000000002E-2</v>
      </c>
      <c r="FS505">
        <v>30.41019</v>
      </c>
      <c r="FT505" s="1">
        <v>2.6272320000000001E-8</v>
      </c>
      <c r="FU505" s="1">
        <v>1.439434E-4</v>
      </c>
      <c r="FV505" s="1">
        <v>3.3932530000000002E-2</v>
      </c>
      <c r="FW505">
        <v>30.34807</v>
      </c>
      <c r="FX505" s="1">
        <v>2.0083100000000001E-7</v>
      </c>
      <c r="FY505" s="1">
        <v>1.1142439999999999E-3</v>
      </c>
      <c r="FZ505" s="1">
        <v>3.3657779999999998E-2</v>
      </c>
      <c r="GA505">
        <v>30.260539999999999</v>
      </c>
      <c r="GB505" s="1">
        <v>1.242278E-6</v>
      </c>
      <c r="GC505" s="1">
        <v>7.0018279999999999E-3</v>
      </c>
      <c r="GD505" s="1">
        <v>3.3239119999999997E-2</v>
      </c>
      <c r="GE505">
        <v>30.179819999999999</v>
      </c>
      <c r="GF505" s="1">
        <v>6.3253659999999999E-6</v>
      </c>
      <c r="GG505" s="1">
        <v>3.6391600000000003E-2</v>
      </c>
      <c r="GH505" s="1">
        <v>3.3518520000000003E-2</v>
      </c>
      <c r="GI505">
        <v>30.164370000000002</v>
      </c>
      <c r="GJ505" s="1">
        <v>2.776274E-5</v>
      </c>
      <c r="GK505" s="1">
        <v>0.15968080000000001</v>
      </c>
      <c r="GL505" s="1">
        <v>3.3092650000000001E-2</v>
      </c>
      <c r="GM505">
        <v>30.359069999999999</v>
      </c>
      <c r="GN505" s="1">
        <v>1.024954E-4</v>
      </c>
      <c r="GO505" s="1">
        <v>0.60212460000000001</v>
      </c>
      <c r="GP505" s="1">
        <v>3.2455669999999999E-2</v>
      </c>
      <c r="GQ505">
        <v>30.513369999999998</v>
      </c>
      <c r="GR505" s="1">
        <v>3.2668129999999999E-4</v>
      </c>
      <c r="GS505" s="1">
        <v>1.971787</v>
      </c>
      <c r="GT505" s="1">
        <v>3.1763560000000003E-2</v>
      </c>
      <c r="GU505">
        <v>30.642690000000002</v>
      </c>
      <c r="GV505" s="1">
        <v>9.1437500000000004E-4</v>
      </c>
      <c r="GW505" s="1">
        <v>5.6838230000000003</v>
      </c>
      <c r="GX505" s="1">
        <v>3.1413570000000002E-2</v>
      </c>
      <c r="GY505">
        <v>30.759419999999999</v>
      </c>
      <c r="GZ505" s="1">
        <v>2.308203E-3</v>
      </c>
      <c r="HA505" s="1">
        <v>14.62486</v>
      </c>
      <c r="HB505" s="1">
        <v>3.1224689999999999E-2</v>
      </c>
      <c r="HC505">
        <v>30.763999999999999</v>
      </c>
      <c r="HD505" s="1">
        <v>5.2979109999999998E-3</v>
      </c>
      <c r="HE505">
        <v>34.040190000000003</v>
      </c>
      <c r="HF505">
        <v>3.093398E-2</v>
      </c>
      <c r="HG505">
        <v>30.660430000000002</v>
      </c>
      <c r="HH505" s="1">
        <v>1.107634E-2</v>
      </c>
      <c r="HI505">
        <v>72.409239999999997</v>
      </c>
      <c r="HJ505" s="1">
        <v>3.0514469999999998E-2</v>
      </c>
      <c r="HK505">
        <v>30.568560000000002</v>
      </c>
      <c r="HL505" s="1">
        <v>2.1248260000000001E-2</v>
      </c>
      <c r="HM505">
        <v>141.9504</v>
      </c>
      <c r="HN505" s="1">
        <v>3.0549920000000001E-2</v>
      </c>
      <c r="HO505">
        <v>30.51587</v>
      </c>
      <c r="HP505" s="1">
        <v>3.8458949999999999E-2</v>
      </c>
      <c r="HQ505">
        <v>258.77030000000002</v>
      </c>
      <c r="HR505" s="1">
        <v>3.0175480000000001E-2</v>
      </c>
      <c r="HS505">
        <v>30.641179999999999</v>
      </c>
      <c r="HT505" s="1">
        <v>6.4422859999999998E-2</v>
      </c>
      <c r="HU505">
        <v>442.27940000000001</v>
      </c>
      <c r="HV505" s="1">
        <v>2.971623E-2</v>
      </c>
      <c r="HW505">
        <v>30.810939999999999</v>
      </c>
      <c r="HX505" s="1">
        <v>0.1014198</v>
      </c>
      <c r="HY505">
        <v>712.64380000000006</v>
      </c>
      <c r="HZ505" s="1">
        <v>2.9210489999999999E-2</v>
      </c>
      <c r="IA505">
        <v>30.953520000000001</v>
      </c>
      <c r="IB505" s="1">
        <v>0.15118419999999999</v>
      </c>
      <c r="IC505">
        <v>1089.1389999999999</v>
      </c>
      <c r="ID505" s="1">
        <v>2.88951E-2</v>
      </c>
      <c r="IE505">
        <v>31.077580000000001</v>
      </c>
      <c r="IF505" s="1">
        <v>0.21641969999999999</v>
      </c>
      <c r="IG505">
        <v>1588.16</v>
      </c>
      <c r="IH505" s="1">
        <v>2.8636849999999998E-2</v>
      </c>
      <c r="II505">
        <v>31.045069999999999</v>
      </c>
      <c r="IJ505" s="1">
        <v>0.29793009999999998</v>
      </c>
      <c r="IK505">
        <v>2222.136</v>
      </c>
      <c r="IL505">
        <v>2.8322980000000001E-2</v>
      </c>
      <c r="IM505">
        <v>30.92351</v>
      </c>
      <c r="IN505" s="1">
        <v>0.39458199999999999</v>
      </c>
      <c r="IO505">
        <v>2996.8049999999998</v>
      </c>
      <c r="IP505" s="1">
        <v>2.793116E-2</v>
      </c>
      <c r="IQ505">
        <v>30.815709999999999</v>
      </c>
      <c r="IR505">
        <v>0.50426839999999995</v>
      </c>
      <c r="IS505">
        <v>3910.09</v>
      </c>
      <c r="IT505">
        <v>2.7855649999999999E-2</v>
      </c>
      <c r="IU505">
        <v>30.740649999999999</v>
      </c>
      <c r="IV505" s="1">
        <v>0.63308419999999999</v>
      </c>
      <c r="IW505">
        <v>4954.5140000000001</v>
      </c>
      <c r="IX505" s="1">
        <v>2.749331E-2</v>
      </c>
      <c r="IY505">
        <v>30.81044</v>
      </c>
      <c r="IZ505" s="1">
        <v>0.76678279999999999</v>
      </c>
      <c r="JA505">
        <v>6117.5910000000003</v>
      </c>
      <c r="JB505" s="1">
        <v>2.7034849999999999E-2</v>
      </c>
      <c r="JC505">
        <v>30.81878</v>
      </c>
      <c r="JD505" s="1">
        <v>0.90392640000000002</v>
      </c>
      <c r="JE505">
        <v>7377.5640000000003</v>
      </c>
      <c r="JF505" s="1">
        <v>2.6588299999999999E-2</v>
      </c>
      <c r="JG505">
        <v>30.849060000000001</v>
      </c>
      <c r="JH505">
        <v>1.043863</v>
      </c>
      <c r="JI505">
        <v>8711.1460000000006</v>
      </c>
      <c r="JJ505" s="1">
        <v>2.633081E-2</v>
      </c>
      <c r="JK505">
        <v>30.795739999999999</v>
      </c>
      <c r="JL505">
        <v>1.191727</v>
      </c>
      <c r="JM505">
        <v>10096.33</v>
      </c>
      <c r="JN505" s="1">
        <v>2.617535E-2</v>
      </c>
      <c r="JO505">
        <v>30.75665</v>
      </c>
      <c r="JP505">
        <v>1.344103</v>
      </c>
      <c r="JQ505">
        <v>11513.3</v>
      </c>
      <c r="JR505" s="1">
        <v>2.601931E-2</v>
      </c>
      <c r="JS505">
        <v>30.757570000000001</v>
      </c>
      <c r="JT505">
        <v>1.494747</v>
      </c>
      <c r="JU505">
        <v>12941.9</v>
      </c>
      <c r="JV505" s="1">
        <v>2.5787689999999999E-2</v>
      </c>
      <c r="JW505">
        <v>30.756399999999999</v>
      </c>
      <c r="JX505">
        <v>1.636749</v>
      </c>
      <c r="JY505">
        <v>14362.22</v>
      </c>
      <c r="JZ505" s="1">
        <v>2.5564839999999998E-2</v>
      </c>
      <c r="KA505">
        <v>30.749300000000002</v>
      </c>
      <c r="KB505">
        <v>1.7727349999999999</v>
      </c>
      <c r="KC505">
        <v>15755.74</v>
      </c>
      <c r="KD505">
        <v>2.5404300000000001E-2</v>
      </c>
      <c r="KE505">
        <v>30.891749999999998</v>
      </c>
      <c r="KF505">
        <v>1.9051750000000001</v>
      </c>
      <c r="KG505">
        <v>17107.59</v>
      </c>
      <c r="KH505" s="1">
        <v>2.52683E-2</v>
      </c>
      <c r="KI505">
        <v>30.922339999999998</v>
      </c>
      <c r="KJ505">
        <v>2.031161</v>
      </c>
      <c r="KK505">
        <v>18406.37</v>
      </c>
      <c r="KL505">
        <v>2.5099900000000001E-2</v>
      </c>
      <c r="KM505">
        <v>30.94502</v>
      </c>
      <c r="KN505">
        <v>2.1454149999999998</v>
      </c>
      <c r="KO505">
        <v>19641.939999999999</v>
      </c>
      <c r="KP505" s="1">
        <v>2.4871150000000002E-2</v>
      </c>
      <c r="KQ505">
        <v>30.968969999999999</v>
      </c>
      <c r="KR505">
        <v>2.2443529999999998</v>
      </c>
      <c r="KS505">
        <v>20805.990000000002</v>
      </c>
      <c r="KT505" s="1">
        <v>2.460323E-2</v>
      </c>
      <c r="KU505">
        <v>30.93207</v>
      </c>
      <c r="KV505">
        <v>2.3285930000000001</v>
      </c>
      <c r="KW505">
        <v>21891.31</v>
      </c>
      <c r="KX505" s="1">
        <v>2.4368999999999998E-2</v>
      </c>
      <c r="KY505">
        <v>30.836950000000002</v>
      </c>
      <c r="KZ505">
        <v>2.4050069999999999</v>
      </c>
      <c r="LA505">
        <v>22894.33</v>
      </c>
      <c r="LB505" s="1">
        <v>2.4179639999999999E-2</v>
      </c>
      <c r="LC505">
        <v>30.748619999999999</v>
      </c>
      <c r="LD505">
        <v>2.4751500000000002</v>
      </c>
      <c r="LE505">
        <v>23813.91</v>
      </c>
      <c r="LF505">
        <v>2.411278E-2</v>
      </c>
      <c r="LG505">
        <v>30.726749999999999</v>
      </c>
      <c r="LH505">
        <v>2.5484599999999999</v>
      </c>
      <c r="LI505">
        <v>24651.360000000001</v>
      </c>
      <c r="LJ505" s="1">
        <v>2.389956E-2</v>
      </c>
      <c r="LK505">
        <v>30.926459999999999</v>
      </c>
      <c r="LL505">
        <v>2.5969000000000002</v>
      </c>
      <c r="LM505">
        <v>25408.54</v>
      </c>
      <c r="LN505" s="1">
        <v>2.3621E-2</v>
      </c>
      <c r="LO505">
        <v>31.06251</v>
      </c>
      <c r="LP505">
        <v>2.6289099999999999</v>
      </c>
      <c r="LQ505">
        <v>26084.71</v>
      </c>
      <c r="LR505" s="1">
        <v>2.33329E-2</v>
      </c>
      <c r="LS505">
        <v>31.16018</v>
      </c>
      <c r="LT505">
        <v>2.650436</v>
      </c>
      <c r="LU505">
        <v>26682.080000000002</v>
      </c>
      <c r="LV505" s="1">
        <v>2.3144350000000001E-2</v>
      </c>
      <c r="LW505">
        <v>31.307480000000002</v>
      </c>
      <c r="LX505">
        <v>2.6747179999999999</v>
      </c>
      <c r="LY505">
        <v>27204.11</v>
      </c>
      <c r="LZ505" s="1">
        <v>2.3014949999999999E-2</v>
      </c>
      <c r="MA505">
        <v>31.342649999999999</v>
      </c>
      <c r="MB505">
        <v>2.6984940000000002</v>
      </c>
      <c r="MC505">
        <v>27656.639999999999</v>
      </c>
      <c r="MD505" s="1">
        <v>2.2904549999999999E-2</v>
      </c>
      <c r="ME505">
        <v>31.254729999999999</v>
      </c>
      <c r="MF505">
        <v>2.7181950000000001</v>
      </c>
      <c r="MG505">
        <v>28044</v>
      </c>
      <c r="MH505">
        <v>2.278262E-2</v>
      </c>
      <c r="MI505">
        <v>31.171130000000002</v>
      </c>
      <c r="MJ505">
        <v>2.7301850000000001</v>
      </c>
      <c r="MK505">
        <v>28370.13</v>
      </c>
      <c r="ML505" s="1">
        <v>2.2890779999999999E-2</v>
      </c>
      <c r="MM505">
        <v>31.166440000000001</v>
      </c>
      <c r="MN505">
        <v>2.764427</v>
      </c>
      <c r="MO505">
        <v>28639.86</v>
      </c>
      <c r="MP505" s="1">
        <v>2.2794020000000002E-2</v>
      </c>
      <c r="MQ505">
        <v>31.359780000000001</v>
      </c>
      <c r="MR505">
        <v>2.7692640000000002</v>
      </c>
      <c r="MS505">
        <v>28858.42</v>
      </c>
      <c r="MT505" s="1">
        <v>2.2606830000000001E-2</v>
      </c>
      <c r="MU505">
        <v>31.556889999999999</v>
      </c>
      <c r="MV505">
        <v>2.7587100000000002</v>
      </c>
      <c r="MW505">
        <v>29027.27</v>
      </c>
      <c r="MX505" s="1">
        <v>2.2417220000000002E-2</v>
      </c>
      <c r="MY505">
        <v>31.679099999999998</v>
      </c>
      <c r="MZ505">
        <v>2.7431329999999998</v>
      </c>
      <c r="NA505">
        <v>29150.2</v>
      </c>
      <c r="NB505" s="1">
        <v>2.2349609999999999E-2</v>
      </c>
      <c r="NC505">
        <v>31.769870000000001</v>
      </c>
      <c r="ND505">
        <v>2.7387489999999999</v>
      </c>
      <c r="NE505">
        <v>29230.71</v>
      </c>
      <c r="NF505" s="1">
        <v>2.2328569999999999E-2</v>
      </c>
      <c r="NG505">
        <v>31.72664</v>
      </c>
      <c r="NH505">
        <v>2.7366760000000001</v>
      </c>
      <c r="NI505">
        <v>29272.44</v>
      </c>
      <c r="NJ505" s="1">
        <v>2.2282980000000001E-2</v>
      </c>
      <c r="NK505">
        <v>31.63288</v>
      </c>
      <c r="NL505">
        <v>2.7286060000000001</v>
      </c>
      <c r="NM505">
        <v>29279.360000000001</v>
      </c>
      <c r="NN505" s="1">
        <v>2.217127E-2</v>
      </c>
      <c r="NO505">
        <v>31.55772</v>
      </c>
      <c r="NP505">
        <v>2.709622</v>
      </c>
      <c r="NQ505">
        <v>29254.1</v>
      </c>
      <c r="NR505" s="1">
        <v>2.1949489999999999E-2</v>
      </c>
      <c r="NS505">
        <v>31.512589999999999</v>
      </c>
      <c r="NT505">
        <v>2.674706</v>
      </c>
      <c r="NU505">
        <v>29199.58</v>
      </c>
      <c r="NV505">
        <v>2.1858699999999998E-2</v>
      </c>
      <c r="NW505">
        <v>31.529340000000001</v>
      </c>
      <c r="NX505">
        <v>2.6536439999999999</v>
      </c>
      <c r="NY505">
        <v>29117.95</v>
      </c>
      <c r="NZ505" s="1">
        <v>2.1861419999999999E-2</v>
      </c>
      <c r="OA505">
        <v>31.629840000000002</v>
      </c>
      <c r="OB505">
        <v>2.6417190000000002</v>
      </c>
      <c r="OC505">
        <v>29012.16</v>
      </c>
      <c r="OD505" s="1">
        <v>2.1866170000000001E-2</v>
      </c>
      <c r="OE505">
        <v>31.651350000000001</v>
      </c>
      <c r="OF505">
        <v>2.6284719999999999</v>
      </c>
      <c r="OG505">
        <v>28884.2</v>
      </c>
      <c r="OH505" s="1">
        <v>2.1786199999999999E-2</v>
      </c>
      <c r="OI505">
        <v>31.65719</v>
      </c>
      <c r="OJ505">
        <v>2.6033849999999998</v>
      </c>
      <c r="OK505">
        <v>28736.75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3.0473779999999999E-2</v>
      </c>
      <c r="G506">
        <v>28.726579999999998</v>
      </c>
      <c r="H506">
        <v>0</v>
      </c>
      <c r="I506">
        <v>0</v>
      </c>
      <c r="J506" s="1">
        <v>3.0712529999999998E-2</v>
      </c>
      <c r="K506">
        <v>28.78013</v>
      </c>
      <c r="L506">
        <v>0</v>
      </c>
      <c r="M506">
        <v>0</v>
      </c>
      <c r="N506">
        <v>3.072418E-2</v>
      </c>
      <c r="O506">
        <v>28.89545</v>
      </c>
      <c r="P506">
        <v>0</v>
      </c>
      <c r="Q506">
        <v>0</v>
      </c>
      <c r="R506" s="1">
        <v>3.0642030000000001E-2</v>
      </c>
      <c r="S506">
        <v>28.88316</v>
      </c>
      <c r="T506">
        <v>0</v>
      </c>
      <c r="U506">
        <v>0</v>
      </c>
      <c r="V506" s="1">
        <v>3.0669140000000001E-2</v>
      </c>
      <c r="W506">
        <v>28.867789999999999</v>
      </c>
      <c r="X506">
        <v>0</v>
      </c>
      <c r="Y506">
        <v>0</v>
      </c>
      <c r="Z506" s="1">
        <v>3.0826050000000001E-2</v>
      </c>
      <c r="AA506">
        <v>28.859089999999998</v>
      </c>
      <c r="AB506">
        <v>0</v>
      </c>
      <c r="AC506">
        <v>0</v>
      </c>
      <c r="AD506" s="1">
        <v>3.0727939999999999E-2</v>
      </c>
      <c r="AE506">
        <v>28.856480000000001</v>
      </c>
      <c r="AF506">
        <v>0</v>
      </c>
      <c r="AG506">
        <v>0</v>
      </c>
      <c r="AH506" s="1">
        <v>3.089855E-2</v>
      </c>
      <c r="AI506">
        <v>28.871749999999999</v>
      </c>
      <c r="AJ506">
        <v>0</v>
      </c>
      <c r="AK506">
        <v>0</v>
      </c>
      <c r="AL506" s="1">
        <v>3.113879E-2</v>
      </c>
      <c r="AM506">
        <v>29.016169999999999</v>
      </c>
      <c r="AN506">
        <v>0</v>
      </c>
      <c r="AO506">
        <v>0</v>
      </c>
      <c r="AP506" s="1">
        <v>3.1425700000000001E-2</v>
      </c>
      <c r="AQ506">
        <v>29.05462</v>
      </c>
      <c r="AR506">
        <v>0</v>
      </c>
      <c r="AS506">
        <v>0</v>
      </c>
      <c r="AT506" s="1">
        <v>3.1608890000000001E-2</v>
      </c>
      <c r="AU506">
        <v>29.09132</v>
      </c>
      <c r="AV506">
        <v>0</v>
      </c>
      <c r="AW506">
        <v>0</v>
      </c>
      <c r="AX506" s="1">
        <v>3.1772069999999999E-2</v>
      </c>
      <c r="AY506">
        <v>29.12829</v>
      </c>
      <c r="AZ506">
        <v>0</v>
      </c>
      <c r="BA506">
        <v>0</v>
      </c>
      <c r="BB506" s="1">
        <v>3.197535E-2</v>
      </c>
      <c r="BC506">
        <v>29.130749999999999</v>
      </c>
      <c r="BD506">
        <v>0</v>
      </c>
      <c r="BE506">
        <v>0</v>
      </c>
      <c r="BF506" s="1">
        <v>3.221868E-2</v>
      </c>
      <c r="BG506">
        <v>29.135490000000001</v>
      </c>
      <c r="BH506">
        <v>0</v>
      </c>
      <c r="BI506">
        <v>0</v>
      </c>
      <c r="BJ506" s="1">
        <v>3.2257670000000002E-2</v>
      </c>
      <c r="BK506">
        <v>29.184249999999999</v>
      </c>
      <c r="BL506">
        <v>0</v>
      </c>
      <c r="BM506">
        <v>0</v>
      </c>
      <c r="BN506" s="1">
        <v>3.2495530000000002E-2</v>
      </c>
      <c r="BO506">
        <v>29.328659999999999</v>
      </c>
      <c r="BP506">
        <v>0</v>
      </c>
      <c r="BQ506">
        <v>0</v>
      </c>
      <c r="BR506" s="1">
        <v>3.2819330000000001E-2</v>
      </c>
      <c r="BS506">
        <v>29.5382</v>
      </c>
      <c r="BT506">
        <v>0</v>
      </c>
      <c r="BU506">
        <v>0</v>
      </c>
      <c r="BV506" s="1">
        <v>3.3124569999999999E-2</v>
      </c>
      <c r="BW506">
        <v>29.743200000000002</v>
      </c>
      <c r="BX506">
        <v>0</v>
      </c>
      <c r="BY506">
        <v>0</v>
      </c>
      <c r="BZ506" s="1">
        <v>3.3336119999999997E-2</v>
      </c>
      <c r="CA506">
        <v>29.88383</v>
      </c>
      <c r="CB506">
        <v>0</v>
      </c>
      <c r="CC506">
        <v>0</v>
      </c>
      <c r="CD506" s="1">
        <v>3.3482339999999999E-2</v>
      </c>
      <c r="CE506">
        <v>29.88409</v>
      </c>
      <c r="CF506">
        <v>0</v>
      </c>
      <c r="CG506">
        <v>0</v>
      </c>
      <c r="CH506" s="1">
        <v>3.3624069999999999E-2</v>
      </c>
      <c r="CI506">
        <v>29.837129999999998</v>
      </c>
      <c r="CJ506">
        <v>0</v>
      </c>
      <c r="CK506">
        <v>0</v>
      </c>
      <c r="CL506" s="1">
        <v>3.3853359999999999E-2</v>
      </c>
      <c r="CM506">
        <v>29.802230000000002</v>
      </c>
      <c r="CN506">
        <v>0</v>
      </c>
      <c r="CO506">
        <v>0</v>
      </c>
      <c r="CP506" s="1">
        <v>3.4446730000000002E-2</v>
      </c>
      <c r="CQ506">
        <v>29.792359999999999</v>
      </c>
      <c r="CR506">
        <v>0</v>
      </c>
      <c r="CS506">
        <v>0</v>
      </c>
      <c r="CT506" s="1">
        <v>3.4559340000000001E-2</v>
      </c>
      <c r="CU506">
        <v>29.914449999999999</v>
      </c>
      <c r="CV506">
        <v>0</v>
      </c>
      <c r="CW506">
        <v>0</v>
      </c>
      <c r="CX506" s="1">
        <v>3.4424879999999998E-2</v>
      </c>
      <c r="CY506">
        <v>30.09291</v>
      </c>
      <c r="CZ506">
        <v>0</v>
      </c>
      <c r="DA506">
        <v>0</v>
      </c>
      <c r="DB506" s="1">
        <v>3.4250570000000001E-2</v>
      </c>
      <c r="DC506">
        <v>30.19462</v>
      </c>
      <c r="DD506">
        <v>0</v>
      </c>
      <c r="DE506">
        <v>0</v>
      </c>
      <c r="DF506" s="1">
        <v>3.4267390000000002E-2</v>
      </c>
      <c r="DG506">
        <v>30.274270000000001</v>
      </c>
      <c r="DH506">
        <v>0</v>
      </c>
      <c r="DI506">
        <v>0</v>
      </c>
      <c r="DJ506" s="1">
        <v>3.4369249999999997E-2</v>
      </c>
      <c r="DK506">
        <v>30.23563</v>
      </c>
      <c r="DL506">
        <v>0</v>
      </c>
      <c r="DM506">
        <v>0</v>
      </c>
      <c r="DN506" s="1">
        <v>3.4351409999999999E-2</v>
      </c>
      <c r="DO506">
        <v>30.153590000000001</v>
      </c>
      <c r="DP506">
        <v>0</v>
      </c>
      <c r="DQ506">
        <v>5.9820600000000004E-37</v>
      </c>
      <c r="DR506">
        <v>3.423665E-2</v>
      </c>
      <c r="DS506">
        <v>30.09235</v>
      </c>
      <c r="DT506">
        <v>2.8576920000000002E-36</v>
      </c>
      <c r="DU506">
        <v>2.2311730000000001E-32</v>
      </c>
      <c r="DV506" s="1">
        <v>3.4811929999999998E-2</v>
      </c>
      <c r="DW506">
        <v>30.036519999999999</v>
      </c>
      <c r="DX506">
        <v>2.7769530000000002E-32</v>
      </c>
      <c r="DY506">
        <v>2.0985689999999999E-28</v>
      </c>
      <c r="DZ506" s="1">
        <v>3.4640780000000003E-2</v>
      </c>
      <c r="EA506">
        <v>30.080079999999999</v>
      </c>
      <c r="EB506">
        <v>9.1536879999999997E-29</v>
      </c>
      <c r="EC506" s="1">
        <v>6.1024399999999995E-25</v>
      </c>
      <c r="ED506" s="1">
        <v>3.4200370000000001E-2</v>
      </c>
      <c r="EE506">
        <v>30.16058</v>
      </c>
      <c r="EF506" s="1">
        <v>1.053832E-25</v>
      </c>
      <c r="EG506" s="1">
        <v>6.589461E-22</v>
      </c>
      <c r="EH506" s="1">
        <v>3.369519E-2</v>
      </c>
      <c r="EI506">
        <v>30.250299999999999</v>
      </c>
      <c r="EJ506" s="1">
        <v>5.1896750000000002E-23</v>
      </c>
      <c r="EK506" s="1">
        <v>3.1359300000000001E-19</v>
      </c>
      <c r="EL506" s="1">
        <v>3.3518529999999998E-2</v>
      </c>
      <c r="EM506">
        <v>30.298410000000001</v>
      </c>
      <c r="EN506" s="1">
        <v>1.2680010000000001E-20</v>
      </c>
      <c r="EO506" s="1">
        <v>7.4679329999999998E-17</v>
      </c>
      <c r="EP506" s="1">
        <v>3.3474089999999998E-2</v>
      </c>
      <c r="EQ506">
        <v>30.248159999999999</v>
      </c>
      <c r="ER506" s="1">
        <v>1.711241E-18</v>
      </c>
      <c r="ES506" s="1">
        <v>9.8840479999999997E-15</v>
      </c>
      <c r="ET506" s="1">
        <v>3.3328999999999998E-2</v>
      </c>
      <c r="EU506">
        <v>30.153390000000002</v>
      </c>
      <c r="EV506" s="1">
        <v>1.3710240000000001E-16</v>
      </c>
      <c r="EW506" s="1">
        <v>7.8634579999999998E-13</v>
      </c>
      <c r="EX506" s="1">
        <v>3.3038199999999997E-2</v>
      </c>
      <c r="EY506">
        <v>30.06681</v>
      </c>
      <c r="EZ506" s="1">
        <v>6.9524500000000004E-15</v>
      </c>
      <c r="FA506" s="1">
        <v>3.9926049999999999E-11</v>
      </c>
      <c r="FB506" s="1">
        <v>3.3458330000000001E-2</v>
      </c>
      <c r="FC506">
        <v>30.035039999999999</v>
      </c>
      <c r="FD506" s="1">
        <v>2.4162359999999999E-13</v>
      </c>
      <c r="FE506" s="1">
        <v>1.365763E-9</v>
      </c>
      <c r="FF506" s="1">
        <v>3.3162360000000002E-2</v>
      </c>
      <c r="FG506">
        <v>30.203690000000002</v>
      </c>
      <c r="FH506" s="1">
        <v>5.7775780000000002E-12</v>
      </c>
      <c r="FI506" s="1">
        <v>3.290331E-8</v>
      </c>
      <c r="FJ506" s="1">
        <v>3.264127E-2</v>
      </c>
      <c r="FK506">
        <v>30.315059999999999</v>
      </c>
      <c r="FL506" s="1">
        <v>9.9226139999999997E-11</v>
      </c>
      <c r="FM506" s="1">
        <v>5.7523599999999995E-7</v>
      </c>
      <c r="FN506" s="1">
        <v>3.2031669999999998E-2</v>
      </c>
      <c r="FO506">
        <v>30.369319999999998</v>
      </c>
      <c r="FP506" s="1">
        <v>1.271607E-9</v>
      </c>
      <c r="FQ506" s="1">
        <v>7.5382710000000001E-6</v>
      </c>
      <c r="FR506" s="1">
        <v>3.174714E-2</v>
      </c>
      <c r="FS506">
        <v>30.367940000000001</v>
      </c>
      <c r="FT506" s="1">
        <v>1.26971E-8</v>
      </c>
      <c r="FU506" s="1">
        <v>7.6272819999999994E-5</v>
      </c>
      <c r="FV506" s="1">
        <v>3.1599299999999997E-2</v>
      </c>
      <c r="FW506">
        <v>30.310020000000002</v>
      </c>
      <c r="FX506" s="1">
        <v>1.0087960000000001E-7</v>
      </c>
      <c r="FY506" s="1">
        <v>6.1218299999999998E-4</v>
      </c>
      <c r="FZ506" s="1">
        <v>3.1345199999999997E-2</v>
      </c>
      <c r="GA506">
        <v>30.226369999999999</v>
      </c>
      <c r="GB506" s="1">
        <v>6.4739449999999999E-7</v>
      </c>
      <c r="GC506" s="1">
        <v>3.9834670000000001E-3</v>
      </c>
      <c r="GD506">
        <v>3.0958289999999999E-2</v>
      </c>
      <c r="GE506">
        <v>30.149570000000001</v>
      </c>
      <c r="GF506" s="1">
        <v>3.4142109999999999E-6</v>
      </c>
      <c r="GG506" s="1">
        <v>2.1409569999999999E-2</v>
      </c>
      <c r="GH506" s="1">
        <v>3.1240279999999999E-2</v>
      </c>
      <c r="GI506">
        <v>30.135829999999999</v>
      </c>
      <c r="GJ506" s="1">
        <v>1.5504139999999999E-5</v>
      </c>
      <c r="GK506" s="1">
        <v>9.700222E-2</v>
      </c>
      <c r="GL506" s="1">
        <v>3.0840490000000002E-2</v>
      </c>
      <c r="GM506">
        <v>30.330390000000001</v>
      </c>
      <c r="GN506" s="1">
        <v>5.9071479999999997E-5</v>
      </c>
      <c r="GO506" s="1">
        <v>0.37714940000000002</v>
      </c>
      <c r="GP506" s="1">
        <v>3.023911E-2</v>
      </c>
      <c r="GQ506">
        <v>30.48771</v>
      </c>
      <c r="GR506" s="1">
        <v>1.9403730000000001E-4</v>
      </c>
      <c r="GS506" s="1">
        <v>1.2721180000000001</v>
      </c>
      <c r="GT506" s="1">
        <v>2.9586689999999999E-2</v>
      </c>
      <c r="GU506">
        <v>30.61946</v>
      </c>
      <c r="GV506" s="1">
        <v>5.5885720000000002E-4</v>
      </c>
      <c r="GW506" s="1">
        <v>3.771906</v>
      </c>
      <c r="GX506" s="1">
        <v>2.9264160000000001E-2</v>
      </c>
      <c r="GY506">
        <v>30.738620000000001</v>
      </c>
      <c r="GZ506" s="1">
        <v>1.4501010000000001E-3</v>
      </c>
      <c r="HA506" s="1">
        <v>9.9695909999999994</v>
      </c>
      <c r="HB506" s="1">
        <v>2.9096779999999999E-2</v>
      </c>
      <c r="HC506">
        <v>30.748550000000002</v>
      </c>
      <c r="HD506" s="1">
        <v>3.4169640000000002E-3</v>
      </c>
      <c r="HE506" s="1">
        <v>23.805070000000001</v>
      </c>
      <c r="HF506" s="1">
        <v>2.882796E-2</v>
      </c>
      <c r="HG506">
        <v>30.6493</v>
      </c>
      <c r="HH506" s="1">
        <v>7.3229139999999998E-3</v>
      </c>
      <c r="HI506">
        <v>51.885129999999997</v>
      </c>
      <c r="HJ506" s="1">
        <v>2.8437569999999999E-2</v>
      </c>
      <c r="HK506">
        <v>30.560749999999999</v>
      </c>
      <c r="HL506" s="1">
        <v>1.4382509999999999E-2</v>
      </c>
      <c r="HM506">
        <v>104.10720000000001</v>
      </c>
      <c r="HN506" s="1">
        <v>2.8482270000000001E-2</v>
      </c>
      <c r="HO506">
        <v>30.510149999999999</v>
      </c>
      <c r="HP506" s="1">
        <v>2.6630589999999999E-2</v>
      </c>
      <c r="HQ506">
        <v>194.0257</v>
      </c>
      <c r="HR506" s="1">
        <v>2.813388E-2</v>
      </c>
      <c r="HS506">
        <v>30.63466</v>
      </c>
      <c r="HT506" s="1">
        <v>4.5558899999999999E-2</v>
      </c>
      <c r="HU506">
        <v>338.62799999999999</v>
      </c>
      <c r="HV506" s="1">
        <v>2.7698939999999998E-2</v>
      </c>
      <c r="HW506">
        <v>30.804860000000001</v>
      </c>
      <c r="HX506" s="1">
        <v>7.3153529999999994E-2</v>
      </c>
      <c r="HY506">
        <v>556.58590000000004</v>
      </c>
      <c r="HZ506" s="1">
        <v>2.7224100000000001E-2</v>
      </c>
      <c r="IA506">
        <v>30.948689999999999</v>
      </c>
      <c r="IB506" s="1">
        <v>0.1111168</v>
      </c>
      <c r="IC506">
        <v>866.80470000000003</v>
      </c>
      <c r="ID506" s="1">
        <v>2.6934900000000001E-2</v>
      </c>
      <c r="IE506">
        <v>31.074000000000002</v>
      </c>
      <c r="IF506">
        <v>0.1619546</v>
      </c>
      <c r="IG506">
        <v>1286.6369999999999</v>
      </c>
      <c r="IH506">
        <v>2.6699529999999999E-2</v>
      </c>
      <c r="II506">
        <v>31.045950000000001</v>
      </c>
      <c r="IJ506" s="1">
        <v>0.22677330000000001</v>
      </c>
      <c r="IK506">
        <v>1830.66</v>
      </c>
      <c r="IL506" s="1">
        <v>2.640822E-2</v>
      </c>
      <c r="IM506">
        <v>30.927330000000001</v>
      </c>
      <c r="IN506" s="1">
        <v>0.3051412</v>
      </c>
      <c r="IO506">
        <v>2508.1350000000002</v>
      </c>
      <c r="IP506" s="1">
        <v>2.6045510000000001E-2</v>
      </c>
      <c r="IQ506">
        <v>30.821400000000001</v>
      </c>
      <c r="IR506" s="1">
        <v>0.3958681</v>
      </c>
      <c r="IS506">
        <v>3321.5990000000002</v>
      </c>
      <c r="IT506" s="1">
        <v>2.5984589999999998E-2</v>
      </c>
      <c r="IU506">
        <v>30.747170000000001</v>
      </c>
      <c r="IV506" s="1">
        <v>0.50420920000000002</v>
      </c>
      <c r="IW506">
        <v>4268.3540000000003</v>
      </c>
      <c r="IX506" s="1">
        <v>2.5647550000000002E-2</v>
      </c>
      <c r="IY506">
        <v>30.815169999999998</v>
      </c>
      <c r="IZ506" s="1">
        <v>0.6188188</v>
      </c>
      <c r="JA506">
        <v>5340.3819999999996</v>
      </c>
      <c r="JB506" s="1">
        <v>2.5215600000000001E-2</v>
      </c>
      <c r="JC506">
        <v>30.825810000000001</v>
      </c>
      <c r="JD506" s="1">
        <v>0.73849129999999996</v>
      </c>
      <c r="JE506">
        <v>6520.8050000000003</v>
      </c>
      <c r="JF506" s="1">
        <v>2.4799689999999999E-2</v>
      </c>
      <c r="JG506">
        <v>30.856069999999999</v>
      </c>
      <c r="JH506">
        <v>0.86286929999999995</v>
      </c>
      <c r="JI506">
        <v>7790.1319999999996</v>
      </c>
      <c r="JJ506">
        <v>2.4557740000000002E-2</v>
      </c>
      <c r="JK506">
        <v>30.804870000000001</v>
      </c>
      <c r="JL506">
        <v>0.99591050000000003</v>
      </c>
      <c r="JM506">
        <v>9128.5229999999992</v>
      </c>
      <c r="JN506" s="1">
        <v>2.4416770000000001E-2</v>
      </c>
      <c r="JO506">
        <v>30.76559</v>
      </c>
      <c r="JP506">
        <v>1.135043</v>
      </c>
      <c r="JQ506">
        <v>10517.32</v>
      </c>
      <c r="JR506" s="1">
        <v>2.4277119999999999E-2</v>
      </c>
      <c r="JS506">
        <v>30.766760000000001</v>
      </c>
      <c r="JT506">
        <v>1.2747809999999999</v>
      </c>
      <c r="JU506">
        <v>11936.98</v>
      </c>
      <c r="JV506" s="1">
        <v>2.4058429999999999E-2</v>
      </c>
      <c r="JW506">
        <v>30.76557</v>
      </c>
      <c r="JX506">
        <v>1.408431</v>
      </c>
      <c r="JY506">
        <v>13367.63</v>
      </c>
      <c r="JZ506" s="1">
        <v>2.38487E-2</v>
      </c>
      <c r="KA506">
        <v>30.758559999999999</v>
      </c>
      <c r="KB506">
        <v>1.5383530000000001</v>
      </c>
      <c r="KC506">
        <v>14789.88</v>
      </c>
      <c r="KD506" s="1">
        <v>2.369777E-2</v>
      </c>
      <c r="KE506">
        <v>30.897310000000001</v>
      </c>
      <c r="KF506">
        <v>1.6664460000000001</v>
      </c>
      <c r="KG506">
        <v>16187.75</v>
      </c>
      <c r="KH506" s="1">
        <v>2.3577009999999999E-2</v>
      </c>
      <c r="KI506">
        <v>30.930199999999999</v>
      </c>
      <c r="KJ506">
        <v>1.7905150000000001</v>
      </c>
      <c r="KK506">
        <v>17548.23</v>
      </c>
      <c r="KL506" s="1">
        <v>2.3423900000000001E-2</v>
      </c>
      <c r="KM506">
        <v>30.952169999999999</v>
      </c>
      <c r="KN506">
        <v>1.904976</v>
      </c>
      <c r="KO506">
        <v>18859.34</v>
      </c>
      <c r="KP506">
        <v>2.3207680000000001E-2</v>
      </c>
      <c r="KQ506">
        <v>30.975850000000001</v>
      </c>
      <c r="KR506">
        <v>2.0058950000000002</v>
      </c>
      <c r="KS506">
        <v>20110.55</v>
      </c>
      <c r="KT506" s="1">
        <v>2.2955239999999998E-2</v>
      </c>
      <c r="KU506">
        <v>30.940580000000001</v>
      </c>
      <c r="KV506">
        <v>2.0940599999999998</v>
      </c>
      <c r="KW506">
        <v>21292.799999999999</v>
      </c>
      <c r="KX506" s="1">
        <v>2.273762E-2</v>
      </c>
      <c r="KY506">
        <v>30.846620000000001</v>
      </c>
      <c r="KZ506">
        <v>2.1756660000000001</v>
      </c>
      <c r="LA506">
        <v>22400.6</v>
      </c>
      <c r="LB506" s="1">
        <v>2.2564939999999999E-2</v>
      </c>
      <c r="LC506">
        <v>30.758880000000001</v>
      </c>
      <c r="LD506">
        <v>2.2520419999999999</v>
      </c>
      <c r="LE506">
        <v>23430.75</v>
      </c>
      <c r="LF506" s="1">
        <v>2.2508630000000002E-2</v>
      </c>
      <c r="LG506">
        <v>30.735330000000001</v>
      </c>
      <c r="LH506">
        <v>2.3315790000000001</v>
      </c>
      <c r="LI506">
        <v>24382.97</v>
      </c>
      <c r="LJ506" s="1">
        <v>2.2310139999999999E-2</v>
      </c>
      <c r="LK506">
        <v>30.931000000000001</v>
      </c>
      <c r="LL506">
        <v>2.3877359999999999</v>
      </c>
      <c r="LM506">
        <v>25257.279999999999</v>
      </c>
      <c r="LN506" s="1">
        <v>2.2048089999999999E-2</v>
      </c>
      <c r="LO506">
        <v>31.067589999999999</v>
      </c>
      <c r="LP506">
        <v>2.4282530000000002</v>
      </c>
      <c r="LQ506">
        <v>26051.43</v>
      </c>
      <c r="LR506" s="1">
        <v>2.1779010000000001E-2</v>
      </c>
      <c r="LS506">
        <v>31.16384</v>
      </c>
      <c r="LT506">
        <v>2.4589620000000001</v>
      </c>
      <c r="LU506">
        <v>26766.62</v>
      </c>
      <c r="LV506" s="1">
        <v>2.1604709999999999E-2</v>
      </c>
      <c r="LW506">
        <v>31.309010000000001</v>
      </c>
      <c r="LX506">
        <v>2.4920779999999998</v>
      </c>
      <c r="LY506">
        <v>27405.25</v>
      </c>
      <c r="LZ506" s="1">
        <v>2.1483780000000001E-2</v>
      </c>
      <c r="MA506">
        <v>31.346350000000001</v>
      </c>
      <c r="MB506">
        <v>2.5241479999999998</v>
      </c>
      <c r="MC506">
        <v>27971.84</v>
      </c>
      <c r="MD506" s="1">
        <v>2.1383280000000001E-2</v>
      </c>
      <c r="ME506">
        <v>31.259810000000002</v>
      </c>
      <c r="MF506">
        <v>2.5523829999999998</v>
      </c>
      <c r="MG506">
        <v>28470.67</v>
      </c>
      <c r="MH506" s="1">
        <v>2.1272240000000001E-2</v>
      </c>
      <c r="MI506">
        <v>31.176860000000001</v>
      </c>
      <c r="MJ506">
        <v>2.5730789999999999</v>
      </c>
      <c r="MK506">
        <v>28904.81</v>
      </c>
      <c r="ML506">
        <v>2.138085E-2</v>
      </c>
      <c r="MM506">
        <v>31.169879999999999</v>
      </c>
      <c r="MN506">
        <v>2.6150139999999999</v>
      </c>
      <c r="MO506">
        <v>29278.68</v>
      </c>
      <c r="MP506">
        <v>2.129091E-2</v>
      </c>
      <c r="MQ506">
        <v>31.359439999999999</v>
      </c>
      <c r="MR506">
        <v>2.6279490000000001</v>
      </c>
      <c r="MS506">
        <v>29597.37</v>
      </c>
      <c r="MT506" s="1">
        <v>2.1115140000000001E-2</v>
      </c>
      <c r="MU506">
        <v>31.55472</v>
      </c>
      <c r="MV506">
        <v>2.6257239999999999</v>
      </c>
      <c r="MW506">
        <v>29861.89</v>
      </c>
      <c r="MX506">
        <v>2.093774E-2</v>
      </c>
      <c r="MY506">
        <v>31.676680000000001</v>
      </c>
      <c r="MZ506">
        <v>2.6183749999999999</v>
      </c>
      <c r="NA506">
        <v>30075.85</v>
      </c>
      <c r="NB506" s="1">
        <v>2.0874150000000001E-2</v>
      </c>
      <c r="NC506">
        <v>31.767410000000002</v>
      </c>
      <c r="ND506">
        <v>2.621273</v>
      </c>
      <c r="NE506">
        <v>30242.63</v>
      </c>
      <c r="NF506" s="1">
        <v>2.0861279999999999E-2</v>
      </c>
      <c r="NG506">
        <v>31.726379999999999</v>
      </c>
      <c r="NH506">
        <v>2.6269439999999999</v>
      </c>
      <c r="NI506">
        <v>30366.16</v>
      </c>
      <c r="NJ506" s="1">
        <v>2.0819339999999999E-2</v>
      </c>
      <c r="NK506">
        <v>31.632999999999999</v>
      </c>
      <c r="NL506">
        <v>2.6257809999999999</v>
      </c>
      <c r="NM506">
        <v>30450.080000000002</v>
      </c>
      <c r="NN506" s="1">
        <v>2.0710869999999999E-2</v>
      </c>
      <c r="NO506">
        <v>31.558009999999999</v>
      </c>
      <c r="NP506">
        <v>2.613143</v>
      </c>
      <c r="NQ506">
        <v>30497.22</v>
      </c>
      <c r="NR506">
        <v>2.0502099999999999E-2</v>
      </c>
      <c r="NS506">
        <v>31.512499999999999</v>
      </c>
      <c r="NT506">
        <v>2.5850550000000001</v>
      </c>
      <c r="NU506">
        <v>30510.22</v>
      </c>
      <c r="NV506" s="1">
        <v>2.04213E-2</v>
      </c>
      <c r="NW506">
        <v>31.527819999999998</v>
      </c>
      <c r="NX506">
        <v>2.5707249999999999</v>
      </c>
      <c r="NY506">
        <v>30491.82</v>
      </c>
      <c r="NZ506" s="1">
        <v>2.0423360000000002E-2</v>
      </c>
      <c r="OA506">
        <v>31.62688</v>
      </c>
      <c r="OB506">
        <v>2.5643929999999999</v>
      </c>
      <c r="OC506">
        <v>30444.880000000001</v>
      </c>
      <c r="OD506" s="1">
        <v>2.043319E-2</v>
      </c>
      <c r="OE506">
        <v>31.648060000000001</v>
      </c>
      <c r="OF506">
        <v>2.5571869999999999</v>
      </c>
      <c r="OG506">
        <v>30371.59</v>
      </c>
      <c r="OH506" s="1">
        <v>2.0357489999999999E-2</v>
      </c>
      <c r="OI506">
        <v>31.65483</v>
      </c>
      <c r="OJ506">
        <v>2.537426</v>
      </c>
      <c r="OK506">
        <v>30274.85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2.7055260000000001E-2</v>
      </c>
      <c r="G507">
        <v>28.59958</v>
      </c>
      <c r="H507">
        <v>0</v>
      </c>
      <c r="I507">
        <v>0</v>
      </c>
      <c r="J507" s="1">
        <v>2.7280080000000002E-2</v>
      </c>
      <c r="K507">
        <v>28.659230000000001</v>
      </c>
      <c r="L507">
        <v>0</v>
      </c>
      <c r="M507">
        <v>0</v>
      </c>
      <c r="N507">
        <v>2.7291909999999999E-2</v>
      </c>
      <c r="O507">
        <v>28.77599</v>
      </c>
      <c r="P507">
        <v>0</v>
      </c>
      <c r="Q507">
        <v>0</v>
      </c>
      <c r="R507" s="1">
        <v>2.721819E-2</v>
      </c>
      <c r="S507">
        <v>28.7699</v>
      </c>
      <c r="T507">
        <v>0</v>
      </c>
      <c r="U507">
        <v>0</v>
      </c>
      <c r="V507" s="1">
        <v>2.724737E-2</v>
      </c>
      <c r="W507">
        <v>28.75778</v>
      </c>
      <c r="X507">
        <v>0</v>
      </c>
      <c r="Y507">
        <v>0</v>
      </c>
      <c r="Z507" s="1">
        <v>2.739082E-2</v>
      </c>
      <c r="AA507">
        <v>28.751719999999999</v>
      </c>
      <c r="AB507">
        <v>0</v>
      </c>
      <c r="AC507">
        <v>0</v>
      </c>
      <c r="AD507" s="1">
        <v>2.7302739999999999E-2</v>
      </c>
      <c r="AE507">
        <v>28.751609999999999</v>
      </c>
      <c r="AF507">
        <v>0</v>
      </c>
      <c r="AG507">
        <v>0</v>
      </c>
      <c r="AH507" s="1">
        <v>2.746059E-2</v>
      </c>
      <c r="AI507">
        <v>28.76773</v>
      </c>
      <c r="AJ507">
        <v>0</v>
      </c>
      <c r="AK507">
        <v>0</v>
      </c>
      <c r="AL507" s="1">
        <v>2.768379E-2</v>
      </c>
      <c r="AM507">
        <v>28.91065</v>
      </c>
      <c r="AN507">
        <v>0</v>
      </c>
      <c r="AO507">
        <v>0</v>
      </c>
      <c r="AP507">
        <v>2.7950490000000001E-2</v>
      </c>
      <c r="AQ507">
        <v>28.95478</v>
      </c>
      <c r="AR507">
        <v>0</v>
      </c>
      <c r="AS507">
        <v>0</v>
      </c>
      <c r="AT507" s="1">
        <v>2.8114380000000001E-2</v>
      </c>
      <c r="AU507">
        <v>28.992319999999999</v>
      </c>
      <c r="AV507">
        <v>0</v>
      </c>
      <c r="AW507">
        <v>0</v>
      </c>
      <c r="AX507" s="1">
        <v>2.8265209999999999E-2</v>
      </c>
      <c r="AY507">
        <v>29.033380000000001</v>
      </c>
      <c r="AZ507">
        <v>0</v>
      </c>
      <c r="BA507">
        <v>0</v>
      </c>
      <c r="BB507" s="1">
        <v>2.844998E-2</v>
      </c>
      <c r="BC507">
        <v>29.038799999999998</v>
      </c>
      <c r="BD507">
        <v>0</v>
      </c>
      <c r="BE507">
        <v>0</v>
      </c>
      <c r="BF507" s="1">
        <v>2.867405E-2</v>
      </c>
      <c r="BG507">
        <v>29.045839999999998</v>
      </c>
      <c r="BH507">
        <v>0</v>
      </c>
      <c r="BI507">
        <v>0</v>
      </c>
      <c r="BJ507" s="1">
        <v>2.8709140000000001E-2</v>
      </c>
      <c r="BK507">
        <v>29.095009999999998</v>
      </c>
      <c r="BL507">
        <v>0</v>
      </c>
      <c r="BM507">
        <v>0</v>
      </c>
      <c r="BN507" s="1">
        <v>2.892865E-2</v>
      </c>
      <c r="BO507">
        <v>29.23836</v>
      </c>
      <c r="BP507">
        <v>0</v>
      </c>
      <c r="BQ507">
        <v>0</v>
      </c>
      <c r="BR507" s="1">
        <v>2.9228859999999999E-2</v>
      </c>
      <c r="BS507">
        <v>29.444900000000001</v>
      </c>
      <c r="BT507">
        <v>0</v>
      </c>
      <c r="BU507">
        <v>0</v>
      </c>
      <c r="BV507" s="1">
        <v>2.9510419999999999E-2</v>
      </c>
      <c r="BW507">
        <v>29.651509999999998</v>
      </c>
      <c r="BX507">
        <v>0</v>
      </c>
      <c r="BY507">
        <v>0</v>
      </c>
      <c r="BZ507" s="1">
        <v>2.9702180000000002E-2</v>
      </c>
      <c r="CA507">
        <v>29.795839999999998</v>
      </c>
      <c r="CB507">
        <v>0</v>
      </c>
      <c r="CC507">
        <v>0</v>
      </c>
      <c r="CD507" s="1">
        <v>2.983891E-2</v>
      </c>
      <c r="CE507">
        <v>29.804410000000001</v>
      </c>
      <c r="CF507">
        <v>0</v>
      </c>
      <c r="CG507">
        <v>0</v>
      </c>
      <c r="CH507" s="1">
        <v>2.9969409999999998E-2</v>
      </c>
      <c r="CI507">
        <v>29.761369999999999</v>
      </c>
      <c r="CJ507">
        <v>0</v>
      </c>
      <c r="CK507">
        <v>0</v>
      </c>
      <c r="CL507" s="1">
        <v>3.0187140000000001E-2</v>
      </c>
      <c r="CM507">
        <v>29.729150000000001</v>
      </c>
      <c r="CN507">
        <v>0</v>
      </c>
      <c r="CO507">
        <v>0</v>
      </c>
      <c r="CP507" s="1">
        <v>3.0736659999999999E-2</v>
      </c>
      <c r="CQ507">
        <v>29.719809999999999</v>
      </c>
      <c r="CR507">
        <v>0</v>
      </c>
      <c r="CS507">
        <v>0</v>
      </c>
      <c r="CT507">
        <v>3.0842359999999999E-2</v>
      </c>
      <c r="CU507">
        <v>29.838419999999999</v>
      </c>
      <c r="CV507">
        <v>0</v>
      </c>
      <c r="CW507">
        <v>0</v>
      </c>
      <c r="CX507" s="1">
        <v>3.0719949999999999E-2</v>
      </c>
      <c r="CY507">
        <v>30.016089999999998</v>
      </c>
      <c r="CZ507">
        <v>0</v>
      </c>
      <c r="DA507">
        <v>0</v>
      </c>
      <c r="DB507" s="1">
        <v>3.0566389999999999E-2</v>
      </c>
      <c r="DC507">
        <v>30.12096</v>
      </c>
      <c r="DD507">
        <v>0</v>
      </c>
      <c r="DE507">
        <v>0</v>
      </c>
      <c r="DF507" s="1">
        <v>3.0591420000000001E-2</v>
      </c>
      <c r="DG507">
        <v>30.202190000000002</v>
      </c>
      <c r="DH507">
        <v>0</v>
      </c>
      <c r="DI507">
        <v>0</v>
      </c>
      <c r="DJ507" s="1">
        <v>3.0692009999999999E-2</v>
      </c>
      <c r="DK507">
        <v>30.171330000000001</v>
      </c>
      <c r="DL507">
        <v>0</v>
      </c>
      <c r="DM507">
        <v>0</v>
      </c>
      <c r="DN507" s="1">
        <v>3.0680300000000001E-2</v>
      </c>
      <c r="DO507">
        <v>30.092040000000001</v>
      </c>
      <c r="DP507">
        <v>0</v>
      </c>
      <c r="DQ507">
        <v>1.485406E-37</v>
      </c>
      <c r="DR507" s="1">
        <v>3.0585339999999999E-2</v>
      </c>
      <c r="DS507">
        <v>30.03304</v>
      </c>
      <c r="DT507">
        <v>7.3782060000000003E-37</v>
      </c>
      <c r="DU507">
        <v>6.033558E-33</v>
      </c>
      <c r="DV507" s="1">
        <v>3.1128389999999999E-2</v>
      </c>
      <c r="DW507">
        <v>29.978539999999999</v>
      </c>
      <c r="DX507">
        <v>7.663423E-33</v>
      </c>
      <c r="DY507">
        <v>6.1386130000000005E-29</v>
      </c>
      <c r="DZ507" s="1">
        <v>3.097074E-2</v>
      </c>
      <c r="EA507">
        <v>30.019839999999999</v>
      </c>
      <c r="EB507">
        <v>2.4664080000000001E-29</v>
      </c>
      <c r="EC507" s="1">
        <v>1.924079E-25</v>
      </c>
      <c r="ED507" s="1">
        <v>3.057501E-2</v>
      </c>
      <c r="EE507">
        <v>30.098369999999999</v>
      </c>
      <c r="EF507" s="1">
        <v>3.0678800000000003E-26</v>
      </c>
      <c r="EG507" s="1">
        <v>2.2273530000000002E-22</v>
      </c>
      <c r="EH507" s="1">
        <v>3.0116670000000002E-2</v>
      </c>
      <c r="EI507">
        <v>30.18834</v>
      </c>
      <c r="EJ507" s="1">
        <v>1.619087E-23</v>
      </c>
      <c r="EK507" s="1">
        <v>1.1290500000000001E-19</v>
      </c>
      <c r="EL507" s="1">
        <v>2.9968740000000001E-2</v>
      </c>
      <c r="EM507">
        <v>30.241350000000001</v>
      </c>
      <c r="EN507" s="1">
        <v>4.2145020000000004E-21</v>
      </c>
      <c r="EO507" s="1">
        <v>2.8481669999999998E-17</v>
      </c>
      <c r="EP507" s="1">
        <v>2.9939400000000001E-2</v>
      </c>
      <c r="EQ507">
        <v>30.195609999999999</v>
      </c>
      <c r="ER507" s="1">
        <v>6.0268189999999997E-19</v>
      </c>
      <c r="ES507" s="1">
        <v>3.9743359999999997E-15</v>
      </c>
      <c r="ET507" s="1">
        <v>2.981528E-2</v>
      </c>
      <c r="EU507">
        <v>30.10388</v>
      </c>
      <c r="EV507" s="1">
        <v>5.0956290000000002E-17</v>
      </c>
      <c r="EW507" s="1">
        <v>3.3221000000000001E-13</v>
      </c>
      <c r="EX507" s="1">
        <v>2.9558029999999999E-2</v>
      </c>
      <c r="EY507">
        <v>30.020230000000002</v>
      </c>
      <c r="EZ507" s="1">
        <v>2.7178799999999999E-15</v>
      </c>
      <c r="FA507" s="1">
        <v>1.7671079999999999E-11</v>
      </c>
      <c r="FB507" s="1">
        <v>2.995604E-2</v>
      </c>
      <c r="FC507">
        <v>29.986499999999999</v>
      </c>
      <c r="FD507" s="1">
        <v>9.9121920000000006E-14</v>
      </c>
      <c r="FE507" s="1">
        <v>6.3158349999999998E-10</v>
      </c>
      <c r="FF507" s="1">
        <v>2.968985E-2</v>
      </c>
      <c r="FG507">
        <v>30.149619999999999</v>
      </c>
      <c r="FH507" s="1">
        <v>2.4794750000000002E-12</v>
      </c>
      <c r="FI507" s="1">
        <v>1.5864249999999999E-8</v>
      </c>
      <c r="FJ507">
        <v>2.9215789999999998E-2</v>
      </c>
      <c r="FK507">
        <v>30.265560000000001</v>
      </c>
      <c r="FL507" s="1">
        <v>4.4449880000000001E-11</v>
      </c>
      <c r="FM507" s="1">
        <v>2.8864109999999999E-7</v>
      </c>
      <c r="FN507" s="1">
        <v>2.8666000000000001E-2</v>
      </c>
      <c r="FO507">
        <v>30.32395</v>
      </c>
      <c r="FP507" s="1">
        <v>5.9338640000000005E-10</v>
      </c>
      <c r="FQ507" s="1">
        <v>3.9286550000000004E-6</v>
      </c>
      <c r="FR507" s="1">
        <v>2.8416E-2</v>
      </c>
      <c r="FS507">
        <v>30.326309999999999</v>
      </c>
      <c r="FT507" s="1">
        <v>6.1629959999999999E-9</v>
      </c>
      <c r="FU507" s="1">
        <v>4.1216430000000003E-5</v>
      </c>
      <c r="FV507" s="1">
        <v>2.829133E-2</v>
      </c>
      <c r="FW507">
        <v>30.273330000000001</v>
      </c>
      <c r="FX507" s="1">
        <v>5.0853200000000003E-8</v>
      </c>
      <c r="FY507" s="1">
        <v>3.4247979999999997E-4</v>
      </c>
      <c r="FZ507" s="1">
        <v>2.8067720000000001E-2</v>
      </c>
      <c r="GA507">
        <v>30.19378</v>
      </c>
      <c r="GB507" s="1">
        <v>3.383948E-7</v>
      </c>
      <c r="GC507" s="1">
        <v>2.3039520000000002E-3</v>
      </c>
      <c r="GD507" s="1">
        <v>2.772519E-2</v>
      </c>
      <c r="GE507">
        <v>30.12022</v>
      </c>
      <c r="GF507" s="1">
        <v>1.847787E-6</v>
      </c>
      <c r="GG507" s="1">
        <v>1.278455E-2</v>
      </c>
      <c r="GH507" s="1">
        <v>2.7997069999999999E-2</v>
      </c>
      <c r="GI507">
        <v>30.105160000000001</v>
      </c>
      <c r="GJ507" s="1">
        <v>8.6789810000000008E-6</v>
      </c>
      <c r="GK507" s="1">
        <v>5.9713719999999998E-2</v>
      </c>
      <c r="GL507" s="1">
        <v>2.7633700000000001E-2</v>
      </c>
      <c r="GM507">
        <v>30.294370000000001</v>
      </c>
      <c r="GN507" s="1">
        <v>3.4119319999999998E-5</v>
      </c>
      <c r="GO507" s="1">
        <v>0.2389993</v>
      </c>
      <c r="GP507" s="1">
        <v>2.7086659999999999E-2</v>
      </c>
      <c r="GQ507">
        <v>30.45429</v>
      </c>
      <c r="GR507" s="1">
        <v>1.154957E-4</v>
      </c>
      <c r="GS507" s="1">
        <v>0.82893600000000001</v>
      </c>
      <c r="GT507" s="1">
        <v>2.6497590000000001E-2</v>
      </c>
      <c r="GU507">
        <v>30.588080000000001</v>
      </c>
      <c r="GV507" s="1">
        <v>3.4234929999999998E-4</v>
      </c>
      <c r="GW507" s="1">
        <v>2.5240010000000002</v>
      </c>
      <c r="GX507" s="1">
        <v>2.6210649999999999E-2</v>
      </c>
      <c r="GY507">
        <v>30.709389999999999</v>
      </c>
      <c r="GZ507" s="1">
        <v>9.1310299999999996E-4</v>
      </c>
      <c r="HA507" s="1">
        <v>6.841151</v>
      </c>
      <c r="HB507" s="1">
        <v>2.606665E-2</v>
      </c>
      <c r="HC507">
        <v>30.727419999999999</v>
      </c>
      <c r="HD507" s="1">
        <v>2.2088759999999998E-3</v>
      </c>
      <c r="HE507" s="1">
        <v>16.729050000000001</v>
      </c>
      <c r="HF507" s="1">
        <v>2.58281E-2</v>
      </c>
      <c r="HG507">
        <v>30.63409</v>
      </c>
      <c r="HH507" s="1">
        <v>4.8530509999999997E-3</v>
      </c>
      <c r="HI507">
        <v>37.296979999999998</v>
      </c>
      <c r="HJ507" s="1">
        <v>2.5480510000000001E-2</v>
      </c>
      <c r="HK507">
        <v>30.549050000000001</v>
      </c>
      <c r="HL507" s="1">
        <v>9.7600259999999998E-3</v>
      </c>
      <c r="HM507">
        <v>76.464939999999999</v>
      </c>
      <c r="HN507" s="1">
        <v>2.5527299999999999E-2</v>
      </c>
      <c r="HO507">
        <v>30.49869</v>
      </c>
      <c r="HP507" s="1">
        <v>1.8485919999999999E-2</v>
      </c>
      <c r="HQ507">
        <v>145.44759999999999</v>
      </c>
      <c r="HR507" s="1">
        <v>2.5212430000000001E-2</v>
      </c>
      <c r="HS507">
        <v>30.61852</v>
      </c>
      <c r="HT507" s="1">
        <v>3.2299189999999998E-2</v>
      </c>
      <c r="HU507">
        <v>258.78870000000001</v>
      </c>
      <c r="HV507">
        <v>2.4817200000000001E-2</v>
      </c>
      <c r="HW507">
        <v>30.787469999999999</v>
      </c>
      <c r="HX507" s="1">
        <v>5.2902230000000001E-2</v>
      </c>
      <c r="HY507">
        <v>433.18889999999999</v>
      </c>
      <c r="HZ507" s="1">
        <v>2.4387160000000001E-2</v>
      </c>
      <c r="IA507">
        <v>30.932590000000001</v>
      </c>
      <c r="IB507" s="1">
        <v>8.1880110000000006E-2</v>
      </c>
      <c r="IC507">
        <v>686.35519999999997</v>
      </c>
      <c r="ID507">
        <v>2.4131010000000001E-2</v>
      </c>
      <c r="IE507">
        <v>31.059470000000001</v>
      </c>
      <c r="IF507" s="1">
        <v>0.1215112</v>
      </c>
      <c r="IG507">
        <v>1035.462</v>
      </c>
      <c r="IH507" s="1">
        <v>2.392296E-2</v>
      </c>
      <c r="II507">
        <v>31.04017</v>
      </c>
      <c r="IJ507" s="1">
        <v>0.17305209999999999</v>
      </c>
      <c r="IK507">
        <v>1495.9169999999999</v>
      </c>
      <c r="IL507" s="1">
        <v>2.3660810000000001E-2</v>
      </c>
      <c r="IM507">
        <v>30.925899999999999</v>
      </c>
      <c r="IN507" s="1">
        <v>0.23656070000000001</v>
      </c>
      <c r="IO507">
        <v>2079.0970000000002</v>
      </c>
      <c r="IP507" s="1">
        <v>2.3338890000000001E-2</v>
      </c>
      <c r="IQ507">
        <v>30.822320000000001</v>
      </c>
      <c r="IR507" s="1">
        <v>0.31154690000000002</v>
      </c>
      <c r="IS507">
        <v>2790.79</v>
      </c>
      <c r="IT507" s="1">
        <v>2.3285779999999999E-2</v>
      </c>
      <c r="IU507">
        <v>30.748059999999999</v>
      </c>
      <c r="IV507" s="1">
        <v>0.40245170000000002</v>
      </c>
      <c r="IW507">
        <v>3632.029</v>
      </c>
      <c r="IX507" s="1">
        <v>2.2981120000000001E-2</v>
      </c>
      <c r="IY507">
        <v>30.811</v>
      </c>
      <c r="IZ507" s="1">
        <v>0.50043979999999999</v>
      </c>
      <c r="JA507">
        <v>4598.7380000000003</v>
      </c>
      <c r="JB507" s="1">
        <v>2.2589809999999998E-2</v>
      </c>
      <c r="JC507">
        <v>30.825579999999999</v>
      </c>
      <c r="JD507" s="1">
        <v>0.60455760000000003</v>
      </c>
      <c r="JE507">
        <v>5678.4170000000004</v>
      </c>
      <c r="JF507" s="1">
        <v>2.2215390000000002E-2</v>
      </c>
      <c r="JG507">
        <v>30.855560000000001</v>
      </c>
      <c r="JH507" s="1">
        <v>0.71460760000000001</v>
      </c>
      <c r="JI507">
        <v>6855.43</v>
      </c>
      <c r="JJ507" s="1">
        <v>2.1995730000000002E-2</v>
      </c>
      <c r="JK507">
        <v>30.80857</v>
      </c>
      <c r="JL507" s="1">
        <v>0.83372710000000005</v>
      </c>
      <c r="JM507">
        <v>8112.6170000000002</v>
      </c>
      <c r="JN507" s="1">
        <v>2.1870580000000001E-2</v>
      </c>
      <c r="JO507">
        <v>30.76839</v>
      </c>
      <c r="JP507">
        <v>0.9600282</v>
      </c>
      <c r="JQ507">
        <v>9433.4230000000007</v>
      </c>
      <c r="JR507" s="1">
        <v>2.1748130000000001E-2</v>
      </c>
      <c r="JS507">
        <v>30.769819999999999</v>
      </c>
      <c r="JT507">
        <v>1.0887579999999999</v>
      </c>
      <c r="JU507">
        <v>10799.82</v>
      </c>
      <c r="JV507" s="1">
        <v>2.154735E-2</v>
      </c>
      <c r="JW507">
        <v>30.768350000000002</v>
      </c>
      <c r="JX507">
        <v>1.2135130000000001</v>
      </c>
      <c r="JY507">
        <v>12192.48</v>
      </c>
      <c r="JZ507" s="1">
        <v>2.1358019999999998E-2</v>
      </c>
      <c r="KA507">
        <v>30.76155</v>
      </c>
      <c r="KB507">
        <v>1.3365899999999999</v>
      </c>
      <c r="KC507">
        <v>13592.58</v>
      </c>
      <c r="KD507" s="1">
        <v>2.1219490000000001E-2</v>
      </c>
      <c r="KE507">
        <v>30.893260000000001</v>
      </c>
      <c r="KF507">
        <v>1.4591879999999999</v>
      </c>
      <c r="KG507">
        <v>14983.85</v>
      </c>
      <c r="KH507" s="1">
        <v>2.111246E-2</v>
      </c>
      <c r="KI507">
        <v>30.931239999999999</v>
      </c>
      <c r="KJ507">
        <v>1.579645</v>
      </c>
      <c r="KK507">
        <v>16352.33</v>
      </c>
      <c r="KL507" s="1">
        <v>2.0976640000000001E-2</v>
      </c>
      <c r="KM507">
        <v>30.95223</v>
      </c>
      <c r="KN507">
        <v>1.692577</v>
      </c>
      <c r="KO507">
        <v>17685.490000000002</v>
      </c>
      <c r="KP507">
        <v>2.0778209999999998E-2</v>
      </c>
      <c r="KQ507">
        <v>30.97589</v>
      </c>
      <c r="KR507">
        <v>1.7936319999999999</v>
      </c>
      <c r="KS507">
        <v>18971.009999999998</v>
      </c>
      <c r="KT507" s="1">
        <v>2.0550450000000001E-2</v>
      </c>
      <c r="KU507">
        <v>30.944659999999999</v>
      </c>
      <c r="KV507">
        <v>1.883964</v>
      </c>
      <c r="KW507">
        <v>20198.72</v>
      </c>
      <c r="KX507" s="1">
        <v>2.0354029999999999E-2</v>
      </c>
      <c r="KY507">
        <v>30.85303</v>
      </c>
      <c r="KZ507">
        <v>1.968747</v>
      </c>
      <c r="LA507">
        <v>21361.72</v>
      </c>
      <c r="LB507" s="1">
        <v>2.0201469999999999E-2</v>
      </c>
      <c r="LC507">
        <v>30.766290000000001</v>
      </c>
      <c r="LD507">
        <v>2.0493359999999998</v>
      </c>
      <c r="LE507">
        <v>22455.29</v>
      </c>
      <c r="LF507">
        <v>2.0151700000000002E-2</v>
      </c>
      <c r="LG507">
        <v>30.738710000000001</v>
      </c>
      <c r="LH507">
        <v>2.1329150000000001</v>
      </c>
      <c r="LI507">
        <v>23477.78</v>
      </c>
      <c r="LJ507" s="1">
        <v>1.9971780000000001E-2</v>
      </c>
      <c r="LK507">
        <v>30.925989999999999</v>
      </c>
      <c r="LL507">
        <v>2.1948599999999998</v>
      </c>
      <c r="LM507">
        <v>24427.599999999999</v>
      </c>
      <c r="LN507" s="1">
        <v>1.9735050000000001E-2</v>
      </c>
      <c r="LO507">
        <v>31.064789999999999</v>
      </c>
      <c r="LP507">
        <v>2.242289</v>
      </c>
      <c r="LQ507">
        <v>25301.46</v>
      </c>
      <c r="LR507">
        <v>1.948983E-2</v>
      </c>
      <c r="LS507">
        <v>31.159320000000001</v>
      </c>
      <c r="LT507">
        <v>2.2801399999999998</v>
      </c>
      <c r="LU507">
        <v>26098.880000000001</v>
      </c>
      <c r="LV507" s="1">
        <v>1.933319E-2</v>
      </c>
      <c r="LW507">
        <v>31.301729999999999</v>
      </c>
      <c r="LX507">
        <v>2.3204250000000002</v>
      </c>
      <c r="LY507">
        <v>26821.57</v>
      </c>
      <c r="LZ507" s="1">
        <v>1.9227190000000002E-2</v>
      </c>
      <c r="MA507">
        <v>31.344709999999999</v>
      </c>
      <c r="MB507">
        <v>2.35982</v>
      </c>
      <c r="MC507">
        <v>27473.18</v>
      </c>
      <c r="MD507" s="1">
        <v>1.9134789999999999E-2</v>
      </c>
      <c r="ME507">
        <v>31.26154</v>
      </c>
      <c r="MF507">
        <v>2.3948770000000001</v>
      </c>
      <c r="MG507">
        <v>28057.18</v>
      </c>
      <c r="MH507" s="1">
        <v>1.9035860000000002E-2</v>
      </c>
      <c r="MI507">
        <v>31.180050000000001</v>
      </c>
      <c r="MJ507">
        <v>2.4229319999999999</v>
      </c>
      <c r="MK507">
        <v>28575.759999999998</v>
      </c>
      <c r="ML507" s="1">
        <v>1.9137250000000001E-2</v>
      </c>
      <c r="MM507">
        <v>31.168410000000002</v>
      </c>
      <c r="MN507">
        <v>2.4713090000000002</v>
      </c>
      <c r="MO507">
        <v>29033.27</v>
      </c>
      <c r="MP507">
        <v>1.9051519999999999E-2</v>
      </c>
      <c r="MQ507">
        <v>31.350729999999999</v>
      </c>
      <c r="MR507">
        <v>2.490891</v>
      </c>
      <c r="MS507">
        <v>29434.34</v>
      </c>
      <c r="MT507" s="1">
        <v>1.8895160000000001E-2</v>
      </c>
      <c r="MU507">
        <v>31.54383</v>
      </c>
      <c r="MV507">
        <v>2.4965380000000001</v>
      </c>
      <c r="MW507">
        <v>29779.02</v>
      </c>
      <c r="MX507" s="1">
        <v>1.872948E-2</v>
      </c>
      <c r="MY507">
        <v>31.666589999999999</v>
      </c>
      <c r="MZ507">
        <v>2.4958740000000001</v>
      </c>
      <c r="NA507">
        <v>30070.62</v>
      </c>
      <c r="NB507" s="1">
        <v>1.867195E-2</v>
      </c>
      <c r="NC507">
        <v>31.75853</v>
      </c>
      <c r="ND507">
        <v>2.5054859999999999</v>
      </c>
      <c r="NE507">
        <v>30312.44</v>
      </c>
      <c r="NF507" s="1">
        <v>1.8661420000000001E-2</v>
      </c>
      <c r="NG507">
        <v>31.723299999999998</v>
      </c>
      <c r="NH507">
        <v>2.5177350000000001</v>
      </c>
      <c r="NI507">
        <v>30508.73</v>
      </c>
      <c r="NJ507" s="1">
        <v>1.8624180000000001E-2</v>
      </c>
      <c r="NK507">
        <v>31.63167</v>
      </c>
      <c r="NL507">
        <v>2.5230320000000002</v>
      </c>
      <c r="NM507">
        <v>30662.38</v>
      </c>
      <c r="NN507" s="1">
        <v>1.8520720000000001E-2</v>
      </c>
      <c r="NO507">
        <v>31.557130000000001</v>
      </c>
      <c r="NP507">
        <v>2.5161069999999999</v>
      </c>
      <c r="NQ507">
        <v>30776.26</v>
      </c>
      <c r="NR507" s="1">
        <v>1.8332190000000002E-2</v>
      </c>
      <c r="NS507">
        <v>31.510940000000002</v>
      </c>
      <c r="NT507">
        <v>2.4945560000000002</v>
      </c>
      <c r="NU507">
        <v>30852.99</v>
      </c>
      <c r="NV507" s="1">
        <v>1.825922E-2</v>
      </c>
      <c r="NW507">
        <v>31.52327</v>
      </c>
      <c r="NX507">
        <v>2.4860950000000002</v>
      </c>
      <c r="NY507">
        <v>30895.07</v>
      </c>
      <c r="NZ507" s="1">
        <v>1.8258659999999999E-2</v>
      </c>
      <c r="OA507">
        <v>31.619949999999999</v>
      </c>
      <c r="OB507">
        <v>2.484864</v>
      </c>
      <c r="OC507">
        <v>30905.43</v>
      </c>
      <c r="OD507" s="1">
        <v>1.826962E-2</v>
      </c>
      <c r="OE507">
        <v>31.641159999999999</v>
      </c>
      <c r="OF507">
        <v>2.4832190000000001</v>
      </c>
      <c r="OG507">
        <v>30887.1</v>
      </c>
      <c r="OH507" s="1">
        <v>1.8198550000000001E-2</v>
      </c>
      <c r="OI507">
        <v>31.650860000000002</v>
      </c>
      <c r="OJ507">
        <v>2.4683660000000001</v>
      </c>
      <c r="OK507">
        <v>30842.2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2.8104690000000002E-2</v>
      </c>
      <c r="G508">
        <v>28.4725</v>
      </c>
      <c r="H508">
        <v>0</v>
      </c>
      <c r="I508">
        <v>0</v>
      </c>
      <c r="J508" s="1">
        <v>2.8345120000000001E-2</v>
      </c>
      <c r="K508">
        <v>28.53651</v>
      </c>
      <c r="L508">
        <v>0</v>
      </c>
      <c r="M508">
        <v>0</v>
      </c>
      <c r="N508" s="1">
        <v>2.8358029999999999E-2</v>
      </c>
      <c r="O508">
        <v>28.65382</v>
      </c>
      <c r="P508">
        <v>0</v>
      </c>
      <c r="Q508">
        <v>0</v>
      </c>
      <c r="R508" s="1">
        <v>2.827754E-2</v>
      </c>
      <c r="S508">
        <v>28.65335</v>
      </c>
      <c r="T508">
        <v>0</v>
      </c>
      <c r="U508">
        <v>0</v>
      </c>
      <c r="V508" s="1">
        <v>2.8306990000000001E-2</v>
      </c>
      <c r="W508">
        <v>28.644649999999999</v>
      </c>
      <c r="X508">
        <v>0</v>
      </c>
      <c r="Y508">
        <v>0</v>
      </c>
      <c r="Z508" s="1">
        <v>2.8456760000000001E-2</v>
      </c>
      <c r="AA508">
        <v>28.64152</v>
      </c>
      <c r="AB508">
        <v>0</v>
      </c>
      <c r="AC508">
        <v>0</v>
      </c>
      <c r="AD508" s="1">
        <v>2.8360409999999999E-2</v>
      </c>
      <c r="AE508">
        <v>28.644010000000002</v>
      </c>
      <c r="AF508">
        <v>0</v>
      </c>
      <c r="AG508">
        <v>0</v>
      </c>
      <c r="AH508" s="1">
        <v>2.8528970000000001E-2</v>
      </c>
      <c r="AI508">
        <v>28.661899999999999</v>
      </c>
      <c r="AJ508">
        <v>0</v>
      </c>
      <c r="AK508">
        <v>0</v>
      </c>
      <c r="AL508" s="1">
        <v>2.8766199999999999E-2</v>
      </c>
      <c r="AM508">
        <v>28.80331</v>
      </c>
      <c r="AN508">
        <v>0</v>
      </c>
      <c r="AO508">
        <v>0</v>
      </c>
      <c r="AP508" s="1">
        <v>2.9045680000000001E-2</v>
      </c>
      <c r="AQ508">
        <v>28.851459999999999</v>
      </c>
      <c r="AR508">
        <v>0</v>
      </c>
      <c r="AS508">
        <v>0</v>
      </c>
      <c r="AT508" s="1">
        <v>2.921808E-2</v>
      </c>
      <c r="AU508">
        <v>28.891490000000001</v>
      </c>
      <c r="AV508">
        <v>0</v>
      </c>
      <c r="AW508">
        <v>0</v>
      </c>
      <c r="AX508" s="1">
        <v>2.937391E-2</v>
      </c>
      <c r="AY508">
        <v>28.934979999999999</v>
      </c>
      <c r="AZ508">
        <v>0</v>
      </c>
      <c r="BA508">
        <v>0</v>
      </c>
      <c r="BB508" s="1">
        <v>2.9566129999999999E-2</v>
      </c>
      <c r="BC508">
        <v>28.943460000000002</v>
      </c>
      <c r="BD508">
        <v>0</v>
      </c>
      <c r="BE508">
        <v>0</v>
      </c>
      <c r="BF508" s="1">
        <v>2.9802459999999999E-2</v>
      </c>
      <c r="BG508">
        <v>28.95318</v>
      </c>
      <c r="BH508">
        <v>0</v>
      </c>
      <c r="BI508">
        <v>0</v>
      </c>
      <c r="BJ508" s="1">
        <v>2.9835199999999999E-2</v>
      </c>
      <c r="BK508">
        <v>29.003630000000001</v>
      </c>
      <c r="BL508">
        <v>0</v>
      </c>
      <c r="BM508">
        <v>0</v>
      </c>
      <c r="BN508" s="1">
        <v>3.006824E-2</v>
      </c>
      <c r="BO508">
        <v>29.145910000000001</v>
      </c>
      <c r="BP508">
        <v>0</v>
      </c>
      <c r="BQ508">
        <v>0</v>
      </c>
      <c r="BR508" s="1">
        <v>3.0385059999999998E-2</v>
      </c>
      <c r="BS508">
        <v>29.350449999999999</v>
      </c>
      <c r="BT508">
        <v>0</v>
      </c>
      <c r="BU508">
        <v>0</v>
      </c>
      <c r="BV508" s="1">
        <v>3.068011E-2</v>
      </c>
      <c r="BW508">
        <v>29.557120000000001</v>
      </c>
      <c r="BX508">
        <v>0</v>
      </c>
      <c r="BY508">
        <v>0</v>
      </c>
      <c r="BZ508" s="1">
        <v>3.088086E-2</v>
      </c>
      <c r="CA508">
        <v>29.703959999999999</v>
      </c>
      <c r="CB508">
        <v>0</v>
      </c>
      <c r="CC508">
        <v>0</v>
      </c>
      <c r="CD508" s="1">
        <v>3.1023160000000001E-2</v>
      </c>
      <c r="CE508">
        <v>29.71866</v>
      </c>
      <c r="CF508">
        <v>0</v>
      </c>
      <c r="CG508">
        <v>0</v>
      </c>
      <c r="CH508" s="1">
        <v>3.116037E-2</v>
      </c>
      <c r="CI508">
        <v>29.680530000000001</v>
      </c>
      <c r="CJ508">
        <v>0</v>
      </c>
      <c r="CK508">
        <v>0</v>
      </c>
      <c r="CL508" s="1">
        <v>3.139343E-2</v>
      </c>
      <c r="CM508">
        <v>29.651589999999999</v>
      </c>
      <c r="CN508">
        <v>0</v>
      </c>
      <c r="CO508">
        <v>0</v>
      </c>
      <c r="CP508">
        <v>3.1982080000000003E-2</v>
      </c>
      <c r="CQ508">
        <v>29.64414</v>
      </c>
      <c r="CR508">
        <v>0</v>
      </c>
      <c r="CS508">
        <v>0</v>
      </c>
      <c r="CT508" s="1">
        <v>3.2091639999999998E-2</v>
      </c>
      <c r="CU508">
        <v>29.760680000000001</v>
      </c>
      <c r="CV508">
        <v>0</v>
      </c>
      <c r="CW508">
        <v>0</v>
      </c>
      <c r="CX508" s="1">
        <v>3.1960210000000003E-2</v>
      </c>
      <c r="CY508">
        <v>29.93676</v>
      </c>
      <c r="CZ508">
        <v>0</v>
      </c>
      <c r="DA508">
        <v>0</v>
      </c>
      <c r="DB508" s="1">
        <v>3.1797010000000001E-2</v>
      </c>
      <c r="DC508">
        <v>30.04391</v>
      </c>
      <c r="DD508">
        <v>0</v>
      </c>
      <c r="DE508">
        <v>0</v>
      </c>
      <c r="DF508" s="1">
        <v>3.1828299999999997E-2</v>
      </c>
      <c r="DG508">
        <v>30.126760000000001</v>
      </c>
      <c r="DH508">
        <v>0</v>
      </c>
      <c r="DI508">
        <v>0</v>
      </c>
      <c r="DJ508" s="1">
        <v>3.1938229999999998E-2</v>
      </c>
      <c r="DK508">
        <v>30.10155</v>
      </c>
      <c r="DL508">
        <v>0</v>
      </c>
      <c r="DM508">
        <v>0</v>
      </c>
      <c r="DN508" s="1">
        <v>3.1928909999999998E-2</v>
      </c>
      <c r="DO508">
        <v>30.02655</v>
      </c>
      <c r="DP508">
        <v>0</v>
      </c>
      <c r="DQ508">
        <v>3.1496579999999999E-38</v>
      </c>
      <c r="DR508" s="1">
        <v>3.1833199999999999E-2</v>
      </c>
      <c r="DS508">
        <v>29.970099999999999</v>
      </c>
      <c r="DT508">
        <v>2.0651730000000001E-37</v>
      </c>
      <c r="DU508">
        <v>1.408592E-33</v>
      </c>
      <c r="DV508" s="1">
        <v>3.2421459999999999E-2</v>
      </c>
      <c r="DW508">
        <v>29.917539999999999</v>
      </c>
      <c r="DX508">
        <v>2.563439E-33</v>
      </c>
      <c r="DY508">
        <v>1.565659E-29</v>
      </c>
      <c r="DZ508" s="1">
        <v>3.2255449999999998E-2</v>
      </c>
      <c r="EA508">
        <v>29.95758</v>
      </c>
      <c r="EB508">
        <v>9.1874730000000005E-30</v>
      </c>
      <c r="EC508" s="1">
        <v>5.3289910000000004E-26</v>
      </c>
      <c r="ED508" s="1">
        <v>3.1834609999999999E-2</v>
      </c>
      <c r="EE508">
        <v>30.035029999999999</v>
      </c>
      <c r="EF508" s="1">
        <v>1.170638E-26</v>
      </c>
      <c r="EG508" s="1">
        <v>6.6403550000000002E-23</v>
      </c>
      <c r="EH508">
        <v>3.1350210000000003E-2</v>
      </c>
      <c r="EI508">
        <v>30.125070000000001</v>
      </c>
      <c r="EJ508" s="1">
        <v>6.378797E-24</v>
      </c>
      <c r="EK508" s="1">
        <v>3.5962010000000001E-20</v>
      </c>
      <c r="EL508" s="1">
        <v>3.120357E-2</v>
      </c>
      <c r="EM508">
        <v>30.18038</v>
      </c>
      <c r="EN508" s="1">
        <v>1.7204300000000001E-21</v>
      </c>
      <c r="EO508" s="1">
        <v>9.6332109999999997E-18</v>
      </c>
      <c r="EP508" s="1">
        <v>3.1179140000000001E-2</v>
      </c>
      <c r="EQ508">
        <v>30.138819999999999</v>
      </c>
      <c r="ER508" s="1">
        <v>2.5510470000000002E-19</v>
      </c>
      <c r="ES508" s="1">
        <v>1.4198799999999999E-15</v>
      </c>
      <c r="ET508" s="1">
        <v>3.1053529999999999E-2</v>
      </c>
      <c r="EU508">
        <v>30.05097</v>
      </c>
      <c r="EV508" s="1">
        <v>2.236461E-17</v>
      </c>
      <c r="EW508" s="1">
        <v>1.2487150000000001E-13</v>
      </c>
      <c r="EX508" s="1">
        <v>3.078819E-2</v>
      </c>
      <c r="EY508">
        <v>29.97026</v>
      </c>
      <c r="EZ508" s="1">
        <v>1.236404E-15</v>
      </c>
      <c r="FA508" s="1">
        <v>6.9654420000000002E-12</v>
      </c>
      <c r="FB508" s="1">
        <v>3.122018E-2</v>
      </c>
      <c r="FC508">
        <v>29.937139999999999</v>
      </c>
      <c r="FD508" s="1">
        <v>4.6723039999999997E-14</v>
      </c>
      <c r="FE508" s="1">
        <v>2.6032519999999999E-10</v>
      </c>
      <c r="FF508" s="1">
        <v>3.094297E-2</v>
      </c>
      <c r="FG508">
        <v>30.095549999999999</v>
      </c>
      <c r="FH508" s="1">
        <v>1.209458E-12</v>
      </c>
      <c r="FI508" s="1">
        <v>6.8201599999999997E-9</v>
      </c>
      <c r="FJ508" s="1">
        <v>3.0441119999999999E-2</v>
      </c>
      <c r="FK508">
        <v>30.213049999999999</v>
      </c>
      <c r="FL508" s="1">
        <v>2.2416410000000001E-11</v>
      </c>
      <c r="FM508" s="1">
        <v>1.2916630000000001E-7</v>
      </c>
      <c r="FN508" s="1">
        <v>2.9863049999999999E-2</v>
      </c>
      <c r="FO508">
        <v>30.274039999999999</v>
      </c>
      <c r="FP508" s="1">
        <v>3.0906890000000001E-10</v>
      </c>
      <c r="FQ508" s="1">
        <v>1.82601E-6</v>
      </c>
      <c r="FR508" s="1">
        <v>2.9605989999999999E-2</v>
      </c>
      <c r="FS508">
        <v>30.28</v>
      </c>
      <c r="FT508" s="1">
        <v>3.313057E-9</v>
      </c>
      <c r="FU508" s="1">
        <v>1.9861620000000001E-5</v>
      </c>
      <c r="FV508" s="1">
        <v>2.948166E-2</v>
      </c>
      <c r="FW508">
        <v>30.23152</v>
      </c>
      <c r="FX508" s="1">
        <v>2.8189269999999999E-8</v>
      </c>
      <c r="FY508" s="1">
        <v>1.7081919999999999E-4</v>
      </c>
      <c r="FZ508" s="1">
        <v>2.9250979999999999E-2</v>
      </c>
      <c r="GA508">
        <v>30.156320000000001</v>
      </c>
      <c r="GB508" s="1">
        <v>1.9323679999999999E-7</v>
      </c>
      <c r="GC508" s="1">
        <v>1.1876269999999999E-3</v>
      </c>
      <c r="GD508" s="1">
        <v>2.8894309999999999E-2</v>
      </c>
      <c r="GE508">
        <v>30.085989999999999</v>
      </c>
      <c r="GF508" s="1">
        <v>1.0858710000000001E-6</v>
      </c>
      <c r="GG508" s="1">
        <v>6.8007340000000001E-3</v>
      </c>
      <c r="GH508" s="1">
        <v>2.9196360000000001E-2</v>
      </c>
      <c r="GI508">
        <v>30.071909999999999</v>
      </c>
      <c r="GJ508" s="1">
        <v>5.246183E-6</v>
      </c>
      <c r="GK508" s="1">
        <v>3.2731450000000002E-2</v>
      </c>
      <c r="GL508" s="1">
        <v>2.8815090000000002E-2</v>
      </c>
      <c r="GM508">
        <v>30.25666</v>
      </c>
      <c r="GN508" s="1">
        <v>2.1174340000000001E-5</v>
      </c>
      <c r="GO508" s="1">
        <v>0.13477610000000001</v>
      </c>
      <c r="GP508" s="1">
        <v>2.8239029999999998E-2</v>
      </c>
      <c r="GQ508">
        <v>30.417100000000001</v>
      </c>
      <c r="GR508" s="1">
        <v>7.3516750000000004E-5</v>
      </c>
      <c r="GS508" s="1">
        <v>0.48032170000000002</v>
      </c>
      <c r="GT508" s="1">
        <v>2.7618139999999999E-2</v>
      </c>
      <c r="GU508">
        <v>30.55209</v>
      </c>
      <c r="GV508" s="1">
        <v>2.2326639999999999E-4</v>
      </c>
      <c r="GW508" s="1">
        <v>1.5008079999999999</v>
      </c>
      <c r="GX508" s="1">
        <v>2.7321089999999999E-2</v>
      </c>
      <c r="GY508">
        <v>30.674949999999999</v>
      </c>
      <c r="GZ508" s="1">
        <v>6.0956879999999995E-4</v>
      </c>
      <c r="HA508" s="1">
        <v>4.1685499999999998</v>
      </c>
      <c r="HB508" s="1">
        <v>2.7173550000000001E-2</v>
      </c>
      <c r="HC508">
        <v>30.698049999999999</v>
      </c>
      <c r="HD508" s="1">
        <v>1.507811E-3</v>
      </c>
      <c r="HE508" s="1">
        <v>10.432180000000001</v>
      </c>
      <c r="HF508" s="1">
        <v>2.6929419999999999E-2</v>
      </c>
      <c r="HG508">
        <v>30.61112</v>
      </c>
      <c r="HH508" s="1">
        <v>3.3839909999999998E-3</v>
      </c>
      <c r="HI508">
        <v>23.773199999999999</v>
      </c>
      <c r="HJ508" s="1">
        <v>2.6567489999999999E-2</v>
      </c>
      <c r="HK508">
        <v>30.530239999999999</v>
      </c>
      <c r="HL508" s="1">
        <v>6.944179E-3</v>
      </c>
      <c r="HM508">
        <v>49.761890000000001</v>
      </c>
      <c r="HN508" s="1">
        <v>2.6625030000000001E-2</v>
      </c>
      <c r="HO508">
        <v>30.482040000000001</v>
      </c>
      <c r="HP508" s="1">
        <v>1.3411350000000001E-2</v>
      </c>
      <c r="HQ508">
        <v>96.537450000000007</v>
      </c>
      <c r="HR508" s="1">
        <v>2.62949E-2</v>
      </c>
      <c r="HS508">
        <v>30.598710000000001</v>
      </c>
      <c r="HT508" s="1">
        <v>2.3860220000000001E-2</v>
      </c>
      <c r="HU508">
        <v>174.98269999999999</v>
      </c>
      <c r="HV508">
        <v>2.5880940000000002E-2</v>
      </c>
      <c r="HW508">
        <v>30.76595</v>
      </c>
      <c r="HX508" s="1">
        <v>3.9755260000000001E-2</v>
      </c>
      <c r="HY508">
        <v>298.08080000000001</v>
      </c>
      <c r="HZ508" s="1">
        <v>2.542873E-2</v>
      </c>
      <c r="IA508">
        <v>30.911349999999999</v>
      </c>
      <c r="IB508" s="1">
        <v>6.2532110000000002E-2</v>
      </c>
      <c r="IC508">
        <v>480.15570000000002</v>
      </c>
      <c r="ID508" s="1">
        <v>2.5162339999999998E-2</v>
      </c>
      <c r="IE508">
        <v>31.038820000000001</v>
      </c>
      <c r="IF508" s="1">
        <v>9.4238779999999994E-2</v>
      </c>
      <c r="IG508">
        <v>735.75030000000004</v>
      </c>
      <c r="IH508" s="1">
        <v>2.4948870000000001E-2</v>
      </c>
      <c r="II508">
        <v>31.025269999999999</v>
      </c>
      <c r="IJ508" s="1">
        <v>0.136186</v>
      </c>
      <c r="IK508">
        <v>1078.595</v>
      </c>
      <c r="IL508" s="1">
        <v>2.4677109999999999E-2</v>
      </c>
      <c r="IM508">
        <v>30.916440000000001</v>
      </c>
      <c r="IN508" s="1">
        <v>0.1887298</v>
      </c>
      <c r="IO508">
        <v>1519.83</v>
      </c>
      <c r="IP508">
        <v>2.434242E-2</v>
      </c>
      <c r="IQ508">
        <v>30.816240000000001</v>
      </c>
      <c r="IR508" s="1">
        <v>0.25177749999999999</v>
      </c>
      <c r="IS508">
        <v>2066.6039999999998</v>
      </c>
      <c r="IT508" s="1">
        <v>2.4291980000000001E-2</v>
      </c>
      <c r="IU508">
        <v>30.743729999999999</v>
      </c>
      <c r="IV508" s="1">
        <v>0.32926159999999999</v>
      </c>
      <c r="IW508">
        <v>2722.4349999999999</v>
      </c>
      <c r="IX508" s="1">
        <v>2.3970089999999999E-2</v>
      </c>
      <c r="IY508">
        <v>30.803470000000001</v>
      </c>
      <c r="IZ508" s="1">
        <v>0.4140431</v>
      </c>
      <c r="JA508">
        <v>3486.61</v>
      </c>
      <c r="JB508" s="1">
        <v>2.356099E-2</v>
      </c>
      <c r="JC508">
        <v>30.819900000000001</v>
      </c>
      <c r="JD508" s="1">
        <v>0.5055442</v>
      </c>
      <c r="JE508">
        <v>4351.5290000000005</v>
      </c>
      <c r="JF508" s="1">
        <v>2.316785E-2</v>
      </c>
      <c r="JG508">
        <v>30.84994</v>
      </c>
      <c r="JH508" s="1">
        <v>0.60353710000000005</v>
      </c>
      <c r="JI508">
        <v>5306.5749999999998</v>
      </c>
      <c r="JJ508" s="1">
        <v>2.2939210000000002E-2</v>
      </c>
      <c r="JK508">
        <v>30.805879999999998</v>
      </c>
      <c r="JL508" s="1">
        <v>0.71082350000000005</v>
      </c>
      <c r="JM508">
        <v>6339.23</v>
      </c>
      <c r="JN508" s="1">
        <v>2.2812539999999999E-2</v>
      </c>
      <c r="JO508">
        <v>30.766559999999998</v>
      </c>
      <c r="JP508" s="1">
        <v>0.82592030000000005</v>
      </c>
      <c r="JQ508">
        <v>7436.8990000000003</v>
      </c>
      <c r="JR508" s="1">
        <v>2.268384E-2</v>
      </c>
      <c r="JS508">
        <v>30.768039999999999</v>
      </c>
      <c r="JT508">
        <v>0.94444479999999997</v>
      </c>
      <c r="JU508">
        <v>8585.134</v>
      </c>
      <c r="JV508" s="1">
        <v>2.2473300000000002E-2</v>
      </c>
      <c r="JW508">
        <v>30.766719999999999</v>
      </c>
      <c r="JX508">
        <v>1.0608280000000001</v>
      </c>
      <c r="JY508">
        <v>9767.8639999999996</v>
      </c>
      <c r="JZ508" s="1">
        <v>2.2275349999999999E-2</v>
      </c>
      <c r="KA508">
        <v>30.76041</v>
      </c>
      <c r="KB508">
        <v>1.1769810000000001</v>
      </c>
      <c r="KC508">
        <v>10969.41</v>
      </c>
      <c r="KD508" s="1">
        <v>2.2128950000000001E-2</v>
      </c>
      <c r="KE508">
        <v>30.887519999999999</v>
      </c>
      <c r="KF508">
        <v>1.293696</v>
      </c>
      <c r="KG508">
        <v>12175.5</v>
      </c>
      <c r="KH508" s="1">
        <v>2.2019090000000002E-2</v>
      </c>
      <c r="KI508">
        <v>30.927340000000001</v>
      </c>
      <c r="KJ508">
        <v>1.4096770000000001</v>
      </c>
      <c r="KK508">
        <v>13373.51</v>
      </c>
      <c r="KL508">
        <v>2.1877259999999999E-2</v>
      </c>
      <c r="KM508">
        <v>30.94839</v>
      </c>
      <c r="KN508">
        <v>1.5196959999999999</v>
      </c>
      <c r="KO508">
        <v>14552.05</v>
      </c>
      <c r="KP508" s="1">
        <v>2.166877E-2</v>
      </c>
      <c r="KQ508">
        <v>30.97231</v>
      </c>
      <c r="KR508">
        <v>1.6195679999999999</v>
      </c>
      <c r="KS508">
        <v>15699.29</v>
      </c>
      <c r="KT508">
        <v>2.143051E-2</v>
      </c>
      <c r="KU508">
        <v>30.943259999999999</v>
      </c>
      <c r="KV508">
        <v>1.710294</v>
      </c>
      <c r="KW508">
        <v>16805.57</v>
      </c>
      <c r="KX508" s="1">
        <v>2.122742E-2</v>
      </c>
      <c r="KY508">
        <v>30.854430000000001</v>
      </c>
      <c r="KZ508">
        <v>1.7965199999999999</v>
      </c>
      <c r="LA508">
        <v>17863.689999999999</v>
      </c>
      <c r="LB508" s="1">
        <v>2.1066229999999998E-2</v>
      </c>
      <c r="LC508">
        <v>30.76924</v>
      </c>
      <c r="LD508">
        <v>1.8789009999999999</v>
      </c>
      <c r="LE508">
        <v>18868.37</v>
      </c>
      <c r="LF508" s="1">
        <v>2.1018470000000001E-2</v>
      </c>
      <c r="LG508">
        <v>30.740549999999999</v>
      </c>
      <c r="LH508">
        <v>1.9648190000000001</v>
      </c>
      <c r="LI508">
        <v>19817.13</v>
      </c>
      <c r="LJ508" s="1">
        <v>2.0831889999999999E-2</v>
      </c>
      <c r="LK508">
        <v>30.92069</v>
      </c>
      <c r="LL508">
        <v>2.030681</v>
      </c>
      <c r="LM508">
        <v>20707.25</v>
      </c>
      <c r="LN508" s="1">
        <v>2.05814E-2</v>
      </c>
      <c r="LO508">
        <v>31.058340000000001</v>
      </c>
      <c r="LP508">
        <v>2.0826530000000001</v>
      </c>
      <c r="LQ508">
        <v>21534.9</v>
      </c>
      <c r="LR508" s="1">
        <v>2.0322349999999999E-2</v>
      </c>
      <c r="LS508">
        <v>31.152059999999999</v>
      </c>
      <c r="LT508">
        <v>2.1255980000000001</v>
      </c>
      <c r="LU508">
        <v>22298.54</v>
      </c>
      <c r="LV508" s="1">
        <v>2.0162010000000001E-2</v>
      </c>
      <c r="LW508">
        <v>31.291930000000001</v>
      </c>
      <c r="LX508">
        <v>2.1713200000000001</v>
      </c>
      <c r="LY508">
        <v>22999.040000000001</v>
      </c>
      <c r="LZ508" s="1">
        <v>2.0051889999999999E-2</v>
      </c>
      <c r="MA508">
        <v>31.337260000000001</v>
      </c>
      <c r="MB508">
        <v>2.2158600000000002</v>
      </c>
      <c r="MC508">
        <v>23638.76</v>
      </c>
      <c r="MD508" s="1">
        <v>1.9954469999999998E-2</v>
      </c>
      <c r="ME508">
        <v>31.258130000000001</v>
      </c>
      <c r="MF508">
        <v>2.2559990000000001</v>
      </c>
      <c r="MG508">
        <v>24219.69</v>
      </c>
      <c r="MH508" s="1">
        <v>1.98528E-2</v>
      </c>
      <c r="MI508">
        <v>31.178740000000001</v>
      </c>
      <c r="MJ508">
        <v>2.289663</v>
      </c>
      <c r="MK508">
        <v>24743.53</v>
      </c>
      <c r="ML508" s="1">
        <v>1.9963620000000001E-2</v>
      </c>
      <c r="MM508">
        <v>31.165749999999999</v>
      </c>
      <c r="MN508">
        <v>2.342867</v>
      </c>
      <c r="MO508">
        <v>25213.61</v>
      </c>
      <c r="MP508" s="1">
        <v>1.987003E-2</v>
      </c>
      <c r="MQ508">
        <v>31.341650000000001</v>
      </c>
      <c r="MR508">
        <v>2.3675839999999999</v>
      </c>
      <c r="MS508">
        <v>25633.45</v>
      </c>
      <c r="MT508" s="1">
        <v>1.9709310000000001E-2</v>
      </c>
      <c r="MU508">
        <v>31.531410000000001</v>
      </c>
      <c r="MV508">
        <v>2.3795649999999999</v>
      </c>
      <c r="MW508">
        <v>26002.48</v>
      </c>
      <c r="MX508" s="1">
        <v>1.953067E-2</v>
      </c>
      <c r="MY508">
        <v>31.65371</v>
      </c>
      <c r="MZ508">
        <v>2.3842680000000001</v>
      </c>
      <c r="NA508">
        <v>26323.360000000001</v>
      </c>
      <c r="NB508" s="1">
        <v>1.9473580000000001E-2</v>
      </c>
      <c r="NC508">
        <v>31.74558</v>
      </c>
      <c r="ND508">
        <v>2.3995820000000001</v>
      </c>
      <c r="NE508">
        <v>26598.77</v>
      </c>
      <c r="NF508" s="1">
        <v>1.946026E-2</v>
      </c>
      <c r="NG508">
        <v>31.714459999999999</v>
      </c>
      <c r="NH508">
        <v>2.4165939999999999</v>
      </c>
      <c r="NI508">
        <v>26832.45</v>
      </c>
      <c r="NJ508" s="1">
        <v>1.942514E-2</v>
      </c>
      <c r="NK508">
        <v>31.626000000000001</v>
      </c>
      <c r="NL508">
        <v>2.4274800000000001</v>
      </c>
      <c r="NM508">
        <v>27026.69</v>
      </c>
      <c r="NN508">
        <v>1.9314600000000001E-2</v>
      </c>
      <c r="NO508">
        <v>31.552790000000002</v>
      </c>
      <c r="NP508">
        <v>2.4255599999999999</v>
      </c>
      <c r="NQ508">
        <v>27183.75</v>
      </c>
      <c r="NR508" s="1">
        <v>1.911508E-2</v>
      </c>
      <c r="NS508">
        <v>31.506810000000002</v>
      </c>
      <c r="NT508">
        <v>2.4092570000000002</v>
      </c>
      <c r="NU508">
        <v>27305.9</v>
      </c>
      <c r="NV508" s="1">
        <v>1.9038989999999999E-2</v>
      </c>
      <c r="NW508">
        <v>31.517659999999999</v>
      </c>
      <c r="NX508">
        <v>2.4056820000000001</v>
      </c>
      <c r="NY508">
        <v>27395.08</v>
      </c>
      <c r="NZ508" s="1">
        <v>1.903734E-2</v>
      </c>
      <c r="OA508">
        <v>31.611080000000001</v>
      </c>
      <c r="OB508">
        <v>2.4087369999999999</v>
      </c>
      <c r="OC508">
        <v>27454.14</v>
      </c>
      <c r="OD508" s="1">
        <v>1.9049610000000002E-2</v>
      </c>
      <c r="OE508">
        <v>31.63261</v>
      </c>
      <c r="OF508">
        <v>2.411508</v>
      </c>
      <c r="OG508">
        <v>27485.9</v>
      </c>
      <c r="OH508" s="1">
        <v>1.897331E-2</v>
      </c>
      <c r="OI508">
        <v>31.643090000000001</v>
      </c>
      <c r="OJ508">
        <v>2.4008509999999998</v>
      </c>
      <c r="OK508">
        <v>27491.96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2.955636E-2</v>
      </c>
      <c r="G509">
        <v>28.340129999999998</v>
      </c>
      <c r="H509">
        <v>0</v>
      </c>
      <c r="I509">
        <v>0</v>
      </c>
      <c r="J509" s="1">
        <v>2.9813349999999999E-2</v>
      </c>
      <c r="K509">
        <v>28.406700000000001</v>
      </c>
      <c r="L509">
        <v>0</v>
      </c>
      <c r="M509">
        <v>0</v>
      </c>
      <c r="N509" s="1">
        <v>2.9825089999999999E-2</v>
      </c>
      <c r="O509">
        <v>28.524740000000001</v>
      </c>
      <c r="P509">
        <v>0</v>
      </c>
      <c r="Q509">
        <v>0</v>
      </c>
      <c r="R509" s="1">
        <v>2.9734880000000002E-2</v>
      </c>
      <c r="S509">
        <v>28.52871</v>
      </c>
      <c r="T509">
        <v>0</v>
      </c>
      <c r="U509">
        <v>0</v>
      </c>
      <c r="V509" s="1">
        <v>2.9762779999999999E-2</v>
      </c>
      <c r="W509">
        <v>28.523820000000001</v>
      </c>
      <c r="X509">
        <v>0</v>
      </c>
      <c r="Y509">
        <v>0</v>
      </c>
      <c r="Z509">
        <v>2.991893E-2</v>
      </c>
      <c r="AA509">
        <v>28.523949999999999</v>
      </c>
      <c r="AB509">
        <v>0</v>
      </c>
      <c r="AC509">
        <v>0</v>
      </c>
      <c r="AD509" s="1">
        <v>2.9810429999999999E-2</v>
      </c>
      <c r="AE509">
        <v>28.529260000000001</v>
      </c>
      <c r="AF509">
        <v>0</v>
      </c>
      <c r="AG509">
        <v>0</v>
      </c>
      <c r="AH509" s="1">
        <v>2.9989809999999999E-2</v>
      </c>
      <c r="AI509">
        <v>28.549710000000001</v>
      </c>
      <c r="AJ509">
        <v>0</v>
      </c>
      <c r="AK509">
        <v>0</v>
      </c>
      <c r="AL509" s="1">
        <v>3.0239370000000002E-2</v>
      </c>
      <c r="AM509">
        <v>28.690290000000001</v>
      </c>
      <c r="AN509">
        <v>0</v>
      </c>
      <c r="AO509">
        <v>0</v>
      </c>
      <c r="AP509" s="1">
        <v>3.0533299999999999E-2</v>
      </c>
      <c r="AQ509">
        <v>28.74099</v>
      </c>
      <c r="AR509">
        <v>0</v>
      </c>
      <c r="AS509">
        <v>0</v>
      </c>
      <c r="AT509" s="1">
        <v>3.0716110000000001E-2</v>
      </c>
      <c r="AU509">
        <v>28.784400000000002</v>
      </c>
      <c r="AV509">
        <v>0</v>
      </c>
      <c r="AW509">
        <v>0</v>
      </c>
      <c r="AX509" s="1">
        <v>3.0875E-2</v>
      </c>
      <c r="AY509">
        <v>28.829270000000001</v>
      </c>
      <c r="AZ509">
        <v>0</v>
      </c>
      <c r="BA509">
        <v>0</v>
      </c>
      <c r="BB509">
        <v>3.1076449999999999E-2</v>
      </c>
      <c r="BC509">
        <v>28.84103</v>
      </c>
      <c r="BD509">
        <v>0</v>
      </c>
      <c r="BE509">
        <v>0</v>
      </c>
      <c r="BF509" s="1">
        <v>3.132306E-2</v>
      </c>
      <c r="BG509">
        <v>28.853629999999999</v>
      </c>
      <c r="BH509">
        <v>0</v>
      </c>
      <c r="BI509">
        <v>0</v>
      </c>
      <c r="BJ509" s="1">
        <v>3.1353470000000001E-2</v>
      </c>
      <c r="BK509">
        <v>28.906210000000002</v>
      </c>
      <c r="BL509">
        <v>0</v>
      </c>
      <c r="BM509">
        <v>0</v>
      </c>
      <c r="BN509" s="1">
        <v>3.159853E-2</v>
      </c>
      <c r="BO509">
        <v>29.047999999999998</v>
      </c>
      <c r="BP509">
        <v>0</v>
      </c>
      <c r="BQ509">
        <v>0</v>
      </c>
      <c r="BR509" s="1">
        <v>3.193066E-2</v>
      </c>
      <c r="BS509">
        <v>29.251390000000001</v>
      </c>
      <c r="BT509">
        <v>0</v>
      </c>
      <c r="BU509">
        <v>0</v>
      </c>
      <c r="BV509" s="1">
        <v>3.2242840000000002E-2</v>
      </c>
      <c r="BW509">
        <v>29.457039999999999</v>
      </c>
      <c r="BX509">
        <v>0</v>
      </c>
      <c r="BY509">
        <v>0</v>
      </c>
      <c r="BZ509" s="1">
        <v>3.245232E-2</v>
      </c>
      <c r="CA509">
        <v>29.60511</v>
      </c>
      <c r="CB509">
        <v>0</v>
      </c>
      <c r="CC509">
        <v>0</v>
      </c>
      <c r="CD509" s="1">
        <v>3.2598969999999998E-2</v>
      </c>
      <c r="CE509">
        <v>29.623850000000001</v>
      </c>
      <c r="CF509">
        <v>0</v>
      </c>
      <c r="CG509">
        <v>0</v>
      </c>
      <c r="CH509">
        <v>3.2741920000000001E-2</v>
      </c>
      <c r="CI509">
        <v>29.591339999999999</v>
      </c>
      <c r="CJ509">
        <v>0</v>
      </c>
      <c r="CK509">
        <v>0</v>
      </c>
      <c r="CL509" s="1">
        <v>3.2990159999999998E-2</v>
      </c>
      <c r="CM509">
        <v>29.56626</v>
      </c>
      <c r="CN509">
        <v>0</v>
      </c>
      <c r="CO509">
        <v>0</v>
      </c>
      <c r="CP509" s="1">
        <v>3.3623350000000003E-2</v>
      </c>
      <c r="CQ509">
        <v>29.561969999999999</v>
      </c>
      <c r="CR509">
        <v>0</v>
      </c>
      <c r="CS509">
        <v>0</v>
      </c>
      <c r="CT509" s="1">
        <v>3.3735790000000002E-2</v>
      </c>
      <c r="CU509">
        <v>29.67802</v>
      </c>
      <c r="CV509">
        <v>0</v>
      </c>
      <c r="CW509">
        <v>0</v>
      </c>
      <c r="CX509" s="1">
        <v>3.3591259999999998E-2</v>
      </c>
      <c r="CY509">
        <v>29.852419999999999</v>
      </c>
      <c r="CZ509">
        <v>0</v>
      </c>
      <c r="DA509">
        <v>0</v>
      </c>
      <c r="DB509" s="1">
        <v>3.3411509999999998E-2</v>
      </c>
      <c r="DC509">
        <v>29.96069</v>
      </c>
      <c r="DD509">
        <v>0</v>
      </c>
      <c r="DE509">
        <v>0</v>
      </c>
      <c r="DF509" s="1">
        <v>3.3447360000000002E-2</v>
      </c>
      <c r="DG509">
        <v>30.045359999999999</v>
      </c>
      <c r="DH509">
        <v>0</v>
      </c>
      <c r="DI509">
        <v>0</v>
      </c>
      <c r="DJ509" s="1">
        <v>3.356518E-2</v>
      </c>
      <c r="DK509">
        <v>30.02374</v>
      </c>
      <c r="DL509">
        <v>0</v>
      </c>
      <c r="DM509">
        <v>0</v>
      </c>
      <c r="DN509" s="1">
        <v>3.3559650000000003E-2</v>
      </c>
      <c r="DO509">
        <v>29.954080000000001</v>
      </c>
      <c r="DP509">
        <v>0</v>
      </c>
      <c r="DQ509">
        <v>0</v>
      </c>
      <c r="DR509" s="1">
        <v>3.345857E-2</v>
      </c>
      <c r="DS509">
        <v>29.90072</v>
      </c>
      <c r="DT509">
        <v>5.7017180000000002E-38</v>
      </c>
      <c r="DU509">
        <v>3.4911919999999998E-34</v>
      </c>
      <c r="DV509" s="1">
        <v>3.4095E-2</v>
      </c>
      <c r="DW509">
        <v>29.850739999999998</v>
      </c>
      <c r="DX509">
        <v>7.7021999999999997E-34</v>
      </c>
      <c r="DY509">
        <v>4.2309980000000001E-30</v>
      </c>
      <c r="DZ509" s="1">
        <v>3.3918730000000001E-2</v>
      </c>
      <c r="EA509">
        <v>29.890899999999998</v>
      </c>
      <c r="EB509">
        <v>2.977854E-30</v>
      </c>
      <c r="EC509" s="1">
        <v>1.560542E-26</v>
      </c>
      <c r="ED509" s="1">
        <v>3.3468659999999997E-2</v>
      </c>
      <c r="EE509">
        <v>29.968070000000001</v>
      </c>
      <c r="EF509" s="1">
        <v>4.050261E-27</v>
      </c>
      <c r="EG509" s="1">
        <v>2.0888950000000001E-23</v>
      </c>
      <c r="EH509" s="1">
        <v>3.2951389999999997E-2</v>
      </c>
      <c r="EI509">
        <v>30.057950000000002</v>
      </c>
      <c r="EJ509" s="1">
        <v>2.3414969999999999E-24</v>
      </c>
      <c r="EK509" s="1">
        <v>1.206272E-20</v>
      </c>
      <c r="EL509" s="1">
        <v>3.2799380000000003E-2</v>
      </c>
      <c r="EM509">
        <v>30.113669999999999</v>
      </c>
      <c r="EN509" s="1">
        <v>6.6694759999999999E-22</v>
      </c>
      <c r="EO509" s="1">
        <v>3.4252860000000001E-18</v>
      </c>
      <c r="EP509" s="1">
        <v>3.2778679999999998E-2</v>
      </c>
      <c r="EQ509">
        <v>30.075869999999998</v>
      </c>
      <c r="ER509" s="1">
        <v>1.039871E-19</v>
      </c>
      <c r="ES509" s="1">
        <v>5.3242119999999996E-16</v>
      </c>
      <c r="ET509" s="1">
        <v>3.2645720000000003E-2</v>
      </c>
      <c r="EU509">
        <v>29.992159999999998</v>
      </c>
      <c r="EV509" s="1">
        <v>9.5511650000000006E-18</v>
      </c>
      <c r="EW509" s="1">
        <v>4.9185509999999997E-14</v>
      </c>
      <c r="EX509" s="1">
        <v>3.2370969999999999E-2</v>
      </c>
      <c r="EY509">
        <v>29.914750000000002</v>
      </c>
      <c r="EZ509" s="1">
        <v>5.5172040000000005E-16</v>
      </c>
      <c r="FA509" s="1">
        <v>2.8726079999999999E-12</v>
      </c>
      <c r="FB509" s="1">
        <v>3.2840960000000002E-2</v>
      </c>
      <c r="FC509">
        <v>29.884139999999999</v>
      </c>
      <c r="FD509" s="1">
        <v>2.1741479999999999E-14</v>
      </c>
      <c r="FE509" s="1">
        <v>1.121079E-10</v>
      </c>
      <c r="FF509">
        <v>3.2548390000000003E-2</v>
      </c>
      <c r="FG509">
        <v>30.039549999999998</v>
      </c>
      <c r="FH509" s="1">
        <v>5.8519450000000003E-13</v>
      </c>
      <c r="FI509" s="1">
        <v>3.0588970000000001E-9</v>
      </c>
      <c r="FJ509">
        <v>3.201246E-2</v>
      </c>
      <c r="FK509">
        <v>30.15606</v>
      </c>
      <c r="FL509" s="1">
        <v>1.125546E-11</v>
      </c>
      <c r="FM509" s="1">
        <v>6.0215190000000001E-8</v>
      </c>
      <c r="FN509" s="1">
        <v>3.139869E-2</v>
      </c>
      <c r="FO509">
        <v>30.21866</v>
      </c>
      <c r="FP509" s="1">
        <v>1.6074099999999999E-10</v>
      </c>
      <c r="FQ509" s="1">
        <v>8.8292799999999998E-7</v>
      </c>
      <c r="FR509" s="1">
        <v>3.113061E-2</v>
      </c>
      <c r="FS509">
        <v>30.22776</v>
      </c>
      <c r="FT509" s="1">
        <v>1.7823900000000001E-9</v>
      </c>
      <c r="FU509" s="1">
        <v>9.9437480000000007E-6</v>
      </c>
      <c r="FV509" s="1">
        <v>3.1006860000000001E-2</v>
      </c>
      <c r="FW509">
        <v>30.183299999999999</v>
      </c>
      <c r="FX509" s="1">
        <v>1.5666700000000001E-8</v>
      </c>
      <c r="FY509" s="1">
        <v>8.8406659999999999E-5</v>
      </c>
      <c r="FZ509">
        <v>3.0763720000000001E-2</v>
      </c>
      <c r="GA509">
        <v>30.112449999999999</v>
      </c>
      <c r="GB509" s="1">
        <v>1.1076709999999999E-7</v>
      </c>
      <c r="GC509" s="1">
        <v>6.3445299999999999E-4</v>
      </c>
      <c r="GD509" s="1">
        <v>3.039072E-2</v>
      </c>
      <c r="GE509">
        <v>30.04562</v>
      </c>
      <c r="GF509" s="1">
        <v>6.4118130000000003E-7</v>
      </c>
      <c r="GG509" s="1">
        <v>3.7447349999999999E-3</v>
      </c>
      <c r="GH509" s="1">
        <v>3.072385E-2</v>
      </c>
      <c r="GI509">
        <v>30.034310000000001</v>
      </c>
      <c r="GJ509" s="1">
        <v>3.1883309999999998E-6</v>
      </c>
      <c r="GK509" s="1">
        <v>1.855234E-2</v>
      </c>
      <c r="GL509" s="1">
        <v>3.0320110000000001E-2</v>
      </c>
      <c r="GM509">
        <v>30.21612</v>
      </c>
      <c r="GN509" s="1">
        <v>1.321679E-5</v>
      </c>
      <c r="GO509" s="1">
        <v>7.8509120000000002E-2</v>
      </c>
      <c r="GP509" s="1">
        <v>2.971091E-2</v>
      </c>
      <c r="GQ509">
        <v>30.375430000000001</v>
      </c>
      <c r="GR509" s="1">
        <v>4.7075289999999999E-5</v>
      </c>
      <c r="GS509" s="1">
        <v>0.28719050000000002</v>
      </c>
      <c r="GT509" s="1">
        <v>2.905112E-2</v>
      </c>
      <c r="GU509">
        <v>30.510870000000001</v>
      </c>
      <c r="GV509" s="1">
        <v>1.4647020000000001E-4</v>
      </c>
      <c r="GW509" s="1">
        <v>0.91993559999999996</v>
      </c>
      <c r="GX509" s="1">
        <v>2.8740559999999998E-2</v>
      </c>
      <c r="GY509">
        <v>30.634540000000001</v>
      </c>
      <c r="GZ509" s="1">
        <v>4.0930600000000001E-4</v>
      </c>
      <c r="HA509" s="1">
        <v>2.616126</v>
      </c>
      <c r="HB509" s="1">
        <v>2.8590029999999999E-2</v>
      </c>
      <c r="HC509">
        <v>30.660499999999999</v>
      </c>
      <c r="HD509" s="1">
        <v>1.0351189999999999E-3</v>
      </c>
      <c r="HE509" s="1">
        <v>6.6950459999999996</v>
      </c>
      <c r="HF509" s="1">
        <v>2.833509E-2</v>
      </c>
      <c r="HG509">
        <v>30.579879999999999</v>
      </c>
      <c r="HH509" s="1">
        <v>2.3721900000000001E-3</v>
      </c>
      <c r="HI509" s="1">
        <v>15.583130000000001</v>
      </c>
      <c r="HJ509" s="1">
        <v>2.795251E-2</v>
      </c>
      <c r="HK509">
        <v>30.503699999999998</v>
      </c>
      <c r="HL509" s="1">
        <v>4.964726E-3</v>
      </c>
      <c r="HM509">
        <v>33.279130000000002</v>
      </c>
      <c r="HN509" s="1">
        <v>2.802663E-2</v>
      </c>
      <c r="HO509">
        <v>30.459299999999999</v>
      </c>
      <c r="HP509" s="1">
        <v>9.7748469999999997E-3</v>
      </c>
      <c r="HQ509">
        <v>65.80444</v>
      </c>
      <c r="HR509" s="1">
        <v>2.7677529999999999E-2</v>
      </c>
      <c r="HS509">
        <v>30.5748</v>
      </c>
      <c r="HT509" s="1">
        <v>1.7700529999999999E-2</v>
      </c>
      <c r="HU509">
        <v>121.4419</v>
      </c>
      <c r="HV509" s="1">
        <v>2.723832E-2</v>
      </c>
      <c r="HW509">
        <v>30.739940000000001</v>
      </c>
      <c r="HX509" s="1">
        <v>2.9985540000000001E-2</v>
      </c>
      <c r="HY509">
        <v>210.4144</v>
      </c>
      <c r="HZ509" s="1">
        <v>2.6759060000000001E-2</v>
      </c>
      <c r="IA509">
        <v>30.884589999999999</v>
      </c>
      <c r="IB509" s="1">
        <v>4.7909970000000003E-2</v>
      </c>
      <c r="IC509">
        <v>344.41609999999997</v>
      </c>
      <c r="ID509" s="1">
        <v>2.6480170000000001E-2</v>
      </c>
      <c r="IE509">
        <v>31.012039999999999</v>
      </c>
      <c r="IF509" s="1">
        <v>7.32907E-2</v>
      </c>
      <c r="IG509">
        <v>535.80460000000005</v>
      </c>
      <c r="IH509" s="1">
        <v>2.625893E-2</v>
      </c>
      <c r="II509">
        <v>31.001560000000001</v>
      </c>
      <c r="IJ509" s="1">
        <v>0.10742549999999999</v>
      </c>
      <c r="IK509">
        <v>796.77009999999996</v>
      </c>
      <c r="IL509" s="1">
        <v>2.5974669999999998E-2</v>
      </c>
      <c r="IM509">
        <v>30.898669999999999</v>
      </c>
      <c r="IN509" s="1">
        <v>0.15086189999999999</v>
      </c>
      <c r="IO509">
        <v>1137.8869999999999</v>
      </c>
      <c r="IP509" s="1">
        <v>2.5623859999999998E-2</v>
      </c>
      <c r="IQ509">
        <v>30.802720000000001</v>
      </c>
      <c r="IR509" s="1">
        <v>0.2037853</v>
      </c>
      <c r="IS509">
        <v>1566.91</v>
      </c>
      <c r="IT509" s="1">
        <v>2.5576330000000001E-2</v>
      </c>
      <c r="IU509">
        <v>30.733280000000001</v>
      </c>
      <c r="IV509" s="1">
        <v>0.26969470000000001</v>
      </c>
      <c r="IW509">
        <v>2088.91</v>
      </c>
      <c r="IX509" s="1">
        <v>2.523806E-2</v>
      </c>
      <c r="IY509">
        <v>30.792149999999999</v>
      </c>
      <c r="IZ509" s="1">
        <v>0.34289710000000001</v>
      </c>
      <c r="JA509">
        <v>2705.3820000000001</v>
      </c>
      <c r="JB509" s="1">
        <v>2.480537E-2</v>
      </c>
      <c r="JC509">
        <v>30.808620000000001</v>
      </c>
      <c r="JD509" s="1">
        <v>0.42298350000000001</v>
      </c>
      <c r="JE509">
        <v>3412.1950000000002</v>
      </c>
      <c r="JF509" s="1">
        <v>2.4387450000000001E-2</v>
      </c>
      <c r="JG509">
        <v>30.839030000000001</v>
      </c>
      <c r="JH509" s="1">
        <v>0.50981180000000004</v>
      </c>
      <c r="JI509">
        <v>4202.3950000000004</v>
      </c>
      <c r="JJ509" s="1">
        <v>2.414991E-2</v>
      </c>
      <c r="JK509">
        <v>30.796959999999999</v>
      </c>
      <c r="JL509" s="1">
        <v>0.60601680000000002</v>
      </c>
      <c r="JM509">
        <v>5067.1379999999999</v>
      </c>
      <c r="JN509" s="1">
        <v>2.4018669999999999E-2</v>
      </c>
      <c r="JO509">
        <v>30.75975</v>
      </c>
      <c r="JP509" s="1">
        <v>0.71027569999999995</v>
      </c>
      <c r="JQ509">
        <v>5996.8440000000001</v>
      </c>
      <c r="JR509" s="1">
        <v>2.3882850000000001E-2</v>
      </c>
      <c r="JS509">
        <v>30.761399999999998</v>
      </c>
      <c r="JT509" s="1">
        <v>0.81876340000000003</v>
      </c>
      <c r="JU509">
        <v>6980.0060000000003</v>
      </c>
      <c r="JV509" s="1">
        <v>2.366267E-2</v>
      </c>
      <c r="JW509">
        <v>30.760680000000001</v>
      </c>
      <c r="JX509">
        <v>0.92669179999999995</v>
      </c>
      <c r="JY509">
        <v>8003.2740000000003</v>
      </c>
      <c r="JZ509" s="1">
        <v>2.3452270000000001E-2</v>
      </c>
      <c r="KA509">
        <v>30.754850000000001</v>
      </c>
      <c r="KB509">
        <v>1.035391</v>
      </c>
      <c r="KC509">
        <v>9053.2520000000004</v>
      </c>
      <c r="KD509" s="1">
        <v>2.3297109999999999E-2</v>
      </c>
      <c r="KE509">
        <v>30.879629999999999</v>
      </c>
      <c r="KF509">
        <v>1.14564</v>
      </c>
      <c r="KG509">
        <v>10117.700000000001</v>
      </c>
      <c r="KH509">
        <v>2.3185569999999999E-2</v>
      </c>
      <c r="KI509">
        <v>30.91855</v>
      </c>
      <c r="KJ509">
        <v>1.2564500000000001</v>
      </c>
      <c r="KK509">
        <v>11185.19</v>
      </c>
      <c r="KL509" s="1">
        <v>2.3036859999999999E-2</v>
      </c>
      <c r="KM509">
        <v>30.9406</v>
      </c>
      <c r="KN509">
        <v>1.3625879999999999</v>
      </c>
      <c r="KO509">
        <v>12245.08</v>
      </c>
      <c r="KP509" s="1">
        <v>2.2816489999999998E-2</v>
      </c>
      <c r="KQ509">
        <v>30.964659999999999</v>
      </c>
      <c r="KR509">
        <v>1.4601999999999999</v>
      </c>
      <c r="KS509">
        <v>13286.3</v>
      </c>
      <c r="KT509" s="1">
        <v>2.2565229999999999E-2</v>
      </c>
      <c r="KU509">
        <v>30.936620000000001</v>
      </c>
      <c r="KV509">
        <v>1.5501</v>
      </c>
      <c r="KW509">
        <v>14299.56</v>
      </c>
      <c r="KX509" s="1">
        <v>2.2351329999999999E-2</v>
      </c>
      <c r="KY509">
        <v>30.85078</v>
      </c>
      <c r="KZ509">
        <v>1.6363540000000001</v>
      </c>
      <c r="LA509">
        <v>15277.64</v>
      </c>
      <c r="LB509" s="1">
        <v>2.2182489999999999E-2</v>
      </c>
      <c r="LC509">
        <v>30.76765</v>
      </c>
      <c r="LD509">
        <v>1.7194780000000001</v>
      </c>
      <c r="LE509">
        <v>16214.73</v>
      </c>
      <c r="LF509" s="1">
        <v>2.2136780000000002E-2</v>
      </c>
      <c r="LG509">
        <v>30.739920000000001</v>
      </c>
      <c r="LH509">
        <v>1.8064709999999999</v>
      </c>
      <c r="LI509">
        <v>17107.93</v>
      </c>
      <c r="LJ509" s="1">
        <v>2.19419E-2</v>
      </c>
      <c r="LK509">
        <v>30.914929999999998</v>
      </c>
      <c r="LL509">
        <v>1.8750020000000001</v>
      </c>
      <c r="LM509">
        <v>17953.82</v>
      </c>
      <c r="LN509" s="1">
        <v>2.1675400000000001E-2</v>
      </c>
      <c r="LO509">
        <v>31.048819999999999</v>
      </c>
      <c r="LP509">
        <v>1.930369</v>
      </c>
      <c r="LQ509">
        <v>18747.59</v>
      </c>
      <c r="LR509" s="1">
        <v>2.140212E-2</v>
      </c>
      <c r="LS509">
        <v>31.141960000000001</v>
      </c>
      <c r="LT509">
        <v>1.9775050000000001</v>
      </c>
      <c r="LU509">
        <v>19487.38</v>
      </c>
      <c r="LV509" s="1">
        <v>2.1234349999999999E-2</v>
      </c>
      <c r="LW509">
        <v>31.279620000000001</v>
      </c>
      <c r="LX509">
        <v>2.0273379999999999</v>
      </c>
      <c r="LY509">
        <v>20173.28</v>
      </c>
      <c r="LZ509" s="1">
        <v>2.1119300000000001E-2</v>
      </c>
      <c r="MA509">
        <v>31.32469</v>
      </c>
      <c r="MB509">
        <v>2.0759840000000001</v>
      </c>
      <c r="MC509">
        <v>20806.54</v>
      </c>
      <c r="MD509" s="1">
        <v>2.101654E-2</v>
      </c>
      <c r="ME509">
        <v>31.249420000000001</v>
      </c>
      <c r="MF509">
        <v>2.1203050000000001</v>
      </c>
      <c r="MG509">
        <v>21388.11</v>
      </c>
      <c r="MH509">
        <v>2.0911280000000001E-2</v>
      </c>
      <c r="MI509">
        <v>31.17277</v>
      </c>
      <c r="MJ509">
        <v>2.158674</v>
      </c>
      <c r="MK509">
        <v>21919.32</v>
      </c>
      <c r="ML509" s="1">
        <v>2.1033739999999999E-2</v>
      </c>
      <c r="MM509">
        <v>31.160879999999999</v>
      </c>
      <c r="MN509">
        <v>2.215814</v>
      </c>
      <c r="MO509">
        <v>22402.53</v>
      </c>
      <c r="MP509" s="1">
        <v>2.0934210000000002E-2</v>
      </c>
      <c r="MQ509">
        <v>31.33193</v>
      </c>
      <c r="MR509">
        <v>2.245234</v>
      </c>
      <c r="MS509">
        <v>22840.25</v>
      </c>
      <c r="MT509" s="1">
        <v>2.0763429999999999E-2</v>
      </c>
      <c r="MU509">
        <v>31.517299999999999</v>
      </c>
      <c r="MV509">
        <v>2.262321</v>
      </c>
      <c r="MW509">
        <v>23231.599999999999</v>
      </c>
      <c r="MX509" s="1">
        <v>2.0572839999999998E-2</v>
      </c>
      <c r="MY509">
        <v>31.638000000000002</v>
      </c>
      <c r="MZ509">
        <v>2.272135</v>
      </c>
      <c r="NA509">
        <v>23578.63</v>
      </c>
      <c r="NB509" s="1">
        <v>2.051625E-2</v>
      </c>
      <c r="NC509">
        <v>31.72906</v>
      </c>
      <c r="ND509">
        <v>2.2925209999999998</v>
      </c>
      <c r="NE509">
        <v>23883.73</v>
      </c>
      <c r="NF509" s="1">
        <v>2.0500580000000001E-2</v>
      </c>
      <c r="NG509">
        <v>31.700099999999999</v>
      </c>
      <c r="NH509">
        <v>2.31379</v>
      </c>
      <c r="NI509">
        <v>24149.72</v>
      </c>
      <c r="NJ509">
        <v>2.0465919999999999E-2</v>
      </c>
      <c r="NK509">
        <v>31.61562</v>
      </c>
      <c r="NL509">
        <v>2.3294790000000001</v>
      </c>
      <c r="NM509">
        <v>24379.05</v>
      </c>
      <c r="NN509" s="1">
        <v>2.0349530000000001E-2</v>
      </c>
      <c r="NO509">
        <v>31.544540000000001</v>
      </c>
      <c r="NP509">
        <v>2.3324349999999998</v>
      </c>
      <c r="NQ509">
        <v>24573.08</v>
      </c>
      <c r="NR509" s="1">
        <v>2.0135139999999999E-2</v>
      </c>
      <c r="NS509">
        <v>31.49953</v>
      </c>
      <c r="NT509">
        <v>2.3208099999999998</v>
      </c>
      <c r="NU509">
        <v>24733.62</v>
      </c>
      <c r="NV509" s="1">
        <v>2.0058110000000001E-2</v>
      </c>
      <c r="NW509">
        <v>31.51013</v>
      </c>
      <c r="NX509">
        <v>2.322047</v>
      </c>
      <c r="NY509">
        <v>24862.57</v>
      </c>
      <c r="NZ509" s="1">
        <v>2.0055719999999999E-2</v>
      </c>
      <c r="OA509">
        <v>31.60031</v>
      </c>
      <c r="OB509">
        <v>2.3290980000000001</v>
      </c>
      <c r="OC509">
        <v>24962.62</v>
      </c>
      <c r="OD509">
        <v>2.0070230000000001E-2</v>
      </c>
      <c r="OE509">
        <v>31.621970000000001</v>
      </c>
      <c r="OF509">
        <v>2.335963</v>
      </c>
      <c r="OG509">
        <v>25036.05</v>
      </c>
      <c r="OH509" s="1">
        <v>1.9988289999999999E-2</v>
      </c>
      <c r="OI509">
        <v>31.631799999999998</v>
      </c>
      <c r="OJ509">
        <v>2.3292890000000002</v>
      </c>
      <c r="OK509">
        <v>25084.45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3.1106689999999999E-2</v>
      </c>
      <c r="G510">
        <v>28.193020000000001</v>
      </c>
      <c r="H510">
        <v>0</v>
      </c>
      <c r="I510">
        <v>0</v>
      </c>
      <c r="J510" s="1">
        <v>3.1384750000000003E-2</v>
      </c>
      <c r="K510">
        <v>28.26163</v>
      </c>
      <c r="L510">
        <v>0</v>
      </c>
      <c r="M510">
        <v>0</v>
      </c>
      <c r="N510" s="1">
        <v>3.1393799999999999E-2</v>
      </c>
      <c r="O510">
        <v>28.380929999999999</v>
      </c>
      <c r="P510">
        <v>0</v>
      </c>
      <c r="Q510">
        <v>0</v>
      </c>
      <c r="R510" s="1">
        <v>3.1295829999999997E-2</v>
      </c>
      <c r="S510">
        <v>28.388999999999999</v>
      </c>
      <c r="T510">
        <v>0</v>
      </c>
      <c r="U510">
        <v>0</v>
      </c>
      <c r="V510" s="1">
        <v>3.1321259999999997E-2</v>
      </c>
      <c r="W510">
        <v>28.388459999999998</v>
      </c>
      <c r="X510">
        <v>0</v>
      </c>
      <c r="Y510">
        <v>0</v>
      </c>
      <c r="Z510" s="1">
        <v>3.1487019999999998E-2</v>
      </c>
      <c r="AA510">
        <v>28.39226</v>
      </c>
      <c r="AB510">
        <v>0</v>
      </c>
      <c r="AC510">
        <v>0</v>
      </c>
      <c r="AD510" s="1">
        <v>3.1366280000000003E-2</v>
      </c>
      <c r="AE510">
        <v>28.400639999999999</v>
      </c>
      <c r="AF510">
        <v>0</v>
      </c>
      <c r="AG510">
        <v>0</v>
      </c>
      <c r="AH510">
        <v>3.1554310000000002E-2</v>
      </c>
      <c r="AI510">
        <v>28.423860000000001</v>
      </c>
      <c r="AJ510">
        <v>0</v>
      </c>
      <c r="AK510">
        <v>0</v>
      </c>
      <c r="AL510" s="1">
        <v>3.1820840000000003E-2</v>
      </c>
      <c r="AM510">
        <v>28.564050000000002</v>
      </c>
      <c r="AN510">
        <v>0</v>
      </c>
      <c r="AO510">
        <v>0</v>
      </c>
      <c r="AP510" s="1">
        <v>3.2133130000000003E-2</v>
      </c>
      <c r="AQ510">
        <v>28.616949999999999</v>
      </c>
      <c r="AR510">
        <v>0</v>
      </c>
      <c r="AS510">
        <v>0</v>
      </c>
      <c r="AT510" s="1">
        <v>3.2325680000000002E-2</v>
      </c>
      <c r="AU510">
        <v>28.66377</v>
      </c>
      <c r="AV510">
        <v>0</v>
      </c>
      <c r="AW510">
        <v>0</v>
      </c>
      <c r="AX510" s="1">
        <v>3.2488639999999999E-2</v>
      </c>
      <c r="AY510">
        <v>28.710039999999999</v>
      </c>
      <c r="AZ510">
        <v>0</v>
      </c>
      <c r="BA510">
        <v>0</v>
      </c>
      <c r="BB510" s="1">
        <v>3.2701460000000002E-2</v>
      </c>
      <c r="BC510">
        <v>28.725439999999999</v>
      </c>
      <c r="BD510">
        <v>0</v>
      </c>
      <c r="BE510">
        <v>0</v>
      </c>
      <c r="BF510" s="1">
        <v>3.2962520000000002E-2</v>
      </c>
      <c r="BG510">
        <v>28.741250000000001</v>
      </c>
      <c r="BH510">
        <v>0</v>
      </c>
      <c r="BI510">
        <v>0</v>
      </c>
      <c r="BJ510" s="1">
        <v>3.2990970000000001E-2</v>
      </c>
      <c r="BK510">
        <v>28.796199999999999</v>
      </c>
      <c r="BL510">
        <v>0</v>
      </c>
      <c r="BM510">
        <v>0</v>
      </c>
      <c r="BN510" s="1">
        <v>3.3245810000000001E-2</v>
      </c>
      <c r="BO510">
        <v>28.9376</v>
      </c>
      <c r="BP510">
        <v>0</v>
      </c>
      <c r="BQ510">
        <v>0</v>
      </c>
      <c r="BR510" s="1">
        <v>3.3598169999999997E-2</v>
      </c>
      <c r="BS510">
        <v>29.139810000000001</v>
      </c>
      <c r="BT510">
        <v>0</v>
      </c>
      <c r="BU510">
        <v>0</v>
      </c>
      <c r="BV510" s="1">
        <v>3.39297E-2</v>
      </c>
      <c r="BW510">
        <v>29.343820000000001</v>
      </c>
      <c r="BX510">
        <v>0</v>
      </c>
      <c r="BY510">
        <v>0</v>
      </c>
      <c r="BZ510" s="1">
        <v>3.414909E-2</v>
      </c>
      <c r="CA510">
        <v>29.492619999999999</v>
      </c>
      <c r="CB510">
        <v>0</v>
      </c>
      <c r="CC510">
        <v>0</v>
      </c>
      <c r="CD510">
        <v>3.430383E-2</v>
      </c>
      <c r="CE510">
        <v>29.51511</v>
      </c>
      <c r="CF510">
        <v>0</v>
      </c>
      <c r="CG510">
        <v>0</v>
      </c>
      <c r="CH510" s="1">
        <v>3.4451589999999997E-2</v>
      </c>
      <c r="CI510">
        <v>29.488759999999999</v>
      </c>
      <c r="CJ510">
        <v>0</v>
      </c>
      <c r="CK510">
        <v>0</v>
      </c>
      <c r="CL510" s="1">
        <v>3.471726E-2</v>
      </c>
      <c r="CM510">
        <v>29.468299999999999</v>
      </c>
      <c r="CN510">
        <v>0</v>
      </c>
      <c r="CO510">
        <v>0</v>
      </c>
      <c r="CP510" s="1">
        <v>3.5398079999999998E-2</v>
      </c>
      <c r="CQ510">
        <v>29.46772</v>
      </c>
      <c r="CR510">
        <v>0</v>
      </c>
      <c r="CS510">
        <v>0</v>
      </c>
      <c r="CT510" s="1">
        <v>3.551526E-2</v>
      </c>
      <c r="CU510">
        <v>29.58399</v>
      </c>
      <c r="CV510">
        <v>0</v>
      </c>
      <c r="CW510">
        <v>0</v>
      </c>
      <c r="CX510" s="1">
        <v>3.5357600000000003E-2</v>
      </c>
      <c r="CY510">
        <v>29.75666</v>
      </c>
      <c r="CZ510">
        <v>0</v>
      </c>
      <c r="DA510">
        <v>0</v>
      </c>
      <c r="DB510" s="1">
        <v>3.5162970000000002E-2</v>
      </c>
      <c r="DC510">
        <v>29.865639999999999</v>
      </c>
      <c r="DD510">
        <v>0</v>
      </c>
      <c r="DE510">
        <v>0</v>
      </c>
      <c r="DF510" s="1">
        <v>3.5202450000000003E-2</v>
      </c>
      <c r="DG510">
        <v>29.952259999999999</v>
      </c>
      <c r="DH510">
        <v>0</v>
      </c>
      <c r="DI510">
        <v>0</v>
      </c>
      <c r="DJ510" s="1">
        <v>3.5329899999999997E-2</v>
      </c>
      <c r="DK510">
        <v>29.93402</v>
      </c>
      <c r="DL510">
        <v>0</v>
      </c>
      <c r="DM510">
        <v>0</v>
      </c>
      <c r="DN510" s="1">
        <v>3.5328999999999999E-2</v>
      </c>
      <c r="DO510">
        <v>29.870550000000001</v>
      </c>
      <c r="DP510">
        <v>0</v>
      </c>
      <c r="DQ510">
        <v>0</v>
      </c>
      <c r="DR510" s="1">
        <v>3.5222690000000001E-2</v>
      </c>
      <c r="DS510">
        <v>29.820920000000001</v>
      </c>
      <c r="DT510">
        <v>1.4919029999999999E-38</v>
      </c>
      <c r="DU510">
        <v>8.8076730000000002E-35</v>
      </c>
      <c r="DV510" s="1">
        <v>3.591039E-2</v>
      </c>
      <c r="DW510">
        <v>29.774229999999999</v>
      </c>
      <c r="DX510">
        <v>2.1987279999999998E-34</v>
      </c>
      <c r="DY510">
        <v>1.1617560000000001E-30</v>
      </c>
      <c r="DZ510">
        <v>3.5722740000000003E-2</v>
      </c>
      <c r="EA510">
        <v>29.815180000000002</v>
      </c>
      <c r="EB510">
        <v>9.2087320000000005E-31</v>
      </c>
      <c r="EC510" s="1">
        <v>4.6373300000000001E-27</v>
      </c>
      <c r="ED510" s="1">
        <v>3.5245209999999999E-2</v>
      </c>
      <c r="EE510">
        <v>29.89236</v>
      </c>
      <c r="EF510" s="1">
        <v>1.344888E-27</v>
      </c>
      <c r="EG510" s="1">
        <v>6.6633230000000002E-24</v>
      </c>
      <c r="EH510" s="1">
        <v>3.4690070000000003E-2</v>
      </c>
      <c r="EI510">
        <v>29.9817</v>
      </c>
      <c r="EJ510" s="1">
        <v>8.2846579999999998E-25</v>
      </c>
      <c r="EK510" s="1">
        <v>4.1008150000000002E-21</v>
      </c>
      <c r="EL510" s="1">
        <v>3.4533840000000003E-2</v>
      </c>
      <c r="EM510">
        <v>30.037739999999999</v>
      </c>
      <c r="EN510" s="1">
        <v>2.5010840000000001E-22</v>
      </c>
      <c r="EO510" s="1">
        <v>1.2340769999999999E-18</v>
      </c>
      <c r="EP510" s="1">
        <v>3.4515579999999997E-2</v>
      </c>
      <c r="EQ510">
        <v>30.003530000000001</v>
      </c>
      <c r="ER510" s="1">
        <v>4.1119419999999999E-20</v>
      </c>
      <c r="ES510" s="1">
        <v>2.02281E-16</v>
      </c>
      <c r="ET510" s="1">
        <v>3.437726E-2</v>
      </c>
      <c r="EU510">
        <v>29.924469999999999</v>
      </c>
      <c r="EV510" s="1">
        <v>3.9663520000000003E-18</v>
      </c>
      <c r="EW510" s="1">
        <v>1.9629350000000001E-14</v>
      </c>
      <c r="EX510" s="1">
        <v>3.4089540000000002E-2</v>
      </c>
      <c r="EY510">
        <v>29.85087</v>
      </c>
      <c r="EZ510" s="1">
        <v>2.3983650000000001E-16</v>
      </c>
      <c r="FA510" s="1">
        <v>1.200422E-12</v>
      </c>
      <c r="FB510" s="1">
        <v>3.4603700000000001E-2</v>
      </c>
      <c r="FC510">
        <v>29.823340000000002</v>
      </c>
      <c r="FD510" s="1">
        <v>9.8728020000000002E-15</v>
      </c>
      <c r="FE510" s="1">
        <v>4.8931360000000002E-11</v>
      </c>
      <c r="FF510" s="1">
        <v>3.4293999999999998E-2</v>
      </c>
      <c r="FG510">
        <v>29.976289999999999</v>
      </c>
      <c r="FH510" s="1">
        <v>2.7668199999999998E-13</v>
      </c>
      <c r="FI510" s="1">
        <v>1.390802E-9</v>
      </c>
      <c r="FJ510" s="1">
        <v>3.372095E-2</v>
      </c>
      <c r="FK510">
        <v>30.090720000000001</v>
      </c>
      <c r="FL510" s="1">
        <v>5.5285649999999997E-12</v>
      </c>
      <c r="FM510" s="1">
        <v>2.8464130000000001E-8</v>
      </c>
      <c r="FN510" s="1">
        <v>3.3068849999999997E-2</v>
      </c>
      <c r="FO510">
        <v>30.154710000000001</v>
      </c>
      <c r="FP510" s="1">
        <v>8.185919E-11</v>
      </c>
      <c r="FQ510" s="1">
        <v>4.3302860000000001E-7</v>
      </c>
      <c r="FR510" s="1">
        <v>3.2788820000000003E-2</v>
      </c>
      <c r="FS510">
        <v>30.166810000000002</v>
      </c>
      <c r="FT510" s="1">
        <v>9.3973000000000002E-10</v>
      </c>
      <c r="FU510" s="1">
        <v>5.0514009999999999E-6</v>
      </c>
      <c r="FV510" s="1">
        <v>3.2665550000000002E-2</v>
      </c>
      <c r="FW510">
        <v>30.12641</v>
      </c>
      <c r="FX510" s="1">
        <v>8.5391609999999996E-9</v>
      </c>
      <c r="FY510" s="1">
        <v>4.6446170000000001E-5</v>
      </c>
      <c r="FZ510" s="1">
        <v>3.2408670000000001E-2</v>
      </c>
      <c r="GA510">
        <v>30.06007</v>
      </c>
      <c r="GB510" s="1">
        <v>6.2308000000000004E-8</v>
      </c>
      <c r="GC510" s="1">
        <v>3.4421750000000002E-4</v>
      </c>
      <c r="GD510" s="1">
        <v>3.2020170000000001E-2</v>
      </c>
      <c r="GE510">
        <v>29.997250000000001</v>
      </c>
      <c r="GF510" s="1">
        <v>3.7175789999999999E-7</v>
      </c>
      <c r="GG510" s="1">
        <v>2.0951479999999998E-3</v>
      </c>
      <c r="GH510" s="1">
        <v>3.2387659999999999E-2</v>
      </c>
      <c r="GI510">
        <v>29.989100000000001</v>
      </c>
      <c r="GJ510" s="1">
        <v>1.9037070000000001E-6</v>
      </c>
      <c r="GK510" s="1">
        <v>1.0691000000000001E-2</v>
      </c>
      <c r="GL510">
        <v>3.1958559999999997E-2</v>
      </c>
      <c r="GM510">
        <v>30.16816</v>
      </c>
      <c r="GN510" s="1">
        <v>8.1087840000000006E-6</v>
      </c>
      <c r="GO510" s="1">
        <v>4.6524200000000002E-2</v>
      </c>
      <c r="GP510" s="1">
        <v>3.1310629999999999E-2</v>
      </c>
      <c r="GQ510">
        <v>30.32536</v>
      </c>
      <c r="GR510" s="1">
        <v>2.9636969999999999E-5</v>
      </c>
      <c r="GS510" s="1">
        <v>0.17478170000000001</v>
      </c>
      <c r="GT510" s="1">
        <v>3.0610890000000002E-2</v>
      </c>
      <c r="GU510">
        <v>30.460750000000001</v>
      </c>
      <c r="GV510" s="1">
        <v>9.4512439999999996E-5</v>
      </c>
      <c r="GW510" s="1">
        <v>0.57429330000000001</v>
      </c>
      <c r="GX510">
        <v>3.028542E-2</v>
      </c>
      <c r="GY510">
        <v>30.584800000000001</v>
      </c>
      <c r="GZ510" s="1">
        <v>2.7042240000000001E-4</v>
      </c>
      <c r="HA510" s="1">
        <v>1.6732370000000001</v>
      </c>
      <c r="HB510" s="1">
        <v>3.0131600000000001E-2</v>
      </c>
      <c r="HC510">
        <v>30.613289999999999</v>
      </c>
      <c r="HD510" s="1">
        <v>6.9946169999999998E-4</v>
      </c>
      <c r="HE510" s="1">
        <v>4.3818429999999999</v>
      </c>
      <c r="HF510" s="1">
        <v>2.9862530000000002E-2</v>
      </c>
      <c r="HG510">
        <v>30.53913</v>
      </c>
      <c r="HH510" s="1">
        <v>1.6372400000000001E-3</v>
      </c>
      <c r="HI510" s="1">
        <v>10.42421</v>
      </c>
      <c r="HJ510">
        <v>2.9461660000000001E-2</v>
      </c>
      <c r="HK510">
        <v>30.468450000000001</v>
      </c>
      <c r="HL510" s="1">
        <v>3.496299E-3</v>
      </c>
      <c r="HM510">
        <v>22.728090000000002</v>
      </c>
      <c r="HN510">
        <v>2.9551359999999999E-2</v>
      </c>
      <c r="HO510">
        <v>30.42841</v>
      </c>
      <c r="HP510" s="1">
        <v>7.0193909999999998E-3</v>
      </c>
      <c r="HQ510">
        <v>45.839199999999998</v>
      </c>
      <c r="HR510">
        <v>2.9181450000000001E-2</v>
      </c>
      <c r="HS510">
        <v>30.543369999999999</v>
      </c>
      <c r="HT510" s="1">
        <v>1.29417E-2</v>
      </c>
      <c r="HU510">
        <v>86.193770000000001</v>
      </c>
      <c r="HV510" s="1">
        <v>2.8714279999999998E-2</v>
      </c>
      <c r="HW510">
        <v>30.706050000000001</v>
      </c>
      <c r="HX510" s="1">
        <v>2.2297239999999999E-2</v>
      </c>
      <c r="HY510">
        <v>152.00219999999999</v>
      </c>
      <c r="HZ510">
        <v>2.820541E-2</v>
      </c>
      <c r="IA510">
        <v>30.849219999999999</v>
      </c>
      <c r="IB510" s="1">
        <v>3.6199219999999997E-2</v>
      </c>
      <c r="IC510">
        <v>252.99440000000001</v>
      </c>
      <c r="ID510" s="1">
        <v>2.7912719999999999E-2</v>
      </c>
      <c r="IE510">
        <v>30.976469999999999</v>
      </c>
      <c r="IF510" s="1">
        <v>5.6228309999999997E-2</v>
      </c>
      <c r="IG510">
        <v>399.85759999999999</v>
      </c>
      <c r="IH510">
        <v>2.768253E-2</v>
      </c>
      <c r="II510">
        <v>30.968599999999999</v>
      </c>
      <c r="IJ510" s="1">
        <v>8.3619289999999999E-2</v>
      </c>
      <c r="IK510">
        <v>603.56960000000004</v>
      </c>
      <c r="IL510" s="1">
        <v>2.738469E-2</v>
      </c>
      <c r="IM510">
        <v>30.872299999999999</v>
      </c>
      <c r="IN510" s="1">
        <v>0.1190374</v>
      </c>
      <c r="IO510">
        <v>874.21590000000003</v>
      </c>
      <c r="IP510" s="1">
        <v>2.701421E-2</v>
      </c>
      <c r="IQ510">
        <v>30.78144</v>
      </c>
      <c r="IR510" s="1">
        <v>0.16285459999999999</v>
      </c>
      <c r="IS510">
        <v>1219.923</v>
      </c>
      <c r="IT510" s="1">
        <v>2.6971220000000001E-2</v>
      </c>
      <c r="IU510">
        <v>30.715730000000001</v>
      </c>
      <c r="IV510" s="1">
        <v>0.21819520000000001</v>
      </c>
      <c r="IW510">
        <v>1646.9010000000001</v>
      </c>
      <c r="IX510" s="1">
        <v>2.661707E-2</v>
      </c>
      <c r="IY510">
        <v>30.77458</v>
      </c>
      <c r="IZ510" s="1">
        <v>0.28060479999999999</v>
      </c>
      <c r="JA510">
        <v>2158.3359999999998</v>
      </c>
      <c r="JB510" s="1">
        <v>2.6155879999999999E-2</v>
      </c>
      <c r="JC510">
        <v>30.790620000000001</v>
      </c>
      <c r="JD510" s="1">
        <v>0.34978320000000002</v>
      </c>
      <c r="JE510">
        <v>2752.69</v>
      </c>
      <c r="JF510" s="1">
        <v>2.5713199999999999E-2</v>
      </c>
      <c r="JG510">
        <v>30.821570000000001</v>
      </c>
      <c r="JH510">
        <v>0.42578880000000002</v>
      </c>
      <c r="JI510">
        <v>3425.8409999999999</v>
      </c>
      <c r="JJ510" s="1">
        <v>2.5463679999999999E-2</v>
      </c>
      <c r="JK510">
        <v>30.781580000000002</v>
      </c>
      <c r="JL510" s="1">
        <v>0.51095930000000001</v>
      </c>
      <c r="JM510">
        <v>4171.8280000000004</v>
      </c>
      <c r="JN510" s="1">
        <v>2.5327490000000001E-2</v>
      </c>
      <c r="JO510">
        <v>30.746970000000001</v>
      </c>
      <c r="JP510" s="1">
        <v>0.60426150000000001</v>
      </c>
      <c r="JQ510">
        <v>4983.5069999999996</v>
      </c>
      <c r="JR510" s="1">
        <v>2.518579E-2</v>
      </c>
      <c r="JS510">
        <v>30.74916</v>
      </c>
      <c r="JT510" s="1">
        <v>0.70245599999999997</v>
      </c>
      <c r="JU510">
        <v>5851.7560000000003</v>
      </c>
      <c r="JV510" s="1">
        <v>2.4952709999999999E-2</v>
      </c>
      <c r="JW510">
        <v>30.749220000000001</v>
      </c>
      <c r="JX510" s="1">
        <v>0.80130670000000004</v>
      </c>
      <c r="JY510">
        <v>6765.3379999999997</v>
      </c>
      <c r="JZ510" s="1">
        <v>2.4730660000000002E-2</v>
      </c>
      <c r="KA510">
        <v>30.744050000000001</v>
      </c>
      <c r="KB510">
        <v>0.9019336</v>
      </c>
      <c r="KC510">
        <v>7712.6260000000002</v>
      </c>
      <c r="KD510" s="1">
        <v>2.456566E-2</v>
      </c>
      <c r="KE510">
        <v>30.866810000000001</v>
      </c>
      <c r="KF510">
        <v>1.004902</v>
      </c>
      <c r="KG510">
        <v>8682.8909999999996</v>
      </c>
      <c r="KH510" s="1">
        <v>2.444992E-2</v>
      </c>
      <c r="KI510">
        <v>30.904250000000001</v>
      </c>
      <c r="KJ510">
        <v>1.109464</v>
      </c>
      <c r="KK510">
        <v>9665.7260000000006</v>
      </c>
      <c r="KL510" s="1">
        <v>2.4293329999999998E-2</v>
      </c>
      <c r="KM510">
        <v>30.927440000000001</v>
      </c>
      <c r="KN510">
        <v>1.210685</v>
      </c>
      <c r="KO510">
        <v>10650.95</v>
      </c>
      <c r="KP510" s="1">
        <v>2.4059690000000002E-2</v>
      </c>
      <c r="KQ510">
        <v>30.95166</v>
      </c>
      <c r="KR510">
        <v>1.3049550000000001</v>
      </c>
      <c r="KS510">
        <v>11628.1</v>
      </c>
      <c r="KT510" s="1">
        <v>2.3796109999999999E-2</v>
      </c>
      <c r="KU510">
        <v>30.924790000000002</v>
      </c>
      <c r="KV510">
        <v>1.3930419999999999</v>
      </c>
      <c r="KW510">
        <v>12587.9</v>
      </c>
      <c r="KX510" s="1">
        <v>2.3568240000000001E-2</v>
      </c>
      <c r="KY510">
        <v>30.84205</v>
      </c>
      <c r="KZ510">
        <v>1.4780930000000001</v>
      </c>
      <c r="LA510">
        <v>13523</v>
      </c>
      <c r="LB510" s="1">
        <v>2.3392940000000001E-2</v>
      </c>
      <c r="LC510">
        <v>30.761669999999999</v>
      </c>
      <c r="LD510">
        <v>1.561032</v>
      </c>
      <c r="LE510">
        <v>14427.27</v>
      </c>
      <c r="LF510" s="1">
        <v>2.3349379999999999E-2</v>
      </c>
      <c r="LG510">
        <v>30.735430000000001</v>
      </c>
      <c r="LH510">
        <v>1.6480079999999999</v>
      </c>
      <c r="LI510">
        <v>15297.31</v>
      </c>
      <c r="LJ510" s="1">
        <v>2.3142780000000002E-2</v>
      </c>
      <c r="LK510">
        <v>30.905650000000001</v>
      </c>
      <c r="LL510">
        <v>1.7180500000000001</v>
      </c>
      <c r="LM510">
        <v>16128.93</v>
      </c>
      <c r="LN510" s="1">
        <v>2.286082E-2</v>
      </c>
      <c r="LO510">
        <v>31.035</v>
      </c>
      <c r="LP510">
        <v>1.776106</v>
      </c>
      <c r="LQ510">
        <v>16916.52</v>
      </c>
      <c r="LR510" s="1">
        <v>2.257174E-2</v>
      </c>
      <c r="LS510">
        <v>31.12715</v>
      </c>
      <c r="LT510">
        <v>1.8266199999999999</v>
      </c>
      <c r="LU510">
        <v>17657.71</v>
      </c>
      <c r="LV510" s="1">
        <v>2.2395910000000002E-2</v>
      </c>
      <c r="LW510">
        <v>31.262630000000001</v>
      </c>
      <c r="LX510">
        <v>1.879777</v>
      </c>
      <c r="LY510">
        <v>18351.8</v>
      </c>
      <c r="LZ510" s="1">
        <v>2.2275240000000002E-2</v>
      </c>
      <c r="MA510">
        <v>31.30688</v>
      </c>
      <c r="MB510">
        <v>1.931816</v>
      </c>
      <c r="MC510">
        <v>18999.29</v>
      </c>
      <c r="MD510" s="1">
        <v>2.216634E-2</v>
      </c>
      <c r="ME510">
        <v>31.235589999999998</v>
      </c>
      <c r="MF510">
        <v>1.9796990000000001</v>
      </c>
      <c r="MG510">
        <v>19600.419999999998</v>
      </c>
      <c r="MH510" s="1">
        <v>2.2057179999999999E-2</v>
      </c>
      <c r="MI510">
        <v>31.16225</v>
      </c>
      <c r="MJ510">
        <v>2.022189</v>
      </c>
      <c r="MK510">
        <v>20155.759999999998</v>
      </c>
      <c r="ML510" s="1">
        <v>2.2192070000000001E-2</v>
      </c>
      <c r="MM510">
        <v>31.152069999999998</v>
      </c>
      <c r="MN510">
        <v>2.08264</v>
      </c>
      <c r="MO510">
        <v>20667.3</v>
      </c>
      <c r="MP510" s="1">
        <v>2.208572E-2</v>
      </c>
      <c r="MQ510">
        <v>31.318650000000002</v>
      </c>
      <c r="MR510">
        <v>2.1163289999999999</v>
      </c>
      <c r="MS510">
        <v>21136.44</v>
      </c>
      <c r="MT510" s="1">
        <v>2.1903740000000001E-2</v>
      </c>
      <c r="MU510">
        <v>31.49897</v>
      </c>
      <c r="MV510">
        <v>2.1381809999999999</v>
      </c>
      <c r="MW510">
        <v>21561.919999999998</v>
      </c>
      <c r="MX510" s="1">
        <v>2.1699929999999999E-2</v>
      </c>
      <c r="MY510">
        <v>31.617460000000001</v>
      </c>
      <c r="MZ510">
        <v>2.1528610000000001</v>
      </c>
      <c r="NA510">
        <v>21945.25</v>
      </c>
      <c r="NB510" s="1">
        <v>2.1641549999999999E-2</v>
      </c>
      <c r="NC510">
        <v>31.70759</v>
      </c>
      <c r="ND510">
        <v>2.1778019999999998</v>
      </c>
      <c r="NE510">
        <v>22288.73</v>
      </c>
      <c r="NF510" s="1">
        <v>2.1627420000000001E-2</v>
      </c>
      <c r="NG510">
        <v>31.680499999999999</v>
      </c>
      <c r="NH510">
        <v>2.2035230000000001</v>
      </c>
      <c r="NI510">
        <v>22594.46</v>
      </c>
      <c r="NJ510" s="1">
        <v>2.158844E-2</v>
      </c>
      <c r="NK510">
        <v>31.600370000000002</v>
      </c>
      <c r="NL510">
        <v>2.2233580000000002</v>
      </c>
      <c r="NM510">
        <v>22864.86</v>
      </c>
      <c r="NN510">
        <v>2.1465410000000001E-2</v>
      </c>
      <c r="NO510">
        <v>31.5321</v>
      </c>
      <c r="NP510">
        <v>2.2310479999999999</v>
      </c>
      <c r="NQ510">
        <v>23100.639999999999</v>
      </c>
      <c r="NR510" s="1">
        <v>2.123684E-2</v>
      </c>
      <c r="NS510">
        <v>31.48856</v>
      </c>
      <c r="NT510">
        <v>2.2243240000000002</v>
      </c>
      <c r="NU510">
        <v>23303.35</v>
      </c>
      <c r="NV510" s="1">
        <v>2.115647E-2</v>
      </c>
      <c r="NW510">
        <v>31.49907</v>
      </c>
      <c r="NX510">
        <v>2.2300659999999999</v>
      </c>
      <c r="NY510">
        <v>23474.66</v>
      </c>
      <c r="NZ510" s="1">
        <v>2.115525E-2</v>
      </c>
      <c r="OA510">
        <v>31.586359999999999</v>
      </c>
      <c r="OB510">
        <v>2.2412719999999999</v>
      </c>
      <c r="OC510">
        <v>23617.13</v>
      </c>
      <c r="OD510" s="1">
        <v>2.1172199999999999E-2</v>
      </c>
      <c r="OE510">
        <v>31.607790000000001</v>
      </c>
      <c r="OF510">
        <v>2.252186</v>
      </c>
      <c r="OG510">
        <v>23733.08</v>
      </c>
      <c r="OH510" s="1">
        <v>2.1085820000000002E-2</v>
      </c>
      <c r="OI510">
        <v>31.616980000000002</v>
      </c>
      <c r="OJ510">
        <v>2.24973</v>
      </c>
      <c r="OK510">
        <v>23823.54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3.0606700000000001E-2</v>
      </c>
      <c r="G511">
        <v>28.038229999999999</v>
      </c>
      <c r="H511">
        <v>0</v>
      </c>
      <c r="I511">
        <v>0</v>
      </c>
      <c r="J511" s="1">
        <v>3.0887410000000001E-2</v>
      </c>
      <c r="K511">
        <v>28.109120000000001</v>
      </c>
      <c r="L511">
        <v>0</v>
      </c>
      <c r="M511">
        <v>0</v>
      </c>
      <c r="N511" s="1">
        <v>3.0893190000000001E-2</v>
      </c>
      <c r="O511">
        <v>28.229569999999999</v>
      </c>
      <c r="P511">
        <v>0</v>
      </c>
      <c r="Q511">
        <v>0</v>
      </c>
      <c r="R511" s="1">
        <v>3.0793939999999999E-2</v>
      </c>
      <c r="S511">
        <v>28.24192</v>
      </c>
      <c r="T511">
        <v>0</v>
      </c>
      <c r="U511">
        <v>0</v>
      </c>
      <c r="V511" s="1">
        <v>3.081542E-2</v>
      </c>
      <c r="W511">
        <v>28.245819999999998</v>
      </c>
      <c r="X511">
        <v>0</v>
      </c>
      <c r="Y511">
        <v>0</v>
      </c>
      <c r="Z511" s="1">
        <v>3.0979880000000001E-2</v>
      </c>
      <c r="AA511">
        <v>28.253440000000001</v>
      </c>
      <c r="AB511">
        <v>0</v>
      </c>
      <c r="AC511">
        <v>0</v>
      </c>
      <c r="AD511" s="1">
        <v>3.0854929999999999E-2</v>
      </c>
      <c r="AE511">
        <v>28.264869999999998</v>
      </c>
      <c r="AF511">
        <v>0</v>
      </c>
      <c r="AG511">
        <v>0</v>
      </c>
      <c r="AH511" s="1">
        <v>3.1039420000000002E-2</v>
      </c>
      <c r="AI511">
        <v>28.290839999999999</v>
      </c>
      <c r="AJ511">
        <v>0</v>
      </c>
      <c r="AK511">
        <v>0</v>
      </c>
      <c r="AL511" s="1">
        <v>3.1305609999999998E-2</v>
      </c>
      <c r="AM511">
        <v>28.43056</v>
      </c>
      <c r="AN511">
        <v>0</v>
      </c>
      <c r="AO511">
        <v>0</v>
      </c>
      <c r="AP511" s="1">
        <v>3.1615890000000001E-2</v>
      </c>
      <c r="AQ511">
        <v>28.485710000000001</v>
      </c>
      <c r="AR511">
        <v>0</v>
      </c>
      <c r="AS511">
        <v>0</v>
      </c>
      <c r="AT511">
        <v>3.1806099999999997E-2</v>
      </c>
      <c r="AU511">
        <v>28.535710000000002</v>
      </c>
      <c r="AV511">
        <v>0</v>
      </c>
      <c r="AW511">
        <v>0</v>
      </c>
      <c r="AX511">
        <v>3.1964439999999997E-2</v>
      </c>
      <c r="AY511">
        <v>28.583780000000001</v>
      </c>
      <c r="AZ511">
        <v>0</v>
      </c>
      <c r="BA511">
        <v>0</v>
      </c>
      <c r="BB511" s="1">
        <v>3.2173069999999998E-2</v>
      </c>
      <c r="BC511">
        <v>28.602599999999999</v>
      </c>
      <c r="BD511">
        <v>0</v>
      </c>
      <c r="BE511">
        <v>0</v>
      </c>
      <c r="BF511" s="1">
        <v>3.2431389999999997E-2</v>
      </c>
      <c r="BG511">
        <v>28.6218</v>
      </c>
      <c r="BH511">
        <v>0</v>
      </c>
      <c r="BI511">
        <v>0</v>
      </c>
      <c r="BJ511" s="1">
        <v>3.2454629999999998E-2</v>
      </c>
      <c r="BK511">
        <v>28.67895</v>
      </c>
      <c r="BL511">
        <v>0</v>
      </c>
      <c r="BM511">
        <v>0</v>
      </c>
      <c r="BN511" s="1">
        <v>3.270518E-2</v>
      </c>
      <c r="BO511">
        <v>28.819849999999999</v>
      </c>
      <c r="BP511">
        <v>0</v>
      </c>
      <c r="BQ511">
        <v>0</v>
      </c>
      <c r="BR511" s="1">
        <v>3.3055130000000002E-2</v>
      </c>
      <c r="BS511">
        <v>29.020240000000001</v>
      </c>
      <c r="BT511">
        <v>0</v>
      </c>
      <c r="BU511">
        <v>0</v>
      </c>
      <c r="BV511" s="1">
        <v>3.3382500000000002E-2</v>
      </c>
      <c r="BW511">
        <v>29.222429999999999</v>
      </c>
      <c r="BX511">
        <v>0</v>
      </c>
      <c r="BY511">
        <v>0</v>
      </c>
      <c r="BZ511" s="1">
        <v>3.3600280000000003E-2</v>
      </c>
      <c r="CA511">
        <v>29.371860000000002</v>
      </c>
      <c r="CB511">
        <v>0</v>
      </c>
      <c r="CC511">
        <v>0</v>
      </c>
      <c r="CD511" s="1">
        <v>3.3753119999999998E-2</v>
      </c>
      <c r="CE511">
        <v>29.398610000000001</v>
      </c>
      <c r="CF511">
        <v>0</v>
      </c>
      <c r="CG511">
        <v>0</v>
      </c>
      <c r="CH511">
        <v>3.3896990000000002E-2</v>
      </c>
      <c r="CI511">
        <v>29.37837</v>
      </c>
      <c r="CJ511">
        <v>0</v>
      </c>
      <c r="CK511">
        <v>0</v>
      </c>
      <c r="CL511" s="1">
        <v>3.4164020000000003E-2</v>
      </c>
      <c r="CM511">
        <v>29.362850000000002</v>
      </c>
      <c r="CN511">
        <v>0</v>
      </c>
      <c r="CO511">
        <v>0</v>
      </c>
      <c r="CP511">
        <v>3.4845689999999999E-2</v>
      </c>
      <c r="CQ511">
        <v>29.365970000000001</v>
      </c>
      <c r="CR511">
        <v>0</v>
      </c>
      <c r="CS511">
        <v>0</v>
      </c>
      <c r="CT511" s="1">
        <v>3.4960869999999998E-2</v>
      </c>
      <c r="CU511">
        <v>29.482399999999998</v>
      </c>
      <c r="CV511">
        <v>0</v>
      </c>
      <c r="CW511">
        <v>0</v>
      </c>
      <c r="CX511" s="1">
        <v>3.4802020000000003E-2</v>
      </c>
      <c r="CY511">
        <v>29.653320000000001</v>
      </c>
      <c r="CZ511">
        <v>0</v>
      </c>
      <c r="DA511">
        <v>0</v>
      </c>
      <c r="DB511" s="1">
        <v>3.4605759999999999E-2</v>
      </c>
      <c r="DC511">
        <v>29.76305</v>
      </c>
      <c r="DD511">
        <v>0</v>
      </c>
      <c r="DE511">
        <v>0</v>
      </c>
      <c r="DF511" s="1">
        <v>3.4644870000000001E-2</v>
      </c>
      <c r="DG511">
        <v>29.851389999999999</v>
      </c>
      <c r="DH511">
        <v>0</v>
      </c>
      <c r="DI511">
        <v>0</v>
      </c>
      <c r="DJ511" s="1">
        <v>3.4776509999999997E-2</v>
      </c>
      <c r="DK511">
        <v>29.837309999999999</v>
      </c>
      <c r="DL511">
        <v>0</v>
      </c>
      <c r="DM511">
        <v>0</v>
      </c>
      <c r="DN511" s="1">
        <v>3.477823E-2</v>
      </c>
      <c r="DO511">
        <v>29.780259999999998</v>
      </c>
      <c r="DP511">
        <v>0</v>
      </c>
      <c r="DQ511">
        <v>0</v>
      </c>
      <c r="DR511" s="1">
        <v>3.4676350000000002E-2</v>
      </c>
      <c r="DS511">
        <v>29.734860000000001</v>
      </c>
      <c r="DT511">
        <v>0</v>
      </c>
      <c r="DU511">
        <v>2.250859E-35</v>
      </c>
      <c r="DV511" s="1">
        <v>3.5371529999999998E-2</v>
      </c>
      <c r="DW511">
        <v>29.691800000000001</v>
      </c>
      <c r="DX511">
        <v>5.5063550000000005E-35</v>
      </c>
      <c r="DY511">
        <v>3.228001E-31</v>
      </c>
      <c r="DZ511" s="1">
        <v>3.5184170000000001E-2</v>
      </c>
      <c r="EA511">
        <v>29.73358</v>
      </c>
      <c r="EB511">
        <v>2.548236E-31</v>
      </c>
      <c r="EC511">
        <v>1.393254E-27</v>
      </c>
      <c r="ED511" s="1">
        <v>3.4708030000000001E-2</v>
      </c>
      <c r="EE511">
        <v>29.810749999999999</v>
      </c>
      <c r="EF511">
        <v>4.0515690000000001E-28</v>
      </c>
      <c r="EG511" s="1">
        <v>2.1482009999999998E-24</v>
      </c>
      <c r="EH511">
        <v>3.4153639999999999E-2</v>
      </c>
      <c r="EI511">
        <v>29.89959</v>
      </c>
      <c r="EJ511" s="1">
        <v>2.6863230000000002E-25</v>
      </c>
      <c r="EK511" s="1">
        <v>1.408592E-21</v>
      </c>
      <c r="EL511" s="1">
        <v>3.4001829999999997E-2</v>
      </c>
      <c r="EM511">
        <v>29.956189999999999</v>
      </c>
      <c r="EN511" s="1">
        <v>8.6619459999999999E-23</v>
      </c>
      <c r="EO511" s="1">
        <v>4.4918440000000001E-19</v>
      </c>
      <c r="EP511" s="1">
        <v>3.3989150000000003E-2</v>
      </c>
      <c r="EQ511">
        <v>29.925730000000001</v>
      </c>
      <c r="ER511" s="1">
        <v>1.511083E-20</v>
      </c>
      <c r="ES511" s="1">
        <v>7.7639460000000001E-17</v>
      </c>
      <c r="ET511" s="1">
        <v>3.3854559999999999E-2</v>
      </c>
      <c r="EU511">
        <v>29.85155</v>
      </c>
      <c r="EV511" s="1">
        <v>1.538569E-18</v>
      </c>
      <c r="EW511" s="1">
        <v>7.9140839999999995E-15</v>
      </c>
      <c r="EX511" s="1">
        <v>3.3573789999999999E-2</v>
      </c>
      <c r="EY511">
        <v>29.782080000000001</v>
      </c>
      <c r="EZ511" s="1">
        <v>9.781181E-17</v>
      </c>
      <c r="FA511" s="1">
        <v>5.0679490000000001E-13</v>
      </c>
      <c r="FB511" s="1">
        <v>3.4101430000000002E-2</v>
      </c>
      <c r="FC511">
        <v>29.75752</v>
      </c>
      <c r="FD511" s="1">
        <v>4.2224629999999998E-15</v>
      </c>
      <c r="FE511" s="1">
        <v>2.1578130000000001E-11</v>
      </c>
      <c r="FF511" s="1">
        <v>3.3791809999999999E-2</v>
      </c>
      <c r="FG511">
        <v>29.907720000000001</v>
      </c>
      <c r="FH511" s="1">
        <v>1.236098E-13</v>
      </c>
      <c r="FI511" s="1">
        <v>6.3900630000000001E-10</v>
      </c>
      <c r="FJ511" s="1">
        <v>3.3220600000000003E-2</v>
      </c>
      <c r="FK511">
        <v>30.020109999999999</v>
      </c>
      <c r="FL511" s="1">
        <v>2.5737209999999998E-12</v>
      </c>
      <c r="FM511" s="1">
        <v>1.359859E-8</v>
      </c>
      <c r="FN511" s="1">
        <v>3.257024E-2</v>
      </c>
      <c r="FO511">
        <v>30.085159999999998</v>
      </c>
      <c r="FP511" s="1">
        <v>3.9614290000000001E-11</v>
      </c>
      <c r="FQ511" s="1">
        <v>2.146866E-7</v>
      </c>
      <c r="FR511" s="1">
        <v>3.2299460000000002E-2</v>
      </c>
      <c r="FS511">
        <v>30.100259999999999</v>
      </c>
      <c r="FT511" s="1">
        <v>4.7201119999999998E-10</v>
      </c>
      <c r="FU511" s="1">
        <v>2.59452E-6</v>
      </c>
      <c r="FV511" s="1">
        <v>3.2182839999999997E-2</v>
      </c>
      <c r="FW511">
        <v>30.064039999999999</v>
      </c>
      <c r="FX511" s="1">
        <v>4.4440069999999997E-9</v>
      </c>
      <c r="FY511" s="1">
        <v>2.4677480000000001E-5</v>
      </c>
      <c r="FZ511" s="1">
        <v>3.1930930000000003E-2</v>
      </c>
      <c r="GA511">
        <v>30.00225</v>
      </c>
      <c r="GB511" s="1">
        <v>3.3539139999999998E-8</v>
      </c>
      <c r="GC511" s="1">
        <v>1.8891329999999999E-4</v>
      </c>
      <c r="GD511" s="1">
        <v>3.1550549999999997E-2</v>
      </c>
      <c r="GE511">
        <v>29.9435</v>
      </c>
      <c r="GF511" s="1">
        <v>2.06661E-7</v>
      </c>
      <c r="GG511" s="1">
        <v>1.1861109999999999E-3</v>
      </c>
      <c r="GH511">
        <v>3.192855E-2</v>
      </c>
      <c r="GI511">
        <v>29.93807</v>
      </c>
      <c r="GJ511" s="1">
        <v>1.091929E-6</v>
      </c>
      <c r="GK511" s="1">
        <v>6.2356460000000001E-3</v>
      </c>
      <c r="GL511" s="1">
        <v>3.1503280000000002E-2</v>
      </c>
      <c r="GM511">
        <v>30.113910000000001</v>
      </c>
      <c r="GN511" s="1">
        <v>4.7880149999999999E-6</v>
      </c>
      <c r="GO511" s="1">
        <v>2.791536E-2</v>
      </c>
      <c r="GP511" s="1">
        <v>3.085912E-2</v>
      </c>
      <c r="GQ511">
        <v>30.268719999999998</v>
      </c>
      <c r="GR511" s="1">
        <v>1.798706E-5</v>
      </c>
      <c r="GS511" s="1">
        <v>0.1077366</v>
      </c>
      <c r="GT511" s="1">
        <v>3.016255E-2</v>
      </c>
      <c r="GU511">
        <v>30.403639999999999</v>
      </c>
      <c r="GV511" s="1">
        <v>5.8880479999999998E-5</v>
      </c>
      <c r="GW511" s="1">
        <v>0.36324339999999999</v>
      </c>
      <c r="GX511">
        <v>2.9843979999999999E-2</v>
      </c>
      <c r="GY511">
        <v>30.527840000000001</v>
      </c>
      <c r="GZ511" s="1">
        <v>1.727621E-4</v>
      </c>
      <c r="HA511" s="1">
        <v>1.0846629999999999</v>
      </c>
      <c r="HB511" s="1">
        <v>2.9697020000000001E-2</v>
      </c>
      <c r="HC511">
        <v>30.55913</v>
      </c>
      <c r="HD511" s="1">
        <v>4.5771160000000001E-4</v>
      </c>
      <c r="HE511" s="1">
        <v>2.9077649999999999</v>
      </c>
      <c r="HF511" s="1">
        <v>2.94355E-2</v>
      </c>
      <c r="HG511">
        <v>30.49146</v>
      </c>
      <c r="HH511" s="1">
        <v>1.0959699999999999E-3</v>
      </c>
      <c r="HI511">
        <v>7.0728499999999999</v>
      </c>
      <c r="HJ511">
        <v>2.9040590000000002E-2</v>
      </c>
      <c r="HK511">
        <v>30.426390000000001</v>
      </c>
      <c r="HL511" s="1">
        <v>2.391069E-3</v>
      </c>
      <c r="HM511">
        <v>15.749739999999999</v>
      </c>
      <c r="HN511" s="1">
        <v>2.91382E-2</v>
      </c>
      <c r="HO511">
        <v>30.39057</v>
      </c>
      <c r="HP511" s="1">
        <v>4.9009129999999998E-3</v>
      </c>
      <c r="HQ511">
        <v>32.410380000000004</v>
      </c>
      <c r="HR511" s="1">
        <v>2.8772849999999999E-2</v>
      </c>
      <c r="HS511">
        <v>30.504819999999999</v>
      </c>
      <c r="HT511" s="1">
        <v>9.2118559999999992E-3</v>
      </c>
      <c r="HU511">
        <v>62.117719999999998</v>
      </c>
      <c r="HV511" s="1">
        <v>2.830821E-2</v>
      </c>
      <c r="HW511">
        <v>30.664899999999999</v>
      </c>
      <c r="HX511" s="1">
        <v>1.616006E-2</v>
      </c>
      <c r="HY511">
        <v>111.5351</v>
      </c>
      <c r="HZ511" s="1">
        <v>2.7802779999999999E-2</v>
      </c>
      <c r="IA511">
        <v>30.80639</v>
      </c>
      <c r="IB511" s="1">
        <v>2.6686910000000001E-2</v>
      </c>
      <c r="IC511">
        <v>188.83179999999999</v>
      </c>
      <c r="ID511" s="1">
        <v>2.7515700000000001E-2</v>
      </c>
      <c r="IE511">
        <v>30.933299999999999</v>
      </c>
      <c r="IF511" s="1">
        <v>4.2135220000000001E-2</v>
      </c>
      <c r="IG511">
        <v>303.30900000000003</v>
      </c>
      <c r="IH511">
        <v>2.7293999999999999E-2</v>
      </c>
      <c r="II511">
        <v>30.92869</v>
      </c>
      <c r="IJ511" s="1">
        <v>6.3644539999999999E-2</v>
      </c>
      <c r="IK511">
        <v>464.88749999999999</v>
      </c>
      <c r="IL511" s="1">
        <v>2.700168E-2</v>
      </c>
      <c r="IM511">
        <v>30.83905</v>
      </c>
      <c r="IN511" s="1">
        <v>9.1931280000000004E-2</v>
      </c>
      <c r="IO511">
        <v>683.13940000000002</v>
      </c>
      <c r="IP511" s="1">
        <v>2.6633589999999999E-2</v>
      </c>
      <c r="IQ511">
        <v>30.753530000000001</v>
      </c>
      <c r="IR511" s="1">
        <v>0.12748770000000001</v>
      </c>
      <c r="IS511">
        <v>966.34059999999999</v>
      </c>
      <c r="IT511" s="1">
        <v>2.659833E-2</v>
      </c>
      <c r="IU511">
        <v>30.691770000000002</v>
      </c>
      <c r="IV511" s="1">
        <v>0.1730767</v>
      </c>
      <c r="IW511">
        <v>1321.452</v>
      </c>
      <c r="IX511" s="1">
        <v>2.6250530000000001E-2</v>
      </c>
      <c r="IY511">
        <v>30.750399999999999</v>
      </c>
      <c r="IZ511" s="1">
        <v>0.2253223</v>
      </c>
      <c r="JA511">
        <v>1752.9929999999999</v>
      </c>
      <c r="JB511" s="1">
        <v>2.5793119999999999E-2</v>
      </c>
      <c r="JC511">
        <v>30.766649999999998</v>
      </c>
      <c r="JD511" s="1">
        <v>0.28407300000000002</v>
      </c>
      <c r="JE511">
        <v>2261.4009999999998</v>
      </c>
      <c r="JF511" s="1">
        <v>2.5354229999999998E-2</v>
      </c>
      <c r="JG511">
        <v>30.798100000000002</v>
      </c>
      <c r="JH511" s="1">
        <v>0.34951080000000001</v>
      </c>
      <c r="JI511">
        <v>2844.8249999999998</v>
      </c>
      <c r="JJ511" s="1">
        <v>2.5107359999999999E-2</v>
      </c>
      <c r="JK511">
        <v>30.760480000000001</v>
      </c>
      <c r="JL511" s="1">
        <v>0.4236858</v>
      </c>
      <c r="JM511">
        <v>3499.5859999999998</v>
      </c>
      <c r="JN511" s="1">
        <v>2.4976870000000002E-2</v>
      </c>
      <c r="JO511">
        <v>30.728560000000002</v>
      </c>
      <c r="JP511" s="1">
        <v>0.50595400000000001</v>
      </c>
      <c r="JQ511">
        <v>4220.7020000000002</v>
      </c>
      <c r="JR511" s="1">
        <v>2.4838409999999998E-2</v>
      </c>
      <c r="JS511">
        <v>30.73151</v>
      </c>
      <c r="JT511" s="1">
        <v>0.59354010000000001</v>
      </c>
      <c r="JU511">
        <v>5001.0469999999996</v>
      </c>
      <c r="JV511" s="1">
        <v>2.460532E-2</v>
      </c>
      <c r="JW511">
        <v>30.732320000000001</v>
      </c>
      <c r="JX511" s="1">
        <v>0.68275180000000002</v>
      </c>
      <c r="JY511">
        <v>5831.1850000000004</v>
      </c>
      <c r="JZ511" s="1">
        <v>2.4386089999999999E-2</v>
      </c>
      <c r="KA511">
        <v>30.728149999999999</v>
      </c>
      <c r="KB511">
        <v>0.77464650000000002</v>
      </c>
      <c r="KC511">
        <v>6701.1149999999998</v>
      </c>
      <c r="KD511" s="1">
        <v>2.4224030000000001E-2</v>
      </c>
      <c r="KE511">
        <v>30.848379999999999</v>
      </c>
      <c r="KF511">
        <v>0.86963140000000005</v>
      </c>
      <c r="KG511">
        <v>7601.3059999999996</v>
      </c>
      <c r="KH511" s="1">
        <v>2.410963E-2</v>
      </c>
      <c r="KI511">
        <v>30.884889999999999</v>
      </c>
      <c r="KJ511">
        <v>0.96695889999999995</v>
      </c>
      <c r="KK511">
        <v>8522.2019999999993</v>
      </c>
      <c r="KL511" s="1">
        <v>2.395537E-2</v>
      </c>
      <c r="KM511">
        <v>30.908930000000002</v>
      </c>
      <c r="KN511">
        <v>1.062281</v>
      </c>
      <c r="KO511">
        <v>9454.2450000000008</v>
      </c>
      <c r="KP511" s="1">
        <v>2.372544E-2</v>
      </c>
      <c r="KQ511">
        <v>30.93365</v>
      </c>
      <c r="KR511">
        <v>1.152301</v>
      </c>
      <c r="KS511">
        <v>10387.459999999999</v>
      </c>
      <c r="KT511" s="1">
        <v>2.346471E-2</v>
      </c>
      <c r="KU511">
        <v>30.908290000000001</v>
      </c>
      <c r="KV511">
        <v>1.2374050000000001</v>
      </c>
      <c r="KW511">
        <v>11312.48</v>
      </c>
      <c r="KX511" s="1">
        <v>2.3239559999999999E-2</v>
      </c>
      <c r="KY511">
        <v>30.82901</v>
      </c>
      <c r="KZ511">
        <v>1.320362</v>
      </c>
      <c r="LA511">
        <v>12221.87</v>
      </c>
      <c r="LB511" s="1">
        <v>2.3069389999999999E-2</v>
      </c>
      <c r="LC511">
        <v>30.751650000000001</v>
      </c>
      <c r="LD511">
        <v>1.4020729999999999</v>
      </c>
      <c r="LE511">
        <v>13109.27</v>
      </c>
      <c r="LF511" s="1">
        <v>2.3028400000000001E-2</v>
      </c>
      <c r="LG511">
        <v>30.726659999999999</v>
      </c>
      <c r="LH511">
        <v>1.4878499999999999</v>
      </c>
      <c r="LI511">
        <v>13970.76</v>
      </c>
      <c r="LJ511" s="1">
        <v>2.282555E-2</v>
      </c>
      <c r="LK511">
        <v>30.891780000000001</v>
      </c>
      <c r="LL511">
        <v>1.5586100000000001</v>
      </c>
      <c r="LM511">
        <v>14801.43</v>
      </c>
      <c r="LN511" s="1">
        <v>2.2546190000000001E-2</v>
      </c>
      <c r="LO511">
        <v>31.016860000000001</v>
      </c>
      <c r="LP511">
        <v>1.618517</v>
      </c>
      <c r="LQ511">
        <v>15595.22</v>
      </c>
      <c r="LR511" s="1">
        <v>2.2260249999999999E-2</v>
      </c>
      <c r="LS511">
        <v>31.107790000000001</v>
      </c>
      <c r="LT511">
        <v>1.671643</v>
      </c>
      <c r="LU511">
        <v>16348.92</v>
      </c>
      <c r="LV511" s="1">
        <v>2.2085859999999999E-2</v>
      </c>
      <c r="LW511">
        <v>31.240939999999998</v>
      </c>
      <c r="LX511">
        <v>1.7272289999999999</v>
      </c>
      <c r="LY511">
        <v>17061.189999999999</v>
      </c>
      <c r="LZ511" s="1">
        <v>2.1969470000000001E-2</v>
      </c>
      <c r="MA511">
        <v>31.284880000000001</v>
      </c>
      <c r="MB511">
        <v>1.7821229999999999</v>
      </c>
      <c r="MC511">
        <v>17731.919999999998</v>
      </c>
      <c r="MD511" s="1">
        <v>2.1861439999999999E-2</v>
      </c>
      <c r="ME511">
        <v>31.217700000000001</v>
      </c>
      <c r="MF511">
        <v>1.8329740000000001</v>
      </c>
      <c r="MG511">
        <v>18360.740000000002</v>
      </c>
      <c r="MH511" s="1">
        <v>2.175552E-2</v>
      </c>
      <c r="MI511">
        <v>31.147870000000001</v>
      </c>
      <c r="MJ511">
        <v>1.8790260000000001</v>
      </c>
      <c r="MK511">
        <v>18947.45</v>
      </c>
      <c r="ML511" s="1">
        <v>2.1891859999999999E-2</v>
      </c>
      <c r="MM511">
        <v>31.13918</v>
      </c>
      <c r="MN511">
        <v>1.94198</v>
      </c>
      <c r="MO511">
        <v>19493.669999999998</v>
      </c>
      <c r="MP511" s="1">
        <v>2.1787089999999999E-2</v>
      </c>
      <c r="MQ511">
        <v>31.301030000000001</v>
      </c>
      <c r="MR511">
        <v>1.9796990000000001</v>
      </c>
      <c r="MS511">
        <v>20000.080000000002</v>
      </c>
      <c r="MT511" s="1">
        <v>2.160573E-2</v>
      </c>
      <c r="MU511">
        <v>31.476289999999999</v>
      </c>
      <c r="MV511">
        <v>2.0060229999999999</v>
      </c>
      <c r="MW511">
        <v>20464.939999999999</v>
      </c>
      <c r="MX511" s="1">
        <v>2.1404070000000001E-2</v>
      </c>
      <c r="MY511">
        <v>31.592490000000002</v>
      </c>
      <c r="MZ511">
        <v>2.0255369999999999</v>
      </c>
      <c r="NA511">
        <v>20889</v>
      </c>
      <c r="NB511" s="1">
        <v>2.1343810000000001E-2</v>
      </c>
      <c r="NC511">
        <v>31.681699999999999</v>
      </c>
      <c r="ND511">
        <v>2.0543680000000002</v>
      </c>
      <c r="NE511">
        <v>21274.5</v>
      </c>
      <c r="NF511" s="1">
        <v>2.1333729999999999E-2</v>
      </c>
      <c r="NG511">
        <v>31.657080000000001</v>
      </c>
      <c r="NH511">
        <v>2.0844749999999999</v>
      </c>
      <c r="NI511">
        <v>21623.23</v>
      </c>
      <c r="NJ511" s="1">
        <v>2.1293059999999999E-2</v>
      </c>
      <c r="NK511">
        <v>31.581299999999999</v>
      </c>
      <c r="NL511">
        <v>2.1082860000000001</v>
      </c>
      <c r="NM511">
        <v>21937.26</v>
      </c>
      <c r="NN511" s="1">
        <v>2.1171140000000001E-2</v>
      </c>
      <c r="NO511">
        <v>31.516200000000001</v>
      </c>
      <c r="NP511">
        <v>2.1205959999999999</v>
      </c>
      <c r="NQ511">
        <v>22217.02</v>
      </c>
      <c r="NR511" s="1">
        <v>2.0943099999999999E-2</v>
      </c>
      <c r="NS511">
        <v>31.47438</v>
      </c>
      <c r="NT511">
        <v>2.1187909999999999</v>
      </c>
      <c r="NU511">
        <v>22463.57</v>
      </c>
      <c r="NV511" s="1">
        <v>2.0864710000000002E-2</v>
      </c>
      <c r="NW511">
        <v>31.484660000000002</v>
      </c>
      <c r="NX511">
        <v>2.128984</v>
      </c>
      <c r="NY511">
        <v>22678.44</v>
      </c>
      <c r="NZ511" s="1">
        <v>2.0866880000000001E-2</v>
      </c>
      <c r="OA511">
        <v>31.569299999999998</v>
      </c>
      <c r="OB511">
        <v>2.1444999999999999</v>
      </c>
      <c r="OC511">
        <v>22864.21</v>
      </c>
      <c r="OD511" s="1">
        <v>2.0882620000000001E-2</v>
      </c>
      <c r="OE511">
        <v>31.590409999999999</v>
      </c>
      <c r="OF511">
        <v>2.1591999999999998</v>
      </c>
      <c r="OG511">
        <v>23023.01</v>
      </c>
      <c r="OH511" s="1">
        <v>2.0799430000000001E-2</v>
      </c>
      <c r="OI511">
        <v>31.599460000000001</v>
      </c>
      <c r="OJ511">
        <v>2.1612040000000001</v>
      </c>
      <c r="OK511">
        <v>23155.71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2.976825E-2</v>
      </c>
      <c r="G512">
        <v>27.880379999999999</v>
      </c>
      <c r="H512">
        <v>0</v>
      </c>
      <c r="I512">
        <v>0</v>
      </c>
      <c r="J512" s="1">
        <v>3.0046320000000001E-2</v>
      </c>
      <c r="K512">
        <v>27.954270000000001</v>
      </c>
      <c r="L512">
        <v>0</v>
      </c>
      <c r="M512">
        <v>0</v>
      </c>
      <c r="N512" s="1">
        <v>3.0047939999999999E-2</v>
      </c>
      <c r="O512">
        <v>28.075700000000001</v>
      </c>
      <c r="P512">
        <v>0</v>
      </c>
      <c r="Q512">
        <v>0</v>
      </c>
      <c r="R512" s="1">
        <v>2.9948349999999999E-2</v>
      </c>
      <c r="S512">
        <v>28.0928</v>
      </c>
      <c r="T512">
        <v>0</v>
      </c>
      <c r="U512">
        <v>0</v>
      </c>
      <c r="V512" s="1">
        <v>2.996795E-2</v>
      </c>
      <c r="W512">
        <v>28.10108</v>
      </c>
      <c r="X512">
        <v>0</v>
      </c>
      <c r="Y512">
        <v>0</v>
      </c>
      <c r="Z512" s="1">
        <v>3.012722E-2</v>
      </c>
      <c r="AA512">
        <v>28.112359999999999</v>
      </c>
      <c r="AB512">
        <v>0</v>
      </c>
      <c r="AC512">
        <v>0</v>
      </c>
      <c r="AD512">
        <v>3.0000829999999999E-2</v>
      </c>
      <c r="AE512">
        <v>28.12689</v>
      </c>
      <c r="AF512">
        <v>0</v>
      </c>
      <c r="AG512">
        <v>0</v>
      </c>
      <c r="AH512" s="1">
        <v>3.0180180000000001E-2</v>
      </c>
      <c r="AI512">
        <v>28.15513</v>
      </c>
      <c r="AJ512">
        <v>0</v>
      </c>
      <c r="AK512">
        <v>0</v>
      </c>
      <c r="AL512" s="1">
        <v>3.044088E-2</v>
      </c>
      <c r="AM512">
        <v>28.29382</v>
      </c>
      <c r="AN512">
        <v>0</v>
      </c>
      <c r="AO512">
        <v>0</v>
      </c>
      <c r="AP512" s="1">
        <v>3.0745350000000001E-2</v>
      </c>
      <c r="AQ512">
        <v>28.351849999999999</v>
      </c>
      <c r="AR512">
        <v>0</v>
      </c>
      <c r="AS512">
        <v>0</v>
      </c>
      <c r="AT512">
        <v>3.0930309999999999E-2</v>
      </c>
      <c r="AU512">
        <v>28.404319999999998</v>
      </c>
      <c r="AV512">
        <v>0</v>
      </c>
      <c r="AW512">
        <v>0</v>
      </c>
      <c r="AX512" s="1">
        <v>3.108491E-2</v>
      </c>
      <c r="AY512">
        <v>28.454999999999998</v>
      </c>
      <c r="AZ512">
        <v>0</v>
      </c>
      <c r="BA512">
        <v>0</v>
      </c>
      <c r="BB512">
        <v>3.128649E-2</v>
      </c>
      <c r="BC512">
        <v>28.477</v>
      </c>
      <c r="BD512">
        <v>0</v>
      </c>
      <c r="BE512">
        <v>0</v>
      </c>
      <c r="BF512" s="1">
        <v>3.1536710000000003E-2</v>
      </c>
      <c r="BG512">
        <v>28.499359999999999</v>
      </c>
      <c r="BH512">
        <v>0</v>
      </c>
      <c r="BI512">
        <v>0</v>
      </c>
      <c r="BJ512" s="1">
        <v>3.1552209999999997E-2</v>
      </c>
      <c r="BK512">
        <v>28.558160000000001</v>
      </c>
      <c r="BL512">
        <v>0</v>
      </c>
      <c r="BM512">
        <v>0</v>
      </c>
      <c r="BN512" s="1">
        <v>3.1797640000000002E-2</v>
      </c>
      <c r="BO512">
        <v>28.698170000000001</v>
      </c>
      <c r="BP512">
        <v>0</v>
      </c>
      <c r="BQ512">
        <v>0</v>
      </c>
      <c r="BR512" s="1">
        <v>3.214065E-2</v>
      </c>
      <c r="BS512">
        <v>28.895600000000002</v>
      </c>
      <c r="BT512">
        <v>0</v>
      </c>
      <c r="BU512">
        <v>0</v>
      </c>
      <c r="BV512" s="1">
        <v>3.2460559999999999E-2</v>
      </c>
      <c r="BW512">
        <v>29.096329999999998</v>
      </c>
      <c r="BX512">
        <v>0</v>
      </c>
      <c r="BY512">
        <v>0</v>
      </c>
      <c r="BZ512" s="1">
        <v>3.2675210000000003E-2</v>
      </c>
      <c r="CA512">
        <v>29.246739999999999</v>
      </c>
      <c r="CB512">
        <v>0</v>
      </c>
      <c r="CC512">
        <v>0</v>
      </c>
      <c r="CD512" s="1">
        <v>3.2820460000000003E-2</v>
      </c>
      <c r="CE512">
        <v>29.278839999999999</v>
      </c>
      <c r="CF512">
        <v>0</v>
      </c>
      <c r="CG512">
        <v>0</v>
      </c>
      <c r="CH512" s="1">
        <v>3.2959990000000002E-2</v>
      </c>
      <c r="CI512">
        <v>29.264510000000001</v>
      </c>
      <c r="CJ512">
        <v>0</v>
      </c>
      <c r="CK512">
        <v>0</v>
      </c>
      <c r="CL512" s="1">
        <v>3.322481E-2</v>
      </c>
      <c r="CM512">
        <v>29.25384</v>
      </c>
      <c r="CN512">
        <v>0</v>
      </c>
      <c r="CO512">
        <v>0</v>
      </c>
      <c r="CP512" s="1">
        <v>3.3899760000000001E-2</v>
      </c>
      <c r="CQ512">
        <v>29.260259999999999</v>
      </c>
      <c r="CR512">
        <v>0</v>
      </c>
      <c r="CS512">
        <v>0</v>
      </c>
      <c r="CT512" s="1">
        <v>3.401038E-2</v>
      </c>
      <c r="CU512">
        <v>29.37594</v>
      </c>
      <c r="CV512">
        <v>0</v>
      </c>
      <c r="CW512">
        <v>0</v>
      </c>
      <c r="CX512" s="1">
        <v>3.3851890000000003E-2</v>
      </c>
      <c r="CY512">
        <v>29.545169999999999</v>
      </c>
      <c r="CZ512">
        <v>0</v>
      </c>
      <c r="DA512">
        <v>0</v>
      </c>
      <c r="DB512" s="1">
        <v>3.3653740000000001E-2</v>
      </c>
      <c r="DC512">
        <v>29.656030000000001</v>
      </c>
      <c r="DD512">
        <v>0</v>
      </c>
      <c r="DE512">
        <v>0</v>
      </c>
      <c r="DF512" s="1">
        <v>3.3694080000000001E-2</v>
      </c>
      <c r="DG512">
        <v>29.746020000000001</v>
      </c>
      <c r="DH512">
        <v>0</v>
      </c>
      <c r="DI512">
        <v>0</v>
      </c>
      <c r="DJ512" s="1">
        <v>3.3827379999999997E-2</v>
      </c>
      <c r="DK512">
        <v>29.737580000000001</v>
      </c>
      <c r="DL512">
        <v>0</v>
      </c>
      <c r="DM512">
        <v>0</v>
      </c>
      <c r="DN512" s="1">
        <v>3.3829320000000003E-2</v>
      </c>
      <c r="DO512">
        <v>29.686599999999999</v>
      </c>
      <c r="DP512">
        <v>0</v>
      </c>
      <c r="DQ512">
        <v>0</v>
      </c>
      <c r="DR512" s="1">
        <v>3.3735059999999997E-2</v>
      </c>
      <c r="DS512">
        <v>29.64584</v>
      </c>
      <c r="DT512">
        <v>0</v>
      </c>
      <c r="DU512">
        <v>5.8000139999999997E-36</v>
      </c>
      <c r="DV512" s="1">
        <v>3.442916E-2</v>
      </c>
      <c r="DW512">
        <v>29.60643</v>
      </c>
      <c r="DX512">
        <v>1.4178099999999999E-35</v>
      </c>
      <c r="DY512">
        <v>9.0408200000000005E-32</v>
      </c>
      <c r="DZ512">
        <v>3.4243099999999999E-2</v>
      </c>
      <c r="EA512">
        <v>29.64866</v>
      </c>
      <c r="EB512">
        <v>7.1862239999999999E-32</v>
      </c>
      <c r="EC512">
        <v>4.2196059999999996E-28</v>
      </c>
      <c r="ED512" s="1">
        <v>3.377173E-2</v>
      </c>
      <c r="EE512">
        <v>29.725200000000001</v>
      </c>
      <c r="EF512">
        <v>1.2367770000000001E-28</v>
      </c>
      <c r="EG512" s="1">
        <v>6.9838089999999996E-25</v>
      </c>
      <c r="EH512" s="1">
        <v>3.3226470000000001E-2</v>
      </c>
      <c r="EI512">
        <v>29.813780000000001</v>
      </c>
      <c r="EJ512" s="1">
        <v>8.7902960000000004E-26</v>
      </c>
      <c r="EK512" s="1">
        <v>4.88041E-22</v>
      </c>
      <c r="EL512" s="1">
        <v>3.3080749999999999E-2</v>
      </c>
      <c r="EM512">
        <v>29.871970000000001</v>
      </c>
      <c r="EN512" s="1">
        <v>3.0179360000000002E-23</v>
      </c>
      <c r="EO512" s="1">
        <v>1.649614E-19</v>
      </c>
      <c r="EP512" s="1">
        <v>3.3075939999999998E-2</v>
      </c>
      <c r="EQ512">
        <v>29.845839999999999</v>
      </c>
      <c r="ER512" s="1">
        <v>5.5735939999999997E-21</v>
      </c>
      <c r="ES512" s="1">
        <v>3.0074459999999999E-17</v>
      </c>
      <c r="ET512">
        <v>3.2943819999999999E-2</v>
      </c>
      <c r="EU512">
        <v>29.776340000000001</v>
      </c>
      <c r="EV512" s="1">
        <v>5.9783720000000001E-19</v>
      </c>
      <c r="EW512" s="1">
        <v>3.2207740000000001E-15</v>
      </c>
      <c r="EX512" s="1">
        <v>3.2674799999999997E-2</v>
      </c>
      <c r="EY512">
        <v>29.71114</v>
      </c>
      <c r="EZ512" s="1">
        <v>3.9899750000000001E-17</v>
      </c>
      <c r="FA512" s="1">
        <v>2.1600550000000001E-13</v>
      </c>
      <c r="FB512" s="1">
        <v>3.3207229999999997E-2</v>
      </c>
      <c r="FC512">
        <v>29.688400000000001</v>
      </c>
      <c r="FD512" s="1">
        <v>1.8038380000000001E-15</v>
      </c>
      <c r="FE512" s="1">
        <v>9.6076719999999999E-12</v>
      </c>
      <c r="FF512" s="1">
        <v>3.2898789999999997E-2</v>
      </c>
      <c r="FG512">
        <v>29.834769999999999</v>
      </c>
      <c r="FH512" s="1">
        <v>5.5102049999999997E-14</v>
      </c>
      <c r="FI512" s="1">
        <v>2.9646550000000002E-10</v>
      </c>
      <c r="FJ512" s="1">
        <v>3.2340300000000002E-2</v>
      </c>
      <c r="FK512">
        <v>29.946400000000001</v>
      </c>
      <c r="FL512" s="1">
        <v>1.1946579999999999E-12</v>
      </c>
      <c r="FM512" s="1">
        <v>6.5606820000000004E-9</v>
      </c>
      <c r="FN512" s="1">
        <v>3.1697469999999998E-2</v>
      </c>
      <c r="FO512">
        <v>30.012589999999999</v>
      </c>
      <c r="FP512" s="1">
        <v>1.9101310000000001E-11</v>
      </c>
      <c r="FQ512" s="1">
        <v>1.0749419999999999E-7</v>
      </c>
      <c r="FR512" s="1">
        <v>3.143874E-2</v>
      </c>
      <c r="FS512">
        <v>30.0306</v>
      </c>
      <c r="FT512" s="1">
        <v>2.3609260000000001E-10</v>
      </c>
      <c r="FU512" s="1">
        <v>1.3458859999999999E-6</v>
      </c>
      <c r="FV512">
        <v>3.1329650000000001E-2</v>
      </c>
      <c r="FW512">
        <v>29.998850000000001</v>
      </c>
      <c r="FX512" s="1">
        <v>2.3020249999999998E-9</v>
      </c>
      <c r="FY512" s="1">
        <v>1.32423E-5</v>
      </c>
      <c r="FZ512" s="1">
        <v>3.108729E-2</v>
      </c>
      <c r="GA512">
        <v>29.941559999999999</v>
      </c>
      <c r="GB512" s="1">
        <v>1.7963750000000001E-8</v>
      </c>
      <c r="GC512" s="1">
        <v>1.0471370000000001E-4</v>
      </c>
      <c r="GD512" s="1">
        <v>3.0717379999999999E-2</v>
      </c>
      <c r="GE512">
        <v>29.886649999999999</v>
      </c>
      <c r="GF512" s="1">
        <v>1.1427179999999999E-7</v>
      </c>
      <c r="GG512" s="1">
        <v>6.7817490000000001E-4</v>
      </c>
      <c r="GH512" s="1">
        <v>3.1101879999999998E-2</v>
      </c>
      <c r="GI512">
        <v>29.8826</v>
      </c>
      <c r="GJ512" s="1">
        <v>6.2281980000000003E-7</v>
      </c>
      <c r="GK512" s="1">
        <v>3.6730619999999999E-3</v>
      </c>
      <c r="GL512" s="1">
        <v>3.0686560000000002E-2</v>
      </c>
      <c r="GM512">
        <v>30.053989999999999</v>
      </c>
      <c r="GN512" s="1">
        <v>2.8112540000000001E-6</v>
      </c>
      <c r="GO512" s="1">
        <v>1.691629E-2</v>
      </c>
      <c r="GP512" s="1">
        <v>3.0051020000000001E-2</v>
      </c>
      <c r="GQ512">
        <v>30.206759999999999</v>
      </c>
      <c r="GR512" s="1">
        <v>1.085289E-5</v>
      </c>
      <c r="GS512" s="1">
        <v>6.7067909999999994E-2</v>
      </c>
      <c r="GT512">
        <v>2.9366219999999998E-2</v>
      </c>
      <c r="GU512">
        <v>30.341000000000001</v>
      </c>
      <c r="GV512" s="1">
        <v>3.6465240000000001E-5</v>
      </c>
      <c r="GW512" s="1">
        <v>0.2320198</v>
      </c>
      <c r="GX512" s="1">
        <v>2.9058339999999998E-2</v>
      </c>
      <c r="GY512">
        <v>30.465319999999998</v>
      </c>
      <c r="GZ512" s="1">
        <v>1.097152E-4</v>
      </c>
      <c r="HA512" s="1">
        <v>0.71002750000000003</v>
      </c>
      <c r="HB512" s="1">
        <v>2.8921760000000001E-2</v>
      </c>
      <c r="HC512">
        <v>30.500530000000001</v>
      </c>
      <c r="HD512" s="1">
        <v>2.9775640000000001E-4</v>
      </c>
      <c r="HE512" s="1">
        <v>1.9484220000000001</v>
      </c>
      <c r="HF512" s="1">
        <v>2.866991E-2</v>
      </c>
      <c r="HG512">
        <v>30.43918</v>
      </c>
      <c r="HH512" s="1">
        <v>7.2934360000000001E-4</v>
      </c>
      <c r="HI512" s="1">
        <v>4.8456049999999999</v>
      </c>
      <c r="HJ512" s="1">
        <v>2.8283530000000001E-2</v>
      </c>
      <c r="HK512">
        <v>30.37951</v>
      </c>
      <c r="HL512" s="1">
        <v>1.6255779999999999E-3</v>
      </c>
      <c r="HM512" s="1">
        <v>11.01947</v>
      </c>
      <c r="HN512" s="1">
        <v>2.838982E-2</v>
      </c>
      <c r="HO512">
        <v>30.347059999999999</v>
      </c>
      <c r="HP512" s="1">
        <v>3.40194E-3</v>
      </c>
      <c r="HQ512">
        <v>23.13505</v>
      </c>
      <c r="HR512" s="1">
        <v>2.8031070000000002E-2</v>
      </c>
      <c r="HS512">
        <v>30.45947</v>
      </c>
      <c r="HT512" s="1">
        <v>6.5188800000000003E-3</v>
      </c>
      <c r="HU512">
        <v>45.192779999999999</v>
      </c>
      <c r="HV512" s="1">
        <v>2.757652E-2</v>
      </c>
      <c r="HW512">
        <v>30.61693</v>
      </c>
      <c r="HX512" s="1">
        <v>1.1645869999999999E-2</v>
      </c>
      <c r="HY512">
        <v>82.616060000000004</v>
      </c>
      <c r="HZ512" s="1">
        <v>2.7080130000000001E-2</v>
      </c>
      <c r="IA512">
        <v>30.757069999999999</v>
      </c>
      <c r="IB512" s="1">
        <v>1.9564370000000001E-2</v>
      </c>
      <c r="IC512">
        <v>142.26650000000001</v>
      </c>
      <c r="ID512" s="1">
        <v>2.68019E-2</v>
      </c>
      <c r="IE512">
        <v>30.883669999999999</v>
      </c>
      <c r="IF512" s="1">
        <v>3.1400650000000002E-2</v>
      </c>
      <c r="IG512">
        <v>232.2182</v>
      </c>
      <c r="IH512" s="1">
        <v>2.659067E-2</v>
      </c>
      <c r="II512">
        <v>30.883980000000001</v>
      </c>
      <c r="IJ512" s="1">
        <v>4.8178909999999998E-2</v>
      </c>
      <c r="IK512">
        <v>361.38619999999997</v>
      </c>
      <c r="IL512" s="1">
        <v>2.630712E-2</v>
      </c>
      <c r="IM512">
        <v>30.800820000000002</v>
      </c>
      <c r="IN512" s="1">
        <v>7.0619269999999998E-2</v>
      </c>
      <c r="IO512">
        <v>538.73509999999999</v>
      </c>
      <c r="IP512" s="1">
        <v>2.5947870000000001E-2</v>
      </c>
      <c r="IQ512">
        <v>30.720559999999999</v>
      </c>
      <c r="IR512" s="1">
        <v>9.9287360000000005E-2</v>
      </c>
      <c r="IS512">
        <v>772.46439999999996</v>
      </c>
      <c r="IT512" s="1">
        <v>2.5918859999999998E-2</v>
      </c>
      <c r="IU512">
        <v>30.662289999999999</v>
      </c>
      <c r="IV512" s="1">
        <v>0.1365828</v>
      </c>
      <c r="IW512">
        <v>1069.9369999999999</v>
      </c>
      <c r="IX512" s="1">
        <v>2.5581090000000001E-2</v>
      </c>
      <c r="IY512">
        <v>30.719570000000001</v>
      </c>
      <c r="IZ512" s="1">
        <v>0.18001700000000001</v>
      </c>
      <c r="JA512">
        <v>1436.61</v>
      </c>
      <c r="JB512" s="1">
        <v>2.513253E-2</v>
      </c>
      <c r="JC512">
        <v>30.737279999999998</v>
      </c>
      <c r="JD512" s="1">
        <v>0.22956409999999999</v>
      </c>
      <c r="JE512">
        <v>1874.47</v>
      </c>
      <c r="JF512" s="1">
        <v>2.4702910000000002E-2</v>
      </c>
      <c r="JG512">
        <v>30.76925</v>
      </c>
      <c r="JH512">
        <v>0.2855048</v>
      </c>
      <c r="JI512">
        <v>2383.442</v>
      </c>
      <c r="JJ512" s="1">
        <v>2.4463599999999999E-2</v>
      </c>
      <c r="JK512">
        <v>30.734860000000001</v>
      </c>
      <c r="JL512">
        <v>0.34967290000000001</v>
      </c>
      <c r="JM512">
        <v>2961.7469999999998</v>
      </c>
      <c r="JN512" s="1">
        <v>2.433861E-2</v>
      </c>
      <c r="JO512">
        <v>30.705020000000001</v>
      </c>
      <c r="JP512" s="1">
        <v>0.4216587</v>
      </c>
      <c r="JQ512">
        <v>3606.2260000000001</v>
      </c>
      <c r="JR512" s="1">
        <v>2.4204799999999999E-2</v>
      </c>
      <c r="JS512">
        <v>30.708909999999999</v>
      </c>
      <c r="JT512" s="1">
        <v>0.49920819999999999</v>
      </c>
      <c r="JU512">
        <v>4311.5829999999996</v>
      </c>
      <c r="JV512" s="1">
        <v>2.3976669999999999E-2</v>
      </c>
      <c r="JW512">
        <v>30.710519999999999</v>
      </c>
      <c r="JX512" s="1">
        <v>0.57916310000000004</v>
      </c>
      <c r="JY512">
        <v>5070.0709999999999</v>
      </c>
      <c r="JZ512" s="1">
        <v>2.3760880000000002E-2</v>
      </c>
      <c r="KA512">
        <v>30.707439999999998</v>
      </c>
      <c r="KB512" s="1">
        <v>0.66238549999999996</v>
      </c>
      <c r="KC512">
        <v>5873.1469999999999</v>
      </c>
      <c r="KD512">
        <v>2.3603470000000001E-2</v>
      </c>
      <c r="KE512">
        <v>30.823879999999999</v>
      </c>
      <c r="KF512" s="1">
        <v>0.74930779999999997</v>
      </c>
      <c r="KG512">
        <v>6712.4110000000001</v>
      </c>
      <c r="KH512" s="1">
        <v>2.3493989999999999E-2</v>
      </c>
      <c r="KI512">
        <v>30.8612</v>
      </c>
      <c r="KJ512">
        <v>0.83924270000000001</v>
      </c>
      <c r="KK512">
        <v>7579.2290000000003</v>
      </c>
      <c r="KL512" s="1">
        <v>2.3343470000000002E-2</v>
      </c>
      <c r="KM512">
        <v>30.885649999999998</v>
      </c>
      <c r="KN512">
        <v>0.92824669999999998</v>
      </c>
      <c r="KO512">
        <v>8464.7690000000002</v>
      </c>
      <c r="KP512" s="1">
        <v>2.3120209999999999E-2</v>
      </c>
      <c r="KQ512">
        <v>30.911000000000001</v>
      </c>
      <c r="KR512">
        <v>1.013412</v>
      </c>
      <c r="KS512">
        <v>9359.4680000000008</v>
      </c>
      <c r="KT512" s="1">
        <v>2.2864990000000002E-2</v>
      </c>
      <c r="KU512">
        <v>30.88815</v>
      </c>
      <c r="KV512">
        <v>1.0948100000000001</v>
      </c>
      <c r="KW512">
        <v>10254.15</v>
      </c>
      <c r="KX512" s="1">
        <v>2.2645519999999999E-2</v>
      </c>
      <c r="KY512">
        <v>30.812519999999999</v>
      </c>
      <c r="KZ512">
        <v>1.174884</v>
      </c>
      <c r="LA512">
        <v>11141.23</v>
      </c>
      <c r="LB512" s="1">
        <v>2.248211E-2</v>
      </c>
      <c r="LC512">
        <v>30.73818</v>
      </c>
      <c r="LD512">
        <v>1.254497</v>
      </c>
      <c r="LE512">
        <v>12014.34</v>
      </c>
      <c r="LF512" s="1">
        <v>2.2444390000000002E-2</v>
      </c>
      <c r="LG512">
        <v>30.713380000000001</v>
      </c>
      <c r="LH512">
        <v>1.3382149999999999</v>
      </c>
      <c r="LI512">
        <v>12869.02</v>
      </c>
      <c r="LJ512" s="1">
        <v>2.2247699999999999E-2</v>
      </c>
      <c r="LK512">
        <v>30.872319999999998</v>
      </c>
      <c r="LL512">
        <v>1.4087400000000001</v>
      </c>
      <c r="LM512">
        <v>13699.96</v>
      </c>
      <c r="LN512" s="1">
        <v>2.1973969999999999E-2</v>
      </c>
      <c r="LO512">
        <v>30.99464</v>
      </c>
      <c r="LP512">
        <v>1.4695370000000001</v>
      </c>
      <c r="LQ512">
        <v>14500.67</v>
      </c>
      <c r="LR512" s="1">
        <v>2.169455E-2</v>
      </c>
      <c r="LS512">
        <v>31.08399</v>
      </c>
      <c r="LT512">
        <v>1.524335</v>
      </c>
      <c r="LU512">
        <v>15267.18</v>
      </c>
      <c r="LV512" s="1">
        <v>2.1521910000000002E-2</v>
      </c>
      <c r="LW512">
        <v>31.214410000000001</v>
      </c>
      <c r="LX512">
        <v>1.5813170000000001</v>
      </c>
      <c r="LY512">
        <v>15997.43</v>
      </c>
      <c r="LZ512" s="1">
        <v>2.1412759999999999E-2</v>
      </c>
      <c r="MA512">
        <v>31.259869999999999</v>
      </c>
      <c r="MB512">
        <v>1.6383099999999999</v>
      </c>
      <c r="MC512">
        <v>16691.150000000001</v>
      </c>
      <c r="MD512" s="1">
        <v>2.1306889999999998E-2</v>
      </c>
      <c r="ME512">
        <v>31.196870000000001</v>
      </c>
      <c r="MF512">
        <v>1.6912959999999999</v>
      </c>
      <c r="MG512">
        <v>17347.09</v>
      </c>
      <c r="MH512" s="1">
        <v>2.120559E-2</v>
      </c>
      <c r="MI512">
        <v>31.130459999999999</v>
      </c>
      <c r="MJ512">
        <v>1.7400910000000001</v>
      </c>
      <c r="MK512">
        <v>17964.41</v>
      </c>
      <c r="ML512" s="1">
        <v>2.1342320000000001E-2</v>
      </c>
      <c r="MM512">
        <v>31.122060000000001</v>
      </c>
      <c r="MN512">
        <v>1.8047869999999999</v>
      </c>
      <c r="MO512">
        <v>18544.439999999999</v>
      </c>
      <c r="MP512" s="1">
        <v>2.1240120000000001E-2</v>
      </c>
      <c r="MQ512">
        <v>31.278390000000002</v>
      </c>
      <c r="MR512">
        <v>1.8457699999999999</v>
      </c>
      <c r="MS512">
        <v>19087.27</v>
      </c>
      <c r="MT512" s="1">
        <v>2.1059459999999999E-2</v>
      </c>
      <c r="MU512">
        <v>31.448930000000001</v>
      </c>
      <c r="MV512">
        <v>1.8757170000000001</v>
      </c>
      <c r="MW512">
        <v>19590.59</v>
      </c>
      <c r="MX512" s="1">
        <v>2.0864199999999999E-2</v>
      </c>
      <c r="MY512">
        <v>31.56345</v>
      </c>
      <c r="MZ512">
        <v>1.8996029999999999</v>
      </c>
      <c r="NA512">
        <v>20054.62</v>
      </c>
      <c r="NB512" s="1">
        <v>2.0803120000000001E-2</v>
      </c>
      <c r="NC512">
        <v>31.652149999999999</v>
      </c>
      <c r="ND512">
        <v>1.9317679999999999</v>
      </c>
      <c r="NE512">
        <v>20481.09</v>
      </c>
      <c r="NF512" s="1">
        <v>2.079742E-2</v>
      </c>
      <c r="NG512">
        <v>31.63137</v>
      </c>
      <c r="NH512">
        <v>1.965662</v>
      </c>
      <c r="NI512">
        <v>20871.939999999999</v>
      </c>
      <c r="NJ512" s="1">
        <v>2.0757399999999999E-2</v>
      </c>
      <c r="NK512">
        <v>31.559709999999999</v>
      </c>
      <c r="NL512">
        <v>1.9931399999999999</v>
      </c>
      <c r="NM512">
        <v>21228.7</v>
      </c>
      <c r="NN512" s="1">
        <v>2.0637949999999999E-2</v>
      </c>
      <c r="NO512">
        <v>31.497730000000001</v>
      </c>
      <c r="NP512">
        <v>2.0095909999999999</v>
      </c>
      <c r="NQ512">
        <v>21551.58</v>
      </c>
      <c r="NR512" s="1">
        <v>2.0411490000000001E-2</v>
      </c>
      <c r="NS512">
        <v>31.457429999999999</v>
      </c>
      <c r="NT512">
        <v>2.012105</v>
      </c>
      <c r="NU512">
        <v>21840.959999999999</v>
      </c>
      <c r="NV512" s="1">
        <v>2.033606E-2</v>
      </c>
      <c r="NW512">
        <v>31.467040000000001</v>
      </c>
      <c r="NX512">
        <v>2.0263580000000001</v>
      </c>
      <c r="NY512">
        <v>22098.46</v>
      </c>
      <c r="NZ512" s="1">
        <v>2.0341410000000001E-2</v>
      </c>
      <c r="OA512">
        <v>31.549219999999998</v>
      </c>
      <c r="OB512">
        <v>2.0457890000000001</v>
      </c>
      <c r="OC512">
        <v>22326.799999999999</v>
      </c>
      <c r="OD512" s="1">
        <v>2.035826E-2</v>
      </c>
      <c r="OE512">
        <v>31.570129999999999</v>
      </c>
      <c r="OF512">
        <v>2.0641419999999999</v>
      </c>
      <c r="OG512">
        <v>22527.53</v>
      </c>
      <c r="OH512" s="1">
        <v>2.027669E-2</v>
      </c>
      <c r="OI512">
        <v>31.580089999999998</v>
      </c>
      <c r="OJ512">
        <v>2.0700660000000002</v>
      </c>
      <c r="OK512">
        <v>22701.77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 s="1">
        <v>2.9173649999999999E-2</v>
      </c>
      <c r="G513">
        <v>27.711500000000001</v>
      </c>
      <c r="H513">
        <v>0</v>
      </c>
      <c r="I513">
        <v>0</v>
      </c>
      <c r="J513" s="1">
        <v>2.9452969999999998E-2</v>
      </c>
      <c r="K513">
        <v>27.788869999999999</v>
      </c>
      <c r="L513">
        <v>0</v>
      </c>
      <c r="M513">
        <v>0</v>
      </c>
      <c r="N513">
        <v>2.945265E-2</v>
      </c>
      <c r="O513">
        <v>27.911079999999998</v>
      </c>
      <c r="P513">
        <v>0</v>
      </c>
      <c r="Q513">
        <v>0</v>
      </c>
      <c r="R513" s="1">
        <v>2.9354269999999998E-2</v>
      </c>
      <c r="S513">
        <v>27.933229999999998</v>
      </c>
      <c r="T513">
        <v>0</v>
      </c>
      <c r="U513">
        <v>0</v>
      </c>
      <c r="V513" s="1">
        <v>2.9374270000000001E-2</v>
      </c>
      <c r="W513">
        <v>27.94585</v>
      </c>
      <c r="X513">
        <v>0</v>
      </c>
      <c r="Y513">
        <v>0</v>
      </c>
      <c r="Z513" s="1">
        <v>2.9532249999999999E-2</v>
      </c>
      <c r="AA513">
        <v>27.960850000000001</v>
      </c>
      <c r="AB513">
        <v>0</v>
      </c>
      <c r="AC513">
        <v>0</v>
      </c>
      <c r="AD513" s="1">
        <v>2.9406439999999999E-2</v>
      </c>
      <c r="AE513">
        <v>27.978639999999999</v>
      </c>
      <c r="AF513">
        <v>0</v>
      </c>
      <c r="AG513">
        <v>0</v>
      </c>
      <c r="AH513" s="1">
        <v>2.958475E-2</v>
      </c>
      <c r="AI513">
        <v>28.008990000000001</v>
      </c>
      <c r="AJ513">
        <v>0</v>
      </c>
      <c r="AK513">
        <v>0</v>
      </c>
      <c r="AL513" s="1">
        <v>2.9844820000000001E-2</v>
      </c>
      <c r="AM513">
        <v>28.146439999999998</v>
      </c>
      <c r="AN513">
        <v>0</v>
      </c>
      <c r="AO513">
        <v>0</v>
      </c>
      <c r="AP513" s="1">
        <v>3.0148350000000001E-2</v>
      </c>
      <c r="AQ513">
        <v>28.207820000000002</v>
      </c>
      <c r="AR513">
        <v>0</v>
      </c>
      <c r="AS513">
        <v>0</v>
      </c>
      <c r="AT513">
        <v>3.0330469999999998E-2</v>
      </c>
      <c r="AU513">
        <v>28.262440000000002</v>
      </c>
      <c r="AV513">
        <v>0</v>
      </c>
      <c r="AW513">
        <v>0</v>
      </c>
      <c r="AX513" s="1">
        <v>3.0484689999999998E-2</v>
      </c>
      <c r="AY513">
        <v>28.31606</v>
      </c>
      <c r="AZ513">
        <v>0</v>
      </c>
      <c r="BA513">
        <v>0</v>
      </c>
      <c r="BB513" s="1">
        <v>3.0684079999999999E-2</v>
      </c>
      <c r="BC513">
        <v>28.341270000000002</v>
      </c>
      <c r="BD513">
        <v>0</v>
      </c>
      <c r="BE513">
        <v>0</v>
      </c>
      <c r="BF513" s="1">
        <v>3.093166E-2</v>
      </c>
      <c r="BG513">
        <v>28.366790000000002</v>
      </c>
      <c r="BH513">
        <v>0</v>
      </c>
      <c r="BI513">
        <v>0</v>
      </c>
      <c r="BJ513" s="1">
        <v>3.0942770000000001E-2</v>
      </c>
      <c r="BK513">
        <v>28.427050000000001</v>
      </c>
      <c r="BL513">
        <v>0</v>
      </c>
      <c r="BM513">
        <v>0</v>
      </c>
      <c r="BN513" s="1">
        <v>3.1187940000000001E-2</v>
      </c>
      <c r="BO513">
        <v>28.56597</v>
      </c>
      <c r="BP513">
        <v>0</v>
      </c>
      <c r="BQ513">
        <v>0</v>
      </c>
      <c r="BR513" s="1">
        <v>3.1532030000000003E-2</v>
      </c>
      <c r="BS513">
        <v>28.760159999999999</v>
      </c>
      <c r="BT513">
        <v>0</v>
      </c>
      <c r="BU513">
        <v>0</v>
      </c>
      <c r="BV513" s="1">
        <v>3.1849429999999998E-2</v>
      </c>
      <c r="BW513">
        <v>28.95956</v>
      </c>
      <c r="BX513">
        <v>0</v>
      </c>
      <c r="BY513">
        <v>0</v>
      </c>
      <c r="BZ513" s="1">
        <v>3.2063769999999998E-2</v>
      </c>
      <c r="CA513">
        <v>29.110969999999998</v>
      </c>
      <c r="CB513">
        <v>0</v>
      </c>
      <c r="CC513">
        <v>0</v>
      </c>
      <c r="CD513" s="1">
        <v>3.2205600000000001E-2</v>
      </c>
      <c r="CE513">
        <v>29.148720000000001</v>
      </c>
      <c r="CF513">
        <v>0</v>
      </c>
      <c r="CG513">
        <v>0</v>
      </c>
      <c r="CH513" s="1">
        <v>3.2345560000000002E-2</v>
      </c>
      <c r="CI513">
        <v>29.140339999999998</v>
      </c>
      <c r="CJ513">
        <v>0</v>
      </c>
      <c r="CK513">
        <v>0</v>
      </c>
      <c r="CL513" s="1">
        <v>3.2613110000000001E-2</v>
      </c>
      <c r="CM513">
        <v>29.134509999999999</v>
      </c>
      <c r="CN513">
        <v>0</v>
      </c>
      <c r="CO513">
        <v>0</v>
      </c>
      <c r="CP513" s="1">
        <v>3.3289850000000003E-2</v>
      </c>
      <c r="CQ513">
        <v>29.144269999999999</v>
      </c>
      <c r="CR513">
        <v>0</v>
      </c>
      <c r="CS513">
        <v>0</v>
      </c>
      <c r="CT513" s="1">
        <v>3.3398509999999999E-2</v>
      </c>
      <c r="CU513">
        <v>29.258970000000001</v>
      </c>
      <c r="CV513">
        <v>0</v>
      </c>
      <c r="CW513">
        <v>0</v>
      </c>
      <c r="CX513" s="1">
        <v>3.323926E-2</v>
      </c>
      <c r="CY513">
        <v>29.42653</v>
      </c>
      <c r="CZ513">
        <v>0</v>
      </c>
      <c r="DA513">
        <v>0</v>
      </c>
      <c r="DB513" s="1">
        <v>3.3042639999999998E-2</v>
      </c>
      <c r="DC513">
        <v>29.53894</v>
      </c>
      <c r="DD513">
        <v>0</v>
      </c>
      <c r="DE513">
        <v>0</v>
      </c>
      <c r="DF513" s="1">
        <v>3.3088729999999997E-2</v>
      </c>
      <c r="DG513">
        <v>29.63063</v>
      </c>
      <c r="DH513">
        <v>0</v>
      </c>
      <c r="DI513">
        <v>0</v>
      </c>
      <c r="DJ513" s="1">
        <v>3.3225490000000003E-2</v>
      </c>
      <c r="DK513">
        <v>29.62856</v>
      </c>
      <c r="DL513">
        <v>0</v>
      </c>
      <c r="DM513">
        <v>0</v>
      </c>
      <c r="DN513">
        <v>3.3229880000000003E-2</v>
      </c>
      <c r="DO513">
        <v>29.58362</v>
      </c>
      <c r="DP513">
        <v>0</v>
      </c>
      <c r="DQ513">
        <v>0</v>
      </c>
      <c r="DR513" s="1">
        <v>3.3143829999999999E-2</v>
      </c>
      <c r="DS513">
        <v>29.547789999999999</v>
      </c>
      <c r="DT513">
        <v>0</v>
      </c>
      <c r="DU513">
        <v>1.6075899999999999E-36</v>
      </c>
      <c r="DV513" s="1">
        <v>3.3842259999999999E-2</v>
      </c>
      <c r="DW513">
        <v>29.512370000000001</v>
      </c>
      <c r="DX513">
        <v>3.4753289999999999E-36</v>
      </c>
      <c r="DY513">
        <v>2.705162E-32</v>
      </c>
      <c r="DZ513" s="1">
        <v>3.3658739999999999E-2</v>
      </c>
      <c r="EA513">
        <v>29.55498</v>
      </c>
      <c r="EB513">
        <v>1.963367E-32</v>
      </c>
      <c r="EC513">
        <v>1.3620280000000001E-28</v>
      </c>
      <c r="ED513" s="1">
        <v>3.3188670000000003E-2</v>
      </c>
      <c r="EE513">
        <v>29.63082</v>
      </c>
      <c r="EF513">
        <v>3.6962120000000002E-29</v>
      </c>
      <c r="EG513" s="1">
        <v>2.416759E-25</v>
      </c>
      <c r="EH513" s="1">
        <v>3.264864E-2</v>
      </c>
      <c r="EI513">
        <v>29.719460000000002</v>
      </c>
      <c r="EJ513" s="1">
        <v>2.834748E-26</v>
      </c>
      <c r="EK513" s="1">
        <v>1.7985640000000001E-22</v>
      </c>
      <c r="EL513" s="1">
        <v>3.251122E-2</v>
      </c>
      <c r="EM513">
        <v>29.77993</v>
      </c>
      <c r="EN513" s="1">
        <v>1.041007E-23</v>
      </c>
      <c r="EO513" s="1">
        <v>6.4414370000000003E-20</v>
      </c>
      <c r="EP513" s="1">
        <v>3.2512909999999999E-2</v>
      </c>
      <c r="EQ513">
        <v>29.758320000000001</v>
      </c>
      <c r="ER513" s="1">
        <v>2.0416889999999999E-21</v>
      </c>
      <c r="ES513" s="1">
        <v>1.238623E-17</v>
      </c>
      <c r="ET513" s="1">
        <v>3.2385299999999999E-2</v>
      </c>
      <c r="EU513">
        <v>29.693639999999998</v>
      </c>
      <c r="EV513" s="1">
        <v>2.3124450000000001E-19</v>
      </c>
      <c r="EW513" s="1">
        <v>1.3938009999999999E-15</v>
      </c>
      <c r="EX513" s="1">
        <v>3.2124399999999997E-2</v>
      </c>
      <c r="EY513">
        <v>29.63278</v>
      </c>
      <c r="EZ513" s="1">
        <v>1.6228929999999999E-17</v>
      </c>
      <c r="FA513" s="1">
        <v>9.7928859999999996E-14</v>
      </c>
      <c r="FB513" s="1">
        <v>3.2664579999999999E-2</v>
      </c>
      <c r="FC513">
        <v>29.611540000000002</v>
      </c>
      <c r="FD513" s="1">
        <v>7.6926229999999998E-16</v>
      </c>
      <c r="FE513" s="1">
        <v>4.5520650000000004E-12</v>
      </c>
      <c r="FF513" s="1">
        <v>3.2357909999999997E-2</v>
      </c>
      <c r="FG513">
        <v>29.75366</v>
      </c>
      <c r="FH513" s="1">
        <v>2.4547059999999999E-14</v>
      </c>
      <c r="FI513" s="1">
        <v>1.4644559999999999E-10</v>
      </c>
      <c r="FJ513" s="1">
        <v>3.1804640000000002E-2</v>
      </c>
      <c r="FK513">
        <v>29.865189999999998</v>
      </c>
      <c r="FL513" s="1">
        <v>5.5453890000000005E-13</v>
      </c>
      <c r="FM513" s="1">
        <v>3.3721030000000001E-9</v>
      </c>
      <c r="FN513" s="1">
        <v>3.1165640000000001E-2</v>
      </c>
      <c r="FO513">
        <v>29.932749999999999</v>
      </c>
      <c r="FP513" s="1">
        <v>9.2163910000000006E-12</v>
      </c>
      <c r="FQ513" s="1">
        <v>5.7380540000000002E-8</v>
      </c>
      <c r="FR513" s="1">
        <v>3.091497E-2</v>
      </c>
      <c r="FS513">
        <v>29.95346</v>
      </c>
      <c r="FT513" s="1">
        <v>1.1820850000000001E-10</v>
      </c>
      <c r="FU513" s="1">
        <v>7.4483680000000003E-7</v>
      </c>
      <c r="FV513" s="1">
        <v>3.0812900000000001E-2</v>
      </c>
      <c r="FW513">
        <v>29.926369999999999</v>
      </c>
      <c r="FX513" s="1">
        <v>1.194E-9</v>
      </c>
      <c r="FY513" s="1">
        <v>7.5865330000000004E-6</v>
      </c>
      <c r="FZ513" s="1">
        <v>3.057754E-2</v>
      </c>
      <c r="GA513">
        <v>29.873660000000001</v>
      </c>
      <c r="GB513" s="1">
        <v>9.6356190000000004E-9</v>
      </c>
      <c r="GC513" s="1">
        <v>6.2014269999999998E-5</v>
      </c>
      <c r="GD513" s="1">
        <v>3.0216369999999999E-2</v>
      </c>
      <c r="GE513">
        <v>29.822710000000001</v>
      </c>
      <c r="GF513" s="1">
        <v>6.3289869999999998E-8</v>
      </c>
      <c r="GG513" s="1">
        <v>4.1461260000000001E-4</v>
      </c>
      <c r="GH513" s="1">
        <v>3.0608280000000002E-2</v>
      </c>
      <c r="GI513">
        <v>29.819469999999999</v>
      </c>
      <c r="GJ513" s="1">
        <v>3.5581180000000003E-7</v>
      </c>
      <c r="GK513" s="1">
        <v>2.3152300000000002E-3</v>
      </c>
      <c r="GL513" s="1">
        <v>3.019896E-2</v>
      </c>
      <c r="GM513">
        <v>29.985810000000001</v>
      </c>
      <c r="GN513" s="1">
        <v>1.6533769999999999E-6</v>
      </c>
      <c r="GO513" s="1">
        <v>1.0978689999999999E-2</v>
      </c>
      <c r="GP513" s="1">
        <v>2.95658E-2</v>
      </c>
      <c r="GQ513">
        <v>30.136780000000002</v>
      </c>
      <c r="GR513" s="1">
        <v>6.5591459999999996E-6</v>
      </c>
      <c r="GS513" s="1">
        <v>4.474976E-2</v>
      </c>
      <c r="GT513" s="1">
        <v>2.8885640000000001E-2</v>
      </c>
      <c r="GU513">
        <v>30.270150000000001</v>
      </c>
      <c r="GV513" s="1">
        <v>2.2619100000000002E-5</v>
      </c>
      <c r="GW513" s="1">
        <v>0.15896669999999999</v>
      </c>
      <c r="GX513" s="1">
        <v>2.8585380000000001E-2</v>
      </c>
      <c r="GY513">
        <v>30.394490000000001</v>
      </c>
      <c r="GZ513" s="1">
        <v>6.9780990000000001E-5</v>
      </c>
      <c r="HA513" s="1">
        <v>0.49892350000000002</v>
      </c>
      <c r="HB513" s="1">
        <v>2.8457340000000001E-2</v>
      </c>
      <c r="HC513">
        <v>30.433920000000001</v>
      </c>
      <c r="HD513" s="1">
        <v>1.9396849999999999E-4</v>
      </c>
      <c r="HE513" s="1">
        <v>1.402506</v>
      </c>
      <c r="HF513" s="1">
        <v>2.8211880000000002E-2</v>
      </c>
      <c r="HG513">
        <v>30.37886</v>
      </c>
      <c r="HH513" s="1">
        <v>4.8596730000000001E-4</v>
      </c>
      <c r="HI513" s="1">
        <v>3.5687199999999999</v>
      </c>
      <c r="HJ513" s="1">
        <v>2.7831760000000001E-2</v>
      </c>
      <c r="HK513">
        <v>30.324729999999999</v>
      </c>
      <c r="HL513" s="1">
        <v>1.1064639999999999E-3</v>
      </c>
      <c r="HM513" s="1">
        <v>8.2939740000000004</v>
      </c>
      <c r="HN513">
        <v>2.794458E-2</v>
      </c>
      <c r="HO513">
        <v>30.295349999999999</v>
      </c>
      <c r="HP513" s="1">
        <v>2.3636270000000001E-3</v>
      </c>
      <c r="HQ513">
        <v>17.776869999999999</v>
      </c>
      <c r="HR513" s="1">
        <v>2.758791E-2</v>
      </c>
      <c r="HS513">
        <v>30.405339999999999</v>
      </c>
      <c r="HT513" s="1">
        <v>4.6166740000000003E-3</v>
      </c>
      <c r="HU513">
        <v>35.41628</v>
      </c>
      <c r="HV513" s="1">
        <v>2.7137990000000001E-2</v>
      </c>
      <c r="HW513">
        <v>30.560320000000001</v>
      </c>
      <c r="HX513" s="1">
        <v>8.3978439999999998E-3</v>
      </c>
      <c r="HY513">
        <v>65.959220000000002</v>
      </c>
      <c r="HZ513" s="1">
        <v>2.6647250000000001E-2</v>
      </c>
      <c r="IA513">
        <v>30.69933</v>
      </c>
      <c r="IB513" s="1">
        <v>1.4350379999999999E-2</v>
      </c>
      <c r="IC513">
        <v>115.5964</v>
      </c>
      <c r="ID513" s="1">
        <v>2.6374350000000001E-2</v>
      </c>
      <c r="IE513">
        <v>30.825600000000001</v>
      </c>
      <c r="IF513" s="1">
        <v>2.3409260000000001E-2</v>
      </c>
      <c r="IG513">
        <v>191.85159999999999</v>
      </c>
      <c r="IH513">
        <v>2.6168819999999999E-2</v>
      </c>
      <c r="II513">
        <v>30.831469999999999</v>
      </c>
      <c r="IJ513" s="1">
        <v>3.6475840000000002E-2</v>
      </c>
      <c r="IK513">
        <v>303.31119999999999</v>
      </c>
      <c r="IL513" s="1">
        <v>2.5890349999999999E-2</v>
      </c>
      <c r="IM513">
        <v>30.754919999999998</v>
      </c>
      <c r="IN513" s="1">
        <v>5.4245929999999998E-2</v>
      </c>
      <c r="IO513">
        <v>458.9504</v>
      </c>
      <c r="IP513" s="1">
        <v>2.553764E-2</v>
      </c>
      <c r="IQ513">
        <v>30.679960000000001</v>
      </c>
      <c r="IR513" s="1">
        <v>7.7316839999999998E-2</v>
      </c>
      <c r="IS513">
        <v>667.3809</v>
      </c>
      <c r="IT513" s="1">
        <v>2.5513210000000001E-2</v>
      </c>
      <c r="IU513">
        <v>30.625170000000001</v>
      </c>
      <c r="IV513" s="1">
        <v>0.107756</v>
      </c>
      <c r="IW513">
        <v>936.75379999999996</v>
      </c>
      <c r="IX513" s="1">
        <v>2.518097E-2</v>
      </c>
      <c r="IY513">
        <v>30.68074</v>
      </c>
      <c r="IZ513" s="1">
        <v>0.14376220000000001</v>
      </c>
      <c r="JA513">
        <v>1273.6759999999999</v>
      </c>
      <c r="JB513" s="1">
        <v>2.4734030000000001E-2</v>
      </c>
      <c r="JC513">
        <v>30.70054</v>
      </c>
      <c r="JD513" s="1">
        <v>0.18540129999999999</v>
      </c>
      <c r="JE513">
        <v>1681.653</v>
      </c>
      <c r="JF513" s="1">
        <v>2.4308880000000001E-2</v>
      </c>
      <c r="JG513">
        <v>30.733180000000001</v>
      </c>
      <c r="JH513" s="1">
        <v>0.2330536</v>
      </c>
      <c r="JI513">
        <v>2162.2109999999998</v>
      </c>
      <c r="JJ513" s="1">
        <v>2.4073939999999999E-2</v>
      </c>
      <c r="JK513">
        <v>30.702629999999999</v>
      </c>
      <c r="JL513" s="1">
        <v>0.28834989999999999</v>
      </c>
      <c r="JM513">
        <v>2715.1990000000001</v>
      </c>
      <c r="JN513" s="1">
        <v>2.3952210000000002E-2</v>
      </c>
      <c r="JO513">
        <v>30.674769999999999</v>
      </c>
      <c r="JP513">
        <v>0.351076</v>
      </c>
      <c r="JQ513">
        <v>3338.9830000000002</v>
      </c>
      <c r="JR513" s="1">
        <v>2.3821189999999999E-2</v>
      </c>
      <c r="JS513">
        <v>30.679690000000001</v>
      </c>
      <c r="JT513" s="1">
        <v>0.41942889999999999</v>
      </c>
      <c r="JU513">
        <v>4029.6480000000001</v>
      </c>
      <c r="JV513">
        <v>2.359648E-2</v>
      </c>
      <c r="JW513">
        <v>30.682390000000002</v>
      </c>
      <c r="JX513" s="1">
        <v>0.49077140000000002</v>
      </c>
      <c r="JY513">
        <v>4780.683</v>
      </c>
      <c r="JZ513" s="1">
        <v>2.338148E-2</v>
      </c>
      <c r="KA513">
        <v>30.680530000000001</v>
      </c>
      <c r="KB513" s="1">
        <v>0.56575160000000002</v>
      </c>
      <c r="KC513">
        <v>5584.2610000000004</v>
      </c>
      <c r="KD513" s="1">
        <v>2.3224970000000001E-2</v>
      </c>
      <c r="KE513">
        <v>30.792560000000002</v>
      </c>
      <c r="KF513" s="1">
        <v>0.64480009999999999</v>
      </c>
      <c r="KG513">
        <v>6432.5330000000004</v>
      </c>
      <c r="KH513" s="1">
        <v>2.3120209999999999E-2</v>
      </c>
      <c r="KI513">
        <v>30.831700000000001</v>
      </c>
      <c r="KJ513" s="1">
        <v>0.72746040000000001</v>
      </c>
      <c r="KK513">
        <v>7317.3459999999995</v>
      </c>
      <c r="KL513" s="1">
        <v>2.297126E-2</v>
      </c>
      <c r="KM513">
        <v>30.856470000000002</v>
      </c>
      <c r="KN513">
        <v>0.81002739999999995</v>
      </c>
      <c r="KO513">
        <v>8229.8529999999992</v>
      </c>
      <c r="KP513" s="1">
        <v>2.2749490000000001E-2</v>
      </c>
      <c r="KQ513">
        <v>30.882439999999999</v>
      </c>
      <c r="KR513">
        <v>0.88992769999999999</v>
      </c>
      <c r="KS513">
        <v>9160.26</v>
      </c>
      <c r="KT513" s="1">
        <v>2.2498600000000001E-2</v>
      </c>
      <c r="KU513">
        <v>30.862660000000002</v>
      </c>
      <c r="KV513">
        <v>0.96721990000000002</v>
      </c>
      <c r="KW513">
        <v>10099.02</v>
      </c>
      <c r="KX513" s="1">
        <v>2.2281829999999999E-2</v>
      </c>
      <c r="KY513">
        <v>30.790839999999999</v>
      </c>
      <c r="KZ513">
        <v>1.0438419999999999</v>
      </c>
      <c r="LA513">
        <v>11037.8</v>
      </c>
      <c r="LB513" s="1">
        <v>2.2121060000000001E-2</v>
      </c>
      <c r="LC513">
        <v>30.719609999999999</v>
      </c>
      <c r="LD513">
        <v>1.1205909999999999</v>
      </c>
      <c r="LE513">
        <v>11969.76</v>
      </c>
      <c r="LF513">
        <v>2.2087249999999999E-2</v>
      </c>
      <c r="LG513">
        <v>30.694780000000002</v>
      </c>
      <c r="LH513">
        <v>1.2016739999999999</v>
      </c>
      <c r="LI513">
        <v>12889.68</v>
      </c>
      <c r="LJ513" s="1">
        <v>2.189174E-2</v>
      </c>
      <c r="LK513">
        <v>30.847059999999999</v>
      </c>
      <c r="LL513">
        <v>1.2710360000000001</v>
      </c>
      <c r="LM513">
        <v>13791.43</v>
      </c>
      <c r="LN513" s="1">
        <v>2.1622229999999999E-2</v>
      </c>
      <c r="LO513">
        <v>30.967500000000001</v>
      </c>
      <c r="LP513">
        <v>1.331982</v>
      </c>
      <c r="LQ513">
        <v>14667.53</v>
      </c>
      <c r="LR513" s="1">
        <v>2.1344100000000001E-2</v>
      </c>
      <c r="LS513">
        <v>31.05499</v>
      </c>
      <c r="LT513">
        <v>1.387454</v>
      </c>
      <c r="LU513">
        <v>15512.89</v>
      </c>
      <c r="LV513" s="1">
        <v>2.1174809999999999E-2</v>
      </c>
      <c r="LW513">
        <v>31.182539999999999</v>
      </c>
      <c r="LX513">
        <v>1.4452780000000001</v>
      </c>
      <c r="LY513">
        <v>16324.78</v>
      </c>
      <c r="LZ513" s="1">
        <v>2.1067280000000001E-2</v>
      </c>
      <c r="MA513">
        <v>31.230090000000001</v>
      </c>
      <c r="MB513">
        <v>1.503228</v>
      </c>
      <c r="MC513">
        <v>17102.310000000001</v>
      </c>
      <c r="MD513" s="1">
        <v>2.0963539999999999E-2</v>
      </c>
      <c r="ME513">
        <v>31.171430000000001</v>
      </c>
      <c r="MF513">
        <v>1.5576730000000001</v>
      </c>
      <c r="MG513">
        <v>17843.66</v>
      </c>
      <c r="MH513" s="1">
        <v>2.0863320000000001E-2</v>
      </c>
      <c r="MI513">
        <v>31.108429999999998</v>
      </c>
      <c r="MJ513">
        <v>1.6082540000000001</v>
      </c>
      <c r="MK513">
        <v>18546.97</v>
      </c>
      <c r="ML513" s="1">
        <v>2.1002549999999998E-2</v>
      </c>
      <c r="MM513">
        <v>31.099900000000002</v>
      </c>
      <c r="MN513">
        <v>1.6740889999999999</v>
      </c>
      <c r="MO513">
        <v>19213.650000000001</v>
      </c>
      <c r="MP513" s="1">
        <v>2.090069E-2</v>
      </c>
      <c r="MQ513">
        <v>31.250499999999999</v>
      </c>
      <c r="MR513">
        <v>1.717549</v>
      </c>
      <c r="MS513">
        <v>19843.009999999998</v>
      </c>
      <c r="MT513" s="1">
        <v>2.0718650000000002E-2</v>
      </c>
      <c r="MU513">
        <v>31.41649</v>
      </c>
      <c r="MV513">
        <v>1.7504310000000001</v>
      </c>
      <c r="MW513">
        <v>20431.71</v>
      </c>
      <c r="MX513" s="1">
        <v>2.052522E-2</v>
      </c>
      <c r="MY513">
        <v>31.52947</v>
      </c>
      <c r="MZ513">
        <v>1.777803</v>
      </c>
      <c r="NA513">
        <v>20979.63</v>
      </c>
      <c r="NB513" s="1">
        <v>2.0466080000000001E-2</v>
      </c>
      <c r="NC513">
        <v>31.617979999999999</v>
      </c>
      <c r="ND513">
        <v>1.8130280000000001</v>
      </c>
      <c r="NE513">
        <v>21488.22</v>
      </c>
      <c r="NF513" s="1">
        <v>2.0461590000000002E-2</v>
      </c>
      <c r="NG513">
        <v>31.601520000000001</v>
      </c>
      <c r="NH513">
        <v>1.849885</v>
      </c>
      <c r="NI513">
        <v>21959.49</v>
      </c>
      <c r="NJ513" s="1">
        <v>2.0423E-2</v>
      </c>
      <c r="NK513">
        <v>31.534020000000002</v>
      </c>
      <c r="NL513">
        <v>1.880614</v>
      </c>
      <c r="NM513">
        <v>22394.45</v>
      </c>
      <c r="NN513">
        <v>2.0302199999999999E-2</v>
      </c>
      <c r="NO513">
        <v>31.475079999999998</v>
      </c>
      <c r="NP513">
        <v>1.9004779999999999</v>
      </c>
      <c r="NQ513">
        <v>22793.22</v>
      </c>
      <c r="NR513" s="1">
        <v>2.0076440000000001E-2</v>
      </c>
      <c r="NS513">
        <v>31.436340000000001</v>
      </c>
      <c r="NT513">
        <v>1.907011</v>
      </c>
      <c r="NU513">
        <v>23155.52</v>
      </c>
      <c r="NV513" s="1">
        <v>2.000116E-2</v>
      </c>
      <c r="NW513">
        <v>31.44528</v>
      </c>
      <c r="NX513">
        <v>1.9246799999999999</v>
      </c>
      <c r="NY513">
        <v>23483.05</v>
      </c>
      <c r="NZ513" s="1">
        <v>2.000685E-2</v>
      </c>
      <c r="OA513">
        <v>31.525089999999999</v>
      </c>
      <c r="OB513">
        <v>1.9473549999999999</v>
      </c>
      <c r="OC513">
        <v>23778.71</v>
      </c>
      <c r="OD513" s="1">
        <v>2.0025859999999999E-2</v>
      </c>
      <c r="OE513">
        <v>31.545940000000002</v>
      </c>
      <c r="OF513">
        <v>1.9691110000000001</v>
      </c>
      <c r="OG513">
        <v>24044.11</v>
      </c>
      <c r="OH513" s="1">
        <v>1.9944380000000001E-2</v>
      </c>
      <c r="OI513">
        <v>31.557310000000001</v>
      </c>
      <c r="OJ513">
        <v>1.97855</v>
      </c>
      <c r="OK513">
        <v>24280.2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>
        <v>2.9521740000000001E-2</v>
      </c>
      <c r="G514">
        <v>27.527100000000001</v>
      </c>
      <c r="H514">
        <v>0</v>
      </c>
      <c r="I514">
        <v>0</v>
      </c>
      <c r="J514" s="1">
        <v>2.9810239999999998E-2</v>
      </c>
      <c r="K514">
        <v>27.607379999999999</v>
      </c>
      <c r="L514">
        <v>0</v>
      </c>
      <c r="M514">
        <v>0</v>
      </c>
      <c r="N514" s="1">
        <v>2.9808189999999998E-2</v>
      </c>
      <c r="O514">
        <v>27.730239999999998</v>
      </c>
      <c r="P514">
        <v>0</v>
      </c>
      <c r="Q514">
        <v>0</v>
      </c>
      <c r="R514" s="1">
        <v>2.970617E-2</v>
      </c>
      <c r="S514">
        <v>27.756830000000001</v>
      </c>
      <c r="T514">
        <v>0</v>
      </c>
      <c r="U514">
        <v>0</v>
      </c>
      <c r="V514">
        <v>2.9724199999999999E-2</v>
      </c>
      <c r="W514">
        <v>27.77373</v>
      </c>
      <c r="X514">
        <v>0</v>
      </c>
      <c r="Y514">
        <v>0</v>
      </c>
      <c r="Z514" s="1">
        <v>2.9886090000000001E-2</v>
      </c>
      <c r="AA514">
        <v>27.792649999999998</v>
      </c>
      <c r="AB514">
        <v>0</v>
      </c>
      <c r="AC514">
        <v>0</v>
      </c>
      <c r="AD514" s="1">
        <v>2.9752549999999999E-2</v>
      </c>
      <c r="AE514">
        <v>27.813849999999999</v>
      </c>
      <c r="AF514">
        <v>0</v>
      </c>
      <c r="AG514">
        <v>0</v>
      </c>
      <c r="AH514" s="1">
        <v>2.9936290000000001E-2</v>
      </c>
      <c r="AI514">
        <v>27.84694</v>
      </c>
      <c r="AJ514">
        <v>0</v>
      </c>
      <c r="AK514">
        <v>0</v>
      </c>
      <c r="AL514" s="1">
        <v>3.0202509999999998E-2</v>
      </c>
      <c r="AM514">
        <v>27.983899999999998</v>
      </c>
      <c r="AN514">
        <v>0</v>
      </c>
      <c r="AO514">
        <v>0</v>
      </c>
      <c r="AP514" s="1">
        <v>3.0510990000000002E-2</v>
      </c>
      <c r="AQ514">
        <v>28.04806</v>
      </c>
      <c r="AR514">
        <v>0</v>
      </c>
      <c r="AS514">
        <v>0</v>
      </c>
      <c r="AT514" s="1">
        <v>3.069645E-2</v>
      </c>
      <c r="AU514">
        <v>28.105460000000001</v>
      </c>
      <c r="AV514">
        <v>0</v>
      </c>
      <c r="AW514">
        <v>0</v>
      </c>
      <c r="AX514" s="1">
        <v>3.085166E-2</v>
      </c>
      <c r="AY514">
        <v>28.161280000000001</v>
      </c>
      <c r="AZ514">
        <v>0</v>
      </c>
      <c r="BA514">
        <v>0</v>
      </c>
      <c r="BB514" s="1">
        <v>3.1055449999999998E-2</v>
      </c>
      <c r="BC514">
        <v>28.189969999999999</v>
      </c>
      <c r="BD514">
        <v>0</v>
      </c>
      <c r="BE514">
        <v>0</v>
      </c>
      <c r="BF514" s="1">
        <v>3.1304169999999999E-2</v>
      </c>
      <c r="BG514">
        <v>28.218679999999999</v>
      </c>
      <c r="BH514">
        <v>0</v>
      </c>
      <c r="BI514">
        <v>0</v>
      </c>
      <c r="BJ514" s="1">
        <v>3.1311220000000001E-2</v>
      </c>
      <c r="BK514">
        <v>28.281079999999999</v>
      </c>
      <c r="BL514">
        <v>0</v>
      </c>
      <c r="BM514">
        <v>0</v>
      </c>
      <c r="BN514" s="1">
        <v>3.1562350000000003E-2</v>
      </c>
      <c r="BO514">
        <v>28.41957</v>
      </c>
      <c r="BP514">
        <v>0</v>
      </c>
      <c r="BQ514">
        <v>0</v>
      </c>
      <c r="BR514" s="1">
        <v>3.1914989999999997E-2</v>
      </c>
      <c r="BS514">
        <v>28.611609999999999</v>
      </c>
      <c r="BT514">
        <v>0</v>
      </c>
      <c r="BU514">
        <v>0</v>
      </c>
      <c r="BV514" s="1">
        <v>3.2238540000000003E-2</v>
      </c>
      <c r="BW514">
        <v>28.809380000000001</v>
      </c>
      <c r="BX514">
        <v>0</v>
      </c>
      <c r="BY514">
        <v>0</v>
      </c>
      <c r="BZ514" s="1">
        <v>3.2457609999999998E-2</v>
      </c>
      <c r="CA514">
        <v>28.96115</v>
      </c>
      <c r="CB514">
        <v>0</v>
      </c>
      <c r="CC514">
        <v>0</v>
      </c>
      <c r="CD514" s="1">
        <v>3.2600690000000002E-2</v>
      </c>
      <c r="CE514">
        <v>29.00309</v>
      </c>
      <c r="CF514">
        <v>0</v>
      </c>
      <c r="CG514">
        <v>0</v>
      </c>
      <c r="CH514" s="1">
        <v>3.2741399999999997E-2</v>
      </c>
      <c r="CI514">
        <v>29.000340000000001</v>
      </c>
      <c r="CJ514">
        <v>0</v>
      </c>
      <c r="CK514">
        <v>0</v>
      </c>
      <c r="CL514" s="1">
        <v>3.3021389999999998E-2</v>
      </c>
      <c r="CM514">
        <v>28.999580000000002</v>
      </c>
      <c r="CN514">
        <v>0</v>
      </c>
      <c r="CO514">
        <v>0</v>
      </c>
      <c r="CP514" s="1">
        <v>3.3717579999999997E-2</v>
      </c>
      <c r="CQ514">
        <v>29.013339999999999</v>
      </c>
      <c r="CR514">
        <v>0</v>
      </c>
      <c r="CS514">
        <v>0</v>
      </c>
      <c r="CT514" s="1">
        <v>3.3826200000000001E-2</v>
      </c>
      <c r="CU514">
        <v>29.128270000000001</v>
      </c>
      <c r="CV514">
        <v>0</v>
      </c>
      <c r="CW514">
        <v>0</v>
      </c>
      <c r="CX514" s="1">
        <v>3.3659540000000002E-2</v>
      </c>
      <c r="CY514">
        <v>29.29449</v>
      </c>
      <c r="CZ514">
        <v>0</v>
      </c>
      <c r="DA514">
        <v>0</v>
      </c>
      <c r="DB514">
        <v>3.3456680000000003E-2</v>
      </c>
      <c r="DC514">
        <v>29.4084</v>
      </c>
      <c r="DD514">
        <v>0</v>
      </c>
      <c r="DE514">
        <v>0</v>
      </c>
      <c r="DF514">
        <v>3.351055E-2</v>
      </c>
      <c r="DG514">
        <v>29.501750000000001</v>
      </c>
      <c r="DH514">
        <v>0</v>
      </c>
      <c r="DI514">
        <v>0</v>
      </c>
      <c r="DJ514" s="1">
        <v>3.3649440000000003E-2</v>
      </c>
      <c r="DK514">
        <v>29.504750000000001</v>
      </c>
      <c r="DL514">
        <v>0</v>
      </c>
      <c r="DM514">
        <v>0</v>
      </c>
      <c r="DN514" s="1">
        <v>3.3656770000000003E-2</v>
      </c>
      <c r="DO514">
        <v>29.46611</v>
      </c>
      <c r="DP514">
        <v>0</v>
      </c>
      <c r="DQ514">
        <v>0</v>
      </c>
      <c r="DR514" s="1">
        <v>3.3575559999999997E-2</v>
      </c>
      <c r="DS514">
        <v>29.43525</v>
      </c>
      <c r="DT514">
        <v>0</v>
      </c>
      <c r="DU514">
        <v>3.4676890000000001E-37</v>
      </c>
      <c r="DV514" s="1">
        <v>3.4299980000000001E-2</v>
      </c>
      <c r="DW514">
        <v>29.404450000000001</v>
      </c>
      <c r="DX514">
        <v>8.5911069999999994E-37</v>
      </c>
      <c r="DY514">
        <v>6.3756460000000001E-33</v>
      </c>
      <c r="DZ514" s="1">
        <v>3.4111080000000002E-2</v>
      </c>
      <c r="EA514">
        <v>29.448319999999999</v>
      </c>
      <c r="EB514">
        <v>5.2546049999999999E-33</v>
      </c>
      <c r="EC514">
        <v>3.496814E-29</v>
      </c>
      <c r="ED514" s="1">
        <v>3.3629149999999997E-2</v>
      </c>
      <c r="EE514">
        <v>29.524730000000002</v>
      </c>
      <c r="EF514">
        <v>1.065147E-29</v>
      </c>
      <c r="EG514" s="1">
        <v>6.7075760000000004E-26</v>
      </c>
      <c r="EH514" s="1">
        <v>3.3076439999999999E-2</v>
      </c>
      <c r="EI514">
        <v>29.613769999999999</v>
      </c>
      <c r="EJ514" s="1">
        <v>8.7330110000000002E-27</v>
      </c>
      <c r="EK514" s="1">
        <v>5.3535229999999999E-23</v>
      </c>
      <c r="EL514" s="1">
        <v>3.2940419999999998E-2</v>
      </c>
      <c r="EM514">
        <v>29.675750000000001</v>
      </c>
      <c r="EN514" s="1">
        <v>3.4107859999999999E-24</v>
      </c>
      <c r="EO514" s="1">
        <v>2.0440230000000001E-20</v>
      </c>
      <c r="EP514">
        <v>3.2947959999999998E-2</v>
      </c>
      <c r="EQ514">
        <v>29.658239999999999</v>
      </c>
      <c r="ER514" s="1">
        <v>7.0802390000000004E-22</v>
      </c>
      <c r="ES514" s="1">
        <v>4.1679019999999998E-18</v>
      </c>
      <c r="ET514" s="1">
        <v>3.2821709999999997E-2</v>
      </c>
      <c r="EU514">
        <v>29.59853</v>
      </c>
      <c r="EV514" s="1">
        <v>8.4516859999999996E-20</v>
      </c>
      <c r="EW514" s="1">
        <v>4.9513160000000003E-16</v>
      </c>
      <c r="EX514" s="1">
        <v>3.2558240000000002E-2</v>
      </c>
      <c r="EY514">
        <v>29.541930000000001</v>
      </c>
      <c r="EZ514" s="1">
        <v>6.2309670000000001E-18</v>
      </c>
      <c r="FA514" s="1">
        <v>3.6597910000000001E-14</v>
      </c>
      <c r="FB514" s="1">
        <v>3.3123439999999997E-2</v>
      </c>
      <c r="FC514">
        <v>29.523689999999998</v>
      </c>
      <c r="FD514" s="1">
        <v>3.0959149999999999E-16</v>
      </c>
      <c r="FE514" s="1">
        <v>1.7846689999999999E-12</v>
      </c>
      <c r="FF514" s="1">
        <v>3.2811979999999998E-2</v>
      </c>
      <c r="FG514">
        <v>29.663180000000001</v>
      </c>
      <c r="FH514" s="1">
        <v>1.032384E-14</v>
      </c>
      <c r="FI514" s="1">
        <v>6.0068030000000006E-11</v>
      </c>
      <c r="FJ514" s="1">
        <v>3.224196E-2</v>
      </c>
      <c r="FK514">
        <v>29.773879999999998</v>
      </c>
      <c r="FL514" s="1">
        <v>2.4312429999999999E-13</v>
      </c>
      <c r="FM514" s="1">
        <v>1.443646E-9</v>
      </c>
      <c r="FN514" s="1">
        <v>3.1588919999999999E-2</v>
      </c>
      <c r="FO514">
        <v>29.84233</v>
      </c>
      <c r="FP514" s="1">
        <v>4.2042759999999996E-12</v>
      </c>
      <c r="FQ514" s="1">
        <v>2.558583E-8</v>
      </c>
      <c r="FR514" s="1">
        <v>3.1338400000000002E-2</v>
      </c>
      <c r="FS514">
        <v>29.86552</v>
      </c>
      <c r="FT514" s="1">
        <v>5.6016519999999998E-11</v>
      </c>
      <c r="FU514" s="1">
        <v>3.4523760000000002E-7</v>
      </c>
      <c r="FV514" s="1">
        <v>3.1239590000000001E-2</v>
      </c>
      <c r="FW514">
        <v>29.842580000000002</v>
      </c>
      <c r="FX514" s="1">
        <v>5.8685769999999997E-10</v>
      </c>
      <c r="FY514" s="1">
        <v>3.6491840000000001E-6</v>
      </c>
      <c r="FZ514">
        <v>3.1003360000000001E-2</v>
      </c>
      <c r="GA514">
        <v>29.794409999999999</v>
      </c>
      <c r="GB514" s="1">
        <v>4.9043050000000001E-9</v>
      </c>
      <c r="GC514" s="1">
        <v>3.0905860000000002E-5</v>
      </c>
      <c r="GD514" s="1">
        <v>3.0639929999999999E-2</v>
      </c>
      <c r="GE514">
        <v>29.747640000000001</v>
      </c>
      <c r="GF514" s="1">
        <v>3.3309789999999998E-8</v>
      </c>
      <c r="GG514" s="1">
        <v>2.137571E-4</v>
      </c>
      <c r="GH514" s="1">
        <v>3.10497E-2</v>
      </c>
      <c r="GI514">
        <v>29.74644</v>
      </c>
      <c r="GJ514" s="1">
        <v>1.934392E-7</v>
      </c>
      <c r="GK514" s="1">
        <v>1.2331110000000001E-3</v>
      </c>
      <c r="GL514" s="1">
        <v>3.0635800000000001E-2</v>
      </c>
      <c r="GM514">
        <v>29.90924</v>
      </c>
      <c r="GN514" s="1">
        <v>9.2686420000000002E-7</v>
      </c>
      <c r="GO514" s="1">
        <v>6.0318189999999999E-3</v>
      </c>
      <c r="GP514" s="1">
        <v>2.998723E-2</v>
      </c>
      <c r="GQ514">
        <v>30.058160000000001</v>
      </c>
      <c r="GR514" s="1">
        <v>3.7845820000000001E-6</v>
      </c>
      <c r="GS514" s="1">
        <v>2.532003E-2</v>
      </c>
      <c r="GT514" s="1">
        <v>2.928851E-2</v>
      </c>
      <c r="GU514">
        <v>30.190329999999999</v>
      </c>
      <c r="GV514" s="1">
        <v>1.341416E-5</v>
      </c>
      <c r="GW514" s="1">
        <v>9.2504810000000007E-2</v>
      </c>
      <c r="GX514">
        <v>2.898705E-2</v>
      </c>
      <c r="GY514">
        <v>30.314240000000002</v>
      </c>
      <c r="GZ514" s="1">
        <v>4.2497930000000001E-5</v>
      </c>
      <c r="HA514" s="1">
        <v>0.2982107</v>
      </c>
      <c r="HB514">
        <v>2.8863360000000001E-2</v>
      </c>
      <c r="HC514">
        <v>30.356359999999999</v>
      </c>
      <c r="HD514" s="1">
        <v>1.211769E-4</v>
      </c>
      <c r="HE514" s="1">
        <v>0.85996510000000004</v>
      </c>
      <c r="HF514" s="1">
        <v>2.8618790000000002E-2</v>
      </c>
      <c r="HG514">
        <v>30.30715</v>
      </c>
      <c r="HH514" s="1">
        <v>3.1101490000000001E-4</v>
      </c>
      <c r="HI514" s="1">
        <v>2.2419210000000001</v>
      </c>
      <c r="HJ514" s="1">
        <v>2.8233609999999999E-2</v>
      </c>
      <c r="HK514">
        <v>30.258559999999999</v>
      </c>
      <c r="HL514" s="1">
        <v>7.2444239999999997E-4</v>
      </c>
      <c r="HM514">
        <v>5.3316150000000002</v>
      </c>
      <c r="HN514" s="1">
        <v>2.8355200000000001E-2</v>
      </c>
      <c r="HO514">
        <v>30.23311</v>
      </c>
      <c r="HP514" s="1">
        <v>1.5818150000000001E-3</v>
      </c>
      <c r="HQ514" s="1">
        <v>11.68023</v>
      </c>
      <c r="HR514" s="1">
        <v>2.799132E-2</v>
      </c>
      <c r="HS514">
        <v>30.342169999999999</v>
      </c>
      <c r="HT514" s="1">
        <v>3.153795E-3</v>
      </c>
      <c r="HU514">
        <v>23.75956</v>
      </c>
      <c r="HV514" s="1">
        <v>2.7530280000000001E-2</v>
      </c>
      <c r="HW514">
        <v>30.494990000000001</v>
      </c>
      <c r="HX514" s="1">
        <v>5.8487560000000001E-3</v>
      </c>
      <c r="HY514">
        <v>45.128839999999997</v>
      </c>
      <c r="HZ514" s="1">
        <v>2.7032489999999999E-2</v>
      </c>
      <c r="IA514">
        <v>30.632860000000001</v>
      </c>
      <c r="IB514" s="1">
        <v>1.0180150000000001E-2</v>
      </c>
      <c r="IC514">
        <v>80.574200000000005</v>
      </c>
      <c r="ID514" s="1">
        <v>2.6757050000000001E-2</v>
      </c>
      <c r="IE514">
        <v>30.758420000000001</v>
      </c>
      <c r="IF514" s="1">
        <v>1.6899460000000002E-2</v>
      </c>
      <c r="IG514">
        <v>136.10130000000001</v>
      </c>
      <c r="IH514" s="1">
        <v>2.655126E-2</v>
      </c>
      <c r="II514">
        <v>30.76812</v>
      </c>
      <c r="IJ514" s="1">
        <v>2.6774070000000001E-2</v>
      </c>
      <c r="IK514">
        <v>218.7937</v>
      </c>
      <c r="IL514" s="1">
        <v>2.6267390000000002E-2</v>
      </c>
      <c r="IM514">
        <v>30.697769999999998</v>
      </c>
      <c r="IN514" s="1">
        <v>4.0443060000000003E-2</v>
      </c>
      <c r="IO514">
        <v>336.33429999999998</v>
      </c>
      <c r="IP514">
        <v>2.5910550000000001E-2</v>
      </c>
      <c r="IQ514">
        <v>30.628329999999998</v>
      </c>
      <c r="IR514" s="1">
        <v>5.850317E-2</v>
      </c>
      <c r="IS514">
        <v>496.42770000000002</v>
      </c>
      <c r="IT514">
        <v>2.5890549999999998E-2</v>
      </c>
      <c r="IU514">
        <v>30.5777</v>
      </c>
      <c r="IV514" s="1">
        <v>8.2695759999999993E-2</v>
      </c>
      <c r="IW514">
        <v>706.69200000000001</v>
      </c>
      <c r="IX514" s="1">
        <v>2.555588E-2</v>
      </c>
      <c r="IY514">
        <v>30.633299999999998</v>
      </c>
      <c r="IZ514" s="1">
        <v>0.11180329999999999</v>
      </c>
      <c r="JA514">
        <v>973.76760000000002</v>
      </c>
      <c r="JB514" s="1">
        <v>2.5096790000000001E-2</v>
      </c>
      <c r="JC514">
        <v>30.65457</v>
      </c>
      <c r="JD514" s="1">
        <v>0.1459578</v>
      </c>
      <c r="JE514">
        <v>1301.94</v>
      </c>
      <c r="JF514" s="1">
        <v>2.4663230000000001E-2</v>
      </c>
      <c r="JG514">
        <v>30.688269999999999</v>
      </c>
      <c r="JH514" s="1">
        <v>0.1856169</v>
      </c>
      <c r="JI514">
        <v>1693.9290000000001</v>
      </c>
      <c r="JJ514" s="1">
        <v>2.4424169999999999E-2</v>
      </c>
      <c r="JK514">
        <v>30.661059999999999</v>
      </c>
      <c r="JL514" s="1">
        <v>0.23220099999999999</v>
      </c>
      <c r="JM514">
        <v>2151.0590000000002</v>
      </c>
      <c r="JN514" s="1">
        <v>2.4302509999999999E-2</v>
      </c>
      <c r="JO514">
        <v>30.635819999999999</v>
      </c>
      <c r="JP514" s="1">
        <v>0.2856998</v>
      </c>
      <c r="JQ514">
        <v>2673.357</v>
      </c>
      <c r="JR514" s="1">
        <v>2.417236E-2</v>
      </c>
      <c r="JS514">
        <v>30.642029999999998</v>
      </c>
      <c r="JT514" s="1">
        <v>0.34474870000000002</v>
      </c>
      <c r="JU514">
        <v>3258.752</v>
      </c>
      <c r="JV514" s="1">
        <v>2.394253E-2</v>
      </c>
      <c r="JW514">
        <v>30.646260000000002</v>
      </c>
      <c r="JX514" s="1">
        <v>0.40713870000000002</v>
      </c>
      <c r="JY514">
        <v>3902.817</v>
      </c>
      <c r="JZ514" s="1">
        <v>2.3722030000000002E-2</v>
      </c>
      <c r="KA514">
        <v>30.645769999999999</v>
      </c>
      <c r="KB514" s="1">
        <v>0.47343550000000001</v>
      </c>
      <c r="KC514">
        <v>4599.607</v>
      </c>
      <c r="KD514" s="1">
        <v>2.356366E-2</v>
      </c>
      <c r="KE514">
        <v>30.75507</v>
      </c>
      <c r="KF514" s="1">
        <v>0.54408330000000005</v>
      </c>
      <c r="KG514">
        <v>5343.0450000000001</v>
      </c>
      <c r="KH514">
        <v>2.3458880000000001E-2</v>
      </c>
      <c r="KI514">
        <v>30.794789999999999</v>
      </c>
      <c r="KJ514" s="1">
        <v>0.6187011</v>
      </c>
      <c r="KK514">
        <v>6126.5050000000001</v>
      </c>
      <c r="KL514" s="1">
        <v>2.3309259999999998E-2</v>
      </c>
      <c r="KM514">
        <v>30.82038</v>
      </c>
      <c r="KN514" s="1">
        <v>0.69409339999999997</v>
      </c>
      <c r="KO514">
        <v>6942.518</v>
      </c>
      <c r="KP514" s="1">
        <v>2.3082539999999999E-2</v>
      </c>
      <c r="KQ514">
        <v>30.84712</v>
      </c>
      <c r="KR514">
        <v>0.76785389999999998</v>
      </c>
      <c r="KS514">
        <v>7782.4989999999998</v>
      </c>
      <c r="KT514">
        <v>2.2828359999999999E-2</v>
      </c>
      <c r="KU514">
        <v>30.829560000000001</v>
      </c>
      <c r="KV514">
        <v>0.84010580000000001</v>
      </c>
      <c r="KW514">
        <v>8637.9249999999993</v>
      </c>
      <c r="KX514" s="1">
        <v>2.2608010000000001E-2</v>
      </c>
      <c r="KY514">
        <v>30.761399999999998</v>
      </c>
      <c r="KZ514">
        <v>0.91232630000000003</v>
      </c>
      <c r="LA514">
        <v>9501.0550000000003</v>
      </c>
      <c r="LB514" s="1">
        <v>2.2445179999999999E-2</v>
      </c>
      <c r="LC514">
        <v>30.693480000000001</v>
      </c>
      <c r="LD514">
        <v>0.98524619999999996</v>
      </c>
      <c r="LE514">
        <v>10365.5</v>
      </c>
      <c r="LF514">
        <v>2.241487E-2</v>
      </c>
      <c r="LG514">
        <v>30.670030000000001</v>
      </c>
      <c r="LH514">
        <v>1.0626819999999999</v>
      </c>
      <c r="LI514">
        <v>11226.09</v>
      </c>
      <c r="LJ514" s="1">
        <v>2.2214600000000001E-2</v>
      </c>
      <c r="LK514">
        <v>30.81739</v>
      </c>
      <c r="LL514">
        <v>1.129948</v>
      </c>
      <c r="LM514">
        <v>12076.82</v>
      </c>
      <c r="LN514" s="1">
        <v>2.1939460000000001E-2</v>
      </c>
      <c r="LO514">
        <v>30.934930000000001</v>
      </c>
      <c r="LP514">
        <v>1.190042</v>
      </c>
      <c r="LQ514">
        <v>12910.12</v>
      </c>
      <c r="LR514" s="1">
        <v>2.165624E-2</v>
      </c>
      <c r="LS514">
        <v>31.021080000000001</v>
      </c>
      <c r="LT514">
        <v>1.2454940000000001</v>
      </c>
      <c r="LU514">
        <v>13720.82</v>
      </c>
      <c r="LV514" s="1">
        <v>2.1485310000000001E-2</v>
      </c>
      <c r="LW514">
        <v>31.146000000000001</v>
      </c>
      <c r="LX514">
        <v>1.303366</v>
      </c>
      <c r="LY514">
        <v>14505.78</v>
      </c>
      <c r="LZ514" s="1">
        <v>2.1376260000000001E-2</v>
      </c>
      <c r="MA514">
        <v>31.193909999999999</v>
      </c>
      <c r="MB514">
        <v>1.361491</v>
      </c>
      <c r="MC514">
        <v>15263.44</v>
      </c>
      <c r="MD514" s="1">
        <v>2.1274029999999999E-2</v>
      </c>
      <c r="ME514">
        <v>31.139279999999999</v>
      </c>
      <c r="MF514">
        <v>1.41682</v>
      </c>
      <c r="MG514">
        <v>15991.79</v>
      </c>
      <c r="MH514" s="1">
        <v>2.1170319999999999E-2</v>
      </c>
      <c r="MI514">
        <v>31.079650000000001</v>
      </c>
      <c r="MJ514">
        <v>1.4684090000000001</v>
      </c>
      <c r="MK514">
        <v>16688.310000000001</v>
      </c>
      <c r="ML514" s="1">
        <v>2.1315190000000001E-2</v>
      </c>
      <c r="MM514">
        <v>31.072299999999998</v>
      </c>
      <c r="MN514">
        <v>1.5345070000000001</v>
      </c>
      <c r="MO514">
        <v>17354.009999999998</v>
      </c>
      <c r="MP514" s="1">
        <v>2.1212700000000001E-2</v>
      </c>
      <c r="MQ514">
        <v>31.21857</v>
      </c>
      <c r="MR514">
        <v>1.5800529999999999</v>
      </c>
      <c r="MS514">
        <v>17987.740000000002</v>
      </c>
      <c r="MT514" s="1">
        <v>2.1025930000000002E-2</v>
      </c>
      <c r="MU514">
        <v>31.38016</v>
      </c>
      <c r="MV514">
        <v>1.6156250000000001</v>
      </c>
      <c r="MW514">
        <v>18585.400000000001</v>
      </c>
      <c r="MX514" s="1">
        <v>2.08285E-2</v>
      </c>
      <c r="MY514">
        <v>31.49109</v>
      </c>
      <c r="MZ514">
        <v>1.646112</v>
      </c>
      <c r="NA514">
        <v>19146.64</v>
      </c>
      <c r="NB514" s="1">
        <v>2.076832E-2</v>
      </c>
      <c r="NC514">
        <v>31.578900000000001</v>
      </c>
      <c r="ND514">
        <v>1.6839010000000001</v>
      </c>
      <c r="NE514">
        <v>19672.439999999999</v>
      </c>
      <c r="NF514" s="1">
        <v>2.0765160000000001E-2</v>
      </c>
      <c r="NG514">
        <v>31.565300000000001</v>
      </c>
      <c r="NH514">
        <v>1.7233309999999999</v>
      </c>
      <c r="NI514">
        <v>20164.32</v>
      </c>
      <c r="NJ514" s="1">
        <v>2.0727539999999999E-2</v>
      </c>
      <c r="NK514">
        <v>31.50189</v>
      </c>
      <c r="NL514">
        <v>1.757034</v>
      </c>
      <c r="NM514">
        <v>20622.8</v>
      </c>
      <c r="NN514" s="1">
        <v>2.060155E-2</v>
      </c>
      <c r="NO514">
        <v>31.446100000000001</v>
      </c>
      <c r="NP514">
        <v>1.7801100000000001</v>
      </c>
      <c r="NQ514">
        <v>21047.73</v>
      </c>
      <c r="NR514" s="1">
        <v>2.036994E-2</v>
      </c>
      <c r="NS514">
        <v>31.409490000000002</v>
      </c>
      <c r="NT514">
        <v>1.790616</v>
      </c>
      <c r="NU514">
        <v>21438.48</v>
      </c>
      <c r="NV514" s="1">
        <v>2.029276E-2</v>
      </c>
      <c r="NW514">
        <v>31.418659999999999</v>
      </c>
      <c r="NX514">
        <v>1.811604</v>
      </c>
      <c r="NY514">
        <v>21796.240000000002</v>
      </c>
      <c r="NZ514" s="1">
        <v>2.0299609999999999E-2</v>
      </c>
      <c r="OA514">
        <v>31.49643</v>
      </c>
      <c r="OB514">
        <v>1.837364</v>
      </c>
      <c r="OC514">
        <v>22123.81</v>
      </c>
      <c r="OD514" s="1">
        <v>2.032175E-2</v>
      </c>
      <c r="OE514">
        <v>31.517489999999999</v>
      </c>
      <c r="OF514">
        <v>1.8623909999999999</v>
      </c>
      <c r="OG514">
        <v>22422.6</v>
      </c>
      <c r="OH514" s="1">
        <v>2.0238220000000001E-2</v>
      </c>
      <c r="OI514">
        <v>31.529350000000001</v>
      </c>
      <c r="OJ514">
        <v>1.8753390000000001</v>
      </c>
      <c r="OK514">
        <v>22693.18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>
        <v>2.9901850000000001E-2</v>
      </c>
      <c r="G515">
        <v>27.334569999999999</v>
      </c>
      <c r="H515">
        <v>0</v>
      </c>
      <c r="I515">
        <v>0</v>
      </c>
      <c r="J515" s="1">
        <v>3.0198849999999999E-2</v>
      </c>
      <c r="K515">
        <v>27.417069999999999</v>
      </c>
      <c r="L515">
        <v>0</v>
      </c>
      <c r="M515">
        <v>0</v>
      </c>
      <c r="N515" s="1">
        <v>3.0196110000000002E-2</v>
      </c>
      <c r="O515">
        <v>27.540849999999999</v>
      </c>
      <c r="P515">
        <v>0</v>
      </c>
      <c r="Q515">
        <v>0</v>
      </c>
      <c r="R515" s="1">
        <v>3.009032E-2</v>
      </c>
      <c r="S515">
        <v>27.570920000000001</v>
      </c>
      <c r="T515">
        <v>0</v>
      </c>
      <c r="U515">
        <v>0</v>
      </c>
      <c r="V515" s="1">
        <v>3.0105380000000001E-2</v>
      </c>
      <c r="W515">
        <v>27.591760000000001</v>
      </c>
      <c r="X515">
        <v>0</v>
      </c>
      <c r="Y515">
        <v>0</v>
      </c>
      <c r="Z515" s="1">
        <v>3.026852E-2</v>
      </c>
      <c r="AA515">
        <v>27.614409999999999</v>
      </c>
      <c r="AB515">
        <v>0</v>
      </c>
      <c r="AC515">
        <v>0</v>
      </c>
      <c r="AD515" s="1">
        <v>3.0128729999999999E-2</v>
      </c>
      <c r="AE515">
        <v>27.639099999999999</v>
      </c>
      <c r="AF515">
        <v>0</v>
      </c>
      <c r="AG515">
        <v>0</v>
      </c>
      <c r="AH515" s="1">
        <v>3.0317E-2</v>
      </c>
      <c r="AI515">
        <v>27.675249999999998</v>
      </c>
      <c r="AJ515">
        <v>0</v>
      </c>
      <c r="AK515">
        <v>0</v>
      </c>
      <c r="AL515" s="1">
        <v>3.0587030000000001E-2</v>
      </c>
      <c r="AM515">
        <v>27.8127</v>
      </c>
      <c r="AN515">
        <v>0</v>
      </c>
      <c r="AO515">
        <v>0</v>
      </c>
      <c r="AP515" s="1">
        <v>3.0902209999999999E-2</v>
      </c>
      <c r="AQ515">
        <v>27.87914</v>
      </c>
      <c r="AR515">
        <v>0</v>
      </c>
      <c r="AS515">
        <v>0</v>
      </c>
      <c r="AT515" s="1">
        <v>3.1090240000000002E-2</v>
      </c>
      <c r="AU515">
        <v>27.93937</v>
      </c>
      <c r="AV515">
        <v>0</v>
      </c>
      <c r="AW515">
        <v>0</v>
      </c>
      <c r="AX515" s="1">
        <v>3.124565E-2</v>
      </c>
      <c r="AY515">
        <v>27.997039999999998</v>
      </c>
      <c r="AZ515">
        <v>0</v>
      </c>
      <c r="BA515">
        <v>0</v>
      </c>
      <c r="BB515" s="1">
        <v>3.1453559999999998E-2</v>
      </c>
      <c r="BC515">
        <v>28.02918</v>
      </c>
      <c r="BD515">
        <v>0</v>
      </c>
      <c r="BE515">
        <v>0</v>
      </c>
      <c r="BF515" s="1">
        <v>3.1702439999999998E-2</v>
      </c>
      <c r="BG515">
        <v>28.060890000000001</v>
      </c>
      <c r="BH515">
        <v>0</v>
      </c>
      <c r="BI515">
        <v>0</v>
      </c>
      <c r="BJ515" s="1">
        <v>3.170684E-2</v>
      </c>
      <c r="BK515">
        <v>28.125900000000001</v>
      </c>
      <c r="BL515">
        <v>0</v>
      </c>
      <c r="BM515">
        <v>0</v>
      </c>
      <c r="BN515" s="1">
        <v>3.1961259999999998E-2</v>
      </c>
      <c r="BO515">
        <v>28.26473</v>
      </c>
      <c r="BP515">
        <v>0</v>
      </c>
      <c r="BQ515">
        <v>0</v>
      </c>
      <c r="BR515" s="1">
        <v>3.2319710000000001E-2</v>
      </c>
      <c r="BS515">
        <v>28.455739999999999</v>
      </c>
      <c r="BT515">
        <v>0</v>
      </c>
      <c r="BU515">
        <v>0</v>
      </c>
      <c r="BV515" s="1">
        <v>3.2648610000000002E-2</v>
      </c>
      <c r="BW515">
        <v>28.651859999999999</v>
      </c>
      <c r="BX515">
        <v>0</v>
      </c>
      <c r="BY515">
        <v>0</v>
      </c>
      <c r="BZ515" s="1">
        <v>3.2871060000000001E-2</v>
      </c>
      <c r="CA515">
        <v>28.803540000000002</v>
      </c>
      <c r="CB515">
        <v>0</v>
      </c>
      <c r="CC515">
        <v>0</v>
      </c>
      <c r="CD515" s="1">
        <v>3.3014660000000001E-2</v>
      </c>
      <c r="CE515">
        <v>28.848199999999999</v>
      </c>
      <c r="CF515">
        <v>0</v>
      </c>
      <c r="CG515">
        <v>0</v>
      </c>
      <c r="CH515" s="1">
        <v>3.3157069999999997E-2</v>
      </c>
      <c r="CI515">
        <v>28.85032</v>
      </c>
      <c r="CJ515">
        <v>0</v>
      </c>
      <c r="CK515">
        <v>0</v>
      </c>
      <c r="CL515" s="1">
        <v>3.3444799999999997E-2</v>
      </c>
      <c r="CM515">
        <v>28.854310000000002</v>
      </c>
      <c r="CN515">
        <v>0</v>
      </c>
      <c r="CO515">
        <v>0</v>
      </c>
      <c r="CP515" s="1">
        <v>3.416247E-2</v>
      </c>
      <c r="CQ515">
        <v>28.872389999999999</v>
      </c>
      <c r="CR515">
        <v>0</v>
      </c>
      <c r="CS515">
        <v>0</v>
      </c>
      <c r="CT515" s="1">
        <v>3.4269790000000001E-2</v>
      </c>
      <c r="CU515">
        <v>28.988579999999999</v>
      </c>
      <c r="CV515">
        <v>0</v>
      </c>
      <c r="CW515">
        <v>0</v>
      </c>
      <c r="CX515" s="1">
        <v>3.4096509999999997E-2</v>
      </c>
      <c r="CY515">
        <v>29.15437</v>
      </c>
      <c r="CZ515">
        <v>0</v>
      </c>
      <c r="DA515">
        <v>0</v>
      </c>
      <c r="DB515">
        <v>3.3884360000000002E-2</v>
      </c>
      <c r="DC515">
        <v>29.26943</v>
      </c>
      <c r="DD515">
        <v>0</v>
      </c>
      <c r="DE515">
        <v>0</v>
      </c>
      <c r="DF515" s="1">
        <v>3.394312E-2</v>
      </c>
      <c r="DG515">
        <v>29.364419999999999</v>
      </c>
      <c r="DH515">
        <v>0</v>
      </c>
      <c r="DI515">
        <v>0</v>
      </c>
      <c r="DJ515" s="1">
        <v>3.4085789999999998E-2</v>
      </c>
      <c r="DK515">
        <v>29.371130000000001</v>
      </c>
      <c r="DL515">
        <v>0</v>
      </c>
      <c r="DM515">
        <v>0</v>
      </c>
      <c r="DN515" s="1">
        <v>3.4094770000000003E-2</v>
      </c>
      <c r="DO515">
        <v>29.338380000000001</v>
      </c>
      <c r="DP515">
        <v>0</v>
      </c>
      <c r="DQ515">
        <v>0</v>
      </c>
      <c r="DR515" s="1">
        <v>3.4017449999999998E-2</v>
      </c>
      <c r="DS515">
        <v>29.312470000000001</v>
      </c>
      <c r="DT515">
        <v>0</v>
      </c>
      <c r="DU515">
        <v>7.3323559999999996E-38</v>
      </c>
      <c r="DV515" s="1">
        <v>3.4768220000000002E-2</v>
      </c>
      <c r="DW515">
        <v>29.286370000000002</v>
      </c>
      <c r="DX515">
        <v>1.87595E-37</v>
      </c>
      <c r="DY515">
        <v>1.471248E-33</v>
      </c>
      <c r="DZ515" s="1">
        <v>3.4574500000000001E-2</v>
      </c>
      <c r="EA515">
        <v>29.332609999999999</v>
      </c>
      <c r="EB515">
        <v>1.2382569999999999E-33</v>
      </c>
      <c r="EC515">
        <v>8.788709E-30</v>
      </c>
      <c r="ED515" s="1">
        <v>3.4077700000000002E-2</v>
      </c>
      <c r="EE515">
        <v>29.41056</v>
      </c>
      <c r="EF515">
        <v>2.7951940000000001E-30</v>
      </c>
      <c r="EG515" s="1">
        <v>1.8248840000000001E-26</v>
      </c>
      <c r="EH515" s="1">
        <v>3.3511159999999998E-2</v>
      </c>
      <c r="EI515">
        <v>29.500360000000001</v>
      </c>
      <c r="EJ515" s="1">
        <v>2.5012570000000001E-27</v>
      </c>
      <c r="EK515" s="1">
        <v>1.5635320000000001E-23</v>
      </c>
      <c r="EL515" s="1">
        <v>3.3376240000000001E-2</v>
      </c>
      <c r="EM515">
        <v>29.563479999999998</v>
      </c>
      <c r="EN515" s="1">
        <v>1.053598E-24</v>
      </c>
      <c r="EO515" s="1">
        <v>6.36868E-21</v>
      </c>
      <c r="EP515" s="1">
        <v>3.3389099999999998E-2</v>
      </c>
      <c r="EQ515">
        <v>29.549469999999999</v>
      </c>
      <c r="ER515" s="1">
        <v>2.3379740000000002E-22</v>
      </c>
      <c r="ES515" s="1">
        <v>1.377851E-18</v>
      </c>
      <c r="ET515">
        <v>3.3263359999999999E-2</v>
      </c>
      <c r="EU515">
        <v>29.494330000000001</v>
      </c>
      <c r="EV515" s="1">
        <v>2.96277E-20</v>
      </c>
      <c r="EW515" s="1">
        <v>1.7286810000000001E-16</v>
      </c>
      <c r="EX515" s="1">
        <v>3.2998670000000001E-2</v>
      </c>
      <c r="EY515">
        <v>29.442029999999999</v>
      </c>
      <c r="EZ515" s="1">
        <v>2.3073660000000002E-18</v>
      </c>
      <c r="FA515" s="1">
        <v>1.34459E-14</v>
      </c>
      <c r="FB515" s="1">
        <v>3.3589309999999997E-2</v>
      </c>
      <c r="FC515">
        <v>29.427620000000001</v>
      </c>
      <c r="FD515" s="1">
        <v>1.2069959999999999E-16</v>
      </c>
      <c r="FE515" s="1">
        <v>6.8797520000000002E-13</v>
      </c>
      <c r="FF515" s="1">
        <v>3.3272000000000003E-2</v>
      </c>
      <c r="FG515">
        <v>29.566179999999999</v>
      </c>
      <c r="FH515" s="1">
        <v>4.2205309999999998E-15</v>
      </c>
      <c r="FI515" s="1">
        <v>2.422911E-11</v>
      </c>
      <c r="FJ515" s="1">
        <v>3.2684940000000003E-2</v>
      </c>
      <c r="FK515">
        <v>29.675940000000001</v>
      </c>
      <c r="FL515" s="1">
        <v>1.0388869999999999E-13</v>
      </c>
      <c r="FM515" s="1">
        <v>6.0778940000000004E-10</v>
      </c>
      <c r="FN515">
        <v>3.20171E-2</v>
      </c>
      <c r="FO515">
        <v>29.745010000000001</v>
      </c>
      <c r="FP515" s="1">
        <v>1.8733350000000001E-12</v>
      </c>
      <c r="FQ515" s="1">
        <v>1.1219440000000001E-8</v>
      </c>
      <c r="FR515" s="1">
        <v>3.1766629999999997E-2</v>
      </c>
      <c r="FS515">
        <v>29.770379999999999</v>
      </c>
      <c r="FT515" s="1">
        <v>2.5975709999999999E-11</v>
      </c>
      <c r="FU515" s="1">
        <v>1.57363E-7</v>
      </c>
      <c r="FV515" s="1">
        <v>3.1670690000000001E-2</v>
      </c>
      <c r="FW515">
        <v>29.75076</v>
      </c>
      <c r="FX515" s="1">
        <v>2.8268089999999998E-10</v>
      </c>
      <c r="FY515" s="1">
        <v>1.7260620000000001E-6</v>
      </c>
      <c r="FZ515" s="1">
        <v>3.1432950000000001E-2</v>
      </c>
      <c r="GA515">
        <v>29.706669999999999</v>
      </c>
      <c r="GB515" s="1">
        <v>2.4493349999999998E-9</v>
      </c>
      <c r="GC515" s="1">
        <v>1.5145180000000001E-5</v>
      </c>
      <c r="GD515" s="1">
        <v>3.1067290000000001E-2</v>
      </c>
      <c r="GE515">
        <v>29.664010000000001</v>
      </c>
      <c r="GF515" s="1">
        <v>1.7219929999999999E-8</v>
      </c>
      <c r="GG515" s="1">
        <v>1.083564E-4</v>
      </c>
      <c r="GH515" s="1">
        <v>3.1495479999999999E-2</v>
      </c>
      <c r="GI515">
        <v>29.665749999999999</v>
      </c>
      <c r="GJ515" s="1">
        <v>1.033926E-7</v>
      </c>
      <c r="GK515" s="1">
        <v>6.457174E-4</v>
      </c>
      <c r="GL515" s="1">
        <v>3.107414E-2</v>
      </c>
      <c r="GM515">
        <v>29.82668</v>
      </c>
      <c r="GN515" s="1">
        <v>5.1118090000000004E-7</v>
      </c>
      <c r="GO515" s="1">
        <v>3.2581189999999999E-3</v>
      </c>
      <c r="GP515" s="1">
        <v>3.0411710000000002E-2</v>
      </c>
      <c r="GQ515">
        <v>29.973710000000001</v>
      </c>
      <c r="GR515" s="1">
        <v>2.1498320000000002E-6</v>
      </c>
      <c r="GS515" s="1">
        <v>1.408476E-2</v>
      </c>
      <c r="GT515" s="1">
        <v>2.9696509999999999E-2</v>
      </c>
      <c r="GU515">
        <v>30.10464</v>
      </c>
      <c r="GV515" s="1">
        <v>7.8363839999999996E-6</v>
      </c>
      <c r="GW515" s="1">
        <v>5.2918670000000001E-2</v>
      </c>
      <c r="GX515" s="1">
        <v>2.9391879999999999E-2</v>
      </c>
      <c r="GY515">
        <v>30.227789999999999</v>
      </c>
      <c r="GZ515" s="1">
        <v>2.550567E-5</v>
      </c>
      <c r="HA515" s="1">
        <v>0.1752244</v>
      </c>
      <c r="HB515" s="1">
        <v>2.9272679999999999E-2</v>
      </c>
      <c r="HC515">
        <v>30.271260000000002</v>
      </c>
      <c r="HD515" s="1">
        <v>7.463336E-5</v>
      </c>
      <c r="HE515" s="1">
        <v>0.51838329999999999</v>
      </c>
      <c r="HF515" s="1">
        <v>2.9028760000000001E-2</v>
      </c>
      <c r="HG515">
        <v>30.226959999999998</v>
      </c>
      <c r="HH515" s="1">
        <v>1.9631210000000001E-4</v>
      </c>
      <c r="HI515" s="1">
        <v>1.384679</v>
      </c>
      <c r="HJ515" s="1">
        <v>2.8638219999999999E-2</v>
      </c>
      <c r="HK515">
        <v>30.183330000000002</v>
      </c>
      <c r="HL515" s="1">
        <v>4.6796309999999999E-4</v>
      </c>
      <c r="HM515" s="1">
        <v>3.3698410000000001</v>
      </c>
      <c r="HN515" s="1">
        <v>2.8768970000000001E-2</v>
      </c>
      <c r="HO515">
        <v>30.16234</v>
      </c>
      <c r="HP515" s="1">
        <v>1.04476E-3</v>
      </c>
      <c r="HQ515" s="1">
        <v>7.5464789999999997</v>
      </c>
      <c r="HR515" s="1">
        <v>2.8397950000000002E-2</v>
      </c>
      <c r="HS515">
        <v>30.271999999999998</v>
      </c>
      <c r="HT515" s="1">
        <v>2.1268889999999999E-3</v>
      </c>
      <c r="HU515">
        <v>15.675269999999999</v>
      </c>
      <c r="HV515" s="1">
        <v>2.7927750000000001E-2</v>
      </c>
      <c r="HW515">
        <v>30.42333</v>
      </c>
      <c r="HX515" s="1">
        <v>4.022706E-3</v>
      </c>
      <c r="HY515">
        <v>30.36927</v>
      </c>
      <c r="HZ515" s="1">
        <v>2.7420670000000001E-2</v>
      </c>
      <c r="IA515">
        <v>30.560079999999999</v>
      </c>
      <c r="IB515" s="1">
        <v>7.1332890000000001E-3</v>
      </c>
      <c r="IC515">
        <v>55.248100000000001</v>
      </c>
      <c r="ID515" s="1">
        <v>2.714285E-2</v>
      </c>
      <c r="IE515">
        <v>30.684729999999998</v>
      </c>
      <c r="IF515" s="1">
        <v>1.205354E-2</v>
      </c>
      <c r="IG515">
        <v>94.995220000000003</v>
      </c>
      <c r="IH515" s="1">
        <v>2.6937079999999999E-2</v>
      </c>
      <c r="II515">
        <v>30.696660000000001</v>
      </c>
      <c r="IJ515" s="1">
        <v>1.9421910000000001E-2</v>
      </c>
      <c r="IK515">
        <v>155.31229999999999</v>
      </c>
      <c r="IL515" s="1">
        <v>2.6649579999999999E-2</v>
      </c>
      <c r="IM515">
        <v>30.631609999999998</v>
      </c>
      <c r="IN515" s="1">
        <v>2.9807770000000001E-2</v>
      </c>
      <c r="IO515">
        <v>242.59989999999999</v>
      </c>
      <c r="IP515" s="1">
        <v>2.628689E-2</v>
      </c>
      <c r="IQ515">
        <v>30.56738</v>
      </c>
      <c r="IR515" s="1">
        <v>4.376965E-2</v>
      </c>
      <c r="IS515">
        <v>363.53570000000002</v>
      </c>
      <c r="IT515" s="1">
        <v>2.627378E-2</v>
      </c>
      <c r="IU515">
        <v>30.521260000000002</v>
      </c>
      <c r="IV515" s="1">
        <v>6.2770900000000004E-2</v>
      </c>
      <c r="IW515">
        <v>524.98389999999995</v>
      </c>
      <c r="IX515" s="1">
        <v>2.5934349999999998E-2</v>
      </c>
      <c r="IY515">
        <v>30.578410000000002</v>
      </c>
      <c r="IZ515" s="1">
        <v>8.6014170000000001E-2</v>
      </c>
      <c r="JA515">
        <v>733.2758</v>
      </c>
      <c r="JB515" s="1">
        <v>2.546518E-2</v>
      </c>
      <c r="JC515">
        <v>30.600829999999998</v>
      </c>
      <c r="JD515" s="1">
        <v>0.1137068</v>
      </c>
      <c r="JE515">
        <v>993.03589999999997</v>
      </c>
      <c r="JF515">
        <v>2.502368E-2</v>
      </c>
      <c r="JG515">
        <v>30.63598</v>
      </c>
      <c r="JH515" s="1">
        <v>0.1463305</v>
      </c>
      <c r="JI515">
        <v>1307.731</v>
      </c>
      <c r="JJ515" s="1">
        <v>2.478085E-2</v>
      </c>
      <c r="JK515">
        <v>30.611419999999999</v>
      </c>
      <c r="JL515" s="1">
        <v>0.18512799999999999</v>
      </c>
      <c r="JM515">
        <v>1679.712</v>
      </c>
      <c r="JN515" s="1">
        <v>2.465902E-2</v>
      </c>
      <c r="JO515">
        <v>30.589120000000001</v>
      </c>
      <c r="JP515" s="1">
        <v>0.23024230000000001</v>
      </c>
      <c r="JQ515">
        <v>2110.27</v>
      </c>
      <c r="JR515">
        <v>2.453E-2</v>
      </c>
      <c r="JS515">
        <v>30.597049999999999</v>
      </c>
      <c r="JT515">
        <v>0.28068300000000002</v>
      </c>
      <c r="JU515">
        <v>2598.855</v>
      </c>
      <c r="JV515" s="1">
        <v>2.429338E-2</v>
      </c>
      <c r="JW515">
        <v>30.602920000000001</v>
      </c>
      <c r="JX515" s="1">
        <v>0.33461000000000002</v>
      </c>
      <c r="JY515">
        <v>3142.78</v>
      </c>
      <c r="JZ515" s="1">
        <v>2.406954E-2</v>
      </c>
      <c r="KA515">
        <v>30.60406</v>
      </c>
      <c r="KB515" s="1">
        <v>0.3926134</v>
      </c>
      <c r="KC515">
        <v>3737.9119999999998</v>
      </c>
      <c r="KD515" s="1">
        <v>2.3909440000000001E-2</v>
      </c>
      <c r="KE515">
        <v>30.71236</v>
      </c>
      <c r="KF515" s="1">
        <v>0.45506829999999998</v>
      </c>
      <c r="KG515">
        <v>4379.7780000000002</v>
      </c>
      <c r="KH515" s="1">
        <v>2.3804740000000001E-2</v>
      </c>
      <c r="KI515">
        <v>30.75179</v>
      </c>
      <c r="KJ515" s="1">
        <v>0.52169220000000005</v>
      </c>
      <c r="KK515">
        <v>5063.2150000000001</v>
      </c>
      <c r="KL515" s="1">
        <v>2.3654669999999999E-2</v>
      </c>
      <c r="KM515">
        <v>30.778449999999999</v>
      </c>
      <c r="KN515" s="1">
        <v>0.58977690000000005</v>
      </c>
      <c r="KO515">
        <v>5782.1909999999998</v>
      </c>
      <c r="KP515" s="1">
        <v>2.34229E-2</v>
      </c>
      <c r="KQ515">
        <v>30.805959999999999</v>
      </c>
      <c r="KR515" s="1">
        <v>0.65711960000000003</v>
      </c>
      <c r="KS515">
        <v>6529.4309999999996</v>
      </c>
      <c r="KT515" s="1">
        <v>2.3165769999999999E-2</v>
      </c>
      <c r="KU515">
        <v>30.78999</v>
      </c>
      <c r="KV515">
        <v>0.72388240000000004</v>
      </c>
      <c r="KW515">
        <v>7297.4790000000003</v>
      </c>
      <c r="KX515">
        <v>2.2941690000000001E-2</v>
      </c>
      <c r="KY515">
        <v>30.725020000000001</v>
      </c>
      <c r="KZ515">
        <v>0.79117470000000001</v>
      </c>
      <c r="LA515">
        <v>8079.4409999999998</v>
      </c>
      <c r="LB515" s="1">
        <v>2.2777169999999999E-2</v>
      </c>
      <c r="LC515">
        <v>30.660399999999999</v>
      </c>
      <c r="LD515">
        <v>0.85966410000000004</v>
      </c>
      <c r="LE515">
        <v>8869.4290000000001</v>
      </c>
      <c r="LF515" s="1">
        <v>2.275046E-2</v>
      </c>
      <c r="LG515">
        <v>30.639220000000002</v>
      </c>
      <c r="LH515">
        <v>0.93278159999999999</v>
      </c>
      <c r="LI515">
        <v>9662.64</v>
      </c>
      <c r="LJ515" s="1">
        <v>2.2545610000000001E-2</v>
      </c>
      <c r="LK515">
        <v>30.783729999999998</v>
      </c>
      <c r="LL515">
        <v>0.99722180000000005</v>
      </c>
      <c r="LM515">
        <v>10453.23</v>
      </c>
      <c r="LN515" s="1">
        <v>2.226467E-2</v>
      </c>
      <c r="LO515">
        <v>30.89808</v>
      </c>
      <c r="LP515">
        <v>1.055655</v>
      </c>
      <c r="LQ515">
        <v>11233.89</v>
      </c>
      <c r="LR515" s="1">
        <v>2.1976579999999999E-2</v>
      </c>
      <c r="LS515">
        <v>30.9832</v>
      </c>
      <c r="LT515">
        <v>1.110277</v>
      </c>
      <c r="LU515">
        <v>11999.51</v>
      </c>
      <c r="LV515" s="1">
        <v>2.1804259999999999E-2</v>
      </c>
      <c r="LW515">
        <v>31.10595</v>
      </c>
      <c r="LX515">
        <v>1.167378</v>
      </c>
      <c r="LY515">
        <v>12746.67</v>
      </c>
      <c r="LZ515" s="1">
        <v>2.1695909999999999E-2</v>
      </c>
      <c r="MA515">
        <v>31.153220000000001</v>
      </c>
      <c r="MB515">
        <v>1.2250019999999999</v>
      </c>
      <c r="MC515">
        <v>13473.4</v>
      </c>
      <c r="MD515">
        <v>2.159353E-2</v>
      </c>
      <c r="ME515">
        <v>31.10163</v>
      </c>
      <c r="MF515">
        <v>1.280276</v>
      </c>
      <c r="MG515">
        <v>14177.41</v>
      </c>
      <c r="MH515" s="1">
        <v>2.1488320000000002E-2</v>
      </c>
      <c r="MI515">
        <v>31.045100000000001</v>
      </c>
      <c r="MJ515">
        <v>1.332265</v>
      </c>
      <c r="MK515">
        <v>14855.92</v>
      </c>
      <c r="ML515" s="1">
        <v>2.163731E-2</v>
      </c>
      <c r="MM515">
        <v>31.039760000000001</v>
      </c>
      <c r="MN515">
        <v>1.3977329999999999</v>
      </c>
      <c r="MO515">
        <v>15509.28</v>
      </c>
      <c r="MP515" s="1">
        <v>2.1534290000000001E-2</v>
      </c>
      <c r="MQ515">
        <v>31.18329</v>
      </c>
      <c r="MR515">
        <v>1.4445969999999999</v>
      </c>
      <c r="MS515">
        <v>16136.05</v>
      </c>
      <c r="MT515" s="1">
        <v>2.134519E-2</v>
      </c>
      <c r="MU515">
        <v>31.341200000000001</v>
      </c>
      <c r="MV515">
        <v>1.482324</v>
      </c>
      <c r="MW515">
        <v>16731.88</v>
      </c>
      <c r="MX515" s="1">
        <v>2.1143889999999999E-2</v>
      </c>
      <c r="MY515">
        <v>31.44998</v>
      </c>
      <c r="MZ515">
        <v>1.5152840000000001</v>
      </c>
      <c r="NA515">
        <v>17295.95</v>
      </c>
      <c r="NB515" s="1">
        <v>2.1079179999999999E-2</v>
      </c>
      <c r="NC515">
        <v>31.536539999999999</v>
      </c>
      <c r="ND515">
        <v>1.554738</v>
      </c>
      <c r="NE515">
        <v>17828.64</v>
      </c>
      <c r="NF515" s="1">
        <v>2.107945E-2</v>
      </c>
      <c r="NG515">
        <v>31.524370000000001</v>
      </c>
      <c r="NH515">
        <v>1.59626</v>
      </c>
      <c r="NI515">
        <v>18331.22</v>
      </c>
      <c r="NJ515" s="1">
        <v>2.1042809999999999E-2</v>
      </c>
      <c r="NK515">
        <v>31.464469999999999</v>
      </c>
      <c r="NL515">
        <v>1.6323460000000001</v>
      </c>
      <c r="NM515">
        <v>18803.830000000002</v>
      </c>
      <c r="NN515" s="1">
        <v>2.091399E-2</v>
      </c>
      <c r="NO515">
        <v>31.411829999999998</v>
      </c>
      <c r="NP515">
        <v>1.6583110000000001</v>
      </c>
      <c r="NQ515">
        <v>19245.88</v>
      </c>
      <c r="NR515" s="1">
        <v>2.067449E-2</v>
      </c>
      <c r="NS515">
        <v>31.37762</v>
      </c>
      <c r="NT515">
        <v>1.6721999999999999</v>
      </c>
      <c r="NU515">
        <v>19656.53</v>
      </c>
      <c r="NV515" s="1">
        <v>2.0596070000000001E-2</v>
      </c>
      <c r="NW515">
        <v>31.38768</v>
      </c>
      <c r="NX515">
        <v>1.6960850000000001</v>
      </c>
      <c r="NY515">
        <v>20036.36</v>
      </c>
      <c r="NZ515" s="1">
        <v>2.0604029999999999E-2</v>
      </c>
      <c r="OA515">
        <v>31.464020000000001</v>
      </c>
      <c r="OB515">
        <v>1.7245029999999999</v>
      </c>
      <c r="OC515">
        <v>20388.330000000002</v>
      </c>
      <c r="OD515" s="1">
        <v>2.062976E-2</v>
      </c>
      <c r="OE515">
        <v>31.48555</v>
      </c>
      <c r="OF515">
        <v>1.752378</v>
      </c>
      <c r="OG515">
        <v>20713.330000000002</v>
      </c>
      <c r="OH515" s="1">
        <v>2.0544110000000001E-2</v>
      </c>
      <c r="OI515">
        <v>31.497399999999999</v>
      </c>
      <c r="OJ515">
        <v>1.768472</v>
      </c>
      <c r="OK515">
        <v>21011.599999999999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>
        <v>2.99846E-2</v>
      </c>
      <c r="G516">
        <v>27.13025</v>
      </c>
      <c r="H516">
        <v>0</v>
      </c>
      <c r="I516">
        <v>0</v>
      </c>
      <c r="J516" s="1">
        <v>3.0287600000000001E-2</v>
      </c>
      <c r="K516">
        <v>27.214939999999999</v>
      </c>
      <c r="L516">
        <v>0</v>
      </c>
      <c r="M516">
        <v>0</v>
      </c>
      <c r="N516" s="1">
        <v>3.0283810000000001E-2</v>
      </c>
      <c r="O516">
        <v>27.339939999999999</v>
      </c>
      <c r="P516">
        <v>0</v>
      </c>
      <c r="Q516">
        <v>0</v>
      </c>
      <c r="R516" s="1">
        <v>3.0174759999999998E-2</v>
      </c>
      <c r="S516">
        <v>27.373100000000001</v>
      </c>
      <c r="T516">
        <v>0</v>
      </c>
      <c r="U516">
        <v>0</v>
      </c>
      <c r="V516" s="1">
        <v>3.0188909999999999E-2</v>
      </c>
      <c r="W516">
        <v>27.397649999999999</v>
      </c>
      <c r="X516">
        <v>0</v>
      </c>
      <c r="Y516">
        <v>0</v>
      </c>
      <c r="Z516" s="1">
        <v>3.0350039999999998E-2</v>
      </c>
      <c r="AA516">
        <v>27.423739999999999</v>
      </c>
      <c r="AB516">
        <v>0</v>
      </c>
      <c r="AC516">
        <v>0</v>
      </c>
      <c r="AD516" s="1">
        <v>3.0204680000000001E-2</v>
      </c>
      <c r="AE516">
        <v>27.451830000000001</v>
      </c>
      <c r="AF516">
        <v>0</v>
      </c>
      <c r="AG516">
        <v>0</v>
      </c>
      <c r="AH516" s="1">
        <v>3.039646E-2</v>
      </c>
      <c r="AI516">
        <v>27.491109999999999</v>
      </c>
      <c r="AJ516">
        <v>0</v>
      </c>
      <c r="AK516">
        <v>0</v>
      </c>
      <c r="AL516" s="1">
        <v>3.0665810000000002E-2</v>
      </c>
      <c r="AM516">
        <v>27.62961</v>
      </c>
      <c r="AN516">
        <v>0</v>
      </c>
      <c r="AO516">
        <v>0</v>
      </c>
      <c r="AP516" s="1">
        <v>3.0986320000000001E-2</v>
      </c>
      <c r="AQ516">
        <v>27.698560000000001</v>
      </c>
      <c r="AR516">
        <v>0</v>
      </c>
      <c r="AS516">
        <v>0</v>
      </c>
      <c r="AT516">
        <v>3.1174799999999999E-2</v>
      </c>
      <c r="AU516">
        <v>27.76127</v>
      </c>
      <c r="AV516">
        <v>0</v>
      </c>
      <c r="AW516">
        <v>0</v>
      </c>
      <c r="AX516">
        <v>3.1327279999999999E-2</v>
      </c>
      <c r="AY516">
        <v>27.82103</v>
      </c>
      <c r="AZ516">
        <v>0</v>
      </c>
      <c r="BA516">
        <v>0</v>
      </c>
      <c r="BB516" s="1">
        <v>3.1535359999999998E-2</v>
      </c>
      <c r="BC516">
        <v>27.856269999999999</v>
      </c>
      <c r="BD516">
        <v>0</v>
      </c>
      <c r="BE516">
        <v>0</v>
      </c>
      <c r="BF516" s="1">
        <v>3.178595E-2</v>
      </c>
      <c r="BG516">
        <v>27.891030000000001</v>
      </c>
      <c r="BH516">
        <v>0</v>
      </c>
      <c r="BI516">
        <v>0</v>
      </c>
      <c r="BJ516" s="1">
        <v>3.178752E-2</v>
      </c>
      <c r="BK516">
        <v>27.958739999999999</v>
      </c>
      <c r="BL516">
        <v>0</v>
      </c>
      <c r="BM516">
        <v>0</v>
      </c>
      <c r="BN516" s="1">
        <v>3.2040850000000003E-2</v>
      </c>
      <c r="BO516">
        <v>28.098299999999998</v>
      </c>
      <c r="BP516">
        <v>0</v>
      </c>
      <c r="BQ516">
        <v>0</v>
      </c>
      <c r="BR516" s="1">
        <v>3.2403929999999997E-2</v>
      </c>
      <c r="BS516">
        <v>28.288689999999999</v>
      </c>
      <c r="BT516">
        <v>0</v>
      </c>
      <c r="BU516">
        <v>0</v>
      </c>
      <c r="BV516">
        <v>3.2735019999999997E-2</v>
      </c>
      <c r="BW516">
        <v>28.483599999999999</v>
      </c>
      <c r="BX516">
        <v>0</v>
      </c>
      <c r="BY516">
        <v>0</v>
      </c>
      <c r="BZ516" s="1">
        <v>3.2956909999999999E-2</v>
      </c>
      <c r="CA516">
        <v>28.635149999999999</v>
      </c>
      <c r="CB516">
        <v>0</v>
      </c>
      <c r="CC516">
        <v>0</v>
      </c>
      <c r="CD516" s="1">
        <v>3.3099950000000003E-2</v>
      </c>
      <c r="CE516">
        <v>28.68214</v>
      </c>
      <c r="CF516">
        <v>0</v>
      </c>
      <c r="CG516">
        <v>0</v>
      </c>
      <c r="CH516" s="1">
        <v>3.3242529999999999E-2</v>
      </c>
      <c r="CI516">
        <v>28.68835</v>
      </c>
      <c r="CJ516">
        <v>0</v>
      </c>
      <c r="CK516">
        <v>0</v>
      </c>
      <c r="CL516" s="1">
        <v>3.3533769999999997E-2</v>
      </c>
      <c r="CM516">
        <v>28.696809999999999</v>
      </c>
      <c r="CN516">
        <v>0</v>
      </c>
      <c r="CO516">
        <v>0</v>
      </c>
      <c r="CP516" s="1">
        <v>3.426792E-2</v>
      </c>
      <c r="CQ516">
        <v>28.719000000000001</v>
      </c>
      <c r="CR516">
        <v>0</v>
      </c>
      <c r="CS516">
        <v>0</v>
      </c>
      <c r="CT516" s="1">
        <v>3.4372380000000001E-2</v>
      </c>
      <c r="CU516">
        <v>28.836770000000001</v>
      </c>
      <c r="CV516">
        <v>0</v>
      </c>
      <c r="CW516">
        <v>0</v>
      </c>
      <c r="CX516" s="1">
        <v>3.4194009999999997E-2</v>
      </c>
      <c r="CY516">
        <v>29.002980000000001</v>
      </c>
      <c r="CZ516">
        <v>0</v>
      </c>
      <c r="DA516">
        <v>0</v>
      </c>
      <c r="DB516" s="1">
        <v>3.3976640000000002E-2</v>
      </c>
      <c r="DC516">
        <v>29.119260000000001</v>
      </c>
      <c r="DD516">
        <v>0</v>
      </c>
      <c r="DE516">
        <v>0</v>
      </c>
      <c r="DF516" s="1">
        <v>3.4038560000000002E-2</v>
      </c>
      <c r="DG516">
        <v>29.215910000000001</v>
      </c>
      <c r="DH516">
        <v>0</v>
      </c>
      <c r="DI516">
        <v>0</v>
      </c>
      <c r="DJ516" s="1">
        <v>3.4184979999999997E-2</v>
      </c>
      <c r="DK516">
        <v>29.226189999999999</v>
      </c>
      <c r="DL516">
        <v>0</v>
      </c>
      <c r="DM516">
        <v>0</v>
      </c>
      <c r="DN516" s="1">
        <v>3.41956E-2</v>
      </c>
      <c r="DO516">
        <v>29.19875</v>
      </c>
      <c r="DP516">
        <v>0</v>
      </c>
      <c r="DQ516">
        <v>0</v>
      </c>
      <c r="DR516" s="1">
        <v>3.4119799999999999E-2</v>
      </c>
      <c r="DS516">
        <v>29.177820000000001</v>
      </c>
      <c r="DT516">
        <v>0</v>
      </c>
      <c r="DU516">
        <v>1.6118510000000001E-38</v>
      </c>
      <c r="DV516" s="1">
        <v>3.4889339999999998E-2</v>
      </c>
      <c r="DW516">
        <v>29.156289999999998</v>
      </c>
      <c r="DX516">
        <v>4.3150639999999998E-38</v>
      </c>
      <c r="DY516">
        <v>3.512128E-34</v>
      </c>
      <c r="DZ516" s="1">
        <v>3.4696100000000001E-2</v>
      </c>
      <c r="EA516">
        <v>29.205629999999999</v>
      </c>
      <c r="EB516">
        <v>2.8753999999999999E-34</v>
      </c>
      <c r="EC516">
        <v>2.2693320000000001E-30</v>
      </c>
      <c r="ED516" s="1">
        <v>3.4187120000000001E-2</v>
      </c>
      <c r="EE516">
        <v>29.285399999999999</v>
      </c>
      <c r="EF516">
        <v>7.2126410000000002E-31</v>
      </c>
      <c r="EG516" s="1">
        <v>5.0873960000000003E-27</v>
      </c>
      <c r="EH516" s="1">
        <v>3.361248E-2</v>
      </c>
      <c r="EI516">
        <v>29.376460000000002</v>
      </c>
      <c r="EJ516" s="1">
        <v>7.0348529999999996E-28</v>
      </c>
      <c r="EK516" s="1">
        <v>4.6699200000000001E-24</v>
      </c>
      <c r="EL516" s="1">
        <v>3.3479979999999999E-2</v>
      </c>
      <c r="EM516">
        <v>29.441330000000001</v>
      </c>
      <c r="EN516" s="1">
        <v>3.193273E-25</v>
      </c>
      <c r="EO516" s="1">
        <v>2.0261730000000001E-21</v>
      </c>
      <c r="EP516" s="1">
        <v>3.3498399999999998E-2</v>
      </c>
      <c r="EQ516">
        <v>29.430579999999999</v>
      </c>
      <c r="ER516" s="1">
        <v>7.5719239999999998E-23</v>
      </c>
      <c r="ES516" s="1">
        <v>4.6457429999999999E-19</v>
      </c>
      <c r="ET516">
        <v>3.3374170000000002E-2</v>
      </c>
      <c r="EU516">
        <v>29.37968</v>
      </c>
      <c r="EV516" s="1">
        <v>1.0184670000000001E-20</v>
      </c>
      <c r="EW516" s="1">
        <v>6.1504020000000004E-17</v>
      </c>
      <c r="EX516" s="1">
        <v>3.3113509999999999E-2</v>
      </c>
      <c r="EY516">
        <v>29.331910000000001</v>
      </c>
      <c r="EZ516" s="1">
        <v>8.3788270000000002E-19</v>
      </c>
      <c r="FA516" s="1">
        <v>5.0308840000000003E-15</v>
      </c>
      <c r="FB516" s="1">
        <v>3.3720050000000001E-2</v>
      </c>
      <c r="FC516">
        <v>29.32105</v>
      </c>
      <c r="FD516" s="1">
        <v>4.6140539999999998E-17</v>
      </c>
      <c r="FE516" s="1">
        <v>2.6996699999999999E-13</v>
      </c>
      <c r="FF516" s="1">
        <v>3.3400859999999997E-2</v>
      </c>
      <c r="FG516">
        <v>29.45947</v>
      </c>
      <c r="FH516" s="1">
        <v>1.6920819999999999E-15</v>
      </c>
      <c r="FI516" s="1">
        <v>9.9462989999999996E-12</v>
      </c>
      <c r="FJ516" s="1">
        <v>3.2804130000000001E-2</v>
      </c>
      <c r="FK516">
        <v>29.569199999999999</v>
      </c>
      <c r="FL516" s="1">
        <v>4.354163E-14</v>
      </c>
      <c r="FM516" s="1">
        <v>2.6039390000000002E-10</v>
      </c>
      <c r="FN516">
        <v>3.2128179999999999E-2</v>
      </c>
      <c r="FO516">
        <v>29.63916</v>
      </c>
      <c r="FP516" s="1">
        <v>8.1884609999999996E-13</v>
      </c>
      <c r="FQ516" s="1">
        <v>5.0066880000000004E-9</v>
      </c>
      <c r="FR516" s="1">
        <v>3.1878709999999998E-2</v>
      </c>
      <c r="FS516">
        <v>29.66647</v>
      </c>
      <c r="FT516" s="1">
        <v>1.1817679999999999E-11</v>
      </c>
      <c r="FU516" s="1">
        <v>7.3007060000000006E-8</v>
      </c>
      <c r="FV516" s="1">
        <v>3.1786559999999998E-2</v>
      </c>
      <c r="FW516">
        <v>29.649809999999999</v>
      </c>
      <c r="FX516" s="1">
        <v>1.3361259999999999E-10</v>
      </c>
      <c r="FY516" s="1">
        <v>8.3120229999999996E-7</v>
      </c>
      <c r="FZ516" s="1">
        <v>3.155152E-2</v>
      </c>
      <c r="GA516">
        <v>29.609390000000001</v>
      </c>
      <c r="GB516" s="1">
        <v>1.200641E-9</v>
      </c>
      <c r="GC516" s="1">
        <v>7.5588460000000004E-6</v>
      </c>
      <c r="GD516" s="1">
        <v>3.118516E-2</v>
      </c>
      <c r="GE516">
        <v>29.570689999999999</v>
      </c>
      <c r="GF516" s="1">
        <v>8.7386929999999994E-9</v>
      </c>
      <c r="GG516" s="1">
        <v>5.5967229999999997E-5</v>
      </c>
      <c r="GH516" s="1">
        <v>3.1628129999999997E-2</v>
      </c>
      <c r="GI516">
        <v>29.57518</v>
      </c>
      <c r="GJ516" s="1">
        <v>5.4261429999999997E-8</v>
      </c>
      <c r="GK516" s="1">
        <v>3.4471069999999999E-4</v>
      </c>
      <c r="GL516" s="1">
        <v>3.1204340000000001E-2</v>
      </c>
      <c r="GM516">
        <v>29.735009999999999</v>
      </c>
      <c r="GN516" s="1">
        <v>2.768946E-7</v>
      </c>
      <c r="GO516" s="1">
        <v>1.7952770000000001E-3</v>
      </c>
      <c r="GP516" s="1">
        <v>3.0534539999999999E-2</v>
      </c>
      <c r="GQ516">
        <v>29.88091</v>
      </c>
      <c r="GR516" s="1">
        <v>1.1997600000000001E-6</v>
      </c>
      <c r="GS516" s="1">
        <v>7.9981289999999997E-3</v>
      </c>
      <c r="GT516" s="1">
        <v>2.9811710000000002E-2</v>
      </c>
      <c r="GU516">
        <v>30.01078</v>
      </c>
      <c r="GV516" s="1">
        <v>4.4989019999999999E-6</v>
      </c>
      <c r="GW516" s="1">
        <v>3.0925609999999999E-2</v>
      </c>
      <c r="GX516" s="1">
        <v>2.9507019999999998E-2</v>
      </c>
      <c r="GY516">
        <v>30.133199999999999</v>
      </c>
      <c r="GZ516" s="1">
        <v>1.5047590000000001E-5</v>
      </c>
      <c r="HA516" s="1">
        <v>0.1052584</v>
      </c>
      <c r="HB516">
        <v>2.9389700000000001E-2</v>
      </c>
      <c r="HC516">
        <v>30.177769999999999</v>
      </c>
      <c r="HD516" s="1">
        <v>4.5194610000000003E-5</v>
      </c>
      <c r="HE516" s="1">
        <v>0.31970860000000001</v>
      </c>
      <c r="HF516" s="1">
        <v>2.9150789999999999E-2</v>
      </c>
      <c r="HG516">
        <v>30.137599999999999</v>
      </c>
      <c r="HH516" s="1">
        <v>1.218789E-4</v>
      </c>
      <c r="HI516" s="1">
        <v>0.87574459999999998</v>
      </c>
      <c r="HJ516" s="1">
        <v>2.8756839999999999E-2</v>
      </c>
      <c r="HK516">
        <v>30.09844</v>
      </c>
      <c r="HL516" s="1">
        <v>2.9741030000000001E-4</v>
      </c>
      <c r="HM516" s="1">
        <v>2.182877</v>
      </c>
      <c r="HN516" s="1">
        <v>2.889779E-2</v>
      </c>
      <c r="HO516">
        <v>30.081710000000001</v>
      </c>
      <c r="HP516" s="1">
        <v>6.7920950000000002E-4</v>
      </c>
      <c r="HQ516" s="1">
        <v>5.001258</v>
      </c>
      <c r="HR516" s="1">
        <v>2.8522579999999999E-2</v>
      </c>
      <c r="HS516">
        <v>30.192299999999999</v>
      </c>
      <c r="HT516" s="1">
        <v>1.41231E-3</v>
      </c>
      <c r="HU516" s="1">
        <v>10.61712</v>
      </c>
      <c r="HV516">
        <v>2.804943E-2</v>
      </c>
      <c r="HW516">
        <v>30.342880000000001</v>
      </c>
      <c r="HX516" s="1">
        <v>2.7254639999999999E-3</v>
      </c>
      <c r="HY516">
        <v>20.999610000000001</v>
      </c>
      <c r="HZ516" s="1">
        <v>2.7536439999999999E-2</v>
      </c>
      <c r="IA516">
        <v>30.478750000000002</v>
      </c>
      <c r="IB516" s="1">
        <v>4.9252799999999998E-3</v>
      </c>
      <c r="IC516">
        <v>38.959229999999998</v>
      </c>
      <c r="ID516" s="1">
        <v>2.7259060000000002E-2</v>
      </c>
      <c r="IE516">
        <v>30.602720000000001</v>
      </c>
      <c r="IF516" s="1">
        <v>8.4748010000000006E-3</v>
      </c>
      <c r="IG516">
        <v>68.246350000000007</v>
      </c>
      <c r="IH516" s="1">
        <v>2.7055039999999999E-2</v>
      </c>
      <c r="II516">
        <v>30.61675</v>
      </c>
      <c r="IJ516" s="1">
        <v>1.389347E-2</v>
      </c>
      <c r="IK516">
        <v>113.5732</v>
      </c>
      <c r="IL516" s="1">
        <v>2.676883E-2</v>
      </c>
      <c r="IM516">
        <v>30.556290000000001</v>
      </c>
      <c r="IN516" s="1">
        <v>2.1674929999999999E-2</v>
      </c>
      <c r="IO516">
        <v>180.41069999999999</v>
      </c>
      <c r="IP516">
        <v>2.6403860000000001E-2</v>
      </c>
      <c r="IQ516">
        <v>30.496880000000001</v>
      </c>
      <c r="IR516" s="1">
        <v>3.2320799999999997E-2</v>
      </c>
      <c r="IS516">
        <v>274.68650000000002</v>
      </c>
      <c r="IT516" s="1">
        <v>2.6397540000000001E-2</v>
      </c>
      <c r="IU516">
        <v>30.455089999999998</v>
      </c>
      <c r="IV516" s="1">
        <v>4.7045700000000003E-2</v>
      </c>
      <c r="IW516">
        <v>402.71499999999997</v>
      </c>
      <c r="IX516" s="1">
        <v>2.6054609999999999E-2</v>
      </c>
      <c r="IY516">
        <v>30.514060000000001</v>
      </c>
      <c r="IZ516" s="1">
        <v>6.5358579999999999E-2</v>
      </c>
      <c r="JA516">
        <v>570.6069</v>
      </c>
      <c r="JB516" s="1">
        <v>2.5581630000000001E-2</v>
      </c>
      <c r="JC516">
        <v>30.5383</v>
      </c>
      <c r="JD516" s="1">
        <v>8.7530339999999998E-2</v>
      </c>
      <c r="JE516">
        <v>783.27200000000005</v>
      </c>
      <c r="JF516" s="1">
        <v>2.5134500000000001E-2</v>
      </c>
      <c r="JG516">
        <v>30.574999999999999</v>
      </c>
      <c r="JH516" s="1">
        <v>0.1140236</v>
      </c>
      <c r="JI516">
        <v>1044.7619999999999</v>
      </c>
      <c r="JJ516" s="1">
        <v>2.4892230000000001E-2</v>
      </c>
      <c r="JK516">
        <v>30.553249999999998</v>
      </c>
      <c r="JL516" s="1">
        <v>0.14595330000000001</v>
      </c>
      <c r="JM516">
        <v>1358.252</v>
      </c>
      <c r="JN516" s="1">
        <v>2.477383E-2</v>
      </c>
      <c r="JO516">
        <v>30.53388</v>
      </c>
      <c r="JP516" s="1">
        <v>0.18356059999999999</v>
      </c>
      <c r="JQ516">
        <v>1726.0419999999999</v>
      </c>
      <c r="JR516" s="1">
        <v>2.4643149999999999E-2</v>
      </c>
      <c r="JS516">
        <v>30.543839999999999</v>
      </c>
      <c r="JT516" s="1">
        <v>0.22611339999999999</v>
      </c>
      <c r="JU516">
        <v>2148.83</v>
      </c>
      <c r="JV516" s="1">
        <v>2.4403629999999999E-2</v>
      </c>
      <c r="JW516">
        <v>30.55142</v>
      </c>
      <c r="JX516" s="1">
        <v>0.27220840000000002</v>
      </c>
      <c r="JY516">
        <v>2625.3449999999998</v>
      </c>
      <c r="JZ516" s="1">
        <v>2.4178709999999999E-2</v>
      </c>
      <c r="KA516">
        <v>30.554400000000001</v>
      </c>
      <c r="KB516" s="1">
        <v>0.3223857</v>
      </c>
      <c r="KC516">
        <v>3152.8969999999999</v>
      </c>
      <c r="KD516" s="1">
        <v>2.4016849999999999E-2</v>
      </c>
      <c r="KE516">
        <v>30.662099999999999</v>
      </c>
      <c r="KF516" s="1">
        <v>0.3769574</v>
      </c>
      <c r="KG516">
        <v>3728.2849999999999</v>
      </c>
      <c r="KH516" s="1">
        <v>2.3915160000000001E-2</v>
      </c>
      <c r="KI516">
        <v>30.70185</v>
      </c>
      <c r="KJ516" s="1">
        <v>0.43582389999999999</v>
      </c>
      <c r="KK516">
        <v>4347.558</v>
      </c>
      <c r="KL516">
        <v>2.376576E-2</v>
      </c>
      <c r="KM516">
        <v>30.72953</v>
      </c>
      <c r="KN516" s="1">
        <v>0.49663449999999998</v>
      </c>
      <c r="KO516">
        <v>5005.8029999999999</v>
      </c>
      <c r="KP516" s="1">
        <v>2.353123E-2</v>
      </c>
      <c r="KQ516">
        <v>30.757840000000002</v>
      </c>
      <c r="KR516" s="1">
        <v>0.55744479999999996</v>
      </c>
      <c r="KS516">
        <v>5696.7129999999997</v>
      </c>
      <c r="KT516" s="1">
        <v>2.3273459999999999E-2</v>
      </c>
      <c r="KU516">
        <v>30.743559999999999</v>
      </c>
      <c r="KV516" s="1">
        <v>0.61844379999999999</v>
      </c>
      <c r="KW516">
        <v>6413.6909999999998</v>
      </c>
      <c r="KX516" s="1">
        <v>2.3047970000000001E-2</v>
      </c>
      <c r="KY516">
        <v>30.6816</v>
      </c>
      <c r="KZ516" s="1">
        <v>0.68044870000000002</v>
      </c>
      <c r="LA516">
        <v>7150.4340000000002</v>
      </c>
      <c r="LB516" s="1">
        <v>2.2883560000000001E-2</v>
      </c>
      <c r="LC516">
        <v>30.62012</v>
      </c>
      <c r="LD516">
        <v>0.74406640000000002</v>
      </c>
      <c r="LE516">
        <v>7901.3050000000003</v>
      </c>
      <c r="LF516">
        <v>2.2858679999999999E-2</v>
      </c>
      <c r="LG516">
        <v>30.60106</v>
      </c>
      <c r="LH516">
        <v>0.81228710000000004</v>
      </c>
      <c r="LI516">
        <v>8661.85</v>
      </c>
      <c r="LJ516" s="1">
        <v>2.2653079999999999E-2</v>
      </c>
      <c r="LK516">
        <v>30.743690000000001</v>
      </c>
      <c r="LL516">
        <v>0.87337030000000004</v>
      </c>
      <c r="LM516">
        <v>9426.259</v>
      </c>
      <c r="LN516" s="1">
        <v>2.2370810000000001E-2</v>
      </c>
      <c r="LO516">
        <v>30.855869999999999</v>
      </c>
      <c r="LP516">
        <v>0.9295523</v>
      </c>
      <c r="LQ516">
        <v>10187.290000000001</v>
      </c>
      <c r="LR516" s="1">
        <v>2.2078850000000001E-2</v>
      </c>
      <c r="LS516">
        <v>30.93975</v>
      </c>
      <c r="LT516">
        <v>0.9825507</v>
      </c>
      <c r="LU516">
        <v>10939.6</v>
      </c>
      <c r="LV516" s="1">
        <v>2.1906749999999999E-2</v>
      </c>
      <c r="LW516">
        <v>31.060700000000001</v>
      </c>
      <c r="LX516">
        <v>1.038162</v>
      </c>
      <c r="LY516">
        <v>11679.59</v>
      </c>
      <c r="LZ516" s="1">
        <v>2.1800179999999999E-2</v>
      </c>
      <c r="MA516">
        <v>31.10774</v>
      </c>
      <c r="MB516">
        <v>1.094563</v>
      </c>
      <c r="MC516">
        <v>12404.9</v>
      </c>
      <c r="MD516" s="1">
        <v>2.169658E-2</v>
      </c>
      <c r="ME516">
        <v>31.058340000000001</v>
      </c>
      <c r="MF516">
        <v>1.1489480000000001</v>
      </c>
      <c r="MG516">
        <v>13112.79</v>
      </c>
      <c r="MH516" s="1">
        <v>2.1593020000000001E-2</v>
      </c>
      <c r="MI516">
        <v>31.004650000000002</v>
      </c>
      <c r="MJ516">
        <v>1.2007380000000001</v>
      </c>
      <c r="MK516">
        <v>13800.3</v>
      </c>
      <c r="ML516" s="1">
        <v>2.1746700000000001E-2</v>
      </c>
      <c r="MM516">
        <v>31.001059999999999</v>
      </c>
      <c r="MN516">
        <v>1.2650129999999999</v>
      </c>
      <c r="MO516">
        <v>14467.21</v>
      </c>
      <c r="MP516" s="1">
        <v>2.164402E-2</v>
      </c>
      <c r="MQ516">
        <v>31.142589999999998</v>
      </c>
      <c r="MR516">
        <v>1.3124690000000001</v>
      </c>
      <c r="MS516">
        <v>15111.69</v>
      </c>
      <c r="MT516" s="1">
        <v>2.1452240000000001E-2</v>
      </c>
      <c r="MU516">
        <v>31.29757</v>
      </c>
      <c r="MV516">
        <v>1.3515509999999999</v>
      </c>
      <c r="MW516">
        <v>15729.13</v>
      </c>
      <c r="MX516" s="1">
        <v>2.1247229999999999E-2</v>
      </c>
      <c r="MY516">
        <v>31.404509999999998</v>
      </c>
      <c r="MZ516">
        <v>1.38622</v>
      </c>
      <c r="NA516">
        <v>16318.09</v>
      </c>
      <c r="NB516" s="1">
        <v>2.118051E-2</v>
      </c>
      <c r="NC516">
        <v>31.48986</v>
      </c>
      <c r="ND516">
        <v>1.4268989999999999</v>
      </c>
      <c r="NE516">
        <v>16878.48</v>
      </c>
      <c r="NF516" s="1">
        <v>2.1184270000000002E-2</v>
      </c>
      <c r="NG516">
        <v>31.478819999999999</v>
      </c>
      <c r="NH516">
        <v>1.469876</v>
      </c>
      <c r="NI516">
        <v>17411.349999999999</v>
      </c>
      <c r="NJ516" s="1">
        <v>2.1148940000000001E-2</v>
      </c>
      <c r="NK516">
        <v>31.421810000000001</v>
      </c>
      <c r="NL516">
        <v>1.5077609999999999</v>
      </c>
      <c r="NM516">
        <v>17916.599999999999</v>
      </c>
      <c r="NN516" s="1">
        <v>2.1018229999999999E-2</v>
      </c>
      <c r="NO516">
        <v>31.37209</v>
      </c>
      <c r="NP516">
        <v>1.5360929999999999</v>
      </c>
      <c r="NQ516">
        <v>18393.169999999998</v>
      </c>
      <c r="NR516" s="1">
        <v>2.07753E-2</v>
      </c>
      <c r="NS516">
        <v>31.340309999999999</v>
      </c>
      <c r="NT516">
        <v>1.5530710000000001</v>
      </c>
      <c r="NU516">
        <v>18839.79</v>
      </c>
      <c r="NV516" s="1">
        <v>2.0696490000000001E-2</v>
      </c>
      <c r="NW516">
        <v>31.351389999999999</v>
      </c>
      <c r="NX516">
        <v>1.579413</v>
      </c>
      <c r="NY516">
        <v>19256.7</v>
      </c>
      <c r="NZ516" s="1">
        <v>2.0705439999999999E-2</v>
      </c>
      <c r="OA516">
        <v>31.427009999999999</v>
      </c>
      <c r="OB516">
        <v>1.610031</v>
      </c>
      <c r="OC516">
        <v>19646.759999999998</v>
      </c>
      <c r="OD516" s="1">
        <v>2.0732730000000001E-2</v>
      </c>
      <c r="OE516">
        <v>31.44886</v>
      </c>
      <c r="OF516">
        <v>1.640163</v>
      </c>
      <c r="OG516">
        <v>20010.73</v>
      </c>
      <c r="OH516" s="1">
        <v>2.0647539999999999E-2</v>
      </c>
      <c r="OI516">
        <v>31.461320000000001</v>
      </c>
      <c r="OJ516">
        <v>1.6591819999999999</v>
      </c>
      <c r="OK516">
        <v>20348.650000000001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2.77618E-2</v>
      </c>
      <c r="G517">
        <v>26.946539999999999</v>
      </c>
      <c r="H517">
        <v>0</v>
      </c>
      <c r="I517">
        <v>0</v>
      </c>
      <c r="J517" s="1">
        <v>2.804771E-2</v>
      </c>
      <c r="K517">
        <v>27.03294</v>
      </c>
      <c r="L517">
        <v>0</v>
      </c>
      <c r="M517">
        <v>0</v>
      </c>
      <c r="N517" s="1">
        <v>2.804396E-2</v>
      </c>
      <c r="O517">
        <v>27.158909999999999</v>
      </c>
      <c r="P517">
        <v>0</v>
      </c>
      <c r="Q517">
        <v>0</v>
      </c>
      <c r="R517" s="1">
        <v>2.7941440000000001E-2</v>
      </c>
      <c r="S517">
        <v>27.194479999999999</v>
      </c>
      <c r="T517">
        <v>0</v>
      </c>
      <c r="U517">
        <v>0</v>
      </c>
      <c r="V517" s="1">
        <v>2.795479E-2</v>
      </c>
      <c r="W517">
        <v>27.22193</v>
      </c>
      <c r="X517">
        <v>0</v>
      </c>
      <c r="Y517">
        <v>0</v>
      </c>
      <c r="Z517" s="1">
        <v>2.8104130000000001E-2</v>
      </c>
      <c r="AA517">
        <v>27.25076</v>
      </c>
      <c r="AB517">
        <v>0</v>
      </c>
      <c r="AC517">
        <v>0</v>
      </c>
      <c r="AD517" s="1">
        <v>2.796409E-2</v>
      </c>
      <c r="AE517">
        <v>27.281639999999999</v>
      </c>
      <c r="AF517">
        <v>0</v>
      </c>
      <c r="AG517">
        <v>0</v>
      </c>
      <c r="AH517">
        <v>2.8143970000000001E-2</v>
      </c>
      <c r="AI517">
        <v>27.323630000000001</v>
      </c>
      <c r="AJ517">
        <v>0</v>
      </c>
      <c r="AK517">
        <v>0</v>
      </c>
      <c r="AL517" s="1">
        <v>2.839531E-2</v>
      </c>
      <c r="AM517">
        <v>27.4634</v>
      </c>
      <c r="AN517">
        <v>0</v>
      </c>
      <c r="AO517">
        <v>0</v>
      </c>
      <c r="AP517" s="1">
        <v>2.8695379999999999E-2</v>
      </c>
      <c r="AQ517">
        <v>27.534500000000001</v>
      </c>
      <c r="AR517">
        <v>0</v>
      </c>
      <c r="AS517">
        <v>0</v>
      </c>
      <c r="AT517" s="1">
        <v>2.887108E-2</v>
      </c>
      <c r="AU517">
        <v>27.59947</v>
      </c>
      <c r="AV517">
        <v>0</v>
      </c>
      <c r="AW517">
        <v>0</v>
      </c>
      <c r="AX517" s="1">
        <v>2.9012240000000002E-2</v>
      </c>
      <c r="AY517">
        <v>27.660740000000001</v>
      </c>
      <c r="AZ517">
        <v>0</v>
      </c>
      <c r="BA517">
        <v>0</v>
      </c>
      <c r="BB517" s="1">
        <v>2.9205680000000001E-2</v>
      </c>
      <c r="BC517">
        <v>27.698540000000001</v>
      </c>
      <c r="BD517">
        <v>0</v>
      </c>
      <c r="BE517">
        <v>0</v>
      </c>
      <c r="BF517" s="1">
        <v>2.9439969999999999E-2</v>
      </c>
      <c r="BG517">
        <v>27.735939999999999</v>
      </c>
      <c r="BH517">
        <v>0</v>
      </c>
      <c r="BI517">
        <v>0</v>
      </c>
      <c r="BJ517" s="1">
        <v>2.9437979999999999E-2</v>
      </c>
      <c r="BK517">
        <v>27.806069999999998</v>
      </c>
      <c r="BL517">
        <v>0</v>
      </c>
      <c r="BM517">
        <v>0</v>
      </c>
      <c r="BN517" s="1">
        <v>2.9672799999999999E-2</v>
      </c>
      <c r="BO517">
        <v>27.946560000000002</v>
      </c>
      <c r="BP517">
        <v>0</v>
      </c>
      <c r="BQ517">
        <v>0</v>
      </c>
      <c r="BR517" s="1">
        <v>3.0015549999999998E-2</v>
      </c>
      <c r="BS517">
        <v>28.13701</v>
      </c>
      <c r="BT517">
        <v>0</v>
      </c>
      <c r="BU517">
        <v>0</v>
      </c>
      <c r="BV517" s="1">
        <v>3.0324670000000001E-2</v>
      </c>
      <c r="BW517">
        <v>28.331109999999999</v>
      </c>
      <c r="BX517">
        <v>0</v>
      </c>
      <c r="BY517">
        <v>0</v>
      </c>
      <c r="BZ517" s="1">
        <v>3.053005E-2</v>
      </c>
      <c r="CA517">
        <v>28.482520000000001</v>
      </c>
      <c r="CB517">
        <v>0</v>
      </c>
      <c r="CC517">
        <v>0</v>
      </c>
      <c r="CD517" s="1">
        <v>3.0662769999999999E-2</v>
      </c>
      <c r="CE517">
        <v>28.53088</v>
      </c>
      <c r="CF517">
        <v>0</v>
      </c>
      <c r="CG517">
        <v>0</v>
      </c>
      <c r="CH517">
        <v>3.0796359999999998E-2</v>
      </c>
      <c r="CI517">
        <v>28.54008</v>
      </c>
      <c r="CJ517">
        <v>0</v>
      </c>
      <c r="CK517">
        <v>0</v>
      </c>
      <c r="CL517" s="1">
        <v>3.1070339999999998E-2</v>
      </c>
      <c r="CM517">
        <v>28.552040000000002</v>
      </c>
      <c r="CN517">
        <v>0</v>
      </c>
      <c r="CO517">
        <v>0</v>
      </c>
      <c r="CP517" s="1">
        <v>3.176354E-2</v>
      </c>
      <c r="CQ517">
        <v>28.57762</v>
      </c>
      <c r="CR517">
        <v>0</v>
      </c>
      <c r="CS517">
        <v>0</v>
      </c>
      <c r="CT517" s="1">
        <v>3.1859390000000001E-2</v>
      </c>
      <c r="CU517">
        <v>28.697279999999999</v>
      </c>
      <c r="CV517">
        <v>0</v>
      </c>
      <c r="CW517">
        <v>0</v>
      </c>
      <c r="CX517" s="1">
        <v>3.169081E-2</v>
      </c>
      <c r="CY517">
        <v>28.86422</v>
      </c>
      <c r="CZ517">
        <v>0</v>
      </c>
      <c r="DA517">
        <v>0</v>
      </c>
      <c r="DB517">
        <v>3.1486210000000001E-2</v>
      </c>
      <c r="DC517">
        <v>28.981639999999999</v>
      </c>
      <c r="DD517">
        <v>0</v>
      </c>
      <c r="DE517">
        <v>0</v>
      </c>
      <c r="DF517" s="1">
        <v>3.1547390000000002E-2</v>
      </c>
      <c r="DG517">
        <v>29.079660000000001</v>
      </c>
      <c r="DH517">
        <v>0</v>
      </c>
      <c r="DI517">
        <v>0</v>
      </c>
      <c r="DJ517" s="1">
        <v>3.1687439999999997E-2</v>
      </c>
      <c r="DK517">
        <v>29.092610000000001</v>
      </c>
      <c r="DL517">
        <v>0</v>
      </c>
      <c r="DM517">
        <v>0</v>
      </c>
      <c r="DN517" s="1">
        <v>3.16998E-2</v>
      </c>
      <c r="DO517">
        <v>29.069400000000002</v>
      </c>
      <c r="DP517">
        <v>0</v>
      </c>
      <c r="DQ517">
        <v>0</v>
      </c>
      <c r="DR517" s="1">
        <v>3.1630709999999999E-2</v>
      </c>
      <c r="DS517">
        <v>29.052499999999998</v>
      </c>
      <c r="DT517">
        <v>0</v>
      </c>
      <c r="DU517">
        <v>0</v>
      </c>
      <c r="DV517" s="1">
        <v>3.2360590000000002E-2</v>
      </c>
      <c r="DW517">
        <v>29.034890000000001</v>
      </c>
      <c r="DX517">
        <v>0</v>
      </c>
      <c r="DY517">
        <v>7.7617970000000002E-35</v>
      </c>
      <c r="DZ517" s="1">
        <v>3.2181889999999998E-2</v>
      </c>
      <c r="EA517">
        <v>29.08727</v>
      </c>
      <c r="EB517">
        <v>7.3164399999999997E-35</v>
      </c>
      <c r="EC517">
        <v>5.4430469999999996E-31</v>
      </c>
      <c r="ED517" s="1">
        <v>3.1701979999999998E-2</v>
      </c>
      <c r="EE517">
        <v>29.169129999999999</v>
      </c>
      <c r="EF517">
        <v>1.950474E-31</v>
      </c>
      <c r="EG517" s="1">
        <v>1.3215629999999999E-27</v>
      </c>
      <c r="EH517">
        <v>3.1165990000000001E-2</v>
      </c>
      <c r="EI517">
        <v>29.26174</v>
      </c>
      <c r="EJ517" s="1">
        <v>2.0217929999999998E-28</v>
      </c>
      <c r="EK517" s="1">
        <v>1.302577E-24</v>
      </c>
      <c r="EL517" s="1">
        <v>3.104529E-2</v>
      </c>
      <c r="EM517">
        <v>29.328140000000001</v>
      </c>
      <c r="EN517" s="1">
        <v>9.7315640000000003E-26</v>
      </c>
      <c r="EO517" s="1">
        <v>6.0278549999999998E-22</v>
      </c>
      <c r="EP517" s="1">
        <v>3.1067850000000001E-2</v>
      </c>
      <c r="EQ517">
        <v>29.319939999999999</v>
      </c>
      <c r="ER517" s="1">
        <v>2.439653E-23</v>
      </c>
      <c r="ES517" s="1">
        <v>1.4657879999999999E-19</v>
      </c>
      <c r="ET517" s="1">
        <v>3.0954929999999999E-2</v>
      </c>
      <c r="EU517">
        <v>29.27253</v>
      </c>
      <c r="EV517" s="1">
        <v>3.4575880000000002E-21</v>
      </c>
      <c r="EW517" s="1">
        <v>2.048051E-17</v>
      </c>
      <c r="EX517" s="1">
        <v>3.071639E-2</v>
      </c>
      <c r="EY517">
        <v>29.228549999999998</v>
      </c>
      <c r="EZ517" s="1">
        <v>2.9892209999999998E-19</v>
      </c>
      <c r="FA517" s="1">
        <v>1.761422E-15</v>
      </c>
      <c r="FB517" s="1">
        <v>3.1290900000000003E-2</v>
      </c>
      <c r="FC517">
        <v>29.220980000000001</v>
      </c>
      <c r="FD517" s="1">
        <v>1.7262669999999999E-17</v>
      </c>
      <c r="FE517" s="1">
        <v>9.9074610000000004E-14</v>
      </c>
      <c r="FF517" s="1">
        <v>3.0995390000000001E-2</v>
      </c>
      <c r="FG517">
        <v>29.360240000000001</v>
      </c>
      <c r="FH517" s="1">
        <v>6.622416E-16</v>
      </c>
      <c r="FI517" s="1">
        <v>3.8157390000000003E-12</v>
      </c>
      <c r="FJ517" s="1">
        <v>3.0436629999999999E-2</v>
      </c>
      <c r="FK517">
        <v>29.470359999999999</v>
      </c>
      <c r="FL517" s="1">
        <v>1.778374E-14</v>
      </c>
      <c r="FM517" s="1">
        <v>1.04159E-10</v>
      </c>
      <c r="FN517" s="1">
        <v>2.980408E-2</v>
      </c>
      <c r="FO517">
        <v>29.541049999999998</v>
      </c>
      <c r="FP517" s="1">
        <v>3.483804E-13</v>
      </c>
      <c r="FQ517" s="1">
        <v>2.0837610000000002E-9</v>
      </c>
      <c r="FR517" s="1">
        <v>2.957514E-2</v>
      </c>
      <c r="FS517">
        <v>29.569900000000001</v>
      </c>
      <c r="FT517" s="1">
        <v>5.2293440000000003E-12</v>
      </c>
      <c r="FU517" s="1">
        <v>3.1550339999999997E-8</v>
      </c>
      <c r="FV517" s="1">
        <v>2.9493769999999999E-2</v>
      </c>
      <c r="FW517">
        <v>29.55556</v>
      </c>
      <c r="FX517" s="1">
        <v>6.1401080000000006E-11</v>
      </c>
      <c r="FY517" s="1">
        <v>3.7233499999999998E-7</v>
      </c>
      <c r="FZ517" s="1">
        <v>2.927898E-2</v>
      </c>
      <c r="GA517">
        <v>29.51803</v>
      </c>
      <c r="GB517" s="1">
        <v>5.7215309999999999E-10</v>
      </c>
      <c r="GC517" s="1">
        <v>3.504121E-6</v>
      </c>
      <c r="GD517" s="1">
        <v>2.894035E-2</v>
      </c>
      <c r="GE517">
        <v>29.482479999999999</v>
      </c>
      <c r="GF517" s="1">
        <v>4.3118500000000002E-9</v>
      </c>
      <c r="GG517" s="1">
        <v>2.680992E-5</v>
      </c>
      <c r="GH517" s="1">
        <v>2.9363650000000002E-2</v>
      </c>
      <c r="GI517">
        <v>29.489619999999999</v>
      </c>
      <c r="GJ517" s="1">
        <v>2.7696320000000001E-8</v>
      </c>
      <c r="GK517" s="1">
        <v>1.703888E-4</v>
      </c>
      <c r="GL517" s="1">
        <v>2.8970570000000001E-2</v>
      </c>
      <c r="GM517">
        <v>29.649370000000001</v>
      </c>
      <c r="GN517" s="1">
        <v>1.459535E-7</v>
      </c>
      <c r="GO517" s="1">
        <v>9.144814E-4</v>
      </c>
      <c r="GP517">
        <v>2.83424E-2</v>
      </c>
      <c r="GQ517">
        <v>29.794640000000001</v>
      </c>
      <c r="GR517" s="1">
        <v>6.519285E-7</v>
      </c>
      <c r="GS517" s="1">
        <v>4.1920689999999997E-3</v>
      </c>
      <c r="GT517" s="1">
        <v>2.7666670000000001E-2</v>
      </c>
      <c r="GU517">
        <v>29.9238</v>
      </c>
      <c r="GV517" s="1">
        <v>2.5166030000000001E-6</v>
      </c>
      <c r="GW517" s="1">
        <v>1.6654829999999999E-2</v>
      </c>
      <c r="GX517">
        <v>2.7387410000000001E-2</v>
      </c>
      <c r="GY517">
        <v>30.045649999999998</v>
      </c>
      <c r="GZ517" s="1">
        <v>8.6571239999999995E-6</v>
      </c>
      <c r="HA517" s="1">
        <v>5.8173139999999998E-2</v>
      </c>
      <c r="HB517" s="1">
        <v>2.7280860000000001E-2</v>
      </c>
      <c r="HC517">
        <v>30.090779999999999</v>
      </c>
      <c r="HD517" s="1">
        <v>2.6709090000000001E-5</v>
      </c>
      <c r="HE517" s="1">
        <v>0.18111350000000001</v>
      </c>
      <c r="HF517">
        <v>2.7062159999999998E-2</v>
      </c>
      <c r="HG517">
        <v>30.053329999999999</v>
      </c>
      <c r="HH517" s="1">
        <v>7.3903410000000002E-5</v>
      </c>
      <c r="HI517" s="1">
        <v>0.50793180000000004</v>
      </c>
      <c r="HJ517">
        <v>2.669504E-2</v>
      </c>
      <c r="HK517">
        <v>30.017659999999999</v>
      </c>
      <c r="HL517" s="1">
        <v>1.8477190000000001E-4</v>
      </c>
      <c r="HM517" s="1">
        <v>1.2947070000000001</v>
      </c>
      <c r="HN517" s="1">
        <v>2.6834609999999998E-2</v>
      </c>
      <c r="HO517">
        <v>30.004429999999999</v>
      </c>
      <c r="HP517" s="1">
        <v>4.3201589999999998E-4</v>
      </c>
      <c r="HQ517">
        <v>3.0301100000000001</v>
      </c>
      <c r="HR517" s="1">
        <v>2.648466E-2</v>
      </c>
      <c r="HS517">
        <v>30.11645</v>
      </c>
      <c r="HT517" s="1">
        <v>9.1836459999999995E-4</v>
      </c>
      <c r="HU517" s="1">
        <v>6.5642329999999998</v>
      </c>
      <c r="HV517" s="1">
        <v>2.604447E-2</v>
      </c>
      <c r="HW517">
        <v>30.266960000000001</v>
      </c>
      <c r="HX517" s="1">
        <v>1.8098529999999999E-3</v>
      </c>
      <c r="HY517">
        <v>13.2355</v>
      </c>
      <c r="HZ517" s="1">
        <v>2.556425E-2</v>
      </c>
      <c r="IA517">
        <v>30.40232</v>
      </c>
      <c r="IB517" s="1">
        <v>3.335986E-3</v>
      </c>
      <c r="IC517">
        <v>25.005980000000001</v>
      </c>
      <c r="ID517">
        <v>2.530816E-2</v>
      </c>
      <c r="IE517">
        <v>30.52582</v>
      </c>
      <c r="IF517" s="1">
        <v>5.8499900000000002E-3</v>
      </c>
      <c r="IG517">
        <v>44.565190000000001</v>
      </c>
      <c r="IH517" s="1">
        <v>2.5119349999999999E-2</v>
      </c>
      <c r="II517">
        <v>30.541070000000001</v>
      </c>
      <c r="IJ517" s="1">
        <v>9.7645379999999997E-3</v>
      </c>
      <c r="IK517">
        <v>75.386080000000007</v>
      </c>
      <c r="IL517" s="1">
        <v>2.4855450000000001E-2</v>
      </c>
      <c r="IM517">
        <v>30.48404</v>
      </c>
      <c r="IN517" s="1">
        <v>1.54967E-2</v>
      </c>
      <c r="IO517">
        <v>121.6221</v>
      </c>
      <c r="IP517" s="1">
        <v>2.451569E-2</v>
      </c>
      <c r="IQ517">
        <v>30.428370000000001</v>
      </c>
      <c r="IR517" s="1">
        <v>2.348372E-2</v>
      </c>
      <c r="IS517">
        <v>187.91370000000001</v>
      </c>
      <c r="IT517" s="1">
        <v>2.4516110000000001E-2</v>
      </c>
      <c r="IU517">
        <v>30.390339999999998</v>
      </c>
      <c r="IV517" s="1">
        <v>3.471871E-2</v>
      </c>
      <c r="IW517">
        <v>279.3485</v>
      </c>
      <c r="IX517" s="1">
        <v>2.4195189999999998E-2</v>
      </c>
      <c r="IY517">
        <v>30.451319999999999</v>
      </c>
      <c r="IZ517" s="1">
        <v>4.8933020000000001E-2</v>
      </c>
      <c r="JA517">
        <v>401.04300000000001</v>
      </c>
      <c r="JB517" s="1">
        <v>2.3755780000000001E-2</v>
      </c>
      <c r="JC517">
        <v>30.477260000000001</v>
      </c>
      <c r="JD517" s="1">
        <v>6.6436780000000001E-2</v>
      </c>
      <c r="JE517">
        <v>557.38810000000001</v>
      </c>
      <c r="JF517" s="1">
        <v>2.3336860000000001E-2</v>
      </c>
      <c r="JG517">
        <v>30.51549</v>
      </c>
      <c r="JH517" s="1">
        <v>8.7659070000000006E-2</v>
      </c>
      <c r="JI517">
        <v>752.22140000000002</v>
      </c>
      <c r="JJ517">
        <v>2.3113350000000001E-2</v>
      </c>
      <c r="JK517">
        <v>30.496099999999998</v>
      </c>
      <c r="JL517" s="1">
        <v>0.11359229999999999</v>
      </c>
      <c r="JM517">
        <v>988.78779999999995</v>
      </c>
      <c r="JN517" s="1">
        <v>2.300493E-2</v>
      </c>
      <c r="JO517">
        <v>30.479320000000001</v>
      </c>
      <c r="JP517" s="1">
        <v>0.14453199999999999</v>
      </c>
      <c r="JQ517">
        <v>1269.7059999999999</v>
      </c>
      <c r="JR517" s="1">
        <v>2.28843E-2</v>
      </c>
      <c r="JS517">
        <v>30.491109999999999</v>
      </c>
      <c r="JT517" s="1">
        <v>0.18000060000000001</v>
      </c>
      <c r="JU517">
        <v>1596.374</v>
      </c>
      <c r="JV517" s="1">
        <v>2.2661359999999998E-2</v>
      </c>
      <c r="JW517">
        <v>30.50048</v>
      </c>
      <c r="JX517">
        <v>0.21894469999999999</v>
      </c>
      <c r="JY517">
        <v>1968.652</v>
      </c>
      <c r="JZ517">
        <v>2.2450609999999999E-2</v>
      </c>
      <c r="KA517">
        <v>30.50508</v>
      </c>
      <c r="KB517" s="1">
        <v>0.26182820000000001</v>
      </c>
      <c r="KC517">
        <v>2385.134</v>
      </c>
      <c r="KD517" s="1">
        <v>2.229884E-2</v>
      </c>
      <c r="KE517">
        <v>30.612909999999999</v>
      </c>
      <c r="KF517" s="1">
        <v>0.3089693</v>
      </c>
      <c r="KG517">
        <v>2843.9270000000001</v>
      </c>
      <c r="KH517" s="1">
        <v>2.2207399999999999E-2</v>
      </c>
      <c r="KI517">
        <v>30.653089999999999</v>
      </c>
      <c r="KJ517" s="1">
        <v>0.36039870000000002</v>
      </c>
      <c r="KK517">
        <v>3342.4430000000002</v>
      </c>
      <c r="KL517" s="1">
        <v>2.2069709999999999E-2</v>
      </c>
      <c r="KM517">
        <v>30.681730000000002</v>
      </c>
      <c r="KN517" s="1">
        <v>0.41410960000000002</v>
      </c>
      <c r="KO517">
        <v>3877.1570000000002</v>
      </c>
      <c r="KP517" s="1">
        <v>2.1850109999999999E-2</v>
      </c>
      <c r="KQ517">
        <v>30.710840000000001</v>
      </c>
      <c r="KR517" s="1">
        <v>0.4684179</v>
      </c>
      <c r="KS517">
        <v>4443.3249999999998</v>
      </c>
      <c r="KT517" s="1">
        <v>2.1610959999999999E-2</v>
      </c>
      <c r="KU517">
        <v>30.69781</v>
      </c>
      <c r="KV517" s="1">
        <v>0.52352940000000003</v>
      </c>
      <c r="KW517">
        <v>5035.8059999999996</v>
      </c>
      <c r="KX517" s="1">
        <v>2.1400820000000001E-2</v>
      </c>
      <c r="KY517">
        <v>30.63832</v>
      </c>
      <c r="KZ517">
        <v>0.58003709999999997</v>
      </c>
      <c r="LA517">
        <v>5649.5569999999998</v>
      </c>
      <c r="LB517" s="1">
        <v>2.1250560000000002E-2</v>
      </c>
      <c r="LC517">
        <v>30.579470000000001</v>
      </c>
      <c r="LD517">
        <v>0.63853899999999997</v>
      </c>
      <c r="LE517">
        <v>6279.9040000000005</v>
      </c>
      <c r="LF517" s="1">
        <v>2.1227309999999999E-2</v>
      </c>
      <c r="LG517">
        <v>30.562429999999999</v>
      </c>
      <c r="LH517">
        <v>0.70146209999999998</v>
      </c>
      <c r="LI517">
        <v>6923.1229999999996</v>
      </c>
      <c r="LJ517">
        <v>2.103756E-2</v>
      </c>
      <c r="LK517">
        <v>30.70431</v>
      </c>
      <c r="LL517">
        <v>0.75876149999999998</v>
      </c>
      <c r="LM517">
        <v>7574.38</v>
      </c>
      <c r="LN517" s="1">
        <v>2.0773409999999999E-2</v>
      </c>
      <c r="LO517">
        <v>30.815069999999999</v>
      </c>
      <c r="LP517">
        <v>0.81205989999999995</v>
      </c>
      <c r="LQ517">
        <v>8227.3230000000003</v>
      </c>
      <c r="LR517" s="1">
        <v>2.049956E-2</v>
      </c>
      <c r="LS517">
        <v>30.898119999999999</v>
      </c>
      <c r="LT517">
        <v>0.86283909999999997</v>
      </c>
      <c r="LU517">
        <v>8877.2440000000006</v>
      </c>
      <c r="LV517" s="1">
        <v>2.0340609999999999E-2</v>
      </c>
      <c r="LW517">
        <v>31.017859999999999</v>
      </c>
      <c r="LX517">
        <v>0.91634110000000002</v>
      </c>
      <c r="LY517">
        <v>9520.7610000000004</v>
      </c>
      <c r="LZ517" s="1">
        <v>2.0241760000000001E-2</v>
      </c>
      <c r="MA517">
        <v>31.06447</v>
      </c>
      <c r="MB517">
        <v>0.9707924</v>
      </c>
      <c r="MC517">
        <v>10155.65</v>
      </c>
      <c r="MD517" s="1">
        <v>2.014635E-2</v>
      </c>
      <c r="ME517">
        <v>31.016470000000002</v>
      </c>
      <c r="MF517">
        <v>1.0237419999999999</v>
      </c>
      <c r="MG517">
        <v>10779.24</v>
      </c>
      <c r="MH517" s="1">
        <v>2.0051940000000001E-2</v>
      </c>
      <c r="MI517">
        <v>30.96489</v>
      </c>
      <c r="MJ517">
        <v>1.0746629999999999</v>
      </c>
      <c r="MK517">
        <v>11388.74</v>
      </c>
      <c r="ML517" s="1">
        <v>2.0198069999999999E-2</v>
      </c>
      <c r="MM517">
        <v>30.963010000000001</v>
      </c>
      <c r="MN517">
        <v>1.1371070000000001</v>
      </c>
      <c r="MO517">
        <v>11983.56</v>
      </c>
      <c r="MP517">
        <v>2.010263E-2</v>
      </c>
      <c r="MQ517">
        <v>31.103549999999998</v>
      </c>
      <c r="MR517">
        <v>1.1844699999999999</v>
      </c>
      <c r="MS517">
        <v>12562.01</v>
      </c>
      <c r="MT517" s="1">
        <v>1.9922820000000001E-2</v>
      </c>
      <c r="MU517">
        <v>31.256530000000001</v>
      </c>
      <c r="MV517">
        <v>1.22427</v>
      </c>
      <c r="MW517">
        <v>13119.7</v>
      </c>
      <c r="MX517" s="1">
        <v>1.9729710000000001E-2</v>
      </c>
      <c r="MY517">
        <v>31.36206</v>
      </c>
      <c r="MZ517">
        <v>1.2600439999999999</v>
      </c>
      <c r="NA517">
        <v>13654.98</v>
      </c>
      <c r="NB517" s="1">
        <v>1.966774E-2</v>
      </c>
      <c r="NC517">
        <v>31.446290000000001</v>
      </c>
      <c r="ND517">
        <v>1.3014870000000001</v>
      </c>
      <c r="NE517">
        <v>14167.39</v>
      </c>
      <c r="NF517" s="1">
        <v>1.967412E-2</v>
      </c>
      <c r="NG517">
        <v>31.435870000000001</v>
      </c>
      <c r="NH517">
        <v>1.3453079999999999</v>
      </c>
      <c r="NI517">
        <v>14657.74</v>
      </c>
      <c r="NJ517" s="1">
        <v>1.9640350000000001E-2</v>
      </c>
      <c r="NK517">
        <v>31.380890000000001</v>
      </c>
      <c r="NL517">
        <v>1.3842859999999999</v>
      </c>
      <c r="NM517">
        <v>15125.7</v>
      </c>
      <c r="NN517" s="1">
        <v>1.9517320000000001E-2</v>
      </c>
      <c r="NO517">
        <v>31.333400000000001</v>
      </c>
      <c r="NP517">
        <v>1.41445</v>
      </c>
      <c r="NQ517">
        <v>15570.01</v>
      </c>
      <c r="NR517" s="1">
        <v>1.928916E-2</v>
      </c>
      <c r="NS517">
        <v>31.303650000000001</v>
      </c>
      <c r="NT517">
        <v>1.434034</v>
      </c>
      <c r="NU517">
        <v>15989.27</v>
      </c>
      <c r="NV517" s="1">
        <v>1.9215900000000001E-2</v>
      </c>
      <c r="NW517">
        <v>31.315989999999999</v>
      </c>
      <c r="NX517">
        <v>1.462378</v>
      </c>
      <c r="NY517">
        <v>16383.51</v>
      </c>
      <c r="NZ517" s="1">
        <v>1.9226710000000001E-2</v>
      </c>
      <c r="OA517">
        <v>31.391490000000001</v>
      </c>
      <c r="OB517">
        <v>1.4948669999999999</v>
      </c>
      <c r="OC517">
        <v>16754.95</v>
      </c>
      <c r="OD517" s="1">
        <v>1.9252979999999999E-2</v>
      </c>
      <c r="OE517">
        <v>31.413699999999999</v>
      </c>
      <c r="OF517">
        <v>1.5268079999999999</v>
      </c>
      <c r="OG517">
        <v>17104.259999999998</v>
      </c>
      <c r="OH517" s="1">
        <v>1.9172379999999999E-2</v>
      </c>
      <c r="OI517">
        <v>31.426549999999999</v>
      </c>
      <c r="OJ517">
        <v>1.5481929999999999</v>
      </c>
      <c r="OK517">
        <v>17431.29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2.8032330000000001E-2</v>
      </c>
      <c r="G518">
        <v>26.771930000000001</v>
      </c>
      <c r="H518">
        <v>0</v>
      </c>
      <c r="I518">
        <v>0</v>
      </c>
      <c r="J518">
        <v>2.8323129999999998E-2</v>
      </c>
      <c r="K518">
        <v>26.8598</v>
      </c>
      <c r="L518">
        <v>0</v>
      </c>
      <c r="M518">
        <v>0</v>
      </c>
      <c r="N518" s="1">
        <v>2.8317330000000002E-2</v>
      </c>
      <c r="O518">
        <v>26.986560000000001</v>
      </c>
      <c r="P518">
        <v>0</v>
      </c>
      <c r="Q518">
        <v>0</v>
      </c>
      <c r="R518" s="1">
        <v>2.8211139999999999E-2</v>
      </c>
      <c r="S518">
        <v>27.024170000000002</v>
      </c>
      <c r="T518">
        <v>0</v>
      </c>
      <c r="U518">
        <v>0</v>
      </c>
      <c r="V518" s="1">
        <v>2.8221799999999998E-2</v>
      </c>
      <c r="W518">
        <v>27.054020000000001</v>
      </c>
      <c r="X518">
        <v>0</v>
      </c>
      <c r="Y518">
        <v>0</v>
      </c>
      <c r="Z518" s="1">
        <v>2.837303E-2</v>
      </c>
      <c r="AA518">
        <v>27.08522</v>
      </c>
      <c r="AB518">
        <v>0</v>
      </c>
      <c r="AC518">
        <v>0</v>
      </c>
      <c r="AD518" s="1">
        <v>2.8225150000000001E-2</v>
      </c>
      <c r="AE518">
        <v>27.118469999999999</v>
      </c>
      <c r="AF518">
        <v>0</v>
      </c>
      <c r="AG518">
        <v>0</v>
      </c>
      <c r="AH518" s="1">
        <v>2.840751E-2</v>
      </c>
      <c r="AI518">
        <v>27.162929999999999</v>
      </c>
      <c r="AJ518">
        <v>0</v>
      </c>
      <c r="AK518">
        <v>0</v>
      </c>
      <c r="AL518" s="1">
        <v>2.866289E-2</v>
      </c>
      <c r="AM518">
        <v>27.30414</v>
      </c>
      <c r="AN518">
        <v>0</v>
      </c>
      <c r="AO518">
        <v>0</v>
      </c>
      <c r="AP518" s="1">
        <v>2.8967409999999999E-2</v>
      </c>
      <c r="AQ518">
        <v>27.37725</v>
      </c>
      <c r="AR518">
        <v>0</v>
      </c>
      <c r="AS518">
        <v>0</v>
      </c>
      <c r="AT518" s="1">
        <v>2.914282E-2</v>
      </c>
      <c r="AU518">
        <v>27.444299999999998</v>
      </c>
      <c r="AV518">
        <v>0</v>
      </c>
      <c r="AW518">
        <v>0</v>
      </c>
      <c r="AX518" s="1">
        <v>2.9284859999999999E-2</v>
      </c>
      <c r="AY518">
        <v>27.50686</v>
      </c>
      <c r="AZ518">
        <v>0</v>
      </c>
      <c r="BA518">
        <v>0</v>
      </c>
      <c r="BB518" s="1">
        <v>2.9479620000000002E-2</v>
      </c>
      <c r="BC518">
        <v>27.546949999999999</v>
      </c>
      <c r="BD518">
        <v>0</v>
      </c>
      <c r="BE518">
        <v>0</v>
      </c>
      <c r="BF518" s="1">
        <v>2.9712769999999999E-2</v>
      </c>
      <c r="BG518">
        <v>27.586600000000001</v>
      </c>
      <c r="BH518">
        <v>0</v>
      </c>
      <c r="BI518">
        <v>0</v>
      </c>
      <c r="BJ518" s="1">
        <v>2.9707910000000001E-2</v>
      </c>
      <c r="BK518">
        <v>27.659079999999999</v>
      </c>
      <c r="BL518">
        <v>0</v>
      </c>
      <c r="BM518">
        <v>0</v>
      </c>
      <c r="BN518" s="1">
        <v>2.9944720000000001E-2</v>
      </c>
      <c r="BO518">
        <v>27.800689999999999</v>
      </c>
      <c r="BP518">
        <v>0</v>
      </c>
      <c r="BQ518">
        <v>0</v>
      </c>
      <c r="BR518" s="1">
        <v>3.0291530000000001E-2</v>
      </c>
      <c r="BS518">
        <v>27.991499999999998</v>
      </c>
      <c r="BT518">
        <v>0</v>
      </c>
      <c r="BU518">
        <v>0</v>
      </c>
      <c r="BV518" s="1">
        <v>3.060566E-2</v>
      </c>
      <c r="BW518">
        <v>28.18506</v>
      </c>
      <c r="BX518">
        <v>0</v>
      </c>
      <c r="BY518">
        <v>0</v>
      </c>
      <c r="BZ518" s="1">
        <v>3.0811350000000001E-2</v>
      </c>
      <c r="CA518">
        <v>28.336510000000001</v>
      </c>
      <c r="CB518">
        <v>0</v>
      </c>
      <c r="CC518">
        <v>0</v>
      </c>
      <c r="CD518" s="1">
        <v>3.0943760000000001E-2</v>
      </c>
      <c r="CE518">
        <v>28.385619999999999</v>
      </c>
      <c r="CF518">
        <v>0</v>
      </c>
      <c r="CG518">
        <v>0</v>
      </c>
      <c r="CH518" s="1">
        <v>3.107774E-2</v>
      </c>
      <c r="CI518">
        <v>28.397210000000001</v>
      </c>
      <c r="CJ518">
        <v>0</v>
      </c>
      <c r="CK518">
        <v>0</v>
      </c>
      <c r="CL518" s="1">
        <v>3.1356809999999999E-2</v>
      </c>
      <c r="CM518">
        <v>28.412019999999998</v>
      </c>
      <c r="CN518">
        <v>0</v>
      </c>
      <c r="CO518">
        <v>0</v>
      </c>
      <c r="CP518" s="1">
        <v>3.2065169999999997E-2</v>
      </c>
      <c r="CQ518">
        <v>28.440639999999998</v>
      </c>
      <c r="CR518">
        <v>0</v>
      </c>
      <c r="CS518">
        <v>0</v>
      </c>
      <c r="CT518" s="1">
        <v>3.2161250000000002E-2</v>
      </c>
      <c r="CU518">
        <v>28.5624</v>
      </c>
      <c r="CV518">
        <v>0</v>
      </c>
      <c r="CW518">
        <v>0</v>
      </c>
      <c r="CX518" s="1">
        <v>3.198612E-2</v>
      </c>
      <c r="CY518">
        <v>28.73019</v>
      </c>
      <c r="CZ518">
        <v>0</v>
      </c>
      <c r="DA518">
        <v>0</v>
      </c>
      <c r="DB518" s="1">
        <v>3.177518E-2</v>
      </c>
      <c r="DC518">
        <v>28.848749999999999</v>
      </c>
      <c r="DD518">
        <v>0</v>
      </c>
      <c r="DE518">
        <v>0</v>
      </c>
      <c r="DF518" s="1">
        <v>3.1837520000000001E-2</v>
      </c>
      <c r="DG518">
        <v>28.947970000000002</v>
      </c>
      <c r="DH518">
        <v>0</v>
      </c>
      <c r="DI518">
        <v>0</v>
      </c>
      <c r="DJ518" s="1">
        <v>3.19831E-2</v>
      </c>
      <c r="DK518">
        <v>28.963000000000001</v>
      </c>
      <c r="DL518">
        <v>0</v>
      </c>
      <c r="DM518">
        <v>0</v>
      </c>
      <c r="DN518" s="1">
        <v>3.1995910000000002E-2</v>
      </c>
      <c r="DO518">
        <v>28.943519999999999</v>
      </c>
      <c r="DP518">
        <v>0</v>
      </c>
      <c r="DQ518">
        <v>0</v>
      </c>
      <c r="DR518" s="1">
        <v>3.192801E-2</v>
      </c>
      <c r="DS518">
        <v>28.930070000000001</v>
      </c>
      <c r="DT518">
        <v>0</v>
      </c>
      <c r="DU518">
        <v>0</v>
      </c>
      <c r="DV518" s="1">
        <v>3.2677190000000002E-2</v>
      </c>
      <c r="DW518">
        <v>28.91601</v>
      </c>
      <c r="DX518">
        <v>0</v>
      </c>
      <c r="DY518">
        <v>2.071164E-35</v>
      </c>
      <c r="DZ518" s="1">
        <v>3.2494250000000002E-2</v>
      </c>
      <c r="EA518">
        <v>28.971240000000002</v>
      </c>
      <c r="EB518">
        <v>2.348043E-35</v>
      </c>
      <c r="EC518">
        <v>1.567628E-31</v>
      </c>
      <c r="ED518" s="1">
        <v>3.2005100000000002E-2</v>
      </c>
      <c r="EE518">
        <v>29.055540000000001</v>
      </c>
      <c r="EF518">
        <v>6.5478019999999995E-32</v>
      </c>
      <c r="EG518">
        <v>4.0895909999999996E-28</v>
      </c>
      <c r="EH518" s="1">
        <v>3.1457939999999997E-2</v>
      </c>
      <c r="EI518">
        <v>29.14986</v>
      </c>
      <c r="EJ518">
        <v>7.1192879999999996E-29</v>
      </c>
      <c r="EK518" s="1">
        <v>4.2998699999999999E-25</v>
      </c>
      <c r="EL518" s="1">
        <v>3.1339079999999998E-2</v>
      </c>
      <c r="EM518">
        <v>29.21762</v>
      </c>
      <c r="EN518" s="1">
        <v>3.5925470000000002E-26</v>
      </c>
      <c r="EO518" s="1">
        <v>2.1102280000000001E-22</v>
      </c>
      <c r="EP518" s="1">
        <v>3.1364419999999997E-2</v>
      </c>
      <c r="EQ518">
        <v>29.21163</v>
      </c>
      <c r="ER518" s="1">
        <v>9.4247839999999997E-24</v>
      </c>
      <c r="ES518" s="1">
        <v>5.415094E-20</v>
      </c>
      <c r="ET518" s="1">
        <v>3.1251080000000001E-2</v>
      </c>
      <c r="EU518">
        <v>29.16733</v>
      </c>
      <c r="EV518" s="1">
        <v>1.3944829999999999E-21</v>
      </c>
      <c r="EW518" s="1">
        <v>7.9501489999999997E-18</v>
      </c>
      <c r="EX518">
        <v>3.101131E-2</v>
      </c>
      <c r="EY518">
        <v>29.126639999999998</v>
      </c>
      <c r="EZ518" s="1">
        <v>1.256122E-19</v>
      </c>
      <c r="FA518" s="1">
        <v>7.1602180000000002E-16</v>
      </c>
      <c r="FB518" s="1">
        <v>3.1603739999999998E-2</v>
      </c>
      <c r="FC518">
        <v>29.12238</v>
      </c>
      <c r="FD518" s="1">
        <v>7.5468690000000008E-18</v>
      </c>
      <c r="FE518" s="1">
        <v>4.2059449999999998E-14</v>
      </c>
      <c r="FF518" s="1">
        <v>3.1306979999999998E-2</v>
      </c>
      <c r="FG518">
        <v>29.263069999999999</v>
      </c>
      <c r="FH518" s="1">
        <v>3.0062249999999999E-16</v>
      </c>
      <c r="FI518" s="1">
        <v>1.6876169999999999E-12</v>
      </c>
      <c r="FJ518" s="1">
        <v>3.0735490000000001E-2</v>
      </c>
      <c r="FK518">
        <v>29.373740000000002</v>
      </c>
      <c r="FL518" s="1">
        <v>8.3654560000000008E-15</v>
      </c>
      <c r="FM518" s="1">
        <v>4.7882590000000003E-11</v>
      </c>
      <c r="FN518" s="1">
        <v>3.0091150000000001E-2</v>
      </c>
      <c r="FO518">
        <v>29.4451</v>
      </c>
      <c r="FP518" s="1">
        <v>1.6957819999999999E-13</v>
      </c>
      <c r="FQ518" s="1">
        <v>9.9377870000000006E-10</v>
      </c>
      <c r="FR518" s="1">
        <v>2.986192E-2</v>
      </c>
      <c r="FS518">
        <v>29.475380000000001</v>
      </c>
      <c r="FT518" s="1">
        <v>2.6306980000000001E-12</v>
      </c>
      <c r="FU518" s="1">
        <v>1.558174E-8</v>
      </c>
      <c r="FV518" s="1">
        <v>2.9783029999999999E-2</v>
      </c>
      <c r="FW518">
        <v>29.463039999999999</v>
      </c>
      <c r="FX518" s="1">
        <v>3.1883110000000003E-11</v>
      </c>
      <c r="FY518" s="1">
        <v>1.9012140000000001E-7</v>
      </c>
      <c r="FZ518" s="1">
        <v>2.9568850000000001E-2</v>
      </c>
      <c r="GA518">
        <v>29.427969999999998</v>
      </c>
      <c r="GB518" s="1">
        <v>3.0628839999999999E-10</v>
      </c>
      <c r="GC518" s="1">
        <v>1.8472869999999999E-6</v>
      </c>
      <c r="GD518" s="1">
        <v>2.9229209999999999E-2</v>
      </c>
      <c r="GE518">
        <v>29.395140000000001</v>
      </c>
      <c r="GF518" s="1">
        <v>2.3768590000000001E-9</v>
      </c>
      <c r="GG518" s="1">
        <v>1.45718E-5</v>
      </c>
      <c r="GH518" s="1">
        <v>2.966835E-2</v>
      </c>
      <c r="GI518">
        <v>29.40493</v>
      </c>
      <c r="GJ518" s="1">
        <v>1.570781E-8</v>
      </c>
      <c r="GK518" s="1">
        <v>9.5359890000000001E-5</v>
      </c>
      <c r="GL518" s="1">
        <v>2.9269389999999999E-2</v>
      </c>
      <c r="GM518">
        <v>29.56512</v>
      </c>
      <c r="GN518" s="1">
        <v>8.5039400000000006E-8</v>
      </c>
      <c r="GO518" s="1">
        <v>5.2636079999999997E-4</v>
      </c>
      <c r="GP518" s="1">
        <v>2.863077E-2</v>
      </c>
      <c r="GQ518">
        <v>29.710059999999999</v>
      </c>
      <c r="GR518" s="1">
        <v>3.8971950000000001E-7</v>
      </c>
      <c r="GS518" s="1">
        <v>2.4781579999999998E-3</v>
      </c>
      <c r="GT518" s="1">
        <v>2.7942000000000002E-2</v>
      </c>
      <c r="GU518">
        <v>29.838740000000001</v>
      </c>
      <c r="GV518" s="1">
        <v>1.541524E-6</v>
      </c>
      <c r="GW518" s="1">
        <v>1.009852E-2</v>
      </c>
      <c r="GX518" s="1">
        <v>2.766308E-2</v>
      </c>
      <c r="GY518">
        <v>29.960139999999999</v>
      </c>
      <c r="GZ518" s="1">
        <v>5.4296760000000001E-6</v>
      </c>
      <c r="HA518" s="1">
        <v>3.6137799999999998E-2</v>
      </c>
      <c r="HB518" s="1">
        <v>2.755902E-2</v>
      </c>
      <c r="HC518">
        <v>30.00545</v>
      </c>
      <c r="HD518" s="1">
        <v>1.7135380000000001E-5</v>
      </c>
      <c r="HE518" s="1">
        <v>0.115144</v>
      </c>
      <c r="HF518" s="1">
        <v>2.733963E-2</v>
      </c>
      <c r="HG518">
        <v>29.970109999999998</v>
      </c>
      <c r="HH518" s="1">
        <v>4.8447089999999998E-5</v>
      </c>
      <c r="HI518" s="1">
        <v>0.33012609999999998</v>
      </c>
      <c r="HJ518" s="1">
        <v>2.6970890000000001E-2</v>
      </c>
      <c r="HK518">
        <v>29.937349999999999</v>
      </c>
      <c r="HL518" s="1">
        <v>1.236434E-4</v>
      </c>
      <c r="HM518" s="1">
        <v>0.8593248</v>
      </c>
      <c r="HN518" s="1">
        <v>2.711854E-2</v>
      </c>
      <c r="HO518">
        <v>29.92719</v>
      </c>
      <c r="HP518" s="1">
        <v>2.9485459999999998E-4</v>
      </c>
      <c r="HQ518" s="1">
        <v>2.0516679999999998</v>
      </c>
      <c r="HR518" s="1">
        <v>2.6763639999999998E-2</v>
      </c>
      <c r="HS518">
        <v>30.040839999999999</v>
      </c>
      <c r="HT518" s="1">
        <v>6.3853450000000002E-4</v>
      </c>
      <c r="HU518" s="1">
        <v>4.5297790000000004</v>
      </c>
      <c r="HV518" s="1">
        <v>2.631636E-2</v>
      </c>
      <c r="HW518">
        <v>30.19164</v>
      </c>
      <c r="HX518" s="1">
        <v>1.280738E-3</v>
      </c>
      <c r="HY518" s="1">
        <v>9.2996580000000009</v>
      </c>
      <c r="HZ518" s="1">
        <v>2.582972E-2</v>
      </c>
      <c r="IA518">
        <v>30.326809999999998</v>
      </c>
      <c r="IB518" s="1">
        <v>2.400498E-3</v>
      </c>
      <c r="IC518">
        <v>17.87255</v>
      </c>
      <c r="ID518" s="1">
        <v>2.5572549999999999E-2</v>
      </c>
      <c r="IE518">
        <v>30.449929999999998</v>
      </c>
      <c r="IF518" s="1">
        <v>4.277215E-3</v>
      </c>
      <c r="IG518">
        <v>32.37106</v>
      </c>
      <c r="IH518" s="1">
        <v>2.5382769999999999E-2</v>
      </c>
      <c r="II518">
        <v>30.46584</v>
      </c>
      <c r="IJ518" s="1">
        <v>7.2481239999999999E-3</v>
      </c>
      <c r="IK518">
        <v>55.603999999999999</v>
      </c>
      <c r="IL518" s="1">
        <v>2.511787E-2</v>
      </c>
      <c r="IM518">
        <v>30.411639999999998</v>
      </c>
      <c r="IN518" s="1">
        <v>1.166989E-2</v>
      </c>
      <c r="IO518">
        <v>91.020470000000003</v>
      </c>
      <c r="IP518" s="1">
        <v>2.4774170000000002E-2</v>
      </c>
      <c r="IQ518">
        <v>30.359030000000001</v>
      </c>
      <c r="IR518" s="1">
        <v>1.792581E-2</v>
      </c>
      <c r="IS518">
        <v>142.57839999999999</v>
      </c>
      <c r="IT518" s="1">
        <v>2.4779200000000001E-2</v>
      </c>
      <c r="IU518">
        <v>30.32433</v>
      </c>
      <c r="IV518" s="1">
        <v>2.6849120000000001E-2</v>
      </c>
      <c r="IW518">
        <v>214.72739999999999</v>
      </c>
      <c r="IX518" s="1">
        <v>2.4454549999999999E-2</v>
      </c>
      <c r="IY518">
        <v>30.387530000000002</v>
      </c>
      <c r="IZ518" s="1">
        <v>3.830385E-2</v>
      </c>
      <c r="JA518">
        <v>312.0838</v>
      </c>
      <c r="JB518" s="1">
        <v>2.4011910000000001E-2</v>
      </c>
      <c r="JC518">
        <v>30.415120000000002</v>
      </c>
      <c r="JD518" s="1">
        <v>5.2610299999999999E-2</v>
      </c>
      <c r="JE518">
        <v>438.81799999999998</v>
      </c>
      <c r="JF518" s="1">
        <v>2.3583989999999999E-2</v>
      </c>
      <c r="JG518">
        <v>30.454830000000001</v>
      </c>
      <c r="JH518" s="1">
        <v>7.0159260000000001E-2</v>
      </c>
      <c r="JI518">
        <v>598.71900000000005</v>
      </c>
      <c r="JJ518">
        <v>2.3359910000000001E-2</v>
      </c>
      <c r="JK518">
        <v>30.437560000000001</v>
      </c>
      <c r="JL518" s="1">
        <v>9.1857049999999996E-2</v>
      </c>
      <c r="JM518">
        <v>795.17470000000003</v>
      </c>
      <c r="JN518" s="1">
        <v>2.3250529999999998E-2</v>
      </c>
      <c r="JO518">
        <v>30.423210000000001</v>
      </c>
      <c r="JP518" s="1">
        <v>0.11801200000000001</v>
      </c>
      <c r="JQ518">
        <v>1031.0809999999999</v>
      </c>
      <c r="JR518" s="1">
        <v>2.313277E-2</v>
      </c>
      <c r="JS518">
        <v>30.436820000000001</v>
      </c>
      <c r="JT518" s="1">
        <v>0.1483476</v>
      </c>
      <c r="JU518">
        <v>1308.348</v>
      </c>
      <c r="JV518" s="1">
        <v>2.2905700000000001E-2</v>
      </c>
      <c r="JW518">
        <v>30.447929999999999</v>
      </c>
      <c r="JX518" s="1">
        <v>0.1819954</v>
      </c>
      <c r="JY518">
        <v>1627.546</v>
      </c>
      <c r="JZ518" s="1">
        <v>2.2692960000000002E-2</v>
      </c>
      <c r="KA518">
        <v>30.454160000000002</v>
      </c>
      <c r="KB518" s="1">
        <v>0.2194266</v>
      </c>
      <c r="KC518">
        <v>1988.12</v>
      </c>
      <c r="KD518">
        <v>2.2538809999999999E-2</v>
      </c>
      <c r="KE518">
        <v>30.562660000000001</v>
      </c>
      <c r="KF518" s="1">
        <v>0.2609242</v>
      </c>
      <c r="KG518">
        <v>2388.9690000000001</v>
      </c>
      <c r="KH518" s="1">
        <v>2.2447729999999999E-2</v>
      </c>
      <c r="KI518">
        <v>30.603159999999999</v>
      </c>
      <c r="KJ518">
        <v>0.3065986</v>
      </c>
      <c r="KK518">
        <v>2828.3539999999998</v>
      </c>
      <c r="KL518" s="1">
        <v>2.2309860000000001E-2</v>
      </c>
      <c r="KM518">
        <v>30.63288</v>
      </c>
      <c r="KN518" s="1">
        <v>0.35474280000000002</v>
      </c>
      <c r="KO518">
        <v>3303.5819999999999</v>
      </c>
      <c r="KP518" s="1">
        <v>2.2086459999999999E-2</v>
      </c>
      <c r="KQ518">
        <v>30.66283</v>
      </c>
      <c r="KR518" s="1">
        <v>0.4038562</v>
      </c>
      <c r="KS518">
        <v>3810.8</v>
      </c>
      <c r="KT518" s="1">
        <v>2.1845219999999999E-2</v>
      </c>
      <c r="KU518">
        <v>30.650770000000001</v>
      </c>
      <c r="KV518" s="1">
        <v>0.45416289999999998</v>
      </c>
      <c r="KW518">
        <v>4345.6620000000003</v>
      </c>
      <c r="KX518" s="1">
        <v>2.1632720000000001E-2</v>
      </c>
      <c r="KY518">
        <v>30.593419999999998</v>
      </c>
      <c r="KZ518" s="1">
        <v>0.50611050000000002</v>
      </c>
      <c r="LA518">
        <v>4903.8109999999997</v>
      </c>
      <c r="LB518" s="1">
        <v>2.1483180000000001E-2</v>
      </c>
      <c r="LC518">
        <v>30.536989999999999</v>
      </c>
      <c r="LD518" s="1">
        <v>0.56028909999999998</v>
      </c>
      <c r="LE518">
        <v>5481.1239999999998</v>
      </c>
      <c r="LF518" s="1">
        <v>2.1461620000000001E-2</v>
      </c>
      <c r="LG518">
        <v>30.522040000000001</v>
      </c>
      <c r="LH518" s="1">
        <v>0.61876679999999995</v>
      </c>
      <c r="LI518">
        <v>6074.1769999999997</v>
      </c>
      <c r="LJ518" s="1">
        <v>2.1269610000000001E-2</v>
      </c>
      <c r="LK518">
        <v>30.663730000000001</v>
      </c>
      <c r="LL518">
        <v>0.67262049999999995</v>
      </c>
      <c r="LM518">
        <v>6678.6009999999997</v>
      </c>
      <c r="LN518" s="1">
        <v>2.1001269999999999E-2</v>
      </c>
      <c r="LO518">
        <v>30.773420000000002</v>
      </c>
      <c r="LP518">
        <v>0.72319820000000001</v>
      </c>
      <c r="LQ518">
        <v>7288.49</v>
      </c>
      <c r="LR518">
        <v>2.072214E-2</v>
      </c>
      <c r="LS518">
        <v>30.856089999999998</v>
      </c>
      <c r="LT518">
        <v>0.77175349999999998</v>
      </c>
      <c r="LU518">
        <v>7899.3379999999997</v>
      </c>
      <c r="LV518" s="1">
        <v>2.0564410000000002E-2</v>
      </c>
      <c r="LW518">
        <v>30.975000000000001</v>
      </c>
      <c r="LX518">
        <v>0.82317359999999995</v>
      </c>
      <c r="LY518">
        <v>8507.7839999999997</v>
      </c>
      <c r="LZ518" s="1">
        <v>2.0463370000000002E-2</v>
      </c>
      <c r="MA518">
        <v>31.020980000000002</v>
      </c>
      <c r="MB518">
        <v>0.87553170000000002</v>
      </c>
      <c r="MC518">
        <v>9111.5920000000006</v>
      </c>
      <c r="MD518" s="1">
        <v>2.0367860000000002E-2</v>
      </c>
      <c r="ME518">
        <v>30.97409</v>
      </c>
      <c r="MF518">
        <v>0.92684509999999998</v>
      </c>
      <c r="MG518">
        <v>9708.0580000000009</v>
      </c>
      <c r="MH518" s="1">
        <v>2.0274500000000001E-2</v>
      </c>
      <c r="MI518">
        <v>30.924189999999999</v>
      </c>
      <c r="MJ518">
        <v>0.97657369999999999</v>
      </c>
      <c r="MK518">
        <v>10294.33</v>
      </c>
      <c r="ML518" s="1">
        <v>2.0426119999999999E-2</v>
      </c>
      <c r="MM518">
        <v>30.924029999999998</v>
      </c>
      <c r="MN518">
        <v>1.0370779999999999</v>
      </c>
      <c r="MO518">
        <v>10869.62</v>
      </c>
      <c r="MP518">
        <v>2.0330009999999999E-2</v>
      </c>
      <c r="MQ518">
        <v>31.064209999999999</v>
      </c>
      <c r="MR518">
        <v>1.083863</v>
      </c>
      <c r="MS518">
        <v>11432.19</v>
      </c>
      <c r="MT518" s="1">
        <v>2.0146899999999999E-2</v>
      </c>
      <c r="MU518">
        <v>31.215699999999998</v>
      </c>
      <c r="MV518">
        <v>1.1237470000000001</v>
      </c>
      <c r="MW518">
        <v>11977.6</v>
      </c>
      <c r="MX518" s="1">
        <v>1.9949479999999999E-2</v>
      </c>
      <c r="MY518">
        <v>31.319990000000001</v>
      </c>
      <c r="MZ518">
        <v>1.1599330000000001</v>
      </c>
      <c r="NA518">
        <v>12503.91</v>
      </c>
      <c r="NB518" s="1">
        <v>1.9887309999999998E-2</v>
      </c>
      <c r="NC518">
        <v>31.403120000000001</v>
      </c>
      <c r="ND518">
        <v>1.201535</v>
      </c>
      <c r="NE518">
        <v>13010.42</v>
      </c>
      <c r="NF518" s="1">
        <v>1.9896870000000001E-2</v>
      </c>
      <c r="NG518">
        <v>31.393160000000002</v>
      </c>
      <c r="NH518">
        <v>1.2455860000000001</v>
      </c>
      <c r="NI518">
        <v>13497.88</v>
      </c>
      <c r="NJ518">
        <v>1.9862419999999999E-2</v>
      </c>
      <c r="NK518">
        <v>31.339749999999999</v>
      </c>
      <c r="NL518">
        <v>1.285012</v>
      </c>
      <c r="NM518">
        <v>13965.57</v>
      </c>
      <c r="NN518" s="1">
        <v>1.973857E-2</v>
      </c>
      <c r="NO518">
        <v>31.294219999999999</v>
      </c>
      <c r="NP518">
        <v>1.3163450000000001</v>
      </c>
      <c r="NQ518">
        <v>14412.21</v>
      </c>
      <c r="NR518" s="1">
        <v>1.9506010000000001E-2</v>
      </c>
      <c r="NS518">
        <v>31.266169999999999</v>
      </c>
      <c r="NT518">
        <v>1.3376440000000001</v>
      </c>
      <c r="NU518">
        <v>14836.03</v>
      </c>
      <c r="NV518">
        <v>1.9430619999999999E-2</v>
      </c>
      <c r="NW518">
        <v>31.279969999999999</v>
      </c>
      <c r="NX518">
        <v>1.367132</v>
      </c>
      <c r="NY518">
        <v>15237.12</v>
      </c>
      <c r="NZ518" s="1">
        <v>1.9444260000000001E-2</v>
      </c>
      <c r="OA518">
        <v>31.355519999999999</v>
      </c>
      <c r="OB518">
        <v>1.400776</v>
      </c>
      <c r="OC518">
        <v>15617.16</v>
      </c>
      <c r="OD518" s="1">
        <v>1.9472119999999999E-2</v>
      </c>
      <c r="OE518">
        <v>31.378260000000001</v>
      </c>
      <c r="OF518">
        <v>1.4338329999999999</v>
      </c>
      <c r="OG518">
        <v>15976.92</v>
      </c>
      <c r="OH518" s="1">
        <v>1.93896E-2</v>
      </c>
      <c r="OI518">
        <v>31.391300000000001</v>
      </c>
      <c r="OJ518">
        <v>1.456807</v>
      </c>
      <c r="OK518">
        <v>16315.91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 s="1">
        <v>2.7651439999999999E-2</v>
      </c>
      <c r="G519">
        <v>26.596209999999999</v>
      </c>
      <c r="H519">
        <v>0</v>
      </c>
      <c r="I519">
        <v>0</v>
      </c>
      <c r="J519" s="1">
        <v>2.7941250000000001E-2</v>
      </c>
      <c r="K519">
        <v>26.685790000000001</v>
      </c>
      <c r="L519">
        <v>0</v>
      </c>
      <c r="M519">
        <v>0</v>
      </c>
      <c r="N519" s="1">
        <v>2.793408E-2</v>
      </c>
      <c r="O519">
        <v>26.813389999999998</v>
      </c>
      <c r="P519">
        <v>0</v>
      </c>
      <c r="Q519">
        <v>0</v>
      </c>
      <c r="R519" s="1">
        <v>2.7825579999999999E-2</v>
      </c>
      <c r="S519">
        <v>26.853159999999999</v>
      </c>
      <c r="T519">
        <v>0</v>
      </c>
      <c r="U519">
        <v>0</v>
      </c>
      <c r="V519" s="1">
        <v>2.7834290000000001E-2</v>
      </c>
      <c r="W519">
        <v>26.885010000000001</v>
      </c>
      <c r="X519">
        <v>0</v>
      </c>
      <c r="Y519">
        <v>0</v>
      </c>
      <c r="Z519">
        <v>2.798459E-2</v>
      </c>
      <c r="AA519">
        <v>26.918520000000001</v>
      </c>
      <c r="AB519">
        <v>0</v>
      </c>
      <c r="AC519">
        <v>0</v>
      </c>
      <c r="AD519">
        <v>2.783422E-2</v>
      </c>
      <c r="AE519">
        <v>26.953810000000001</v>
      </c>
      <c r="AF519">
        <v>0</v>
      </c>
      <c r="AG519">
        <v>0</v>
      </c>
      <c r="AH519" s="1">
        <v>2.801594E-2</v>
      </c>
      <c r="AI519">
        <v>27.00047</v>
      </c>
      <c r="AJ519">
        <v>0</v>
      </c>
      <c r="AK519">
        <v>0</v>
      </c>
      <c r="AL519" s="1">
        <v>2.8270420000000001E-2</v>
      </c>
      <c r="AM519">
        <v>27.142959999999999</v>
      </c>
      <c r="AN519">
        <v>0</v>
      </c>
      <c r="AO519">
        <v>0</v>
      </c>
      <c r="AP519" s="1">
        <v>2.857148E-2</v>
      </c>
      <c r="AQ519">
        <v>27.21828</v>
      </c>
      <c r="AR519">
        <v>0</v>
      </c>
      <c r="AS519">
        <v>0</v>
      </c>
      <c r="AT519" s="1">
        <v>2.874473E-2</v>
      </c>
      <c r="AU519">
        <v>27.28707</v>
      </c>
      <c r="AV519">
        <v>0</v>
      </c>
      <c r="AW519">
        <v>0</v>
      </c>
      <c r="AX519" s="1">
        <v>2.8884150000000001E-2</v>
      </c>
      <c r="AY519">
        <v>27.351310000000002</v>
      </c>
      <c r="AZ519">
        <v>0</v>
      </c>
      <c r="BA519">
        <v>0</v>
      </c>
      <c r="BB519" s="1">
        <v>2.9076500000000002E-2</v>
      </c>
      <c r="BC519">
        <v>27.393439999999998</v>
      </c>
      <c r="BD519">
        <v>0</v>
      </c>
      <c r="BE519">
        <v>0</v>
      </c>
      <c r="BF519" s="1">
        <v>2.9304110000000001E-2</v>
      </c>
      <c r="BG519">
        <v>27.435110000000002</v>
      </c>
      <c r="BH519">
        <v>0</v>
      </c>
      <c r="BI519">
        <v>0</v>
      </c>
      <c r="BJ519" s="1">
        <v>2.92988E-2</v>
      </c>
      <c r="BK519">
        <v>27.509679999999999</v>
      </c>
      <c r="BL519">
        <v>0</v>
      </c>
      <c r="BM519">
        <v>0</v>
      </c>
      <c r="BN519" s="1">
        <v>2.953339E-2</v>
      </c>
      <c r="BO519">
        <v>27.652439999999999</v>
      </c>
      <c r="BP519">
        <v>0</v>
      </c>
      <c r="BQ519">
        <v>0</v>
      </c>
      <c r="BR519" s="1">
        <v>2.9875760000000001E-2</v>
      </c>
      <c r="BS519">
        <v>27.84319</v>
      </c>
      <c r="BT519">
        <v>0</v>
      </c>
      <c r="BU519">
        <v>0</v>
      </c>
      <c r="BV519" s="1">
        <v>3.0188429999999999E-2</v>
      </c>
      <c r="BW519">
        <v>28.036709999999999</v>
      </c>
      <c r="BX519">
        <v>0</v>
      </c>
      <c r="BY519">
        <v>0</v>
      </c>
      <c r="BZ519" s="1">
        <v>3.0390529999999999E-2</v>
      </c>
      <c r="CA519">
        <v>28.18845</v>
      </c>
      <c r="CB519">
        <v>0</v>
      </c>
      <c r="CC519">
        <v>0</v>
      </c>
      <c r="CD519" s="1">
        <v>3.052036E-2</v>
      </c>
      <c r="CE519">
        <v>28.238759999999999</v>
      </c>
      <c r="CF519">
        <v>0</v>
      </c>
      <c r="CG519">
        <v>0</v>
      </c>
      <c r="CH519" s="1">
        <v>3.065298E-2</v>
      </c>
      <c r="CI519">
        <v>28.252379999999999</v>
      </c>
      <c r="CJ519">
        <v>0</v>
      </c>
      <c r="CK519">
        <v>0</v>
      </c>
      <c r="CL519" s="1">
        <v>3.0931520000000001E-2</v>
      </c>
      <c r="CM519">
        <v>28.269690000000001</v>
      </c>
      <c r="CN519">
        <v>0</v>
      </c>
      <c r="CO519">
        <v>0</v>
      </c>
      <c r="CP519" s="1">
        <v>3.1638729999999997E-2</v>
      </c>
      <c r="CQ519">
        <v>28.30087</v>
      </c>
      <c r="CR519">
        <v>0</v>
      </c>
      <c r="CS519">
        <v>0</v>
      </c>
      <c r="CT519" s="1">
        <v>3.1732860000000002E-2</v>
      </c>
      <c r="CU519">
        <v>28.424219999999998</v>
      </c>
      <c r="CV519">
        <v>0</v>
      </c>
      <c r="CW519">
        <v>0</v>
      </c>
      <c r="CX519">
        <v>3.1555819999999998E-2</v>
      </c>
      <c r="CY519">
        <v>28.592980000000001</v>
      </c>
      <c r="CZ519">
        <v>0</v>
      </c>
      <c r="DA519">
        <v>0</v>
      </c>
      <c r="DB519" s="1">
        <v>3.1345669999999999E-2</v>
      </c>
      <c r="DC519">
        <v>28.712990000000001</v>
      </c>
      <c r="DD519">
        <v>0</v>
      </c>
      <c r="DE519">
        <v>0</v>
      </c>
      <c r="DF519" s="1">
        <v>3.1408749999999999E-2</v>
      </c>
      <c r="DG519">
        <v>28.813459999999999</v>
      </c>
      <c r="DH519">
        <v>0</v>
      </c>
      <c r="DI519">
        <v>0</v>
      </c>
      <c r="DJ519" s="1">
        <v>3.1557149999999999E-2</v>
      </c>
      <c r="DK519">
        <v>28.830929999999999</v>
      </c>
      <c r="DL519">
        <v>0</v>
      </c>
      <c r="DM519">
        <v>0</v>
      </c>
      <c r="DN519" s="1">
        <v>3.1570889999999997E-2</v>
      </c>
      <c r="DO519">
        <v>28.814789999999999</v>
      </c>
      <c r="DP519">
        <v>0</v>
      </c>
      <c r="DQ519">
        <v>0</v>
      </c>
      <c r="DR519" s="1">
        <v>3.150625E-2</v>
      </c>
      <c r="DS519">
        <v>28.804690000000001</v>
      </c>
      <c r="DT519">
        <v>0</v>
      </c>
      <c r="DU519">
        <v>0</v>
      </c>
      <c r="DV519">
        <v>3.2259280000000001E-2</v>
      </c>
      <c r="DW519">
        <v>28.79391</v>
      </c>
      <c r="DX519">
        <v>0</v>
      </c>
      <c r="DY519">
        <v>5.5913639999999998E-36</v>
      </c>
      <c r="DZ519" s="1">
        <v>3.2077340000000003E-2</v>
      </c>
      <c r="EA519">
        <v>28.85163</v>
      </c>
      <c r="EB519">
        <v>7.4718589999999997E-36</v>
      </c>
      <c r="EC519">
        <v>4.5649020000000001E-32</v>
      </c>
      <c r="ED519" s="1">
        <v>3.1587999999999998E-2</v>
      </c>
      <c r="EE519">
        <v>28.93817</v>
      </c>
      <c r="EF519">
        <v>2.1772580000000001E-32</v>
      </c>
      <c r="EG519">
        <v>1.2784170000000001E-28</v>
      </c>
      <c r="EH519" s="1">
        <v>3.104285E-2</v>
      </c>
      <c r="EI519">
        <v>29.034279999999999</v>
      </c>
      <c r="EJ519">
        <v>2.48251E-29</v>
      </c>
      <c r="EK519" s="1">
        <v>1.4330390000000001E-25</v>
      </c>
      <c r="EL519" s="1">
        <v>3.0928959999999998E-2</v>
      </c>
      <c r="EM519">
        <v>29.10406</v>
      </c>
      <c r="EN519" s="1">
        <v>1.31361E-26</v>
      </c>
      <c r="EO519" s="1">
        <v>7.4546690000000005E-23</v>
      </c>
      <c r="EP519" s="1">
        <v>3.095703E-2</v>
      </c>
      <c r="EQ519">
        <v>29.100470000000001</v>
      </c>
      <c r="ER519" s="1">
        <v>3.6080119999999999E-24</v>
      </c>
      <c r="ES519" s="1">
        <v>2.017873E-20</v>
      </c>
      <c r="ET519" s="1">
        <v>3.0846200000000001E-2</v>
      </c>
      <c r="EU519">
        <v>29.059139999999999</v>
      </c>
      <c r="EV519" s="1">
        <v>5.5764540000000002E-22</v>
      </c>
      <c r="EW519" s="1">
        <v>3.1117110000000002E-18</v>
      </c>
      <c r="EX519" s="1">
        <v>3.0612819999999999E-2</v>
      </c>
      <c r="EY519">
        <v>29.021509999999999</v>
      </c>
      <c r="EZ519" s="1">
        <v>5.2370480000000002E-20</v>
      </c>
      <c r="FA519" s="1">
        <v>2.9336829999999998E-16</v>
      </c>
      <c r="FB519" s="1">
        <v>3.1210450000000001E-2</v>
      </c>
      <c r="FC519">
        <v>29.02007</v>
      </c>
      <c r="FD519" s="1">
        <v>3.2757069999999999E-18</v>
      </c>
      <c r="FE519" s="1">
        <v>1.799027E-14</v>
      </c>
      <c r="FF519" s="1">
        <v>3.0916590000000001E-2</v>
      </c>
      <c r="FG519">
        <v>29.161840000000002</v>
      </c>
      <c r="FH519" s="1">
        <v>1.3555689999999999E-16</v>
      </c>
      <c r="FI519" s="1">
        <v>7.5178940000000003E-13</v>
      </c>
      <c r="FJ519" s="1">
        <v>3.0345199999999999E-2</v>
      </c>
      <c r="FK519">
        <v>29.27375</v>
      </c>
      <c r="FL519" s="1">
        <v>3.9108909999999998E-15</v>
      </c>
      <c r="FM519" s="1">
        <v>2.2163399999999999E-11</v>
      </c>
      <c r="FN519" s="1">
        <v>2.970561E-2</v>
      </c>
      <c r="FO519">
        <v>29.34628</v>
      </c>
      <c r="FP519" s="1">
        <v>8.2080789999999999E-14</v>
      </c>
      <c r="FQ519" s="1">
        <v>4.770444E-10</v>
      </c>
      <c r="FR519">
        <v>2.948017E-2</v>
      </c>
      <c r="FS519">
        <v>29.37801</v>
      </c>
      <c r="FT519" s="1">
        <v>1.3165850000000001E-12</v>
      </c>
      <c r="FU519" s="1">
        <v>7.7431410000000005E-9</v>
      </c>
      <c r="FV519" s="1">
        <v>2.940574E-2</v>
      </c>
      <c r="FW519">
        <v>29.36767</v>
      </c>
      <c r="FX519" s="1">
        <v>1.647791E-11</v>
      </c>
      <c r="FY519" s="1">
        <v>9.7651489999999996E-8</v>
      </c>
      <c r="FZ519" s="1">
        <v>2.9198209999999999E-2</v>
      </c>
      <c r="GA519">
        <v>29.334990000000001</v>
      </c>
      <c r="GB519" s="1">
        <v>1.6327060000000001E-10</v>
      </c>
      <c r="GC519" s="1">
        <v>9.7927729999999991E-7</v>
      </c>
      <c r="GD519" s="1">
        <v>2.886418E-2</v>
      </c>
      <c r="GE519">
        <v>29.30462</v>
      </c>
      <c r="GF519" s="1">
        <v>1.3051089999999999E-9</v>
      </c>
      <c r="GG519" s="1">
        <v>7.961734E-6</v>
      </c>
      <c r="GH519" s="1">
        <v>2.930928E-2</v>
      </c>
      <c r="GI519">
        <v>29.31643</v>
      </c>
      <c r="GJ519" s="1">
        <v>8.8773930000000002E-9</v>
      </c>
      <c r="GK519" s="1">
        <v>5.3633730000000003E-5</v>
      </c>
      <c r="GL519" s="1">
        <v>2.8912779999999999E-2</v>
      </c>
      <c r="GM519">
        <v>29.476739999999999</v>
      </c>
      <c r="GN519" s="1">
        <v>4.9388450000000003E-8</v>
      </c>
      <c r="GO519" s="1">
        <v>3.043713E-4</v>
      </c>
      <c r="GP519" s="1">
        <v>2.8279160000000001E-2</v>
      </c>
      <c r="GQ519">
        <v>29.62181</v>
      </c>
      <c r="GR519" s="1">
        <v>2.3230140000000001E-7</v>
      </c>
      <c r="GS519" s="1">
        <v>1.4713700000000001E-3</v>
      </c>
      <c r="GT519">
        <v>2.7593030000000001E-2</v>
      </c>
      <c r="GU519">
        <v>29.750319999999999</v>
      </c>
      <c r="GV519" s="1">
        <v>9.4176349999999997E-7</v>
      </c>
      <c r="GW519" s="1">
        <v>6.1480789999999999E-3</v>
      </c>
      <c r="GX519" s="1">
        <v>2.7319369999999999E-2</v>
      </c>
      <c r="GY519">
        <v>29.87143</v>
      </c>
      <c r="GZ519" s="1">
        <v>3.3970849999999998E-6</v>
      </c>
      <c r="HA519" s="1">
        <v>2.2533689999999999E-2</v>
      </c>
      <c r="HB519">
        <v>2.7220000000000001E-2</v>
      </c>
      <c r="HC519">
        <v>29.917449999999999</v>
      </c>
      <c r="HD519" s="1">
        <v>1.0968630000000001E-5</v>
      </c>
      <c r="HE519" s="1">
        <v>7.3457120000000001E-2</v>
      </c>
      <c r="HF519">
        <v>2.700466E-2</v>
      </c>
      <c r="HG519">
        <v>29.884170000000001</v>
      </c>
      <c r="HH519" s="1">
        <v>3.1693619999999999E-5</v>
      </c>
      <c r="HI519" s="1">
        <v>0.21524289999999999</v>
      </c>
      <c r="HJ519" s="1">
        <v>2.6643980000000001E-2</v>
      </c>
      <c r="HK519">
        <v>29.853909999999999</v>
      </c>
      <c r="HL519" s="1">
        <v>8.2585229999999999E-5</v>
      </c>
      <c r="HM519" s="1">
        <v>0.57199840000000002</v>
      </c>
      <c r="HN519" s="1">
        <v>2.6794979999999999E-2</v>
      </c>
      <c r="HO519">
        <v>29.8462</v>
      </c>
      <c r="HP519" s="1">
        <v>2.008871E-4</v>
      </c>
      <c r="HQ519" s="1">
        <v>1.392774</v>
      </c>
      <c r="HR519" s="1">
        <v>2.6444269999999999E-2</v>
      </c>
      <c r="HS519">
        <v>29.96088</v>
      </c>
      <c r="HT519" s="1">
        <v>4.4325290000000003E-4</v>
      </c>
      <c r="HU519" s="1">
        <v>3.133032</v>
      </c>
      <c r="HV519">
        <v>2.5998199999999999E-2</v>
      </c>
      <c r="HW519">
        <v>30.11215</v>
      </c>
      <c r="HX519" s="1">
        <v>9.0485680000000005E-4</v>
      </c>
      <c r="HY519" s="1">
        <v>6.5472279999999996</v>
      </c>
      <c r="HZ519" s="1">
        <v>2.551554E-2</v>
      </c>
      <c r="IA519">
        <v>30.247479999999999</v>
      </c>
      <c r="IB519" s="1">
        <v>1.724667E-3</v>
      </c>
      <c r="IC519">
        <v>12.7958</v>
      </c>
      <c r="ID519" s="1">
        <v>2.5264829999999999E-2</v>
      </c>
      <c r="IE519">
        <v>30.370509999999999</v>
      </c>
      <c r="IF519" s="1">
        <v>3.1227939999999999E-3</v>
      </c>
      <c r="IG519">
        <v>23.546700000000001</v>
      </c>
      <c r="IH519" s="1">
        <v>2.507947E-2</v>
      </c>
      <c r="II519">
        <v>30.38776</v>
      </c>
      <c r="IJ519" s="1">
        <v>5.3729270000000004E-3</v>
      </c>
      <c r="IK519">
        <v>41.058860000000003</v>
      </c>
      <c r="IL519" s="1">
        <v>2.4817949999999998E-2</v>
      </c>
      <c r="IM519">
        <v>30.336020000000001</v>
      </c>
      <c r="IN519" s="1">
        <v>8.7756440000000008E-3</v>
      </c>
      <c r="IO519">
        <v>68.174270000000007</v>
      </c>
      <c r="IP519" s="1">
        <v>2.4477499999999999E-2</v>
      </c>
      <c r="IQ519">
        <v>30.286100000000001</v>
      </c>
      <c r="IR519" s="1">
        <v>1.3663700000000001E-2</v>
      </c>
      <c r="IS519">
        <v>108.2381</v>
      </c>
      <c r="IT519" s="1">
        <v>2.448699E-2</v>
      </c>
      <c r="IU519">
        <v>30.254149999999999</v>
      </c>
      <c r="IV519" s="1">
        <v>2.0733350000000001E-2</v>
      </c>
      <c r="IW519">
        <v>165.0958</v>
      </c>
      <c r="IX519" s="1">
        <v>2.4167170000000002E-2</v>
      </c>
      <c r="IY519">
        <v>30.319089999999999</v>
      </c>
      <c r="IZ519" s="1">
        <v>2.9941039999999999E-2</v>
      </c>
      <c r="JA519">
        <v>242.8518</v>
      </c>
      <c r="JB519" s="1">
        <v>2.3729239999999999E-2</v>
      </c>
      <c r="JC519">
        <v>30.348870000000002</v>
      </c>
      <c r="JD519" s="1">
        <v>4.1597299999999997E-2</v>
      </c>
      <c r="JE519">
        <v>345.36759999999998</v>
      </c>
      <c r="JF519" s="1">
        <v>2.330347E-2</v>
      </c>
      <c r="JG519">
        <v>30.390070000000001</v>
      </c>
      <c r="JH519" s="1">
        <v>5.6067400000000003E-2</v>
      </c>
      <c r="JI519">
        <v>476.27120000000002</v>
      </c>
      <c r="JJ519" s="1">
        <v>2.3082209999999999E-2</v>
      </c>
      <c r="JK519">
        <v>30.375170000000001</v>
      </c>
      <c r="JL519" s="1">
        <v>7.4158500000000002E-2</v>
      </c>
      <c r="JM519">
        <v>638.94489999999996</v>
      </c>
      <c r="JN519" s="1">
        <v>2.297577E-2</v>
      </c>
      <c r="JO519">
        <v>30.363019999999999</v>
      </c>
      <c r="JP519" s="1">
        <v>9.6200530000000006E-2</v>
      </c>
      <c r="JQ519">
        <v>836.40719999999999</v>
      </c>
      <c r="JR519" s="1">
        <v>2.286154E-2</v>
      </c>
      <c r="JS519">
        <v>30.378450000000001</v>
      </c>
      <c r="JT519" s="1">
        <v>0.1220444</v>
      </c>
      <c r="JU519">
        <v>1070.8900000000001</v>
      </c>
      <c r="JV519" s="1">
        <v>2.2635249999999999E-2</v>
      </c>
      <c r="JW519">
        <v>30.391269999999999</v>
      </c>
      <c r="JX519" s="1">
        <v>0.1510021</v>
      </c>
      <c r="JY519">
        <v>1343.4749999999999</v>
      </c>
      <c r="JZ519">
        <v>2.2425009999999999E-2</v>
      </c>
      <c r="KA519">
        <v>30.39922</v>
      </c>
      <c r="KB519" s="1">
        <v>0.18353910000000001</v>
      </c>
      <c r="KC519">
        <v>1654.287</v>
      </c>
      <c r="KD519" s="1">
        <v>2.2271599999999999E-2</v>
      </c>
      <c r="KE519">
        <v>30.507930000000002</v>
      </c>
      <c r="KF519" s="1">
        <v>0.21991240000000001</v>
      </c>
      <c r="KG519">
        <v>2002.87</v>
      </c>
      <c r="KH519" s="1">
        <v>2.2182980000000001E-2</v>
      </c>
      <c r="KI519">
        <v>30.549589999999998</v>
      </c>
      <c r="KJ519" s="1">
        <v>0.26029449999999998</v>
      </c>
      <c r="KK519">
        <v>2388.1840000000002</v>
      </c>
      <c r="KL519">
        <v>2.2046159999999999E-2</v>
      </c>
      <c r="KM519">
        <v>30.58033</v>
      </c>
      <c r="KN519" s="1">
        <v>0.30322060000000001</v>
      </c>
      <c r="KO519">
        <v>2808.288</v>
      </c>
      <c r="KP519" s="1">
        <v>2.1825250000000001E-2</v>
      </c>
      <c r="KQ519">
        <v>30.611249999999998</v>
      </c>
      <c r="KR519" s="1">
        <v>0.34742960000000001</v>
      </c>
      <c r="KS519">
        <v>3260.1350000000002</v>
      </c>
      <c r="KT519" s="1">
        <v>2.1587169999999999E-2</v>
      </c>
      <c r="KU519">
        <v>30.600560000000002</v>
      </c>
      <c r="KV519" s="1">
        <v>0.39309759999999999</v>
      </c>
      <c r="KW519">
        <v>3740.1019999999999</v>
      </c>
      <c r="KX519" s="1">
        <v>2.137677E-2</v>
      </c>
      <c r="KY519">
        <v>30.545179999999998</v>
      </c>
      <c r="KZ519" s="1">
        <v>0.44058019999999998</v>
      </c>
      <c r="LA519">
        <v>4244.5010000000002</v>
      </c>
      <c r="LB519" s="1">
        <v>2.1229749999999999E-2</v>
      </c>
      <c r="LC519">
        <v>30.491019999999999</v>
      </c>
      <c r="LD519" s="1">
        <v>0.49042449999999999</v>
      </c>
      <c r="LE519">
        <v>4769.7709999999997</v>
      </c>
      <c r="LF519" s="1">
        <v>2.1211770000000001E-2</v>
      </c>
      <c r="LG519">
        <v>30.477730000000001</v>
      </c>
      <c r="LH519" s="1">
        <v>0.54449729999999996</v>
      </c>
      <c r="LI519">
        <v>5312.8609999999999</v>
      </c>
      <c r="LJ519" s="1">
        <v>2.102159E-2</v>
      </c>
      <c r="LK519">
        <v>30.618960000000001</v>
      </c>
      <c r="LL519" s="1">
        <v>0.59477899999999995</v>
      </c>
      <c r="LM519">
        <v>5869.8689999999997</v>
      </c>
      <c r="LN519" s="1">
        <v>2.0756199999999999E-2</v>
      </c>
      <c r="LO519">
        <v>30.728449999999999</v>
      </c>
      <c r="LP519">
        <v>0.64247670000000001</v>
      </c>
      <c r="LQ519">
        <v>6435.3710000000001</v>
      </c>
      <c r="LR519" s="1">
        <v>2.0477929999999998E-2</v>
      </c>
      <c r="LS519">
        <v>30.810849999999999</v>
      </c>
      <c r="LT519">
        <v>0.68855239999999995</v>
      </c>
      <c r="LU519">
        <v>7005.08</v>
      </c>
      <c r="LV519" s="1">
        <v>2.0324780000000001E-2</v>
      </c>
      <c r="LW519">
        <v>30.929079999999999</v>
      </c>
      <c r="LX519">
        <v>0.73759929999999996</v>
      </c>
      <c r="LY519">
        <v>7575.8469999999998</v>
      </c>
      <c r="LZ519" s="1">
        <v>2.0223660000000001E-2</v>
      </c>
      <c r="MA519">
        <v>30.975149999999999</v>
      </c>
      <c r="MB519">
        <v>0.78758229999999996</v>
      </c>
      <c r="MC519">
        <v>8145.3959999999997</v>
      </c>
      <c r="MD519" s="1">
        <v>2.012852E-2</v>
      </c>
      <c r="ME519">
        <v>30.929469999999998</v>
      </c>
      <c r="MF519">
        <v>0.83686380000000005</v>
      </c>
      <c r="MG519">
        <v>8711.1280000000006</v>
      </c>
      <c r="MH519" s="1">
        <v>2.0038299999999998E-2</v>
      </c>
      <c r="MI519">
        <v>30.881</v>
      </c>
      <c r="MJ519">
        <v>0.88502990000000004</v>
      </c>
      <c r="MK519">
        <v>9270.1470000000008</v>
      </c>
      <c r="ML519" s="1">
        <v>2.019162E-2</v>
      </c>
      <c r="MM519">
        <v>30.881889999999999</v>
      </c>
      <c r="MN519">
        <v>0.94326670000000001</v>
      </c>
      <c r="MO519">
        <v>9821.6769999999997</v>
      </c>
      <c r="MP519" s="1">
        <v>2.0096570000000001E-2</v>
      </c>
      <c r="MQ519">
        <v>31.021519999999999</v>
      </c>
      <c r="MR519">
        <v>0.98907149999999999</v>
      </c>
      <c r="MS519">
        <v>10363.82</v>
      </c>
      <c r="MT519" s="1">
        <v>1.991418E-2</v>
      </c>
      <c r="MU519">
        <v>31.171970000000002</v>
      </c>
      <c r="MV519">
        <v>1.028619</v>
      </c>
      <c r="MW519">
        <v>10892.13</v>
      </c>
      <c r="MX519" s="1">
        <v>1.9716649999999999E-2</v>
      </c>
      <c r="MY519">
        <v>31.27533</v>
      </c>
      <c r="MZ519">
        <v>1.0647899999999999</v>
      </c>
      <c r="NA519">
        <v>11404.48</v>
      </c>
      <c r="NB519" s="1">
        <v>1.9655519999999999E-2</v>
      </c>
      <c r="NC519">
        <v>31.357810000000001</v>
      </c>
      <c r="ND519">
        <v>1.1061460000000001</v>
      </c>
      <c r="NE519">
        <v>11900.12</v>
      </c>
      <c r="NF519" s="1">
        <v>1.9666240000000001E-2</v>
      </c>
      <c r="NG519">
        <v>31.34873</v>
      </c>
      <c r="NH519">
        <v>1.1499220000000001</v>
      </c>
      <c r="NI519">
        <v>12379.65</v>
      </c>
      <c r="NJ519" s="1">
        <v>1.9633230000000002E-2</v>
      </c>
      <c r="NK519">
        <v>31.296720000000001</v>
      </c>
      <c r="NL519">
        <v>1.189497</v>
      </c>
      <c r="NM519">
        <v>12842.04</v>
      </c>
      <c r="NN519" s="1">
        <v>1.951102E-2</v>
      </c>
      <c r="NO519">
        <v>31.252960000000002</v>
      </c>
      <c r="NP519">
        <v>1.2215849999999999</v>
      </c>
      <c r="NQ519">
        <v>13286.05</v>
      </c>
      <c r="NR519" s="1">
        <v>1.9280530000000001E-2</v>
      </c>
      <c r="NS519">
        <v>31.226379999999999</v>
      </c>
      <c r="NT519">
        <v>1.2442979999999999</v>
      </c>
      <c r="NU519">
        <v>13709.51</v>
      </c>
      <c r="NV519" s="1">
        <v>1.9203109999999999E-2</v>
      </c>
      <c r="NW519">
        <v>31.241299999999999</v>
      </c>
      <c r="NX519">
        <v>1.2744709999999999</v>
      </c>
      <c r="NY519">
        <v>14112.48</v>
      </c>
      <c r="NZ519" s="1">
        <v>1.9219219999999999E-2</v>
      </c>
      <c r="OA519">
        <v>31.317060000000001</v>
      </c>
      <c r="OB519">
        <v>1.308899</v>
      </c>
      <c r="OC519">
        <v>14496.37</v>
      </c>
      <c r="OD519" s="1">
        <v>1.9246099999999999E-2</v>
      </c>
      <c r="OE519">
        <v>31.340420000000002</v>
      </c>
      <c r="OF519">
        <v>1.342611</v>
      </c>
      <c r="OG519">
        <v>14861.95</v>
      </c>
      <c r="OH519" s="1">
        <v>1.9166510000000001E-2</v>
      </c>
      <c r="OI519">
        <v>31.354179999999999</v>
      </c>
      <c r="OJ519">
        <v>1.367065</v>
      </c>
      <c r="OK519">
        <v>15208.45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2.785731E-2</v>
      </c>
      <c r="G520">
        <v>26.41657</v>
      </c>
      <c r="H520">
        <v>0</v>
      </c>
      <c r="I520">
        <v>0</v>
      </c>
      <c r="J520" s="1">
        <v>2.81538E-2</v>
      </c>
      <c r="K520">
        <v>26.508099999999999</v>
      </c>
      <c r="L520">
        <v>0</v>
      </c>
      <c r="M520">
        <v>0</v>
      </c>
      <c r="N520" s="1">
        <v>2.8145219999999999E-2</v>
      </c>
      <c r="O520">
        <v>26.636610000000001</v>
      </c>
      <c r="P520">
        <v>0</v>
      </c>
      <c r="Q520">
        <v>0</v>
      </c>
      <c r="R520" s="1">
        <v>2.8030900000000001E-2</v>
      </c>
      <c r="S520">
        <v>26.678519999999999</v>
      </c>
      <c r="T520">
        <v>0</v>
      </c>
      <c r="U520">
        <v>0</v>
      </c>
      <c r="V520" s="1">
        <v>2.8039560000000002E-2</v>
      </c>
      <c r="W520">
        <v>26.71218</v>
      </c>
      <c r="X520">
        <v>0</v>
      </c>
      <c r="Y520">
        <v>0</v>
      </c>
      <c r="Z520" s="1">
        <v>2.8190590000000001E-2</v>
      </c>
      <c r="AA520">
        <v>26.74784</v>
      </c>
      <c r="AB520">
        <v>0</v>
      </c>
      <c r="AC520">
        <v>0</v>
      </c>
      <c r="AD520" s="1">
        <v>2.80363E-2</v>
      </c>
      <c r="AE520">
        <v>26.785139999999998</v>
      </c>
      <c r="AF520">
        <v>0</v>
      </c>
      <c r="AG520">
        <v>0</v>
      </c>
      <c r="AH520" s="1">
        <v>2.8220149999999999E-2</v>
      </c>
      <c r="AI520">
        <v>26.833590000000001</v>
      </c>
      <c r="AJ520">
        <v>0</v>
      </c>
      <c r="AK520">
        <v>0</v>
      </c>
      <c r="AL520" s="1">
        <v>2.8479150000000002E-2</v>
      </c>
      <c r="AM520">
        <v>26.977260000000001</v>
      </c>
      <c r="AN520">
        <v>0</v>
      </c>
      <c r="AO520">
        <v>0</v>
      </c>
      <c r="AP520" s="1">
        <v>2.8783429999999999E-2</v>
      </c>
      <c r="AQ520">
        <v>27.054950000000002</v>
      </c>
      <c r="AR520">
        <v>0</v>
      </c>
      <c r="AS520">
        <v>0</v>
      </c>
      <c r="AT520" s="1">
        <v>2.8959929999999998E-2</v>
      </c>
      <c r="AU520">
        <v>27.125319999999999</v>
      </c>
      <c r="AV520">
        <v>0</v>
      </c>
      <c r="AW520">
        <v>0</v>
      </c>
      <c r="AX520" s="1">
        <v>2.9097950000000001E-2</v>
      </c>
      <c r="AY520">
        <v>27.191410000000001</v>
      </c>
      <c r="AZ520">
        <v>0</v>
      </c>
      <c r="BA520">
        <v>0</v>
      </c>
      <c r="BB520" s="1">
        <v>2.9292249999999999E-2</v>
      </c>
      <c r="BC520">
        <v>27.235489999999999</v>
      </c>
      <c r="BD520">
        <v>0</v>
      </c>
      <c r="BE520">
        <v>0</v>
      </c>
      <c r="BF520" s="1">
        <v>2.9522710000000001E-2</v>
      </c>
      <c r="BG520">
        <v>27.279129999999999</v>
      </c>
      <c r="BH520">
        <v>0</v>
      </c>
      <c r="BI520">
        <v>0</v>
      </c>
      <c r="BJ520" s="1">
        <v>2.9513669999999999E-2</v>
      </c>
      <c r="BK520">
        <v>27.355450000000001</v>
      </c>
      <c r="BL520">
        <v>0</v>
      </c>
      <c r="BM520">
        <v>0</v>
      </c>
      <c r="BN520" s="1">
        <v>2.9749870000000001E-2</v>
      </c>
      <c r="BO520">
        <v>27.499210000000001</v>
      </c>
      <c r="BP520">
        <v>0</v>
      </c>
      <c r="BQ520">
        <v>0</v>
      </c>
      <c r="BR520" s="1">
        <v>3.009862E-2</v>
      </c>
      <c r="BS520">
        <v>27.689820000000001</v>
      </c>
      <c r="BT520">
        <v>0</v>
      </c>
      <c r="BU520">
        <v>0</v>
      </c>
      <c r="BV520" s="1">
        <v>3.041516E-2</v>
      </c>
      <c r="BW520">
        <v>27.883579999999998</v>
      </c>
      <c r="BX520">
        <v>0</v>
      </c>
      <c r="BY520">
        <v>0</v>
      </c>
      <c r="BZ520" s="1">
        <v>3.0617720000000001E-2</v>
      </c>
      <c r="CA520">
        <v>28.03576</v>
      </c>
      <c r="CB520">
        <v>0</v>
      </c>
      <c r="CC520">
        <v>0</v>
      </c>
      <c r="CD520" s="1">
        <v>3.0748330000000001E-2</v>
      </c>
      <c r="CE520">
        <v>28.087720000000001</v>
      </c>
      <c r="CF520">
        <v>0</v>
      </c>
      <c r="CG520">
        <v>0</v>
      </c>
      <c r="CH520">
        <v>3.088405E-2</v>
      </c>
      <c r="CI520">
        <v>28.103280000000002</v>
      </c>
      <c r="CJ520">
        <v>0</v>
      </c>
      <c r="CK520">
        <v>0</v>
      </c>
      <c r="CL520" s="1">
        <v>3.116708E-2</v>
      </c>
      <c r="CM520">
        <v>28.122789999999998</v>
      </c>
      <c r="CN520">
        <v>0</v>
      </c>
      <c r="CO520">
        <v>0</v>
      </c>
      <c r="CP520">
        <v>3.1886490000000003E-2</v>
      </c>
      <c r="CQ520">
        <v>28.156079999999999</v>
      </c>
      <c r="CR520">
        <v>0</v>
      </c>
      <c r="CS520">
        <v>0</v>
      </c>
      <c r="CT520" s="1">
        <v>3.198227E-2</v>
      </c>
      <c r="CU520">
        <v>28.28051</v>
      </c>
      <c r="CV520">
        <v>0</v>
      </c>
      <c r="CW520">
        <v>0</v>
      </c>
      <c r="CX520" s="1">
        <v>3.1799559999999998E-2</v>
      </c>
      <c r="CY520">
        <v>28.450389999999999</v>
      </c>
      <c r="CZ520">
        <v>0</v>
      </c>
      <c r="DA520">
        <v>0</v>
      </c>
      <c r="DB520" s="1">
        <v>3.1586059999999999E-2</v>
      </c>
      <c r="DC520">
        <v>28.572030000000002</v>
      </c>
      <c r="DD520">
        <v>0</v>
      </c>
      <c r="DE520">
        <v>0</v>
      </c>
      <c r="DF520" s="1">
        <v>3.1651699999999998E-2</v>
      </c>
      <c r="DG520">
        <v>28.673850000000002</v>
      </c>
      <c r="DH520">
        <v>0</v>
      </c>
      <c r="DI520">
        <v>0</v>
      </c>
      <c r="DJ520" s="1">
        <v>3.1806250000000001E-2</v>
      </c>
      <c r="DK520">
        <v>28.69417</v>
      </c>
      <c r="DL520">
        <v>0</v>
      </c>
      <c r="DM520">
        <v>0</v>
      </c>
      <c r="DN520" s="1">
        <v>3.1821269999999999E-2</v>
      </c>
      <c r="DO520">
        <v>28.68112</v>
      </c>
      <c r="DP520">
        <v>0</v>
      </c>
      <c r="DQ520">
        <v>0</v>
      </c>
      <c r="DR520" s="1">
        <v>3.1757729999999998E-2</v>
      </c>
      <c r="DS520">
        <v>28.674209999999999</v>
      </c>
      <c r="DT520">
        <v>0</v>
      </c>
      <c r="DU520">
        <v>0</v>
      </c>
      <c r="DV520" s="1">
        <v>3.253019E-2</v>
      </c>
      <c r="DW520">
        <v>28.66656</v>
      </c>
      <c r="DX520">
        <v>0</v>
      </c>
      <c r="DY520">
        <v>1.5165219999999999E-36</v>
      </c>
      <c r="DZ520" s="1">
        <v>3.2346710000000001E-2</v>
      </c>
      <c r="EA520">
        <v>28.726500000000001</v>
      </c>
      <c r="EB520">
        <v>2.2455740000000001E-36</v>
      </c>
      <c r="EC520">
        <v>1.33535E-32</v>
      </c>
      <c r="ED520" s="1">
        <v>3.1847109999999998E-2</v>
      </c>
      <c r="EE520">
        <v>28.815059999999999</v>
      </c>
      <c r="EF520">
        <v>6.9814549999999994E-33</v>
      </c>
      <c r="EG520">
        <v>4.0140690000000002E-29</v>
      </c>
      <c r="EH520" s="1">
        <v>3.1293880000000003E-2</v>
      </c>
      <c r="EI520">
        <v>28.913139999999999</v>
      </c>
      <c r="EJ520">
        <v>8.4543819999999996E-30</v>
      </c>
      <c r="EK520" s="1">
        <v>4.7971900000000001E-26</v>
      </c>
      <c r="EL520" s="1">
        <v>3.1180070000000001E-2</v>
      </c>
      <c r="EM520">
        <v>28.985379999999999</v>
      </c>
      <c r="EN520" s="1">
        <v>4.7294750000000002E-27</v>
      </c>
      <c r="EO520" s="1">
        <v>2.6449580000000001E-23</v>
      </c>
      <c r="EP520" s="1">
        <v>3.121314E-2</v>
      </c>
      <c r="EQ520">
        <v>28.98452</v>
      </c>
      <c r="ER520" s="1">
        <v>1.367826E-24</v>
      </c>
      <c r="ES520" s="1">
        <v>7.5515999999999995E-21</v>
      </c>
      <c r="ET520" s="1">
        <v>3.1102339999999999E-2</v>
      </c>
      <c r="EU520">
        <v>28.946010000000001</v>
      </c>
      <c r="EV520" s="1">
        <v>2.2172379999999998E-22</v>
      </c>
      <c r="EW520" s="1">
        <v>1.2230140000000001E-18</v>
      </c>
      <c r="EX520" s="1">
        <v>3.0871889999999999E-2</v>
      </c>
      <c r="EY520">
        <v>28.911380000000001</v>
      </c>
      <c r="EZ520" s="1">
        <v>2.1773779999999999E-20</v>
      </c>
      <c r="FA520" s="1">
        <v>1.2067919999999999E-16</v>
      </c>
      <c r="FB520" s="1">
        <v>3.1486090000000001E-2</v>
      </c>
      <c r="FC520">
        <v>28.912299999999998</v>
      </c>
      <c r="FD520" s="1">
        <v>1.4208659999999999E-18</v>
      </c>
      <c r="FE520" s="1">
        <v>7.7242729999999998E-15</v>
      </c>
      <c r="FF520" s="1">
        <v>3.1186709999999999E-2</v>
      </c>
      <c r="FG520">
        <v>29.054929999999999</v>
      </c>
      <c r="FH520" s="1">
        <v>6.1179129999999999E-17</v>
      </c>
      <c r="FI520" s="1">
        <v>3.3609569999999999E-13</v>
      </c>
      <c r="FJ520" s="1">
        <v>3.0606520000000002E-2</v>
      </c>
      <c r="FK520">
        <v>29.168669999999999</v>
      </c>
      <c r="FL520" s="1">
        <v>1.8323660000000002E-15</v>
      </c>
      <c r="FM520" s="1">
        <v>1.0292689999999999E-11</v>
      </c>
      <c r="FN520" s="1">
        <v>2.9957930000000001E-2</v>
      </c>
      <c r="FO520">
        <v>29.242799999999999</v>
      </c>
      <c r="FP520" s="1">
        <v>3.9851919999999997E-14</v>
      </c>
      <c r="FQ520" s="1">
        <v>2.2968539999999999E-10</v>
      </c>
      <c r="FR520" s="1">
        <v>2.9731770000000001E-2</v>
      </c>
      <c r="FS520">
        <v>29.276050000000001</v>
      </c>
      <c r="FT520" s="1">
        <v>6.6139049999999996E-13</v>
      </c>
      <c r="FU520" s="1">
        <v>3.8583059999999996E-9</v>
      </c>
      <c r="FV520" s="1">
        <v>2.9659970000000001E-2</v>
      </c>
      <c r="FW520">
        <v>29.267859999999999</v>
      </c>
      <c r="FX520" s="1">
        <v>8.5522629999999999E-12</v>
      </c>
      <c r="FY520" s="1">
        <v>5.0276960000000001E-8</v>
      </c>
      <c r="FZ520" s="1">
        <v>2.9453199999999999E-2</v>
      </c>
      <c r="GA520">
        <v>29.237439999999999</v>
      </c>
      <c r="GB520" s="1">
        <v>8.7426609999999997E-11</v>
      </c>
      <c r="GC520" s="1">
        <v>5.2020319999999997E-7</v>
      </c>
      <c r="GD520" s="1">
        <v>2.9117420000000001E-2</v>
      </c>
      <c r="GE520">
        <v>29.209340000000001</v>
      </c>
      <c r="GF520" s="1">
        <v>7.200091E-10</v>
      </c>
      <c r="GG520" s="1">
        <v>4.3576009999999998E-6</v>
      </c>
      <c r="GH520" s="1">
        <v>2.9578070000000001E-2</v>
      </c>
      <c r="GI520">
        <v>29.222740000000002</v>
      </c>
      <c r="GJ520" s="1">
        <v>5.0414529999999999E-9</v>
      </c>
      <c r="GK520" s="1">
        <v>3.0207029999999999E-5</v>
      </c>
      <c r="GL520">
        <v>2.9176710000000002E-2</v>
      </c>
      <c r="GM520">
        <v>29.382860000000001</v>
      </c>
      <c r="GN520" s="1">
        <v>2.8824409999999999E-8</v>
      </c>
      <c r="GO520" s="1">
        <v>1.7618169999999999E-4</v>
      </c>
      <c r="GP520" s="1">
        <v>2.8534239999999999E-2</v>
      </c>
      <c r="GQ520">
        <v>29.528510000000001</v>
      </c>
      <c r="GR520" s="1">
        <v>1.391473E-7</v>
      </c>
      <c r="GS520" s="1">
        <v>8.7416999999999996E-4</v>
      </c>
      <c r="GT520" s="1">
        <v>2.783598E-2</v>
      </c>
      <c r="GU520">
        <v>29.657039999999999</v>
      </c>
      <c r="GV520" s="1">
        <v>5.781293E-7</v>
      </c>
      <c r="GW520" s="1">
        <v>3.7440239999999999E-3</v>
      </c>
      <c r="GX520" s="1">
        <v>2.7560310000000001E-2</v>
      </c>
      <c r="GY520">
        <v>29.777950000000001</v>
      </c>
      <c r="GZ520" s="1">
        <v>2.1352560000000002E-6</v>
      </c>
      <c r="HA520" s="1">
        <v>1.404908E-2</v>
      </c>
      <c r="HB520" s="1">
        <v>2.7465170000000001E-2</v>
      </c>
      <c r="HC520">
        <v>29.82525</v>
      </c>
      <c r="HD520" s="1">
        <v>7.0530250000000001E-6</v>
      </c>
      <c r="HE520" s="1">
        <v>4.6838409999999997E-2</v>
      </c>
      <c r="HF520" s="1">
        <v>2.7247650000000002E-2</v>
      </c>
      <c r="HG520">
        <v>29.79391</v>
      </c>
      <c r="HH520" s="1">
        <v>2.082232E-5</v>
      </c>
      <c r="HI520" s="1">
        <v>0.14021130000000001</v>
      </c>
      <c r="HJ520">
        <v>2.6887089999999999E-2</v>
      </c>
      <c r="HK520">
        <v>29.765930000000001</v>
      </c>
      <c r="HL520" s="1">
        <v>5.5385099999999999E-5</v>
      </c>
      <c r="HM520" s="1">
        <v>0.38024819999999998</v>
      </c>
      <c r="HN520" s="1">
        <v>2.7044700000000001E-2</v>
      </c>
      <c r="HO520">
        <v>29.760210000000001</v>
      </c>
      <c r="HP520" s="1">
        <v>1.3738929999999999E-4</v>
      </c>
      <c r="HQ520" s="1">
        <v>0.94389409999999996</v>
      </c>
      <c r="HR520" s="1">
        <v>2.6691530000000002E-2</v>
      </c>
      <c r="HS520">
        <v>29.87547</v>
      </c>
      <c r="HT520" s="1">
        <v>3.0880179999999999E-4</v>
      </c>
      <c r="HU520" s="1">
        <v>2.1624859999999999</v>
      </c>
      <c r="HV520" s="1">
        <v>2.623725E-2</v>
      </c>
      <c r="HW520">
        <v>30.027239999999999</v>
      </c>
      <c r="HX520" s="1">
        <v>6.4141670000000003E-4</v>
      </c>
      <c r="HY520" s="1">
        <v>4.5980509999999999</v>
      </c>
      <c r="HZ520" s="1">
        <v>2.574835E-2</v>
      </c>
      <c r="IA520">
        <v>30.163019999999999</v>
      </c>
      <c r="IB520" s="1">
        <v>1.2428719999999999E-3</v>
      </c>
      <c r="IC520" s="1">
        <v>9.1348400000000005</v>
      </c>
      <c r="ID520" s="1">
        <v>2.5496850000000001E-2</v>
      </c>
      <c r="IE520">
        <v>30.28614</v>
      </c>
      <c r="IF520" s="1">
        <v>2.2860710000000002E-3</v>
      </c>
      <c r="IG520">
        <v>17.072230000000001</v>
      </c>
      <c r="IH520" s="1">
        <v>2.531191E-2</v>
      </c>
      <c r="II520">
        <v>30.305420000000002</v>
      </c>
      <c r="IJ520" s="1">
        <v>3.9923670000000001E-3</v>
      </c>
      <c r="IK520">
        <v>30.208600000000001</v>
      </c>
      <c r="IL520" s="1">
        <v>2.504787E-2</v>
      </c>
      <c r="IM520">
        <v>30.255849999999999</v>
      </c>
      <c r="IN520" s="1">
        <v>6.6128539999999996E-3</v>
      </c>
      <c r="IO520">
        <v>50.858499999999999</v>
      </c>
      <c r="IP520" s="1">
        <v>2.4705060000000001E-2</v>
      </c>
      <c r="IQ520">
        <v>30.20852</v>
      </c>
      <c r="IR520" s="1">
        <v>1.043404E-2</v>
      </c>
      <c r="IS520">
        <v>81.810689999999994</v>
      </c>
      <c r="IT520" s="1">
        <v>2.4720860000000001E-2</v>
      </c>
      <c r="IU520">
        <v>30.17896</v>
      </c>
      <c r="IV520" s="1">
        <v>1.6036269999999998E-2</v>
      </c>
      <c r="IW520">
        <v>126.34050000000001</v>
      </c>
      <c r="IX520" s="1">
        <v>2.439678E-2</v>
      </c>
      <c r="IY520">
        <v>30.245149999999999</v>
      </c>
      <c r="IZ520" s="1">
        <v>2.3432959999999999E-2</v>
      </c>
      <c r="JA520">
        <v>188.03039999999999</v>
      </c>
      <c r="JB520" s="1">
        <v>2.3952520000000001E-2</v>
      </c>
      <c r="JC520">
        <v>30.277460000000001</v>
      </c>
      <c r="JD520" s="1">
        <v>3.2918320000000001E-2</v>
      </c>
      <c r="JE520">
        <v>270.36520000000002</v>
      </c>
      <c r="JF520" s="1">
        <v>2.3522879999999999E-2</v>
      </c>
      <c r="JG520">
        <v>30.320319999999999</v>
      </c>
      <c r="JH520" s="1">
        <v>4.4838530000000001E-2</v>
      </c>
      <c r="JI520">
        <v>376.72770000000003</v>
      </c>
      <c r="JJ520" s="1">
        <v>2.3299739999999999E-2</v>
      </c>
      <c r="JK520">
        <v>30.30809</v>
      </c>
      <c r="JL520" s="1">
        <v>5.9897430000000002E-2</v>
      </c>
      <c r="JM520">
        <v>510.36279999999999</v>
      </c>
      <c r="JN520" s="1">
        <v>2.3192279999999999E-2</v>
      </c>
      <c r="JO520">
        <v>30.297820000000002</v>
      </c>
      <c r="JP520" s="1">
        <v>7.843079E-2</v>
      </c>
      <c r="JQ520">
        <v>674.28189999999995</v>
      </c>
      <c r="JR520" s="1">
        <v>2.3077509999999999E-2</v>
      </c>
      <c r="JS520">
        <v>30.31513</v>
      </c>
      <c r="JT520" s="1">
        <v>0.10038619999999999</v>
      </c>
      <c r="JU520">
        <v>870.87189999999998</v>
      </c>
      <c r="JV520">
        <v>2.2850209999999999E-2</v>
      </c>
      <c r="JW520">
        <v>30.329719999999998</v>
      </c>
      <c r="JX520" s="1">
        <v>0.1252508</v>
      </c>
      <c r="JY520">
        <v>1101.577</v>
      </c>
      <c r="JZ520" s="1">
        <v>2.263478E-2</v>
      </c>
      <c r="KA520">
        <v>30.339400000000001</v>
      </c>
      <c r="KB520" s="1">
        <v>0.15342130000000001</v>
      </c>
      <c r="KC520">
        <v>1367.0060000000001</v>
      </c>
      <c r="KD520" s="1">
        <v>2.248031E-2</v>
      </c>
      <c r="KE520">
        <v>30.44792</v>
      </c>
      <c r="KF520" s="1">
        <v>0.1851998</v>
      </c>
      <c r="KG520">
        <v>1667.2370000000001</v>
      </c>
      <c r="KH520">
        <v>2.2392240000000001E-2</v>
      </c>
      <c r="KI520">
        <v>30.491589999999999</v>
      </c>
      <c r="KJ520" s="1">
        <v>0.22076589999999999</v>
      </c>
      <c r="KK520">
        <v>2001.8240000000001</v>
      </c>
      <c r="KL520" s="1">
        <v>2.2253530000000001E-2</v>
      </c>
      <c r="KM520">
        <v>30.523209999999999</v>
      </c>
      <c r="KN520" s="1">
        <v>0.2588782</v>
      </c>
      <c r="KO520">
        <v>2369.4650000000001</v>
      </c>
      <c r="KP520" s="1">
        <v>2.2030089999999999E-2</v>
      </c>
      <c r="KQ520">
        <v>30.555250000000001</v>
      </c>
      <c r="KR520" s="1">
        <v>0.2984849</v>
      </c>
      <c r="KS520">
        <v>2767.84</v>
      </c>
      <c r="KT520" s="1">
        <v>2.179E-2</v>
      </c>
      <c r="KU520">
        <v>30.54635</v>
      </c>
      <c r="KV520" s="1">
        <v>0.33973039999999999</v>
      </c>
      <c r="KW520">
        <v>3194.0059999999999</v>
      </c>
      <c r="KX520" s="1">
        <v>2.1577140000000002E-2</v>
      </c>
      <c r="KY520">
        <v>30.492889999999999</v>
      </c>
      <c r="KZ520" s="1">
        <v>0.38289780000000001</v>
      </c>
      <c r="LA520">
        <v>3644.9169999999999</v>
      </c>
      <c r="LB520">
        <v>2.1429469999999999E-2</v>
      </c>
      <c r="LC520">
        <v>30.440909999999999</v>
      </c>
      <c r="LD520" s="1">
        <v>0.42850070000000001</v>
      </c>
      <c r="LE520">
        <v>4117.5889999999999</v>
      </c>
      <c r="LF520">
        <v>2.141463E-2</v>
      </c>
      <c r="LG520">
        <v>30.428850000000001</v>
      </c>
      <c r="LH520" s="1">
        <v>0.47822310000000001</v>
      </c>
      <c r="LI520">
        <v>4609.4309999999996</v>
      </c>
      <c r="LJ520" s="1">
        <v>2.1221759999999999E-2</v>
      </c>
      <c r="LK520">
        <v>30.56936</v>
      </c>
      <c r="LL520" s="1">
        <v>0.52487360000000005</v>
      </c>
      <c r="LM520">
        <v>5116.97</v>
      </c>
      <c r="LN520" s="1">
        <v>2.0953650000000001E-2</v>
      </c>
      <c r="LO520">
        <v>30.67943</v>
      </c>
      <c r="LP520" s="1">
        <v>0.56953980000000004</v>
      </c>
      <c r="LQ520">
        <v>5635.2910000000002</v>
      </c>
      <c r="LR520" s="1">
        <v>2.0671829999999999E-2</v>
      </c>
      <c r="LS520">
        <v>30.76164</v>
      </c>
      <c r="LT520">
        <v>0.6129888</v>
      </c>
      <c r="LU520">
        <v>6160.4290000000001</v>
      </c>
      <c r="LV520" s="1">
        <v>2.0518350000000001E-2</v>
      </c>
      <c r="LW520">
        <v>30.879300000000001</v>
      </c>
      <c r="LX520">
        <v>0.65938010000000002</v>
      </c>
      <c r="LY520">
        <v>6689.5219999999999</v>
      </c>
      <c r="LZ520" s="1">
        <v>2.0416549999999999E-2</v>
      </c>
      <c r="MA520">
        <v>30.926169999999999</v>
      </c>
      <c r="MB520">
        <v>0.70681669999999996</v>
      </c>
      <c r="MC520">
        <v>7220.3770000000004</v>
      </c>
      <c r="MD520" s="1">
        <v>2.0318059999999999E-2</v>
      </c>
      <c r="ME520">
        <v>30.88175</v>
      </c>
      <c r="MF520">
        <v>0.75374790000000003</v>
      </c>
      <c r="MG520">
        <v>7750.4849999999997</v>
      </c>
      <c r="MH520" s="1">
        <v>2.023049E-2</v>
      </c>
      <c r="MI520">
        <v>30.834620000000001</v>
      </c>
      <c r="MJ520">
        <v>0.80009629999999998</v>
      </c>
      <c r="MK520">
        <v>8277.0769999999993</v>
      </c>
      <c r="ML520" s="1">
        <v>2.038717E-2</v>
      </c>
      <c r="MM520">
        <v>30.83605</v>
      </c>
      <c r="MN520">
        <v>0.85572340000000002</v>
      </c>
      <c r="MO520">
        <v>8799.3379999999997</v>
      </c>
      <c r="MP520" s="1">
        <v>2.0290900000000001E-2</v>
      </c>
      <c r="MQ520">
        <v>30.974900000000002</v>
      </c>
      <c r="MR520">
        <v>0.90018810000000005</v>
      </c>
      <c r="MS520">
        <v>9315.3169999999991</v>
      </c>
      <c r="MT520">
        <v>2.0105310000000001E-2</v>
      </c>
      <c r="MU520">
        <v>31.124649999999999</v>
      </c>
      <c r="MV520">
        <v>0.93902209999999997</v>
      </c>
      <c r="MW520">
        <v>9820.5840000000007</v>
      </c>
      <c r="MX520" s="1">
        <v>1.9904999999999999E-2</v>
      </c>
      <c r="MY520">
        <v>31.227429999999998</v>
      </c>
      <c r="MZ520">
        <v>0.97487140000000005</v>
      </c>
      <c r="NA520">
        <v>10312.959999999999</v>
      </c>
      <c r="NB520" s="1">
        <v>1.984358E-2</v>
      </c>
      <c r="NC520">
        <v>31.309729999999998</v>
      </c>
      <c r="ND520">
        <v>1.0156160000000001</v>
      </c>
      <c r="NE520">
        <v>10791.72</v>
      </c>
      <c r="NF520" s="1">
        <v>1.9855580000000001E-2</v>
      </c>
      <c r="NG520">
        <v>31.30181</v>
      </c>
      <c r="NH520">
        <v>1.0587470000000001</v>
      </c>
      <c r="NI520">
        <v>11257.24</v>
      </c>
      <c r="NJ520" s="1">
        <v>1.982327E-2</v>
      </c>
      <c r="NK520">
        <v>31.251149999999999</v>
      </c>
      <c r="NL520">
        <v>1.098096</v>
      </c>
      <c r="NM520">
        <v>11708.35</v>
      </c>
      <c r="NN520">
        <v>1.9698190000000001E-2</v>
      </c>
      <c r="NO520">
        <v>31.208970000000001</v>
      </c>
      <c r="NP520">
        <v>1.1304590000000001</v>
      </c>
      <c r="NQ520">
        <v>12143.74</v>
      </c>
      <c r="NR520" s="1">
        <v>1.9464800000000001E-2</v>
      </c>
      <c r="NS520">
        <v>31.183710000000001</v>
      </c>
      <c r="NT520">
        <v>1.154193</v>
      </c>
      <c r="NU520">
        <v>12560.95</v>
      </c>
      <c r="NV520" s="1">
        <v>1.93838E-2</v>
      </c>
      <c r="NW520">
        <v>31.19941</v>
      </c>
      <c r="NX520">
        <v>1.184723</v>
      </c>
      <c r="NY520">
        <v>12960</v>
      </c>
      <c r="NZ520" s="1">
        <v>1.9402559999999999E-2</v>
      </c>
      <c r="OA520">
        <v>31.275559999999999</v>
      </c>
      <c r="OB520">
        <v>1.2195750000000001</v>
      </c>
      <c r="OC520">
        <v>13342.28</v>
      </c>
      <c r="OD520" s="1">
        <v>1.9429120000000001E-2</v>
      </c>
      <c r="OE520">
        <v>31.299630000000001</v>
      </c>
      <c r="OF520">
        <v>1.253622</v>
      </c>
      <c r="OG520">
        <v>13708.26</v>
      </c>
      <c r="OH520" s="1">
        <v>1.9352069999999999E-2</v>
      </c>
      <c r="OI520">
        <v>31.314620000000001</v>
      </c>
      <c r="OJ520">
        <v>1.279307</v>
      </c>
      <c r="OK520">
        <v>14057.1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2.9082230000000001E-2</v>
      </c>
      <c r="G521">
        <v>26.224889999999998</v>
      </c>
      <c r="H521">
        <v>0</v>
      </c>
      <c r="I521">
        <v>0</v>
      </c>
      <c r="J521" s="1">
        <v>2.9396720000000001E-2</v>
      </c>
      <c r="K521">
        <v>26.318169999999999</v>
      </c>
      <c r="L521">
        <v>0</v>
      </c>
      <c r="M521">
        <v>0</v>
      </c>
      <c r="N521" s="1">
        <v>2.9386349999999999E-2</v>
      </c>
      <c r="O521">
        <v>26.447649999999999</v>
      </c>
      <c r="P521">
        <v>0</v>
      </c>
      <c r="Q521">
        <v>0</v>
      </c>
      <c r="R521" s="1">
        <v>2.9262570000000002E-2</v>
      </c>
      <c r="S521">
        <v>26.49136</v>
      </c>
      <c r="T521">
        <v>0</v>
      </c>
      <c r="U521">
        <v>0</v>
      </c>
      <c r="V521" s="1">
        <v>2.927366E-2</v>
      </c>
      <c r="W521">
        <v>26.526859999999999</v>
      </c>
      <c r="X521">
        <v>0</v>
      </c>
      <c r="Y521">
        <v>0</v>
      </c>
      <c r="Z521">
        <v>2.9429960000000002E-2</v>
      </c>
      <c r="AA521">
        <v>26.564520000000002</v>
      </c>
      <c r="AB521">
        <v>0</v>
      </c>
      <c r="AC521">
        <v>0</v>
      </c>
      <c r="AD521" s="1">
        <v>2.9267080000000001E-2</v>
      </c>
      <c r="AE521">
        <v>26.60388</v>
      </c>
      <c r="AF521">
        <v>0</v>
      </c>
      <c r="AG521">
        <v>0</v>
      </c>
      <c r="AH521" s="1">
        <v>2.9460219999999999E-2</v>
      </c>
      <c r="AI521">
        <v>26.65409</v>
      </c>
      <c r="AJ521">
        <v>0</v>
      </c>
      <c r="AK521">
        <v>0</v>
      </c>
      <c r="AL521">
        <v>2.973276E-2</v>
      </c>
      <c r="AM521">
        <v>26.799099999999999</v>
      </c>
      <c r="AN521">
        <v>0</v>
      </c>
      <c r="AO521">
        <v>0</v>
      </c>
      <c r="AP521" s="1">
        <v>3.0055020000000002E-2</v>
      </c>
      <c r="AQ521">
        <v>26.87922</v>
      </c>
      <c r="AR521">
        <v>0</v>
      </c>
      <c r="AS521">
        <v>0</v>
      </c>
      <c r="AT521" s="1">
        <v>3.0241839999999999E-2</v>
      </c>
      <c r="AU521">
        <v>26.951239999999999</v>
      </c>
      <c r="AV521">
        <v>0</v>
      </c>
      <c r="AW521">
        <v>0</v>
      </c>
      <c r="AX521" s="1">
        <v>3.0382550000000001E-2</v>
      </c>
      <c r="AY521">
        <v>27.01906</v>
      </c>
      <c r="AZ521">
        <v>0</v>
      </c>
      <c r="BA521">
        <v>0</v>
      </c>
      <c r="BB521">
        <v>3.0586889999999999E-2</v>
      </c>
      <c r="BC521">
        <v>27.065110000000001</v>
      </c>
      <c r="BD521">
        <v>0</v>
      </c>
      <c r="BE521">
        <v>0</v>
      </c>
      <c r="BF521" s="1">
        <v>3.0829019999999999E-2</v>
      </c>
      <c r="BG521">
        <v>27.110800000000001</v>
      </c>
      <c r="BH521">
        <v>0</v>
      </c>
      <c r="BI521">
        <v>0</v>
      </c>
      <c r="BJ521" s="1">
        <v>3.081507E-2</v>
      </c>
      <c r="BK521">
        <v>27.188859999999998</v>
      </c>
      <c r="BL521">
        <v>0</v>
      </c>
      <c r="BM521">
        <v>0</v>
      </c>
      <c r="BN521" s="1">
        <v>3.1063790000000001E-2</v>
      </c>
      <c r="BO521">
        <v>27.333780000000001</v>
      </c>
      <c r="BP521">
        <v>0</v>
      </c>
      <c r="BQ521">
        <v>0</v>
      </c>
      <c r="BR521" s="1">
        <v>3.143116E-2</v>
      </c>
      <c r="BS521">
        <v>27.524539999999998</v>
      </c>
      <c r="BT521">
        <v>0</v>
      </c>
      <c r="BU521">
        <v>0</v>
      </c>
      <c r="BV521" s="1">
        <v>3.1765689999999999E-2</v>
      </c>
      <c r="BW521">
        <v>27.718530000000001</v>
      </c>
      <c r="BX521">
        <v>0</v>
      </c>
      <c r="BY521">
        <v>0</v>
      </c>
      <c r="BZ521" s="1">
        <v>3.1976959999999999E-2</v>
      </c>
      <c r="CA521">
        <v>27.871089999999999</v>
      </c>
      <c r="CB521">
        <v>0</v>
      </c>
      <c r="CC521">
        <v>0</v>
      </c>
      <c r="CD521" s="1">
        <v>3.2113740000000002E-2</v>
      </c>
      <c r="CE521">
        <v>27.924420000000001</v>
      </c>
      <c r="CF521">
        <v>0</v>
      </c>
      <c r="CG521">
        <v>0</v>
      </c>
      <c r="CH521" s="1">
        <v>3.2256739999999999E-2</v>
      </c>
      <c r="CI521">
        <v>27.941929999999999</v>
      </c>
      <c r="CJ521">
        <v>0</v>
      </c>
      <c r="CK521">
        <v>0</v>
      </c>
      <c r="CL521" s="1">
        <v>3.255736E-2</v>
      </c>
      <c r="CM521">
        <v>27.963619999999999</v>
      </c>
      <c r="CN521">
        <v>0</v>
      </c>
      <c r="CO521">
        <v>0</v>
      </c>
      <c r="CP521" s="1">
        <v>3.3316690000000003E-2</v>
      </c>
      <c r="CQ521">
        <v>27.99898</v>
      </c>
      <c r="CR521">
        <v>0</v>
      </c>
      <c r="CS521">
        <v>0</v>
      </c>
      <c r="CT521" s="1">
        <v>3.3418799999999999E-2</v>
      </c>
      <c r="CU521">
        <v>28.124680000000001</v>
      </c>
      <c r="CV521">
        <v>0</v>
      </c>
      <c r="CW521">
        <v>0</v>
      </c>
      <c r="CX521" s="1">
        <v>3.3224440000000001E-2</v>
      </c>
      <c r="CY521">
        <v>28.295770000000001</v>
      </c>
      <c r="CZ521">
        <v>0</v>
      </c>
      <c r="DA521">
        <v>0</v>
      </c>
      <c r="DB521">
        <v>3.2998609999999998E-2</v>
      </c>
      <c r="DC521">
        <v>28.41901</v>
      </c>
      <c r="DD521">
        <v>0</v>
      </c>
      <c r="DE521">
        <v>0</v>
      </c>
      <c r="DF521" s="1">
        <v>3.3070040000000002E-2</v>
      </c>
      <c r="DG521">
        <v>28.522259999999999</v>
      </c>
      <c r="DH521">
        <v>0</v>
      </c>
      <c r="DI521">
        <v>0</v>
      </c>
      <c r="DJ521" s="1">
        <v>3.3237070000000001E-2</v>
      </c>
      <c r="DK521">
        <v>28.545269999999999</v>
      </c>
      <c r="DL521">
        <v>0</v>
      </c>
      <c r="DM521">
        <v>0</v>
      </c>
      <c r="DN521" s="1">
        <v>3.3254300000000001E-2</v>
      </c>
      <c r="DO521">
        <v>28.53539</v>
      </c>
      <c r="DP521">
        <v>0</v>
      </c>
      <c r="DQ521">
        <v>0</v>
      </c>
      <c r="DR521" s="1">
        <v>3.319006E-2</v>
      </c>
      <c r="DS521">
        <v>28.53154</v>
      </c>
      <c r="DT521">
        <v>0</v>
      </c>
      <c r="DU521">
        <v>0</v>
      </c>
      <c r="DV521" s="1">
        <v>3.4009770000000002E-2</v>
      </c>
      <c r="DW521">
        <v>28.52702</v>
      </c>
      <c r="DX521">
        <v>0</v>
      </c>
      <c r="DY521">
        <v>3.8758099999999997E-37</v>
      </c>
      <c r="DZ521" s="1">
        <v>3.3817380000000001E-2</v>
      </c>
      <c r="EA521">
        <v>28.589500000000001</v>
      </c>
      <c r="EB521">
        <v>6.7976479999999996E-37</v>
      </c>
      <c r="EC521">
        <v>3.6871890000000003E-33</v>
      </c>
      <c r="ED521" s="1">
        <v>3.3292290000000002E-2</v>
      </c>
      <c r="EE521">
        <v>28.680289999999999</v>
      </c>
      <c r="EF521">
        <v>2.2533819999999999E-33</v>
      </c>
      <c r="EG521">
        <v>1.191539E-29</v>
      </c>
      <c r="EH521" s="1">
        <v>3.2709340000000003E-2</v>
      </c>
      <c r="EI521">
        <v>28.780570000000001</v>
      </c>
      <c r="EJ521">
        <v>2.896353E-30</v>
      </c>
      <c r="EK521" s="1">
        <v>1.520451E-26</v>
      </c>
      <c r="EL521" s="1">
        <v>3.2591599999999998E-2</v>
      </c>
      <c r="EM521">
        <v>28.855350000000001</v>
      </c>
      <c r="EN521" s="1">
        <v>1.711876E-27</v>
      </c>
      <c r="EO521" s="1">
        <v>8.8965330000000002E-24</v>
      </c>
      <c r="EP521" s="1">
        <v>3.2631550000000002E-2</v>
      </c>
      <c r="EQ521">
        <v>28.857230000000001</v>
      </c>
      <c r="ER521" s="1">
        <v>5.2105560000000002E-25</v>
      </c>
      <c r="ES521" s="1">
        <v>2.6822650000000001E-21</v>
      </c>
      <c r="ET521" s="1">
        <v>3.2516709999999997E-2</v>
      </c>
      <c r="EU521">
        <v>28.82151</v>
      </c>
      <c r="EV521" s="1">
        <v>8.8542419999999999E-23</v>
      </c>
      <c r="EW521" s="1">
        <v>4.5669769999999997E-19</v>
      </c>
      <c r="EX521" s="1">
        <v>3.2279639999999998E-2</v>
      </c>
      <c r="EY521">
        <v>28.790040000000001</v>
      </c>
      <c r="EZ521" s="1">
        <v>9.0875610000000001E-21</v>
      </c>
      <c r="FA521" s="1">
        <v>4.7206200000000001E-17</v>
      </c>
      <c r="FB521" s="1">
        <v>3.2934829999999998E-2</v>
      </c>
      <c r="FC521">
        <v>28.793589999999998</v>
      </c>
      <c r="FD521" s="1">
        <v>6.184402E-19</v>
      </c>
      <c r="FE521" s="1">
        <v>3.156438E-15</v>
      </c>
      <c r="FF521" s="1">
        <v>3.2618790000000002E-2</v>
      </c>
      <c r="FG521">
        <v>28.937650000000001</v>
      </c>
      <c r="FH521" s="1">
        <v>2.7694949999999999E-17</v>
      </c>
      <c r="FI521" s="1">
        <v>1.4310839999999999E-13</v>
      </c>
      <c r="FJ521" s="1">
        <v>3.200778E-2</v>
      </c>
      <c r="FK521">
        <v>29.053180000000001</v>
      </c>
      <c r="FL521" s="1">
        <v>8.6077549999999998E-16</v>
      </c>
      <c r="FM521" s="1">
        <v>4.5554979999999998E-12</v>
      </c>
      <c r="FN521" s="1">
        <v>3.1326029999999998E-2</v>
      </c>
      <c r="FO521">
        <v>29.129100000000001</v>
      </c>
      <c r="FP521" s="1">
        <v>1.9391850000000001E-14</v>
      </c>
      <c r="FQ521" s="1">
        <v>1.054538E-10</v>
      </c>
      <c r="FR521">
        <v>3.1091170000000001E-2</v>
      </c>
      <c r="FS521">
        <v>29.163979999999999</v>
      </c>
      <c r="FT521" s="1">
        <v>3.3286729999999998E-13</v>
      </c>
      <c r="FU521" s="1">
        <v>1.8342719999999999E-9</v>
      </c>
      <c r="FV521" s="1">
        <v>3.1019789999999998E-2</v>
      </c>
      <c r="FW521">
        <v>29.157990000000002</v>
      </c>
      <c r="FX521" s="1">
        <v>4.4453560000000001E-12</v>
      </c>
      <c r="FY521" s="1">
        <v>2.4709299999999999E-8</v>
      </c>
      <c r="FZ521" s="1">
        <v>3.0805849999999999E-2</v>
      </c>
      <c r="GA521">
        <v>29.129809999999999</v>
      </c>
      <c r="GB521" s="1">
        <v>4.6866599999999997E-11</v>
      </c>
      <c r="GC521" s="1">
        <v>2.6389719999999998E-7</v>
      </c>
      <c r="GD521" s="1">
        <v>3.0457709999999999E-2</v>
      </c>
      <c r="GE521">
        <v>29.10407</v>
      </c>
      <c r="GF521" s="1">
        <v>3.9753829999999998E-10</v>
      </c>
      <c r="GG521" s="1">
        <v>2.2784920000000001E-6</v>
      </c>
      <c r="GH521" s="1">
        <v>3.094974E-2</v>
      </c>
      <c r="GI521">
        <v>29.119289999999999</v>
      </c>
      <c r="GJ521" s="1">
        <v>2.8642329999999999E-9</v>
      </c>
      <c r="GK521" s="1">
        <v>1.6259599999999999E-5</v>
      </c>
      <c r="GL521" s="1">
        <v>3.0529290000000001E-2</v>
      </c>
      <c r="GM521">
        <v>29.27966</v>
      </c>
      <c r="GN521" s="1">
        <v>1.6824380000000001E-8</v>
      </c>
      <c r="GO521" s="1">
        <v>9.7496220000000005E-5</v>
      </c>
      <c r="GP521">
        <v>2.985252E-2</v>
      </c>
      <c r="GQ521">
        <v>29.425999999999998</v>
      </c>
      <c r="GR521" s="1">
        <v>8.3324659999999998E-8</v>
      </c>
      <c r="GS521" s="1">
        <v>4.9665430000000001E-4</v>
      </c>
      <c r="GT521" s="1">
        <v>2.9117440000000001E-2</v>
      </c>
      <c r="GU521">
        <v>29.554569999999998</v>
      </c>
      <c r="GV521" s="1">
        <v>3.546969E-7</v>
      </c>
      <c r="GW521" s="1">
        <v>2.1808130000000002E-3</v>
      </c>
      <c r="GX521" s="1">
        <v>2.8829710000000001E-2</v>
      </c>
      <c r="GY521">
        <v>29.675450000000001</v>
      </c>
      <c r="GZ521" s="1">
        <v>1.3408919999999999E-6</v>
      </c>
      <c r="HA521" s="1">
        <v>8.3796630000000007E-3</v>
      </c>
      <c r="HB521" s="1">
        <v>2.8733740000000001E-2</v>
      </c>
      <c r="HC521">
        <v>29.723749999999999</v>
      </c>
      <c r="HD521" s="1">
        <v>4.5292739999999997E-6</v>
      </c>
      <c r="HE521" s="1">
        <v>2.8576549999999999E-2</v>
      </c>
      <c r="HF521" s="1">
        <v>2.850693E-2</v>
      </c>
      <c r="HG521">
        <v>29.694240000000001</v>
      </c>
      <c r="HH521" s="1">
        <v>1.365819E-5</v>
      </c>
      <c r="HI521" s="1">
        <v>8.7406319999999996E-2</v>
      </c>
      <c r="HJ521" s="1">
        <v>2.813191E-2</v>
      </c>
      <c r="HK521">
        <v>29.668569999999999</v>
      </c>
      <c r="HL521" s="1">
        <v>3.7070200000000003E-5</v>
      </c>
      <c r="HM521" s="1">
        <v>0.2419337</v>
      </c>
      <c r="HN521" s="1">
        <v>2.8304940000000001E-2</v>
      </c>
      <c r="HO521">
        <v>29.665040000000001</v>
      </c>
      <c r="HP521" s="1">
        <v>9.3758120000000001E-5</v>
      </c>
      <c r="HQ521" s="1">
        <v>0.61232339999999996</v>
      </c>
      <c r="HR521" s="1">
        <v>2.7934E-2</v>
      </c>
      <c r="HS521">
        <v>29.781169999999999</v>
      </c>
      <c r="HT521" s="1">
        <v>2.1458259999999999E-4</v>
      </c>
      <c r="HU521" s="1">
        <v>1.4288650000000001</v>
      </c>
      <c r="HV521" s="1">
        <v>2.7454220000000001E-2</v>
      </c>
      <c r="HW521">
        <v>29.933430000000001</v>
      </c>
      <c r="HX521" s="1">
        <v>4.5336470000000001E-4</v>
      </c>
      <c r="HY521" s="1">
        <v>3.0914429999999999</v>
      </c>
      <c r="HZ521" s="1">
        <v>2.6940889999999999E-2</v>
      </c>
      <c r="IA521">
        <v>30.069759999999999</v>
      </c>
      <c r="IB521" s="1">
        <v>8.928149E-4</v>
      </c>
      <c r="IC521" s="1">
        <v>6.2433959999999997</v>
      </c>
      <c r="ID521" s="1">
        <v>2.6677630000000001E-2</v>
      </c>
      <c r="IE521">
        <v>30.192969999999999</v>
      </c>
      <c r="IF521" s="1">
        <v>1.6676009999999999E-3</v>
      </c>
      <c r="IG521">
        <v>11.850899999999999</v>
      </c>
      <c r="IH521" s="1">
        <v>2.648621E-2</v>
      </c>
      <c r="II521">
        <v>30.214030000000001</v>
      </c>
      <c r="IJ521" s="1">
        <v>2.955161E-3</v>
      </c>
      <c r="IK521">
        <v>21.279900000000001</v>
      </c>
      <c r="IL521" s="1">
        <v>2.6211120000000001E-2</v>
      </c>
      <c r="IM521">
        <v>30.16667</v>
      </c>
      <c r="IN521" s="1">
        <v>4.9628770000000001E-3</v>
      </c>
      <c r="IO521">
        <v>36.327509999999997</v>
      </c>
      <c r="IP521" s="1">
        <v>2.5854789999999999E-2</v>
      </c>
      <c r="IQ521">
        <v>30.12208</v>
      </c>
      <c r="IR521" s="1">
        <v>7.9338510000000004E-3</v>
      </c>
      <c r="IS521">
        <v>59.207999999999998</v>
      </c>
      <c r="IT521" s="1">
        <v>2.5875599999999999E-2</v>
      </c>
      <c r="IU521">
        <v>30.09497</v>
      </c>
      <c r="IV521" s="1">
        <v>1.234671E-2</v>
      </c>
      <c r="IW521">
        <v>92.577910000000003</v>
      </c>
      <c r="IX521" s="1">
        <v>2.5533239999999999E-2</v>
      </c>
      <c r="IY521">
        <v>30.16262</v>
      </c>
      <c r="IZ521" s="1">
        <v>1.8250289999999999E-2</v>
      </c>
      <c r="JA521">
        <v>139.40799999999999</v>
      </c>
      <c r="JB521" s="1">
        <v>2.5067510000000001E-2</v>
      </c>
      <c r="JC521">
        <v>30.197340000000001</v>
      </c>
      <c r="JD521" s="1">
        <v>2.5919060000000001E-2</v>
      </c>
      <c r="JE521">
        <v>202.67609999999999</v>
      </c>
      <c r="JF521" s="1">
        <v>2.4616180000000001E-2</v>
      </c>
      <c r="JG521">
        <v>30.24213</v>
      </c>
      <c r="JH521" s="1">
        <v>3.5668440000000003E-2</v>
      </c>
      <c r="JI521">
        <v>285.36360000000002</v>
      </c>
      <c r="JJ521" s="1">
        <v>2.4384639999999999E-2</v>
      </c>
      <c r="JK521">
        <v>30.232610000000001</v>
      </c>
      <c r="JL521" s="1">
        <v>4.8116829999999999E-2</v>
      </c>
      <c r="JM521">
        <v>390.40170000000001</v>
      </c>
      <c r="JN521" s="1">
        <v>2.4271770000000002E-2</v>
      </c>
      <c r="JO521">
        <v>30.224319999999999</v>
      </c>
      <c r="JP521" s="1">
        <v>6.3586199999999996E-2</v>
      </c>
      <c r="JQ521">
        <v>520.60509999999999</v>
      </c>
      <c r="JR521" s="1">
        <v>2.4152119999999999E-2</v>
      </c>
      <c r="JS521">
        <v>30.243729999999999</v>
      </c>
      <c r="JT521" s="1">
        <v>8.2098110000000002E-2</v>
      </c>
      <c r="JU521">
        <v>678.32770000000005</v>
      </c>
      <c r="JV521" s="1">
        <v>2.3914910000000001E-2</v>
      </c>
      <c r="JW521">
        <v>30.26024</v>
      </c>
      <c r="JX521" s="1">
        <v>0.1032817</v>
      </c>
      <c r="JY521">
        <v>865.18449999999996</v>
      </c>
      <c r="JZ521" s="1">
        <v>2.3686220000000001E-2</v>
      </c>
      <c r="KA521">
        <v>30.271799999999999</v>
      </c>
      <c r="KB521" s="1">
        <v>0.1274788</v>
      </c>
      <c r="KC521">
        <v>1082.1099999999999</v>
      </c>
      <c r="KD521" s="1">
        <v>2.3526399999999999E-2</v>
      </c>
      <c r="KE521">
        <v>30.380600000000001</v>
      </c>
      <c r="KF521" s="1">
        <v>0.15502840000000001</v>
      </c>
      <c r="KG521">
        <v>1329.6110000000001</v>
      </c>
      <c r="KH521" s="1">
        <v>2.343402E-2</v>
      </c>
      <c r="KI521">
        <v>30.42623</v>
      </c>
      <c r="KJ521" s="1">
        <v>0.18608659999999999</v>
      </c>
      <c r="KK521">
        <v>1607.7239999999999</v>
      </c>
      <c r="KL521">
        <v>2.328788E-2</v>
      </c>
      <c r="KM521">
        <v>30.458839999999999</v>
      </c>
      <c r="KN521" s="1">
        <v>0.2196438</v>
      </c>
      <c r="KO521">
        <v>1915.7280000000001</v>
      </c>
      <c r="KP521" s="1">
        <v>2.305347E-2</v>
      </c>
      <c r="KQ521">
        <v>30.49212</v>
      </c>
      <c r="KR521" s="1">
        <v>0.25482300000000002</v>
      </c>
      <c r="KS521">
        <v>2252.002</v>
      </c>
      <c r="KT521" s="1">
        <v>2.2802309999999999E-2</v>
      </c>
      <c r="KU521">
        <v>30.485099999999999</v>
      </c>
      <c r="KV521">
        <v>0.29174919999999999</v>
      </c>
      <c r="KW521">
        <v>2614.3409999999999</v>
      </c>
      <c r="KX521">
        <v>2.2580449999999998E-2</v>
      </c>
      <c r="KY521">
        <v>30.433689999999999</v>
      </c>
      <c r="KZ521" s="1">
        <v>0.33067099999999999</v>
      </c>
      <c r="LA521">
        <v>3000.3910000000001</v>
      </c>
      <c r="LB521" s="1">
        <v>2.2426669999999999E-2</v>
      </c>
      <c r="LC521">
        <v>30.38391</v>
      </c>
      <c r="LD521" s="1">
        <v>0.3720291</v>
      </c>
      <c r="LE521">
        <v>3407.797</v>
      </c>
      <c r="LF521" s="1">
        <v>2.2414010000000002E-2</v>
      </c>
      <c r="LG521">
        <v>30.373270000000002</v>
      </c>
      <c r="LH521" s="1">
        <v>0.41735480000000003</v>
      </c>
      <c r="LI521">
        <v>3834.5320000000002</v>
      </c>
      <c r="LJ521" s="1">
        <v>2.220944E-2</v>
      </c>
      <c r="LK521">
        <v>30.513549999999999</v>
      </c>
      <c r="LL521" s="1">
        <v>0.46021400000000001</v>
      </c>
      <c r="LM521">
        <v>4277.6329999999998</v>
      </c>
      <c r="LN521" s="1">
        <v>2.192844E-2</v>
      </c>
      <c r="LO521">
        <v>30.62416</v>
      </c>
      <c r="LP521">
        <v>0.50164770000000003</v>
      </c>
      <c r="LQ521">
        <v>4732.8670000000002</v>
      </c>
      <c r="LR521" s="1">
        <v>2.1634170000000001E-2</v>
      </c>
      <c r="LS521">
        <v>30.706440000000001</v>
      </c>
      <c r="LT521">
        <v>0.5422688</v>
      </c>
      <c r="LU521">
        <v>5196.808</v>
      </c>
      <c r="LV521">
        <v>2.1472979999999999E-2</v>
      </c>
      <c r="LW521">
        <v>30.823709999999998</v>
      </c>
      <c r="LX521">
        <v>0.58569789999999999</v>
      </c>
      <c r="LY521">
        <v>5666.9409999999998</v>
      </c>
      <c r="LZ521" s="1">
        <v>2.136658E-2</v>
      </c>
      <c r="MA521">
        <v>30.87134</v>
      </c>
      <c r="MB521">
        <v>0.63031269999999995</v>
      </c>
      <c r="MC521">
        <v>6141.3450000000003</v>
      </c>
      <c r="MD521" s="1">
        <v>2.1262369999999999E-2</v>
      </c>
      <c r="ME521">
        <v>30.828099999999999</v>
      </c>
      <c r="MF521">
        <v>0.67465600000000003</v>
      </c>
      <c r="MG521">
        <v>6617.6760000000004</v>
      </c>
      <c r="MH521" s="1">
        <v>2.1174129999999999E-2</v>
      </c>
      <c r="MI521">
        <v>30.782440000000001</v>
      </c>
      <c r="MJ521">
        <v>0.71883810000000004</v>
      </c>
      <c r="MK521">
        <v>7093.4470000000001</v>
      </c>
      <c r="ML521" s="1">
        <v>2.1338369999999999E-2</v>
      </c>
      <c r="MM521">
        <v>30.78462</v>
      </c>
      <c r="MN521">
        <v>0.77148760000000005</v>
      </c>
      <c r="MO521">
        <v>7567.8779999999997</v>
      </c>
      <c r="MP521" s="1">
        <v>2.1238440000000001E-2</v>
      </c>
      <c r="MQ521">
        <v>30.92306</v>
      </c>
      <c r="MR521">
        <v>0.81430469999999999</v>
      </c>
      <c r="MS521">
        <v>8039.0389999999998</v>
      </c>
      <c r="MT521" s="1">
        <v>2.1041069999999999E-2</v>
      </c>
      <c r="MU521">
        <v>31.072150000000001</v>
      </c>
      <c r="MV521">
        <v>0.85199429999999998</v>
      </c>
      <c r="MW521">
        <v>8502.6730000000007</v>
      </c>
      <c r="MX521" s="1">
        <v>2.0831869999999999E-2</v>
      </c>
      <c r="MY521">
        <v>31.174489999999999</v>
      </c>
      <c r="MZ521">
        <v>0.88721539999999999</v>
      </c>
      <c r="NA521">
        <v>8956.7909999999993</v>
      </c>
      <c r="NB521" s="1">
        <v>2.076623E-2</v>
      </c>
      <c r="NC521">
        <v>31.25666</v>
      </c>
      <c r="ND521">
        <v>0.92691840000000003</v>
      </c>
      <c r="NE521">
        <v>9400.6270000000004</v>
      </c>
      <c r="NF521" s="1">
        <v>2.078149E-2</v>
      </c>
      <c r="NG521">
        <v>31.24972</v>
      </c>
      <c r="NH521">
        <v>0.96910850000000004</v>
      </c>
      <c r="NI521">
        <v>9834.402</v>
      </c>
      <c r="NJ521" s="1">
        <v>2.074819E-2</v>
      </c>
      <c r="NK521">
        <v>31.200379999999999</v>
      </c>
      <c r="NL521">
        <v>1.0078590000000001</v>
      </c>
      <c r="NM521">
        <v>10256.959999999999</v>
      </c>
      <c r="NN521" s="1">
        <v>2.0613940000000001E-2</v>
      </c>
      <c r="NO521">
        <v>31.159790000000001</v>
      </c>
      <c r="NP521">
        <v>1.0400750000000001</v>
      </c>
      <c r="NQ521">
        <v>10666.79</v>
      </c>
      <c r="NR521" s="1">
        <v>2.0368790000000001E-2</v>
      </c>
      <c r="NS521">
        <v>31.135899999999999</v>
      </c>
      <c r="NT521">
        <v>1.064487</v>
      </c>
      <c r="NU521">
        <v>11061.41</v>
      </c>
      <c r="NV521" s="1">
        <v>2.0282789999999998E-2</v>
      </c>
      <c r="NW521">
        <v>31.152550000000002</v>
      </c>
      <c r="NX521">
        <v>1.095164</v>
      </c>
      <c r="NY521">
        <v>11440.82</v>
      </c>
      <c r="NZ521" s="1">
        <v>2.030465E-2</v>
      </c>
      <c r="OA521">
        <v>31.22936</v>
      </c>
      <c r="OB521">
        <v>1.1301000000000001</v>
      </c>
      <c r="OC521">
        <v>11806.35</v>
      </c>
      <c r="OD521" s="1">
        <v>2.0331689999999999E-2</v>
      </c>
      <c r="OE521">
        <v>31.254180000000002</v>
      </c>
      <c r="OF521">
        <v>1.164188</v>
      </c>
      <c r="OG521">
        <v>12158.13</v>
      </c>
      <c r="OH521" s="1">
        <v>2.0252530000000001E-2</v>
      </c>
      <c r="OI521">
        <v>31.27036</v>
      </c>
      <c r="OJ521">
        <v>1.1906779999999999</v>
      </c>
      <c r="OK521">
        <v>12495.29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2.899639E-2</v>
      </c>
      <c r="G522">
        <v>26.033940000000001</v>
      </c>
      <c r="H522">
        <v>0</v>
      </c>
      <c r="I522">
        <v>0</v>
      </c>
      <c r="J522" s="1">
        <v>2.931564E-2</v>
      </c>
      <c r="K522">
        <v>26.128129999999999</v>
      </c>
      <c r="L522">
        <v>0</v>
      </c>
      <c r="M522">
        <v>0</v>
      </c>
      <c r="N522" s="1">
        <v>2.9302109999999999E-2</v>
      </c>
      <c r="O522">
        <v>26.258369999999999</v>
      </c>
      <c r="P522">
        <v>0</v>
      </c>
      <c r="Q522">
        <v>0</v>
      </c>
      <c r="R522" s="1">
        <v>2.9176000000000001E-2</v>
      </c>
      <c r="S522">
        <v>26.303080000000001</v>
      </c>
      <c r="T522">
        <v>0</v>
      </c>
      <c r="U522">
        <v>0</v>
      </c>
      <c r="V522" s="1">
        <v>2.9187210000000002E-2</v>
      </c>
      <c r="W522">
        <v>26.340330000000002</v>
      </c>
      <c r="X522">
        <v>0</v>
      </c>
      <c r="Y522">
        <v>0</v>
      </c>
      <c r="Z522" s="1">
        <v>2.9342960000000001E-2</v>
      </c>
      <c r="AA522">
        <v>26.379860000000001</v>
      </c>
      <c r="AB522">
        <v>0</v>
      </c>
      <c r="AC522">
        <v>0</v>
      </c>
      <c r="AD522" s="1">
        <v>2.9178019999999999E-2</v>
      </c>
      <c r="AE522">
        <v>26.42109</v>
      </c>
      <c r="AF522">
        <v>0</v>
      </c>
      <c r="AG522">
        <v>0</v>
      </c>
      <c r="AH522" s="1">
        <v>2.937062E-2</v>
      </c>
      <c r="AI522">
        <v>26.473400000000002</v>
      </c>
      <c r="AJ522">
        <v>0</v>
      </c>
      <c r="AK522">
        <v>0</v>
      </c>
      <c r="AL522" s="1">
        <v>2.9645210000000002E-2</v>
      </c>
      <c r="AM522">
        <v>26.620100000000001</v>
      </c>
      <c r="AN522">
        <v>0</v>
      </c>
      <c r="AO522">
        <v>0</v>
      </c>
      <c r="AP522" s="1">
        <v>2.9968999999999999E-2</v>
      </c>
      <c r="AQ522">
        <v>26.701879999999999</v>
      </c>
      <c r="AR522">
        <v>0</v>
      </c>
      <c r="AS522">
        <v>0</v>
      </c>
      <c r="AT522" s="1">
        <v>3.0155629999999999E-2</v>
      </c>
      <c r="AU522">
        <v>26.775919999999999</v>
      </c>
      <c r="AV522">
        <v>0</v>
      </c>
      <c r="AW522">
        <v>0</v>
      </c>
      <c r="AX522" s="1">
        <v>3.0294419999999999E-2</v>
      </c>
      <c r="AY522">
        <v>26.844670000000001</v>
      </c>
      <c r="AZ522">
        <v>0</v>
      </c>
      <c r="BA522">
        <v>0</v>
      </c>
      <c r="BB522" s="1">
        <v>3.0498750000000002E-2</v>
      </c>
      <c r="BC522">
        <v>26.892710000000001</v>
      </c>
      <c r="BD522">
        <v>0</v>
      </c>
      <c r="BE522">
        <v>0</v>
      </c>
      <c r="BF522" s="1">
        <v>3.073975E-2</v>
      </c>
      <c r="BG522">
        <v>26.940439999999999</v>
      </c>
      <c r="BH522">
        <v>0</v>
      </c>
      <c r="BI522">
        <v>0</v>
      </c>
      <c r="BJ522" s="1">
        <v>3.072306E-2</v>
      </c>
      <c r="BK522">
        <v>27.020569999999999</v>
      </c>
      <c r="BL522">
        <v>0</v>
      </c>
      <c r="BM522">
        <v>0</v>
      </c>
      <c r="BN522" s="1">
        <v>3.0974229999999998E-2</v>
      </c>
      <c r="BO522">
        <v>27.167020000000001</v>
      </c>
      <c r="BP522">
        <v>0</v>
      </c>
      <c r="BQ522">
        <v>0</v>
      </c>
      <c r="BR522" s="1">
        <v>3.1339890000000002E-2</v>
      </c>
      <c r="BS522">
        <v>27.358619999999998</v>
      </c>
      <c r="BT522">
        <v>0</v>
      </c>
      <c r="BU522">
        <v>0</v>
      </c>
      <c r="BV522" s="1">
        <v>3.1678280000000003E-2</v>
      </c>
      <c r="BW522">
        <v>27.55256</v>
      </c>
      <c r="BX522">
        <v>0</v>
      </c>
      <c r="BY522">
        <v>0</v>
      </c>
      <c r="BZ522">
        <v>3.1889670000000002E-2</v>
      </c>
      <c r="CA522">
        <v>27.70505</v>
      </c>
      <c r="CB522">
        <v>0</v>
      </c>
      <c r="CC522">
        <v>0</v>
      </c>
      <c r="CD522" s="1">
        <v>3.2025860000000003E-2</v>
      </c>
      <c r="CE522">
        <v>27.758500000000002</v>
      </c>
      <c r="CF522">
        <v>0</v>
      </c>
      <c r="CG522">
        <v>0</v>
      </c>
      <c r="CH522" s="1">
        <v>3.2166609999999998E-2</v>
      </c>
      <c r="CI522">
        <v>27.777809999999999</v>
      </c>
      <c r="CJ522">
        <v>0</v>
      </c>
      <c r="CK522">
        <v>0</v>
      </c>
      <c r="CL522" s="1">
        <v>3.2470609999999997E-2</v>
      </c>
      <c r="CM522">
        <v>27.801549999999999</v>
      </c>
      <c r="CN522">
        <v>0</v>
      </c>
      <c r="CO522">
        <v>0</v>
      </c>
      <c r="CP522" s="1">
        <v>3.3236139999999997E-2</v>
      </c>
      <c r="CQ522">
        <v>27.839259999999999</v>
      </c>
      <c r="CR522">
        <v>0</v>
      </c>
      <c r="CS522">
        <v>0</v>
      </c>
      <c r="CT522" s="1">
        <v>3.3339519999999997E-2</v>
      </c>
      <c r="CU522">
        <v>27.967030000000001</v>
      </c>
      <c r="CV522">
        <v>0</v>
      </c>
      <c r="CW522">
        <v>0</v>
      </c>
      <c r="CX522" s="1">
        <v>3.3143190000000003E-2</v>
      </c>
      <c r="CY522">
        <v>28.139320000000001</v>
      </c>
      <c r="CZ522">
        <v>0</v>
      </c>
      <c r="DA522">
        <v>0</v>
      </c>
      <c r="DB522" s="1">
        <v>3.2913739999999997E-2</v>
      </c>
      <c r="DC522">
        <v>28.26371</v>
      </c>
      <c r="DD522">
        <v>0</v>
      </c>
      <c r="DE522">
        <v>0</v>
      </c>
      <c r="DF522" s="1">
        <v>3.2987589999999997E-2</v>
      </c>
      <c r="DG522">
        <v>28.368269999999999</v>
      </c>
      <c r="DH522">
        <v>0</v>
      </c>
      <c r="DI522">
        <v>0</v>
      </c>
      <c r="DJ522">
        <v>3.3158920000000001E-2</v>
      </c>
      <c r="DK522">
        <v>28.392669999999999</v>
      </c>
      <c r="DL522">
        <v>0</v>
      </c>
      <c r="DM522">
        <v>0</v>
      </c>
      <c r="DN522" s="1">
        <v>3.3177070000000003E-2</v>
      </c>
      <c r="DO522">
        <v>28.386040000000001</v>
      </c>
      <c r="DP522">
        <v>0</v>
      </c>
      <c r="DQ522">
        <v>0</v>
      </c>
      <c r="DR522" s="1">
        <v>3.3114869999999998E-2</v>
      </c>
      <c r="DS522">
        <v>28.38495</v>
      </c>
      <c r="DT522">
        <v>0</v>
      </c>
      <c r="DU522">
        <v>0</v>
      </c>
      <c r="DV522" s="1">
        <v>3.3944000000000002E-2</v>
      </c>
      <c r="DW522">
        <v>28.383479999999999</v>
      </c>
      <c r="DX522">
        <v>0</v>
      </c>
      <c r="DY522">
        <v>1.0335640000000001E-37</v>
      </c>
      <c r="DZ522" s="1">
        <v>3.3752520000000001E-2</v>
      </c>
      <c r="EA522">
        <v>28.449090000000002</v>
      </c>
      <c r="EB522">
        <v>1.9503669999999998E-37</v>
      </c>
      <c r="EC522">
        <v>1.0610599999999999E-33</v>
      </c>
      <c r="ED522" s="1">
        <v>3.3223570000000001E-2</v>
      </c>
      <c r="EE522">
        <v>28.542629999999999</v>
      </c>
      <c r="EF522">
        <v>6.9682809999999998E-34</v>
      </c>
      <c r="EG522">
        <v>3.6815239999999998E-30</v>
      </c>
      <c r="EH522" s="1">
        <v>3.2637529999999998E-2</v>
      </c>
      <c r="EI522">
        <v>28.645140000000001</v>
      </c>
      <c r="EJ522">
        <v>9.5802809999999993E-31</v>
      </c>
      <c r="EK522" s="1">
        <v>5.0101079999999997E-27</v>
      </c>
      <c r="EL522">
        <v>3.2521429999999997E-2</v>
      </c>
      <c r="EM522">
        <v>28.721609999999998</v>
      </c>
      <c r="EN522" s="1">
        <v>6.0167259999999999E-28</v>
      </c>
      <c r="EO522" s="1">
        <v>3.1070960000000001E-24</v>
      </c>
      <c r="EP522" s="1">
        <v>3.2565509999999999E-2</v>
      </c>
      <c r="EQ522">
        <v>28.725709999999999</v>
      </c>
      <c r="ER522" s="1">
        <v>1.9358210000000001E-25</v>
      </c>
      <c r="ES522" s="1">
        <v>9.8793909999999994E-22</v>
      </c>
      <c r="ET522" s="1">
        <v>3.2451359999999999E-2</v>
      </c>
      <c r="EU522">
        <v>28.692720000000001</v>
      </c>
      <c r="EV522" s="1">
        <v>3.4603239999999998E-23</v>
      </c>
      <c r="EW522" s="1">
        <v>1.766085E-19</v>
      </c>
      <c r="EX522">
        <v>3.2218610000000002E-2</v>
      </c>
      <c r="EY522">
        <v>28.66441</v>
      </c>
      <c r="EZ522" s="1">
        <v>3.7220359999999999E-21</v>
      </c>
      <c r="FA522" s="1">
        <v>1.909578E-17</v>
      </c>
      <c r="FB522" s="1">
        <v>3.2886169999999999E-2</v>
      </c>
      <c r="FC522">
        <v>28.671679999999999</v>
      </c>
      <c r="FD522" s="1">
        <v>2.6477849999999998E-19</v>
      </c>
      <c r="FE522" s="1">
        <v>1.3319179999999999E-15</v>
      </c>
      <c r="FF522" s="1">
        <v>3.2565520000000001E-2</v>
      </c>
      <c r="FG522">
        <v>28.818190000000001</v>
      </c>
      <c r="FH522" s="1">
        <v>1.2354519999999999E-17</v>
      </c>
      <c r="FI522" s="1">
        <v>6.2829579999999996E-14</v>
      </c>
      <c r="FJ522" s="1">
        <v>3.1951479999999997E-2</v>
      </c>
      <c r="FK522">
        <v>28.934619999999999</v>
      </c>
      <c r="FL522" s="1">
        <v>3.9908000000000002E-16</v>
      </c>
      <c r="FM522" s="1">
        <v>2.075781E-12</v>
      </c>
      <c r="FN522" s="1">
        <v>3.1267719999999999E-2</v>
      </c>
      <c r="FO522">
        <v>29.01193</v>
      </c>
      <c r="FP522" s="1">
        <v>9.3244570000000006E-15</v>
      </c>
      <c r="FQ522" s="1">
        <v>4.9767849999999999E-11</v>
      </c>
      <c r="FR522" s="1">
        <v>3.1035030000000002E-2</v>
      </c>
      <c r="FS522">
        <v>29.04842</v>
      </c>
      <c r="FT522" s="1">
        <v>1.657231E-13</v>
      </c>
      <c r="FU522" s="1">
        <v>8.9496790000000002E-10</v>
      </c>
      <c r="FV522" s="1">
        <v>3.0968300000000001E-2</v>
      </c>
      <c r="FW522">
        <v>29.044270000000001</v>
      </c>
      <c r="FX522" s="1">
        <v>2.2878780000000002E-12</v>
      </c>
      <c r="FY522" s="1">
        <v>1.244351E-8</v>
      </c>
      <c r="FZ522" s="1">
        <v>3.0755029999999999E-2</v>
      </c>
      <c r="GA522">
        <v>29.018239999999999</v>
      </c>
      <c r="GB522" s="1">
        <v>2.4892760000000001E-11</v>
      </c>
      <c r="GC522" s="1">
        <v>1.3695930000000001E-7</v>
      </c>
      <c r="GD522">
        <v>3.0411850000000001E-2</v>
      </c>
      <c r="GE522">
        <v>28.994969999999999</v>
      </c>
      <c r="GF522" s="1">
        <v>2.176102E-10</v>
      </c>
      <c r="GG522" s="1">
        <v>1.2168689999999999E-6</v>
      </c>
      <c r="GH522">
        <v>3.0911210000000001E-2</v>
      </c>
      <c r="GI522">
        <v>29.012930000000001</v>
      </c>
      <c r="GJ522" s="1">
        <v>1.61402E-9</v>
      </c>
      <c r="GK522" s="1">
        <v>8.9251069999999995E-6</v>
      </c>
      <c r="GL522" s="1">
        <v>3.0490150000000001E-2</v>
      </c>
      <c r="GM522">
        <v>29.174759999999999</v>
      </c>
      <c r="GN522" s="1">
        <v>9.7434740000000005E-9</v>
      </c>
      <c r="GO522" s="1">
        <v>5.4931769999999999E-5</v>
      </c>
      <c r="GP522" s="1">
        <v>2.9810090000000001E-2</v>
      </c>
      <c r="GQ522">
        <v>29.321349999999999</v>
      </c>
      <c r="GR522" s="1">
        <v>4.9519710000000003E-8</v>
      </c>
      <c r="GS522" s="1">
        <v>2.8683300000000001E-4</v>
      </c>
      <c r="GT522" s="1">
        <v>2.9073269999999998E-2</v>
      </c>
      <c r="GU522">
        <v>29.450009999999999</v>
      </c>
      <c r="GV522" s="1">
        <v>2.1601909999999999E-7</v>
      </c>
      <c r="GW522" s="1">
        <v>1.289253E-3</v>
      </c>
      <c r="GX522" s="1">
        <v>2.878675E-2</v>
      </c>
      <c r="GY522">
        <v>29.570879999999999</v>
      </c>
      <c r="GZ522" s="1">
        <v>8.3595470000000002E-7</v>
      </c>
      <c r="HA522" s="1">
        <v>5.0650180000000001E-3</v>
      </c>
      <c r="HB522" s="1">
        <v>2.8694049999999999E-2</v>
      </c>
      <c r="HC522">
        <v>29.618929999999999</v>
      </c>
      <c r="HD522" s="1">
        <v>2.887628E-6</v>
      </c>
      <c r="HE522" s="1">
        <v>1.7642020000000001E-2</v>
      </c>
      <c r="HF522" s="1">
        <v>2.8469939999999999E-2</v>
      </c>
      <c r="HG522">
        <v>29.591010000000001</v>
      </c>
      <c r="HH522" s="1">
        <v>8.8948589999999997E-6</v>
      </c>
      <c r="HI522" s="1">
        <v>5.5056529999999999E-2</v>
      </c>
      <c r="HJ522" s="1">
        <v>2.8095749999999999E-2</v>
      </c>
      <c r="HK522">
        <v>29.56757</v>
      </c>
      <c r="HL522" s="1">
        <v>2.4631579999999998E-5</v>
      </c>
      <c r="HM522" s="1">
        <v>0.15532000000000001</v>
      </c>
      <c r="HN522" s="1">
        <v>2.827617E-2</v>
      </c>
      <c r="HO522">
        <v>29.566880000000001</v>
      </c>
      <c r="HP522" s="1">
        <v>6.3514430000000005E-5</v>
      </c>
      <c r="HQ522" s="1">
        <v>0.40028320000000001</v>
      </c>
      <c r="HR522" s="1">
        <v>2.7904439999999999E-2</v>
      </c>
      <c r="HS522">
        <v>29.684950000000001</v>
      </c>
      <c r="HT522" s="1">
        <v>1.4800330000000001E-4</v>
      </c>
      <c r="HU522" s="1">
        <v>0.9501733</v>
      </c>
      <c r="HV522" s="1">
        <v>2.742108E-2</v>
      </c>
      <c r="HW522">
        <v>29.837820000000001</v>
      </c>
      <c r="HX522" s="1">
        <v>3.1802369999999998E-4</v>
      </c>
      <c r="HY522" s="1">
        <v>2.089229</v>
      </c>
      <c r="HZ522">
        <v>2.6905399999999999E-2</v>
      </c>
      <c r="IA522">
        <v>29.974329999999998</v>
      </c>
      <c r="IB522" s="1">
        <v>6.3637320000000004E-4</v>
      </c>
      <c r="IC522" s="1">
        <v>4.2842039999999999</v>
      </c>
      <c r="ID522" s="1">
        <v>2.664391E-2</v>
      </c>
      <c r="IE522">
        <v>30.09751</v>
      </c>
      <c r="IF522" s="1">
        <v>1.2068980000000001E-3</v>
      </c>
      <c r="IG522" s="1">
        <v>8.2502680000000002</v>
      </c>
      <c r="IH522" s="1">
        <v>2.645606E-2</v>
      </c>
      <c r="II522">
        <v>30.118839999999999</v>
      </c>
      <c r="IJ522" s="1">
        <v>2.170029E-3</v>
      </c>
      <c r="IK522">
        <v>15.0184</v>
      </c>
      <c r="IL522" s="1">
        <v>2.6180930000000002E-2</v>
      </c>
      <c r="IM522">
        <v>30.073630000000001</v>
      </c>
      <c r="IN522" s="1">
        <v>3.6942260000000001E-3</v>
      </c>
      <c r="IO522">
        <v>25.972069999999999</v>
      </c>
      <c r="IP522" s="1">
        <v>2.582713E-2</v>
      </c>
      <c r="IQ522">
        <v>30.031759999999998</v>
      </c>
      <c r="IR522" s="1">
        <v>5.9826749999999998E-3</v>
      </c>
      <c r="IS522">
        <v>42.851030000000002</v>
      </c>
      <c r="IT522" s="1">
        <v>2.5850769999999999E-2</v>
      </c>
      <c r="IU522">
        <v>30.007490000000001</v>
      </c>
      <c r="IV522" s="1">
        <v>9.4253370000000006E-3</v>
      </c>
      <c r="IW522">
        <v>67.783690000000007</v>
      </c>
      <c r="IX522" s="1">
        <v>2.5506999999999998E-2</v>
      </c>
      <c r="IY522">
        <v>30.077660000000002</v>
      </c>
      <c r="IZ522" s="1">
        <v>1.409236E-2</v>
      </c>
      <c r="JA522">
        <v>103.1972</v>
      </c>
      <c r="JB522" s="1">
        <v>2.504261E-2</v>
      </c>
      <c r="JC522">
        <v>30.11382</v>
      </c>
      <c r="JD522" s="1">
        <v>2.0232409999999999E-2</v>
      </c>
      <c r="JE522">
        <v>151.5889</v>
      </c>
      <c r="JF522" s="1">
        <v>2.4587290000000001E-2</v>
      </c>
      <c r="JG522">
        <v>30.160589999999999</v>
      </c>
      <c r="JH522" s="1">
        <v>2.8123479999999999E-2</v>
      </c>
      <c r="JI522">
        <v>215.52430000000001</v>
      </c>
      <c r="JJ522" s="1">
        <v>2.435789E-2</v>
      </c>
      <c r="JK522">
        <v>30.15306</v>
      </c>
      <c r="JL522" s="1">
        <v>3.830915E-2</v>
      </c>
      <c r="JM522">
        <v>297.5899</v>
      </c>
      <c r="JN522">
        <v>2.4246520000000001E-2</v>
      </c>
      <c r="JO522">
        <v>30.147369999999999</v>
      </c>
      <c r="JP522" s="1">
        <v>5.109284E-2</v>
      </c>
      <c r="JQ522">
        <v>400.33089999999999</v>
      </c>
      <c r="JR522" s="1">
        <v>2.412721E-2</v>
      </c>
      <c r="JS522">
        <v>30.16891</v>
      </c>
      <c r="JT522" s="1">
        <v>6.6542050000000005E-2</v>
      </c>
      <c r="JU522">
        <v>525.97180000000003</v>
      </c>
      <c r="JV522" s="1">
        <v>2.3891019999999999E-2</v>
      </c>
      <c r="JW522">
        <v>30.187460000000002</v>
      </c>
      <c r="JX522" s="1">
        <v>8.4402249999999998E-2</v>
      </c>
      <c r="JY522">
        <v>676.16489999999999</v>
      </c>
      <c r="JZ522" s="1">
        <v>2.3659989999999999E-2</v>
      </c>
      <c r="KA522">
        <v>30.200949999999999</v>
      </c>
      <c r="KB522" s="1">
        <v>0.1049737</v>
      </c>
      <c r="KC522">
        <v>852.02520000000004</v>
      </c>
      <c r="KD522" s="1">
        <v>2.3501930000000001E-2</v>
      </c>
      <c r="KE522">
        <v>30.311409999999999</v>
      </c>
      <c r="KF522" s="1">
        <v>0.12860859999999999</v>
      </c>
      <c r="KG522">
        <v>1054.3399999999999</v>
      </c>
      <c r="KH522" s="1">
        <v>2.340946E-2</v>
      </c>
      <c r="KI522">
        <v>30.35763</v>
      </c>
      <c r="KJ522" s="1">
        <v>0.1554519</v>
      </c>
      <c r="KK522">
        <v>1283.492</v>
      </c>
      <c r="KL522" s="1">
        <v>2.326404E-2</v>
      </c>
      <c r="KM522">
        <v>30.391780000000001</v>
      </c>
      <c r="KN522" s="1">
        <v>0.18470490000000001</v>
      </c>
      <c r="KO522">
        <v>1539.202</v>
      </c>
      <c r="KP522" s="1">
        <v>2.3029440000000002E-2</v>
      </c>
      <c r="KQ522">
        <v>30.426290000000002</v>
      </c>
      <c r="KR522" s="1">
        <v>0.2156296</v>
      </c>
      <c r="KS522">
        <v>1820.4059999999999</v>
      </c>
      <c r="KT522" s="1">
        <v>2.2777309999999999E-2</v>
      </c>
      <c r="KU522">
        <v>30.420310000000001</v>
      </c>
      <c r="KV522" s="1">
        <v>0.24833269999999999</v>
      </c>
      <c r="KW522">
        <v>2125.5279999999998</v>
      </c>
      <c r="KX522" s="1">
        <v>2.255654E-2</v>
      </c>
      <c r="KY522">
        <v>30.370920000000002</v>
      </c>
      <c r="KZ522" s="1">
        <v>0.28306480000000001</v>
      </c>
      <c r="LA522">
        <v>2452.8200000000002</v>
      </c>
      <c r="LB522" s="1">
        <v>2.2403510000000001E-2</v>
      </c>
      <c r="LC522">
        <v>30.32329</v>
      </c>
      <c r="LD522" s="1">
        <v>0.32018999999999997</v>
      </c>
      <c r="LE522">
        <v>2800.4760000000001</v>
      </c>
      <c r="LF522" s="1">
        <v>2.2393840000000002E-2</v>
      </c>
      <c r="LG522">
        <v>30.315169999999998</v>
      </c>
      <c r="LH522" s="1">
        <v>0.36109170000000002</v>
      </c>
      <c r="LI522">
        <v>3166.9659999999999</v>
      </c>
      <c r="LJ522" s="1">
        <v>2.2186919999999999E-2</v>
      </c>
      <c r="LK522">
        <v>30.45646</v>
      </c>
      <c r="LL522" s="1">
        <v>0.40007549999999997</v>
      </c>
      <c r="LM522">
        <v>3549.8270000000002</v>
      </c>
      <c r="LN522" s="1">
        <v>2.190742E-2</v>
      </c>
      <c r="LO522">
        <v>30.566610000000001</v>
      </c>
      <c r="LP522" s="1">
        <v>0.43814380000000003</v>
      </c>
      <c r="LQ522">
        <v>3945.4760000000001</v>
      </c>
      <c r="LR522" s="1">
        <v>2.1612429999999998E-2</v>
      </c>
      <c r="LS522">
        <v>30.649429999999999</v>
      </c>
      <c r="LT522" s="1">
        <v>0.4756978</v>
      </c>
      <c r="LU522">
        <v>4351.0280000000002</v>
      </c>
      <c r="LV522" s="1">
        <v>2.1452499999999999E-2</v>
      </c>
      <c r="LW522">
        <v>30.766780000000001</v>
      </c>
      <c r="LX522" s="1">
        <v>0.5159899</v>
      </c>
      <c r="LY522">
        <v>4764.3220000000001</v>
      </c>
      <c r="LZ522" s="1">
        <v>2.1344999999999999E-2</v>
      </c>
      <c r="MA522">
        <v>30.813849999999999</v>
      </c>
      <c r="MB522" s="1">
        <v>0.55750880000000003</v>
      </c>
      <c r="MC522">
        <v>5183.6949999999997</v>
      </c>
      <c r="MD522">
        <v>2.1241380000000001E-2</v>
      </c>
      <c r="ME522">
        <v>30.77158</v>
      </c>
      <c r="MF522">
        <v>0.59905600000000003</v>
      </c>
      <c r="MG522">
        <v>5607.058</v>
      </c>
      <c r="MH522" s="1">
        <v>2.1155119999999999E-2</v>
      </c>
      <c r="MI522">
        <v>30.727409999999999</v>
      </c>
      <c r="MJ522">
        <v>0.64071350000000005</v>
      </c>
      <c r="MK522">
        <v>6032.1559999999999</v>
      </c>
      <c r="ML522" s="1">
        <v>2.131951E-2</v>
      </c>
      <c r="MM522">
        <v>30.731580000000001</v>
      </c>
      <c r="MN522">
        <v>0.69011250000000002</v>
      </c>
      <c r="MO522">
        <v>6458.3379999999997</v>
      </c>
      <c r="MP522">
        <v>2.12205E-2</v>
      </c>
      <c r="MQ522">
        <v>30.87058</v>
      </c>
      <c r="MR522">
        <v>0.73094709999999996</v>
      </c>
      <c r="MS522">
        <v>6883.7060000000001</v>
      </c>
      <c r="MT522" s="1">
        <v>2.10219E-2</v>
      </c>
      <c r="MU522">
        <v>31.018879999999999</v>
      </c>
      <c r="MV522">
        <v>0.76723379999999997</v>
      </c>
      <c r="MW522">
        <v>7304.3010000000004</v>
      </c>
      <c r="MX522" s="1">
        <v>2.0812029999999999E-2</v>
      </c>
      <c r="MY522">
        <v>31.12049</v>
      </c>
      <c r="MZ522">
        <v>0.80142420000000003</v>
      </c>
      <c r="NA522">
        <v>7718.2709999999997</v>
      </c>
      <c r="NB522" s="1">
        <v>2.0745260000000001E-2</v>
      </c>
      <c r="NC522">
        <v>31.202110000000001</v>
      </c>
      <c r="ND522">
        <v>0.83976470000000003</v>
      </c>
      <c r="NE522">
        <v>8124.9279999999999</v>
      </c>
      <c r="NF522" s="1">
        <v>2.0763230000000001E-2</v>
      </c>
      <c r="NG522">
        <v>31.195180000000001</v>
      </c>
      <c r="NH522">
        <v>0.88065749999999998</v>
      </c>
      <c r="NI522">
        <v>8524.3829999999998</v>
      </c>
      <c r="NJ522" s="1">
        <v>2.0730490000000001E-2</v>
      </c>
      <c r="NK522">
        <v>31.14723</v>
      </c>
      <c r="NL522">
        <v>0.91847069999999997</v>
      </c>
      <c r="NM522">
        <v>8915.3970000000008</v>
      </c>
      <c r="NN522" s="1">
        <v>2.0593230000000001E-2</v>
      </c>
      <c r="NO522">
        <v>31.108309999999999</v>
      </c>
      <c r="NP522">
        <v>0.95024220000000004</v>
      </c>
      <c r="NQ522">
        <v>9296.4069999999992</v>
      </c>
      <c r="NR522">
        <v>2.0347569999999999E-2</v>
      </c>
      <c r="NS522">
        <v>31.08595</v>
      </c>
      <c r="NT522">
        <v>0.97501870000000002</v>
      </c>
      <c r="NU522">
        <v>9665.0720000000001</v>
      </c>
      <c r="NV522" s="1">
        <v>2.0262100000000002E-2</v>
      </c>
      <c r="NW522">
        <v>31.104240000000001</v>
      </c>
      <c r="NX522">
        <v>1.0056339999999999</v>
      </c>
      <c r="NY522">
        <v>10021.32</v>
      </c>
      <c r="NZ522" s="1">
        <v>2.028481E-2</v>
      </c>
      <c r="OA522">
        <v>31.181709999999999</v>
      </c>
      <c r="OB522">
        <v>1.0402610000000001</v>
      </c>
      <c r="OC522">
        <v>10366.31</v>
      </c>
      <c r="OD522" s="1">
        <v>2.0312770000000001E-2</v>
      </c>
      <c r="OE522">
        <v>31.207409999999999</v>
      </c>
      <c r="OF522">
        <v>1.074187</v>
      </c>
      <c r="OG522">
        <v>10699.98</v>
      </c>
      <c r="OH522" s="1">
        <v>2.0233399999999999E-2</v>
      </c>
      <c r="OI522">
        <v>31.223859999999998</v>
      </c>
      <c r="OJ522">
        <v>1.101097</v>
      </c>
      <c r="OK522">
        <v>11021.39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3.1872610000000003E-2</v>
      </c>
      <c r="G523">
        <v>25.820070000000001</v>
      </c>
      <c r="H523">
        <v>0</v>
      </c>
      <c r="I523">
        <v>0</v>
      </c>
      <c r="J523" s="1">
        <v>3.222829E-2</v>
      </c>
      <c r="K523">
        <v>25.914729999999999</v>
      </c>
      <c r="L523">
        <v>0</v>
      </c>
      <c r="M523">
        <v>0</v>
      </c>
      <c r="N523" s="1">
        <v>3.2208710000000002E-2</v>
      </c>
      <c r="O523">
        <v>26.045529999999999</v>
      </c>
      <c r="P523">
        <v>0</v>
      </c>
      <c r="Q523">
        <v>0</v>
      </c>
      <c r="R523" s="1">
        <v>3.206697E-2</v>
      </c>
      <c r="S523">
        <v>26.09103</v>
      </c>
      <c r="T523">
        <v>0</v>
      </c>
      <c r="U523">
        <v>0</v>
      </c>
      <c r="V523">
        <v>3.2076649999999998E-2</v>
      </c>
      <c r="W523">
        <v>26.130199999999999</v>
      </c>
      <c r="X523">
        <v>0</v>
      </c>
      <c r="Y523">
        <v>0</v>
      </c>
      <c r="Z523" s="1">
        <v>3.224581E-2</v>
      </c>
      <c r="AA523">
        <v>26.171700000000001</v>
      </c>
      <c r="AB523">
        <v>0</v>
      </c>
      <c r="AC523">
        <v>0</v>
      </c>
      <c r="AD523" s="1">
        <v>3.2061680000000002E-2</v>
      </c>
      <c r="AE523">
        <v>26.214880000000001</v>
      </c>
      <c r="AF523">
        <v>0</v>
      </c>
      <c r="AG523">
        <v>0</v>
      </c>
      <c r="AH523" s="1">
        <v>3.2270210000000001E-2</v>
      </c>
      <c r="AI523">
        <v>26.269670000000001</v>
      </c>
      <c r="AJ523">
        <v>0</v>
      </c>
      <c r="AK523">
        <v>0</v>
      </c>
      <c r="AL523">
        <v>3.257471E-2</v>
      </c>
      <c r="AM523">
        <v>26.418330000000001</v>
      </c>
      <c r="AN523">
        <v>0</v>
      </c>
      <c r="AO523">
        <v>0</v>
      </c>
      <c r="AP523" s="1">
        <v>3.2929819999999999E-2</v>
      </c>
      <c r="AQ523">
        <v>26.501349999999999</v>
      </c>
      <c r="AR523">
        <v>0</v>
      </c>
      <c r="AS523">
        <v>0</v>
      </c>
      <c r="AT523" s="1">
        <v>3.3132120000000001E-2</v>
      </c>
      <c r="AU523">
        <v>26.57789</v>
      </c>
      <c r="AV523">
        <v>0</v>
      </c>
      <c r="AW523">
        <v>0</v>
      </c>
      <c r="AX523" s="1">
        <v>3.3282489999999998E-2</v>
      </c>
      <c r="AY523">
        <v>26.64715</v>
      </c>
      <c r="AZ523">
        <v>0</v>
      </c>
      <c r="BA523">
        <v>0</v>
      </c>
      <c r="BB523" s="1">
        <v>3.3506469999999997E-2</v>
      </c>
      <c r="BC523">
        <v>26.697469999999999</v>
      </c>
      <c r="BD523">
        <v>0</v>
      </c>
      <c r="BE523">
        <v>0</v>
      </c>
      <c r="BF523" s="1">
        <v>3.376908E-2</v>
      </c>
      <c r="BG523">
        <v>26.747389999999999</v>
      </c>
      <c r="BH523">
        <v>0</v>
      </c>
      <c r="BI523">
        <v>0</v>
      </c>
      <c r="BJ523" s="1">
        <v>3.3745230000000001E-2</v>
      </c>
      <c r="BK523">
        <v>26.830020000000001</v>
      </c>
      <c r="BL523">
        <v>0</v>
      </c>
      <c r="BM523">
        <v>0</v>
      </c>
      <c r="BN523" s="1">
        <v>3.4022660000000003E-2</v>
      </c>
      <c r="BO523">
        <v>26.97823</v>
      </c>
      <c r="BP523">
        <v>0</v>
      </c>
      <c r="BQ523">
        <v>0</v>
      </c>
      <c r="BR523" s="1">
        <v>3.4423620000000002E-2</v>
      </c>
      <c r="BS523">
        <v>27.171130000000002</v>
      </c>
      <c r="BT523">
        <v>0</v>
      </c>
      <c r="BU523">
        <v>0</v>
      </c>
      <c r="BV523" s="1">
        <v>3.479666E-2</v>
      </c>
      <c r="BW523">
        <v>27.364709999999999</v>
      </c>
      <c r="BX523">
        <v>0</v>
      </c>
      <c r="BY523">
        <v>0</v>
      </c>
      <c r="BZ523" s="1">
        <v>3.5027799999999998E-2</v>
      </c>
      <c r="CA523">
        <v>27.516829999999999</v>
      </c>
      <c r="CB523">
        <v>0</v>
      </c>
      <c r="CC523">
        <v>0</v>
      </c>
      <c r="CD523" s="1">
        <v>3.5175579999999998E-2</v>
      </c>
      <c r="CE523">
        <v>27.56981</v>
      </c>
      <c r="CF523">
        <v>0</v>
      </c>
      <c r="CG523">
        <v>0</v>
      </c>
      <c r="CH523" s="1">
        <v>3.5325750000000003E-2</v>
      </c>
      <c r="CI523">
        <v>27.591159999999999</v>
      </c>
      <c r="CJ523">
        <v>0</v>
      </c>
      <c r="CK523">
        <v>0</v>
      </c>
      <c r="CL523" s="1">
        <v>3.5662590000000001E-2</v>
      </c>
      <c r="CM523">
        <v>27.617100000000001</v>
      </c>
      <c r="CN523">
        <v>0</v>
      </c>
      <c r="CO523">
        <v>0</v>
      </c>
      <c r="CP523" s="1">
        <v>3.6510750000000002E-2</v>
      </c>
      <c r="CQ523">
        <v>27.657640000000001</v>
      </c>
      <c r="CR523">
        <v>0</v>
      </c>
      <c r="CS523">
        <v>0</v>
      </c>
      <c r="CT523" s="1">
        <v>3.6622479999999999E-2</v>
      </c>
      <c r="CU523">
        <v>27.787929999999999</v>
      </c>
      <c r="CV523">
        <v>0</v>
      </c>
      <c r="CW523">
        <v>0</v>
      </c>
      <c r="CX523" s="1">
        <v>3.640243E-2</v>
      </c>
      <c r="CY523">
        <v>27.96134</v>
      </c>
      <c r="CZ523">
        <v>0</v>
      </c>
      <c r="DA523">
        <v>0</v>
      </c>
      <c r="DB523">
        <v>3.6145660000000003E-2</v>
      </c>
      <c r="DC523">
        <v>28.086839999999999</v>
      </c>
      <c r="DD523">
        <v>0</v>
      </c>
      <c r="DE523">
        <v>0</v>
      </c>
      <c r="DF523" s="1">
        <v>3.6226179999999997E-2</v>
      </c>
      <c r="DG523">
        <v>28.192710000000002</v>
      </c>
      <c r="DH523">
        <v>0</v>
      </c>
      <c r="DI523">
        <v>0</v>
      </c>
      <c r="DJ523" s="1">
        <v>3.641776E-2</v>
      </c>
      <c r="DK523">
        <v>28.217970000000001</v>
      </c>
      <c r="DL523">
        <v>0</v>
      </c>
      <c r="DM523">
        <v>0</v>
      </c>
      <c r="DN523" s="1">
        <v>3.6436719999999999E-2</v>
      </c>
      <c r="DO523">
        <v>28.215129999999998</v>
      </c>
      <c r="DP523">
        <v>0</v>
      </c>
      <c r="DQ523">
        <v>0</v>
      </c>
      <c r="DR523" s="1">
        <v>3.6370890000000003E-2</v>
      </c>
      <c r="DS523">
        <v>28.216999999999999</v>
      </c>
      <c r="DT523">
        <v>0</v>
      </c>
      <c r="DU523">
        <v>0</v>
      </c>
      <c r="DV523" s="1">
        <v>3.7292850000000002E-2</v>
      </c>
      <c r="DW523">
        <v>28.218830000000001</v>
      </c>
      <c r="DX523">
        <v>0</v>
      </c>
      <c r="DY523">
        <v>2.590691E-38</v>
      </c>
      <c r="DZ523" s="1">
        <v>3.7081280000000001E-2</v>
      </c>
      <c r="EA523">
        <v>28.288139999999999</v>
      </c>
      <c r="EB523">
        <v>6.2170840000000002E-38</v>
      </c>
      <c r="EC523">
        <v>2.8741429999999999E-34</v>
      </c>
      <c r="ED523">
        <v>3.6492520000000001E-2</v>
      </c>
      <c r="EE523">
        <v>28.384979999999999</v>
      </c>
      <c r="EF523">
        <v>2.3537080000000001E-34</v>
      </c>
      <c r="EG523">
        <v>1.071898E-30</v>
      </c>
      <c r="EH523" s="1">
        <v>3.5844460000000002E-2</v>
      </c>
      <c r="EI523">
        <v>28.48996</v>
      </c>
      <c r="EJ523">
        <v>3.419568E-31</v>
      </c>
      <c r="EK523" s="1">
        <v>1.5573449999999999E-27</v>
      </c>
      <c r="EL523" s="1">
        <v>3.5717329999999999E-2</v>
      </c>
      <c r="EM523">
        <v>28.567830000000001</v>
      </c>
      <c r="EN523" s="1">
        <v>2.2607039999999998E-28</v>
      </c>
      <c r="EO523" s="1">
        <v>1.024498E-24</v>
      </c>
      <c r="EP523" s="1">
        <v>3.57694E-2</v>
      </c>
      <c r="EQ523">
        <v>28.574249999999999</v>
      </c>
      <c r="ER523" s="1">
        <v>7.6309070000000001E-26</v>
      </c>
      <c r="ES523" s="1">
        <v>3.4378260000000001E-22</v>
      </c>
      <c r="ET523" s="1">
        <v>3.5643319999999999E-2</v>
      </c>
      <c r="EU523">
        <v>28.544450000000001</v>
      </c>
      <c r="EV523" s="1">
        <v>1.42596E-23</v>
      </c>
      <c r="EW523" s="1">
        <v>6.4558530000000002E-20</v>
      </c>
      <c r="EX523" s="1">
        <v>3.5392550000000002E-2</v>
      </c>
      <c r="EY523">
        <v>28.51971</v>
      </c>
      <c r="EZ523" s="1">
        <v>1.5989400000000001E-21</v>
      </c>
      <c r="FA523" s="1">
        <v>7.3045739999999992E-18</v>
      </c>
      <c r="FB523" s="1">
        <v>3.6137170000000003E-2</v>
      </c>
      <c r="FC523">
        <v>28.531739999999999</v>
      </c>
      <c r="FD523" s="1">
        <v>1.1833090000000001E-19</v>
      </c>
      <c r="FE523" s="1">
        <v>5.3168910000000003E-16</v>
      </c>
      <c r="FF523" s="1">
        <v>3.578021E-2</v>
      </c>
      <c r="FG523">
        <v>28.681339999999999</v>
      </c>
      <c r="FH523" s="1">
        <v>5.7287609999999997E-18</v>
      </c>
      <c r="FI523" s="1">
        <v>2.6100470000000001E-14</v>
      </c>
      <c r="FJ523" s="1">
        <v>3.510224E-2</v>
      </c>
      <c r="FK523">
        <v>28.798269999999999</v>
      </c>
      <c r="FL523" s="1">
        <v>1.915996E-16</v>
      </c>
      <c r="FM523" s="1">
        <v>8.9505869999999998E-13</v>
      </c>
      <c r="FN523" s="1">
        <v>3.4345359999999998E-2</v>
      </c>
      <c r="FO523">
        <v>28.876919999999998</v>
      </c>
      <c r="FP523" s="1">
        <v>4.6262430000000003E-15</v>
      </c>
      <c r="FQ523" s="1">
        <v>2.222621E-11</v>
      </c>
      <c r="FR523" s="1">
        <v>3.4090790000000003E-2</v>
      </c>
      <c r="FS523">
        <v>28.915289999999999</v>
      </c>
      <c r="FT523" s="1">
        <v>8.4853939999999997E-14</v>
      </c>
      <c r="FU523" s="1">
        <v>4.1325009999999997E-10</v>
      </c>
      <c r="FV523" s="1">
        <v>3.4021839999999998E-2</v>
      </c>
      <c r="FW523">
        <v>28.9131</v>
      </c>
      <c r="FX523" s="1">
        <v>1.2072929999999999E-12</v>
      </c>
      <c r="FY523" s="1">
        <v>5.9309610000000003E-9</v>
      </c>
      <c r="FZ523" s="1">
        <v>3.378768E-2</v>
      </c>
      <c r="GA523">
        <v>28.889610000000001</v>
      </c>
      <c r="GB523" s="1">
        <v>1.3517400000000001E-11</v>
      </c>
      <c r="GC523" s="1">
        <v>6.7277939999999996E-8</v>
      </c>
      <c r="GD523" s="1">
        <v>3.3413619999999998E-2</v>
      </c>
      <c r="GE523">
        <v>28.869109999999999</v>
      </c>
      <c r="GF523" s="1">
        <v>1.214508E-10</v>
      </c>
      <c r="GG523" s="1">
        <v>6.1514740000000004E-7</v>
      </c>
      <c r="GH523" s="1">
        <v>3.3972490000000001E-2</v>
      </c>
      <c r="GI523">
        <v>28.890750000000001</v>
      </c>
      <c r="GJ523" s="1">
        <v>9.2504150000000001E-10</v>
      </c>
      <c r="GK523" s="1">
        <v>4.6379430000000002E-6</v>
      </c>
      <c r="GL523">
        <v>3.3508330000000003E-2</v>
      </c>
      <c r="GM523">
        <v>29.05462</v>
      </c>
      <c r="GN523" s="1">
        <v>5.725366E-9</v>
      </c>
      <c r="GO523" s="1">
        <v>2.9302049999999998E-5</v>
      </c>
      <c r="GP523">
        <v>3.2757969999999997E-2</v>
      </c>
      <c r="GQ523">
        <v>29.201229999999999</v>
      </c>
      <c r="GR523" s="1">
        <v>2.9794600000000001E-8</v>
      </c>
      <c r="GS523" s="1">
        <v>1.5684229999999999E-4</v>
      </c>
      <c r="GT523" s="1">
        <v>3.1943869999999999E-2</v>
      </c>
      <c r="GU523">
        <v>29.330020000000001</v>
      </c>
      <c r="GV523" s="1">
        <v>1.3290629999999999E-7</v>
      </c>
      <c r="GW523" s="1">
        <v>7.2168549999999997E-4</v>
      </c>
      <c r="GX523" s="1">
        <v>3.1629919999999999E-2</v>
      </c>
      <c r="GY523">
        <v>29.45091</v>
      </c>
      <c r="GZ523" s="1">
        <v>5.2545649999999995E-7</v>
      </c>
      <c r="HA523" s="1">
        <v>2.899282E-3</v>
      </c>
      <c r="HB523" s="1">
        <v>3.1533020000000002E-2</v>
      </c>
      <c r="HC523">
        <v>29.49822</v>
      </c>
      <c r="HD523" s="1">
        <v>1.852873E-6</v>
      </c>
      <c r="HE523" s="1">
        <v>1.031661E-2</v>
      </c>
      <c r="HF523" s="1">
        <v>3.128736E-2</v>
      </c>
      <c r="HG523">
        <v>29.472049999999999</v>
      </c>
      <c r="HH523" s="1">
        <v>5.8198520000000003E-6</v>
      </c>
      <c r="HI523" s="1">
        <v>3.2857369999999997E-2</v>
      </c>
      <c r="HJ523" s="1">
        <v>3.087691E-2</v>
      </c>
      <c r="HK523">
        <v>29.451129999999999</v>
      </c>
      <c r="HL523" s="1">
        <v>1.6417170000000001E-5</v>
      </c>
      <c r="HM523" s="1">
        <v>9.4499890000000003E-2</v>
      </c>
      <c r="HN523" s="1">
        <v>3.1082470000000001E-2</v>
      </c>
      <c r="HO523">
        <v>29.45391</v>
      </c>
      <c r="HP523" s="1">
        <v>4.3095149999999997E-5</v>
      </c>
      <c r="HQ523" s="1">
        <v>0.24807650000000001</v>
      </c>
      <c r="HR523" s="1">
        <v>3.067406E-2</v>
      </c>
      <c r="HS523">
        <v>29.574590000000001</v>
      </c>
      <c r="HT523" s="1">
        <v>1.021118E-4</v>
      </c>
      <c r="HU523" s="1">
        <v>0.59924480000000002</v>
      </c>
      <c r="HV523" s="1">
        <v>3.013878E-2</v>
      </c>
      <c r="HW523">
        <v>29.728149999999999</v>
      </c>
      <c r="HX523" s="1">
        <v>2.228725E-4</v>
      </c>
      <c r="HY523" s="1">
        <v>1.3395550000000001</v>
      </c>
      <c r="HZ523" s="1">
        <v>2.9570260000000001E-2</v>
      </c>
      <c r="IA523">
        <v>29.86459</v>
      </c>
      <c r="IB523" s="1">
        <v>4.5265980000000001E-4</v>
      </c>
      <c r="IC523" s="1">
        <v>2.7902719999999999</v>
      </c>
      <c r="ID523" s="1">
        <v>2.928503E-2</v>
      </c>
      <c r="IE523">
        <v>29.987729999999999</v>
      </c>
      <c r="IF523" s="1">
        <v>8.7079780000000003E-4</v>
      </c>
      <c r="IG523">
        <v>5.4539929999999996</v>
      </c>
      <c r="IH523">
        <v>2.908059E-2</v>
      </c>
      <c r="II523">
        <v>30.008579999999998</v>
      </c>
      <c r="IJ523" s="1">
        <v>1.5870649999999999E-3</v>
      </c>
      <c r="IK523">
        <v>10.070069999999999</v>
      </c>
      <c r="IL523">
        <v>2.8778339999999999E-2</v>
      </c>
      <c r="IM523">
        <v>29.965910000000001</v>
      </c>
      <c r="IN523" s="1">
        <v>2.7365229999999998E-3</v>
      </c>
      <c r="IO523">
        <v>17.650780000000001</v>
      </c>
      <c r="IP523" s="1">
        <v>2.839208E-2</v>
      </c>
      <c r="IQ523">
        <v>29.92709</v>
      </c>
      <c r="IR523" s="1">
        <v>4.486093E-3</v>
      </c>
      <c r="IS523">
        <v>29.496469999999999</v>
      </c>
      <c r="IT523" s="1">
        <v>2.8422989999999999E-2</v>
      </c>
      <c r="IU523">
        <v>29.906289999999998</v>
      </c>
      <c r="IV523" s="1">
        <v>7.1507189999999998E-3</v>
      </c>
      <c r="IW523">
        <v>47.232030000000002</v>
      </c>
      <c r="IX523" s="1">
        <v>2.804535E-2</v>
      </c>
      <c r="IY523">
        <v>29.979839999999999</v>
      </c>
      <c r="IZ523" s="1">
        <v>1.080885E-2</v>
      </c>
      <c r="JA523">
        <v>72.745559999999998</v>
      </c>
      <c r="JB523" s="1">
        <v>2.7534309999999999E-2</v>
      </c>
      <c r="JC523">
        <v>30.016909999999999</v>
      </c>
      <c r="JD523" s="1">
        <v>1.5678790000000001E-2</v>
      </c>
      <c r="JE523">
        <v>108.0338</v>
      </c>
      <c r="JF523" s="1">
        <v>2.7029549999999999E-2</v>
      </c>
      <c r="JG523">
        <v>30.065950000000001</v>
      </c>
      <c r="JH523" s="1">
        <v>2.2003890000000002E-2</v>
      </c>
      <c r="JI523">
        <v>155.2002</v>
      </c>
      <c r="JJ523" s="1">
        <v>2.677978E-2</v>
      </c>
      <c r="JK523">
        <v>30.060269999999999</v>
      </c>
      <c r="JL523" s="1">
        <v>3.0254960000000001E-2</v>
      </c>
      <c r="JM523">
        <v>216.42619999999999</v>
      </c>
      <c r="JN523" s="1">
        <v>2.66594E-2</v>
      </c>
      <c r="JO523">
        <v>30.0579</v>
      </c>
      <c r="JP523" s="1">
        <v>4.071147E-2</v>
      </c>
      <c r="JQ523">
        <v>293.90679999999998</v>
      </c>
      <c r="JR523">
        <v>2.652916E-2</v>
      </c>
      <c r="JS523">
        <v>30.08182</v>
      </c>
      <c r="JT523" s="1">
        <v>5.347027E-2</v>
      </c>
      <c r="JU523">
        <v>389.63690000000003</v>
      </c>
      <c r="JV523" s="1">
        <v>2.6270330000000001E-2</v>
      </c>
      <c r="JW523">
        <v>30.102740000000001</v>
      </c>
      <c r="JX523" s="1">
        <v>6.8367410000000003E-2</v>
      </c>
      <c r="JY523">
        <v>505.2056</v>
      </c>
      <c r="JZ523" s="1">
        <v>2.6012250000000001E-2</v>
      </c>
      <c r="KA523">
        <v>30.118300000000001</v>
      </c>
      <c r="KB523" s="1">
        <v>8.5662779999999994E-2</v>
      </c>
      <c r="KC523">
        <v>641.79880000000003</v>
      </c>
      <c r="KD523" s="1">
        <v>2.584239E-2</v>
      </c>
      <c r="KE523">
        <v>30.231380000000001</v>
      </c>
      <c r="KF523" s="1">
        <v>0.1057239</v>
      </c>
      <c r="KG523">
        <v>800.38239999999996</v>
      </c>
      <c r="KH523" s="1">
        <v>2.5741E-2</v>
      </c>
      <c r="KI523">
        <v>30.277470000000001</v>
      </c>
      <c r="KJ523" s="1">
        <v>0.12867310000000001</v>
      </c>
      <c r="KK523">
        <v>981.59119999999996</v>
      </c>
      <c r="KL523" s="1">
        <v>2.5582000000000001E-2</v>
      </c>
      <c r="KM523">
        <v>30.31381</v>
      </c>
      <c r="KN523">
        <v>0.15389639999999999</v>
      </c>
      <c r="KO523">
        <v>1185.5119999999999</v>
      </c>
      <c r="KP523" s="1">
        <v>2.532533E-2</v>
      </c>
      <c r="KQ523">
        <v>30.349820000000001</v>
      </c>
      <c r="KR523">
        <v>0.1807938</v>
      </c>
      <c r="KS523">
        <v>1411.58</v>
      </c>
      <c r="KT523" s="1">
        <v>2.5045620000000001E-2</v>
      </c>
      <c r="KU523">
        <v>30.3444</v>
      </c>
      <c r="KV523" s="1">
        <v>0.20942920000000001</v>
      </c>
      <c r="KW523">
        <v>1658.7909999999999</v>
      </c>
      <c r="KX523" s="1">
        <v>2.480284E-2</v>
      </c>
      <c r="KY523">
        <v>30.297350000000002</v>
      </c>
      <c r="KZ523" s="1">
        <v>0.24007029999999999</v>
      </c>
      <c r="LA523">
        <v>1925.9780000000001</v>
      </c>
      <c r="LB523">
        <v>2.4637329999999999E-2</v>
      </c>
      <c r="LC523">
        <v>30.252279999999999</v>
      </c>
      <c r="LD523" s="1">
        <v>0.27305370000000001</v>
      </c>
      <c r="LE523">
        <v>2211.8910000000001</v>
      </c>
      <c r="LF523" s="1">
        <v>2.4630329999999999E-2</v>
      </c>
      <c r="LG523">
        <v>30.247640000000001</v>
      </c>
      <c r="LH523" s="1">
        <v>0.30957610000000002</v>
      </c>
      <c r="LI523">
        <v>2515.4870000000001</v>
      </c>
      <c r="LJ523">
        <v>2.4401900000000001E-2</v>
      </c>
      <c r="LK523">
        <v>30.39049</v>
      </c>
      <c r="LL523" s="1">
        <v>0.34468310000000002</v>
      </c>
      <c r="LM523">
        <v>2834.7860000000001</v>
      </c>
      <c r="LN523" s="1">
        <v>2.409449E-2</v>
      </c>
      <c r="LO523">
        <v>30.499490000000002</v>
      </c>
      <c r="LP523" s="1">
        <v>0.37926189999999999</v>
      </c>
      <c r="LQ523">
        <v>3166.9580000000001</v>
      </c>
      <c r="LR523" s="1">
        <v>2.3769479999999999E-2</v>
      </c>
      <c r="LS523">
        <v>30.583259999999999</v>
      </c>
      <c r="LT523" s="1">
        <v>0.41361199999999998</v>
      </c>
      <c r="LU523">
        <v>3509.66</v>
      </c>
      <c r="LV523" s="1">
        <v>2.3595339999999999E-2</v>
      </c>
      <c r="LW523">
        <v>30.700970000000002</v>
      </c>
      <c r="LX523" s="1">
        <v>0.45061380000000001</v>
      </c>
      <c r="LY523">
        <v>3861.1680000000001</v>
      </c>
      <c r="LZ523" s="1">
        <v>2.347637E-2</v>
      </c>
      <c r="MA523">
        <v>30.746780000000001</v>
      </c>
      <c r="MB523" s="1">
        <v>0.48887239999999998</v>
      </c>
      <c r="MC523">
        <v>4220.0919999999996</v>
      </c>
      <c r="MD523" s="1">
        <v>2.336326E-2</v>
      </c>
      <c r="ME523">
        <v>30.705690000000001</v>
      </c>
      <c r="MF523" s="1">
        <v>0.52741249999999995</v>
      </c>
      <c r="MG523">
        <v>4584.6319999999996</v>
      </c>
      <c r="MH523" s="1">
        <v>2.3271050000000001E-2</v>
      </c>
      <c r="MI523">
        <v>30.663309999999999</v>
      </c>
      <c r="MJ523">
        <v>0.56630650000000005</v>
      </c>
      <c r="MK523">
        <v>4952.848</v>
      </c>
      <c r="ML523">
        <v>2.3454429999999998E-2</v>
      </c>
      <c r="MM523">
        <v>30.67043</v>
      </c>
      <c r="MN523">
        <v>0.61228519999999997</v>
      </c>
      <c r="MO523">
        <v>5324.21</v>
      </c>
      <c r="MP523" s="1">
        <v>2.334526E-2</v>
      </c>
      <c r="MQ523">
        <v>30.810420000000001</v>
      </c>
      <c r="MR523">
        <v>0.65080680000000002</v>
      </c>
      <c r="MS523">
        <v>5696.9449999999997</v>
      </c>
      <c r="MT523" s="1">
        <v>2.312575E-2</v>
      </c>
      <c r="MU523">
        <v>30.957660000000001</v>
      </c>
      <c r="MV523">
        <v>0.68540129999999999</v>
      </c>
      <c r="MW523">
        <v>6067.4979999999996</v>
      </c>
      <c r="MX523" s="1">
        <v>2.2894560000000001E-2</v>
      </c>
      <c r="MY523">
        <v>31.058309999999999</v>
      </c>
      <c r="MZ523">
        <v>0.71825830000000002</v>
      </c>
      <c r="NA523">
        <v>6434.259</v>
      </c>
      <c r="NB523">
        <v>2.282197E-2</v>
      </c>
      <c r="NC523">
        <v>31.139119999999998</v>
      </c>
      <c r="ND523">
        <v>0.7550055</v>
      </c>
      <c r="NE523">
        <v>6796.5789999999997</v>
      </c>
      <c r="NF523" s="1">
        <v>2.2843510000000001E-2</v>
      </c>
      <c r="NG523">
        <v>31.131869999999999</v>
      </c>
      <c r="NH523">
        <v>0.79423619999999995</v>
      </c>
      <c r="NI523">
        <v>7154.49</v>
      </c>
      <c r="NJ523" s="1">
        <v>2.2808780000000001E-2</v>
      </c>
      <c r="NK523">
        <v>31.08568</v>
      </c>
      <c r="NL523">
        <v>0.83079979999999998</v>
      </c>
      <c r="NM523">
        <v>7506.652</v>
      </c>
      <c r="NN523" s="1">
        <v>2.2656579999999999E-2</v>
      </c>
      <c r="NO523">
        <v>31.048690000000001</v>
      </c>
      <c r="NP523">
        <v>0.86190270000000002</v>
      </c>
      <c r="NQ523">
        <v>7851.598</v>
      </c>
      <c r="NR523" s="1">
        <v>2.238573E-2</v>
      </c>
      <c r="NS523">
        <v>31.02824</v>
      </c>
      <c r="NT523">
        <v>0.88674549999999996</v>
      </c>
      <c r="NU523">
        <v>8187.2269999999999</v>
      </c>
      <c r="NV523" s="1">
        <v>2.2292679999999999E-2</v>
      </c>
      <c r="NW523">
        <v>31.048670000000001</v>
      </c>
      <c r="NX523">
        <v>0.9170123</v>
      </c>
      <c r="NY523">
        <v>8513.3469999999998</v>
      </c>
      <c r="NZ523" s="1">
        <v>2.231754E-2</v>
      </c>
      <c r="OA523">
        <v>31.1267</v>
      </c>
      <c r="OB523">
        <v>0.95097750000000003</v>
      </c>
      <c r="OC523">
        <v>8830.8559999999998</v>
      </c>
      <c r="OD523" s="1">
        <v>2.234976E-2</v>
      </c>
      <c r="OE523">
        <v>31.153420000000001</v>
      </c>
      <c r="OF523">
        <v>0.9844598</v>
      </c>
      <c r="OG523">
        <v>9139.6640000000007</v>
      </c>
      <c r="OH523" s="1">
        <v>2.2262710000000002E-2</v>
      </c>
      <c r="OI523">
        <v>31.169720000000002</v>
      </c>
      <c r="OJ523">
        <v>1.0115149999999999</v>
      </c>
      <c r="OK523">
        <v>9438.6319999999996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3.1760919999999998E-2</v>
      </c>
      <c r="G524">
        <v>25.57518</v>
      </c>
      <c r="H524">
        <v>0</v>
      </c>
      <c r="I524">
        <v>0</v>
      </c>
      <c r="J524" s="1">
        <v>3.2118750000000001E-2</v>
      </c>
      <c r="K524">
        <v>25.671029999999998</v>
      </c>
      <c r="L524">
        <v>0</v>
      </c>
      <c r="M524">
        <v>0</v>
      </c>
      <c r="N524" s="1">
        <v>3.2095680000000001E-2</v>
      </c>
      <c r="O524">
        <v>25.80236</v>
      </c>
      <c r="P524">
        <v>0</v>
      </c>
      <c r="Q524">
        <v>0</v>
      </c>
      <c r="R524" s="1">
        <v>3.1951859999999999E-2</v>
      </c>
      <c r="S524">
        <v>25.849609999999998</v>
      </c>
      <c r="T524">
        <v>0</v>
      </c>
      <c r="U524">
        <v>0</v>
      </c>
      <c r="V524" s="1">
        <v>3.196065E-2</v>
      </c>
      <c r="W524">
        <v>25.89105</v>
      </c>
      <c r="X524">
        <v>0</v>
      </c>
      <c r="Y524">
        <v>0</v>
      </c>
      <c r="Z524" s="1">
        <v>3.2125960000000002E-2</v>
      </c>
      <c r="AA524">
        <v>25.934570000000001</v>
      </c>
      <c r="AB524">
        <v>0</v>
      </c>
      <c r="AC524">
        <v>0</v>
      </c>
      <c r="AD524" s="1">
        <v>3.1939700000000001E-2</v>
      </c>
      <c r="AE524">
        <v>25.979839999999999</v>
      </c>
      <c r="AF524">
        <v>0</v>
      </c>
      <c r="AG524">
        <v>0</v>
      </c>
      <c r="AH524" s="1">
        <v>3.214446E-2</v>
      </c>
      <c r="AI524">
        <v>26.03689</v>
      </c>
      <c r="AJ524">
        <v>0</v>
      </c>
      <c r="AK524">
        <v>0</v>
      </c>
      <c r="AL524" s="1">
        <v>3.2449810000000003E-2</v>
      </c>
      <c r="AM524">
        <v>26.186599999999999</v>
      </c>
      <c r="AN524">
        <v>0</v>
      </c>
      <c r="AO524">
        <v>0</v>
      </c>
      <c r="AP524" s="1">
        <v>3.2804739999999999E-2</v>
      </c>
      <c r="AQ524">
        <v>26.271650000000001</v>
      </c>
      <c r="AR524">
        <v>0</v>
      </c>
      <c r="AS524">
        <v>0</v>
      </c>
      <c r="AT524" s="1">
        <v>3.3003699999999997E-2</v>
      </c>
      <c r="AU524">
        <v>26.350460000000002</v>
      </c>
      <c r="AV524">
        <v>0</v>
      </c>
      <c r="AW524">
        <v>0</v>
      </c>
      <c r="AX524" s="1">
        <v>3.315158E-2</v>
      </c>
      <c r="AY524">
        <v>26.42107</v>
      </c>
      <c r="AZ524">
        <v>0</v>
      </c>
      <c r="BA524">
        <v>0</v>
      </c>
      <c r="BB524" s="1">
        <v>3.3374380000000002E-2</v>
      </c>
      <c r="BC524">
        <v>26.47373</v>
      </c>
      <c r="BD524">
        <v>0</v>
      </c>
      <c r="BE524">
        <v>0</v>
      </c>
      <c r="BF524" s="1">
        <v>3.3633589999999998E-2</v>
      </c>
      <c r="BG524">
        <v>26.525880000000001</v>
      </c>
      <c r="BH524">
        <v>0</v>
      </c>
      <c r="BI524">
        <v>0</v>
      </c>
      <c r="BJ524" s="1">
        <v>3.3605110000000001E-2</v>
      </c>
      <c r="BK524">
        <v>26.610769999999999</v>
      </c>
      <c r="BL524">
        <v>0</v>
      </c>
      <c r="BM524">
        <v>0</v>
      </c>
      <c r="BN524" s="1">
        <v>3.3881809999999998E-2</v>
      </c>
      <c r="BO524">
        <v>26.760090000000002</v>
      </c>
      <c r="BP524">
        <v>0</v>
      </c>
      <c r="BQ524">
        <v>0</v>
      </c>
      <c r="BR524">
        <v>3.428221E-2</v>
      </c>
      <c r="BS524">
        <v>26.953299999999999</v>
      </c>
      <c r="BT524">
        <v>0</v>
      </c>
      <c r="BU524">
        <v>0</v>
      </c>
      <c r="BV524" s="1">
        <v>3.4654020000000001E-2</v>
      </c>
      <c r="BW524">
        <v>27.146529999999998</v>
      </c>
      <c r="BX524">
        <v>0</v>
      </c>
      <c r="BY524">
        <v>0</v>
      </c>
      <c r="BZ524" s="1">
        <v>3.4881330000000002E-2</v>
      </c>
      <c r="CA524">
        <v>27.298739999999999</v>
      </c>
      <c r="CB524">
        <v>0</v>
      </c>
      <c r="CC524">
        <v>0</v>
      </c>
      <c r="CD524" s="1">
        <v>3.5028440000000001E-2</v>
      </c>
      <c r="CE524">
        <v>27.352910000000001</v>
      </c>
      <c r="CF524">
        <v>0</v>
      </c>
      <c r="CG524">
        <v>0</v>
      </c>
      <c r="CH524" s="1">
        <v>3.5174169999999998E-2</v>
      </c>
      <c r="CI524">
        <v>27.376729999999998</v>
      </c>
      <c r="CJ524">
        <v>0</v>
      </c>
      <c r="CK524">
        <v>0</v>
      </c>
      <c r="CL524" s="1">
        <v>3.5514820000000002E-2</v>
      </c>
      <c r="CM524">
        <v>27.405200000000001</v>
      </c>
      <c r="CN524">
        <v>0</v>
      </c>
      <c r="CO524">
        <v>0</v>
      </c>
      <c r="CP524" s="1">
        <v>3.6365670000000003E-2</v>
      </c>
      <c r="CQ524">
        <v>27.4483</v>
      </c>
      <c r="CR524">
        <v>0</v>
      </c>
      <c r="CS524">
        <v>0</v>
      </c>
      <c r="CT524" s="1">
        <v>3.6474880000000001E-2</v>
      </c>
      <c r="CU524">
        <v>27.579930000000001</v>
      </c>
      <c r="CV524">
        <v>0</v>
      </c>
      <c r="CW524">
        <v>0</v>
      </c>
      <c r="CX524" s="1">
        <v>3.6251070000000003E-2</v>
      </c>
      <c r="CY524">
        <v>27.754049999999999</v>
      </c>
      <c r="CZ524">
        <v>0</v>
      </c>
      <c r="DA524">
        <v>0</v>
      </c>
      <c r="DB524" s="1">
        <v>3.599099E-2</v>
      </c>
      <c r="DC524">
        <v>27.881209999999999</v>
      </c>
      <c r="DD524">
        <v>0</v>
      </c>
      <c r="DE524">
        <v>0</v>
      </c>
      <c r="DF524" s="1">
        <v>3.6071079999999998E-2</v>
      </c>
      <c r="DG524">
        <v>27.988710000000001</v>
      </c>
      <c r="DH524">
        <v>0</v>
      </c>
      <c r="DI524">
        <v>0</v>
      </c>
      <c r="DJ524" s="1">
        <v>3.6263700000000003E-2</v>
      </c>
      <c r="DK524">
        <v>28.016500000000001</v>
      </c>
      <c r="DL524">
        <v>0</v>
      </c>
      <c r="DM524">
        <v>0</v>
      </c>
      <c r="DN524">
        <v>3.6283740000000002E-2</v>
      </c>
      <c r="DO524">
        <v>28.017939999999999</v>
      </c>
      <c r="DP524">
        <v>0</v>
      </c>
      <c r="DQ524">
        <v>0</v>
      </c>
      <c r="DR524" s="1">
        <v>3.6220670000000003E-2</v>
      </c>
      <c r="DS524">
        <v>28.023309999999999</v>
      </c>
      <c r="DT524">
        <v>0</v>
      </c>
      <c r="DU524">
        <v>0</v>
      </c>
      <c r="DV524" s="1">
        <v>3.715251E-2</v>
      </c>
      <c r="DW524">
        <v>28.028680000000001</v>
      </c>
      <c r="DX524">
        <v>0</v>
      </c>
      <c r="DY524">
        <v>0</v>
      </c>
      <c r="DZ524" s="1">
        <v>3.6938579999999999E-2</v>
      </c>
      <c r="EA524">
        <v>28.101099999999999</v>
      </c>
      <c r="EB524">
        <v>1.489738E-38</v>
      </c>
      <c r="EC524">
        <v>8.5603330000000005E-35</v>
      </c>
      <c r="ED524" s="1">
        <v>3.6344170000000002E-2</v>
      </c>
      <c r="EE524">
        <v>28.20083</v>
      </c>
      <c r="EF524">
        <v>6.307675E-35</v>
      </c>
      <c r="EG524">
        <v>3.4165769999999998E-31</v>
      </c>
      <c r="EH524" s="1">
        <v>3.5695850000000001E-2</v>
      </c>
      <c r="EI524">
        <v>28.30855</v>
      </c>
      <c r="EJ524">
        <v>1.005023E-31</v>
      </c>
      <c r="EK524" s="1">
        <v>5.2845420000000002E-28</v>
      </c>
      <c r="EL524" s="1">
        <v>3.5570049999999999E-2</v>
      </c>
      <c r="EM524">
        <v>28.389119999999998</v>
      </c>
      <c r="EN524">
        <v>7.1819270000000003E-29</v>
      </c>
      <c r="EO524" s="1">
        <v>3.6787979999999999E-25</v>
      </c>
      <c r="EP524" s="1">
        <v>3.5625799999999999E-2</v>
      </c>
      <c r="EQ524">
        <v>28.399059999999999</v>
      </c>
      <c r="ER524" s="1">
        <v>2.5945049999999998E-26</v>
      </c>
      <c r="ES524" s="1">
        <v>1.300748E-22</v>
      </c>
      <c r="ET524" s="1">
        <v>3.5499120000000002E-2</v>
      </c>
      <c r="EU524">
        <v>28.373239999999999</v>
      </c>
      <c r="EV524" s="1">
        <v>5.1465900000000002E-24</v>
      </c>
      <c r="EW524" s="1">
        <v>2.5637719999999999E-20</v>
      </c>
      <c r="EX524" s="1">
        <v>3.5254960000000002E-2</v>
      </c>
      <c r="EY524">
        <v>28.352620000000002</v>
      </c>
      <c r="EZ524" s="1">
        <v>6.0893370000000002E-22</v>
      </c>
      <c r="FA524" s="1">
        <v>3.0344699999999999E-18</v>
      </c>
      <c r="FB524" s="1">
        <v>3.6005179999999998E-2</v>
      </c>
      <c r="FC524">
        <v>28.368659999999998</v>
      </c>
      <c r="FD524" s="1">
        <v>4.735312E-20</v>
      </c>
      <c r="FE524" s="1">
        <v>2.3050859999999998E-16</v>
      </c>
      <c r="FF524">
        <v>3.5647360000000003E-2</v>
      </c>
      <c r="FG524">
        <v>28.520060000000001</v>
      </c>
      <c r="FH524" s="1">
        <v>2.3983460000000001E-18</v>
      </c>
      <c r="FI524" s="1">
        <v>1.178096E-14</v>
      </c>
      <c r="FJ524">
        <v>3.4968359999999997E-2</v>
      </c>
      <c r="FK524">
        <v>28.638559999999998</v>
      </c>
      <c r="FL524" s="1">
        <v>8.3614240000000005E-17</v>
      </c>
      <c r="FM524" s="1">
        <v>4.1966240000000002E-13</v>
      </c>
      <c r="FN524" s="1">
        <v>3.4208639999999998E-2</v>
      </c>
      <c r="FO524">
        <v>28.719449999999998</v>
      </c>
      <c r="FP524" s="1">
        <v>2.098257E-15</v>
      </c>
      <c r="FQ524" s="1">
        <v>1.080402E-11</v>
      </c>
      <c r="FR524" s="1">
        <v>3.395662E-2</v>
      </c>
      <c r="FS524">
        <v>28.760529999999999</v>
      </c>
      <c r="FT524" s="1">
        <v>3.9917569999999998E-14</v>
      </c>
      <c r="FU524" s="1">
        <v>2.0794399999999999E-10</v>
      </c>
      <c r="FV524" s="1">
        <v>3.3892390000000001E-2</v>
      </c>
      <c r="FW524">
        <v>28.761209999999998</v>
      </c>
      <c r="FX524" s="1">
        <v>5.8790610000000004E-13</v>
      </c>
      <c r="FY524" s="1">
        <v>3.0849579999999998E-9</v>
      </c>
      <c r="FZ524" s="1">
        <v>3.3658680000000003E-2</v>
      </c>
      <c r="GA524">
        <v>28.74089</v>
      </c>
      <c r="GB524" s="1">
        <v>6.7997970000000001E-12</v>
      </c>
      <c r="GC524" s="1">
        <v>3.6123300000000002E-8</v>
      </c>
      <c r="GD524" s="1">
        <v>3.3287669999999998E-2</v>
      </c>
      <c r="GE524">
        <v>28.723500000000001</v>
      </c>
      <c r="GF524" s="1">
        <v>6.3002350000000002E-11</v>
      </c>
      <c r="GG524" s="1">
        <v>3.4048790000000001E-7</v>
      </c>
      <c r="GH524">
        <v>3.3855330000000003E-2</v>
      </c>
      <c r="GI524">
        <v>28.747990000000001</v>
      </c>
      <c r="GJ524" s="1">
        <v>4.9434489999999998E-10</v>
      </c>
      <c r="GK524" s="1">
        <v>2.6438340000000001E-6</v>
      </c>
      <c r="GL524" s="1">
        <v>3.3393859999999997E-2</v>
      </c>
      <c r="GM524">
        <v>28.912420000000001</v>
      </c>
      <c r="GN524" s="1">
        <v>3.145874E-9</v>
      </c>
      <c r="GO524" s="1">
        <v>1.718095E-5</v>
      </c>
      <c r="GP524" s="1">
        <v>3.2641280000000002E-2</v>
      </c>
      <c r="GQ524">
        <v>29.059429999999999</v>
      </c>
      <c r="GR524" s="1">
        <v>1.6803060000000001E-8</v>
      </c>
      <c r="GS524" s="1">
        <v>9.4468610000000006E-5</v>
      </c>
      <c r="GT524" s="1">
        <v>3.1825159999999998E-2</v>
      </c>
      <c r="GU524">
        <v>29.188669999999998</v>
      </c>
      <c r="GV524" s="1">
        <v>7.6817289999999999E-8</v>
      </c>
      <c r="GW524" s="1">
        <v>4.4596320000000003E-4</v>
      </c>
      <c r="GX524" s="1">
        <v>3.1513430000000002E-2</v>
      </c>
      <c r="GY524">
        <v>29.309930000000001</v>
      </c>
      <c r="GZ524" s="1">
        <v>3.1093500000000002E-7</v>
      </c>
      <c r="HA524" s="1">
        <v>1.8361510000000001E-3</v>
      </c>
      <c r="HB524" s="1">
        <v>3.1422110000000003E-2</v>
      </c>
      <c r="HC524">
        <v>29.35812</v>
      </c>
      <c r="HD524" s="1">
        <v>1.1215110000000001E-6</v>
      </c>
      <c r="HE524" s="1">
        <v>6.6899999999999998E-3</v>
      </c>
      <c r="HF524" s="1">
        <v>3.1177969999999999E-2</v>
      </c>
      <c r="HG524">
        <v>29.334569999999999</v>
      </c>
      <c r="HH524" s="1">
        <v>3.5987579999999999E-6</v>
      </c>
      <c r="HI524" s="1">
        <v>2.1795769999999999E-2</v>
      </c>
      <c r="HJ524" s="1">
        <v>3.0769990000000001E-2</v>
      </c>
      <c r="HK524">
        <v>29.31663</v>
      </c>
      <c r="HL524" s="1">
        <v>1.035955E-5</v>
      </c>
      <c r="HM524" s="1">
        <v>6.4059539999999998E-2</v>
      </c>
      <c r="HN524" s="1">
        <v>3.098006E-2</v>
      </c>
      <c r="HO524">
        <v>29.322410000000001</v>
      </c>
      <c r="HP524" s="1">
        <v>2.7729979999999999E-5</v>
      </c>
      <c r="HQ524" s="1">
        <v>0.171707</v>
      </c>
      <c r="HR524" s="1">
        <v>3.0574299999999999E-2</v>
      </c>
      <c r="HS524">
        <v>29.444459999999999</v>
      </c>
      <c r="HT524" s="1">
        <v>6.6921829999999996E-5</v>
      </c>
      <c r="HU524" s="1">
        <v>0.42309950000000002</v>
      </c>
      <c r="HV524" s="1">
        <v>3.0038220000000001E-2</v>
      </c>
      <c r="HW524">
        <v>29.59844</v>
      </c>
      <c r="HX524" s="1">
        <v>1.48603E-4</v>
      </c>
      <c r="HY524" s="1">
        <v>0.96387259999999997</v>
      </c>
      <c r="HZ524" s="1">
        <v>2.94699E-2</v>
      </c>
      <c r="IA524">
        <v>29.73508</v>
      </c>
      <c r="IB524" s="1">
        <v>3.0679360000000002E-4</v>
      </c>
      <c r="IC524" s="1">
        <v>2.0443120000000001</v>
      </c>
      <c r="ID524" s="1">
        <v>2.9187930000000001E-2</v>
      </c>
      <c r="IE524">
        <v>29.858550000000001</v>
      </c>
      <c r="IF524" s="1">
        <v>5.9953019999999999E-4</v>
      </c>
      <c r="IG524">
        <v>4.0655340000000004</v>
      </c>
      <c r="IH524" s="1">
        <v>2.898454E-2</v>
      </c>
      <c r="II524">
        <v>29.880790000000001</v>
      </c>
      <c r="IJ524" s="1">
        <v>1.1090749999999999E-3</v>
      </c>
      <c r="IK524">
        <v>7.6315569999999999</v>
      </c>
      <c r="IL524" s="1">
        <v>2.868474E-2</v>
      </c>
      <c r="IM524">
        <v>29.841619999999999</v>
      </c>
      <c r="IN524" s="1">
        <v>1.9396839999999999E-3</v>
      </c>
      <c r="IO524">
        <v>13.589460000000001</v>
      </c>
      <c r="IP524" s="1">
        <v>2.830239E-2</v>
      </c>
      <c r="IQ524">
        <v>29.8062</v>
      </c>
      <c r="IR524" s="1">
        <v>3.2231220000000001E-3</v>
      </c>
      <c r="IS524">
        <v>23.05434</v>
      </c>
      <c r="IT524" s="1">
        <v>2.8336699999999999E-2</v>
      </c>
      <c r="IU524">
        <v>29.788789999999999</v>
      </c>
      <c r="IV524" s="1">
        <v>5.204597E-3</v>
      </c>
      <c r="IW524">
        <v>37.453240000000001</v>
      </c>
      <c r="IX524" s="1">
        <v>2.7959930000000001E-2</v>
      </c>
      <c r="IY524">
        <v>29.864439999999998</v>
      </c>
      <c r="IZ524" s="1">
        <v>7.9635680000000007E-3</v>
      </c>
      <c r="JA524">
        <v>58.484909999999999</v>
      </c>
      <c r="JB524" s="1">
        <v>2.7450059999999998E-2</v>
      </c>
      <c r="JC524">
        <v>29.903569999999998</v>
      </c>
      <c r="JD524" s="1">
        <v>1.168545E-2</v>
      </c>
      <c r="JE524">
        <v>88.001649999999998</v>
      </c>
      <c r="JF524">
        <v>2.6945770000000001E-2</v>
      </c>
      <c r="JG524">
        <v>29.955069999999999</v>
      </c>
      <c r="JH524" s="1">
        <v>1.6579429999999999E-2</v>
      </c>
      <c r="JI524">
        <v>128.01070000000001</v>
      </c>
      <c r="JJ524" s="1">
        <v>2.669786E-2</v>
      </c>
      <c r="JK524">
        <v>29.95243</v>
      </c>
      <c r="JL524" s="1">
        <v>2.3036669999999999E-2</v>
      </c>
      <c r="JM524">
        <v>180.65289999999999</v>
      </c>
      <c r="JN524" s="1">
        <v>2.6579559999999999E-2</v>
      </c>
      <c r="JO524">
        <v>29.953309999999998</v>
      </c>
      <c r="JP524" s="1">
        <v>3.131142E-2</v>
      </c>
      <c r="JQ524">
        <v>248.142</v>
      </c>
      <c r="JR524" s="1">
        <v>2.6450410000000001E-2</v>
      </c>
      <c r="JS524">
        <v>29.97982</v>
      </c>
      <c r="JT524" s="1">
        <v>4.1518680000000002E-2</v>
      </c>
      <c r="JU524">
        <v>332.57490000000001</v>
      </c>
      <c r="JV524" s="1">
        <v>2.6191760000000001E-2</v>
      </c>
      <c r="JW524">
        <v>30.003329999999998</v>
      </c>
      <c r="JX524" s="1">
        <v>5.356789E-2</v>
      </c>
      <c r="JY524">
        <v>435.73259999999999</v>
      </c>
      <c r="JZ524" s="1">
        <v>2.5931929999999999E-2</v>
      </c>
      <c r="KA524">
        <v>30.021249999999998</v>
      </c>
      <c r="KB524" s="1">
        <v>6.7693489999999995E-2</v>
      </c>
      <c r="KC524">
        <v>559.06889999999999</v>
      </c>
      <c r="KD524" s="1">
        <v>2.576635E-2</v>
      </c>
      <c r="KE524">
        <v>30.135660000000001</v>
      </c>
      <c r="KF524" s="1">
        <v>8.4249409999999997E-2</v>
      </c>
      <c r="KG524">
        <v>703.86659999999995</v>
      </c>
      <c r="KH524" s="1">
        <v>2.5665520000000001E-2</v>
      </c>
      <c r="KI524">
        <v>30.18317</v>
      </c>
      <c r="KJ524" s="1">
        <v>0.10334790000000001</v>
      </c>
      <c r="KK524">
        <v>871.10209999999995</v>
      </c>
      <c r="KL524" s="1">
        <v>2.5506439999999998E-2</v>
      </c>
      <c r="KM524">
        <v>30.22166</v>
      </c>
      <c r="KN524" s="1">
        <v>0.12453549999999999</v>
      </c>
      <c r="KO524">
        <v>1061.2460000000001</v>
      </c>
      <c r="KP524" s="1">
        <v>2.5251619999999999E-2</v>
      </c>
      <c r="KQ524">
        <v>30.259540000000001</v>
      </c>
      <c r="KR524" s="1">
        <v>0.14735899999999999</v>
      </c>
      <c r="KS524">
        <v>1274.155</v>
      </c>
      <c r="KT524" s="1">
        <v>2.4971670000000001E-2</v>
      </c>
      <c r="KU524">
        <v>30.255939999999999</v>
      </c>
      <c r="KV524" s="1">
        <v>0.17186080000000001</v>
      </c>
      <c r="KW524">
        <v>1509.2159999999999</v>
      </c>
      <c r="KX524">
        <v>2.472953E-2</v>
      </c>
      <c r="KY524">
        <v>30.21191</v>
      </c>
      <c r="KZ524" s="1">
        <v>0.19829289999999999</v>
      </c>
      <c r="LA524">
        <v>1765.6420000000001</v>
      </c>
      <c r="LB524" s="1">
        <v>2.4567120000000001E-2</v>
      </c>
      <c r="LC524">
        <v>30.169889999999999</v>
      </c>
      <c r="LD524" s="1">
        <v>0.2269727</v>
      </c>
      <c r="LE524">
        <v>2042.521</v>
      </c>
      <c r="LF524" s="1">
        <v>2.4561969999999999E-2</v>
      </c>
      <c r="LG524">
        <v>30.167909999999999</v>
      </c>
      <c r="LH524" s="1">
        <v>0.25889810000000002</v>
      </c>
      <c r="LI524">
        <v>2339.087</v>
      </c>
      <c r="LJ524" s="1">
        <v>2.4336389999999999E-2</v>
      </c>
      <c r="LK524">
        <v>30.310749999999999</v>
      </c>
      <c r="LL524" s="1">
        <v>0.289937</v>
      </c>
      <c r="LM524">
        <v>2653.6179999999999</v>
      </c>
      <c r="LN524" s="1">
        <v>2.402665E-2</v>
      </c>
      <c r="LO524">
        <v>30.41957</v>
      </c>
      <c r="LP524" s="1">
        <v>0.32072980000000001</v>
      </c>
      <c r="LQ524">
        <v>2983.51</v>
      </c>
      <c r="LR524" s="1">
        <v>2.3703470000000001E-2</v>
      </c>
      <c r="LS524">
        <v>30.504169999999998</v>
      </c>
      <c r="LT524" s="1">
        <v>0.35162520000000003</v>
      </c>
      <c r="LU524">
        <v>3326.5949999999998</v>
      </c>
      <c r="LV524" s="1">
        <v>2.353003E-2</v>
      </c>
      <c r="LW524">
        <v>30.62201</v>
      </c>
      <c r="LX524" s="1">
        <v>0.38501099999999999</v>
      </c>
      <c r="LY524">
        <v>3681.2310000000002</v>
      </c>
      <c r="LZ524" s="1">
        <v>2.341207E-2</v>
      </c>
      <c r="MA524">
        <v>30.668389999999999</v>
      </c>
      <c r="MB524" s="1">
        <v>0.41973060000000001</v>
      </c>
      <c r="MC524">
        <v>4046.0819999999999</v>
      </c>
      <c r="MD524" s="1">
        <v>2.3301550000000001E-2</v>
      </c>
      <c r="ME524">
        <v>30.629439999999999</v>
      </c>
      <c r="MF524" s="1">
        <v>0.45496310000000001</v>
      </c>
      <c r="MG524">
        <v>4419.3450000000003</v>
      </c>
      <c r="MH524" s="1">
        <v>2.321078E-2</v>
      </c>
      <c r="MI524">
        <v>30.589269999999999</v>
      </c>
      <c r="MJ524" s="1">
        <v>0.4907147</v>
      </c>
      <c r="MK524">
        <v>4799.0540000000001</v>
      </c>
      <c r="ML524" s="1">
        <v>2.3397970000000001E-2</v>
      </c>
      <c r="MM524">
        <v>30.59843</v>
      </c>
      <c r="MN524" s="1">
        <v>0.53293199999999996</v>
      </c>
      <c r="MO524">
        <v>5184.6540000000005</v>
      </c>
      <c r="MP524" s="1">
        <v>2.3286790000000002E-2</v>
      </c>
      <c r="MQ524">
        <v>30.737919999999999</v>
      </c>
      <c r="MR524">
        <v>0.56874820000000004</v>
      </c>
      <c r="MS524">
        <v>5574.2740000000003</v>
      </c>
      <c r="MT524" s="1">
        <v>2.3067020000000001E-2</v>
      </c>
      <c r="MU524">
        <v>30.88402</v>
      </c>
      <c r="MV524">
        <v>0.601325</v>
      </c>
      <c r="MW524">
        <v>5964.259</v>
      </c>
      <c r="MX524" s="1">
        <v>2.2835680000000001E-2</v>
      </c>
      <c r="MY524">
        <v>30.98424</v>
      </c>
      <c r="MZ524">
        <v>0.63253029999999999</v>
      </c>
      <c r="NA524">
        <v>6352.8620000000001</v>
      </c>
      <c r="NB524" s="1">
        <v>2.2765759999999999E-2</v>
      </c>
      <c r="NC524">
        <v>31.064879999999999</v>
      </c>
      <c r="ND524">
        <v>0.66739839999999995</v>
      </c>
      <c r="NE524">
        <v>6739.2359999999999</v>
      </c>
      <c r="NF524" s="1">
        <v>2.2785949999999999E-2</v>
      </c>
      <c r="NG524">
        <v>31.058820000000001</v>
      </c>
      <c r="NH524">
        <v>0.70452090000000001</v>
      </c>
      <c r="NI524">
        <v>7123.2870000000003</v>
      </c>
      <c r="NJ524" s="1">
        <v>2.275392E-2</v>
      </c>
      <c r="NK524">
        <v>31.014959999999999</v>
      </c>
      <c r="NL524">
        <v>0.73955079999999995</v>
      </c>
      <c r="NM524">
        <v>7503.5739999999996</v>
      </c>
      <c r="NN524" s="1">
        <v>2.2602230000000001E-2</v>
      </c>
      <c r="NO524">
        <v>30.980180000000001</v>
      </c>
      <c r="NP524">
        <v>0.76975819999999995</v>
      </c>
      <c r="NQ524">
        <v>7878.3630000000003</v>
      </c>
      <c r="NR524" s="1">
        <v>2.232994E-2</v>
      </c>
      <c r="NS524">
        <v>30.961690000000001</v>
      </c>
      <c r="NT524">
        <v>0.79437080000000004</v>
      </c>
      <c r="NU524">
        <v>8245.3580000000002</v>
      </c>
      <c r="NV524" s="1">
        <v>2.22381E-2</v>
      </c>
      <c r="NW524">
        <v>30.983550000000001</v>
      </c>
      <c r="NX524">
        <v>0.82402330000000001</v>
      </c>
      <c r="NY524">
        <v>8604.2170000000006</v>
      </c>
      <c r="NZ524">
        <v>2.2264570000000001E-2</v>
      </c>
      <c r="OA524">
        <v>31.062010000000001</v>
      </c>
      <c r="OB524">
        <v>0.85712219999999995</v>
      </c>
      <c r="OC524">
        <v>8955.6910000000007</v>
      </c>
      <c r="OD524" s="1">
        <v>2.229633E-2</v>
      </c>
      <c r="OE524">
        <v>31.08989</v>
      </c>
      <c r="OF524">
        <v>0.88981980000000005</v>
      </c>
      <c r="OG524">
        <v>9299.5259999999998</v>
      </c>
      <c r="OH524" s="1">
        <v>2.2209619999999999E-2</v>
      </c>
      <c r="OI524">
        <v>31.107109999999999</v>
      </c>
      <c r="OJ524">
        <v>0.91679630000000001</v>
      </c>
      <c r="OK524">
        <v>9634.4089999999997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2.5848860000000001E-2</v>
      </c>
      <c r="G525">
        <v>25.362660000000002</v>
      </c>
      <c r="H525">
        <v>0</v>
      </c>
      <c r="I525">
        <v>0</v>
      </c>
      <c r="J525" s="1">
        <v>2.6142990000000001E-2</v>
      </c>
      <c r="K525">
        <v>25.460509999999999</v>
      </c>
      <c r="L525">
        <v>0</v>
      </c>
      <c r="M525">
        <v>0</v>
      </c>
      <c r="N525">
        <v>2.612393E-2</v>
      </c>
      <c r="O525">
        <v>25.59207</v>
      </c>
      <c r="P525">
        <v>0</v>
      </c>
      <c r="Q525">
        <v>0</v>
      </c>
      <c r="R525" s="1">
        <v>2.600564E-2</v>
      </c>
      <c r="S525">
        <v>25.642019999999999</v>
      </c>
      <c r="T525">
        <v>0</v>
      </c>
      <c r="U525">
        <v>0</v>
      </c>
      <c r="V525">
        <v>2.6012049999999998E-2</v>
      </c>
      <c r="W525">
        <v>25.68535</v>
      </c>
      <c r="X525">
        <v>0</v>
      </c>
      <c r="Y525">
        <v>0</v>
      </c>
      <c r="Z525">
        <v>2.6146559999999999E-2</v>
      </c>
      <c r="AA525">
        <v>25.730540000000001</v>
      </c>
      <c r="AB525">
        <v>0</v>
      </c>
      <c r="AC525">
        <v>0</v>
      </c>
      <c r="AD525" s="1">
        <v>2.599257E-2</v>
      </c>
      <c r="AE525">
        <v>25.777460000000001</v>
      </c>
      <c r="AF525">
        <v>0</v>
      </c>
      <c r="AG525">
        <v>0</v>
      </c>
      <c r="AH525" s="1">
        <v>2.615878E-2</v>
      </c>
      <c r="AI525">
        <v>25.835760000000001</v>
      </c>
      <c r="AJ525">
        <v>0</v>
      </c>
      <c r="AK525">
        <v>0</v>
      </c>
      <c r="AL525" s="1">
        <v>2.6410670000000001E-2</v>
      </c>
      <c r="AM525">
        <v>25.985029999999998</v>
      </c>
      <c r="AN525">
        <v>0</v>
      </c>
      <c r="AO525">
        <v>0</v>
      </c>
      <c r="AP525" s="1">
        <v>2.670233E-2</v>
      </c>
      <c r="AQ525">
        <v>26.072579999999999</v>
      </c>
      <c r="AR525">
        <v>0</v>
      </c>
      <c r="AS525">
        <v>0</v>
      </c>
      <c r="AT525" s="1">
        <v>2.6865110000000001E-2</v>
      </c>
      <c r="AU525">
        <v>26.152819999999998</v>
      </c>
      <c r="AV525">
        <v>0</v>
      </c>
      <c r="AW525">
        <v>0</v>
      </c>
      <c r="AX525" s="1">
        <v>2.6985439999999999E-2</v>
      </c>
      <c r="AY525">
        <v>26.22541</v>
      </c>
      <c r="AZ525">
        <v>0</v>
      </c>
      <c r="BA525">
        <v>0</v>
      </c>
      <c r="BB525" s="1">
        <v>2.7166849999999999E-2</v>
      </c>
      <c r="BC525">
        <v>26.279869999999999</v>
      </c>
      <c r="BD525">
        <v>0</v>
      </c>
      <c r="BE525">
        <v>0</v>
      </c>
      <c r="BF525" s="1">
        <v>2.737757E-2</v>
      </c>
      <c r="BG525">
        <v>26.333690000000001</v>
      </c>
      <c r="BH525">
        <v>0</v>
      </c>
      <c r="BI525">
        <v>0</v>
      </c>
      <c r="BJ525" s="1">
        <v>2.7353550000000001E-2</v>
      </c>
      <c r="BK525">
        <v>26.419730000000001</v>
      </c>
      <c r="BL525">
        <v>0</v>
      </c>
      <c r="BM525">
        <v>0</v>
      </c>
      <c r="BN525" s="1">
        <v>2.7578350000000001E-2</v>
      </c>
      <c r="BO525">
        <v>26.56889</v>
      </c>
      <c r="BP525">
        <v>0</v>
      </c>
      <c r="BQ525">
        <v>0</v>
      </c>
      <c r="BR525" s="1">
        <v>2.790894E-2</v>
      </c>
      <c r="BS525">
        <v>26.760870000000001</v>
      </c>
      <c r="BT525">
        <v>0</v>
      </c>
      <c r="BU525">
        <v>0</v>
      </c>
      <c r="BV525" s="1">
        <v>2.82139E-2</v>
      </c>
      <c r="BW525">
        <v>26.953959999999999</v>
      </c>
      <c r="BX525">
        <v>0</v>
      </c>
      <c r="BY525">
        <v>0</v>
      </c>
      <c r="BZ525" s="1">
        <v>2.8398119999999999E-2</v>
      </c>
      <c r="CA525">
        <v>27.10699</v>
      </c>
      <c r="CB525">
        <v>0</v>
      </c>
      <c r="CC525">
        <v>0</v>
      </c>
      <c r="CD525" s="1">
        <v>2.851969E-2</v>
      </c>
      <c r="CE525">
        <v>27.164300000000001</v>
      </c>
      <c r="CF525">
        <v>0</v>
      </c>
      <c r="CG525">
        <v>0</v>
      </c>
      <c r="CH525" s="1">
        <v>2.863835E-2</v>
      </c>
      <c r="CI525">
        <v>27.1904</v>
      </c>
      <c r="CJ525">
        <v>0</v>
      </c>
      <c r="CK525">
        <v>0</v>
      </c>
      <c r="CL525" s="1">
        <v>2.8921570000000001E-2</v>
      </c>
      <c r="CM525">
        <v>27.22099</v>
      </c>
      <c r="CN525">
        <v>0</v>
      </c>
      <c r="CO525">
        <v>0</v>
      </c>
      <c r="CP525" s="1">
        <v>2.9621999999999999E-2</v>
      </c>
      <c r="CQ525">
        <v>27.26557</v>
      </c>
      <c r="CR525">
        <v>0</v>
      </c>
      <c r="CS525">
        <v>0</v>
      </c>
      <c r="CT525" s="1">
        <v>2.9711620000000001E-2</v>
      </c>
      <c r="CU525">
        <v>27.396619999999999</v>
      </c>
      <c r="CV525">
        <v>0</v>
      </c>
      <c r="CW525">
        <v>0</v>
      </c>
      <c r="CX525" s="1">
        <v>2.9526699999999999E-2</v>
      </c>
      <c r="CY525">
        <v>27.570709999999998</v>
      </c>
      <c r="CZ525">
        <v>0</v>
      </c>
      <c r="DA525">
        <v>0</v>
      </c>
      <c r="DB525" s="1">
        <v>2.9310909999999999E-2</v>
      </c>
      <c r="DC525">
        <v>27.699729999999999</v>
      </c>
      <c r="DD525">
        <v>0</v>
      </c>
      <c r="DE525">
        <v>0</v>
      </c>
      <c r="DF525" s="1">
        <v>2.9378029999999999E-2</v>
      </c>
      <c r="DG525">
        <v>27.808810000000001</v>
      </c>
      <c r="DH525">
        <v>0</v>
      </c>
      <c r="DI525">
        <v>0</v>
      </c>
      <c r="DJ525" s="1">
        <v>2.9538789999999999E-2</v>
      </c>
      <c r="DK525">
        <v>27.840800000000002</v>
      </c>
      <c r="DL525">
        <v>0</v>
      </c>
      <c r="DM525">
        <v>0</v>
      </c>
      <c r="DN525" s="1">
        <v>2.9557389999999999E-2</v>
      </c>
      <c r="DO525">
        <v>27.84581</v>
      </c>
      <c r="DP525">
        <v>0</v>
      </c>
      <c r="DQ525">
        <v>0</v>
      </c>
      <c r="DR525" s="1">
        <v>2.951053E-2</v>
      </c>
      <c r="DS525">
        <v>27.85445</v>
      </c>
      <c r="DT525">
        <v>0</v>
      </c>
      <c r="DU525">
        <v>0</v>
      </c>
      <c r="DV525" s="1">
        <v>3.0283339999999999E-2</v>
      </c>
      <c r="DW525">
        <v>27.8627</v>
      </c>
      <c r="DX525">
        <v>0</v>
      </c>
      <c r="DY525">
        <v>0</v>
      </c>
      <c r="DZ525">
        <v>3.0106259999999999E-2</v>
      </c>
      <c r="EA525">
        <v>27.936430000000001</v>
      </c>
      <c r="EB525">
        <v>0</v>
      </c>
      <c r="EC525">
        <v>2.6697230000000001E-35</v>
      </c>
      <c r="ED525" s="1">
        <v>2.961679E-2</v>
      </c>
      <c r="EE525">
        <v>28.037659999999999</v>
      </c>
      <c r="EF525">
        <v>1.339668E-35</v>
      </c>
      <c r="EG525">
        <v>1.1335000000000001E-31</v>
      </c>
      <c r="EH525" s="1">
        <v>2.9085550000000002E-2</v>
      </c>
      <c r="EI525">
        <v>28.147539999999999</v>
      </c>
      <c r="EJ525">
        <v>2.161633E-32</v>
      </c>
      <c r="EK525">
        <v>1.856916E-28</v>
      </c>
      <c r="EL525" s="1">
        <v>2.8985540000000001E-2</v>
      </c>
      <c r="EM525">
        <v>28.2317</v>
      </c>
      <c r="EN525">
        <v>1.7137970000000001E-29</v>
      </c>
      <c r="EO525" s="1">
        <v>1.365189E-25</v>
      </c>
      <c r="EP525" s="1">
        <v>2.9035640000000001E-2</v>
      </c>
      <c r="EQ525">
        <v>28.24578</v>
      </c>
      <c r="ER525" s="1">
        <v>6.7724420000000002E-27</v>
      </c>
      <c r="ES525" s="1">
        <v>5.0779060000000001E-23</v>
      </c>
      <c r="ET525" s="1">
        <v>2.893244E-2</v>
      </c>
      <c r="EU525">
        <v>28.22373</v>
      </c>
      <c r="EV525" s="1">
        <v>1.4511919999999999E-24</v>
      </c>
      <c r="EW525" s="1">
        <v>1.049008E-20</v>
      </c>
      <c r="EX525" s="1">
        <v>2.8739560000000001E-2</v>
      </c>
      <c r="EY525">
        <v>28.206779999999998</v>
      </c>
      <c r="EZ525" s="1">
        <v>1.8383029999999999E-22</v>
      </c>
      <c r="FA525" s="1">
        <v>1.297237E-18</v>
      </c>
      <c r="FB525" s="1">
        <v>2.9359799999999998E-2</v>
      </c>
      <c r="FC525">
        <v>28.22475</v>
      </c>
      <c r="FD525" s="1">
        <v>1.520882E-20</v>
      </c>
      <c r="FE525" s="1">
        <v>1.026818E-16</v>
      </c>
      <c r="FF525" s="1">
        <v>2.9066939999999999E-2</v>
      </c>
      <c r="FG525">
        <v>28.375489999999999</v>
      </c>
      <c r="FH525" s="1">
        <v>8.1492780000000004E-19</v>
      </c>
      <c r="FI525" s="1">
        <v>5.4582210000000004E-15</v>
      </c>
      <c r="FJ525">
        <v>2.8510210000000001E-2</v>
      </c>
      <c r="FK525">
        <v>28.496569999999998</v>
      </c>
      <c r="FL525" s="1">
        <v>2.9915739999999998E-17</v>
      </c>
      <c r="FM525" s="1">
        <v>2.018187E-13</v>
      </c>
      <c r="FN525" s="1">
        <v>2.7886129999999999E-2</v>
      </c>
      <c r="FO525">
        <v>28.58015</v>
      </c>
      <c r="FP525" s="1">
        <v>7.8742520000000003E-16</v>
      </c>
      <c r="FQ525" s="1">
        <v>5.3830660000000001E-12</v>
      </c>
      <c r="FR525" s="1">
        <v>2.768147E-2</v>
      </c>
      <c r="FS525">
        <v>28.62416</v>
      </c>
      <c r="FT525" s="1">
        <v>1.5669070000000001E-14</v>
      </c>
      <c r="FU525" s="1">
        <v>1.071674E-10</v>
      </c>
      <c r="FV525" s="1">
        <v>2.7635170000000001E-2</v>
      </c>
      <c r="FW525">
        <v>28.62818</v>
      </c>
      <c r="FX525" s="1">
        <v>2.4079989999999999E-13</v>
      </c>
      <c r="FY525" s="1">
        <v>1.642132E-9</v>
      </c>
      <c r="FZ525" s="1">
        <v>2.7444909999999999E-2</v>
      </c>
      <c r="GA525">
        <v>28.610939999999999</v>
      </c>
      <c r="GB525" s="1">
        <v>2.898671E-12</v>
      </c>
      <c r="GC525" s="1">
        <v>1.9835360000000001E-8</v>
      </c>
      <c r="GD525" s="1">
        <v>2.7144459999999999E-2</v>
      </c>
      <c r="GE525">
        <v>28.596250000000001</v>
      </c>
      <c r="GF525" s="1">
        <v>2.789309E-11</v>
      </c>
      <c r="GG525" s="1">
        <v>1.9262950000000001E-7</v>
      </c>
      <c r="GH525" s="1">
        <v>2.7617249999999999E-2</v>
      </c>
      <c r="GI525">
        <v>28.621659999999999</v>
      </c>
      <c r="GJ525" s="1">
        <v>2.269787E-10</v>
      </c>
      <c r="GK525" s="1">
        <v>1.539154E-6</v>
      </c>
      <c r="GL525" s="1">
        <v>2.7240589999999999E-2</v>
      </c>
      <c r="GM525">
        <v>28.784279999999999</v>
      </c>
      <c r="GN525" s="1">
        <v>1.494726E-9</v>
      </c>
      <c r="GO525" s="1">
        <v>1.028359E-5</v>
      </c>
      <c r="GP525" s="1">
        <v>2.6620419999999999E-2</v>
      </c>
      <c r="GQ525">
        <v>28.93207</v>
      </c>
      <c r="GR525" s="1">
        <v>8.2447920000000002E-9</v>
      </c>
      <c r="GS525" s="1">
        <v>5.807061E-5</v>
      </c>
      <c r="GT525" s="1">
        <v>2.595221E-2</v>
      </c>
      <c r="GU525">
        <v>29.062090000000001</v>
      </c>
      <c r="GV525" s="1">
        <v>3.8860610000000001E-8</v>
      </c>
      <c r="GW525" s="1">
        <v>2.8120869999999999E-4</v>
      </c>
      <c r="GX525" s="1">
        <v>2.5699300000000001E-2</v>
      </c>
      <c r="GY525">
        <v>29.184000000000001</v>
      </c>
      <c r="GZ525" s="1">
        <v>1.6195010000000001E-7</v>
      </c>
      <c r="HA525" s="1">
        <v>1.186269E-3</v>
      </c>
      <c r="HB525" s="1">
        <v>2.5629570000000001E-2</v>
      </c>
      <c r="HC525">
        <v>29.2349</v>
      </c>
      <c r="HD525" s="1">
        <v>6.0072879999999999E-7</v>
      </c>
      <c r="HE525" s="1">
        <v>4.4240900000000003E-3</v>
      </c>
      <c r="HF525" s="1">
        <v>2.5430589999999999E-2</v>
      </c>
      <c r="HG525">
        <v>29.21453</v>
      </c>
      <c r="HH525" s="1">
        <v>1.9794879999999999E-6</v>
      </c>
      <c r="HI525" s="1">
        <v>1.4740410000000001E-2</v>
      </c>
      <c r="HJ525">
        <v>2.5100150000000002E-2</v>
      </c>
      <c r="HK525">
        <v>29.199269999999999</v>
      </c>
      <c r="HL525" s="1">
        <v>5.8444429999999996E-6</v>
      </c>
      <c r="HM525" s="1">
        <v>4.4266199999999999E-2</v>
      </c>
      <c r="HN525">
        <v>2.5276650000000001E-2</v>
      </c>
      <c r="HO525">
        <v>29.20664</v>
      </c>
      <c r="HP525" s="1">
        <v>1.6028619999999999E-5</v>
      </c>
      <c r="HQ525" s="1">
        <v>0.12111470000000001</v>
      </c>
      <c r="HR525" s="1">
        <v>2.4944259999999999E-2</v>
      </c>
      <c r="HS525">
        <v>29.327850000000002</v>
      </c>
      <c r="HT525" s="1">
        <v>3.957801E-5</v>
      </c>
      <c r="HU525" s="1">
        <v>0.30439509999999997</v>
      </c>
      <c r="HV525" s="1">
        <v>2.4503870000000001E-2</v>
      </c>
      <c r="HW525">
        <v>29.481619999999999</v>
      </c>
      <c r="HX525" s="1">
        <v>8.9806689999999994E-5</v>
      </c>
      <c r="HY525" s="1">
        <v>0.70668719999999996</v>
      </c>
      <c r="HZ525" s="1">
        <v>2.40387E-2</v>
      </c>
      <c r="IA525">
        <v>29.618839999999999</v>
      </c>
      <c r="IB525" s="1">
        <v>1.8926810000000001E-4</v>
      </c>
      <c r="IC525" s="1">
        <v>1.526157</v>
      </c>
      <c r="ID525">
        <v>2.3808820000000001E-2</v>
      </c>
      <c r="IE525">
        <v>29.742899999999999</v>
      </c>
      <c r="IF525" s="1">
        <v>3.7722189999999999E-4</v>
      </c>
      <c r="IG525">
        <v>3.0878100000000002</v>
      </c>
      <c r="IH525" s="1">
        <v>2.3646009999999999E-2</v>
      </c>
      <c r="II525">
        <v>29.768910000000002</v>
      </c>
      <c r="IJ525" s="1">
        <v>7.111369E-4</v>
      </c>
      <c r="IK525" s="1">
        <v>5.892379</v>
      </c>
      <c r="IL525" s="1">
        <v>2.340076E-2</v>
      </c>
      <c r="IM525">
        <v>29.733429999999998</v>
      </c>
      <c r="IN525" s="1">
        <v>1.2661230000000001E-3</v>
      </c>
      <c r="IO525">
        <v>10.658989999999999</v>
      </c>
      <c r="IP525" s="1">
        <v>2.3090960000000001E-2</v>
      </c>
      <c r="IQ525">
        <v>29.700939999999999</v>
      </c>
      <c r="IR525" s="1">
        <v>2.1402069999999999E-3</v>
      </c>
      <c r="IS525">
        <v>18.357099999999999</v>
      </c>
      <c r="IT525" s="1">
        <v>2.3120459999999999E-2</v>
      </c>
      <c r="IU525">
        <v>29.68571</v>
      </c>
      <c r="IV525" s="1">
        <v>3.5127320000000002E-3</v>
      </c>
      <c r="IW525">
        <v>30.25281</v>
      </c>
      <c r="IX525" s="1">
        <v>2.2813460000000001E-2</v>
      </c>
      <c r="IY525">
        <v>29.76118</v>
      </c>
      <c r="IZ525" s="1">
        <v>5.4587739999999996E-3</v>
      </c>
      <c r="JA525">
        <v>47.894979999999997</v>
      </c>
      <c r="JB525" s="1">
        <v>2.2394770000000001E-2</v>
      </c>
      <c r="JC525">
        <v>29.80331</v>
      </c>
      <c r="JD525" s="1">
        <v>8.1277640000000009E-3</v>
      </c>
      <c r="JE525">
        <v>73.019949999999994</v>
      </c>
      <c r="JF525" s="1">
        <v>2.1983099999999998E-2</v>
      </c>
      <c r="JG525">
        <v>29.856680000000001</v>
      </c>
      <c r="JH525" s="1">
        <v>1.1694039999999999E-2</v>
      </c>
      <c r="JI525">
        <v>107.5557</v>
      </c>
      <c r="JJ525" s="1">
        <v>2.178006E-2</v>
      </c>
      <c r="JK525">
        <v>29.857869999999998</v>
      </c>
      <c r="JL525" s="1">
        <v>1.6465670000000002E-2</v>
      </c>
      <c r="JM525">
        <v>153.60230000000001</v>
      </c>
      <c r="JN525" s="1">
        <v>2.1686529999999999E-2</v>
      </c>
      <c r="JO525">
        <v>29.860969999999998</v>
      </c>
      <c r="JP525" s="1">
        <v>2.2668859999999999E-2</v>
      </c>
      <c r="JQ525">
        <v>213.38910000000001</v>
      </c>
      <c r="JR525" s="1">
        <v>2.1579640000000001E-2</v>
      </c>
      <c r="JS525">
        <v>29.889430000000001</v>
      </c>
      <c r="JT525" s="1">
        <v>3.042251E-2</v>
      </c>
      <c r="JU525">
        <v>289.1046</v>
      </c>
      <c r="JV525" s="1">
        <v>2.1369240000000001E-2</v>
      </c>
      <c r="JW525">
        <v>29.915050000000001</v>
      </c>
      <c r="JX525" s="1">
        <v>3.9707920000000001E-2</v>
      </c>
      <c r="JY525">
        <v>382.71280000000002</v>
      </c>
      <c r="JZ525" s="1">
        <v>2.1155719999999999E-2</v>
      </c>
      <c r="KA525">
        <v>29.935179999999999</v>
      </c>
      <c r="KB525" s="1">
        <v>5.072952E-2</v>
      </c>
      <c r="KC525">
        <v>495.90780000000001</v>
      </c>
      <c r="KD525" s="1">
        <v>2.1020759999999999E-2</v>
      </c>
      <c r="KE525">
        <v>30.048490000000001</v>
      </c>
      <c r="KF525" s="1">
        <v>6.3801910000000003E-2</v>
      </c>
      <c r="KG525">
        <v>630.23810000000003</v>
      </c>
      <c r="KH525" s="1">
        <v>2.0939860000000001E-2</v>
      </c>
      <c r="KI525">
        <v>30.099260000000001</v>
      </c>
      <c r="KJ525" s="1">
        <v>7.9056520000000005E-2</v>
      </c>
      <c r="KK525">
        <v>786.99869999999999</v>
      </c>
      <c r="KL525" s="1">
        <v>2.0810249999999999E-2</v>
      </c>
      <c r="KM525">
        <v>30.139150000000001</v>
      </c>
      <c r="KN525" s="1">
        <v>9.6178040000000006E-2</v>
      </c>
      <c r="KO525">
        <v>967.02480000000003</v>
      </c>
      <c r="KP525" s="1">
        <v>2.0601359999999999E-2</v>
      </c>
      <c r="KQ525">
        <v>30.178840000000001</v>
      </c>
      <c r="KR525" s="1">
        <v>0.1148405</v>
      </c>
      <c r="KS525">
        <v>1170.5709999999999</v>
      </c>
      <c r="KT525" s="1">
        <v>2.0373100000000002E-2</v>
      </c>
      <c r="KU525">
        <v>30.178260000000002</v>
      </c>
      <c r="KV525" s="1">
        <v>0.13510430000000001</v>
      </c>
      <c r="KW525">
        <v>1397.3989999999999</v>
      </c>
      <c r="KX525" s="1">
        <v>2.0174899999999999E-2</v>
      </c>
      <c r="KY525">
        <v>30.137250000000002</v>
      </c>
      <c r="KZ525" s="1">
        <v>0.1571758</v>
      </c>
      <c r="LA525">
        <v>1647.057</v>
      </c>
      <c r="LB525" s="1">
        <v>2.0043189999999999E-2</v>
      </c>
      <c r="LC525">
        <v>30.097860000000001</v>
      </c>
      <c r="LD525" s="1">
        <v>0.18134510000000001</v>
      </c>
      <c r="LE525">
        <v>1918.933</v>
      </c>
      <c r="LF525" s="1">
        <v>2.0039009999999999E-2</v>
      </c>
      <c r="LG525">
        <v>30.09667</v>
      </c>
      <c r="LH525" s="1">
        <v>0.208423</v>
      </c>
      <c r="LI525">
        <v>2212.4929999999999</v>
      </c>
      <c r="LJ525">
        <v>1.985574E-2</v>
      </c>
      <c r="LK525">
        <v>30.237279999999998</v>
      </c>
      <c r="LL525" s="1">
        <v>0.23511850000000001</v>
      </c>
      <c r="LM525">
        <v>2526.3760000000002</v>
      </c>
      <c r="LN525" s="1">
        <v>1.9601199999999999E-2</v>
      </c>
      <c r="LO525">
        <v>30.347280000000001</v>
      </c>
      <c r="LP525" s="1">
        <v>0.26187120000000003</v>
      </c>
      <c r="LQ525">
        <v>2858.203</v>
      </c>
      <c r="LR525" s="1">
        <v>1.9337920000000001E-2</v>
      </c>
      <c r="LS525">
        <v>30.432320000000001</v>
      </c>
      <c r="LT525" s="1">
        <v>0.28900959999999998</v>
      </c>
      <c r="LU525">
        <v>3205.922</v>
      </c>
      <c r="LV525" s="1">
        <v>1.919626E-2</v>
      </c>
      <c r="LW525">
        <v>30.549880000000002</v>
      </c>
      <c r="LX525" s="1">
        <v>0.31845699999999999</v>
      </c>
      <c r="LY525">
        <v>3567.922</v>
      </c>
      <c r="LZ525" s="1">
        <v>1.9101710000000001E-2</v>
      </c>
      <c r="MA525">
        <v>30.5991</v>
      </c>
      <c r="MB525" s="1">
        <v>0.34931640000000003</v>
      </c>
      <c r="MC525">
        <v>3942.9119999999998</v>
      </c>
      <c r="MD525" s="1">
        <v>1.9012939999999999E-2</v>
      </c>
      <c r="ME525">
        <v>30.562919999999998</v>
      </c>
      <c r="MF525" s="1">
        <v>0.38087389999999999</v>
      </c>
      <c r="MG525">
        <v>4329.116</v>
      </c>
      <c r="MH525" s="1">
        <v>1.8938259999999998E-2</v>
      </c>
      <c r="MI525">
        <v>30.524760000000001</v>
      </c>
      <c r="MJ525" s="1">
        <v>0.4130839</v>
      </c>
      <c r="MK525">
        <v>4724.5429999999997</v>
      </c>
      <c r="ML525" s="1">
        <v>1.9094079999999999E-2</v>
      </c>
      <c r="MM525">
        <v>30.534140000000001</v>
      </c>
      <c r="MN525" s="1">
        <v>0.451102</v>
      </c>
      <c r="MO525">
        <v>5128.54</v>
      </c>
      <c r="MP525" s="1">
        <v>1.9002399999999999E-2</v>
      </c>
      <c r="MQ525">
        <v>30.671309999999998</v>
      </c>
      <c r="MR525" s="1">
        <v>0.48387259999999999</v>
      </c>
      <c r="MS525">
        <v>5539.2879999999996</v>
      </c>
      <c r="MT525" s="1">
        <v>1.8821290000000001E-2</v>
      </c>
      <c r="MU525">
        <v>30.81643</v>
      </c>
      <c r="MV525" s="1">
        <v>0.51407749999999997</v>
      </c>
      <c r="MW525">
        <v>5953.1149999999998</v>
      </c>
      <c r="MX525">
        <v>1.8630009999999999E-2</v>
      </c>
      <c r="MY525">
        <v>30.917020000000001</v>
      </c>
      <c r="MZ525">
        <v>0.54325480000000004</v>
      </c>
      <c r="NA525">
        <v>6367.9989999999998</v>
      </c>
      <c r="NB525" s="1">
        <v>1.8576220000000001E-2</v>
      </c>
      <c r="NC525">
        <v>30.99832</v>
      </c>
      <c r="ND525">
        <v>0.57591919999999996</v>
      </c>
      <c r="NE525">
        <v>6782.835</v>
      </c>
      <c r="NF525" s="1">
        <v>1.8591259999999998E-2</v>
      </c>
      <c r="NG525">
        <v>30.995290000000001</v>
      </c>
      <c r="NH525">
        <v>0.610572</v>
      </c>
      <c r="NI525">
        <v>7197.3770000000004</v>
      </c>
      <c r="NJ525" s="1">
        <v>1.8565180000000001E-2</v>
      </c>
      <c r="NK525">
        <v>30.953720000000001</v>
      </c>
      <c r="NL525">
        <v>0.64364560000000004</v>
      </c>
      <c r="NM525">
        <v>7610.1660000000002</v>
      </c>
      <c r="NN525" s="1">
        <v>1.8440689999999999E-2</v>
      </c>
      <c r="NO525">
        <v>30.920850000000002</v>
      </c>
      <c r="NP525">
        <v>0.67263779999999995</v>
      </c>
      <c r="NQ525">
        <v>8019.3040000000001</v>
      </c>
      <c r="NR525" s="1">
        <v>1.8216380000000001E-2</v>
      </c>
      <c r="NS525">
        <v>30.903680000000001</v>
      </c>
      <c r="NT525">
        <v>0.69678340000000005</v>
      </c>
      <c r="NU525">
        <v>8422.2819999999992</v>
      </c>
      <c r="NV525" s="1">
        <v>1.8141870000000001E-2</v>
      </c>
      <c r="NW525">
        <v>30.92578</v>
      </c>
      <c r="NX525">
        <v>0.72553869999999998</v>
      </c>
      <c r="NY525">
        <v>8818.3880000000008</v>
      </c>
      <c r="NZ525" s="1">
        <v>1.8164199999999998E-2</v>
      </c>
      <c r="OA525">
        <v>31.004249999999999</v>
      </c>
      <c r="OB525">
        <v>0.75745929999999995</v>
      </c>
      <c r="OC525">
        <v>9208.2860000000001</v>
      </c>
      <c r="OD525" s="1">
        <v>1.8189400000000001E-2</v>
      </c>
      <c r="OE525">
        <v>31.033249999999999</v>
      </c>
      <c r="OF525">
        <v>0.78907499999999997</v>
      </c>
      <c r="OG525">
        <v>9591.4869999999992</v>
      </c>
      <c r="OH525" s="1">
        <v>1.811989E-2</v>
      </c>
      <c r="OI525">
        <v>31.05246</v>
      </c>
      <c r="OJ525">
        <v>0.81580220000000003</v>
      </c>
      <c r="OK525">
        <v>9966.8209999999999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 s="1">
        <v>2.262861E-2</v>
      </c>
      <c r="G526">
        <v>25.17848</v>
      </c>
      <c r="H526">
        <v>0</v>
      </c>
      <c r="I526">
        <v>0</v>
      </c>
      <c r="J526" s="1">
        <v>2.2889079999999999E-2</v>
      </c>
      <c r="K526">
        <v>25.27825</v>
      </c>
      <c r="L526">
        <v>0</v>
      </c>
      <c r="M526">
        <v>0</v>
      </c>
      <c r="N526" s="1">
        <v>2.2873250000000001E-2</v>
      </c>
      <c r="O526">
        <v>25.409839999999999</v>
      </c>
      <c r="P526">
        <v>0</v>
      </c>
      <c r="Q526">
        <v>0</v>
      </c>
      <c r="R526" s="1">
        <v>2.2767450000000002E-2</v>
      </c>
      <c r="S526">
        <v>25.462440000000001</v>
      </c>
      <c r="T526">
        <v>0</v>
      </c>
      <c r="U526">
        <v>0</v>
      </c>
      <c r="V526" s="1">
        <v>2.2772779999999999E-2</v>
      </c>
      <c r="W526">
        <v>25.507380000000001</v>
      </c>
      <c r="X526">
        <v>0</v>
      </c>
      <c r="Y526">
        <v>0</v>
      </c>
      <c r="Z526" s="1">
        <v>2.2890770000000001E-2</v>
      </c>
      <c r="AA526">
        <v>25.55397</v>
      </c>
      <c r="AB526">
        <v>0</v>
      </c>
      <c r="AC526">
        <v>0</v>
      </c>
      <c r="AD526" s="1">
        <v>2.275375E-2</v>
      </c>
      <c r="AE526">
        <v>25.602239999999998</v>
      </c>
      <c r="AF526">
        <v>0</v>
      </c>
      <c r="AG526">
        <v>0</v>
      </c>
      <c r="AH526" s="1">
        <v>2.289909E-2</v>
      </c>
      <c r="AI526">
        <v>25.661300000000001</v>
      </c>
      <c r="AJ526">
        <v>0</v>
      </c>
      <c r="AK526">
        <v>0</v>
      </c>
      <c r="AL526" s="1">
        <v>2.3123189999999998E-2</v>
      </c>
      <c r="AM526">
        <v>25.80968</v>
      </c>
      <c r="AN526">
        <v>0</v>
      </c>
      <c r="AO526">
        <v>0</v>
      </c>
      <c r="AP526" s="1">
        <v>2.3381349999999999E-2</v>
      </c>
      <c r="AQ526">
        <v>25.899539999999998</v>
      </c>
      <c r="AR526">
        <v>0</v>
      </c>
      <c r="AS526">
        <v>0</v>
      </c>
      <c r="AT526" s="1">
        <v>2.3524690000000001E-2</v>
      </c>
      <c r="AU526">
        <v>25.980789999999999</v>
      </c>
      <c r="AV526">
        <v>0</v>
      </c>
      <c r="AW526">
        <v>0</v>
      </c>
      <c r="AX526">
        <v>2.3630229999999999E-2</v>
      </c>
      <c r="AY526">
        <v>26.05527</v>
      </c>
      <c r="AZ526">
        <v>0</v>
      </c>
      <c r="BA526">
        <v>0</v>
      </c>
      <c r="BB526" s="1">
        <v>2.3788139999999999E-2</v>
      </c>
      <c r="BC526">
        <v>26.111170000000001</v>
      </c>
      <c r="BD526">
        <v>0</v>
      </c>
      <c r="BE526">
        <v>0</v>
      </c>
      <c r="BF526">
        <v>2.3973979999999999E-2</v>
      </c>
      <c r="BG526">
        <v>26.166350000000001</v>
      </c>
      <c r="BH526">
        <v>0</v>
      </c>
      <c r="BI526">
        <v>0</v>
      </c>
      <c r="BJ526" s="1">
        <v>2.395212E-2</v>
      </c>
      <c r="BK526">
        <v>26.252949999999998</v>
      </c>
      <c r="BL526">
        <v>0</v>
      </c>
      <c r="BM526">
        <v>0</v>
      </c>
      <c r="BN526">
        <v>2.41491E-2</v>
      </c>
      <c r="BO526">
        <v>26.401579999999999</v>
      </c>
      <c r="BP526">
        <v>0</v>
      </c>
      <c r="BQ526">
        <v>0</v>
      </c>
      <c r="BR526">
        <v>2.4443079999999999E-2</v>
      </c>
      <c r="BS526">
        <v>26.59188</v>
      </c>
      <c r="BT526">
        <v>0</v>
      </c>
      <c r="BU526">
        <v>0</v>
      </c>
      <c r="BV526" s="1">
        <v>2.471255E-2</v>
      </c>
      <c r="BW526">
        <v>26.784759999999999</v>
      </c>
      <c r="BX526">
        <v>0</v>
      </c>
      <c r="BY526">
        <v>0</v>
      </c>
      <c r="BZ526" s="1">
        <v>2.4874839999999999E-2</v>
      </c>
      <c r="CA526">
        <v>26.938829999999999</v>
      </c>
      <c r="CB526">
        <v>0</v>
      </c>
      <c r="CC526">
        <v>0</v>
      </c>
      <c r="CD526" s="1">
        <v>2.498214E-2</v>
      </c>
      <c r="CE526">
        <v>26.999420000000001</v>
      </c>
      <c r="CF526">
        <v>0</v>
      </c>
      <c r="CG526">
        <v>0</v>
      </c>
      <c r="CH526">
        <v>2.5087390000000001E-2</v>
      </c>
      <c r="CI526">
        <v>27.027760000000001</v>
      </c>
      <c r="CJ526">
        <v>0</v>
      </c>
      <c r="CK526">
        <v>0</v>
      </c>
      <c r="CL526" s="1">
        <v>2.533999E-2</v>
      </c>
      <c r="CM526">
        <v>27.06016</v>
      </c>
      <c r="CN526">
        <v>0</v>
      </c>
      <c r="CO526">
        <v>0</v>
      </c>
      <c r="CP526" s="1">
        <v>2.5960919999999998E-2</v>
      </c>
      <c r="CQ526">
        <v>27.10575</v>
      </c>
      <c r="CR526">
        <v>0</v>
      </c>
      <c r="CS526">
        <v>0</v>
      </c>
      <c r="CT526">
        <v>2.6039759999999999E-2</v>
      </c>
      <c r="CU526">
        <v>27.23563</v>
      </c>
      <c r="CV526">
        <v>0</v>
      </c>
      <c r="CW526">
        <v>0</v>
      </c>
      <c r="CX526" s="1">
        <v>2.5875479999999999E-2</v>
      </c>
      <c r="CY526">
        <v>27.409279999999999</v>
      </c>
      <c r="CZ526">
        <v>0</v>
      </c>
      <c r="DA526">
        <v>0</v>
      </c>
      <c r="DB526" s="1">
        <v>2.5684490000000001E-2</v>
      </c>
      <c r="DC526">
        <v>27.53999</v>
      </c>
      <c r="DD526">
        <v>0</v>
      </c>
      <c r="DE526">
        <v>0</v>
      </c>
      <c r="DF526">
        <v>2.574415E-2</v>
      </c>
      <c r="DG526">
        <v>27.650469999999999</v>
      </c>
      <c r="DH526">
        <v>0</v>
      </c>
      <c r="DI526">
        <v>0</v>
      </c>
      <c r="DJ526" s="1">
        <v>2.589027E-2</v>
      </c>
      <c r="DK526">
        <v>27.686730000000001</v>
      </c>
      <c r="DL526">
        <v>0</v>
      </c>
      <c r="DM526">
        <v>0</v>
      </c>
      <c r="DN526">
        <v>2.5907510000000002E-2</v>
      </c>
      <c r="DO526">
        <v>27.694800000000001</v>
      </c>
      <c r="DP526">
        <v>0</v>
      </c>
      <c r="DQ526">
        <v>0</v>
      </c>
      <c r="DR526" s="1">
        <v>2.587076E-2</v>
      </c>
      <c r="DS526">
        <v>27.706420000000001</v>
      </c>
      <c r="DT526">
        <v>0</v>
      </c>
      <c r="DU526">
        <v>0</v>
      </c>
      <c r="DV526" s="1">
        <v>2.6559900000000001E-2</v>
      </c>
      <c r="DW526">
        <v>27.717120000000001</v>
      </c>
      <c r="DX526">
        <v>0</v>
      </c>
      <c r="DY526">
        <v>0</v>
      </c>
      <c r="DZ526" s="1">
        <v>2.6403070000000001E-2</v>
      </c>
      <c r="EA526">
        <v>27.791429999999998</v>
      </c>
      <c r="EB526">
        <v>0</v>
      </c>
      <c r="EC526">
        <v>8.4965610000000005E-36</v>
      </c>
      <c r="ED526" s="1">
        <v>2.5970509999999999E-2</v>
      </c>
      <c r="EE526">
        <v>27.893529999999998</v>
      </c>
      <c r="EF526">
        <v>3.9538490000000001E-36</v>
      </c>
      <c r="EG526">
        <v>3.8368640000000001E-32</v>
      </c>
      <c r="EH526" s="1">
        <v>2.5500749999999999E-2</v>
      </c>
      <c r="EI526">
        <v>28.00507</v>
      </c>
      <c r="EJ526">
        <v>7.1031809999999998E-33</v>
      </c>
      <c r="EK526">
        <v>6.6655219999999995E-29</v>
      </c>
      <c r="EL526" s="1">
        <v>2.5415610000000002E-2</v>
      </c>
      <c r="EM526">
        <v>28.09262</v>
      </c>
      <c r="EN526">
        <v>5.8747980000000002E-30</v>
      </c>
      <c r="EO526" s="1">
        <v>5.1728910000000001E-26</v>
      </c>
      <c r="EP526" s="1">
        <v>2.5462780000000001E-2</v>
      </c>
      <c r="EQ526">
        <v>28.110700000000001</v>
      </c>
      <c r="ER526" s="1">
        <v>2.4172959999999999E-27</v>
      </c>
      <c r="ES526" s="1">
        <v>2.0230450000000001E-23</v>
      </c>
      <c r="ET526" s="1">
        <v>2.5373440000000001E-2</v>
      </c>
      <c r="EU526">
        <v>28.092110000000002</v>
      </c>
      <c r="EV526" s="1">
        <v>5.3891630000000004E-25</v>
      </c>
      <c r="EW526" s="1">
        <v>4.3784840000000003E-21</v>
      </c>
      <c r="EX526" s="1">
        <v>2.520915E-2</v>
      </c>
      <c r="EY526">
        <v>28.078379999999999</v>
      </c>
      <c r="EZ526" s="1">
        <v>7.0949349999999996E-23</v>
      </c>
      <c r="FA526" s="1">
        <v>5.6551750000000002E-19</v>
      </c>
      <c r="FB526" s="1">
        <v>2.5762739999999999E-2</v>
      </c>
      <c r="FC526">
        <v>28.097580000000001</v>
      </c>
      <c r="FD526" s="1">
        <v>6.0892759999999997E-21</v>
      </c>
      <c r="FE526" s="1">
        <v>4.6625319999999997E-17</v>
      </c>
      <c r="FF526" s="1">
        <v>2.5505659999999999E-2</v>
      </c>
      <c r="FG526">
        <v>28.24691</v>
      </c>
      <c r="FH526" s="1">
        <v>3.3820249999999999E-19</v>
      </c>
      <c r="FI526" s="1">
        <v>2.5769779999999999E-15</v>
      </c>
      <c r="FJ526" s="1">
        <v>2.5012820000000002E-2</v>
      </c>
      <c r="FK526">
        <v>28.370450000000002</v>
      </c>
      <c r="FL526" s="1">
        <v>1.285161E-17</v>
      </c>
      <c r="FM526" s="1">
        <v>9.8885569999999998E-14</v>
      </c>
      <c r="FN526" s="1">
        <v>2.4462560000000001E-2</v>
      </c>
      <c r="FO526">
        <v>28.456679999999999</v>
      </c>
      <c r="FP526" s="1">
        <v>3.4969919999999999E-16</v>
      </c>
      <c r="FQ526" s="1">
        <v>2.732279E-12</v>
      </c>
      <c r="FR526">
        <v>2.4282729999999999E-2</v>
      </c>
      <c r="FS526">
        <v>28.503350000000001</v>
      </c>
      <c r="FT526" s="1">
        <v>7.1841310000000001E-15</v>
      </c>
      <c r="FU526" s="1">
        <v>5.6256029999999997E-11</v>
      </c>
      <c r="FV526" s="1">
        <v>2.4247689999999999E-2</v>
      </c>
      <c r="FW526">
        <v>28.5107</v>
      </c>
      <c r="FX526" s="1">
        <v>1.1386919999999999E-13</v>
      </c>
      <c r="FY526" s="1">
        <v>8.902143E-10</v>
      </c>
      <c r="FZ526" s="1">
        <v>2.4080509999999999E-2</v>
      </c>
      <c r="GA526">
        <v>28.49624</v>
      </c>
      <c r="GB526" s="1">
        <v>1.4120399999999999E-12</v>
      </c>
      <c r="GC526" s="1">
        <v>1.1091060000000001E-8</v>
      </c>
      <c r="GD526" s="1">
        <v>2.3820549999999999E-2</v>
      </c>
      <c r="GE526">
        <v>28.483989999999999</v>
      </c>
      <c r="GF526" s="1">
        <v>1.398616E-11</v>
      </c>
      <c r="GG526" s="1">
        <v>1.109681E-7</v>
      </c>
      <c r="GH526" s="1">
        <v>2.4244789999999999E-2</v>
      </c>
      <c r="GI526">
        <v>28.50977</v>
      </c>
      <c r="GJ526" s="1">
        <v>1.170209E-10</v>
      </c>
      <c r="GK526" s="1">
        <v>9.1227259999999996E-7</v>
      </c>
      <c r="GL526" s="1">
        <v>2.3912309999999999E-2</v>
      </c>
      <c r="GM526">
        <v>28.66987</v>
      </c>
      <c r="GN526" s="1">
        <v>7.9158470000000002E-10</v>
      </c>
      <c r="GO526" s="1">
        <v>6.2662240000000001E-6</v>
      </c>
      <c r="GP526" s="1">
        <v>2.336212E-2</v>
      </c>
      <c r="GQ526">
        <v>28.8184</v>
      </c>
      <c r="GR526" s="1">
        <v>4.4804960000000004E-9</v>
      </c>
      <c r="GS526" s="1">
        <v>3.6341660000000002E-5</v>
      </c>
      <c r="GT526" s="1">
        <v>2.2772959999999998E-2</v>
      </c>
      <c r="GU526">
        <v>28.949159999999999</v>
      </c>
      <c r="GV526" s="1">
        <v>2.1650300000000002E-8</v>
      </c>
      <c r="GW526" s="1">
        <v>1.8054E-4</v>
      </c>
      <c r="GX526">
        <v>2.2553940000000001E-2</v>
      </c>
      <c r="GY526">
        <v>29.07169</v>
      </c>
      <c r="GZ526" s="1">
        <v>9.2410080000000004E-8</v>
      </c>
      <c r="HA526" s="1">
        <v>7.8034670000000003E-4</v>
      </c>
      <c r="HB526" s="1">
        <v>2.2495689999999999E-2</v>
      </c>
      <c r="HC526">
        <v>29.12567</v>
      </c>
      <c r="HD526" s="1">
        <v>3.5073859999999998E-7</v>
      </c>
      <c r="HE526" s="1">
        <v>2.9787820000000001E-3</v>
      </c>
      <c r="HF526">
        <v>2.2321190000000001E-2</v>
      </c>
      <c r="HG526">
        <v>29.108470000000001</v>
      </c>
      <c r="HH526" s="1">
        <v>1.181475E-6</v>
      </c>
      <c r="HI526" s="1">
        <v>1.0149719999999999E-2</v>
      </c>
      <c r="HJ526" s="1">
        <v>2.2033259999999999E-2</v>
      </c>
      <c r="HK526">
        <v>29.095659999999999</v>
      </c>
      <c r="HL526" s="1">
        <v>3.5634590000000002E-6</v>
      </c>
      <c r="HM526" s="1">
        <v>3.1143759999999999E-2</v>
      </c>
      <c r="HN526" s="1">
        <v>2.2194060000000002E-2</v>
      </c>
      <c r="HO526">
        <v>29.10417</v>
      </c>
      <c r="HP526" s="1">
        <v>9.9747010000000006E-6</v>
      </c>
      <c r="HQ526" s="1">
        <v>8.69756E-2</v>
      </c>
      <c r="HR526">
        <v>2.190104E-2</v>
      </c>
      <c r="HS526">
        <v>29.22392</v>
      </c>
      <c r="HT526" s="1">
        <v>2.5113679999999998E-5</v>
      </c>
      <c r="HU526" s="1">
        <v>0.22294890000000001</v>
      </c>
      <c r="HV526" s="1">
        <v>2.1511599999999999E-2</v>
      </c>
      <c r="HW526">
        <v>29.37716</v>
      </c>
      <c r="HX526" s="1">
        <v>5.8055069999999997E-5</v>
      </c>
      <c r="HY526" s="1">
        <v>0.52747980000000005</v>
      </c>
      <c r="HZ526" s="1">
        <v>2.1101499999999999E-2</v>
      </c>
      <c r="IA526">
        <v>29.514900000000001</v>
      </c>
      <c r="IB526" s="1">
        <v>1.245516E-4</v>
      </c>
      <c r="IC526" s="1">
        <v>1.1598949999999999</v>
      </c>
      <c r="ID526" s="1">
        <v>2.0900169999999999E-2</v>
      </c>
      <c r="IE526">
        <v>29.639610000000001</v>
      </c>
      <c r="IF526" s="1">
        <v>2.525114E-4</v>
      </c>
      <c r="IG526" s="1">
        <v>2.3874339999999998</v>
      </c>
      <c r="IH526" s="1">
        <v>2.0758539999999999E-2</v>
      </c>
      <c r="II526">
        <v>29.66968</v>
      </c>
      <c r="IJ526" s="1">
        <v>4.8387229999999999E-4</v>
      </c>
      <c r="IK526" s="1">
        <v>4.6310409999999997</v>
      </c>
      <c r="IL526" s="1">
        <v>2.0542749999999999E-2</v>
      </c>
      <c r="IM526">
        <v>29.637730000000001</v>
      </c>
      <c r="IN526" s="1">
        <v>8.7499850000000005E-4</v>
      </c>
      <c r="IO526" s="1">
        <v>8.5093420000000002</v>
      </c>
      <c r="IP526" s="1">
        <v>2.0272800000000001E-2</v>
      </c>
      <c r="IQ526">
        <v>29.607859999999999</v>
      </c>
      <c r="IR526" s="1">
        <v>1.5014379999999999E-3</v>
      </c>
      <c r="IS526">
        <v>14.875629999999999</v>
      </c>
      <c r="IT526" s="1">
        <v>2.0301380000000001E-2</v>
      </c>
      <c r="IU526">
        <v>29.59432</v>
      </c>
      <c r="IV526" s="1">
        <v>2.4997790000000002E-3</v>
      </c>
      <c r="IW526">
        <v>24.86553</v>
      </c>
      <c r="IX526" s="1">
        <v>2.0031650000000002E-2</v>
      </c>
      <c r="IY526">
        <v>29.668990000000001</v>
      </c>
      <c r="IZ526" s="1">
        <v>3.9378149999999999E-3</v>
      </c>
      <c r="JA526">
        <v>39.904319999999998</v>
      </c>
      <c r="JB526" s="1">
        <v>1.9661729999999999E-2</v>
      </c>
      <c r="JC526">
        <v>29.714079999999999</v>
      </c>
      <c r="JD526" s="1">
        <v>5.9393249999999996E-3</v>
      </c>
      <c r="JE526">
        <v>61.63297</v>
      </c>
      <c r="JF526" s="1">
        <v>1.9298610000000001E-2</v>
      </c>
      <c r="JG526">
        <v>29.76885</v>
      </c>
      <c r="JH526" s="1">
        <v>8.6513409999999999E-3</v>
      </c>
      <c r="JI526">
        <v>91.912199999999999</v>
      </c>
      <c r="JJ526" s="1">
        <v>1.9119939999999998E-2</v>
      </c>
      <c r="JK526">
        <v>29.77373</v>
      </c>
      <c r="JL526" s="1">
        <v>1.2325269999999999E-2</v>
      </c>
      <c r="JM526">
        <v>132.80789999999999</v>
      </c>
      <c r="JN526" s="1">
        <v>1.9040229999999998E-2</v>
      </c>
      <c r="JO526">
        <v>29.77863</v>
      </c>
      <c r="JP526" s="1">
        <v>1.7161599999999999E-2</v>
      </c>
      <c r="JQ526">
        <v>186.5625</v>
      </c>
      <c r="JR526" s="1">
        <v>1.8946370000000001E-2</v>
      </c>
      <c r="JS526">
        <v>29.808679999999999</v>
      </c>
      <c r="JT526" s="1">
        <v>2.3278170000000001E-2</v>
      </c>
      <c r="JU526">
        <v>255.4444</v>
      </c>
      <c r="JV526" s="1">
        <v>1.8761900000000001E-2</v>
      </c>
      <c r="JW526">
        <v>29.83614</v>
      </c>
      <c r="JX526" s="1">
        <v>3.0694630000000001E-2</v>
      </c>
      <c r="JY526">
        <v>341.5831</v>
      </c>
      <c r="JZ526" s="1">
        <v>1.8573180000000002E-2</v>
      </c>
      <c r="KA526">
        <v>29.8582</v>
      </c>
      <c r="KB526" s="1">
        <v>3.9594740000000003E-2</v>
      </c>
      <c r="KC526">
        <v>446.88749999999999</v>
      </c>
      <c r="KD526" s="1">
        <v>1.8454959999999999E-2</v>
      </c>
      <c r="KE526">
        <v>29.969819999999999</v>
      </c>
      <c r="KF526" s="1">
        <v>5.0260939999999997E-2</v>
      </c>
      <c r="KG526">
        <v>573.14890000000003</v>
      </c>
      <c r="KH526" s="1">
        <v>1.838505E-2</v>
      </c>
      <c r="KI526">
        <v>30.023949999999999</v>
      </c>
      <c r="KJ526" s="1">
        <v>6.2832559999999996E-2</v>
      </c>
      <c r="KK526">
        <v>721.95100000000002</v>
      </c>
      <c r="KL526" s="1">
        <v>1.827117E-2</v>
      </c>
      <c r="KM526">
        <v>30.065049999999999</v>
      </c>
      <c r="KN526" s="1">
        <v>7.7085379999999995E-2</v>
      </c>
      <c r="KO526">
        <v>894.46799999999996</v>
      </c>
      <c r="KP526" s="1">
        <v>1.808674E-2</v>
      </c>
      <c r="KQ526">
        <v>30.10633</v>
      </c>
      <c r="KR526" s="1">
        <v>9.2780340000000003E-2</v>
      </c>
      <c r="KS526">
        <v>1091.326</v>
      </c>
      <c r="KT526" s="1">
        <v>1.788503E-2</v>
      </c>
      <c r="KU526">
        <v>30.10885</v>
      </c>
      <c r="KV526" s="1">
        <v>0.10998429999999999</v>
      </c>
      <c r="KW526">
        <v>1312.6510000000001</v>
      </c>
      <c r="KX526" s="1">
        <v>1.771178E-2</v>
      </c>
      <c r="KY526">
        <v>30.070720000000001</v>
      </c>
      <c r="KZ526" s="1">
        <v>0.12889619999999999</v>
      </c>
      <c r="LA526">
        <v>1558.3030000000001</v>
      </c>
      <c r="LB526" s="1">
        <v>1.7596899999999999E-2</v>
      </c>
      <c r="LC526">
        <v>30.033670000000001</v>
      </c>
      <c r="LD526">
        <v>0.14976220000000001</v>
      </c>
      <c r="LE526">
        <v>1827.954</v>
      </c>
      <c r="LF526" s="1">
        <v>1.7593080000000001E-2</v>
      </c>
      <c r="LG526">
        <v>30.032689999999999</v>
      </c>
      <c r="LH526" s="1">
        <v>0.1732659</v>
      </c>
      <c r="LI526">
        <v>2121.3000000000002</v>
      </c>
      <c r="LJ526">
        <v>1.743314E-2</v>
      </c>
      <c r="LK526">
        <v>30.170680000000001</v>
      </c>
      <c r="LL526">
        <v>0.19671330000000001</v>
      </c>
      <c r="LM526">
        <v>2437.3139999999999</v>
      </c>
      <c r="LN526" s="1">
        <v>1.7208970000000001E-2</v>
      </c>
      <c r="LO526">
        <v>30.28199</v>
      </c>
      <c r="LP526" s="1">
        <v>0.22042690000000001</v>
      </c>
      <c r="LQ526">
        <v>2773.8820000000001</v>
      </c>
      <c r="LR526" s="1">
        <v>1.6976749999999999E-2</v>
      </c>
      <c r="LS526">
        <v>30.36731</v>
      </c>
      <c r="LT526" s="1">
        <v>0.2446748</v>
      </c>
      <c r="LU526">
        <v>3129.0430000000001</v>
      </c>
      <c r="LV526" s="1">
        <v>1.6852260000000001E-2</v>
      </c>
      <c r="LW526">
        <v>30.484559999999998</v>
      </c>
      <c r="LX526" s="1">
        <v>0.27110210000000001</v>
      </c>
      <c r="LY526">
        <v>3501.2370000000001</v>
      </c>
      <c r="LZ526" s="1">
        <v>1.677066E-2</v>
      </c>
      <c r="MA526">
        <v>30.536919999999999</v>
      </c>
      <c r="MB526" s="1">
        <v>0.29897560000000001</v>
      </c>
      <c r="MC526">
        <v>3889.194</v>
      </c>
      <c r="MD526" s="1">
        <v>1.6692640000000002E-2</v>
      </c>
      <c r="ME526">
        <v>30.50356</v>
      </c>
      <c r="MF526" s="1">
        <v>0.3276347</v>
      </c>
      <c r="MG526">
        <v>4291.1629999999996</v>
      </c>
      <c r="MH526" s="1">
        <v>1.6627969999999999E-2</v>
      </c>
      <c r="MI526">
        <v>30.46735</v>
      </c>
      <c r="MJ526" s="1">
        <v>0.35708430000000002</v>
      </c>
      <c r="MK526">
        <v>4705.18</v>
      </c>
      <c r="ML526" s="1">
        <v>1.6766300000000001E-2</v>
      </c>
      <c r="MM526">
        <v>30.47645</v>
      </c>
      <c r="MN526" s="1">
        <v>0.39178740000000001</v>
      </c>
      <c r="MO526">
        <v>5130.4589999999998</v>
      </c>
      <c r="MP526" s="1">
        <v>1.6685660000000001E-2</v>
      </c>
      <c r="MQ526">
        <v>30.61101</v>
      </c>
      <c r="MR526" s="1">
        <v>0.42211769999999998</v>
      </c>
      <c r="MS526">
        <v>5565.2740000000003</v>
      </c>
      <c r="MT526" s="1">
        <v>1.6525209999999999E-2</v>
      </c>
      <c r="MU526">
        <v>30.755189999999999</v>
      </c>
      <c r="MV526" s="1">
        <v>0.45035449999999999</v>
      </c>
      <c r="MW526">
        <v>6005.9170000000004</v>
      </c>
      <c r="MX526" s="1">
        <v>1.6354870000000001E-2</v>
      </c>
      <c r="MY526">
        <v>30.856390000000001</v>
      </c>
      <c r="MZ526" s="1">
        <v>0.47781010000000002</v>
      </c>
      <c r="NA526">
        <v>6450.1329999999998</v>
      </c>
      <c r="NB526" s="1">
        <v>1.6310680000000001E-2</v>
      </c>
      <c r="NC526">
        <v>30.938510000000001</v>
      </c>
      <c r="ND526" s="1">
        <v>0.50863170000000002</v>
      </c>
      <c r="NE526">
        <v>6896.5519999999997</v>
      </c>
      <c r="NF526" s="1">
        <v>1.6322300000000001E-2</v>
      </c>
      <c r="NG526">
        <v>30.938749999999999</v>
      </c>
      <c r="NH526">
        <v>0.54121889999999995</v>
      </c>
      <c r="NI526">
        <v>7344.7460000000001</v>
      </c>
      <c r="NJ526">
        <v>1.6299549999999999E-2</v>
      </c>
      <c r="NK526">
        <v>30.899460000000001</v>
      </c>
      <c r="NL526">
        <v>0.57261220000000002</v>
      </c>
      <c r="NM526">
        <v>7793.2250000000004</v>
      </c>
      <c r="NN526">
        <v>1.618818E-2</v>
      </c>
      <c r="NO526">
        <v>30.868269999999999</v>
      </c>
      <c r="NP526">
        <v>0.60042439999999997</v>
      </c>
      <c r="NQ526">
        <v>8239.9770000000008</v>
      </c>
      <c r="NR526" s="1">
        <v>1.5990279999999999E-2</v>
      </c>
      <c r="NS526">
        <v>30.852219999999999</v>
      </c>
      <c r="NT526">
        <v>0.62404870000000001</v>
      </c>
      <c r="NU526">
        <v>8682.2749999999996</v>
      </c>
      <c r="NV526" s="1">
        <v>1.5924029999999999E-2</v>
      </c>
      <c r="NW526">
        <v>30.87425</v>
      </c>
      <c r="NX526">
        <v>0.65187220000000001</v>
      </c>
      <c r="NY526">
        <v>9119.0390000000007</v>
      </c>
      <c r="NZ526" s="1">
        <v>1.5944529999999998E-2</v>
      </c>
      <c r="OA526">
        <v>30.95251</v>
      </c>
      <c r="OB526">
        <v>0.68270589999999998</v>
      </c>
      <c r="OC526">
        <v>9550.7450000000008</v>
      </c>
      <c r="OD526" s="1">
        <v>1.596728E-2</v>
      </c>
      <c r="OE526">
        <v>30.982530000000001</v>
      </c>
      <c r="OF526">
        <v>0.71335020000000005</v>
      </c>
      <c r="OG526">
        <v>9976.8559999999998</v>
      </c>
      <c r="OH526" s="1">
        <v>1.590689E-2</v>
      </c>
      <c r="OI526">
        <v>31.00385</v>
      </c>
      <c r="OJ526">
        <v>0.73968440000000002</v>
      </c>
      <c r="OK526">
        <v>10396.15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1.998656E-2</v>
      </c>
      <c r="G527">
        <v>25.024480000000001</v>
      </c>
      <c r="H527">
        <v>0</v>
      </c>
      <c r="I527">
        <v>0</v>
      </c>
      <c r="J527">
        <v>2.0220499999999999E-2</v>
      </c>
      <c r="K527">
        <v>25.125229999999998</v>
      </c>
      <c r="L527">
        <v>0</v>
      </c>
      <c r="M527">
        <v>0</v>
      </c>
      <c r="N527" s="1">
        <v>2.0205770000000001E-2</v>
      </c>
      <c r="O527">
        <v>25.256730000000001</v>
      </c>
      <c r="P527">
        <v>0</v>
      </c>
      <c r="Q527">
        <v>0</v>
      </c>
      <c r="R527" s="1">
        <v>2.0111799999999999E-2</v>
      </c>
      <c r="S527">
        <v>25.310949999999998</v>
      </c>
      <c r="T527">
        <v>0</v>
      </c>
      <c r="U527">
        <v>0</v>
      </c>
      <c r="V527" s="1">
        <v>2.01163E-2</v>
      </c>
      <c r="W527">
        <v>25.357199999999999</v>
      </c>
      <c r="X527">
        <v>0</v>
      </c>
      <c r="Y527">
        <v>0</v>
      </c>
      <c r="Z527" s="1">
        <v>2.0220470000000001E-2</v>
      </c>
      <c r="AA527">
        <v>25.405000000000001</v>
      </c>
      <c r="AB527">
        <v>0</v>
      </c>
      <c r="AC527">
        <v>0</v>
      </c>
      <c r="AD527" s="1">
        <v>2.0097509999999999E-2</v>
      </c>
      <c r="AE527">
        <v>25.454329999999999</v>
      </c>
      <c r="AF527">
        <v>0</v>
      </c>
      <c r="AG527">
        <v>0</v>
      </c>
      <c r="AH527" s="1">
        <v>2.022583E-2</v>
      </c>
      <c r="AI527">
        <v>25.514220000000002</v>
      </c>
      <c r="AJ527">
        <v>0</v>
      </c>
      <c r="AK527">
        <v>0</v>
      </c>
      <c r="AL527" s="1">
        <v>2.0425849999999999E-2</v>
      </c>
      <c r="AM527">
        <v>25.662130000000001</v>
      </c>
      <c r="AN527">
        <v>0</v>
      </c>
      <c r="AO527">
        <v>0</v>
      </c>
      <c r="AP527" s="1">
        <v>2.0657780000000001E-2</v>
      </c>
      <c r="AQ527">
        <v>25.753360000000001</v>
      </c>
      <c r="AR527">
        <v>0</v>
      </c>
      <c r="AS527">
        <v>0</v>
      </c>
      <c r="AT527" s="1">
        <v>2.0783869999999999E-2</v>
      </c>
      <c r="AU527">
        <v>25.83558</v>
      </c>
      <c r="AV527">
        <v>0</v>
      </c>
      <c r="AW527">
        <v>0</v>
      </c>
      <c r="AX527" s="1">
        <v>2.0877280000000002E-2</v>
      </c>
      <c r="AY527">
        <v>25.911090000000002</v>
      </c>
      <c r="AZ527">
        <v>0</v>
      </c>
      <c r="BA527">
        <v>0</v>
      </c>
      <c r="BB527" s="1">
        <v>2.101598E-2</v>
      </c>
      <c r="BC527">
        <v>25.968160000000001</v>
      </c>
      <c r="BD527">
        <v>0</v>
      </c>
      <c r="BE527">
        <v>0</v>
      </c>
      <c r="BF527" s="1">
        <v>2.1182690000000001E-2</v>
      </c>
      <c r="BG527">
        <v>26.024609999999999</v>
      </c>
      <c r="BH527">
        <v>0</v>
      </c>
      <c r="BI527">
        <v>0</v>
      </c>
      <c r="BJ527">
        <v>2.116119E-2</v>
      </c>
      <c r="BK527">
        <v>26.11185</v>
      </c>
      <c r="BL527">
        <v>0</v>
      </c>
      <c r="BM527">
        <v>0</v>
      </c>
      <c r="BN527" s="1">
        <v>2.1335380000000001E-2</v>
      </c>
      <c r="BO527">
        <v>26.260249999999999</v>
      </c>
      <c r="BP527">
        <v>0</v>
      </c>
      <c r="BQ527">
        <v>0</v>
      </c>
      <c r="BR527" s="1">
        <v>2.1599320000000002E-2</v>
      </c>
      <c r="BS527">
        <v>26.449570000000001</v>
      </c>
      <c r="BT527">
        <v>0</v>
      </c>
      <c r="BU527">
        <v>0</v>
      </c>
      <c r="BV527" s="1">
        <v>2.183964E-2</v>
      </c>
      <c r="BW527">
        <v>26.641929999999999</v>
      </c>
      <c r="BX527">
        <v>0</v>
      </c>
      <c r="BY527">
        <v>0</v>
      </c>
      <c r="BZ527" s="1">
        <v>2.1983900000000001E-2</v>
      </c>
      <c r="CA527">
        <v>26.796479999999999</v>
      </c>
      <c r="CB527">
        <v>0</v>
      </c>
      <c r="CC527">
        <v>0</v>
      </c>
      <c r="CD527" s="1">
        <v>2.2079149999999999E-2</v>
      </c>
      <c r="CE527">
        <v>26.85887</v>
      </c>
      <c r="CF527">
        <v>0</v>
      </c>
      <c r="CG527">
        <v>0</v>
      </c>
      <c r="CH527" s="1">
        <v>2.2173660000000001E-2</v>
      </c>
      <c r="CI527">
        <v>26.889199999999999</v>
      </c>
      <c r="CJ527">
        <v>0</v>
      </c>
      <c r="CK527">
        <v>0</v>
      </c>
      <c r="CL527" s="1">
        <v>2.2401250000000001E-2</v>
      </c>
      <c r="CM527">
        <v>26.923190000000002</v>
      </c>
      <c r="CN527">
        <v>0</v>
      </c>
      <c r="CO527">
        <v>0</v>
      </c>
      <c r="CP527" s="1">
        <v>2.2956859999999999E-2</v>
      </c>
      <c r="CQ527">
        <v>26.96987</v>
      </c>
      <c r="CR527">
        <v>0</v>
      </c>
      <c r="CS527">
        <v>0</v>
      </c>
      <c r="CT527" s="1">
        <v>2.3026870000000001E-2</v>
      </c>
      <c r="CU527">
        <v>27.099350000000001</v>
      </c>
      <c r="CV527">
        <v>0</v>
      </c>
      <c r="CW527">
        <v>0</v>
      </c>
      <c r="CX527" s="1">
        <v>2.2879210000000001E-2</v>
      </c>
      <c r="CY527">
        <v>27.27261</v>
      </c>
      <c r="CZ527">
        <v>0</v>
      </c>
      <c r="DA527">
        <v>0</v>
      </c>
      <c r="DB527" s="1">
        <v>2.270995E-2</v>
      </c>
      <c r="DC527">
        <v>27.404350000000001</v>
      </c>
      <c r="DD527">
        <v>0</v>
      </c>
      <c r="DE527">
        <v>0</v>
      </c>
      <c r="DF527" s="1">
        <v>2.2763519999999999E-2</v>
      </c>
      <c r="DG527">
        <v>27.515830000000001</v>
      </c>
      <c r="DH527">
        <v>0</v>
      </c>
      <c r="DI527">
        <v>0</v>
      </c>
      <c r="DJ527" s="1">
        <v>2.2897399999999998E-2</v>
      </c>
      <c r="DK527">
        <v>27.554760000000002</v>
      </c>
      <c r="DL527">
        <v>0</v>
      </c>
      <c r="DM527">
        <v>0</v>
      </c>
      <c r="DN527" s="1">
        <v>2.2913449999999998E-2</v>
      </c>
      <c r="DO527">
        <v>27.5656</v>
      </c>
      <c r="DP527">
        <v>0</v>
      </c>
      <c r="DQ527">
        <v>0</v>
      </c>
      <c r="DR527" s="1">
        <v>2.28854E-2</v>
      </c>
      <c r="DS527">
        <v>27.57959</v>
      </c>
      <c r="DT527">
        <v>0</v>
      </c>
      <c r="DU527">
        <v>0</v>
      </c>
      <c r="DV527" s="1">
        <v>2.3504529999999999E-2</v>
      </c>
      <c r="DW527">
        <v>27.592390000000002</v>
      </c>
      <c r="DX527">
        <v>0</v>
      </c>
      <c r="DY527">
        <v>0</v>
      </c>
      <c r="DZ527" s="1">
        <v>2.3365070000000002E-2</v>
      </c>
      <c r="EA527">
        <v>27.667580000000001</v>
      </c>
      <c r="EB527">
        <v>0</v>
      </c>
      <c r="EC527">
        <v>2.472336E-36</v>
      </c>
      <c r="ED527">
        <v>2.2977709999999998E-2</v>
      </c>
      <c r="EE527">
        <v>27.77064</v>
      </c>
      <c r="EF527">
        <v>1.317461E-36</v>
      </c>
      <c r="EG527">
        <v>1.194125E-32</v>
      </c>
      <c r="EH527">
        <v>2.255865E-2</v>
      </c>
      <c r="EI527">
        <v>27.883510000000001</v>
      </c>
      <c r="EJ527">
        <v>2.5384249999999998E-33</v>
      </c>
      <c r="EK527">
        <v>2.2078519999999999E-29</v>
      </c>
      <c r="EL527">
        <v>2.248588E-2</v>
      </c>
      <c r="EM527">
        <v>27.97315</v>
      </c>
      <c r="EN527">
        <v>2.1635710000000001E-30</v>
      </c>
      <c r="EO527" s="1">
        <v>1.812922E-26</v>
      </c>
      <c r="EP527" s="1">
        <v>2.253061E-2</v>
      </c>
      <c r="EQ527">
        <v>27.994250000000001</v>
      </c>
      <c r="ER527" s="1">
        <v>9.1991130000000002E-28</v>
      </c>
      <c r="ES527" s="1">
        <v>7.4682030000000003E-24</v>
      </c>
      <c r="ET527" s="1">
        <v>2.2453649999999999E-2</v>
      </c>
      <c r="EU527">
        <v>27.978649999999998</v>
      </c>
      <c r="EV527" s="1">
        <v>2.120983E-25</v>
      </c>
      <c r="EW527" s="1">
        <v>1.6957490000000001E-21</v>
      </c>
      <c r="EX527" s="1">
        <v>2.2311910000000001E-2</v>
      </c>
      <c r="EY527">
        <v>27.96753</v>
      </c>
      <c r="EZ527" s="1">
        <v>2.8877290000000003E-23</v>
      </c>
      <c r="FA527" s="1">
        <v>2.2898980000000001E-19</v>
      </c>
      <c r="FB527" s="1">
        <v>2.2810670000000002E-2</v>
      </c>
      <c r="FC527">
        <v>27.988499999999998</v>
      </c>
      <c r="FD527" s="1">
        <v>2.5618260000000001E-21</v>
      </c>
      <c r="FE527" s="1">
        <v>1.9679310000000001E-17</v>
      </c>
      <c r="FF527" s="1">
        <v>2.2583780000000001E-2</v>
      </c>
      <c r="FG527">
        <v>28.137429999999998</v>
      </c>
      <c r="FH527" s="1">
        <v>1.4698019999999999E-19</v>
      </c>
      <c r="FI527" s="1">
        <v>1.131435E-15</v>
      </c>
      <c r="FJ527" s="1">
        <v>2.214211E-2</v>
      </c>
      <c r="FK527">
        <v>28.262260000000001</v>
      </c>
      <c r="FL527" s="1">
        <v>5.7640909999999998E-18</v>
      </c>
      <c r="FM527" s="1">
        <v>4.5071030000000001E-14</v>
      </c>
      <c r="FN527" s="1">
        <v>2.1652250000000001E-2</v>
      </c>
      <c r="FO527">
        <v>28.350370000000002</v>
      </c>
      <c r="FP527" s="1">
        <v>1.6173650000000001E-16</v>
      </c>
      <c r="FQ527" s="1">
        <v>1.290252E-12</v>
      </c>
      <c r="FR527" s="1">
        <v>2.1494340000000001E-2</v>
      </c>
      <c r="FS527">
        <v>28.399090000000001</v>
      </c>
      <c r="FT527" s="1">
        <v>3.4236010000000001E-15</v>
      </c>
      <c r="FU527" s="1">
        <v>2.7473780000000001E-11</v>
      </c>
      <c r="FV527" s="1">
        <v>2.1467360000000001E-2</v>
      </c>
      <c r="FW527">
        <v>28.409050000000001</v>
      </c>
      <c r="FX527" s="1">
        <v>5.5867969999999999E-14</v>
      </c>
      <c r="FY527" s="1">
        <v>4.4889469999999999E-10</v>
      </c>
      <c r="FZ527" s="1">
        <v>2.1319149999999999E-2</v>
      </c>
      <c r="GA527">
        <v>28.396920000000001</v>
      </c>
      <c r="GB527" s="1">
        <v>7.125692E-13</v>
      </c>
      <c r="GC527" s="1">
        <v>5.7667730000000001E-9</v>
      </c>
      <c r="GD527">
        <v>2.1093750000000001E-2</v>
      </c>
      <c r="GE527">
        <v>28.386849999999999</v>
      </c>
      <c r="GF527" s="1">
        <v>7.2555369999999999E-12</v>
      </c>
      <c r="GG527" s="1">
        <v>5.9419530000000001E-8</v>
      </c>
      <c r="GH527">
        <v>2.147686E-2</v>
      </c>
      <c r="GI527">
        <v>28.41366</v>
      </c>
      <c r="GJ527" s="1">
        <v>6.2346349999999996E-11</v>
      </c>
      <c r="GK527" s="1">
        <v>5.0234130000000004E-7</v>
      </c>
      <c r="GL527" s="1">
        <v>2.1181410000000001E-2</v>
      </c>
      <c r="GM527">
        <v>28.57246</v>
      </c>
      <c r="GN527" s="1">
        <v>4.3272829999999999E-10</v>
      </c>
      <c r="GO527" s="1">
        <v>3.5450529999999999E-6</v>
      </c>
      <c r="GP527" s="1">
        <v>2.0688669999999999E-2</v>
      </c>
      <c r="GQ527">
        <v>28.7212</v>
      </c>
      <c r="GR527" s="1">
        <v>2.5108430000000001E-9</v>
      </c>
      <c r="GS527" s="1">
        <v>2.110226E-5</v>
      </c>
      <c r="GT527">
        <v>2.0163199999999999E-2</v>
      </c>
      <c r="GU527">
        <v>28.852350000000001</v>
      </c>
      <c r="GV527" s="1">
        <v>1.242684E-8</v>
      </c>
      <c r="GW527" s="1">
        <v>1.07472E-4</v>
      </c>
      <c r="GX527" s="1">
        <v>1.997322E-2</v>
      </c>
      <c r="GY527">
        <v>28.975280000000001</v>
      </c>
      <c r="GZ527" s="1">
        <v>5.4288580000000002E-8</v>
      </c>
      <c r="HA527" s="1">
        <v>4.756087E-4</v>
      </c>
      <c r="HB527">
        <v>1.9923280000000002E-2</v>
      </c>
      <c r="HC527">
        <v>29.031079999999999</v>
      </c>
      <c r="HD527" s="1">
        <v>2.1067139999999999E-7</v>
      </c>
      <c r="HE527" s="1">
        <v>1.8567290000000001E-3</v>
      </c>
      <c r="HF527" s="1">
        <v>1.9770010000000001E-2</v>
      </c>
      <c r="HG527">
        <v>29.01643</v>
      </c>
      <c r="HH527" s="1">
        <v>7.2500429999999997E-7</v>
      </c>
      <c r="HI527" s="1">
        <v>6.4641250000000003E-3</v>
      </c>
      <c r="HJ527" s="1">
        <v>1.951578E-2</v>
      </c>
      <c r="HK527">
        <v>29.005780000000001</v>
      </c>
      <c r="HL527" s="1">
        <v>2.2322590000000001E-6</v>
      </c>
      <c r="HM527" s="1">
        <v>2.024813E-2</v>
      </c>
      <c r="HN527" s="1">
        <v>1.966387E-2</v>
      </c>
      <c r="HO527">
        <v>29.015830000000001</v>
      </c>
      <c r="HP527" s="1">
        <v>6.3739820000000002E-6</v>
      </c>
      <c r="HQ527" s="1">
        <v>5.7664569999999998E-2</v>
      </c>
      <c r="HR527" s="1">
        <v>1.940271E-2</v>
      </c>
      <c r="HS527">
        <v>29.135090000000002</v>
      </c>
      <c r="HT527" s="1">
        <v>1.6353150000000001E-5</v>
      </c>
      <c r="HU527" s="1">
        <v>0.15061069999999999</v>
      </c>
      <c r="HV527" s="1">
        <v>1.9056279999999998E-2</v>
      </c>
      <c r="HW527">
        <v>29.28792</v>
      </c>
      <c r="HX527" s="1">
        <v>3.8494049999999998E-5</v>
      </c>
      <c r="HY527" s="1">
        <v>0.36278090000000002</v>
      </c>
      <c r="HZ527" s="1">
        <v>1.8691429999999998E-2</v>
      </c>
      <c r="IA527">
        <v>29.425850000000001</v>
      </c>
      <c r="IB527" s="1">
        <v>8.4026440000000002E-5</v>
      </c>
      <c r="IC527" s="1">
        <v>0.811469</v>
      </c>
      <c r="ID527" s="1">
        <v>1.851359E-2</v>
      </c>
      <c r="IE527">
        <v>29.550899999999999</v>
      </c>
      <c r="IF527" s="1">
        <v>1.7319920000000001E-4</v>
      </c>
      <c r="IG527">
        <v>1.6975340000000001</v>
      </c>
      <c r="IH527" s="1">
        <v>1.838936E-2</v>
      </c>
      <c r="II527">
        <v>29.583359999999999</v>
      </c>
      <c r="IJ527" s="1">
        <v>3.3718680000000001E-4</v>
      </c>
      <c r="IK527" s="1">
        <v>3.3437779999999999</v>
      </c>
      <c r="IL527" s="1">
        <v>1.8197540000000002E-2</v>
      </c>
      <c r="IM527">
        <v>29.554220000000001</v>
      </c>
      <c r="IN527" s="1">
        <v>6.1897839999999998E-4</v>
      </c>
      <c r="IO527" s="1">
        <v>6.2345800000000002</v>
      </c>
      <c r="IP527" s="1">
        <v>1.7958950000000001E-2</v>
      </c>
      <c r="IQ527">
        <v>29.526720000000001</v>
      </c>
      <c r="IR527" s="1">
        <v>1.077583E-3</v>
      </c>
      <c r="IS527">
        <v>11.051970000000001</v>
      </c>
      <c r="IT527" s="1">
        <v>1.7988179999999999E-2</v>
      </c>
      <c r="IU527">
        <v>29.51501</v>
      </c>
      <c r="IV527" s="1">
        <v>1.819183E-3</v>
      </c>
      <c r="IW527">
        <v>18.71942</v>
      </c>
      <c r="IX527" s="1">
        <v>1.7749000000000001E-2</v>
      </c>
      <c r="IY527">
        <v>29.58982</v>
      </c>
      <c r="IZ527" s="1">
        <v>2.9034080000000001E-3</v>
      </c>
      <c r="JA527">
        <v>30.42099</v>
      </c>
      <c r="JB527" s="1">
        <v>1.7419049999999998E-2</v>
      </c>
      <c r="JC527">
        <v>29.636749999999999</v>
      </c>
      <c r="JD527" s="1">
        <v>4.433836E-3</v>
      </c>
      <c r="JE527">
        <v>47.553249999999998</v>
      </c>
      <c r="JF527">
        <v>1.7095840000000001E-2</v>
      </c>
      <c r="JG527">
        <v>29.692740000000001</v>
      </c>
      <c r="JH527" s="1">
        <v>6.5353490000000002E-3</v>
      </c>
      <c r="JI527">
        <v>71.728089999999995</v>
      </c>
      <c r="JJ527" s="1">
        <v>1.6937170000000001E-2</v>
      </c>
      <c r="JK527">
        <v>29.700130000000001</v>
      </c>
      <c r="JL527" s="1">
        <v>9.4162719999999998E-3</v>
      </c>
      <c r="JM527">
        <v>104.76560000000001</v>
      </c>
      <c r="JN527" s="1">
        <v>1.6867650000000001E-2</v>
      </c>
      <c r="JO527">
        <v>29.706910000000001</v>
      </c>
      <c r="JP527" s="1">
        <v>1.325309E-2</v>
      </c>
      <c r="JQ527">
        <v>148.6764</v>
      </c>
      <c r="JR527" s="1">
        <v>1.6786929999999999E-2</v>
      </c>
      <c r="JS527">
        <v>29.738430000000001</v>
      </c>
      <c r="JT527" s="1">
        <v>1.816305E-2</v>
      </c>
      <c r="JU527">
        <v>205.5453</v>
      </c>
      <c r="JV527">
        <v>1.6621199999999999E-2</v>
      </c>
      <c r="JW527">
        <v>29.767430000000001</v>
      </c>
      <c r="JX527" s="1">
        <v>2.4180170000000001E-2</v>
      </c>
      <c r="JY527">
        <v>277.39449999999999</v>
      </c>
      <c r="JZ527">
        <v>1.6454010000000002E-2</v>
      </c>
      <c r="KA527">
        <v>29.791119999999999</v>
      </c>
      <c r="KB527" s="1">
        <v>3.1481269999999999E-2</v>
      </c>
      <c r="KC527">
        <v>366.09620000000001</v>
      </c>
      <c r="KD527" s="1">
        <v>1.634946E-2</v>
      </c>
      <c r="KE527">
        <v>29.902290000000001</v>
      </c>
      <c r="KF527" s="1">
        <v>4.0314849999999999E-2</v>
      </c>
      <c r="KG527">
        <v>473.43630000000002</v>
      </c>
      <c r="KH527" s="1">
        <v>1.62886E-2</v>
      </c>
      <c r="KI527">
        <v>29.958210000000001</v>
      </c>
      <c r="KJ527" s="1">
        <v>5.0824340000000003E-2</v>
      </c>
      <c r="KK527">
        <v>601.05349999999999</v>
      </c>
      <c r="KL527" s="1">
        <v>1.6187739999999999E-2</v>
      </c>
      <c r="KM527">
        <v>30.000710000000002</v>
      </c>
      <c r="KN527" s="1">
        <v>6.2850610000000001E-2</v>
      </c>
      <c r="KO527">
        <v>750.26179999999999</v>
      </c>
      <c r="KP527" s="1">
        <v>1.6023349999999999E-2</v>
      </c>
      <c r="KQ527">
        <v>30.04317</v>
      </c>
      <c r="KR527" s="1">
        <v>7.6218190000000005E-2</v>
      </c>
      <c r="KS527">
        <v>921.91089999999997</v>
      </c>
      <c r="KT527" s="1">
        <v>1.5842209999999999E-2</v>
      </c>
      <c r="KU527">
        <v>30.047730000000001</v>
      </c>
      <c r="KV527" s="1">
        <v>9.0992799999999999E-2</v>
      </c>
      <c r="KW527">
        <v>1116.4090000000001</v>
      </c>
      <c r="KX527" s="1">
        <v>1.569067E-2</v>
      </c>
      <c r="KY527">
        <v>30.011980000000001</v>
      </c>
      <c r="KZ527" s="1">
        <v>0.1073887</v>
      </c>
      <c r="LA527">
        <v>1333.8969999999999</v>
      </c>
      <c r="LB527" s="1">
        <v>1.558967E-2</v>
      </c>
      <c r="LC527">
        <v>29.97711</v>
      </c>
      <c r="LD527" s="1">
        <v>0.12559809999999999</v>
      </c>
      <c r="LE527">
        <v>1574.3119999999999</v>
      </c>
      <c r="LF527" s="1">
        <v>1.55874E-2</v>
      </c>
      <c r="LG527">
        <v>29.977060000000002</v>
      </c>
      <c r="LH527" s="1">
        <v>0.1462251</v>
      </c>
      <c r="LI527">
        <v>1837.5740000000001</v>
      </c>
      <c r="LJ527" s="1">
        <v>1.544507E-2</v>
      </c>
      <c r="LK527">
        <v>30.113669999999999</v>
      </c>
      <c r="LL527" s="1">
        <v>0.16699559999999999</v>
      </c>
      <c r="LM527">
        <v>2123.029</v>
      </c>
      <c r="LN527" s="1">
        <v>1.5245939999999999E-2</v>
      </c>
      <c r="LO527">
        <v>30.225290000000001</v>
      </c>
      <c r="LP527" s="1">
        <v>0.18818770000000001</v>
      </c>
      <c r="LQ527">
        <v>2429.018</v>
      </c>
      <c r="LR527" s="1">
        <v>1.503926E-2</v>
      </c>
      <c r="LS527">
        <v>30.311070000000001</v>
      </c>
      <c r="LT527" s="1">
        <v>0.21001339999999999</v>
      </c>
      <c r="LU527">
        <v>2753.8809999999999</v>
      </c>
      <c r="LV527" s="1">
        <v>1.4927660000000001E-2</v>
      </c>
      <c r="LW527">
        <v>30.428229999999999</v>
      </c>
      <c r="LX527" s="1">
        <v>0.23388310000000001</v>
      </c>
      <c r="LY527">
        <v>3096.2930000000001</v>
      </c>
      <c r="LZ527" s="1">
        <v>1.4856660000000001E-2</v>
      </c>
      <c r="MA527">
        <v>30.482189999999999</v>
      </c>
      <c r="MB527" s="1">
        <v>0.25922539999999999</v>
      </c>
      <c r="MC527">
        <v>3455.136</v>
      </c>
      <c r="MD527" s="1">
        <v>1.4787450000000001E-2</v>
      </c>
      <c r="ME527">
        <v>30.451059999999998</v>
      </c>
      <c r="MF527" s="1">
        <v>0.28540890000000002</v>
      </c>
      <c r="MG527">
        <v>3828.873</v>
      </c>
      <c r="MH527" s="1">
        <v>1.4731050000000001E-2</v>
      </c>
      <c r="MI527">
        <v>30.416679999999999</v>
      </c>
      <c r="MJ527">
        <v>0.31248160000000003</v>
      </c>
      <c r="MK527">
        <v>4215.7910000000002</v>
      </c>
      <c r="ML527" s="1">
        <v>1.4856289999999999E-2</v>
      </c>
      <c r="MM527">
        <v>30.426490000000001</v>
      </c>
      <c r="MN527">
        <v>0.34438200000000002</v>
      </c>
      <c r="MO527">
        <v>4615.0919999999996</v>
      </c>
      <c r="MP527" s="1">
        <v>1.478343E-2</v>
      </c>
      <c r="MQ527">
        <v>30.55951</v>
      </c>
      <c r="MR527" s="1">
        <v>0.37253350000000002</v>
      </c>
      <c r="MS527">
        <v>5025.2550000000001</v>
      </c>
      <c r="MT527" s="1">
        <v>1.4641120000000001E-2</v>
      </c>
      <c r="MU527">
        <v>30.702819999999999</v>
      </c>
      <c r="MV527" s="1">
        <v>0.3990263</v>
      </c>
      <c r="MW527">
        <v>5443.0219999999999</v>
      </c>
      <c r="MX527" s="1">
        <v>1.448807E-2</v>
      </c>
      <c r="MY527">
        <v>30.80415</v>
      </c>
      <c r="MZ527" s="1">
        <v>0.424902</v>
      </c>
      <c r="NA527">
        <v>5866.1390000000001</v>
      </c>
      <c r="NB527" s="1">
        <v>1.445043E-2</v>
      </c>
      <c r="NC527">
        <v>30.886669999999999</v>
      </c>
      <c r="ND527" s="1">
        <v>0.45400590000000002</v>
      </c>
      <c r="NE527">
        <v>6293.2250000000004</v>
      </c>
      <c r="NF527" s="1">
        <v>1.4460600000000001E-2</v>
      </c>
      <c r="NG527">
        <v>30.888960000000001</v>
      </c>
      <c r="NH527">
        <v>0.48477039999999999</v>
      </c>
      <c r="NI527">
        <v>6723.7250000000004</v>
      </c>
      <c r="NJ527" s="1">
        <v>1.44405E-2</v>
      </c>
      <c r="NK527">
        <v>30.85172</v>
      </c>
      <c r="NL527">
        <v>0.51460519999999998</v>
      </c>
      <c r="NM527">
        <v>7156.2619999999997</v>
      </c>
      <c r="NN527" s="1">
        <v>1.433979E-2</v>
      </c>
      <c r="NO527">
        <v>30.822140000000001</v>
      </c>
      <c r="NP527">
        <v>0.54126189999999996</v>
      </c>
      <c r="NQ527">
        <v>7588.93</v>
      </c>
      <c r="NR527" s="1">
        <v>1.4163790000000001E-2</v>
      </c>
      <c r="NS527">
        <v>30.807259999999999</v>
      </c>
      <c r="NT527">
        <v>0.56427510000000003</v>
      </c>
      <c r="NU527">
        <v>8019.1450000000004</v>
      </c>
      <c r="NV527" s="1">
        <v>1.41043E-2</v>
      </c>
      <c r="NW527">
        <v>30.829789999999999</v>
      </c>
      <c r="NX527">
        <v>0.59115890000000004</v>
      </c>
      <c r="NY527">
        <v>8445.6710000000003</v>
      </c>
      <c r="NZ527" s="1">
        <v>1.412334E-2</v>
      </c>
      <c r="OA527">
        <v>30.907830000000001</v>
      </c>
      <c r="OB527">
        <v>0.62092329999999996</v>
      </c>
      <c r="OC527">
        <v>8868.7060000000001</v>
      </c>
      <c r="OD527" s="1">
        <v>1.414375E-2</v>
      </c>
      <c r="OE527">
        <v>30.93871</v>
      </c>
      <c r="OF527">
        <v>0.65059140000000004</v>
      </c>
      <c r="OG527">
        <v>9287.7950000000001</v>
      </c>
      <c r="OH527" s="1">
        <v>1.409119E-2</v>
      </c>
      <c r="OI527">
        <v>30.961200000000002</v>
      </c>
      <c r="OJ527">
        <v>0.67643489999999995</v>
      </c>
      <c r="OK527">
        <v>9701.6959999999999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1.9667980000000002E-2</v>
      </c>
      <c r="G528">
        <v>24.886790000000001</v>
      </c>
      <c r="H528">
        <v>0</v>
      </c>
      <c r="I528">
        <v>0</v>
      </c>
      <c r="J528" s="1">
        <v>1.9901180000000001E-2</v>
      </c>
      <c r="K528">
        <v>24.98752</v>
      </c>
      <c r="L528">
        <v>0</v>
      </c>
      <c r="M528">
        <v>0</v>
      </c>
      <c r="N528" s="1">
        <v>1.988403E-2</v>
      </c>
      <c r="O528">
        <v>25.118880000000001</v>
      </c>
      <c r="P528">
        <v>0</v>
      </c>
      <c r="Q528">
        <v>0</v>
      </c>
      <c r="R528" s="1">
        <v>1.9791010000000001E-2</v>
      </c>
      <c r="S528">
        <v>25.173749999999998</v>
      </c>
      <c r="T528">
        <v>0</v>
      </c>
      <c r="U528">
        <v>0</v>
      </c>
      <c r="V528" s="1">
        <v>1.979328E-2</v>
      </c>
      <c r="W528">
        <v>25.221070000000001</v>
      </c>
      <c r="X528">
        <v>0</v>
      </c>
      <c r="Y528">
        <v>0</v>
      </c>
      <c r="Z528">
        <v>1.9894849999999999E-2</v>
      </c>
      <c r="AA528">
        <v>25.269970000000001</v>
      </c>
      <c r="AB528">
        <v>0</v>
      </c>
      <c r="AC528">
        <v>0</v>
      </c>
      <c r="AD528" s="1">
        <v>1.9770940000000001E-2</v>
      </c>
      <c r="AE528">
        <v>25.320209999999999</v>
      </c>
      <c r="AF528">
        <v>0</v>
      </c>
      <c r="AG528">
        <v>0</v>
      </c>
      <c r="AH528" s="1">
        <v>1.9896210000000001E-2</v>
      </c>
      <c r="AI528">
        <v>25.381150000000002</v>
      </c>
      <c r="AJ528">
        <v>0</v>
      </c>
      <c r="AK528">
        <v>0</v>
      </c>
      <c r="AL528" s="1">
        <v>2.0094009999999999E-2</v>
      </c>
      <c r="AM528">
        <v>25.529150000000001</v>
      </c>
      <c r="AN528">
        <v>0</v>
      </c>
      <c r="AO528">
        <v>0</v>
      </c>
      <c r="AP528" s="1">
        <v>2.03249E-2</v>
      </c>
      <c r="AQ528">
        <v>25.620899999999999</v>
      </c>
      <c r="AR528">
        <v>0</v>
      </c>
      <c r="AS528">
        <v>0</v>
      </c>
      <c r="AT528" s="1">
        <v>2.0448750000000002E-2</v>
      </c>
      <c r="AU528">
        <v>25.704270000000001</v>
      </c>
      <c r="AV528">
        <v>0</v>
      </c>
      <c r="AW528">
        <v>0</v>
      </c>
      <c r="AX528" s="1">
        <v>2.053841E-2</v>
      </c>
      <c r="AY528">
        <v>25.77993</v>
      </c>
      <c r="AZ528">
        <v>0</v>
      </c>
      <c r="BA528">
        <v>0</v>
      </c>
      <c r="BB528" s="1">
        <v>2.0675679999999998E-2</v>
      </c>
      <c r="BC528">
        <v>25.83821</v>
      </c>
      <c r="BD528">
        <v>0</v>
      </c>
      <c r="BE528">
        <v>0</v>
      </c>
      <c r="BF528" s="1">
        <v>2.083956E-2</v>
      </c>
      <c r="BG528">
        <v>25.89583</v>
      </c>
      <c r="BH528">
        <v>0</v>
      </c>
      <c r="BI528">
        <v>0</v>
      </c>
      <c r="BJ528" s="1">
        <v>2.0815409999999999E-2</v>
      </c>
      <c r="BK528">
        <v>25.984069999999999</v>
      </c>
      <c r="BL528">
        <v>0</v>
      </c>
      <c r="BM528">
        <v>0</v>
      </c>
      <c r="BN528" s="1">
        <v>2.098585E-2</v>
      </c>
      <c r="BO528">
        <v>26.132619999999999</v>
      </c>
      <c r="BP528">
        <v>0</v>
      </c>
      <c r="BQ528">
        <v>0</v>
      </c>
      <c r="BR528" s="1">
        <v>2.1247129999999999E-2</v>
      </c>
      <c r="BS528">
        <v>26.32169</v>
      </c>
      <c r="BT528">
        <v>0</v>
      </c>
      <c r="BU528">
        <v>0</v>
      </c>
      <c r="BV528" s="1">
        <v>2.1485790000000001E-2</v>
      </c>
      <c r="BW528">
        <v>26.513269999999999</v>
      </c>
      <c r="BX528">
        <v>0</v>
      </c>
      <c r="BY528">
        <v>0</v>
      </c>
      <c r="BZ528" s="1">
        <v>2.1625999999999999E-2</v>
      </c>
      <c r="CA528">
        <v>26.667629999999999</v>
      </c>
      <c r="CB528">
        <v>0</v>
      </c>
      <c r="CC528">
        <v>0</v>
      </c>
      <c r="CD528" s="1">
        <v>2.171934E-2</v>
      </c>
      <c r="CE528">
        <v>26.730409999999999</v>
      </c>
      <c r="CF528">
        <v>0</v>
      </c>
      <c r="CG528">
        <v>0</v>
      </c>
      <c r="CH528" s="1">
        <v>2.181365E-2</v>
      </c>
      <c r="CI528">
        <v>26.762519999999999</v>
      </c>
      <c r="CJ528">
        <v>0</v>
      </c>
      <c r="CK528">
        <v>0</v>
      </c>
      <c r="CL528" s="1">
        <v>2.2039400000000001E-2</v>
      </c>
      <c r="CM528">
        <v>26.79805</v>
      </c>
      <c r="CN528">
        <v>0</v>
      </c>
      <c r="CO528">
        <v>0</v>
      </c>
      <c r="CP528" s="1">
        <v>2.2591529999999999E-2</v>
      </c>
      <c r="CQ528">
        <v>26.846080000000001</v>
      </c>
      <c r="CR528">
        <v>0</v>
      </c>
      <c r="CS528">
        <v>0</v>
      </c>
      <c r="CT528" s="1">
        <v>2.266087E-2</v>
      </c>
      <c r="CU528">
        <v>26.976089999999999</v>
      </c>
      <c r="CV528">
        <v>0</v>
      </c>
      <c r="CW528">
        <v>0</v>
      </c>
      <c r="CX528">
        <v>2.251102E-2</v>
      </c>
      <c r="CY528">
        <v>27.149090000000001</v>
      </c>
      <c r="CZ528">
        <v>0</v>
      </c>
      <c r="DA528">
        <v>0</v>
      </c>
      <c r="DB528" s="1">
        <v>2.234299E-2</v>
      </c>
      <c r="DC528">
        <v>27.28125</v>
      </c>
      <c r="DD528">
        <v>0</v>
      </c>
      <c r="DE528">
        <v>0</v>
      </c>
      <c r="DF528" s="1">
        <v>2.239561E-2</v>
      </c>
      <c r="DG528">
        <v>27.39339</v>
      </c>
      <c r="DH528">
        <v>0</v>
      </c>
      <c r="DI528">
        <v>0</v>
      </c>
      <c r="DJ528" s="1">
        <v>2.253086E-2</v>
      </c>
      <c r="DK528">
        <v>27.43357</v>
      </c>
      <c r="DL528">
        <v>0</v>
      </c>
      <c r="DM528">
        <v>0</v>
      </c>
      <c r="DN528">
        <v>2.2546420000000001E-2</v>
      </c>
      <c r="DO528">
        <v>27.447050000000001</v>
      </c>
      <c r="DP528">
        <v>0</v>
      </c>
      <c r="DQ528">
        <v>0</v>
      </c>
      <c r="DR528" s="1">
        <v>2.2523459999999999E-2</v>
      </c>
      <c r="DS528">
        <v>27.463010000000001</v>
      </c>
      <c r="DT528">
        <v>0</v>
      </c>
      <c r="DU528">
        <v>0</v>
      </c>
      <c r="DV528" s="1">
        <v>2.3140210000000001E-2</v>
      </c>
      <c r="DW528">
        <v>27.477709999999998</v>
      </c>
      <c r="DX528">
        <v>0</v>
      </c>
      <c r="DY528">
        <v>0</v>
      </c>
      <c r="DZ528" s="1">
        <v>2.300292E-2</v>
      </c>
      <c r="EA528">
        <v>27.554390000000001</v>
      </c>
      <c r="EB528">
        <v>0</v>
      </c>
      <c r="EC528">
        <v>7.4080819999999996E-37</v>
      </c>
      <c r="ED528" s="1">
        <v>2.261521E-2</v>
      </c>
      <c r="EE528">
        <v>27.658740000000002</v>
      </c>
      <c r="EF528">
        <v>4.8235820000000003E-37</v>
      </c>
      <c r="EG528">
        <v>3.824877E-33</v>
      </c>
      <c r="EH528" s="1">
        <v>2.2200029999999999E-2</v>
      </c>
      <c r="EI528">
        <v>27.772749999999998</v>
      </c>
      <c r="EJ528">
        <v>9.6529930000000003E-34</v>
      </c>
      <c r="EK528">
        <v>7.5218380000000001E-30</v>
      </c>
      <c r="EL528" s="1">
        <v>2.2130230000000001E-2</v>
      </c>
      <c r="EM528">
        <v>27.863379999999999</v>
      </c>
      <c r="EN528">
        <v>8.5434950000000002E-31</v>
      </c>
      <c r="EO528" s="1">
        <v>6.5299170000000006E-27</v>
      </c>
      <c r="EP528" s="1">
        <v>2.2176589999999999E-2</v>
      </c>
      <c r="EQ528">
        <v>27.88654</v>
      </c>
      <c r="ER528" s="1">
        <v>3.7708009999999999E-28</v>
      </c>
      <c r="ES528" s="1">
        <v>2.8307940000000001E-24</v>
      </c>
      <c r="ET528" s="1">
        <v>2.2102179999999999E-2</v>
      </c>
      <c r="EU528">
        <v>27.873539999999998</v>
      </c>
      <c r="EV528" s="1">
        <v>9.0144149999999995E-26</v>
      </c>
      <c r="EW528" s="1">
        <v>6.7364940000000001E-22</v>
      </c>
      <c r="EX528" s="1">
        <v>2.1965640000000002E-2</v>
      </c>
      <c r="EY528">
        <v>27.864830000000001</v>
      </c>
      <c r="EZ528" s="1">
        <v>1.270884E-23</v>
      </c>
      <c r="FA528" s="1">
        <v>9.5002529999999994E-20</v>
      </c>
      <c r="FB528" s="1">
        <v>2.2463779999999999E-2</v>
      </c>
      <c r="FC528">
        <v>27.888369999999998</v>
      </c>
      <c r="FD528" s="1">
        <v>1.165947E-21</v>
      </c>
      <c r="FE528" s="1">
        <v>8.5005750000000007E-18</v>
      </c>
      <c r="FF528" s="1">
        <v>2.2240559999999999E-2</v>
      </c>
      <c r="FG528">
        <v>28.038060000000002</v>
      </c>
      <c r="FH528" s="1">
        <v>6.9086999999999998E-20</v>
      </c>
      <c r="FI528" s="1">
        <v>5.0772339999999997E-16</v>
      </c>
      <c r="FJ528" s="1">
        <v>2.180149E-2</v>
      </c>
      <c r="FK528">
        <v>28.163119999999999</v>
      </c>
      <c r="FL528" s="1">
        <v>2.794556E-18</v>
      </c>
      <c r="FM528" s="1">
        <v>2.0968320000000001E-14</v>
      </c>
      <c r="FN528" s="1">
        <v>2.1315190000000001E-2</v>
      </c>
      <c r="FO528">
        <v>28.252279999999999</v>
      </c>
      <c r="FP528" s="1">
        <v>8.0779339999999999E-17</v>
      </c>
      <c r="FQ528" s="1">
        <v>6.2105830000000001E-13</v>
      </c>
      <c r="FR528" s="1">
        <v>2.1161679999999999E-2</v>
      </c>
      <c r="FS528">
        <v>28.302720000000001</v>
      </c>
      <c r="FT528" s="1">
        <v>1.7599139999999999E-15</v>
      </c>
      <c r="FU528" s="1">
        <v>1.3658059999999999E-11</v>
      </c>
      <c r="FV528" s="1">
        <v>2.1137489999999998E-2</v>
      </c>
      <c r="FW528">
        <v>28.314579999999999</v>
      </c>
      <c r="FX528" s="1">
        <v>2.9526320000000001E-14</v>
      </c>
      <c r="FY528" s="1">
        <v>2.3010000000000001E-10</v>
      </c>
      <c r="FZ528" s="1">
        <v>2.0992340000000002E-2</v>
      </c>
      <c r="GA528">
        <v>28.304569999999998</v>
      </c>
      <c r="GB528" s="1">
        <v>3.8678049999999998E-13</v>
      </c>
      <c r="GC528" s="1">
        <v>3.0437000000000001E-9</v>
      </c>
      <c r="GD528" s="1">
        <v>2.077474E-2</v>
      </c>
      <c r="GE528">
        <v>28.296530000000001</v>
      </c>
      <c r="GF528" s="1">
        <v>4.0419570000000002E-12</v>
      </c>
      <c r="GG528" s="1">
        <v>3.2251660000000001E-8</v>
      </c>
      <c r="GH528" s="1">
        <v>2.1157970000000002E-2</v>
      </c>
      <c r="GI528">
        <v>28.325320000000001</v>
      </c>
      <c r="GJ528" s="1">
        <v>3.5609500000000003E-11</v>
      </c>
      <c r="GK528" s="1">
        <v>2.8000740000000002E-7</v>
      </c>
      <c r="GL528" s="1">
        <v>2.0867400000000001E-2</v>
      </c>
      <c r="GM528">
        <v>28.48415</v>
      </c>
      <c r="GN528" s="1">
        <v>2.5314619999999998E-10</v>
      </c>
      <c r="GO528" s="1">
        <v>2.027183E-6</v>
      </c>
      <c r="GP528" s="1">
        <v>2.037808E-2</v>
      </c>
      <c r="GQ528">
        <v>28.632619999999999</v>
      </c>
      <c r="GR528" s="1">
        <v>1.5030570000000001E-9</v>
      </c>
      <c r="GS528" s="1">
        <v>1.236736E-5</v>
      </c>
      <c r="GT528" s="1">
        <v>1.9856909999999998E-2</v>
      </c>
      <c r="GU528">
        <v>28.763839999999998</v>
      </c>
      <c r="GV528" s="1">
        <v>7.6052050000000001E-9</v>
      </c>
      <c r="GW528" s="1">
        <v>6.4480000000000006E-5</v>
      </c>
      <c r="GX528" s="1">
        <v>1.9672350000000002E-2</v>
      </c>
      <c r="GY528">
        <v>28.886959999999998</v>
      </c>
      <c r="GZ528" s="1">
        <v>3.3941119999999998E-8</v>
      </c>
      <c r="HA528" s="1">
        <v>2.9176469999999999E-4</v>
      </c>
      <c r="HB528" s="1">
        <v>1.962351E-2</v>
      </c>
      <c r="HC528">
        <v>28.943180000000002</v>
      </c>
      <c r="HD528" s="1">
        <v>1.3440639999999999E-7</v>
      </c>
      <c r="HE528" s="1">
        <v>1.1633049999999999E-3</v>
      </c>
      <c r="HF528" s="1">
        <v>1.9474999999999999E-2</v>
      </c>
      <c r="HG528">
        <v>28.930599999999998</v>
      </c>
      <c r="HH528" s="1">
        <v>4.7169050000000002E-7</v>
      </c>
      <c r="HI528" s="1">
        <v>4.1325049999999999E-3</v>
      </c>
      <c r="HJ528" s="1">
        <v>1.92255E-2</v>
      </c>
      <c r="HK528">
        <v>28.92202</v>
      </c>
      <c r="HL528" s="1">
        <v>1.4797950000000001E-6</v>
      </c>
      <c r="HM528" s="1">
        <v>1.319676E-2</v>
      </c>
      <c r="HN528">
        <v>1.9375779999999999E-2</v>
      </c>
      <c r="HO528">
        <v>28.934149999999999</v>
      </c>
      <c r="HP528" s="1">
        <v>4.3022019999999997E-6</v>
      </c>
      <c r="HQ528" s="1">
        <v>3.8277680000000001E-2</v>
      </c>
      <c r="HR528" s="1">
        <v>1.9117160000000001E-2</v>
      </c>
      <c r="HS528">
        <v>29.054069999999999</v>
      </c>
      <c r="HT528" s="1">
        <v>1.1226800000000001E-5</v>
      </c>
      <c r="HU528" s="1">
        <v>0.1017348</v>
      </c>
      <c r="HV528" s="1">
        <v>1.8774639999999999E-2</v>
      </c>
      <c r="HW528">
        <v>29.206689999999998</v>
      </c>
      <c r="HX528" s="1">
        <v>2.686106E-5</v>
      </c>
      <c r="HY528" s="1">
        <v>0.24917320000000001</v>
      </c>
      <c r="HZ528" s="1">
        <v>1.8415069999999999E-2</v>
      </c>
      <c r="IA528">
        <v>29.344470000000001</v>
      </c>
      <c r="IB528" s="1">
        <v>5.9554939999999997E-5</v>
      </c>
      <c r="IC528" s="1">
        <v>0.56626330000000002</v>
      </c>
      <c r="ID528" s="1">
        <v>1.8239330000000002E-2</v>
      </c>
      <c r="IE528">
        <v>29.469460000000002</v>
      </c>
      <c r="IF528" s="1">
        <v>1.245869E-4</v>
      </c>
      <c r="IG528" s="1">
        <v>1.202529</v>
      </c>
      <c r="IH528" s="1">
        <v>1.8119469999999999E-2</v>
      </c>
      <c r="II528">
        <v>29.50271</v>
      </c>
      <c r="IJ528" s="1">
        <v>2.4601990000000003E-4</v>
      </c>
      <c r="IK528" s="1">
        <v>2.4027090000000002</v>
      </c>
      <c r="IL528" s="1">
        <v>1.7931249999999999E-2</v>
      </c>
      <c r="IM528">
        <v>29.47588</v>
      </c>
      <c r="IN528" s="1">
        <v>4.5773709999999998E-4</v>
      </c>
      <c r="IO528" s="1">
        <v>4.5409360000000003</v>
      </c>
      <c r="IP528">
        <v>1.7695949999999998E-2</v>
      </c>
      <c r="IQ528">
        <v>29.45064</v>
      </c>
      <c r="IR528" s="1">
        <v>8.0712160000000004E-4</v>
      </c>
      <c r="IS528">
        <v>8.1538839999999997</v>
      </c>
      <c r="IT528" s="1">
        <v>1.772866E-2</v>
      </c>
      <c r="IU528">
        <v>29.441099999999999</v>
      </c>
      <c r="IV528" s="1">
        <v>1.3795179999999999E-3</v>
      </c>
      <c r="IW528">
        <v>13.980219999999999</v>
      </c>
      <c r="IX528" s="1">
        <v>1.7494139999999998E-2</v>
      </c>
      <c r="IY528">
        <v>29.51726</v>
      </c>
      <c r="IZ528" s="1">
        <v>2.227419E-3</v>
      </c>
      <c r="JA528">
        <v>22.98366</v>
      </c>
      <c r="JB528" s="1">
        <v>1.7165980000000001E-2</v>
      </c>
      <c r="JC528">
        <v>29.564869999999999</v>
      </c>
      <c r="JD528" s="1">
        <v>3.4386799999999999E-3</v>
      </c>
      <c r="JE528">
        <v>36.325859999999999</v>
      </c>
      <c r="JF528" s="1">
        <v>1.684623E-2</v>
      </c>
      <c r="JG528">
        <v>29.62209</v>
      </c>
      <c r="JH528" s="1">
        <v>5.1215740000000003E-3</v>
      </c>
      <c r="JI528">
        <v>55.36947</v>
      </c>
      <c r="JJ528" s="1">
        <v>1.6691069999999999E-2</v>
      </c>
      <c r="JK528">
        <v>29.630990000000001</v>
      </c>
      <c r="JL528" s="1">
        <v>7.4533960000000002E-3</v>
      </c>
      <c r="JM528">
        <v>81.676950000000005</v>
      </c>
      <c r="JN528">
        <v>1.6622629999999999E-2</v>
      </c>
      <c r="JO528">
        <v>29.63992</v>
      </c>
      <c r="JP528" s="1">
        <v>1.0589370000000001E-2</v>
      </c>
      <c r="JQ528">
        <v>116.9996</v>
      </c>
      <c r="JR528" s="1">
        <v>1.6544440000000001E-2</v>
      </c>
      <c r="JS528">
        <v>29.672830000000001</v>
      </c>
      <c r="JT528" s="1">
        <v>1.4643410000000001E-2</v>
      </c>
      <c r="JU528">
        <v>163.19149999999999</v>
      </c>
      <c r="JV528" s="1">
        <v>1.638044E-2</v>
      </c>
      <c r="JW528">
        <v>29.703220000000002</v>
      </c>
      <c r="JX528" s="1">
        <v>1.965944E-2</v>
      </c>
      <c r="JY528">
        <v>222.09540000000001</v>
      </c>
      <c r="JZ528" s="1">
        <v>1.6214559999999999E-2</v>
      </c>
      <c r="KA528">
        <v>29.728390000000001</v>
      </c>
      <c r="KB528" s="1">
        <v>2.5800880000000002E-2</v>
      </c>
      <c r="KC528">
        <v>295.46660000000003</v>
      </c>
      <c r="KD528" s="1">
        <v>1.6112169999999999E-2</v>
      </c>
      <c r="KE528">
        <v>29.84047</v>
      </c>
      <c r="KF528" s="1">
        <v>3.3295209999999999E-2</v>
      </c>
      <c r="KG528">
        <v>385.00420000000003</v>
      </c>
      <c r="KH528" s="1">
        <v>1.6053479999999998E-2</v>
      </c>
      <c r="KI528">
        <v>29.896699999999999</v>
      </c>
      <c r="KJ528" s="1">
        <v>4.2283519999999998E-2</v>
      </c>
      <c r="KK528">
        <v>492.30829999999997</v>
      </c>
      <c r="KL528" s="1">
        <v>1.5954220000000002E-2</v>
      </c>
      <c r="KM528">
        <v>29.94079</v>
      </c>
      <c r="KN528" s="1">
        <v>5.265102E-2</v>
      </c>
      <c r="KO528">
        <v>618.73080000000004</v>
      </c>
      <c r="KP528" s="1">
        <v>1.579272E-2</v>
      </c>
      <c r="KQ528">
        <v>29.984210000000001</v>
      </c>
      <c r="KR528" s="1">
        <v>6.4271400000000006E-2</v>
      </c>
      <c r="KS528">
        <v>765.23350000000005</v>
      </c>
      <c r="KT528" s="1">
        <v>1.56134E-2</v>
      </c>
      <c r="KU528">
        <v>29.989879999999999</v>
      </c>
      <c r="KV528" s="1">
        <v>7.7207040000000005E-2</v>
      </c>
      <c r="KW528">
        <v>932.41579999999999</v>
      </c>
      <c r="KX528" s="1">
        <v>1.546485E-2</v>
      </c>
      <c r="KY528">
        <v>29.956160000000001</v>
      </c>
      <c r="KZ528" s="1">
        <v>9.1667410000000005E-2</v>
      </c>
      <c r="LA528">
        <v>1120.624</v>
      </c>
      <c r="LB528" s="1">
        <v>1.536508E-2</v>
      </c>
      <c r="LC528">
        <v>29.92332</v>
      </c>
      <c r="LD528" s="1">
        <v>0.107817</v>
      </c>
      <c r="LE528">
        <v>1329.9960000000001</v>
      </c>
      <c r="LF528" s="1">
        <v>1.5365409999999999E-2</v>
      </c>
      <c r="LG528">
        <v>29.9252</v>
      </c>
      <c r="LH528" s="1">
        <v>0.12621959999999999</v>
      </c>
      <c r="LI528">
        <v>1560.6510000000001</v>
      </c>
      <c r="LJ528" s="1">
        <v>1.522488E-2</v>
      </c>
      <c r="LK528">
        <v>30.06174</v>
      </c>
      <c r="LL528" s="1">
        <v>0.14488400000000001</v>
      </c>
      <c r="LM528">
        <v>1812.1969999999999</v>
      </c>
      <c r="LN528" s="1">
        <v>1.502706E-2</v>
      </c>
      <c r="LO528">
        <v>30.172609999999999</v>
      </c>
      <c r="LP528" s="1">
        <v>0.16405410000000001</v>
      </c>
      <c r="LQ528">
        <v>2083.3910000000001</v>
      </c>
      <c r="LR528" s="1">
        <v>1.4823970000000001E-2</v>
      </c>
      <c r="LS528">
        <v>30.2591</v>
      </c>
      <c r="LT528">
        <v>0.18394379999999999</v>
      </c>
      <c r="LU528">
        <v>2372.9140000000002</v>
      </c>
      <c r="LV528" s="1">
        <v>1.4712970000000001E-2</v>
      </c>
      <c r="LW528">
        <v>30.376449999999998</v>
      </c>
      <c r="LX528" s="1">
        <v>0.20574970000000001</v>
      </c>
      <c r="LY528">
        <v>2679.665</v>
      </c>
      <c r="LZ528" s="1">
        <v>1.464325E-2</v>
      </c>
      <c r="MA528">
        <v>30.430399999999999</v>
      </c>
      <c r="MB528" s="1">
        <v>0.2290142</v>
      </c>
      <c r="MC528">
        <v>3002.7130000000002</v>
      </c>
      <c r="MD528" s="1">
        <v>1.45764E-2</v>
      </c>
      <c r="ME528">
        <v>30.401050000000001</v>
      </c>
      <c r="MF528" s="1">
        <v>0.25318819999999997</v>
      </c>
      <c r="MG528">
        <v>3340.7629999999999</v>
      </c>
      <c r="MH528" s="1">
        <v>1.452081E-2</v>
      </c>
      <c r="MI528">
        <v>30.368459999999999</v>
      </c>
      <c r="MJ528" s="1">
        <v>0.27827469999999999</v>
      </c>
      <c r="MK528">
        <v>3692.348</v>
      </c>
      <c r="ML528" s="1">
        <v>1.464713E-2</v>
      </c>
      <c r="MM528">
        <v>30.380050000000001</v>
      </c>
      <c r="MN528" s="1">
        <v>0.30787160000000002</v>
      </c>
      <c r="MO528">
        <v>4056.74</v>
      </c>
      <c r="MP528" s="1">
        <v>1.457548E-2</v>
      </c>
      <c r="MQ528">
        <v>30.51276</v>
      </c>
      <c r="MR528" s="1">
        <v>0.33421390000000001</v>
      </c>
      <c r="MS528">
        <v>4432.5969999999998</v>
      </c>
      <c r="MT528" s="1">
        <v>1.44341E-2</v>
      </c>
      <c r="MU528">
        <v>30.655159999999999</v>
      </c>
      <c r="MV528" s="1">
        <v>0.35916870000000001</v>
      </c>
      <c r="MW528">
        <v>4817.107</v>
      </c>
      <c r="MX528" s="1">
        <v>1.4282639999999999E-2</v>
      </c>
      <c r="MY528">
        <v>30.756060000000002</v>
      </c>
      <c r="MZ528">
        <v>0.38368819999999998</v>
      </c>
      <c r="NA528">
        <v>5208.1710000000003</v>
      </c>
      <c r="NB528" s="1">
        <v>1.4246200000000001E-2</v>
      </c>
      <c r="NC528">
        <v>30.838560000000001</v>
      </c>
      <c r="ND528" s="1">
        <v>0.41126449999999998</v>
      </c>
      <c r="NE528">
        <v>5604.4889999999996</v>
      </c>
      <c r="NF528" s="1">
        <v>1.425763E-2</v>
      </c>
      <c r="NG528">
        <v>30.841719999999999</v>
      </c>
      <c r="NH528" s="1">
        <v>0.44048359999999998</v>
      </c>
      <c r="NI528">
        <v>6005.45</v>
      </c>
      <c r="NJ528" s="1">
        <v>1.423816E-2</v>
      </c>
      <c r="NK528">
        <v>30.80639</v>
      </c>
      <c r="NL528" s="1">
        <v>0.46893950000000001</v>
      </c>
      <c r="NM528">
        <v>6409.7610000000004</v>
      </c>
      <c r="NN528" s="1">
        <v>1.413732E-2</v>
      </c>
      <c r="NO528">
        <v>30.778469999999999</v>
      </c>
      <c r="NP528" s="1">
        <v>0.49452869999999999</v>
      </c>
      <c r="NQ528">
        <v>6815.6589999999997</v>
      </c>
      <c r="NR528" s="1">
        <v>1.396318E-2</v>
      </c>
      <c r="NS528">
        <v>30.764949999999999</v>
      </c>
      <c r="NT528">
        <v>0.51690190000000003</v>
      </c>
      <c r="NU528">
        <v>7220.8159999999998</v>
      </c>
      <c r="NV528" s="1">
        <v>1.3904150000000001E-2</v>
      </c>
      <c r="NW528">
        <v>30.78857</v>
      </c>
      <c r="NX528">
        <v>0.54289069999999995</v>
      </c>
      <c r="NY528">
        <v>7623.9470000000001</v>
      </c>
      <c r="NZ528" s="1">
        <v>1.392404E-2</v>
      </c>
      <c r="OA528">
        <v>30.866520000000001</v>
      </c>
      <c r="OB528">
        <v>0.57166079999999997</v>
      </c>
      <c r="OC528">
        <v>8025.0709999999999</v>
      </c>
      <c r="OD528" s="1">
        <v>1.394368E-2</v>
      </c>
      <c r="OE528">
        <v>30.89808</v>
      </c>
      <c r="OF528">
        <v>0.60035530000000004</v>
      </c>
      <c r="OG528">
        <v>8423.7170000000006</v>
      </c>
      <c r="OH528" s="1">
        <v>1.3892760000000001E-2</v>
      </c>
      <c r="OI528">
        <v>30.920819999999999</v>
      </c>
      <c r="OJ528">
        <v>0.62565999999999999</v>
      </c>
      <c r="OK528">
        <v>8818.7070000000003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2.0992549999999999E-2</v>
      </c>
      <c r="G529">
        <v>24.739820000000002</v>
      </c>
      <c r="H529">
        <v>0</v>
      </c>
      <c r="I529">
        <v>0</v>
      </c>
      <c r="J529" s="1">
        <v>2.1244539999999999E-2</v>
      </c>
      <c r="K529">
        <v>24.840050000000002</v>
      </c>
      <c r="L529">
        <v>0</v>
      </c>
      <c r="M529">
        <v>0</v>
      </c>
      <c r="N529" s="1">
        <v>2.122301E-2</v>
      </c>
      <c r="O529">
        <v>24.971170000000001</v>
      </c>
      <c r="P529">
        <v>0</v>
      </c>
      <c r="Q529">
        <v>0</v>
      </c>
      <c r="R529" s="1">
        <v>2.1121999999999998E-2</v>
      </c>
      <c r="S529">
        <v>25.026350000000001</v>
      </c>
      <c r="T529">
        <v>0</v>
      </c>
      <c r="U529">
        <v>0</v>
      </c>
      <c r="V529" s="1">
        <v>2.1123099999999999E-2</v>
      </c>
      <c r="W529">
        <v>25.074739999999998</v>
      </c>
      <c r="X529">
        <v>0</v>
      </c>
      <c r="Y529">
        <v>0</v>
      </c>
      <c r="Z529" s="1">
        <v>2.1230280000000001E-2</v>
      </c>
      <c r="AA529">
        <v>25.124770000000002</v>
      </c>
      <c r="AB529">
        <v>0</v>
      </c>
      <c r="AC529">
        <v>0</v>
      </c>
      <c r="AD529" s="1">
        <v>2.1094689999999999E-2</v>
      </c>
      <c r="AE529">
        <v>25.17597</v>
      </c>
      <c r="AF529">
        <v>0</v>
      </c>
      <c r="AG529">
        <v>0</v>
      </c>
      <c r="AH529" s="1">
        <v>2.1227200000000002E-2</v>
      </c>
      <c r="AI529">
        <v>25.238029999999998</v>
      </c>
      <c r="AJ529">
        <v>0</v>
      </c>
      <c r="AK529">
        <v>0</v>
      </c>
      <c r="AL529" s="1">
        <v>2.1440649999999999E-2</v>
      </c>
      <c r="AM529">
        <v>25.386389999999999</v>
      </c>
      <c r="AN529">
        <v>0</v>
      </c>
      <c r="AO529">
        <v>0</v>
      </c>
      <c r="AP529" s="1">
        <v>2.1688510000000001E-2</v>
      </c>
      <c r="AQ529">
        <v>25.478339999999999</v>
      </c>
      <c r="AR529">
        <v>0</v>
      </c>
      <c r="AS529">
        <v>0</v>
      </c>
      <c r="AT529" s="1">
        <v>2.1820030000000001E-2</v>
      </c>
      <c r="AU529">
        <v>25.562919999999998</v>
      </c>
      <c r="AV529">
        <v>0</v>
      </c>
      <c r="AW529">
        <v>0</v>
      </c>
      <c r="AX529" s="1">
        <v>2.191332E-2</v>
      </c>
      <c r="AY529">
        <v>25.638439999999999</v>
      </c>
      <c r="AZ529">
        <v>0</v>
      </c>
      <c r="BA529">
        <v>0</v>
      </c>
      <c r="BB529" s="1">
        <v>2.2061609999999999E-2</v>
      </c>
      <c r="BC529">
        <v>25.698070000000001</v>
      </c>
      <c r="BD529">
        <v>0</v>
      </c>
      <c r="BE529">
        <v>0</v>
      </c>
      <c r="BF529" s="1">
        <v>2.2234919999999998E-2</v>
      </c>
      <c r="BG529">
        <v>25.756879999999999</v>
      </c>
      <c r="BH529">
        <v>0</v>
      </c>
      <c r="BI529">
        <v>0</v>
      </c>
      <c r="BJ529">
        <v>2.2205619999999999E-2</v>
      </c>
      <c r="BK529">
        <v>25.846360000000001</v>
      </c>
      <c r="BL529">
        <v>0</v>
      </c>
      <c r="BM529">
        <v>0</v>
      </c>
      <c r="BN529" s="1">
        <v>2.2387669999999998E-2</v>
      </c>
      <c r="BO529">
        <v>25.995190000000001</v>
      </c>
      <c r="BP529">
        <v>0</v>
      </c>
      <c r="BQ529">
        <v>0</v>
      </c>
      <c r="BR529" s="1">
        <v>2.2666720000000001E-2</v>
      </c>
      <c r="BS529">
        <v>26.184180000000001</v>
      </c>
      <c r="BT529">
        <v>0</v>
      </c>
      <c r="BU529">
        <v>0</v>
      </c>
      <c r="BV529" s="1">
        <v>2.2923570000000001E-2</v>
      </c>
      <c r="BW529">
        <v>26.374770000000002</v>
      </c>
      <c r="BX529">
        <v>0</v>
      </c>
      <c r="BY529">
        <v>0</v>
      </c>
      <c r="BZ529" s="1">
        <v>2.3072479999999999E-2</v>
      </c>
      <c r="CA529">
        <v>26.52861</v>
      </c>
      <c r="CB529">
        <v>0</v>
      </c>
      <c r="CC529">
        <v>0</v>
      </c>
      <c r="CD529">
        <v>2.3169929999999998E-2</v>
      </c>
      <c r="CE529">
        <v>26.591290000000001</v>
      </c>
      <c r="CF529">
        <v>0</v>
      </c>
      <c r="CG529">
        <v>0</v>
      </c>
      <c r="CH529" s="1">
        <v>2.327181E-2</v>
      </c>
      <c r="CI529">
        <v>26.625260000000001</v>
      </c>
      <c r="CJ529">
        <v>0</v>
      </c>
      <c r="CK529">
        <v>0</v>
      </c>
      <c r="CL529" s="1">
        <v>2.3513429999999998E-2</v>
      </c>
      <c r="CM529">
        <v>26.662430000000001</v>
      </c>
      <c r="CN529">
        <v>0</v>
      </c>
      <c r="CO529">
        <v>0</v>
      </c>
      <c r="CP529" s="1">
        <v>2.4109720000000001E-2</v>
      </c>
      <c r="CQ529">
        <v>26.71217</v>
      </c>
      <c r="CR529">
        <v>0</v>
      </c>
      <c r="CS529">
        <v>0</v>
      </c>
      <c r="CT529" s="1">
        <v>2.4183590000000001E-2</v>
      </c>
      <c r="CU529">
        <v>26.84309</v>
      </c>
      <c r="CV529">
        <v>0</v>
      </c>
      <c r="CW529">
        <v>0</v>
      </c>
      <c r="CX529">
        <v>2.4018749999999998E-2</v>
      </c>
      <c r="CY529">
        <v>27.015840000000001</v>
      </c>
      <c r="CZ529">
        <v>0</v>
      </c>
      <c r="DA529">
        <v>0</v>
      </c>
      <c r="DB529">
        <v>2.3837549999999999E-2</v>
      </c>
      <c r="DC529">
        <v>27.148119999999999</v>
      </c>
      <c r="DD529">
        <v>0</v>
      </c>
      <c r="DE529">
        <v>0</v>
      </c>
      <c r="DF529" s="1">
        <v>2.389496E-2</v>
      </c>
      <c r="DG529">
        <v>27.260819999999999</v>
      </c>
      <c r="DH529">
        <v>0</v>
      </c>
      <c r="DI529">
        <v>0</v>
      </c>
      <c r="DJ529" s="1">
        <v>2.4040309999999999E-2</v>
      </c>
      <c r="DK529">
        <v>27.30179</v>
      </c>
      <c r="DL529">
        <v>0</v>
      </c>
      <c r="DM529">
        <v>0</v>
      </c>
      <c r="DN529" s="1">
        <v>2.4057720000000001E-2</v>
      </c>
      <c r="DO529">
        <v>27.31814</v>
      </c>
      <c r="DP529">
        <v>0</v>
      </c>
      <c r="DQ529">
        <v>0</v>
      </c>
      <c r="DR529" s="1">
        <v>2.4036970000000001E-2</v>
      </c>
      <c r="DS529">
        <v>27.336099999999998</v>
      </c>
      <c r="DT529">
        <v>0</v>
      </c>
      <c r="DU529">
        <v>0</v>
      </c>
      <c r="DV529" s="1">
        <v>2.470437E-2</v>
      </c>
      <c r="DW529">
        <v>27.352910000000001</v>
      </c>
      <c r="DX529">
        <v>0</v>
      </c>
      <c r="DY529">
        <v>0</v>
      </c>
      <c r="DZ529" s="1">
        <v>2.4557220000000001E-2</v>
      </c>
      <c r="EA529">
        <v>27.4315</v>
      </c>
      <c r="EB529">
        <v>0</v>
      </c>
      <c r="EC529">
        <v>2.1752339999999999E-37</v>
      </c>
      <c r="ED529" s="1">
        <v>2.413763E-2</v>
      </c>
      <c r="EE529">
        <v>27.537369999999999</v>
      </c>
      <c r="EF529">
        <v>1.6811370000000001E-37</v>
      </c>
      <c r="EG529">
        <v>1.200634E-33</v>
      </c>
      <c r="EH529" s="1">
        <v>2.3690159999999998E-2</v>
      </c>
      <c r="EI529">
        <v>27.652419999999999</v>
      </c>
      <c r="EJ529">
        <v>3.538722E-34</v>
      </c>
      <c r="EK529">
        <v>2.5126440000000001E-30</v>
      </c>
      <c r="EL529" s="1">
        <v>2.361767E-2</v>
      </c>
      <c r="EM529">
        <v>27.743749999999999</v>
      </c>
      <c r="EN529">
        <v>3.2844539999999999E-31</v>
      </c>
      <c r="EO529" s="1">
        <v>2.3080179999999998E-27</v>
      </c>
      <c r="EP529" s="1">
        <v>2.3669430000000002E-2</v>
      </c>
      <c r="EQ529">
        <v>27.768709999999999</v>
      </c>
      <c r="ER529" s="1">
        <v>1.5158170000000001E-28</v>
      </c>
      <c r="ES529" s="1">
        <v>1.0539429999999999E-24</v>
      </c>
      <c r="ET529" s="1">
        <v>2.3591210000000001E-2</v>
      </c>
      <c r="EU529">
        <v>27.75835</v>
      </c>
      <c r="EV529" s="1">
        <v>3.7779960000000002E-26</v>
      </c>
      <c r="EW529" s="1">
        <v>2.6313700000000002E-22</v>
      </c>
      <c r="EX529" s="1">
        <v>2.3448960000000001E-2</v>
      </c>
      <c r="EY529">
        <v>27.752310000000001</v>
      </c>
      <c r="EZ529" s="1">
        <v>5.5391399999999998E-24</v>
      </c>
      <c r="FA529" s="1">
        <v>3.8798279999999999E-20</v>
      </c>
      <c r="FB529" s="1">
        <v>2.3987169999999999E-2</v>
      </c>
      <c r="FC529">
        <v>27.779029999999999</v>
      </c>
      <c r="FD529" s="1">
        <v>5.2731689999999998E-22</v>
      </c>
      <c r="FE529" s="1">
        <v>3.6189740000000001E-18</v>
      </c>
      <c r="FF529" s="1">
        <v>2.3750090000000001E-2</v>
      </c>
      <c r="FG529">
        <v>27.930009999999999</v>
      </c>
      <c r="FH529" s="1">
        <v>3.2356999999999998E-20</v>
      </c>
      <c r="FI529" s="1">
        <v>2.2481460000000001E-16</v>
      </c>
      <c r="FJ529">
        <v>2.3276499999999999E-2</v>
      </c>
      <c r="FK529">
        <v>28.05491</v>
      </c>
      <c r="FL529" s="1">
        <v>1.352845E-18</v>
      </c>
      <c r="FM529" s="1">
        <v>9.6372150000000001E-15</v>
      </c>
      <c r="FN529" s="1">
        <v>2.2754139999999999E-2</v>
      </c>
      <c r="FO529">
        <v>28.144880000000001</v>
      </c>
      <c r="FP529" s="1">
        <v>4.0355369999999999E-17</v>
      </c>
      <c r="FQ529" s="1">
        <v>2.9569219999999998E-13</v>
      </c>
      <c r="FR529">
        <v>2.259121E-2</v>
      </c>
      <c r="FS529">
        <v>28.197050000000001</v>
      </c>
      <c r="FT529" s="1">
        <v>9.0614160000000007E-16</v>
      </c>
      <c r="FU529" s="1">
        <v>6.7244930000000003E-12</v>
      </c>
      <c r="FV529" s="1">
        <v>2.256936E-2</v>
      </c>
      <c r="FW529">
        <v>28.210799999999999</v>
      </c>
      <c r="FX529" s="1">
        <v>1.564836E-14</v>
      </c>
      <c r="FY529" s="1">
        <v>1.1696199999999999E-10</v>
      </c>
      <c r="FZ529" s="1">
        <v>2.241483E-2</v>
      </c>
      <c r="GA529">
        <v>28.203040000000001</v>
      </c>
      <c r="GB529" s="1">
        <v>2.1071419999999999E-13</v>
      </c>
      <c r="GC529" s="1">
        <v>1.5950490000000001E-9</v>
      </c>
      <c r="GD529" s="1">
        <v>2.218612E-2</v>
      </c>
      <c r="GE529">
        <v>28.197279999999999</v>
      </c>
      <c r="GF529" s="1">
        <v>2.2614149999999998E-12</v>
      </c>
      <c r="GG529" s="1">
        <v>1.7402680000000001E-8</v>
      </c>
      <c r="GH529" s="1">
        <v>2.2602210000000001E-2</v>
      </c>
      <c r="GI529">
        <v>28.228570000000001</v>
      </c>
      <c r="GJ529" s="1">
        <v>2.043887E-11</v>
      </c>
      <c r="GK529" s="1">
        <v>1.5536429999999999E-7</v>
      </c>
      <c r="GL529" s="1">
        <v>2.2291470000000001E-2</v>
      </c>
      <c r="GM529">
        <v>28.388020000000001</v>
      </c>
      <c r="GN529" s="1">
        <v>1.4886939999999999E-10</v>
      </c>
      <c r="GO529" s="1">
        <v>1.1552810000000001E-6</v>
      </c>
      <c r="GP529" s="1">
        <v>2.1764599999999999E-2</v>
      </c>
      <c r="GQ529">
        <v>28.53586</v>
      </c>
      <c r="GR529" s="1">
        <v>9.0471229999999998E-10</v>
      </c>
      <c r="GS529" s="1">
        <v>7.2319619999999998E-6</v>
      </c>
      <c r="GT529" s="1">
        <v>2.1205350000000001E-2</v>
      </c>
      <c r="GU529">
        <v>28.667069999999999</v>
      </c>
      <c r="GV529" s="1">
        <v>4.680907E-9</v>
      </c>
      <c r="GW529" s="1">
        <v>3.8644560000000003E-5</v>
      </c>
      <c r="GX529" s="1">
        <v>2.1009949999999999E-2</v>
      </c>
      <c r="GY529">
        <v>28.790279999999999</v>
      </c>
      <c r="GZ529" s="1">
        <v>2.1342419999999998E-8</v>
      </c>
      <c r="HA529" s="1">
        <v>1.7900150000000001E-4</v>
      </c>
      <c r="HB529" s="1">
        <v>2.095816E-2</v>
      </c>
      <c r="HC529">
        <v>28.846419999999998</v>
      </c>
      <c r="HD529" s="1">
        <v>8.6249419999999995E-8</v>
      </c>
      <c r="HE529" s="1">
        <v>7.2973999999999999E-4</v>
      </c>
      <c r="HF529" s="1">
        <v>2.0803550000000001E-2</v>
      </c>
      <c r="HG529">
        <v>28.836010000000002</v>
      </c>
      <c r="HH529" s="1">
        <v>3.0868080000000003E-7</v>
      </c>
      <c r="HI529" s="1">
        <v>2.6479609999999999E-3</v>
      </c>
      <c r="HJ529" s="1">
        <v>2.0538029999999999E-2</v>
      </c>
      <c r="HK529">
        <v>28.82977</v>
      </c>
      <c r="HL529" s="1">
        <v>9.866326000000001E-7</v>
      </c>
      <c r="HM529" s="1">
        <v>8.629533E-3</v>
      </c>
      <c r="HN529" s="1">
        <v>2.0702109999999999E-2</v>
      </c>
      <c r="HO529">
        <v>28.844380000000001</v>
      </c>
      <c r="HP529" s="1">
        <v>2.9202029999999999E-6</v>
      </c>
      <c r="HQ529" s="1">
        <v>2.5519449999999999E-2</v>
      </c>
      <c r="HR529" s="1">
        <v>2.0425530000000001E-2</v>
      </c>
      <c r="HS529">
        <v>28.96556</v>
      </c>
      <c r="HT529" s="1">
        <v>7.7499929999999995E-6</v>
      </c>
      <c r="HU529" s="1">
        <v>6.9084530000000005E-2</v>
      </c>
      <c r="HV529" s="1">
        <v>2.0058389999999999E-2</v>
      </c>
      <c r="HW529">
        <v>29.117989999999999</v>
      </c>
      <c r="HX529" s="1">
        <v>1.884326E-5</v>
      </c>
      <c r="HY529" s="1">
        <v>0.17220460000000001</v>
      </c>
      <c r="HZ529" s="1">
        <v>1.9672760000000001E-2</v>
      </c>
      <c r="IA529">
        <v>29.255330000000001</v>
      </c>
      <c r="IB529" s="1">
        <v>4.2422939999999999E-5</v>
      </c>
      <c r="IC529" s="1">
        <v>0.3979471</v>
      </c>
      <c r="ID529" s="1">
        <v>1.9485840000000001E-2</v>
      </c>
      <c r="IE529">
        <v>29.38017</v>
      </c>
      <c r="IF529" s="1">
        <v>9.0057150000000006E-5</v>
      </c>
      <c r="IG529" s="1">
        <v>0.85861790000000004</v>
      </c>
      <c r="IH529" s="1">
        <v>1.9357940000000001E-2</v>
      </c>
      <c r="II529">
        <v>29.413589999999999</v>
      </c>
      <c r="IJ529" s="1">
        <v>1.80318E-4</v>
      </c>
      <c r="IK529">
        <v>1.7415830000000001</v>
      </c>
      <c r="IL529" s="1">
        <v>1.9160259999999998E-2</v>
      </c>
      <c r="IM529">
        <v>29.389240000000001</v>
      </c>
      <c r="IN529" s="1">
        <v>3.4000030000000002E-4</v>
      </c>
      <c r="IO529" s="1">
        <v>3.3388339999999999</v>
      </c>
      <c r="IP529" s="1">
        <v>1.890994E-2</v>
      </c>
      <c r="IQ529">
        <v>29.366540000000001</v>
      </c>
      <c r="IR529" s="1">
        <v>6.0711520000000004E-4</v>
      </c>
      <c r="IS529" s="1">
        <v>6.0773450000000002</v>
      </c>
      <c r="IT529">
        <v>1.8948E-2</v>
      </c>
      <c r="IU529">
        <v>29.359559999999998</v>
      </c>
      <c r="IV529" s="1">
        <v>1.050266E-3</v>
      </c>
      <c r="IW529">
        <v>10.555260000000001</v>
      </c>
      <c r="IX529" s="1">
        <v>1.8697249999999999E-2</v>
      </c>
      <c r="IY529">
        <v>29.437629999999999</v>
      </c>
      <c r="IZ529" s="1">
        <v>1.715037E-3</v>
      </c>
      <c r="JA529">
        <v>17.56635</v>
      </c>
      <c r="JB529">
        <v>1.8344659999999999E-2</v>
      </c>
      <c r="JC529">
        <v>29.48554</v>
      </c>
      <c r="JD529" s="1">
        <v>2.676047E-3</v>
      </c>
      <c r="JE529">
        <v>28.088789999999999</v>
      </c>
      <c r="JF529" s="1">
        <v>1.8001659999999999E-2</v>
      </c>
      <c r="JG529">
        <v>29.544119999999999</v>
      </c>
      <c r="JH529" s="1">
        <v>4.0263909999999998E-3</v>
      </c>
      <c r="JI529">
        <v>43.290050000000001</v>
      </c>
      <c r="JJ529" s="1">
        <v>1.7837269999999999E-2</v>
      </c>
      <c r="JK529">
        <v>29.554320000000001</v>
      </c>
      <c r="JL529" s="1">
        <v>5.9170969999999996E-3</v>
      </c>
      <c r="JM529">
        <v>64.530879999999996</v>
      </c>
      <c r="JN529" s="1">
        <v>1.776438E-2</v>
      </c>
      <c r="JO529">
        <v>29.565709999999999</v>
      </c>
      <c r="JP529" s="1">
        <v>8.4841650000000001E-3</v>
      </c>
      <c r="JQ529">
        <v>93.359319999999997</v>
      </c>
      <c r="JR529" s="1">
        <v>1.7680919999999999E-2</v>
      </c>
      <c r="JS529">
        <v>29.600110000000001</v>
      </c>
      <c r="JT529" s="1">
        <v>1.183469E-2</v>
      </c>
      <c r="JU529">
        <v>131.44669999999999</v>
      </c>
      <c r="JV529">
        <v>1.7506250000000001E-2</v>
      </c>
      <c r="JW529">
        <v>29.63205</v>
      </c>
      <c r="JX529" s="1">
        <v>1.6020670000000001E-2</v>
      </c>
      <c r="JY529">
        <v>180.49279999999999</v>
      </c>
      <c r="JZ529" s="1">
        <v>1.7328E-2</v>
      </c>
      <c r="KA529">
        <v>29.65879</v>
      </c>
      <c r="KB529" s="1">
        <v>2.1189599999999999E-2</v>
      </c>
      <c r="KC529">
        <v>242.16149999999999</v>
      </c>
      <c r="KD529" s="1">
        <v>1.7219269999999998E-2</v>
      </c>
      <c r="KE529">
        <v>29.77234</v>
      </c>
      <c r="KF529" s="1">
        <v>2.754995E-2</v>
      </c>
      <c r="KG529">
        <v>318.09309999999999</v>
      </c>
      <c r="KH529" s="1">
        <v>1.71567E-2</v>
      </c>
      <c r="KI529">
        <v>29.82837</v>
      </c>
      <c r="KJ529" s="1">
        <v>3.5235599999999999E-2</v>
      </c>
      <c r="KK529">
        <v>409.86419999999998</v>
      </c>
      <c r="KL529" s="1">
        <v>1.7050679999999999E-2</v>
      </c>
      <c r="KM529">
        <v>29.87426</v>
      </c>
      <c r="KN529" s="1">
        <v>4.4170899999999999E-2</v>
      </c>
      <c r="KO529">
        <v>518.86410000000001</v>
      </c>
      <c r="KP529" s="1">
        <v>1.687994E-2</v>
      </c>
      <c r="KQ529">
        <v>29.91872</v>
      </c>
      <c r="KR529" s="1">
        <v>5.4270680000000002E-2</v>
      </c>
      <c r="KS529">
        <v>646.15710000000001</v>
      </c>
      <c r="KT529" s="1">
        <v>1.6687359999999998E-2</v>
      </c>
      <c r="KU529">
        <v>29.925280000000001</v>
      </c>
      <c r="KV529" s="1">
        <v>6.5587439999999997E-2</v>
      </c>
      <c r="KW529">
        <v>792.50890000000004</v>
      </c>
      <c r="KX529" s="1">
        <v>1.6528319999999999E-2</v>
      </c>
      <c r="KY529">
        <v>29.893689999999999</v>
      </c>
      <c r="KZ529" s="1">
        <v>7.8322009999999997E-2</v>
      </c>
      <c r="LA529">
        <v>958.44150000000002</v>
      </c>
      <c r="LB529" s="1">
        <v>1.642294E-2</v>
      </c>
      <c r="LC529">
        <v>29.863050000000001</v>
      </c>
      <c r="LD529" s="1">
        <v>9.2635250000000002E-2</v>
      </c>
      <c r="LE529">
        <v>1144.2860000000001</v>
      </c>
      <c r="LF529" s="1">
        <v>1.6424689999999999E-2</v>
      </c>
      <c r="LG529">
        <v>29.86749</v>
      </c>
      <c r="LH529" s="1">
        <v>0.10902530000000001</v>
      </c>
      <c r="LI529">
        <v>1350.355</v>
      </c>
      <c r="LJ529" s="1">
        <v>1.6275310000000001E-2</v>
      </c>
      <c r="LK529">
        <v>30.004529999999999</v>
      </c>
      <c r="LL529">
        <v>0.12577849999999999</v>
      </c>
      <c r="LM529">
        <v>1576.4639999999999</v>
      </c>
      <c r="LN529" s="1">
        <v>1.6062509999999999E-2</v>
      </c>
      <c r="LO529">
        <v>30.11412</v>
      </c>
      <c r="LP529" s="1">
        <v>0.14308599999999999</v>
      </c>
      <c r="LQ529">
        <v>1821.6959999999999</v>
      </c>
      <c r="LR529" s="1">
        <v>1.58459E-2</v>
      </c>
      <c r="LS529">
        <v>30.20147</v>
      </c>
      <c r="LT529" s="1">
        <v>0.16117010000000001</v>
      </c>
      <c r="LU529">
        <v>2085.0569999999998</v>
      </c>
      <c r="LV529" s="1">
        <v>1.572643E-2</v>
      </c>
      <c r="LW529">
        <v>30.319120000000002</v>
      </c>
      <c r="LX529" s="1">
        <v>0.1810484</v>
      </c>
      <c r="LY529">
        <v>2365.6320000000001</v>
      </c>
      <c r="LZ529" s="1">
        <v>1.5652240000000001E-2</v>
      </c>
      <c r="MA529">
        <v>30.372509999999998</v>
      </c>
      <c r="MB529" s="1">
        <v>0.2023576</v>
      </c>
      <c r="MC529">
        <v>2662.6779999999999</v>
      </c>
      <c r="MD529" s="1">
        <v>1.558229E-2</v>
      </c>
      <c r="ME529">
        <v>30.345009999999998</v>
      </c>
      <c r="MF529" s="1">
        <v>0.22462289999999999</v>
      </c>
      <c r="MG529">
        <v>2975.1030000000001</v>
      </c>
      <c r="MH529" s="1">
        <v>1.5523E-2</v>
      </c>
      <c r="MI529">
        <v>30.31448</v>
      </c>
      <c r="MJ529" s="1">
        <v>0.24781249999999999</v>
      </c>
      <c r="MK529">
        <v>3301.6289999999999</v>
      </c>
      <c r="ML529" s="1">
        <v>1.5659880000000001E-2</v>
      </c>
      <c r="MM529">
        <v>30.32836</v>
      </c>
      <c r="MN529" s="1">
        <v>0.2751903</v>
      </c>
      <c r="MO529">
        <v>3641.62</v>
      </c>
      <c r="MP529" s="1">
        <v>1.5583430000000001E-2</v>
      </c>
      <c r="MQ529">
        <v>30.46133</v>
      </c>
      <c r="MR529" s="1">
        <v>0.29976849999999999</v>
      </c>
      <c r="MS529">
        <v>3993.8609999999999</v>
      </c>
      <c r="MT529" s="1">
        <v>1.5431179999999999E-2</v>
      </c>
      <c r="MU529">
        <v>30.60266</v>
      </c>
      <c r="MV529" s="1">
        <v>0.32319419999999999</v>
      </c>
      <c r="MW529">
        <v>4355.8580000000002</v>
      </c>
      <c r="MX529">
        <v>1.5269990000000001E-2</v>
      </c>
      <c r="MY529">
        <v>30.702909999999999</v>
      </c>
      <c r="MZ529" s="1">
        <v>0.34637059999999997</v>
      </c>
      <c r="NA529">
        <v>4725.652</v>
      </c>
      <c r="NB529" s="1">
        <v>1.523186E-2</v>
      </c>
      <c r="NC529">
        <v>30.785329999999998</v>
      </c>
      <c r="ND529">
        <v>0.37241760000000002</v>
      </c>
      <c r="NE529">
        <v>5102.0550000000003</v>
      </c>
      <c r="NF529" s="1">
        <v>1.524439E-2</v>
      </c>
      <c r="NG529">
        <v>30.78894</v>
      </c>
      <c r="NH529" s="1">
        <v>0.40005059999999998</v>
      </c>
      <c r="NI529">
        <v>5484.38</v>
      </c>
      <c r="NJ529" s="1">
        <v>1.5225259999999999E-2</v>
      </c>
      <c r="NK529">
        <v>30.755790000000001</v>
      </c>
      <c r="NL529" s="1">
        <v>0.42713570000000001</v>
      </c>
      <c r="NM529">
        <v>5871.4040000000005</v>
      </c>
      <c r="NN529" s="1">
        <v>1.5115679999999999E-2</v>
      </c>
      <c r="NO529">
        <v>30.729679999999998</v>
      </c>
      <c r="NP529" s="1">
        <v>0.45160410000000001</v>
      </c>
      <c r="NQ529">
        <v>6261.4170000000004</v>
      </c>
      <c r="NR529" s="1">
        <v>1.4929090000000001E-2</v>
      </c>
      <c r="NS529">
        <v>30.717890000000001</v>
      </c>
      <c r="NT529" s="1">
        <v>0.47324539999999998</v>
      </c>
      <c r="NU529">
        <v>6652.2669999999998</v>
      </c>
      <c r="NV529" s="1">
        <v>1.486552E-2</v>
      </c>
      <c r="NW529">
        <v>30.742889999999999</v>
      </c>
      <c r="NX529">
        <v>0.49826819999999999</v>
      </c>
      <c r="NY529">
        <v>7042.6890000000003</v>
      </c>
      <c r="NZ529" s="1">
        <v>1.4886760000000001E-2</v>
      </c>
      <c r="OA529">
        <v>30.820810000000002</v>
      </c>
      <c r="OB529">
        <v>0.52593210000000001</v>
      </c>
      <c r="OC529">
        <v>7432.5540000000001</v>
      </c>
      <c r="OD529" s="1">
        <v>1.490841E-2</v>
      </c>
      <c r="OE529">
        <v>30.853069999999999</v>
      </c>
      <c r="OF529">
        <v>0.55363419999999997</v>
      </c>
      <c r="OG529">
        <v>7821.3630000000003</v>
      </c>
      <c r="OH529" s="1">
        <v>1.485531E-2</v>
      </c>
      <c r="OI529">
        <v>30.875789999999999</v>
      </c>
      <c r="OJ529">
        <v>0.5783005</v>
      </c>
      <c r="OK529">
        <v>8207.8950000000004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>
        <v>2.0142549999999999E-2</v>
      </c>
      <c r="G530">
        <v>24.605029999999999</v>
      </c>
      <c r="H530">
        <v>0</v>
      </c>
      <c r="I530">
        <v>0</v>
      </c>
      <c r="J530" s="1">
        <v>2.0387479999999999E-2</v>
      </c>
      <c r="K530">
        <v>24.705200000000001</v>
      </c>
      <c r="L530">
        <v>0</v>
      </c>
      <c r="M530">
        <v>0</v>
      </c>
      <c r="N530" s="1">
        <v>2.0364690000000001E-2</v>
      </c>
      <c r="O530">
        <v>24.83605</v>
      </c>
      <c r="P530">
        <v>0</v>
      </c>
      <c r="Q530">
        <v>0</v>
      </c>
      <c r="R530" s="1">
        <v>2.0264239999999999E-2</v>
      </c>
      <c r="S530">
        <v>24.891850000000002</v>
      </c>
      <c r="T530">
        <v>0</v>
      </c>
      <c r="U530">
        <v>0</v>
      </c>
      <c r="V530" s="1">
        <v>2.0265399999999999E-2</v>
      </c>
      <c r="W530">
        <v>24.941179999999999</v>
      </c>
      <c r="X530">
        <v>0</v>
      </c>
      <c r="Y530">
        <v>0</v>
      </c>
      <c r="Z530" s="1">
        <v>2.0366809999999999E-2</v>
      </c>
      <c r="AA530">
        <v>24.992180000000001</v>
      </c>
      <c r="AB530">
        <v>0</v>
      </c>
      <c r="AC530">
        <v>0</v>
      </c>
      <c r="AD530" s="1">
        <v>2.023177E-2</v>
      </c>
      <c r="AE530">
        <v>25.04419</v>
      </c>
      <c r="AF530">
        <v>0</v>
      </c>
      <c r="AG530">
        <v>0</v>
      </c>
      <c r="AH530">
        <v>2.0359100000000002E-2</v>
      </c>
      <c r="AI530">
        <v>25.106919999999999</v>
      </c>
      <c r="AJ530">
        <v>0</v>
      </c>
      <c r="AK530">
        <v>0</v>
      </c>
      <c r="AL530" s="1">
        <v>2.056612E-2</v>
      </c>
      <c r="AM530">
        <v>25.25517</v>
      </c>
      <c r="AN530">
        <v>0</v>
      </c>
      <c r="AO530">
        <v>0</v>
      </c>
      <c r="AP530" s="1">
        <v>2.0805170000000001E-2</v>
      </c>
      <c r="AQ530">
        <v>25.347639999999998</v>
      </c>
      <c r="AR530">
        <v>0</v>
      </c>
      <c r="AS530">
        <v>0</v>
      </c>
      <c r="AT530" s="1">
        <v>2.092923E-2</v>
      </c>
      <c r="AU530">
        <v>25.432919999999999</v>
      </c>
      <c r="AV530">
        <v>0</v>
      </c>
      <c r="AW530">
        <v>0</v>
      </c>
      <c r="AX530" s="1">
        <v>2.1015820000000001E-2</v>
      </c>
      <c r="AY530">
        <v>25.50881</v>
      </c>
      <c r="AZ530">
        <v>0</v>
      </c>
      <c r="BA530">
        <v>0</v>
      </c>
      <c r="BB530" s="1">
        <v>2.1158679999999999E-2</v>
      </c>
      <c r="BC530">
        <v>25.569479999999999</v>
      </c>
      <c r="BD530">
        <v>0</v>
      </c>
      <c r="BE530">
        <v>0</v>
      </c>
      <c r="BF530" s="1">
        <v>2.1323169999999999E-2</v>
      </c>
      <c r="BG530">
        <v>25.629259999999999</v>
      </c>
      <c r="BH530">
        <v>0</v>
      </c>
      <c r="BI530">
        <v>0</v>
      </c>
      <c r="BJ530" s="1">
        <v>2.129282E-2</v>
      </c>
      <c r="BK530">
        <v>25.719539999999999</v>
      </c>
      <c r="BL530">
        <v>0</v>
      </c>
      <c r="BM530">
        <v>0</v>
      </c>
      <c r="BN530" s="1">
        <v>2.1467549999999998E-2</v>
      </c>
      <c r="BO530">
        <v>25.868269999999999</v>
      </c>
      <c r="BP530">
        <v>0</v>
      </c>
      <c r="BQ530">
        <v>0</v>
      </c>
      <c r="BR530" s="1">
        <v>2.1736769999999999E-2</v>
      </c>
      <c r="BS530">
        <v>26.056640000000002</v>
      </c>
      <c r="BT530">
        <v>0</v>
      </c>
      <c r="BU530">
        <v>0</v>
      </c>
      <c r="BV530">
        <v>2.1983840000000001E-2</v>
      </c>
      <c r="BW530">
        <v>26.246459999999999</v>
      </c>
      <c r="BX530">
        <v>0</v>
      </c>
      <c r="BY530">
        <v>0</v>
      </c>
      <c r="BZ530">
        <v>2.212544E-2</v>
      </c>
      <c r="CA530">
        <v>26.400069999999999</v>
      </c>
      <c r="CB530">
        <v>0</v>
      </c>
      <c r="CC530">
        <v>0</v>
      </c>
      <c r="CD530" s="1">
        <v>2.221675E-2</v>
      </c>
      <c r="CE530">
        <v>26.46339</v>
      </c>
      <c r="CF530">
        <v>0</v>
      </c>
      <c r="CG530">
        <v>0</v>
      </c>
      <c r="CH530" s="1">
        <v>2.2314179999999999E-2</v>
      </c>
      <c r="CI530">
        <v>26.499110000000002</v>
      </c>
      <c r="CJ530">
        <v>0</v>
      </c>
      <c r="CK530">
        <v>0</v>
      </c>
      <c r="CL530" s="1">
        <v>2.2549530000000002E-2</v>
      </c>
      <c r="CM530">
        <v>26.537739999999999</v>
      </c>
      <c r="CN530">
        <v>0</v>
      </c>
      <c r="CO530">
        <v>0</v>
      </c>
      <c r="CP530" s="1">
        <v>2.3126919999999999E-2</v>
      </c>
      <c r="CQ530">
        <v>26.588809999999999</v>
      </c>
      <c r="CR530">
        <v>0</v>
      </c>
      <c r="CS530">
        <v>0</v>
      </c>
      <c r="CT530" s="1">
        <v>2.3197450000000001E-2</v>
      </c>
      <c r="CU530">
        <v>26.71996</v>
      </c>
      <c r="CV530">
        <v>0</v>
      </c>
      <c r="CW530">
        <v>0</v>
      </c>
      <c r="CX530" s="1">
        <v>2.303525E-2</v>
      </c>
      <c r="CY530">
        <v>26.89235</v>
      </c>
      <c r="CZ530">
        <v>0</v>
      </c>
      <c r="DA530">
        <v>0</v>
      </c>
      <c r="DB530" s="1">
        <v>2.2859640000000001E-2</v>
      </c>
      <c r="DC530">
        <v>27.024830000000001</v>
      </c>
      <c r="DD530">
        <v>0</v>
      </c>
      <c r="DE530">
        <v>0</v>
      </c>
      <c r="DF530" s="1">
        <v>2.2915660000000001E-2</v>
      </c>
      <c r="DG530">
        <v>27.138159999999999</v>
      </c>
      <c r="DH530">
        <v>0</v>
      </c>
      <c r="DI530">
        <v>0</v>
      </c>
      <c r="DJ530" s="1">
        <v>2.3054649999999999E-2</v>
      </c>
      <c r="DK530">
        <v>27.18045</v>
      </c>
      <c r="DL530">
        <v>0</v>
      </c>
      <c r="DM530">
        <v>0</v>
      </c>
      <c r="DN530">
        <v>2.3071890000000001E-2</v>
      </c>
      <c r="DO530">
        <v>27.19922</v>
      </c>
      <c r="DP530">
        <v>0</v>
      </c>
      <c r="DQ530">
        <v>0</v>
      </c>
      <c r="DR530" s="1">
        <v>2.305598E-2</v>
      </c>
      <c r="DS530">
        <v>27.219139999999999</v>
      </c>
      <c r="DT530">
        <v>0</v>
      </c>
      <c r="DU530">
        <v>0</v>
      </c>
      <c r="DV530" s="1">
        <v>2.3705650000000002E-2</v>
      </c>
      <c r="DW530">
        <v>27.2379</v>
      </c>
      <c r="DX530">
        <v>0</v>
      </c>
      <c r="DY530">
        <v>0</v>
      </c>
      <c r="DZ530" s="1">
        <v>2.356343E-2</v>
      </c>
      <c r="EA530">
        <v>27.317789999999999</v>
      </c>
      <c r="EB530">
        <v>0</v>
      </c>
      <c r="EC530">
        <v>5.9364660000000002E-38</v>
      </c>
      <c r="ED530" s="1">
        <v>2.3156260000000001E-2</v>
      </c>
      <c r="EE530">
        <v>27.424569999999999</v>
      </c>
      <c r="EF530">
        <v>5.0725769999999995E-38</v>
      </c>
      <c r="EG530">
        <v>3.510997E-34</v>
      </c>
      <c r="EH530" s="1">
        <v>2.2719610000000001E-2</v>
      </c>
      <c r="EI530">
        <v>27.540369999999999</v>
      </c>
      <c r="EJ530">
        <v>1.137723E-34</v>
      </c>
      <c r="EK530">
        <v>7.8316119999999997E-31</v>
      </c>
      <c r="EL530" s="1">
        <v>2.2653670000000001E-2</v>
      </c>
      <c r="EM530">
        <v>27.63287</v>
      </c>
      <c r="EN530">
        <v>1.119382E-31</v>
      </c>
      <c r="EO530" s="1">
        <v>7.6184649999999998E-28</v>
      </c>
      <c r="EP530">
        <v>2.2705449999999999E-2</v>
      </c>
      <c r="EQ530">
        <v>27.659770000000002</v>
      </c>
      <c r="ER530" s="1">
        <v>5.4510609999999995E-29</v>
      </c>
      <c r="ES530" s="1">
        <v>3.665661E-25</v>
      </c>
      <c r="ET530" s="1">
        <v>2.2631390000000001E-2</v>
      </c>
      <c r="EU530">
        <v>27.651820000000001</v>
      </c>
      <c r="EV530" s="1">
        <v>1.4275870000000001E-26</v>
      </c>
      <c r="EW530" s="1">
        <v>9.6006659999999994E-23</v>
      </c>
      <c r="EX530" s="1">
        <v>2.24987E-2</v>
      </c>
      <c r="EY530">
        <v>27.64827</v>
      </c>
      <c r="EZ530" s="1">
        <v>2.1917220000000001E-24</v>
      </c>
      <c r="FA530" s="1">
        <v>1.479291E-20</v>
      </c>
      <c r="FB530" s="1">
        <v>2.302185E-2</v>
      </c>
      <c r="FC530">
        <v>27.67717</v>
      </c>
      <c r="FD530" s="1">
        <v>2.1785679999999999E-22</v>
      </c>
      <c r="FE530" s="1">
        <v>1.437327E-18</v>
      </c>
      <c r="FF530" s="1">
        <v>2.279633E-2</v>
      </c>
      <c r="FG530">
        <v>27.828679999999999</v>
      </c>
      <c r="FH530" s="1">
        <v>1.392056E-20</v>
      </c>
      <c r="FI530" s="1">
        <v>9.2771319999999998E-17</v>
      </c>
      <c r="FJ530" s="1">
        <v>2.2335540000000001E-2</v>
      </c>
      <c r="FK530">
        <v>27.95391</v>
      </c>
      <c r="FL530" s="1">
        <v>6.0458409999999998E-19</v>
      </c>
      <c r="FM530" s="1">
        <v>4.1229900000000004E-15</v>
      </c>
      <c r="FN530" s="1">
        <v>2.1832379999999998E-2</v>
      </c>
      <c r="FO530">
        <v>28.044899999999998</v>
      </c>
      <c r="FP530" s="1">
        <v>1.869831E-17</v>
      </c>
      <c r="FQ530" s="1">
        <v>1.308696E-13</v>
      </c>
      <c r="FR530" s="1">
        <v>2.1675750000000001E-2</v>
      </c>
      <c r="FS530">
        <v>28.09864</v>
      </c>
      <c r="FT530" s="1">
        <v>4.3454969999999999E-16</v>
      </c>
      <c r="FU530" s="1">
        <v>3.0731270000000001E-12</v>
      </c>
      <c r="FV530" s="1">
        <v>2.165868E-2</v>
      </c>
      <c r="FW530">
        <v>28.114409999999999</v>
      </c>
      <c r="FX530" s="1">
        <v>7.7553250000000006E-15</v>
      </c>
      <c r="FY530" s="1">
        <v>5.5098710000000001E-11</v>
      </c>
      <c r="FZ530" s="1">
        <v>2.151078E-2</v>
      </c>
      <c r="GA530">
        <v>28.108789999999999</v>
      </c>
      <c r="GB530" s="1">
        <v>1.077435E-13</v>
      </c>
      <c r="GC530" s="1">
        <v>7.733736E-10</v>
      </c>
      <c r="GD530">
        <v>2.129381E-2</v>
      </c>
      <c r="GE530">
        <v>28.105060000000002</v>
      </c>
      <c r="GF530" s="1">
        <v>1.191525E-12</v>
      </c>
      <c r="GG530" s="1">
        <v>8.6729050000000005E-9</v>
      </c>
      <c r="GH530" s="1">
        <v>2.1702849999999999E-2</v>
      </c>
      <c r="GI530">
        <v>28.138059999999999</v>
      </c>
      <c r="GJ530" s="1">
        <v>1.108577E-11</v>
      </c>
      <c r="GK530" s="1">
        <v>7.9479569999999996E-8</v>
      </c>
      <c r="GL530" s="1">
        <v>2.1402859999999999E-2</v>
      </c>
      <c r="GM530">
        <v>28.297339999999998</v>
      </c>
      <c r="GN530" s="1">
        <v>8.2967109999999998E-11</v>
      </c>
      <c r="GO530" s="1">
        <v>6.0590010000000004E-7</v>
      </c>
      <c r="GP530" s="1">
        <v>2.089245E-2</v>
      </c>
      <c r="GQ530">
        <v>28.44473</v>
      </c>
      <c r="GR530" s="1">
        <v>5.1749130000000004E-10</v>
      </c>
      <c r="GS530" s="1">
        <v>3.884529E-6</v>
      </c>
      <c r="GT530" s="1">
        <v>2.0352840000000001E-2</v>
      </c>
      <c r="GU530">
        <v>28.575990000000001</v>
      </c>
      <c r="GV530" s="1">
        <v>2.7448999999999999E-9</v>
      </c>
      <c r="GW530" s="1">
        <v>2.1234440000000001E-5</v>
      </c>
      <c r="GX530">
        <v>2.0167230000000001E-2</v>
      </c>
      <c r="GY530">
        <v>28.699339999999999</v>
      </c>
      <c r="GZ530" s="1">
        <v>1.281765E-8</v>
      </c>
      <c r="HA530" s="1">
        <v>1.0050080000000001E-4</v>
      </c>
      <c r="HB530" s="1">
        <v>2.0119339999999999E-2</v>
      </c>
      <c r="HC530">
        <v>28.756219999999999</v>
      </c>
      <c r="HD530" s="1">
        <v>5.2985690000000003E-8</v>
      </c>
      <c r="HE530" s="1">
        <v>4.1815850000000002E-4</v>
      </c>
      <c r="HF530" s="1">
        <v>1.9973359999999999E-2</v>
      </c>
      <c r="HG530">
        <v>28.748000000000001</v>
      </c>
      <c r="HH530" s="1">
        <v>1.9378289999999999E-7</v>
      </c>
      <c r="HI530" s="1">
        <v>1.5471090000000001E-3</v>
      </c>
      <c r="HJ530" s="1">
        <v>1.972117E-2</v>
      </c>
      <c r="HK530">
        <v>28.743950000000002</v>
      </c>
      <c r="HL530" s="1">
        <v>6.3233429999999998E-7</v>
      </c>
      <c r="HM530" s="1">
        <v>5.1361230000000003E-3</v>
      </c>
      <c r="HN530" s="1">
        <v>1.9882460000000001E-2</v>
      </c>
      <c r="HO530">
        <v>28.760429999999999</v>
      </c>
      <c r="HP530" s="1">
        <v>1.9089399999999999E-6</v>
      </c>
      <c r="HQ530" s="1">
        <v>1.545874E-2</v>
      </c>
      <c r="HR530" s="1">
        <v>1.9616249999999998E-2</v>
      </c>
      <c r="HS530">
        <v>28.882069999999999</v>
      </c>
      <c r="HT530" s="1">
        <v>5.161038E-6</v>
      </c>
      <c r="HU530" s="1">
        <v>4.2553109999999998E-2</v>
      </c>
      <c r="HV530" s="1">
        <v>1.9262350000000001E-2</v>
      </c>
      <c r="HW530">
        <v>29.034140000000001</v>
      </c>
      <c r="HX530" s="1">
        <v>1.2772050000000001E-5</v>
      </c>
      <c r="HY530" s="1">
        <v>0.1077709</v>
      </c>
      <c r="HZ530" s="1">
        <v>1.8889309999999999E-2</v>
      </c>
      <c r="IA530">
        <v>29.171150000000001</v>
      </c>
      <c r="IB530" s="1">
        <v>2.9238989999999998E-5</v>
      </c>
      <c r="IC530" s="1">
        <v>0.25283719999999998</v>
      </c>
      <c r="ID530" s="1">
        <v>1.8712240000000002E-2</v>
      </c>
      <c r="IE530">
        <v>29.29608</v>
      </c>
      <c r="IF530" s="1">
        <v>6.3078959999999994E-5</v>
      </c>
      <c r="IG530" s="1">
        <v>0.55340290000000003</v>
      </c>
      <c r="IH530" s="1">
        <v>1.8589629999999999E-2</v>
      </c>
      <c r="II530">
        <v>29.33052</v>
      </c>
      <c r="IJ530" s="1">
        <v>1.282322E-4</v>
      </c>
      <c r="IK530" s="1">
        <v>1.1378410000000001</v>
      </c>
      <c r="IL530" s="1">
        <v>1.840174E-2</v>
      </c>
      <c r="IM530">
        <v>29.308630000000001</v>
      </c>
      <c r="IN530" s="1">
        <v>2.4531820000000003E-4</v>
      </c>
      <c r="IO530" s="1">
        <v>2.2096399999999998</v>
      </c>
      <c r="IP530" s="1">
        <v>1.816249E-2</v>
      </c>
      <c r="IQ530">
        <v>29.28819</v>
      </c>
      <c r="IR530" s="1">
        <v>4.441011E-4</v>
      </c>
      <c r="IS530" s="1">
        <v>4.0714129999999997</v>
      </c>
      <c r="IT530" s="1">
        <v>1.8202349999999999E-2</v>
      </c>
      <c r="IU530">
        <v>29.283329999999999</v>
      </c>
      <c r="IV530" s="1">
        <v>7.7844090000000002E-4</v>
      </c>
      <c r="IW530">
        <v>7.1539070000000002</v>
      </c>
      <c r="IX530" s="1">
        <v>1.7961359999999999E-2</v>
      </c>
      <c r="IY530">
        <v>29.36243</v>
      </c>
      <c r="IZ530" s="1">
        <v>1.286852E-3</v>
      </c>
      <c r="JA530">
        <v>12.03725</v>
      </c>
      <c r="JB530" s="1">
        <v>1.762064E-2</v>
      </c>
      <c r="JC530">
        <v>29.411090000000002</v>
      </c>
      <c r="JD530" s="1">
        <v>2.0312939999999999E-3</v>
      </c>
      <c r="JE530">
        <v>19.449649999999998</v>
      </c>
      <c r="JF530" s="1">
        <v>1.7291250000000001E-2</v>
      </c>
      <c r="JG530">
        <v>29.470800000000001</v>
      </c>
      <c r="JH530" s="1">
        <v>3.0903990000000002E-3</v>
      </c>
      <c r="JI530">
        <v>30.27431</v>
      </c>
      <c r="JJ530" s="1">
        <v>1.7133570000000001E-2</v>
      </c>
      <c r="JK530">
        <v>29.482579999999999</v>
      </c>
      <c r="JL530" s="1">
        <v>4.5896610000000001E-3</v>
      </c>
      <c r="JM530">
        <v>45.555320000000002</v>
      </c>
      <c r="JN530">
        <v>1.706512E-2</v>
      </c>
      <c r="JO530">
        <v>29.495930000000001</v>
      </c>
      <c r="JP530" s="1">
        <v>6.64731E-3</v>
      </c>
      <c r="JQ530">
        <v>66.496960000000001</v>
      </c>
      <c r="JR530" s="1">
        <v>1.6985150000000001E-2</v>
      </c>
      <c r="JS530">
        <v>29.53172</v>
      </c>
      <c r="JT530" s="1">
        <v>9.3603829999999999E-3</v>
      </c>
      <c r="JU530">
        <v>94.419470000000004</v>
      </c>
      <c r="JV530" s="1">
        <v>1.6816620000000001E-2</v>
      </c>
      <c r="JW530">
        <v>29.564959999999999</v>
      </c>
      <c r="JX530" s="1">
        <v>1.2784419999999999E-2</v>
      </c>
      <c r="JY530">
        <v>130.6926</v>
      </c>
      <c r="JZ530" s="1">
        <v>1.6645650000000001E-2</v>
      </c>
      <c r="KA530">
        <v>29.593109999999999</v>
      </c>
      <c r="KB530" s="1">
        <v>1.7053760000000001E-2</v>
      </c>
      <c r="KC530">
        <v>176.68600000000001</v>
      </c>
      <c r="KD530" s="1">
        <v>1.6542060000000001E-2</v>
      </c>
      <c r="KE530">
        <v>29.707180000000001</v>
      </c>
      <c r="KF530" s="1">
        <v>2.2353520000000002E-2</v>
      </c>
      <c r="KG530">
        <v>233.77350000000001</v>
      </c>
      <c r="KH530">
        <v>1.6482179999999999E-2</v>
      </c>
      <c r="KI530">
        <v>29.76388</v>
      </c>
      <c r="KJ530" s="1">
        <v>2.8809850000000001E-2</v>
      </c>
      <c r="KK530">
        <v>303.29739999999998</v>
      </c>
      <c r="KL530" s="1">
        <v>1.6380539999999999E-2</v>
      </c>
      <c r="KM530">
        <v>29.811140000000002</v>
      </c>
      <c r="KN530" s="1">
        <v>3.6379889999999998E-2</v>
      </c>
      <c r="KO530">
        <v>386.47500000000002</v>
      </c>
      <c r="KP530">
        <v>1.6218349999999999E-2</v>
      </c>
      <c r="KQ530">
        <v>29.85669</v>
      </c>
      <c r="KR530" s="1">
        <v>4.50138E-2</v>
      </c>
      <c r="KS530">
        <v>484.2921</v>
      </c>
      <c r="KT530" s="1">
        <v>1.6030929999999999E-2</v>
      </c>
      <c r="KU530">
        <v>29.86458</v>
      </c>
      <c r="KV530" s="1">
        <v>5.4751899999999999E-2</v>
      </c>
      <c r="KW530">
        <v>597.50890000000004</v>
      </c>
      <c r="KX530" s="1">
        <v>1.5877990000000002E-2</v>
      </c>
      <c r="KY530">
        <v>29.835049999999999</v>
      </c>
      <c r="KZ530" s="1">
        <v>6.5793050000000006E-2</v>
      </c>
      <c r="LA530">
        <v>726.70159999999998</v>
      </c>
      <c r="LB530">
        <v>1.5780800000000001E-2</v>
      </c>
      <c r="LC530">
        <v>29.806509999999999</v>
      </c>
      <c r="LD530" s="1">
        <v>7.8302730000000001E-2</v>
      </c>
      <c r="LE530">
        <v>872.2912</v>
      </c>
      <c r="LF530" s="1">
        <v>1.578266E-2</v>
      </c>
      <c r="LG530">
        <v>29.812629999999999</v>
      </c>
      <c r="LH530" s="1">
        <v>9.2683929999999998E-2</v>
      </c>
      <c r="LI530">
        <v>1034.675</v>
      </c>
      <c r="LJ530" s="1">
        <v>1.5638619999999999E-2</v>
      </c>
      <c r="LK530">
        <v>29.94932</v>
      </c>
      <c r="LL530" s="1">
        <v>0.1075025</v>
      </c>
      <c r="LM530">
        <v>1213.837</v>
      </c>
      <c r="LN530" s="1">
        <v>1.543396E-2</v>
      </c>
      <c r="LO530">
        <v>30.058389999999999</v>
      </c>
      <c r="LP530" s="1">
        <v>0.1229267</v>
      </c>
      <c r="LQ530">
        <v>1409.2059999999999</v>
      </c>
      <c r="LR530" s="1">
        <v>1.522517E-2</v>
      </c>
      <c r="LS530">
        <v>30.146260000000002</v>
      </c>
      <c r="LT530" s="1">
        <v>0.1391406</v>
      </c>
      <c r="LU530">
        <v>1620.126</v>
      </c>
      <c r="LV530" s="1">
        <v>1.5109600000000001E-2</v>
      </c>
      <c r="LW530">
        <v>30.26398</v>
      </c>
      <c r="LX530" s="1">
        <v>0.15703130000000001</v>
      </c>
      <c r="LY530">
        <v>1845.9749999999999</v>
      </c>
      <c r="LZ530" s="1">
        <v>1.5040049999999999E-2</v>
      </c>
      <c r="MA530">
        <v>30.317869999999999</v>
      </c>
      <c r="MB530" s="1">
        <v>0.17632490000000001</v>
      </c>
      <c r="MC530">
        <v>2086.25</v>
      </c>
      <c r="MD530" s="1">
        <v>1.497443E-2</v>
      </c>
      <c r="ME530">
        <v>30.292349999999999</v>
      </c>
      <c r="MF530" s="1">
        <v>0.19658980000000001</v>
      </c>
      <c r="MG530">
        <v>2340.1419999999998</v>
      </c>
      <c r="MH530" s="1">
        <v>1.4917690000000001E-2</v>
      </c>
      <c r="MI530">
        <v>30.263809999999999</v>
      </c>
      <c r="MJ530">
        <v>0.21778169999999999</v>
      </c>
      <c r="MK530">
        <v>2606.6680000000001</v>
      </c>
      <c r="ML530" s="1">
        <v>1.5052589999999999E-2</v>
      </c>
      <c r="MM530">
        <v>30.279039999999998</v>
      </c>
      <c r="MN530" s="1">
        <v>0.2428486</v>
      </c>
      <c r="MO530">
        <v>2885.393</v>
      </c>
      <c r="MP530" s="1">
        <v>1.497794E-2</v>
      </c>
      <c r="MQ530">
        <v>30.41169</v>
      </c>
      <c r="MR530" s="1">
        <v>0.26551340000000001</v>
      </c>
      <c r="MS530">
        <v>3175.33</v>
      </c>
      <c r="MT530" s="1">
        <v>1.4830390000000001E-2</v>
      </c>
      <c r="MU530">
        <v>30.552060000000001</v>
      </c>
      <c r="MV530" s="1">
        <v>0.28727320000000001</v>
      </c>
      <c r="MW530">
        <v>3474.5079999999998</v>
      </c>
      <c r="MX530" s="1">
        <v>1.46763E-2</v>
      </c>
      <c r="MY530">
        <v>30.652090000000001</v>
      </c>
      <c r="MZ530" s="1">
        <v>0.30895790000000001</v>
      </c>
      <c r="NA530">
        <v>3781.3649999999998</v>
      </c>
      <c r="NB530" s="1">
        <v>1.463921E-2</v>
      </c>
      <c r="NC530">
        <v>30.734760000000001</v>
      </c>
      <c r="ND530" s="1">
        <v>0.33328970000000002</v>
      </c>
      <c r="NE530">
        <v>4094.95</v>
      </c>
      <c r="NF530" s="1">
        <v>1.4653050000000001E-2</v>
      </c>
      <c r="NG530">
        <v>30.739529999999998</v>
      </c>
      <c r="NH530" s="1">
        <v>0.35920950000000001</v>
      </c>
      <c r="NI530">
        <v>4414.6610000000001</v>
      </c>
      <c r="NJ530" s="1">
        <v>1.463501E-2</v>
      </c>
      <c r="NK530">
        <v>30.708400000000001</v>
      </c>
      <c r="NL530" s="1">
        <v>0.38471689999999997</v>
      </c>
      <c r="NM530">
        <v>4739.4639999999999</v>
      </c>
      <c r="NN530" s="1">
        <v>1.452927E-2</v>
      </c>
      <c r="NO530">
        <v>30.68394</v>
      </c>
      <c r="NP530" s="1">
        <v>0.407943</v>
      </c>
      <c r="NQ530">
        <v>5067.8980000000001</v>
      </c>
      <c r="NR530" s="1">
        <v>1.4348079999999999E-2</v>
      </c>
      <c r="NS530">
        <v>30.673649999999999</v>
      </c>
      <c r="NT530" s="1">
        <v>0.4286529</v>
      </c>
      <c r="NU530">
        <v>5398.223</v>
      </c>
      <c r="NV530" s="1">
        <v>1.428805E-2</v>
      </c>
      <c r="NW530">
        <v>30.69952</v>
      </c>
      <c r="NX530">
        <v>0.45258749999999998</v>
      </c>
      <c r="NY530">
        <v>5729.3450000000003</v>
      </c>
      <c r="NZ530" s="1">
        <v>1.430859E-2</v>
      </c>
      <c r="OA530">
        <v>30.777380000000001</v>
      </c>
      <c r="OB530" s="1">
        <v>0.47898020000000002</v>
      </c>
      <c r="OC530">
        <v>6061.1080000000002</v>
      </c>
      <c r="OD530" s="1">
        <v>1.433157E-2</v>
      </c>
      <c r="OE530">
        <v>30.81033</v>
      </c>
      <c r="OF530">
        <v>0.50556789999999996</v>
      </c>
      <c r="OG530">
        <v>6393.0630000000001</v>
      </c>
      <c r="OH530" s="1">
        <v>1.428021E-2</v>
      </c>
      <c r="OI530">
        <v>30.83361</v>
      </c>
      <c r="OJ530">
        <v>0.52937999999999996</v>
      </c>
      <c r="OK530">
        <v>6724.0990000000002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2.2895100000000002E-2</v>
      </c>
      <c r="G531">
        <v>24.457719999999998</v>
      </c>
      <c r="H531">
        <v>0</v>
      </c>
      <c r="I531">
        <v>0</v>
      </c>
      <c r="J531" s="1">
        <v>2.3177369999999999E-2</v>
      </c>
      <c r="K531">
        <v>24.558430000000001</v>
      </c>
      <c r="L531">
        <v>0</v>
      </c>
      <c r="M531">
        <v>0</v>
      </c>
      <c r="N531" s="1">
        <v>2.3151419999999999E-2</v>
      </c>
      <c r="O531">
        <v>24.68892</v>
      </c>
      <c r="P531">
        <v>0</v>
      </c>
      <c r="Q531">
        <v>0</v>
      </c>
      <c r="R531" s="1">
        <v>2.3033499999999998E-2</v>
      </c>
      <c r="S531">
        <v>24.74596</v>
      </c>
      <c r="T531">
        <v>0</v>
      </c>
      <c r="U531">
        <v>0</v>
      </c>
      <c r="V531" s="1">
        <v>2.30361E-2</v>
      </c>
      <c r="W531">
        <v>24.79627</v>
      </c>
      <c r="X531">
        <v>0</v>
      </c>
      <c r="Y531">
        <v>0</v>
      </c>
      <c r="Z531" s="1">
        <v>2.3151109999999999E-2</v>
      </c>
      <c r="AA531">
        <v>24.848230000000001</v>
      </c>
      <c r="AB531">
        <v>0</v>
      </c>
      <c r="AC531">
        <v>0</v>
      </c>
      <c r="AD531">
        <v>2.2993429999999999E-2</v>
      </c>
      <c r="AE531">
        <v>24.900960000000001</v>
      </c>
      <c r="AF531">
        <v>0</v>
      </c>
      <c r="AG531">
        <v>0</v>
      </c>
      <c r="AH531" s="1">
        <v>2.314101E-2</v>
      </c>
      <c r="AI531">
        <v>24.96407</v>
      </c>
      <c r="AJ531">
        <v>0</v>
      </c>
      <c r="AK531">
        <v>0</v>
      </c>
      <c r="AL531" s="1">
        <v>2.3378639999999999E-2</v>
      </c>
      <c r="AM531">
        <v>25.111509999999999</v>
      </c>
      <c r="AN531">
        <v>0</v>
      </c>
      <c r="AO531">
        <v>0</v>
      </c>
      <c r="AP531" s="1">
        <v>2.3651729999999999E-2</v>
      </c>
      <c r="AQ531">
        <v>25.205020000000001</v>
      </c>
      <c r="AR531">
        <v>0</v>
      </c>
      <c r="AS531">
        <v>0</v>
      </c>
      <c r="AT531" s="1">
        <v>2.379303E-2</v>
      </c>
      <c r="AU531">
        <v>25.290679999999998</v>
      </c>
      <c r="AV531">
        <v>0</v>
      </c>
      <c r="AW531">
        <v>0</v>
      </c>
      <c r="AX531" s="1">
        <v>2.3891240000000001E-2</v>
      </c>
      <c r="AY531">
        <v>25.36759</v>
      </c>
      <c r="AZ531">
        <v>0</v>
      </c>
      <c r="BA531">
        <v>0</v>
      </c>
      <c r="BB531" s="1">
        <v>2.4053970000000001E-2</v>
      </c>
      <c r="BC531">
        <v>25.429130000000001</v>
      </c>
      <c r="BD531">
        <v>0</v>
      </c>
      <c r="BE531">
        <v>0</v>
      </c>
      <c r="BF531" s="1">
        <v>2.4240569999999999E-2</v>
      </c>
      <c r="BG531">
        <v>25.48986</v>
      </c>
      <c r="BH531">
        <v>0</v>
      </c>
      <c r="BI531">
        <v>0</v>
      </c>
      <c r="BJ531" s="1">
        <v>2.4204949999999999E-2</v>
      </c>
      <c r="BK531">
        <v>25.580480000000001</v>
      </c>
      <c r="BL531">
        <v>0</v>
      </c>
      <c r="BM531">
        <v>0</v>
      </c>
      <c r="BN531">
        <v>2.4405219999999998E-2</v>
      </c>
      <c r="BO531">
        <v>25.728649999999998</v>
      </c>
      <c r="BP531">
        <v>0</v>
      </c>
      <c r="BQ531">
        <v>0</v>
      </c>
      <c r="BR531" s="1">
        <v>2.4714340000000001E-2</v>
      </c>
      <c r="BS531">
        <v>25.915600000000001</v>
      </c>
      <c r="BT531">
        <v>0</v>
      </c>
      <c r="BU531">
        <v>0</v>
      </c>
      <c r="BV531" s="1">
        <v>2.499736E-2</v>
      </c>
      <c r="BW531">
        <v>26.10473</v>
      </c>
      <c r="BX531">
        <v>0</v>
      </c>
      <c r="BY531">
        <v>0</v>
      </c>
      <c r="BZ531" s="1">
        <v>2.5157209999999999E-2</v>
      </c>
      <c r="CA531">
        <v>26.258430000000001</v>
      </c>
      <c r="CB531">
        <v>0</v>
      </c>
      <c r="CC531">
        <v>0</v>
      </c>
      <c r="CD531" s="1">
        <v>2.5262949999999999E-2</v>
      </c>
      <c r="CE531">
        <v>26.323650000000001</v>
      </c>
      <c r="CF531">
        <v>0</v>
      </c>
      <c r="CG531">
        <v>0</v>
      </c>
      <c r="CH531" s="1">
        <v>2.5373449999999999E-2</v>
      </c>
      <c r="CI531">
        <v>26.361249999999998</v>
      </c>
      <c r="CJ531">
        <v>0</v>
      </c>
      <c r="CK531">
        <v>0</v>
      </c>
      <c r="CL531" s="1">
        <v>2.564781E-2</v>
      </c>
      <c r="CM531">
        <v>26.401479999999999</v>
      </c>
      <c r="CN531">
        <v>0</v>
      </c>
      <c r="CO531">
        <v>0</v>
      </c>
      <c r="CP531" s="1">
        <v>2.6310150000000001E-2</v>
      </c>
      <c r="CQ531">
        <v>26.453600000000002</v>
      </c>
      <c r="CR531">
        <v>0</v>
      </c>
      <c r="CS531">
        <v>0</v>
      </c>
      <c r="CT531" s="1">
        <v>2.639209E-2</v>
      </c>
      <c r="CU531">
        <v>26.584150000000001</v>
      </c>
      <c r="CV531">
        <v>0</v>
      </c>
      <c r="CW531">
        <v>0</v>
      </c>
      <c r="CX531" s="1">
        <v>2.6203270000000001E-2</v>
      </c>
      <c r="CY531">
        <v>26.755839999999999</v>
      </c>
      <c r="CZ531">
        <v>0</v>
      </c>
      <c r="DA531">
        <v>0</v>
      </c>
      <c r="DB531" s="1">
        <v>2.6002899999999999E-2</v>
      </c>
      <c r="DC531">
        <v>26.888770000000001</v>
      </c>
      <c r="DD531">
        <v>0</v>
      </c>
      <c r="DE531">
        <v>0</v>
      </c>
      <c r="DF531" s="1">
        <v>2.6068009999999999E-2</v>
      </c>
      <c r="DG531">
        <v>27.002939999999999</v>
      </c>
      <c r="DH531">
        <v>0</v>
      </c>
      <c r="DI531">
        <v>0</v>
      </c>
      <c r="DJ531" s="1">
        <v>2.6228129999999999E-2</v>
      </c>
      <c r="DK531">
        <v>27.047630000000002</v>
      </c>
      <c r="DL531">
        <v>0</v>
      </c>
      <c r="DM531">
        <v>0</v>
      </c>
      <c r="DN531" s="1">
        <v>2.6249310000000001E-2</v>
      </c>
      <c r="DO531">
        <v>27.068829999999998</v>
      </c>
      <c r="DP531">
        <v>0</v>
      </c>
      <c r="DQ531">
        <v>0</v>
      </c>
      <c r="DR531">
        <v>2.6238009999999999E-2</v>
      </c>
      <c r="DS531">
        <v>27.09104</v>
      </c>
      <c r="DT531">
        <v>0</v>
      </c>
      <c r="DU531">
        <v>0</v>
      </c>
      <c r="DV531" s="1">
        <v>2.6985160000000001E-2</v>
      </c>
      <c r="DW531">
        <v>27.111799999999999</v>
      </c>
      <c r="DX531">
        <v>0</v>
      </c>
      <c r="DY531">
        <v>0</v>
      </c>
      <c r="DZ531" s="1">
        <v>2.682375E-2</v>
      </c>
      <c r="EA531">
        <v>27.19248</v>
      </c>
      <c r="EB531">
        <v>0</v>
      </c>
      <c r="EC531">
        <v>1.7493839999999999E-38</v>
      </c>
      <c r="ED531">
        <v>2.6355940000000001E-2</v>
      </c>
      <c r="EE531">
        <v>27.299600000000002</v>
      </c>
      <c r="EF531">
        <v>1.8449900000000001E-38</v>
      </c>
      <c r="EG531">
        <v>1.105286E-34</v>
      </c>
      <c r="EH531" s="1">
        <v>2.5853939999999999E-2</v>
      </c>
      <c r="EI531">
        <v>27.416139999999999</v>
      </c>
      <c r="EJ531">
        <v>4.3569060000000002E-35</v>
      </c>
      <c r="EK531">
        <v>2.6215020000000001E-31</v>
      </c>
      <c r="EL531" s="1">
        <v>2.578217E-2</v>
      </c>
      <c r="EM531">
        <v>27.510560000000002</v>
      </c>
      <c r="EN531">
        <v>4.4964150000000001E-32</v>
      </c>
      <c r="EO531" s="1">
        <v>2.6957570000000001E-28</v>
      </c>
      <c r="EP531" s="1">
        <v>2.5844140000000002E-2</v>
      </c>
      <c r="EQ531">
        <v>27.54006</v>
      </c>
      <c r="ER531">
        <v>2.2887319999999999E-29</v>
      </c>
      <c r="ES531" s="1">
        <v>1.3646469999999999E-25</v>
      </c>
      <c r="ET531" s="1">
        <v>2.5762609999999998E-2</v>
      </c>
      <c r="EU531">
        <v>27.53481</v>
      </c>
      <c r="EV531" s="1">
        <v>6.245086E-27</v>
      </c>
      <c r="EW531" s="1">
        <v>3.744678E-23</v>
      </c>
      <c r="EX531" s="1">
        <v>2.5615099999999998E-2</v>
      </c>
      <c r="EY531">
        <v>27.53396</v>
      </c>
      <c r="EZ531" s="1">
        <v>9.9610159999999999E-25</v>
      </c>
      <c r="FA531" s="1">
        <v>6.0232129999999996E-21</v>
      </c>
      <c r="FB531" s="1">
        <v>2.6219070000000001E-2</v>
      </c>
      <c r="FC531">
        <v>27.564260000000001</v>
      </c>
      <c r="FD531" s="1">
        <v>1.026328E-22</v>
      </c>
      <c r="FE531" s="1">
        <v>6.0916560000000002E-19</v>
      </c>
      <c r="FF531" s="1">
        <v>2.5962840000000001E-2</v>
      </c>
      <c r="FG531">
        <v>27.715299999999999</v>
      </c>
      <c r="FH531" s="1">
        <v>6.781979E-21</v>
      </c>
      <c r="FI531" s="1">
        <v>4.0819789999999998E-17</v>
      </c>
      <c r="FJ531" s="1">
        <v>2.5433420000000002E-2</v>
      </c>
      <c r="FK531">
        <v>27.84159</v>
      </c>
      <c r="FL531" s="1">
        <v>3.0401949999999999E-19</v>
      </c>
      <c r="FM531" s="1">
        <v>1.8794590000000002E-15</v>
      </c>
      <c r="FN531" s="1">
        <v>2.4857540000000001E-2</v>
      </c>
      <c r="FO531">
        <v>27.93412</v>
      </c>
      <c r="FP531" s="1">
        <v>9.6888160000000003E-18</v>
      </c>
      <c r="FQ531" s="1">
        <v>6.1678739999999995E-14</v>
      </c>
      <c r="FR531" s="1">
        <v>2.4680850000000001E-2</v>
      </c>
      <c r="FS531">
        <v>27.989709999999999</v>
      </c>
      <c r="FT531" s="1">
        <v>2.3171280000000001E-16</v>
      </c>
      <c r="FU531" s="1">
        <v>1.494864E-12</v>
      </c>
      <c r="FV531" s="1">
        <v>2.4664470000000001E-2</v>
      </c>
      <c r="FW531">
        <v>28.007989999999999</v>
      </c>
      <c r="FX531" s="1">
        <v>4.2498060000000003E-15</v>
      </c>
      <c r="FY531" s="1">
        <v>2.761809E-11</v>
      </c>
      <c r="FZ531" s="1">
        <v>2.4496529999999999E-2</v>
      </c>
      <c r="GA531">
        <v>28.004799999999999</v>
      </c>
      <c r="GB531" s="1">
        <v>6.0593830000000002E-14</v>
      </c>
      <c r="GC531" s="1">
        <v>3.9887510000000001E-10</v>
      </c>
      <c r="GD531" s="1">
        <v>2.4252300000000001E-2</v>
      </c>
      <c r="GE531">
        <v>28.003240000000002</v>
      </c>
      <c r="GF531" s="1">
        <v>6.8700519999999997E-13</v>
      </c>
      <c r="GG531" s="1">
        <v>4.5966499999999998E-9</v>
      </c>
      <c r="GH531" s="1">
        <v>2.4726700000000001E-2</v>
      </c>
      <c r="GI531">
        <v>28.037220000000001</v>
      </c>
      <c r="GJ531" s="1">
        <v>6.547562E-12</v>
      </c>
      <c r="GK531" s="1">
        <v>4.323904E-8</v>
      </c>
      <c r="GL531" s="1">
        <v>2.438384E-2</v>
      </c>
      <c r="GM531">
        <v>28.195229999999999</v>
      </c>
      <c r="GN531" s="1">
        <v>5.0120929999999998E-11</v>
      </c>
      <c r="GO531" s="1">
        <v>3.378976E-7</v>
      </c>
      <c r="GP531" s="1">
        <v>2.3798949999999999E-2</v>
      </c>
      <c r="GQ531">
        <v>28.342500000000001</v>
      </c>
      <c r="GR531" s="1">
        <v>3.1944809999999998E-10</v>
      </c>
      <c r="GS531" s="1">
        <v>2.2184429999999999E-6</v>
      </c>
      <c r="GT531" s="1">
        <v>2.3180260000000001E-2</v>
      </c>
      <c r="GU531">
        <v>28.473880000000001</v>
      </c>
      <c r="GV531" s="1">
        <v>1.7296889999999999E-9</v>
      </c>
      <c r="GW531" s="1">
        <v>1.2405269999999999E-5</v>
      </c>
      <c r="GX531" s="1">
        <v>2.297109E-2</v>
      </c>
      <c r="GY531">
        <v>28.597539999999999</v>
      </c>
      <c r="GZ531" s="1">
        <v>8.2391040000000003E-9</v>
      </c>
      <c r="HA531" s="1">
        <v>5.9997490000000002E-5</v>
      </c>
      <c r="HB531" s="1">
        <v>2.2919459999999999E-2</v>
      </c>
      <c r="HC531">
        <v>28.656320000000001</v>
      </c>
      <c r="HD531" s="1">
        <v>3.4709200000000001E-8</v>
      </c>
      <c r="HE531" s="1">
        <v>2.5482240000000001E-4</v>
      </c>
      <c r="HF531" s="1">
        <v>2.275307E-2</v>
      </c>
      <c r="HG531">
        <v>28.650729999999999</v>
      </c>
      <c r="HH531" s="1">
        <v>1.2923560000000001E-7</v>
      </c>
      <c r="HI531" s="1">
        <v>9.6145569999999997E-4</v>
      </c>
      <c r="HJ531" s="1">
        <v>2.2469670000000001E-2</v>
      </c>
      <c r="HK531">
        <v>28.649039999999999</v>
      </c>
      <c r="HL531" s="1">
        <v>4.2906419999999999E-7</v>
      </c>
      <c r="HM531" s="1">
        <v>3.2521400000000002E-3</v>
      </c>
      <c r="HN531" s="1">
        <v>2.2656949999999999E-2</v>
      </c>
      <c r="HO531">
        <v>28.667069999999999</v>
      </c>
      <c r="HP531" s="1">
        <v>1.316867E-6</v>
      </c>
      <c r="HQ531" s="1">
        <v>9.965415E-3</v>
      </c>
      <c r="HR531" s="1">
        <v>2.2353899999999999E-2</v>
      </c>
      <c r="HS531">
        <v>28.788250000000001</v>
      </c>
      <c r="HT531" s="1">
        <v>3.6160429999999999E-6</v>
      </c>
      <c r="HU531" s="1">
        <v>2.790144E-2</v>
      </c>
      <c r="HV531" s="1">
        <v>2.1947609999999999E-2</v>
      </c>
      <c r="HW531">
        <v>28.93967</v>
      </c>
      <c r="HX531" s="1">
        <v>9.0809410000000002E-6</v>
      </c>
      <c r="HY531" s="1">
        <v>7.1816870000000005E-2</v>
      </c>
      <c r="HZ531" s="1">
        <v>2.1520899999999999E-2</v>
      </c>
      <c r="IA531">
        <v>29.076550000000001</v>
      </c>
      <c r="IB531" s="1">
        <v>2.1082479999999999E-5</v>
      </c>
      <c r="IC531" s="1">
        <v>0.17110449999999999</v>
      </c>
      <c r="ID531" s="1">
        <v>2.132013E-2</v>
      </c>
      <c r="IE531">
        <v>29.201740000000001</v>
      </c>
      <c r="IF531" s="1">
        <v>4.6099369999999999E-5</v>
      </c>
      <c r="IG531" s="1">
        <v>0.3800557</v>
      </c>
      <c r="IH531" s="1">
        <v>2.1181700000000001E-2</v>
      </c>
      <c r="II531">
        <v>29.238630000000001</v>
      </c>
      <c r="IJ531" s="1">
        <v>9.4923129999999995E-5</v>
      </c>
      <c r="IK531" s="1">
        <v>0.79242349999999995</v>
      </c>
      <c r="IL531" s="1">
        <v>2.0968170000000001E-2</v>
      </c>
      <c r="IM531">
        <v>29.219619999999999</v>
      </c>
      <c r="IN531" s="1">
        <v>1.8381229999999999E-4</v>
      </c>
      <c r="IO531">
        <v>1.5594239999999999</v>
      </c>
      <c r="IP531" s="1">
        <v>2.0696320000000001E-2</v>
      </c>
      <c r="IQ531">
        <v>29.20158</v>
      </c>
      <c r="IR531" s="1">
        <v>3.366248E-4</v>
      </c>
      <c r="IS531" s="1">
        <v>2.9098519999999999</v>
      </c>
      <c r="IT531" s="1">
        <v>2.0744840000000001E-2</v>
      </c>
      <c r="IU531">
        <v>29.198689999999999</v>
      </c>
      <c r="IV531" s="1">
        <v>5.9665800000000002E-4</v>
      </c>
      <c r="IW531">
        <v>5.1750150000000001</v>
      </c>
      <c r="IX531">
        <v>2.0469339999999999E-2</v>
      </c>
      <c r="IY531">
        <v>29.277809999999999</v>
      </c>
      <c r="IZ531" s="1">
        <v>9.9663300000000002E-4</v>
      </c>
      <c r="JA531">
        <v>8.8077400000000008</v>
      </c>
      <c r="JB531" s="1">
        <v>2.0079989999999999E-2</v>
      </c>
      <c r="JC531">
        <v>29.328019999999999</v>
      </c>
      <c r="JD531" s="1">
        <v>1.588749E-3</v>
      </c>
      <c r="JE531">
        <v>14.386939999999999</v>
      </c>
      <c r="JF531" s="1">
        <v>1.970307E-2</v>
      </c>
      <c r="JG531">
        <v>29.388760000000001</v>
      </c>
      <c r="JH531" s="1">
        <v>2.4398250000000001E-3</v>
      </c>
      <c r="JI531">
        <v>22.627040000000001</v>
      </c>
      <c r="JJ531">
        <v>1.9524650000000001E-2</v>
      </c>
      <c r="JK531">
        <v>29.402979999999999</v>
      </c>
      <c r="JL531" s="1">
        <v>3.6563440000000002E-3</v>
      </c>
      <c r="JM531">
        <v>34.385750000000002</v>
      </c>
      <c r="JN531" s="1">
        <v>1.9447909999999999E-2</v>
      </c>
      <c r="JO531">
        <v>29.418060000000001</v>
      </c>
      <c r="JP531" s="1">
        <v>5.3412570000000003E-3</v>
      </c>
      <c r="JQ531">
        <v>50.666559999999997</v>
      </c>
      <c r="JR531" s="1">
        <v>1.9356669999999999E-2</v>
      </c>
      <c r="JS531">
        <v>29.455310000000001</v>
      </c>
      <c r="JT531" s="1">
        <v>7.5823210000000004E-3</v>
      </c>
      <c r="JU531">
        <v>72.586650000000006</v>
      </c>
      <c r="JV531" s="1">
        <v>1.9163409999999999E-2</v>
      </c>
      <c r="JW531">
        <v>29.489889999999999</v>
      </c>
      <c r="JX531" s="1">
        <v>1.043523E-2</v>
      </c>
      <c r="JY531">
        <v>101.3279</v>
      </c>
      <c r="JZ531" s="1">
        <v>1.8967330000000001E-2</v>
      </c>
      <c r="KA531">
        <v>29.519480000000001</v>
      </c>
      <c r="KB531" s="1">
        <v>1.4021270000000001E-2</v>
      </c>
      <c r="KC531">
        <v>138.0967</v>
      </c>
      <c r="KD531" s="1">
        <v>1.8849879999999999E-2</v>
      </c>
      <c r="KE531">
        <v>29.633019999999998</v>
      </c>
      <c r="KF531" s="1">
        <v>1.8507820000000001E-2</v>
      </c>
      <c r="KG531">
        <v>184.12790000000001</v>
      </c>
      <c r="KH531" s="1">
        <v>1.8781539999999999E-2</v>
      </c>
      <c r="KI531">
        <v>29.691549999999999</v>
      </c>
      <c r="KJ531" s="1">
        <v>2.4012200000000001E-2</v>
      </c>
      <c r="KK531">
        <v>240.64750000000001</v>
      </c>
      <c r="KL531" s="1">
        <v>1.866667E-2</v>
      </c>
      <c r="KM531">
        <v>29.74004</v>
      </c>
      <c r="KN531" s="1">
        <v>3.0515469999999999E-2</v>
      </c>
      <c r="KO531">
        <v>308.79559999999998</v>
      </c>
      <c r="KP531" s="1">
        <v>1.8482200000000001E-2</v>
      </c>
      <c r="KQ531">
        <v>29.786930000000002</v>
      </c>
      <c r="KR531" s="1">
        <v>3.7986329999999999E-2</v>
      </c>
      <c r="KS531">
        <v>389.53859999999997</v>
      </c>
      <c r="KT531" s="1">
        <v>1.826728E-2</v>
      </c>
      <c r="KU531">
        <v>29.79701</v>
      </c>
      <c r="KV531" s="1">
        <v>4.6466279999999999E-2</v>
      </c>
      <c r="KW531">
        <v>483.66379999999998</v>
      </c>
      <c r="KX531" s="1">
        <v>1.809237E-2</v>
      </c>
      <c r="KY531">
        <v>29.76989</v>
      </c>
      <c r="KZ531" s="1">
        <v>5.6141610000000002E-2</v>
      </c>
      <c r="LA531">
        <v>591.82169999999996</v>
      </c>
      <c r="LB531" s="1">
        <v>1.7984239999999999E-2</v>
      </c>
      <c r="LC531">
        <v>29.7437</v>
      </c>
      <c r="LD531" s="1">
        <v>6.717658E-2</v>
      </c>
      <c r="LE531">
        <v>714.52390000000003</v>
      </c>
      <c r="LF531" s="1">
        <v>1.798611E-2</v>
      </c>
      <c r="LG531">
        <v>29.750710000000002</v>
      </c>
      <c r="LH531" s="1">
        <v>7.9912330000000004E-2</v>
      </c>
      <c r="LI531">
        <v>852.25930000000005</v>
      </c>
      <c r="LJ531" s="1">
        <v>1.7822190000000002E-2</v>
      </c>
      <c r="LK531">
        <v>29.885940000000002</v>
      </c>
      <c r="LL531" s="1">
        <v>9.3133220000000003E-2</v>
      </c>
      <c r="LM531">
        <v>1005.139</v>
      </c>
      <c r="LN531">
        <v>1.7588610000000001E-2</v>
      </c>
      <c r="LO531">
        <v>29.9953</v>
      </c>
      <c r="LP531" s="1">
        <v>0.1069787</v>
      </c>
      <c r="LQ531">
        <v>1172.827</v>
      </c>
      <c r="LR531" s="1">
        <v>1.734952E-2</v>
      </c>
      <c r="LS531">
        <v>30.083379999999998</v>
      </c>
      <c r="LT531" s="1">
        <v>0.1216093</v>
      </c>
      <c r="LU531">
        <v>1354.9010000000001</v>
      </c>
      <c r="LV531" s="1">
        <v>1.721808E-2</v>
      </c>
      <c r="LW531">
        <v>30.20101</v>
      </c>
      <c r="LX531" s="1">
        <v>0.1378212</v>
      </c>
      <c r="LY531">
        <v>1550.9449999999999</v>
      </c>
      <c r="LZ531" s="1">
        <v>1.7138919999999998E-2</v>
      </c>
      <c r="MA531">
        <v>30.256720000000001</v>
      </c>
      <c r="MB531" s="1">
        <v>0.15537599999999999</v>
      </c>
      <c r="MC531">
        <v>1760.6310000000001</v>
      </c>
      <c r="MD531" s="1">
        <v>1.7064139999999998E-2</v>
      </c>
      <c r="ME531">
        <v>30.233789999999999</v>
      </c>
      <c r="MF531" s="1">
        <v>0.17389869999999999</v>
      </c>
      <c r="MG531">
        <v>1983.3409999999999</v>
      </c>
      <c r="MH531" s="1">
        <v>1.7000769999999998E-2</v>
      </c>
      <c r="MI531">
        <v>30.20749</v>
      </c>
      <c r="MJ531" s="1">
        <v>0.19336639999999999</v>
      </c>
      <c r="MK531">
        <v>2218.27</v>
      </c>
      <c r="ML531" s="1">
        <v>1.7158650000000001E-2</v>
      </c>
      <c r="MM531">
        <v>30.223269999999999</v>
      </c>
      <c r="MN531" s="1">
        <v>0.21643889999999999</v>
      </c>
      <c r="MO531">
        <v>2465.1570000000002</v>
      </c>
      <c r="MP531" s="1">
        <v>1.7071759999999998E-2</v>
      </c>
      <c r="MQ531">
        <v>30.354700000000001</v>
      </c>
      <c r="MR531" s="1">
        <v>0.23741619999999999</v>
      </c>
      <c r="MS531">
        <v>2723.125</v>
      </c>
      <c r="MT531" s="1">
        <v>1.6901940000000001E-2</v>
      </c>
      <c r="MU531">
        <v>30.494070000000001</v>
      </c>
      <c r="MV531" s="1">
        <v>0.25768089999999999</v>
      </c>
      <c r="MW531">
        <v>2990.4630000000002</v>
      </c>
      <c r="MX531" s="1">
        <v>1.6724320000000001E-2</v>
      </c>
      <c r="MY531">
        <v>30.594270000000002</v>
      </c>
      <c r="MZ531" s="1">
        <v>0.27796290000000001</v>
      </c>
      <c r="NA531">
        <v>3265.8829999999998</v>
      </c>
      <c r="NB531" s="1">
        <v>1.6681250000000002E-2</v>
      </c>
      <c r="NC531">
        <v>30.677620000000001</v>
      </c>
      <c r="ND531" s="1">
        <v>0.30074030000000002</v>
      </c>
      <c r="NE531">
        <v>3548.569</v>
      </c>
      <c r="NF531">
        <v>1.669849E-2</v>
      </c>
      <c r="NG531">
        <v>30.684699999999999</v>
      </c>
      <c r="NH531" s="1">
        <v>0.32509749999999998</v>
      </c>
      <c r="NI531">
        <v>3838.0160000000001</v>
      </c>
      <c r="NJ531">
        <v>1.6677620000000001E-2</v>
      </c>
      <c r="NK531">
        <v>30.65579</v>
      </c>
      <c r="NL531" s="1">
        <v>0.34914879999999998</v>
      </c>
      <c r="NM531">
        <v>4133.2290000000003</v>
      </c>
      <c r="NN531" s="1">
        <v>1.6557550000000001E-2</v>
      </c>
      <c r="NO531">
        <v>30.633189999999999</v>
      </c>
      <c r="NP531" s="1">
        <v>0.37122840000000001</v>
      </c>
      <c r="NQ531">
        <v>4432.8959999999997</v>
      </c>
      <c r="NR531" s="1">
        <v>1.634758E-2</v>
      </c>
      <c r="NS531">
        <v>30.624289999999998</v>
      </c>
      <c r="NT531" s="1">
        <v>0.3909975</v>
      </c>
      <c r="NU531">
        <v>4735.4279999999999</v>
      </c>
      <c r="NV531" s="1">
        <v>1.6279990000000001E-2</v>
      </c>
      <c r="NW531">
        <v>30.650600000000001</v>
      </c>
      <c r="NX531" s="1">
        <v>0.41387800000000002</v>
      </c>
      <c r="NY531">
        <v>5039.87</v>
      </c>
      <c r="NZ531" s="1">
        <v>1.6304559999999999E-2</v>
      </c>
      <c r="OA531">
        <v>30.72842</v>
      </c>
      <c r="OB531" s="1">
        <v>0.43909920000000002</v>
      </c>
      <c r="OC531">
        <v>5346.0749999999998</v>
      </c>
      <c r="OD531" s="1">
        <v>1.633246E-2</v>
      </c>
      <c r="OE531">
        <v>30.762119999999999</v>
      </c>
      <c r="OF531" s="1">
        <v>0.46460360000000001</v>
      </c>
      <c r="OG531">
        <v>5653.6040000000003</v>
      </c>
      <c r="OH531" s="1">
        <v>1.6272120000000001E-2</v>
      </c>
      <c r="OI531">
        <v>30.786750000000001</v>
      </c>
      <c r="OJ531">
        <v>0.48752190000000001</v>
      </c>
      <c r="OK531">
        <v>5961.2790000000005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2.29719E-2</v>
      </c>
      <c r="G532">
        <v>24.2973</v>
      </c>
      <c r="H532">
        <v>0</v>
      </c>
      <c r="I532">
        <v>0</v>
      </c>
      <c r="J532" s="1">
        <v>2.326017E-2</v>
      </c>
      <c r="K532">
        <v>24.398669999999999</v>
      </c>
      <c r="L532">
        <v>0</v>
      </c>
      <c r="M532">
        <v>0</v>
      </c>
      <c r="N532" s="1">
        <v>2.3234000000000001E-2</v>
      </c>
      <c r="O532">
        <v>24.528390000000002</v>
      </c>
      <c r="P532">
        <v>0</v>
      </c>
      <c r="Q532">
        <v>0</v>
      </c>
      <c r="R532" s="1">
        <v>2.3112560000000001E-2</v>
      </c>
      <c r="S532">
        <v>24.586849999999998</v>
      </c>
      <c r="T532">
        <v>0</v>
      </c>
      <c r="U532">
        <v>0</v>
      </c>
      <c r="V532" s="1">
        <v>2.3115320000000002E-2</v>
      </c>
      <c r="W532">
        <v>24.638210000000001</v>
      </c>
      <c r="X532">
        <v>0</v>
      </c>
      <c r="Y532">
        <v>0</v>
      </c>
      <c r="Z532" s="1">
        <v>2.323039E-2</v>
      </c>
      <c r="AA532">
        <v>24.691079999999999</v>
      </c>
      <c r="AB532">
        <v>0</v>
      </c>
      <c r="AC532">
        <v>0</v>
      </c>
      <c r="AD532" s="1">
        <v>2.307143E-2</v>
      </c>
      <c r="AE532">
        <v>24.74456</v>
      </c>
      <c r="AF532">
        <v>0</v>
      </c>
      <c r="AG532">
        <v>0</v>
      </c>
      <c r="AH532" s="1">
        <v>2.3221160000000001E-2</v>
      </c>
      <c r="AI532">
        <v>24.80818</v>
      </c>
      <c r="AJ532">
        <v>0</v>
      </c>
      <c r="AK532">
        <v>0</v>
      </c>
      <c r="AL532" s="1">
        <v>2.3461860000000001E-2</v>
      </c>
      <c r="AM532">
        <v>24.954370000000001</v>
      </c>
      <c r="AN532">
        <v>0</v>
      </c>
      <c r="AO532">
        <v>0</v>
      </c>
      <c r="AP532" s="1">
        <v>2.3736150000000001E-2</v>
      </c>
      <c r="AQ532">
        <v>25.048760000000001</v>
      </c>
      <c r="AR532">
        <v>0</v>
      </c>
      <c r="AS532">
        <v>0</v>
      </c>
      <c r="AT532" s="1">
        <v>2.3879790000000001E-2</v>
      </c>
      <c r="AU532">
        <v>25.135100000000001</v>
      </c>
      <c r="AV532">
        <v>0</v>
      </c>
      <c r="AW532">
        <v>0</v>
      </c>
      <c r="AX532" s="1">
        <v>2.3979569999999999E-2</v>
      </c>
      <c r="AY532">
        <v>25.21283</v>
      </c>
      <c r="AZ532">
        <v>0</v>
      </c>
      <c r="BA532">
        <v>0</v>
      </c>
      <c r="BB532" s="1">
        <v>2.4143600000000001E-2</v>
      </c>
      <c r="BC532">
        <v>25.27534</v>
      </c>
      <c r="BD532">
        <v>0</v>
      </c>
      <c r="BE532">
        <v>0</v>
      </c>
      <c r="BF532" s="1">
        <v>2.4329460000000001E-2</v>
      </c>
      <c r="BG532">
        <v>25.337070000000001</v>
      </c>
      <c r="BH532">
        <v>0</v>
      </c>
      <c r="BI532">
        <v>0</v>
      </c>
      <c r="BJ532" s="1">
        <v>2.4292899999999999E-2</v>
      </c>
      <c r="BK532">
        <v>25.427969999999998</v>
      </c>
      <c r="BL532">
        <v>0</v>
      </c>
      <c r="BM532">
        <v>0</v>
      </c>
      <c r="BN532" s="1">
        <v>2.4495800000000002E-2</v>
      </c>
      <c r="BO532">
        <v>25.575340000000001</v>
      </c>
      <c r="BP532">
        <v>0</v>
      </c>
      <c r="BQ532">
        <v>0</v>
      </c>
      <c r="BR532" s="1">
        <v>2.4809189999999998E-2</v>
      </c>
      <c r="BS532">
        <v>25.76071</v>
      </c>
      <c r="BT532">
        <v>0</v>
      </c>
      <c r="BU532">
        <v>0</v>
      </c>
      <c r="BV532" s="1">
        <v>2.509434E-2</v>
      </c>
      <c r="BW532">
        <v>25.948869999999999</v>
      </c>
      <c r="BX532">
        <v>0</v>
      </c>
      <c r="BY532">
        <v>0</v>
      </c>
      <c r="BZ532" s="1">
        <v>2.5255139999999999E-2</v>
      </c>
      <c r="CA532">
        <v>26.102609999999999</v>
      </c>
      <c r="CB532">
        <v>0</v>
      </c>
      <c r="CC532">
        <v>0</v>
      </c>
      <c r="CD532" s="1">
        <v>2.5363429999999999E-2</v>
      </c>
      <c r="CE532">
        <v>26.169920000000001</v>
      </c>
      <c r="CF532">
        <v>0</v>
      </c>
      <c r="CG532">
        <v>0</v>
      </c>
      <c r="CH532" s="1">
        <v>2.5474670000000001E-2</v>
      </c>
      <c r="CI532">
        <v>26.20955</v>
      </c>
      <c r="CJ532">
        <v>0</v>
      </c>
      <c r="CK532">
        <v>0</v>
      </c>
      <c r="CL532" s="1">
        <v>2.5755179999999999E-2</v>
      </c>
      <c r="CM532">
        <v>26.251529999999999</v>
      </c>
      <c r="CN532">
        <v>0</v>
      </c>
      <c r="CO532">
        <v>0</v>
      </c>
      <c r="CP532">
        <v>2.6426829999999998E-2</v>
      </c>
      <c r="CQ532">
        <v>26.3048</v>
      </c>
      <c r="CR532">
        <v>0</v>
      </c>
      <c r="CS532">
        <v>0</v>
      </c>
      <c r="CT532" s="1">
        <v>2.6510909999999999E-2</v>
      </c>
      <c r="CU532">
        <v>26.434570000000001</v>
      </c>
      <c r="CV532">
        <v>0</v>
      </c>
      <c r="CW532">
        <v>0</v>
      </c>
      <c r="CX532">
        <v>2.6317279999999998E-2</v>
      </c>
      <c r="CY532">
        <v>26.605270000000001</v>
      </c>
      <c r="CZ532">
        <v>0</v>
      </c>
      <c r="DA532">
        <v>0</v>
      </c>
      <c r="DB532" s="1">
        <v>2.6115699999999999E-2</v>
      </c>
      <c r="DC532">
        <v>26.738710000000001</v>
      </c>
      <c r="DD532">
        <v>0</v>
      </c>
      <c r="DE532">
        <v>0</v>
      </c>
      <c r="DF532" s="1">
        <v>2.618258E-2</v>
      </c>
      <c r="DG532">
        <v>26.853670000000001</v>
      </c>
      <c r="DH532">
        <v>0</v>
      </c>
      <c r="DI532">
        <v>0</v>
      </c>
      <c r="DJ532" s="1">
        <v>2.6345690000000001E-2</v>
      </c>
      <c r="DK532">
        <v>26.900919999999999</v>
      </c>
      <c r="DL532">
        <v>0</v>
      </c>
      <c r="DM532">
        <v>0</v>
      </c>
      <c r="DN532" s="1">
        <v>2.636989E-2</v>
      </c>
      <c r="DO532">
        <v>26.924949999999999</v>
      </c>
      <c r="DP532">
        <v>0</v>
      </c>
      <c r="DQ532">
        <v>0</v>
      </c>
      <c r="DR532" s="1">
        <v>2.6362389999999999E-2</v>
      </c>
      <c r="DS532">
        <v>26.9495</v>
      </c>
      <c r="DT532">
        <v>0</v>
      </c>
      <c r="DU532">
        <v>0</v>
      </c>
      <c r="DV532" s="1">
        <v>2.7121470000000002E-2</v>
      </c>
      <c r="DW532">
        <v>26.972380000000001</v>
      </c>
      <c r="DX532">
        <v>0</v>
      </c>
      <c r="DY532">
        <v>0</v>
      </c>
      <c r="DZ532" s="1">
        <v>2.695939E-2</v>
      </c>
      <c r="EA532">
        <v>27.053640000000001</v>
      </c>
      <c r="EB532">
        <v>0</v>
      </c>
      <c r="EC532">
        <v>0</v>
      </c>
      <c r="ED532" s="1">
        <v>2.648549E-2</v>
      </c>
      <c r="EE532">
        <v>27.161269999999998</v>
      </c>
      <c r="EF532">
        <v>0</v>
      </c>
      <c r="EG532">
        <v>3.4848850000000002E-35</v>
      </c>
      <c r="EH532" s="1">
        <v>2.5977920000000002E-2</v>
      </c>
      <c r="EI532">
        <v>27.278649999999999</v>
      </c>
      <c r="EJ532">
        <v>1.3665769999999999E-35</v>
      </c>
      <c r="EK532">
        <v>8.7883069999999998E-32</v>
      </c>
      <c r="EL532" s="1">
        <v>2.5906809999999999E-2</v>
      </c>
      <c r="EM532">
        <v>27.374860000000002</v>
      </c>
      <c r="EN532">
        <v>1.5072099999999999E-32</v>
      </c>
      <c r="EO532">
        <v>9.5575179999999998E-29</v>
      </c>
      <c r="EP532" s="1">
        <v>2.5973139999999999E-2</v>
      </c>
      <c r="EQ532">
        <v>27.407229999999998</v>
      </c>
      <c r="ER532">
        <v>8.1419849999999995E-30</v>
      </c>
      <c r="ES532" s="1">
        <v>5.0940919999999998E-26</v>
      </c>
      <c r="ET532" s="1">
        <v>2.589375E-2</v>
      </c>
      <c r="EU532">
        <v>27.405059999999999</v>
      </c>
      <c r="EV532" s="1">
        <v>2.3438439999999999E-27</v>
      </c>
      <c r="EW532" s="1">
        <v>1.466053E-23</v>
      </c>
      <c r="EX532" s="1">
        <v>2.5749129999999999E-2</v>
      </c>
      <c r="EY532">
        <v>27.40701</v>
      </c>
      <c r="EZ532" s="1">
        <v>3.9250889999999998E-25</v>
      </c>
      <c r="FA532" s="1">
        <v>2.464559E-21</v>
      </c>
      <c r="FB532" s="1">
        <v>2.636488E-2</v>
      </c>
      <c r="FC532">
        <v>27.439029999999999</v>
      </c>
      <c r="FD532" s="1">
        <v>4.2311330000000002E-23</v>
      </c>
      <c r="FE532" s="1">
        <v>2.597976E-19</v>
      </c>
      <c r="FF532" s="1">
        <v>2.6106210000000001E-2</v>
      </c>
      <c r="FG532">
        <v>27.589320000000001</v>
      </c>
      <c r="FH532" s="1">
        <v>2.9142050000000002E-21</v>
      </c>
      <c r="FI532" s="1">
        <v>1.8099289999999999E-17</v>
      </c>
      <c r="FJ532">
        <v>2.5569450000000001E-2</v>
      </c>
      <c r="FK532">
        <v>27.716619999999999</v>
      </c>
      <c r="FL532" s="1">
        <v>1.3578459999999999E-19</v>
      </c>
      <c r="FM532" s="1">
        <v>8.6466430000000005E-16</v>
      </c>
      <c r="FN532" s="1">
        <v>2.4986939999999999E-2</v>
      </c>
      <c r="FO532">
        <v>27.81071</v>
      </c>
      <c r="FP532" s="1">
        <v>4.4868129999999997E-18</v>
      </c>
      <c r="FQ532" s="1">
        <v>2.9384290000000001E-14</v>
      </c>
      <c r="FR532" s="1">
        <v>2.4812250000000001E-2</v>
      </c>
      <c r="FS532">
        <v>27.868469999999999</v>
      </c>
      <c r="FT532" s="1">
        <v>1.110618E-16</v>
      </c>
      <c r="FU532" s="1">
        <v>7.362498E-13</v>
      </c>
      <c r="FV532" s="1">
        <v>2.479868E-2</v>
      </c>
      <c r="FW532">
        <v>27.889469999999999</v>
      </c>
      <c r="FX532" s="1">
        <v>2.1043400000000002E-15</v>
      </c>
      <c r="FY532" s="1">
        <v>1.404074E-11</v>
      </c>
      <c r="FZ532" s="1">
        <v>2.4630160000000002E-2</v>
      </c>
      <c r="GA532">
        <v>27.889050000000001</v>
      </c>
      <c r="GB532" s="1">
        <v>3.0939939999999997E-14</v>
      </c>
      <c r="GC532" s="1">
        <v>2.0901850000000001E-10</v>
      </c>
      <c r="GD532" s="1">
        <v>2.4387610000000001E-2</v>
      </c>
      <c r="GE532">
        <v>27.889900000000001</v>
      </c>
      <c r="GF532" s="1">
        <v>3.6122879999999998E-13</v>
      </c>
      <c r="GG532" s="1">
        <v>2.4795950000000001E-9</v>
      </c>
      <c r="GH532" s="1">
        <v>2.4870719999999999E-2</v>
      </c>
      <c r="GI532">
        <v>27.925039999999999</v>
      </c>
      <c r="GJ532" s="1">
        <v>3.5412299999999998E-12</v>
      </c>
      <c r="GK532" s="1">
        <v>2.3985410000000001E-8</v>
      </c>
      <c r="GL532">
        <v>2.4527110000000001E-2</v>
      </c>
      <c r="GM532">
        <v>28.08154</v>
      </c>
      <c r="GN532" s="1">
        <v>2.783462E-11</v>
      </c>
      <c r="GO532" s="1">
        <v>1.924893E-7</v>
      </c>
      <c r="GP532" s="1">
        <v>2.393433E-2</v>
      </c>
      <c r="GQ532">
        <v>28.2287</v>
      </c>
      <c r="GR532" s="1">
        <v>1.8191320000000001E-10</v>
      </c>
      <c r="GS532" s="1">
        <v>1.296509E-6</v>
      </c>
      <c r="GT532" s="1">
        <v>2.3308510000000001E-2</v>
      </c>
      <c r="GU532">
        <v>28.36017</v>
      </c>
      <c r="GV532" s="1">
        <v>1.008842E-9</v>
      </c>
      <c r="GW532" s="1">
        <v>7.4298039999999997E-6</v>
      </c>
      <c r="GX532" s="1">
        <v>2.31005E-2</v>
      </c>
      <c r="GY532">
        <v>28.48424</v>
      </c>
      <c r="GZ532" s="1">
        <v>4.9175140000000004E-9</v>
      </c>
      <c r="HA532" s="1">
        <v>3.6786970000000003E-5</v>
      </c>
      <c r="HB532" s="1">
        <v>2.3052409999999999E-2</v>
      </c>
      <c r="HC532">
        <v>28.545069999999999</v>
      </c>
      <c r="HD532" s="1">
        <v>2.1176460000000002E-8</v>
      </c>
      <c r="HE532" s="1">
        <v>1.597797E-4</v>
      </c>
      <c r="HF532" s="1">
        <v>2.2883540000000001E-2</v>
      </c>
      <c r="HG532">
        <v>28.542480000000001</v>
      </c>
      <c r="HH532" s="1">
        <v>8.0495080000000006E-8</v>
      </c>
      <c r="HI532" s="1">
        <v>6.1587830000000004E-4</v>
      </c>
      <c r="HJ532">
        <v>2.2602089999999998E-2</v>
      </c>
      <c r="HK532">
        <v>28.543379999999999</v>
      </c>
      <c r="HL532" s="1">
        <v>2.726242E-7</v>
      </c>
      <c r="HM532" s="1">
        <v>2.1262680000000002E-3</v>
      </c>
      <c r="HN532" s="1">
        <v>2.2793629999999999E-2</v>
      </c>
      <c r="HO532">
        <v>28.563269999999999</v>
      </c>
      <c r="HP532" s="1">
        <v>8.5285009999999996E-7</v>
      </c>
      <c r="HQ532" s="1">
        <v>6.644807E-3</v>
      </c>
      <c r="HR532" s="1">
        <v>2.2488790000000002E-2</v>
      </c>
      <c r="HS532">
        <v>28.683800000000002</v>
      </c>
      <c r="HT532" s="1">
        <v>2.3842739999999999E-6</v>
      </c>
      <c r="HU532" s="1">
        <v>1.895531E-2</v>
      </c>
      <c r="HV532" s="1">
        <v>2.2077260000000001E-2</v>
      </c>
      <c r="HW532">
        <v>28.83445</v>
      </c>
      <c r="HX532" s="1">
        <v>6.0898779999999997E-6</v>
      </c>
      <c r="HY532" s="1">
        <v>4.9667919999999997E-2</v>
      </c>
      <c r="HZ532">
        <v>2.164659E-2</v>
      </c>
      <c r="IA532">
        <v>28.971270000000001</v>
      </c>
      <c r="IB532" s="1">
        <v>1.436913E-5</v>
      </c>
      <c r="IC532" s="1">
        <v>0.1203673</v>
      </c>
      <c r="ID532" s="1">
        <v>2.1445349999999998E-2</v>
      </c>
      <c r="IE532">
        <v>29.09666</v>
      </c>
      <c r="IF532" s="1">
        <v>3.1911690000000001E-5</v>
      </c>
      <c r="IG532" s="1">
        <v>0.27174789999999999</v>
      </c>
      <c r="IH532" s="1">
        <v>2.1307280000000001E-2</v>
      </c>
      <c r="II532">
        <v>29.13625</v>
      </c>
      <c r="IJ532" s="1">
        <v>6.6688759999999995E-5</v>
      </c>
      <c r="IK532" s="1">
        <v>0.57546439999999999</v>
      </c>
      <c r="IL532">
        <v>2.1092670000000001E-2</v>
      </c>
      <c r="IM532">
        <v>29.120450000000002</v>
      </c>
      <c r="IN532" s="1">
        <v>1.3096080000000001E-4</v>
      </c>
      <c r="IO532" s="1">
        <v>1.149329</v>
      </c>
      <c r="IP532" s="1">
        <v>2.0821349999999999E-2</v>
      </c>
      <c r="IQ532">
        <v>29.10519</v>
      </c>
      <c r="IR532" s="1">
        <v>2.4307340000000001E-4</v>
      </c>
      <c r="IS532" s="1">
        <v>2.1750289999999999</v>
      </c>
      <c r="IT532" s="1">
        <v>2.0871669999999998E-2</v>
      </c>
      <c r="IU532">
        <v>29.10446</v>
      </c>
      <c r="IV532" s="1">
        <v>4.36391E-4</v>
      </c>
      <c r="IW532" s="1">
        <v>3.9206430000000001</v>
      </c>
      <c r="IX532" s="1">
        <v>2.059333E-2</v>
      </c>
      <c r="IY532">
        <v>29.183540000000001</v>
      </c>
      <c r="IZ532" s="1">
        <v>7.3773450000000004E-4</v>
      </c>
      <c r="JA532">
        <v>6.7588590000000002</v>
      </c>
      <c r="JB532" s="1">
        <v>2.0201819999999999E-2</v>
      </c>
      <c r="JC532">
        <v>29.235399999999998</v>
      </c>
      <c r="JD532" s="1">
        <v>1.1895969999999999E-3</v>
      </c>
      <c r="JE532">
        <v>11.175549999999999</v>
      </c>
      <c r="JF532">
        <v>1.9821060000000001E-2</v>
      </c>
      <c r="JG532">
        <v>29.297249999999998</v>
      </c>
      <c r="JH532" s="1">
        <v>1.8467539999999999E-3</v>
      </c>
      <c r="JI532">
        <v>17.7818</v>
      </c>
      <c r="JJ532" s="1">
        <v>1.9641780000000001E-2</v>
      </c>
      <c r="JK532">
        <v>29.314129999999999</v>
      </c>
      <c r="JL532" s="1">
        <v>2.796541E-3</v>
      </c>
      <c r="JM532">
        <v>27.324100000000001</v>
      </c>
      <c r="JN532" s="1">
        <v>1.956565E-2</v>
      </c>
      <c r="JO532">
        <v>29.331219999999998</v>
      </c>
      <c r="JP532" s="1">
        <v>4.1261700000000002E-3</v>
      </c>
      <c r="JQ532">
        <v>40.689729999999997</v>
      </c>
      <c r="JR532" s="1">
        <v>1.9473520000000001E-2</v>
      </c>
      <c r="JS532">
        <v>29.369910000000001</v>
      </c>
      <c r="JT532" s="1">
        <v>5.9127540000000001E-3</v>
      </c>
      <c r="JU532">
        <v>58.883780000000002</v>
      </c>
      <c r="JV532" s="1">
        <v>1.927802E-2</v>
      </c>
      <c r="JW532">
        <v>29.40597</v>
      </c>
      <c r="JX532" s="1">
        <v>8.2101450000000003E-3</v>
      </c>
      <c r="JY532">
        <v>82.990309999999994</v>
      </c>
      <c r="JZ532" s="1">
        <v>1.9080659999999999E-2</v>
      </c>
      <c r="KA532">
        <v>29.437200000000001</v>
      </c>
      <c r="KB532" s="1">
        <v>1.112584E-2</v>
      </c>
      <c r="KC532">
        <v>114.1422</v>
      </c>
      <c r="KD532" s="1">
        <v>1.8961849999999999E-2</v>
      </c>
      <c r="KE532">
        <v>29.550139999999999</v>
      </c>
      <c r="KF532" s="1">
        <v>1.480514E-2</v>
      </c>
      <c r="KG532">
        <v>153.51990000000001</v>
      </c>
      <c r="KH532" s="1">
        <v>1.8892869999999999E-2</v>
      </c>
      <c r="KI532">
        <v>29.61063</v>
      </c>
      <c r="KJ532" s="1">
        <v>1.9357630000000001E-2</v>
      </c>
      <c r="KK532">
        <v>202.32050000000001</v>
      </c>
      <c r="KL532" s="1">
        <v>1.877823E-2</v>
      </c>
      <c r="KM532">
        <v>29.660409999999999</v>
      </c>
      <c r="KN532" s="1">
        <v>2.4783880000000001E-2</v>
      </c>
      <c r="KO532">
        <v>261.68340000000001</v>
      </c>
      <c r="KP532" s="1">
        <v>1.859152E-2</v>
      </c>
      <c r="KQ532">
        <v>29.70889</v>
      </c>
      <c r="KR532" s="1">
        <v>3.1067549999999999E-2</v>
      </c>
      <c r="KS532">
        <v>332.61590000000001</v>
      </c>
      <c r="KT532" s="1">
        <v>1.8375249999999999E-2</v>
      </c>
      <c r="KU532">
        <v>29.72129</v>
      </c>
      <c r="KV532" s="1">
        <v>3.8258599999999997E-2</v>
      </c>
      <c r="KW532">
        <v>415.97980000000001</v>
      </c>
      <c r="KX532" s="1">
        <v>1.8198800000000001E-2</v>
      </c>
      <c r="KY532">
        <v>29.696940000000001</v>
      </c>
      <c r="KZ532" s="1">
        <v>4.6520810000000003E-2</v>
      </c>
      <c r="LA532">
        <v>512.52729999999997</v>
      </c>
      <c r="LB532" s="1">
        <v>1.8091019999999999E-2</v>
      </c>
      <c r="LC532">
        <v>29.673279999999998</v>
      </c>
      <c r="LD532" s="1">
        <v>5.6010329999999997E-2</v>
      </c>
      <c r="LE532">
        <v>622.89089999999999</v>
      </c>
      <c r="LF532" s="1">
        <v>1.8093749999999999E-2</v>
      </c>
      <c r="LG532">
        <v>29.681509999999999</v>
      </c>
      <c r="LH532" s="1">
        <v>6.7024739999999999E-2</v>
      </c>
      <c r="LI532">
        <v>747.67790000000002</v>
      </c>
      <c r="LJ532" s="1">
        <v>1.7930310000000001E-2</v>
      </c>
      <c r="LK532">
        <v>29.814959999999999</v>
      </c>
      <c r="LL532" s="1">
        <v>7.8558240000000001E-2</v>
      </c>
      <c r="LM532">
        <v>887.14</v>
      </c>
      <c r="LN532" s="1">
        <v>1.76936E-2</v>
      </c>
      <c r="LO532">
        <v>29.92455</v>
      </c>
      <c r="LP532" s="1">
        <v>9.0712119999999993E-2</v>
      </c>
      <c r="LQ532">
        <v>1041.134</v>
      </c>
      <c r="LR532">
        <v>1.745325E-2</v>
      </c>
      <c r="LS532">
        <v>30.013079999999999</v>
      </c>
      <c r="LT532" s="1">
        <v>0.1036478</v>
      </c>
      <c r="LU532">
        <v>1209.4190000000001</v>
      </c>
      <c r="LV532">
        <v>1.7321320000000001E-2</v>
      </c>
      <c r="LW532">
        <v>30.130579999999998</v>
      </c>
      <c r="LX532" s="1">
        <v>0.118044</v>
      </c>
      <c r="LY532">
        <v>1391.761</v>
      </c>
      <c r="LZ532" s="1">
        <v>1.7241590000000001E-2</v>
      </c>
      <c r="MA532">
        <v>30.18817</v>
      </c>
      <c r="MB532" s="1">
        <v>0.13370650000000001</v>
      </c>
      <c r="MC532">
        <v>1587.973</v>
      </c>
      <c r="MD532" s="1">
        <v>1.7164949999999998E-2</v>
      </c>
      <c r="ME532">
        <v>30.168199999999999</v>
      </c>
      <c r="MF532" s="1">
        <v>0.15031059999999999</v>
      </c>
      <c r="MG532">
        <v>1797.5840000000001</v>
      </c>
      <c r="MH532" s="1">
        <v>1.710246E-2</v>
      </c>
      <c r="MI532">
        <v>30.14432</v>
      </c>
      <c r="MJ532" s="1">
        <v>0.16787469999999999</v>
      </c>
      <c r="MK532">
        <v>2019.9280000000001</v>
      </c>
      <c r="ML532" s="1">
        <v>1.7265010000000001E-2</v>
      </c>
      <c r="MM532">
        <v>30.161090000000002</v>
      </c>
      <c r="MN532" s="1">
        <v>0.18873119999999999</v>
      </c>
      <c r="MO532">
        <v>2254.8690000000001</v>
      </c>
      <c r="MP532" s="1">
        <v>1.717575E-2</v>
      </c>
      <c r="MQ532">
        <v>30.29101</v>
      </c>
      <c r="MR532" s="1">
        <v>0.2078305</v>
      </c>
      <c r="MS532">
        <v>2501.6179999999999</v>
      </c>
      <c r="MT532" s="1">
        <v>1.7004680000000001E-2</v>
      </c>
      <c r="MU532">
        <v>30.429300000000001</v>
      </c>
      <c r="MV532" s="1">
        <v>0.2264301</v>
      </c>
      <c r="MW532">
        <v>2758.585</v>
      </c>
      <c r="MX532" s="1">
        <v>1.6822549999999999E-2</v>
      </c>
      <c r="MY532">
        <v>30.529620000000001</v>
      </c>
      <c r="MZ532" s="1">
        <v>0.2451015</v>
      </c>
      <c r="NA532">
        <v>3024.645</v>
      </c>
      <c r="NB532" s="1">
        <v>1.677996E-2</v>
      </c>
      <c r="NC532">
        <v>30.613700000000001</v>
      </c>
      <c r="ND532" s="1">
        <v>0.26613799999999999</v>
      </c>
      <c r="NE532">
        <v>3299.067</v>
      </c>
      <c r="NF532" s="1">
        <v>1.6797099999999999E-2</v>
      </c>
      <c r="NG532">
        <v>30.623349999999999</v>
      </c>
      <c r="NH532" s="1">
        <v>0.28867749999999998</v>
      </c>
      <c r="NI532">
        <v>3581.3890000000001</v>
      </c>
      <c r="NJ532" s="1">
        <v>1.6778419999999999E-2</v>
      </c>
      <c r="NK532">
        <v>30.597090000000001</v>
      </c>
      <c r="NL532" s="1">
        <v>0.31109930000000002</v>
      </c>
      <c r="NM532">
        <v>3870.63</v>
      </c>
      <c r="NN532" s="1">
        <v>1.6656600000000001E-2</v>
      </c>
      <c r="NO532">
        <v>30.576589999999999</v>
      </c>
      <c r="NP532" s="1">
        <v>0.33180379999999998</v>
      </c>
      <c r="NQ532">
        <v>4165.5320000000002</v>
      </c>
      <c r="NR532" s="1">
        <v>1.6442180000000001E-2</v>
      </c>
      <c r="NS532">
        <v>30.56917</v>
      </c>
      <c r="NT532" s="1">
        <v>0.35047159999999999</v>
      </c>
      <c r="NU532">
        <v>4464.518</v>
      </c>
      <c r="NV532" s="1">
        <v>1.6374989999999999E-2</v>
      </c>
      <c r="NW532">
        <v>30.5961</v>
      </c>
      <c r="NX532" s="1">
        <v>0.37209110000000001</v>
      </c>
      <c r="NY532">
        <v>4766.7030000000004</v>
      </c>
      <c r="NZ532" s="1">
        <v>1.6399319999999998E-2</v>
      </c>
      <c r="OA532">
        <v>30.673649999999999</v>
      </c>
      <c r="OB532" s="1">
        <v>0.39588420000000002</v>
      </c>
      <c r="OC532">
        <v>5071.9480000000003</v>
      </c>
      <c r="OD532" s="1">
        <v>1.6427540000000001E-2</v>
      </c>
      <c r="OE532">
        <v>30.708290000000002</v>
      </c>
      <c r="OF532" s="1">
        <v>0.4200431</v>
      </c>
      <c r="OG532">
        <v>5379.74</v>
      </c>
      <c r="OH532">
        <v>1.6367619999999999E-2</v>
      </c>
      <c r="OI532">
        <v>30.734269999999999</v>
      </c>
      <c r="OJ532" s="1">
        <v>0.4419594</v>
      </c>
      <c r="OK532">
        <v>5688.8950000000004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2.0637829999999999E-2</v>
      </c>
      <c r="G533">
        <v>24.154869999999999</v>
      </c>
      <c r="H533">
        <v>0</v>
      </c>
      <c r="I533">
        <v>0</v>
      </c>
      <c r="J533" s="1">
        <v>2.0899319999999999E-2</v>
      </c>
      <c r="K533">
        <v>24.256630000000001</v>
      </c>
      <c r="L533">
        <v>0</v>
      </c>
      <c r="M533">
        <v>0</v>
      </c>
      <c r="N533" s="1">
        <v>2.0874940000000002E-2</v>
      </c>
      <c r="O533">
        <v>24.385549999999999</v>
      </c>
      <c r="P533">
        <v>0</v>
      </c>
      <c r="Q533">
        <v>0</v>
      </c>
      <c r="R533" s="1">
        <v>2.0763259999999999E-2</v>
      </c>
      <c r="S533">
        <v>24.445119999999999</v>
      </c>
      <c r="T533">
        <v>0</v>
      </c>
      <c r="U533">
        <v>0</v>
      </c>
      <c r="V533" s="1">
        <v>2.0764020000000001E-2</v>
      </c>
      <c r="W533">
        <v>24.497340000000001</v>
      </c>
      <c r="X533">
        <v>0</v>
      </c>
      <c r="Y533">
        <v>0</v>
      </c>
      <c r="Z533" s="1">
        <v>2.0867589999999998E-2</v>
      </c>
      <c r="AA533">
        <v>24.550930000000001</v>
      </c>
      <c r="AB533">
        <v>0</v>
      </c>
      <c r="AC533">
        <v>0</v>
      </c>
      <c r="AD533" s="1">
        <v>2.0722870000000001E-2</v>
      </c>
      <c r="AE533">
        <v>24.605080000000001</v>
      </c>
      <c r="AF533">
        <v>0</v>
      </c>
      <c r="AG533">
        <v>0</v>
      </c>
      <c r="AH533" s="1">
        <v>2.0857000000000001E-2</v>
      </c>
      <c r="AI533">
        <v>24.669160000000002</v>
      </c>
      <c r="AJ533">
        <v>0</v>
      </c>
      <c r="AK533">
        <v>0</v>
      </c>
      <c r="AL533" s="1">
        <v>2.1074229999999999E-2</v>
      </c>
      <c r="AM533">
        <v>24.81418</v>
      </c>
      <c r="AN533">
        <v>0</v>
      </c>
      <c r="AO533">
        <v>0</v>
      </c>
      <c r="AP533" s="1">
        <v>2.1322219999999999E-2</v>
      </c>
      <c r="AQ533">
        <v>24.909189999999999</v>
      </c>
      <c r="AR533">
        <v>0</v>
      </c>
      <c r="AS533">
        <v>0</v>
      </c>
      <c r="AT533" s="1">
        <v>2.1450739999999999E-2</v>
      </c>
      <c r="AU533">
        <v>24.996179999999999</v>
      </c>
      <c r="AV533">
        <v>0</v>
      </c>
      <c r="AW533">
        <v>0</v>
      </c>
      <c r="AX533" s="1">
        <v>2.1539389999999999E-2</v>
      </c>
      <c r="AY533">
        <v>25.074310000000001</v>
      </c>
      <c r="AZ533">
        <v>0</v>
      </c>
      <c r="BA533">
        <v>0</v>
      </c>
      <c r="BB533" s="1">
        <v>2.1686500000000001E-2</v>
      </c>
      <c r="BC533">
        <v>25.137720000000002</v>
      </c>
      <c r="BD533">
        <v>0</v>
      </c>
      <c r="BE533">
        <v>0</v>
      </c>
      <c r="BF533" s="1">
        <v>2.1850990000000001E-2</v>
      </c>
      <c r="BG533">
        <v>25.20026</v>
      </c>
      <c r="BH533">
        <v>0</v>
      </c>
      <c r="BI533">
        <v>0</v>
      </c>
      <c r="BJ533" s="1">
        <v>2.1817509999999998E-2</v>
      </c>
      <c r="BK533">
        <v>25.291450000000001</v>
      </c>
      <c r="BL533">
        <v>0</v>
      </c>
      <c r="BM533">
        <v>0</v>
      </c>
      <c r="BN533" s="1">
        <v>2.19992E-2</v>
      </c>
      <c r="BO533">
        <v>25.438079999999999</v>
      </c>
      <c r="BP533">
        <v>0</v>
      </c>
      <c r="BQ533">
        <v>0</v>
      </c>
      <c r="BR533" s="1">
        <v>2.228248E-2</v>
      </c>
      <c r="BS533">
        <v>25.62218</v>
      </c>
      <c r="BT533">
        <v>0</v>
      </c>
      <c r="BU533">
        <v>0</v>
      </c>
      <c r="BV533" s="1">
        <v>2.2539699999999999E-2</v>
      </c>
      <c r="BW533">
        <v>25.809349999999998</v>
      </c>
      <c r="BX533">
        <v>0</v>
      </c>
      <c r="BY533">
        <v>0</v>
      </c>
      <c r="BZ533" s="1">
        <v>2.268324E-2</v>
      </c>
      <c r="CA533">
        <v>25.96303</v>
      </c>
      <c r="CB533">
        <v>0</v>
      </c>
      <c r="CC533">
        <v>0</v>
      </c>
      <c r="CD533" s="1">
        <v>2.278022E-2</v>
      </c>
      <c r="CE533">
        <v>26.031890000000001</v>
      </c>
      <c r="CF533">
        <v>0</v>
      </c>
      <c r="CG533">
        <v>0</v>
      </c>
      <c r="CH533" s="1">
        <v>2.2879159999999999E-2</v>
      </c>
      <c r="CI533">
        <v>26.07328</v>
      </c>
      <c r="CJ533">
        <v>0</v>
      </c>
      <c r="CK533">
        <v>0</v>
      </c>
      <c r="CL533" s="1">
        <v>2.3135079999999999E-2</v>
      </c>
      <c r="CM533">
        <v>26.116759999999999</v>
      </c>
      <c r="CN533">
        <v>0</v>
      </c>
      <c r="CO533">
        <v>0</v>
      </c>
      <c r="CP533" s="1">
        <v>2.374337E-2</v>
      </c>
      <c r="CQ533">
        <v>26.171060000000001</v>
      </c>
      <c r="CR533">
        <v>0</v>
      </c>
      <c r="CS533">
        <v>0</v>
      </c>
      <c r="CT533" s="1">
        <v>2.3818180000000001E-2</v>
      </c>
      <c r="CU533">
        <v>26.300190000000001</v>
      </c>
      <c r="CV533">
        <v>0</v>
      </c>
      <c r="CW533">
        <v>0</v>
      </c>
      <c r="CX533" s="1">
        <v>2.364059E-2</v>
      </c>
      <c r="CY533">
        <v>26.469989999999999</v>
      </c>
      <c r="CZ533">
        <v>0</v>
      </c>
      <c r="DA533">
        <v>0</v>
      </c>
      <c r="DB533" s="1">
        <v>2.3458509999999998E-2</v>
      </c>
      <c r="DC533">
        <v>26.603860000000001</v>
      </c>
      <c r="DD533">
        <v>0</v>
      </c>
      <c r="DE533">
        <v>0</v>
      </c>
      <c r="DF533" s="1">
        <v>2.351903E-2</v>
      </c>
      <c r="DG533">
        <v>26.719449999999998</v>
      </c>
      <c r="DH533">
        <v>0</v>
      </c>
      <c r="DI533">
        <v>0</v>
      </c>
      <c r="DJ533" s="1">
        <v>2.3667790000000001E-2</v>
      </c>
      <c r="DK533">
        <v>26.768699999999999</v>
      </c>
      <c r="DL533">
        <v>0</v>
      </c>
      <c r="DM533">
        <v>0</v>
      </c>
      <c r="DN533" s="1">
        <v>2.3690019999999999E-2</v>
      </c>
      <c r="DO533">
        <v>26.795259999999999</v>
      </c>
      <c r="DP533">
        <v>0</v>
      </c>
      <c r="DQ533">
        <v>0</v>
      </c>
      <c r="DR533" s="1">
        <v>2.3685350000000001E-2</v>
      </c>
      <c r="DS533">
        <v>26.821719999999999</v>
      </c>
      <c r="DT533">
        <v>0</v>
      </c>
      <c r="DU533">
        <v>0</v>
      </c>
      <c r="DV533" s="1">
        <v>2.4375520000000001E-2</v>
      </c>
      <c r="DW533">
        <v>26.84647</v>
      </c>
      <c r="DX533">
        <v>0</v>
      </c>
      <c r="DY533">
        <v>0</v>
      </c>
      <c r="DZ533" s="1">
        <v>2.4230379999999999E-2</v>
      </c>
      <c r="EA533">
        <v>26.928280000000001</v>
      </c>
      <c r="EB533">
        <v>0</v>
      </c>
      <c r="EC533">
        <v>0</v>
      </c>
      <c r="ED533">
        <v>2.3799150000000002E-2</v>
      </c>
      <c r="EE533">
        <v>27.036480000000001</v>
      </c>
      <c r="EF533">
        <v>0</v>
      </c>
      <c r="EG533">
        <v>1.1339530000000001E-35</v>
      </c>
      <c r="EH533" s="1">
        <v>2.3339519999999999E-2</v>
      </c>
      <c r="EI533">
        <v>27.15457</v>
      </c>
      <c r="EJ533">
        <v>3.7350960000000002E-36</v>
      </c>
      <c r="EK533">
        <v>3.0385350000000001E-32</v>
      </c>
      <c r="EL533" s="1">
        <v>2.3275919999999999E-2</v>
      </c>
      <c r="EM533">
        <v>27.252089999999999</v>
      </c>
      <c r="EN533">
        <v>4.4470729999999997E-33</v>
      </c>
      <c r="EO533">
        <v>3.492135E-29</v>
      </c>
      <c r="EP533" s="1">
        <v>2.333992E-2</v>
      </c>
      <c r="EQ533">
        <v>27.286960000000001</v>
      </c>
      <c r="ER533">
        <v>2.570379E-30</v>
      </c>
      <c r="ES533" s="1">
        <v>1.9580659999999999E-26</v>
      </c>
      <c r="ET533" s="1">
        <v>2.3267840000000001E-2</v>
      </c>
      <c r="EU533">
        <v>27.28745</v>
      </c>
      <c r="EV533" s="1">
        <v>7.8592650000000001E-28</v>
      </c>
      <c r="EW533" s="1">
        <v>5.9052119999999997E-24</v>
      </c>
      <c r="EX533" s="1">
        <v>2.314188E-2</v>
      </c>
      <c r="EY533">
        <v>27.29185</v>
      </c>
      <c r="EZ533" s="1">
        <v>1.3901449999999999E-25</v>
      </c>
      <c r="FA533" s="1">
        <v>1.0366670000000001E-21</v>
      </c>
      <c r="FB533" s="1">
        <v>2.370336E-2</v>
      </c>
      <c r="FC533">
        <v>27.325690000000002</v>
      </c>
      <c r="FD533" s="1">
        <v>1.5760220000000001E-23</v>
      </c>
      <c r="FE533" s="1">
        <v>1.137827E-19</v>
      </c>
      <c r="FF533">
        <v>2.3469380000000001E-2</v>
      </c>
      <c r="FG533">
        <v>27.475339999999999</v>
      </c>
      <c r="FH533" s="1">
        <v>1.1368220000000001E-21</v>
      </c>
      <c r="FI533" s="1">
        <v>8.2337909999999998E-18</v>
      </c>
      <c r="FJ533" s="1">
        <v>2.2982679999999998E-2</v>
      </c>
      <c r="FK533">
        <v>27.603339999999999</v>
      </c>
      <c r="FL533" s="1">
        <v>5.5301579999999997E-20</v>
      </c>
      <c r="FM533" s="1">
        <v>4.0778549999999999E-16</v>
      </c>
      <c r="FN533" s="1">
        <v>2.2455280000000001E-2</v>
      </c>
      <c r="FO533">
        <v>27.69876</v>
      </c>
      <c r="FP533" s="1">
        <v>1.9025410000000001E-18</v>
      </c>
      <c r="FQ533" s="1">
        <v>1.433817E-14</v>
      </c>
      <c r="FR533">
        <v>2.229954E-2</v>
      </c>
      <c r="FS533">
        <v>27.758420000000001</v>
      </c>
      <c r="FT533" s="1">
        <v>4.8927120000000002E-17</v>
      </c>
      <c r="FU533" s="1">
        <v>3.7105159999999998E-13</v>
      </c>
      <c r="FV533" s="1">
        <v>2.2290999999999998E-2</v>
      </c>
      <c r="FW533">
        <v>27.781870000000001</v>
      </c>
      <c r="FX533" s="1">
        <v>9.6121759999999991E-16</v>
      </c>
      <c r="FY533" s="1">
        <v>7.2969950000000005E-12</v>
      </c>
      <c r="FZ533" s="1">
        <v>2.2139430000000002E-2</v>
      </c>
      <c r="GA533">
        <v>27.78387</v>
      </c>
      <c r="GB533" s="1">
        <v>1.4623510000000001E-14</v>
      </c>
      <c r="GC533" s="1">
        <v>1.118582E-10</v>
      </c>
      <c r="GD533" s="1">
        <v>2.1924099999999998E-2</v>
      </c>
      <c r="GE533">
        <v>27.78688</v>
      </c>
      <c r="GF533" s="1">
        <v>1.763845E-13</v>
      </c>
      <c r="GG533" s="1">
        <v>1.3646949999999999E-9</v>
      </c>
      <c r="GH533" s="1">
        <v>2.2365429999999999E-2</v>
      </c>
      <c r="GI533">
        <v>27.823239999999998</v>
      </c>
      <c r="GJ533" s="1">
        <v>1.784221E-12</v>
      </c>
      <c r="GK533" s="1">
        <v>1.356013E-8</v>
      </c>
      <c r="GL533" s="1">
        <v>2.2057170000000001E-2</v>
      </c>
      <c r="GM533">
        <v>27.978619999999999</v>
      </c>
      <c r="GN533" s="1">
        <v>1.444322E-11</v>
      </c>
      <c r="GO533" s="1">
        <v>1.116518E-7</v>
      </c>
      <c r="GP533" s="1">
        <v>2.15202E-2</v>
      </c>
      <c r="GQ533">
        <v>28.12565</v>
      </c>
      <c r="GR533" s="1">
        <v>9.7068529999999999E-11</v>
      </c>
      <c r="GS533" s="1">
        <v>7.7078819999999996E-7</v>
      </c>
      <c r="GT533">
        <v>2.0954150000000001E-2</v>
      </c>
      <c r="GU533">
        <v>28.257269999999998</v>
      </c>
      <c r="GV533" s="1">
        <v>5.5286850000000001E-10</v>
      </c>
      <c r="GW533" s="1">
        <v>4.5226380000000003E-6</v>
      </c>
      <c r="GX533" s="1">
        <v>2.0769329999999999E-2</v>
      </c>
      <c r="GY533">
        <v>28.381699999999999</v>
      </c>
      <c r="GZ533" s="1">
        <v>2.765003E-9</v>
      </c>
      <c r="HA533" s="1">
        <v>2.290328E-5</v>
      </c>
      <c r="HB533" s="1">
        <v>2.0728469999999999E-2</v>
      </c>
      <c r="HC533">
        <v>28.444130000000001</v>
      </c>
      <c r="HD533" s="1">
        <v>1.220137E-8</v>
      </c>
      <c r="HE533" s="1">
        <v>1.016358E-4</v>
      </c>
      <c r="HF533" s="1">
        <v>2.057645E-2</v>
      </c>
      <c r="HG533">
        <v>28.444230000000001</v>
      </c>
      <c r="HH533" s="1">
        <v>4.746321E-8</v>
      </c>
      <c r="HI533" s="1">
        <v>3.998629E-4</v>
      </c>
      <c r="HJ533">
        <v>2.0325650000000001E-2</v>
      </c>
      <c r="HK533">
        <v>28.447430000000001</v>
      </c>
      <c r="HL533" s="1">
        <v>1.6435110000000001E-7</v>
      </c>
      <c r="HM533" s="1">
        <v>1.4077919999999999E-3</v>
      </c>
      <c r="HN533">
        <v>2.0501080000000001E-2</v>
      </c>
      <c r="HO533">
        <v>28.469049999999999</v>
      </c>
      <c r="HP533" s="1">
        <v>5.2518160000000003E-7</v>
      </c>
      <c r="HQ533" s="1">
        <v>4.4827599999999997E-3</v>
      </c>
      <c r="HR533" s="1">
        <v>2.0228280000000001E-2</v>
      </c>
      <c r="HS533">
        <v>28.58916</v>
      </c>
      <c r="HT533" s="1">
        <v>1.498035E-6</v>
      </c>
      <c r="HU533" s="1">
        <v>1.3018480000000001E-2</v>
      </c>
      <c r="HV533">
        <v>1.9855439999999999E-2</v>
      </c>
      <c r="HW533">
        <v>28.739229999999999</v>
      </c>
      <c r="HX533" s="1">
        <v>3.8993430000000002E-6</v>
      </c>
      <c r="HY533" s="1">
        <v>3.4698399999999997E-2</v>
      </c>
      <c r="HZ533" s="1">
        <v>1.9465980000000001E-2</v>
      </c>
      <c r="IA533">
        <v>28.87603</v>
      </c>
      <c r="IB533" s="1">
        <v>9.368018E-6</v>
      </c>
      <c r="IC533" s="1">
        <v>8.5469370000000003E-2</v>
      </c>
      <c r="ID533" s="1">
        <v>1.9287060000000002E-2</v>
      </c>
      <c r="IE533">
        <v>29.001560000000001</v>
      </c>
      <c r="IF533" s="1">
        <v>2.1170389999999999E-5</v>
      </c>
      <c r="IG533" s="1">
        <v>0.1959806</v>
      </c>
      <c r="IH533" s="1">
        <v>1.9164029999999999E-2</v>
      </c>
      <c r="II533">
        <v>29.043299999999999</v>
      </c>
      <c r="IJ533" s="1">
        <v>4.4979160000000002E-5</v>
      </c>
      <c r="IK533" s="1">
        <v>0.42120469999999999</v>
      </c>
      <c r="IL533" s="1">
        <v>1.8971459999999999E-2</v>
      </c>
      <c r="IM533">
        <v>29.0304</v>
      </c>
      <c r="IN533" s="1">
        <v>8.9723130000000004E-5</v>
      </c>
      <c r="IO533" s="1">
        <v>0.85317370000000003</v>
      </c>
      <c r="IP533" s="1">
        <v>1.8729679999999999E-2</v>
      </c>
      <c r="IQ533">
        <v>29.017659999999999</v>
      </c>
      <c r="IR533" s="1">
        <v>1.6905030000000001E-4</v>
      </c>
      <c r="IS533" s="1">
        <v>1.6363890000000001</v>
      </c>
      <c r="IT533" s="1">
        <v>1.8775480000000001E-2</v>
      </c>
      <c r="IU533">
        <v>29.018840000000001</v>
      </c>
      <c r="IV533" s="1">
        <v>3.0784440000000002E-4</v>
      </c>
      <c r="IW533" s="1">
        <v>2.9877039999999999</v>
      </c>
      <c r="IX533" s="1">
        <v>1.8525360000000001E-2</v>
      </c>
      <c r="IY533">
        <v>29.098099999999999</v>
      </c>
      <c r="IZ533" s="1">
        <v>5.2749839999999997E-4</v>
      </c>
      <c r="JA533" s="1">
        <v>5.2137950000000002</v>
      </c>
      <c r="JB533" s="1">
        <v>1.817359E-2</v>
      </c>
      <c r="JC533">
        <v>29.151299999999999</v>
      </c>
      <c r="JD533" s="1">
        <v>8.6158160000000003E-4</v>
      </c>
      <c r="JE533">
        <v>8.7215159999999994</v>
      </c>
      <c r="JF533" s="1">
        <v>1.7829910000000001E-2</v>
      </c>
      <c r="JG533">
        <v>29.214210000000001</v>
      </c>
      <c r="JH533" s="1">
        <v>1.353873E-3</v>
      </c>
      <c r="JI533">
        <v>14.03153</v>
      </c>
      <c r="JJ533" s="1">
        <v>1.7667970000000002E-2</v>
      </c>
      <c r="JK533">
        <v>29.2333</v>
      </c>
      <c r="JL533" s="1">
        <v>2.0740799999999998E-3</v>
      </c>
      <c r="JM533">
        <v>21.790009999999999</v>
      </c>
      <c r="JN533" s="1">
        <v>1.760082E-2</v>
      </c>
      <c r="JO533">
        <v>29.252269999999999</v>
      </c>
      <c r="JP533" s="1">
        <v>3.094528E-3</v>
      </c>
      <c r="JQ533">
        <v>32.77664</v>
      </c>
      <c r="JR533">
        <v>1.7517680000000001E-2</v>
      </c>
      <c r="JS533">
        <v>29.292110000000001</v>
      </c>
      <c r="JT533" s="1">
        <v>4.4813309999999999E-3</v>
      </c>
      <c r="JU533">
        <v>47.888680000000001</v>
      </c>
      <c r="JV533" s="1">
        <v>1.7342349999999999E-2</v>
      </c>
      <c r="JW533">
        <v>29.32959</v>
      </c>
      <c r="JX533" s="1">
        <v>6.2853090000000002E-3</v>
      </c>
      <c r="JY533">
        <v>68.111599999999996</v>
      </c>
      <c r="JZ533" s="1">
        <v>1.71637E-2</v>
      </c>
      <c r="KA533">
        <v>29.362349999999999</v>
      </c>
      <c r="KB533" s="1">
        <v>8.5984089999999996E-3</v>
      </c>
      <c r="KC533">
        <v>94.495140000000006</v>
      </c>
      <c r="KD533" s="1">
        <v>1.7057699999999999E-2</v>
      </c>
      <c r="KE533">
        <v>29.474930000000001</v>
      </c>
      <c r="KF533" s="1">
        <v>1.1546819999999999E-2</v>
      </c>
      <c r="KG533">
        <v>128.15100000000001</v>
      </c>
      <c r="KH533" s="1">
        <v>1.6995840000000002E-2</v>
      </c>
      <c r="KI533">
        <v>29.536930000000002</v>
      </c>
      <c r="KJ533" s="1">
        <v>1.522884E-2</v>
      </c>
      <c r="KK533">
        <v>170.22620000000001</v>
      </c>
      <c r="KL533" s="1">
        <v>1.6893709999999999E-2</v>
      </c>
      <c r="KM533">
        <v>29.587969999999999</v>
      </c>
      <c r="KN533" s="1">
        <v>1.9660540000000001E-2</v>
      </c>
      <c r="KO533">
        <v>221.83760000000001</v>
      </c>
      <c r="KP533" s="1">
        <v>1.6724929999999999E-2</v>
      </c>
      <c r="KQ533">
        <v>29.63786</v>
      </c>
      <c r="KR533" s="1">
        <v>2.4838760000000001E-2</v>
      </c>
      <c r="KS533">
        <v>284.00409999999999</v>
      </c>
      <c r="KT533" s="1">
        <v>1.6530510000000002E-2</v>
      </c>
      <c r="KU533">
        <v>29.652190000000001</v>
      </c>
      <c r="KV533" s="1">
        <v>3.081863E-2</v>
      </c>
      <c r="KW533">
        <v>357.63040000000001</v>
      </c>
      <c r="KX533" s="1">
        <v>1.6370340000000001E-2</v>
      </c>
      <c r="KY533">
        <v>29.630279999999999</v>
      </c>
      <c r="KZ533" s="1">
        <v>3.7740200000000002E-2</v>
      </c>
      <c r="LA533">
        <v>443.53320000000002</v>
      </c>
      <c r="LB533">
        <v>1.627462E-2</v>
      </c>
      <c r="LC533">
        <v>29.608809999999998</v>
      </c>
      <c r="LD533" s="1">
        <v>4.5754330000000003E-2</v>
      </c>
      <c r="LE533">
        <v>542.42840000000001</v>
      </c>
      <c r="LF533" s="1">
        <v>1.6279310000000002E-2</v>
      </c>
      <c r="LG533">
        <v>29.618400000000001</v>
      </c>
      <c r="LH533" s="1">
        <v>5.5119340000000003E-2</v>
      </c>
      <c r="LI533">
        <v>655.01400000000001</v>
      </c>
      <c r="LJ533" s="1">
        <v>1.6133740000000001E-2</v>
      </c>
      <c r="LK533">
        <v>29.75047</v>
      </c>
      <c r="LL533" s="1">
        <v>6.5015610000000001E-2</v>
      </c>
      <c r="LM533">
        <v>781.66359999999997</v>
      </c>
      <c r="LN533" s="1">
        <v>1.5918350000000001E-2</v>
      </c>
      <c r="LO533">
        <v>29.860060000000001</v>
      </c>
      <c r="LP533" s="1">
        <v>7.551252E-2</v>
      </c>
      <c r="LQ533">
        <v>922.38919999999996</v>
      </c>
      <c r="LR533">
        <v>1.570266E-2</v>
      </c>
      <c r="LS533">
        <v>29.949190000000002</v>
      </c>
      <c r="LT533" s="1">
        <v>8.6777279999999998E-2</v>
      </c>
      <c r="LU533">
        <v>1077.1099999999999</v>
      </c>
      <c r="LV533">
        <v>1.558437E-2</v>
      </c>
      <c r="LW533">
        <v>30.066669999999998</v>
      </c>
      <c r="LX533" s="1">
        <v>9.9375430000000001E-2</v>
      </c>
      <c r="LY533">
        <v>1245.75</v>
      </c>
      <c r="LZ533" s="1">
        <v>1.5514E-2</v>
      </c>
      <c r="MA533">
        <v>30.125720000000001</v>
      </c>
      <c r="MB533" s="1">
        <v>0.11316279999999999</v>
      </c>
      <c r="MC533">
        <v>1428.241</v>
      </c>
      <c r="MD533" s="1">
        <v>1.544398E-2</v>
      </c>
      <c r="ME533">
        <v>30.108319999999999</v>
      </c>
      <c r="MF533" s="1">
        <v>0.1278483</v>
      </c>
      <c r="MG533">
        <v>1624.249</v>
      </c>
      <c r="MH533" s="1">
        <v>1.53893E-2</v>
      </c>
      <c r="MI533">
        <v>30.08661</v>
      </c>
      <c r="MJ533">
        <v>0.1434917</v>
      </c>
      <c r="MK533">
        <v>1833.258</v>
      </c>
      <c r="ML533" s="1">
        <v>1.5538099999999999E-2</v>
      </c>
      <c r="MM533">
        <v>30.10454</v>
      </c>
      <c r="MN533" s="1">
        <v>0.16209489999999999</v>
      </c>
      <c r="MO533">
        <v>2055.212</v>
      </c>
      <c r="MP533" s="1">
        <v>1.5456340000000001E-2</v>
      </c>
      <c r="MQ533">
        <v>30.233219999999999</v>
      </c>
      <c r="MR533" s="1">
        <v>0.17927789999999999</v>
      </c>
      <c r="MS533">
        <v>2289.4690000000001</v>
      </c>
      <c r="MT533" s="1">
        <v>1.530255E-2</v>
      </c>
      <c r="MU533">
        <v>30.3706</v>
      </c>
      <c r="MV533" s="1">
        <v>0.19615659999999999</v>
      </c>
      <c r="MW533">
        <v>2534.5630000000001</v>
      </c>
      <c r="MX533" s="1">
        <v>1.513694E-2</v>
      </c>
      <c r="MY533">
        <v>30.47101</v>
      </c>
      <c r="MZ533" s="1">
        <v>0.2131779</v>
      </c>
      <c r="NA533">
        <v>2789.509</v>
      </c>
      <c r="NB533" s="1">
        <v>1.509957E-2</v>
      </c>
      <c r="NC533">
        <v>30.55566</v>
      </c>
      <c r="ND533" s="1">
        <v>0.23240330000000001</v>
      </c>
      <c r="NE533">
        <v>3053.663</v>
      </c>
      <c r="NF533" s="1">
        <v>1.511522E-2</v>
      </c>
      <c r="NG533">
        <v>30.567440000000001</v>
      </c>
      <c r="NH533" s="1">
        <v>0.25304850000000001</v>
      </c>
      <c r="NI533">
        <v>3326.5940000000001</v>
      </c>
      <c r="NJ533" s="1">
        <v>1.510075E-2</v>
      </c>
      <c r="NK533">
        <v>30.54363</v>
      </c>
      <c r="NL533" s="1">
        <v>0.27374579999999998</v>
      </c>
      <c r="NM533">
        <v>3607.41</v>
      </c>
      <c r="NN533" s="1">
        <v>1.4989300000000001E-2</v>
      </c>
      <c r="NO533">
        <v>30.524979999999999</v>
      </c>
      <c r="NP533" s="1">
        <v>0.29295870000000002</v>
      </c>
      <c r="NQ533">
        <v>3894.8879999999999</v>
      </c>
      <c r="NR533" s="1">
        <v>1.479487E-2</v>
      </c>
      <c r="NS533">
        <v>30.518930000000001</v>
      </c>
      <c r="NT533" s="1">
        <v>0.31046049999999997</v>
      </c>
      <c r="NU533">
        <v>4187.5290000000005</v>
      </c>
      <c r="NV533" s="1">
        <v>1.4735399999999999E-2</v>
      </c>
      <c r="NW533">
        <v>30.54655</v>
      </c>
      <c r="NX533" s="1">
        <v>0.33071390000000001</v>
      </c>
      <c r="NY533">
        <v>4484.4799999999996</v>
      </c>
      <c r="NZ533" s="1">
        <v>1.475716E-2</v>
      </c>
      <c r="OA533">
        <v>30.623840000000001</v>
      </c>
      <c r="OB533" s="1">
        <v>0.35297390000000001</v>
      </c>
      <c r="OC533">
        <v>4785.5950000000003</v>
      </c>
      <c r="OD533" s="1">
        <v>1.478312E-2</v>
      </c>
      <c r="OE533">
        <v>30.659400000000002</v>
      </c>
      <c r="OF533" s="1">
        <v>0.37567289999999998</v>
      </c>
      <c r="OG533">
        <v>5090.3379999999997</v>
      </c>
      <c r="OH533" s="1">
        <v>1.4728990000000001E-2</v>
      </c>
      <c r="OI533">
        <v>30.68638</v>
      </c>
      <c r="OJ533" s="1">
        <v>0.39643850000000003</v>
      </c>
      <c r="OK533">
        <v>5397.5680000000002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2.109811E-2</v>
      </c>
      <c r="G534">
        <v>24.013280000000002</v>
      </c>
      <c r="H534">
        <v>0</v>
      </c>
      <c r="I534">
        <v>0</v>
      </c>
      <c r="J534" s="1">
        <v>2.1367339999999999E-2</v>
      </c>
      <c r="K534">
        <v>24.115269999999999</v>
      </c>
      <c r="L534">
        <v>0</v>
      </c>
      <c r="M534">
        <v>0</v>
      </c>
      <c r="N534">
        <v>2.1341740000000001E-2</v>
      </c>
      <c r="O534">
        <v>24.243459999999999</v>
      </c>
      <c r="P534">
        <v>0</v>
      </c>
      <c r="Q534">
        <v>0</v>
      </c>
      <c r="R534" s="1">
        <v>2.122634E-2</v>
      </c>
      <c r="S534">
        <v>24.30405</v>
      </c>
      <c r="T534">
        <v>0</v>
      </c>
      <c r="U534">
        <v>0</v>
      </c>
      <c r="V534" s="1">
        <v>2.1225830000000001E-2</v>
      </c>
      <c r="W534">
        <v>24.357060000000001</v>
      </c>
      <c r="X534">
        <v>0</v>
      </c>
      <c r="Y534">
        <v>0</v>
      </c>
      <c r="Z534" s="1">
        <v>2.133343E-2</v>
      </c>
      <c r="AA534">
        <v>24.411200000000001</v>
      </c>
      <c r="AB534">
        <v>0</v>
      </c>
      <c r="AC534">
        <v>0</v>
      </c>
      <c r="AD534" s="1">
        <v>2.118157E-2</v>
      </c>
      <c r="AE534">
        <v>24.46593</v>
      </c>
      <c r="AF534">
        <v>0</v>
      </c>
      <c r="AG534">
        <v>0</v>
      </c>
      <c r="AH534" s="1">
        <v>2.1318759999999999E-2</v>
      </c>
      <c r="AI534">
        <v>24.5303</v>
      </c>
      <c r="AJ534">
        <v>0</v>
      </c>
      <c r="AK534">
        <v>0</v>
      </c>
      <c r="AL534" s="1">
        <v>2.154261E-2</v>
      </c>
      <c r="AM534">
        <v>24.674199999999999</v>
      </c>
      <c r="AN534">
        <v>0</v>
      </c>
      <c r="AO534">
        <v>0</v>
      </c>
      <c r="AP534" s="1">
        <v>2.1799410000000002E-2</v>
      </c>
      <c r="AQ534">
        <v>24.76989</v>
      </c>
      <c r="AR534">
        <v>0</v>
      </c>
      <c r="AS534">
        <v>0</v>
      </c>
      <c r="AT534">
        <v>2.1929549999999999E-2</v>
      </c>
      <c r="AU534">
        <v>24.857279999999999</v>
      </c>
      <c r="AV534">
        <v>0</v>
      </c>
      <c r="AW534">
        <v>0</v>
      </c>
      <c r="AX534" s="1">
        <v>2.2020789999999998E-2</v>
      </c>
      <c r="AY534">
        <v>24.93581</v>
      </c>
      <c r="AZ534">
        <v>0</v>
      </c>
      <c r="BA534">
        <v>0</v>
      </c>
      <c r="BB534" s="1">
        <v>2.2170220000000001E-2</v>
      </c>
      <c r="BC534">
        <v>24.999980000000001</v>
      </c>
      <c r="BD534">
        <v>0</v>
      </c>
      <c r="BE534">
        <v>0</v>
      </c>
      <c r="BF534" s="1">
        <v>2.2338779999999999E-2</v>
      </c>
      <c r="BG534">
        <v>25.063289999999999</v>
      </c>
      <c r="BH534">
        <v>0</v>
      </c>
      <c r="BI534">
        <v>0</v>
      </c>
      <c r="BJ534">
        <v>2.2303110000000001E-2</v>
      </c>
      <c r="BK534">
        <v>25.154689999999999</v>
      </c>
      <c r="BL534">
        <v>0</v>
      </c>
      <c r="BM534">
        <v>0</v>
      </c>
      <c r="BN534" s="1">
        <v>2.2487779999999999E-2</v>
      </c>
      <c r="BO534">
        <v>25.30059</v>
      </c>
      <c r="BP534">
        <v>0</v>
      </c>
      <c r="BQ534">
        <v>0</v>
      </c>
      <c r="BR534" s="1">
        <v>2.277993E-2</v>
      </c>
      <c r="BS534">
        <v>25.483370000000001</v>
      </c>
      <c r="BT534">
        <v>0</v>
      </c>
      <c r="BU534">
        <v>0</v>
      </c>
      <c r="BV534" s="1">
        <v>2.3045820000000002E-2</v>
      </c>
      <c r="BW534">
        <v>25.669619999999998</v>
      </c>
      <c r="BX534">
        <v>0</v>
      </c>
      <c r="BY534">
        <v>0</v>
      </c>
      <c r="BZ534" s="1">
        <v>2.31921E-2</v>
      </c>
      <c r="CA534">
        <v>25.823229999999999</v>
      </c>
      <c r="CB534">
        <v>0</v>
      </c>
      <c r="CC534">
        <v>0</v>
      </c>
      <c r="CD534" s="1">
        <v>2.3291590000000001E-2</v>
      </c>
      <c r="CE534">
        <v>25.89359</v>
      </c>
      <c r="CF534">
        <v>0</v>
      </c>
      <c r="CG534">
        <v>0</v>
      </c>
      <c r="CH534" s="1">
        <v>2.3390970000000001E-2</v>
      </c>
      <c r="CI534">
        <v>25.93655</v>
      </c>
      <c r="CJ534">
        <v>0</v>
      </c>
      <c r="CK534">
        <v>0</v>
      </c>
      <c r="CL534" s="1">
        <v>2.3657520000000001E-2</v>
      </c>
      <c r="CM534">
        <v>25.981390000000001</v>
      </c>
      <c r="CN534">
        <v>0</v>
      </c>
      <c r="CO534">
        <v>0</v>
      </c>
      <c r="CP534" s="1">
        <v>2.4285379999999999E-2</v>
      </c>
      <c r="CQ534">
        <v>26.036619999999999</v>
      </c>
      <c r="CR534">
        <v>0</v>
      </c>
      <c r="CS534">
        <v>0</v>
      </c>
      <c r="CT534" s="1">
        <v>2.4361379999999998E-2</v>
      </c>
      <c r="CU534">
        <v>26.16508</v>
      </c>
      <c r="CV534">
        <v>0</v>
      </c>
      <c r="CW534">
        <v>0</v>
      </c>
      <c r="CX534" s="1">
        <v>2.4176449999999999E-2</v>
      </c>
      <c r="CY534">
        <v>26.334009999999999</v>
      </c>
      <c r="CZ534">
        <v>0</v>
      </c>
      <c r="DA534">
        <v>0</v>
      </c>
      <c r="DB534" s="1">
        <v>2.3988349999999999E-2</v>
      </c>
      <c r="DC534">
        <v>26.46829</v>
      </c>
      <c r="DD534">
        <v>0</v>
      </c>
      <c r="DE534">
        <v>0</v>
      </c>
      <c r="DF534" s="1">
        <v>2.4052629999999998E-2</v>
      </c>
      <c r="DG534">
        <v>26.584510000000002</v>
      </c>
      <c r="DH534">
        <v>0</v>
      </c>
      <c r="DI534">
        <v>0</v>
      </c>
      <c r="DJ534" s="1">
        <v>2.420748E-2</v>
      </c>
      <c r="DK534">
        <v>26.635750000000002</v>
      </c>
      <c r="DL534">
        <v>0</v>
      </c>
      <c r="DM534">
        <v>0</v>
      </c>
      <c r="DN534" s="1">
        <v>2.4231160000000002E-2</v>
      </c>
      <c r="DO534">
        <v>26.66459</v>
      </c>
      <c r="DP534">
        <v>0</v>
      </c>
      <c r="DQ534">
        <v>0</v>
      </c>
      <c r="DR534">
        <v>2.423028E-2</v>
      </c>
      <c r="DS534">
        <v>26.69295</v>
      </c>
      <c r="DT534">
        <v>0</v>
      </c>
      <c r="DU534">
        <v>0</v>
      </c>
      <c r="DV534" s="1">
        <v>2.4943099999999999E-2</v>
      </c>
      <c r="DW534">
        <v>26.71942</v>
      </c>
      <c r="DX534">
        <v>0</v>
      </c>
      <c r="DY534">
        <v>0</v>
      </c>
      <c r="DZ534" s="1">
        <v>2.4796180000000001E-2</v>
      </c>
      <c r="EA534">
        <v>26.80181</v>
      </c>
      <c r="EB534">
        <v>0</v>
      </c>
      <c r="EC534">
        <v>0</v>
      </c>
      <c r="ED534" s="1">
        <v>2.4349550000000001E-2</v>
      </c>
      <c r="EE534">
        <v>26.910450000000001</v>
      </c>
      <c r="EF534">
        <v>0</v>
      </c>
      <c r="EG534">
        <v>3.3972390000000001E-36</v>
      </c>
      <c r="EH534" s="1">
        <v>2.3875779999999999E-2</v>
      </c>
      <c r="EI534">
        <v>27.029170000000001</v>
      </c>
      <c r="EJ534">
        <v>1.3152499999999999E-36</v>
      </c>
      <c r="EK534">
        <v>9.692698E-33</v>
      </c>
      <c r="EL534">
        <v>2.3812670000000001E-2</v>
      </c>
      <c r="EM534">
        <v>27.128119999999999</v>
      </c>
      <c r="EN534">
        <v>1.6353400000000002E-33</v>
      </c>
      <c r="EO534">
        <v>1.179545E-29</v>
      </c>
      <c r="EP534" s="1">
        <v>2.388177E-2</v>
      </c>
      <c r="EQ534">
        <v>27.165410000000001</v>
      </c>
      <c r="ER534">
        <v>9.8553880000000003E-31</v>
      </c>
      <c r="ES534" s="1">
        <v>6.969997E-27</v>
      </c>
      <c r="ET534" s="1">
        <v>2.3808940000000001E-2</v>
      </c>
      <c r="EU534">
        <v>27.168420000000001</v>
      </c>
      <c r="EV534" s="1">
        <v>3.1357450000000001E-28</v>
      </c>
      <c r="EW534" s="1">
        <v>2.20628E-24</v>
      </c>
      <c r="EX534" s="1">
        <v>2.3683760000000002E-2</v>
      </c>
      <c r="EY534">
        <v>27.175160000000002</v>
      </c>
      <c r="EZ534" s="1">
        <v>5.7605819999999999E-26</v>
      </c>
      <c r="FA534" s="1">
        <v>4.0505719999999999E-22</v>
      </c>
      <c r="FB534" s="1">
        <v>2.4265729999999999E-2</v>
      </c>
      <c r="FC534">
        <v>27.210709999999999</v>
      </c>
      <c r="FD534" s="1">
        <v>6.7700869999999999E-24</v>
      </c>
      <c r="FE534" s="1">
        <v>4.6356680000000002E-20</v>
      </c>
      <c r="FF534" s="1">
        <v>2.4025680000000001E-2</v>
      </c>
      <c r="FG534">
        <v>27.359749999999998</v>
      </c>
      <c r="FH534" s="1">
        <v>5.052887E-22</v>
      </c>
      <c r="FI534" s="1">
        <v>3.4887310000000001E-18</v>
      </c>
      <c r="FJ534" s="1">
        <v>2.3523929999999998E-2</v>
      </c>
      <c r="FK534">
        <v>27.488520000000001</v>
      </c>
      <c r="FL534" s="1">
        <v>2.5395319999999999E-20</v>
      </c>
      <c r="FM534" s="1">
        <v>1.793259E-16</v>
      </c>
      <c r="FN534" s="1">
        <v>2.2980480000000001E-2</v>
      </c>
      <c r="FO534">
        <v>27.58541</v>
      </c>
      <c r="FP534" s="1">
        <v>9.0130459999999992E-19</v>
      </c>
      <c r="FQ534" s="1">
        <v>6.5309119999999999E-15</v>
      </c>
      <c r="FR534" s="1">
        <v>2.2822700000000001E-2</v>
      </c>
      <c r="FS534">
        <v>27.64696</v>
      </c>
      <c r="FT534" s="1">
        <v>2.3883000000000001E-17</v>
      </c>
      <c r="FU534" s="1">
        <v>1.7474680000000001E-13</v>
      </c>
      <c r="FV534" s="1">
        <v>2.281681E-2</v>
      </c>
      <c r="FW534">
        <v>27.672799999999999</v>
      </c>
      <c r="FX534" s="1">
        <v>4.8287100000000001E-16</v>
      </c>
      <c r="FY534" s="1">
        <v>3.547435E-12</v>
      </c>
      <c r="FZ534" s="1">
        <v>2.2662700000000001E-2</v>
      </c>
      <c r="GA534">
        <v>27.677119999999999</v>
      </c>
      <c r="GB534" s="1">
        <v>7.5509190000000002E-15</v>
      </c>
      <c r="GC534" s="1">
        <v>5.6052399999999999E-11</v>
      </c>
      <c r="GD534" s="1">
        <v>2.2445429999999999E-2</v>
      </c>
      <c r="GE534">
        <v>27.68225</v>
      </c>
      <c r="GF534" s="1">
        <v>9.3524760000000003E-14</v>
      </c>
      <c r="GG534" s="1">
        <v>7.0395230000000004E-10</v>
      </c>
      <c r="GH534" s="1">
        <v>2.290472E-2</v>
      </c>
      <c r="GI534">
        <v>27.719760000000001</v>
      </c>
      <c r="GJ534" s="1">
        <v>9.7066000000000003E-13</v>
      </c>
      <c r="GK534" s="1">
        <v>7.192E-9</v>
      </c>
      <c r="GL534" s="1">
        <v>2.2587240000000001E-2</v>
      </c>
      <c r="GM534">
        <v>27.874089999999999</v>
      </c>
      <c r="GN534" s="1">
        <v>8.0507059999999994E-12</v>
      </c>
      <c r="GO534" s="1">
        <v>6.0810979999999995E-8</v>
      </c>
      <c r="GP534" s="1">
        <v>2.2034080000000001E-2</v>
      </c>
      <c r="GQ534">
        <v>28.021100000000001</v>
      </c>
      <c r="GR534" s="1">
        <v>5.5385120000000003E-11</v>
      </c>
      <c r="GS534" s="1">
        <v>4.3064310000000002E-7</v>
      </c>
      <c r="GT534">
        <v>2.145093E-2</v>
      </c>
      <c r="GU534">
        <v>28.152909999999999</v>
      </c>
      <c r="GV534" s="1">
        <v>3.2261510000000001E-10</v>
      </c>
      <c r="GW534" s="1">
        <v>2.589364E-6</v>
      </c>
      <c r="GX534" s="1">
        <v>2.1264290000000002E-2</v>
      </c>
      <c r="GY534">
        <v>28.27777</v>
      </c>
      <c r="GZ534" s="1">
        <v>1.6489529999999999E-9</v>
      </c>
      <c r="HA534" s="1">
        <v>1.3423200000000001E-5</v>
      </c>
      <c r="HB534" s="1">
        <v>2.1225009999999999E-2</v>
      </c>
      <c r="HC534">
        <v>28.341889999999999</v>
      </c>
      <c r="HD534" s="1">
        <v>7.4293590000000002E-9</v>
      </c>
      <c r="HE534" s="1">
        <v>6.0910440000000002E-5</v>
      </c>
      <c r="HF534" s="1">
        <v>2.1070180000000001E-2</v>
      </c>
      <c r="HG534">
        <v>28.344550000000002</v>
      </c>
      <c r="HH534" s="1">
        <v>2.9478260000000001E-8</v>
      </c>
      <c r="HI534" s="1">
        <v>2.4479109999999999E-4</v>
      </c>
      <c r="HJ534" s="1">
        <v>2.0814740000000002E-2</v>
      </c>
      <c r="HK534">
        <v>28.34995</v>
      </c>
      <c r="HL534" s="1">
        <v>1.040346E-7</v>
      </c>
      <c r="HM534" s="1">
        <v>8.7955409999999998E-4</v>
      </c>
      <c r="HN534" s="1">
        <v>2.0998889999999999E-2</v>
      </c>
      <c r="HO534">
        <v>28.373239999999999</v>
      </c>
      <c r="HP534" s="1">
        <v>3.386092E-7</v>
      </c>
      <c r="HQ534" s="1">
        <v>2.8559190000000002E-3</v>
      </c>
      <c r="HR534" s="1">
        <v>2.0720329999999999E-2</v>
      </c>
      <c r="HS534">
        <v>28.492940000000001</v>
      </c>
      <c r="HT534" s="1">
        <v>9.8286050000000001E-7</v>
      </c>
      <c r="HU534" s="1">
        <v>8.4499669999999992E-3</v>
      </c>
      <c r="HV534" s="1">
        <v>2.0335829999999999E-2</v>
      </c>
      <c r="HW534">
        <v>28.642600000000002</v>
      </c>
      <c r="HX534" s="1">
        <v>2.6008839999999999E-6</v>
      </c>
      <c r="HY534" s="1">
        <v>2.2925500000000001E-2</v>
      </c>
      <c r="HZ534" s="1">
        <v>1.9934440000000001E-2</v>
      </c>
      <c r="IA534">
        <v>28.779499999999999</v>
      </c>
      <c r="IB534" s="1">
        <v>6.3478969999999999E-6</v>
      </c>
      <c r="IC534" s="1">
        <v>5.743707E-2</v>
      </c>
      <c r="ID534" s="1">
        <v>1.9752200000000001E-2</v>
      </c>
      <c r="IE534">
        <v>28.905190000000001</v>
      </c>
      <c r="IF534" s="1">
        <v>1.456565E-5</v>
      </c>
      <c r="IG534" s="1">
        <v>0.13385610000000001</v>
      </c>
      <c r="IH534" s="1">
        <v>1.9628489999999998E-2</v>
      </c>
      <c r="II534">
        <v>28.94913</v>
      </c>
      <c r="IJ534" s="1">
        <v>3.1402519999999998E-5</v>
      </c>
      <c r="IK534" s="1">
        <v>0.29217280000000001</v>
      </c>
      <c r="IL534" s="1">
        <v>1.943042E-2</v>
      </c>
      <c r="IM534">
        <v>28.939019999999999</v>
      </c>
      <c r="IN534" s="1">
        <v>6.351068E-5</v>
      </c>
      <c r="IO534" s="1">
        <v>0.60060210000000003</v>
      </c>
      <c r="IP534" s="1">
        <v>1.918516E-2</v>
      </c>
      <c r="IQ534">
        <v>28.928699999999999</v>
      </c>
      <c r="IR534" s="1">
        <v>1.212681E-4</v>
      </c>
      <c r="IS534" s="1">
        <v>1.1682589999999999</v>
      </c>
      <c r="IT534" s="1">
        <v>1.923368E-2</v>
      </c>
      <c r="IU534">
        <v>28.931709999999999</v>
      </c>
      <c r="IV534" s="1">
        <v>2.2364950000000001E-4</v>
      </c>
      <c r="IW534" s="1">
        <v>2.1617959999999998</v>
      </c>
      <c r="IX534" s="1">
        <v>1.897741E-2</v>
      </c>
      <c r="IY534">
        <v>29.011130000000001</v>
      </c>
      <c r="IZ534" s="1">
        <v>3.8787009999999999E-4</v>
      </c>
      <c r="JA534" s="1">
        <v>3.82111</v>
      </c>
      <c r="JB534" s="1">
        <v>1.8616170000000001E-2</v>
      </c>
      <c r="JC534">
        <v>29.065729999999999</v>
      </c>
      <c r="JD534" s="1">
        <v>6.4080099999999998E-4</v>
      </c>
      <c r="JE534">
        <v>6.4702140000000004</v>
      </c>
      <c r="JF534" s="1">
        <v>1.826289E-2</v>
      </c>
      <c r="JG534">
        <v>29.129709999999999</v>
      </c>
      <c r="JH534" s="1">
        <v>1.0179570000000001E-3</v>
      </c>
      <c r="JI534">
        <v>10.531169999999999</v>
      </c>
      <c r="JJ534">
        <v>1.8097430000000001E-2</v>
      </c>
      <c r="JK534">
        <v>29.151119999999999</v>
      </c>
      <c r="JL534" s="1">
        <v>1.5758759999999999E-3</v>
      </c>
      <c r="JM534">
        <v>16.536560000000001</v>
      </c>
      <c r="JN534" s="1">
        <v>1.8029770000000001E-2</v>
      </c>
      <c r="JO534">
        <v>29.17182</v>
      </c>
      <c r="JP534" s="1">
        <v>2.3749109999999999E-3</v>
      </c>
      <c r="JQ534">
        <v>25.1388</v>
      </c>
      <c r="JR534" s="1">
        <v>1.7945550000000001E-2</v>
      </c>
      <c r="JS534">
        <v>29.21284</v>
      </c>
      <c r="JT534" s="1">
        <v>3.4722009999999998E-3</v>
      </c>
      <c r="JU534">
        <v>37.101089999999999</v>
      </c>
      <c r="JV534" s="1">
        <v>1.7766250000000001E-2</v>
      </c>
      <c r="JW534">
        <v>29.25178</v>
      </c>
      <c r="JX534" s="1">
        <v>4.9143190000000003E-3</v>
      </c>
      <c r="JY534">
        <v>53.277340000000002</v>
      </c>
      <c r="JZ534" s="1">
        <v>1.7579750000000002E-2</v>
      </c>
      <c r="KA534">
        <v>29.285990000000002</v>
      </c>
      <c r="KB534" s="1">
        <v>6.7797789999999997E-3</v>
      </c>
      <c r="KC534">
        <v>74.593090000000004</v>
      </c>
      <c r="KD534" s="1">
        <v>1.7471830000000001E-2</v>
      </c>
      <c r="KE534">
        <v>29.398209999999999</v>
      </c>
      <c r="KF534" s="1">
        <v>9.1802089999999999E-3</v>
      </c>
      <c r="KG534">
        <v>102.04649999999999</v>
      </c>
      <c r="KH534" s="1">
        <v>1.7409629999999999E-2</v>
      </c>
      <c r="KI534">
        <v>29.461790000000001</v>
      </c>
      <c r="KJ534" s="1">
        <v>1.220395E-2</v>
      </c>
      <c r="KK534">
        <v>136.68379999999999</v>
      </c>
      <c r="KL534" s="1">
        <v>1.730597E-2</v>
      </c>
      <c r="KM534">
        <v>29.514140000000001</v>
      </c>
      <c r="KN534" s="1">
        <v>1.587498E-2</v>
      </c>
      <c r="KO534">
        <v>179.5462</v>
      </c>
      <c r="KP534" s="1">
        <v>1.713332E-2</v>
      </c>
      <c r="KQ534">
        <v>29.56541</v>
      </c>
      <c r="KR534" s="1">
        <v>2.020073E-2</v>
      </c>
      <c r="KS534">
        <v>231.61150000000001</v>
      </c>
      <c r="KT534" s="1">
        <v>1.6934149999999999E-2</v>
      </c>
      <c r="KU534">
        <v>29.58175</v>
      </c>
      <c r="KV534" s="1">
        <v>2.523628E-2</v>
      </c>
      <c r="KW534">
        <v>293.77510000000001</v>
      </c>
      <c r="KX534">
        <v>1.6768410000000001E-2</v>
      </c>
      <c r="KY534">
        <v>29.562159999999999</v>
      </c>
      <c r="KZ534" s="1">
        <v>3.1104030000000001E-2</v>
      </c>
      <c r="LA534">
        <v>366.8682</v>
      </c>
      <c r="LB534" s="1">
        <v>1.6671720000000001E-2</v>
      </c>
      <c r="LC534">
        <v>29.54288</v>
      </c>
      <c r="LD534" s="1">
        <v>3.7948719999999998E-2</v>
      </c>
      <c r="LE534">
        <v>451.64679999999998</v>
      </c>
      <c r="LF534" s="1">
        <v>1.667747E-2</v>
      </c>
      <c r="LG534">
        <v>29.553699999999999</v>
      </c>
      <c r="LH534" s="1">
        <v>4.599375E-2</v>
      </c>
      <c r="LI534">
        <v>548.85469999999998</v>
      </c>
      <c r="LJ534" s="1">
        <v>1.6528480000000002E-2</v>
      </c>
      <c r="LK534">
        <v>29.684460000000001</v>
      </c>
      <c r="LL534" s="1">
        <v>5.4564370000000001E-2</v>
      </c>
      <c r="LM534">
        <v>658.95989999999995</v>
      </c>
      <c r="LN534" s="1">
        <v>1.6306310000000001E-2</v>
      </c>
      <c r="LO534">
        <v>29.794239999999999</v>
      </c>
      <c r="LP534">
        <v>6.3716679999999998E-2</v>
      </c>
      <c r="LQ534">
        <v>782.11189999999999</v>
      </c>
      <c r="LR534">
        <v>1.6085749999999999E-2</v>
      </c>
      <c r="LS534">
        <v>29.883970000000001</v>
      </c>
      <c r="LT534" s="1">
        <v>7.3609110000000005E-2</v>
      </c>
      <c r="LU534">
        <v>918.37890000000004</v>
      </c>
      <c r="LV534">
        <v>1.596382E-2</v>
      </c>
      <c r="LW534">
        <v>30.001529999999999</v>
      </c>
      <c r="LX534" s="1">
        <v>8.4716940000000004E-2</v>
      </c>
      <c r="LY534">
        <v>1067.8230000000001</v>
      </c>
      <c r="LZ534" s="1">
        <v>1.5893040000000001E-2</v>
      </c>
      <c r="MA534">
        <v>30.062190000000001</v>
      </c>
      <c r="MB534" s="1">
        <v>9.6945409999999996E-2</v>
      </c>
      <c r="MC534">
        <v>1230.499</v>
      </c>
      <c r="MD534">
        <v>1.582122E-2</v>
      </c>
      <c r="ME534">
        <v>30.04729</v>
      </c>
      <c r="MF534" s="1">
        <v>0.1100338</v>
      </c>
      <c r="MG534">
        <v>1406.2190000000001</v>
      </c>
      <c r="MH534" s="1">
        <v>1.576675E-2</v>
      </c>
      <c r="MI534">
        <v>30.027670000000001</v>
      </c>
      <c r="MJ534" s="1">
        <v>0.1240598</v>
      </c>
      <c r="MK534">
        <v>1594.634</v>
      </c>
      <c r="ML534" s="1">
        <v>1.5921859999999999E-2</v>
      </c>
      <c r="MM534">
        <v>30.046669999999999</v>
      </c>
      <c r="MN534" s="1">
        <v>0.14076640000000001</v>
      </c>
      <c r="MO534">
        <v>1795.769</v>
      </c>
      <c r="MP534">
        <v>1.5836159999999998E-2</v>
      </c>
      <c r="MQ534">
        <v>30.174199999999999</v>
      </c>
      <c r="MR534" s="1">
        <v>0.15631120000000001</v>
      </c>
      <c r="MS534">
        <v>2009.134</v>
      </c>
      <c r="MT534" s="1">
        <v>1.5678520000000001E-2</v>
      </c>
      <c r="MU534">
        <v>30.310790000000001</v>
      </c>
      <c r="MV534" s="1">
        <v>0.17170240000000001</v>
      </c>
      <c r="MW534">
        <v>2233.4789999999998</v>
      </c>
      <c r="MX534" s="1">
        <v>1.550811E-2</v>
      </c>
      <c r="MY534">
        <v>30.411429999999999</v>
      </c>
      <c r="MZ534" s="1">
        <v>0.1873011</v>
      </c>
      <c r="NA534">
        <v>2467.9720000000002</v>
      </c>
      <c r="NB534" s="1">
        <v>1.546959E-2</v>
      </c>
      <c r="NC534">
        <v>30.49671</v>
      </c>
      <c r="ND534" s="1">
        <v>0.2049359</v>
      </c>
      <c r="NE534">
        <v>2712.08</v>
      </c>
      <c r="NF534" s="1">
        <v>1.54857E-2</v>
      </c>
      <c r="NG534">
        <v>30.510590000000001</v>
      </c>
      <c r="NH534">
        <v>0.22392799999999999</v>
      </c>
      <c r="NI534">
        <v>2965.4389999999999</v>
      </c>
      <c r="NJ534" s="1">
        <v>1.5472049999999999E-2</v>
      </c>
      <c r="NK534">
        <v>30.489129999999999</v>
      </c>
      <c r="NL534">
        <v>0.24308550000000001</v>
      </c>
      <c r="NM534">
        <v>3227.2820000000002</v>
      </c>
      <c r="NN534">
        <v>1.535688E-2</v>
      </c>
      <c r="NO534">
        <v>30.472370000000002</v>
      </c>
      <c r="NP534" s="1">
        <v>0.26098159999999998</v>
      </c>
      <c r="NQ534">
        <v>3496.49</v>
      </c>
      <c r="NR534" s="1">
        <v>1.515595E-2</v>
      </c>
      <c r="NS534">
        <v>30.467610000000001</v>
      </c>
      <c r="NT534">
        <v>0.2774141</v>
      </c>
      <c r="NU534">
        <v>3771.6770000000001</v>
      </c>
      <c r="NV534" s="1">
        <v>1.509602E-2</v>
      </c>
      <c r="NW534">
        <v>30.49588</v>
      </c>
      <c r="NX534">
        <v>0.29643029999999998</v>
      </c>
      <c r="NY534">
        <v>4052.0819999999999</v>
      </c>
      <c r="NZ534" s="1">
        <v>1.511817E-2</v>
      </c>
      <c r="OA534">
        <v>30.573080000000001</v>
      </c>
      <c r="OB534" s="1">
        <v>0.3173088</v>
      </c>
      <c r="OC534">
        <v>4337.5429999999997</v>
      </c>
      <c r="OD534" s="1">
        <v>1.5146160000000001E-2</v>
      </c>
      <c r="OE534">
        <v>30.609570000000001</v>
      </c>
      <c r="OF534" s="1">
        <v>0.33870719999999999</v>
      </c>
      <c r="OG534">
        <v>4627.5770000000002</v>
      </c>
      <c r="OH534" s="1">
        <v>1.508926E-2</v>
      </c>
      <c r="OI534">
        <v>30.637589999999999</v>
      </c>
      <c r="OJ534" s="1">
        <v>0.358379</v>
      </c>
      <c r="OK534">
        <v>4921.0820000000003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1.9792799999999999E-2</v>
      </c>
      <c r="G535">
        <v>23.88297</v>
      </c>
      <c r="H535">
        <v>0</v>
      </c>
      <c r="I535">
        <v>0</v>
      </c>
      <c r="J535" s="1">
        <v>2.004819E-2</v>
      </c>
      <c r="K535">
        <v>23.984940000000002</v>
      </c>
      <c r="L535">
        <v>0</v>
      </c>
      <c r="M535">
        <v>0</v>
      </c>
      <c r="N535">
        <v>2.002346E-2</v>
      </c>
      <c r="O535">
        <v>24.112459999999999</v>
      </c>
      <c r="P535">
        <v>0</v>
      </c>
      <c r="Q535">
        <v>0</v>
      </c>
      <c r="R535" s="1">
        <v>1.9912949999999999E-2</v>
      </c>
      <c r="S535">
        <v>24.173649999999999</v>
      </c>
      <c r="T535">
        <v>0</v>
      </c>
      <c r="U535">
        <v>0</v>
      </c>
      <c r="V535" s="1">
        <v>1.9911499999999999E-2</v>
      </c>
      <c r="W535">
        <v>24.22728</v>
      </c>
      <c r="X535">
        <v>0</v>
      </c>
      <c r="Y535">
        <v>0</v>
      </c>
      <c r="Z535" s="1">
        <v>2.001381E-2</v>
      </c>
      <c r="AA535">
        <v>24.281829999999999</v>
      </c>
      <c r="AB535">
        <v>0</v>
      </c>
      <c r="AC535">
        <v>0</v>
      </c>
      <c r="AD535">
        <v>1.9867860000000001E-2</v>
      </c>
      <c r="AE535">
        <v>24.337</v>
      </c>
      <c r="AF535">
        <v>0</v>
      </c>
      <c r="AG535">
        <v>0</v>
      </c>
      <c r="AH535" s="1">
        <v>1.9996739999999999E-2</v>
      </c>
      <c r="AI535">
        <v>24.40157</v>
      </c>
      <c r="AJ535">
        <v>0</v>
      </c>
      <c r="AK535">
        <v>0</v>
      </c>
      <c r="AL535" s="1">
        <v>2.020972E-2</v>
      </c>
      <c r="AM535">
        <v>24.544699999999999</v>
      </c>
      <c r="AN535">
        <v>0</v>
      </c>
      <c r="AO535">
        <v>0</v>
      </c>
      <c r="AP535" s="1">
        <v>2.045129E-2</v>
      </c>
      <c r="AQ535">
        <v>24.640840000000001</v>
      </c>
      <c r="AR535">
        <v>0</v>
      </c>
      <c r="AS535">
        <v>0</v>
      </c>
      <c r="AT535" s="1">
        <v>2.057339E-2</v>
      </c>
      <c r="AU535">
        <v>24.728480000000001</v>
      </c>
      <c r="AV535">
        <v>0</v>
      </c>
      <c r="AW535">
        <v>0</v>
      </c>
      <c r="AX535">
        <v>2.066072E-2</v>
      </c>
      <c r="AY535">
        <v>24.807300000000001</v>
      </c>
      <c r="AZ535">
        <v>0</v>
      </c>
      <c r="BA535">
        <v>0</v>
      </c>
      <c r="BB535" s="1">
        <v>2.080011E-2</v>
      </c>
      <c r="BC535">
        <v>24.872060000000001</v>
      </c>
      <c r="BD535">
        <v>0</v>
      </c>
      <c r="BE535">
        <v>0</v>
      </c>
      <c r="BF535" s="1">
        <v>2.095853E-2</v>
      </c>
      <c r="BG535">
        <v>24.93599</v>
      </c>
      <c r="BH535">
        <v>0</v>
      </c>
      <c r="BI535">
        <v>0</v>
      </c>
      <c r="BJ535" s="1">
        <v>2.0922739999999999E-2</v>
      </c>
      <c r="BK535">
        <v>25.027650000000001</v>
      </c>
      <c r="BL535">
        <v>0</v>
      </c>
      <c r="BM535">
        <v>0</v>
      </c>
      <c r="BN535">
        <v>2.109633E-2</v>
      </c>
      <c r="BO535">
        <v>25.17304</v>
      </c>
      <c r="BP535">
        <v>0</v>
      </c>
      <c r="BQ535">
        <v>0</v>
      </c>
      <c r="BR535" s="1">
        <v>2.1371629999999999E-2</v>
      </c>
      <c r="BS535">
        <v>25.35472</v>
      </c>
      <c r="BT535">
        <v>0</v>
      </c>
      <c r="BU535">
        <v>0</v>
      </c>
      <c r="BV535" s="1">
        <v>2.1622550000000001E-2</v>
      </c>
      <c r="BW535">
        <v>25.54008</v>
      </c>
      <c r="BX535">
        <v>0</v>
      </c>
      <c r="BY535">
        <v>0</v>
      </c>
      <c r="BZ535" s="1">
        <v>2.176049E-2</v>
      </c>
      <c r="CA535">
        <v>25.693529999999999</v>
      </c>
      <c r="CB535">
        <v>0</v>
      </c>
      <c r="CC535">
        <v>0</v>
      </c>
      <c r="CD535" s="1">
        <v>2.1854220000000001E-2</v>
      </c>
      <c r="CE535">
        <v>25.764970000000002</v>
      </c>
      <c r="CF535">
        <v>0</v>
      </c>
      <c r="CG535">
        <v>0</v>
      </c>
      <c r="CH535" s="1">
        <v>2.1947189999999998E-2</v>
      </c>
      <c r="CI535">
        <v>25.80913</v>
      </c>
      <c r="CJ535">
        <v>0</v>
      </c>
      <c r="CK535">
        <v>0</v>
      </c>
      <c r="CL535" s="1">
        <v>2.2200810000000001E-2</v>
      </c>
      <c r="CM535">
        <v>25.855119999999999</v>
      </c>
      <c r="CN535">
        <v>0</v>
      </c>
      <c r="CO535">
        <v>0</v>
      </c>
      <c r="CP535" s="1">
        <v>2.2794200000000001E-2</v>
      </c>
      <c r="CQ535">
        <v>25.911110000000001</v>
      </c>
      <c r="CR535">
        <v>0</v>
      </c>
      <c r="CS535">
        <v>0</v>
      </c>
      <c r="CT535" s="1">
        <v>2.2866049999999999E-2</v>
      </c>
      <c r="CU535">
        <v>26.039190000000001</v>
      </c>
      <c r="CV535">
        <v>0</v>
      </c>
      <c r="CW535">
        <v>0</v>
      </c>
      <c r="CX535" s="1">
        <v>2.2690399999999999E-2</v>
      </c>
      <c r="CY535">
        <v>26.207460000000001</v>
      </c>
      <c r="CZ535">
        <v>0</v>
      </c>
      <c r="DA535">
        <v>0</v>
      </c>
      <c r="DB535">
        <v>2.2512440000000002E-2</v>
      </c>
      <c r="DC535">
        <v>26.34205</v>
      </c>
      <c r="DD535">
        <v>0</v>
      </c>
      <c r="DE535">
        <v>0</v>
      </c>
      <c r="DF535" s="1">
        <v>2.2573599999999999E-2</v>
      </c>
      <c r="DG535">
        <v>26.45871</v>
      </c>
      <c r="DH535">
        <v>0</v>
      </c>
      <c r="DI535">
        <v>0</v>
      </c>
      <c r="DJ535" s="1">
        <v>2.2721479999999999E-2</v>
      </c>
      <c r="DK535">
        <v>26.511520000000001</v>
      </c>
      <c r="DL535">
        <v>0</v>
      </c>
      <c r="DM535">
        <v>0</v>
      </c>
      <c r="DN535" s="1">
        <v>2.274574E-2</v>
      </c>
      <c r="DO535">
        <v>26.542290000000001</v>
      </c>
      <c r="DP535">
        <v>0</v>
      </c>
      <c r="DQ535">
        <v>0</v>
      </c>
      <c r="DR535">
        <v>2.2747420000000001E-2</v>
      </c>
      <c r="DS535">
        <v>26.572289999999999</v>
      </c>
      <c r="DT535">
        <v>0</v>
      </c>
      <c r="DU535">
        <v>0</v>
      </c>
      <c r="DV535" s="1">
        <v>2.3422930000000002E-2</v>
      </c>
      <c r="DW535">
        <v>26.60023</v>
      </c>
      <c r="DX535">
        <v>0</v>
      </c>
      <c r="DY535">
        <v>0</v>
      </c>
      <c r="DZ535" s="1">
        <v>2.3284869999999999E-2</v>
      </c>
      <c r="EA535">
        <v>26.68328</v>
      </c>
      <c r="EB535">
        <v>0</v>
      </c>
      <c r="EC535">
        <v>0</v>
      </c>
      <c r="ED535" s="1">
        <v>2.2862560000000001E-2</v>
      </c>
      <c r="EE535">
        <v>26.792439999999999</v>
      </c>
      <c r="EF535">
        <v>0</v>
      </c>
      <c r="EG535">
        <v>1.0681679999999999E-36</v>
      </c>
      <c r="EH535" s="1">
        <v>2.241462E-2</v>
      </c>
      <c r="EI535">
        <v>26.911819999999999</v>
      </c>
      <c r="EJ535">
        <v>3.9373029999999999E-37</v>
      </c>
      <c r="EK535">
        <v>3.2401689999999997E-33</v>
      </c>
      <c r="EL535" s="1">
        <v>2.2356170000000002E-2</v>
      </c>
      <c r="EM535">
        <v>27.011949999999999</v>
      </c>
      <c r="EN535">
        <v>5.2327839999999998E-34</v>
      </c>
      <c r="EO535">
        <v>4.1702080000000003E-30</v>
      </c>
      <c r="EP535" s="1">
        <v>2.2424530000000002E-2</v>
      </c>
      <c r="EQ535">
        <v>27.05124</v>
      </c>
      <c r="ER535">
        <v>3.3467950000000001E-31</v>
      </c>
      <c r="ES535" s="1">
        <v>2.5940810000000001E-27</v>
      </c>
      <c r="ET535" s="1">
        <v>2.2357700000000001E-2</v>
      </c>
      <c r="EU535">
        <v>27.056429999999999</v>
      </c>
      <c r="EV535" s="1">
        <v>1.123585E-28</v>
      </c>
      <c r="EW535" s="1">
        <v>8.6105299999999996E-25</v>
      </c>
      <c r="EX535" s="1">
        <v>2.2243820000000001E-2</v>
      </c>
      <c r="EY535">
        <v>27.065259999999999</v>
      </c>
      <c r="EZ535" s="1">
        <v>2.16782E-26</v>
      </c>
      <c r="FA535" s="1">
        <v>1.651904E-22</v>
      </c>
      <c r="FB535" s="1">
        <v>2.2797359999999999E-2</v>
      </c>
      <c r="FC535">
        <v>27.102460000000001</v>
      </c>
      <c r="FD535" s="1">
        <v>2.6660319999999999E-24</v>
      </c>
      <c r="FE535" s="1">
        <v>1.9696619999999999E-20</v>
      </c>
      <c r="FF535" s="1">
        <v>2.2570819999999998E-2</v>
      </c>
      <c r="FG535">
        <v>27.251349999999999</v>
      </c>
      <c r="FH535" s="1">
        <v>2.074739E-22</v>
      </c>
      <c r="FI535" s="1">
        <v>1.540573E-18</v>
      </c>
      <c r="FJ535" s="1">
        <v>2.209622E-2</v>
      </c>
      <c r="FK535">
        <v>27.380800000000001</v>
      </c>
      <c r="FL535" s="1">
        <v>1.084421E-20</v>
      </c>
      <c r="FM535" s="1">
        <v>8.2135960000000002E-17</v>
      </c>
      <c r="FN535" s="1">
        <v>2.1582290000000001E-2</v>
      </c>
      <c r="FO535">
        <v>27.478940000000001</v>
      </c>
      <c r="FP535" s="1">
        <v>3.9931380000000001E-19</v>
      </c>
      <c r="FQ535" s="1">
        <v>3.0967139999999999E-15</v>
      </c>
      <c r="FR535" s="1">
        <v>2.1435820000000001E-2</v>
      </c>
      <c r="FS535">
        <v>27.542200000000001</v>
      </c>
      <c r="FT535" s="1">
        <v>1.095828E-17</v>
      </c>
      <c r="FU535" s="1">
        <v>8.5625219999999999E-14</v>
      </c>
      <c r="FV535" s="1">
        <v>2.1431809999999999E-2</v>
      </c>
      <c r="FW535">
        <v>27.57002</v>
      </c>
      <c r="FX535" s="1">
        <v>2.2903180000000002E-16</v>
      </c>
      <c r="FY535" s="1">
        <v>1.7934319999999999E-12</v>
      </c>
      <c r="FZ535" s="1">
        <v>2.1289010000000001E-2</v>
      </c>
      <c r="GA535">
        <v>27.576419999999999</v>
      </c>
      <c r="GB535" s="1">
        <v>3.6962880000000003E-15</v>
      </c>
      <c r="GC535" s="1">
        <v>2.9195909999999998E-11</v>
      </c>
      <c r="GD535">
        <v>2.1088010000000001E-2</v>
      </c>
      <c r="GE535">
        <v>27.583469999999998</v>
      </c>
      <c r="GF535" s="1">
        <v>4.7182020000000003E-14</v>
      </c>
      <c r="GG535" s="1">
        <v>3.7728490000000003E-10</v>
      </c>
      <c r="GH535" s="1">
        <v>2.1525269999999999E-2</v>
      </c>
      <c r="GI535">
        <v>27.622209999999999</v>
      </c>
      <c r="GJ535" s="1">
        <v>5.0408020000000002E-13</v>
      </c>
      <c r="GK535" s="1">
        <v>3.9615209999999997E-9</v>
      </c>
      <c r="GL535" s="1">
        <v>2.1226149999999999E-2</v>
      </c>
      <c r="GM535">
        <v>27.775929999999999</v>
      </c>
      <c r="GN535" s="1">
        <v>4.2965279999999997E-12</v>
      </c>
      <c r="GO535" s="1">
        <v>3.4385170000000001E-8</v>
      </c>
      <c r="GP535" s="1">
        <v>2.070199E-2</v>
      </c>
      <c r="GQ535">
        <v>27.923010000000001</v>
      </c>
      <c r="GR535" s="1">
        <v>3.0335459999999998E-11</v>
      </c>
      <c r="GS535" s="1">
        <v>2.4970470000000002E-7</v>
      </c>
      <c r="GT535" s="1">
        <v>2.0151929999999998E-2</v>
      </c>
      <c r="GU535">
        <v>28.055050000000001</v>
      </c>
      <c r="GV535" s="1">
        <v>1.811681E-10</v>
      </c>
      <c r="GW535" s="1">
        <v>1.538127E-6</v>
      </c>
      <c r="GX535" s="1">
        <v>1.9978019999999999E-2</v>
      </c>
      <c r="GY535">
        <v>28.180289999999999</v>
      </c>
      <c r="GZ535" s="1">
        <v>9.4849250000000007E-10</v>
      </c>
      <c r="HA535" s="1">
        <v>8.1599839999999994E-6</v>
      </c>
      <c r="HB535" s="1">
        <v>1.9943450000000001E-2</v>
      </c>
      <c r="HC535">
        <v>28.245750000000001</v>
      </c>
      <c r="HD535" s="1">
        <v>4.372552E-9</v>
      </c>
      <c r="HE535" s="1">
        <v>3.7852719999999999E-5</v>
      </c>
      <c r="HF535" s="1">
        <v>1.9798650000000001E-2</v>
      </c>
      <c r="HG535">
        <v>28.250540000000001</v>
      </c>
      <c r="HH535" s="1">
        <v>1.7731030000000001E-8</v>
      </c>
      <c r="HI535" s="1">
        <v>1.5535789999999999E-4</v>
      </c>
      <c r="HJ535" s="1">
        <v>1.9561120000000001E-2</v>
      </c>
      <c r="HK535">
        <v>28.257950000000001</v>
      </c>
      <c r="HL535" s="1">
        <v>6.3896590000000001E-8</v>
      </c>
      <c r="HM535" s="1">
        <v>5.6956070000000001E-4</v>
      </c>
      <c r="HN535">
        <v>1.9738370000000002E-2</v>
      </c>
      <c r="HO535">
        <v>28.282889999999998</v>
      </c>
      <c r="HP535" s="1">
        <v>2.1218680000000001E-7</v>
      </c>
      <c r="HQ535" s="1">
        <v>1.8853609999999999E-3</v>
      </c>
      <c r="HR535" s="1">
        <v>1.9476050000000002E-2</v>
      </c>
      <c r="HS535">
        <v>28.402480000000001</v>
      </c>
      <c r="HT535" s="1">
        <v>6.2768129999999997E-7</v>
      </c>
      <c r="HU535" s="1">
        <v>5.6821140000000003E-3</v>
      </c>
      <c r="HV535" s="1">
        <v>1.9111960000000001E-2</v>
      </c>
      <c r="HW535">
        <v>28.552019999999999</v>
      </c>
      <c r="HX535" s="1">
        <v>1.6910349999999999E-6</v>
      </c>
      <c r="HY535" s="1">
        <v>1.5689649999999999E-2</v>
      </c>
      <c r="HZ535">
        <v>1.873389E-2</v>
      </c>
      <c r="IA535">
        <v>28.689070000000001</v>
      </c>
      <c r="IB535" s="1">
        <v>4.1988189999999998E-6</v>
      </c>
      <c r="IC535" s="1">
        <v>3.997469E-2</v>
      </c>
      <c r="ID535" s="1">
        <v>1.856236E-2</v>
      </c>
      <c r="IE535">
        <v>28.81493</v>
      </c>
      <c r="IF535" s="1">
        <v>9.7941860000000002E-6</v>
      </c>
      <c r="IG535">
        <v>9.4667550000000003E-2</v>
      </c>
      <c r="IH535" s="1">
        <v>1.8449360000000001E-2</v>
      </c>
      <c r="II535">
        <v>28.860579999999999</v>
      </c>
      <c r="IJ535" s="1">
        <v>2.1453500000000001E-5</v>
      </c>
      <c r="IK535" s="1">
        <v>0.20982439999999999</v>
      </c>
      <c r="IL535" s="1">
        <v>1.826121E-2</v>
      </c>
      <c r="IM535">
        <v>28.852799999999998</v>
      </c>
      <c r="IN535" s="1">
        <v>4.4037559999999997E-5</v>
      </c>
      <c r="IO535" s="1">
        <v>0.43766620000000001</v>
      </c>
      <c r="IP535" s="1">
        <v>1.8033E-2</v>
      </c>
      <c r="IQ535">
        <v>28.84459</v>
      </c>
      <c r="IR535" s="1">
        <v>8.5302590000000005E-5</v>
      </c>
      <c r="IS535" s="1">
        <v>0.86325600000000002</v>
      </c>
      <c r="IT535" s="1">
        <v>1.8081259999999998E-2</v>
      </c>
      <c r="IU535">
        <v>28.849360000000001</v>
      </c>
      <c r="IV535" s="1">
        <v>1.5949289999999999E-4</v>
      </c>
      <c r="IW535" s="1">
        <v>1.6187419999999999</v>
      </c>
      <c r="IX535" s="1">
        <v>1.7840149999999999E-2</v>
      </c>
      <c r="IY535">
        <v>28.929200000000002</v>
      </c>
      <c r="IZ535" s="1">
        <v>2.8020660000000001E-4</v>
      </c>
      <c r="JA535" s="1">
        <v>2.8977059999999999</v>
      </c>
      <c r="JB535" s="1">
        <v>1.749856E-2</v>
      </c>
      <c r="JC535">
        <v>28.98498</v>
      </c>
      <c r="JD535" s="1">
        <v>4.6861670000000001E-4</v>
      </c>
      <c r="JE535" s="1">
        <v>4.966215</v>
      </c>
      <c r="JF535" s="1">
        <v>1.716649E-2</v>
      </c>
      <c r="JG535">
        <v>29.050059999999998</v>
      </c>
      <c r="JH535" s="1">
        <v>7.5322520000000001E-4</v>
      </c>
      <c r="JI535">
        <v>8.1767640000000004</v>
      </c>
      <c r="JJ535" s="1">
        <v>1.701022E-2</v>
      </c>
      <c r="JK535">
        <v>29.07347</v>
      </c>
      <c r="JL535" s="1">
        <v>1.1791379999999999E-3</v>
      </c>
      <c r="JM535">
        <v>12.98124</v>
      </c>
      <c r="JN535" s="1">
        <v>1.6947810000000001E-2</v>
      </c>
      <c r="JO535">
        <v>29.09571</v>
      </c>
      <c r="JP535" s="1">
        <v>1.7962E-3</v>
      </c>
      <c r="JQ535">
        <v>19.941479999999999</v>
      </c>
      <c r="JR535" s="1">
        <v>1.687048E-2</v>
      </c>
      <c r="JS535">
        <v>29.138000000000002</v>
      </c>
      <c r="JT535" s="1">
        <v>2.6532359999999998E-3</v>
      </c>
      <c r="JU535">
        <v>29.7255</v>
      </c>
      <c r="JV535" s="1">
        <v>1.670104E-2</v>
      </c>
      <c r="JW535">
        <v>29.178249999999998</v>
      </c>
      <c r="JX535" s="1">
        <v>3.7915510000000002E-3</v>
      </c>
      <c r="JY535">
        <v>43.093299999999999</v>
      </c>
      <c r="JZ535" s="1">
        <v>1.6524899999999999E-2</v>
      </c>
      <c r="KA535">
        <v>29.21378</v>
      </c>
      <c r="KB535" s="1">
        <v>5.2789530000000003E-3</v>
      </c>
      <c r="KC535">
        <v>60.882420000000003</v>
      </c>
      <c r="KD535" s="1">
        <v>1.6423030000000002E-2</v>
      </c>
      <c r="KE535">
        <v>29.326029999999999</v>
      </c>
      <c r="KF535" s="1">
        <v>7.2109030000000003E-3</v>
      </c>
      <c r="KG535">
        <v>84.010890000000003</v>
      </c>
      <c r="KH535" s="1">
        <v>1.6365640000000001E-2</v>
      </c>
      <c r="KI535">
        <v>29.390879999999999</v>
      </c>
      <c r="KJ535" s="1">
        <v>9.6673660000000002E-3</v>
      </c>
      <c r="KK535">
        <v>113.4559</v>
      </c>
      <c r="KL535">
        <v>1.626791E-2</v>
      </c>
      <c r="KM535">
        <v>29.44444</v>
      </c>
      <c r="KN535" s="1">
        <v>1.267618E-2</v>
      </c>
      <c r="KO535">
        <v>150.20920000000001</v>
      </c>
      <c r="KP535" s="1">
        <v>1.6105700000000001E-2</v>
      </c>
      <c r="KQ535">
        <v>29.496980000000001</v>
      </c>
      <c r="KR535" s="1">
        <v>1.625412E-2</v>
      </c>
      <c r="KS535">
        <v>195.22620000000001</v>
      </c>
      <c r="KT535" s="1">
        <v>1.5918450000000001E-2</v>
      </c>
      <c r="KU535">
        <v>29.51502</v>
      </c>
      <c r="KV535" s="1">
        <v>2.0454400000000001E-2</v>
      </c>
      <c r="KW535">
        <v>249.4032</v>
      </c>
      <c r="KX535">
        <v>1.5762410000000001E-2</v>
      </c>
      <c r="KY535">
        <v>29.49747</v>
      </c>
      <c r="KZ535" s="1">
        <v>2.5385870000000001E-2</v>
      </c>
      <c r="LA535">
        <v>313.5915</v>
      </c>
      <c r="LB535" s="1">
        <v>1.5672780000000001E-2</v>
      </c>
      <c r="LC535">
        <v>29.4802</v>
      </c>
      <c r="LD535" s="1">
        <v>3.1181560000000001E-2</v>
      </c>
      <c r="LE535">
        <v>388.59019999999998</v>
      </c>
      <c r="LF535">
        <v>1.5679169999999999E-2</v>
      </c>
      <c r="LG535">
        <v>29.492260000000002</v>
      </c>
      <c r="LH535" s="1">
        <v>3.8035520000000003E-2</v>
      </c>
      <c r="LI535">
        <v>475.18540000000002</v>
      </c>
      <c r="LJ535" s="1">
        <v>1.553908E-2</v>
      </c>
      <c r="LK535">
        <v>29.622199999999999</v>
      </c>
      <c r="LL535" s="1">
        <v>4.5398960000000002E-2</v>
      </c>
      <c r="LM535">
        <v>573.93510000000003</v>
      </c>
      <c r="LN535" s="1">
        <v>1.532884E-2</v>
      </c>
      <c r="LO535">
        <v>29.732240000000001</v>
      </c>
      <c r="LP535" s="1">
        <v>5.3318780000000003E-2</v>
      </c>
      <c r="LQ535">
        <v>685.10749999999996</v>
      </c>
      <c r="LR535" s="1">
        <v>1.5121900000000001E-2</v>
      </c>
      <c r="LS535">
        <v>29.822579999999999</v>
      </c>
      <c r="LT535" s="1">
        <v>6.1942549999999999E-2</v>
      </c>
      <c r="LU535">
        <v>808.89009999999996</v>
      </c>
      <c r="LV535" s="1">
        <v>1.500661E-2</v>
      </c>
      <c r="LW535">
        <v>29.940300000000001</v>
      </c>
      <c r="LX535" s="1">
        <v>7.1667999999999996E-2</v>
      </c>
      <c r="LY535">
        <v>945.45929999999998</v>
      </c>
      <c r="LZ535" s="1">
        <v>1.4940149999999999E-2</v>
      </c>
      <c r="MA535">
        <v>30.002269999999999</v>
      </c>
      <c r="MB535" s="1">
        <v>8.2433800000000002E-2</v>
      </c>
      <c r="MC535">
        <v>1094.9829999999999</v>
      </c>
      <c r="MD535" s="1">
        <v>1.487365E-2</v>
      </c>
      <c r="ME535">
        <v>29.9895</v>
      </c>
      <c r="MF535" s="1">
        <v>9.4029210000000002E-2</v>
      </c>
      <c r="MG535">
        <v>1257.3969999999999</v>
      </c>
      <c r="MH535" s="1">
        <v>1.482384E-2</v>
      </c>
      <c r="MI535">
        <v>29.971689999999999</v>
      </c>
      <c r="MJ535" s="1">
        <v>0.1065258</v>
      </c>
      <c r="MK535">
        <v>1432.4780000000001</v>
      </c>
      <c r="ML535" s="1">
        <v>1.4970860000000001E-2</v>
      </c>
      <c r="MM535">
        <v>29.991790000000002</v>
      </c>
      <c r="MN535" s="1">
        <v>0.12142890000000001</v>
      </c>
      <c r="MO535">
        <v>1620.338</v>
      </c>
      <c r="MP535" s="1">
        <v>1.4889650000000001E-2</v>
      </c>
      <c r="MQ535">
        <v>30.11872</v>
      </c>
      <c r="MR535" s="1">
        <v>0.13541909999999999</v>
      </c>
      <c r="MS535">
        <v>1820.6089999999999</v>
      </c>
      <c r="MT535" s="1">
        <v>1.474134E-2</v>
      </c>
      <c r="MU535">
        <v>30.254750000000001</v>
      </c>
      <c r="MV535" s="1">
        <v>0.1493737</v>
      </c>
      <c r="MW535">
        <v>2032.2239999999999</v>
      </c>
      <c r="MX535" s="1">
        <v>1.458047E-2</v>
      </c>
      <c r="MY535">
        <v>30.355619999999998</v>
      </c>
      <c r="MZ535" s="1">
        <v>0.16359099999999999</v>
      </c>
      <c r="NA535">
        <v>2254.4459999999999</v>
      </c>
      <c r="NB535" s="1">
        <v>1.4544079999999999E-2</v>
      </c>
      <c r="NC535">
        <v>30.441400000000002</v>
      </c>
      <c r="ND535" s="1">
        <v>0.17968219999999999</v>
      </c>
      <c r="NE535">
        <v>2486.8339999999998</v>
      </c>
      <c r="NF535" s="1">
        <v>1.4559269999999999E-2</v>
      </c>
      <c r="NG535">
        <v>30.45693</v>
      </c>
      <c r="NH535" s="1">
        <v>0.19706480000000001</v>
      </c>
      <c r="NI535">
        <v>2729.0830000000001</v>
      </c>
      <c r="NJ535" s="1">
        <v>1.454748E-2</v>
      </c>
      <c r="NK535">
        <v>30.43749</v>
      </c>
      <c r="NL535" s="1">
        <v>0.2147075</v>
      </c>
      <c r="NM535">
        <v>2980.5309999999999</v>
      </c>
      <c r="NN535" s="1">
        <v>1.443826E-2</v>
      </c>
      <c r="NO535">
        <v>30.422509999999999</v>
      </c>
      <c r="NP535" s="1">
        <v>0.2312969</v>
      </c>
      <c r="NQ535">
        <v>3240.1439999999998</v>
      </c>
      <c r="NR535">
        <v>1.424773E-2</v>
      </c>
      <c r="NS535">
        <v>30.41893</v>
      </c>
      <c r="NT535" s="1">
        <v>0.2466507</v>
      </c>
      <c r="NU535">
        <v>3506.5949999999998</v>
      </c>
      <c r="NV535" s="1">
        <v>1.4192359999999999E-2</v>
      </c>
      <c r="NW535">
        <v>30.447970000000002</v>
      </c>
      <c r="NX535" s="1">
        <v>0.26442300000000002</v>
      </c>
      <c r="NY535">
        <v>3779.1950000000002</v>
      </c>
      <c r="NZ535" s="1">
        <v>1.421297E-2</v>
      </c>
      <c r="OA535">
        <v>30.52525</v>
      </c>
      <c r="OB535" s="1">
        <v>0.28392070000000003</v>
      </c>
      <c r="OC535">
        <v>4057.7660000000001</v>
      </c>
      <c r="OD535" s="1">
        <v>1.4240589999999999E-2</v>
      </c>
      <c r="OE535">
        <v>30.562550000000002</v>
      </c>
      <c r="OF535" s="1">
        <v>0.30400430000000001</v>
      </c>
      <c r="OG535">
        <v>4341.8519999999999</v>
      </c>
      <c r="OH535" s="1">
        <v>1.418692E-2</v>
      </c>
      <c r="OI535">
        <v>30.5915</v>
      </c>
      <c r="OJ535" s="1">
        <v>0.32258969999999998</v>
      </c>
      <c r="OK535">
        <v>4630.4030000000002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1.9344730000000001E-2</v>
      </c>
      <c r="G536">
        <v>23.760739999999998</v>
      </c>
      <c r="H536">
        <v>0</v>
      </c>
      <c r="I536">
        <v>0</v>
      </c>
      <c r="J536" s="1">
        <v>1.9596969999999998E-2</v>
      </c>
      <c r="K536">
        <v>23.86242</v>
      </c>
      <c r="L536">
        <v>0</v>
      </c>
      <c r="M536">
        <v>0</v>
      </c>
      <c r="N536" s="1">
        <v>1.9571809999999999E-2</v>
      </c>
      <c r="O536">
        <v>23.989439999999998</v>
      </c>
      <c r="P536">
        <v>0</v>
      </c>
      <c r="Q536">
        <v>0</v>
      </c>
      <c r="R536" s="1">
        <v>1.946119E-2</v>
      </c>
      <c r="S536">
        <v>24.050840000000001</v>
      </c>
      <c r="T536">
        <v>0</v>
      </c>
      <c r="U536">
        <v>0</v>
      </c>
      <c r="V536">
        <v>1.945852E-2</v>
      </c>
      <c r="W536">
        <v>24.104859999999999</v>
      </c>
      <c r="X536">
        <v>0</v>
      </c>
      <c r="Y536">
        <v>0</v>
      </c>
      <c r="Z536" s="1">
        <v>1.9558499999999999E-2</v>
      </c>
      <c r="AA536">
        <v>24.159700000000001</v>
      </c>
      <c r="AB536">
        <v>0</v>
      </c>
      <c r="AC536">
        <v>0</v>
      </c>
      <c r="AD536" s="1">
        <v>1.9413130000000001E-2</v>
      </c>
      <c r="AE536">
        <v>24.215209999999999</v>
      </c>
      <c r="AF536">
        <v>0</v>
      </c>
      <c r="AG536">
        <v>0</v>
      </c>
      <c r="AH536" s="1">
        <v>1.9539020000000001E-2</v>
      </c>
      <c r="AI536">
        <v>24.279890000000002</v>
      </c>
      <c r="AJ536">
        <v>0</v>
      </c>
      <c r="AK536">
        <v>0</v>
      </c>
      <c r="AL536" s="1">
        <v>1.974977E-2</v>
      </c>
      <c r="AM536">
        <v>24.422640000000001</v>
      </c>
      <c r="AN536">
        <v>0</v>
      </c>
      <c r="AO536">
        <v>0</v>
      </c>
      <c r="AP536">
        <v>1.998517E-2</v>
      </c>
      <c r="AQ536">
        <v>24.518999999999998</v>
      </c>
      <c r="AR536">
        <v>0</v>
      </c>
      <c r="AS536">
        <v>0</v>
      </c>
      <c r="AT536" s="1">
        <v>2.0105270000000001E-2</v>
      </c>
      <c r="AU536">
        <v>24.606750000000002</v>
      </c>
      <c r="AV536">
        <v>0</v>
      </c>
      <c r="AW536">
        <v>0</v>
      </c>
      <c r="AX536" s="1">
        <v>2.019089E-2</v>
      </c>
      <c r="AY536">
        <v>24.685849999999999</v>
      </c>
      <c r="AZ536">
        <v>0</v>
      </c>
      <c r="BA536">
        <v>0</v>
      </c>
      <c r="BB536" s="1">
        <v>2.0327230000000002E-2</v>
      </c>
      <c r="BC536">
        <v>24.75104</v>
      </c>
      <c r="BD536">
        <v>0</v>
      </c>
      <c r="BE536">
        <v>0</v>
      </c>
      <c r="BF536">
        <v>2.047962E-2</v>
      </c>
      <c r="BG536">
        <v>24.815370000000001</v>
      </c>
      <c r="BH536">
        <v>0</v>
      </c>
      <c r="BI536">
        <v>0</v>
      </c>
      <c r="BJ536" s="1">
        <v>2.0443159999999998E-2</v>
      </c>
      <c r="BK536">
        <v>24.90737</v>
      </c>
      <c r="BL536">
        <v>0</v>
      </c>
      <c r="BM536">
        <v>0</v>
      </c>
      <c r="BN536" s="1">
        <v>2.0612620000000002E-2</v>
      </c>
      <c r="BO536">
        <v>25.052440000000001</v>
      </c>
      <c r="BP536">
        <v>0</v>
      </c>
      <c r="BQ536">
        <v>0</v>
      </c>
      <c r="BR536">
        <v>2.088274E-2</v>
      </c>
      <c r="BS536">
        <v>25.233270000000001</v>
      </c>
      <c r="BT536">
        <v>0</v>
      </c>
      <c r="BU536">
        <v>0</v>
      </c>
      <c r="BV536" s="1">
        <v>2.1128689999999999E-2</v>
      </c>
      <c r="BW536">
        <v>25.417860000000001</v>
      </c>
      <c r="BX536">
        <v>0</v>
      </c>
      <c r="BY536">
        <v>0</v>
      </c>
      <c r="BZ536" s="1">
        <v>2.1263609999999999E-2</v>
      </c>
      <c r="CA536">
        <v>25.571020000000001</v>
      </c>
      <c r="CB536">
        <v>0</v>
      </c>
      <c r="CC536">
        <v>0</v>
      </c>
      <c r="CD536" s="1">
        <v>2.1354020000000001E-2</v>
      </c>
      <c r="CE536">
        <v>25.6431</v>
      </c>
      <c r="CF536">
        <v>0</v>
      </c>
      <c r="CG536">
        <v>0</v>
      </c>
      <c r="CH536">
        <v>2.1446219999999998E-2</v>
      </c>
      <c r="CI536">
        <v>25.68824</v>
      </c>
      <c r="CJ536">
        <v>0</v>
      </c>
      <c r="CK536">
        <v>0</v>
      </c>
      <c r="CL536" s="1">
        <v>2.1696389999999999E-2</v>
      </c>
      <c r="CM536">
        <v>25.735140000000001</v>
      </c>
      <c r="CN536">
        <v>0</v>
      </c>
      <c r="CO536">
        <v>0</v>
      </c>
      <c r="CP536" s="1">
        <v>2.2281249999999999E-2</v>
      </c>
      <c r="CQ536">
        <v>25.79176</v>
      </c>
      <c r="CR536">
        <v>0</v>
      </c>
      <c r="CS536">
        <v>0</v>
      </c>
      <c r="CT536">
        <v>2.2351369999999999E-2</v>
      </c>
      <c r="CU536">
        <v>25.919720000000002</v>
      </c>
      <c r="CV536">
        <v>0</v>
      </c>
      <c r="CW536">
        <v>0</v>
      </c>
      <c r="CX536" s="1">
        <v>2.2177059999999998E-2</v>
      </c>
      <c r="CY536">
        <v>26.087620000000001</v>
      </c>
      <c r="CZ536">
        <v>0</v>
      </c>
      <c r="DA536">
        <v>0</v>
      </c>
      <c r="DB536" s="1">
        <v>2.2001199999999999E-2</v>
      </c>
      <c r="DC536">
        <v>26.2224</v>
      </c>
      <c r="DD536">
        <v>0</v>
      </c>
      <c r="DE536">
        <v>0</v>
      </c>
      <c r="DF536" s="1">
        <v>2.2060570000000002E-2</v>
      </c>
      <c r="DG536">
        <v>26.33933</v>
      </c>
      <c r="DH536">
        <v>0</v>
      </c>
      <c r="DI536">
        <v>0</v>
      </c>
      <c r="DJ536" s="1">
        <v>2.2207379999999999E-2</v>
      </c>
      <c r="DK536">
        <v>26.393329999999999</v>
      </c>
      <c r="DL536">
        <v>0</v>
      </c>
      <c r="DM536">
        <v>0</v>
      </c>
      <c r="DN536" s="1">
        <v>2.2232620000000002E-2</v>
      </c>
      <c r="DO536">
        <v>26.42568</v>
      </c>
      <c r="DP536">
        <v>0</v>
      </c>
      <c r="DQ536">
        <v>0</v>
      </c>
      <c r="DR536" s="1">
        <v>2.2236990000000002E-2</v>
      </c>
      <c r="DS536">
        <v>26.45712</v>
      </c>
      <c r="DT536">
        <v>0</v>
      </c>
      <c r="DU536">
        <v>0</v>
      </c>
      <c r="DV536" s="1">
        <v>2.2904560000000001E-2</v>
      </c>
      <c r="DW536">
        <v>26.486319999999999</v>
      </c>
      <c r="DX536">
        <v>0</v>
      </c>
      <c r="DY536">
        <v>0</v>
      </c>
      <c r="DZ536" s="1">
        <v>2.2769299999999999E-2</v>
      </c>
      <c r="EA536">
        <v>26.570209999999999</v>
      </c>
      <c r="EB536">
        <v>0</v>
      </c>
      <c r="EC536">
        <v>0</v>
      </c>
      <c r="ED536" s="1">
        <v>2.2353020000000001E-2</v>
      </c>
      <c r="EE536">
        <v>26.679939999999998</v>
      </c>
      <c r="EF536">
        <v>0</v>
      </c>
      <c r="EG536">
        <v>3.2835150000000001E-37</v>
      </c>
      <c r="EH536" s="1">
        <v>2.1911900000000002E-2</v>
      </c>
      <c r="EI536">
        <v>26.80001</v>
      </c>
      <c r="EJ536">
        <v>1.2736820000000001E-37</v>
      </c>
      <c r="EK536">
        <v>1.059462E-33</v>
      </c>
      <c r="EL536" s="1">
        <v>2.1855530000000001E-2</v>
      </c>
      <c r="EM536">
        <v>26.901219999999999</v>
      </c>
      <c r="EN536">
        <v>1.784777E-34</v>
      </c>
      <c r="EO536">
        <v>1.4429020000000001E-30</v>
      </c>
      <c r="EP536" s="1">
        <v>2.1924329999999999E-2</v>
      </c>
      <c r="EQ536">
        <v>26.942070000000001</v>
      </c>
      <c r="ER536">
        <v>1.1991500000000001E-31</v>
      </c>
      <c r="ES536" s="1">
        <v>9.4531620000000008E-28</v>
      </c>
      <c r="ET536" s="1">
        <v>2.186045E-2</v>
      </c>
      <c r="EU536">
        <v>26.949100000000001</v>
      </c>
      <c r="EV536" s="1">
        <v>4.215162E-29</v>
      </c>
      <c r="EW536" s="1">
        <v>3.2918369999999998E-25</v>
      </c>
      <c r="EX536" s="1">
        <v>2.175289E-2</v>
      </c>
      <c r="EY536">
        <v>26.959810000000001</v>
      </c>
      <c r="EZ536" s="1">
        <v>8.4901349999999996E-27</v>
      </c>
      <c r="FA536" s="1">
        <v>6.6020970000000004E-23</v>
      </c>
      <c r="FB536" s="1">
        <v>2.2301040000000001E-2</v>
      </c>
      <c r="FC536">
        <v>26.998529999999999</v>
      </c>
      <c r="FD536" s="1">
        <v>1.0871780000000001E-24</v>
      </c>
      <c r="FE536" s="1">
        <v>8.2047959999999995E-21</v>
      </c>
      <c r="FF536" s="1">
        <v>2.2078070000000002E-2</v>
      </c>
      <c r="FG536">
        <v>27.147790000000001</v>
      </c>
      <c r="FH536" s="1">
        <v>8.7864829999999995E-23</v>
      </c>
      <c r="FI536" s="1">
        <v>6.6718449999999996E-19</v>
      </c>
      <c r="FJ536">
        <v>2.1610509999999999E-2</v>
      </c>
      <c r="FK536">
        <v>27.277920000000002</v>
      </c>
      <c r="FL536" s="1">
        <v>4.7602410000000002E-21</v>
      </c>
      <c r="FM536" s="1">
        <v>3.690756E-17</v>
      </c>
      <c r="FN536" s="1">
        <v>2.1105490000000001E-2</v>
      </c>
      <c r="FO536">
        <v>27.377199999999998</v>
      </c>
      <c r="FP536" s="1">
        <v>1.8136889999999999E-19</v>
      </c>
      <c r="FQ536" s="1">
        <v>1.4410089999999999E-15</v>
      </c>
      <c r="FR536" s="1">
        <v>2.0962999999999999E-2</v>
      </c>
      <c r="FS536">
        <v>27.441939999999999</v>
      </c>
      <c r="FT536" s="1">
        <v>5.141978E-18</v>
      </c>
      <c r="FU536" s="1">
        <v>4.1187670000000002E-14</v>
      </c>
      <c r="FV536" s="1">
        <v>2.096168E-2</v>
      </c>
      <c r="FW536">
        <v>27.471409999999999</v>
      </c>
      <c r="FX536" s="1">
        <v>1.108665E-16</v>
      </c>
      <c r="FY536" s="1">
        <v>8.9033819999999999E-13</v>
      </c>
      <c r="FZ536">
        <v>2.0823769999999998E-2</v>
      </c>
      <c r="GA536">
        <v>27.479649999999999</v>
      </c>
      <c r="GB536" s="1">
        <v>1.84322E-15</v>
      </c>
      <c r="GC536" s="1">
        <v>1.493718E-11</v>
      </c>
      <c r="GD536" s="1">
        <v>2.0629189999999999E-2</v>
      </c>
      <c r="GE536">
        <v>27.488430000000001</v>
      </c>
      <c r="GF536" s="1">
        <v>2.4208159999999999E-14</v>
      </c>
      <c r="GG536" s="1">
        <v>1.9866760000000001E-10</v>
      </c>
      <c r="GH536" s="1">
        <v>2.1062910000000001E-2</v>
      </c>
      <c r="GI536">
        <v>27.528369999999999</v>
      </c>
      <c r="GJ536" s="1">
        <v>2.6584490000000001E-13</v>
      </c>
      <c r="GK536" s="1">
        <v>2.1443989999999998E-9</v>
      </c>
      <c r="GL536" s="1">
        <v>2.077008E-2</v>
      </c>
      <c r="GM536">
        <v>27.682020000000001</v>
      </c>
      <c r="GN536" s="1">
        <v>2.3258529999999999E-12</v>
      </c>
      <c r="GO536" s="1">
        <v>1.911165E-8</v>
      </c>
      <c r="GP536" s="1">
        <v>2.0252880000000001E-2</v>
      </c>
      <c r="GQ536">
        <v>27.829319999999999</v>
      </c>
      <c r="GR536" s="1">
        <v>1.683513E-11</v>
      </c>
      <c r="GS536" s="1">
        <v>1.42353E-7</v>
      </c>
      <c r="GT536" s="1">
        <v>1.97138E-2</v>
      </c>
      <c r="GU536">
        <v>27.961670000000002</v>
      </c>
      <c r="GV536" s="1">
        <v>1.0299099999999999E-10</v>
      </c>
      <c r="GW536" s="1">
        <v>8.9849489999999998E-7</v>
      </c>
      <c r="GX536" s="1">
        <v>1.9544079999999998E-2</v>
      </c>
      <c r="GY536">
        <v>28.087240000000001</v>
      </c>
      <c r="GZ536" s="1">
        <v>5.5180230000000001E-10</v>
      </c>
      <c r="HA536" s="1">
        <v>4.8790619999999998E-6</v>
      </c>
      <c r="HB536" s="1">
        <v>1.9511480000000001E-2</v>
      </c>
      <c r="HC536">
        <v>28.15372</v>
      </c>
      <c r="HD536" s="1">
        <v>2.600647E-9</v>
      </c>
      <c r="HE536" s="1">
        <v>2.314205E-5</v>
      </c>
      <c r="HF536" s="1">
        <v>1.9371579999999999E-2</v>
      </c>
      <c r="HG536">
        <v>28.1602</v>
      </c>
      <c r="HH536" s="1">
        <v>1.077093E-8</v>
      </c>
      <c r="HI536" s="1">
        <v>9.7017599999999998E-5</v>
      </c>
      <c r="HJ536" s="1">
        <v>1.914066E-2</v>
      </c>
      <c r="HK536">
        <v>28.16948</v>
      </c>
      <c r="HL536" s="1">
        <v>3.9607119999999997E-8</v>
      </c>
      <c r="HM536" s="1">
        <v>3.6296869999999999E-4</v>
      </c>
      <c r="HN536" s="1">
        <v>1.9317319999999999E-2</v>
      </c>
      <c r="HO536">
        <v>28.195900000000002</v>
      </c>
      <c r="HP536" s="1">
        <v>1.3410790000000001E-7</v>
      </c>
      <c r="HQ536" s="1">
        <v>1.2250539999999999E-3</v>
      </c>
      <c r="HR536" s="1">
        <v>1.9062329999999999E-2</v>
      </c>
      <c r="HS536">
        <v>28.31588</v>
      </c>
      <c r="HT536" s="1">
        <v>4.0413899999999999E-7</v>
      </c>
      <c r="HU536" s="1">
        <v>3.7613189999999999E-3</v>
      </c>
      <c r="HV536" s="1">
        <v>1.870341E-2</v>
      </c>
      <c r="HW536">
        <v>28.46556</v>
      </c>
      <c r="HX536" s="1">
        <v>1.107985E-6</v>
      </c>
      <c r="HY536" s="1">
        <v>1.057163E-2</v>
      </c>
      <c r="HZ536" s="1">
        <v>1.8332359999999999E-2</v>
      </c>
      <c r="IA536">
        <v>28.602740000000001</v>
      </c>
      <c r="IB536" s="1">
        <v>2.7976679999999999E-6</v>
      </c>
      <c r="IC536" s="1">
        <v>2.7394709999999999E-2</v>
      </c>
      <c r="ID536">
        <v>1.8164409999999999E-2</v>
      </c>
      <c r="IE536">
        <v>28.72888</v>
      </c>
      <c r="IF536" s="1">
        <v>6.6315349999999999E-6</v>
      </c>
      <c r="IG536" s="1">
        <v>6.5932519999999994E-2</v>
      </c>
      <c r="IH536" s="1">
        <v>1.8056050000000001E-2</v>
      </c>
      <c r="II536">
        <v>28.7758</v>
      </c>
      <c r="IJ536" s="1">
        <v>1.4752369999999999E-5</v>
      </c>
      <c r="IK536" s="1">
        <v>0.1484057</v>
      </c>
      <c r="IL536" s="1">
        <v>1.7871049999999999E-2</v>
      </c>
      <c r="IM536">
        <v>28.769950000000001</v>
      </c>
      <c r="IN536" s="1">
        <v>3.0726830000000001E-5</v>
      </c>
      <c r="IO536" s="1">
        <v>0.3141371</v>
      </c>
      <c r="IP536">
        <v>1.7650180000000001E-2</v>
      </c>
      <c r="IQ536">
        <v>28.76361</v>
      </c>
      <c r="IR536" s="1">
        <v>6.0363659999999997E-5</v>
      </c>
      <c r="IS536" s="1">
        <v>0.62834259999999997</v>
      </c>
      <c r="IT536" s="1">
        <v>1.7699039999999999E-2</v>
      </c>
      <c r="IU536">
        <v>28.769950000000001</v>
      </c>
      <c r="IV536" s="1">
        <v>1.143839E-4</v>
      </c>
      <c r="IW536" s="1">
        <v>1.1940660000000001</v>
      </c>
      <c r="IX536" s="1">
        <v>1.7463969999999999E-2</v>
      </c>
      <c r="IY536">
        <v>28.850580000000001</v>
      </c>
      <c r="IZ536" s="1">
        <v>2.0353400000000001E-4</v>
      </c>
      <c r="JA536" s="1">
        <v>2.1648860000000001</v>
      </c>
      <c r="JB536" s="1">
        <v>1.7128709999999998E-2</v>
      </c>
      <c r="JC536">
        <v>28.907440000000001</v>
      </c>
      <c r="JD536" s="1">
        <v>3.4451579999999999E-4</v>
      </c>
      <c r="JE536" s="1">
        <v>3.7555730000000001</v>
      </c>
      <c r="JF536" s="1">
        <v>1.6802640000000001E-2</v>
      </c>
      <c r="JG536">
        <v>28.973579999999998</v>
      </c>
      <c r="JH536" s="1">
        <v>5.6014330000000003E-4</v>
      </c>
      <c r="JI536">
        <v>6.2553720000000004</v>
      </c>
      <c r="JJ536" s="1">
        <v>1.6648110000000001E-2</v>
      </c>
      <c r="JK536">
        <v>28.998640000000002</v>
      </c>
      <c r="JL536" s="1">
        <v>8.8648350000000004E-4</v>
      </c>
      <c r="JM536">
        <v>10.040839999999999</v>
      </c>
      <c r="JN536" s="1">
        <v>1.658813E-2</v>
      </c>
      <c r="JO536">
        <v>29.022290000000002</v>
      </c>
      <c r="JP536" s="1">
        <v>1.3647100000000001E-3</v>
      </c>
      <c r="JQ536">
        <v>15.58727</v>
      </c>
      <c r="JR536" s="1">
        <v>1.6514460000000002E-2</v>
      </c>
      <c r="JS536">
        <v>29.06597</v>
      </c>
      <c r="JT536" s="1">
        <v>2.0363429999999999E-3</v>
      </c>
      <c r="JU536">
        <v>23.468620000000001</v>
      </c>
      <c r="JV536" s="1">
        <v>1.6347710000000001E-2</v>
      </c>
      <c r="JW536">
        <v>29.107399999999998</v>
      </c>
      <c r="JX536" s="1">
        <v>2.937659E-3</v>
      </c>
      <c r="JY536">
        <v>34.34834</v>
      </c>
      <c r="JZ536">
        <v>1.6175539999999999E-2</v>
      </c>
      <c r="KA536">
        <v>29.144210000000001</v>
      </c>
      <c r="KB536" s="1">
        <v>4.1273680000000002E-3</v>
      </c>
      <c r="KC536">
        <v>48.96987</v>
      </c>
      <c r="KD536" s="1">
        <v>1.6075490000000001E-2</v>
      </c>
      <c r="KE536">
        <v>29.256830000000001</v>
      </c>
      <c r="KF536" s="1">
        <v>5.6866479999999999E-3</v>
      </c>
      <c r="KG536">
        <v>68.159480000000002</v>
      </c>
      <c r="KH536" s="1">
        <v>1.6020510000000002E-2</v>
      </c>
      <c r="KI536">
        <v>29.322759999999999</v>
      </c>
      <c r="KJ536" s="1">
        <v>7.6874949999999999E-3</v>
      </c>
      <c r="KK536">
        <v>92.810699999999997</v>
      </c>
      <c r="KL536" s="1">
        <v>1.5924600000000001E-2</v>
      </c>
      <c r="KM536">
        <v>29.37743</v>
      </c>
      <c r="KN536" s="1">
        <v>1.015953E-2</v>
      </c>
      <c r="KO536">
        <v>123.8467</v>
      </c>
      <c r="KP536" s="1">
        <v>1.5764899999999998E-2</v>
      </c>
      <c r="KQ536">
        <v>29.431100000000001</v>
      </c>
      <c r="KR536" s="1">
        <v>1.312457E-2</v>
      </c>
      <c r="KS536">
        <v>162.17670000000001</v>
      </c>
      <c r="KT536" s="1">
        <v>1.5581609999999999E-2</v>
      </c>
      <c r="KU536">
        <v>29.45065</v>
      </c>
      <c r="KV536" s="1">
        <v>1.6634969999999999E-2</v>
      </c>
      <c r="KW536">
        <v>208.67359999999999</v>
      </c>
      <c r="KX536" s="1">
        <v>1.542863E-2</v>
      </c>
      <c r="KY536">
        <v>29.434840000000001</v>
      </c>
      <c r="KZ536" s="1">
        <v>2.078704E-2</v>
      </c>
      <c r="LA536">
        <v>264.1816</v>
      </c>
      <c r="LB536" s="1">
        <v>1.53423E-2</v>
      </c>
      <c r="LC536">
        <v>29.4194</v>
      </c>
      <c r="LD536" s="1">
        <v>2.5702800000000001E-2</v>
      </c>
      <c r="LE536">
        <v>329.51310000000001</v>
      </c>
      <c r="LF536" s="1">
        <v>1.535064E-2</v>
      </c>
      <c r="LG536">
        <v>29.432670000000002</v>
      </c>
      <c r="LH536" s="1">
        <v>3.1553489999999997E-2</v>
      </c>
      <c r="LI536">
        <v>405.47190000000001</v>
      </c>
      <c r="LJ536" s="1">
        <v>1.521467E-2</v>
      </c>
      <c r="LK536">
        <v>29.562460000000002</v>
      </c>
      <c r="LL536" s="1">
        <v>3.7891130000000002E-2</v>
      </c>
      <c r="LM536">
        <v>492.67559999999997</v>
      </c>
      <c r="LN536" s="1">
        <v>1.50064E-2</v>
      </c>
      <c r="LO536">
        <v>29.67276</v>
      </c>
      <c r="LP536" s="1">
        <v>4.4749829999999997E-2</v>
      </c>
      <c r="LQ536">
        <v>591.48800000000006</v>
      </c>
      <c r="LR536" s="1">
        <v>1.4803169999999999E-2</v>
      </c>
      <c r="LS536">
        <v>29.763660000000002</v>
      </c>
      <c r="LT536" s="1">
        <v>5.227122E-2</v>
      </c>
      <c r="LU536">
        <v>702.19510000000002</v>
      </c>
      <c r="LV536" s="1">
        <v>1.469201E-2</v>
      </c>
      <c r="LW536">
        <v>29.881740000000001</v>
      </c>
      <c r="LX536" s="1">
        <v>6.0803349999999999E-2</v>
      </c>
      <c r="LY536">
        <v>825.06889999999999</v>
      </c>
      <c r="LZ536" s="1">
        <v>1.462596E-2</v>
      </c>
      <c r="MA536">
        <v>29.94481</v>
      </c>
      <c r="MB536" s="1">
        <v>7.0285070000000005E-2</v>
      </c>
      <c r="MC536">
        <v>960.37139999999999</v>
      </c>
      <c r="MD536" s="1">
        <v>1.4561899999999999E-2</v>
      </c>
      <c r="ME536">
        <v>29.933720000000001</v>
      </c>
      <c r="MF536">
        <v>8.0565360000000003E-2</v>
      </c>
      <c r="MG536">
        <v>1108.1559999999999</v>
      </c>
      <c r="MH536" s="1">
        <v>1.4514859999999999E-2</v>
      </c>
      <c r="MI536">
        <v>29.917490000000001</v>
      </c>
      <c r="MJ536" s="1">
        <v>9.170644E-2</v>
      </c>
      <c r="MK536">
        <v>1268.3109999999999</v>
      </c>
      <c r="ML536" s="1">
        <v>1.4659149999999999E-2</v>
      </c>
      <c r="MM536">
        <v>29.938669999999998</v>
      </c>
      <c r="MN536" s="1">
        <v>0.10500370000000001</v>
      </c>
      <c r="MO536">
        <v>1441.0260000000001</v>
      </c>
      <c r="MP536" s="1">
        <v>1.4580050000000001E-2</v>
      </c>
      <c r="MQ536">
        <v>30.06551</v>
      </c>
      <c r="MR536" s="1">
        <v>0.117606</v>
      </c>
      <c r="MS536">
        <v>1626.0719999999999</v>
      </c>
      <c r="MT536" s="1">
        <v>1.4433659999999999E-2</v>
      </c>
      <c r="MU536">
        <v>30.201260000000001</v>
      </c>
      <c r="MV536" s="1">
        <v>0.13024849999999999</v>
      </c>
      <c r="MW536">
        <v>1822.5519999999999</v>
      </c>
      <c r="MX536" s="1">
        <v>1.427574E-2</v>
      </c>
      <c r="MY536">
        <v>30.30236</v>
      </c>
      <c r="MZ536">
        <v>0.14320450000000001</v>
      </c>
      <c r="NA536">
        <v>2029.8409999999999</v>
      </c>
      <c r="NB536" s="1">
        <v>1.4241230000000001E-2</v>
      </c>
      <c r="NC536">
        <v>30.38862</v>
      </c>
      <c r="ND536" s="1">
        <v>0.15790000000000001</v>
      </c>
      <c r="NE536">
        <v>2247.5859999999998</v>
      </c>
      <c r="NF536" s="1">
        <v>1.425744E-2</v>
      </c>
      <c r="NG536">
        <v>30.4054</v>
      </c>
      <c r="NH536" s="1">
        <v>0.1738248</v>
      </c>
      <c r="NI536">
        <v>2475.5569999999998</v>
      </c>
      <c r="NJ536" s="1">
        <v>1.424593E-2</v>
      </c>
      <c r="NK536">
        <v>30.387640000000001</v>
      </c>
      <c r="NL536" s="1">
        <v>0.19005549999999999</v>
      </c>
      <c r="NM536">
        <v>2713.2040000000002</v>
      </c>
      <c r="NN536" s="1">
        <v>1.413699E-2</v>
      </c>
      <c r="NO536">
        <v>30.374220000000001</v>
      </c>
      <c r="NP536">
        <v>0.20540829999999999</v>
      </c>
      <c r="NQ536">
        <v>2959.5770000000002</v>
      </c>
      <c r="NR536" s="1">
        <v>1.395004E-2</v>
      </c>
      <c r="NS536">
        <v>30.3718</v>
      </c>
      <c r="NT536" s="1">
        <v>0.21975529999999999</v>
      </c>
      <c r="NU536">
        <v>3213.471</v>
      </c>
      <c r="NV536" s="1">
        <v>1.389584E-2</v>
      </c>
      <c r="NW536">
        <v>30.40165</v>
      </c>
      <c r="NX536" s="1">
        <v>0.23633499999999999</v>
      </c>
      <c r="NY536">
        <v>3474.2510000000002</v>
      </c>
      <c r="NZ536" s="1">
        <v>1.391706E-2</v>
      </c>
      <c r="OA536">
        <v>30.47935</v>
      </c>
      <c r="OB536" s="1">
        <v>0.25455480000000003</v>
      </c>
      <c r="OC536">
        <v>3741.752</v>
      </c>
      <c r="OD536" s="1">
        <v>1.3945529999999999E-2</v>
      </c>
      <c r="OE536">
        <v>30.517309999999998</v>
      </c>
      <c r="OF536" s="1">
        <v>0.27339279999999999</v>
      </c>
      <c r="OG536">
        <v>4015.5430000000001</v>
      </c>
      <c r="OH536" s="1">
        <v>1.3892939999999999E-2</v>
      </c>
      <c r="OI536">
        <v>30.547170000000001</v>
      </c>
      <c r="OJ536" s="1">
        <v>0.29093419999999998</v>
      </c>
      <c r="OK536">
        <v>4294.6589999999997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1.8666100000000001E-2</v>
      </c>
      <c r="G537">
        <v>23.651430000000001</v>
      </c>
      <c r="H537">
        <v>0</v>
      </c>
      <c r="I537">
        <v>0</v>
      </c>
      <c r="J537" s="1">
        <v>1.8911259999999999E-2</v>
      </c>
      <c r="K537">
        <v>23.75244</v>
      </c>
      <c r="L537">
        <v>0</v>
      </c>
      <c r="M537">
        <v>0</v>
      </c>
      <c r="N537">
        <v>1.8886099999999999E-2</v>
      </c>
      <c r="O537">
        <v>23.879079999999998</v>
      </c>
      <c r="P537">
        <v>0</v>
      </c>
      <c r="Q537">
        <v>0</v>
      </c>
      <c r="R537" s="1">
        <v>1.8778469999999998E-2</v>
      </c>
      <c r="S537">
        <v>23.94022</v>
      </c>
      <c r="T537">
        <v>0</v>
      </c>
      <c r="U537">
        <v>0</v>
      </c>
      <c r="V537" s="1">
        <v>1.8775170000000001E-2</v>
      </c>
      <c r="W537">
        <v>23.994409999999998</v>
      </c>
      <c r="X537">
        <v>0</v>
      </c>
      <c r="Y537">
        <v>0</v>
      </c>
      <c r="Z537" s="1">
        <v>1.887198E-2</v>
      </c>
      <c r="AA537">
        <v>24.049420000000001</v>
      </c>
      <c r="AB537">
        <v>0</v>
      </c>
      <c r="AC537">
        <v>0</v>
      </c>
      <c r="AD537" s="1">
        <v>1.8728450000000001E-2</v>
      </c>
      <c r="AE537">
        <v>24.105070000000001</v>
      </c>
      <c r="AF537">
        <v>0</v>
      </c>
      <c r="AG537">
        <v>0</v>
      </c>
      <c r="AH537" s="1">
        <v>1.885146E-2</v>
      </c>
      <c r="AI537">
        <v>24.16995</v>
      </c>
      <c r="AJ537">
        <v>0</v>
      </c>
      <c r="AK537">
        <v>0</v>
      </c>
      <c r="AL537" s="1">
        <v>1.9056529999999999E-2</v>
      </c>
      <c r="AM537">
        <v>24.312719999999999</v>
      </c>
      <c r="AN537">
        <v>0</v>
      </c>
      <c r="AO537">
        <v>0</v>
      </c>
      <c r="AP537" s="1">
        <v>1.9284510000000001E-2</v>
      </c>
      <c r="AQ537">
        <v>24.409020000000002</v>
      </c>
      <c r="AR537">
        <v>0</v>
      </c>
      <c r="AS537">
        <v>0</v>
      </c>
      <c r="AT537" s="1">
        <v>1.9401439999999999E-2</v>
      </c>
      <c r="AU537">
        <v>24.49691</v>
      </c>
      <c r="AV537">
        <v>0</v>
      </c>
      <c r="AW537">
        <v>0</v>
      </c>
      <c r="AX537" s="1">
        <v>1.9482369999999999E-2</v>
      </c>
      <c r="AY537">
        <v>24.57592</v>
      </c>
      <c r="AZ537">
        <v>0</v>
      </c>
      <c r="BA537">
        <v>0</v>
      </c>
      <c r="BB537" s="1">
        <v>1.961541E-2</v>
      </c>
      <c r="BC537">
        <v>24.641490000000001</v>
      </c>
      <c r="BD537">
        <v>0</v>
      </c>
      <c r="BE537">
        <v>0</v>
      </c>
      <c r="BF537" s="1">
        <v>1.9760489999999999E-2</v>
      </c>
      <c r="BG537">
        <v>24.70608</v>
      </c>
      <c r="BH537">
        <v>0</v>
      </c>
      <c r="BI537">
        <v>0</v>
      </c>
      <c r="BJ537" s="1">
        <v>1.972521E-2</v>
      </c>
      <c r="BK537">
        <v>24.798580000000001</v>
      </c>
      <c r="BL537">
        <v>0</v>
      </c>
      <c r="BM537">
        <v>0</v>
      </c>
      <c r="BN537" s="1">
        <v>1.9887999999999999E-2</v>
      </c>
      <c r="BO537">
        <v>24.943619999999999</v>
      </c>
      <c r="BP537">
        <v>0</v>
      </c>
      <c r="BQ537">
        <v>0</v>
      </c>
      <c r="BR537" s="1">
        <v>2.0151140000000001E-2</v>
      </c>
      <c r="BS537">
        <v>25.124079999999999</v>
      </c>
      <c r="BT537">
        <v>0</v>
      </c>
      <c r="BU537">
        <v>0</v>
      </c>
      <c r="BV537" s="1">
        <v>2.0389790000000001E-2</v>
      </c>
      <c r="BW537">
        <v>25.308019999999999</v>
      </c>
      <c r="BX537">
        <v>0</v>
      </c>
      <c r="BY537">
        <v>0</v>
      </c>
      <c r="BZ537" s="1">
        <v>2.052062E-2</v>
      </c>
      <c r="CA537">
        <v>25.460660000000001</v>
      </c>
      <c r="CB537">
        <v>0</v>
      </c>
      <c r="CC537">
        <v>0</v>
      </c>
      <c r="CD537" s="1">
        <v>2.0606269999999999E-2</v>
      </c>
      <c r="CE537">
        <v>25.53257</v>
      </c>
      <c r="CF537">
        <v>0</v>
      </c>
      <c r="CG537">
        <v>0</v>
      </c>
      <c r="CH537" s="1">
        <v>2.0696079999999999E-2</v>
      </c>
      <c r="CI537">
        <v>25.578389999999999</v>
      </c>
      <c r="CJ537">
        <v>0</v>
      </c>
      <c r="CK537">
        <v>0</v>
      </c>
      <c r="CL537" s="1">
        <v>2.0941560000000001E-2</v>
      </c>
      <c r="CM537">
        <v>25.625969999999999</v>
      </c>
      <c r="CN537">
        <v>0</v>
      </c>
      <c r="CO537">
        <v>0</v>
      </c>
      <c r="CP537" s="1">
        <v>2.1512409999999999E-2</v>
      </c>
      <c r="CQ537">
        <v>25.683260000000001</v>
      </c>
      <c r="CR537">
        <v>0</v>
      </c>
      <c r="CS537">
        <v>0</v>
      </c>
      <c r="CT537" s="1">
        <v>2.158036E-2</v>
      </c>
      <c r="CU537">
        <v>25.81155</v>
      </c>
      <c r="CV537">
        <v>0</v>
      </c>
      <c r="CW537">
        <v>0</v>
      </c>
      <c r="CX537" s="1">
        <v>2.1408839999999998E-2</v>
      </c>
      <c r="CY537">
        <v>25.979320000000001</v>
      </c>
      <c r="CZ537">
        <v>0</v>
      </c>
      <c r="DA537">
        <v>0</v>
      </c>
      <c r="DB537" s="1">
        <v>2.1237829999999999E-2</v>
      </c>
      <c r="DC537">
        <v>26.114149999999999</v>
      </c>
      <c r="DD537">
        <v>0</v>
      </c>
      <c r="DE537">
        <v>0</v>
      </c>
      <c r="DF537" s="1">
        <v>2.1296539999999999E-2</v>
      </c>
      <c r="DG537">
        <v>26.231169999999999</v>
      </c>
      <c r="DH537">
        <v>0</v>
      </c>
      <c r="DI537">
        <v>0</v>
      </c>
      <c r="DJ537" s="1">
        <v>2.143983E-2</v>
      </c>
      <c r="DK537">
        <v>26.285640000000001</v>
      </c>
      <c r="DL537">
        <v>0</v>
      </c>
      <c r="DM537">
        <v>0</v>
      </c>
      <c r="DN537">
        <v>2.1466229999999999E-2</v>
      </c>
      <c r="DO537">
        <v>26.319269999999999</v>
      </c>
      <c r="DP537">
        <v>0</v>
      </c>
      <c r="DQ537">
        <v>0</v>
      </c>
      <c r="DR537" s="1">
        <v>2.1474670000000001E-2</v>
      </c>
      <c r="DS537">
        <v>26.35183</v>
      </c>
      <c r="DT537">
        <v>0</v>
      </c>
      <c r="DU537">
        <v>0</v>
      </c>
      <c r="DV537" s="1">
        <v>2.2126460000000001E-2</v>
      </c>
      <c r="DW537">
        <v>26.38212</v>
      </c>
      <c r="DX537">
        <v>0</v>
      </c>
      <c r="DY537">
        <v>0</v>
      </c>
      <c r="DZ537" s="1">
        <v>2.1995399999999998E-2</v>
      </c>
      <c r="EA537">
        <v>26.467020000000002</v>
      </c>
      <c r="EB537">
        <v>0</v>
      </c>
      <c r="EC537">
        <v>0</v>
      </c>
      <c r="ED537" s="1">
        <v>2.159032E-2</v>
      </c>
      <c r="EE537">
        <v>26.57761</v>
      </c>
      <c r="EF537">
        <v>0</v>
      </c>
      <c r="EG537">
        <v>9.7889260000000008E-38</v>
      </c>
      <c r="EH537">
        <v>2.1161470000000002E-2</v>
      </c>
      <c r="EI537">
        <v>26.698319999999999</v>
      </c>
      <c r="EJ537">
        <v>4.1694410000000002E-38</v>
      </c>
      <c r="EK537">
        <v>3.3620509999999999E-34</v>
      </c>
      <c r="EL537" s="1">
        <v>2.1108149999999999E-2</v>
      </c>
      <c r="EM537">
        <v>26.800239999999999</v>
      </c>
      <c r="EN537">
        <v>6.1531440000000004E-35</v>
      </c>
      <c r="EO537">
        <v>4.8477169999999998E-31</v>
      </c>
      <c r="EP537" s="1">
        <v>2.1176980000000001E-2</v>
      </c>
      <c r="EQ537">
        <v>26.842079999999999</v>
      </c>
      <c r="ER537">
        <v>4.338993E-32</v>
      </c>
      <c r="ES537" s="1">
        <v>3.34569E-28</v>
      </c>
      <c r="ET537" s="1">
        <v>2.1116820000000001E-2</v>
      </c>
      <c r="EU537">
        <v>26.850549999999998</v>
      </c>
      <c r="EV537">
        <v>1.5957979999999999E-29</v>
      </c>
      <c r="EW537" s="1">
        <v>1.222296E-25</v>
      </c>
      <c r="EX537" s="1">
        <v>2.101602E-2</v>
      </c>
      <c r="EY537">
        <v>26.862860000000001</v>
      </c>
      <c r="EZ537" s="1">
        <v>3.3534920000000003E-27</v>
      </c>
      <c r="FA537" s="1">
        <v>2.5624650000000001E-23</v>
      </c>
      <c r="FB537" s="1">
        <v>2.1551230000000001E-2</v>
      </c>
      <c r="FC537">
        <v>26.903130000000001</v>
      </c>
      <c r="FD537" s="1">
        <v>4.4690060000000003E-25</v>
      </c>
      <c r="FE537" s="1">
        <v>3.318262E-21</v>
      </c>
      <c r="FF537" s="1">
        <v>2.1336540000000001E-2</v>
      </c>
      <c r="FG537">
        <v>27.053470000000001</v>
      </c>
      <c r="FH537" s="1">
        <v>3.7497150000000001E-23</v>
      </c>
      <c r="FI537" s="1">
        <v>2.8042239999999998E-19</v>
      </c>
      <c r="FJ537" s="1">
        <v>2.0881299999999998E-2</v>
      </c>
      <c r="FK537">
        <v>27.184059999999999</v>
      </c>
      <c r="FL537" s="1">
        <v>2.104853E-21</v>
      </c>
      <c r="FM537" s="1">
        <v>1.6087709999999999E-17</v>
      </c>
      <c r="FN537" s="1">
        <v>2.0391220000000002E-2</v>
      </c>
      <c r="FO537">
        <v>27.284179999999999</v>
      </c>
      <c r="FP537" s="1">
        <v>8.2955149999999994E-20</v>
      </c>
      <c r="FQ537" s="1">
        <v>6.5012619999999997E-16</v>
      </c>
      <c r="FR537" s="1">
        <v>2.025329E-2</v>
      </c>
      <c r="FS537">
        <v>27.350079999999998</v>
      </c>
      <c r="FT537" s="1">
        <v>2.428936E-18</v>
      </c>
      <c r="FU537" s="1">
        <v>1.91973E-14</v>
      </c>
      <c r="FV537" s="1">
        <v>2.0255869999999999E-2</v>
      </c>
      <c r="FW537">
        <v>27.380780000000001</v>
      </c>
      <c r="FX537" s="1">
        <v>5.4017039999999997E-17</v>
      </c>
      <c r="FY537" s="1">
        <v>4.2800679999999998E-13</v>
      </c>
      <c r="FZ537">
        <v>2.0123100000000001E-2</v>
      </c>
      <c r="GA537">
        <v>27.390519999999999</v>
      </c>
      <c r="GB537" s="1">
        <v>9.2490319999999992E-16</v>
      </c>
      <c r="GC537" s="1">
        <v>7.3950190000000004E-12</v>
      </c>
      <c r="GD537" s="1">
        <v>1.993758E-2</v>
      </c>
      <c r="GE537">
        <v>27.400759999999998</v>
      </c>
      <c r="GF537" s="1">
        <v>1.2496160000000001E-14</v>
      </c>
      <c r="GG537" s="1">
        <v>1.011553E-10</v>
      </c>
      <c r="GH537" s="1">
        <v>2.036342E-2</v>
      </c>
      <c r="GI537">
        <v>27.442150000000002</v>
      </c>
      <c r="GJ537" s="1">
        <v>1.410359E-13</v>
      </c>
      <c r="GK537" s="1">
        <v>1.1215649999999999E-9</v>
      </c>
      <c r="GL537" s="1">
        <v>2.0079929999999999E-2</v>
      </c>
      <c r="GM537">
        <v>27.596489999999999</v>
      </c>
      <c r="GN537" s="1">
        <v>1.266313E-12</v>
      </c>
      <c r="GO537" s="1">
        <v>1.025566E-8</v>
      </c>
      <c r="GP537" s="1">
        <v>1.9575720000000001E-2</v>
      </c>
      <c r="GQ537">
        <v>27.743970000000001</v>
      </c>
      <c r="GR537" s="1">
        <v>9.3950469999999999E-12</v>
      </c>
      <c r="GS537" s="1">
        <v>7.8287470000000002E-8</v>
      </c>
      <c r="GT537" s="1">
        <v>1.9052469999999998E-2</v>
      </c>
      <c r="GU537">
        <v>27.876629999999999</v>
      </c>
      <c r="GV537" s="1">
        <v>5.8862159999999997E-11</v>
      </c>
      <c r="GW537" s="1">
        <v>5.05904E-7</v>
      </c>
      <c r="GX537" s="1">
        <v>1.8890290000000001E-2</v>
      </c>
      <c r="GY537">
        <v>28.002510000000001</v>
      </c>
      <c r="GZ537" s="1">
        <v>3.2271489999999998E-10</v>
      </c>
      <c r="HA537" s="1">
        <v>2.809677E-6</v>
      </c>
      <c r="HB537" s="1">
        <v>1.8860020000000002E-2</v>
      </c>
      <c r="HC537">
        <v>28.069369999999999</v>
      </c>
      <c r="HD537" s="1">
        <v>1.5547300000000001E-9</v>
      </c>
      <c r="HE537" s="1">
        <v>1.361535E-5</v>
      </c>
      <c r="HF537" s="1">
        <v>1.872747E-2</v>
      </c>
      <c r="HG537">
        <v>28.077110000000001</v>
      </c>
      <c r="HH537" s="1">
        <v>6.5760629999999999E-9</v>
      </c>
      <c r="HI537" s="1">
        <v>5.8256250000000003E-5</v>
      </c>
      <c r="HJ537" s="1">
        <v>1.8503510000000001E-2</v>
      </c>
      <c r="HK537">
        <v>28.08794</v>
      </c>
      <c r="HL537" s="1">
        <v>2.466905E-8</v>
      </c>
      <c r="HM537" s="1">
        <v>2.2223990000000001E-4</v>
      </c>
      <c r="HN537" s="1">
        <v>1.8678480000000001E-2</v>
      </c>
      <c r="HO537">
        <v>28.115829999999999</v>
      </c>
      <c r="HP537" s="1">
        <v>8.5160249999999997E-8</v>
      </c>
      <c r="HQ537" s="1">
        <v>7.641751E-4</v>
      </c>
      <c r="HR537" s="1">
        <v>1.8433169999999999E-2</v>
      </c>
      <c r="HS537">
        <v>28.236889999999999</v>
      </c>
      <c r="HT537" s="1">
        <v>2.614E-7</v>
      </c>
      <c r="HU537" s="1">
        <v>2.388416E-3</v>
      </c>
      <c r="HV537" s="1">
        <v>1.8083459999999999E-2</v>
      </c>
      <c r="HW537">
        <v>28.386959999999998</v>
      </c>
      <c r="HX537" s="1">
        <v>7.291891E-7</v>
      </c>
      <c r="HY537" s="1">
        <v>6.8277470000000003E-3</v>
      </c>
      <c r="HZ537" s="1">
        <v>1.7723740000000002E-2</v>
      </c>
      <c r="IA537">
        <v>28.52421</v>
      </c>
      <c r="IB537" s="1">
        <v>1.872107E-6</v>
      </c>
      <c r="IC537" s="1">
        <v>1.7981460000000001E-2</v>
      </c>
      <c r="ID537" s="1">
        <v>1.756127E-2</v>
      </c>
      <c r="IE537">
        <v>28.65062</v>
      </c>
      <c r="IF537" s="1">
        <v>4.5088790000000002E-6</v>
      </c>
      <c r="IG537" s="1">
        <v>4.3949740000000001E-2</v>
      </c>
      <c r="IH537" s="1">
        <v>1.745857E-2</v>
      </c>
      <c r="II537">
        <v>28.69801</v>
      </c>
      <c r="IJ537" s="1">
        <v>1.018536E-5</v>
      </c>
      <c r="IK537" s="1">
        <v>0.1003908</v>
      </c>
      <c r="IL537" s="1">
        <v>1.7278680000000001E-2</v>
      </c>
      <c r="IM537">
        <v>28.69359</v>
      </c>
      <c r="IN537" s="1">
        <v>2.152323E-5</v>
      </c>
      <c r="IO537" s="1">
        <v>0.2154993</v>
      </c>
      <c r="IP537" s="1">
        <v>1.7067619999999999E-2</v>
      </c>
      <c r="IQ537">
        <v>28.688849999999999</v>
      </c>
      <c r="IR537" s="1">
        <v>4.2877789999999997E-5</v>
      </c>
      <c r="IS537" s="1">
        <v>0.43683179999999999</v>
      </c>
      <c r="IT537">
        <v>1.711621E-2</v>
      </c>
      <c r="IU537">
        <v>28.696639999999999</v>
      </c>
      <c r="IV537" s="1">
        <v>8.2333460000000004E-5</v>
      </c>
      <c r="IW537" s="1">
        <v>0.84073629999999999</v>
      </c>
      <c r="IX537" s="1">
        <v>1.688943E-2</v>
      </c>
      <c r="IY537">
        <v>28.778600000000001</v>
      </c>
      <c r="IZ537" s="1">
        <v>1.483628E-4</v>
      </c>
      <c r="JA537" s="1">
        <v>1.542864</v>
      </c>
      <c r="JB537" s="1">
        <v>1.6564260000000001E-2</v>
      </c>
      <c r="JC537">
        <v>28.836210000000001</v>
      </c>
      <c r="JD537" s="1">
        <v>2.5414280000000001E-4</v>
      </c>
      <c r="JE537" s="1">
        <v>2.7075490000000002</v>
      </c>
      <c r="JF537" s="1">
        <v>1.6246739999999999E-2</v>
      </c>
      <c r="JG537">
        <v>28.90333</v>
      </c>
      <c r="JH537" s="1">
        <v>4.1789669999999998E-4</v>
      </c>
      <c r="JI537" s="1">
        <v>4.5595230000000004</v>
      </c>
      <c r="JJ537" s="1">
        <v>1.6096840000000001E-2</v>
      </c>
      <c r="JK537">
        <v>28.929549999999999</v>
      </c>
      <c r="JL537" s="1">
        <v>6.6857329999999999E-4</v>
      </c>
      <c r="JM537">
        <v>7.3956429999999997</v>
      </c>
      <c r="JN537" s="1">
        <v>1.6040949999999998E-2</v>
      </c>
      <c r="JO537">
        <v>28.954609999999999</v>
      </c>
      <c r="JP537" s="1">
        <v>1.040107E-3</v>
      </c>
      <c r="JQ537">
        <v>11.59587</v>
      </c>
      <c r="JR537" s="1">
        <v>1.5970350000000001E-2</v>
      </c>
      <c r="JS537">
        <v>28.999590000000001</v>
      </c>
      <c r="JT537" s="1">
        <v>1.5674770000000001E-3</v>
      </c>
      <c r="JU537">
        <v>17.62567</v>
      </c>
      <c r="JV537" s="1">
        <v>1.5808240000000001E-2</v>
      </c>
      <c r="JW537">
        <v>29.042120000000001</v>
      </c>
      <c r="JX537" s="1">
        <v>2.2825200000000001E-3</v>
      </c>
      <c r="JY537">
        <v>26.030899999999999</v>
      </c>
      <c r="JZ537" s="1">
        <v>1.564072E-2</v>
      </c>
      <c r="KA537">
        <v>29.080079999999999</v>
      </c>
      <c r="KB537" s="1">
        <v>3.2355959999999999E-3</v>
      </c>
      <c r="KC537">
        <v>37.432630000000003</v>
      </c>
      <c r="KD537" s="1">
        <v>1.554357E-2</v>
      </c>
      <c r="KE537">
        <v>29.193650000000002</v>
      </c>
      <c r="KF537" s="1">
        <v>4.4960929999999996E-3</v>
      </c>
      <c r="KG537">
        <v>52.52993</v>
      </c>
      <c r="KH537" s="1">
        <v>1.549145E-2</v>
      </c>
      <c r="KI537">
        <v>29.260110000000001</v>
      </c>
      <c r="KJ537" s="1">
        <v>6.1281779999999998E-3</v>
      </c>
      <c r="KK537">
        <v>72.089690000000004</v>
      </c>
      <c r="KL537" s="1">
        <v>1.5399410000000001E-2</v>
      </c>
      <c r="KM537">
        <v>29.315940000000001</v>
      </c>
      <c r="KN537" s="1">
        <v>8.1624039999999998E-3</v>
      </c>
      <c r="KO537">
        <v>96.917060000000006</v>
      </c>
      <c r="KP537" s="1">
        <v>1.5243970000000001E-2</v>
      </c>
      <c r="KQ537">
        <v>29.37058</v>
      </c>
      <c r="KR537" s="1">
        <v>1.062247E-2</v>
      </c>
      <c r="KS537">
        <v>127.8194</v>
      </c>
      <c r="KT537" s="1">
        <v>1.506658E-2</v>
      </c>
      <c r="KU537">
        <v>29.391120000000001</v>
      </c>
      <c r="KV537" s="1">
        <v>1.355934E-2</v>
      </c>
      <c r="KW537">
        <v>165.58750000000001</v>
      </c>
      <c r="KX537" s="1">
        <v>1.4918300000000001E-2</v>
      </c>
      <c r="KY537">
        <v>29.3767</v>
      </c>
      <c r="KZ537" s="1">
        <v>1.705841E-2</v>
      </c>
      <c r="LA537">
        <v>210.99979999999999</v>
      </c>
      <c r="LB537">
        <v>1.4836139999999999E-2</v>
      </c>
      <c r="LC537">
        <v>29.362819999999999</v>
      </c>
      <c r="LD537" s="1">
        <v>2.1231259999999998E-2</v>
      </c>
      <c r="LE537">
        <v>264.81729999999999</v>
      </c>
      <c r="LF537" s="1">
        <v>1.4846079999999999E-2</v>
      </c>
      <c r="LG537">
        <v>29.377459999999999</v>
      </c>
      <c r="LH537" s="1">
        <v>2.6229229999999999E-2</v>
      </c>
      <c r="LI537">
        <v>327.80180000000001</v>
      </c>
      <c r="LJ537" s="1">
        <v>1.4714430000000001E-2</v>
      </c>
      <c r="LK537">
        <v>29.50798</v>
      </c>
      <c r="LL537" s="1">
        <v>3.1684379999999998E-2</v>
      </c>
      <c r="LM537">
        <v>400.57100000000003</v>
      </c>
      <c r="LN537" s="1">
        <v>1.451267E-2</v>
      </c>
      <c r="LO537">
        <v>29.618310000000001</v>
      </c>
      <c r="LP537" s="1">
        <v>3.7631579999999998E-2</v>
      </c>
      <c r="LQ537">
        <v>483.53160000000003</v>
      </c>
      <c r="LR537" s="1">
        <v>1.4313279999999999E-2</v>
      </c>
      <c r="LS537">
        <v>29.709790000000002</v>
      </c>
      <c r="LT537" s="1">
        <v>4.4186950000000003E-2</v>
      </c>
      <c r="LU537">
        <v>577.02499999999998</v>
      </c>
      <c r="LV537" s="1">
        <v>1.4208419999999999E-2</v>
      </c>
      <c r="LW537">
        <v>29.828510000000001</v>
      </c>
      <c r="LX537" s="1">
        <v>5.1676850000000003E-2</v>
      </c>
      <c r="LY537">
        <v>681.38419999999996</v>
      </c>
      <c r="LZ537" s="1">
        <v>1.414347E-2</v>
      </c>
      <c r="MA537">
        <v>29.892019999999999</v>
      </c>
      <c r="MB537" s="1">
        <v>6.0029140000000002E-2</v>
      </c>
      <c r="MC537">
        <v>796.92100000000005</v>
      </c>
      <c r="MD537" s="1">
        <v>1.4081389999999999E-2</v>
      </c>
      <c r="ME537">
        <v>29.882079999999998</v>
      </c>
      <c r="MF537" s="1">
        <v>6.9138489999999997E-2</v>
      </c>
      <c r="MG537">
        <v>923.77769999999998</v>
      </c>
      <c r="MH537" s="1">
        <v>1.403746E-2</v>
      </c>
      <c r="MI537">
        <v>29.867139999999999</v>
      </c>
      <c r="MJ537" s="1">
        <v>7.9070089999999996E-2</v>
      </c>
      <c r="MK537">
        <v>1061.95</v>
      </c>
      <c r="ML537" s="1">
        <v>1.417829E-2</v>
      </c>
      <c r="MM537">
        <v>29.88973</v>
      </c>
      <c r="MN537" s="1">
        <v>9.0942830000000002E-2</v>
      </c>
      <c r="MO537">
        <v>1211.673</v>
      </c>
      <c r="MP537" s="1">
        <v>1.4101829999999999E-2</v>
      </c>
      <c r="MQ537">
        <v>30.01707</v>
      </c>
      <c r="MR537" s="1">
        <v>0.10229100000000001</v>
      </c>
      <c r="MS537">
        <v>1372.837</v>
      </c>
      <c r="MT537" s="1">
        <v>1.3957900000000001E-2</v>
      </c>
      <c r="MU537">
        <v>30.152729999999998</v>
      </c>
      <c r="MV537" s="1">
        <v>0.11373080000000001</v>
      </c>
      <c r="MW537">
        <v>1544.742</v>
      </c>
      <c r="MX537" s="1">
        <v>1.3805639999999999E-2</v>
      </c>
      <c r="MY537">
        <v>30.253959999999999</v>
      </c>
      <c r="MZ537" s="1">
        <v>0.12553890000000001</v>
      </c>
      <c r="NA537">
        <v>1726.9159999999999</v>
      </c>
      <c r="NB537" s="1">
        <v>1.3773270000000001E-2</v>
      </c>
      <c r="NC537">
        <v>30.34056</v>
      </c>
      <c r="ND537" s="1">
        <v>0.13895389999999999</v>
      </c>
      <c r="NE537">
        <v>1919.0889999999999</v>
      </c>
      <c r="NF537" s="1">
        <v>1.379007E-2</v>
      </c>
      <c r="NG537">
        <v>30.357939999999999</v>
      </c>
      <c r="NH537" s="1">
        <v>0.1535366</v>
      </c>
      <c r="NI537">
        <v>2121.1129999999998</v>
      </c>
      <c r="NJ537" s="1">
        <v>1.3777640000000001E-2</v>
      </c>
      <c r="NK537">
        <v>30.341480000000001</v>
      </c>
      <c r="NL537" s="1">
        <v>0.1684466</v>
      </c>
      <c r="NM537">
        <v>2332.558</v>
      </c>
      <c r="NN537" s="1">
        <v>1.3671239999999999E-2</v>
      </c>
      <c r="NO537">
        <v>30.329370000000001</v>
      </c>
      <c r="NP537" s="1">
        <v>0.1826555</v>
      </c>
      <c r="NQ537">
        <v>2552.6280000000002</v>
      </c>
      <c r="NR537" s="1">
        <v>1.3489950000000001E-2</v>
      </c>
      <c r="NS537">
        <v>30.328099999999999</v>
      </c>
      <c r="NT537" s="1">
        <v>0.19604340000000001</v>
      </c>
      <c r="NU537">
        <v>2780.2860000000001</v>
      </c>
      <c r="NV537" s="1">
        <v>1.3436389999999999E-2</v>
      </c>
      <c r="NW537">
        <v>30.358920000000001</v>
      </c>
      <c r="NX537" s="1">
        <v>0.21147940000000001</v>
      </c>
      <c r="NY537">
        <v>3014.99</v>
      </c>
      <c r="NZ537" s="1">
        <v>1.3457759999999999E-2</v>
      </c>
      <c r="OA537">
        <v>30.43723</v>
      </c>
      <c r="OB537" s="1">
        <v>0.2284901</v>
      </c>
      <c r="OC537">
        <v>3256.6080000000002</v>
      </c>
      <c r="OD537" s="1">
        <v>1.3487590000000001E-2</v>
      </c>
      <c r="OE537">
        <v>30.4758</v>
      </c>
      <c r="OF537" s="1">
        <v>0.2461622</v>
      </c>
      <c r="OG537">
        <v>3504.768</v>
      </c>
      <c r="OH537" s="1">
        <v>1.343544E-2</v>
      </c>
      <c r="OI537">
        <v>30.5062</v>
      </c>
      <c r="OJ537" s="1">
        <v>0.26267669999999999</v>
      </c>
      <c r="OK537">
        <v>3758.614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1.9201849999999999E-2</v>
      </c>
      <c r="G538">
        <v>23.54928</v>
      </c>
      <c r="H538">
        <v>0</v>
      </c>
      <c r="I538">
        <v>0</v>
      </c>
      <c r="J538" s="1">
        <v>1.9456330000000001E-2</v>
      </c>
      <c r="K538">
        <v>23.649280000000001</v>
      </c>
      <c r="L538">
        <v>0</v>
      </c>
      <c r="M538">
        <v>0</v>
      </c>
      <c r="N538" s="1">
        <v>1.9427880000000002E-2</v>
      </c>
      <c r="O538">
        <v>23.77543</v>
      </c>
      <c r="P538">
        <v>0</v>
      </c>
      <c r="Q538">
        <v>0</v>
      </c>
      <c r="R538" s="1">
        <v>1.9315490000000001E-2</v>
      </c>
      <c r="S538">
        <v>23.835930000000001</v>
      </c>
      <c r="T538">
        <v>0</v>
      </c>
      <c r="U538">
        <v>0</v>
      </c>
      <c r="V538" s="1">
        <v>1.9310859999999999E-2</v>
      </c>
      <c r="W538">
        <v>23.89012</v>
      </c>
      <c r="X538">
        <v>0</v>
      </c>
      <c r="Y538">
        <v>0</v>
      </c>
      <c r="Z538" s="1">
        <v>1.9409969999999999E-2</v>
      </c>
      <c r="AA538">
        <v>23.945250000000001</v>
      </c>
      <c r="AB538">
        <v>0</v>
      </c>
      <c r="AC538">
        <v>0</v>
      </c>
      <c r="AD538" s="1">
        <v>1.9259430000000001E-2</v>
      </c>
      <c r="AE538">
        <v>24.000900000000001</v>
      </c>
      <c r="AF538">
        <v>0</v>
      </c>
      <c r="AG538">
        <v>0</v>
      </c>
      <c r="AH538" s="1">
        <v>1.9386790000000001E-2</v>
      </c>
      <c r="AI538">
        <v>24.066199999999998</v>
      </c>
      <c r="AJ538">
        <v>0</v>
      </c>
      <c r="AK538">
        <v>0</v>
      </c>
      <c r="AL538" s="1">
        <v>1.9597570000000002E-2</v>
      </c>
      <c r="AM538">
        <v>24.209240000000001</v>
      </c>
      <c r="AN538">
        <v>0</v>
      </c>
      <c r="AO538">
        <v>0</v>
      </c>
      <c r="AP538" s="1">
        <v>1.9832229999999999E-2</v>
      </c>
      <c r="AQ538">
        <v>24.305129999999998</v>
      </c>
      <c r="AR538">
        <v>0</v>
      </c>
      <c r="AS538">
        <v>0</v>
      </c>
      <c r="AT538" s="1">
        <v>1.9953129999999999E-2</v>
      </c>
      <c r="AU538">
        <v>24.393380000000001</v>
      </c>
      <c r="AV538">
        <v>0</v>
      </c>
      <c r="AW538">
        <v>0</v>
      </c>
      <c r="AX538" s="1">
        <v>2.003545E-2</v>
      </c>
      <c r="AY538">
        <v>24.471800000000002</v>
      </c>
      <c r="AZ538">
        <v>0</v>
      </c>
      <c r="BA538">
        <v>0</v>
      </c>
      <c r="BB538" s="1">
        <v>2.0172079999999998E-2</v>
      </c>
      <c r="BC538">
        <v>24.537739999999999</v>
      </c>
      <c r="BD538">
        <v>0</v>
      </c>
      <c r="BE538">
        <v>0</v>
      </c>
      <c r="BF538" s="1">
        <v>2.031987E-2</v>
      </c>
      <c r="BG538">
        <v>24.602599999999999</v>
      </c>
      <c r="BH538">
        <v>0</v>
      </c>
      <c r="BI538">
        <v>0</v>
      </c>
      <c r="BJ538" s="1">
        <v>2.028187E-2</v>
      </c>
      <c r="BK538">
        <v>24.69576</v>
      </c>
      <c r="BL538">
        <v>0</v>
      </c>
      <c r="BM538">
        <v>0</v>
      </c>
      <c r="BN538" s="1">
        <v>2.044924E-2</v>
      </c>
      <c r="BO538">
        <v>24.841010000000001</v>
      </c>
      <c r="BP538">
        <v>0</v>
      </c>
      <c r="BQ538">
        <v>0</v>
      </c>
      <c r="BR538" s="1">
        <v>2.0721469999999999E-2</v>
      </c>
      <c r="BS538">
        <v>25.021619999999999</v>
      </c>
      <c r="BT538">
        <v>0</v>
      </c>
      <c r="BU538">
        <v>0</v>
      </c>
      <c r="BV538" s="1">
        <v>2.096667E-2</v>
      </c>
      <c r="BW538">
        <v>25.20485</v>
      </c>
      <c r="BX538">
        <v>0</v>
      </c>
      <c r="BY538">
        <v>0</v>
      </c>
      <c r="BZ538">
        <v>2.110097E-2</v>
      </c>
      <c r="CA538">
        <v>25.356770000000001</v>
      </c>
      <c r="CB538">
        <v>0</v>
      </c>
      <c r="CC538">
        <v>0</v>
      </c>
      <c r="CD538" s="1">
        <v>2.1187879999999999E-2</v>
      </c>
      <c r="CE538">
        <v>25.427779999999998</v>
      </c>
      <c r="CF538">
        <v>0</v>
      </c>
      <c r="CG538">
        <v>0</v>
      </c>
      <c r="CH538" s="1">
        <v>2.127921E-2</v>
      </c>
      <c r="CI538">
        <v>25.474060000000001</v>
      </c>
      <c r="CJ538">
        <v>0</v>
      </c>
      <c r="CK538">
        <v>0</v>
      </c>
      <c r="CL538">
        <v>2.153619E-2</v>
      </c>
      <c r="CM538">
        <v>25.522200000000002</v>
      </c>
      <c r="CN538">
        <v>0</v>
      </c>
      <c r="CO538">
        <v>0</v>
      </c>
      <c r="CP538" s="1">
        <v>2.2127689999999998E-2</v>
      </c>
      <c r="CQ538">
        <v>25.580220000000001</v>
      </c>
      <c r="CR538">
        <v>0</v>
      </c>
      <c r="CS538">
        <v>0</v>
      </c>
      <c r="CT538" s="1">
        <v>2.2197120000000001E-2</v>
      </c>
      <c r="CU538">
        <v>25.709299999999999</v>
      </c>
      <c r="CV538">
        <v>0</v>
      </c>
      <c r="CW538">
        <v>0</v>
      </c>
      <c r="CX538" s="1">
        <v>2.2017930000000002E-2</v>
      </c>
      <c r="CY538">
        <v>25.877099999999999</v>
      </c>
      <c r="CZ538">
        <v>0</v>
      </c>
      <c r="DA538">
        <v>0</v>
      </c>
      <c r="DB538" s="1">
        <v>2.183918E-2</v>
      </c>
      <c r="DC538">
        <v>26.01182</v>
      </c>
      <c r="DD538">
        <v>0</v>
      </c>
      <c r="DE538">
        <v>0</v>
      </c>
      <c r="DF538" s="1">
        <v>2.190143E-2</v>
      </c>
      <c r="DG538">
        <v>26.128810000000001</v>
      </c>
      <c r="DH538">
        <v>0</v>
      </c>
      <c r="DI538">
        <v>0</v>
      </c>
      <c r="DJ538" s="1">
        <v>2.204969E-2</v>
      </c>
      <c r="DK538">
        <v>26.183039999999998</v>
      </c>
      <c r="DL538">
        <v>0</v>
      </c>
      <c r="DM538">
        <v>0</v>
      </c>
      <c r="DN538" s="1">
        <v>2.2077019999999999E-2</v>
      </c>
      <c r="DO538">
        <v>26.217829999999999</v>
      </c>
      <c r="DP538">
        <v>0</v>
      </c>
      <c r="DQ538">
        <v>0</v>
      </c>
      <c r="DR538" s="1">
        <v>2.2089480000000002E-2</v>
      </c>
      <c r="DS538">
        <v>26.251190000000001</v>
      </c>
      <c r="DT538">
        <v>0</v>
      </c>
      <c r="DU538">
        <v>0</v>
      </c>
      <c r="DV538" s="1">
        <v>2.2767820000000001E-2</v>
      </c>
      <c r="DW538">
        <v>26.282489999999999</v>
      </c>
      <c r="DX538">
        <v>0</v>
      </c>
      <c r="DY538">
        <v>0</v>
      </c>
      <c r="DZ538" s="1">
        <v>2.2630810000000001E-2</v>
      </c>
      <c r="EA538">
        <v>26.368549999999999</v>
      </c>
      <c r="EB538">
        <v>0</v>
      </c>
      <c r="EC538">
        <v>0</v>
      </c>
      <c r="ED538" s="1">
        <v>2.221068E-2</v>
      </c>
      <c r="EE538">
        <v>26.480419999999999</v>
      </c>
      <c r="EF538">
        <v>0</v>
      </c>
      <c r="EG538">
        <v>2.9654150000000001E-38</v>
      </c>
      <c r="EH538" s="1">
        <v>2.176635E-2</v>
      </c>
      <c r="EI538">
        <v>26.601769999999998</v>
      </c>
      <c r="EJ538">
        <v>1.4814669999999999E-38</v>
      </c>
      <c r="EK538">
        <v>1.083052E-34</v>
      </c>
      <c r="EL538" s="1">
        <v>2.171244E-2</v>
      </c>
      <c r="EM538">
        <v>26.703869999999998</v>
      </c>
      <c r="EN538">
        <v>2.2915260000000001E-35</v>
      </c>
      <c r="EO538">
        <v>1.6518769999999999E-31</v>
      </c>
      <c r="EP538" s="1">
        <v>2.1786090000000001E-2</v>
      </c>
      <c r="EQ538">
        <v>26.746320000000001</v>
      </c>
      <c r="ER538">
        <v>1.6890030000000001E-32</v>
      </c>
      <c r="ES538" s="1">
        <v>1.1998369999999999E-28</v>
      </c>
      <c r="ET538" s="1">
        <v>2.1724170000000001E-2</v>
      </c>
      <c r="EU538">
        <v>26.755970000000001</v>
      </c>
      <c r="EV538">
        <v>6.4750799999999995E-30</v>
      </c>
      <c r="EW538" s="1">
        <v>4.594226E-26</v>
      </c>
      <c r="EX538" s="1">
        <v>2.1623420000000001E-2</v>
      </c>
      <c r="EY538">
        <v>26.769659999999998</v>
      </c>
      <c r="EZ538" s="1">
        <v>1.414975E-27</v>
      </c>
      <c r="FA538" s="1">
        <v>1.005764E-23</v>
      </c>
      <c r="FB538" s="1">
        <v>2.218059E-2</v>
      </c>
      <c r="FC538">
        <v>26.811889999999998</v>
      </c>
      <c r="FD538" s="1">
        <v>1.9565819999999999E-25</v>
      </c>
      <c r="FE538" s="1">
        <v>1.3557990000000001E-21</v>
      </c>
      <c r="FF538">
        <v>2.1959940000000001E-2</v>
      </c>
      <c r="FG538">
        <v>26.963899999999999</v>
      </c>
      <c r="FH538" s="1">
        <v>1.6995070000000001E-23</v>
      </c>
      <c r="FI538" s="1">
        <v>1.1895099999999999E-19</v>
      </c>
      <c r="FJ538">
        <v>2.1489040000000001E-2</v>
      </c>
      <c r="FK538">
        <v>27.094670000000001</v>
      </c>
      <c r="FL538" s="1">
        <v>9.8584980000000007E-22</v>
      </c>
      <c r="FM538" s="1">
        <v>7.0695179999999997E-18</v>
      </c>
      <c r="FN538" s="1">
        <v>2.0981380000000001E-2</v>
      </c>
      <c r="FO538">
        <v>27.19528</v>
      </c>
      <c r="FP538" s="1">
        <v>4.0086350000000001E-20</v>
      </c>
      <c r="FQ538" s="1">
        <v>2.9538159999999999E-16</v>
      </c>
      <c r="FR538" s="1">
        <v>2.083807E-2</v>
      </c>
      <c r="FS538">
        <v>27.262070000000001</v>
      </c>
      <c r="FT538" s="1">
        <v>1.2092349999999999E-18</v>
      </c>
      <c r="FU538" s="1">
        <v>9.0016999999999995E-15</v>
      </c>
      <c r="FV538">
        <v>2.084428E-2</v>
      </c>
      <c r="FW538">
        <v>27.293700000000001</v>
      </c>
      <c r="FX538" s="1">
        <v>2.7674060000000001E-17</v>
      </c>
      <c r="FY538" s="1">
        <v>2.067914E-13</v>
      </c>
      <c r="FZ538" s="1">
        <v>2.070806E-2</v>
      </c>
      <c r="GA538">
        <v>27.304739999999999</v>
      </c>
      <c r="GB538" s="1">
        <v>4.8693530000000004E-16</v>
      </c>
      <c r="GC538" s="1">
        <v>3.6759640000000003E-12</v>
      </c>
      <c r="GD538" s="1">
        <v>2.0520489999999999E-2</v>
      </c>
      <c r="GE538">
        <v>27.316289999999999</v>
      </c>
      <c r="GF538" s="1">
        <v>6.7538310000000002E-15</v>
      </c>
      <c r="GG538" s="1">
        <v>5.1665100000000003E-11</v>
      </c>
      <c r="GH538" s="1">
        <v>2.0964380000000001E-2</v>
      </c>
      <c r="GI538">
        <v>27.35952</v>
      </c>
      <c r="GJ538" s="1">
        <v>7.8178930000000004E-14</v>
      </c>
      <c r="GK538" s="1">
        <v>5.8790119999999998E-10</v>
      </c>
      <c r="GL538" s="1">
        <v>2.0673070000000002E-2</v>
      </c>
      <c r="GM538">
        <v>27.515239999999999</v>
      </c>
      <c r="GN538" s="1">
        <v>7.1900859999999998E-13</v>
      </c>
      <c r="GO538" s="1">
        <v>5.5106410000000002E-9</v>
      </c>
      <c r="GP538" s="1">
        <v>2.01508E-2</v>
      </c>
      <c r="GQ538">
        <v>27.662859999999998</v>
      </c>
      <c r="GR538" s="1">
        <v>5.4577649999999996E-12</v>
      </c>
      <c r="GS538" s="1">
        <v>4.307205E-8</v>
      </c>
      <c r="GT538">
        <v>1.960804E-2</v>
      </c>
      <c r="GU538">
        <v>27.795760000000001</v>
      </c>
      <c r="GV538" s="1">
        <v>3.4951219999999999E-11</v>
      </c>
      <c r="GW538" s="1">
        <v>2.8471280000000001E-7</v>
      </c>
      <c r="GX538" s="1">
        <v>1.9442979999999999E-2</v>
      </c>
      <c r="GY538">
        <v>27.92193</v>
      </c>
      <c r="GZ538" s="1">
        <v>1.9574330000000001E-10</v>
      </c>
      <c r="HA538" s="1">
        <v>1.615883E-6</v>
      </c>
      <c r="HB538" s="1">
        <v>1.9413940000000001E-2</v>
      </c>
      <c r="HC538">
        <v>27.98855</v>
      </c>
      <c r="HD538" s="1">
        <v>9.624174999999999E-10</v>
      </c>
      <c r="HE538" s="1">
        <v>7.9939770000000005E-6</v>
      </c>
      <c r="HF538" s="1">
        <v>1.9279049999999999E-2</v>
      </c>
      <c r="HG538">
        <v>27.997260000000001</v>
      </c>
      <c r="HH538" s="1">
        <v>4.1504860000000002E-9</v>
      </c>
      <c r="HI538" s="1">
        <v>3.4884200000000001E-5</v>
      </c>
      <c r="HJ538" s="1">
        <v>1.9049139999999999E-2</v>
      </c>
      <c r="HK538">
        <v>28.009460000000001</v>
      </c>
      <c r="HL538" s="1">
        <v>1.5860449999999999E-8</v>
      </c>
      <c r="HM538" s="1">
        <v>1.35601E-4</v>
      </c>
      <c r="HN538" s="1">
        <v>1.9234589999999999E-2</v>
      </c>
      <c r="HO538">
        <v>28.039010000000001</v>
      </c>
      <c r="HP538" s="1">
        <v>5.5743550000000002E-8</v>
      </c>
      <c r="HQ538" s="1">
        <v>4.7472319999999999E-4</v>
      </c>
      <c r="HR538" s="1">
        <v>1.8981149999999999E-2</v>
      </c>
      <c r="HS538">
        <v>28.161709999999999</v>
      </c>
      <c r="HT538" s="1">
        <v>1.7401899999999999E-7</v>
      </c>
      <c r="HU538" s="1">
        <v>1.5094349999999999E-3</v>
      </c>
      <c r="HV538" s="1">
        <v>1.861852E-2</v>
      </c>
      <c r="HW538">
        <v>28.312329999999999</v>
      </c>
      <c r="HX538" s="1">
        <v>4.9326919999999998E-7</v>
      </c>
      <c r="HY538" s="1">
        <v>4.3861719999999998E-3</v>
      </c>
      <c r="HZ538" s="1">
        <v>1.8248420000000001E-2</v>
      </c>
      <c r="IA538">
        <v>28.44971</v>
      </c>
      <c r="IB538" s="1">
        <v>1.286099E-6</v>
      </c>
      <c r="IC538" s="1">
        <v>1.1732970000000001E-2</v>
      </c>
      <c r="ID538" s="1">
        <v>1.808009E-2</v>
      </c>
      <c r="IE538">
        <v>28.576239999999999</v>
      </c>
      <c r="IF538" s="1">
        <v>3.1432700000000001E-6</v>
      </c>
      <c r="IG538" s="1">
        <v>2.9107729999999998E-2</v>
      </c>
      <c r="IH538" s="1">
        <v>1.797762E-2</v>
      </c>
      <c r="II538">
        <v>28.623339999999999</v>
      </c>
      <c r="IJ538" s="1">
        <v>7.2023700000000003E-6</v>
      </c>
      <c r="IK538" s="1">
        <v>6.7440760000000002E-2</v>
      </c>
      <c r="IL538" s="1">
        <v>1.7791439999999999E-2</v>
      </c>
      <c r="IM538">
        <v>28.620039999999999</v>
      </c>
      <c r="IN538" s="1">
        <v>1.5424350000000001E-5</v>
      </c>
      <c r="IO538" s="1">
        <v>0.14674380000000001</v>
      </c>
      <c r="IP538" s="1">
        <v>1.757558E-2</v>
      </c>
      <c r="IQ538">
        <v>28.616689999999998</v>
      </c>
      <c r="IR538" s="1">
        <v>3.1125820000000001E-5</v>
      </c>
      <c r="IS538" s="1">
        <v>0.30132320000000001</v>
      </c>
      <c r="IT538" s="1">
        <v>1.7628359999999999E-2</v>
      </c>
      <c r="IU538">
        <v>28.626069999999999</v>
      </c>
      <c r="IV538" s="1">
        <v>6.0509169999999998E-5</v>
      </c>
      <c r="IW538" s="1">
        <v>0.587113</v>
      </c>
      <c r="IX538" s="1">
        <v>1.7394260000000002E-2</v>
      </c>
      <c r="IY538">
        <v>28.709820000000001</v>
      </c>
      <c r="IZ538" s="1">
        <v>1.103085E-4</v>
      </c>
      <c r="JA538" s="1">
        <v>1.0901479999999999</v>
      </c>
      <c r="JB538" s="1">
        <v>1.705866E-2</v>
      </c>
      <c r="JC538">
        <v>28.767779999999998</v>
      </c>
      <c r="JD538" s="1">
        <v>1.9105350000000001E-4</v>
      </c>
      <c r="JE538" s="1">
        <v>1.934572</v>
      </c>
      <c r="JF538" s="1">
        <v>1.6730910000000002E-2</v>
      </c>
      <c r="JG538">
        <v>28.83595</v>
      </c>
      <c r="JH538" s="1">
        <v>3.1747470000000001E-4</v>
      </c>
      <c r="JI538" s="1">
        <v>3.2926540000000002</v>
      </c>
      <c r="JJ538" s="1">
        <v>1.6576150000000001E-2</v>
      </c>
      <c r="JK538">
        <v>28.862909999999999</v>
      </c>
      <c r="JL538" s="1">
        <v>5.1304010000000001E-4</v>
      </c>
      <c r="JM538">
        <v>5.3952239999999998</v>
      </c>
      <c r="JN538" s="1">
        <v>1.6521910000000001E-2</v>
      </c>
      <c r="JO538">
        <v>28.889520000000001</v>
      </c>
      <c r="JP538" s="1">
        <v>8.0600810000000002E-4</v>
      </c>
      <c r="JQ538">
        <v>8.5416679999999996</v>
      </c>
      <c r="JR538" s="1">
        <v>1.6448890000000001E-2</v>
      </c>
      <c r="JS538">
        <v>28.935669999999998</v>
      </c>
      <c r="JT538" s="1">
        <v>1.2258410000000001E-3</v>
      </c>
      <c r="JU538">
        <v>13.103770000000001</v>
      </c>
      <c r="JV538" s="1">
        <v>1.6281110000000001E-2</v>
      </c>
      <c r="JW538">
        <v>28.97936</v>
      </c>
      <c r="JX538" s="1">
        <v>1.800603E-3</v>
      </c>
      <c r="JY538">
        <v>19.523599999999998</v>
      </c>
      <c r="JZ538" s="1">
        <v>1.610789E-2</v>
      </c>
      <c r="KA538">
        <v>29.018329999999999</v>
      </c>
      <c r="KB538" s="1">
        <v>2.5736460000000002E-3</v>
      </c>
      <c r="KC538">
        <v>28.311199999999999</v>
      </c>
      <c r="KD538" s="1">
        <v>1.600762E-2</v>
      </c>
      <c r="KE538">
        <v>29.133469999999999</v>
      </c>
      <c r="KF538" s="1">
        <v>3.604674E-3</v>
      </c>
      <c r="KG538">
        <v>40.048209999999997</v>
      </c>
      <c r="KH538" s="1">
        <v>1.595512E-2</v>
      </c>
      <c r="KI538">
        <v>29.199960000000001</v>
      </c>
      <c r="KJ538" s="1">
        <v>4.9508540000000002E-3</v>
      </c>
      <c r="KK538">
        <v>55.381070000000001</v>
      </c>
      <c r="KL538" s="1">
        <v>1.586009E-2</v>
      </c>
      <c r="KM538">
        <v>29.257000000000001</v>
      </c>
      <c r="KN538" s="1">
        <v>6.6420050000000003E-3</v>
      </c>
      <c r="KO538">
        <v>74.998180000000005</v>
      </c>
      <c r="KP538" s="1">
        <v>1.5700209999999999E-2</v>
      </c>
      <c r="KQ538">
        <v>29.3126</v>
      </c>
      <c r="KR538" s="1">
        <v>8.703812E-3</v>
      </c>
      <c r="KS538">
        <v>99.601460000000003</v>
      </c>
      <c r="KT538" s="1">
        <v>1.551759E-2</v>
      </c>
      <c r="KU538">
        <v>29.333500000000001</v>
      </c>
      <c r="KV538" s="1">
        <v>1.118369E-2</v>
      </c>
      <c r="KW538">
        <v>129.89109999999999</v>
      </c>
      <c r="KX538" s="1">
        <v>1.5364610000000001E-2</v>
      </c>
      <c r="KY538">
        <v>29.320309999999999</v>
      </c>
      <c r="KZ538" s="1">
        <v>1.415843E-2</v>
      </c>
      <c r="LA538">
        <v>166.56780000000001</v>
      </c>
      <c r="LB538" s="1">
        <v>1.52815E-2</v>
      </c>
      <c r="LC538">
        <v>29.307790000000001</v>
      </c>
      <c r="LD538" s="1">
        <v>1.773011E-2</v>
      </c>
      <c r="LE538">
        <v>210.32579999999999</v>
      </c>
      <c r="LF538" s="1">
        <v>1.529376E-2</v>
      </c>
      <c r="LG538">
        <v>29.32422</v>
      </c>
      <c r="LH538" s="1">
        <v>2.2033480000000001E-2</v>
      </c>
      <c r="LI538">
        <v>261.86799999999999</v>
      </c>
      <c r="LJ538" s="1">
        <v>1.515703E-2</v>
      </c>
      <c r="LK538">
        <v>29.456119999999999</v>
      </c>
      <c r="LL538" s="1">
        <v>2.6761500000000001E-2</v>
      </c>
      <c r="LM538">
        <v>321.7876</v>
      </c>
      <c r="LN538" s="1">
        <v>1.4950140000000001E-2</v>
      </c>
      <c r="LO538">
        <v>29.566220000000001</v>
      </c>
      <c r="LP538" s="1">
        <v>3.1955150000000002E-2</v>
      </c>
      <c r="LQ538">
        <v>390.50740000000002</v>
      </c>
      <c r="LR538" s="1">
        <v>1.4743269999999999E-2</v>
      </c>
      <c r="LS538">
        <v>29.65849</v>
      </c>
      <c r="LT538" s="1">
        <v>3.7708190000000003E-2</v>
      </c>
      <c r="LU538">
        <v>468.39760000000001</v>
      </c>
      <c r="LV538" s="1">
        <v>1.46369E-2</v>
      </c>
      <c r="LW538">
        <v>29.778020000000001</v>
      </c>
      <c r="LX538" s="1">
        <v>4.4319709999999998E-2</v>
      </c>
      <c r="LY538">
        <v>555.82640000000004</v>
      </c>
      <c r="LZ538" s="1">
        <v>1.456907E-2</v>
      </c>
      <c r="MA538">
        <v>29.841190000000001</v>
      </c>
      <c r="MB538" s="1">
        <v>5.1719889999999998E-2</v>
      </c>
      <c r="MC538">
        <v>653.13350000000003</v>
      </c>
      <c r="MD538" s="1">
        <v>1.4505209999999999E-2</v>
      </c>
      <c r="ME538">
        <v>29.832100000000001</v>
      </c>
      <c r="MF538" s="1">
        <v>5.9835449999999998E-2</v>
      </c>
      <c r="MG538">
        <v>760.52599999999995</v>
      </c>
      <c r="MH538" s="1">
        <v>1.4461720000000001E-2</v>
      </c>
      <c r="MI538">
        <v>29.81833</v>
      </c>
      <c r="MJ538" s="1">
        <v>6.8733790000000003E-2</v>
      </c>
      <c r="MK538">
        <v>878.07839999999999</v>
      </c>
      <c r="ML538" s="1">
        <v>1.460822E-2</v>
      </c>
      <c r="MM538">
        <v>29.84273</v>
      </c>
      <c r="MN538" s="1">
        <v>7.9389349999999997E-2</v>
      </c>
      <c r="MO538">
        <v>1006.0650000000001</v>
      </c>
      <c r="MP538" s="1">
        <v>1.452967E-2</v>
      </c>
      <c r="MQ538">
        <v>29.971119999999999</v>
      </c>
      <c r="MR538" s="1">
        <v>8.9652280000000001E-2</v>
      </c>
      <c r="MS538">
        <v>1144.4570000000001</v>
      </c>
      <c r="MT538" s="1">
        <v>1.438042E-2</v>
      </c>
      <c r="MU538">
        <v>30.106780000000001</v>
      </c>
      <c r="MV538" s="1">
        <v>0.1000529</v>
      </c>
      <c r="MW538">
        <v>1292.7339999999999</v>
      </c>
      <c r="MX538" s="1">
        <v>1.4223090000000001E-2</v>
      </c>
      <c r="MY538">
        <v>30.207979999999999</v>
      </c>
      <c r="MZ538">
        <v>0.11084430000000001</v>
      </c>
      <c r="NA538">
        <v>1450.5630000000001</v>
      </c>
      <c r="NB538" s="1">
        <v>1.418988E-2</v>
      </c>
      <c r="NC538">
        <v>30.294709999999998</v>
      </c>
      <c r="ND538" s="1">
        <v>0.12312480000000001</v>
      </c>
      <c r="NE538">
        <v>1617.7539999999999</v>
      </c>
      <c r="NF538" s="1">
        <v>1.4208510000000001E-2</v>
      </c>
      <c r="NG538">
        <v>30.312159999999999</v>
      </c>
      <c r="NH538" s="1">
        <v>0.13652349999999999</v>
      </c>
      <c r="NI538">
        <v>1794.2270000000001</v>
      </c>
      <c r="NJ538" s="1">
        <v>1.41958E-2</v>
      </c>
      <c r="NK538">
        <v>30.29682</v>
      </c>
      <c r="NL538" s="1">
        <v>0.1502753</v>
      </c>
      <c r="NM538">
        <v>1979.652</v>
      </c>
      <c r="NN538" s="1">
        <v>1.4085210000000001E-2</v>
      </c>
      <c r="NO538">
        <v>30.28584</v>
      </c>
      <c r="NP538" s="1">
        <v>0.16345850000000001</v>
      </c>
      <c r="NQ538">
        <v>2173.386</v>
      </c>
      <c r="NR538" s="1">
        <v>1.389813E-2</v>
      </c>
      <c r="NS538">
        <v>30.285779999999999</v>
      </c>
      <c r="NT538" s="1">
        <v>0.17597380000000001</v>
      </c>
      <c r="NU538">
        <v>2374.56</v>
      </c>
      <c r="NV538" s="1">
        <v>1.384205E-2</v>
      </c>
      <c r="NW538">
        <v>30.317889999999998</v>
      </c>
      <c r="NX538" s="1">
        <v>0.1903792</v>
      </c>
      <c r="NY538">
        <v>2582.7220000000002</v>
      </c>
      <c r="NZ538" s="1">
        <v>1.386399E-2</v>
      </c>
      <c r="OA538">
        <v>30.39677</v>
      </c>
      <c r="OB538" s="1">
        <v>0.2062802</v>
      </c>
      <c r="OC538">
        <v>2797.7730000000001</v>
      </c>
      <c r="OD538" s="1">
        <v>1.389717E-2</v>
      </c>
      <c r="OE538">
        <v>30.435949999999998</v>
      </c>
      <c r="OF538">
        <v>0.22288939999999999</v>
      </c>
      <c r="OG538">
        <v>3019.404</v>
      </c>
      <c r="OH538" s="1">
        <v>1.384235E-2</v>
      </c>
      <c r="OI538">
        <v>30.466429999999999</v>
      </c>
      <c r="OJ538" s="1">
        <v>0.2384607</v>
      </c>
      <c r="OK538">
        <v>3246.8649999999998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2.0007489999999999E-2</v>
      </c>
      <c r="G539">
        <v>23.444189999999999</v>
      </c>
      <c r="H539">
        <v>0</v>
      </c>
      <c r="I539">
        <v>0</v>
      </c>
      <c r="J539" s="1">
        <v>2.027584E-2</v>
      </c>
      <c r="K539">
        <v>23.54344</v>
      </c>
      <c r="L539">
        <v>0</v>
      </c>
      <c r="M539">
        <v>0</v>
      </c>
      <c r="N539" s="1">
        <v>2.0243130000000002E-2</v>
      </c>
      <c r="O539">
        <v>23.66911</v>
      </c>
      <c r="P539">
        <v>0</v>
      </c>
      <c r="Q539">
        <v>0</v>
      </c>
      <c r="R539" s="1">
        <v>2.0124099999999999E-2</v>
      </c>
      <c r="S539">
        <v>23.72906</v>
      </c>
      <c r="T539">
        <v>0</v>
      </c>
      <c r="U539">
        <v>0</v>
      </c>
      <c r="V539">
        <v>2.0117690000000001E-2</v>
      </c>
      <c r="W539">
        <v>23.783180000000002</v>
      </c>
      <c r="X539">
        <v>0</v>
      </c>
      <c r="Y539">
        <v>0</v>
      </c>
      <c r="Z539" s="1">
        <v>2.0219089999999999E-2</v>
      </c>
      <c r="AA539">
        <v>23.838290000000001</v>
      </c>
      <c r="AB539">
        <v>0</v>
      </c>
      <c r="AC539">
        <v>0</v>
      </c>
      <c r="AD539" s="1">
        <v>2.0061209999999999E-2</v>
      </c>
      <c r="AE539">
        <v>23.893920000000001</v>
      </c>
      <c r="AF539">
        <v>0</v>
      </c>
      <c r="AG539">
        <v>0</v>
      </c>
      <c r="AH539" s="1">
        <v>2.0192169999999999E-2</v>
      </c>
      <c r="AI539">
        <v>23.959379999999999</v>
      </c>
      <c r="AJ539">
        <v>0</v>
      </c>
      <c r="AK539">
        <v>0</v>
      </c>
      <c r="AL539">
        <v>2.041163E-2</v>
      </c>
      <c r="AM539">
        <v>24.10247</v>
      </c>
      <c r="AN539">
        <v>0</v>
      </c>
      <c r="AO539">
        <v>0</v>
      </c>
      <c r="AP539" s="1">
        <v>2.0656029999999999E-2</v>
      </c>
      <c r="AQ539">
        <v>24.198180000000001</v>
      </c>
      <c r="AR539">
        <v>0</v>
      </c>
      <c r="AS539">
        <v>0</v>
      </c>
      <c r="AT539" s="1">
        <v>2.0782019999999998E-2</v>
      </c>
      <c r="AU539">
        <v>24.286570000000001</v>
      </c>
      <c r="AV539">
        <v>0</v>
      </c>
      <c r="AW539">
        <v>0</v>
      </c>
      <c r="AX539" s="1">
        <v>2.086737E-2</v>
      </c>
      <c r="AY539">
        <v>24.36468</v>
      </c>
      <c r="AZ539">
        <v>0</v>
      </c>
      <c r="BA539">
        <v>0</v>
      </c>
      <c r="BB539" s="1">
        <v>2.1009190000000001E-2</v>
      </c>
      <c r="BC539">
        <v>24.430879999999998</v>
      </c>
      <c r="BD539">
        <v>0</v>
      </c>
      <c r="BE539">
        <v>0</v>
      </c>
      <c r="BF539" s="1">
        <v>2.1161119999999999E-2</v>
      </c>
      <c r="BG539">
        <v>24.495940000000001</v>
      </c>
      <c r="BH539">
        <v>0</v>
      </c>
      <c r="BI539">
        <v>0</v>
      </c>
      <c r="BJ539" s="1">
        <v>2.11182E-2</v>
      </c>
      <c r="BK539">
        <v>24.589500000000001</v>
      </c>
      <c r="BL539">
        <v>0</v>
      </c>
      <c r="BM539">
        <v>0</v>
      </c>
      <c r="BN539" s="1">
        <v>2.1291770000000002E-2</v>
      </c>
      <c r="BO539">
        <v>24.73489</v>
      </c>
      <c r="BP539">
        <v>0</v>
      </c>
      <c r="BQ539">
        <v>0</v>
      </c>
      <c r="BR539">
        <v>2.1576979999999999E-2</v>
      </c>
      <c r="BS539">
        <v>24.91545</v>
      </c>
      <c r="BT539">
        <v>0</v>
      </c>
      <c r="BU539">
        <v>0</v>
      </c>
      <c r="BV539" s="1">
        <v>2.183154E-2</v>
      </c>
      <c r="BW539">
        <v>25.098130000000001</v>
      </c>
      <c r="BX539">
        <v>0</v>
      </c>
      <c r="BY539">
        <v>0</v>
      </c>
      <c r="BZ539" s="1">
        <v>2.1970799999999999E-2</v>
      </c>
      <c r="CA539">
        <v>25.249510000000001</v>
      </c>
      <c r="CB539">
        <v>0</v>
      </c>
      <c r="CC539">
        <v>0</v>
      </c>
      <c r="CD539">
        <v>2.2059700000000002E-2</v>
      </c>
      <c r="CE539">
        <v>25.319939999999999</v>
      </c>
      <c r="CF539">
        <v>0</v>
      </c>
      <c r="CG539">
        <v>0</v>
      </c>
      <c r="CH539" s="1">
        <v>2.215452E-2</v>
      </c>
      <c r="CI539">
        <v>25.366610000000001</v>
      </c>
      <c r="CJ539">
        <v>0</v>
      </c>
      <c r="CK539">
        <v>0</v>
      </c>
      <c r="CL539" s="1">
        <v>2.2425520000000001E-2</v>
      </c>
      <c r="CM539">
        <v>25.415179999999999</v>
      </c>
      <c r="CN539">
        <v>0</v>
      </c>
      <c r="CO539">
        <v>0</v>
      </c>
      <c r="CP539" s="1">
        <v>2.3046919999999999E-2</v>
      </c>
      <c r="CQ539">
        <v>25.473669999999998</v>
      </c>
      <c r="CR539">
        <v>0</v>
      </c>
      <c r="CS539">
        <v>0</v>
      </c>
      <c r="CT539" s="1">
        <v>2.311827E-2</v>
      </c>
      <c r="CU539">
        <v>25.603280000000002</v>
      </c>
      <c r="CV539">
        <v>0</v>
      </c>
      <c r="CW539">
        <v>0</v>
      </c>
      <c r="CX539" s="1">
        <v>2.29281E-2</v>
      </c>
      <c r="CY539">
        <v>25.771139999999999</v>
      </c>
      <c r="CZ539">
        <v>0</v>
      </c>
      <c r="DA539">
        <v>0</v>
      </c>
      <c r="DB539" s="1">
        <v>2.2737480000000001E-2</v>
      </c>
      <c r="DC539">
        <v>25.90578</v>
      </c>
      <c r="DD539">
        <v>0</v>
      </c>
      <c r="DE539">
        <v>0</v>
      </c>
      <c r="DF539" s="1">
        <v>2.2803899999999998E-2</v>
      </c>
      <c r="DG539">
        <v>26.0229</v>
      </c>
      <c r="DH539">
        <v>0</v>
      </c>
      <c r="DI539">
        <v>0</v>
      </c>
      <c r="DJ539">
        <v>2.2960080000000001E-2</v>
      </c>
      <c r="DK539">
        <v>26.077200000000001</v>
      </c>
      <c r="DL539">
        <v>0</v>
      </c>
      <c r="DM539">
        <v>0</v>
      </c>
      <c r="DN539" s="1">
        <v>2.298704E-2</v>
      </c>
      <c r="DO539">
        <v>26.11289</v>
      </c>
      <c r="DP539">
        <v>0</v>
      </c>
      <c r="DQ539">
        <v>0</v>
      </c>
      <c r="DR539" s="1">
        <v>2.3003849999999999E-2</v>
      </c>
      <c r="DS539">
        <v>26.147020000000001</v>
      </c>
      <c r="DT539">
        <v>0</v>
      </c>
      <c r="DU539">
        <v>0</v>
      </c>
      <c r="DV539" s="1">
        <v>2.3718220000000002E-2</v>
      </c>
      <c r="DW539">
        <v>26.179259999999999</v>
      </c>
      <c r="DX539">
        <v>0</v>
      </c>
      <c r="DY539">
        <v>0</v>
      </c>
      <c r="DZ539" s="1">
        <v>2.357399E-2</v>
      </c>
      <c r="EA539">
        <v>26.266259999999999</v>
      </c>
      <c r="EB539">
        <v>0</v>
      </c>
      <c r="EC539">
        <v>0</v>
      </c>
      <c r="ED539" s="1">
        <v>2.313136E-2</v>
      </c>
      <c r="EE539">
        <v>26.379190000000001</v>
      </c>
      <c r="EF539">
        <v>0</v>
      </c>
      <c r="EG539">
        <v>0</v>
      </c>
      <c r="EH539" s="1">
        <v>2.2665020000000001E-2</v>
      </c>
      <c r="EI539">
        <v>26.501239999999999</v>
      </c>
      <c r="EJ539">
        <v>0</v>
      </c>
      <c r="EK539">
        <v>3.5924429999999998E-35</v>
      </c>
      <c r="EL539" s="1">
        <v>2.2610740000000001E-2</v>
      </c>
      <c r="EM539">
        <v>26.603860000000001</v>
      </c>
      <c r="EN539">
        <v>8.233103E-36</v>
      </c>
      <c r="EO539">
        <v>5.7908779999999997E-32</v>
      </c>
      <c r="EP539" s="1">
        <v>2.2689129999999998E-2</v>
      </c>
      <c r="EQ539">
        <v>26.647099999999998</v>
      </c>
      <c r="ER539">
        <v>6.3817290000000002E-33</v>
      </c>
      <c r="ES539">
        <v>4.4243969999999997E-29</v>
      </c>
      <c r="ET539" s="1">
        <v>2.2624249999999999E-2</v>
      </c>
      <c r="EU539">
        <v>26.65785</v>
      </c>
      <c r="EV539">
        <v>2.5620819999999999E-30</v>
      </c>
      <c r="EW539" s="1">
        <v>1.7751220000000001E-26</v>
      </c>
      <c r="EX539" s="1">
        <v>2.252378E-2</v>
      </c>
      <c r="EY539">
        <v>26.672840000000001</v>
      </c>
      <c r="EZ539" s="1">
        <v>5.8433350000000001E-28</v>
      </c>
      <c r="FA539" s="1">
        <v>4.0578340000000003E-24</v>
      </c>
      <c r="FB539" s="1">
        <v>2.3110749999999999E-2</v>
      </c>
      <c r="FC539">
        <v>26.716750000000001</v>
      </c>
      <c r="FD539" s="1">
        <v>8.4080860000000002E-26</v>
      </c>
      <c r="FE539" s="1">
        <v>5.6953719999999997E-22</v>
      </c>
      <c r="FF539" s="1">
        <v>2.2879770000000001E-2</v>
      </c>
      <c r="FG539">
        <v>26.870090000000001</v>
      </c>
      <c r="FH539" s="1">
        <v>7.5768220000000006E-24</v>
      </c>
      <c r="FI539" s="1">
        <v>5.1889859999999998E-20</v>
      </c>
      <c r="FJ539" s="1">
        <v>2.2386360000000001E-2</v>
      </c>
      <c r="FK539">
        <v>27.001470000000001</v>
      </c>
      <c r="FL539" s="1">
        <v>4.5496819999999999E-22</v>
      </c>
      <c r="FM539" s="1">
        <v>3.1959400000000002E-18</v>
      </c>
      <c r="FN539" s="1">
        <v>2.1853859999999999E-2</v>
      </c>
      <c r="FO539">
        <v>27.102830000000001</v>
      </c>
      <c r="FP539" s="1">
        <v>1.9113129999999999E-20</v>
      </c>
      <c r="FQ539" s="1">
        <v>1.381309E-16</v>
      </c>
      <c r="FR539" s="1">
        <v>2.1704310000000001E-2</v>
      </c>
      <c r="FS539">
        <v>27.170529999999999</v>
      </c>
      <c r="FT539" s="1">
        <v>5.9473059999999997E-19</v>
      </c>
      <c r="FU539" s="1">
        <v>4.3470869999999999E-15</v>
      </c>
      <c r="FV539" s="1">
        <v>2.1713240000000002E-2</v>
      </c>
      <c r="FW539">
        <v>27.203199999999999</v>
      </c>
      <c r="FX539" s="1">
        <v>1.401968E-17</v>
      </c>
      <c r="FY539" s="1">
        <v>1.02973E-13</v>
      </c>
      <c r="FZ539" s="1">
        <v>2.1572580000000001E-2</v>
      </c>
      <c r="GA539">
        <v>27.215479999999999</v>
      </c>
      <c r="GB539" s="1">
        <v>2.5371120000000002E-16</v>
      </c>
      <c r="GC539" s="1">
        <v>1.8847880000000001E-12</v>
      </c>
      <c r="GD539" s="1">
        <v>2.1379760000000001E-2</v>
      </c>
      <c r="GE539">
        <v>27.228300000000001</v>
      </c>
      <c r="GF539" s="1">
        <v>3.6148440000000003E-15</v>
      </c>
      <c r="GG539" s="1">
        <v>2.724199E-11</v>
      </c>
      <c r="GH539" s="1">
        <v>2.184825E-2</v>
      </c>
      <c r="GI539">
        <v>27.27299</v>
      </c>
      <c r="GJ539" s="1">
        <v>4.294332E-14</v>
      </c>
      <c r="GK539" s="1">
        <v>3.1845520000000003E-10</v>
      </c>
      <c r="GL539" s="1">
        <v>2.154499E-2</v>
      </c>
      <c r="GM539">
        <v>27.429839999999999</v>
      </c>
      <c r="GN539" s="1">
        <v>4.0474730000000002E-13</v>
      </c>
      <c r="GO539" s="1">
        <v>3.0629580000000001E-9</v>
      </c>
      <c r="GP539" s="1">
        <v>2.0998369999999999E-2</v>
      </c>
      <c r="GQ539">
        <v>27.577950000000001</v>
      </c>
      <c r="GR539" s="1">
        <v>3.144576E-12</v>
      </c>
      <c r="GS539" s="1">
        <v>2.4535959999999999E-8</v>
      </c>
      <c r="GT539" s="1">
        <v>2.042855E-2</v>
      </c>
      <c r="GU539">
        <v>27.711210000000001</v>
      </c>
      <c r="GV539" s="1">
        <v>2.05892E-11</v>
      </c>
      <c r="GW539" s="1">
        <v>1.6605370000000001E-7</v>
      </c>
      <c r="GX539">
        <v>2.025745E-2</v>
      </c>
      <c r="GY539">
        <v>27.837769999999999</v>
      </c>
      <c r="GZ539" s="1">
        <v>1.1781690000000001E-10</v>
      </c>
      <c r="HA539" s="1">
        <v>9.6404439999999992E-7</v>
      </c>
      <c r="HB539" s="1">
        <v>2.0230709999999999E-2</v>
      </c>
      <c r="HC539">
        <v>27.90466</v>
      </c>
      <c r="HD539" s="1">
        <v>5.9138779999999998E-10</v>
      </c>
      <c r="HE539" s="1">
        <v>4.8739759999999996E-6</v>
      </c>
      <c r="HF539" s="1">
        <v>2.0090609999999998E-2</v>
      </c>
      <c r="HG539">
        <v>27.914339999999999</v>
      </c>
      <c r="HH539" s="1">
        <v>2.600834E-9</v>
      </c>
      <c r="HI539" s="1">
        <v>2.1714700000000001E-5</v>
      </c>
      <c r="HJ539" s="1">
        <v>1.9852870000000002E-2</v>
      </c>
      <c r="HK539">
        <v>27.927790000000002</v>
      </c>
      <c r="HL539" s="1">
        <v>1.0126799999999999E-8</v>
      </c>
      <c r="HM539" s="1">
        <v>8.6096650000000002E-5</v>
      </c>
      <c r="HN539" s="1">
        <v>2.0051820000000001E-2</v>
      </c>
      <c r="HO539">
        <v>27.958780000000001</v>
      </c>
      <c r="HP539" s="1">
        <v>3.6244479999999998E-8</v>
      </c>
      <c r="HQ539" s="1">
        <v>3.0720310000000001E-4</v>
      </c>
      <c r="HR539" s="1">
        <v>1.9785560000000001E-2</v>
      </c>
      <c r="HS539">
        <v>28.082789999999999</v>
      </c>
      <c r="HT539" s="1">
        <v>1.15086E-7</v>
      </c>
      <c r="HU539" s="1">
        <v>9.9470989999999996E-4</v>
      </c>
      <c r="HV539" s="1">
        <v>1.9406050000000001E-2</v>
      </c>
      <c r="HW539">
        <v>28.234030000000001</v>
      </c>
      <c r="HX539" s="1">
        <v>3.3155090000000001E-7</v>
      </c>
      <c r="HY539" s="1">
        <v>2.9410399999999998E-3</v>
      </c>
      <c r="HZ539" s="1">
        <v>1.901951E-2</v>
      </c>
      <c r="IA539">
        <v>28.371780000000001</v>
      </c>
      <c r="IB539" s="1">
        <v>8.7795760000000004E-7</v>
      </c>
      <c r="IC539" s="1">
        <v>7.9986559999999998E-3</v>
      </c>
      <c r="ID539" s="1">
        <v>1.8844340000000001E-2</v>
      </c>
      <c r="IE539">
        <v>28.498570000000001</v>
      </c>
      <c r="IF539" s="1">
        <v>2.1778999999999999E-6</v>
      </c>
      <c r="IG539" s="1">
        <v>2.016049E-2</v>
      </c>
      <c r="IH539" s="1">
        <v>1.8739829999999999E-2</v>
      </c>
      <c r="II539">
        <v>28.545860000000001</v>
      </c>
      <c r="IJ539" s="1">
        <v>5.0623819999999999E-6</v>
      </c>
      <c r="IK539" s="1">
        <v>4.7424420000000002E-2</v>
      </c>
      <c r="IL539" s="1">
        <v>1.8545880000000001E-2</v>
      </c>
      <c r="IM539">
        <v>28.543659999999999</v>
      </c>
      <c r="IN539" s="1">
        <v>1.0989289999999999E-5</v>
      </c>
      <c r="IO539" s="1">
        <v>0.1046946</v>
      </c>
      <c r="IP539" s="1">
        <v>1.8321649999999998E-2</v>
      </c>
      <c r="IQ539">
        <v>28.541599999999999</v>
      </c>
      <c r="IR539" s="1">
        <v>2.2464899999999999E-5</v>
      </c>
      <c r="IS539" s="1">
        <v>0.21796460000000001</v>
      </c>
      <c r="IT539" s="1">
        <v>1.8380810000000001E-2</v>
      </c>
      <c r="IU539">
        <v>28.552389999999999</v>
      </c>
      <c r="IV539" s="1">
        <v>4.4223240000000003E-5</v>
      </c>
      <c r="IW539" s="1">
        <v>0.43032939999999997</v>
      </c>
      <c r="IX539">
        <v>1.813621E-2</v>
      </c>
      <c r="IY539">
        <v>28.637540000000001</v>
      </c>
      <c r="IZ539" s="1">
        <v>8.1568990000000004E-5</v>
      </c>
      <c r="JA539" s="1">
        <v>0.80913639999999998</v>
      </c>
      <c r="JB539" s="1">
        <v>1.7785459999999999E-2</v>
      </c>
      <c r="JC539">
        <v>28.696169999999999</v>
      </c>
      <c r="JD539" s="1">
        <v>1.4285949999999999E-4</v>
      </c>
      <c r="JE539" s="1">
        <v>1.453184</v>
      </c>
      <c r="JF539" s="1">
        <v>1.744298E-2</v>
      </c>
      <c r="JG539">
        <v>28.765409999999999</v>
      </c>
      <c r="JH539" s="1">
        <v>2.3992250000000001E-4</v>
      </c>
      <c r="JI539" s="1">
        <v>2.5016970000000001</v>
      </c>
      <c r="JJ539" s="1">
        <v>1.7281479999999998E-2</v>
      </c>
      <c r="JK539">
        <v>28.793430000000001</v>
      </c>
      <c r="JL539" s="1">
        <v>3.9167439999999998E-4</v>
      </c>
      <c r="JM539" s="1">
        <v>4.1440840000000003</v>
      </c>
      <c r="JN539" s="1">
        <v>1.722738E-2</v>
      </c>
      <c r="JO539">
        <v>28.82141</v>
      </c>
      <c r="JP539" s="1">
        <v>6.2143249999999995E-4</v>
      </c>
      <c r="JQ539">
        <v>6.629556</v>
      </c>
      <c r="JR539" s="1">
        <v>1.7152170000000001E-2</v>
      </c>
      <c r="JS539">
        <v>28.868780000000001</v>
      </c>
      <c r="JT539" s="1">
        <v>9.5397660000000003E-4</v>
      </c>
      <c r="JU539">
        <v>10.272019999999999</v>
      </c>
      <c r="JV539" s="1">
        <v>1.6975440000000001E-2</v>
      </c>
      <c r="JW539">
        <v>28.913630000000001</v>
      </c>
      <c r="JX539" s="1">
        <v>1.4135459999999999E-3</v>
      </c>
      <c r="JY539">
        <v>15.45012</v>
      </c>
      <c r="JZ539" s="1">
        <v>1.6795239999999999E-2</v>
      </c>
      <c r="KA539">
        <v>28.953579999999999</v>
      </c>
      <c r="KB539" s="1">
        <v>2.0375380000000002E-3</v>
      </c>
      <c r="KC539">
        <v>22.60746</v>
      </c>
      <c r="KD539" s="1">
        <v>1.669058E-2</v>
      </c>
      <c r="KE539">
        <v>29.069970000000001</v>
      </c>
      <c r="KF539" s="1">
        <v>2.8767739999999999E-3</v>
      </c>
      <c r="KG539">
        <v>32.256540000000001</v>
      </c>
      <c r="KH539" s="1">
        <v>1.6637180000000001E-2</v>
      </c>
      <c r="KI539">
        <v>29.137070000000001</v>
      </c>
      <c r="KJ539" s="1">
        <v>3.9818550000000003E-3</v>
      </c>
      <c r="KK539">
        <v>44.975140000000003</v>
      </c>
      <c r="KL539" s="1">
        <v>1.6537969999999999E-2</v>
      </c>
      <c r="KM539">
        <v>29.195209999999999</v>
      </c>
      <c r="KN539" s="1">
        <v>5.381238E-3</v>
      </c>
      <c r="KO539">
        <v>61.387070000000001</v>
      </c>
      <c r="KP539" s="1">
        <v>1.6371630000000002E-2</v>
      </c>
      <c r="KQ539">
        <v>29.25177</v>
      </c>
      <c r="KR539" s="1">
        <v>7.1013059999999999E-3</v>
      </c>
      <c r="KS539">
        <v>82.140020000000007</v>
      </c>
      <c r="KT539" s="1">
        <v>1.61812E-2</v>
      </c>
      <c r="KU539">
        <v>29.27336</v>
      </c>
      <c r="KV539" s="1">
        <v>9.1857980000000002E-3</v>
      </c>
      <c r="KW539">
        <v>107.8917</v>
      </c>
      <c r="KX539" s="1">
        <v>1.6021649999999998E-2</v>
      </c>
      <c r="KY539">
        <v>29.261399999999998</v>
      </c>
      <c r="KZ539" s="1">
        <v>1.170364E-2</v>
      </c>
      <c r="LA539">
        <v>139.31030000000001</v>
      </c>
      <c r="LB539">
        <v>1.593669E-2</v>
      </c>
      <c r="LC539">
        <v>29.250219999999999</v>
      </c>
      <c r="LD539" s="1">
        <v>1.474759E-2</v>
      </c>
      <c r="LE539">
        <v>177.06829999999999</v>
      </c>
      <c r="LF539" s="1">
        <v>1.5951730000000001E-2</v>
      </c>
      <c r="LG539">
        <v>29.26812</v>
      </c>
      <c r="LH539" s="1">
        <v>1.8437410000000001E-2</v>
      </c>
      <c r="LI539">
        <v>221.85550000000001</v>
      </c>
      <c r="LJ539" s="1">
        <v>1.5807990000000001E-2</v>
      </c>
      <c r="LK539">
        <v>29.40108</v>
      </c>
      <c r="LL539" s="1">
        <v>2.251827E-2</v>
      </c>
      <c r="LM539">
        <v>274.2722</v>
      </c>
      <c r="LN539" s="1">
        <v>1.5592160000000001E-2</v>
      </c>
      <c r="LO539">
        <v>29.511379999999999</v>
      </c>
      <c r="LP539" s="1">
        <v>2.703324E-2</v>
      </c>
      <c r="LQ539">
        <v>334.7758</v>
      </c>
      <c r="LR539" s="1">
        <v>1.5375949999999999E-2</v>
      </c>
      <c r="LS539">
        <v>29.604479999999999</v>
      </c>
      <c r="LT539" s="1">
        <v>3.2063990000000001E-2</v>
      </c>
      <c r="LU539">
        <v>403.78359999999998</v>
      </c>
      <c r="LV539" s="1">
        <v>1.5265900000000001E-2</v>
      </c>
      <c r="LW539">
        <v>29.72485</v>
      </c>
      <c r="LX539" s="1">
        <v>3.7874720000000001E-2</v>
      </c>
      <c r="LY539">
        <v>481.70909999999998</v>
      </c>
      <c r="LZ539" s="1">
        <v>1.5195439999999999E-2</v>
      </c>
      <c r="MA539">
        <v>29.788260000000001</v>
      </c>
      <c r="MB539" s="1">
        <v>4.4409749999999998E-2</v>
      </c>
      <c r="MC539">
        <v>568.94230000000005</v>
      </c>
      <c r="MD539" s="1">
        <v>1.5128849999999999E-2</v>
      </c>
      <c r="ME539">
        <v>29.780010000000001</v>
      </c>
      <c r="MF539" s="1">
        <v>5.1613340000000001E-2</v>
      </c>
      <c r="MG539">
        <v>665.75559999999996</v>
      </c>
      <c r="MH539" s="1">
        <v>1.508456E-2</v>
      </c>
      <c r="MI539">
        <v>29.76735</v>
      </c>
      <c r="MJ539" s="1">
        <v>5.9553309999999998E-2</v>
      </c>
      <c r="MK539">
        <v>772.29949999999997</v>
      </c>
      <c r="ML539" s="1">
        <v>1.5240190000000001E-2</v>
      </c>
      <c r="MM539">
        <v>29.793140000000001</v>
      </c>
      <c r="MN539" s="1">
        <v>6.9089090000000006E-2</v>
      </c>
      <c r="MO539">
        <v>888.90710000000001</v>
      </c>
      <c r="MP539" s="1">
        <v>1.515851E-2</v>
      </c>
      <c r="MQ539">
        <v>29.92238</v>
      </c>
      <c r="MR539" s="1">
        <v>7.8338699999999997E-2</v>
      </c>
      <c r="MS539">
        <v>1015.62</v>
      </c>
      <c r="MT539" s="1">
        <v>1.5003020000000001E-2</v>
      </c>
      <c r="MU539">
        <v>30.05828</v>
      </c>
      <c r="MV539" s="1">
        <v>8.7769399999999997E-2</v>
      </c>
      <c r="MW539">
        <v>1152.046</v>
      </c>
      <c r="MX539" s="1">
        <v>1.4837360000000001E-2</v>
      </c>
      <c r="MY539">
        <v>30.159649999999999</v>
      </c>
      <c r="MZ539" s="1">
        <v>9.7591709999999998E-2</v>
      </c>
      <c r="NA539">
        <v>1297.9449999999999</v>
      </c>
      <c r="NB539" s="1">
        <v>1.480191E-2</v>
      </c>
      <c r="NC539">
        <v>30.24672</v>
      </c>
      <c r="ND539" s="1">
        <v>0.1087909</v>
      </c>
      <c r="NE539">
        <v>1453.212</v>
      </c>
      <c r="NF539" s="1">
        <v>1.482398E-2</v>
      </c>
      <c r="NG539">
        <v>30.26465</v>
      </c>
      <c r="NH539" s="1">
        <v>0.12107320000000001</v>
      </c>
      <c r="NI539">
        <v>1617.825</v>
      </c>
      <c r="NJ539" s="1">
        <v>1.4810830000000001E-2</v>
      </c>
      <c r="NK539">
        <v>30.250319999999999</v>
      </c>
      <c r="NL539" s="1">
        <v>0.13371920000000001</v>
      </c>
      <c r="NM539">
        <v>1791.53</v>
      </c>
      <c r="NN539" s="1">
        <v>1.4694540000000001E-2</v>
      </c>
      <c r="NO539">
        <v>30.240369999999999</v>
      </c>
      <c r="NP539" s="1">
        <v>0.14591390000000001</v>
      </c>
      <c r="NQ539">
        <v>1973.77</v>
      </c>
      <c r="NR539" s="1">
        <v>1.449918E-2</v>
      </c>
      <c r="NS539">
        <v>30.24145</v>
      </c>
      <c r="NT539" s="1">
        <v>0.15757760000000001</v>
      </c>
      <c r="NU539">
        <v>2163.7930000000001</v>
      </c>
      <c r="NV539" s="1">
        <v>1.443988E-2</v>
      </c>
      <c r="NW539">
        <v>30.274570000000001</v>
      </c>
      <c r="NX539" s="1">
        <v>0.1709849</v>
      </c>
      <c r="NY539">
        <v>2361.192</v>
      </c>
      <c r="NZ539" s="1">
        <v>1.446278E-2</v>
      </c>
      <c r="OA539">
        <v>30.354089999999999</v>
      </c>
      <c r="OB539" s="1">
        <v>0.1858098</v>
      </c>
      <c r="OC539">
        <v>2565.922</v>
      </c>
      <c r="OD539" s="1">
        <v>1.449893E-2</v>
      </c>
      <c r="OE539">
        <v>30.393899999999999</v>
      </c>
      <c r="OF539" s="1">
        <v>0.20136229999999999</v>
      </c>
      <c r="OG539">
        <v>2777.69</v>
      </c>
      <c r="OH539" s="1">
        <v>1.4441829999999999E-2</v>
      </c>
      <c r="OI539">
        <v>30.42482</v>
      </c>
      <c r="OJ539" s="1">
        <v>0.21602279999999999</v>
      </c>
      <c r="OK539">
        <v>2995.8209999999999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 s="1">
        <v>1.876365E-2</v>
      </c>
      <c r="G540">
        <v>23.347619999999999</v>
      </c>
      <c r="H540">
        <v>0</v>
      </c>
      <c r="I540">
        <v>0</v>
      </c>
      <c r="J540" s="1">
        <v>1.9018090000000001E-2</v>
      </c>
      <c r="K540">
        <v>23.446709999999999</v>
      </c>
      <c r="L540">
        <v>0</v>
      </c>
      <c r="M540">
        <v>0</v>
      </c>
      <c r="N540" s="1">
        <v>1.898615E-2</v>
      </c>
      <c r="O540">
        <v>23.571919999999999</v>
      </c>
      <c r="P540">
        <v>0</v>
      </c>
      <c r="Q540">
        <v>0</v>
      </c>
      <c r="R540" s="1">
        <v>1.8873569999999999E-2</v>
      </c>
      <c r="S540">
        <v>23.631769999999999</v>
      </c>
      <c r="T540">
        <v>0</v>
      </c>
      <c r="U540">
        <v>0</v>
      </c>
      <c r="V540" s="1">
        <v>1.8866879999999999E-2</v>
      </c>
      <c r="W540">
        <v>23.68573</v>
      </c>
      <c r="X540">
        <v>0</v>
      </c>
      <c r="Y540">
        <v>0</v>
      </c>
      <c r="Z540" s="1">
        <v>1.8960999999999999E-2</v>
      </c>
      <c r="AA540">
        <v>23.740670000000001</v>
      </c>
      <c r="AB540">
        <v>0</v>
      </c>
      <c r="AC540">
        <v>0</v>
      </c>
      <c r="AD540" s="1">
        <v>1.8811600000000001E-2</v>
      </c>
      <c r="AE540">
        <v>23.796309999999998</v>
      </c>
      <c r="AF540">
        <v>0</v>
      </c>
      <c r="AG540">
        <v>0</v>
      </c>
      <c r="AH540" s="1">
        <v>1.893413E-2</v>
      </c>
      <c r="AI540">
        <v>23.86149</v>
      </c>
      <c r="AJ540">
        <v>0</v>
      </c>
      <c r="AK540">
        <v>0</v>
      </c>
      <c r="AL540" s="1">
        <v>1.9141930000000001E-2</v>
      </c>
      <c r="AM540">
        <v>24.004180000000002</v>
      </c>
      <c r="AN540">
        <v>0</v>
      </c>
      <c r="AO540">
        <v>0</v>
      </c>
      <c r="AP540" s="1">
        <v>1.9371960000000001E-2</v>
      </c>
      <c r="AQ540">
        <v>24.100110000000001</v>
      </c>
      <c r="AR540">
        <v>0</v>
      </c>
      <c r="AS540">
        <v>0</v>
      </c>
      <c r="AT540" s="1">
        <v>1.9491229999999998E-2</v>
      </c>
      <c r="AU540">
        <v>24.188379999999999</v>
      </c>
      <c r="AV540">
        <v>0</v>
      </c>
      <c r="AW540">
        <v>0</v>
      </c>
      <c r="AX540" s="1">
        <v>1.9570790000000001E-2</v>
      </c>
      <c r="AY540">
        <v>24.266649999999998</v>
      </c>
      <c r="AZ540">
        <v>0</v>
      </c>
      <c r="BA540">
        <v>0</v>
      </c>
      <c r="BB540" s="1">
        <v>1.9704349999999999E-2</v>
      </c>
      <c r="BC540">
        <v>24.332909999999998</v>
      </c>
      <c r="BD540">
        <v>0</v>
      </c>
      <c r="BE540">
        <v>0</v>
      </c>
      <c r="BF540" s="1">
        <v>1.9845890000000001E-2</v>
      </c>
      <c r="BG540">
        <v>24.398060000000001</v>
      </c>
      <c r="BH540">
        <v>0</v>
      </c>
      <c r="BI540">
        <v>0</v>
      </c>
      <c r="BJ540" s="1">
        <v>1.9804510000000001E-2</v>
      </c>
      <c r="BK540">
        <v>24.491620000000001</v>
      </c>
      <c r="BL540">
        <v>0</v>
      </c>
      <c r="BM540">
        <v>0</v>
      </c>
      <c r="BN540" s="1">
        <v>1.9967970000000002E-2</v>
      </c>
      <c r="BO540">
        <v>24.636880000000001</v>
      </c>
      <c r="BP540">
        <v>0</v>
      </c>
      <c r="BQ540">
        <v>0</v>
      </c>
      <c r="BR540" s="1">
        <v>2.0237120000000001E-2</v>
      </c>
      <c r="BS540">
        <v>24.816929999999999</v>
      </c>
      <c r="BT540">
        <v>0</v>
      </c>
      <c r="BU540">
        <v>0</v>
      </c>
      <c r="BV540" s="1">
        <v>2.0477349999999998E-2</v>
      </c>
      <c r="BW540">
        <v>24.99935</v>
      </c>
      <c r="BX540">
        <v>0</v>
      </c>
      <c r="BY540">
        <v>0</v>
      </c>
      <c r="BZ540">
        <v>2.0608399999999999E-2</v>
      </c>
      <c r="CA540">
        <v>25.150639999999999</v>
      </c>
      <c r="CB540">
        <v>0</v>
      </c>
      <c r="CC540">
        <v>0</v>
      </c>
      <c r="CD540" s="1">
        <v>2.0691359999999999E-2</v>
      </c>
      <c r="CE540">
        <v>25.221299999999999</v>
      </c>
      <c r="CF540">
        <v>0</v>
      </c>
      <c r="CG540">
        <v>0</v>
      </c>
      <c r="CH540" s="1">
        <v>2.078E-2</v>
      </c>
      <c r="CI540">
        <v>25.2682</v>
      </c>
      <c r="CJ540">
        <v>0</v>
      </c>
      <c r="CK540">
        <v>0</v>
      </c>
      <c r="CL540" s="1">
        <v>2.1038979999999999E-2</v>
      </c>
      <c r="CM540">
        <v>25.316990000000001</v>
      </c>
      <c r="CN540">
        <v>0</v>
      </c>
      <c r="CO540">
        <v>0</v>
      </c>
      <c r="CP540" s="1">
        <v>2.1628020000000001E-2</v>
      </c>
      <c r="CQ540">
        <v>25.375599999999999</v>
      </c>
      <c r="CR540">
        <v>0</v>
      </c>
      <c r="CS540">
        <v>0</v>
      </c>
      <c r="CT540" s="1">
        <v>2.1694600000000001E-2</v>
      </c>
      <c r="CU540">
        <v>25.50498</v>
      </c>
      <c r="CV540">
        <v>0</v>
      </c>
      <c r="CW540">
        <v>0</v>
      </c>
      <c r="CX540" s="1">
        <v>2.1512650000000001E-2</v>
      </c>
      <c r="CY540">
        <v>25.672750000000001</v>
      </c>
      <c r="CZ540">
        <v>0</v>
      </c>
      <c r="DA540">
        <v>0</v>
      </c>
      <c r="DB540" s="1">
        <v>2.1332839999999999E-2</v>
      </c>
      <c r="DC540">
        <v>25.80763</v>
      </c>
      <c r="DD540">
        <v>0</v>
      </c>
      <c r="DE540">
        <v>0</v>
      </c>
      <c r="DF540" s="1">
        <v>2.1396999999999999E-2</v>
      </c>
      <c r="DG540">
        <v>25.92501</v>
      </c>
      <c r="DH540">
        <v>0</v>
      </c>
      <c r="DI540">
        <v>0</v>
      </c>
      <c r="DJ540" s="1">
        <v>2.1546180000000002E-2</v>
      </c>
      <c r="DK540">
        <v>25.980070000000001</v>
      </c>
      <c r="DL540">
        <v>0</v>
      </c>
      <c r="DM540">
        <v>0</v>
      </c>
      <c r="DN540" s="1">
        <v>2.1572190000000002E-2</v>
      </c>
      <c r="DO540">
        <v>26.016349999999999</v>
      </c>
      <c r="DP540">
        <v>0</v>
      </c>
      <c r="DQ540">
        <v>0</v>
      </c>
      <c r="DR540" s="1">
        <v>2.1593020000000001E-2</v>
      </c>
      <c r="DS540">
        <v>26.051210000000001</v>
      </c>
      <c r="DT540">
        <v>0</v>
      </c>
      <c r="DU540">
        <v>0</v>
      </c>
      <c r="DV540" s="1">
        <v>2.226964E-2</v>
      </c>
      <c r="DW540">
        <v>26.08408</v>
      </c>
      <c r="DX540">
        <v>0</v>
      </c>
      <c r="DY540">
        <v>0</v>
      </c>
      <c r="DZ540" s="1">
        <v>2.2135289999999998E-2</v>
      </c>
      <c r="EA540">
        <v>26.171530000000001</v>
      </c>
      <c r="EB540">
        <v>0</v>
      </c>
      <c r="EC540">
        <v>0</v>
      </c>
      <c r="ED540" s="1">
        <v>2.171408E-2</v>
      </c>
      <c r="EE540">
        <v>26.284880000000001</v>
      </c>
      <c r="EF540">
        <v>0</v>
      </c>
      <c r="EG540">
        <v>0</v>
      </c>
      <c r="EH540" s="1">
        <v>2.127482E-2</v>
      </c>
      <c r="EI540">
        <v>26.407710000000002</v>
      </c>
      <c r="EJ540">
        <v>0</v>
      </c>
      <c r="EK540">
        <v>1.1894360000000001E-35</v>
      </c>
      <c r="EL540" s="1">
        <v>2.1225379999999999E-2</v>
      </c>
      <c r="EM540">
        <v>26.511340000000001</v>
      </c>
      <c r="EN540">
        <v>2.5978080000000001E-36</v>
      </c>
      <c r="EO540">
        <v>2.0255969999999999E-32</v>
      </c>
      <c r="EP540" s="1">
        <v>2.1301319999999999E-2</v>
      </c>
      <c r="EQ540">
        <v>26.555689999999998</v>
      </c>
      <c r="ER540">
        <v>2.1368150000000001E-33</v>
      </c>
      <c r="ES540">
        <v>1.627569E-29</v>
      </c>
      <c r="ET540" s="1">
        <v>2.1241699999999999E-2</v>
      </c>
      <c r="EU540">
        <v>26.567430000000002</v>
      </c>
      <c r="EV540">
        <v>9.0533150000000002E-31</v>
      </c>
      <c r="EW540" s="1">
        <v>6.8421529999999995E-27</v>
      </c>
      <c r="EX540" s="1">
        <v>2.115235E-2</v>
      </c>
      <c r="EY540">
        <v>26.58351</v>
      </c>
      <c r="EZ540" s="1">
        <v>2.1693939999999999E-28</v>
      </c>
      <c r="FA540" s="1">
        <v>1.633465E-24</v>
      </c>
      <c r="FB540" s="1">
        <v>2.1709349999999999E-2</v>
      </c>
      <c r="FC540">
        <v>26.628229999999999</v>
      </c>
      <c r="FD540" s="1">
        <v>3.2676460000000001E-26</v>
      </c>
      <c r="FE540" s="1">
        <v>2.3877350000000001E-22</v>
      </c>
      <c r="FF540" s="1">
        <v>2.1490849999999999E-2</v>
      </c>
      <c r="FG540">
        <v>26.782060000000001</v>
      </c>
      <c r="FH540" s="1">
        <v>3.0711050000000001E-24</v>
      </c>
      <c r="FI540" s="1">
        <v>2.260044E-20</v>
      </c>
      <c r="FJ540" s="1">
        <v>2.1025019999999998E-2</v>
      </c>
      <c r="FK540">
        <v>26.91461</v>
      </c>
      <c r="FL540" s="1">
        <v>1.9182399999999999E-22</v>
      </c>
      <c r="FM540" s="1">
        <v>1.4432120000000001E-18</v>
      </c>
      <c r="FN540" s="1">
        <v>2.0521749999999998E-2</v>
      </c>
      <c r="FO540">
        <v>27.017019999999999</v>
      </c>
      <c r="FP540" s="1">
        <v>8.3633849999999995E-21</v>
      </c>
      <c r="FQ540" s="1">
        <v>6.4559070000000003E-17</v>
      </c>
      <c r="FR540" s="1">
        <v>2.0382529999999999E-2</v>
      </c>
      <c r="FS540">
        <v>27.085740000000001</v>
      </c>
      <c r="FT540" s="1">
        <v>2.6960199999999998E-19</v>
      </c>
      <c r="FU540" s="1">
        <v>2.0994059999999999E-15</v>
      </c>
      <c r="FV540" s="1">
        <v>2.0393769999999999E-2</v>
      </c>
      <c r="FW540">
        <v>27.119630000000001</v>
      </c>
      <c r="FX540" s="1">
        <v>6.5729519999999999E-18</v>
      </c>
      <c r="FY540" s="1">
        <v>5.131332E-14</v>
      </c>
      <c r="FZ540">
        <v>2.026296E-2</v>
      </c>
      <c r="GA540">
        <v>27.132999999999999</v>
      </c>
      <c r="GB540" s="1">
        <v>1.2280800000000001E-16</v>
      </c>
      <c r="GC540" s="1">
        <v>9.6777329999999991E-13</v>
      </c>
      <c r="GD540">
        <v>2.008368E-2</v>
      </c>
      <c r="GE540">
        <v>27.146820000000002</v>
      </c>
      <c r="GF540" s="1">
        <v>1.8038699999999999E-15</v>
      </c>
      <c r="GG540" s="1">
        <v>1.439468E-11</v>
      </c>
      <c r="GH540" s="1">
        <v>2.0530670000000001E-2</v>
      </c>
      <c r="GI540">
        <v>27.192270000000001</v>
      </c>
      <c r="GJ540" s="1">
        <v>2.2071980000000001E-14</v>
      </c>
      <c r="GK540" s="1">
        <v>1.7299800000000001E-10</v>
      </c>
      <c r="GL540" s="1">
        <v>2.0245599999999999E-2</v>
      </c>
      <c r="GM540">
        <v>27.349360000000001</v>
      </c>
      <c r="GN540" s="1">
        <v>2.1390299999999999E-13</v>
      </c>
      <c r="GO540" s="1">
        <v>1.7086189999999999E-9</v>
      </c>
      <c r="GP540" s="1">
        <v>1.972848E-2</v>
      </c>
      <c r="GQ540">
        <v>27.49822</v>
      </c>
      <c r="GR540" s="1">
        <v>1.70593E-12</v>
      </c>
      <c r="GS540" s="1">
        <v>1.4032580000000001E-8</v>
      </c>
      <c r="GT540">
        <v>1.9189970000000001E-2</v>
      </c>
      <c r="GU540">
        <v>27.632100000000001</v>
      </c>
      <c r="GV540" s="1">
        <v>1.145246E-11</v>
      </c>
      <c r="GW540" s="1">
        <v>9.7261049999999996E-8</v>
      </c>
      <c r="GX540" s="1">
        <v>1.9030419999999999E-2</v>
      </c>
      <c r="GY540">
        <v>27.759219999999999</v>
      </c>
      <c r="GZ540" s="1">
        <v>6.7141649999999996E-11</v>
      </c>
      <c r="HA540" s="1">
        <v>5.7776919999999997E-7</v>
      </c>
      <c r="HB540" s="1">
        <v>1.900864E-2</v>
      </c>
      <c r="HC540">
        <v>27.82715</v>
      </c>
      <c r="HD540" s="1">
        <v>3.4497139999999998E-10</v>
      </c>
      <c r="HE540" s="1">
        <v>2.986066E-6</v>
      </c>
      <c r="HF540" s="1">
        <v>1.8877330000000001E-2</v>
      </c>
      <c r="HG540">
        <v>27.837859999999999</v>
      </c>
      <c r="HH540" s="1">
        <v>1.550962E-9</v>
      </c>
      <c r="HI540" s="1">
        <v>1.3585749999999999E-5</v>
      </c>
      <c r="HJ540" s="1">
        <v>1.8655740000000001E-2</v>
      </c>
      <c r="HK540">
        <v>27.85228</v>
      </c>
      <c r="HL540" s="1">
        <v>6.1675939999999998E-9</v>
      </c>
      <c r="HM540" s="1">
        <v>5.495387E-5</v>
      </c>
      <c r="HN540">
        <v>1.8846990000000001E-2</v>
      </c>
      <c r="HO540">
        <v>27.884139999999999</v>
      </c>
      <c r="HP540" s="1">
        <v>2.2528080000000001E-8</v>
      </c>
      <c r="HQ540" s="1">
        <v>1.9988039999999999E-4</v>
      </c>
      <c r="HR540" s="1">
        <v>1.859537E-2</v>
      </c>
      <c r="HS540">
        <v>28.008610000000001</v>
      </c>
      <c r="HT540" s="1">
        <v>7.2914370000000006E-8</v>
      </c>
      <c r="HU540" s="1">
        <v>6.5916249999999998E-4</v>
      </c>
      <c r="HV540" s="1">
        <v>1.823694E-2</v>
      </c>
      <c r="HW540">
        <v>28.160360000000001</v>
      </c>
      <c r="HX540" s="1">
        <v>2.139112E-7</v>
      </c>
      <c r="HY540" s="1">
        <v>1.9831919999999999E-3</v>
      </c>
      <c r="HZ540" s="1">
        <v>1.7871720000000001E-2</v>
      </c>
      <c r="IA540">
        <v>28.298729999999999</v>
      </c>
      <c r="IB540" s="1">
        <v>5.7632870000000002E-7</v>
      </c>
      <c r="IC540" s="1">
        <v>5.4839110000000002E-3</v>
      </c>
      <c r="ID540" s="1">
        <v>1.7708140000000001E-2</v>
      </c>
      <c r="IE540">
        <v>28.426030000000001</v>
      </c>
      <c r="IF540" s="1">
        <v>1.4537299999999999E-6</v>
      </c>
      <c r="IG540" s="1">
        <v>1.4043180000000001E-2</v>
      </c>
      <c r="IH540">
        <v>1.7612220000000001E-2</v>
      </c>
      <c r="II540">
        <v>28.474460000000001</v>
      </c>
      <c r="IJ540" s="1">
        <v>3.433669E-6</v>
      </c>
      <c r="IK540" s="1">
        <v>3.3538829999999999E-2</v>
      </c>
      <c r="IL540" s="1">
        <v>1.7429739999999999E-2</v>
      </c>
      <c r="IM540">
        <v>28.473330000000001</v>
      </c>
      <c r="IN540" s="1">
        <v>7.5673450000000001E-6</v>
      </c>
      <c r="IO540" s="1">
        <v>7.5117539999999997E-2</v>
      </c>
      <c r="IP540" s="1">
        <v>1.7219580000000002E-2</v>
      </c>
      <c r="IQ540">
        <v>28.47231</v>
      </c>
      <c r="IR540" s="1">
        <v>1.56946E-5</v>
      </c>
      <c r="IS540" s="1">
        <v>0.15855079999999999</v>
      </c>
      <c r="IT540" s="1">
        <v>1.7278780000000001E-2</v>
      </c>
      <c r="IU540">
        <v>28.48405</v>
      </c>
      <c r="IV540" s="1">
        <v>3.1330069999999998E-5</v>
      </c>
      <c r="IW540" s="1">
        <v>0.31716109999999997</v>
      </c>
      <c r="IX540" s="1">
        <v>1.7049060000000001E-2</v>
      </c>
      <c r="IY540">
        <v>28.569669999999999</v>
      </c>
      <c r="IZ540" s="1">
        <v>5.8549669999999997E-5</v>
      </c>
      <c r="JA540" s="1">
        <v>0.60383620000000005</v>
      </c>
      <c r="JB540" s="1">
        <v>1.671717E-2</v>
      </c>
      <c r="JC540">
        <v>28.629439999999999</v>
      </c>
      <c r="JD540" s="1">
        <v>1.0381479999999999E-4</v>
      </c>
      <c r="JE540">
        <v>1.097415</v>
      </c>
      <c r="JF540" s="1">
        <v>1.639434E-2</v>
      </c>
      <c r="JG540">
        <v>28.69961</v>
      </c>
      <c r="JH540" s="1">
        <v>1.764174E-4</v>
      </c>
      <c r="JI540" s="1">
        <v>1.9106799999999999</v>
      </c>
      <c r="JJ540" s="1">
        <v>1.624223E-2</v>
      </c>
      <c r="JK540">
        <v>28.729030000000002</v>
      </c>
      <c r="JL540" s="1">
        <v>2.9126850000000003E-4</v>
      </c>
      <c r="JM540" s="1">
        <v>3.199325</v>
      </c>
      <c r="JN540" s="1">
        <v>1.6192359999999999E-2</v>
      </c>
      <c r="JO540">
        <v>28.757989999999999</v>
      </c>
      <c r="JP540" s="1">
        <v>4.6717219999999998E-4</v>
      </c>
      <c r="JQ540">
        <v>5.1710719999999997</v>
      </c>
      <c r="JR540">
        <v>1.6122210000000001E-2</v>
      </c>
      <c r="JS540">
        <v>28.80639</v>
      </c>
      <c r="JT540" s="1">
        <v>7.2461339999999996E-4</v>
      </c>
      <c r="JU540">
        <v>8.091189</v>
      </c>
      <c r="JV540" s="1">
        <v>1.5955179999999999E-2</v>
      </c>
      <c r="JW540">
        <v>28.852260000000001</v>
      </c>
      <c r="JX540" s="1">
        <v>1.0842E-3</v>
      </c>
      <c r="JY540">
        <v>12.2842</v>
      </c>
      <c r="JZ540" s="1">
        <v>1.5785839999999999E-2</v>
      </c>
      <c r="KA540">
        <v>28.893190000000001</v>
      </c>
      <c r="KB540" s="1">
        <v>1.5774669999999999E-3</v>
      </c>
      <c r="KC540">
        <v>18.13552</v>
      </c>
      <c r="KD540" s="1">
        <v>1.5687110000000001E-2</v>
      </c>
      <c r="KE540">
        <v>29.009899999999998</v>
      </c>
      <c r="KF540" s="1">
        <v>2.2470609999999999E-3</v>
      </c>
      <c r="KG540">
        <v>26.096350000000001</v>
      </c>
      <c r="KH540" s="1">
        <v>1.5636859999999999E-2</v>
      </c>
      <c r="KI540">
        <v>29.07837</v>
      </c>
      <c r="KJ540" s="1">
        <v>3.1367880000000002E-3</v>
      </c>
      <c r="KK540">
        <v>36.682090000000002</v>
      </c>
      <c r="KL540" s="1">
        <v>1.5545420000000001E-2</v>
      </c>
      <c r="KM540">
        <v>29.13747</v>
      </c>
      <c r="KN540" s="1">
        <v>4.274201E-3</v>
      </c>
      <c r="KO540">
        <v>50.456890000000001</v>
      </c>
      <c r="KP540" s="1">
        <v>1.538787E-2</v>
      </c>
      <c r="KQ540">
        <v>29.194859999999998</v>
      </c>
      <c r="KR540" s="1">
        <v>5.6838590000000003E-3</v>
      </c>
      <c r="KS540">
        <v>68.015309999999999</v>
      </c>
      <c r="KT540" s="1">
        <v>1.5207460000000001E-2</v>
      </c>
      <c r="KU540">
        <v>29.217669999999998</v>
      </c>
      <c r="KV540" s="1">
        <v>7.4062060000000002E-3</v>
      </c>
      <c r="KW540">
        <v>89.971819999999994</v>
      </c>
      <c r="KX540" s="1">
        <v>1.505825E-2</v>
      </c>
      <c r="KY540">
        <v>29.206859999999999</v>
      </c>
      <c r="KZ540" s="1">
        <v>9.5037630000000001E-3</v>
      </c>
      <c r="LA540">
        <v>116.95950000000001</v>
      </c>
      <c r="LB540" s="1">
        <v>1.497886E-2</v>
      </c>
      <c r="LC540">
        <v>29.196770000000001</v>
      </c>
      <c r="LD540" s="1">
        <v>1.205724E-2</v>
      </c>
      <c r="LE540">
        <v>149.62379999999999</v>
      </c>
      <c r="LF540" s="1">
        <v>1.499489E-2</v>
      </c>
      <c r="LG540">
        <v>29.215399999999999</v>
      </c>
      <c r="LH540" s="1">
        <v>1.517408E-2</v>
      </c>
      <c r="LI540">
        <v>188.63570000000001</v>
      </c>
      <c r="LJ540" s="1">
        <v>1.485934E-2</v>
      </c>
      <c r="LK540">
        <v>29.348579999999998</v>
      </c>
      <c r="LL540" s="1">
        <v>1.8647730000000001E-2</v>
      </c>
      <c r="LM540">
        <v>234.59360000000001</v>
      </c>
      <c r="LN540" s="1">
        <v>1.465607E-2</v>
      </c>
      <c r="LO540">
        <v>29.45974</v>
      </c>
      <c r="LP540" s="1">
        <v>2.2519709999999998E-2</v>
      </c>
      <c r="LQ540">
        <v>287.97800000000001</v>
      </c>
      <c r="LR540" s="1">
        <v>1.445109E-2</v>
      </c>
      <c r="LS540">
        <v>29.553509999999999</v>
      </c>
      <c r="LT540" s="1">
        <v>2.686007E-2</v>
      </c>
      <c r="LU540">
        <v>349.23860000000002</v>
      </c>
      <c r="LV540" s="1">
        <v>1.434822E-2</v>
      </c>
      <c r="LW540">
        <v>29.674530000000001</v>
      </c>
      <c r="LX540" s="1">
        <v>3.1903180000000003E-2</v>
      </c>
      <c r="LY540">
        <v>418.82569999999998</v>
      </c>
      <c r="LZ540" s="1">
        <v>1.428192E-2</v>
      </c>
      <c r="MA540">
        <v>29.7392</v>
      </c>
      <c r="MB540" s="1">
        <v>3.760488E-2</v>
      </c>
      <c r="MC540">
        <v>497.16680000000002</v>
      </c>
      <c r="MD540" s="1">
        <v>1.422031E-2</v>
      </c>
      <c r="ME540">
        <v>29.731950000000001</v>
      </c>
      <c r="MF540" s="1">
        <v>4.3928849999999998E-2</v>
      </c>
      <c r="MG540">
        <v>584.5865</v>
      </c>
      <c r="MH540" s="1">
        <v>1.417944E-2</v>
      </c>
      <c r="MI540">
        <v>29.720199999999998</v>
      </c>
      <c r="MJ540" s="1">
        <v>5.0936309999999999E-2</v>
      </c>
      <c r="MK540">
        <v>681.30129999999997</v>
      </c>
      <c r="ML540" s="1">
        <v>1.4327980000000001E-2</v>
      </c>
      <c r="MM540">
        <v>29.746459999999999</v>
      </c>
      <c r="MN540" s="1">
        <v>5.9379229999999998E-2</v>
      </c>
      <c r="MO540">
        <v>787.69100000000003</v>
      </c>
      <c r="MP540" s="1">
        <v>1.425092E-2</v>
      </c>
      <c r="MQ540">
        <v>29.875879999999999</v>
      </c>
      <c r="MR540" s="1">
        <v>6.7631449999999996E-2</v>
      </c>
      <c r="MS540">
        <v>903.86389999999994</v>
      </c>
      <c r="MT540" s="1">
        <v>1.410342E-2</v>
      </c>
      <c r="MU540">
        <v>30.012170000000001</v>
      </c>
      <c r="MV540" s="1">
        <v>7.6094830000000002E-2</v>
      </c>
      <c r="MW540">
        <v>1029.54</v>
      </c>
      <c r="MX540" s="1">
        <v>1.3947090000000001E-2</v>
      </c>
      <c r="MY540">
        <v>30.114149999999999</v>
      </c>
      <c r="MZ540" s="1">
        <v>8.4959770000000004E-2</v>
      </c>
      <c r="NA540">
        <v>1164.5640000000001</v>
      </c>
      <c r="NB540" s="1">
        <v>1.391273E-2</v>
      </c>
      <c r="NC540">
        <v>30.201830000000001</v>
      </c>
      <c r="ND540">
        <v>9.5083100000000004E-2</v>
      </c>
      <c r="NE540">
        <v>1308.8969999999999</v>
      </c>
      <c r="NF540" s="1">
        <v>1.393584E-2</v>
      </c>
      <c r="NG540">
        <v>30.22091</v>
      </c>
      <c r="NH540" s="1">
        <v>0.10624649999999999</v>
      </c>
      <c r="NI540">
        <v>1462.587</v>
      </c>
      <c r="NJ540" s="1">
        <v>1.392204E-2</v>
      </c>
      <c r="NK540">
        <v>30.207409999999999</v>
      </c>
      <c r="NL540" s="1">
        <v>0.1177715</v>
      </c>
      <c r="NM540">
        <v>1625.44</v>
      </c>
      <c r="NN540" s="1">
        <v>1.381255E-2</v>
      </c>
      <c r="NO540">
        <v>30.198329999999999</v>
      </c>
      <c r="NP540" s="1">
        <v>0.12897429999999999</v>
      </c>
      <c r="NQ540">
        <v>1796.992</v>
      </c>
      <c r="NR540" s="1">
        <v>1.362737E-2</v>
      </c>
      <c r="NS540">
        <v>30.200150000000001</v>
      </c>
      <c r="NT540" s="1">
        <v>0.13975409999999999</v>
      </c>
      <c r="NU540">
        <v>1976.587</v>
      </c>
      <c r="NV540" s="1">
        <v>1.357295E-2</v>
      </c>
      <c r="NW540">
        <v>30.233799999999999</v>
      </c>
      <c r="NX540" s="1">
        <v>0.15216940000000001</v>
      </c>
      <c r="NY540">
        <v>2163.873</v>
      </c>
      <c r="NZ540" s="1">
        <v>1.3594139999999999E-2</v>
      </c>
      <c r="OA540">
        <v>30.313870000000001</v>
      </c>
      <c r="OB540" s="1">
        <v>0.16589809999999999</v>
      </c>
      <c r="OC540">
        <v>2358.8449999999998</v>
      </c>
      <c r="OD540" s="1">
        <v>1.362821E-2</v>
      </c>
      <c r="OE540">
        <v>30.354330000000001</v>
      </c>
      <c r="OF540" s="1">
        <v>0.18035190000000001</v>
      </c>
      <c r="OG540">
        <v>2561.2440000000001</v>
      </c>
      <c r="OH540" s="1">
        <v>1.3574309999999999E-2</v>
      </c>
      <c r="OI540">
        <v>30.38616</v>
      </c>
      <c r="OJ540" s="1">
        <v>0.19406979999999999</v>
      </c>
      <c r="OK540">
        <v>2770.4609999999998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1.876595E-2</v>
      </c>
      <c r="G541">
        <v>23.257470000000001</v>
      </c>
      <c r="H541">
        <v>0</v>
      </c>
      <c r="I541">
        <v>0</v>
      </c>
      <c r="J541" s="1">
        <v>1.902177E-2</v>
      </c>
      <c r="K541">
        <v>23.3567</v>
      </c>
      <c r="L541">
        <v>0</v>
      </c>
      <c r="M541">
        <v>0</v>
      </c>
      <c r="N541">
        <v>1.898824E-2</v>
      </c>
      <c r="O541">
        <v>23.481339999999999</v>
      </c>
      <c r="P541">
        <v>0</v>
      </c>
      <c r="Q541">
        <v>0</v>
      </c>
      <c r="R541" s="1">
        <v>1.887436E-2</v>
      </c>
      <c r="S541">
        <v>23.541350000000001</v>
      </c>
      <c r="T541">
        <v>0</v>
      </c>
      <c r="U541">
        <v>0</v>
      </c>
      <c r="V541" s="1">
        <v>1.886813E-2</v>
      </c>
      <c r="W541">
        <v>23.595079999999999</v>
      </c>
      <c r="X541">
        <v>0</v>
      </c>
      <c r="Y541">
        <v>0</v>
      </c>
      <c r="Z541" s="1">
        <v>1.8960999999999999E-2</v>
      </c>
      <c r="AA541">
        <v>23.649789999999999</v>
      </c>
      <c r="AB541">
        <v>0</v>
      </c>
      <c r="AC541">
        <v>0</v>
      </c>
      <c r="AD541" s="1">
        <v>1.8809090000000001E-2</v>
      </c>
      <c r="AE541">
        <v>23.70532</v>
      </c>
      <c r="AF541">
        <v>0</v>
      </c>
      <c r="AG541">
        <v>0</v>
      </c>
      <c r="AH541" s="1">
        <v>1.8932020000000001E-2</v>
      </c>
      <c r="AI541">
        <v>23.77007</v>
      </c>
      <c r="AJ541">
        <v>0</v>
      </c>
      <c r="AK541">
        <v>0</v>
      </c>
      <c r="AL541" s="1">
        <v>1.914277E-2</v>
      </c>
      <c r="AM541">
        <v>23.912130000000001</v>
      </c>
      <c r="AN541">
        <v>0</v>
      </c>
      <c r="AO541">
        <v>0</v>
      </c>
      <c r="AP541" s="1">
        <v>1.937227E-2</v>
      </c>
      <c r="AQ541">
        <v>24.008400000000002</v>
      </c>
      <c r="AR541">
        <v>0</v>
      </c>
      <c r="AS541">
        <v>0</v>
      </c>
      <c r="AT541" s="1">
        <v>1.94924E-2</v>
      </c>
      <c r="AU541">
        <v>24.096550000000001</v>
      </c>
      <c r="AV541">
        <v>0</v>
      </c>
      <c r="AW541">
        <v>0</v>
      </c>
      <c r="AX541" s="1">
        <v>1.957124E-2</v>
      </c>
      <c r="AY541">
        <v>24.175129999999999</v>
      </c>
      <c r="AZ541">
        <v>0</v>
      </c>
      <c r="BA541">
        <v>0</v>
      </c>
      <c r="BB541" s="1">
        <v>1.9704050000000001E-2</v>
      </c>
      <c r="BC541">
        <v>24.241299999999999</v>
      </c>
      <c r="BD541">
        <v>0</v>
      </c>
      <c r="BE541">
        <v>0</v>
      </c>
      <c r="BF541" s="1">
        <v>1.9845499999999999E-2</v>
      </c>
      <c r="BG541">
        <v>24.306460000000001</v>
      </c>
      <c r="BH541">
        <v>0</v>
      </c>
      <c r="BI541">
        <v>0</v>
      </c>
      <c r="BJ541" s="1">
        <v>1.9801559999999999E-2</v>
      </c>
      <c r="BK541">
        <v>24.399819999999998</v>
      </c>
      <c r="BL541">
        <v>0</v>
      </c>
      <c r="BM541">
        <v>0</v>
      </c>
      <c r="BN541" s="1">
        <v>1.9966560000000001E-2</v>
      </c>
      <c r="BO541">
        <v>24.544809999999998</v>
      </c>
      <c r="BP541">
        <v>0</v>
      </c>
      <c r="BQ541">
        <v>0</v>
      </c>
      <c r="BR541">
        <v>2.0237120000000001E-2</v>
      </c>
      <c r="BS541">
        <v>24.724229999999999</v>
      </c>
      <c r="BT541">
        <v>0</v>
      </c>
      <c r="BU541">
        <v>0</v>
      </c>
      <c r="BV541" s="1">
        <v>2.04785E-2</v>
      </c>
      <c r="BW541">
        <v>24.906559999999999</v>
      </c>
      <c r="BX541">
        <v>0</v>
      </c>
      <c r="BY541">
        <v>0</v>
      </c>
      <c r="BZ541" s="1">
        <v>2.0609769999999999E-2</v>
      </c>
      <c r="CA541">
        <v>25.05799</v>
      </c>
      <c r="CB541">
        <v>0</v>
      </c>
      <c r="CC541">
        <v>0</v>
      </c>
      <c r="CD541" s="1">
        <v>2.0691970000000001E-2</v>
      </c>
      <c r="CE541">
        <v>25.129239999999999</v>
      </c>
      <c r="CF541">
        <v>0</v>
      </c>
      <c r="CG541">
        <v>0</v>
      </c>
      <c r="CH541" s="1">
        <v>2.0778930000000001E-2</v>
      </c>
      <c r="CI541">
        <v>25.176179999999999</v>
      </c>
      <c r="CJ541">
        <v>0</v>
      </c>
      <c r="CK541">
        <v>0</v>
      </c>
      <c r="CL541" s="1">
        <v>2.1043590000000001E-2</v>
      </c>
      <c r="CM541">
        <v>25.22505</v>
      </c>
      <c r="CN541">
        <v>0</v>
      </c>
      <c r="CO541">
        <v>0</v>
      </c>
      <c r="CP541" s="1">
        <v>2.163758E-2</v>
      </c>
      <c r="CQ541">
        <v>25.283560000000001</v>
      </c>
      <c r="CR541">
        <v>0</v>
      </c>
      <c r="CS541">
        <v>0</v>
      </c>
      <c r="CT541" s="1">
        <v>2.1703400000000001E-2</v>
      </c>
      <c r="CU541">
        <v>25.41235</v>
      </c>
      <c r="CV541">
        <v>0</v>
      </c>
      <c r="CW541">
        <v>0</v>
      </c>
      <c r="CX541" s="1">
        <v>2.1518619999999999E-2</v>
      </c>
      <c r="CY541">
        <v>25.579989999999999</v>
      </c>
      <c r="CZ541">
        <v>0</v>
      </c>
      <c r="DA541">
        <v>0</v>
      </c>
      <c r="DB541" s="1">
        <v>2.1337579999999998E-2</v>
      </c>
      <c r="DC541">
        <v>25.71527</v>
      </c>
      <c r="DD541">
        <v>0</v>
      </c>
      <c r="DE541">
        <v>0</v>
      </c>
      <c r="DF541" s="1">
        <v>2.140324E-2</v>
      </c>
      <c r="DG541">
        <v>25.832940000000001</v>
      </c>
      <c r="DH541">
        <v>0</v>
      </c>
      <c r="DI541">
        <v>0</v>
      </c>
      <c r="DJ541" s="1">
        <v>2.155383E-2</v>
      </c>
      <c r="DK541">
        <v>25.88899</v>
      </c>
      <c r="DL541">
        <v>0</v>
      </c>
      <c r="DM541">
        <v>0</v>
      </c>
      <c r="DN541" s="1">
        <v>2.158121E-2</v>
      </c>
      <c r="DO541">
        <v>25.92576</v>
      </c>
      <c r="DP541">
        <v>0</v>
      </c>
      <c r="DQ541">
        <v>0</v>
      </c>
      <c r="DR541" s="1">
        <v>2.1606899999999998E-2</v>
      </c>
      <c r="DS541">
        <v>25.961200000000002</v>
      </c>
      <c r="DT541">
        <v>0</v>
      </c>
      <c r="DU541">
        <v>0</v>
      </c>
      <c r="DV541" s="1">
        <v>2.2288680000000002E-2</v>
      </c>
      <c r="DW541">
        <v>25.994479999999999</v>
      </c>
      <c r="DX541">
        <v>0</v>
      </c>
      <c r="DY541">
        <v>0</v>
      </c>
      <c r="DZ541" s="1">
        <v>2.215584E-2</v>
      </c>
      <c r="EA541">
        <v>26.082100000000001</v>
      </c>
      <c r="EB541">
        <v>0</v>
      </c>
      <c r="EC541">
        <v>0</v>
      </c>
      <c r="ED541" s="1">
        <v>2.172849E-2</v>
      </c>
      <c r="EE541">
        <v>26.195640000000001</v>
      </c>
      <c r="EF541">
        <v>0</v>
      </c>
      <c r="EG541">
        <v>0</v>
      </c>
      <c r="EH541" s="1">
        <v>2.1286119999999999E-2</v>
      </c>
      <c r="EI541">
        <v>26.319240000000001</v>
      </c>
      <c r="EJ541">
        <v>0</v>
      </c>
      <c r="EK541">
        <v>3.2427940000000001E-36</v>
      </c>
      <c r="EL541" s="1">
        <v>2.123833E-2</v>
      </c>
      <c r="EM541">
        <v>26.424019999999999</v>
      </c>
      <c r="EN541">
        <v>8.6317219999999999E-37</v>
      </c>
      <c r="EO541">
        <v>5.9432110000000001E-33</v>
      </c>
      <c r="EP541" s="1">
        <v>2.131651E-2</v>
      </c>
      <c r="EQ541">
        <v>26.469629999999999</v>
      </c>
      <c r="ER541">
        <v>7.4840750000000002E-34</v>
      </c>
      <c r="ES541">
        <v>5.1071850000000002E-30</v>
      </c>
      <c r="ET541" s="1">
        <v>2.1258900000000001E-2</v>
      </c>
      <c r="EU541">
        <v>26.48226</v>
      </c>
      <c r="EV541">
        <v>3.3302399999999999E-31</v>
      </c>
      <c r="EW541" s="1">
        <v>2.2841819999999998E-27</v>
      </c>
      <c r="EX541" s="1">
        <v>2.117248E-2</v>
      </c>
      <c r="EY541">
        <v>26.499230000000001</v>
      </c>
      <c r="EZ541" s="1">
        <v>8.3540570000000004E-29</v>
      </c>
      <c r="FA541" s="1">
        <v>5.774083E-25</v>
      </c>
      <c r="FB541" s="1">
        <v>2.1736700000000001E-2</v>
      </c>
      <c r="FC541">
        <v>26.544409999999999</v>
      </c>
      <c r="FD541" s="1">
        <v>1.3138900000000001E-26</v>
      </c>
      <c r="FE541" s="1">
        <v>8.9038979999999996E-23</v>
      </c>
      <c r="FF541" s="1">
        <v>2.151635E-2</v>
      </c>
      <c r="FG541">
        <v>26.698309999999999</v>
      </c>
      <c r="FH541" s="1">
        <v>1.285538E-24</v>
      </c>
      <c r="FI541" s="1">
        <v>8.8549339999999998E-21</v>
      </c>
      <c r="FJ541" s="1">
        <v>2.1047340000000001E-2</v>
      </c>
      <c r="FK541">
        <v>26.832260000000002</v>
      </c>
      <c r="FL541" s="1">
        <v>8.3404950000000004E-23</v>
      </c>
      <c r="FM541" s="1">
        <v>5.9219760000000001E-19</v>
      </c>
      <c r="FN541" s="1">
        <v>2.0541449999999999E-2</v>
      </c>
      <c r="FO541">
        <v>26.935839999999999</v>
      </c>
      <c r="FP541" s="1">
        <v>3.7702819999999999E-21</v>
      </c>
      <c r="FQ541" s="1">
        <v>2.7667810000000001E-17</v>
      </c>
      <c r="FR541" s="1">
        <v>2.0403399999999999E-2</v>
      </c>
      <c r="FS541">
        <v>27.00563</v>
      </c>
      <c r="FT541" s="1">
        <v>1.2582320000000001E-19</v>
      </c>
      <c r="FU541" s="1">
        <v>9.3752939999999998E-16</v>
      </c>
      <c r="FV541" s="1">
        <v>2.041627E-2</v>
      </c>
      <c r="FW541">
        <v>27.040749999999999</v>
      </c>
      <c r="FX541" s="1">
        <v>3.1709709999999998E-18</v>
      </c>
      <c r="FY541" s="1">
        <v>2.382606E-14</v>
      </c>
      <c r="FZ541" s="1">
        <v>2.0286450000000001E-2</v>
      </c>
      <c r="GA541">
        <v>27.055070000000001</v>
      </c>
      <c r="GB541" s="1">
        <v>6.1147530000000006E-17</v>
      </c>
      <c r="GC541" s="1">
        <v>4.661815E-13</v>
      </c>
      <c r="GD541" s="1">
        <v>2.0110010000000001E-2</v>
      </c>
      <c r="GE541">
        <v>27.069769999999998</v>
      </c>
      <c r="GF541" s="1">
        <v>9.2576580000000002E-16</v>
      </c>
      <c r="GG541" s="1">
        <v>7.1787839999999997E-12</v>
      </c>
      <c r="GH541" s="1">
        <v>2.0563330000000001E-2</v>
      </c>
      <c r="GI541">
        <v>27.115649999999999</v>
      </c>
      <c r="GJ541" s="1">
        <v>1.16657E-14</v>
      </c>
      <c r="GK541" s="1">
        <v>8.9210350000000003E-11</v>
      </c>
      <c r="GL541" s="1">
        <v>2.0278540000000001E-2</v>
      </c>
      <c r="GM541">
        <v>27.272570000000002</v>
      </c>
      <c r="GN541" s="1">
        <v>1.1623290000000001E-13</v>
      </c>
      <c r="GO541" s="1">
        <v>9.090267E-10</v>
      </c>
      <c r="GP541" s="1">
        <v>1.9756920000000001E-2</v>
      </c>
      <c r="GQ541">
        <v>27.422319999999999</v>
      </c>
      <c r="GR541" s="1">
        <v>9.5081180000000009E-13</v>
      </c>
      <c r="GS541" s="1">
        <v>7.6764320000000008E-9</v>
      </c>
      <c r="GT541" s="1">
        <v>1.9213620000000001E-2</v>
      </c>
      <c r="GU541">
        <v>27.556940000000001</v>
      </c>
      <c r="GV541" s="1">
        <v>6.5390000000000003E-12</v>
      </c>
      <c r="GW541" s="1">
        <v>5.462396E-8</v>
      </c>
      <c r="GX541" s="1">
        <v>1.905637E-2</v>
      </c>
      <c r="GY541">
        <v>27.684750000000001</v>
      </c>
      <c r="GZ541" s="1">
        <v>3.9249870000000003E-11</v>
      </c>
      <c r="HA541" s="1">
        <v>3.3278770000000003E-7</v>
      </c>
      <c r="HB541" s="1">
        <v>1.9036649999999999E-2</v>
      </c>
      <c r="HC541">
        <v>27.753969999999999</v>
      </c>
      <c r="HD541" s="1">
        <v>2.0626930000000001E-10</v>
      </c>
      <c r="HE541" s="1">
        <v>1.761837E-6</v>
      </c>
      <c r="HF541" s="1">
        <v>1.8905410000000001E-2</v>
      </c>
      <c r="HG541">
        <v>27.765709999999999</v>
      </c>
      <c r="HH541" s="1">
        <v>9.4740640000000003E-10</v>
      </c>
      <c r="HI541" s="1">
        <v>8.1999680000000002E-6</v>
      </c>
      <c r="HJ541" s="1">
        <v>1.868645E-2</v>
      </c>
      <c r="HK541">
        <v>27.780940000000001</v>
      </c>
      <c r="HL541" s="1">
        <v>3.8452890000000002E-9</v>
      </c>
      <c r="HM541" s="1">
        <v>3.388609E-5</v>
      </c>
      <c r="HN541" s="1">
        <v>1.8881249999999999E-2</v>
      </c>
      <c r="HO541">
        <v>27.813379999999999</v>
      </c>
      <c r="HP541" s="1">
        <v>1.4323769999999999E-8</v>
      </c>
      <c r="HQ541" s="1">
        <v>1.2580100000000001E-4</v>
      </c>
      <c r="HR541" s="1">
        <v>1.8628809999999999E-2</v>
      </c>
      <c r="HS541">
        <v>27.937950000000001</v>
      </c>
      <c r="HT541" s="1">
        <v>4.7224949999999998E-8</v>
      </c>
      <c r="HU541" s="1">
        <v>4.2293860000000002E-4</v>
      </c>
      <c r="HV541" s="1">
        <v>1.8267990000000001E-2</v>
      </c>
      <c r="HW541">
        <v>28.09018</v>
      </c>
      <c r="HX541" s="1">
        <v>1.4098529999999999E-7</v>
      </c>
      <c r="HY541" s="1">
        <v>1.2958259999999999E-3</v>
      </c>
      <c r="HZ541" s="1">
        <v>1.7901460000000001E-2</v>
      </c>
      <c r="IA541">
        <v>28.229340000000001</v>
      </c>
      <c r="IB541" s="1">
        <v>3.8622550000000002E-7</v>
      </c>
      <c r="IC541" s="1">
        <v>3.6454170000000002E-3</v>
      </c>
      <c r="ID541" s="1">
        <v>1.7736490000000001E-2</v>
      </c>
      <c r="IE541">
        <v>28.357220000000002</v>
      </c>
      <c r="IF541" s="1">
        <v>9.8979930000000004E-7</v>
      </c>
      <c r="IG541" s="1">
        <v>9.4893979999999996E-3</v>
      </c>
      <c r="IH541" s="1">
        <v>1.7642689999999999E-2</v>
      </c>
      <c r="II541">
        <v>28.407129999999999</v>
      </c>
      <c r="IJ541" s="1">
        <v>2.3740040000000002E-6</v>
      </c>
      <c r="IK541" s="1">
        <v>2.3019149999999999E-2</v>
      </c>
      <c r="IL541" s="1">
        <v>1.7460730000000001E-2</v>
      </c>
      <c r="IM541">
        <v>28.407060000000001</v>
      </c>
      <c r="IN541" s="1">
        <v>5.3084400000000001E-6</v>
      </c>
      <c r="IO541" s="1">
        <v>5.2323120000000001E-2</v>
      </c>
      <c r="IP541" s="1">
        <v>1.7250890000000001E-2</v>
      </c>
      <c r="IQ541">
        <v>28.406860000000002</v>
      </c>
      <c r="IR541" s="1">
        <v>1.1162389999999999E-5</v>
      </c>
      <c r="IS541" s="1">
        <v>0.11199240000000001</v>
      </c>
      <c r="IT541" s="1">
        <v>1.7311739999999999E-2</v>
      </c>
      <c r="IU541">
        <v>28.419270000000001</v>
      </c>
      <c r="IV541" s="1">
        <v>2.2578669999999999E-5</v>
      </c>
      <c r="IW541" s="1">
        <v>0.2270308</v>
      </c>
      <c r="IX541" s="1">
        <v>1.7082670000000001E-2</v>
      </c>
      <c r="IY541">
        <v>28.504960000000001</v>
      </c>
      <c r="IZ541" s="1">
        <v>4.2726270000000002E-5</v>
      </c>
      <c r="JA541" s="1">
        <v>0.43771749999999998</v>
      </c>
      <c r="JB541" s="1">
        <v>1.6749119999999999E-2</v>
      </c>
      <c r="JC541">
        <v>28.56606</v>
      </c>
      <c r="JD541" s="1">
        <v>7.6654479999999995E-5</v>
      </c>
      <c r="JE541" s="1">
        <v>0.80505340000000003</v>
      </c>
      <c r="JF541" s="1">
        <v>1.6424850000000001E-2</v>
      </c>
      <c r="JG541">
        <v>28.63711</v>
      </c>
      <c r="JH541" s="1">
        <v>1.317287E-4</v>
      </c>
      <c r="JI541">
        <v>1.417616</v>
      </c>
      <c r="JJ541" s="1">
        <v>1.6272089999999999E-2</v>
      </c>
      <c r="JK541">
        <v>28.667999999999999</v>
      </c>
      <c r="JL541" s="1">
        <v>2.1982579999999999E-4</v>
      </c>
      <c r="JM541" s="1">
        <v>2.3994659999999999</v>
      </c>
      <c r="JN541" s="1">
        <v>1.6222199999999999E-2</v>
      </c>
      <c r="JO541">
        <v>28.69774</v>
      </c>
      <c r="JP541" s="1">
        <v>3.5621029999999997E-4</v>
      </c>
      <c r="JQ541" s="1">
        <v>3.9183750000000002</v>
      </c>
      <c r="JR541">
        <v>1.615246E-2</v>
      </c>
      <c r="JS541">
        <v>28.747039999999998</v>
      </c>
      <c r="JT541" s="1">
        <v>5.5793990000000001E-4</v>
      </c>
      <c r="JU541">
        <v>6.1914699999999998</v>
      </c>
      <c r="JV541" s="1">
        <v>1.598521E-2</v>
      </c>
      <c r="JW541">
        <v>28.793880000000001</v>
      </c>
      <c r="JX541" s="1">
        <v>8.4261649999999998E-4</v>
      </c>
      <c r="JY541">
        <v>9.4880370000000003</v>
      </c>
      <c r="JZ541" s="1">
        <v>1.5814760000000001E-2</v>
      </c>
      <c r="KA541">
        <v>28.835709999999999</v>
      </c>
      <c r="KB541" s="1">
        <v>1.236792E-3</v>
      </c>
      <c r="KC541">
        <v>14.132110000000001</v>
      </c>
      <c r="KD541" s="1">
        <v>1.571668E-2</v>
      </c>
      <c r="KE541">
        <v>28.95241</v>
      </c>
      <c r="KF541" s="1">
        <v>1.7767869999999999E-3</v>
      </c>
      <c r="KG541">
        <v>20.508089999999999</v>
      </c>
      <c r="KH541" s="1">
        <v>1.5666369999999999E-2</v>
      </c>
      <c r="KI541">
        <v>29.02251</v>
      </c>
      <c r="KJ541" s="1">
        <v>2.5003719999999998E-3</v>
      </c>
      <c r="KK541">
        <v>29.060500000000001</v>
      </c>
      <c r="KL541" s="1">
        <v>1.557536E-2</v>
      </c>
      <c r="KM541">
        <v>29.082509999999999</v>
      </c>
      <c r="KN541" s="1">
        <v>3.4334830000000002E-3</v>
      </c>
      <c r="KO541">
        <v>40.282420000000002</v>
      </c>
      <c r="KP541" s="1">
        <v>1.541762E-2</v>
      </c>
      <c r="KQ541">
        <v>29.140709999999999</v>
      </c>
      <c r="KR541" s="1">
        <v>4.5995150000000002E-3</v>
      </c>
      <c r="KS541">
        <v>54.700299999999999</v>
      </c>
      <c r="KT541" s="1">
        <v>1.523453E-2</v>
      </c>
      <c r="KU541">
        <v>29.164819999999999</v>
      </c>
      <c r="KV541" s="1">
        <v>6.0345379999999999E-3</v>
      </c>
      <c r="KW541">
        <v>72.867900000000006</v>
      </c>
      <c r="KX541" s="1">
        <v>1.508698E-2</v>
      </c>
      <c r="KY541">
        <v>29.15513</v>
      </c>
      <c r="KZ541" s="1">
        <v>7.7967929999999998E-3</v>
      </c>
      <c r="LA541">
        <v>95.363690000000005</v>
      </c>
      <c r="LB541" s="1">
        <v>1.5007889999999999E-2</v>
      </c>
      <c r="LC541">
        <v>29.145969999999998</v>
      </c>
      <c r="LD541" s="1">
        <v>9.9557670000000008E-3</v>
      </c>
      <c r="LE541">
        <v>122.7841</v>
      </c>
      <c r="LF541" s="1">
        <v>1.5024839999999999E-2</v>
      </c>
      <c r="LG541">
        <v>29.16497</v>
      </c>
      <c r="LH541" s="1">
        <v>1.260766E-2</v>
      </c>
      <c r="LI541">
        <v>155.7567</v>
      </c>
      <c r="LJ541" s="1">
        <v>1.4889680000000001E-2</v>
      </c>
      <c r="LK541">
        <v>29.297989999999999</v>
      </c>
      <c r="LL541" s="1">
        <v>1.5586340000000001E-2</v>
      </c>
      <c r="LM541">
        <v>194.8528</v>
      </c>
      <c r="LN541" s="1">
        <v>1.4685699999999999E-2</v>
      </c>
      <c r="LO541">
        <v>29.410319999999999</v>
      </c>
      <c r="LP541">
        <v>1.8929109999999999E-2</v>
      </c>
      <c r="LQ541">
        <v>240.5514</v>
      </c>
      <c r="LR541" s="1">
        <v>1.4479809999999999E-2</v>
      </c>
      <c r="LS541">
        <v>29.504829999999998</v>
      </c>
      <c r="LT541" s="1">
        <v>2.2699500000000001E-2</v>
      </c>
      <c r="LU541">
        <v>293.31180000000001</v>
      </c>
      <c r="LV541" s="1">
        <v>1.43763E-2</v>
      </c>
      <c r="LW541">
        <v>29.626380000000001</v>
      </c>
      <c r="LX541" s="1">
        <v>2.7101630000000002E-2</v>
      </c>
      <c r="LY541">
        <v>353.5951</v>
      </c>
      <c r="LZ541" s="1">
        <v>1.430874E-2</v>
      </c>
      <c r="MA541">
        <v>29.692640000000001</v>
      </c>
      <c r="MB541" s="1">
        <v>3.2103199999999998E-2</v>
      </c>
      <c r="MC541">
        <v>421.84519999999998</v>
      </c>
      <c r="MD541" s="1">
        <v>1.4249009999999999E-2</v>
      </c>
      <c r="ME541">
        <v>29.68647</v>
      </c>
      <c r="MF541" s="1">
        <v>3.7688520000000003E-2</v>
      </c>
      <c r="MG541">
        <v>498.42</v>
      </c>
      <c r="MH541" s="1">
        <v>1.4209009999999999E-2</v>
      </c>
      <c r="MI541">
        <v>29.675519999999999</v>
      </c>
      <c r="MJ541" s="1">
        <v>4.3906399999999998E-2</v>
      </c>
      <c r="MK541">
        <v>583.58150000000001</v>
      </c>
      <c r="ML541" s="1">
        <v>1.4360319999999999E-2</v>
      </c>
      <c r="MM541">
        <v>29.701889999999999</v>
      </c>
      <c r="MN541" s="1">
        <v>5.1421740000000001E-2</v>
      </c>
      <c r="MO541">
        <v>677.7373</v>
      </c>
      <c r="MP541" s="1">
        <v>1.428282E-2</v>
      </c>
      <c r="MQ541">
        <v>29.83118</v>
      </c>
      <c r="MR541" s="1">
        <v>5.8819160000000002E-2</v>
      </c>
      <c r="MS541">
        <v>781.04700000000003</v>
      </c>
      <c r="MT541" s="1">
        <v>1.413378E-2</v>
      </c>
      <c r="MU541">
        <v>29.967919999999999</v>
      </c>
      <c r="MV541" s="1">
        <v>6.6448199999999999E-2</v>
      </c>
      <c r="MW541">
        <v>893.33590000000004</v>
      </c>
      <c r="MX541" s="1">
        <v>1.397555E-2</v>
      </c>
      <c r="MY541">
        <v>30.070709999999998</v>
      </c>
      <c r="MZ541" s="1">
        <v>7.4476959999999995E-2</v>
      </c>
      <c r="NA541">
        <v>1014.532</v>
      </c>
      <c r="NB541" s="1">
        <v>1.394247E-2</v>
      </c>
      <c r="NC541">
        <v>30.159140000000001</v>
      </c>
      <c r="ND541" s="1">
        <v>8.3679310000000007E-2</v>
      </c>
      <c r="NE541">
        <v>1144.663</v>
      </c>
      <c r="NF541" s="1">
        <v>1.3966879999999999E-2</v>
      </c>
      <c r="NG541">
        <v>30.179600000000001</v>
      </c>
      <c r="NH541" s="1">
        <v>9.3859960000000006E-2</v>
      </c>
      <c r="NI541">
        <v>1283.8320000000001</v>
      </c>
      <c r="NJ541" s="1">
        <v>1.3951710000000001E-2</v>
      </c>
      <c r="NK541">
        <v>30.16686</v>
      </c>
      <c r="NL541" s="1">
        <v>0.1044038</v>
      </c>
      <c r="NM541">
        <v>1431.8969999999999</v>
      </c>
      <c r="NN541" s="1">
        <v>1.384181E-2</v>
      </c>
      <c r="NO541">
        <v>30.1585</v>
      </c>
      <c r="NP541" s="1">
        <v>0.11472889999999999</v>
      </c>
      <c r="NQ541">
        <v>1588.508</v>
      </c>
      <c r="NR541" s="1">
        <v>1.365481E-2</v>
      </c>
      <c r="NS541">
        <v>30.160789999999999</v>
      </c>
      <c r="NT541" s="1">
        <v>0.12472</v>
      </c>
      <c r="NU541">
        <v>1753.1030000000001</v>
      </c>
      <c r="NV541" s="1">
        <v>1.360164E-2</v>
      </c>
      <c r="NW541">
        <v>30.19481</v>
      </c>
      <c r="NX541">
        <v>0.1362516</v>
      </c>
      <c r="NY541">
        <v>1925.42</v>
      </c>
      <c r="NZ541" s="1">
        <v>1.362376E-2</v>
      </c>
      <c r="OA541">
        <v>30.275310000000001</v>
      </c>
      <c r="OB541">
        <v>0.1490168</v>
      </c>
      <c r="OC541">
        <v>2105.4650000000001</v>
      </c>
      <c r="OD541" s="1">
        <v>1.3656980000000001E-2</v>
      </c>
      <c r="OE541">
        <v>30.316510000000001</v>
      </c>
      <c r="OF541" s="1">
        <v>0.1624776</v>
      </c>
      <c r="OG541">
        <v>2293.0340000000001</v>
      </c>
      <c r="OH541" s="1">
        <v>1.36039E-2</v>
      </c>
      <c r="OI541">
        <v>30.349399999999999</v>
      </c>
      <c r="OJ541" s="1">
        <v>0.1753584</v>
      </c>
      <c r="OK541">
        <v>2487.5940000000001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>
        <v>1.8951389999999999E-2</v>
      </c>
      <c r="G542">
        <v>23.04824</v>
      </c>
      <c r="H542">
        <v>0</v>
      </c>
      <c r="I542">
        <v>0</v>
      </c>
      <c r="J542" s="1">
        <v>1.9210270000000002E-2</v>
      </c>
      <c r="K542">
        <v>23.147320000000001</v>
      </c>
      <c r="L542">
        <v>0</v>
      </c>
      <c r="M542">
        <v>0</v>
      </c>
      <c r="N542" s="1">
        <v>1.9176039999999998E-2</v>
      </c>
      <c r="O542">
        <v>23.270299999999999</v>
      </c>
      <c r="P542">
        <v>0</v>
      </c>
      <c r="Q542">
        <v>0</v>
      </c>
      <c r="R542" s="1">
        <v>1.9059240000000002E-2</v>
      </c>
      <c r="S542">
        <v>23.330259999999999</v>
      </c>
      <c r="T542">
        <v>0</v>
      </c>
      <c r="U542">
        <v>0</v>
      </c>
      <c r="V542" s="1">
        <v>1.905366E-2</v>
      </c>
      <c r="W542">
        <v>23.383019999999998</v>
      </c>
      <c r="X542">
        <v>0</v>
      </c>
      <c r="Y542">
        <v>0</v>
      </c>
      <c r="Z542" s="1">
        <v>1.914648E-2</v>
      </c>
      <c r="AA542">
        <v>23.436879999999999</v>
      </c>
      <c r="AB542">
        <v>0</v>
      </c>
      <c r="AC542">
        <v>0</v>
      </c>
      <c r="AD542" s="1">
        <v>1.899093E-2</v>
      </c>
      <c r="AE542">
        <v>23.49146</v>
      </c>
      <c r="AF542">
        <v>0</v>
      </c>
      <c r="AG542">
        <v>0</v>
      </c>
      <c r="AH542" s="1">
        <v>1.9115960000000001E-2</v>
      </c>
      <c r="AI542">
        <v>23.555420000000002</v>
      </c>
      <c r="AJ542">
        <v>0</v>
      </c>
      <c r="AK542">
        <v>0</v>
      </c>
      <c r="AL542" s="1">
        <v>1.933201E-2</v>
      </c>
      <c r="AM542">
        <v>23.696179999999998</v>
      </c>
      <c r="AN542">
        <v>0</v>
      </c>
      <c r="AO542">
        <v>0</v>
      </c>
      <c r="AP542" s="1">
        <v>1.956459E-2</v>
      </c>
      <c r="AQ542">
        <v>23.792929999999998</v>
      </c>
      <c r="AR542">
        <v>0</v>
      </c>
      <c r="AS542">
        <v>0</v>
      </c>
      <c r="AT542" s="1">
        <v>1.968607E-2</v>
      </c>
      <c r="AU542">
        <v>23.881170000000001</v>
      </c>
      <c r="AV542">
        <v>0</v>
      </c>
      <c r="AW542">
        <v>0</v>
      </c>
      <c r="AX542" s="1">
        <v>1.9765330000000001E-2</v>
      </c>
      <c r="AY542">
        <v>23.959620000000001</v>
      </c>
      <c r="AZ542">
        <v>0</v>
      </c>
      <c r="BA542">
        <v>0</v>
      </c>
      <c r="BB542" s="1">
        <v>1.9899099999999999E-2</v>
      </c>
      <c r="BC542">
        <v>24.025459999999999</v>
      </c>
      <c r="BD542">
        <v>0</v>
      </c>
      <c r="BE542">
        <v>0</v>
      </c>
      <c r="BF542" s="1">
        <v>2.0043109999999999E-2</v>
      </c>
      <c r="BG542">
        <v>24.090389999999999</v>
      </c>
      <c r="BH542">
        <v>0</v>
      </c>
      <c r="BI542">
        <v>0</v>
      </c>
      <c r="BJ542">
        <v>1.999567E-2</v>
      </c>
      <c r="BK542">
        <v>24.18328</v>
      </c>
      <c r="BL542">
        <v>0</v>
      </c>
      <c r="BM542">
        <v>0</v>
      </c>
      <c r="BN542" s="1">
        <v>2.016428E-2</v>
      </c>
      <c r="BO542">
        <v>24.3277</v>
      </c>
      <c r="BP542">
        <v>0</v>
      </c>
      <c r="BQ542">
        <v>0</v>
      </c>
      <c r="BR542" s="1">
        <v>2.0439390000000002E-2</v>
      </c>
      <c r="BS542">
        <v>24.50657</v>
      </c>
      <c r="BT542">
        <v>0</v>
      </c>
      <c r="BU542">
        <v>0</v>
      </c>
      <c r="BV542">
        <v>2.0684669999999999E-2</v>
      </c>
      <c r="BW542">
        <v>24.68882</v>
      </c>
      <c r="BX542">
        <v>0</v>
      </c>
      <c r="BY542">
        <v>0</v>
      </c>
      <c r="BZ542" s="1">
        <v>2.081771E-2</v>
      </c>
      <c r="CA542">
        <v>24.840430000000001</v>
      </c>
      <c r="CB542">
        <v>0</v>
      </c>
      <c r="CC542">
        <v>0</v>
      </c>
      <c r="CD542" s="1">
        <v>2.0900539999999999E-2</v>
      </c>
      <c r="CE542">
        <v>24.91217</v>
      </c>
      <c r="CF542">
        <v>0</v>
      </c>
      <c r="CG542">
        <v>0</v>
      </c>
      <c r="CH542" s="1">
        <v>2.0989270000000001E-2</v>
      </c>
      <c r="CI542">
        <v>24.958680000000001</v>
      </c>
      <c r="CJ542">
        <v>0</v>
      </c>
      <c r="CK542">
        <v>0</v>
      </c>
      <c r="CL542">
        <v>2.126053E-2</v>
      </c>
      <c r="CM542">
        <v>25.00722</v>
      </c>
      <c r="CN542">
        <v>0</v>
      </c>
      <c r="CO542">
        <v>0</v>
      </c>
      <c r="CP542" s="1">
        <v>2.1866480000000001E-2</v>
      </c>
      <c r="CQ542">
        <v>25.065270000000002</v>
      </c>
      <c r="CR542">
        <v>0</v>
      </c>
      <c r="CS542">
        <v>0</v>
      </c>
      <c r="CT542" s="1">
        <v>2.1932469999999999E-2</v>
      </c>
      <c r="CU542">
        <v>25.192969999999999</v>
      </c>
      <c r="CV542">
        <v>0</v>
      </c>
      <c r="CW542">
        <v>0</v>
      </c>
      <c r="CX542" s="1">
        <v>2.1743470000000001E-2</v>
      </c>
      <c r="CY542">
        <v>25.360479999999999</v>
      </c>
      <c r="CZ542">
        <v>0</v>
      </c>
      <c r="DA542">
        <v>0</v>
      </c>
      <c r="DB542" s="1">
        <v>2.1558669999999999E-2</v>
      </c>
      <c r="DC542">
        <v>25.496770000000001</v>
      </c>
      <c r="DD542">
        <v>0</v>
      </c>
      <c r="DE542">
        <v>0</v>
      </c>
      <c r="DF542" s="1">
        <v>2.1626889999999999E-2</v>
      </c>
      <c r="DG542">
        <v>25.614940000000001</v>
      </c>
      <c r="DH542">
        <v>0</v>
      </c>
      <c r="DI542">
        <v>0</v>
      </c>
      <c r="DJ542" s="1">
        <v>2.178165E-2</v>
      </c>
      <c r="DK542">
        <v>25.672329999999999</v>
      </c>
      <c r="DL542">
        <v>0</v>
      </c>
      <c r="DM542">
        <v>0</v>
      </c>
      <c r="DN542" s="1">
        <v>2.1809970000000001E-2</v>
      </c>
      <c r="DO542">
        <v>25.710049999999999</v>
      </c>
      <c r="DP542">
        <v>0</v>
      </c>
      <c r="DQ542">
        <v>0</v>
      </c>
      <c r="DR542" s="1">
        <v>2.184115E-2</v>
      </c>
      <c r="DS542">
        <v>25.746220000000001</v>
      </c>
      <c r="DT542">
        <v>0</v>
      </c>
      <c r="DU542">
        <v>0</v>
      </c>
      <c r="DV542">
        <v>2.2536069999999998E-2</v>
      </c>
      <c r="DW542">
        <v>25.78002</v>
      </c>
      <c r="DX542">
        <v>0</v>
      </c>
      <c r="DY542">
        <v>0</v>
      </c>
      <c r="DZ542" s="1">
        <v>2.2403220000000001E-2</v>
      </c>
      <c r="EA542">
        <v>25.86806</v>
      </c>
      <c r="EB542">
        <v>0</v>
      </c>
      <c r="EC542">
        <v>0</v>
      </c>
      <c r="ED542" s="1">
        <v>2.1965800000000001E-2</v>
      </c>
      <c r="EE542">
        <v>25.982600000000001</v>
      </c>
      <c r="EF542">
        <v>0</v>
      </c>
      <c r="EG542">
        <v>0</v>
      </c>
      <c r="EH542" s="1">
        <v>2.1516239999999999E-2</v>
      </c>
      <c r="EI542">
        <v>26.108129999999999</v>
      </c>
      <c r="EJ542">
        <v>0</v>
      </c>
      <c r="EK542">
        <v>2.8724369999999999E-36</v>
      </c>
      <c r="EL542" s="1">
        <v>2.1469780000000001E-2</v>
      </c>
      <c r="EM542">
        <v>26.215229999999998</v>
      </c>
      <c r="EN542">
        <v>1.2957249999999999E-37</v>
      </c>
      <c r="EO542">
        <v>5.3525069999999999E-33</v>
      </c>
      <c r="EP542" s="1">
        <v>2.15512E-2</v>
      </c>
      <c r="EQ542">
        <v>26.263390000000001</v>
      </c>
      <c r="ER542">
        <v>1.1414369999999999E-34</v>
      </c>
      <c r="ES542">
        <v>4.6786310000000002E-30</v>
      </c>
      <c r="ET542">
        <v>2.1494869999999999E-2</v>
      </c>
      <c r="EU542">
        <v>26.27769</v>
      </c>
      <c r="EV542">
        <v>5.1912259999999998E-32</v>
      </c>
      <c r="EW542" s="1">
        <v>2.1304579999999999E-27</v>
      </c>
      <c r="EX542" s="1">
        <v>2.1410740000000001E-2</v>
      </c>
      <c r="EY542">
        <v>26.296340000000001</v>
      </c>
      <c r="EZ542" s="1">
        <v>1.3365420000000001E-29</v>
      </c>
      <c r="FA542" s="1">
        <v>5.4877960000000001E-25</v>
      </c>
      <c r="FB542" s="1">
        <v>2.1986780000000001E-2</v>
      </c>
      <c r="FC542">
        <v>26.342980000000001</v>
      </c>
      <c r="FD542" s="1">
        <v>2.1608860000000002E-27</v>
      </c>
      <c r="FE542" s="1">
        <v>8.6158139999999997E-23</v>
      </c>
      <c r="FF542" s="1">
        <v>2.1764080000000002E-2</v>
      </c>
      <c r="FG542">
        <v>26.49774</v>
      </c>
      <c r="FH542" s="1">
        <v>2.1793399999999998E-25</v>
      </c>
      <c r="FI542" s="1">
        <v>8.7401949999999994E-21</v>
      </c>
      <c r="FJ542" s="1">
        <v>2.1285180000000001E-2</v>
      </c>
      <c r="FK542">
        <v>26.63457</v>
      </c>
      <c r="FL542" s="1">
        <v>1.4603210000000001E-23</v>
      </c>
      <c r="FM542" s="1">
        <v>5.9711809999999999E-19</v>
      </c>
      <c r="FN542" s="1">
        <v>2.0772780000000001E-2</v>
      </c>
      <c r="FO542">
        <v>26.740939999999998</v>
      </c>
      <c r="FP542" s="1">
        <v>6.8288359999999996E-22</v>
      </c>
      <c r="FQ542" s="1">
        <v>2.852571E-17</v>
      </c>
      <c r="FR542">
        <v>2.0633510000000001E-2</v>
      </c>
      <c r="FS542">
        <v>26.813220000000001</v>
      </c>
      <c r="FT542" s="1">
        <v>2.3581259999999999E-20</v>
      </c>
      <c r="FU542" s="1">
        <v>9.8817870000000005E-16</v>
      </c>
      <c r="FV542" s="1">
        <v>2.0648240000000002E-2</v>
      </c>
      <c r="FW542">
        <v>26.850770000000001</v>
      </c>
      <c r="FX542" s="1">
        <v>6.1508249999999998E-19</v>
      </c>
      <c r="FY542" s="1">
        <v>2.56741E-14</v>
      </c>
      <c r="FZ542" s="1">
        <v>2.051797E-2</v>
      </c>
      <c r="GA542">
        <v>26.866859999999999</v>
      </c>
      <c r="GB542" s="1">
        <v>1.2283510000000001E-17</v>
      </c>
      <c r="GC542" s="1">
        <v>5.1395599999999998E-13</v>
      </c>
      <c r="GD542" s="1">
        <v>2.0343759999999999E-2</v>
      </c>
      <c r="GE542">
        <v>26.883590000000002</v>
      </c>
      <c r="GF542" s="1">
        <v>1.9275160000000001E-16</v>
      </c>
      <c r="GG542" s="1">
        <v>8.1044600000000008E-12</v>
      </c>
      <c r="GH542" s="1">
        <v>2.080682E-2</v>
      </c>
      <c r="GI542">
        <v>26.93065</v>
      </c>
      <c r="GJ542" s="1">
        <v>2.5149349999999999E-15</v>
      </c>
      <c r="GK542" s="1">
        <v>1.030157E-10</v>
      </c>
      <c r="GL542">
        <v>2.0519030000000001E-2</v>
      </c>
      <c r="GM542">
        <v>27.087959999999999</v>
      </c>
      <c r="GN542" s="1">
        <v>2.6285230000000001E-14</v>
      </c>
      <c r="GO542" s="1">
        <v>1.0757039999999999E-9</v>
      </c>
      <c r="GP542">
        <v>1.998867E-2</v>
      </c>
      <c r="GQ542">
        <v>27.240259999999999</v>
      </c>
      <c r="GR542" s="1">
        <v>2.519277E-13</v>
      </c>
      <c r="GS542" s="1">
        <v>9.3643869999999996E-9</v>
      </c>
      <c r="GT542" s="1">
        <v>1.9435060000000001E-2</v>
      </c>
      <c r="GU542">
        <v>27.377040000000001</v>
      </c>
      <c r="GV542" s="1">
        <v>1.9697870000000001E-12</v>
      </c>
      <c r="GW542" s="1">
        <v>6.876857E-8</v>
      </c>
      <c r="GX542" s="1">
        <v>1.927856E-2</v>
      </c>
      <c r="GY542">
        <v>27.506679999999999</v>
      </c>
      <c r="GZ542" s="1">
        <v>1.318644E-11</v>
      </c>
      <c r="HA542" s="1">
        <v>4.3208020000000003E-7</v>
      </c>
      <c r="HB542">
        <v>1.925961E-2</v>
      </c>
      <c r="HC542">
        <v>27.578060000000001</v>
      </c>
      <c r="HD542" s="1">
        <v>7.6081679999999998E-11</v>
      </c>
      <c r="HE542" s="1">
        <v>2.3578219999999999E-6</v>
      </c>
      <c r="HF542">
        <v>1.9128079999999999E-2</v>
      </c>
      <c r="HG542">
        <v>27.592040000000001</v>
      </c>
      <c r="HH542" s="1">
        <v>3.7865010000000001E-10</v>
      </c>
      <c r="HI542" s="1">
        <v>1.130995E-5</v>
      </c>
      <c r="HJ542" s="1">
        <v>1.890942E-2</v>
      </c>
      <c r="HK542">
        <v>27.60887</v>
      </c>
      <c r="HL542" s="1">
        <v>1.6479559999999999E-9</v>
      </c>
      <c r="HM542" s="1">
        <v>4.8156340000000001E-5</v>
      </c>
      <c r="HN542" s="1">
        <v>1.9108590000000002E-2</v>
      </c>
      <c r="HO542">
        <v>27.642790000000002</v>
      </c>
      <c r="HP542" s="1">
        <v>6.5328499999999998E-9</v>
      </c>
      <c r="HQ542" s="1">
        <v>1.8403049999999999E-4</v>
      </c>
      <c r="HR542" s="1">
        <v>1.8853539999999998E-2</v>
      </c>
      <c r="HS542">
        <v>27.768229999999999</v>
      </c>
      <c r="HT542" s="1">
        <v>2.275235E-8</v>
      </c>
      <c r="HU542" s="1">
        <v>6.3688929999999996E-4</v>
      </c>
      <c r="HV542" s="1">
        <v>1.8486599999999999E-2</v>
      </c>
      <c r="HW542">
        <v>27.922160000000002</v>
      </c>
      <c r="HX542" s="1">
        <v>7.131118E-8</v>
      </c>
      <c r="HY542" s="1">
        <v>2.0084119999999998E-3</v>
      </c>
      <c r="HZ542" s="1">
        <v>1.8113899999999999E-2</v>
      </c>
      <c r="IA542">
        <v>28.063400000000001</v>
      </c>
      <c r="IB542" s="1">
        <v>2.040846E-7</v>
      </c>
      <c r="IC542" s="1">
        <v>5.8124479999999996E-3</v>
      </c>
      <c r="ID542" s="1">
        <v>1.7946980000000001E-2</v>
      </c>
      <c r="IE542">
        <v>28.192879999999999</v>
      </c>
      <c r="IF542" s="1">
        <v>5.4426360000000001E-7</v>
      </c>
      <c r="IG542" s="1">
        <v>1.555435E-2</v>
      </c>
      <c r="IH542" s="1">
        <v>1.7853170000000002E-2</v>
      </c>
      <c r="II542">
        <v>28.245290000000001</v>
      </c>
      <c r="IJ542" s="1">
        <v>1.3537240000000001E-6</v>
      </c>
      <c r="IK542" s="1">
        <v>3.876404E-2</v>
      </c>
      <c r="IL542" s="1">
        <v>1.766972E-2</v>
      </c>
      <c r="IM542">
        <v>28.247309999999999</v>
      </c>
      <c r="IN542" s="1">
        <v>3.1287140000000002E-6</v>
      </c>
      <c r="IO542" s="1">
        <v>9.0476760000000003E-2</v>
      </c>
      <c r="IP542" s="1">
        <v>1.745907E-2</v>
      </c>
      <c r="IQ542">
        <v>28.24877</v>
      </c>
      <c r="IR542" s="1">
        <v>6.780611E-6</v>
      </c>
      <c r="IS542" s="1">
        <v>0.19874449999999999</v>
      </c>
      <c r="IT542" s="1">
        <v>1.7522079999999999E-2</v>
      </c>
      <c r="IU542">
        <v>28.262440000000002</v>
      </c>
      <c r="IV542" s="1">
        <v>1.4102520000000001E-5</v>
      </c>
      <c r="IW542" s="1">
        <v>0.41316350000000002</v>
      </c>
      <c r="IX542" s="1">
        <v>1.728994E-2</v>
      </c>
      <c r="IY542">
        <v>28.348960000000002</v>
      </c>
      <c r="IZ542" s="1">
        <v>2.737213E-5</v>
      </c>
      <c r="JA542" s="1">
        <v>0.81643900000000003</v>
      </c>
      <c r="JB542" s="1">
        <v>1.695232E-2</v>
      </c>
      <c r="JC542">
        <v>28.412939999999999</v>
      </c>
      <c r="JD542" s="1">
        <v>5.0265710000000003E-5</v>
      </c>
      <c r="JE542" s="1">
        <v>1.5381910000000001</v>
      </c>
      <c r="JF542" s="1">
        <v>1.662222E-2</v>
      </c>
      <c r="JG542">
        <v>28.486260000000001</v>
      </c>
      <c r="JH542" s="1">
        <v>8.8248640000000004E-5</v>
      </c>
      <c r="JI542" s="1">
        <v>2.7727430000000002</v>
      </c>
      <c r="JJ542" s="1">
        <v>1.6468440000000001E-2</v>
      </c>
      <c r="JK542">
        <v>28.520060000000001</v>
      </c>
      <c r="JL542" s="1">
        <v>1.5024680000000001E-4</v>
      </c>
      <c r="JM542" s="1">
        <v>4.8007429999999998</v>
      </c>
      <c r="JN542" s="1">
        <v>1.641778E-2</v>
      </c>
      <c r="JO542">
        <v>28.5519</v>
      </c>
      <c r="JP542" s="1">
        <v>2.4803359999999998E-4</v>
      </c>
      <c r="JQ542">
        <v>8.0137579999999993</v>
      </c>
      <c r="JR542">
        <v>1.6347649999999998E-2</v>
      </c>
      <c r="JS542">
        <v>28.603159999999999</v>
      </c>
      <c r="JT542" s="1">
        <v>3.952936E-4</v>
      </c>
      <c r="JU542">
        <v>12.935309999999999</v>
      </c>
      <c r="JV542" s="1">
        <v>1.617845E-2</v>
      </c>
      <c r="JW542">
        <v>28.65241</v>
      </c>
      <c r="JX542" s="1">
        <v>6.066671E-4</v>
      </c>
      <c r="JY542">
        <v>20.23695</v>
      </c>
      <c r="JZ542" s="1">
        <v>1.6003960000000001E-2</v>
      </c>
      <c r="KA542">
        <v>28.696380000000001</v>
      </c>
      <c r="KB542" s="1">
        <v>9.0378979999999995E-4</v>
      </c>
      <c r="KC542">
        <v>30.75225</v>
      </c>
      <c r="KD542" s="1">
        <v>1.5905490000000001E-2</v>
      </c>
      <c r="KE542">
        <v>28.814229999999998</v>
      </c>
      <c r="KF542" s="1">
        <v>1.3167610000000001E-3</v>
      </c>
      <c r="KG542">
        <v>45.499600000000001</v>
      </c>
      <c r="KH542" s="1">
        <v>1.585555E-2</v>
      </c>
      <c r="KI542">
        <v>28.88748</v>
      </c>
      <c r="KJ542" s="1">
        <v>1.8775910000000001E-3</v>
      </c>
      <c r="KK542">
        <v>65.692279999999997</v>
      </c>
      <c r="KL542" s="1">
        <v>1.57629E-2</v>
      </c>
      <c r="KM542">
        <v>28.949729999999999</v>
      </c>
      <c r="KN542" s="1">
        <v>2.6101150000000001E-3</v>
      </c>
      <c r="KO542">
        <v>92.723740000000006</v>
      </c>
      <c r="KP542" s="1">
        <v>1.560424E-2</v>
      </c>
      <c r="KQ542">
        <v>29.010059999999999</v>
      </c>
      <c r="KR542" s="1">
        <v>3.5372630000000001E-3</v>
      </c>
      <c r="KS542">
        <v>128.13720000000001</v>
      </c>
      <c r="KT542" s="1">
        <v>1.5417490000000001E-2</v>
      </c>
      <c r="KU542">
        <v>29.036429999999999</v>
      </c>
      <c r="KV542" s="1">
        <v>4.69097E-3</v>
      </c>
      <c r="KW542">
        <v>173.61150000000001</v>
      </c>
      <c r="KX542" s="1">
        <v>1.526897E-2</v>
      </c>
      <c r="KY542">
        <v>29.029070000000001</v>
      </c>
      <c r="KZ542" s="1">
        <v>6.1233779999999996E-3</v>
      </c>
      <c r="LA542">
        <v>230.95930000000001</v>
      </c>
      <c r="LB542" s="1">
        <v>1.518944E-2</v>
      </c>
      <c r="LC542">
        <v>29.02187</v>
      </c>
      <c r="LD542" s="1">
        <v>7.8948939999999995E-3</v>
      </c>
      <c r="LE542">
        <v>302.10649999999998</v>
      </c>
      <c r="LF542" s="1">
        <v>1.520731E-2</v>
      </c>
      <c r="LG542">
        <v>29.042269999999998</v>
      </c>
      <c r="LH542" s="1">
        <v>1.0089910000000001E-2</v>
      </c>
      <c r="LI542">
        <v>389.12810000000002</v>
      </c>
      <c r="LJ542" s="1">
        <v>1.507094E-2</v>
      </c>
      <c r="LK542">
        <v>29.175650000000001</v>
      </c>
      <c r="LL542" s="1">
        <v>1.258196E-2</v>
      </c>
      <c r="LM542">
        <v>494.03930000000003</v>
      </c>
      <c r="LN542" s="1">
        <v>1.486409E-2</v>
      </c>
      <c r="LO542">
        <v>29.290769999999998</v>
      </c>
      <c r="LP542" s="1">
        <v>1.540469E-2</v>
      </c>
      <c r="LQ542">
        <v>618.67399999999998</v>
      </c>
      <c r="LR542" s="1">
        <v>1.4655069999999999E-2</v>
      </c>
      <c r="LS542">
        <v>29.387810000000002</v>
      </c>
      <c r="LT542" s="1">
        <v>1.8615159999999999E-2</v>
      </c>
      <c r="LU542">
        <v>764.84079999999994</v>
      </c>
      <c r="LV542" s="1">
        <v>1.4549909999999999E-2</v>
      </c>
      <c r="LW542">
        <v>29.51116</v>
      </c>
      <c r="LX542" s="1">
        <v>2.238764E-2</v>
      </c>
      <c r="LY542">
        <v>934.38340000000005</v>
      </c>
      <c r="LZ542" s="1">
        <v>1.448141E-2</v>
      </c>
      <c r="MA542">
        <v>29.580100000000002</v>
      </c>
      <c r="MB542" s="1">
        <v>2.6704019999999998E-2</v>
      </c>
      <c r="MC542">
        <v>1129.136</v>
      </c>
      <c r="MD542" s="1">
        <v>1.442178E-2</v>
      </c>
      <c r="ME542">
        <v>29.576260000000001</v>
      </c>
      <c r="MF542" s="1">
        <v>3.1559799999999999E-2</v>
      </c>
      <c r="MG542">
        <v>1350.7429999999999</v>
      </c>
      <c r="MH542" s="1">
        <v>1.4381120000000001E-2</v>
      </c>
      <c r="MI542">
        <v>29.56673</v>
      </c>
      <c r="MJ542" s="1">
        <v>3.6998349999999999E-2</v>
      </c>
      <c r="MK542">
        <v>1600.5989999999999</v>
      </c>
      <c r="ML542" s="1">
        <v>1.4536500000000001E-2</v>
      </c>
      <c r="MM542">
        <v>29.594000000000001</v>
      </c>
      <c r="MN542" s="1">
        <v>4.3599510000000001E-2</v>
      </c>
      <c r="MO542">
        <v>1880.4659999999999</v>
      </c>
      <c r="MP542" s="1">
        <v>1.445857E-2</v>
      </c>
      <c r="MQ542">
        <v>29.723649999999999</v>
      </c>
      <c r="MR542" s="1">
        <v>5.0159639999999998E-2</v>
      </c>
      <c r="MS542">
        <v>2191.4679999999998</v>
      </c>
      <c r="MT542" s="1">
        <v>1.4307479999999999E-2</v>
      </c>
      <c r="MU542">
        <v>29.861969999999999</v>
      </c>
      <c r="MV542" s="1">
        <v>5.6974080000000003E-2</v>
      </c>
      <c r="MW542">
        <v>2533.7719999999999</v>
      </c>
      <c r="MX542" s="1">
        <v>1.414355E-2</v>
      </c>
      <c r="MY542">
        <v>29.966529999999999</v>
      </c>
      <c r="MZ542" s="1">
        <v>6.4174179999999997E-2</v>
      </c>
      <c r="NA542">
        <v>2907.7080000000001</v>
      </c>
      <c r="NB542" s="1">
        <v>1.4112319999999999E-2</v>
      </c>
      <c r="NC542">
        <v>30.056760000000001</v>
      </c>
      <c r="ND542" s="1">
        <v>7.2474849999999993E-2</v>
      </c>
      <c r="NE542">
        <v>3313.95</v>
      </c>
      <c r="NF542" s="1">
        <v>1.4137139999999999E-2</v>
      </c>
      <c r="NG542">
        <v>30.079719999999998</v>
      </c>
      <c r="NH542" s="1">
        <v>8.1681569999999995E-2</v>
      </c>
      <c r="NI542">
        <v>3753.2640000000001</v>
      </c>
      <c r="NJ542" s="1">
        <v>1.4121389999999999E-2</v>
      </c>
      <c r="NK542">
        <v>30.068570000000001</v>
      </c>
      <c r="NL542" s="1">
        <v>9.1269710000000004E-2</v>
      </c>
      <c r="NM542">
        <v>4225.7389999999996</v>
      </c>
      <c r="NN542" s="1">
        <v>1.4009809999999999E-2</v>
      </c>
      <c r="NO542">
        <v>30.061499999999999</v>
      </c>
      <c r="NP542" s="1">
        <v>0.10073269999999999</v>
      </c>
      <c r="NQ542">
        <v>4730.8280000000004</v>
      </c>
      <c r="NR542" s="1">
        <v>1.382018E-2</v>
      </c>
      <c r="NS542">
        <v>30.064789999999999</v>
      </c>
      <c r="NT542" s="1">
        <v>0.1099604</v>
      </c>
      <c r="NU542">
        <v>5267.2380000000003</v>
      </c>
      <c r="NV542" s="1">
        <v>1.376549E-2</v>
      </c>
      <c r="NW542">
        <v>30.09995</v>
      </c>
      <c r="NX542" s="1">
        <v>0.1206034</v>
      </c>
      <c r="NY542">
        <v>5834.5219999999999</v>
      </c>
      <c r="NZ542" s="1">
        <v>1.3788679999999999E-2</v>
      </c>
      <c r="OA542">
        <v>30.181509999999999</v>
      </c>
      <c r="OB542" s="1">
        <v>0.13242029999999999</v>
      </c>
      <c r="OC542">
        <v>6432.8739999999998</v>
      </c>
      <c r="OD542" s="1">
        <v>1.38213E-2</v>
      </c>
      <c r="OE542">
        <v>30.22476</v>
      </c>
      <c r="OF542" s="1">
        <v>0.14490790000000001</v>
      </c>
      <c r="OG542">
        <v>7061.9809999999998</v>
      </c>
      <c r="OH542" s="1">
        <v>1.3769440000000001E-2</v>
      </c>
      <c r="OI542">
        <v>30.259699999999999</v>
      </c>
      <c r="OJ542" s="1">
        <v>0.15697530000000001</v>
      </c>
      <c r="OK542">
        <v>7720.5479999999998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>
        <v>1.762907E-2</v>
      </c>
      <c r="G543">
        <v>22.835660000000001</v>
      </c>
      <c r="H543">
        <v>0</v>
      </c>
      <c r="I543">
        <v>0</v>
      </c>
      <c r="J543" s="1">
        <v>1.7878310000000001E-2</v>
      </c>
      <c r="K543">
        <v>22.931460000000001</v>
      </c>
      <c r="L543">
        <v>0</v>
      </c>
      <c r="M543">
        <v>0</v>
      </c>
      <c r="N543" s="1">
        <v>1.7842259999999999E-2</v>
      </c>
      <c r="O543">
        <v>23.053470000000001</v>
      </c>
      <c r="P543">
        <v>0</v>
      </c>
      <c r="Q543">
        <v>0</v>
      </c>
      <c r="R543" s="1">
        <v>1.77211E-2</v>
      </c>
      <c r="S543">
        <v>23.108550000000001</v>
      </c>
      <c r="T543">
        <v>0</v>
      </c>
      <c r="U543">
        <v>0</v>
      </c>
      <c r="V543" s="1">
        <v>1.771387E-2</v>
      </c>
      <c r="W543">
        <v>23.15841</v>
      </c>
      <c r="X543">
        <v>0</v>
      </c>
      <c r="Y543">
        <v>0</v>
      </c>
      <c r="Z543" s="1">
        <v>1.7798410000000001E-2</v>
      </c>
      <c r="AA543">
        <v>23.210290000000001</v>
      </c>
      <c r="AB543">
        <v>0</v>
      </c>
      <c r="AC543">
        <v>0</v>
      </c>
      <c r="AD543" s="1">
        <v>1.7643849999999999E-2</v>
      </c>
      <c r="AE543">
        <v>23.26314</v>
      </c>
      <c r="AF543">
        <v>0</v>
      </c>
      <c r="AG543">
        <v>0</v>
      </c>
      <c r="AH543" s="1">
        <v>1.7762279999999998E-2</v>
      </c>
      <c r="AI543">
        <v>23.32685</v>
      </c>
      <c r="AJ543">
        <v>0</v>
      </c>
      <c r="AK543">
        <v>0</v>
      </c>
      <c r="AL543" s="1">
        <v>1.796946E-2</v>
      </c>
      <c r="AM543">
        <v>23.47139</v>
      </c>
      <c r="AN543">
        <v>0</v>
      </c>
      <c r="AO543">
        <v>0</v>
      </c>
      <c r="AP543" s="1">
        <v>1.8190720000000001E-2</v>
      </c>
      <c r="AQ543">
        <v>23.56672</v>
      </c>
      <c r="AR543">
        <v>0</v>
      </c>
      <c r="AS543">
        <v>0</v>
      </c>
      <c r="AT543" s="1">
        <v>1.8298189999999999E-2</v>
      </c>
      <c r="AU543">
        <v>23.65408</v>
      </c>
      <c r="AV543">
        <v>0</v>
      </c>
      <c r="AW543">
        <v>0</v>
      </c>
      <c r="AX543" s="1">
        <v>1.836869E-2</v>
      </c>
      <c r="AY543">
        <v>23.730080000000001</v>
      </c>
      <c r="AZ543">
        <v>0</v>
      </c>
      <c r="BA543">
        <v>0</v>
      </c>
      <c r="BB543" s="1">
        <v>1.8494199999999999E-2</v>
      </c>
      <c r="BC543">
        <v>23.794640000000001</v>
      </c>
      <c r="BD543">
        <v>0</v>
      </c>
      <c r="BE543">
        <v>0</v>
      </c>
      <c r="BF543" s="1">
        <v>1.8626190000000001E-2</v>
      </c>
      <c r="BG543">
        <v>23.858609999999999</v>
      </c>
      <c r="BH543">
        <v>0</v>
      </c>
      <c r="BI543">
        <v>0</v>
      </c>
      <c r="BJ543" s="1">
        <v>1.8576260000000001E-2</v>
      </c>
      <c r="BK543">
        <v>23.952729999999999</v>
      </c>
      <c r="BL543">
        <v>0</v>
      </c>
      <c r="BM543">
        <v>0</v>
      </c>
      <c r="BN543">
        <v>1.8734850000000001E-2</v>
      </c>
      <c r="BO543">
        <v>24.100249999999999</v>
      </c>
      <c r="BP543">
        <v>0</v>
      </c>
      <c r="BQ543">
        <v>0</v>
      </c>
      <c r="BR543" s="1">
        <v>1.8995580000000001E-2</v>
      </c>
      <c r="BS543">
        <v>24.282340000000001</v>
      </c>
      <c r="BT543">
        <v>0</v>
      </c>
      <c r="BU543">
        <v>0</v>
      </c>
      <c r="BV543" s="1">
        <v>1.9222369999999999E-2</v>
      </c>
      <c r="BW543">
        <v>24.46527</v>
      </c>
      <c r="BX543">
        <v>0</v>
      </c>
      <c r="BY543">
        <v>0</v>
      </c>
      <c r="BZ543" s="1">
        <v>1.9345279999999999E-2</v>
      </c>
      <c r="CA543">
        <v>24.615010000000002</v>
      </c>
      <c r="CB543">
        <v>0</v>
      </c>
      <c r="CC543">
        <v>0</v>
      </c>
      <c r="CD543" s="1">
        <v>1.9423309999999999E-2</v>
      </c>
      <c r="CE543">
        <v>24.680700000000002</v>
      </c>
      <c r="CF543">
        <v>0</v>
      </c>
      <c r="CG543">
        <v>0</v>
      </c>
      <c r="CH543" s="1">
        <v>1.9511029999999999E-2</v>
      </c>
      <c r="CI543">
        <v>24.723780000000001</v>
      </c>
      <c r="CJ543">
        <v>0</v>
      </c>
      <c r="CK543">
        <v>0</v>
      </c>
      <c r="CL543" s="1">
        <v>1.976957E-2</v>
      </c>
      <c r="CM543">
        <v>24.770530000000001</v>
      </c>
      <c r="CN543">
        <v>0</v>
      </c>
      <c r="CO543">
        <v>0</v>
      </c>
      <c r="CP543" s="1">
        <v>2.0352329999999998E-2</v>
      </c>
      <c r="CQ543">
        <v>24.827970000000001</v>
      </c>
      <c r="CR543">
        <v>0</v>
      </c>
      <c r="CS543">
        <v>0</v>
      </c>
      <c r="CT543" s="1">
        <v>2.0412469999999999E-2</v>
      </c>
      <c r="CU543">
        <v>24.959050000000001</v>
      </c>
      <c r="CV543">
        <v>0</v>
      </c>
      <c r="CW543">
        <v>0</v>
      </c>
      <c r="CX543" s="1">
        <v>2.0225320000000001E-2</v>
      </c>
      <c r="CY543">
        <v>25.12978</v>
      </c>
      <c r="CZ543">
        <v>0</v>
      </c>
      <c r="DA543">
        <v>0</v>
      </c>
      <c r="DB543" s="1">
        <v>2.0041389999999999E-2</v>
      </c>
      <c r="DC543">
        <v>25.265979999999999</v>
      </c>
      <c r="DD543">
        <v>0</v>
      </c>
      <c r="DE543">
        <v>0</v>
      </c>
      <c r="DF543" s="1">
        <v>2.0110590000000001E-2</v>
      </c>
      <c r="DG543">
        <v>25.383510000000001</v>
      </c>
      <c r="DH543">
        <v>0</v>
      </c>
      <c r="DI543">
        <v>0</v>
      </c>
      <c r="DJ543" s="1">
        <v>2.0266349999999999E-2</v>
      </c>
      <c r="DK543">
        <v>25.436859999999999</v>
      </c>
      <c r="DL543">
        <v>0</v>
      </c>
      <c r="DM543">
        <v>0</v>
      </c>
      <c r="DN543">
        <v>2.029278E-2</v>
      </c>
      <c r="DO543">
        <v>25.473400000000002</v>
      </c>
      <c r="DP543">
        <v>0</v>
      </c>
      <c r="DQ543">
        <v>0</v>
      </c>
      <c r="DR543" s="1">
        <v>2.033766E-2</v>
      </c>
      <c r="DS543">
        <v>25.508800000000001</v>
      </c>
      <c r="DT543">
        <v>0</v>
      </c>
      <c r="DU543">
        <v>0</v>
      </c>
      <c r="DV543">
        <v>2.1008430000000002E-2</v>
      </c>
      <c r="DW543">
        <v>25.542590000000001</v>
      </c>
      <c r="DX543">
        <v>0</v>
      </c>
      <c r="DY543">
        <v>0</v>
      </c>
      <c r="DZ543" s="1">
        <v>2.0882410000000001E-2</v>
      </c>
      <c r="EA543">
        <v>25.633939999999999</v>
      </c>
      <c r="EB543">
        <v>0</v>
      </c>
      <c r="EC543">
        <v>0</v>
      </c>
      <c r="ED543" s="1">
        <v>2.0456869999999999E-2</v>
      </c>
      <c r="EE543">
        <v>25.752490000000002</v>
      </c>
      <c r="EF543">
        <v>0</v>
      </c>
      <c r="EG543">
        <v>0</v>
      </c>
      <c r="EH543" s="1">
        <v>2.0032629999999999E-2</v>
      </c>
      <c r="EI543">
        <v>25.881150000000002</v>
      </c>
      <c r="EJ543">
        <v>0</v>
      </c>
      <c r="EK543">
        <v>1.0664970000000001E-37</v>
      </c>
      <c r="EL543" s="1">
        <v>1.9992380000000001E-2</v>
      </c>
      <c r="EM543">
        <v>25.989529999999998</v>
      </c>
      <c r="EN543">
        <v>0</v>
      </c>
      <c r="EO543">
        <v>2.2085100000000001E-34</v>
      </c>
      <c r="EP543" s="1">
        <v>2.0075280000000001E-2</v>
      </c>
      <c r="EQ543">
        <v>26.035990000000002</v>
      </c>
      <c r="ER543">
        <v>5.919681E-36</v>
      </c>
      <c r="ES543">
        <v>2.1327519999999999E-31</v>
      </c>
      <c r="ET543" s="1">
        <v>2.0028239999999999E-2</v>
      </c>
      <c r="EU543">
        <v>26.048909999999999</v>
      </c>
      <c r="EV543">
        <v>2.9620399999999999E-33</v>
      </c>
      <c r="EW543" s="1">
        <v>1.068239E-28</v>
      </c>
      <c r="EX543" s="1">
        <v>1.9963479999999999E-2</v>
      </c>
      <c r="EY543">
        <v>26.068519999999999</v>
      </c>
      <c r="EZ543">
        <v>8.3622119999999999E-31</v>
      </c>
      <c r="FA543" s="1">
        <v>3.0152049999999999E-26</v>
      </c>
      <c r="FB543" s="1">
        <v>2.0515889999999998E-2</v>
      </c>
      <c r="FC543">
        <v>26.118860000000002</v>
      </c>
      <c r="FD543" s="1">
        <v>1.47539E-28</v>
      </c>
      <c r="FE543" s="1">
        <v>5.1621649999999998E-24</v>
      </c>
      <c r="FF543" s="1">
        <v>2.0313729999999999E-2</v>
      </c>
      <c r="FG543">
        <v>26.282</v>
      </c>
      <c r="FH543" s="1">
        <v>1.6190179999999999E-26</v>
      </c>
      <c r="FI543" s="1">
        <v>5.6961249999999999E-22</v>
      </c>
      <c r="FJ543" s="1">
        <v>1.9849350000000002E-2</v>
      </c>
      <c r="FK543">
        <v>26.421669999999999</v>
      </c>
      <c r="FL543" s="1">
        <v>1.177049E-24</v>
      </c>
      <c r="FM543" s="1">
        <v>4.2259509999999998E-20</v>
      </c>
      <c r="FN543">
        <v>1.9364309999999999E-2</v>
      </c>
      <c r="FO543">
        <v>26.529589999999999</v>
      </c>
      <c r="FP543" s="1">
        <v>5.9645349999999997E-23</v>
      </c>
      <c r="FQ543" s="1">
        <v>2.1885250000000001E-18</v>
      </c>
      <c r="FR543" s="1">
        <v>1.9235789999999999E-2</v>
      </c>
      <c r="FS543">
        <v>26.60229</v>
      </c>
      <c r="FT543" s="1">
        <v>2.227205E-21</v>
      </c>
      <c r="FU543" s="1">
        <v>8.1975890000000003E-17</v>
      </c>
      <c r="FV543" s="1">
        <v>1.9255399999999999E-2</v>
      </c>
      <c r="FW543">
        <v>26.639199999999999</v>
      </c>
      <c r="FX543" s="1">
        <v>6.2674200000000001E-20</v>
      </c>
      <c r="FY543" s="1">
        <v>2.297099E-15</v>
      </c>
      <c r="FZ543" s="1">
        <v>1.9140399999999998E-2</v>
      </c>
      <c r="GA543">
        <v>26.65485</v>
      </c>
      <c r="GB543" s="1">
        <v>1.3479590000000001E-18</v>
      </c>
      <c r="GC543" s="1">
        <v>4.9506220000000001E-14</v>
      </c>
      <c r="GD543" s="1">
        <v>1.8991230000000001E-2</v>
      </c>
      <c r="GE543">
        <v>26.672709999999999</v>
      </c>
      <c r="GF543" s="1">
        <v>2.2756749999999999E-17</v>
      </c>
      <c r="GG543" s="1">
        <v>8.3928870000000001E-13</v>
      </c>
      <c r="GH543" s="1">
        <v>1.9439540000000002E-2</v>
      </c>
      <c r="GI543">
        <v>26.723479999999999</v>
      </c>
      <c r="GJ543" s="1">
        <v>3.1874649999999999E-16</v>
      </c>
      <c r="GK543" s="1">
        <v>1.14429E-11</v>
      </c>
      <c r="GL543" s="1">
        <v>1.9170340000000001E-2</v>
      </c>
      <c r="GM543">
        <v>26.889140000000001</v>
      </c>
      <c r="GN543" s="1">
        <v>3.5256529999999999E-15</v>
      </c>
      <c r="GO543" s="1">
        <v>1.2797979999999999E-10</v>
      </c>
      <c r="GP543" s="1">
        <v>1.8664730000000001E-2</v>
      </c>
      <c r="GQ543">
        <v>27.045400000000001</v>
      </c>
      <c r="GR543" s="1">
        <v>3.2117969999999999E-14</v>
      </c>
      <c r="GS543" s="1">
        <v>1.192364E-9</v>
      </c>
      <c r="GT543" s="1">
        <v>1.8141540000000001E-2</v>
      </c>
      <c r="GU543">
        <v>27.184629999999999</v>
      </c>
      <c r="GV543" s="1">
        <v>2.4620430000000001E-13</v>
      </c>
      <c r="GW543" s="1">
        <v>9.3715090000000001E-9</v>
      </c>
      <c r="GX543" s="1">
        <v>1.7998360000000001E-2</v>
      </c>
      <c r="GY543">
        <v>27.316089999999999</v>
      </c>
      <c r="GZ543" s="1">
        <v>1.6445300000000001E-12</v>
      </c>
      <c r="HA543" s="1">
        <v>6.2913460000000003E-8</v>
      </c>
      <c r="HB543" s="1">
        <v>1.79881E-2</v>
      </c>
      <c r="HC543">
        <v>27.38523</v>
      </c>
      <c r="HD543" s="1">
        <v>9.590239E-12</v>
      </c>
      <c r="HE543" s="1">
        <v>3.6599839999999999E-7</v>
      </c>
      <c r="HF543" s="1">
        <v>1.7868930000000002E-2</v>
      </c>
      <c r="HG543">
        <v>27.39706</v>
      </c>
      <c r="HH543" s="1">
        <v>4.8751860000000001E-11</v>
      </c>
      <c r="HI543" s="1">
        <v>1.8680280000000001E-6</v>
      </c>
      <c r="HJ543" s="1">
        <v>1.7672879999999998E-2</v>
      </c>
      <c r="HK543">
        <v>27.41441</v>
      </c>
      <c r="HL543" s="1">
        <v>2.3327750000000002E-10</v>
      </c>
      <c r="HM543" s="1">
        <v>8.4607819999999995E-6</v>
      </c>
      <c r="HN543" s="1">
        <v>1.7862989999999999E-2</v>
      </c>
      <c r="HO543">
        <v>27.450880000000002</v>
      </c>
      <c r="HP543" s="1">
        <v>1.0151939999999999E-9</v>
      </c>
      <c r="HQ543" s="1">
        <v>3.4360119999999998E-5</v>
      </c>
      <c r="HR543">
        <v>1.7629249999999999E-2</v>
      </c>
      <c r="HS543">
        <v>27.583590000000001</v>
      </c>
      <c r="HT543" s="1">
        <v>3.8532840000000002E-9</v>
      </c>
      <c r="HU543" s="1">
        <v>1.2612840000000001E-4</v>
      </c>
      <c r="HV543" s="1">
        <v>1.7279559999999999E-2</v>
      </c>
      <c r="HW543">
        <v>27.74287</v>
      </c>
      <c r="HX543" s="1">
        <v>1.307035E-8</v>
      </c>
      <c r="HY543" s="1">
        <v>4.2105609999999998E-4</v>
      </c>
      <c r="HZ543" s="1">
        <v>1.6925630000000001E-2</v>
      </c>
      <c r="IA543">
        <v>27.886559999999999</v>
      </c>
      <c r="IB543" s="1">
        <v>4.022266E-8</v>
      </c>
      <c r="IC543" s="1">
        <v>1.2864409999999999E-3</v>
      </c>
      <c r="ID543" s="1">
        <v>1.6773989999999999E-2</v>
      </c>
      <c r="IE543">
        <v>28.01756</v>
      </c>
      <c r="IF543" s="1">
        <v>1.147281E-7</v>
      </c>
      <c r="IG543" s="1">
        <v>3.6264890000000001E-3</v>
      </c>
      <c r="IH543" s="1">
        <v>1.6691129999999998E-2</v>
      </c>
      <c r="II543">
        <v>28.06683</v>
      </c>
      <c r="IJ543" s="1">
        <v>3.0379079999999999E-7</v>
      </c>
      <c r="IK543" s="1">
        <v>9.501018E-3</v>
      </c>
      <c r="IL543">
        <v>1.652182E-2</v>
      </c>
      <c r="IM543">
        <v>28.06672</v>
      </c>
      <c r="IN543" s="1">
        <v>7.4475709999999997E-7</v>
      </c>
      <c r="IO543" s="1">
        <v>2.3268009999999999E-2</v>
      </c>
      <c r="IP543" s="1">
        <v>1.6328229999999999E-2</v>
      </c>
      <c r="IQ543">
        <v>28.06842</v>
      </c>
      <c r="IR543" s="1">
        <v>1.7069680000000001E-6</v>
      </c>
      <c r="IS543" s="1">
        <v>5.3532160000000002E-2</v>
      </c>
      <c r="IT543" s="1">
        <v>1.6396959999999999E-2</v>
      </c>
      <c r="IU543">
        <v>28.084219999999998</v>
      </c>
      <c r="IV543" s="1">
        <v>3.7430439999999999E-6</v>
      </c>
      <c r="IW543" s="1">
        <v>0.1163404</v>
      </c>
      <c r="IX543" s="1">
        <v>1.6178149999999999E-2</v>
      </c>
      <c r="IY543">
        <v>28.176960000000001</v>
      </c>
      <c r="IZ543" s="1">
        <v>7.6365299999999992E-6</v>
      </c>
      <c r="JA543" s="1">
        <v>0.23990619999999999</v>
      </c>
      <c r="JB543" s="1">
        <v>1.5858629999999999E-2</v>
      </c>
      <c r="JC543">
        <v>28.242650000000001</v>
      </c>
      <c r="JD543" s="1">
        <v>1.4707930000000001E-5</v>
      </c>
      <c r="JE543" s="1">
        <v>0.4709179</v>
      </c>
      <c r="JF543" s="1">
        <v>1.554765E-2</v>
      </c>
      <c r="JG543">
        <v>28.319199999999999</v>
      </c>
      <c r="JH543" s="1">
        <v>2.7023009999999999E-5</v>
      </c>
      <c r="JI543" s="1">
        <v>0.88300940000000006</v>
      </c>
      <c r="JJ543" s="1">
        <v>1.5403409999999999E-2</v>
      </c>
      <c r="JK543">
        <v>28.353449999999999</v>
      </c>
      <c r="JL543" s="1">
        <v>4.8040159999999998E-5</v>
      </c>
      <c r="JM543" s="1">
        <v>1.5877110000000001</v>
      </c>
      <c r="JN543" s="1">
        <v>1.5360169999999999E-2</v>
      </c>
      <c r="JO543">
        <v>28.387689999999999</v>
      </c>
      <c r="JP543" s="1">
        <v>8.2659819999999999E-5</v>
      </c>
      <c r="JQ543" s="1">
        <v>2.7479520000000002</v>
      </c>
      <c r="JR543" s="1">
        <v>1.5296590000000001E-2</v>
      </c>
      <c r="JS543">
        <v>28.44181</v>
      </c>
      <c r="JT543" s="1">
        <v>1.370372E-4</v>
      </c>
      <c r="JU543" s="1">
        <v>4.5919980000000002</v>
      </c>
      <c r="JV543" s="1">
        <v>1.513858E-2</v>
      </c>
      <c r="JW543">
        <v>28.49363</v>
      </c>
      <c r="JX543" s="1">
        <v>2.1840290000000001E-4</v>
      </c>
      <c r="JY543">
        <v>7.4269610000000004</v>
      </c>
      <c r="JZ543" s="1">
        <v>1.496896E-2</v>
      </c>
      <c r="KA543">
        <v>28.539960000000001</v>
      </c>
      <c r="KB543" s="1">
        <v>3.371901E-4</v>
      </c>
      <c r="KC543">
        <v>11.65185</v>
      </c>
      <c r="KD543" s="1">
        <v>1.488051E-2</v>
      </c>
      <c r="KE543">
        <v>28.664580000000001</v>
      </c>
      <c r="KF543" s="1">
        <v>5.0864050000000004E-4</v>
      </c>
      <c r="KG543">
        <v>17.774239999999999</v>
      </c>
      <c r="KH543" s="1">
        <v>1.48337E-2</v>
      </c>
      <c r="KI543">
        <v>28.73865</v>
      </c>
      <c r="KJ543" s="1">
        <v>7.4960629999999999E-4</v>
      </c>
      <c r="KK543">
        <v>26.423960000000001</v>
      </c>
      <c r="KL543" s="1">
        <v>1.474954E-2</v>
      </c>
      <c r="KM543">
        <v>28.802980000000002</v>
      </c>
      <c r="KN543" s="1">
        <v>1.075723E-3</v>
      </c>
      <c r="KO543">
        <v>38.356529999999999</v>
      </c>
      <c r="KP543" s="1">
        <v>1.460085E-2</v>
      </c>
      <c r="KQ543">
        <v>28.86504</v>
      </c>
      <c r="KR543" s="1">
        <v>1.5027720000000001E-3</v>
      </c>
      <c r="KS543">
        <v>54.449359999999999</v>
      </c>
      <c r="KT543" s="1">
        <v>1.442908E-2</v>
      </c>
      <c r="KU543">
        <v>28.890969999999999</v>
      </c>
      <c r="KV543" s="1">
        <v>2.052271E-3</v>
      </c>
      <c r="KW543">
        <v>75.698890000000006</v>
      </c>
      <c r="KX543">
        <v>1.4285610000000001E-2</v>
      </c>
      <c r="KY543">
        <v>28.883089999999999</v>
      </c>
      <c r="KZ543" s="1">
        <v>2.7540360000000001E-3</v>
      </c>
      <c r="LA543">
        <v>103.223</v>
      </c>
      <c r="LB543" s="1">
        <v>1.4214070000000001E-2</v>
      </c>
      <c r="LC543">
        <v>28.877089999999999</v>
      </c>
      <c r="LD543" s="1">
        <v>3.6480390000000001E-3</v>
      </c>
      <c r="LE543">
        <v>138.25790000000001</v>
      </c>
      <c r="LF543" s="1">
        <v>1.423835E-2</v>
      </c>
      <c r="LG543">
        <v>28.901330000000002</v>
      </c>
      <c r="LH543" s="1">
        <v>4.7862429999999999E-3</v>
      </c>
      <c r="LI543">
        <v>182.17189999999999</v>
      </c>
      <c r="LJ543" s="1">
        <v>1.411198E-2</v>
      </c>
      <c r="LK543">
        <v>29.04344</v>
      </c>
      <c r="LL543" s="1">
        <v>6.1183419999999997E-3</v>
      </c>
      <c r="LM543">
        <v>236.37649999999999</v>
      </c>
      <c r="LN543" s="1">
        <v>1.3913210000000001E-2</v>
      </c>
      <c r="LO543">
        <v>29.16141</v>
      </c>
      <c r="LP543" s="1">
        <v>7.668691E-3</v>
      </c>
      <c r="LQ543">
        <v>302.26499999999999</v>
      </c>
      <c r="LR543" s="1">
        <v>1.371605E-2</v>
      </c>
      <c r="LS543">
        <v>29.26118</v>
      </c>
      <c r="LT543" s="1">
        <v>9.4804299999999998E-3</v>
      </c>
      <c r="LU543">
        <v>381.26310000000001</v>
      </c>
      <c r="LV543" s="1">
        <v>1.361675E-2</v>
      </c>
      <c r="LW543">
        <v>29.388829999999999</v>
      </c>
      <c r="LX543" s="1">
        <v>1.165442E-2</v>
      </c>
      <c r="LY543">
        <v>474.85140000000001</v>
      </c>
      <c r="LZ543" s="1">
        <v>1.356049E-2</v>
      </c>
      <c r="MA543">
        <v>29.45665</v>
      </c>
      <c r="MB543" s="1">
        <v>1.420621E-2</v>
      </c>
      <c r="MC543">
        <v>584.5394</v>
      </c>
      <c r="MD543" s="1">
        <v>1.350405E-2</v>
      </c>
      <c r="ME543">
        <v>29.45025</v>
      </c>
      <c r="MF543" s="1">
        <v>1.7132919999999999E-2</v>
      </c>
      <c r="MG543">
        <v>711.78089999999997</v>
      </c>
      <c r="MH543" s="1">
        <v>1.346702E-2</v>
      </c>
      <c r="MI543">
        <v>29.440079999999998</v>
      </c>
      <c r="MJ543" s="1">
        <v>2.048322E-2</v>
      </c>
      <c r="MK543">
        <v>857.93100000000004</v>
      </c>
      <c r="ML543" s="1">
        <v>1.361735E-2</v>
      </c>
      <c r="MM543">
        <v>29.470870000000001</v>
      </c>
      <c r="MN543" s="1">
        <v>2.460379E-2</v>
      </c>
      <c r="MO543">
        <v>1024.5340000000001</v>
      </c>
      <c r="MP543" s="1">
        <v>1.3550120000000001E-2</v>
      </c>
      <c r="MQ543">
        <v>29.608149999999998</v>
      </c>
      <c r="MR543" s="1">
        <v>2.88344E-2</v>
      </c>
      <c r="MS543">
        <v>1212.8340000000001</v>
      </c>
      <c r="MT543" s="1">
        <v>1.340411E-2</v>
      </c>
      <c r="MU543">
        <v>29.750489999999999</v>
      </c>
      <c r="MV543" s="1">
        <v>3.3316909999999998E-2</v>
      </c>
      <c r="MW543">
        <v>1423.5930000000001</v>
      </c>
      <c r="MX543" s="1">
        <v>1.324532E-2</v>
      </c>
      <c r="MY543">
        <v>29.85575</v>
      </c>
      <c r="MZ543" s="1">
        <v>3.814799E-2</v>
      </c>
      <c r="NA543">
        <v>1657.59</v>
      </c>
      <c r="NB543" s="1">
        <v>1.3217700000000001E-2</v>
      </c>
      <c r="NC543">
        <v>29.946539999999999</v>
      </c>
      <c r="ND543" s="1">
        <v>4.3790809999999999E-2</v>
      </c>
      <c r="NE543">
        <v>1915.7550000000001</v>
      </c>
      <c r="NF543" s="1">
        <v>1.3242250000000001E-2</v>
      </c>
      <c r="NG543">
        <v>29.966719999999999</v>
      </c>
      <c r="NH543" s="1">
        <v>5.0133900000000002E-2</v>
      </c>
      <c r="NI543">
        <v>2199.0250000000001</v>
      </c>
      <c r="NJ543" s="1">
        <v>1.3229930000000001E-2</v>
      </c>
      <c r="NK543">
        <v>29.954039999999999</v>
      </c>
      <c r="NL543" s="1">
        <v>5.6876790000000003E-2</v>
      </c>
      <c r="NM543">
        <v>2507.9670000000001</v>
      </c>
      <c r="NN543" s="1">
        <v>1.312431E-2</v>
      </c>
      <c r="NO543">
        <v>29.947569999999999</v>
      </c>
      <c r="NP543" s="1">
        <v>6.3684320000000003E-2</v>
      </c>
      <c r="NQ543">
        <v>2842.7860000000001</v>
      </c>
      <c r="NR543" s="1">
        <v>1.2941930000000001E-2</v>
      </c>
      <c r="NS543">
        <v>29.952269999999999</v>
      </c>
      <c r="NT543" s="1">
        <v>7.0472309999999996E-2</v>
      </c>
      <c r="NU543">
        <v>3203.2130000000002</v>
      </c>
      <c r="NV543" s="1">
        <v>1.2888449999999999E-2</v>
      </c>
      <c r="NW543">
        <v>29.990960000000001</v>
      </c>
      <c r="NX543" s="1">
        <v>7.8330239999999995E-2</v>
      </c>
      <c r="NY543">
        <v>3589.33</v>
      </c>
      <c r="NZ543" s="1">
        <v>1.29138E-2</v>
      </c>
      <c r="OA543">
        <v>30.07724</v>
      </c>
      <c r="OB543" s="1">
        <v>8.715494E-2</v>
      </c>
      <c r="OC543">
        <v>4001.4949999999999</v>
      </c>
      <c r="OD543" s="1">
        <v>1.2945170000000001E-2</v>
      </c>
      <c r="OE543">
        <v>30.121510000000001</v>
      </c>
      <c r="OF543" s="1">
        <v>9.6582860000000006E-2</v>
      </c>
      <c r="OG543">
        <v>4439.8119999999999</v>
      </c>
      <c r="OH543" s="1">
        <v>1.2895739999999999E-2</v>
      </c>
      <c r="OI543">
        <v>30.156669999999998</v>
      </c>
      <c r="OJ543" s="1">
        <v>0.105895</v>
      </c>
      <c r="OK543">
        <v>4903.8450000000003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2.557891E-2</v>
      </c>
      <c r="G544">
        <v>22.592459999999999</v>
      </c>
      <c r="H544">
        <v>0</v>
      </c>
      <c r="I544">
        <v>0</v>
      </c>
      <c r="J544" s="1">
        <v>2.5955740000000001E-2</v>
      </c>
      <c r="K544">
        <v>22.686669999999999</v>
      </c>
      <c r="L544">
        <v>0</v>
      </c>
      <c r="M544">
        <v>0</v>
      </c>
      <c r="N544" s="1">
        <v>2.5893349999999999E-2</v>
      </c>
      <c r="O544">
        <v>22.806360000000002</v>
      </c>
      <c r="P544">
        <v>0</v>
      </c>
      <c r="Q544">
        <v>0</v>
      </c>
      <c r="R544" s="1">
        <v>2.5703279999999998E-2</v>
      </c>
      <c r="S544">
        <v>22.85934</v>
      </c>
      <c r="T544">
        <v>0</v>
      </c>
      <c r="U544">
        <v>0</v>
      </c>
      <c r="V544" s="1">
        <v>2.5685030000000001E-2</v>
      </c>
      <c r="W544">
        <v>22.90652</v>
      </c>
      <c r="X544">
        <v>0</v>
      </c>
      <c r="Y544">
        <v>0</v>
      </c>
      <c r="Z544" s="1">
        <v>2.5807380000000001E-2</v>
      </c>
      <c r="AA544">
        <v>22.955760000000001</v>
      </c>
      <c r="AB544">
        <v>0</v>
      </c>
      <c r="AC544">
        <v>0</v>
      </c>
      <c r="AD544" s="1">
        <v>2.557245E-2</v>
      </c>
      <c r="AE544">
        <v>23.006340000000002</v>
      </c>
      <c r="AF544">
        <v>0</v>
      </c>
      <c r="AG544">
        <v>0</v>
      </c>
      <c r="AH544" s="1">
        <v>2.5742689999999999E-2</v>
      </c>
      <c r="AI544">
        <v>23.06804</v>
      </c>
      <c r="AJ544">
        <v>0</v>
      </c>
      <c r="AK544">
        <v>0</v>
      </c>
      <c r="AL544" s="1">
        <v>2.6045720000000001E-2</v>
      </c>
      <c r="AM544">
        <v>23.211120000000001</v>
      </c>
      <c r="AN544">
        <v>0</v>
      </c>
      <c r="AO544">
        <v>0</v>
      </c>
      <c r="AP544" s="1">
        <v>2.6371639999999998E-2</v>
      </c>
      <c r="AQ544">
        <v>23.306180000000001</v>
      </c>
      <c r="AR544">
        <v>0</v>
      </c>
      <c r="AS544">
        <v>0</v>
      </c>
      <c r="AT544" s="1">
        <v>2.652303E-2</v>
      </c>
      <c r="AU544">
        <v>23.391970000000001</v>
      </c>
      <c r="AV544">
        <v>0</v>
      </c>
      <c r="AW544">
        <v>0</v>
      </c>
      <c r="AX544" s="1">
        <v>2.6618840000000001E-2</v>
      </c>
      <c r="AY544">
        <v>23.46611</v>
      </c>
      <c r="AZ544">
        <v>0</v>
      </c>
      <c r="BA544">
        <v>0</v>
      </c>
      <c r="BB544" s="1">
        <v>2.6801510000000001E-2</v>
      </c>
      <c r="BC544">
        <v>23.529109999999999</v>
      </c>
      <c r="BD544">
        <v>0</v>
      </c>
      <c r="BE544">
        <v>0</v>
      </c>
      <c r="BF544" s="1">
        <v>2.6982579999999999E-2</v>
      </c>
      <c r="BG544">
        <v>23.591380000000001</v>
      </c>
      <c r="BH544">
        <v>0</v>
      </c>
      <c r="BI544">
        <v>0</v>
      </c>
      <c r="BJ544" s="1">
        <v>2.6905269999999998E-2</v>
      </c>
      <c r="BK544">
        <v>23.684460000000001</v>
      </c>
      <c r="BL544">
        <v>0</v>
      </c>
      <c r="BM544">
        <v>0</v>
      </c>
      <c r="BN544" s="1">
        <v>2.713198E-2</v>
      </c>
      <c r="BO544">
        <v>23.831340000000001</v>
      </c>
      <c r="BP544">
        <v>0</v>
      </c>
      <c r="BQ544">
        <v>0</v>
      </c>
      <c r="BR544" s="1">
        <v>2.7516160000000001E-2</v>
      </c>
      <c r="BS544">
        <v>24.012720000000002</v>
      </c>
      <c r="BT544">
        <v>0</v>
      </c>
      <c r="BU544">
        <v>0</v>
      </c>
      <c r="BV544" s="1">
        <v>2.7845249999999998E-2</v>
      </c>
      <c r="BW544">
        <v>24.19529</v>
      </c>
      <c r="BX544">
        <v>0</v>
      </c>
      <c r="BY544">
        <v>0</v>
      </c>
      <c r="BZ544" s="1">
        <v>2.8019410000000002E-2</v>
      </c>
      <c r="CA544">
        <v>24.344429999999999</v>
      </c>
      <c r="CB544">
        <v>0</v>
      </c>
      <c r="CC544">
        <v>0</v>
      </c>
      <c r="CD544" s="1">
        <v>2.812779E-2</v>
      </c>
      <c r="CE544">
        <v>24.409179999999999</v>
      </c>
      <c r="CF544">
        <v>0</v>
      </c>
      <c r="CG544">
        <v>0</v>
      </c>
      <c r="CH544" s="1">
        <v>2.825606E-2</v>
      </c>
      <c r="CI544">
        <v>24.450479999999999</v>
      </c>
      <c r="CJ544">
        <v>0</v>
      </c>
      <c r="CK544">
        <v>0</v>
      </c>
      <c r="CL544" s="1">
        <v>2.8641130000000001E-2</v>
      </c>
      <c r="CM544">
        <v>24.495000000000001</v>
      </c>
      <c r="CN544">
        <v>0</v>
      </c>
      <c r="CO544">
        <v>0</v>
      </c>
      <c r="CP544" s="1">
        <v>2.9510419999999999E-2</v>
      </c>
      <c r="CQ544">
        <v>24.549990000000001</v>
      </c>
      <c r="CR544">
        <v>0</v>
      </c>
      <c r="CS544">
        <v>0</v>
      </c>
      <c r="CT544" s="1">
        <v>2.959579E-2</v>
      </c>
      <c r="CU544">
        <v>24.678879999999999</v>
      </c>
      <c r="CV544">
        <v>0</v>
      </c>
      <c r="CW544">
        <v>0</v>
      </c>
      <c r="CX544" s="1">
        <v>2.9310929999999999E-2</v>
      </c>
      <c r="CY544">
        <v>24.849319999999999</v>
      </c>
      <c r="CZ544">
        <v>0</v>
      </c>
      <c r="DA544">
        <v>0</v>
      </c>
      <c r="DB544">
        <v>2.902594E-2</v>
      </c>
      <c r="DC544">
        <v>24.986660000000001</v>
      </c>
      <c r="DD544">
        <v>0</v>
      </c>
      <c r="DE544">
        <v>0</v>
      </c>
      <c r="DF544" s="1">
        <v>2.912965E-2</v>
      </c>
      <c r="DG544">
        <v>25.104659999999999</v>
      </c>
      <c r="DH544">
        <v>0</v>
      </c>
      <c r="DI544">
        <v>0</v>
      </c>
      <c r="DJ544" s="1">
        <v>2.9365570000000001E-2</v>
      </c>
      <c r="DK544">
        <v>25.15814</v>
      </c>
      <c r="DL544">
        <v>0</v>
      </c>
      <c r="DM544">
        <v>0</v>
      </c>
      <c r="DN544" s="1">
        <v>2.940634E-2</v>
      </c>
      <c r="DO544">
        <v>25.194569999999999</v>
      </c>
      <c r="DP544">
        <v>0</v>
      </c>
      <c r="DQ544">
        <v>0</v>
      </c>
      <c r="DR544" s="1">
        <v>2.9492330000000001E-2</v>
      </c>
      <c r="DS544">
        <v>25.22972</v>
      </c>
      <c r="DT544">
        <v>0</v>
      </c>
      <c r="DU544">
        <v>0</v>
      </c>
      <c r="DV544" s="1">
        <v>3.0491689999999998E-2</v>
      </c>
      <c r="DW544">
        <v>25.26266</v>
      </c>
      <c r="DX544">
        <v>0</v>
      </c>
      <c r="DY544">
        <v>0</v>
      </c>
      <c r="DZ544" s="1">
        <v>3.030389E-2</v>
      </c>
      <c r="EA544">
        <v>25.35323</v>
      </c>
      <c r="EB544">
        <v>0</v>
      </c>
      <c r="EC544">
        <v>0</v>
      </c>
      <c r="ED544" s="1">
        <v>2.9667880000000001E-2</v>
      </c>
      <c r="EE544">
        <v>25.472829999999998</v>
      </c>
      <c r="EF544">
        <v>0</v>
      </c>
      <c r="EG544">
        <v>0</v>
      </c>
      <c r="EH544" s="1">
        <v>2.903998E-2</v>
      </c>
      <c r="EI544">
        <v>25.603929999999998</v>
      </c>
      <c r="EJ544">
        <v>0</v>
      </c>
      <c r="EK544">
        <v>0</v>
      </c>
      <c r="EL544" s="1">
        <v>2.8982259999999999E-2</v>
      </c>
      <c r="EM544">
        <v>25.71576</v>
      </c>
      <c r="EN544">
        <v>0</v>
      </c>
      <c r="EO544">
        <v>1.3787789999999999E-35</v>
      </c>
      <c r="EP544" s="1">
        <v>2.911627E-2</v>
      </c>
      <c r="EQ544">
        <v>25.764240000000001</v>
      </c>
      <c r="ER544">
        <v>3.3637300000000002E-37</v>
      </c>
      <c r="ES544">
        <v>1.40619E-32</v>
      </c>
      <c r="ET544" s="1">
        <v>2.905253E-2</v>
      </c>
      <c r="EU544">
        <v>25.777940000000001</v>
      </c>
      <c r="EV544">
        <v>1.7776000000000001E-34</v>
      </c>
      <c r="EW544">
        <v>7.4372460000000005E-30</v>
      </c>
      <c r="EX544" s="1">
        <v>2.897218E-2</v>
      </c>
      <c r="EY544">
        <v>25.798480000000001</v>
      </c>
      <c r="EZ544">
        <v>5.3016180000000002E-32</v>
      </c>
      <c r="FA544" s="1">
        <v>2.21657E-27</v>
      </c>
      <c r="FB544" s="1">
        <v>2.9799639999999999E-2</v>
      </c>
      <c r="FC544">
        <v>25.849450000000001</v>
      </c>
      <c r="FD544" s="1">
        <v>9.8797900000000004E-30</v>
      </c>
      <c r="FE544" s="1">
        <v>4.0046919999999999E-25</v>
      </c>
      <c r="FF544" s="1">
        <v>2.951312E-2</v>
      </c>
      <c r="FG544">
        <v>26.01369</v>
      </c>
      <c r="FH544" s="1">
        <v>1.1442110000000001E-27</v>
      </c>
      <c r="FI544" s="1">
        <v>4.662467E-23</v>
      </c>
      <c r="FJ544" s="1">
        <v>2.8816769999999998E-2</v>
      </c>
      <c r="FK544">
        <v>26.1572</v>
      </c>
      <c r="FL544" s="1">
        <v>8.7758250000000004E-26</v>
      </c>
      <c r="FM544" s="1">
        <v>3.6519229999999998E-21</v>
      </c>
      <c r="FN544" s="1">
        <v>2.8097560000000001E-2</v>
      </c>
      <c r="FO544">
        <v>26.26905</v>
      </c>
      <c r="FP544" s="1">
        <v>4.6952330000000003E-24</v>
      </c>
      <c r="FQ544" s="1">
        <v>1.9978250000000001E-19</v>
      </c>
      <c r="FR544" s="1">
        <v>2.7919369999999999E-2</v>
      </c>
      <c r="FS544">
        <v>26.344740000000002</v>
      </c>
      <c r="FT544" s="1">
        <v>1.85283E-22</v>
      </c>
      <c r="FU544" s="1">
        <v>7.905762E-18</v>
      </c>
      <c r="FV544" s="1">
        <v>2.7955589999999999E-2</v>
      </c>
      <c r="FW544">
        <v>26.383649999999999</v>
      </c>
      <c r="FX544" s="1">
        <v>5.5086080000000001E-21</v>
      </c>
      <c r="FY544" s="1">
        <v>2.3398449999999999E-16</v>
      </c>
      <c r="FZ544" s="1">
        <v>2.7795650000000002E-2</v>
      </c>
      <c r="GA544">
        <v>26.400500000000001</v>
      </c>
      <c r="GB544" s="1">
        <v>1.251757E-19</v>
      </c>
      <c r="GC544" s="1">
        <v>5.3264529999999999E-15</v>
      </c>
      <c r="GD544" s="1">
        <v>2.759665E-2</v>
      </c>
      <c r="GE544">
        <v>26.419419999999999</v>
      </c>
      <c r="GF544" s="1">
        <v>2.2343150000000001E-18</v>
      </c>
      <c r="GG544" s="1">
        <v>9.5410069999999994E-14</v>
      </c>
      <c r="GH544" s="1">
        <v>2.8270199999999999E-2</v>
      </c>
      <c r="GI544">
        <v>26.47091</v>
      </c>
      <c r="GJ544" s="1">
        <v>3.308462E-17</v>
      </c>
      <c r="GK544" s="1">
        <v>1.374133E-12</v>
      </c>
      <c r="GL544" s="1">
        <v>2.7878400000000001E-2</v>
      </c>
      <c r="GM544">
        <v>26.63758</v>
      </c>
      <c r="GN544" s="1">
        <v>3.865193E-16</v>
      </c>
      <c r="GO544" s="1">
        <v>1.623307E-11</v>
      </c>
      <c r="GP544" s="1">
        <v>2.712703E-2</v>
      </c>
      <c r="GQ544">
        <v>26.79739</v>
      </c>
      <c r="GR544" s="1">
        <v>3.7163769999999996E-15</v>
      </c>
      <c r="GS544" s="1">
        <v>1.59721E-10</v>
      </c>
      <c r="GT544" s="1">
        <v>2.6358119999999999E-2</v>
      </c>
      <c r="GU544">
        <v>26.940290000000001</v>
      </c>
      <c r="GV544" s="1">
        <v>3.0103509999999998E-14</v>
      </c>
      <c r="GW544" s="1">
        <v>1.32694E-9</v>
      </c>
      <c r="GX544" s="1">
        <v>2.615255E-2</v>
      </c>
      <c r="GY544">
        <v>27.07498</v>
      </c>
      <c r="GZ544" s="1">
        <v>2.126342E-13</v>
      </c>
      <c r="HA544" s="1">
        <v>9.4192880000000007E-9</v>
      </c>
      <c r="HB544" s="1">
        <v>2.615249E-2</v>
      </c>
      <c r="HC544">
        <v>27.146629999999998</v>
      </c>
      <c r="HD544" s="1">
        <v>1.3112020000000001E-12</v>
      </c>
      <c r="HE544" s="1">
        <v>5.7909849999999999E-8</v>
      </c>
      <c r="HF544">
        <v>2.5982809999999999E-2</v>
      </c>
      <c r="HG544">
        <v>27.15981</v>
      </c>
      <c r="HH544" s="1">
        <v>7.0418499999999999E-12</v>
      </c>
      <c r="HI544" s="1">
        <v>3.1221389999999997E-7</v>
      </c>
      <c r="HJ544">
        <v>2.5706730000000001E-2</v>
      </c>
      <c r="HK544">
        <v>27.178260000000002</v>
      </c>
      <c r="HL544" s="1">
        <v>3.337043E-11</v>
      </c>
      <c r="HM544" s="1">
        <v>1.492166E-6</v>
      </c>
      <c r="HN544" s="1">
        <v>2.599421E-2</v>
      </c>
      <c r="HO544">
        <v>27.215689999999999</v>
      </c>
      <c r="HP544" s="1">
        <v>1.4467140000000001E-10</v>
      </c>
      <c r="HQ544" s="1">
        <v>6.3894490000000001E-6</v>
      </c>
      <c r="HR544" s="1">
        <v>2.565802E-2</v>
      </c>
      <c r="HS544">
        <v>27.34948</v>
      </c>
      <c r="HT544" s="1">
        <v>5.5362850000000002E-10</v>
      </c>
      <c r="HU544" s="1">
        <v>2.472561E-5</v>
      </c>
      <c r="HV544" s="1">
        <v>2.5139120000000001E-2</v>
      </c>
      <c r="HW544">
        <v>27.511620000000001</v>
      </c>
      <c r="HX544" s="1">
        <v>2.1180049999999999E-9</v>
      </c>
      <c r="HY544" s="1">
        <v>8.7181459999999996E-5</v>
      </c>
      <c r="HZ544">
        <v>2.462259E-2</v>
      </c>
      <c r="IA544">
        <v>27.658729999999998</v>
      </c>
      <c r="IB544" s="1">
        <v>7.7047479999999993E-9</v>
      </c>
      <c r="IC544" s="1">
        <v>2.8269470000000002E-4</v>
      </c>
      <c r="ID544" s="1">
        <v>2.4408570000000001E-2</v>
      </c>
      <c r="IE544">
        <v>27.792660000000001</v>
      </c>
      <c r="IF544" s="1">
        <v>2.504608E-8</v>
      </c>
      <c r="IG544" s="1">
        <v>8.4535009999999996E-4</v>
      </c>
      <c r="IH544">
        <v>2.429073E-2</v>
      </c>
      <c r="II544">
        <v>27.844670000000001</v>
      </c>
      <c r="IJ544" s="1">
        <v>7.376195E-8</v>
      </c>
      <c r="IK544" s="1">
        <v>2.3430650000000001E-3</v>
      </c>
      <c r="IL544" s="1">
        <v>2.4051510000000002E-2</v>
      </c>
      <c r="IM544">
        <v>27.846299999999999</v>
      </c>
      <c r="IN544" s="1">
        <v>1.9780920000000001E-7</v>
      </c>
      <c r="IO544" s="1">
        <v>6.0569059999999999E-3</v>
      </c>
      <c r="IP544" s="1">
        <v>2.3770670000000001E-2</v>
      </c>
      <c r="IQ544">
        <v>27.848749999999999</v>
      </c>
      <c r="IR544" s="1">
        <v>4.898806E-7</v>
      </c>
      <c r="IS544" s="1">
        <v>1.468388E-2</v>
      </c>
      <c r="IT544" s="1">
        <v>2.3880680000000001E-2</v>
      </c>
      <c r="IU544">
        <v>27.865570000000002</v>
      </c>
      <c r="IV544" s="1">
        <v>1.1505419999999999E-6</v>
      </c>
      <c r="IW544" s="1">
        <v>3.3568210000000001E-2</v>
      </c>
      <c r="IX544" s="1">
        <v>2.3567379999999999E-2</v>
      </c>
      <c r="IY544">
        <v>27.959320000000002</v>
      </c>
      <c r="IZ544" s="1">
        <v>2.4950630000000001E-6</v>
      </c>
      <c r="JA544" s="1">
        <v>7.2694729999999999E-2</v>
      </c>
      <c r="JB544" s="1">
        <v>2.3091939999999998E-2</v>
      </c>
      <c r="JC544">
        <v>28.02826</v>
      </c>
      <c r="JD544" s="1">
        <v>5.0755290000000001E-6</v>
      </c>
      <c r="JE544" s="1">
        <v>0.149646</v>
      </c>
      <c r="JF544" s="1">
        <v>2.2636920000000001E-2</v>
      </c>
      <c r="JG544">
        <v>28.107810000000001</v>
      </c>
      <c r="JH544" s="1">
        <v>9.8067259999999999E-6</v>
      </c>
      <c r="JI544" s="1">
        <v>0.29385640000000002</v>
      </c>
      <c r="JJ544" s="1">
        <v>2.2427570000000001E-2</v>
      </c>
      <c r="JK544">
        <v>28.145800000000001</v>
      </c>
      <c r="JL544" s="1">
        <v>1.826231E-5</v>
      </c>
      <c r="JM544" s="1">
        <v>0.55248719999999996</v>
      </c>
      <c r="JN544" s="1">
        <v>2.2370930000000001E-2</v>
      </c>
      <c r="JO544">
        <v>28.182480000000002</v>
      </c>
      <c r="JP544" s="1">
        <v>3.2808480000000001E-5</v>
      </c>
      <c r="JQ544" s="1">
        <v>0.99822080000000002</v>
      </c>
      <c r="JR544" s="1">
        <v>2.228641E-2</v>
      </c>
      <c r="JS544">
        <v>28.23882</v>
      </c>
      <c r="JT544" s="1">
        <v>5.6621130000000001E-5</v>
      </c>
      <c r="JU544">
        <v>1.738629</v>
      </c>
      <c r="JV544">
        <v>2.20512E-2</v>
      </c>
      <c r="JW544">
        <v>28.292760000000001</v>
      </c>
      <c r="JX544" s="1">
        <v>9.3639790000000004E-5</v>
      </c>
      <c r="JY544" s="1">
        <v>2.9267799999999999</v>
      </c>
      <c r="JZ544" s="1">
        <v>2.1801259999999999E-2</v>
      </c>
      <c r="KA544">
        <v>28.341840000000001</v>
      </c>
      <c r="KB544" s="1">
        <v>1.496918E-4</v>
      </c>
      <c r="KC544" s="1">
        <v>4.7728320000000002</v>
      </c>
      <c r="KD544">
        <v>2.1678449999999998E-2</v>
      </c>
      <c r="KE544">
        <v>28.46846</v>
      </c>
      <c r="KF544" s="1">
        <v>2.3341479999999999E-4</v>
      </c>
      <c r="KG544">
        <v>7.5573829999999997</v>
      </c>
      <c r="KH544" s="1">
        <v>2.1610029999999999E-2</v>
      </c>
      <c r="KI544">
        <v>28.546569999999999</v>
      </c>
      <c r="KJ544" s="1">
        <v>3.548054E-4</v>
      </c>
      <c r="KK544">
        <v>11.64555</v>
      </c>
      <c r="KL544" s="1">
        <v>2.149129E-2</v>
      </c>
      <c r="KM544">
        <v>28.61346</v>
      </c>
      <c r="KN544" s="1">
        <v>5.2436099999999999E-4</v>
      </c>
      <c r="KO544">
        <v>17.498270000000002</v>
      </c>
      <c r="KP544" s="1">
        <v>2.1268990000000002E-2</v>
      </c>
      <c r="KQ544">
        <v>28.67801</v>
      </c>
      <c r="KR544" s="1">
        <v>7.5290800000000005E-4</v>
      </c>
      <c r="KS544">
        <v>25.68083</v>
      </c>
      <c r="KT544" s="1">
        <v>2.102306E-2</v>
      </c>
      <c r="KU544">
        <v>28.706389999999999</v>
      </c>
      <c r="KV544" s="1">
        <v>1.055856E-3</v>
      </c>
      <c r="KW544">
        <v>36.868850000000002</v>
      </c>
      <c r="KX544" s="1">
        <v>2.0813129999999999E-2</v>
      </c>
      <c r="KY544">
        <v>28.700330000000001</v>
      </c>
      <c r="KZ544" s="1">
        <v>1.4527279999999999E-3</v>
      </c>
      <c r="LA544">
        <v>51.854610000000001</v>
      </c>
      <c r="LB544" s="1">
        <v>2.0714670000000001E-2</v>
      </c>
      <c r="LC544">
        <v>28.696169999999999</v>
      </c>
      <c r="LD544" s="1">
        <v>1.9712079999999999E-3</v>
      </c>
      <c r="LE544">
        <v>71.55292</v>
      </c>
      <c r="LF544" s="1">
        <v>2.0756480000000001E-2</v>
      </c>
      <c r="LG544">
        <v>28.721530000000001</v>
      </c>
      <c r="LH544" s="1">
        <v>2.6462619999999999E-3</v>
      </c>
      <c r="LI544">
        <v>97.004909999999995</v>
      </c>
      <c r="LJ544" s="1">
        <v>2.057293E-2</v>
      </c>
      <c r="LK544">
        <v>28.865480000000002</v>
      </c>
      <c r="LL544" s="1">
        <v>3.4566060000000001E-3</v>
      </c>
      <c r="LM544">
        <v>129.3657</v>
      </c>
      <c r="LN544" s="1">
        <v>2.0275809999999998E-2</v>
      </c>
      <c r="LO544">
        <v>28.98732</v>
      </c>
      <c r="LP544" s="1">
        <v>4.4211820000000001E-3</v>
      </c>
      <c r="LQ544">
        <v>169.86240000000001</v>
      </c>
      <c r="LR544" s="1">
        <v>1.9992139999999999E-2</v>
      </c>
      <c r="LS544">
        <v>29.090779999999999</v>
      </c>
      <c r="LT544" s="1">
        <v>5.5757999999999997E-3</v>
      </c>
      <c r="LU544">
        <v>219.80410000000001</v>
      </c>
      <c r="LV544" s="1">
        <v>1.9846929999999999E-2</v>
      </c>
      <c r="LW544">
        <v>29.221640000000001</v>
      </c>
      <c r="LX544" s="1">
        <v>6.984985E-3</v>
      </c>
      <c r="LY544">
        <v>280.56709999999998</v>
      </c>
      <c r="LZ544" s="1">
        <v>1.9771529999999999E-2</v>
      </c>
      <c r="MA544">
        <v>29.293150000000001</v>
      </c>
      <c r="MB544" s="1">
        <v>8.6723449999999997E-3</v>
      </c>
      <c r="MC544">
        <v>353.60039999999998</v>
      </c>
      <c r="MD544" s="1">
        <v>1.9688290000000001E-2</v>
      </c>
      <c r="ME544">
        <v>29.288730000000001</v>
      </c>
      <c r="MF544" s="1">
        <v>1.064031E-2</v>
      </c>
      <c r="MG544">
        <v>440.38720000000001</v>
      </c>
      <c r="MH544" s="1">
        <v>1.964306E-2</v>
      </c>
      <c r="MI544">
        <v>29.27918</v>
      </c>
      <c r="MJ544" s="1">
        <v>1.2938140000000001E-2</v>
      </c>
      <c r="MK544">
        <v>542.41</v>
      </c>
      <c r="ML544" s="1">
        <v>1.9869850000000001E-2</v>
      </c>
      <c r="MM544">
        <v>29.31024</v>
      </c>
      <c r="MN544" s="1">
        <v>1.5792919999999998E-2</v>
      </c>
      <c r="MO544">
        <v>661.19770000000005</v>
      </c>
      <c r="MP544" s="1">
        <v>1.9773490000000001E-2</v>
      </c>
      <c r="MQ544">
        <v>29.448599999999999</v>
      </c>
      <c r="MR544" s="1">
        <v>1.879047E-2</v>
      </c>
      <c r="MS544">
        <v>798.30409999999995</v>
      </c>
      <c r="MT544" s="1">
        <v>1.9553939999999999E-2</v>
      </c>
      <c r="MU544">
        <v>29.593630000000001</v>
      </c>
      <c r="MV544" s="1">
        <v>2.2020609999999999E-2</v>
      </c>
      <c r="MW544">
        <v>955.10080000000005</v>
      </c>
      <c r="MX544" s="1">
        <v>1.932565E-2</v>
      </c>
      <c r="MY544">
        <v>29.701989999999999</v>
      </c>
      <c r="MZ544" s="1">
        <v>2.5572069999999999E-2</v>
      </c>
      <c r="NA544">
        <v>1132.8430000000001</v>
      </c>
      <c r="NB544" s="1">
        <v>1.9284610000000001E-2</v>
      </c>
      <c r="NC544">
        <v>29.795449999999999</v>
      </c>
      <c r="ND544" s="1">
        <v>2.9748750000000001E-2</v>
      </c>
      <c r="NE544">
        <v>1332.7270000000001</v>
      </c>
      <c r="NF544" s="1">
        <v>1.9323050000000001E-2</v>
      </c>
      <c r="NG544">
        <v>29.817699999999999</v>
      </c>
      <c r="NH544" s="1">
        <v>3.450114E-2</v>
      </c>
      <c r="NI544">
        <v>1555.8879999999999</v>
      </c>
      <c r="NJ544" s="1">
        <v>1.9308120000000002E-2</v>
      </c>
      <c r="NK544">
        <v>29.805990000000001</v>
      </c>
      <c r="NL544" s="1">
        <v>3.9630199999999997E-2</v>
      </c>
      <c r="NM544">
        <v>1803.4369999999999</v>
      </c>
      <c r="NN544">
        <v>1.9151970000000001E-2</v>
      </c>
      <c r="NO544">
        <v>29.800280000000001</v>
      </c>
      <c r="NP544" s="1">
        <v>4.489452E-2</v>
      </c>
      <c r="NQ544">
        <v>2076.3409999999999</v>
      </c>
      <c r="NR544" s="1">
        <v>1.887981E-2</v>
      </c>
      <c r="NS544">
        <v>29.805969999999999</v>
      </c>
      <c r="NT544" s="1">
        <v>5.0231909999999998E-2</v>
      </c>
      <c r="NU544">
        <v>2375.2350000000001</v>
      </c>
      <c r="NV544" s="1">
        <v>1.879989E-2</v>
      </c>
      <c r="NW544">
        <v>29.845569999999999</v>
      </c>
      <c r="NX544" s="1">
        <v>5.6439570000000001E-2</v>
      </c>
      <c r="NY544">
        <v>2700.1379999999999</v>
      </c>
      <c r="NZ544" s="1">
        <v>1.884313E-2</v>
      </c>
      <c r="OA544">
        <v>29.93402</v>
      </c>
      <c r="OB544" s="1">
        <v>6.3479160000000007E-2</v>
      </c>
      <c r="OC544">
        <v>3052.0259999999998</v>
      </c>
      <c r="OD544" s="1">
        <v>1.889509E-2</v>
      </c>
      <c r="OE544">
        <v>29.98075</v>
      </c>
      <c r="OF544" s="1">
        <v>7.1078740000000001E-2</v>
      </c>
      <c r="OG544">
        <v>3431.5709999999999</v>
      </c>
      <c r="OH544" s="1">
        <v>1.881669E-2</v>
      </c>
      <c r="OI544">
        <v>30.017980000000001</v>
      </c>
      <c r="OJ544" s="1">
        <v>7.8659590000000001E-2</v>
      </c>
      <c r="OK544">
        <v>3838.6579999999999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4.4402799999999999E-2</v>
      </c>
      <c r="G545">
        <v>21.87602</v>
      </c>
      <c r="H545">
        <v>0</v>
      </c>
      <c r="I545">
        <v>0</v>
      </c>
      <c r="J545" s="1">
        <v>4.5080879999999997E-2</v>
      </c>
      <c r="K545">
        <v>21.961729999999999</v>
      </c>
      <c r="L545">
        <v>0</v>
      </c>
      <c r="M545">
        <v>0</v>
      </c>
      <c r="N545">
        <v>4.4969599999999998E-2</v>
      </c>
      <c r="O545">
        <v>22.068470000000001</v>
      </c>
      <c r="P545">
        <v>0</v>
      </c>
      <c r="Q545">
        <v>0</v>
      </c>
      <c r="R545" s="1">
        <v>4.4631900000000002E-2</v>
      </c>
      <c r="S545">
        <v>22.120619999999999</v>
      </c>
      <c r="T545">
        <v>0</v>
      </c>
      <c r="U545">
        <v>0</v>
      </c>
      <c r="V545" s="1">
        <v>4.4586489999999999E-2</v>
      </c>
      <c r="W545">
        <v>22.16621</v>
      </c>
      <c r="X545">
        <v>0</v>
      </c>
      <c r="Y545">
        <v>0</v>
      </c>
      <c r="Z545" s="1">
        <v>4.4799659999999998E-2</v>
      </c>
      <c r="AA545">
        <v>22.21311</v>
      </c>
      <c r="AB545">
        <v>0</v>
      </c>
      <c r="AC545">
        <v>0</v>
      </c>
      <c r="AD545" s="1">
        <v>4.4391319999999998E-2</v>
      </c>
      <c r="AE545">
        <v>22.259899999999998</v>
      </c>
      <c r="AF545">
        <v>0</v>
      </c>
      <c r="AG545">
        <v>0</v>
      </c>
      <c r="AH545" s="1">
        <v>4.4688779999999997E-2</v>
      </c>
      <c r="AI545">
        <v>22.315200000000001</v>
      </c>
      <c r="AJ545">
        <v>0</v>
      </c>
      <c r="AK545">
        <v>0</v>
      </c>
      <c r="AL545">
        <v>4.5234320000000001E-2</v>
      </c>
      <c r="AM545">
        <v>22.43976</v>
      </c>
      <c r="AN545">
        <v>0</v>
      </c>
      <c r="AO545">
        <v>0</v>
      </c>
      <c r="AP545" s="1">
        <v>4.5814010000000002E-2</v>
      </c>
      <c r="AQ545">
        <v>22.528919999999999</v>
      </c>
      <c r="AR545">
        <v>0</v>
      </c>
      <c r="AS545">
        <v>0</v>
      </c>
      <c r="AT545" s="1">
        <v>4.6094870000000003E-2</v>
      </c>
      <c r="AU545">
        <v>22.611090000000001</v>
      </c>
      <c r="AV545">
        <v>0</v>
      </c>
      <c r="AW545">
        <v>0</v>
      </c>
      <c r="AX545" s="1">
        <v>4.6259880000000003E-2</v>
      </c>
      <c r="AY545">
        <v>22.682829999999999</v>
      </c>
      <c r="AZ545">
        <v>0</v>
      </c>
      <c r="BA545">
        <v>0</v>
      </c>
      <c r="BB545">
        <v>4.6573629999999998E-2</v>
      </c>
      <c r="BC545">
        <v>22.74586</v>
      </c>
      <c r="BD545">
        <v>0</v>
      </c>
      <c r="BE545">
        <v>0</v>
      </c>
      <c r="BF545" s="1">
        <v>4.6882640000000003E-2</v>
      </c>
      <c r="BG545">
        <v>22.80827</v>
      </c>
      <c r="BH545">
        <v>0</v>
      </c>
      <c r="BI545">
        <v>0</v>
      </c>
      <c r="BJ545" s="1">
        <v>4.6744239999999999E-2</v>
      </c>
      <c r="BK545">
        <v>22.89565</v>
      </c>
      <c r="BL545">
        <v>0</v>
      </c>
      <c r="BM545">
        <v>0</v>
      </c>
      <c r="BN545" s="1">
        <v>4.7149789999999997E-2</v>
      </c>
      <c r="BO545">
        <v>23.02788</v>
      </c>
      <c r="BP545">
        <v>0</v>
      </c>
      <c r="BQ545">
        <v>0</v>
      </c>
      <c r="BR545" s="1">
        <v>4.7835099999999998E-2</v>
      </c>
      <c r="BS545">
        <v>23.19144</v>
      </c>
      <c r="BT545">
        <v>0</v>
      </c>
      <c r="BU545">
        <v>0</v>
      </c>
      <c r="BV545" s="1">
        <v>4.8435209999999999E-2</v>
      </c>
      <c r="BW545">
        <v>23.359590000000001</v>
      </c>
      <c r="BX545">
        <v>0</v>
      </c>
      <c r="BY545">
        <v>0</v>
      </c>
      <c r="BZ545" s="1">
        <v>4.8745990000000003E-2</v>
      </c>
      <c r="CA545">
        <v>23.503070000000001</v>
      </c>
      <c r="CB545">
        <v>0</v>
      </c>
      <c r="CC545">
        <v>0</v>
      </c>
      <c r="CD545" s="1">
        <v>4.8925870000000003E-2</v>
      </c>
      <c r="CE545">
        <v>23.576090000000001</v>
      </c>
      <c r="CF545">
        <v>0</v>
      </c>
      <c r="CG545">
        <v>0</v>
      </c>
      <c r="CH545">
        <v>4.9149739999999997E-2</v>
      </c>
      <c r="CI545">
        <v>23.628399999999999</v>
      </c>
      <c r="CJ545">
        <v>0</v>
      </c>
      <c r="CK545">
        <v>0</v>
      </c>
      <c r="CL545" s="1">
        <v>4.9871029999999997E-2</v>
      </c>
      <c r="CM545">
        <v>23.681760000000001</v>
      </c>
      <c r="CN545">
        <v>0</v>
      </c>
      <c r="CO545">
        <v>0</v>
      </c>
      <c r="CP545" s="1">
        <v>5.1439680000000002E-2</v>
      </c>
      <c r="CQ545">
        <v>23.744900000000001</v>
      </c>
      <c r="CR545">
        <v>0</v>
      </c>
      <c r="CS545">
        <v>0</v>
      </c>
      <c r="CT545" s="1">
        <v>5.1593739999999999E-2</v>
      </c>
      <c r="CU545">
        <v>23.86919</v>
      </c>
      <c r="CV545">
        <v>0</v>
      </c>
      <c r="CW545">
        <v>0</v>
      </c>
      <c r="CX545" s="1">
        <v>5.1075019999999999E-2</v>
      </c>
      <c r="CY545">
        <v>24.027799999999999</v>
      </c>
      <c r="CZ545">
        <v>0</v>
      </c>
      <c r="DA545">
        <v>0</v>
      </c>
      <c r="DB545" s="1">
        <v>5.056459E-2</v>
      </c>
      <c r="DC545">
        <v>24.159549999999999</v>
      </c>
      <c r="DD545">
        <v>0</v>
      </c>
      <c r="DE545">
        <v>0</v>
      </c>
      <c r="DF545" s="1">
        <v>5.0758030000000003E-2</v>
      </c>
      <c r="DG545">
        <v>24.27449</v>
      </c>
      <c r="DH545">
        <v>0</v>
      </c>
      <c r="DI545">
        <v>0</v>
      </c>
      <c r="DJ545" s="1">
        <v>5.1196360000000003E-2</v>
      </c>
      <c r="DK545">
        <v>24.33764</v>
      </c>
      <c r="DL545">
        <v>0</v>
      </c>
      <c r="DM545">
        <v>0</v>
      </c>
      <c r="DN545" s="1">
        <v>5.1277400000000001E-2</v>
      </c>
      <c r="DO545">
        <v>24.38645</v>
      </c>
      <c r="DP545">
        <v>0</v>
      </c>
      <c r="DQ545">
        <v>0</v>
      </c>
      <c r="DR545">
        <v>5.1484059999999998E-2</v>
      </c>
      <c r="DS545">
        <v>24.43084</v>
      </c>
      <c r="DT545">
        <v>0</v>
      </c>
      <c r="DU545">
        <v>0</v>
      </c>
      <c r="DV545" s="1">
        <v>5.3275450000000002E-2</v>
      </c>
      <c r="DW545">
        <v>24.474489999999999</v>
      </c>
      <c r="DX545">
        <v>0</v>
      </c>
      <c r="DY545">
        <v>0</v>
      </c>
      <c r="DZ545" s="1">
        <v>5.2960849999999997E-2</v>
      </c>
      <c r="EA545">
        <v>24.566320000000001</v>
      </c>
      <c r="EB545">
        <v>0</v>
      </c>
      <c r="EC545">
        <v>0</v>
      </c>
      <c r="ED545" s="1">
        <v>5.1813999999999999E-2</v>
      </c>
      <c r="EE545">
        <v>24.68009</v>
      </c>
      <c r="EF545">
        <v>0</v>
      </c>
      <c r="EG545">
        <v>0</v>
      </c>
      <c r="EH545" s="1">
        <v>5.0698739999999999E-2</v>
      </c>
      <c r="EI545">
        <v>24.802150000000001</v>
      </c>
      <c r="EJ545">
        <v>0</v>
      </c>
      <c r="EK545">
        <v>0</v>
      </c>
      <c r="EL545" s="1">
        <v>5.0603269999999999E-2</v>
      </c>
      <c r="EM545">
        <v>24.90896</v>
      </c>
      <c r="EN545">
        <v>0</v>
      </c>
      <c r="EO545">
        <v>0</v>
      </c>
      <c r="EP545" s="1">
        <v>5.0876730000000002E-2</v>
      </c>
      <c r="EQ545">
        <v>24.964449999999999</v>
      </c>
      <c r="ER545">
        <v>0</v>
      </c>
      <c r="ES545">
        <v>0</v>
      </c>
      <c r="ET545" s="1">
        <v>5.0774720000000002E-2</v>
      </c>
      <c r="EU545">
        <v>24.989989999999999</v>
      </c>
      <c r="EV545">
        <v>0</v>
      </c>
      <c r="EW545">
        <v>-2.7932100000000002E-35</v>
      </c>
      <c r="EX545" s="1">
        <v>5.0677470000000002E-2</v>
      </c>
      <c r="EY545">
        <v>25.01896</v>
      </c>
      <c r="EZ545">
        <v>0</v>
      </c>
      <c r="FA545">
        <v>-4.8502479999999999E-33</v>
      </c>
      <c r="FB545" s="1">
        <v>5.217049E-2</v>
      </c>
      <c r="FC545">
        <v>25.074770000000001</v>
      </c>
      <c r="FD545">
        <v>0</v>
      </c>
      <c r="FE545">
        <v>-7.644128E-31</v>
      </c>
      <c r="FF545">
        <v>5.1680200000000003E-2</v>
      </c>
      <c r="FG545">
        <v>25.22579</v>
      </c>
      <c r="FH545">
        <v>0</v>
      </c>
      <c r="FI545" s="1">
        <v>-1.143707E-29</v>
      </c>
      <c r="FJ545" s="1">
        <v>5.042261E-2</v>
      </c>
      <c r="FK545">
        <v>25.36036</v>
      </c>
      <c r="FL545">
        <v>0</v>
      </c>
      <c r="FM545" s="1">
        <v>-9.3804140000000001E-28</v>
      </c>
      <c r="FN545" s="1">
        <v>4.9139950000000002E-2</v>
      </c>
      <c r="FO545">
        <v>25.467099999999999</v>
      </c>
      <c r="FP545">
        <v>0</v>
      </c>
      <c r="FQ545" s="1">
        <v>-3.064151E-27</v>
      </c>
      <c r="FR545" s="1">
        <v>4.8849700000000003E-2</v>
      </c>
      <c r="FS545">
        <v>25.543060000000001</v>
      </c>
      <c r="FT545">
        <v>9.1434140000000002E-26</v>
      </c>
      <c r="FU545" s="1">
        <v>3.1426780000000001E-21</v>
      </c>
      <c r="FV545" s="1">
        <v>4.8942289999999999E-2</v>
      </c>
      <c r="FW545">
        <v>25.588640000000002</v>
      </c>
      <c r="FX545">
        <v>7.2471519999999999E-24</v>
      </c>
      <c r="FY545" s="1">
        <v>2.477997E-19</v>
      </c>
      <c r="FZ545" s="1">
        <v>4.8660790000000002E-2</v>
      </c>
      <c r="GA545">
        <v>25.614370000000001</v>
      </c>
      <c r="GB545">
        <v>2.7198799999999999E-22</v>
      </c>
      <c r="GC545" s="1">
        <v>9.3158070000000006E-18</v>
      </c>
      <c r="GD545" s="1">
        <v>4.8363440000000001E-2</v>
      </c>
      <c r="GE545">
        <v>25.639600000000002</v>
      </c>
      <c r="GF545">
        <v>6.7433680000000003E-21</v>
      </c>
      <c r="GG545" s="1">
        <v>2.3153530000000002E-16</v>
      </c>
      <c r="GH545" s="1">
        <v>4.9578709999999998E-2</v>
      </c>
      <c r="GI545">
        <v>25.692640000000001</v>
      </c>
      <c r="GJ545">
        <v>1.4549870000000001E-19</v>
      </c>
      <c r="GK545" s="1">
        <v>4.8555690000000003E-15</v>
      </c>
      <c r="GL545" s="1">
        <v>4.8890900000000001E-2</v>
      </c>
      <c r="GM545">
        <v>25.841989999999999</v>
      </c>
      <c r="GN545">
        <v>2.1456759999999998E-18</v>
      </c>
      <c r="GO545" s="1">
        <v>7.2409419999999995E-14</v>
      </c>
      <c r="GP545" s="1">
        <v>4.7545490000000003E-2</v>
      </c>
      <c r="GQ545">
        <v>25.98676</v>
      </c>
      <c r="GR545" s="1">
        <v>2.3521089999999999E-17</v>
      </c>
      <c r="GS545" s="1">
        <v>8.127013E-13</v>
      </c>
      <c r="GT545" s="1">
        <v>4.6169929999999998E-2</v>
      </c>
      <c r="GU545">
        <v>26.115819999999999</v>
      </c>
      <c r="GV545" s="1">
        <v>2.0999070000000001E-16</v>
      </c>
      <c r="GW545" s="1">
        <v>7.4460989999999994E-12</v>
      </c>
      <c r="GX545" s="1">
        <v>4.5818810000000001E-2</v>
      </c>
      <c r="GY545">
        <v>26.238209999999999</v>
      </c>
      <c r="GZ545" s="1">
        <v>1.68963E-15</v>
      </c>
      <c r="HA545" s="1">
        <v>6.020088E-11</v>
      </c>
      <c r="HB545" s="1">
        <v>4.5846829999999998E-2</v>
      </c>
      <c r="HC545">
        <v>26.310469999999999</v>
      </c>
      <c r="HD545" s="1">
        <v>1.2252079999999999E-14</v>
      </c>
      <c r="HE545" s="1">
        <v>4.3495450000000002E-10</v>
      </c>
      <c r="HF545" s="1">
        <v>4.556234E-2</v>
      </c>
      <c r="HG545">
        <v>26.33512</v>
      </c>
      <c r="HH545" s="1">
        <v>7.6163690000000005E-14</v>
      </c>
      <c r="HI545" s="1">
        <v>2.7135230000000001E-9</v>
      </c>
      <c r="HJ545" s="1">
        <v>4.5096560000000001E-2</v>
      </c>
      <c r="HK545">
        <v>26.361809999999998</v>
      </c>
      <c r="HL545" s="1">
        <v>4.0535530000000001E-13</v>
      </c>
      <c r="HM545" s="1">
        <v>1.455895E-8</v>
      </c>
      <c r="HN545">
        <v>4.5623459999999998E-2</v>
      </c>
      <c r="HO545">
        <v>26.404229999999998</v>
      </c>
      <c r="HP545" s="1">
        <v>2.0266950000000002E-12</v>
      </c>
      <c r="HQ545" s="1">
        <v>7.1862889999999998E-8</v>
      </c>
      <c r="HR545" s="1">
        <v>4.503538E-2</v>
      </c>
      <c r="HS545">
        <v>26.52591</v>
      </c>
      <c r="HT545" s="1">
        <v>8.7344450000000006E-12</v>
      </c>
      <c r="HU545" s="1">
        <v>3.1314979999999998E-7</v>
      </c>
      <c r="HV545" s="1">
        <v>4.4104369999999997E-2</v>
      </c>
      <c r="HW545">
        <v>26.67089</v>
      </c>
      <c r="HX545" s="1">
        <v>3.2733910000000001E-11</v>
      </c>
      <c r="HY545" s="1">
        <v>1.19701E-6</v>
      </c>
      <c r="HZ545" s="1">
        <v>4.3176039999999999E-2</v>
      </c>
      <c r="IA545">
        <v>26.80359</v>
      </c>
      <c r="IB545" s="1">
        <v>1.110522E-10</v>
      </c>
      <c r="IC545" s="1">
        <v>4.144483E-6</v>
      </c>
      <c r="ID545">
        <v>4.2821560000000002E-2</v>
      </c>
      <c r="IE545">
        <v>26.9255</v>
      </c>
      <c r="IF545" s="1">
        <v>4.309946E-10</v>
      </c>
      <c r="IG545" s="1">
        <v>1.3386420000000001E-5</v>
      </c>
      <c r="IH545" s="1">
        <v>4.2611860000000001E-2</v>
      </c>
      <c r="II545">
        <v>26.981940000000002</v>
      </c>
      <c r="IJ545" s="1">
        <v>3.2413760000000002E-9</v>
      </c>
      <c r="IK545" s="1">
        <v>4.3068390000000002E-5</v>
      </c>
      <c r="IL545" s="1">
        <v>4.2200300000000003E-2</v>
      </c>
      <c r="IM545">
        <v>26.99661</v>
      </c>
      <c r="IN545" s="1">
        <v>1.314101E-8</v>
      </c>
      <c r="IO545" s="1">
        <v>1.318658E-4</v>
      </c>
      <c r="IP545" s="1">
        <v>4.1728109999999999E-2</v>
      </c>
      <c r="IQ545">
        <v>27.008929999999999</v>
      </c>
      <c r="IR545" s="1">
        <v>4.2243890000000002E-8</v>
      </c>
      <c r="IS545" s="1">
        <v>3.7175199999999999E-4</v>
      </c>
      <c r="IT545">
        <v>4.1925379999999998E-2</v>
      </c>
      <c r="IU545">
        <v>27.031759999999998</v>
      </c>
      <c r="IV545" s="1">
        <v>1.1993750000000001E-7</v>
      </c>
      <c r="IW545" s="1">
        <v>9.8636920000000003E-4</v>
      </c>
      <c r="IX545" s="1">
        <v>4.138534E-2</v>
      </c>
      <c r="IY545">
        <v>27.117889999999999</v>
      </c>
      <c r="IZ545" s="1">
        <v>3.0184219999999999E-7</v>
      </c>
      <c r="JA545" s="1">
        <v>2.438529E-3</v>
      </c>
      <c r="JB545" s="1">
        <v>4.0531200000000003E-2</v>
      </c>
      <c r="JC545">
        <v>27.18413</v>
      </c>
      <c r="JD545" s="1">
        <v>6.9325430000000002E-7</v>
      </c>
      <c r="JE545" s="1">
        <v>5.5798489999999996E-3</v>
      </c>
      <c r="JF545" s="1">
        <v>3.972055E-2</v>
      </c>
      <c r="JG545">
        <v>27.258019999999998</v>
      </c>
      <c r="JH545" s="1">
        <v>1.4851519999999999E-6</v>
      </c>
      <c r="JI545" s="1">
        <v>1.1966330000000001E-2</v>
      </c>
      <c r="JJ545" s="1">
        <v>3.9355370000000001E-2</v>
      </c>
      <c r="JK545">
        <v>27.298739999999999</v>
      </c>
      <c r="JL545" s="1">
        <v>3.0282640000000001E-6</v>
      </c>
      <c r="JM545" s="1">
        <v>2.448531E-2</v>
      </c>
      <c r="JN545" s="1">
        <v>3.926516E-2</v>
      </c>
      <c r="JO545">
        <v>27.33765</v>
      </c>
      <c r="JP545" s="1">
        <v>5.9010470000000002E-6</v>
      </c>
      <c r="JQ545" s="1">
        <v>4.8304880000000001E-2</v>
      </c>
      <c r="JR545" s="1">
        <v>3.9127799999999997E-2</v>
      </c>
      <c r="JS545">
        <v>27.393329999999999</v>
      </c>
      <c r="JT545" s="1">
        <v>1.0962989999999999E-5</v>
      </c>
      <c r="JU545" s="1">
        <v>9.1875319999999996E-2</v>
      </c>
      <c r="JV545" s="1">
        <v>3.870556E-2</v>
      </c>
      <c r="JW545">
        <v>27.447310000000002</v>
      </c>
      <c r="JX545" s="1">
        <v>1.9378909999999999E-5</v>
      </c>
      <c r="JY545" s="1">
        <v>0.16764689999999999</v>
      </c>
      <c r="JZ545" s="1">
        <v>3.8257989999999999E-2</v>
      </c>
      <c r="KA545">
        <v>27.496400000000001</v>
      </c>
      <c r="KB545" s="1">
        <v>3.2929870000000003E-5</v>
      </c>
      <c r="KC545" s="1">
        <v>0.2937631</v>
      </c>
      <c r="KD545" s="1">
        <v>3.8037069999999999E-2</v>
      </c>
      <c r="KE545">
        <v>27.609390000000001</v>
      </c>
      <c r="KF545" s="1">
        <v>5.4337559999999997E-5</v>
      </c>
      <c r="KG545" s="1">
        <v>0.49804599999999999</v>
      </c>
      <c r="KH545" s="1">
        <v>3.7935129999999997E-2</v>
      </c>
      <c r="KI545">
        <v>27.686019999999999</v>
      </c>
      <c r="KJ545" s="1">
        <v>8.7133350000000005E-5</v>
      </c>
      <c r="KK545" s="1">
        <v>0.82153799999999999</v>
      </c>
      <c r="KL545" s="1">
        <v>3.7724639999999997E-2</v>
      </c>
      <c r="KM545">
        <v>27.75394</v>
      </c>
      <c r="KN545" s="1">
        <v>1.3531789999999999E-4</v>
      </c>
      <c r="KO545">
        <v>1.319151</v>
      </c>
      <c r="KP545" s="1">
        <v>3.7324419999999997E-2</v>
      </c>
      <c r="KQ545">
        <v>27.819220000000001</v>
      </c>
      <c r="KR545" s="1">
        <v>2.0347980000000001E-4</v>
      </c>
      <c r="KS545">
        <v>2.0580479999999999</v>
      </c>
      <c r="KT545" s="1">
        <v>3.6886179999999998E-2</v>
      </c>
      <c r="KU545">
        <v>27.852869999999999</v>
      </c>
      <c r="KV545" s="1">
        <v>2.9799340000000001E-4</v>
      </c>
      <c r="KW545" s="1">
        <v>3.1223399999999999</v>
      </c>
      <c r="KX545" s="1">
        <v>3.6530739999999999E-2</v>
      </c>
      <c r="KY545">
        <v>27.857579999999999</v>
      </c>
      <c r="KZ545" s="1">
        <v>4.2729520000000002E-4</v>
      </c>
      <c r="LA545">
        <v>4.6234760000000001</v>
      </c>
      <c r="LB545" s="1">
        <v>3.6357399999999998E-2</v>
      </c>
      <c r="LC545">
        <v>27.862639999999999</v>
      </c>
      <c r="LD545" s="1">
        <v>6.0270769999999998E-4</v>
      </c>
      <c r="LE545">
        <v>6.7074610000000003</v>
      </c>
      <c r="LF545" s="1">
        <v>3.6429179999999999E-2</v>
      </c>
      <c r="LG545">
        <v>27.891349999999999</v>
      </c>
      <c r="LH545" s="1">
        <v>8.3958619999999998E-4</v>
      </c>
      <c r="LI545">
        <v>9.5868710000000004</v>
      </c>
      <c r="LJ545" s="1">
        <v>3.6104879999999999E-2</v>
      </c>
      <c r="LK545">
        <v>28.016860000000001</v>
      </c>
      <c r="LL545" s="1">
        <v>1.135949E-3</v>
      </c>
      <c r="LM545">
        <v>13.45848</v>
      </c>
      <c r="LN545">
        <v>3.5575259999999997E-2</v>
      </c>
      <c r="LO545">
        <v>28.127490000000002</v>
      </c>
      <c r="LP545" s="1">
        <v>1.5016879999999999E-3</v>
      </c>
      <c r="LQ545">
        <v>18.494299999999999</v>
      </c>
      <c r="LR545" s="1">
        <v>3.507797E-2</v>
      </c>
      <c r="LS545">
        <v>28.225110000000001</v>
      </c>
      <c r="LT545" s="1">
        <v>1.9542050000000001E-3</v>
      </c>
      <c r="LU545">
        <v>24.912199999999999</v>
      </c>
      <c r="LV545">
        <v>3.4831420000000002E-2</v>
      </c>
      <c r="LW545">
        <v>28.34628</v>
      </c>
      <c r="LX545" s="1">
        <v>2.5226939999999998E-3</v>
      </c>
      <c r="LY545">
        <v>33.03633</v>
      </c>
      <c r="LZ545" s="1">
        <v>3.4691920000000001E-2</v>
      </c>
      <c r="MA545">
        <v>28.419750000000001</v>
      </c>
      <c r="MB545" s="1">
        <v>3.2220679999999998E-3</v>
      </c>
      <c r="MC545">
        <v>43.290390000000002</v>
      </c>
      <c r="MD545" s="1">
        <v>3.4552180000000002E-2</v>
      </c>
      <c r="ME545">
        <v>28.429290000000002</v>
      </c>
      <c r="MF545" s="1">
        <v>4.0636170000000003E-3</v>
      </c>
      <c r="MG545">
        <v>56.084330000000001</v>
      </c>
      <c r="MH545" s="1">
        <v>3.4485130000000003E-2</v>
      </c>
      <c r="MI545">
        <v>28.432569999999998</v>
      </c>
      <c r="MJ545" s="1">
        <v>5.0741889999999998E-3</v>
      </c>
      <c r="MK545">
        <v>71.828109999999995</v>
      </c>
      <c r="ML545" s="1">
        <v>3.490029E-2</v>
      </c>
      <c r="MM545">
        <v>28.469860000000001</v>
      </c>
      <c r="MN545" s="1">
        <v>6.3568330000000001E-3</v>
      </c>
      <c r="MO545">
        <v>91.403080000000003</v>
      </c>
      <c r="MP545">
        <v>3.4713380000000002E-2</v>
      </c>
      <c r="MQ545">
        <v>28.595359999999999</v>
      </c>
      <c r="MR545" s="1">
        <v>7.7481900000000003E-3</v>
      </c>
      <c r="MS545">
        <v>115.2556</v>
      </c>
      <c r="MT545" s="1">
        <v>3.4320049999999998E-2</v>
      </c>
      <c r="MU545">
        <v>28.727060000000002</v>
      </c>
      <c r="MV545" s="1">
        <v>9.2931880000000008E-3</v>
      </c>
      <c r="MW545">
        <v>143.3365</v>
      </c>
      <c r="MX545" s="1">
        <v>3.3916750000000002E-2</v>
      </c>
      <c r="MY545">
        <v>28.83043</v>
      </c>
      <c r="MZ545" s="1">
        <v>1.1033309999999999E-2</v>
      </c>
      <c r="NA545">
        <v>175.9238</v>
      </c>
      <c r="NB545" s="1">
        <v>3.3845020000000003E-2</v>
      </c>
      <c r="NC545">
        <v>28.922740000000001</v>
      </c>
      <c r="ND545" s="1">
        <v>1.311062E-2</v>
      </c>
      <c r="NE545">
        <v>213.833</v>
      </c>
      <c r="NF545" s="1">
        <v>3.3919940000000003E-2</v>
      </c>
      <c r="NG545">
        <v>28.958079999999999</v>
      </c>
      <c r="NH545" s="1">
        <v>1.5523729999999999E-2</v>
      </c>
      <c r="NI545">
        <v>258.22879999999998</v>
      </c>
      <c r="NJ545" s="1">
        <v>3.389408E-2</v>
      </c>
      <c r="NK545">
        <v>28.96472</v>
      </c>
      <c r="NL545" s="1">
        <v>1.8190060000000001E-2</v>
      </c>
      <c r="NM545">
        <v>309.79500000000002</v>
      </c>
      <c r="NN545" s="1">
        <v>3.3608739999999998E-2</v>
      </c>
      <c r="NO545">
        <v>28.973749999999999</v>
      </c>
      <c r="NP545" s="1">
        <v>2.0997040000000002E-2</v>
      </c>
      <c r="NQ545">
        <v>368.56549999999999</v>
      </c>
      <c r="NR545" s="1">
        <v>3.3121669999999999E-2</v>
      </c>
      <c r="NS545">
        <v>28.989100000000001</v>
      </c>
      <c r="NT545" s="1">
        <v>2.391633E-2</v>
      </c>
      <c r="NU545">
        <v>434.04730000000001</v>
      </c>
      <c r="NV545" s="1">
        <v>3.2977300000000001E-2</v>
      </c>
      <c r="NW545">
        <v>29.03229</v>
      </c>
      <c r="NX545" s="1">
        <v>2.7336929999999999E-2</v>
      </c>
      <c r="NY545">
        <v>507.54020000000003</v>
      </c>
      <c r="NZ545">
        <v>3.3057889999999999E-2</v>
      </c>
      <c r="OA545">
        <v>29.116779999999999</v>
      </c>
      <c r="OB545" s="1">
        <v>3.1272990000000001E-2</v>
      </c>
      <c r="OC545">
        <v>590.43259999999998</v>
      </c>
      <c r="OD545" s="1">
        <v>3.3156419999999999E-2</v>
      </c>
      <c r="OE545">
        <v>29.168589999999998</v>
      </c>
      <c r="OF545" s="1">
        <v>3.5605879999999999E-2</v>
      </c>
      <c r="OG545">
        <v>683.61090000000002</v>
      </c>
      <c r="OH545" s="1">
        <v>3.3012739999999999E-2</v>
      </c>
      <c r="OI545">
        <v>29.21236</v>
      </c>
      <c r="OJ545" s="1">
        <v>4.0029099999999998E-2</v>
      </c>
      <c r="OK545">
        <v>787.33140000000003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 s="1">
        <v>2.937584E-2</v>
      </c>
      <c r="G546">
        <v>21.283989999999999</v>
      </c>
      <c r="H546">
        <v>0</v>
      </c>
      <c r="I546">
        <v>0</v>
      </c>
      <c r="J546" s="1">
        <v>2.9828859999999999E-2</v>
      </c>
      <c r="K546">
        <v>21.361260000000001</v>
      </c>
      <c r="L546">
        <v>0</v>
      </c>
      <c r="M546">
        <v>0</v>
      </c>
      <c r="N546" s="1">
        <v>2.9753769999999999E-2</v>
      </c>
      <c r="O546">
        <v>21.457460000000001</v>
      </c>
      <c r="P546">
        <v>0</v>
      </c>
      <c r="Q546">
        <v>0</v>
      </c>
      <c r="R546" s="1">
        <v>2.9524310000000002E-2</v>
      </c>
      <c r="S546">
        <v>21.50272</v>
      </c>
      <c r="T546">
        <v>0</v>
      </c>
      <c r="U546">
        <v>0</v>
      </c>
      <c r="V546" s="1">
        <v>2.948947E-2</v>
      </c>
      <c r="W546">
        <v>21.54278</v>
      </c>
      <c r="X546">
        <v>0</v>
      </c>
      <c r="Y546">
        <v>0</v>
      </c>
      <c r="Z546" s="1">
        <v>2.9617290000000001E-2</v>
      </c>
      <c r="AA546">
        <v>21.584070000000001</v>
      </c>
      <c r="AB546">
        <v>0</v>
      </c>
      <c r="AC546">
        <v>0</v>
      </c>
      <c r="AD546" s="1">
        <v>2.9344370000000002E-2</v>
      </c>
      <c r="AE546">
        <v>21.625990000000002</v>
      </c>
      <c r="AF546">
        <v>0</v>
      </c>
      <c r="AG546">
        <v>0</v>
      </c>
      <c r="AH546" s="1">
        <v>2.9539590000000001E-2</v>
      </c>
      <c r="AI546">
        <v>21.676220000000001</v>
      </c>
      <c r="AJ546">
        <v>0</v>
      </c>
      <c r="AK546">
        <v>0</v>
      </c>
      <c r="AL546" s="1">
        <v>2.9907420000000001E-2</v>
      </c>
      <c r="AM546">
        <v>21.791519999999998</v>
      </c>
      <c r="AN546">
        <v>0</v>
      </c>
      <c r="AO546">
        <v>0</v>
      </c>
      <c r="AP546" s="1">
        <v>3.0291060000000002E-2</v>
      </c>
      <c r="AQ546">
        <v>21.871759999999998</v>
      </c>
      <c r="AR546">
        <v>0</v>
      </c>
      <c r="AS546">
        <v>0</v>
      </c>
      <c r="AT546" s="1">
        <v>3.0474439999999998E-2</v>
      </c>
      <c r="AU546">
        <v>21.944600000000001</v>
      </c>
      <c r="AV546">
        <v>0</v>
      </c>
      <c r="AW546">
        <v>0</v>
      </c>
      <c r="AX546" s="1">
        <v>3.0579869999999999E-2</v>
      </c>
      <c r="AY546">
        <v>22.006779999999999</v>
      </c>
      <c r="AZ546">
        <v>0</v>
      </c>
      <c r="BA546">
        <v>0</v>
      </c>
      <c r="BB546" s="1">
        <v>3.078359E-2</v>
      </c>
      <c r="BC546">
        <v>22.06175</v>
      </c>
      <c r="BD546">
        <v>0</v>
      </c>
      <c r="BE546">
        <v>0</v>
      </c>
      <c r="BF546">
        <v>3.0983920000000002E-2</v>
      </c>
      <c r="BG546">
        <v>22.11626</v>
      </c>
      <c r="BH546">
        <v>0</v>
      </c>
      <c r="BI546">
        <v>0</v>
      </c>
      <c r="BJ546" s="1">
        <v>3.088782E-2</v>
      </c>
      <c r="BK546">
        <v>22.195830000000001</v>
      </c>
      <c r="BL546">
        <v>0</v>
      </c>
      <c r="BM546">
        <v>0</v>
      </c>
      <c r="BN546" s="1">
        <v>3.115617E-2</v>
      </c>
      <c r="BO546">
        <v>22.31766</v>
      </c>
      <c r="BP546">
        <v>0</v>
      </c>
      <c r="BQ546">
        <v>0</v>
      </c>
      <c r="BR546" s="1">
        <v>3.1611170000000001E-2</v>
      </c>
      <c r="BS546">
        <v>22.467289999999998</v>
      </c>
      <c r="BT546">
        <v>0</v>
      </c>
      <c r="BU546">
        <v>0</v>
      </c>
      <c r="BV546">
        <v>3.2013239999999998E-2</v>
      </c>
      <c r="BW546">
        <v>22.61946</v>
      </c>
      <c r="BX546">
        <v>0</v>
      </c>
      <c r="BY546">
        <v>0</v>
      </c>
      <c r="BZ546" s="1">
        <v>3.2215870000000001E-2</v>
      </c>
      <c r="CA546">
        <v>22.74757</v>
      </c>
      <c r="CB546">
        <v>0</v>
      </c>
      <c r="CC546">
        <v>0</v>
      </c>
      <c r="CD546" s="1">
        <v>3.2332029999999998E-2</v>
      </c>
      <c r="CE546">
        <v>22.809190000000001</v>
      </c>
      <c r="CF546">
        <v>0</v>
      </c>
      <c r="CG546">
        <v>0</v>
      </c>
      <c r="CH546" s="1">
        <v>3.2480000000000002E-2</v>
      </c>
      <c r="CI546">
        <v>22.853940000000001</v>
      </c>
      <c r="CJ546">
        <v>0</v>
      </c>
      <c r="CK546">
        <v>0</v>
      </c>
      <c r="CL546" s="1">
        <v>3.2978609999999998E-2</v>
      </c>
      <c r="CM546">
        <v>22.90061</v>
      </c>
      <c r="CN546">
        <v>0</v>
      </c>
      <c r="CO546">
        <v>0</v>
      </c>
      <c r="CP546">
        <v>3.4022320000000002E-2</v>
      </c>
      <c r="CQ546">
        <v>22.95515</v>
      </c>
      <c r="CR546">
        <v>0</v>
      </c>
      <c r="CS546">
        <v>0</v>
      </c>
      <c r="CT546" s="1">
        <v>3.412697E-2</v>
      </c>
      <c r="CU546">
        <v>23.06766</v>
      </c>
      <c r="CV546">
        <v>0</v>
      </c>
      <c r="CW546">
        <v>0</v>
      </c>
      <c r="CX546" s="1">
        <v>3.376589E-2</v>
      </c>
      <c r="CY546">
        <v>23.214649999999999</v>
      </c>
      <c r="CZ546">
        <v>0</v>
      </c>
      <c r="DA546">
        <v>0</v>
      </c>
      <c r="DB546" s="1">
        <v>3.3425009999999998E-2</v>
      </c>
      <c r="DC546">
        <v>23.338239999999999</v>
      </c>
      <c r="DD546">
        <v>0</v>
      </c>
      <c r="DE546">
        <v>0</v>
      </c>
      <c r="DF546" s="1">
        <v>3.3556870000000003E-2</v>
      </c>
      <c r="DG546">
        <v>23.44595</v>
      </c>
      <c r="DH546">
        <v>0</v>
      </c>
      <c r="DI546">
        <v>0</v>
      </c>
      <c r="DJ546" s="1">
        <v>3.3850180000000001E-2</v>
      </c>
      <c r="DK546">
        <v>23.504429999999999</v>
      </c>
      <c r="DL546">
        <v>0</v>
      </c>
      <c r="DM546">
        <v>0</v>
      </c>
      <c r="DN546" s="1">
        <v>3.3905789999999998E-2</v>
      </c>
      <c r="DO546">
        <v>23.551819999999999</v>
      </c>
      <c r="DP546">
        <v>0</v>
      </c>
      <c r="DQ546">
        <v>0</v>
      </c>
      <c r="DR546" s="1">
        <v>3.4071909999999997E-2</v>
      </c>
      <c r="DS546">
        <v>23.595389999999998</v>
      </c>
      <c r="DT546">
        <v>0</v>
      </c>
      <c r="DU546">
        <v>0</v>
      </c>
      <c r="DV546" s="1">
        <v>3.5271820000000002E-2</v>
      </c>
      <c r="DW546">
        <v>23.636209999999998</v>
      </c>
      <c r="DX546">
        <v>0</v>
      </c>
      <c r="DY546">
        <v>0</v>
      </c>
      <c r="DZ546" s="1">
        <v>3.506596E-2</v>
      </c>
      <c r="EA546">
        <v>23.723279999999999</v>
      </c>
      <c r="EB546">
        <v>0</v>
      </c>
      <c r="EC546">
        <v>0</v>
      </c>
      <c r="ED546" s="1">
        <v>3.42907E-2</v>
      </c>
      <c r="EE546">
        <v>23.834540000000001</v>
      </c>
      <c r="EF546">
        <v>0</v>
      </c>
      <c r="EG546">
        <v>0</v>
      </c>
      <c r="EH546" s="1">
        <v>3.3535280000000001E-2</v>
      </c>
      <c r="EI546">
        <v>23.956</v>
      </c>
      <c r="EJ546">
        <v>0</v>
      </c>
      <c r="EK546">
        <v>0</v>
      </c>
      <c r="EL546" s="1">
        <v>3.3481070000000002E-2</v>
      </c>
      <c r="EM546">
        <v>24.063120000000001</v>
      </c>
      <c r="EN546">
        <v>0</v>
      </c>
      <c r="EO546">
        <v>5.4453760000000005E-38</v>
      </c>
      <c r="EP546" s="1">
        <v>3.3670409999999998E-2</v>
      </c>
      <c r="EQ546">
        <v>24.12</v>
      </c>
      <c r="ER546">
        <v>0</v>
      </c>
      <c r="ES546">
        <v>6.1324460000000004E-35</v>
      </c>
      <c r="ET546" s="1">
        <v>3.3603279999999999E-2</v>
      </c>
      <c r="EU546">
        <v>24.148099999999999</v>
      </c>
      <c r="EV546">
        <v>0</v>
      </c>
      <c r="EW546">
        <v>3.5660159999999998E-32</v>
      </c>
      <c r="EX546" s="1">
        <v>3.3564770000000001E-2</v>
      </c>
      <c r="EY546">
        <v>24.18159</v>
      </c>
      <c r="EZ546">
        <v>0</v>
      </c>
      <c r="FA546">
        <v>1.1643979999999999E-29</v>
      </c>
      <c r="FB546" s="1">
        <v>3.4566840000000001E-2</v>
      </c>
      <c r="FC546">
        <v>24.239139999999999</v>
      </c>
      <c r="FD546">
        <v>0</v>
      </c>
      <c r="FE546" s="1">
        <v>2.293517E-27</v>
      </c>
      <c r="FF546" s="1">
        <v>3.4239239999999997E-2</v>
      </c>
      <c r="FG546">
        <v>24.38617</v>
      </c>
      <c r="FH546">
        <v>0</v>
      </c>
      <c r="FI546" s="1">
        <v>2.9045179999999999E-25</v>
      </c>
      <c r="FJ546" s="1">
        <v>3.339081E-2</v>
      </c>
      <c r="FK546">
        <v>24.518689999999999</v>
      </c>
      <c r="FL546">
        <v>0</v>
      </c>
      <c r="FM546" s="1">
        <v>2.4724200000000001E-23</v>
      </c>
      <c r="FN546" s="1">
        <v>3.2533909999999999E-2</v>
      </c>
      <c r="FO546">
        <v>24.62726</v>
      </c>
      <c r="FP546">
        <v>0</v>
      </c>
      <c r="FQ546" s="1">
        <v>1.468164E-21</v>
      </c>
      <c r="FR546" s="1">
        <v>3.2347000000000001E-2</v>
      </c>
      <c r="FS546">
        <v>24.70683</v>
      </c>
      <c r="FT546">
        <v>9.133827E-26</v>
      </c>
      <c r="FU546" s="1">
        <v>6.3002139999999994E-20</v>
      </c>
      <c r="FV546" s="1">
        <v>3.241778E-2</v>
      </c>
      <c r="FW546">
        <v>24.756609999999998</v>
      </c>
      <c r="FX546">
        <v>7.2417319999999999E-24</v>
      </c>
      <c r="FY546" s="1">
        <v>2.0204019999999998E-18</v>
      </c>
      <c r="FZ546" s="1">
        <v>3.2229059999999997E-2</v>
      </c>
      <c r="GA546">
        <v>24.786930000000002</v>
      </c>
      <c r="GB546">
        <v>2.7176649999999998E-22</v>
      </c>
      <c r="GC546" s="1">
        <v>4.977643E-17</v>
      </c>
      <c r="GD546" s="1">
        <v>3.2059629999999999E-2</v>
      </c>
      <c r="GE546">
        <v>24.81784</v>
      </c>
      <c r="GF546">
        <v>6.7437210000000003E-21</v>
      </c>
      <c r="GG546" s="1">
        <v>9.6394860000000007E-16</v>
      </c>
      <c r="GH546" s="1">
        <v>3.2875469999999997E-2</v>
      </c>
      <c r="GI546">
        <v>24.873480000000001</v>
      </c>
      <c r="GJ546">
        <v>1.455513E-19</v>
      </c>
      <c r="GK546" s="1">
        <v>1.499686E-14</v>
      </c>
      <c r="GL546" s="1">
        <v>3.2425089999999997E-2</v>
      </c>
      <c r="GM546">
        <v>25.01923</v>
      </c>
      <c r="GN546">
        <v>2.1468269999999999E-18</v>
      </c>
      <c r="GO546" s="1">
        <v>1.912728E-13</v>
      </c>
      <c r="GP546" s="1">
        <v>3.1514140000000003E-2</v>
      </c>
      <c r="GQ546">
        <v>25.162559999999999</v>
      </c>
      <c r="GR546" s="1">
        <v>2.3519830000000001E-17</v>
      </c>
      <c r="GS546" s="1">
        <v>2.0283399999999998E-12</v>
      </c>
      <c r="GT546" s="1">
        <v>3.0597780000000002E-2</v>
      </c>
      <c r="GU546">
        <v>25.291920000000001</v>
      </c>
      <c r="GV546" s="1">
        <v>2.0994669999999999E-16</v>
      </c>
      <c r="GW546" s="1">
        <v>1.814499E-11</v>
      </c>
      <c r="GX546">
        <v>3.0367089999999999E-2</v>
      </c>
      <c r="GY546">
        <v>25.415050000000001</v>
      </c>
      <c r="GZ546" s="1">
        <v>1.649783E-15</v>
      </c>
      <c r="HA546" s="1">
        <v>1.3928510000000001E-10</v>
      </c>
      <c r="HB546" s="1">
        <v>3.0391379999999999E-2</v>
      </c>
      <c r="HC546">
        <v>25.488700000000001</v>
      </c>
      <c r="HD546" s="1">
        <v>1.0985739999999999E-14</v>
      </c>
      <c r="HE546" s="1">
        <v>9.2395690000000003E-10</v>
      </c>
      <c r="HF546" s="1">
        <v>3.0207749999999998E-2</v>
      </c>
      <c r="HG546">
        <v>25.518319999999999</v>
      </c>
      <c r="HH546" s="1">
        <v>6.3461380000000006E-14</v>
      </c>
      <c r="HI546" s="1">
        <v>5.3557129999999996E-9</v>
      </c>
      <c r="HJ546" s="1">
        <v>2.9917539999999999E-2</v>
      </c>
      <c r="HK546">
        <v>25.55172</v>
      </c>
      <c r="HL546" s="1">
        <v>3.2317839999999998E-13</v>
      </c>
      <c r="HM546" s="1">
        <v>2.7478299999999999E-8</v>
      </c>
      <c r="HN546" s="1">
        <v>3.0273149999999999E-2</v>
      </c>
      <c r="HO546">
        <v>25.59958</v>
      </c>
      <c r="HP546" s="1">
        <v>1.502991E-12</v>
      </c>
      <c r="HQ546" s="1">
        <v>1.261351E-7</v>
      </c>
      <c r="HR546" s="1">
        <v>2.9881089999999999E-2</v>
      </c>
      <c r="HS546">
        <v>25.722549999999998</v>
      </c>
      <c r="HT546" s="1">
        <v>6.1634119999999998E-12</v>
      </c>
      <c r="HU546" s="1">
        <v>5.2305140000000001E-7</v>
      </c>
      <c r="HV546" s="1">
        <v>2.925728E-2</v>
      </c>
      <c r="HW546">
        <v>25.86786</v>
      </c>
      <c r="HX546" s="1">
        <v>2.2787630000000002E-11</v>
      </c>
      <c r="HY546" s="1">
        <v>1.972871E-6</v>
      </c>
      <c r="HZ546" s="1">
        <v>2.8638750000000001E-2</v>
      </c>
      <c r="IA546">
        <v>26.001580000000001</v>
      </c>
      <c r="IB546" s="1">
        <v>7.7284649999999999E-11</v>
      </c>
      <c r="IC546" s="1">
        <v>6.8294030000000001E-6</v>
      </c>
      <c r="ID546" s="1">
        <v>2.840579E-2</v>
      </c>
      <c r="IE546">
        <v>26.124459999999999</v>
      </c>
      <c r="IF546" s="1">
        <v>2.449968E-10</v>
      </c>
      <c r="IG546" s="1">
        <v>2.1815849999999999E-5</v>
      </c>
      <c r="IH546" s="1">
        <v>2.8270900000000002E-2</v>
      </c>
      <c r="II546">
        <v>26.18488</v>
      </c>
      <c r="IJ546" s="1">
        <v>7.2335519999999999E-10</v>
      </c>
      <c r="IK546" s="1">
        <v>6.4677119999999999E-5</v>
      </c>
      <c r="IL546" s="1">
        <v>2.7997660000000001E-2</v>
      </c>
      <c r="IM546">
        <v>26.206869999999999</v>
      </c>
      <c r="IN546" s="1">
        <v>1.9835200000000002E-9</v>
      </c>
      <c r="IO546" s="1">
        <v>1.7902989999999999E-4</v>
      </c>
      <c r="IP546" s="1">
        <v>2.7700820000000001E-2</v>
      </c>
      <c r="IQ546">
        <v>26.227910000000001</v>
      </c>
      <c r="IR546" s="1">
        <v>5.0968920000000004E-9</v>
      </c>
      <c r="IS546" s="1">
        <v>4.6476470000000002E-4</v>
      </c>
      <c r="IT546">
        <v>2.783275E-2</v>
      </c>
      <c r="IU546">
        <v>26.258610000000001</v>
      </c>
      <c r="IV546" s="1">
        <v>1.2525979999999999E-8</v>
      </c>
      <c r="IW546" s="1">
        <v>1.1367180000000001E-3</v>
      </c>
      <c r="IX546">
        <v>2.747695E-2</v>
      </c>
      <c r="IY546">
        <v>26.34948</v>
      </c>
      <c r="IZ546" s="1">
        <v>2.864114E-8</v>
      </c>
      <c r="JA546" s="1">
        <v>2.6323879999999998E-3</v>
      </c>
      <c r="JB546">
        <v>2.6906019999999999E-2</v>
      </c>
      <c r="JC546">
        <v>26.42212</v>
      </c>
      <c r="JD546" s="1">
        <v>6.1703109999999995E-8</v>
      </c>
      <c r="JE546" s="1">
        <v>5.7905500000000002E-3</v>
      </c>
      <c r="JF546" s="1">
        <v>2.6366690000000002E-2</v>
      </c>
      <c r="JG546">
        <v>26.503710000000002</v>
      </c>
      <c r="JH546" s="1">
        <v>1.2675679999999999E-7</v>
      </c>
      <c r="JI546" s="1">
        <v>1.21362E-2</v>
      </c>
      <c r="JJ546">
        <v>2.6122940000000001E-2</v>
      </c>
      <c r="JK546">
        <v>26.554379999999998</v>
      </c>
      <c r="JL546" s="1">
        <v>2.5164790000000001E-7</v>
      </c>
      <c r="JM546" s="1">
        <v>2.431937E-2</v>
      </c>
      <c r="JN546">
        <v>2.6068040000000001E-2</v>
      </c>
      <c r="JO546">
        <v>26.602250000000002</v>
      </c>
      <c r="JP546" s="1">
        <v>4.8295340000000002E-7</v>
      </c>
      <c r="JQ546" s="1">
        <v>4.6773839999999997E-2</v>
      </c>
      <c r="JR546">
        <v>2.59752E-2</v>
      </c>
      <c r="JS546">
        <v>26.664709999999999</v>
      </c>
      <c r="JT546" s="1">
        <v>8.9142320000000004E-7</v>
      </c>
      <c r="JU546" s="1">
        <v>8.6646509999999996E-2</v>
      </c>
      <c r="JV546" s="1">
        <v>2.5694370000000001E-2</v>
      </c>
      <c r="JW546">
        <v>26.725480000000001</v>
      </c>
      <c r="JX546" s="1">
        <v>1.577624E-6</v>
      </c>
      <c r="JY546" s="1">
        <v>0.15501719999999999</v>
      </c>
      <c r="JZ546" s="1">
        <v>2.5401079999999999E-2</v>
      </c>
      <c r="KA546">
        <v>26.781759999999998</v>
      </c>
      <c r="KB546" s="1">
        <v>2.7007529999999998E-6</v>
      </c>
      <c r="KC546" s="1">
        <v>0.26841310000000002</v>
      </c>
      <c r="KD546" s="1">
        <v>2.5250160000000001E-2</v>
      </c>
      <c r="KE546">
        <v>26.898820000000001</v>
      </c>
      <c r="KF546" s="1">
        <v>4.5086149999999997E-6</v>
      </c>
      <c r="KG546" s="1">
        <v>0.45076549999999999</v>
      </c>
      <c r="KH546" s="1">
        <v>2.5188619999999998E-2</v>
      </c>
      <c r="KI546">
        <v>26.980930000000001</v>
      </c>
      <c r="KJ546" s="1">
        <v>7.3425130000000002E-6</v>
      </c>
      <c r="KK546" s="1">
        <v>0.73589959999999999</v>
      </c>
      <c r="KL546" s="1">
        <v>2.5048959999999999E-2</v>
      </c>
      <c r="KM546">
        <v>27.05425</v>
      </c>
      <c r="KN546" s="1">
        <v>1.161289E-5</v>
      </c>
      <c r="KO546" s="1">
        <v>1.1704140000000001</v>
      </c>
      <c r="KP546" s="1">
        <v>2.4783429999999999E-2</v>
      </c>
      <c r="KQ546">
        <v>27.124659999999999</v>
      </c>
      <c r="KR546" s="1">
        <v>1.7833110000000001E-5</v>
      </c>
      <c r="KS546" s="1">
        <v>1.816595</v>
      </c>
      <c r="KT546" s="1">
        <v>2.4490439999999999E-2</v>
      </c>
      <c r="KU546">
        <v>27.164709999999999</v>
      </c>
      <c r="KV546" s="1">
        <v>2.6728769999999999E-5</v>
      </c>
      <c r="KW546" s="1">
        <v>2.75543</v>
      </c>
      <c r="KX546" s="1">
        <v>2.425399E-2</v>
      </c>
      <c r="KY546">
        <v>27.178139999999999</v>
      </c>
      <c r="KZ546" s="1">
        <v>3.9293179999999997E-5</v>
      </c>
      <c r="LA546">
        <v>4.090077</v>
      </c>
      <c r="LB546">
        <v>2.4143959999999999E-2</v>
      </c>
      <c r="LC546">
        <v>27.192430000000002</v>
      </c>
      <c r="LD546" s="1">
        <v>5.6897970000000001E-5</v>
      </c>
      <c r="LE546">
        <v>5.9497960000000001</v>
      </c>
      <c r="LF546" s="1">
        <v>2.4196530000000001E-2</v>
      </c>
      <c r="LG546">
        <v>27.228249999999999</v>
      </c>
      <c r="LH546" s="1">
        <v>8.1417949999999995E-5</v>
      </c>
      <c r="LI546">
        <v>8.4949519999999996</v>
      </c>
      <c r="LJ546" s="1">
        <v>2.3981990000000002E-2</v>
      </c>
      <c r="LK546">
        <v>27.355160000000001</v>
      </c>
      <c r="LL546" s="1">
        <v>1.132409E-4</v>
      </c>
      <c r="LM546">
        <v>11.92159</v>
      </c>
      <c r="LN546" s="1">
        <v>2.3630950000000001E-2</v>
      </c>
      <c r="LO546">
        <v>27.468540000000001</v>
      </c>
      <c r="LP546" s="1">
        <v>1.5407039999999999E-4</v>
      </c>
      <c r="LQ546">
        <v>16.459700000000002</v>
      </c>
      <c r="LR546" s="1">
        <v>2.3292090000000001E-2</v>
      </c>
      <c r="LS546">
        <v>27.571179999999998</v>
      </c>
      <c r="LT546" s="1">
        <v>2.064325E-4</v>
      </c>
      <c r="LU546">
        <v>22.374089999999999</v>
      </c>
      <c r="LV546" s="1">
        <v>2.312809E-2</v>
      </c>
      <c r="LW546">
        <v>27.69651</v>
      </c>
      <c r="LX546" s="1">
        <v>2.7454390000000001E-4</v>
      </c>
      <c r="LY546">
        <v>29.968160000000001</v>
      </c>
      <c r="LZ546" s="1">
        <v>2.303916E-2</v>
      </c>
      <c r="MA546">
        <v>27.77495</v>
      </c>
      <c r="MB546" s="1">
        <v>3.6129720000000002E-4</v>
      </c>
      <c r="MC546">
        <v>39.591560000000001</v>
      </c>
      <c r="MD546">
        <v>2.2950620000000001E-2</v>
      </c>
      <c r="ME546">
        <v>27.791930000000001</v>
      </c>
      <c r="MF546" s="1">
        <v>4.6948470000000001E-4</v>
      </c>
      <c r="MG546">
        <v>51.642130000000002</v>
      </c>
      <c r="MH546" s="1">
        <v>2.2916410000000002E-2</v>
      </c>
      <c r="MI546">
        <v>27.802499999999998</v>
      </c>
      <c r="MJ546" s="1">
        <v>6.0420859999999995E-4</v>
      </c>
      <c r="MK546">
        <v>66.561549999999997</v>
      </c>
      <c r="ML546" s="1">
        <v>2.3195830000000001E-2</v>
      </c>
      <c r="MM546">
        <v>27.845379999999999</v>
      </c>
      <c r="MN546" s="1">
        <v>7.7951780000000003E-4</v>
      </c>
      <c r="MO546">
        <v>84.8429</v>
      </c>
      <c r="MP546" s="1">
        <v>2.3070319999999998E-2</v>
      </c>
      <c r="MQ546">
        <v>27.971440000000001</v>
      </c>
      <c r="MR546" s="1">
        <v>9.7822300000000007E-4</v>
      </c>
      <c r="MS546">
        <v>107.05</v>
      </c>
      <c r="MT546">
        <v>2.2803259999999999E-2</v>
      </c>
      <c r="MU546">
        <v>28.102889999999999</v>
      </c>
      <c r="MV546" s="1">
        <v>1.2082849999999999E-3</v>
      </c>
      <c r="MW546">
        <v>133.76609999999999</v>
      </c>
      <c r="MX546" s="1">
        <v>2.253577E-2</v>
      </c>
      <c r="MY546">
        <v>28.20824</v>
      </c>
      <c r="MZ546" s="1">
        <v>1.4781830000000001E-3</v>
      </c>
      <c r="NA546">
        <v>165.58519999999999</v>
      </c>
      <c r="NB546">
        <v>2.24887E-2</v>
      </c>
      <c r="NC546">
        <v>28.303719999999998</v>
      </c>
      <c r="ND546" s="1">
        <v>1.8095699999999999E-3</v>
      </c>
      <c r="NE546">
        <v>203.1277</v>
      </c>
      <c r="NF546" s="1">
        <v>2.2543219999999999E-2</v>
      </c>
      <c r="NG546">
        <v>28.34498</v>
      </c>
      <c r="NH546" s="1">
        <v>2.2066920000000001E-3</v>
      </c>
      <c r="NI546">
        <v>247.07599999999999</v>
      </c>
      <c r="NJ546" s="1">
        <v>2.2525420000000001E-2</v>
      </c>
      <c r="NK546">
        <v>28.358820000000001</v>
      </c>
      <c r="NL546" s="1">
        <v>2.6612160000000001E-3</v>
      </c>
      <c r="NM546">
        <v>298.17020000000002</v>
      </c>
      <c r="NN546" s="1">
        <v>2.233336E-2</v>
      </c>
      <c r="NO546">
        <v>28.375360000000001</v>
      </c>
      <c r="NP546" s="1">
        <v>3.1608360000000002E-3</v>
      </c>
      <c r="NQ546">
        <v>357.17329999999998</v>
      </c>
      <c r="NR546" s="1">
        <v>2.2006089999999999E-2</v>
      </c>
      <c r="NS546">
        <v>28.398289999999999</v>
      </c>
      <c r="NT546" s="1">
        <v>3.7048680000000001E-3</v>
      </c>
      <c r="NU546">
        <v>424.82229999999998</v>
      </c>
      <c r="NV546" s="1">
        <v>2.1912790000000001E-2</v>
      </c>
      <c r="NW546">
        <v>28.448630000000001</v>
      </c>
      <c r="NX546" s="1">
        <v>4.3583420000000003E-3</v>
      </c>
      <c r="NY546">
        <v>501.81689999999998</v>
      </c>
      <c r="NZ546" s="1">
        <v>2.1972040000000002E-2</v>
      </c>
      <c r="OA546">
        <v>28.53811</v>
      </c>
      <c r="OB546" s="1">
        <v>5.128746E-3</v>
      </c>
      <c r="OC546">
        <v>588.91399999999999</v>
      </c>
      <c r="OD546" s="1">
        <v>2.2040270000000001E-2</v>
      </c>
      <c r="OE546">
        <v>28.595490000000002</v>
      </c>
      <c r="OF546" s="1">
        <v>6.0018520000000002E-3</v>
      </c>
      <c r="OG546">
        <v>686.93129999999996</v>
      </c>
      <c r="OH546" s="1">
        <v>2.193983E-2</v>
      </c>
      <c r="OI546">
        <v>28.64452</v>
      </c>
      <c r="OJ546" s="1">
        <v>6.9304470000000002E-3</v>
      </c>
      <c r="OK546">
        <v>796.71910000000003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2.8245969999999999E-2</v>
      </c>
      <c r="G547">
        <v>20.795739999999999</v>
      </c>
      <c r="H547">
        <v>0</v>
      </c>
      <c r="I547">
        <v>0</v>
      </c>
      <c r="J547" s="1">
        <v>2.8695640000000001E-2</v>
      </c>
      <c r="K547">
        <v>20.866779999999999</v>
      </c>
      <c r="L547">
        <v>0</v>
      </c>
      <c r="M547">
        <v>0</v>
      </c>
      <c r="N547" s="1">
        <v>2.8624839999999999E-2</v>
      </c>
      <c r="O547">
        <v>20.954840000000001</v>
      </c>
      <c r="P547">
        <v>0</v>
      </c>
      <c r="Q547">
        <v>0</v>
      </c>
      <c r="R547" s="1">
        <v>2.8396020000000001E-2</v>
      </c>
      <c r="S547">
        <v>20.995899999999999</v>
      </c>
      <c r="T547">
        <v>0</v>
      </c>
      <c r="U547">
        <v>0</v>
      </c>
      <c r="V547" s="1">
        <v>2.8354029999999999E-2</v>
      </c>
      <c r="W547">
        <v>21.0319</v>
      </c>
      <c r="X547">
        <v>0</v>
      </c>
      <c r="Y547">
        <v>0</v>
      </c>
      <c r="Z547" s="1">
        <v>2.84522E-2</v>
      </c>
      <c r="AA547">
        <v>21.068860000000001</v>
      </c>
      <c r="AB547">
        <v>0</v>
      </c>
      <c r="AC547">
        <v>0</v>
      </c>
      <c r="AD547" s="1">
        <v>2.8192269999999998E-2</v>
      </c>
      <c r="AE547">
        <v>21.106020000000001</v>
      </c>
      <c r="AF547">
        <v>0</v>
      </c>
      <c r="AG547">
        <v>0</v>
      </c>
      <c r="AH547" s="1">
        <v>2.8374360000000001E-2</v>
      </c>
      <c r="AI547">
        <v>21.150870000000001</v>
      </c>
      <c r="AJ547">
        <v>0</v>
      </c>
      <c r="AK547">
        <v>0</v>
      </c>
      <c r="AL547" s="1">
        <v>2.8745360000000001E-2</v>
      </c>
      <c r="AM547">
        <v>21.25628</v>
      </c>
      <c r="AN547">
        <v>0</v>
      </c>
      <c r="AO547">
        <v>0</v>
      </c>
      <c r="AP547" s="1">
        <v>2.911996E-2</v>
      </c>
      <c r="AQ547">
        <v>21.33053</v>
      </c>
      <c r="AR547">
        <v>0</v>
      </c>
      <c r="AS547">
        <v>0</v>
      </c>
      <c r="AT547" s="1">
        <v>2.929557E-2</v>
      </c>
      <c r="AU547">
        <v>21.397670000000002</v>
      </c>
      <c r="AV547">
        <v>0</v>
      </c>
      <c r="AW547">
        <v>0</v>
      </c>
      <c r="AX547" s="1">
        <v>2.939363E-2</v>
      </c>
      <c r="AY547">
        <v>21.454090000000001</v>
      </c>
      <c r="AZ547">
        <v>0</v>
      </c>
      <c r="BA547">
        <v>0</v>
      </c>
      <c r="BB547" s="1">
        <v>2.9586879999999999E-2</v>
      </c>
      <c r="BC547">
        <v>21.504090000000001</v>
      </c>
      <c r="BD547">
        <v>0</v>
      </c>
      <c r="BE547">
        <v>0</v>
      </c>
      <c r="BF547" s="1">
        <v>2.9763390000000001E-2</v>
      </c>
      <c r="BG547">
        <v>21.55358</v>
      </c>
      <c r="BH547">
        <v>0</v>
      </c>
      <c r="BI547">
        <v>0</v>
      </c>
      <c r="BJ547" s="1">
        <v>2.9680140000000001E-2</v>
      </c>
      <c r="BK547">
        <v>21.62641</v>
      </c>
      <c r="BL547">
        <v>0</v>
      </c>
      <c r="BM547">
        <v>0</v>
      </c>
      <c r="BN547" s="1">
        <v>2.9936259999999999E-2</v>
      </c>
      <c r="BO547">
        <v>21.738230000000001</v>
      </c>
      <c r="BP547">
        <v>0</v>
      </c>
      <c r="BQ547">
        <v>0</v>
      </c>
      <c r="BR547" s="1">
        <v>3.0379360000000001E-2</v>
      </c>
      <c r="BS547">
        <v>21.875789999999999</v>
      </c>
      <c r="BT547">
        <v>0</v>
      </c>
      <c r="BU547">
        <v>0</v>
      </c>
      <c r="BV547" s="1">
        <v>3.0787419999999999E-2</v>
      </c>
      <c r="BW547">
        <v>22.016259999999999</v>
      </c>
      <c r="BX547">
        <v>0</v>
      </c>
      <c r="BY547">
        <v>0</v>
      </c>
      <c r="BZ547" s="1">
        <v>3.0966400000000002E-2</v>
      </c>
      <c r="CA547">
        <v>22.134779999999999</v>
      </c>
      <c r="CB547">
        <v>0</v>
      </c>
      <c r="CC547">
        <v>0</v>
      </c>
      <c r="CD547">
        <v>3.1083110000000001E-2</v>
      </c>
      <c r="CE547">
        <v>22.191669999999998</v>
      </c>
      <c r="CF547">
        <v>0</v>
      </c>
      <c r="CG547">
        <v>0</v>
      </c>
      <c r="CH547" s="1">
        <v>3.1234970000000001E-2</v>
      </c>
      <c r="CI547">
        <v>22.232900000000001</v>
      </c>
      <c r="CJ547">
        <v>0</v>
      </c>
      <c r="CK547">
        <v>0</v>
      </c>
      <c r="CL547" s="1">
        <v>3.176213E-2</v>
      </c>
      <c r="CM547">
        <v>22.275549999999999</v>
      </c>
      <c r="CN547">
        <v>0</v>
      </c>
      <c r="CO547">
        <v>0</v>
      </c>
      <c r="CP547" s="1">
        <v>3.278727E-2</v>
      </c>
      <c r="CQ547">
        <v>22.325980000000001</v>
      </c>
      <c r="CR547">
        <v>0</v>
      </c>
      <c r="CS547">
        <v>0</v>
      </c>
      <c r="CT547" s="1">
        <v>3.2896269999999998E-2</v>
      </c>
      <c r="CU547">
        <v>22.429870000000001</v>
      </c>
      <c r="CV547">
        <v>0</v>
      </c>
      <c r="CW547">
        <v>0</v>
      </c>
      <c r="CX547">
        <v>3.2521090000000002E-2</v>
      </c>
      <c r="CY547">
        <v>22.565829999999998</v>
      </c>
      <c r="CZ547">
        <v>0</v>
      </c>
      <c r="DA547">
        <v>0</v>
      </c>
      <c r="DB547" s="1">
        <v>3.2184820000000003E-2</v>
      </c>
      <c r="DC547">
        <v>22.680710000000001</v>
      </c>
      <c r="DD547">
        <v>0</v>
      </c>
      <c r="DE547">
        <v>0</v>
      </c>
      <c r="DF547" s="1">
        <v>3.2321130000000003E-2</v>
      </c>
      <c r="DG547">
        <v>22.78068</v>
      </c>
      <c r="DH547">
        <v>0</v>
      </c>
      <c r="DI547">
        <v>0</v>
      </c>
      <c r="DJ547" s="1">
        <v>3.261696E-2</v>
      </c>
      <c r="DK547">
        <v>22.835930000000001</v>
      </c>
      <c r="DL547">
        <v>0</v>
      </c>
      <c r="DM547">
        <v>0</v>
      </c>
      <c r="DN547" s="1">
        <v>3.267743E-2</v>
      </c>
      <c r="DO547">
        <v>22.88185</v>
      </c>
      <c r="DP547">
        <v>0</v>
      </c>
      <c r="DQ547">
        <v>0</v>
      </c>
      <c r="DR547" s="1">
        <v>3.2908640000000003E-2</v>
      </c>
      <c r="DS547">
        <v>22.92334</v>
      </c>
      <c r="DT547">
        <v>0</v>
      </c>
      <c r="DU547">
        <v>0</v>
      </c>
      <c r="DV547" s="1">
        <v>3.4088149999999998E-2</v>
      </c>
      <c r="DW547">
        <v>22.96283</v>
      </c>
      <c r="DX547">
        <v>0</v>
      </c>
      <c r="DY547">
        <v>0</v>
      </c>
      <c r="DZ547">
        <v>3.389677E-2</v>
      </c>
      <c r="EA547">
        <v>23.045369999999998</v>
      </c>
      <c r="EB547">
        <v>0</v>
      </c>
      <c r="EC547">
        <v>0</v>
      </c>
      <c r="ED547" s="1">
        <v>3.3117069999999998E-2</v>
      </c>
      <c r="EE547">
        <v>23.15043</v>
      </c>
      <c r="EF547">
        <v>0</v>
      </c>
      <c r="EG547">
        <v>0</v>
      </c>
      <c r="EH547" s="1">
        <v>3.2364579999999997E-2</v>
      </c>
      <c r="EI547">
        <v>23.264970000000002</v>
      </c>
      <c r="EJ547">
        <v>0</v>
      </c>
      <c r="EK547">
        <v>0</v>
      </c>
      <c r="EL547" s="1">
        <v>3.2324060000000002E-2</v>
      </c>
      <c r="EM547">
        <v>23.367039999999999</v>
      </c>
      <c r="EN547">
        <v>0</v>
      </c>
      <c r="EO547">
        <v>0</v>
      </c>
      <c r="EP547" s="1">
        <v>3.2529330000000002E-2</v>
      </c>
      <c r="EQ547">
        <v>23.422920000000001</v>
      </c>
      <c r="ER547">
        <v>0</v>
      </c>
      <c r="ES547">
        <v>8.3904639999999994E-37</v>
      </c>
      <c r="ET547" s="1">
        <v>3.2471649999999998E-2</v>
      </c>
      <c r="EU547">
        <v>23.451730000000001</v>
      </c>
      <c r="EV547">
        <v>4.4385319999999997E-37</v>
      </c>
      <c r="EW547">
        <v>5.3604670000000004E-34</v>
      </c>
      <c r="EX547" s="1">
        <v>3.2497020000000001E-2</v>
      </c>
      <c r="EY547">
        <v>23.485700000000001</v>
      </c>
      <c r="EZ547">
        <v>1.4554240000000001E-34</v>
      </c>
      <c r="FA547">
        <v>1.9107E-31</v>
      </c>
      <c r="FB547" s="1">
        <v>3.3480799999999998E-2</v>
      </c>
      <c r="FC547">
        <v>23.542719999999999</v>
      </c>
      <c r="FD547">
        <v>2.9617960000000002E-32</v>
      </c>
      <c r="FE547" s="1">
        <v>4.220224E-29</v>
      </c>
      <c r="FF547" s="1">
        <v>3.3177419999999999E-2</v>
      </c>
      <c r="FG547">
        <v>23.682700000000001</v>
      </c>
      <c r="FH547" s="1">
        <v>3.7332530000000001E-30</v>
      </c>
      <c r="FI547" s="1">
        <v>5.796025E-27</v>
      </c>
      <c r="FJ547" s="1">
        <v>3.2314519999999999E-2</v>
      </c>
      <c r="FK547">
        <v>23.809760000000001</v>
      </c>
      <c r="FL547" s="1">
        <v>3.1040470000000002E-28</v>
      </c>
      <c r="FM547" s="1">
        <v>5.2345859999999997E-25</v>
      </c>
      <c r="FN547" s="1">
        <v>3.1473380000000002E-2</v>
      </c>
      <c r="FO547">
        <v>23.914300000000001</v>
      </c>
      <c r="FP547" s="1">
        <v>1.8006239999999999E-26</v>
      </c>
      <c r="FQ547" s="1">
        <v>3.2792310000000001E-23</v>
      </c>
      <c r="FR547" s="1">
        <v>3.129871E-2</v>
      </c>
      <c r="FS547">
        <v>23.991599999999998</v>
      </c>
      <c r="FT547" s="1">
        <v>7.7113289999999999E-25</v>
      </c>
      <c r="FU547" s="1">
        <v>1.496239E-21</v>
      </c>
      <c r="FV547" s="1">
        <v>3.138589E-2</v>
      </c>
      <c r="FW547">
        <v>24.041360000000001</v>
      </c>
      <c r="FX547" s="1">
        <v>2.4877579999999999E-23</v>
      </c>
      <c r="FY547" s="1">
        <v>5.1147749999999998E-20</v>
      </c>
      <c r="FZ547" s="1">
        <v>3.1211389999999999E-2</v>
      </c>
      <c r="GA547">
        <v>24.072769999999998</v>
      </c>
      <c r="GB547" s="1">
        <v>6.1191540000000001E-22</v>
      </c>
      <c r="GC547" s="1">
        <v>1.3360219999999999E-18</v>
      </c>
      <c r="GD547" s="1">
        <v>3.1112069999999999E-2</v>
      </c>
      <c r="GE547">
        <v>24.104410000000001</v>
      </c>
      <c r="GF547" s="1">
        <v>1.185549E-20</v>
      </c>
      <c r="GG547" s="1">
        <v>2.733629E-17</v>
      </c>
      <c r="GH547">
        <v>3.1912099999999999E-2</v>
      </c>
      <c r="GI547">
        <v>24.159400000000002</v>
      </c>
      <c r="GJ547" s="1">
        <v>1.8987669999999999E-19</v>
      </c>
      <c r="GK547" s="1">
        <v>4.5893699999999997E-16</v>
      </c>
      <c r="GL547" s="1">
        <v>3.1487300000000003E-2</v>
      </c>
      <c r="GM547">
        <v>24.29757</v>
      </c>
      <c r="GN547" s="1">
        <v>2.3962620000000002E-18</v>
      </c>
      <c r="GO547" s="1">
        <v>6.18596E-15</v>
      </c>
      <c r="GP547">
        <v>3.056874E-2</v>
      </c>
      <c r="GQ547">
        <v>24.434180000000001</v>
      </c>
      <c r="GR547" s="1">
        <v>2.4775880000000001E-17</v>
      </c>
      <c r="GS547" s="1">
        <v>6.8321000000000002E-14</v>
      </c>
      <c r="GT547" s="1">
        <v>2.9667450000000001E-2</v>
      </c>
      <c r="GU547">
        <v>24.55706</v>
      </c>
      <c r="GV547" s="1">
        <v>2.1584500000000001E-16</v>
      </c>
      <c r="GW547" s="1">
        <v>6.3462139999999998E-13</v>
      </c>
      <c r="GX547" s="1">
        <v>2.9448769999999999E-2</v>
      </c>
      <c r="GY547">
        <v>24.673999999999999</v>
      </c>
      <c r="GZ547" s="1">
        <v>8.4439470000000004E-16</v>
      </c>
      <c r="HA547" s="1">
        <v>4.4589919999999997E-12</v>
      </c>
      <c r="HB547" s="1">
        <v>2.948601E-2</v>
      </c>
      <c r="HC547">
        <v>24.745439999999999</v>
      </c>
      <c r="HD547" s="1">
        <v>5.463411E-15</v>
      </c>
      <c r="HE547" s="1">
        <v>2.815896E-11</v>
      </c>
      <c r="HF547" s="1">
        <v>2.931541E-2</v>
      </c>
      <c r="HG547">
        <v>24.776969999999999</v>
      </c>
      <c r="HH547" s="1">
        <v>3.084686E-14</v>
      </c>
      <c r="HI547" s="1">
        <v>1.687991E-10</v>
      </c>
      <c r="HJ547" s="1">
        <v>2.9077240000000001E-2</v>
      </c>
      <c r="HK547">
        <v>24.81222</v>
      </c>
      <c r="HL547" s="1">
        <v>1.5515339999999999E-13</v>
      </c>
      <c r="HM547" s="1">
        <v>9.0291239999999998E-10</v>
      </c>
      <c r="HN547" s="1">
        <v>2.9424169999999999E-2</v>
      </c>
      <c r="HO547">
        <v>24.86103</v>
      </c>
      <c r="HP547" s="1">
        <v>7.0349800000000004E-13</v>
      </c>
      <c r="HQ547" s="1">
        <v>4.3701790000000004E-9</v>
      </c>
      <c r="HR547" s="1">
        <v>2.9047340000000001E-2</v>
      </c>
      <c r="HS547">
        <v>24.979140000000001</v>
      </c>
      <c r="HT547" s="1">
        <v>2.8327279999999998E-12</v>
      </c>
      <c r="HU547" s="1">
        <v>1.8922340000000001E-8</v>
      </c>
      <c r="HV547" s="1">
        <v>2.8419440000000001E-2</v>
      </c>
      <c r="HW547">
        <v>25.11797</v>
      </c>
      <c r="HX547" s="1">
        <v>1.043333E-11</v>
      </c>
      <c r="HY547" s="1">
        <v>7.4183349999999996E-8</v>
      </c>
      <c r="HZ547" s="1">
        <v>2.7822280000000001E-2</v>
      </c>
      <c r="IA547">
        <v>25.24549</v>
      </c>
      <c r="IB547" s="1">
        <v>3.5495049999999999E-11</v>
      </c>
      <c r="IC547" s="1">
        <v>2.6683550000000001E-7</v>
      </c>
      <c r="ID547" s="1">
        <v>2.7594179999999999E-2</v>
      </c>
      <c r="IE547">
        <v>25.362909999999999</v>
      </c>
      <c r="IF547" s="1">
        <v>1.123609E-10</v>
      </c>
      <c r="IG547" s="1">
        <v>8.911795E-7</v>
      </c>
      <c r="IH547" s="1">
        <v>2.7476790000000001E-2</v>
      </c>
      <c r="II547">
        <v>25.423580000000001</v>
      </c>
      <c r="IJ547" s="1">
        <v>3.2001979999999999E-10</v>
      </c>
      <c r="IK547" s="1">
        <v>2.7500590000000001E-6</v>
      </c>
      <c r="IL547" s="1">
        <v>2.7212610000000002E-2</v>
      </c>
      <c r="IM547">
        <v>25.44933</v>
      </c>
      <c r="IN547" s="1">
        <v>8.311076E-10</v>
      </c>
      <c r="IO547" s="1">
        <v>7.7897480000000006E-6</v>
      </c>
      <c r="IP547" s="1">
        <v>2.694589E-2</v>
      </c>
      <c r="IQ547">
        <v>25.47325</v>
      </c>
      <c r="IR547" s="1">
        <v>2.0289309999999998E-9</v>
      </c>
      <c r="IS547" s="1">
        <v>2.0510080000000001E-5</v>
      </c>
      <c r="IT547" s="1">
        <v>2.7080949999999999E-2</v>
      </c>
      <c r="IU547">
        <v>25.50648</v>
      </c>
      <c r="IV547" s="1">
        <v>4.7036329999999999E-9</v>
      </c>
      <c r="IW547" s="1">
        <v>5.1082380000000003E-5</v>
      </c>
      <c r="IX547" s="1">
        <v>2.6740690000000001E-2</v>
      </c>
      <c r="IY547">
        <v>25.595030000000001</v>
      </c>
      <c r="IZ547" s="1">
        <v>1.019513E-8</v>
      </c>
      <c r="JA547" s="1">
        <v>1.199974E-4</v>
      </c>
      <c r="JB547" s="1">
        <v>2.6169560000000001E-2</v>
      </c>
      <c r="JC547">
        <v>25.667200000000001</v>
      </c>
      <c r="JD547" s="1">
        <v>2.1189229999999999E-8</v>
      </c>
      <c r="JE547" s="1">
        <v>2.6710690000000001E-4</v>
      </c>
      <c r="JF547" s="1">
        <v>2.5640360000000001E-2</v>
      </c>
      <c r="JG547">
        <v>25.747810000000001</v>
      </c>
      <c r="JH547" s="1">
        <v>4.2628270000000003E-8</v>
      </c>
      <c r="JI547" s="1">
        <v>5.6851950000000003E-4</v>
      </c>
      <c r="JJ547" s="1">
        <v>2.540481E-2</v>
      </c>
      <c r="JK547">
        <v>25.800660000000001</v>
      </c>
      <c r="JL547" s="1">
        <v>8.3084489999999995E-8</v>
      </c>
      <c r="JM547" s="1">
        <v>1.1653849999999999E-3</v>
      </c>
      <c r="JN547" s="1">
        <v>2.5361950000000001E-2</v>
      </c>
      <c r="JO547">
        <v>25.850560000000002</v>
      </c>
      <c r="JP547" s="1">
        <v>1.5583040000000001E-7</v>
      </c>
      <c r="JQ547" s="1">
        <v>2.3054109999999998E-3</v>
      </c>
      <c r="JR547" s="1">
        <v>2.5273819999999999E-2</v>
      </c>
      <c r="JS547">
        <v>25.913879999999999</v>
      </c>
      <c r="JT547" s="1">
        <v>2.8039430000000002E-7</v>
      </c>
      <c r="JU547" s="1">
        <v>4.3970459999999999E-3</v>
      </c>
      <c r="JV547" s="1">
        <v>2.499287E-2</v>
      </c>
      <c r="JW547">
        <v>25.975529999999999</v>
      </c>
      <c r="JX547" s="1">
        <v>4.8667790000000002E-7</v>
      </c>
      <c r="JY547" s="1">
        <v>8.0827910000000006E-3</v>
      </c>
      <c r="JZ547">
        <v>2.470574E-2</v>
      </c>
      <c r="KA547">
        <v>26.032869999999999</v>
      </c>
      <c r="KB547" s="1">
        <v>8.2466720000000005E-7</v>
      </c>
      <c r="KC547" s="1">
        <v>1.437692E-2</v>
      </c>
      <c r="KD547" s="1">
        <v>2.4554920000000001E-2</v>
      </c>
      <c r="KE547">
        <v>26.146239999999999</v>
      </c>
      <c r="KF547" s="1">
        <v>1.3671429999999999E-6</v>
      </c>
      <c r="KG547" s="1">
        <v>2.4868689999999999E-2</v>
      </c>
      <c r="KH547" s="1">
        <v>2.45049E-2</v>
      </c>
      <c r="KI547">
        <v>26.229009999999999</v>
      </c>
      <c r="KJ547" s="1">
        <v>2.2109549999999999E-6</v>
      </c>
      <c r="KK547" s="1">
        <v>4.1931259999999998E-2</v>
      </c>
      <c r="KL547" s="1">
        <v>2.436723E-2</v>
      </c>
      <c r="KM547">
        <v>26.303629999999998</v>
      </c>
      <c r="KN547" s="1">
        <v>3.4747170000000002E-6</v>
      </c>
      <c r="KO547" s="1">
        <v>6.8910180000000001E-2</v>
      </c>
      <c r="KP547">
        <v>2.4113300000000001E-2</v>
      </c>
      <c r="KQ547">
        <v>26.375150000000001</v>
      </c>
      <c r="KR547" s="1">
        <v>5.3334520000000002E-6</v>
      </c>
      <c r="KS547" s="1">
        <v>0.1104178</v>
      </c>
      <c r="KT547" s="1">
        <v>2.3822719999999999E-2</v>
      </c>
      <c r="KU547">
        <v>26.417549999999999</v>
      </c>
      <c r="KV547" s="1">
        <v>8.0397860000000005E-6</v>
      </c>
      <c r="KW547" s="1">
        <v>0.17286170000000001</v>
      </c>
      <c r="KX547" s="1">
        <v>2.35912E-2</v>
      </c>
      <c r="KY547">
        <v>26.43553</v>
      </c>
      <c r="KZ547" s="1">
        <v>1.193411E-5</v>
      </c>
      <c r="LA547" s="1">
        <v>0.26512859999999999</v>
      </c>
      <c r="LB547" s="1">
        <v>2.3492949999999999E-2</v>
      </c>
      <c r="LC547">
        <v>26.45412</v>
      </c>
      <c r="LD547" s="1">
        <v>1.747207E-5</v>
      </c>
      <c r="LE547">
        <v>0.39923419999999998</v>
      </c>
      <c r="LF547" s="1">
        <v>2.3556000000000001E-2</v>
      </c>
      <c r="LG547">
        <v>26.49222</v>
      </c>
      <c r="LH547" s="1">
        <v>2.51786E-5</v>
      </c>
      <c r="LI547" s="1">
        <v>0.59157090000000001</v>
      </c>
      <c r="LJ547" s="1">
        <v>2.3349290000000002E-2</v>
      </c>
      <c r="LK547">
        <v>26.613980000000002</v>
      </c>
      <c r="LL547" s="1">
        <v>3.5285859999999998E-5</v>
      </c>
      <c r="LM547" s="1">
        <v>0.86069019999999996</v>
      </c>
      <c r="LN547">
        <v>2.300371E-2</v>
      </c>
      <c r="LO547">
        <v>26.724609999999998</v>
      </c>
      <c r="LP547" s="1">
        <v>4.8647309999999998E-5</v>
      </c>
      <c r="LQ547" s="1">
        <v>1.2289350000000001</v>
      </c>
      <c r="LR547" s="1">
        <v>2.2656510000000001E-2</v>
      </c>
      <c r="LS547">
        <v>26.82638</v>
      </c>
      <c r="LT547" s="1">
        <v>6.6345410000000004E-5</v>
      </c>
      <c r="LU547" s="1">
        <v>1.7258629999999999</v>
      </c>
      <c r="LV547" s="1">
        <v>2.2502089999999999E-2</v>
      </c>
      <c r="LW547">
        <v>26.949280000000002</v>
      </c>
      <c r="LX547" s="1">
        <v>9.0001599999999996E-5</v>
      </c>
      <c r="LY547" s="1">
        <v>2.3910130000000001</v>
      </c>
      <c r="LZ547" s="1">
        <v>2.242094E-2</v>
      </c>
      <c r="MA547">
        <v>27.028839999999999</v>
      </c>
      <c r="MB547" s="1">
        <v>1.2058609999999999E-4</v>
      </c>
      <c r="MC547">
        <v>3.272926</v>
      </c>
      <c r="MD547" s="1">
        <v>2.2334150000000001E-2</v>
      </c>
      <c r="ME547">
        <v>27.051189999999998</v>
      </c>
      <c r="MF547" s="1">
        <v>1.592586E-4</v>
      </c>
      <c r="MG547">
        <v>4.4259110000000002</v>
      </c>
      <c r="MH547" s="1">
        <v>2.2332680000000001E-2</v>
      </c>
      <c r="MI547">
        <v>27.066849999999999</v>
      </c>
      <c r="MJ547" s="1">
        <v>2.0850839999999999E-4</v>
      </c>
      <c r="MK547">
        <v>5.9127749999999999</v>
      </c>
      <c r="ML547" s="1">
        <v>2.2593519999999999E-2</v>
      </c>
      <c r="MM547">
        <v>27.112719999999999</v>
      </c>
      <c r="MN547" s="1">
        <v>2.7189919999999999E-4</v>
      </c>
      <c r="MO547">
        <v>7.8253130000000004</v>
      </c>
      <c r="MP547" s="1">
        <v>2.2478620000000001E-2</v>
      </c>
      <c r="MQ547">
        <v>27.235379999999999</v>
      </c>
      <c r="MR547" s="1">
        <v>3.4474709999999999E-4</v>
      </c>
      <c r="MS547">
        <v>10.238530000000001</v>
      </c>
      <c r="MT547" s="1">
        <v>2.2209550000000002E-2</v>
      </c>
      <c r="MU547">
        <v>27.362729999999999</v>
      </c>
      <c r="MV547" s="1">
        <v>4.314985E-4</v>
      </c>
      <c r="MW547">
        <v>13.22174</v>
      </c>
      <c r="MX547" s="1">
        <v>2.1951109999999999E-2</v>
      </c>
      <c r="MY547">
        <v>27.46659</v>
      </c>
      <c r="MZ547" s="1">
        <v>5.3698190000000005E-4</v>
      </c>
      <c r="NA547">
        <v>16.878820000000001</v>
      </c>
      <c r="NB547" s="1">
        <v>2.190346E-2</v>
      </c>
      <c r="NC547">
        <v>27.562110000000001</v>
      </c>
      <c r="ND547" s="1">
        <v>6.6896730000000001E-4</v>
      </c>
      <c r="NE547">
        <v>21.356359999999999</v>
      </c>
      <c r="NF547">
        <v>2.1958660000000001E-2</v>
      </c>
      <c r="NG547">
        <v>27.608260000000001</v>
      </c>
      <c r="NH547" s="1">
        <v>8.2891490000000002E-4</v>
      </c>
      <c r="NI547">
        <v>26.82666</v>
      </c>
      <c r="NJ547" s="1">
        <v>2.1945059999999999E-2</v>
      </c>
      <c r="NK547">
        <v>27.628830000000001</v>
      </c>
      <c r="NL547" s="1">
        <v>1.0146280000000001E-3</v>
      </c>
      <c r="NM547">
        <v>33.441310000000001</v>
      </c>
      <c r="NN547" s="1">
        <v>2.1750439999999999E-2</v>
      </c>
      <c r="NO547">
        <v>27.651230000000002</v>
      </c>
      <c r="NP547" s="1">
        <v>1.2232370000000001E-3</v>
      </c>
      <c r="NQ547">
        <v>41.328949999999999</v>
      </c>
      <c r="NR547">
        <v>2.142237E-2</v>
      </c>
      <c r="NS547">
        <v>27.678249999999998</v>
      </c>
      <c r="NT547" s="1">
        <v>1.4583230000000001E-3</v>
      </c>
      <c r="NU547">
        <v>50.605469999999997</v>
      </c>
      <c r="NV547" s="1">
        <v>2.133372E-2</v>
      </c>
      <c r="NW547">
        <v>27.73094</v>
      </c>
      <c r="NX547" s="1">
        <v>1.745632E-3</v>
      </c>
      <c r="NY547">
        <v>61.501449999999998</v>
      </c>
      <c r="NZ547" s="1">
        <v>2.1397860000000001E-2</v>
      </c>
      <c r="OA547">
        <v>27.820519999999998</v>
      </c>
      <c r="OB547" s="1">
        <v>2.088421E-3</v>
      </c>
      <c r="OC547">
        <v>74.322909999999993</v>
      </c>
      <c r="OD547" s="1">
        <v>2.146723E-2</v>
      </c>
      <c r="OE547">
        <v>27.881080000000001</v>
      </c>
      <c r="OF547" s="1">
        <v>2.4818819999999999E-3</v>
      </c>
      <c r="OG547">
        <v>89.341549999999998</v>
      </c>
      <c r="OH547" s="1">
        <v>2.1369829999999999E-2</v>
      </c>
      <c r="OI547">
        <v>27.933669999999999</v>
      </c>
      <c r="OJ547" s="1">
        <v>2.9085809999999999E-3</v>
      </c>
      <c r="OK547">
        <v>106.7334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3.3547540000000001E-2</v>
      </c>
      <c r="G548">
        <v>20.173269999999999</v>
      </c>
      <c r="H548">
        <v>0</v>
      </c>
      <c r="I548">
        <v>0</v>
      </c>
      <c r="J548">
        <v>3.4095590000000002E-2</v>
      </c>
      <c r="K548">
        <v>20.23441</v>
      </c>
      <c r="L548">
        <v>0</v>
      </c>
      <c r="M548">
        <v>0</v>
      </c>
      <c r="N548" s="1">
        <v>3.4007429999999998E-2</v>
      </c>
      <c r="O548">
        <v>20.311299999999999</v>
      </c>
      <c r="P548">
        <v>0</v>
      </c>
      <c r="Q548">
        <v>0</v>
      </c>
      <c r="R548" s="1">
        <v>3.3725940000000003E-2</v>
      </c>
      <c r="S548">
        <v>20.343959999999999</v>
      </c>
      <c r="T548">
        <v>0</v>
      </c>
      <c r="U548">
        <v>0</v>
      </c>
      <c r="V548" s="1">
        <v>3.3674559999999999E-2</v>
      </c>
      <c r="W548">
        <v>20.37191</v>
      </c>
      <c r="X548">
        <v>0</v>
      </c>
      <c r="Y548">
        <v>0</v>
      </c>
      <c r="Z548" s="1">
        <v>3.3773959999999999E-2</v>
      </c>
      <c r="AA548">
        <v>20.400510000000001</v>
      </c>
      <c r="AB548">
        <v>0</v>
      </c>
      <c r="AC548">
        <v>0</v>
      </c>
      <c r="AD548" s="1">
        <v>3.3469690000000003E-2</v>
      </c>
      <c r="AE548">
        <v>20.429390000000001</v>
      </c>
      <c r="AF548">
        <v>0</v>
      </c>
      <c r="AG548">
        <v>0</v>
      </c>
      <c r="AH548" s="1">
        <v>3.3682770000000001E-2</v>
      </c>
      <c r="AI548">
        <v>20.46574</v>
      </c>
      <c r="AJ548">
        <v>0</v>
      </c>
      <c r="AK548">
        <v>0</v>
      </c>
      <c r="AL548" s="1">
        <v>3.4126820000000002E-2</v>
      </c>
      <c r="AM548">
        <v>20.559660000000001</v>
      </c>
      <c r="AN548">
        <v>0</v>
      </c>
      <c r="AO548">
        <v>0</v>
      </c>
      <c r="AP548" s="1">
        <v>3.4568809999999998E-2</v>
      </c>
      <c r="AQ548">
        <v>20.62444</v>
      </c>
      <c r="AR548">
        <v>0</v>
      </c>
      <c r="AS548">
        <v>0</v>
      </c>
      <c r="AT548" s="1">
        <v>3.4787079999999998E-2</v>
      </c>
      <c r="AU548">
        <v>20.682040000000001</v>
      </c>
      <c r="AV548">
        <v>0</v>
      </c>
      <c r="AW548">
        <v>0</v>
      </c>
      <c r="AX548">
        <v>3.490041E-2</v>
      </c>
      <c r="AY548">
        <v>20.728639999999999</v>
      </c>
      <c r="AZ548">
        <v>0</v>
      </c>
      <c r="BA548">
        <v>0</v>
      </c>
      <c r="BB548" s="1">
        <v>3.5129870000000001E-2</v>
      </c>
      <c r="BC548">
        <v>20.769939999999998</v>
      </c>
      <c r="BD548">
        <v>0</v>
      </c>
      <c r="BE548">
        <v>0</v>
      </c>
      <c r="BF548" s="1">
        <v>3.5319440000000001E-2</v>
      </c>
      <c r="BG548">
        <v>20.810449999999999</v>
      </c>
      <c r="BH548">
        <v>0</v>
      </c>
      <c r="BI548">
        <v>0</v>
      </c>
      <c r="BJ548">
        <v>3.522633E-2</v>
      </c>
      <c r="BK548">
        <v>20.873629999999999</v>
      </c>
      <c r="BL548">
        <v>0</v>
      </c>
      <c r="BM548">
        <v>0</v>
      </c>
      <c r="BN548" s="1">
        <v>3.5529610000000003E-2</v>
      </c>
      <c r="BO548">
        <v>20.973549999999999</v>
      </c>
      <c r="BP548">
        <v>0</v>
      </c>
      <c r="BQ548">
        <v>0</v>
      </c>
      <c r="BR548" s="1">
        <v>3.606521E-2</v>
      </c>
      <c r="BS548">
        <v>21.09731</v>
      </c>
      <c r="BT548">
        <v>0</v>
      </c>
      <c r="BU548">
        <v>0</v>
      </c>
      <c r="BV548" s="1">
        <v>3.6555240000000003E-2</v>
      </c>
      <c r="BW548">
        <v>21.223510000000001</v>
      </c>
      <c r="BX548">
        <v>0</v>
      </c>
      <c r="BY548">
        <v>0</v>
      </c>
      <c r="BZ548" s="1">
        <v>3.6757060000000001E-2</v>
      </c>
      <c r="CA548">
        <v>21.32864</v>
      </c>
      <c r="CB548">
        <v>0</v>
      </c>
      <c r="CC548">
        <v>0</v>
      </c>
      <c r="CD548" s="1">
        <v>3.6897779999999998E-2</v>
      </c>
      <c r="CE548">
        <v>21.374929999999999</v>
      </c>
      <c r="CF548">
        <v>0</v>
      </c>
      <c r="CG548">
        <v>0</v>
      </c>
      <c r="CH548" s="1">
        <v>3.7081280000000001E-2</v>
      </c>
      <c r="CI548">
        <v>21.406980000000001</v>
      </c>
      <c r="CJ548">
        <v>0</v>
      </c>
      <c r="CK548">
        <v>0</v>
      </c>
      <c r="CL548" s="1">
        <v>3.7737359999999998E-2</v>
      </c>
      <c r="CM548">
        <v>21.44078</v>
      </c>
      <c r="CN548">
        <v>0</v>
      </c>
      <c r="CO548">
        <v>0</v>
      </c>
      <c r="CP548" s="1">
        <v>3.8961210000000003E-2</v>
      </c>
      <c r="CQ548">
        <v>21.481719999999999</v>
      </c>
      <c r="CR548">
        <v>0</v>
      </c>
      <c r="CS548">
        <v>0</v>
      </c>
      <c r="CT548" s="1">
        <v>3.9093620000000003E-2</v>
      </c>
      <c r="CU548">
        <v>21.573409999999999</v>
      </c>
      <c r="CV548">
        <v>0</v>
      </c>
      <c r="CW548">
        <v>0</v>
      </c>
      <c r="CX548" s="1">
        <v>3.8635179999999998E-2</v>
      </c>
      <c r="CY548">
        <v>21.695930000000001</v>
      </c>
      <c r="CZ548">
        <v>0</v>
      </c>
      <c r="DA548">
        <v>0</v>
      </c>
      <c r="DB548">
        <v>3.8229069999999997E-2</v>
      </c>
      <c r="DC548">
        <v>21.798960000000001</v>
      </c>
      <c r="DD548">
        <v>0</v>
      </c>
      <c r="DE548">
        <v>0</v>
      </c>
      <c r="DF548" s="1">
        <v>3.8393219999999999E-2</v>
      </c>
      <c r="DG548">
        <v>21.887309999999999</v>
      </c>
      <c r="DH548">
        <v>0</v>
      </c>
      <c r="DI548">
        <v>0</v>
      </c>
      <c r="DJ548" s="1">
        <v>3.8757350000000003E-2</v>
      </c>
      <c r="DK548">
        <v>21.933250000000001</v>
      </c>
      <c r="DL548">
        <v>0</v>
      </c>
      <c r="DM548">
        <v>0</v>
      </c>
      <c r="DN548" s="1">
        <v>3.8825779999999997E-2</v>
      </c>
      <c r="DO548">
        <v>21.97176</v>
      </c>
      <c r="DP548">
        <v>0</v>
      </c>
      <c r="DQ548">
        <v>0</v>
      </c>
      <c r="DR548" s="1">
        <v>3.9145890000000003E-2</v>
      </c>
      <c r="DS548">
        <v>22.005240000000001</v>
      </c>
      <c r="DT548">
        <v>0</v>
      </c>
      <c r="DU548">
        <v>0</v>
      </c>
      <c r="DV548" s="1">
        <v>4.0551280000000002E-2</v>
      </c>
      <c r="DW548">
        <v>22.036580000000001</v>
      </c>
      <c r="DX548">
        <v>0</v>
      </c>
      <c r="DY548">
        <v>0</v>
      </c>
      <c r="DZ548">
        <v>4.0332270000000003E-2</v>
      </c>
      <c r="EA548">
        <v>22.109470000000002</v>
      </c>
      <c r="EB548">
        <v>0</v>
      </c>
      <c r="EC548">
        <v>0</v>
      </c>
      <c r="ED548" s="1">
        <v>3.9382639999999997E-2</v>
      </c>
      <c r="EE548">
        <v>22.204550000000001</v>
      </c>
      <c r="EF548">
        <v>0</v>
      </c>
      <c r="EG548">
        <v>0</v>
      </c>
      <c r="EH548" s="1">
        <v>3.848124E-2</v>
      </c>
      <c r="EI548">
        <v>22.30939</v>
      </c>
      <c r="EJ548">
        <v>0</v>
      </c>
      <c r="EK548">
        <v>0</v>
      </c>
      <c r="EL548" s="1">
        <v>3.843295E-2</v>
      </c>
      <c r="EM548">
        <v>22.402439999999999</v>
      </c>
      <c r="EN548">
        <v>0</v>
      </c>
      <c r="EO548">
        <v>0</v>
      </c>
      <c r="EP548" s="1">
        <v>3.8690570000000001E-2</v>
      </c>
      <c r="EQ548">
        <v>22.45111</v>
      </c>
      <c r="ER548">
        <v>0</v>
      </c>
      <c r="ES548">
        <v>6.7206200000000003E-38</v>
      </c>
      <c r="ET548" s="1">
        <v>3.8623240000000003E-2</v>
      </c>
      <c r="EU548">
        <v>22.473479999999999</v>
      </c>
      <c r="EV548">
        <v>0</v>
      </c>
      <c r="EW548">
        <v>4.3206890000000002E-35</v>
      </c>
      <c r="EX548" s="1">
        <v>3.870411E-2</v>
      </c>
      <c r="EY548">
        <v>22.501519999999999</v>
      </c>
      <c r="EZ548">
        <v>1.5058589999999999E-37</v>
      </c>
      <c r="FA548">
        <v>1.550884E-32</v>
      </c>
      <c r="FB548" s="1">
        <v>3.9871339999999998E-2</v>
      </c>
      <c r="FC548">
        <v>22.551970000000001</v>
      </c>
      <c r="FD548">
        <v>3.4670659999999998E-35</v>
      </c>
      <c r="FE548">
        <v>3.4565409999999998E-30</v>
      </c>
      <c r="FF548" s="1">
        <v>3.9519690000000003E-2</v>
      </c>
      <c r="FG548">
        <v>22.681419999999999</v>
      </c>
      <c r="FH548">
        <v>4.7774000000000003E-33</v>
      </c>
      <c r="FI548" s="1">
        <v>4.784001E-28</v>
      </c>
      <c r="FJ548" s="1">
        <v>3.8472939999999997E-2</v>
      </c>
      <c r="FK548">
        <v>22.799399999999999</v>
      </c>
      <c r="FL548">
        <v>4.235151E-31</v>
      </c>
      <c r="FM548" s="1">
        <v>4.3439880000000002E-26</v>
      </c>
      <c r="FN548" s="1">
        <v>3.7461120000000001E-2</v>
      </c>
      <c r="FO548">
        <v>22.89584</v>
      </c>
      <c r="FP548" s="1">
        <v>2.6032269999999998E-29</v>
      </c>
      <c r="FQ548" s="1">
        <v>2.7340389999999999E-24</v>
      </c>
      <c r="FR548" s="1">
        <v>3.7256860000000003E-2</v>
      </c>
      <c r="FS548">
        <v>22.966059999999999</v>
      </c>
      <c r="FT548" s="1">
        <v>1.2009079999999999E-27</v>
      </c>
      <c r="FU548" s="1">
        <v>1.2636540000000001E-22</v>
      </c>
      <c r="FV548" s="1">
        <v>3.7369819999999998E-2</v>
      </c>
      <c r="FW548">
        <v>23.00975</v>
      </c>
      <c r="FX548" s="1">
        <v>4.2197230000000001E-26</v>
      </c>
      <c r="FY548" s="1">
        <v>4.4126029999999999E-21</v>
      </c>
      <c r="FZ548" s="1">
        <v>3.7169399999999998E-2</v>
      </c>
      <c r="GA548">
        <v>23.035299999999999</v>
      </c>
      <c r="GB548" s="1">
        <v>1.123929E-24</v>
      </c>
      <c r="GC548" s="1">
        <v>1.176952E-19</v>
      </c>
      <c r="GD548" s="1">
        <v>3.709295E-2</v>
      </c>
      <c r="GE548">
        <v>23.061430000000001</v>
      </c>
      <c r="GF548" s="1">
        <v>2.346495E-23</v>
      </c>
      <c r="GG548" s="1">
        <v>2.453265E-18</v>
      </c>
      <c r="GH548" s="1">
        <v>3.8036140000000003E-2</v>
      </c>
      <c r="GI548">
        <v>23.109729999999999</v>
      </c>
      <c r="GJ548" s="1">
        <v>4.157475E-22</v>
      </c>
      <c r="GK548" s="1">
        <v>4.2234910000000001E-17</v>
      </c>
      <c r="GL548" s="1">
        <v>3.754304E-2</v>
      </c>
      <c r="GM548">
        <v>23.23686</v>
      </c>
      <c r="GN548" s="1">
        <v>5.6778910000000002E-21</v>
      </c>
      <c r="GO548" s="1">
        <v>5.8274530000000001E-16</v>
      </c>
      <c r="GP548" s="1">
        <v>3.64306E-2</v>
      </c>
      <c r="GQ548">
        <v>23.363669999999999</v>
      </c>
      <c r="GR548" s="1">
        <v>6.1938440000000005E-20</v>
      </c>
      <c r="GS548" s="1">
        <v>6.5229209999999997E-15</v>
      </c>
      <c r="GT548" s="1">
        <v>3.5343470000000002E-2</v>
      </c>
      <c r="GU548">
        <v>23.476839999999999</v>
      </c>
      <c r="GV548" s="1">
        <v>5.6479540000000002E-19</v>
      </c>
      <c r="GW548" s="1">
        <v>6.1099119999999994E-14</v>
      </c>
      <c r="GX548" s="1">
        <v>3.5091089999999998E-2</v>
      </c>
      <c r="GY548">
        <v>23.58381</v>
      </c>
      <c r="GZ548" s="1">
        <v>4.5467990000000001E-18</v>
      </c>
      <c r="HA548" s="1">
        <v>4.9399799999999997E-13</v>
      </c>
      <c r="HB548" s="1">
        <v>3.5149670000000001E-2</v>
      </c>
      <c r="HC548">
        <v>23.647110000000001</v>
      </c>
      <c r="HD548" s="1">
        <v>3.2186039999999997E-17</v>
      </c>
      <c r="HE548" s="1">
        <v>3.4805859999999999E-12</v>
      </c>
      <c r="HF548" s="1">
        <v>3.4943200000000001E-2</v>
      </c>
      <c r="HG548">
        <v>23.673480000000001</v>
      </c>
      <c r="HH548" s="1">
        <v>1.990848E-16</v>
      </c>
      <c r="HI548" s="1">
        <v>2.1598909999999999E-11</v>
      </c>
      <c r="HJ548" s="1">
        <v>3.4687790000000003E-2</v>
      </c>
      <c r="HK548">
        <v>23.704280000000001</v>
      </c>
      <c r="HL548" s="1">
        <v>1.083008E-15</v>
      </c>
      <c r="HM548" s="1">
        <v>1.1810229999999999E-10</v>
      </c>
      <c r="HN548">
        <v>3.5095609999999999E-2</v>
      </c>
      <c r="HO548">
        <v>23.74821</v>
      </c>
      <c r="HP548" s="1">
        <v>5.4383170000000001E-15</v>
      </c>
      <c r="HQ548" s="1">
        <v>5.8544769999999997E-10</v>
      </c>
      <c r="HR548" s="1">
        <v>3.4654169999999998E-2</v>
      </c>
      <c r="HS548">
        <v>23.858229999999999</v>
      </c>
      <c r="HT548" s="1">
        <v>2.3909459999999999E-14</v>
      </c>
      <c r="HU548" s="1">
        <v>2.6017249999999999E-9</v>
      </c>
      <c r="HV548" s="1">
        <v>3.3897299999999998E-2</v>
      </c>
      <c r="HW548">
        <v>23.98771</v>
      </c>
      <c r="HX548" s="1">
        <v>9.3327050000000006E-14</v>
      </c>
      <c r="HY548" s="1">
        <v>1.0370590000000001E-8</v>
      </c>
      <c r="HZ548" s="1">
        <v>3.3180130000000002E-2</v>
      </c>
      <c r="IA548">
        <v>24.105969999999999</v>
      </c>
      <c r="IB548" s="1">
        <v>3.3205219999999999E-13</v>
      </c>
      <c r="IC548" s="1">
        <v>3.7661529999999999E-8</v>
      </c>
      <c r="ID548">
        <v>3.290788E-2</v>
      </c>
      <c r="IE548">
        <v>24.21369</v>
      </c>
      <c r="IF548" s="1">
        <v>1.1101500000000001E-12</v>
      </c>
      <c r="IG548" s="1">
        <v>1.2689120000000001E-7</v>
      </c>
      <c r="IH548" s="1">
        <v>3.2773770000000001E-2</v>
      </c>
      <c r="II548">
        <v>24.267849999999999</v>
      </c>
      <c r="IJ548" s="1">
        <v>3.4836049999999999E-12</v>
      </c>
      <c r="IK548" s="1">
        <v>3.995494E-7</v>
      </c>
      <c r="IL548" s="1">
        <v>3.246189E-2</v>
      </c>
      <c r="IM548">
        <v>24.290459999999999</v>
      </c>
      <c r="IN548" s="1">
        <v>1.013346E-11</v>
      </c>
      <c r="IO548" s="1">
        <v>1.1730729999999999E-6</v>
      </c>
      <c r="IP548" s="1">
        <v>3.2158199999999998E-2</v>
      </c>
      <c r="IQ548">
        <v>24.311119999999999</v>
      </c>
      <c r="IR548" s="1">
        <v>2.752078E-11</v>
      </c>
      <c r="IS548" s="1">
        <v>3.2144889999999998E-6</v>
      </c>
      <c r="IT548" s="1">
        <v>3.2317100000000001E-2</v>
      </c>
      <c r="IU548">
        <v>24.34047</v>
      </c>
      <c r="IV548" s="1">
        <v>7.1822879999999999E-11</v>
      </c>
      <c r="IW548" s="1">
        <v>8.3475079999999995E-6</v>
      </c>
      <c r="IX548" s="1">
        <v>3.1920810000000001E-2</v>
      </c>
      <c r="IY548">
        <v>24.422999999999998</v>
      </c>
      <c r="IZ548" s="1">
        <v>1.7405049999999999E-10</v>
      </c>
      <c r="JA548" s="1">
        <v>2.0476470000000001E-5</v>
      </c>
      <c r="JB548" s="1">
        <v>3.1231419999999999E-2</v>
      </c>
      <c r="JC548">
        <v>24.49061</v>
      </c>
      <c r="JD548" s="1">
        <v>3.9329549999999999E-10</v>
      </c>
      <c r="JE548" s="1">
        <v>4.728357E-5</v>
      </c>
      <c r="JF548" s="1">
        <v>3.0596379999999999E-2</v>
      </c>
      <c r="JG548">
        <v>24.567039999999999</v>
      </c>
      <c r="JH548" s="1">
        <v>8.4338390000000004E-10</v>
      </c>
      <c r="JI548" s="1">
        <v>1.034759E-4</v>
      </c>
      <c r="JJ548" s="1">
        <v>3.0314629999999999E-2</v>
      </c>
      <c r="JK548">
        <v>24.61786</v>
      </c>
      <c r="JL548" s="1">
        <v>1.751574E-9</v>
      </c>
      <c r="JM548" s="1">
        <v>2.169076E-4</v>
      </c>
      <c r="JN548" s="1">
        <v>3.027086E-2</v>
      </c>
      <c r="JO548">
        <v>24.665019999999998</v>
      </c>
      <c r="JP548" s="1">
        <v>3.5377800000000002E-9</v>
      </c>
      <c r="JQ548" s="1">
        <v>4.3876160000000001E-4</v>
      </c>
      <c r="JR548" s="1">
        <v>3.0170820000000001E-2</v>
      </c>
      <c r="JS548">
        <v>24.72503</v>
      </c>
      <c r="JT548" s="1">
        <v>6.8903560000000001E-9</v>
      </c>
      <c r="JU548" s="1">
        <v>8.5742629999999999E-4</v>
      </c>
      <c r="JV548" s="1">
        <v>2.9833330000000002E-2</v>
      </c>
      <c r="JW548">
        <v>24.783480000000001</v>
      </c>
      <c r="JX548" s="1">
        <v>1.2831430000000001E-8</v>
      </c>
      <c r="JY548" s="1">
        <v>1.614741E-3</v>
      </c>
      <c r="JZ548" s="1">
        <v>2.9484159999999999E-2</v>
      </c>
      <c r="KA548">
        <v>24.837579999999999</v>
      </c>
      <c r="KB548" s="1">
        <v>2.3041820000000001E-8</v>
      </c>
      <c r="KC548" s="1">
        <v>2.9336789999999998E-3</v>
      </c>
      <c r="KD548" s="1">
        <v>2.9305379999999999E-2</v>
      </c>
      <c r="KE548">
        <v>24.945170000000001</v>
      </c>
      <c r="KF548" s="1">
        <v>4.034844E-8</v>
      </c>
      <c r="KG548" s="1">
        <v>5.1684849999999996E-3</v>
      </c>
      <c r="KH548" s="1">
        <v>2.9245090000000001E-2</v>
      </c>
      <c r="KI548">
        <v>25.02506</v>
      </c>
      <c r="KJ548" s="1">
        <v>6.9079069999999995E-8</v>
      </c>
      <c r="KK548" s="1">
        <v>8.8670889999999999E-3</v>
      </c>
      <c r="KL548" s="1">
        <v>2.908355E-2</v>
      </c>
      <c r="KM548">
        <v>25.097020000000001</v>
      </c>
      <c r="KN548" s="1">
        <v>1.148617E-7</v>
      </c>
      <c r="KO548" s="1">
        <v>1.4826000000000001E-2</v>
      </c>
      <c r="KP548" s="1">
        <v>2.878259E-2</v>
      </c>
      <c r="KQ548">
        <v>25.165610000000001</v>
      </c>
      <c r="KR548" s="1">
        <v>1.851306E-7</v>
      </c>
      <c r="KS548" s="1">
        <v>2.414614E-2</v>
      </c>
      <c r="KT548" s="1">
        <v>2.8437810000000001E-2</v>
      </c>
      <c r="KU548">
        <v>25.205539999999999</v>
      </c>
      <c r="KV548" s="1">
        <v>2.9038619999999997E-7</v>
      </c>
      <c r="KW548" s="1">
        <v>3.8334729999999997E-2</v>
      </c>
      <c r="KX548" s="1">
        <v>2.8160879999999999E-2</v>
      </c>
      <c r="KY548">
        <v>25.222670000000001</v>
      </c>
      <c r="KZ548" s="1">
        <v>4.4617999999999999E-7</v>
      </c>
      <c r="LA548" s="1">
        <v>5.9479339999999999E-2</v>
      </c>
      <c r="LB548" s="1">
        <v>2.8048590000000002E-2</v>
      </c>
      <c r="LC548">
        <v>25.24091</v>
      </c>
      <c r="LD548" s="1">
        <v>6.7591940000000003E-7</v>
      </c>
      <c r="LE548" s="1">
        <v>9.0469259999999996E-2</v>
      </c>
      <c r="LF548" s="1">
        <v>2.8126470000000001E-2</v>
      </c>
      <c r="LG548">
        <v>25.276949999999999</v>
      </c>
      <c r="LH548" s="1">
        <v>1.0146119999999999E-6</v>
      </c>
      <c r="LI548" s="1">
        <v>0.13541890000000001</v>
      </c>
      <c r="LJ548" s="1">
        <v>2.788349E-2</v>
      </c>
      <c r="LK548">
        <v>25.392330000000001</v>
      </c>
      <c r="LL548" s="1">
        <v>1.479661E-6</v>
      </c>
      <c r="LM548" s="1">
        <v>0.1992188</v>
      </c>
      <c r="LN548" s="1">
        <v>2.7460040000000002E-2</v>
      </c>
      <c r="LO548">
        <v>25.498529999999999</v>
      </c>
      <c r="LP548" s="1">
        <v>2.10237E-6</v>
      </c>
      <c r="LQ548" s="1">
        <v>0.28740110000000002</v>
      </c>
      <c r="LR548" s="1">
        <v>2.705194E-2</v>
      </c>
      <c r="LS548">
        <v>25.597909999999999</v>
      </c>
      <c r="LT548" s="1">
        <v>2.9329260000000002E-6</v>
      </c>
      <c r="LU548">
        <v>0.40697990000000001</v>
      </c>
      <c r="LV548" s="1">
        <v>2.6870620000000001E-2</v>
      </c>
      <c r="LW548">
        <v>25.718019999999999</v>
      </c>
      <c r="LX548" s="1">
        <v>4.0624700000000001E-6</v>
      </c>
      <c r="LY548" s="1">
        <v>0.56753750000000003</v>
      </c>
      <c r="LZ548" s="1">
        <v>2.677655E-2</v>
      </c>
      <c r="MA548">
        <v>25.796109999999999</v>
      </c>
      <c r="MB548" s="1">
        <v>5.5741489999999996E-6</v>
      </c>
      <c r="MC548" s="1">
        <v>0.7814835</v>
      </c>
      <c r="MD548" s="1">
        <v>2.6671259999999999E-2</v>
      </c>
      <c r="ME548">
        <v>25.818269999999998</v>
      </c>
      <c r="MF548" s="1">
        <v>7.5547260000000001E-6</v>
      </c>
      <c r="MG548" s="1">
        <v>1.0632649999999999</v>
      </c>
      <c r="MH548" s="1">
        <v>2.668123E-2</v>
      </c>
      <c r="MI548">
        <v>25.83324</v>
      </c>
      <c r="MJ548" s="1">
        <v>1.016352E-5</v>
      </c>
      <c r="MK548" s="1">
        <v>1.429907</v>
      </c>
      <c r="ML548">
        <v>2.6988870000000002E-2</v>
      </c>
      <c r="MM548">
        <v>25.878039999999999</v>
      </c>
      <c r="MN548" s="1">
        <v>1.3712689999999999E-5</v>
      </c>
      <c r="MO548" s="1">
        <v>1.907314</v>
      </c>
      <c r="MP548">
        <v>2.6859290000000001E-2</v>
      </c>
      <c r="MQ548">
        <v>25.995920000000002</v>
      </c>
      <c r="MR548" s="1">
        <v>1.8027769999999998E-5</v>
      </c>
      <c r="MS548">
        <v>2.5196010000000002</v>
      </c>
      <c r="MT548" s="1">
        <v>2.6531430000000002E-2</v>
      </c>
      <c r="MU548">
        <v>26.118079999999999</v>
      </c>
      <c r="MV548" s="1">
        <v>2.323146E-5</v>
      </c>
      <c r="MW548">
        <v>3.2868080000000002</v>
      </c>
      <c r="MX548" s="1">
        <v>2.6221189999999998E-2</v>
      </c>
      <c r="MY548">
        <v>26.218669999999999</v>
      </c>
      <c r="MZ548" s="1">
        <v>2.9585180000000001E-5</v>
      </c>
      <c r="NA548">
        <v>4.2351239999999999</v>
      </c>
      <c r="NB548" s="1">
        <v>2.6166129999999999E-2</v>
      </c>
      <c r="NC548">
        <v>26.3123</v>
      </c>
      <c r="ND548" s="1">
        <v>3.7668759999999998E-5</v>
      </c>
      <c r="NE548">
        <v>5.4035679999999999</v>
      </c>
      <c r="NF548" s="1">
        <v>2.6234319999999998E-2</v>
      </c>
      <c r="NG548">
        <v>26.359490000000001</v>
      </c>
      <c r="NH548" s="1">
        <v>4.7832630000000002E-5</v>
      </c>
      <c r="NI548">
        <v>6.8427829999999998</v>
      </c>
      <c r="NJ548" s="1">
        <v>2.6219909999999999E-2</v>
      </c>
      <c r="NK548">
        <v>26.382380000000001</v>
      </c>
      <c r="NL548" s="1">
        <v>6.010624E-5</v>
      </c>
      <c r="NM548">
        <v>8.6023270000000007</v>
      </c>
      <c r="NN548" s="1">
        <v>2.5982809999999999E-2</v>
      </c>
      <c r="NO548">
        <v>26.40662</v>
      </c>
      <c r="NP548" s="1">
        <v>7.4258209999999994E-5</v>
      </c>
      <c r="NQ548">
        <v>10.72414</v>
      </c>
      <c r="NR548" s="1">
        <v>2.5585460000000001E-2</v>
      </c>
      <c r="NS548">
        <v>26.434439999999999</v>
      </c>
      <c r="NT548" s="1">
        <v>9.0297199999999993E-5</v>
      </c>
      <c r="NU548">
        <v>13.24113</v>
      </c>
      <c r="NV548" s="1">
        <v>2.547994E-2</v>
      </c>
      <c r="NW548">
        <v>26.487490000000001</v>
      </c>
      <c r="NX548" s="1">
        <v>1.10146E-4</v>
      </c>
      <c r="NY548">
        <v>16.2165</v>
      </c>
      <c r="NZ548" s="1">
        <v>2.556309E-2</v>
      </c>
      <c r="OA548">
        <v>26.57668</v>
      </c>
      <c r="OB548" s="1">
        <v>1.3456110000000001E-4</v>
      </c>
      <c r="OC548">
        <v>19.746179999999999</v>
      </c>
      <c r="OD548" s="1">
        <v>2.56469E-2</v>
      </c>
      <c r="OE548">
        <v>26.63841</v>
      </c>
      <c r="OF548" s="1">
        <v>1.635943E-4</v>
      </c>
      <c r="OG548">
        <v>23.924579999999999</v>
      </c>
      <c r="OH548" s="1">
        <v>2.553387E-2</v>
      </c>
      <c r="OI548">
        <v>26.69201</v>
      </c>
      <c r="OJ548" s="1">
        <v>1.9624E-4</v>
      </c>
      <c r="OK548">
        <v>28.821190000000001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2.1834389999999999E-2</v>
      </c>
      <c r="G549">
        <v>19.70045</v>
      </c>
      <c r="H549">
        <v>0</v>
      </c>
      <c r="I549">
        <v>0</v>
      </c>
      <c r="J549" s="1">
        <v>2.22036E-2</v>
      </c>
      <c r="K549">
        <v>19.75367</v>
      </c>
      <c r="L549">
        <v>0</v>
      </c>
      <c r="M549">
        <v>0</v>
      </c>
      <c r="N549" s="1">
        <v>2.2141190000000002E-2</v>
      </c>
      <c r="O549">
        <v>19.821290000000001</v>
      </c>
      <c r="P549">
        <v>0</v>
      </c>
      <c r="Q549">
        <v>0</v>
      </c>
      <c r="R549" s="1">
        <v>2.193765E-2</v>
      </c>
      <c r="S549">
        <v>19.847570000000001</v>
      </c>
      <c r="T549">
        <v>0</v>
      </c>
      <c r="U549">
        <v>0</v>
      </c>
      <c r="V549" s="1">
        <v>2.191307E-2</v>
      </c>
      <c r="W549">
        <v>19.869070000000001</v>
      </c>
      <c r="X549">
        <v>0</v>
      </c>
      <c r="Y549">
        <v>0</v>
      </c>
      <c r="Z549" s="1">
        <v>2.194544E-2</v>
      </c>
      <c r="AA549">
        <v>19.891010000000001</v>
      </c>
      <c r="AB549">
        <v>0</v>
      </c>
      <c r="AC549">
        <v>0</v>
      </c>
      <c r="AD549" s="1">
        <v>2.1754539999999999E-2</v>
      </c>
      <c r="AE549">
        <v>19.912949999999999</v>
      </c>
      <c r="AF549">
        <v>0</v>
      </c>
      <c r="AG549">
        <v>0</v>
      </c>
      <c r="AH549" s="1">
        <v>2.1892720000000001E-2</v>
      </c>
      <c r="AI549">
        <v>19.941780000000001</v>
      </c>
      <c r="AJ549">
        <v>0</v>
      </c>
      <c r="AK549">
        <v>0</v>
      </c>
      <c r="AL549" s="1">
        <v>2.2188019999999999E-2</v>
      </c>
      <c r="AM549">
        <v>20.02458</v>
      </c>
      <c r="AN549">
        <v>0</v>
      </c>
      <c r="AO549">
        <v>0</v>
      </c>
      <c r="AP549" s="1">
        <v>2.2485560000000002E-2</v>
      </c>
      <c r="AQ549">
        <v>20.080549999999999</v>
      </c>
      <c r="AR549">
        <v>0</v>
      </c>
      <c r="AS549">
        <v>0</v>
      </c>
      <c r="AT549" s="1">
        <v>2.2628220000000001E-2</v>
      </c>
      <c r="AU549">
        <v>20.129370000000002</v>
      </c>
      <c r="AV549">
        <v>0</v>
      </c>
      <c r="AW549">
        <v>0</v>
      </c>
      <c r="AX549" s="1">
        <v>2.2696669999999999E-2</v>
      </c>
      <c r="AY549">
        <v>20.167300000000001</v>
      </c>
      <c r="AZ549">
        <v>0</v>
      </c>
      <c r="BA549">
        <v>0</v>
      </c>
      <c r="BB549" s="1">
        <v>2.2857189999999999E-2</v>
      </c>
      <c r="BC549">
        <v>20.200569999999999</v>
      </c>
      <c r="BD549">
        <v>0</v>
      </c>
      <c r="BE549">
        <v>0</v>
      </c>
      <c r="BF549" s="1">
        <v>2.2949480000000001E-2</v>
      </c>
      <c r="BG549">
        <v>20.232849999999999</v>
      </c>
      <c r="BH549">
        <v>0</v>
      </c>
      <c r="BI549">
        <v>0</v>
      </c>
      <c r="BJ549" s="1">
        <v>2.2894339999999999E-2</v>
      </c>
      <c r="BK549">
        <v>20.286460000000002</v>
      </c>
      <c r="BL549">
        <v>0</v>
      </c>
      <c r="BM549">
        <v>0</v>
      </c>
      <c r="BN549">
        <v>2.3095890000000001E-2</v>
      </c>
      <c r="BO549">
        <v>20.374420000000001</v>
      </c>
      <c r="BP549">
        <v>0</v>
      </c>
      <c r="BQ549">
        <v>0</v>
      </c>
      <c r="BR549" s="1">
        <v>2.3448799999999999E-2</v>
      </c>
      <c r="BS549">
        <v>20.48452</v>
      </c>
      <c r="BT549">
        <v>0</v>
      </c>
      <c r="BU549">
        <v>0</v>
      </c>
      <c r="BV549" s="1">
        <v>2.3779100000000001E-2</v>
      </c>
      <c r="BW549">
        <v>20.597110000000001</v>
      </c>
      <c r="BX549">
        <v>0</v>
      </c>
      <c r="BY549">
        <v>0</v>
      </c>
      <c r="BZ549" s="1">
        <v>2.3912030000000001E-2</v>
      </c>
      <c r="CA549">
        <v>20.69013</v>
      </c>
      <c r="CB549">
        <v>0</v>
      </c>
      <c r="CC549">
        <v>0</v>
      </c>
      <c r="CD549" s="1">
        <v>2.4000549999999999E-2</v>
      </c>
      <c r="CE549">
        <v>20.727709999999998</v>
      </c>
      <c r="CF549">
        <v>0</v>
      </c>
      <c r="CG549">
        <v>0</v>
      </c>
      <c r="CH549" s="1">
        <v>2.412253E-2</v>
      </c>
      <c r="CI549">
        <v>20.752140000000001</v>
      </c>
      <c r="CJ549">
        <v>0</v>
      </c>
      <c r="CK549">
        <v>0</v>
      </c>
      <c r="CL549">
        <v>2.4594120000000001E-2</v>
      </c>
      <c r="CM549">
        <v>20.777850000000001</v>
      </c>
      <c r="CN549">
        <v>0</v>
      </c>
      <c r="CO549">
        <v>0</v>
      </c>
      <c r="CP549" s="1">
        <v>2.5398049999999998E-2</v>
      </c>
      <c r="CQ549">
        <v>20.80969</v>
      </c>
      <c r="CR549">
        <v>0</v>
      </c>
      <c r="CS549">
        <v>0</v>
      </c>
      <c r="CT549" s="1">
        <v>2.5496290000000001E-2</v>
      </c>
      <c r="CU549">
        <v>20.888819999999999</v>
      </c>
      <c r="CV549">
        <v>0</v>
      </c>
      <c r="CW549">
        <v>0</v>
      </c>
      <c r="CX549" s="1">
        <v>2.5173709999999998E-2</v>
      </c>
      <c r="CY549">
        <v>20.997399999999999</v>
      </c>
      <c r="CZ549">
        <v>0</v>
      </c>
      <c r="DA549">
        <v>0</v>
      </c>
      <c r="DB549" s="1">
        <v>2.4903930000000001E-2</v>
      </c>
      <c r="DC549">
        <v>21.088470000000001</v>
      </c>
      <c r="DD549">
        <v>0</v>
      </c>
      <c r="DE549">
        <v>0</v>
      </c>
      <c r="DF549" s="1">
        <v>2.5012329999999999E-2</v>
      </c>
      <c r="DG549">
        <v>21.165569999999999</v>
      </c>
      <c r="DH549">
        <v>0</v>
      </c>
      <c r="DI549">
        <v>0</v>
      </c>
      <c r="DJ549" s="1">
        <v>2.5259770000000001E-2</v>
      </c>
      <c r="DK549">
        <v>21.202950000000001</v>
      </c>
      <c r="DL549">
        <v>0</v>
      </c>
      <c r="DM549">
        <v>0</v>
      </c>
      <c r="DN549">
        <v>2.5304509999999999E-2</v>
      </c>
      <c r="DO549">
        <v>21.233989999999999</v>
      </c>
      <c r="DP549">
        <v>0</v>
      </c>
      <c r="DQ549">
        <v>0</v>
      </c>
      <c r="DR549" s="1">
        <v>2.5597829999999999E-2</v>
      </c>
      <c r="DS549">
        <v>21.25939</v>
      </c>
      <c r="DT549">
        <v>0</v>
      </c>
      <c r="DU549">
        <v>0</v>
      </c>
      <c r="DV549" s="1">
        <v>2.6511460000000001E-2</v>
      </c>
      <c r="DW549">
        <v>21.282240000000002</v>
      </c>
      <c r="DX549">
        <v>0</v>
      </c>
      <c r="DY549">
        <v>0</v>
      </c>
      <c r="DZ549" s="1">
        <v>2.6382470000000002E-2</v>
      </c>
      <c r="EA549">
        <v>21.34412</v>
      </c>
      <c r="EB549">
        <v>0</v>
      </c>
      <c r="EC549">
        <v>0</v>
      </c>
      <c r="ED549" s="1">
        <v>2.5723590000000001E-2</v>
      </c>
      <c r="EE549">
        <v>21.427510000000002</v>
      </c>
      <c r="EF549">
        <v>0</v>
      </c>
      <c r="EG549">
        <v>0</v>
      </c>
      <c r="EH549" s="1">
        <v>2.51316E-2</v>
      </c>
      <c r="EI549">
        <v>21.520759999999999</v>
      </c>
      <c r="EJ549">
        <v>0</v>
      </c>
      <c r="EK549">
        <v>0</v>
      </c>
      <c r="EL549" s="1">
        <v>2.5102409999999999E-2</v>
      </c>
      <c r="EM549">
        <v>21.603490000000001</v>
      </c>
      <c r="EN549">
        <v>0</v>
      </c>
      <c r="EO549">
        <v>0</v>
      </c>
      <c r="EP549" s="1">
        <v>2.528321E-2</v>
      </c>
      <c r="EQ549">
        <v>21.644169999999999</v>
      </c>
      <c r="ER549">
        <v>0</v>
      </c>
      <c r="ES549">
        <v>0</v>
      </c>
      <c r="ET549" s="1">
        <v>2.5245380000000001E-2</v>
      </c>
      <c r="EU549">
        <v>21.65944</v>
      </c>
      <c r="EV549">
        <v>0</v>
      </c>
      <c r="EW549">
        <v>2.1389730000000002E-37</v>
      </c>
      <c r="EX549" s="1">
        <v>2.5373690000000001E-2</v>
      </c>
      <c r="EY549">
        <v>21.68037</v>
      </c>
      <c r="EZ549">
        <v>0</v>
      </c>
      <c r="FA549">
        <v>8.3898870000000005E-35</v>
      </c>
      <c r="FB549" s="1">
        <v>2.6131850000000002E-2</v>
      </c>
      <c r="FC549">
        <v>21.722149999999999</v>
      </c>
      <c r="FD549">
        <v>2.0928370000000001E-37</v>
      </c>
      <c r="FE549">
        <v>2.093775E-32</v>
      </c>
      <c r="FF549" s="1">
        <v>2.591247E-2</v>
      </c>
      <c r="FG549">
        <v>21.838090000000001</v>
      </c>
      <c r="FH549">
        <v>3.1544160000000001E-35</v>
      </c>
      <c r="FI549">
        <v>3.1683759999999998E-30</v>
      </c>
      <c r="FJ549" s="1">
        <v>2.5196960000000001E-2</v>
      </c>
      <c r="FK549">
        <v>21.944179999999999</v>
      </c>
      <c r="FL549">
        <v>2.970776E-33</v>
      </c>
      <c r="FM549" s="1">
        <v>3.0599279999999999E-28</v>
      </c>
      <c r="FN549" s="1">
        <v>2.4524979999999998E-2</v>
      </c>
      <c r="FO549">
        <v>22.030650000000001</v>
      </c>
      <c r="FP549">
        <v>1.923029E-31</v>
      </c>
      <c r="FQ549" s="1">
        <v>2.0289370000000001E-26</v>
      </c>
      <c r="FR549" s="1">
        <v>2.439945E-2</v>
      </c>
      <c r="FS549">
        <v>22.092369999999999</v>
      </c>
      <c r="FT549" s="1">
        <v>9.4580649999999997E-30</v>
      </c>
      <c r="FU549" s="1">
        <v>9.9946140000000009E-25</v>
      </c>
      <c r="FV549" s="1">
        <v>2.448796E-2</v>
      </c>
      <c r="FW549">
        <v>22.128789999999999</v>
      </c>
      <c r="FX549" s="1">
        <v>3.5893159999999999E-28</v>
      </c>
      <c r="FY549" s="1">
        <v>3.7671830000000002E-23</v>
      </c>
      <c r="FZ549" s="1">
        <v>2.4360369999999999E-2</v>
      </c>
      <c r="GA549">
        <v>22.147220000000001</v>
      </c>
      <c r="GB549" s="1">
        <v>1.030072E-26</v>
      </c>
      <c r="GC549" s="1">
        <v>1.082451E-21</v>
      </c>
      <c r="GD549" s="1">
        <v>2.437083E-2</v>
      </c>
      <c r="GE549">
        <v>22.165980000000001</v>
      </c>
      <c r="GF549" s="1">
        <v>2.3063839999999999E-25</v>
      </c>
      <c r="GG549" s="1">
        <v>2.4137690000000001E-20</v>
      </c>
      <c r="GH549" s="1">
        <v>2.4976149999999999E-2</v>
      </c>
      <c r="GI549">
        <v>22.205259999999999</v>
      </c>
      <c r="GJ549" s="1">
        <v>4.4464969999999997E-24</v>
      </c>
      <c r="GK549" s="1">
        <v>4.524273E-19</v>
      </c>
      <c r="GL549" s="1">
        <v>2.4668229999999999E-2</v>
      </c>
      <c r="GM549">
        <v>22.318280000000001</v>
      </c>
      <c r="GN549" s="1">
        <v>6.5776069999999998E-23</v>
      </c>
      <c r="GO549" s="1">
        <v>6.7573440000000003E-18</v>
      </c>
      <c r="GP549" s="1">
        <v>2.3913489999999999E-2</v>
      </c>
      <c r="GQ549">
        <v>22.432390000000002</v>
      </c>
      <c r="GR549" s="1">
        <v>7.5695489999999997E-22</v>
      </c>
      <c r="GS549" s="1">
        <v>7.9871510000000003E-17</v>
      </c>
      <c r="GT549" s="1">
        <v>2.3195830000000001E-2</v>
      </c>
      <c r="GU549">
        <v>22.533609999999999</v>
      </c>
      <c r="GV549" s="1">
        <v>7.1942570000000004E-21</v>
      </c>
      <c r="GW549" s="1">
        <v>7.799165E-16</v>
      </c>
      <c r="GX549" s="1">
        <v>2.3034240000000001E-2</v>
      </c>
      <c r="GY549">
        <v>22.629100000000001</v>
      </c>
      <c r="GZ549" s="1">
        <v>6.0821849999999999E-20</v>
      </c>
      <c r="HA549" s="1">
        <v>6.6210409999999998E-15</v>
      </c>
      <c r="HB549" s="1">
        <v>2.3084440000000001E-2</v>
      </c>
      <c r="HC549">
        <v>22.68338</v>
      </c>
      <c r="HD549" s="1">
        <v>4.5773269999999996E-19</v>
      </c>
      <c r="HE549" s="1">
        <v>4.9570069999999997E-14</v>
      </c>
      <c r="HF549" s="1">
        <v>2.2948469999999999E-2</v>
      </c>
      <c r="HG549">
        <v>22.70365</v>
      </c>
      <c r="HH549" s="1">
        <v>3.0131640000000001E-18</v>
      </c>
      <c r="HI549" s="1">
        <v>3.2737259999999998E-13</v>
      </c>
      <c r="HJ549" s="1">
        <v>2.2830260000000002E-2</v>
      </c>
      <c r="HK549">
        <v>22.72805</v>
      </c>
      <c r="HL549" s="1">
        <v>1.7426209999999999E-17</v>
      </c>
      <c r="HM549" s="1">
        <v>1.8989430000000001E-12</v>
      </c>
      <c r="HN549" s="1">
        <v>2.3086860000000001E-2</v>
      </c>
      <c r="HO549">
        <v>22.764610000000001</v>
      </c>
      <c r="HP549" s="1">
        <v>9.3163419999999995E-17</v>
      </c>
      <c r="HQ549" s="1">
        <v>1.002723E-11</v>
      </c>
      <c r="HR549" s="1">
        <v>2.2803489999999999E-2</v>
      </c>
      <c r="HS549">
        <v>22.863340000000001</v>
      </c>
      <c r="HT549" s="1">
        <v>4.3711160000000002E-16</v>
      </c>
      <c r="HU549" s="1">
        <v>4.7539180000000003E-11</v>
      </c>
      <c r="HV549" s="1">
        <v>2.2292360000000001E-2</v>
      </c>
      <c r="HW549">
        <v>22.980450000000001</v>
      </c>
      <c r="HX549" s="1">
        <v>1.800568E-15</v>
      </c>
      <c r="HY549" s="1">
        <v>2.0009100000000001E-10</v>
      </c>
      <c r="HZ549" s="1">
        <v>2.1824489999999998E-2</v>
      </c>
      <c r="IA549">
        <v>23.087260000000001</v>
      </c>
      <c r="IB549" s="1">
        <v>6.7029600000000004E-15</v>
      </c>
      <c r="IC549" s="1">
        <v>7.6016059999999997E-10</v>
      </c>
      <c r="ID549" s="1">
        <v>2.1645890000000001E-2</v>
      </c>
      <c r="IE549">
        <v>23.183879999999998</v>
      </c>
      <c r="IF549" s="1">
        <v>2.3402590000000001E-14</v>
      </c>
      <c r="IG549" s="1">
        <v>2.6745729999999999E-9</v>
      </c>
      <c r="IH549" s="1">
        <v>2.1562359999999999E-2</v>
      </c>
      <c r="II549">
        <v>23.230699999999999</v>
      </c>
      <c r="IJ549" s="1">
        <v>7.7058219999999994E-14</v>
      </c>
      <c r="IK549" s="1">
        <v>8.8349639999999995E-9</v>
      </c>
      <c r="IL549" s="1">
        <v>2.135447E-2</v>
      </c>
      <c r="IM549">
        <v>23.24831</v>
      </c>
      <c r="IN549" s="1">
        <v>2.3584149999999999E-13</v>
      </c>
      <c r="IO549" s="1">
        <v>2.7295250000000001E-8</v>
      </c>
      <c r="IP549" s="1">
        <v>2.1191709999999999E-2</v>
      </c>
      <c r="IQ549">
        <v>23.263739999999999</v>
      </c>
      <c r="IR549" s="1">
        <v>6.7478110000000001E-13</v>
      </c>
      <c r="IS549" s="1">
        <v>7.865928E-8</v>
      </c>
      <c r="IT549" s="1">
        <v>2.127851E-2</v>
      </c>
      <c r="IU549">
        <v>23.286840000000002</v>
      </c>
      <c r="IV549" s="1">
        <v>1.8518139999999998E-12</v>
      </c>
      <c r="IW549" s="1">
        <v>2.149777E-7</v>
      </c>
      <c r="IX549" s="1">
        <v>2.1033199999999998E-2</v>
      </c>
      <c r="IY549">
        <v>23.36009</v>
      </c>
      <c r="IZ549" s="1">
        <v>4.7327050000000003E-12</v>
      </c>
      <c r="JA549" s="1">
        <v>5.5573710000000004E-7</v>
      </c>
      <c r="JB549" s="1">
        <v>2.0568510000000002E-2</v>
      </c>
      <c r="JC549">
        <v>23.42004</v>
      </c>
      <c r="JD549" s="1">
        <v>1.1217659999999999E-11</v>
      </c>
      <c r="JE549" s="1">
        <v>1.346756E-6</v>
      </c>
      <c r="JF549" s="1">
        <v>2.0140890000000002E-2</v>
      </c>
      <c r="JG549">
        <v>23.488900000000001</v>
      </c>
      <c r="JH549" s="1">
        <v>2.508542E-11</v>
      </c>
      <c r="JI549" s="1">
        <v>3.0748740000000001E-6</v>
      </c>
      <c r="JJ549" s="1">
        <v>1.996448E-2</v>
      </c>
      <c r="JK549">
        <v>23.534569999999999</v>
      </c>
      <c r="JL549" s="1">
        <v>5.422376E-11</v>
      </c>
      <c r="JM549" s="1">
        <v>6.7054960000000003E-6</v>
      </c>
      <c r="JN549" s="1">
        <v>1.994052E-2</v>
      </c>
      <c r="JO549">
        <v>23.57612</v>
      </c>
      <c r="JP549" s="1">
        <v>1.1406260000000001E-10</v>
      </c>
      <c r="JQ549" s="1">
        <v>1.412309E-5</v>
      </c>
      <c r="JR549" s="1">
        <v>1.9875230000000001E-2</v>
      </c>
      <c r="JS549">
        <v>23.6294</v>
      </c>
      <c r="JT549" s="1">
        <v>2.3178750000000001E-10</v>
      </c>
      <c r="JU549" s="1">
        <v>2.8795249999999998E-5</v>
      </c>
      <c r="JV549" s="1">
        <v>1.9653009999999999E-2</v>
      </c>
      <c r="JW549">
        <v>23.681460000000001</v>
      </c>
      <c r="JX549" s="1">
        <v>4.5070830000000001E-10</v>
      </c>
      <c r="JY549" s="1">
        <v>5.662334E-5</v>
      </c>
      <c r="JZ549" s="1">
        <v>1.941435E-2</v>
      </c>
      <c r="KA549">
        <v>23.729230000000001</v>
      </c>
      <c r="KB549" s="1">
        <v>8.4352230000000001E-10</v>
      </c>
      <c r="KC549" s="1">
        <v>1.072641E-4</v>
      </c>
      <c r="KD549" s="1">
        <v>1.9302409999999999E-2</v>
      </c>
      <c r="KE549">
        <v>23.82733</v>
      </c>
      <c r="KF549" s="1">
        <v>1.5382959999999999E-9</v>
      </c>
      <c r="KG549" s="1">
        <v>1.9674650000000001E-4</v>
      </c>
      <c r="KH549" s="1">
        <v>1.9262709999999999E-2</v>
      </c>
      <c r="KI549">
        <v>23.900880000000001</v>
      </c>
      <c r="KJ549" s="1">
        <v>2.741026E-9</v>
      </c>
      <c r="KK549" s="1">
        <v>3.512988E-4</v>
      </c>
      <c r="KL549" s="1">
        <v>1.9162990000000001E-2</v>
      </c>
      <c r="KM549">
        <v>23.966909999999999</v>
      </c>
      <c r="KN549" s="1">
        <v>4.7459289999999996E-9</v>
      </c>
      <c r="KO549" s="1">
        <v>6.1142879999999996E-4</v>
      </c>
      <c r="KP549" s="1">
        <v>1.8956580000000001E-2</v>
      </c>
      <c r="KQ549">
        <v>24.029229999999998</v>
      </c>
      <c r="KR549" s="1">
        <v>7.9535019999999997E-9</v>
      </c>
      <c r="KS549" s="1">
        <v>1.0358279999999999E-3</v>
      </c>
      <c r="KT549" s="1">
        <v>1.8732220000000001E-2</v>
      </c>
      <c r="KU549">
        <v>24.063849999999999</v>
      </c>
      <c r="KV549" s="1">
        <v>1.296037E-8</v>
      </c>
      <c r="KW549" s="1">
        <v>1.7081589999999999E-3</v>
      </c>
      <c r="KX549" s="1">
        <v>1.855066E-2</v>
      </c>
      <c r="KY549">
        <v>24.077279999999998</v>
      </c>
      <c r="KZ549" s="1">
        <v>2.0653839999999999E-8</v>
      </c>
      <c r="LA549" s="1">
        <v>2.7487089999999998E-3</v>
      </c>
      <c r="LB549" s="1">
        <v>1.8492229999999998E-2</v>
      </c>
      <c r="LC549">
        <v>24.091950000000001</v>
      </c>
      <c r="LD549" s="1">
        <v>3.2445510000000001E-8</v>
      </c>
      <c r="LE549" s="1">
        <v>4.3317859999999998E-3</v>
      </c>
      <c r="LF549" s="1">
        <v>1.8540190000000002E-2</v>
      </c>
      <c r="LG549">
        <v>24.122450000000001</v>
      </c>
      <c r="LH549" s="1">
        <v>5.0449450000000002E-8</v>
      </c>
      <c r="LI549" s="1">
        <v>6.7176889999999998E-3</v>
      </c>
      <c r="LJ549" s="1">
        <v>1.8378829999999999E-2</v>
      </c>
      <c r="LK549">
        <v>24.227</v>
      </c>
      <c r="LL549" s="1">
        <v>7.6224229999999995E-8</v>
      </c>
      <c r="LM549" s="1">
        <v>1.023933E-2</v>
      </c>
      <c r="LN549" s="1">
        <v>1.8097490000000001E-2</v>
      </c>
      <c r="LO549">
        <v>24.324639999999999</v>
      </c>
      <c r="LP549" s="1">
        <v>1.1209830000000001E-7</v>
      </c>
      <c r="LQ549" s="1">
        <v>1.529117E-2</v>
      </c>
      <c r="LR549" s="1">
        <v>1.7836330000000001E-2</v>
      </c>
      <c r="LS549">
        <v>24.41779</v>
      </c>
      <c r="LT549" s="1">
        <v>1.617027E-7</v>
      </c>
      <c r="LU549" s="1">
        <v>2.2379920000000001E-2</v>
      </c>
      <c r="LV549" s="1">
        <v>1.7710199999999999E-2</v>
      </c>
      <c r="LW549">
        <v>24.53116</v>
      </c>
      <c r="LX549" s="1">
        <v>2.3106899999999999E-7</v>
      </c>
      <c r="LY549" s="1">
        <v>3.2208819999999999E-2</v>
      </c>
      <c r="LZ549" s="1">
        <v>1.765369E-2</v>
      </c>
      <c r="MA549">
        <v>24.60472</v>
      </c>
      <c r="MB549" s="1">
        <v>3.27042E-7</v>
      </c>
      <c r="MC549" s="1">
        <v>4.573373E-2</v>
      </c>
      <c r="MD549" s="1">
        <v>1.758533E-2</v>
      </c>
      <c r="ME549">
        <v>24.624479999999998</v>
      </c>
      <c r="MF549" s="1">
        <v>4.5692100000000002E-7</v>
      </c>
      <c r="MG549" s="1">
        <v>6.4139760000000004E-2</v>
      </c>
      <c r="MH549" s="1">
        <v>1.7610319999999999E-2</v>
      </c>
      <c r="MI549">
        <v>24.636230000000001</v>
      </c>
      <c r="MJ549" s="1">
        <v>6.3416880000000001E-7</v>
      </c>
      <c r="MK549">
        <v>8.8894550000000003E-2</v>
      </c>
      <c r="ML549" s="1">
        <v>1.7808299999999999E-2</v>
      </c>
      <c r="MM549">
        <v>24.67661</v>
      </c>
      <c r="MN549" s="1">
        <v>8.8203589999999998E-7</v>
      </c>
      <c r="MO549" s="1">
        <v>0.12226770000000001</v>
      </c>
      <c r="MP549" s="1">
        <v>1.772872E-2</v>
      </c>
      <c r="MQ549">
        <v>24.785409999999999</v>
      </c>
      <c r="MR549" s="1">
        <v>1.1966629999999999E-6</v>
      </c>
      <c r="MS549" s="1">
        <v>0.16662489999999999</v>
      </c>
      <c r="MT549" s="1">
        <v>1.7499170000000001E-2</v>
      </c>
      <c r="MU549">
        <v>24.898289999999999</v>
      </c>
      <c r="MV549" s="1">
        <v>1.589055E-6</v>
      </c>
      <c r="MW549" s="1">
        <v>0.22415119999999999</v>
      </c>
      <c r="MX549" s="1">
        <v>1.7289659999999998E-2</v>
      </c>
      <c r="MY549">
        <v>24.992100000000001</v>
      </c>
      <c r="MZ549" s="1">
        <v>2.084126E-6</v>
      </c>
      <c r="NA549" s="1">
        <v>0.29753629999999998</v>
      </c>
      <c r="NB549" s="1">
        <v>1.7259279999999998E-2</v>
      </c>
      <c r="NC549">
        <v>25.080570000000002</v>
      </c>
      <c r="ND549" s="1">
        <v>2.732213E-6</v>
      </c>
      <c r="NE549" s="1">
        <v>0.390739</v>
      </c>
      <c r="NF549" s="1">
        <v>1.7308219999999999E-2</v>
      </c>
      <c r="NG549">
        <v>25.12593</v>
      </c>
      <c r="NH549" s="1">
        <v>3.5701259999999998E-6</v>
      </c>
      <c r="NI549" s="1">
        <v>0.50905140000000004</v>
      </c>
      <c r="NJ549" s="1">
        <v>1.7298629999999999E-2</v>
      </c>
      <c r="NK549">
        <v>25.148219999999998</v>
      </c>
      <c r="NL549" s="1">
        <v>4.6140420000000001E-6</v>
      </c>
      <c r="NM549">
        <v>0.65818620000000005</v>
      </c>
      <c r="NN549" s="1">
        <v>1.7134719999999999E-2</v>
      </c>
      <c r="NO549">
        <v>25.171230000000001</v>
      </c>
      <c r="NP549" s="1">
        <v>5.8576020000000001E-6</v>
      </c>
      <c r="NQ549" s="1">
        <v>0.84352519999999998</v>
      </c>
      <c r="NR549" s="1">
        <v>1.6874440000000001E-2</v>
      </c>
      <c r="NS549">
        <v>25.19651</v>
      </c>
      <c r="NT549" s="1">
        <v>7.3163139999999997E-6</v>
      </c>
      <c r="NU549" s="1">
        <v>1.0696779999999999</v>
      </c>
      <c r="NV549" s="1">
        <v>1.6804969999999999E-2</v>
      </c>
      <c r="NW549">
        <v>25.24633</v>
      </c>
      <c r="NX549" s="1">
        <v>9.1578670000000006E-6</v>
      </c>
      <c r="NY549" s="1">
        <v>1.3442719999999999</v>
      </c>
      <c r="NZ549" s="1">
        <v>1.6864540000000001E-2</v>
      </c>
      <c r="OA549">
        <v>25.330950000000001</v>
      </c>
      <c r="OB549" s="1">
        <v>1.1477680000000001E-5</v>
      </c>
      <c r="OC549" s="1">
        <v>1.6788099999999999</v>
      </c>
      <c r="OD549" s="1">
        <v>1.691761E-2</v>
      </c>
      <c r="OE549">
        <v>25.389990000000001</v>
      </c>
      <c r="OF549" s="1">
        <v>1.430694E-5</v>
      </c>
      <c r="OG549">
        <v>2.085744</v>
      </c>
      <c r="OH549" s="1">
        <v>1.6841749999999999E-2</v>
      </c>
      <c r="OI549">
        <v>25.44079</v>
      </c>
      <c r="OJ549" s="1">
        <v>1.7592490000000001E-5</v>
      </c>
      <c r="OK549">
        <v>2.5758510000000001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2.2313489999999998E-2</v>
      </c>
      <c r="G550">
        <v>19.414290000000001</v>
      </c>
      <c r="H550">
        <v>0</v>
      </c>
      <c r="I550">
        <v>0</v>
      </c>
      <c r="J550" s="1">
        <v>2.2686919999999999E-2</v>
      </c>
      <c r="K550">
        <v>19.459250000000001</v>
      </c>
      <c r="L550">
        <v>0</v>
      </c>
      <c r="M550">
        <v>0</v>
      </c>
      <c r="N550" s="1">
        <v>2.262227E-2</v>
      </c>
      <c r="O550">
        <v>19.519490000000001</v>
      </c>
      <c r="P550">
        <v>0</v>
      </c>
      <c r="Q550">
        <v>0</v>
      </c>
      <c r="R550" s="1">
        <v>2.2403349999999999E-2</v>
      </c>
      <c r="S550">
        <v>19.534320000000001</v>
      </c>
      <c r="T550">
        <v>0</v>
      </c>
      <c r="U550">
        <v>0</v>
      </c>
      <c r="V550" s="1">
        <v>2.2384109999999999E-2</v>
      </c>
      <c r="W550">
        <v>19.543980000000001</v>
      </c>
      <c r="X550">
        <v>0</v>
      </c>
      <c r="Y550">
        <v>0</v>
      </c>
      <c r="Z550" s="1">
        <v>2.238532E-2</v>
      </c>
      <c r="AA550">
        <v>19.554220000000001</v>
      </c>
      <c r="AB550">
        <v>0</v>
      </c>
      <c r="AC550">
        <v>0</v>
      </c>
      <c r="AD550" s="1">
        <v>2.219701E-2</v>
      </c>
      <c r="AE550">
        <v>19.56438</v>
      </c>
      <c r="AF550">
        <v>0</v>
      </c>
      <c r="AG550">
        <v>0</v>
      </c>
      <c r="AH550" s="1">
        <v>2.2335460000000001E-2</v>
      </c>
      <c r="AI550">
        <v>19.582260000000002</v>
      </c>
      <c r="AJ550">
        <v>0</v>
      </c>
      <c r="AK550">
        <v>0</v>
      </c>
      <c r="AL550" s="1">
        <v>2.2648169999999999E-2</v>
      </c>
      <c r="AM550">
        <v>19.659839999999999</v>
      </c>
      <c r="AN550">
        <v>0</v>
      </c>
      <c r="AO550">
        <v>0</v>
      </c>
      <c r="AP550" s="1">
        <v>2.2963020000000001E-2</v>
      </c>
      <c r="AQ550">
        <v>19.70795</v>
      </c>
      <c r="AR550">
        <v>0</v>
      </c>
      <c r="AS550">
        <v>0</v>
      </c>
      <c r="AT550" s="1">
        <v>2.3104909999999999E-2</v>
      </c>
      <c r="AU550">
        <v>19.748000000000001</v>
      </c>
      <c r="AV550">
        <v>0</v>
      </c>
      <c r="AW550">
        <v>0</v>
      </c>
      <c r="AX550" s="1">
        <v>2.3167199999999999E-2</v>
      </c>
      <c r="AY550">
        <v>19.77542</v>
      </c>
      <c r="AZ550">
        <v>0</v>
      </c>
      <c r="BA550">
        <v>0</v>
      </c>
      <c r="BB550" s="1">
        <v>2.3337690000000001E-2</v>
      </c>
      <c r="BC550">
        <v>19.797920000000001</v>
      </c>
      <c r="BD550">
        <v>0</v>
      </c>
      <c r="BE550">
        <v>0</v>
      </c>
      <c r="BF550" s="1">
        <v>2.3403179999999999E-2</v>
      </c>
      <c r="BG550">
        <v>19.81944</v>
      </c>
      <c r="BH550">
        <v>0</v>
      </c>
      <c r="BI550">
        <v>0</v>
      </c>
      <c r="BJ550">
        <v>2.3356229999999999E-2</v>
      </c>
      <c r="BK550">
        <v>19.864439999999998</v>
      </c>
      <c r="BL550">
        <v>0</v>
      </c>
      <c r="BM550">
        <v>0</v>
      </c>
      <c r="BN550" s="1">
        <v>2.3563890000000001E-2</v>
      </c>
      <c r="BO550">
        <v>19.946960000000001</v>
      </c>
      <c r="BP550">
        <v>0</v>
      </c>
      <c r="BQ550">
        <v>0</v>
      </c>
      <c r="BR550" s="1">
        <v>2.392151E-2</v>
      </c>
      <c r="BS550">
        <v>20.053419999999999</v>
      </c>
      <c r="BT550">
        <v>0</v>
      </c>
      <c r="BU550">
        <v>0</v>
      </c>
      <c r="BV550">
        <v>2.4269510000000001E-2</v>
      </c>
      <c r="BW550">
        <v>20.162089999999999</v>
      </c>
      <c r="BX550">
        <v>0</v>
      </c>
      <c r="BY550">
        <v>0</v>
      </c>
      <c r="BZ550">
        <v>2.441132E-2</v>
      </c>
      <c r="CA550">
        <v>20.248860000000001</v>
      </c>
      <c r="CB550">
        <v>0</v>
      </c>
      <c r="CC550">
        <v>0</v>
      </c>
      <c r="CD550" s="1">
        <v>2.4491329999999999E-2</v>
      </c>
      <c r="CE550">
        <v>20.274059999999999</v>
      </c>
      <c r="CF550">
        <v>0</v>
      </c>
      <c r="CG550">
        <v>0</v>
      </c>
      <c r="CH550" s="1">
        <v>2.461557E-2</v>
      </c>
      <c r="CI550">
        <v>20.285170000000001</v>
      </c>
      <c r="CJ550">
        <v>0</v>
      </c>
      <c r="CK550">
        <v>0</v>
      </c>
      <c r="CL550" s="1">
        <v>2.515104E-2</v>
      </c>
      <c r="CM550">
        <v>20.297499999999999</v>
      </c>
      <c r="CN550">
        <v>0</v>
      </c>
      <c r="CO550">
        <v>0</v>
      </c>
      <c r="CP550" s="1">
        <v>2.597255E-2</v>
      </c>
      <c r="CQ550">
        <v>20.316749999999999</v>
      </c>
      <c r="CR550">
        <v>0</v>
      </c>
      <c r="CS550">
        <v>0</v>
      </c>
      <c r="CT550">
        <v>2.6086080000000001E-2</v>
      </c>
      <c r="CU550">
        <v>20.38796</v>
      </c>
      <c r="CV550">
        <v>0</v>
      </c>
      <c r="CW550">
        <v>0</v>
      </c>
      <c r="CX550" s="1">
        <v>2.573686E-2</v>
      </c>
      <c r="CY550">
        <v>20.49126</v>
      </c>
      <c r="CZ550">
        <v>0</v>
      </c>
      <c r="DA550">
        <v>0</v>
      </c>
      <c r="DB550" s="1">
        <v>2.5452329999999999E-2</v>
      </c>
      <c r="DC550">
        <v>20.57488</v>
      </c>
      <c r="DD550">
        <v>0</v>
      </c>
      <c r="DE550">
        <v>0</v>
      </c>
      <c r="DF550" s="1">
        <v>2.5573269999999999E-2</v>
      </c>
      <c r="DG550">
        <v>20.642440000000001</v>
      </c>
      <c r="DH550">
        <v>0</v>
      </c>
      <c r="DI550">
        <v>0</v>
      </c>
      <c r="DJ550" s="1">
        <v>2.582781E-2</v>
      </c>
      <c r="DK550">
        <v>20.666260000000001</v>
      </c>
      <c r="DL550">
        <v>0</v>
      </c>
      <c r="DM550">
        <v>0</v>
      </c>
      <c r="DN550" s="1">
        <v>2.5881040000000001E-2</v>
      </c>
      <c r="DO550">
        <v>20.683900000000001</v>
      </c>
      <c r="DP550">
        <v>0</v>
      </c>
      <c r="DQ550">
        <v>0</v>
      </c>
      <c r="DR550" s="1">
        <v>2.6259500000000002E-2</v>
      </c>
      <c r="DS550">
        <v>20.694769999999998</v>
      </c>
      <c r="DT550">
        <v>0</v>
      </c>
      <c r="DU550">
        <v>0</v>
      </c>
      <c r="DV550" s="1">
        <v>2.7180610000000001E-2</v>
      </c>
      <c r="DW550">
        <v>20.70318</v>
      </c>
      <c r="DX550">
        <v>0</v>
      </c>
      <c r="DY550">
        <v>0</v>
      </c>
      <c r="DZ550" s="1">
        <v>2.7064810000000002E-2</v>
      </c>
      <c r="EA550">
        <v>20.754639999999998</v>
      </c>
      <c r="EB550">
        <v>0</v>
      </c>
      <c r="EC550">
        <v>0</v>
      </c>
      <c r="ED550" s="1">
        <v>2.6362429999999999E-2</v>
      </c>
      <c r="EE550">
        <v>20.829799999999999</v>
      </c>
      <c r="EF550">
        <v>0</v>
      </c>
      <c r="EG550">
        <v>0</v>
      </c>
      <c r="EH550" s="1">
        <v>2.5750390000000001E-2</v>
      </c>
      <c r="EI550">
        <v>20.91534</v>
      </c>
      <c r="EJ550">
        <v>0</v>
      </c>
      <c r="EK550">
        <v>0</v>
      </c>
      <c r="EL550" s="1">
        <v>2.5719430000000001E-2</v>
      </c>
      <c r="EM550">
        <v>20.989059999999998</v>
      </c>
      <c r="EN550">
        <v>0</v>
      </c>
      <c r="EO550">
        <v>0</v>
      </c>
      <c r="EP550" s="1">
        <v>2.591982E-2</v>
      </c>
      <c r="EQ550">
        <v>21.015879999999999</v>
      </c>
      <c r="ER550">
        <v>0</v>
      </c>
      <c r="ES550">
        <v>0</v>
      </c>
      <c r="ET550" s="1">
        <v>2.5876179999999999E-2</v>
      </c>
      <c r="EU550">
        <v>21.014769999999999</v>
      </c>
      <c r="EV550">
        <v>0</v>
      </c>
      <c r="EW550">
        <v>0</v>
      </c>
      <c r="EX550" s="1">
        <v>2.6088940000000001E-2</v>
      </c>
      <c r="EY550">
        <v>21.02037</v>
      </c>
      <c r="EZ550">
        <v>0</v>
      </c>
      <c r="FA550">
        <v>0</v>
      </c>
      <c r="FB550" s="1">
        <v>2.6853080000000001E-2</v>
      </c>
      <c r="FC550">
        <v>21.049620000000001</v>
      </c>
      <c r="FD550">
        <v>0</v>
      </c>
      <c r="FE550">
        <v>-1.5341990000000001E-36</v>
      </c>
      <c r="FF550" s="1">
        <v>2.6636E-2</v>
      </c>
      <c r="FG550">
        <v>21.16075</v>
      </c>
      <c r="FH550">
        <v>0</v>
      </c>
      <c r="FI550">
        <v>-4.4995719999999998E-35</v>
      </c>
      <c r="FJ550" s="1">
        <v>2.5880190000000001E-2</v>
      </c>
      <c r="FK550">
        <v>21.26031</v>
      </c>
      <c r="FL550">
        <v>0</v>
      </c>
      <c r="FM550">
        <v>-8.6658620000000007E-33</v>
      </c>
      <c r="FN550" s="1">
        <v>2.5177600000000001E-2</v>
      </c>
      <c r="FO550">
        <v>21.337540000000001</v>
      </c>
      <c r="FP550">
        <v>0</v>
      </c>
      <c r="FQ550">
        <v>-7.5217540000000003E-31</v>
      </c>
      <c r="FR550" s="1">
        <v>2.5054489999999999E-2</v>
      </c>
      <c r="FS550">
        <v>21.386939999999999</v>
      </c>
      <c r="FT550">
        <v>0</v>
      </c>
      <c r="FU550" s="1">
        <v>-2.9609780000000002E-29</v>
      </c>
      <c r="FV550" s="1">
        <v>2.5160689999999999E-2</v>
      </c>
      <c r="FW550">
        <v>21.40814</v>
      </c>
      <c r="FX550">
        <v>0</v>
      </c>
      <c r="FY550" s="1">
        <v>-1.414023E-27</v>
      </c>
      <c r="FZ550" s="1">
        <v>2.503528E-2</v>
      </c>
      <c r="GA550">
        <v>21.409549999999999</v>
      </c>
      <c r="GB550">
        <v>0</v>
      </c>
      <c r="GC550" s="1">
        <v>-1.5329959999999999E-26</v>
      </c>
      <c r="GD550" s="1">
        <v>2.511269E-2</v>
      </c>
      <c r="GE550">
        <v>21.411149999999999</v>
      </c>
      <c r="GF550">
        <v>0</v>
      </c>
      <c r="GG550" s="1">
        <v>-1.231857E-25</v>
      </c>
      <c r="GH550" s="1">
        <v>2.5710029999999998E-2</v>
      </c>
      <c r="GI550">
        <v>21.435939999999999</v>
      </c>
      <c r="GJ550">
        <v>0</v>
      </c>
      <c r="GK550" s="1">
        <v>-7.4222520000000001E-25</v>
      </c>
      <c r="GL550">
        <v>2.5412259999999999E-2</v>
      </c>
      <c r="GM550">
        <v>21.541979999999999</v>
      </c>
      <c r="GN550">
        <v>0</v>
      </c>
      <c r="GO550" s="1">
        <v>-2.2824429999999999E-22</v>
      </c>
      <c r="GP550" s="1">
        <v>2.4610159999999999E-2</v>
      </c>
      <c r="GQ550">
        <v>21.648959999999999</v>
      </c>
      <c r="GR550">
        <v>0</v>
      </c>
      <c r="GS550" s="1">
        <v>-7.0822560000000001E-23</v>
      </c>
      <c r="GT550" s="1">
        <v>2.3874079999999999E-2</v>
      </c>
      <c r="GU550">
        <v>21.740480000000002</v>
      </c>
      <c r="GV550">
        <v>0</v>
      </c>
      <c r="GW550" s="1">
        <v>-3.4006750000000002E-21</v>
      </c>
      <c r="GX550" s="1">
        <v>2.37127E-2</v>
      </c>
      <c r="GY550">
        <v>21.82518</v>
      </c>
      <c r="GZ550">
        <v>0</v>
      </c>
      <c r="HA550" s="1">
        <v>-1.4224080000000001E-19</v>
      </c>
      <c r="HB550" s="1">
        <v>2.3767940000000001E-2</v>
      </c>
      <c r="HC550">
        <v>21.86393</v>
      </c>
      <c r="HD550">
        <v>0</v>
      </c>
      <c r="HE550" s="1">
        <v>-4.6015510000000001E-19</v>
      </c>
      <c r="HF550" s="1">
        <v>2.3634769999999999E-2</v>
      </c>
      <c r="HG550">
        <v>21.866399999999999</v>
      </c>
      <c r="HH550">
        <v>0</v>
      </c>
      <c r="HI550" s="1">
        <v>-6.7139189999999997E-19</v>
      </c>
      <c r="HJ550" s="1">
        <v>2.3562E-2</v>
      </c>
      <c r="HK550">
        <v>21.873709999999999</v>
      </c>
      <c r="HL550">
        <v>0</v>
      </c>
      <c r="HM550" s="1">
        <v>-3.2461159999999999E-19</v>
      </c>
      <c r="HN550" s="1">
        <v>2.3804659999999998E-2</v>
      </c>
      <c r="HO550">
        <v>21.895130000000002</v>
      </c>
      <c r="HP550">
        <v>0</v>
      </c>
      <c r="HQ550" s="1">
        <v>-2.012865E-16</v>
      </c>
      <c r="HR550" s="1">
        <v>2.352922E-2</v>
      </c>
      <c r="HS550">
        <v>21.985240000000001</v>
      </c>
      <c r="HT550">
        <v>0</v>
      </c>
      <c r="HU550" s="1">
        <v>-6.7982729999999999E-17</v>
      </c>
      <c r="HV550" s="1">
        <v>2.2983710000000001E-2</v>
      </c>
      <c r="HW550">
        <v>22.094889999999999</v>
      </c>
      <c r="HX550">
        <v>0</v>
      </c>
      <c r="HY550" s="1">
        <v>-7.0882350000000001E-16</v>
      </c>
      <c r="HZ550" s="1">
        <v>2.250514E-2</v>
      </c>
      <c r="IA550">
        <v>22.192250000000001</v>
      </c>
      <c r="IB550">
        <v>0</v>
      </c>
      <c r="IC550" s="1">
        <v>-3.061974E-15</v>
      </c>
      <c r="ID550">
        <v>2.2323030000000001E-2</v>
      </c>
      <c r="IE550">
        <v>22.277750000000001</v>
      </c>
      <c r="IF550">
        <v>0</v>
      </c>
      <c r="IG550" s="1">
        <v>-3.1272609999999999E-14</v>
      </c>
      <c r="IH550" s="1">
        <v>2.224682E-2</v>
      </c>
      <c r="II550">
        <v>22.308779999999999</v>
      </c>
      <c r="IJ550">
        <v>0</v>
      </c>
      <c r="IK550" s="1">
        <v>-6.9822949999999998E-14</v>
      </c>
      <c r="IL550" s="1">
        <v>2.203012E-2</v>
      </c>
      <c r="IM550">
        <v>22.308440000000001</v>
      </c>
      <c r="IN550">
        <v>0</v>
      </c>
      <c r="IO550" s="1">
        <v>-3.030583E-13</v>
      </c>
      <c r="IP550" s="1">
        <v>2.1889740000000001E-2</v>
      </c>
      <c r="IQ550">
        <v>22.305409999999998</v>
      </c>
      <c r="IR550">
        <v>0</v>
      </c>
      <c r="IS550" s="1">
        <v>-2.4496860000000002E-13</v>
      </c>
      <c r="IT550" s="1">
        <v>2.1971569999999999E-2</v>
      </c>
      <c r="IU550">
        <v>22.311409999999999</v>
      </c>
      <c r="IV550">
        <v>0</v>
      </c>
      <c r="IW550" s="1">
        <v>-2.016513E-12</v>
      </c>
      <c r="IX550" s="1">
        <v>2.17281E-2</v>
      </c>
      <c r="IY550">
        <v>22.372920000000001</v>
      </c>
      <c r="IZ550">
        <v>0</v>
      </c>
      <c r="JA550" s="1">
        <v>-5.0486800000000003E-12</v>
      </c>
      <c r="JB550" s="1">
        <v>2.122947E-2</v>
      </c>
      <c r="JC550">
        <v>22.420069999999999</v>
      </c>
      <c r="JD550">
        <v>0</v>
      </c>
      <c r="JE550" s="1">
        <v>-7.8991870000000007E-12</v>
      </c>
      <c r="JF550">
        <v>2.0791569999999999E-2</v>
      </c>
      <c r="JG550">
        <v>22.477039999999999</v>
      </c>
      <c r="JH550">
        <v>0</v>
      </c>
      <c r="JI550" s="1">
        <v>-4.153847E-12</v>
      </c>
      <c r="JJ550" s="1">
        <v>2.061321E-2</v>
      </c>
      <c r="JK550">
        <v>22.509209999999999</v>
      </c>
      <c r="JL550">
        <v>0</v>
      </c>
      <c r="JM550" s="1">
        <v>-1.9721630000000001E-11</v>
      </c>
      <c r="JN550">
        <v>2.0590890000000001E-2</v>
      </c>
      <c r="JO550">
        <v>22.536650000000002</v>
      </c>
      <c r="JP550">
        <v>0</v>
      </c>
      <c r="JQ550" s="1">
        <v>-4.7386049999999998E-11</v>
      </c>
      <c r="JR550" s="1">
        <v>2.052468E-2</v>
      </c>
      <c r="JS550">
        <v>22.57705</v>
      </c>
      <c r="JT550">
        <v>0</v>
      </c>
      <c r="JU550" s="1">
        <v>-1.1879730000000001E-10</v>
      </c>
      <c r="JV550" s="1">
        <v>2.028897E-2</v>
      </c>
      <c r="JW550">
        <v>22.616250000000001</v>
      </c>
      <c r="JX550">
        <v>0</v>
      </c>
      <c r="JY550" s="1">
        <v>-2.403795E-10</v>
      </c>
      <c r="JZ550">
        <v>2.00456E-2</v>
      </c>
      <c r="KA550">
        <v>22.650469999999999</v>
      </c>
      <c r="KB550">
        <v>0</v>
      </c>
      <c r="KC550" s="1">
        <v>-4.1009779999999998E-10</v>
      </c>
      <c r="KD550" s="1">
        <v>1.9931310000000001E-2</v>
      </c>
      <c r="KE550">
        <v>22.74034</v>
      </c>
      <c r="KF550">
        <v>0</v>
      </c>
      <c r="KG550" s="1">
        <v>-6.8713869999999997E-10</v>
      </c>
      <c r="KH550" s="1">
        <v>1.9899420000000001E-2</v>
      </c>
      <c r="KI550">
        <v>22.804670000000002</v>
      </c>
      <c r="KJ550">
        <v>0</v>
      </c>
      <c r="KK550" s="1">
        <v>-9.8307709999999999E-10</v>
      </c>
      <c r="KL550" s="1">
        <v>1.9796270000000001E-2</v>
      </c>
      <c r="KM550">
        <v>22.860759999999999</v>
      </c>
      <c r="KN550">
        <v>0</v>
      </c>
      <c r="KO550" s="1">
        <v>-1.457858E-9</v>
      </c>
      <c r="KP550" s="1">
        <v>1.9578870000000002E-2</v>
      </c>
      <c r="KQ550">
        <v>22.912230000000001</v>
      </c>
      <c r="KR550">
        <v>0</v>
      </c>
      <c r="KS550" s="1">
        <v>-2.3108760000000002E-9</v>
      </c>
      <c r="KT550" s="1">
        <v>1.9344400000000001E-2</v>
      </c>
      <c r="KU550">
        <v>22.931799999999999</v>
      </c>
      <c r="KV550">
        <v>0</v>
      </c>
      <c r="KW550" s="1">
        <v>-3.6855440000000001E-9</v>
      </c>
      <c r="KX550" s="1">
        <v>1.915329E-2</v>
      </c>
      <c r="KY550">
        <v>22.928280000000001</v>
      </c>
      <c r="KZ550">
        <v>0</v>
      </c>
      <c r="LA550" s="1">
        <v>-5.0610660000000001E-9</v>
      </c>
      <c r="LB550" s="1">
        <v>1.9114389999999998E-2</v>
      </c>
      <c r="LC550">
        <v>22.92653</v>
      </c>
      <c r="LD550">
        <v>0</v>
      </c>
      <c r="LE550" s="1">
        <v>-7.8842050000000005E-9</v>
      </c>
      <c r="LF550" s="1">
        <v>1.9156320000000001E-2</v>
      </c>
      <c r="LG550">
        <v>22.942299999999999</v>
      </c>
      <c r="LH550">
        <v>0</v>
      </c>
      <c r="LI550" s="1">
        <v>-9.8172849999999994E-9</v>
      </c>
      <c r="LJ550" s="1">
        <v>1.898861E-2</v>
      </c>
      <c r="LK550">
        <v>23.039449999999999</v>
      </c>
      <c r="LL550">
        <v>0</v>
      </c>
      <c r="LM550" s="1">
        <v>-1.302573E-8</v>
      </c>
      <c r="LN550" s="1">
        <v>1.8704930000000002E-2</v>
      </c>
      <c r="LO550">
        <v>23.13025</v>
      </c>
      <c r="LP550">
        <v>0</v>
      </c>
      <c r="LQ550" s="1">
        <v>-1.480519E-8</v>
      </c>
      <c r="LR550" s="1">
        <v>1.8430930000000002E-2</v>
      </c>
      <c r="LS550">
        <v>23.217459999999999</v>
      </c>
      <c r="LT550">
        <v>0</v>
      </c>
      <c r="LU550" s="1">
        <v>-1.6773220000000001E-8</v>
      </c>
      <c r="LV550" s="1">
        <v>1.830004E-2</v>
      </c>
      <c r="LW550">
        <v>23.32743</v>
      </c>
      <c r="LX550">
        <v>0</v>
      </c>
      <c r="LY550" s="1">
        <v>-2.0443599999999999E-8</v>
      </c>
      <c r="LZ550" s="1">
        <v>1.825042E-2</v>
      </c>
      <c r="MA550">
        <v>23.393000000000001</v>
      </c>
      <c r="MB550">
        <v>0</v>
      </c>
      <c r="MC550" s="1">
        <v>-1.959096E-8</v>
      </c>
      <c r="MD550" s="1">
        <v>1.817473E-2</v>
      </c>
      <c r="ME550">
        <v>23.397880000000001</v>
      </c>
      <c r="MF550">
        <v>0</v>
      </c>
      <c r="MG550" s="1">
        <v>-1.9695219999999999E-8</v>
      </c>
      <c r="MH550" s="1">
        <v>1.8225649999999999E-2</v>
      </c>
      <c r="MI550">
        <v>23.393160000000002</v>
      </c>
      <c r="MJ550">
        <v>0</v>
      </c>
      <c r="MK550" s="1">
        <v>-1.19461E-8</v>
      </c>
      <c r="ML550" s="1">
        <v>1.8420189999999999E-2</v>
      </c>
      <c r="MM550">
        <v>23.421500000000002</v>
      </c>
      <c r="MN550">
        <v>0</v>
      </c>
      <c r="MO550" s="1">
        <v>-6.1515020000000003E-9</v>
      </c>
      <c r="MP550" s="1">
        <v>1.8348509999999998E-2</v>
      </c>
      <c r="MQ550">
        <v>23.525649999999999</v>
      </c>
      <c r="MR550">
        <v>0</v>
      </c>
      <c r="MS550" s="1">
        <v>-4.7880420000000004E-10</v>
      </c>
      <c r="MT550" s="1">
        <v>1.8100600000000001E-2</v>
      </c>
      <c r="MU550">
        <v>23.633679999999998</v>
      </c>
      <c r="MV550">
        <v>2.8038730000000002E-10</v>
      </c>
      <c r="MW550" s="1">
        <v>3.0858919999999998E-5</v>
      </c>
      <c r="MX550" s="1">
        <v>1.7877520000000001E-2</v>
      </c>
      <c r="MY550">
        <v>23.721240000000002</v>
      </c>
      <c r="MZ550">
        <v>1.52281E-9</v>
      </c>
      <c r="NA550" s="1">
        <v>1.6959599999999999E-4</v>
      </c>
      <c r="NB550" s="1">
        <v>1.7850040000000001E-2</v>
      </c>
      <c r="NC550">
        <v>23.80368</v>
      </c>
      <c r="ND550">
        <v>4.3047840000000001E-9</v>
      </c>
      <c r="NE550" s="1">
        <v>4.801699E-4</v>
      </c>
      <c r="NF550" s="1">
        <v>1.7904799999999998E-2</v>
      </c>
      <c r="NG550">
        <v>23.83924</v>
      </c>
      <c r="NH550">
        <v>9.5435360000000003E-9</v>
      </c>
      <c r="NI550" s="1">
        <v>1.060912E-3</v>
      </c>
      <c r="NJ550" s="1">
        <v>1.7896780000000001E-2</v>
      </c>
      <c r="NK550">
        <v>23.849160000000001</v>
      </c>
      <c r="NL550">
        <v>1.8156179999999998E-8</v>
      </c>
      <c r="NM550" s="1">
        <v>2.0189639999999998E-3</v>
      </c>
      <c r="NN550" s="1">
        <v>1.7711649999999999E-2</v>
      </c>
      <c r="NO550">
        <v>23.859490000000001</v>
      </c>
      <c r="NP550">
        <v>3.0699979999999997E-8</v>
      </c>
      <c r="NQ550" s="1">
        <v>3.4494590000000002E-3</v>
      </c>
      <c r="NR550" s="1">
        <v>1.7446369999999999E-2</v>
      </c>
      <c r="NS550">
        <v>23.870729999999998</v>
      </c>
      <c r="NT550">
        <v>4.752694E-8</v>
      </c>
      <c r="NU550" s="1">
        <v>5.4201429999999997E-3</v>
      </c>
      <c r="NV550" s="1">
        <v>1.7376929999999999E-2</v>
      </c>
      <c r="NW550">
        <v>23.9101</v>
      </c>
      <c r="NX550">
        <v>7.0907129999999996E-8</v>
      </c>
      <c r="NY550" s="1">
        <v>8.1176089999999996E-3</v>
      </c>
      <c r="NZ550" s="1">
        <v>1.7441669999999999E-2</v>
      </c>
      <c r="OA550">
        <v>23.989360000000001</v>
      </c>
      <c r="OB550">
        <v>1.041479E-7</v>
      </c>
      <c r="OC550" s="1">
        <v>1.187874E-2</v>
      </c>
      <c r="OD550" s="1">
        <v>1.749817E-2</v>
      </c>
      <c r="OE550">
        <v>24.040859999999999</v>
      </c>
      <c r="OF550">
        <v>1.501571E-7</v>
      </c>
      <c r="OG550" s="1">
        <v>1.706833E-2</v>
      </c>
      <c r="OH550" s="1">
        <v>1.7420000000000001E-2</v>
      </c>
      <c r="OI550">
        <v>24.082740000000001</v>
      </c>
      <c r="OJ550">
        <v>2.099784E-7</v>
      </c>
      <c r="OK550" s="1">
        <v>2.3970700000000001E-2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 s="1">
        <v>1.2991330000000001E-2</v>
      </c>
      <c r="G551">
        <v>19.291250000000002</v>
      </c>
      <c r="H551">
        <v>0</v>
      </c>
      <c r="I551">
        <v>0</v>
      </c>
      <c r="J551" s="1">
        <v>1.320648E-2</v>
      </c>
      <c r="K551">
        <v>19.333120000000001</v>
      </c>
      <c r="L551">
        <v>0</v>
      </c>
      <c r="M551">
        <v>0</v>
      </c>
      <c r="N551">
        <v>1.31719E-2</v>
      </c>
      <c r="O551">
        <v>19.39095</v>
      </c>
      <c r="P551">
        <v>0</v>
      </c>
      <c r="Q551">
        <v>0</v>
      </c>
      <c r="R551" s="1">
        <v>1.3036580000000001E-2</v>
      </c>
      <c r="S551">
        <v>19.400939999999999</v>
      </c>
      <c r="T551">
        <v>0</v>
      </c>
      <c r="U551">
        <v>0</v>
      </c>
      <c r="V551" s="1">
        <v>1.302364E-2</v>
      </c>
      <c r="W551">
        <v>19.405760000000001</v>
      </c>
      <c r="X551">
        <v>0</v>
      </c>
      <c r="Y551">
        <v>0</v>
      </c>
      <c r="Z551" s="1">
        <v>1.3011409999999999E-2</v>
      </c>
      <c r="AA551">
        <v>19.41141</v>
      </c>
      <c r="AB551">
        <v>0</v>
      </c>
      <c r="AC551">
        <v>0</v>
      </c>
      <c r="AD551" s="1">
        <v>1.290693E-2</v>
      </c>
      <c r="AE551">
        <v>19.41722</v>
      </c>
      <c r="AF551">
        <v>0</v>
      </c>
      <c r="AG551">
        <v>0</v>
      </c>
      <c r="AH551" s="1">
        <v>1.298116E-2</v>
      </c>
      <c r="AI551">
        <v>19.431419999999999</v>
      </c>
      <c r="AJ551">
        <v>0</v>
      </c>
      <c r="AK551">
        <v>0</v>
      </c>
      <c r="AL551" s="1">
        <v>1.316875E-2</v>
      </c>
      <c r="AM551">
        <v>19.508520000000001</v>
      </c>
      <c r="AN551">
        <v>0</v>
      </c>
      <c r="AO551">
        <v>0</v>
      </c>
      <c r="AP551">
        <v>1.335221E-2</v>
      </c>
      <c r="AQ551">
        <v>19.553920000000002</v>
      </c>
      <c r="AR551">
        <v>0</v>
      </c>
      <c r="AS551">
        <v>0</v>
      </c>
      <c r="AT551" s="1">
        <v>1.343368E-2</v>
      </c>
      <c r="AU551">
        <v>19.59047</v>
      </c>
      <c r="AV551">
        <v>0</v>
      </c>
      <c r="AW551">
        <v>0</v>
      </c>
      <c r="AX551" s="1">
        <v>1.347112E-2</v>
      </c>
      <c r="AY551">
        <v>19.613250000000001</v>
      </c>
      <c r="AZ551">
        <v>0</v>
      </c>
      <c r="BA551">
        <v>0</v>
      </c>
      <c r="BB551" s="1">
        <v>1.356632E-2</v>
      </c>
      <c r="BC551">
        <v>19.63119</v>
      </c>
      <c r="BD551">
        <v>0</v>
      </c>
      <c r="BE551">
        <v>0</v>
      </c>
      <c r="BF551" s="1">
        <v>1.359111E-2</v>
      </c>
      <c r="BG551">
        <v>19.647939999999998</v>
      </c>
      <c r="BH551">
        <v>0</v>
      </c>
      <c r="BI551">
        <v>0</v>
      </c>
      <c r="BJ551" s="1">
        <v>1.3571679999999999E-2</v>
      </c>
      <c r="BK551">
        <v>19.68985</v>
      </c>
      <c r="BL551">
        <v>0</v>
      </c>
      <c r="BM551">
        <v>0</v>
      </c>
      <c r="BN551" s="1">
        <v>1.3687680000000001E-2</v>
      </c>
      <c r="BO551">
        <v>19.77111</v>
      </c>
      <c r="BP551">
        <v>0</v>
      </c>
      <c r="BQ551">
        <v>0</v>
      </c>
      <c r="BR551" s="1">
        <v>1.3897649999999999E-2</v>
      </c>
      <c r="BS551">
        <v>19.876819999999999</v>
      </c>
      <c r="BT551">
        <v>0</v>
      </c>
      <c r="BU551">
        <v>0</v>
      </c>
      <c r="BV551" s="1">
        <v>1.4099530000000001E-2</v>
      </c>
      <c r="BW551">
        <v>19.98386</v>
      </c>
      <c r="BX551">
        <v>0</v>
      </c>
      <c r="BY551">
        <v>0</v>
      </c>
      <c r="BZ551">
        <v>1.4182129999999999E-2</v>
      </c>
      <c r="CA551">
        <v>20.067340000000002</v>
      </c>
      <c r="CB551">
        <v>0</v>
      </c>
      <c r="CC551">
        <v>0</v>
      </c>
      <c r="CD551" s="1">
        <v>1.422702E-2</v>
      </c>
      <c r="CE551">
        <v>20.08521</v>
      </c>
      <c r="CF551">
        <v>0</v>
      </c>
      <c r="CG551">
        <v>0</v>
      </c>
      <c r="CH551" s="1">
        <v>1.42994E-2</v>
      </c>
      <c r="CI551">
        <v>20.088609999999999</v>
      </c>
      <c r="CJ551">
        <v>0</v>
      </c>
      <c r="CK551">
        <v>0</v>
      </c>
      <c r="CL551" s="1">
        <v>1.4634889999999999E-2</v>
      </c>
      <c r="CM551">
        <v>20.09348</v>
      </c>
      <c r="CN551">
        <v>0</v>
      </c>
      <c r="CO551">
        <v>0</v>
      </c>
      <c r="CP551" s="1">
        <v>1.511174E-2</v>
      </c>
      <c r="CQ551">
        <v>20.10502</v>
      </c>
      <c r="CR551">
        <v>0</v>
      </c>
      <c r="CS551">
        <v>0</v>
      </c>
      <c r="CT551" s="1">
        <v>1.518335E-2</v>
      </c>
      <c r="CU551">
        <v>20.17136</v>
      </c>
      <c r="CV551">
        <v>0</v>
      </c>
      <c r="CW551">
        <v>0</v>
      </c>
      <c r="CX551" s="1">
        <v>1.497065E-2</v>
      </c>
      <c r="CY551">
        <v>20.271830000000001</v>
      </c>
      <c r="CZ551">
        <v>0</v>
      </c>
      <c r="DA551">
        <v>0</v>
      </c>
      <c r="DB551" s="1">
        <v>1.480338E-2</v>
      </c>
      <c r="DC551">
        <v>20.35172</v>
      </c>
      <c r="DD551">
        <v>0</v>
      </c>
      <c r="DE551">
        <v>0</v>
      </c>
      <c r="DF551" s="1">
        <v>1.487338E-2</v>
      </c>
      <c r="DG551">
        <v>20.414490000000001</v>
      </c>
      <c r="DH551">
        <v>0</v>
      </c>
      <c r="DI551">
        <v>0</v>
      </c>
      <c r="DJ551" s="1">
        <v>1.5022209999999999E-2</v>
      </c>
      <c r="DK551">
        <v>20.430820000000001</v>
      </c>
      <c r="DL551">
        <v>0</v>
      </c>
      <c r="DM551">
        <v>0</v>
      </c>
      <c r="DN551" s="1">
        <v>1.5055219999999999E-2</v>
      </c>
      <c r="DO551">
        <v>20.440940000000001</v>
      </c>
      <c r="DP551">
        <v>0</v>
      </c>
      <c r="DQ551">
        <v>0</v>
      </c>
      <c r="DR551" s="1">
        <v>1.531503E-2</v>
      </c>
      <c r="DS551">
        <v>20.443999999999999</v>
      </c>
      <c r="DT551">
        <v>0</v>
      </c>
      <c r="DU551">
        <v>0</v>
      </c>
      <c r="DV551">
        <v>1.5842120000000001E-2</v>
      </c>
      <c r="DW551">
        <v>20.443629999999999</v>
      </c>
      <c r="DX551">
        <v>0</v>
      </c>
      <c r="DY551">
        <v>0</v>
      </c>
      <c r="DZ551">
        <v>1.5783950000000001E-2</v>
      </c>
      <c r="EA551">
        <v>20.488689999999998</v>
      </c>
      <c r="EB551">
        <v>0</v>
      </c>
      <c r="EC551">
        <v>0</v>
      </c>
      <c r="ED551" s="1">
        <v>1.535837E-2</v>
      </c>
      <c r="EE551">
        <v>20.559799999999999</v>
      </c>
      <c r="EF551">
        <v>0</v>
      </c>
      <c r="EG551">
        <v>0</v>
      </c>
      <c r="EH551" s="1">
        <v>1.5001550000000001E-2</v>
      </c>
      <c r="EI551">
        <v>20.642620000000001</v>
      </c>
      <c r="EJ551">
        <v>0</v>
      </c>
      <c r="EK551">
        <v>0</v>
      </c>
      <c r="EL551" s="1">
        <v>1.498643E-2</v>
      </c>
      <c r="EM551">
        <v>20.71312</v>
      </c>
      <c r="EN551">
        <v>0</v>
      </c>
      <c r="EO551">
        <v>0</v>
      </c>
      <c r="EP551" s="1">
        <v>1.5103200000000001E-2</v>
      </c>
      <c r="EQ551">
        <v>20.733440000000002</v>
      </c>
      <c r="ER551">
        <v>0</v>
      </c>
      <c r="ES551">
        <v>0</v>
      </c>
      <c r="ET551" s="1">
        <v>1.5080649999999999E-2</v>
      </c>
      <c r="EU551">
        <v>20.72418</v>
      </c>
      <c r="EV551">
        <v>0</v>
      </c>
      <c r="EW551">
        <v>0</v>
      </c>
      <c r="EX551" s="1">
        <v>1.5248039999999999E-2</v>
      </c>
      <c r="EY551">
        <v>20.722480000000001</v>
      </c>
      <c r="EZ551">
        <v>0</v>
      </c>
      <c r="FA551">
        <v>1.223019E-37</v>
      </c>
      <c r="FB551" s="1">
        <v>1.5675060000000001E-2</v>
      </c>
      <c r="FC551">
        <v>20.745329999999999</v>
      </c>
      <c r="FD551">
        <v>0</v>
      </c>
      <c r="FE551">
        <v>3.2992660000000001E-35</v>
      </c>
      <c r="FF551" s="1">
        <v>1.5558539999999999E-2</v>
      </c>
      <c r="FG551">
        <v>20.854240000000001</v>
      </c>
      <c r="FH551">
        <v>0</v>
      </c>
      <c r="FI551">
        <v>5.4826479999999998E-33</v>
      </c>
      <c r="FJ551" s="1">
        <v>1.5107890000000001E-2</v>
      </c>
      <c r="FK551">
        <v>20.95147</v>
      </c>
      <c r="FL551">
        <v>0</v>
      </c>
      <c r="FM551">
        <v>5.7756589999999998E-31</v>
      </c>
      <c r="FN551" s="1">
        <v>1.469323E-2</v>
      </c>
      <c r="FO551">
        <v>21.02582</v>
      </c>
      <c r="FP551">
        <v>0</v>
      </c>
      <c r="FQ551" s="1">
        <v>4.1421449999999999E-29</v>
      </c>
      <c r="FR551" s="1">
        <v>1.462228E-2</v>
      </c>
      <c r="FS551">
        <v>21.070910000000001</v>
      </c>
      <c r="FT551">
        <v>0</v>
      </c>
      <c r="FU551" s="1">
        <v>2.1825370000000001E-27</v>
      </c>
      <c r="FV551" s="1">
        <v>1.468713E-2</v>
      </c>
      <c r="FW551">
        <v>21.085940000000001</v>
      </c>
      <c r="FX551">
        <v>0</v>
      </c>
      <c r="FY551" s="1">
        <v>8.8077670000000005E-26</v>
      </c>
      <c r="FZ551" s="1">
        <v>1.461608E-2</v>
      </c>
      <c r="GA551">
        <v>21.079910000000002</v>
      </c>
      <c r="GB551">
        <v>0</v>
      </c>
      <c r="GC551" s="1">
        <v>2.7259869999999999E-24</v>
      </c>
      <c r="GD551" s="1">
        <v>1.4704800000000001E-2</v>
      </c>
      <c r="GE551">
        <v>21.0747</v>
      </c>
      <c r="GF551">
        <v>0</v>
      </c>
      <c r="GG551" s="1">
        <v>6.5184710000000004E-23</v>
      </c>
      <c r="GH551" s="1">
        <v>1.503379E-2</v>
      </c>
      <c r="GI551">
        <v>21.093129999999999</v>
      </c>
      <c r="GJ551">
        <v>0</v>
      </c>
      <c r="GK551" s="1">
        <v>1.289286E-21</v>
      </c>
      <c r="GL551" s="1">
        <v>1.4870019999999999E-2</v>
      </c>
      <c r="GM551">
        <v>21.196919999999999</v>
      </c>
      <c r="GN551">
        <v>0</v>
      </c>
      <c r="GO551" s="1">
        <v>2.0845769999999999E-20</v>
      </c>
      <c r="GP551" s="1">
        <v>1.438741E-2</v>
      </c>
      <c r="GQ551">
        <v>21.30264</v>
      </c>
      <c r="GR551">
        <v>0</v>
      </c>
      <c r="GS551" s="1">
        <v>2.6729010000000001E-19</v>
      </c>
      <c r="GT551" s="1">
        <v>1.3960490000000001E-2</v>
      </c>
      <c r="GU551">
        <v>21.39273</v>
      </c>
      <c r="GV551">
        <v>0</v>
      </c>
      <c r="GW551" s="1">
        <v>2.8042370000000001E-18</v>
      </c>
      <c r="GX551" s="1">
        <v>1.3867620000000001E-2</v>
      </c>
      <c r="GY551">
        <v>21.475739999999998</v>
      </c>
      <c r="GZ551">
        <v>0</v>
      </c>
      <c r="HA551" s="1">
        <v>2.520037E-17</v>
      </c>
      <c r="HB551" s="1">
        <v>1.39001E-2</v>
      </c>
      <c r="HC551">
        <v>21.50948</v>
      </c>
      <c r="HD551">
        <v>0</v>
      </c>
      <c r="HE551" s="1">
        <v>1.9942240000000001E-16</v>
      </c>
      <c r="HF551" s="1">
        <v>1.3823780000000001E-2</v>
      </c>
      <c r="HG551">
        <v>21.504999999999999</v>
      </c>
      <c r="HH551">
        <v>0</v>
      </c>
      <c r="HI551" s="1">
        <v>1.39693E-15</v>
      </c>
      <c r="HJ551" s="1">
        <v>1.3807679999999999E-2</v>
      </c>
      <c r="HK551">
        <v>21.50647</v>
      </c>
      <c r="HL551">
        <v>0</v>
      </c>
      <c r="HM551" s="1">
        <v>8.6246780000000007E-15</v>
      </c>
      <c r="HN551" s="1">
        <v>1.3934179999999999E-2</v>
      </c>
      <c r="HO551">
        <v>21.5228</v>
      </c>
      <c r="HP551">
        <v>0</v>
      </c>
      <c r="HQ551" s="1">
        <v>4.7848459999999999E-14</v>
      </c>
      <c r="HR551" s="1">
        <v>1.3782269999999999E-2</v>
      </c>
      <c r="HS551">
        <v>21.611499999999999</v>
      </c>
      <c r="HT551">
        <v>0</v>
      </c>
      <c r="HU551" s="1">
        <v>2.4095220000000001E-13</v>
      </c>
      <c r="HV551" s="1">
        <v>1.34561E-2</v>
      </c>
      <c r="HW551">
        <v>21.721270000000001</v>
      </c>
      <c r="HX551">
        <v>0</v>
      </c>
      <c r="HY551" s="1">
        <v>1.085308E-12</v>
      </c>
      <c r="HZ551" s="1">
        <v>1.317931E-2</v>
      </c>
      <c r="IA551">
        <v>21.818200000000001</v>
      </c>
      <c r="IB551">
        <v>0</v>
      </c>
      <c r="IC551" s="1">
        <v>4.3950699999999998E-12</v>
      </c>
      <c r="ID551" s="1">
        <v>1.307726E-2</v>
      </c>
      <c r="IE551">
        <v>21.902280000000001</v>
      </c>
      <c r="IF551">
        <v>0</v>
      </c>
      <c r="IG551" s="1">
        <v>1.6300850000000001E-11</v>
      </c>
      <c r="IH551" s="1">
        <v>1.3032149999999999E-2</v>
      </c>
      <c r="II551">
        <v>21.928640000000001</v>
      </c>
      <c r="IJ551">
        <v>0</v>
      </c>
      <c r="IK551" s="1">
        <v>5.6401619999999999E-11</v>
      </c>
      <c r="IL551" s="1">
        <v>1.291082E-2</v>
      </c>
      <c r="IM551">
        <v>21.922630000000002</v>
      </c>
      <c r="IN551">
        <v>0</v>
      </c>
      <c r="IO551" s="1">
        <v>1.8302690000000001E-10</v>
      </c>
      <c r="IP551" s="1">
        <v>1.2839690000000001E-2</v>
      </c>
      <c r="IQ551">
        <v>21.914290000000001</v>
      </c>
      <c r="IR551">
        <v>0</v>
      </c>
      <c r="IS551" s="1">
        <v>5.5579660000000004E-10</v>
      </c>
      <c r="IT551" s="1">
        <v>1.287958E-2</v>
      </c>
      <c r="IU551">
        <v>21.91544</v>
      </c>
      <c r="IV551">
        <v>0</v>
      </c>
      <c r="IW551" s="1">
        <v>1.589011E-9</v>
      </c>
      <c r="IX551" s="1">
        <v>1.2747909999999999E-2</v>
      </c>
      <c r="IY551">
        <v>21.9756</v>
      </c>
      <c r="IZ551">
        <v>0</v>
      </c>
      <c r="JA551" s="1">
        <v>4.3083990000000002E-9</v>
      </c>
      <c r="JB551" s="1">
        <v>1.2447089999999999E-2</v>
      </c>
      <c r="JC551">
        <v>22.02122</v>
      </c>
      <c r="JD551">
        <v>0</v>
      </c>
      <c r="JE551" s="1">
        <v>1.1030739999999999E-8</v>
      </c>
      <c r="JF551" s="1">
        <v>1.219376E-2</v>
      </c>
      <c r="JG551">
        <v>22.078099999999999</v>
      </c>
      <c r="JH551">
        <v>0</v>
      </c>
      <c r="JI551" s="1">
        <v>2.6628040000000001E-8</v>
      </c>
      <c r="JJ551" s="1">
        <v>1.2087219999999999E-2</v>
      </c>
      <c r="JK551">
        <v>22.109190000000002</v>
      </c>
      <c r="JL551">
        <v>0</v>
      </c>
      <c r="JM551" s="1">
        <v>6.0983600000000004E-8</v>
      </c>
      <c r="JN551" s="1">
        <v>1.207779E-2</v>
      </c>
      <c r="JO551">
        <v>22.134889999999999</v>
      </c>
      <c r="JP551">
        <v>0</v>
      </c>
      <c r="JQ551" s="1">
        <v>1.3382960000000001E-7</v>
      </c>
      <c r="JR551" s="1">
        <v>1.2037040000000001E-2</v>
      </c>
      <c r="JS551">
        <v>22.17379</v>
      </c>
      <c r="JT551">
        <v>0</v>
      </c>
      <c r="JU551" s="1">
        <v>2.8341690000000001E-7</v>
      </c>
      <c r="JV551" s="1">
        <v>1.1898540000000001E-2</v>
      </c>
      <c r="JW551">
        <v>22.211569999999998</v>
      </c>
      <c r="JX551">
        <v>0</v>
      </c>
      <c r="JY551" s="1">
        <v>5.8019450000000003E-7</v>
      </c>
      <c r="JZ551" s="1">
        <v>1.1762409999999999E-2</v>
      </c>
      <c r="KA551">
        <v>22.244450000000001</v>
      </c>
      <c r="KB551">
        <v>0</v>
      </c>
      <c r="KC551" s="1">
        <v>1.146979E-6</v>
      </c>
      <c r="KD551" s="1">
        <v>1.168691E-2</v>
      </c>
      <c r="KE551">
        <v>22.336400000000001</v>
      </c>
      <c r="KF551">
        <v>0</v>
      </c>
      <c r="KG551" s="1">
        <v>2.1918560000000002E-6</v>
      </c>
      <c r="KH551" s="1">
        <v>1.1668919999999999E-2</v>
      </c>
      <c r="KI551">
        <v>22.400749999999999</v>
      </c>
      <c r="KJ551">
        <v>0</v>
      </c>
      <c r="KK551" s="1">
        <v>4.063287E-6</v>
      </c>
      <c r="KL551" s="1">
        <v>1.1607589999999999E-2</v>
      </c>
      <c r="KM551">
        <v>22.45607</v>
      </c>
      <c r="KN551">
        <v>0</v>
      </c>
      <c r="KO551" s="1">
        <v>7.3308409999999998E-6</v>
      </c>
      <c r="KP551" s="1">
        <v>1.1485550000000001E-2</v>
      </c>
      <c r="KQ551">
        <v>22.506229999999999</v>
      </c>
      <c r="KR551">
        <v>0</v>
      </c>
      <c r="KS551" s="1">
        <v>1.288741E-5</v>
      </c>
      <c r="KT551" s="1">
        <v>1.1347390000000001E-2</v>
      </c>
      <c r="KU551">
        <v>22.522680000000001</v>
      </c>
      <c r="KV551">
        <v>0</v>
      </c>
      <c r="KW551" s="1">
        <v>2.2077750000000001E-5</v>
      </c>
      <c r="KX551" s="1">
        <v>1.1230469999999999E-2</v>
      </c>
      <c r="KY551">
        <v>22.515499999999999</v>
      </c>
      <c r="KZ551">
        <v>0</v>
      </c>
      <c r="LA551" s="1">
        <v>3.6885699999999998E-5</v>
      </c>
      <c r="LB551" s="1">
        <v>1.121642E-2</v>
      </c>
      <c r="LC551">
        <v>22.51078</v>
      </c>
      <c r="LD551">
        <v>0</v>
      </c>
      <c r="LE551" s="1">
        <v>6.0207310000000003E-5</v>
      </c>
      <c r="LF551" s="1">
        <v>1.124169E-2</v>
      </c>
      <c r="LG551">
        <v>22.52422</v>
      </c>
      <c r="LH551">
        <v>0</v>
      </c>
      <c r="LI551" s="1">
        <v>9.6290529999999998E-5</v>
      </c>
      <c r="LJ551" s="1">
        <v>1.114305E-2</v>
      </c>
      <c r="LK551">
        <v>22.623390000000001</v>
      </c>
      <c r="LL551">
        <v>0</v>
      </c>
      <c r="LM551" s="1">
        <v>1.5126709999999999E-4</v>
      </c>
      <c r="LN551" s="1">
        <v>1.097917E-2</v>
      </c>
      <c r="LO551">
        <v>22.716170000000002</v>
      </c>
      <c r="LP551">
        <v>0</v>
      </c>
      <c r="LQ551" s="1">
        <v>2.334064E-4</v>
      </c>
      <c r="LR551" s="1">
        <v>1.081761E-2</v>
      </c>
      <c r="LS551">
        <v>22.80585</v>
      </c>
      <c r="LT551">
        <v>0</v>
      </c>
      <c r="LU551" s="1">
        <v>3.5351849999999999E-4</v>
      </c>
      <c r="LV551" s="1">
        <v>1.0742440000000001E-2</v>
      </c>
      <c r="LW551">
        <v>22.91957</v>
      </c>
      <c r="LX551">
        <v>0</v>
      </c>
      <c r="LY551" s="1">
        <v>5.2582050000000004E-4</v>
      </c>
      <c r="LZ551" s="1">
        <v>1.0714680000000001E-2</v>
      </c>
      <c r="MA551">
        <v>22.985340000000001</v>
      </c>
      <c r="MB551">
        <v>0</v>
      </c>
      <c r="MC551" s="1">
        <v>7.6938069999999998E-4</v>
      </c>
      <c r="MD551" s="1">
        <v>1.067104E-2</v>
      </c>
      <c r="ME551">
        <v>22.986440000000002</v>
      </c>
      <c r="MF551">
        <v>0</v>
      </c>
      <c r="MG551" s="1">
        <v>1.1094989999999999E-3</v>
      </c>
      <c r="MH551" s="1">
        <v>1.071458E-2</v>
      </c>
      <c r="MI551">
        <v>22.97747</v>
      </c>
      <c r="MJ551">
        <v>0</v>
      </c>
      <c r="MK551" s="1">
        <v>1.5787970000000001E-3</v>
      </c>
      <c r="ML551" s="1">
        <v>1.0822089999999999E-2</v>
      </c>
      <c r="MM551">
        <v>23.00366</v>
      </c>
      <c r="MN551">
        <v>0</v>
      </c>
      <c r="MO551" s="1">
        <v>2.220189E-3</v>
      </c>
      <c r="MP551" s="1">
        <v>1.078525E-2</v>
      </c>
      <c r="MQ551">
        <v>23.10941</v>
      </c>
      <c r="MR551">
        <v>0</v>
      </c>
      <c r="MS551" s="1">
        <v>3.091196E-3</v>
      </c>
      <c r="MT551" s="1">
        <v>1.0631170000000001E-2</v>
      </c>
      <c r="MU551">
        <v>23.219000000000001</v>
      </c>
      <c r="MV551">
        <v>2.8144260000000001E-10</v>
      </c>
      <c r="MW551" s="1">
        <v>4.2603379999999998E-3</v>
      </c>
      <c r="MX551" s="1">
        <v>1.050475E-2</v>
      </c>
      <c r="MY551">
        <v>23.307009999999998</v>
      </c>
      <c r="MZ551">
        <v>1.529177E-9</v>
      </c>
      <c r="NA551" s="1">
        <v>5.8073329999999996E-3</v>
      </c>
      <c r="NB551" s="1">
        <v>1.049023E-2</v>
      </c>
      <c r="NC551">
        <v>23.389720000000001</v>
      </c>
      <c r="ND551">
        <v>4.323371E-9</v>
      </c>
      <c r="NE551" s="1">
        <v>7.8280989999999998E-3</v>
      </c>
      <c r="NF551" s="1">
        <v>1.052463E-2</v>
      </c>
      <c r="NG551">
        <v>23.422709999999999</v>
      </c>
      <c r="NH551">
        <v>9.5865719999999993E-9</v>
      </c>
      <c r="NI551" s="1">
        <v>1.0445360000000001E-2</v>
      </c>
      <c r="NJ551" s="1">
        <v>1.051818E-2</v>
      </c>
      <c r="NK551">
        <v>23.428650000000001</v>
      </c>
      <c r="NL551">
        <v>1.8234700000000001E-8</v>
      </c>
      <c r="NM551" s="1">
        <v>1.381391E-2</v>
      </c>
      <c r="NN551" s="1">
        <v>1.0403580000000001E-2</v>
      </c>
      <c r="NO551">
        <v>23.43544</v>
      </c>
      <c r="NP551">
        <v>3.0814949999999999E-8</v>
      </c>
      <c r="NQ551" s="1">
        <v>1.811863E-2</v>
      </c>
      <c r="NR551" s="1">
        <v>1.025178E-2</v>
      </c>
      <c r="NS551">
        <v>23.444009999999999</v>
      </c>
      <c r="NT551">
        <v>4.7722770000000003E-8</v>
      </c>
      <c r="NU551" s="1">
        <v>2.3564709999999999E-2</v>
      </c>
      <c r="NV551" s="1">
        <v>1.0204660000000001E-2</v>
      </c>
      <c r="NW551">
        <v>23.48321</v>
      </c>
      <c r="NX551">
        <v>7.1153990000000006E-8</v>
      </c>
      <c r="NY551" s="1">
        <v>3.0378909999999999E-2</v>
      </c>
      <c r="NZ551" s="1">
        <v>1.0253379999999999E-2</v>
      </c>
      <c r="OA551">
        <v>23.564520000000002</v>
      </c>
      <c r="OB551">
        <v>1.046174E-7</v>
      </c>
      <c r="OC551" s="1">
        <v>3.884191E-2</v>
      </c>
      <c r="OD551" s="1">
        <v>1.0283560000000001E-2</v>
      </c>
      <c r="OE551">
        <v>23.6157</v>
      </c>
      <c r="OF551">
        <v>1.507872E-7</v>
      </c>
      <c r="OG551" s="1">
        <v>4.9306019999999999E-2</v>
      </c>
      <c r="OH551" s="1">
        <v>1.0234979999999999E-2</v>
      </c>
      <c r="OI551">
        <v>23.656320000000001</v>
      </c>
      <c r="OJ551">
        <v>2.1080159999999999E-7</v>
      </c>
      <c r="OK551" s="1">
        <v>6.21875E-2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5.7973879999999997E-3</v>
      </c>
      <c r="G552">
        <v>19.231169999999999</v>
      </c>
      <c r="H552">
        <v>0</v>
      </c>
      <c r="I552">
        <v>0</v>
      </c>
      <c r="J552" s="1">
        <v>5.8965550000000004E-3</v>
      </c>
      <c r="K552">
        <v>19.273119999999999</v>
      </c>
      <c r="L552">
        <v>0</v>
      </c>
      <c r="M552">
        <v>0</v>
      </c>
      <c r="N552" s="1">
        <v>5.8805960000000001E-3</v>
      </c>
      <c r="O552">
        <v>19.329920000000001</v>
      </c>
      <c r="P552">
        <v>0</v>
      </c>
      <c r="Q552">
        <v>0</v>
      </c>
      <c r="R552" s="1">
        <v>5.8169299999999997E-3</v>
      </c>
      <c r="S552">
        <v>19.342549999999999</v>
      </c>
      <c r="T552">
        <v>0</v>
      </c>
      <c r="U552">
        <v>0</v>
      </c>
      <c r="V552" s="1">
        <v>5.8098280000000004E-3</v>
      </c>
      <c r="W552">
        <v>19.350200000000001</v>
      </c>
      <c r="X552">
        <v>0</v>
      </c>
      <c r="Y552">
        <v>0</v>
      </c>
      <c r="Z552" s="1">
        <v>5.7963670000000002E-3</v>
      </c>
      <c r="AA552">
        <v>19.35839</v>
      </c>
      <c r="AB552">
        <v>0</v>
      </c>
      <c r="AC552">
        <v>0</v>
      </c>
      <c r="AD552" s="1">
        <v>5.7542699999999997E-3</v>
      </c>
      <c r="AE552">
        <v>19.36655</v>
      </c>
      <c r="AF552">
        <v>0</v>
      </c>
      <c r="AG552">
        <v>0</v>
      </c>
      <c r="AH552" s="1">
        <v>5.7827219999999997E-3</v>
      </c>
      <c r="AI552">
        <v>19.382290000000001</v>
      </c>
      <c r="AJ552">
        <v>0</v>
      </c>
      <c r="AK552">
        <v>0</v>
      </c>
      <c r="AL552" s="1">
        <v>5.8707739999999996E-3</v>
      </c>
      <c r="AM552">
        <v>19.456109999999999</v>
      </c>
      <c r="AN552">
        <v>0</v>
      </c>
      <c r="AO552">
        <v>0</v>
      </c>
      <c r="AP552" s="1">
        <v>5.9534269999999999E-3</v>
      </c>
      <c r="AQ552">
        <v>19.500910000000001</v>
      </c>
      <c r="AR552">
        <v>0</v>
      </c>
      <c r="AS552">
        <v>0</v>
      </c>
      <c r="AT552" s="1">
        <v>5.9885909999999997E-3</v>
      </c>
      <c r="AU552">
        <v>19.537500000000001</v>
      </c>
      <c r="AV552">
        <v>0</v>
      </c>
      <c r="AW552">
        <v>0</v>
      </c>
      <c r="AX552" s="1">
        <v>6.0048000000000002E-3</v>
      </c>
      <c r="AY552">
        <v>19.56146</v>
      </c>
      <c r="AZ552">
        <v>0</v>
      </c>
      <c r="BA552">
        <v>0</v>
      </c>
      <c r="BB552" s="1">
        <v>6.0474400000000003E-3</v>
      </c>
      <c r="BC552">
        <v>19.580919999999999</v>
      </c>
      <c r="BD552">
        <v>0</v>
      </c>
      <c r="BE552">
        <v>0</v>
      </c>
      <c r="BF552" s="1">
        <v>6.0499789999999996E-3</v>
      </c>
      <c r="BG552">
        <v>19.599080000000001</v>
      </c>
      <c r="BH552">
        <v>0</v>
      </c>
      <c r="BI552">
        <v>0</v>
      </c>
      <c r="BJ552" s="1">
        <v>6.0439860000000003E-3</v>
      </c>
      <c r="BK552">
        <v>19.64049</v>
      </c>
      <c r="BL552">
        <v>0</v>
      </c>
      <c r="BM552">
        <v>0</v>
      </c>
      <c r="BN552" s="1">
        <v>6.0961410000000002E-3</v>
      </c>
      <c r="BO552">
        <v>19.71837</v>
      </c>
      <c r="BP552">
        <v>0</v>
      </c>
      <c r="BQ552">
        <v>0</v>
      </c>
      <c r="BR552" s="1">
        <v>6.1915470000000004E-3</v>
      </c>
      <c r="BS552">
        <v>19.819089999999999</v>
      </c>
      <c r="BT552">
        <v>0</v>
      </c>
      <c r="BU552">
        <v>0</v>
      </c>
      <c r="BV552" s="1">
        <v>6.2811940000000004E-3</v>
      </c>
      <c r="BW552">
        <v>19.921500000000002</v>
      </c>
      <c r="BX552">
        <v>0</v>
      </c>
      <c r="BY552">
        <v>0</v>
      </c>
      <c r="BZ552" s="1">
        <v>6.3185309999999996E-3</v>
      </c>
      <c r="CA552">
        <v>20.002510000000001</v>
      </c>
      <c r="CB552">
        <v>0</v>
      </c>
      <c r="CC552">
        <v>0</v>
      </c>
      <c r="CD552" s="1">
        <v>6.3395350000000003E-3</v>
      </c>
      <c r="CE552">
        <v>20.02308</v>
      </c>
      <c r="CF552">
        <v>0</v>
      </c>
      <c r="CG552">
        <v>0</v>
      </c>
      <c r="CH552" s="1">
        <v>6.3723740000000001E-3</v>
      </c>
      <c r="CI552">
        <v>20.03002</v>
      </c>
      <c r="CJ552">
        <v>0</v>
      </c>
      <c r="CK552">
        <v>0</v>
      </c>
      <c r="CL552" s="1">
        <v>6.5384400000000004E-3</v>
      </c>
      <c r="CM552">
        <v>20.038049999999998</v>
      </c>
      <c r="CN552">
        <v>0</v>
      </c>
      <c r="CO552">
        <v>0</v>
      </c>
      <c r="CP552" s="1">
        <v>6.7516369999999996E-3</v>
      </c>
      <c r="CQ552">
        <v>20.052029999999998</v>
      </c>
      <c r="CR552">
        <v>0</v>
      </c>
      <c r="CS552">
        <v>0</v>
      </c>
      <c r="CT552" s="1">
        <v>6.7874720000000001E-3</v>
      </c>
      <c r="CU552">
        <v>20.116430000000001</v>
      </c>
      <c r="CV552">
        <v>0</v>
      </c>
      <c r="CW552">
        <v>0</v>
      </c>
      <c r="CX552" s="1">
        <v>6.6855910000000003E-3</v>
      </c>
      <c r="CY552">
        <v>20.212700000000002</v>
      </c>
      <c r="CZ552">
        <v>0</v>
      </c>
      <c r="DA552">
        <v>0</v>
      </c>
      <c r="DB552" s="1">
        <v>6.610889E-3</v>
      </c>
      <c r="DC552">
        <v>20.290369999999999</v>
      </c>
      <c r="DD552">
        <v>0</v>
      </c>
      <c r="DE552">
        <v>0</v>
      </c>
      <c r="DF552" s="1">
        <v>6.6397289999999996E-3</v>
      </c>
      <c r="DG552">
        <v>20.35239</v>
      </c>
      <c r="DH552">
        <v>0</v>
      </c>
      <c r="DI552">
        <v>0</v>
      </c>
      <c r="DJ552" s="1">
        <v>6.7091879999999996E-3</v>
      </c>
      <c r="DK552">
        <v>20.371639999999999</v>
      </c>
      <c r="DL552">
        <v>0</v>
      </c>
      <c r="DM552">
        <v>0</v>
      </c>
      <c r="DN552" s="1">
        <v>6.7247299999999999E-3</v>
      </c>
      <c r="DO552">
        <v>20.384869999999999</v>
      </c>
      <c r="DP552">
        <v>0</v>
      </c>
      <c r="DQ552">
        <v>0</v>
      </c>
      <c r="DR552" s="1">
        <v>6.8705809999999997E-3</v>
      </c>
      <c r="DS552">
        <v>20.39133</v>
      </c>
      <c r="DT552">
        <v>0</v>
      </c>
      <c r="DU552">
        <v>0</v>
      </c>
      <c r="DV552" s="1">
        <v>7.0965350000000002E-3</v>
      </c>
      <c r="DW552">
        <v>20.394210000000001</v>
      </c>
      <c r="DX552">
        <v>0</v>
      </c>
      <c r="DY552">
        <v>0</v>
      </c>
      <c r="DZ552" s="1">
        <v>7.079503E-3</v>
      </c>
      <c r="EA552">
        <v>20.438939999999999</v>
      </c>
      <c r="EB552">
        <v>0</v>
      </c>
      <c r="EC552">
        <v>0</v>
      </c>
      <c r="ED552" s="1">
        <v>6.8788699999999996E-3</v>
      </c>
      <c r="EE552">
        <v>20.507919999999999</v>
      </c>
      <c r="EF552">
        <v>0</v>
      </c>
      <c r="EG552">
        <v>0</v>
      </c>
      <c r="EH552" s="1">
        <v>6.7185420000000001E-3</v>
      </c>
      <c r="EI552">
        <v>20.58793</v>
      </c>
      <c r="EJ552">
        <v>0</v>
      </c>
      <c r="EK552">
        <v>0</v>
      </c>
      <c r="EL552" s="1">
        <v>6.7121500000000001E-3</v>
      </c>
      <c r="EM552">
        <v>20.6569</v>
      </c>
      <c r="EN552">
        <v>0</v>
      </c>
      <c r="EO552">
        <v>0</v>
      </c>
      <c r="EP552" s="1">
        <v>6.7686619999999999E-3</v>
      </c>
      <c r="EQ552">
        <v>20.679580000000001</v>
      </c>
      <c r="ER552">
        <v>0</v>
      </c>
      <c r="ES552">
        <v>0</v>
      </c>
      <c r="ET552" s="1">
        <v>6.7569479999999996E-3</v>
      </c>
      <c r="EU552">
        <v>20.67454</v>
      </c>
      <c r="EV552">
        <v>0</v>
      </c>
      <c r="EW552">
        <v>0</v>
      </c>
      <c r="EX552" s="1">
        <v>6.8623879999999996E-3</v>
      </c>
      <c r="EY552">
        <v>20.676220000000001</v>
      </c>
      <c r="EZ552">
        <v>0</v>
      </c>
      <c r="FA552">
        <v>0</v>
      </c>
      <c r="FB552" s="1">
        <v>7.0418319999999996E-3</v>
      </c>
      <c r="FC552">
        <v>20.700340000000001</v>
      </c>
      <c r="FD552">
        <v>0</v>
      </c>
      <c r="FE552">
        <v>5.6440270000000001E-37</v>
      </c>
      <c r="FF552" s="1">
        <v>6.9993369999999996E-3</v>
      </c>
      <c r="FG552">
        <v>20.803899999999999</v>
      </c>
      <c r="FH552">
        <v>4.8133499999999996E-38</v>
      </c>
      <c r="FI552">
        <v>1.0282879999999999E-34</v>
      </c>
      <c r="FJ552" s="1">
        <v>6.7871340000000002E-3</v>
      </c>
      <c r="FK552">
        <v>20.897390000000001</v>
      </c>
      <c r="FL552">
        <v>4.9308520000000001E-36</v>
      </c>
      <c r="FM552">
        <v>1.17326E-32</v>
      </c>
      <c r="FN552" s="1">
        <v>6.6010230000000001E-3</v>
      </c>
      <c r="FO552">
        <v>20.969989999999999</v>
      </c>
      <c r="FP552">
        <v>3.449579E-34</v>
      </c>
      <c r="FQ552" s="1">
        <v>9.0399990000000003E-31</v>
      </c>
      <c r="FR552" s="1">
        <v>6.5698650000000003E-3</v>
      </c>
      <c r="FS552">
        <v>21.015699999999999</v>
      </c>
      <c r="FT552">
        <v>1.8154940000000001E-32</v>
      </c>
      <c r="FU552" s="1">
        <v>5.0893020000000001E-29</v>
      </c>
      <c r="FV552" s="1">
        <v>6.5994369999999997E-3</v>
      </c>
      <c r="FW552">
        <v>21.033460000000002</v>
      </c>
      <c r="FX552" s="1">
        <v>7.3830020000000002E-31</v>
      </c>
      <c r="FY552" s="1">
        <v>2.1985579999999999E-27</v>
      </c>
      <c r="FZ552" s="1">
        <v>6.5679400000000004E-3</v>
      </c>
      <c r="GA552">
        <v>21.03143</v>
      </c>
      <c r="GB552" s="1">
        <v>2.2832279999999999E-29</v>
      </c>
      <c r="GC552" s="1">
        <v>7.3120680000000002E-26</v>
      </c>
      <c r="GD552" s="1">
        <v>6.6371240000000003E-3</v>
      </c>
      <c r="GE552">
        <v>21.029859999999999</v>
      </c>
      <c r="GF552" s="1">
        <v>5.5374950000000003E-28</v>
      </c>
      <c r="GG552" s="1">
        <v>1.881525E-24</v>
      </c>
      <c r="GH552" s="1">
        <v>6.7751410000000001E-3</v>
      </c>
      <c r="GI552">
        <v>21.04974</v>
      </c>
      <c r="GJ552" s="1">
        <v>1.122109E-26</v>
      </c>
      <c r="GK552" s="1">
        <v>3.9582240000000002E-23</v>
      </c>
      <c r="GL552" s="1">
        <v>6.7099890000000004E-3</v>
      </c>
      <c r="GM552">
        <v>21.148430000000001</v>
      </c>
      <c r="GN552" s="1">
        <v>1.801802E-25</v>
      </c>
      <c r="GO552" s="1">
        <v>6.872442E-22</v>
      </c>
      <c r="GP552" s="1">
        <v>6.4837549999999999E-3</v>
      </c>
      <c r="GQ552">
        <v>21.249549999999999</v>
      </c>
      <c r="GR552" s="1">
        <v>2.2421750000000001E-24</v>
      </c>
      <c r="GS552" s="1">
        <v>9.4845590000000001E-21</v>
      </c>
      <c r="GT552" s="1">
        <v>6.2912000000000003E-3</v>
      </c>
      <c r="GU552">
        <v>21.336539999999999</v>
      </c>
      <c r="GV552" s="1">
        <v>2.2903419999999999E-23</v>
      </c>
      <c r="GW552" s="1">
        <v>1.062703E-19</v>
      </c>
      <c r="GX552" s="1">
        <v>6.2490499999999999E-3</v>
      </c>
      <c r="GY552">
        <v>21.41723</v>
      </c>
      <c r="GZ552" s="1">
        <v>2.050213E-22</v>
      </c>
      <c r="HA552" s="1">
        <v>1.011573E-18</v>
      </c>
      <c r="HB552" s="1">
        <v>6.2672719999999999E-3</v>
      </c>
      <c r="HC552">
        <v>21.452490000000001</v>
      </c>
      <c r="HD552" s="1">
        <v>1.632103E-21</v>
      </c>
      <c r="HE552" s="1">
        <v>8.4651229999999993E-18</v>
      </c>
      <c r="HF552" s="1">
        <v>6.232568E-3</v>
      </c>
      <c r="HG552">
        <v>21.452169999999999</v>
      </c>
      <c r="HH552" s="1">
        <v>1.139966E-20</v>
      </c>
      <c r="HI552" s="1">
        <v>6.2732259999999998E-17</v>
      </c>
      <c r="HJ552" s="1">
        <v>6.2416939999999999E-3</v>
      </c>
      <c r="HK552">
        <v>21.457039999999999</v>
      </c>
      <c r="HL552" s="1">
        <v>7.0639909999999997E-20</v>
      </c>
      <c r="HM552" s="1">
        <v>4.1139339999999999E-16</v>
      </c>
      <c r="HN552" s="1">
        <v>6.2908319999999997E-3</v>
      </c>
      <c r="HO552">
        <v>21.475349999999999</v>
      </c>
      <c r="HP552" s="1">
        <v>3.9545270000000002E-19</v>
      </c>
      <c r="HQ552" s="1">
        <v>2.4150800000000002E-15</v>
      </c>
      <c r="HR552" s="1">
        <v>6.2269220000000002E-3</v>
      </c>
      <c r="HS552">
        <v>21.56035</v>
      </c>
      <c r="HT552" s="1">
        <v>1.9750109999999999E-18</v>
      </c>
      <c r="HU552" s="1">
        <v>1.2839409999999999E-14</v>
      </c>
      <c r="HV552" s="1">
        <v>6.0745410000000001E-3</v>
      </c>
      <c r="HW552">
        <v>21.66526</v>
      </c>
      <c r="HX552" s="1">
        <v>8.6879590000000003E-18</v>
      </c>
      <c r="HY552" s="1">
        <v>6.1361E-14</v>
      </c>
      <c r="HZ552" s="1">
        <v>5.9509990000000002E-3</v>
      </c>
      <c r="IA552">
        <v>21.758659999999999</v>
      </c>
      <c r="IB552" s="1">
        <v>3.4498350000000001E-17</v>
      </c>
      <c r="IC552" s="1">
        <v>2.6358709999999998E-13</v>
      </c>
      <c r="ID552" s="1">
        <v>5.9046860000000001E-3</v>
      </c>
      <c r="IE552">
        <v>21.840399999999999</v>
      </c>
      <c r="IF552" s="1">
        <v>1.270176E-16</v>
      </c>
      <c r="IG552" s="1">
        <v>1.032384E-12</v>
      </c>
      <c r="IH552" s="1">
        <v>5.8861290000000004E-3</v>
      </c>
      <c r="II552">
        <v>21.869</v>
      </c>
      <c r="IJ552" s="1">
        <v>4.383936E-16</v>
      </c>
      <c r="IK552" s="1">
        <v>3.7499960000000001E-12</v>
      </c>
      <c r="IL552" s="1">
        <v>5.8323050000000003E-3</v>
      </c>
      <c r="IM552">
        <v>21.867419999999999</v>
      </c>
      <c r="IN552" s="1">
        <v>1.410011E-15</v>
      </c>
      <c r="IO552" s="1">
        <v>1.2747690000000001E-11</v>
      </c>
      <c r="IP552" s="1">
        <v>5.8128069999999997E-3</v>
      </c>
      <c r="IQ552">
        <v>21.863240000000001</v>
      </c>
      <c r="IR552" s="1">
        <v>4.2695020000000001E-15</v>
      </c>
      <c r="IS552" s="1">
        <v>4.0634940000000001E-11</v>
      </c>
      <c r="IT552" s="1">
        <v>5.8265740000000002E-3</v>
      </c>
      <c r="IU552">
        <v>21.86741</v>
      </c>
      <c r="IV552" s="1">
        <v>1.223568E-14</v>
      </c>
      <c r="IW552" s="1">
        <v>1.2197429999999999E-10</v>
      </c>
      <c r="IX552" s="1">
        <v>5.7675319999999997E-3</v>
      </c>
      <c r="IY552">
        <v>21.925899999999999</v>
      </c>
      <c r="IZ552" s="1">
        <v>3.2844789999999998E-14</v>
      </c>
      <c r="JA552" s="1">
        <v>3.461228E-10</v>
      </c>
      <c r="JB552" s="1">
        <v>5.6300899999999999E-3</v>
      </c>
      <c r="JC552">
        <v>21.971070000000001</v>
      </c>
      <c r="JD552" s="1">
        <v>8.2103050000000005E-14</v>
      </c>
      <c r="JE552" s="1">
        <v>9.2839090000000001E-10</v>
      </c>
      <c r="JF552" s="1">
        <v>5.5169329999999999E-3</v>
      </c>
      <c r="JG552">
        <v>22.026700000000002</v>
      </c>
      <c r="JH552" s="1">
        <v>1.9426090000000001E-13</v>
      </c>
      <c r="JI552" s="1">
        <v>2.3525519999999999E-9</v>
      </c>
      <c r="JJ552" s="1">
        <v>5.4680980000000002E-3</v>
      </c>
      <c r="JK552">
        <v>22.058589999999999</v>
      </c>
      <c r="JL552" s="1">
        <v>4.4094349999999999E-13</v>
      </c>
      <c r="JM552" s="1">
        <v>5.6543130000000002E-9</v>
      </c>
      <c r="JN552" s="1">
        <v>5.466795E-3</v>
      </c>
      <c r="JO552">
        <v>22.085280000000001</v>
      </c>
      <c r="JP552" s="1">
        <v>9.6737610000000003E-13</v>
      </c>
      <c r="JQ552" s="1">
        <v>1.298034E-8</v>
      </c>
      <c r="JR552" s="1">
        <v>5.4463059999999997E-3</v>
      </c>
      <c r="JS552">
        <v>22.124099999999999</v>
      </c>
      <c r="JT552" s="1">
        <v>2.0408850000000001E-12</v>
      </c>
      <c r="JU552" s="1">
        <v>2.8638769999999999E-8</v>
      </c>
      <c r="JV552" s="1">
        <v>5.3845630000000002E-3</v>
      </c>
      <c r="JW552">
        <v>22.161799999999999</v>
      </c>
      <c r="JX552" s="1">
        <v>4.1307529999999997E-12</v>
      </c>
      <c r="JY552" s="1">
        <v>6.0930890000000003E-8</v>
      </c>
      <c r="JZ552" s="1">
        <v>5.3220120000000001E-3</v>
      </c>
      <c r="KA552">
        <v>22.195060000000002</v>
      </c>
      <c r="KB552" s="1">
        <v>8.0720790000000007E-12</v>
      </c>
      <c r="KC552" s="1">
        <v>1.2519279999999999E-7</v>
      </c>
      <c r="KD552" s="1">
        <v>5.2880699999999997E-3</v>
      </c>
      <c r="KE552">
        <v>22.282810000000001</v>
      </c>
      <c r="KF552" s="1">
        <v>1.5327299999999999E-11</v>
      </c>
      <c r="KG552" s="1">
        <v>2.4880050000000002E-7</v>
      </c>
      <c r="KH552" s="1">
        <v>5.2787399999999996E-3</v>
      </c>
      <c r="KI552">
        <v>22.34545</v>
      </c>
      <c r="KJ552" s="1">
        <v>2.836379E-11</v>
      </c>
      <c r="KK552" s="1">
        <v>4.7941229999999996E-7</v>
      </c>
      <c r="KL552" s="1">
        <v>5.2516769999999997E-3</v>
      </c>
      <c r="KM552">
        <v>22.39978</v>
      </c>
      <c r="KN552" s="1">
        <v>5.0909869999999998E-11</v>
      </c>
      <c r="KO552" s="1">
        <v>8.9760179999999996E-7</v>
      </c>
      <c r="KP552" s="1">
        <v>5.1976920000000003E-3</v>
      </c>
      <c r="KQ552">
        <v>22.44951</v>
      </c>
      <c r="KR552" s="1">
        <v>8.8578259999999997E-11</v>
      </c>
      <c r="KS552" s="1">
        <v>1.6354729999999999E-6</v>
      </c>
      <c r="KT552" s="1">
        <v>5.134535E-3</v>
      </c>
      <c r="KU552">
        <v>22.468340000000001</v>
      </c>
      <c r="KV552" s="1">
        <v>1.49898E-10</v>
      </c>
      <c r="KW552" s="1">
        <v>2.9032079999999998E-6</v>
      </c>
      <c r="KX552" s="1">
        <v>5.0822519999999998E-3</v>
      </c>
      <c r="KY552">
        <v>22.465140000000002</v>
      </c>
      <c r="KZ552" s="1">
        <v>2.4789509999999998E-10</v>
      </c>
      <c r="LA552" s="1">
        <v>5.0262600000000002E-6</v>
      </c>
      <c r="LB552" s="1">
        <v>5.0810739999999997E-3</v>
      </c>
      <c r="LC552">
        <v>22.463819999999998</v>
      </c>
      <c r="LD552" s="1">
        <v>4.0452429999999999E-10</v>
      </c>
      <c r="LE552" s="1">
        <v>8.4997079999999995E-6</v>
      </c>
      <c r="LF552" s="1">
        <v>5.0902600000000001E-3</v>
      </c>
      <c r="LG552">
        <v>22.478739999999998</v>
      </c>
      <c r="LH552" s="1">
        <v>6.4817150000000001E-10</v>
      </c>
      <c r="LI552" s="1">
        <v>1.4068810000000001E-5</v>
      </c>
      <c r="LJ552" s="1">
        <v>5.0483189999999999E-3</v>
      </c>
      <c r="LK552">
        <v>22.57292</v>
      </c>
      <c r="LL552" s="1">
        <v>1.009811E-9</v>
      </c>
      <c r="LM552" s="1">
        <v>2.2822379999999999E-5</v>
      </c>
      <c r="LN552" s="1">
        <v>4.9718380000000001E-3</v>
      </c>
      <c r="LO552">
        <v>22.661850000000001</v>
      </c>
      <c r="LP552" s="1">
        <v>1.534675E-9</v>
      </c>
      <c r="LQ552" s="1">
        <v>3.6315839999999998E-5</v>
      </c>
      <c r="LR552" s="1">
        <v>4.8981570000000002E-3</v>
      </c>
      <c r="LS552">
        <v>22.748439999999999</v>
      </c>
      <c r="LT552" s="1">
        <v>2.2900549999999999E-9</v>
      </c>
      <c r="LU552" s="1">
        <v>5.6722870000000003E-5</v>
      </c>
      <c r="LV552" s="1">
        <v>4.8655160000000003E-3</v>
      </c>
      <c r="LW552">
        <v>22.857569999999999</v>
      </c>
      <c r="LX552" s="1">
        <v>3.3834400000000001E-9</v>
      </c>
      <c r="LY552" s="1">
        <v>8.7044560000000001E-5</v>
      </c>
      <c r="LZ552" s="1">
        <v>4.8524229999999998E-3</v>
      </c>
      <c r="MA552">
        <v>22.922699999999999</v>
      </c>
      <c r="MB552" s="1">
        <v>4.9372060000000001E-9</v>
      </c>
      <c r="MC552" s="1">
        <v>1.313706E-4</v>
      </c>
      <c r="MD552" s="1">
        <v>4.8345879999999999E-3</v>
      </c>
      <c r="ME552">
        <v>22.927949999999999</v>
      </c>
      <c r="MF552" s="1">
        <v>7.0941609999999997E-9</v>
      </c>
      <c r="MG552" s="1">
        <v>1.951923E-4</v>
      </c>
      <c r="MH552" s="1">
        <v>4.8605929999999999E-3</v>
      </c>
      <c r="MI552">
        <v>22.923310000000001</v>
      </c>
      <c r="MJ552" s="1">
        <v>1.014919E-8</v>
      </c>
      <c r="MK552" s="1">
        <v>2.8584260000000001E-4</v>
      </c>
      <c r="ML552" s="1">
        <v>4.9079980000000002E-3</v>
      </c>
      <c r="MM552">
        <v>22.95055</v>
      </c>
      <c r="MN552" s="1">
        <v>1.441121E-8</v>
      </c>
      <c r="MO552" s="1">
        <v>4.1327829999999999E-4</v>
      </c>
      <c r="MP552" s="1">
        <v>4.8923430000000004E-3</v>
      </c>
      <c r="MQ552">
        <v>23.051189999999998</v>
      </c>
      <c r="MR552" s="1">
        <v>2.000114E-8</v>
      </c>
      <c r="MS552" s="1">
        <v>5.9031640000000005E-4</v>
      </c>
      <c r="MT552" s="1">
        <v>4.819561E-3</v>
      </c>
      <c r="MU552">
        <v>23.15597</v>
      </c>
      <c r="MV552" s="1">
        <v>2.7157299999999999E-8</v>
      </c>
      <c r="MW552" s="1">
        <v>8.3426259999999999E-4</v>
      </c>
      <c r="MX552" s="1">
        <v>4.7638519999999998E-3</v>
      </c>
      <c r="MY552">
        <v>23.241399999999999</v>
      </c>
      <c r="MZ552" s="1">
        <v>3.6592310000000001E-8</v>
      </c>
      <c r="NA552" s="1">
        <v>1.173749E-3</v>
      </c>
      <c r="NB552" s="1">
        <v>4.75918E-3</v>
      </c>
      <c r="NC552">
        <v>23.322289999999999</v>
      </c>
      <c r="ND552" s="1">
        <v>4.9277630000000001E-8</v>
      </c>
      <c r="NE552" s="1">
        <v>1.649352E-3</v>
      </c>
      <c r="NF552" s="1">
        <v>4.7760049999999998E-3</v>
      </c>
      <c r="NG552">
        <v>23.357250000000001</v>
      </c>
      <c r="NH552" s="1">
        <v>6.5996150000000006E-8</v>
      </c>
      <c r="NI552" s="1">
        <v>2.3159819999999998E-3</v>
      </c>
      <c r="NJ552" s="1">
        <v>4.7710879999999997E-3</v>
      </c>
      <c r="NK552">
        <v>23.366879999999998</v>
      </c>
      <c r="NL552" s="1">
        <v>8.7200359999999996E-8</v>
      </c>
      <c r="NM552" s="1">
        <v>3.2454979999999999E-3</v>
      </c>
      <c r="NN552" s="1">
        <v>4.715884E-3</v>
      </c>
      <c r="NO552">
        <v>23.37688</v>
      </c>
      <c r="NP552" s="1">
        <v>1.130564E-7</v>
      </c>
      <c r="NQ552" s="1">
        <v>4.5268620000000004E-3</v>
      </c>
      <c r="NR552" s="1">
        <v>4.6503890000000004E-3</v>
      </c>
      <c r="NS552">
        <v>23.388490000000001</v>
      </c>
      <c r="NT552" s="1">
        <v>1.450195E-7</v>
      </c>
      <c r="NU552" s="1">
        <v>6.2638470000000003E-3</v>
      </c>
      <c r="NV552" s="1">
        <v>4.6254260000000002E-3</v>
      </c>
      <c r="NW552">
        <v>23.428080000000001</v>
      </c>
      <c r="NX552" s="1">
        <v>1.8597690000000001E-7</v>
      </c>
      <c r="NY552" s="1">
        <v>8.5816480000000007E-3</v>
      </c>
      <c r="NZ552" s="1">
        <v>4.6492110000000003E-3</v>
      </c>
      <c r="OA552">
        <v>23.506599999999999</v>
      </c>
      <c r="OB552" s="1">
        <v>2.3901420000000001E-7</v>
      </c>
      <c r="OC552" s="1">
        <v>1.164636E-2</v>
      </c>
      <c r="OD552" s="1">
        <v>4.6621780000000003E-3</v>
      </c>
      <c r="OE552">
        <v>23.557310000000001</v>
      </c>
      <c r="OF552" s="1">
        <v>3.0429960000000002E-7</v>
      </c>
      <c r="OG552" s="1">
        <v>1.5671850000000001E-2</v>
      </c>
      <c r="OH552" s="1">
        <v>4.6414569999999999E-3</v>
      </c>
      <c r="OI552">
        <v>23.598289999999999</v>
      </c>
      <c r="OJ552" s="1">
        <v>3.8215859999999998E-7</v>
      </c>
      <c r="OK552" s="1">
        <v>2.0916489999999999E-2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1.049366E-2</v>
      </c>
      <c r="G553">
        <v>18.92109</v>
      </c>
      <c r="H553">
        <v>0</v>
      </c>
      <c r="I553">
        <v>0</v>
      </c>
      <c r="J553" s="1">
        <v>1.068234E-2</v>
      </c>
      <c r="K553">
        <v>18.962309999999999</v>
      </c>
      <c r="L553">
        <v>0</v>
      </c>
      <c r="M553">
        <v>0</v>
      </c>
      <c r="N553" s="1">
        <v>1.065031E-2</v>
      </c>
      <c r="O553">
        <v>19.01512</v>
      </c>
      <c r="P553">
        <v>0</v>
      </c>
      <c r="Q553">
        <v>0</v>
      </c>
      <c r="R553" s="1">
        <v>1.052895E-2</v>
      </c>
      <c r="S553">
        <v>19.032699999999998</v>
      </c>
      <c r="T553">
        <v>0</v>
      </c>
      <c r="U553">
        <v>0</v>
      </c>
      <c r="V553">
        <v>1.051474E-2</v>
      </c>
      <c r="W553">
        <v>19.045860000000001</v>
      </c>
      <c r="X553">
        <v>0</v>
      </c>
      <c r="Y553">
        <v>0</v>
      </c>
      <c r="Z553" s="1">
        <v>1.045399E-2</v>
      </c>
      <c r="AA553">
        <v>19.05903</v>
      </c>
      <c r="AB553">
        <v>0</v>
      </c>
      <c r="AC553">
        <v>0</v>
      </c>
      <c r="AD553" s="1">
        <v>1.0395939999999999E-2</v>
      </c>
      <c r="AE553">
        <v>19.07179</v>
      </c>
      <c r="AF553">
        <v>0</v>
      </c>
      <c r="AG553">
        <v>0</v>
      </c>
      <c r="AH553" s="1">
        <v>1.043295E-2</v>
      </c>
      <c r="AI553">
        <v>19.090209999999999</v>
      </c>
      <c r="AJ553">
        <v>0</v>
      </c>
      <c r="AK553">
        <v>0</v>
      </c>
      <c r="AL553" s="1">
        <v>1.060902E-2</v>
      </c>
      <c r="AM553">
        <v>19.155059999999999</v>
      </c>
      <c r="AN553">
        <v>0</v>
      </c>
      <c r="AO553">
        <v>0</v>
      </c>
      <c r="AP553" s="1">
        <v>1.076188E-2</v>
      </c>
      <c r="AQ553">
        <v>19.197289999999999</v>
      </c>
      <c r="AR553">
        <v>0</v>
      </c>
      <c r="AS553">
        <v>0</v>
      </c>
      <c r="AT553" s="1">
        <v>1.082614E-2</v>
      </c>
      <c r="AU553">
        <v>19.23282</v>
      </c>
      <c r="AV553">
        <v>0</v>
      </c>
      <c r="AW553">
        <v>0</v>
      </c>
      <c r="AX553" s="1">
        <v>1.0848409999999999E-2</v>
      </c>
      <c r="AY553">
        <v>19.258030000000002</v>
      </c>
      <c r="AZ553">
        <v>0</v>
      </c>
      <c r="BA553">
        <v>0</v>
      </c>
      <c r="BB553" s="1">
        <v>1.0927650000000001E-2</v>
      </c>
      <c r="BC553">
        <v>19.279520000000002</v>
      </c>
      <c r="BD553">
        <v>0</v>
      </c>
      <c r="BE553">
        <v>0</v>
      </c>
      <c r="BF553" s="1">
        <v>1.09055E-2</v>
      </c>
      <c r="BG553">
        <v>19.299759999999999</v>
      </c>
      <c r="BH553">
        <v>0</v>
      </c>
      <c r="BI553">
        <v>0</v>
      </c>
      <c r="BJ553" s="1">
        <v>1.089936E-2</v>
      </c>
      <c r="BK553">
        <v>19.338439999999999</v>
      </c>
      <c r="BL553">
        <v>0</v>
      </c>
      <c r="BM553">
        <v>0</v>
      </c>
      <c r="BN553" s="1">
        <v>1.0998529999999999E-2</v>
      </c>
      <c r="BO553">
        <v>19.406359999999999</v>
      </c>
      <c r="BP553">
        <v>0</v>
      </c>
      <c r="BQ553">
        <v>0</v>
      </c>
      <c r="BR553" s="1">
        <v>1.117809E-2</v>
      </c>
      <c r="BS553">
        <v>19.492840000000001</v>
      </c>
      <c r="BT553">
        <v>0</v>
      </c>
      <c r="BU553">
        <v>0</v>
      </c>
      <c r="BV553" s="1">
        <v>1.1344770000000001E-2</v>
      </c>
      <c r="BW553">
        <v>19.581440000000001</v>
      </c>
      <c r="BX553">
        <v>0</v>
      </c>
      <c r="BY553">
        <v>0</v>
      </c>
      <c r="BZ553" s="1">
        <v>1.141445E-2</v>
      </c>
      <c r="CA553">
        <v>19.653410000000001</v>
      </c>
      <c r="CB553">
        <v>0</v>
      </c>
      <c r="CC553">
        <v>0</v>
      </c>
      <c r="CD553" s="1">
        <v>1.14506E-2</v>
      </c>
      <c r="CE553">
        <v>19.677409999999998</v>
      </c>
      <c r="CF553">
        <v>0</v>
      </c>
      <c r="CG553">
        <v>0</v>
      </c>
      <c r="CH553" s="1">
        <v>1.1518789999999999E-2</v>
      </c>
      <c r="CI553">
        <v>19.69022</v>
      </c>
      <c r="CJ553">
        <v>0</v>
      </c>
      <c r="CK553">
        <v>0</v>
      </c>
      <c r="CL553" s="1">
        <v>1.187818E-2</v>
      </c>
      <c r="CM553">
        <v>19.703430000000001</v>
      </c>
      <c r="CN553">
        <v>0</v>
      </c>
      <c r="CO553">
        <v>0</v>
      </c>
      <c r="CP553" s="1">
        <v>1.2264819999999999E-2</v>
      </c>
      <c r="CQ553">
        <v>19.721170000000001</v>
      </c>
      <c r="CR553">
        <v>0</v>
      </c>
      <c r="CS553">
        <v>0</v>
      </c>
      <c r="CT553" s="1">
        <v>1.234561E-2</v>
      </c>
      <c r="CU553">
        <v>19.778680000000001</v>
      </c>
      <c r="CV553">
        <v>0</v>
      </c>
      <c r="CW553">
        <v>0</v>
      </c>
      <c r="CX553" s="1">
        <v>1.213523E-2</v>
      </c>
      <c r="CY553">
        <v>19.862020000000001</v>
      </c>
      <c r="CZ553">
        <v>0</v>
      </c>
      <c r="DA553">
        <v>0</v>
      </c>
      <c r="DB553" s="1">
        <v>1.1996130000000001E-2</v>
      </c>
      <c r="DC553">
        <v>19.93112</v>
      </c>
      <c r="DD553">
        <v>0</v>
      </c>
      <c r="DE553">
        <v>0</v>
      </c>
      <c r="DF553" s="1">
        <v>1.2048329999999999E-2</v>
      </c>
      <c r="DG553">
        <v>19.9879</v>
      </c>
      <c r="DH553">
        <v>0</v>
      </c>
      <c r="DI553">
        <v>0</v>
      </c>
      <c r="DJ553" s="1">
        <v>1.217961E-2</v>
      </c>
      <c r="DK553">
        <v>20.010639999999999</v>
      </c>
      <c r="DL553">
        <v>0</v>
      </c>
      <c r="DM553">
        <v>0</v>
      </c>
      <c r="DN553" s="1">
        <v>1.220926E-2</v>
      </c>
      <c r="DO553">
        <v>20.02852</v>
      </c>
      <c r="DP553">
        <v>0</v>
      </c>
      <c r="DQ553">
        <v>0</v>
      </c>
      <c r="DR553" s="1">
        <v>1.258985E-2</v>
      </c>
      <c r="DS553">
        <v>20.040410000000001</v>
      </c>
      <c r="DT553">
        <v>0</v>
      </c>
      <c r="DU553">
        <v>0</v>
      </c>
      <c r="DV553" s="1">
        <v>1.2962629999999999E-2</v>
      </c>
      <c r="DW553">
        <v>20.04888</v>
      </c>
      <c r="DX553">
        <v>0</v>
      </c>
      <c r="DY553">
        <v>0</v>
      </c>
      <c r="DZ553" s="1">
        <v>1.2964689999999999E-2</v>
      </c>
      <c r="EA553">
        <v>20.090509999999998</v>
      </c>
      <c r="EB553">
        <v>0</v>
      </c>
      <c r="EC553">
        <v>0</v>
      </c>
      <c r="ED553" s="1">
        <v>1.256668E-2</v>
      </c>
      <c r="EE553">
        <v>20.151499999999999</v>
      </c>
      <c r="EF553">
        <v>0</v>
      </c>
      <c r="EG553">
        <v>0</v>
      </c>
      <c r="EH553" s="1">
        <v>1.2268390000000001E-2</v>
      </c>
      <c r="EI553">
        <v>20.221820000000001</v>
      </c>
      <c r="EJ553">
        <v>0</v>
      </c>
      <c r="EK553">
        <v>0</v>
      </c>
      <c r="EL553" s="1">
        <v>1.225614E-2</v>
      </c>
      <c r="EM553">
        <v>20.28368</v>
      </c>
      <c r="EN553">
        <v>0</v>
      </c>
      <c r="EO553">
        <v>0</v>
      </c>
      <c r="EP553" s="1">
        <v>1.238126E-2</v>
      </c>
      <c r="EQ553">
        <v>20.308800000000002</v>
      </c>
      <c r="ER553">
        <v>0</v>
      </c>
      <c r="ES553">
        <v>0</v>
      </c>
      <c r="ET553" s="1">
        <v>1.2350689999999999E-2</v>
      </c>
      <c r="EU553">
        <v>20.311019999999999</v>
      </c>
      <c r="EV553">
        <v>0</v>
      </c>
      <c r="EW553">
        <v>0</v>
      </c>
      <c r="EX553" s="1">
        <v>1.264908E-2</v>
      </c>
      <c r="EY553">
        <v>20.318269999999998</v>
      </c>
      <c r="EZ553">
        <v>0</v>
      </c>
      <c r="FA553">
        <v>0</v>
      </c>
      <c r="FB553" s="1">
        <v>1.2943049999999999E-2</v>
      </c>
      <c r="FC553">
        <v>20.3431</v>
      </c>
      <c r="FD553">
        <v>0</v>
      </c>
      <c r="FE553">
        <v>0</v>
      </c>
      <c r="FF553" s="1">
        <v>1.289526E-2</v>
      </c>
      <c r="FG553">
        <v>20.431329999999999</v>
      </c>
      <c r="FH553">
        <v>0</v>
      </c>
      <c r="FI553">
        <v>1.197034E-36</v>
      </c>
      <c r="FJ553" s="1">
        <v>1.246776E-2</v>
      </c>
      <c r="FK553">
        <v>20.512370000000001</v>
      </c>
      <c r="FL553">
        <v>0</v>
      </c>
      <c r="FM553">
        <v>1.4630269999999999E-34</v>
      </c>
      <c r="FN553" s="1">
        <v>1.212943E-2</v>
      </c>
      <c r="FO553">
        <v>20.57715</v>
      </c>
      <c r="FP553">
        <v>4.7110709999999995E-38</v>
      </c>
      <c r="FQ553">
        <v>1.2013259999999999E-32</v>
      </c>
      <c r="FR553" s="1">
        <v>1.2072340000000001E-2</v>
      </c>
      <c r="FS553">
        <v>20.620570000000001</v>
      </c>
      <c r="FT553">
        <v>2.7965070000000001E-36</v>
      </c>
      <c r="FU553" s="1">
        <v>7.1392820000000004E-31</v>
      </c>
      <c r="FV553">
        <v>1.2133949999999999E-2</v>
      </c>
      <c r="FW553">
        <v>20.64152</v>
      </c>
      <c r="FX553">
        <v>1.2823740000000001E-34</v>
      </c>
      <c r="FY553" s="1">
        <v>3.2468370000000001E-29</v>
      </c>
      <c r="FZ553" s="1">
        <v>1.2075290000000001E-2</v>
      </c>
      <c r="GA553">
        <v>20.645949999999999</v>
      </c>
      <c r="GB553">
        <v>4.5094229999999998E-33</v>
      </c>
      <c r="GC553" s="1">
        <v>1.142689E-27</v>
      </c>
      <c r="GD553" s="1">
        <v>1.2302280000000001E-2</v>
      </c>
      <c r="GE553">
        <v>20.650259999999999</v>
      </c>
      <c r="GF553" s="1">
        <v>1.2575619999999999E-31</v>
      </c>
      <c r="GG553" s="1">
        <v>3.1163890000000002E-26</v>
      </c>
      <c r="GH553" s="1">
        <v>1.2523299999999999E-2</v>
      </c>
      <c r="GI553">
        <v>20.671299999999999</v>
      </c>
      <c r="GJ553" s="1">
        <v>2.832986E-30</v>
      </c>
      <c r="GK553" s="1">
        <v>6.8715119999999996E-25</v>
      </c>
      <c r="GL553" s="1">
        <v>1.243586E-2</v>
      </c>
      <c r="GM553">
        <v>20.755040000000001</v>
      </c>
      <c r="GN553" s="1">
        <v>5.1754610000000001E-29</v>
      </c>
      <c r="GO553" s="1">
        <v>1.260723E-23</v>
      </c>
      <c r="GP553" s="1">
        <v>1.198984E-2</v>
      </c>
      <c r="GQ553">
        <v>20.841650000000001</v>
      </c>
      <c r="GR553" s="1">
        <v>7.4065529999999999E-28</v>
      </c>
      <c r="GS553" s="1">
        <v>1.8631080000000001E-22</v>
      </c>
      <c r="GT553" s="1">
        <v>1.1629489999999999E-2</v>
      </c>
      <c r="GU553">
        <v>20.917339999999999</v>
      </c>
      <c r="GV553" s="1">
        <v>8.6261099999999999E-27</v>
      </c>
      <c r="GW553" s="1">
        <v>2.22946E-21</v>
      </c>
      <c r="GX553" s="1">
        <v>1.154811E-2</v>
      </c>
      <c r="GY553">
        <v>20.988330000000001</v>
      </c>
      <c r="GZ553" s="1">
        <v>8.6402470000000003E-26</v>
      </c>
      <c r="HA553" s="1">
        <v>2.242555E-20</v>
      </c>
      <c r="HB553" s="1">
        <v>1.1600610000000001E-2</v>
      </c>
      <c r="HC553">
        <v>21.02338</v>
      </c>
      <c r="HD553" s="1">
        <v>7.6428619999999997E-25</v>
      </c>
      <c r="HE553" s="1">
        <v>1.9687020000000001E-19</v>
      </c>
      <c r="HF553" s="1">
        <v>1.1538990000000001E-2</v>
      </c>
      <c r="HG553">
        <v>21.03</v>
      </c>
      <c r="HH553" s="1">
        <v>5.9287349999999997E-24</v>
      </c>
      <c r="HI553" s="1">
        <v>1.5312290000000001E-18</v>
      </c>
      <c r="HJ553" s="1">
        <v>1.1605270000000001E-2</v>
      </c>
      <c r="HK553">
        <v>21.040330000000001</v>
      </c>
      <c r="HL553" s="1">
        <v>4.1255349999999998E-23</v>
      </c>
      <c r="HM553" s="1">
        <v>1.0571E-17</v>
      </c>
      <c r="HN553" s="1">
        <v>1.167822E-2</v>
      </c>
      <c r="HO553">
        <v>21.060880000000001</v>
      </c>
      <c r="HP553" s="1">
        <v>2.5626190000000002E-22</v>
      </c>
      <c r="HQ553" s="1">
        <v>6.5177919999999998E-17</v>
      </c>
      <c r="HR553" s="1">
        <v>1.1573679999999999E-2</v>
      </c>
      <c r="HS553">
        <v>21.134519999999998</v>
      </c>
      <c r="HT553" s="1">
        <v>1.4193940000000001E-21</v>
      </c>
      <c r="HU553" s="1">
        <v>3.6355190000000001E-16</v>
      </c>
      <c r="HV553" s="1">
        <v>1.127769E-2</v>
      </c>
      <c r="HW553">
        <v>21.224519999999998</v>
      </c>
      <c r="HX553" s="1">
        <v>6.9858669999999993E-21</v>
      </c>
      <c r="HY553" s="1">
        <v>1.8342260000000002E-15</v>
      </c>
      <c r="HZ553" s="1">
        <v>1.104309E-2</v>
      </c>
      <c r="IA553">
        <v>21.30583</v>
      </c>
      <c r="IB553" s="1">
        <v>3.1140439999999999E-20</v>
      </c>
      <c r="IC553" s="1">
        <v>8.3425180000000001E-15</v>
      </c>
      <c r="ID553" s="1">
        <v>1.095698E-2</v>
      </c>
      <c r="IE553">
        <v>21.378229999999999</v>
      </c>
      <c r="IF553" s="1">
        <v>1.2774099999999999E-19</v>
      </c>
      <c r="IG553" s="1">
        <v>3.4474430000000001E-14</v>
      </c>
      <c r="IH553" s="1">
        <v>1.0929070000000001E-2</v>
      </c>
      <c r="II553">
        <v>21.4086</v>
      </c>
      <c r="IJ553" s="1">
        <v>4.8564710000000004E-19</v>
      </c>
      <c r="IK553" s="1">
        <v>1.3131269999999999E-13</v>
      </c>
      <c r="IL553" s="1">
        <v>1.0825009999999999E-2</v>
      </c>
      <c r="IM553">
        <v>21.414739999999998</v>
      </c>
      <c r="IN553" s="1">
        <v>1.7096769999999999E-18</v>
      </c>
      <c r="IO553" s="1">
        <v>4.6659030000000001E-13</v>
      </c>
      <c r="IP553" s="1">
        <v>1.0836459999999999E-2</v>
      </c>
      <c r="IQ553">
        <v>21.418099999999999</v>
      </c>
      <c r="IR553" s="1">
        <v>5.7055160000000001E-18</v>
      </c>
      <c r="IS553" s="1">
        <v>1.554686E-12</v>
      </c>
      <c r="IT553">
        <v>1.085154E-2</v>
      </c>
      <c r="IU553">
        <v>21.42764</v>
      </c>
      <c r="IV553" s="1">
        <v>1.7914690000000001E-17</v>
      </c>
      <c r="IW553" s="1">
        <v>4.8747389999999997E-12</v>
      </c>
      <c r="IX553" s="1">
        <v>1.0740980000000001E-2</v>
      </c>
      <c r="IY553">
        <v>21.480049999999999</v>
      </c>
      <c r="IZ553" s="1">
        <v>5.253907E-17</v>
      </c>
      <c r="JA553" s="1">
        <v>1.444116E-11</v>
      </c>
      <c r="JB553" s="1">
        <v>1.0483950000000001E-2</v>
      </c>
      <c r="JC553">
        <v>21.522269999999999</v>
      </c>
      <c r="JD553" s="1">
        <v>1.438761E-16</v>
      </c>
      <c r="JE553" s="1">
        <v>4.0508689999999998E-11</v>
      </c>
      <c r="JF553" s="1">
        <v>1.0274449999999999E-2</v>
      </c>
      <c r="JG553">
        <v>21.573039999999999</v>
      </c>
      <c r="JH553" s="1">
        <v>3.7457590000000001E-16</v>
      </c>
      <c r="JI553" s="1">
        <v>1.075849E-10</v>
      </c>
      <c r="JJ553" s="1">
        <v>1.0182409999999999E-2</v>
      </c>
      <c r="JK553">
        <v>21.6053</v>
      </c>
      <c r="JL553" s="1">
        <v>9.349091E-16</v>
      </c>
      <c r="JM553" s="1">
        <v>2.7096249999999998E-10</v>
      </c>
      <c r="JN553" s="1">
        <v>1.018527E-2</v>
      </c>
      <c r="JO553">
        <v>21.633030000000002</v>
      </c>
      <c r="JP553" s="1">
        <v>2.243392E-15</v>
      </c>
      <c r="JQ553" s="1">
        <v>6.5005269999999998E-10</v>
      </c>
      <c r="JR553" s="1">
        <v>1.014455E-2</v>
      </c>
      <c r="JS553">
        <v>21.670400000000001</v>
      </c>
      <c r="JT553" s="1">
        <v>5.134794E-15</v>
      </c>
      <c r="JU553" s="1">
        <v>1.4939269999999999E-9</v>
      </c>
      <c r="JV553" s="1">
        <v>1.003163E-2</v>
      </c>
      <c r="JW553">
        <v>21.706689999999998</v>
      </c>
      <c r="JX553" s="1">
        <v>1.122957E-14</v>
      </c>
      <c r="JY553" s="1">
        <v>3.303845E-9</v>
      </c>
      <c r="JZ553" s="1">
        <v>9.9063069999999996E-3</v>
      </c>
      <c r="KA553">
        <v>21.73931</v>
      </c>
      <c r="KB553" s="1">
        <v>2.366852E-14</v>
      </c>
      <c r="KC553" s="1">
        <v>7.0508510000000002E-9</v>
      </c>
      <c r="KD553" s="1">
        <v>9.8503029999999995E-3</v>
      </c>
      <c r="KE553">
        <v>21.815429999999999</v>
      </c>
      <c r="KF553" s="1">
        <v>4.8560699999999997E-14</v>
      </c>
      <c r="KG553" s="1">
        <v>1.4548420000000001E-8</v>
      </c>
      <c r="KH553" s="1">
        <v>9.8348150000000002E-3</v>
      </c>
      <c r="KI553">
        <v>21.872499999999999</v>
      </c>
      <c r="KJ553" s="1">
        <v>9.6877680000000001E-14</v>
      </c>
      <c r="KK553" s="1">
        <v>2.906962E-8</v>
      </c>
      <c r="KL553" s="1">
        <v>9.7854420000000001E-3</v>
      </c>
      <c r="KM553">
        <v>21.922979999999999</v>
      </c>
      <c r="KN553" s="1">
        <v>1.8676460000000001E-13</v>
      </c>
      <c r="KO553" s="1">
        <v>5.632524E-8</v>
      </c>
      <c r="KP553" s="1">
        <v>9.6831959999999998E-3</v>
      </c>
      <c r="KQ553">
        <v>21.96951</v>
      </c>
      <c r="KR553" s="1">
        <v>3.4723419999999998E-13</v>
      </c>
      <c r="KS553" s="1">
        <v>1.058265E-7</v>
      </c>
      <c r="KT553" s="1">
        <v>9.5632100000000008E-3</v>
      </c>
      <c r="KU553">
        <v>21.990929999999999</v>
      </c>
      <c r="KV553" s="1">
        <v>6.2575050000000002E-13</v>
      </c>
      <c r="KW553" s="1">
        <v>1.931088E-7</v>
      </c>
      <c r="KX553" s="1">
        <v>9.4743480000000005E-3</v>
      </c>
      <c r="KY553">
        <v>21.99436</v>
      </c>
      <c r="KZ553" s="1">
        <v>1.102025E-12</v>
      </c>
      <c r="LA553" s="1">
        <v>3.4326870000000002E-7</v>
      </c>
      <c r="LB553" s="1">
        <v>9.4860770000000007E-3</v>
      </c>
      <c r="LC553">
        <v>21.99888</v>
      </c>
      <c r="LD553" s="1">
        <v>1.9189769999999999E-12</v>
      </c>
      <c r="LE553" s="1">
        <v>5.9702480000000003E-7</v>
      </c>
      <c r="LF553" s="1">
        <v>9.4940259999999992E-3</v>
      </c>
      <c r="LG553">
        <v>22.015830000000001</v>
      </c>
      <c r="LH553" s="1">
        <v>3.2794929999999999E-12</v>
      </c>
      <c r="LI553" s="1">
        <v>1.0193919999999999E-6</v>
      </c>
      <c r="LJ553" s="1">
        <v>9.4235329999999996E-3</v>
      </c>
      <c r="LK553">
        <v>22.095780000000001</v>
      </c>
      <c r="LL553" s="1">
        <v>5.4392199999999999E-12</v>
      </c>
      <c r="LM553" s="1">
        <v>1.7034409999999999E-6</v>
      </c>
      <c r="LN553" s="1">
        <v>9.2725749999999999E-3</v>
      </c>
      <c r="LO553">
        <v>22.172429999999999</v>
      </c>
      <c r="LP553" s="1">
        <v>8.7360559999999999E-12</v>
      </c>
      <c r="LQ553" s="1">
        <v>2.7802430000000002E-6</v>
      </c>
      <c r="LR553" s="1">
        <v>9.1399459999999995E-3</v>
      </c>
      <c r="LS553">
        <v>22.247920000000001</v>
      </c>
      <c r="LT553" s="1">
        <v>1.374878E-11</v>
      </c>
      <c r="LU553" s="1">
        <v>4.4389040000000001E-6</v>
      </c>
      <c r="LV553" s="1">
        <v>9.0779290000000002E-3</v>
      </c>
      <c r="LW553">
        <v>22.34187</v>
      </c>
      <c r="LX553" s="1">
        <v>2.1419899999999999E-11</v>
      </c>
      <c r="LY553" s="1">
        <v>6.9630220000000003E-6</v>
      </c>
      <c r="LZ553" s="1">
        <v>9.0518530000000003E-3</v>
      </c>
      <c r="MA553">
        <v>22.401219999999999</v>
      </c>
      <c r="MB553" s="1">
        <v>3.3007169999999999E-11</v>
      </c>
      <c r="MC553" s="1">
        <v>1.0760929999999999E-5</v>
      </c>
      <c r="MD553" s="1">
        <v>9.0255160000000008E-3</v>
      </c>
      <c r="ME553">
        <v>22.41262</v>
      </c>
      <c r="MF553" s="1">
        <v>5.0145500000000003E-11</v>
      </c>
      <c r="MG553" s="1">
        <v>1.6394850000000001E-5</v>
      </c>
      <c r="MH553" s="1">
        <v>9.0911959999999993E-3</v>
      </c>
      <c r="MI553">
        <v>22.41525</v>
      </c>
      <c r="MJ553" s="1">
        <v>7.5911359999999996E-11</v>
      </c>
      <c r="MK553" s="1">
        <v>2.4639619999999998E-5</v>
      </c>
      <c r="ML553" s="1">
        <v>9.1740490000000001E-3</v>
      </c>
      <c r="MM553">
        <v>22.44313</v>
      </c>
      <c r="MN553" s="1">
        <v>1.140038E-10</v>
      </c>
      <c r="MO553" s="1">
        <v>3.667059E-5</v>
      </c>
      <c r="MP553" s="1">
        <v>9.1534129999999991E-3</v>
      </c>
      <c r="MQ553">
        <v>22.529789999999998</v>
      </c>
      <c r="MR553" s="1">
        <v>1.6712869999999999E-10</v>
      </c>
      <c r="MS553" s="1">
        <v>5.3879760000000003E-5</v>
      </c>
      <c r="MT553" s="1">
        <v>9.0116020000000005E-3</v>
      </c>
      <c r="MU553">
        <v>22.620080000000002</v>
      </c>
      <c r="MV553" s="1">
        <v>2.3795449999999998E-10</v>
      </c>
      <c r="MW553" s="1">
        <v>7.7916990000000006E-5</v>
      </c>
      <c r="MX553" s="1">
        <v>8.9082469999999993E-3</v>
      </c>
      <c r="MY553">
        <v>22.695550000000001</v>
      </c>
      <c r="MZ553" s="1">
        <v>3.3553350000000001E-10</v>
      </c>
      <c r="NA553" s="1">
        <v>1.1113840000000001E-4</v>
      </c>
      <c r="NB553" s="1">
        <v>8.9014679999999992E-3</v>
      </c>
      <c r="NC553">
        <v>22.768000000000001</v>
      </c>
      <c r="ND553" s="1">
        <v>4.7476970000000001E-10</v>
      </c>
      <c r="NE553" s="1">
        <v>1.5737729999999999E-4</v>
      </c>
      <c r="NF553" s="1">
        <v>8.9364779999999994E-3</v>
      </c>
      <c r="NG553">
        <v>22.80424</v>
      </c>
      <c r="NH553" s="1">
        <v>6.7320119999999998E-10</v>
      </c>
      <c r="NI553" s="1">
        <v>2.222425E-4</v>
      </c>
      <c r="NJ553" s="1">
        <v>8.9253949999999992E-3</v>
      </c>
      <c r="NK553">
        <v>22.8201</v>
      </c>
      <c r="NL553" s="1">
        <v>9.4761030000000009E-10</v>
      </c>
      <c r="NM553" s="1">
        <v>3.131845E-4</v>
      </c>
      <c r="NN553" s="1">
        <v>8.8086799999999993E-3</v>
      </c>
      <c r="NO553">
        <v>22.83549</v>
      </c>
      <c r="NP553" s="1">
        <v>1.3113639999999999E-9</v>
      </c>
      <c r="NQ553" s="1">
        <v>4.391342E-4</v>
      </c>
      <c r="NR553" s="1">
        <v>8.6929390000000002E-3</v>
      </c>
      <c r="NS553">
        <v>22.851289999999999</v>
      </c>
      <c r="NT553" s="1">
        <v>1.80096E-9</v>
      </c>
      <c r="NU553" s="1">
        <v>6.1101220000000004E-4</v>
      </c>
      <c r="NV553" s="1">
        <v>8.6405100000000006E-3</v>
      </c>
      <c r="NW553">
        <v>22.889189999999999</v>
      </c>
      <c r="NX553" s="1">
        <v>2.4741359999999999E-9</v>
      </c>
      <c r="NY553" s="1">
        <v>8.443805E-4</v>
      </c>
      <c r="NZ553" s="1">
        <v>8.6848059999999998E-3</v>
      </c>
      <c r="OA553">
        <v>22.958490000000001</v>
      </c>
      <c r="OB553" s="1">
        <v>3.4197700000000001E-9</v>
      </c>
      <c r="OC553" s="1">
        <v>1.1611620000000001E-3</v>
      </c>
      <c r="OD553" s="1">
        <v>8.7120099999999992E-3</v>
      </c>
      <c r="OE553">
        <v>23.006170000000001</v>
      </c>
      <c r="OF553" s="1">
        <v>4.6949659999999999E-9</v>
      </c>
      <c r="OG553" s="1">
        <v>1.588936E-3</v>
      </c>
      <c r="OH553" s="1">
        <v>8.6833129999999998E-3</v>
      </c>
      <c r="OI553">
        <v>23.045919999999999</v>
      </c>
      <c r="OJ553" s="1">
        <v>6.3572599999999996E-9</v>
      </c>
      <c r="OK553" s="1">
        <v>2.1582630000000001E-3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7.3241089999999997E-3</v>
      </c>
      <c r="G554">
        <v>18.758400000000002</v>
      </c>
      <c r="H554">
        <v>0</v>
      </c>
      <c r="I554">
        <v>0</v>
      </c>
      <c r="J554" s="1">
        <v>7.4550110000000001E-3</v>
      </c>
      <c r="K554">
        <v>18.798480000000001</v>
      </c>
      <c r="L554">
        <v>0</v>
      </c>
      <c r="M554">
        <v>0</v>
      </c>
      <c r="N554" s="1">
        <v>7.4353190000000001E-3</v>
      </c>
      <c r="O554">
        <v>18.84947</v>
      </c>
      <c r="P554">
        <v>0</v>
      </c>
      <c r="Q554">
        <v>0</v>
      </c>
      <c r="R554" s="1">
        <v>7.3447800000000004E-3</v>
      </c>
      <c r="S554">
        <v>18.867159999999998</v>
      </c>
      <c r="T554">
        <v>0</v>
      </c>
      <c r="U554">
        <v>0</v>
      </c>
      <c r="V554" s="1">
        <v>7.3319819999999999E-3</v>
      </c>
      <c r="W554">
        <v>18.88063</v>
      </c>
      <c r="X554">
        <v>0</v>
      </c>
      <c r="Y554">
        <v>0</v>
      </c>
      <c r="Z554" s="1">
        <v>7.2644340000000002E-3</v>
      </c>
      <c r="AA554">
        <v>18.894189999999998</v>
      </c>
      <c r="AB554">
        <v>0</v>
      </c>
      <c r="AC554">
        <v>0</v>
      </c>
      <c r="AD554" s="1">
        <v>7.2365199999999998E-3</v>
      </c>
      <c r="AE554">
        <v>18.907430000000002</v>
      </c>
      <c r="AF554">
        <v>0</v>
      </c>
      <c r="AG554">
        <v>0</v>
      </c>
      <c r="AH554" s="1">
        <v>7.2558639999999999E-3</v>
      </c>
      <c r="AI554">
        <v>18.92597</v>
      </c>
      <c r="AJ554">
        <v>0</v>
      </c>
      <c r="AK554">
        <v>0</v>
      </c>
      <c r="AL554" s="1">
        <v>7.3904670000000004E-3</v>
      </c>
      <c r="AM554">
        <v>18.98873</v>
      </c>
      <c r="AN554">
        <v>0</v>
      </c>
      <c r="AO554">
        <v>0</v>
      </c>
      <c r="AP554" s="1">
        <v>7.4916109999999996E-3</v>
      </c>
      <c r="AQ554">
        <v>19.02993</v>
      </c>
      <c r="AR554">
        <v>0</v>
      </c>
      <c r="AS554">
        <v>0</v>
      </c>
      <c r="AT554" s="1">
        <v>7.5416620000000002E-3</v>
      </c>
      <c r="AU554">
        <v>19.064679999999999</v>
      </c>
      <c r="AV554">
        <v>0</v>
      </c>
      <c r="AW554">
        <v>0</v>
      </c>
      <c r="AX554" s="1">
        <v>7.5599459999999997E-3</v>
      </c>
      <c r="AY554">
        <v>19.08942</v>
      </c>
      <c r="AZ554">
        <v>0</v>
      </c>
      <c r="BA554">
        <v>0</v>
      </c>
      <c r="BB554" s="1">
        <v>7.6089110000000003E-3</v>
      </c>
      <c r="BC554">
        <v>19.110710000000001</v>
      </c>
      <c r="BD554">
        <v>0</v>
      </c>
      <c r="BE554">
        <v>0</v>
      </c>
      <c r="BF554" s="1">
        <v>7.5827189999999999E-3</v>
      </c>
      <c r="BG554">
        <v>19.13083</v>
      </c>
      <c r="BH554">
        <v>0</v>
      </c>
      <c r="BI554">
        <v>0</v>
      </c>
      <c r="BJ554" s="1">
        <v>7.5807779999999998E-3</v>
      </c>
      <c r="BK554">
        <v>19.168659999999999</v>
      </c>
      <c r="BL554">
        <v>0</v>
      </c>
      <c r="BM554">
        <v>0</v>
      </c>
      <c r="BN554" s="1">
        <v>7.6482989999999999E-3</v>
      </c>
      <c r="BO554">
        <v>19.234359999999999</v>
      </c>
      <c r="BP554">
        <v>0</v>
      </c>
      <c r="BQ554">
        <v>0</v>
      </c>
      <c r="BR554" s="1">
        <v>7.7780899999999997E-3</v>
      </c>
      <c r="BS554">
        <v>19.317540000000001</v>
      </c>
      <c r="BT554">
        <v>0</v>
      </c>
      <c r="BU554">
        <v>0</v>
      </c>
      <c r="BV554" s="1">
        <v>7.9032419999999996E-3</v>
      </c>
      <c r="BW554">
        <v>19.402729999999998</v>
      </c>
      <c r="BX554">
        <v>0</v>
      </c>
      <c r="BY554">
        <v>0</v>
      </c>
      <c r="BZ554" s="1">
        <v>7.9521250000000009E-3</v>
      </c>
      <c r="CA554">
        <v>19.472000000000001</v>
      </c>
      <c r="CB554">
        <v>0</v>
      </c>
      <c r="CC554">
        <v>0</v>
      </c>
      <c r="CD554" s="1">
        <v>7.967521E-3</v>
      </c>
      <c r="CE554">
        <v>19.495259999999998</v>
      </c>
      <c r="CF554">
        <v>0</v>
      </c>
      <c r="CG554">
        <v>0</v>
      </c>
      <c r="CH554" s="1">
        <v>8.0222469999999997E-3</v>
      </c>
      <c r="CI554">
        <v>19.507940000000001</v>
      </c>
      <c r="CJ554">
        <v>0</v>
      </c>
      <c r="CK554">
        <v>0</v>
      </c>
      <c r="CL554" s="1">
        <v>8.3072770000000001E-3</v>
      </c>
      <c r="CM554">
        <v>19.520949999999999</v>
      </c>
      <c r="CN554">
        <v>0</v>
      </c>
      <c r="CO554">
        <v>0</v>
      </c>
      <c r="CP554" s="1">
        <v>8.5737009999999995E-3</v>
      </c>
      <c r="CQ554">
        <v>19.538219999999999</v>
      </c>
      <c r="CR554">
        <v>0</v>
      </c>
      <c r="CS554">
        <v>0</v>
      </c>
      <c r="CT554" s="1">
        <v>8.6382430000000003E-3</v>
      </c>
      <c r="CU554">
        <v>19.59365</v>
      </c>
      <c r="CV554">
        <v>0</v>
      </c>
      <c r="CW554">
        <v>0</v>
      </c>
      <c r="CX554" s="1">
        <v>8.4802279999999994E-3</v>
      </c>
      <c r="CY554">
        <v>19.673780000000001</v>
      </c>
      <c r="CZ554">
        <v>0</v>
      </c>
      <c r="DA554">
        <v>0</v>
      </c>
      <c r="DB554" s="1">
        <v>8.3771520000000006E-3</v>
      </c>
      <c r="DC554">
        <v>19.740480000000002</v>
      </c>
      <c r="DD554">
        <v>0</v>
      </c>
      <c r="DE554">
        <v>0</v>
      </c>
      <c r="DF554" s="1">
        <v>8.4183239999999996E-3</v>
      </c>
      <c r="DG554">
        <v>19.79522</v>
      </c>
      <c r="DH554">
        <v>0</v>
      </c>
      <c r="DI554">
        <v>0</v>
      </c>
      <c r="DJ554" s="1">
        <v>8.5165210000000009E-3</v>
      </c>
      <c r="DK554">
        <v>19.817340000000002</v>
      </c>
      <c r="DL554">
        <v>0</v>
      </c>
      <c r="DM554">
        <v>0</v>
      </c>
      <c r="DN554" s="1">
        <v>8.5334130000000001E-3</v>
      </c>
      <c r="DO554">
        <v>19.835049999999999</v>
      </c>
      <c r="DP554">
        <v>0</v>
      </c>
      <c r="DQ554">
        <v>0</v>
      </c>
      <c r="DR554" s="1">
        <v>8.8616609999999998E-3</v>
      </c>
      <c r="DS554">
        <v>19.84686</v>
      </c>
      <c r="DT554">
        <v>0</v>
      </c>
      <c r="DU554">
        <v>0</v>
      </c>
      <c r="DV554" s="1">
        <v>9.1074729999999996E-3</v>
      </c>
      <c r="DW554">
        <v>19.85547</v>
      </c>
      <c r="DX554">
        <v>0</v>
      </c>
      <c r="DY554">
        <v>0</v>
      </c>
      <c r="DZ554" s="1">
        <v>9.1256210000000004E-3</v>
      </c>
      <c r="EA554">
        <v>19.895810000000001</v>
      </c>
      <c r="EB554">
        <v>0</v>
      </c>
      <c r="EC554">
        <v>0</v>
      </c>
      <c r="ED554" s="1">
        <v>8.8220490000000002E-3</v>
      </c>
      <c r="EE554">
        <v>19.95477</v>
      </c>
      <c r="EF554">
        <v>0</v>
      </c>
      <c r="EG554">
        <v>0</v>
      </c>
      <c r="EH554" s="1">
        <v>8.6148879999999994E-3</v>
      </c>
      <c r="EI554">
        <v>20.022770000000001</v>
      </c>
      <c r="EJ554">
        <v>0</v>
      </c>
      <c r="EK554">
        <v>0</v>
      </c>
      <c r="EL554" s="1">
        <v>8.6054919999999993E-3</v>
      </c>
      <c r="EM554">
        <v>20.082630000000002</v>
      </c>
      <c r="EN554">
        <v>0</v>
      </c>
      <c r="EO554">
        <v>0</v>
      </c>
      <c r="EP554" s="1">
        <v>8.6989019999999997E-3</v>
      </c>
      <c r="EQ554">
        <v>20.10727</v>
      </c>
      <c r="ER554">
        <v>0</v>
      </c>
      <c r="ES554">
        <v>0</v>
      </c>
      <c r="ET554" s="1">
        <v>8.6823460000000005E-3</v>
      </c>
      <c r="EU554">
        <v>20.109909999999999</v>
      </c>
      <c r="EV554">
        <v>0</v>
      </c>
      <c r="EW554">
        <v>0</v>
      </c>
      <c r="EX554" s="1">
        <v>8.9447850000000002E-3</v>
      </c>
      <c r="EY554">
        <v>20.117419999999999</v>
      </c>
      <c r="EZ554">
        <v>0</v>
      </c>
      <c r="FA554">
        <v>0</v>
      </c>
      <c r="FB554" s="1">
        <v>9.1387759999999995E-3</v>
      </c>
      <c r="FC554">
        <v>20.141739999999999</v>
      </c>
      <c r="FD554">
        <v>0</v>
      </c>
      <c r="FE554">
        <v>0</v>
      </c>
      <c r="FF554" s="1">
        <v>9.1195489999999994E-3</v>
      </c>
      <c r="FG554">
        <v>20.226649999999999</v>
      </c>
      <c r="FH554">
        <v>0</v>
      </c>
      <c r="FI554">
        <v>0</v>
      </c>
      <c r="FJ554" s="1">
        <v>8.7978599999999994E-3</v>
      </c>
      <c r="FK554">
        <v>20.304770000000001</v>
      </c>
      <c r="FL554">
        <v>0</v>
      </c>
      <c r="FM554">
        <v>0</v>
      </c>
      <c r="FN554" s="1">
        <v>8.5601089999999998E-3</v>
      </c>
      <c r="FO554">
        <v>20.367419999999999</v>
      </c>
      <c r="FP554">
        <v>0</v>
      </c>
      <c r="FQ554">
        <v>-1.055033E-36</v>
      </c>
      <c r="FR554">
        <v>8.5175749999999995E-3</v>
      </c>
      <c r="FS554">
        <v>20.409369999999999</v>
      </c>
      <c r="FT554">
        <v>0</v>
      </c>
      <c r="FU554">
        <v>-5.0757349999999999E-35</v>
      </c>
      <c r="FV554" s="1">
        <v>8.5716200000000003E-3</v>
      </c>
      <c r="FW554">
        <v>20.429790000000001</v>
      </c>
      <c r="FX554">
        <v>0</v>
      </c>
      <c r="FY554">
        <v>-2.9904379999999999E-33</v>
      </c>
      <c r="FZ554" s="1">
        <v>8.5234190000000008E-3</v>
      </c>
      <c r="GA554">
        <v>20.434259999999998</v>
      </c>
      <c r="GB554">
        <v>0</v>
      </c>
      <c r="GC554">
        <v>-4.062498E-32</v>
      </c>
      <c r="GD554" s="1">
        <v>8.7417850000000002E-3</v>
      </c>
      <c r="GE554">
        <v>20.438610000000001</v>
      </c>
      <c r="GF554">
        <v>0</v>
      </c>
      <c r="GG554" s="1">
        <v>-4.013245E-31</v>
      </c>
      <c r="GH554" s="1">
        <v>8.8790669999999992E-3</v>
      </c>
      <c r="GI554">
        <v>20.459009999999999</v>
      </c>
      <c r="GJ554">
        <v>0</v>
      </c>
      <c r="GK554" s="1">
        <v>-2.906258E-30</v>
      </c>
      <c r="GL554" s="1">
        <v>8.8287750000000005E-3</v>
      </c>
      <c r="GM554">
        <v>20.53923</v>
      </c>
      <c r="GN554">
        <v>0</v>
      </c>
      <c r="GO554" s="1">
        <v>-1.14014E-27</v>
      </c>
      <c r="GP554" s="1">
        <v>8.5002440000000005E-3</v>
      </c>
      <c r="GQ554">
        <v>20.622399999999999</v>
      </c>
      <c r="GR554">
        <v>0</v>
      </c>
      <c r="GS554" s="1">
        <v>-4.4633000000000004E-28</v>
      </c>
      <c r="GT554" s="1">
        <v>8.2468509999999995E-3</v>
      </c>
      <c r="GU554">
        <v>20.695060000000002</v>
      </c>
      <c r="GV554">
        <v>0</v>
      </c>
      <c r="GW554" s="1">
        <v>-2.6090089999999998E-26</v>
      </c>
      <c r="GX554" s="1">
        <v>8.1833410000000002E-3</v>
      </c>
      <c r="GY554">
        <v>20.763120000000001</v>
      </c>
      <c r="GZ554">
        <v>0</v>
      </c>
      <c r="HA554" s="1">
        <v>-1.285154E-24</v>
      </c>
      <c r="HB554" s="1">
        <v>8.2252000000000002E-3</v>
      </c>
      <c r="HC554">
        <v>20.796659999999999</v>
      </c>
      <c r="HD554">
        <v>0</v>
      </c>
      <c r="HE554" s="1">
        <v>-4.9266280000000001E-24</v>
      </c>
      <c r="HF554" s="1">
        <v>8.1875390000000006E-3</v>
      </c>
      <c r="HG554">
        <v>20.80303</v>
      </c>
      <c r="HH554">
        <v>0</v>
      </c>
      <c r="HI554" s="1">
        <v>-8.6300109999999998E-24</v>
      </c>
      <c r="HJ554" s="1">
        <v>8.2661980000000006E-3</v>
      </c>
      <c r="HK554">
        <v>20.813040000000001</v>
      </c>
      <c r="HL554">
        <v>0</v>
      </c>
      <c r="HM554" s="1">
        <v>-5.0090330000000003E-24</v>
      </c>
      <c r="HN554" s="1">
        <v>8.3056780000000004E-3</v>
      </c>
      <c r="HO554">
        <v>20.832879999999999</v>
      </c>
      <c r="HP554">
        <v>0</v>
      </c>
      <c r="HQ554" s="1">
        <v>-3.6485809999999999E-21</v>
      </c>
      <c r="HR554" s="1">
        <v>8.2421370000000001E-3</v>
      </c>
      <c r="HS554">
        <v>20.90354</v>
      </c>
      <c r="HT554">
        <v>0</v>
      </c>
      <c r="HU554" s="1">
        <v>-1.49279E-21</v>
      </c>
      <c r="HV554" s="1">
        <v>8.0232480000000002E-3</v>
      </c>
      <c r="HW554">
        <v>20.989850000000001</v>
      </c>
      <c r="HX554">
        <v>0</v>
      </c>
      <c r="HY554" s="1">
        <v>-1.8943550000000001E-20</v>
      </c>
      <c r="HZ554" s="1">
        <v>7.8552780000000003E-3</v>
      </c>
      <c r="IA554">
        <v>21.067810000000001</v>
      </c>
      <c r="IB554">
        <v>0</v>
      </c>
      <c r="IC554" s="1">
        <v>-9.7358460000000003E-20</v>
      </c>
      <c r="ID554" s="1">
        <v>7.7977300000000001E-3</v>
      </c>
      <c r="IE554">
        <v>21.137090000000001</v>
      </c>
      <c r="IF554">
        <v>0</v>
      </c>
      <c r="IG554" s="1">
        <v>-1.1495490000000001E-18</v>
      </c>
      <c r="IH554" s="1">
        <v>7.7788919999999999E-3</v>
      </c>
      <c r="II554">
        <v>21.1662</v>
      </c>
      <c r="IJ554">
        <v>0</v>
      </c>
      <c r="IK554" s="1">
        <v>-2.9479170000000001E-18</v>
      </c>
      <c r="IL554" s="1">
        <v>7.7005349999999997E-3</v>
      </c>
      <c r="IM554">
        <v>21.172180000000001</v>
      </c>
      <c r="IN554">
        <v>0</v>
      </c>
      <c r="IO554" s="1">
        <v>-1.4872300000000001E-17</v>
      </c>
      <c r="IP554" s="1">
        <v>7.7343109999999998E-3</v>
      </c>
      <c r="IQ554">
        <v>21.17557</v>
      </c>
      <c r="IR554">
        <v>0</v>
      </c>
      <c r="IS554" s="1">
        <v>-1.3991830000000001E-17</v>
      </c>
      <c r="IT554" s="1">
        <v>7.7352280000000002E-3</v>
      </c>
      <c r="IU554">
        <v>21.18487</v>
      </c>
      <c r="IV554">
        <v>0</v>
      </c>
      <c r="IW554" s="1">
        <v>-1.3227080000000001E-16</v>
      </c>
      <c r="IX554" s="1">
        <v>7.6692720000000004E-3</v>
      </c>
      <c r="IY554">
        <v>21.235320000000002</v>
      </c>
      <c r="IZ554">
        <v>0</v>
      </c>
      <c r="JA554" s="1">
        <v>-3.853138E-16</v>
      </c>
      <c r="JB554" s="1">
        <v>7.4819960000000003E-3</v>
      </c>
      <c r="JC554">
        <v>21.276509999999998</v>
      </c>
      <c r="JD554">
        <v>0</v>
      </c>
      <c r="JE554" s="1">
        <v>-7.0697490000000003E-16</v>
      </c>
      <c r="JF554" s="1">
        <v>7.3286180000000003E-3</v>
      </c>
      <c r="JG554">
        <v>21.32619</v>
      </c>
      <c r="JH554">
        <v>0</v>
      </c>
      <c r="JI554" s="1">
        <v>-4.2984779999999998E-16</v>
      </c>
      <c r="JJ554" s="1">
        <v>7.2652510000000003E-3</v>
      </c>
      <c r="JK554">
        <v>21.358270000000001</v>
      </c>
      <c r="JL554">
        <v>0</v>
      </c>
      <c r="JM554" s="1">
        <v>-2.3035370000000001E-15</v>
      </c>
      <c r="JN554" s="1">
        <v>7.2632670000000003E-3</v>
      </c>
      <c r="JO554">
        <v>21.385670000000001</v>
      </c>
      <c r="JP554">
        <v>0</v>
      </c>
      <c r="JQ554" s="1">
        <v>-6.1566850000000004E-15</v>
      </c>
      <c r="JR554" s="1">
        <v>7.23852E-3</v>
      </c>
      <c r="JS554">
        <v>21.421990000000001</v>
      </c>
      <c r="JT554">
        <v>0</v>
      </c>
      <c r="JU554" s="1">
        <v>-1.7168700000000001E-14</v>
      </c>
      <c r="JV554" s="1">
        <v>7.1578010000000001E-3</v>
      </c>
      <c r="JW554">
        <v>21.457409999999999</v>
      </c>
      <c r="JX554">
        <v>0</v>
      </c>
      <c r="JY554" s="1">
        <v>-3.8927369999999998E-14</v>
      </c>
      <c r="JZ554" s="1">
        <v>7.0647319999999998E-3</v>
      </c>
      <c r="KA554">
        <v>21.489370000000001</v>
      </c>
      <c r="KB554">
        <v>0</v>
      </c>
      <c r="KC554" s="1">
        <v>-7.4278380000000001E-14</v>
      </c>
      <c r="KD554" s="1">
        <v>7.0278750000000003E-3</v>
      </c>
      <c r="KE554">
        <v>21.56288</v>
      </c>
      <c r="KF554">
        <v>0</v>
      </c>
      <c r="KG554" s="1">
        <v>-1.3768330000000001E-13</v>
      </c>
      <c r="KH554" s="1">
        <v>7.0191769999999997E-3</v>
      </c>
      <c r="KI554">
        <v>21.61825</v>
      </c>
      <c r="KJ554">
        <v>0</v>
      </c>
      <c r="KK554" s="1">
        <v>-2.1610849999999999E-13</v>
      </c>
      <c r="KL554">
        <v>6.9829540000000004E-3</v>
      </c>
      <c r="KM554">
        <v>21.667269999999998</v>
      </c>
      <c r="KN554">
        <v>0</v>
      </c>
      <c r="KO554" s="1">
        <v>-3.514126E-13</v>
      </c>
      <c r="KP554" s="1">
        <v>6.9097070000000002E-3</v>
      </c>
      <c r="KQ554">
        <v>21.71256</v>
      </c>
      <c r="KR554">
        <v>0</v>
      </c>
      <c r="KS554" s="1">
        <v>-6.1057010000000005E-13</v>
      </c>
      <c r="KT554" s="1">
        <v>6.8237690000000004E-3</v>
      </c>
      <c r="KU554">
        <v>21.733460000000001</v>
      </c>
      <c r="KV554">
        <v>0</v>
      </c>
      <c r="KW554" s="1">
        <v>-1.0622399999999999E-12</v>
      </c>
      <c r="KX554" s="1">
        <v>6.759007E-3</v>
      </c>
      <c r="KY554">
        <v>21.737130000000001</v>
      </c>
      <c r="KZ554">
        <v>0</v>
      </c>
      <c r="LA554" s="1">
        <v>-1.587234E-12</v>
      </c>
      <c r="LB554" s="1">
        <v>6.776158E-3</v>
      </c>
      <c r="LC554">
        <v>21.74183</v>
      </c>
      <c r="LD554">
        <v>0</v>
      </c>
      <c r="LE554" s="1">
        <v>-2.6732340000000002E-12</v>
      </c>
      <c r="LF554" s="1">
        <v>6.7842809999999996E-3</v>
      </c>
      <c r="LG554">
        <v>21.75826</v>
      </c>
      <c r="LH554">
        <v>0</v>
      </c>
      <c r="LI554" s="1">
        <v>-3.4887110000000002E-12</v>
      </c>
      <c r="LJ554" s="1">
        <v>6.7323119999999998E-3</v>
      </c>
      <c r="LK554">
        <v>21.834720000000001</v>
      </c>
      <c r="LL554">
        <v>0</v>
      </c>
      <c r="LM554" s="1">
        <v>-4.7263130000000004E-12</v>
      </c>
      <c r="LN554">
        <v>6.6215670000000001E-3</v>
      </c>
      <c r="LO554">
        <v>21.908380000000001</v>
      </c>
      <c r="LP554">
        <v>0</v>
      </c>
      <c r="LQ554" s="1">
        <v>-5.427467E-12</v>
      </c>
      <c r="LR554" s="1">
        <v>6.5332660000000002E-3</v>
      </c>
      <c r="LS554">
        <v>21.981079999999999</v>
      </c>
      <c r="LT554">
        <v>0</v>
      </c>
      <c r="LU554" s="1">
        <v>-6.1954599999999999E-12</v>
      </c>
      <c r="LV554" s="1">
        <v>6.4868310000000002E-3</v>
      </c>
      <c r="LW554">
        <v>22.071280000000002</v>
      </c>
      <c r="LX554">
        <v>0</v>
      </c>
      <c r="LY554" s="1">
        <v>-7.3327249999999999E-12</v>
      </c>
      <c r="LZ554" s="1">
        <v>6.4669699999999998E-3</v>
      </c>
      <c r="MA554">
        <v>22.128319999999999</v>
      </c>
      <c r="MB554">
        <v>0</v>
      </c>
      <c r="MC554" s="1">
        <v>-6.0414699999999997E-12</v>
      </c>
      <c r="MD554" s="1">
        <v>6.4474329999999998E-3</v>
      </c>
      <c r="ME554">
        <v>22.13926</v>
      </c>
      <c r="MF554">
        <v>0</v>
      </c>
      <c r="MG554" s="1">
        <v>-3.4471729999999999E-12</v>
      </c>
      <c r="MH554" s="1">
        <v>6.5118989999999998E-3</v>
      </c>
      <c r="MI554">
        <v>22.14161</v>
      </c>
      <c r="MJ554">
        <v>1.593397E-14</v>
      </c>
      <c r="MK554" s="1">
        <v>2.4803620000000001E-9</v>
      </c>
      <c r="ML554" s="1">
        <v>6.5650889999999996E-3</v>
      </c>
      <c r="MM554">
        <v>22.16826</v>
      </c>
      <c r="MN554">
        <v>3.265687E-13</v>
      </c>
      <c r="MO554" s="1">
        <v>5.0398099999999998E-8</v>
      </c>
      <c r="MP554" s="1">
        <v>6.5540499999999996E-3</v>
      </c>
      <c r="MQ554">
        <v>22.251110000000001</v>
      </c>
      <c r="MR554">
        <v>1.224198E-12</v>
      </c>
      <c r="MS554" s="1">
        <v>1.8922549999999999E-7</v>
      </c>
      <c r="MT554" s="1">
        <v>6.4484620000000003E-3</v>
      </c>
      <c r="MU554">
        <v>22.337489999999999</v>
      </c>
      <c r="MV554">
        <v>2.92584E-12</v>
      </c>
      <c r="MW554" s="1">
        <v>4.596745E-7</v>
      </c>
      <c r="MX554" s="1">
        <v>6.3774089999999997E-3</v>
      </c>
      <c r="MY554">
        <v>22.409849999999999</v>
      </c>
      <c r="MZ554">
        <v>5.5980229999999997E-12</v>
      </c>
      <c r="NA554" s="1">
        <v>8.8917940000000002E-7</v>
      </c>
      <c r="NB554" s="1">
        <v>6.3681120000000004E-3</v>
      </c>
      <c r="NC554">
        <v>22.47936</v>
      </c>
      <c r="ND554">
        <v>9.4783629999999993E-12</v>
      </c>
      <c r="NE554" s="1">
        <v>1.5077270000000001E-6</v>
      </c>
      <c r="NF554" s="1">
        <v>6.3941040000000003E-3</v>
      </c>
      <c r="NG554">
        <v>22.514469999999999</v>
      </c>
      <c r="NH554">
        <v>1.5048829999999999E-11</v>
      </c>
      <c r="NI554" s="1">
        <v>2.3835889999999998E-6</v>
      </c>
      <c r="NJ554" s="1">
        <v>6.3861370000000001E-3</v>
      </c>
      <c r="NK554">
        <v>22.52994</v>
      </c>
      <c r="NL554">
        <v>2.293096E-11</v>
      </c>
      <c r="NM554" s="1">
        <v>3.6361249999999999E-6</v>
      </c>
      <c r="NN554" s="1">
        <v>6.2986960000000003E-3</v>
      </c>
      <c r="NO554">
        <v>22.54505</v>
      </c>
      <c r="NP554">
        <v>3.3735229999999997E-11</v>
      </c>
      <c r="NQ554" s="1">
        <v>5.4234730000000001E-6</v>
      </c>
      <c r="NR554" s="1">
        <v>6.2129380000000003E-3</v>
      </c>
      <c r="NS554">
        <v>22.56034</v>
      </c>
      <c r="NT554">
        <v>4.8720039999999998E-11</v>
      </c>
      <c r="NU554" s="1">
        <v>7.9391550000000004E-6</v>
      </c>
      <c r="NV554">
        <v>6.180044E-3</v>
      </c>
      <c r="NW554">
        <v>22.596969999999999</v>
      </c>
      <c r="NX554">
        <v>7.0603609999999997E-11</v>
      </c>
      <c r="NY554" s="1">
        <v>1.156485E-5</v>
      </c>
      <c r="NZ554" s="1">
        <v>6.213606E-3</v>
      </c>
      <c r="OA554">
        <v>22.66386</v>
      </c>
      <c r="OB554" s="1">
        <v>1.04294E-10</v>
      </c>
      <c r="OC554" s="1">
        <v>1.6991219999999999E-5</v>
      </c>
      <c r="OD554" s="1">
        <v>6.2340970000000001E-3</v>
      </c>
      <c r="OE554">
        <v>22.710059999999999</v>
      </c>
      <c r="OF554" s="1">
        <v>1.557281E-10</v>
      </c>
      <c r="OG554" s="1">
        <v>2.5283720000000001E-5</v>
      </c>
      <c r="OH554" s="1">
        <v>6.212642E-3</v>
      </c>
      <c r="OI554">
        <v>22.748719999999999</v>
      </c>
      <c r="OJ554" s="1">
        <v>2.3150189999999999E-10</v>
      </c>
      <c r="OK554" s="1">
        <v>3.7709229999999997E-5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8.1381769999999999E-3</v>
      </c>
      <c r="G555">
        <v>18.685099999999998</v>
      </c>
      <c r="H555">
        <v>0</v>
      </c>
      <c r="I555">
        <v>0</v>
      </c>
      <c r="J555">
        <v>8.2846559999999996E-3</v>
      </c>
      <c r="K555">
        <v>18.724679999999999</v>
      </c>
      <c r="L555">
        <v>0</v>
      </c>
      <c r="M555">
        <v>0</v>
      </c>
      <c r="N555" s="1">
        <v>8.2628679999999996E-3</v>
      </c>
      <c r="O555">
        <v>18.775549999999999</v>
      </c>
      <c r="P555">
        <v>0</v>
      </c>
      <c r="Q555">
        <v>0</v>
      </c>
      <c r="R555" s="1">
        <v>8.1586420000000007E-3</v>
      </c>
      <c r="S555">
        <v>18.79158</v>
      </c>
      <c r="T555">
        <v>0</v>
      </c>
      <c r="U555">
        <v>0</v>
      </c>
      <c r="V555" s="1">
        <v>8.141321E-3</v>
      </c>
      <c r="W555">
        <v>18.8035</v>
      </c>
      <c r="X555">
        <v>0</v>
      </c>
      <c r="Y555">
        <v>0</v>
      </c>
      <c r="Z555" s="1">
        <v>8.0551259999999993E-3</v>
      </c>
      <c r="AA555">
        <v>18.815809999999999</v>
      </c>
      <c r="AB555">
        <v>0</v>
      </c>
      <c r="AC555">
        <v>0</v>
      </c>
      <c r="AD555" s="1">
        <v>8.0312869999999998E-3</v>
      </c>
      <c r="AE555">
        <v>18.82779</v>
      </c>
      <c r="AF555">
        <v>0</v>
      </c>
      <c r="AG555">
        <v>0</v>
      </c>
      <c r="AH555" s="1">
        <v>8.0498129999999994E-3</v>
      </c>
      <c r="AI555">
        <v>18.845690000000001</v>
      </c>
      <c r="AJ555">
        <v>0</v>
      </c>
      <c r="AK555">
        <v>0</v>
      </c>
      <c r="AL555" s="1">
        <v>8.2036090000000006E-3</v>
      </c>
      <c r="AM555">
        <v>18.90971</v>
      </c>
      <c r="AN555">
        <v>0</v>
      </c>
      <c r="AO555">
        <v>0</v>
      </c>
      <c r="AP555" s="1">
        <v>8.3130080000000002E-3</v>
      </c>
      <c r="AQ555">
        <v>18.95121</v>
      </c>
      <c r="AR555">
        <v>0</v>
      </c>
      <c r="AS555">
        <v>0</v>
      </c>
      <c r="AT555" s="1">
        <v>8.3701720000000004E-3</v>
      </c>
      <c r="AU555">
        <v>18.986080000000001</v>
      </c>
      <c r="AV555">
        <v>0</v>
      </c>
      <c r="AW555">
        <v>0</v>
      </c>
      <c r="AX555" s="1">
        <v>8.3918889999999996E-3</v>
      </c>
      <c r="AY555">
        <v>19.01033</v>
      </c>
      <c r="AZ555">
        <v>0</v>
      </c>
      <c r="BA555">
        <v>0</v>
      </c>
      <c r="BB555" s="1">
        <v>8.4457960000000002E-3</v>
      </c>
      <c r="BC555">
        <v>19.03126</v>
      </c>
      <c r="BD555">
        <v>0</v>
      </c>
      <c r="BE555">
        <v>0</v>
      </c>
      <c r="BF555" s="1">
        <v>8.4106430000000006E-3</v>
      </c>
      <c r="BG555">
        <v>19.051020000000001</v>
      </c>
      <c r="BH555">
        <v>0</v>
      </c>
      <c r="BI555">
        <v>0</v>
      </c>
      <c r="BJ555" s="1">
        <v>8.4060330000000003E-3</v>
      </c>
      <c r="BK555">
        <v>19.08897</v>
      </c>
      <c r="BL555">
        <v>0</v>
      </c>
      <c r="BM555">
        <v>0</v>
      </c>
      <c r="BN555" s="1">
        <v>8.4844289999999999E-3</v>
      </c>
      <c r="BO555">
        <v>19.1555</v>
      </c>
      <c r="BP555">
        <v>0</v>
      </c>
      <c r="BQ555">
        <v>0</v>
      </c>
      <c r="BR555" s="1">
        <v>8.6283239999999997E-3</v>
      </c>
      <c r="BS555">
        <v>19.23995</v>
      </c>
      <c r="BT555">
        <v>0</v>
      </c>
      <c r="BU555">
        <v>0</v>
      </c>
      <c r="BV555" s="1">
        <v>8.771493E-3</v>
      </c>
      <c r="BW555">
        <v>19.325569999999999</v>
      </c>
      <c r="BX555">
        <v>0</v>
      </c>
      <c r="BY555">
        <v>0</v>
      </c>
      <c r="BZ555" s="1">
        <v>8.8254000000000006E-3</v>
      </c>
      <c r="CA555">
        <v>19.394210000000001</v>
      </c>
      <c r="CB555">
        <v>0</v>
      </c>
      <c r="CC555">
        <v>0</v>
      </c>
      <c r="CD555" s="1">
        <v>8.8396859999999994E-3</v>
      </c>
      <c r="CE555">
        <v>19.41516</v>
      </c>
      <c r="CF555">
        <v>0</v>
      </c>
      <c r="CG555">
        <v>0</v>
      </c>
      <c r="CH555" s="1">
        <v>8.9020000000000002E-3</v>
      </c>
      <c r="CI555">
        <v>19.425989999999999</v>
      </c>
      <c r="CJ555">
        <v>0</v>
      </c>
      <c r="CK555">
        <v>0</v>
      </c>
      <c r="CL555" s="1">
        <v>9.2362920000000001E-3</v>
      </c>
      <c r="CM555">
        <v>19.437639999999998</v>
      </c>
      <c r="CN555">
        <v>0</v>
      </c>
      <c r="CO555">
        <v>0</v>
      </c>
      <c r="CP555" s="1">
        <v>9.5290449999999999E-3</v>
      </c>
      <c r="CQ555">
        <v>19.453859999999999</v>
      </c>
      <c r="CR555">
        <v>0</v>
      </c>
      <c r="CS555">
        <v>0</v>
      </c>
      <c r="CT555" s="1">
        <v>9.6051520000000005E-3</v>
      </c>
      <c r="CU555">
        <v>19.509730000000001</v>
      </c>
      <c r="CV555">
        <v>0</v>
      </c>
      <c r="CW555">
        <v>0</v>
      </c>
      <c r="CX555" s="1">
        <v>9.4252079999999992E-3</v>
      </c>
      <c r="CY555">
        <v>19.590589999999999</v>
      </c>
      <c r="CZ555">
        <v>0</v>
      </c>
      <c r="DA555">
        <v>0</v>
      </c>
      <c r="DB555" s="1">
        <v>9.3090789999999996E-3</v>
      </c>
      <c r="DC555">
        <v>19.657080000000001</v>
      </c>
      <c r="DD555">
        <v>0</v>
      </c>
      <c r="DE555">
        <v>0</v>
      </c>
      <c r="DF555" s="1">
        <v>9.3556100000000003E-3</v>
      </c>
      <c r="DG555">
        <v>19.710840000000001</v>
      </c>
      <c r="DH555">
        <v>0</v>
      </c>
      <c r="DI555">
        <v>0</v>
      </c>
      <c r="DJ555" s="1">
        <v>9.4701409999999996E-3</v>
      </c>
      <c r="DK555">
        <v>19.73095</v>
      </c>
      <c r="DL555">
        <v>0</v>
      </c>
      <c r="DM555">
        <v>0</v>
      </c>
      <c r="DN555" s="1">
        <v>9.4881800000000006E-3</v>
      </c>
      <c r="DO555">
        <v>19.74727</v>
      </c>
      <c r="DP555">
        <v>0</v>
      </c>
      <c r="DQ555">
        <v>0</v>
      </c>
      <c r="DR555" s="1">
        <v>9.8821829999999992E-3</v>
      </c>
      <c r="DS555">
        <v>19.757629999999999</v>
      </c>
      <c r="DT555">
        <v>0</v>
      </c>
      <c r="DU555">
        <v>0</v>
      </c>
      <c r="DV555" s="1">
        <v>1.014762E-2</v>
      </c>
      <c r="DW555">
        <v>19.765070000000001</v>
      </c>
      <c r="DX555">
        <v>0</v>
      </c>
      <c r="DY555">
        <v>0</v>
      </c>
      <c r="DZ555" s="1">
        <v>1.017682E-2</v>
      </c>
      <c r="EA555">
        <v>19.805530000000001</v>
      </c>
      <c r="EB555">
        <v>0</v>
      </c>
      <c r="EC555">
        <v>0</v>
      </c>
      <c r="ED555" s="1">
        <v>9.8268279999999993E-3</v>
      </c>
      <c r="EE555">
        <v>19.865089999999999</v>
      </c>
      <c r="EF555">
        <v>0</v>
      </c>
      <c r="EG555">
        <v>0</v>
      </c>
      <c r="EH555" s="1">
        <v>9.5965800000000004E-3</v>
      </c>
      <c r="EI555">
        <v>19.933430000000001</v>
      </c>
      <c r="EJ555">
        <v>0</v>
      </c>
      <c r="EK555">
        <v>0</v>
      </c>
      <c r="EL555" s="1">
        <v>9.5873799999999995E-3</v>
      </c>
      <c r="EM555">
        <v>19.99295</v>
      </c>
      <c r="EN555">
        <v>0</v>
      </c>
      <c r="EO555">
        <v>0</v>
      </c>
      <c r="EP555" s="1">
        <v>9.6950079999999998E-3</v>
      </c>
      <c r="EQ555">
        <v>20.015809999999998</v>
      </c>
      <c r="ER555">
        <v>0</v>
      </c>
      <c r="ES555">
        <v>0</v>
      </c>
      <c r="ET555" s="1">
        <v>9.6740200000000002E-3</v>
      </c>
      <c r="EU555">
        <v>20.016539999999999</v>
      </c>
      <c r="EV555">
        <v>0</v>
      </c>
      <c r="EW555">
        <v>0</v>
      </c>
      <c r="EX555" s="1">
        <v>9.9984199999999992E-3</v>
      </c>
      <c r="EY555">
        <v>20.022929999999999</v>
      </c>
      <c r="EZ555">
        <v>0</v>
      </c>
      <c r="FA555">
        <v>0</v>
      </c>
      <c r="FB555" s="1">
        <v>1.0202960000000001E-2</v>
      </c>
      <c r="FC555">
        <v>20.046990000000001</v>
      </c>
      <c r="FD555">
        <v>0</v>
      </c>
      <c r="FE555">
        <v>0</v>
      </c>
      <c r="FF555" s="1">
        <v>1.0191489999999999E-2</v>
      </c>
      <c r="FG555">
        <v>20.13354</v>
      </c>
      <c r="FH555">
        <v>0</v>
      </c>
      <c r="FI555">
        <v>0</v>
      </c>
      <c r="FJ555" s="1">
        <v>9.8230839999999993E-3</v>
      </c>
      <c r="FK555">
        <v>20.212019999999999</v>
      </c>
      <c r="FL555">
        <v>0</v>
      </c>
      <c r="FM555">
        <v>0</v>
      </c>
      <c r="FN555" s="1">
        <v>9.5571930000000003E-3</v>
      </c>
      <c r="FO555">
        <v>20.27413</v>
      </c>
      <c r="FP555">
        <v>0</v>
      </c>
      <c r="FQ555">
        <v>0</v>
      </c>
      <c r="FR555" s="1">
        <v>9.5102320000000004E-3</v>
      </c>
      <c r="FS555">
        <v>20.314769999999999</v>
      </c>
      <c r="FT555">
        <v>0</v>
      </c>
      <c r="FU555">
        <v>-4.0250700000000003E-37</v>
      </c>
      <c r="FV555" s="1">
        <v>9.5727659999999999E-3</v>
      </c>
      <c r="FW555">
        <v>20.333279999999998</v>
      </c>
      <c r="FX555">
        <v>0</v>
      </c>
      <c r="FY555">
        <v>-2.5228509999999998E-35</v>
      </c>
      <c r="FZ555" s="1">
        <v>9.5187870000000008E-3</v>
      </c>
      <c r="GA555">
        <v>20.335889999999999</v>
      </c>
      <c r="GB555">
        <v>0</v>
      </c>
      <c r="GC555">
        <v>-3.6717019999999998E-34</v>
      </c>
      <c r="GD555" s="1">
        <v>9.7893159999999993E-3</v>
      </c>
      <c r="GE555">
        <v>20.338799999999999</v>
      </c>
      <c r="GF555">
        <v>0</v>
      </c>
      <c r="GG555">
        <v>-3.8968959999999998E-33</v>
      </c>
      <c r="GH555" s="1">
        <v>9.9367559999999997E-3</v>
      </c>
      <c r="GI555">
        <v>20.35876</v>
      </c>
      <c r="GJ555">
        <v>0</v>
      </c>
      <c r="GK555" s="1">
        <v>-2.9925969999999999E-32</v>
      </c>
      <c r="GL555" s="1">
        <v>9.8844310000000008E-3</v>
      </c>
      <c r="GM555">
        <v>20.440460000000002</v>
      </c>
      <c r="GN555">
        <v>0</v>
      </c>
      <c r="GO555" s="1">
        <v>-1.258869E-29</v>
      </c>
      <c r="GP555" s="1">
        <v>9.5090939999999992E-3</v>
      </c>
      <c r="GQ555">
        <v>20.524139999999999</v>
      </c>
      <c r="GR555">
        <v>0</v>
      </c>
      <c r="GS555" s="1">
        <v>-5.3819330000000002E-30</v>
      </c>
      <c r="GT555" s="1">
        <v>9.2251060000000003E-3</v>
      </c>
      <c r="GU555">
        <v>20.59637</v>
      </c>
      <c r="GV555">
        <v>0</v>
      </c>
      <c r="GW555" s="1">
        <v>-3.4299349999999999E-28</v>
      </c>
      <c r="GX555" s="1">
        <v>9.1549279999999997E-3</v>
      </c>
      <c r="GY555">
        <v>20.663630000000001</v>
      </c>
      <c r="GZ555">
        <v>0</v>
      </c>
      <c r="HA555" s="1">
        <v>-1.819116E-26</v>
      </c>
      <c r="HB555" s="1">
        <v>9.204884E-3</v>
      </c>
      <c r="HC555">
        <v>20.694980000000001</v>
      </c>
      <c r="HD555">
        <v>0</v>
      </c>
      <c r="HE555" s="1">
        <v>-7.4444780000000005E-26</v>
      </c>
      <c r="HF555" s="1">
        <v>9.1619700000000002E-3</v>
      </c>
      <c r="HG555">
        <v>20.69894</v>
      </c>
      <c r="HH555">
        <v>0</v>
      </c>
      <c r="HI555" s="1">
        <v>-1.394678E-25</v>
      </c>
      <c r="HJ555" s="1">
        <v>9.2704180000000008E-3</v>
      </c>
      <c r="HK555">
        <v>20.707360000000001</v>
      </c>
      <c r="HL555">
        <v>0</v>
      </c>
      <c r="HM555" s="1">
        <v>-8.7063450000000004E-26</v>
      </c>
      <c r="HN555" s="1">
        <v>9.3046039999999993E-3</v>
      </c>
      <c r="HO555">
        <v>20.726330000000001</v>
      </c>
      <c r="HP555">
        <v>0</v>
      </c>
      <c r="HQ555" s="1">
        <v>-6.8085879999999995E-23</v>
      </c>
      <c r="HR555" s="1">
        <v>9.2405230000000005E-3</v>
      </c>
      <c r="HS555">
        <v>20.797899999999998</v>
      </c>
      <c r="HT555">
        <v>0</v>
      </c>
      <c r="HU555" s="1">
        <v>-2.9910610000000002E-23</v>
      </c>
      <c r="HV555" s="1">
        <v>8.9902850000000006E-3</v>
      </c>
      <c r="HW555">
        <v>20.884799999999998</v>
      </c>
      <c r="HX555">
        <v>0</v>
      </c>
      <c r="HY555" s="1">
        <v>-4.1215229999999999E-22</v>
      </c>
      <c r="HZ555" s="1">
        <v>8.8021409999999994E-3</v>
      </c>
      <c r="IA555">
        <v>20.962389999999999</v>
      </c>
      <c r="IB555">
        <v>0</v>
      </c>
      <c r="IC555" s="1">
        <v>-2.3165150000000001E-21</v>
      </c>
      <c r="ID555" s="1">
        <v>8.7377029999999994E-3</v>
      </c>
      <c r="IE555">
        <v>21.030660000000001</v>
      </c>
      <c r="IF555">
        <v>0</v>
      </c>
      <c r="IG555" s="1">
        <v>-2.9830919999999998E-20</v>
      </c>
      <c r="IH555" s="1">
        <v>8.7195220000000004E-3</v>
      </c>
      <c r="II555">
        <v>21.057469999999999</v>
      </c>
      <c r="IJ555">
        <v>0</v>
      </c>
      <c r="IK555" s="1">
        <v>-8.2819769999999995E-20</v>
      </c>
      <c r="IL555" s="1">
        <v>8.6285549999999996E-3</v>
      </c>
      <c r="IM555">
        <v>21.061050000000002</v>
      </c>
      <c r="IN555">
        <v>0</v>
      </c>
      <c r="IO555" s="1">
        <v>-4.5101420000000001E-19</v>
      </c>
      <c r="IP555" s="1">
        <v>8.6794720000000006E-3</v>
      </c>
      <c r="IQ555">
        <v>21.062609999999999</v>
      </c>
      <c r="IR555">
        <v>0</v>
      </c>
      <c r="IS555" s="1">
        <v>-4.5923140000000003E-19</v>
      </c>
      <c r="IT555" s="1">
        <v>8.6770690000000008E-3</v>
      </c>
      <c r="IU555">
        <v>21.070720000000001</v>
      </c>
      <c r="IV555">
        <v>0</v>
      </c>
      <c r="IW555" s="1">
        <v>-4.7060440000000003E-18</v>
      </c>
      <c r="IX555" s="1">
        <v>8.6056310000000007E-3</v>
      </c>
      <c r="IY555">
        <v>21.121690000000001</v>
      </c>
      <c r="IZ555">
        <v>0</v>
      </c>
      <c r="JA555" s="1">
        <v>-1.489137E-17</v>
      </c>
      <c r="JB555" s="1">
        <v>8.3929090000000005E-3</v>
      </c>
      <c r="JC555">
        <v>21.16198</v>
      </c>
      <c r="JD555">
        <v>0</v>
      </c>
      <c r="JE555" s="1">
        <v>-2.923364E-17</v>
      </c>
      <c r="JF555" s="1">
        <v>8.2227299999999993E-3</v>
      </c>
      <c r="JG555">
        <v>21.21022</v>
      </c>
      <c r="JH555">
        <v>0</v>
      </c>
      <c r="JI555" s="1">
        <v>-1.9204560000000001E-17</v>
      </c>
      <c r="JJ555" s="1">
        <v>8.1509289999999995E-3</v>
      </c>
      <c r="JK555">
        <v>21.240010000000002</v>
      </c>
      <c r="JL555">
        <v>0</v>
      </c>
      <c r="JM555" s="1">
        <v>-1.1312869999999999E-16</v>
      </c>
      <c r="JN555" s="1">
        <v>8.1495779999999993E-3</v>
      </c>
      <c r="JO555">
        <v>21.26559</v>
      </c>
      <c r="JP555">
        <v>0</v>
      </c>
      <c r="JQ555" s="1">
        <v>-3.3530119999999998E-16</v>
      </c>
      <c r="JR555" s="1">
        <v>8.1232209999999999E-3</v>
      </c>
      <c r="JS555">
        <v>21.30077</v>
      </c>
      <c r="JT555">
        <v>0</v>
      </c>
      <c r="JU555" s="1">
        <v>-1.0317270000000001E-15</v>
      </c>
      <c r="JV555" s="1">
        <v>8.0322669999999992E-3</v>
      </c>
      <c r="JW555">
        <v>21.33494</v>
      </c>
      <c r="JX555">
        <v>0</v>
      </c>
      <c r="JY555" s="1">
        <v>-2.5617759999999999E-15</v>
      </c>
      <c r="JZ555" s="1">
        <v>7.9261090000000006E-3</v>
      </c>
      <c r="KA555">
        <v>21.36523</v>
      </c>
      <c r="KB555">
        <v>0</v>
      </c>
      <c r="KC555" s="1">
        <v>-5.3672480000000002E-15</v>
      </c>
      <c r="KD555" s="1">
        <v>7.8896439999999995E-3</v>
      </c>
      <c r="KE555">
        <v>21.438569999999999</v>
      </c>
      <c r="KF555">
        <v>0</v>
      </c>
      <c r="KG555" s="1">
        <v>-1.110126E-14</v>
      </c>
      <c r="KH555" s="1">
        <v>7.8783849999999999E-3</v>
      </c>
      <c r="KI555">
        <v>21.492809999999999</v>
      </c>
      <c r="KJ555">
        <v>0</v>
      </c>
      <c r="KK555" s="1">
        <v>-1.961665E-14</v>
      </c>
      <c r="KL555" s="1">
        <v>7.8368989999999996E-3</v>
      </c>
      <c r="KM555">
        <v>21.540559999999999</v>
      </c>
      <c r="KN555">
        <v>0</v>
      </c>
      <c r="KO555" s="1">
        <v>-3.588551E-14</v>
      </c>
      <c r="KP555" s="1">
        <v>7.754337E-3</v>
      </c>
      <c r="KQ555">
        <v>21.58426</v>
      </c>
      <c r="KR555">
        <v>0</v>
      </c>
      <c r="KS555" s="1">
        <v>-6.9972419999999997E-14</v>
      </c>
      <c r="KT555" s="1">
        <v>7.6580909999999997E-3</v>
      </c>
      <c r="KU555">
        <v>21.602740000000001</v>
      </c>
      <c r="KV555">
        <v>0</v>
      </c>
      <c r="KW555" s="1">
        <v>-1.371064E-13</v>
      </c>
      <c r="KX555" s="1">
        <v>7.5821639999999997E-3</v>
      </c>
      <c r="KY555">
        <v>21.603840000000002</v>
      </c>
      <c r="KZ555">
        <v>0</v>
      </c>
      <c r="LA555" s="1">
        <v>-2.3207860000000001E-13</v>
      </c>
      <c r="LB555" s="1">
        <v>7.6095679999999997E-3</v>
      </c>
      <c r="LC555">
        <v>21.60671</v>
      </c>
      <c r="LD555">
        <v>0</v>
      </c>
      <c r="LE555" s="1">
        <v>-4.5404609999999999E-13</v>
      </c>
      <c r="LF555" s="1">
        <v>7.6198739999999996E-3</v>
      </c>
      <c r="LG555">
        <v>21.62238</v>
      </c>
      <c r="LH555">
        <v>0</v>
      </c>
      <c r="LI555" s="1">
        <v>-7.1585459999999995E-13</v>
      </c>
      <c r="LJ555" s="1">
        <v>7.5619340000000002E-3</v>
      </c>
      <c r="LK555">
        <v>21.70008</v>
      </c>
      <c r="LL555">
        <v>0</v>
      </c>
      <c r="LM555" s="1">
        <v>-1.2010389999999999E-12</v>
      </c>
      <c r="LN555" s="1">
        <v>7.4333480000000002E-3</v>
      </c>
      <c r="LO555">
        <v>21.773810000000001</v>
      </c>
      <c r="LP555">
        <v>0</v>
      </c>
      <c r="LQ555" s="1">
        <v>-1.719177E-12</v>
      </c>
      <c r="LR555" s="1">
        <v>7.3355260000000002E-3</v>
      </c>
      <c r="LS555">
        <v>21.846119999999999</v>
      </c>
      <c r="LT555">
        <v>0</v>
      </c>
      <c r="LU555" s="1">
        <v>-2.4812789999999999E-12</v>
      </c>
      <c r="LV555" s="1">
        <v>7.2823560000000002E-3</v>
      </c>
      <c r="LW555">
        <v>21.93646</v>
      </c>
      <c r="LX555">
        <v>0</v>
      </c>
      <c r="LY555" s="1">
        <v>-3.9599909999999997E-12</v>
      </c>
      <c r="LZ555" s="1">
        <v>7.262091E-3</v>
      </c>
      <c r="MA555">
        <v>21.99193</v>
      </c>
      <c r="MB555">
        <v>0</v>
      </c>
      <c r="MC555" s="1">
        <v>-5.1638920000000001E-12</v>
      </c>
      <c r="MD555" s="1">
        <v>7.2376649999999999E-3</v>
      </c>
      <c r="ME555">
        <v>22.000029999999999</v>
      </c>
      <c r="MF555">
        <v>0</v>
      </c>
      <c r="MG555" s="1">
        <v>-7.3774400000000001E-12</v>
      </c>
      <c r="MH555" s="1">
        <v>7.3190599999999996E-3</v>
      </c>
      <c r="MI555">
        <v>21.999960000000002</v>
      </c>
      <c r="MJ555">
        <v>0</v>
      </c>
      <c r="MK555" s="1">
        <v>-7.1976459999999998E-12</v>
      </c>
      <c r="ML555" s="1">
        <v>7.3811800000000002E-3</v>
      </c>
      <c r="MM555">
        <v>22.025839999999999</v>
      </c>
      <c r="MN555">
        <v>0</v>
      </c>
      <c r="MO555" s="1">
        <v>-7.7216639999999995E-12</v>
      </c>
      <c r="MP555" s="1">
        <v>7.3670740000000004E-3</v>
      </c>
      <c r="MQ555">
        <v>22.1098</v>
      </c>
      <c r="MR555">
        <v>0</v>
      </c>
      <c r="MS555" s="1">
        <v>-4.480786E-12</v>
      </c>
      <c r="MT555" s="1">
        <v>7.2465109999999998E-3</v>
      </c>
      <c r="MU555">
        <v>22.19651</v>
      </c>
      <c r="MV555">
        <v>0</v>
      </c>
      <c r="MW555" s="1">
        <v>-4.1996409999999999E-11</v>
      </c>
      <c r="MX555" s="1">
        <v>7.1686470000000002E-3</v>
      </c>
      <c r="MY555">
        <v>22.268329999999999</v>
      </c>
      <c r="MZ555">
        <v>0</v>
      </c>
      <c r="NA555" s="1">
        <v>-2.5103369999999999E-11</v>
      </c>
      <c r="NB555" s="1">
        <v>7.1566930000000004E-3</v>
      </c>
      <c r="NC555">
        <v>22.337070000000001</v>
      </c>
      <c r="ND555">
        <v>0</v>
      </c>
      <c r="NE555" s="1">
        <v>-6.2097649999999998E-11</v>
      </c>
      <c r="NF555" s="1">
        <v>7.1860439999999999E-3</v>
      </c>
      <c r="NG555">
        <v>22.370159999999998</v>
      </c>
      <c r="NH555">
        <v>0</v>
      </c>
      <c r="NI555" s="1">
        <v>-8.3097180000000003E-12</v>
      </c>
      <c r="NJ555" s="1">
        <v>7.1742070000000002E-3</v>
      </c>
      <c r="NK555">
        <v>22.383330000000001</v>
      </c>
      <c r="NL555">
        <v>0</v>
      </c>
      <c r="NM555" s="1">
        <v>-9.6140930000000004E-12</v>
      </c>
      <c r="NN555" s="1">
        <v>7.0757880000000004E-3</v>
      </c>
      <c r="NO555">
        <v>22.396699999999999</v>
      </c>
      <c r="NP555">
        <v>0</v>
      </c>
      <c r="NQ555" s="1">
        <v>-1.094612E-10</v>
      </c>
      <c r="NR555" s="1">
        <v>6.9781779999999998E-3</v>
      </c>
      <c r="NS555">
        <v>22.410589999999999</v>
      </c>
      <c r="NT555">
        <v>0</v>
      </c>
      <c r="NU555" s="1">
        <v>-1.500717E-11</v>
      </c>
      <c r="NV555" s="1">
        <v>6.9470649999999997E-3</v>
      </c>
      <c r="NW555">
        <v>22.446909999999999</v>
      </c>
      <c r="NX555">
        <v>0</v>
      </c>
      <c r="NY555" s="1">
        <v>-2.3270069999999999E-11</v>
      </c>
      <c r="NZ555" s="1">
        <v>6.9827800000000001E-3</v>
      </c>
      <c r="OA555">
        <v>22.51445</v>
      </c>
      <c r="OB555">
        <v>0</v>
      </c>
      <c r="OC555" s="1">
        <v>-1.7555069999999999E-10</v>
      </c>
      <c r="OD555" s="1">
        <v>7.0063139999999996E-3</v>
      </c>
      <c r="OE555">
        <v>22.56007</v>
      </c>
      <c r="OF555">
        <v>0</v>
      </c>
      <c r="OG555" s="1">
        <v>-2.33787E-10</v>
      </c>
      <c r="OH555" s="1">
        <v>6.9793049999999999E-3</v>
      </c>
      <c r="OI555">
        <v>22.597740000000002</v>
      </c>
      <c r="OJ555">
        <v>0</v>
      </c>
      <c r="OK555" s="1">
        <v>-1.474772E-10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 s="1">
        <v>8.7228319999999998E-3</v>
      </c>
      <c r="G556">
        <v>18.548300000000001</v>
      </c>
      <c r="H556">
        <v>0</v>
      </c>
      <c r="I556">
        <v>0</v>
      </c>
      <c r="J556" s="1">
        <v>8.8824279999999995E-3</v>
      </c>
      <c r="K556">
        <v>18.586069999999999</v>
      </c>
      <c r="L556">
        <v>0</v>
      </c>
      <c r="M556">
        <v>0</v>
      </c>
      <c r="N556" s="1">
        <v>8.8584430000000006E-3</v>
      </c>
      <c r="O556">
        <v>18.63513</v>
      </c>
      <c r="P556">
        <v>0</v>
      </c>
      <c r="Q556">
        <v>0</v>
      </c>
      <c r="R556" s="1">
        <v>8.7433289999999993E-3</v>
      </c>
      <c r="S556">
        <v>18.6495</v>
      </c>
      <c r="T556">
        <v>0</v>
      </c>
      <c r="U556">
        <v>0</v>
      </c>
      <c r="V556" s="1">
        <v>8.722545E-3</v>
      </c>
      <c r="W556">
        <v>18.659859999999998</v>
      </c>
      <c r="X556">
        <v>0</v>
      </c>
      <c r="Y556">
        <v>0</v>
      </c>
      <c r="Z556" s="1">
        <v>8.6227549999999993E-3</v>
      </c>
      <c r="AA556">
        <v>18.67051</v>
      </c>
      <c r="AB556">
        <v>0</v>
      </c>
      <c r="AC556">
        <v>0</v>
      </c>
      <c r="AD556" s="1">
        <v>8.6009620000000002E-3</v>
      </c>
      <c r="AE556">
        <v>18.681039999999999</v>
      </c>
      <c r="AF556">
        <v>0</v>
      </c>
      <c r="AG556">
        <v>0</v>
      </c>
      <c r="AH556" s="1">
        <v>8.6184690000000001E-3</v>
      </c>
      <c r="AI556">
        <v>18.697510000000001</v>
      </c>
      <c r="AJ556">
        <v>0</v>
      </c>
      <c r="AK556">
        <v>0</v>
      </c>
      <c r="AL556" s="1">
        <v>8.7846869999999994E-3</v>
      </c>
      <c r="AM556">
        <v>18.760120000000001</v>
      </c>
      <c r="AN556">
        <v>0</v>
      </c>
      <c r="AO556">
        <v>0</v>
      </c>
      <c r="AP556" s="1">
        <v>8.9016549999999996E-3</v>
      </c>
      <c r="AQ556">
        <v>18.800049999999999</v>
      </c>
      <c r="AR556">
        <v>0</v>
      </c>
      <c r="AS556">
        <v>0</v>
      </c>
      <c r="AT556" s="1">
        <v>8.9635459999999993E-3</v>
      </c>
      <c r="AU556">
        <v>18.833200000000001</v>
      </c>
      <c r="AV556">
        <v>0</v>
      </c>
      <c r="AW556">
        <v>0</v>
      </c>
      <c r="AX556" s="1">
        <v>8.9855079999999997E-3</v>
      </c>
      <c r="AY556">
        <v>18.855709999999998</v>
      </c>
      <c r="AZ556">
        <v>0</v>
      </c>
      <c r="BA556">
        <v>0</v>
      </c>
      <c r="BB556" s="1">
        <v>9.0452689999999999E-3</v>
      </c>
      <c r="BC556">
        <v>18.874949999999998</v>
      </c>
      <c r="BD556">
        <v>0</v>
      </c>
      <c r="BE556">
        <v>0</v>
      </c>
      <c r="BF556" s="1">
        <v>8.9998730000000002E-3</v>
      </c>
      <c r="BG556">
        <v>18.893070000000002</v>
      </c>
      <c r="BH556">
        <v>0</v>
      </c>
      <c r="BI556">
        <v>0</v>
      </c>
      <c r="BJ556" s="1">
        <v>8.9946260000000004E-3</v>
      </c>
      <c r="BK556">
        <v>18.92972</v>
      </c>
      <c r="BL556">
        <v>0</v>
      </c>
      <c r="BM556">
        <v>0</v>
      </c>
      <c r="BN556" s="1">
        <v>9.0798660000000007E-3</v>
      </c>
      <c r="BO556">
        <v>18.995049999999999</v>
      </c>
      <c r="BP556">
        <v>0</v>
      </c>
      <c r="BQ556">
        <v>0</v>
      </c>
      <c r="BR556" s="1">
        <v>9.2335999999999998E-3</v>
      </c>
      <c r="BS556">
        <v>19.078240000000001</v>
      </c>
      <c r="BT556">
        <v>0</v>
      </c>
      <c r="BU556">
        <v>0</v>
      </c>
      <c r="BV556" s="1">
        <v>9.3903100000000007E-3</v>
      </c>
      <c r="BW556">
        <v>19.162880000000001</v>
      </c>
      <c r="BX556">
        <v>0</v>
      </c>
      <c r="BY556">
        <v>0</v>
      </c>
      <c r="BZ556" s="1">
        <v>9.4472889999999993E-3</v>
      </c>
      <c r="CA556">
        <v>19.23057</v>
      </c>
      <c r="CB556">
        <v>0</v>
      </c>
      <c r="CC556">
        <v>0</v>
      </c>
      <c r="CD556" s="1">
        <v>9.4623169999999996E-3</v>
      </c>
      <c r="CE556">
        <v>19.25019</v>
      </c>
      <c r="CF556">
        <v>0</v>
      </c>
      <c r="CG556">
        <v>0</v>
      </c>
      <c r="CH556" s="1">
        <v>9.5280639999999993E-3</v>
      </c>
      <c r="CI556">
        <v>19.25939</v>
      </c>
      <c r="CJ556">
        <v>0</v>
      </c>
      <c r="CK556">
        <v>0</v>
      </c>
      <c r="CL556" s="1">
        <v>9.9024590000000006E-3</v>
      </c>
      <c r="CM556">
        <v>19.269300000000001</v>
      </c>
      <c r="CN556">
        <v>0</v>
      </c>
      <c r="CO556">
        <v>0</v>
      </c>
      <c r="CP556" s="1">
        <v>1.021231E-2</v>
      </c>
      <c r="CQ556">
        <v>19.283760000000001</v>
      </c>
      <c r="CR556">
        <v>0</v>
      </c>
      <c r="CS556">
        <v>0</v>
      </c>
      <c r="CT556" s="1">
        <v>1.029888E-2</v>
      </c>
      <c r="CU556">
        <v>19.33794</v>
      </c>
      <c r="CV556">
        <v>0</v>
      </c>
      <c r="CW556">
        <v>0</v>
      </c>
      <c r="CX556" s="1">
        <v>1.010163E-2</v>
      </c>
      <c r="CY556">
        <v>19.417590000000001</v>
      </c>
      <c r="CZ556">
        <v>0</v>
      </c>
      <c r="DA556">
        <v>0</v>
      </c>
      <c r="DB556" s="1">
        <v>9.9764429999999998E-3</v>
      </c>
      <c r="DC556">
        <v>19.482949999999999</v>
      </c>
      <c r="DD556">
        <v>0</v>
      </c>
      <c r="DE556">
        <v>0</v>
      </c>
      <c r="DF556" s="1">
        <v>1.002755E-2</v>
      </c>
      <c r="DG556">
        <v>19.535520000000002</v>
      </c>
      <c r="DH556">
        <v>0</v>
      </c>
      <c r="DI556">
        <v>0</v>
      </c>
      <c r="DJ556" s="1">
        <v>1.0151810000000001E-2</v>
      </c>
      <c r="DK556">
        <v>19.554279999999999</v>
      </c>
      <c r="DL556">
        <v>0</v>
      </c>
      <c r="DM556">
        <v>0</v>
      </c>
      <c r="DN556" s="1">
        <v>1.017241E-2</v>
      </c>
      <c r="DO556">
        <v>19.569030000000001</v>
      </c>
      <c r="DP556">
        <v>0</v>
      </c>
      <c r="DQ556">
        <v>0</v>
      </c>
      <c r="DR556" s="1">
        <v>1.062159E-2</v>
      </c>
      <c r="DS556">
        <v>19.577670000000001</v>
      </c>
      <c r="DT556">
        <v>0</v>
      </c>
      <c r="DU556">
        <v>0</v>
      </c>
      <c r="DV556" s="1">
        <v>1.0898E-2</v>
      </c>
      <c r="DW556">
        <v>19.583269999999999</v>
      </c>
      <c r="DX556">
        <v>0</v>
      </c>
      <c r="DY556">
        <v>0</v>
      </c>
      <c r="DZ556" s="1">
        <v>1.093564E-2</v>
      </c>
      <c r="EA556">
        <v>19.622039999999998</v>
      </c>
      <c r="EB556">
        <v>0</v>
      </c>
      <c r="EC556">
        <v>0</v>
      </c>
      <c r="ED556" s="1">
        <v>1.0551069999999999E-2</v>
      </c>
      <c r="EE556">
        <v>19.680199999999999</v>
      </c>
      <c r="EF556">
        <v>0</v>
      </c>
      <c r="EG556">
        <v>0</v>
      </c>
      <c r="EH556" s="1">
        <v>1.0303079999999999E-2</v>
      </c>
      <c r="EI556">
        <v>19.747420000000002</v>
      </c>
      <c r="EJ556">
        <v>0</v>
      </c>
      <c r="EK556">
        <v>0</v>
      </c>
      <c r="EL556" s="1">
        <v>1.0295199999999999E-2</v>
      </c>
      <c r="EM556">
        <v>19.80603</v>
      </c>
      <c r="EN556">
        <v>0</v>
      </c>
      <c r="EO556">
        <v>0</v>
      </c>
      <c r="EP556" s="1">
        <v>1.041391E-2</v>
      </c>
      <c r="EQ556">
        <v>19.827649999999998</v>
      </c>
      <c r="ER556">
        <v>0</v>
      </c>
      <c r="ES556">
        <v>0</v>
      </c>
      <c r="ET556" s="1">
        <v>1.0387850000000001E-2</v>
      </c>
      <c r="EU556">
        <v>19.826789999999999</v>
      </c>
      <c r="EV556">
        <v>0</v>
      </c>
      <c r="EW556">
        <v>0</v>
      </c>
      <c r="EX556" s="1">
        <v>1.0765189999999999E-2</v>
      </c>
      <c r="EY556">
        <v>19.831479999999999</v>
      </c>
      <c r="EZ556">
        <v>0</v>
      </c>
      <c r="FA556">
        <v>0</v>
      </c>
      <c r="FB556" s="1">
        <v>1.0974060000000001E-2</v>
      </c>
      <c r="FC556">
        <v>19.853899999999999</v>
      </c>
      <c r="FD556">
        <v>0</v>
      </c>
      <c r="FE556">
        <v>0</v>
      </c>
      <c r="FF556" s="1">
        <v>1.096859E-2</v>
      </c>
      <c r="FG556">
        <v>19.939219999999999</v>
      </c>
      <c r="FH556">
        <v>0</v>
      </c>
      <c r="FI556">
        <v>0</v>
      </c>
      <c r="FJ556" s="1">
        <v>1.056373E-2</v>
      </c>
      <c r="FK556">
        <v>20.016819999999999</v>
      </c>
      <c r="FL556">
        <v>0</v>
      </c>
      <c r="FM556">
        <v>0</v>
      </c>
      <c r="FN556" s="1">
        <v>1.0278239999999999E-2</v>
      </c>
      <c r="FO556">
        <v>20.077970000000001</v>
      </c>
      <c r="FP556">
        <v>0</v>
      </c>
      <c r="FQ556">
        <v>0</v>
      </c>
      <c r="FR556" s="1">
        <v>1.022897E-2</v>
      </c>
      <c r="FS556">
        <v>20.117450000000002</v>
      </c>
      <c r="FT556">
        <v>0</v>
      </c>
      <c r="FU556">
        <v>0</v>
      </c>
      <c r="FV556" s="1">
        <v>1.029804E-2</v>
      </c>
      <c r="FW556">
        <v>20.134530000000002</v>
      </c>
      <c r="FX556">
        <v>0</v>
      </c>
      <c r="FY556">
        <v>0</v>
      </c>
      <c r="FZ556" s="1">
        <v>1.0241109999999999E-2</v>
      </c>
      <c r="GA556">
        <v>20.135300000000001</v>
      </c>
      <c r="GB556">
        <v>0</v>
      </c>
      <c r="GC556">
        <v>0</v>
      </c>
      <c r="GD556" s="1">
        <v>1.055159E-2</v>
      </c>
      <c r="GE556">
        <v>20.136299999999999</v>
      </c>
      <c r="GF556">
        <v>0</v>
      </c>
      <c r="GG556">
        <v>0</v>
      </c>
      <c r="GH556" s="1">
        <v>1.0704699999999999E-2</v>
      </c>
      <c r="GI556">
        <v>20.15427</v>
      </c>
      <c r="GJ556">
        <v>0</v>
      </c>
      <c r="GK556">
        <v>0</v>
      </c>
      <c r="GL556" s="1">
        <v>1.065293E-2</v>
      </c>
      <c r="GM556">
        <v>20.234449999999999</v>
      </c>
      <c r="GN556">
        <v>0</v>
      </c>
      <c r="GO556">
        <v>0</v>
      </c>
      <c r="GP556" s="1">
        <v>1.024139E-2</v>
      </c>
      <c r="GQ556">
        <v>20.317039999999999</v>
      </c>
      <c r="GR556">
        <v>0</v>
      </c>
      <c r="GS556">
        <v>0</v>
      </c>
      <c r="GT556" s="1">
        <v>9.9356389999999996E-3</v>
      </c>
      <c r="GU556">
        <v>20.388089999999998</v>
      </c>
      <c r="GV556">
        <v>0</v>
      </c>
      <c r="GW556">
        <v>0</v>
      </c>
      <c r="GX556" s="1">
        <v>9.8614400000000008E-3</v>
      </c>
      <c r="GY556">
        <v>20.454070000000002</v>
      </c>
      <c r="GZ556">
        <v>0</v>
      </c>
      <c r="HA556">
        <v>0</v>
      </c>
      <c r="HB556" s="1">
        <v>9.9182960000000001E-3</v>
      </c>
      <c r="HC556">
        <v>20.483840000000001</v>
      </c>
      <c r="HD556">
        <v>0</v>
      </c>
      <c r="HE556">
        <v>0</v>
      </c>
      <c r="HF556" s="1">
        <v>9.8707780000000002E-3</v>
      </c>
      <c r="HG556">
        <v>20.485969999999998</v>
      </c>
      <c r="HH556">
        <v>0</v>
      </c>
      <c r="HI556">
        <v>0</v>
      </c>
      <c r="HJ556" s="1">
        <v>1.000561E-2</v>
      </c>
      <c r="HK556">
        <v>20.492450000000002</v>
      </c>
      <c r="HL556">
        <v>0</v>
      </c>
      <c r="HM556">
        <v>0</v>
      </c>
      <c r="HN556" s="1">
        <v>1.0033540000000001E-2</v>
      </c>
      <c r="HO556">
        <v>20.509429999999998</v>
      </c>
      <c r="HP556">
        <v>0</v>
      </c>
      <c r="HQ556">
        <v>0</v>
      </c>
      <c r="HR556" s="1">
        <v>9.9697850000000001E-3</v>
      </c>
      <c r="HS556">
        <v>20.579229999999999</v>
      </c>
      <c r="HT556">
        <v>0</v>
      </c>
      <c r="HU556">
        <v>0</v>
      </c>
      <c r="HV556" s="1">
        <v>9.6980090000000005E-3</v>
      </c>
      <c r="HW556">
        <v>20.664739999999998</v>
      </c>
      <c r="HX556">
        <v>0</v>
      </c>
      <c r="HY556">
        <v>0</v>
      </c>
      <c r="HZ556" s="1">
        <v>9.4953239999999994E-3</v>
      </c>
      <c r="IA556">
        <v>20.74089</v>
      </c>
      <c r="IB556">
        <v>0</v>
      </c>
      <c r="IC556">
        <v>0</v>
      </c>
      <c r="ID556" s="1">
        <v>9.4239409999999999E-3</v>
      </c>
      <c r="IE556">
        <v>20.807639999999999</v>
      </c>
      <c r="IF556">
        <v>0</v>
      </c>
      <c r="IG556">
        <v>0</v>
      </c>
      <c r="IH556" s="1">
        <v>9.4067000000000005E-3</v>
      </c>
      <c r="II556">
        <v>20.832719999999998</v>
      </c>
      <c r="IJ556">
        <v>0</v>
      </c>
      <c r="IK556">
        <v>0</v>
      </c>
      <c r="IL556" s="1">
        <v>9.3078499999999995E-3</v>
      </c>
      <c r="IM556">
        <v>20.834420000000001</v>
      </c>
      <c r="IN556">
        <v>0</v>
      </c>
      <c r="IO556">
        <v>0</v>
      </c>
      <c r="IP556" s="1">
        <v>9.3700090000000003E-3</v>
      </c>
      <c r="IQ556">
        <v>20.8337</v>
      </c>
      <c r="IR556">
        <v>0</v>
      </c>
      <c r="IS556">
        <v>0</v>
      </c>
      <c r="IT556" s="1">
        <v>9.366671E-3</v>
      </c>
      <c r="IU556">
        <v>20.839549999999999</v>
      </c>
      <c r="IV556">
        <v>0</v>
      </c>
      <c r="IW556">
        <v>0</v>
      </c>
      <c r="IX556" s="1">
        <v>9.2910360000000008E-3</v>
      </c>
      <c r="IY556">
        <v>20.888470000000002</v>
      </c>
      <c r="IZ556">
        <v>0</v>
      </c>
      <c r="JA556">
        <v>0</v>
      </c>
      <c r="JB556" s="1">
        <v>9.0590889999999993E-3</v>
      </c>
      <c r="JC556">
        <v>20.92727</v>
      </c>
      <c r="JD556">
        <v>0</v>
      </c>
      <c r="JE556">
        <v>0</v>
      </c>
      <c r="JF556" s="1">
        <v>8.8750240000000005E-3</v>
      </c>
      <c r="JG556">
        <v>20.97467</v>
      </c>
      <c r="JH556">
        <v>0</v>
      </c>
      <c r="JI556">
        <v>0</v>
      </c>
      <c r="JJ556" s="1">
        <v>8.7973329999999992E-3</v>
      </c>
      <c r="JK556">
        <v>21.00393</v>
      </c>
      <c r="JL556">
        <v>0</v>
      </c>
      <c r="JM556">
        <v>0</v>
      </c>
      <c r="JN556" s="1">
        <v>8.7991360000000008E-3</v>
      </c>
      <c r="JO556">
        <v>21.028469999999999</v>
      </c>
      <c r="JP556">
        <v>0</v>
      </c>
      <c r="JQ556">
        <v>0</v>
      </c>
      <c r="JR556" s="1">
        <v>8.7716140000000005E-3</v>
      </c>
      <c r="JS556">
        <v>21.062539999999998</v>
      </c>
      <c r="JT556">
        <v>0</v>
      </c>
      <c r="JU556">
        <v>0</v>
      </c>
      <c r="JV556" s="1">
        <v>8.6728810000000003E-3</v>
      </c>
      <c r="JW556">
        <v>21.095659999999999</v>
      </c>
      <c r="JX556">
        <v>0</v>
      </c>
      <c r="JY556">
        <v>0</v>
      </c>
      <c r="JZ556" s="1">
        <v>8.5568310000000009E-3</v>
      </c>
      <c r="KA556">
        <v>21.125170000000001</v>
      </c>
      <c r="KB556">
        <v>0</v>
      </c>
      <c r="KC556">
        <v>0</v>
      </c>
      <c r="KD556" s="1">
        <v>8.5194820000000001E-3</v>
      </c>
      <c r="KE556">
        <v>21.197970000000002</v>
      </c>
      <c r="KF556">
        <v>0</v>
      </c>
      <c r="KG556">
        <v>0</v>
      </c>
      <c r="KH556" s="1">
        <v>8.508814E-3</v>
      </c>
      <c r="KI556">
        <v>21.25189</v>
      </c>
      <c r="KJ556">
        <v>0</v>
      </c>
      <c r="KK556">
        <v>0</v>
      </c>
      <c r="KL556" s="1">
        <v>8.4632490000000008E-3</v>
      </c>
      <c r="KM556">
        <v>21.299189999999999</v>
      </c>
      <c r="KN556">
        <v>0</v>
      </c>
      <c r="KO556">
        <v>0</v>
      </c>
      <c r="KP556" s="1">
        <v>8.3734320000000001E-3</v>
      </c>
      <c r="KQ556">
        <v>21.342279999999999</v>
      </c>
      <c r="KR556">
        <v>0</v>
      </c>
      <c r="KS556">
        <v>0</v>
      </c>
      <c r="KT556" s="1">
        <v>8.2697859999999995E-3</v>
      </c>
      <c r="KU556">
        <v>21.360220000000002</v>
      </c>
      <c r="KV556">
        <v>0</v>
      </c>
      <c r="KW556">
        <v>0</v>
      </c>
      <c r="KX556" s="1">
        <v>8.1875809999999993E-3</v>
      </c>
      <c r="KY556">
        <v>21.360769999999999</v>
      </c>
      <c r="KZ556">
        <v>0</v>
      </c>
      <c r="LA556">
        <v>0</v>
      </c>
      <c r="LB556">
        <v>8.2222649999999994E-3</v>
      </c>
      <c r="LC556">
        <v>21.36289</v>
      </c>
      <c r="LD556">
        <v>0</v>
      </c>
      <c r="LE556">
        <v>0</v>
      </c>
      <c r="LF556" s="1">
        <v>8.2318349999999998E-3</v>
      </c>
      <c r="LG556">
        <v>21.377520000000001</v>
      </c>
      <c r="LH556">
        <v>0</v>
      </c>
      <c r="LI556">
        <v>0</v>
      </c>
      <c r="LJ556" s="1">
        <v>8.1713389999999997E-3</v>
      </c>
      <c r="LK556">
        <v>21.45439</v>
      </c>
      <c r="LL556">
        <v>0</v>
      </c>
      <c r="LM556">
        <v>0</v>
      </c>
      <c r="LN556" s="1">
        <v>8.0287740000000007E-3</v>
      </c>
      <c r="LO556">
        <v>21.52816</v>
      </c>
      <c r="LP556">
        <v>0</v>
      </c>
      <c r="LQ556">
        <v>0</v>
      </c>
      <c r="LR556" s="1">
        <v>7.9246270000000001E-3</v>
      </c>
      <c r="LS556">
        <v>21.60117</v>
      </c>
      <c r="LT556">
        <v>0</v>
      </c>
      <c r="LU556">
        <v>0</v>
      </c>
      <c r="LV556" s="1">
        <v>7.8666050000000005E-3</v>
      </c>
      <c r="LW556">
        <v>21.692409999999999</v>
      </c>
      <c r="LX556">
        <v>0</v>
      </c>
      <c r="LY556">
        <v>0</v>
      </c>
      <c r="LZ556" s="1">
        <v>7.8464229999999999E-3</v>
      </c>
      <c r="MA556">
        <v>21.748329999999999</v>
      </c>
      <c r="MB556">
        <v>0</v>
      </c>
      <c r="MC556">
        <v>0</v>
      </c>
      <c r="MD556" s="1">
        <v>7.8179619999999995E-3</v>
      </c>
      <c r="ME556">
        <v>21.756070000000001</v>
      </c>
      <c r="MF556">
        <v>0</v>
      </c>
      <c r="MG556">
        <v>0</v>
      </c>
      <c r="MH556" s="1">
        <v>7.9136929999999994E-3</v>
      </c>
      <c r="MI556">
        <v>21.75516</v>
      </c>
      <c r="MJ556">
        <v>0</v>
      </c>
      <c r="MK556">
        <v>1.7243210000000002E-11</v>
      </c>
      <c r="ML556" s="1">
        <v>7.9803070000000007E-3</v>
      </c>
      <c r="MM556">
        <v>21.780090000000001</v>
      </c>
      <c r="MN556">
        <v>0</v>
      </c>
      <c r="MO556">
        <v>1.332311E-9</v>
      </c>
      <c r="MP556" s="1">
        <v>7.965738E-3</v>
      </c>
      <c r="MQ556">
        <v>21.863119999999999</v>
      </c>
      <c r="MR556">
        <v>0</v>
      </c>
      <c r="MS556">
        <v>8.2984169999999998E-9</v>
      </c>
      <c r="MT556" s="1">
        <v>7.8340960000000005E-3</v>
      </c>
      <c r="MU556">
        <v>21.94924</v>
      </c>
      <c r="MV556">
        <v>0</v>
      </c>
      <c r="MW556">
        <v>2.7571849999999999E-8</v>
      </c>
      <c r="MX556" s="1">
        <v>7.7518140000000001E-3</v>
      </c>
      <c r="MY556">
        <v>22.02064</v>
      </c>
      <c r="MZ556">
        <v>0</v>
      </c>
      <c r="NA556">
        <v>6.7202520000000002E-8</v>
      </c>
      <c r="NB556" s="1">
        <v>7.7380110000000004E-3</v>
      </c>
      <c r="NC556">
        <v>22.088889999999999</v>
      </c>
      <c r="ND556">
        <v>0</v>
      </c>
      <c r="NE556">
        <v>1.3660520000000001E-7</v>
      </c>
      <c r="NF556" s="1">
        <v>7.7695680000000001E-3</v>
      </c>
      <c r="NG556">
        <v>22.121189999999999</v>
      </c>
      <c r="NH556">
        <v>0</v>
      </c>
      <c r="NI556">
        <v>2.48188E-7</v>
      </c>
      <c r="NJ556" s="1">
        <v>7.756921E-3</v>
      </c>
      <c r="NK556">
        <v>22.13344</v>
      </c>
      <c r="NL556">
        <v>0</v>
      </c>
      <c r="NM556">
        <v>4.1934720000000001E-7</v>
      </c>
      <c r="NN556" s="1">
        <v>7.6474150000000003E-3</v>
      </c>
      <c r="NO556">
        <v>22.145489999999999</v>
      </c>
      <c r="NP556">
        <v>0</v>
      </c>
      <c r="NQ556">
        <v>6.7300539999999995E-7</v>
      </c>
      <c r="NR556" s="1">
        <v>7.5433899999999996E-3</v>
      </c>
      <c r="NS556">
        <v>22.157789999999999</v>
      </c>
      <c r="NT556">
        <v>0</v>
      </c>
      <c r="NU556">
        <v>1.0386859999999999E-6</v>
      </c>
      <c r="NV556" s="1">
        <v>7.5104009999999999E-3</v>
      </c>
      <c r="NW556">
        <v>22.192799999999998</v>
      </c>
      <c r="NX556">
        <v>0</v>
      </c>
      <c r="NY556">
        <v>1.564209E-6</v>
      </c>
      <c r="NZ556" s="1">
        <v>7.5496010000000004E-3</v>
      </c>
      <c r="OA556">
        <v>22.259219999999999</v>
      </c>
      <c r="OB556">
        <v>0</v>
      </c>
      <c r="OC556" s="1">
        <v>2.330562E-6</v>
      </c>
      <c r="OD556" s="1">
        <v>7.5755290000000001E-3</v>
      </c>
      <c r="OE556">
        <v>22.303930000000001</v>
      </c>
      <c r="OF556">
        <v>0</v>
      </c>
      <c r="OG556" s="1">
        <v>3.4700810000000001E-6</v>
      </c>
      <c r="OH556" s="1">
        <v>7.5465460000000003E-3</v>
      </c>
      <c r="OI556">
        <v>22.340409999999999</v>
      </c>
      <c r="OJ556">
        <v>0</v>
      </c>
      <c r="OK556" s="1">
        <v>5.1690589999999997E-6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7.574768E-3</v>
      </c>
      <c r="G557">
        <v>18.363409999999998</v>
      </c>
      <c r="H557">
        <v>0</v>
      </c>
      <c r="I557">
        <v>0</v>
      </c>
      <c r="J557" s="1">
        <v>7.7162899999999998E-3</v>
      </c>
      <c r="K557">
        <v>18.399619999999999</v>
      </c>
      <c r="L557">
        <v>0</v>
      </c>
      <c r="M557">
        <v>0</v>
      </c>
      <c r="N557" s="1">
        <v>7.6917699999999997E-3</v>
      </c>
      <c r="O557">
        <v>18.44604</v>
      </c>
      <c r="P557">
        <v>0</v>
      </c>
      <c r="Q557">
        <v>0</v>
      </c>
      <c r="R557" s="1">
        <v>7.5885780000000003E-3</v>
      </c>
      <c r="S557">
        <v>18.460719999999998</v>
      </c>
      <c r="T557">
        <v>0</v>
      </c>
      <c r="U557">
        <v>0</v>
      </c>
      <c r="V557" s="1">
        <v>7.5670590000000001E-3</v>
      </c>
      <c r="W557">
        <v>18.471589999999999</v>
      </c>
      <c r="X557">
        <v>0</v>
      </c>
      <c r="Y557">
        <v>0</v>
      </c>
      <c r="Z557" s="1">
        <v>7.4552539999999997E-3</v>
      </c>
      <c r="AA557">
        <v>18.48254</v>
      </c>
      <c r="AB557">
        <v>0</v>
      </c>
      <c r="AC557">
        <v>0</v>
      </c>
      <c r="AD557" s="1">
        <v>7.4435769999999998E-3</v>
      </c>
      <c r="AE557">
        <v>18.493110000000001</v>
      </c>
      <c r="AF557">
        <v>0</v>
      </c>
      <c r="AG557">
        <v>0</v>
      </c>
      <c r="AH557" s="1">
        <v>7.4549000000000004E-3</v>
      </c>
      <c r="AI557">
        <v>18.508949999999999</v>
      </c>
      <c r="AJ557">
        <v>0</v>
      </c>
      <c r="AK557">
        <v>0</v>
      </c>
      <c r="AL557" s="1">
        <v>7.606692E-3</v>
      </c>
      <c r="AM557">
        <v>18.5671</v>
      </c>
      <c r="AN557">
        <v>0</v>
      </c>
      <c r="AO557">
        <v>0</v>
      </c>
      <c r="AP557" s="1">
        <v>7.7129160000000002E-3</v>
      </c>
      <c r="AQ557">
        <v>18.604970000000002</v>
      </c>
      <c r="AR557">
        <v>0</v>
      </c>
      <c r="AS557">
        <v>0</v>
      </c>
      <c r="AT557" s="1">
        <v>7.7663869999999996E-3</v>
      </c>
      <c r="AU557">
        <v>18.636579999999999</v>
      </c>
      <c r="AV557">
        <v>0</v>
      </c>
      <c r="AW557">
        <v>0</v>
      </c>
      <c r="AX557" s="1">
        <v>7.7839110000000001E-3</v>
      </c>
      <c r="AY557">
        <v>18.658329999999999</v>
      </c>
      <c r="AZ557">
        <v>0</v>
      </c>
      <c r="BA557">
        <v>0</v>
      </c>
      <c r="BB557" s="1">
        <v>7.8430070000000008E-3</v>
      </c>
      <c r="BC557">
        <v>18.67718</v>
      </c>
      <c r="BD557">
        <v>0</v>
      </c>
      <c r="BE557">
        <v>0</v>
      </c>
      <c r="BF557" s="1">
        <v>7.7725729999999996E-3</v>
      </c>
      <c r="BG557">
        <v>18.694870000000002</v>
      </c>
      <c r="BH557">
        <v>0</v>
      </c>
      <c r="BI557">
        <v>0</v>
      </c>
      <c r="BJ557" s="1">
        <v>7.7797500000000002E-3</v>
      </c>
      <c r="BK557">
        <v>18.72945</v>
      </c>
      <c r="BL557">
        <v>0</v>
      </c>
      <c r="BM557">
        <v>0</v>
      </c>
      <c r="BN557" s="1">
        <v>7.8488129999999996E-3</v>
      </c>
      <c r="BO557">
        <v>18.790320000000001</v>
      </c>
      <c r="BP557">
        <v>0</v>
      </c>
      <c r="BQ557">
        <v>0</v>
      </c>
      <c r="BR557" s="1">
        <v>7.9889039999999998E-3</v>
      </c>
      <c r="BS557">
        <v>18.867570000000001</v>
      </c>
      <c r="BT557">
        <v>0</v>
      </c>
      <c r="BU557">
        <v>0</v>
      </c>
      <c r="BV557" s="1">
        <v>8.126889E-3</v>
      </c>
      <c r="BW557">
        <v>18.946429999999999</v>
      </c>
      <c r="BX557">
        <v>0</v>
      </c>
      <c r="BY557">
        <v>0</v>
      </c>
      <c r="BZ557" s="1">
        <v>8.1823989999999999E-3</v>
      </c>
      <c r="CA557">
        <v>19.01005</v>
      </c>
      <c r="CB557">
        <v>0</v>
      </c>
      <c r="CC557">
        <v>0</v>
      </c>
      <c r="CD557" s="1">
        <v>8.1927440000000001E-3</v>
      </c>
      <c r="CE557">
        <v>19.029820000000001</v>
      </c>
      <c r="CF557">
        <v>0</v>
      </c>
      <c r="CG557">
        <v>0</v>
      </c>
      <c r="CH557" s="1">
        <v>8.2490610000000002E-3</v>
      </c>
      <c r="CI557">
        <v>19.03997</v>
      </c>
      <c r="CJ557">
        <v>0</v>
      </c>
      <c r="CK557">
        <v>0</v>
      </c>
      <c r="CL557" s="1">
        <v>8.6175910000000008E-3</v>
      </c>
      <c r="CM557">
        <v>19.050370000000001</v>
      </c>
      <c r="CN557">
        <v>0</v>
      </c>
      <c r="CO557">
        <v>0</v>
      </c>
      <c r="CP557" s="1">
        <v>8.8845650000000005E-3</v>
      </c>
      <c r="CQ557">
        <v>19.064579999999999</v>
      </c>
      <c r="CR557">
        <v>0</v>
      </c>
      <c r="CS557">
        <v>0</v>
      </c>
      <c r="CT557" s="1">
        <v>8.9695669999999995E-3</v>
      </c>
      <c r="CU557">
        <v>19.114840000000001</v>
      </c>
      <c r="CV557">
        <v>0</v>
      </c>
      <c r="CW557">
        <v>0</v>
      </c>
      <c r="CX557" s="1">
        <v>8.7896740000000008E-3</v>
      </c>
      <c r="CY557">
        <v>19.18872</v>
      </c>
      <c r="CZ557">
        <v>0</v>
      </c>
      <c r="DA557">
        <v>0</v>
      </c>
      <c r="DB557" s="1">
        <v>8.6759880000000008E-3</v>
      </c>
      <c r="DC557">
        <v>19.249970000000001</v>
      </c>
      <c r="DD557">
        <v>0</v>
      </c>
      <c r="DE557">
        <v>0</v>
      </c>
      <c r="DF557" s="1">
        <v>8.719971E-3</v>
      </c>
      <c r="DG557">
        <v>19.299720000000001</v>
      </c>
      <c r="DH557">
        <v>0</v>
      </c>
      <c r="DI557">
        <v>0</v>
      </c>
      <c r="DJ557" s="1">
        <v>8.8327849999999992E-3</v>
      </c>
      <c r="DK557">
        <v>19.318619999999999</v>
      </c>
      <c r="DL557">
        <v>0</v>
      </c>
      <c r="DM557">
        <v>0</v>
      </c>
      <c r="DN557" s="1">
        <v>8.8519419999999998E-3</v>
      </c>
      <c r="DO557">
        <v>19.333760000000002</v>
      </c>
      <c r="DP557">
        <v>0</v>
      </c>
      <c r="DQ557">
        <v>0</v>
      </c>
      <c r="DR557" s="1">
        <v>9.3213589999999995E-3</v>
      </c>
      <c r="DS557">
        <v>19.342970000000001</v>
      </c>
      <c r="DT557">
        <v>0</v>
      </c>
      <c r="DU557">
        <v>0</v>
      </c>
      <c r="DV557" s="1">
        <v>9.5455890000000002E-3</v>
      </c>
      <c r="DW557">
        <v>19.34891</v>
      </c>
      <c r="DX557">
        <v>0</v>
      </c>
      <c r="DY557">
        <v>0</v>
      </c>
      <c r="DZ557" s="1">
        <v>9.5899239999999997E-3</v>
      </c>
      <c r="EA557">
        <v>19.38494</v>
      </c>
      <c r="EB557">
        <v>0</v>
      </c>
      <c r="EC557">
        <v>0</v>
      </c>
      <c r="ED557" s="1">
        <v>9.2344669999999997E-3</v>
      </c>
      <c r="EE557">
        <v>19.439</v>
      </c>
      <c r="EF557">
        <v>0</v>
      </c>
      <c r="EG557">
        <v>0</v>
      </c>
      <c r="EH557" s="1">
        <v>9.0170649999999995E-3</v>
      </c>
      <c r="EI557">
        <v>19.501809999999999</v>
      </c>
      <c r="EJ557">
        <v>0</v>
      </c>
      <c r="EK557">
        <v>0</v>
      </c>
      <c r="EL557" s="1">
        <v>9.0063339999999995E-3</v>
      </c>
      <c r="EM557">
        <v>19.557079999999999</v>
      </c>
      <c r="EN557">
        <v>0</v>
      </c>
      <c r="EO557">
        <v>0</v>
      </c>
      <c r="EP557" s="1">
        <v>9.1217520000000003E-3</v>
      </c>
      <c r="EQ557">
        <v>19.578610000000001</v>
      </c>
      <c r="ER557">
        <v>0</v>
      </c>
      <c r="ES557">
        <v>0</v>
      </c>
      <c r="ET557" s="1">
        <v>9.0966099999999998E-3</v>
      </c>
      <c r="EU557">
        <v>19.579249999999998</v>
      </c>
      <c r="EV557">
        <v>0</v>
      </c>
      <c r="EW557">
        <v>0</v>
      </c>
      <c r="EX557" s="1">
        <v>9.5042640000000001E-3</v>
      </c>
      <c r="EY557">
        <v>19.584669999999999</v>
      </c>
      <c r="EZ557">
        <v>0</v>
      </c>
      <c r="FA557">
        <v>0</v>
      </c>
      <c r="FB557" s="1">
        <v>9.6642289999999999E-3</v>
      </c>
      <c r="FC557">
        <v>19.60596</v>
      </c>
      <c r="FD557">
        <v>0</v>
      </c>
      <c r="FE557">
        <v>0</v>
      </c>
      <c r="FF557" s="1">
        <v>9.6801849999999991E-3</v>
      </c>
      <c r="FG557">
        <v>19.684719999999999</v>
      </c>
      <c r="FH557">
        <v>0</v>
      </c>
      <c r="FI557">
        <v>0</v>
      </c>
      <c r="FJ557" s="1">
        <v>9.3000489999999995E-3</v>
      </c>
      <c r="FK557">
        <v>19.757000000000001</v>
      </c>
      <c r="FL557">
        <v>0</v>
      </c>
      <c r="FM557">
        <v>0</v>
      </c>
      <c r="FN557" s="1">
        <v>9.0478780000000005E-3</v>
      </c>
      <c r="FO557">
        <v>19.814699999999998</v>
      </c>
      <c r="FP557">
        <v>0</v>
      </c>
      <c r="FQ557">
        <v>0</v>
      </c>
      <c r="FR557" s="1">
        <v>9.0056660000000007E-3</v>
      </c>
      <c r="FS557">
        <v>19.85275</v>
      </c>
      <c r="FT557">
        <v>0</v>
      </c>
      <c r="FU557">
        <v>0</v>
      </c>
      <c r="FV557" s="1">
        <v>9.072676E-3</v>
      </c>
      <c r="FW557">
        <v>19.870239999999999</v>
      </c>
      <c r="FX557">
        <v>0</v>
      </c>
      <c r="FY557">
        <v>0</v>
      </c>
      <c r="FZ557" s="1">
        <v>9.027139E-3</v>
      </c>
      <c r="GA557">
        <v>19.872509999999998</v>
      </c>
      <c r="GB557">
        <v>0</v>
      </c>
      <c r="GC557">
        <v>0</v>
      </c>
      <c r="GD557" s="1">
        <v>9.3647409999999993E-3</v>
      </c>
      <c r="GE557">
        <v>19.87462</v>
      </c>
      <c r="GF557">
        <v>0</v>
      </c>
      <c r="GG557">
        <v>0</v>
      </c>
      <c r="GH557" s="1">
        <v>9.4712300000000006E-3</v>
      </c>
      <c r="GI557">
        <v>19.891749999999998</v>
      </c>
      <c r="GJ557">
        <v>0</v>
      </c>
      <c r="GK557">
        <v>0</v>
      </c>
      <c r="GL557" s="1">
        <v>9.4455890000000008E-3</v>
      </c>
      <c r="GM557">
        <v>19.96555</v>
      </c>
      <c r="GN557">
        <v>0</v>
      </c>
      <c r="GO557">
        <v>0</v>
      </c>
      <c r="GP557" s="1">
        <v>9.0620070000000004E-3</v>
      </c>
      <c r="GQ557">
        <v>20.042369999999998</v>
      </c>
      <c r="GR557">
        <v>0</v>
      </c>
      <c r="GS557">
        <v>0</v>
      </c>
      <c r="GT557" s="1">
        <v>8.7980750000000007E-3</v>
      </c>
      <c r="GU557">
        <v>20.109079999999999</v>
      </c>
      <c r="GV557">
        <v>0</v>
      </c>
      <c r="GW557">
        <v>0</v>
      </c>
      <c r="GX557" s="1">
        <v>8.7315069999999995E-3</v>
      </c>
      <c r="GY557">
        <v>20.171330000000001</v>
      </c>
      <c r="GZ557">
        <v>0</v>
      </c>
      <c r="HA557">
        <v>0</v>
      </c>
      <c r="HB557" s="1">
        <v>8.7849490000000002E-3</v>
      </c>
      <c r="HC557">
        <v>20.20054</v>
      </c>
      <c r="HD557">
        <v>0</v>
      </c>
      <c r="HE557">
        <v>0</v>
      </c>
      <c r="HF557" s="1">
        <v>8.7433289999999993E-3</v>
      </c>
      <c r="HG557">
        <v>20.204440000000002</v>
      </c>
      <c r="HH557">
        <v>0</v>
      </c>
      <c r="HI557">
        <v>0</v>
      </c>
      <c r="HJ557" s="1">
        <v>8.9076329999999999E-3</v>
      </c>
      <c r="HK557">
        <v>20.21208</v>
      </c>
      <c r="HL557">
        <v>0</v>
      </c>
      <c r="HM557">
        <v>0</v>
      </c>
      <c r="HN557" s="1">
        <v>8.9167599999999993E-3</v>
      </c>
      <c r="HO557">
        <v>20.228960000000001</v>
      </c>
      <c r="HP557">
        <v>0</v>
      </c>
      <c r="HQ557">
        <v>0</v>
      </c>
      <c r="HR557" s="1">
        <v>8.8724630000000006E-3</v>
      </c>
      <c r="HS557">
        <v>20.294090000000001</v>
      </c>
      <c r="HT557">
        <v>0</v>
      </c>
      <c r="HU557">
        <v>0</v>
      </c>
      <c r="HV557" s="1">
        <v>8.6221149999999996E-3</v>
      </c>
      <c r="HW557">
        <v>20.373860000000001</v>
      </c>
      <c r="HX557">
        <v>0</v>
      </c>
      <c r="HY557">
        <v>0</v>
      </c>
      <c r="HZ557" s="1">
        <v>8.4439570000000002E-3</v>
      </c>
      <c r="IA557">
        <v>20.44547</v>
      </c>
      <c r="IB557">
        <v>0</v>
      </c>
      <c r="IC557">
        <v>0</v>
      </c>
      <c r="ID557" s="1">
        <v>8.3790930000000007E-3</v>
      </c>
      <c r="IE557">
        <v>20.508610000000001</v>
      </c>
      <c r="IF557">
        <v>0</v>
      </c>
      <c r="IG557">
        <v>0</v>
      </c>
      <c r="IH557" s="1">
        <v>8.3617069999999995E-3</v>
      </c>
      <c r="II557">
        <v>20.53378</v>
      </c>
      <c r="IJ557">
        <v>0</v>
      </c>
      <c r="IK557">
        <v>0</v>
      </c>
      <c r="IL557" s="1">
        <v>8.2834559999999998E-3</v>
      </c>
      <c r="IM557">
        <v>20.537600000000001</v>
      </c>
      <c r="IN557">
        <v>0</v>
      </c>
      <c r="IO557">
        <v>0</v>
      </c>
      <c r="IP557" s="1">
        <v>8.3601519999999992E-3</v>
      </c>
      <c r="IQ557">
        <v>20.538810000000002</v>
      </c>
      <c r="IR557">
        <v>0</v>
      </c>
      <c r="IS557">
        <v>0</v>
      </c>
      <c r="IT557" s="1">
        <v>8.3519879999999994E-3</v>
      </c>
      <c r="IU557">
        <v>20.545649999999998</v>
      </c>
      <c r="IV557">
        <v>0</v>
      </c>
      <c r="IW557">
        <v>0</v>
      </c>
      <c r="IX557" s="1">
        <v>8.2854350000000007E-3</v>
      </c>
      <c r="IY557">
        <v>20.591629999999999</v>
      </c>
      <c r="IZ557">
        <v>0</v>
      </c>
      <c r="JA557">
        <v>0</v>
      </c>
      <c r="JB557" s="1">
        <v>8.0777020000000008E-3</v>
      </c>
      <c r="JC557">
        <v>20.628720000000001</v>
      </c>
      <c r="JD557">
        <v>0</v>
      </c>
      <c r="JE557">
        <v>0</v>
      </c>
      <c r="JF557" s="1">
        <v>7.9072729999999994E-3</v>
      </c>
      <c r="JG557">
        <v>20.673860000000001</v>
      </c>
      <c r="JH557">
        <v>0</v>
      </c>
      <c r="JI557">
        <v>0</v>
      </c>
      <c r="JJ557" s="1">
        <v>7.8404010000000003E-3</v>
      </c>
      <c r="JK557">
        <v>20.702639999999999</v>
      </c>
      <c r="JL557">
        <v>0</v>
      </c>
      <c r="JM557">
        <v>0</v>
      </c>
      <c r="JN557" s="1">
        <v>7.8511780000000003E-3</v>
      </c>
      <c r="JO557">
        <v>20.726949999999999</v>
      </c>
      <c r="JP557">
        <v>0</v>
      </c>
      <c r="JQ557">
        <v>0</v>
      </c>
      <c r="JR557" s="1">
        <v>7.8277710000000007E-3</v>
      </c>
      <c r="JS557">
        <v>20.759869999999999</v>
      </c>
      <c r="JT557">
        <v>0</v>
      </c>
      <c r="JU557">
        <v>0</v>
      </c>
      <c r="JV557" s="1">
        <v>7.7363960000000004E-3</v>
      </c>
      <c r="JW557">
        <v>20.791879999999999</v>
      </c>
      <c r="JX557">
        <v>0</v>
      </c>
      <c r="JY557">
        <v>0</v>
      </c>
      <c r="JZ557" s="1">
        <v>7.6359920000000003E-3</v>
      </c>
      <c r="KA557">
        <v>20.820340000000002</v>
      </c>
      <c r="KB557">
        <v>0</v>
      </c>
      <c r="KC557">
        <v>0</v>
      </c>
      <c r="KD557" s="1">
        <v>7.5959560000000001E-3</v>
      </c>
      <c r="KE557">
        <v>20.888259999999999</v>
      </c>
      <c r="KF557">
        <v>0</v>
      </c>
      <c r="KG557">
        <v>0</v>
      </c>
      <c r="KH557" s="1">
        <v>7.5910489999999999E-3</v>
      </c>
      <c r="KI557">
        <v>20.939509999999999</v>
      </c>
      <c r="KJ557">
        <v>0</v>
      </c>
      <c r="KK557">
        <v>0</v>
      </c>
      <c r="KL557" s="1">
        <v>7.5551350000000001E-3</v>
      </c>
      <c r="KM557">
        <v>20.984639999999999</v>
      </c>
      <c r="KN557">
        <v>0</v>
      </c>
      <c r="KO557">
        <v>0</v>
      </c>
      <c r="KP557" s="1">
        <v>7.4702079999999999E-3</v>
      </c>
      <c r="KQ557">
        <v>21.025860000000002</v>
      </c>
      <c r="KR557">
        <v>0</v>
      </c>
      <c r="KS557">
        <v>0</v>
      </c>
      <c r="KT557" s="1">
        <v>7.3783820000000002E-3</v>
      </c>
      <c r="KU557">
        <v>21.043749999999999</v>
      </c>
      <c r="KV557">
        <v>0</v>
      </c>
      <c r="KW557">
        <v>0</v>
      </c>
      <c r="KX557" s="1">
        <v>7.3118059999999997E-3</v>
      </c>
      <c r="KY557">
        <v>21.045580000000001</v>
      </c>
      <c r="KZ557">
        <v>0</v>
      </c>
      <c r="LA557">
        <v>0</v>
      </c>
      <c r="LB557" s="1">
        <v>7.3470059999999997E-3</v>
      </c>
      <c r="LC557">
        <v>21.048680000000001</v>
      </c>
      <c r="LD557">
        <v>0</v>
      </c>
      <c r="LE557">
        <v>0</v>
      </c>
      <c r="LF557" s="1">
        <v>7.3497149999999997E-3</v>
      </c>
      <c r="LG557">
        <v>21.062819999999999</v>
      </c>
      <c r="LH557">
        <v>0</v>
      </c>
      <c r="LI557">
        <v>0</v>
      </c>
      <c r="LJ557" s="1">
        <v>7.3069119999999996E-3</v>
      </c>
      <c r="LK557">
        <v>21.133749999999999</v>
      </c>
      <c r="LL557">
        <v>0</v>
      </c>
      <c r="LM557">
        <v>0</v>
      </c>
      <c r="LN557" s="1">
        <v>7.172566E-3</v>
      </c>
      <c r="LO557">
        <v>21.202259999999999</v>
      </c>
      <c r="LP557">
        <v>0</v>
      </c>
      <c r="LQ557">
        <v>0</v>
      </c>
      <c r="LR557" s="1">
        <v>7.0788609999999997E-3</v>
      </c>
      <c r="LS557">
        <v>21.270479999999999</v>
      </c>
      <c r="LT557">
        <v>0</v>
      </c>
      <c r="LU557">
        <v>0</v>
      </c>
      <c r="LV557" s="1">
        <v>7.0274689999999997E-3</v>
      </c>
      <c r="LW557">
        <v>21.355599999999999</v>
      </c>
      <c r="LX557">
        <v>0</v>
      </c>
      <c r="LY557">
        <v>0</v>
      </c>
      <c r="LZ557" s="1">
        <v>7.0143380000000002E-3</v>
      </c>
      <c r="MA557">
        <v>21.40878</v>
      </c>
      <c r="MB557">
        <v>0</v>
      </c>
      <c r="MC557">
        <v>0</v>
      </c>
      <c r="MD557" s="1">
        <v>6.9881759999999996E-3</v>
      </c>
      <c r="ME557">
        <v>21.41769</v>
      </c>
      <c r="MF557">
        <v>0</v>
      </c>
      <c r="MG557">
        <v>0</v>
      </c>
      <c r="MH557" s="1">
        <v>7.0919590000000001E-3</v>
      </c>
      <c r="MI557">
        <v>21.418379999999999</v>
      </c>
      <c r="MJ557">
        <v>4.5188550000000003E-17</v>
      </c>
      <c r="MK557">
        <v>4.7549879999999999E-14</v>
      </c>
      <c r="ML557" s="1">
        <v>7.1427549999999998E-3</v>
      </c>
      <c r="MM557">
        <v>21.442589999999999</v>
      </c>
      <c r="MN557">
        <v>3.5192410000000002E-15</v>
      </c>
      <c r="MO557">
        <v>1.440557E-11</v>
      </c>
      <c r="MP557" s="1">
        <v>7.135682E-3</v>
      </c>
      <c r="MQ557">
        <v>21.519850000000002</v>
      </c>
      <c r="MR557">
        <v>2.19013E-14</v>
      </c>
      <c r="MS557">
        <v>1.5226159999999999E-10</v>
      </c>
      <c r="MT557" s="1">
        <v>7.0132279999999998E-3</v>
      </c>
      <c r="MU557">
        <v>21.600059999999999</v>
      </c>
      <c r="MV557">
        <v>7.1512320000000002E-14</v>
      </c>
      <c r="MW557">
        <v>6.9981449999999997E-10</v>
      </c>
      <c r="MX557" s="1">
        <v>6.9390160000000001E-3</v>
      </c>
      <c r="MY557">
        <v>21.667200000000001</v>
      </c>
      <c r="MZ557">
        <v>1.724878E-13</v>
      </c>
      <c r="NA557">
        <v>2.1609490000000002E-9</v>
      </c>
      <c r="NB557" s="1">
        <v>6.9338819999999997E-3</v>
      </c>
      <c r="NC557">
        <v>21.73188</v>
      </c>
      <c r="ND557">
        <v>3.5035700000000002E-13</v>
      </c>
      <c r="NE557">
        <v>5.3076009999999997E-9</v>
      </c>
      <c r="NF557" s="1">
        <v>6.9597460000000002E-3</v>
      </c>
      <c r="NG557">
        <v>21.763919999999999</v>
      </c>
      <c r="NH557">
        <v>6.3907569999999998E-13</v>
      </c>
      <c r="NI557">
        <v>1.1254720000000001E-8</v>
      </c>
      <c r="NJ557" s="1">
        <v>6.9552320000000004E-3</v>
      </c>
      <c r="NK557">
        <v>21.777550000000002</v>
      </c>
      <c r="NL557">
        <v>1.079244E-12</v>
      </c>
      <c r="NM557">
        <v>2.1555450000000001E-8</v>
      </c>
      <c r="NN557" s="1">
        <v>6.8449210000000003E-3</v>
      </c>
      <c r="NO557">
        <v>21.790569999999999</v>
      </c>
      <c r="NP557">
        <v>1.7046200000000001E-12</v>
      </c>
      <c r="NQ557">
        <v>3.81993E-8</v>
      </c>
      <c r="NR557" s="1">
        <v>6.7556059999999999E-3</v>
      </c>
      <c r="NS557">
        <v>21.803319999999999</v>
      </c>
      <c r="NT557">
        <v>2.5970290000000001E-12</v>
      </c>
      <c r="NU557">
        <v>6.3739920000000001E-8</v>
      </c>
      <c r="NV557" s="1">
        <v>6.7186420000000004E-3</v>
      </c>
      <c r="NW557">
        <v>21.836970000000001</v>
      </c>
      <c r="NX557">
        <v>3.8901390000000001E-12</v>
      </c>
      <c r="NY557">
        <v>1.020179E-7</v>
      </c>
      <c r="NZ557" s="1">
        <v>6.7612449999999999E-3</v>
      </c>
      <c r="OA557">
        <v>21.899380000000001</v>
      </c>
      <c r="OB557" s="1">
        <v>5.8327420000000004E-12</v>
      </c>
      <c r="OC557" s="1">
        <v>1.59043E-7</v>
      </c>
      <c r="OD557" s="1">
        <v>6.785742E-3</v>
      </c>
      <c r="OE557">
        <v>21.9422</v>
      </c>
      <c r="OF557" s="1">
        <v>8.7173750000000001E-12</v>
      </c>
      <c r="OG557" s="1">
        <v>2.4413979999999998E-7</v>
      </c>
      <c r="OH557" s="1">
        <v>6.7587209999999997E-3</v>
      </c>
      <c r="OI557">
        <v>21.977399999999999</v>
      </c>
      <c r="OJ557" s="1">
        <v>1.293612E-11</v>
      </c>
      <c r="OK557" s="1">
        <v>3.705269E-7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8.1023339999999992E-3</v>
      </c>
      <c r="G558">
        <v>18.16742</v>
      </c>
      <c r="H558">
        <v>0</v>
      </c>
      <c r="I558">
        <v>0</v>
      </c>
      <c r="J558" s="1">
        <v>8.2555969999999999E-3</v>
      </c>
      <c r="K558">
        <v>18.200369999999999</v>
      </c>
      <c r="L558">
        <v>0</v>
      </c>
      <c r="M558">
        <v>0</v>
      </c>
      <c r="N558" s="1">
        <v>8.2293969999999994E-3</v>
      </c>
      <c r="O558">
        <v>18.243749999999999</v>
      </c>
      <c r="P558">
        <v>0</v>
      </c>
      <c r="Q558">
        <v>0</v>
      </c>
      <c r="R558" s="1">
        <v>8.1157910000000007E-3</v>
      </c>
      <c r="S558">
        <v>18.254570000000001</v>
      </c>
      <c r="T558">
        <v>0</v>
      </c>
      <c r="U558">
        <v>0</v>
      </c>
      <c r="V558" s="1">
        <v>8.0931059999999992E-3</v>
      </c>
      <c r="W558">
        <v>18.261700000000001</v>
      </c>
      <c r="X558">
        <v>0</v>
      </c>
      <c r="Y558">
        <v>0</v>
      </c>
      <c r="Z558" s="1">
        <v>7.9405280000000005E-3</v>
      </c>
      <c r="AA558">
        <v>18.269069999999999</v>
      </c>
      <c r="AB558">
        <v>0</v>
      </c>
      <c r="AC558">
        <v>0</v>
      </c>
      <c r="AD558" s="1">
        <v>7.9404509999999994E-3</v>
      </c>
      <c r="AE558">
        <v>18.276209999999999</v>
      </c>
      <c r="AF558">
        <v>0</v>
      </c>
      <c r="AG558">
        <v>0</v>
      </c>
      <c r="AH558" s="1">
        <v>7.9461759999999992E-3</v>
      </c>
      <c r="AI558">
        <v>18.289059999999999</v>
      </c>
      <c r="AJ558">
        <v>0</v>
      </c>
      <c r="AK558">
        <v>0</v>
      </c>
      <c r="AL558" s="1">
        <v>8.1109939999999998E-3</v>
      </c>
      <c r="AM558">
        <v>18.34553</v>
      </c>
      <c r="AN558">
        <v>0</v>
      </c>
      <c r="AO558">
        <v>0</v>
      </c>
      <c r="AP558" s="1">
        <v>8.2347419999999998E-3</v>
      </c>
      <c r="AQ558">
        <v>18.38119</v>
      </c>
      <c r="AR558">
        <v>0</v>
      </c>
      <c r="AS558">
        <v>0</v>
      </c>
      <c r="AT558" s="1">
        <v>8.2961159999999992E-3</v>
      </c>
      <c r="AU558">
        <v>18.410319999999999</v>
      </c>
      <c r="AV558">
        <v>0</v>
      </c>
      <c r="AW558">
        <v>0</v>
      </c>
      <c r="AX558" s="1">
        <v>8.3068039999999992E-3</v>
      </c>
      <c r="AY558">
        <v>18.429130000000001</v>
      </c>
      <c r="AZ558">
        <v>0</v>
      </c>
      <c r="BA558">
        <v>0</v>
      </c>
      <c r="BB558" s="1">
        <v>8.3728940000000005E-3</v>
      </c>
      <c r="BC558">
        <v>18.4452</v>
      </c>
      <c r="BD558">
        <v>0</v>
      </c>
      <c r="BE558">
        <v>0</v>
      </c>
      <c r="BF558" s="1">
        <v>8.2761310000000008E-3</v>
      </c>
      <c r="BG558">
        <v>18.460339999999999</v>
      </c>
      <c r="BH558">
        <v>0</v>
      </c>
      <c r="BI558">
        <v>0</v>
      </c>
      <c r="BJ558" s="1">
        <v>8.2945350000000004E-3</v>
      </c>
      <c r="BK558">
        <v>18.49286</v>
      </c>
      <c r="BL558">
        <v>0</v>
      </c>
      <c r="BM558">
        <v>0</v>
      </c>
      <c r="BN558" s="1">
        <v>8.3620340000000008E-3</v>
      </c>
      <c r="BO558">
        <v>18.552330000000001</v>
      </c>
      <c r="BP558">
        <v>0</v>
      </c>
      <c r="BQ558">
        <v>0</v>
      </c>
      <c r="BR558" s="1">
        <v>8.5202249999999993E-3</v>
      </c>
      <c r="BS558">
        <v>18.628489999999999</v>
      </c>
      <c r="BT558">
        <v>0</v>
      </c>
      <c r="BU558">
        <v>0</v>
      </c>
      <c r="BV558" s="1">
        <v>8.6657020000000008E-3</v>
      </c>
      <c r="BW558">
        <v>18.705939999999998</v>
      </c>
      <c r="BX558">
        <v>0</v>
      </c>
      <c r="BY558">
        <v>0</v>
      </c>
      <c r="BZ558" s="1">
        <v>8.7342080000000002E-3</v>
      </c>
      <c r="CA558">
        <v>18.76735</v>
      </c>
      <c r="CB558">
        <v>0</v>
      </c>
      <c r="CC558">
        <v>0</v>
      </c>
      <c r="CD558" s="1">
        <v>8.7395219999999996E-3</v>
      </c>
      <c r="CE558">
        <v>18.783570000000001</v>
      </c>
      <c r="CF558">
        <v>0</v>
      </c>
      <c r="CG558">
        <v>0</v>
      </c>
      <c r="CH558" s="1">
        <v>8.8004490000000001E-3</v>
      </c>
      <c r="CI558">
        <v>18.790279999999999</v>
      </c>
      <c r="CJ558">
        <v>0</v>
      </c>
      <c r="CK558">
        <v>0</v>
      </c>
      <c r="CL558" s="1">
        <v>9.2407199999999991E-3</v>
      </c>
      <c r="CM558">
        <v>18.797779999999999</v>
      </c>
      <c r="CN558">
        <v>0</v>
      </c>
      <c r="CO558">
        <v>0</v>
      </c>
      <c r="CP558" s="1">
        <v>9.5217170000000007E-3</v>
      </c>
      <c r="CQ558">
        <v>18.809709999999999</v>
      </c>
      <c r="CR558">
        <v>0</v>
      </c>
      <c r="CS558">
        <v>0</v>
      </c>
      <c r="CT558" s="1">
        <v>9.6223070000000001E-3</v>
      </c>
      <c r="CU558">
        <v>18.859010000000001</v>
      </c>
      <c r="CV558">
        <v>0</v>
      </c>
      <c r="CW558">
        <v>0</v>
      </c>
      <c r="CX558" s="1">
        <v>9.4243739999999993E-3</v>
      </c>
      <c r="CY558">
        <v>18.932210000000001</v>
      </c>
      <c r="CZ558">
        <v>0</v>
      </c>
      <c r="DA558">
        <v>0</v>
      </c>
      <c r="DB558" s="1">
        <v>9.2964759999999997E-3</v>
      </c>
      <c r="DC558">
        <v>18.992039999999999</v>
      </c>
      <c r="DD558">
        <v>0</v>
      </c>
      <c r="DE558">
        <v>0</v>
      </c>
      <c r="DF558" s="1">
        <v>9.3461280000000004E-3</v>
      </c>
      <c r="DG558">
        <v>19.03959</v>
      </c>
      <c r="DH558">
        <v>0</v>
      </c>
      <c r="DI558">
        <v>0</v>
      </c>
      <c r="DJ558" s="1">
        <v>9.4721170000000004E-3</v>
      </c>
      <c r="DK558">
        <v>19.055479999999999</v>
      </c>
      <c r="DL558">
        <v>0</v>
      </c>
      <c r="DM558">
        <v>0</v>
      </c>
      <c r="DN558" s="1">
        <v>9.4881700000000006E-3</v>
      </c>
      <c r="DO558">
        <v>19.06813</v>
      </c>
      <c r="DP558">
        <v>0</v>
      </c>
      <c r="DQ558">
        <v>0</v>
      </c>
      <c r="DR558" s="1">
        <v>1.007313E-2</v>
      </c>
      <c r="DS558">
        <v>19.07489</v>
      </c>
      <c r="DT558">
        <v>0</v>
      </c>
      <c r="DU558">
        <v>0</v>
      </c>
      <c r="DV558" s="1">
        <v>1.030065E-2</v>
      </c>
      <c r="DW558">
        <v>19.078959999999999</v>
      </c>
      <c r="DX558">
        <v>0</v>
      </c>
      <c r="DY558">
        <v>0</v>
      </c>
      <c r="DZ558" s="1">
        <v>1.03613E-2</v>
      </c>
      <c r="EA558">
        <v>19.11429</v>
      </c>
      <c r="EB558">
        <v>0</v>
      </c>
      <c r="EC558">
        <v>0</v>
      </c>
      <c r="ED558" s="1">
        <v>9.9622080000000002E-3</v>
      </c>
      <c r="EE558">
        <v>19.167950000000001</v>
      </c>
      <c r="EF558">
        <v>0</v>
      </c>
      <c r="EG558">
        <v>0</v>
      </c>
      <c r="EH558" s="1">
        <v>9.7258150000000005E-3</v>
      </c>
      <c r="EI558">
        <v>19.22993</v>
      </c>
      <c r="EJ558">
        <v>0</v>
      </c>
      <c r="EK558">
        <v>0</v>
      </c>
      <c r="EL558" s="1">
        <v>9.7095710000000002E-3</v>
      </c>
      <c r="EM558">
        <v>19.28368</v>
      </c>
      <c r="EN558">
        <v>0</v>
      </c>
      <c r="EO558">
        <v>0</v>
      </c>
      <c r="EP558" s="1">
        <v>9.8420069999999998E-3</v>
      </c>
      <c r="EQ558">
        <v>19.30256</v>
      </c>
      <c r="ER558">
        <v>0</v>
      </c>
      <c r="ES558">
        <v>0</v>
      </c>
      <c r="ET558" s="1">
        <v>9.8170459999999994E-3</v>
      </c>
      <c r="EU558">
        <v>19.300139999999999</v>
      </c>
      <c r="EV558">
        <v>0</v>
      </c>
      <c r="EW558">
        <v>0</v>
      </c>
      <c r="EX558" s="1">
        <v>1.033009E-2</v>
      </c>
      <c r="EY558">
        <v>19.303260000000002</v>
      </c>
      <c r="EZ558">
        <v>0</v>
      </c>
      <c r="FA558">
        <v>0</v>
      </c>
      <c r="FB558" s="1">
        <v>1.0480369999999999E-2</v>
      </c>
      <c r="FC558">
        <v>19.32347</v>
      </c>
      <c r="FD558">
        <v>0</v>
      </c>
      <c r="FE558">
        <v>0</v>
      </c>
      <c r="FF558" s="1">
        <v>1.0517459999999999E-2</v>
      </c>
      <c r="FG558">
        <v>19.402670000000001</v>
      </c>
      <c r="FH558">
        <v>0</v>
      </c>
      <c r="FI558">
        <v>0</v>
      </c>
      <c r="FJ558" s="1">
        <v>1.0093990000000001E-2</v>
      </c>
      <c r="FK558">
        <v>19.474489999999999</v>
      </c>
      <c r="FL558">
        <v>0</v>
      </c>
      <c r="FM558">
        <v>0</v>
      </c>
      <c r="FN558" s="1">
        <v>9.8202329999999994E-3</v>
      </c>
      <c r="FO558">
        <v>19.530570000000001</v>
      </c>
      <c r="FP558">
        <v>0</v>
      </c>
      <c r="FQ558">
        <v>0</v>
      </c>
      <c r="FR558" s="1">
        <v>9.7670880000000002E-3</v>
      </c>
      <c r="FS558">
        <v>19.566040000000001</v>
      </c>
      <c r="FT558">
        <v>0</v>
      </c>
      <c r="FU558">
        <v>0</v>
      </c>
      <c r="FV558" s="1">
        <v>9.8403669999999992E-3</v>
      </c>
      <c r="FW558">
        <v>19.580259999999999</v>
      </c>
      <c r="FX558">
        <v>0</v>
      </c>
      <c r="FY558">
        <v>0</v>
      </c>
      <c r="FZ558" s="1">
        <v>9.8043220000000007E-3</v>
      </c>
      <c r="GA558">
        <v>19.579049999999999</v>
      </c>
      <c r="GB558">
        <v>0</v>
      </c>
      <c r="GC558">
        <v>0</v>
      </c>
      <c r="GD558" s="1">
        <v>1.023545E-2</v>
      </c>
      <c r="GE558">
        <v>19.578199999999999</v>
      </c>
      <c r="GF558">
        <v>0</v>
      </c>
      <c r="GG558">
        <v>0</v>
      </c>
      <c r="GH558" s="1">
        <v>1.03252E-2</v>
      </c>
      <c r="GI558">
        <v>19.59348</v>
      </c>
      <c r="GJ558">
        <v>0</v>
      </c>
      <c r="GK558">
        <v>0</v>
      </c>
      <c r="GL558" s="1">
        <v>1.0314190000000001E-2</v>
      </c>
      <c r="GM558">
        <v>19.666830000000001</v>
      </c>
      <c r="GN558">
        <v>0</v>
      </c>
      <c r="GO558">
        <v>0</v>
      </c>
      <c r="GP558" s="1">
        <v>9.8817390000000005E-3</v>
      </c>
      <c r="GQ558">
        <v>19.742699999999999</v>
      </c>
      <c r="GR558">
        <v>0</v>
      </c>
      <c r="GS558">
        <v>0</v>
      </c>
      <c r="GT558" s="1">
        <v>9.5977839999999998E-3</v>
      </c>
      <c r="GU558">
        <v>19.807099999999998</v>
      </c>
      <c r="GV558">
        <v>0</v>
      </c>
      <c r="GW558">
        <v>0</v>
      </c>
      <c r="GX558" s="1">
        <v>9.5275299999999993E-3</v>
      </c>
      <c r="GY558">
        <v>19.866479999999999</v>
      </c>
      <c r="GZ558">
        <v>0</v>
      </c>
      <c r="HA558">
        <v>0</v>
      </c>
      <c r="HB558" s="1">
        <v>9.5911490000000002E-3</v>
      </c>
      <c r="HC558">
        <v>19.891770000000001</v>
      </c>
      <c r="HD558">
        <v>0</v>
      </c>
      <c r="HE558">
        <v>0</v>
      </c>
      <c r="HF558" s="1">
        <v>9.5406899999999992E-3</v>
      </c>
      <c r="HG558">
        <v>19.891529999999999</v>
      </c>
      <c r="HH558">
        <v>0</v>
      </c>
      <c r="HI558">
        <v>0</v>
      </c>
      <c r="HJ558" s="1">
        <v>9.7626190000000002E-3</v>
      </c>
      <c r="HK558">
        <v>19.895520000000001</v>
      </c>
      <c r="HL558">
        <v>0</v>
      </c>
      <c r="HM558">
        <v>0</v>
      </c>
      <c r="HN558" s="1">
        <v>9.7578839999999997E-3</v>
      </c>
      <c r="HO558">
        <v>19.90964</v>
      </c>
      <c r="HP558">
        <v>0</v>
      </c>
      <c r="HQ558">
        <v>0</v>
      </c>
      <c r="HR558" s="1">
        <v>9.7243030000000001E-3</v>
      </c>
      <c r="HS558">
        <v>19.973420000000001</v>
      </c>
      <c r="HT558">
        <v>0</v>
      </c>
      <c r="HU558">
        <v>0</v>
      </c>
      <c r="HV558" s="1">
        <v>9.4362179999999997E-3</v>
      </c>
      <c r="HW558">
        <v>20.051539999999999</v>
      </c>
      <c r="HX558">
        <v>0</v>
      </c>
      <c r="HY558">
        <v>0</v>
      </c>
      <c r="HZ558" s="1">
        <v>9.2458120000000008E-3</v>
      </c>
      <c r="IA558">
        <v>20.120560000000001</v>
      </c>
      <c r="IB558">
        <v>0</v>
      </c>
      <c r="IC558">
        <v>0</v>
      </c>
      <c r="ID558" s="1">
        <v>9.1724149999999997E-3</v>
      </c>
      <c r="IE558">
        <v>20.180289999999999</v>
      </c>
      <c r="IF558">
        <v>0</v>
      </c>
      <c r="IG558">
        <v>0</v>
      </c>
      <c r="IH558" s="1">
        <v>9.1556320000000004E-3</v>
      </c>
      <c r="II558">
        <v>20.20102</v>
      </c>
      <c r="IJ558">
        <v>0</v>
      </c>
      <c r="IK558">
        <v>0</v>
      </c>
      <c r="IL558" s="1">
        <v>9.0773639999999992E-3</v>
      </c>
      <c r="IM558">
        <v>20.200220000000002</v>
      </c>
      <c r="IN558">
        <v>0</v>
      </c>
      <c r="IO558">
        <v>0</v>
      </c>
      <c r="IP558" s="1">
        <v>9.1851369999999995E-3</v>
      </c>
      <c r="IQ558">
        <v>20.197130000000001</v>
      </c>
      <c r="IR558">
        <v>0</v>
      </c>
      <c r="IS558">
        <v>0</v>
      </c>
      <c r="IT558" s="1">
        <v>9.1677879999999996E-3</v>
      </c>
      <c r="IU558">
        <v>20.200289999999999</v>
      </c>
      <c r="IV558">
        <v>0</v>
      </c>
      <c r="IW558">
        <v>0</v>
      </c>
      <c r="IX558" s="1">
        <v>9.0971420000000008E-3</v>
      </c>
      <c r="IY558">
        <v>20.243939999999998</v>
      </c>
      <c r="IZ558">
        <v>0</v>
      </c>
      <c r="JA558">
        <v>0</v>
      </c>
      <c r="JB558" s="1">
        <v>8.8654330000000007E-3</v>
      </c>
      <c r="JC558">
        <v>20.278079999999999</v>
      </c>
      <c r="JD558">
        <v>0</v>
      </c>
      <c r="JE558">
        <v>0</v>
      </c>
      <c r="JF558" s="1">
        <v>8.6832599999999999E-3</v>
      </c>
      <c r="JG558">
        <v>20.320399999999999</v>
      </c>
      <c r="JH558">
        <v>0</v>
      </c>
      <c r="JI558">
        <v>0</v>
      </c>
      <c r="JJ558" s="1">
        <v>8.6091899999999992E-3</v>
      </c>
      <c r="JK558">
        <v>20.345859999999998</v>
      </c>
      <c r="JL558">
        <v>0</v>
      </c>
      <c r="JM558">
        <v>0</v>
      </c>
      <c r="JN558" s="1">
        <v>8.624909E-3</v>
      </c>
      <c r="JO558">
        <v>20.36675</v>
      </c>
      <c r="JP558">
        <v>0</v>
      </c>
      <c r="JQ558">
        <v>0</v>
      </c>
      <c r="JR558" s="1">
        <v>8.5959929999999997E-3</v>
      </c>
      <c r="JS558">
        <v>20.39648</v>
      </c>
      <c r="JT558">
        <v>0</v>
      </c>
      <c r="JU558">
        <v>0</v>
      </c>
      <c r="JV558" s="1">
        <v>8.4985040000000005E-3</v>
      </c>
      <c r="JW558">
        <v>20.425350000000002</v>
      </c>
      <c r="JX558">
        <v>0</v>
      </c>
      <c r="JY558">
        <v>0</v>
      </c>
      <c r="JZ558" s="1">
        <v>8.3923929999999997E-3</v>
      </c>
      <c r="KA558">
        <v>20.450489999999999</v>
      </c>
      <c r="KB558">
        <v>0</v>
      </c>
      <c r="KC558">
        <v>0</v>
      </c>
      <c r="KD558" s="1">
        <v>8.3434040000000004E-3</v>
      </c>
      <c r="KE558">
        <v>20.516290000000001</v>
      </c>
      <c r="KF558">
        <v>0</v>
      </c>
      <c r="KG558">
        <v>0</v>
      </c>
      <c r="KH558" s="1">
        <v>8.3358900000000003E-3</v>
      </c>
      <c r="KI558">
        <v>20.564889999999998</v>
      </c>
      <c r="KJ558">
        <v>0</v>
      </c>
      <c r="KK558">
        <v>0</v>
      </c>
      <c r="KL558" s="1">
        <v>8.3002820000000008E-3</v>
      </c>
      <c r="KM558">
        <v>20.607040000000001</v>
      </c>
      <c r="KN558">
        <v>0</v>
      </c>
      <c r="KO558">
        <v>0</v>
      </c>
      <c r="KP558" s="1">
        <v>8.2062539999999996E-3</v>
      </c>
      <c r="KQ558">
        <v>20.645119999999999</v>
      </c>
      <c r="KR558">
        <v>0</v>
      </c>
      <c r="KS558">
        <v>0</v>
      </c>
      <c r="KT558" s="1">
        <v>8.1049959999999997E-3</v>
      </c>
      <c r="KU558">
        <v>20.65888</v>
      </c>
      <c r="KV558">
        <v>0</v>
      </c>
      <c r="KW558">
        <v>0</v>
      </c>
      <c r="KX558" s="1">
        <v>8.0341370000000002E-3</v>
      </c>
      <c r="KY558">
        <v>20.656500000000001</v>
      </c>
      <c r="KZ558">
        <v>0</v>
      </c>
      <c r="LA558">
        <v>0</v>
      </c>
      <c r="LB558" s="1">
        <v>8.0815990000000001E-3</v>
      </c>
      <c r="LC558">
        <v>20.655830000000002</v>
      </c>
      <c r="LD558">
        <v>0</v>
      </c>
      <c r="LE558">
        <v>0</v>
      </c>
      <c r="LF558" s="1">
        <v>8.0832830000000001E-3</v>
      </c>
      <c r="LG558">
        <v>20.666689999999999</v>
      </c>
      <c r="LH558">
        <v>0</v>
      </c>
      <c r="LI558">
        <v>0</v>
      </c>
      <c r="LJ558" s="1">
        <v>8.0401469999999992E-3</v>
      </c>
      <c r="LK558">
        <v>20.735939999999999</v>
      </c>
      <c r="LL558">
        <v>0</v>
      </c>
      <c r="LM558">
        <v>0</v>
      </c>
      <c r="LN558" s="1">
        <v>7.8938169999999992E-3</v>
      </c>
      <c r="LO558">
        <v>20.802569999999999</v>
      </c>
      <c r="LP558">
        <v>0</v>
      </c>
      <c r="LQ558">
        <v>0</v>
      </c>
      <c r="LR558" s="1">
        <v>7.7858270000000004E-3</v>
      </c>
      <c r="LS558">
        <v>20.868870000000001</v>
      </c>
      <c r="LT558">
        <v>0</v>
      </c>
      <c r="LU558">
        <v>0</v>
      </c>
      <c r="LV558" s="1">
        <v>7.7243640000000001E-3</v>
      </c>
      <c r="LW558">
        <v>20.952279999999998</v>
      </c>
      <c r="LX558">
        <v>0</v>
      </c>
      <c r="LY558">
        <v>0</v>
      </c>
      <c r="LZ558" s="1">
        <v>7.7249900000000002E-3</v>
      </c>
      <c r="MA558">
        <v>21.002279999999999</v>
      </c>
      <c r="MB558">
        <v>0</v>
      </c>
      <c r="MC558">
        <v>0</v>
      </c>
      <c r="MD558" s="1">
        <v>7.6917540000000003E-3</v>
      </c>
      <c r="ME558">
        <v>21.006689999999999</v>
      </c>
      <c r="MF558">
        <v>0</v>
      </c>
      <c r="MG558">
        <v>0</v>
      </c>
      <c r="MH558" s="1">
        <v>7.8219889999999997E-3</v>
      </c>
      <c r="MI558">
        <v>21.00282</v>
      </c>
      <c r="MJ558">
        <v>0</v>
      </c>
      <c r="MK558">
        <v>-1.399557E-18</v>
      </c>
      <c r="ML558" s="1">
        <v>7.8685630000000003E-3</v>
      </c>
      <c r="MM558">
        <v>21.02373</v>
      </c>
      <c r="MN558">
        <v>0</v>
      </c>
      <c r="MO558">
        <v>-6.7450840000000001E-17</v>
      </c>
      <c r="MP558" s="1">
        <v>7.8706690000000003E-3</v>
      </c>
      <c r="MQ558">
        <v>21.099260000000001</v>
      </c>
      <c r="MR558">
        <v>0</v>
      </c>
      <c r="MS558">
        <v>-1.4712559999999999E-16</v>
      </c>
      <c r="MT558" s="1">
        <v>7.7347689999999998E-3</v>
      </c>
      <c r="MU558">
        <v>21.177340000000001</v>
      </c>
      <c r="MV558">
        <v>0</v>
      </c>
      <c r="MW558">
        <v>-2.7451450000000002E-15</v>
      </c>
      <c r="MX558" s="1">
        <v>7.6480469999999998E-3</v>
      </c>
      <c r="MY558">
        <v>21.241700000000002</v>
      </c>
      <c r="MZ558">
        <v>0</v>
      </c>
      <c r="NA558">
        <v>-2.1863799999999998E-15</v>
      </c>
      <c r="NB558" s="1">
        <v>7.6467619999999997E-3</v>
      </c>
      <c r="NC558">
        <v>21.303629999999998</v>
      </c>
      <c r="ND558">
        <v>0</v>
      </c>
      <c r="NE558">
        <v>-4.4237020000000001E-15</v>
      </c>
      <c r="NF558" s="1">
        <v>7.6718150000000002E-3</v>
      </c>
      <c r="NG558">
        <v>21.33212</v>
      </c>
      <c r="NH558">
        <v>2.7940840000000001E-21</v>
      </c>
      <c r="NI558">
        <v>9.2754159999999999E-16</v>
      </c>
      <c r="NJ558" s="1">
        <v>7.6720119999999998E-3</v>
      </c>
      <c r="NK558">
        <v>21.341699999999999</v>
      </c>
      <c r="NL558">
        <v>5.7699600000000004E-17</v>
      </c>
      <c r="NM558">
        <v>1.900678E-11</v>
      </c>
      <c r="NN558" s="1">
        <v>7.5488719999999999E-3</v>
      </c>
      <c r="NO558">
        <v>21.350819999999999</v>
      </c>
      <c r="NP558">
        <v>2.9729499999999998E-16</v>
      </c>
      <c r="NQ558">
        <v>9.9543030000000004E-11</v>
      </c>
      <c r="NR558" s="1">
        <v>7.4459189999999996E-3</v>
      </c>
      <c r="NS558">
        <v>21.359860000000001</v>
      </c>
      <c r="NT558">
        <v>8.4681709999999995E-16</v>
      </c>
      <c r="NU558">
        <v>2.8734429999999999E-10</v>
      </c>
      <c r="NV558" s="1">
        <v>7.4045120000000002E-3</v>
      </c>
      <c r="NW558">
        <v>21.390450000000001</v>
      </c>
      <c r="NX558">
        <v>1.899394E-15</v>
      </c>
      <c r="NY558">
        <v>6.4801680000000002E-10</v>
      </c>
      <c r="NZ558" s="1">
        <v>7.4521689999999998E-3</v>
      </c>
      <c r="OA558">
        <v>21.450849999999999</v>
      </c>
      <c r="OB558">
        <v>3.7738690000000001E-15</v>
      </c>
      <c r="OC558" s="1">
        <v>1.27936E-9</v>
      </c>
      <c r="OD558" s="1">
        <v>7.4799330000000002E-3</v>
      </c>
      <c r="OE558">
        <v>21.49119</v>
      </c>
      <c r="OF558">
        <v>6.8747509999999998E-15</v>
      </c>
      <c r="OG558" s="1">
        <v>2.3215609999999999E-9</v>
      </c>
      <c r="OH558" s="1">
        <v>7.4456239999999996E-3</v>
      </c>
      <c r="OI558">
        <v>21.52345</v>
      </c>
      <c r="OJ558">
        <v>1.167364E-14</v>
      </c>
      <c r="OK558" s="1">
        <v>3.9594700000000002E-9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5.190025E-3</v>
      </c>
      <c r="G559">
        <v>18.066669999999998</v>
      </c>
      <c r="H559">
        <v>0</v>
      </c>
      <c r="I559">
        <v>0</v>
      </c>
      <c r="J559" s="1">
        <v>5.2879010000000002E-3</v>
      </c>
      <c r="K559">
        <v>18.099229999999999</v>
      </c>
      <c r="L559">
        <v>0</v>
      </c>
      <c r="M559">
        <v>0</v>
      </c>
      <c r="N559" s="1">
        <v>5.2739129999999999E-3</v>
      </c>
      <c r="O559">
        <v>18.14143</v>
      </c>
      <c r="P559">
        <v>0</v>
      </c>
      <c r="Q559">
        <v>0</v>
      </c>
      <c r="R559" s="1">
        <v>5.1949500000000003E-3</v>
      </c>
      <c r="S559">
        <v>18.15335</v>
      </c>
      <c r="T559">
        <v>0</v>
      </c>
      <c r="U559">
        <v>0</v>
      </c>
      <c r="V559" s="1">
        <v>5.1824719999999996E-3</v>
      </c>
      <c r="W559">
        <v>18.161719999999999</v>
      </c>
      <c r="X559">
        <v>0</v>
      </c>
      <c r="Y559">
        <v>0</v>
      </c>
      <c r="Z559" s="1">
        <v>5.068019E-3</v>
      </c>
      <c r="AA559">
        <v>18.170269999999999</v>
      </c>
      <c r="AB559">
        <v>0</v>
      </c>
      <c r="AC559">
        <v>0</v>
      </c>
      <c r="AD559" s="1">
        <v>5.0712630000000003E-3</v>
      </c>
      <c r="AE559">
        <v>18.178609999999999</v>
      </c>
      <c r="AF559">
        <v>0</v>
      </c>
      <c r="AG559">
        <v>0</v>
      </c>
      <c r="AH559" s="1">
        <v>5.0687199999999996E-3</v>
      </c>
      <c r="AI559">
        <v>18.192209999999999</v>
      </c>
      <c r="AJ559">
        <v>0</v>
      </c>
      <c r="AK559">
        <v>0</v>
      </c>
      <c r="AL559" s="1">
        <v>5.1755880000000001E-3</v>
      </c>
      <c r="AM559">
        <v>18.246259999999999</v>
      </c>
      <c r="AN559">
        <v>0</v>
      </c>
      <c r="AO559">
        <v>0</v>
      </c>
      <c r="AP559" s="1">
        <v>5.2598499999999999E-3</v>
      </c>
      <c r="AQ559">
        <v>18.280809999999999</v>
      </c>
      <c r="AR559">
        <v>0</v>
      </c>
      <c r="AS559">
        <v>0</v>
      </c>
      <c r="AT559" s="1">
        <v>5.2992680000000002E-3</v>
      </c>
      <c r="AU559">
        <v>18.309200000000001</v>
      </c>
      <c r="AV559">
        <v>0</v>
      </c>
      <c r="AW559">
        <v>0</v>
      </c>
      <c r="AX559" s="1">
        <v>5.3072390000000001E-3</v>
      </c>
      <c r="AY559">
        <v>18.327999999999999</v>
      </c>
      <c r="AZ559">
        <v>0</v>
      </c>
      <c r="BA559">
        <v>0</v>
      </c>
      <c r="BB559" s="1">
        <v>5.3475229999999999E-3</v>
      </c>
      <c r="BC559">
        <v>18.344139999999999</v>
      </c>
      <c r="BD559">
        <v>0</v>
      </c>
      <c r="BE559">
        <v>0</v>
      </c>
      <c r="BF559" s="1">
        <v>5.275325E-3</v>
      </c>
      <c r="BG559">
        <v>18.35941</v>
      </c>
      <c r="BH559">
        <v>0</v>
      </c>
      <c r="BI559">
        <v>0</v>
      </c>
      <c r="BJ559" s="1">
        <v>5.2885730000000004E-3</v>
      </c>
      <c r="BK559">
        <v>18.390920000000001</v>
      </c>
      <c r="BL559">
        <v>0</v>
      </c>
      <c r="BM559">
        <v>0</v>
      </c>
      <c r="BN559" s="1">
        <v>5.3295840000000001E-3</v>
      </c>
      <c r="BO559">
        <v>18.447500000000002</v>
      </c>
      <c r="BP559">
        <v>0</v>
      </c>
      <c r="BQ559">
        <v>0</v>
      </c>
      <c r="BR559" s="1">
        <v>5.4310030000000002E-3</v>
      </c>
      <c r="BS559">
        <v>18.51951</v>
      </c>
      <c r="BT559">
        <v>0</v>
      </c>
      <c r="BU559">
        <v>0</v>
      </c>
      <c r="BV559" s="1">
        <v>5.5299709999999998E-3</v>
      </c>
      <c r="BW559">
        <v>18.592690000000001</v>
      </c>
      <c r="BX559">
        <v>0</v>
      </c>
      <c r="BY559">
        <v>0</v>
      </c>
      <c r="BZ559" s="1">
        <v>5.5755290000000001E-3</v>
      </c>
      <c r="CA559">
        <v>18.651140000000002</v>
      </c>
      <c r="CB559">
        <v>0</v>
      </c>
      <c r="CC559">
        <v>0</v>
      </c>
      <c r="CD559" s="1">
        <v>5.5747410000000002E-3</v>
      </c>
      <c r="CE559">
        <v>18.667459999999998</v>
      </c>
      <c r="CF559">
        <v>0</v>
      </c>
      <c r="CG559">
        <v>0</v>
      </c>
      <c r="CH559" s="1">
        <v>5.614094E-3</v>
      </c>
      <c r="CI559">
        <v>18.674939999999999</v>
      </c>
      <c r="CJ559">
        <v>0</v>
      </c>
      <c r="CK559">
        <v>0</v>
      </c>
      <c r="CL559" s="1">
        <v>5.9228060000000001E-3</v>
      </c>
      <c r="CM559">
        <v>18.683050000000001</v>
      </c>
      <c r="CN559">
        <v>0</v>
      </c>
      <c r="CO559">
        <v>0</v>
      </c>
      <c r="CP559" s="1">
        <v>6.1004429999999997E-3</v>
      </c>
      <c r="CQ559">
        <v>18.69501</v>
      </c>
      <c r="CR559">
        <v>0</v>
      </c>
      <c r="CS559">
        <v>0</v>
      </c>
      <c r="CT559" s="1">
        <v>6.1704189999999999E-3</v>
      </c>
      <c r="CU559">
        <v>18.741689999999998</v>
      </c>
      <c r="CV559">
        <v>0</v>
      </c>
      <c r="CW559">
        <v>0</v>
      </c>
      <c r="CX559" s="1">
        <v>6.0326650000000004E-3</v>
      </c>
      <c r="CY559">
        <v>18.810780000000001</v>
      </c>
      <c r="CZ559">
        <v>0</v>
      </c>
      <c r="DA559">
        <v>0</v>
      </c>
      <c r="DB559" s="1">
        <v>5.9510730000000003E-3</v>
      </c>
      <c r="DC559">
        <v>18.867719999999998</v>
      </c>
      <c r="DD559">
        <v>0</v>
      </c>
      <c r="DE559">
        <v>0</v>
      </c>
      <c r="DF559" s="1">
        <v>5.9851360000000003E-3</v>
      </c>
      <c r="DG559">
        <v>18.913180000000001</v>
      </c>
      <c r="DH559">
        <v>0</v>
      </c>
      <c r="DI559">
        <v>0</v>
      </c>
      <c r="DJ559" s="1">
        <v>6.0681340000000002E-3</v>
      </c>
      <c r="DK559">
        <v>18.929200000000002</v>
      </c>
      <c r="DL559">
        <v>0</v>
      </c>
      <c r="DM559">
        <v>0</v>
      </c>
      <c r="DN559" s="1">
        <v>6.0837520000000004E-3</v>
      </c>
      <c r="DO559">
        <v>18.942270000000001</v>
      </c>
      <c r="DP559">
        <v>0</v>
      </c>
      <c r="DQ559">
        <v>0</v>
      </c>
      <c r="DR559" s="1">
        <v>6.4990200000000003E-3</v>
      </c>
      <c r="DS559">
        <v>18.949570000000001</v>
      </c>
      <c r="DT559">
        <v>0</v>
      </c>
      <c r="DU559">
        <v>0</v>
      </c>
      <c r="DV559" s="1">
        <v>6.6371399999999997E-3</v>
      </c>
      <c r="DW559">
        <v>18.95402</v>
      </c>
      <c r="DX559">
        <v>0</v>
      </c>
      <c r="DY559">
        <v>0</v>
      </c>
      <c r="DZ559" s="1">
        <v>6.684265E-3</v>
      </c>
      <c r="EA559">
        <v>18.987590000000001</v>
      </c>
      <c r="EB559">
        <v>0</v>
      </c>
      <c r="EC559">
        <v>0</v>
      </c>
      <c r="ED559" s="1">
        <v>6.4131140000000001E-3</v>
      </c>
      <c r="EE559">
        <v>19.038489999999999</v>
      </c>
      <c r="EF559">
        <v>0</v>
      </c>
      <c r="EG559">
        <v>0</v>
      </c>
      <c r="EH559" s="1">
        <v>6.2617549999999999E-3</v>
      </c>
      <c r="EI559">
        <v>19.097439999999999</v>
      </c>
      <c r="EJ559">
        <v>0</v>
      </c>
      <c r="EK559">
        <v>0</v>
      </c>
      <c r="EL559" s="1">
        <v>6.25166E-3</v>
      </c>
      <c r="EM559">
        <v>19.14894</v>
      </c>
      <c r="EN559">
        <v>0</v>
      </c>
      <c r="EO559">
        <v>0</v>
      </c>
      <c r="EP559" s="1">
        <v>6.3376429999999996E-3</v>
      </c>
      <c r="EQ559">
        <v>19.167929999999998</v>
      </c>
      <c r="ER559">
        <v>0</v>
      </c>
      <c r="ES559">
        <v>0</v>
      </c>
      <c r="ET559" s="1">
        <v>6.323141E-3</v>
      </c>
      <c r="EU559">
        <v>19.166889999999999</v>
      </c>
      <c r="EV559">
        <v>0</v>
      </c>
      <c r="EW559">
        <v>0</v>
      </c>
      <c r="EX559" s="1">
        <v>6.6897010000000002E-3</v>
      </c>
      <c r="EY559">
        <v>19.170919999999999</v>
      </c>
      <c r="EZ559">
        <v>0</v>
      </c>
      <c r="FA559">
        <v>0</v>
      </c>
      <c r="FB559" s="1">
        <v>6.7814920000000001E-3</v>
      </c>
      <c r="FC559">
        <v>19.19061</v>
      </c>
      <c r="FD559">
        <v>0</v>
      </c>
      <c r="FE559">
        <v>0</v>
      </c>
      <c r="FF559" s="1">
        <v>6.8114050000000004E-3</v>
      </c>
      <c r="FG559">
        <v>19.26519</v>
      </c>
      <c r="FH559">
        <v>0</v>
      </c>
      <c r="FI559">
        <v>0</v>
      </c>
      <c r="FJ559" s="1">
        <v>6.5319419999999998E-3</v>
      </c>
      <c r="FK559">
        <v>19.33324</v>
      </c>
      <c r="FL559">
        <v>0</v>
      </c>
      <c r="FM559">
        <v>0</v>
      </c>
      <c r="FN559" s="1">
        <v>6.3540999999999997E-3</v>
      </c>
      <c r="FO559">
        <v>19.386990000000001</v>
      </c>
      <c r="FP559">
        <v>0</v>
      </c>
      <c r="FQ559">
        <v>0</v>
      </c>
      <c r="FR559" s="1">
        <v>6.3185150000000002E-3</v>
      </c>
      <c r="FS559">
        <v>19.421620000000001</v>
      </c>
      <c r="FT559">
        <v>0</v>
      </c>
      <c r="FU559">
        <v>0</v>
      </c>
      <c r="FV559" s="1">
        <v>6.3673840000000002E-3</v>
      </c>
      <c r="FW559">
        <v>19.436489999999999</v>
      </c>
      <c r="FX559">
        <v>0</v>
      </c>
      <c r="FY559">
        <v>0</v>
      </c>
      <c r="FZ559" s="1">
        <v>6.3441449999999998E-3</v>
      </c>
      <c r="GA559">
        <v>19.43676</v>
      </c>
      <c r="GB559">
        <v>0</v>
      </c>
      <c r="GC559">
        <v>0</v>
      </c>
      <c r="GD559" s="1">
        <v>6.6582760000000003E-3</v>
      </c>
      <c r="GE559">
        <v>19.43723</v>
      </c>
      <c r="GF559">
        <v>0</v>
      </c>
      <c r="GG559">
        <v>0</v>
      </c>
      <c r="GH559" s="1">
        <v>6.7096990000000004E-3</v>
      </c>
      <c r="GI559">
        <v>19.45234</v>
      </c>
      <c r="GJ559">
        <v>0</v>
      </c>
      <c r="GK559">
        <v>0</v>
      </c>
      <c r="GL559" s="1">
        <v>6.7059609999999999E-3</v>
      </c>
      <c r="GM559">
        <v>19.521540000000002</v>
      </c>
      <c r="GN559">
        <v>0</v>
      </c>
      <c r="GO559">
        <v>0</v>
      </c>
      <c r="GP559" s="1">
        <v>6.4232880000000001E-3</v>
      </c>
      <c r="GQ559">
        <v>19.59346</v>
      </c>
      <c r="GR559">
        <v>0</v>
      </c>
      <c r="GS559">
        <v>0</v>
      </c>
      <c r="GT559" s="1">
        <v>6.2376389999999997E-3</v>
      </c>
      <c r="GU559">
        <v>19.655080000000002</v>
      </c>
      <c r="GV559">
        <v>0</v>
      </c>
      <c r="GW559">
        <v>0</v>
      </c>
      <c r="GX559" s="1">
        <v>6.1893260000000002E-3</v>
      </c>
      <c r="GY559">
        <v>19.71217</v>
      </c>
      <c r="GZ559">
        <v>0</v>
      </c>
      <c r="HA559">
        <v>0</v>
      </c>
      <c r="HB559" s="1">
        <v>6.2348869999999997E-3</v>
      </c>
      <c r="HC559">
        <v>19.737390000000001</v>
      </c>
      <c r="HD559">
        <v>0</v>
      </c>
      <c r="HE559">
        <v>0</v>
      </c>
      <c r="HF559" s="1">
        <v>6.2007549999999996E-3</v>
      </c>
      <c r="HG559">
        <v>19.738859999999999</v>
      </c>
      <c r="HH559">
        <v>0</v>
      </c>
      <c r="HI559">
        <v>0</v>
      </c>
      <c r="HJ559" s="1">
        <v>6.3694060000000002E-3</v>
      </c>
      <c r="HK559">
        <v>19.744289999999999</v>
      </c>
      <c r="HL559">
        <v>0</v>
      </c>
      <c r="HM559">
        <v>0</v>
      </c>
      <c r="HN559" s="1">
        <v>6.3612870000000002E-3</v>
      </c>
      <c r="HO559">
        <v>19.758949999999999</v>
      </c>
      <c r="HP559">
        <v>0</v>
      </c>
      <c r="HQ559">
        <v>0</v>
      </c>
      <c r="HR559" s="1">
        <v>6.3438059999999996E-3</v>
      </c>
      <c r="HS559">
        <v>19.81972</v>
      </c>
      <c r="HT559">
        <v>0</v>
      </c>
      <c r="HU559">
        <v>0</v>
      </c>
      <c r="HV559" s="1">
        <v>6.1510899999999997E-3</v>
      </c>
      <c r="HW559">
        <v>19.89415</v>
      </c>
      <c r="HX559">
        <v>0</v>
      </c>
      <c r="HY559">
        <v>0</v>
      </c>
      <c r="HZ559" s="1">
        <v>6.0317929999999997E-3</v>
      </c>
      <c r="IA559">
        <v>19.96021</v>
      </c>
      <c r="IB559">
        <v>0</v>
      </c>
      <c r="IC559">
        <v>0</v>
      </c>
      <c r="ID559" s="1">
        <v>5.9807109999999997E-3</v>
      </c>
      <c r="IE559">
        <v>20.017849999999999</v>
      </c>
      <c r="IF559">
        <v>0</v>
      </c>
      <c r="IG559">
        <v>0</v>
      </c>
      <c r="IH559" s="1">
        <v>5.974587E-3</v>
      </c>
      <c r="II559">
        <v>20.039169999999999</v>
      </c>
      <c r="IJ559">
        <v>0</v>
      </c>
      <c r="IK559">
        <v>0</v>
      </c>
      <c r="IL559" s="1">
        <v>5.9216440000000002E-3</v>
      </c>
      <c r="IM559">
        <v>20.040489999999998</v>
      </c>
      <c r="IN559">
        <v>0</v>
      </c>
      <c r="IO559">
        <v>0</v>
      </c>
      <c r="IP559" s="1">
        <v>6.0031490000000002E-3</v>
      </c>
      <c r="IQ559">
        <v>20.039539999999999</v>
      </c>
      <c r="IR559">
        <v>0</v>
      </c>
      <c r="IS559">
        <v>0</v>
      </c>
      <c r="IT559" s="1">
        <v>5.9861999999999997E-3</v>
      </c>
      <c r="IU559">
        <v>20.044229999999999</v>
      </c>
      <c r="IV559">
        <v>0</v>
      </c>
      <c r="IW559">
        <v>0</v>
      </c>
      <c r="IX559" s="1">
        <v>5.948287E-3</v>
      </c>
      <c r="IY559">
        <v>20.086600000000001</v>
      </c>
      <c r="IZ559">
        <v>0</v>
      </c>
      <c r="JA559">
        <v>0</v>
      </c>
      <c r="JB559" s="1">
        <v>5.793627E-3</v>
      </c>
      <c r="JC559">
        <v>20.120259999999998</v>
      </c>
      <c r="JD559">
        <v>0</v>
      </c>
      <c r="JE559">
        <v>0</v>
      </c>
      <c r="JF559" s="1">
        <v>5.674147E-3</v>
      </c>
      <c r="JG559">
        <v>20.161740000000002</v>
      </c>
      <c r="JH559">
        <v>0</v>
      </c>
      <c r="JI559">
        <v>0</v>
      </c>
      <c r="JJ559">
        <v>5.6278910000000003E-3</v>
      </c>
      <c r="JK559">
        <v>20.187650000000001</v>
      </c>
      <c r="JL559">
        <v>0</v>
      </c>
      <c r="JM559">
        <v>0</v>
      </c>
      <c r="JN559" s="1">
        <v>5.6373819999999998E-3</v>
      </c>
      <c r="JO559">
        <v>20.209129999999998</v>
      </c>
      <c r="JP559">
        <v>0</v>
      </c>
      <c r="JQ559">
        <v>0</v>
      </c>
      <c r="JR559" s="1">
        <v>5.618428E-3</v>
      </c>
      <c r="JS559">
        <v>20.238700000000001</v>
      </c>
      <c r="JT559">
        <v>0</v>
      </c>
      <c r="JU559">
        <v>0</v>
      </c>
      <c r="JV559" s="1">
        <v>5.5561179999999996E-3</v>
      </c>
      <c r="JW559">
        <v>20.267469999999999</v>
      </c>
      <c r="JX559">
        <v>0</v>
      </c>
      <c r="JY559">
        <v>0</v>
      </c>
      <c r="JZ559" s="1">
        <v>5.4852629999999998E-3</v>
      </c>
      <c r="KA559">
        <v>20.292870000000001</v>
      </c>
      <c r="KB559">
        <v>0</v>
      </c>
      <c r="KC559">
        <v>0</v>
      </c>
      <c r="KD559" s="1">
        <v>5.4555410000000004E-3</v>
      </c>
      <c r="KE559">
        <v>20.356079999999999</v>
      </c>
      <c r="KF559">
        <v>0</v>
      </c>
      <c r="KG559">
        <v>0</v>
      </c>
      <c r="KH559" s="1">
        <v>5.4503090000000004E-3</v>
      </c>
      <c r="KI559">
        <v>20.403369999999999</v>
      </c>
      <c r="KJ559">
        <v>0</v>
      </c>
      <c r="KK559">
        <v>0</v>
      </c>
      <c r="KL559" s="1">
        <v>5.4287950000000001E-3</v>
      </c>
      <c r="KM559">
        <v>20.444669999999999</v>
      </c>
      <c r="KN559">
        <v>0</v>
      </c>
      <c r="KO559">
        <v>0</v>
      </c>
      <c r="KP559" s="1">
        <v>5.3650470000000004E-3</v>
      </c>
      <c r="KQ559">
        <v>20.482130000000002</v>
      </c>
      <c r="KR559">
        <v>0</v>
      </c>
      <c r="KS559">
        <v>0</v>
      </c>
      <c r="KT559" s="1">
        <v>5.303866E-3</v>
      </c>
      <c r="KU559">
        <v>20.496970000000001</v>
      </c>
      <c r="KV559">
        <v>0</v>
      </c>
      <c r="KW559">
        <v>0</v>
      </c>
      <c r="KX559" s="1">
        <v>5.2503269999999999E-3</v>
      </c>
      <c r="KY559">
        <v>20.496759999999998</v>
      </c>
      <c r="KZ559">
        <v>0</v>
      </c>
      <c r="LA559">
        <v>0</v>
      </c>
      <c r="LB559" s="1">
        <v>5.2930750000000004E-3</v>
      </c>
      <c r="LC559">
        <v>20.49804</v>
      </c>
      <c r="LD559">
        <v>0</v>
      </c>
      <c r="LE559">
        <v>0</v>
      </c>
      <c r="LF559" s="1">
        <v>5.291329E-3</v>
      </c>
      <c r="LG559">
        <v>20.509879999999999</v>
      </c>
      <c r="LH559">
        <v>0</v>
      </c>
      <c r="LI559">
        <v>0</v>
      </c>
      <c r="LJ559" s="1">
        <v>5.2608409999999996E-3</v>
      </c>
      <c r="LK559">
        <v>20.576070000000001</v>
      </c>
      <c r="LL559">
        <v>0</v>
      </c>
      <c r="LM559">
        <v>0</v>
      </c>
      <c r="LN559" s="1">
        <v>5.168321E-3</v>
      </c>
      <c r="LO559">
        <v>20.639959999999999</v>
      </c>
      <c r="LP559">
        <v>0</v>
      </c>
      <c r="LQ559">
        <v>0</v>
      </c>
      <c r="LR559" s="1">
        <v>5.0963069999999996E-3</v>
      </c>
      <c r="LS559">
        <v>20.70393</v>
      </c>
      <c r="LT559">
        <v>0</v>
      </c>
      <c r="LU559">
        <v>0</v>
      </c>
      <c r="LV559" s="1">
        <v>5.0592709999999997E-3</v>
      </c>
      <c r="LW559">
        <v>20.783950000000001</v>
      </c>
      <c r="LX559">
        <v>0</v>
      </c>
      <c r="LY559">
        <v>0</v>
      </c>
      <c r="LZ559" s="1">
        <v>5.059755E-3</v>
      </c>
      <c r="MA559">
        <v>20.832799999999999</v>
      </c>
      <c r="MB559">
        <v>0</v>
      </c>
      <c r="MC559">
        <v>0</v>
      </c>
      <c r="MD559" s="1">
        <v>5.033788E-3</v>
      </c>
      <c r="ME559">
        <v>20.839120000000001</v>
      </c>
      <c r="MF559">
        <v>0</v>
      </c>
      <c r="MG559">
        <v>0</v>
      </c>
      <c r="MH559" s="1">
        <v>5.129972E-3</v>
      </c>
      <c r="MI559">
        <v>20.837430000000001</v>
      </c>
      <c r="MJ559">
        <v>0</v>
      </c>
      <c r="MK559">
        <v>2.3592199999999998E-19</v>
      </c>
      <c r="ML559" s="1">
        <v>5.1605460000000002E-3</v>
      </c>
      <c r="MM559">
        <v>20.858840000000001</v>
      </c>
      <c r="MN559">
        <v>0</v>
      </c>
      <c r="MO559">
        <v>2.759203E-16</v>
      </c>
      <c r="MP559" s="1">
        <v>5.1602769999999996E-3</v>
      </c>
      <c r="MQ559">
        <v>20.93102</v>
      </c>
      <c r="MR559">
        <v>0</v>
      </c>
      <c r="MS559">
        <v>4.9007669999999999E-15</v>
      </c>
      <c r="MT559" s="1">
        <v>5.0790239999999997E-3</v>
      </c>
      <c r="MU559">
        <v>21.005739999999999</v>
      </c>
      <c r="MV559">
        <v>0</v>
      </c>
      <c r="MW559">
        <v>3.1124750000000001E-14</v>
      </c>
      <c r="MX559" s="1">
        <v>5.0150969999999996E-3</v>
      </c>
      <c r="MY559">
        <v>21.067869999999999</v>
      </c>
      <c r="MZ559">
        <v>0</v>
      </c>
      <c r="NA559">
        <v>1.2146370000000001E-13</v>
      </c>
      <c r="NB559" s="1">
        <v>5.014686E-3</v>
      </c>
      <c r="NC559">
        <v>21.12791</v>
      </c>
      <c r="ND559">
        <v>0</v>
      </c>
      <c r="NE559">
        <v>3.57028E-13</v>
      </c>
      <c r="NF559" s="1">
        <v>5.0302580000000001E-3</v>
      </c>
      <c r="NG559">
        <v>21.156780000000001</v>
      </c>
      <c r="NH559">
        <v>2.8178499999999999E-21</v>
      </c>
      <c r="NI559">
        <v>8.7322589999999996E-13</v>
      </c>
      <c r="NJ559" s="1">
        <v>5.0314879999999998E-3</v>
      </c>
      <c r="NK559">
        <v>21.16799</v>
      </c>
      <c r="NL559">
        <v>6.6051909999999999E-18</v>
      </c>
      <c r="NM559">
        <v>2.170672E-12</v>
      </c>
      <c r="NN559" s="1">
        <v>4.9479110000000001E-3</v>
      </c>
      <c r="NO559">
        <v>21.178730000000002</v>
      </c>
      <c r="NP559">
        <v>1.9035609999999999E-17</v>
      </c>
      <c r="NQ559">
        <v>6.3622640000000003E-12</v>
      </c>
      <c r="NR559" s="1">
        <v>4.8833560000000002E-3</v>
      </c>
      <c r="NS559">
        <v>21.189350000000001</v>
      </c>
      <c r="NT559">
        <v>5.1309949999999999E-17</v>
      </c>
      <c r="NU559">
        <v>1.737024E-11</v>
      </c>
      <c r="NV559" s="1">
        <v>4.8584359999999998E-3</v>
      </c>
      <c r="NW559">
        <v>21.220140000000001</v>
      </c>
      <c r="NX559">
        <v>1.2160540000000001E-16</v>
      </c>
      <c r="NY559">
        <v>4.1373640000000003E-11</v>
      </c>
      <c r="NZ559" s="1">
        <v>4.886423E-3</v>
      </c>
      <c r="OA559">
        <v>21.278780000000001</v>
      </c>
      <c r="OB559">
        <v>2.5961510000000001E-16</v>
      </c>
      <c r="OC559" s="1">
        <v>8.7829509999999997E-11</v>
      </c>
      <c r="OD559" s="1">
        <v>4.9044409999999998E-3</v>
      </c>
      <c r="OE559">
        <v>21.31851</v>
      </c>
      <c r="OF559">
        <v>5.0756849999999996E-16</v>
      </c>
      <c r="OG559" s="1">
        <v>1.7106019999999999E-10</v>
      </c>
      <c r="OH559" s="1">
        <v>4.8826629999999998E-3</v>
      </c>
      <c r="OI559">
        <v>21.350670000000001</v>
      </c>
      <c r="OJ559">
        <v>9.2153929999999991E-16</v>
      </c>
      <c r="OK559" s="1">
        <v>3.1190080000000003E-10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3.1188129999999998E-3</v>
      </c>
      <c r="G560">
        <v>18.025590000000001</v>
      </c>
      <c r="H560">
        <v>0</v>
      </c>
      <c r="I560">
        <v>0</v>
      </c>
      <c r="J560" s="1">
        <v>3.1773539999999999E-3</v>
      </c>
      <c r="K560">
        <v>18.058199999999999</v>
      </c>
      <c r="L560">
        <v>0</v>
      </c>
      <c r="M560">
        <v>0</v>
      </c>
      <c r="N560" s="1">
        <v>3.167638E-3</v>
      </c>
      <c r="O560">
        <v>18.09967</v>
      </c>
      <c r="P560">
        <v>0</v>
      </c>
      <c r="Q560">
        <v>0</v>
      </c>
      <c r="R560" s="1">
        <v>3.11963E-3</v>
      </c>
      <c r="S560">
        <v>18.113160000000001</v>
      </c>
      <c r="T560">
        <v>0</v>
      </c>
      <c r="U560">
        <v>0</v>
      </c>
      <c r="V560" s="1">
        <v>3.114047E-3</v>
      </c>
      <c r="W560">
        <v>18.123080000000002</v>
      </c>
      <c r="X560">
        <v>0</v>
      </c>
      <c r="Y560">
        <v>0</v>
      </c>
      <c r="Z560" s="1">
        <v>3.0349330000000001E-3</v>
      </c>
      <c r="AA560">
        <v>18.132989999999999</v>
      </c>
      <c r="AB560">
        <v>0</v>
      </c>
      <c r="AC560">
        <v>0</v>
      </c>
      <c r="AD560" s="1">
        <v>3.0375760000000002E-3</v>
      </c>
      <c r="AE560">
        <v>18.142520000000001</v>
      </c>
      <c r="AF560">
        <v>0</v>
      </c>
      <c r="AG560">
        <v>0</v>
      </c>
      <c r="AH560" s="1">
        <v>3.035753E-3</v>
      </c>
      <c r="AI560">
        <v>18.156680000000001</v>
      </c>
      <c r="AJ560">
        <v>0</v>
      </c>
      <c r="AK560">
        <v>0</v>
      </c>
      <c r="AL560" s="1">
        <v>3.1026259999999998E-3</v>
      </c>
      <c r="AM560">
        <v>18.208310000000001</v>
      </c>
      <c r="AN560">
        <v>0</v>
      </c>
      <c r="AO560">
        <v>0</v>
      </c>
      <c r="AP560" s="1">
        <v>3.1541289999999999E-3</v>
      </c>
      <c r="AQ560">
        <v>18.242159999999998</v>
      </c>
      <c r="AR560">
        <v>0</v>
      </c>
      <c r="AS560">
        <v>0</v>
      </c>
      <c r="AT560" s="1">
        <v>3.1759420000000002E-3</v>
      </c>
      <c r="AU560">
        <v>18.27036</v>
      </c>
      <c r="AV560">
        <v>0</v>
      </c>
      <c r="AW560">
        <v>0</v>
      </c>
      <c r="AX560" s="1">
        <v>3.1822719999999999E-3</v>
      </c>
      <c r="AY560">
        <v>18.289650000000002</v>
      </c>
      <c r="AZ560">
        <v>0</v>
      </c>
      <c r="BA560">
        <v>0</v>
      </c>
      <c r="BB560" s="1">
        <v>3.2057660000000001E-3</v>
      </c>
      <c r="BC560">
        <v>18.306370000000001</v>
      </c>
      <c r="BD560">
        <v>0</v>
      </c>
      <c r="BE560">
        <v>0</v>
      </c>
      <c r="BF560" s="1">
        <v>3.1572219999999999E-3</v>
      </c>
      <c r="BG560">
        <v>18.322089999999999</v>
      </c>
      <c r="BH560">
        <v>0</v>
      </c>
      <c r="BI560">
        <v>0</v>
      </c>
      <c r="BJ560" s="1">
        <v>3.165087E-3</v>
      </c>
      <c r="BK560">
        <v>18.352900000000002</v>
      </c>
      <c r="BL560">
        <v>0</v>
      </c>
      <c r="BM560">
        <v>0</v>
      </c>
      <c r="BN560" s="1">
        <v>3.190324E-3</v>
      </c>
      <c r="BO560">
        <v>18.40699</v>
      </c>
      <c r="BP560">
        <v>0</v>
      </c>
      <c r="BQ560">
        <v>0</v>
      </c>
      <c r="BR560" s="1">
        <v>3.2528790000000002E-3</v>
      </c>
      <c r="BS560">
        <v>18.475660000000001</v>
      </c>
      <c r="BT560">
        <v>0</v>
      </c>
      <c r="BU560">
        <v>0</v>
      </c>
      <c r="BV560" s="1">
        <v>3.3143579999999999E-3</v>
      </c>
      <c r="BW560">
        <v>18.545839999999998</v>
      </c>
      <c r="BX560">
        <v>0</v>
      </c>
      <c r="BY560">
        <v>0</v>
      </c>
      <c r="BZ560" s="1">
        <v>3.3433180000000001E-3</v>
      </c>
      <c r="CA560">
        <v>18.602789999999999</v>
      </c>
      <c r="CB560">
        <v>0</v>
      </c>
      <c r="CC560">
        <v>0</v>
      </c>
      <c r="CD560" s="1">
        <v>3.3406149999999999E-3</v>
      </c>
      <c r="CE560">
        <v>18.62077</v>
      </c>
      <c r="CF560">
        <v>0</v>
      </c>
      <c r="CG560">
        <v>0</v>
      </c>
      <c r="CH560" s="1">
        <v>3.3664060000000002E-3</v>
      </c>
      <c r="CI560">
        <v>18.630179999999999</v>
      </c>
      <c r="CJ560">
        <v>0</v>
      </c>
      <c r="CK560">
        <v>0</v>
      </c>
      <c r="CL560" s="1">
        <v>3.5657240000000002E-3</v>
      </c>
      <c r="CM560">
        <v>18.639710000000001</v>
      </c>
      <c r="CN560">
        <v>0</v>
      </c>
      <c r="CO560">
        <v>0</v>
      </c>
      <c r="CP560" s="1">
        <v>3.6711169999999998E-3</v>
      </c>
      <c r="CQ560">
        <v>18.652450000000002</v>
      </c>
      <c r="CR560">
        <v>0</v>
      </c>
      <c r="CS560">
        <v>0</v>
      </c>
      <c r="CT560" s="1">
        <v>3.7156260000000001E-3</v>
      </c>
      <c r="CU560">
        <v>18.697140000000001</v>
      </c>
      <c r="CV560">
        <v>0</v>
      </c>
      <c r="CW560">
        <v>0</v>
      </c>
      <c r="CX560" s="1">
        <v>3.629911E-3</v>
      </c>
      <c r="CY560">
        <v>18.762969999999999</v>
      </c>
      <c r="CZ560">
        <v>0</v>
      </c>
      <c r="DA560">
        <v>0</v>
      </c>
      <c r="DB560" s="1">
        <v>3.5820729999999999E-3</v>
      </c>
      <c r="DC560">
        <v>18.818020000000001</v>
      </c>
      <c r="DD560">
        <v>0</v>
      </c>
      <c r="DE560">
        <v>0</v>
      </c>
      <c r="DF560" s="1">
        <v>3.6028779999999999E-3</v>
      </c>
      <c r="DG560">
        <v>18.862629999999999</v>
      </c>
      <c r="DH560">
        <v>0</v>
      </c>
      <c r="DI560">
        <v>0</v>
      </c>
      <c r="DJ560" s="1">
        <v>3.654179E-3</v>
      </c>
      <c r="DK560">
        <v>18.880030000000001</v>
      </c>
      <c r="DL560">
        <v>0</v>
      </c>
      <c r="DM560">
        <v>0</v>
      </c>
      <c r="DN560" s="1">
        <v>3.664535E-3</v>
      </c>
      <c r="DO560">
        <v>18.894349999999999</v>
      </c>
      <c r="DP560">
        <v>0</v>
      </c>
      <c r="DQ560">
        <v>0</v>
      </c>
      <c r="DR560" s="1">
        <v>3.9369239999999996E-3</v>
      </c>
      <c r="DS560">
        <v>18.90297</v>
      </c>
      <c r="DT560">
        <v>0</v>
      </c>
      <c r="DU560">
        <v>0</v>
      </c>
      <c r="DV560" s="1">
        <v>4.0162920000000003E-3</v>
      </c>
      <c r="DW560">
        <v>18.908550000000002</v>
      </c>
      <c r="DX560">
        <v>0</v>
      </c>
      <c r="DY560">
        <v>0</v>
      </c>
      <c r="DZ560" s="1">
        <v>4.0477500000000001E-3</v>
      </c>
      <c r="EA560">
        <v>18.940899999999999</v>
      </c>
      <c r="EB560">
        <v>0</v>
      </c>
      <c r="EC560">
        <v>0</v>
      </c>
      <c r="ED560" s="1">
        <v>3.8801920000000002E-3</v>
      </c>
      <c r="EE560">
        <v>18.9895</v>
      </c>
      <c r="EF560">
        <v>0</v>
      </c>
      <c r="EG560">
        <v>0</v>
      </c>
      <c r="EH560" s="1">
        <v>3.787922E-3</v>
      </c>
      <c r="EI560">
        <v>19.04609</v>
      </c>
      <c r="EJ560">
        <v>0</v>
      </c>
      <c r="EK560">
        <v>0</v>
      </c>
      <c r="EL560" s="1">
        <v>3.7827099999999999E-3</v>
      </c>
      <c r="EM560">
        <v>19.096170000000001</v>
      </c>
      <c r="EN560">
        <v>0</v>
      </c>
      <c r="EO560">
        <v>0</v>
      </c>
      <c r="EP560" s="1">
        <v>3.8353829999999999E-3</v>
      </c>
      <c r="EQ560">
        <v>19.116230000000002</v>
      </c>
      <c r="ER560">
        <v>0</v>
      </c>
      <c r="ES560">
        <v>0</v>
      </c>
      <c r="ET560" s="1">
        <v>3.8270909999999999E-3</v>
      </c>
      <c r="EU560">
        <v>19.11741</v>
      </c>
      <c r="EV560">
        <v>0</v>
      </c>
      <c r="EW560">
        <v>0</v>
      </c>
      <c r="EX560" s="1">
        <v>4.0699949999999999E-3</v>
      </c>
      <c r="EY560">
        <v>19.122810000000001</v>
      </c>
      <c r="EZ560">
        <v>0</v>
      </c>
      <c r="FA560">
        <v>0</v>
      </c>
      <c r="FB560" s="1">
        <v>4.1230470000000003E-3</v>
      </c>
      <c r="FC560">
        <v>19.142330000000001</v>
      </c>
      <c r="FD560">
        <v>0</v>
      </c>
      <c r="FE560">
        <v>0</v>
      </c>
      <c r="FF560" s="1">
        <v>4.145269E-3</v>
      </c>
      <c r="FG560">
        <v>19.212779999999999</v>
      </c>
      <c r="FH560">
        <v>0</v>
      </c>
      <c r="FI560">
        <v>0</v>
      </c>
      <c r="FJ560" s="1">
        <v>3.9700380000000004E-3</v>
      </c>
      <c r="FK560">
        <v>19.277940000000001</v>
      </c>
      <c r="FL560">
        <v>0</v>
      </c>
      <c r="FM560">
        <v>0</v>
      </c>
      <c r="FN560" s="1">
        <v>3.8609220000000001E-3</v>
      </c>
      <c r="FO560">
        <v>19.330290000000002</v>
      </c>
      <c r="FP560">
        <v>0</v>
      </c>
      <c r="FQ560">
        <v>0</v>
      </c>
      <c r="FR560" s="1">
        <v>3.8407440000000001E-3</v>
      </c>
      <c r="FS560">
        <v>19.365100000000002</v>
      </c>
      <c r="FT560">
        <v>0</v>
      </c>
      <c r="FU560">
        <v>0</v>
      </c>
      <c r="FV560" s="1">
        <v>3.8715450000000001E-3</v>
      </c>
      <c r="FW560">
        <v>19.381499999999999</v>
      </c>
      <c r="FX560">
        <v>0</v>
      </c>
      <c r="FY560">
        <v>0</v>
      </c>
      <c r="FZ560" s="1">
        <v>3.8557069999999999E-3</v>
      </c>
      <c r="GA560">
        <v>19.383970000000001</v>
      </c>
      <c r="GB560">
        <v>0</v>
      </c>
      <c r="GC560">
        <v>0</v>
      </c>
      <c r="GD560" s="1">
        <v>4.0685390000000004E-3</v>
      </c>
      <c r="GE560">
        <v>19.386140000000001</v>
      </c>
      <c r="GF560">
        <v>0</v>
      </c>
      <c r="GG560">
        <v>0</v>
      </c>
      <c r="GH560" s="1">
        <v>4.0962419999999999E-3</v>
      </c>
      <c r="GI560">
        <v>19.40146</v>
      </c>
      <c r="GJ560">
        <v>0</v>
      </c>
      <c r="GK560">
        <v>0</v>
      </c>
      <c r="GL560" s="1">
        <v>4.0973829999999996E-3</v>
      </c>
      <c r="GM560">
        <v>19.466950000000001</v>
      </c>
      <c r="GN560">
        <v>0</v>
      </c>
      <c r="GO560">
        <v>0</v>
      </c>
      <c r="GP560" s="1">
        <v>3.9221350000000002E-3</v>
      </c>
      <c r="GQ560">
        <v>19.535630000000001</v>
      </c>
      <c r="GR560">
        <v>0</v>
      </c>
      <c r="GS560">
        <v>0</v>
      </c>
      <c r="GT560" s="1">
        <v>3.8078529999999999E-3</v>
      </c>
      <c r="GU560">
        <v>19.59535</v>
      </c>
      <c r="GV560">
        <v>0</v>
      </c>
      <c r="GW560">
        <v>0</v>
      </c>
      <c r="GX560" s="1">
        <v>3.7783439999999999E-3</v>
      </c>
      <c r="GY560">
        <v>19.6511</v>
      </c>
      <c r="GZ560">
        <v>0</v>
      </c>
      <c r="HA560">
        <v>0</v>
      </c>
      <c r="HB560" s="1">
        <v>3.806041E-3</v>
      </c>
      <c r="HC560">
        <v>19.677440000000001</v>
      </c>
      <c r="HD560">
        <v>0</v>
      </c>
      <c r="HE560">
        <v>0</v>
      </c>
      <c r="HF560" s="1">
        <v>3.784983E-3</v>
      </c>
      <c r="HG560">
        <v>19.681429999999999</v>
      </c>
      <c r="HH560">
        <v>0</v>
      </c>
      <c r="HI560">
        <v>0</v>
      </c>
      <c r="HJ560" s="1">
        <v>3.901734E-3</v>
      </c>
      <c r="HK560">
        <v>19.68872</v>
      </c>
      <c r="HL560">
        <v>0</v>
      </c>
      <c r="HM560">
        <v>0</v>
      </c>
      <c r="HN560" s="1">
        <v>3.8937849999999999E-3</v>
      </c>
      <c r="HO560">
        <v>19.704129999999999</v>
      </c>
      <c r="HP560">
        <v>0</v>
      </c>
      <c r="HQ560">
        <v>0</v>
      </c>
      <c r="HR560" s="1">
        <v>3.885973E-3</v>
      </c>
      <c r="HS560">
        <v>19.762180000000001</v>
      </c>
      <c r="HT560">
        <v>0</v>
      </c>
      <c r="HU560">
        <v>0</v>
      </c>
      <c r="HV560" s="1">
        <v>3.7662289999999998E-3</v>
      </c>
      <c r="HW560">
        <v>19.83343</v>
      </c>
      <c r="HX560">
        <v>0</v>
      </c>
      <c r="HY560">
        <v>0</v>
      </c>
      <c r="HZ560" s="1">
        <v>3.6951229999999998E-3</v>
      </c>
      <c r="IA560">
        <v>19.897459999999999</v>
      </c>
      <c r="IB560">
        <v>0</v>
      </c>
      <c r="IC560">
        <v>0</v>
      </c>
      <c r="ID560" s="1">
        <v>3.6638590000000002E-3</v>
      </c>
      <c r="IE560">
        <v>19.953949999999999</v>
      </c>
      <c r="IF560">
        <v>0</v>
      </c>
      <c r="IG560">
        <v>0</v>
      </c>
      <c r="IH560" s="1">
        <v>3.6612509999999999E-3</v>
      </c>
      <c r="II560">
        <v>19.976939999999999</v>
      </c>
      <c r="IJ560">
        <v>0</v>
      </c>
      <c r="IK560">
        <v>0</v>
      </c>
      <c r="IL560" s="1">
        <v>3.6272069999999999E-3</v>
      </c>
      <c r="IM560">
        <v>19.981020000000001</v>
      </c>
      <c r="IN560">
        <v>0</v>
      </c>
      <c r="IO560">
        <v>0</v>
      </c>
      <c r="IP560" s="1">
        <v>3.6841170000000002E-3</v>
      </c>
      <c r="IQ560">
        <v>19.982510000000001</v>
      </c>
      <c r="IR560">
        <v>0</v>
      </c>
      <c r="IS560">
        <v>0</v>
      </c>
      <c r="IT560" s="1">
        <v>3.672846E-3</v>
      </c>
      <c r="IU560">
        <v>19.988790000000002</v>
      </c>
      <c r="IV560">
        <v>0</v>
      </c>
      <c r="IW560">
        <v>0</v>
      </c>
      <c r="IX560" s="1">
        <v>3.6508679999999998E-3</v>
      </c>
      <c r="IY560">
        <v>20.02976</v>
      </c>
      <c r="IZ560">
        <v>0</v>
      </c>
      <c r="JA560">
        <v>0</v>
      </c>
      <c r="JB560" s="1">
        <v>3.5554089999999998E-3</v>
      </c>
      <c r="JC560">
        <v>20.06307</v>
      </c>
      <c r="JD560">
        <v>0</v>
      </c>
      <c r="JE560">
        <v>0</v>
      </c>
      <c r="JF560" s="1">
        <v>3.4804520000000002E-3</v>
      </c>
      <c r="JG560">
        <v>20.103719999999999</v>
      </c>
      <c r="JH560">
        <v>0</v>
      </c>
      <c r="JI560">
        <v>0</v>
      </c>
      <c r="JJ560" s="1">
        <v>3.4537679999999999E-3</v>
      </c>
      <c r="JK560">
        <v>20.130089999999999</v>
      </c>
      <c r="JL560">
        <v>0</v>
      </c>
      <c r="JM560">
        <v>0</v>
      </c>
      <c r="JN560" s="1">
        <v>3.4594389999999999E-3</v>
      </c>
      <c r="JO560">
        <v>20.152259999999998</v>
      </c>
      <c r="JP560">
        <v>0</v>
      </c>
      <c r="JQ560">
        <v>0</v>
      </c>
      <c r="JR560" s="1">
        <v>3.448591E-3</v>
      </c>
      <c r="JS560">
        <v>20.181819999999998</v>
      </c>
      <c r="JT560">
        <v>0</v>
      </c>
      <c r="JU560">
        <v>0</v>
      </c>
      <c r="JV560" s="1">
        <v>3.4094529999999998E-3</v>
      </c>
      <c r="JW560">
        <v>20.210629999999998</v>
      </c>
      <c r="JX560">
        <v>0</v>
      </c>
      <c r="JY560">
        <v>0</v>
      </c>
      <c r="JZ560" s="1">
        <v>3.36536E-3</v>
      </c>
      <c r="KA560">
        <v>20.236370000000001</v>
      </c>
      <c r="KB560">
        <v>0</v>
      </c>
      <c r="KC560">
        <v>0</v>
      </c>
      <c r="KD560" s="1">
        <v>3.3482809999999998E-3</v>
      </c>
      <c r="KE560">
        <v>20.297070000000001</v>
      </c>
      <c r="KF560">
        <v>0</v>
      </c>
      <c r="KG560">
        <v>0</v>
      </c>
      <c r="KH560" s="1">
        <v>3.3449840000000001E-3</v>
      </c>
      <c r="KI560">
        <v>20.343450000000001</v>
      </c>
      <c r="KJ560">
        <v>0</v>
      </c>
      <c r="KK560">
        <v>0</v>
      </c>
      <c r="KL560" s="1">
        <v>3.3314759999999999E-3</v>
      </c>
      <c r="KM560">
        <v>20.38438</v>
      </c>
      <c r="KN560">
        <v>0</v>
      </c>
      <c r="KO560">
        <v>0</v>
      </c>
      <c r="KP560" s="1">
        <v>3.294646E-3</v>
      </c>
      <c r="KQ560">
        <v>20.421790000000001</v>
      </c>
      <c r="KR560">
        <v>0</v>
      </c>
      <c r="KS560">
        <v>0</v>
      </c>
      <c r="KT560" s="1">
        <v>3.2561780000000002E-3</v>
      </c>
      <c r="KU560">
        <v>20.43824</v>
      </c>
      <c r="KV560">
        <v>0</v>
      </c>
      <c r="KW560">
        <v>0</v>
      </c>
      <c r="KX560" s="1">
        <v>3.2231400000000002E-3</v>
      </c>
      <c r="KY560">
        <v>20.440439999999999</v>
      </c>
      <c r="KZ560">
        <v>0</v>
      </c>
      <c r="LA560">
        <v>0</v>
      </c>
      <c r="LB560" s="1">
        <v>3.2536700000000002E-3</v>
      </c>
      <c r="LC560">
        <v>20.443650000000002</v>
      </c>
      <c r="LD560">
        <v>0</v>
      </c>
      <c r="LE560">
        <v>0</v>
      </c>
      <c r="LF560" s="1">
        <v>3.2504169999999998E-3</v>
      </c>
      <c r="LG560">
        <v>20.45626</v>
      </c>
      <c r="LH560">
        <v>0</v>
      </c>
      <c r="LI560">
        <v>0</v>
      </c>
      <c r="LJ560" s="1">
        <v>3.2300419999999998E-3</v>
      </c>
      <c r="LK560">
        <v>20.519179999999999</v>
      </c>
      <c r="LL560">
        <v>0</v>
      </c>
      <c r="LM560">
        <v>0</v>
      </c>
      <c r="LN560" s="1">
        <v>3.1749130000000001E-3</v>
      </c>
      <c r="LO560">
        <v>20.580570000000002</v>
      </c>
      <c r="LP560">
        <v>0</v>
      </c>
      <c r="LQ560">
        <v>0</v>
      </c>
      <c r="LR560" s="1">
        <v>3.1300220000000001E-3</v>
      </c>
      <c r="LS560">
        <v>20.642510000000001</v>
      </c>
      <c r="LT560">
        <v>0</v>
      </c>
      <c r="LU560">
        <v>0</v>
      </c>
      <c r="LV560" s="1">
        <v>3.1108490000000002E-3</v>
      </c>
      <c r="LW560">
        <v>20.719639999999998</v>
      </c>
      <c r="LX560">
        <v>0</v>
      </c>
      <c r="LY560">
        <v>0</v>
      </c>
      <c r="LZ560" s="1">
        <v>3.1081860000000002E-3</v>
      </c>
      <c r="MA560">
        <v>20.76839</v>
      </c>
      <c r="MB560">
        <v>0</v>
      </c>
      <c r="MC560">
        <v>0</v>
      </c>
      <c r="MD560" s="1">
        <v>3.0939489999999999E-3</v>
      </c>
      <c r="ME560">
        <v>20.777470000000001</v>
      </c>
      <c r="MF560">
        <v>0</v>
      </c>
      <c r="MG560">
        <v>0</v>
      </c>
      <c r="MH560" s="1">
        <v>3.1577760000000002E-3</v>
      </c>
      <c r="MI560">
        <v>20.778549999999999</v>
      </c>
      <c r="MJ560">
        <v>7.3688220000000004E-25</v>
      </c>
      <c r="MK560">
        <v>1.443605E-21</v>
      </c>
      <c r="ML560" s="1">
        <v>3.1740779999999999E-3</v>
      </c>
      <c r="MM560">
        <v>20.800550000000001</v>
      </c>
      <c r="MN560">
        <v>8.6738859999999994E-22</v>
      </c>
      <c r="MO560">
        <v>6.6696540000000001E-18</v>
      </c>
      <c r="MP560" s="1">
        <v>3.174924E-3</v>
      </c>
      <c r="MQ560">
        <v>20.86957</v>
      </c>
      <c r="MR560">
        <v>1.541386E-20</v>
      </c>
      <c r="MS560">
        <v>2.029544E-16</v>
      </c>
      <c r="MT560" s="1">
        <v>3.1253069999999999E-3</v>
      </c>
      <c r="MU560">
        <v>20.941500000000001</v>
      </c>
      <c r="MV560">
        <v>9.6342259999999996E-20</v>
      </c>
      <c r="MW560">
        <v>1.8054220000000001E-15</v>
      </c>
      <c r="MX560" s="1">
        <v>3.0855589999999999E-3</v>
      </c>
      <c r="MY560">
        <v>21.00216</v>
      </c>
      <c r="MZ560">
        <v>3.7129530000000002E-19</v>
      </c>
      <c r="NA560">
        <v>9.0141480000000003E-15</v>
      </c>
      <c r="NB560" s="1">
        <v>3.0848120000000001E-3</v>
      </c>
      <c r="NC560">
        <v>21.061109999999999</v>
      </c>
      <c r="ND560">
        <v>1.09106E-18</v>
      </c>
      <c r="NE560">
        <v>3.2131480000000003E-14</v>
      </c>
      <c r="NF560" s="1">
        <v>3.0942209999999999E-3</v>
      </c>
      <c r="NG560">
        <v>21.091280000000001</v>
      </c>
      <c r="NH560">
        <v>2.6776009999999998E-18</v>
      </c>
      <c r="NI560">
        <v>9.1921800000000005E-14</v>
      </c>
      <c r="NJ560" s="1">
        <v>3.0949689999999999E-3</v>
      </c>
      <c r="NK560">
        <v>21.10473</v>
      </c>
      <c r="NL560">
        <v>7.0164890000000002E-19</v>
      </c>
      <c r="NM560">
        <v>3.5815899999999999E-13</v>
      </c>
      <c r="NN560" s="1">
        <v>3.042753E-3</v>
      </c>
      <c r="NO560">
        <v>21.11741</v>
      </c>
      <c r="NP560">
        <v>3.6072000000000003E-18</v>
      </c>
      <c r="NQ560">
        <v>1.8733079999999999E-12</v>
      </c>
      <c r="NR560" s="1">
        <v>3.0036799999999999E-3</v>
      </c>
      <c r="NS560">
        <v>21.12961</v>
      </c>
      <c r="NT560">
        <v>1.2959570000000001E-17</v>
      </c>
      <c r="NU560">
        <v>6.8147650000000004E-12</v>
      </c>
      <c r="NV560" s="1">
        <v>2.9870959999999998E-3</v>
      </c>
      <c r="NW560">
        <v>21.16039</v>
      </c>
      <c r="NX560">
        <v>3.5645549999999998E-17</v>
      </c>
      <c r="NY560">
        <v>1.884557E-11</v>
      </c>
      <c r="NZ560" s="1">
        <v>3.005335E-3</v>
      </c>
      <c r="OA560">
        <v>21.217110000000002</v>
      </c>
      <c r="OB560" s="1">
        <v>8.3347520000000004E-17</v>
      </c>
      <c r="OC560" s="1">
        <v>4.3801449999999997E-11</v>
      </c>
      <c r="OD560" s="1">
        <v>3.0159990000000001E-3</v>
      </c>
      <c r="OE560">
        <v>21.256440000000001</v>
      </c>
      <c r="OF560" s="1">
        <v>1.7327759999999999E-16</v>
      </c>
      <c r="OG560" s="1">
        <v>9.0727170000000001E-11</v>
      </c>
      <c r="OH560" s="1">
        <v>3.002635E-3</v>
      </c>
      <c r="OI560">
        <v>21.288879999999999</v>
      </c>
      <c r="OJ560" s="1">
        <v>3.2916210000000002E-16</v>
      </c>
      <c r="OK560" s="1">
        <v>1.7307799999999999E-10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6.0746979999999999E-3</v>
      </c>
      <c r="G561">
        <v>17.935870000000001</v>
      </c>
      <c r="H561">
        <v>0</v>
      </c>
      <c r="I561">
        <v>0</v>
      </c>
      <c r="J561" s="1">
        <v>6.1907350000000002E-3</v>
      </c>
      <c r="K561">
        <v>17.967490000000002</v>
      </c>
      <c r="L561">
        <v>0</v>
      </c>
      <c r="M561">
        <v>0</v>
      </c>
      <c r="N561" s="1">
        <v>6.1656819999999996E-3</v>
      </c>
      <c r="O561">
        <v>18.00789</v>
      </c>
      <c r="P561">
        <v>0</v>
      </c>
      <c r="Q561">
        <v>0</v>
      </c>
      <c r="R561" s="1">
        <v>6.0714699999999998E-3</v>
      </c>
      <c r="S561">
        <v>18.020420000000001</v>
      </c>
      <c r="T561">
        <v>0</v>
      </c>
      <c r="U561">
        <v>0</v>
      </c>
      <c r="V561" s="1">
        <v>6.0628940000000001E-3</v>
      </c>
      <c r="W561">
        <v>18.029540000000001</v>
      </c>
      <c r="X561">
        <v>0</v>
      </c>
      <c r="Y561">
        <v>0</v>
      </c>
      <c r="Z561" s="1">
        <v>5.8808510000000003E-3</v>
      </c>
      <c r="AA561">
        <v>18.038869999999999</v>
      </c>
      <c r="AB561">
        <v>0</v>
      </c>
      <c r="AC561">
        <v>0</v>
      </c>
      <c r="AD561" s="1">
        <v>5.8884250000000001E-3</v>
      </c>
      <c r="AE561">
        <v>18.047830000000001</v>
      </c>
      <c r="AF561">
        <v>0</v>
      </c>
      <c r="AG561">
        <v>0</v>
      </c>
      <c r="AH561" s="1">
        <v>5.8857019999999996E-3</v>
      </c>
      <c r="AI561">
        <v>18.061520000000002</v>
      </c>
      <c r="AJ561">
        <v>0</v>
      </c>
      <c r="AK561">
        <v>0</v>
      </c>
      <c r="AL561">
        <v>6.0236250000000003E-3</v>
      </c>
      <c r="AM561">
        <v>18.112680000000001</v>
      </c>
      <c r="AN561">
        <v>0</v>
      </c>
      <c r="AO561">
        <v>0</v>
      </c>
      <c r="AP561" s="1">
        <v>6.1213680000000003E-3</v>
      </c>
      <c r="AQ561">
        <v>18.146090000000001</v>
      </c>
      <c r="AR561">
        <v>0</v>
      </c>
      <c r="AS561">
        <v>0</v>
      </c>
      <c r="AT561" s="1">
        <v>6.1618530000000001E-3</v>
      </c>
      <c r="AU561">
        <v>18.17389</v>
      </c>
      <c r="AV561">
        <v>0</v>
      </c>
      <c r="AW561">
        <v>0</v>
      </c>
      <c r="AX561" s="1">
        <v>6.1720580000000002E-3</v>
      </c>
      <c r="AY561">
        <v>18.192530000000001</v>
      </c>
      <c r="AZ561">
        <v>0</v>
      </c>
      <c r="BA561">
        <v>0</v>
      </c>
      <c r="BB561" s="1">
        <v>6.2207349999999998E-3</v>
      </c>
      <c r="BC561">
        <v>18.208860000000001</v>
      </c>
      <c r="BD561">
        <v>0</v>
      </c>
      <c r="BE561">
        <v>0</v>
      </c>
      <c r="BF561" s="1">
        <v>6.1113829999999997E-3</v>
      </c>
      <c r="BG561">
        <v>18.224170000000001</v>
      </c>
      <c r="BH561">
        <v>0</v>
      </c>
      <c r="BI561">
        <v>0</v>
      </c>
      <c r="BJ561" s="1">
        <v>6.1268370000000004E-3</v>
      </c>
      <c r="BK561">
        <v>18.254560000000001</v>
      </c>
      <c r="BL561">
        <v>0</v>
      </c>
      <c r="BM561">
        <v>0</v>
      </c>
      <c r="BN561" s="1">
        <v>6.1775340000000002E-3</v>
      </c>
      <c r="BO561">
        <v>18.308070000000001</v>
      </c>
      <c r="BP561">
        <v>0</v>
      </c>
      <c r="BQ561">
        <v>0</v>
      </c>
      <c r="BR561" s="1">
        <v>6.3050069999999996E-3</v>
      </c>
      <c r="BS561">
        <v>18.375990000000002</v>
      </c>
      <c r="BT561">
        <v>0</v>
      </c>
      <c r="BU561">
        <v>0</v>
      </c>
      <c r="BV561" s="1">
        <v>6.4278570000000004E-3</v>
      </c>
      <c r="BW561">
        <v>18.445180000000001</v>
      </c>
      <c r="BX561">
        <v>0</v>
      </c>
      <c r="BY561">
        <v>0</v>
      </c>
      <c r="BZ561" s="1">
        <v>6.4841830000000001E-3</v>
      </c>
      <c r="CA561">
        <v>18.500900000000001</v>
      </c>
      <c r="CB561">
        <v>0</v>
      </c>
      <c r="CC561">
        <v>0</v>
      </c>
      <c r="CD561" s="1">
        <v>6.4761430000000002E-3</v>
      </c>
      <c r="CE561">
        <v>18.517700000000001</v>
      </c>
      <c r="CF561">
        <v>0</v>
      </c>
      <c r="CG561">
        <v>0</v>
      </c>
      <c r="CH561" s="1">
        <v>6.5277069999999998E-3</v>
      </c>
      <c r="CI561">
        <v>18.526230000000002</v>
      </c>
      <c r="CJ561">
        <v>0</v>
      </c>
      <c r="CK561">
        <v>0</v>
      </c>
      <c r="CL561" s="1">
        <v>6.9587219999999997E-3</v>
      </c>
      <c r="CM561">
        <v>18.5352</v>
      </c>
      <c r="CN561">
        <v>0</v>
      </c>
      <c r="CO561">
        <v>0</v>
      </c>
      <c r="CP561" s="1">
        <v>7.1558469999999999E-3</v>
      </c>
      <c r="CQ561">
        <v>18.547779999999999</v>
      </c>
      <c r="CR561">
        <v>0</v>
      </c>
      <c r="CS561">
        <v>0</v>
      </c>
      <c r="CT561" s="1">
        <v>7.2516819999999997E-3</v>
      </c>
      <c r="CU561">
        <v>18.59226</v>
      </c>
      <c r="CV561">
        <v>0</v>
      </c>
      <c r="CW561">
        <v>0</v>
      </c>
      <c r="CX561" s="1">
        <v>7.0826370000000001E-3</v>
      </c>
      <c r="CY561">
        <v>18.657609999999998</v>
      </c>
      <c r="CZ561">
        <v>0</v>
      </c>
      <c r="DA561">
        <v>0</v>
      </c>
      <c r="DB561" s="1">
        <v>6.9894249999999996E-3</v>
      </c>
      <c r="DC561">
        <v>18.711839999999999</v>
      </c>
      <c r="DD561">
        <v>0</v>
      </c>
      <c r="DE561">
        <v>0</v>
      </c>
      <c r="DF561" s="1">
        <v>7.0319320000000003E-3</v>
      </c>
      <c r="DG561">
        <v>18.755549999999999</v>
      </c>
      <c r="DH561">
        <v>0</v>
      </c>
      <c r="DI561">
        <v>0</v>
      </c>
      <c r="DJ561" s="1">
        <v>7.134947E-3</v>
      </c>
      <c r="DK561">
        <v>18.772200000000002</v>
      </c>
      <c r="DL561">
        <v>0</v>
      </c>
      <c r="DM561">
        <v>0</v>
      </c>
      <c r="DN561" s="1">
        <v>7.1497619999999996E-3</v>
      </c>
      <c r="DO561">
        <v>18.785969999999999</v>
      </c>
      <c r="DP561">
        <v>0</v>
      </c>
      <c r="DQ561">
        <v>0</v>
      </c>
      <c r="DR561" s="1">
        <v>7.7460339999999997E-3</v>
      </c>
      <c r="DS561">
        <v>18.794360000000001</v>
      </c>
      <c r="DT561">
        <v>0</v>
      </c>
      <c r="DU561">
        <v>0</v>
      </c>
      <c r="DV561" s="1">
        <v>7.8915010000000004E-3</v>
      </c>
      <c r="DW561">
        <v>18.80003</v>
      </c>
      <c r="DX561">
        <v>0</v>
      </c>
      <c r="DY561">
        <v>0</v>
      </c>
      <c r="DZ561" s="1">
        <v>7.9624329999999997E-3</v>
      </c>
      <c r="EA561">
        <v>18.832550000000001</v>
      </c>
      <c r="EB561">
        <v>0</v>
      </c>
      <c r="EC561">
        <v>0</v>
      </c>
      <c r="ED561" s="1">
        <v>7.6281719999999999E-3</v>
      </c>
      <c r="EE561">
        <v>18.880980000000001</v>
      </c>
      <c r="EF561">
        <v>0</v>
      </c>
      <c r="EG561">
        <v>0</v>
      </c>
      <c r="EH561" s="1">
        <v>7.4412760000000001E-3</v>
      </c>
      <c r="EI561">
        <v>18.937100000000001</v>
      </c>
      <c r="EJ561">
        <v>0</v>
      </c>
      <c r="EK561">
        <v>0</v>
      </c>
      <c r="EL561" s="1">
        <v>7.4346780000000001E-3</v>
      </c>
      <c r="EM561">
        <v>18.98639</v>
      </c>
      <c r="EN561">
        <v>0</v>
      </c>
      <c r="EO561">
        <v>0</v>
      </c>
      <c r="EP561" s="1">
        <v>7.5394909999999997E-3</v>
      </c>
      <c r="EQ561">
        <v>19.005590000000002</v>
      </c>
      <c r="ER561">
        <v>0</v>
      </c>
      <c r="ES561">
        <v>0</v>
      </c>
      <c r="ET561" s="1">
        <v>7.5234960000000002E-3</v>
      </c>
      <c r="EU561">
        <v>19.00629</v>
      </c>
      <c r="EV561">
        <v>0</v>
      </c>
      <c r="EW561">
        <v>0</v>
      </c>
      <c r="EX561" s="1">
        <v>8.0656110000000003E-3</v>
      </c>
      <c r="EY561">
        <v>19.011590000000002</v>
      </c>
      <c r="EZ561">
        <v>0</v>
      </c>
      <c r="FA561">
        <v>0</v>
      </c>
      <c r="FB561" s="1">
        <v>8.1599670000000006E-3</v>
      </c>
      <c r="FC561">
        <v>19.031289999999998</v>
      </c>
      <c r="FD561">
        <v>0</v>
      </c>
      <c r="FE561">
        <v>0</v>
      </c>
      <c r="FF561" s="1">
        <v>8.2130199999999997E-3</v>
      </c>
      <c r="FG561">
        <v>19.101690000000001</v>
      </c>
      <c r="FH561">
        <v>0</v>
      </c>
      <c r="FI561">
        <v>0</v>
      </c>
      <c r="FJ561" s="1">
        <v>7.8539560000000005E-3</v>
      </c>
      <c r="FK561">
        <v>19.166260000000001</v>
      </c>
      <c r="FL561">
        <v>0</v>
      </c>
      <c r="FM561">
        <v>0</v>
      </c>
      <c r="FN561" s="1">
        <v>7.6374019999999997E-3</v>
      </c>
      <c r="FO561">
        <v>19.21763</v>
      </c>
      <c r="FP561">
        <v>0</v>
      </c>
      <c r="FQ561">
        <v>0</v>
      </c>
      <c r="FR561" s="1">
        <v>7.5980800000000001E-3</v>
      </c>
      <c r="FS561">
        <v>19.251390000000001</v>
      </c>
      <c r="FT561">
        <v>0</v>
      </c>
      <c r="FU561">
        <v>0</v>
      </c>
      <c r="FV561" s="1">
        <v>7.6621099999999998E-3</v>
      </c>
      <c r="FW561">
        <v>19.266770000000001</v>
      </c>
      <c r="FX561">
        <v>0</v>
      </c>
      <c r="FY561">
        <v>0</v>
      </c>
      <c r="FZ561" s="1">
        <v>7.6247980000000003E-3</v>
      </c>
      <c r="GA561">
        <v>19.268519999999999</v>
      </c>
      <c r="GB561">
        <v>0</v>
      </c>
      <c r="GC561">
        <v>0</v>
      </c>
      <c r="GD561" s="1">
        <v>8.1125959999999997E-3</v>
      </c>
      <c r="GE561">
        <v>19.27037</v>
      </c>
      <c r="GF561">
        <v>0</v>
      </c>
      <c r="GG561">
        <v>0</v>
      </c>
      <c r="GH561" s="1">
        <v>8.1499950000000002E-3</v>
      </c>
      <c r="GI561">
        <v>19.285779999999999</v>
      </c>
      <c r="GJ561">
        <v>0</v>
      </c>
      <c r="GK561">
        <v>0</v>
      </c>
      <c r="GL561" s="1">
        <v>8.1699589999999992E-3</v>
      </c>
      <c r="GM561">
        <v>19.351050000000001</v>
      </c>
      <c r="GN561">
        <v>0</v>
      </c>
      <c r="GO561">
        <v>0</v>
      </c>
      <c r="GP561" s="1">
        <v>7.8058210000000001E-3</v>
      </c>
      <c r="GQ561">
        <v>19.418990000000001</v>
      </c>
      <c r="GR561">
        <v>0</v>
      </c>
      <c r="GS561">
        <v>0</v>
      </c>
      <c r="GT561" s="1">
        <v>7.5785610000000002E-3</v>
      </c>
      <c r="GU561">
        <v>19.477429999999998</v>
      </c>
      <c r="GV561">
        <v>0</v>
      </c>
      <c r="GW561">
        <v>0</v>
      </c>
      <c r="GX561" s="1">
        <v>7.5221990000000002E-3</v>
      </c>
      <c r="GY561">
        <v>19.53171</v>
      </c>
      <c r="GZ561">
        <v>0</v>
      </c>
      <c r="HA561">
        <v>0</v>
      </c>
      <c r="HB561" s="1">
        <v>7.5759690000000001E-3</v>
      </c>
      <c r="HC561">
        <v>19.55668</v>
      </c>
      <c r="HD561">
        <v>0</v>
      </c>
      <c r="HE561">
        <v>0</v>
      </c>
      <c r="HF561" s="1">
        <v>7.5357779999999999E-3</v>
      </c>
      <c r="HG561">
        <v>19.559640000000002</v>
      </c>
      <c r="HH561">
        <v>0</v>
      </c>
      <c r="HI561">
        <v>0</v>
      </c>
      <c r="HJ561" s="1">
        <v>7.8064060000000001E-3</v>
      </c>
      <c r="HK561">
        <v>19.566230000000001</v>
      </c>
      <c r="HL561">
        <v>0</v>
      </c>
      <c r="HM561">
        <v>0</v>
      </c>
      <c r="HN561" s="1">
        <v>7.7788960000000004E-3</v>
      </c>
      <c r="HO561">
        <v>19.581189999999999</v>
      </c>
      <c r="HP561">
        <v>0</v>
      </c>
      <c r="HQ561">
        <v>0</v>
      </c>
      <c r="HR561" s="1">
        <v>7.7722850000000003E-3</v>
      </c>
      <c r="HS561">
        <v>19.638729999999999</v>
      </c>
      <c r="HT561">
        <v>0</v>
      </c>
      <c r="HU561">
        <v>0</v>
      </c>
      <c r="HV561" s="1">
        <v>7.5261770000000002E-3</v>
      </c>
      <c r="HW561">
        <v>19.708970000000001</v>
      </c>
      <c r="HX561">
        <v>0</v>
      </c>
      <c r="HY561">
        <v>0</v>
      </c>
      <c r="HZ561" s="1">
        <v>7.3873560000000003E-3</v>
      </c>
      <c r="IA561">
        <v>19.77168</v>
      </c>
      <c r="IB561">
        <v>0</v>
      </c>
      <c r="IC561">
        <v>0</v>
      </c>
      <c r="ID561" s="1">
        <v>7.3249040000000001E-3</v>
      </c>
      <c r="IE561">
        <v>19.82658</v>
      </c>
      <c r="IF561">
        <v>0</v>
      </c>
      <c r="IG561">
        <v>0</v>
      </c>
      <c r="IH561" s="1">
        <v>7.3239109999999998E-3</v>
      </c>
      <c r="II561">
        <v>19.848140000000001</v>
      </c>
      <c r="IJ561">
        <v>0</v>
      </c>
      <c r="IK561">
        <v>0</v>
      </c>
      <c r="IL561" s="1">
        <v>7.2547319999999998E-3</v>
      </c>
      <c r="IM561">
        <v>19.851130000000001</v>
      </c>
      <c r="IN561">
        <v>0</v>
      </c>
      <c r="IO561">
        <v>0</v>
      </c>
      <c r="IP561" s="1">
        <v>7.3902000000000004E-3</v>
      </c>
      <c r="IQ561">
        <v>19.851859999999999</v>
      </c>
      <c r="IR561">
        <v>0</v>
      </c>
      <c r="IS561">
        <v>0</v>
      </c>
      <c r="IT561" s="1">
        <v>7.3655350000000003E-3</v>
      </c>
      <c r="IU561">
        <v>19.85765</v>
      </c>
      <c r="IV561">
        <v>0</v>
      </c>
      <c r="IW561">
        <v>0</v>
      </c>
      <c r="IX561" s="1">
        <v>7.3231210000000001E-3</v>
      </c>
      <c r="IY561">
        <v>19.89818</v>
      </c>
      <c r="IZ561">
        <v>0</v>
      </c>
      <c r="JA561">
        <v>0</v>
      </c>
      <c r="JB561" s="1">
        <v>7.129514E-3</v>
      </c>
      <c r="JC561">
        <v>19.930800000000001</v>
      </c>
      <c r="JD561">
        <v>0</v>
      </c>
      <c r="JE561">
        <v>0</v>
      </c>
      <c r="JF561" s="1">
        <v>6.9796290000000002E-3</v>
      </c>
      <c r="JG561">
        <v>19.970569999999999</v>
      </c>
      <c r="JH561">
        <v>0</v>
      </c>
      <c r="JI561">
        <v>0</v>
      </c>
      <c r="JJ561" s="1">
        <v>6.9277610000000002E-3</v>
      </c>
      <c r="JK561">
        <v>19.996040000000001</v>
      </c>
      <c r="JL561">
        <v>0</v>
      </c>
      <c r="JM561">
        <v>0</v>
      </c>
      <c r="JN561" s="1">
        <v>6.9390429999999998E-3</v>
      </c>
      <c r="JO561">
        <v>20.017479999999999</v>
      </c>
      <c r="JP561">
        <v>0</v>
      </c>
      <c r="JQ561">
        <v>0</v>
      </c>
      <c r="JR561" s="1">
        <v>6.9187650000000003E-3</v>
      </c>
      <c r="JS561">
        <v>20.046309999999998</v>
      </c>
      <c r="JT561">
        <v>0</v>
      </c>
      <c r="JU561">
        <v>0</v>
      </c>
      <c r="JV561" s="1">
        <v>6.8374170000000001E-3</v>
      </c>
      <c r="JW561">
        <v>20.074369999999998</v>
      </c>
      <c r="JX561">
        <v>0</v>
      </c>
      <c r="JY561">
        <v>0</v>
      </c>
      <c r="JZ561" s="1">
        <v>6.7478540000000002E-3</v>
      </c>
      <c r="KA561">
        <v>20.099270000000001</v>
      </c>
      <c r="KB561">
        <v>0</v>
      </c>
      <c r="KC561">
        <v>0</v>
      </c>
      <c r="KD561" s="1">
        <v>6.7173839999999999E-3</v>
      </c>
      <c r="KE561">
        <v>20.15907</v>
      </c>
      <c r="KF561">
        <v>0</v>
      </c>
      <c r="KG561">
        <v>0</v>
      </c>
      <c r="KH561" s="1">
        <v>6.7110030000000001E-3</v>
      </c>
      <c r="KI561">
        <v>20.2044</v>
      </c>
      <c r="KJ561">
        <v>0</v>
      </c>
      <c r="KK561">
        <v>0</v>
      </c>
      <c r="KL561" s="1">
        <v>6.6810589999999996E-3</v>
      </c>
      <c r="KM561">
        <v>20.244240000000001</v>
      </c>
      <c r="KN561">
        <v>0</v>
      </c>
      <c r="KO561">
        <v>0</v>
      </c>
      <c r="KP561" s="1">
        <v>6.6165460000000001E-3</v>
      </c>
      <c r="KQ561">
        <v>20.280529999999999</v>
      </c>
      <c r="KR561">
        <v>0</v>
      </c>
      <c r="KS561">
        <v>0</v>
      </c>
      <c r="KT561" s="1">
        <v>6.5298220000000002E-3</v>
      </c>
      <c r="KU561">
        <v>20.295829999999999</v>
      </c>
      <c r="KV561">
        <v>0</v>
      </c>
      <c r="KW561">
        <v>0</v>
      </c>
      <c r="KX561" s="1">
        <v>6.4703929999999996E-3</v>
      </c>
      <c r="KY561">
        <v>20.29721</v>
      </c>
      <c r="KZ561">
        <v>0</v>
      </c>
      <c r="LA561">
        <v>0</v>
      </c>
      <c r="LB561" s="1">
        <v>6.5393370000000001E-3</v>
      </c>
      <c r="LC561">
        <v>20.29982</v>
      </c>
      <c r="LD561">
        <v>0</v>
      </c>
      <c r="LE561">
        <v>0</v>
      </c>
      <c r="LF561" s="1">
        <v>6.5304810000000003E-3</v>
      </c>
      <c r="LG561">
        <v>20.312010000000001</v>
      </c>
      <c r="LH561">
        <v>0</v>
      </c>
      <c r="LI561">
        <v>0</v>
      </c>
      <c r="LJ561" s="1">
        <v>6.4883149999999997E-3</v>
      </c>
      <c r="LK561">
        <v>20.37424</v>
      </c>
      <c r="LL561">
        <v>0</v>
      </c>
      <c r="LM561">
        <v>0</v>
      </c>
      <c r="LN561" s="1">
        <v>6.3782359999999998E-3</v>
      </c>
      <c r="LO561">
        <v>20.43469</v>
      </c>
      <c r="LP561">
        <v>0</v>
      </c>
      <c r="LQ561">
        <v>0</v>
      </c>
      <c r="LR561" s="1">
        <v>6.2866559999999998E-3</v>
      </c>
      <c r="LS561">
        <v>20.495470000000001</v>
      </c>
      <c r="LT561">
        <v>0</v>
      </c>
      <c r="LU561">
        <v>0</v>
      </c>
      <c r="LV561" s="1">
        <v>6.2548769999999998E-3</v>
      </c>
      <c r="LW561">
        <v>20.57131</v>
      </c>
      <c r="LX561">
        <v>0</v>
      </c>
      <c r="LY561">
        <v>0</v>
      </c>
      <c r="LZ561" s="1">
        <v>6.2458710000000001E-3</v>
      </c>
      <c r="MA561">
        <v>20.618569999999998</v>
      </c>
      <c r="MB561">
        <v>0</v>
      </c>
      <c r="MC561">
        <v>0</v>
      </c>
      <c r="MD561" s="1">
        <v>6.223531E-3</v>
      </c>
      <c r="ME561">
        <v>20.626259999999998</v>
      </c>
      <c r="MF561">
        <v>0</v>
      </c>
      <c r="MG561">
        <v>0</v>
      </c>
      <c r="MH561" s="1">
        <v>6.3663729999999998E-3</v>
      </c>
      <c r="MI561">
        <v>20.626339999999999</v>
      </c>
      <c r="MJ561">
        <v>0</v>
      </c>
      <c r="MK561">
        <v>-2.6414430000000002E-26</v>
      </c>
      <c r="ML561" s="1">
        <v>6.3883079999999997E-3</v>
      </c>
      <c r="MM561">
        <v>20.647670000000002</v>
      </c>
      <c r="MN561">
        <v>0</v>
      </c>
      <c r="MO561">
        <v>-1.25147E-23</v>
      </c>
      <c r="MP561" s="1">
        <v>6.3957450000000004E-3</v>
      </c>
      <c r="MQ561">
        <v>20.715810000000001</v>
      </c>
      <c r="MR561">
        <v>0</v>
      </c>
      <c r="MS561">
        <v>-1.4432349999999999E-23</v>
      </c>
      <c r="MT561" s="1">
        <v>6.2893890000000003E-3</v>
      </c>
      <c r="MU561">
        <v>20.786460000000002</v>
      </c>
      <c r="MV561">
        <v>6.9998169999999994E-24</v>
      </c>
      <c r="MW561">
        <v>3.1723300000000001E-18</v>
      </c>
      <c r="MX561" s="1">
        <v>6.2153720000000003E-3</v>
      </c>
      <c r="MY561">
        <v>20.845659999999999</v>
      </c>
      <c r="MZ561">
        <v>9.9788939999999997E-23</v>
      </c>
      <c r="NA561">
        <v>4.5730139999999999E-17</v>
      </c>
      <c r="NB561" s="1">
        <v>6.2119469999999998E-3</v>
      </c>
      <c r="NC561">
        <v>20.903110000000002</v>
      </c>
      <c r="ND561">
        <v>5.9702350000000002E-22</v>
      </c>
      <c r="NE561">
        <v>2.7377440000000001E-16</v>
      </c>
      <c r="NF561" s="1">
        <v>6.2311459999999999E-3</v>
      </c>
      <c r="NG561">
        <v>20.931909999999998</v>
      </c>
      <c r="NH561">
        <v>2.414769E-21</v>
      </c>
      <c r="NI561">
        <v>1.1033759999999999E-15</v>
      </c>
      <c r="NJ561" s="1">
        <v>6.2366510000000002E-3</v>
      </c>
      <c r="NK561">
        <v>20.944199999999999</v>
      </c>
      <c r="NL561">
        <v>9.2863529999999993E-21</v>
      </c>
      <c r="NM561">
        <v>4.238972E-15</v>
      </c>
      <c r="NN561" s="1">
        <v>6.1302800000000001E-3</v>
      </c>
      <c r="NO561">
        <v>20.956</v>
      </c>
      <c r="NP561">
        <v>5.2071870000000001E-20</v>
      </c>
      <c r="NQ561">
        <v>2.4188579999999999E-14</v>
      </c>
      <c r="NR561" s="1">
        <v>6.0482289999999996E-3</v>
      </c>
      <c r="NS561">
        <v>20.96735</v>
      </c>
      <c r="NT561">
        <v>7.9452829999999998E-19</v>
      </c>
      <c r="NU561">
        <v>1.122483E-13</v>
      </c>
      <c r="NV561" s="1">
        <v>6.0102710000000002E-3</v>
      </c>
      <c r="NW561">
        <v>20.997409999999999</v>
      </c>
      <c r="NX561">
        <v>6.1839219999999999E-18</v>
      </c>
      <c r="NY561">
        <v>3.9124630000000001E-13</v>
      </c>
      <c r="NZ561" s="1">
        <v>6.0516149999999998E-3</v>
      </c>
      <c r="OA561">
        <v>21.053319999999999</v>
      </c>
      <c r="OB561">
        <v>1.9575909999999999E-17</v>
      </c>
      <c r="OC561" s="1">
        <v>1.102026E-12</v>
      </c>
      <c r="OD561" s="1">
        <v>6.0714870000000004E-3</v>
      </c>
      <c r="OE561">
        <v>21.091799999999999</v>
      </c>
      <c r="OF561">
        <v>4.7468990000000001E-17</v>
      </c>
      <c r="OG561" s="1">
        <v>2.6684539999999999E-12</v>
      </c>
      <c r="OH561" s="1">
        <v>6.0444119999999999E-3</v>
      </c>
      <c r="OI561">
        <v>21.123360000000002</v>
      </c>
      <c r="OJ561" s="1">
        <v>9.9267830000000005E-17</v>
      </c>
      <c r="OK561" s="1">
        <v>5.7736320000000003E-12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6.3329459999999999E-3</v>
      </c>
      <c r="G562">
        <v>17.858540000000001</v>
      </c>
      <c r="H562">
        <v>0</v>
      </c>
      <c r="I562">
        <v>0</v>
      </c>
      <c r="J562" s="1">
        <v>6.4610860000000004E-3</v>
      </c>
      <c r="K562">
        <v>17.88927</v>
      </c>
      <c r="L562">
        <v>0</v>
      </c>
      <c r="M562">
        <v>0</v>
      </c>
      <c r="N562" s="1">
        <v>6.4352799999999998E-3</v>
      </c>
      <c r="O562">
        <v>17.928290000000001</v>
      </c>
      <c r="P562">
        <v>0</v>
      </c>
      <c r="Q562">
        <v>0</v>
      </c>
      <c r="R562" s="1">
        <v>6.3264030000000004E-3</v>
      </c>
      <c r="S562">
        <v>17.940729999999999</v>
      </c>
      <c r="T562">
        <v>0</v>
      </c>
      <c r="U562">
        <v>0</v>
      </c>
      <c r="V562" s="1">
        <v>6.3169410000000004E-3</v>
      </c>
      <c r="W562">
        <v>17.949860000000001</v>
      </c>
      <c r="X562">
        <v>0</v>
      </c>
      <c r="Y562">
        <v>0</v>
      </c>
      <c r="Z562" s="1">
        <v>6.1013279999999996E-3</v>
      </c>
      <c r="AA562">
        <v>17.959029999999998</v>
      </c>
      <c r="AB562">
        <v>0</v>
      </c>
      <c r="AC562">
        <v>0</v>
      </c>
      <c r="AD562" s="1">
        <v>6.1146969999999997E-3</v>
      </c>
      <c r="AE562">
        <v>17.967890000000001</v>
      </c>
      <c r="AF562">
        <v>0</v>
      </c>
      <c r="AG562">
        <v>0</v>
      </c>
      <c r="AH562" s="1">
        <v>6.1062440000000003E-3</v>
      </c>
      <c r="AI562">
        <v>17.981179999999998</v>
      </c>
      <c r="AJ562">
        <v>0</v>
      </c>
      <c r="AK562">
        <v>0</v>
      </c>
      <c r="AL562" s="1">
        <v>6.2595990000000002E-3</v>
      </c>
      <c r="AM562">
        <v>18.030200000000001</v>
      </c>
      <c r="AN562">
        <v>0</v>
      </c>
      <c r="AO562">
        <v>0</v>
      </c>
      <c r="AP562" s="1">
        <v>6.3578280000000003E-3</v>
      </c>
      <c r="AQ562">
        <v>18.062449999999998</v>
      </c>
      <c r="AR562">
        <v>0</v>
      </c>
      <c r="AS562">
        <v>0</v>
      </c>
      <c r="AT562" s="1">
        <v>6.4049390000000001E-3</v>
      </c>
      <c r="AU562">
        <v>18.08934</v>
      </c>
      <c r="AV562">
        <v>0</v>
      </c>
      <c r="AW562">
        <v>0</v>
      </c>
      <c r="AX562" s="1">
        <v>6.4196979999999997E-3</v>
      </c>
      <c r="AY562">
        <v>18.10754</v>
      </c>
      <c r="AZ562">
        <v>0</v>
      </c>
      <c r="BA562">
        <v>0</v>
      </c>
      <c r="BB562" s="1">
        <v>6.4709900000000002E-3</v>
      </c>
      <c r="BC562">
        <v>18.1235</v>
      </c>
      <c r="BD562">
        <v>0</v>
      </c>
      <c r="BE562">
        <v>0</v>
      </c>
      <c r="BF562" s="1">
        <v>6.3381799999999997E-3</v>
      </c>
      <c r="BG562">
        <v>18.138439999999999</v>
      </c>
      <c r="BH562">
        <v>0</v>
      </c>
      <c r="BI562">
        <v>0</v>
      </c>
      <c r="BJ562" s="1">
        <v>6.3547320000000001E-3</v>
      </c>
      <c r="BK562">
        <v>18.167719999999999</v>
      </c>
      <c r="BL562">
        <v>0</v>
      </c>
      <c r="BM562">
        <v>0</v>
      </c>
      <c r="BN562" s="1">
        <v>6.4066499999999998E-3</v>
      </c>
      <c r="BO562">
        <v>18.219139999999999</v>
      </c>
      <c r="BP562">
        <v>0</v>
      </c>
      <c r="BQ562">
        <v>0</v>
      </c>
      <c r="BR562" s="1">
        <v>6.5433280000000002E-3</v>
      </c>
      <c r="BS562">
        <v>18.284320000000001</v>
      </c>
      <c r="BT562">
        <v>0</v>
      </c>
      <c r="BU562">
        <v>0</v>
      </c>
      <c r="BV562" s="1">
        <v>6.674218E-3</v>
      </c>
      <c r="BW562">
        <v>18.35098</v>
      </c>
      <c r="BX562">
        <v>0</v>
      </c>
      <c r="BY562">
        <v>0</v>
      </c>
      <c r="BZ562" s="1">
        <v>6.7306400000000004E-3</v>
      </c>
      <c r="CA562">
        <v>18.404969999999999</v>
      </c>
      <c r="CB562">
        <v>0</v>
      </c>
      <c r="CC562">
        <v>0</v>
      </c>
      <c r="CD562" s="1">
        <v>6.7261899999999999E-3</v>
      </c>
      <c r="CE562">
        <v>18.421869999999998</v>
      </c>
      <c r="CF562">
        <v>0</v>
      </c>
      <c r="CG562">
        <v>0</v>
      </c>
      <c r="CH562" s="1">
        <v>6.7803289999999999E-3</v>
      </c>
      <c r="CI562">
        <v>18.430779999999999</v>
      </c>
      <c r="CJ562">
        <v>0</v>
      </c>
      <c r="CK562">
        <v>0</v>
      </c>
      <c r="CL562" s="1">
        <v>7.2697830000000001E-3</v>
      </c>
      <c r="CM562">
        <v>18.440049999999999</v>
      </c>
      <c r="CN562">
        <v>0</v>
      </c>
      <c r="CO562">
        <v>0</v>
      </c>
      <c r="CP562" s="1">
        <v>7.4755070000000002E-3</v>
      </c>
      <c r="CQ562">
        <v>18.452670000000001</v>
      </c>
      <c r="CR562">
        <v>0</v>
      </c>
      <c r="CS562">
        <v>0</v>
      </c>
      <c r="CT562" s="1">
        <v>7.5799279999999997E-3</v>
      </c>
      <c r="CU562">
        <v>18.495640000000002</v>
      </c>
      <c r="CV562">
        <v>0</v>
      </c>
      <c r="CW562">
        <v>0</v>
      </c>
      <c r="CX562" s="1">
        <v>7.398483E-3</v>
      </c>
      <c r="CY562">
        <v>18.558620000000001</v>
      </c>
      <c r="CZ562">
        <v>0</v>
      </c>
      <c r="DA562">
        <v>0</v>
      </c>
      <c r="DB562" s="1">
        <v>7.2967079999999998E-3</v>
      </c>
      <c r="DC562">
        <v>18.6112</v>
      </c>
      <c r="DD562">
        <v>0</v>
      </c>
      <c r="DE562">
        <v>0</v>
      </c>
      <c r="DF562" s="1">
        <v>7.3402679999999996E-3</v>
      </c>
      <c r="DG562">
        <v>18.653739999999999</v>
      </c>
      <c r="DH562">
        <v>0</v>
      </c>
      <c r="DI562">
        <v>0</v>
      </c>
      <c r="DJ562" s="1">
        <v>7.4560329999999999E-3</v>
      </c>
      <c r="DK562">
        <v>18.670470000000002</v>
      </c>
      <c r="DL562">
        <v>0</v>
      </c>
      <c r="DM562">
        <v>0</v>
      </c>
      <c r="DN562" s="1">
        <v>7.4726699999999998E-3</v>
      </c>
      <c r="DO562">
        <v>18.684460000000001</v>
      </c>
      <c r="DP562">
        <v>0</v>
      </c>
      <c r="DQ562">
        <v>0</v>
      </c>
      <c r="DR562" s="1">
        <v>8.1585330000000008E-3</v>
      </c>
      <c r="DS562">
        <v>18.693300000000001</v>
      </c>
      <c r="DT562">
        <v>0</v>
      </c>
      <c r="DU562">
        <v>0</v>
      </c>
      <c r="DV562" s="1">
        <v>8.3011179999999997E-3</v>
      </c>
      <c r="DW562">
        <v>18.699310000000001</v>
      </c>
      <c r="DX562">
        <v>0</v>
      </c>
      <c r="DY562">
        <v>0</v>
      </c>
      <c r="DZ562" s="1">
        <v>8.3899539999999998E-3</v>
      </c>
      <c r="EA562">
        <v>18.730889999999999</v>
      </c>
      <c r="EB562">
        <v>0</v>
      </c>
      <c r="EC562">
        <v>0</v>
      </c>
      <c r="ED562" s="1">
        <v>8.0269E-3</v>
      </c>
      <c r="EE562">
        <v>18.777750000000001</v>
      </c>
      <c r="EF562">
        <v>0</v>
      </c>
      <c r="EG562">
        <v>0</v>
      </c>
      <c r="EH562" s="1">
        <v>7.82419E-3</v>
      </c>
      <c r="EI562">
        <v>18.832049999999999</v>
      </c>
      <c r="EJ562">
        <v>0</v>
      </c>
      <c r="EK562">
        <v>0</v>
      </c>
      <c r="EL562" s="1">
        <v>7.820179E-3</v>
      </c>
      <c r="EM562">
        <v>18.880019999999998</v>
      </c>
      <c r="EN562">
        <v>0</v>
      </c>
      <c r="EO562">
        <v>0</v>
      </c>
      <c r="EP562" s="1">
        <v>7.9360230000000004E-3</v>
      </c>
      <c r="EQ562">
        <v>18.899319999999999</v>
      </c>
      <c r="ER562">
        <v>0</v>
      </c>
      <c r="ES562">
        <v>0</v>
      </c>
      <c r="ET562" s="1">
        <v>7.9172749999999997E-3</v>
      </c>
      <c r="EU562">
        <v>18.900739999999999</v>
      </c>
      <c r="EV562">
        <v>0</v>
      </c>
      <c r="EW562">
        <v>0</v>
      </c>
      <c r="EX562" s="1">
        <v>8.5505619999999994E-3</v>
      </c>
      <c r="EY562">
        <v>18.906500000000001</v>
      </c>
      <c r="EZ562">
        <v>0</v>
      </c>
      <c r="FA562">
        <v>0</v>
      </c>
      <c r="FB562" s="1">
        <v>8.6383180000000007E-3</v>
      </c>
      <c r="FC562">
        <v>18.925889999999999</v>
      </c>
      <c r="FD562">
        <v>0</v>
      </c>
      <c r="FE562">
        <v>0</v>
      </c>
      <c r="FF562" s="1">
        <v>8.7031560000000001E-3</v>
      </c>
      <c r="FG562">
        <v>18.993649999999999</v>
      </c>
      <c r="FH562">
        <v>0</v>
      </c>
      <c r="FI562">
        <v>0</v>
      </c>
      <c r="FJ562" s="1">
        <v>8.3206770000000003E-3</v>
      </c>
      <c r="FK562">
        <v>19.056139999999999</v>
      </c>
      <c r="FL562">
        <v>0</v>
      </c>
      <c r="FM562">
        <v>0</v>
      </c>
      <c r="FN562" s="1">
        <v>8.0912359999999999E-3</v>
      </c>
      <c r="FO562">
        <v>19.106169999999999</v>
      </c>
      <c r="FP562">
        <v>0</v>
      </c>
      <c r="FQ562">
        <v>0</v>
      </c>
      <c r="FR562" s="1">
        <v>8.0472119999999998E-3</v>
      </c>
      <c r="FS562">
        <v>19.139399999999998</v>
      </c>
      <c r="FT562">
        <v>0</v>
      </c>
      <c r="FU562">
        <v>0</v>
      </c>
      <c r="FV562" s="1">
        <v>8.1166620000000002E-3</v>
      </c>
      <c r="FW562">
        <v>19.15503</v>
      </c>
      <c r="FX562">
        <v>0</v>
      </c>
      <c r="FY562">
        <v>0</v>
      </c>
      <c r="FZ562" s="1">
        <v>8.07247E-3</v>
      </c>
      <c r="GA562">
        <v>19.15746</v>
      </c>
      <c r="GB562">
        <v>0</v>
      </c>
      <c r="GC562">
        <v>0</v>
      </c>
      <c r="GD562" s="1">
        <v>8.6404089999999999E-3</v>
      </c>
      <c r="GE562">
        <v>19.159870000000002</v>
      </c>
      <c r="GF562">
        <v>0</v>
      </c>
      <c r="GG562">
        <v>0</v>
      </c>
      <c r="GH562" s="1">
        <v>8.6735660000000006E-3</v>
      </c>
      <c r="GI562">
        <v>19.17501</v>
      </c>
      <c r="GJ562">
        <v>0</v>
      </c>
      <c r="GK562">
        <v>0</v>
      </c>
      <c r="GL562" s="1">
        <v>8.7008099999999998E-3</v>
      </c>
      <c r="GM562">
        <v>19.23771</v>
      </c>
      <c r="GN562">
        <v>0</v>
      </c>
      <c r="GO562">
        <v>0</v>
      </c>
      <c r="GP562" s="1">
        <v>8.3054210000000003E-3</v>
      </c>
      <c r="GQ562">
        <v>19.303290000000001</v>
      </c>
      <c r="GR562">
        <v>0</v>
      </c>
      <c r="GS562">
        <v>0</v>
      </c>
      <c r="GT562" s="1">
        <v>8.0653280000000001E-3</v>
      </c>
      <c r="GU562">
        <v>19.3599</v>
      </c>
      <c r="GV562">
        <v>0</v>
      </c>
      <c r="GW562">
        <v>0</v>
      </c>
      <c r="GX562" s="1">
        <v>8.0023309999999997E-3</v>
      </c>
      <c r="GY562">
        <v>19.41264</v>
      </c>
      <c r="GZ562">
        <v>0</v>
      </c>
      <c r="HA562">
        <v>0</v>
      </c>
      <c r="HB562" s="1">
        <v>8.0673970000000005E-3</v>
      </c>
      <c r="HC562">
        <v>19.437380000000001</v>
      </c>
      <c r="HD562">
        <v>0</v>
      </c>
      <c r="HE562">
        <v>0</v>
      </c>
      <c r="HF562" s="1">
        <v>8.0226859999999994E-3</v>
      </c>
      <c r="HG562">
        <v>19.441099999999999</v>
      </c>
      <c r="HH562">
        <v>0</v>
      </c>
      <c r="HI562">
        <v>0</v>
      </c>
      <c r="HJ562" s="1">
        <v>8.3485940000000008E-3</v>
      </c>
      <c r="HK562">
        <v>19.448119999999999</v>
      </c>
      <c r="HL562">
        <v>0</v>
      </c>
      <c r="HM562">
        <v>0</v>
      </c>
      <c r="HN562" s="1">
        <v>8.3177359999999992E-3</v>
      </c>
      <c r="HO562">
        <v>19.463000000000001</v>
      </c>
      <c r="HP562">
        <v>0</v>
      </c>
      <c r="HQ562">
        <v>0</v>
      </c>
      <c r="HR562" s="1">
        <v>8.3082260000000002E-3</v>
      </c>
      <c r="HS562">
        <v>19.518409999999999</v>
      </c>
      <c r="HT562">
        <v>0</v>
      </c>
      <c r="HU562">
        <v>0</v>
      </c>
      <c r="HV562" s="1">
        <v>8.0398169999999995E-3</v>
      </c>
      <c r="HW562">
        <v>19.586130000000001</v>
      </c>
      <c r="HX562">
        <v>0</v>
      </c>
      <c r="HY562">
        <v>0</v>
      </c>
      <c r="HZ562" s="1">
        <v>7.8913479999999994E-3</v>
      </c>
      <c r="IA562">
        <v>19.646699999999999</v>
      </c>
      <c r="IB562">
        <v>0</v>
      </c>
      <c r="IC562">
        <v>0</v>
      </c>
      <c r="ID562" s="1">
        <v>7.8257220000000002E-3</v>
      </c>
      <c r="IE562">
        <v>19.69998</v>
      </c>
      <c r="IF562">
        <v>0</v>
      </c>
      <c r="IG562">
        <v>0</v>
      </c>
      <c r="IH562" s="1">
        <v>7.8240659999999993E-3</v>
      </c>
      <c r="II562">
        <v>19.721430000000002</v>
      </c>
      <c r="IJ562">
        <v>0</v>
      </c>
      <c r="IK562">
        <v>0</v>
      </c>
      <c r="IL562" s="1">
        <v>7.7557390000000002E-3</v>
      </c>
      <c r="IM562">
        <v>19.725110000000001</v>
      </c>
      <c r="IN562">
        <v>0</v>
      </c>
      <c r="IO562">
        <v>0</v>
      </c>
      <c r="IP562" s="1">
        <v>7.9188369999999998E-3</v>
      </c>
      <c r="IQ562">
        <v>19.72644</v>
      </c>
      <c r="IR562">
        <v>0</v>
      </c>
      <c r="IS562">
        <v>0</v>
      </c>
      <c r="IT562" s="1">
        <v>7.8843730000000001E-3</v>
      </c>
      <c r="IU562">
        <v>19.73237</v>
      </c>
      <c r="IV562">
        <v>0</v>
      </c>
      <c r="IW562">
        <v>0</v>
      </c>
      <c r="IX562" s="1">
        <v>7.8474860000000007E-3</v>
      </c>
      <c r="IY562">
        <v>19.7713</v>
      </c>
      <c r="IZ562">
        <v>0</v>
      </c>
      <c r="JA562">
        <v>0</v>
      </c>
      <c r="JB562" s="1">
        <v>7.6428930000000004E-3</v>
      </c>
      <c r="JC562">
        <v>19.80284</v>
      </c>
      <c r="JD562">
        <v>0</v>
      </c>
      <c r="JE562">
        <v>0</v>
      </c>
      <c r="JF562" s="1">
        <v>7.4855529999999998E-3</v>
      </c>
      <c r="JG562">
        <v>19.841290000000001</v>
      </c>
      <c r="JH562">
        <v>0</v>
      </c>
      <c r="JI562">
        <v>0</v>
      </c>
      <c r="JJ562" s="1">
        <v>7.4263150000000002E-3</v>
      </c>
      <c r="JK562">
        <v>19.866230000000002</v>
      </c>
      <c r="JL562">
        <v>0</v>
      </c>
      <c r="JM562">
        <v>0</v>
      </c>
      <c r="JN562" s="1">
        <v>7.437791E-3</v>
      </c>
      <c r="JO562">
        <v>19.887119999999999</v>
      </c>
      <c r="JP562">
        <v>0</v>
      </c>
      <c r="JQ562">
        <v>0</v>
      </c>
      <c r="JR562" s="1">
        <v>7.4177230000000002E-3</v>
      </c>
      <c r="JS562">
        <v>19.915099999999999</v>
      </c>
      <c r="JT562">
        <v>0</v>
      </c>
      <c r="JU562">
        <v>0</v>
      </c>
      <c r="JV562" s="1">
        <v>7.331064E-3</v>
      </c>
      <c r="JW562">
        <v>19.942350000000001</v>
      </c>
      <c r="JX562">
        <v>0</v>
      </c>
      <c r="JY562">
        <v>0</v>
      </c>
      <c r="JZ562" s="1">
        <v>7.2351680000000002E-3</v>
      </c>
      <c r="KA562">
        <v>19.966570000000001</v>
      </c>
      <c r="KB562">
        <v>0</v>
      </c>
      <c r="KC562">
        <v>0</v>
      </c>
      <c r="KD562" s="1">
        <v>7.2017729999999999E-3</v>
      </c>
      <c r="KE562">
        <v>20.02402</v>
      </c>
      <c r="KF562">
        <v>0</v>
      </c>
      <c r="KG562">
        <v>0</v>
      </c>
      <c r="KH562" s="1">
        <v>7.1952759999999996E-3</v>
      </c>
      <c r="KI562">
        <v>20.067979999999999</v>
      </c>
      <c r="KJ562">
        <v>0</v>
      </c>
      <c r="KK562">
        <v>0</v>
      </c>
      <c r="KL562" s="1">
        <v>7.1674740000000001E-3</v>
      </c>
      <c r="KM562">
        <v>20.10669</v>
      </c>
      <c r="KN562">
        <v>0</v>
      </c>
      <c r="KO562">
        <v>0</v>
      </c>
      <c r="KP562" s="1">
        <v>7.0896989999999997E-3</v>
      </c>
      <c r="KQ562">
        <v>20.14207</v>
      </c>
      <c r="KR562">
        <v>0</v>
      </c>
      <c r="KS562">
        <v>0</v>
      </c>
      <c r="KT562" s="1">
        <v>6.9962180000000002E-3</v>
      </c>
      <c r="KU562">
        <v>20.157299999999999</v>
      </c>
      <c r="KV562">
        <v>0</v>
      </c>
      <c r="KW562">
        <v>0</v>
      </c>
      <c r="KX562" s="1">
        <v>6.9363990000000002E-3</v>
      </c>
      <c r="KY562">
        <v>20.159120000000001</v>
      </c>
      <c r="KZ562">
        <v>0</v>
      </c>
      <c r="LA562">
        <v>0</v>
      </c>
      <c r="LB562" s="1">
        <v>7.015075E-3</v>
      </c>
      <c r="LC562">
        <v>20.161989999999999</v>
      </c>
      <c r="LD562">
        <v>0</v>
      </c>
      <c r="LE562">
        <v>0</v>
      </c>
      <c r="LF562" s="1">
        <v>7.0094720000000001E-3</v>
      </c>
      <c r="LG562">
        <v>20.1738</v>
      </c>
      <c r="LH562">
        <v>0</v>
      </c>
      <c r="LI562">
        <v>0</v>
      </c>
      <c r="LJ562" s="1">
        <v>6.968602E-3</v>
      </c>
      <c r="LK562">
        <v>20.233319999999999</v>
      </c>
      <c r="LL562">
        <v>0</v>
      </c>
      <c r="LM562">
        <v>0</v>
      </c>
      <c r="LN562" s="1">
        <v>6.8426800000000003E-3</v>
      </c>
      <c r="LO562">
        <v>20.29147</v>
      </c>
      <c r="LP562">
        <v>0</v>
      </c>
      <c r="LQ562">
        <v>0</v>
      </c>
      <c r="LR562" s="1">
        <v>6.7508760000000003E-3</v>
      </c>
      <c r="LS562">
        <v>20.350090000000002</v>
      </c>
      <c r="LT562">
        <v>0</v>
      </c>
      <c r="LU562">
        <v>0</v>
      </c>
      <c r="LV562" s="1">
        <v>6.7125539999999999E-3</v>
      </c>
      <c r="LW562">
        <v>20.42332</v>
      </c>
      <c r="LX562">
        <v>0</v>
      </c>
      <c r="LY562">
        <v>0</v>
      </c>
      <c r="LZ562" s="1">
        <v>6.7055209999999999E-3</v>
      </c>
      <c r="MA562">
        <v>20.469339999999999</v>
      </c>
      <c r="MB562">
        <v>0</v>
      </c>
      <c r="MC562">
        <v>0</v>
      </c>
      <c r="MD562" s="1">
        <v>6.6797999999999996E-3</v>
      </c>
      <c r="ME562">
        <v>20.47758</v>
      </c>
      <c r="MF562">
        <v>0</v>
      </c>
      <c r="MG562">
        <v>0</v>
      </c>
      <c r="MH562" s="1">
        <v>6.8431200000000003E-3</v>
      </c>
      <c r="MI562">
        <v>20.47831</v>
      </c>
      <c r="MJ562">
        <v>0</v>
      </c>
      <c r="MK562">
        <v>-1.5471330000000001E-28</v>
      </c>
      <c r="ML562" s="1">
        <v>6.8771179999999998E-3</v>
      </c>
      <c r="MM562">
        <v>20.499220000000001</v>
      </c>
      <c r="MN562">
        <v>0</v>
      </c>
      <c r="MO562">
        <v>-5.4987530000000003E-25</v>
      </c>
      <c r="MP562" s="1">
        <v>6.879263E-3</v>
      </c>
      <c r="MQ562">
        <v>20.564699999999998</v>
      </c>
      <c r="MR562">
        <v>0</v>
      </c>
      <c r="MS562">
        <v>-7.4997319999999995E-24</v>
      </c>
      <c r="MT562" s="1">
        <v>6.7653849999999996E-3</v>
      </c>
      <c r="MU562">
        <v>20.63287</v>
      </c>
      <c r="MV562">
        <v>0</v>
      </c>
      <c r="MW562">
        <v>-4.8904280000000003E-22</v>
      </c>
      <c r="MX562" s="1">
        <v>6.6830880000000002E-3</v>
      </c>
      <c r="MY562">
        <v>20.690200000000001</v>
      </c>
      <c r="MZ562">
        <v>0</v>
      </c>
      <c r="NA562">
        <v>-1.123579E-21</v>
      </c>
      <c r="NB562" s="1">
        <v>6.6814580000000004E-3</v>
      </c>
      <c r="NC562">
        <v>20.746009999999998</v>
      </c>
      <c r="ND562">
        <v>0</v>
      </c>
      <c r="NE562">
        <v>-7.4926669999999998E-21</v>
      </c>
      <c r="NF562" s="1">
        <v>6.7097579999999997E-3</v>
      </c>
      <c r="NG562">
        <v>20.774480000000001</v>
      </c>
      <c r="NH562">
        <v>0</v>
      </c>
      <c r="NI562">
        <v>-2.104258E-21</v>
      </c>
      <c r="NJ562" s="1">
        <v>6.7137430000000003E-3</v>
      </c>
      <c r="NK562">
        <v>20.787279999999999</v>
      </c>
      <c r="NL562">
        <v>0</v>
      </c>
      <c r="NM562">
        <v>-7.556522E-21</v>
      </c>
      <c r="NN562" s="1">
        <v>6.5875459999999997E-3</v>
      </c>
      <c r="NO562">
        <v>20.799379999999999</v>
      </c>
      <c r="NP562">
        <v>0</v>
      </c>
      <c r="NQ562">
        <v>-3.431755E-19</v>
      </c>
      <c r="NR562" s="1">
        <v>6.505177E-3</v>
      </c>
      <c r="NS562">
        <v>20.81082</v>
      </c>
      <c r="NT562">
        <v>0</v>
      </c>
      <c r="NU562">
        <v>-1.2243949999999999E-19</v>
      </c>
      <c r="NV562" s="1">
        <v>6.4614700000000004E-3</v>
      </c>
      <c r="NW562">
        <v>20.840019999999999</v>
      </c>
      <c r="NX562">
        <v>0</v>
      </c>
      <c r="NY562">
        <v>-3.7030150000000001E-19</v>
      </c>
      <c r="NZ562" s="1">
        <v>6.5095989999999996E-3</v>
      </c>
      <c r="OA562">
        <v>20.893969999999999</v>
      </c>
      <c r="OB562">
        <v>0</v>
      </c>
      <c r="OC562" s="1">
        <v>-4.7854669999999996E-18</v>
      </c>
      <c r="OD562" s="1">
        <v>6.5285200000000003E-3</v>
      </c>
      <c r="OE562">
        <v>20.931380000000001</v>
      </c>
      <c r="OF562">
        <v>0</v>
      </c>
      <c r="OG562" s="1">
        <v>-1.0830930000000001E-17</v>
      </c>
      <c r="OH562" s="1">
        <v>6.4972110000000001E-3</v>
      </c>
      <c r="OI562">
        <v>20.962250000000001</v>
      </c>
      <c r="OJ562">
        <v>0</v>
      </c>
      <c r="OK562" s="1">
        <v>-1.382763E-17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4.9113250000000002E-3</v>
      </c>
      <c r="G563">
        <v>17.858630000000002</v>
      </c>
      <c r="H563">
        <v>0</v>
      </c>
      <c r="I563">
        <v>0</v>
      </c>
      <c r="J563" s="1">
        <v>5.0145169999999996E-3</v>
      </c>
      <c r="K563">
        <v>17.888960000000001</v>
      </c>
      <c r="L563">
        <v>0</v>
      </c>
      <c r="M563">
        <v>0</v>
      </c>
      <c r="N563" s="1">
        <v>4.9973129999999998E-3</v>
      </c>
      <c r="O563">
        <v>17.928270000000001</v>
      </c>
      <c r="P563">
        <v>0</v>
      </c>
      <c r="Q563">
        <v>0</v>
      </c>
      <c r="R563" s="1">
        <v>4.9097489999999997E-3</v>
      </c>
      <c r="S563">
        <v>17.93899</v>
      </c>
      <c r="T563">
        <v>0</v>
      </c>
      <c r="U563">
        <v>0</v>
      </c>
      <c r="V563" s="1">
        <v>4.9018050000000004E-3</v>
      </c>
      <c r="W563">
        <v>17.946300000000001</v>
      </c>
      <c r="X563">
        <v>0</v>
      </c>
      <c r="Y563">
        <v>0</v>
      </c>
      <c r="Z563" s="1">
        <v>4.7201980000000001E-3</v>
      </c>
      <c r="AA563">
        <v>17.953779999999998</v>
      </c>
      <c r="AB563">
        <v>0</v>
      </c>
      <c r="AC563">
        <v>0</v>
      </c>
      <c r="AD563" s="1">
        <v>4.7316299999999997E-3</v>
      </c>
      <c r="AE563">
        <v>17.96114</v>
      </c>
      <c r="AF563">
        <v>0</v>
      </c>
      <c r="AG563">
        <v>0</v>
      </c>
      <c r="AH563" s="1">
        <v>4.7235009999999997E-3</v>
      </c>
      <c r="AI563">
        <v>17.973389999999998</v>
      </c>
      <c r="AJ563">
        <v>0</v>
      </c>
      <c r="AK563">
        <v>0</v>
      </c>
      <c r="AL563" s="1">
        <v>4.8453380000000002E-3</v>
      </c>
      <c r="AM563">
        <v>18.023990000000001</v>
      </c>
      <c r="AN563">
        <v>0</v>
      </c>
      <c r="AO563">
        <v>0</v>
      </c>
      <c r="AP563" s="1">
        <v>4.9218300000000003E-3</v>
      </c>
      <c r="AQ563">
        <v>18.0563</v>
      </c>
      <c r="AR563">
        <v>0</v>
      </c>
      <c r="AS563">
        <v>0</v>
      </c>
      <c r="AT563" s="1">
        <v>4.9602259999999999E-3</v>
      </c>
      <c r="AU563">
        <v>18.082830000000001</v>
      </c>
      <c r="AV563">
        <v>0</v>
      </c>
      <c r="AW563">
        <v>0</v>
      </c>
      <c r="AX563" s="1">
        <v>4.9738209999999998E-3</v>
      </c>
      <c r="AY563">
        <v>18.10003</v>
      </c>
      <c r="AZ563">
        <v>0</v>
      </c>
      <c r="BA563">
        <v>0</v>
      </c>
      <c r="BB563" s="1">
        <v>5.0112200000000003E-3</v>
      </c>
      <c r="BC563">
        <v>18.114889999999999</v>
      </c>
      <c r="BD563">
        <v>0</v>
      </c>
      <c r="BE563">
        <v>0</v>
      </c>
      <c r="BF563" s="1">
        <v>4.9006070000000004E-3</v>
      </c>
      <c r="BG563">
        <v>18.12867</v>
      </c>
      <c r="BH563">
        <v>0</v>
      </c>
      <c r="BI563">
        <v>0</v>
      </c>
      <c r="BJ563" s="1">
        <v>4.9134499999999998E-3</v>
      </c>
      <c r="BK563">
        <v>18.158010000000001</v>
      </c>
      <c r="BL563">
        <v>0</v>
      </c>
      <c r="BM563">
        <v>0</v>
      </c>
      <c r="BN563" s="1">
        <v>4.95212E-3</v>
      </c>
      <c r="BO563">
        <v>18.210979999999999</v>
      </c>
      <c r="BP563">
        <v>0</v>
      </c>
      <c r="BQ563">
        <v>0</v>
      </c>
      <c r="BR563" s="1">
        <v>5.0609449999999999E-3</v>
      </c>
      <c r="BS563">
        <v>18.278449999999999</v>
      </c>
      <c r="BT563">
        <v>0</v>
      </c>
      <c r="BU563">
        <v>0</v>
      </c>
      <c r="BV563" s="1">
        <v>5.1624729999999999E-3</v>
      </c>
      <c r="BW563">
        <v>18.34712</v>
      </c>
      <c r="BX563">
        <v>0</v>
      </c>
      <c r="BY563">
        <v>0</v>
      </c>
      <c r="BZ563" s="1">
        <v>5.2086060000000002E-3</v>
      </c>
      <c r="CA563">
        <v>18.401879999999998</v>
      </c>
      <c r="CB563">
        <v>0</v>
      </c>
      <c r="CC563">
        <v>0</v>
      </c>
      <c r="CD563" s="1">
        <v>5.2062080000000004E-3</v>
      </c>
      <c r="CE563">
        <v>18.41675</v>
      </c>
      <c r="CF563">
        <v>0</v>
      </c>
      <c r="CG563">
        <v>0</v>
      </c>
      <c r="CH563" s="1">
        <v>5.2532439999999998E-3</v>
      </c>
      <c r="CI563">
        <v>18.42324</v>
      </c>
      <c r="CJ563">
        <v>0</v>
      </c>
      <c r="CK563">
        <v>0</v>
      </c>
      <c r="CL563" s="1">
        <v>5.6496569999999998E-3</v>
      </c>
      <c r="CM563">
        <v>18.430309999999999</v>
      </c>
      <c r="CN563">
        <v>0</v>
      </c>
      <c r="CO563">
        <v>0</v>
      </c>
      <c r="CP563" s="1">
        <v>5.8088410000000004E-3</v>
      </c>
      <c r="CQ563">
        <v>18.440999999999999</v>
      </c>
      <c r="CR563">
        <v>0</v>
      </c>
      <c r="CS563">
        <v>0</v>
      </c>
      <c r="CT563" s="1">
        <v>5.8922280000000002E-3</v>
      </c>
      <c r="CU563">
        <v>18.484359999999999</v>
      </c>
      <c r="CV563">
        <v>0</v>
      </c>
      <c r="CW563">
        <v>0</v>
      </c>
      <c r="CX563" s="1">
        <v>5.7479640000000004E-3</v>
      </c>
      <c r="CY563">
        <v>18.54899</v>
      </c>
      <c r="CZ563">
        <v>0</v>
      </c>
      <c r="DA563">
        <v>0</v>
      </c>
      <c r="DB563" s="1">
        <v>5.6695770000000003E-3</v>
      </c>
      <c r="DC563">
        <v>18.60229</v>
      </c>
      <c r="DD563">
        <v>0</v>
      </c>
      <c r="DE563">
        <v>0</v>
      </c>
      <c r="DF563" s="1">
        <v>5.7051539999999996E-3</v>
      </c>
      <c r="DG563">
        <v>18.644729999999999</v>
      </c>
      <c r="DH563">
        <v>0</v>
      </c>
      <c r="DI563">
        <v>0</v>
      </c>
      <c r="DJ563" s="1">
        <v>5.7989069999999998E-3</v>
      </c>
      <c r="DK563">
        <v>18.659410000000001</v>
      </c>
      <c r="DL563">
        <v>0</v>
      </c>
      <c r="DM563">
        <v>0</v>
      </c>
      <c r="DN563" s="1">
        <v>5.8103800000000004E-3</v>
      </c>
      <c r="DO563">
        <v>18.671420000000001</v>
      </c>
      <c r="DP563">
        <v>0</v>
      </c>
      <c r="DQ563">
        <v>0</v>
      </c>
      <c r="DR563" s="1">
        <v>6.378346E-3</v>
      </c>
      <c r="DS563">
        <v>18.677869999999999</v>
      </c>
      <c r="DT563">
        <v>0</v>
      </c>
      <c r="DU563">
        <v>0</v>
      </c>
      <c r="DV563" s="1">
        <v>6.4822940000000004E-3</v>
      </c>
      <c r="DW563">
        <v>18.681509999999999</v>
      </c>
      <c r="DX563">
        <v>0</v>
      </c>
      <c r="DY563">
        <v>0</v>
      </c>
      <c r="DZ563" s="1">
        <v>6.5581909999999997E-3</v>
      </c>
      <c r="EA563">
        <v>18.712710000000001</v>
      </c>
      <c r="EB563">
        <v>0</v>
      </c>
      <c r="EC563">
        <v>0</v>
      </c>
      <c r="ED563" s="1">
        <v>6.2699510000000002E-3</v>
      </c>
      <c r="EE563">
        <v>18.760349999999999</v>
      </c>
      <c r="EF563">
        <v>0</v>
      </c>
      <c r="EG563">
        <v>0</v>
      </c>
      <c r="EH563" s="1">
        <v>6.1115869999999999E-3</v>
      </c>
      <c r="EI563">
        <v>18.815770000000001</v>
      </c>
      <c r="EJ563">
        <v>0</v>
      </c>
      <c r="EK563">
        <v>0</v>
      </c>
      <c r="EL563" s="1">
        <v>6.1064589999999998E-3</v>
      </c>
      <c r="EM563">
        <v>18.86421</v>
      </c>
      <c r="EN563">
        <v>0</v>
      </c>
      <c r="EO563">
        <v>0</v>
      </c>
      <c r="EP563" s="1">
        <v>6.2020929999999997E-3</v>
      </c>
      <c r="EQ563">
        <v>18.881889999999999</v>
      </c>
      <c r="ER563">
        <v>0</v>
      </c>
      <c r="ES563">
        <v>0</v>
      </c>
      <c r="ET563" s="1">
        <v>6.1847930000000001E-3</v>
      </c>
      <c r="EU563">
        <v>18.880500000000001</v>
      </c>
      <c r="EV563">
        <v>0</v>
      </c>
      <c r="EW563">
        <v>0</v>
      </c>
      <c r="EX563" s="1">
        <v>6.7098840000000002E-3</v>
      </c>
      <c r="EY563">
        <v>18.883970000000001</v>
      </c>
      <c r="EZ563">
        <v>0</v>
      </c>
      <c r="FA563">
        <v>0</v>
      </c>
      <c r="FB563" s="1">
        <v>6.7745280000000001E-3</v>
      </c>
      <c r="FC563">
        <v>18.902259999999998</v>
      </c>
      <c r="FD563">
        <v>0</v>
      </c>
      <c r="FE563">
        <v>0</v>
      </c>
      <c r="FF563" s="1">
        <v>6.8294799999999998E-3</v>
      </c>
      <c r="FG563">
        <v>18.97242</v>
      </c>
      <c r="FH563">
        <v>0</v>
      </c>
      <c r="FI563">
        <v>0</v>
      </c>
      <c r="FJ563" s="1">
        <v>6.5293540000000002E-3</v>
      </c>
      <c r="FK563">
        <v>19.036519999999999</v>
      </c>
      <c r="FL563">
        <v>0</v>
      </c>
      <c r="FM563">
        <v>0</v>
      </c>
      <c r="FN563">
        <v>6.3494700000000003E-3</v>
      </c>
      <c r="FO563">
        <v>19.087140000000002</v>
      </c>
      <c r="FP563">
        <v>0</v>
      </c>
      <c r="FQ563">
        <v>0</v>
      </c>
      <c r="FR563" s="1">
        <v>6.3134489999999996E-3</v>
      </c>
      <c r="FS563">
        <v>19.119620000000001</v>
      </c>
      <c r="FT563">
        <v>0</v>
      </c>
      <c r="FU563">
        <v>0</v>
      </c>
      <c r="FV563" s="1">
        <v>6.3717169999999998E-3</v>
      </c>
      <c r="FW563">
        <v>19.13334</v>
      </c>
      <c r="FX563">
        <v>0</v>
      </c>
      <c r="FY563">
        <v>0</v>
      </c>
      <c r="FZ563" s="1">
        <v>6.3347459999999996E-3</v>
      </c>
      <c r="GA563">
        <v>19.13307</v>
      </c>
      <c r="GB563">
        <v>0</v>
      </c>
      <c r="GC563">
        <v>0</v>
      </c>
      <c r="GD563" s="1">
        <v>6.8043799999999996E-3</v>
      </c>
      <c r="GE563">
        <v>19.132999999999999</v>
      </c>
      <c r="GF563">
        <v>0</v>
      </c>
      <c r="GG563">
        <v>0</v>
      </c>
      <c r="GH563" s="1">
        <v>6.8301730000000001E-3</v>
      </c>
      <c r="GI563">
        <v>19.146830000000001</v>
      </c>
      <c r="GJ563">
        <v>0</v>
      </c>
      <c r="GK563">
        <v>0</v>
      </c>
      <c r="GL563" s="1">
        <v>6.8476520000000001E-3</v>
      </c>
      <c r="GM563">
        <v>19.21161</v>
      </c>
      <c r="GN563">
        <v>0</v>
      </c>
      <c r="GO563">
        <v>0</v>
      </c>
      <c r="GP563" s="1">
        <v>6.539703E-3</v>
      </c>
      <c r="GQ563">
        <v>19.27919</v>
      </c>
      <c r="GR563">
        <v>0</v>
      </c>
      <c r="GS563">
        <v>0</v>
      </c>
      <c r="GT563" s="1">
        <v>6.3483319999999999E-3</v>
      </c>
      <c r="GU563">
        <v>19.336939999999998</v>
      </c>
      <c r="GV563">
        <v>0</v>
      </c>
      <c r="GW563">
        <v>0</v>
      </c>
      <c r="GX563" s="1">
        <v>6.2997189999999996E-3</v>
      </c>
      <c r="GY563">
        <v>19.390339999999998</v>
      </c>
      <c r="GZ563">
        <v>0</v>
      </c>
      <c r="HA563">
        <v>0</v>
      </c>
      <c r="HB563" s="1">
        <v>6.3556059999999998E-3</v>
      </c>
      <c r="HC563">
        <v>19.413540000000001</v>
      </c>
      <c r="HD563">
        <v>0</v>
      </c>
      <c r="HE563">
        <v>0</v>
      </c>
      <c r="HF563" s="1">
        <v>6.3158620000000002E-3</v>
      </c>
      <c r="HG563">
        <v>19.41442</v>
      </c>
      <c r="HH563">
        <v>0</v>
      </c>
      <c r="HI563">
        <v>0</v>
      </c>
      <c r="HJ563" s="1">
        <v>6.5910439999999999E-3</v>
      </c>
      <c r="HK563">
        <v>19.41919</v>
      </c>
      <c r="HL563">
        <v>0</v>
      </c>
      <c r="HM563">
        <v>0</v>
      </c>
      <c r="HN563" s="1">
        <v>6.5661599999999997E-3</v>
      </c>
      <c r="HO563">
        <v>19.43262</v>
      </c>
      <c r="HP563">
        <v>0</v>
      </c>
      <c r="HQ563">
        <v>0</v>
      </c>
      <c r="HR563" s="1">
        <v>6.5594340000000003E-3</v>
      </c>
      <c r="HS563">
        <v>19.489599999999999</v>
      </c>
      <c r="HT563">
        <v>0</v>
      </c>
      <c r="HU563">
        <v>0</v>
      </c>
      <c r="HV563" s="1">
        <v>6.3452150000000004E-3</v>
      </c>
      <c r="HW563">
        <v>19.559449999999998</v>
      </c>
      <c r="HX563">
        <v>0</v>
      </c>
      <c r="HY563">
        <v>0</v>
      </c>
      <c r="HZ563" s="1">
        <v>6.2308099999999998E-3</v>
      </c>
      <c r="IA563">
        <v>19.621279999999999</v>
      </c>
      <c r="IB563">
        <v>0</v>
      </c>
      <c r="IC563">
        <v>0</v>
      </c>
      <c r="ID563" s="1">
        <v>6.1808710000000001E-3</v>
      </c>
      <c r="IE563">
        <v>19.675070000000002</v>
      </c>
      <c r="IF563">
        <v>0</v>
      </c>
      <c r="IG563">
        <v>0</v>
      </c>
      <c r="IH563" s="1">
        <v>6.1759149999999997E-3</v>
      </c>
      <c r="II563">
        <v>19.694669999999999</v>
      </c>
      <c r="IJ563">
        <v>0</v>
      </c>
      <c r="IK563">
        <v>0</v>
      </c>
      <c r="IL563" s="1">
        <v>6.1242989999999997E-3</v>
      </c>
      <c r="IM563">
        <v>19.69547</v>
      </c>
      <c r="IN563">
        <v>0</v>
      </c>
      <c r="IO563">
        <v>0</v>
      </c>
      <c r="IP563" s="1">
        <v>6.2614979999999999E-3</v>
      </c>
      <c r="IQ563">
        <v>19.694040000000001</v>
      </c>
      <c r="IR563">
        <v>0</v>
      </c>
      <c r="IS563">
        <v>0</v>
      </c>
      <c r="IT563" s="1">
        <v>6.2352589999999999E-3</v>
      </c>
      <c r="IU563">
        <v>19.69792</v>
      </c>
      <c r="IV563">
        <v>0</v>
      </c>
      <c r="IW563">
        <v>0</v>
      </c>
      <c r="IX563" s="1">
        <v>6.2054149999999997E-3</v>
      </c>
      <c r="IY563">
        <v>19.737349999999999</v>
      </c>
      <c r="IZ563">
        <v>0</v>
      </c>
      <c r="JA563">
        <v>0</v>
      </c>
      <c r="JB563" s="1">
        <v>6.0485060000000004E-3</v>
      </c>
      <c r="JC563">
        <v>19.768789999999999</v>
      </c>
      <c r="JD563">
        <v>0</v>
      </c>
      <c r="JE563">
        <v>0</v>
      </c>
      <c r="JF563" s="1">
        <v>5.9226900000000004E-3</v>
      </c>
      <c r="JG563">
        <v>19.80761</v>
      </c>
      <c r="JH563">
        <v>0</v>
      </c>
      <c r="JI563">
        <v>0</v>
      </c>
      <c r="JJ563" s="1">
        <v>5.8754580000000001E-3</v>
      </c>
      <c r="JK563">
        <v>19.831869999999999</v>
      </c>
      <c r="JL563">
        <v>0</v>
      </c>
      <c r="JM563">
        <v>0</v>
      </c>
      <c r="JN563" s="1">
        <v>5.8837070000000002E-3</v>
      </c>
      <c r="JO563">
        <v>19.851929999999999</v>
      </c>
      <c r="JP563">
        <v>0</v>
      </c>
      <c r="JQ563">
        <v>0</v>
      </c>
      <c r="JR563" s="1">
        <v>5.8653660000000003E-3</v>
      </c>
      <c r="JS563">
        <v>19.8795</v>
      </c>
      <c r="JT563">
        <v>0</v>
      </c>
      <c r="JU563">
        <v>0</v>
      </c>
      <c r="JV563">
        <v>5.798681E-3</v>
      </c>
      <c r="JW563">
        <v>19.906379999999999</v>
      </c>
      <c r="JX563">
        <v>0</v>
      </c>
      <c r="JY563">
        <v>0</v>
      </c>
      <c r="JZ563" s="1">
        <v>5.7234820000000002E-3</v>
      </c>
      <c r="KA563">
        <v>19.930040000000002</v>
      </c>
      <c r="KB563">
        <v>0</v>
      </c>
      <c r="KC563">
        <v>0</v>
      </c>
      <c r="KD563" s="1">
        <v>5.6984440000000004E-3</v>
      </c>
      <c r="KE563">
        <v>19.989319999999999</v>
      </c>
      <c r="KF563">
        <v>0</v>
      </c>
      <c r="KG563">
        <v>0</v>
      </c>
      <c r="KH563" s="1">
        <v>5.6929509999999999E-3</v>
      </c>
      <c r="KI563">
        <v>20.033909999999999</v>
      </c>
      <c r="KJ563">
        <v>0</v>
      </c>
      <c r="KK563">
        <v>0</v>
      </c>
      <c r="KL563" s="1">
        <v>5.6686499999999999E-3</v>
      </c>
      <c r="KM563">
        <v>20.072769999999998</v>
      </c>
      <c r="KN563">
        <v>0</v>
      </c>
      <c r="KO563">
        <v>0</v>
      </c>
      <c r="KP563" s="1">
        <v>5.6063270000000004E-3</v>
      </c>
      <c r="KQ563">
        <v>20.107939999999999</v>
      </c>
      <c r="KR563">
        <v>0</v>
      </c>
      <c r="KS563">
        <v>0</v>
      </c>
      <c r="KT563" s="1">
        <v>5.5353939999999999E-3</v>
      </c>
      <c r="KU563">
        <v>20.121500000000001</v>
      </c>
      <c r="KV563">
        <v>0</v>
      </c>
      <c r="KW563">
        <v>0</v>
      </c>
      <c r="KX563" s="1">
        <v>5.4902980000000002E-3</v>
      </c>
      <c r="KY563">
        <v>20.120850000000001</v>
      </c>
      <c r="KZ563">
        <v>0</v>
      </c>
      <c r="LA563">
        <v>0</v>
      </c>
      <c r="LB563">
        <v>5.5529239999999999E-3</v>
      </c>
      <c r="LC563">
        <v>20.121649999999999</v>
      </c>
      <c r="LD563">
        <v>0</v>
      </c>
      <c r="LE563">
        <v>0</v>
      </c>
      <c r="LF563" s="1">
        <v>5.5493399999999998E-3</v>
      </c>
      <c r="LG563">
        <v>20.132259999999999</v>
      </c>
      <c r="LH563">
        <v>0</v>
      </c>
      <c r="LI563">
        <v>0</v>
      </c>
      <c r="LJ563" s="1">
        <v>5.5180990000000003E-3</v>
      </c>
      <c r="LK563">
        <v>20.194030000000001</v>
      </c>
      <c r="LL563">
        <v>0</v>
      </c>
      <c r="LM563">
        <v>0</v>
      </c>
      <c r="LN563" s="1">
        <v>5.4178020000000002E-3</v>
      </c>
      <c r="LO563">
        <v>20.25403</v>
      </c>
      <c r="LP563">
        <v>0</v>
      </c>
      <c r="LQ563">
        <v>0</v>
      </c>
      <c r="LR563" s="1">
        <v>5.3497789999999998E-3</v>
      </c>
      <c r="LS563">
        <v>20.31438</v>
      </c>
      <c r="LT563">
        <v>0</v>
      </c>
      <c r="LU563">
        <v>0</v>
      </c>
      <c r="LV563" s="1">
        <v>5.3154949999999999E-3</v>
      </c>
      <c r="LW563">
        <v>20.390039999999999</v>
      </c>
      <c r="LX563">
        <v>0</v>
      </c>
      <c r="LY563">
        <v>0</v>
      </c>
      <c r="LZ563" s="1">
        <v>5.3098770000000002E-3</v>
      </c>
      <c r="MA563">
        <v>20.436250000000001</v>
      </c>
      <c r="MB563">
        <v>0</v>
      </c>
      <c r="MC563">
        <v>0</v>
      </c>
      <c r="MD563" s="1">
        <v>5.2893239999999998E-3</v>
      </c>
      <c r="ME563">
        <v>20.4419</v>
      </c>
      <c r="MF563">
        <v>0</v>
      </c>
      <c r="MG563">
        <v>0</v>
      </c>
      <c r="MH563" s="1">
        <v>5.4254569999999998E-3</v>
      </c>
      <c r="MI563">
        <v>20.439820000000001</v>
      </c>
      <c r="MJ563">
        <v>0</v>
      </c>
      <c r="MK563">
        <v>0</v>
      </c>
      <c r="ML563" s="1">
        <v>5.4524459999999997E-3</v>
      </c>
      <c r="MM563">
        <v>20.45956</v>
      </c>
      <c r="MN563">
        <v>0</v>
      </c>
      <c r="MO563">
        <v>0</v>
      </c>
      <c r="MP563" s="1">
        <v>5.4545239999999997E-3</v>
      </c>
      <c r="MQ563">
        <v>20.527229999999999</v>
      </c>
      <c r="MR563">
        <v>0</v>
      </c>
      <c r="MS563">
        <v>0</v>
      </c>
      <c r="MT563" s="1">
        <v>5.3625890000000001E-3</v>
      </c>
      <c r="MU563">
        <v>20.59742</v>
      </c>
      <c r="MV563">
        <v>0</v>
      </c>
      <c r="MW563">
        <v>1.7192269999999999E-22</v>
      </c>
      <c r="MX563" s="1">
        <v>5.2967190000000001E-3</v>
      </c>
      <c r="MY563">
        <v>20.655740000000002</v>
      </c>
      <c r="MZ563">
        <v>0</v>
      </c>
      <c r="NA563">
        <v>4.4072639999999996E-21</v>
      </c>
      <c r="NB563" s="1">
        <v>5.2973739999999997E-3</v>
      </c>
      <c r="NC563">
        <v>20.71228</v>
      </c>
      <c r="ND563">
        <v>0</v>
      </c>
      <c r="NE563">
        <v>3.5493590000000003E-20</v>
      </c>
      <c r="NF563" s="1">
        <v>5.3246760000000004E-3</v>
      </c>
      <c r="NG563">
        <v>20.739419999999999</v>
      </c>
      <c r="NH563">
        <v>0</v>
      </c>
      <c r="NI563">
        <v>1.7619380000000001E-19</v>
      </c>
      <c r="NJ563" s="1">
        <v>5.322149E-3</v>
      </c>
      <c r="NK563">
        <v>20.749890000000001</v>
      </c>
      <c r="NL563">
        <v>0</v>
      </c>
      <c r="NM563">
        <v>6.9124840000000001E-19</v>
      </c>
      <c r="NN563" s="1">
        <v>5.2182859999999999E-3</v>
      </c>
      <c r="NO563">
        <v>20.759810000000002</v>
      </c>
      <c r="NP563">
        <v>0</v>
      </c>
      <c r="NQ563">
        <v>3.3074249999999999E-18</v>
      </c>
      <c r="NR563" s="1">
        <v>5.1574209999999997E-3</v>
      </c>
      <c r="NS563">
        <v>20.76925</v>
      </c>
      <c r="NT563">
        <v>0</v>
      </c>
      <c r="NU563">
        <v>1.660129E-17</v>
      </c>
      <c r="NV563" s="1">
        <v>5.1205160000000003E-3</v>
      </c>
      <c r="NW563">
        <v>20.797920000000001</v>
      </c>
      <c r="NX563">
        <v>0</v>
      </c>
      <c r="NY563">
        <v>6.6953839999999995E-17</v>
      </c>
      <c r="NZ563" s="1">
        <v>5.1579180000000001E-3</v>
      </c>
      <c r="OA563">
        <v>20.853200000000001</v>
      </c>
      <c r="OB563">
        <v>0</v>
      </c>
      <c r="OC563">
        <v>2.1867660000000001E-16</v>
      </c>
      <c r="OD563" s="1">
        <v>5.1754699999999997E-3</v>
      </c>
      <c r="OE563">
        <v>20.890630000000002</v>
      </c>
      <c r="OF563">
        <v>0</v>
      </c>
      <c r="OG563">
        <v>6.0518079999999996E-16</v>
      </c>
      <c r="OH563" s="1">
        <v>5.1476760000000003E-3</v>
      </c>
      <c r="OI563">
        <v>20.920950000000001</v>
      </c>
      <c r="OJ563">
        <v>0</v>
      </c>
      <c r="OK563" s="1">
        <v>1.465338E-15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4.5054400000000003E-3</v>
      </c>
      <c r="G564">
        <v>17.854179999999999</v>
      </c>
      <c r="H564">
        <v>0</v>
      </c>
      <c r="I564">
        <v>0</v>
      </c>
      <c r="J564" s="1">
        <v>4.5983259999999998E-3</v>
      </c>
      <c r="K564">
        <v>17.884350000000001</v>
      </c>
      <c r="L564">
        <v>0</v>
      </c>
      <c r="M564">
        <v>0</v>
      </c>
      <c r="N564" s="1">
        <v>4.5886499999999997E-3</v>
      </c>
      <c r="O564">
        <v>17.923559999999998</v>
      </c>
      <c r="P564">
        <v>0</v>
      </c>
      <c r="Q564">
        <v>0</v>
      </c>
      <c r="R564" s="1">
        <v>4.507194E-3</v>
      </c>
      <c r="S564">
        <v>17.93421</v>
      </c>
      <c r="T564">
        <v>0</v>
      </c>
      <c r="U564">
        <v>0</v>
      </c>
      <c r="V564" s="1">
        <v>4.497783E-3</v>
      </c>
      <c r="W564">
        <v>17.941559999999999</v>
      </c>
      <c r="X564">
        <v>0</v>
      </c>
      <c r="Y564">
        <v>0</v>
      </c>
      <c r="Z564" s="1">
        <v>4.3166979999999999E-3</v>
      </c>
      <c r="AA564">
        <v>17.949120000000001</v>
      </c>
      <c r="AB564">
        <v>0</v>
      </c>
      <c r="AC564">
        <v>0</v>
      </c>
      <c r="AD564" s="1">
        <v>4.3258289999999998E-3</v>
      </c>
      <c r="AE564">
        <v>17.956520000000001</v>
      </c>
      <c r="AF564">
        <v>0</v>
      </c>
      <c r="AG564">
        <v>0</v>
      </c>
      <c r="AH564" s="1">
        <v>4.3172569999999997E-3</v>
      </c>
      <c r="AI564">
        <v>17.968800000000002</v>
      </c>
      <c r="AJ564">
        <v>0</v>
      </c>
      <c r="AK564">
        <v>0</v>
      </c>
      <c r="AL564" s="1">
        <v>4.4294629999999998E-3</v>
      </c>
      <c r="AM564">
        <v>18.019259999999999</v>
      </c>
      <c r="AN564">
        <v>0</v>
      </c>
      <c r="AO564">
        <v>0</v>
      </c>
      <c r="AP564" s="1">
        <v>4.5019470000000001E-3</v>
      </c>
      <c r="AQ564">
        <v>18.051400000000001</v>
      </c>
      <c r="AR564">
        <v>0</v>
      </c>
      <c r="AS564">
        <v>0</v>
      </c>
      <c r="AT564" s="1">
        <v>4.5384609999999997E-3</v>
      </c>
      <c r="AU564">
        <v>18.077729999999999</v>
      </c>
      <c r="AV564">
        <v>0</v>
      </c>
      <c r="AW564">
        <v>0</v>
      </c>
      <c r="AX564" s="1">
        <v>4.5500360000000004E-3</v>
      </c>
      <c r="AY564">
        <v>18.094750000000001</v>
      </c>
      <c r="AZ564">
        <v>0</v>
      </c>
      <c r="BA564">
        <v>0</v>
      </c>
      <c r="BB564" s="1">
        <v>4.585408E-3</v>
      </c>
      <c r="BC564">
        <v>18.109490000000001</v>
      </c>
      <c r="BD564">
        <v>0</v>
      </c>
      <c r="BE564">
        <v>0</v>
      </c>
      <c r="BF564" s="1">
        <v>4.4748690000000002E-3</v>
      </c>
      <c r="BG564">
        <v>18.12321</v>
      </c>
      <c r="BH564">
        <v>0</v>
      </c>
      <c r="BI564">
        <v>0</v>
      </c>
      <c r="BJ564" s="1">
        <v>4.4863979999999999E-3</v>
      </c>
      <c r="BK564">
        <v>18.152429999999999</v>
      </c>
      <c r="BL564">
        <v>0</v>
      </c>
      <c r="BM564">
        <v>0</v>
      </c>
      <c r="BN564" s="1">
        <v>4.5210500000000004E-3</v>
      </c>
      <c r="BO564">
        <v>18.205179999999999</v>
      </c>
      <c r="BP564">
        <v>0</v>
      </c>
      <c r="BQ564">
        <v>0</v>
      </c>
      <c r="BR564" s="1">
        <v>4.6251210000000003E-3</v>
      </c>
      <c r="BS564">
        <v>18.272310000000001</v>
      </c>
      <c r="BT564">
        <v>0</v>
      </c>
      <c r="BU564">
        <v>0</v>
      </c>
      <c r="BV564" s="1">
        <v>4.7204300000000003E-3</v>
      </c>
      <c r="BW564">
        <v>18.340530000000001</v>
      </c>
      <c r="BX564">
        <v>0</v>
      </c>
      <c r="BY564">
        <v>0</v>
      </c>
      <c r="BZ564" s="1">
        <v>4.7603869999999996E-3</v>
      </c>
      <c r="CA564">
        <v>18.394819999999999</v>
      </c>
      <c r="CB564">
        <v>0</v>
      </c>
      <c r="CC564">
        <v>0</v>
      </c>
      <c r="CD564" s="1">
        <v>4.7586590000000002E-3</v>
      </c>
      <c r="CE564">
        <v>18.409469999999999</v>
      </c>
      <c r="CF564">
        <v>0</v>
      </c>
      <c r="CG564">
        <v>0</v>
      </c>
      <c r="CH564" s="1">
        <v>4.8035880000000001E-3</v>
      </c>
      <c r="CI564">
        <v>18.415929999999999</v>
      </c>
      <c r="CJ564">
        <v>0</v>
      </c>
      <c r="CK564">
        <v>0</v>
      </c>
      <c r="CL564" s="1">
        <v>5.1844810000000003E-3</v>
      </c>
      <c r="CM564">
        <v>18.423010000000001</v>
      </c>
      <c r="CN564">
        <v>0</v>
      </c>
      <c r="CO564">
        <v>0</v>
      </c>
      <c r="CP564" s="1">
        <v>5.3358520000000003E-3</v>
      </c>
      <c r="CQ564">
        <v>18.433679999999999</v>
      </c>
      <c r="CR564">
        <v>0</v>
      </c>
      <c r="CS564">
        <v>0</v>
      </c>
      <c r="CT564" s="1">
        <v>5.4096709999999996E-3</v>
      </c>
      <c r="CU564">
        <v>18.476880000000001</v>
      </c>
      <c r="CV564">
        <v>0</v>
      </c>
      <c r="CW564">
        <v>0</v>
      </c>
      <c r="CX564" s="1">
        <v>5.2779130000000004E-3</v>
      </c>
      <c r="CY564">
        <v>18.541229999999999</v>
      </c>
      <c r="CZ564">
        <v>0</v>
      </c>
      <c r="DA564">
        <v>0</v>
      </c>
      <c r="DB564" s="1">
        <v>5.204612E-3</v>
      </c>
      <c r="DC564">
        <v>18.59423</v>
      </c>
      <c r="DD564">
        <v>0</v>
      </c>
      <c r="DE564">
        <v>0</v>
      </c>
      <c r="DF564" s="1">
        <v>5.239357E-3</v>
      </c>
      <c r="DG564">
        <v>18.636430000000001</v>
      </c>
      <c r="DH564">
        <v>0</v>
      </c>
      <c r="DI564">
        <v>0</v>
      </c>
      <c r="DJ564" s="1">
        <v>5.3257460000000001E-3</v>
      </c>
      <c r="DK564">
        <v>18.651019999999999</v>
      </c>
      <c r="DL564">
        <v>0</v>
      </c>
      <c r="DM564">
        <v>0</v>
      </c>
      <c r="DN564" s="1">
        <v>5.3370379999999997E-3</v>
      </c>
      <c r="DO564">
        <v>18.662960000000002</v>
      </c>
      <c r="DP564">
        <v>0</v>
      </c>
      <c r="DQ564">
        <v>0</v>
      </c>
      <c r="DR564" s="1">
        <v>5.8929179999999996E-3</v>
      </c>
      <c r="DS564">
        <v>18.669360000000001</v>
      </c>
      <c r="DT564">
        <v>0</v>
      </c>
      <c r="DU564">
        <v>0</v>
      </c>
      <c r="DV564" s="1">
        <v>5.984456E-3</v>
      </c>
      <c r="DW564">
        <v>18.672940000000001</v>
      </c>
      <c r="DX564">
        <v>0</v>
      </c>
      <c r="DY564">
        <v>0</v>
      </c>
      <c r="DZ564" s="1">
        <v>6.0587280000000002E-3</v>
      </c>
      <c r="EA564">
        <v>18.703900000000001</v>
      </c>
      <c r="EB564">
        <v>0</v>
      </c>
      <c r="EC564">
        <v>0</v>
      </c>
      <c r="ED564" s="1">
        <v>5.7855160000000001E-3</v>
      </c>
      <c r="EE564">
        <v>18.75132</v>
      </c>
      <c r="EF564">
        <v>0</v>
      </c>
      <c r="EG564">
        <v>0</v>
      </c>
      <c r="EH564" s="1">
        <v>5.6458339999999997E-3</v>
      </c>
      <c r="EI564">
        <v>18.8064</v>
      </c>
      <c r="EJ564">
        <v>0</v>
      </c>
      <c r="EK564">
        <v>0</v>
      </c>
      <c r="EL564" s="1">
        <v>5.6379830000000001E-3</v>
      </c>
      <c r="EM564">
        <v>18.854500000000002</v>
      </c>
      <c r="EN564">
        <v>0</v>
      </c>
      <c r="EO564">
        <v>0</v>
      </c>
      <c r="EP564" s="1">
        <v>5.7259190000000003E-3</v>
      </c>
      <c r="EQ564">
        <v>18.87191</v>
      </c>
      <c r="ER564">
        <v>0</v>
      </c>
      <c r="ES564">
        <v>0</v>
      </c>
      <c r="ET564" s="1">
        <v>5.7095920000000003E-3</v>
      </c>
      <c r="EU564">
        <v>18.870429999999999</v>
      </c>
      <c r="EV564">
        <v>0</v>
      </c>
      <c r="EW564">
        <v>0</v>
      </c>
      <c r="EX564" s="1">
        <v>6.2242859999999999E-3</v>
      </c>
      <c r="EY564">
        <v>18.873899999999999</v>
      </c>
      <c r="EZ564">
        <v>0</v>
      </c>
      <c r="FA564">
        <v>0</v>
      </c>
      <c r="FB564" s="1">
        <v>6.2840589999999998E-3</v>
      </c>
      <c r="FC564">
        <v>18.89199</v>
      </c>
      <c r="FD564">
        <v>0</v>
      </c>
      <c r="FE564">
        <v>0</v>
      </c>
      <c r="FF564" s="1">
        <v>6.3354049999999997E-3</v>
      </c>
      <c r="FG564">
        <v>18.961739999999999</v>
      </c>
      <c r="FH564">
        <v>0</v>
      </c>
      <c r="FI564">
        <v>0</v>
      </c>
      <c r="FJ564" s="1">
        <v>6.0561570000000004E-3</v>
      </c>
      <c r="FK564">
        <v>19.025279999999999</v>
      </c>
      <c r="FL564">
        <v>0</v>
      </c>
      <c r="FM564">
        <v>0</v>
      </c>
      <c r="FN564" s="1">
        <v>5.8918859999999998E-3</v>
      </c>
      <c r="FO564">
        <v>19.07546</v>
      </c>
      <c r="FP564">
        <v>0</v>
      </c>
      <c r="FQ564">
        <v>0</v>
      </c>
      <c r="FR564" s="1">
        <v>5.8554640000000003E-3</v>
      </c>
      <c r="FS564">
        <v>19.10764</v>
      </c>
      <c r="FT564">
        <v>0</v>
      </c>
      <c r="FU564">
        <v>0</v>
      </c>
      <c r="FV564" s="1">
        <v>5.9123980000000001E-3</v>
      </c>
      <c r="FW564">
        <v>19.12124</v>
      </c>
      <c r="FX564">
        <v>0</v>
      </c>
      <c r="FY564">
        <v>0</v>
      </c>
      <c r="FZ564" s="1">
        <v>5.8777359999999997E-3</v>
      </c>
      <c r="GA564">
        <v>19.121020000000001</v>
      </c>
      <c r="GB564">
        <v>0</v>
      </c>
      <c r="GC564">
        <v>0</v>
      </c>
      <c r="GD564" s="1">
        <v>6.3424350000000004E-3</v>
      </c>
      <c r="GE564">
        <v>19.120940000000001</v>
      </c>
      <c r="GF564">
        <v>0</v>
      </c>
      <c r="GG564">
        <v>0</v>
      </c>
      <c r="GH564" s="1">
        <v>6.3605670000000001E-3</v>
      </c>
      <c r="GI564">
        <v>19.134609999999999</v>
      </c>
      <c r="GJ564">
        <v>0</v>
      </c>
      <c r="GK564">
        <v>0</v>
      </c>
      <c r="GL564" s="1">
        <v>6.3777779999999997E-3</v>
      </c>
      <c r="GM564">
        <v>19.19903</v>
      </c>
      <c r="GN564">
        <v>0</v>
      </c>
      <c r="GO564">
        <v>0</v>
      </c>
      <c r="GP564" s="1">
        <v>6.0910620000000004E-3</v>
      </c>
      <c r="GQ564">
        <v>19.266110000000001</v>
      </c>
      <c r="GR564">
        <v>0</v>
      </c>
      <c r="GS564">
        <v>0</v>
      </c>
      <c r="GT564" s="1">
        <v>5.9094259999999997E-3</v>
      </c>
      <c r="GU564">
        <v>19.32347</v>
      </c>
      <c r="GV564">
        <v>0</v>
      </c>
      <c r="GW564">
        <v>0</v>
      </c>
      <c r="GX564" s="1">
        <v>5.8674069999999998E-3</v>
      </c>
      <c r="GY564">
        <v>19.376550000000002</v>
      </c>
      <c r="GZ564">
        <v>0</v>
      </c>
      <c r="HA564">
        <v>0</v>
      </c>
      <c r="HB564" s="1">
        <v>5.9210640000000002E-3</v>
      </c>
      <c r="HC564">
        <v>19.399550000000001</v>
      </c>
      <c r="HD564">
        <v>0</v>
      </c>
      <c r="HE564">
        <v>0</v>
      </c>
      <c r="HF564" s="1">
        <v>5.884383E-3</v>
      </c>
      <c r="HG564">
        <v>19.400449999999999</v>
      </c>
      <c r="HH564">
        <v>0</v>
      </c>
      <c r="HI564">
        <v>0</v>
      </c>
      <c r="HJ564" s="1">
        <v>6.1575759999999997E-3</v>
      </c>
      <c r="HK564">
        <v>19.40521</v>
      </c>
      <c r="HL564">
        <v>0</v>
      </c>
      <c r="HM564">
        <v>0</v>
      </c>
      <c r="HN564" s="1">
        <v>6.1313089999999997E-3</v>
      </c>
      <c r="HO564">
        <v>19.41864</v>
      </c>
      <c r="HP564">
        <v>0</v>
      </c>
      <c r="HQ564">
        <v>0</v>
      </c>
      <c r="HR564" s="1">
        <v>6.1277240000000002E-3</v>
      </c>
      <c r="HS564">
        <v>19.47542</v>
      </c>
      <c r="HT564">
        <v>0</v>
      </c>
      <c r="HU564">
        <v>0</v>
      </c>
      <c r="HV564" s="1">
        <v>5.9271899999999997E-3</v>
      </c>
      <c r="HW564">
        <v>19.544910000000002</v>
      </c>
      <c r="HX564">
        <v>0</v>
      </c>
      <c r="HY564">
        <v>0</v>
      </c>
      <c r="HZ564" s="1">
        <v>5.8210509999999998E-3</v>
      </c>
      <c r="IA564">
        <v>19.606439999999999</v>
      </c>
      <c r="IB564">
        <v>0</v>
      </c>
      <c r="IC564">
        <v>0</v>
      </c>
      <c r="ID564" s="1">
        <v>5.7778589999999998E-3</v>
      </c>
      <c r="IE564">
        <v>19.659929999999999</v>
      </c>
      <c r="IF564">
        <v>0</v>
      </c>
      <c r="IG564">
        <v>0</v>
      </c>
      <c r="IH564" s="1">
        <v>5.7688990000000001E-3</v>
      </c>
      <c r="II564">
        <v>19.679449999999999</v>
      </c>
      <c r="IJ564">
        <v>0</v>
      </c>
      <c r="IK564">
        <v>0</v>
      </c>
      <c r="IL564" s="1">
        <v>5.7227679999999996E-3</v>
      </c>
      <c r="IM564">
        <v>19.680319999999998</v>
      </c>
      <c r="IN564">
        <v>0</v>
      </c>
      <c r="IO564">
        <v>0</v>
      </c>
      <c r="IP564" s="1">
        <v>5.8618960000000001E-3</v>
      </c>
      <c r="IQ564">
        <v>19.679030000000001</v>
      </c>
      <c r="IR564">
        <v>0</v>
      </c>
      <c r="IS564">
        <v>0</v>
      </c>
      <c r="IT564" s="1">
        <v>5.835949E-3</v>
      </c>
      <c r="IU564">
        <v>19.683050000000001</v>
      </c>
      <c r="IV564">
        <v>0</v>
      </c>
      <c r="IW564">
        <v>0</v>
      </c>
      <c r="IX564" s="1">
        <v>5.8071329999999999E-3</v>
      </c>
      <c r="IY564">
        <v>19.722470000000001</v>
      </c>
      <c r="IZ564">
        <v>0</v>
      </c>
      <c r="JA564">
        <v>0</v>
      </c>
      <c r="JB564" s="1">
        <v>5.6660019999999998E-3</v>
      </c>
      <c r="JC564">
        <v>19.753779999999999</v>
      </c>
      <c r="JD564">
        <v>0</v>
      </c>
      <c r="JE564">
        <v>0</v>
      </c>
      <c r="JF564" s="1">
        <v>5.5476809999999996E-3</v>
      </c>
      <c r="JG564">
        <v>19.792459999999998</v>
      </c>
      <c r="JH564">
        <v>0</v>
      </c>
      <c r="JI564">
        <v>0</v>
      </c>
      <c r="JJ564" s="1">
        <v>5.5034819999999996E-3</v>
      </c>
      <c r="JK564">
        <v>19.81662</v>
      </c>
      <c r="JL564">
        <v>0</v>
      </c>
      <c r="JM564">
        <v>0</v>
      </c>
      <c r="JN564" s="1">
        <v>5.5103119999999998E-3</v>
      </c>
      <c r="JO564">
        <v>19.836639999999999</v>
      </c>
      <c r="JP564">
        <v>0</v>
      </c>
      <c r="JQ564">
        <v>0</v>
      </c>
      <c r="JR564" s="1">
        <v>5.491409E-3</v>
      </c>
      <c r="JS564">
        <v>19.864049999999999</v>
      </c>
      <c r="JT564">
        <v>0</v>
      </c>
      <c r="JU564">
        <v>0</v>
      </c>
      <c r="JV564" s="1">
        <v>5.4298569999999997E-3</v>
      </c>
      <c r="JW564">
        <v>19.89085</v>
      </c>
      <c r="JX564">
        <v>0</v>
      </c>
      <c r="JY564">
        <v>0</v>
      </c>
      <c r="JZ564" s="1">
        <v>5.356085E-3</v>
      </c>
      <c r="KA564">
        <v>19.914390000000001</v>
      </c>
      <c r="KB564">
        <v>0</v>
      </c>
      <c r="KC564">
        <v>0</v>
      </c>
      <c r="KD564" s="1">
        <v>5.3346009999999996E-3</v>
      </c>
      <c r="KE564">
        <v>19.973510000000001</v>
      </c>
      <c r="KF564">
        <v>0</v>
      </c>
      <c r="KG564">
        <v>0</v>
      </c>
      <c r="KH564" s="1">
        <v>5.3329709999999997E-3</v>
      </c>
      <c r="KI564">
        <v>20.017890000000001</v>
      </c>
      <c r="KJ564">
        <v>0</v>
      </c>
      <c r="KK564">
        <v>0</v>
      </c>
      <c r="KL564" s="1">
        <v>5.3084400000000002E-3</v>
      </c>
      <c r="KM564">
        <v>20.05658</v>
      </c>
      <c r="KN564">
        <v>0</v>
      </c>
      <c r="KO564">
        <v>0</v>
      </c>
      <c r="KP564" s="1">
        <v>5.2477039999999997E-3</v>
      </c>
      <c r="KQ564">
        <v>20.09159</v>
      </c>
      <c r="KR564">
        <v>0</v>
      </c>
      <c r="KS564">
        <v>0</v>
      </c>
      <c r="KT564" s="1">
        <v>5.1879889999999996E-3</v>
      </c>
      <c r="KU564">
        <v>20.105139999999999</v>
      </c>
      <c r="KV564">
        <v>0</v>
      </c>
      <c r="KW564">
        <v>0</v>
      </c>
      <c r="KX564" s="1">
        <v>5.1451070000000003E-3</v>
      </c>
      <c r="KY564">
        <v>20.10464</v>
      </c>
      <c r="KZ564">
        <v>0</v>
      </c>
      <c r="LA564">
        <v>0</v>
      </c>
      <c r="LB564" s="1">
        <v>5.2045829999999996E-3</v>
      </c>
      <c r="LC564">
        <v>20.105599999999999</v>
      </c>
      <c r="LD564">
        <v>0</v>
      </c>
      <c r="LE564">
        <v>0</v>
      </c>
      <c r="LF564" s="1">
        <v>5.2017900000000004E-3</v>
      </c>
      <c r="LG564">
        <v>20.11627</v>
      </c>
      <c r="LH564">
        <v>0</v>
      </c>
      <c r="LI564">
        <v>0</v>
      </c>
      <c r="LJ564" s="1">
        <v>5.173385E-3</v>
      </c>
      <c r="LK564">
        <v>20.17793</v>
      </c>
      <c r="LL564">
        <v>0</v>
      </c>
      <c r="LM564">
        <v>0</v>
      </c>
      <c r="LN564" s="1">
        <v>5.0771849999999997E-3</v>
      </c>
      <c r="LO564">
        <v>20.237680000000001</v>
      </c>
      <c r="LP564">
        <v>0</v>
      </c>
      <c r="LQ564">
        <v>0</v>
      </c>
      <c r="LR564" s="1">
        <v>5.021045E-3</v>
      </c>
      <c r="LS564">
        <v>20.29786</v>
      </c>
      <c r="LT564">
        <v>0</v>
      </c>
      <c r="LU564">
        <v>0</v>
      </c>
      <c r="LV564" s="1">
        <v>4.9847779999999996E-3</v>
      </c>
      <c r="LW564">
        <v>20.37321</v>
      </c>
      <c r="LX564">
        <v>0</v>
      </c>
      <c r="LY564">
        <v>0</v>
      </c>
      <c r="LZ564" s="1">
        <v>4.979308E-3</v>
      </c>
      <c r="MA564">
        <v>20.4192</v>
      </c>
      <c r="MB564">
        <v>0</v>
      </c>
      <c r="MC564">
        <v>0</v>
      </c>
      <c r="MD564" s="1">
        <v>4.9600750000000004E-3</v>
      </c>
      <c r="ME564">
        <v>20.42484</v>
      </c>
      <c r="MF564">
        <v>0</v>
      </c>
      <c r="MG564">
        <v>0</v>
      </c>
      <c r="MH564" s="1">
        <v>5.0951340000000003E-3</v>
      </c>
      <c r="MI564">
        <v>20.422899999999998</v>
      </c>
      <c r="MJ564">
        <v>0</v>
      </c>
      <c r="MK564">
        <v>0</v>
      </c>
      <c r="ML564" s="1">
        <v>5.1178049999999996E-3</v>
      </c>
      <c r="MM564">
        <v>20.442730000000001</v>
      </c>
      <c r="MN564">
        <v>0</v>
      </c>
      <c r="MO564">
        <v>0</v>
      </c>
      <c r="MP564" s="1">
        <v>5.1239509999999999E-3</v>
      </c>
      <c r="MQ564">
        <v>20.51031</v>
      </c>
      <c r="MR564">
        <v>0</v>
      </c>
      <c r="MS564">
        <v>0</v>
      </c>
      <c r="MT564" s="1">
        <v>5.034452E-3</v>
      </c>
      <c r="MU564">
        <v>20.58015</v>
      </c>
      <c r="MV564">
        <v>5.2207330000000002E-28</v>
      </c>
      <c r="MW564">
        <v>3.2715010000000001E-24</v>
      </c>
      <c r="MX564" s="1">
        <v>4.9724699999999997E-3</v>
      </c>
      <c r="MY564">
        <v>20.63833</v>
      </c>
      <c r="MZ564">
        <v>1.3230940000000001E-26</v>
      </c>
      <c r="NA564">
        <v>1.563365E-22</v>
      </c>
      <c r="NB564" s="1">
        <v>4.9750619999999997E-3</v>
      </c>
      <c r="NC564">
        <v>20.694710000000001</v>
      </c>
      <c r="ND564">
        <v>1.065974E-25</v>
      </c>
      <c r="NE564">
        <v>1.7151670000000001E-21</v>
      </c>
      <c r="NF564" s="1">
        <v>5.0040149999999997E-3</v>
      </c>
      <c r="NG564">
        <v>20.721869999999999</v>
      </c>
      <c r="NH564">
        <v>5.3253179999999998E-25</v>
      </c>
      <c r="NI564">
        <v>1.046296E-20</v>
      </c>
      <c r="NJ564" s="1">
        <v>4.99797E-3</v>
      </c>
      <c r="NK564">
        <v>20.732379999999999</v>
      </c>
      <c r="NL564">
        <v>2.0869669999999998E-24</v>
      </c>
      <c r="NM564">
        <v>4.626729E-20</v>
      </c>
      <c r="NN564" s="1">
        <v>4.8980270000000001E-3</v>
      </c>
      <c r="NO564">
        <v>20.742419999999999</v>
      </c>
      <c r="NP564">
        <v>9.7831119999999996E-24</v>
      </c>
      <c r="NQ564">
        <v>2.016819E-19</v>
      </c>
      <c r="NR564" s="1">
        <v>4.8481799999999997E-3</v>
      </c>
      <c r="NS564">
        <v>20.752079999999999</v>
      </c>
      <c r="NT564">
        <v>4.8628690000000003E-23</v>
      </c>
      <c r="NU564">
        <v>1.001951E-18</v>
      </c>
      <c r="NV564" s="1">
        <v>4.809865E-3</v>
      </c>
      <c r="NW564">
        <v>20.780909999999999</v>
      </c>
      <c r="NX564">
        <v>1.945976E-22</v>
      </c>
      <c r="NY564">
        <v>4.4863480000000002E-18</v>
      </c>
      <c r="NZ564" s="1">
        <v>4.8424330000000002E-3</v>
      </c>
      <c r="OA564">
        <v>20.836189999999998</v>
      </c>
      <c r="OB564">
        <v>6.3977829999999999E-22</v>
      </c>
      <c r="OC564">
        <v>1.6579170000000001E-17</v>
      </c>
      <c r="OD564" s="1">
        <v>4.8610249999999997E-3</v>
      </c>
      <c r="OE564">
        <v>20.873529999999999</v>
      </c>
      <c r="OF564">
        <v>1.7776009999999998E-21</v>
      </c>
      <c r="OG564">
        <v>5.1570910000000002E-17</v>
      </c>
      <c r="OH564" s="1">
        <v>4.8301799999999999E-3</v>
      </c>
      <c r="OI564">
        <v>20.903680000000001</v>
      </c>
      <c r="OJ564" s="1">
        <v>4.2778120000000003E-21</v>
      </c>
      <c r="OK564" s="1">
        <v>1.3901819999999999E-16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4.1303090000000004E-3</v>
      </c>
      <c r="G565">
        <v>17.84477</v>
      </c>
      <c r="H565">
        <v>0</v>
      </c>
      <c r="I565">
        <v>0</v>
      </c>
      <c r="J565" s="1">
        <v>4.2127730000000004E-3</v>
      </c>
      <c r="K565">
        <v>17.875150000000001</v>
      </c>
      <c r="L565">
        <v>0</v>
      </c>
      <c r="M565">
        <v>0</v>
      </c>
      <c r="N565" s="1">
        <v>4.2093299999999998E-3</v>
      </c>
      <c r="O565">
        <v>17.913879999999999</v>
      </c>
      <c r="P565">
        <v>0</v>
      </c>
      <c r="Q565">
        <v>0</v>
      </c>
      <c r="R565" s="1">
        <v>4.1335859999999999E-3</v>
      </c>
      <c r="S565">
        <v>17.92596</v>
      </c>
      <c r="T565">
        <v>0</v>
      </c>
      <c r="U565">
        <v>0</v>
      </c>
      <c r="V565" s="1">
        <v>4.1243629999999998E-3</v>
      </c>
      <c r="W565">
        <v>17.934550000000002</v>
      </c>
      <c r="X565">
        <v>0</v>
      </c>
      <c r="Y565">
        <v>0</v>
      </c>
      <c r="Z565" s="1">
        <v>3.9453029999999998E-3</v>
      </c>
      <c r="AA565">
        <v>17.942969999999999</v>
      </c>
      <c r="AB565">
        <v>0</v>
      </c>
      <c r="AC565">
        <v>0</v>
      </c>
      <c r="AD565" s="1">
        <v>3.9533379999999998E-3</v>
      </c>
      <c r="AE565">
        <v>17.951029999999999</v>
      </c>
      <c r="AF565">
        <v>0</v>
      </c>
      <c r="AG565">
        <v>0</v>
      </c>
      <c r="AH565" s="1">
        <v>3.9451299999999998E-3</v>
      </c>
      <c r="AI565">
        <v>17.963439999999999</v>
      </c>
      <c r="AJ565">
        <v>0</v>
      </c>
      <c r="AK565">
        <v>0</v>
      </c>
      <c r="AL565" s="1">
        <v>4.0490839999999997E-3</v>
      </c>
      <c r="AM565">
        <v>18.01153</v>
      </c>
      <c r="AN565">
        <v>0</v>
      </c>
      <c r="AO565">
        <v>0</v>
      </c>
      <c r="AP565" s="1">
        <v>4.117112E-3</v>
      </c>
      <c r="AQ565">
        <v>18.043220000000002</v>
      </c>
      <c r="AR565">
        <v>0</v>
      </c>
      <c r="AS565">
        <v>0</v>
      </c>
      <c r="AT565" s="1">
        <v>4.1515399999999996E-3</v>
      </c>
      <c r="AU565">
        <v>18.069500000000001</v>
      </c>
      <c r="AV565">
        <v>0</v>
      </c>
      <c r="AW565">
        <v>0</v>
      </c>
      <c r="AX565" s="1">
        <v>4.1620219999999996E-3</v>
      </c>
      <c r="AY565">
        <v>18.08719</v>
      </c>
      <c r="AZ565">
        <v>0</v>
      </c>
      <c r="BA565">
        <v>0</v>
      </c>
      <c r="BB565" s="1">
        <v>4.1954210000000004E-3</v>
      </c>
      <c r="BC565">
        <v>18.10248</v>
      </c>
      <c r="BD565">
        <v>0</v>
      </c>
      <c r="BE565">
        <v>0</v>
      </c>
      <c r="BF565" s="1">
        <v>4.0866089999999997E-3</v>
      </c>
      <c r="BG565">
        <v>18.116669999999999</v>
      </c>
      <c r="BH565">
        <v>0</v>
      </c>
      <c r="BI565">
        <v>0</v>
      </c>
      <c r="BJ565" s="1">
        <v>4.0973019999999997E-3</v>
      </c>
      <c r="BK565">
        <v>18.145160000000001</v>
      </c>
      <c r="BL565">
        <v>0</v>
      </c>
      <c r="BM565">
        <v>0</v>
      </c>
      <c r="BN565" s="1">
        <v>4.1291380000000001E-3</v>
      </c>
      <c r="BO565">
        <v>18.19585</v>
      </c>
      <c r="BP565">
        <v>0</v>
      </c>
      <c r="BQ565">
        <v>0</v>
      </c>
      <c r="BR565" s="1">
        <v>4.228552E-3</v>
      </c>
      <c r="BS565">
        <v>18.2605</v>
      </c>
      <c r="BT565">
        <v>0</v>
      </c>
      <c r="BU565">
        <v>0</v>
      </c>
      <c r="BV565" s="1">
        <v>4.3205090000000002E-3</v>
      </c>
      <c r="BW565">
        <v>18.32696</v>
      </c>
      <c r="BX565">
        <v>0</v>
      </c>
      <c r="BY565">
        <v>0</v>
      </c>
      <c r="BZ565" s="1">
        <v>4.3524499999999999E-3</v>
      </c>
      <c r="CA565">
        <v>18.380880000000001</v>
      </c>
      <c r="CB565">
        <v>0</v>
      </c>
      <c r="CC565">
        <v>0</v>
      </c>
      <c r="CD565" s="1">
        <v>4.3512569999999999E-3</v>
      </c>
      <c r="CE565">
        <v>18.397849999999998</v>
      </c>
      <c r="CF565">
        <v>0</v>
      </c>
      <c r="CG565">
        <v>0</v>
      </c>
      <c r="CH565" s="1">
        <v>4.3922809999999996E-3</v>
      </c>
      <c r="CI565">
        <v>18.406469999999999</v>
      </c>
      <c r="CJ565">
        <v>0</v>
      </c>
      <c r="CK565">
        <v>0</v>
      </c>
      <c r="CL565" s="1">
        <v>4.757641E-3</v>
      </c>
      <c r="CM565">
        <v>18.415130000000001</v>
      </c>
      <c r="CN565">
        <v>0</v>
      </c>
      <c r="CO565">
        <v>0</v>
      </c>
      <c r="CP565" s="1">
        <v>4.9025140000000002E-3</v>
      </c>
      <c r="CQ565">
        <v>18.426780000000001</v>
      </c>
      <c r="CR565">
        <v>0</v>
      </c>
      <c r="CS565">
        <v>0</v>
      </c>
      <c r="CT565" s="1">
        <v>4.9668619999999998E-3</v>
      </c>
      <c r="CU565">
        <v>18.468599999999999</v>
      </c>
      <c r="CV565">
        <v>0</v>
      </c>
      <c r="CW565">
        <v>0</v>
      </c>
      <c r="CX565" s="1">
        <v>4.8455979999999996E-3</v>
      </c>
      <c r="CY565">
        <v>18.53069</v>
      </c>
      <c r="CZ565">
        <v>0</v>
      </c>
      <c r="DA565">
        <v>0</v>
      </c>
      <c r="DB565" s="1">
        <v>4.7790489999999996E-3</v>
      </c>
      <c r="DC565">
        <v>18.58276</v>
      </c>
      <c r="DD565">
        <v>0</v>
      </c>
      <c r="DE565">
        <v>0</v>
      </c>
      <c r="DF565">
        <v>4.8108830000000002E-3</v>
      </c>
      <c r="DG565">
        <v>18.624919999999999</v>
      </c>
      <c r="DH565">
        <v>0</v>
      </c>
      <c r="DI565">
        <v>0</v>
      </c>
      <c r="DJ565" s="1">
        <v>4.8909540000000003E-3</v>
      </c>
      <c r="DK565">
        <v>18.641349999999999</v>
      </c>
      <c r="DL565">
        <v>0</v>
      </c>
      <c r="DM565">
        <v>0</v>
      </c>
      <c r="DN565" s="1">
        <v>4.9034159999999999E-3</v>
      </c>
      <c r="DO565">
        <v>18.654640000000001</v>
      </c>
      <c r="DP565">
        <v>0</v>
      </c>
      <c r="DQ565">
        <v>0</v>
      </c>
      <c r="DR565" s="1">
        <v>5.4396039999999998E-3</v>
      </c>
      <c r="DS565">
        <v>18.662579999999998</v>
      </c>
      <c r="DT565">
        <v>0</v>
      </c>
      <c r="DU565">
        <v>0</v>
      </c>
      <c r="DV565" s="1">
        <v>5.5267529999999997E-3</v>
      </c>
      <c r="DW565">
        <v>18.667390000000001</v>
      </c>
      <c r="DX565">
        <v>0</v>
      </c>
      <c r="DY565">
        <v>0</v>
      </c>
      <c r="DZ565" s="1">
        <v>5.5946149999999998E-3</v>
      </c>
      <c r="EA565">
        <v>18.69744</v>
      </c>
      <c r="EB565">
        <v>0</v>
      </c>
      <c r="EC565">
        <v>0</v>
      </c>
      <c r="ED565" s="1">
        <v>5.3386199999999997E-3</v>
      </c>
      <c r="EE565">
        <v>18.743130000000001</v>
      </c>
      <c r="EF565">
        <v>0</v>
      </c>
      <c r="EG565">
        <v>0</v>
      </c>
      <c r="EH565" s="1">
        <v>5.2118319999999996E-3</v>
      </c>
      <c r="EI565">
        <v>18.796569999999999</v>
      </c>
      <c r="EJ565">
        <v>0</v>
      </c>
      <c r="EK565">
        <v>0</v>
      </c>
      <c r="EL565" s="1">
        <v>5.2034209999999997E-3</v>
      </c>
      <c r="EM565">
        <v>18.844010000000001</v>
      </c>
      <c r="EN565">
        <v>0</v>
      </c>
      <c r="EO565">
        <v>0</v>
      </c>
      <c r="EP565" s="1">
        <v>5.2837429999999996E-3</v>
      </c>
      <c r="EQ565">
        <v>18.862860000000001</v>
      </c>
      <c r="ER565">
        <v>0</v>
      </c>
      <c r="ES565">
        <v>0</v>
      </c>
      <c r="ET565" s="1">
        <v>5.2700159999999998E-3</v>
      </c>
      <c r="EU565">
        <v>18.863489999999999</v>
      </c>
      <c r="EV565">
        <v>0</v>
      </c>
      <c r="EW565">
        <v>0</v>
      </c>
      <c r="EX565" s="1">
        <v>5.7701649999999998E-3</v>
      </c>
      <c r="EY565">
        <v>18.868189999999998</v>
      </c>
      <c r="EZ565">
        <v>0</v>
      </c>
      <c r="FA565">
        <v>0</v>
      </c>
      <c r="FB565" s="1">
        <v>5.8266619999999998E-3</v>
      </c>
      <c r="FC565">
        <v>18.886140000000001</v>
      </c>
      <c r="FD565">
        <v>0</v>
      </c>
      <c r="FE565">
        <v>0</v>
      </c>
      <c r="FF565" s="1">
        <v>5.8719699999999998E-3</v>
      </c>
      <c r="FG565">
        <v>18.952590000000001</v>
      </c>
      <c r="FH565">
        <v>0</v>
      </c>
      <c r="FI565">
        <v>0</v>
      </c>
      <c r="FJ565" s="1">
        <v>5.6152260000000001E-3</v>
      </c>
      <c r="FK565">
        <v>19.014469999999999</v>
      </c>
      <c r="FL565">
        <v>0</v>
      </c>
      <c r="FM565">
        <v>0</v>
      </c>
      <c r="FN565" s="1">
        <v>5.46373E-3</v>
      </c>
      <c r="FO565">
        <v>19.064109999999999</v>
      </c>
      <c r="FP565">
        <v>0</v>
      </c>
      <c r="FQ565">
        <v>0</v>
      </c>
      <c r="FR565" s="1">
        <v>5.4315919999999998E-3</v>
      </c>
      <c r="FS565">
        <v>19.096979999999999</v>
      </c>
      <c r="FT565">
        <v>0</v>
      </c>
      <c r="FU565">
        <v>0</v>
      </c>
      <c r="FV565" s="1">
        <v>5.4814160000000002E-3</v>
      </c>
      <c r="FW565">
        <v>19.112200000000001</v>
      </c>
      <c r="FX565">
        <v>0</v>
      </c>
      <c r="FY565">
        <v>0</v>
      </c>
      <c r="FZ565" s="1">
        <v>5.4505550000000002E-3</v>
      </c>
      <c r="GA565">
        <v>19.113869999999999</v>
      </c>
      <c r="GB565">
        <v>0</v>
      </c>
      <c r="GC565">
        <v>0</v>
      </c>
      <c r="GD565" s="1">
        <v>5.9018459999999997E-3</v>
      </c>
      <c r="GE565">
        <v>19.115179999999999</v>
      </c>
      <c r="GF565">
        <v>0</v>
      </c>
      <c r="GG565">
        <v>0</v>
      </c>
      <c r="GH565" s="1">
        <v>5.9177140000000001E-3</v>
      </c>
      <c r="GI565">
        <v>19.128779999999999</v>
      </c>
      <c r="GJ565">
        <v>0</v>
      </c>
      <c r="GK565">
        <v>0</v>
      </c>
      <c r="GL565" s="1">
        <v>5.9354220000000001E-3</v>
      </c>
      <c r="GM565">
        <v>19.19014</v>
      </c>
      <c r="GN565">
        <v>0</v>
      </c>
      <c r="GO565">
        <v>0</v>
      </c>
      <c r="GP565" s="1">
        <v>5.6645899999999997E-3</v>
      </c>
      <c r="GQ565">
        <v>19.254989999999999</v>
      </c>
      <c r="GR565">
        <v>0</v>
      </c>
      <c r="GS565">
        <v>0</v>
      </c>
      <c r="GT565" s="1">
        <v>5.4970449999999999E-3</v>
      </c>
      <c r="GU565">
        <v>19.311299999999999</v>
      </c>
      <c r="GV565">
        <v>0</v>
      </c>
      <c r="GW565">
        <v>0</v>
      </c>
      <c r="GX565" s="1">
        <v>5.4592219999999997E-3</v>
      </c>
      <c r="GY565">
        <v>19.363890000000001</v>
      </c>
      <c r="GZ565">
        <v>0</v>
      </c>
      <c r="HA565">
        <v>0</v>
      </c>
      <c r="HB565" s="1">
        <v>5.5113540000000004E-3</v>
      </c>
      <c r="HC565">
        <v>19.38851</v>
      </c>
      <c r="HD565">
        <v>0</v>
      </c>
      <c r="HE565">
        <v>0</v>
      </c>
      <c r="HF565" s="1">
        <v>5.4757870000000002E-3</v>
      </c>
      <c r="HG565">
        <v>19.391739999999999</v>
      </c>
      <c r="HH565">
        <v>0</v>
      </c>
      <c r="HI565">
        <v>0</v>
      </c>
      <c r="HJ565" s="1">
        <v>5.7458329999999997E-3</v>
      </c>
      <c r="HK565">
        <v>19.397849999999998</v>
      </c>
      <c r="HL565">
        <v>0</v>
      </c>
      <c r="HM565">
        <v>0</v>
      </c>
      <c r="HN565" s="1">
        <v>5.7172560000000004E-3</v>
      </c>
      <c r="HO565">
        <v>19.411619999999999</v>
      </c>
      <c r="HP565">
        <v>0</v>
      </c>
      <c r="HQ565">
        <v>0</v>
      </c>
      <c r="HR565" s="1">
        <v>5.715108E-3</v>
      </c>
      <c r="HS565">
        <v>19.465900000000001</v>
      </c>
      <c r="HT565">
        <v>0</v>
      </c>
      <c r="HU565">
        <v>0</v>
      </c>
      <c r="HV565" s="1">
        <v>5.5292079999999999E-3</v>
      </c>
      <c r="HW565">
        <v>19.533000000000001</v>
      </c>
      <c r="HX565">
        <v>0</v>
      </c>
      <c r="HY565">
        <v>0</v>
      </c>
      <c r="HZ565" s="1">
        <v>5.4292569999999998E-3</v>
      </c>
      <c r="IA565">
        <v>19.593340000000001</v>
      </c>
      <c r="IB565">
        <v>0</v>
      </c>
      <c r="IC565">
        <v>0</v>
      </c>
      <c r="ID565" s="1">
        <v>5.3930540000000004E-3</v>
      </c>
      <c r="IE565">
        <v>19.646470000000001</v>
      </c>
      <c r="IF565">
        <v>0</v>
      </c>
      <c r="IG565">
        <v>0</v>
      </c>
      <c r="IH565" s="1">
        <v>5.3802169999999996E-3</v>
      </c>
      <c r="II565">
        <v>19.667909999999999</v>
      </c>
      <c r="IJ565">
        <v>0</v>
      </c>
      <c r="IK565">
        <v>0</v>
      </c>
      <c r="IL565" s="1">
        <v>5.3382860000000002E-3</v>
      </c>
      <c r="IM565">
        <v>19.67109</v>
      </c>
      <c r="IN565">
        <v>0</v>
      </c>
      <c r="IO565">
        <v>0</v>
      </c>
      <c r="IP565" s="1">
        <v>5.4781359999999998E-3</v>
      </c>
      <c r="IQ565">
        <v>19.671569999999999</v>
      </c>
      <c r="IR565">
        <v>0</v>
      </c>
      <c r="IS565">
        <v>0</v>
      </c>
      <c r="IT565" s="1">
        <v>5.4491210000000003E-3</v>
      </c>
      <c r="IU565">
        <v>19.676359999999999</v>
      </c>
      <c r="IV565">
        <v>0</v>
      </c>
      <c r="IW565">
        <v>0</v>
      </c>
      <c r="IX565" s="1">
        <v>5.4232209999999998E-3</v>
      </c>
      <c r="IY565">
        <v>19.71406</v>
      </c>
      <c r="IZ565">
        <v>0</v>
      </c>
      <c r="JA565">
        <v>0</v>
      </c>
      <c r="JB565" s="1">
        <v>5.296696E-3</v>
      </c>
      <c r="JC565">
        <v>19.74483</v>
      </c>
      <c r="JD565">
        <v>0</v>
      </c>
      <c r="JE565">
        <v>0</v>
      </c>
      <c r="JF565" s="1">
        <v>5.1860769999999999E-3</v>
      </c>
      <c r="JG565">
        <v>19.782579999999999</v>
      </c>
      <c r="JH565">
        <v>0</v>
      </c>
      <c r="JI565">
        <v>0</v>
      </c>
      <c r="JJ565" s="1">
        <v>5.144783E-3</v>
      </c>
      <c r="JK565">
        <v>19.807020000000001</v>
      </c>
      <c r="JL565">
        <v>0</v>
      </c>
      <c r="JM565">
        <v>0</v>
      </c>
      <c r="JN565" s="1">
        <v>5.1505370000000002E-3</v>
      </c>
      <c r="JO565">
        <v>19.82733</v>
      </c>
      <c r="JP565">
        <v>0</v>
      </c>
      <c r="JQ565">
        <v>0</v>
      </c>
      <c r="JR565" s="1">
        <v>5.1307169999999999E-3</v>
      </c>
      <c r="JS565">
        <v>19.854610000000001</v>
      </c>
      <c r="JT565">
        <v>0</v>
      </c>
      <c r="JU565">
        <v>0</v>
      </c>
      <c r="JV565" s="1">
        <v>5.0764399999999998E-3</v>
      </c>
      <c r="JW565">
        <v>19.881260000000001</v>
      </c>
      <c r="JX565">
        <v>0</v>
      </c>
      <c r="JY565">
        <v>0</v>
      </c>
      <c r="JZ565" s="1">
        <v>5.0048799999999997E-3</v>
      </c>
      <c r="KA565">
        <v>19.90484</v>
      </c>
      <c r="KB565">
        <v>0</v>
      </c>
      <c r="KC565">
        <v>0</v>
      </c>
      <c r="KD565" s="1">
        <v>4.9842810000000001E-3</v>
      </c>
      <c r="KE565">
        <v>19.961639999999999</v>
      </c>
      <c r="KF565">
        <v>0</v>
      </c>
      <c r="KG565">
        <v>0</v>
      </c>
      <c r="KH565" s="1">
        <v>4.9853320000000003E-3</v>
      </c>
      <c r="KI565">
        <v>20.005459999999999</v>
      </c>
      <c r="KJ565">
        <v>0</v>
      </c>
      <c r="KK565">
        <v>0</v>
      </c>
      <c r="KL565" s="1">
        <v>4.9631140000000002E-3</v>
      </c>
      <c r="KM565">
        <v>20.04402</v>
      </c>
      <c r="KN565">
        <v>0</v>
      </c>
      <c r="KO565">
        <v>0</v>
      </c>
      <c r="KP565" s="1">
        <v>4.9040949999999998E-3</v>
      </c>
      <c r="KQ565">
        <v>20.079180000000001</v>
      </c>
      <c r="KR565">
        <v>0</v>
      </c>
      <c r="KS565">
        <v>0</v>
      </c>
      <c r="KT565" s="1">
        <v>4.8510200000000002E-3</v>
      </c>
      <c r="KU565">
        <v>20.094200000000001</v>
      </c>
      <c r="KV565">
        <v>0</v>
      </c>
      <c r="KW565">
        <v>0</v>
      </c>
      <c r="KX565" s="1">
        <v>4.8107050000000002E-3</v>
      </c>
      <c r="KY565">
        <v>20.09552</v>
      </c>
      <c r="KZ565">
        <v>0</v>
      </c>
      <c r="LA565">
        <v>0</v>
      </c>
      <c r="LB565" s="1">
        <v>4.8666439999999998E-3</v>
      </c>
      <c r="LC565">
        <v>20.0977</v>
      </c>
      <c r="LD565">
        <v>0</v>
      </c>
      <c r="LE565">
        <v>0</v>
      </c>
      <c r="LF565" s="1">
        <v>4.8642210000000002E-3</v>
      </c>
      <c r="LG565">
        <v>20.108499999999999</v>
      </c>
      <c r="LH565">
        <v>0</v>
      </c>
      <c r="LI565">
        <v>0</v>
      </c>
      <c r="LJ565" s="1">
        <v>4.8380150000000002E-3</v>
      </c>
      <c r="LK565">
        <v>20.16704</v>
      </c>
      <c r="LL565">
        <v>0</v>
      </c>
      <c r="LM565">
        <v>0</v>
      </c>
      <c r="LN565" s="1">
        <v>4.7459609999999999E-3</v>
      </c>
      <c r="LO565">
        <v>20.224820000000001</v>
      </c>
      <c r="LP565">
        <v>0</v>
      </c>
      <c r="LQ565">
        <v>0</v>
      </c>
      <c r="LR565" s="1">
        <v>4.7007680000000001E-3</v>
      </c>
      <c r="LS565">
        <v>20.28342</v>
      </c>
      <c r="LT565">
        <v>0</v>
      </c>
      <c r="LU565">
        <v>0</v>
      </c>
      <c r="LV565" s="1">
        <v>4.6626300000000001E-3</v>
      </c>
      <c r="LW565">
        <v>20.356660000000002</v>
      </c>
      <c r="LX565">
        <v>0</v>
      </c>
      <c r="LY565">
        <v>0</v>
      </c>
      <c r="LZ565" s="1">
        <v>4.6572699999999998E-3</v>
      </c>
      <c r="MA565">
        <v>20.40314</v>
      </c>
      <c r="MB565">
        <v>0</v>
      </c>
      <c r="MC565">
        <v>0</v>
      </c>
      <c r="MD565" s="1">
        <v>4.6392910000000002E-3</v>
      </c>
      <c r="ME565">
        <v>20.411580000000001</v>
      </c>
      <c r="MF565">
        <v>0</v>
      </c>
      <c r="MG565">
        <v>0</v>
      </c>
      <c r="MH565" s="1">
        <v>4.7696850000000001E-3</v>
      </c>
      <c r="MI565">
        <v>20.41208</v>
      </c>
      <c r="MJ565">
        <v>0</v>
      </c>
      <c r="MK565">
        <v>0</v>
      </c>
      <c r="ML565" s="1">
        <v>4.7911179999999996E-3</v>
      </c>
      <c r="MM565">
        <v>20.432220000000001</v>
      </c>
      <c r="MN565">
        <v>0</v>
      </c>
      <c r="MO565">
        <v>0</v>
      </c>
      <c r="MP565" s="1">
        <v>4.8026459999999998E-3</v>
      </c>
      <c r="MQ565">
        <v>20.497029999999999</v>
      </c>
      <c r="MR565">
        <v>0</v>
      </c>
      <c r="MS565">
        <v>0</v>
      </c>
      <c r="MT565" s="1">
        <v>4.7149920000000003E-3</v>
      </c>
      <c r="MU565">
        <v>20.564779999999999</v>
      </c>
      <c r="MV565">
        <v>0</v>
      </c>
      <c r="MW565">
        <v>-2.121259E-28</v>
      </c>
      <c r="MX565" s="1">
        <v>4.6569910000000001E-3</v>
      </c>
      <c r="MY565">
        <v>20.62219</v>
      </c>
      <c r="MZ565">
        <v>0</v>
      </c>
      <c r="NA565">
        <v>-1.07184E-27</v>
      </c>
      <c r="NB565" s="1">
        <v>4.6587010000000003E-3</v>
      </c>
      <c r="NC565">
        <v>20.67811</v>
      </c>
      <c r="ND565">
        <v>4.519176E-30</v>
      </c>
      <c r="NE565">
        <v>8.2104209999999998E-25</v>
      </c>
      <c r="NF565" s="1">
        <v>4.6897639999999999E-3</v>
      </c>
      <c r="NG565">
        <v>20.706880000000002</v>
      </c>
      <c r="NH565">
        <v>6.7506279999999998E-28</v>
      </c>
      <c r="NI565">
        <v>1.2137100000000001E-22</v>
      </c>
      <c r="NJ565" s="1">
        <v>4.6797719999999996E-3</v>
      </c>
      <c r="NK565">
        <v>20.71951</v>
      </c>
      <c r="NL565">
        <v>6.1913530000000003E-27</v>
      </c>
      <c r="NM565">
        <v>1.115359E-21</v>
      </c>
      <c r="NN565" s="1">
        <v>4.5826499999999997E-3</v>
      </c>
      <c r="NO565">
        <v>20.731069999999999</v>
      </c>
      <c r="NP565">
        <v>2.6730199999999997E-26</v>
      </c>
      <c r="NQ565">
        <v>4.9182670000000001E-21</v>
      </c>
      <c r="NR565" s="1">
        <v>4.5431279999999996E-3</v>
      </c>
      <c r="NS565">
        <v>20.741800000000001</v>
      </c>
      <c r="NT565">
        <v>1.0661109999999999E-25</v>
      </c>
      <c r="NU565">
        <v>1.9779139999999999E-20</v>
      </c>
      <c r="NV565" s="1">
        <v>4.5042210000000001E-3</v>
      </c>
      <c r="NW565">
        <v>20.77008</v>
      </c>
      <c r="NX565">
        <v>5.7716730000000003E-25</v>
      </c>
      <c r="NY565">
        <v>1.079911E-19</v>
      </c>
      <c r="NZ565" s="1">
        <v>4.532314E-3</v>
      </c>
      <c r="OA565">
        <v>20.823360000000001</v>
      </c>
      <c r="OB565">
        <v>3.0055010000000001E-24</v>
      </c>
      <c r="OC565">
        <v>5.5898939999999997E-19</v>
      </c>
      <c r="OD565" s="1">
        <v>4.5518590000000001E-3</v>
      </c>
      <c r="OE565">
        <v>20.860420000000001</v>
      </c>
      <c r="OF565">
        <v>1.262005E-23</v>
      </c>
      <c r="OG565">
        <v>2.336813E-18</v>
      </c>
      <c r="OH565" s="1">
        <v>4.5209509999999996E-3</v>
      </c>
      <c r="OI565">
        <v>20.890830000000001</v>
      </c>
      <c r="OJ565">
        <v>4.2766979999999998E-23</v>
      </c>
      <c r="OK565" s="1">
        <v>7.9710020000000008E-18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7" workbookViewId="0">
      <selection activeCell="A566" sqref="A566:CW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2.8587459414298136E-15</v>
      </c>
      <c r="D2" s="10">
        <f>3/24*OO[[#This Row],[60 (26JUN1985 09:00:00)-Water Temperature (C)]]*OO[[#This Row],[2]]/SUM(OO[2])</f>
        <v>1.1650372297622381E-17</v>
      </c>
      <c r="E2" s="10">
        <f>3/24*OO[[#This Row],[61 (26JUN1985 12:00:00)-Water Temperature (C)]]*OO[[#This Row],[3]]/SUM(OO[3])</f>
        <v>3.1868243440852964E-20</v>
      </c>
      <c r="F2" s="10">
        <f>3/24*OO[[#This Row],[62 (26JUN1985 15:00:00)-Water Temperature (C)]]*OO[[#This Row],[4]]/SUM(OO[4])</f>
        <v>6.2613770961269988E-23</v>
      </c>
      <c r="G2" s="10">
        <f>3/24*OO[[#This Row],[63 (26JUN1985 18:00:00)-Water Temperature (C)]]*OO[[#This Row],[5]]/SUM(OO[5])</f>
        <v>3.5452840202501121E-26</v>
      </c>
      <c r="H2" s="10">
        <f>3/24*OO[[#This Row],[64 (26JUN1985 21:00:00)-Water Temperature (C)]]*OO[[#This Row],[6]]/SUM(OO[6])</f>
        <v>8.5449214640434433E-28</v>
      </c>
      <c r="I2" s="10">
        <f>3/24*OO[[#This Row],[65 (27JUN1985 00:00:00)-Water Temperature (C)]]*OO[[#This Row],[7]]/SUM(OO[7])</f>
        <v>1.1253632239834362E-27</v>
      </c>
      <c r="J2" s="10">
        <f>3/24*OO[[#This Row],[66 (27JUN1985 03:00:00)-Water Temperature (C)]]*OO[[#This Row],[8]]/SUM(OO[8])</f>
        <v>1.8827301830031947E-27</v>
      </c>
      <c r="K2" s="10">
        <f>3/24*OO[[#This Row],[67 (27JUN1985 06:00:00)-Water Temperature (C)]]*OO[[#This Row],[9]]/SUM(OO[9])</f>
        <v>2.7182541110393977E-27</v>
      </c>
      <c r="L2" s="10">
        <f>3/24*OO[[#This Row],[68 (27JUN1985 09:00:00)-Water Temperature (C)]]*OO[[#This Row],[10]]/SUM(OO[10])</f>
        <v>3.3493591599854261E-27</v>
      </c>
      <c r="M2" s="10">
        <f>3/24*OO[[#This Row],[69 (27JUN1985 12:00:00)-Water Temperature (C)]]*OO[[#This Row],[11]]/SUM(OO[11])</f>
        <v>3.8689311000365511E-27</v>
      </c>
      <c r="N2" s="10">
        <f>3/24*OO[[#This Row],[70 (27JUN1985 15:00:00)-Water Temperature (C)]]*OO[[#This Row],[12]]/SUM(OO[12])</f>
        <v>4.2853926397324219E-27</v>
      </c>
      <c r="O2" s="10">
        <f>3/24*OO[[#This Row],[71 (27JUN1985 18:00:00)-Water Temperature (C)]]*OO[[#This Row],[13]]/SUM(OO[13])</f>
        <v>4.6438482324784388E-27</v>
      </c>
      <c r="P2" s="10">
        <f>3/24*OO[[#This Row],[72 (27JUN1985 21:00:00)-Water Temperature (C)]]*OO[[#This Row],[14]]/SUM(OO[14])</f>
        <v>5.0069492979888622E-27</v>
      </c>
      <c r="Q2" s="10">
        <f>3/24*OO[[#This Row],[73 (28JUN1985 00:00:00)-Water Temperature (C)]]*OO[[#This Row],[15]]/SUM(OO[15])</f>
        <v>5.4924295955711608E-27</v>
      </c>
      <c r="R2" s="10">
        <f>3/24*OO[[#This Row],[74 (28JUN1985 03:00:00)-Water Temperature (C)]]*OO[[#This Row],[16]]/SUM(OO[16])</f>
        <v>5.9822391194027466E-27</v>
      </c>
      <c r="S2" s="10">
        <f>3/24*OO[[#This Row],[75 (28JUN1985 06:00:00)-Water Temperature (C)]]*OO[[#This Row],[17]]/SUM(OO[17])</f>
        <v>4.5885138854465839E-27</v>
      </c>
      <c r="T2" s="10">
        <f>3/24*OO[[#This Row],[76 (28JUN1985 09:00:00)-Water Temperature (C)]]*OO[[#This Row],[18]]/SUM(OO[18])</f>
        <v>4.8155958335273032E-27</v>
      </c>
      <c r="U2" s="10">
        <f>3/24*OO[[#This Row],[77 (28JUN1985 12:00:00)-Water Temperature (C)]]*OO[[#This Row],[19]]/SUM(OO[19])</f>
        <v>4.9095756629781818E-27</v>
      </c>
      <c r="V2" s="10">
        <f>3/24000000*OO[[#This Row],[78 (28JUN1985 15:00:00)-Water Temperature (C)]]*OO[[#This Row],[20]]</f>
        <v>4.8257383657425E-27</v>
      </c>
      <c r="W2" s="10">
        <f>3/24000000*OO[[#This Row],[79 (28JUN1985 18:00:00)-Water Temperature (C)]]*OO[[#This Row],[21]]</f>
        <v>4.5152498997862502E-27</v>
      </c>
      <c r="X2" s="10">
        <f>3/24000000*OO[[#This Row],[80 (28JUN1985 21:00:00)-Water Temperature (C)]]*OO[[#This Row],[22]]</f>
        <v>4.0450773116812494E-27</v>
      </c>
      <c r="Y2" s="10">
        <f>3/24000000*OO[[#This Row],[81 (29JUN1985 00:00:00)-Water Temperature (C)]]*OO[[#This Row],[23]]</f>
        <v>3.3573828717000003E-27</v>
      </c>
      <c r="Z2" s="10">
        <f>3/24000000*OO[[#This Row],[82 (29JUN1985 03:00:00)-Water Temperature (C)]]*OO[[#This Row],[24]]</f>
        <v>2.35730612124E-27</v>
      </c>
      <c r="AA2" s="10">
        <f>3/24000000*OO[[#This Row],[83 (29JUN1985 06:00:00)-Water Temperature (C)]]*OO[[#This Row],[25]]</f>
        <v>9.5358764291637499E-28</v>
      </c>
      <c r="AB2" s="10">
        <f>3/24000000*OO[[#This Row],[84 (29JUN1985 09:00:00)-Water Temperature (C)]]*OO[[#This Row],[26]]</f>
        <v>7.7717292047999992E-28</v>
      </c>
      <c r="AC2" s="10">
        <f>3/24000000*OO[[#This Row],[85 (29JUN1985 12:00:00)-Water Temperature (C)]]*OO[[#This Row],[27]]</f>
        <v>1.340397403175125E-27</v>
      </c>
      <c r="AD2" s="10">
        <f>3/24000000*OO[[#This Row],[86 (29JUN1985 15:00:00)-Water Temperature (C)]]*OO[[#This Row],[28]]</f>
        <v>2.1160244330325E-27</v>
      </c>
      <c r="AE2" s="10">
        <f>3/24000000*OO[[#This Row],[88 (29JUN1985 21:00:00)-Water Temperature (C)]]*OO[[#This Row],[30]]</f>
        <v>3.4279318094399993E-27</v>
      </c>
      <c r="AF2" s="10">
        <f>3/24000000*OO[[#This Row],[88 (29JUN1985 21:00:00)-Water Temperature (C)]]*OO[[#This Row],[30]]</f>
        <v>3.4279318094399993E-27</v>
      </c>
      <c r="AG2" s="10">
        <f>3/24000000*OO[[#This Row],[89 (30JUN1985 00:00:00)-Water Temperature (C)]]*OO[[#This Row],[31]]</f>
        <v>3.2645142245E-27</v>
      </c>
      <c r="AH2" s="10">
        <f>3/24000000*OO[[#This Row],[90 (30JUN1985 03:00:00)-Water Temperature (C)]]*OO[[#This Row],[32]]</f>
        <v>2.3552241351975004E-27</v>
      </c>
      <c r="AI2" s="10">
        <f>3/24000000*OO[[#This Row],[91 (30JUN1985 06:00:00)-Water Temperature (C)]]*OO[[#This Row],[33]]</f>
        <v>1.4637531572999999E-27</v>
      </c>
      <c r="AJ2" s="10">
        <f>3/24000000*OO[[#This Row],[92 (30JUN1985 09:00:00)-Water Temperature (C)]]*OO[[#This Row],[34]]</f>
        <v>9.44773092281E-28</v>
      </c>
      <c r="AK2" s="10">
        <f>3/24000000*OO[[#This Row],[93 (30JUN1985 12:00:00)-Water Temperature (C)]]*OO[[#This Row],[35]]</f>
        <v>6.8675498081700005E-28</v>
      </c>
      <c r="AL2" s="10">
        <f>3/24000000*OO[[#This Row],[94 (30JUN1985 15:00:00)-Water Temperature (C)]]*OO[[#This Row],[36]]</f>
        <v>5.5592997097499991E-28</v>
      </c>
      <c r="AM2" s="10">
        <f>3/24000000*OO[[#This Row],[95 (30JUN1985 18:00:00)-Water Temperature (C)]]*OO[[#This Row],[37]]</f>
        <v>4.8226819166049992E-28</v>
      </c>
      <c r="AN2" s="10">
        <f>3/24000000*OO[[#This Row],[96 (30JUN1985 21:00:00)-Water Temperature (C)]]*OO[[#This Row],[38]]</f>
        <v>4.3724409735699991E-28</v>
      </c>
      <c r="AO2" s="10">
        <f>3/24000000*OO[[#This Row],[97 (01JUL1985 00:00:00)-Water Temperature (C)]]*OO[[#This Row],[39]]</f>
        <v>4.0695212866524999E-28</v>
      </c>
      <c r="AP2" s="10">
        <f>3/24000000*OO[[#This Row],[98 (01JUL1985 03:00:00)-Water Temperature (C)]]*OO[[#This Row],[40]]</f>
        <v>3.8349879235087495E-28</v>
      </c>
      <c r="AQ2" s="10">
        <f>3/24000000*OO[[#This Row],[99 (01JUL1985 06:00:00)-Water Temperature (C)]]*OO[[#This Row],[41]]</f>
        <v>3.6350403345899999E-28</v>
      </c>
      <c r="AR2" s="10">
        <f>3/24000000*OO[[#This Row],[100 (01JUL1985 09:00:00)-Water Temperature (C)]]*OO[[#This Row],[42]]</f>
        <v>3.4620980814874997E-28</v>
      </c>
      <c r="AS2" s="10">
        <f>3/24000000*OO[[#This Row],[101 (01JUL1985 12:00:00)-Water Temperature (C)]]*OO[[#This Row],[43]]</f>
        <v>3.3091851360875003E-28</v>
      </c>
      <c r="AT2" s="10">
        <f>3/24000000*OO[[#This Row],[102 (01JUL1985 15:00:00)-Water Temperature (C)]]*OO[[#This Row],[44]]</f>
        <v>3.1667385643937496E-28</v>
      </c>
      <c r="AU2" s="10">
        <f>3/24000000*OO[[#This Row],[103 (01JUL1985 18:00:00)-Water Temperature (C)]]*OO[[#This Row],[45]]</f>
        <v>3.0344285392399999E-28</v>
      </c>
      <c r="AV2" s="10">
        <f>3/24000000*OO[[#This Row],[104 (01JUL1985 21:00:00)-Water Temperature (C)]]*OO[[#This Row],[46]]</f>
        <v>2.9152347967487498E-28</v>
      </c>
      <c r="AW2" s="10">
        <f>3/24000000*OO[[#This Row],[105 (02JUL1985 00:00:00)-Water Temperature (C)]]*OO[[#This Row],[47]]</f>
        <v>2.8077984751162497E-28</v>
      </c>
      <c r="AX2" s="10">
        <f>3/24000000*OO[[#This Row],[106 (02JUL1985 03:00:00)-Water Temperature (C)]]*OO[[#This Row],[48]]</f>
        <v>2.7091884211674998E-28</v>
      </c>
      <c r="AY2" s="10">
        <f>3/24000000*OO[[#This Row],[107 (02JUL1985 06:00:00)-Water Temperature (C)]]*OO[[#This Row],[49]]</f>
        <v>2.6111272006000001E-28</v>
      </c>
      <c r="AZ2" s="10">
        <f>3/24000000*OO[[#This Row],[108 (02JUL1985 09:00:00)-Water Temperature (C)]]*OO[[#This Row],[50]]</f>
        <v>2.5176901302E-28</v>
      </c>
      <c r="BA2" s="10">
        <f>3/24000000*OO[[#This Row],[109 (02JUL1985 12:00:00)-Water Temperature (C)]]*OO[[#This Row],[51]]</f>
        <v>2.4256210464000002E-28</v>
      </c>
      <c r="BB2" s="10">
        <f>3/24000000*OO[[#This Row],[110 (02JUL1985 15:00:00)-Water Temperature (C)]]*OO[[#This Row],[52]]</f>
        <v>2.3315410700399999E-28</v>
      </c>
      <c r="BC2" s="10">
        <f>3/24000000*OO[[#This Row],[111 (02JUL1985 18:00:00)-Water Temperature (C)]]*OO[[#This Row],[53]]</f>
        <v>2.2469949266250001E-28</v>
      </c>
      <c r="BD2" s="10">
        <f>3/24000000*OO[[#This Row],[112 (02JUL1985 21:00:00)-Water Temperature (C)]]*OO[[#This Row],[54]]</f>
        <v>2.1656699940150002E-28</v>
      </c>
      <c r="BE2" s="10">
        <f>3/24000000*OO[[#This Row],[113 (03JUL1985 00:00:00)-Water Temperature (C)]]*OO[[#This Row],[55]]</f>
        <v>2.0914439825812502E-28</v>
      </c>
      <c r="BF2" s="10">
        <f>3/24000000*OO[[#This Row],[114 (03JUL1985 03:00:00)-Water Temperature (C)]]*OO[[#This Row],[56]]</f>
        <v>2.0108940573112501E-28</v>
      </c>
      <c r="BG2" s="10">
        <f>3/24000000*OO[[#This Row],[115 (03JUL1985 06:00:00)-Water Temperature (C)]]*OO[[#This Row],[57]]</f>
        <v>1.9380013055124998E-28</v>
      </c>
      <c r="BH2" s="10">
        <f>3/24000000*OO[[#This Row],[116 (03JUL1985 09:00:00)-Water Temperature (C)]]*OO[[#This Row],[58]]</f>
        <v>1.8614748494199996E-28</v>
      </c>
      <c r="BI2" s="10">
        <f>3/24000000*OO[[#This Row],[117 (03JUL1985 12:00:00)-Water Temperature (C)]]*OO[[#This Row],[59]]</f>
        <v>1.7901987872474998E-28</v>
      </c>
      <c r="BJ2" s="10">
        <f>3/24000000*OO[[#This Row],[118 (03JUL1985 15:00:00)-Water Temperature (C)]]*OO[[#This Row],[60]]</f>
        <v>1.7174265565624998E-28</v>
      </c>
      <c r="BK2" s="10">
        <f>3/24000000*OO[[#This Row],[119 (03JUL1985 18:00:00)-Water Temperature (C)]]*OO[[#This Row],[61]]</f>
        <v>1.6522335706799999E-28</v>
      </c>
      <c r="BL2" s="10">
        <f>3/24000000*OO[[#This Row],[120 (03JUL1985 21:00:00)-Water Temperature (C)]]*OO[[#This Row],[62]]</f>
        <v>1.5880457180087497E-28</v>
      </c>
      <c r="BM2" s="10">
        <f>3/24000000*OO[[#This Row],[121 (04JUL1985 00:00:00)-Water Temperature (C)]]*OO[[#This Row],[63]]</f>
        <v>1.5254582466576248E-28</v>
      </c>
      <c r="BN2" s="10">
        <f>3/24000000*OO[[#This Row],[122 (04JUL1985 03:00:00)-Water Temperature (C)]]*OO[[#This Row],[64]]</f>
        <v>1.4724103661960001E-28</v>
      </c>
      <c r="BO2" s="10">
        <f>3/24000000*OO[[#This Row],[123 (04JUL1985 06:00:00)-Water Temperature (C)]]*OO[[#This Row],[65]]</f>
        <v>1.4150914470978749E-28</v>
      </c>
      <c r="BP2" s="10">
        <f>3/24000000*OO[[#This Row],[124 (04JUL1985 09:00:00)-Water Temperature (C)]]*OO[[#This Row],[66]]</f>
        <v>1.3627218935562502E-28</v>
      </c>
      <c r="BQ2" s="10">
        <f>3/24000000*OO[[#This Row],[125 (04JUL1985 12:00:00)-Water Temperature (C)]]*OO[[#This Row],[67]]</f>
        <v>1.311073639215625E-28</v>
      </c>
      <c r="BR2" s="10">
        <f>3/24000000*OO[[#This Row],[126 (04JUL1985 15:00:00)-Water Temperature (C)]]*OO[[#This Row],[68]]</f>
        <v>1.2633033782021248E-28</v>
      </c>
      <c r="BS2" s="10">
        <f>3/24000000*OO[[#This Row],[127 (04JUL1985 18:00:00)-Water Temperature (C)]]*OO[[#This Row],[69]]</f>
        <v>1.21704151839325E-28</v>
      </c>
      <c r="BT2" s="10">
        <f>3/24000000*OO[[#This Row],[128 (04JUL1985 21:00:00)-Water Temperature (C)]]*OO[[#This Row],[70]]</f>
        <v>1.1835167932875E-28</v>
      </c>
      <c r="BU2" s="10">
        <f>3/24000000*OO[[#This Row],[129 (05JUL1985 00:00:00)-Water Temperature (C)]]*OO[[#This Row],[71]]</f>
        <v>1.1667394240306248E-28</v>
      </c>
      <c r="BV2" s="10">
        <f>3/24000000*OO[[#This Row],[130 (05JUL1985 03:00:00)-Water Temperature (C)]]*OO[[#This Row],[72]]</f>
        <v>1.1869737148115002E-28</v>
      </c>
      <c r="BW2" s="10">
        <f>3/24000000*OO[[#This Row],[131 (05JUL1985 06:00:00)-Water Temperature (C)]]*OO[[#This Row],[73]]</f>
        <v>1.2043665702953749E-28</v>
      </c>
      <c r="BX2" s="10">
        <f>3/24000000*OO[[#This Row],[132 (05JUL1985 09:00:00)-Water Temperature (C)]]*OO[[#This Row],[74]]</f>
        <v>1.206242791450375E-28</v>
      </c>
      <c r="BY2" s="10">
        <f>3/24000000*OO[[#This Row],[133 (05JUL1985 12:00:00)-Water Temperature (C)]]*OO[[#This Row],[75]]</f>
        <v>1.1941172659954999E-28</v>
      </c>
      <c r="BZ2" s="10">
        <f>3/24000000*OO[[#This Row],[134 (05JUL1985 15:00:00)-Water Temperature (C)]]*OO[[#This Row],[76]]</f>
        <v>1.1745169152374999E-28</v>
      </c>
      <c r="CA2" s="10">
        <f>3/24000000*OO[[#This Row],[135 (05JUL1985 18:00:00)-Water Temperature (C)]]*OO[[#This Row],[77]]</f>
        <v>1.152702801949875E-28</v>
      </c>
      <c r="CB2" s="10">
        <f>3/24000000*OO[[#This Row],[136 (05JUL1985 21:00:00)-Water Temperature (C)]]*OO[[#This Row],[78]]</f>
        <v>1.1219729564742498E-28</v>
      </c>
      <c r="CC2" s="10">
        <f>3/24000000*OO[[#This Row],[137 (06JUL1985 00:00:00)-Water Temperature (C)]]*OO[[#This Row],[79]]</f>
        <v>1.0770940740584999E-28</v>
      </c>
      <c r="CD2" s="10">
        <f>3/24000000*OO[[#This Row],[138 (06JUL1985 03:00:00)-Water Temperature (C)]]*OO[[#This Row],[80]]</f>
        <v>1.0041517551724999E-28</v>
      </c>
      <c r="CE2" s="10">
        <f>3/24000000*OO[[#This Row],[139 (06JUL1985 06:00:00)-Water Temperature (C)]]*OO[[#This Row],[81]]</f>
        <v>9.3350230912612493E-29</v>
      </c>
      <c r="CF2" s="10">
        <f>3/24000000*OO[[#This Row],[140 (06JUL1985 09:00:00)-Water Temperature (C)]]*OO[[#This Row],[82]]</f>
        <v>8.8516281923999989E-29</v>
      </c>
      <c r="CG2" s="10">
        <f>3/24000000*OO[[#This Row],[141 (06JUL1985 12:00:00)-Water Temperature (C)]]*OO[[#This Row],[83]]</f>
        <v>8.4698205953625009E-29</v>
      </c>
      <c r="CH2" s="10">
        <f>3/24000000*OO[[#This Row],[142 (06JUL1985 15:00:00)-Water Temperature (C)]]*OO[[#This Row],[84]]</f>
        <v>8.1094648609200001E-29</v>
      </c>
      <c r="CI2" s="10">
        <f>3/24000000*OO[[#This Row],[143 (06JUL1985 18:00:00)-Water Temperature (C)]]*OO[[#This Row],[85]]</f>
        <v>7.8181099344750002E-29</v>
      </c>
      <c r="CJ2" s="10">
        <f>3/24000000*OO[[#This Row],[144 (06JUL1985 21:00:00)-Water Temperature (C)]]*OO[[#This Row],[86]]</f>
        <v>7.6711832760374991E-29</v>
      </c>
      <c r="CK2" s="10">
        <f>3/24000000*OO[[#This Row],[145 (07JUL1985 00:00:00)-Water Temperature (C)]]*OO[[#This Row],[87]]</f>
        <v>7.7586836739737482E-29</v>
      </c>
      <c r="CL2" s="10">
        <f>3/24000000*OO[[#This Row],[146 (07JUL1985 03:00:00)-Water Temperature (C)]]*OO[[#This Row],[88]]</f>
        <v>8.3109472229575007E-29</v>
      </c>
      <c r="CM2" s="10">
        <f>3/24000000*OO[[#This Row],[147 (07JUL1985 06:00:00)-Water Temperature (C)]]*OO[[#This Row],[89]]</f>
        <v>8.8913848527599986E-29</v>
      </c>
      <c r="CN2" s="10">
        <f>3/24000000*OO[[#This Row],[148 (07JUL1985 09:00:00)-Water Temperature (C)]]*OO[[#This Row],[90]]</f>
        <v>9.2482409518537491E-29</v>
      </c>
      <c r="CO2" s="10">
        <f>3/24000000*OO[[#This Row],[149 (07JUL1985 12:00:00)-Water Temperature (C)]]*OO[[#This Row],[91]]</f>
        <v>9.4018150988099989E-29</v>
      </c>
      <c r="CP2" s="10">
        <f>3/24000000*OO[[#This Row],[150 (07JUL1985 15:00:00)-Water Temperature (C)]]*OO[[#This Row],[92]]</f>
        <v>9.452624444129999E-29</v>
      </c>
      <c r="CQ2" s="10">
        <f>3/24000000*OO[[#This Row],[151 (07JUL1985 18:00:00)-Water Temperature (C)]]*OO[[#This Row],[93]]</f>
        <v>9.4489089574687501E-29</v>
      </c>
      <c r="CR2" s="10">
        <f>3/24000000*OO[[#This Row],[152 (07JUL1985 21:00:00)-Water Temperature (C)]]*OO[[#This Row],[94]]</f>
        <v>9.2978916521000005E-29</v>
      </c>
      <c r="CS2" s="10">
        <f>3/24000000*OO[[#This Row],[153 (08JUL1985 00:00:00)-Water Temperature (C)]]*OO[[#This Row],[95]]</f>
        <v>8.8866526313099995E-29</v>
      </c>
      <c r="CT2" s="10">
        <f>3/24000000*OO[[#This Row],[154 (08JUL1985 03:00:00)-Water Temperature (C)]]*OO[[#This Row],[96]]</f>
        <v>8.0548574242537497E-29</v>
      </c>
      <c r="CU2" s="10">
        <f>3/24000000*OO[[#This Row],[155 (08JUL1985 06:00:00)-Water Temperature (C)]]*OO[[#This Row],[97]]</f>
        <v>7.2770160033862491E-29</v>
      </c>
      <c r="CV2" s="10">
        <f>3/24000000*OO[[#This Row],[156 (08JUL1985 09:00:00)-Water Temperature (C)]]*OO[[#This Row],[98]]</f>
        <v>6.7571513133524996E-29</v>
      </c>
      <c r="CW2" s="10">
        <f>3/24000000*OO[[#This Row],[157 (08JUL1985 12:00:00)-Water Temperature (C)]]*OO[[#This Row],[99]]</f>
        <v>6.3892412171999987E-29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7.4476431431537416E-14</v>
      </c>
      <c r="D3" s="10">
        <f>3/24*OO[[#This Row],[60 (26JUN1985 09:00:00)-Water Temperature (C)]]*OO[[#This Row],[2]]/SUM(OO[2])</f>
        <v>3.4303287141350947E-16</v>
      </c>
      <c r="E3" s="10">
        <f>3/24*OO[[#This Row],[61 (26JUN1985 12:00:00)-Water Temperature (C)]]*OO[[#This Row],[3]]/SUM(OO[3])</f>
        <v>1.3885007682439288E-18</v>
      </c>
      <c r="F3" s="10">
        <f>3/24*OO[[#This Row],[62 (26JUN1985 15:00:00)-Water Temperature (C)]]*OO[[#This Row],[4]]/SUM(OO[4])</f>
        <v>5.3182075140172371E-21</v>
      </c>
      <c r="G3" s="10">
        <f>3/24*OO[[#This Row],[63 (26JUN1985 18:00:00)-Water Temperature (C)]]*OO[[#This Row],[5]]/SUM(OO[5])</f>
        <v>2.0108870577927748E-23</v>
      </c>
      <c r="H3" s="10">
        <f>3/24*OO[[#This Row],[64 (26JUN1985 21:00:00)-Water Temperature (C)]]*OO[[#This Row],[6]]/SUM(OO[6])</f>
        <v>5.4204208403351071E-25</v>
      </c>
      <c r="I3" s="10">
        <f>3/24*OO[[#This Row],[65 (27JUN1985 00:00:00)-Water Temperature (C)]]*OO[[#This Row],[7]]/SUM(OO[7])</f>
        <v>8.0629583753463355E-25</v>
      </c>
      <c r="J3" s="10">
        <f>3/24*OO[[#This Row],[66 (27JUN1985 03:00:00)-Water Temperature (C)]]*OO[[#This Row],[8]]/SUM(OO[8])</f>
        <v>1.4501185571274779E-24</v>
      </c>
      <c r="K3" s="10">
        <f>3/24*OO[[#This Row],[67 (27JUN1985 06:00:00)-Water Temperature (C)]]*OO[[#This Row],[9]]/SUM(OO[9])</f>
        <v>2.1037239625409683E-24</v>
      </c>
      <c r="L3" s="10">
        <f>3/24*OO[[#This Row],[68 (27JUN1985 09:00:00)-Water Temperature (C)]]*OO[[#This Row],[10]]/SUM(OO[10])</f>
        <v>2.5979908078787117E-24</v>
      </c>
      <c r="M3" s="10">
        <f>3/24*OO[[#This Row],[69 (27JUN1985 12:00:00)-Water Temperature (C)]]*OO[[#This Row],[11]]/SUM(OO[11])</f>
        <v>3.0128746486228259E-24</v>
      </c>
      <c r="N3" s="10">
        <f>3/24*OO[[#This Row],[70 (27JUN1985 15:00:00)-Water Temperature (C)]]*OO[[#This Row],[12]]/SUM(OO[12])</f>
        <v>3.3397112822296364E-24</v>
      </c>
      <c r="O3" s="10">
        <f>3/24*OO[[#This Row],[71 (27JUN1985 18:00:00)-Water Temperature (C)]]*OO[[#This Row],[13]]/SUM(OO[13])</f>
        <v>3.6349770582542942E-24</v>
      </c>
      <c r="P3" s="10">
        <f>3/24*OO[[#This Row],[72 (27JUN1985 21:00:00)-Water Temperature (C)]]*OO[[#This Row],[14]]/SUM(OO[14])</f>
        <v>3.9294482829956392E-24</v>
      </c>
      <c r="Q3" s="10">
        <f>3/24*OO[[#This Row],[73 (28JUN1985 00:00:00)-Water Temperature (C)]]*OO[[#This Row],[15]]/SUM(OO[15])</f>
        <v>4.1737523427137573E-24</v>
      </c>
      <c r="R3" s="10">
        <f>3/24*OO[[#This Row],[74 (28JUN1985 03:00:00)-Water Temperature (C)]]*OO[[#This Row],[16]]/SUM(OO[16])</f>
        <v>4.364364649067856E-24</v>
      </c>
      <c r="S3" s="10">
        <f>3/24*OO[[#This Row],[75 (28JUN1985 06:00:00)-Water Temperature (C)]]*OO[[#This Row],[17]]/SUM(OO[17])</f>
        <v>3.250921427132756E-24</v>
      </c>
      <c r="T3" s="10">
        <f>3/24*OO[[#This Row],[76 (28JUN1985 09:00:00)-Water Temperature (C)]]*OO[[#This Row],[18]]/SUM(OO[18])</f>
        <v>3.4262744717886095E-24</v>
      </c>
      <c r="U3" s="10">
        <f>3/24*OO[[#This Row],[77 (28JUN1985 12:00:00)-Water Temperature (C)]]*OO[[#This Row],[19]]/SUM(OO[19])</f>
        <v>3.505563697515651E-24</v>
      </c>
      <c r="V3" s="10">
        <f>3/24000000*OO[[#This Row],[78 (28JUN1985 15:00:00)-Water Temperature (C)]]*OO[[#This Row],[20]]</f>
        <v>3.4559203896062498E-24</v>
      </c>
      <c r="W3" s="10">
        <f>3/24000000*OO[[#This Row],[79 (28JUN1985 18:00:00)-Water Temperature (C)]]*OO[[#This Row],[21]]</f>
        <v>3.2448361017800001E-24</v>
      </c>
      <c r="X3" s="10">
        <f>3/24000000*OO[[#This Row],[80 (28JUN1985 21:00:00)-Water Temperature (C)]]*OO[[#This Row],[22]]</f>
        <v>2.9151047066225001E-24</v>
      </c>
      <c r="Y3" s="10">
        <f>3/24000000*OO[[#This Row],[81 (29JUN1985 00:00:00)-Water Temperature (C)]]*OO[[#This Row],[23]]</f>
        <v>2.4291108553724997E-24</v>
      </c>
      <c r="Z3" s="10">
        <f>3/24000000*OO[[#This Row],[82 (29JUN1985 03:00:00)-Water Temperature (C)]]*OO[[#This Row],[24]]</f>
        <v>1.7149560958649999E-24</v>
      </c>
      <c r="AA3" s="10">
        <f>3/24000000*OO[[#This Row],[83 (29JUN1985 06:00:00)-Water Temperature (C)]]*OO[[#This Row],[25]]</f>
        <v>6.9674968151000003E-25</v>
      </c>
      <c r="AB3" s="10">
        <f>3/24000000*OO[[#This Row],[84 (29JUN1985 09:00:00)-Water Temperature (C)]]*OO[[#This Row],[26]]</f>
        <v>5.7168198631112491E-25</v>
      </c>
      <c r="AC3" s="10">
        <f>3/24000000*OO[[#This Row],[85 (29JUN1985 12:00:00)-Water Temperature (C)]]*OO[[#This Row],[27]]</f>
        <v>9.9219204057875001E-25</v>
      </c>
      <c r="AD3" s="10">
        <f>3/24000000*OO[[#This Row],[86 (29JUN1985 15:00:00)-Water Temperature (C)]]*OO[[#This Row],[28]]</f>
        <v>1.5744353712487498E-24</v>
      </c>
      <c r="AE3" s="10">
        <f>3/24000000*OO[[#This Row],[88 (29JUN1985 21:00:00)-Water Temperature (C)]]*OO[[#This Row],[30]]</f>
        <v>2.5483396570125004E-24</v>
      </c>
      <c r="AF3" s="10">
        <f>3/24000000*OO[[#This Row],[88 (29JUN1985 21:00:00)-Water Temperature (C)]]*OO[[#This Row],[30]]</f>
        <v>2.5483396570125004E-24</v>
      </c>
      <c r="AG3" s="10">
        <f>3/24000000*OO[[#This Row],[89 (30JUN1985 00:00:00)-Water Temperature (C)]]*OO[[#This Row],[31]]</f>
        <v>2.4190917056999995E-24</v>
      </c>
      <c r="AH3" s="10">
        <f>3/24000000*OO[[#This Row],[90 (30JUN1985 03:00:00)-Water Temperature (C)]]*OO[[#This Row],[32]]</f>
        <v>1.7435192424374999E-24</v>
      </c>
      <c r="AI3" s="10">
        <f>3/24000000*OO[[#This Row],[91 (30JUN1985 06:00:00)-Water Temperature (C)]]*OO[[#This Row],[33]]</f>
        <v>1.08310921043125E-24</v>
      </c>
      <c r="AJ3" s="10">
        <f>3/24000000*OO[[#This Row],[92 (30JUN1985 09:00:00)-Water Temperature (C)]]*OO[[#This Row],[34]]</f>
        <v>6.9742772735375013E-25</v>
      </c>
      <c r="AK3" s="10">
        <f>3/24000000*OO[[#This Row],[93 (30JUN1985 12:00:00)-Water Temperature (C)]]*OO[[#This Row],[35]]</f>
        <v>5.0456767325E-25</v>
      </c>
      <c r="AL3" s="10">
        <f>3/24000000*OO[[#This Row],[94 (30JUN1985 15:00:00)-Water Temperature (C)]]*OO[[#This Row],[36]]</f>
        <v>4.0644837275250002E-25</v>
      </c>
      <c r="AM3" s="10">
        <f>3/24000000*OO[[#This Row],[95 (30JUN1985 18:00:00)-Water Temperature (C)]]*OO[[#This Row],[37]]</f>
        <v>3.5142360351349999E-25</v>
      </c>
      <c r="AN3" s="10">
        <f>3/24000000*OO[[#This Row],[96 (30JUN1985 21:00:00)-Water Temperature (C)]]*OO[[#This Row],[38]]</f>
        <v>3.18046213521E-25</v>
      </c>
      <c r="AO3" s="10">
        <f>3/24000000*OO[[#This Row],[97 (01JUL1985 00:00:00)-Water Temperature (C)]]*OO[[#This Row],[39]]</f>
        <v>2.9576925337575002E-25</v>
      </c>
      <c r="AP3" s="10">
        <f>3/24000000*OO[[#This Row],[98 (01JUL1985 03:00:00)-Water Temperature (C)]]*OO[[#This Row],[40]]</f>
        <v>2.7863091419174995E-25</v>
      </c>
      <c r="AQ3" s="10">
        <f>3/24000000*OO[[#This Row],[99 (01JUL1985 06:00:00)-Water Temperature (C)]]*OO[[#This Row],[41]]</f>
        <v>2.6281468411912502E-25</v>
      </c>
      <c r="AR3" s="10">
        <f>3/24000000*OO[[#This Row],[100 (01JUL1985 09:00:00)-Water Temperature (C)]]*OO[[#This Row],[42]]</f>
        <v>2.4911182461149998E-25</v>
      </c>
      <c r="AS3" s="10">
        <f>3/24000000*OO[[#This Row],[101 (01JUL1985 12:00:00)-Water Temperature (C)]]*OO[[#This Row],[43]]</f>
        <v>2.3718052172999997E-25</v>
      </c>
      <c r="AT3" s="10">
        <f>3/24000000*OO[[#This Row],[102 (01JUL1985 15:00:00)-Water Temperature (C)]]*OO[[#This Row],[44]]</f>
        <v>2.2579084336775003E-25</v>
      </c>
      <c r="AU3" s="10">
        <f>3/24000000*OO[[#This Row],[103 (01JUL1985 18:00:00)-Water Temperature (C)]]*OO[[#This Row],[45]]</f>
        <v>2.155417059345E-25</v>
      </c>
      <c r="AV3" s="10">
        <f>3/24000000*OO[[#This Row],[104 (01JUL1985 21:00:00)-Water Temperature (C)]]*OO[[#This Row],[46]]</f>
        <v>2.0635278658549995E-25</v>
      </c>
      <c r="AW3" s="10">
        <f>3/24000000*OO[[#This Row],[105 (02JUL1985 00:00:00)-Water Temperature (C)]]*OO[[#This Row],[47]]</f>
        <v>1.9858794130775E-25</v>
      </c>
      <c r="AX3" s="10">
        <f>3/24000000*OO[[#This Row],[106 (02JUL1985 03:00:00)-Water Temperature (C)]]*OO[[#This Row],[48]]</f>
        <v>1.9146201731699998E-25</v>
      </c>
      <c r="AY3" s="10">
        <f>3/24000000*OO[[#This Row],[107 (02JUL1985 06:00:00)-Water Temperature (C)]]*OO[[#This Row],[49]]</f>
        <v>1.83788565582E-25</v>
      </c>
      <c r="AZ3" s="10">
        <f>3/24000000*OO[[#This Row],[108 (02JUL1985 09:00:00)-Water Temperature (C)]]*OO[[#This Row],[50]]</f>
        <v>1.7643325324187499E-25</v>
      </c>
      <c r="BA3" s="10">
        <f>3/24000000*OO[[#This Row],[109 (02JUL1985 12:00:00)-Water Temperature (C)]]*OO[[#This Row],[51]]</f>
        <v>1.6933008236849997E-25</v>
      </c>
      <c r="BB3" s="10">
        <f>3/24000000*OO[[#This Row],[110 (02JUL1985 15:00:00)-Water Temperature (C)]]*OO[[#This Row],[52]]</f>
        <v>1.6174650310674999E-25</v>
      </c>
      <c r="BC3" s="10">
        <f>3/24000000*OO[[#This Row],[111 (02JUL1985 18:00:00)-Water Temperature (C)]]*OO[[#This Row],[53]]</f>
        <v>1.5557626656162498E-25</v>
      </c>
      <c r="BD3" s="10">
        <f>3/24000000*OO[[#This Row],[112 (02JUL1985 21:00:00)-Water Temperature (C)]]*OO[[#This Row],[54]]</f>
        <v>1.4963422194412499E-25</v>
      </c>
      <c r="BE3" s="10">
        <f>3/24000000*OO[[#This Row],[113 (03JUL1985 00:00:00)-Water Temperature (C)]]*OO[[#This Row],[55]]</f>
        <v>1.4449624338899999E-25</v>
      </c>
      <c r="BF3" s="10">
        <f>3/24000000*OO[[#This Row],[114 (03JUL1985 03:00:00)-Water Temperature (C)]]*OO[[#This Row],[56]]</f>
        <v>1.3911410496822499E-25</v>
      </c>
      <c r="BG3" s="10">
        <f>3/24000000*OO[[#This Row],[115 (03JUL1985 06:00:00)-Water Temperature (C)]]*OO[[#This Row],[57]]</f>
        <v>1.33957720468575E-25</v>
      </c>
      <c r="BH3" s="10">
        <f>3/24000000*OO[[#This Row],[116 (03JUL1985 09:00:00)-Water Temperature (C)]]*OO[[#This Row],[58]]</f>
        <v>1.2843251916206248E-25</v>
      </c>
      <c r="BI3" s="10">
        <f>3/24000000*OO[[#This Row],[117 (03JUL1985 12:00:00)-Water Temperature (C)]]*OO[[#This Row],[59]]</f>
        <v>1.2330124286917499E-25</v>
      </c>
      <c r="BJ3" s="10">
        <f>3/24000000*OO[[#This Row],[118 (03JUL1985 15:00:00)-Water Temperature (C)]]*OO[[#This Row],[60]]</f>
        <v>1.1789341394419999E-25</v>
      </c>
      <c r="BK3" s="10">
        <f>3/24000000*OO[[#This Row],[119 (03JUL1985 18:00:00)-Water Temperature (C)]]*OO[[#This Row],[61]]</f>
        <v>1.1334977179825E-25</v>
      </c>
      <c r="BL3" s="10">
        <f>3/24000000*OO[[#This Row],[120 (03JUL1985 21:00:00)-Water Temperature (C)]]*OO[[#This Row],[62]]</f>
        <v>1.0887694237787501E-25</v>
      </c>
      <c r="BM3" s="10">
        <f>3/24000000*OO[[#This Row],[121 (04JUL1985 00:00:00)-Water Temperature (C)]]*OO[[#This Row],[63]]</f>
        <v>1.0469200846637498E-25</v>
      </c>
      <c r="BN3" s="10">
        <f>3/24000000*OO[[#This Row],[122 (04JUL1985 03:00:00)-Water Temperature (C)]]*OO[[#This Row],[64]]</f>
        <v>1.0129183318012499E-25</v>
      </c>
      <c r="BO3" s="10">
        <f>3/24000000*OO[[#This Row],[123 (04JUL1985 06:00:00)-Water Temperature (C)]]*OO[[#This Row],[65]]</f>
        <v>9.7205374873712496E-26</v>
      </c>
      <c r="BP3" s="10">
        <f>3/24000000*OO[[#This Row],[124 (04JUL1985 09:00:00)-Water Temperature (C)]]*OO[[#This Row],[66]]</f>
        <v>9.3683677378687514E-26</v>
      </c>
      <c r="BQ3" s="10">
        <f>3/24000000*OO[[#This Row],[125 (04JUL1985 12:00:00)-Water Temperature (C)]]*OO[[#This Row],[67]]</f>
        <v>8.9976753874999991E-26</v>
      </c>
      <c r="BR3" s="10">
        <f>3/24000000*OO[[#This Row],[126 (04JUL1985 15:00:00)-Water Temperature (C)]]*OO[[#This Row],[68]]</f>
        <v>8.6769394201874992E-26</v>
      </c>
      <c r="BS3" s="10">
        <f>3/24000000*OO[[#This Row],[127 (04JUL1985 18:00:00)-Water Temperature (C)]]*OO[[#This Row],[69]]</f>
        <v>8.354282235539999E-26</v>
      </c>
      <c r="BT3" s="10">
        <f>3/24000000*OO[[#This Row],[128 (04JUL1985 21:00:00)-Water Temperature (C)]]*OO[[#This Row],[70]]</f>
        <v>8.1329770042387493E-26</v>
      </c>
      <c r="BU3" s="10">
        <f>3/24000000*OO[[#This Row],[129 (05JUL1985 00:00:00)-Water Temperature (C)]]*OO[[#This Row],[71]]</f>
        <v>8.0191133611225002E-26</v>
      </c>
      <c r="BV3" s="10">
        <f>3/24000000*OO[[#This Row],[130 (05JUL1985 03:00:00)-Water Temperature (C)]]*OO[[#This Row],[72]]</f>
        <v>8.1855756692737493E-26</v>
      </c>
      <c r="BW3" s="10">
        <f>3/24000000*OO[[#This Row],[131 (05JUL1985 06:00:00)-Water Temperature (C)]]*OO[[#This Row],[73]]</f>
        <v>8.2902793060099997E-26</v>
      </c>
      <c r="BX3" s="10">
        <f>3/24000000*OO[[#This Row],[132 (05JUL1985 09:00:00)-Water Temperature (C)]]*OO[[#This Row],[74]]</f>
        <v>8.3101202825299988E-26</v>
      </c>
      <c r="BY3" s="10">
        <f>3/24000000*OO[[#This Row],[133 (05JUL1985 12:00:00)-Water Temperature (C)]]*OO[[#This Row],[75]]</f>
        <v>8.2225615529674996E-26</v>
      </c>
      <c r="BZ3" s="10">
        <f>3/24000000*OO[[#This Row],[134 (05JUL1985 15:00:00)-Water Temperature (C)]]*OO[[#This Row],[76]]</f>
        <v>8.0678059838124991E-26</v>
      </c>
      <c r="CA3" s="10">
        <f>3/24000000*OO[[#This Row],[135 (05JUL1985 18:00:00)-Water Temperature (C)]]*OO[[#This Row],[77]]</f>
        <v>7.9228036086062506E-26</v>
      </c>
      <c r="CB3" s="10">
        <f>3/24000000*OO[[#This Row],[136 (05JUL1985 21:00:00)-Water Temperature (C)]]*OO[[#This Row],[78]]</f>
        <v>7.7093777781962505E-26</v>
      </c>
      <c r="CC3" s="10">
        <f>3/24000000*OO[[#This Row],[137 (06JUL1985 00:00:00)-Water Temperature (C)]]*OO[[#This Row],[79]]</f>
        <v>7.4151565963999987E-26</v>
      </c>
      <c r="CD3" s="10">
        <f>3/24000000*OO[[#This Row],[138 (06JUL1985 03:00:00)-Water Temperature (C)]]*OO[[#This Row],[80]]</f>
        <v>6.9321483549200005E-26</v>
      </c>
      <c r="CE3" s="10">
        <f>3/24000000*OO[[#This Row],[139 (06JUL1985 06:00:00)-Water Temperature (C)]]*OO[[#This Row],[81]]</f>
        <v>6.4359374582499991E-26</v>
      </c>
      <c r="CF3" s="10">
        <f>3/24000000*OO[[#This Row],[140 (06JUL1985 09:00:00)-Water Temperature (C)]]*OO[[#This Row],[82]]</f>
        <v>6.1133108050299991E-26</v>
      </c>
      <c r="CG3" s="10">
        <f>3/24000000*OO[[#This Row],[141 (06JUL1985 12:00:00)-Water Temperature (C)]]*OO[[#This Row],[83]]</f>
        <v>5.8540089729362495E-26</v>
      </c>
      <c r="CH3" s="10">
        <f>3/24000000*OO[[#This Row],[142 (06JUL1985 15:00:00)-Water Temperature (C)]]*OO[[#This Row],[84]]</f>
        <v>5.5800510073275003E-26</v>
      </c>
      <c r="CI3" s="10">
        <f>3/24000000*OO[[#This Row],[143 (06JUL1985 18:00:00)-Water Temperature (C)]]*OO[[#This Row],[85]]</f>
        <v>5.3723482456724993E-26</v>
      </c>
      <c r="CJ3" s="10">
        <f>3/24000000*OO[[#This Row],[144 (06JUL1985 21:00:00)-Water Temperature (C)]]*OO[[#This Row],[86]]</f>
        <v>5.2757379126824998E-26</v>
      </c>
      <c r="CK3" s="10">
        <f>3/24000000*OO[[#This Row],[145 (07JUL1985 00:00:00)-Water Temperature (C)]]*OO[[#This Row],[87]]</f>
        <v>5.355514258379999E-26</v>
      </c>
      <c r="CL3" s="10">
        <f>3/24000000*OO[[#This Row],[146 (07JUL1985 03:00:00)-Water Temperature (C)]]*OO[[#This Row],[88]]</f>
        <v>5.7539946028262497E-26</v>
      </c>
      <c r="CM3" s="10">
        <f>3/24000000*OO[[#This Row],[147 (07JUL1985 06:00:00)-Water Temperature (C)]]*OO[[#This Row],[89]]</f>
        <v>6.1565124515212503E-26</v>
      </c>
      <c r="CN3" s="10">
        <f>3/24000000*OO[[#This Row],[148 (07JUL1985 09:00:00)-Water Temperature (C)]]*OO[[#This Row],[90]]</f>
        <v>6.4046486495500008E-26</v>
      </c>
      <c r="CO3" s="10">
        <f>3/24000000*OO[[#This Row],[149 (07JUL1985 12:00:00)-Water Temperature (C)]]*OO[[#This Row],[91]]</f>
        <v>6.510021961566249E-26</v>
      </c>
      <c r="CP3" s="10">
        <f>3/24000000*OO[[#This Row],[150 (07JUL1985 15:00:00)-Water Temperature (C)]]*OO[[#This Row],[92]]</f>
        <v>6.5335910743949992E-26</v>
      </c>
      <c r="CQ3" s="10">
        <f>3/24000000*OO[[#This Row],[151 (07JUL1985 18:00:00)-Water Temperature (C)]]*OO[[#This Row],[93]]</f>
        <v>6.5324221367899997E-26</v>
      </c>
      <c r="CR3" s="10">
        <f>3/24000000*OO[[#This Row],[152 (07JUL1985 21:00:00)-Water Temperature (C)]]*OO[[#This Row],[94]]</f>
        <v>6.4245553879499991E-26</v>
      </c>
      <c r="CS3" s="10">
        <f>3/24000000*OO[[#This Row],[153 (08JUL1985 00:00:00)-Water Temperature (C)]]*OO[[#This Row],[95]]</f>
        <v>6.139366997757501E-26</v>
      </c>
      <c r="CT3" s="10">
        <f>3/24000000*OO[[#This Row],[154 (08JUL1985 03:00:00)-Water Temperature (C)]]*OO[[#This Row],[96]]</f>
        <v>5.5795568035412488E-26</v>
      </c>
      <c r="CU3" s="10">
        <f>3/24000000*OO[[#This Row],[155 (08JUL1985 06:00:00)-Water Temperature (C)]]*OO[[#This Row],[97]]</f>
        <v>5.0388647573312499E-26</v>
      </c>
      <c r="CV3" s="10">
        <f>3/24000000*OO[[#This Row],[156 (08JUL1985 09:00:00)-Water Temperature (C)]]*OO[[#This Row],[98]]</f>
        <v>4.6783340277337494E-26</v>
      </c>
      <c r="CW3" s="10">
        <f>3/24000000*OO[[#This Row],[157 (08JUL1985 12:00:00)-Water Temperature (C)]]*OO[[#This Row],[99]]</f>
        <v>4.4113341547474992E-26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5.4444117569111881E-13</v>
      </c>
      <c r="D4" s="10">
        <f>3/24*OO[[#This Row],[60 (26JUN1985 09:00:00)-Water Temperature (C)]]*OO[[#This Row],[2]]/SUM(OO[2])</f>
        <v>2.5213529044384029E-15</v>
      </c>
      <c r="E4" s="10">
        <f>3/24*OO[[#This Row],[61 (26JUN1985 12:00:00)-Water Temperature (C)]]*OO[[#This Row],[3]]/SUM(OO[3])</f>
        <v>1.0336673668028622E-17</v>
      </c>
      <c r="F4" s="10">
        <f>3/24*OO[[#This Row],[62 (26JUN1985 15:00:00)-Water Temperature (C)]]*OO[[#This Row],[4]]/SUM(OO[4])</f>
        <v>4.0147366797590301E-20</v>
      </c>
      <c r="G4" s="10">
        <f>3/24*OO[[#This Row],[63 (26JUN1985 18:00:00)-Water Temperature (C)]]*OO[[#This Row],[5]]/SUM(OO[5])</f>
        <v>1.5518459411014215E-22</v>
      </c>
      <c r="H4" s="10">
        <f>3/24*OO[[#This Row],[64 (26JUN1985 21:00:00)-Water Temperature (C)]]*OO[[#This Row],[6]]/SUM(OO[6])</f>
        <v>5.4978894319738175E-24</v>
      </c>
      <c r="I4" s="10">
        <f>3/24*OO[[#This Row],[65 (27JUN1985 00:00:00)-Water Temperature (C)]]*OO[[#This Row],[7]]/SUM(OO[7])</f>
        <v>8.9238416913424143E-24</v>
      </c>
      <c r="J4" s="10">
        <f>3/24*OO[[#This Row],[66 (27JUN1985 03:00:00)-Water Temperature (C)]]*OO[[#This Row],[8]]/SUM(OO[8])</f>
        <v>1.6561361028035198E-23</v>
      </c>
      <c r="K4" s="10">
        <f>3/24*OO[[#This Row],[67 (27JUN1985 06:00:00)-Water Temperature (C)]]*OO[[#This Row],[9]]/SUM(OO[9])</f>
        <v>2.4543060517077886E-23</v>
      </c>
      <c r="L4" s="10">
        <f>3/24*OO[[#This Row],[68 (27JUN1985 09:00:00)-Water Temperature (C)]]*OO[[#This Row],[10]]/SUM(OO[10])</f>
        <v>3.1116328109108265E-23</v>
      </c>
      <c r="M4" s="10">
        <f>3/24*OO[[#This Row],[69 (27JUN1985 12:00:00)-Water Temperature (C)]]*OO[[#This Row],[11]]/SUM(OO[11])</f>
        <v>3.7330839484746359E-23</v>
      </c>
      <c r="N4" s="10">
        <f>3/24*OO[[#This Row],[70 (27JUN1985 15:00:00)-Water Temperature (C)]]*OO[[#This Row],[12]]/SUM(OO[12])</f>
        <v>4.2851255898022227E-23</v>
      </c>
      <c r="O4" s="10">
        <f>3/24*OO[[#This Row],[71 (27JUN1985 18:00:00)-Water Temperature (C)]]*OO[[#This Row],[13]]/SUM(OO[13])</f>
        <v>4.8847128953695726E-23</v>
      </c>
      <c r="P4" s="10">
        <f>3/24*OO[[#This Row],[72 (27JUN1985 21:00:00)-Water Temperature (C)]]*OO[[#This Row],[14]]/SUM(OO[14])</f>
        <v>5.5609158945590094E-23</v>
      </c>
      <c r="Q4" s="10">
        <f>3/24*OO[[#This Row],[73 (28JUN1985 00:00:00)-Water Temperature (C)]]*OO[[#This Row],[15]]/SUM(OO[15])</f>
        <v>6.3141355508746983E-23</v>
      </c>
      <c r="R4" s="10">
        <f>3/24*OO[[#This Row],[74 (28JUN1985 03:00:00)-Water Temperature (C)]]*OO[[#This Row],[16]]/SUM(OO[16])</f>
        <v>7.1470692093009459E-23</v>
      </c>
      <c r="S4" s="10">
        <f>3/24*OO[[#This Row],[75 (28JUN1985 06:00:00)-Water Temperature (C)]]*OO[[#This Row],[17]]/SUM(OO[17])</f>
        <v>7.9852654312304139E-23</v>
      </c>
      <c r="T4" s="10">
        <f>3/24*OO[[#This Row],[76 (28JUN1985 09:00:00)-Water Temperature (C)]]*OO[[#This Row],[18]]/SUM(OO[18])</f>
        <v>9.415646897160222E-23</v>
      </c>
      <c r="U4" s="10">
        <f>3/24*OO[[#This Row],[77 (28JUN1985 12:00:00)-Water Temperature (C)]]*OO[[#This Row],[19]]/SUM(OO[19])</f>
        <v>1.0983929226131132E-22</v>
      </c>
      <c r="V4" s="10">
        <f>3/24000000*OO[[#This Row],[78 (28JUN1985 15:00:00)-Water Temperature (C)]]*OO[[#This Row],[20]]</f>
        <v>1.257825476897375E-22</v>
      </c>
      <c r="W4" s="10">
        <f>3/24000000*OO[[#This Row],[79 (28JUN1985 18:00:00)-Water Temperature (C)]]*OO[[#This Row],[21]]</f>
        <v>1.4268760161644999E-22</v>
      </c>
      <c r="X4" s="10">
        <f>3/24000000*OO[[#This Row],[80 (28JUN1985 21:00:00)-Water Temperature (C)]]*OO[[#This Row],[22]]</f>
        <v>1.6267323832649998E-22</v>
      </c>
      <c r="Y4" s="10">
        <f>3/24000000*OO[[#This Row],[81 (29JUN1985 00:00:00)-Water Temperature (C)]]*OO[[#This Row],[23]]</f>
        <v>1.8642532631287498E-22</v>
      </c>
      <c r="Z4" s="10">
        <f>3/24000000*OO[[#This Row],[82 (29JUN1985 03:00:00)-Water Temperature (C)]]*OO[[#This Row],[24]]</f>
        <v>2.1533650453349998E-22</v>
      </c>
      <c r="AA4" s="10">
        <f>3/24000000*OO[[#This Row],[83 (29JUN1985 06:00:00)-Water Temperature (C)]]*OO[[#This Row],[25]]</f>
        <v>2.4085420095824994E-22</v>
      </c>
      <c r="AB4" s="10">
        <f>3/24000000*OO[[#This Row],[84 (29JUN1985 09:00:00)-Water Temperature (C)]]*OO[[#This Row],[26]]</f>
        <v>2.7831434857687495E-22</v>
      </c>
      <c r="AC4" s="10">
        <f>3/24000000*OO[[#This Row],[85 (29JUN1985 12:00:00)-Water Temperature (C)]]*OO[[#This Row],[27]]</f>
        <v>3.3048889225599999E-22</v>
      </c>
      <c r="AD4" s="10">
        <f>3/24000000*OO[[#This Row],[86 (29JUN1985 15:00:00)-Water Temperature (C)]]*OO[[#This Row],[28]]</f>
        <v>3.9452439268962502E-22</v>
      </c>
      <c r="AE4" s="10">
        <f>3/24000000*OO[[#This Row],[88 (29JUN1985 21:00:00)-Water Temperature (C)]]*OO[[#This Row],[30]]</f>
        <v>4.8140239344112501E-22</v>
      </c>
      <c r="AF4" s="10">
        <f>3/24000000*OO[[#This Row],[88 (29JUN1985 21:00:00)-Water Temperature (C)]]*OO[[#This Row],[30]]</f>
        <v>4.8140239344112501E-22</v>
      </c>
      <c r="AG4" s="10">
        <f>3/24000000*OO[[#This Row],[89 (30JUN1985 00:00:00)-Water Temperature (C)]]*OO[[#This Row],[31]]</f>
        <v>4.5196928632800002E-22</v>
      </c>
      <c r="AH4" s="10">
        <f>3/24000000*OO[[#This Row],[90 (30JUN1985 03:00:00)-Water Temperature (C)]]*OO[[#This Row],[32]]</f>
        <v>3.2139470545124992E-22</v>
      </c>
      <c r="AI4" s="10">
        <f>3/24000000*OO[[#This Row],[91 (30JUN1985 06:00:00)-Water Temperature (C)]]*OO[[#This Row],[33]]</f>
        <v>1.9990876555349998E-22</v>
      </c>
      <c r="AJ4" s="10">
        <f>3/24000000*OO[[#This Row],[92 (30JUN1985 09:00:00)-Water Temperature (C)]]*OO[[#This Row],[34]]</f>
        <v>1.293002025645E-22</v>
      </c>
      <c r="AK4" s="10">
        <f>3/24000000*OO[[#This Row],[93 (30JUN1985 12:00:00)-Water Temperature (C)]]*OO[[#This Row],[35]]</f>
        <v>9.3876327472012497E-23</v>
      </c>
      <c r="AL4" s="10">
        <f>3/24000000*OO[[#This Row],[94 (30JUN1985 15:00:00)-Water Temperature (C)]]*OO[[#This Row],[36]]</f>
        <v>7.5569046812799997E-23</v>
      </c>
      <c r="AM4" s="10">
        <f>3/24000000*OO[[#This Row],[95 (30JUN1985 18:00:00)-Water Temperature (C)]]*OO[[#This Row],[37]]</f>
        <v>6.5419708468399994E-23</v>
      </c>
      <c r="AN4" s="10">
        <f>3/24000000*OO[[#This Row],[96 (30JUN1985 21:00:00)-Water Temperature (C)]]*OO[[#This Row],[38]]</f>
        <v>5.9362820548499993E-23</v>
      </c>
      <c r="AO4" s="10">
        <f>3/24000000*OO[[#This Row],[97 (01JUL1985 00:00:00)-Water Temperature (C)]]*OO[[#This Row],[39]]</f>
        <v>5.5432266606499996E-23</v>
      </c>
      <c r="AP4" s="10">
        <f>3/24000000*OO[[#This Row],[98 (01JUL1985 03:00:00)-Water Temperature (C)]]*OO[[#This Row],[40]]</f>
        <v>5.2518423222699997E-23</v>
      </c>
      <c r="AQ4" s="10">
        <f>3/24000000*OO[[#This Row],[99 (01JUL1985 06:00:00)-Water Temperature (C)]]*OO[[#This Row],[41]]</f>
        <v>4.9385590594862497E-23</v>
      </c>
      <c r="AR4" s="10">
        <f>3/24000000*OO[[#This Row],[100 (01JUL1985 09:00:00)-Water Temperature (C)]]*OO[[#This Row],[42]]</f>
        <v>4.66839654018E-23</v>
      </c>
      <c r="AS4" s="10">
        <f>3/24000000*OO[[#This Row],[101 (01JUL1985 12:00:00)-Water Temperature (C)]]*OO[[#This Row],[43]]</f>
        <v>4.4356200398999997E-23</v>
      </c>
      <c r="AT4" s="10">
        <f>3/24000000*OO[[#This Row],[102 (01JUL1985 15:00:00)-Water Temperature (C)]]*OO[[#This Row],[44]]</f>
        <v>4.2061191832974996E-23</v>
      </c>
      <c r="AU4" s="10">
        <f>3/24000000*OO[[#This Row],[103 (01JUL1985 18:00:00)-Water Temperature (C)]]*OO[[#This Row],[45]]</f>
        <v>4.0073248862174997E-23</v>
      </c>
      <c r="AV4" s="10">
        <f>3/24000000*OO[[#This Row],[104 (01JUL1985 21:00:00)-Water Temperature (C)]]*OO[[#This Row],[46]]</f>
        <v>3.8342508636962495E-23</v>
      </c>
      <c r="AW4" s="10">
        <f>3/24000000*OO[[#This Row],[105 (02JUL1985 00:00:00)-Water Temperature (C)]]*OO[[#This Row],[47]]</f>
        <v>3.7039822639499993E-23</v>
      </c>
      <c r="AX4" s="10">
        <f>3/24000000*OO[[#This Row],[106 (02JUL1985 03:00:00)-Water Temperature (C)]]*OO[[#This Row],[48]]</f>
        <v>3.5890721051062495E-23</v>
      </c>
      <c r="AY4" s="10">
        <f>3/24000000*OO[[#This Row],[107 (02JUL1985 06:00:00)-Water Temperature (C)]]*OO[[#This Row],[49]]</f>
        <v>3.4403749221449994E-23</v>
      </c>
      <c r="AZ4" s="10">
        <f>3/24000000*OO[[#This Row],[108 (02JUL1985 09:00:00)-Water Temperature (C)]]*OO[[#This Row],[50]]</f>
        <v>3.2949421331049998E-23</v>
      </c>
      <c r="BA4" s="10">
        <f>3/24000000*OO[[#This Row],[109 (02JUL1985 12:00:00)-Water Temperature (C)]]*OO[[#This Row],[51]]</f>
        <v>3.1576093217249998E-23</v>
      </c>
      <c r="BB4" s="10">
        <f>3/24000000*OO[[#This Row],[110 (02JUL1985 15:00:00)-Water Temperature (C)]]*OO[[#This Row],[52]]</f>
        <v>2.9951657550849998E-23</v>
      </c>
      <c r="BC4" s="10">
        <f>3/24000000*OO[[#This Row],[111 (02JUL1985 18:00:00)-Water Temperature (C)]]*OO[[#This Row],[53]]</f>
        <v>2.8814199920837499E-23</v>
      </c>
      <c r="BD4" s="10">
        <f>3/24000000*OO[[#This Row],[112 (02JUL1985 21:00:00)-Water Temperature (C)]]*OO[[#This Row],[54]]</f>
        <v>2.7707838492075002E-23</v>
      </c>
      <c r="BE4" s="10">
        <f>3/24000000*OO[[#This Row],[113 (03JUL1985 00:00:00)-Water Temperature (C)]]*OO[[#This Row],[55]]</f>
        <v>2.6808723666287501E-23</v>
      </c>
      <c r="BF4" s="10">
        <f>3/24000000*OO[[#This Row],[114 (03JUL1985 03:00:00)-Water Temperature (C)]]*OO[[#This Row],[56]]</f>
        <v>2.5949494481899998E-23</v>
      </c>
      <c r="BG4" s="10">
        <f>3/24000000*OO[[#This Row],[115 (03JUL1985 06:00:00)-Water Temperature (C)]]*OO[[#This Row],[57]]</f>
        <v>2.5006360615599998E-23</v>
      </c>
      <c r="BH4" s="10">
        <f>3/24000000*OO[[#This Row],[116 (03JUL1985 09:00:00)-Water Temperature (C)]]*OO[[#This Row],[58]]</f>
        <v>2.39170461992E-23</v>
      </c>
      <c r="BI4" s="10">
        <f>3/24000000*OO[[#This Row],[117 (03JUL1985 12:00:00)-Water Temperature (C)]]*OO[[#This Row],[59]]</f>
        <v>2.2922957369062498E-23</v>
      </c>
      <c r="BJ4" s="10">
        <f>3/24000000*OO[[#This Row],[118 (03JUL1985 15:00:00)-Water Temperature (C)]]*OO[[#This Row],[60]]</f>
        <v>2.18055705473125E-23</v>
      </c>
      <c r="BK4" s="10">
        <f>3/24000000*OO[[#This Row],[119 (03JUL1985 18:00:00)-Water Temperature (C)]]*OO[[#This Row],[61]]</f>
        <v>2.0947207283537499E-23</v>
      </c>
      <c r="BL4" s="10">
        <f>3/24000000*OO[[#This Row],[120 (03JUL1985 21:00:00)-Water Temperature (C)]]*OO[[#This Row],[62]]</f>
        <v>2.0102053183499997E-23</v>
      </c>
      <c r="BM4" s="10">
        <f>3/24000000*OO[[#This Row],[121 (04JUL1985 00:00:00)-Water Temperature (C)]]*OO[[#This Row],[63]]</f>
        <v>1.93738822873E-23</v>
      </c>
      <c r="BN4" s="10">
        <f>3/24000000*OO[[#This Row],[122 (04JUL1985 03:00:00)-Water Temperature (C)]]*OO[[#This Row],[64]]</f>
        <v>1.8836333118749998E-23</v>
      </c>
      <c r="BO4" s="10">
        <f>3/24000000*OO[[#This Row],[123 (04JUL1985 06:00:00)-Water Temperature (C)]]*OO[[#This Row],[65]]</f>
        <v>1.80271281215E-23</v>
      </c>
      <c r="BP4" s="10">
        <f>3/24000000*OO[[#This Row],[124 (04JUL1985 09:00:00)-Water Temperature (C)]]*OO[[#This Row],[66]]</f>
        <v>1.7400473595262496E-23</v>
      </c>
      <c r="BQ4" s="10">
        <f>3/24000000*OO[[#This Row],[125 (04JUL1985 12:00:00)-Water Temperature (C)]]*OO[[#This Row],[67]]</f>
        <v>1.66669760039625E-23</v>
      </c>
      <c r="BR4" s="10">
        <f>3/24000000*OO[[#This Row],[126 (04JUL1985 15:00:00)-Water Temperature (C)]]*OO[[#This Row],[68]]</f>
        <v>1.6095993316E-23</v>
      </c>
      <c r="BS4" s="10">
        <f>3/24000000*OO[[#This Row],[127 (04JUL1985 18:00:00)-Water Temperature (C)]]*OO[[#This Row],[69]]</f>
        <v>1.5479746618375E-23</v>
      </c>
      <c r="BT4" s="10">
        <f>3/24000000*OO[[#This Row],[128 (04JUL1985 21:00:00)-Water Temperature (C)]]*OO[[#This Row],[70]]</f>
        <v>1.5017351559352501E-23</v>
      </c>
      <c r="BU4" s="10">
        <f>3/24000000*OO[[#This Row],[129 (05JUL1985 00:00:00)-Water Temperature (C)]]*OO[[#This Row],[71]]</f>
        <v>1.4729654807947501E-23</v>
      </c>
      <c r="BV4" s="10">
        <f>3/24000000*OO[[#This Row],[130 (05JUL1985 03:00:00)-Water Temperature (C)]]*OO[[#This Row],[72]]</f>
        <v>1.5044655584283747E-23</v>
      </c>
      <c r="BW4" s="10">
        <f>3/24000000*OO[[#This Row],[131 (05JUL1985 06:00:00)-Water Temperature (C)]]*OO[[#This Row],[73]]</f>
        <v>1.50750557260875E-23</v>
      </c>
      <c r="BX4" s="10">
        <f>3/24000000*OO[[#This Row],[132 (05JUL1985 09:00:00)-Water Temperature (C)]]*OO[[#This Row],[74]]</f>
        <v>1.5023309780024999E-23</v>
      </c>
      <c r="BY4" s="10">
        <f>3/24000000*OO[[#This Row],[133 (05JUL1985 12:00:00)-Water Temperature (C)]]*OO[[#This Row],[75]]</f>
        <v>1.4736773434364999E-23</v>
      </c>
      <c r="BZ4" s="10">
        <f>3/24000000*OO[[#This Row],[134 (05JUL1985 15:00:00)-Water Temperature (C)]]*OO[[#This Row],[76]]</f>
        <v>1.4302473716646251E-23</v>
      </c>
      <c r="CA4" s="10">
        <f>3/24000000*OO[[#This Row],[135 (05JUL1985 18:00:00)-Water Temperature (C)]]*OO[[#This Row],[77]]</f>
        <v>1.3962156802796248E-23</v>
      </c>
      <c r="CB4" s="10">
        <f>3/24000000*OO[[#This Row],[136 (05JUL1985 21:00:00)-Water Temperature (C)]]*OO[[#This Row],[78]]</f>
        <v>1.3558468256799998E-23</v>
      </c>
      <c r="CC4" s="10">
        <f>3/24000000*OO[[#This Row],[137 (06JUL1985 00:00:00)-Water Temperature (C)]]*OO[[#This Row],[79]]</f>
        <v>1.3055924447438749E-23</v>
      </c>
      <c r="CD4" s="10">
        <f>3/24000000*OO[[#This Row],[138 (06JUL1985 03:00:00)-Water Temperature (C)]]*OO[[#This Row],[80]]</f>
        <v>1.2265155580499999E-23</v>
      </c>
      <c r="CE4" s="10">
        <f>3/24000000*OO[[#This Row],[139 (06JUL1985 06:00:00)-Water Temperature (C)]]*OO[[#This Row],[81]]</f>
        <v>1.1373409091594999E-23</v>
      </c>
      <c r="CF4" s="10">
        <f>3/24000000*OO[[#This Row],[140 (06JUL1985 09:00:00)-Water Temperature (C)]]*OO[[#This Row],[82]]</f>
        <v>1.08385312021875E-23</v>
      </c>
      <c r="CG4" s="10">
        <f>3/24000000*OO[[#This Row],[141 (06JUL1985 12:00:00)-Water Temperature (C)]]*OO[[#This Row],[83]]</f>
        <v>1.0403530505439999E-23</v>
      </c>
      <c r="CH4" s="10">
        <f>3/24000000*OO[[#This Row],[142 (06JUL1985 15:00:00)-Water Temperature (C)]]*OO[[#This Row],[84]]</f>
        <v>9.8438904345149997E-24</v>
      </c>
      <c r="CI4" s="10">
        <f>3/24000000*OO[[#This Row],[143 (06JUL1985 18:00:00)-Water Temperature (C)]]*OO[[#This Row],[85]]</f>
        <v>9.4501336268650003E-24</v>
      </c>
      <c r="CJ4" s="10">
        <f>3/24000000*OO[[#This Row],[144 (06JUL1985 21:00:00)-Water Temperature (C)]]*OO[[#This Row],[86]]</f>
        <v>9.1920950720049995E-24</v>
      </c>
      <c r="CK4" s="10">
        <f>3/24000000*OO[[#This Row],[145 (07JUL1985 00:00:00)-Water Temperature (C)]]*OO[[#This Row],[87]]</f>
        <v>9.2949649683725008E-24</v>
      </c>
      <c r="CL4" s="10">
        <f>3/24000000*OO[[#This Row],[146 (07JUL1985 03:00:00)-Water Temperature (C)]]*OO[[#This Row],[88]]</f>
        <v>9.9356070707387502E-24</v>
      </c>
      <c r="CM4" s="10">
        <f>3/24000000*OO[[#This Row],[147 (07JUL1985 06:00:00)-Water Temperature (C)]]*OO[[#This Row],[89]]</f>
        <v>1.0487480580115E-23</v>
      </c>
      <c r="CN4" s="10">
        <f>3/24000000*OO[[#This Row],[148 (07JUL1985 09:00:00)-Water Temperature (C)]]*OO[[#This Row],[90]]</f>
        <v>1.0758913765031249E-23</v>
      </c>
      <c r="CO4" s="10">
        <f>3/24000000*OO[[#This Row],[149 (07JUL1985 12:00:00)-Water Temperature (C)]]*OO[[#This Row],[91]]</f>
        <v>1.0793757853112499E-23</v>
      </c>
      <c r="CP4" s="10">
        <f>3/24000000*OO[[#This Row],[150 (07JUL1985 15:00:00)-Water Temperature (C)]]*OO[[#This Row],[92]]</f>
        <v>1.0652247927674999E-23</v>
      </c>
      <c r="CQ4" s="10">
        <f>3/24000000*OO[[#This Row],[151 (07JUL1985 18:00:00)-Water Temperature (C)]]*OO[[#This Row],[93]]</f>
        <v>1.0521198025889999E-23</v>
      </c>
      <c r="CR4" s="10">
        <f>3/24000000*OO[[#This Row],[152 (07JUL1985 21:00:00)-Water Temperature (C)]]*OO[[#This Row],[94]]</f>
        <v>1.03116702555075E-23</v>
      </c>
      <c r="CS4" s="10">
        <f>3/24000000*OO[[#This Row],[153 (08JUL1985 00:00:00)-Water Temperature (C)]]*OO[[#This Row],[95]]</f>
        <v>9.8246184562687506E-24</v>
      </c>
      <c r="CT4" s="10">
        <f>3/24000000*OO[[#This Row],[154 (08JUL1985 03:00:00)-Water Temperature (C)]]*OO[[#This Row],[96]]</f>
        <v>8.9511079063099994E-24</v>
      </c>
      <c r="CU4" s="10">
        <f>3/24000000*OO[[#This Row],[155 (08JUL1985 06:00:00)-Water Temperature (C)]]*OO[[#This Row],[97]]</f>
        <v>8.1000319088025004E-24</v>
      </c>
      <c r="CV4" s="10">
        <f>3/24000000*OO[[#This Row],[156 (08JUL1985 09:00:00)-Water Temperature (C)]]*OO[[#This Row],[98]]</f>
        <v>7.5260067786187483E-24</v>
      </c>
      <c r="CW4" s="10">
        <f>3/24000000*OO[[#This Row],[157 (08JUL1985 12:00:00)-Water Temperature (C)]]*OO[[#This Row],[99]]</f>
        <v>7.0722018295375004E-24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1.4541494331019818E-12</v>
      </c>
      <c r="D5" s="10">
        <f>3/24*OO[[#This Row],[60 (26JUN1985 09:00:00)-Water Temperature (C)]]*OO[[#This Row],[2]]/SUM(OO[2])</f>
        <v>6.6460545709296852E-15</v>
      </c>
      <c r="E5" s="10">
        <f>3/24*OO[[#This Row],[61 (26JUN1985 12:00:00)-Water Temperature (C)]]*OO[[#This Row],[3]]/SUM(OO[3])</f>
        <v>2.7165243079971782E-17</v>
      </c>
      <c r="F5" s="10">
        <f>3/24*OO[[#This Row],[62 (26JUN1985 15:00:00)-Water Temperature (C)]]*OO[[#This Row],[4]]/SUM(OO[4])</f>
        <v>1.0552464230884324E-19</v>
      </c>
      <c r="G5" s="10">
        <f>3/24*OO[[#This Row],[63 (26JUN1985 18:00:00)-Water Temperature (C)]]*OO[[#This Row],[5]]/SUM(OO[5])</f>
        <v>4.1301489296891223E-22</v>
      </c>
      <c r="H5" s="10">
        <f>3/24*OO[[#This Row],[64 (26JUN1985 21:00:00)-Water Temperature (C)]]*OO[[#This Row],[6]]/SUM(OO[6])</f>
        <v>2.1898407332788439E-23</v>
      </c>
      <c r="I5" s="10">
        <f>3/24*OO[[#This Row],[65 (27JUN1985 00:00:00)-Water Temperature (C)]]*OO[[#This Row],[7]]/SUM(OO[7])</f>
        <v>3.8750129756069849E-23</v>
      </c>
      <c r="J5" s="10">
        <f>3/24*OO[[#This Row],[66 (27JUN1985 03:00:00)-Water Temperature (C)]]*OO[[#This Row],[8]]/SUM(OO[8])</f>
        <v>7.3691974952712377E-23</v>
      </c>
      <c r="K5" s="10">
        <f>3/24*OO[[#This Row],[67 (27JUN1985 06:00:00)-Water Temperature (C)]]*OO[[#This Row],[9]]/SUM(OO[9])</f>
        <v>1.1218575918979821E-22</v>
      </c>
      <c r="L5" s="10">
        <f>3/24*OO[[#This Row],[68 (27JUN1985 09:00:00)-Water Temperature (C)]]*OO[[#This Row],[10]]/SUM(OO[10])</f>
        <v>1.4736478990548862E-22</v>
      </c>
      <c r="M5" s="10">
        <f>3/24*OO[[#This Row],[69 (27JUN1985 12:00:00)-Water Temperature (C)]]*OO[[#This Row],[11]]/SUM(OO[11])</f>
        <v>1.8434963775971843E-22</v>
      </c>
      <c r="N5" s="10">
        <f>3/24*OO[[#This Row],[70 (27JUN1985 15:00:00)-Water Temperature (C)]]*OO[[#This Row],[12]]/SUM(OO[12])</f>
        <v>2.2111518651630076E-22</v>
      </c>
      <c r="O5" s="10">
        <f>3/24*OO[[#This Row],[71 (27JUN1985 18:00:00)-Water Temperature (C)]]*OO[[#This Row],[13]]/SUM(OO[13])</f>
        <v>2.655803134697824E-22</v>
      </c>
      <c r="P5" s="10">
        <f>3/24*OO[[#This Row],[72 (27JUN1985 21:00:00)-Water Temperature (C)]]*OO[[#This Row],[14]]/SUM(OO[14])</f>
        <v>3.1994884674116409E-22</v>
      </c>
      <c r="Q5" s="10">
        <f>3/24*OO[[#This Row],[73 (28JUN1985 00:00:00)-Water Temperature (C)]]*OO[[#This Row],[15]]/SUM(OO[15])</f>
        <v>3.8739123984545746E-22</v>
      </c>
      <c r="R5" s="10">
        <f>3/24*OO[[#This Row],[74 (28JUN1985 03:00:00)-Water Temperature (C)]]*OO[[#This Row],[16]]/SUM(OO[16])</f>
        <v>4.6972258452706173E-22</v>
      </c>
      <c r="S5" s="10">
        <f>3/24*OO[[#This Row],[75 (28JUN1985 06:00:00)-Water Temperature (C)]]*OO[[#This Row],[17]]/SUM(OO[17])</f>
        <v>5.5303269352313369E-22</v>
      </c>
      <c r="T5" s="10">
        <f>3/24*OO[[#This Row],[76 (28JUN1985 09:00:00)-Water Temperature (C)]]*OO[[#This Row],[18]]/SUM(OO[18])</f>
        <v>6.3681110191822725E-22</v>
      </c>
      <c r="U5" s="10">
        <f>3/24*OO[[#This Row],[77 (28JUN1985 12:00:00)-Water Temperature (C)]]*OO[[#This Row],[19]]/SUM(OO[19])</f>
        <v>7.2510818782653062E-22</v>
      </c>
      <c r="V5" s="10">
        <f>3/24000000*OO[[#This Row],[78 (28JUN1985 15:00:00)-Water Temperature (C)]]*OO[[#This Row],[20]]</f>
        <v>8.0680426693349992E-22</v>
      </c>
      <c r="W5" s="10">
        <f>3/24000000*OO[[#This Row],[79 (28JUN1985 18:00:00)-Water Temperature (C)]]*OO[[#This Row],[21]]</f>
        <v>8.9447236874324987E-22</v>
      </c>
      <c r="X5" s="10">
        <f>3/24000000*OO[[#This Row],[80 (28JUN1985 21:00:00)-Water Temperature (C)]]*OO[[#This Row],[22]]</f>
        <v>9.9585886563487483E-22</v>
      </c>
      <c r="Y5" s="10">
        <f>3/24000000*OO[[#This Row],[81 (29JUN1985 00:00:00)-Water Temperature (C)]]*OO[[#This Row],[23]]</f>
        <v>1.11499680985E-21</v>
      </c>
      <c r="Z5" s="10">
        <f>3/24000000*OO[[#This Row],[82 (29JUN1985 03:00:00)-Water Temperature (C)]]*OO[[#This Row],[24]]</f>
        <v>1.2628050641868747E-21</v>
      </c>
      <c r="AA5" s="10">
        <f>3/24000000*OO[[#This Row],[83 (29JUN1985 06:00:00)-Water Temperature (C)]]*OO[[#This Row],[25]]</f>
        <v>1.3789528913412499E-21</v>
      </c>
      <c r="AB5" s="10">
        <f>3/24000000*OO[[#This Row],[84 (29JUN1985 09:00:00)-Water Temperature (C)]]*OO[[#This Row],[26]]</f>
        <v>1.5566946814824998E-21</v>
      </c>
      <c r="AC5" s="10">
        <f>3/24000000*OO[[#This Row],[85 (29JUN1985 12:00:00)-Water Temperature (C)]]*OO[[#This Row],[27]]</f>
        <v>1.79853332583E-21</v>
      </c>
      <c r="AD5" s="10">
        <f>3/24000000*OO[[#This Row],[86 (29JUN1985 15:00:00)-Water Temperature (C)]]*OO[[#This Row],[28]]</f>
        <v>2.08169209124375E-21</v>
      </c>
      <c r="AE5" s="10">
        <f>3/24000000*OO[[#This Row],[88 (29JUN1985 21:00:00)-Water Temperature (C)]]*OO[[#This Row],[30]]</f>
        <v>2.4397141527687499E-21</v>
      </c>
      <c r="AF5" s="10">
        <f>3/24000000*OO[[#This Row],[88 (29JUN1985 21:00:00)-Water Temperature (C)]]*OO[[#This Row],[30]]</f>
        <v>2.4397141527687499E-21</v>
      </c>
      <c r="AG5" s="10">
        <f>3/24000000*OO[[#This Row],[89 (30JUN1985 00:00:00)-Water Temperature (C)]]*OO[[#This Row],[31]]</f>
        <v>2.276918641485E-21</v>
      </c>
      <c r="AH5" s="10">
        <f>3/24000000*OO[[#This Row],[90 (30JUN1985 03:00:00)-Water Temperature (C)]]*OO[[#This Row],[32]]</f>
        <v>1.6019006624187499E-21</v>
      </c>
      <c r="AI5" s="10">
        <f>3/24000000*OO[[#This Row],[91 (30JUN1985 06:00:00)-Water Temperature (C)]]*OO[[#This Row],[33]]</f>
        <v>9.9832340029500008E-22</v>
      </c>
      <c r="AJ5" s="10">
        <f>3/24000000*OO[[#This Row],[92 (30JUN1985 09:00:00)-Water Temperature (C)]]*OO[[#This Row],[34]]</f>
        <v>6.4914608041199993E-22</v>
      </c>
      <c r="AK5" s="10">
        <f>3/24000000*OO[[#This Row],[93 (30JUN1985 12:00:00)-Water Temperature (C)]]*OO[[#This Row],[35]]</f>
        <v>4.7345972888099998E-22</v>
      </c>
      <c r="AL5" s="10">
        <f>3/24000000*OO[[#This Row],[94 (30JUN1985 15:00:00)-Water Temperature (C)]]*OO[[#This Row],[36]]</f>
        <v>3.8123871949874995E-22</v>
      </c>
      <c r="AM5" s="10">
        <f>3/24000000*OO[[#This Row],[95 (30JUN1985 18:00:00)-Water Temperature (C)]]*OO[[#This Row],[37]]</f>
        <v>3.3048540723599994E-22</v>
      </c>
      <c r="AN5" s="10">
        <f>3/24000000*OO[[#This Row],[96 (30JUN1985 21:00:00)-Water Temperature (C)]]*OO[[#This Row],[38]]</f>
        <v>3.0078190314375E-22</v>
      </c>
      <c r="AO5" s="10">
        <f>3/24000000*OO[[#This Row],[97 (01JUL1985 00:00:00)-Water Temperature (C)]]*OO[[#This Row],[39]]</f>
        <v>2.8190897862612499E-22</v>
      </c>
      <c r="AP5" s="10">
        <f>3/24000000*OO[[#This Row],[98 (01JUL1985 03:00:00)-Water Temperature (C)]]*OO[[#This Row],[40]]</f>
        <v>2.68708669607E-22</v>
      </c>
      <c r="AQ5" s="10">
        <f>3/24000000*OO[[#This Row],[99 (01JUL1985 06:00:00)-Water Temperature (C)]]*OO[[#This Row],[41]]</f>
        <v>2.52122888997E-22</v>
      </c>
      <c r="AR5" s="10">
        <f>3/24000000*OO[[#This Row],[100 (01JUL1985 09:00:00)-Water Temperature (C)]]*OO[[#This Row],[42]]</f>
        <v>2.38034594730375E-22</v>
      </c>
      <c r="AS5" s="10">
        <f>3/24000000*OO[[#This Row],[101 (01JUL1985 12:00:00)-Water Temperature (C)]]*OO[[#This Row],[43]]</f>
        <v>2.2584107909999998E-22</v>
      </c>
      <c r="AT5" s="10">
        <f>3/24000000*OO[[#This Row],[102 (01JUL1985 15:00:00)-Water Temperature (C)]]*OO[[#This Row],[44]]</f>
        <v>2.1348468889237497E-22</v>
      </c>
      <c r="AU5" s="10">
        <f>3/24000000*OO[[#This Row],[103 (01JUL1985 18:00:00)-Water Temperature (C)]]*OO[[#This Row],[45]]</f>
        <v>2.0315676330749999E-22</v>
      </c>
      <c r="AV5" s="10">
        <f>3/24000000*OO[[#This Row],[104 (01JUL1985 21:00:00)-Water Temperature (C)]]*OO[[#This Row],[46]]</f>
        <v>1.9440311222937499E-22</v>
      </c>
      <c r="AW5" s="10">
        <f>3/24000000*OO[[#This Row],[105 (02JUL1985 00:00:00)-Water Temperature (C)]]*OO[[#This Row],[47]]</f>
        <v>1.8841115896349999E-22</v>
      </c>
      <c r="AX5" s="10">
        <f>3/24000000*OO[[#This Row],[106 (02JUL1985 03:00:00)-Water Temperature (C)]]*OO[[#This Row],[48]]</f>
        <v>1.8357198907712499E-22</v>
      </c>
      <c r="AY5" s="10">
        <f>3/24000000*OO[[#This Row],[107 (02JUL1985 06:00:00)-Water Temperature (C)]]*OO[[#This Row],[49]]</f>
        <v>1.758712157655E-22</v>
      </c>
      <c r="AZ5" s="10">
        <f>3/24000000*OO[[#This Row],[108 (02JUL1985 09:00:00)-Water Temperature (C)]]*OO[[#This Row],[50]]</f>
        <v>1.6820716452849998E-22</v>
      </c>
      <c r="BA5" s="10">
        <f>3/24000000*OO[[#This Row],[109 (02JUL1985 12:00:00)-Water Temperature (C)]]*OO[[#This Row],[51]]</f>
        <v>1.6104696223700002E-22</v>
      </c>
      <c r="BB5" s="10">
        <f>3/24000000*OO[[#This Row],[110 (02JUL1985 15:00:00)-Water Temperature (C)]]*OO[[#This Row],[52]]</f>
        <v>1.5196482333570001E-22</v>
      </c>
      <c r="BC5" s="10">
        <f>3/24000000*OO[[#This Row],[111 (02JUL1985 18:00:00)-Water Temperature (C)]]*OO[[#This Row],[53]]</f>
        <v>1.4619554127737499E-22</v>
      </c>
      <c r="BD5" s="10">
        <f>3/24000000*OO[[#This Row],[112 (02JUL1985 21:00:00)-Water Temperature (C)]]*OO[[#This Row],[54]]</f>
        <v>1.4061354726E-22</v>
      </c>
      <c r="BE5" s="10">
        <f>3/24000000*OO[[#This Row],[113 (03JUL1985 00:00:00)-Water Temperature (C)]]*OO[[#This Row],[55]]</f>
        <v>1.3631481964693749E-22</v>
      </c>
      <c r="BF5" s="10">
        <f>3/24000000*OO[[#This Row],[114 (03JUL1985 03:00:00)-Water Temperature (C)]]*OO[[#This Row],[56]]</f>
        <v>1.3260495488823748E-22</v>
      </c>
      <c r="BG5" s="10">
        <f>3/24000000*OO[[#This Row],[115 (03JUL1985 06:00:00)-Water Temperature (C)]]*OO[[#This Row],[57]]</f>
        <v>1.2790471252916249E-22</v>
      </c>
      <c r="BH5" s="10">
        <f>3/24000000*OO[[#This Row],[116 (03JUL1985 09:00:00)-Water Temperature (C)]]*OO[[#This Row],[58]]</f>
        <v>1.2210983926346249E-22</v>
      </c>
      <c r="BI5" s="10">
        <f>3/24000000*OO[[#This Row],[117 (03JUL1985 12:00:00)-Water Temperature (C)]]*OO[[#This Row],[59]]</f>
        <v>1.1689804284402501E-22</v>
      </c>
      <c r="BJ5" s="10">
        <f>3/24000000*OO[[#This Row],[118 (03JUL1985 15:00:00)-Water Temperature (C)]]*OO[[#This Row],[60]]</f>
        <v>1.1068906432680001E-22</v>
      </c>
      <c r="BK5" s="10">
        <f>3/24000000*OO[[#This Row],[119 (03JUL1985 18:00:00)-Water Temperature (C)]]*OO[[#This Row],[61]]</f>
        <v>1.0626402800474999E-22</v>
      </c>
      <c r="BL5" s="10">
        <f>3/24000000*OO[[#This Row],[120 (03JUL1985 21:00:00)-Water Temperature (C)]]*OO[[#This Row],[62]]</f>
        <v>1.0189798927744998E-22</v>
      </c>
      <c r="BM5" s="10">
        <f>3/24000000*OO[[#This Row],[121 (04JUL1985 00:00:00)-Water Temperature (C)]]*OO[[#This Row],[63]]</f>
        <v>9.8376988766549987E-23</v>
      </c>
      <c r="BN5" s="10">
        <f>3/24000000*OO[[#This Row],[122 (04JUL1985 03:00:00)-Water Temperature (C)]]*OO[[#This Row],[64]]</f>
        <v>9.6091194588000011E-23</v>
      </c>
      <c r="BO5" s="10">
        <f>3/24000000*OO[[#This Row],[123 (04JUL1985 06:00:00)-Water Temperature (C)]]*OO[[#This Row],[65]]</f>
        <v>9.1729672496799991E-23</v>
      </c>
      <c r="BP5" s="10">
        <f>3/24000000*OO[[#This Row],[124 (04JUL1985 09:00:00)-Water Temperature (C)]]*OO[[#This Row],[66]]</f>
        <v>8.8671188953537497E-23</v>
      </c>
      <c r="BQ5" s="10">
        <f>3/24000000*OO[[#This Row],[125 (04JUL1985 12:00:00)-Water Temperature (C)]]*OO[[#This Row],[67]]</f>
        <v>8.473004784877499E-23</v>
      </c>
      <c r="BR5" s="10">
        <f>3/24000000*OO[[#This Row],[126 (04JUL1985 15:00:00)-Water Temperature (C)]]*OO[[#This Row],[68]]</f>
        <v>8.1920829697349997E-23</v>
      </c>
      <c r="BS5" s="10">
        <f>3/24000000*OO[[#This Row],[127 (04JUL1985 18:00:00)-Water Temperature (C)]]*OO[[#This Row],[69]]</f>
        <v>7.8735163488749997E-23</v>
      </c>
      <c r="BT5" s="10">
        <f>3/24000000*OO[[#This Row],[128 (04JUL1985 21:00:00)-Water Temperature (C)]]*OO[[#This Row],[70]]</f>
        <v>7.6410848001000002E-23</v>
      </c>
      <c r="BU5" s="10">
        <f>3/24000000*OO[[#This Row],[129 (05JUL1985 00:00:00)-Water Temperature (C)]]*OO[[#This Row],[71]]</f>
        <v>7.4917361914937502E-23</v>
      </c>
      <c r="BV5" s="10">
        <f>3/24000000*OO[[#This Row],[130 (05JUL1985 03:00:00)-Water Temperature (C)]]*OO[[#This Row],[72]]</f>
        <v>7.6937309526187485E-23</v>
      </c>
      <c r="BW5" s="10">
        <f>3/24000000*OO[[#This Row],[131 (05JUL1985 06:00:00)-Water Temperature (C)]]*OO[[#This Row],[73]]</f>
        <v>7.6705896724000001E-23</v>
      </c>
      <c r="BX5" s="10">
        <f>3/24000000*OO[[#This Row],[132 (05JUL1985 09:00:00)-Water Temperature (C)]]*OO[[#This Row],[74]]</f>
        <v>7.6390689465549995E-23</v>
      </c>
      <c r="BY5" s="10">
        <f>3/24000000*OO[[#This Row],[133 (05JUL1985 12:00:00)-Water Temperature (C)]]*OO[[#This Row],[75]]</f>
        <v>7.468885687092501E-23</v>
      </c>
      <c r="BZ5" s="10">
        <f>3/24000000*OO[[#This Row],[134 (05JUL1985 15:00:00)-Water Temperature (C)]]*OO[[#This Row],[76]]</f>
        <v>7.2147631537600003E-23</v>
      </c>
      <c r="CA5" s="10">
        <f>3/24000000*OO[[#This Row],[135 (05JUL1985 18:00:00)-Water Temperature (C)]]*OO[[#This Row],[77]]</f>
        <v>7.0347976545699998E-23</v>
      </c>
      <c r="CB5" s="10">
        <f>3/24000000*OO[[#This Row],[136 (05JUL1985 21:00:00)-Water Temperature (C)]]*OO[[#This Row],[78]]</f>
        <v>6.8274200053849993E-23</v>
      </c>
      <c r="CC5" s="10">
        <f>3/24000000*OO[[#This Row],[137 (06JUL1985 00:00:00)-Water Temperature (C)]]*OO[[#This Row],[79]]</f>
        <v>6.5780432585949992E-23</v>
      </c>
      <c r="CD5" s="10">
        <f>3/24000000*OO[[#This Row],[138 (06JUL1985 03:00:00)-Water Temperature (C)]]*OO[[#This Row],[80]]</f>
        <v>6.2086754178399994E-23</v>
      </c>
      <c r="CE5" s="10">
        <f>3/24000000*OO[[#This Row],[139 (06JUL1985 06:00:00)-Water Temperature (C)]]*OO[[#This Row],[81]]</f>
        <v>5.7520129226174995E-23</v>
      </c>
      <c r="CF5" s="10">
        <f>3/24000000*OO[[#This Row],[140 (06JUL1985 09:00:00)-Water Temperature (C)]]*OO[[#This Row],[82]]</f>
        <v>5.4976040127299991E-23</v>
      </c>
      <c r="CG5" s="10">
        <f>3/24000000*OO[[#This Row],[141 (06JUL1985 12:00:00)-Water Temperature (C)]]*OO[[#This Row],[83]]</f>
        <v>5.2887403889437496E-23</v>
      </c>
      <c r="CH5" s="10">
        <f>3/24000000*OO[[#This Row],[142 (06JUL1985 15:00:00)-Water Temperature (C)]]*OO[[#This Row],[84]]</f>
        <v>4.9739719350125006E-23</v>
      </c>
      <c r="CI5" s="10">
        <f>3/24000000*OO[[#This Row],[143 (06JUL1985 18:00:00)-Water Temperature (C)]]*OO[[#This Row],[85]]</f>
        <v>4.76059618926875E-23</v>
      </c>
      <c r="CJ5" s="10">
        <f>3/24000000*OO[[#This Row],[144 (06JUL1985 21:00:00)-Water Temperature (C)]]*OO[[#This Row],[86]]</f>
        <v>4.6210730992799998E-23</v>
      </c>
      <c r="CK5" s="10">
        <f>3/24000000*OO[[#This Row],[145 (07JUL1985 00:00:00)-Water Temperature (C)]]*OO[[#This Row],[87]]</f>
        <v>4.6969009094762504E-23</v>
      </c>
      <c r="CL5" s="10">
        <f>3/24000000*OO[[#This Row],[146 (07JUL1985 03:00:00)-Water Temperature (C)]]*OO[[#This Row],[88]]</f>
        <v>5.0422625540025E-23</v>
      </c>
      <c r="CM5" s="10">
        <f>3/24000000*OO[[#This Row],[147 (07JUL1985 06:00:00)-Water Temperature (C)]]*OO[[#This Row],[89]]</f>
        <v>5.3021134917562497E-23</v>
      </c>
      <c r="CN5" s="10">
        <f>3/24000000*OO[[#This Row],[148 (07JUL1985 09:00:00)-Water Temperature (C)]]*OO[[#This Row],[90]]</f>
        <v>5.41750127485E-23</v>
      </c>
      <c r="CO5" s="10">
        <f>3/24000000*OO[[#This Row],[149 (07JUL1985 12:00:00)-Water Temperature (C)]]*OO[[#This Row],[91]]</f>
        <v>5.4191197041974988E-23</v>
      </c>
      <c r="CP5" s="10">
        <f>3/24000000*OO[[#This Row],[150 (07JUL1985 15:00:00)-Water Temperature (C)]]*OO[[#This Row],[92]]</f>
        <v>5.3123608423912504E-23</v>
      </c>
      <c r="CQ5" s="10">
        <f>3/24000000*OO[[#This Row],[151 (07JUL1985 18:00:00)-Water Temperature (C)]]*OO[[#This Row],[93]]</f>
        <v>5.2318461028949995E-23</v>
      </c>
      <c r="CR5" s="10">
        <f>3/24000000*OO[[#This Row],[152 (07JUL1985 21:00:00)-Water Temperature (C)]]*OO[[#This Row],[94]]</f>
        <v>5.1224795103499997E-23</v>
      </c>
      <c r="CS5" s="10">
        <f>3/24000000*OO[[#This Row],[153 (08JUL1985 00:00:00)-Water Temperature (C)]]*OO[[#This Row],[95]]</f>
        <v>4.8669472656637507E-23</v>
      </c>
      <c r="CT5" s="10">
        <f>3/24000000*OO[[#This Row],[154 (08JUL1985 03:00:00)-Water Temperature (C)]]*OO[[#This Row],[96]]</f>
        <v>4.4428304155399989E-23</v>
      </c>
      <c r="CU5" s="10">
        <f>3/24000000*OO[[#This Row],[155 (08JUL1985 06:00:00)-Water Temperature (C)]]*OO[[#This Row],[97]]</f>
        <v>4.0316342190225002E-23</v>
      </c>
      <c r="CV5" s="10">
        <f>3/24000000*OO[[#This Row],[156 (08JUL1985 09:00:00)-Water Temperature (C)]]*OO[[#This Row],[98]]</f>
        <v>3.7477687141599998E-23</v>
      </c>
      <c r="CW5" s="10">
        <f>3/24000000*OO[[#This Row],[157 (08JUL1985 12:00:00)-Water Temperature (C)]]*OO[[#This Row],[99]]</f>
        <v>3.5128666101374998E-23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3.1743945306282163E-10</v>
      </c>
      <c r="D6" s="10">
        <f>3/24*OO[[#This Row],[60 (26JUN1985 09:00:00)-Water Temperature (C)]]*OO[[#This Row],[2]]/SUM(OO[2])</f>
        <v>9.238538363295319E-13</v>
      </c>
      <c r="E6" s="10">
        <f>3/24*OO[[#This Row],[61 (26JUN1985 12:00:00)-Water Temperature (C)]]*OO[[#This Row],[3]]/SUM(OO[3])</f>
        <v>2.7747854475794993E-15</v>
      </c>
      <c r="F6" s="10">
        <f>3/24*OO[[#This Row],[62 (26JUN1985 15:00:00)-Water Temperature (C)]]*OO[[#This Row],[4]]/SUM(OO[4])</f>
        <v>8.5009208206715335E-18</v>
      </c>
      <c r="G6" s="10">
        <f>3/24*OO[[#This Row],[63 (26JUN1985 18:00:00)-Water Temperature (C)]]*OO[[#This Row],[5]]/SUM(OO[5])</f>
        <v>2.8287052823360245E-20</v>
      </c>
      <c r="H6" s="10">
        <f>3/24*OO[[#This Row],[64 (26JUN1985 21:00:00)-Water Temperature (C)]]*OO[[#This Row],[6]]/SUM(OO[6])</f>
        <v>1.808188656298519E-21</v>
      </c>
      <c r="I6" s="10">
        <f>3/24*OO[[#This Row],[65 (27JUN1985 00:00:00)-Water Temperature (C)]]*OO[[#This Row],[7]]/SUM(OO[7])</f>
        <v>2.488406057594407E-21</v>
      </c>
      <c r="J6" s="10">
        <f>3/24*OO[[#This Row],[66 (27JUN1985 03:00:00)-Water Temperature (C)]]*OO[[#This Row],[8]]/SUM(OO[8])</f>
        <v>3.7301972036625417E-21</v>
      </c>
      <c r="K6" s="10">
        <f>3/24*OO[[#This Row],[67 (27JUN1985 06:00:00)-Water Temperature (C)]]*OO[[#This Row],[9]]/SUM(OO[9])</f>
        <v>4.6786761937161644E-21</v>
      </c>
      <c r="L6" s="10">
        <f>3/24*OO[[#This Row],[68 (27JUN1985 09:00:00)-Water Temperature (C)]]*OO[[#This Row],[10]]/SUM(OO[10])</f>
        <v>5.2624089158937551E-21</v>
      </c>
      <c r="M6" s="10">
        <f>3/24*OO[[#This Row],[69 (27JUN1985 12:00:00)-Water Temperature (C)]]*OO[[#This Row],[11]]/SUM(OO[11])</f>
        <v>5.7990206370867608E-21</v>
      </c>
      <c r="N6" s="10">
        <f>3/24*OO[[#This Row],[70 (27JUN1985 15:00:00)-Water Temperature (C)]]*OO[[#This Row],[12]]/SUM(OO[12])</f>
        <v>6.2221481249928611E-21</v>
      </c>
      <c r="O6" s="10">
        <f>3/24*OO[[#This Row],[71 (27JUN1985 18:00:00)-Water Temperature (C)]]*OO[[#This Row],[13]]/SUM(OO[13])</f>
        <v>6.8000885959568317E-21</v>
      </c>
      <c r="P6" s="10">
        <f>3/24*OO[[#This Row],[72 (27JUN1985 21:00:00)-Water Temperature (C)]]*OO[[#This Row],[14]]/SUM(OO[14])</f>
        <v>7.4876425459995601E-21</v>
      </c>
      <c r="Q6" s="10">
        <f>3/24*OO[[#This Row],[73 (28JUN1985 00:00:00)-Water Temperature (C)]]*OO[[#This Row],[15]]/SUM(OO[15])</f>
        <v>8.3981380856717798E-21</v>
      </c>
      <c r="R6" s="10">
        <f>3/24*OO[[#This Row],[74 (28JUN1985 03:00:00)-Water Temperature (C)]]*OO[[#This Row],[16]]/SUM(OO[16])</f>
        <v>9.5058558208410716E-21</v>
      </c>
      <c r="S6" s="10">
        <f>3/24*OO[[#This Row],[75 (28JUN1985 06:00:00)-Water Temperature (C)]]*OO[[#This Row],[17]]/SUM(OO[17])</f>
        <v>1.052189994117949E-20</v>
      </c>
      <c r="T6" s="10">
        <f>3/24*OO[[#This Row],[76 (28JUN1985 09:00:00)-Water Temperature (C)]]*OO[[#This Row],[18]]/SUM(OO[18])</f>
        <v>1.1231907542984402E-20</v>
      </c>
      <c r="U6" s="10">
        <f>3/24*OO[[#This Row],[77 (28JUN1985 12:00:00)-Water Temperature (C)]]*OO[[#This Row],[19]]/SUM(OO[19])</f>
        <v>1.1880348436169145E-20</v>
      </c>
      <c r="V6" s="10">
        <f>3/24000000*OO[[#This Row],[78 (28JUN1985 15:00:00)-Water Temperature (C)]]*OO[[#This Row],[20]]</f>
        <v>1.2233656375304999E-20</v>
      </c>
      <c r="W6" s="10">
        <f>3/24000000*OO[[#This Row],[79 (28JUN1985 18:00:00)-Water Temperature (C)]]*OO[[#This Row],[21]]</f>
        <v>1.2721780712456248E-20</v>
      </c>
      <c r="X6" s="10">
        <f>3/24000000*OO[[#This Row],[80 (28JUN1985 21:00:00)-Water Temperature (C)]]*OO[[#This Row],[22]]</f>
        <v>1.3286055957294998E-20</v>
      </c>
      <c r="Y6" s="10">
        <f>3/24000000*OO[[#This Row],[81 (29JUN1985 00:00:00)-Water Temperature (C)]]*OO[[#This Row],[23]]</f>
        <v>1.3978696648523749E-20</v>
      </c>
      <c r="Z6" s="10">
        <f>3/24000000*OO[[#This Row],[82 (29JUN1985 03:00:00)-Water Temperature (C)]]*OO[[#This Row],[24]]</f>
        <v>1.4951563814999999E-20</v>
      </c>
      <c r="AA6" s="10">
        <f>3/24000000*OO[[#This Row],[83 (29JUN1985 06:00:00)-Water Temperature (C)]]*OO[[#This Row],[25]]</f>
        <v>1.5357903422924999E-20</v>
      </c>
      <c r="AB6" s="10">
        <f>3/24000000*OO[[#This Row],[84 (29JUN1985 09:00:00)-Water Temperature (C)]]*OO[[#This Row],[26]]</f>
        <v>1.6363130245599998E-20</v>
      </c>
      <c r="AC6" s="10">
        <f>3/24000000*OO[[#This Row],[85 (29JUN1985 12:00:00)-Water Temperature (C)]]*OO[[#This Row],[27]]</f>
        <v>1.77881448991E-20</v>
      </c>
      <c r="AD6" s="10">
        <f>3/24000000*OO[[#This Row],[86 (29JUN1985 15:00:00)-Water Temperature (C)]]*OO[[#This Row],[28]]</f>
        <v>1.9289962088599997E-20</v>
      </c>
      <c r="AE6" s="10">
        <f>3/24000000*OO[[#This Row],[88 (29JUN1985 21:00:00)-Water Temperature (C)]]*OO[[#This Row],[30]]</f>
        <v>2.0851788359025E-20</v>
      </c>
      <c r="AF6" s="10">
        <f>3/24000000*OO[[#This Row],[88 (29JUN1985 21:00:00)-Water Temperature (C)]]*OO[[#This Row],[30]]</f>
        <v>2.0851788359025E-20</v>
      </c>
      <c r="AG6" s="10">
        <f>3/24000000*OO[[#This Row],[89 (30JUN1985 00:00:00)-Water Temperature (C)]]*OO[[#This Row],[31]]</f>
        <v>1.92797985528375E-20</v>
      </c>
      <c r="AH6" s="10">
        <f>3/24000000*OO[[#This Row],[90 (30JUN1985 03:00:00)-Water Temperature (C)]]*OO[[#This Row],[32]]</f>
        <v>1.3367425784624998E-20</v>
      </c>
      <c r="AI6" s="10">
        <f>3/24000000*OO[[#This Row],[91 (30JUN1985 06:00:00)-Water Temperature (C)]]*OO[[#This Row],[33]]</f>
        <v>8.3516789253937498E-21</v>
      </c>
      <c r="AJ6" s="10">
        <f>3/24000000*OO[[#This Row],[92 (30JUN1985 09:00:00)-Water Temperature (C)]]*OO[[#This Row],[34]]</f>
        <v>5.4743681299087494E-21</v>
      </c>
      <c r="AK6" s="10">
        <f>3/24000000*OO[[#This Row],[93 (30JUN1985 12:00:00)-Water Temperature (C)]]*OO[[#This Row],[35]]</f>
        <v>4.0237951074962496E-21</v>
      </c>
      <c r="AL6" s="10">
        <f>3/24000000*OO[[#This Row],[94 (30JUN1985 15:00:00)-Water Temperature (C)]]*OO[[#This Row],[36]]</f>
        <v>3.2433272951850002E-21</v>
      </c>
      <c r="AM6" s="10">
        <f>3/24000000*OO[[#This Row],[95 (30JUN1985 18:00:00)-Water Temperature (C)]]*OO[[#This Row],[37]]</f>
        <v>2.81588408612E-21</v>
      </c>
      <c r="AN6" s="10">
        <f>3/24000000*OO[[#This Row],[96 (30JUN1985 21:00:00)-Water Temperature (C)]]*OO[[#This Row],[38]]</f>
        <v>2.5724631493824999E-21</v>
      </c>
      <c r="AO6" s="10">
        <f>3/24000000*OO[[#This Row],[97 (01JUL1985 00:00:00)-Water Temperature (C)]]*OO[[#This Row],[39]]</f>
        <v>2.4213429528474996E-21</v>
      </c>
      <c r="AP6" s="10">
        <f>3/24000000*OO[[#This Row],[98 (01JUL1985 03:00:00)-Water Temperature (C)]]*OO[[#This Row],[40]]</f>
        <v>2.3272556994199998E-21</v>
      </c>
      <c r="AQ6" s="10">
        <f>3/24000000*OO[[#This Row],[99 (01JUL1985 06:00:00)-Water Temperature (C)]]*OO[[#This Row],[41]]</f>
        <v>2.1786301634999999E-21</v>
      </c>
      <c r="AR6" s="10">
        <f>3/24000000*OO[[#This Row],[100 (01JUL1985 09:00:00)-Water Temperature (C)]]*OO[[#This Row],[42]]</f>
        <v>2.0545337956949999E-21</v>
      </c>
      <c r="AS6" s="10">
        <f>3/24000000*OO[[#This Row],[101 (01JUL1985 12:00:00)-Water Temperature (C)]]*OO[[#This Row],[43]]</f>
        <v>1.9451176766937498E-21</v>
      </c>
      <c r="AT6" s="10">
        <f>3/24000000*OO[[#This Row],[102 (01JUL1985 15:00:00)-Water Temperature (C)]]*OO[[#This Row],[44]]</f>
        <v>1.8311915266424999E-21</v>
      </c>
      <c r="AU6" s="10">
        <f>3/24000000*OO[[#This Row],[103 (01JUL1985 18:00:00)-Water Temperature (C)]]*OO[[#This Row],[45]]</f>
        <v>1.7395911990075E-21</v>
      </c>
      <c r="AV6" s="10">
        <f>3/24000000*OO[[#This Row],[104 (01JUL1985 21:00:00)-Water Temperature (C)]]*OO[[#This Row],[46]]</f>
        <v>1.66482372815625E-21</v>
      </c>
      <c r="AW6" s="10">
        <f>3/24000000*OO[[#This Row],[105 (02JUL1985 00:00:00)-Water Temperature (C)]]*OO[[#This Row],[47]]</f>
        <v>1.6190809338099999E-21</v>
      </c>
      <c r="AX6" s="10">
        <f>3/24000000*OO[[#This Row],[106 (02JUL1985 03:00:00)-Water Temperature (C)]]*OO[[#This Row],[48]]</f>
        <v>1.5891180483099997E-21</v>
      </c>
      <c r="AY6" s="10">
        <f>3/24000000*OO[[#This Row],[107 (02JUL1985 06:00:00)-Water Temperature (C)]]*OO[[#This Row],[49]]</f>
        <v>1.5220064563500002E-21</v>
      </c>
      <c r="AZ6" s="10">
        <f>3/24000000*OO[[#This Row],[108 (02JUL1985 09:00:00)-Water Temperature (C)]]*OO[[#This Row],[50]]</f>
        <v>1.4531660275575E-21</v>
      </c>
      <c r="BA6" s="10">
        <f>3/24000000*OO[[#This Row],[109 (02JUL1985 12:00:00)-Water Temperature (C)]]*OO[[#This Row],[51]]</f>
        <v>1.38975409321025E-21</v>
      </c>
      <c r="BB6" s="10">
        <f>3/24000000*OO[[#This Row],[110 (02JUL1985 15:00:00)-Water Temperature (C)]]*OO[[#This Row],[52]]</f>
        <v>1.3033631648249997E-21</v>
      </c>
      <c r="BC6" s="10">
        <f>3/24000000*OO[[#This Row],[111 (02JUL1985 18:00:00)-Water Temperature (C)]]*OO[[#This Row],[53]]</f>
        <v>1.2529329142836249E-21</v>
      </c>
      <c r="BD6" s="10">
        <f>3/24000000*OO[[#This Row],[112 (02JUL1985 21:00:00)-Water Temperature (C)]]*OO[[#This Row],[54]]</f>
        <v>1.2055870501199998E-21</v>
      </c>
      <c r="BE6" s="10">
        <f>3/24000000*OO[[#This Row],[113 (03JUL1985 00:00:00)-Water Temperature (C)]]*OO[[#This Row],[55]]</f>
        <v>1.1710491560368751E-21</v>
      </c>
      <c r="BF6" s="10">
        <f>3/24000000*OO[[#This Row],[114 (03JUL1985 03:00:00)-Water Temperature (C)]]*OO[[#This Row],[56]]</f>
        <v>1.14665014863625E-21</v>
      </c>
      <c r="BG6" s="10">
        <f>3/24000000*OO[[#This Row],[115 (03JUL1985 06:00:00)-Water Temperature (C)]]*OO[[#This Row],[57]]</f>
        <v>1.1073265934512501E-21</v>
      </c>
      <c r="BH6" s="10">
        <f>3/24000000*OO[[#This Row],[116 (03JUL1985 09:00:00)-Water Temperature (C)]]*OO[[#This Row],[58]]</f>
        <v>1.0549740506489999E-21</v>
      </c>
      <c r="BI6" s="10">
        <f>3/24000000*OO[[#This Row],[117 (03JUL1985 12:00:00)-Water Temperature (C)]]*OO[[#This Row],[59]]</f>
        <v>1.0086307781219998E-21</v>
      </c>
      <c r="BJ6" s="10">
        <f>3/24000000*OO[[#This Row],[118 (03JUL1985 15:00:00)-Water Temperature (C)]]*OO[[#This Row],[60]]</f>
        <v>9.4962445521299993E-22</v>
      </c>
      <c r="BK6" s="10">
        <f>3/24000000*OO[[#This Row],[119 (03JUL1985 18:00:00)-Water Temperature (C)]]*OO[[#This Row],[61]]</f>
        <v>9.1064455117649993E-22</v>
      </c>
      <c r="BL6" s="10">
        <f>3/24000000*OO[[#This Row],[120 (03JUL1985 21:00:00)-Water Temperature (C)]]*OO[[#This Row],[62]]</f>
        <v>8.7237387570849999E-22</v>
      </c>
      <c r="BM6" s="10">
        <f>3/24000000*OO[[#This Row],[121 (04JUL1985 00:00:00)-Water Temperature (C)]]*OO[[#This Row],[63]]</f>
        <v>8.436896162142499E-22</v>
      </c>
      <c r="BN6" s="10">
        <f>3/24000000*OO[[#This Row],[122 (04JUL1985 03:00:00)-Water Temperature (C)]]*OO[[#This Row],[64]]</f>
        <v>8.2914632173087489E-22</v>
      </c>
      <c r="BO6" s="10">
        <f>3/24000000*OO[[#This Row],[123 (04JUL1985 06:00:00)-Water Temperature (C)]]*OO[[#This Row],[65]]</f>
        <v>7.8898828066499999E-22</v>
      </c>
      <c r="BP6" s="10">
        <f>3/24000000*OO[[#This Row],[124 (04JUL1985 09:00:00)-Water Temperature (C)]]*OO[[#This Row],[66]]</f>
        <v>7.6417975926125003E-22</v>
      </c>
      <c r="BQ6" s="10">
        <f>3/24000000*OO[[#This Row],[125 (04JUL1985 12:00:00)-Water Temperature (C)]]*OO[[#This Row],[67]]</f>
        <v>7.2819972898124992E-22</v>
      </c>
      <c r="BR6" s="10">
        <f>3/24000000*OO[[#This Row],[126 (04JUL1985 15:00:00)-Water Temperature (C)]]*OO[[#This Row],[68]]</f>
        <v>7.046792943487499E-22</v>
      </c>
      <c r="BS6" s="10">
        <f>3/24000000*OO[[#This Row],[127 (04JUL1985 18:00:00)-Water Temperature (C)]]*OO[[#This Row],[69]]</f>
        <v>6.7714775794462501E-22</v>
      </c>
      <c r="BT6" s="10">
        <f>3/24000000*OO[[#This Row],[128 (04JUL1985 21:00:00)-Water Temperature (C)]]*OO[[#This Row],[70]]</f>
        <v>6.5684892743399993E-22</v>
      </c>
      <c r="BU6" s="10">
        <f>3/24000000*OO[[#This Row],[129 (05JUL1985 00:00:00)-Water Temperature (C)]]*OO[[#This Row],[71]]</f>
        <v>6.4335535836087495E-22</v>
      </c>
      <c r="BV6" s="10">
        <f>3/24000000*OO[[#This Row],[130 (05JUL1985 03:00:00)-Water Temperature (C)]]*OO[[#This Row],[72]]</f>
        <v>6.6474138148199996E-22</v>
      </c>
      <c r="BW6" s="10">
        <f>3/24000000*OO[[#This Row],[131 (05JUL1985 06:00:00)-Water Temperature (C)]]*OO[[#This Row],[73]]</f>
        <v>6.5822462419087502E-22</v>
      </c>
      <c r="BX6" s="10">
        <f>3/24000000*OO[[#This Row],[132 (05JUL1985 09:00:00)-Water Temperature (C)]]*OO[[#This Row],[74]]</f>
        <v>6.5419248777749998E-22</v>
      </c>
      <c r="BY6" s="10">
        <f>3/24000000*OO[[#This Row],[133 (05JUL1985 12:00:00)-Water Temperature (C)]]*OO[[#This Row],[75]]</f>
        <v>6.365516998249999E-22</v>
      </c>
      <c r="BZ6" s="10">
        <f>3/24000000*OO[[#This Row],[134 (05JUL1985 15:00:00)-Water Temperature (C)]]*OO[[#This Row],[76]]</f>
        <v>6.1094767407050001E-22</v>
      </c>
      <c r="CA6" s="10">
        <f>3/24000000*OO[[#This Row],[135 (05JUL1985 18:00:00)-Water Temperature (C)]]*OO[[#This Row],[77]]</f>
        <v>5.9415195652312497E-22</v>
      </c>
      <c r="CB6" s="10">
        <f>3/24000000*OO[[#This Row],[136 (05JUL1985 21:00:00)-Water Temperature (C)]]*OO[[#This Row],[78]]</f>
        <v>5.7609854899874991E-22</v>
      </c>
      <c r="CC6" s="10">
        <f>3/24000000*OO[[#This Row],[137 (06JUL1985 00:00:00)-Water Temperature (C)]]*OO[[#This Row],[79]]</f>
        <v>5.5497632436924997E-22</v>
      </c>
      <c r="CD6" s="10">
        <f>3/24000000*OO[[#This Row],[138 (06JUL1985 03:00:00)-Water Temperature (C)]]*OO[[#This Row],[80]]</f>
        <v>5.2709091850500004E-22</v>
      </c>
      <c r="CE6" s="10">
        <f>3/24000000*OO[[#This Row],[139 (06JUL1985 06:00:00)-Water Temperature (C)]]*OO[[#This Row],[81]]</f>
        <v>4.8808337954174999E-22</v>
      </c>
      <c r="CF6" s="10">
        <f>3/24000000*OO[[#This Row],[140 (06JUL1985 09:00:00)-Water Temperature (C)]]*OO[[#This Row],[82]]</f>
        <v>4.6804572504312492E-22</v>
      </c>
      <c r="CG6" s="10">
        <f>3/24000000*OO[[#This Row],[141 (06JUL1985 12:00:00)-Water Temperature (C)]]*OO[[#This Row],[83]]</f>
        <v>4.5161679281425E-22</v>
      </c>
      <c r="CH6" s="10">
        <f>3/24000000*OO[[#This Row],[142 (06JUL1985 15:00:00)-Water Temperature (C)]]*OO[[#This Row],[84]]</f>
        <v>4.2191183441699999E-22</v>
      </c>
      <c r="CI6" s="10">
        <f>3/24000000*OO[[#This Row],[143 (06JUL1985 18:00:00)-Water Temperature (C)]]*OO[[#This Row],[85]]</f>
        <v>4.0196722874099999E-22</v>
      </c>
      <c r="CJ6" s="10">
        <f>3/24000000*OO[[#This Row],[144 (06JUL1985 21:00:00)-Water Temperature (C)]]*OO[[#This Row],[86]]</f>
        <v>3.8867463305999998E-22</v>
      </c>
      <c r="CK6" s="10">
        <f>3/24000000*OO[[#This Row],[145 (07JUL1985 00:00:00)-Water Temperature (C)]]*OO[[#This Row],[87]]</f>
        <v>3.9712916774949997E-22</v>
      </c>
      <c r="CL6" s="10">
        <f>3/24000000*OO[[#This Row],[146 (07JUL1985 03:00:00)-Water Temperature (C)]]*OO[[#This Row],[88]]</f>
        <v>4.2818012328499991E-22</v>
      </c>
      <c r="CM6" s="10">
        <f>3/24000000*OO[[#This Row],[147 (07JUL1985 06:00:00)-Water Temperature (C)]]*OO[[#This Row],[89]]</f>
        <v>4.4740168992399997E-22</v>
      </c>
      <c r="CN6" s="10">
        <f>3/24000000*OO[[#This Row],[148 (07JUL1985 09:00:00)-Water Temperature (C)]]*OO[[#This Row],[90]]</f>
        <v>4.5396009680362492E-22</v>
      </c>
      <c r="CO6" s="10">
        <f>3/24000000*OO[[#This Row],[149 (07JUL1985 12:00:00)-Water Temperature (C)]]*OO[[#This Row],[91]]</f>
        <v>4.5195965154112496E-22</v>
      </c>
      <c r="CP6" s="10">
        <f>3/24000000*OO[[#This Row],[150 (07JUL1985 15:00:00)-Water Temperature (C)]]*OO[[#This Row],[92]]</f>
        <v>4.3869331690787499E-22</v>
      </c>
      <c r="CQ6" s="10">
        <f>3/24000000*OO[[#This Row],[151 (07JUL1985 18:00:00)-Water Temperature (C)]]*OO[[#This Row],[93]]</f>
        <v>4.2958206220512492E-22</v>
      </c>
      <c r="CR6" s="10">
        <f>3/24000000*OO[[#This Row],[152 (07JUL1985 21:00:00)-Water Temperature (C)]]*OO[[#This Row],[94]]</f>
        <v>4.1988466585687496E-22</v>
      </c>
      <c r="CS6" s="10">
        <f>3/24000000*OO[[#This Row],[153 (08JUL1985 00:00:00)-Water Temperature (C)]]*OO[[#This Row],[95]]</f>
        <v>3.9724970674799996E-22</v>
      </c>
      <c r="CT6" s="10">
        <f>3/24000000*OO[[#This Row],[154 (08JUL1985 03:00:00)-Water Temperature (C)]]*OO[[#This Row],[96]]</f>
        <v>3.6332369555099995E-22</v>
      </c>
      <c r="CU6" s="10">
        <f>3/24000000*OO[[#This Row],[155 (08JUL1985 06:00:00)-Water Temperature (C)]]*OO[[#This Row],[97]]</f>
        <v>3.3130541770549998E-22</v>
      </c>
      <c r="CV6" s="10">
        <f>3/24000000*OO[[#This Row],[156 (08JUL1985 09:00:00)-Water Temperature (C)]]*OO[[#This Row],[98]]</f>
        <v>3.0804163866E-22</v>
      </c>
      <c r="CW6" s="10">
        <f>3/24000000*OO[[#This Row],[157 (08JUL1985 12:00:00)-Water Temperature (C)]]*OO[[#This Row],[99]]</f>
        <v>2.8810916294849998E-22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1.7167827309000036E-9</v>
      </c>
      <c r="D7" s="10">
        <f>3/24*OO[[#This Row],[60 (26JUN1985 09:00:00)-Water Temperature (C)]]*OO[[#This Row],[2]]/SUM(OO[2])</f>
        <v>4.9488990415149484E-12</v>
      </c>
      <c r="E7" s="10">
        <f>3/24*OO[[#This Row],[61 (26JUN1985 12:00:00)-Water Temperature (C)]]*OO[[#This Row],[3]]/SUM(OO[3])</f>
        <v>1.4779380810317328E-14</v>
      </c>
      <c r="F7" s="10">
        <f>3/24*OO[[#This Row],[62 (26JUN1985 15:00:00)-Water Temperature (C)]]*OO[[#This Row],[4]]/SUM(OO[4])</f>
        <v>4.4879162936239943E-17</v>
      </c>
      <c r="G7" s="10">
        <f>3/24*OO[[#This Row],[63 (26JUN1985 18:00:00)-Water Temperature (C)]]*OO[[#This Row],[5]]/SUM(OO[5])</f>
        <v>1.5110208163845792E-19</v>
      </c>
      <c r="H7" s="10">
        <f>3/24*OO[[#This Row],[64 (26JUN1985 21:00:00)-Water Temperature (C)]]*OO[[#This Row],[6]]/SUM(OO[6])</f>
        <v>1.2383797370399526E-20</v>
      </c>
      <c r="I7" s="10">
        <f>3/24*OO[[#This Row],[65 (27JUN1985 00:00:00)-Water Temperature (C)]]*OO[[#This Row],[7]]/SUM(OO[7])</f>
        <v>1.7099304236041608E-20</v>
      </c>
      <c r="J7" s="10">
        <f>3/24*OO[[#This Row],[66 (27JUN1985 03:00:00)-Water Temperature (C)]]*OO[[#This Row],[8]]/SUM(OO[8])</f>
        <v>2.4945162557258007E-20</v>
      </c>
      <c r="K7" s="10">
        <f>3/24*OO[[#This Row],[67 (27JUN1985 06:00:00)-Water Temperature (C)]]*OO[[#This Row],[9]]/SUM(OO[9])</f>
        <v>3.0487269590535521E-20</v>
      </c>
      <c r="L7" s="10">
        <f>3/24*OO[[#This Row],[68 (27JUN1985 09:00:00)-Water Temperature (C)]]*OO[[#This Row],[10]]/SUM(OO[10])</f>
        <v>3.3517271695230471E-20</v>
      </c>
      <c r="M7" s="10">
        <f>3/24*OO[[#This Row],[69 (27JUN1985 12:00:00)-Water Temperature (C)]]*OO[[#This Row],[11]]/SUM(OO[11])</f>
        <v>3.6146917459160477E-20</v>
      </c>
      <c r="N7" s="10">
        <f>3/24*OO[[#This Row],[70 (27JUN1985 15:00:00)-Water Temperature (C)]]*OO[[#This Row],[12]]/SUM(OO[12])</f>
        <v>3.7938354986340689E-20</v>
      </c>
      <c r="O7" s="10">
        <f>3/24*OO[[#This Row],[71 (27JUN1985 18:00:00)-Water Temperature (C)]]*OO[[#This Row],[13]]/SUM(OO[13])</f>
        <v>4.0672243210882244E-20</v>
      </c>
      <c r="P7" s="10">
        <f>3/24*OO[[#This Row],[72 (27JUN1985 21:00:00)-Water Temperature (C)]]*OO[[#This Row],[14]]/SUM(OO[14])</f>
        <v>4.3742473888976741E-20</v>
      </c>
      <c r="Q7" s="10">
        <f>3/24*OO[[#This Row],[73 (28JUN1985 00:00:00)-Water Temperature (C)]]*OO[[#This Row],[15]]/SUM(OO[15])</f>
        <v>4.8093978688816906E-20</v>
      </c>
      <c r="R7" s="10">
        <f>3/24*OO[[#This Row],[74 (28JUN1985 03:00:00)-Water Temperature (C)]]*OO[[#This Row],[16]]/SUM(OO[16])</f>
        <v>5.3339965919182981E-20</v>
      </c>
      <c r="S7" s="10">
        <f>3/24*OO[[#This Row],[75 (28JUN1985 06:00:00)-Water Temperature (C)]]*OO[[#This Row],[17]]/SUM(OO[17])</f>
        <v>5.7870691269215545E-20</v>
      </c>
      <c r="T7" s="10">
        <f>3/24*OO[[#This Row],[76 (28JUN1985 09:00:00)-Water Temperature (C)]]*OO[[#This Row],[18]]/SUM(OO[18])</f>
        <v>6.0321115846798534E-20</v>
      </c>
      <c r="U7" s="10">
        <f>3/24*OO[[#This Row],[77 (28JUN1985 12:00:00)-Water Temperature (C)]]*OO[[#This Row],[19]]/SUM(OO[19])</f>
        <v>6.2333715811421547E-20</v>
      </c>
      <c r="V7" s="10">
        <f>3/24000000*OO[[#This Row],[78 (28JUN1985 15:00:00)-Water Temperature (C)]]*OO[[#This Row],[20]]</f>
        <v>6.2363793664499993E-20</v>
      </c>
      <c r="W7" s="10">
        <f>3/24000000*OO[[#This Row],[79 (28JUN1985 18:00:00)-Water Temperature (C)]]*OO[[#This Row],[21]]</f>
        <v>6.3582955417537496E-20</v>
      </c>
      <c r="X7" s="10">
        <f>3/24000000*OO[[#This Row],[80 (28JUN1985 21:00:00)-Water Temperature (C)]]*OO[[#This Row],[22]]</f>
        <v>6.5008663625387496E-20</v>
      </c>
      <c r="Y7" s="10">
        <f>3/24000000*OO[[#This Row],[81 (29JUN1985 00:00:00)-Water Temperature (C)]]*OO[[#This Row],[23]]</f>
        <v>6.6962951112900005E-20</v>
      </c>
      <c r="Z7" s="10">
        <f>3/24000000*OO[[#This Row],[82 (29JUN1985 03:00:00)-Water Temperature (C)]]*OO[[#This Row],[24]]</f>
        <v>7.0298230029599998E-20</v>
      </c>
      <c r="AA7" s="10">
        <f>3/24000000*OO[[#This Row],[83 (29JUN1985 06:00:00)-Water Temperature (C)]]*OO[[#This Row],[25]]</f>
        <v>7.0630917283499988E-20</v>
      </c>
      <c r="AB7" s="10">
        <f>3/24000000*OO[[#This Row],[84 (29JUN1985 09:00:00)-Water Temperature (C)]]*OO[[#This Row],[26]]</f>
        <v>7.365895172635E-20</v>
      </c>
      <c r="AC7" s="10">
        <f>3/24000000*OO[[#This Row],[85 (29JUN1985 12:00:00)-Water Temperature (C)]]*OO[[#This Row],[27]]</f>
        <v>7.8106803504949986E-20</v>
      </c>
      <c r="AD7" s="10">
        <f>3/24000000*OO[[#This Row],[86 (29JUN1985 15:00:00)-Water Temperature (C)]]*OO[[#This Row],[28]]</f>
        <v>8.2209373369687488E-20</v>
      </c>
      <c r="AE7" s="10">
        <f>3/24000000*OO[[#This Row],[88 (29JUN1985 21:00:00)-Water Temperature (C)]]*OO[[#This Row],[30]]</f>
        <v>8.5987057128674996E-20</v>
      </c>
      <c r="AF7" s="10">
        <f>3/24000000*OO[[#This Row],[88 (29JUN1985 21:00:00)-Water Temperature (C)]]*OO[[#This Row],[30]]</f>
        <v>8.5987057128674996E-20</v>
      </c>
      <c r="AG7" s="10">
        <f>3/24000000*OO[[#This Row],[89 (30JUN1985 00:00:00)-Water Temperature (C)]]*OO[[#This Row],[31]]</f>
        <v>7.8855467566837495E-20</v>
      </c>
      <c r="AH7" s="10">
        <f>3/24000000*OO[[#This Row],[90 (30JUN1985 03:00:00)-Water Temperature (C)]]*OO[[#This Row],[32]]</f>
        <v>5.4189882435875002E-20</v>
      </c>
      <c r="AI7" s="10">
        <f>3/24000000*OO[[#This Row],[91 (30JUN1985 06:00:00)-Water Temperature (C)]]*OO[[#This Row],[33]]</f>
        <v>3.39613996831375E-20</v>
      </c>
      <c r="AJ7" s="10">
        <f>3/24000000*OO[[#This Row],[92 (30JUN1985 09:00:00)-Water Temperature (C)]]*OO[[#This Row],[34]]</f>
        <v>2.2418053224925E-20</v>
      </c>
      <c r="AK7" s="10">
        <f>3/24000000*OO[[#This Row],[93 (30JUN1985 12:00:00)-Water Temperature (C)]]*OO[[#This Row],[35]]</f>
        <v>1.6577367412000002E-20</v>
      </c>
      <c r="AL7" s="10">
        <f>3/24000000*OO[[#This Row],[94 (30JUN1985 15:00:00)-Water Temperature (C)]]*OO[[#This Row],[36]]</f>
        <v>1.3359901275632499E-20</v>
      </c>
      <c r="AM7" s="10">
        <f>3/24000000*OO[[#This Row],[95 (30JUN1985 18:00:00)-Water Temperature (C)]]*OO[[#This Row],[37]]</f>
        <v>1.1602966084341251E-20</v>
      </c>
      <c r="AN7" s="10">
        <f>3/24000000*OO[[#This Row],[96 (30JUN1985 21:00:00)-Water Temperature (C)]]*OO[[#This Row],[38]]</f>
        <v>1.0633055838434999E-20</v>
      </c>
      <c r="AO7" s="10">
        <f>3/24000000*OO[[#This Row],[97 (01JUL1985 00:00:00)-Water Temperature (C)]]*OO[[#This Row],[39]]</f>
        <v>1.004253921859375E-20</v>
      </c>
      <c r="AP7" s="10">
        <f>3/24000000*OO[[#This Row],[98 (01JUL1985 03:00:00)-Water Temperature (C)]]*OO[[#This Row],[40]]</f>
        <v>9.7285448996874992E-21</v>
      </c>
      <c r="AQ7" s="10">
        <f>3/24000000*OO[[#This Row],[99 (01JUL1985 06:00:00)-Water Temperature (C)]]*OO[[#This Row],[41]]</f>
        <v>9.091886801205E-21</v>
      </c>
      <c r="AR7" s="10">
        <f>3/24000000*OO[[#This Row],[100 (01JUL1985 09:00:00)-Water Temperature (C)]]*OO[[#This Row],[42]]</f>
        <v>8.5658200123849994E-21</v>
      </c>
      <c r="AS7" s="10">
        <f>3/24000000*OO[[#This Row],[101 (01JUL1985 12:00:00)-Water Temperature (C)]]*OO[[#This Row],[43]]</f>
        <v>8.0925515616024998E-21</v>
      </c>
      <c r="AT7" s="10">
        <f>3/24000000*OO[[#This Row],[102 (01JUL1985 15:00:00)-Water Temperature (C)]]*OO[[#This Row],[44]]</f>
        <v>7.5889747034775003E-21</v>
      </c>
      <c r="AU7" s="10">
        <f>3/24000000*OO[[#This Row],[103 (01JUL1985 18:00:00)-Water Temperature (C)]]*OO[[#This Row],[45]]</f>
        <v>7.1960109195112497E-21</v>
      </c>
      <c r="AV7" s="10">
        <f>3/24000000*OO[[#This Row],[104 (01JUL1985 21:00:00)-Water Temperature (C)]]*OO[[#This Row],[46]]</f>
        <v>6.8870981524949987E-21</v>
      </c>
      <c r="AW7" s="10">
        <f>3/24000000*OO[[#This Row],[105 (02JUL1985 00:00:00)-Water Temperature (C)]]*OO[[#This Row],[47]]</f>
        <v>6.7151128901225002E-21</v>
      </c>
      <c r="AX7" s="10">
        <f>3/24000000*OO[[#This Row],[106 (02JUL1985 03:00:00)-Water Temperature (C)]]*OO[[#This Row],[48]]</f>
        <v>6.6392666686275E-21</v>
      </c>
      <c r="AY7" s="10">
        <f>3/24000000*OO[[#This Row],[107 (02JUL1985 06:00:00)-Water Temperature (C)]]*OO[[#This Row],[49]]</f>
        <v>6.3594999126949998E-21</v>
      </c>
      <c r="AZ7" s="10">
        <f>3/24000000*OO[[#This Row],[108 (02JUL1985 09:00:00)-Water Temperature (C)]]*OO[[#This Row],[50]]</f>
        <v>6.0617429863549998E-21</v>
      </c>
      <c r="BA7" s="10">
        <f>3/24000000*OO[[#This Row],[109 (02JUL1985 12:00:00)-Water Temperature (C)]]*OO[[#This Row],[51]]</f>
        <v>5.7924253763249994E-21</v>
      </c>
      <c r="BB7" s="10">
        <f>3/24000000*OO[[#This Row],[110 (02JUL1985 15:00:00)-Water Temperature (C)]]*OO[[#This Row],[52]]</f>
        <v>5.4028933977524993E-21</v>
      </c>
      <c r="BC7" s="10">
        <f>3/24000000*OO[[#This Row],[111 (02JUL1985 18:00:00)-Water Temperature (C)]]*OO[[#This Row],[53]]</f>
        <v>5.1867500996999996E-21</v>
      </c>
      <c r="BD7" s="10">
        <f>3/24000000*OO[[#This Row],[112 (02JUL1985 21:00:00)-Water Temperature (C)]]*OO[[#This Row],[54]]</f>
        <v>4.9924246607999997E-21</v>
      </c>
      <c r="BE7" s="10">
        <f>3/24000000*OO[[#This Row],[113 (03JUL1985 00:00:00)-Water Temperature (C)]]*OO[[#This Row],[55]]</f>
        <v>4.8576389697324996E-21</v>
      </c>
      <c r="BF7" s="10">
        <f>3/24000000*OO[[#This Row],[114 (03JUL1985 03:00:00)-Water Temperature (C)]]*OO[[#This Row],[56]]</f>
        <v>4.7867299392499995E-21</v>
      </c>
      <c r="BG7" s="10">
        <f>3/24000000*OO[[#This Row],[115 (03JUL1985 06:00:00)-Water Temperature (C)]]*OO[[#This Row],[57]]</f>
        <v>4.6284948087087497E-21</v>
      </c>
      <c r="BH7" s="10">
        <f>3/24000000*OO[[#This Row],[116 (03JUL1985 09:00:00)-Water Temperature (C)]]*OO[[#This Row],[58]]</f>
        <v>4.4020583003200001E-21</v>
      </c>
      <c r="BI7" s="10">
        <f>3/24000000*OO[[#This Row],[117 (03JUL1985 12:00:00)-Water Temperature (C)]]*OO[[#This Row],[59]]</f>
        <v>4.2038055216224996E-21</v>
      </c>
      <c r="BJ7" s="10">
        <f>3/24000000*OO[[#This Row],[118 (03JUL1985 15:00:00)-Water Temperature (C)]]*OO[[#This Row],[60]]</f>
        <v>3.9365190372399994E-21</v>
      </c>
      <c r="BK7" s="10">
        <f>3/24000000*OO[[#This Row],[119 (03JUL1985 18:00:00)-Water Temperature (C)]]*OO[[#This Row],[61]]</f>
        <v>3.7698566021325E-21</v>
      </c>
      <c r="BL7" s="10">
        <f>3/24000000*OO[[#This Row],[120 (03JUL1985 21:00:00)-Water Temperature (C)]]*OO[[#This Row],[62]]</f>
        <v>3.6079876358424991E-21</v>
      </c>
      <c r="BM7" s="10">
        <f>3/24000000*OO[[#This Row],[121 (04JUL1985 00:00:00)-Water Temperature (C)]]*OO[[#This Row],[63]]</f>
        <v>3.4940483129199999E-21</v>
      </c>
      <c r="BN7" s="10">
        <f>3/24000000*OO[[#This Row],[122 (04JUL1985 03:00:00)-Water Temperature (C)]]*OO[[#This Row],[64]]</f>
        <v>3.4536106477575002E-21</v>
      </c>
      <c r="BO7" s="10">
        <f>3/24000000*OO[[#This Row],[123 (04JUL1985 06:00:00)-Water Temperature (C)]]*OO[[#This Row],[65]]</f>
        <v>3.2782994303199999E-21</v>
      </c>
      <c r="BP7" s="10">
        <f>3/24000000*OO[[#This Row],[124 (04JUL1985 09:00:00)-Water Temperature (C)]]*OO[[#This Row],[66]]</f>
        <v>3.1808293967362499E-21</v>
      </c>
      <c r="BQ7" s="10">
        <f>3/24000000*OO[[#This Row],[125 (04JUL1985 12:00:00)-Water Temperature (C)]]*OO[[#This Row],[67]]</f>
        <v>3.0234428715E-21</v>
      </c>
      <c r="BR7" s="10">
        <f>3/24000000*OO[[#This Row],[126 (04JUL1985 15:00:00)-Water Temperature (C)]]*OO[[#This Row],[68]]</f>
        <v>2.9272492224500001E-21</v>
      </c>
      <c r="BS7" s="10">
        <f>3/24000000*OO[[#This Row],[127 (04JUL1985 18:00:00)-Water Temperature (C)]]*OO[[#This Row],[69]]</f>
        <v>2.8131455278124999E-21</v>
      </c>
      <c r="BT7" s="10">
        <f>3/24000000*OO[[#This Row],[128 (04JUL1985 21:00:00)-Water Temperature (C)]]*OO[[#This Row],[70]]</f>
        <v>2.7291268693912499E-21</v>
      </c>
      <c r="BU7" s="10">
        <f>3/24000000*OO[[#This Row],[129 (05JUL1985 00:00:00)-Water Temperature (C)]]*OO[[#This Row],[71]]</f>
        <v>2.6728226724724998E-21</v>
      </c>
      <c r="BV7" s="10">
        <f>3/24000000*OO[[#This Row],[130 (05JUL1985 03:00:00)-Water Temperature (C)]]*OO[[#This Row],[72]]</f>
        <v>2.7782401417087501E-21</v>
      </c>
      <c r="BW7" s="10">
        <f>3/24000000*OO[[#This Row],[131 (05JUL1985 06:00:00)-Water Temperature (C)]]*OO[[#This Row],[73]]</f>
        <v>2.7380142789562498E-21</v>
      </c>
      <c r="BX7" s="10">
        <f>3/24000000*OO[[#This Row],[132 (05JUL1985 09:00:00)-Water Temperature (C)]]*OO[[#This Row],[74]]</f>
        <v>2.718306618325E-21</v>
      </c>
      <c r="BY7" s="10">
        <f>3/24000000*OO[[#This Row],[133 (05JUL1985 12:00:00)-Water Temperature (C)]]*OO[[#This Row],[75]]</f>
        <v>2.6368931850125002E-21</v>
      </c>
      <c r="BZ7" s="10">
        <f>3/24000000*OO[[#This Row],[134 (05JUL1985 15:00:00)-Water Temperature (C)]]*OO[[#This Row],[76]]</f>
        <v>2.5187537950575E-21</v>
      </c>
      <c r="CA7" s="10">
        <f>3/24000000*OO[[#This Row],[135 (05JUL1985 18:00:00)-Water Temperature (C)]]*OO[[#This Row],[77]]</f>
        <v>2.4449350621325002E-21</v>
      </c>
      <c r="CB7" s="10">
        <f>3/24000000*OO[[#This Row],[136 (05JUL1985 21:00:00)-Water Temperature (C)]]*OO[[#This Row],[78]]</f>
        <v>2.3697121225175E-21</v>
      </c>
      <c r="CC7" s="10">
        <f>3/24000000*OO[[#This Row],[137 (06JUL1985 00:00:00)-Water Temperature (C)]]*OO[[#This Row],[79]]</f>
        <v>2.2821097275099998E-21</v>
      </c>
      <c r="CD7" s="10">
        <f>3/24000000*OO[[#This Row],[138 (06JUL1985 03:00:00)-Water Temperature (C)]]*OO[[#This Row],[80]]</f>
        <v>2.1818291082874998E-21</v>
      </c>
      <c r="CE7" s="10">
        <f>3/24000000*OO[[#This Row],[139 (06JUL1985 06:00:00)-Water Temperature (C)]]*OO[[#This Row],[81]]</f>
        <v>2.0202237173875001E-21</v>
      </c>
      <c r="CF7" s="10">
        <f>3/24000000*OO[[#This Row],[140 (06JUL1985 09:00:00)-Water Temperature (C)]]*OO[[#This Row],[82]]</f>
        <v>1.9418914556374996E-21</v>
      </c>
      <c r="CG7" s="10">
        <f>3/24000000*OO[[#This Row],[141 (06JUL1985 12:00:00)-Water Temperature (C)]]*OO[[#This Row],[83]]</f>
        <v>1.8789378867812499E-21</v>
      </c>
      <c r="CH7" s="10">
        <f>3/24000000*OO[[#This Row],[142 (06JUL1985 15:00:00)-Water Temperature (C)]]*OO[[#This Row],[84]]</f>
        <v>1.7458840402850001E-21</v>
      </c>
      <c r="CI7" s="10">
        <f>3/24000000*OO[[#This Row],[143 (06JUL1985 18:00:00)-Water Temperature (C)]]*OO[[#This Row],[85]]</f>
        <v>1.6549464468899999E-21</v>
      </c>
      <c r="CJ7" s="10">
        <f>3/24000000*OO[[#This Row],[144 (06JUL1985 21:00:00)-Water Temperature (C)]]*OO[[#This Row],[86]]</f>
        <v>1.5961873975299999E-21</v>
      </c>
      <c r="CK7" s="10">
        <f>3/24000000*OO[[#This Row],[145 (07JUL1985 00:00:00)-Water Temperature (C)]]*OO[[#This Row],[87]]</f>
        <v>1.6408127377199999E-21</v>
      </c>
      <c r="CL7" s="10">
        <f>3/24000000*OO[[#This Row],[146 (07JUL1985 03:00:00)-Water Temperature (C)]]*OO[[#This Row],[88]]</f>
        <v>1.7797084712624997E-21</v>
      </c>
      <c r="CM7" s="10">
        <f>3/24000000*OO[[#This Row],[147 (07JUL1985 06:00:00)-Water Temperature (C)]]*OO[[#This Row],[89]]</f>
        <v>1.8530241568799997E-21</v>
      </c>
      <c r="CN7" s="10">
        <f>3/24000000*OO[[#This Row],[148 (07JUL1985 09:00:00)-Water Temperature (C)]]*OO[[#This Row],[90]]</f>
        <v>1.8721044615075001E-21</v>
      </c>
      <c r="CO7" s="10">
        <f>3/24000000*OO[[#This Row],[149 (07JUL1985 12:00:00)-Water Temperature (C)]]*OO[[#This Row],[91]]</f>
        <v>1.8603018287700001E-21</v>
      </c>
      <c r="CP7" s="10">
        <f>3/24000000*OO[[#This Row],[150 (07JUL1985 15:00:00)-Water Temperature (C)]]*OO[[#This Row],[92]]</f>
        <v>1.7932201778062499E-21</v>
      </c>
      <c r="CQ7" s="10">
        <f>3/24000000*OO[[#This Row],[151 (07JUL1985 18:00:00)-Water Temperature (C)]]*OO[[#This Row],[93]]</f>
        <v>1.7496863192399999E-21</v>
      </c>
      <c r="CR7" s="10">
        <f>3/24000000*OO[[#This Row],[152 (07JUL1985 21:00:00)-Water Temperature (C)]]*OO[[#This Row],[94]]</f>
        <v>1.7086080076349998E-21</v>
      </c>
      <c r="CS7" s="10">
        <f>3/24000000*OO[[#This Row],[153 (08JUL1985 00:00:00)-Water Temperature (C)]]*OO[[#This Row],[95]]</f>
        <v>1.6104469570087499E-21</v>
      </c>
      <c r="CT7" s="10">
        <f>3/24000000*OO[[#This Row],[154 (08JUL1985 03:00:00)-Water Temperature (C)]]*OO[[#This Row],[96]]</f>
        <v>1.4762063813219999E-21</v>
      </c>
      <c r="CU7" s="10">
        <f>3/24000000*OO[[#This Row],[155 (08JUL1985 06:00:00)-Water Temperature (C)]]*OO[[#This Row],[97]]</f>
        <v>1.3528421033819998E-21</v>
      </c>
      <c r="CV7" s="10">
        <f>3/24000000*OO[[#This Row],[156 (08JUL1985 09:00:00)-Water Temperature (C)]]*OO[[#This Row],[98]]</f>
        <v>1.257398736242E-21</v>
      </c>
      <c r="CW7" s="10">
        <f>3/24000000*OO[[#This Row],[157 (08JUL1985 12:00:00)-Water Temperature (C)]]*OO[[#This Row],[99]]</f>
        <v>1.1740585063639999E-21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5.7123702436611386E-9</v>
      </c>
      <c r="D8" s="10">
        <f>3/24*OO[[#This Row],[60 (26JUN1985 09:00:00)-Water Temperature (C)]]*OO[[#This Row],[2]]/SUM(OO[2])</f>
        <v>1.6383153553925814E-11</v>
      </c>
      <c r="E8" s="10">
        <f>3/24*OO[[#This Row],[61 (26JUN1985 12:00:00)-Water Temperature (C)]]*OO[[#This Row],[3]]/SUM(OO[3])</f>
        <v>4.884150519916058E-14</v>
      </c>
      <c r="F8" s="10">
        <f>3/24*OO[[#This Row],[62 (26JUN1985 15:00:00)-Water Temperature (C)]]*OO[[#This Row],[4]]/SUM(OO[4])</f>
        <v>1.4763739282868084E-16</v>
      </c>
      <c r="G8" s="10">
        <f>3/24*OO[[#This Row],[63 (26JUN1985 18:00:00)-Water Temperature (C)]]*OO[[#This Row],[5]]/SUM(OO[5])</f>
        <v>5.0732550275548841E-19</v>
      </c>
      <c r="H8" s="10">
        <f>3/24*OO[[#This Row],[64 (26JUN1985 21:00:00)-Water Temperature (C)]]*OO[[#This Row],[6]]/SUM(OO[6])</f>
        <v>5.3016994317525363E-20</v>
      </c>
      <c r="I8" s="10">
        <f>3/24*OO[[#This Row],[65 (27JUN1985 00:00:00)-Water Temperature (C)]]*OO[[#This Row],[7]]/SUM(OO[7])</f>
        <v>7.3889660178671793E-20</v>
      </c>
      <c r="J8" s="10">
        <f>3/24*OO[[#This Row],[66 (27JUN1985 03:00:00)-Water Temperature (C)]]*OO[[#This Row],[8]]/SUM(OO[8])</f>
        <v>1.0603624773959963E-19</v>
      </c>
      <c r="K8" s="10">
        <f>3/24*OO[[#This Row],[67 (27JUN1985 06:00:00)-Water Temperature (C)]]*OO[[#This Row],[9]]/SUM(OO[9])</f>
        <v>1.2774563773744203E-19</v>
      </c>
      <c r="L8" s="10">
        <f>3/24*OO[[#This Row],[68 (27JUN1985 09:00:00)-Water Temperature (C)]]*OO[[#This Row],[10]]/SUM(OO[10])</f>
        <v>1.3876282859037512E-19</v>
      </c>
      <c r="M8" s="10">
        <f>3/24*OO[[#This Row],[69 (27JUN1985 12:00:00)-Water Temperature (C)]]*OO[[#This Row],[11]]/SUM(OO[11])</f>
        <v>1.4795711064145116E-19</v>
      </c>
      <c r="N8" s="10">
        <f>3/24*OO[[#This Row],[70 (27JUN1985 15:00:00)-Water Temperature (C)]]*OO[[#This Row],[12]]/SUM(OO[12])</f>
        <v>1.535651351724329E-19</v>
      </c>
      <c r="O8" s="10">
        <f>3/24*OO[[#This Row],[71 (27JUN1985 18:00:00)-Water Temperature (C)]]*OO[[#This Row],[13]]/SUM(OO[13])</f>
        <v>1.6308791169360775E-19</v>
      </c>
      <c r="P8" s="10">
        <f>3/24*OO[[#This Row],[72 (27JUN1985 21:00:00)-Water Temperature (C)]]*OO[[#This Row],[14]]/SUM(OO[14])</f>
        <v>1.7321260376509801E-19</v>
      </c>
      <c r="Q8" s="10">
        <f>3/24*OO[[#This Row],[73 (28JUN1985 00:00:00)-Water Temperature (C)]]*OO[[#This Row],[15]]/SUM(OO[15])</f>
        <v>1.8867317876057755E-19</v>
      </c>
      <c r="R8" s="10">
        <f>3/24*OO[[#This Row],[74 (28JUN1985 03:00:00)-Water Temperature (C)]]*OO[[#This Row],[16]]/SUM(OO[16])</f>
        <v>2.072531956555967E-19</v>
      </c>
      <c r="S8" s="10">
        <f>3/24*OO[[#This Row],[75 (28JUN1985 06:00:00)-Water Temperature (C)]]*OO[[#This Row],[17]]/SUM(OO[17])</f>
        <v>2.2264564572213929E-19</v>
      </c>
      <c r="T8" s="10">
        <f>3/24*OO[[#This Row],[76 (28JUN1985 09:00:00)-Water Temperature (C)]]*OO[[#This Row],[18]]/SUM(OO[18])</f>
        <v>2.2895196282890937E-19</v>
      </c>
      <c r="U8" s="10">
        <f>3/24*OO[[#This Row],[77 (28JUN1985 12:00:00)-Water Temperature (C)]]*OO[[#This Row],[19]]/SUM(OO[19])</f>
        <v>2.3363450860782752E-19</v>
      </c>
      <c r="V8" s="10">
        <f>3/24000000*OO[[#This Row],[78 (28JUN1985 15:00:00)-Water Temperature (C)]]*OO[[#This Row],[20]]</f>
        <v>2.2971373354874999E-19</v>
      </c>
      <c r="W8" s="10">
        <f>3/24000000*OO[[#This Row],[79 (28JUN1985 18:00:00)-Water Temperature (C)]]*OO[[#This Row],[21]]</f>
        <v>2.3185662314850001E-19</v>
      </c>
      <c r="X8" s="10">
        <f>3/24000000*OO[[#This Row],[80 (28JUN1985 21:00:00)-Water Temperature (C)]]*OO[[#This Row],[22]]</f>
        <v>2.3442725869837498E-19</v>
      </c>
      <c r="Y8" s="10">
        <f>3/24000000*OO[[#This Row],[81 (29JUN1985 00:00:00)-Water Temperature (C)]]*OO[[#This Row],[23]]</f>
        <v>2.388273780285E-19</v>
      </c>
      <c r="Z8" s="10">
        <f>3/24000000*OO[[#This Row],[82 (29JUN1985 03:00:00)-Water Temperature (C)]]*OO[[#This Row],[24]]</f>
        <v>2.4853809437100003E-19</v>
      </c>
      <c r="AA8" s="10">
        <f>3/24000000*OO[[#This Row],[83 (29JUN1985 06:00:00)-Water Temperature (C)]]*OO[[#This Row],[25]]</f>
        <v>2.4701607582187503E-19</v>
      </c>
      <c r="AB8" s="10">
        <f>3/24000000*OO[[#This Row],[84 (29JUN1985 09:00:00)-Water Temperature (C)]]*OO[[#This Row],[26]]</f>
        <v>2.5497530455375004E-19</v>
      </c>
      <c r="AC8" s="10">
        <f>3/24000000*OO[[#This Row],[85 (29JUN1985 12:00:00)-Water Temperature (C)]]*OO[[#This Row],[27]]</f>
        <v>2.66872370167E-19</v>
      </c>
      <c r="AD8" s="10">
        <f>3/24000000*OO[[#This Row],[86 (29JUN1985 15:00:00)-Water Temperature (C)]]*OO[[#This Row],[28]]</f>
        <v>2.7618968135375001E-19</v>
      </c>
      <c r="AE8" s="10">
        <f>3/24000000*OO[[#This Row],[88 (29JUN1985 21:00:00)-Water Temperature (C)]]*OO[[#This Row],[30]]</f>
        <v>2.8461695700262502E-19</v>
      </c>
      <c r="AF8" s="10">
        <f>3/24000000*OO[[#This Row],[88 (29JUN1985 21:00:00)-Water Temperature (C)]]*OO[[#This Row],[30]]</f>
        <v>2.8461695700262502E-19</v>
      </c>
      <c r="AG8" s="10">
        <f>3/24000000*OO[[#This Row],[89 (30JUN1985 00:00:00)-Water Temperature (C)]]*OO[[#This Row],[31]]</f>
        <v>2.5893749614687503E-19</v>
      </c>
      <c r="AH8" s="10">
        <f>3/24000000*OO[[#This Row],[90 (30JUN1985 03:00:00)-Water Temperature (C)]]*OO[[#This Row],[32]]</f>
        <v>1.7674490249399998E-19</v>
      </c>
      <c r="AI8" s="10">
        <f>3/24000000*OO[[#This Row],[91 (30JUN1985 06:00:00)-Water Temperature (C)]]*OO[[#This Row],[33]]</f>
        <v>1.11088333166775E-19</v>
      </c>
      <c r="AJ8" s="10">
        <f>3/24000000*OO[[#This Row],[92 (30JUN1985 09:00:00)-Water Temperature (C)]]*OO[[#This Row],[34]]</f>
        <v>7.3814424171249988E-20</v>
      </c>
      <c r="AK8" s="10">
        <f>3/24000000*OO[[#This Row],[93 (30JUN1985 12:00:00)-Water Temperature (C)]]*OO[[#This Row],[35]]</f>
        <v>5.4899561397449995E-20</v>
      </c>
      <c r="AL8" s="10">
        <f>3/24000000*OO[[#This Row],[94 (30JUN1985 15:00:00)-Water Temperature (C)]]*OO[[#This Row],[36]]</f>
        <v>4.4243703460399995E-20</v>
      </c>
      <c r="AM8" s="10">
        <f>3/24000000*OO[[#This Row],[95 (30JUN1985 18:00:00)-Water Temperature (C)]]*OO[[#This Row],[37]]</f>
        <v>3.8419598828624995E-20</v>
      </c>
      <c r="AN8" s="10">
        <f>3/24000000*OO[[#This Row],[96 (30JUN1985 21:00:00)-Water Temperature (C)]]*OO[[#This Row],[38]]</f>
        <v>3.5292304687799999E-20</v>
      </c>
      <c r="AO8" s="10">
        <f>3/24000000*OO[[#This Row],[97 (01JUL1985 00:00:00)-Water Temperature (C)]]*OO[[#This Row],[39]]</f>
        <v>3.3414266605299991E-20</v>
      </c>
      <c r="AP8" s="10">
        <f>3/24000000*OO[[#This Row],[98 (01JUL1985 03:00:00)-Water Temperature (C)]]*OO[[#This Row],[40]]</f>
        <v>3.2596425018750001E-20</v>
      </c>
      <c r="AQ8" s="10">
        <f>3/24000000*OO[[#This Row],[99 (01JUL1985 06:00:00)-Water Temperature (C)]]*OO[[#This Row],[41]]</f>
        <v>3.0440520818350005E-20</v>
      </c>
      <c r="AR8" s="10">
        <f>3/24000000*OO[[#This Row],[100 (01JUL1985 09:00:00)-Water Temperature (C)]]*OO[[#This Row],[42]]</f>
        <v>2.8659405329099998E-20</v>
      </c>
      <c r="AS8" s="10">
        <f>3/24000000*OO[[#This Row],[101 (01JUL1985 12:00:00)-Water Temperature (C)]]*OO[[#This Row],[43]]</f>
        <v>2.7020841235762496E-20</v>
      </c>
      <c r="AT8" s="10">
        <f>3/24000000*OO[[#This Row],[102 (01JUL1985 15:00:00)-Water Temperature (C)]]*OO[[#This Row],[44]]</f>
        <v>2.5260091298875E-20</v>
      </c>
      <c r="AU8" s="10">
        <f>3/24000000*OO[[#This Row],[103 (01JUL1985 18:00:00)-Water Temperature (C)]]*OO[[#This Row],[45]]</f>
        <v>2.39044415706E-20</v>
      </c>
      <c r="AV8" s="10">
        <f>3/24000000*OO[[#This Row],[104 (01JUL1985 21:00:00)-Water Temperature (C)]]*OO[[#This Row],[46]]</f>
        <v>2.2878502774000001E-20</v>
      </c>
      <c r="AW8" s="10">
        <f>3/24000000*OO[[#This Row],[105 (02JUL1985 00:00:00)-Water Temperature (C)]]*OO[[#This Row],[47]]</f>
        <v>2.2342177218625001E-20</v>
      </c>
      <c r="AX8" s="10">
        <f>3/24000000*OO[[#This Row],[106 (02JUL1985 03:00:00)-Water Temperature (C)]]*OO[[#This Row],[48]]</f>
        <v>2.2232835815999998E-20</v>
      </c>
      <c r="AY8" s="10">
        <f>3/24000000*OO[[#This Row],[107 (02JUL1985 06:00:00)-Water Temperature (C)]]*OO[[#This Row],[49]]</f>
        <v>2.1308497307999998E-20</v>
      </c>
      <c r="AZ8" s="10">
        <f>3/24000000*OO[[#This Row],[108 (02JUL1985 09:00:00)-Water Temperature (C)]]*OO[[#This Row],[50]]</f>
        <v>2.02830682747E-20</v>
      </c>
      <c r="BA8" s="10">
        <f>3/24000000*OO[[#This Row],[109 (02JUL1985 12:00:00)-Water Temperature (C)]]*OO[[#This Row],[51]]</f>
        <v>1.93707501115125E-20</v>
      </c>
      <c r="BB8" s="10">
        <f>3/24000000*OO[[#This Row],[110 (02JUL1985 15:00:00)-Water Temperature (C)]]*OO[[#This Row],[52]]</f>
        <v>1.7994000865187498E-20</v>
      </c>
      <c r="BC8" s="10">
        <f>3/24000000*OO[[#This Row],[111 (02JUL1985 18:00:00)-Water Temperature (C)]]*OO[[#This Row],[53]]</f>
        <v>1.7240086553224996E-20</v>
      </c>
      <c r="BD8" s="10">
        <f>3/24000000*OO[[#This Row],[112 (02JUL1985 21:00:00)-Water Temperature (C)]]*OO[[#This Row],[54]]</f>
        <v>1.6600639499325001E-20</v>
      </c>
      <c r="BE8" s="10">
        <f>3/24000000*OO[[#This Row],[113 (03JUL1985 00:00:00)-Water Temperature (C)]]*OO[[#This Row],[55]]</f>
        <v>1.6169231321999999E-20</v>
      </c>
      <c r="BF8" s="10">
        <f>3/24000000*OO[[#This Row],[114 (03JUL1985 03:00:00)-Water Temperature (C)]]*OO[[#This Row],[56]]</f>
        <v>1.6021675281882498E-20</v>
      </c>
      <c r="BG8" s="10">
        <f>3/24000000*OO[[#This Row],[115 (03JUL1985 06:00:00)-Water Temperature (C)]]*OO[[#This Row],[57]]</f>
        <v>1.55111935337175E-20</v>
      </c>
      <c r="BH8" s="10">
        <f>3/24000000*OO[[#This Row],[116 (03JUL1985 09:00:00)-Water Temperature (C)]]*OO[[#This Row],[58]]</f>
        <v>1.4735092827E-20</v>
      </c>
      <c r="BI8" s="10">
        <f>3/24000000*OO[[#This Row],[117 (03JUL1985 12:00:00)-Water Temperature (C)]]*OO[[#This Row],[59]]</f>
        <v>1.4057721404310001E-20</v>
      </c>
      <c r="BJ8" s="10">
        <f>3/24000000*OO[[#This Row],[118 (03JUL1985 15:00:00)-Water Temperature (C)]]*OO[[#This Row],[60]]</f>
        <v>1.3107472875279998E-20</v>
      </c>
      <c r="BK8" s="10">
        <f>3/24000000*OO[[#This Row],[119 (03JUL1985 18:00:00)-Water Temperature (C)]]*OO[[#This Row],[61]]</f>
        <v>1.2531654433568748E-20</v>
      </c>
      <c r="BL8" s="10">
        <f>3/24000000*OO[[#This Row],[120 (03JUL1985 21:00:00)-Water Temperature (C)]]*OO[[#This Row],[62]]</f>
        <v>1.198418401348E-20</v>
      </c>
      <c r="BM8" s="10">
        <f>3/24000000*OO[[#This Row],[121 (04JUL1985 00:00:00)-Water Temperature (C)]]*OO[[#This Row],[63]]</f>
        <v>1.1615520605155E-20</v>
      </c>
      <c r="BN8" s="10">
        <f>3/24000000*OO[[#This Row],[122 (04JUL1985 03:00:00)-Water Temperature (C)]]*OO[[#This Row],[64]]</f>
        <v>1.1536834682962499E-20</v>
      </c>
      <c r="BO8" s="10">
        <f>3/24000000*OO[[#This Row],[123 (04JUL1985 06:00:00)-Water Temperature (C)]]*OO[[#This Row],[65]]</f>
        <v>1.0933832049222499E-20</v>
      </c>
      <c r="BP8" s="10">
        <f>3/24000000*OO[[#This Row],[124 (04JUL1985 09:00:00)-Water Temperature (C)]]*OO[[#This Row],[66]]</f>
        <v>1.0623460918950001E-20</v>
      </c>
      <c r="BQ8" s="10">
        <f>3/24000000*OO[[#This Row],[125 (04JUL1985 12:00:00)-Water Temperature (C)]]*OO[[#This Row],[67]]</f>
        <v>1.0079459860098748E-20</v>
      </c>
      <c r="BR8" s="10">
        <f>3/24000000*OO[[#This Row],[126 (04JUL1985 15:00:00)-Water Temperature (C)]]*OO[[#This Row],[68]]</f>
        <v>9.7576990912374992E-21</v>
      </c>
      <c r="BS8" s="10">
        <f>3/24000000*OO[[#This Row],[127 (04JUL1985 18:00:00)-Water Temperature (C)]]*OO[[#This Row],[69]]</f>
        <v>9.3821887136024991E-21</v>
      </c>
      <c r="BT8" s="10">
        <f>3/24000000*OO[[#This Row],[128 (04JUL1985 21:00:00)-Water Temperature (C)]]*OO[[#This Row],[70]]</f>
        <v>9.1013144287449993E-21</v>
      </c>
      <c r="BU8" s="10">
        <f>3/24000000*OO[[#This Row],[129 (05JUL1985 00:00:00)-Water Temperature (C)]]*OO[[#This Row],[71]]</f>
        <v>8.9155753740412497E-21</v>
      </c>
      <c r="BV8" s="10">
        <f>3/24000000*OO[[#This Row],[130 (05JUL1985 03:00:00)-Water Temperature (C)]]*OO[[#This Row],[72]]</f>
        <v>9.31311957602E-21</v>
      </c>
      <c r="BW8" s="10">
        <f>3/24000000*OO[[#This Row],[131 (05JUL1985 06:00:00)-Water Temperature (C)]]*OO[[#This Row],[73]]</f>
        <v>9.1499774945800005E-21</v>
      </c>
      <c r="BX8" s="10">
        <f>3/24000000*OO[[#This Row],[132 (05JUL1985 09:00:00)-Water Temperature (C)]]*OO[[#This Row],[74]]</f>
        <v>9.0743137312574997E-21</v>
      </c>
      <c r="BY8" s="10">
        <f>3/24000000*OO[[#This Row],[133 (05JUL1985 12:00:00)-Water Temperature (C)]]*OO[[#This Row],[75]]</f>
        <v>8.7840960359249984E-21</v>
      </c>
      <c r="BZ8" s="10">
        <f>3/24000000*OO[[#This Row],[134 (05JUL1985 15:00:00)-Water Temperature (C)]]*OO[[#This Row],[76]]</f>
        <v>8.3613841062937505E-21</v>
      </c>
      <c r="CA8" s="10">
        <f>3/24000000*OO[[#This Row],[135 (05JUL1985 18:00:00)-Water Temperature (C)]]*OO[[#This Row],[77]]</f>
        <v>8.102152192919998E-21</v>
      </c>
      <c r="CB8" s="10">
        <f>3/24000000*OO[[#This Row],[136 (05JUL1985 21:00:00)-Water Temperature (C)]]*OO[[#This Row],[78]]</f>
        <v>7.851800586834999E-21</v>
      </c>
      <c r="CC8" s="10">
        <f>3/24000000*OO[[#This Row],[137 (06JUL1985 00:00:00)-Water Temperature (C)]]*OO[[#This Row],[79]]</f>
        <v>7.5548875042912491E-21</v>
      </c>
      <c r="CD8" s="10">
        <f>3/24000000*OO[[#This Row],[138 (06JUL1985 03:00:00)-Water Temperature (C)]]*OO[[#This Row],[80]]</f>
        <v>7.2656339241274997E-21</v>
      </c>
      <c r="CE8" s="10">
        <f>3/24000000*OO[[#This Row],[139 (06JUL1985 06:00:00)-Water Temperature (C)]]*OO[[#This Row],[81]]</f>
        <v>6.7322826671249995E-21</v>
      </c>
      <c r="CF8" s="10">
        <f>3/24000000*OO[[#This Row],[140 (06JUL1985 09:00:00)-Water Temperature (C)]]*OO[[#This Row],[82]]</f>
        <v>6.4813148445999996E-21</v>
      </c>
      <c r="CG8" s="10">
        <f>3/24000000*OO[[#This Row],[141 (06JUL1985 12:00:00)-Water Temperature (C)]]*OO[[#This Row],[83]]</f>
        <v>6.2854453207637484E-21</v>
      </c>
      <c r="CH8" s="10">
        <f>3/24000000*OO[[#This Row],[142 (06JUL1985 15:00:00)-Water Temperature (C)]]*OO[[#This Row],[84]]</f>
        <v>5.8197517682025005E-21</v>
      </c>
      <c r="CI8" s="10">
        <f>3/24000000*OO[[#This Row],[143 (06JUL1985 18:00:00)-Water Temperature (C)]]*OO[[#This Row],[85]]</f>
        <v>5.4890803618199997E-21</v>
      </c>
      <c r="CJ8" s="10">
        <f>3/24000000*OO[[#This Row],[144 (06JUL1985 21:00:00)-Water Temperature (C)]]*OO[[#This Row],[86]]</f>
        <v>5.2834560017037495E-21</v>
      </c>
      <c r="CK8" s="10">
        <f>3/24000000*OO[[#This Row],[145 (07JUL1985 00:00:00)-Water Temperature (C)]]*OO[[#This Row],[87]]</f>
        <v>5.4604235489824993E-21</v>
      </c>
      <c r="CL8" s="10">
        <f>3/24000000*OO[[#This Row],[146 (07JUL1985 03:00:00)-Water Temperature (C)]]*OO[[#This Row],[88]]</f>
        <v>5.9568159693662498E-21</v>
      </c>
      <c r="CM8" s="10">
        <f>3/24000000*OO[[#This Row],[147 (07JUL1985 06:00:00)-Water Temperature (C)]]*OO[[#This Row],[89]]</f>
        <v>6.1883725507199991E-21</v>
      </c>
      <c r="CN8" s="10">
        <f>3/24000000*OO[[#This Row],[148 (07JUL1985 09:00:00)-Water Temperature (C)]]*OO[[#This Row],[90]]</f>
        <v>6.2324371786950004E-21</v>
      </c>
      <c r="CO8" s="10">
        <f>3/24000000*OO[[#This Row],[149 (07JUL1985 12:00:00)-Water Temperature (C)]]*OO[[#This Row],[91]]</f>
        <v>6.1877859417899994E-21</v>
      </c>
      <c r="CP8" s="10">
        <f>3/24000000*OO[[#This Row],[150 (07JUL1985 15:00:00)-Water Temperature (C)]]*OO[[#This Row],[92]]</f>
        <v>5.9344716675812497E-21</v>
      </c>
      <c r="CQ8" s="10">
        <f>3/24000000*OO[[#This Row],[151 (07JUL1985 18:00:00)-Water Temperature (C)]]*OO[[#This Row],[93]]</f>
        <v>5.7741099892837507E-21</v>
      </c>
      <c r="CR8" s="10">
        <f>3/24000000*OO[[#This Row],[152 (07JUL1985 21:00:00)-Water Temperature (C)]]*OO[[#This Row],[94]]</f>
        <v>5.6346518043112501E-21</v>
      </c>
      <c r="CS8" s="10">
        <f>3/24000000*OO[[#This Row],[153 (08JUL1985 00:00:00)-Water Temperature (C)]]*OO[[#This Row],[95]]</f>
        <v>5.2925345376299998E-21</v>
      </c>
      <c r="CT8" s="10">
        <f>3/24000000*OO[[#This Row],[154 (08JUL1985 03:00:00)-Water Temperature (C)]]*OO[[#This Row],[96]]</f>
        <v>4.8594918847049995E-21</v>
      </c>
      <c r="CU8" s="10">
        <f>3/24000000*OO[[#This Row],[155 (08JUL1985 06:00:00)-Water Temperature (C)]]*OO[[#This Row],[97]]</f>
        <v>4.4764657538699995E-21</v>
      </c>
      <c r="CV8" s="10">
        <f>3/24000000*OO[[#This Row],[156 (08JUL1985 09:00:00)-Water Temperature (C)]]*OO[[#This Row],[98]]</f>
        <v>4.1575391459512501E-21</v>
      </c>
      <c r="CW8" s="10">
        <f>3/24000000*OO[[#This Row],[157 (08JUL1985 12:00:00)-Water Temperature (C)]]*OO[[#This Row],[99]]</f>
        <v>3.8796556403875E-21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2.7372881160026025E-8</v>
      </c>
      <c r="D9" s="10">
        <f>3/24*OO[[#This Row],[60 (26JUN1985 09:00:00)-Water Temperature (C)]]*OO[[#This Row],[2]]/SUM(OO[2])</f>
        <v>7.8063070926584588E-11</v>
      </c>
      <c r="E9" s="10">
        <f>3/24*OO[[#This Row],[61 (26JUN1985 12:00:00)-Water Temperature (C)]]*OO[[#This Row],[3]]/SUM(OO[3])</f>
        <v>2.3231723127737414E-13</v>
      </c>
      <c r="F9" s="10">
        <f>3/24*OO[[#This Row],[62 (26JUN1985 15:00:00)-Water Temperature (C)]]*OO[[#This Row],[4]]/SUM(OO[4])</f>
        <v>6.9857424070844261E-16</v>
      </c>
      <c r="G9" s="10">
        <f>3/24*OO[[#This Row],[63 (26JUN1985 18:00:00)-Water Temperature (C)]]*OO[[#This Row],[5]]/SUM(OO[5])</f>
        <v>2.4870417514644833E-18</v>
      </c>
      <c r="H9" s="10">
        <f>3/24*OO[[#This Row],[64 (26JUN1985 21:00:00)-Water Temperature (C)]]*OO[[#This Row],[6]]/SUM(OO[6])</f>
        <v>3.4963089792079257E-19</v>
      </c>
      <c r="I9" s="10">
        <f>3/24*OO[[#This Row],[65 (27JUN1985 00:00:00)-Water Temperature (C)]]*OO[[#This Row],[7]]/SUM(OO[7])</f>
        <v>4.9131026642697298E-19</v>
      </c>
      <c r="J9" s="10">
        <f>3/24*OO[[#This Row],[66 (27JUN1985 03:00:00)-Water Temperature (C)]]*OO[[#This Row],[8]]/SUM(OO[8])</f>
        <v>6.9255728169236982E-19</v>
      </c>
      <c r="K9" s="10">
        <f>3/24*OO[[#This Row],[67 (27JUN1985 06:00:00)-Water Temperature (C)]]*OO[[#This Row],[9]]/SUM(OO[9])</f>
        <v>8.2235805909320058E-19</v>
      </c>
      <c r="L9" s="10">
        <f>3/24*OO[[#This Row],[68 (27JUN1985 09:00:00)-Water Temperature (C)]]*OO[[#This Row],[10]]/SUM(OO[10])</f>
        <v>8.8198548954227201E-19</v>
      </c>
      <c r="M9" s="10">
        <f>3/24*OO[[#This Row],[69 (27JUN1985 12:00:00)-Water Temperature (C)]]*OO[[#This Row],[11]]/SUM(OO[11])</f>
        <v>9.2887618969886955E-19</v>
      </c>
      <c r="N9" s="10">
        <f>3/24*OO[[#This Row],[70 (27JUN1985 15:00:00)-Water Temperature (C)]]*OO[[#This Row],[12]]/SUM(OO[12])</f>
        <v>9.5290167650447864E-19</v>
      </c>
      <c r="O9" s="10">
        <f>3/24*OO[[#This Row],[71 (27JUN1985 18:00:00)-Water Temperature (C)]]*OO[[#This Row],[13]]/SUM(OO[13])</f>
        <v>1.0015802109551494E-18</v>
      </c>
      <c r="P9" s="10">
        <f>3/24*OO[[#This Row],[72 (27JUN1985 21:00:00)-Water Temperature (C)]]*OO[[#This Row],[14]]/SUM(OO[14])</f>
        <v>1.0492875405961438E-18</v>
      </c>
      <c r="Q9" s="10">
        <f>3/24*OO[[#This Row],[73 (28JUN1985 00:00:00)-Water Temperature (C)]]*OO[[#This Row],[15]]/SUM(OO[15])</f>
        <v>1.1319686429319411E-18</v>
      </c>
      <c r="R9" s="10">
        <f>3/24*OO[[#This Row],[74 (28JUN1985 03:00:00)-Water Temperature (C)]]*OO[[#This Row],[16]]/SUM(OO[16])</f>
        <v>1.2311699151217514E-18</v>
      </c>
      <c r="S9" s="10">
        <f>3/24*OO[[#This Row],[75 (28JUN1985 06:00:00)-Water Temperature (C)]]*OO[[#This Row],[17]]/SUM(OO[17])</f>
        <v>1.3085735284963391E-18</v>
      </c>
      <c r="T9" s="10">
        <f>3/24*OO[[#This Row],[76 (28JUN1985 09:00:00)-Water Temperature (C)]]*OO[[#This Row],[18]]/SUM(OO[18])</f>
        <v>1.327383678267272E-18</v>
      </c>
      <c r="U9" s="10">
        <f>3/24*OO[[#This Row],[77 (28JUN1985 12:00:00)-Water Temperature (C)]]*OO[[#This Row],[19]]/SUM(OO[19])</f>
        <v>1.3380668273942997E-18</v>
      </c>
      <c r="V9" s="10">
        <f>3/24000000*OO[[#This Row],[78 (28JUN1985 15:00:00)-Water Temperature (C)]]*OO[[#This Row],[20]]</f>
        <v>1.2924870766779999E-18</v>
      </c>
      <c r="W9" s="10">
        <f>3/24000000*OO[[#This Row],[79 (28JUN1985 18:00:00)-Water Temperature (C)]]*OO[[#This Row],[21]]</f>
        <v>1.2905722100022499E-18</v>
      </c>
      <c r="X9" s="10">
        <f>3/24000000*OO[[#This Row],[80 (28JUN1985 21:00:00)-Water Temperature (C)]]*OO[[#This Row],[22]]</f>
        <v>1.2897755025089999E-18</v>
      </c>
      <c r="Y9" s="10">
        <f>3/24000000*OO[[#This Row],[81 (29JUN1985 00:00:00)-Water Temperature (C)]]*OO[[#This Row],[23]]</f>
        <v>1.29891529361925E-18</v>
      </c>
      <c r="Z9" s="10">
        <f>3/24000000*OO[[#This Row],[82 (29JUN1985 03:00:00)-Water Temperature (C)]]*OO[[#This Row],[24]]</f>
        <v>1.33933835056175E-18</v>
      </c>
      <c r="AA9" s="10">
        <f>3/24000000*OO[[#This Row],[83 (29JUN1985 06:00:00)-Water Temperature (C)]]*OO[[#This Row],[25]]</f>
        <v>1.3178018734771249E-18</v>
      </c>
      <c r="AB9" s="10">
        <f>3/24000000*OO[[#This Row],[84 (29JUN1985 09:00:00)-Water Temperature (C)]]*OO[[#This Row],[26]]</f>
        <v>1.3463257378687499E-18</v>
      </c>
      <c r="AC9" s="10">
        <f>3/24000000*OO[[#This Row],[85 (29JUN1985 12:00:00)-Water Temperature (C)]]*OO[[#This Row],[27]]</f>
        <v>1.39183401910875E-18</v>
      </c>
      <c r="AD9" s="10">
        <f>3/24000000*OO[[#This Row],[86 (29JUN1985 15:00:00)-Water Temperature (C)]]*OO[[#This Row],[28]]</f>
        <v>1.4172405768119997E-18</v>
      </c>
      <c r="AE9" s="10">
        <f>3/24000000*OO[[#This Row],[88 (29JUN1985 21:00:00)-Water Temperature (C)]]*OO[[#This Row],[30]]</f>
        <v>1.4400420683197501E-18</v>
      </c>
      <c r="AF9" s="10">
        <f>3/24000000*OO[[#This Row],[88 (29JUN1985 21:00:00)-Water Temperature (C)]]*OO[[#This Row],[30]]</f>
        <v>1.4400420683197501E-18</v>
      </c>
      <c r="AG9" s="10">
        <f>3/24000000*OO[[#This Row],[89 (30JUN1985 00:00:00)-Water Temperature (C)]]*OO[[#This Row],[31]]</f>
        <v>1.2954484970576248E-18</v>
      </c>
      <c r="AH9" s="10">
        <f>3/24000000*OO[[#This Row],[90 (30JUN1985 03:00:00)-Water Temperature (C)]]*OO[[#This Row],[32]]</f>
        <v>8.7807118777949989E-19</v>
      </c>
      <c r="AI9" s="10">
        <f>3/24000000*OO[[#This Row],[91 (30JUN1985 06:00:00)-Water Temperature (C)]]*OO[[#This Row],[33]]</f>
        <v>5.5387313439500002E-19</v>
      </c>
      <c r="AJ9" s="10">
        <f>3/24000000*OO[[#This Row],[92 (30JUN1985 09:00:00)-Water Temperature (C)]]*OO[[#This Row],[34]]</f>
        <v>3.7111835676824998E-19</v>
      </c>
      <c r="AK9" s="10">
        <f>3/24000000*OO[[#This Row],[93 (30JUN1985 12:00:00)-Water Temperature (C)]]*OO[[#This Row],[35]]</f>
        <v>2.7802498713574993E-19</v>
      </c>
      <c r="AL9" s="10">
        <f>3/24000000*OO[[#This Row],[94 (30JUN1985 15:00:00)-Water Temperature (C)]]*OO[[#This Row],[36]]</f>
        <v>2.2401496570112495E-19</v>
      </c>
      <c r="AM9" s="10">
        <f>3/24000000*OO[[#This Row],[95 (30JUN1985 18:00:00)-Water Temperature (C)]]*OO[[#This Row],[37]]</f>
        <v>1.9435190593525E-19</v>
      </c>
      <c r="AN9" s="10">
        <f>3/24000000*OO[[#This Row],[96 (30JUN1985 21:00:00)-Water Temperature (C)]]*OO[[#This Row],[38]]</f>
        <v>1.7894293977599997E-19</v>
      </c>
      <c r="AO9" s="10">
        <f>3/24000000*OO[[#This Row],[97 (01JUL1985 00:00:00)-Water Temperature (C)]]*OO[[#This Row],[39]]</f>
        <v>1.6984200424349999E-19</v>
      </c>
      <c r="AP9" s="10">
        <f>3/24000000*OO[[#This Row],[98 (01JUL1985 03:00:00)-Water Temperature (C)]]*OO[[#This Row],[40]]</f>
        <v>1.6709708915099999E-19</v>
      </c>
      <c r="AQ9" s="10">
        <f>3/24000000*OO[[#This Row],[99 (01JUL1985 06:00:00)-Water Temperature (C)]]*OO[[#This Row],[41]]</f>
        <v>1.5607499744674997E-19</v>
      </c>
      <c r="AR9" s="10">
        <f>3/24000000*OO[[#This Row],[100 (01JUL1985 09:00:00)-Water Temperature (C)]]*OO[[#This Row],[42]]</f>
        <v>1.4683166031895E-19</v>
      </c>
      <c r="AS9" s="10">
        <f>3/24000000*OO[[#This Row],[101 (01JUL1985 12:00:00)-Water Temperature (C)]]*OO[[#This Row],[43]]</f>
        <v>1.3803666090684997E-19</v>
      </c>
      <c r="AT9" s="10">
        <f>3/24000000*OO[[#This Row],[102 (01JUL1985 15:00:00)-Water Temperature (C)]]*OO[[#This Row],[44]]</f>
        <v>1.2860906329389999E-19</v>
      </c>
      <c r="AU9" s="10">
        <f>3/24000000*OO[[#This Row],[103 (01JUL1985 18:00:00)-Water Temperature (C)]]*OO[[#This Row],[45]]</f>
        <v>1.2135551539151249E-19</v>
      </c>
      <c r="AV9" s="10">
        <f>3/24000000*OO[[#This Row],[104 (01JUL1985 21:00:00)-Water Temperature (C)]]*OO[[#This Row],[46]]</f>
        <v>1.1614926644029998E-19</v>
      </c>
      <c r="AW9" s="10">
        <f>3/24000000*OO[[#This Row],[105 (02JUL1985 00:00:00)-Water Temperature (C)]]*OO[[#This Row],[47]]</f>
        <v>1.1355256140933749E-19</v>
      </c>
      <c r="AX9" s="10">
        <f>3/24000000*OO[[#This Row],[106 (02JUL1985 03:00:00)-Water Temperature (C)]]*OO[[#This Row],[48]]</f>
        <v>1.1387463547635E-19</v>
      </c>
      <c r="AY9" s="10">
        <f>3/24000000*OO[[#This Row],[107 (02JUL1985 06:00:00)-Water Temperature (C)]]*OO[[#This Row],[49]]</f>
        <v>1.0929491975373749E-19</v>
      </c>
      <c r="AZ9" s="10">
        <f>3/24000000*OO[[#This Row],[108 (02JUL1985 09:00:00)-Water Temperature (C)]]*OO[[#This Row],[50]]</f>
        <v>1.038881368635E-19</v>
      </c>
      <c r="BA9" s="10">
        <f>3/24000000*OO[[#This Row],[109 (02JUL1985 12:00:00)-Water Temperature (C)]]*OO[[#This Row],[51]]</f>
        <v>9.9147070402725006E-20</v>
      </c>
      <c r="BB9" s="10">
        <f>3/24000000*OO[[#This Row],[110 (02JUL1985 15:00:00)-Water Temperature (C)]]*OO[[#This Row],[52]]</f>
        <v>9.1730943890462504E-20</v>
      </c>
      <c r="BC9" s="10">
        <f>3/24000000*OO[[#This Row],[111 (02JUL1985 18:00:00)-Water Temperature (C)]]*OO[[#This Row],[53]]</f>
        <v>8.7570549799562503E-20</v>
      </c>
      <c r="BD9" s="10">
        <f>3/24000000*OO[[#This Row],[112 (02JUL1985 21:00:00)-Water Temperature (C)]]*OO[[#This Row],[54]]</f>
        <v>8.4372671634112496E-20</v>
      </c>
      <c r="BE9" s="10">
        <f>3/24000000*OO[[#This Row],[113 (03JUL1985 00:00:00)-Water Temperature (C)]]*OO[[#This Row],[55]]</f>
        <v>8.2238280123499996E-20</v>
      </c>
      <c r="BF9" s="10">
        <f>3/24000000*OO[[#This Row],[114 (03JUL1985 03:00:00)-Water Temperature (C)]]*OO[[#This Row],[56]]</f>
        <v>8.2028226199499994E-20</v>
      </c>
      <c r="BG9" s="10">
        <f>3/24000000*OO[[#This Row],[115 (03JUL1985 06:00:00)-Water Temperature (C)]]*OO[[#This Row],[57]]</f>
        <v>7.9568571222224989E-20</v>
      </c>
      <c r="BH9" s="10">
        <f>3/24000000*OO[[#This Row],[116 (03JUL1985 09:00:00)-Water Temperature (C)]]*OO[[#This Row],[58]]</f>
        <v>7.5505203815749992E-20</v>
      </c>
      <c r="BI9" s="10">
        <f>3/24000000*OO[[#This Row],[117 (03JUL1985 12:00:00)-Water Temperature (C)]]*OO[[#This Row],[59]]</f>
        <v>7.1957076679949995E-20</v>
      </c>
      <c r="BJ9" s="10">
        <f>3/24000000*OO[[#This Row],[118 (03JUL1985 15:00:00)-Water Temperature (C)]]*OO[[#This Row],[60]]</f>
        <v>6.6774791405175E-20</v>
      </c>
      <c r="BK9" s="10">
        <f>3/24000000*OO[[#This Row],[119 (03JUL1985 18:00:00)-Water Temperature (C)]]*OO[[#This Row],[61]]</f>
        <v>6.3669068201749995E-20</v>
      </c>
      <c r="BL9" s="10">
        <f>3/24000000*OO[[#This Row],[120 (03JUL1985 21:00:00)-Water Temperature (C)]]*OO[[#This Row],[62]]</f>
        <v>6.0840078448237504E-20</v>
      </c>
      <c r="BM9" s="10">
        <f>3/24000000*OO[[#This Row],[121 (04JUL1985 00:00:00)-Water Temperature (C)]]*OO[[#This Row],[63]]</f>
        <v>5.9001627494750005E-20</v>
      </c>
      <c r="BN9" s="10">
        <f>3/24000000*OO[[#This Row],[122 (04JUL1985 03:00:00)-Water Temperature (C)]]*OO[[#This Row],[64]]</f>
        <v>5.8920319348199989E-20</v>
      </c>
      <c r="BO9" s="10">
        <f>3/24000000*OO[[#This Row],[123 (04JUL1985 06:00:00)-Water Temperature (C)]]*OO[[#This Row],[65]]</f>
        <v>5.5785174536124996E-20</v>
      </c>
      <c r="BP9" s="10">
        <f>3/24000000*OO[[#This Row],[124 (04JUL1985 09:00:00)-Water Temperature (C)]]*OO[[#This Row],[66]]</f>
        <v>5.4280068912099993E-20</v>
      </c>
      <c r="BQ9" s="10">
        <f>3/24000000*OO[[#This Row],[125 (04JUL1985 12:00:00)-Water Temperature (C)]]*OO[[#This Row],[67]]</f>
        <v>5.1414275599900009E-20</v>
      </c>
      <c r="BR9" s="10">
        <f>3/24000000*OO[[#This Row],[126 (04JUL1985 15:00:00)-Water Temperature (C)]]*OO[[#This Row],[68]]</f>
        <v>4.9723445197300003E-20</v>
      </c>
      <c r="BS9" s="10">
        <f>3/24000000*OO[[#This Row],[127 (04JUL1985 18:00:00)-Water Temperature (C)]]*OO[[#This Row],[69]]</f>
        <v>4.7869873326199995E-20</v>
      </c>
      <c r="BT9" s="10">
        <f>3/24000000*OO[[#This Row],[128 (04JUL1985 21:00:00)-Water Temperature (C)]]*OO[[#This Row],[70]]</f>
        <v>4.6422048583775003E-20</v>
      </c>
      <c r="BU9" s="10">
        <f>3/24000000*OO[[#This Row],[129 (05JUL1985 00:00:00)-Water Temperature (C)]]*OO[[#This Row],[71]]</f>
        <v>4.5496329802250005E-20</v>
      </c>
      <c r="BV9" s="10">
        <f>3/24000000*OO[[#This Row],[130 (05JUL1985 03:00:00)-Water Temperature (C)]]*OO[[#This Row],[72]]</f>
        <v>4.7776599161550001E-20</v>
      </c>
      <c r="BW9" s="10">
        <f>3/24000000*OO[[#This Row],[131 (05JUL1985 06:00:00)-Water Temperature (C)]]*OO[[#This Row],[73]]</f>
        <v>4.6820826731249997E-20</v>
      </c>
      <c r="BX9" s="10">
        <f>3/24000000*OO[[#This Row],[132 (05JUL1985 09:00:00)-Water Temperature (C)]]*OO[[#This Row],[74]]</f>
        <v>4.6342082892187497E-20</v>
      </c>
      <c r="BY9" s="10">
        <f>3/24000000*OO[[#This Row],[133 (05JUL1985 12:00:00)-Water Temperature (C)]]*OO[[#This Row],[75]]</f>
        <v>4.4781031752124999E-20</v>
      </c>
      <c r="BZ9" s="10">
        <f>3/24000000*OO[[#This Row],[134 (05JUL1985 15:00:00)-Water Temperature (C)]]*OO[[#This Row],[76]]</f>
        <v>4.2464306838787496E-20</v>
      </c>
      <c r="CA9" s="10">
        <f>3/24000000*OO[[#This Row],[135 (05JUL1985 18:00:00)-Water Temperature (C)]]*OO[[#This Row],[77]]</f>
        <v>4.1039418192500002E-20</v>
      </c>
      <c r="CB9" s="10">
        <f>3/24000000*OO[[#This Row],[136 (05JUL1985 21:00:00)-Water Temperature (C)]]*OO[[#This Row],[78]]</f>
        <v>3.9764555755599999E-20</v>
      </c>
      <c r="CC9" s="10">
        <f>3/24000000*OO[[#This Row],[137 (06JUL1985 00:00:00)-Water Temperature (C)]]*OO[[#This Row],[79]]</f>
        <v>3.8203929629124991E-20</v>
      </c>
      <c r="CD9" s="10">
        <f>3/24000000*OO[[#This Row],[138 (06JUL1985 03:00:00)-Water Temperature (C)]]*OO[[#This Row],[80]]</f>
        <v>3.70080949076625E-20</v>
      </c>
      <c r="CE9" s="10">
        <f>3/24000000*OO[[#This Row],[139 (06JUL1985 06:00:00)-Water Temperature (C)]]*OO[[#This Row],[81]]</f>
        <v>3.4354190756925003E-20</v>
      </c>
      <c r="CF9" s="10">
        <f>3/24000000*OO[[#This Row],[140 (06JUL1985 09:00:00)-Water Temperature (C)]]*OO[[#This Row],[82]]</f>
        <v>3.31075869161625E-20</v>
      </c>
      <c r="CG9" s="10">
        <f>3/24000000*OO[[#This Row],[141 (06JUL1985 12:00:00)-Water Temperature (C)]]*OO[[#This Row],[83]]</f>
        <v>3.2195454522425003E-20</v>
      </c>
      <c r="CH9" s="10">
        <f>3/24000000*OO[[#This Row],[142 (06JUL1985 15:00:00)-Water Temperature (C)]]*OO[[#This Row],[84]]</f>
        <v>2.9728583307187498E-20</v>
      </c>
      <c r="CI9" s="10">
        <f>3/24000000*OO[[#This Row],[143 (06JUL1985 18:00:00)-Water Temperature (C)]]*OO[[#This Row],[85]]</f>
        <v>2.7843531662499999E-20</v>
      </c>
      <c r="CJ9" s="10">
        <f>3/24000000*OO[[#This Row],[144 (06JUL1985 21:00:00)-Water Temperature (C)]]*OO[[#This Row],[86]]</f>
        <v>2.6733607572074998E-20</v>
      </c>
      <c r="CK9" s="10">
        <f>3/24000000*OO[[#This Row],[145 (07JUL1985 00:00:00)-Water Temperature (C)]]*OO[[#This Row],[87]]</f>
        <v>2.7791372138374993E-20</v>
      </c>
      <c r="CL9" s="10">
        <f>3/24000000*OO[[#This Row],[146 (07JUL1985 03:00:00)-Water Temperature (C)]]*OO[[#This Row],[88]]</f>
        <v>3.0537416001262496E-20</v>
      </c>
      <c r="CM9" s="10">
        <f>3/24000000*OO[[#This Row],[147 (07JUL1985 06:00:00)-Water Temperature (C)]]*OO[[#This Row],[89]]</f>
        <v>3.1660917984774995E-20</v>
      </c>
      <c r="CN9" s="10">
        <f>3/24000000*OO[[#This Row],[148 (07JUL1985 09:00:00)-Water Temperature (C)]]*OO[[#This Row],[90]]</f>
        <v>3.1772793500999995E-20</v>
      </c>
      <c r="CO9" s="10">
        <f>3/24000000*OO[[#This Row],[149 (07JUL1985 12:00:00)-Water Temperature (C)]]*OO[[#This Row],[91]]</f>
        <v>3.1525319725762505E-20</v>
      </c>
      <c r="CP9" s="10">
        <f>3/24000000*OO[[#This Row],[150 (07JUL1985 15:00:00)-Water Temperature (C)]]*OO[[#This Row],[92]]</f>
        <v>3.0076679832E-20</v>
      </c>
      <c r="CQ9" s="10">
        <f>3/24000000*OO[[#This Row],[151 (07JUL1985 18:00:00)-Water Temperature (C)]]*OO[[#This Row],[93]]</f>
        <v>2.9155970482499999E-20</v>
      </c>
      <c r="CR9" s="10">
        <f>3/24000000*OO[[#This Row],[152 (07JUL1985 21:00:00)-Water Temperature (C)]]*OO[[#This Row],[94]]</f>
        <v>2.8422146084274993E-20</v>
      </c>
      <c r="CS9" s="10">
        <f>3/24000000*OO[[#This Row],[153 (08JUL1985 00:00:00)-Water Temperature (C)]]*OO[[#This Row],[95]]</f>
        <v>2.6582437465624993E-20</v>
      </c>
      <c r="CT9" s="10">
        <f>3/24000000*OO[[#This Row],[154 (08JUL1985 03:00:00)-Water Temperature (C)]]*OO[[#This Row],[96]]</f>
        <v>2.4448217641925002E-20</v>
      </c>
      <c r="CU9" s="10">
        <f>3/24000000*OO[[#This Row],[155 (08JUL1985 06:00:00)-Water Temperature (C)]]*OO[[#This Row],[97]]</f>
        <v>2.26769411191875E-20</v>
      </c>
      <c r="CV9" s="10">
        <f>3/24000000*OO[[#This Row],[156 (08JUL1985 09:00:00)-Water Temperature (C)]]*OO[[#This Row],[98]]</f>
        <v>2.1035804830799997E-20</v>
      </c>
      <c r="CW9" s="10">
        <f>3/24000000*OO[[#This Row],[157 (08JUL1985 12:00:00)-Water Temperature (C)]]*OO[[#This Row],[99]]</f>
        <v>1.9632581154999998E-20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1.149422025860348E-7</v>
      </c>
      <c r="D10" s="10">
        <f>3/24*OO[[#This Row],[60 (26JUN1985 09:00:00)-Water Temperature (C)]]*OO[[#This Row],[2]]/SUM(OO[2])</f>
        <v>3.2606257894635266E-10</v>
      </c>
      <c r="E10" s="10">
        <f>3/24*OO[[#This Row],[61 (26JUN1985 12:00:00)-Water Temperature (C)]]*OO[[#This Row],[3]]/SUM(OO[3])</f>
        <v>9.6919822343550433E-13</v>
      </c>
      <c r="F10" s="10">
        <f>3/24*OO[[#This Row],[62 (26JUN1985 15:00:00)-Water Temperature (C)]]*OO[[#This Row],[4]]/SUM(OO[4])</f>
        <v>2.8994122478422354E-15</v>
      </c>
      <c r="G10" s="10">
        <f>3/24*OO[[#This Row],[63 (26JUN1985 18:00:00)-Water Temperature (C)]]*OO[[#This Row],[5]]/SUM(OO[5])</f>
        <v>1.1193208486858489E-17</v>
      </c>
      <c r="H10" s="10">
        <f>3/24*OO[[#This Row],[64 (26JUN1985 21:00:00)-Water Temperature (C)]]*OO[[#This Row],[6]]/SUM(OO[6])</f>
        <v>2.4042522404230293E-18</v>
      </c>
      <c r="I10" s="10">
        <f>3/24*OO[[#This Row],[65 (27JUN1985 00:00:00)-Water Temperature (C)]]*OO[[#This Row],[7]]/SUM(OO[7])</f>
        <v>3.418348459575871E-18</v>
      </c>
      <c r="J10" s="10">
        <f>3/24*OO[[#This Row],[66 (27JUN1985 03:00:00)-Water Temperature (C)]]*OO[[#This Row],[8]]/SUM(OO[8])</f>
        <v>4.7047298249302711E-18</v>
      </c>
      <c r="K10" s="10">
        <f>3/24*OO[[#This Row],[67 (27JUN1985 06:00:00)-Water Temperature (C)]]*OO[[#This Row],[9]]/SUM(OO[9])</f>
        <v>5.4835164699086494E-18</v>
      </c>
      <c r="L10" s="10">
        <f>3/24*OO[[#This Row],[68 (27JUN1985 09:00:00)-Water Temperature (C)]]*OO[[#This Row],[10]]/SUM(OO[10])</f>
        <v>5.7846857386323389E-18</v>
      </c>
      <c r="M10" s="10">
        <f>3/24*OO[[#This Row],[69 (27JUN1985 12:00:00)-Water Temperature (C)]]*OO[[#This Row],[11]]/SUM(OO[11])</f>
        <v>5.9933191855727343E-18</v>
      </c>
      <c r="N10" s="10">
        <f>3/24*OO[[#This Row],[70 (27JUN1985 15:00:00)-Water Temperature (C)]]*OO[[#This Row],[12]]/SUM(OO[12])</f>
        <v>6.0568456219317597E-18</v>
      </c>
      <c r="O10" s="10">
        <f>3/24*OO[[#This Row],[71 (27JUN1985 18:00:00)-Water Temperature (C)]]*OO[[#This Row],[13]]/SUM(OO[13])</f>
        <v>6.2740340785492341E-18</v>
      </c>
      <c r="P10" s="10">
        <f>3/24*OO[[#This Row],[72 (27JUN1985 21:00:00)-Water Temperature (C)]]*OO[[#This Row],[14]]/SUM(OO[14])</f>
        <v>6.4585925032172146E-18</v>
      </c>
      <c r="Q10" s="10">
        <f>3/24*OO[[#This Row],[73 (28JUN1985 00:00:00)-Water Temperature (C)]]*OO[[#This Row],[15]]/SUM(OO[15])</f>
        <v>6.8779395013249545E-18</v>
      </c>
      <c r="R10" s="10">
        <f>3/24*OO[[#This Row],[74 (28JUN1985 03:00:00)-Water Temperature (C)]]*OO[[#This Row],[16]]/SUM(OO[16])</f>
        <v>7.3823879826724266E-18</v>
      </c>
      <c r="S10" s="10">
        <f>3/24*OO[[#This Row],[75 (28JUN1985 06:00:00)-Water Temperature (C)]]*OO[[#This Row],[17]]/SUM(OO[17])</f>
        <v>7.7339872312451412E-18</v>
      </c>
      <c r="T10" s="10">
        <f>3/24*OO[[#This Row],[76 (28JUN1985 09:00:00)-Water Temperature (C)]]*OO[[#This Row],[18]]/SUM(OO[18])</f>
        <v>7.707906036090219E-18</v>
      </c>
      <c r="U10" s="10">
        <f>3/24*OO[[#This Row],[77 (28JUN1985 12:00:00)-Water Temperature (C)]]*OO[[#This Row],[19]]/SUM(OO[19])</f>
        <v>7.632601525227837E-18</v>
      </c>
      <c r="V10" s="10">
        <f>3/24000000*OO[[#This Row],[78 (28JUN1985 15:00:00)-Water Temperature (C)]]*OO[[#This Row],[20]]</f>
        <v>7.192775653349999E-18</v>
      </c>
      <c r="W10" s="10">
        <f>3/24000000*OO[[#This Row],[79 (28JUN1985 18:00:00)-Water Temperature (C)]]*OO[[#This Row],[21]]</f>
        <v>7.0578186176925009E-18</v>
      </c>
      <c r="X10" s="10">
        <f>3/24000000*OO[[#This Row],[80 (28JUN1985 21:00:00)-Water Temperature (C)]]*OO[[#This Row],[22]]</f>
        <v>6.9279694068687501E-18</v>
      </c>
      <c r="Y10" s="10">
        <f>3/24000000*OO[[#This Row],[81 (29JUN1985 00:00:00)-Water Temperature (C)]]*OO[[#This Row],[23]]</f>
        <v>6.8532101711737495E-18</v>
      </c>
      <c r="Z10" s="10">
        <f>3/24000000*OO[[#This Row],[82 (29JUN1985 03:00:00)-Water Temperature (C)]]*OO[[#This Row],[24]]</f>
        <v>6.9551352158712497E-18</v>
      </c>
      <c r="AA10" s="10">
        <f>3/24000000*OO[[#This Row],[83 (29JUN1985 06:00:00)-Water Temperature (C)]]*OO[[#This Row],[25]]</f>
        <v>6.7431084297299997E-18</v>
      </c>
      <c r="AB10" s="10">
        <f>3/24000000*OO[[#This Row],[84 (29JUN1985 09:00:00)-Water Temperature (C)]]*OO[[#This Row],[26]]</f>
        <v>6.7864095892049993E-18</v>
      </c>
      <c r="AC10" s="10">
        <f>3/24000000*OO[[#This Row],[85 (29JUN1985 12:00:00)-Water Temperature (C)]]*OO[[#This Row],[27]]</f>
        <v>6.8866559232074997E-18</v>
      </c>
      <c r="AD10" s="10">
        <f>3/24000000*OO[[#This Row],[86 (29JUN1985 15:00:00)-Water Temperature (C)]]*OO[[#This Row],[28]]</f>
        <v>6.8478580809799986E-18</v>
      </c>
      <c r="AE10" s="10">
        <f>3/24000000*OO[[#This Row],[88 (29JUN1985 21:00:00)-Water Temperature (C)]]*OO[[#This Row],[30]]</f>
        <v>6.7574334010949999E-18</v>
      </c>
      <c r="AF10" s="10">
        <f>3/24000000*OO[[#This Row],[88 (29JUN1985 21:00:00)-Water Temperature (C)]]*OO[[#This Row],[30]]</f>
        <v>6.7574334010949999E-18</v>
      </c>
      <c r="AG10" s="10">
        <f>3/24000000*OO[[#This Row],[89 (30JUN1985 00:00:00)-Water Temperature (C)]]*OO[[#This Row],[31]]</f>
        <v>5.9509155406175003E-18</v>
      </c>
      <c r="AH10" s="10">
        <f>3/24000000*OO[[#This Row],[90 (30JUN1985 03:00:00)-Water Temperature (C)]]*OO[[#This Row],[32]]</f>
        <v>3.9944950735862494E-18</v>
      </c>
      <c r="AI10" s="10">
        <f>3/24000000*OO[[#This Row],[91 (30JUN1985 06:00:00)-Water Temperature (C)]]*OO[[#This Row],[33]]</f>
        <v>2.5320329508562499E-18</v>
      </c>
      <c r="AJ10" s="10">
        <f>3/24000000*OO[[#This Row],[92 (30JUN1985 09:00:00)-Water Temperature (C)]]*OO[[#This Row],[34]]</f>
        <v>1.7174326006625E-18</v>
      </c>
      <c r="AK10" s="10">
        <f>3/24000000*OO[[#This Row],[93 (30JUN1985 12:00:00)-Water Temperature (C)]]*OO[[#This Row],[35]]</f>
        <v>1.2995844069187501E-18</v>
      </c>
      <c r="AL10" s="10">
        <f>3/24000000*OO[[#This Row],[94 (30JUN1985 15:00:00)-Water Temperature (C)]]*OO[[#This Row],[36]]</f>
        <v>1.0473555862E-18</v>
      </c>
      <c r="AM10" s="10">
        <f>3/24000000*OO[[#This Row],[95 (30JUN1985 18:00:00)-Water Temperature (C)]]*OO[[#This Row],[37]]</f>
        <v>9.0737229546162482E-19</v>
      </c>
      <c r="AN10" s="10">
        <f>3/24000000*OO[[#This Row],[96 (30JUN1985 21:00:00)-Water Temperature (C)]]*OO[[#This Row],[38]]</f>
        <v>8.3739518251625E-19</v>
      </c>
      <c r="AO10" s="10">
        <f>3/24000000*OO[[#This Row],[97 (01JUL1985 00:00:00)-Water Temperature (C)]]*OO[[#This Row],[39]]</f>
        <v>7.9707792894975001E-19</v>
      </c>
      <c r="AP10" s="10">
        <f>3/24000000*OO[[#This Row],[98 (01JUL1985 03:00:00)-Water Temperature (C)]]*OO[[#This Row],[40]]</f>
        <v>7.9235664955162503E-19</v>
      </c>
      <c r="AQ10" s="10">
        <f>3/24000000*OO[[#This Row],[99 (01JUL1985 06:00:00)-Water Temperature (C)]]*OO[[#This Row],[41]]</f>
        <v>7.4147658413500004E-19</v>
      </c>
      <c r="AR10" s="10">
        <f>3/24000000*OO[[#This Row],[100 (01JUL1985 09:00:00)-Water Temperature (C)]]*OO[[#This Row],[42]]</f>
        <v>6.9645110607975002E-19</v>
      </c>
      <c r="AS10" s="10">
        <f>3/24000000*OO[[#This Row],[101 (01JUL1985 12:00:00)-Water Temperature (C)]]*OO[[#This Row],[43]]</f>
        <v>6.5234710116499992E-19</v>
      </c>
      <c r="AT10" s="10">
        <f>3/24000000*OO[[#This Row],[102 (01JUL1985 15:00:00)-Water Temperature (C)]]*OO[[#This Row],[44]]</f>
        <v>6.0562389395999989E-19</v>
      </c>
      <c r="AU10" s="10">
        <f>3/24000000*OO[[#This Row],[103 (01JUL1985 18:00:00)-Water Temperature (C)]]*OO[[#This Row],[45]]</f>
        <v>5.6916940879999999E-19</v>
      </c>
      <c r="AV10" s="10">
        <f>3/24000000*OO[[#This Row],[104 (01JUL1985 21:00:00)-Water Temperature (C)]]*OO[[#This Row],[46]]</f>
        <v>5.4464811769687498E-19</v>
      </c>
      <c r="AW10" s="10">
        <f>3/24000000*OO[[#This Row],[105 (02JUL1985 00:00:00)-Water Temperature (C)]]*OO[[#This Row],[47]]</f>
        <v>5.3284902798450004E-19</v>
      </c>
      <c r="AX10" s="10">
        <f>3/24000000*OO[[#This Row],[106 (02JUL1985 03:00:00)-Water Temperature (C)]]*OO[[#This Row],[48]]</f>
        <v>5.3943068856062487E-19</v>
      </c>
      <c r="AY10" s="10">
        <f>3/24000000*OO[[#This Row],[107 (02JUL1985 06:00:00)-Water Temperature (C)]]*OO[[#This Row],[49]]</f>
        <v>5.1919551742749998E-19</v>
      </c>
      <c r="AZ10" s="10">
        <f>3/24000000*OO[[#This Row],[108 (02JUL1985 09:00:00)-Water Temperature (C)]]*OO[[#This Row],[50]]</f>
        <v>4.9271344409099996E-19</v>
      </c>
      <c r="BA10" s="10">
        <f>3/24000000*OO[[#This Row],[109 (02JUL1985 12:00:00)-Water Temperature (C)]]*OO[[#This Row],[51]]</f>
        <v>4.6984459460600002E-19</v>
      </c>
      <c r="BB10" s="10">
        <f>3/24000000*OO[[#This Row],[110 (02JUL1985 15:00:00)-Water Temperature (C)]]*OO[[#This Row],[52]]</f>
        <v>4.3294031949437492E-19</v>
      </c>
      <c r="BC10" s="10">
        <f>3/24000000*OO[[#This Row],[111 (02JUL1985 18:00:00)-Water Temperature (C)]]*OO[[#This Row],[53]]</f>
        <v>4.1090524619525E-19</v>
      </c>
      <c r="BD10" s="10">
        <f>3/24000000*OO[[#This Row],[112 (02JUL1985 21:00:00)-Water Temperature (C)]]*OO[[#This Row],[54]]</f>
        <v>3.9621659757E-19</v>
      </c>
      <c r="BE10" s="10">
        <f>3/24000000*OO[[#This Row],[113 (03JUL1985 00:00:00)-Water Temperature (C)]]*OO[[#This Row],[55]]</f>
        <v>3.8636140808599993E-19</v>
      </c>
      <c r="BF10" s="10">
        <f>3/24000000*OO[[#This Row],[114 (03JUL1985 03:00:00)-Water Temperature (C)]]*OO[[#This Row],[56]]</f>
        <v>3.8841865185124995E-19</v>
      </c>
      <c r="BG10" s="10">
        <f>3/24000000*OO[[#This Row],[115 (03JUL1985 06:00:00)-Water Temperature (C)]]*OO[[#This Row],[57]]</f>
        <v>3.7791742431999996E-19</v>
      </c>
      <c r="BH10" s="10">
        <f>3/24000000*OO[[#This Row],[116 (03JUL1985 09:00:00)-Water Temperature (C)]]*OO[[#This Row],[58]]</f>
        <v>3.5837333481524999E-19</v>
      </c>
      <c r="BI10" s="10">
        <f>3/24000000*OO[[#This Row],[117 (03JUL1985 12:00:00)-Water Temperature (C)]]*OO[[#This Row],[59]]</f>
        <v>3.4100497455450001E-19</v>
      </c>
      <c r="BJ10" s="10">
        <f>3/24000000*OO[[#This Row],[118 (03JUL1985 15:00:00)-Water Temperature (C)]]*OO[[#This Row],[60]]</f>
        <v>3.1481367938099995E-19</v>
      </c>
      <c r="BK10" s="10">
        <f>3/24000000*OO[[#This Row],[119 (03JUL1985 18:00:00)-Water Temperature (C)]]*OO[[#This Row],[61]]</f>
        <v>2.98885435893E-19</v>
      </c>
      <c r="BL10" s="10">
        <f>3/24000000*OO[[#This Row],[120 (03JUL1985 21:00:00)-Water Temperature (C)]]*OO[[#This Row],[62]]</f>
        <v>2.8531710483849998E-19</v>
      </c>
      <c r="BM10" s="10">
        <f>3/24000000*OO[[#This Row],[121 (04JUL1985 00:00:00)-Water Temperature (C)]]*OO[[#This Row],[63]]</f>
        <v>2.7678362477149996E-19</v>
      </c>
      <c r="BN10" s="10">
        <f>3/24000000*OO[[#This Row],[122 (04JUL1985 03:00:00)-Water Temperature (C)]]*OO[[#This Row],[64]]</f>
        <v>2.7808174742187496E-19</v>
      </c>
      <c r="BO10" s="10">
        <f>3/24000000*OO[[#This Row],[123 (04JUL1985 06:00:00)-Water Temperature (C)]]*OO[[#This Row],[65]]</f>
        <v>2.6337896842050001E-19</v>
      </c>
      <c r="BP10" s="10">
        <f>3/24000000*OO[[#This Row],[124 (04JUL1985 09:00:00)-Water Temperature (C)]]*OO[[#This Row],[66]]</f>
        <v>2.5662592223537498E-19</v>
      </c>
      <c r="BQ10" s="10">
        <f>3/24000000*OO[[#This Row],[125 (04JUL1985 12:00:00)-Water Temperature (C)]]*OO[[#This Row],[67]]</f>
        <v>2.4271613178875003E-19</v>
      </c>
      <c r="BR10" s="10">
        <f>3/24000000*OO[[#This Row],[126 (04JUL1985 15:00:00)-Water Temperature (C)]]*OO[[#This Row],[68]]</f>
        <v>2.3419275603374997E-19</v>
      </c>
      <c r="BS10" s="10">
        <f>3/24000000*OO[[#This Row],[127 (04JUL1985 18:00:00)-Water Temperature (C)]]*OO[[#This Row],[69]]</f>
        <v>2.2595473331E-19</v>
      </c>
      <c r="BT10" s="10">
        <f>3/24000000*OO[[#This Row],[128 (04JUL1985 21:00:00)-Water Temperature (C)]]*OO[[#This Row],[70]]</f>
        <v>2.1896379217999998E-19</v>
      </c>
      <c r="BU10" s="10">
        <f>3/24000000*OO[[#This Row],[129 (05JUL1985 00:00:00)-Water Temperature (C)]]*OO[[#This Row],[71]]</f>
        <v>2.1486678957625001E-19</v>
      </c>
      <c r="BV10" s="10">
        <f>3/24000000*OO[[#This Row],[130 (05JUL1985 03:00:00)-Water Temperature (C)]]*OO[[#This Row],[72]]</f>
        <v>2.2676323647462498E-19</v>
      </c>
      <c r="BW10" s="10">
        <f>3/24000000*OO[[#This Row],[131 (05JUL1985 06:00:00)-Water Temperature (C)]]*OO[[#This Row],[73]]</f>
        <v>2.2185054366749998E-19</v>
      </c>
      <c r="BX10" s="10">
        <f>3/24000000*OO[[#This Row],[132 (05JUL1985 09:00:00)-Water Temperature (C)]]*OO[[#This Row],[74]]</f>
        <v>2.1874310478999998E-19</v>
      </c>
      <c r="BY10" s="10">
        <f>3/24000000*OO[[#This Row],[133 (05JUL1985 12:00:00)-Water Temperature (C)]]*OO[[#This Row],[75]]</f>
        <v>2.1107104240387499E-19</v>
      </c>
      <c r="BZ10" s="10">
        <f>3/24000000*OO[[#This Row],[134 (05JUL1985 15:00:00)-Water Temperature (C)]]*OO[[#This Row],[76]]</f>
        <v>1.9923164565312497E-19</v>
      </c>
      <c r="CA10" s="10">
        <f>3/24000000*OO[[#This Row],[135 (05JUL1985 18:00:00)-Water Temperature (C)]]*OO[[#This Row],[77]]</f>
        <v>1.917039639725E-19</v>
      </c>
      <c r="CB10" s="10">
        <f>3/24000000*OO[[#This Row],[136 (05JUL1985 21:00:00)-Water Temperature (C)]]*OO[[#This Row],[78]]</f>
        <v>1.8567205746424997E-19</v>
      </c>
      <c r="CC10" s="10">
        <f>3/24000000*OO[[#This Row],[137 (06JUL1985 00:00:00)-Water Temperature (C)]]*OO[[#This Row],[79]]</f>
        <v>1.7792507477049998E-19</v>
      </c>
      <c r="CD10" s="10">
        <f>3/24000000*OO[[#This Row],[138 (06JUL1985 03:00:00)-Water Temperature (C)]]*OO[[#This Row],[80]]</f>
        <v>1.738440971575E-19</v>
      </c>
      <c r="CE10" s="10">
        <f>3/24000000*OO[[#This Row],[139 (06JUL1985 06:00:00)-Water Temperature (C)]]*OO[[#This Row],[81]]</f>
        <v>1.6199948270187501E-19</v>
      </c>
      <c r="CF10" s="10">
        <f>3/24000000*OO[[#This Row],[140 (06JUL1985 09:00:00)-Water Temperature (C)]]*OO[[#This Row],[82]]</f>
        <v>1.561909858412E-19</v>
      </c>
      <c r="CG10" s="10">
        <f>3/24000000*OO[[#This Row],[141 (06JUL1985 12:00:00)-Water Temperature (C)]]*OO[[#This Row],[83]]</f>
        <v>1.5238549476576249E-19</v>
      </c>
      <c r="CH10" s="10">
        <f>3/24000000*OO[[#This Row],[142 (06JUL1985 15:00:00)-Water Temperature (C)]]*OO[[#This Row],[84]]</f>
        <v>1.4047961576804999E-19</v>
      </c>
      <c r="CI10" s="10">
        <f>3/24000000*OO[[#This Row],[143 (06JUL1985 18:00:00)-Water Temperature (C)]]*OO[[#This Row],[85]]</f>
        <v>1.3031379018549999E-19</v>
      </c>
      <c r="CJ10" s="10">
        <f>3/24000000*OO[[#This Row],[144 (06JUL1985 21:00:00)-Water Temperature (C)]]*OO[[#This Row],[86]]</f>
        <v>1.24750195758475E-19</v>
      </c>
      <c r="CK10" s="10">
        <f>3/24000000*OO[[#This Row],[145 (07JUL1985 00:00:00)-Water Temperature (C)]]*OO[[#This Row],[87]]</f>
        <v>1.3054680608699997E-19</v>
      </c>
      <c r="CL10" s="10">
        <f>3/24000000*OO[[#This Row],[146 (07JUL1985 03:00:00)-Water Temperature (C)]]*OO[[#This Row],[88]]</f>
        <v>1.4467680281400002E-19</v>
      </c>
      <c r="CM10" s="10">
        <f>3/24000000*OO[[#This Row],[147 (07JUL1985 06:00:00)-Water Temperature (C)]]*OO[[#This Row],[89]]</f>
        <v>1.4967967037115002E-19</v>
      </c>
      <c r="CN10" s="10">
        <f>3/24000000*OO[[#This Row],[148 (07JUL1985 09:00:00)-Water Temperature (C)]]*OO[[#This Row],[90]]</f>
        <v>1.4945949505080001E-19</v>
      </c>
      <c r="CO10" s="10">
        <f>3/24000000*OO[[#This Row],[149 (07JUL1985 12:00:00)-Water Temperature (C)]]*OO[[#This Row],[91]]</f>
        <v>1.4808554400722498E-19</v>
      </c>
      <c r="CP10" s="10">
        <f>3/24000000*OO[[#This Row],[150 (07JUL1985 15:00:00)-Water Temperature (C)]]*OO[[#This Row],[92]]</f>
        <v>1.4047756660755E-19</v>
      </c>
      <c r="CQ10" s="10">
        <f>3/24000000*OO[[#This Row],[151 (07JUL1985 18:00:00)-Water Temperature (C)]]*OO[[#This Row],[93]]</f>
        <v>1.3537861738458751E-19</v>
      </c>
      <c r="CR10" s="10">
        <f>3/24000000*OO[[#This Row],[152 (07JUL1985 21:00:00)-Water Temperature (C)]]*OO[[#This Row],[94]]</f>
        <v>1.3168681684094999E-19</v>
      </c>
      <c r="CS10" s="10">
        <f>3/24000000*OO[[#This Row],[153 (08JUL1985 00:00:00)-Water Temperature (C)]]*OO[[#This Row],[95]]</f>
        <v>1.22420701750725E-19</v>
      </c>
      <c r="CT10" s="10">
        <f>3/24000000*OO[[#This Row],[154 (08JUL1985 03:00:00)-Water Temperature (C)]]*OO[[#This Row],[96]]</f>
        <v>1.1278931117640001E-19</v>
      </c>
      <c r="CU10" s="10">
        <f>3/24000000*OO[[#This Row],[155 (08JUL1985 06:00:00)-Water Temperature (C)]]*OO[[#This Row],[97]]</f>
        <v>1.0557355545967502E-19</v>
      </c>
      <c r="CV10" s="10">
        <f>3/24000000*OO[[#This Row],[156 (08JUL1985 09:00:00)-Water Temperature (C)]]*OO[[#This Row],[98]]</f>
        <v>9.7809524242800011E-20</v>
      </c>
      <c r="CW10" s="10">
        <f>3/24000000*OO[[#This Row],[157 (08JUL1985 12:00:00)-Water Temperature (C)]]*OO[[#This Row],[99]]</f>
        <v>9.1381265783112492E-20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3.3428434961859377E-7</v>
      </c>
      <c r="D11" s="10">
        <f>3/24*OO[[#This Row],[60 (26JUN1985 09:00:00)-Water Temperature (C)]]*OO[[#This Row],[2]]/SUM(OO[2])</f>
        <v>9.4496918077840876E-10</v>
      </c>
      <c r="E11" s="10">
        <f>3/24*OO[[#This Row],[61 (26JUN1985 12:00:00)-Water Temperature (C)]]*OO[[#This Row],[3]]/SUM(OO[3])</f>
        <v>2.807272480082124E-12</v>
      </c>
      <c r="F11" s="10">
        <f>3/24*OO[[#This Row],[62 (26JUN1985 15:00:00)-Water Temperature (C)]]*OO[[#This Row],[4]]/SUM(OO[4])</f>
        <v>8.3676526009340252E-15</v>
      </c>
      <c r="G11" s="10">
        <f>3/24*OO[[#This Row],[63 (26JUN1985 18:00:00)-Water Temperature (C)]]*OO[[#This Row],[5]]/SUM(OO[5])</f>
        <v>3.749086652290119E-17</v>
      </c>
      <c r="H11" s="10">
        <f>3/24*OO[[#This Row],[64 (26JUN1985 21:00:00)-Water Temperature (C)]]*OO[[#This Row],[6]]/SUM(OO[6])</f>
        <v>1.2558485478685726E-17</v>
      </c>
      <c r="I11" s="10">
        <f>3/24*OO[[#This Row],[65 (27JUN1985 00:00:00)-Water Temperature (C)]]*OO[[#This Row],[7]]/SUM(OO[7])</f>
        <v>1.8037905129160289E-17</v>
      </c>
      <c r="J11" s="10">
        <f>3/24*OO[[#This Row],[66 (27JUN1985 03:00:00)-Water Temperature (C)]]*OO[[#This Row],[8]]/SUM(OO[8])</f>
        <v>2.4286441455428072E-17</v>
      </c>
      <c r="K11" s="10">
        <f>3/24*OO[[#This Row],[67 (27JUN1985 06:00:00)-Water Temperature (C)]]*OO[[#This Row],[9]]/SUM(OO[9])</f>
        <v>2.7893168924948448E-17</v>
      </c>
      <c r="L11" s="10">
        <f>3/24*OO[[#This Row],[68 (27JUN1985 09:00:00)-Water Temperature (C)]]*OO[[#This Row],[10]]/SUM(OO[10])</f>
        <v>2.9059859659119951E-17</v>
      </c>
      <c r="M11" s="10">
        <f>3/24*OO[[#This Row],[69 (27JUN1985 12:00:00)-Water Temperature (C)]]*OO[[#This Row],[11]]/SUM(OO[11])</f>
        <v>2.9735136553797882E-17</v>
      </c>
      <c r="N11" s="10">
        <f>3/24*OO[[#This Row],[70 (27JUN1985 15:00:00)-Water Temperature (C)]]*OO[[#This Row],[12]]/SUM(OO[12])</f>
        <v>2.9743802214805295E-17</v>
      </c>
      <c r="O11" s="10">
        <f>3/24*OO[[#This Row],[71 (27JUN1985 18:00:00)-Water Temperature (C)]]*OO[[#This Row],[13]]/SUM(OO[13])</f>
        <v>3.0460392671691234E-17</v>
      </c>
      <c r="P11" s="10">
        <f>3/24*OO[[#This Row],[72 (27JUN1985 21:00:00)-Water Temperature (C)]]*OO[[#This Row],[14]]/SUM(OO[14])</f>
        <v>3.096238898677102E-17</v>
      </c>
      <c r="Q11" s="10">
        <f>3/24*OO[[#This Row],[73 (28JUN1985 00:00:00)-Water Temperature (C)]]*OO[[#This Row],[15]]/SUM(OO[15])</f>
        <v>3.2684995475581889E-17</v>
      </c>
      <c r="R11" s="10">
        <f>3/24*OO[[#This Row],[74 (28JUN1985 03:00:00)-Water Temperature (C)]]*OO[[#This Row],[16]]/SUM(OO[16])</f>
        <v>3.4771902552455083E-17</v>
      </c>
      <c r="S11" s="10">
        <f>3/24*OO[[#This Row],[75 (28JUN1985 06:00:00)-Water Temperature (C)]]*OO[[#This Row],[17]]/SUM(OO[17])</f>
        <v>3.6044591793149402E-17</v>
      </c>
      <c r="T11" s="10">
        <f>3/24*OO[[#This Row],[76 (28JUN1985 09:00:00)-Water Temperature (C)]]*OO[[#This Row],[18]]/SUM(OO[18])</f>
        <v>3.5496179031794151E-17</v>
      </c>
      <c r="U11" s="10">
        <f>3/24*OO[[#This Row],[77 (28JUN1985 12:00:00)-Water Temperature (C)]]*OO[[#This Row],[19]]/SUM(OO[19])</f>
        <v>3.472852835483532E-17</v>
      </c>
      <c r="V11" s="10">
        <f>3/24000000*OO[[#This Row],[78 (28JUN1985 15:00:00)-Water Temperature (C)]]*OO[[#This Row],[20]]</f>
        <v>3.2150971253024998E-17</v>
      </c>
      <c r="W11" s="10">
        <f>3/24000000*OO[[#This Row],[79 (28JUN1985 18:00:00)-Water Temperature (C)]]*OO[[#This Row],[21]]</f>
        <v>3.1166932330499997E-17</v>
      </c>
      <c r="X11" s="10">
        <f>3/24000000*OO[[#This Row],[80 (28JUN1985 21:00:00)-Water Temperature (C)]]*OO[[#This Row],[22]]</f>
        <v>3.0240747425999997E-17</v>
      </c>
      <c r="Y11" s="10">
        <f>3/24000000*OO[[#This Row],[81 (29JUN1985 00:00:00)-Water Temperature (C)]]*OO[[#This Row],[23]]</f>
        <v>2.956948115325E-17</v>
      </c>
      <c r="Z11" s="10">
        <f>3/24000000*OO[[#This Row],[82 (29JUN1985 03:00:00)-Water Temperature (C)]]*OO[[#This Row],[24]]</f>
        <v>2.9689909486249996E-17</v>
      </c>
      <c r="AA11" s="10">
        <f>3/24000000*OO[[#This Row],[83 (29JUN1985 06:00:00)-Water Temperature (C)]]*OO[[#This Row],[25]]</f>
        <v>2.8603343952599998E-17</v>
      </c>
      <c r="AB11" s="10">
        <f>3/24000000*OO[[#This Row],[84 (29JUN1985 09:00:00)-Water Temperature (C)]]*OO[[#This Row],[26]]</f>
        <v>2.8549120163675E-17</v>
      </c>
      <c r="AC11" s="10">
        <f>3/24000000*OO[[#This Row],[85 (29JUN1985 12:00:00)-Water Temperature (C)]]*OO[[#This Row],[27]]</f>
        <v>2.8630368707449999E-17</v>
      </c>
      <c r="AD11" s="10">
        <f>3/24000000*OO[[#This Row],[86 (29JUN1985 15:00:00)-Water Temperature (C)]]*OO[[#This Row],[28]]</f>
        <v>2.8009977128099996E-17</v>
      </c>
      <c r="AE11" s="10">
        <f>3/24000000*OO[[#This Row],[88 (29JUN1985 21:00:00)-Water Temperature (C)]]*OO[[#This Row],[30]]</f>
        <v>2.71425312765E-17</v>
      </c>
      <c r="AF11" s="10">
        <f>3/24000000*OO[[#This Row],[88 (29JUN1985 21:00:00)-Water Temperature (C)]]*OO[[#This Row],[30]]</f>
        <v>2.71425312765E-17</v>
      </c>
      <c r="AG11" s="10">
        <f>3/24000000*OO[[#This Row],[89 (30JUN1985 00:00:00)-Water Temperature (C)]]*OO[[#This Row],[31]]</f>
        <v>2.3274641077687501E-17</v>
      </c>
      <c r="AH11" s="10">
        <f>3/24000000*OO[[#This Row],[90 (30JUN1985 03:00:00)-Water Temperature (C)]]*OO[[#This Row],[32]]</f>
        <v>1.5472159032284998E-17</v>
      </c>
      <c r="AI11" s="10">
        <f>3/24000000*OO[[#This Row],[91 (30JUN1985 06:00:00)-Water Temperature (C)]]*OO[[#This Row],[33]]</f>
        <v>9.8675330895299998E-18</v>
      </c>
      <c r="AJ11" s="10">
        <f>3/24000000*OO[[#This Row],[92 (30JUN1985 09:00:00)-Water Temperature (C)]]*OO[[#This Row],[34]]</f>
        <v>6.7894361586775002E-18</v>
      </c>
      <c r="AK11" s="10">
        <f>3/24000000*OO[[#This Row],[93 (30JUN1985 12:00:00)-Water Temperature (C)]]*OO[[#This Row],[35]]</f>
        <v>5.1935702131774999E-18</v>
      </c>
      <c r="AL11" s="10">
        <f>3/24000000*OO[[#This Row],[94 (30JUN1985 15:00:00)-Water Temperature (C)]]*OO[[#This Row],[36]]</f>
        <v>4.1895223982499992E-18</v>
      </c>
      <c r="AM11" s="10">
        <f>3/24000000*OO[[#This Row],[95 (30JUN1985 18:00:00)-Water Temperature (C)]]*OO[[#This Row],[37]]</f>
        <v>3.6235805784499999E-18</v>
      </c>
      <c r="AN11" s="10">
        <f>3/24000000*OO[[#This Row],[96 (30JUN1985 21:00:00)-Water Temperature (C)]]*OO[[#This Row],[38]]</f>
        <v>3.3503481362999999E-18</v>
      </c>
      <c r="AO11" s="10">
        <f>3/24000000*OO[[#This Row],[97 (01JUL1985 00:00:00)-Water Temperature (C)]]*OO[[#This Row],[39]]</f>
        <v>3.1974618203125001E-18</v>
      </c>
      <c r="AP11" s="10">
        <f>3/24000000*OO[[#This Row],[98 (01JUL1985 03:00:00)-Water Temperature (C)]]*OO[[#This Row],[40]]</f>
        <v>3.2097438018225002E-18</v>
      </c>
      <c r="AQ11" s="10">
        <f>3/24000000*OO[[#This Row],[99 (01JUL1985 06:00:00)-Water Temperature (C)]]*OO[[#This Row],[41]]</f>
        <v>3.01405739382E-18</v>
      </c>
      <c r="AR11" s="10">
        <f>3/24000000*OO[[#This Row],[100 (01JUL1985 09:00:00)-Water Temperature (C)]]*OO[[#This Row],[42]]</f>
        <v>2.825088648865E-18</v>
      </c>
      <c r="AS11" s="10">
        <f>3/24000000*OO[[#This Row],[101 (01JUL1985 12:00:00)-Water Temperature (C)]]*OO[[#This Row],[43]]</f>
        <v>2.6365985586662503E-18</v>
      </c>
      <c r="AT11" s="10">
        <f>3/24000000*OO[[#This Row],[102 (01JUL1985 15:00:00)-Water Temperature (C)]]*OO[[#This Row],[44]]</f>
        <v>2.4404101086625004E-18</v>
      </c>
      <c r="AU11" s="10">
        <f>3/24000000*OO[[#This Row],[103 (01JUL1985 18:00:00)-Water Temperature (C)]]*OO[[#This Row],[45]]</f>
        <v>2.2837363210099997E-18</v>
      </c>
      <c r="AV11" s="10">
        <f>3/24000000*OO[[#This Row],[104 (01JUL1985 21:00:00)-Water Temperature (C)]]*OO[[#This Row],[46]]</f>
        <v>2.1843323584537502E-18</v>
      </c>
      <c r="AW11" s="10">
        <f>3/24000000*OO[[#This Row],[105 (02JUL1985 00:00:00)-Water Temperature (C)]]*OO[[#This Row],[47]]</f>
        <v>2.1373408661187501E-18</v>
      </c>
      <c r="AX11" s="10">
        <f>3/24000000*OO[[#This Row],[106 (02JUL1985 03:00:00)-Water Temperature (C)]]*OO[[#This Row],[48]]</f>
        <v>2.1831555410437502E-18</v>
      </c>
      <c r="AY11" s="10">
        <f>3/24000000*OO[[#This Row],[107 (02JUL1985 06:00:00)-Water Temperature (C)]]*OO[[#This Row],[49]]</f>
        <v>2.1095304145474998E-18</v>
      </c>
      <c r="AZ11" s="10">
        <f>3/24000000*OO[[#This Row],[108 (02JUL1985 09:00:00)-Water Temperature (C)]]*OO[[#This Row],[50]]</f>
        <v>1.9990653696649997E-18</v>
      </c>
      <c r="BA11" s="10">
        <f>3/24000000*OO[[#This Row],[109 (02JUL1985 12:00:00)-Water Temperature (C)]]*OO[[#This Row],[51]]</f>
        <v>1.9047370610124996E-18</v>
      </c>
      <c r="BB11" s="10">
        <f>3/24000000*OO[[#This Row],[110 (02JUL1985 15:00:00)-Water Temperature (C)]]*OO[[#This Row],[52]]</f>
        <v>1.74967460502875E-18</v>
      </c>
      <c r="BC11" s="10">
        <f>3/24000000*OO[[#This Row],[111 (02JUL1985 18:00:00)-Water Temperature (C)]]*OO[[#This Row],[53]]</f>
        <v>1.6491094537499999E-18</v>
      </c>
      <c r="BD11" s="10">
        <f>3/24000000*OO[[#This Row],[112 (02JUL1985 21:00:00)-Water Temperature (C)]]*OO[[#This Row],[54]]</f>
        <v>1.5914378965299998E-18</v>
      </c>
      <c r="BE11" s="10">
        <f>3/24000000*OO[[#This Row],[113 (03JUL1985 00:00:00)-Water Temperature (C)]]*OO[[#This Row],[55]]</f>
        <v>1.5518566092837501E-18</v>
      </c>
      <c r="BF11" s="10">
        <f>3/24000000*OO[[#This Row],[114 (03JUL1985 03:00:00)-Water Temperature (C)]]*OO[[#This Row],[56]]</f>
        <v>1.5716283561750001E-18</v>
      </c>
      <c r="BG11" s="10">
        <f>3/24000000*OO[[#This Row],[115 (03JUL1985 06:00:00)-Water Temperature (C)]]*OO[[#This Row],[57]]</f>
        <v>1.53456247035225E-18</v>
      </c>
      <c r="BH11" s="10">
        <f>3/24000000*OO[[#This Row],[116 (03JUL1985 09:00:00)-Water Temperature (C)]]*OO[[#This Row],[58]]</f>
        <v>1.4553858727301249E-18</v>
      </c>
      <c r="BI11" s="10">
        <f>3/24000000*OO[[#This Row],[117 (03JUL1985 12:00:00)-Water Temperature (C)]]*OO[[#This Row],[59]]</f>
        <v>1.3824304023092499E-18</v>
      </c>
      <c r="BJ11" s="10">
        <f>3/24000000*OO[[#This Row],[118 (03JUL1985 15:00:00)-Water Temperature (C)]]*OO[[#This Row],[60]]</f>
        <v>1.2708382072357498E-18</v>
      </c>
      <c r="BK11" s="10">
        <f>3/24000000*OO[[#This Row],[119 (03JUL1985 18:00:00)-Water Temperature (C)]]*OO[[#This Row],[61]]</f>
        <v>1.200235997202E-18</v>
      </c>
      <c r="BL11" s="10">
        <f>3/24000000*OO[[#This Row],[120 (03JUL1985 21:00:00)-Water Temperature (C)]]*OO[[#This Row],[62]]</f>
        <v>1.1445130405345E-18</v>
      </c>
      <c r="BM11" s="10">
        <f>3/24000000*OO[[#This Row],[121 (04JUL1985 00:00:00)-Water Temperature (C)]]*OO[[#This Row],[63]]</f>
        <v>1.1102781790262498E-18</v>
      </c>
      <c r="BN11" s="10">
        <f>3/24000000*OO[[#This Row],[122 (04JUL1985 03:00:00)-Water Temperature (C)]]*OO[[#This Row],[64]]</f>
        <v>1.1213794928306251E-18</v>
      </c>
      <c r="BO11" s="10">
        <f>3/24000000*OO[[#This Row],[123 (04JUL1985 06:00:00)-Water Temperature (C)]]*OO[[#This Row],[65]]</f>
        <v>1.0641733701609999E-18</v>
      </c>
      <c r="BP11" s="10">
        <f>3/24000000*OO[[#This Row],[124 (04JUL1985 09:00:00)-Water Temperature (C)]]*OO[[#This Row],[66]]</f>
        <v>1.037686825107E-18</v>
      </c>
      <c r="BQ11" s="10">
        <f>3/24000000*OO[[#This Row],[125 (04JUL1985 12:00:00)-Water Temperature (C)]]*OO[[#This Row],[67]]</f>
        <v>9.8065769428674992E-19</v>
      </c>
      <c r="BR11" s="10">
        <f>3/24000000*OO[[#This Row],[126 (04JUL1985 15:00:00)-Water Temperature (C)]]*OO[[#This Row],[68]]</f>
        <v>9.4323828077962489E-19</v>
      </c>
      <c r="BS11" s="10">
        <f>3/24000000*OO[[#This Row],[127 (04JUL1985 18:00:00)-Water Temperature (C)]]*OO[[#This Row],[69]]</f>
        <v>9.1239082478924998E-19</v>
      </c>
      <c r="BT11" s="10">
        <f>3/24000000*OO[[#This Row],[128 (04JUL1985 21:00:00)-Water Temperature (C)]]*OO[[#This Row],[70]]</f>
        <v>8.8334218416349996E-19</v>
      </c>
      <c r="BU11" s="10">
        <f>3/24000000*OO[[#This Row],[129 (05JUL1985 00:00:00)-Water Temperature (C)]]*OO[[#This Row],[71]]</f>
        <v>8.6894433556575004E-19</v>
      </c>
      <c r="BV11" s="10">
        <f>3/24000000*OO[[#This Row],[130 (05JUL1985 03:00:00)-Water Temperature (C)]]*OO[[#This Row],[72]]</f>
        <v>9.2027595211199979E-19</v>
      </c>
      <c r="BW11" s="10">
        <f>3/24000000*OO[[#This Row],[131 (05JUL1985 06:00:00)-Water Temperature (C)]]*OO[[#This Row],[73]]</f>
        <v>9.0059534506012478E-19</v>
      </c>
      <c r="BX11" s="10">
        <f>3/24000000*OO[[#This Row],[132 (05JUL1985 09:00:00)-Water Temperature (C)]]*OO[[#This Row],[74]]</f>
        <v>8.8394708145462504E-19</v>
      </c>
      <c r="BY11" s="10">
        <f>3/24000000*OO[[#This Row],[133 (05JUL1985 12:00:00)-Water Temperature (C)]]*OO[[#This Row],[75]]</f>
        <v>8.5266057240000001E-19</v>
      </c>
      <c r="BZ11" s="10">
        <f>3/24000000*OO[[#This Row],[134 (05JUL1985 15:00:00)-Water Temperature (C)]]*OO[[#This Row],[76]]</f>
        <v>8.0161945560162496E-19</v>
      </c>
      <c r="CA11" s="10">
        <f>3/24000000*OO[[#This Row],[135 (05JUL1985 18:00:00)-Water Temperature (C)]]*OO[[#This Row],[77]]</f>
        <v>7.6758431802362487E-19</v>
      </c>
      <c r="CB11" s="10">
        <f>3/24000000*OO[[#This Row],[136 (05JUL1985 21:00:00)-Water Temperature (C)]]*OO[[#This Row],[78]]</f>
        <v>7.4306958218675001E-19</v>
      </c>
      <c r="CC11" s="10">
        <f>3/24000000*OO[[#This Row],[137 (06JUL1985 00:00:00)-Water Temperature (C)]]*OO[[#This Row],[79]]</f>
        <v>7.0986662789249996E-19</v>
      </c>
      <c r="CD11" s="10">
        <f>3/24000000*OO[[#This Row],[138 (06JUL1985 03:00:00)-Water Temperature (C)]]*OO[[#This Row],[80]]</f>
        <v>6.9923243561400003E-19</v>
      </c>
      <c r="CE11" s="10">
        <f>3/24000000*OO[[#This Row],[139 (06JUL1985 06:00:00)-Water Temperature (C)]]*OO[[#This Row],[81]]</f>
        <v>6.5505618236237493E-19</v>
      </c>
      <c r="CF11" s="10">
        <f>3/24000000*OO[[#This Row],[140 (06JUL1985 09:00:00)-Water Temperature (C)]]*OO[[#This Row],[82]]</f>
        <v>6.3140829454987498E-19</v>
      </c>
      <c r="CG11" s="10">
        <f>3/24000000*OO[[#This Row],[141 (06JUL1985 12:00:00)-Water Temperature (C)]]*OO[[#This Row],[83]]</f>
        <v>6.1789416955499997E-19</v>
      </c>
      <c r="CH11" s="10">
        <f>3/24000000*OO[[#This Row],[142 (06JUL1985 15:00:00)-Water Temperature (C)]]*OO[[#This Row],[84]]</f>
        <v>5.6967250590424994E-19</v>
      </c>
      <c r="CI11" s="10">
        <f>3/24000000*OO[[#This Row],[143 (06JUL1985 18:00:00)-Water Temperature (C)]]*OO[[#This Row],[85]]</f>
        <v>5.2317851639950007E-19</v>
      </c>
      <c r="CJ11" s="10">
        <f>3/24000000*OO[[#This Row],[144 (06JUL1985 21:00:00)-Water Temperature (C)]]*OO[[#This Row],[86]]</f>
        <v>4.9946828862699997E-19</v>
      </c>
      <c r="CK11" s="10">
        <f>3/24000000*OO[[#This Row],[145 (07JUL1985 00:00:00)-Water Temperature (C)]]*OO[[#This Row],[87]]</f>
        <v>5.2618688285149994E-19</v>
      </c>
      <c r="CL11" s="10">
        <f>3/24000000*OO[[#This Row],[146 (07JUL1985 03:00:00)-Water Temperature (C)]]*OO[[#This Row],[88]]</f>
        <v>5.8814176396499998E-19</v>
      </c>
      <c r="CM11" s="10">
        <f>3/24000000*OO[[#This Row],[147 (07JUL1985 06:00:00)-Water Temperature (C)]]*OO[[#This Row],[89]]</f>
        <v>6.0793563795599998E-19</v>
      </c>
      <c r="CN11" s="10">
        <f>3/24000000*OO[[#This Row],[148 (07JUL1985 09:00:00)-Water Temperature (C)]]*OO[[#This Row],[90]]</f>
        <v>6.0433251843787507E-19</v>
      </c>
      <c r="CO11" s="10">
        <f>3/24000000*OO[[#This Row],[149 (07JUL1985 12:00:00)-Water Temperature (C)]]*OO[[#This Row],[91]]</f>
        <v>5.9805901641850001E-19</v>
      </c>
      <c r="CP11" s="10">
        <f>3/24000000*OO[[#This Row],[150 (07JUL1985 15:00:00)-Water Temperature (C)]]*OO[[#This Row],[92]]</f>
        <v>5.6496744971550003E-19</v>
      </c>
      <c r="CQ11" s="10">
        <f>3/24000000*OO[[#This Row],[151 (07JUL1985 18:00:00)-Water Temperature (C)]]*OO[[#This Row],[93]]</f>
        <v>5.41336395015E-19</v>
      </c>
      <c r="CR11" s="10">
        <f>3/24000000*OO[[#This Row],[152 (07JUL1985 21:00:00)-Water Temperature (C)]]*OO[[#This Row],[94]]</f>
        <v>5.2524777410137496E-19</v>
      </c>
      <c r="CS11" s="10">
        <f>3/24000000*OO[[#This Row],[153 (08JUL1985 00:00:00)-Water Temperature (C)]]*OO[[#This Row],[95]]</f>
        <v>4.8503004273749992E-19</v>
      </c>
      <c r="CT11" s="10">
        <f>3/24000000*OO[[#This Row],[154 (08JUL1985 03:00:00)-Water Temperature (C)]]*OO[[#This Row],[96]]</f>
        <v>4.47627637845E-19</v>
      </c>
      <c r="CU11" s="10">
        <f>3/24000000*OO[[#This Row],[155 (08JUL1985 06:00:00)-Water Temperature (C)]]*OO[[#This Row],[97]]</f>
        <v>4.2299633805075001E-19</v>
      </c>
      <c r="CV11" s="10">
        <f>3/24000000*OO[[#This Row],[156 (08JUL1985 09:00:00)-Water Temperature (C)]]*OO[[#This Row],[98]]</f>
        <v>3.9154007500812501E-19</v>
      </c>
      <c r="CW11" s="10">
        <f>3/24000000*OO[[#This Row],[157 (08JUL1985 12:00:00)-Water Temperature (C)]]*OO[[#This Row],[99]]</f>
        <v>3.6645715276649998E-19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6.6258137158508429E-7</v>
      </c>
      <c r="D12" s="10">
        <f>3/24*OO[[#This Row],[60 (26JUN1985 09:00:00)-Water Temperature (C)]]*OO[[#This Row],[2]]/SUM(OO[2])</f>
        <v>1.866479797508821E-9</v>
      </c>
      <c r="E12" s="10">
        <f>3/24*OO[[#This Row],[61 (26JUN1985 12:00:00)-Water Temperature (C)]]*OO[[#This Row],[3]]/SUM(OO[3])</f>
        <v>5.5342478812653202E-12</v>
      </c>
      <c r="F12" s="10">
        <f>3/24*OO[[#This Row],[62 (26JUN1985 15:00:00)-Water Temperature (C)]]*OO[[#This Row],[4]]/SUM(OO[4])</f>
        <v>1.6443480353771456E-14</v>
      </c>
      <c r="G12" s="10">
        <f>3/24*OO[[#This Row],[63 (26JUN1985 18:00:00)-Water Temperature (C)]]*OO[[#This Row],[5]]/SUM(OO[5])</f>
        <v>1.0291508811229334E-16</v>
      </c>
      <c r="H12" s="10">
        <f>3/24*OO[[#This Row],[64 (26JUN1985 21:00:00)-Water Temperature (C)]]*OO[[#This Row],[6]]/SUM(OO[6])</f>
        <v>5.6387960467663418E-17</v>
      </c>
      <c r="I12" s="10">
        <f>3/24*OO[[#This Row],[65 (27JUN1985 00:00:00)-Water Temperature (C)]]*OO[[#This Row],[7]]/SUM(OO[7])</f>
        <v>8.1267322448652995E-17</v>
      </c>
      <c r="J12" s="10">
        <f>3/24*OO[[#This Row],[66 (27JUN1985 03:00:00)-Water Temperature (C)]]*OO[[#This Row],[8]]/SUM(OO[8])</f>
        <v>1.0636892760286558E-16</v>
      </c>
      <c r="K12" s="10">
        <f>3/24*OO[[#This Row],[67 (27JUN1985 06:00:00)-Water Temperature (C)]]*OO[[#This Row],[9]]/SUM(OO[9])</f>
        <v>1.1970937530083683E-16</v>
      </c>
      <c r="L12" s="10">
        <f>3/24*OO[[#This Row],[68 (27JUN1985 09:00:00)-Water Temperature (C)]]*OO[[#This Row],[10]]/SUM(OO[10])</f>
        <v>1.2265152916203751E-16</v>
      </c>
      <c r="M12" s="10">
        <f>3/24*OO[[#This Row],[69 (27JUN1985 12:00:00)-Water Temperature (C)]]*OO[[#This Row],[11]]/SUM(OO[11])</f>
        <v>1.2342541064127144E-16</v>
      </c>
      <c r="N12" s="10">
        <f>3/24*OO[[#This Row],[70 (27JUN1985 15:00:00)-Water Temperature (C)]]*OO[[#This Row],[12]]/SUM(OO[12])</f>
        <v>1.2170343014254313E-16</v>
      </c>
      <c r="O12" s="10">
        <f>3/24*OO[[#This Row],[71 (27JUN1985 18:00:00)-Water Temperature (C)]]*OO[[#This Row],[13]]/SUM(OO[13])</f>
        <v>1.2260298909010477E-16</v>
      </c>
      <c r="P12" s="10">
        <f>3/24*OO[[#This Row],[72 (27JUN1985 21:00:00)-Water Temperature (C)]]*OO[[#This Row],[14]]/SUM(OO[14])</f>
        <v>1.2258046280728294E-16</v>
      </c>
      <c r="Q12" s="10">
        <f>3/24*OO[[#This Row],[73 (28JUN1985 00:00:00)-Water Temperature (C)]]*OO[[#This Row],[15]]/SUM(OO[15])</f>
        <v>1.2762497185806161E-16</v>
      </c>
      <c r="R12" s="10">
        <f>3/24*OO[[#This Row],[74 (28JUN1985 03:00:00)-Water Temperature (C)]]*OO[[#This Row],[16]]/SUM(OO[16])</f>
        <v>1.3379960083348166E-16</v>
      </c>
      <c r="S12" s="10">
        <f>3/24*OO[[#This Row],[75 (28JUN1985 06:00:00)-Water Temperature (C)]]*OO[[#This Row],[17]]/SUM(OO[17])</f>
        <v>1.3645557895283018E-16</v>
      </c>
      <c r="T12" s="10">
        <f>3/24*OO[[#This Row],[76 (28JUN1985 09:00:00)-Water Temperature (C)]]*OO[[#This Row],[18]]/SUM(OO[18])</f>
        <v>1.323621361984247E-16</v>
      </c>
      <c r="U12" s="10">
        <f>3/24*OO[[#This Row],[77 (28JUN1985 12:00:00)-Water Temperature (C)]]*OO[[#This Row],[19]]/SUM(OO[19])</f>
        <v>1.2751910183247154E-16</v>
      </c>
      <c r="V12" s="10">
        <f>3/24000000*OO[[#This Row],[78 (28JUN1985 15:00:00)-Water Temperature (C)]]*OO[[#This Row],[20]]</f>
        <v>1.1576034339749999E-16</v>
      </c>
      <c r="W12" s="10">
        <f>3/24000000*OO[[#This Row],[79 (28JUN1985 18:00:00)-Water Temperature (C)]]*OO[[#This Row],[21]]</f>
        <v>1.104752570206E-16</v>
      </c>
      <c r="X12" s="10">
        <f>3/24000000*OO[[#This Row],[80 (28JUN1985 21:00:00)-Water Temperature (C)]]*OO[[#This Row],[22]]</f>
        <v>1.056029663779375E-16</v>
      </c>
      <c r="Y12" s="10">
        <f>3/24000000*OO[[#This Row],[81 (29JUN1985 00:00:00)-Water Temperature (C)]]*OO[[#This Row],[23]]</f>
        <v>1.0171790032850001E-16</v>
      </c>
      <c r="Z12" s="10">
        <f>3/24000000*OO[[#This Row],[82 (29JUN1985 03:00:00)-Water Temperature (C)]]*OO[[#This Row],[24]]</f>
        <v>1.004749518738625E-16</v>
      </c>
      <c r="AA12" s="10">
        <f>3/24000000*OO[[#This Row],[83 (29JUN1985 06:00:00)-Water Temperature (C)]]*OO[[#This Row],[25]]</f>
        <v>9.5966473815712486E-17</v>
      </c>
      <c r="AB12" s="10">
        <f>3/24000000*OO[[#This Row],[84 (29JUN1985 09:00:00)-Water Temperature (C)]]*OO[[#This Row],[26]]</f>
        <v>9.4619642441625008E-17</v>
      </c>
      <c r="AC12" s="10">
        <f>3/24000000*OO[[#This Row],[85 (29JUN1985 12:00:00)-Water Temperature (C)]]*OO[[#This Row],[27]]</f>
        <v>9.3586760597099999E-17</v>
      </c>
      <c r="AD12" s="10">
        <f>3/24000000*OO[[#This Row],[86 (29JUN1985 15:00:00)-Water Temperature (C)]]*OO[[#This Row],[28]]</f>
        <v>8.986653561797501E-17</v>
      </c>
      <c r="AE12" s="10">
        <f>3/24000000*OO[[#This Row],[88 (29JUN1985 21:00:00)-Water Temperature (C)]]*OO[[#This Row],[30]]</f>
        <v>8.5107961708575002E-17</v>
      </c>
      <c r="AF12" s="10">
        <f>3/24000000*OO[[#This Row],[88 (29JUN1985 21:00:00)-Water Temperature (C)]]*OO[[#This Row],[30]]</f>
        <v>8.5107961708575002E-17</v>
      </c>
      <c r="AG12" s="10">
        <f>3/24000000*OO[[#This Row],[89 (30JUN1985 00:00:00)-Water Temperature (C)]]*OO[[#This Row],[31]]</f>
        <v>7.0406565373462489E-17</v>
      </c>
      <c r="AH12" s="10">
        <f>3/24000000*OO[[#This Row],[90 (30JUN1985 03:00:00)-Water Temperature (C)]]*OO[[#This Row],[32]]</f>
        <v>4.6279556464449997E-17</v>
      </c>
      <c r="AI12" s="10">
        <f>3/24000000*OO[[#This Row],[91 (30JUN1985 06:00:00)-Water Temperature (C)]]*OO[[#This Row],[33]]</f>
        <v>2.9723942867387498E-17</v>
      </c>
      <c r="AJ12" s="10">
        <f>3/24000000*OO[[#This Row],[92 (30JUN1985 09:00:00)-Water Temperature (C)]]*OO[[#This Row],[34]]</f>
        <v>2.0785605151500001E-17</v>
      </c>
      <c r="AK12" s="10">
        <f>3/24000000*OO[[#This Row],[93 (30JUN1985 12:00:00)-Water Temperature (C)]]*OO[[#This Row],[35]]</f>
        <v>1.6087400594194997E-17</v>
      </c>
      <c r="AL12" s="10">
        <f>3/24000000*OO[[#This Row],[94 (30JUN1985 15:00:00)-Water Temperature (C)]]*OO[[#This Row],[36]]</f>
        <v>1.3016097350063749E-17</v>
      </c>
      <c r="AM12" s="10">
        <f>3/24000000*OO[[#This Row],[95 (30JUN1985 18:00:00)-Water Temperature (C)]]*OO[[#This Row],[37]]</f>
        <v>1.1251541839863748E-17</v>
      </c>
      <c r="AN12" s="10">
        <f>3/24000000*OO[[#This Row],[96 (30JUN1985 21:00:00)-Water Temperature (C)]]*OO[[#This Row],[38]]</f>
        <v>1.0423572229775E-17</v>
      </c>
      <c r="AO12" s="10">
        <f>3/24000000*OO[[#This Row],[97 (01JUL1985 00:00:00)-Water Temperature (C)]]*OO[[#This Row],[39]]</f>
        <v>9.9697618306799992E-18</v>
      </c>
      <c r="AP12" s="10">
        <f>3/24000000*OO[[#This Row],[98 (01JUL1985 03:00:00)-Water Temperature (C)]]*OO[[#This Row],[40]]</f>
        <v>1.0084223078799999E-17</v>
      </c>
      <c r="AQ12" s="10">
        <f>3/24000000*OO[[#This Row],[99 (01JUL1985 06:00:00)-Water Temperature (C)]]*OO[[#This Row],[41]]</f>
        <v>9.5070452937599989E-18</v>
      </c>
      <c r="AR12" s="10">
        <f>3/24000000*OO[[#This Row],[100 (01JUL1985 09:00:00)-Water Temperature (C)]]*OO[[#This Row],[42]]</f>
        <v>8.8935901116750005E-18</v>
      </c>
      <c r="AS12" s="10">
        <f>3/24000000*OO[[#This Row],[101 (01JUL1985 12:00:00)-Water Temperature (C)]]*OO[[#This Row],[43]]</f>
        <v>8.2766467101812484E-18</v>
      </c>
      <c r="AT12" s="10">
        <f>3/24000000*OO[[#This Row],[102 (01JUL1985 15:00:00)-Water Temperature (C)]]*OO[[#This Row],[44]]</f>
        <v>7.6449184295249997E-18</v>
      </c>
      <c r="AU12" s="10">
        <f>3/24000000*OO[[#This Row],[103 (01JUL1985 18:00:00)-Water Temperature (C)]]*OO[[#This Row],[45]]</f>
        <v>7.1288440122037493E-18</v>
      </c>
      <c r="AV12" s="10">
        <f>3/24000000*OO[[#This Row],[104 (01JUL1985 21:00:00)-Water Temperature (C)]]*OO[[#This Row],[46]]</f>
        <v>6.8157361869999999E-18</v>
      </c>
      <c r="AW12" s="10">
        <f>3/24000000*OO[[#This Row],[105 (02JUL1985 00:00:00)-Water Temperature (C)]]*OO[[#This Row],[47]]</f>
        <v>6.6675531470399993E-18</v>
      </c>
      <c r="AX12" s="10">
        <f>3/24000000*OO[[#This Row],[106 (02JUL1985 03:00:00)-Water Temperature (C)]]*OO[[#This Row],[48]]</f>
        <v>6.8572434193875E-18</v>
      </c>
      <c r="AY12" s="10">
        <f>3/24000000*OO[[#This Row],[107 (02JUL1985 06:00:00)-Water Temperature (C)]]*OO[[#This Row],[49]]</f>
        <v>6.6519348713712504E-18</v>
      </c>
      <c r="AZ12" s="10">
        <f>3/24000000*OO[[#This Row],[108 (02JUL1985 09:00:00)-Water Temperature (C)]]*OO[[#This Row],[50]]</f>
        <v>6.2967304010012493E-18</v>
      </c>
      <c r="BA12" s="10">
        <f>3/24000000*OO[[#This Row],[109 (02JUL1985 12:00:00)-Water Temperature (C)]]*OO[[#This Row],[51]]</f>
        <v>5.9959338703749994E-18</v>
      </c>
      <c r="BB12" s="10">
        <f>3/24000000*OO[[#This Row],[110 (02JUL1985 15:00:00)-Water Temperature (C)]]*OO[[#This Row],[52]]</f>
        <v>5.4966617199387496E-18</v>
      </c>
      <c r="BC12" s="10">
        <f>3/24000000*OO[[#This Row],[111 (02JUL1985 18:00:00)-Water Temperature (C)]]*OO[[#This Row],[53]]</f>
        <v>5.1493732671875004E-18</v>
      </c>
      <c r="BD12" s="10">
        <f>3/24000000*OO[[#This Row],[112 (02JUL1985 21:00:00)-Water Temperature (C)]]*OO[[#This Row],[54]]</f>
        <v>4.9717322942737494E-18</v>
      </c>
      <c r="BE12" s="10">
        <f>3/24000000*OO[[#This Row],[113 (03JUL1985 00:00:00)-Water Temperature (C)]]*OO[[#This Row],[55]]</f>
        <v>4.8465126309049996E-18</v>
      </c>
      <c r="BF12" s="10">
        <f>3/24000000*OO[[#This Row],[114 (03JUL1985 03:00:00)-Water Temperature (C)]]*OO[[#This Row],[56]]</f>
        <v>4.9358832666125002E-18</v>
      </c>
      <c r="BG12" s="10">
        <f>3/24000000*OO[[#This Row],[115 (03JUL1985 06:00:00)-Water Temperature (C)]]*OO[[#This Row],[57]]</f>
        <v>4.8341545697699992E-18</v>
      </c>
      <c r="BH12" s="10">
        <f>3/24000000*OO[[#This Row],[116 (03JUL1985 09:00:00)-Water Temperature (C)]]*OO[[#This Row],[58]]</f>
        <v>4.5886794768375001E-18</v>
      </c>
      <c r="BI12" s="10">
        <f>3/24000000*OO[[#This Row],[117 (03JUL1985 12:00:00)-Water Temperature (C)]]*OO[[#This Row],[59]]</f>
        <v>4.3515163976374998E-18</v>
      </c>
      <c r="BJ12" s="10">
        <f>3/24000000*OO[[#This Row],[118 (03JUL1985 15:00:00)-Water Temperature (C)]]*OO[[#This Row],[60]]</f>
        <v>3.9888560644449997E-18</v>
      </c>
      <c r="BK12" s="10">
        <f>3/24000000*OO[[#This Row],[119 (03JUL1985 18:00:00)-Water Temperature (C)]]*OO[[#This Row],[61]]</f>
        <v>3.749210506968749E-18</v>
      </c>
      <c r="BL12" s="10">
        <f>3/24000000*OO[[#This Row],[120 (03JUL1985 21:00:00)-Water Temperature (C)]]*OO[[#This Row],[62]]</f>
        <v>3.5715076363574995E-18</v>
      </c>
      <c r="BM12" s="10">
        <f>3/24000000*OO[[#This Row],[121 (04JUL1985 00:00:00)-Water Temperature (C)]]*OO[[#This Row],[63]]</f>
        <v>3.4646241756574996E-18</v>
      </c>
      <c r="BN12" s="10">
        <f>3/24000000*OO[[#This Row],[122 (04JUL1985 03:00:00)-Water Temperature (C)]]*OO[[#This Row],[64]]</f>
        <v>3.5120374689524998E-18</v>
      </c>
      <c r="BO12" s="10">
        <f>3/24000000*OO[[#This Row],[123 (04JUL1985 06:00:00)-Water Temperature (C)]]*OO[[#This Row],[65]]</f>
        <v>3.3419554743299999E-18</v>
      </c>
      <c r="BP12" s="10">
        <f>3/24000000*OO[[#This Row],[124 (04JUL1985 09:00:00)-Water Temperature (C)]]*OO[[#This Row],[66]]</f>
        <v>3.2592605158500002E-18</v>
      </c>
      <c r="BQ12" s="10">
        <f>3/24000000*OO[[#This Row],[125 (04JUL1985 12:00:00)-Water Temperature (C)]]*OO[[#This Row],[67]]</f>
        <v>3.0798791348725003E-18</v>
      </c>
      <c r="BR12" s="10">
        <f>3/24000000*OO[[#This Row],[126 (04JUL1985 15:00:00)-Water Temperature (C)]]*OO[[#This Row],[68]]</f>
        <v>2.9530740504849995E-18</v>
      </c>
      <c r="BS12" s="10">
        <f>3/24000000*OO[[#This Row],[127 (04JUL1985 18:00:00)-Water Temperature (C)]]*OO[[#This Row],[69]]</f>
        <v>2.8629057387724997E-18</v>
      </c>
      <c r="BT12" s="10">
        <f>3/24000000*OO[[#This Row],[128 (04JUL1985 21:00:00)-Water Temperature (C)]]*OO[[#This Row],[70]]</f>
        <v>2.7699813035999999E-18</v>
      </c>
      <c r="BU12" s="10">
        <f>3/24000000*OO[[#This Row],[129 (05JUL1985 00:00:00)-Water Temperature (C)]]*OO[[#This Row],[71]]</f>
        <v>2.7336759292925001E-18</v>
      </c>
      <c r="BV12" s="10">
        <f>3/24000000*OO[[#This Row],[130 (05JUL1985 03:00:00)-Water Temperature (C)]]*OO[[#This Row],[72]]</f>
        <v>2.8995556627912497E-18</v>
      </c>
      <c r="BW12" s="10">
        <f>3/24000000*OO[[#This Row],[131 (05JUL1985 06:00:00)-Water Temperature (C)]]*OO[[#This Row],[73]]</f>
        <v>2.8395763789199997E-18</v>
      </c>
      <c r="BX12" s="10">
        <f>3/24000000*OO[[#This Row],[132 (05JUL1985 09:00:00)-Water Temperature (C)]]*OO[[#This Row],[74]]</f>
        <v>2.7740159479162498E-18</v>
      </c>
      <c r="BY12" s="10">
        <f>3/24000000*OO[[#This Row],[133 (05JUL1985 12:00:00)-Water Temperature (C)]]*OO[[#This Row],[75]]</f>
        <v>2.6753745229725002E-18</v>
      </c>
      <c r="BZ12" s="10">
        <f>3/24000000*OO[[#This Row],[134 (05JUL1985 15:00:00)-Water Temperature (C)]]*OO[[#This Row],[76]]</f>
        <v>2.5068130752000003E-18</v>
      </c>
      <c r="CA12" s="10">
        <f>3/24000000*OO[[#This Row],[135 (05JUL1985 18:00:00)-Water Temperature (C)]]*OO[[#This Row],[77]]</f>
        <v>2.3896120859624998E-18</v>
      </c>
      <c r="CB12" s="10">
        <f>3/24000000*OO[[#This Row],[136 (05JUL1985 21:00:00)-Water Temperature (C)]]*OO[[#This Row],[78]]</f>
        <v>2.3113323024299998E-18</v>
      </c>
      <c r="CC12" s="10">
        <f>3/24000000*OO[[#This Row],[137 (06JUL1985 00:00:00)-Water Temperature (C)]]*OO[[#This Row],[79]]</f>
        <v>2.1999943917749997E-18</v>
      </c>
      <c r="CD12" s="10">
        <f>3/24000000*OO[[#This Row],[138 (06JUL1985 03:00:00)-Water Temperature (C)]]*OO[[#This Row],[80]]</f>
        <v>2.1805446996025E-18</v>
      </c>
      <c r="CE12" s="10">
        <f>3/24000000*OO[[#This Row],[139 (06JUL1985 06:00:00)-Water Temperature (C)]]*OO[[#This Row],[81]]</f>
        <v>2.0545249359549999E-18</v>
      </c>
      <c r="CF12" s="10">
        <f>3/24000000*OO[[#This Row],[140 (06JUL1985 09:00:00)-Water Temperature (C)]]*OO[[#This Row],[82]]</f>
        <v>1.9794965299649997E-18</v>
      </c>
      <c r="CG12" s="10">
        <f>3/24000000*OO[[#This Row],[141 (06JUL1985 12:00:00)-Water Temperature (C)]]*OO[[#This Row],[83]]</f>
        <v>1.9417851032249997E-18</v>
      </c>
      <c r="CH12" s="10">
        <f>3/24000000*OO[[#This Row],[142 (06JUL1985 15:00:00)-Water Temperature (C)]]*OO[[#This Row],[84]]</f>
        <v>1.79229937615625E-18</v>
      </c>
      <c r="CI12" s="10">
        <f>3/24000000*OO[[#This Row],[143 (06JUL1985 18:00:00)-Water Temperature (C)]]*OO[[#This Row],[85]]</f>
        <v>1.6324618353749997E-18</v>
      </c>
      <c r="CJ12" s="10">
        <f>3/24000000*OO[[#This Row],[144 (06JUL1985 21:00:00)-Water Temperature (C)]]*OO[[#This Row],[86]]</f>
        <v>1.5556071781531252E-18</v>
      </c>
      <c r="CK12" s="10">
        <f>3/24000000*OO[[#This Row],[145 (07JUL1985 00:00:00)-Water Temperature (C)]]*OO[[#This Row],[87]]</f>
        <v>1.6495644267149999E-18</v>
      </c>
      <c r="CL12" s="10">
        <f>3/24000000*OO[[#This Row],[146 (07JUL1985 03:00:00)-Water Temperature (C)]]*OO[[#This Row],[88]]</f>
        <v>1.8543997836437502E-18</v>
      </c>
      <c r="CM12" s="10">
        <f>3/24000000*OO[[#This Row],[147 (07JUL1985 06:00:00)-Water Temperature (C)]]*OO[[#This Row],[89]]</f>
        <v>1.91459958121875E-18</v>
      </c>
      <c r="CN12" s="10">
        <f>3/24000000*OO[[#This Row],[148 (07JUL1985 09:00:00)-Water Temperature (C)]]*OO[[#This Row],[90]]</f>
        <v>1.894678726325E-18</v>
      </c>
      <c r="CO12" s="10">
        <f>3/24000000*OO[[#This Row],[149 (07JUL1985 12:00:00)-Water Temperature (C)]]*OO[[#This Row],[91]]</f>
        <v>1.8717090141750001E-18</v>
      </c>
      <c r="CP12" s="10">
        <f>3/24000000*OO[[#This Row],[150 (07JUL1985 15:00:00)-Water Temperature (C)]]*OO[[#This Row],[92]]</f>
        <v>1.7622580980000003E-18</v>
      </c>
      <c r="CQ12" s="10">
        <f>3/24000000*OO[[#This Row],[151 (07JUL1985 18:00:00)-Water Temperature (C)]]*OO[[#This Row],[93]]</f>
        <v>1.6797346975137502E-18</v>
      </c>
      <c r="CR12" s="10">
        <f>3/24000000*OO[[#This Row],[152 (07JUL1985 21:00:00)-Water Temperature (C)]]*OO[[#This Row],[94]]</f>
        <v>1.6246139696180001E-18</v>
      </c>
      <c r="CS12" s="10">
        <f>3/24000000*OO[[#This Row],[153 (08JUL1985 00:00:00)-Water Temperature (C)]]*OO[[#This Row],[95]]</f>
        <v>1.4890527466815E-18</v>
      </c>
      <c r="CT12" s="10">
        <f>3/24000000*OO[[#This Row],[154 (08JUL1985 03:00:00)-Water Temperature (C)]]*OO[[#This Row],[96]]</f>
        <v>1.3763461978104999E-18</v>
      </c>
      <c r="CU12" s="10">
        <f>3/24000000*OO[[#This Row],[155 (08JUL1985 06:00:00)-Water Temperature (C)]]*OO[[#This Row],[97]]</f>
        <v>1.3116709434879998E-18</v>
      </c>
      <c r="CV12" s="10">
        <f>3/24000000*OO[[#This Row],[156 (08JUL1985 09:00:00)-Water Temperature (C)]]*OO[[#This Row],[98]]</f>
        <v>1.2142950310887499E-18</v>
      </c>
      <c r="CW12" s="10">
        <f>3/24000000*OO[[#This Row],[157 (08JUL1985 12:00:00)-Water Temperature (C)]]*OO[[#This Row],[99]]</f>
        <v>1.138801473625E-18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8.614179152995676E-7</v>
      </c>
      <c r="D13" s="10">
        <f>3/24*OO[[#This Row],[60 (26JUN1985 09:00:00)-Water Temperature (C)]]*OO[[#This Row],[2]]/SUM(OO[2])</f>
        <v>2.4189563765332427E-9</v>
      </c>
      <c r="E13" s="10">
        <f>3/24*OO[[#This Row],[61 (26JUN1985 12:00:00)-Water Temperature (C)]]*OO[[#This Row],[3]]/SUM(OO[3])</f>
        <v>7.1421778324753977E-12</v>
      </c>
      <c r="F13" s="10">
        <f>3/24*OO[[#This Row],[62 (26JUN1985 15:00:00)-Water Temperature (C)]]*OO[[#This Row],[4]]/SUM(OO[4])</f>
        <v>2.1323437754997149E-14</v>
      </c>
      <c r="G13" s="10">
        <f>3/24*OO[[#This Row],[63 (26JUN1985 18:00:00)-Water Temperature (C)]]*OO[[#This Row],[5]]/SUM(OO[5])</f>
        <v>3.9649993705441734E-16</v>
      </c>
      <c r="H13" s="10">
        <f>3/24*OO[[#This Row],[64 (26JUN1985 21:00:00)-Water Temperature (C)]]*OO[[#This Row],[6]]/SUM(OO[6])</f>
        <v>3.5957868210706671E-16</v>
      </c>
      <c r="I13" s="10">
        <f>3/24*OO[[#This Row],[65 (27JUN1985 00:00:00)-Water Temperature (C)]]*OO[[#This Row],[7]]/SUM(OO[7])</f>
        <v>5.1538368352299219E-16</v>
      </c>
      <c r="J13" s="10">
        <f>3/24*OO[[#This Row],[66 (27JUN1985 03:00:00)-Water Temperature (C)]]*OO[[#This Row],[8]]/SUM(OO[8])</f>
        <v>6.4909742437191881E-16</v>
      </c>
      <c r="K13" s="10">
        <f>3/24*OO[[#This Row],[67 (27JUN1985 06:00:00)-Water Temperature (C)]]*OO[[#This Row],[9]]/SUM(OO[9])</f>
        <v>7.1019463187327561E-16</v>
      </c>
      <c r="L13" s="10">
        <f>3/24*OO[[#This Row],[68 (27JUN1985 09:00:00)-Water Temperature (C)]]*OO[[#This Row],[10]]/SUM(OO[10])</f>
        <v>7.112089211459858E-16</v>
      </c>
      <c r="M13" s="10">
        <f>3/24*OO[[#This Row],[69 (27JUN1985 12:00:00)-Water Temperature (C)]]*OO[[#This Row],[11]]/SUM(OO[11])</f>
        <v>6.9978953846773725E-16</v>
      </c>
      <c r="N13" s="10">
        <f>3/24*OO[[#This Row],[70 (27JUN1985 15:00:00)-Water Temperature (C)]]*OO[[#This Row],[12]]/SUM(OO[12])</f>
        <v>6.7590227542632142E-16</v>
      </c>
      <c r="O13" s="10">
        <f>3/24*OO[[#This Row],[71 (27JUN1985 18:00:00)-Water Temperature (C)]]*OO[[#This Row],[13]]/SUM(OO[13])</f>
        <v>6.6549718348871416E-16</v>
      </c>
      <c r="P13" s="10">
        <f>3/24*OO[[#This Row],[72 (27JUN1985 21:00:00)-Water Temperature (C)]]*OO[[#This Row],[14]]/SUM(OO[14])</f>
        <v>6.5058695490169545E-16</v>
      </c>
      <c r="Q13" s="10">
        <f>3/24*OO[[#This Row],[73 (28JUN1985 00:00:00)-Water Temperature (C)]]*OO[[#This Row],[15]]/SUM(OO[15])</f>
        <v>6.6328527140351701E-16</v>
      </c>
      <c r="R13" s="10">
        <f>3/24*OO[[#This Row],[74 (28JUN1985 03:00:00)-Water Temperature (C)]]*OO[[#This Row],[16]]/SUM(OO[16])</f>
        <v>6.7975242874123172E-16</v>
      </c>
      <c r="S13" s="10">
        <f>3/24*OO[[#This Row],[75 (28JUN1985 06:00:00)-Water Temperature (C)]]*OO[[#This Row],[17]]/SUM(OO[17])</f>
        <v>6.7700853101539444E-16</v>
      </c>
      <c r="T13" s="10">
        <f>3/24*OO[[#This Row],[76 (28JUN1985 09:00:00)-Water Temperature (C)]]*OO[[#This Row],[18]]/SUM(OO[18])</f>
        <v>6.388934451367506E-16</v>
      </c>
      <c r="U13" s="10">
        <f>3/24*OO[[#This Row],[77 (28JUN1985 12:00:00)-Water Temperature (C)]]*OO[[#This Row],[19]]/SUM(OO[19])</f>
        <v>5.9696155689529626E-16</v>
      </c>
      <c r="V13" s="10">
        <f>3/24000000*OO[[#This Row],[78 (28JUN1985 15:00:00)-Water Temperature (C)]]*OO[[#This Row],[20]]</f>
        <v>5.2453427818612507E-16</v>
      </c>
      <c r="W13" s="10">
        <f>3/24000000*OO[[#This Row],[79 (28JUN1985 18:00:00)-Water Temperature (C)]]*OO[[#This Row],[21]]</f>
        <v>4.856831808097499E-16</v>
      </c>
      <c r="X13" s="10">
        <f>3/24000000*OO[[#This Row],[80 (28JUN1985 21:00:00)-Water Temperature (C)]]*OO[[#This Row],[22]]</f>
        <v>4.5058658651099997E-16</v>
      </c>
      <c r="Y13" s="10">
        <f>3/24000000*OO[[#This Row],[81 (29JUN1985 00:00:00)-Water Temperature (C)]]*OO[[#This Row],[23]]</f>
        <v>4.20820627319E-16</v>
      </c>
      <c r="Z13" s="10">
        <f>3/24000000*OO[[#This Row],[82 (29JUN1985 03:00:00)-Water Temperature (C)]]*OO[[#This Row],[24]]</f>
        <v>4.0131572625899998E-16</v>
      </c>
      <c r="AA13" s="10">
        <f>3/24000000*OO[[#This Row],[83 (29JUN1985 06:00:00)-Water Temperature (C)]]*OO[[#This Row],[25]]</f>
        <v>3.7577923636225003E-16</v>
      </c>
      <c r="AB13" s="10">
        <f>3/24000000*OO[[#This Row],[84 (29JUN1985 09:00:00)-Water Temperature (C)]]*OO[[#This Row],[26]]</f>
        <v>3.6363174931000002E-16</v>
      </c>
      <c r="AC13" s="10">
        <f>3/24000000*OO[[#This Row],[85 (29JUN1985 12:00:00)-Water Temperature (C)]]*OO[[#This Row],[27]]</f>
        <v>3.5180694127799998E-16</v>
      </c>
      <c r="AD13" s="10">
        <f>3/24000000*OO[[#This Row],[86 (29JUN1985 15:00:00)-Water Temperature (C)]]*OO[[#This Row],[28]]</f>
        <v>3.2838153427787499E-16</v>
      </c>
      <c r="AE13" s="10">
        <f>3/24000000*OO[[#This Row],[88 (29JUN1985 21:00:00)-Water Temperature (C)]]*OO[[#This Row],[30]]</f>
        <v>3.0091605490699999E-16</v>
      </c>
      <c r="AF13" s="10">
        <f>3/24000000*OO[[#This Row],[88 (29JUN1985 21:00:00)-Water Temperature (C)]]*OO[[#This Row],[30]]</f>
        <v>3.0091605490699999E-16</v>
      </c>
      <c r="AG13" s="10">
        <f>3/24000000*OO[[#This Row],[89 (30JUN1985 00:00:00)-Water Temperature (C)]]*OO[[#This Row],[31]]</f>
        <v>2.3605170732237495E-16</v>
      </c>
      <c r="AH13" s="10">
        <f>3/24000000*OO[[#This Row],[90 (30JUN1985 03:00:00)-Water Temperature (C)]]*OO[[#This Row],[32]]</f>
        <v>1.5297020462231249E-16</v>
      </c>
      <c r="AI13" s="10">
        <f>3/24000000*OO[[#This Row],[91 (30JUN1985 06:00:00)-Water Temperature (C)]]*OO[[#This Row],[33]]</f>
        <v>9.9227637469749988E-17</v>
      </c>
      <c r="AJ13" s="10">
        <f>3/24000000*OO[[#This Row],[92 (30JUN1985 09:00:00)-Water Temperature (C)]]*OO[[#This Row],[34]]</f>
        <v>7.0851134047037501E-17</v>
      </c>
      <c r="AK13" s="10">
        <f>3/24000000*OO[[#This Row],[93 (30JUN1985 12:00:00)-Water Temperature (C)]]*OO[[#This Row],[35]]</f>
        <v>5.5633884289812495E-17</v>
      </c>
      <c r="AL13" s="10">
        <f>3/24000000*OO[[#This Row],[94 (30JUN1985 15:00:00)-Water Temperature (C)]]*OO[[#This Row],[36]]</f>
        <v>4.5286144802149996E-17</v>
      </c>
      <c r="AM13" s="10">
        <f>3/24000000*OO[[#This Row],[95 (30JUN1985 18:00:00)-Water Temperature (C)]]*OO[[#This Row],[37]]</f>
        <v>3.9188966210562492E-17</v>
      </c>
      <c r="AN13" s="10">
        <f>3/24000000*OO[[#This Row],[96 (30JUN1985 21:00:00)-Water Temperature (C)]]*OO[[#This Row],[38]]</f>
        <v>3.6404745596900004E-17</v>
      </c>
      <c r="AO13" s="10">
        <f>3/24000000*OO[[#This Row],[97 (01JUL1985 00:00:00)-Water Temperature (C)]]*OO[[#This Row],[39]]</f>
        <v>3.4887714413550002E-17</v>
      </c>
      <c r="AP13" s="10">
        <f>3/24000000*OO[[#This Row],[98 (01JUL1985 03:00:00)-Water Temperature (C)]]*OO[[#This Row],[40]]</f>
        <v>3.550915487385E-17</v>
      </c>
      <c r="AQ13" s="10">
        <f>3/24000000*OO[[#This Row],[99 (01JUL1985 06:00:00)-Water Temperature (C)]]*OO[[#This Row],[41]]</f>
        <v>3.3612417998500005E-17</v>
      </c>
      <c r="AR13" s="10">
        <f>3/24000000*OO[[#This Row],[100 (01JUL1985 09:00:00)-Water Temperature (C)]]*OO[[#This Row],[42]]</f>
        <v>3.1387679199199995E-17</v>
      </c>
      <c r="AS13" s="10">
        <f>3/24000000*OO[[#This Row],[101 (01JUL1985 12:00:00)-Water Temperature (C)]]*OO[[#This Row],[43]]</f>
        <v>2.9148195778049999E-17</v>
      </c>
      <c r="AT13" s="10">
        <f>3/24000000*OO[[#This Row],[102 (01JUL1985 15:00:00)-Water Temperature (C)]]*OO[[#This Row],[44]]</f>
        <v>2.6884399992024997E-17</v>
      </c>
      <c r="AU13" s="10">
        <f>3/24000000*OO[[#This Row],[103 (01JUL1985 18:00:00)-Water Temperature (C)]]*OO[[#This Row],[45]]</f>
        <v>2.5001675208624996E-17</v>
      </c>
      <c r="AV13" s="10">
        <f>3/24000000*OO[[#This Row],[104 (01JUL1985 21:00:00)-Water Temperature (C)]]*OO[[#This Row],[46]]</f>
        <v>2.3894206181725003E-17</v>
      </c>
      <c r="AW13" s="10">
        <f>3/24000000*OO[[#This Row],[105 (02JUL1985 00:00:00)-Water Temperature (C)]]*OO[[#This Row],[47]]</f>
        <v>2.3369346089500004E-17</v>
      </c>
      <c r="AX13" s="10">
        <f>3/24000000*OO[[#This Row],[106 (02JUL1985 03:00:00)-Water Temperature (C)]]*OO[[#This Row],[48]]</f>
        <v>2.4158568460800002E-17</v>
      </c>
      <c r="AY13" s="10">
        <f>3/24000000*OO[[#This Row],[107 (02JUL1985 06:00:00)-Water Temperature (C)]]*OO[[#This Row],[49]]</f>
        <v>2.3520664956637501E-17</v>
      </c>
      <c r="AZ13" s="10">
        <f>3/24000000*OO[[#This Row],[108 (02JUL1985 09:00:00)-Water Temperature (C)]]*OO[[#This Row],[50]]</f>
        <v>2.22462248418E-17</v>
      </c>
      <c r="BA13" s="10">
        <f>3/24000000*OO[[#This Row],[109 (02JUL1985 12:00:00)-Water Temperature (C)]]*OO[[#This Row],[51]]</f>
        <v>2.1172805416175001E-17</v>
      </c>
      <c r="BB13" s="10">
        <f>3/24000000*OO[[#This Row],[110 (02JUL1985 15:00:00)-Water Temperature (C)]]*OO[[#This Row],[52]]</f>
        <v>1.9381804441100001E-17</v>
      </c>
      <c r="BC13" s="10">
        <f>3/24000000*OO[[#This Row],[111 (02JUL1985 18:00:00)-Water Temperature (C)]]*OO[[#This Row],[53]]</f>
        <v>1.8067112552E-17</v>
      </c>
      <c r="BD13" s="10">
        <f>3/24000000*OO[[#This Row],[112 (02JUL1985 21:00:00)-Water Temperature (C)]]*OO[[#This Row],[54]]</f>
        <v>1.7447720647500001E-17</v>
      </c>
      <c r="BE13" s="10">
        <f>3/24000000*OO[[#This Row],[113 (03JUL1985 00:00:00)-Water Temperature (C)]]*OO[[#This Row],[55]]</f>
        <v>1.6997000698049999E-17</v>
      </c>
      <c r="BF13" s="10">
        <f>3/24000000*OO[[#This Row],[114 (03JUL1985 03:00:00)-Water Temperature (C)]]*OO[[#This Row],[56]]</f>
        <v>1.7389023560887501E-17</v>
      </c>
      <c r="BG13" s="10">
        <f>3/24000000*OO[[#This Row],[115 (03JUL1985 06:00:00)-Water Temperature (C)]]*OO[[#This Row],[57]]</f>
        <v>1.7071306463339998E-17</v>
      </c>
      <c r="BH13" s="10">
        <f>3/24000000*OO[[#This Row],[116 (03JUL1985 09:00:00)-Water Temperature (C)]]*OO[[#This Row],[58]]</f>
        <v>1.622675437243875E-17</v>
      </c>
      <c r="BI13" s="10">
        <f>3/24000000*OO[[#This Row],[117 (03JUL1985 12:00:00)-Water Temperature (C)]]*OO[[#This Row],[59]]</f>
        <v>1.5364672889524996E-17</v>
      </c>
      <c r="BJ13" s="10">
        <f>3/24000000*OO[[#This Row],[118 (03JUL1985 15:00:00)-Water Temperature (C)]]*OO[[#This Row],[60]]</f>
        <v>1.4057340250899999E-17</v>
      </c>
      <c r="BK13" s="10">
        <f>3/24000000*OO[[#This Row],[119 (03JUL1985 18:00:00)-Water Temperature (C)]]*OO[[#This Row],[61]]</f>
        <v>1.3155826077583751E-17</v>
      </c>
      <c r="BL13" s="10">
        <f>3/24000000*OO[[#This Row],[120 (03JUL1985 21:00:00)-Water Temperature (C)]]*OO[[#This Row],[62]]</f>
        <v>1.2519533898842499E-17</v>
      </c>
      <c r="BM13" s="10">
        <f>3/24000000*OO[[#This Row],[121 (04JUL1985 00:00:00)-Water Temperature (C)]]*OO[[#This Row],[63]]</f>
        <v>1.2147549894453749E-17</v>
      </c>
      <c r="BN13" s="10">
        <f>3/24000000*OO[[#This Row],[122 (04JUL1985 03:00:00)-Water Temperature (C)]]*OO[[#This Row],[64]]</f>
        <v>1.23435651823525E-17</v>
      </c>
      <c r="BO13" s="10">
        <f>3/24000000*OO[[#This Row],[123 (04JUL1985 06:00:00)-Water Temperature (C)]]*OO[[#This Row],[65]]</f>
        <v>1.1781464243224998E-17</v>
      </c>
      <c r="BP13" s="10">
        <f>3/24000000*OO[[#This Row],[124 (04JUL1985 09:00:00)-Water Temperature (C)]]*OO[[#This Row],[66]]</f>
        <v>1.148762705584375E-17</v>
      </c>
      <c r="BQ13" s="10">
        <f>3/24000000*OO[[#This Row],[125 (04JUL1985 12:00:00)-Water Temperature (C)]]*OO[[#This Row],[67]]</f>
        <v>1.08597185293625E-17</v>
      </c>
      <c r="BR13" s="10">
        <f>3/24000000*OO[[#This Row],[126 (04JUL1985 15:00:00)-Water Temperature (C)]]*OO[[#This Row],[68]]</f>
        <v>1.0381467218850001E-17</v>
      </c>
      <c r="BS13" s="10">
        <f>3/24000000*OO[[#This Row],[127 (04JUL1985 18:00:00)-Water Temperature (C)]]*OO[[#This Row],[69]]</f>
        <v>1.0083774685532499E-17</v>
      </c>
      <c r="BT13" s="10">
        <f>3/24000000*OO[[#This Row],[128 (04JUL1985 21:00:00)-Water Temperature (C)]]*OO[[#This Row],[70]]</f>
        <v>9.7563681659849998E-18</v>
      </c>
      <c r="BU13" s="10">
        <f>3/24000000*OO[[#This Row],[129 (05JUL1985 00:00:00)-Water Temperature (C)]]*OO[[#This Row],[71]]</f>
        <v>9.6688172640149985E-18</v>
      </c>
      <c r="BV13" s="10">
        <f>3/24000000*OO[[#This Row],[130 (05JUL1985 03:00:00)-Water Temperature (C)]]*OO[[#This Row],[72]]</f>
        <v>1.025380923286625E-17</v>
      </c>
      <c r="BW13" s="10">
        <f>3/24000000*OO[[#This Row],[131 (05JUL1985 06:00:00)-Water Temperature (C)]]*OO[[#This Row],[73]]</f>
        <v>1.004374431591125E-17</v>
      </c>
      <c r="BX13" s="10">
        <f>3/24000000*OO[[#This Row],[132 (05JUL1985 09:00:00)-Water Temperature (C)]]*OO[[#This Row],[74]]</f>
        <v>9.7636173279812507E-18</v>
      </c>
      <c r="BY13" s="10">
        <f>3/24000000*OO[[#This Row],[133 (05JUL1985 12:00:00)-Water Temperature (C)]]*OO[[#This Row],[75]]</f>
        <v>9.4100476828800004E-18</v>
      </c>
      <c r="BZ13" s="10">
        <f>3/24000000*OO[[#This Row],[134 (05JUL1985 15:00:00)-Water Temperature (C)]]*OO[[#This Row],[76]]</f>
        <v>8.7892778085899979E-18</v>
      </c>
      <c r="CA13" s="10">
        <f>3/24000000*OO[[#This Row],[135 (05JUL1985 18:00:00)-Water Temperature (C)]]*OO[[#This Row],[77]]</f>
        <v>8.3443473466500009E-18</v>
      </c>
      <c r="CB13" s="10">
        <f>3/24000000*OO[[#This Row],[136 (05JUL1985 21:00:00)-Water Temperature (C)]]*OO[[#This Row],[78]]</f>
        <v>8.0573556876000004E-18</v>
      </c>
      <c r="CC13" s="10">
        <f>3/24000000*OO[[#This Row],[137 (06JUL1985 00:00:00)-Water Temperature (C)]]*OO[[#This Row],[79]]</f>
        <v>7.6331161298399997E-18</v>
      </c>
      <c r="CD13" s="10">
        <f>3/24000000*OO[[#This Row],[138 (06JUL1985 03:00:00)-Water Temperature (C)]]*OO[[#This Row],[80]]</f>
        <v>7.6049911444412504E-18</v>
      </c>
      <c r="CE13" s="10">
        <f>3/24000000*OO[[#This Row],[139 (06JUL1985 06:00:00)-Water Temperature (C)]]*OO[[#This Row],[81]]</f>
        <v>7.210114042215E-18</v>
      </c>
      <c r="CF13" s="10">
        <f>3/24000000*OO[[#This Row],[140 (06JUL1985 09:00:00)-Water Temperature (C)]]*OO[[#This Row],[82]]</f>
        <v>6.9445558330024997E-18</v>
      </c>
      <c r="CG13" s="10">
        <f>3/24000000*OO[[#This Row],[141 (06JUL1985 12:00:00)-Water Temperature (C)]]*OO[[#This Row],[83]]</f>
        <v>6.8262636655000009E-18</v>
      </c>
      <c r="CH13" s="10">
        <f>3/24000000*OO[[#This Row],[142 (06JUL1985 15:00:00)-Water Temperature (C)]]*OO[[#This Row],[84]]</f>
        <v>6.3097455262499997E-18</v>
      </c>
      <c r="CI13" s="10">
        <f>3/24000000*OO[[#This Row],[143 (06JUL1985 18:00:00)-Water Temperature (C)]]*OO[[#This Row],[85]]</f>
        <v>5.7090735238899998E-18</v>
      </c>
      <c r="CJ13" s="10">
        <f>3/24000000*OO[[#This Row],[144 (06JUL1985 21:00:00)-Water Temperature (C)]]*OO[[#This Row],[86]]</f>
        <v>5.4366729310200001E-18</v>
      </c>
      <c r="CK13" s="10">
        <f>3/24000000*OO[[#This Row],[145 (07JUL1985 00:00:00)-Water Temperature (C)]]*OO[[#This Row],[87]]</f>
        <v>5.8096503118587505E-18</v>
      </c>
      <c r="CL13" s="10">
        <f>3/24000000*OO[[#This Row],[146 (07JUL1985 03:00:00)-Water Temperature (C)]]*OO[[#This Row],[88]]</f>
        <v>6.5482339178812498E-18</v>
      </c>
      <c r="CM13" s="10">
        <f>3/24000000*OO[[#This Row],[147 (07JUL1985 06:00:00)-Water Temperature (C)]]*OO[[#This Row],[89]]</f>
        <v>6.7438458081199996E-18</v>
      </c>
      <c r="CN13" s="10">
        <f>3/24000000*OO[[#This Row],[148 (07JUL1985 09:00:00)-Water Temperature (C)]]*OO[[#This Row],[90]]</f>
        <v>6.6377744759475004E-18</v>
      </c>
      <c r="CO13" s="10">
        <f>3/24000000*OO[[#This Row],[149 (07JUL1985 12:00:00)-Water Temperature (C)]]*OO[[#This Row],[91]]</f>
        <v>6.5391618019749994E-18</v>
      </c>
      <c r="CP13" s="10">
        <f>3/24000000*OO[[#This Row],[150 (07JUL1985 15:00:00)-Water Temperature (C)]]*OO[[#This Row],[92]]</f>
        <v>6.1363523146499998E-18</v>
      </c>
      <c r="CQ13" s="10">
        <f>3/24000000*OO[[#This Row],[151 (07JUL1985 18:00:00)-Water Temperature (C)]]*OO[[#This Row],[93]]</f>
        <v>5.8191845510812493E-18</v>
      </c>
      <c r="CR13" s="10">
        <f>3/24000000*OO[[#This Row],[152 (07JUL1985 21:00:00)-Water Temperature (C)]]*OO[[#This Row],[94]]</f>
        <v>5.60251386387E-18</v>
      </c>
      <c r="CS13" s="10">
        <f>3/24000000*OO[[#This Row],[153 (08JUL1985 00:00:00)-Water Temperature (C)]]*OO[[#This Row],[95]]</f>
        <v>5.0872749820425003E-18</v>
      </c>
      <c r="CT13" s="10">
        <f>3/24000000*OO[[#This Row],[154 (08JUL1985 03:00:00)-Water Temperature (C)]]*OO[[#This Row],[96]]</f>
        <v>4.7112775998412498E-18</v>
      </c>
      <c r="CU13" s="10">
        <f>3/24000000*OO[[#This Row],[155 (08JUL1985 06:00:00)-Water Temperature (C)]]*OO[[#This Row],[97]]</f>
        <v>4.5269512256100002E-18</v>
      </c>
      <c r="CV13" s="10">
        <f>3/24000000*OO[[#This Row],[156 (08JUL1985 09:00:00)-Water Temperature (C)]]*OO[[#This Row],[98]]</f>
        <v>4.1958729702925E-18</v>
      </c>
      <c r="CW13" s="10">
        <f>3/24000000*OO[[#This Row],[157 (08JUL1985 12:00:00)-Water Temperature (C)]]*OO[[#This Row],[99]]</f>
        <v>3.9445098693949997E-18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8.9596863740327104E-7</v>
      </c>
      <c r="D14" s="10">
        <f>3/24*OO[[#This Row],[60 (26JUN1985 09:00:00)-Water Temperature (C)]]*OO[[#This Row],[2]]/SUM(OO[2])</f>
        <v>2.4798840880971245E-9</v>
      </c>
      <c r="E14" s="10">
        <f>3/24*OO[[#This Row],[61 (26JUN1985 12:00:00)-Water Temperature (C)]]*OO[[#This Row],[3]]/SUM(OO[3])</f>
        <v>6.2906451543770352E-12</v>
      </c>
      <c r="F14" s="10">
        <f>3/24*OO[[#This Row],[62 (26JUN1985 15:00:00)-Water Temperature (C)]]*OO[[#This Row],[4]]/SUM(OO[4])</f>
        <v>3.1317505743791124E-14</v>
      </c>
      <c r="G14" s="10">
        <f>3/24*OO[[#This Row],[63 (26JUN1985 18:00:00)-Water Temperature (C)]]*OO[[#This Row],[5]]/SUM(OO[5])</f>
        <v>1.4272239061234886E-14</v>
      </c>
      <c r="H14" s="10">
        <f>3/24*OO[[#This Row],[64 (26JUN1985 21:00:00)-Water Temperature (C)]]*OO[[#This Row],[6]]/SUM(OO[6])</f>
        <v>1.442259163788609E-14</v>
      </c>
      <c r="I14" s="10">
        <f>3/24*OO[[#This Row],[65 (27JUN1985 00:00:00)-Water Temperature (C)]]*OO[[#This Row],[7]]/SUM(OO[7])</f>
        <v>1.8410070180124773E-14</v>
      </c>
      <c r="J14" s="10">
        <f>3/24*OO[[#This Row],[66 (27JUN1985 03:00:00)-Water Temperature (C)]]*OO[[#This Row],[8]]/SUM(OO[8])</f>
        <v>2.0484572495720775E-14</v>
      </c>
      <c r="K14" s="10">
        <f>3/24*OO[[#This Row],[67 (27JUN1985 06:00:00)-Water Temperature (C)]]*OO[[#This Row],[9]]/SUM(OO[9])</f>
        <v>2.0478095099452585E-14</v>
      </c>
      <c r="L14" s="10">
        <f>3/24*OO[[#This Row],[68 (27JUN1985 09:00:00)-Water Temperature (C)]]*OO[[#This Row],[10]]/SUM(OO[10])</f>
        <v>1.8891192336667279E-14</v>
      </c>
      <c r="M14" s="10">
        <f>3/24*OO[[#This Row],[69 (27JUN1985 12:00:00)-Water Temperature (C)]]*OO[[#This Row],[11]]/SUM(OO[11])</f>
        <v>1.7216970291345995E-14</v>
      </c>
      <c r="N14" s="10">
        <f>3/24*OO[[#This Row],[70 (27JUN1985 15:00:00)-Water Temperature (C)]]*OO[[#This Row],[12]]/SUM(OO[12])</f>
        <v>1.5466016427874978E-14</v>
      </c>
      <c r="O14" s="10">
        <f>3/24*OO[[#This Row],[71 (27JUN1985 18:00:00)-Water Temperature (C)]]*OO[[#This Row],[13]]/SUM(OO[13])</f>
        <v>1.4176417186535838E-14</v>
      </c>
      <c r="P14" s="10">
        <f>3/24*OO[[#This Row],[72 (27JUN1985 21:00:00)-Water Temperature (C)]]*OO[[#This Row],[14]]/SUM(OO[14])</f>
        <v>1.292956517513138E-14</v>
      </c>
      <c r="Q14" s="10">
        <f>3/24*OO[[#This Row],[73 (28JUN1985 00:00:00)-Water Temperature (C)]]*OO[[#This Row],[15]]/SUM(OO[15])</f>
        <v>1.2323984349411682E-14</v>
      </c>
      <c r="R14" s="10">
        <f>3/24*OO[[#This Row],[74 (28JUN1985 03:00:00)-Water Temperature (C)]]*OO[[#This Row],[16]]/SUM(OO[16])</f>
        <v>1.1897515937046924E-14</v>
      </c>
      <c r="S14" s="10">
        <f>3/24*OO[[#This Row],[75 (28JUN1985 06:00:00)-Water Temperature (C)]]*OO[[#This Row],[17]]/SUM(OO[17])</f>
        <v>1.1399077177751098E-14</v>
      </c>
      <c r="T14" s="10">
        <f>3/24*OO[[#This Row],[76 (28JUN1985 09:00:00)-Water Temperature (C)]]*OO[[#This Row],[18]]/SUM(OO[18])</f>
        <v>1.0361206094865442E-14</v>
      </c>
      <c r="U14" s="10">
        <f>3/24*OO[[#This Row],[77 (28JUN1985 12:00:00)-Water Temperature (C)]]*OO[[#This Row],[19]]/SUM(OO[19])</f>
        <v>9.38391733304098E-15</v>
      </c>
      <c r="V14" s="10">
        <f>3/24000000*OO[[#This Row],[78 (28JUN1985 15:00:00)-Water Temperature (C)]]*OO[[#This Row],[20]]</f>
        <v>8.0892496668699998E-15</v>
      </c>
      <c r="W14" s="10">
        <f>3/24000000*OO[[#This Row],[79 (28JUN1985 18:00:00)-Water Temperature (C)]]*OO[[#This Row],[21]]</f>
        <v>7.3577031312799993E-15</v>
      </c>
      <c r="X14" s="10">
        <f>3/24000000*OO[[#This Row],[80 (28JUN1985 21:00:00)-Water Temperature (C)]]*OO[[#This Row],[22]]</f>
        <v>6.7094036275499998E-15</v>
      </c>
      <c r="Y14" s="10">
        <f>3/24000000*OO[[#This Row],[81 (29JUN1985 00:00:00)-Water Temperature (C)]]*OO[[#This Row],[23]]</f>
        <v>6.156350759935E-15</v>
      </c>
      <c r="Z14" s="10">
        <f>3/24000000*OO[[#This Row],[82 (29JUN1985 03:00:00)-Water Temperature (C)]]*OO[[#This Row],[24]]</f>
        <v>5.7435293767899993E-15</v>
      </c>
      <c r="AA14" s="10">
        <f>3/24000000*OO[[#This Row],[83 (29JUN1985 06:00:00)-Water Temperature (C)]]*OO[[#This Row],[25]]</f>
        <v>5.2323748046349998E-15</v>
      </c>
      <c r="AB14" s="10">
        <f>3/24000000*OO[[#This Row],[84 (29JUN1985 09:00:00)-Water Temperature (C)]]*OO[[#This Row],[26]]</f>
        <v>4.6059083065800003E-15</v>
      </c>
      <c r="AC14" s="10">
        <f>3/24000000*OO[[#This Row],[85 (29JUN1985 12:00:00)-Water Temperature (C)]]*OO[[#This Row],[27]]</f>
        <v>4.0793676201674991E-15</v>
      </c>
      <c r="AD14" s="10">
        <f>3/24000000*OO[[#This Row],[86 (29JUN1985 15:00:00)-Water Temperature (C)]]*OO[[#This Row],[28]]</f>
        <v>3.5080297260524998E-15</v>
      </c>
      <c r="AE14" s="10">
        <f>3/24000000*OO[[#This Row],[88 (29JUN1985 21:00:00)-Water Temperature (C)]]*OO[[#This Row],[30]]</f>
        <v>2.91846237385625E-15</v>
      </c>
      <c r="AF14" s="10">
        <f>3/24000000*OO[[#This Row],[88 (29JUN1985 21:00:00)-Water Temperature (C)]]*OO[[#This Row],[30]]</f>
        <v>2.91846237385625E-15</v>
      </c>
      <c r="AG14" s="10">
        <f>3/24000000*OO[[#This Row],[89 (30JUN1985 00:00:00)-Water Temperature (C)]]*OO[[#This Row],[31]]</f>
        <v>2.1579455418599998E-15</v>
      </c>
      <c r="AH14" s="10">
        <f>3/24000000*OO[[#This Row],[90 (30JUN1985 03:00:00)-Water Temperature (C)]]*OO[[#This Row],[32]]</f>
        <v>1.3833883380789999E-15</v>
      </c>
      <c r="AI14" s="10">
        <f>3/24000000*OO[[#This Row],[91 (30JUN1985 06:00:00)-Water Temperature (C)]]*OO[[#This Row],[33]]</f>
        <v>9.06588819542E-16</v>
      </c>
      <c r="AJ14" s="10">
        <f>3/24000000*OO[[#This Row],[92 (30JUN1985 09:00:00)-Water Temperature (C)]]*OO[[#This Row],[34]]</f>
        <v>6.5927675101499994E-16</v>
      </c>
      <c r="AK14" s="10">
        <f>3/24000000*OO[[#This Row],[93 (30JUN1985 12:00:00)-Water Temperature (C)]]*OO[[#This Row],[35]]</f>
        <v>5.237970257162499E-16</v>
      </c>
      <c r="AL14" s="10">
        <f>3/24000000*OO[[#This Row],[94 (30JUN1985 15:00:00)-Water Temperature (C)]]*OO[[#This Row],[36]]</f>
        <v>4.2875939669849992E-16</v>
      </c>
      <c r="AM14" s="10">
        <f>3/24000000*OO[[#This Row],[95 (30JUN1985 18:00:00)-Water Temperature (C)]]*OO[[#This Row],[37]]</f>
        <v>3.7135785406262501E-16</v>
      </c>
      <c r="AN14" s="10">
        <f>3/24000000*OO[[#This Row],[96 (30JUN1985 21:00:00)-Water Temperature (C)]]*OO[[#This Row],[38]]</f>
        <v>3.4567726385350001E-16</v>
      </c>
      <c r="AO14" s="10">
        <f>3/24000000*OO[[#This Row],[97 (01JUL1985 00:00:00)-Water Temperature (C)]]*OO[[#This Row],[39]]</f>
        <v>3.31662634344E-16</v>
      </c>
      <c r="AP14" s="10">
        <f>3/24000000*OO[[#This Row],[98 (01JUL1985 03:00:00)-Water Temperature (C)]]*OO[[#This Row],[40]]</f>
        <v>3.3912931478725001E-16</v>
      </c>
      <c r="AQ14" s="10">
        <f>3/24000000*OO[[#This Row],[99 (01JUL1985 06:00:00)-Water Temperature (C)]]*OO[[#This Row],[41]]</f>
        <v>3.2217958568999999E-16</v>
      </c>
      <c r="AR14" s="10">
        <f>3/24000000*OO[[#This Row],[100 (01JUL1985 09:00:00)-Water Temperature (C)]]*OO[[#This Row],[42]]</f>
        <v>3.0042365825587502E-16</v>
      </c>
      <c r="AS14" s="10">
        <f>3/24000000*OO[[#This Row],[101 (01JUL1985 12:00:00)-Water Temperature (C)]]*OO[[#This Row],[43]]</f>
        <v>2.7854626737125E-16</v>
      </c>
      <c r="AT14" s="10">
        <f>3/24000000*OO[[#This Row],[102 (01JUL1985 15:00:00)-Water Temperature (C)]]*OO[[#This Row],[44]]</f>
        <v>2.566796962775E-16</v>
      </c>
      <c r="AU14" s="10">
        <f>3/24000000*OO[[#This Row],[103 (01JUL1985 18:00:00)-Water Temperature (C)]]*OO[[#This Row],[45]]</f>
        <v>2.3822086368599996E-16</v>
      </c>
      <c r="AV14" s="10">
        <f>3/24000000*OO[[#This Row],[104 (01JUL1985 21:00:00)-Water Temperature (C)]]*OO[[#This Row],[46]]</f>
        <v>2.2753056150999994E-16</v>
      </c>
      <c r="AW14" s="10">
        <f>3/24000000*OO[[#This Row],[105 (02JUL1985 00:00:00)-Water Temperature (C)]]*OO[[#This Row],[47]]</f>
        <v>2.2247701086325001E-16</v>
      </c>
      <c r="AX14" s="10">
        <f>3/24000000*OO[[#This Row],[106 (02JUL1985 03:00:00)-Water Temperature (C)]]*OO[[#This Row],[48]]</f>
        <v>2.3081110368749998E-16</v>
      </c>
      <c r="AY14" s="10">
        <f>3/24000000*OO[[#This Row],[107 (02JUL1985 06:00:00)-Water Temperature (C)]]*OO[[#This Row],[49]]</f>
        <v>2.2538367552399997E-16</v>
      </c>
      <c r="AZ14" s="10">
        <f>3/24000000*OO[[#This Row],[108 (02JUL1985 09:00:00)-Water Temperature (C)]]*OO[[#This Row],[50]]</f>
        <v>2.1306463638899996E-16</v>
      </c>
      <c r="BA14" s="10">
        <f>3/24000000*OO[[#This Row],[109 (02JUL1985 12:00:00)-Water Temperature (C)]]*OO[[#This Row],[51]]</f>
        <v>2.0268703831599998E-16</v>
      </c>
      <c r="BB14" s="10">
        <f>3/24000000*OO[[#This Row],[110 (02JUL1985 15:00:00)-Water Temperature (C)]]*OO[[#This Row],[52]]</f>
        <v>1.8538796228399999E-16</v>
      </c>
      <c r="BC14" s="10">
        <f>3/24000000*OO[[#This Row],[111 (02JUL1985 18:00:00)-Water Temperature (C)]]*OO[[#This Row],[53]]</f>
        <v>1.72129500136875E-16</v>
      </c>
      <c r="BD14" s="10">
        <f>3/24000000*OO[[#This Row],[112 (02JUL1985 21:00:00)-Water Temperature (C)]]*OO[[#This Row],[54]]</f>
        <v>1.6623973870999998E-16</v>
      </c>
      <c r="BE14" s="10">
        <f>3/24000000*OO[[#This Row],[113 (03JUL1985 00:00:00)-Water Temperature (C)]]*OO[[#This Row],[55]]</f>
        <v>1.6180371773999999E-16</v>
      </c>
      <c r="BF14" s="10">
        <f>3/24000000*OO[[#This Row],[114 (03JUL1985 03:00:00)-Water Temperature (C)]]*OO[[#This Row],[56]]</f>
        <v>1.6608083097472499E-16</v>
      </c>
      <c r="BG14" s="10">
        <f>3/24000000*OO[[#This Row],[115 (03JUL1985 06:00:00)-Water Temperature (C)]]*OO[[#This Row],[57]]</f>
        <v>1.633728818761E-16</v>
      </c>
      <c r="BH14" s="10">
        <f>3/24000000*OO[[#This Row],[116 (03JUL1985 09:00:00)-Water Temperature (C)]]*OO[[#This Row],[58]]</f>
        <v>1.5548387980335E-16</v>
      </c>
      <c r="BI14" s="10">
        <f>3/24000000*OO[[#This Row],[117 (03JUL1985 12:00:00)-Water Temperature (C)]]*OO[[#This Row],[59]]</f>
        <v>1.4705992591289997E-16</v>
      </c>
      <c r="BJ14" s="10">
        <f>3/24000000*OO[[#This Row],[118 (03JUL1985 15:00:00)-Water Temperature (C)]]*OO[[#This Row],[60]]</f>
        <v>1.3440908465617501E-16</v>
      </c>
      <c r="BK14" s="10">
        <f>3/24000000*OO[[#This Row],[119 (03JUL1985 18:00:00)-Water Temperature (C)]]*OO[[#This Row],[61]]</f>
        <v>1.2532554313256249E-16</v>
      </c>
      <c r="BL14" s="10">
        <f>3/24000000*OO[[#This Row],[120 (03JUL1985 21:00:00)-Water Temperature (C)]]*OO[[#This Row],[62]]</f>
        <v>1.1917638061770001E-16</v>
      </c>
      <c r="BM14" s="10">
        <f>3/24000000*OO[[#This Row],[121 (04JUL1985 00:00:00)-Water Temperature (C)]]*OO[[#This Row],[63]]</f>
        <v>1.1563760153819998E-16</v>
      </c>
      <c r="BN14" s="10">
        <f>3/24000000*OO[[#This Row],[122 (04JUL1985 03:00:00)-Water Temperature (C)]]*OO[[#This Row],[64]]</f>
        <v>1.1766325780480001E-16</v>
      </c>
      <c r="BO14" s="10">
        <f>3/24000000*OO[[#This Row],[123 (04JUL1985 06:00:00)-Water Temperature (C)]]*OO[[#This Row],[65]]</f>
        <v>1.126386205612125E-16</v>
      </c>
      <c r="BP14" s="10">
        <f>3/24000000*OO[[#This Row],[124 (04JUL1985 09:00:00)-Water Temperature (C)]]*OO[[#This Row],[66]]</f>
        <v>1.0977304245943749E-16</v>
      </c>
      <c r="BQ14" s="10">
        <f>3/24000000*OO[[#This Row],[125 (04JUL1985 12:00:00)-Water Temperature (C)]]*OO[[#This Row],[67]]</f>
        <v>1.0385903989022499E-16</v>
      </c>
      <c r="BR14" s="10">
        <f>3/24000000*OO[[#This Row],[126 (04JUL1985 15:00:00)-Water Temperature (C)]]*OO[[#This Row],[68]]</f>
        <v>9.9023283724875007E-17</v>
      </c>
      <c r="BS14" s="10">
        <f>3/24000000*OO[[#This Row],[127 (04JUL1985 18:00:00)-Water Temperature (C)]]*OO[[#This Row],[69]]</f>
        <v>9.632429392792501E-17</v>
      </c>
      <c r="BT14" s="10">
        <f>3/24000000*OO[[#This Row],[128 (04JUL1985 21:00:00)-Water Temperature (C)]]*OO[[#This Row],[70]]</f>
        <v>9.3196747265499987E-17</v>
      </c>
      <c r="BU14" s="10">
        <f>3/24000000*OO[[#This Row],[129 (05JUL1985 00:00:00)-Water Temperature (C)]]*OO[[#This Row],[71]]</f>
        <v>9.258321263874999E-17</v>
      </c>
      <c r="BV14" s="10">
        <f>3/24000000*OO[[#This Row],[130 (05JUL1985 03:00:00)-Water Temperature (C)]]*OO[[#This Row],[72]]</f>
        <v>9.7925178326749982E-17</v>
      </c>
      <c r="BW14" s="10">
        <f>3/24000000*OO[[#This Row],[131 (05JUL1985 06:00:00)-Water Temperature (C)]]*OO[[#This Row],[73]]</f>
        <v>9.5828245761424993E-17</v>
      </c>
      <c r="BX14" s="10">
        <f>3/24000000*OO[[#This Row],[132 (05JUL1985 09:00:00)-Water Temperature (C)]]*OO[[#This Row],[74]]</f>
        <v>9.2640424303499999E-17</v>
      </c>
      <c r="BY14" s="10">
        <f>3/24000000*OO[[#This Row],[133 (05JUL1985 12:00:00)-Water Temperature (C)]]*OO[[#This Row],[75]]</f>
        <v>8.9129029060799988E-17</v>
      </c>
      <c r="BZ14" s="10">
        <f>3/24000000*OO[[#This Row],[134 (05JUL1985 15:00:00)-Water Temperature (C)]]*OO[[#This Row],[76]]</f>
        <v>8.2934400949749994E-17</v>
      </c>
      <c r="CA14" s="10">
        <f>3/24000000*OO[[#This Row],[135 (05JUL1985 18:00:00)-Water Temperature (C)]]*OO[[#This Row],[77]]</f>
        <v>7.8357561740625002E-17</v>
      </c>
      <c r="CB14" s="10">
        <f>3/24000000*OO[[#This Row],[136 (05JUL1985 21:00:00)-Water Temperature (C)]]*OO[[#This Row],[78]]</f>
        <v>7.5437114614399996E-17</v>
      </c>
      <c r="CC14" s="10">
        <f>3/24000000*OO[[#This Row],[137 (06JUL1985 00:00:00)-Water Temperature (C)]]*OO[[#This Row],[79]]</f>
        <v>7.1175863194437495E-17</v>
      </c>
      <c r="CD14" s="10">
        <f>3/24000000*OO[[#This Row],[138 (06JUL1985 03:00:00)-Water Temperature (C)]]*OO[[#This Row],[80]]</f>
        <v>7.1197547099374994E-17</v>
      </c>
      <c r="CE14" s="10">
        <f>3/24000000*OO[[#This Row],[139 (06JUL1985 06:00:00)-Water Temperature (C)]]*OO[[#This Row],[81]]</f>
        <v>6.7886196801500004E-17</v>
      </c>
      <c r="CF14" s="10">
        <f>3/24000000*OO[[#This Row],[140 (06JUL1985 09:00:00)-Water Temperature (C)]]*OO[[#This Row],[82]]</f>
        <v>6.5352343585899997E-17</v>
      </c>
      <c r="CG14" s="10">
        <f>3/24000000*OO[[#This Row],[141 (06JUL1985 12:00:00)-Water Temperature (C)]]*OO[[#This Row],[83]]</f>
        <v>6.4337007928049989E-17</v>
      </c>
      <c r="CH14" s="10">
        <f>3/24000000*OO[[#This Row],[142 (06JUL1985 15:00:00)-Water Temperature (C)]]*OO[[#This Row],[84]]</f>
        <v>5.9554735261874999E-17</v>
      </c>
      <c r="CI14" s="10">
        <f>3/24000000*OO[[#This Row],[143 (06JUL1985 18:00:00)-Water Temperature (C)]]*OO[[#This Row],[85]]</f>
        <v>5.3617398666387501E-17</v>
      </c>
      <c r="CJ14" s="10">
        <f>3/24000000*OO[[#This Row],[144 (06JUL1985 21:00:00)-Water Temperature (C)]]*OO[[#This Row],[86]]</f>
        <v>5.1018263077687494E-17</v>
      </c>
      <c r="CK14" s="10">
        <f>3/24000000*OO[[#This Row],[145 (07JUL1985 00:00:00)-Water Temperature (C)]]*OO[[#This Row],[87]]</f>
        <v>5.4716752210299995E-17</v>
      </c>
      <c r="CL14" s="10">
        <f>3/24000000*OO[[#This Row],[146 (07JUL1985 03:00:00)-Water Temperature (C)]]*OO[[#This Row],[88]]</f>
        <v>6.154912347045E-17</v>
      </c>
      <c r="CM14" s="10">
        <f>3/24000000*OO[[#This Row],[147 (07JUL1985 06:00:00)-Water Temperature (C)]]*OO[[#This Row],[89]]</f>
        <v>6.3081384174724995E-17</v>
      </c>
      <c r="CN14" s="10">
        <f>3/24000000*OO[[#This Row],[148 (07JUL1985 09:00:00)-Water Temperature (C)]]*OO[[#This Row],[90]]</f>
        <v>6.1660152020812492E-17</v>
      </c>
      <c r="CO14" s="10">
        <f>3/24000000*OO[[#This Row],[149 (07JUL1985 12:00:00)-Water Temperature (C)]]*OO[[#This Row],[91]]</f>
        <v>6.0419383013900002E-17</v>
      </c>
      <c r="CP14" s="10">
        <f>3/24000000*OO[[#This Row],[150 (07JUL1985 15:00:00)-Water Temperature (C)]]*OO[[#This Row],[92]]</f>
        <v>5.6411409687499994E-17</v>
      </c>
      <c r="CQ14" s="10">
        <f>3/24000000*OO[[#This Row],[151 (07JUL1985 18:00:00)-Water Temperature (C)]]*OO[[#This Row],[93]]</f>
        <v>5.3130957531312503E-17</v>
      </c>
      <c r="CR14" s="10">
        <f>3/24000000*OO[[#This Row],[152 (07JUL1985 21:00:00)-Water Temperature (C)]]*OO[[#This Row],[94]]</f>
        <v>5.0819456269987491E-17</v>
      </c>
      <c r="CS14" s="10">
        <f>3/24000000*OO[[#This Row],[153 (08JUL1985 00:00:00)-Water Temperature (C)]]*OO[[#This Row],[95]]</f>
        <v>4.57643030216E-17</v>
      </c>
      <c r="CT14" s="10">
        <f>3/24000000*OO[[#This Row],[154 (08JUL1985 03:00:00)-Water Temperature (C)]]*OO[[#This Row],[96]]</f>
        <v>4.2475677679499996E-17</v>
      </c>
      <c r="CU14" s="10">
        <f>3/24000000*OO[[#This Row],[155 (08JUL1985 06:00:00)-Water Temperature (C)]]*OO[[#This Row],[97]]</f>
        <v>4.1082054158687499E-17</v>
      </c>
      <c r="CV14" s="10">
        <f>3/24000000*OO[[#This Row],[156 (08JUL1985 09:00:00)-Water Temperature (C)]]*OO[[#This Row],[98]]</f>
        <v>3.8120395584749993E-17</v>
      </c>
      <c r="CW14" s="10">
        <f>3/24000000*OO[[#This Row],[157 (08JUL1985 12:00:00)-Water Temperature (C)]]*OO[[#This Row],[99]]</f>
        <v>3.5913903276037497E-17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8.8993115892295219E-7</v>
      </c>
      <c r="D15" s="10">
        <f>3/24*OO[[#This Row],[60 (26JUN1985 09:00:00)-Water Temperature (C)]]*OO[[#This Row],[2]]/SUM(OO[2])</f>
        <v>2.5884399074776103E-9</v>
      </c>
      <c r="E15" s="10">
        <f>3/24*OO[[#This Row],[61 (26JUN1985 12:00:00)-Water Temperature (C)]]*OO[[#This Row],[3]]/SUM(OO[3])</f>
        <v>1.3553902041905714E-11</v>
      </c>
      <c r="F15" s="10">
        <f>3/24*OO[[#This Row],[62 (26JUN1985 15:00:00)-Water Temperature (C)]]*OO[[#This Row],[4]]/SUM(OO[4])</f>
        <v>5.7710086833396928E-12</v>
      </c>
      <c r="G15" s="10">
        <f>3/24*OO[[#This Row],[63 (26JUN1985 18:00:00)-Water Temperature (C)]]*OO[[#This Row],[5]]/SUM(OO[5])</f>
        <v>5.2215590710549617E-12</v>
      </c>
      <c r="H15" s="10">
        <f>3/24*OO[[#This Row],[64 (26JUN1985 21:00:00)-Water Temperature (C)]]*OO[[#This Row],[6]]/SUM(OO[6])</f>
        <v>5.2997550544039851E-12</v>
      </c>
      <c r="I15" s="10">
        <f>3/24*OO[[#This Row],[65 (27JUN1985 00:00:00)-Water Temperature (C)]]*OO[[#This Row],[7]]/SUM(OO[7])</f>
        <v>6.7713967691639538E-12</v>
      </c>
      <c r="J15" s="10">
        <f>3/24*OO[[#This Row],[66 (27JUN1985 03:00:00)-Water Temperature (C)]]*OO[[#This Row],[8]]/SUM(OO[8])</f>
        <v>7.5280821584660659E-12</v>
      </c>
      <c r="K15" s="10">
        <f>3/24*OO[[#This Row],[67 (27JUN1985 06:00:00)-Water Temperature (C)]]*OO[[#This Row],[9]]/SUM(OO[9])</f>
        <v>7.5189936151282732E-12</v>
      </c>
      <c r="L15" s="10">
        <f>3/24*OO[[#This Row],[68 (27JUN1985 09:00:00)-Water Temperature (C)]]*OO[[#This Row],[10]]/SUM(OO[10])</f>
        <v>6.9143824504363233E-12</v>
      </c>
      <c r="M15" s="10">
        <f>3/24*OO[[#This Row],[69 (27JUN1985 12:00:00)-Water Temperature (C)]]*OO[[#This Row],[11]]/SUM(OO[11])</f>
        <v>6.2745055374595343E-12</v>
      </c>
      <c r="N15" s="10">
        <f>3/24*OO[[#This Row],[70 (27JUN1985 15:00:00)-Water Temperature (C)]]*OO[[#This Row],[12]]/SUM(OO[12])</f>
        <v>5.6170579822459175E-12</v>
      </c>
      <c r="O15" s="10">
        <f>3/24*OO[[#This Row],[71 (27JUN1985 18:00:00)-Water Temperature (C)]]*OO[[#This Row],[13]]/SUM(OO[13])</f>
        <v>5.1218727237563867E-12</v>
      </c>
      <c r="P15" s="10">
        <f>3/24*OO[[#This Row],[72 (27JUN1985 21:00:00)-Water Temperature (C)]]*OO[[#This Row],[14]]/SUM(OO[14])</f>
        <v>4.6532742711813608E-12</v>
      </c>
      <c r="Q15" s="10">
        <f>3/24*OO[[#This Row],[73 (28JUN1985 00:00:00)-Water Temperature (C)]]*OO[[#This Row],[15]]/SUM(OO[15])</f>
        <v>4.4204096893642611E-12</v>
      </c>
      <c r="R15" s="10">
        <f>3/24*OO[[#This Row],[74 (28JUN1985 03:00:00)-Water Temperature (C)]]*OO[[#This Row],[16]]/SUM(OO[16])</f>
        <v>4.2597987449544577E-12</v>
      </c>
      <c r="S15" s="10">
        <f>3/24*OO[[#This Row],[75 (28JUN1985 06:00:00)-Water Temperature (C)]]*OO[[#This Row],[17]]/SUM(OO[17])</f>
        <v>4.0837406027533753E-12</v>
      </c>
      <c r="T15" s="10">
        <f>3/24*OO[[#This Row],[76 (28JUN1985 09:00:00)-Water Temperature (C)]]*OO[[#This Row],[18]]/SUM(OO[18])</f>
        <v>3.7158169900639494E-12</v>
      </c>
      <c r="U15" s="10">
        <f>3/24*OO[[#This Row],[77 (28JUN1985 12:00:00)-Water Temperature (C)]]*OO[[#This Row],[19]]/SUM(OO[19])</f>
        <v>3.3657405850920858E-12</v>
      </c>
      <c r="V15" s="10">
        <f>3/24000000*OO[[#This Row],[78 (28JUN1985 15:00:00)-Water Temperature (C)]]*OO[[#This Row],[20]]</f>
        <v>2.8992976847262504E-12</v>
      </c>
      <c r="W15" s="10">
        <f>3/24000000*OO[[#This Row],[79 (28JUN1985 18:00:00)-Water Temperature (C)]]*OO[[#This Row],[21]]</f>
        <v>2.6355229687050002E-12</v>
      </c>
      <c r="X15" s="10">
        <f>3/24000000*OO[[#This Row],[80 (28JUN1985 21:00:00)-Water Temperature (C)]]*OO[[#This Row],[22]]</f>
        <v>2.4072925020449999E-12</v>
      </c>
      <c r="Y15" s="10">
        <f>3/24000000*OO[[#This Row],[81 (29JUN1985 00:00:00)-Water Temperature (C)]]*OO[[#This Row],[23]]</f>
        <v>2.2130817187499997E-12</v>
      </c>
      <c r="Z15" s="10">
        <f>3/24000000*OO[[#This Row],[82 (29JUN1985 03:00:00)-Water Temperature (C)]]*OO[[#This Row],[24]]</f>
        <v>2.0702098830974999E-12</v>
      </c>
      <c r="AA15" s="10">
        <f>3/24000000*OO[[#This Row],[83 (29JUN1985 06:00:00)-Water Temperature (C)]]*OO[[#This Row],[25]]</f>
        <v>1.8901904892062498E-12</v>
      </c>
      <c r="AB15" s="10">
        <f>3/24000000*OO[[#This Row],[84 (29JUN1985 09:00:00)-Water Temperature (C)]]*OO[[#This Row],[26]]</f>
        <v>1.6498989274999998E-12</v>
      </c>
      <c r="AC15" s="10">
        <f>3/24000000*OO[[#This Row],[85 (29JUN1985 12:00:00)-Water Temperature (C)]]*OO[[#This Row],[27]]</f>
        <v>1.4489554215154998E-12</v>
      </c>
      <c r="AD15" s="10">
        <f>3/24000000*OO[[#This Row],[86 (29JUN1985 15:00:00)-Water Temperature (C)]]*OO[[#This Row],[28]]</f>
        <v>1.2350340646297497E-12</v>
      </c>
      <c r="AE15" s="10">
        <f>3/24000000*OO[[#This Row],[88 (29JUN1985 21:00:00)-Water Temperature (C)]]*OO[[#This Row],[30]]</f>
        <v>1.013982064437375E-12</v>
      </c>
      <c r="AF15" s="10">
        <f>3/24000000*OO[[#This Row],[88 (29JUN1985 21:00:00)-Water Temperature (C)]]*OO[[#This Row],[30]]</f>
        <v>1.013982064437375E-12</v>
      </c>
      <c r="AG15" s="10">
        <f>3/24000000*OO[[#This Row],[89 (30JUN1985 00:00:00)-Water Temperature (C)]]*OO[[#This Row],[31]]</f>
        <v>7.4259685275399989E-13</v>
      </c>
      <c r="AH15" s="10">
        <f>3/24000000*OO[[#This Row],[90 (30JUN1985 03:00:00)-Water Temperature (C)]]*OO[[#This Row],[32]]</f>
        <v>4.7470986932399996E-13</v>
      </c>
      <c r="AI15" s="10">
        <f>3/24000000*OO[[#This Row],[91 (30JUN1985 06:00:00)-Water Temperature (C)]]*OO[[#This Row],[33]]</f>
        <v>3.11183773719E-13</v>
      </c>
      <c r="AJ15" s="10">
        <f>3/24000000*OO[[#This Row],[92 (30JUN1985 09:00:00)-Water Temperature (C)]]*OO[[#This Row],[34]]</f>
        <v>2.2650661530574999E-13</v>
      </c>
      <c r="AK15" s="10">
        <f>3/24000000*OO[[#This Row],[93 (30JUN1985 12:00:00)-Water Temperature (C)]]*OO[[#This Row],[35]]</f>
        <v>1.7973703828774999E-13</v>
      </c>
      <c r="AL15" s="10">
        <f>3/24000000*OO[[#This Row],[94 (30JUN1985 15:00:00)-Water Temperature (C)]]*OO[[#This Row],[36]]</f>
        <v>1.4654275014125E-13</v>
      </c>
      <c r="AM15" s="10">
        <f>3/24000000*OO[[#This Row],[95 (30JUN1985 18:00:00)-Water Temperature (C)]]*OO[[#This Row],[37]]</f>
        <v>1.2622026145011248E-13</v>
      </c>
      <c r="AN15" s="10">
        <f>3/24000000*OO[[#This Row],[96 (30JUN1985 21:00:00)-Water Temperature (C)]]*OO[[#This Row],[38]]</f>
        <v>1.1704683550255E-13</v>
      </c>
      <c r="AO15" s="10">
        <f>3/24000000*OO[[#This Row],[97 (01JUL1985 00:00:00)-Water Temperature (C)]]*OO[[#This Row],[39]]</f>
        <v>1.1208072568227498E-13</v>
      </c>
      <c r="AP15" s="10">
        <f>3/24000000*OO[[#This Row],[98 (01JUL1985 03:00:00)-Water Temperature (C)]]*OO[[#This Row],[40]]</f>
        <v>1.1460591871599999E-13</v>
      </c>
      <c r="AQ15" s="10">
        <f>3/24000000*OO[[#This Row],[99 (01JUL1985 06:00:00)-Water Temperature (C)]]*OO[[#This Row],[41]]</f>
        <v>1.0892667767512499E-13</v>
      </c>
      <c r="AR15" s="10">
        <f>3/24000000*OO[[#This Row],[100 (01JUL1985 09:00:00)-Water Temperature (C)]]*OO[[#This Row],[42]]</f>
        <v>1.0108803982219999E-13</v>
      </c>
      <c r="AS15" s="10">
        <f>3/24000000*OO[[#This Row],[101 (01JUL1985 12:00:00)-Water Temperature (C)]]*OO[[#This Row],[43]]</f>
        <v>9.3255127840349994E-14</v>
      </c>
      <c r="AT15" s="10">
        <f>3/24000000*OO[[#This Row],[102 (01JUL1985 15:00:00)-Water Temperature (C)]]*OO[[#This Row],[44]]</f>
        <v>8.5554805065299998E-14</v>
      </c>
      <c r="AU15" s="10">
        <f>3/24000000*OO[[#This Row],[103 (01JUL1985 18:00:00)-Water Temperature (C)]]*OO[[#This Row],[45]]</f>
        <v>7.8928620568187499E-14</v>
      </c>
      <c r="AV15" s="10">
        <f>3/24000000*OO[[#This Row],[104 (01JUL1985 21:00:00)-Water Temperature (C)]]*OO[[#This Row],[46]]</f>
        <v>7.5067582174500004E-14</v>
      </c>
      <c r="AW15" s="10">
        <f>3/24000000*OO[[#This Row],[105 (02JUL1985 00:00:00)-Water Temperature (C)]]*OO[[#This Row],[47]]</f>
        <v>7.3131526793449996E-14</v>
      </c>
      <c r="AX15" s="10">
        <f>3/24000000*OO[[#This Row],[106 (02JUL1985 03:00:00)-Water Temperature (C)]]*OO[[#This Row],[48]]</f>
        <v>7.5864001026600008E-14</v>
      </c>
      <c r="AY15" s="10">
        <f>3/24000000*OO[[#This Row],[107 (02JUL1985 06:00:00)-Water Temperature (C)]]*OO[[#This Row],[49]]</f>
        <v>7.4071350791100011E-14</v>
      </c>
      <c r="AZ15" s="10">
        <f>3/24000000*OO[[#This Row],[108 (02JUL1985 09:00:00)-Water Temperature (C)]]*OO[[#This Row],[50]]</f>
        <v>6.9751629576749987E-14</v>
      </c>
      <c r="BA15" s="10">
        <f>3/24000000*OO[[#This Row],[109 (02JUL1985 12:00:00)-Water Temperature (C)]]*OO[[#This Row],[51]]</f>
        <v>6.6093301867124999E-14</v>
      </c>
      <c r="BB15" s="10">
        <f>3/24000000*OO[[#This Row],[110 (02JUL1985 15:00:00)-Water Temperature (C)]]*OO[[#This Row],[52]]</f>
        <v>6.0244397501987498E-14</v>
      </c>
      <c r="BC15" s="10">
        <f>3/24000000*OO[[#This Row],[111 (02JUL1985 18:00:00)-Water Temperature (C)]]*OO[[#This Row],[53]]</f>
        <v>5.5554317566799993E-14</v>
      </c>
      <c r="BD15" s="10">
        <f>3/24000000*OO[[#This Row],[112 (02JUL1985 21:00:00)-Water Temperature (C)]]*OO[[#This Row],[54]]</f>
        <v>5.3536092853425E-14</v>
      </c>
      <c r="BE15" s="10">
        <f>3/24000000*OO[[#This Row],[113 (03JUL1985 00:00:00)-Water Temperature (C)]]*OO[[#This Row],[55]]</f>
        <v>5.202230403510001E-14</v>
      </c>
      <c r="BF15" s="10">
        <f>3/24000000*OO[[#This Row],[114 (03JUL1985 03:00:00)-Water Temperature (C)]]*OO[[#This Row],[56]]</f>
        <v>5.3447631407049999E-14</v>
      </c>
      <c r="BG15" s="10">
        <f>3/24000000*OO[[#This Row],[115 (03JUL1985 06:00:00)-Water Temperature (C)]]*OO[[#This Row],[57]]</f>
        <v>5.2682211118425006E-14</v>
      </c>
      <c r="BH15" s="10">
        <f>3/24000000*OO[[#This Row],[116 (03JUL1985 09:00:00)-Water Temperature (C)]]*OO[[#This Row],[58]]</f>
        <v>5.0127045601500002E-14</v>
      </c>
      <c r="BI15" s="10">
        <f>3/24000000*OO[[#This Row],[117 (03JUL1985 12:00:00)-Water Temperature (C)]]*OO[[#This Row],[59]]</f>
        <v>4.7324987512399999E-14</v>
      </c>
      <c r="BJ15" s="10">
        <f>3/24000000*OO[[#This Row],[118 (03JUL1985 15:00:00)-Water Temperature (C)]]*OO[[#This Row],[60]]</f>
        <v>4.3177382149499993E-14</v>
      </c>
      <c r="BK15" s="10">
        <f>3/24000000*OO[[#This Row],[119 (03JUL1985 18:00:00)-Water Temperature (C)]]*OO[[#This Row],[61]]</f>
        <v>4.0099735810125002E-14</v>
      </c>
      <c r="BL15" s="10">
        <f>3/24000000*OO[[#This Row],[120 (03JUL1985 21:00:00)-Water Temperature (C)]]*OO[[#This Row],[62]]</f>
        <v>3.8096636807125001E-14</v>
      </c>
      <c r="BM15" s="10">
        <f>3/24000000*OO[[#This Row],[121 (04JUL1985 00:00:00)-Water Temperature (C)]]*OO[[#This Row],[63]]</f>
        <v>3.6939049298449998E-14</v>
      </c>
      <c r="BN15" s="10">
        <f>3/24000000*OO[[#This Row],[122 (04JUL1985 03:00:00)-Water Temperature (C)]]*OO[[#This Row],[64]]</f>
        <v>3.7641558393300004E-14</v>
      </c>
      <c r="BO15" s="10">
        <f>3/24000000*OO[[#This Row],[123 (04JUL1985 06:00:00)-Water Temperature (C)]]*OO[[#This Row],[65]]</f>
        <v>3.6139952720925E-14</v>
      </c>
      <c r="BP15" s="10">
        <f>3/24000000*OO[[#This Row],[124 (04JUL1985 09:00:00)-Water Temperature (C)]]*OO[[#This Row],[66]]</f>
        <v>3.5187491296012504E-14</v>
      </c>
      <c r="BQ15" s="10">
        <f>3/24000000*OO[[#This Row],[125 (04JUL1985 12:00:00)-Water Temperature (C)]]*OO[[#This Row],[67]]</f>
        <v>3.3313871308424996E-14</v>
      </c>
      <c r="BR15" s="10">
        <f>3/24000000*OO[[#This Row],[126 (04JUL1985 15:00:00)-Water Temperature (C)]]*OO[[#This Row],[68]]</f>
        <v>3.1696593988949997E-14</v>
      </c>
      <c r="BS15" s="10">
        <f>3/24000000*OO[[#This Row],[127 (04JUL1985 18:00:00)-Water Temperature (C)]]*OO[[#This Row],[69]]</f>
        <v>3.0860958990399996E-14</v>
      </c>
      <c r="BT15" s="10">
        <f>3/24000000*OO[[#This Row],[128 (04JUL1985 21:00:00)-Water Temperature (C)]]*OO[[#This Row],[70]]</f>
        <v>2.9845374785937494E-14</v>
      </c>
      <c r="BU15" s="10">
        <f>3/24000000*OO[[#This Row],[129 (05JUL1985 00:00:00)-Water Temperature (C)]]*OO[[#This Row],[71]]</f>
        <v>2.9668173730649997E-14</v>
      </c>
      <c r="BV15" s="10">
        <f>3/24000000*OO[[#This Row],[130 (05JUL1985 03:00:00)-Water Temperature (C)]]*OO[[#This Row],[72]]</f>
        <v>3.1376009453937494E-14</v>
      </c>
      <c r="BW15" s="10">
        <f>3/24000000*OO[[#This Row],[131 (05JUL1985 06:00:00)-Water Temperature (C)]]*OO[[#This Row],[73]]</f>
        <v>3.07949211492E-14</v>
      </c>
      <c r="BX15" s="10">
        <f>3/24000000*OO[[#This Row],[132 (05JUL1985 09:00:00)-Water Temperature (C)]]*OO[[#This Row],[74]]</f>
        <v>2.9694891275199997E-14</v>
      </c>
      <c r="BY15" s="10">
        <f>3/24000000*OO[[#This Row],[133 (05JUL1985 12:00:00)-Water Temperature (C)]]*OO[[#This Row],[75]]</f>
        <v>2.85854668075E-14</v>
      </c>
      <c r="BZ15" s="10">
        <f>3/24000000*OO[[#This Row],[134 (05JUL1985 15:00:00)-Water Temperature (C)]]*OO[[#This Row],[76]]</f>
        <v>2.6560169613999997E-14</v>
      </c>
      <c r="CA15" s="10">
        <f>3/24000000*OO[[#This Row],[135 (05JUL1985 18:00:00)-Water Temperature (C)]]*OO[[#This Row],[77]]</f>
        <v>2.5011047214050001E-14</v>
      </c>
      <c r="CB15" s="10">
        <f>3/24000000*OO[[#This Row],[136 (05JUL1985 21:00:00)-Water Temperature (C)]]*OO[[#This Row],[78]]</f>
        <v>2.4071679120912497E-14</v>
      </c>
      <c r="CC15" s="10">
        <f>3/24000000*OO[[#This Row],[137 (06JUL1985 00:00:00)-Water Temperature (C)]]*OO[[#This Row],[79]]</f>
        <v>2.2701954732737496E-14</v>
      </c>
      <c r="CD15" s="10">
        <f>3/24000000*OO[[#This Row],[138 (06JUL1985 03:00:00)-Water Temperature (C)]]*OO[[#This Row],[80]]</f>
        <v>2.2771935344287499E-14</v>
      </c>
      <c r="CE15" s="10">
        <f>3/24000000*OO[[#This Row],[139 (06JUL1985 06:00:00)-Water Temperature (C)]]*OO[[#This Row],[81]]</f>
        <v>2.1794632544475E-14</v>
      </c>
      <c r="CF15" s="10">
        <f>3/24000000*OO[[#This Row],[140 (06JUL1985 09:00:00)-Water Temperature (C)]]*OO[[#This Row],[82]]</f>
        <v>2.0962933113550001E-14</v>
      </c>
      <c r="CG15" s="10">
        <f>3/24000000*OO[[#This Row],[141 (06JUL1985 12:00:00)-Water Temperature (C)]]*OO[[#This Row],[83]]</f>
        <v>2.0661548944049999E-14</v>
      </c>
      <c r="CH15" s="10">
        <f>3/24000000*OO[[#This Row],[142 (06JUL1985 15:00:00)-Water Temperature (C)]]*OO[[#This Row],[84]]</f>
        <v>1.9150276522500001E-14</v>
      </c>
      <c r="CI15" s="10">
        <f>3/24000000*OO[[#This Row],[143 (06JUL1985 18:00:00)-Water Temperature (C)]]*OO[[#This Row],[85]]</f>
        <v>1.7154822970500001E-14</v>
      </c>
      <c r="CJ15" s="10">
        <f>3/24000000*OO[[#This Row],[144 (06JUL1985 21:00:00)-Water Temperature (C)]]*OO[[#This Row],[86]]</f>
        <v>1.6288703414549999E-14</v>
      </c>
      <c r="CK15" s="10">
        <f>3/24000000*OO[[#This Row],[145 (07JUL1985 00:00:00)-Water Temperature (C)]]*OO[[#This Row],[87]]</f>
        <v>1.7470454610662497E-14</v>
      </c>
      <c r="CL15" s="10">
        <f>3/24000000*OO[[#This Row],[146 (07JUL1985 03:00:00)-Water Temperature (C)]]*OO[[#This Row],[88]]</f>
        <v>1.9720632380549997E-14</v>
      </c>
      <c r="CM15" s="10">
        <f>3/24000000*OO[[#This Row],[147 (07JUL1985 06:00:00)-Water Temperature (C)]]*OO[[#This Row],[89]]</f>
        <v>2.0255489118562501E-14</v>
      </c>
      <c r="CN15" s="10">
        <f>3/24000000*OO[[#This Row],[148 (07JUL1985 09:00:00)-Water Temperature (C)]]*OO[[#This Row],[90]]</f>
        <v>1.977991468375E-14</v>
      </c>
      <c r="CO15" s="10">
        <f>3/24000000*OO[[#This Row],[149 (07JUL1985 12:00:00)-Water Temperature (C)]]*OO[[#This Row],[91]]</f>
        <v>1.93648942494125E-14</v>
      </c>
      <c r="CP15" s="10">
        <f>3/24000000*OO[[#This Row],[150 (07JUL1985 15:00:00)-Water Temperature (C)]]*OO[[#This Row],[92]]</f>
        <v>1.806611245355E-14</v>
      </c>
      <c r="CQ15" s="10">
        <f>3/24000000*OO[[#This Row],[151 (07JUL1985 18:00:00)-Water Temperature (C)]]*OO[[#This Row],[93]]</f>
        <v>1.6957243192124999E-14</v>
      </c>
      <c r="CR15" s="10">
        <f>3/24000000*OO[[#This Row],[152 (07JUL1985 21:00:00)-Water Temperature (C)]]*OO[[#This Row],[94]]</f>
        <v>1.6194303518568747E-14</v>
      </c>
      <c r="CS15" s="10">
        <f>3/24000000*OO[[#This Row],[153 (08JUL1985 00:00:00)-Water Temperature (C)]]*OO[[#This Row],[95]]</f>
        <v>1.456612791647E-14</v>
      </c>
      <c r="CT15" s="10">
        <f>3/24000000*OO[[#This Row],[154 (08JUL1985 03:00:00)-Water Temperature (C)]]*OO[[#This Row],[96]]</f>
        <v>1.3524545553725002E-14</v>
      </c>
      <c r="CU15" s="10">
        <f>3/24000000*OO[[#This Row],[155 (08JUL1985 06:00:00)-Water Temperature (C)]]*OO[[#This Row],[97]]</f>
        <v>1.3124602030785E-14</v>
      </c>
      <c r="CV15" s="10">
        <f>3/24000000*OO[[#This Row],[156 (08JUL1985 09:00:00)-Water Temperature (C)]]*OO[[#This Row],[98]]</f>
        <v>1.217945348091E-14</v>
      </c>
      <c r="CW15" s="10">
        <f>3/24000000*OO[[#This Row],[157 (08JUL1985 12:00:00)-Water Temperature (C)]]*OO[[#This Row],[99]]</f>
        <v>1.1475095947999999E-14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1.840230006990586E-6</v>
      </c>
      <c r="D16" s="10">
        <f>3/24*OO[[#This Row],[60 (26JUN1985 09:00:00)-Water Temperature (C)]]*OO[[#This Row],[2]]/SUM(OO[2])</f>
        <v>4.8030994570663404E-9</v>
      </c>
      <c r="E16" s="10">
        <f>3/24*OO[[#This Row],[61 (26JUN1985 12:00:00)-Water Temperature (C)]]*OO[[#This Row],[3]]/SUM(OO[3])</f>
        <v>1.1033368145204102E-10</v>
      </c>
      <c r="F16" s="10">
        <f>3/24*OO[[#This Row],[62 (26JUN1985 15:00:00)-Water Temperature (C)]]*OO[[#This Row],[4]]/SUM(OO[4])</f>
        <v>8.5980027096277612E-11</v>
      </c>
      <c r="G16" s="10">
        <f>3/24*OO[[#This Row],[63 (26JUN1985 18:00:00)-Water Temperature (C)]]*OO[[#This Row],[5]]/SUM(OO[5])</f>
        <v>7.7757199941522555E-11</v>
      </c>
      <c r="H16" s="10">
        <f>3/24*OO[[#This Row],[64 (26JUN1985 21:00:00)-Water Temperature (C)]]*OO[[#This Row],[6]]/SUM(OO[6])</f>
        <v>7.918628861945279E-11</v>
      </c>
      <c r="I16" s="10">
        <f>3/24*OO[[#This Row],[65 (27JUN1985 00:00:00)-Water Temperature (C)]]*OO[[#This Row],[7]]/SUM(OO[7])</f>
        <v>1.0021547399663592E-10</v>
      </c>
      <c r="J16" s="10">
        <f>3/24*OO[[#This Row],[66 (27JUN1985 03:00:00)-Water Temperature (C)]]*OO[[#This Row],[8]]/SUM(OO[8])</f>
        <v>1.0977423178483185E-10</v>
      </c>
      <c r="K16" s="10">
        <f>3/24*OO[[#This Row],[67 (27JUN1985 06:00:00)-Water Temperature (C)]]*OO[[#This Row],[9]]/SUM(OO[9])</f>
        <v>1.0846516224149871E-10</v>
      </c>
      <c r="L16" s="10">
        <f>3/24*OO[[#This Row],[68 (27JUN1985 09:00:00)-Water Temperature (C)]]*OO[[#This Row],[10]]/SUM(OO[10])</f>
        <v>9.8644799791726236E-11</v>
      </c>
      <c r="M16" s="10">
        <f>3/24*OO[[#This Row],[69 (27JUN1985 12:00:00)-Water Temperature (C)]]*OO[[#This Row],[11]]/SUM(OO[11])</f>
        <v>8.8449718386235296E-11</v>
      </c>
      <c r="N16" s="10">
        <f>3/24*OO[[#This Row],[70 (27JUN1985 15:00:00)-Water Temperature (C)]]*OO[[#This Row],[12]]/SUM(OO[12])</f>
        <v>7.8332182269667803E-11</v>
      </c>
      <c r="O16" s="10">
        <f>3/24*OO[[#This Row],[71 (27JUN1985 18:00:00)-Water Temperature (C)]]*OO[[#This Row],[13]]/SUM(OO[13])</f>
        <v>7.0461181250555578E-11</v>
      </c>
      <c r="P16" s="10">
        <f>3/24*OO[[#This Row],[72 (27JUN1985 21:00:00)-Water Temperature (C)]]*OO[[#This Row],[14]]/SUM(OO[14])</f>
        <v>6.3244438366625572E-11</v>
      </c>
      <c r="Q16" s="10">
        <f>3/24*OO[[#This Row],[73 (28JUN1985 00:00:00)-Water Temperature (C)]]*OO[[#This Row],[15]]/SUM(OO[15])</f>
        <v>5.9327733909886997E-11</v>
      </c>
      <c r="R16" s="10">
        <f>3/24*OO[[#This Row],[74 (28JUN1985 03:00:00)-Water Temperature (C)]]*OO[[#This Row],[16]]/SUM(OO[16])</f>
        <v>5.6499800628999408E-11</v>
      </c>
      <c r="S16" s="10">
        <f>3/24*OO[[#This Row],[75 (28JUN1985 06:00:00)-Water Temperature (C)]]*OO[[#This Row],[17]]/SUM(OO[17])</f>
        <v>5.3435789220453105E-11</v>
      </c>
      <c r="T16" s="10">
        <f>3/24*OO[[#This Row],[76 (28JUN1985 09:00:00)-Water Temperature (C)]]*OO[[#This Row],[18]]/SUM(OO[18])</f>
        <v>4.7978103673228273E-11</v>
      </c>
      <c r="U16" s="10">
        <f>3/24*OO[[#This Row],[77 (28JUN1985 12:00:00)-Water Temperature (C)]]*OO[[#This Row],[19]]/SUM(OO[19])</f>
        <v>4.2827179474869302E-11</v>
      </c>
      <c r="V16" s="10">
        <f>3/24000000*OO[[#This Row],[78 (28JUN1985 15:00:00)-Water Temperature (C)]]*OO[[#This Row],[20]]</f>
        <v>3.6318159177349993E-11</v>
      </c>
      <c r="W16" s="10">
        <f>3/24000000*OO[[#This Row],[79 (28JUN1985 18:00:00)-Water Temperature (C)]]*OO[[#This Row],[21]]</f>
        <v>3.2455365499049996E-11</v>
      </c>
      <c r="X16" s="10">
        <f>3/24000000*OO[[#This Row],[80 (28JUN1985 21:00:00)-Water Temperature (C)]]*OO[[#This Row],[22]]</f>
        <v>2.9204515086337495E-11</v>
      </c>
      <c r="Y16" s="10">
        <f>3/24000000*OO[[#This Row],[81 (29JUN1985 00:00:00)-Water Temperature (C)]]*OO[[#This Row],[23]]</f>
        <v>2.6427609443149999E-11</v>
      </c>
      <c r="Z16" s="10">
        <f>3/24000000*OO[[#This Row],[82 (29JUN1985 03:00:00)-Water Temperature (C)]]*OO[[#This Row],[24]]</f>
        <v>2.4304851142825E-11</v>
      </c>
      <c r="AA16" s="10">
        <f>3/24000000*OO[[#This Row],[83 (29JUN1985 06:00:00)-Water Temperature (C)]]*OO[[#This Row],[25]]</f>
        <v>2.1887355240050001E-11</v>
      </c>
      <c r="AB16" s="10">
        <f>3/24000000*OO[[#This Row],[84 (29JUN1985 09:00:00)-Water Temperature (C)]]*OO[[#This Row],[26]]</f>
        <v>1.87754652029625E-11</v>
      </c>
      <c r="AC16" s="10">
        <f>3/24000000*OO[[#This Row],[85 (29JUN1985 12:00:00)-Water Temperature (C)]]*OO[[#This Row],[27]]</f>
        <v>1.6168342110878747E-11</v>
      </c>
      <c r="AD16" s="10">
        <f>3/24000000*OO[[#This Row],[86 (29JUN1985 15:00:00)-Water Temperature (C)]]*OO[[#This Row],[28]]</f>
        <v>1.3509430690509997E-11</v>
      </c>
      <c r="AE16" s="10">
        <f>3/24000000*OO[[#This Row],[88 (29JUN1985 21:00:00)-Water Temperature (C)]]*OO[[#This Row],[30]]</f>
        <v>1.0741756712781248E-11</v>
      </c>
      <c r="AF16" s="10">
        <f>3/24000000*OO[[#This Row],[88 (29JUN1985 21:00:00)-Water Temperature (C)]]*OO[[#This Row],[30]]</f>
        <v>1.0741756712781248E-11</v>
      </c>
      <c r="AG16" s="10">
        <f>3/24000000*OO[[#This Row],[89 (30JUN1985 00:00:00)-Water Temperature (C)]]*OO[[#This Row],[31]]</f>
        <v>7.6811951702500014E-12</v>
      </c>
      <c r="AH16" s="10">
        <f>3/24000000*OO[[#This Row],[90 (30JUN1985 03:00:00)-Water Temperature (C)]]*OO[[#This Row],[32]]</f>
        <v>4.9013954490749995E-12</v>
      </c>
      <c r="AI16" s="10">
        <f>3/24000000*OO[[#This Row],[91 (30JUN1985 06:00:00)-Water Temperature (C)]]*OO[[#This Row],[33]]</f>
        <v>3.2307582054837499E-12</v>
      </c>
      <c r="AJ16" s="10">
        <f>3/24000000*OO[[#This Row],[92 (30JUN1985 09:00:00)-Water Temperature (C)]]*OO[[#This Row],[34]]</f>
        <v>2.3691935264200001E-12</v>
      </c>
      <c r="AK16" s="10">
        <f>3/24000000*OO[[#This Row],[93 (30JUN1985 12:00:00)-Water Temperature (C)]]*OO[[#This Row],[35]]</f>
        <v>1.8866072091999999E-12</v>
      </c>
      <c r="AL16" s="10">
        <f>3/24000000*OO[[#This Row],[94 (30JUN1985 15:00:00)-Water Temperature (C)]]*OO[[#This Row],[36]]</f>
        <v>1.5385755669969999E-12</v>
      </c>
      <c r="AM16" s="10">
        <f>3/24000000*OO[[#This Row],[95 (30JUN1985 18:00:00)-Water Temperature (C)]]*OO[[#This Row],[37]]</f>
        <v>1.322159409707625E-12</v>
      </c>
      <c r="AN16" s="10">
        <f>3/24000000*OO[[#This Row],[96 (30JUN1985 21:00:00)-Water Temperature (C)]]*OO[[#This Row],[38]]</f>
        <v>1.2254128271871251E-12</v>
      </c>
      <c r="AO16" s="10">
        <f>3/24000000*OO[[#This Row],[97 (01JUL1985 00:00:00)-Water Temperature (C)]]*OO[[#This Row],[39]]</f>
        <v>1.1751398133075E-12</v>
      </c>
      <c r="AP16" s="10">
        <f>3/24000000*OO[[#This Row],[98 (01JUL1985 03:00:00)-Water Temperature (C)]]*OO[[#This Row],[40]]</f>
        <v>1.2057402588081249E-12</v>
      </c>
      <c r="AQ16" s="10">
        <f>3/24000000*OO[[#This Row],[99 (01JUL1985 06:00:00)-Water Temperature (C)]]*OO[[#This Row],[41]]</f>
        <v>1.1505777273209998E-12</v>
      </c>
      <c r="AR16" s="10">
        <f>3/24000000*OO[[#This Row],[100 (01JUL1985 09:00:00)-Water Temperature (C)]]*OO[[#This Row],[42]]</f>
        <v>1.0659231651446248E-12</v>
      </c>
      <c r="AS16" s="10">
        <f>3/24000000*OO[[#This Row],[101 (01JUL1985 12:00:00)-Water Temperature (C)]]*OO[[#This Row],[43]]</f>
        <v>9.8180206243687507E-13</v>
      </c>
      <c r="AT16" s="10">
        <f>3/24000000*OO[[#This Row],[102 (01JUL1985 15:00:00)-Water Temperature (C)]]*OO[[#This Row],[44]]</f>
        <v>8.9960827716787504E-13</v>
      </c>
      <c r="AU16" s="10">
        <f>3/24000000*OO[[#This Row],[103 (01JUL1985 18:00:00)-Water Temperature (C)]]*OO[[#This Row],[45]]</f>
        <v>8.2781725558349996E-13</v>
      </c>
      <c r="AV16" s="10">
        <f>3/24000000*OO[[#This Row],[104 (01JUL1985 21:00:00)-Water Temperature (C)]]*OO[[#This Row],[46]]</f>
        <v>7.8645059741424995E-13</v>
      </c>
      <c r="AW16" s="10">
        <f>3/24000000*OO[[#This Row],[105 (02JUL1985 00:00:00)-Water Temperature (C)]]*OO[[#This Row],[47]]</f>
        <v>7.6641138881712504E-13</v>
      </c>
      <c r="AX16" s="10">
        <f>3/24000000*OO[[#This Row],[106 (02JUL1985 03:00:00)-Water Temperature (C)]]*OO[[#This Row],[48]]</f>
        <v>7.9777866487799996E-13</v>
      </c>
      <c r="AY16" s="10">
        <f>3/24000000*OO[[#This Row],[107 (02JUL1985 06:00:00)-Water Temperature (C)]]*OO[[#This Row],[49]]</f>
        <v>7.8174694747462499E-13</v>
      </c>
      <c r="AZ16" s="10">
        <f>3/24000000*OO[[#This Row],[108 (02JUL1985 09:00:00)-Water Temperature (C)]]*OO[[#This Row],[50]]</f>
        <v>7.3600995299474994E-13</v>
      </c>
      <c r="BA16" s="10">
        <f>3/24000000*OO[[#This Row],[109 (02JUL1985 12:00:00)-Water Temperature (C)]]*OO[[#This Row],[51]]</f>
        <v>6.9683633356574997E-13</v>
      </c>
      <c r="BB16" s="10">
        <f>3/24000000*OO[[#This Row],[110 (02JUL1985 15:00:00)-Water Temperature (C)]]*OO[[#This Row],[52]]</f>
        <v>6.3454145939999987E-13</v>
      </c>
      <c r="BC16" s="10">
        <f>3/24000000*OO[[#This Row],[111 (02JUL1985 18:00:00)-Water Temperature (C)]]*OO[[#This Row],[53]]</f>
        <v>5.8252727720425002E-13</v>
      </c>
      <c r="BD16" s="10">
        <f>3/24000000*OO[[#This Row],[112 (02JUL1985 21:00:00)-Water Temperature (C)]]*OO[[#This Row],[54]]</f>
        <v>5.6126182169587502E-13</v>
      </c>
      <c r="BE16" s="10">
        <f>3/24000000*OO[[#This Row],[113 (03JUL1985 00:00:00)-Water Temperature (C)]]*OO[[#This Row],[55]]</f>
        <v>5.4538353201112497E-13</v>
      </c>
      <c r="BF16" s="10">
        <f>3/24000000*OO[[#This Row],[114 (03JUL1985 03:00:00)-Water Temperature (C)]]*OO[[#This Row],[56]]</f>
        <v>5.6190281925249997E-13</v>
      </c>
      <c r="BG16" s="10">
        <f>3/24000000*OO[[#This Row],[115 (03JUL1985 06:00:00)-Water Temperature (C)]]*OO[[#This Row],[57]]</f>
        <v>5.5565549532700005E-13</v>
      </c>
      <c r="BH16" s="10">
        <f>3/24000000*OO[[#This Row],[116 (03JUL1985 09:00:00)-Water Temperature (C)]]*OO[[#This Row],[58]]</f>
        <v>5.2917015364874997E-13</v>
      </c>
      <c r="BI16" s="10">
        <f>3/24000000*OO[[#This Row],[117 (03JUL1985 12:00:00)-Water Temperature (C)]]*OO[[#This Row],[59]]</f>
        <v>4.9902569594999991E-13</v>
      </c>
      <c r="BJ16" s="10">
        <f>3/24000000*OO[[#This Row],[118 (03JUL1985 15:00:00)-Water Temperature (C)]]*OO[[#This Row],[60]]</f>
        <v>4.5472192158524995E-13</v>
      </c>
      <c r="BK16" s="10">
        <f>3/24000000*OO[[#This Row],[119 (03JUL1985 18:00:00)-Water Temperature (C)]]*OO[[#This Row],[61]]</f>
        <v>4.2061181709487501E-13</v>
      </c>
      <c r="BL16" s="10">
        <f>3/24000000*OO[[#This Row],[120 (03JUL1985 21:00:00)-Water Temperature (C)]]*OO[[#This Row],[62]]</f>
        <v>3.9926422270687497E-13</v>
      </c>
      <c r="BM16" s="10">
        <f>3/24000000*OO[[#This Row],[121 (04JUL1985 00:00:00)-Water Temperature (C)]]*OO[[#This Row],[63]]</f>
        <v>3.86984838116E-13</v>
      </c>
      <c r="BN16" s="10">
        <f>3/24000000*OO[[#This Row],[122 (04JUL1985 03:00:00)-Water Temperature (C)]]*OO[[#This Row],[64]]</f>
        <v>3.9499371362024998E-13</v>
      </c>
      <c r="BO16" s="10">
        <f>3/24000000*OO[[#This Row],[123 (04JUL1985 06:00:00)-Water Temperature (C)]]*OO[[#This Row],[65]]</f>
        <v>3.8056618662625002E-13</v>
      </c>
      <c r="BP16" s="10">
        <f>3/24000000*OO[[#This Row],[124 (04JUL1985 09:00:00)-Water Temperature (C)]]*OO[[#This Row],[66]]</f>
        <v>3.7014859848549994E-13</v>
      </c>
      <c r="BQ16" s="10">
        <f>3/24000000*OO[[#This Row],[125 (04JUL1985 12:00:00)-Water Temperature (C)]]*OO[[#This Row],[67]]</f>
        <v>3.5071886903824997E-13</v>
      </c>
      <c r="BR16" s="10">
        <f>3/24000000*OO[[#This Row],[126 (04JUL1985 15:00:00)-Water Temperature (C)]]*OO[[#This Row],[68]]</f>
        <v>3.3293493904124998E-13</v>
      </c>
      <c r="BS16" s="10">
        <f>3/24000000*OO[[#This Row],[127 (04JUL1985 18:00:00)-Water Temperature (C)]]*OO[[#This Row],[69]]</f>
        <v>3.2445149099999999E-13</v>
      </c>
      <c r="BT16" s="10">
        <f>3/24000000*OO[[#This Row],[128 (04JUL1985 21:00:00)-Water Temperature (C)]]*OO[[#This Row],[70]]</f>
        <v>3.1381303317074997E-13</v>
      </c>
      <c r="BU16" s="10">
        <f>3/24000000*OO[[#This Row],[129 (05JUL1985 00:00:00)-Water Temperature (C)]]*OO[[#This Row],[71]]</f>
        <v>3.1226981218124994E-13</v>
      </c>
      <c r="BV16" s="10">
        <f>3/24000000*OO[[#This Row],[130 (05JUL1985 03:00:00)-Water Temperature (C)]]*OO[[#This Row],[72]]</f>
        <v>3.2991011801800001E-13</v>
      </c>
      <c r="BW16" s="10">
        <f>3/24000000*OO[[#This Row],[131 (05JUL1985 06:00:00)-Water Temperature (C)]]*OO[[#This Row],[73]]</f>
        <v>3.2450757247650001E-13</v>
      </c>
      <c r="BX16" s="10">
        <f>3/24000000*OO[[#This Row],[132 (05JUL1985 09:00:00)-Water Temperature (C)]]*OO[[#This Row],[74]]</f>
        <v>3.1183908693187499E-13</v>
      </c>
      <c r="BY16" s="10">
        <f>3/24000000*OO[[#This Row],[133 (05JUL1985 12:00:00)-Water Temperature (C)]]*OO[[#This Row],[75]]</f>
        <v>3.0016296211287498E-13</v>
      </c>
      <c r="BZ16" s="10">
        <f>3/24000000*OO[[#This Row],[134 (05JUL1985 15:00:00)-Water Temperature (C)]]*OO[[#This Row],[76]]</f>
        <v>2.7824330721724997E-13</v>
      </c>
      <c r="CA16" s="10">
        <f>3/24000000*OO[[#This Row],[135 (05JUL1985 18:00:00)-Water Temperature (C)]]*OO[[#This Row],[77]]</f>
        <v>2.6095023551849995E-13</v>
      </c>
      <c r="CB16" s="10">
        <f>3/24000000*OO[[#This Row],[136 (05JUL1985 21:00:00)-Water Temperature (C)]]*OO[[#This Row],[78]]</f>
        <v>2.5077163179924998E-13</v>
      </c>
      <c r="CC16" s="10">
        <f>3/24000000*OO[[#This Row],[137 (06JUL1985 00:00:00)-Water Temperature (C)]]*OO[[#This Row],[79]]</f>
        <v>2.3626378585549998E-13</v>
      </c>
      <c r="CD16" s="10">
        <f>3/24000000*OO[[#This Row],[138 (06JUL1985 03:00:00)-Water Temperature (C)]]*OO[[#This Row],[80]]</f>
        <v>2.3773467623225002E-13</v>
      </c>
      <c r="CE16" s="10">
        <f>3/24000000*OO[[#This Row],[139 (06JUL1985 06:00:00)-Water Temperature (C)]]*OO[[#This Row],[81]]</f>
        <v>2.2860584759550001E-13</v>
      </c>
      <c r="CF16" s="10">
        <f>3/24000000*OO[[#This Row],[140 (06JUL1985 09:00:00)-Water Temperature (C)]]*OO[[#This Row],[82]]</f>
        <v>2.1974930255275E-13</v>
      </c>
      <c r="CG16" s="10">
        <f>3/24000000*OO[[#This Row],[141 (06JUL1985 12:00:00)-Water Temperature (C)]]*OO[[#This Row],[83]]</f>
        <v>2.168719310505E-13</v>
      </c>
      <c r="CH16" s="10">
        <f>3/24000000*OO[[#This Row],[142 (06JUL1985 15:00:00)-Water Temperature (C)]]*OO[[#This Row],[84]]</f>
        <v>2.012325458175E-13</v>
      </c>
      <c r="CI16" s="10">
        <f>3/24000000*OO[[#This Row],[143 (06JUL1985 18:00:00)-Water Temperature (C)]]*OO[[#This Row],[85]]</f>
        <v>1.7937990451299999E-13</v>
      </c>
      <c r="CJ16" s="10">
        <f>3/24000000*OO[[#This Row],[144 (06JUL1985 21:00:00)-Water Temperature (C)]]*OO[[#This Row],[86]]</f>
        <v>1.699858204125E-13</v>
      </c>
      <c r="CK16" s="10">
        <f>3/24000000*OO[[#This Row],[145 (07JUL1985 00:00:00)-Water Temperature (C)]]*OO[[#This Row],[87]]</f>
        <v>1.8246076699E-13</v>
      </c>
      <c r="CL16" s="10">
        <f>3/24000000*OO[[#This Row],[146 (07JUL1985 03:00:00)-Water Temperature (C)]]*OO[[#This Row],[88]]</f>
        <v>2.0631342603125001E-13</v>
      </c>
      <c r="CM16" s="10">
        <f>3/24000000*OO[[#This Row],[147 (07JUL1985 06:00:00)-Water Temperature (C)]]*OO[[#This Row],[89]]</f>
        <v>2.1206088181774997E-13</v>
      </c>
      <c r="CN16" s="10">
        <f>3/24000000*OO[[#This Row],[148 (07JUL1985 09:00:00)-Water Temperature (C)]]*OO[[#This Row],[90]]</f>
        <v>2.0656568646124998E-13</v>
      </c>
      <c r="CO16" s="10">
        <f>3/24000000*OO[[#This Row],[149 (07JUL1985 12:00:00)-Water Temperature (C)]]*OO[[#This Row],[91]]</f>
        <v>2.0173188784224999E-13</v>
      </c>
      <c r="CP16" s="10">
        <f>3/24000000*OO[[#This Row],[150 (07JUL1985 15:00:00)-Water Temperature (C)]]*OO[[#This Row],[92]]</f>
        <v>1.8782299048974997E-13</v>
      </c>
      <c r="CQ16" s="10">
        <f>3/24000000*OO[[#This Row],[151 (07JUL1985 18:00:00)-Water Temperature (C)]]*OO[[#This Row],[93]]</f>
        <v>1.7549493168349998E-13</v>
      </c>
      <c r="CR16" s="10">
        <f>3/24000000*OO[[#This Row],[152 (07JUL1985 21:00:00)-Water Temperature (C)]]*OO[[#This Row],[94]]</f>
        <v>1.6701541592999999E-13</v>
      </c>
      <c r="CS16" s="10">
        <f>3/24000000*OO[[#This Row],[153 (08JUL1985 00:00:00)-Water Temperature (C)]]*OO[[#This Row],[95]]</f>
        <v>1.4982963184962498E-13</v>
      </c>
      <c r="CT16" s="10">
        <f>3/24000000*OO[[#This Row],[154 (08JUL1985 03:00:00)-Water Temperature (C)]]*OO[[#This Row],[96]]</f>
        <v>1.3929097560199999E-13</v>
      </c>
      <c r="CU16" s="10">
        <f>3/24000000*OO[[#This Row],[155 (08JUL1985 06:00:00)-Water Temperature (C)]]*OO[[#This Row],[97]]</f>
        <v>1.35725676366475E-13</v>
      </c>
      <c r="CV16" s="10">
        <f>3/24000000*OO[[#This Row],[156 (08JUL1985 09:00:00)-Water Temperature (C)]]*OO[[#This Row],[98]]</f>
        <v>1.2607505543924999E-13</v>
      </c>
      <c r="CW16" s="10">
        <f>3/24000000*OO[[#This Row],[157 (08JUL1985 12:00:00)-Water Temperature (C)]]*OO[[#This Row],[99]]</f>
        <v>1.187860132131125E-13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7.3137001115885685E-6</v>
      </c>
      <c r="D17" s="10">
        <f>3/24*OO[[#This Row],[60 (26JUN1985 09:00:00)-Water Temperature (C)]]*OO[[#This Row],[2]]/SUM(OO[2])</f>
        <v>9.4004793048843682E-8</v>
      </c>
      <c r="E17" s="10">
        <f>3/24*OO[[#This Row],[61 (26JUN1985 12:00:00)-Water Temperature (C)]]*OO[[#This Row],[3]]/SUM(OO[3])</f>
        <v>6.6794356818390929E-8</v>
      </c>
      <c r="F17" s="10">
        <f>3/24*OO[[#This Row],[62 (26JUN1985 15:00:00)-Water Temperature (C)]]*OO[[#This Row],[4]]/SUM(OO[4])</f>
        <v>5.8586257033179159E-8</v>
      </c>
      <c r="G17" s="10">
        <f>3/24*OO[[#This Row],[63 (26JUN1985 18:00:00)-Water Temperature (C)]]*OO[[#This Row],[5]]/SUM(OO[5])</f>
        <v>5.2740074333831823E-8</v>
      </c>
      <c r="H17" s="10">
        <f>3/24*OO[[#This Row],[64 (26JUN1985 21:00:00)-Water Temperature (C)]]*OO[[#This Row],[6]]/SUM(OO[6])</f>
        <v>5.3607828355218967E-8</v>
      </c>
      <c r="I17" s="10">
        <f>3/24*OO[[#This Row],[65 (27JUN1985 00:00:00)-Water Temperature (C)]]*OO[[#This Row],[7]]/SUM(OO[7])</f>
        <v>6.7499895281123596E-8</v>
      </c>
      <c r="J17" s="10">
        <f>3/24*OO[[#This Row],[66 (27JUN1985 03:00:00)-Water Temperature (C)]]*OO[[#This Row],[8]]/SUM(OO[8])</f>
        <v>7.3329922218142646E-8</v>
      </c>
      <c r="K17" s="10">
        <f>3/24*OO[[#This Row],[67 (27JUN1985 06:00:00)-Water Temperature (C)]]*OO[[#This Row],[9]]/SUM(OO[9])</f>
        <v>7.2038271994689084E-8</v>
      </c>
      <c r="L17" s="10">
        <f>3/24*OO[[#This Row],[68 (27JUN1985 09:00:00)-Water Temperature (C)]]*OO[[#This Row],[10]]/SUM(OO[10])</f>
        <v>6.5135487627139661E-8</v>
      </c>
      <c r="M17" s="10">
        <f>3/24*OO[[#This Row],[69 (27JUN1985 12:00:00)-Water Temperature (C)]]*OO[[#This Row],[11]]/SUM(OO[11])</f>
        <v>5.7858645397857289E-8</v>
      </c>
      <c r="N17" s="10">
        <f>3/24*OO[[#This Row],[70 (27JUN1985 15:00:00)-Water Temperature (C)]]*OO[[#This Row],[12]]/SUM(OO[12])</f>
        <v>5.0807694238167416E-8</v>
      </c>
      <c r="O17" s="10">
        <f>3/24*OO[[#This Row],[71 (27JUN1985 18:00:00)-Water Temperature (C)]]*OO[[#This Row],[13]]/SUM(OO[13])</f>
        <v>4.5170411742860774E-8</v>
      </c>
      <c r="P17" s="10">
        <f>3/24*OO[[#This Row],[72 (27JUN1985 21:00:00)-Water Temperature (C)]]*OO[[#This Row],[14]]/SUM(OO[14])</f>
        <v>4.0206059814099544E-8</v>
      </c>
      <c r="Q17" s="10">
        <f>3/24*OO[[#This Row],[73 (28JUN1985 00:00:00)-Water Temperature (C)]]*OO[[#This Row],[15]]/SUM(OO[15])</f>
        <v>3.7355028244742469E-8</v>
      </c>
      <c r="R17" s="10">
        <f>3/24*OO[[#This Row],[74 (28JUN1985 03:00:00)-Water Temperature (C)]]*OO[[#This Row],[16]]/SUM(OO[16])</f>
        <v>3.5319072996405159E-8</v>
      </c>
      <c r="S17" s="10">
        <f>3/24*OO[[#This Row],[75 (28JUN1985 06:00:00)-Water Temperature (C)]]*OO[[#This Row],[17]]/SUM(OO[17])</f>
        <v>3.3127637421141768E-8</v>
      </c>
      <c r="T17" s="10">
        <f>3/24*OO[[#This Row],[76 (28JUN1985 09:00:00)-Water Temperature (C)]]*OO[[#This Row],[18]]/SUM(OO[18])</f>
        <v>2.9479914972030359E-8</v>
      </c>
      <c r="U17" s="10">
        <f>3/24*OO[[#This Row],[77 (28JUN1985 12:00:00)-Water Temperature (C)]]*OO[[#This Row],[19]]/SUM(OO[19])</f>
        <v>2.6012971588760624E-8</v>
      </c>
      <c r="V17" s="10">
        <f>3/24000000*OO[[#This Row],[78 (28JUN1985 15:00:00)-Water Temperature (C)]]*OO[[#This Row],[20]]</f>
        <v>2.1754884071375001E-8</v>
      </c>
      <c r="W17" s="10">
        <f>3/24000000*OO[[#This Row],[79 (28JUN1985 18:00:00)-Water Temperature (C)]]*OO[[#This Row],[21]]</f>
        <v>1.9131823802562499E-8</v>
      </c>
      <c r="X17" s="10">
        <f>3/24000000*OO[[#This Row],[80 (28JUN1985 21:00:00)-Water Temperature (C)]]*OO[[#This Row],[22]]</f>
        <v>1.7013288275849998E-8</v>
      </c>
      <c r="Y17" s="10">
        <f>3/24000000*OO[[#This Row],[81 (29JUN1985 00:00:00)-Water Temperature (C)]]*OO[[#This Row],[23]]</f>
        <v>1.5210099126562499E-8</v>
      </c>
      <c r="Z17" s="10">
        <f>3/24000000*OO[[#This Row],[82 (29JUN1985 03:00:00)-Water Temperature (C)]]*OO[[#This Row],[24]]</f>
        <v>1.382968834835125E-8</v>
      </c>
      <c r="AA17" s="10">
        <f>3/24000000*OO[[#This Row],[83 (29JUN1985 06:00:00)-Water Temperature (C)]]*OO[[#This Row],[25]]</f>
        <v>1.2342264425554999E-8</v>
      </c>
      <c r="AB17" s="10">
        <f>3/24000000*OO[[#This Row],[84 (29JUN1985 09:00:00)-Water Temperature (C)]]*OO[[#This Row],[26]]</f>
        <v>1.0443833368019999E-8</v>
      </c>
      <c r="AC17" s="10">
        <f>3/24000000*OO[[#This Row],[85 (29JUN1985 12:00:00)-Water Temperature (C)]]*OO[[#This Row],[27]]</f>
        <v>8.824917883524999E-9</v>
      </c>
      <c r="AD17" s="10">
        <f>3/24000000*OO[[#This Row],[86 (29JUN1985 15:00:00)-Water Temperature (C)]]*OO[[#This Row],[28]]</f>
        <v>7.2418695504924994E-9</v>
      </c>
      <c r="AE17" s="10">
        <f>3/24000000*OO[[#This Row],[88 (29JUN1985 21:00:00)-Water Temperature (C)]]*OO[[#This Row],[30]]</f>
        <v>5.5816644830862498E-9</v>
      </c>
      <c r="AF17" s="10">
        <f>3/24000000*OO[[#This Row],[88 (29JUN1985 21:00:00)-Water Temperature (C)]]*OO[[#This Row],[30]]</f>
        <v>5.5816644830862498E-9</v>
      </c>
      <c r="AG17" s="10">
        <f>3/24000000*OO[[#This Row],[89 (30JUN1985 00:00:00)-Water Temperature (C)]]*OO[[#This Row],[31]]</f>
        <v>3.9249104467950002E-9</v>
      </c>
      <c r="AH17" s="10">
        <f>3/24000000*OO[[#This Row],[90 (30JUN1985 03:00:00)-Water Temperature (C)]]*OO[[#This Row],[32]]</f>
        <v>2.4906882019687499E-9</v>
      </c>
      <c r="AI17" s="10">
        <f>3/24000000*OO[[#This Row],[91 (30JUN1985 06:00:00)-Water Temperature (C)]]*OO[[#This Row],[33]]</f>
        <v>1.6435990347899999E-9</v>
      </c>
      <c r="AJ17" s="10">
        <f>3/24000000*OO[[#This Row],[92 (30JUN1985 09:00:00)-Water Temperature (C)]]*OO[[#This Row],[34]]</f>
        <v>1.2063790567949999E-9</v>
      </c>
      <c r="AK17" s="10">
        <f>3/24000000*OO[[#This Row],[93 (30JUN1985 12:00:00)-Water Temperature (C)]]*OO[[#This Row],[35]]</f>
        <v>9.5827424020999976E-10</v>
      </c>
      <c r="AL17" s="10">
        <f>3/24000000*OO[[#This Row],[94 (30JUN1985 15:00:00)-Water Temperature (C)]]*OO[[#This Row],[36]]</f>
        <v>7.7716964993100001E-10</v>
      </c>
      <c r="AM17" s="10">
        <f>3/24000000*OO[[#This Row],[95 (30JUN1985 18:00:00)-Water Temperature (C)]]*OO[[#This Row],[37]]</f>
        <v>6.6253786014600001E-10</v>
      </c>
      <c r="AN17" s="10">
        <f>3/24000000*OO[[#This Row],[96 (30JUN1985 21:00:00)-Water Temperature (C)]]*OO[[#This Row],[38]]</f>
        <v>6.10983802722E-10</v>
      </c>
      <c r="AO17" s="10">
        <f>3/24000000*OO[[#This Row],[97 (01JUL1985 00:00:00)-Water Temperature (C)]]*OO[[#This Row],[39]]</f>
        <v>5.85665317662E-10</v>
      </c>
      <c r="AP17" s="10">
        <f>3/24000000*OO[[#This Row],[98 (01JUL1985 03:00:00)-Water Temperature (C)]]*OO[[#This Row],[40]]</f>
        <v>6.0196835361600002E-10</v>
      </c>
      <c r="AQ17" s="10">
        <f>3/24000000*OO[[#This Row],[99 (01JUL1985 06:00:00)-Water Temperature (C)]]*OO[[#This Row],[41]]</f>
        <v>5.7593617120074993E-10</v>
      </c>
      <c r="AR17" s="10">
        <f>3/24000000*OO[[#This Row],[100 (01JUL1985 09:00:00)-Water Temperature (C)]]*OO[[#This Row],[42]]</f>
        <v>5.3063082495650003E-10</v>
      </c>
      <c r="AS17" s="10">
        <f>3/24000000*OO[[#This Row],[101 (01JUL1985 12:00:00)-Water Temperature (C)]]*OO[[#This Row],[43]]</f>
        <v>4.8592714853250003E-10</v>
      </c>
      <c r="AT17" s="10">
        <f>3/24000000*OO[[#This Row],[102 (01JUL1985 15:00:00)-Water Temperature (C)]]*OO[[#This Row],[44]]</f>
        <v>4.4248097688499997E-10</v>
      </c>
      <c r="AU17" s="10">
        <f>3/24000000*OO[[#This Row],[103 (01JUL1985 18:00:00)-Water Temperature (C)]]*OO[[#This Row],[45]]</f>
        <v>4.0412296499337498E-10</v>
      </c>
      <c r="AV17" s="10">
        <f>3/24000000*OO[[#This Row],[104 (01JUL1985 21:00:00)-Water Temperature (C)]]*OO[[#This Row],[46]]</f>
        <v>3.8178412284300002E-10</v>
      </c>
      <c r="AW17" s="10">
        <f>3/24000000*OO[[#This Row],[105 (02JUL1985 00:00:00)-Water Temperature (C)]]*OO[[#This Row],[47]]</f>
        <v>3.7124262818774999E-10</v>
      </c>
      <c r="AX17" s="10">
        <f>3/24000000*OO[[#This Row],[106 (02JUL1985 03:00:00)-Water Temperature (C)]]*OO[[#This Row],[48]]</f>
        <v>3.8711559682875E-10</v>
      </c>
      <c r="AY17" s="10">
        <f>3/24000000*OO[[#This Row],[107 (02JUL1985 06:00:00)-Water Temperature (C)]]*OO[[#This Row],[49]]</f>
        <v>3.8028619421299999E-10</v>
      </c>
      <c r="AZ17" s="10">
        <f>3/24000000*OO[[#This Row],[108 (02JUL1985 09:00:00)-Water Temperature (C)]]*OO[[#This Row],[50]]</f>
        <v>3.5679252965999999E-10</v>
      </c>
      <c r="BA17" s="10">
        <f>3/24000000*OO[[#This Row],[109 (02JUL1985 12:00:00)-Water Temperature (C)]]*OO[[#This Row],[51]]</f>
        <v>3.3610885358999998E-10</v>
      </c>
      <c r="BB17" s="10">
        <f>3/24000000*OO[[#This Row],[110 (02JUL1985 15:00:00)-Water Temperature (C)]]*OO[[#This Row],[52]]</f>
        <v>3.04457014444E-10</v>
      </c>
      <c r="BC17" s="10">
        <f>3/24000000*OO[[#This Row],[111 (02JUL1985 18:00:00)-Water Temperature (C)]]*OO[[#This Row],[53]]</f>
        <v>2.7709864813049994E-10</v>
      </c>
      <c r="BD17" s="10">
        <f>3/24000000*OO[[#This Row],[112 (02JUL1985 21:00:00)-Water Temperature (C)]]*OO[[#This Row],[54]]</f>
        <v>2.6607217149425002E-10</v>
      </c>
      <c r="BE17" s="10">
        <f>3/24000000*OO[[#This Row],[113 (03JUL1985 00:00:00)-Water Temperature (C)]]*OO[[#This Row],[55]]</f>
        <v>2.5839748746874998E-10</v>
      </c>
      <c r="BF17" s="10">
        <f>3/24000000*OO[[#This Row],[114 (03JUL1985 03:00:00)-Water Temperature (C)]]*OO[[#This Row],[56]]</f>
        <v>2.6688713365150003E-10</v>
      </c>
      <c r="BG17" s="10">
        <f>3/24000000*OO[[#This Row],[115 (03JUL1985 06:00:00)-Water Temperature (C)]]*OO[[#This Row],[57]]</f>
        <v>2.6519085541312499E-10</v>
      </c>
      <c r="BH17" s="10">
        <f>3/24000000*OO[[#This Row],[116 (03JUL1985 09:00:00)-Water Temperature (C)]]*OO[[#This Row],[58]]</f>
        <v>2.5259900369950002E-10</v>
      </c>
      <c r="BI17" s="10">
        <f>3/24000000*OO[[#This Row],[117 (03JUL1985 12:00:00)-Water Temperature (C)]]*OO[[#This Row],[59]]</f>
        <v>2.3761383473024998E-10</v>
      </c>
      <c r="BJ17" s="10">
        <f>3/24000000*OO[[#This Row],[118 (03JUL1985 15:00:00)-Water Temperature (C)]]*OO[[#This Row],[60]]</f>
        <v>2.1576186418162496E-10</v>
      </c>
      <c r="BK17" s="10">
        <f>3/24000000*OO[[#This Row],[119 (03JUL1985 18:00:00)-Water Temperature (C)]]*OO[[#This Row],[61]]</f>
        <v>1.9831781728349999E-10</v>
      </c>
      <c r="BL17" s="10">
        <f>3/24000000*OO[[#This Row],[120 (03JUL1985 21:00:00)-Water Temperature (C)]]*OO[[#This Row],[62]]</f>
        <v>1.8782166023699997E-10</v>
      </c>
      <c r="BM17" s="10">
        <f>3/24000000*OO[[#This Row],[121 (04JUL1985 00:00:00)-Water Temperature (C)]]*OO[[#This Row],[63]]</f>
        <v>1.8197484471287498E-10</v>
      </c>
      <c r="BN17" s="10">
        <f>3/24000000*OO[[#This Row],[122 (04JUL1985 03:00:00)-Water Temperature (C)]]*OO[[#This Row],[64]]</f>
        <v>1.8629380168424998E-10</v>
      </c>
      <c r="BO17" s="10">
        <f>3/24000000*OO[[#This Row],[123 (04JUL1985 06:00:00)-Water Temperature (C)]]*OO[[#This Row],[65]]</f>
        <v>1.80349582758625E-10</v>
      </c>
      <c r="BP17" s="10">
        <f>3/24000000*OO[[#This Row],[124 (04JUL1985 09:00:00)-Water Temperature (C)]]*OO[[#This Row],[66]]</f>
        <v>1.7518964188762499E-10</v>
      </c>
      <c r="BQ17" s="10">
        <f>3/24000000*OO[[#This Row],[125 (04JUL1985 12:00:00)-Water Temperature (C)]]*OO[[#This Row],[67]]</f>
        <v>1.6605948530036249E-10</v>
      </c>
      <c r="BR17" s="10">
        <f>3/24000000*OO[[#This Row],[126 (04JUL1985 15:00:00)-Water Temperature (C)]]*OO[[#This Row],[68]]</f>
        <v>1.572819856100625E-10</v>
      </c>
      <c r="BS17" s="10">
        <f>3/24000000*OO[[#This Row],[127 (04JUL1985 18:00:00)-Water Temperature (C)]]*OO[[#This Row],[69]]</f>
        <v>1.5330977376993747E-10</v>
      </c>
      <c r="BT17" s="10">
        <f>3/24000000*OO[[#This Row],[128 (04JUL1985 21:00:00)-Water Temperature (C)]]*OO[[#This Row],[70]]</f>
        <v>1.483214580769625E-10</v>
      </c>
      <c r="BU17" s="10">
        <f>3/24000000*OO[[#This Row],[129 (05JUL1985 00:00:00)-Water Temperature (C)]]*OO[[#This Row],[71]]</f>
        <v>1.4767115691389999E-10</v>
      </c>
      <c r="BV17" s="10">
        <f>3/24000000*OO[[#This Row],[130 (05JUL1985 03:00:00)-Water Temperature (C)]]*OO[[#This Row],[72]]</f>
        <v>1.5609464264887499E-10</v>
      </c>
      <c r="BW17" s="10">
        <f>3/24000000*OO[[#This Row],[131 (05JUL1985 06:00:00)-Water Temperature (C)]]*OO[[#This Row],[73]]</f>
        <v>1.5416390838764999E-10</v>
      </c>
      <c r="BX17" s="10">
        <f>3/24000000*OO[[#This Row],[132 (05JUL1985 09:00:00)-Water Temperature (C)]]*OO[[#This Row],[74]]</f>
        <v>1.4768669976749999E-10</v>
      </c>
      <c r="BY17" s="10">
        <f>3/24000000*OO[[#This Row],[133 (05JUL1985 12:00:00)-Water Temperature (C)]]*OO[[#This Row],[75]]</f>
        <v>1.4209687377892499E-10</v>
      </c>
      <c r="BZ17" s="10">
        <f>3/24000000*OO[[#This Row],[134 (05JUL1985 15:00:00)-Water Temperature (C)]]*OO[[#This Row],[76]]</f>
        <v>1.312862668457375E-10</v>
      </c>
      <c r="CA17" s="10">
        <f>3/24000000*OO[[#This Row],[135 (05JUL1985 18:00:00)-Water Temperature (C)]]*OO[[#This Row],[77]]</f>
        <v>1.2248857128899999E-10</v>
      </c>
      <c r="CB17" s="10">
        <f>3/24000000*OO[[#This Row],[136 (05JUL1985 21:00:00)-Water Temperature (C)]]*OO[[#This Row],[78]]</f>
        <v>1.1752435166159998E-10</v>
      </c>
      <c r="CC17" s="10">
        <f>3/24000000*OO[[#This Row],[137 (06JUL1985 00:00:00)-Water Temperature (C)]]*OO[[#This Row],[79]]</f>
        <v>1.1078097326310001E-10</v>
      </c>
      <c r="CD17" s="10">
        <f>3/24000000*OO[[#This Row],[138 (06JUL1985 03:00:00)-Water Temperature (C)]]*OO[[#This Row],[80]]</f>
        <v>1.11939317311875E-10</v>
      </c>
      <c r="CE17" s="10">
        <f>3/24000000*OO[[#This Row],[139 (06JUL1985 06:00:00)-Water Temperature (C)]]*OO[[#This Row],[81]]</f>
        <v>1.0827225440995E-10</v>
      </c>
      <c r="CF17" s="10">
        <f>3/24000000*OO[[#This Row],[140 (06JUL1985 09:00:00)-Water Temperature (C)]]*OO[[#This Row],[82]]</f>
        <v>1.0408061215170001E-10</v>
      </c>
      <c r="CG17" s="10">
        <f>3/24000000*OO[[#This Row],[141 (06JUL1985 12:00:00)-Water Temperature (C)]]*OO[[#This Row],[83]]</f>
        <v>1.029025557327E-10</v>
      </c>
      <c r="CH17" s="10">
        <f>3/24000000*OO[[#This Row],[142 (06JUL1985 15:00:00)-Water Temperature (C)]]*OO[[#This Row],[84]]</f>
        <v>9.5528442402475E-11</v>
      </c>
      <c r="CI17" s="10">
        <f>3/24000000*OO[[#This Row],[143 (06JUL1985 18:00:00)-Water Temperature (C)]]*OO[[#This Row],[85]]</f>
        <v>8.456431968915E-11</v>
      </c>
      <c r="CJ17" s="10">
        <f>3/24000000*OO[[#This Row],[144 (06JUL1985 21:00:00)-Water Temperature (C)]]*OO[[#This Row],[86]]</f>
        <v>7.9722872781299994E-11</v>
      </c>
      <c r="CK17" s="10">
        <f>3/24000000*OO[[#This Row],[145 (07JUL1985 00:00:00)-Water Temperature (C)]]*OO[[#This Row],[87]]</f>
        <v>8.5604953538362492E-11</v>
      </c>
      <c r="CL17" s="10">
        <f>3/24000000*OO[[#This Row],[146 (07JUL1985 03:00:00)-Water Temperature (C)]]*OO[[#This Row],[88]]</f>
        <v>9.7307931976599997E-11</v>
      </c>
      <c r="CM17" s="10">
        <f>3/24000000*OO[[#This Row],[147 (07JUL1985 06:00:00)-Water Temperature (C)]]*OO[[#This Row],[89]]</f>
        <v>1.00460426452375E-10</v>
      </c>
      <c r="CN17" s="10">
        <f>3/24000000*OO[[#This Row],[148 (07JUL1985 09:00:00)-Water Temperature (C)]]*OO[[#This Row],[90]]</f>
        <v>9.7734726747075003E-11</v>
      </c>
      <c r="CO17" s="10">
        <f>3/24000000*OO[[#This Row],[149 (07JUL1985 12:00:00)-Water Temperature (C)]]*OO[[#This Row],[91]]</f>
        <v>9.5210571190312481E-11</v>
      </c>
      <c r="CP17" s="10">
        <f>3/24000000*OO[[#This Row],[150 (07JUL1985 15:00:00)-Water Temperature (C)]]*OO[[#This Row],[92]]</f>
        <v>8.8452765511424992E-11</v>
      </c>
      <c r="CQ17" s="10">
        <f>3/24000000*OO[[#This Row],[151 (07JUL1985 18:00:00)-Water Temperature (C)]]*OO[[#This Row],[93]]</f>
        <v>8.2176918655999991E-11</v>
      </c>
      <c r="CR17" s="10">
        <f>3/24000000*OO[[#This Row],[152 (07JUL1985 21:00:00)-Water Temperature (C)]]*OO[[#This Row],[94]]</f>
        <v>7.7947016884624993E-11</v>
      </c>
      <c r="CS17" s="10">
        <f>3/24000000*OO[[#This Row],[153 (08JUL1985 00:00:00)-Water Temperature (C)]]*OO[[#This Row],[95]]</f>
        <v>6.9817458492499993E-11</v>
      </c>
      <c r="CT17" s="10">
        <f>3/24000000*OO[[#This Row],[154 (08JUL1985 03:00:00)-Water Temperature (C)]]*OO[[#This Row],[96]]</f>
        <v>6.4975652788612491E-11</v>
      </c>
      <c r="CU17" s="10">
        <f>3/24000000*OO[[#This Row],[155 (08JUL1985 06:00:00)-Water Temperature (C)]]*OO[[#This Row],[97]]</f>
        <v>6.3570978148712497E-11</v>
      </c>
      <c r="CV17" s="10">
        <f>3/24000000*OO[[#This Row],[156 (08JUL1985 09:00:00)-Water Temperature (C)]]*OO[[#This Row],[98]]</f>
        <v>5.9175196301350003E-11</v>
      </c>
      <c r="CW17" s="10">
        <f>3/24000000*OO[[#This Row],[157 (08JUL1985 12:00:00)-Water Temperature (C)]]*OO[[#This Row],[99]]</f>
        <v>5.5624358123799986E-11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3.4125671174033834E-5</v>
      </c>
      <c r="D18" s="10">
        <f>3/24*OO[[#This Row],[60 (26JUN1985 09:00:00)-Water Temperature (C)]]*OO[[#This Row],[2]]/SUM(OO[2])</f>
        <v>7.5888088241554033E-7</v>
      </c>
      <c r="E18" s="10">
        <f>3/24*OO[[#This Row],[61 (26JUN1985 12:00:00)-Water Temperature (C)]]*OO[[#This Row],[3]]/SUM(OO[3])</f>
        <v>6.0324386402534596E-7</v>
      </c>
      <c r="F18" s="10">
        <f>3/24*OO[[#This Row],[62 (26JUN1985 15:00:00)-Water Temperature (C)]]*OO[[#This Row],[4]]/SUM(OO[4])</f>
        <v>5.2813378301938595E-7</v>
      </c>
      <c r="G18" s="10">
        <f>3/24*OO[[#This Row],[63 (26JUN1985 18:00:00)-Water Temperature (C)]]*OO[[#This Row],[5]]/SUM(OO[5])</f>
        <v>4.7390632563184671E-7</v>
      </c>
      <c r="H18" s="10">
        <f>3/24*OO[[#This Row],[64 (26JUN1985 21:00:00)-Water Temperature (C)]]*OO[[#This Row],[6]]/SUM(OO[6])</f>
        <v>4.8623139569446364E-7</v>
      </c>
      <c r="I18" s="10">
        <f>3/24*OO[[#This Row],[65 (27JUN1985 00:00:00)-Water Temperature (C)]]*OO[[#This Row],[7]]/SUM(OO[7])</f>
        <v>6.0713838411322214E-7</v>
      </c>
      <c r="J18" s="10">
        <f>3/24*OO[[#This Row],[66 (27JUN1985 03:00:00)-Water Temperature (C)]]*OO[[#This Row],[8]]/SUM(OO[8])</f>
        <v>6.5057211507167151E-7</v>
      </c>
      <c r="K18" s="10">
        <f>3/24*OO[[#This Row],[67 (27JUN1985 06:00:00)-Water Temperature (C)]]*OO[[#This Row],[9]]/SUM(OO[9])</f>
        <v>6.3454794834138233E-7</v>
      </c>
      <c r="L18" s="10">
        <f>3/24*OO[[#This Row],[68 (27JUN1985 09:00:00)-Water Temperature (C)]]*OO[[#This Row],[10]]/SUM(OO[10])</f>
        <v>5.7045449160875354E-7</v>
      </c>
      <c r="M18" s="10">
        <f>3/24*OO[[#This Row],[69 (27JUN1985 12:00:00)-Water Temperature (C)]]*OO[[#This Row],[11]]/SUM(OO[11])</f>
        <v>5.0340046766463046E-7</v>
      </c>
      <c r="N18" s="10">
        <f>3/24*OO[[#This Row],[70 (27JUN1985 15:00:00)-Water Temperature (C)]]*OO[[#This Row],[12]]/SUM(OO[12])</f>
        <v>4.399941007456664E-7</v>
      </c>
      <c r="O18" s="10">
        <f>3/24*OO[[#This Row],[71 (27JUN1985 18:00:00)-Water Temperature (C)]]*OO[[#This Row],[13]]/SUM(OO[13])</f>
        <v>3.8807787328583331E-7</v>
      </c>
      <c r="P18" s="10">
        <f>3/24*OO[[#This Row],[72 (27JUN1985 21:00:00)-Water Temperature (C)]]*OO[[#This Row],[14]]/SUM(OO[14])</f>
        <v>3.4389512181767578E-7</v>
      </c>
      <c r="Q18" s="10">
        <f>3/24*OO[[#This Row],[73 (28JUN1985 00:00:00)-Water Temperature (C)]]*OO[[#This Row],[15]]/SUM(OO[15])</f>
        <v>3.1745809127240521E-7</v>
      </c>
      <c r="R18" s="10">
        <f>3/24*OO[[#This Row],[74 (28JUN1985 03:00:00)-Water Temperature (C)]]*OO[[#This Row],[16]]/SUM(OO[16])</f>
        <v>2.9910176340346357E-7</v>
      </c>
      <c r="S18" s="10">
        <f>3/24*OO[[#This Row],[75 (28JUN1985 06:00:00)-Water Temperature (C)]]*OO[[#This Row],[17]]/SUM(OO[17])</f>
        <v>2.7926284327480773E-7</v>
      </c>
      <c r="T18" s="10">
        <f>3/24*OO[[#This Row],[76 (28JUN1985 09:00:00)-Water Temperature (C)]]*OO[[#This Row],[18]]/SUM(OO[18])</f>
        <v>2.4743103412866317E-7</v>
      </c>
      <c r="U18" s="10">
        <f>3/24*OO[[#This Row],[77 (28JUN1985 12:00:00)-Water Temperature (C)]]*OO[[#This Row],[19]]/SUM(OO[19])</f>
        <v>2.1658201447209776E-7</v>
      </c>
      <c r="V18" s="10">
        <f>3/24000000*OO[[#This Row],[78 (28JUN1985 15:00:00)-Water Temperature (C)]]*OO[[#This Row],[20]]</f>
        <v>1.7950610604275E-7</v>
      </c>
      <c r="W18" s="10">
        <f>3/24000000*OO[[#This Row],[79 (28JUN1985 18:00:00)-Water Temperature (C)]]*OO[[#This Row],[21]]</f>
        <v>1.55947518916E-7</v>
      </c>
      <c r="X18" s="10">
        <f>3/24000000*OO[[#This Row],[80 (28JUN1985 21:00:00)-Water Temperature (C)]]*OO[[#This Row],[22]]</f>
        <v>1.3764877238562499E-7</v>
      </c>
      <c r="Y18" s="10">
        <f>3/24000000*OO[[#This Row],[81 (29JUN1985 00:00:00)-Water Temperature (C)]]*OO[[#This Row],[23]]</f>
        <v>1.2205520703477499E-7</v>
      </c>
      <c r="Z18" s="10">
        <f>3/24000000*OO[[#This Row],[82 (29JUN1985 03:00:00)-Water Temperature (C)]]*OO[[#This Row],[24]]</f>
        <v>1.0995980759797499E-7</v>
      </c>
      <c r="AA18" s="10">
        <f>3/24000000*OO[[#This Row],[83 (29JUN1985 06:00:00)-Water Temperature (C)]]*OO[[#This Row],[25]]</f>
        <v>9.7754350544812507E-8</v>
      </c>
      <c r="AB18" s="10">
        <f>3/24000000*OO[[#This Row],[84 (29JUN1985 09:00:00)-Water Temperature (C)]]*OO[[#This Row],[26]]</f>
        <v>8.2059065391087491E-8</v>
      </c>
      <c r="AC18" s="10">
        <f>3/24000000*OO[[#This Row],[85 (29JUN1985 12:00:00)-Water Temperature (C)]]*OO[[#This Row],[27]]</f>
        <v>6.8657254202925006E-8</v>
      </c>
      <c r="AD18" s="10">
        <f>3/24000000*OO[[#This Row],[86 (29JUN1985 15:00:00)-Water Temperature (C)]]*OO[[#This Row],[28]]</f>
        <v>5.5630794505049997E-8</v>
      </c>
      <c r="AE18" s="10">
        <f>3/24000000*OO[[#This Row],[88 (29JUN1985 21:00:00)-Water Temperature (C)]]*OO[[#This Row],[30]]</f>
        <v>4.1952392152649998E-8</v>
      </c>
      <c r="AF18" s="10">
        <f>3/24000000*OO[[#This Row],[88 (29JUN1985 21:00:00)-Water Temperature (C)]]*OO[[#This Row],[30]]</f>
        <v>4.1952392152649998E-8</v>
      </c>
      <c r="AG18" s="10">
        <f>3/24000000*OO[[#This Row],[89 (30JUN1985 00:00:00)-Water Temperature (C)]]*OO[[#This Row],[31]]</f>
        <v>2.8679910155774994E-8</v>
      </c>
      <c r="AH18" s="10">
        <f>3/24000000*OO[[#This Row],[90 (30JUN1985 03:00:00)-Water Temperature (C)]]*OO[[#This Row],[32]]</f>
        <v>1.8198889165950001E-8</v>
      </c>
      <c r="AI18" s="10">
        <f>3/24000000*OO[[#This Row],[91 (30JUN1985 06:00:00)-Water Temperature (C)]]*OO[[#This Row],[33]]</f>
        <v>1.2135175788994999E-8</v>
      </c>
      <c r="AJ18" s="10">
        <f>3/24000000*OO[[#This Row],[92 (30JUN1985 09:00:00)-Water Temperature (C)]]*OO[[#This Row],[34]]</f>
        <v>9.0011438410512485E-9</v>
      </c>
      <c r="AK18" s="10">
        <f>3/24000000*OO[[#This Row],[93 (30JUN1985 12:00:00)-Water Temperature (C)]]*OO[[#This Row],[35]]</f>
        <v>7.1821085599124991E-9</v>
      </c>
      <c r="AL18" s="10">
        <f>3/24000000*OO[[#This Row],[94 (30JUN1985 15:00:00)-Water Temperature (C)]]*OO[[#This Row],[36]]</f>
        <v>5.8286546282400002E-9</v>
      </c>
      <c r="AM18" s="10">
        <f>3/24000000*OO[[#This Row],[95 (30JUN1985 18:00:00)-Water Temperature (C)]]*OO[[#This Row],[37]]</f>
        <v>4.9504936769800002E-9</v>
      </c>
      <c r="AN18" s="10">
        <f>3/24000000*OO[[#This Row],[96 (30JUN1985 21:00:00)-Water Temperature (C)]]*OO[[#This Row],[38]]</f>
        <v>4.5589949542774995E-9</v>
      </c>
      <c r="AO18" s="10">
        <f>3/24000000*OO[[#This Row],[97 (01JUL1985 00:00:00)-Water Temperature (C)]]*OO[[#This Row],[39]]</f>
        <v>4.3821421841587499E-9</v>
      </c>
      <c r="AP18" s="10">
        <f>3/24000000*OO[[#This Row],[98 (01JUL1985 03:00:00)-Water Temperature (C)]]*OO[[#This Row],[40]]</f>
        <v>4.5261701760749993E-9</v>
      </c>
      <c r="AQ18" s="10">
        <f>3/24000000*OO[[#This Row],[99 (01JUL1985 06:00:00)-Water Temperature (C)]]*OO[[#This Row],[41]]</f>
        <v>4.3545626542399999E-9</v>
      </c>
      <c r="AR18" s="10">
        <f>3/24000000*OO[[#This Row],[100 (01JUL1985 09:00:00)-Water Temperature (C)]]*OO[[#This Row],[42]]</f>
        <v>4.0063361519299994E-9</v>
      </c>
      <c r="AS18" s="10">
        <f>3/24000000*OO[[#This Row],[101 (01JUL1985 12:00:00)-Water Temperature (C)]]*OO[[#This Row],[43]]</f>
        <v>3.6619340262037501E-9</v>
      </c>
      <c r="AT18" s="10">
        <f>3/24000000*OO[[#This Row],[102 (01JUL1985 15:00:00)-Water Temperature (C)]]*OO[[#This Row],[44]]</f>
        <v>3.3236992927750002E-9</v>
      </c>
      <c r="AU18" s="10">
        <f>3/24000000*OO[[#This Row],[103 (01JUL1985 18:00:00)-Water Temperature (C)]]*OO[[#This Row],[45]]</f>
        <v>3.0247665414750003E-9</v>
      </c>
      <c r="AV18" s="10">
        <f>3/24000000*OO[[#This Row],[104 (01JUL1985 21:00:00)-Water Temperature (C)]]*OO[[#This Row],[46]]</f>
        <v>2.85050726062875E-9</v>
      </c>
      <c r="AW18" s="10">
        <f>3/24000000*OO[[#This Row],[105 (02JUL1985 00:00:00)-Water Temperature (C)]]*OO[[#This Row],[47]]</f>
        <v>2.77629064748E-9</v>
      </c>
      <c r="AX18" s="10">
        <f>3/24000000*OO[[#This Row],[106 (02JUL1985 03:00:00)-Water Temperature (C)]]*OO[[#This Row],[48]]</f>
        <v>2.90844661485E-9</v>
      </c>
      <c r="AY18" s="10">
        <f>3/24000000*OO[[#This Row],[107 (02JUL1985 06:00:00)-Water Temperature (C)]]*OO[[#This Row],[49]]</f>
        <v>2.8736147452187495E-9</v>
      </c>
      <c r="AZ18" s="10">
        <f>3/24000000*OO[[#This Row],[108 (02JUL1985 09:00:00)-Water Temperature (C)]]*OO[[#This Row],[50]]</f>
        <v>2.6969518261675001E-9</v>
      </c>
      <c r="BA18" s="10">
        <f>3/24000000*OO[[#This Row],[109 (02JUL1985 12:00:00)-Water Temperature (C)]]*OO[[#This Row],[51]]</f>
        <v>2.5365170271149996E-9</v>
      </c>
      <c r="BB18" s="10">
        <f>3/24000000*OO[[#This Row],[110 (02JUL1985 15:00:00)-Water Temperature (C)]]*OO[[#This Row],[52]]</f>
        <v>2.2922120747924998E-9</v>
      </c>
      <c r="BC18" s="10">
        <f>3/24000000*OO[[#This Row],[111 (02JUL1985 18:00:00)-Water Temperature (C)]]*OO[[#This Row],[53]]</f>
        <v>2.0748736665524997E-9</v>
      </c>
      <c r="BD18" s="10">
        <f>3/24000000*OO[[#This Row],[112 (02JUL1985 21:00:00)-Water Temperature (C)]]*OO[[#This Row],[54]]</f>
        <v>1.9887890251899999E-9</v>
      </c>
      <c r="BE18" s="10">
        <f>3/24000000*OO[[#This Row],[113 (03JUL1985 00:00:00)-Water Temperature (C)]]*OO[[#This Row],[55]]</f>
        <v>1.9329957759249998E-9</v>
      </c>
      <c r="BF18" s="10">
        <f>3/24000000*OO[[#This Row],[114 (03JUL1985 03:00:00)-Water Temperature (C)]]*OO[[#This Row],[56]]</f>
        <v>2.0048672310974997E-9</v>
      </c>
      <c r="BG18" s="10">
        <f>3/24000000*OO[[#This Row],[115 (03JUL1985 06:00:00)-Water Temperature (C)]]*OO[[#This Row],[57]]</f>
        <v>2.0029467330899999E-9</v>
      </c>
      <c r="BH18" s="10">
        <f>3/24000000*OO[[#This Row],[116 (03JUL1985 09:00:00)-Water Temperature (C)]]*OO[[#This Row],[58]]</f>
        <v>1.9104388612499999E-9</v>
      </c>
      <c r="BI18" s="10">
        <f>3/24000000*OO[[#This Row],[117 (03JUL1985 12:00:00)-Water Temperature (C)]]*OO[[#This Row],[59]]</f>
        <v>1.7943261336874999E-9</v>
      </c>
      <c r="BJ18" s="10">
        <f>3/24000000*OO[[#This Row],[118 (03JUL1985 15:00:00)-Water Temperature (C)]]*OO[[#This Row],[60]]</f>
        <v>1.624916165924E-9</v>
      </c>
      <c r="BK18" s="10">
        <f>3/24000000*OO[[#This Row],[119 (03JUL1985 18:00:00)-Water Temperature (C)]]*OO[[#This Row],[61]]</f>
        <v>1.4853546182459999E-9</v>
      </c>
      <c r="BL18" s="10">
        <f>3/24000000*OO[[#This Row],[120 (03JUL1985 21:00:00)-Water Temperature (C)]]*OO[[#This Row],[62]]</f>
        <v>1.4034373030709999E-9</v>
      </c>
      <c r="BM18" s="10">
        <f>3/24000000*OO[[#This Row],[121 (04JUL1985 00:00:00)-Water Temperature (C)]]*OO[[#This Row],[63]]</f>
        <v>1.3596297988845001E-9</v>
      </c>
      <c r="BN18" s="10">
        <f>3/24000000*OO[[#This Row],[122 (04JUL1985 03:00:00)-Water Temperature (C)]]*OO[[#This Row],[64]]</f>
        <v>1.3957187410507499E-9</v>
      </c>
      <c r="BO18" s="10">
        <f>3/24000000*OO[[#This Row],[123 (04JUL1985 06:00:00)-Water Temperature (C)]]*OO[[#This Row],[65]]</f>
        <v>1.3573194069600001E-9</v>
      </c>
      <c r="BP18" s="10">
        <f>3/24000000*OO[[#This Row],[124 (04JUL1985 09:00:00)-Water Temperature (C)]]*OO[[#This Row],[66]]</f>
        <v>1.3172391964173751E-9</v>
      </c>
      <c r="BQ18" s="10">
        <f>3/24000000*OO[[#This Row],[125 (04JUL1985 12:00:00)-Water Temperature (C)]]*OO[[#This Row],[67]]</f>
        <v>1.2494619637825001E-9</v>
      </c>
      <c r="BR18" s="10">
        <f>3/24000000*OO[[#This Row],[126 (04JUL1985 15:00:00)-Water Temperature (C)]]*OO[[#This Row],[68]]</f>
        <v>1.1810968268384999E-9</v>
      </c>
      <c r="BS18" s="10">
        <f>3/24000000*OO[[#This Row],[127 (04JUL1985 18:00:00)-Water Temperature (C)]]*OO[[#This Row],[69]]</f>
        <v>1.1510436099687499E-9</v>
      </c>
      <c r="BT18" s="10">
        <f>3/24000000*OO[[#This Row],[128 (04JUL1985 21:00:00)-Water Temperature (C)]]*OO[[#This Row],[70]]</f>
        <v>1.1151677686610001E-9</v>
      </c>
      <c r="BU18" s="10">
        <f>3/24000000*OO[[#This Row],[129 (05JUL1985 00:00:00)-Water Temperature (C)]]*OO[[#This Row],[71]]</f>
        <v>1.1113621328925E-9</v>
      </c>
      <c r="BV18" s="10">
        <f>3/24000000*OO[[#This Row],[130 (05JUL1985 03:00:00)-Water Temperature (C)]]*OO[[#This Row],[72]]</f>
        <v>1.1747678100724999E-9</v>
      </c>
      <c r="BW18" s="10">
        <f>3/24000000*OO[[#This Row],[131 (05JUL1985 06:00:00)-Water Temperature (C)]]*OO[[#This Row],[73]]</f>
        <v>1.1632081948620001E-9</v>
      </c>
      <c r="BX18" s="10">
        <f>3/24000000*OO[[#This Row],[132 (05JUL1985 09:00:00)-Water Temperature (C)]]*OO[[#This Row],[74]]</f>
        <v>1.11120157362E-9</v>
      </c>
      <c r="BY18" s="10">
        <f>3/24000000*OO[[#This Row],[133 (05JUL1985 12:00:00)-Water Temperature (C)]]*OO[[#This Row],[75]]</f>
        <v>1.0677675199522498E-9</v>
      </c>
      <c r="BZ18" s="10">
        <f>3/24000000*OO[[#This Row],[134 (05JUL1985 15:00:00)-Water Temperature (C)]]*OO[[#This Row],[76]]</f>
        <v>9.8319688549499993E-10</v>
      </c>
      <c r="CA18" s="10">
        <f>3/24000000*OO[[#This Row],[135 (05JUL1985 18:00:00)-Water Temperature (C)]]*OO[[#This Row],[77]]</f>
        <v>9.1283802566449995E-10</v>
      </c>
      <c r="CB18" s="10">
        <f>3/24000000*OO[[#This Row],[136 (05JUL1985 21:00:00)-Water Temperature (C)]]*OO[[#This Row],[78]]</f>
        <v>8.7320772159337496E-10</v>
      </c>
      <c r="CC18" s="10">
        <f>3/24000000*OO[[#This Row],[137 (06JUL1985 00:00:00)-Water Temperature (C)]]*OO[[#This Row],[79]]</f>
        <v>8.2279357444349999E-10</v>
      </c>
      <c r="CD18" s="10">
        <f>3/24000000*OO[[#This Row],[138 (06JUL1985 03:00:00)-Water Temperature (C)]]*OO[[#This Row],[80]]</f>
        <v>8.3508035694599999E-10</v>
      </c>
      <c r="CE18" s="10">
        <f>3/24000000*OO[[#This Row],[139 (06JUL1985 06:00:00)-Water Temperature (C)]]*OO[[#This Row],[81]]</f>
        <v>8.1333088518412496E-10</v>
      </c>
      <c r="CF18" s="10">
        <f>3/24000000*OO[[#This Row],[140 (06JUL1985 09:00:00)-Water Temperature (C)]]*OO[[#This Row],[82]]</f>
        <v>7.8244355628799999E-10</v>
      </c>
      <c r="CG18" s="10">
        <f>3/24000000*OO[[#This Row],[141 (06JUL1985 12:00:00)-Water Temperature (C)]]*OO[[#This Row],[83]]</f>
        <v>7.7479247717812499E-10</v>
      </c>
      <c r="CH18" s="10">
        <f>3/24000000*OO[[#This Row],[142 (06JUL1985 15:00:00)-Water Temperature (C)]]*OO[[#This Row],[84]]</f>
        <v>7.1948557942250005E-10</v>
      </c>
      <c r="CI18" s="10">
        <f>3/24000000*OO[[#This Row],[143 (06JUL1985 18:00:00)-Water Temperature (C)]]*OO[[#This Row],[85]]</f>
        <v>6.3337376356000002E-10</v>
      </c>
      <c r="CJ18" s="10">
        <f>3/24000000*OO[[#This Row],[144 (06JUL1985 21:00:00)-Water Temperature (C)]]*OO[[#This Row],[86]]</f>
        <v>5.9456242946112505E-10</v>
      </c>
      <c r="CK18" s="10">
        <f>3/24000000*OO[[#This Row],[145 (07JUL1985 00:00:00)-Water Temperature (C)]]*OO[[#This Row],[87]]</f>
        <v>6.396253387225E-10</v>
      </c>
      <c r="CL18" s="10">
        <f>3/24000000*OO[[#This Row],[146 (07JUL1985 03:00:00)-Water Temperature (C)]]*OO[[#This Row],[88]]</f>
        <v>7.2906500129374988E-10</v>
      </c>
      <c r="CM18" s="10">
        <f>3/24000000*OO[[#This Row],[147 (07JUL1985 06:00:00)-Water Temperature (C)]]*OO[[#This Row],[89]]</f>
        <v>7.5482484474149992E-10</v>
      </c>
      <c r="CN18" s="10">
        <f>3/24000000*OO[[#This Row],[148 (07JUL1985 09:00:00)-Water Temperature (C)]]*OO[[#This Row],[90]]</f>
        <v>7.3283538462750004E-10</v>
      </c>
      <c r="CO18" s="10">
        <f>3/24000000*OO[[#This Row],[149 (07JUL1985 12:00:00)-Water Temperature (C)]]*OO[[#This Row],[91]]</f>
        <v>7.1170532588649998E-10</v>
      </c>
      <c r="CP18" s="10">
        <f>3/24000000*OO[[#This Row],[150 (07JUL1985 15:00:00)-Water Temperature (C)]]*OO[[#This Row],[92]]</f>
        <v>6.5942456603962505E-10</v>
      </c>
      <c r="CQ18" s="10">
        <f>3/24000000*OO[[#This Row],[151 (07JUL1985 18:00:00)-Water Temperature (C)]]*OO[[#This Row],[93]]</f>
        <v>6.0927784996612502E-10</v>
      </c>
      <c r="CR18" s="10">
        <f>3/24000000*OO[[#This Row],[152 (07JUL1985 21:00:00)-Water Temperature (C)]]*OO[[#This Row],[94]]</f>
        <v>5.7491647425000002E-10</v>
      </c>
      <c r="CS18" s="10">
        <f>3/24000000*OO[[#This Row],[153 (08JUL1985 00:00:00)-Water Temperature (C)]]*OO[[#This Row],[95]]</f>
        <v>5.133341237261249E-10</v>
      </c>
      <c r="CT18" s="10">
        <f>3/24000000*OO[[#This Row],[154 (08JUL1985 03:00:00)-Water Temperature (C)]]*OO[[#This Row],[96]]</f>
        <v>4.7894674376849998E-10</v>
      </c>
      <c r="CU18" s="10">
        <f>3/24000000*OO[[#This Row],[155 (08JUL1985 06:00:00)-Water Temperature (C)]]*OO[[#This Row],[97]]</f>
        <v>4.7087677056000005E-10</v>
      </c>
      <c r="CV18" s="10">
        <f>3/24000000*OO[[#This Row],[156 (08JUL1985 09:00:00)-Water Temperature (C)]]*OO[[#This Row],[98]]</f>
        <v>4.3978455248399997E-10</v>
      </c>
      <c r="CW18" s="10">
        <f>3/24000000*OO[[#This Row],[157 (08JUL1985 12:00:00)-Water Temperature (C)]]*OO[[#This Row],[99]]</f>
        <v>4.1255836949399997E-10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8.1715045180663043E-5</v>
      </c>
      <c r="D19" s="10">
        <f>3/24*OO[[#This Row],[60 (26JUN1985 09:00:00)-Water Temperature (C)]]*OO[[#This Row],[2]]/SUM(OO[2])</f>
        <v>6.106744823986923E-6</v>
      </c>
      <c r="E19" s="10">
        <f>3/24*OO[[#This Row],[61 (26JUN1985 12:00:00)-Water Temperature (C)]]*OO[[#This Row],[3]]/SUM(OO[3])</f>
        <v>5.4010042082118375E-6</v>
      </c>
      <c r="F19" s="10">
        <f>3/24*OO[[#This Row],[62 (26JUN1985 15:00:00)-Water Temperature (C)]]*OO[[#This Row],[4]]/SUM(OO[4])</f>
        <v>4.7262885251876252E-6</v>
      </c>
      <c r="G19" s="10">
        <f>3/24*OO[[#This Row],[63 (26JUN1985 18:00:00)-Water Temperature (C)]]*OO[[#This Row],[5]]/SUM(OO[5])</f>
        <v>4.2307113092182451E-6</v>
      </c>
      <c r="H19" s="10">
        <f>3/24*OO[[#This Row],[64 (26JUN1985 21:00:00)-Water Temperature (C)]]*OO[[#This Row],[6]]/SUM(OO[6])</f>
        <v>4.4374804184305987E-6</v>
      </c>
      <c r="I19" s="10">
        <f>3/24*OO[[#This Row],[65 (27JUN1985 00:00:00)-Water Temperature (C)]]*OO[[#This Row],[7]]/SUM(OO[7])</f>
        <v>5.4233282555450732E-6</v>
      </c>
      <c r="J19" s="10">
        <f>3/24*OO[[#This Row],[66 (27JUN1985 03:00:00)-Water Temperature (C)]]*OO[[#This Row],[8]]/SUM(OO[8])</f>
        <v>5.6645985916195593E-6</v>
      </c>
      <c r="K19" s="10">
        <f>3/24*OO[[#This Row],[67 (27JUN1985 06:00:00)-Water Temperature (C)]]*OO[[#This Row],[9]]/SUM(OO[9])</f>
        <v>5.4665304035700849E-6</v>
      </c>
      <c r="L19" s="10">
        <f>3/24*OO[[#This Row],[68 (27JUN1985 09:00:00)-Water Temperature (C)]]*OO[[#This Row],[10]]/SUM(OO[10])</f>
        <v>4.880209585308247E-6</v>
      </c>
      <c r="M19" s="10">
        <f>3/24*OO[[#This Row],[69 (27JUN1985 12:00:00)-Water Temperature (C)]]*OO[[#This Row],[11]]/SUM(OO[11])</f>
        <v>4.2192938374198319E-6</v>
      </c>
      <c r="N19" s="10">
        <f>3/24*OO[[#This Row],[70 (27JUN1985 15:00:00)-Water Temperature (C)]]*OO[[#This Row],[12]]/SUM(OO[12])</f>
        <v>3.6268030450175815E-6</v>
      </c>
      <c r="O19" s="10">
        <f>3/24*OO[[#This Row],[71 (27JUN1985 18:00:00)-Water Temperature (C)]]*OO[[#This Row],[13]]/SUM(OO[13])</f>
        <v>3.1332101678490832E-6</v>
      </c>
      <c r="P19" s="10">
        <f>3/24*OO[[#This Row],[72 (27JUN1985 21:00:00)-Water Temperature (C)]]*OO[[#This Row],[14]]/SUM(OO[14])</f>
        <v>2.7296069787379929E-6</v>
      </c>
      <c r="Q19" s="10">
        <f>3/24*OO[[#This Row],[73 (28JUN1985 00:00:00)-Water Temperature (C)]]*OO[[#This Row],[15]]/SUM(OO[15])</f>
        <v>2.4682868603035354E-6</v>
      </c>
      <c r="R19" s="10">
        <f>3/24*OO[[#This Row],[74 (28JUN1985 03:00:00)-Water Temperature (C)]]*OO[[#This Row],[16]]/SUM(OO[16])</f>
        <v>2.2869861115311151E-6</v>
      </c>
      <c r="S19" s="10">
        <f>3/24*OO[[#This Row],[75 (28JUN1985 06:00:00)-Water Temperature (C)]]*OO[[#This Row],[17]]/SUM(OO[17])</f>
        <v>2.0976175438661253E-6</v>
      </c>
      <c r="T19" s="10">
        <f>3/24*OO[[#This Row],[76 (28JUN1985 09:00:00)-Water Temperature (C)]]*OO[[#This Row],[18]]/SUM(OO[18])</f>
        <v>1.8304298317043343E-6</v>
      </c>
      <c r="U19" s="10">
        <f>3/24*OO[[#This Row],[77 (28JUN1985 12:00:00)-Water Temperature (C)]]*OO[[#This Row],[19]]/SUM(OO[19])</f>
        <v>1.5708254649035223E-6</v>
      </c>
      <c r="V19" s="10">
        <f>3/24000000*OO[[#This Row],[78 (28JUN1985 15:00:00)-Water Temperature (C)]]*OO[[#This Row],[20]]</f>
        <v>1.280895971681625E-6</v>
      </c>
      <c r="W19" s="10">
        <f>3/24000000*OO[[#This Row],[79 (28JUN1985 18:00:00)-Water Temperature (C)]]*OO[[#This Row],[21]]</f>
        <v>1.08867164765625E-6</v>
      </c>
      <c r="X19" s="10">
        <f>3/24000000*OO[[#This Row],[80 (28JUN1985 21:00:00)-Water Temperature (C)]]*OO[[#This Row],[22]]</f>
        <v>9.4514508622237498E-7</v>
      </c>
      <c r="Y19" s="10">
        <f>3/24000000*OO[[#This Row],[81 (29JUN1985 00:00:00)-Water Temperature (C)]]*OO[[#This Row],[23]]</f>
        <v>8.2302543916599999E-7</v>
      </c>
      <c r="Z19" s="10">
        <f>3/24000000*OO[[#This Row],[82 (29JUN1985 03:00:00)-Water Temperature (C)]]*OO[[#This Row],[24]]</f>
        <v>7.2577210112074996E-7</v>
      </c>
      <c r="AA19" s="10">
        <f>3/24000000*OO[[#This Row],[83 (29JUN1985 06:00:00)-Water Temperature (C)]]*OO[[#This Row],[25]]</f>
        <v>6.3787717634024992E-7</v>
      </c>
      <c r="AB19" s="10">
        <f>3/24000000*OO[[#This Row],[84 (29JUN1985 09:00:00)-Water Temperature (C)]]*OO[[#This Row],[26]]</f>
        <v>5.2852046622749994E-7</v>
      </c>
      <c r="AC19" s="10">
        <f>3/24000000*OO[[#This Row],[85 (29JUN1985 12:00:00)-Water Temperature (C)]]*OO[[#This Row],[27]]</f>
        <v>4.3800211432724993E-7</v>
      </c>
      <c r="AD19" s="10">
        <f>3/24000000*OO[[#This Row],[86 (29JUN1985 15:00:00)-Water Temperature (C)]]*OO[[#This Row],[28]]</f>
        <v>3.5160125202124998E-7</v>
      </c>
      <c r="AE19" s="10">
        <f>3/24000000*OO[[#This Row],[88 (29JUN1985 21:00:00)-Water Temperature (C)]]*OO[[#This Row],[30]]</f>
        <v>2.6290695672187497E-7</v>
      </c>
      <c r="AF19" s="10">
        <f>3/24000000*OO[[#This Row],[88 (29JUN1985 21:00:00)-Water Temperature (C)]]*OO[[#This Row],[30]]</f>
        <v>2.6290695672187497E-7</v>
      </c>
      <c r="AG19" s="10">
        <f>3/24000000*OO[[#This Row],[89 (30JUN1985 00:00:00)-Water Temperature (C)]]*OO[[#This Row],[31]]</f>
        <v>1.7335885978825E-7</v>
      </c>
      <c r="AH19" s="10">
        <f>3/24000000*OO[[#This Row],[90 (30JUN1985 03:00:00)-Water Temperature (C)]]*OO[[#This Row],[32]]</f>
        <v>1.1143591342362499E-7</v>
      </c>
      <c r="AI19" s="10">
        <f>3/24000000*OO[[#This Row],[91 (30JUN1985 06:00:00)-Water Temperature (C)]]*OO[[#This Row],[33]]</f>
        <v>7.6213659847349993E-8</v>
      </c>
      <c r="AJ19" s="10">
        <f>3/24000000*OO[[#This Row],[92 (30JUN1985 09:00:00)-Water Temperature (C)]]*OO[[#This Row],[34]]</f>
        <v>5.7887847088412488E-8</v>
      </c>
      <c r="AK19" s="10">
        <f>3/24000000*OO[[#This Row],[93 (30JUN1985 12:00:00)-Water Temperature (C)]]*OO[[#This Row],[35]]</f>
        <v>4.6809687175274996E-8</v>
      </c>
      <c r="AL19" s="10">
        <f>3/24000000*OO[[#This Row],[94 (30JUN1985 15:00:00)-Water Temperature (C)]]*OO[[#This Row],[36]]</f>
        <v>3.8237028967475E-8</v>
      </c>
      <c r="AM19" s="10">
        <f>3/24000000*OO[[#This Row],[95 (30JUN1985 18:00:00)-Water Temperature (C)]]*OO[[#This Row],[37]]</f>
        <v>3.2426370883600002E-8</v>
      </c>
      <c r="AN19" s="10">
        <f>3/24000000*OO[[#This Row],[96 (30JUN1985 21:00:00)-Water Temperature (C)]]*OO[[#This Row],[38]]</f>
        <v>2.9816252125424994E-8</v>
      </c>
      <c r="AO19" s="10">
        <f>3/24000000*OO[[#This Row],[97 (01JUL1985 00:00:00)-Water Temperature (C)]]*OO[[#This Row],[39]]</f>
        <v>2.8724137674525E-8</v>
      </c>
      <c r="AP19" s="10">
        <f>3/24000000*OO[[#This Row],[98 (01JUL1985 03:00:00)-Water Temperature (C)]]*OO[[#This Row],[40]]</f>
        <v>2.9815775274250003E-8</v>
      </c>
      <c r="AQ19" s="10">
        <f>3/24000000*OO[[#This Row],[99 (01JUL1985 06:00:00)-Water Temperature (C)]]*OO[[#This Row],[41]]</f>
        <v>2.8880273386899996E-8</v>
      </c>
      <c r="AR19" s="10">
        <f>3/24000000*OO[[#This Row],[100 (01JUL1985 09:00:00)-Water Temperature (C)]]*OO[[#This Row],[42]]</f>
        <v>2.6579072516150001E-8</v>
      </c>
      <c r="AS19" s="10">
        <f>3/24000000*OO[[#This Row],[101 (01JUL1985 12:00:00)-Water Temperature (C)]]*OO[[#This Row],[43]]</f>
        <v>2.42588051676E-8</v>
      </c>
      <c r="AT19" s="10">
        <f>3/24000000*OO[[#This Row],[102 (01JUL1985 15:00:00)-Water Temperature (C)]]*OO[[#This Row],[44]]</f>
        <v>2.1944956448674998E-8</v>
      </c>
      <c r="AU19" s="10">
        <f>3/24000000*OO[[#This Row],[103 (01JUL1985 18:00:00)-Water Temperature (C)]]*OO[[#This Row],[45]]</f>
        <v>1.9905504089275E-8</v>
      </c>
      <c r="AV19" s="10">
        <f>3/24000000*OO[[#This Row],[104 (01JUL1985 21:00:00)-Water Temperature (C)]]*OO[[#This Row],[46]]</f>
        <v>1.8690464659199999E-8</v>
      </c>
      <c r="AW19" s="10">
        <f>3/24000000*OO[[#This Row],[105 (02JUL1985 00:00:00)-Water Temperature (C)]]*OO[[#This Row],[47]]</f>
        <v>1.8224430435750001E-8</v>
      </c>
      <c r="AX19" s="10">
        <f>3/24000000*OO[[#This Row],[106 (02JUL1985 03:00:00)-Water Temperature (C)]]*OO[[#This Row],[48]]</f>
        <v>1.9155961007199999E-8</v>
      </c>
      <c r="AY19" s="10">
        <f>3/24000000*OO[[#This Row],[107 (02JUL1985 06:00:00)-Water Temperature (C)]]*OO[[#This Row],[49]]</f>
        <v>1.90462960342E-8</v>
      </c>
      <c r="AZ19" s="10">
        <f>3/24000000*OO[[#This Row],[108 (02JUL1985 09:00:00)-Water Temperature (C)]]*OO[[#This Row],[50]]</f>
        <v>1.7901097103531249E-8</v>
      </c>
      <c r="BA19" s="10">
        <f>3/24000000*OO[[#This Row],[109 (02JUL1985 12:00:00)-Water Temperature (C)]]*OO[[#This Row],[51]]</f>
        <v>1.6810866123682498E-8</v>
      </c>
      <c r="BB19" s="10">
        <f>3/24000000*OO[[#This Row],[110 (02JUL1985 15:00:00)-Water Temperature (C)]]*OO[[#This Row],[52]]</f>
        <v>1.5177647609157497E-8</v>
      </c>
      <c r="BC19" s="10">
        <f>3/24000000*OO[[#This Row],[111 (02JUL1985 18:00:00)-Water Temperature (C)]]*OO[[#This Row],[53]]</f>
        <v>1.3663684346045E-8</v>
      </c>
      <c r="BD19" s="10">
        <f>3/24000000*OO[[#This Row],[112 (02JUL1985 21:00:00)-Water Temperature (C)]]*OO[[#This Row],[54]]</f>
        <v>1.306150641771625E-8</v>
      </c>
      <c r="BE19" s="10">
        <f>3/24000000*OO[[#This Row],[113 (03JUL1985 00:00:00)-Water Temperature (C)]]*OO[[#This Row],[55]]</f>
        <v>1.2689828435775002E-8</v>
      </c>
      <c r="BF19" s="10">
        <f>3/24000000*OO[[#This Row],[114 (03JUL1985 03:00:00)-Water Temperature (C)]]*OO[[#This Row],[56]]</f>
        <v>1.3213436133307498E-8</v>
      </c>
      <c r="BG19" s="10">
        <f>3/24000000*OO[[#This Row],[115 (03JUL1985 06:00:00)-Water Temperature (C)]]*OO[[#This Row],[57]]</f>
        <v>1.3278943455716248E-8</v>
      </c>
      <c r="BH19" s="10">
        <f>3/24000000*OO[[#This Row],[116 (03JUL1985 09:00:00)-Water Temperature (C)]]*OO[[#This Row],[58]]</f>
        <v>1.2686678951430001E-8</v>
      </c>
      <c r="BI19" s="10">
        <f>3/24000000*OO[[#This Row],[117 (03JUL1985 12:00:00)-Water Temperature (C)]]*OO[[#This Row],[59]]</f>
        <v>1.19076673551225E-8</v>
      </c>
      <c r="BJ19" s="10">
        <f>3/24000000*OO[[#This Row],[118 (03JUL1985 15:00:00)-Water Temperature (C)]]*OO[[#This Row],[60]]</f>
        <v>1.076410475805625E-8</v>
      </c>
      <c r="BK19" s="10">
        <f>3/24000000*OO[[#This Row],[119 (03JUL1985 18:00:00)-Water Temperature (C)]]*OO[[#This Row],[61]]</f>
        <v>9.7857643826250002E-9</v>
      </c>
      <c r="BL19" s="10">
        <f>3/24000000*OO[[#This Row],[120 (03JUL1985 21:00:00)-Water Temperature (C)]]*OO[[#This Row],[62]]</f>
        <v>9.2179937665199986E-9</v>
      </c>
      <c r="BM19" s="10">
        <f>3/24000000*OO[[#This Row],[121 (04JUL1985 00:00:00)-Water Temperature (C)]]*OO[[#This Row],[63]]</f>
        <v>8.922819147483749E-9</v>
      </c>
      <c r="BN19" s="10">
        <f>3/24000000*OO[[#This Row],[122 (04JUL1985 03:00:00)-Water Temperature (C)]]*OO[[#This Row],[64]]</f>
        <v>9.1756968932474996E-9</v>
      </c>
      <c r="BO19" s="10">
        <f>3/24000000*OO[[#This Row],[123 (04JUL1985 06:00:00)-Water Temperature (C)]]*OO[[#This Row],[65]]</f>
        <v>8.9706985344599998E-9</v>
      </c>
      <c r="BP19" s="10">
        <f>3/24000000*OO[[#This Row],[124 (04JUL1985 09:00:00)-Water Temperature (C)]]*OO[[#This Row],[66]]</f>
        <v>8.7002866735425013E-9</v>
      </c>
      <c r="BQ19" s="10">
        <f>3/24000000*OO[[#This Row],[125 (04JUL1985 12:00:00)-Water Temperature (C)]]*OO[[#This Row],[67]]</f>
        <v>8.2631850200900006E-9</v>
      </c>
      <c r="BR19" s="10">
        <f>3/24000000*OO[[#This Row],[126 (04JUL1985 15:00:00)-Water Temperature (C)]]*OO[[#This Row],[68]]</f>
        <v>7.7964262271187485E-9</v>
      </c>
      <c r="BS19" s="10">
        <f>3/24000000*OO[[#This Row],[127 (04JUL1985 18:00:00)-Water Temperature (C)]]*OO[[#This Row],[69]]</f>
        <v>7.5921134588887489E-9</v>
      </c>
      <c r="BT19" s="10">
        <f>3/24000000*OO[[#This Row],[128 (04JUL1985 21:00:00)-Water Temperature (C)]]*OO[[#This Row],[70]]</f>
        <v>7.3773226243749992E-9</v>
      </c>
      <c r="BU19" s="10">
        <f>3/24000000*OO[[#This Row],[129 (05JUL1985 00:00:00)-Water Temperature (C)]]*OO[[#This Row],[71]]</f>
        <v>7.3617538623525E-9</v>
      </c>
      <c r="BV19" s="10">
        <f>3/24000000*OO[[#This Row],[130 (05JUL1985 03:00:00)-Water Temperature (C)]]*OO[[#This Row],[72]]</f>
        <v>7.7672716725450002E-9</v>
      </c>
      <c r="BW19" s="10">
        <f>3/24000000*OO[[#This Row],[131 (05JUL1985 06:00:00)-Water Temperature (C)]]*OO[[#This Row],[73]]</f>
        <v>7.7078297100062489E-9</v>
      </c>
      <c r="BX19" s="10">
        <f>3/24000000*OO[[#This Row],[132 (05JUL1985 09:00:00)-Water Temperature (C)]]*OO[[#This Row],[74]]</f>
        <v>7.3452776723999986E-9</v>
      </c>
      <c r="BY19" s="10">
        <f>3/24000000*OO[[#This Row],[133 (05JUL1985 12:00:00)-Water Temperature (C)]]*OO[[#This Row],[75]]</f>
        <v>7.0477234082475011E-9</v>
      </c>
      <c r="BZ19" s="10">
        <f>3/24000000*OO[[#This Row],[134 (05JUL1985 15:00:00)-Water Temperature (C)]]*OO[[#This Row],[76]]</f>
        <v>6.4740212410037498E-9</v>
      </c>
      <c r="CA19" s="10">
        <f>3/24000000*OO[[#This Row],[135 (05JUL1985 18:00:00)-Water Temperature (C)]]*OO[[#This Row],[77]]</f>
        <v>5.9817020547899998E-9</v>
      </c>
      <c r="CB19" s="10">
        <f>3/24000000*OO[[#This Row],[136 (05JUL1985 21:00:00)-Water Temperature (C)]]*OO[[#This Row],[78]]</f>
        <v>5.6940288177149989E-9</v>
      </c>
      <c r="CC19" s="10">
        <f>3/24000000*OO[[#This Row],[137 (06JUL1985 00:00:00)-Water Temperature (C)]]*OO[[#This Row],[79]]</f>
        <v>5.3551842923887495E-9</v>
      </c>
      <c r="CD19" s="10">
        <f>3/24000000*OO[[#This Row],[138 (06JUL1985 03:00:00)-Water Temperature (C)]]*OO[[#This Row],[80]]</f>
        <v>5.4616005912900003E-9</v>
      </c>
      <c r="CE19" s="10">
        <f>3/24000000*OO[[#This Row],[139 (06JUL1985 06:00:00)-Water Temperature (C)]]*OO[[#This Row],[81]]</f>
        <v>5.3705821354312498E-9</v>
      </c>
      <c r="CF19" s="10">
        <f>3/24000000*OO[[#This Row],[140 (06JUL1985 09:00:00)-Water Temperature (C)]]*OO[[#This Row],[82]]</f>
        <v>5.1756467097824987E-9</v>
      </c>
      <c r="CG19" s="10">
        <f>3/24000000*OO[[#This Row],[141 (06JUL1985 12:00:00)-Water Temperature (C)]]*OO[[#This Row],[83]]</f>
        <v>5.1302474925674991E-9</v>
      </c>
      <c r="CH19" s="10">
        <f>3/24000000*OO[[#This Row],[142 (06JUL1985 15:00:00)-Water Temperature (C)]]*OO[[#This Row],[84]]</f>
        <v>4.7734109327799999E-9</v>
      </c>
      <c r="CI19" s="10">
        <f>3/24000000*OO[[#This Row],[143 (06JUL1985 18:00:00)-Water Temperature (C)]]*OO[[#This Row],[85]]</f>
        <v>4.1855710203450001E-9</v>
      </c>
      <c r="CJ19" s="10">
        <f>3/24000000*OO[[#This Row],[144 (06JUL1985 21:00:00)-Water Temperature (C)]]*OO[[#This Row],[86]]</f>
        <v>3.9154089333512493E-9</v>
      </c>
      <c r="CK19" s="10">
        <f>3/24000000*OO[[#This Row],[145 (07JUL1985 00:00:00)-Water Temperature (C)]]*OO[[#This Row],[87]]</f>
        <v>4.2198223822662497E-9</v>
      </c>
      <c r="CL19" s="10">
        <f>3/24000000*OO[[#This Row],[146 (07JUL1985 03:00:00)-Water Temperature (C)]]*OO[[#This Row],[88]]</f>
        <v>4.8082075546574999E-9</v>
      </c>
      <c r="CM19" s="10">
        <f>3/24000000*OO[[#This Row],[147 (07JUL1985 06:00:00)-Water Temperature (C)]]*OO[[#This Row],[89]]</f>
        <v>4.9874210012499994E-9</v>
      </c>
      <c r="CN19" s="10">
        <f>3/24000000*OO[[#This Row],[148 (07JUL1985 09:00:00)-Water Temperature (C)]]*OO[[#This Row],[90]]</f>
        <v>4.8320359994950002E-9</v>
      </c>
      <c r="CO19" s="10">
        <f>3/24000000*OO[[#This Row],[149 (07JUL1985 12:00:00)-Water Temperature (C)]]*OO[[#This Row],[91]]</f>
        <v>4.6784421146249992E-9</v>
      </c>
      <c r="CP19" s="10">
        <f>3/24000000*OO[[#This Row],[150 (07JUL1985 15:00:00)-Water Temperature (C)]]*OO[[#This Row],[92]]</f>
        <v>4.3271911607874991E-9</v>
      </c>
      <c r="CQ19" s="10">
        <f>3/24000000*OO[[#This Row],[151 (07JUL1985 18:00:00)-Water Temperature (C)]]*OO[[#This Row],[93]]</f>
        <v>3.9780267684299997E-9</v>
      </c>
      <c r="CR19" s="10">
        <f>3/24000000*OO[[#This Row],[152 (07JUL1985 21:00:00)-Water Temperature (C)]]*OO[[#This Row],[94]]</f>
        <v>3.7254081648562503E-9</v>
      </c>
      <c r="CS19" s="10">
        <f>3/24000000*OO[[#This Row],[153 (08JUL1985 00:00:00)-Water Temperature (C)]]*OO[[#This Row],[95]]</f>
        <v>3.3116465818800003E-9</v>
      </c>
      <c r="CT19" s="10">
        <f>3/24000000*OO[[#This Row],[154 (08JUL1985 03:00:00)-Water Temperature (C)]]*OO[[#This Row],[96]]</f>
        <v>3.1029481221150001E-9</v>
      </c>
      <c r="CU19" s="10">
        <f>3/24000000*OO[[#This Row],[155 (08JUL1985 06:00:00)-Water Temperature (C)]]*OO[[#This Row],[97]]</f>
        <v>3.0720606603749997E-9</v>
      </c>
      <c r="CV19" s="10">
        <f>3/24000000*OO[[#This Row],[156 (08JUL1985 09:00:00)-Water Temperature (C)]]*OO[[#This Row],[98]]</f>
        <v>2.8847982910387501E-9</v>
      </c>
      <c r="CW19" s="10">
        <f>3/24000000*OO[[#This Row],[157 (08JUL1985 12:00:00)-Water Temperature (C)]]*OO[[#This Row],[99]]</f>
        <v>2.7039136426949996E-9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2.2381945452473008E-4</v>
      </c>
      <c r="D20" s="10">
        <f>3/24*OO[[#This Row],[60 (26JUN1985 09:00:00)-Water Temperature (C)]]*OO[[#This Row],[2]]/SUM(OO[2])</f>
        <v>4.2468454294374215E-5</v>
      </c>
      <c r="E20" s="10">
        <f>3/24*OO[[#This Row],[61 (26JUN1985 12:00:00)-Water Temperature (C)]]*OO[[#This Row],[3]]/SUM(OO[3])</f>
        <v>3.8458879618702275E-5</v>
      </c>
      <c r="F20" s="10">
        <f>3/24*OO[[#This Row],[62 (26JUN1985 15:00:00)-Water Temperature (C)]]*OO[[#This Row],[4]]/SUM(OO[4])</f>
        <v>3.3578468424994014E-5</v>
      </c>
      <c r="G20" s="10">
        <f>3/24*OO[[#This Row],[63 (26JUN1985 18:00:00)-Water Temperature (C)]]*OO[[#This Row],[5]]/SUM(OO[5])</f>
        <v>2.99031154794785E-5</v>
      </c>
      <c r="H20" s="10">
        <f>3/24*OO[[#This Row],[64 (26JUN1985 21:00:00)-Water Temperature (C)]]*OO[[#This Row],[6]]/SUM(OO[6])</f>
        <v>3.1899154458420399E-5</v>
      </c>
      <c r="I20" s="10">
        <f>3/24*OO[[#This Row],[65 (27JUN1985 00:00:00)-Water Temperature (C)]]*OO[[#This Row],[7]]/SUM(OO[7])</f>
        <v>3.8147445954303778E-5</v>
      </c>
      <c r="J20" s="10">
        <f>3/24*OO[[#This Row],[66 (27JUN1985 03:00:00)-Water Temperature (C)]]*OO[[#This Row],[8]]/SUM(OO[8])</f>
        <v>3.8954559118077181E-5</v>
      </c>
      <c r="K20" s="10">
        <f>3/24*OO[[#This Row],[67 (27JUN1985 06:00:00)-Water Temperature (C)]]*OO[[#This Row],[9]]/SUM(OO[9])</f>
        <v>3.7088510322340749E-5</v>
      </c>
      <c r="L20" s="10">
        <f>3/24*OO[[#This Row],[68 (27JUN1985 09:00:00)-Water Temperature (C)]]*OO[[#This Row],[10]]/SUM(OO[10])</f>
        <v>3.2830799375425482E-5</v>
      </c>
      <c r="M20" s="10">
        <f>3/24*OO[[#This Row],[69 (27JUN1985 12:00:00)-Water Temperature (C)]]*OO[[#This Row],[11]]/SUM(OO[11])</f>
        <v>2.8017944723436324E-5</v>
      </c>
      <c r="N20" s="10">
        <f>3/24*OO[[#This Row],[70 (27JUN1985 15:00:00)-Water Temperature (C)]]*OO[[#This Row],[12]]/SUM(OO[12])</f>
        <v>2.3825272402171034E-5</v>
      </c>
      <c r="O20" s="10">
        <f>3/24*OO[[#This Row],[71 (27JUN1985 18:00:00)-Water Temperature (C)]]*OO[[#This Row],[13]]/SUM(OO[13])</f>
        <v>2.0282404854415014E-5</v>
      </c>
      <c r="P20" s="10">
        <f>3/24*OO[[#This Row],[72 (27JUN1985 21:00:00)-Water Temperature (C)]]*OO[[#This Row],[14]]/SUM(OO[14])</f>
        <v>1.7463823789140353E-5</v>
      </c>
      <c r="Q20" s="10">
        <f>3/24*OO[[#This Row],[73 (28JUN1985 00:00:00)-Water Temperature (C)]]*OO[[#This Row],[15]]/SUM(OO[15])</f>
        <v>1.5544353973607691E-5</v>
      </c>
      <c r="R20" s="10">
        <f>3/24*OO[[#This Row],[74 (28JUN1985 03:00:00)-Water Temperature (C)]]*OO[[#This Row],[16]]/SUM(OO[16])</f>
        <v>1.4234458421483055E-5</v>
      </c>
      <c r="S20" s="10">
        <f>3/24*OO[[#This Row],[75 (28JUN1985 06:00:00)-Water Temperature (C)]]*OO[[#This Row],[17]]/SUM(OO[17])</f>
        <v>1.2983982729050606E-5</v>
      </c>
      <c r="T20" s="10">
        <f>3/24*OO[[#This Row],[76 (28JUN1985 09:00:00)-Water Temperature (C)]]*OO[[#This Row],[18]]/SUM(OO[18])</f>
        <v>1.1313973250036442E-5</v>
      </c>
      <c r="U20" s="10">
        <f>3/24*OO[[#This Row],[77 (28JUN1985 12:00:00)-Water Temperature (C)]]*OO[[#This Row],[19]]/SUM(OO[19])</f>
        <v>9.6661192467496261E-6</v>
      </c>
      <c r="V20" s="10">
        <f>3/24000000*OO[[#This Row],[78 (28JUN1985 15:00:00)-Water Temperature (C)]]*OO[[#This Row],[20]]</f>
        <v>7.8693174673874991E-6</v>
      </c>
      <c r="W20" s="10">
        <f>3/24000000*OO[[#This Row],[79 (28JUN1985 18:00:00)-Water Temperature (C)]]*OO[[#This Row],[21]]</f>
        <v>6.6134996597812498E-6</v>
      </c>
      <c r="X20" s="10">
        <f>3/24000000*OO[[#This Row],[80 (28JUN1985 21:00:00)-Water Temperature (C)]]*OO[[#This Row],[22]]</f>
        <v>5.7051505203949995E-6</v>
      </c>
      <c r="Y20" s="10">
        <f>3/24000000*OO[[#This Row],[81 (29JUN1985 00:00:00)-Water Temperature (C)]]*OO[[#This Row],[23]]</f>
        <v>4.9316778039062496E-6</v>
      </c>
      <c r="Z20" s="10">
        <f>3/24000000*OO[[#This Row],[82 (29JUN1985 03:00:00)-Water Temperature (C)]]*OO[[#This Row],[24]]</f>
        <v>4.5452246225099992E-6</v>
      </c>
      <c r="AA20" s="10">
        <f>3/24000000*OO[[#This Row],[83 (29JUN1985 06:00:00)-Water Temperature (C)]]*OO[[#This Row],[25]]</f>
        <v>4.1594698636874996E-6</v>
      </c>
      <c r="AB20" s="10">
        <f>3/24000000*OO[[#This Row],[84 (29JUN1985 09:00:00)-Water Temperature (C)]]*OO[[#This Row],[26]]</f>
        <v>3.5942739397874997E-6</v>
      </c>
      <c r="AC20" s="10">
        <f>3/24000000*OO[[#This Row],[85 (29JUN1985 12:00:00)-Water Temperature (C)]]*OO[[#This Row],[27]]</f>
        <v>2.9871341802899996E-6</v>
      </c>
      <c r="AD20" s="10">
        <f>3/24000000*OO[[#This Row],[86 (29JUN1985 15:00:00)-Water Temperature (C)]]*OO[[#This Row],[28]]</f>
        <v>2.4131731667500001E-6</v>
      </c>
      <c r="AE20" s="10">
        <f>3/24000000*OO[[#This Row],[88 (29JUN1985 21:00:00)-Water Temperature (C)]]*OO[[#This Row],[30]]</f>
        <v>1.5646046797859999E-6</v>
      </c>
      <c r="AF20" s="10">
        <f>3/24000000*OO[[#This Row],[88 (29JUN1985 21:00:00)-Water Temperature (C)]]*OO[[#This Row],[30]]</f>
        <v>1.5646046797859999E-6</v>
      </c>
      <c r="AG20" s="10">
        <f>3/24000000*OO[[#This Row],[89 (30JUN1985 00:00:00)-Water Temperature (C)]]*OO[[#This Row],[31]]</f>
        <v>1.0117092657690001E-6</v>
      </c>
      <c r="AH20" s="10">
        <f>3/24000000*OO[[#This Row],[90 (30JUN1985 03:00:00)-Water Temperature (C)]]*OO[[#This Row],[32]]</f>
        <v>6.5615959675474991E-7</v>
      </c>
      <c r="AI20" s="10">
        <f>3/24000000*OO[[#This Row],[91 (30JUN1985 06:00:00)-Water Temperature (C)]]*OO[[#This Row],[33]]</f>
        <v>4.5797524433749999E-7</v>
      </c>
      <c r="AJ20" s="10">
        <f>3/24000000*OO[[#This Row],[92 (30JUN1985 09:00:00)-Water Temperature (C)]]*OO[[#This Row],[34]]</f>
        <v>3.5483450051699998E-7</v>
      </c>
      <c r="AK20" s="10">
        <f>3/24000000*OO[[#This Row],[93 (30JUN1985 12:00:00)-Water Temperature (C)]]*OO[[#This Row],[35]]</f>
        <v>2.9062849604249998E-7</v>
      </c>
      <c r="AL20" s="10">
        <f>3/24000000*OO[[#This Row],[94 (30JUN1985 15:00:00)-Water Temperature (C)]]*OO[[#This Row],[36]]</f>
        <v>2.3909143163262499E-7</v>
      </c>
      <c r="AM20" s="10">
        <f>3/24000000*OO[[#This Row],[95 (30JUN1985 18:00:00)-Water Temperature (C)]]*OO[[#This Row],[37]]</f>
        <v>2.0235060073799994E-7</v>
      </c>
      <c r="AN20" s="10">
        <f>3/24000000*OO[[#This Row],[96 (30JUN1985 21:00:00)-Water Temperature (C)]]*OO[[#This Row],[38]]</f>
        <v>1.8521381417175001E-7</v>
      </c>
      <c r="AO20" s="10">
        <f>3/24000000*OO[[#This Row],[97 (01JUL1985 00:00:00)-Water Temperature (C)]]*OO[[#This Row],[39]]</f>
        <v>1.78482895875E-7</v>
      </c>
      <c r="AP20" s="10">
        <f>3/24000000*OO[[#This Row],[98 (01JUL1985 03:00:00)-Water Temperature (C)]]*OO[[#This Row],[40]]</f>
        <v>1.8572238951224999E-7</v>
      </c>
      <c r="AQ20" s="10">
        <f>3/24000000*OO[[#This Row],[99 (01JUL1985 06:00:00)-Water Temperature (C)]]*OO[[#This Row],[41]]</f>
        <v>1.8145584196007499E-7</v>
      </c>
      <c r="AR20" s="10">
        <f>3/24000000*OO[[#This Row],[100 (01JUL1985 09:00:00)-Water Temperature (C)]]*OO[[#This Row],[42]]</f>
        <v>1.67424588288225E-7</v>
      </c>
      <c r="AS20" s="10">
        <f>3/24000000*OO[[#This Row],[101 (01JUL1985 12:00:00)-Water Temperature (C)]]*OO[[#This Row],[43]]</f>
        <v>1.5265575930604998E-7</v>
      </c>
      <c r="AT20" s="10">
        <f>3/24000000*OO[[#This Row],[102 (01JUL1985 15:00:00)-Water Temperature (C)]]*OO[[#This Row],[44]]</f>
        <v>1.37738676247425E-7</v>
      </c>
      <c r="AU20" s="10">
        <f>3/24000000*OO[[#This Row],[103 (01JUL1985 18:00:00)-Water Temperature (C)]]*OO[[#This Row],[45]]</f>
        <v>1.245698739355625E-7</v>
      </c>
      <c r="AV20" s="10">
        <f>3/24000000*OO[[#This Row],[104 (01JUL1985 21:00:00)-Water Temperature (C)]]*OO[[#This Row],[46]]</f>
        <v>1.1637129614629999E-7</v>
      </c>
      <c r="AW20" s="10">
        <f>3/24000000*OO[[#This Row],[105 (02JUL1985 00:00:00)-Water Temperature (C)]]*OO[[#This Row],[47]]</f>
        <v>1.1336668518974999E-7</v>
      </c>
      <c r="AX20" s="10">
        <f>3/24000000*OO[[#This Row],[106 (02JUL1985 03:00:00)-Water Temperature (C)]]*OO[[#This Row],[48]]</f>
        <v>1.1926390758613749E-7</v>
      </c>
      <c r="AY20" s="10">
        <f>3/24000000*OO[[#This Row],[107 (02JUL1985 06:00:00)-Water Temperature (C)]]*OO[[#This Row],[49]]</f>
        <v>1.1947694010354999E-7</v>
      </c>
      <c r="AZ20" s="10">
        <f>3/24000000*OO[[#This Row],[108 (02JUL1985 09:00:00)-Water Temperature (C)]]*OO[[#This Row],[50]]</f>
        <v>1.12662759340125E-7</v>
      </c>
      <c r="BA20" s="10">
        <f>3/24000000*OO[[#This Row],[109 (02JUL1985 12:00:00)-Water Temperature (C)]]*OO[[#This Row],[51]]</f>
        <v>1.0566742179899999E-7</v>
      </c>
      <c r="BB20" s="10">
        <f>3/24000000*OO[[#This Row],[110 (02JUL1985 15:00:00)-Water Temperature (C)]]*OO[[#This Row],[52]]</f>
        <v>9.5581602173024996E-8</v>
      </c>
      <c r="BC20" s="10">
        <f>3/24000000*OO[[#This Row],[111 (02JUL1985 18:00:00)-Water Temperature (C)]]*OO[[#This Row],[53]]</f>
        <v>8.5573921935562502E-8</v>
      </c>
      <c r="BD20" s="10">
        <f>3/24000000*OO[[#This Row],[112 (02JUL1985 21:00:00)-Water Temperature (C)]]*OO[[#This Row],[54]]</f>
        <v>8.1434656178687487E-8</v>
      </c>
      <c r="BE20" s="10">
        <f>3/24000000*OO[[#This Row],[113 (03JUL1985 00:00:00)-Water Temperature (C)]]*OO[[#This Row],[55]]</f>
        <v>7.9000889450000006E-8</v>
      </c>
      <c r="BF20" s="10">
        <f>3/24000000*OO[[#This Row],[114 (03JUL1985 03:00:00)-Water Temperature (C)]]*OO[[#This Row],[56]]</f>
        <v>8.2385030570887497E-8</v>
      </c>
      <c r="BG20" s="10">
        <f>3/24000000*OO[[#This Row],[115 (03JUL1985 06:00:00)-Water Temperature (C)]]*OO[[#This Row],[57]]</f>
        <v>8.3337701368624995E-8</v>
      </c>
      <c r="BH20" s="10">
        <f>3/24000000*OO[[#This Row],[116 (03JUL1985 09:00:00)-Water Temperature (C)]]*OO[[#This Row],[58]]</f>
        <v>7.9841571678450005E-8</v>
      </c>
      <c r="BI20" s="10">
        <f>3/24000000*OO[[#This Row],[117 (03JUL1985 12:00:00)-Water Temperature (C)]]*OO[[#This Row],[59]]</f>
        <v>7.4983709287625001E-8</v>
      </c>
      <c r="BJ20" s="10">
        <f>3/24000000*OO[[#This Row],[118 (03JUL1985 15:00:00)-Water Temperature (C)]]*OO[[#This Row],[60]]</f>
        <v>6.778285204875E-8</v>
      </c>
      <c r="BK20" s="10">
        <f>3/24000000*OO[[#This Row],[119 (03JUL1985 18:00:00)-Water Temperature (C)]]*OO[[#This Row],[61]]</f>
        <v>6.1319481215674989E-8</v>
      </c>
      <c r="BL20" s="10">
        <f>3/24000000*OO[[#This Row],[120 (03JUL1985 21:00:00)-Water Temperature (C)]]*OO[[#This Row],[62]]</f>
        <v>5.7537120608699998E-8</v>
      </c>
      <c r="BM20" s="10">
        <f>3/24000000*OO[[#This Row],[121 (04JUL1985 00:00:00)-Water Temperature (C)]]*OO[[#This Row],[63]]</f>
        <v>5.556418001399999E-8</v>
      </c>
      <c r="BN20" s="10">
        <f>3/24000000*OO[[#This Row],[122 (04JUL1985 03:00:00)-Water Temperature (C)]]*OO[[#This Row],[64]]</f>
        <v>5.7105538126099992E-8</v>
      </c>
      <c r="BO20" s="10">
        <f>3/24000000*OO[[#This Row],[123 (04JUL1985 06:00:00)-Water Temperature (C)]]*OO[[#This Row],[65]]</f>
        <v>5.6210421917649995E-8</v>
      </c>
      <c r="BP20" s="10">
        <f>3/24000000*OO[[#This Row],[124 (04JUL1985 09:00:00)-Water Temperature (C)]]*OO[[#This Row],[66]]</f>
        <v>5.4503189959725002E-8</v>
      </c>
      <c r="BQ20" s="10">
        <f>3/24000000*OO[[#This Row],[125 (04JUL1985 12:00:00)-Water Temperature (C)]]*OO[[#This Row],[67]]</f>
        <v>5.1858493150612492E-8</v>
      </c>
      <c r="BR20" s="10">
        <f>3/24000000*OO[[#This Row],[126 (04JUL1985 15:00:00)-Water Temperature (C)]]*OO[[#This Row],[68]]</f>
        <v>4.8841449216787496E-8</v>
      </c>
      <c r="BS20" s="10">
        <f>3/24000000*OO[[#This Row],[127 (04JUL1985 18:00:00)-Water Temperature (C)]]*OO[[#This Row],[69]]</f>
        <v>4.75013168847875E-8</v>
      </c>
      <c r="BT20" s="10">
        <f>3/24000000*OO[[#This Row],[128 (04JUL1985 21:00:00)-Water Temperature (C)]]*OO[[#This Row],[70]]</f>
        <v>4.6296788566599998E-8</v>
      </c>
      <c r="BU20" s="10">
        <f>3/24000000*OO[[#This Row],[129 (05JUL1985 00:00:00)-Water Temperature (C)]]*OO[[#This Row],[71]]</f>
        <v>4.6222926760799996E-8</v>
      </c>
      <c r="BV20" s="10">
        <f>3/24000000*OO[[#This Row],[130 (05JUL1985 03:00:00)-Water Temperature (C)]]*OO[[#This Row],[72]]</f>
        <v>4.861942206615E-8</v>
      </c>
      <c r="BW20" s="10">
        <f>3/24000000*OO[[#This Row],[131 (05JUL1985 06:00:00)-Water Temperature (C)]]*OO[[#This Row],[73]]</f>
        <v>4.8442255831649998E-8</v>
      </c>
      <c r="BX20" s="10">
        <f>3/24000000*OO[[#This Row],[132 (05JUL1985 09:00:00)-Water Temperature (C)]]*OO[[#This Row],[74]]</f>
        <v>4.6119609487800004E-8</v>
      </c>
      <c r="BY20" s="10">
        <f>3/24000000*OO[[#This Row],[133 (05JUL1985 12:00:00)-Water Temperature (C)]]*OO[[#This Row],[75]]</f>
        <v>4.4207878915200004E-8</v>
      </c>
      <c r="BZ20" s="10">
        <f>3/24000000*OO[[#This Row],[134 (05JUL1985 15:00:00)-Water Temperature (C)]]*OO[[#This Row],[76]]</f>
        <v>4.0632200608499999E-8</v>
      </c>
      <c r="CA20" s="10">
        <f>3/24000000*OO[[#This Row],[135 (05JUL1985 18:00:00)-Water Temperature (C)]]*OO[[#This Row],[77]]</f>
        <v>3.7373558973187499E-8</v>
      </c>
      <c r="CB20" s="10">
        <f>3/24000000*OO[[#This Row],[136 (05JUL1985 21:00:00)-Water Temperature (C)]]*OO[[#This Row],[78]]</f>
        <v>3.5378224512437502E-8</v>
      </c>
      <c r="CC20" s="10">
        <f>3/24000000*OO[[#This Row],[137 (06JUL1985 00:00:00)-Water Temperature (C)]]*OO[[#This Row],[79]]</f>
        <v>3.3182711386749993E-8</v>
      </c>
      <c r="CD20" s="10">
        <f>3/24000000*OO[[#This Row],[138 (06JUL1985 03:00:00)-Water Temperature (C)]]*OO[[#This Row],[80]]</f>
        <v>3.3909205473412496E-8</v>
      </c>
      <c r="CE20" s="10">
        <f>3/24000000*OO[[#This Row],[139 (06JUL1985 06:00:00)-Water Temperature (C)]]*OO[[#This Row],[81]]</f>
        <v>3.3705670557624995E-8</v>
      </c>
      <c r="CF20" s="10">
        <f>3/24000000*OO[[#This Row],[140 (06JUL1985 09:00:00)-Water Temperature (C)]]*OO[[#This Row],[82]]</f>
        <v>3.2546332599749995E-8</v>
      </c>
      <c r="CG20" s="10">
        <f>3/24000000*OO[[#This Row],[141 (06JUL1985 12:00:00)-Water Temperature (C)]]*OO[[#This Row],[83]]</f>
        <v>3.2254153343737496E-8</v>
      </c>
      <c r="CH20" s="10">
        <f>3/24000000*OO[[#This Row],[142 (06JUL1985 15:00:00)-Water Temperature (C)]]*OO[[#This Row],[84]]</f>
        <v>3.016215236895E-8</v>
      </c>
      <c r="CI20" s="10">
        <f>3/24000000*OO[[#This Row],[143 (06JUL1985 18:00:00)-Water Temperature (C)]]*OO[[#This Row],[85]]</f>
        <v>2.6414021103837499E-8</v>
      </c>
      <c r="CJ20" s="10">
        <f>3/24000000*OO[[#This Row],[144 (06JUL1985 21:00:00)-Water Temperature (C)]]*OO[[#This Row],[86]]</f>
        <v>2.4589088141474997E-8</v>
      </c>
      <c r="CK20" s="10">
        <f>3/24000000*OO[[#This Row],[145 (07JUL1985 00:00:00)-Water Temperature (C)]]*OO[[#This Row],[87]]</f>
        <v>2.6442939737812497E-8</v>
      </c>
      <c r="CL20" s="10">
        <f>3/24000000*OO[[#This Row],[146 (07JUL1985 03:00:00)-Water Temperature (C)]]*OO[[#This Row],[88]]</f>
        <v>3.0094290295374998E-8</v>
      </c>
      <c r="CM20" s="10">
        <f>3/24000000*OO[[#This Row],[147 (07JUL1985 06:00:00)-Water Temperature (C)]]*OO[[#This Row],[89]]</f>
        <v>3.1360578811312499E-8</v>
      </c>
      <c r="CN20" s="10">
        <f>3/24000000*OO[[#This Row],[148 (07JUL1985 09:00:00)-Water Temperature (C)]]*OO[[#This Row],[90]]</f>
        <v>3.0398488081700002E-8</v>
      </c>
      <c r="CO20" s="10">
        <f>3/24000000*OO[[#This Row],[149 (07JUL1985 12:00:00)-Water Temperature (C)]]*OO[[#This Row],[91]]</f>
        <v>2.9386359993374996E-8</v>
      </c>
      <c r="CP20" s="10">
        <f>3/24000000*OO[[#This Row],[150 (07JUL1985 15:00:00)-Water Temperature (C)]]*OO[[#This Row],[92]]</f>
        <v>2.7213957146174995E-8</v>
      </c>
      <c r="CQ20" s="10">
        <f>3/24000000*OO[[#This Row],[151 (07JUL1985 18:00:00)-Water Temperature (C)]]*OO[[#This Row],[93]]</f>
        <v>2.4932188957287502E-8</v>
      </c>
      <c r="CR20" s="10">
        <f>3/24000000*OO[[#This Row],[152 (07JUL1985 21:00:00)-Water Temperature (C)]]*OO[[#This Row],[94]]</f>
        <v>2.31837710220875E-8</v>
      </c>
      <c r="CS20" s="10">
        <f>3/24000000*OO[[#This Row],[153 (08JUL1985 00:00:00)-Water Temperature (C)]]*OO[[#This Row],[95]]</f>
        <v>2.0546327441249998E-8</v>
      </c>
      <c r="CT20" s="10">
        <f>3/24000000*OO[[#This Row],[154 (08JUL1985 03:00:00)-Water Temperature (C)]]*OO[[#This Row],[96]]</f>
        <v>1.92764019118E-8</v>
      </c>
      <c r="CU20" s="10">
        <f>3/24000000*OO[[#This Row],[155 (08JUL1985 06:00:00)-Water Temperature (C)]]*OO[[#This Row],[97]]</f>
        <v>1.9201861353062497E-8</v>
      </c>
      <c r="CV20" s="10">
        <f>3/24000000*OO[[#This Row],[156 (08JUL1985 09:00:00)-Water Temperature (C)]]*OO[[#This Row],[98]]</f>
        <v>1.8149431312837498E-8</v>
      </c>
      <c r="CW20" s="10">
        <f>3/24000000*OO[[#This Row],[157 (08JUL1985 12:00:00)-Water Temperature (C)]]*OO[[#This Row],[99]]</f>
        <v>1.7019057972296249E-8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4.053007917171655E-4</v>
      </c>
      <c r="D21" s="10">
        <f>3/24*OO[[#This Row],[60 (26JUN1985 09:00:00)-Water Temperature (C)]]*OO[[#This Row],[2]]/SUM(OO[2])</f>
        <v>4.5750107068145203E-5</v>
      </c>
      <c r="E21" s="10">
        <f>3/24*OO[[#This Row],[61 (26JUN1985 12:00:00)-Water Temperature (C)]]*OO[[#This Row],[3]]/SUM(OO[3])</f>
        <v>3.9923573142712127E-5</v>
      </c>
      <c r="F21" s="10">
        <f>3/24*OO[[#This Row],[62 (26JUN1985 15:00:00)-Water Temperature (C)]]*OO[[#This Row],[4]]/SUM(OO[4])</f>
        <v>3.4934941685238218E-5</v>
      </c>
      <c r="G21" s="10">
        <f>3/24*OO[[#This Row],[63 (26JUN1985 18:00:00)-Water Temperature (C)]]*OO[[#This Row],[5]]/SUM(OO[5])</f>
        <v>3.1041108268147638E-5</v>
      </c>
      <c r="H21" s="10">
        <f>3/24*OO[[#This Row],[64 (26JUN1985 21:00:00)-Water Temperature (C)]]*OO[[#This Row],[6]]/SUM(OO[6])</f>
        <v>3.2307470853040525E-5</v>
      </c>
      <c r="I21" s="10">
        <f>3/24*OO[[#This Row],[65 (27JUN1985 00:00:00)-Water Temperature (C)]]*OO[[#This Row],[7]]/SUM(OO[7])</f>
        <v>3.9027862400781007E-5</v>
      </c>
      <c r="J21" s="10">
        <f>3/24*OO[[#This Row],[66 (27JUN1985 03:00:00)-Water Temperature (C)]]*OO[[#This Row],[8]]/SUM(OO[8])</f>
        <v>4.0248931894194337E-5</v>
      </c>
      <c r="K21" s="10">
        <f>3/24*OO[[#This Row],[67 (27JUN1985 06:00:00)-Water Temperature (C)]]*OO[[#This Row],[9]]/SUM(OO[9])</f>
        <v>3.874609766187638E-5</v>
      </c>
      <c r="L21" s="10">
        <f>3/24*OO[[#This Row],[68 (27JUN1985 09:00:00)-Water Temperature (C)]]*OO[[#This Row],[10]]/SUM(OO[10])</f>
        <v>3.4666426277369058E-5</v>
      </c>
      <c r="M21" s="10">
        <f>3/24*OO[[#This Row],[69 (27JUN1985 12:00:00)-Water Temperature (C)]]*OO[[#This Row],[11]]/SUM(OO[11])</f>
        <v>2.9675454069709953E-5</v>
      </c>
      <c r="N21" s="10">
        <f>3/24*OO[[#This Row],[70 (27JUN1985 15:00:00)-Water Temperature (C)]]*OO[[#This Row],[12]]/SUM(OO[12])</f>
        <v>2.5302233311864782E-5</v>
      </c>
      <c r="O21" s="10">
        <f>3/24*OO[[#This Row],[71 (27JUN1985 18:00:00)-Water Temperature (C)]]*OO[[#This Row],[13]]/SUM(OO[13])</f>
        <v>2.15779312431739E-5</v>
      </c>
      <c r="P21" s="10">
        <f>3/24*OO[[#This Row],[72 (27JUN1985 21:00:00)-Water Temperature (C)]]*OO[[#This Row],[14]]/SUM(OO[14])</f>
        <v>1.8618446563297534E-5</v>
      </c>
      <c r="Q21" s="10">
        <f>3/24*OO[[#This Row],[73 (28JUN1985 00:00:00)-Water Temperature (C)]]*OO[[#This Row],[15]]/SUM(OO[15])</f>
        <v>1.6580492273723599E-5</v>
      </c>
      <c r="R21" s="10">
        <f>3/24*OO[[#This Row],[74 (28JUN1985 03:00:00)-Water Temperature (C)]]*OO[[#This Row],[16]]/SUM(OO[16])</f>
        <v>1.5217759102158143E-5</v>
      </c>
      <c r="S21" s="10">
        <f>3/24*OO[[#This Row],[75 (28JUN1985 06:00:00)-Water Temperature (C)]]*OO[[#This Row],[17]]/SUM(OO[17])</f>
        <v>1.3975755269474889E-5</v>
      </c>
      <c r="T21" s="10">
        <f>3/24*OO[[#This Row],[76 (28JUN1985 09:00:00)-Water Temperature (C)]]*OO[[#This Row],[18]]/SUM(OO[18])</f>
        <v>1.2258687228399169E-5</v>
      </c>
      <c r="U21" s="10">
        <f>3/24*OO[[#This Row],[77 (28JUN1985 12:00:00)-Water Temperature (C)]]*OO[[#This Row],[19]]/SUM(OO[19])</f>
        <v>1.0525611358105657E-5</v>
      </c>
      <c r="V21" s="10">
        <f>3/24000000*OO[[#This Row],[78 (28JUN1985 15:00:00)-Water Temperature (C)]]*OO[[#This Row],[20]]</f>
        <v>8.572144578549999E-6</v>
      </c>
      <c r="W21" s="10">
        <f>3/24000000*OO[[#This Row],[79 (28JUN1985 18:00:00)-Water Temperature (C)]]*OO[[#This Row],[21]]</f>
        <v>7.2039215037999993E-6</v>
      </c>
      <c r="X21" s="10">
        <f>3/24000000*OO[[#This Row],[80 (28JUN1985 21:00:00)-Water Temperature (C)]]*OO[[#This Row],[22]]</f>
        <v>6.2259190095750005E-6</v>
      </c>
      <c r="Y21" s="10">
        <f>3/24000000*OO[[#This Row],[81 (29JUN1985 00:00:00)-Water Temperature (C)]]*OO[[#This Row],[23]]</f>
        <v>5.4053464053025003E-6</v>
      </c>
      <c r="Z21" s="10">
        <f>3/24000000*OO[[#This Row],[82 (29JUN1985 03:00:00)-Water Temperature (C)]]*OO[[#This Row],[24]]</f>
        <v>4.9775073767925E-6</v>
      </c>
      <c r="AA21" s="10">
        <f>3/24000000*OO[[#This Row],[83 (29JUN1985 06:00:00)-Water Temperature (C)]]*OO[[#This Row],[25]]</f>
        <v>4.5856602877049995E-6</v>
      </c>
      <c r="AB21" s="10">
        <f>3/24000000*OO[[#This Row],[84 (29JUN1985 09:00:00)-Water Temperature (C)]]*OO[[#This Row],[26]]</f>
        <v>3.9846780659699998E-6</v>
      </c>
      <c r="AC21" s="10">
        <f>3/24000000*OO[[#This Row],[85 (29JUN1985 12:00:00)-Water Temperature (C)]]*OO[[#This Row],[27]]</f>
        <v>3.3276425002312499E-6</v>
      </c>
      <c r="AD21" s="10">
        <f>3/24000000*OO[[#This Row],[86 (29JUN1985 15:00:00)-Water Temperature (C)]]*OO[[#This Row],[28]]</f>
        <v>2.6950017920774999E-6</v>
      </c>
      <c r="AE21" s="10">
        <f>3/24000000*OO[[#This Row],[88 (29JUN1985 21:00:00)-Water Temperature (C)]]*OO[[#This Row],[30]]</f>
        <v>1.7791561151074997E-6</v>
      </c>
      <c r="AF21" s="10">
        <f>3/24000000*OO[[#This Row],[88 (29JUN1985 21:00:00)-Water Temperature (C)]]*OO[[#This Row],[30]]</f>
        <v>1.7791561151074997E-6</v>
      </c>
      <c r="AG21" s="10">
        <f>3/24000000*OO[[#This Row],[89 (30JUN1985 00:00:00)-Water Temperature (C)]]*OO[[#This Row],[31]]</f>
        <v>1.1801164437269999E-6</v>
      </c>
      <c r="AH21" s="10">
        <f>3/24000000*OO[[#This Row],[90 (30JUN1985 03:00:00)-Water Temperature (C)]]*OO[[#This Row],[32]]</f>
        <v>7.6751163940749997E-7</v>
      </c>
      <c r="AI21" s="10">
        <f>3/24000000*OO[[#This Row],[91 (30JUN1985 06:00:00)-Water Temperature (C)]]*OO[[#This Row],[33]]</f>
        <v>5.3240483549150002E-7</v>
      </c>
      <c r="AJ21" s="10">
        <f>3/24000000*OO[[#This Row],[92 (30JUN1985 09:00:00)-Water Temperature (C)]]*OO[[#This Row],[34]]</f>
        <v>4.0412848433999994E-7</v>
      </c>
      <c r="AK21" s="10">
        <f>3/24000000*OO[[#This Row],[93 (30JUN1985 12:00:00)-Water Temperature (C)]]*OO[[#This Row],[35]]</f>
        <v>3.2689810177500004E-7</v>
      </c>
      <c r="AL21" s="10">
        <f>3/24000000*OO[[#This Row],[94 (30JUN1985 15:00:00)-Water Temperature (C)]]*OO[[#This Row],[36]]</f>
        <v>2.6649597261299998E-7</v>
      </c>
      <c r="AM21" s="10">
        <f>3/24000000*OO[[#This Row],[95 (30JUN1985 18:00:00)-Water Temperature (C)]]*OO[[#This Row],[37]]</f>
        <v>2.2353022479374998E-7</v>
      </c>
      <c r="AN21" s="10">
        <f>3/24000000*OO[[#This Row],[96 (30JUN1985 21:00:00)-Water Temperature (C)]]*OO[[#This Row],[38]]</f>
        <v>2.0307866421600001E-7</v>
      </c>
      <c r="AO21" s="10">
        <f>3/24000000*OO[[#This Row],[97 (01JUL1985 00:00:00)-Water Temperature (C)]]*OO[[#This Row],[39]]</f>
        <v>1.9504211344575E-7</v>
      </c>
      <c r="AP21" s="10">
        <f>3/24000000*OO[[#This Row],[98 (01JUL1985 03:00:00)-Water Temperature (C)]]*OO[[#This Row],[40]]</f>
        <v>2.029095699845E-7</v>
      </c>
      <c r="AQ21" s="10">
        <f>3/24000000*OO[[#This Row],[99 (01JUL1985 06:00:00)-Water Temperature (C)]]*OO[[#This Row],[41]]</f>
        <v>1.9969036895749999E-7</v>
      </c>
      <c r="AR21" s="10">
        <f>3/24000000*OO[[#This Row],[100 (01JUL1985 09:00:00)-Water Temperature (C)]]*OO[[#This Row],[42]]</f>
        <v>1.8448117138499999E-7</v>
      </c>
      <c r="AS21" s="10">
        <f>3/24000000*OO[[#This Row],[101 (01JUL1985 12:00:00)-Water Temperature (C)]]*OO[[#This Row],[43]]</f>
        <v>1.6785685073967502E-7</v>
      </c>
      <c r="AT21" s="10">
        <f>3/24000000*OO[[#This Row],[102 (01JUL1985 15:00:00)-Water Temperature (C)]]*OO[[#This Row],[44]]</f>
        <v>1.51271519299775E-7</v>
      </c>
      <c r="AU21" s="10">
        <f>3/24000000*OO[[#This Row],[103 (01JUL1985 18:00:00)-Water Temperature (C)]]*OO[[#This Row],[45]]</f>
        <v>1.36259537775075E-7</v>
      </c>
      <c r="AV21" s="10">
        <f>3/24000000*OO[[#This Row],[104 (01JUL1985 21:00:00)-Water Temperature (C)]]*OO[[#This Row],[46]]</f>
        <v>1.2701499784687499E-7</v>
      </c>
      <c r="AW21" s="10">
        <f>3/24000000*OO[[#This Row],[105 (02JUL1985 00:00:00)-Water Temperature (C)]]*OO[[#This Row],[47]]</f>
        <v>1.232312391646875E-7</v>
      </c>
      <c r="AX21" s="10">
        <f>3/24000000*OO[[#This Row],[106 (02JUL1985 03:00:00)-Water Temperature (C)]]*OO[[#This Row],[48]]</f>
        <v>1.2977233824999999E-7</v>
      </c>
      <c r="AY21" s="10">
        <f>3/24000000*OO[[#This Row],[107 (02JUL1985 06:00:00)-Water Temperature (C)]]*OO[[#This Row],[49]]</f>
        <v>1.3108854435086249E-7</v>
      </c>
      <c r="AZ21" s="10">
        <f>3/24000000*OO[[#This Row],[108 (02JUL1985 09:00:00)-Water Temperature (C)]]*OO[[#This Row],[50]]</f>
        <v>1.2388123425667499E-7</v>
      </c>
      <c r="BA21" s="10">
        <f>3/24000000*OO[[#This Row],[109 (02JUL1985 12:00:00)-Water Temperature (C)]]*OO[[#This Row],[51]]</f>
        <v>1.161270115169875E-7</v>
      </c>
      <c r="BB21" s="10">
        <f>3/24000000*OO[[#This Row],[110 (02JUL1985 15:00:00)-Water Temperature (C)]]*OO[[#This Row],[52]]</f>
        <v>1.0507929558249999E-7</v>
      </c>
      <c r="BC21" s="10">
        <f>3/24000000*OO[[#This Row],[111 (02JUL1985 18:00:00)-Water Temperature (C)]]*OO[[#This Row],[53]]</f>
        <v>9.3702195795899997E-8</v>
      </c>
      <c r="BD21" s="10">
        <f>3/24000000*OO[[#This Row],[112 (02JUL1985 21:00:00)-Water Temperature (C)]]*OO[[#This Row],[54]]</f>
        <v>8.867435743995E-8</v>
      </c>
      <c r="BE21" s="10">
        <f>3/24000000*OO[[#This Row],[113 (03JUL1985 00:00:00)-Water Temperature (C)]]*OO[[#This Row],[55]]</f>
        <v>8.6107636797749998E-8</v>
      </c>
      <c r="BF21" s="10">
        <f>3/24000000*OO[[#This Row],[114 (03JUL1985 03:00:00)-Water Temperature (C)]]*OO[[#This Row],[56]]</f>
        <v>8.961693228404999E-8</v>
      </c>
      <c r="BG21" s="10">
        <f>3/24000000*OO[[#This Row],[115 (03JUL1985 06:00:00)-Water Temperature (C)]]*OO[[#This Row],[57]]</f>
        <v>9.1218772939349994E-8</v>
      </c>
      <c r="BH21" s="10">
        <f>3/24000000*OO[[#This Row],[116 (03JUL1985 09:00:00)-Water Temperature (C)]]*OO[[#This Row],[58]]</f>
        <v>8.7729856084474992E-8</v>
      </c>
      <c r="BI21" s="10">
        <f>3/24000000*OO[[#This Row],[117 (03JUL1985 12:00:00)-Water Temperature (C)]]*OO[[#This Row],[59]]</f>
        <v>8.2325406651749986E-8</v>
      </c>
      <c r="BJ21" s="10">
        <f>3/24000000*OO[[#This Row],[118 (03JUL1985 15:00:00)-Water Temperature (C)]]*OO[[#This Row],[60]]</f>
        <v>7.4423037768100004E-8</v>
      </c>
      <c r="BK21" s="10">
        <f>3/24000000*OO[[#This Row],[119 (03JUL1985 18:00:00)-Water Temperature (C)]]*OO[[#This Row],[61]]</f>
        <v>6.7031753621937507E-8</v>
      </c>
      <c r="BL21" s="10">
        <f>3/24000000*OO[[#This Row],[120 (03JUL1985 21:00:00)-Water Temperature (C)]]*OO[[#This Row],[62]]</f>
        <v>6.2668049529662495E-8</v>
      </c>
      <c r="BM21" s="10">
        <f>3/24000000*OO[[#This Row],[121 (04JUL1985 00:00:00)-Water Temperature (C)]]*OO[[#This Row],[63]]</f>
        <v>6.0428291468750005E-8</v>
      </c>
      <c r="BN21" s="10">
        <f>3/24000000*OO[[#This Row],[122 (04JUL1985 03:00:00)-Water Temperature (C)]]*OO[[#This Row],[64]]</f>
        <v>6.2083207550812487E-8</v>
      </c>
      <c r="BO21" s="10">
        <f>3/24000000*OO[[#This Row],[123 (04JUL1985 06:00:00)-Water Temperature (C)]]*OO[[#This Row],[65]]</f>
        <v>6.1415998233975003E-8</v>
      </c>
      <c r="BP21" s="10">
        <f>3/24000000*OO[[#This Row],[124 (04JUL1985 09:00:00)-Water Temperature (C)]]*OO[[#This Row],[66]]</f>
        <v>5.9587331831799998E-8</v>
      </c>
      <c r="BQ21" s="10">
        <f>3/24000000*OO[[#This Row],[125 (04JUL1985 12:00:00)-Water Temperature (C)]]*OO[[#This Row],[67]]</f>
        <v>5.67422343496125E-8</v>
      </c>
      <c r="BR21" s="10">
        <f>3/24000000*OO[[#This Row],[126 (04JUL1985 15:00:00)-Water Temperature (C)]]*OO[[#This Row],[68]]</f>
        <v>5.3377289824799998E-8</v>
      </c>
      <c r="BS21" s="10">
        <f>3/24000000*OO[[#This Row],[127 (04JUL1985 18:00:00)-Water Temperature (C)]]*OO[[#This Row],[69]]</f>
        <v>5.1840201158549997E-8</v>
      </c>
      <c r="BT21" s="10">
        <f>3/24000000*OO[[#This Row],[128 (04JUL1985 21:00:00)-Water Temperature (C)]]*OO[[#This Row],[70]]</f>
        <v>5.0427797958687492E-8</v>
      </c>
      <c r="BU21" s="10">
        <f>3/24000000*OO[[#This Row],[129 (05JUL1985 00:00:00)-Water Temperature (C)]]*OO[[#This Row],[71]]</f>
        <v>5.0272541589812499E-8</v>
      </c>
      <c r="BV21" s="10">
        <f>3/24000000*OO[[#This Row],[130 (05JUL1985 03:00:00)-Water Temperature (C)]]*OO[[#This Row],[72]]</f>
        <v>5.2820148200399995E-8</v>
      </c>
      <c r="BW21" s="10">
        <f>3/24000000*OO[[#This Row],[131 (05JUL1985 06:00:00)-Water Temperature (C)]]*OO[[#This Row],[73]]</f>
        <v>5.2955781306024998E-8</v>
      </c>
      <c r="BX21" s="10">
        <f>3/24000000*OO[[#This Row],[132 (05JUL1985 09:00:00)-Water Temperature (C)]]*OO[[#This Row],[74]]</f>
        <v>5.0447003344499999E-8</v>
      </c>
      <c r="BY21" s="10">
        <f>3/24000000*OO[[#This Row],[133 (05JUL1985 12:00:00)-Water Temperature (C)]]*OO[[#This Row],[75]]</f>
        <v>4.8292198508399998E-8</v>
      </c>
      <c r="BZ21" s="10">
        <f>3/24000000*OO[[#This Row],[134 (05JUL1985 15:00:00)-Water Temperature (C)]]*OO[[#This Row],[76]]</f>
        <v>4.4485921507124995E-8</v>
      </c>
      <c r="CA21" s="10">
        <f>3/24000000*OO[[#This Row],[135 (05JUL1985 18:00:00)-Water Temperature (C)]]*OO[[#This Row],[77]]</f>
        <v>4.0785965694224998E-8</v>
      </c>
      <c r="CB21" s="10">
        <f>3/24000000*OO[[#This Row],[136 (05JUL1985 21:00:00)-Water Temperature (C)]]*OO[[#This Row],[78]]</f>
        <v>3.8645783825412499E-8</v>
      </c>
      <c r="CC21" s="10">
        <f>3/24000000*OO[[#This Row],[137 (06JUL1985 00:00:00)-Water Temperature (C)]]*OO[[#This Row],[79]]</f>
        <v>3.6356985929312501E-8</v>
      </c>
      <c r="CD21" s="10">
        <f>3/24000000*OO[[#This Row],[138 (06JUL1985 03:00:00)-Water Temperature (C)]]*OO[[#This Row],[80]]</f>
        <v>3.7059592555412498E-8</v>
      </c>
      <c r="CE21" s="10">
        <f>3/24000000*OO[[#This Row],[139 (06JUL1985 06:00:00)-Water Temperature (C)]]*OO[[#This Row],[81]]</f>
        <v>3.6953023950462497E-8</v>
      </c>
      <c r="CF21" s="10">
        <f>3/24000000*OO[[#This Row],[140 (06JUL1985 09:00:00)-Water Temperature (C)]]*OO[[#This Row],[82]]</f>
        <v>3.5665428321574999E-8</v>
      </c>
      <c r="CG21" s="10">
        <f>3/24000000*OO[[#This Row],[141 (06JUL1985 12:00:00)-Water Temperature (C)]]*OO[[#This Row],[83]]</f>
        <v>3.5346977408312498E-8</v>
      </c>
      <c r="CH21" s="10">
        <f>3/24000000*OO[[#This Row],[142 (06JUL1985 15:00:00)-Water Temperature (C)]]*OO[[#This Row],[84]]</f>
        <v>3.3184983775837499E-8</v>
      </c>
      <c r="CI21" s="10">
        <f>3/24000000*OO[[#This Row],[143 (06JUL1985 18:00:00)-Water Temperature (C)]]*OO[[#This Row],[85]]</f>
        <v>2.8995488557999997E-8</v>
      </c>
      <c r="CJ21" s="10">
        <f>3/24000000*OO[[#This Row],[144 (06JUL1985 21:00:00)-Water Temperature (C)]]*OO[[#This Row],[86]]</f>
        <v>2.670031945185E-8</v>
      </c>
      <c r="CK21" s="10">
        <f>3/24000000*OO[[#This Row],[145 (07JUL1985 00:00:00)-Water Temperature (C)]]*OO[[#This Row],[87]]</f>
        <v>2.8506144686174998E-8</v>
      </c>
      <c r="CL21" s="10">
        <f>3/24000000*OO[[#This Row],[146 (07JUL1985 03:00:00)-Water Temperature (C)]]*OO[[#This Row],[88]]</f>
        <v>3.2573564536037499E-8</v>
      </c>
      <c r="CM21" s="10">
        <f>3/24000000*OO[[#This Row],[147 (07JUL1985 06:00:00)-Water Temperature (C)]]*OO[[#This Row],[89]]</f>
        <v>3.4247102395275001E-8</v>
      </c>
      <c r="CN21" s="10">
        <f>3/24000000*OO[[#This Row],[148 (07JUL1985 09:00:00)-Water Temperature (C)]]*OO[[#This Row],[90]]</f>
        <v>3.3298022450687496E-8</v>
      </c>
      <c r="CO21" s="10">
        <f>3/24000000*OO[[#This Row],[149 (07JUL1985 12:00:00)-Water Temperature (C)]]*OO[[#This Row],[91]]</f>
        <v>3.2193818058749999E-8</v>
      </c>
      <c r="CP21" s="10">
        <f>3/24000000*OO[[#This Row],[150 (07JUL1985 15:00:00)-Water Temperature (C)]]*OO[[#This Row],[92]]</f>
        <v>2.9858926855174998E-8</v>
      </c>
      <c r="CQ21" s="10">
        <f>3/24000000*OO[[#This Row],[151 (07JUL1985 18:00:00)-Water Temperature (C)]]*OO[[#This Row],[93]]</f>
        <v>2.7284757291E-8</v>
      </c>
      <c r="CR21" s="10">
        <f>3/24000000*OO[[#This Row],[152 (07JUL1985 21:00:00)-Water Temperature (C)]]*OO[[#This Row],[94]]</f>
        <v>2.545220702745E-8</v>
      </c>
      <c r="CS21" s="10">
        <f>3/24000000*OO[[#This Row],[153 (08JUL1985 00:00:00)-Water Temperature (C)]]*OO[[#This Row],[95]]</f>
        <v>2.27109507619125E-8</v>
      </c>
      <c r="CT21" s="10">
        <f>3/24000000*OO[[#This Row],[154 (08JUL1985 03:00:00)-Water Temperature (C)]]*OO[[#This Row],[96]]</f>
        <v>2.1158141982212499E-8</v>
      </c>
      <c r="CU21" s="10">
        <f>3/24000000*OO[[#This Row],[155 (08JUL1985 06:00:00)-Water Temperature (C)]]*OO[[#This Row],[97]]</f>
        <v>2.1042242625974995E-8</v>
      </c>
      <c r="CV21" s="10">
        <f>3/24000000*OO[[#This Row],[156 (08JUL1985 09:00:00)-Water Temperature (C)]]*OO[[#This Row],[98]]</f>
        <v>1.9928371112999999E-8</v>
      </c>
      <c r="CW21" s="10">
        <f>3/24000000*OO[[#This Row],[157 (08JUL1985 12:00:00)-Water Temperature (C)]]*OO[[#This Row],[99]]</f>
        <v>1.8657381556112499E-8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6.7943402110188578E-4</v>
      </c>
      <c r="D22" s="10">
        <f>3/24*OO[[#This Row],[60 (26JUN1985 09:00:00)-Water Temperature (C)]]*OO[[#This Row],[2]]/SUM(OO[2])</f>
        <v>4.575749031620779E-5</v>
      </c>
      <c r="E22" s="10">
        <f>3/24*OO[[#This Row],[61 (26JUN1985 12:00:00)-Water Temperature (C)]]*OO[[#This Row],[3]]/SUM(OO[3])</f>
        <v>3.8666674816179334E-5</v>
      </c>
      <c r="F22" s="10">
        <f>3/24*OO[[#This Row],[62 (26JUN1985 15:00:00)-Water Temperature (C)]]*OO[[#This Row],[4]]/SUM(OO[4])</f>
        <v>3.3900582848559358E-5</v>
      </c>
      <c r="G22" s="10">
        <f>3/24*OO[[#This Row],[63 (26JUN1985 18:00:00)-Water Temperature (C)]]*OO[[#This Row],[5]]/SUM(OO[5])</f>
        <v>3.0055153973355214E-5</v>
      </c>
      <c r="H22" s="10">
        <f>3/24*OO[[#This Row],[64 (26JUN1985 21:00:00)-Water Temperature (C)]]*OO[[#This Row],[6]]/SUM(OO[6])</f>
        <v>3.0520095917469828E-5</v>
      </c>
      <c r="I22" s="10">
        <f>3/24*OO[[#This Row],[65 (27JUN1985 00:00:00)-Water Temperature (C)]]*OO[[#This Row],[7]]/SUM(OO[7])</f>
        <v>3.7198780026758915E-5</v>
      </c>
      <c r="J22" s="10">
        <f>3/24*OO[[#This Row],[66 (27JUN1985 03:00:00)-Water Temperature (C)]]*OO[[#This Row],[8]]/SUM(OO[8])</f>
        <v>3.8881793418910727E-5</v>
      </c>
      <c r="K22" s="10">
        <f>3/24*OO[[#This Row],[67 (27JUN1985 06:00:00)-Water Temperature (C)]]*OO[[#This Row],[9]]/SUM(OO[9])</f>
        <v>3.7778091749053508E-5</v>
      </c>
      <c r="L22" s="10">
        <f>3/24*OO[[#This Row],[68 (27JUN1985 09:00:00)-Water Temperature (C)]]*OO[[#This Row],[10]]/SUM(OO[10])</f>
        <v>3.4147947184584235E-5</v>
      </c>
      <c r="M22" s="10">
        <f>3/24*OO[[#This Row],[69 (27JUN1985 12:00:00)-Water Temperature (C)]]*OO[[#This Row],[11]]/SUM(OO[11])</f>
        <v>2.9360345119823172E-5</v>
      </c>
      <c r="N22" s="10">
        <f>3/24*OO[[#This Row],[70 (27JUN1985 15:00:00)-Water Temperature (C)]]*OO[[#This Row],[12]]/SUM(OO[12])</f>
        <v>2.5146577037618533E-5</v>
      </c>
      <c r="O22" s="10">
        <f>3/24*OO[[#This Row],[71 (27JUN1985 18:00:00)-Water Temperature (C)]]*OO[[#This Row],[13]]/SUM(OO[13])</f>
        <v>2.151752022841989E-5</v>
      </c>
      <c r="P22" s="10">
        <f>3/24*OO[[#This Row],[72 (27JUN1985 21:00:00)-Water Temperature (C)]]*OO[[#This Row],[14]]/SUM(OO[14])</f>
        <v>1.8647137188812166E-5</v>
      </c>
      <c r="Q22" s="10">
        <f>3/24*OO[[#This Row],[73 (28JUN1985 00:00:00)-Water Temperature (C)]]*OO[[#This Row],[15]]/SUM(OO[15])</f>
        <v>1.6650913457529375E-5</v>
      </c>
      <c r="R22" s="10">
        <f>3/24*OO[[#This Row],[74 (28JUN1985 03:00:00)-Water Temperature (C)]]*OO[[#This Row],[16]]/SUM(OO[16])</f>
        <v>1.5360049154748348E-5</v>
      </c>
      <c r="S22" s="10">
        <f>3/24*OO[[#This Row],[75 (28JUN1985 06:00:00)-Water Temperature (C)]]*OO[[#This Row],[17]]/SUM(OO[17])</f>
        <v>1.4156166408256781E-5</v>
      </c>
      <c r="T22" s="10">
        <f>3/24*OO[[#This Row],[76 (28JUN1985 09:00:00)-Water Temperature (C)]]*OO[[#This Row],[18]]/SUM(OO[18])</f>
        <v>1.2471269870580379E-5</v>
      </c>
      <c r="U22" s="10">
        <f>3/24*OO[[#This Row],[77 (28JUN1985 12:00:00)-Water Temperature (C)]]*OO[[#This Row],[19]]/SUM(OO[19])</f>
        <v>1.0730955634936483E-5</v>
      </c>
      <c r="V22" s="10">
        <f>3/24000000*OO[[#This Row],[78 (28JUN1985 15:00:00)-Water Temperature (C)]]*OO[[#This Row],[20]]</f>
        <v>8.7424753030249998E-6</v>
      </c>
      <c r="W22" s="10">
        <f>3/24000000*OO[[#This Row],[79 (28JUN1985 18:00:00)-Water Temperature (C)]]*OO[[#This Row],[21]]</f>
        <v>7.3265086290449986E-6</v>
      </c>
      <c r="X22" s="10">
        <f>3/24000000*OO[[#This Row],[80 (28JUN1985 21:00:00)-Water Temperature (C)]]*OO[[#This Row],[22]]</f>
        <v>6.3298853383262501E-6</v>
      </c>
      <c r="Y22" s="10">
        <f>3/24000000*OO[[#This Row],[81 (29JUN1985 00:00:00)-Water Temperature (C)]]*OO[[#This Row],[23]]</f>
        <v>5.504169297525E-6</v>
      </c>
      <c r="Z22" s="10">
        <f>3/24000000*OO[[#This Row],[82 (29JUN1985 03:00:00)-Water Temperature (C)]]*OO[[#This Row],[24]]</f>
        <v>5.058460618219999E-6</v>
      </c>
      <c r="AA22" s="10">
        <f>3/24000000*OO[[#This Row],[83 (29JUN1985 06:00:00)-Water Temperature (C)]]*OO[[#This Row],[25]]</f>
        <v>4.6870836786112493E-6</v>
      </c>
      <c r="AB22" s="10">
        <f>3/24000000*OO[[#This Row],[84 (29JUN1985 09:00:00)-Water Temperature (C)]]*OO[[#This Row],[26]]</f>
        <v>4.0927916481374999E-6</v>
      </c>
      <c r="AC22" s="10">
        <f>3/24000000*OO[[#This Row],[85 (29JUN1985 12:00:00)-Water Temperature (C)]]*OO[[#This Row],[27]]</f>
        <v>3.4292342379937498E-6</v>
      </c>
      <c r="AD22" s="10">
        <f>3/24000000*OO[[#This Row],[86 (29JUN1985 15:00:00)-Water Temperature (C)]]*OO[[#This Row],[28]]</f>
        <v>2.7822257012549999E-6</v>
      </c>
      <c r="AE22" s="10">
        <f>3/24000000*OO[[#This Row],[88 (29JUN1985 21:00:00)-Water Temperature (C)]]*OO[[#This Row],[30]]</f>
        <v>1.8533754977512497E-6</v>
      </c>
      <c r="AF22" s="10">
        <f>3/24000000*OO[[#This Row],[88 (29JUN1985 21:00:00)-Water Temperature (C)]]*OO[[#This Row],[30]]</f>
        <v>1.8533754977512497E-6</v>
      </c>
      <c r="AG22" s="10">
        <f>3/24000000*OO[[#This Row],[89 (30JUN1985 00:00:00)-Water Temperature (C)]]*OO[[#This Row],[31]]</f>
        <v>1.2556241119318749E-6</v>
      </c>
      <c r="AH22" s="10">
        <f>3/24000000*OO[[#This Row],[90 (30JUN1985 03:00:00)-Water Temperature (C)]]*OO[[#This Row],[32]]</f>
        <v>8.1802238876749988E-7</v>
      </c>
      <c r="AI22" s="10">
        <f>3/24000000*OO[[#This Row],[91 (30JUN1985 06:00:00)-Water Temperature (C)]]*OO[[#This Row],[33]]</f>
        <v>5.6362840914212495E-7</v>
      </c>
      <c r="AJ22" s="10">
        <f>3/24000000*OO[[#This Row],[92 (30JUN1985 09:00:00)-Water Temperature (C)]]*OO[[#This Row],[34]]</f>
        <v>4.2320114570249996E-7</v>
      </c>
      <c r="AK22" s="10">
        <f>3/24000000*OO[[#This Row],[93 (30JUN1985 12:00:00)-Water Temperature (C)]]*OO[[#This Row],[35]]</f>
        <v>3.4009250374137501E-7</v>
      </c>
      <c r="AL22" s="10">
        <f>3/24000000*OO[[#This Row],[94 (30JUN1985 15:00:00)-Water Temperature (C)]]*OO[[#This Row],[36]]</f>
        <v>2.7583158727475E-7</v>
      </c>
      <c r="AM22" s="10">
        <f>3/24000000*OO[[#This Row],[95 (30JUN1985 18:00:00)-Water Temperature (C)]]*OO[[#This Row],[37]]</f>
        <v>2.2986678654262497E-7</v>
      </c>
      <c r="AN22" s="10">
        <f>3/24000000*OO[[#This Row],[96 (30JUN1985 21:00:00)-Water Temperature (C)]]*OO[[#This Row],[38]]</f>
        <v>2.0740050092749997E-7</v>
      </c>
      <c r="AO22" s="10">
        <f>3/24000000*OO[[#This Row],[97 (01JUL1985 00:00:00)-Water Temperature (C)]]*OO[[#This Row],[39]]</f>
        <v>1.9872404798625E-7</v>
      </c>
      <c r="AP22" s="10">
        <f>3/24000000*OO[[#This Row],[98 (01JUL1985 03:00:00)-Water Temperature (C)]]*OO[[#This Row],[40]]</f>
        <v>2.0661375593599998E-7</v>
      </c>
      <c r="AQ22" s="10">
        <f>3/24000000*OO[[#This Row],[99 (01JUL1985 06:00:00)-Water Temperature (C)]]*OO[[#This Row],[41]]</f>
        <v>2.04690257403375E-7</v>
      </c>
      <c r="AR22" s="10">
        <f>3/24000000*OO[[#This Row],[100 (01JUL1985 09:00:00)-Water Temperature (C)]]*OO[[#This Row],[42]]</f>
        <v>1.8952557244199998E-7</v>
      </c>
      <c r="AS22" s="10">
        <f>3/24000000*OO[[#This Row],[101 (01JUL1985 12:00:00)-Water Temperature (C)]]*OO[[#This Row],[43]]</f>
        <v>1.7219787880425E-7</v>
      </c>
      <c r="AT22" s="10">
        <f>3/24000000*OO[[#This Row],[102 (01JUL1985 15:00:00)-Water Temperature (C)]]*OO[[#This Row],[44]]</f>
        <v>1.5497729046231251E-7</v>
      </c>
      <c r="AU22" s="10">
        <f>3/24000000*OO[[#This Row],[103 (01JUL1985 18:00:00)-Water Temperature (C)]]*OO[[#This Row],[45]]</f>
        <v>1.39183610128875E-7</v>
      </c>
      <c r="AV22" s="10">
        <f>3/24000000*OO[[#This Row],[104 (01JUL1985 21:00:00)-Water Temperature (C)]]*OO[[#This Row],[46]]</f>
        <v>1.2936108390480001E-7</v>
      </c>
      <c r="AW22" s="10">
        <f>3/24000000*OO[[#This Row],[105 (02JUL1985 00:00:00)-Water Temperature (C)]]*OO[[#This Row],[47]]</f>
        <v>1.2513606117255001E-7</v>
      </c>
      <c r="AX22" s="10">
        <f>3/24000000*OO[[#This Row],[106 (02JUL1985 03:00:00)-Water Temperature (C)]]*OO[[#This Row],[48]]</f>
        <v>1.3177810652755E-7</v>
      </c>
      <c r="AY22" s="10">
        <f>3/24000000*OO[[#This Row],[107 (02JUL1985 06:00:00)-Water Temperature (C)]]*OO[[#This Row],[49]]</f>
        <v>1.3402450736076247E-7</v>
      </c>
      <c r="AZ22" s="10">
        <f>3/24000000*OO[[#This Row],[108 (02JUL1985 09:00:00)-Water Temperature (C)]]*OO[[#This Row],[50]]</f>
        <v>1.2704821449849998E-7</v>
      </c>
      <c r="BA22" s="10">
        <f>3/24000000*OO[[#This Row],[109 (02JUL1985 12:00:00)-Water Temperature (C)]]*OO[[#This Row],[51]]</f>
        <v>1.19028130929825E-7</v>
      </c>
      <c r="BB22" s="10">
        <f>3/24000000*OO[[#This Row],[110 (02JUL1985 15:00:00)-Water Temperature (C)]]*OO[[#This Row],[52]]</f>
        <v>1.078001352373E-7</v>
      </c>
      <c r="BC22" s="10">
        <f>3/24000000*OO[[#This Row],[111 (02JUL1985 18:00:00)-Water Temperature (C)]]*OO[[#This Row],[53]]</f>
        <v>9.5802365391599995E-8</v>
      </c>
      <c r="BD22" s="10">
        <f>3/24000000*OO[[#This Row],[112 (02JUL1985 21:00:00)-Water Temperature (C)]]*OO[[#This Row],[54]]</f>
        <v>9.0194906228212498E-8</v>
      </c>
      <c r="BE22" s="10">
        <f>3/24000000*OO[[#This Row],[113 (03JUL1985 00:00:00)-Water Temperature (C)]]*OO[[#This Row],[55]]</f>
        <v>8.7600563116149996E-8</v>
      </c>
      <c r="BF22" s="10">
        <f>3/24000000*OO[[#This Row],[114 (03JUL1985 03:00:00)-Water Temperature (C)]]*OO[[#This Row],[56]]</f>
        <v>9.1013411077062493E-8</v>
      </c>
      <c r="BG22" s="10">
        <f>3/24000000*OO[[#This Row],[115 (03JUL1985 06:00:00)-Water Temperature (C)]]*OO[[#This Row],[57]]</f>
        <v>9.3141067825799993E-8</v>
      </c>
      <c r="BH22" s="10">
        <f>3/24000000*OO[[#This Row],[116 (03JUL1985 09:00:00)-Water Temperature (C)]]*OO[[#This Row],[58]]</f>
        <v>8.9897664328387501E-8</v>
      </c>
      <c r="BI22" s="10">
        <f>3/24000000*OO[[#This Row],[117 (03JUL1985 12:00:00)-Water Temperature (C)]]*OO[[#This Row],[59]]</f>
        <v>8.435952215451249E-8</v>
      </c>
      <c r="BJ22" s="10">
        <f>3/24000000*OO[[#This Row],[118 (03JUL1985 15:00:00)-Water Temperature (C)]]*OO[[#This Row],[60]]</f>
        <v>7.6281496432199983E-8</v>
      </c>
      <c r="BK22" s="10">
        <f>3/24000000*OO[[#This Row],[119 (03JUL1985 18:00:00)-Water Temperature (C)]]*OO[[#This Row],[61]]</f>
        <v>6.8472874225449995E-8</v>
      </c>
      <c r="BL22" s="10">
        <f>3/24000000*OO[[#This Row],[120 (03JUL1985 21:00:00)-Water Temperature (C)]]*OO[[#This Row],[62]]</f>
        <v>6.3779906164799997E-8</v>
      </c>
      <c r="BM22" s="10">
        <f>3/24000000*OO[[#This Row],[121 (04JUL1985 00:00:00)-Water Temperature (C)]]*OO[[#This Row],[63]]</f>
        <v>6.1390654722000004E-8</v>
      </c>
      <c r="BN22" s="10">
        <f>3/24000000*OO[[#This Row],[122 (04JUL1985 03:00:00)-Water Temperature (C)]]*OO[[#This Row],[64]]</f>
        <v>6.3005989859274984E-8</v>
      </c>
      <c r="BO22" s="10">
        <f>3/24000000*OO[[#This Row],[123 (04JUL1985 06:00:00)-Water Temperature (C)]]*OO[[#This Row],[65]]</f>
        <v>6.261503441299999E-8</v>
      </c>
      <c r="BP22" s="10">
        <f>3/24000000*OO[[#This Row],[124 (04JUL1985 09:00:00)-Water Temperature (C)]]*OO[[#This Row],[66]]</f>
        <v>6.08204223772875E-8</v>
      </c>
      <c r="BQ22" s="10">
        <f>3/24000000*OO[[#This Row],[125 (04JUL1985 12:00:00)-Water Temperature (C)]]*OO[[#This Row],[67]]</f>
        <v>5.7950378996974992E-8</v>
      </c>
      <c r="BR22" s="10">
        <f>3/24000000*OO[[#This Row],[126 (04JUL1985 15:00:00)-Water Temperature (C)]]*OO[[#This Row],[68]]</f>
        <v>5.4477691739899999E-8</v>
      </c>
      <c r="BS22" s="10">
        <f>3/24000000*OO[[#This Row],[127 (04JUL1985 18:00:00)-Water Temperature (C)]]*OO[[#This Row],[69]]</f>
        <v>5.2818655947837495E-8</v>
      </c>
      <c r="BT22" s="10">
        <f>3/24000000*OO[[#This Row],[128 (04JUL1985 21:00:00)-Water Temperature (C)]]*OO[[#This Row],[70]]</f>
        <v>5.1298824659549998E-8</v>
      </c>
      <c r="BU22" s="10">
        <f>3/24000000*OO[[#This Row],[129 (05JUL1985 00:00:00)-Water Temperature (C)]]*OO[[#This Row],[71]]</f>
        <v>5.1048973957150001E-8</v>
      </c>
      <c r="BV22" s="10">
        <f>3/24000000*OO[[#This Row],[130 (05JUL1985 03:00:00)-Water Temperature (C)]]*OO[[#This Row],[72]]</f>
        <v>5.3588334668625002E-8</v>
      </c>
      <c r="BW22" s="10">
        <f>3/24000000*OO[[#This Row],[131 (05JUL1985 06:00:00)-Water Temperature (C)]]*OO[[#This Row],[73]]</f>
        <v>5.4006543398587498E-8</v>
      </c>
      <c r="BX22" s="10">
        <f>3/24000000*OO[[#This Row],[132 (05JUL1985 09:00:00)-Water Temperature (C)]]*OO[[#This Row],[74]]</f>
        <v>5.15448032344375E-8</v>
      </c>
      <c r="BY22" s="10">
        <f>3/24000000*OO[[#This Row],[133 (05JUL1985 12:00:00)-Water Temperature (C)]]*OO[[#This Row],[75]]</f>
        <v>4.9298980131537491E-8</v>
      </c>
      <c r="BZ22" s="10">
        <f>3/24000000*OO[[#This Row],[134 (05JUL1985 15:00:00)-Water Temperature (C)]]*OO[[#This Row],[76]]</f>
        <v>4.5499902372550004E-8</v>
      </c>
      <c r="CA22" s="10">
        <f>3/24000000*OO[[#This Row],[135 (05JUL1985 18:00:00)-Water Temperature (C)]]*OO[[#This Row],[77]]</f>
        <v>4.1595468999824999E-8</v>
      </c>
      <c r="CB22" s="10">
        <f>3/24000000*OO[[#This Row],[136 (05JUL1985 21:00:00)-Water Temperature (C)]]*OO[[#This Row],[78]]</f>
        <v>3.9368329283362499E-8</v>
      </c>
      <c r="CC22" s="10">
        <f>3/24000000*OO[[#This Row],[137 (06JUL1985 00:00:00)-Water Temperature (C)]]*OO[[#This Row],[79]]</f>
        <v>3.7107157300574998E-8</v>
      </c>
      <c r="CD22" s="10">
        <f>3/24000000*OO[[#This Row],[138 (06JUL1985 03:00:00)-Water Temperature (C)]]*OO[[#This Row],[80]]</f>
        <v>3.7741594340000002E-8</v>
      </c>
      <c r="CE22" s="10">
        <f>3/24000000*OO[[#This Row],[139 (06JUL1985 06:00:00)-Water Temperature (C)]]*OO[[#This Row],[81]]</f>
        <v>3.7772322764399999E-8</v>
      </c>
      <c r="CF22" s="10">
        <f>3/24000000*OO[[#This Row],[140 (06JUL1985 09:00:00)-Water Temperature (C)]]*OO[[#This Row],[82]]</f>
        <v>3.6495286492199995E-8</v>
      </c>
      <c r="CG22" s="10">
        <f>3/24000000*OO[[#This Row],[141 (06JUL1985 12:00:00)-Water Temperature (C)]]*OO[[#This Row],[83]]</f>
        <v>3.6142961372737502E-8</v>
      </c>
      <c r="CH22" s="10">
        <f>3/24000000*OO[[#This Row],[142 (06JUL1985 15:00:00)-Water Temperature (C)]]*OO[[#This Row],[84]]</f>
        <v>3.4069322026675002E-8</v>
      </c>
      <c r="CI22" s="10">
        <f>3/24000000*OO[[#This Row],[143 (06JUL1985 18:00:00)-Water Temperature (C)]]*OO[[#This Row],[85]]</f>
        <v>2.9753823895312498E-8</v>
      </c>
      <c r="CJ22" s="10">
        <f>3/24000000*OO[[#This Row],[144 (06JUL1985 21:00:00)-Water Temperature (C)]]*OO[[#This Row],[86]]</f>
        <v>2.71256511235E-8</v>
      </c>
      <c r="CK22" s="10">
        <f>3/24000000*OO[[#This Row],[145 (07JUL1985 00:00:00)-Water Temperature (C)]]*OO[[#This Row],[87]]</f>
        <v>2.8681391856862499E-8</v>
      </c>
      <c r="CL22" s="10">
        <f>3/24000000*OO[[#This Row],[146 (07JUL1985 03:00:00)-Water Temperature (C)]]*OO[[#This Row],[88]]</f>
        <v>3.2889084662775003E-8</v>
      </c>
      <c r="CM22" s="10">
        <f>3/24000000*OO[[#This Row],[147 (07JUL1985 06:00:00)-Water Temperature (C)]]*OO[[#This Row],[89]]</f>
        <v>3.4903733163750008E-8</v>
      </c>
      <c r="CN22" s="10">
        <f>3/24000000*OO[[#This Row],[148 (07JUL1985 09:00:00)-Water Temperature (C)]]*OO[[#This Row],[90]]</f>
        <v>3.4052800132749998E-8</v>
      </c>
      <c r="CO22" s="10">
        <f>3/24000000*OO[[#This Row],[149 (07JUL1985 12:00:00)-Water Temperature (C)]]*OO[[#This Row],[91]]</f>
        <v>3.2939665510324994E-8</v>
      </c>
      <c r="CP22" s="10">
        <f>3/24000000*OO[[#This Row],[150 (07JUL1985 15:00:00)-Water Temperature (C)]]*OO[[#This Row],[92]]</f>
        <v>3.0603679180999996E-8</v>
      </c>
      <c r="CQ22" s="10">
        <f>3/24000000*OO[[#This Row],[151 (07JUL1985 18:00:00)-Water Temperature (C)]]*OO[[#This Row],[93]]</f>
        <v>2.7908837680324994E-8</v>
      </c>
      <c r="CR22" s="10">
        <f>3/24000000*OO[[#This Row],[152 (07JUL1985 21:00:00)-Water Temperature (C)]]*OO[[#This Row],[94]]</f>
        <v>2.6039265502999995E-8</v>
      </c>
      <c r="CS22" s="10">
        <f>3/24000000*OO[[#This Row],[153 (08JUL1985 00:00:00)-Water Temperature (C)]]*OO[[#This Row],[95]]</f>
        <v>2.3337392296724997E-8</v>
      </c>
      <c r="CT22" s="10">
        <f>3/24000000*OO[[#This Row],[154 (08JUL1985 03:00:00)-Water Temperature (C)]]*OO[[#This Row],[96]]</f>
        <v>2.1642927982075E-8</v>
      </c>
      <c r="CU22" s="10">
        <f>3/24000000*OO[[#This Row],[155 (08JUL1985 06:00:00)-Water Temperature (C)]]*OO[[#This Row],[97]]</f>
        <v>2.1496940118099999E-8</v>
      </c>
      <c r="CV22" s="10">
        <f>3/24000000*OO[[#This Row],[156 (08JUL1985 09:00:00)-Water Temperature (C)]]*OO[[#This Row],[98]]</f>
        <v>2.0424182523499998E-8</v>
      </c>
      <c r="CW22" s="10">
        <f>3/24000000*OO[[#This Row],[157 (08JUL1985 12:00:00)-Water Temperature (C)]]*OO[[#This Row],[99]]</f>
        <v>1.9102290066749999E-8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1.3660337945836925E-3</v>
      </c>
      <c r="D23" s="10">
        <f>3/24*OO[[#This Row],[60 (26JUN1985 09:00:00)-Water Temperature (C)]]*OO[[#This Row],[2]]/SUM(OO[2])</f>
        <v>5.7593303892938289E-5</v>
      </c>
      <c r="E23" s="10">
        <f>3/24*OO[[#This Row],[61 (26JUN1985 12:00:00)-Water Temperature (C)]]*OO[[#This Row],[3]]/SUM(OO[3])</f>
        <v>4.6635613111808424E-5</v>
      </c>
      <c r="F23" s="10">
        <f>3/24*OO[[#This Row],[62 (26JUN1985 15:00:00)-Water Temperature (C)]]*OO[[#This Row],[4]]/SUM(OO[4])</f>
        <v>4.0950286204976269E-5</v>
      </c>
      <c r="G23" s="10">
        <f>3/24*OO[[#This Row],[63 (26JUN1985 18:00:00)-Water Temperature (C)]]*OO[[#This Row],[5]]/SUM(OO[5])</f>
        <v>3.6205412498731898E-5</v>
      </c>
      <c r="H23" s="10">
        <f>3/24*OO[[#This Row],[64 (26JUN1985 21:00:00)-Water Temperature (C)]]*OO[[#This Row],[6]]/SUM(OO[6])</f>
        <v>3.5882193429201041E-5</v>
      </c>
      <c r="I23" s="10">
        <f>3/24*OO[[#This Row],[65 (27JUN1985 00:00:00)-Water Temperature (C)]]*OO[[#This Row],[7]]/SUM(OO[7])</f>
        <v>4.396654429975483E-5</v>
      </c>
      <c r="J23" s="10">
        <f>3/24*OO[[#This Row],[66 (27JUN1985 03:00:00)-Water Temperature (C)]]*OO[[#This Row],[8]]/SUM(OO[8])</f>
        <v>4.6510228452816831E-5</v>
      </c>
      <c r="K23" s="10">
        <f>3/24*OO[[#This Row],[67 (27JUN1985 06:00:00)-Water Temperature (C)]]*OO[[#This Row],[9]]/SUM(OO[9])</f>
        <v>4.5467076509361364E-5</v>
      </c>
      <c r="L23" s="10">
        <f>3/24*OO[[#This Row],[68 (27JUN1985 09:00:00)-Water Temperature (C)]]*OO[[#This Row],[10]]/SUM(OO[10])</f>
        <v>4.1362380184985396E-5</v>
      </c>
      <c r="M23" s="10">
        <f>3/24*OO[[#This Row],[69 (27JUN1985 12:00:00)-Water Temperature (C)]]*OO[[#This Row],[11]]/SUM(OO[11])</f>
        <v>3.5610249606773835E-5</v>
      </c>
      <c r="N23" s="10">
        <f>3/24*OO[[#This Row],[70 (27JUN1985 15:00:00)-Water Temperature (C)]]*OO[[#This Row],[12]]/SUM(OO[12])</f>
        <v>3.0514084758602263E-5</v>
      </c>
      <c r="O23" s="10">
        <f>3/24*OO[[#This Row],[71 (27JUN1985 18:00:00)-Water Temperature (C)]]*OO[[#This Row],[13]]/SUM(OO[13])</f>
        <v>2.6097691097563167E-5</v>
      </c>
      <c r="P23" s="10">
        <f>3/24*OO[[#This Row],[72 (27JUN1985 21:00:00)-Water Temperature (C)]]*OO[[#This Row],[14]]/SUM(OO[14])</f>
        <v>2.2623404910875323E-5</v>
      </c>
      <c r="Q23" s="10">
        <f>3/24*OO[[#This Row],[73 (28JUN1985 00:00:00)-Water Temperature (C)]]*OO[[#This Row],[15]]/SUM(OO[15])</f>
        <v>2.0169275609921014E-5</v>
      </c>
      <c r="R23" s="10">
        <f>3/24*OO[[#This Row],[74 (28JUN1985 03:00:00)-Water Temperature (C)]]*OO[[#This Row],[16]]/SUM(OO[16])</f>
        <v>1.862042875169767E-5</v>
      </c>
      <c r="S23" s="10">
        <f>3/24*OO[[#This Row],[75 (28JUN1985 06:00:00)-Water Temperature (C)]]*OO[[#This Row],[17]]/SUM(OO[17])</f>
        <v>1.7205893586840901E-5</v>
      </c>
      <c r="T23" s="10">
        <f>3/24*OO[[#This Row],[76 (28JUN1985 09:00:00)-Water Temperature (C)]]*OO[[#This Row],[18]]/SUM(OO[18])</f>
        <v>1.5220753469926179E-5</v>
      </c>
      <c r="U23" s="10">
        <f>3/24*OO[[#This Row],[77 (28JUN1985 12:00:00)-Water Temperature (C)]]*OO[[#This Row],[19]]/SUM(OO[19])</f>
        <v>1.3112818206993643E-5</v>
      </c>
      <c r="V23" s="10">
        <f>3/24000000*OO[[#This Row],[78 (28JUN1985 15:00:00)-Water Temperature (C)]]*OO[[#This Row],[20]]</f>
        <v>1.0692052256988748E-5</v>
      </c>
      <c r="W23" s="10">
        <f>3/24000000*OO[[#This Row],[79 (28JUN1985 18:00:00)-Water Temperature (C)]]*OO[[#This Row],[21]]</f>
        <v>8.9289731666024986E-6</v>
      </c>
      <c r="X23" s="10">
        <f>3/24000000*OO[[#This Row],[80 (28JUN1985 21:00:00)-Water Temperature (C)]]*OO[[#This Row],[22]]</f>
        <v>7.7066452332900005E-6</v>
      </c>
      <c r="Y23" s="10">
        <f>3/24000000*OO[[#This Row],[81 (29JUN1985 00:00:00)-Water Temperature (C)]]*OO[[#This Row],[23]]</f>
        <v>6.707723415737499E-6</v>
      </c>
      <c r="Z23" s="10">
        <f>3/24000000*OO[[#This Row],[82 (29JUN1985 03:00:00)-Water Temperature (C)]]*OO[[#This Row],[24]]</f>
        <v>6.1469568663749999E-6</v>
      </c>
      <c r="AA23" s="10">
        <f>3/24000000*OO[[#This Row],[83 (29JUN1985 06:00:00)-Water Temperature (C)]]*OO[[#This Row],[25]]</f>
        <v>5.7229288261600003E-6</v>
      </c>
      <c r="AB23" s="10">
        <f>3/24000000*OO[[#This Row],[84 (29JUN1985 09:00:00)-Water Temperature (C)]]*OO[[#This Row],[26]]</f>
        <v>5.0172357764112499E-6</v>
      </c>
      <c r="AC23" s="10">
        <f>3/24000000*OO[[#This Row],[85 (29JUN1985 12:00:00)-Water Temperature (C)]]*OO[[#This Row],[27]]</f>
        <v>4.2140924549125001E-6</v>
      </c>
      <c r="AD23" s="10">
        <f>3/24000000*OO[[#This Row],[86 (29JUN1985 15:00:00)-Water Temperature (C)]]*OO[[#This Row],[28]]</f>
        <v>3.4210161050849996E-6</v>
      </c>
      <c r="AE23" s="10">
        <f>3/24000000*OO[[#This Row],[88 (29JUN1985 21:00:00)-Water Temperature (C)]]*OO[[#This Row],[30]]</f>
        <v>2.2896538990749997E-6</v>
      </c>
      <c r="AF23" s="10">
        <f>3/24000000*OO[[#This Row],[88 (29JUN1985 21:00:00)-Water Temperature (C)]]*OO[[#This Row],[30]]</f>
        <v>2.2896538990749997E-6</v>
      </c>
      <c r="AG23" s="10">
        <f>3/24000000*OO[[#This Row],[89 (30JUN1985 00:00:00)-Water Temperature (C)]]*OO[[#This Row],[31]]</f>
        <v>1.5835788871953749E-6</v>
      </c>
      <c r="AH23" s="10">
        <f>3/24000000*OO[[#This Row],[90 (30JUN1985 03:00:00)-Water Temperature (C)]]*OO[[#This Row],[32]]</f>
        <v>1.0330156531147499E-6</v>
      </c>
      <c r="AI23" s="10">
        <f>3/24000000*OO[[#This Row],[91 (30JUN1985 06:00:00)-Water Temperature (C)]]*OO[[#This Row],[33]]</f>
        <v>7.0684687599687493E-7</v>
      </c>
      <c r="AJ23" s="10">
        <f>3/24000000*OO[[#This Row],[92 (30JUN1985 09:00:00)-Water Temperature (C)]]*OO[[#This Row],[34]]</f>
        <v>5.2554628336875003E-7</v>
      </c>
      <c r="AK23" s="10">
        <f>3/24000000*OO[[#This Row],[93 (30JUN1985 12:00:00)-Water Temperature (C)]]*OO[[#This Row],[35]]</f>
        <v>4.197041096325E-7</v>
      </c>
      <c r="AL23" s="10">
        <f>3/24000000*OO[[#This Row],[94 (30JUN1985 15:00:00)-Water Temperature (C)]]*OO[[#This Row],[36]]</f>
        <v>3.3874905719050005E-7</v>
      </c>
      <c r="AM23" s="10">
        <f>3/24000000*OO[[#This Row],[95 (30JUN1985 18:00:00)-Water Temperature (C)]]*OO[[#This Row],[37]]</f>
        <v>2.8060746065662494E-7</v>
      </c>
      <c r="AN23" s="10">
        <f>3/24000000*OO[[#This Row],[96 (30JUN1985 21:00:00)-Water Temperature (C)]]*OO[[#This Row],[38]]</f>
        <v>2.5135481518199994E-7</v>
      </c>
      <c r="AO23" s="10">
        <f>3/24000000*OO[[#This Row],[97 (01JUL1985 00:00:00)-Water Temperature (C)]]*OO[[#This Row],[39]]</f>
        <v>2.4033637800412498E-7</v>
      </c>
      <c r="AP23" s="10">
        <f>3/24000000*OO[[#This Row],[98 (01JUL1985 03:00:00)-Water Temperature (C)]]*OO[[#This Row],[40]]</f>
        <v>2.4959174450725E-7</v>
      </c>
      <c r="AQ23" s="10">
        <f>3/24000000*OO[[#This Row],[99 (01JUL1985 06:00:00)-Water Temperature (C)]]*OO[[#This Row],[41]]</f>
        <v>2.4878406483874998E-7</v>
      </c>
      <c r="AR23" s="10">
        <f>3/24000000*OO[[#This Row],[100 (01JUL1985 09:00:00)-Water Temperature (C)]]*OO[[#This Row],[42]]</f>
        <v>2.3101750572637497E-7</v>
      </c>
      <c r="AS23" s="10">
        <f>3/24000000*OO[[#This Row],[101 (01JUL1985 12:00:00)-Water Temperature (C)]]*OO[[#This Row],[43]]</f>
        <v>2.096508661875E-7</v>
      </c>
      <c r="AT23" s="10">
        <f>3/24000000*OO[[#This Row],[102 (01JUL1985 15:00:00)-Water Temperature (C)]]*OO[[#This Row],[44]]</f>
        <v>1.8841375008000001E-7</v>
      </c>
      <c r="AU23" s="10">
        <f>3/24000000*OO[[#This Row],[103 (01JUL1985 18:00:00)-Water Temperature (C)]]*OO[[#This Row],[45]]</f>
        <v>1.6880180404562499E-7</v>
      </c>
      <c r="AV23" s="10">
        <f>3/24000000*OO[[#This Row],[104 (01JUL1985 21:00:00)-Water Temperature (C)]]*OO[[#This Row],[46]]</f>
        <v>1.5635147471475001E-7</v>
      </c>
      <c r="AW23" s="10">
        <f>3/24000000*OO[[#This Row],[105 (02JUL1985 00:00:00)-Water Temperature (C)]]*OO[[#This Row],[47]]</f>
        <v>1.5089221251362498E-7</v>
      </c>
      <c r="AX23" s="10">
        <f>3/24000000*OO[[#This Row],[106 (02JUL1985 03:00:00)-Water Temperature (C)]]*OO[[#This Row],[48]]</f>
        <v>1.587681509937125E-7</v>
      </c>
      <c r="AY23" s="10">
        <f>3/24000000*OO[[#This Row],[107 (02JUL1985 06:00:00)-Water Temperature (C)]]*OO[[#This Row],[49]]</f>
        <v>1.6247911814062498E-7</v>
      </c>
      <c r="AZ23" s="10">
        <f>3/24000000*OO[[#This Row],[108 (02JUL1985 09:00:00)-Water Temperature (C)]]*OO[[#This Row],[50]]</f>
        <v>1.5460034909775E-7</v>
      </c>
      <c r="BA23" s="10">
        <f>3/24000000*OO[[#This Row],[109 (02JUL1985 12:00:00)-Water Temperature (C)]]*OO[[#This Row],[51]]</f>
        <v>1.4475637605375E-7</v>
      </c>
      <c r="BB23" s="10">
        <f>3/24000000*OO[[#This Row],[110 (02JUL1985 15:00:00)-Water Temperature (C)]]*OO[[#This Row],[52]]</f>
        <v>1.3122741252448749E-7</v>
      </c>
      <c r="BC23" s="10">
        <f>3/24000000*OO[[#This Row],[111 (02JUL1985 18:00:00)-Water Temperature (C)]]*OO[[#This Row],[53]]</f>
        <v>1.1628481039589999E-7</v>
      </c>
      <c r="BD23" s="10">
        <f>3/24000000*OO[[#This Row],[112 (02JUL1985 21:00:00)-Water Temperature (C)]]*OO[[#This Row],[54]]</f>
        <v>1.0890449576384999E-7</v>
      </c>
      <c r="BE23" s="10">
        <f>3/24000000*OO[[#This Row],[113 (03JUL1985 00:00:00)-Water Temperature (C)]]*OO[[#This Row],[55]]</f>
        <v>1.0576840469449999E-7</v>
      </c>
      <c r="BF23" s="10">
        <f>3/24000000*OO[[#This Row],[114 (03JUL1985 03:00:00)-Water Temperature (C)]]*OO[[#This Row],[56]]</f>
        <v>1.0968962385825E-7</v>
      </c>
      <c r="BG23" s="10">
        <f>3/24000000*OO[[#This Row],[115 (03JUL1985 06:00:00)-Water Temperature (C)]]*OO[[#This Row],[57]]</f>
        <v>1.128213284569E-7</v>
      </c>
      <c r="BH23" s="10">
        <f>3/24000000*OO[[#This Row],[116 (03JUL1985 09:00:00)-Water Temperature (C)]]*OO[[#This Row],[58]]</f>
        <v>1.0928118167752501E-7</v>
      </c>
      <c r="BI23" s="10">
        <f>3/24000000*OO[[#This Row],[117 (03JUL1985 12:00:00)-Water Temperature (C)]]*OO[[#This Row],[59]]</f>
        <v>1.025908228164E-7</v>
      </c>
      <c r="BJ23" s="10">
        <f>3/24000000*OO[[#This Row],[118 (03JUL1985 15:00:00)-Water Temperature (C)]]*OO[[#This Row],[60]]</f>
        <v>9.2789165024550007E-8</v>
      </c>
      <c r="BK23" s="10">
        <f>3/24000000*OO[[#This Row],[119 (03JUL1985 18:00:00)-Water Temperature (C)]]*OO[[#This Row],[61]]</f>
        <v>8.3060654472687498E-8</v>
      </c>
      <c r="BL23" s="10">
        <f>3/24000000*OO[[#This Row],[120 (03JUL1985 21:00:00)-Water Temperature (C)]]*OO[[#This Row],[62]]</f>
        <v>7.7066422165600002E-8</v>
      </c>
      <c r="BM23" s="10">
        <f>3/24000000*OO[[#This Row],[121 (04JUL1985 00:00:00)-Water Temperature (C)]]*OO[[#This Row],[63]]</f>
        <v>7.4031076509687498E-8</v>
      </c>
      <c r="BN23" s="10">
        <f>3/24000000*OO[[#This Row],[122 (04JUL1985 03:00:00)-Water Temperature (C)]]*OO[[#This Row],[64]]</f>
        <v>7.5873717354937484E-8</v>
      </c>
      <c r="BO23" s="10">
        <f>3/24000000*OO[[#This Row],[123 (04JUL1985 06:00:00)-Water Temperature (C)]]*OO[[#This Row],[65]]</f>
        <v>7.5724243330662503E-8</v>
      </c>
      <c r="BP23" s="10">
        <f>3/24000000*OO[[#This Row],[124 (04JUL1985 09:00:00)-Water Temperature (C)]]*OO[[#This Row],[66]]</f>
        <v>7.367468011969999E-8</v>
      </c>
      <c r="BQ23" s="10">
        <f>3/24000000*OO[[#This Row],[125 (04JUL1985 12:00:00)-Water Temperature (C)]]*OO[[#This Row],[67]]</f>
        <v>7.0223132465587497E-8</v>
      </c>
      <c r="BR23" s="10">
        <f>3/24000000*OO[[#This Row],[126 (04JUL1985 15:00:00)-Water Temperature (C)]]*OO[[#This Row],[68]]</f>
        <v>6.6002077595E-8</v>
      </c>
      <c r="BS23" s="10">
        <f>3/24000000*OO[[#This Row],[127 (04JUL1985 18:00:00)-Water Temperature (C)]]*OO[[#This Row],[69]]</f>
        <v>6.3858284848574997E-8</v>
      </c>
      <c r="BT23" s="10">
        <f>3/24000000*OO[[#This Row],[128 (04JUL1985 21:00:00)-Water Temperature (C)]]*OO[[#This Row],[70]]</f>
        <v>6.1962900871112497E-8</v>
      </c>
      <c r="BU23" s="10">
        <f>3/24000000*OO[[#This Row],[129 (05JUL1985 00:00:00)-Water Temperature (C)]]*OO[[#This Row],[71]]</f>
        <v>6.1507331552562491E-8</v>
      </c>
      <c r="BV23" s="10">
        <f>3/24000000*OO[[#This Row],[130 (05JUL1985 03:00:00)-Water Temperature (C)]]*OO[[#This Row],[72]]</f>
        <v>6.4518105650625005E-8</v>
      </c>
      <c r="BW23" s="10">
        <f>3/24000000*OO[[#This Row],[131 (05JUL1985 06:00:00)-Water Temperature (C)]]*OO[[#This Row],[73]]</f>
        <v>6.5339600350199995E-8</v>
      </c>
      <c r="BX23" s="10">
        <f>3/24000000*OO[[#This Row],[132 (05JUL1985 09:00:00)-Water Temperature (C)]]*OO[[#This Row],[74]]</f>
        <v>6.2506109871850009E-8</v>
      </c>
      <c r="BY23" s="10">
        <f>3/24000000*OO[[#This Row],[133 (05JUL1985 12:00:00)-Water Temperature (C)]]*OO[[#This Row],[75]]</f>
        <v>5.9732944375562502E-8</v>
      </c>
      <c r="BZ23" s="10">
        <f>3/24000000*OO[[#This Row],[134 (05JUL1985 15:00:00)-Water Temperature (C)]]*OO[[#This Row],[76]]</f>
        <v>5.5225193717575004E-8</v>
      </c>
      <c r="CA23" s="10">
        <f>3/24000000*OO[[#This Row],[135 (05JUL1985 18:00:00)-Water Temperature (C)]]*OO[[#This Row],[77]]</f>
        <v>5.0350731280849995E-8</v>
      </c>
      <c r="CB23" s="10">
        <f>3/24000000*OO[[#This Row],[136 (05JUL1985 21:00:00)-Water Temperature (C)]]*OO[[#This Row],[78]]</f>
        <v>4.7558666530499999E-8</v>
      </c>
      <c r="CC23" s="10">
        <f>3/24000000*OO[[#This Row],[137 (06JUL1985 00:00:00)-Water Temperature (C)]]*OO[[#This Row],[79]]</f>
        <v>4.4922553496275E-8</v>
      </c>
      <c r="CD23" s="10">
        <f>3/24000000*OO[[#This Row],[138 (06JUL1985 03:00:00)-Water Temperature (C)]]*OO[[#This Row],[80]]</f>
        <v>4.5572674481850001E-8</v>
      </c>
      <c r="CE23" s="10">
        <f>3/24000000*OO[[#This Row],[139 (06JUL1985 06:00:00)-Water Temperature (C)]]*OO[[#This Row],[81]]</f>
        <v>4.5764543274637492E-8</v>
      </c>
      <c r="CF23" s="10">
        <f>3/24000000*OO[[#This Row],[140 (06JUL1985 09:00:00)-Water Temperature (C)]]*OO[[#This Row],[82]]</f>
        <v>4.4306531376187496E-8</v>
      </c>
      <c r="CG23" s="10">
        <f>3/24000000*OO[[#This Row],[141 (06JUL1985 12:00:00)-Water Temperature (C)]]*OO[[#This Row],[83]]</f>
        <v>4.3824278952025002E-8</v>
      </c>
      <c r="CH23" s="10">
        <f>3/24000000*OO[[#This Row],[142 (06JUL1985 15:00:00)-Water Temperature (C)]]*OO[[#This Row],[84]]</f>
        <v>4.1467959479374989E-8</v>
      </c>
      <c r="CI23" s="10">
        <f>3/24000000*OO[[#This Row],[143 (06JUL1985 18:00:00)-Water Temperature (C)]]*OO[[#This Row],[85]]</f>
        <v>3.6239358252387502E-8</v>
      </c>
      <c r="CJ23" s="10">
        <f>3/24000000*OO[[#This Row],[144 (06JUL1985 21:00:00)-Water Temperature (C)]]*OO[[#This Row],[86]]</f>
        <v>3.2721510747799996E-8</v>
      </c>
      <c r="CK23" s="10">
        <f>3/24000000*OO[[#This Row],[145 (07JUL1985 00:00:00)-Water Temperature (C)]]*OO[[#This Row],[87]]</f>
        <v>3.42422182336E-8</v>
      </c>
      <c r="CL23" s="10">
        <f>3/24000000*OO[[#This Row],[146 (07JUL1985 03:00:00)-Water Temperature (C)]]*OO[[#This Row],[88]]</f>
        <v>3.9370859955799998E-8</v>
      </c>
      <c r="CM23" s="10">
        <f>3/24000000*OO[[#This Row],[147 (07JUL1985 06:00:00)-Water Temperature (C)]]*OO[[#This Row],[89]]</f>
        <v>4.2158400677499992E-8</v>
      </c>
      <c r="CN23" s="10">
        <f>3/24000000*OO[[#This Row],[148 (07JUL1985 09:00:00)-Water Temperature (C)]]*OO[[#This Row],[90]]</f>
        <v>4.1310307340625008E-8</v>
      </c>
      <c r="CO23" s="10">
        <f>3/24000000*OO[[#This Row],[149 (07JUL1985 12:00:00)-Water Temperature (C)]]*OO[[#This Row],[91]]</f>
        <v>3.995732591784999E-8</v>
      </c>
      <c r="CP23" s="10">
        <f>3/24000000*OO[[#This Row],[150 (07JUL1985 15:00:00)-Water Temperature (C)]]*OO[[#This Row],[92]]</f>
        <v>3.7187206922124999E-8</v>
      </c>
      <c r="CQ23" s="10">
        <f>3/24000000*OO[[#This Row],[151 (07JUL1985 18:00:00)-Water Temperature (C)]]*OO[[#This Row],[93]]</f>
        <v>3.3854016813787498E-8</v>
      </c>
      <c r="CR23" s="10">
        <f>3/24000000*OO[[#This Row],[152 (07JUL1985 21:00:00)-Water Temperature (C)]]*OO[[#This Row],[94]]</f>
        <v>3.1558668020249995E-8</v>
      </c>
      <c r="CS23" s="10">
        <f>3/24000000*OO[[#This Row],[153 (08JUL1985 00:00:00)-Water Temperature (C)]]*OO[[#This Row],[95]]</f>
        <v>2.8410177009025002E-8</v>
      </c>
      <c r="CT23" s="10">
        <f>3/24000000*OO[[#This Row],[154 (08JUL1985 03:00:00)-Water Temperature (C)]]*OO[[#This Row],[96]]</f>
        <v>2.6246776235699998E-8</v>
      </c>
      <c r="CU23" s="10">
        <f>3/24000000*OO[[#This Row],[155 (08JUL1985 06:00:00)-Water Temperature (C)]]*OO[[#This Row],[97]]</f>
        <v>2.6014873719225E-8</v>
      </c>
      <c r="CV23" s="10">
        <f>3/24000000*OO[[#This Row],[156 (08JUL1985 09:00:00)-Water Temperature (C)]]*OO[[#This Row],[98]]</f>
        <v>2.4803847652674996E-8</v>
      </c>
      <c r="CW23" s="10">
        <f>3/24000000*OO[[#This Row],[157 (08JUL1985 12:00:00)-Water Temperature (C)]]*OO[[#This Row],[99]]</f>
        <v>2.3175165700462502E-8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2.3091475667526926E-3</v>
      </c>
      <c r="D24" s="10">
        <f>3/24*OO[[#This Row],[60 (26JUN1985 09:00:00)-Water Temperature (C)]]*OO[[#This Row],[2]]/SUM(OO[2])</f>
        <v>5.4931624448064112E-5</v>
      </c>
      <c r="E24" s="10">
        <f>3/24*OO[[#This Row],[61 (26JUN1985 12:00:00)-Water Temperature (C)]]*OO[[#This Row],[3]]/SUM(OO[3])</f>
        <v>4.0789888152469848E-5</v>
      </c>
      <c r="F24" s="10">
        <f>3/24*OO[[#This Row],[62 (26JUN1985 15:00:00)-Water Temperature (C)]]*OO[[#This Row],[4]]/SUM(OO[4])</f>
        <v>3.5869416864769454E-5</v>
      </c>
      <c r="G24" s="10">
        <f>3/24*OO[[#This Row],[63 (26JUN1985 18:00:00)-Water Temperature (C)]]*OO[[#This Row],[5]]/SUM(OO[5])</f>
        <v>3.1615965354124737E-5</v>
      </c>
      <c r="H24" s="10">
        <f>3/24*OO[[#This Row],[64 (26JUN1985 21:00:00)-Water Temperature (C)]]*OO[[#This Row],[6]]/SUM(OO[6])</f>
        <v>3.0582788596857377E-5</v>
      </c>
      <c r="I24" s="10">
        <f>3/24*OO[[#This Row],[65 (27JUN1985 00:00:00)-Water Temperature (C)]]*OO[[#This Row],[7]]/SUM(OO[7])</f>
        <v>3.7475387847928296E-5</v>
      </c>
      <c r="J24" s="10">
        <f>3/24*OO[[#This Row],[66 (27JUN1985 03:00:00)-Water Temperature (C)]]*OO[[#This Row],[8]]/SUM(OO[8])</f>
        <v>4.0203498151508753E-5</v>
      </c>
      <c r="K24" s="10">
        <f>3/24*OO[[#This Row],[67 (27JUN1985 06:00:00)-Water Temperature (C)]]*OO[[#This Row],[9]]/SUM(OO[9])</f>
        <v>3.9592977725230811E-5</v>
      </c>
      <c r="L24" s="10">
        <f>3/24*OO[[#This Row],[68 (27JUN1985 09:00:00)-Water Temperature (C)]]*OO[[#This Row],[10]]/SUM(OO[10])</f>
        <v>3.6238990336761993E-5</v>
      </c>
      <c r="M24" s="10">
        <f>3/24*OO[[#This Row],[69 (27JUN1985 12:00:00)-Water Temperature (C)]]*OO[[#This Row],[11]]/SUM(OO[11])</f>
        <v>3.1260408345373806E-5</v>
      </c>
      <c r="N24" s="10">
        <f>3/24*OO[[#This Row],[70 (27JUN1985 15:00:00)-Water Temperature (C)]]*OO[[#This Row],[12]]/SUM(OO[12])</f>
        <v>2.6770367562079104E-5</v>
      </c>
      <c r="O24" s="10">
        <f>3/24*OO[[#This Row],[71 (27JUN1985 18:00:00)-Water Temperature (C)]]*OO[[#This Row],[13]]/SUM(OO[13])</f>
        <v>2.2876461816107188E-5</v>
      </c>
      <c r="P24" s="10">
        <f>3/24*OO[[#This Row],[72 (27JUN1985 21:00:00)-Water Temperature (C)]]*OO[[#This Row],[14]]/SUM(OO[14])</f>
        <v>1.9821753455976039E-5</v>
      </c>
      <c r="Q24" s="10">
        <f>3/24*OO[[#This Row],[73 (28JUN1985 00:00:00)-Water Temperature (C)]]*OO[[#This Row],[15]]/SUM(OO[15])</f>
        <v>1.7630374060877158E-5</v>
      </c>
      <c r="R24" s="10">
        <f>3/24*OO[[#This Row],[74 (28JUN1985 03:00:00)-Water Temperature (C)]]*OO[[#This Row],[16]]/SUM(OO[16])</f>
        <v>1.6272236565099994E-5</v>
      </c>
      <c r="S24" s="10">
        <f>3/24*OO[[#This Row],[75 (28JUN1985 06:00:00)-Water Temperature (C)]]*OO[[#This Row],[17]]/SUM(OO[17])</f>
        <v>1.5063422385022728E-5</v>
      </c>
      <c r="T24" s="10">
        <f>3/24*OO[[#This Row],[76 (28JUN1985 09:00:00)-Water Temperature (C)]]*OO[[#This Row],[18]]/SUM(OO[18])</f>
        <v>1.3382217188379538E-5</v>
      </c>
      <c r="U24" s="10">
        <f>3/24*OO[[#This Row],[77 (28JUN1985 12:00:00)-Water Temperature (C)]]*OO[[#This Row],[19]]/SUM(OO[19])</f>
        <v>1.152949953032715E-5</v>
      </c>
      <c r="V24" s="10">
        <f>3/24000000*OO[[#This Row],[78 (28JUN1985 15:00:00)-Water Temperature (C)]]*OO[[#This Row],[20]]</f>
        <v>9.4091390852400013E-6</v>
      </c>
      <c r="W24" s="10">
        <f>3/24000000*OO[[#This Row],[79 (28JUN1985 18:00:00)-Water Temperature (C)]]*OO[[#This Row],[21]]</f>
        <v>7.8191894930187486E-6</v>
      </c>
      <c r="X24" s="10">
        <f>3/24000000*OO[[#This Row],[80 (28JUN1985 21:00:00)-Water Temperature (C)]]*OO[[#This Row],[22]]</f>
        <v>6.7317502768875001E-6</v>
      </c>
      <c r="Y24" s="10">
        <f>3/24000000*OO[[#This Row],[81 (29JUN1985 00:00:00)-Water Temperature (C)]]*OO[[#This Row],[23]]</f>
        <v>5.8584073836799996E-6</v>
      </c>
      <c r="Z24" s="10">
        <f>3/24000000*OO[[#This Row],[82 (29JUN1985 03:00:00)-Water Temperature (C)]]*OO[[#This Row],[24]]</f>
        <v>5.3444426129737508E-6</v>
      </c>
      <c r="AA24" s="10">
        <f>3/24000000*OO[[#This Row],[83 (29JUN1985 06:00:00)-Water Temperature (C)]]*OO[[#This Row],[25]]</f>
        <v>4.9944002219024999E-6</v>
      </c>
      <c r="AB24" s="10">
        <f>3/24000000*OO[[#This Row],[84 (29JUN1985 09:00:00)-Water Temperature (C)]]*OO[[#This Row],[26]]</f>
        <v>4.3905844877849997E-6</v>
      </c>
      <c r="AC24" s="10">
        <f>3/24000000*OO[[#This Row],[85 (29JUN1985 12:00:00)-Water Temperature (C)]]*OO[[#This Row],[27]]</f>
        <v>3.6916475036662499E-6</v>
      </c>
      <c r="AD24" s="10">
        <f>3/24000000*OO[[#This Row],[86 (29JUN1985 15:00:00)-Water Temperature (C)]]*OO[[#This Row],[28]]</f>
        <v>2.9908135750849998E-6</v>
      </c>
      <c r="AE24" s="10">
        <f>3/24000000*OO[[#This Row],[88 (29JUN1985 21:00:00)-Water Temperature (C)]]*OO[[#This Row],[30]]</f>
        <v>1.9970796262050001E-6</v>
      </c>
      <c r="AF24" s="10">
        <f>3/24000000*OO[[#This Row],[88 (29JUN1985 21:00:00)-Water Temperature (C)]]*OO[[#This Row],[30]]</f>
        <v>1.9970796262050001E-6</v>
      </c>
      <c r="AG24" s="10">
        <f>3/24000000*OO[[#This Row],[89 (30JUN1985 00:00:00)-Water Temperature (C)]]*OO[[#This Row],[31]]</f>
        <v>1.4124112011405E-6</v>
      </c>
      <c r="AH24" s="10">
        <f>3/24000000*OO[[#This Row],[90 (30JUN1985 03:00:00)-Water Temperature (C)]]*OO[[#This Row],[32]]</f>
        <v>9.2335303210049994E-7</v>
      </c>
      <c r="AI24" s="10">
        <f>3/24000000*OO[[#This Row],[91 (30JUN1985 06:00:00)-Water Temperature (C)]]*OO[[#This Row],[33]]</f>
        <v>6.2708151395687487E-7</v>
      </c>
      <c r="AJ24" s="10">
        <f>3/24000000*OO[[#This Row],[92 (30JUN1985 09:00:00)-Water Temperature (C)]]*OO[[#This Row],[34]]</f>
        <v>4.6109601900337498E-7</v>
      </c>
      <c r="AK24" s="10">
        <f>3/24000000*OO[[#This Row],[93 (30JUN1985 12:00:00)-Water Temperature (C)]]*OO[[#This Row],[35]]</f>
        <v>3.6527700345149993E-7</v>
      </c>
      <c r="AL24" s="10">
        <f>3/24000000*OO[[#This Row],[94 (30JUN1985 15:00:00)-Water Temperature (C)]]*OO[[#This Row],[36]]</f>
        <v>2.9314111704150003E-7</v>
      </c>
      <c r="AM24" s="10">
        <f>3/24000000*OO[[#This Row],[95 (30JUN1985 18:00:00)-Water Temperature (C)]]*OO[[#This Row],[37]]</f>
        <v>2.4125373561462496E-7</v>
      </c>
      <c r="AN24" s="10">
        <f>3/24000000*OO[[#This Row],[96 (30JUN1985 21:00:00)-Water Temperature (C)]]*OO[[#This Row],[38]]</f>
        <v>2.1431403508124998E-7</v>
      </c>
      <c r="AO24" s="10">
        <f>3/24000000*OO[[#This Row],[97 (01JUL1985 00:00:00)-Water Temperature (C)]]*OO[[#This Row],[39]]</f>
        <v>2.0444711347387498E-7</v>
      </c>
      <c r="AP24" s="10">
        <f>3/24000000*OO[[#This Row],[98 (01JUL1985 03:00:00)-Water Temperature (C)]]*OO[[#This Row],[40]]</f>
        <v>2.1199504369387497E-7</v>
      </c>
      <c r="AQ24" s="10">
        <f>3/24000000*OO[[#This Row],[99 (01JUL1985 06:00:00)-Water Temperature (C)]]*OO[[#This Row],[41]]</f>
        <v>2.12500663115625E-7</v>
      </c>
      <c r="AR24" s="10">
        <f>3/24000000*OO[[#This Row],[100 (01JUL1985 09:00:00)-Water Temperature (C)]]*OO[[#This Row],[42]]</f>
        <v>1.98105953E-7</v>
      </c>
      <c r="AS24" s="10">
        <f>3/24000000*OO[[#This Row],[101 (01JUL1985 12:00:00)-Water Temperature (C)]]*OO[[#This Row],[43]]</f>
        <v>1.7959605862091251E-7</v>
      </c>
      <c r="AT24" s="10">
        <f>3/24000000*OO[[#This Row],[102 (01JUL1985 15:00:00)-Water Temperature (C)]]*OO[[#This Row],[44]]</f>
        <v>1.6112839142676249E-7</v>
      </c>
      <c r="AU24" s="10">
        <f>3/24000000*OO[[#This Row],[103 (01JUL1985 18:00:00)-Water Temperature (C)]]*OO[[#This Row],[45]]</f>
        <v>1.4402841446754998E-7</v>
      </c>
      <c r="AV24" s="10">
        <f>3/24000000*OO[[#This Row],[104 (01JUL1985 21:00:00)-Water Temperature (C)]]*OO[[#This Row],[46]]</f>
        <v>1.328548291115E-7</v>
      </c>
      <c r="AW24" s="10">
        <f>3/24000000*OO[[#This Row],[105 (02JUL1985 00:00:00)-Water Temperature (C)]]*OO[[#This Row],[47]]</f>
        <v>1.2796518056759999E-7</v>
      </c>
      <c r="AX24" s="10">
        <f>3/24000000*OO[[#This Row],[106 (02JUL1985 03:00:00)-Water Temperature (C)]]*OO[[#This Row],[48]]</f>
        <v>1.3447281985417499E-7</v>
      </c>
      <c r="AY24" s="10">
        <f>3/24000000*OO[[#This Row],[107 (02JUL1985 06:00:00)-Water Temperature (C)]]*OO[[#This Row],[49]]</f>
        <v>1.3841106580599998E-7</v>
      </c>
      <c r="AZ24" s="10">
        <f>3/24000000*OO[[#This Row],[108 (02JUL1985 09:00:00)-Water Temperature (C)]]*OO[[#This Row],[50]]</f>
        <v>1.3233450310499997E-7</v>
      </c>
      <c r="BA24" s="10">
        <f>3/24000000*OO[[#This Row],[109 (02JUL1985 12:00:00)-Water Temperature (C)]]*OO[[#This Row],[51]]</f>
        <v>1.2385327043687499E-7</v>
      </c>
      <c r="BB24" s="10">
        <f>3/24000000*OO[[#This Row],[110 (02JUL1985 15:00:00)-Water Temperature (C)]]*OO[[#This Row],[52]]</f>
        <v>1.1232638042399998E-7</v>
      </c>
      <c r="BC24" s="10">
        <f>3/24000000*OO[[#This Row],[111 (02JUL1985 18:00:00)-Water Temperature (C)]]*OO[[#This Row],[53]]</f>
        <v>9.9314708939325008E-8</v>
      </c>
      <c r="BD24" s="10">
        <f>3/24000000*OO[[#This Row],[112 (02JUL1985 21:00:00)-Water Temperature (C)]]*OO[[#This Row],[54]]</f>
        <v>9.2447973109937495E-8</v>
      </c>
      <c r="BE24" s="10">
        <f>3/24000000*OO[[#This Row],[113 (03JUL1985 00:00:00)-Water Temperature (C)]]*OO[[#This Row],[55]]</f>
        <v>8.9770597658775002E-8</v>
      </c>
      <c r="BF24" s="10">
        <f>3/24000000*OO[[#This Row],[114 (03JUL1985 03:00:00)-Water Temperature (C)]]*OO[[#This Row],[56]]</f>
        <v>9.2929459339474998E-8</v>
      </c>
      <c r="BG24" s="10">
        <f>3/24000000*OO[[#This Row],[115 (03JUL1985 06:00:00)-Water Temperature (C)]]*OO[[#This Row],[57]]</f>
        <v>9.6056691624899988E-8</v>
      </c>
      <c r="BH24" s="10">
        <f>3/24000000*OO[[#This Row],[116 (03JUL1985 09:00:00)-Water Temperature (C)]]*OO[[#This Row],[58]]</f>
        <v>9.3417268692824989E-8</v>
      </c>
      <c r="BI24" s="10">
        <f>3/24000000*OO[[#This Row],[117 (03JUL1985 12:00:00)-Water Temperature (C)]]*OO[[#This Row],[59]]</f>
        <v>8.7776035361849986E-8</v>
      </c>
      <c r="BJ24" s="10">
        <f>3/24000000*OO[[#This Row],[118 (03JUL1985 15:00:00)-Water Temperature (C)]]*OO[[#This Row],[60]]</f>
        <v>7.9389016793475003E-8</v>
      </c>
      <c r="BK24" s="10">
        <f>3/24000000*OO[[#This Row],[119 (03JUL1985 18:00:00)-Water Temperature (C)]]*OO[[#This Row],[61]]</f>
        <v>7.0891010966324997E-8</v>
      </c>
      <c r="BL24" s="10">
        <f>3/24000000*OO[[#This Row],[120 (03JUL1985 21:00:00)-Water Temperature (C)]]*OO[[#This Row],[62]]</f>
        <v>6.5474104506387492E-8</v>
      </c>
      <c r="BM24" s="10">
        <f>3/24000000*OO[[#This Row],[121 (04JUL1985 00:00:00)-Water Temperature (C)]]*OO[[#This Row],[63]]</f>
        <v>6.2746709966899983E-8</v>
      </c>
      <c r="BN24" s="10">
        <f>3/24000000*OO[[#This Row],[122 (04JUL1985 03:00:00)-Water Temperature (C)]]*OO[[#This Row],[64]]</f>
        <v>6.4209502362749996E-8</v>
      </c>
      <c r="BO24" s="10">
        <f>3/24000000*OO[[#This Row],[123 (04JUL1985 06:00:00)-Water Temperature (C)]]*OO[[#This Row],[65]]</f>
        <v>6.4331941589699991E-8</v>
      </c>
      <c r="BP24" s="10">
        <f>3/24000000*OO[[#This Row],[124 (04JUL1985 09:00:00)-Water Temperature (C)]]*OO[[#This Row],[66]]</f>
        <v>6.2752304759299997E-8</v>
      </c>
      <c r="BQ24" s="10">
        <f>3/24000000*OO[[#This Row],[125 (04JUL1985 12:00:00)-Water Temperature (C)]]*OO[[#This Row],[67]]</f>
        <v>5.981440451413749E-8</v>
      </c>
      <c r="BR24" s="10">
        <f>3/24000000*OO[[#This Row],[126 (04JUL1985 15:00:00)-Water Temperature (C)]]*OO[[#This Row],[68]]</f>
        <v>5.6245624600574992E-8</v>
      </c>
      <c r="BS24" s="10">
        <f>3/24000000*OO[[#This Row],[127 (04JUL1985 18:00:00)-Water Temperature (C)]]*OO[[#This Row],[69]]</f>
        <v>5.4266137387899994E-8</v>
      </c>
      <c r="BT24" s="10">
        <f>3/24000000*OO[[#This Row],[128 (04JUL1985 21:00:00)-Water Temperature (C)]]*OO[[#This Row],[70]]</f>
        <v>5.2637576280074993E-8</v>
      </c>
      <c r="BU24" s="10">
        <f>3/24000000*OO[[#This Row],[129 (05JUL1985 00:00:00)-Water Temperature (C)]]*OO[[#This Row],[71]]</f>
        <v>5.2070386826762496E-8</v>
      </c>
      <c r="BV24" s="10">
        <f>3/24000000*OO[[#This Row],[130 (05JUL1985 03:00:00)-Water Temperature (C)]]*OO[[#This Row],[72]]</f>
        <v>5.4598894371449998E-8</v>
      </c>
      <c r="BW24" s="10">
        <f>3/24000000*OO[[#This Row],[131 (05JUL1985 06:00:00)-Water Temperature (C)]]*OO[[#This Row],[73]]</f>
        <v>5.5524929836599993E-8</v>
      </c>
      <c r="BX24" s="10">
        <f>3/24000000*OO[[#This Row],[132 (05JUL1985 09:00:00)-Water Temperature (C)]]*OO[[#This Row],[74]]</f>
        <v>5.3313436221749999E-8</v>
      </c>
      <c r="BY24" s="10">
        <f>3/24000000*OO[[#This Row],[133 (05JUL1985 12:00:00)-Water Temperature (C)]]*OO[[#This Row],[75]]</f>
        <v>5.0888741196037497E-8</v>
      </c>
      <c r="BZ24" s="10">
        <f>3/24000000*OO[[#This Row],[134 (05JUL1985 15:00:00)-Water Temperature (C)]]*OO[[#This Row],[76]]</f>
        <v>4.7121212269800002E-8</v>
      </c>
      <c r="CA24" s="10">
        <f>3/24000000*OO[[#This Row],[135 (05JUL1985 18:00:00)-Water Temperature (C)]]*OO[[#This Row],[77]]</f>
        <v>4.2852038249999992E-8</v>
      </c>
      <c r="CB24" s="10">
        <f>3/24000000*OO[[#This Row],[136 (05JUL1985 21:00:00)-Water Temperature (C)]]*OO[[#This Row],[78]]</f>
        <v>4.0348720095024996E-8</v>
      </c>
      <c r="CC24" s="10">
        <f>3/24000000*OO[[#This Row],[137 (06JUL1985 00:00:00)-Water Temperature (C)]]*OO[[#This Row],[79]]</f>
        <v>3.8221147617750002E-8</v>
      </c>
      <c r="CD24" s="10">
        <f>3/24000000*OO[[#This Row],[138 (06JUL1985 03:00:00)-Water Temperature (C)]]*OO[[#This Row],[80]]</f>
        <v>3.8668137780724998E-8</v>
      </c>
      <c r="CE24" s="10">
        <f>3/24000000*OO[[#This Row],[139 (06JUL1985 06:00:00)-Water Temperature (C)]]*OO[[#This Row],[81]]</f>
        <v>3.8939998092912496E-8</v>
      </c>
      <c r="CF24" s="10">
        <f>3/24000000*OO[[#This Row],[140 (06JUL1985 09:00:00)-Water Temperature (C)]]*OO[[#This Row],[82]]</f>
        <v>3.7824864215499997E-8</v>
      </c>
      <c r="CG24" s="10">
        <f>3/24000000*OO[[#This Row],[141 (06JUL1985 12:00:00)-Water Temperature (C)]]*OO[[#This Row],[83]]</f>
        <v>3.7354726879387499E-8</v>
      </c>
      <c r="CH24" s="10">
        <f>3/24000000*OO[[#This Row],[142 (06JUL1985 15:00:00)-Water Temperature (C)]]*OO[[#This Row],[84]]</f>
        <v>3.5456032919287498E-8</v>
      </c>
      <c r="CI24" s="10">
        <f>3/24000000*OO[[#This Row],[143 (06JUL1985 18:00:00)-Water Temperature (C)]]*OO[[#This Row],[85]]</f>
        <v>3.1047977823799995E-8</v>
      </c>
      <c r="CJ24" s="10">
        <f>3/24000000*OO[[#This Row],[144 (06JUL1985 21:00:00)-Water Temperature (C)]]*OO[[#This Row],[86]]</f>
        <v>2.7773382671549998E-8</v>
      </c>
      <c r="CK24" s="10">
        <f>3/24000000*OO[[#This Row],[145 (07JUL1985 00:00:00)-Water Temperature (C)]]*OO[[#This Row],[87]]</f>
        <v>2.8707945408000002E-8</v>
      </c>
      <c r="CL24" s="10">
        <f>3/24000000*OO[[#This Row],[146 (07JUL1985 03:00:00)-Water Temperature (C)]]*OO[[#This Row],[88]]</f>
        <v>3.3062547527100001E-8</v>
      </c>
      <c r="CM24" s="10">
        <f>3/24000000*OO[[#This Row],[147 (07JUL1985 06:00:00)-Water Temperature (C)]]*OO[[#This Row],[89]]</f>
        <v>3.5729891876249997E-8</v>
      </c>
      <c r="CN24" s="10">
        <f>3/24000000*OO[[#This Row],[148 (07JUL1985 09:00:00)-Water Temperature (C)]]*OO[[#This Row],[90]]</f>
        <v>3.5216640923437498E-8</v>
      </c>
      <c r="CO24" s="10">
        <f>3/24000000*OO[[#This Row],[149 (07JUL1985 12:00:00)-Water Temperature (C)]]*OO[[#This Row],[91]]</f>
        <v>3.4052581607449998E-8</v>
      </c>
      <c r="CP24" s="10">
        <f>3/24000000*OO[[#This Row],[150 (07JUL1985 15:00:00)-Water Temperature (C)]]*OO[[#This Row],[92]]</f>
        <v>3.1736604808899995E-8</v>
      </c>
      <c r="CQ24" s="10">
        <f>3/24000000*OO[[#This Row],[151 (07JUL1985 18:00:00)-Water Temperature (C)]]*OO[[#This Row],[93]]</f>
        <v>2.8851096394574995E-8</v>
      </c>
      <c r="CR24" s="10">
        <f>3/24000000*OO[[#This Row],[152 (07JUL1985 21:00:00)-Water Temperature (C)]]*OO[[#This Row],[94]]</f>
        <v>2.6842407337549998E-8</v>
      </c>
      <c r="CS24" s="10">
        <f>3/24000000*OO[[#This Row],[153 (08JUL1985 00:00:00)-Water Temperature (C)]]*OO[[#This Row],[95]]</f>
        <v>2.4292232961524999E-8</v>
      </c>
      <c r="CT24" s="10">
        <f>3/24000000*OO[[#This Row],[154 (08JUL1985 03:00:00)-Water Temperature (C)]]*OO[[#This Row],[96]]</f>
        <v>2.2370566518300003E-8</v>
      </c>
      <c r="CU24" s="10">
        <f>3/24000000*OO[[#This Row],[155 (08JUL1985 06:00:00)-Water Temperature (C)]]*OO[[#This Row],[97]]</f>
        <v>2.20974588975E-8</v>
      </c>
      <c r="CV24" s="10">
        <f>3/24000000*OO[[#This Row],[156 (08JUL1985 09:00:00)-Water Temperature (C)]]*OO[[#This Row],[98]]</f>
        <v>2.1146721582712499E-8</v>
      </c>
      <c r="CW24" s="10">
        <f>3/24000000*OO[[#This Row],[157 (08JUL1985 12:00:00)-Water Temperature (C)]]*OO[[#This Row],[99]]</f>
        <v>1.9736046606599998E-8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5.5713507671003729E-3</v>
      </c>
      <c r="D25" s="10">
        <f>3/24*OO[[#This Row],[60 (26JUN1985 09:00:00)-Water Temperature (C)]]*OO[[#This Row],[2]]/SUM(OO[2])</f>
        <v>7.9170650429583216E-5</v>
      </c>
      <c r="E25" s="10">
        <f>3/24*OO[[#This Row],[61 (26JUN1985 12:00:00)-Water Temperature (C)]]*OO[[#This Row],[3]]/SUM(OO[3])</f>
        <v>5.055513346009428E-5</v>
      </c>
      <c r="F25" s="10">
        <f>3/24*OO[[#This Row],[62 (26JUN1985 15:00:00)-Water Temperature (C)]]*OO[[#This Row],[4]]/SUM(OO[4])</f>
        <v>4.4487853742271461E-5</v>
      </c>
      <c r="G25" s="10">
        <f>3/24*OO[[#This Row],[63 (26JUN1985 18:00:00)-Water Temperature (C)]]*OO[[#This Row],[5]]/SUM(OO[5])</f>
        <v>3.9090547683597781E-5</v>
      </c>
      <c r="H25" s="10">
        <f>3/24*OO[[#This Row],[64 (26JUN1985 21:00:00)-Water Temperature (C)]]*OO[[#This Row],[6]]/SUM(OO[6])</f>
        <v>3.6990649212167698E-5</v>
      </c>
      <c r="I25" s="10">
        <f>3/24*OO[[#This Row],[65 (27JUN1985 00:00:00)-Water Temperature (C)]]*OO[[#This Row],[7]]/SUM(OO[7])</f>
        <v>4.5024559045620616E-5</v>
      </c>
      <c r="J25" s="10">
        <f>3/24*OO[[#This Row],[66 (27JUN1985 03:00:00)-Water Temperature (C)]]*OO[[#This Row],[8]]/SUM(OO[8])</f>
        <v>4.9033474624917089E-5</v>
      </c>
      <c r="K25" s="10">
        <f>3/24*OO[[#This Row],[67 (27JUN1985 06:00:00)-Water Temperature (C)]]*OO[[#This Row],[9]]/SUM(OO[9])</f>
        <v>4.868670664445101E-5</v>
      </c>
      <c r="L25" s="10">
        <f>3/24*OO[[#This Row],[68 (27JUN1985 09:00:00)-Water Temperature (C)]]*OO[[#This Row],[10]]/SUM(OO[10])</f>
        <v>4.4780948354408832E-5</v>
      </c>
      <c r="M25" s="10">
        <f>3/24*OO[[#This Row],[69 (27JUN1985 12:00:00)-Water Temperature (C)]]*OO[[#This Row],[11]]/SUM(OO[11])</f>
        <v>3.8709009931625846E-5</v>
      </c>
      <c r="N25" s="10">
        <f>3/24*OO[[#This Row],[70 (27JUN1985 15:00:00)-Water Temperature (C)]]*OO[[#This Row],[12]]/SUM(OO[12])</f>
        <v>3.3075925174787689E-5</v>
      </c>
      <c r="O25" s="10">
        <f>3/24*OO[[#This Row],[71 (27JUN1985 18:00:00)-Water Temperature (C)]]*OO[[#This Row],[13]]/SUM(OO[13])</f>
        <v>2.822375675410651E-5</v>
      </c>
      <c r="P25" s="10">
        <f>3/24*OO[[#This Row],[72 (27JUN1985 21:00:00)-Water Temperature (C)]]*OO[[#This Row],[14]]/SUM(OO[14])</f>
        <v>2.4407842836568298E-5</v>
      </c>
      <c r="Q25" s="10">
        <f>3/24*OO[[#This Row],[73 (28JUN1985 00:00:00)-Water Temperature (C)]]*OO[[#This Row],[15]]/SUM(OO[15])</f>
        <v>2.1638026552376924E-5</v>
      </c>
      <c r="R25" s="10">
        <f>3/24*OO[[#This Row],[74 (28JUN1985 03:00:00)-Water Temperature (C)]]*OO[[#This Row],[16]]/SUM(OO[16])</f>
        <v>1.9932688432827856E-5</v>
      </c>
      <c r="S25" s="10">
        <f>3/24*OO[[#This Row],[75 (28JUN1985 06:00:00)-Water Temperature (C)]]*OO[[#This Row],[17]]/SUM(OO[17])</f>
        <v>1.8458077367951176E-5</v>
      </c>
      <c r="T25" s="10">
        <f>3/24*OO[[#This Row],[76 (28JUN1985 09:00:00)-Water Temperature (C)]]*OO[[#This Row],[18]]/SUM(OO[18])</f>
        <v>1.6454597924908243E-5</v>
      </c>
      <c r="U25" s="10">
        <f>3/24*OO[[#This Row],[77 (28JUN1985 12:00:00)-Water Temperature (C)]]*OO[[#This Row],[19]]/SUM(OO[19])</f>
        <v>1.415408131223855E-5</v>
      </c>
      <c r="V25" s="10">
        <f>3/24000000*OO[[#This Row],[78 (28JUN1985 15:00:00)-Water Temperature (C)]]*OO[[#This Row],[20]]</f>
        <v>1.1548069254824999E-5</v>
      </c>
      <c r="W25" s="10">
        <f>3/24000000*OO[[#This Row],[79 (28JUN1985 18:00:00)-Water Temperature (C)]]*OO[[#This Row],[21]]</f>
        <v>9.5374087561399997E-6</v>
      </c>
      <c r="X25" s="10">
        <f>3/24000000*OO[[#This Row],[80 (28JUN1985 21:00:00)-Water Temperature (C)]]*OO[[#This Row],[22]]</f>
        <v>8.1737582280000001E-6</v>
      </c>
      <c r="Y25" s="10">
        <f>3/24000000*OO[[#This Row],[81 (29JUN1985 00:00:00)-Water Temperature (C)]]*OO[[#This Row],[23]]</f>
        <v>7.0985312198249997E-6</v>
      </c>
      <c r="Z25" s="10">
        <f>3/24000000*OO[[#This Row],[82 (29JUN1985 03:00:00)-Water Temperature (C)]]*OO[[#This Row],[24]]</f>
        <v>6.4371844621175001E-6</v>
      </c>
      <c r="AA25" s="10">
        <f>3/24000000*OO[[#This Row],[83 (29JUN1985 06:00:00)-Water Temperature (C)]]*OO[[#This Row],[25]]</f>
        <v>6.0256156109174994E-6</v>
      </c>
      <c r="AB25" s="10">
        <f>3/24000000*OO[[#This Row],[84 (29JUN1985 09:00:00)-Water Temperature (C)]]*OO[[#This Row],[26]]</f>
        <v>5.3136537329137503E-6</v>
      </c>
      <c r="AC25" s="10">
        <f>3/24000000*OO[[#This Row],[85 (29JUN1985 12:00:00)-Water Temperature (C)]]*OO[[#This Row],[27]]</f>
        <v>4.4734866115287504E-6</v>
      </c>
      <c r="AD25" s="10">
        <f>3/24000000*OO[[#This Row],[86 (29JUN1985 15:00:00)-Water Temperature (C)]]*OO[[#This Row],[28]]</f>
        <v>3.6156667369687503E-6</v>
      </c>
      <c r="AE25" s="10">
        <f>3/24000000*OO[[#This Row],[88 (29JUN1985 21:00:00)-Water Temperature (C)]]*OO[[#This Row],[30]]</f>
        <v>2.4033353943749995E-6</v>
      </c>
      <c r="AF25" s="10">
        <f>3/24000000*OO[[#This Row],[88 (29JUN1985 21:00:00)-Water Temperature (C)]]*OO[[#This Row],[30]]</f>
        <v>2.4033353943749995E-6</v>
      </c>
      <c r="AG25" s="10">
        <f>3/24000000*OO[[#This Row],[89 (30JUN1985 00:00:00)-Water Temperature (C)]]*OO[[#This Row],[31]]</f>
        <v>1.7381065196174999E-6</v>
      </c>
      <c r="AH25" s="10">
        <f>3/24000000*OO[[#This Row],[90 (30JUN1985 03:00:00)-Water Temperature (C)]]*OO[[#This Row],[32]]</f>
        <v>1.14248249729325E-6</v>
      </c>
      <c r="AI25" s="10">
        <f>3/24000000*OO[[#This Row],[91 (30JUN1985 06:00:00)-Water Temperature (C)]]*OO[[#This Row],[33]]</f>
        <v>7.7144339330612491E-7</v>
      </c>
      <c r="AJ25" s="10">
        <f>3/24000000*OO[[#This Row],[92 (30JUN1985 09:00:00)-Water Temperature (C)]]*OO[[#This Row],[34]]</f>
        <v>5.6133516312900005E-7</v>
      </c>
      <c r="AK25" s="10">
        <f>3/24000000*OO[[#This Row],[93 (30JUN1985 12:00:00)-Water Temperature (C)]]*OO[[#This Row],[35]]</f>
        <v>4.408650071295E-7</v>
      </c>
      <c r="AL25" s="10">
        <f>3/24000000*OO[[#This Row],[94 (30JUN1985 15:00:00)-Water Temperature (C)]]*OO[[#This Row],[36]]</f>
        <v>3.518170887075E-7</v>
      </c>
      <c r="AM25" s="10">
        <f>3/24000000*OO[[#This Row],[95 (30JUN1985 18:00:00)-Water Temperature (C)]]*OO[[#This Row],[37]]</f>
        <v>2.8772671570499997E-7</v>
      </c>
      <c r="AN25" s="10">
        <f>3/24000000*OO[[#This Row],[96 (30JUN1985 21:00:00)-Water Temperature (C)]]*OO[[#This Row],[38]]</f>
        <v>2.5346628233212497E-7</v>
      </c>
      <c r="AO25" s="10">
        <f>3/24000000*OO[[#This Row],[97 (01JUL1985 00:00:00)-Water Temperature (C)]]*OO[[#This Row],[39]]</f>
        <v>2.4111684423337496E-7</v>
      </c>
      <c r="AP25" s="10">
        <f>3/24000000*OO[[#This Row],[98 (01JUL1985 03:00:00)-Water Temperature (C)]]*OO[[#This Row],[40]]</f>
        <v>2.4961166133487502E-7</v>
      </c>
      <c r="AQ25" s="10">
        <f>3/24000000*OO[[#This Row],[99 (01JUL1985 06:00:00)-Water Temperature (C)]]*OO[[#This Row],[41]]</f>
        <v>2.51372685080625E-7</v>
      </c>
      <c r="AR25" s="10">
        <f>3/24000000*OO[[#This Row],[100 (01JUL1985 09:00:00)-Water Temperature (C)]]*OO[[#This Row],[42]]</f>
        <v>2.3544786913650003E-7</v>
      </c>
      <c r="AS25" s="10">
        <f>3/24000000*OO[[#This Row],[101 (01JUL1985 12:00:00)-Water Temperature (C)]]*OO[[#This Row],[43]]</f>
        <v>2.1327126180937497E-7</v>
      </c>
      <c r="AT25" s="10">
        <f>3/24000000*OO[[#This Row],[102 (01JUL1985 15:00:00)-Water Temperature (C)]]*OO[[#This Row],[44]]</f>
        <v>1.9103947037799997E-7</v>
      </c>
      <c r="AU25" s="10">
        <f>3/24000000*OO[[#This Row],[103 (01JUL1985 18:00:00)-Water Temperature (C)]]*OO[[#This Row],[45]]</f>
        <v>1.7040382359999999E-7</v>
      </c>
      <c r="AV25" s="10">
        <f>3/24000000*OO[[#This Row],[104 (01JUL1985 21:00:00)-Water Temperature (C)]]*OO[[#This Row],[46]]</f>
        <v>1.5653234084310002E-7</v>
      </c>
      <c r="AW25" s="10">
        <f>3/24000000*OO[[#This Row],[105 (02JUL1985 00:00:00)-Water Temperature (C)]]*OO[[#This Row],[47]]</f>
        <v>1.5049995595071251E-7</v>
      </c>
      <c r="AX25" s="10">
        <f>3/24000000*OO[[#This Row],[106 (02JUL1985 03:00:00)-Water Temperature (C)]]*OO[[#This Row],[48]]</f>
        <v>1.5790699030421247E-7</v>
      </c>
      <c r="AY25" s="10">
        <f>3/24000000*OO[[#This Row],[107 (02JUL1985 06:00:00)-Water Temperature (C)]]*OO[[#This Row],[49]]</f>
        <v>1.6331083716937497E-7</v>
      </c>
      <c r="AZ25" s="10">
        <f>3/24000000*OO[[#This Row],[108 (02JUL1985 09:00:00)-Water Temperature (C)]]*OO[[#This Row],[50]]</f>
        <v>1.5697436201277495E-7</v>
      </c>
      <c r="BA25" s="10">
        <f>3/24000000*OO[[#This Row],[109 (02JUL1985 12:00:00)-Water Temperature (C)]]*OO[[#This Row],[51]]</f>
        <v>1.4690560731602501E-7</v>
      </c>
      <c r="BB25" s="10">
        <f>3/24000000*OO[[#This Row],[110 (02JUL1985 15:00:00)-Water Temperature (C)]]*OO[[#This Row],[52]]</f>
        <v>1.332259288598875E-7</v>
      </c>
      <c r="BC25" s="10">
        <f>3/24000000*OO[[#This Row],[111 (02JUL1985 18:00:00)-Water Temperature (C)]]*OO[[#This Row],[53]]</f>
        <v>1.17633188877275E-7</v>
      </c>
      <c r="BD25" s="10">
        <f>3/24000000*OO[[#This Row],[112 (02JUL1985 21:00:00)-Water Temperature (C)]]*OO[[#This Row],[54]]</f>
        <v>1.0882510879650001E-7</v>
      </c>
      <c r="BE25" s="10">
        <f>3/24000000*OO[[#This Row],[113 (03JUL1985 00:00:00)-Water Temperature (C)]]*OO[[#This Row],[55]]</f>
        <v>1.0561106695799997E-7</v>
      </c>
      <c r="BF25" s="10">
        <f>3/24000000*OO[[#This Row],[114 (03JUL1985 03:00:00)-Water Temperature (C)]]*OO[[#This Row],[56]]</f>
        <v>1.09137235630475E-7</v>
      </c>
      <c r="BG25" s="10">
        <f>3/24000000*OO[[#This Row],[115 (03JUL1985 06:00:00)-Water Temperature (C)]]*OO[[#This Row],[57]]</f>
        <v>1.1329195102865E-7</v>
      </c>
      <c r="BH25" s="10">
        <f>3/24000000*OO[[#This Row],[116 (03JUL1985 09:00:00)-Water Temperature (C)]]*OO[[#This Row],[58]]</f>
        <v>1.1064394705824998E-7</v>
      </c>
      <c r="BI25" s="10">
        <f>3/24000000*OO[[#This Row],[117 (03JUL1985 12:00:00)-Water Temperature (C)]]*OO[[#This Row],[59]]</f>
        <v>1.0410437205824998E-7</v>
      </c>
      <c r="BJ25" s="10">
        <f>3/24000000*OO[[#This Row],[118 (03JUL1985 15:00:00)-Water Temperature (C)]]*OO[[#This Row],[60]]</f>
        <v>9.4142124406799997E-8</v>
      </c>
      <c r="BK25" s="10">
        <f>3/24000000*OO[[#This Row],[119 (03JUL1985 18:00:00)-Water Temperature (C)]]*OO[[#This Row],[61]]</f>
        <v>8.3906464505849995E-8</v>
      </c>
      <c r="BL25" s="10">
        <f>3/24000000*OO[[#This Row],[120 (03JUL1985 21:00:00)-Water Temperature (C)]]*OO[[#This Row],[62]]</f>
        <v>7.7129083294199992E-8</v>
      </c>
      <c r="BM25" s="10">
        <f>3/24000000*OO[[#This Row],[121 (04JUL1985 00:00:00)-Water Temperature (C)]]*OO[[#This Row],[63]]</f>
        <v>7.3724396022299995E-8</v>
      </c>
      <c r="BN25" s="10">
        <f>3/24000000*OO[[#This Row],[122 (04JUL1985 03:00:00)-Water Temperature (C)]]*OO[[#This Row],[64]]</f>
        <v>7.5331345449750006E-8</v>
      </c>
      <c r="BO25" s="10">
        <f>3/24000000*OO[[#This Row],[123 (04JUL1985 06:00:00)-Water Temperature (C)]]*OO[[#This Row],[65]]</f>
        <v>7.5707708972437503E-8</v>
      </c>
      <c r="BP25" s="10">
        <f>3/24000000*OO[[#This Row],[124 (04JUL1985 09:00:00)-Water Temperature (C)]]*OO[[#This Row],[66]]</f>
        <v>7.4076538572E-8</v>
      </c>
      <c r="BQ25" s="10">
        <f>3/24000000*OO[[#This Row],[125 (04JUL1985 12:00:00)-Water Temperature (C)]]*OO[[#This Row],[67]]</f>
        <v>7.0607321445250007E-8</v>
      </c>
      <c r="BR25" s="10">
        <f>3/24000000*OO[[#This Row],[126 (04JUL1985 15:00:00)-Water Temperature (C)]]*OO[[#This Row],[68]]</f>
        <v>6.6447989058100002E-8</v>
      </c>
      <c r="BS25" s="10">
        <f>3/24000000*OO[[#This Row],[127 (04JUL1985 18:00:00)-Water Temperature (C)]]*OO[[#This Row],[69]]</f>
        <v>6.3918357199749998E-8</v>
      </c>
      <c r="BT25" s="10">
        <f>3/24000000*OO[[#This Row],[128 (04JUL1985 21:00:00)-Water Temperature (C)]]*OO[[#This Row],[70]]</f>
        <v>6.2007681798775008E-8</v>
      </c>
      <c r="BU25" s="10">
        <f>3/24000000*OO[[#This Row],[129 (05JUL1985 00:00:00)-Water Temperature (C)]]*OO[[#This Row],[71]]</f>
        <v>6.110135675435E-8</v>
      </c>
      <c r="BV25" s="10">
        <f>3/24000000*OO[[#This Row],[130 (05JUL1985 03:00:00)-Water Temperature (C)]]*OO[[#This Row],[72]]</f>
        <v>6.4057228844024997E-8</v>
      </c>
      <c r="BW25" s="10">
        <f>3/24000000*OO[[#This Row],[131 (05JUL1985 06:00:00)-Water Temperature (C)]]*OO[[#This Row],[73]]</f>
        <v>6.5360513433999994E-8</v>
      </c>
      <c r="BX25" s="10">
        <f>3/24000000*OO[[#This Row],[132 (05JUL1985 09:00:00)-Water Temperature (C)]]*OO[[#This Row],[74]]</f>
        <v>6.3054889576012499E-8</v>
      </c>
      <c r="BY25" s="10">
        <f>3/24000000*OO[[#This Row],[133 (05JUL1985 12:00:00)-Water Temperature (C)]]*OO[[#This Row],[75]]</f>
        <v>6.0111959187599983E-8</v>
      </c>
      <c r="BZ25" s="10">
        <f>3/24000000*OO[[#This Row],[134 (05JUL1985 15:00:00)-Water Temperature (C)]]*OO[[#This Row],[76]]</f>
        <v>5.5745707509062504E-8</v>
      </c>
      <c r="CA25" s="10">
        <f>3/24000000*OO[[#This Row],[135 (05JUL1985 18:00:00)-Water Temperature (C)]]*OO[[#This Row],[77]]</f>
        <v>5.0595702163874997E-8</v>
      </c>
      <c r="CB25" s="10">
        <f>3/24000000*OO[[#This Row],[136 (05JUL1985 21:00:00)-Water Temperature (C)]]*OO[[#This Row],[78]]</f>
        <v>4.7467311880275001E-8</v>
      </c>
      <c r="CC25" s="10">
        <f>3/24000000*OO[[#This Row],[137 (06JUL1985 00:00:00)-Water Temperature (C)]]*OO[[#This Row],[79]]</f>
        <v>4.5095645973949993E-8</v>
      </c>
      <c r="CD25" s="10">
        <f>3/24000000*OO[[#This Row],[138 (06JUL1985 03:00:00)-Water Temperature (C)]]*OO[[#This Row],[80]]</f>
        <v>4.5520894289799995E-8</v>
      </c>
      <c r="CE25" s="10">
        <f>3/24000000*OO[[#This Row],[139 (06JUL1985 06:00:00)-Water Temperature (C)]]*OO[[#This Row],[81]]</f>
        <v>4.5934110290250002E-8</v>
      </c>
      <c r="CF25" s="10">
        <f>3/24000000*OO[[#This Row],[140 (06JUL1985 09:00:00)-Water Temperature (C)]]*OO[[#This Row],[82]]</f>
        <v>4.4794273406399997E-8</v>
      </c>
      <c r="CG25" s="10">
        <f>3/24000000*OO[[#This Row],[141 (06JUL1985 12:00:00)-Water Temperature (C)]]*OO[[#This Row],[83]]</f>
        <v>4.4175276045312496E-8</v>
      </c>
      <c r="CH25" s="10">
        <f>3/24000000*OO[[#This Row],[142 (06JUL1985 15:00:00)-Water Temperature (C)]]*OO[[#This Row],[84]]</f>
        <v>4.2020106432637505E-8</v>
      </c>
      <c r="CI25" s="10">
        <f>3/24000000*OO[[#This Row],[143 (06JUL1985 18:00:00)-Water Temperature (C)]]*OO[[#This Row],[85]]</f>
        <v>3.6904953431899996E-8</v>
      </c>
      <c r="CJ25" s="10">
        <f>3/24000000*OO[[#This Row],[144 (06JUL1985 21:00:00)-Water Temperature (C)]]*OO[[#This Row],[86]]</f>
        <v>3.2747877742962496E-8</v>
      </c>
      <c r="CK25" s="10">
        <f>3/24000000*OO[[#This Row],[145 (07JUL1985 00:00:00)-Water Temperature (C)]]*OO[[#This Row],[87]]</f>
        <v>3.3412913582487496E-8</v>
      </c>
      <c r="CL25" s="10">
        <f>3/24000000*OO[[#This Row],[146 (07JUL1985 03:00:00)-Water Temperature (C)]]*OO[[#This Row],[88]]</f>
        <v>3.8492421203924999E-8</v>
      </c>
      <c r="CM25" s="10">
        <f>3/24000000*OO[[#This Row],[147 (07JUL1985 06:00:00)-Water Temperature (C)]]*OO[[#This Row],[89]]</f>
        <v>4.1967179637600003E-8</v>
      </c>
      <c r="CN25" s="10">
        <f>3/24000000*OO[[#This Row],[148 (07JUL1985 09:00:00)-Water Temperature (C)]]*OO[[#This Row],[90]]</f>
        <v>4.1650938945174996E-8</v>
      </c>
      <c r="CO25" s="10">
        <f>3/24000000*OO[[#This Row],[149 (07JUL1985 12:00:00)-Water Temperature (C)]]*OO[[#This Row],[91]]</f>
        <v>4.0277443477999991E-8</v>
      </c>
      <c r="CP25" s="10">
        <f>3/24000000*OO[[#This Row],[150 (07JUL1985 15:00:00)-Water Temperature (C)]]*OO[[#This Row],[92]]</f>
        <v>3.7585942043812506E-8</v>
      </c>
      <c r="CQ25" s="10">
        <f>3/24000000*OO[[#This Row],[151 (07JUL1985 18:00:00)-Water Temperature (C)]]*OO[[#This Row],[93]]</f>
        <v>3.4149895042774999E-8</v>
      </c>
      <c r="CR25" s="10">
        <f>3/24000000*OO[[#This Row],[152 (07JUL1985 21:00:00)-Water Temperature (C)]]*OO[[#This Row],[94]]</f>
        <v>3.1695278364024998E-8</v>
      </c>
      <c r="CS25" s="10">
        <f>3/24000000*OO[[#This Row],[153 (08JUL1985 00:00:00)-Water Temperature (C)]]*OO[[#This Row],[95]]</f>
        <v>2.8844863495424999E-8</v>
      </c>
      <c r="CT25" s="10">
        <f>3/24000000*OO[[#This Row],[154 (08JUL1985 03:00:00)-Water Temperature (C)]]*OO[[#This Row],[96]]</f>
        <v>2.6502416570000001E-8</v>
      </c>
      <c r="CU25" s="10">
        <f>3/24000000*OO[[#This Row],[155 (08JUL1985 06:00:00)-Water Temperature (C)]]*OO[[#This Row],[97]]</f>
        <v>2.6078452207900001E-8</v>
      </c>
      <c r="CV25" s="10">
        <f>3/24000000*OO[[#This Row],[156 (08JUL1985 09:00:00)-Water Temperature (C)]]*OO[[#This Row],[98]]</f>
        <v>2.5034619613724994E-8</v>
      </c>
      <c r="CW25" s="10">
        <f>3/24000000*OO[[#This Row],[157 (08JUL1985 12:00:00)-Water Temperature (C)]]*OO[[#This Row],[99]]</f>
        <v>2.3349124761000002E-8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9.4570257111381596E-3</v>
      </c>
      <c r="D26" s="10">
        <f>3/24*OO[[#This Row],[60 (26JUN1985 09:00:00)-Water Temperature (C)]]*OO[[#This Row],[2]]/SUM(OO[2])</f>
        <v>9.151201396273799E-5</v>
      </c>
      <c r="E26" s="10">
        <f>3/24*OO[[#This Row],[61 (26JUN1985 12:00:00)-Water Temperature (C)]]*OO[[#This Row],[3]]/SUM(OO[3])</f>
        <v>4.6640637451570933E-5</v>
      </c>
      <c r="F26" s="10">
        <f>3/24*OO[[#This Row],[62 (26JUN1985 15:00:00)-Water Temperature (C)]]*OO[[#This Row],[4]]/SUM(OO[4])</f>
        <v>4.1027901557066244E-5</v>
      </c>
      <c r="G26" s="10">
        <f>3/24*OO[[#This Row],[63 (26JUN1985 18:00:00)-Water Temperature (C)]]*OO[[#This Row],[5]]/SUM(OO[5])</f>
        <v>3.595682251063588E-5</v>
      </c>
      <c r="H26" s="10">
        <f>3/24*OO[[#This Row],[64 (26JUN1985 21:00:00)-Water Temperature (C)]]*OO[[#This Row],[6]]/SUM(OO[6])</f>
        <v>3.3421012845042098E-5</v>
      </c>
      <c r="I26" s="10">
        <f>3/24*OO[[#This Row],[65 (27JUN1985 00:00:00)-Water Temperature (C)]]*OO[[#This Row],[7]]/SUM(OO[7])</f>
        <v>4.0168021683442191E-5</v>
      </c>
      <c r="J26" s="10">
        <f>3/24*OO[[#This Row],[66 (27JUN1985 03:00:00)-Water Temperature (C)]]*OO[[#This Row],[8]]/SUM(OO[8])</f>
        <v>4.4436656008664667E-5</v>
      </c>
      <c r="K26" s="10">
        <f>3/24*OO[[#This Row],[67 (27JUN1985 06:00:00)-Water Temperature (C)]]*OO[[#This Row],[9]]/SUM(OO[9])</f>
        <v>4.4538686170277383E-5</v>
      </c>
      <c r="L26" s="10">
        <f>3/24*OO[[#This Row],[68 (27JUN1985 09:00:00)-Water Temperature (C)]]*OO[[#This Row],[10]]/SUM(OO[10])</f>
        <v>4.1144804473866054E-5</v>
      </c>
      <c r="M26" s="10">
        <f>3/24*OO[[#This Row],[69 (27JUN1985 12:00:00)-Water Temperature (C)]]*OO[[#This Row],[11]]/SUM(OO[11])</f>
        <v>3.5669231971790884E-5</v>
      </c>
      <c r="N26" s="10">
        <f>3/24*OO[[#This Row],[70 (27JUN1985 15:00:00)-Water Temperature (C)]]*OO[[#This Row],[12]]/SUM(OO[12])</f>
        <v>3.0404805913626645E-5</v>
      </c>
      <c r="O26" s="10">
        <f>3/24*OO[[#This Row],[71 (27JUN1985 18:00:00)-Water Temperature (C)]]*OO[[#This Row],[13]]/SUM(OO[13])</f>
        <v>2.5920123632870024E-5</v>
      </c>
      <c r="P26" s="10">
        <f>3/24*OO[[#This Row],[72 (27JUN1985 21:00:00)-Water Temperature (C)]]*OO[[#This Row],[14]]/SUM(OO[14])</f>
        <v>2.2361004833214505E-5</v>
      </c>
      <c r="Q26" s="10">
        <f>3/24*OO[[#This Row],[73 (28JUN1985 00:00:00)-Water Temperature (C)]]*OO[[#This Row],[15]]/SUM(OO[15])</f>
        <v>1.9775431508675369E-5</v>
      </c>
      <c r="R26" s="10">
        <f>3/24*OO[[#This Row],[74 (28JUN1985 03:00:00)-Water Temperature (C)]]*OO[[#This Row],[16]]/SUM(OO[16])</f>
        <v>1.8189889516248424E-5</v>
      </c>
      <c r="S26" s="10">
        <f>3/24*OO[[#This Row],[75 (28JUN1985 06:00:00)-Water Temperature (C)]]*OO[[#This Row],[17]]/SUM(OO[17])</f>
        <v>1.685424828526998E-5</v>
      </c>
      <c r="T26" s="10">
        <f>3/24*OO[[#This Row],[76 (28JUN1985 09:00:00)-Water Temperature (C)]]*OO[[#This Row],[18]]/SUM(OO[18])</f>
        <v>1.5087011732615933E-5</v>
      </c>
      <c r="U26" s="10">
        <f>3/24*OO[[#This Row],[77 (28JUN1985 12:00:00)-Water Temperature (C)]]*OO[[#This Row],[19]]/SUM(OO[19])</f>
        <v>1.2966631095873881E-5</v>
      </c>
      <c r="V26" s="10">
        <f>3/24000000*OO[[#This Row],[78 (28JUN1985 15:00:00)-Water Temperature (C)]]*OO[[#This Row],[20]]</f>
        <v>1.0583999562902501E-5</v>
      </c>
      <c r="W26" s="10">
        <f>3/24000000*OO[[#This Row],[79 (28JUN1985 18:00:00)-Water Temperature (C)]]*OO[[#This Row],[21]]</f>
        <v>8.6983041037399997E-6</v>
      </c>
      <c r="X26" s="10">
        <f>3/24000000*OO[[#This Row],[80 (28JUN1985 21:00:00)-Water Temperature (C)]]*OO[[#This Row],[22]]</f>
        <v>7.4236520158749993E-6</v>
      </c>
      <c r="Y26" s="10">
        <f>3/24000000*OO[[#This Row],[81 (29JUN1985 00:00:00)-Water Temperature (C)]]*OO[[#This Row],[23]]</f>
        <v>6.4379599643324995E-6</v>
      </c>
      <c r="Z26" s="10">
        <f>3/24000000*OO[[#This Row],[82 (29JUN1985 03:00:00)-Water Temperature (C)]]*OO[[#This Row],[24]]</f>
        <v>5.8245685124187496E-6</v>
      </c>
      <c r="AA26" s="10">
        <f>3/24000000*OO[[#This Row],[83 (29JUN1985 06:00:00)-Water Temperature (C)]]*OO[[#This Row],[25]]</f>
        <v>5.4679225865137502E-6</v>
      </c>
      <c r="AB26" s="10">
        <f>3/24000000*OO[[#This Row],[84 (29JUN1985 09:00:00)-Water Temperature (C)]]*OO[[#This Row],[26]]</f>
        <v>4.8509963533799989E-6</v>
      </c>
      <c r="AC26" s="10">
        <f>3/24000000*OO[[#This Row],[85 (29JUN1985 12:00:00)-Water Temperature (C)]]*OO[[#This Row],[27]]</f>
        <v>4.10189324028E-6</v>
      </c>
      <c r="AD26" s="10">
        <f>3/24000000*OO[[#This Row],[86 (29JUN1985 15:00:00)-Water Temperature (C)]]*OO[[#This Row],[28]]</f>
        <v>3.3181489054349996E-6</v>
      </c>
      <c r="AE26" s="10">
        <f>3/24000000*OO[[#This Row],[88 (29JUN1985 21:00:00)-Water Temperature (C)]]*OO[[#This Row],[30]]</f>
        <v>2.2071578694112499E-6</v>
      </c>
      <c r="AF26" s="10">
        <f>3/24000000*OO[[#This Row],[88 (29JUN1985 21:00:00)-Water Temperature (C)]]*OO[[#This Row],[30]]</f>
        <v>2.2071578694112499E-6</v>
      </c>
      <c r="AG26" s="10">
        <f>3/24000000*OO[[#This Row],[89 (30JUN1985 00:00:00)-Water Temperature (C)]]*OO[[#This Row],[31]]</f>
        <v>1.6390835006399999E-6</v>
      </c>
      <c r="AH26" s="10">
        <f>3/24000000*OO[[#This Row],[90 (30JUN1985 03:00:00)-Water Temperature (C)]]*OO[[#This Row],[32]]</f>
        <v>1.0877593787748751E-6</v>
      </c>
      <c r="AI26" s="10">
        <f>3/24000000*OO[[#This Row],[91 (30JUN1985 06:00:00)-Water Temperature (C)]]*OO[[#This Row],[33]]</f>
        <v>7.3171951124462488E-7</v>
      </c>
      <c r="AJ26" s="10">
        <f>3/24000000*OO[[#This Row],[92 (30JUN1985 09:00:00)-Water Temperature (C)]]*OO[[#This Row],[34]]</f>
        <v>5.2732288540574998E-7</v>
      </c>
      <c r="AK26" s="10">
        <f>3/24000000*OO[[#This Row],[93 (30JUN1985 12:00:00)-Water Temperature (C)]]*OO[[#This Row],[35]]</f>
        <v>4.1045050845674999E-7</v>
      </c>
      <c r="AL26" s="10">
        <f>3/24000000*OO[[#This Row],[94 (30JUN1985 15:00:00)-Water Temperature (C)]]*OO[[#This Row],[36]]</f>
        <v>3.2581157253062497E-7</v>
      </c>
      <c r="AM26" s="10">
        <f>3/24000000*OO[[#This Row],[95 (30JUN1985 18:00:00)-Water Temperature (C)]]*OO[[#This Row],[37]]</f>
        <v>2.64837212550875E-7</v>
      </c>
      <c r="AN26" s="10">
        <f>3/24000000*OO[[#This Row],[96 (30JUN1985 21:00:00)-Water Temperature (C)]]*OO[[#This Row],[38]]</f>
        <v>2.3136152772124997E-7</v>
      </c>
      <c r="AO26" s="10">
        <f>3/24000000*OO[[#This Row],[97 (01JUL1985 00:00:00)-Water Temperature (C)]]*OO[[#This Row],[39]]</f>
        <v>2.1923582182049999E-7</v>
      </c>
      <c r="AP26" s="10">
        <f>3/24000000*OO[[#This Row],[98 (01JUL1985 03:00:00)-Water Temperature (C)]]*OO[[#This Row],[40]]</f>
        <v>2.2654155527249994E-7</v>
      </c>
      <c r="AQ26" s="10">
        <f>3/24000000*OO[[#This Row],[99 (01JUL1985 06:00:00)-Water Temperature (C)]]*OO[[#This Row],[41]]</f>
        <v>2.290444056505E-7</v>
      </c>
      <c r="AR26" s="10">
        <f>3/24000000*OO[[#This Row],[100 (01JUL1985 09:00:00)-Water Temperature (C)]]*OO[[#This Row],[42]]</f>
        <v>2.1571239834974997E-7</v>
      </c>
      <c r="AS26" s="10">
        <f>3/24000000*OO[[#This Row],[101 (01JUL1985 12:00:00)-Water Temperature (C)]]*OO[[#This Row],[43]]</f>
        <v>1.9530424289062496E-7</v>
      </c>
      <c r="AT26" s="10">
        <f>3/24000000*OO[[#This Row],[102 (01JUL1985 15:00:00)-Water Temperature (C)]]*OO[[#This Row],[44]]</f>
        <v>1.7471904624265E-7</v>
      </c>
      <c r="AU26" s="10">
        <f>3/24000000*OO[[#This Row],[103 (01JUL1985 18:00:00)-Water Temperature (C)]]*OO[[#This Row],[45]]</f>
        <v>1.5553357994743748E-7</v>
      </c>
      <c r="AV26" s="10">
        <f>3/24000000*OO[[#This Row],[104 (01JUL1985 21:00:00)-Water Temperature (C)]]*OO[[#This Row],[46]]</f>
        <v>1.4229270949279998E-7</v>
      </c>
      <c r="AW26" s="10">
        <f>3/24000000*OO[[#This Row],[105 (02JUL1985 00:00:00)-Water Temperature (C)]]*OO[[#This Row],[47]]</f>
        <v>1.3650693051174999E-7</v>
      </c>
      <c r="AX26" s="10">
        <f>3/24000000*OO[[#This Row],[106 (02JUL1985 03:00:00)-Water Temperature (C)]]*OO[[#This Row],[48]]</f>
        <v>1.4295297278925E-7</v>
      </c>
      <c r="AY26" s="10">
        <f>3/24000000*OO[[#This Row],[107 (02JUL1985 06:00:00)-Water Temperature (C)]]*OO[[#This Row],[49]]</f>
        <v>1.4842068400439999E-7</v>
      </c>
      <c r="AZ26" s="10">
        <f>3/24000000*OO[[#This Row],[108 (02JUL1985 09:00:00)-Water Temperature (C)]]*OO[[#This Row],[50]]</f>
        <v>1.4350342173212499E-7</v>
      </c>
      <c r="BA26" s="10">
        <f>3/24000000*OO[[#This Row],[109 (02JUL1985 12:00:00)-Water Temperature (C)]]*OO[[#This Row],[51]]</f>
        <v>1.3436152961800001E-7</v>
      </c>
      <c r="BB26" s="10">
        <f>3/24000000*OO[[#This Row],[110 (02JUL1985 15:00:00)-Water Temperature (C)]]*OO[[#This Row],[52]]</f>
        <v>1.2183368546759999E-7</v>
      </c>
      <c r="BC26" s="10">
        <f>3/24000000*OO[[#This Row],[111 (02JUL1985 18:00:00)-Water Temperature (C)]]*OO[[#This Row],[53]]</f>
        <v>1.0750342976415001E-7</v>
      </c>
      <c r="BD26" s="10">
        <f>3/24000000*OO[[#This Row],[112 (02JUL1985 21:00:00)-Water Temperature (C)]]*OO[[#This Row],[54]]</f>
        <v>9.8844538976700008E-8</v>
      </c>
      <c r="BE26" s="10">
        <f>3/24000000*OO[[#This Row],[113 (03JUL1985 00:00:00)-Water Temperature (C)]]*OO[[#This Row],[55]]</f>
        <v>9.578128462200001E-8</v>
      </c>
      <c r="BF26" s="10">
        <f>3/24000000*OO[[#This Row],[114 (03JUL1985 03:00:00)-Water Temperature (C)]]*OO[[#This Row],[56]]</f>
        <v>9.8811673261799994E-8</v>
      </c>
      <c r="BG26" s="10">
        <f>3/24000000*OO[[#This Row],[115 (03JUL1985 06:00:00)-Water Temperature (C)]]*OO[[#This Row],[57]]</f>
        <v>1.0292123933519999E-7</v>
      </c>
      <c r="BH26" s="10">
        <f>3/24000000*OO[[#This Row],[116 (03JUL1985 09:00:00)-Water Temperature (C)]]*OO[[#This Row],[58]]</f>
        <v>1.0098547743587499E-7</v>
      </c>
      <c r="BI26" s="10">
        <f>3/24000000*OO[[#This Row],[117 (03JUL1985 12:00:00)-Water Temperature (C)]]*OO[[#This Row],[59]]</f>
        <v>9.5194124594250005E-8</v>
      </c>
      <c r="BJ26" s="10">
        <f>3/24000000*OO[[#This Row],[118 (03JUL1985 15:00:00)-Water Temperature (C)]]*OO[[#This Row],[60]]</f>
        <v>8.6087542705999992E-8</v>
      </c>
      <c r="BK26" s="10">
        <f>3/24000000*OO[[#This Row],[119 (03JUL1985 18:00:00)-Water Temperature (C)]]*OO[[#This Row],[61]]</f>
        <v>7.6617861822149995E-8</v>
      </c>
      <c r="BL26" s="10">
        <f>3/24000000*OO[[#This Row],[120 (03JUL1985 21:00:00)-Water Temperature (C)]]*OO[[#This Row],[62]]</f>
        <v>7.0088408656500003E-8</v>
      </c>
      <c r="BM26" s="10">
        <f>3/24000000*OO[[#This Row],[121 (04JUL1985 00:00:00)-Water Temperature (C)]]*OO[[#This Row],[63]]</f>
        <v>6.6798693139749994E-8</v>
      </c>
      <c r="BN26" s="10">
        <f>3/24000000*OO[[#This Row],[122 (04JUL1985 03:00:00)-Water Temperature (C)]]*OO[[#This Row],[64]]</f>
        <v>6.8143646077499998E-8</v>
      </c>
      <c r="BO26" s="10">
        <f>3/24000000*OO[[#This Row],[123 (04JUL1985 06:00:00)-Water Temperature (C)]]*OO[[#This Row],[65]]</f>
        <v>6.8654214607999994E-8</v>
      </c>
      <c r="BP26" s="10">
        <f>3/24000000*OO[[#This Row],[124 (04JUL1985 09:00:00)-Water Temperature (C)]]*OO[[#This Row],[66]]</f>
        <v>6.7401671499862499E-8</v>
      </c>
      <c r="BQ26" s="10">
        <f>3/24000000*OO[[#This Row],[125 (04JUL1985 12:00:00)-Water Temperature (C)]]*OO[[#This Row],[67]]</f>
        <v>6.4264649737224996E-8</v>
      </c>
      <c r="BR26" s="10">
        <f>3/24000000*OO[[#This Row],[126 (04JUL1985 15:00:00)-Water Temperature (C)]]*OO[[#This Row],[68]]</f>
        <v>6.0532344955687494E-8</v>
      </c>
      <c r="BS26" s="10">
        <f>3/24000000*OO[[#This Row],[127 (04JUL1985 18:00:00)-Water Temperature (C)]]*OO[[#This Row],[69]]</f>
        <v>5.8060023762149991E-8</v>
      </c>
      <c r="BT26" s="10">
        <f>3/24000000*OO[[#This Row],[128 (04JUL1985 21:00:00)-Water Temperature (C)]]*OO[[#This Row],[70]]</f>
        <v>5.6336270636749993E-8</v>
      </c>
      <c r="BU26" s="10">
        <f>3/24000000*OO[[#This Row],[129 (05JUL1985 00:00:00)-Water Temperature (C)]]*OO[[#This Row],[71]]</f>
        <v>5.5293214436999994E-8</v>
      </c>
      <c r="BV26" s="10">
        <f>3/24000000*OO[[#This Row],[130 (05JUL1985 03:00:00)-Water Temperature (C)]]*OO[[#This Row],[72]]</f>
        <v>5.7931720004475003E-8</v>
      </c>
      <c r="BW26" s="10">
        <f>3/24000000*OO[[#This Row],[131 (05JUL1985 06:00:00)-Water Temperature (C)]]*OO[[#This Row],[73]]</f>
        <v>5.9287063611599998E-8</v>
      </c>
      <c r="BX26" s="10">
        <f>3/24000000*OO[[#This Row],[132 (05JUL1985 09:00:00)-Water Temperature (C)]]*OO[[#This Row],[74]]</f>
        <v>5.7513810618299998E-8</v>
      </c>
      <c r="BY26" s="10">
        <f>3/24000000*OO[[#This Row],[133 (05JUL1985 12:00:00)-Water Temperature (C)]]*OO[[#This Row],[75]]</f>
        <v>5.4767891113874996E-8</v>
      </c>
      <c r="BZ26" s="10">
        <f>3/24000000*OO[[#This Row],[134 (05JUL1985 15:00:00)-Water Temperature (C)]]*OO[[#This Row],[76]]</f>
        <v>5.0868156879050005E-8</v>
      </c>
      <c r="CA26" s="10">
        <f>3/24000000*OO[[#This Row],[135 (05JUL1985 18:00:00)-Water Temperature (C)]]*OO[[#This Row],[77]]</f>
        <v>4.6112940598350001E-8</v>
      </c>
      <c r="CB26" s="10">
        <f>3/24000000*OO[[#This Row],[136 (05JUL1985 21:00:00)-Water Temperature (C)]]*OO[[#This Row],[78]]</f>
        <v>4.3096457518937502E-8</v>
      </c>
      <c r="CC26" s="10">
        <f>3/24000000*OO[[#This Row],[137 (06JUL1985 00:00:00)-Water Temperature (C)]]*OO[[#This Row],[79]]</f>
        <v>4.10445590188375E-8</v>
      </c>
      <c r="CD26" s="10">
        <f>3/24000000*OO[[#This Row],[138 (06JUL1985 03:00:00)-Water Temperature (C)]]*OO[[#This Row],[80]]</f>
        <v>4.1367959887499993E-8</v>
      </c>
      <c r="CE26" s="10">
        <f>3/24000000*OO[[#This Row],[139 (06JUL1985 06:00:00)-Water Temperature (C)]]*OO[[#This Row],[81]]</f>
        <v>4.1798897951749996E-8</v>
      </c>
      <c r="CF26" s="10">
        <f>3/24000000*OO[[#This Row],[140 (06JUL1985 09:00:00)-Water Temperature (C)]]*OO[[#This Row],[82]]</f>
        <v>4.09314730795875E-8</v>
      </c>
      <c r="CG26" s="10">
        <f>3/24000000*OO[[#This Row],[141 (06JUL1985 12:00:00)-Water Temperature (C)]]*OO[[#This Row],[83]]</f>
        <v>4.0319084903824996E-8</v>
      </c>
      <c r="CH26" s="10">
        <f>3/24000000*OO[[#This Row],[142 (06JUL1985 15:00:00)-Water Temperature (C)]]*OO[[#This Row],[84]]</f>
        <v>3.8416744440562499E-8</v>
      </c>
      <c r="CI26" s="10">
        <f>3/24000000*OO[[#This Row],[143 (06JUL1985 18:00:00)-Water Temperature (C)]]*OO[[#This Row],[85]]</f>
        <v>3.3864964191712495E-8</v>
      </c>
      <c r="CJ26" s="10">
        <f>3/24000000*OO[[#This Row],[144 (06JUL1985 21:00:00)-Water Temperature (C)]]*OO[[#This Row],[86]]</f>
        <v>2.984623092E-8</v>
      </c>
      <c r="CK26" s="10">
        <f>3/24000000*OO[[#This Row],[145 (07JUL1985 00:00:00)-Water Temperature (C)]]*OO[[#This Row],[87]]</f>
        <v>3.00368763990625E-8</v>
      </c>
      <c r="CL26" s="10">
        <f>3/24000000*OO[[#This Row],[146 (07JUL1985 03:00:00)-Water Temperature (C)]]*OO[[#This Row],[88]]</f>
        <v>3.4557546373199995E-8</v>
      </c>
      <c r="CM26" s="10">
        <f>3/24000000*OO[[#This Row],[147 (07JUL1985 06:00:00)-Water Temperature (C)]]*OO[[#This Row],[89]]</f>
        <v>3.8000850628237504E-8</v>
      </c>
      <c r="CN26" s="10">
        <f>3/24000000*OO[[#This Row],[148 (07JUL1985 09:00:00)-Water Temperature (C)]]*OO[[#This Row],[90]]</f>
        <v>3.8017843687687497E-8</v>
      </c>
      <c r="CO26" s="10">
        <f>3/24000000*OO[[#This Row],[149 (07JUL1985 12:00:00)-Water Temperature (C)]]*OO[[#This Row],[91]]</f>
        <v>3.6796710665349994E-8</v>
      </c>
      <c r="CP26" s="10">
        <f>3/24000000*OO[[#This Row],[150 (07JUL1985 15:00:00)-Water Temperature (C)]]*OO[[#This Row],[92]]</f>
        <v>3.4384951802849996E-8</v>
      </c>
      <c r="CQ26" s="10">
        <f>3/24000000*OO[[#This Row],[151 (07JUL1985 18:00:00)-Water Temperature (C)]]*OO[[#This Row],[93]]</f>
        <v>3.1251512391399999E-8</v>
      </c>
      <c r="CR26" s="10">
        <f>3/24000000*OO[[#This Row],[152 (07JUL1985 21:00:00)-Water Temperature (C)]]*OO[[#This Row],[94]]</f>
        <v>2.8928957893874998E-8</v>
      </c>
      <c r="CS26" s="10">
        <f>3/24000000*OO[[#This Row],[153 (08JUL1985 00:00:00)-Water Temperature (C)]]*OO[[#This Row],[95]]</f>
        <v>2.64744900704625E-8</v>
      </c>
      <c r="CT26" s="10">
        <f>3/24000000*OO[[#This Row],[154 (08JUL1985 03:00:00)-Water Temperature (C)]]*OO[[#This Row],[96]]</f>
        <v>2.4289211787149995E-8</v>
      </c>
      <c r="CU26" s="10">
        <f>3/24000000*OO[[#This Row],[155 (08JUL1985 06:00:00)-Water Temperature (C)]]*OO[[#This Row],[97]]</f>
        <v>2.3804738792800001E-8</v>
      </c>
      <c r="CV26" s="10">
        <f>3/24000000*OO[[#This Row],[156 (08JUL1985 09:00:00)-Water Temperature (C)]]*OO[[#This Row],[98]]</f>
        <v>2.2907714098362499E-8</v>
      </c>
      <c r="CW26" s="10">
        <f>3/24000000*OO[[#This Row],[157 (08JUL1985 12:00:00)-Water Temperature (C)]]*OO[[#This Row],[99]]</f>
        <v>2.13701731978625E-8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1.6763275321798565E-2</v>
      </c>
      <c r="D27" s="10">
        <f>3/24*OO[[#This Row],[60 (26JUN1985 09:00:00)-Water Temperature (C)]]*OO[[#This Row],[2]]/SUM(OO[2])</f>
        <v>1.3425817911873699E-4</v>
      </c>
      <c r="E27" s="10">
        <f>3/24*OO[[#This Row],[61 (26JUN1985 12:00:00)-Water Temperature (C)]]*OO[[#This Row],[3]]/SUM(OO[3])</f>
        <v>4.471199403916691E-5</v>
      </c>
      <c r="F27" s="10">
        <f>3/24*OO[[#This Row],[62 (26JUN1985 15:00:00)-Water Temperature (C)]]*OO[[#This Row],[4]]/SUM(OO[4])</f>
        <v>3.9177748966632035E-5</v>
      </c>
      <c r="G27" s="10">
        <f>3/24*OO[[#This Row],[63 (26JUN1985 18:00:00)-Water Temperature (C)]]*OO[[#This Row],[5]]/SUM(OO[5])</f>
        <v>3.4274177938577919E-5</v>
      </c>
      <c r="H27" s="10">
        <f>3/24*OO[[#This Row],[64 (26JUN1985 21:00:00)-Water Temperature (C)]]*OO[[#This Row],[6]]/SUM(OO[6])</f>
        <v>3.1438838010796856E-5</v>
      </c>
      <c r="I27" s="10">
        <f>3/24*OO[[#This Row],[65 (27JUN1985 00:00:00)-Water Temperature (C)]]*OO[[#This Row],[7]]/SUM(OO[7])</f>
        <v>3.7066212254562959E-5</v>
      </c>
      <c r="J27" s="10">
        <f>3/24*OO[[#This Row],[66 (27JUN1985 03:00:00)-Water Temperature (C)]]*OO[[#This Row],[8]]/SUM(OO[8])</f>
        <v>4.169307955112641E-5</v>
      </c>
      <c r="K27" s="10">
        <f>3/24*OO[[#This Row],[67 (27JUN1985 06:00:00)-Water Temperature (C)]]*OO[[#This Row],[9]]/SUM(OO[9])</f>
        <v>4.2265000618119355E-5</v>
      </c>
      <c r="L27" s="10">
        <f>3/24*OO[[#This Row],[68 (27JUN1985 09:00:00)-Water Temperature (C)]]*OO[[#This Row],[10]]/SUM(OO[10])</f>
        <v>3.9233705152917091E-5</v>
      </c>
      <c r="M27" s="10">
        <f>3/24*OO[[#This Row],[69 (27JUN1985 12:00:00)-Water Temperature (C)]]*OO[[#This Row],[11]]/SUM(OO[11])</f>
        <v>3.4162153071453424E-5</v>
      </c>
      <c r="N27" s="10">
        <f>3/24*OO[[#This Row],[70 (27JUN1985 15:00:00)-Water Temperature (C)]]*OO[[#This Row],[12]]/SUM(OO[12])</f>
        <v>2.9076029723709351E-5</v>
      </c>
      <c r="O27" s="10">
        <f>3/24*OO[[#This Row],[71 (27JUN1985 18:00:00)-Water Temperature (C)]]*OO[[#This Row],[13]]/SUM(OO[13])</f>
        <v>2.4801351644787794E-5</v>
      </c>
      <c r="P27" s="10">
        <f>3/24*OO[[#This Row],[72 (27JUN1985 21:00:00)-Water Temperature (C)]]*OO[[#This Row],[14]]/SUM(OO[14])</f>
        <v>2.135594857345987E-5</v>
      </c>
      <c r="Q27" s="10">
        <f>3/24*OO[[#This Row],[73 (28JUN1985 00:00:00)-Water Temperature (C)]]*OO[[#This Row],[15]]/SUM(OO[15])</f>
        <v>1.8870086823703989E-5</v>
      </c>
      <c r="R27" s="10">
        <f>3/24*OO[[#This Row],[74 (28JUN1985 03:00:00)-Water Temperature (C)]]*OO[[#This Row],[16]]/SUM(OO[16])</f>
        <v>1.734753208590782E-5</v>
      </c>
      <c r="S27" s="10">
        <f>3/24*OO[[#This Row],[75 (28JUN1985 06:00:00)-Water Temperature (C)]]*OO[[#This Row],[17]]/SUM(OO[17])</f>
        <v>1.6095476256108431E-5</v>
      </c>
      <c r="T27" s="10">
        <f>3/24*OO[[#This Row],[76 (28JUN1985 09:00:00)-Water Temperature (C)]]*OO[[#This Row],[18]]/SUM(OO[18])</f>
        <v>1.4480365350328885E-5</v>
      </c>
      <c r="U27" s="10">
        <f>3/24*OO[[#This Row],[77 (28JUN1985 12:00:00)-Water Temperature (C)]]*OO[[#This Row],[19]]/SUM(OO[19])</f>
        <v>1.2451886478628012E-5</v>
      </c>
      <c r="V27" s="10">
        <f>3/24000000*OO[[#This Row],[78 (28JUN1985 15:00:00)-Water Temperature (C)]]*OO[[#This Row],[20]]</f>
        <v>1.0177404492723749E-5</v>
      </c>
      <c r="W27" s="10">
        <f>3/24000000*OO[[#This Row],[79 (28JUN1985 18:00:00)-Water Temperature (C)]]*OO[[#This Row],[21]]</f>
        <v>8.3357393508412506E-6</v>
      </c>
      <c r="X27" s="10">
        <f>3/24000000*OO[[#This Row],[80 (28JUN1985 21:00:00)-Water Temperature (C)]]*OO[[#This Row],[22]]</f>
        <v>7.0924753553325002E-6</v>
      </c>
      <c r="Y27" s="10">
        <f>3/24000000*OO[[#This Row],[81 (29JUN1985 00:00:00)-Water Temperature (C)]]*OO[[#This Row],[23]]</f>
        <v>6.1502485019924995E-6</v>
      </c>
      <c r="Z27" s="10">
        <f>3/24000000*OO[[#This Row],[82 (29JUN1985 03:00:00)-Water Temperature (C)]]*OO[[#This Row],[24]]</f>
        <v>5.5629118386900003E-6</v>
      </c>
      <c r="AA27" s="10">
        <f>3/24000000*OO[[#This Row],[83 (29JUN1985 06:00:00)-Water Temperature (C)]]*OO[[#This Row],[25]]</f>
        <v>5.2315241459250002E-6</v>
      </c>
      <c r="AB27" s="10">
        <f>3/24000000*OO[[#This Row],[84 (29JUN1985 09:00:00)-Water Temperature (C)]]*OO[[#This Row],[26]]</f>
        <v>4.6649818093724995E-6</v>
      </c>
      <c r="AC27" s="10">
        <f>3/24000000*OO[[#This Row],[85 (29JUN1985 12:00:00)-Water Temperature (C)]]*OO[[#This Row],[27]]</f>
        <v>3.9579794533124992E-6</v>
      </c>
      <c r="AD27" s="10">
        <f>3/24000000*OO[[#This Row],[86 (29JUN1985 15:00:00)-Water Temperature (C)]]*OO[[#This Row],[28]]</f>
        <v>3.2008830344899995E-6</v>
      </c>
      <c r="AE27" s="10">
        <f>3/24000000*OO[[#This Row],[88 (29JUN1985 21:00:00)-Water Temperature (C)]]*OO[[#This Row],[30]]</f>
        <v>2.1309848465850002E-6</v>
      </c>
      <c r="AF27" s="10">
        <f>3/24000000*OO[[#This Row],[88 (29JUN1985 21:00:00)-Water Temperature (C)]]*OO[[#This Row],[30]]</f>
        <v>2.1309848465850002E-6</v>
      </c>
      <c r="AG27" s="10">
        <f>3/24000000*OO[[#This Row],[89 (30JUN1985 00:00:00)-Water Temperature (C)]]*OO[[#This Row],[31]]</f>
        <v>1.6213894654434999E-6</v>
      </c>
      <c r="AH27" s="10">
        <f>3/24000000*OO[[#This Row],[90 (30JUN1985 03:00:00)-Water Temperature (C)]]*OO[[#This Row],[32]]</f>
        <v>1.0883307643687497E-6</v>
      </c>
      <c r="AI27" s="10">
        <f>3/24000000*OO[[#This Row],[91 (30JUN1985 06:00:00)-Water Temperature (C)]]*OO[[#This Row],[33]]</f>
        <v>7.2970216948612492E-7</v>
      </c>
      <c r="AJ27" s="10">
        <f>3/24000000*OO[[#This Row],[92 (30JUN1985 09:00:00)-Water Temperature (C)]]*OO[[#This Row],[34]]</f>
        <v>5.2063698365087499E-7</v>
      </c>
      <c r="AK27" s="10">
        <f>3/24000000*OO[[#This Row],[93 (30JUN1985 12:00:00)-Water Temperature (C)]]*OO[[#This Row],[35]]</f>
        <v>4.0097404262437501E-7</v>
      </c>
      <c r="AL27" s="10">
        <f>3/24000000*OO[[#This Row],[94 (30JUN1985 15:00:00)-Water Temperature (C)]]*OO[[#This Row],[36]]</f>
        <v>3.1640211263412501E-7</v>
      </c>
      <c r="AM27" s="10">
        <f>3/24000000*OO[[#This Row],[95 (30JUN1985 18:00:00)-Water Temperature (C)]]*OO[[#This Row],[37]]</f>
        <v>2.5563059707212503E-7</v>
      </c>
      <c r="AN27" s="10">
        <f>3/24000000*OO[[#This Row],[96 (30JUN1985 21:00:00)-Water Temperature (C)]]*OO[[#This Row],[38]]</f>
        <v>2.2152193654249996E-7</v>
      </c>
      <c r="AO27" s="10">
        <f>3/24000000*OO[[#This Row],[97 (01JUL1985 00:00:00)-Water Temperature (C)]]*OO[[#This Row],[39]]</f>
        <v>2.0895487581487495E-7</v>
      </c>
      <c r="AP27" s="10">
        <f>3/24000000*OO[[#This Row],[98 (01JUL1985 03:00:00)-Water Temperature (C)]]*OO[[#This Row],[40]]</f>
        <v>2.1556921878337497E-7</v>
      </c>
      <c r="AQ27" s="10">
        <f>3/24000000*OO[[#This Row],[99 (01JUL1985 06:00:00)-Water Temperature (C)]]*OO[[#This Row],[41]]</f>
        <v>2.1852515707587498E-7</v>
      </c>
      <c r="AR27" s="10">
        <f>3/24000000*OO[[#This Row],[100 (01JUL1985 09:00:00)-Water Temperature (C)]]*OO[[#This Row],[42]]</f>
        <v>2.0699549877637498E-7</v>
      </c>
      <c r="AS27" s="10">
        <f>3/24000000*OO[[#This Row],[101 (01JUL1985 12:00:00)-Water Temperature (C)]]*OO[[#This Row],[43]]</f>
        <v>1.8742484533124999E-7</v>
      </c>
      <c r="AT27" s="10">
        <f>3/24000000*OO[[#This Row],[102 (01JUL1985 15:00:00)-Water Temperature (C)]]*OO[[#This Row],[44]]</f>
        <v>1.6743382352369999E-7</v>
      </c>
      <c r="AU27" s="10">
        <f>3/24000000*OO[[#This Row],[103 (01JUL1985 18:00:00)-Water Temperature (C)]]*OO[[#This Row],[45]]</f>
        <v>1.4876134473135E-7</v>
      </c>
      <c r="AV27" s="10">
        <f>3/24000000*OO[[#This Row],[104 (01JUL1985 21:00:00)-Water Temperature (C)]]*OO[[#This Row],[46]]</f>
        <v>1.3557131658787498E-7</v>
      </c>
      <c r="AW27" s="10">
        <f>3/24000000*OO[[#This Row],[105 (02JUL1985 00:00:00)-Water Temperature (C)]]*OO[[#This Row],[47]]</f>
        <v>1.2978875445545002E-7</v>
      </c>
      <c r="AX27" s="10">
        <f>3/24000000*OO[[#This Row],[106 (02JUL1985 03:00:00)-Water Temperature (C)]]*OO[[#This Row],[48]]</f>
        <v>1.3567306420499999E-7</v>
      </c>
      <c r="AY27" s="10">
        <f>3/24000000*OO[[#This Row],[107 (02JUL1985 06:00:00)-Water Temperature (C)]]*OO[[#This Row],[49]]</f>
        <v>1.4125516107240001E-7</v>
      </c>
      <c r="AZ27" s="10">
        <f>3/24000000*OO[[#This Row],[108 (02JUL1985 09:00:00)-Water Temperature (C)]]*OO[[#This Row],[50]]</f>
        <v>1.3741107509583751E-7</v>
      </c>
      <c r="BA27" s="10">
        <f>3/24000000*OO[[#This Row],[109 (02JUL1985 12:00:00)-Water Temperature (C)]]*OO[[#This Row],[51]]</f>
        <v>1.2880287385717501E-7</v>
      </c>
      <c r="BB27" s="10">
        <f>3/24000000*OO[[#This Row],[110 (02JUL1985 15:00:00)-Water Temperature (C)]]*OO[[#This Row],[52]]</f>
        <v>1.166921652312E-7</v>
      </c>
      <c r="BC27" s="10">
        <f>3/24000000*OO[[#This Row],[111 (02JUL1985 18:00:00)-Water Temperature (C)]]*OO[[#This Row],[53]]</f>
        <v>1.0297256241678749E-7</v>
      </c>
      <c r="BD27" s="10">
        <f>3/24000000*OO[[#This Row],[112 (02JUL1985 21:00:00)-Water Temperature (C)]]*OO[[#This Row],[54]]</f>
        <v>9.4123814241600005E-8</v>
      </c>
      <c r="BE27" s="10">
        <f>3/24000000*OO[[#This Row],[113 (03JUL1985 00:00:00)-Water Temperature (C)]]*OO[[#This Row],[55]]</f>
        <v>9.100766632229999E-8</v>
      </c>
      <c r="BF27" s="10">
        <f>3/24000000*OO[[#This Row],[114 (03JUL1985 03:00:00)-Water Temperature (C)]]*OO[[#This Row],[56]]</f>
        <v>9.3796843401812501E-8</v>
      </c>
      <c r="BG27" s="10">
        <f>3/24000000*OO[[#This Row],[115 (03JUL1985 06:00:00)-Water Temperature (C)]]*OO[[#This Row],[57]]</f>
        <v>9.7913983060575009E-8</v>
      </c>
      <c r="BH27" s="10">
        <f>3/24000000*OO[[#This Row],[116 (03JUL1985 09:00:00)-Water Temperature (C)]]*OO[[#This Row],[58]]</f>
        <v>9.6544625708625009E-8</v>
      </c>
      <c r="BI27" s="10">
        <f>3/24000000*OO[[#This Row],[117 (03JUL1985 12:00:00)-Water Temperature (C)]]*OO[[#This Row],[59]]</f>
        <v>9.1216136924875002E-8</v>
      </c>
      <c r="BJ27" s="10">
        <f>3/24000000*OO[[#This Row],[118 (03JUL1985 15:00:00)-Water Temperature (C)]]*OO[[#This Row],[60]]</f>
        <v>8.2462864218699988E-8</v>
      </c>
      <c r="BK27" s="10">
        <f>3/24000000*OO[[#This Row],[119 (03JUL1985 18:00:00)-Water Temperature (C)]]*OO[[#This Row],[61]]</f>
        <v>7.3314776675412491E-8</v>
      </c>
      <c r="BL27" s="10">
        <f>3/24000000*OO[[#This Row],[120 (03JUL1985 21:00:00)-Water Temperature (C)]]*OO[[#This Row],[62]]</f>
        <v>6.6741913815762494E-8</v>
      </c>
      <c r="BM27" s="10">
        <f>3/24000000*OO[[#This Row],[121 (04JUL1985 00:00:00)-Water Temperature (C)]]*OO[[#This Row],[63]]</f>
        <v>6.3418084733900004E-8</v>
      </c>
      <c r="BN27" s="10">
        <f>3/24000000*OO[[#This Row],[122 (04JUL1985 03:00:00)-Water Temperature (C)]]*OO[[#This Row],[64]]</f>
        <v>6.4592437523249995E-8</v>
      </c>
      <c r="BO27" s="10">
        <f>3/24000000*OO[[#This Row],[123 (04JUL1985 06:00:00)-Water Temperature (C)]]*OO[[#This Row],[65]]</f>
        <v>6.5191191837637495E-8</v>
      </c>
      <c r="BP27" s="10">
        <f>3/24000000*OO[[#This Row],[124 (04JUL1985 09:00:00)-Water Temperature (C)]]*OO[[#This Row],[66]]</f>
        <v>6.4250593395500002E-8</v>
      </c>
      <c r="BQ27" s="10">
        <f>3/24000000*OO[[#This Row],[125 (04JUL1985 12:00:00)-Water Temperature (C)]]*OO[[#This Row],[67]]</f>
        <v>6.1276172262600001E-8</v>
      </c>
      <c r="BR27" s="10">
        <f>3/24000000*OO[[#This Row],[126 (04JUL1985 15:00:00)-Water Temperature (C)]]*OO[[#This Row],[68]]</f>
        <v>5.7780064579900003E-8</v>
      </c>
      <c r="BS27" s="10">
        <f>3/24000000*OO[[#This Row],[127 (04JUL1985 18:00:00)-Water Temperature (C)]]*OO[[#This Row],[69]]</f>
        <v>5.5275357166399995E-8</v>
      </c>
      <c r="BT27" s="10">
        <f>3/24000000*OO[[#This Row],[128 (04JUL1985 21:00:00)-Water Temperature (C)]]*OO[[#This Row],[70]]</f>
        <v>5.3634218792412497E-8</v>
      </c>
      <c r="BU27" s="10">
        <f>3/24000000*OO[[#This Row],[129 (05JUL1985 00:00:00)-Water Temperature (C)]]*OO[[#This Row],[71]]</f>
        <v>5.2441864213499998E-8</v>
      </c>
      <c r="BV27" s="10">
        <f>3/24000000*OO[[#This Row],[130 (05JUL1985 03:00:00)-Water Temperature (C)]]*OO[[#This Row],[72]]</f>
        <v>5.4910781420774999E-8</v>
      </c>
      <c r="BW27" s="10">
        <f>3/24000000*OO[[#This Row],[131 (05JUL1985 06:00:00)-Water Temperature (C)]]*OO[[#This Row],[73]]</f>
        <v>5.6300524802874998E-8</v>
      </c>
      <c r="BX27" s="10">
        <f>3/24000000*OO[[#This Row],[132 (05JUL1985 09:00:00)-Water Temperature (C)]]*OO[[#This Row],[74]]</f>
        <v>5.4942142849112488E-8</v>
      </c>
      <c r="BY27" s="10">
        <f>3/24000000*OO[[#This Row],[133 (05JUL1985 12:00:00)-Water Temperature (C)]]*OO[[#This Row],[75]]</f>
        <v>5.2267668764224997E-8</v>
      </c>
      <c r="BZ27" s="10">
        <f>3/24000000*OO[[#This Row],[134 (05JUL1985 15:00:00)-Water Temperature (C)]]*OO[[#This Row],[76]]</f>
        <v>4.8575159336749996E-8</v>
      </c>
      <c r="CA27" s="10">
        <f>3/24000000*OO[[#This Row],[135 (05JUL1985 18:00:00)-Water Temperature (C)]]*OO[[#This Row],[77]]</f>
        <v>4.4013190163200001E-8</v>
      </c>
      <c r="CB27" s="10">
        <f>3/24000000*OO[[#This Row],[136 (05JUL1985 21:00:00)-Water Temperature (C)]]*OO[[#This Row],[78]]</f>
        <v>4.0967355754524995E-8</v>
      </c>
      <c r="CC27" s="10">
        <f>3/24000000*OO[[#This Row],[137 (06JUL1985 00:00:00)-Water Temperature (C)]]*OO[[#This Row],[79]]</f>
        <v>3.9096466384037503E-8</v>
      </c>
      <c r="CD27" s="10">
        <f>3/24000000*OO[[#This Row],[138 (06JUL1985 03:00:00)-Water Temperature (C)]]*OO[[#This Row],[80]]</f>
        <v>3.9376826808299997E-8</v>
      </c>
      <c r="CE27" s="10">
        <f>3/24000000*OO[[#This Row],[139 (06JUL1985 06:00:00)-Water Temperature (C)]]*OO[[#This Row],[81]]</f>
        <v>3.9809306467500004E-8</v>
      </c>
      <c r="CF27" s="10">
        <f>3/24000000*OO[[#This Row],[140 (06JUL1985 09:00:00)-Water Temperature (C)]]*OO[[#This Row],[82]]</f>
        <v>3.9155065012175E-8</v>
      </c>
      <c r="CG27" s="10">
        <f>3/24000000*OO[[#This Row],[141 (06JUL1985 12:00:00)-Water Temperature (C)]]*OO[[#This Row],[83]]</f>
        <v>3.8541320007937503E-8</v>
      </c>
      <c r="CH27" s="10">
        <f>3/24000000*OO[[#This Row],[142 (06JUL1985 15:00:00)-Water Temperature (C)]]*OO[[#This Row],[84]]</f>
        <v>3.6740530873487494E-8</v>
      </c>
      <c r="CI27" s="10">
        <f>3/24000000*OO[[#This Row],[143 (06JUL1985 18:00:00)-Water Temperature (C)]]*OO[[#This Row],[85]]</f>
        <v>3.2517013677200003E-8</v>
      </c>
      <c r="CJ27" s="10">
        <f>3/24000000*OO[[#This Row],[144 (06JUL1985 21:00:00)-Water Temperature (C)]]*OO[[#This Row],[86]]</f>
        <v>2.8503489835537497E-8</v>
      </c>
      <c r="CK27" s="10">
        <f>3/24000000*OO[[#This Row],[145 (07JUL1985 00:00:00)-Water Temperature (C)]]*OO[[#This Row],[87]]</f>
        <v>2.8300384907437499E-8</v>
      </c>
      <c r="CL27" s="10">
        <f>3/24000000*OO[[#This Row],[146 (07JUL1985 03:00:00)-Water Temperature (C)]]*OO[[#This Row],[88]]</f>
        <v>3.2457324385687501E-8</v>
      </c>
      <c r="CM27" s="10">
        <f>3/24000000*OO[[#This Row],[147 (07JUL1985 06:00:00)-Water Temperature (C)]]*OO[[#This Row],[89]]</f>
        <v>3.5964629633700006E-8</v>
      </c>
      <c r="CN27" s="10">
        <f>3/24000000*OO[[#This Row],[148 (07JUL1985 09:00:00)-Water Temperature (C)]]*OO[[#This Row],[90]]</f>
        <v>3.6284244841199995E-8</v>
      </c>
      <c r="CO27" s="10">
        <f>3/24000000*OO[[#This Row],[149 (07JUL1985 12:00:00)-Water Temperature (C)]]*OO[[#This Row],[91]]</f>
        <v>3.5161668020999992E-8</v>
      </c>
      <c r="CP27" s="10">
        <f>3/24000000*OO[[#This Row],[150 (07JUL1985 15:00:00)-Water Temperature (C)]]*OO[[#This Row],[92]]</f>
        <v>3.2878678972824999E-8</v>
      </c>
      <c r="CQ27" s="10">
        <f>3/24000000*OO[[#This Row],[151 (07JUL1985 18:00:00)-Water Temperature (C)]]*OO[[#This Row],[93]]</f>
        <v>2.9898184582149995E-8</v>
      </c>
      <c r="CR27" s="10">
        <f>3/24000000*OO[[#This Row],[152 (07JUL1985 21:00:00)-Water Temperature (C)]]*OO[[#This Row],[94]]</f>
        <v>2.7593187109999998E-8</v>
      </c>
      <c r="CS27" s="10">
        <f>3/24000000*OO[[#This Row],[153 (08JUL1985 00:00:00)-Water Temperature (C)]]*OO[[#This Row],[95]]</f>
        <v>2.5368701654099999E-8</v>
      </c>
      <c r="CT27" s="10">
        <f>3/24000000*OO[[#This Row],[154 (08JUL1985 03:00:00)-Water Temperature (C)]]*OO[[#This Row],[96]]</f>
        <v>2.3275403042474998E-8</v>
      </c>
      <c r="CU27" s="10">
        <f>3/24000000*OO[[#This Row],[155 (08JUL1985 06:00:00)-Water Temperature (C)]]*OO[[#This Row],[97]]</f>
        <v>2.271003551535E-8</v>
      </c>
      <c r="CV27" s="10">
        <f>3/24000000*OO[[#This Row],[156 (08JUL1985 09:00:00)-Water Temperature (C)]]*OO[[#This Row],[98]]</f>
        <v>2.18865478312E-8</v>
      </c>
      <c r="CW27" s="10">
        <f>3/24000000*OO[[#This Row],[157 (08JUL1985 12:00:00)-Water Temperature (C)]]*OO[[#This Row],[99]]</f>
        <v>2.0431575299999999E-8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3.2426167279948986E-2</v>
      </c>
      <c r="D28" s="10">
        <f>3/24*OO[[#This Row],[60 (26JUN1985 09:00:00)-Water Temperature (C)]]*OO[[#This Row],[2]]/SUM(OO[2])</f>
        <v>2.723324295373527E-4</v>
      </c>
      <c r="E28" s="10">
        <f>3/24*OO[[#This Row],[61 (26JUN1985 12:00:00)-Water Temperature (C)]]*OO[[#This Row],[3]]/SUM(OO[3])</f>
        <v>5.098950840226733E-5</v>
      </c>
      <c r="F28" s="10">
        <f>3/24*OO[[#This Row],[62 (26JUN1985 15:00:00)-Water Temperature (C)]]*OO[[#This Row],[4]]/SUM(OO[4])</f>
        <v>4.4133811034226485E-5</v>
      </c>
      <c r="G28" s="10">
        <f>3/24*OO[[#This Row],[63 (26JUN1985 18:00:00)-Water Temperature (C)]]*OO[[#This Row],[5]]/SUM(OO[5])</f>
        <v>3.8564309284589142E-5</v>
      </c>
      <c r="H28" s="10">
        <f>3/24*OO[[#This Row],[64 (26JUN1985 21:00:00)-Water Temperature (C)]]*OO[[#This Row],[6]]/SUM(OO[6])</f>
        <v>3.5000277683557135E-5</v>
      </c>
      <c r="I28" s="10">
        <f>3/24*OO[[#This Row],[65 (27JUN1985 00:00:00)-Water Temperature (C)]]*OO[[#This Row],[7]]/SUM(OO[7])</f>
        <v>4.0308388455501307E-5</v>
      </c>
      <c r="J28" s="10">
        <f>3/24*OO[[#This Row],[66 (27JUN1985 03:00:00)-Water Temperature (C)]]*OO[[#This Row],[8]]/SUM(OO[8])</f>
        <v>4.6076136339890438E-5</v>
      </c>
      <c r="K28" s="10">
        <f>3/24*OO[[#This Row],[67 (27JUN1985 06:00:00)-Water Temperature (C)]]*OO[[#This Row],[9]]/SUM(OO[9])</f>
        <v>4.7278179862287333E-5</v>
      </c>
      <c r="L28" s="10">
        <f>3/24*OO[[#This Row],[68 (27JUN1985 09:00:00)-Water Temperature (C)]]*OO[[#This Row],[10]]/SUM(OO[10])</f>
        <v>4.4091999395049954E-5</v>
      </c>
      <c r="M28" s="10">
        <f>3/24*OO[[#This Row],[69 (27JUN1985 12:00:00)-Water Temperature (C)]]*OO[[#This Row],[11]]/SUM(OO[11])</f>
        <v>3.8580014453216815E-5</v>
      </c>
      <c r="N28" s="10">
        <f>3/24*OO[[#This Row],[70 (27JUN1985 15:00:00)-Water Temperature (C)]]*OO[[#This Row],[12]]/SUM(OO[12])</f>
        <v>3.2790013420713342E-5</v>
      </c>
      <c r="O28" s="10">
        <f>3/24*OO[[#This Row],[71 (27JUN1985 18:00:00)-Water Temperature (C)]]*OO[[#This Row],[13]]/SUM(OO[13])</f>
        <v>2.7984293877462823E-5</v>
      </c>
      <c r="P28" s="10">
        <f>3/24*OO[[#This Row],[72 (27JUN1985 21:00:00)-Water Temperature (C)]]*OO[[#This Row],[14]]/SUM(OO[14])</f>
        <v>2.4050562768687664E-5</v>
      </c>
      <c r="Q28" s="10">
        <f>3/24*OO[[#This Row],[73 (28JUN1985 00:00:00)-Water Temperature (C)]]*OO[[#This Row],[15]]/SUM(OO[15])</f>
        <v>2.123631880975742E-5</v>
      </c>
      <c r="R28" s="10">
        <f>3/24*OO[[#This Row],[74 (28JUN1985 03:00:00)-Water Temperature (C)]]*OO[[#This Row],[16]]/SUM(OO[16])</f>
        <v>1.9499930543560495E-5</v>
      </c>
      <c r="S28" s="10">
        <f>3/24*OO[[#This Row],[75 (28JUN1985 06:00:00)-Water Temperature (C)]]*OO[[#This Row],[17]]/SUM(OO[17])</f>
        <v>1.8105603012438743E-5</v>
      </c>
      <c r="T28" s="10">
        <f>3/24*OO[[#This Row],[76 (28JUN1985 09:00:00)-Water Temperature (C)]]*OO[[#This Row],[18]]/SUM(OO[18])</f>
        <v>1.6357760296092674E-5</v>
      </c>
      <c r="U28" s="10">
        <f>3/24*OO[[#This Row],[77 (28JUN1985 12:00:00)-Water Temperature (C)]]*OO[[#This Row],[19]]/SUM(OO[19])</f>
        <v>1.4072961906321775E-5</v>
      </c>
      <c r="V28" s="10">
        <f>3/24000000*OO[[#This Row],[78 (28JUN1985 15:00:00)-Water Temperature (C)]]*OO[[#This Row],[20]]</f>
        <v>1.1508051233085E-5</v>
      </c>
      <c r="W28" s="10">
        <f>3/24000000*OO[[#This Row],[79 (28JUN1985 18:00:00)-Water Temperature (C)]]*OO[[#This Row],[21]]</f>
        <v>9.3933693721399993E-6</v>
      </c>
      <c r="X28" s="10">
        <f>3/24000000*OO[[#This Row],[80 (28JUN1985 21:00:00)-Water Temperature (C)]]*OO[[#This Row],[22]]</f>
        <v>7.9618460861449987E-6</v>
      </c>
      <c r="Y28" s="10">
        <f>3/24000000*OO[[#This Row],[81 (29JUN1985 00:00:00)-Water Temperature (C)]]*OO[[#This Row],[23]]</f>
        <v>6.9007495742262496E-6</v>
      </c>
      <c r="Z28" s="10">
        <f>3/24000000*OO[[#This Row],[82 (29JUN1985 03:00:00)-Water Temperature (C)]]*OO[[#This Row],[24]]</f>
        <v>6.2347513892049987E-6</v>
      </c>
      <c r="AA28" s="10">
        <f>3/24000000*OO[[#This Row],[83 (29JUN1985 06:00:00)-Water Temperature (C)]]*OO[[#This Row],[25]]</f>
        <v>5.8580656089162496E-6</v>
      </c>
      <c r="AB28" s="10">
        <f>3/24000000*OO[[#This Row],[84 (29JUN1985 09:00:00)-Water Temperature (C)]]*OO[[#This Row],[26]]</f>
        <v>5.2427022049500006E-6</v>
      </c>
      <c r="AC28" s="10">
        <f>3/24000000*OO[[#This Row],[85 (29JUN1985 12:00:00)-Water Temperature (C)]]*OO[[#This Row],[27]]</f>
        <v>4.4569057683037496E-6</v>
      </c>
      <c r="AD28" s="10">
        <f>3/24000000*OO[[#This Row],[86 (29JUN1985 15:00:00)-Water Temperature (C)]]*OO[[#This Row],[28]]</f>
        <v>3.5985022031599999E-6</v>
      </c>
      <c r="AE28" s="10">
        <f>3/24000000*OO[[#This Row],[88 (29JUN1985 21:00:00)-Water Temperature (C)]]*OO[[#This Row],[30]]</f>
        <v>2.3870141666874999E-6</v>
      </c>
      <c r="AF28" s="10">
        <f>3/24000000*OO[[#This Row],[88 (29JUN1985 21:00:00)-Water Temperature (C)]]*OO[[#This Row],[30]]</f>
        <v>2.3870141666874999E-6</v>
      </c>
      <c r="AG28" s="10">
        <f>3/24000000*OO[[#This Row],[89 (30JUN1985 00:00:00)-Water Temperature (C)]]*OO[[#This Row],[31]]</f>
        <v>1.8489205914899999E-6</v>
      </c>
      <c r="AH28" s="10">
        <f>3/24000000*OO[[#This Row],[90 (30JUN1985 03:00:00)-Water Temperature (C)]]*OO[[#This Row],[32]]</f>
        <v>1.2581685279799999E-6</v>
      </c>
      <c r="AI28" s="10">
        <f>3/24000000*OO[[#This Row],[91 (30JUN1985 06:00:00)-Water Temperature (C)]]*OO[[#This Row],[33]]</f>
        <v>8.4200801329399995E-7</v>
      </c>
      <c r="AJ28" s="10">
        <f>3/24000000*OO[[#This Row],[92 (30JUN1985 09:00:00)-Water Temperature (C)]]*OO[[#This Row],[34]]</f>
        <v>5.9497084608750002E-7</v>
      </c>
      <c r="AK28" s="10">
        <f>3/24000000*OO[[#This Row],[93 (30JUN1985 12:00:00)-Water Temperature (C)]]*OO[[#This Row],[35]]</f>
        <v>4.5289200618999997E-7</v>
      </c>
      <c r="AL28" s="10">
        <f>3/24000000*OO[[#This Row],[94 (30JUN1985 15:00:00)-Water Temperature (C)]]*OO[[#This Row],[36]]</f>
        <v>3.5496780627862497E-7</v>
      </c>
      <c r="AM28" s="10">
        <f>3/24000000*OO[[#This Row],[95 (30JUN1985 18:00:00)-Water Temperature (C)]]*OO[[#This Row],[37]]</f>
        <v>2.8506350390674998E-7</v>
      </c>
      <c r="AN28" s="10">
        <f>3/24000000*OO[[#This Row],[96 (30JUN1985 21:00:00)-Water Temperature (C)]]*OO[[#This Row],[38]]</f>
        <v>2.4518016442875001E-7</v>
      </c>
      <c r="AO28" s="10">
        <f>3/24000000*OO[[#This Row],[97 (01JUL1985 00:00:00)-Water Temperature (C)]]*OO[[#This Row],[39]]</f>
        <v>2.3016244296412502E-7</v>
      </c>
      <c r="AP28" s="10">
        <f>3/24000000*OO[[#This Row],[98 (01JUL1985 03:00:00)-Water Temperature (C)]]*OO[[#This Row],[40]]</f>
        <v>2.3719064044437499E-7</v>
      </c>
      <c r="AQ28" s="10">
        <f>3/24000000*OO[[#This Row],[99 (01JUL1985 06:00:00)-Water Temperature (C)]]*OO[[#This Row],[41]]</f>
        <v>2.4073418910199999E-7</v>
      </c>
      <c r="AR28" s="10">
        <f>3/24000000*OO[[#This Row],[100 (01JUL1985 09:00:00)-Water Temperature (C)]]*OO[[#This Row],[42]]</f>
        <v>2.2931131869675003E-7</v>
      </c>
      <c r="AS28" s="10">
        <f>3/24000000*OO[[#This Row],[101 (01JUL1985 12:00:00)-Water Temperature (C)]]*OO[[#This Row],[43]]</f>
        <v>2.0774232026125001E-7</v>
      </c>
      <c r="AT28" s="10">
        <f>3/24000000*OO[[#This Row],[102 (01JUL1985 15:00:00)-Water Temperature (C)]]*OO[[#This Row],[44]]</f>
        <v>1.85277476391E-7</v>
      </c>
      <c r="AU28" s="10">
        <f>3/24000000*OO[[#This Row],[103 (01JUL1985 18:00:00)-Water Temperature (C)]]*OO[[#This Row],[45]]</f>
        <v>1.6430088236624998E-7</v>
      </c>
      <c r="AV28" s="10">
        <f>3/24000000*OO[[#This Row],[104 (01JUL1985 21:00:00)-Water Temperature (C)]]*OO[[#This Row],[46]]</f>
        <v>1.4918499211198749E-7</v>
      </c>
      <c r="AW28" s="10">
        <f>3/24000000*OO[[#This Row],[105 (02JUL1985 00:00:00)-Water Temperature (C)]]*OO[[#This Row],[47]]</f>
        <v>1.4258997406614998E-7</v>
      </c>
      <c r="AX28" s="10">
        <f>3/24000000*OO[[#This Row],[106 (02JUL1985 03:00:00)-Water Temperature (C)]]*OO[[#This Row],[48]]</f>
        <v>1.4886870579289999E-7</v>
      </c>
      <c r="AY28" s="10">
        <f>3/24000000*OO[[#This Row],[107 (02JUL1985 06:00:00)-Water Temperature (C)]]*OO[[#This Row],[49]]</f>
        <v>1.5524528361761249E-7</v>
      </c>
      <c r="AZ28" s="10">
        <f>3/24000000*OO[[#This Row],[108 (02JUL1985 09:00:00)-Water Temperature (C)]]*OO[[#This Row],[50]]</f>
        <v>1.5193354453095001E-7</v>
      </c>
      <c r="BA28" s="10">
        <f>3/24000000*OO[[#This Row],[109 (02JUL1985 12:00:00)-Water Temperature (C)]]*OO[[#This Row],[51]]</f>
        <v>1.4264267619025001E-7</v>
      </c>
      <c r="BB28" s="10">
        <f>3/24000000*OO[[#This Row],[110 (02JUL1985 15:00:00)-Water Temperature (C)]]*OO[[#This Row],[52]]</f>
        <v>1.2901749281886249E-7</v>
      </c>
      <c r="BC28" s="10">
        <f>3/24000000*OO[[#This Row],[111 (02JUL1985 18:00:00)-Water Temperature (C)]]*OO[[#This Row],[53]]</f>
        <v>1.1390658143077499E-7</v>
      </c>
      <c r="BD28" s="10">
        <f>3/24000000*OO[[#This Row],[112 (02JUL1985 21:00:00)-Water Temperature (C)]]*OO[[#This Row],[54]]</f>
        <v>1.0355879266478749E-7</v>
      </c>
      <c r="BE28" s="10">
        <f>3/24000000*OO[[#This Row],[113 (03JUL1985 00:00:00)-Water Temperature (C)]]*OO[[#This Row],[55]]</f>
        <v>9.9875409677587501E-8</v>
      </c>
      <c r="BF28" s="10">
        <f>3/24000000*OO[[#This Row],[114 (03JUL1985 03:00:00)-Water Temperature (C)]]*OO[[#This Row],[56]]</f>
        <v>1.029393409191E-7</v>
      </c>
      <c r="BG28" s="10">
        <f>3/24000000*OO[[#This Row],[115 (03JUL1985 06:00:00)-Water Temperature (C)]]*OO[[#This Row],[57]]</f>
        <v>1.0758483939733748E-7</v>
      </c>
      <c r="BH28" s="10">
        <f>3/24000000*OO[[#This Row],[116 (03JUL1985 09:00:00)-Water Temperature (C)]]*OO[[#This Row],[58]]</f>
        <v>1.0658903166632499E-7</v>
      </c>
      <c r="BI28" s="10">
        <f>3/24000000*OO[[#This Row],[117 (03JUL1985 12:00:00)-Water Temperature (C)]]*OO[[#This Row],[59]]</f>
        <v>1.0095435751492498E-7</v>
      </c>
      <c r="BJ28" s="10">
        <f>3/24000000*OO[[#This Row],[118 (03JUL1985 15:00:00)-Water Temperature (C)]]*OO[[#This Row],[60]]</f>
        <v>9.1188431150850001E-8</v>
      </c>
      <c r="BK28" s="10">
        <f>3/24000000*OO[[#This Row],[119 (03JUL1985 18:00:00)-Water Temperature (C)]]*OO[[#This Row],[61]]</f>
        <v>8.1013455027375001E-8</v>
      </c>
      <c r="BL28" s="10">
        <f>3/24000000*OO[[#This Row],[120 (03JUL1985 21:00:00)-Water Temperature (C)]]*OO[[#This Row],[62]]</f>
        <v>7.3405936328749999E-8</v>
      </c>
      <c r="BM28" s="10">
        <f>3/24000000*OO[[#This Row],[121 (04JUL1985 00:00:00)-Water Temperature (C)]]*OO[[#This Row],[63]]</f>
        <v>6.9547077618199991E-8</v>
      </c>
      <c r="BN28" s="10">
        <f>3/24000000*OO[[#This Row],[122 (04JUL1985 03:00:00)-Water Temperature (C)]]*OO[[#This Row],[64]]</f>
        <v>7.0775182674299989E-8</v>
      </c>
      <c r="BO28" s="10">
        <f>3/24000000*OO[[#This Row],[123 (04JUL1985 06:00:00)-Water Temperature (C)]]*OO[[#This Row],[65]]</f>
        <v>7.1469983484375005E-8</v>
      </c>
      <c r="BP28" s="10">
        <f>3/24000000*OO[[#This Row],[124 (04JUL1985 09:00:00)-Water Temperature (C)]]*OO[[#This Row],[66]]</f>
        <v>7.0740255910124986E-8</v>
      </c>
      <c r="BQ28" s="10">
        <f>3/24000000*OO[[#This Row],[125 (04JUL1985 12:00:00)-Water Temperature (C)]]*OO[[#This Row],[67]]</f>
        <v>6.74713074359E-8</v>
      </c>
      <c r="BR28" s="10">
        <f>3/24000000*OO[[#This Row],[126 (04JUL1985 15:00:00)-Water Temperature (C)]]*OO[[#This Row],[68]]</f>
        <v>6.3699688155649995E-8</v>
      </c>
      <c r="BS28" s="10">
        <f>3/24000000*OO[[#This Row],[127 (04JUL1985 18:00:00)-Water Temperature (C)]]*OO[[#This Row],[69]]</f>
        <v>6.0799313030499987E-8</v>
      </c>
      <c r="BT28" s="10">
        <f>3/24000000*OO[[#This Row],[128 (04JUL1985 21:00:00)-Water Temperature (C)]]*OO[[#This Row],[70]]</f>
        <v>5.8977883061999999E-8</v>
      </c>
      <c r="BU28" s="10">
        <f>3/24000000*OO[[#This Row],[129 (05JUL1985 00:00:00)-Water Temperature (C)]]*OO[[#This Row],[71]]</f>
        <v>5.7474739213437502E-8</v>
      </c>
      <c r="BV28" s="10">
        <f>3/24000000*OO[[#This Row],[130 (05JUL1985 03:00:00)-Water Temperature (C)]]*OO[[#This Row],[72]]</f>
        <v>6.0156380622187497E-8</v>
      </c>
      <c r="BW28" s="10">
        <f>3/24000000*OO[[#This Row],[131 (05JUL1985 06:00:00)-Water Temperature (C)]]*OO[[#This Row],[73]]</f>
        <v>6.1721147075999996E-8</v>
      </c>
      <c r="BX28" s="10">
        <f>3/24000000*OO[[#This Row],[132 (05JUL1985 09:00:00)-Water Temperature (C)]]*OO[[#This Row],[74]]</f>
        <v>6.0595932059324997E-8</v>
      </c>
      <c r="BY28" s="10">
        <f>3/24000000*OO[[#This Row],[133 (05JUL1985 12:00:00)-Water Temperature (C)]]*OO[[#This Row],[75]]</f>
        <v>5.7610799751999997E-8</v>
      </c>
      <c r="BZ28" s="10">
        <f>3/24000000*OO[[#This Row],[134 (05JUL1985 15:00:00)-Water Temperature (C)]]*OO[[#This Row],[76]]</f>
        <v>5.3514885384374995E-8</v>
      </c>
      <c r="CA28" s="10">
        <f>3/24000000*OO[[#This Row],[135 (05JUL1985 18:00:00)-Water Temperature (C)]]*OO[[#This Row],[77]]</f>
        <v>4.8498405068924999E-8</v>
      </c>
      <c r="CB28" s="10">
        <f>3/24000000*OO[[#This Row],[136 (05JUL1985 21:00:00)-Water Temperature (C)]]*OO[[#This Row],[78]]</f>
        <v>4.4962693590987495E-8</v>
      </c>
      <c r="CC28" s="10">
        <f>3/24000000*OO[[#This Row],[137 (06JUL1985 00:00:00)-Water Temperature (C)]]*OO[[#This Row],[79]]</f>
        <v>4.2983324424999998E-8</v>
      </c>
      <c r="CD28" s="10">
        <f>3/24000000*OO[[#This Row],[138 (06JUL1985 03:00:00)-Water Temperature (C)]]*OO[[#This Row],[80]]</f>
        <v>4.3324191964324997E-8</v>
      </c>
      <c r="CE28" s="10">
        <f>3/24000000*OO[[#This Row],[139 (06JUL1985 06:00:00)-Water Temperature (C)]]*OO[[#This Row],[81]]</f>
        <v>4.3776130458349998E-8</v>
      </c>
      <c r="CF28" s="10">
        <f>3/24000000*OO[[#This Row],[140 (06JUL1985 09:00:00)-Water Temperature (C)]]*OO[[#This Row],[82]]</f>
        <v>4.3250329361299994E-8</v>
      </c>
      <c r="CG28" s="10">
        <f>3/24000000*OO[[#This Row],[141 (06JUL1985 12:00:00)-Water Temperature (C)]]*OO[[#This Row],[83]]</f>
        <v>4.2564616181624994E-8</v>
      </c>
      <c r="CH28" s="10">
        <f>3/24000000*OO[[#This Row],[142 (06JUL1985 15:00:00)-Water Temperature (C)]]*OO[[#This Row],[84]]</f>
        <v>4.0539756716549996E-8</v>
      </c>
      <c r="CI28" s="10">
        <f>3/24000000*OO[[#This Row],[143 (06JUL1985 18:00:00)-Water Temperature (C)]]*OO[[#This Row],[85]]</f>
        <v>3.6018951769612495E-8</v>
      </c>
      <c r="CJ28" s="10">
        <f>3/24000000*OO[[#This Row],[144 (06JUL1985 21:00:00)-Water Temperature (C)]]*OO[[#This Row],[86]]</f>
        <v>3.1444134752225003E-8</v>
      </c>
      <c r="CK28" s="10">
        <f>3/24000000*OO[[#This Row],[145 (07JUL1985 00:00:00)-Water Temperature (C)]]*OO[[#This Row],[87]]</f>
        <v>3.0835036039500001E-8</v>
      </c>
      <c r="CL28" s="10">
        <f>3/24000000*OO[[#This Row],[146 (07JUL1985 03:00:00)-Water Temperature (C)]]*OO[[#This Row],[88]]</f>
        <v>3.5212601453699997E-8</v>
      </c>
      <c r="CM28" s="10">
        <f>3/24000000*OO[[#This Row],[147 (07JUL1985 06:00:00)-Water Temperature (C)]]*OO[[#This Row],[89]]</f>
        <v>3.9266638972750001E-8</v>
      </c>
      <c r="CN28" s="10">
        <f>3/24000000*OO[[#This Row],[148 (07JUL1985 09:00:00)-Water Temperature (C)]]*OO[[#This Row],[90]]</f>
        <v>3.9952688142899991E-8</v>
      </c>
      <c r="CO28" s="10">
        <f>3/24000000*OO[[#This Row],[149 (07JUL1985 12:00:00)-Water Temperature (C)]]*OO[[#This Row],[91]]</f>
        <v>3.8781097274474994E-8</v>
      </c>
      <c r="CP28" s="10">
        <f>3/24000000*OO[[#This Row],[150 (07JUL1985 15:00:00)-Water Temperature (C)]]*OO[[#This Row],[92]]</f>
        <v>3.6258880452774992E-8</v>
      </c>
      <c r="CQ28" s="10">
        <f>3/24000000*OO[[#This Row],[151 (07JUL1985 18:00:00)-Water Temperature (C)]]*OO[[#This Row],[93]]</f>
        <v>3.2994823912499997E-8</v>
      </c>
      <c r="CR28" s="10">
        <f>3/24000000*OO[[#This Row],[152 (07JUL1985 21:00:00)-Water Temperature (C)]]*OO[[#This Row],[94]]</f>
        <v>3.03600202216E-8</v>
      </c>
      <c r="CS28" s="10">
        <f>3/24000000*OO[[#This Row],[153 (08JUL1985 00:00:00)-Water Temperature (C)]]*OO[[#This Row],[95]]</f>
        <v>2.8010925326300002E-8</v>
      </c>
      <c r="CT28" s="10">
        <f>3/24000000*OO[[#This Row],[154 (08JUL1985 03:00:00)-Water Temperature (C)]]*OO[[#This Row],[96]]</f>
        <v>2.5746930385574999E-8</v>
      </c>
      <c r="CU28" s="10">
        <f>3/24000000*OO[[#This Row],[155 (08JUL1985 06:00:00)-Water Temperature (C)]]*OO[[#This Row],[97]]</f>
        <v>2.5007576619375001E-8</v>
      </c>
      <c r="CV28" s="10">
        <f>3/24000000*OO[[#This Row],[156 (08JUL1985 09:00:00)-Water Temperature (C)]]*OO[[#This Row],[98]]</f>
        <v>2.4111999323224997E-8</v>
      </c>
      <c r="CW28" s="10">
        <f>3/24000000*OO[[#This Row],[157 (08JUL1985 12:00:00)-Water Temperature (C)]]*OO[[#This Row],[99]]</f>
        <v>2.2525601908387502E-8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5.7110351780694658E-2</v>
      </c>
      <c r="D29" s="10">
        <f>3/24*OO[[#This Row],[60 (26JUN1985 09:00:00)-Water Temperature (C)]]*OO[[#This Row],[2]]/SUM(OO[2])</f>
        <v>6.2340125786930641E-4</v>
      </c>
      <c r="E29" s="10">
        <f>3/24*OO[[#This Row],[61 (26JUN1985 12:00:00)-Water Temperature (C)]]*OO[[#This Row],[3]]/SUM(OO[3])</f>
        <v>5.6900427931964225E-5</v>
      </c>
      <c r="F29" s="10">
        <f>3/24*OO[[#This Row],[62 (26JUN1985 15:00:00)-Water Temperature (C)]]*OO[[#This Row],[4]]/SUM(OO[4])</f>
        <v>4.7431212945129243E-5</v>
      </c>
      <c r="G29" s="10">
        <f>3/24*OO[[#This Row],[63 (26JUN1985 18:00:00)-Water Temperature (C)]]*OO[[#This Row],[5]]/SUM(OO[5])</f>
        <v>4.1417543402911278E-5</v>
      </c>
      <c r="H29" s="10">
        <f>3/24*OO[[#This Row],[64 (26JUN1985 21:00:00)-Water Temperature (C)]]*OO[[#This Row],[6]]/SUM(OO[6])</f>
        <v>3.7276671753075224E-5</v>
      </c>
      <c r="I29" s="10">
        <f>3/24*OO[[#This Row],[65 (27JUN1985 00:00:00)-Water Temperature (C)]]*OO[[#This Row],[7]]/SUM(OO[7])</f>
        <v>4.1700689453500561E-5</v>
      </c>
      <c r="J29" s="10">
        <f>3/24*OO[[#This Row],[66 (27JUN1985 03:00:00)-Water Temperature (C)]]*OO[[#This Row],[8]]/SUM(OO[8])</f>
        <v>4.8446720483416922E-5</v>
      </c>
      <c r="K29" s="10">
        <f>3/24*OO[[#This Row],[67 (27JUN1985 06:00:00)-Water Temperature (C)]]*OO[[#This Row],[9]]/SUM(OO[9])</f>
        <v>5.0425548450056603E-5</v>
      </c>
      <c r="L29" s="10">
        <f>3/24*OO[[#This Row],[68 (27JUN1985 09:00:00)-Water Temperature (C)]]*OO[[#This Row],[10]]/SUM(OO[10])</f>
        <v>4.7286968003996073E-5</v>
      </c>
      <c r="M29" s="10">
        <f>3/24*OO[[#This Row],[69 (27JUN1985 12:00:00)-Water Temperature (C)]]*OO[[#This Row],[11]]/SUM(OO[11])</f>
        <v>4.1631368887584333E-5</v>
      </c>
      <c r="N29" s="10">
        <f>3/24*OO[[#This Row],[70 (27JUN1985 15:00:00)-Water Temperature (C)]]*OO[[#This Row],[12]]/SUM(OO[12])</f>
        <v>3.535951377301448E-5</v>
      </c>
      <c r="O29" s="10">
        <f>3/24*OO[[#This Row],[71 (27JUN1985 18:00:00)-Water Temperature (C)]]*OO[[#This Row],[13]]/SUM(OO[13])</f>
        <v>3.019901328438753E-5</v>
      </c>
      <c r="P29" s="10">
        <f>3/24*OO[[#This Row],[72 (27JUN1985 21:00:00)-Water Temperature (C)]]*OO[[#This Row],[14]]/SUM(OO[14])</f>
        <v>2.5902084205749951E-5</v>
      </c>
      <c r="Q29" s="10">
        <f>3/24*OO[[#This Row],[73 (28JUN1985 00:00:00)-Water Temperature (C)]]*OO[[#This Row],[15]]/SUM(OO[15])</f>
        <v>2.2868765695562495E-5</v>
      </c>
      <c r="R29" s="10">
        <f>3/24*OO[[#This Row],[74 (28JUN1985 03:00:00)-Water Temperature (C)]]*OO[[#This Row],[16]]/SUM(OO[16])</f>
        <v>2.0979539781189069E-5</v>
      </c>
      <c r="S29" s="10">
        <f>3/24*OO[[#This Row],[75 (28JUN1985 06:00:00)-Water Temperature (C)]]*OO[[#This Row],[17]]/SUM(OO[17])</f>
        <v>1.950166302587961E-5</v>
      </c>
      <c r="T29" s="10">
        <f>3/24*OO[[#This Row],[76 (28JUN1985 09:00:00)-Water Temperature (C)]]*OO[[#This Row],[18]]/SUM(OO[18])</f>
        <v>1.7703549158360902E-5</v>
      </c>
      <c r="U29" s="10">
        <f>3/24*OO[[#This Row],[77 (28JUN1985 12:00:00)-Water Temperature (C)]]*OO[[#This Row],[19]]/SUM(OO[19])</f>
        <v>1.5260025666865273E-5</v>
      </c>
      <c r="V29" s="10">
        <f>3/24000000*OO[[#This Row],[78 (28JUN1985 15:00:00)-Water Temperature (C)]]*OO[[#This Row],[20]]</f>
        <v>1.249230686421E-5</v>
      </c>
      <c r="W29" s="10">
        <f>3/24000000*OO[[#This Row],[79 (28JUN1985 18:00:00)-Water Temperature (C)]]*OO[[#This Row],[21]]</f>
        <v>1.0173289179699999E-5</v>
      </c>
      <c r="X29" s="10">
        <f>3/24000000*OO[[#This Row],[80 (28JUN1985 21:00:00)-Water Temperature (C)]]*OO[[#This Row],[22]]</f>
        <v>8.586878050773749E-6</v>
      </c>
      <c r="Y29" s="10">
        <f>3/24000000*OO[[#This Row],[81 (29JUN1985 00:00:00)-Water Temperature (C)]]*OO[[#This Row],[23]]</f>
        <v>7.4422587921499997E-6</v>
      </c>
      <c r="Z29" s="10">
        <f>3/24000000*OO[[#This Row],[82 (29JUN1985 03:00:00)-Water Temperature (C)]]*OO[[#This Row],[24]]</f>
        <v>6.7330319140012495E-6</v>
      </c>
      <c r="AA29" s="10">
        <f>3/24000000*OO[[#This Row],[83 (29JUN1985 06:00:00)-Water Temperature (C)]]*OO[[#This Row],[25]]</f>
        <v>6.3278082634749998E-6</v>
      </c>
      <c r="AB29" s="10">
        <f>3/24000000*OO[[#This Row],[84 (29JUN1985 09:00:00)-Water Temperature (C)]]*OO[[#This Row],[26]]</f>
        <v>5.6962670965687497E-6</v>
      </c>
      <c r="AC29" s="10">
        <f>3/24000000*OO[[#This Row],[85 (29JUN1985 12:00:00)-Water Temperature (C)]]*OO[[#This Row],[27]]</f>
        <v>4.8652610028149995E-6</v>
      </c>
      <c r="AD29" s="10">
        <f>3/24000000*OO[[#This Row],[86 (29JUN1985 15:00:00)-Water Temperature (C)]]*OO[[#This Row],[28]]</f>
        <v>3.9337840335025001E-6</v>
      </c>
      <c r="AE29" s="10">
        <f>3/24000000*OO[[#This Row],[88 (29JUN1985 21:00:00)-Water Temperature (C)]]*OO[[#This Row],[30]]</f>
        <v>2.6030631001312504E-6</v>
      </c>
      <c r="AF29" s="10">
        <f>3/24000000*OO[[#This Row],[88 (29JUN1985 21:00:00)-Water Temperature (C)]]*OO[[#This Row],[30]]</f>
        <v>2.6030631001312504E-6</v>
      </c>
      <c r="AG29" s="10">
        <f>3/24000000*OO[[#This Row],[89 (30JUN1985 00:00:00)-Water Temperature (C)]]*OO[[#This Row],[31]]</f>
        <v>2.0523645765049996E-6</v>
      </c>
      <c r="AH29" s="10">
        <f>3/24000000*OO[[#This Row],[90 (30JUN1985 03:00:00)-Water Temperature (C)]]*OO[[#This Row],[32]]</f>
        <v>1.4246462582659999E-6</v>
      </c>
      <c r="AI29" s="10">
        <f>3/24000000*OO[[#This Row],[91 (30JUN1985 06:00:00)-Water Temperature (C)]]*OO[[#This Row],[33]]</f>
        <v>9.5438024298899994E-7</v>
      </c>
      <c r="AJ29" s="10">
        <f>3/24000000*OO[[#This Row],[92 (30JUN1985 09:00:00)-Water Temperature (C)]]*OO[[#This Row],[34]]</f>
        <v>6.6808686401337497E-7</v>
      </c>
      <c r="AK29" s="10">
        <f>3/24000000*OO[[#This Row],[93 (30JUN1985 12:00:00)-Water Temperature (C)]]*OO[[#This Row],[35]]</f>
        <v>5.0203671226425003E-7</v>
      </c>
      <c r="AL29" s="10">
        <f>3/24000000*OO[[#This Row],[94 (30JUN1985 15:00:00)-Water Temperature (C)]]*OO[[#This Row],[36]]</f>
        <v>3.9036814742699997E-7</v>
      </c>
      <c r="AM29" s="10">
        <f>3/24000000*OO[[#This Row],[95 (30JUN1985 18:00:00)-Water Temperature (C)]]*OO[[#This Row],[37]]</f>
        <v>3.1143626668412495E-7</v>
      </c>
      <c r="AN29" s="10">
        <f>3/24000000*OO[[#This Row],[96 (30JUN1985 21:00:00)-Water Temperature (C)]]*OO[[#This Row],[38]]</f>
        <v>2.6578393257074997E-7</v>
      </c>
      <c r="AO29" s="10">
        <f>3/24000000*OO[[#This Row],[97 (01JUL1985 00:00:00)-Water Temperature (C)]]*OO[[#This Row],[39]]</f>
        <v>2.4801833170525001E-7</v>
      </c>
      <c r="AP29" s="10">
        <f>3/24000000*OO[[#This Row],[98 (01JUL1985 03:00:00)-Water Temperature (C)]]*OO[[#This Row],[40]]</f>
        <v>2.5536361657899998E-7</v>
      </c>
      <c r="AQ29" s="10">
        <f>3/24000000*OO[[#This Row],[99 (01JUL1985 06:00:00)-Water Temperature (C)]]*OO[[#This Row],[41]]</f>
        <v>2.59247990994E-7</v>
      </c>
      <c r="AR29" s="10">
        <f>3/24000000*OO[[#This Row],[100 (01JUL1985 09:00:00)-Water Temperature (C)]]*OO[[#This Row],[42]]</f>
        <v>2.4845380808987499E-7</v>
      </c>
      <c r="AS29" s="10">
        <f>3/24000000*OO[[#This Row],[101 (01JUL1985 12:00:00)-Water Temperature (C)]]*OO[[#This Row],[43]]</f>
        <v>2.2536293782399999E-7</v>
      </c>
      <c r="AT29" s="10">
        <f>3/24000000*OO[[#This Row],[102 (01JUL1985 15:00:00)-Water Temperature (C)]]*OO[[#This Row],[44]]</f>
        <v>2.0061969753187501E-7</v>
      </c>
      <c r="AU29" s="10">
        <f>3/24000000*OO[[#This Row],[103 (01JUL1985 18:00:00)-Water Temperature (C)]]*OO[[#This Row],[45]]</f>
        <v>1.7753836248312499E-7</v>
      </c>
      <c r="AV29" s="10">
        <f>3/24000000*OO[[#This Row],[104 (01JUL1985 21:00:00)-Water Temperature (C)]]*OO[[#This Row],[46]]</f>
        <v>1.6059532079589999E-7</v>
      </c>
      <c r="AW29" s="10">
        <f>3/24000000*OO[[#This Row],[105 (02JUL1985 00:00:00)-Water Temperature (C)]]*OO[[#This Row],[47]]</f>
        <v>1.5317589722836251E-7</v>
      </c>
      <c r="AX29" s="10">
        <f>3/24000000*OO[[#This Row],[106 (02JUL1985 03:00:00)-Water Temperature (C)]]*OO[[#This Row],[48]]</f>
        <v>1.5975771958386249E-7</v>
      </c>
      <c r="AY29" s="10">
        <f>3/24000000*OO[[#This Row],[107 (02JUL1985 06:00:00)-Water Temperature (C)]]*OO[[#This Row],[49]]</f>
        <v>1.6675287167849999E-7</v>
      </c>
      <c r="AZ29" s="10">
        <f>3/24000000*OO[[#This Row],[108 (02JUL1985 09:00:00)-Water Temperature (C)]]*OO[[#This Row],[50]]</f>
        <v>1.6425814228800002E-7</v>
      </c>
      <c r="BA29" s="10">
        <f>3/24000000*OO[[#This Row],[109 (02JUL1985 12:00:00)-Water Temperature (C)]]*OO[[#This Row],[51]]</f>
        <v>1.54576009253325E-7</v>
      </c>
      <c r="BB29" s="10">
        <f>3/24000000*OO[[#This Row],[110 (02JUL1985 15:00:00)-Water Temperature (C)]]*OO[[#This Row],[52]]</f>
        <v>1.39555055577175E-7</v>
      </c>
      <c r="BC29" s="10">
        <f>3/24000000*OO[[#This Row],[111 (02JUL1985 18:00:00)-Water Temperature (C)]]*OO[[#This Row],[53]]</f>
        <v>1.2328167177967501E-7</v>
      </c>
      <c r="BD29" s="10">
        <f>3/24000000*OO[[#This Row],[112 (02JUL1985 21:00:00)-Water Temperature (C)]]*OO[[#This Row],[54]]</f>
        <v>1.115090997813E-7</v>
      </c>
      <c r="BE29" s="10">
        <f>3/24000000*OO[[#This Row],[113 (03JUL1985 00:00:00)-Water Temperature (C)]]*OO[[#This Row],[55]]</f>
        <v>1.07153104514E-7</v>
      </c>
      <c r="BF29" s="10">
        <f>3/24000000*OO[[#This Row],[114 (03JUL1985 03:00:00)-Water Temperature (C)]]*OO[[#This Row],[56]]</f>
        <v>1.1051791405875E-7</v>
      </c>
      <c r="BG29" s="10">
        <f>3/24000000*OO[[#This Row],[115 (03JUL1985 06:00:00)-Water Temperature (C)]]*OO[[#This Row],[57]]</f>
        <v>1.15546585695675E-7</v>
      </c>
      <c r="BH29" s="10">
        <f>3/24000000*OO[[#This Row],[116 (03JUL1985 09:00:00)-Water Temperature (C)]]*OO[[#This Row],[58]]</f>
        <v>1.150585658316E-7</v>
      </c>
      <c r="BI29" s="10">
        <f>3/24000000*OO[[#This Row],[117 (03JUL1985 12:00:00)-Water Temperature (C)]]*OO[[#This Row],[59]]</f>
        <v>1.0930941712503749E-7</v>
      </c>
      <c r="BJ29" s="10">
        <f>3/24000000*OO[[#This Row],[118 (03JUL1985 15:00:00)-Water Temperature (C)]]*OO[[#This Row],[60]]</f>
        <v>9.8643952089899992E-8</v>
      </c>
      <c r="BK29" s="10">
        <f>3/24000000*OO[[#This Row],[119 (03JUL1985 18:00:00)-Water Temperature (C)]]*OO[[#This Row],[61]]</f>
        <v>8.7579965035599987E-8</v>
      </c>
      <c r="BL29" s="10">
        <f>3/24000000*OO[[#This Row],[120 (03JUL1985 21:00:00)-Water Temperature (C)]]*OO[[#This Row],[62]]</f>
        <v>7.8983308357375011E-8</v>
      </c>
      <c r="BM29" s="10">
        <f>3/24000000*OO[[#This Row],[121 (04JUL1985 00:00:00)-Water Temperature (C)]]*OO[[#This Row],[63]]</f>
        <v>7.4573909708999986E-8</v>
      </c>
      <c r="BN29" s="10">
        <f>3/24000000*OO[[#This Row],[122 (04JUL1985 03:00:00)-Water Temperature (C)]]*OO[[#This Row],[64]]</f>
        <v>7.5844461466424998E-8</v>
      </c>
      <c r="BO29" s="10">
        <f>3/24000000*OO[[#This Row],[123 (04JUL1985 06:00:00)-Water Temperature (C)]]*OO[[#This Row],[65]]</f>
        <v>7.6561182148387498E-8</v>
      </c>
      <c r="BP29" s="10">
        <f>3/24000000*OO[[#This Row],[124 (04JUL1985 09:00:00)-Water Temperature (C)]]*OO[[#This Row],[66]]</f>
        <v>7.6144202111200009E-8</v>
      </c>
      <c r="BQ29" s="10">
        <f>3/24000000*OO[[#This Row],[125 (04JUL1985 12:00:00)-Water Temperature (C)]]*OO[[#This Row],[67]]</f>
        <v>7.2651725413312495E-8</v>
      </c>
      <c r="BR29" s="10">
        <f>3/24000000*OO[[#This Row],[126 (04JUL1985 15:00:00)-Water Temperature (C)]]*OO[[#This Row],[68]]</f>
        <v>6.8673277862187499E-8</v>
      </c>
      <c r="BS29" s="10">
        <f>3/24000000*OO[[#This Row],[127 (04JUL1985 18:00:00)-Water Temperature (C)]]*OO[[#This Row],[69]]</f>
        <v>6.5425291156974993E-8</v>
      </c>
      <c r="BT29" s="10">
        <f>3/24000000*OO[[#This Row],[128 (04JUL1985 21:00:00)-Water Temperature (C)]]*OO[[#This Row],[70]]</f>
        <v>6.3416621641499999E-8</v>
      </c>
      <c r="BU29" s="10">
        <f>3/24000000*OO[[#This Row],[129 (05JUL1985 00:00:00)-Water Temperature (C)]]*OO[[#This Row],[71]]</f>
        <v>6.1608208386749994E-8</v>
      </c>
      <c r="BV29" s="10">
        <f>3/24000000*OO[[#This Row],[130 (05JUL1985 03:00:00)-Water Temperature (C)]]*OO[[#This Row],[72]]</f>
        <v>6.4444555323362497E-8</v>
      </c>
      <c r="BW29" s="10">
        <f>3/24000000*OO[[#This Row],[131 (05JUL1985 06:00:00)-Water Temperature (C)]]*OO[[#This Row],[73]]</f>
        <v>6.6122425571124996E-8</v>
      </c>
      <c r="BX29" s="10">
        <f>3/24000000*OO[[#This Row],[132 (05JUL1985 09:00:00)-Water Temperature (C)]]*OO[[#This Row],[74]]</f>
        <v>6.5338462944299998E-8</v>
      </c>
      <c r="BY29" s="10">
        <f>3/24000000*OO[[#This Row],[133 (05JUL1985 12:00:00)-Water Temperature (C)]]*OO[[#This Row],[75]]</f>
        <v>6.2129595928924994E-8</v>
      </c>
      <c r="BZ29" s="10">
        <f>3/24000000*OO[[#This Row],[134 (05JUL1985 15:00:00)-Water Temperature (C)]]*OO[[#This Row],[76]]</f>
        <v>5.7657230616124995E-8</v>
      </c>
      <c r="CA29" s="10">
        <f>3/24000000*OO[[#This Row],[135 (05JUL1985 18:00:00)-Water Temperature (C)]]*OO[[#This Row],[77]]</f>
        <v>5.2294255013549996E-8</v>
      </c>
      <c r="CB29" s="10">
        <f>3/24000000*OO[[#This Row],[136 (05JUL1985 21:00:00)-Water Temperature (C)]]*OO[[#This Row],[78]]</f>
        <v>4.8293008009837497E-8</v>
      </c>
      <c r="CC29" s="10">
        <f>3/24000000*OO[[#This Row],[137 (06JUL1985 00:00:00)-Water Temperature (C)]]*OO[[#This Row],[79]]</f>
        <v>4.6210769994600002E-8</v>
      </c>
      <c r="CD29" s="10">
        <f>3/24000000*OO[[#This Row],[138 (06JUL1985 03:00:00)-Water Temperature (C)]]*OO[[#This Row],[80]]</f>
        <v>4.6680495742062504E-8</v>
      </c>
      <c r="CE29" s="10">
        <f>3/24000000*OO[[#This Row],[139 (06JUL1985 06:00:00)-Water Temperature (C)]]*OO[[#This Row],[81]]</f>
        <v>4.7106422887975E-8</v>
      </c>
      <c r="CF29" s="10">
        <f>3/24000000*OO[[#This Row],[140 (06JUL1985 09:00:00)-Water Temperature (C)]]*OO[[#This Row],[82]]</f>
        <v>4.6751956611237497E-8</v>
      </c>
      <c r="CG29" s="10">
        <f>3/24000000*OO[[#This Row],[141 (06JUL1985 12:00:00)-Water Temperature (C)]]*OO[[#This Row],[83]]</f>
        <v>4.6036818846637501E-8</v>
      </c>
      <c r="CH29" s="10">
        <f>3/24000000*OO[[#This Row],[142 (06JUL1985 15:00:00)-Water Temperature (C)]]*OO[[#This Row],[84]]</f>
        <v>4.3777941799062501E-8</v>
      </c>
      <c r="CI29" s="10">
        <f>3/24000000*OO[[#This Row],[143 (06JUL1985 18:00:00)-Water Temperature (C)]]*OO[[#This Row],[85]]</f>
        <v>3.9047433797312505E-8</v>
      </c>
      <c r="CJ29" s="10">
        <f>3/24000000*OO[[#This Row],[144 (06JUL1985 21:00:00)-Water Temperature (C)]]*OO[[#This Row],[86]]</f>
        <v>3.3985173653474995E-8</v>
      </c>
      <c r="CK29" s="10">
        <f>3/24000000*OO[[#This Row],[145 (07JUL1985 00:00:00)-Water Temperature (C)]]*OO[[#This Row],[87]]</f>
        <v>3.2909179756012502E-8</v>
      </c>
      <c r="CL29" s="10">
        <f>3/24000000*OO[[#This Row],[146 (07JUL1985 03:00:00)-Water Temperature (C)]]*OO[[#This Row],[88]]</f>
        <v>3.73503752908E-8</v>
      </c>
      <c r="CM29" s="10">
        <f>3/24000000*OO[[#This Row],[147 (07JUL1985 06:00:00)-Water Temperature (C)]]*OO[[#This Row],[89]]</f>
        <v>4.1894802083862504E-8</v>
      </c>
      <c r="CN29" s="10">
        <f>3/24000000*OO[[#This Row],[148 (07JUL1985 09:00:00)-Water Temperature (C)]]*OO[[#This Row],[90]]</f>
        <v>4.3033697802462503E-8</v>
      </c>
      <c r="CO29" s="10">
        <f>3/24000000*OO[[#This Row],[149 (07JUL1985 12:00:00)-Water Temperature (C)]]*OO[[#This Row],[91]]</f>
        <v>4.1896555719500009E-8</v>
      </c>
      <c r="CP29" s="10">
        <f>3/24000000*OO[[#This Row],[150 (07JUL1985 15:00:00)-Water Temperature (C)]]*OO[[#This Row],[92]]</f>
        <v>3.9162061867949989E-8</v>
      </c>
      <c r="CQ29" s="10">
        <f>3/24000000*OO[[#This Row],[151 (07JUL1985 18:00:00)-Water Temperature (C)]]*OO[[#This Row],[93]]</f>
        <v>3.5678728345099994E-8</v>
      </c>
      <c r="CR29" s="10">
        <f>3/24000000*OO[[#This Row],[152 (07JUL1985 21:00:00)-Water Temperature (C)]]*OO[[#This Row],[94]]</f>
        <v>3.2737967326249997E-8</v>
      </c>
      <c r="CS29" s="10">
        <f>3/24000000*OO[[#This Row],[153 (08JUL1985 00:00:00)-Water Temperature (C)]]*OO[[#This Row],[95]]</f>
        <v>3.0284507864850002E-8</v>
      </c>
      <c r="CT29" s="10">
        <f>3/24000000*OO[[#This Row],[154 (08JUL1985 03:00:00)-Water Temperature (C)]]*OO[[#This Row],[96]]</f>
        <v>2.7936931299749996E-8</v>
      </c>
      <c r="CU29" s="10">
        <f>3/24000000*OO[[#This Row],[155 (08JUL1985 06:00:00)-Water Temperature (C)]]*OO[[#This Row],[97]]</f>
        <v>2.7016164102937503E-8</v>
      </c>
      <c r="CV29" s="10">
        <f>3/24000000*OO[[#This Row],[156 (08JUL1985 09:00:00)-Water Temperature (C)]]*OO[[#This Row],[98]]</f>
        <v>2.6031894431400002E-8</v>
      </c>
      <c r="CW29" s="10">
        <f>3/24000000*OO[[#This Row],[157 (08JUL1985 12:00:00)-Water Temperature (C)]]*OO[[#This Row],[99]]</f>
        <v>2.4350982410562496E-8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8.6422985769141675E-2</v>
      </c>
      <c r="D30" s="10">
        <f>3/24*OO[[#This Row],[60 (26JUN1985 09:00:00)-Water Temperature (C)]]*OO[[#This Row],[2]]/SUM(OO[2])</f>
        <v>1.3953667614495192E-3</v>
      </c>
      <c r="E30" s="10">
        <f>3/24*OO[[#This Row],[61 (26JUN1985 12:00:00)-Water Temperature (C)]]*OO[[#This Row],[3]]/SUM(OO[3])</f>
        <v>6.3290125359770496E-5</v>
      </c>
      <c r="F30" s="10">
        <f>3/24*OO[[#This Row],[62 (26JUN1985 15:00:00)-Water Temperature (C)]]*OO[[#This Row],[4]]/SUM(OO[4])</f>
        <v>4.7791680948945367E-5</v>
      </c>
      <c r="G30" s="10">
        <f>3/24*OO[[#This Row],[63 (26JUN1985 18:00:00)-Water Temperature (C)]]*OO[[#This Row],[5]]/SUM(OO[5])</f>
        <v>4.1716302319873649E-5</v>
      </c>
      <c r="H30" s="10">
        <f>3/24*OO[[#This Row],[64 (26JUN1985 21:00:00)-Water Temperature (C)]]*OO[[#This Row],[6]]/SUM(OO[6])</f>
        <v>3.7316593752214882E-5</v>
      </c>
      <c r="I30" s="10">
        <f>3/24*OO[[#This Row],[65 (27JUN1985 00:00:00)-Water Temperature (C)]]*OO[[#This Row],[7]]/SUM(OO[7])</f>
        <v>4.0438495824459074E-5</v>
      </c>
      <c r="J30" s="10">
        <f>3/24*OO[[#This Row],[66 (27JUN1985 03:00:00)-Water Temperature (C)]]*OO[[#This Row],[8]]/SUM(OO[8])</f>
        <v>4.7652915825369761E-5</v>
      </c>
      <c r="K30" s="10">
        <f>3/24*OO[[#This Row],[67 (27JUN1985 06:00:00)-Water Temperature (C)]]*OO[[#This Row],[9]]/SUM(OO[9])</f>
        <v>5.0386248331447218E-5</v>
      </c>
      <c r="L30" s="10">
        <f>3/24*OO[[#This Row],[68 (27JUN1985 09:00:00)-Water Temperature (C)]]*OO[[#This Row],[10]]/SUM(OO[10])</f>
        <v>4.7564464405456644E-5</v>
      </c>
      <c r="M30" s="10">
        <f>3/24*OO[[#This Row],[69 (27JUN1985 12:00:00)-Water Temperature (C)]]*OO[[#This Row],[11]]/SUM(OO[11])</f>
        <v>4.2177917786000477E-5</v>
      </c>
      <c r="N30" s="10">
        <f>3/24*OO[[#This Row],[70 (27JUN1985 15:00:00)-Water Temperature (C)]]*OO[[#This Row],[12]]/SUM(OO[12])</f>
        <v>3.5843384929049094E-5</v>
      </c>
      <c r="O30" s="10">
        <f>3/24*OO[[#This Row],[71 (27JUN1985 18:00:00)-Water Temperature (C)]]*OO[[#This Row],[13]]/SUM(OO[13])</f>
        <v>3.0645458397109085E-5</v>
      </c>
      <c r="P30" s="10">
        <f>3/24*OO[[#This Row],[72 (27JUN1985 21:00:00)-Water Temperature (C)]]*OO[[#This Row],[14]]/SUM(OO[14])</f>
        <v>2.6240619724490508E-5</v>
      </c>
      <c r="Q30" s="10">
        <f>3/24*OO[[#This Row],[73 (28JUN1985 00:00:00)-Water Temperature (C)]]*OO[[#This Row],[15]]/SUM(OO[15])</f>
        <v>2.3168923720093368E-5</v>
      </c>
      <c r="R30" s="10">
        <f>3/24*OO[[#This Row],[74 (28JUN1985 03:00:00)-Water Temperature (C)]]*OO[[#This Row],[16]]/SUM(OO[16])</f>
        <v>2.1234000415424873E-5</v>
      </c>
      <c r="S30" s="10">
        <f>3/24*OO[[#This Row],[75 (28JUN1985 06:00:00)-Water Temperature (C)]]*OO[[#This Row],[17]]/SUM(OO[17])</f>
        <v>1.9759631719264557E-5</v>
      </c>
      <c r="T30" s="10">
        <f>3/24*OO[[#This Row],[76 (28JUN1985 09:00:00)-Water Temperature (C)]]*OO[[#This Row],[18]]/SUM(OO[18])</f>
        <v>1.8019199494359429E-5</v>
      </c>
      <c r="U30" s="10">
        <f>3/24*OO[[#This Row],[77 (28JUN1985 12:00:00)-Water Temperature (C)]]*OO[[#This Row],[19]]/SUM(OO[19])</f>
        <v>1.557905586366585E-5</v>
      </c>
      <c r="V30" s="10">
        <f>3/24000000*OO[[#This Row],[78 (28JUN1985 15:00:00)-Water Temperature (C)]]*OO[[#This Row],[20]]</f>
        <v>1.27673922916E-5</v>
      </c>
      <c r="W30" s="10">
        <f>3/24000000*OO[[#This Row],[79 (28JUN1985 18:00:00)-Water Temperature (C)]]*OO[[#This Row],[21]]</f>
        <v>1.0381628512057499E-5</v>
      </c>
      <c r="X30" s="10">
        <f>3/24000000*OO[[#This Row],[80 (28JUN1985 21:00:00)-Water Temperature (C)]]*OO[[#This Row],[22]]</f>
        <v>8.72312059761625E-6</v>
      </c>
      <c r="Y30" s="10">
        <f>3/24000000*OO[[#This Row],[81 (29JUN1985 00:00:00)-Water Temperature (C)]]*OO[[#This Row],[23]]</f>
        <v>7.5495465968362497E-6</v>
      </c>
      <c r="Z30" s="10">
        <f>3/24000000*OO[[#This Row],[82 (29JUN1985 03:00:00)-Water Temperature (C)]]*OO[[#This Row],[24]]</f>
        <v>6.8374785883500008E-6</v>
      </c>
      <c r="AA30" s="10">
        <f>3/24000000*OO[[#This Row],[83 (29JUN1985 06:00:00)-Water Temperature (C)]]*OO[[#This Row],[25]]</f>
        <v>6.4192921399799994E-6</v>
      </c>
      <c r="AB30" s="10">
        <f>3/24000000*OO[[#This Row],[84 (29JUN1985 09:00:00)-Water Temperature (C)]]*OO[[#This Row],[26]]</f>
        <v>5.8063592128087495E-6</v>
      </c>
      <c r="AC30" s="10">
        <f>3/24000000*OO[[#This Row],[85 (29JUN1985 12:00:00)-Water Temperature (C)]]*OO[[#This Row],[27]]</f>
        <v>4.9796598722062492E-6</v>
      </c>
      <c r="AD30" s="10">
        <f>3/24000000*OO[[#This Row],[86 (29JUN1985 15:00:00)-Water Temperature (C)]]*OO[[#This Row],[28]]</f>
        <v>4.0312559931449999E-6</v>
      </c>
      <c r="AE30" s="10">
        <f>3/24000000*OO[[#This Row],[88 (29JUN1985 21:00:00)-Water Temperature (C)]]*OO[[#This Row],[30]]</f>
        <v>2.6567913823849998E-6</v>
      </c>
      <c r="AF30" s="10">
        <f>3/24000000*OO[[#This Row],[88 (29JUN1985 21:00:00)-Water Temperature (C)]]*OO[[#This Row],[30]]</f>
        <v>2.6567913823849998E-6</v>
      </c>
      <c r="AG30" s="10">
        <f>3/24000000*OO[[#This Row],[89 (30JUN1985 00:00:00)-Water Temperature (C)]]*OO[[#This Row],[31]]</f>
        <v>2.1228291349349997E-6</v>
      </c>
      <c r="AH30" s="10">
        <f>3/24000000*OO[[#This Row],[90 (30JUN1985 03:00:00)-Water Temperature (C)]]*OO[[#This Row],[32]]</f>
        <v>1.5070661273969999E-6</v>
      </c>
      <c r="AI30" s="10">
        <f>3/24000000*OO[[#This Row],[91 (30JUN1985 06:00:00)-Water Temperature (C)]]*OO[[#This Row],[33]]</f>
        <v>1.0126202921974999E-6</v>
      </c>
      <c r="AJ30" s="10">
        <f>3/24000000*OO[[#This Row],[92 (30JUN1985 09:00:00)-Water Temperature (C)]]*OO[[#This Row],[34]]</f>
        <v>7.0271133749999985E-7</v>
      </c>
      <c r="AK30" s="10">
        <f>3/24000000*OO[[#This Row],[93 (30JUN1985 12:00:00)-Water Temperature (C)]]*OO[[#This Row],[35]]</f>
        <v>5.2117944278849995E-7</v>
      </c>
      <c r="AL30" s="10">
        <f>3/24000000*OO[[#This Row],[94 (30JUN1985 15:00:00)-Water Temperature (C)]]*OO[[#This Row],[36]]</f>
        <v>4.0167713637899999E-7</v>
      </c>
      <c r="AM30" s="10">
        <f>3/24000000*OO[[#This Row],[95 (30JUN1985 18:00:00)-Water Temperature (C)]]*OO[[#This Row],[37]]</f>
        <v>3.1828675248737497E-7</v>
      </c>
      <c r="AN30" s="10">
        <f>3/24000000*OO[[#This Row],[96 (30JUN1985 21:00:00)-Water Temperature (C)]]*OO[[#This Row],[38]]</f>
        <v>2.6954686920899998E-7</v>
      </c>
      <c r="AO30" s="10">
        <f>3/24000000*OO[[#This Row],[97 (01JUL1985 00:00:00)-Water Temperature (C)]]*OO[[#This Row],[39]]</f>
        <v>2.4981180607349999E-7</v>
      </c>
      <c r="AP30" s="10">
        <f>3/24000000*OO[[#This Row],[98 (01JUL1985 03:00:00)-Water Temperature (C)]]*OO[[#This Row],[40]]</f>
        <v>2.5697646067462499E-7</v>
      </c>
      <c r="AQ30" s="10">
        <f>3/24000000*OO[[#This Row],[99 (01JUL1985 06:00:00)-Water Temperature (C)]]*OO[[#This Row],[41]]</f>
        <v>2.6075945407499999E-7</v>
      </c>
      <c r="AR30" s="10">
        <f>3/24000000*OO[[#This Row],[100 (01JUL1985 09:00:00)-Water Temperature (C)]]*OO[[#This Row],[42]]</f>
        <v>2.5142378457624999E-7</v>
      </c>
      <c r="AS30" s="10">
        <f>3/24000000*OO[[#This Row],[101 (01JUL1985 12:00:00)-Water Temperature (C)]]*OO[[#This Row],[43]]</f>
        <v>2.2849586998199998E-7</v>
      </c>
      <c r="AT30" s="10">
        <f>3/24000000*OO[[#This Row],[102 (01JUL1985 15:00:00)-Water Temperature (C)]]*OO[[#This Row],[44]]</f>
        <v>2.0304256070962501E-7</v>
      </c>
      <c r="AU30" s="10">
        <f>3/24000000*OO[[#This Row],[103 (01JUL1985 18:00:00)-Water Temperature (C)]]*OO[[#This Row],[45]]</f>
        <v>1.793111998205E-7</v>
      </c>
      <c r="AV30" s="10">
        <f>3/24000000*OO[[#This Row],[104 (01JUL1985 21:00:00)-Water Temperature (C)]]*OO[[#This Row],[46]]</f>
        <v>1.6162793536119999E-7</v>
      </c>
      <c r="AW30" s="10">
        <f>3/24000000*OO[[#This Row],[105 (02JUL1985 00:00:00)-Water Temperature (C)]]*OO[[#This Row],[47]]</f>
        <v>1.5374467328695E-7</v>
      </c>
      <c r="AX30" s="10">
        <f>3/24000000*OO[[#This Row],[106 (02JUL1985 03:00:00)-Water Temperature (C)]]*OO[[#This Row],[48]]</f>
        <v>1.6020070219889998E-7</v>
      </c>
      <c r="AY30" s="10">
        <f>3/24000000*OO[[#This Row],[107 (02JUL1985 06:00:00)-Water Temperature (C)]]*OO[[#This Row],[49]]</f>
        <v>1.672737107019875E-7</v>
      </c>
      <c r="AZ30" s="10">
        <f>3/24000000*OO[[#This Row],[108 (02JUL1985 09:00:00)-Water Temperature (C)]]*OO[[#This Row],[50]]</f>
        <v>1.6580511459303753E-7</v>
      </c>
      <c r="BA30" s="10">
        <f>3/24000000*OO[[#This Row],[109 (02JUL1985 12:00:00)-Water Temperature (C)]]*OO[[#This Row],[51]]</f>
        <v>1.5652042959442498E-7</v>
      </c>
      <c r="BB30" s="10">
        <f>3/24000000*OO[[#This Row],[110 (02JUL1985 15:00:00)-Water Temperature (C)]]*OO[[#This Row],[52]]</f>
        <v>1.410994897721E-7</v>
      </c>
      <c r="BC30" s="10">
        <f>3/24000000*OO[[#This Row],[111 (02JUL1985 18:00:00)-Water Temperature (C)]]*OO[[#This Row],[53]]</f>
        <v>1.2468982114147499E-7</v>
      </c>
      <c r="BD30" s="10">
        <f>3/24000000*OO[[#This Row],[112 (02JUL1985 21:00:00)-Water Temperature (C)]]*OO[[#This Row],[54]]</f>
        <v>1.122999614358125E-7</v>
      </c>
      <c r="BE30" s="10">
        <f>3/24000000*OO[[#This Row],[113 (03JUL1985 00:00:00)-Water Temperature (C)]]*OO[[#This Row],[55]]</f>
        <v>1.0741648804923749E-7</v>
      </c>
      <c r="BF30" s="10">
        <f>3/24000000*OO[[#This Row],[114 (03JUL1985 03:00:00)-Water Temperature (C)]]*OO[[#This Row],[56]]</f>
        <v>1.1090265802560001E-7</v>
      </c>
      <c r="BG30" s="10">
        <f>3/24000000*OO[[#This Row],[115 (03JUL1985 06:00:00)-Water Temperature (C)]]*OO[[#This Row],[57]]</f>
        <v>1.15904317103975E-7</v>
      </c>
      <c r="BH30" s="10">
        <f>3/24000000*OO[[#This Row],[116 (03JUL1985 09:00:00)-Water Temperature (C)]]*OO[[#This Row],[58]]</f>
        <v>1.1598489667305001E-7</v>
      </c>
      <c r="BI30" s="10">
        <f>3/24000000*OO[[#This Row],[117 (03JUL1985 12:00:00)-Water Temperature (C)]]*OO[[#This Row],[59]]</f>
        <v>1.1057730912690001E-7</v>
      </c>
      <c r="BJ30" s="10">
        <f>3/24000000*OO[[#This Row],[118 (03JUL1985 15:00:00)-Water Temperature (C)]]*OO[[#This Row],[60]]</f>
        <v>9.9726060840000001E-8</v>
      </c>
      <c r="BK30" s="10">
        <f>3/24000000*OO[[#This Row],[119 (03JUL1985 18:00:00)-Water Temperature (C)]]*OO[[#This Row],[61]]</f>
        <v>8.8487640924800004E-8</v>
      </c>
      <c r="BL30" s="10">
        <f>3/24000000*OO[[#This Row],[120 (03JUL1985 21:00:00)-Water Temperature (C)]]*OO[[#This Row],[62]]</f>
        <v>7.9464445765249986E-8</v>
      </c>
      <c r="BM30" s="10">
        <f>3/24000000*OO[[#This Row],[121 (04JUL1985 00:00:00)-Water Temperature (C)]]*OO[[#This Row],[63]]</f>
        <v>7.4733977647349994E-8</v>
      </c>
      <c r="BN30" s="10">
        <f>3/24000000*OO[[#This Row],[122 (04JUL1985 03:00:00)-Water Temperature (C)]]*OO[[#This Row],[64]]</f>
        <v>7.5958408779824994E-8</v>
      </c>
      <c r="BO30" s="10">
        <f>3/24000000*OO[[#This Row],[123 (04JUL1985 06:00:00)-Water Temperature (C)]]*OO[[#This Row],[65]]</f>
        <v>7.6601661406187491E-8</v>
      </c>
      <c r="BP30" s="10">
        <f>3/24000000*OO[[#This Row],[124 (04JUL1985 09:00:00)-Water Temperature (C)]]*OO[[#This Row],[66]]</f>
        <v>7.6545187598512493E-8</v>
      </c>
      <c r="BQ30" s="10">
        <f>3/24000000*OO[[#This Row],[125 (04JUL1985 12:00:00)-Water Temperature (C)]]*OO[[#This Row],[67]]</f>
        <v>7.3098074113300001E-8</v>
      </c>
      <c r="BR30" s="10">
        <f>3/24000000*OO[[#This Row],[126 (04JUL1985 15:00:00)-Water Temperature (C)]]*OO[[#This Row],[68]]</f>
        <v>6.91600520376E-8</v>
      </c>
      <c r="BS30" s="10">
        <f>3/24000000*OO[[#This Row],[127 (04JUL1985 18:00:00)-Water Temperature (C)]]*OO[[#This Row],[69]]</f>
        <v>6.5818916669687503E-8</v>
      </c>
      <c r="BT30" s="10">
        <f>3/24000000*OO[[#This Row],[128 (04JUL1985 21:00:00)-Water Temperature (C)]]*OO[[#This Row],[70]]</f>
        <v>6.371283627056249E-8</v>
      </c>
      <c r="BU30" s="10">
        <f>3/24000000*OO[[#This Row],[129 (05JUL1985 00:00:00)-Water Temperature (C)]]*OO[[#This Row],[71]]</f>
        <v>6.1733764327999989E-8</v>
      </c>
      <c r="BV30" s="10">
        <f>3/24000000*OO[[#This Row],[130 (05JUL1985 03:00:00)-Water Temperature (C)]]*OO[[#This Row],[72]]</f>
        <v>6.4502358237449996E-8</v>
      </c>
      <c r="BW30" s="10">
        <f>3/24000000*OO[[#This Row],[131 (05JUL1985 06:00:00)-Water Temperature (C)]]*OO[[#This Row],[73]]</f>
        <v>6.6156854286824998E-8</v>
      </c>
      <c r="BX30" s="10">
        <f>3/24000000*OO[[#This Row],[132 (05JUL1985 09:00:00)-Water Temperature (C)]]*OO[[#This Row],[74]]</f>
        <v>6.57660422017E-8</v>
      </c>
      <c r="BY30" s="10">
        <f>3/24000000*OO[[#This Row],[133 (05JUL1985 12:00:00)-Water Temperature (C)]]*OO[[#This Row],[75]]</f>
        <v>6.2609000392124998E-8</v>
      </c>
      <c r="BZ30" s="10">
        <f>3/24000000*OO[[#This Row],[134 (05JUL1985 15:00:00)-Water Temperature (C)]]*OO[[#This Row],[76]]</f>
        <v>5.8031968819275005E-8</v>
      </c>
      <c r="CA30" s="10">
        <f>3/24000000*OO[[#This Row],[135 (05JUL1985 18:00:00)-Water Temperature (C)]]*OO[[#This Row],[77]]</f>
        <v>5.2688085907324996E-8</v>
      </c>
      <c r="CB30" s="10">
        <f>3/24000000*OO[[#This Row],[136 (05JUL1985 21:00:00)-Water Temperature (C)]]*OO[[#This Row],[78]]</f>
        <v>4.8487206601799997E-8</v>
      </c>
      <c r="CC30" s="10">
        <f>3/24000000*OO[[#This Row],[137 (06JUL1985 00:00:00)-Water Temperature (C)]]*OO[[#This Row],[79]]</f>
        <v>4.6381142026312499E-8</v>
      </c>
      <c r="CD30" s="10">
        <f>3/24000000*OO[[#This Row],[138 (06JUL1985 03:00:00)-Water Temperature (C)]]*OO[[#This Row],[80]]</f>
        <v>4.7004004344000002E-8</v>
      </c>
      <c r="CE30" s="10">
        <f>3/24000000*OO[[#This Row],[139 (06JUL1985 06:00:00)-Water Temperature (C)]]*OO[[#This Row],[81]]</f>
        <v>4.7353812240262492E-8</v>
      </c>
      <c r="CF30" s="10">
        <f>3/24000000*OO[[#This Row],[140 (06JUL1985 09:00:00)-Water Temperature (C)]]*OO[[#This Row],[82]]</f>
        <v>4.7180485166749998E-8</v>
      </c>
      <c r="CG30" s="10">
        <f>3/24000000*OO[[#This Row],[141 (06JUL1985 12:00:00)-Water Temperature (C)]]*OO[[#This Row],[83]]</f>
        <v>4.6519006301499998E-8</v>
      </c>
      <c r="CH30" s="10">
        <f>3/24000000*OO[[#This Row],[142 (06JUL1985 15:00:00)-Water Temperature (C)]]*OO[[#This Row],[84]]</f>
        <v>4.4167421338599997E-8</v>
      </c>
      <c r="CI30" s="10">
        <f>3/24000000*OO[[#This Row],[143 (06JUL1985 18:00:00)-Water Temperature (C)]]*OO[[#This Row],[85]]</f>
        <v>3.9527594557749991E-8</v>
      </c>
      <c r="CJ30" s="10">
        <f>3/24000000*OO[[#This Row],[144 (06JUL1985 21:00:00)-Water Temperature (C)]]*OO[[#This Row],[86]]</f>
        <v>3.4347933707399995E-8</v>
      </c>
      <c r="CK30" s="10">
        <f>3/24000000*OO[[#This Row],[145 (07JUL1985 00:00:00)-Water Temperature (C)]]*OO[[#This Row],[87]]</f>
        <v>3.2865686101775003E-8</v>
      </c>
      <c r="CL30" s="10">
        <f>3/24000000*OO[[#This Row],[146 (07JUL1985 03:00:00)-Water Temperature (C)]]*OO[[#This Row],[88]]</f>
        <v>3.7009531759200003E-8</v>
      </c>
      <c r="CM30" s="10">
        <f>3/24000000*OO[[#This Row],[147 (07JUL1985 06:00:00)-Water Temperature (C)]]*OO[[#This Row],[89]]</f>
        <v>4.1701812188400004E-8</v>
      </c>
      <c r="CN30" s="10">
        <f>3/24000000*OO[[#This Row],[148 (07JUL1985 09:00:00)-Water Temperature (C)]]*OO[[#This Row],[90]]</f>
        <v>4.3243700224724998E-8</v>
      </c>
      <c r="CO30" s="10">
        <f>3/24000000*OO[[#This Row],[149 (07JUL1985 12:00:00)-Water Temperature (C)]]*OO[[#This Row],[91]]</f>
        <v>4.2274661202624992E-8</v>
      </c>
      <c r="CP30" s="10">
        <f>3/24000000*OO[[#This Row],[150 (07JUL1985 15:00:00)-Water Temperature (C)]]*OO[[#This Row],[92]]</f>
        <v>3.9503433333800003E-8</v>
      </c>
      <c r="CQ30" s="10">
        <f>3/24000000*OO[[#This Row],[151 (07JUL1985 18:00:00)-Water Temperature (C)]]*OO[[#This Row],[93]]</f>
        <v>3.6032387191937503E-8</v>
      </c>
      <c r="CR30" s="10">
        <f>3/24000000*OO[[#This Row],[152 (07JUL1985 21:00:00)-Water Temperature (C)]]*OO[[#This Row],[94]]</f>
        <v>3.29831147412E-8</v>
      </c>
      <c r="CS30" s="10">
        <f>3/24000000*OO[[#This Row],[153 (08JUL1985 00:00:00)-Water Temperature (C)]]*OO[[#This Row],[95]]</f>
        <v>3.0550183514549997E-8</v>
      </c>
      <c r="CT30" s="10">
        <f>3/24000000*OO[[#This Row],[154 (08JUL1985 03:00:00)-Water Temperature (C)]]*OO[[#This Row],[96]]</f>
        <v>2.8308781795049998E-8</v>
      </c>
      <c r="CU30" s="10">
        <f>3/24000000*OO[[#This Row],[155 (08JUL1985 06:00:00)-Water Temperature (C)]]*OO[[#This Row],[97]]</f>
        <v>2.7276754764587496E-8</v>
      </c>
      <c r="CV30" s="10">
        <f>3/24000000*OO[[#This Row],[156 (08JUL1985 09:00:00)-Water Temperature (C)]]*OO[[#This Row],[98]]</f>
        <v>2.6235995596100002E-8</v>
      </c>
      <c r="CW30" s="10">
        <f>3/24000000*OO[[#This Row],[157 (08JUL1985 12:00:00)-Water Temperature (C)]]*OO[[#This Row],[99]]</f>
        <v>2.4588627645862496E-8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0.13753324067791842</v>
      </c>
      <c r="D31" s="10">
        <f>3/24*OO[[#This Row],[60 (26JUN1985 09:00:00)-Water Temperature (C)]]*OO[[#This Row],[2]]/SUM(OO[2])</f>
        <v>3.2640712909156981E-3</v>
      </c>
      <c r="E31" s="10">
        <f>3/24*OO[[#This Row],[61 (26JUN1985 12:00:00)-Water Temperature (C)]]*OO[[#This Row],[3]]/SUM(OO[3])</f>
        <v>8.8181527562421633E-5</v>
      </c>
      <c r="F31" s="10">
        <f>3/24*OO[[#This Row],[62 (26JUN1985 15:00:00)-Water Temperature (C)]]*OO[[#This Row],[4]]/SUM(OO[4])</f>
        <v>5.545445179059904E-5</v>
      </c>
      <c r="G31" s="10">
        <f>3/24*OO[[#This Row],[63 (26JUN1985 18:00:00)-Water Temperature (C)]]*OO[[#This Row],[5]]/SUM(OO[5])</f>
        <v>4.8360902562183816E-5</v>
      </c>
      <c r="H31" s="10">
        <f>3/24*OO[[#This Row],[64 (26JUN1985 21:00:00)-Water Temperature (C)]]*OO[[#This Row],[6]]/SUM(OO[6])</f>
        <v>4.3045644331400157E-5</v>
      </c>
      <c r="I31" s="10">
        <f>3/24*OO[[#This Row],[65 (27JUN1985 00:00:00)-Water Temperature (C)]]*OO[[#This Row],[7]]/SUM(OO[7])</f>
        <v>4.5144628678919287E-5</v>
      </c>
      <c r="J31" s="10">
        <f>3/24*OO[[#This Row],[66 (27JUN1985 03:00:00)-Water Temperature (C)]]*OO[[#This Row],[8]]/SUM(OO[8])</f>
        <v>5.3765144122971754E-5</v>
      </c>
      <c r="K31" s="10">
        <f>3/24*OO[[#This Row],[67 (27JUN1985 06:00:00)-Water Temperature (C)]]*OO[[#This Row],[9]]/SUM(OO[9])</f>
        <v>5.7765067327561373E-5</v>
      </c>
      <c r="L31" s="10">
        <f>3/24*OO[[#This Row],[68 (27JUN1985 09:00:00)-Water Temperature (C)]]*OO[[#This Row],[10]]/SUM(OO[10])</f>
        <v>5.4909781423450421E-5</v>
      </c>
      <c r="M31" s="10">
        <f>3/24*OO[[#This Row],[69 (27JUN1985 12:00:00)-Water Temperature (C)]]*OO[[#This Row],[11]]/SUM(OO[11])</f>
        <v>4.9028053523999515E-5</v>
      </c>
      <c r="N31" s="10">
        <f>3/24*OO[[#This Row],[70 (27JUN1985 15:00:00)-Water Temperature (C)]]*OO[[#This Row],[12]]/SUM(OO[12])</f>
        <v>4.1690258934732212E-5</v>
      </c>
      <c r="O31" s="10">
        <f>3/24*OO[[#This Row],[71 (27JUN1985 18:00:00)-Water Temperature (C)]]*OO[[#This Row],[13]]/SUM(OO[13])</f>
        <v>3.5643671118850038E-5</v>
      </c>
      <c r="P31" s="10">
        <f>3/24*OO[[#This Row],[72 (27JUN1985 21:00:00)-Water Temperature (C)]]*OO[[#This Row],[14]]/SUM(OO[14])</f>
        <v>3.0458194091631844E-5</v>
      </c>
      <c r="Q31" s="10">
        <f>3/24*OO[[#This Row],[73 (28JUN1985 00:00:00)-Water Temperature (C)]]*OO[[#This Row],[15]]/SUM(OO[15])</f>
        <v>2.6870089902409155E-5</v>
      </c>
      <c r="R31" s="10">
        <f>3/24*OO[[#This Row],[74 (28JUN1985 03:00:00)-Water Temperature (C)]]*OO[[#This Row],[16]]/SUM(OO[16])</f>
        <v>2.4580004380462988E-5</v>
      </c>
      <c r="S31" s="10">
        <f>3/24*OO[[#This Row],[75 (28JUN1985 06:00:00)-Water Temperature (C)]]*OO[[#This Row],[17]]/SUM(OO[17])</f>
        <v>2.2874615125981237E-5</v>
      </c>
      <c r="T31" s="10">
        <f>3/24*OO[[#This Row],[76 (28JUN1985 09:00:00)-Water Temperature (C)]]*OO[[#This Row],[18]]/SUM(OO[18])</f>
        <v>2.0924935590328692E-5</v>
      </c>
      <c r="U31" s="10">
        <f>3/24*OO[[#This Row],[77 (28JUN1985 12:00:00)-Water Temperature (C)]]*OO[[#This Row],[19]]/SUM(OO[19])</f>
        <v>1.8141105824546108E-5</v>
      </c>
      <c r="V31" s="10">
        <f>3/24000000*OO[[#This Row],[78 (28JUN1985 15:00:00)-Water Temperature (C)]]*OO[[#This Row],[20]]</f>
        <v>1.4864651092079997E-5</v>
      </c>
      <c r="W31" s="10">
        <f>3/24000000*OO[[#This Row],[79 (28JUN1985 18:00:00)-Water Temperature (C)]]*OO[[#This Row],[21]]</f>
        <v>1.2062799826219999E-5</v>
      </c>
      <c r="X31" s="10">
        <f>3/24000000*OO[[#This Row],[80 (28JUN1985 21:00:00)-Water Temperature (C)]]*OO[[#This Row],[22]]</f>
        <v>1.0076294323754999E-5</v>
      </c>
      <c r="Y31" s="10">
        <f>3/24000000*OO[[#This Row],[81 (29JUN1985 00:00:00)-Water Temperature (C)]]*OO[[#This Row],[23]]</f>
        <v>8.68751257419E-6</v>
      </c>
      <c r="Z31" s="10">
        <f>3/24000000*OO[[#This Row],[82 (29JUN1985 03:00:00)-Water Temperature (C)]]*OO[[#This Row],[24]]</f>
        <v>7.8617718477024985E-6</v>
      </c>
      <c r="AA31" s="10">
        <f>3/24000000*OO[[#This Row],[83 (29JUN1985 06:00:00)-Water Temperature (C)]]*OO[[#This Row],[25]]</f>
        <v>7.3540894422237489E-6</v>
      </c>
      <c r="AB31" s="10">
        <f>3/24000000*OO[[#This Row],[84 (29JUN1985 09:00:00)-Water Temperature (C)]]*OO[[#This Row],[26]]</f>
        <v>6.6631088668799999E-6</v>
      </c>
      <c r="AC31" s="10">
        <f>3/24000000*OO[[#This Row],[85 (29JUN1985 12:00:00)-Water Temperature (C)]]*OO[[#This Row],[27]]</f>
        <v>5.7214711775287503E-6</v>
      </c>
      <c r="AD31" s="10">
        <f>3/24000000*OO[[#This Row],[86 (29JUN1985 15:00:00)-Water Temperature (C)]]*OO[[#This Row],[28]]</f>
        <v>4.6243275182650002E-6</v>
      </c>
      <c r="AE31" s="10">
        <f>3/24000000*OO[[#This Row],[88 (29JUN1985 21:00:00)-Water Temperature (C)]]*OO[[#This Row],[30]]</f>
        <v>3.0149824773000002E-6</v>
      </c>
      <c r="AF31" s="10">
        <f>3/24000000*OO[[#This Row],[88 (29JUN1985 21:00:00)-Water Temperature (C)]]*OO[[#This Row],[30]]</f>
        <v>3.0149824773000002E-6</v>
      </c>
      <c r="AG31" s="10">
        <f>3/24000000*OO[[#This Row],[89 (30JUN1985 00:00:00)-Water Temperature (C)]]*OO[[#This Row],[31]]</f>
        <v>2.4261721090462502E-6</v>
      </c>
      <c r="AH31" s="10">
        <f>3/24000000*OO[[#This Row],[90 (30JUN1985 03:00:00)-Water Temperature (C)]]*OO[[#This Row],[32]]</f>
        <v>1.7597791256799998E-6</v>
      </c>
      <c r="AI31" s="10">
        <f>3/24000000*OO[[#This Row],[91 (30JUN1985 06:00:00)-Water Temperature (C)]]*OO[[#This Row],[33]]</f>
        <v>1.1867140978706249E-6</v>
      </c>
      <c r="AJ31" s="10">
        <f>3/24000000*OO[[#This Row],[92 (30JUN1985 09:00:00)-Water Temperature (C)]]*OO[[#This Row],[34]]</f>
        <v>8.1689558723899992E-7</v>
      </c>
      <c r="AK31" s="10">
        <f>3/24000000*OO[[#This Row],[93 (30JUN1985 12:00:00)-Water Temperature (C)]]*OO[[#This Row],[35]]</f>
        <v>5.9808785205837499E-7</v>
      </c>
      <c r="AL31" s="10">
        <f>3/24000000*OO[[#This Row],[94 (30JUN1985 15:00:00)-Water Temperature (C)]]*OO[[#This Row],[36]]</f>
        <v>4.56588364641E-7</v>
      </c>
      <c r="AM31" s="10">
        <f>3/24000000*OO[[#This Row],[95 (30JUN1985 18:00:00)-Water Temperature (C)]]*OO[[#This Row],[37]]</f>
        <v>3.5937461470837495E-7</v>
      </c>
      <c r="AN31" s="10">
        <f>3/24000000*OO[[#This Row],[96 (30JUN1985 21:00:00)-Water Temperature (C)]]*OO[[#This Row],[38]]</f>
        <v>3.0215637056825001E-7</v>
      </c>
      <c r="AO31" s="10">
        <f>3/24000000*OO[[#This Row],[97 (01JUL1985 00:00:00)-Water Temperature (C)]]*OO[[#This Row],[39]]</f>
        <v>2.7808206680099998E-7</v>
      </c>
      <c r="AP31" s="10">
        <f>3/24000000*OO[[#This Row],[98 (01JUL1985 03:00:00)-Water Temperature (C)]]*OO[[#This Row],[40]]</f>
        <v>2.858124330775E-7</v>
      </c>
      <c r="AQ31" s="10">
        <f>3/24000000*OO[[#This Row],[99 (01JUL1985 06:00:00)-Water Temperature (C)]]*OO[[#This Row],[41]]</f>
        <v>2.8969623948999995E-7</v>
      </c>
      <c r="AR31" s="10">
        <f>3/24000000*OO[[#This Row],[100 (01JUL1985 09:00:00)-Water Temperature (C)]]*OO[[#This Row],[42]]</f>
        <v>2.8079652734874996E-7</v>
      </c>
      <c r="AS31" s="10">
        <f>3/24000000*OO[[#This Row],[101 (01JUL1985 12:00:00)-Water Temperature (C)]]*OO[[#This Row],[43]]</f>
        <v>2.5582030285600002E-7</v>
      </c>
      <c r="AT31" s="10">
        <f>3/24000000*OO[[#This Row],[102 (01JUL1985 15:00:00)-Water Temperature (C)]]*OO[[#This Row],[44]]</f>
        <v>2.2695187813949999E-7</v>
      </c>
      <c r="AU31" s="10">
        <f>3/24000000*OO[[#This Row],[103 (01JUL1985 18:00:00)-Water Temperature (C)]]*OO[[#This Row],[45]]</f>
        <v>2.00026130735625E-7</v>
      </c>
      <c r="AV31" s="10">
        <f>3/24000000*OO[[#This Row],[104 (01JUL1985 21:00:00)-Water Temperature (C)]]*OO[[#This Row],[46]]</f>
        <v>1.7973925477987497E-7</v>
      </c>
      <c r="AW31" s="10">
        <f>3/24000000*OO[[#This Row],[105 (02JUL1985 00:00:00)-Water Temperature (C)]]*OO[[#This Row],[47]]</f>
        <v>1.7050829451425E-7</v>
      </c>
      <c r="AX31" s="10">
        <f>3/24000000*OO[[#This Row],[106 (02JUL1985 03:00:00)-Water Temperature (C)]]*OO[[#This Row],[48]]</f>
        <v>1.7755368783129998E-7</v>
      </c>
      <c r="AY31" s="10">
        <f>3/24000000*OO[[#This Row],[107 (02JUL1985 06:00:00)-Water Temperature (C)]]*OO[[#This Row],[49]]</f>
        <v>1.853513180249625E-7</v>
      </c>
      <c r="AZ31" s="10">
        <f>3/24000000*OO[[#This Row],[108 (02JUL1985 09:00:00)-Water Temperature (C)]]*OO[[#This Row],[50]]</f>
        <v>1.8473293523407501E-7</v>
      </c>
      <c r="BA31" s="10">
        <f>3/24000000*OO[[#This Row],[109 (02JUL1985 12:00:00)-Water Temperature (C)]]*OO[[#This Row],[51]]</f>
        <v>1.7500459401012499E-7</v>
      </c>
      <c r="BB31" s="10">
        <f>3/24000000*OO[[#This Row],[110 (02JUL1985 15:00:00)-Water Temperature (C)]]*OO[[#This Row],[52]]</f>
        <v>1.5756862758997499E-7</v>
      </c>
      <c r="BC31" s="10">
        <f>3/24000000*OO[[#This Row],[111 (02JUL1985 18:00:00)-Water Temperature (C)]]*OO[[#This Row],[53]]</f>
        <v>1.3925366467999999E-7</v>
      </c>
      <c r="BD31" s="10">
        <f>3/24000000*OO[[#This Row],[112 (02JUL1985 21:00:00)-Water Temperature (C)]]*OO[[#This Row],[54]]</f>
        <v>1.2500160408039999E-7</v>
      </c>
      <c r="BE31" s="10">
        <f>3/24000000*OO[[#This Row],[113 (03JUL1985 00:00:00)-Water Temperature (C)]]*OO[[#This Row],[55]]</f>
        <v>1.18986172736475E-7</v>
      </c>
      <c r="BF31" s="10">
        <f>3/24000000*OO[[#This Row],[114 (03JUL1985 03:00:00)-Water Temperature (C)]]*OO[[#This Row],[56]]</f>
        <v>1.2299340266441248E-7</v>
      </c>
      <c r="BG31" s="10">
        <f>3/24000000*OO[[#This Row],[115 (03JUL1985 06:00:00)-Water Temperature (C)]]*OO[[#This Row],[57]]</f>
        <v>1.2844112046640002E-7</v>
      </c>
      <c r="BH31" s="10">
        <f>3/24000000*OO[[#This Row],[116 (03JUL1985 09:00:00)-Water Temperature (C)]]*OO[[#This Row],[58]]</f>
        <v>1.2908562075285E-7</v>
      </c>
      <c r="BI31" s="10">
        <f>3/24000000*OO[[#This Row],[117 (03JUL1985 12:00:00)-Water Temperature (C)]]*OO[[#This Row],[59]]</f>
        <v>1.2350423384137497E-7</v>
      </c>
      <c r="BJ31" s="10">
        <f>3/24000000*OO[[#This Row],[118 (03JUL1985 15:00:00)-Water Temperature (C)]]*OO[[#This Row],[60]]</f>
        <v>1.11340168172025E-7</v>
      </c>
      <c r="BK31" s="10">
        <f>3/24000000*OO[[#This Row],[119 (03JUL1985 18:00:00)-Water Temperature (C)]]*OO[[#This Row],[61]]</f>
        <v>9.8741260448249995E-8</v>
      </c>
      <c r="BL31" s="10">
        <f>3/24000000*OO[[#This Row],[120 (03JUL1985 21:00:00)-Water Temperature (C)]]*OO[[#This Row],[62]]</f>
        <v>8.8356605600037503E-8</v>
      </c>
      <c r="BM31" s="10">
        <f>3/24000000*OO[[#This Row],[121 (04JUL1985 00:00:00)-Water Temperature (C)]]*OO[[#This Row],[63]]</f>
        <v>8.2767932240799988E-8</v>
      </c>
      <c r="BN31" s="10">
        <f>3/24000000*OO[[#This Row],[122 (04JUL1985 03:00:00)-Water Temperature (C)]]*OO[[#This Row],[64]]</f>
        <v>8.407216531493748E-8</v>
      </c>
      <c r="BO31" s="10">
        <f>3/24000000*OO[[#This Row],[123 (04JUL1985 06:00:00)-Water Temperature (C)]]*OO[[#This Row],[65]]</f>
        <v>8.4669290731349987E-8</v>
      </c>
      <c r="BP31" s="10">
        <f>3/24000000*OO[[#This Row],[124 (04JUL1985 09:00:00)-Water Temperature (C)]]*OO[[#This Row],[66]]</f>
        <v>8.4973791440025E-8</v>
      </c>
      <c r="BQ31" s="10">
        <f>3/24000000*OO[[#This Row],[125 (04JUL1985 12:00:00)-Water Temperature (C)]]*OO[[#This Row],[67]]</f>
        <v>8.1240263449399993E-8</v>
      </c>
      <c r="BR31" s="10">
        <f>3/24000000*OO[[#This Row],[126 (04JUL1985 15:00:00)-Water Temperature (C)]]*OO[[#This Row],[68]]</f>
        <v>7.6916078143012491E-8</v>
      </c>
      <c r="BS31" s="10">
        <f>3/24000000*OO[[#This Row],[127 (04JUL1985 18:00:00)-Water Temperature (C)]]*OO[[#This Row],[69]]</f>
        <v>7.3168579397275002E-8</v>
      </c>
      <c r="BT31" s="10">
        <f>3/24000000*OO[[#This Row],[128 (04JUL1985 21:00:00)-Water Temperature (C)]]*OO[[#This Row],[70]]</f>
        <v>7.0708471958937502E-8</v>
      </c>
      <c r="BU31" s="10">
        <f>3/24000000*OO[[#This Row],[129 (05JUL1985 00:00:00)-Water Temperature (C)]]*OO[[#This Row],[71]]</f>
        <v>6.8375155152674997E-8</v>
      </c>
      <c r="BV31" s="10">
        <f>3/24000000*OO[[#This Row],[130 (05JUL1985 03:00:00)-Water Temperature (C)]]*OO[[#This Row],[72]]</f>
        <v>7.1341160962912482E-8</v>
      </c>
      <c r="BW31" s="10">
        <f>3/24000000*OO[[#This Row],[131 (05JUL1985 06:00:00)-Water Temperature (C)]]*OO[[#This Row],[73]]</f>
        <v>7.3113652183449982E-8</v>
      </c>
      <c r="BX31" s="10">
        <f>3/24000000*OO[[#This Row],[132 (05JUL1985 09:00:00)-Water Temperature (C)]]*OO[[#This Row],[74]]</f>
        <v>7.3048571048250001E-8</v>
      </c>
      <c r="BY31" s="10">
        <f>3/24000000*OO[[#This Row],[133 (05JUL1985 12:00:00)-Water Temperature (C)]]*OO[[#This Row],[75]]</f>
        <v>6.9678621570337485E-8</v>
      </c>
      <c r="BZ31" s="10">
        <f>3/24000000*OO[[#This Row],[134 (05JUL1985 15:00:00)-Water Temperature (C)]]*OO[[#This Row],[76]]</f>
        <v>6.4485297957874994E-8</v>
      </c>
      <c r="CA31" s="10">
        <f>3/24000000*OO[[#This Row],[135 (05JUL1985 18:00:00)-Water Temperature (C)]]*OO[[#This Row],[77]]</f>
        <v>5.8603357168325005E-8</v>
      </c>
      <c r="CB31" s="10">
        <f>3/24000000*OO[[#This Row],[136 (05JUL1985 21:00:00)-Water Temperature (C)]]*OO[[#This Row],[78]]</f>
        <v>5.3772595010050001E-8</v>
      </c>
      <c r="CC31" s="10">
        <f>3/24000000*OO[[#This Row],[137 (06JUL1985 00:00:00)-Water Temperature (C)]]*OO[[#This Row],[79]]</f>
        <v>5.1374451510449995E-8</v>
      </c>
      <c r="CD31" s="10">
        <f>3/24000000*OO[[#This Row],[138 (06JUL1985 03:00:00)-Water Temperature (C)]]*OO[[#This Row],[80]]</f>
        <v>5.225951155439999E-8</v>
      </c>
      <c r="CE31" s="10">
        <f>3/24000000*OO[[#This Row],[139 (06JUL1985 06:00:00)-Water Temperature (C)]]*OO[[#This Row],[81]]</f>
        <v>5.2551100914537493E-8</v>
      </c>
      <c r="CF31" s="10">
        <f>3/24000000*OO[[#This Row],[140 (06JUL1985 09:00:00)-Water Temperature (C)]]*OO[[#This Row],[82]]</f>
        <v>5.2522896771499995E-8</v>
      </c>
      <c r="CG31" s="10">
        <f>3/24000000*OO[[#This Row],[141 (06JUL1985 12:00:00)-Water Temperature (C)]]*OO[[#This Row],[83]]</f>
        <v>5.1879309107062496E-8</v>
      </c>
      <c r="CH31" s="10">
        <f>3/24000000*OO[[#This Row],[142 (06JUL1985 15:00:00)-Water Temperature (C)]]*OO[[#This Row],[84]]</f>
        <v>4.9174298935624993E-8</v>
      </c>
      <c r="CI31" s="10">
        <f>3/24000000*OO[[#This Row],[143 (06JUL1985 18:00:00)-Water Temperature (C)]]*OO[[#This Row],[85]]</f>
        <v>4.4125880096900002E-8</v>
      </c>
      <c r="CJ31" s="10">
        <f>3/24000000*OO[[#This Row],[144 (06JUL1985 21:00:00)-Water Temperature (C)]]*OO[[#This Row],[86]]</f>
        <v>3.8329845580949994E-8</v>
      </c>
      <c r="CK31" s="10">
        <f>3/24000000*OO[[#This Row],[145 (07JUL1985 00:00:00)-Water Temperature (C)]]*OO[[#This Row],[87]]</f>
        <v>3.6303538358587498E-8</v>
      </c>
      <c r="CL31" s="10">
        <f>3/24000000*OO[[#This Row],[146 (07JUL1985 03:00:00)-Water Temperature (C)]]*OO[[#This Row],[88]]</f>
        <v>4.0524048661974997E-8</v>
      </c>
      <c r="CM31" s="10">
        <f>3/24000000*OO[[#This Row],[147 (07JUL1985 06:00:00)-Water Temperature (C)]]*OO[[#This Row],[89]]</f>
        <v>4.5793947921924999E-8</v>
      </c>
      <c r="CN31" s="10">
        <f>3/24000000*OO[[#This Row],[148 (07JUL1985 09:00:00)-Water Temperature (C)]]*OO[[#This Row],[90]]</f>
        <v>4.7902068961987484E-8</v>
      </c>
      <c r="CO31" s="10">
        <f>3/24000000*OO[[#This Row],[149 (07JUL1985 12:00:00)-Water Temperature (C)]]*OO[[#This Row],[91]]</f>
        <v>4.704367969275E-8</v>
      </c>
      <c r="CP31" s="10">
        <f>3/24000000*OO[[#This Row],[150 (07JUL1985 15:00:00)-Water Temperature (C)]]*OO[[#This Row],[92]]</f>
        <v>4.3937777499974992E-8</v>
      </c>
      <c r="CQ31" s="10">
        <f>3/24000000*OO[[#This Row],[151 (07JUL1985 18:00:00)-Water Temperature (C)]]*OO[[#This Row],[93]]</f>
        <v>4.0111145872762504E-8</v>
      </c>
      <c r="CR31" s="10">
        <f>3/24000000*OO[[#This Row],[152 (07JUL1985 21:00:00)-Water Temperature (C)]]*OO[[#This Row],[94]]</f>
        <v>3.6643536596149999E-8</v>
      </c>
      <c r="CS31" s="10">
        <f>3/24000000*OO[[#This Row],[153 (08JUL1985 00:00:00)-Water Temperature (C)]]*OO[[#This Row],[95]]</f>
        <v>3.3941129794649999E-8</v>
      </c>
      <c r="CT31" s="10">
        <f>3/24000000*OO[[#This Row],[154 (08JUL1985 03:00:00)-Water Temperature (C)]]*OO[[#This Row],[96]]</f>
        <v>3.1604004908712501E-8</v>
      </c>
      <c r="CU31" s="10">
        <f>3/24000000*OO[[#This Row],[155 (08JUL1985 06:00:00)-Water Temperature (C)]]*OO[[#This Row],[97]]</f>
        <v>3.0364470809749995E-8</v>
      </c>
      <c r="CV31" s="10">
        <f>3/24000000*OO[[#This Row],[156 (08JUL1985 09:00:00)-Water Temperature (C)]]*OO[[#This Row],[98]]</f>
        <v>2.9129613465562497E-8</v>
      </c>
      <c r="CW31" s="10">
        <f>3/24000000*OO[[#This Row],[157 (08JUL1985 12:00:00)-Water Temperature (C)]]*OO[[#This Row],[99]]</f>
        <v>2.7353005149999998E-8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0.14620431020470845</v>
      </c>
      <c r="D32" s="10">
        <f>3/24*OO[[#This Row],[60 (26JUN1985 09:00:00)-Water Temperature (C)]]*OO[[#This Row],[2]]/SUM(OO[2])</f>
        <v>4.7284741134547776E-3</v>
      </c>
      <c r="E32" s="10">
        <f>3/24*OO[[#This Row],[61 (26JUN1985 12:00:00)-Water Temperature (C)]]*OO[[#This Row],[3]]/SUM(OO[3])</f>
        <v>9.5724292949136676E-5</v>
      </c>
      <c r="F32" s="10">
        <f>3/24*OO[[#This Row],[62 (26JUN1985 15:00:00)-Water Temperature (C)]]*OO[[#This Row],[4]]/SUM(OO[4])</f>
        <v>4.8127338713531298E-5</v>
      </c>
      <c r="G32" s="10">
        <f>3/24*OO[[#This Row],[63 (26JUN1985 18:00:00)-Water Temperature (C)]]*OO[[#This Row],[5]]/SUM(OO[5])</f>
        <v>4.1906207175367866E-5</v>
      </c>
      <c r="H32" s="10">
        <f>3/24*OO[[#This Row],[64 (26JUN1985 21:00:00)-Water Temperature (C)]]*OO[[#This Row],[6]]/SUM(OO[6])</f>
        <v>3.7171658235560493E-5</v>
      </c>
      <c r="I32" s="10">
        <f>3/24*OO[[#This Row],[65 (27JUN1985 00:00:00)-Water Temperature (C)]]*OO[[#This Row],[7]]/SUM(OO[7])</f>
        <v>3.7944709686223777E-5</v>
      </c>
      <c r="J32" s="10">
        <f>3/24*OO[[#This Row],[66 (27JUN1985 03:00:00)-Water Temperature (C)]]*OO[[#This Row],[8]]/SUM(OO[8])</f>
        <v>4.5470720105510808E-5</v>
      </c>
      <c r="K32" s="10">
        <f>3/24*OO[[#This Row],[67 (27JUN1985 06:00:00)-Water Temperature (C)]]*OO[[#This Row],[9]]/SUM(OO[9])</f>
        <v>4.955361737808105E-5</v>
      </c>
      <c r="L32" s="10">
        <f>3/24*OO[[#This Row],[68 (27JUN1985 09:00:00)-Water Temperature (C)]]*OO[[#This Row],[10]]/SUM(OO[10])</f>
        <v>4.7444468999918825E-5</v>
      </c>
      <c r="M32" s="10">
        <f>3/24*OO[[#This Row],[69 (27JUN1985 12:00:00)-Water Temperature (C)]]*OO[[#This Row],[11]]/SUM(OO[11])</f>
        <v>4.2629599419133783E-5</v>
      </c>
      <c r="N32" s="10">
        <f>3/24*OO[[#This Row],[70 (27JUN1985 15:00:00)-Water Temperature (C)]]*OO[[#This Row],[12]]/SUM(OO[12])</f>
        <v>3.6322917369379363E-5</v>
      </c>
      <c r="O32" s="10">
        <f>3/24*OO[[#This Row],[71 (27JUN1985 18:00:00)-Water Temperature (C)]]*OO[[#This Row],[13]]/SUM(OO[13])</f>
        <v>3.1068294541287283E-5</v>
      </c>
      <c r="P32" s="10">
        <f>3/24*OO[[#This Row],[72 (27JUN1985 21:00:00)-Water Temperature (C)]]*OO[[#This Row],[14]]/SUM(OO[14])</f>
        <v>2.6536087209771592E-5</v>
      </c>
      <c r="Q32" s="10">
        <f>3/24*OO[[#This Row],[73 (28JUN1985 00:00:00)-Water Temperature (C)]]*OO[[#This Row],[15]]/SUM(OO[15])</f>
        <v>2.341446606776425E-5</v>
      </c>
      <c r="R32" s="10">
        <f>3/24*OO[[#This Row],[74 (28JUN1985 03:00:00)-Water Temperature (C)]]*OO[[#This Row],[16]]/SUM(OO[16])</f>
        <v>2.140685809643204E-5</v>
      </c>
      <c r="S32" s="10">
        <f>3/24*OO[[#This Row],[75 (28JUN1985 06:00:00)-Water Temperature (C)]]*OO[[#This Row],[17]]/SUM(OO[17])</f>
        <v>1.9941119120677556E-5</v>
      </c>
      <c r="T32" s="10">
        <f>3/24*OO[[#This Row],[76 (28JUN1985 09:00:00)-Water Temperature (C)]]*OO[[#This Row],[18]]/SUM(OO[18])</f>
        <v>1.83075018261852E-5</v>
      </c>
      <c r="U32" s="10">
        <f>3/24*OO[[#This Row],[77 (28JUN1985 12:00:00)-Water Temperature (C)]]*OO[[#This Row],[19]]/SUM(OO[19])</f>
        <v>1.593832121913067E-5</v>
      </c>
      <c r="V32" s="10">
        <f>3/24000000*OO[[#This Row],[78 (28JUN1985 15:00:00)-Water Temperature (C)]]*OO[[#This Row],[20]]</f>
        <v>1.308064302111E-5</v>
      </c>
      <c r="W32" s="10">
        <f>3/24000000*OO[[#This Row],[79 (28JUN1985 18:00:00)-Water Temperature (C)]]*OO[[#This Row],[21]]</f>
        <v>1.0626005837265E-5</v>
      </c>
      <c r="X32" s="10">
        <f>3/24000000*OO[[#This Row],[80 (28JUN1985 21:00:00)-Water Temperature (C)]]*OO[[#This Row],[22]]</f>
        <v>8.8525250759249997E-6</v>
      </c>
      <c r="Y32" s="10">
        <f>3/24000000*OO[[#This Row],[81 (29JUN1985 00:00:00)-Water Temperature (C)]]*OO[[#This Row],[23]]</f>
        <v>7.6265678044300001E-6</v>
      </c>
      <c r="Z32" s="10">
        <f>3/24000000*OO[[#This Row],[82 (29JUN1985 03:00:00)-Water Temperature (C)]]*OO[[#This Row],[24]]</f>
        <v>6.9141993171562494E-6</v>
      </c>
      <c r="AA32" s="10">
        <f>3/24000000*OO[[#This Row],[83 (29JUN1985 06:00:00)-Water Temperature (C)]]*OO[[#This Row],[25]]</f>
        <v>6.4662198451199999E-6</v>
      </c>
      <c r="AB32" s="10">
        <f>3/24000000*OO[[#This Row],[84 (29JUN1985 09:00:00)-Water Temperature (C)]]*OO[[#This Row],[26]]</f>
        <v>5.8839369464499995E-6</v>
      </c>
      <c r="AC32" s="10">
        <f>3/24000000*OO[[#This Row],[85 (29JUN1985 12:00:00)-Water Temperature (C)]]*OO[[#This Row],[27]]</f>
        <v>5.0771087460737489E-6</v>
      </c>
      <c r="AD32" s="10">
        <f>3/24000000*OO[[#This Row],[86 (29JUN1985 15:00:00)-Water Temperature (C)]]*OO[[#This Row],[28]]</f>
        <v>4.1185677823199998E-6</v>
      </c>
      <c r="AE32" s="10">
        <f>3/24000000*OO[[#This Row],[88 (29JUN1985 21:00:00)-Water Temperature (C)]]*OO[[#This Row],[30]]</f>
        <v>2.6861114507100002E-6</v>
      </c>
      <c r="AF32" s="10">
        <f>3/24000000*OO[[#This Row],[88 (29JUN1985 21:00:00)-Water Temperature (C)]]*OO[[#This Row],[30]]</f>
        <v>2.6861114507100002E-6</v>
      </c>
      <c r="AG32" s="10">
        <f>3/24000000*OO[[#This Row],[89 (30JUN1985 00:00:00)-Water Temperature (C)]]*OO[[#This Row],[31]]</f>
        <v>2.1774054120749999E-6</v>
      </c>
      <c r="AH32" s="10">
        <f>3/24000000*OO[[#This Row],[90 (30JUN1985 03:00:00)-Water Temperature (C)]]*OO[[#This Row],[32]]</f>
        <v>1.6154612244368748E-6</v>
      </c>
      <c r="AI32" s="10">
        <f>3/24000000*OO[[#This Row],[91 (30JUN1985 06:00:00)-Water Temperature (C)]]*OO[[#This Row],[33]]</f>
        <v>1.0965786268961251E-6</v>
      </c>
      <c r="AJ32" s="10">
        <f>3/24000000*OO[[#This Row],[92 (30JUN1985 09:00:00)-Water Temperature (C)]]*OO[[#This Row],[34]]</f>
        <v>7.5082852047337483E-7</v>
      </c>
      <c r="AK32" s="10">
        <f>3/24000000*OO[[#This Row],[93 (30JUN1985 12:00:00)-Water Temperature (C)]]*OO[[#This Row],[35]]</f>
        <v>5.4401861483850002E-7</v>
      </c>
      <c r="AL32" s="10">
        <f>3/24000000*OO[[#This Row],[94 (30JUN1985 15:00:00)-Water Temperature (C)]]*OO[[#This Row],[36]]</f>
        <v>4.11775585786125E-7</v>
      </c>
      <c r="AM32" s="10">
        <f>3/24000000*OO[[#This Row],[95 (30JUN1985 18:00:00)-Water Temperature (C)]]*OO[[#This Row],[37]]</f>
        <v>3.22153901336625E-7</v>
      </c>
      <c r="AN32" s="10">
        <f>3/24000000*OO[[#This Row],[96 (30JUN1985 21:00:00)-Water Temperature (C)]]*OO[[#This Row],[38]]</f>
        <v>2.6905092215999997E-7</v>
      </c>
      <c r="AO32" s="10">
        <f>3/24000000*OO[[#This Row],[97 (01JUL1985 00:00:00)-Water Temperature (C)]]*OO[[#This Row],[39]]</f>
        <v>2.4581282446000001E-7</v>
      </c>
      <c r="AP32" s="10">
        <f>3/24000000*OO[[#This Row],[98 (01JUL1985 03:00:00)-Water Temperature (C)]]*OO[[#This Row],[40]]</f>
        <v>2.5227681585750002E-7</v>
      </c>
      <c r="AQ32" s="10">
        <f>3/24000000*OO[[#This Row],[99 (01JUL1985 06:00:00)-Water Temperature (C)]]*OO[[#This Row],[41]]</f>
        <v>2.5551207622199998E-7</v>
      </c>
      <c r="AR32" s="10">
        <f>3/24000000*OO[[#This Row],[100 (01JUL1985 09:00:00)-Water Temperature (C)]]*OO[[#This Row],[42]]</f>
        <v>2.48801102787625E-7</v>
      </c>
      <c r="AS32" s="10">
        <f>3/24000000*OO[[#This Row],[101 (01JUL1985 12:00:00)-Water Temperature (C)]]*OO[[#This Row],[43]]</f>
        <v>2.2731817636337499E-7</v>
      </c>
      <c r="AT32" s="10">
        <f>3/24000000*OO[[#This Row],[102 (01JUL1985 15:00:00)-Water Temperature (C)]]*OO[[#This Row],[44]]</f>
        <v>2.0148657031125002E-7</v>
      </c>
      <c r="AU32" s="10">
        <f>3/24000000*OO[[#This Row],[103 (01JUL1985 18:00:00)-Water Temperature (C)]]*OO[[#This Row],[45]]</f>
        <v>1.7726686422249997E-7</v>
      </c>
      <c r="AV32" s="10">
        <f>3/24000000*OO[[#This Row],[104 (01JUL1985 21:00:00)-Water Temperature (C)]]*OO[[#This Row],[46]]</f>
        <v>1.5886547662184997E-7</v>
      </c>
      <c r="AW32" s="10">
        <f>3/24000000*OO[[#This Row],[105 (02JUL1985 00:00:00)-Water Temperature (C)]]*OO[[#This Row],[47]]</f>
        <v>1.5017807172884999E-7</v>
      </c>
      <c r="AX32" s="10">
        <f>3/24000000*OO[[#This Row],[106 (02JUL1985 03:00:00)-Water Temperature (C)]]*OO[[#This Row],[48]]</f>
        <v>1.5622606382741249E-7</v>
      </c>
      <c r="AY32" s="10">
        <f>3/24000000*OO[[#This Row],[107 (02JUL1985 06:00:00)-Water Temperature (C)]]*OO[[#This Row],[49]]</f>
        <v>1.6303992357444998E-7</v>
      </c>
      <c r="AZ32" s="10">
        <f>3/24000000*OO[[#This Row],[108 (02JUL1985 09:00:00)-Water Temperature (C)]]*OO[[#This Row],[50]]</f>
        <v>1.6326833282797496E-7</v>
      </c>
      <c r="BA32" s="10">
        <f>3/24000000*OO[[#This Row],[109 (02JUL1985 12:00:00)-Water Temperature (C)]]*OO[[#This Row],[51]]</f>
        <v>1.552568142327E-7</v>
      </c>
      <c r="BB32" s="10">
        <f>3/24000000*OO[[#This Row],[110 (02JUL1985 15:00:00)-Water Temperature (C)]]*OO[[#This Row],[52]]</f>
        <v>1.3979027868854997E-7</v>
      </c>
      <c r="BC32" s="10">
        <f>3/24000000*OO[[#This Row],[111 (02JUL1985 18:00:00)-Water Temperature (C)]]*OO[[#This Row],[53]]</f>
        <v>1.2349551313522499E-7</v>
      </c>
      <c r="BD32" s="10">
        <f>3/24000000*OO[[#This Row],[112 (02JUL1985 21:00:00)-Water Temperature (C)]]*OO[[#This Row],[54]]</f>
        <v>1.1058717865979999E-7</v>
      </c>
      <c r="BE32" s="10">
        <f>3/24000000*OO[[#This Row],[113 (03JUL1985 00:00:00)-Water Temperature (C)]]*OO[[#This Row],[55]]</f>
        <v>1.0471747962281249E-7</v>
      </c>
      <c r="BF32" s="10">
        <f>3/24000000*OO[[#This Row],[114 (03JUL1985 03:00:00)-Water Temperature (C)]]*OO[[#This Row],[56]]</f>
        <v>1.082971137073125E-7</v>
      </c>
      <c r="BG32" s="10">
        <f>3/24000000*OO[[#This Row],[115 (03JUL1985 06:00:00)-Water Temperature (C)]]*OO[[#This Row],[57]]</f>
        <v>1.1300501713305E-7</v>
      </c>
      <c r="BH32" s="10">
        <f>3/24000000*OO[[#This Row],[116 (03JUL1985 09:00:00)-Water Temperature (C)]]*OO[[#This Row],[58]]</f>
        <v>1.1398958374399999E-7</v>
      </c>
      <c r="BI32" s="10">
        <f>3/24000000*OO[[#This Row],[117 (03JUL1985 12:00:00)-Water Temperature (C)]]*OO[[#This Row],[59]]</f>
        <v>1.0945617201210002E-7</v>
      </c>
      <c r="BJ32" s="10">
        <f>3/24000000*OO[[#This Row],[118 (03JUL1985 15:00:00)-Water Temperature (C)]]*OO[[#This Row],[60]]</f>
        <v>9.8734464595725E-8</v>
      </c>
      <c r="BK32" s="10">
        <f>3/24000000*OO[[#This Row],[119 (03JUL1985 18:00:00)-Water Temperature (C)]]*OO[[#This Row],[61]]</f>
        <v>8.7518720840475001E-8</v>
      </c>
      <c r="BL32" s="10">
        <f>3/24000000*OO[[#This Row],[120 (03JUL1985 21:00:00)-Water Temperature (C)]]*OO[[#This Row],[62]]</f>
        <v>7.8101924884500003E-8</v>
      </c>
      <c r="BM32" s="10">
        <f>3/24000000*OO[[#This Row],[121 (04JUL1985 00:00:00)-Water Temperature (C)]]*OO[[#This Row],[63]]</f>
        <v>7.2853107138525001E-8</v>
      </c>
      <c r="BN32" s="10">
        <f>3/24000000*OO[[#This Row],[122 (04JUL1985 03:00:00)-Water Temperature (C)]]*OO[[#This Row],[64]]</f>
        <v>7.3908391452524988E-8</v>
      </c>
      <c r="BO32" s="10">
        <f>3/24000000*OO[[#This Row],[123 (04JUL1985 06:00:00)-Water Temperature (C)]]*OO[[#This Row],[65]]</f>
        <v>7.4354192696700005E-8</v>
      </c>
      <c r="BP32" s="10">
        <f>3/24000000*OO[[#This Row],[124 (04JUL1985 09:00:00)-Water Temperature (C)]]*OO[[#This Row],[66]]</f>
        <v>7.4877845876824999E-8</v>
      </c>
      <c r="BQ32" s="10">
        <f>3/24000000*OO[[#This Row],[125 (04JUL1985 12:00:00)-Water Temperature (C)]]*OO[[#This Row],[67]]</f>
        <v>7.17198890083E-8</v>
      </c>
      <c r="BR32" s="10">
        <f>3/24000000*OO[[#This Row],[126 (04JUL1985 15:00:00)-Water Temperature (C)]]*OO[[#This Row],[68]]</f>
        <v>6.7916447049999989E-8</v>
      </c>
      <c r="BS32" s="10">
        <f>3/24000000*OO[[#This Row],[127 (04JUL1985 18:00:00)-Water Temperature (C)]]*OO[[#This Row],[69]]</f>
        <v>6.4619493527499991E-8</v>
      </c>
      <c r="BT32" s="10">
        <f>3/24000000*OO[[#This Row],[128 (04JUL1985 21:00:00)-Water Temperature (C)]]*OO[[#This Row],[70]]</f>
        <v>6.2322721236399989E-8</v>
      </c>
      <c r="BU32" s="10">
        <f>3/24000000*OO[[#This Row],[129 (05JUL1985 00:00:00)-Water Temperature (C)]]*OO[[#This Row],[71]]</f>
        <v>6.0183969343799991E-8</v>
      </c>
      <c r="BV32" s="10">
        <f>3/24000000*OO[[#This Row],[130 (05JUL1985 03:00:00)-Water Temperature (C)]]*OO[[#This Row],[72]]</f>
        <v>6.2654458584725009E-8</v>
      </c>
      <c r="BW32" s="10">
        <f>3/24000000*OO[[#This Row],[131 (05JUL1985 06:00:00)-Water Temperature (C)]]*OO[[#This Row],[73]]</f>
        <v>6.4197754160800005E-8</v>
      </c>
      <c r="BX32" s="10">
        <f>3/24000000*OO[[#This Row],[132 (05JUL1985 09:00:00)-Water Temperature (C)]]*OO[[#This Row],[74]]</f>
        <v>6.4395757584900015E-8</v>
      </c>
      <c r="BY32" s="10">
        <f>3/24000000*OO[[#This Row],[133 (05JUL1985 12:00:00)-Water Temperature (C)]]*OO[[#This Row],[75]]</f>
        <v>6.1603524085100005E-8</v>
      </c>
      <c r="BZ32" s="10">
        <f>3/24000000*OO[[#This Row],[134 (05JUL1985 15:00:00)-Water Temperature (C)]]*OO[[#This Row],[76]]</f>
        <v>5.6974591133899998E-8</v>
      </c>
      <c r="CA32" s="10">
        <f>3/24000000*OO[[#This Row],[135 (05JUL1985 18:00:00)-Water Temperature (C)]]*OO[[#This Row],[77]]</f>
        <v>5.1822632483212499E-8</v>
      </c>
      <c r="CB32" s="10">
        <f>3/24000000*OO[[#This Row],[136 (05JUL1985 21:00:00)-Water Temperature (C)]]*OO[[#This Row],[78]]</f>
        <v>4.7450817868487501E-8</v>
      </c>
      <c r="CC32" s="10">
        <f>3/24000000*OO[[#This Row],[137 (06JUL1985 00:00:00)-Water Temperature (C)]]*OO[[#This Row],[79]]</f>
        <v>4.5235029084362497E-8</v>
      </c>
      <c r="CD32" s="10">
        <f>3/24000000*OO[[#This Row],[138 (06JUL1985 03:00:00)-Water Temperature (C)]]*OO[[#This Row],[80]]</f>
        <v>4.6166950108912499E-8</v>
      </c>
      <c r="CE32" s="10">
        <f>3/24000000*OO[[#This Row],[139 (06JUL1985 06:00:00)-Water Temperature (C)]]*OO[[#This Row],[81]]</f>
        <v>4.6373078327937494E-8</v>
      </c>
      <c r="CF32" s="10">
        <f>3/24000000*OO[[#This Row],[140 (06JUL1985 09:00:00)-Water Temperature (C)]]*OO[[#This Row],[82]]</f>
        <v>4.643743924745E-8</v>
      </c>
      <c r="CG32" s="10">
        <f>3/24000000*OO[[#This Row],[141 (06JUL1985 12:00:00)-Water Temperature (C)]]*OO[[#This Row],[83]]</f>
        <v>4.5962031673650006E-8</v>
      </c>
      <c r="CH32" s="10">
        <f>3/24000000*OO[[#This Row],[142 (06JUL1985 15:00:00)-Water Temperature (C)]]*OO[[#This Row],[84]]</f>
        <v>4.3543415183749999E-8</v>
      </c>
      <c r="CI32" s="10">
        <f>3/24000000*OO[[#This Row],[143 (06JUL1985 18:00:00)-Water Temperature (C)]]*OO[[#This Row],[85]]</f>
        <v>3.9154389266199992E-8</v>
      </c>
      <c r="CJ32" s="10">
        <f>3/24000000*OO[[#This Row],[144 (06JUL1985 21:00:00)-Water Temperature (C)]]*OO[[#This Row],[86]]</f>
        <v>3.4032033574824997E-8</v>
      </c>
      <c r="CK32" s="10">
        <f>3/24000000*OO[[#This Row],[145 (07JUL1985 00:00:00)-Water Temperature (C)]]*OO[[#This Row],[87]]</f>
        <v>3.1930707098600001E-8</v>
      </c>
      <c r="CL32" s="10">
        <f>3/24000000*OO[[#This Row],[146 (07JUL1985 03:00:00)-Water Temperature (C)]]*OO[[#This Row],[88]]</f>
        <v>3.5326736315887496E-8</v>
      </c>
      <c r="CM32" s="10">
        <f>3/24000000*OO[[#This Row],[147 (07JUL1985 06:00:00)-Water Temperature (C)]]*OO[[#This Row],[89]]</f>
        <v>3.9994799539862498E-8</v>
      </c>
      <c r="CN32" s="10">
        <f>3/24000000*OO[[#This Row],[148 (07JUL1985 09:00:00)-Water Temperature (C)]]*OO[[#This Row],[90]]</f>
        <v>4.2175227316625E-8</v>
      </c>
      <c r="CO32" s="10">
        <f>3/24000000*OO[[#This Row],[149 (07JUL1985 12:00:00)-Water Temperature (C)]]*OO[[#This Row],[91]]</f>
        <v>4.164227626805E-8</v>
      </c>
      <c r="CP32" s="10">
        <f>3/24000000*OO[[#This Row],[150 (07JUL1985 15:00:00)-Water Temperature (C)]]*OO[[#This Row],[92]]</f>
        <v>3.891336830399999E-8</v>
      </c>
      <c r="CQ32" s="10">
        <f>3/24000000*OO[[#This Row],[151 (07JUL1985 18:00:00)-Water Temperature (C)]]*OO[[#This Row],[93]]</f>
        <v>3.55598903424E-8</v>
      </c>
      <c r="CR32" s="10">
        <f>3/24000000*OO[[#This Row],[152 (07JUL1985 21:00:00)-Water Temperature (C)]]*OO[[#This Row],[94]]</f>
        <v>3.2450172888237498E-8</v>
      </c>
      <c r="CS32" s="10">
        <f>3/24000000*OO[[#This Row],[153 (08JUL1985 00:00:00)-Water Temperature (C)]]*OO[[#This Row],[95]]</f>
        <v>3.0040301044124993E-8</v>
      </c>
      <c r="CT32" s="10">
        <f>3/24000000*OO[[#This Row],[154 (08JUL1985 03:00:00)-Water Temperature (C)]]*OO[[#This Row],[96]]</f>
        <v>2.80915354210125E-8</v>
      </c>
      <c r="CU32" s="10">
        <f>3/24000000*OO[[#This Row],[155 (08JUL1985 06:00:00)-Water Temperature (C)]]*OO[[#This Row],[97]]</f>
        <v>2.6948093180374998E-8</v>
      </c>
      <c r="CV32" s="10">
        <f>3/24000000*OO[[#This Row],[156 (08JUL1985 09:00:00)-Water Temperature (C)]]*OO[[#This Row],[98]]</f>
        <v>2.5775290321550003E-8</v>
      </c>
      <c r="CW32" s="10">
        <f>3/24000000*OO[[#This Row],[157 (08JUL1985 12:00:00)-Water Temperature (C)]]*OO[[#This Row],[99]]</f>
        <v>2.4262911368324996E-8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0.16179688551827745</v>
      </c>
      <c r="D33" s="10">
        <f>3/24*OO[[#This Row],[60 (26JUN1985 09:00:00)-Water Temperature (C)]]*OO[[#This Row],[2]]/SUM(OO[2])</f>
        <v>7.4481709702474124E-3</v>
      </c>
      <c r="E33" s="10">
        <f>3/24*OO[[#This Row],[61 (26JUN1985 12:00:00)-Water Temperature (C)]]*OO[[#This Row],[3]]/SUM(OO[3])</f>
        <v>1.2672934188777432E-4</v>
      </c>
      <c r="F33" s="10">
        <f>3/24*OO[[#This Row],[62 (26JUN1985 15:00:00)-Water Temperature (C)]]*OO[[#This Row],[4]]/SUM(OO[4])</f>
        <v>4.6323247099808195E-5</v>
      </c>
      <c r="G33" s="10">
        <f>3/24*OO[[#This Row],[63 (26JUN1985 18:00:00)-Water Temperature (C)]]*OO[[#This Row],[5]]/SUM(OO[5])</f>
        <v>4.0185327606537888E-5</v>
      </c>
      <c r="H33" s="10">
        <f>3/24*OO[[#This Row],[64 (26JUN1985 21:00:00)-Water Temperature (C)]]*OO[[#This Row],[6]]/SUM(OO[6])</f>
        <v>3.554396506778651E-5</v>
      </c>
      <c r="I33" s="10">
        <f>3/24*OO[[#This Row],[65 (27JUN1985 00:00:00)-Water Temperature (C)]]*OO[[#This Row],[7]]/SUM(OO[7])</f>
        <v>3.5386228870188585E-5</v>
      </c>
      <c r="J33" s="10">
        <f>3/24*OO[[#This Row],[66 (27JUN1985 03:00:00)-Water Temperature (C)]]*OO[[#This Row],[8]]/SUM(OO[8])</f>
        <v>4.2502001000207262E-5</v>
      </c>
      <c r="K33" s="10">
        <f>3/24*OO[[#This Row],[67 (27JUN1985 06:00:00)-Water Temperature (C)]]*OO[[#This Row],[9]]/SUM(OO[9])</f>
        <v>4.7064673395623932E-5</v>
      </c>
      <c r="L33" s="10">
        <f>3/24*OO[[#This Row],[68 (27JUN1985 09:00:00)-Water Temperature (C)]]*OO[[#This Row],[10]]/SUM(OO[10])</f>
        <v>4.5474294592946932E-5</v>
      </c>
      <c r="M33" s="10">
        <f>3/24*OO[[#This Row],[69 (27JUN1985 12:00:00)-Water Temperature (C)]]*OO[[#This Row],[11]]/SUM(OO[11])</f>
        <v>4.1170629616945278E-5</v>
      </c>
      <c r="N33" s="10">
        <f>3/24*OO[[#This Row],[70 (27JUN1985 15:00:00)-Water Temperature (C)]]*OO[[#This Row],[12]]/SUM(OO[12])</f>
        <v>3.5232653120148077E-5</v>
      </c>
      <c r="O33" s="10">
        <f>3/24*OO[[#This Row],[71 (27JUN1985 18:00:00)-Water Temperature (C)]]*OO[[#This Row],[13]]/SUM(OO[13])</f>
        <v>3.0176520179527091E-5</v>
      </c>
      <c r="P33" s="10">
        <f>3/24*OO[[#This Row],[72 (27JUN1985 21:00:00)-Water Temperature (C)]]*OO[[#This Row],[14]]/SUM(OO[14])</f>
        <v>2.5807424223400598E-5</v>
      </c>
      <c r="Q33" s="10">
        <f>3/24*OO[[#This Row],[73 (28JUN1985 00:00:00)-Water Temperature (C)]]*OO[[#This Row],[15]]/SUM(OO[15])</f>
        <v>2.2802943246079327E-5</v>
      </c>
      <c r="R33" s="10">
        <f>3/24*OO[[#This Row],[74 (28JUN1985 03:00:00)-Water Temperature (C)]]*OO[[#This Row],[16]]/SUM(OO[16])</f>
        <v>2.0862246697949522E-5</v>
      </c>
      <c r="S33" s="10">
        <f>3/24*OO[[#This Row],[75 (28JUN1985 06:00:00)-Water Temperature (C)]]*OO[[#This Row],[17]]/SUM(OO[17])</f>
        <v>1.9473984156637127E-5</v>
      </c>
      <c r="T33" s="10">
        <f>3/24*OO[[#This Row],[76 (28JUN1985 09:00:00)-Water Temperature (C)]]*OO[[#This Row],[18]]/SUM(OO[18])</f>
        <v>1.790742035240665E-5</v>
      </c>
      <c r="U33" s="10">
        <f>3/24*OO[[#This Row],[77 (28JUN1985 12:00:00)-Water Temperature (C)]]*OO[[#This Row],[19]]/SUM(OO[19])</f>
        <v>1.5586354154045309E-5</v>
      </c>
      <c r="V33" s="10">
        <f>3/24000000*OO[[#This Row],[78 (28JUN1985 15:00:00)-Water Temperature (C)]]*OO[[#This Row],[20]]</f>
        <v>1.2749304763972499E-5</v>
      </c>
      <c r="W33" s="10">
        <f>3/24000000*OO[[#This Row],[79 (28JUN1985 18:00:00)-Water Temperature (C)]]*OO[[#This Row],[21]]</f>
        <v>1.0307499840281247E-5</v>
      </c>
      <c r="X33" s="10">
        <f>3/24000000*OO[[#This Row],[80 (28JUN1985 21:00:00)-Water Temperature (C)]]*OO[[#This Row],[22]]</f>
        <v>8.5031534203199999E-6</v>
      </c>
      <c r="Y33" s="10">
        <f>3/24000000*OO[[#This Row],[81 (29JUN1985 00:00:00)-Water Temperature (C)]]*OO[[#This Row],[23]]</f>
        <v>7.2580020293125012E-6</v>
      </c>
      <c r="Z33" s="10">
        <f>3/24000000*OO[[#This Row],[82 (29JUN1985 03:00:00)-Water Temperature (C)]]*OO[[#This Row],[24]]</f>
        <v>6.5283146164487491E-6</v>
      </c>
      <c r="AA33" s="10">
        <f>3/24000000*OO[[#This Row],[83 (29JUN1985 06:00:00)-Water Temperature (C)]]*OO[[#This Row],[25]]</f>
        <v>6.0469599179549992E-6</v>
      </c>
      <c r="AB33" s="10">
        <f>3/24000000*OO[[#This Row],[84 (29JUN1985 09:00:00)-Water Temperature (C)]]*OO[[#This Row],[26]]</f>
        <v>5.5397405987512494E-6</v>
      </c>
      <c r="AC33" s="10">
        <f>3/24000000*OO[[#This Row],[85 (29JUN1985 12:00:00)-Water Temperature (C)]]*OO[[#This Row],[27]]</f>
        <v>4.8293897002499994E-6</v>
      </c>
      <c r="AD33" s="10">
        <f>3/24000000*OO[[#This Row],[86 (29JUN1985 15:00:00)-Water Temperature (C)]]*OO[[#This Row],[28]]</f>
        <v>3.9577582316549998E-6</v>
      </c>
      <c r="AE33" s="10">
        <f>3/24000000*OO[[#This Row],[88 (29JUN1985 21:00:00)-Water Temperature (C)]]*OO[[#This Row],[30]]</f>
        <v>2.6158879012199997E-6</v>
      </c>
      <c r="AF33" s="10">
        <f>3/24000000*OO[[#This Row],[88 (29JUN1985 21:00:00)-Water Temperature (C)]]*OO[[#This Row],[30]]</f>
        <v>2.6158879012199997E-6</v>
      </c>
      <c r="AG33" s="10">
        <f>3/24000000*OO[[#This Row],[89 (30JUN1985 00:00:00)-Water Temperature (C)]]*OO[[#This Row],[31]]</f>
        <v>2.1405150526875003E-6</v>
      </c>
      <c r="AH33" s="10">
        <f>3/24000000*OO[[#This Row],[90 (30JUN1985 03:00:00)-Water Temperature (C)]]*OO[[#This Row],[32]]</f>
        <v>1.6279948327687498E-6</v>
      </c>
      <c r="AI33" s="10">
        <f>3/24000000*OO[[#This Row],[91 (30JUN1985 06:00:00)-Water Temperature (C)]]*OO[[#This Row],[33]]</f>
        <v>1.1159863666530002E-6</v>
      </c>
      <c r="AJ33" s="10">
        <f>3/24000000*OO[[#This Row],[92 (30JUN1985 09:00:00)-Water Temperature (C)]]*OO[[#This Row],[34]]</f>
        <v>7.6276241568375004E-7</v>
      </c>
      <c r="AK33" s="10">
        <f>3/24000000*OO[[#This Row],[93 (30JUN1985 12:00:00)-Water Temperature (C)]]*OO[[#This Row],[35]]</f>
        <v>5.4836004373437494E-7</v>
      </c>
      <c r="AL33" s="10">
        <f>3/24000000*OO[[#This Row],[94 (30JUN1985 15:00:00)-Water Temperature (C)]]*OO[[#This Row],[36]]</f>
        <v>4.1197133499637499E-7</v>
      </c>
      <c r="AM33" s="10">
        <f>3/24000000*OO[[#This Row],[95 (30JUN1985 18:00:00)-Water Temperature (C)]]*OO[[#This Row],[37]]</f>
        <v>3.2051789898749998E-7</v>
      </c>
      <c r="AN33" s="10">
        <f>3/24000000*OO[[#This Row],[96 (30JUN1985 21:00:00)-Water Temperature (C)]]*OO[[#This Row],[38]]</f>
        <v>2.6584176783600003E-7</v>
      </c>
      <c r="AO33" s="10">
        <f>3/24000000*OO[[#This Row],[97 (01JUL1985 00:00:00)-Water Temperature (C)]]*OO[[#This Row],[39]]</f>
        <v>2.40831877164375E-7</v>
      </c>
      <c r="AP33" s="10">
        <f>3/24000000*OO[[#This Row],[98 (01JUL1985 03:00:00)-Water Temperature (C)]]*OO[[#This Row],[40]]</f>
        <v>2.4636669041187497E-7</v>
      </c>
      <c r="AQ33" s="10">
        <f>3/24000000*OO[[#This Row],[99 (01JUL1985 06:00:00)-Water Temperature (C)]]*OO[[#This Row],[41]]</f>
        <v>2.49657636925375E-7</v>
      </c>
      <c r="AR33" s="10">
        <f>3/24000000*OO[[#This Row],[100 (01JUL1985 09:00:00)-Water Temperature (C)]]*OO[[#This Row],[42]]</f>
        <v>2.4420262035399995E-7</v>
      </c>
      <c r="AS33" s="10">
        <f>3/24000000*OO[[#This Row],[101 (01JUL1985 12:00:00)-Water Temperature (C)]]*OO[[#This Row],[43]]</f>
        <v>2.2388350123749998E-7</v>
      </c>
      <c r="AT33" s="10">
        <f>3/24000000*OO[[#This Row],[102 (01JUL1985 15:00:00)-Water Temperature (C)]]*OO[[#This Row],[44]]</f>
        <v>1.9848849421449999E-7</v>
      </c>
      <c r="AU33" s="10">
        <f>3/24000000*OO[[#This Row],[103 (01JUL1985 18:00:00)-Water Temperature (C)]]*OO[[#This Row],[45]]</f>
        <v>1.7435643063885001E-7</v>
      </c>
      <c r="AV33" s="10">
        <f>3/24000000*OO[[#This Row],[104 (01JUL1985 21:00:00)-Water Temperature (C)]]*OO[[#This Row],[46]]</f>
        <v>1.5588406292909999E-7</v>
      </c>
      <c r="AW33" s="10">
        <f>3/24000000*OO[[#This Row],[105 (02JUL1985 00:00:00)-Water Temperature (C)]]*OO[[#This Row],[47]]</f>
        <v>1.4659807163045E-7</v>
      </c>
      <c r="AX33" s="10">
        <f>3/24000000*OO[[#This Row],[106 (02JUL1985 03:00:00)-Water Temperature (C)]]*OO[[#This Row],[48]]</f>
        <v>1.5215368439429997E-7</v>
      </c>
      <c r="AY33" s="10">
        <f>3/24000000*OO[[#This Row],[107 (02JUL1985 06:00:00)-Water Temperature (C)]]*OO[[#This Row],[49]]</f>
        <v>1.5879885560602496E-7</v>
      </c>
      <c r="AZ33" s="10">
        <f>3/24000000*OO[[#This Row],[108 (02JUL1985 09:00:00)-Water Temperature (C)]]*OO[[#This Row],[50]]</f>
        <v>1.5974326305712499E-7</v>
      </c>
      <c r="BA33" s="10">
        <f>3/24000000*OO[[#This Row],[109 (02JUL1985 12:00:00)-Water Temperature (C)]]*OO[[#This Row],[51]]</f>
        <v>1.5257614946271249E-7</v>
      </c>
      <c r="BB33" s="10">
        <f>3/24000000*OO[[#This Row],[110 (02JUL1985 15:00:00)-Water Temperature (C)]]*OO[[#This Row],[52]]</f>
        <v>1.3763679578399999E-7</v>
      </c>
      <c r="BC33" s="10">
        <f>3/24000000*OO[[#This Row],[111 (02JUL1985 18:00:00)-Water Temperature (C)]]*OO[[#This Row],[53]]</f>
        <v>1.21495383505825E-7</v>
      </c>
      <c r="BD33" s="10">
        <f>3/24000000*OO[[#This Row],[112 (02JUL1985 21:00:00)-Water Temperature (C)]]*OO[[#This Row],[54]]</f>
        <v>1.0859631630794999E-7</v>
      </c>
      <c r="BE33" s="10">
        <f>3/24000000*OO[[#This Row],[113 (03JUL1985 00:00:00)-Water Temperature (C)]]*OO[[#This Row],[55]]</f>
        <v>1.0219634909219999E-7</v>
      </c>
      <c r="BF33" s="10">
        <f>3/24000000*OO[[#This Row],[114 (03JUL1985 03:00:00)-Water Temperature (C)]]*OO[[#This Row],[56]]</f>
        <v>1.0551340466493748E-7</v>
      </c>
      <c r="BG33" s="10">
        <f>3/24000000*OO[[#This Row],[115 (03JUL1985 06:00:00)-Water Temperature (C)]]*OO[[#This Row],[57]]</f>
        <v>1.1002960472542499E-7</v>
      </c>
      <c r="BH33" s="10">
        <f>3/24000000*OO[[#This Row],[116 (03JUL1985 09:00:00)-Water Temperature (C)]]*OO[[#This Row],[58]]</f>
        <v>1.1145142438946251E-7</v>
      </c>
      <c r="BI33" s="10">
        <f>3/24000000*OO[[#This Row],[117 (03JUL1985 12:00:00)-Water Temperature (C)]]*OO[[#This Row],[59]]</f>
        <v>1.0745341608899999E-7</v>
      </c>
      <c r="BJ33" s="10">
        <f>3/24000000*OO[[#This Row],[118 (03JUL1985 15:00:00)-Water Temperature (C)]]*OO[[#This Row],[60]]</f>
        <v>9.7153514678462507E-8</v>
      </c>
      <c r="BK33" s="10">
        <f>3/24000000*OO[[#This Row],[119 (03JUL1985 18:00:00)-Water Temperature (C)]]*OO[[#This Row],[61]]</f>
        <v>8.6078586599699995E-8</v>
      </c>
      <c r="BL33" s="10">
        <f>3/24000000*OO[[#This Row],[120 (03JUL1985 21:00:00)-Water Temperature (C)]]*OO[[#This Row],[62]]</f>
        <v>7.6660475886674991E-8</v>
      </c>
      <c r="BM33" s="10">
        <f>3/24000000*OO[[#This Row],[121 (04JUL1985 00:00:00)-Water Temperature (C)]]*OO[[#This Row],[63]]</f>
        <v>7.1148196895499993E-8</v>
      </c>
      <c r="BN33" s="10">
        <f>3/24000000*OO[[#This Row],[122 (04JUL1985 03:00:00)-Water Temperature (C)]]*OO[[#This Row],[64]]</f>
        <v>7.1944417029149993E-8</v>
      </c>
      <c r="BO33" s="10">
        <f>3/24000000*OO[[#This Row],[123 (04JUL1985 06:00:00)-Water Temperature (C)]]*OO[[#This Row],[65]]</f>
        <v>7.2387844988750006E-8</v>
      </c>
      <c r="BP33" s="10">
        <f>3/24000000*OO[[#This Row],[124 (04JUL1985 09:00:00)-Water Temperature (C)]]*OO[[#This Row],[66]]</f>
        <v>7.30872063343125E-8</v>
      </c>
      <c r="BQ33" s="10">
        <f>3/24000000*OO[[#This Row],[125 (04JUL1985 12:00:00)-Water Temperature (C)]]*OO[[#This Row],[67]]</f>
        <v>7.0218445545199983E-8</v>
      </c>
      <c r="BR33" s="10">
        <f>3/24000000*OO[[#This Row],[126 (04JUL1985 15:00:00)-Water Temperature (C)]]*OO[[#This Row],[68]]</f>
        <v>6.6471847918124994E-8</v>
      </c>
      <c r="BS33" s="10">
        <f>3/24000000*OO[[#This Row],[127 (04JUL1985 18:00:00)-Water Temperature (C)]]*OO[[#This Row],[69]]</f>
        <v>6.329199357179999E-8</v>
      </c>
      <c r="BT33" s="10">
        <f>3/24000000*OO[[#This Row],[128 (04JUL1985 21:00:00)-Water Temperature (C)]]*OO[[#This Row],[70]]</f>
        <v>6.0893186277000011E-8</v>
      </c>
      <c r="BU33" s="10">
        <f>3/24000000*OO[[#This Row],[129 (05JUL1985 00:00:00)-Water Temperature (C)]]*OO[[#This Row],[71]]</f>
        <v>5.8752303519374997E-8</v>
      </c>
      <c r="BV33" s="10">
        <f>3/24000000*OO[[#This Row],[130 (05JUL1985 03:00:00)-Water Temperature (C)]]*OO[[#This Row],[72]]</f>
        <v>6.0921553576174999E-8</v>
      </c>
      <c r="BW33" s="10">
        <f>3/24000000*OO[[#This Row],[131 (05JUL1985 06:00:00)-Water Temperature (C)]]*OO[[#This Row],[73]]</f>
        <v>6.2489743257599997E-8</v>
      </c>
      <c r="BX33" s="10">
        <f>3/24000000*OO[[#This Row],[132 (05JUL1985 09:00:00)-Water Temperature (C)]]*OO[[#This Row],[74]]</f>
        <v>6.2877979813637501E-8</v>
      </c>
      <c r="BY33" s="10">
        <f>3/24000000*OO[[#This Row],[133 (05JUL1985 12:00:00)-Water Temperature (C)]]*OO[[#This Row],[75]]</f>
        <v>6.0400092035074987E-8</v>
      </c>
      <c r="BZ33" s="10">
        <f>3/24000000*OO[[#This Row],[134 (05JUL1985 15:00:00)-Water Temperature (C)]]*OO[[#This Row],[76]]</f>
        <v>5.5906098837600001E-8</v>
      </c>
      <c r="CA33" s="10">
        <f>3/24000000*OO[[#This Row],[135 (05JUL1985 18:00:00)-Water Temperature (C)]]*OO[[#This Row],[77]]</f>
        <v>5.0893393456374993E-8</v>
      </c>
      <c r="CB33" s="10">
        <f>3/24000000*OO[[#This Row],[136 (05JUL1985 21:00:00)-Water Temperature (C)]]*OO[[#This Row],[78]]</f>
        <v>4.653301147125E-8</v>
      </c>
      <c r="CC33" s="10">
        <f>3/24000000*OO[[#This Row],[137 (06JUL1985 00:00:00)-Water Temperature (C)]]*OO[[#This Row],[79]]</f>
        <v>4.4202651524800002E-8</v>
      </c>
      <c r="CD33" s="10">
        <f>3/24000000*OO[[#This Row],[138 (06JUL1985 03:00:00)-Water Temperature (C)]]*OO[[#This Row],[80]]</f>
        <v>4.5193136717299995E-8</v>
      </c>
      <c r="CE33" s="10">
        <f>3/24000000*OO[[#This Row],[139 (06JUL1985 06:00:00)-Water Temperature (C)]]*OO[[#This Row],[81]]</f>
        <v>4.5401822943950008E-8</v>
      </c>
      <c r="CF33" s="10">
        <f>3/24000000*OO[[#This Row],[140 (06JUL1985 09:00:00)-Water Temperature (C)]]*OO[[#This Row],[82]]</f>
        <v>4.5513215145599992E-8</v>
      </c>
      <c r="CG33" s="10">
        <f>3/24000000*OO[[#This Row],[141 (06JUL1985 12:00:00)-Water Temperature (C)]]*OO[[#This Row],[83]]</f>
        <v>4.5146529541375E-8</v>
      </c>
      <c r="CH33" s="10">
        <f>3/24000000*OO[[#This Row],[142 (06JUL1985 15:00:00)-Water Temperature (C)]]*OO[[#This Row],[84]]</f>
        <v>4.2839028453825E-8</v>
      </c>
      <c r="CI33" s="10">
        <f>3/24000000*OO[[#This Row],[143 (06JUL1985 18:00:00)-Water Temperature (C)]]*OO[[#This Row],[85]]</f>
        <v>3.8595498790875003E-8</v>
      </c>
      <c r="CJ33" s="10">
        <f>3/24000000*OO[[#This Row],[144 (06JUL1985 21:00:00)-Water Temperature (C)]]*OO[[#This Row],[86]]</f>
        <v>3.35974995819625E-8</v>
      </c>
      <c r="CK33" s="10">
        <f>3/24000000*OO[[#This Row],[145 (07JUL1985 00:00:00)-Water Temperature (C)]]*OO[[#This Row],[87]]</f>
        <v>3.1217575885012504E-8</v>
      </c>
      <c r="CL33" s="10">
        <f>3/24000000*OO[[#This Row],[146 (07JUL1985 03:00:00)-Water Temperature (C)]]*OO[[#This Row],[88]]</f>
        <v>3.4160799226487501E-8</v>
      </c>
      <c r="CM33" s="10">
        <f>3/24000000*OO[[#This Row],[147 (07JUL1985 06:00:00)-Water Temperature (C)]]*OO[[#This Row],[89]]</f>
        <v>3.8736168529199991E-8</v>
      </c>
      <c r="CN33" s="10">
        <f>3/24000000*OO[[#This Row],[148 (07JUL1985 09:00:00)-Water Temperature (C)]]*OO[[#This Row],[90]]</f>
        <v>4.1194261731562503E-8</v>
      </c>
      <c r="CO33" s="10">
        <f>3/24000000*OO[[#This Row],[149 (07JUL1985 12:00:00)-Water Temperature (C)]]*OO[[#This Row],[91]]</f>
        <v>4.0940939444849991E-8</v>
      </c>
      <c r="CP33" s="10">
        <f>3/24000000*OO[[#This Row],[150 (07JUL1985 15:00:00)-Water Temperature (C)]]*OO[[#This Row],[92]]</f>
        <v>3.8344306506887492E-8</v>
      </c>
      <c r="CQ33" s="10">
        <f>3/24000000*OO[[#This Row],[151 (07JUL1985 18:00:00)-Water Temperature (C)]]*OO[[#This Row],[93]]</f>
        <v>3.5086506615062496E-8</v>
      </c>
      <c r="CR33" s="10">
        <f>3/24000000*OO[[#This Row],[152 (07JUL1985 21:00:00)-Water Temperature (C)]]*OO[[#This Row],[94]]</f>
        <v>3.2008903826575002E-8</v>
      </c>
      <c r="CS33" s="10">
        <f>3/24000000*OO[[#This Row],[153 (08JUL1985 00:00:00)-Water Temperature (C)]]*OO[[#This Row],[95]]</f>
        <v>2.9607622780999994E-8</v>
      </c>
      <c r="CT33" s="10">
        <f>3/24000000*OO[[#This Row],[154 (08JUL1985 03:00:00)-Water Temperature (C)]]*OO[[#This Row],[96]]</f>
        <v>2.7776580413924996E-8</v>
      </c>
      <c r="CU33" s="10">
        <f>3/24000000*OO[[#This Row],[155 (08JUL1985 06:00:00)-Water Temperature (C)]]*OO[[#This Row],[97]]</f>
        <v>2.6637088581199995E-8</v>
      </c>
      <c r="CV33" s="10">
        <f>3/24000000*OO[[#This Row],[156 (08JUL1985 09:00:00)-Water Temperature (C)]]*OO[[#This Row],[98]]</f>
        <v>2.5397587218174999E-8</v>
      </c>
      <c r="CW33" s="10">
        <f>3/24000000*OO[[#This Row],[157 (08JUL1985 12:00:00)-Water Temperature (C)]]*OO[[#This Row],[99]]</f>
        <v>2.3991941887400005E-8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0.15960079746468309</v>
      </c>
      <c r="D34" s="10">
        <f>3/24*OO[[#This Row],[60 (26JUN1985 09:00:00)-Water Temperature (C)]]*OO[[#This Row],[2]]/SUM(OO[2])</f>
        <v>9.6318532481180115E-3</v>
      </c>
      <c r="E34" s="10">
        <f>3/24*OO[[#This Row],[61 (26JUN1985 12:00:00)-Water Temperature (C)]]*OO[[#This Row],[3]]/SUM(OO[3])</f>
        <v>1.5342734589017179E-4</v>
      </c>
      <c r="F34" s="10">
        <f>3/24*OO[[#This Row],[62 (26JUN1985 15:00:00)-Water Temperature (C)]]*OO[[#This Row],[4]]/SUM(OO[4])</f>
        <v>4.2340737396387174E-5</v>
      </c>
      <c r="G34" s="10">
        <f>3/24*OO[[#This Row],[63 (26JUN1985 18:00:00)-Water Temperature (C)]]*OO[[#This Row],[5]]/SUM(OO[5])</f>
        <v>3.6516706624860886E-5</v>
      </c>
      <c r="H34" s="10">
        <f>3/24*OO[[#This Row],[64 (26JUN1985 21:00:00)-Water Temperature (C)]]*OO[[#This Row],[6]]/SUM(OO[6])</f>
        <v>3.2210876242175137E-5</v>
      </c>
      <c r="I34" s="10">
        <f>3/24*OO[[#This Row],[65 (27JUN1985 00:00:00)-Water Temperature (C)]]*OO[[#This Row],[7]]/SUM(OO[7])</f>
        <v>3.1444601922163506E-5</v>
      </c>
      <c r="J34" s="10">
        <f>3/24*OO[[#This Row],[66 (27JUN1985 03:00:00)-Water Temperature (C)]]*OO[[#This Row],[8]]/SUM(OO[8])</f>
        <v>3.7690484431544819E-5</v>
      </c>
      <c r="K34" s="10">
        <f>3/24*OO[[#This Row],[67 (27JUN1985 06:00:00)-Water Temperature (C)]]*OO[[#This Row],[9]]/SUM(OO[9])</f>
        <v>4.2181312004400263E-5</v>
      </c>
      <c r="L34" s="10">
        <f>3/24*OO[[#This Row],[68 (27JUN1985 09:00:00)-Water Temperature (C)]]*OO[[#This Row],[10]]/SUM(OO[10])</f>
        <v>4.0968884177458189E-5</v>
      </c>
      <c r="M34" s="10">
        <f>3/24*OO[[#This Row],[69 (27JUN1985 12:00:00)-Water Temperature (C)]]*OO[[#This Row],[11]]/SUM(OO[11])</f>
        <v>3.721063114169547E-5</v>
      </c>
      <c r="N34" s="10">
        <f>3/24*OO[[#This Row],[70 (27JUN1985 15:00:00)-Water Temperature (C)]]*OO[[#This Row],[12]]/SUM(OO[12])</f>
        <v>3.184852840479019E-5</v>
      </c>
      <c r="O34" s="10">
        <f>3/24*OO[[#This Row],[71 (27JUN1985 18:00:00)-Water Temperature (C)]]*OO[[#This Row],[13]]/SUM(OO[13])</f>
        <v>2.7250245189110011E-5</v>
      </c>
      <c r="P34" s="10">
        <f>3/24*OO[[#This Row],[72 (27JUN1985 21:00:00)-Water Temperature (C)]]*OO[[#This Row],[14]]/SUM(OO[14])</f>
        <v>2.3294718799299867E-5</v>
      </c>
      <c r="Q34" s="10">
        <f>3/24*OO[[#This Row],[73 (28JUN1985 00:00:00)-Water Temperature (C)]]*OO[[#This Row],[15]]/SUM(OO[15])</f>
        <v>2.0565896918436613E-5</v>
      </c>
      <c r="R34" s="10">
        <f>3/24*OO[[#This Row],[74 (28JUN1985 03:00:00)-Water Temperature (C)]]*OO[[#This Row],[16]]/SUM(OO[16])</f>
        <v>1.878972374065861E-5</v>
      </c>
      <c r="S34" s="10">
        <f>3/24*OO[[#This Row],[75 (28JUN1985 06:00:00)-Water Temperature (C)]]*OO[[#This Row],[17]]/SUM(OO[17])</f>
        <v>1.753050747116063E-5</v>
      </c>
      <c r="T34" s="10">
        <f>3/24*OO[[#This Row],[76 (28JUN1985 09:00:00)-Water Temperature (C)]]*OO[[#This Row],[18]]/SUM(OO[18])</f>
        <v>1.6150775327105618E-5</v>
      </c>
      <c r="U34" s="10">
        <f>3/24*OO[[#This Row],[77 (28JUN1985 12:00:00)-Water Temperature (C)]]*OO[[#This Row],[19]]/SUM(OO[19])</f>
        <v>1.4086988086714911E-5</v>
      </c>
      <c r="V34" s="10">
        <f>3/24000000*OO[[#This Row],[78 (28JUN1985 15:00:00)-Water Temperature (C)]]*OO[[#This Row],[20]]</f>
        <v>1.15170741598575E-5</v>
      </c>
      <c r="W34" s="10">
        <f>3/24000000*OO[[#This Row],[79 (28JUN1985 18:00:00)-Water Temperature (C)]]*OO[[#This Row],[21]]</f>
        <v>9.2913411741237489E-6</v>
      </c>
      <c r="X34" s="10">
        <f>3/24000000*OO[[#This Row],[80 (28JUN1985 21:00:00)-Water Temperature (C)]]*OO[[#This Row],[22]]</f>
        <v>7.6413410176799998E-6</v>
      </c>
      <c r="Y34" s="10">
        <f>3/24000000*OO[[#This Row],[81 (29JUN1985 00:00:00)-Water Temperature (C)]]*OO[[#This Row],[23]]</f>
        <v>6.5078101507499998E-6</v>
      </c>
      <c r="Z34" s="10">
        <f>3/24000000*OO[[#This Row],[82 (29JUN1985 03:00:00)-Water Temperature (C)]]*OO[[#This Row],[24]]</f>
        <v>5.8471541144587495E-6</v>
      </c>
      <c r="AA34" s="10">
        <f>3/24000000*OO[[#This Row],[83 (29JUN1985 06:00:00)-Water Temperature (C)]]*OO[[#This Row],[25]]</f>
        <v>5.4044186115349997E-6</v>
      </c>
      <c r="AB34" s="10">
        <f>3/24000000*OO[[#This Row],[84 (29JUN1985 09:00:00)-Water Temperature (C)]]*OO[[#This Row],[26]]</f>
        <v>4.9611416355612493E-6</v>
      </c>
      <c r="AC34" s="10">
        <f>3/24000000*OO[[#This Row],[85 (29JUN1985 12:00:00)-Water Temperature (C)]]*OO[[#This Row],[27]]</f>
        <v>4.3475842083099996E-6</v>
      </c>
      <c r="AD34" s="10">
        <f>3/24000000*OO[[#This Row],[86 (29JUN1985 15:00:00)-Water Temperature (C)]]*OO[[#This Row],[28]]</f>
        <v>3.5800105709549996E-6</v>
      </c>
      <c r="AE34" s="10">
        <f>3/24000000*OO[[#This Row],[88 (29JUN1985 21:00:00)-Water Temperature (C)]]*OO[[#This Row],[30]]</f>
        <v>2.3749254344924997E-6</v>
      </c>
      <c r="AF34" s="10">
        <f>3/24000000*OO[[#This Row],[88 (29JUN1985 21:00:00)-Water Temperature (C)]]*OO[[#This Row],[30]]</f>
        <v>2.3749254344924997E-6</v>
      </c>
      <c r="AG34" s="10">
        <f>3/24000000*OO[[#This Row],[89 (30JUN1985 00:00:00)-Water Temperature (C)]]*OO[[#This Row],[31]]</f>
        <v>1.9503788399562502E-6</v>
      </c>
      <c r="AH34" s="10">
        <f>3/24000000*OO[[#This Row],[90 (30JUN1985 03:00:00)-Water Temperature (C)]]*OO[[#This Row],[32]]</f>
        <v>1.51032507699025E-6</v>
      </c>
      <c r="AI34" s="10">
        <f>3/24000000*OO[[#This Row],[91 (30JUN1985 06:00:00)-Water Temperature (C)]]*OO[[#This Row],[33]]</f>
        <v>1.0440673667339999E-6</v>
      </c>
      <c r="AJ34" s="10">
        <f>3/24000000*OO[[#This Row],[92 (30JUN1985 09:00:00)-Water Temperature (C)]]*OO[[#This Row],[34]]</f>
        <v>7.1261929627775002E-7</v>
      </c>
      <c r="AK34" s="10">
        <f>3/24000000*OO[[#This Row],[93 (30JUN1985 12:00:00)-Water Temperature (C)]]*OO[[#This Row],[35]]</f>
        <v>5.088509857349999E-7</v>
      </c>
      <c r="AL34" s="10">
        <f>3/24000000*OO[[#This Row],[94 (30JUN1985 15:00:00)-Water Temperature (C)]]*OO[[#This Row],[36]]</f>
        <v>3.7969685651375002E-7</v>
      </c>
      <c r="AM34" s="10">
        <f>3/24000000*OO[[#This Row],[95 (30JUN1985 18:00:00)-Water Temperature (C)]]*OO[[#This Row],[37]]</f>
        <v>2.9396557257812498E-7</v>
      </c>
      <c r="AN34" s="10">
        <f>3/24000000*OO[[#This Row],[96 (30JUN1985 21:00:00)-Water Temperature (C)]]*OO[[#This Row],[38]]</f>
        <v>2.42350837277875E-7</v>
      </c>
      <c r="AO34" s="10">
        <f>3/24000000*OO[[#This Row],[97 (01JUL1985 00:00:00)-Water Temperature (C)]]*OO[[#This Row],[39]]</f>
        <v>2.17912604400375E-7</v>
      </c>
      <c r="AP34" s="10">
        <f>3/24000000*OO[[#This Row],[98 (01JUL1985 03:00:00)-Water Temperature (C)]]*OO[[#This Row],[40]]</f>
        <v>2.2207658102949999E-7</v>
      </c>
      <c r="AQ34" s="10">
        <f>3/24000000*OO[[#This Row],[99 (01JUL1985 06:00:00)-Water Temperature (C)]]*OO[[#This Row],[41]]</f>
        <v>2.2513855423800002E-7</v>
      </c>
      <c r="AR34" s="10">
        <f>3/24000000*OO[[#This Row],[100 (01JUL1985 09:00:00)-Water Temperature (C)]]*OO[[#This Row],[42]]</f>
        <v>2.209785299645E-7</v>
      </c>
      <c r="AS34" s="10">
        <f>3/24000000*OO[[#This Row],[101 (01JUL1985 12:00:00)-Water Temperature (C)]]*OO[[#This Row],[43]]</f>
        <v>2.0329399177499996E-7</v>
      </c>
      <c r="AT34" s="10">
        <f>3/24000000*OO[[#This Row],[102 (01JUL1985 15:00:00)-Water Temperature (C)]]*OO[[#This Row],[44]]</f>
        <v>1.8036485948118748E-7</v>
      </c>
      <c r="AU34" s="10">
        <f>3/24000000*OO[[#This Row],[103 (01JUL1985 18:00:00)-Water Temperature (C)]]*OO[[#This Row],[45]]</f>
        <v>1.582553178673625E-7</v>
      </c>
      <c r="AV34" s="10">
        <f>3/24000000*OO[[#This Row],[104 (01JUL1985 21:00:00)-Water Temperature (C)]]*OO[[#This Row],[46]]</f>
        <v>1.4121590257196249E-7</v>
      </c>
      <c r="AW34" s="10">
        <f>3/24000000*OO[[#This Row],[105 (02JUL1985 00:00:00)-Water Temperature (C)]]*OO[[#This Row],[47]]</f>
        <v>1.3218809535506249E-7</v>
      </c>
      <c r="AX34" s="10">
        <f>3/24000000*OO[[#This Row],[106 (02JUL1985 03:00:00)-Water Temperature (C)]]*OO[[#This Row],[48]]</f>
        <v>1.3683066950332501E-7</v>
      </c>
      <c r="AY34" s="10">
        <f>3/24000000*OO[[#This Row],[107 (02JUL1985 06:00:00)-Water Temperature (C)]]*OO[[#This Row],[49]]</f>
        <v>1.4280998948159996E-7</v>
      </c>
      <c r="AZ34" s="10">
        <f>3/24000000*OO[[#This Row],[108 (02JUL1985 09:00:00)-Water Temperature (C)]]*OO[[#This Row],[50]]</f>
        <v>1.4417279817765001E-7</v>
      </c>
      <c r="BA34" s="10">
        <f>3/24000000*OO[[#This Row],[109 (02JUL1985 12:00:00)-Water Temperature (C)]]*OO[[#This Row],[51]]</f>
        <v>1.3826790110925001E-7</v>
      </c>
      <c r="BB34" s="10">
        <f>3/24000000*OO[[#This Row],[110 (02JUL1985 15:00:00)-Water Temperature (C)]]*OO[[#This Row],[52]]</f>
        <v>1.2500599452284997E-7</v>
      </c>
      <c r="BC34" s="10">
        <f>3/24000000*OO[[#This Row],[111 (02JUL1985 18:00:00)-Water Temperature (C)]]*OO[[#This Row],[53]]</f>
        <v>1.1027054178045E-7</v>
      </c>
      <c r="BD34" s="10">
        <f>3/24000000*OO[[#This Row],[112 (02JUL1985 21:00:00)-Water Temperature (C)]]*OO[[#This Row],[54]]</f>
        <v>9.8442848813999994E-8</v>
      </c>
      <c r="BE34" s="10">
        <f>3/24000000*OO[[#This Row],[113 (03JUL1985 00:00:00)-Water Temperature (C)]]*OO[[#This Row],[55]]</f>
        <v>9.2142066983524994E-8</v>
      </c>
      <c r="BF34" s="10">
        <f>3/24000000*OO[[#This Row],[114 (03JUL1985 03:00:00)-Water Temperature (C)]]*OO[[#This Row],[56]]</f>
        <v>9.4925411383250003E-8</v>
      </c>
      <c r="BG34" s="10">
        <f>3/24000000*OO[[#This Row],[115 (03JUL1985 06:00:00)-Water Temperature (C)]]*OO[[#This Row],[57]]</f>
        <v>9.8936873046824997E-8</v>
      </c>
      <c r="BH34" s="10">
        <f>3/24000000*OO[[#This Row],[116 (03JUL1985 09:00:00)-Water Temperature (C)]]*OO[[#This Row],[58]]</f>
        <v>1.0053997434880001E-7</v>
      </c>
      <c r="BI34" s="10">
        <f>3/24000000*OO[[#This Row],[117 (03JUL1985 12:00:00)-Water Temperature (C)]]*OO[[#This Row],[59]]</f>
        <v>9.7278887544124973E-8</v>
      </c>
      <c r="BJ34" s="10">
        <f>3/24000000*OO[[#This Row],[118 (03JUL1985 15:00:00)-Water Temperature (C)]]*OO[[#This Row],[60]]</f>
        <v>8.8192017295200004E-8</v>
      </c>
      <c r="BK34" s="10">
        <f>3/24000000*OO[[#This Row],[119 (03JUL1985 18:00:00)-Water Temperature (C)]]*OO[[#This Row],[61]]</f>
        <v>7.8113885128987501E-8</v>
      </c>
      <c r="BL34" s="10">
        <f>3/24000000*OO[[#This Row],[120 (03JUL1985 21:00:00)-Water Temperature (C)]]*OO[[#This Row],[62]]</f>
        <v>6.9471446968925002E-8</v>
      </c>
      <c r="BM34" s="10">
        <f>3/24000000*OO[[#This Row],[121 (04JUL1985 00:00:00)-Water Temperature (C)]]*OO[[#This Row],[63]]</f>
        <v>6.4191364565000006E-8</v>
      </c>
      <c r="BN34" s="10">
        <f>3/24000000*OO[[#This Row],[122 (04JUL1985 03:00:00)-Water Temperature (C)]]*OO[[#This Row],[64]]</f>
        <v>6.4685438278274994E-8</v>
      </c>
      <c r="BO34" s="10">
        <f>3/24000000*OO[[#This Row],[123 (04JUL1985 06:00:00)-Water Temperature (C)]]*OO[[#This Row],[65]]</f>
        <v>6.5105558485624991E-8</v>
      </c>
      <c r="BP34" s="10">
        <f>3/24000000*OO[[#This Row],[124 (04JUL1985 09:00:00)-Water Temperature (C)]]*OO[[#This Row],[66]]</f>
        <v>6.584774087845E-8</v>
      </c>
      <c r="BQ34" s="10">
        <f>3/24000000*OO[[#This Row],[125 (04JUL1985 12:00:00)-Water Temperature (C)]]*OO[[#This Row],[67]]</f>
        <v>6.3454122248374994E-8</v>
      </c>
      <c r="BR34" s="10">
        <f>3/24000000*OO[[#This Row],[126 (04JUL1985 15:00:00)-Water Temperature (C)]]*OO[[#This Row],[68]]</f>
        <v>6.0046535139149993E-8</v>
      </c>
      <c r="BS34" s="10">
        <f>3/24000000*OO[[#This Row],[127 (04JUL1985 18:00:00)-Water Temperature (C)]]*OO[[#This Row],[69]]</f>
        <v>5.721861825587499E-8</v>
      </c>
      <c r="BT34" s="10">
        <f>3/24000000*OO[[#This Row],[128 (04JUL1985 21:00:00)-Water Temperature (C)]]*OO[[#This Row],[70]]</f>
        <v>5.4929806188074998E-8</v>
      </c>
      <c r="BU34" s="10">
        <f>3/24000000*OO[[#This Row],[129 (05JUL1985 00:00:00)-Water Temperature (C)]]*OO[[#This Row],[71]]</f>
        <v>5.2978044862124997E-8</v>
      </c>
      <c r="BV34" s="10">
        <f>3/24000000*OO[[#This Row],[130 (05JUL1985 03:00:00)-Water Temperature (C)]]*OO[[#This Row],[72]]</f>
        <v>5.4701827856137496E-8</v>
      </c>
      <c r="BW34" s="10">
        <f>3/24000000*OO[[#This Row],[131 (05JUL1985 06:00:00)-Water Temperature (C)]]*OO[[#This Row],[73]]</f>
        <v>5.6174849932500008E-8</v>
      </c>
      <c r="BX34" s="10">
        <f>3/24000000*OO[[#This Row],[132 (05JUL1985 09:00:00)-Water Temperature (C)]]*OO[[#This Row],[74]]</f>
        <v>5.6635596253599999E-8</v>
      </c>
      <c r="BY34" s="10">
        <f>3/24000000*OO[[#This Row],[133 (05JUL1985 12:00:00)-Water Temperature (C)]]*OO[[#This Row],[75]]</f>
        <v>5.4627896185049995E-8</v>
      </c>
      <c r="BZ34" s="10">
        <f>3/24000000*OO[[#This Row],[134 (05JUL1985 15:00:00)-Water Temperature (C)]]*OO[[#This Row],[76]]</f>
        <v>5.0605306239987503E-8</v>
      </c>
      <c r="CA34" s="10">
        <f>3/24000000*OO[[#This Row],[135 (05JUL1985 18:00:00)-Water Temperature (C)]]*OO[[#This Row],[77]]</f>
        <v>4.6091272477499994E-8</v>
      </c>
      <c r="CB34" s="10">
        <f>3/24000000*OO[[#This Row],[136 (05JUL1985 21:00:00)-Water Temperature (C)]]*OO[[#This Row],[78]]</f>
        <v>4.2099979694062499E-8</v>
      </c>
      <c r="CC34" s="10">
        <f>3/24000000*OO[[#This Row],[137 (06JUL1985 00:00:00)-Water Temperature (C)]]*OO[[#This Row],[79]]</f>
        <v>3.9854762494949997E-8</v>
      </c>
      <c r="CD34" s="10">
        <f>3/24000000*OO[[#This Row],[138 (06JUL1985 03:00:00)-Water Temperature (C)]]*OO[[#This Row],[80]]</f>
        <v>4.0772729947012495E-8</v>
      </c>
      <c r="CE34" s="10">
        <f>3/24000000*OO[[#This Row],[139 (06JUL1985 06:00:00)-Water Temperature (C)]]*OO[[#This Row],[81]]</f>
        <v>4.0986058962874992E-8</v>
      </c>
      <c r="CF34" s="10">
        <f>3/24000000*OO[[#This Row],[140 (06JUL1985 09:00:00)-Water Temperature (C)]]*OO[[#This Row],[82]]</f>
        <v>4.1103366698975001E-8</v>
      </c>
      <c r="CG34" s="10">
        <f>3/24000000*OO[[#This Row],[141 (06JUL1985 12:00:00)-Water Temperature (C)]]*OO[[#This Row],[83]]</f>
        <v>4.0847344979899997E-8</v>
      </c>
      <c r="CH34" s="10">
        <f>3/24000000*OO[[#This Row],[142 (06JUL1985 15:00:00)-Water Temperature (C)]]*OO[[#This Row],[84]]</f>
        <v>3.8830281124687503E-8</v>
      </c>
      <c r="CI34" s="10">
        <f>3/24000000*OO[[#This Row],[143 (06JUL1985 18:00:00)-Water Temperature (C)]]*OO[[#This Row],[85]]</f>
        <v>3.5040673576350004E-8</v>
      </c>
      <c r="CJ34" s="10">
        <f>3/24000000*OO[[#This Row],[144 (06JUL1985 21:00:00)-Water Temperature (C)]]*OO[[#This Row],[86]]</f>
        <v>3.0563529212524994E-8</v>
      </c>
      <c r="CK34" s="10">
        <f>3/24000000*OO[[#This Row],[145 (07JUL1985 00:00:00)-Water Temperature (C)]]*OO[[#This Row],[87]]</f>
        <v>2.8175165708500003E-8</v>
      </c>
      <c r="CL34" s="10">
        <f>3/24000000*OO[[#This Row],[146 (07JUL1985 03:00:00)-Water Temperature (C)]]*OO[[#This Row],[88]]</f>
        <v>3.0517599438112503E-8</v>
      </c>
      <c r="CM34" s="10">
        <f>3/24000000*OO[[#This Row],[147 (07JUL1985 06:00:00)-Water Temperature (C)]]*OO[[#This Row],[89]]</f>
        <v>3.4611958750199994E-8</v>
      </c>
      <c r="CN34" s="10">
        <f>3/24000000*OO[[#This Row],[148 (07JUL1985 09:00:00)-Water Temperature (C)]]*OO[[#This Row],[90]]</f>
        <v>3.7054381641900005E-8</v>
      </c>
      <c r="CO34" s="10">
        <f>3/24000000*OO[[#This Row],[149 (07JUL1985 12:00:00)-Water Temperature (C)]]*OO[[#This Row],[91]]</f>
        <v>3.7037525919712505E-8</v>
      </c>
      <c r="CP34" s="10">
        <f>3/24000000*OO[[#This Row],[150 (07JUL1985 15:00:00)-Water Temperature (C)]]*OO[[#This Row],[92]]</f>
        <v>3.4770941229450001E-8</v>
      </c>
      <c r="CQ34" s="10">
        <f>3/24000000*OO[[#This Row],[151 (07JUL1985 18:00:00)-Water Temperature (C)]]*OO[[#This Row],[93]]</f>
        <v>3.1845438098825E-8</v>
      </c>
      <c r="CR34" s="10">
        <f>3/24000000*OO[[#This Row],[152 (07JUL1985 21:00:00)-Water Temperature (C)]]*OO[[#This Row],[94]]</f>
        <v>2.9045344533999997E-8</v>
      </c>
      <c r="CS34" s="10">
        <f>3/24000000*OO[[#This Row],[153 (08JUL1985 00:00:00)-Water Temperature (C)]]*OO[[#This Row],[95]]</f>
        <v>2.68332024858625E-8</v>
      </c>
      <c r="CT34" s="10">
        <f>3/24000000*OO[[#This Row],[154 (08JUL1985 03:00:00)-Water Temperature (C)]]*OO[[#This Row],[96]]</f>
        <v>2.5231877284299999E-8</v>
      </c>
      <c r="CU34" s="10">
        <f>3/24000000*OO[[#This Row],[155 (08JUL1985 06:00:00)-Water Temperature (C)]]*OO[[#This Row],[97]]</f>
        <v>2.4191366291999999E-8</v>
      </c>
      <c r="CV34" s="10">
        <f>3/24000000*OO[[#This Row],[156 (08JUL1985 09:00:00)-Water Temperature (C)]]*OO[[#This Row],[98]]</f>
        <v>2.3004037068599998E-8</v>
      </c>
      <c r="CW34" s="10">
        <f>3/24000000*OO[[#This Row],[157 (08JUL1985 12:00:00)-Water Temperature (C)]]*OO[[#This Row],[99]]</f>
        <v>2.179224299665E-8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0.17496781494347846</v>
      </c>
      <c r="D35" s="10">
        <f>3/24*OO[[#This Row],[60 (26JUN1985 09:00:00)-Water Temperature (C)]]*OO[[#This Row],[2]]/SUM(OO[2])</f>
        <v>1.7255989106753602E-2</v>
      </c>
      <c r="E35" s="10">
        <f>3/24*OO[[#This Row],[61 (26JUN1985 12:00:00)-Water Temperature (C)]]*OO[[#This Row],[3]]/SUM(OO[3])</f>
        <v>3.3003689421942352E-4</v>
      </c>
      <c r="F35" s="10">
        <f>3/24*OO[[#This Row],[62 (26JUN1985 15:00:00)-Water Temperature (C)]]*OO[[#This Row],[4]]/SUM(OO[4])</f>
        <v>4.777082088182993E-5</v>
      </c>
      <c r="G35" s="10">
        <f>3/24*OO[[#This Row],[63 (26JUN1985 18:00:00)-Water Temperature (C)]]*OO[[#This Row],[5]]/SUM(OO[5])</f>
        <v>3.9559693002997461E-5</v>
      </c>
      <c r="H35" s="10">
        <f>3/24*OO[[#This Row],[64 (26JUN1985 21:00:00)-Water Temperature (C)]]*OO[[#This Row],[6]]/SUM(OO[6])</f>
        <v>3.4824829778713796E-5</v>
      </c>
      <c r="I35" s="10">
        <f>3/24*OO[[#This Row],[65 (27JUN1985 00:00:00)-Water Temperature (C)]]*OO[[#This Row],[7]]/SUM(OO[7])</f>
        <v>3.3306316436035526E-5</v>
      </c>
      <c r="J35" s="10">
        <f>3/24*OO[[#This Row],[66 (27JUN1985 03:00:00)-Water Temperature (C)]]*OO[[#This Row],[8]]/SUM(OO[8])</f>
        <v>3.9653338981320628E-5</v>
      </c>
      <c r="K35" s="10">
        <f>3/24*OO[[#This Row],[67 (27JUN1985 06:00:00)-Water Temperature (C)]]*OO[[#This Row],[9]]/SUM(OO[9])</f>
        <v>4.5135781791784326E-5</v>
      </c>
      <c r="L35" s="10">
        <f>3/24*OO[[#This Row],[68 (27JUN1985 09:00:00)-Water Temperature (C)]]*OO[[#This Row],[10]]/SUM(OO[10])</f>
        <v>4.4388030032468011E-5</v>
      </c>
      <c r="M35" s="10">
        <f>3/24*OO[[#This Row],[69 (27JUN1985 12:00:00)-Water Temperature (C)]]*OO[[#This Row],[11]]/SUM(OO[11])</f>
        <v>4.0647622808797752E-5</v>
      </c>
      <c r="N35" s="10">
        <f>3/24*OO[[#This Row],[70 (27JUN1985 15:00:00)-Water Temperature (C)]]*OO[[#This Row],[12]]/SUM(OO[12])</f>
        <v>3.5015794713869625E-5</v>
      </c>
      <c r="O35" s="10">
        <f>3/24*OO[[#This Row],[71 (27JUN1985 18:00:00)-Water Temperature (C)]]*OO[[#This Row],[13]]/SUM(OO[13])</f>
        <v>2.9999270282202224E-5</v>
      </c>
      <c r="P35" s="10">
        <f>3/24*OO[[#This Row],[72 (27JUN1985 21:00:00)-Water Temperature (C)]]*OO[[#This Row],[14]]/SUM(OO[14])</f>
        <v>2.5706855112454526E-5</v>
      </c>
      <c r="Q35" s="10">
        <f>3/24*OO[[#This Row],[73 (28JUN1985 00:00:00)-Water Temperature (C)]]*OO[[#This Row],[15]]/SUM(OO[15])</f>
        <v>2.2718393395145112E-5</v>
      </c>
      <c r="R35" s="10">
        <f>3/24*OO[[#This Row],[74 (28JUN1985 03:00:00)-Water Temperature (C)]]*OO[[#This Row],[16]]/SUM(OO[16])</f>
        <v>2.0772784604208596E-5</v>
      </c>
      <c r="S35" s="10">
        <f>3/24*OO[[#This Row],[75 (28JUN1985 06:00:00)-Water Temperature (C)]]*OO[[#This Row],[17]]/SUM(OO[17])</f>
        <v>1.9417065016226995E-5</v>
      </c>
      <c r="T35" s="10">
        <f>3/24*OO[[#This Row],[76 (28JUN1985 09:00:00)-Water Temperature (C)]]*OO[[#This Row],[18]]/SUM(OO[18])</f>
        <v>1.8054367479103496E-5</v>
      </c>
      <c r="U35" s="10">
        <f>3/24*OO[[#This Row],[77 (28JUN1985 12:00:00)-Water Temperature (C)]]*OO[[#This Row],[19]]/SUM(OO[19])</f>
        <v>1.5989367311815575E-5</v>
      </c>
      <c r="V35" s="10">
        <f>3/24000000*OO[[#This Row],[78 (28JUN1985 15:00:00)-Water Temperature (C)]]*OO[[#This Row],[20]]</f>
        <v>1.3241234155062501E-5</v>
      </c>
      <c r="W35" s="10">
        <f>3/24000000*OO[[#This Row],[79 (28JUN1985 18:00:00)-Water Temperature (C)]]*OO[[#This Row],[21]]</f>
        <v>1.0803631440029998E-5</v>
      </c>
      <c r="X35" s="10">
        <f>3/24000000*OO[[#This Row],[80 (28JUN1985 21:00:00)-Water Temperature (C)]]*OO[[#This Row],[22]]</f>
        <v>8.9718393067012496E-6</v>
      </c>
      <c r="Y35" s="10">
        <f>3/24000000*OO[[#This Row],[81 (29JUN1985 00:00:00)-Water Temperature (C)]]*OO[[#This Row],[23]]</f>
        <v>7.72888620983E-6</v>
      </c>
      <c r="Z35" s="10">
        <f>3/24000000*OO[[#This Row],[82 (29JUN1985 03:00:00)-Water Temperature (C)]]*OO[[#This Row],[24]]</f>
        <v>7.0375846630024989E-6</v>
      </c>
      <c r="AA35" s="10">
        <f>3/24000000*OO[[#This Row],[83 (29JUN1985 06:00:00)-Water Temperature (C)]]*OO[[#This Row],[25]]</f>
        <v>6.6009418012187497E-6</v>
      </c>
      <c r="AB35" s="10">
        <f>3/24000000*OO[[#This Row],[84 (29JUN1985 09:00:00)-Water Temperature (C)]]*OO[[#This Row],[26]]</f>
        <v>6.0886869178724995E-6</v>
      </c>
      <c r="AC35" s="10">
        <f>3/24000000*OO[[#This Row],[85 (29JUN1985 12:00:00)-Water Temperature (C)]]*OO[[#This Row],[27]]</f>
        <v>5.3785088472674996E-6</v>
      </c>
      <c r="AD35" s="10">
        <f>3/24000000*OO[[#This Row],[86 (29JUN1985 15:00:00)-Water Temperature (C)]]*OO[[#This Row],[28]]</f>
        <v>4.4679383453250003E-6</v>
      </c>
      <c r="AE35" s="10">
        <f>3/24000000*OO[[#This Row],[88 (29JUN1985 21:00:00)-Water Temperature (C)]]*OO[[#This Row],[30]]</f>
        <v>2.980954099125E-6</v>
      </c>
      <c r="AF35" s="10">
        <f>3/24000000*OO[[#This Row],[88 (29JUN1985 21:00:00)-Water Temperature (C)]]*OO[[#This Row],[30]]</f>
        <v>2.980954099125E-6</v>
      </c>
      <c r="AG35" s="10">
        <f>3/24000000*OO[[#This Row],[89 (30JUN1985 00:00:00)-Water Temperature (C)]]*OO[[#This Row],[31]]</f>
        <v>2.4523508198837502E-6</v>
      </c>
      <c r="AH35" s="10">
        <f>3/24000000*OO[[#This Row],[90 (30JUN1985 03:00:00)-Water Temperature (C)]]*OO[[#This Row],[32]]</f>
        <v>1.9465883059725001E-6</v>
      </c>
      <c r="AI35" s="10">
        <f>3/24000000*OO[[#This Row],[91 (30JUN1985 06:00:00)-Water Temperature (C)]]*OO[[#This Row],[33]]</f>
        <v>1.3711711070169997E-6</v>
      </c>
      <c r="AJ35" s="10">
        <f>3/24000000*OO[[#This Row],[92 (30JUN1985 09:00:00)-Water Temperature (C)]]*OO[[#This Row],[34]]</f>
        <v>9.3708956675337487E-7</v>
      </c>
      <c r="AK35" s="10">
        <f>3/24000000*OO[[#This Row],[93 (30JUN1985 12:00:00)-Water Temperature (C)]]*OO[[#This Row],[35]]</f>
        <v>6.6179296322124993E-7</v>
      </c>
      <c r="AL35" s="10">
        <f>3/24000000*OO[[#This Row],[94 (30JUN1985 15:00:00)-Water Temperature (C)]]*OO[[#This Row],[36]]</f>
        <v>4.8746556447750001E-7</v>
      </c>
      <c r="AM35" s="10">
        <f>3/24000000*OO[[#This Row],[95 (30JUN1985 18:00:00)-Water Temperature (C)]]*OO[[#This Row],[37]]</f>
        <v>3.7403317544512502E-7</v>
      </c>
      <c r="AN35" s="10">
        <f>3/24000000*OO[[#This Row],[96 (30JUN1985 21:00:00)-Water Temperature (C)]]*OO[[#This Row],[38]]</f>
        <v>3.0526179691199998E-7</v>
      </c>
      <c r="AO35" s="10">
        <f>3/24000000*OO[[#This Row],[97 (01JUL1985 00:00:00)-Water Temperature (C)]]*OO[[#This Row],[39]]</f>
        <v>2.7115279367587497E-7</v>
      </c>
      <c r="AP35" s="10">
        <f>3/24000000*OO[[#This Row],[98 (01JUL1985 03:00:00)-Water Temperature (C)]]*OO[[#This Row],[40]]</f>
        <v>2.7380777720400002E-7</v>
      </c>
      <c r="AQ35" s="10">
        <f>3/24000000*OO[[#This Row],[99 (01JUL1985 06:00:00)-Water Temperature (C)]]*OO[[#This Row],[41]]</f>
        <v>2.7761952853450003E-7</v>
      </c>
      <c r="AR35" s="10">
        <f>3/24000000*OO[[#This Row],[100 (01JUL1985 09:00:00)-Water Temperature (C)]]*OO[[#This Row],[42]]</f>
        <v>2.73523103406E-7</v>
      </c>
      <c r="AS35" s="10">
        <f>3/24000000*OO[[#This Row],[101 (01JUL1985 12:00:00)-Water Temperature (C)]]*OO[[#This Row],[43]]</f>
        <v>2.5335564441524998E-7</v>
      </c>
      <c r="AT35" s="10">
        <f>3/24000000*OO[[#This Row],[102 (01JUL1985 15:00:00)-Water Temperature (C)]]*OO[[#This Row],[44]]</f>
        <v>2.253243613445E-7</v>
      </c>
      <c r="AU35" s="10">
        <f>3/24000000*OO[[#This Row],[103 (01JUL1985 18:00:00)-Water Temperature (C)]]*OO[[#This Row],[45]]</f>
        <v>1.974895358535E-7</v>
      </c>
      <c r="AV35" s="10">
        <f>3/24000000*OO[[#This Row],[104 (01JUL1985 21:00:00)-Water Temperature (C)]]*OO[[#This Row],[46]]</f>
        <v>1.7571748510999996E-7</v>
      </c>
      <c r="AW35" s="10">
        <f>3/24000000*OO[[#This Row],[105 (02JUL1985 00:00:00)-Water Temperature (C)]]*OO[[#This Row],[47]]</f>
        <v>1.6334435995509999E-7</v>
      </c>
      <c r="AX35" s="10">
        <f>3/24000000*OO[[#This Row],[106 (02JUL1985 03:00:00)-Water Temperature (C)]]*OO[[#This Row],[48]]</f>
        <v>1.68058811836125E-7</v>
      </c>
      <c r="AY35" s="10">
        <f>3/24000000*OO[[#This Row],[107 (02JUL1985 06:00:00)-Water Temperature (C)]]*OO[[#This Row],[49]]</f>
        <v>1.7529782272372499E-7</v>
      </c>
      <c r="AZ35" s="10">
        <f>3/24000000*OO[[#This Row],[108 (02JUL1985 09:00:00)-Water Temperature (C)]]*OO[[#This Row],[50]]</f>
        <v>1.7778028609812501E-7</v>
      </c>
      <c r="BA35" s="10">
        <f>3/24000000*OO[[#This Row],[109 (02JUL1985 12:00:00)-Water Temperature (C)]]*OO[[#This Row],[51]]</f>
        <v>1.7170173498389997E-7</v>
      </c>
      <c r="BB35" s="10">
        <f>3/24000000*OO[[#This Row],[110 (02JUL1985 15:00:00)-Water Temperature (C)]]*OO[[#This Row],[52]]</f>
        <v>1.559655214245E-7</v>
      </c>
      <c r="BC35" s="10">
        <f>3/24000000*OO[[#This Row],[111 (02JUL1985 18:00:00)-Water Temperature (C)]]*OO[[#This Row],[53]]</f>
        <v>1.3752727859940002E-7</v>
      </c>
      <c r="BD35" s="10">
        <f>3/24000000*OO[[#This Row],[112 (02JUL1985 21:00:00)-Water Temperature (C)]]*OO[[#This Row],[54]]</f>
        <v>1.2261788292075E-7</v>
      </c>
      <c r="BE35" s="10">
        <f>3/24000000*OO[[#This Row],[113 (03JUL1985 00:00:00)-Water Temperature (C)]]*OO[[#This Row],[55]]</f>
        <v>1.1385539411367499E-7</v>
      </c>
      <c r="BF35" s="10">
        <f>3/24000000*OO[[#This Row],[114 (03JUL1985 03:00:00)-Water Temperature (C)]]*OO[[#This Row],[56]]</f>
        <v>1.1659998861875001E-7</v>
      </c>
      <c r="BG35" s="10">
        <f>3/24000000*OO[[#This Row],[115 (03JUL1985 06:00:00)-Water Temperature (C)]]*OO[[#This Row],[57]]</f>
        <v>1.2143140974719998E-7</v>
      </c>
      <c r="BH35" s="10">
        <f>3/24000000*OO[[#This Row],[116 (03JUL1985 09:00:00)-Water Temperature (C)]]*OO[[#This Row],[58]]</f>
        <v>1.239120205340625E-7</v>
      </c>
      <c r="BI35" s="10">
        <f>3/24000000*OO[[#This Row],[117 (03JUL1985 12:00:00)-Water Temperature (C)]]*OO[[#This Row],[59]]</f>
        <v>1.2059590769737499E-7</v>
      </c>
      <c r="BJ35" s="10">
        <f>3/24000000*OO[[#This Row],[118 (03JUL1985 15:00:00)-Water Temperature (C)]]*OO[[#This Row],[60]]</f>
        <v>1.0993961214831246E-7</v>
      </c>
      <c r="BK35" s="10">
        <f>3/24000000*OO[[#This Row],[119 (03JUL1985 18:00:00)-Water Temperature (C)]]*OO[[#This Row],[61]]</f>
        <v>9.7395897268350008E-8</v>
      </c>
      <c r="BL35" s="10">
        <f>3/24000000*OO[[#This Row],[120 (03JUL1985 21:00:00)-Water Temperature (C)]]*OO[[#This Row],[62]]</f>
        <v>8.6491168075199986E-8</v>
      </c>
      <c r="BM35" s="10">
        <f>3/24000000*OO[[#This Row],[121 (04JUL1985 00:00:00)-Water Temperature (C)]]*OO[[#This Row],[63]]</f>
        <v>7.9382718881250007E-8</v>
      </c>
      <c r="BN35" s="10">
        <f>3/24000000*OO[[#This Row],[122 (04JUL1985 03:00:00)-Water Temperature (C)]]*OO[[#This Row],[64]]</f>
        <v>7.9428709774799995E-8</v>
      </c>
      <c r="BO35" s="10">
        <f>3/24000000*OO[[#This Row],[123 (04JUL1985 06:00:00)-Water Temperature (C)]]*OO[[#This Row],[65]]</f>
        <v>7.9967909432849988E-8</v>
      </c>
      <c r="BP35" s="10">
        <f>3/24000000*OO[[#This Row],[124 (04JUL1985 09:00:00)-Water Temperature (C)]]*OO[[#This Row],[66]]</f>
        <v>8.0977322603687503E-8</v>
      </c>
      <c r="BQ35" s="10">
        <f>3/24000000*OO[[#This Row],[125 (04JUL1985 12:00:00)-Water Temperature (C)]]*OO[[#This Row],[67]]</f>
        <v>7.8479795216099992E-8</v>
      </c>
      <c r="BR35" s="10">
        <f>3/24000000*OO[[#This Row],[126 (04JUL1985 15:00:00)-Water Temperature (C)]]*OO[[#This Row],[68]]</f>
        <v>7.4278829040649999E-8</v>
      </c>
      <c r="BS35" s="10">
        <f>3/24000000*OO[[#This Row],[127 (04JUL1985 18:00:00)-Water Temperature (C)]]*OO[[#This Row],[69]]</f>
        <v>7.0853537727949996E-8</v>
      </c>
      <c r="BT35" s="10">
        <f>3/24000000*OO[[#This Row],[128 (04JUL1985 21:00:00)-Water Temperature (C)]]*OO[[#This Row],[70]]</f>
        <v>6.7814969173637488E-8</v>
      </c>
      <c r="BU35" s="10">
        <f>3/24000000*OO[[#This Row],[129 (05JUL1985 00:00:00)-Water Temperature (C)]]*OO[[#This Row],[71]]</f>
        <v>6.5385027736699989E-8</v>
      </c>
      <c r="BV35" s="10">
        <f>3/24000000*OO[[#This Row],[130 (05JUL1985 03:00:00)-Water Temperature (C)]]*OO[[#This Row],[72]]</f>
        <v>6.7014313450599999E-8</v>
      </c>
      <c r="BW35" s="10">
        <f>3/24000000*OO[[#This Row],[131 (05JUL1985 06:00:00)-Water Temperature (C)]]*OO[[#This Row],[73]]</f>
        <v>6.8897842769100009E-8</v>
      </c>
      <c r="BX35" s="10">
        <f>3/24000000*OO[[#This Row],[132 (05JUL1985 09:00:00)-Water Temperature (C)]]*OO[[#This Row],[74]]</f>
        <v>6.9612078873624997E-8</v>
      </c>
      <c r="BY35" s="10">
        <f>3/24000000*OO[[#This Row],[133 (05JUL1985 12:00:00)-Water Temperature (C)]]*OO[[#This Row],[75]]</f>
        <v>6.7645383326624978E-8</v>
      </c>
      <c r="BZ35" s="10">
        <f>3/24000000*OO[[#This Row],[134 (05JUL1985 15:00:00)-Water Temperature (C)]]*OO[[#This Row],[76]]</f>
        <v>6.2797506866212499E-8</v>
      </c>
      <c r="CA35" s="10">
        <f>3/24000000*OO[[#This Row],[135 (05JUL1985 18:00:00)-Water Temperature (C)]]*OO[[#This Row],[77]]</f>
        <v>5.7235605078312504E-8</v>
      </c>
      <c r="CB35" s="10">
        <f>3/24000000*OO[[#This Row],[136 (05JUL1985 21:00:00)-Water Temperature (C)]]*OO[[#This Row],[78]]</f>
        <v>5.2235897267562503E-8</v>
      </c>
      <c r="CC35" s="10">
        <f>3/24000000*OO[[#This Row],[137 (06JUL1985 00:00:00)-Water Temperature (C)]]*OO[[#This Row],[79]]</f>
        <v>4.9190726300599994E-8</v>
      </c>
      <c r="CD35" s="10">
        <f>3/24000000*OO[[#This Row],[138 (06JUL1985 03:00:00)-Water Temperature (C)]]*OO[[#This Row],[80]]</f>
        <v>5.0250993893624993E-8</v>
      </c>
      <c r="CE35" s="10">
        <f>3/24000000*OO[[#This Row],[139 (06JUL1985 06:00:00)-Water Temperature (C)]]*OO[[#This Row],[81]]</f>
        <v>5.0596412811749999E-8</v>
      </c>
      <c r="CF35" s="10">
        <f>3/24000000*OO[[#This Row],[140 (06JUL1985 09:00:00)-Water Temperature (C)]]*OO[[#This Row],[82]]</f>
        <v>5.0730102041062501E-8</v>
      </c>
      <c r="CG35" s="10">
        <f>3/24000000*OO[[#This Row],[141 (06JUL1985 12:00:00)-Water Temperature (C)]]*OO[[#This Row],[83]]</f>
        <v>5.05808996769E-8</v>
      </c>
      <c r="CH35" s="10">
        <f>3/24000000*OO[[#This Row],[142 (06JUL1985 15:00:00)-Water Temperature (C)]]*OO[[#This Row],[84]]</f>
        <v>4.823662491505E-8</v>
      </c>
      <c r="CI35" s="10">
        <f>3/24000000*OO[[#This Row],[143 (06JUL1985 18:00:00)-Water Temperature (C)]]*OO[[#This Row],[85]]</f>
        <v>4.3650140713499992E-8</v>
      </c>
      <c r="CJ35" s="10">
        <f>3/24000000*OO[[#This Row],[144 (06JUL1985 21:00:00)-Water Temperature (C)]]*OO[[#This Row],[86]]</f>
        <v>3.8245362950499999E-8</v>
      </c>
      <c r="CK35" s="10">
        <f>3/24000000*OO[[#This Row],[145 (07JUL1985 00:00:00)-Water Temperature (C)]]*OO[[#This Row],[87]]</f>
        <v>3.4903013275199998E-8</v>
      </c>
      <c r="CL35" s="10">
        <f>3/24000000*OO[[#This Row],[146 (07JUL1985 03:00:00)-Water Temperature (C)]]*OO[[#This Row],[88]]</f>
        <v>3.7116358678674999E-8</v>
      </c>
      <c r="CM35" s="10">
        <f>3/24000000*OO[[#This Row],[147 (07JUL1985 06:00:00)-Water Temperature (C)]]*OO[[#This Row],[89]]</f>
        <v>4.1959506967499993E-8</v>
      </c>
      <c r="CN35" s="10">
        <f>3/24000000*OO[[#This Row],[148 (07JUL1985 09:00:00)-Water Temperature (C)]]*OO[[#This Row],[90]]</f>
        <v>4.5345713658699995E-8</v>
      </c>
      <c r="CO35" s="10">
        <f>3/24000000*OO[[#This Row],[149 (07JUL1985 12:00:00)-Water Temperature (C)]]*OO[[#This Row],[91]]</f>
        <v>4.57737193385625E-8</v>
      </c>
      <c r="CP35" s="10">
        <f>3/24000000*OO[[#This Row],[150 (07JUL1985 15:00:00)-Water Temperature (C)]]*OO[[#This Row],[92]]</f>
        <v>4.3202521215825003E-8</v>
      </c>
      <c r="CQ35" s="10">
        <f>3/24000000*OO[[#This Row],[151 (07JUL1985 18:00:00)-Water Temperature (C)]]*OO[[#This Row],[93]]</f>
        <v>3.9635886979062496E-8</v>
      </c>
      <c r="CR35" s="10">
        <f>3/24000000*OO[[#This Row],[152 (07JUL1985 21:00:00)-Water Temperature (C)]]*OO[[#This Row],[94]]</f>
        <v>3.6160255791275004E-8</v>
      </c>
      <c r="CS35" s="10">
        <f>3/24000000*OO[[#This Row],[153 (08JUL1985 00:00:00)-Water Temperature (C)]]*OO[[#This Row],[95]]</f>
        <v>3.3324213016500003E-8</v>
      </c>
      <c r="CT35" s="10">
        <f>3/24000000*OO[[#This Row],[154 (08JUL1985 03:00:00)-Water Temperature (C)]]*OO[[#This Row],[96]]</f>
        <v>3.14240025969E-8</v>
      </c>
      <c r="CU35" s="10">
        <f>3/24000000*OO[[#This Row],[155 (08JUL1985 06:00:00)-Water Temperature (C)]]*OO[[#This Row],[97]]</f>
        <v>3.0132304039324993E-8</v>
      </c>
      <c r="CV35" s="10">
        <f>3/24000000*OO[[#This Row],[156 (08JUL1985 09:00:00)-Water Temperature (C)]]*OO[[#This Row],[98]]</f>
        <v>2.85503004619875E-8</v>
      </c>
      <c r="CW35" s="10">
        <f>3/24000000*OO[[#This Row],[157 (08JUL1985 12:00:00)-Water Temperature (C)]]*OO[[#This Row],[99]]</f>
        <v>2.711321641875E-8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0.22394445504295929</v>
      </c>
      <c r="D36" s="10">
        <f>3/24*OO[[#This Row],[60 (26JUN1985 09:00:00)-Water Temperature (C)]]*OO[[#This Row],[2]]/SUM(OO[2])</f>
        <v>3.8729552141233921E-2</v>
      </c>
      <c r="E36" s="10">
        <f>3/24*OO[[#This Row],[61 (26JUN1985 12:00:00)-Water Temperature (C)]]*OO[[#This Row],[3]]/SUM(OO[3])</f>
        <v>9.9864392135802808E-4</v>
      </c>
      <c r="F36" s="10">
        <f>3/24*OO[[#This Row],[62 (26JUN1985 15:00:00)-Water Temperature (C)]]*OO[[#This Row],[4]]/SUM(OO[4])</f>
        <v>7.3191686350985375E-5</v>
      </c>
      <c r="G36" s="10">
        <f>3/24*OO[[#This Row],[63 (26JUN1985 18:00:00)-Water Temperature (C)]]*OO[[#This Row],[5]]/SUM(OO[5])</f>
        <v>5.3747579595826966E-5</v>
      </c>
      <c r="H36" s="10">
        <f>3/24*OO[[#This Row],[64 (26JUN1985 21:00:00)-Water Temperature (C)]]*OO[[#This Row],[6]]/SUM(OO[6])</f>
        <v>4.7167360961910451E-5</v>
      </c>
      <c r="I36" s="10">
        <f>3/24*OO[[#This Row],[65 (27JUN1985 00:00:00)-Water Temperature (C)]]*OO[[#This Row],[7]]/SUM(OO[7])</f>
        <v>4.4217771350991686E-5</v>
      </c>
      <c r="J36" s="10">
        <f>3/24*OO[[#This Row],[66 (27JUN1985 03:00:00)-Water Temperature (C)]]*OO[[#This Row],[8]]/SUM(OO[8])</f>
        <v>5.1846709486157675E-5</v>
      </c>
      <c r="K36" s="10">
        <f>3/24*OO[[#This Row],[67 (27JUN1985 06:00:00)-Water Temperature (C)]]*OO[[#This Row],[9]]/SUM(OO[9])</f>
        <v>6.0171902755353711E-5</v>
      </c>
      <c r="L36" s="10">
        <f>3/24*OO[[#This Row],[68 (27JUN1985 09:00:00)-Water Temperature (C)]]*OO[[#This Row],[10]]/SUM(OO[10])</f>
        <v>6.0190450749544709E-5</v>
      </c>
      <c r="M36" s="10">
        <f>3/24*OO[[#This Row],[69 (27JUN1985 12:00:00)-Water Temperature (C)]]*OO[[#This Row],[11]]/SUM(OO[11])</f>
        <v>5.5689096692886738E-5</v>
      </c>
      <c r="N36" s="10">
        <f>3/24*OO[[#This Row],[70 (27JUN1985 15:00:00)-Water Temperature (C)]]*OO[[#This Row],[12]]/SUM(OO[12])</f>
        <v>4.8445916776972216E-5</v>
      </c>
      <c r="O36" s="10">
        <f>3/24*OO[[#This Row],[71 (27JUN1985 18:00:00)-Water Temperature (C)]]*OO[[#This Row],[13]]/SUM(OO[13])</f>
        <v>4.1544747964615795E-5</v>
      </c>
      <c r="P36" s="10">
        <f>3/24*OO[[#This Row],[72 (27JUN1985 21:00:00)-Water Temperature (C)]]*OO[[#This Row],[14]]/SUM(OO[14])</f>
        <v>3.5680320865038373E-5</v>
      </c>
      <c r="Q36" s="10">
        <f>3/24*OO[[#This Row],[73 (28JUN1985 00:00:00)-Water Temperature (C)]]*OO[[#This Row],[15]]/SUM(OO[15])</f>
        <v>3.1525021202748535E-5</v>
      </c>
      <c r="R36" s="10">
        <f>3/24*OO[[#This Row],[74 (28JUN1985 03:00:00)-Water Temperature (C)]]*OO[[#This Row],[16]]/SUM(OO[16])</f>
        <v>2.8821201884466478E-5</v>
      </c>
      <c r="S36" s="10">
        <f>3/24*OO[[#This Row],[75 (28JUN1985 06:00:00)-Water Temperature (C)]]*OO[[#This Row],[17]]/SUM(OO[17])</f>
        <v>2.6955398731136523E-5</v>
      </c>
      <c r="T36" s="10">
        <f>3/24*OO[[#This Row],[76 (28JUN1985 09:00:00)-Water Temperature (C)]]*OO[[#This Row],[18]]/SUM(OO[18])</f>
        <v>2.5167803904732145E-5</v>
      </c>
      <c r="U36" s="10">
        <f>3/24*OO[[#This Row],[77 (28JUN1985 12:00:00)-Water Temperature (C)]]*OO[[#This Row],[19]]/SUM(OO[19])</f>
        <v>2.2493611573681064E-5</v>
      </c>
      <c r="V36" s="10">
        <f>3/24000000*OO[[#This Row],[78 (28JUN1985 15:00:00)-Water Temperature (C)]]*OO[[#This Row],[20]]</f>
        <v>1.8751073470874997E-5</v>
      </c>
      <c r="W36" s="10">
        <f>3/24000000*OO[[#This Row],[79 (28JUN1985 18:00:00)-Water Temperature (C)]]*OO[[#This Row],[21]]</f>
        <v>1.5355115552812498E-5</v>
      </c>
      <c r="X36" s="10">
        <f>3/24000000*OO[[#This Row],[80 (28JUN1985 21:00:00)-Water Temperature (C)]]*OO[[#This Row],[22]]</f>
        <v>1.272129128394375E-5</v>
      </c>
      <c r="Y36" s="10">
        <f>3/24000000*OO[[#This Row],[81 (29JUN1985 00:00:00)-Water Temperature (C)]]*OO[[#This Row],[23]]</f>
        <v>1.0927066275839999E-5</v>
      </c>
      <c r="Z36" s="10">
        <f>3/24000000*OO[[#This Row],[82 (29JUN1985 03:00:00)-Water Temperature (C)]]*OO[[#This Row],[24]]</f>
        <v>9.9331198459624993E-6</v>
      </c>
      <c r="AA36" s="10">
        <f>3/24000000*OO[[#This Row],[83 (29JUN1985 06:00:00)-Water Temperature (C)]]*OO[[#This Row],[25]]</f>
        <v>9.3121433057000008E-6</v>
      </c>
      <c r="AB36" s="10">
        <f>3/24000000*OO[[#This Row],[84 (29JUN1985 09:00:00)-Water Temperature (C)]]*OO[[#This Row],[26]]</f>
        <v>8.6213492952249996E-6</v>
      </c>
      <c r="AC36" s="10">
        <f>3/24000000*OO[[#This Row],[85 (29JUN1985 12:00:00)-Water Temperature (C)]]*OO[[#This Row],[27]]</f>
        <v>7.6790315483550002E-6</v>
      </c>
      <c r="AD36" s="10">
        <f>3/24000000*OO[[#This Row],[86 (29JUN1985 15:00:00)-Water Temperature (C)]]*OO[[#This Row],[28]]</f>
        <v>6.4375318100599993E-6</v>
      </c>
      <c r="AE36" s="10">
        <f>3/24000000*OO[[#This Row],[88 (29JUN1985 21:00:00)-Water Temperature (C)]]*OO[[#This Row],[30]]</f>
        <v>4.3155277146599996E-6</v>
      </c>
      <c r="AF36" s="10">
        <f>3/24000000*OO[[#This Row],[88 (29JUN1985 21:00:00)-Water Temperature (C)]]*OO[[#This Row],[30]]</f>
        <v>4.3155277146599996E-6</v>
      </c>
      <c r="AG36" s="10">
        <f>3/24000000*OO[[#This Row],[89 (30JUN1985 00:00:00)-Water Temperature (C)]]*OO[[#This Row],[31]]</f>
        <v>3.5478659530250002E-6</v>
      </c>
      <c r="AH36" s="10">
        <f>3/24000000*OO[[#This Row],[90 (30JUN1985 03:00:00)-Water Temperature (C)]]*OO[[#This Row],[32]]</f>
        <v>2.8804470386249995E-6</v>
      </c>
      <c r="AI36" s="10">
        <f>3/24000000*OO[[#This Row],[91 (30JUN1985 06:00:00)-Water Temperature (C)]]*OO[[#This Row],[33]]</f>
        <v>2.0793020579412504E-6</v>
      </c>
      <c r="AJ36" s="10">
        <f>3/24000000*OO[[#This Row],[92 (30JUN1985 09:00:00)-Water Temperature (C)]]*OO[[#This Row],[34]]</f>
        <v>1.42819478002425E-6</v>
      </c>
      <c r="AK36" s="10">
        <f>3/24000000*OO[[#This Row],[93 (30JUN1985 12:00:00)-Water Temperature (C)]]*OO[[#This Row],[35]]</f>
        <v>9.9771978004799983E-7</v>
      </c>
      <c r="AL36" s="10">
        <f>3/24000000*OO[[#This Row],[94 (30JUN1985 15:00:00)-Water Temperature (C)]]*OO[[#This Row],[36]]</f>
        <v>7.2387611276062492E-7</v>
      </c>
      <c r="AM36" s="10">
        <f>3/24000000*OO[[#This Row],[95 (30JUN1985 18:00:00)-Water Temperature (C)]]*OO[[#This Row],[37]]</f>
        <v>5.4939921888599996E-7</v>
      </c>
      <c r="AN36" s="10">
        <f>3/24000000*OO[[#This Row],[96 (30JUN1985 21:00:00)-Water Temperature (C)]]*OO[[#This Row],[38]]</f>
        <v>4.4327408297599997E-7</v>
      </c>
      <c r="AO36" s="10">
        <f>3/24000000*OO[[#This Row],[97 (01JUL1985 00:00:00)-Water Temperature (C)]]*OO[[#This Row],[39]]</f>
        <v>3.8836924775749997E-7</v>
      </c>
      <c r="AP36" s="10">
        <f>3/24000000*OO[[#This Row],[98 (01JUL1985 03:00:00)-Water Temperature (C)]]*OO[[#This Row],[40]]</f>
        <v>3.8721865902149997E-7</v>
      </c>
      <c r="AQ36" s="10">
        <f>3/24000000*OO[[#This Row],[99 (01JUL1985 06:00:00)-Water Temperature (C)]]*OO[[#This Row],[41]]</f>
        <v>3.9228918968299998E-7</v>
      </c>
      <c r="AR36" s="10">
        <f>3/24000000*OO[[#This Row],[100 (01JUL1985 09:00:00)-Water Temperature (C)]]*OO[[#This Row],[42]]</f>
        <v>3.8770152556199999E-7</v>
      </c>
      <c r="AS36" s="10">
        <f>3/24000000*OO[[#This Row],[101 (01JUL1985 12:00:00)-Water Temperature (C)]]*OO[[#This Row],[43]]</f>
        <v>3.6211240376762497E-7</v>
      </c>
      <c r="AT36" s="10">
        <f>3/24000000*OO[[#This Row],[102 (01JUL1985 15:00:00)-Water Temperature (C)]]*OO[[#This Row],[44]]</f>
        <v>3.2326076391099993E-7</v>
      </c>
      <c r="AU36" s="10">
        <f>3/24000000*OO[[#This Row],[103 (01JUL1985 18:00:00)-Water Temperature (C)]]*OO[[#This Row],[45]]</f>
        <v>2.8321025792324996E-7</v>
      </c>
      <c r="AV36" s="10">
        <f>3/24000000*OO[[#This Row],[104 (01JUL1985 21:00:00)-Water Temperature (C)]]*OO[[#This Row],[46]]</f>
        <v>2.5121936342662499E-7</v>
      </c>
      <c r="AW36" s="10">
        <f>3/24000000*OO[[#This Row],[105 (02JUL1985 00:00:00)-Water Temperature (C)]]*OO[[#This Row],[47]]</f>
        <v>2.3186961823850001E-7</v>
      </c>
      <c r="AX36" s="10">
        <f>3/24000000*OO[[#This Row],[106 (02JUL1985 03:00:00)-Water Temperature (C)]]*OO[[#This Row],[48]]</f>
        <v>2.3658600730374998E-7</v>
      </c>
      <c r="AY36" s="10">
        <f>3/24000000*OO[[#This Row],[107 (02JUL1985 06:00:00)-Water Temperature (C)]]*OO[[#This Row],[49]]</f>
        <v>2.4643963155199995E-7</v>
      </c>
      <c r="AZ36" s="10">
        <f>3/24000000*OO[[#This Row],[108 (02JUL1985 09:00:00)-Water Temperature (C)]]*OO[[#This Row],[50]]</f>
        <v>2.5083687326099994E-7</v>
      </c>
      <c r="BA36" s="10">
        <f>3/24000000*OO[[#This Row],[109 (02JUL1985 12:00:00)-Water Temperature (C)]]*OO[[#This Row],[51]]</f>
        <v>2.4432825703687494E-7</v>
      </c>
      <c r="BB36" s="10">
        <f>3/24000000*OO[[#This Row],[110 (02JUL1985 15:00:00)-Water Temperature (C)]]*OO[[#This Row],[52]]</f>
        <v>2.2330755094774999E-7</v>
      </c>
      <c r="BC36" s="10">
        <f>3/24000000*OO[[#This Row],[111 (02JUL1985 18:00:00)-Water Temperature (C)]]*OO[[#This Row],[53]]</f>
        <v>1.9702019167187501E-7</v>
      </c>
      <c r="BD36" s="10">
        <f>3/24000000*OO[[#This Row],[112 (02JUL1985 21:00:00)-Water Temperature (C)]]*OO[[#This Row],[54]]</f>
        <v>1.7548075087337498E-7</v>
      </c>
      <c r="BE36" s="10">
        <f>3/24000000*OO[[#This Row],[113 (03JUL1985 00:00:00)-Water Temperature (C)]]*OO[[#This Row],[55]]</f>
        <v>1.61629783475875E-7</v>
      </c>
      <c r="BF36" s="10">
        <f>3/24000000*OO[[#This Row],[114 (03JUL1985 03:00:00)-Water Temperature (C)]]*OO[[#This Row],[56]]</f>
        <v>1.641027887415E-7</v>
      </c>
      <c r="BG36" s="10">
        <f>3/24000000*OO[[#This Row],[115 (03JUL1985 06:00:00)-Water Temperature (C)]]*OO[[#This Row],[57]]</f>
        <v>1.7071125659227498E-7</v>
      </c>
      <c r="BH36" s="10">
        <f>3/24000000*OO[[#This Row],[116 (03JUL1985 09:00:00)-Water Temperature (C)]]*OO[[#This Row],[58]]</f>
        <v>1.7472595211771247E-7</v>
      </c>
      <c r="BI36" s="10">
        <f>3/24000000*OO[[#This Row],[117 (03JUL1985 12:00:00)-Water Temperature (C)]]*OO[[#This Row],[59]]</f>
        <v>1.712827655586E-7</v>
      </c>
      <c r="BJ36" s="10">
        <f>3/24000000*OO[[#This Row],[118 (03JUL1985 15:00:00)-Water Temperature (C)]]*OO[[#This Row],[60]]</f>
        <v>1.5725583641308752E-7</v>
      </c>
      <c r="BK36" s="10">
        <f>3/24000000*OO[[#This Row],[119 (03JUL1985 18:00:00)-Water Temperature (C)]]*OO[[#This Row],[61]]</f>
        <v>1.3947576869087499E-7</v>
      </c>
      <c r="BL36" s="10">
        <f>3/24000000*OO[[#This Row],[120 (03JUL1985 21:00:00)-Water Temperature (C)]]*OO[[#This Row],[62]]</f>
        <v>1.2371803965885E-7</v>
      </c>
      <c r="BM36" s="10">
        <f>3/24000000*OO[[#This Row],[121 (04JUL1985 00:00:00)-Water Temperature (C)]]*OO[[#This Row],[63]]</f>
        <v>1.127672378892E-7</v>
      </c>
      <c r="BN36" s="10">
        <f>3/24000000*OO[[#This Row],[122 (04JUL1985 03:00:00)-Water Temperature (C)]]*OO[[#This Row],[64]]</f>
        <v>1.1183119725469999E-7</v>
      </c>
      <c r="BO36" s="10">
        <f>3/24000000*OO[[#This Row],[123 (04JUL1985 06:00:00)-Water Temperature (C)]]*OO[[#This Row],[65]]</f>
        <v>1.125349358270375E-7</v>
      </c>
      <c r="BP36" s="10">
        <f>3/24000000*OO[[#This Row],[124 (04JUL1985 09:00:00)-Water Temperature (C)]]*OO[[#This Row],[66]]</f>
        <v>1.140161481039E-7</v>
      </c>
      <c r="BQ36" s="10">
        <f>3/24000000*OO[[#This Row],[125 (04JUL1985 12:00:00)-Water Temperature (C)]]*OO[[#This Row],[67]]</f>
        <v>1.112121690420125E-7</v>
      </c>
      <c r="BR36" s="10">
        <f>3/24000000*OO[[#This Row],[126 (04JUL1985 15:00:00)-Water Temperature (C)]]*OO[[#This Row],[68]]</f>
        <v>1.053944981893125E-7</v>
      </c>
      <c r="BS36" s="10">
        <f>3/24000000*OO[[#This Row],[127 (04JUL1985 18:00:00)-Water Temperature (C)]]*OO[[#This Row],[69]]</f>
        <v>1.0060873646075E-7</v>
      </c>
      <c r="BT36" s="10">
        <f>3/24000000*OO[[#This Row],[128 (04JUL1985 21:00:00)-Water Temperature (C)]]*OO[[#This Row],[70]]</f>
        <v>9.6047875189199987E-8</v>
      </c>
      <c r="BU36" s="10">
        <f>3/24000000*OO[[#This Row],[129 (05JUL1985 00:00:00)-Water Temperature (C)]]*OO[[#This Row],[71]]</f>
        <v>9.2546444879562489E-8</v>
      </c>
      <c r="BV36" s="10">
        <f>3/24000000*OO[[#This Row],[130 (05JUL1985 03:00:00)-Water Temperature (C)]]*OO[[#This Row],[72]]</f>
        <v>9.409118199389999E-8</v>
      </c>
      <c r="BW36" s="10">
        <f>3/24000000*OO[[#This Row],[131 (05JUL1985 06:00:00)-Water Temperature (C)]]*OO[[#This Row],[73]]</f>
        <v>9.6751438918574996E-8</v>
      </c>
      <c r="BX36" s="10">
        <f>3/24000000*OO[[#This Row],[132 (05JUL1985 09:00:00)-Water Temperature (C)]]*OO[[#This Row],[74]]</f>
        <v>9.7934163817874994E-8</v>
      </c>
      <c r="BY36" s="10">
        <f>3/24000000*OO[[#This Row],[133 (05JUL1985 12:00:00)-Water Temperature (C)]]*OO[[#This Row],[75]]</f>
        <v>9.5953487236099997E-8</v>
      </c>
      <c r="BZ36" s="10">
        <f>3/24000000*OO[[#This Row],[134 (05JUL1985 15:00:00)-Water Temperature (C)]]*OO[[#This Row],[76]]</f>
        <v>8.9378850466312503E-8</v>
      </c>
      <c r="CA36" s="10">
        <f>3/24000000*OO[[#This Row],[135 (05JUL1985 18:00:00)-Water Temperature (C)]]*OO[[#This Row],[77]]</f>
        <v>8.1539755299299991E-8</v>
      </c>
      <c r="CB36" s="10">
        <f>3/24000000*OO[[#This Row],[136 (05JUL1985 21:00:00)-Water Temperature (C)]]*OO[[#This Row],[78]]</f>
        <v>7.4391420485474997E-8</v>
      </c>
      <c r="CC36" s="10">
        <f>3/24000000*OO[[#This Row],[137 (06JUL1985 00:00:00)-Water Temperature (C)]]*OO[[#This Row],[79]]</f>
        <v>6.9667254857199996E-8</v>
      </c>
      <c r="CD36" s="10">
        <f>3/24000000*OO[[#This Row],[138 (06JUL1985 03:00:00)-Water Temperature (C)]]*OO[[#This Row],[80]]</f>
        <v>7.0907474297887498E-8</v>
      </c>
      <c r="CE36" s="10">
        <f>3/24000000*OO[[#This Row],[139 (06JUL1985 06:00:00)-Water Temperature (C)]]*OO[[#This Row],[81]]</f>
        <v>7.1553692860187489E-8</v>
      </c>
      <c r="CF36" s="10">
        <f>3/24000000*OO[[#This Row],[140 (06JUL1985 09:00:00)-Water Temperature (C)]]*OO[[#This Row],[82]]</f>
        <v>7.1733138874099986E-8</v>
      </c>
      <c r="CG36" s="10">
        <f>3/24000000*OO[[#This Row],[141 (06JUL1985 12:00:00)-Water Temperature (C)]]*OO[[#This Row],[83]]</f>
        <v>7.1754186772712498E-8</v>
      </c>
      <c r="CH36" s="10">
        <f>3/24000000*OO[[#This Row],[142 (06JUL1985 15:00:00)-Water Temperature (C)]]*OO[[#This Row],[84]]</f>
        <v>6.8683998495000007E-8</v>
      </c>
      <c r="CI36" s="10">
        <f>3/24000000*OO[[#This Row],[143 (06JUL1985 18:00:00)-Water Temperature (C)]]*OO[[#This Row],[85]]</f>
        <v>6.2364967454624992E-8</v>
      </c>
      <c r="CJ36" s="10">
        <f>3/24000000*OO[[#This Row],[144 (06JUL1985 21:00:00)-Water Temperature (C)]]*OO[[#This Row],[86]]</f>
        <v>5.4950743112849995E-8</v>
      </c>
      <c r="CK36" s="10">
        <f>3/24000000*OO[[#This Row],[145 (07JUL1985 00:00:00)-Water Temperature (C)]]*OO[[#This Row],[87]]</f>
        <v>4.9720210323412497E-8</v>
      </c>
      <c r="CL36" s="10">
        <f>3/24000000*OO[[#This Row],[146 (07JUL1985 03:00:00)-Water Temperature (C)]]*OO[[#This Row],[88]]</f>
        <v>5.1737531454374998E-8</v>
      </c>
      <c r="CM36" s="10">
        <f>3/24000000*OO[[#This Row],[147 (07JUL1985 06:00:00)-Water Temperature (C)]]*OO[[#This Row],[89]]</f>
        <v>5.8088235692987495E-8</v>
      </c>
      <c r="CN36" s="10">
        <f>3/24000000*OO[[#This Row],[148 (07JUL1985 09:00:00)-Water Temperature (C)]]*OO[[#This Row],[90]]</f>
        <v>6.3330988726949995E-8</v>
      </c>
      <c r="CO36" s="10">
        <f>3/24000000*OO[[#This Row],[149 (07JUL1985 12:00:00)-Water Temperature (C)]]*OO[[#This Row],[91]]</f>
        <v>6.4687423753799992E-8</v>
      </c>
      <c r="CP36" s="10">
        <f>3/24000000*OO[[#This Row],[150 (07JUL1985 15:00:00)-Water Temperature (C)]]*OO[[#This Row],[92]]</f>
        <v>6.1493934362775007E-8</v>
      </c>
      <c r="CQ36" s="10">
        <f>3/24000000*OO[[#This Row],[151 (07JUL1985 18:00:00)-Water Temperature (C)]]*OO[[#This Row],[93]]</f>
        <v>5.6552662658625002E-8</v>
      </c>
      <c r="CR36" s="10">
        <f>3/24000000*OO[[#This Row],[152 (07JUL1985 21:00:00)-Water Temperature (C)]]*OO[[#This Row],[94]]</f>
        <v>5.1635576405999988E-8</v>
      </c>
      <c r="CS36" s="10">
        <f>3/24000000*OO[[#This Row],[153 (08JUL1985 00:00:00)-Water Temperature (C)]]*OO[[#This Row],[95]]</f>
        <v>4.7456648165437492E-8</v>
      </c>
      <c r="CT36" s="10">
        <f>3/24000000*OO[[#This Row],[154 (08JUL1985 03:00:00)-Water Temperature (C)]]*OO[[#This Row],[96]]</f>
        <v>4.4835885243199999E-8</v>
      </c>
      <c r="CU36" s="10">
        <f>3/24000000*OO[[#This Row],[155 (08JUL1985 06:00:00)-Water Temperature (C)]]*OO[[#This Row],[97]]</f>
        <v>4.3017797192500003E-8</v>
      </c>
      <c r="CV36" s="10">
        <f>3/24000000*OO[[#This Row],[156 (08JUL1985 09:00:00)-Water Temperature (C)]]*OO[[#This Row],[98]]</f>
        <v>4.0638305890799991E-8</v>
      </c>
      <c r="CW36" s="10">
        <f>3/24000000*OO[[#This Row],[157 (08JUL1985 12:00:00)-Water Temperature (C)]]*OO[[#This Row],[99]]</f>
        <v>3.8626324167499993E-8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0.21196258253075095</v>
      </c>
      <c r="D37" s="10">
        <f>3/24*OO[[#This Row],[60 (26JUN1985 09:00:00)-Water Temperature (C)]]*OO[[#This Row],[2]]/SUM(OO[2])</f>
        <v>6.2498702143748079E-2</v>
      </c>
      <c r="E37" s="10">
        <f>3/24*OO[[#This Row],[61 (26JUN1985 12:00:00)-Water Temperature (C)]]*OO[[#This Row],[3]]/SUM(OO[3])</f>
        <v>2.122873304276734E-3</v>
      </c>
      <c r="F37" s="10">
        <f>3/24*OO[[#This Row],[62 (26JUN1985 15:00:00)-Water Temperature (C)]]*OO[[#This Row],[4]]/SUM(OO[4])</f>
        <v>9.8171533070127867E-5</v>
      </c>
      <c r="G37" s="10">
        <f>3/24*OO[[#This Row],[63 (26JUN1985 18:00:00)-Water Temperature (C)]]*OO[[#This Row],[5]]/SUM(OO[5])</f>
        <v>5.8342648390889568E-5</v>
      </c>
      <c r="H37" s="10">
        <f>3/24*OO[[#This Row],[64 (26JUN1985 21:00:00)-Water Temperature (C)]]*OO[[#This Row],[6]]/SUM(OO[6])</f>
        <v>5.089841342021216E-5</v>
      </c>
      <c r="I37" s="10">
        <f>3/24*OO[[#This Row],[65 (27JUN1985 00:00:00)-Water Temperature (C)]]*OO[[#This Row],[7]]/SUM(OO[7])</f>
        <v>4.6949045749697888E-5</v>
      </c>
      <c r="J37" s="10">
        <f>3/24*OO[[#This Row],[66 (27JUN1985 03:00:00)-Water Temperature (C)]]*OO[[#This Row],[8]]/SUM(OO[8])</f>
        <v>5.379435237178007E-5</v>
      </c>
      <c r="K37" s="10">
        <f>3/24*OO[[#This Row],[67 (27JUN1985 06:00:00)-Water Temperature (C)]]*OO[[#This Row],[9]]/SUM(OO[9])</f>
        <v>6.3376650518983893E-5</v>
      </c>
      <c r="L37" s="10">
        <f>3/24*OO[[#This Row],[68 (27JUN1985 09:00:00)-Water Temperature (C)]]*OO[[#This Row],[10]]/SUM(OO[10])</f>
        <v>6.4334474653427441E-5</v>
      </c>
      <c r="M37" s="10">
        <f>3/24*OO[[#This Row],[69 (27JUN1985 12:00:00)-Water Temperature (C)]]*OO[[#This Row],[11]]/SUM(OO[11])</f>
        <v>5.9947110715927875E-5</v>
      </c>
      <c r="N37" s="10">
        <f>3/24*OO[[#This Row],[70 (27JUN1985 15:00:00)-Water Temperature (C)]]*OO[[#This Row],[12]]/SUM(OO[12])</f>
        <v>5.2484955763444666E-5</v>
      </c>
      <c r="O37" s="10">
        <f>3/24*OO[[#This Row],[71 (27JUN1985 18:00:00)-Water Temperature (C)]]*OO[[#This Row],[13]]/SUM(OO[13])</f>
        <v>4.4963344334079929E-5</v>
      </c>
      <c r="P37" s="10">
        <f>3/24*OO[[#This Row],[72 (27JUN1985 21:00:00)-Water Temperature (C)]]*OO[[#This Row],[14]]/SUM(OO[14])</f>
        <v>3.8624906402893451E-5</v>
      </c>
      <c r="Q37" s="10">
        <f>3/24*OO[[#This Row],[73 (28JUN1985 00:00:00)-Water Temperature (C)]]*OO[[#This Row],[15]]/SUM(OO[15])</f>
        <v>3.4036162638932084E-5</v>
      </c>
      <c r="R37" s="10">
        <f>3/24*OO[[#This Row],[74 (28JUN1985 03:00:00)-Water Temperature (C)]]*OO[[#This Row],[16]]/SUM(OO[16])</f>
        <v>3.1040770242761852E-5</v>
      </c>
      <c r="S37" s="10">
        <f>3/24*OO[[#This Row],[75 (28JUN1985 06:00:00)-Water Temperature (C)]]*OO[[#This Row],[17]]/SUM(OO[17])</f>
        <v>2.8977242492039863E-5</v>
      </c>
      <c r="T37" s="10">
        <f>3/24*OO[[#This Row],[76 (28JUN1985 09:00:00)-Water Temperature (C)]]*OO[[#This Row],[18]]/SUM(OO[18])</f>
        <v>2.7092598687139669E-5</v>
      </c>
      <c r="U37" s="10">
        <f>3/24*OO[[#This Row],[77 (28JUN1985 12:00:00)-Water Temperature (C)]]*OO[[#This Row],[19]]/SUM(OO[19])</f>
        <v>2.4371871914189253E-5</v>
      </c>
      <c r="V37" s="10">
        <f>3/24000000*OO[[#This Row],[78 (28JUN1985 15:00:00)-Water Temperature (C)]]*OO[[#This Row],[20]]</f>
        <v>2.0416140143299999E-5</v>
      </c>
      <c r="W37" s="10">
        <f>3/24000000*OO[[#This Row],[79 (28JUN1985 18:00:00)-Water Temperature (C)]]*OO[[#This Row],[21]]</f>
        <v>1.6747450834919998E-5</v>
      </c>
      <c r="X37" s="10">
        <f>3/24000000*OO[[#This Row],[80 (28JUN1985 21:00:00)-Water Temperature (C)]]*OO[[#This Row],[22]]</f>
        <v>1.3837484802431251E-5</v>
      </c>
      <c r="Y37" s="10">
        <f>3/24000000*OO[[#This Row],[81 (29JUN1985 00:00:00)-Water Temperature (C)]]*OO[[#This Row],[23]]</f>
        <v>1.18363964808375E-5</v>
      </c>
      <c r="Z37" s="10">
        <f>3/24000000*OO[[#This Row],[82 (29JUN1985 03:00:00)-Water Temperature (C)]]*OO[[#This Row],[24]]</f>
        <v>1.072636990225E-5</v>
      </c>
      <c r="AA37" s="10">
        <f>3/24000000*OO[[#This Row],[83 (29JUN1985 06:00:00)-Water Temperature (C)]]*OO[[#This Row],[25]]</f>
        <v>1.0040306433015E-5</v>
      </c>
      <c r="AB37" s="10">
        <f>3/24000000*OO[[#This Row],[84 (29JUN1985 09:00:00)-Water Temperature (C)]]*OO[[#This Row],[26]]</f>
        <v>9.3125437797199999E-6</v>
      </c>
      <c r="AC37" s="10">
        <f>3/24000000*OO[[#This Row],[85 (29JUN1985 12:00:00)-Water Temperature (C)]]*OO[[#This Row],[27]]</f>
        <v>8.3522672598749998E-6</v>
      </c>
      <c r="AD37" s="10">
        <f>3/24000000*OO[[#This Row],[86 (29JUN1985 15:00:00)-Water Temperature (C)]]*OO[[#This Row],[28]]</f>
        <v>7.0576790858437503E-6</v>
      </c>
      <c r="AE37" s="10">
        <f>3/24000000*OO[[#This Row],[88 (29JUN1985 21:00:00)-Water Temperature (C)]]*OO[[#This Row],[30]]</f>
        <v>4.7561220473200007E-6</v>
      </c>
      <c r="AF37" s="10">
        <f>3/24000000*OO[[#This Row],[88 (29JUN1985 21:00:00)-Water Temperature (C)]]*OO[[#This Row],[30]]</f>
        <v>4.7561220473200007E-6</v>
      </c>
      <c r="AG37" s="10">
        <f>3/24000000*OO[[#This Row],[89 (30JUN1985 00:00:00)-Water Temperature (C)]]*OO[[#This Row],[31]]</f>
        <v>3.9073196569375003E-6</v>
      </c>
      <c r="AH37" s="10">
        <f>3/24000000*OO[[#This Row],[90 (30JUN1985 03:00:00)-Water Temperature (C)]]*OO[[#This Row],[32]]</f>
        <v>3.2264301056512497E-6</v>
      </c>
      <c r="AI37" s="10">
        <f>3/24000000*OO[[#This Row],[91 (30JUN1985 06:00:00)-Water Temperature (C)]]*OO[[#This Row],[33]]</f>
        <v>2.3882427976874998E-6</v>
      </c>
      <c r="AJ37" s="10">
        <f>3/24000000*OO[[#This Row],[92 (30JUN1985 09:00:00)-Water Temperature (C)]]*OO[[#This Row],[34]]</f>
        <v>1.6531978557014998E-6</v>
      </c>
      <c r="AK37" s="10">
        <f>3/24000000*OO[[#This Row],[93 (30JUN1985 12:00:00)-Water Temperature (C)]]*OO[[#This Row],[35]]</f>
        <v>1.1458737925268749E-6</v>
      </c>
      <c r="AL37" s="10">
        <f>3/24000000*OO[[#This Row],[94 (30JUN1985 15:00:00)-Water Temperature (C)]]*OO[[#This Row],[36]]</f>
        <v>8.2006194863662491E-7</v>
      </c>
      <c r="AM37" s="10">
        <f>3/24000000*OO[[#This Row],[95 (30JUN1985 18:00:00)-Water Temperature (C)]]*OO[[#This Row],[37]]</f>
        <v>6.1573290323437499E-7</v>
      </c>
      <c r="AN37" s="10">
        <f>3/24000000*OO[[#This Row],[96 (30JUN1985 21:00:00)-Water Temperature (C)]]*OO[[#This Row],[38]]</f>
        <v>4.9151867254850005E-7</v>
      </c>
      <c r="AO37" s="10">
        <f>3/24000000*OO[[#This Row],[97 (01JUL1985 00:00:00)-Water Temperature (C)]]*OO[[#This Row],[39]]</f>
        <v>4.2519992608600001E-7</v>
      </c>
      <c r="AP37" s="10">
        <f>3/24000000*OO[[#This Row],[98 (01JUL1985 03:00:00)-Water Temperature (C)]]*OO[[#This Row],[40]]</f>
        <v>4.1827456187887501E-7</v>
      </c>
      <c r="AQ37" s="10">
        <f>3/24000000*OO[[#This Row],[99 (01JUL1985 06:00:00)-Water Temperature (C)]]*OO[[#This Row],[41]]</f>
        <v>4.2293304329925003E-7</v>
      </c>
      <c r="AR37" s="10">
        <f>3/24000000*OO[[#This Row],[100 (01JUL1985 09:00:00)-Water Temperature (C)]]*OO[[#This Row],[42]]</f>
        <v>4.1878764755312495E-7</v>
      </c>
      <c r="AS37" s="10">
        <f>3/24000000*OO[[#This Row],[101 (01JUL1985 12:00:00)-Water Temperature (C)]]*OO[[#This Row],[43]]</f>
        <v>3.9433926457249993E-7</v>
      </c>
      <c r="AT37" s="10">
        <f>3/24000000*OO[[#This Row],[102 (01JUL1985 15:00:00)-Water Temperature (C)]]*OO[[#This Row],[44]]</f>
        <v>3.53564345861375E-7</v>
      </c>
      <c r="AU37" s="10">
        <f>3/24000000*OO[[#This Row],[103 (01JUL1985 18:00:00)-Water Temperature (C)]]*OO[[#This Row],[45]]</f>
        <v>3.0985435997999994E-7</v>
      </c>
      <c r="AV37" s="10">
        <f>3/24000000*OO[[#This Row],[104 (01JUL1985 21:00:00)-Water Temperature (C)]]*OO[[#This Row],[46]]</f>
        <v>2.7414082004400003E-7</v>
      </c>
      <c r="AW37" s="10">
        <f>3/24000000*OO[[#This Row],[105 (02JUL1985 00:00:00)-Water Temperature (C)]]*OO[[#This Row],[47]]</f>
        <v>2.5150479824312501E-7</v>
      </c>
      <c r="AX37" s="10">
        <f>3/24000000*OO[[#This Row],[106 (02JUL1985 03:00:00)-Water Temperature (C)]]*OO[[#This Row],[48]]</f>
        <v>2.5438794638437498E-7</v>
      </c>
      <c r="AY37" s="10">
        <f>3/24000000*OO[[#This Row],[107 (02JUL1985 06:00:00)-Water Temperature (C)]]*OO[[#This Row],[49]]</f>
        <v>2.6443927546737496E-7</v>
      </c>
      <c r="AZ37" s="10">
        <f>3/24000000*OO[[#This Row],[108 (02JUL1985 09:00:00)-Water Temperature (C)]]*OO[[#This Row],[50]]</f>
        <v>2.6990538236999997E-7</v>
      </c>
      <c r="BA37" s="10">
        <f>3/24000000*OO[[#This Row],[109 (02JUL1985 12:00:00)-Water Temperature (C)]]*OO[[#This Row],[51]]</f>
        <v>2.6488089054862496E-7</v>
      </c>
      <c r="BB37" s="10">
        <f>3/24000000*OO[[#This Row],[110 (02JUL1985 15:00:00)-Water Temperature (C)]]*OO[[#This Row],[52]]</f>
        <v>2.4365576300625003E-7</v>
      </c>
      <c r="BC37" s="10">
        <f>3/24000000*OO[[#This Row],[111 (02JUL1985 18:00:00)-Water Temperature (C)]]*OO[[#This Row],[53]]</f>
        <v>2.1530912883199999E-7</v>
      </c>
      <c r="BD37" s="10">
        <f>3/24000000*OO[[#This Row],[112 (02JUL1985 21:00:00)-Water Temperature (C)]]*OO[[#This Row],[54]]</f>
        <v>1.9162323839999999E-7</v>
      </c>
      <c r="BE37" s="10">
        <f>3/24000000*OO[[#This Row],[113 (03JUL1985 00:00:00)-Water Temperature (C)]]*OO[[#This Row],[55]]</f>
        <v>1.7534505791749998E-7</v>
      </c>
      <c r="BF37" s="10">
        <f>3/24000000*OO[[#This Row],[114 (03JUL1985 03:00:00)-Water Temperature (C)]]*OO[[#This Row],[56]]</f>
        <v>1.7637799493314999E-7</v>
      </c>
      <c r="BG37" s="10">
        <f>3/24000000*OO[[#This Row],[115 (03JUL1985 06:00:00)-Water Temperature (C)]]*OO[[#This Row],[57]]</f>
        <v>1.832070619714125E-7</v>
      </c>
      <c r="BH37" s="10">
        <f>3/24000000*OO[[#This Row],[116 (03JUL1985 09:00:00)-Water Temperature (C)]]*OO[[#This Row],[58]]</f>
        <v>1.8791641947957498E-7</v>
      </c>
      <c r="BI37" s="10">
        <f>3/24000000*OO[[#This Row],[117 (03JUL1985 12:00:00)-Water Temperature (C)]]*OO[[#This Row],[59]]</f>
        <v>1.853968017151875E-7</v>
      </c>
      <c r="BJ37" s="10">
        <f>3/24000000*OO[[#This Row],[118 (03JUL1985 15:00:00)-Water Temperature (C)]]*OO[[#This Row],[60]]</f>
        <v>1.7141880594956249E-7</v>
      </c>
      <c r="BK37" s="10">
        <f>3/24000000*OO[[#This Row],[119 (03JUL1985 18:00:00)-Water Temperature (C)]]*OO[[#This Row],[61]]</f>
        <v>1.5234914155394998E-7</v>
      </c>
      <c r="BL37" s="10">
        <f>3/24000000*OO[[#This Row],[120 (03JUL1985 21:00:00)-Water Temperature (C)]]*OO[[#This Row],[62]]</f>
        <v>1.3504348944124998E-7</v>
      </c>
      <c r="BM37" s="10">
        <f>3/24000000*OO[[#This Row],[121 (04JUL1985 00:00:00)-Water Temperature (C)]]*OO[[#This Row],[63]]</f>
        <v>1.223919408539E-7</v>
      </c>
      <c r="BN37" s="10">
        <f>3/24000000*OO[[#This Row],[122 (04JUL1985 03:00:00)-Water Temperature (C)]]*OO[[#This Row],[64]]</f>
        <v>1.2030258188780001E-7</v>
      </c>
      <c r="BO37" s="10">
        <f>3/24000000*OO[[#This Row],[123 (04JUL1985 06:00:00)-Water Temperature (C)]]*OO[[#This Row],[65]]</f>
        <v>1.2088646011710002E-7</v>
      </c>
      <c r="BP37" s="10">
        <f>3/24000000*OO[[#This Row],[124 (04JUL1985 09:00:00)-Water Temperature (C)]]*OO[[#This Row],[66]]</f>
        <v>1.2245307517449998E-7</v>
      </c>
      <c r="BQ37" s="10">
        <f>3/24000000*OO[[#This Row],[125 (04JUL1985 12:00:00)-Water Temperature (C)]]*OO[[#This Row],[67]]</f>
        <v>1.2014342256212499E-7</v>
      </c>
      <c r="BR37" s="10">
        <f>3/24000000*OO[[#This Row],[126 (04JUL1985 15:00:00)-Water Temperature (C)]]*OO[[#This Row],[68]]</f>
        <v>1.1411456687510001E-7</v>
      </c>
      <c r="BS37" s="10">
        <f>3/24000000*OO[[#This Row],[127 (04JUL1985 18:00:00)-Water Temperature (C)]]*OO[[#This Row],[69]]</f>
        <v>1.0897006929674999E-7</v>
      </c>
      <c r="BT37" s="10">
        <f>3/24000000*OO[[#This Row],[128 (04JUL1985 21:00:00)-Water Temperature (C)]]*OO[[#This Row],[70]]</f>
        <v>1.038668914820125E-7</v>
      </c>
      <c r="BU37" s="10">
        <f>3/24000000*OO[[#This Row],[129 (05JUL1985 00:00:00)-Water Temperature (C)]]*OO[[#This Row],[71]]</f>
        <v>9.9973989931724998E-8</v>
      </c>
      <c r="BV37" s="10">
        <f>3/24000000*OO[[#This Row],[130 (05JUL1985 03:00:00)-Water Temperature (C)]]*OO[[#This Row],[72]]</f>
        <v>1.0095768889872499E-7</v>
      </c>
      <c r="BW37" s="10">
        <f>3/24000000*OO[[#This Row],[131 (05JUL1985 06:00:00)-Water Temperature (C)]]*OO[[#This Row],[73]]</f>
        <v>1.036939930617E-7</v>
      </c>
      <c r="BX37" s="10">
        <f>3/24000000*OO[[#This Row],[132 (05JUL1985 09:00:00)-Water Temperature (C)]]*OO[[#This Row],[74]]</f>
        <v>1.0512004061239999E-7</v>
      </c>
      <c r="BY37" s="10">
        <f>3/24000000*OO[[#This Row],[133 (05JUL1985 12:00:00)-Water Temperature (C)]]*OO[[#This Row],[75]]</f>
        <v>1.0372592587657501E-7</v>
      </c>
      <c r="BZ37" s="10">
        <f>3/24000000*OO[[#This Row],[134 (05JUL1985 15:00:00)-Water Temperature (C)]]*OO[[#This Row],[76]]</f>
        <v>9.7023168866499983E-8</v>
      </c>
      <c r="CA37" s="10">
        <f>3/24000000*OO[[#This Row],[135 (05JUL1985 18:00:00)-Water Temperature (C)]]*OO[[#This Row],[77]]</f>
        <v>8.8618854926062492E-8</v>
      </c>
      <c r="CB37" s="10">
        <f>3/24000000*OO[[#This Row],[136 (05JUL1985 21:00:00)-Water Temperature (C)]]*OO[[#This Row],[78]]</f>
        <v>8.0860504208549993E-8</v>
      </c>
      <c r="CC37" s="10">
        <f>3/24000000*OO[[#This Row],[137 (06JUL1985 00:00:00)-Water Temperature (C)]]*OO[[#This Row],[79]]</f>
        <v>7.5373216955887493E-8</v>
      </c>
      <c r="CD37" s="10">
        <f>3/24000000*OO[[#This Row],[138 (06JUL1985 03:00:00)-Water Temperature (C)]]*OO[[#This Row],[80]]</f>
        <v>7.6341489916649998E-8</v>
      </c>
      <c r="CE37" s="10">
        <f>3/24000000*OO[[#This Row],[139 (06JUL1985 06:00:00)-Water Temperature (C)]]*OO[[#This Row],[81]]</f>
        <v>7.7199382359300005E-8</v>
      </c>
      <c r="CF37" s="10">
        <f>3/24000000*OO[[#This Row],[140 (06JUL1985 09:00:00)-Water Temperature (C)]]*OO[[#This Row],[82]]</f>
        <v>7.7383359095499991E-8</v>
      </c>
      <c r="CG37" s="10">
        <f>3/24000000*OO[[#This Row],[141 (06JUL1985 12:00:00)-Water Temperature (C)]]*OO[[#This Row],[83]]</f>
        <v>7.7621530117999995E-8</v>
      </c>
      <c r="CH37" s="10">
        <f>3/24000000*OO[[#This Row],[142 (06JUL1985 15:00:00)-Water Temperature (C)]]*OO[[#This Row],[84]]</f>
        <v>7.4560004176449988E-8</v>
      </c>
      <c r="CI37" s="10">
        <f>3/24000000*OO[[#This Row],[143 (06JUL1985 18:00:00)-Water Temperature (C)]]*OO[[#This Row],[85]]</f>
        <v>6.7940845479499984E-8</v>
      </c>
      <c r="CJ37" s="10">
        <f>3/24000000*OO[[#This Row],[144 (06JUL1985 21:00:00)-Water Temperature (C)]]*OO[[#This Row],[86]]</f>
        <v>6.0178492017087496E-8</v>
      </c>
      <c r="CK37" s="10">
        <f>3/24000000*OO[[#This Row],[145 (07JUL1985 00:00:00)-Water Temperature (C)]]*OO[[#This Row],[87]]</f>
        <v>5.4149516275912495E-8</v>
      </c>
      <c r="CL37" s="10">
        <f>3/24000000*OO[[#This Row],[146 (07JUL1985 03:00:00)-Water Temperature (C)]]*OO[[#This Row],[88]]</f>
        <v>5.5228898164649995E-8</v>
      </c>
      <c r="CM37" s="10">
        <f>3/24000000*OO[[#This Row],[147 (07JUL1985 06:00:00)-Water Temperature (C)]]*OO[[#This Row],[89]]</f>
        <v>6.1436553116399998E-8</v>
      </c>
      <c r="CN37" s="10">
        <f>3/24000000*OO[[#This Row],[148 (07JUL1985 09:00:00)-Water Temperature (C)]]*OO[[#This Row],[90]]</f>
        <v>6.7421685899924995E-8</v>
      </c>
      <c r="CO37" s="10">
        <f>3/24000000*OO[[#This Row],[149 (07JUL1985 12:00:00)-Water Temperature (C)]]*OO[[#This Row],[91]]</f>
        <v>6.9648787183899997E-8</v>
      </c>
      <c r="CP37" s="10">
        <f>3/24000000*OO[[#This Row],[150 (07JUL1985 15:00:00)-Water Temperature (C)]]*OO[[#This Row],[92]]</f>
        <v>6.6723092167549997E-8</v>
      </c>
      <c r="CQ37" s="10">
        <f>3/24000000*OO[[#This Row],[151 (07JUL1985 18:00:00)-Water Temperature (C)]]*OO[[#This Row],[93]]</f>
        <v>6.1539036625162504E-8</v>
      </c>
      <c r="CR37" s="10">
        <f>3/24000000*OO[[#This Row],[152 (07JUL1985 21:00:00)-Water Temperature (C)]]*OO[[#This Row],[94]]</f>
        <v>5.6258454797349991E-8</v>
      </c>
      <c r="CS37" s="10">
        <f>3/24000000*OO[[#This Row],[153 (08JUL1985 00:00:00)-Water Temperature (C)]]*OO[[#This Row],[95]]</f>
        <v>5.1593605249774996E-8</v>
      </c>
      <c r="CT37" s="10">
        <f>3/24000000*OO[[#This Row],[154 (08JUL1985 03:00:00)-Water Temperature (C)]]*OO[[#This Row],[96]]</f>
        <v>4.8771281736899997E-8</v>
      </c>
      <c r="CU37" s="10">
        <f>3/24000000*OO[[#This Row],[155 (08JUL1985 06:00:00)-Water Temperature (C)]]*OO[[#This Row],[97]]</f>
        <v>4.6850302303999995E-8</v>
      </c>
      <c r="CV37" s="10">
        <f>3/24000000*OO[[#This Row],[156 (08JUL1985 09:00:00)-Water Temperature (C)]]*OO[[#This Row],[98]]</f>
        <v>4.417181572739999E-8</v>
      </c>
      <c r="CW37" s="10">
        <f>3/24000000*OO[[#This Row],[157 (08JUL1985 12:00:00)-Water Temperature (C)]]*OO[[#This Row],[99]]</f>
        <v>4.1958172327512502E-8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0.15190365353020749</v>
      </c>
      <c r="D38" s="10">
        <f>3/24*OO[[#This Row],[60 (26JUN1985 09:00:00)-Water Temperature (C)]]*OO[[#This Row],[2]]/SUM(OO[2])</f>
        <v>7.8726156922248491E-2</v>
      </c>
      <c r="E38" s="10">
        <f>3/24*OO[[#This Row],[61 (26JUN1985 12:00:00)-Water Temperature (C)]]*OO[[#This Row],[3]]/SUM(OO[3])</f>
        <v>3.6151101652149606E-3</v>
      </c>
      <c r="F38" s="10">
        <f>3/24*OO[[#This Row],[62 (26JUN1985 15:00:00)-Water Temperature (C)]]*OO[[#This Row],[4]]/SUM(OO[4])</f>
        <v>1.2546716168374165E-4</v>
      </c>
      <c r="G38" s="10">
        <f>3/24*OO[[#This Row],[63 (26JUN1985 18:00:00)-Water Temperature (C)]]*OO[[#This Row],[5]]/SUM(OO[5])</f>
        <v>5.2917085173255528E-5</v>
      </c>
      <c r="H38" s="10">
        <f>3/24*OO[[#This Row],[64 (26JUN1985 21:00:00)-Water Temperature (C)]]*OO[[#This Row],[6]]/SUM(OO[6])</f>
        <v>4.5664199877437296E-5</v>
      </c>
      <c r="I38" s="10">
        <f>3/24*OO[[#This Row],[65 (27JUN1985 00:00:00)-Water Temperature (C)]]*OO[[#This Row],[7]]/SUM(OO[7])</f>
        <v>4.1554653411240271E-5</v>
      </c>
      <c r="J38" s="10">
        <f>3/24*OO[[#This Row],[66 (27JUN1985 03:00:00)-Water Temperature (C)]]*OO[[#This Row],[8]]/SUM(OO[8])</f>
        <v>4.6345062941137034E-5</v>
      </c>
      <c r="K38" s="10">
        <f>3/24*OO[[#This Row],[67 (27JUN1985 06:00:00)-Water Temperature (C)]]*OO[[#This Row],[9]]/SUM(OO[9])</f>
        <v>5.5329384051833092E-5</v>
      </c>
      <c r="L38" s="10">
        <f>3/24*OO[[#This Row],[68 (27JUN1985 09:00:00)-Water Temperature (C)]]*OO[[#This Row],[10]]/SUM(OO[10])</f>
        <v>5.7110109027478764E-5</v>
      </c>
      <c r="M38" s="10">
        <f>3/24*OO[[#This Row],[69 (27JUN1985 12:00:00)-Water Temperature (C)]]*OO[[#This Row],[11]]/SUM(OO[11])</f>
        <v>5.3661078073255346E-5</v>
      </c>
      <c r="N38" s="10">
        <f>3/24*OO[[#This Row],[70 (27JUN1985 15:00:00)-Water Temperature (C)]]*OO[[#This Row],[12]]/SUM(OO[12])</f>
        <v>4.7333979966199655E-5</v>
      </c>
      <c r="O38" s="10">
        <f>3/24*OO[[#This Row],[71 (27JUN1985 18:00:00)-Water Temperature (C)]]*OO[[#This Row],[13]]/SUM(OO[13])</f>
        <v>4.0565492999580628E-5</v>
      </c>
      <c r="P38" s="10">
        <f>3/24*OO[[#This Row],[72 (27JUN1985 21:00:00)-Water Temperature (C)]]*OO[[#This Row],[14]]/SUM(OO[14])</f>
        <v>3.4875352301816579E-5</v>
      </c>
      <c r="Q38" s="10">
        <f>3/24*OO[[#This Row],[73 (28JUN1985 00:00:00)-Water Temperature (C)]]*OO[[#This Row],[15]]/SUM(OO[15])</f>
        <v>3.0666839493081978E-5</v>
      </c>
      <c r="R38" s="10">
        <f>3/24*OO[[#This Row],[74 (28JUN1985 03:00:00)-Water Temperature (C)]]*OO[[#This Row],[16]]/SUM(OO[16])</f>
        <v>2.7917879077021382E-5</v>
      </c>
      <c r="S38" s="10">
        <f>3/24*OO[[#This Row],[75 (28JUN1985 06:00:00)-Water Temperature (C)]]*OO[[#This Row],[17]]/SUM(OO[17])</f>
        <v>2.602563101088593E-5</v>
      </c>
      <c r="T38" s="10">
        <f>3/24*OO[[#This Row],[76 (28JUN1985 09:00:00)-Water Temperature (C)]]*OO[[#This Row],[18]]/SUM(OO[18])</f>
        <v>2.4356371376291172E-5</v>
      </c>
      <c r="U38" s="10">
        <f>3/24*OO[[#This Row],[77 (28JUN1985 12:00:00)-Water Temperature (C)]]*OO[[#This Row],[19]]/SUM(OO[19])</f>
        <v>2.2048449707714829E-5</v>
      </c>
      <c r="V38" s="10">
        <f>3/24000000*OO[[#This Row],[78 (28JUN1985 15:00:00)-Water Temperature (C)]]*OO[[#This Row],[20]]</f>
        <v>1.8577494880174998E-5</v>
      </c>
      <c r="W38" s="10">
        <f>3/24000000*OO[[#This Row],[79 (28JUN1985 18:00:00)-Water Temperature (C)]]*OO[[#This Row],[21]]</f>
        <v>1.5273979379725001E-5</v>
      </c>
      <c r="X38" s="10">
        <f>3/24000000*OO[[#This Row],[80 (28JUN1985 21:00:00)-Water Temperature (C)]]*OO[[#This Row],[22]]</f>
        <v>1.2597592741146249E-5</v>
      </c>
      <c r="Y38" s="10">
        <f>3/24000000*OO[[#This Row],[81 (29JUN1985 00:00:00)-Water Temperature (C)]]*OO[[#This Row],[23]]</f>
        <v>1.0729698573720001E-5</v>
      </c>
      <c r="Z38" s="10">
        <f>3/24000000*OO[[#This Row],[82 (29JUN1985 03:00:00)-Water Temperature (C)]]*OO[[#This Row],[24]]</f>
        <v>9.6915807716437496E-6</v>
      </c>
      <c r="AA38" s="10">
        <f>3/24000000*OO[[#This Row],[83 (29JUN1985 06:00:00)-Water Temperature (C)]]*OO[[#This Row],[25]]</f>
        <v>9.0600507053437489E-6</v>
      </c>
      <c r="AB38" s="10">
        <f>3/24000000*OO[[#This Row],[84 (29JUN1985 09:00:00)-Water Temperature (C)]]*OO[[#This Row],[26]]</f>
        <v>8.4129612631950009E-6</v>
      </c>
      <c r="AC38" s="10">
        <f>3/24000000*OO[[#This Row],[85 (29JUN1985 12:00:00)-Water Temperature (C)]]*OO[[#This Row],[27]]</f>
        <v>7.5913094282000001E-6</v>
      </c>
      <c r="AD38" s="10">
        <f>3/24000000*OO[[#This Row],[86 (29JUN1985 15:00:00)-Water Temperature (C)]]*OO[[#This Row],[28]]</f>
        <v>6.4618840195450001E-6</v>
      </c>
      <c r="AE38" s="10">
        <f>3/24000000*OO[[#This Row],[88 (29JUN1985 21:00:00)-Water Temperature (C)]]*OO[[#This Row],[30]]</f>
        <v>4.3756887123449999E-6</v>
      </c>
      <c r="AF38" s="10">
        <f>3/24000000*OO[[#This Row],[88 (29JUN1985 21:00:00)-Water Temperature (C)]]*OO[[#This Row],[30]]</f>
        <v>4.3756887123449999E-6</v>
      </c>
      <c r="AG38" s="10">
        <f>3/24000000*OO[[#This Row],[89 (30JUN1985 00:00:00)-Water Temperature (C)]]*OO[[#This Row],[31]]</f>
        <v>3.5906370207312499E-6</v>
      </c>
      <c r="AH38" s="10">
        <f>3/24000000*OO[[#This Row],[90 (30JUN1985 03:00:00)-Water Temperature (C)]]*OO[[#This Row],[32]]</f>
        <v>3.0010709282437498E-6</v>
      </c>
      <c r="AI38" s="10">
        <f>3/24000000*OO[[#This Row],[91 (30JUN1985 06:00:00)-Water Temperature (C)]]*OO[[#This Row],[33]]</f>
        <v>2.2792879331249997E-6</v>
      </c>
      <c r="AJ38" s="10">
        <f>3/24000000*OO[[#This Row],[92 (30JUN1985 09:00:00)-Water Temperature (C)]]*OO[[#This Row],[34]]</f>
        <v>1.5944183884901247E-6</v>
      </c>
      <c r="AK38" s="10">
        <f>3/24000000*OO[[#This Row],[93 (30JUN1985 12:00:00)-Water Temperature (C)]]*OO[[#This Row],[35]]</f>
        <v>1.098984172221E-6</v>
      </c>
      <c r="AL38" s="10">
        <f>3/24000000*OO[[#This Row],[94 (30JUN1985 15:00:00)-Water Temperature (C)]]*OO[[#This Row],[36]]</f>
        <v>7.7626783939799992E-7</v>
      </c>
      <c r="AM38" s="10">
        <f>3/24000000*OO[[#This Row],[95 (30JUN1985 18:00:00)-Water Temperature (C)]]*OO[[#This Row],[37]]</f>
        <v>5.7623159925899996E-7</v>
      </c>
      <c r="AN38" s="10">
        <f>3/24000000*OO[[#This Row],[96 (30JUN1985 21:00:00)-Water Temperature (C)]]*OO[[#This Row],[38]]</f>
        <v>4.5514555170287498E-7</v>
      </c>
      <c r="AO38" s="10">
        <f>3/24000000*OO[[#This Row],[97 (01JUL1985 00:00:00)-Water Temperature (C)]]*OO[[#This Row],[39]]</f>
        <v>3.8891737506324999E-7</v>
      </c>
      <c r="AP38" s="10">
        <f>3/24000000*OO[[#This Row],[98 (01JUL1985 03:00:00)-Water Temperature (C)]]*OO[[#This Row],[40]]</f>
        <v>3.7717317717000001E-7</v>
      </c>
      <c r="AQ38" s="10">
        <f>3/24000000*OO[[#This Row],[99 (01JUL1985 06:00:00)-Water Temperature (C)]]*OO[[#This Row],[41]]</f>
        <v>3.8000062459799997E-7</v>
      </c>
      <c r="AR38" s="10">
        <f>3/24000000*OO[[#This Row],[100 (01JUL1985 09:00:00)-Water Temperature (C)]]*OO[[#This Row],[42]]</f>
        <v>3.7682482235499996E-7</v>
      </c>
      <c r="AS38" s="10">
        <f>3/24000000*OO[[#This Row],[101 (01JUL1985 12:00:00)-Water Temperature (C)]]*OO[[#This Row],[43]]</f>
        <v>3.5749163257925004E-7</v>
      </c>
      <c r="AT38" s="10">
        <f>3/24000000*OO[[#This Row],[102 (01JUL1985 15:00:00)-Water Temperature (C)]]*OO[[#This Row],[44]]</f>
        <v>3.2213737847099999E-7</v>
      </c>
      <c r="AU38" s="10">
        <f>3/24000000*OO[[#This Row],[103 (01JUL1985 18:00:00)-Water Temperature (C)]]*OO[[#This Row],[45]]</f>
        <v>2.8259250059999998E-7</v>
      </c>
      <c r="AV38" s="10">
        <f>3/24000000*OO[[#This Row],[104 (01JUL1985 21:00:00)-Water Temperature (C)]]*OO[[#This Row],[46]]</f>
        <v>2.4946344820924999E-7</v>
      </c>
      <c r="AW38" s="10">
        <f>3/24000000*OO[[#This Row],[105 (02JUL1985 00:00:00)-Water Temperature (C)]]*OO[[#This Row],[47]]</f>
        <v>2.2768635702600001E-7</v>
      </c>
      <c r="AX38" s="10">
        <f>3/24000000*OO[[#This Row],[106 (02JUL1985 03:00:00)-Water Temperature (C)]]*OO[[#This Row],[48]]</f>
        <v>2.2821957010199996E-7</v>
      </c>
      <c r="AY38" s="10">
        <f>3/24000000*OO[[#This Row],[107 (02JUL1985 06:00:00)-Water Temperature (C)]]*OO[[#This Row],[49]]</f>
        <v>2.3651194332150001E-7</v>
      </c>
      <c r="AZ38" s="10">
        <f>3/24000000*OO[[#This Row],[108 (02JUL1985 09:00:00)-Water Temperature (C)]]*OO[[#This Row],[50]]</f>
        <v>2.4184599555999999E-7</v>
      </c>
      <c r="BA38" s="10">
        <f>3/24000000*OO[[#This Row],[109 (02JUL1985 12:00:00)-Water Temperature (C)]]*OO[[#This Row],[51]]</f>
        <v>2.3900536210162503E-7</v>
      </c>
      <c r="BB38" s="10">
        <f>3/24000000*OO[[#This Row],[110 (02JUL1985 15:00:00)-Water Temperature (C)]]*OO[[#This Row],[52]]</f>
        <v>2.2135007261274996E-7</v>
      </c>
      <c r="BC38" s="10">
        <f>3/24000000*OO[[#This Row],[111 (02JUL1985 18:00:00)-Water Temperature (C)]]*OO[[#This Row],[53]]</f>
        <v>1.96119174582625E-7</v>
      </c>
      <c r="BD38" s="10">
        <f>3/24000000*OO[[#This Row],[112 (02JUL1985 21:00:00)-Water Temperature (C)]]*OO[[#This Row],[54]]</f>
        <v>1.7443573663669999E-7</v>
      </c>
      <c r="BE38" s="10">
        <f>3/24000000*OO[[#This Row],[113 (03JUL1985 00:00:00)-Water Temperature (C)]]*OO[[#This Row],[55]]</f>
        <v>1.5877919212093749E-7</v>
      </c>
      <c r="BF38" s="10">
        <f>3/24000000*OO[[#This Row],[114 (03JUL1985 03:00:00)-Water Temperature (C)]]*OO[[#This Row],[56]]</f>
        <v>1.5816490885028748E-7</v>
      </c>
      <c r="BG38" s="10">
        <f>3/24000000*OO[[#This Row],[115 (03JUL1985 06:00:00)-Water Temperature (C)]]*OO[[#This Row],[57]]</f>
        <v>1.6390936014363752E-7</v>
      </c>
      <c r="BH38" s="10">
        <f>3/24000000*OO[[#This Row],[116 (03JUL1985 09:00:00)-Water Temperature (C)]]*OO[[#This Row],[58]]</f>
        <v>1.682966038865E-7</v>
      </c>
      <c r="BI38" s="10">
        <f>3/24000000*OO[[#This Row],[117 (03JUL1985 12:00:00)-Water Temperature (C)]]*OO[[#This Row],[59]]</f>
        <v>1.6706129684046252E-7</v>
      </c>
      <c r="BJ38" s="10">
        <f>3/24000000*OO[[#This Row],[118 (03JUL1985 15:00:00)-Water Temperature (C)]]*OO[[#This Row],[60]]</f>
        <v>1.5555801099397498E-7</v>
      </c>
      <c r="BK38" s="10">
        <f>3/24000000*OO[[#This Row],[119 (03JUL1985 18:00:00)-Water Temperature (C)]]*OO[[#This Row],[61]]</f>
        <v>1.3868137669723746E-7</v>
      </c>
      <c r="BL38" s="10">
        <f>3/24000000*OO[[#This Row],[120 (03JUL1985 21:00:00)-Water Temperature (C)]]*OO[[#This Row],[62]]</f>
        <v>1.2288776103397498E-7</v>
      </c>
      <c r="BM38" s="10">
        <f>3/24000000*OO[[#This Row],[121 (04JUL1985 00:00:00)-Water Temperature (C)]]*OO[[#This Row],[63]]</f>
        <v>1.1085452236312499E-7</v>
      </c>
      <c r="BN38" s="10">
        <f>3/24000000*OO[[#This Row],[122 (04JUL1985 03:00:00)-Water Temperature (C)]]*OO[[#This Row],[64]]</f>
        <v>1.080034406999875E-7</v>
      </c>
      <c r="BO38" s="10">
        <f>3/24000000*OO[[#This Row],[123 (04JUL1985 06:00:00)-Water Temperature (C)]]*OO[[#This Row],[65]]</f>
        <v>1.082232349568125E-7</v>
      </c>
      <c r="BP38" s="10">
        <f>3/24000000*OO[[#This Row],[124 (04JUL1985 09:00:00)-Water Temperature (C)]]*OO[[#This Row],[66]]</f>
        <v>1.095637121613125E-7</v>
      </c>
      <c r="BQ38" s="10">
        <f>3/24000000*OO[[#This Row],[125 (04JUL1985 12:00:00)-Water Temperature (C)]]*OO[[#This Row],[67]]</f>
        <v>1.0805193387974999E-7</v>
      </c>
      <c r="BR38" s="10">
        <f>3/24000000*OO[[#This Row],[126 (04JUL1985 15:00:00)-Water Temperature (C)]]*OO[[#This Row],[68]]</f>
        <v>1.0297160145431249E-7</v>
      </c>
      <c r="BS38" s="10">
        <f>3/24000000*OO[[#This Row],[127 (04JUL1985 18:00:00)-Water Temperature (C)]]*OO[[#This Row],[69]]</f>
        <v>9.8339204521599981E-8</v>
      </c>
      <c r="BT38" s="10">
        <f>3/24000000*OO[[#This Row],[128 (04JUL1985 21:00:00)-Water Temperature (C)]]*OO[[#This Row],[70]]</f>
        <v>9.3669636613500002E-8</v>
      </c>
      <c r="BU38" s="10">
        <f>3/24000000*OO[[#This Row],[129 (05JUL1985 00:00:00)-Water Temperature (C)]]*OO[[#This Row],[71]]</f>
        <v>9.0015019993499997E-8</v>
      </c>
      <c r="BV38" s="10">
        <f>3/24000000*OO[[#This Row],[130 (05JUL1985 03:00:00)-Water Temperature (C)]]*OO[[#This Row],[72]]</f>
        <v>9.0402834489249988E-8</v>
      </c>
      <c r="BW38" s="10">
        <f>3/24000000*OO[[#This Row],[131 (05JUL1985 06:00:00)-Water Temperature (C)]]*OO[[#This Row],[73]]</f>
        <v>9.2595874279287499E-8</v>
      </c>
      <c r="BX38" s="10">
        <f>3/24000000*OO[[#This Row],[132 (05JUL1985 09:00:00)-Water Temperature (C)]]*OO[[#This Row],[74]]</f>
        <v>9.4005000363187479E-8</v>
      </c>
      <c r="BY38" s="10">
        <f>3/24000000*OO[[#This Row],[133 (05JUL1985 12:00:00)-Water Temperature (C)]]*OO[[#This Row],[75]]</f>
        <v>9.3317667950249999E-8</v>
      </c>
      <c r="BZ38" s="10">
        <f>3/24000000*OO[[#This Row],[134 (05JUL1985 15:00:00)-Water Temperature (C)]]*OO[[#This Row],[76]]</f>
        <v>8.7720670452274978E-8</v>
      </c>
      <c r="CA38" s="10">
        <f>3/24000000*OO[[#This Row],[135 (05JUL1985 18:00:00)-Water Temperature (C)]]*OO[[#This Row],[77]]</f>
        <v>8.0251374615299995E-8</v>
      </c>
      <c r="CB38" s="10">
        <f>3/24000000*OO[[#This Row],[136 (05JUL1985 21:00:00)-Water Temperature (C)]]*OO[[#This Row],[78]]</f>
        <v>7.3256294693699998E-8</v>
      </c>
      <c r="CC38" s="10">
        <f>3/24000000*OO[[#This Row],[137 (06JUL1985 00:00:00)-Water Temperature (C)]]*OO[[#This Row],[79]]</f>
        <v>6.8026144396250003E-8</v>
      </c>
      <c r="CD38" s="10">
        <f>3/24000000*OO[[#This Row],[138 (06JUL1985 03:00:00)-Water Temperature (C)]]*OO[[#This Row],[80]]</f>
        <v>6.85025644168E-8</v>
      </c>
      <c r="CE38" s="10">
        <f>3/24000000*OO[[#This Row],[139 (06JUL1985 06:00:00)-Water Temperature (C)]]*OO[[#This Row],[81]]</f>
        <v>6.9383622690449986E-8</v>
      </c>
      <c r="CF38" s="10">
        <f>3/24000000*OO[[#This Row],[140 (06JUL1985 09:00:00)-Water Temperature (C)]]*OO[[#This Row],[82]]</f>
        <v>6.9563773276075007E-8</v>
      </c>
      <c r="CG38" s="10">
        <f>3/24000000*OO[[#This Row],[141 (06JUL1985 12:00:00)-Water Temperature (C)]]*OO[[#This Row],[83]]</f>
        <v>6.9933032235562488E-8</v>
      </c>
      <c r="CH38" s="10">
        <f>3/24000000*OO[[#This Row],[142 (06JUL1985 15:00:00)-Water Temperature (C)]]*OO[[#This Row],[84]]</f>
        <v>6.7391449145999997E-8</v>
      </c>
      <c r="CI38" s="10">
        <f>3/24000000*OO[[#This Row],[143 (06JUL1985 18:00:00)-Water Temperature (C)]]*OO[[#This Row],[85]]</f>
        <v>6.1645105176637489E-8</v>
      </c>
      <c r="CJ38" s="10">
        <f>3/24000000*OO[[#This Row],[144 (06JUL1985 21:00:00)-Water Temperature (C)]]*OO[[#This Row],[86]]</f>
        <v>5.4869004664900007E-8</v>
      </c>
      <c r="CK38" s="10">
        <f>3/24000000*OO[[#This Row],[145 (07JUL1985 00:00:00)-Water Temperature (C)]]*OO[[#This Row],[87]]</f>
        <v>4.9231367312399992E-8</v>
      </c>
      <c r="CL38" s="10">
        <f>3/24000000*OO[[#This Row],[146 (07JUL1985 03:00:00)-Water Temperature (C)]]*OO[[#This Row],[88]]</f>
        <v>4.9291497576575E-8</v>
      </c>
      <c r="CM38" s="10">
        <f>3/24000000*OO[[#This Row],[147 (07JUL1985 06:00:00)-Water Temperature (C)]]*OO[[#This Row],[89]]</f>
        <v>5.4173073649575E-8</v>
      </c>
      <c r="CN38" s="10">
        <f>3/24000000*OO[[#This Row],[148 (07JUL1985 09:00:00)-Water Temperature (C)]]*OO[[#This Row],[90]]</f>
        <v>5.9713701055549997E-8</v>
      </c>
      <c r="CO38" s="10">
        <f>3/24000000*OO[[#This Row],[149 (07JUL1985 12:00:00)-Water Temperature (C)]]*OO[[#This Row],[91]]</f>
        <v>6.23639819531E-8</v>
      </c>
      <c r="CP38" s="10">
        <f>3/24000000*OO[[#This Row],[150 (07JUL1985 15:00:00)-Water Temperature (C)]]*OO[[#This Row],[92]]</f>
        <v>6.0252513453637505E-8</v>
      </c>
      <c r="CQ38" s="10">
        <f>3/24000000*OO[[#This Row],[151 (07JUL1985 18:00:00)-Water Temperature (C)]]*OO[[#This Row],[93]]</f>
        <v>5.576769310515E-8</v>
      </c>
      <c r="CR38" s="10">
        <f>3/24000000*OO[[#This Row],[152 (07JUL1985 21:00:00)-Water Temperature (C)]]*OO[[#This Row],[94]]</f>
        <v>5.1060052118299995E-8</v>
      </c>
      <c r="CS38" s="10">
        <f>3/24000000*OO[[#This Row],[153 (08JUL1985 00:00:00)-Water Temperature (C)]]*OO[[#This Row],[95]]</f>
        <v>4.6749261826374996E-8</v>
      </c>
      <c r="CT38" s="10">
        <f>3/24000000*OO[[#This Row],[154 (08JUL1985 03:00:00)-Water Temperature (C)]]*OO[[#This Row],[96]]</f>
        <v>4.4170530120600003E-8</v>
      </c>
      <c r="CU38" s="10">
        <f>3/24000000*OO[[#This Row],[155 (08JUL1985 06:00:00)-Water Temperature (C)]]*OO[[#This Row],[97]]</f>
        <v>4.2494020531874999E-8</v>
      </c>
      <c r="CV38" s="10">
        <f>3/24000000*OO[[#This Row],[156 (08JUL1985 09:00:00)-Water Temperature (C)]]*OO[[#This Row],[98]]</f>
        <v>4.0025590777999999E-8</v>
      </c>
      <c r="CW38" s="10">
        <f>3/24000000*OO[[#This Row],[157 (08JUL1985 12:00:00)-Water Temperature (C)]]*OO[[#This Row],[99]]</f>
        <v>3.7943103536937495E-8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9.9694585151794551E-2</v>
      </c>
      <c r="D39" s="10">
        <f>3/24*OO[[#This Row],[60 (26JUN1985 09:00:00)-Water Temperature (C)]]*OO[[#This Row],[2]]/SUM(OO[2])</f>
        <v>7.2942646651516202E-2</v>
      </c>
      <c r="E39" s="10">
        <f>3/24*OO[[#This Row],[61 (26JUN1985 12:00:00)-Water Temperature (C)]]*OO[[#This Row],[3]]/SUM(OO[3])</f>
        <v>3.8961358244764097E-3</v>
      </c>
      <c r="F39" s="10">
        <f>3/24*OO[[#This Row],[62 (26JUN1985 15:00:00)-Water Temperature (C)]]*OO[[#This Row],[4]]/SUM(OO[4])</f>
        <v>1.2365161559722414E-4</v>
      </c>
      <c r="G39" s="10">
        <f>3/24*OO[[#This Row],[63 (26JUN1985 18:00:00)-Water Temperature (C)]]*OO[[#This Row],[5]]/SUM(OO[5])</f>
        <v>4.1883941453720387E-5</v>
      </c>
      <c r="H39" s="10">
        <f>3/24*OO[[#This Row],[64 (26JUN1985 21:00:00)-Water Temperature (C)]]*OO[[#This Row],[6]]/SUM(OO[6])</f>
        <v>3.5821906818542818E-5</v>
      </c>
      <c r="I39" s="10">
        <f>3/24*OO[[#This Row],[65 (27JUN1985 00:00:00)-Water Temperature (C)]]*OO[[#This Row],[7]]/SUM(OO[7])</f>
        <v>3.2388779714608019E-5</v>
      </c>
      <c r="J39" s="10">
        <f>3/24*OO[[#This Row],[66 (27JUN1985 03:00:00)-Water Temperature (C)]]*OO[[#This Row],[8]]/SUM(OO[8])</f>
        <v>3.5506986992837098E-5</v>
      </c>
      <c r="K39" s="10">
        <f>3/24*OO[[#This Row],[67 (27JUN1985 06:00:00)-Water Temperature (C)]]*OO[[#This Row],[9]]/SUM(OO[9])</f>
        <v>4.270950790548987E-5</v>
      </c>
      <c r="L39" s="10">
        <f>3/24*OO[[#This Row],[68 (27JUN1985 09:00:00)-Water Temperature (C)]]*OO[[#This Row],[10]]/SUM(OO[10])</f>
        <v>4.457825998209784E-5</v>
      </c>
      <c r="M39" s="10">
        <f>3/24*OO[[#This Row],[69 (27JUN1985 12:00:00)-Water Temperature (C)]]*OO[[#This Row],[11]]/SUM(OO[11])</f>
        <v>4.2138894507343897E-5</v>
      </c>
      <c r="N39" s="10">
        <f>3/24*OO[[#This Row],[70 (27JUN1985 15:00:00)-Water Temperature (C)]]*OO[[#This Row],[12]]/SUM(OO[12])</f>
        <v>3.7377013319113761E-5</v>
      </c>
      <c r="O39" s="10">
        <f>3/24*OO[[#This Row],[71 (27JUN1985 18:00:00)-Water Temperature (C)]]*OO[[#This Row],[13]]/SUM(OO[13])</f>
        <v>3.207933828928822E-5</v>
      </c>
      <c r="P39" s="10">
        <f>3/24*OO[[#This Row],[72 (27JUN1985 21:00:00)-Water Temperature (C)]]*OO[[#This Row],[14]]/SUM(OO[14])</f>
        <v>2.7617326148959951E-5</v>
      </c>
      <c r="Q39" s="10">
        <f>3/24*OO[[#This Row],[73 (28JUN1985 00:00:00)-Water Temperature (C)]]*OO[[#This Row],[15]]/SUM(OO[15])</f>
        <v>2.4278506247478437E-5</v>
      </c>
      <c r="R39" s="10">
        <f>3/24*OO[[#This Row],[74 (28JUN1985 03:00:00)-Water Temperature (C)]]*OO[[#This Row],[16]]/SUM(OO[16])</f>
        <v>2.2101612606756004E-5</v>
      </c>
      <c r="S39" s="10">
        <f>3/24*OO[[#This Row],[75 (28JUN1985 06:00:00)-Water Temperature (C)]]*OO[[#This Row],[17]]/SUM(OO[17])</f>
        <v>2.0605768580064823E-5</v>
      </c>
      <c r="T39" s="10">
        <f>3/24*OO[[#This Row],[76 (28JUN1985 09:00:00)-Water Temperature (C)]]*OO[[#This Row],[18]]/SUM(OO[18])</f>
        <v>1.93031082556139E-5</v>
      </c>
      <c r="U39" s="10">
        <f>3/24*OO[[#This Row],[77 (28JUN1985 12:00:00)-Water Temperature (C)]]*OO[[#This Row],[19]]/SUM(OO[19])</f>
        <v>1.7546435203387086E-5</v>
      </c>
      <c r="V39" s="10">
        <f>3/24000000*OO[[#This Row],[78 (28JUN1985 15:00:00)-Water Temperature (C)]]*OO[[#This Row],[20]]</f>
        <v>1.4847879607679998E-5</v>
      </c>
      <c r="W39" s="10">
        <f>3/24000000*OO[[#This Row],[79 (28JUN1985 18:00:00)-Water Temperature (C)]]*OO[[#This Row],[21]]</f>
        <v>1.223301592766125E-5</v>
      </c>
      <c r="X39" s="10">
        <f>3/24000000*OO[[#This Row],[80 (28JUN1985 21:00:00)-Water Temperature (C)]]*OO[[#This Row],[22]]</f>
        <v>1.0087637443015E-5</v>
      </c>
      <c r="Y39" s="10">
        <f>3/24000000*OO[[#This Row],[81 (29JUN1985 00:00:00)-Water Temperature (C)]]*OO[[#This Row],[23]]</f>
        <v>8.5751020982899987E-6</v>
      </c>
      <c r="Z39" s="10">
        <f>3/24000000*OO[[#This Row],[82 (29JUN1985 03:00:00)-Water Temperature (C)]]*OO[[#This Row],[24]]</f>
        <v>7.734505082625E-6</v>
      </c>
      <c r="AA39" s="10">
        <f>3/24000000*OO[[#This Row],[83 (29JUN1985 06:00:00)-Water Temperature (C)]]*OO[[#This Row],[25]]</f>
        <v>7.2297874131375003E-6</v>
      </c>
      <c r="AB39" s="10">
        <f>3/24000000*OO[[#This Row],[84 (29JUN1985 09:00:00)-Water Temperature (C)]]*OO[[#This Row],[26]]</f>
        <v>6.7202570696512488E-6</v>
      </c>
      <c r="AC39" s="10">
        <f>3/24000000*OO[[#This Row],[85 (29JUN1985 12:00:00)-Water Temperature (C)]]*OO[[#This Row],[27]]</f>
        <v>6.084366653134999E-6</v>
      </c>
      <c r="AD39" s="10">
        <f>3/24000000*OO[[#This Row],[86 (29JUN1985 15:00:00)-Water Temperature (C)]]*OO[[#This Row],[28]]</f>
        <v>5.2014581727874996E-6</v>
      </c>
      <c r="AE39" s="10">
        <f>3/24000000*OO[[#This Row],[88 (29JUN1985 21:00:00)-Water Temperature (C)]]*OO[[#This Row],[30]]</f>
        <v>3.5333589604949994E-6</v>
      </c>
      <c r="AF39" s="10">
        <f>3/24000000*OO[[#This Row],[88 (29JUN1985 21:00:00)-Water Temperature (C)]]*OO[[#This Row],[30]]</f>
        <v>3.5333589604949994E-6</v>
      </c>
      <c r="AG39" s="10">
        <f>3/24000000*OO[[#This Row],[89 (30JUN1985 00:00:00)-Water Temperature (C)]]*OO[[#This Row],[31]]</f>
        <v>2.8980923555024999E-6</v>
      </c>
      <c r="AH39" s="10">
        <f>3/24000000*OO[[#This Row],[90 (30JUN1985 03:00:00)-Water Temperature (C)]]*OO[[#This Row],[32]]</f>
        <v>2.4358963080112499E-6</v>
      </c>
      <c r="AI39" s="10">
        <f>3/24000000*OO[[#This Row],[91 (30JUN1985 06:00:00)-Water Temperature (C)]]*OO[[#This Row],[33]]</f>
        <v>1.8776095567837496E-6</v>
      </c>
      <c r="AJ39" s="10">
        <f>3/24000000*OO[[#This Row],[92 (30JUN1985 09:00:00)-Water Temperature (C)]]*OO[[#This Row],[34]]</f>
        <v>1.3225175333082497E-6</v>
      </c>
      <c r="AK39" s="10">
        <f>3/24000000*OO[[#This Row],[93 (30JUN1985 12:00:00)-Water Temperature (C)]]*OO[[#This Row],[35]]</f>
        <v>9.0954498561374986E-7</v>
      </c>
      <c r="AL39" s="10">
        <f>3/24000000*OO[[#This Row],[94 (30JUN1985 15:00:00)-Water Temperature (C)]]*OO[[#This Row],[36]]</f>
        <v>6.3793375986749994E-7</v>
      </c>
      <c r="AM39" s="10">
        <f>3/24000000*OO[[#This Row],[95 (30JUN1985 18:00:00)-Water Temperature (C)]]*OO[[#This Row],[37]]</f>
        <v>4.7037610156599996E-7</v>
      </c>
      <c r="AN39" s="10">
        <f>3/24000000*OO[[#This Row],[96 (30JUN1985 21:00:00)-Water Temperature (C)]]*OO[[#This Row],[38]]</f>
        <v>3.6928885373699999E-7</v>
      </c>
      <c r="AO39" s="10">
        <f>3/24000000*OO[[#This Row],[97 (01JUL1985 00:00:00)-Water Temperature (C)]]*OO[[#This Row],[39]]</f>
        <v>3.1335549668500001E-7</v>
      </c>
      <c r="AP39" s="10">
        <f>3/24000000*OO[[#This Row],[98 (01JUL1985 03:00:00)-Water Temperature (C)]]*OO[[#This Row],[40]]</f>
        <v>3.0138299915624999E-7</v>
      </c>
      <c r="AQ39" s="10">
        <f>3/24000000*OO[[#This Row],[99 (01JUL1985 06:00:00)-Water Temperature (C)]]*OO[[#This Row],[41]]</f>
        <v>3.0278611393999996E-7</v>
      </c>
      <c r="AR39" s="10">
        <f>3/24000000*OO[[#This Row],[100 (01JUL1985 09:00:00)-Water Temperature (C)]]*OO[[#This Row],[42]]</f>
        <v>3.0044049829249997E-7</v>
      </c>
      <c r="AS39" s="10">
        <f>3/24000000*OO[[#This Row],[101 (01JUL1985 12:00:00)-Water Temperature (C)]]*OO[[#This Row],[43]]</f>
        <v>2.8620703094099997E-7</v>
      </c>
      <c r="AT39" s="10">
        <f>3/24000000*OO[[#This Row],[102 (01JUL1985 15:00:00)-Water Temperature (C)]]*OO[[#This Row],[44]]</f>
        <v>2.5870395074999997E-7</v>
      </c>
      <c r="AU39" s="10">
        <f>3/24000000*OO[[#This Row],[103 (01JUL1985 18:00:00)-Water Temperature (C)]]*OO[[#This Row],[45]]</f>
        <v>2.2713236304812499E-7</v>
      </c>
      <c r="AV39" s="10">
        <f>3/24000000*OO[[#This Row],[104 (01JUL1985 21:00:00)-Water Temperature (C)]]*OO[[#This Row],[46]]</f>
        <v>2.002702165065E-7</v>
      </c>
      <c r="AW39" s="10">
        <f>3/24000000*OO[[#This Row],[105 (02JUL1985 00:00:00)-Water Temperature (C)]]*OO[[#This Row],[47]]</f>
        <v>1.8229173138674998E-7</v>
      </c>
      <c r="AX39" s="10">
        <f>3/24000000*OO[[#This Row],[106 (02JUL1985 03:00:00)-Water Temperature (C)]]*OO[[#This Row],[48]]</f>
        <v>1.8177781974825001E-7</v>
      </c>
      <c r="AY39" s="10">
        <f>3/24000000*OO[[#This Row],[107 (02JUL1985 06:00:00)-Water Temperature (C)]]*OO[[#This Row],[49]]</f>
        <v>1.8795845512499999E-7</v>
      </c>
      <c r="AZ39" s="10">
        <f>3/24000000*OO[[#This Row],[108 (02JUL1985 09:00:00)-Water Temperature (C)]]*OO[[#This Row],[50]]</f>
        <v>1.9234456872671249E-7</v>
      </c>
      <c r="BA39" s="10">
        <f>3/24000000*OO[[#This Row],[109 (02JUL1985 12:00:00)-Water Temperature (C)]]*OO[[#This Row],[51]]</f>
        <v>1.9081400183334998E-7</v>
      </c>
      <c r="BB39" s="10">
        <f>3/24000000*OO[[#This Row],[110 (02JUL1985 15:00:00)-Water Temperature (C)]]*OO[[#This Row],[52]]</f>
        <v>1.7742975229260001E-7</v>
      </c>
      <c r="BC39" s="10">
        <f>3/24000000*OO[[#This Row],[111 (02JUL1985 18:00:00)-Water Temperature (C)]]*OO[[#This Row],[53]]</f>
        <v>1.575068867585E-7</v>
      </c>
      <c r="BD39" s="10">
        <f>3/24000000*OO[[#This Row],[112 (02JUL1985 21:00:00)-Water Temperature (C)]]*OO[[#This Row],[54]]</f>
        <v>1.4005054984634999E-7</v>
      </c>
      <c r="BE39" s="10">
        <f>3/24000000*OO[[#This Row],[113 (03JUL1985 00:00:00)-Water Temperature (C)]]*OO[[#This Row],[55]]</f>
        <v>1.2714665165372499E-7</v>
      </c>
      <c r="BF39" s="10">
        <f>3/24000000*OO[[#This Row],[114 (03JUL1985 03:00:00)-Water Temperature (C)]]*OO[[#This Row],[56]]</f>
        <v>1.2592699999714999E-7</v>
      </c>
      <c r="BG39" s="10">
        <f>3/24000000*OO[[#This Row],[115 (03JUL1985 06:00:00)-Water Temperature (C)]]*OO[[#This Row],[57]]</f>
        <v>1.3029103495237502E-7</v>
      </c>
      <c r="BH39" s="10">
        <f>3/24000000*OO[[#This Row],[116 (03JUL1985 09:00:00)-Water Temperature (C)]]*OO[[#This Row],[58]]</f>
        <v>1.3381272297944998E-7</v>
      </c>
      <c r="BI39" s="10">
        <f>3/24000000*OO[[#This Row],[117 (03JUL1985 12:00:00)-Water Temperature (C)]]*OO[[#This Row],[59]]</f>
        <v>1.332820290957375E-7</v>
      </c>
      <c r="BJ39" s="10">
        <f>3/24000000*OO[[#This Row],[118 (03JUL1985 15:00:00)-Water Temperature (C)]]*OO[[#This Row],[60]]</f>
        <v>1.246076639327E-7</v>
      </c>
      <c r="BK39" s="10">
        <f>3/24000000*OO[[#This Row],[119 (03JUL1985 18:00:00)-Water Temperature (C)]]*OO[[#This Row],[61]]</f>
        <v>1.1132923182199999E-7</v>
      </c>
      <c r="BL39" s="10">
        <f>3/24000000*OO[[#This Row],[120 (03JUL1985 21:00:00)-Water Temperature (C)]]*OO[[#This Row],[62]]</f>
        <v>9.8644824991200011E-8</v>
      </c>
      <c r="BM39" s="10">
        <f>3/24000000*OO[[#This Row],[121 (04JUL1985 00:00:00)-Water Temperature (C)]]*OO[[#This Row],[63]]</f>
        <v>8.8774389585599993E-8</v>
      </c>
      <c r="BN39" s="10">
        <f>3/24000000*OO[[#This Row],[122 (04JUL1985 03:00:00)-Water Temperature (C)]]*OO[[#This Row],[64]]</f>
        <v>8.6059335196874995E-8</v>
      </c>
      <c r="BO39" s="10">
        <f>3/24000000*OO[[#This Row],[123 (04JUL1985 06:00:00)-Water Temperature (C)]]*OO[[#This Row],[65]]</f>
        <v>8.6048632347374995E-8</v>
      </c>
      <c r="BP39" s="10">
        <f>3/24000000*OO[[#This Row],[124 (04JUL1985 09:00:00)-Water Temperature (C)]]*OO[[#This Row],[66]]</f>
        <v>8.7080562818937496E-8</v>
      </c>
      <c r="BQ39" s="10">
        <f>3/24000000*OO[[#This Row],[125 (04JUL1985 12:00:00)-Water Temperature (C)]]*OO[[#This Row],[67]]</f>
        <v>8.6107300656E-8</v>
      </c>
      <c r="BR39" s="10">
        <f>3/24000000*OO[[#This Row],[126 (04JUL1985 15:00:00)-Water Temperature (C)]]*OO[[#This Row],[68]]</f>
        <v>8.2245523029949997E-8</v>
      </c>
      <c r="BS39" s="10">
        <f>3/24000000*OO[[#This Row],[127 (04JUL1985 18:00:00)-Water Temperature (C)]]*OO[[#This Row],[69]]</f>
        <v>7.8547716290249999E-8</v>
      </c>
      <c r="BT39" s="10">
        <f>3/24000000*OO[[#This Row],[128 (04JUL1985 21:00:00)-Water Temperature (C)]]*OO[[#This Row],[70]]</f>
        <v>7.4809153972800006E-8</v>
      </c>
      <c r="BU39" s="10">
        <f>3/24000000*OO[[#This Row],[129 (05JUL1985 00:00:00)-Water Temperature (C)]]*OO[[#This Row],[71]]</f>
        <v>7.18100796876E-8</v>
      </c>
      <c r="BV39" s="10">
        <f>3/24000000*OO[[#This Row],[130 (05JUL1985 03:00:00)-Water Temperature (C)]]*OO[[#This Row],[72]]</f>
        <v>7.1925248831974995E-8</v>
      </c>
      <c r="BW39" s="10">
        <f>3/24000000*OO[[#This Row],[131 (05JUL1985 06:00:00)-Water Temperature (C)]]*OO[[#This Row],[73]]</f>
        <v>7.3510517456924986E-8</v>
      </c>
      <c r="BX39" s="10">
        <f>3/24000000*OO[[#This Row],[132 (05JUL1985 09:00:00)-Water Temperature (C)]]*OO[[#This Row],[74]]</f>
        <v>7.4689102883037513E-8</v>
      </c>
      <c r="BY39" s="10">
        <f>3/24000000*OO[[#This Row],[133 (05JUL1985 12:00:00)-Water Temperature (C)]]*OO[[#This Row],[75]]</f>
        <v>7.437195735019999E-8</v>
      </c>
      <c r="BZ39" s="10">
        <f>3/24000000*OO[[#This Row],[134 (05JUL1985 15:00:00)-Water Temperature (C)]]*OO[[#This Row],[76]]</f>
        <v>7.0131281975999995E-8</v>
      </c>
      <c r="CA39" s="10">
        <f>3/24000000*OO[[#This Row],[135 (05JUL1985 18:00:00)-Water Temperature (C)]]*OO[[#This Row],[77]]</f>
        <v>6.4231675237800001E-8</v>
      </c>
      <c r="CB39" s="10">
        <f>3/24000000*OO[[#This Row],[136 (05JUL1985 21:00:00)-Water Temperature (C)]]*OO[[#This Row],[78]]</f>
        <v>5.8652031046875003E-8</v>
      </c>
      <c r="CC39" s="10">
        <f>3/24000000*OO[[#This Row],[137 (06JUL1985 00:00:00)-Water Temperature (C)]]*OO[[#This Row],[79]]</f>
        <v>5.4362169022049993E-8</v>
      </c>
      <c r="CD39" s="10">
        <f>3/24000000*OO[[#This Row],[138 (06JUL1985 03:00:00)-Water Temperature (C)]]*OO[[#This Row],[80]]</f>
        <v>5.4552997429424993E-8</v>
      </c>
      <c r="CE39" s="10">
        <f>3/24000000*OO[[#This Row],[139 (06JUL1985 06:00:00)-Water Temperature (C)]]*OO[[#This Row],[81]]</f>
        <v>5.5286855580974996E-8</v>
      </c>
      <c r="CF39" s="10">
        <f>3/24000000*OO[[#This Row],[140 (06JUL1985 09:00:00)-Water Temperature (C)]]*OO[[#This Row],[82]]</f>
        <v>5.5445367374100001E-8</v>
      </c>
      <c r="CG39" s="10">
        <f>3/24000000*OO[[#This Row],[141 (06JUL1985 12:00:00)-Water Temperature (C)]]*OO[[#This Row],[83]]</f>
        <v>5.5800721464950002E-8</v>
      </c>
      <c r="CH39" s="10">
        <f>3/24000000*OO[[#This Row],[142 (06JUL1985 15:00:00)-Water Temperature (C)]]*OO[[#This Row],[84]]</f>
        <v>5.3870432661187497E-8</v>
      </c>
      <c r="CI39" s="10">
        <f>3/24000000*OO[[#This Row],[143 (06JUL1985 18:00:00)-Water Temperature (C)]]*OO[[#This Row],[85]]</f>
        <v>4.9388842682899994E-8</v>
      </c>
      <c r="CJ39" s="10">
        <f>3/24000000*OO[[#This Row],[144 (06JUL1985 21:00:00)-Water Temperature (C)]]*OO[[#This Row],[86]]</f>
        <v>4.4077279090437494E-8</v>
      </c>
      <c r="CK39" s="10">
        <f>3/24000000*OO[[#This Row],[145 (07JUL1985 00:00:00)-Water Temperature (C)]]*OO[[#This Row],[87]]</f>
        <v>3.9518247354300005E-8</v>
      </c>
      <c r="CL39" s="10">
        <f>3/24000000*OO[[#This Row],[146 (07JUL1985 03:00:00)-Water Temperature (C)]]*OO[[#This Row],[88]]</f>
        <v>3.9164477734599993E-8</v>
      </c>
      <c r="CM39" s="10">
        <f>3/24000000*OO[[#This Row],[147 (07JUL1985 06:00:00)-Water Temperature (C)]]*OO[[#This Row],[89]]</f>
        <v>4.2712161273749998E-8</v>
      </c>
      <c r="CN39" s="10">
        <f>3/24000000*OO[[#This Row],[148 (07JUL1985 09:00:00)-Water Temperature (C)]]*OO[[#This Row],[90]]</f>
        <v>4.7159065190249989E-8</v>
      </c>
      <c r="CO39" s="10">
        <f>3/24000000*OO[[#This Row],[149 (07JUL1985 12:00:00)-Water Temperature (C)]]*OO[[#This Row],[91]]</f>
        <v>4.9559205731062493E-8</v>
      </c>
      <c r="CP39" s="10">
        <f>3/24000000*OO[[#This Row],[150 (07JUL1985 15:00:00)-Water Temperature (C)]]*OO[[#This Row],[92]]</f>
        <v>4.8129721723737497E-8</v>
      </c>
      <c r="CQ39" s="10">
        <f>3/24000000*OO[[#This Row],[151 (07JUL1985 18:00:00)-Water Temperature (C)]]*OO[[#This Row],[93]]</f>
        <v>4.4650559363162493E-8</v>
      </c>
      <c r="CR39" s="10">
        <f>3/24000000*OO[[#This Row],[152 (07JUL1985 21:00:00)-Water Temperature (C)]]*OO[[#This Row],[94]]</f>
        <v>4.0921399725625E-8</v>
      </c>
      <c r="CS39" s="10">
        <f>3/24000000*OO[[#This Row],[153 (08JUL1985 00:00:00)-Water Temperature (C)]]*OO[[#This Row],[95]]</f>
        <v>3.7439116163212495E-8</v>
      </c>
      <c r="CT39" s="10">
        <f>3/24000000*OO[[#This Row],[154 (08JUL1985 03:00:00)-Water Temperature (C)]]*OO[[#This Row],[96]]</f>
        <v>3.5353803883112495E-8</v>
      </c>
      <c r="CU39" s="10">
        <f>3/24000000*OO[[#This Row],[155 (08JUL1985 06:00:00)-Water Temperature (C)]]*OO[[#This Row],[97]]</f>
        <v>3.4045386463999999E-8</v>
      </c>
      <c r="CV39" s="10">
        <f>3/24000000*OO[[#This Row],[156 (08JUL1985 09:00:00)-Water Temperature (C)]]*OO[[#This Row],[98]]</f>
        <v>3.2057955759499997E-8</v>
      </c>
      <c r="CW39" s="10">
        <f>3/24000000*OO[[#This Row],[157 (08JUL1985 12:00:00)-Water Temperature (C)]]*OO[[#This Row],[99]]</f>
        <v>3.0343800444374997E-8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0.105073591838529</v>
      </c>
      <c r="D40" s="10">
        <f>3/24*OO[[#This Row],[60 (26JUN1985 09:00:00)-Water Temperature (C)]]*OO[[#This Row],[2]]/SUM(OO[2])</f>
        <v>0.121335084162652</v>
      </c>
      <c r="E40" s="10">
        <f>3/24*OO[[#This Row],[61 (26JUN1985 12:00:00)-Water Temperature (C)]]*OO[[#This Row],[3]]/SUM(OO[3])</f>
        <v>7.9079729439621681E-3</v>
      </c>
      <c r="F40" s="10">
        <f>3/24*OO[[#This Row],[62 (26JUN1985 15:00:00)-Water Temperature (C)]]*OO[[#This Row],[4]]/SUM(OO[4])</f>
        <v>2.3711683979650569E-4</v>
      </c>
      <c r="G40" s="10">
        <f>3/24*OO[[#This Row],[63 (26JUN1985 18:00:00)-Water Temperature (C)]]*OO[[#This Row],[5]]/SUM(OO[5])</f>
        <v>5.9129711877974398E-5</v>
      </c>
      <c r="H40" s="10">
        <f>3/24*OO[[#This Row],[64 (26JUN1985 21:00:00)-Water Temperature (C)]]*OO[[#This Row],[6]]/SUM(OO[6])</f>
        <v>4.9708836480259813E-5</v>
      </c>
      <c r="I40" s="10">
        <f>3/24*OO[[#This Row],[65 (27JUN1985 00:00:00)-Water Temperature (C)]]*OO[[#This Row],[7]]/SUM(OO[7])</f>
        <v>4.4631615764028342E-5</v>
      </c>
      <c r="J40" s="10">
        <f>3/24*OO[[#This Row],[66 (27JUN1985 03:00:00)-Water Temperature (C)]]*OO[[#This Row],[8]]/SUM(OO[8])</f>
        <v>4.7797738717592607E-5</v>
      </c>
      <c r="K40" s="10">
        <f>3/24*OO[[#This Row],[67 (27JUN1985 06:00:00)-Water Temperature (C)]]*OO[[#This Row],[9]]/SUM(OO[9])</f>
        <v>5.7870548149059963E-5</v>
      </c>
      <c r="L40" s="10">
        <f>3/24*OO[[#This Row],[68 (27JUN1985 09:00:00)-Water Temperature (C)]]*OO[[#This Row],[10]]/SUM(OO[10])</f>
        <v>6.1202867620831517E-5</v>
      </c>
      <c r="M40" s="10">
        <f>3/24*OO[[#This Row],[69 (27JUN1985 12:00:00)-Water Temperature (C)]]*OO[[#This Row],[11]]/SUM(OO[11])</f>
        <v>5.825172928376863E-5</v>
      </c>
      <c r="N40" s="10">
        <f>3/24*OO[[#This Row],[70 (27JUN1985 15:00:00)-Water Temperature (C)]]*OO[[#This Row],[12]]/SUM(OO[12])</f>
        <v>5.1960820257296666E-5</v>
      </c>
      <c r="O40" s="10">
        <f>3/24*OO[[#This Row],[71 (27JUN1985 18:00:00)-Water Temperature (C)]]*OO[[#This Row],[13]]/SUM(OO[13])</f>
        <v>4.4646748304310646E-5</v>
      </c>
      <c r="P40" s="10">
        <f>3/24*OO[[#This Row],[72 (27JUN1985 21:00:00)-Water Temperature (C)]]*OO[[#This Row],[14]]/SUM(OO[14])</f>
        <v>3.8443886309885691E-5</v>
      </c>
      <c r="Q40" s="10">
        <f>3/24*OO[[#This Row],[73 (28JUN1985 00:00:00)-Water Temperature (C)]]*OO[[#This Row],[15]]/SUM(OO[15])</f>
        <v>3.3742202829490701E-5</v>
      </c>
      <c r="R40" s="10">
        <f>3/24*OO[[#This Row],[74 (28JUN1985 03:00:00)-Water Temperature (C)]]*OO[[#This Row],[16]]/SUM(OO[16])</f>
        <v>3.0671306610525636E-5</v>
      </c>
      <c r="S40" s="10">
        <f>3/24*OO[[#This Row],[75 (28JUN1985 06:00:00)-Water Temperature (C)]]*OO[[#This Row],[17]]/SUM(OO[17])</f>
        <v>2.8555104942603527E-5</v>
      </c>
      <c r="T40" s="10">
        <f>3/24*OO[[#This Row],[76 (28JUN1985 09:00:00)-Water Temperature (C)]]*OO[[#This Row],[18]]/SUM(OO[18])</f>
        <v>2.6752023146833331E-5</v>
      </c>
      <c r="U40" s="10">
        <f>3/24*OO[[#This Row],[77 (28JUN1985 12:00:00)-Water Temperature (C)]]*OO[[#This Row],[19]]/SUM(OO[19])</f>
        <v>2.4411669064754074E-5</v>
      </c>
      <c r="V40" s="10">
        <f>3/24000000*OO[[#This Row],[78 (28JUN1985 15:00:00)-Water Temperature (C)]]*OO[[#This Row],[20]]</f>
        <v>2.0752421788424998E-5</v>
      </c>
      <c r="W40" s="10">
        <f>3/24000000*OO[[#This Row],[79 (28JUN1985 18:00:00)-Water Temperature (C)]]*OO[[#This Row],[21]]</f>
        <v>1.7130208602312501E-5</v>
      </c>
      <c r="X40" s="10">
        <f>3/24000000*OO[[#This Row],[80 (28JUN1985 21:00:00)-Water Temperature (C)]]*OO[[#This Row],[22]]</f>
        <v>1.41152598002625E-5</v>
      </c>
      <c r="Y40" s="10">
        <f>3/24000000*OO[[#This Row],[81 (29JUN1985 00:00:00)-Water Temperature (C)]]*OO[[#This Row],[23]]</f>
        <v>1.1958180466177499E-5</v>
      </c>
      <c r="Z40" s="10">
        <f>3/24000000*OO[[#This Row],[82 (29JUN1985 03:00:00)-Water Temperature (C)]]*OO[[#This Row],[24]]</f>
        <v>1.0756832939371249E-5</v>
      </c>
      <c r="AA40" s="10">
        <f>3/24000000*OO[[#This Row],[83 (29JUN1985 06:00:00)-Water Temperature (C)]]*OO[[#This Row],[25]]</f>
        <v>1.004452867779375E-5</v>
      </c>
      <c r="AB40" s="10">
        <f>3/24000000*OO[[#This Row],[84 (29JUN1985 09:00:00)-Water Temperature (C)]]*OO[[#This Row],[26]]</f>
        <v>9.337565308575E-6</v>
      </c>
      <c r="AC40" s="10">
        <f>3/24000000*OO[[#This Row],[85 (29JUN1985 12:00:00)-Water Temperature (C)]]*OO[[#This Row],[27]]</f>
        <v>8.4839199291824991E-6</v>
      </c>
      <c r="AD40" s="10">
        <f>3/24000000*OO[[#This Row],[86 (29JUN1985 15:00:00)-Water Temperature (C)]]*OO[[#This Row],[28]]</f>
        <v>7.2912878039625004E-6</v>
      </c>
      <c r="AE40" s="10">
        <f>3/24000000*OO[[#This Row],[88 (29JUN1985 21:00:00)-Water Temperature (C)]]*OO[[#This Row],[30]]</f>
        <v>4.9747283818000001E-6</v>
      </c>
      <c r="AF40" s="10">
        <f>3/24000000*OO[[#This Row],[88 (29JUN1985 21:00:00)-Water Temperature (C)]]*OO[[#This Row],[30]]</f>
        <v>4.9747283818000001E-6</v>
      </c>
      <c r="AG40" s="10">
        <f>3/24000000*OO[[#This Row],[89 (30JUN1985 00:00:00)-Water Temperature (C)]]*OO[[#This Row],[31]]</f>
        <v>4.0790847829050002E-6</v>
      </c>
      <c r="AH40" s="10">
        <f>3/24000000*OO[[#This Row],[90 (30JUN1985 03:00:00)-Water Temperature (C)]]*OO[[#This Row],[32]]</f>
        <v>3.4476616172699994E-6</v>
      </c>
      <c r="AI40" s="10">
        <f>3/24000000*OO[[#This Row],[91 (30JUN1985 06:00:00)-Water Temperature (C)]]*OO[[#This Row],[33]]</f>
        <v>2.7114726209899998E-6</v>
      </c>
      <c r="AJ40" s="10">
        <f>3/24000000*OO[[#This Row],[92 (30JUN1985 09:00:00)-Water Temperature (C)]]*OO[[#This Row],[34]]</f>
        <v>1.9317006566200001E-6</v>
      </c>
      <c r="AK40" s="10">
        <f>3/24000000*OO[[#This Row],[93 (30JUN1985 12:00:00)-Water Temperature (C)]]*OO[[#This Row],[35]]</f>
        <v>1.326238089107625E-6</v>
      </c>
      <c r="AL40" s="10">
        <f>3/24000000*OO[[#This Row],[94 (30JUN1985 15:00:00)-Water Temperature (C)]]*OO[[#This Row],[36]]</f>
        <v>9.2150378806887496E-7</v>
      </c>
      <c r="AM40" s="10">
        <f>3/24000000*OO[[#This Row],[95 (30JUN1985 18:00:00)-Water Temperature (C)]]*OO[[#This Row],[37]]</f>
        <v>6.7287342258300006E-7</v>
      </c>
      <c r="AN40" s="10">
        <f>3/24000000*OO[[#This Row],[96 (30JUN1985 21:00:00)-Water Temperature (C)]]*OO[[#This Row],[38]]</f>
        <v>5.2388299894499996E-7</v>
      </c>
      <c r="AO40" s="10">
        <f>3/24000000*OO[[#This Row],[97 (01JUL1985 00:00:00)-Water Temperature (C)]]*OO[[#This Row],[39]]</f>
        <v>4.4040819210500002E-7</v>
      </c>
      <c r="AP40" s="10">
        <f>3/24000000*OO[[#This Row],[98 (01JUL1985 03:00:00)-Water Temperature (C)]]*OO[[#This Row],[40]]</f>
        <v>4.1873564567899996E-7</v>
      </c>
      <c r="AQ40" s="10">
        <f>3/24000000*OO[[#This Row],[99 (01JUL1985 06:00:00)-Water Temperature (C)]]*OO[[#This Row],[41]]</f>
        <v>4.1858913458824996E-7</v>
      </c>
      <c r="AR40" s="10">
        <f>3/24000000*OO[[#This Row],[100 (01JUL1985 09:00:00)-Water Temperature (C)]]*OO[[#This Row],[42]]</f>
        <v>4.1545537269949996E-7</v>
      </c>
      <c r="AS40" s="10">
        <f>3/24000000*OO[[#This Row],[101 (01JUL1985 12:00:00)-Water Temperature (C)]]*OO[[#This Row],[43]]</f>
        <v>3.9781938590275002E-7</v>
      </c>
      <c r="AT40" s="10">
        <f>3/24000000*OO[[#This Row],[102 (01JUL1985 15:00:00)-Water Temperature (C)]]*OO[[#This Row],[44]]</f>
        <v>3.6122997541049993E-7</v>
      </c>
      <c r="AU40" s="10">
        <f>3/24000000*OO[[#This Row],[103 (01JUL1985 18:00:00)-Water Temperature (C)]]*OO[[#This Row],[45]]</f>
        <v>3.1763032701299998E-7</v>
      </c>
      <c r="AV40" s="10">
        <f>3/24000000*OO[[#This Row],[104 (01JUL1985 21:00:00)-Water Temperature (C)]]*OO[[#This Row],[46]]</f>
        <v>2.7968380062600001E-7</v>
      </c>
      <c r="AW40" s="10">
        <f>3/24000000*OO[[#This Row],[105 (02JUL1985 00:00:00)-Water Temperature (C)]]*OO[[#This Row],[47]]</f>
        <v>2.537808555555E-7</v>
      </c>
      <c r="AX40" s="10">
        <f>3/24000000*OO[[#This Row],[106 (02JUL1985 03:00:00)-Water Temperature (C)]]*OO[[#This Row],[48]]</f>
        <v>2.5131612645399995E-7</v>
      </c>
      <c r="AY40" s="10">
        <f>3/24000000*OO[[#This Row],[107 (02JUL1985 06:00:00)-Water Temperature (C)]]*OO[[#This Row],[49]]</f>
        <v>2.5889593566937498E-7</v>
      </c>
      <c r="AZ40" s="10">
        <f>3/24000000*OO[[#This Row],[108 (02JUL1985 09:00:00)-Water Temperature (C)]]*OO[[#This Row],[50]]</f>
        <v>2.6508188581049999E-7</v>
      </c>
      <c r="BA40" s="10">
        <f>3/24000000*OO[[#This Row],[109 (02JUL1985 12:00:00)-Water Temperature (C)]]*OO[[#This Row],[51]]</f>
        <v>2.64218748495625E-7</v>
      </c>
      <c r="BB40" s="10">
        <f>3/24000000*OO[[#This Row],[110 (02JUL1985 15:00:00)-Water Temperature (C)]]*OO[[#This Row],[52]]</f>
        <v>2.4702412954874997E-7</v>
      </c>
      <c r="BC40" s="10">
        <f>3/24000000*OO[[#This Row],[111 (02JUL1985 18:00:00)-Water Temperature (C)]]*OO[[#This Row],[53]]</f>
        <v>2.2001669736199998E-7</v>
      </c>
      <c r="BD40" s="10">
        <f>3/24000000*OO[[#This Row],[112 (02JUL1985 21:00:00)-Water Temperature (C)]]*OO[[#This Row],[54]]</f>
        <v>1.9557870425362498E-7</v>
      </c>
      <c r="BE40" s="10">
        <f>3/24000000*OO[[#This Row],[113 (03JUL1985 00:00:00)-Water Temperature (C)]]*OO[[#This Row],[55]]</f>
        <v>1.7706235941675001E-7</v>
      </c>
      <c r="BF40" s="10">
        <f>3/24000000*OO[[#This Row],[114 (03JUL1985 03:00:00)-Water Temperature (C)]]*OO[[#This Row],[56]]</f>
        <v>1.7405261770779996E-7</v>
      </c>
      <c r="BG40" s="10">
        <f>3/24000000*OO[[#This Row],[115 (03JUL1985 06:00:00)-Water Temperature (C)]]*OO[[#This Row],[57]]</f>
        <v>1.7955129717862496E-7</v>
      </c>
      <c r="BH40" s="10">
        <f>3/24000000*OO[[#This Row],[116 (03JUL1985 09:00:00)-Water Temperature (C)]]*OO[[#This Row],[58]]</f>
        <v>1.8435381824239998E-7</v>
      </c>
      <c r="BI40" s="10">
        <f>3/24000000*OO[[#This Row],[117 (03JUL1985 12:00:00)-Water Temperature (C)]]*OO[[#This Row],[59]]</f>
        <v>1.84394007645375E-7</v>
      </c>
      <c r="BJ40" s="10">
        <f>3/24000000*OO[[#This Row],[118 (03JUL1985 15:00:00)-Water Temperature (C)]]*OO[[#This Row],[60]]</f>
        <v>1.7330748527645002E-7</v>
      </c>
      <c r="BK40" s="10">
        <f>3/24000000*OO[[#This Row],[119 (03JUL1985 18:00:00)-Water Temperature (C)]]*OO[[#This Row],[61]]</f>
        <v>1.5539379910188751E-7</v>
      </c>
      <c r="BL40" s="10">
        <f>3/24000000*OO[[#This Row],[120 (03JUL1985 21:00:00)-Water Temperature (C)]]*OO[[#This Row],[62]]</f>
        <v>1.377070868928375E-7</v>
      </c>
      <c r="BM40" s="10">
        <f>3/24000000*OO[[#This Row],[121 (04JUL1985 00:00:00)-Water Temperature (C)]]*OO[[#This Row],[63]]</f>
        <v>1.236125781435E-7</v>
      </c>
      <c r="BN40" s="10">
        <f>3/24000000*OO[[#This Row],[122 (04JUL1985 03:00:00)-Water Temperature (C)]]*OO[[#This Row],[64]]</f>
        <v>1.1906640837052498E-7</v>
      </c>
      <c r="BO40" s="10">
        <f>3/24000000*OO[[#This Row],[123 (04JUL1985 06:00:00)-Water Temperature (C)]]*OO[[#This Row],[65]]</f>
        <v>1.1858565066040001E-7</v>
      </c>
      <c r="BP40" s="10">
        <f>3/24000000*OO[[#This Row],[124 (04JUL1985 09:00:00)-Water Temperature (C)]]*OO[[#This Row],[66]]</f>
        <v>1.1992790529845001E-7</v>
      </c>
      <c r="BQ40" s="10">
        <f>3/24000000*OO[[#This Row],[125 (04JUL1985 12:00:00)-Water Temperature (C)]]*OO[[#This Row],[67]]</f>
        <v>1.1893533279549999E-7</v>
      </c>
      <c r="BR40" s="10">
        <f>3/24000000*OO[[#This Row],[126 (04JUL1985 15:00:00)-Water Temperature (C)]]*OO[[#This Row],[68]]</f>
        <v>1.1402184235605E-7</v>
      </c>
      <c r="BS40" s="10">
        <f>3/24000000*OO[[#This Row],[127 (04JUL1985 18:00:00)-Water Temperature (C)]]*OO[[#This Row],[69]]</f>
        <v>1.0890027720915E-7</v>
      </c>
      <c r="BT40" s="10">
        <f>3/24000000*OO[[#This Row],[128 (04JUL1985 21:00:00)-Water Temperature (C)]]*OO[[#This Row],[70]]</f>
        <v>1.0373976305774998E-7</v>
      </c>
      <c r="BU40" s="10">
        <f>3/24000000*OO[[#This Row],[129 (05JUL1985 00:00:00)-Water Temperature (C)]]*OO[[#This Row],[71]]</f>
        <v>9.9404461262149986E-8</v>
      </c>
      <c r="BV40" s="10">
        <f>3/24000000*OO[[#This Row],[130 (05JUL1985 03:00:00)-Water Temperature (C)]]*OO[[#This Row],[72]]</f>
        <v>9.9301632361199982E-8</v>
      </c>
      <c r="BW40" s="10">
        <f>3/24000000*OO[[#This Row],[131 (05JUL1985 06:00:00)-Water Temperature (C)]]*OO[[#This Row],[73]]</f>
        <v>1.0107983388374999E-7</v>
      </c>
      <c r="BX40" s="10">
        <f>3/24000000*OO[[#This Row],[132 (05JUL1985 09:00:00)-Water Temperature (C)]]*OO[[#This Row],[74]]</f>
        <v>1.0279852308915E-7</v>
      </c>
      <c r="BY40" s="10">
        <f>3/24000000*OO[[#This Row],[133 (05JUL1985 12:00:00)-Water Temperature (C)]]*OO[[#This Row],[75]]</f>
        <v>1.0272103614937498E-7</v>
      </c>
      <c r="BZ40" s="10">
        <f>3/24000000*OO[[#This Row],[134 (05JUL1985 15:00:00)-Water Temperature (C)]]*OO[[#This Row],[76]]</f>
        <v>9.7310116480812495E-8</v>
      </c>
      <c r="CA40" s="10">
        <f>3/24000000*OO[[#This Row],[135 (05JUL1985 18:00:00)-Water Temperature (C)]]*OO[[#This Row],[77]]</f>
        <v>8.9290773706887494E-8</v>
      </c>
      <c r="CB40" s="10">
        <f>3/24000000*OO[[#This Row],[136 (05JUL1985 21:00:00)-Water Temperature (C)]]*OO[[#This Row],[78]]</f>
        <v>8.1582193083599989E-8</v>
      </c>
      <c r="CC40" s="10">
        <f>3/24000000*OO[[#This Row],[137 (06JUL1985 00:00:00)-Water Temperature (C)]]*OO[[#This Row],[79]]</f>
        <v>7.5467687619099995E-8</v>
      </c>
      <c r="CD40" s="10">
        <f>3/24000000*OO[[#This Row],[138 (06JUL1985 03:00:00)-Water Temperature (C)]]*OO[[#This Row],[80]]</f>
        <v>7.5368197377062504E-8</v>
      </c>
      <c r="CE40" s="10">
        <f>3/24000000*OO[[#This Row],[139 (06JUL1985 06:00:00)-Water Temperature (C)]]*OO[[#This Row],[81]]</f>
        <v>7.6396585502649993E-8</v>
      </c>
      <c r="CF40" s="10">
        <f>3/24000000*OO[[#This Row],[140 (06JUL1985 09:00:00)-Water Temperature (C)]]*OO[[#This Row],[82]]</f>
        <v>7.6669109581600001E-8</v>
      </c>
      <c r="CG40" s="10">
        <f>3/24000000*OO[[#This Row],[141 (06JUL1985 12:00:00)-Water Temperature (C)]]*OO[[#This Row],[83]]</f>
        <v>7.7254780231124992E-8</v>
      </c>
      <c r="CH40" s="10">
        <f>3/24000000*OO[[#This Row],[142 (06JUL1985 15:00:00)-Water Temperature (C)]]*OO[[#This Row],[84]]</f>
        <v>7.4736816276749987E-8</v>
      </c>
      <c r="CI40" s="10">
        <f>3/24000000*OO[[#This Row],[143 (06JUL1985 18:00:00)-Water Temperature (C)]]*OO[[#This Row],[85]]</f>
        <v>6.8733514950950002E-8</v>
      </c>
      <c r="CJ40" s="10">
        <f>3/24000000*OO[[#This Row],[144 (06JUL1985 21:00:00)-Water Temperature (C)]]*OO[[#This Row],[86]]</f>
        <v>6.155325065525E-8</v>
      </c>
      <c r="CK40" s="10">
        <f>3/24000000*OO[[#This Row],[145 (07JUL1985 00:00:00)-Water Temperature (C)]]*OO[[#This Row],[87]]</f>
        <v>5.5215228921437494E-8</v>
      </c>
      <c r="CL40" s="10">
        <f>3/24000000*OO[[#This Row],[146 (07JUL1985 03:00:00)-Water Temperature (C)]]*OO[[#This Row],[88]]</f>
        <v>5.4041829242462496E-8</v>
      </c>
      <c r="CM40" s="10">
        <f>3/24000000*OO[[#This Row],[147 (07JUL1985 06:00:00)-Water Temperature (C)]]*OO[[#This Row],[89]]</f>
        <v>5.8233372111824994E-8</v>
      </c>
      <c r="CN40" s="10">
        <f>3/24000000*OO[[#This Row],[148 (07JUL1985 09:00:00)-Water Temperature (C)]]*OO[[#This Row],[90]]</f>
        <v>6.4321271284049999E-8</v>
      </c>
      <c r="CO40" s="10">
        <f>3/24000000*OO[[#This Row],[149 (07JUL1985 12:00:00)-Water Temperature (C)]]*OO[[#This Row],[91]]</f>
        <v>6.8155818134624988E-8</v>
      </c>
      <c r="CP40" s="10">
        <f>3/24000000*OO[[#This Row],[150 (07JUL1985 15:00:00)-Water Temperature (C)]]*OO[[#This Row],[92]]</f>
        <v>6.6676516029175004E-8</v>
      </c>
      <c r="CQ40" s="10">
        <f>3/24000000*OO[[#This Row],[151 (07JUL1985 18:00:00)-Water Temperature (C)]]*OO[[#This Row],[93]]</f>
        <v>6.2085217103700003E-8</v>
      </c>
      <c r="CR40" s="10">
        <f>3/24000000*OO[[#This Row],[152 (07JUL1985 21:00:00)-Water Temperature (C)]]*OO[[#This Row],[94]]</f>
        <v>5.6987398040474993E-8</v>
      </c>
      <c r="CS40" s="10">
        <f>3/24000000*OO[[#This Row],[153 (08JUL1985 00:00:00)-Water Temperature (C)]]*OO[[#This Row],[95]]</f>
        <v>5.2105274183924996E-8</v>
      </c>
      <c r="CT40" s="10">
        <f>3/24000000*OO[[#This Row],[154 (08JUL1985 03:00:00)-Water Temperature (C)]]*OO[[#This Row],[96]]</f>
        <v>4.9152667037500001E-8</v>
      </c>
      <c r="CU40" s="10">
        <f>3/24000000*OO[[#This Row],[155 (08JUL1985 06:00:00)-Water Temperature (C)]]*OO[[#This Row],[97]]</f>
        <v>4.740292575832499E-8</v>
      </c>
      <c r="CV40" s="10">
        <f>3/24000000*OO[[#This Row],[156 (08JUL1985 09:00:00)-Water Temperature (C)]]*OO[[#This Row],[98]]</f>
        <v>4.4633328472612494E-8</v>
      </c>
      <c r="CW40" s="10">
        <f>3/24000000*OO[[#This Row],[157 (08JUL1985 12:00:00)-Water Temperature (C)]]*OO[[#This Row],[99]]</f>
        <v>4.2132807553337493E-8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6.2281899982514863E-2</v>
      </c>
      <c r="D41" s="10">
        <f>3/24*OO[[#This Row],[60 (26JUN1985 09:00:00)-Water Temperature (C)]]*OO[[#This Row],[2]]/SUM(OO[2])</f>
        <v>0.12897603369578986</v>
      </c>
      <c r="E41" s="10">
        <f>3/24*OO[[#This Row],[61 (26JUN1985 12:00:00)-Water Temperature (C)]]*OO[[#This Row],[3]]/SUM(OO[3])</f>
        <v>1.1391241503319422E-2</v>
      </c>
      <c r="F41" s="10">
        <f>3/24*OO[[#This Row],[62 (26JUN1985 15:00:00)-Water Temperature (C)]]*OO[[#This Row],[4]]/SUM(OO[4])</f>
        <v>3.5261136281512269E-4</v>
      </c>
      <c r="G41" s="10">
        <f>3/24*OO[[#This Row],[63 (26JUN1985 18:00:00)-Water Temperature (C)]]*OO[[#This Row],[5]]/SUM(OO[5])</f>
        <v>5.5183153842935553E-5</v>
      </c>
      <c r="H41" s="10">
        <f>3/24*OO[[#This Row],[64 (26JUN1985 21:00:00)-Water Temperature (C)]]*OO[[#This Row],[6]]/SUM(OO[6])</f>
        <v>4.4364587961865173E-5</v>
      </c>
      <c r="I41" s="10">
        <f>3/24*OO[[#This Row],[65 (27JUN1985 00:00:00)-Water Temperature (C)]]*OO[[#This Row],[7]]/SUM(OO[7])</f>
        <v>3.9519980871771561E-5</v>
      </c>
      <c r="J41" s="10">
        <f>3/24*OO[[#This Row],[66 (27JUN1985 03:00:00)-Water Temperature (C)]]*OO[[#This Row],[8]]/SUM(OO[8])</f>
        <v>4.1070671608370729E-5</v>
      </c>
      <c r="K41" s="10">
        <f>3/24*OO[[#This Row],[67 (27JUN1985 06:00:00)-Water Temperature (C)]]*OO[[#This Row],[9]]/SUM(OO[9])</f>
        <v>4.9868141594091254E-5</v>
      </c>
      <c r="L41" s="10">
        <f>3/24*OO[[#This Row],[68 (27JUN1985 09:00:00)-Water Temperature (C)]]*OO[[#This Row],[10]]/SUM(OO[10])</f>
        <v>5.3520297173857194E-5</v>
      </c>
      <c r="M41" s="10">
        <f>3/24*OO[[#This Row],[69 (27JUN1985 12:00:00)-Water Temperature (C)]]*OO[[#This Row],[11]]/SUM(OO[11])</f>
        <v>5.1334731718358519E-5</v>
      </c>
      <c r="N41" s="10">
        <f>3/24*OO[[#This Row],[70 (27JUN1985 15:00:00)-Water Temperature (C)]]*OO[[#This Row],[12]]/SUM(OO[12])</f>
        <v>4.5987818205427929E-5</v>
      </c>
      <c r="O41" s="10">
        <f>3/24*OO[[#This Row],[71 (27JUN1985 18:00:00)-Water Temperature (C)]]*OO[[#This Row],[13]]/SUM(OO[13])</f>
        <v>3.9543124415344188E-5</v>
      </c>
      <c r="P41" s="10">
        <f>3/24*OO[[#This Row],[72 (27JUN1985 21:00:00)-Water Temperature (C)]]*OO[[#This Row],[14]]/SUM(OO[14])</f>
        <v>3.3972186289913657E-5</v>
      </c>
      <c r="Q41" s="10">
        <f>3/24*OO[[#This Row],[73 (28JUN1985 00:00:00)-Water Temperature (C)]]*OO[[#This Row],[15]]/SUM(OO[15])</f>
        <v>2.9713052849404416E-5</v>
      </c>
      <c r="R41" s="10">
        <f>3/24*OO[[#This Row],[74 (28JUN1985 03:00:00)-Water Temperature (C)]]*OO[[#This Row],[16]]/SUM(OO[16])</f>
        <v>2.6907088082276192E-5</v>
      </c>
      <c r="S41" s="10">
        <f>3/24*OO[[#This Row],[75 (28JUN1985 06:00:00)-Water Temperature (C)]]*OO[[#This Row],[17]]/SUM(OO[17])</f>
        <v>2.4972828783430479E-5</v>
      </c>
      <c r="T41" s="10">
        <f>3/24*OO[[#This Row],[76 (28JUN1985 09:00:00)-Water Temperature (C)]]*OO[[#This Row],[18]]/SUM(OO[18])</f>
        <v>2.3335274874784182E-5</v>
      </c>
      <c r="U41" s="10">
        <f>3/24*OO[[#This Row],[77 (28JUN1985 12:00:00)-Water Temperature (C)]]*OO[[#This Row],[19]]/SUM(OO[19])</f>
        <v>2.1324187184575106E-5</v>
      </c>
      <c r="V41" s="10">
        <f>3/24000000*OO[[#This Row],[78 (28JUN1985 15:00:00)-Water Temperature (C)]]*OO[[#This Row],[20]]</f>
        <v>1.8180711756250003E-5</v>
      </c>
      <c r="W41" s="10">
        <f>3/24000000*OO[[#This Row],[79 (28JUN1985 18:00:00)-Water Temperature (C)]]*OO[[#This Row],[21]]</f>
        <v>1.501608581025625E-5</v>
      </c>
      <c r="X41" s="10">
        <f>3/24000000*OO[[#This Row],[80 (28JUN1985 21:00:00)-Water Temperature (C)]]*OO[[#This Row],[22]]</f>
        <v>1.2342589187444997E-5</v>
      </c>
      <c r="Y41" s="10">
        <f>3/24000000*OO[[#This Row],[81 (29JUN1985 00:00:00)-Water Temperature (C)]]*OO[[#This Row],[23]]</f>
        <v>1.0392841130017498E-5</v>
      </c>
      <c r="Z41" s="10">
        <f>3/24000000*OO[[#This Row],[82 (29JUN1985 03:00:00)-Water Temperature (C)]]*OO[[#This Row],[24]]</f>
        <v>9.3027322368749989E-6</v>
      </c>
      <c r="AA41" s="10">
        <f>3/24000000*OO[[#This Row],[83 (29JUN1985 06:00:00)-Water Temperature (C)]]*OO[[#This Row],[25]]</f>
        <v>8.6513030529012491E-6</v>
      </c>
      <c r="AB41" s="10">
        <f>3/24000000*OO[[#This Row],[84 (29JUN1985 09:00:00)-Water Temperature (C)]]*OO[[#This Row],[26]]</f>
        <v>8.0171580909374998E-6</v>
      </c>
      <c r="AC41" s="10">
        <f>3/24000000*OO[[#This Row],[85 (29JUN1985 12:00:00)-Water Temperature (C)]]*OO[[#This Row],[27]]</f>
        <v>7.2928304270325E-6</v>
      </c>
      <c r="AD41" s="10">
        <f>3/24000000*OO[[#This Row],[86 (29JUN1985 15:00:00)-Water Temperature (C)]]*OO[[#This Row],[28]]</f>
        <v>6.2892744508750006E-6</v>
      </c>
      <c r="AE41" s="10">
        <f>3/24000000*OO[[#This Row],[88 (29JUN1985 21:00:00)-Water Temperature (C)]]*OO[[#This Row],[30]]</f>
        <v>4.2967375641074997E-6</v>
      </c>
      <c r="AF41" s="10">
        <f>3/24000000*OO[[#This Row],[88 (29JUN1985 21:00:00)-Water Temperature (C)]]*OO[[#This Row],[30]]</f>
        <v>4.2967375641074997E-6</v>
      </c>
      <c r="AG41" s="10">
        <f>3/24000000*OO[[#This Row],[89 (30JUN1985 00:00:00)-Water Temperature (C)]]*OO[[#This Row],[31]]</f>
        <v>3.51648647568E-6</v>
      </c>
      <c r="AH41" s="10">
        <f>3/24000000*OO[[#This Row],[90 (30JUN1985 03:00:00)-Water Temperature (C)]]*OO[[#This Row],[32]]</f>
        <v>2.9809541930249998E-6</v>
      </c>
      <c r="AI41" s="10">
        <f>3/24000000*OO[[#This Row],[91 (30JUN1985 06:00:00)-Water Temperature (C)]]*OO[[#This Row],[33]]</f>
        <v>2.3951337612549998E-6</v>
      </c>
      <c r="AJ41" s="10">
        <f>3/24000000*OO[[#This Row],[92 (30JUN1985 09:00:00)-Water Temperature (C)]]*OO[[#This Row],[34]]</f>
        <v>1.73134703452725E-6</v>
      </c>
      <c r="AK41" s="10">
        <f>3/24000000*OO[[#This Row],[93 (30JUN1985 12:00:00)-Water Temperature (C)]]*OO[[#This Row],[35]]</f>
        <v>1.1883801876718749E-6</v>
      </c>
      <c r="AL41" s="10">
        <f>3/24000000*OO[[#This Row],[94 (30JUN1985 15:00:00)-Water Temperature (C)]]*OO[[#This Row],[36]]</f>
        <v>8.1675820000487494E-7</v>
      </c>
      <c r="AM41" s="10">
        <f>3/24000000*OO[[#This Row],[95 (30JUN1985 18:00:00)-Water Temperature (C)]]*OO[[#This Row],[37]]</f>
        <v>5.8912636288700001E-7</v>
      </c>
      <c r="AN41" s="10">
        <f>3/24000000*OO[[#This Row],[96 (30JUN1985 21:00:00)-Water Temperature (C)]]*OO[[#This Row],[38]]</f>
        <v>4.5427777047387504E-7</v>
      </c>
      <c r="AO41" s="10">
        <f>3/24000000*OO[[#This Row],[97 (01JUL1985 00:00:00)-Water Temperature (C)]]*OO[[#This Row],[39]]</f>
        <v>3.7810465962412499E-7</v>
      </c>
      <c r="AP41" s="10">
        <f>3/24000000*OO[[#This Row],[98 (01JUL1985 03:00:00)-Water Temperature (C)]]*OO[[#This Row],[40]]</f>
        <v>3.5524461802424999E-7</v>
      </c>
      <c r="AQ41" s="10">
        <f>3/24000000*OO[[#This Row],[99 (01JUL1985 06:00:00)-Water Temperature (C)]]*OO[[#This Row],[41]]</f>
        <v>3.5221547067662495E-7</v>
      </c>
      <c r="AR41" s="10">
        <f>3/24000000*OO[[#This Row],[100 (01JUL1985 09:00:00)-Water Temperature (C)]]*OO[[#This Row],[42]]</f>
        <v>3.4930857904312496E-7</v>
      </c>
      <c r="AS41" s="10">
        <f>3/24000000*OO[[#This Row],[101 (01JUL1985 12:00:00)-Water Temperature (C)]]*OO[[#This Row],[43]]</f>
        <v>3.3599738226425E-7</v>
      </c>
      <c r="AT41" s="10">
        <f>3/24000000*OO[[#This Row],[102 (01JUL1985 15:00:00)-Water Temperature (C)]]*OO[[#This Row],[44]]</f>
        <v>3.0669689689624993E-7</v>
      </c>
      <c r="AU41" s="10">
        <f>3/24000000*OO[[#This Row],[103 (01JUL1985 18:00:00)-Water Temperature (C)]]*OO[[#This Row],[45]]</f>
        <v>2.7028234158900001E-7</v>
      </c>
      <c r="AV41" s="10">
        <f>3/24000000*OO[[#This Row],[104 (01JUL1985 21:00:00)-Water Temperature (C)]]*OO[[#This Row],[46]]</f>
        <v>2.3772791063274996E-7</v>
      </c>
      <c r="AW41" s="10">
        <f>3/24000000*OO[[#This Row],[105 (02JUL1985 00:00:00)-Water Temperature (C)]]*OO[[#This Row],[47]]</f>
        <v>2.152198811175E-7</v>
      </c>
      <c r="AX41" s="10">
        <f>3/24000000*OO[[#This Row],[106 (02JUL1985 03:00:00)-Water Temperature (C)]]*OO[[#This Row],[48]]</f>
        <v>2.1178824679424999E-7</v>
      </c>
      <c r="AY41" s="10">
        <f>3/24000000*OO[[#This Row],[107 (02JUL1985 06:00:00)-Water Temperature (C)]]*OO[[#This Row],[49]]</f>
        <v>2.1706041649599998E-7</v>
      </c>
      <c r="AZ41" s="10">
        <f>3/24000000*OO[[#This Row],[108 (02JUL1985 09:00:00)-Water Temperature (C)]]*OO[[#This Row],[50]]</f>
        <v>2.2201398170249999E-7</v>
      </c>
      <c r="BA41" s="10">
        <f>3/24000000*OO[[#This Row],[109 (02JUL1985 12:00:00)-Water Temperature (C)]]*OO[[#This Row],[51]]</f>
        <v>2.2228733632837502E-7</v>
      </c>
      <c r="BB41" s="10">
        <f>3/24000000*OO[[#This Row],[110 (02JUL1985 15:00:00)-Water Temperature (C)]]*OO[[#This Row],[52]]</f>
        <v>2.0895142001338753E-7</v>
      </c>
      <c r="BC41" s="10">
        <f>3/24000000*OO[[#This Row],[111 (02JUL1985 18:00:00)-Water Temperature (C)]]*OO[[#This Row],[53]]</f>
        <v>1.869586353377875E-7</v>
      </c>
      <c r="BD41" s="10">
        <f>3/24000000*OO[[#This Row],[112 (02JUL1985 21:00:00)-Water Temperature (C)]]*OO[[#This Row],[54]]</f>
        <v>1.662068977826875E-7</v>
      </c>
      <c r="BE41" s="10">
        <f>3/24000000*OO[[#This Row],[113 (03JUL1985 00:00:00)-Water Temperature (C)]]*OO[[#This Row],[55]]</f>
        <v>1.501913045612625E-7</v>
      </c>
      <c r="BF41" s="10">
        <f>3/24000000*OO[[#This Row],[114 (03JUL1985 03:00:00)-Water Temperature (C)]]*OO[[#This Row],[56]]</f>
        <v>1.4659713224789997E-7</v>
      </c>
      <c r="BG41" s="10">
        <f>3/24000000*OO[[#This Row],[115 (03JUL1985 06:00:00)-Water Temperature (C)]]*OO[[#This Row],[57]]</f>
        <v>1.5054015811799999E-7</v>
      </c>
      <c r="BH41" s="10">
        <f>3/24000000*OO[[#This Row],[116 (03JUL1985 09:00:00)-Water Temperature (C)]]*OO[[#This Row],[58]]</f>
        <v>1.5436730039937503E-7</v>
      </c>
      <c r="BI41" s="10">
        <f>3/24000000*OO[[#This Row],[117 (03JUL1985 12:00:00)-Water Temperature (C)]]*OO[[#This Row],[59]]</f>
        <v>1.549915457971375E-7</v>
      </c>
      <c r="BJ41" s="10">
        <f>3/24000000*OO[[#This Row],[118 (03JUL1985 15:00:00)-Water Temperature (C)]]*OO[[#This Row],[60]]</f>
        <v>1.4641762839919999E-7</v>
      </c>
      <c r="BK41" s="10">
        <f>3/24000000*OO[[#This Row],[119 (03JUL1985 18:00:00)-Water Temperature (C)]]*OO[[#This Row],[61]]</f>
        <v>1.3191012634321248E-7</v>
      </c>
      <c r="BL41" s="10">
        <f>3/24000000*OO[[#This Row],[120 (03JUL1985 21:00:00)-Water Temperature (C)]]*OO[[#This Row],[62]]</f>
        <v>1.169571098673E-7</v>
      </c>
      <c r="BM41" s="10">
        <f>3/24000000*OO[[#This Row],[121 (04JUL1985 00:00:00)-Water Temperature (C)]]*OO[[#This Row],[63]]</f>
        <v>1.04797135700425E-7</v>
      </c>
      <c r="BN41" s="10">
        <f>3/24000000*OO[[#This Row],[122 (04JUL1985 03:00:00)-Water Temperature (C)]]*OO[[#This Row],[64]]</f>
        <v>1.0035155948844999E-7</v>
      </c>
      <c r="BO41" s="10">
        <f>3/24000000*OO[[#This Row],[123 (04JUL1985 06:00:00)-Water Temperature (C)]]*OO[[#This Row],[65]]</f>
        <v>9.9315325579050001E-8</v>
      </c>
      <c r="BP41" s="10">
        <f>3/24000000*OO[[#This Row],[124 (04JUL1985 09:00:00)-Water Temperature (C)]]*OO[[#This Row],[66]]</f>
        <v>1.0040772843806249E-7</v>
      </c>
      <c r="BQ41" s="10">
        <f>3/24000000*OO[[#This Row],[125 (04JUL1985 12:00:00)-Water Temperature (C)]]*OO[[#This Row],[67]]</f>
        <v>9.9735717487499986E-8</v>
      </c>
      <c r="BR41" s="10">
        <f>3/24000000*OO[[#This Row],[126 (04JUL1985 15:00:00)-Water Temperature (C)]]*OO[[#This Row],[68]]</f>
        <v>9.6089827134437499E-8</v>
      </c>
      <c r="BS41" s="10">
        <f>3/24000000*OO[[#This Row],[127 (04JUL1985 18:00:00)-Water Temperature (C)]]*OO[[#This Row],[69]]</f>
        <v>9.1801980715749998E-8</v>
      </c>
      <c r="BT41" s="10">
        <f>3/24000000*OO[[#This Row],[128 (04JUL1985 21:00:00)-Water Temperature (C)]]*OO[[#This Row],[70]]</f>
        <v>8.7510007918875019E-8</v>
      </c>
      <c r="BU41" s="10">
        <f>3/24000000*OO[[#This Row],[129 (05JUL1985 00:00:00)-Water Temperature (C)]]*OO[[#This Row],[71]]</f>
        <v>8.3666756508225002E-8</v>
      </c>
      <c r="BV41" s="10">
        <f>3/24000000*OO[[#This Row],[130 (05JUL1985 03:00:00)-Water Temperature (C)]]*OO[[#This Row],[72]]</f>
        <v>8.3486759763749992E-8</v>
      </c>
      <c r="BW41" s="10">
        <f>3/24000000*OO[[#This Row],[131 (05JUL1985 06:00:00)-Water Temperature (C)]]*OO[[#This Row],[73]]</f>
        <v>8.4437995610000002E-8</v>
      </c>
      <c r="BX41" s="10">
        <f>3/24000000*OO[[#This Row],[132 (05JUL1985 09:00:00)-Water Temperature (C)]]*OO[[#This Row],[74]]</f>
        <v>8.5937523356874994E-8</v>
      </c>
      <c r="BY41" s="10">
        <f>3/24000000*OO[[#This Row],[133 (05JUL1985 12:00:00)-Water Temperature (C)]]*OO[[#This Row],[75]]</f>
        <v>8.6123933956625014E-8</v>
      </c>
      <c r="BZ41" s="10">
        <f>3/24000000*OO[[#This Row],[134 (05JUL1985 15:00:00)-Water Temperature (C)]]*OO[[#This Row],[76]]</f>
        <v>8.1987342745937488E-8</v>
      </c>
      <c r="CA41" s="10">
        <f>3/24000000*OO[[#This Row],[135 (05JUL1985 18:00:00)-Water Temperature (C)]]*OO[[#This Row],[77]]</f>
        <v>7.5426813722300001E-8</v>
      </c>
      <c r="CB41" s="10">
        <f>3/24000000*OO[[#This Row],[136 (05JUL1985 21:00:00)-Water Temperature (C)]]*OO[[#This Row],[78]]</f>
        <v>6.896493300839999E-8</v>
      </c>
      <c r="CC41" s="10">
        <f>3/24000000*OO[[#This Row],[137 (06JUL1985 00:00:00)-Water Temperature (C)]]*OO[[#This Row],[79]]</f>
        <v>6.3732341296000002E-8</v>
      </c>
      <c r="CD41" s="10">
        <f>3/24000000*OO[[#This Row],[138 (06JUL1985 03:00:00)-Water Temperature (C)]]*OO[[#This Row],[80]]</f>
        <v>6.3378694946774997E-8</v>
      </c>
      <c r="CE41" s="10">
        <f>3/24000000*OO[[#This Row],[139 (06JUL1985 06:00:00)-Water Temperature (C)]]*OO[[#This Row],[81]]</f>
        <v>6.4163802450475006E-8</v>
      </c>
      <c r="CF41" s="10">
        <f>3/24000000*OO[[#This Row],[140 (06JUL1985 09:00:00)-Water Temperature (C)]]*OO[[#This Row],[82]]</f>
        <v>6.4493218276024999E-8</v>
      </c>
      <c r="CG41" s="10">
        <f>3/24000000*OO[[#This Row],[141 (06JUL1985 12:00:00)-Water Temperature (C)]]*OO[[#This Row],[83]]</f>
        <v>6.5027719203124991E-8</v>
      </c>
      <c r="CH41" s="10">
        <f>3/24000000*OO[[#This Row],[142 (06JUL1985 15:00:00)-Water Temperature (C)]]*OO[[#This Row],[84]]</f>
        <v>6.2973875791175004E-8</v>
      </c>
      <c r="CI41" s="10">
        <f>3/24000000*OO[[#This Row],[143 (06JUL1985 18:00:00)-Water Temperature (C)]]*OO[[#This Row],[85]]</f>
        <v>5.8098142675599998E-8</v>
      </c>
      <c r="CJ41" s="10">
        <f>3/24000000*OO[[#This Row],[144 (06JUL1985 21:00:00)-Water Temperature (C)]]*OO[[#This Row],[86]]</f>
        <v>5.2216365620999998E-8</v>
      </c>
      <c r="CK41" s="10">
        <f>3/24000000*OO[[#This Row],[145 (07JUL1985 00:00:00)-Water Temperature (C)]]*OO[[#This Row],[87]]</f>
        <v>4.6980328099874991E-8</v>
      </c>
      <c r="CL41" s="10">
        <f>3/24000000*OO[[#This Row],[146 (07JUL1985 03:00:00)-Water Temperature (C)]]*OO[[#This Row],[88]]</f>
        <v>4.5467978839662497E-8</v>
      </c>
      <c r="CM41" s="10">
        <f>3/24000000*OO[[#This Row],[147 (07JUL1985 06:00:00)-Water Temperature (C)]]*OO[[#This Row],[89]]</f>
        <v>4.821152776219999E-8</v>
      </c>
      <c r="CN41" s="10">
        <f>3/24000000*OO[[#This Row],[148 (07JUL1985 09:00:00)-Water Temperature (C)]]*OO[[#This Row],[90]]</f>
        <v>5.3150897746799993E-8</v>
      </c>
      <c r="CO41" s="10">
        <f>3/24000000*OO[[#This Row],[149 (07JUL1985 12:00:00)-Water Temperature (C)]]*OO[[#This Row],[91]]</f>
        <v>5.6788613560737491E-8</v>
      </c>
      <c r="CP41" s="10">
        <f>3/24000000*OO[[#This Row],[150 (07JUL1985 15:00:00)-Water Temperature (C)]]*OO[[#This Row],[92]]</f>
        <v>5.6006730286875004E-8</v>
      </c>
      <c r="CQ41" s="10">
        <f>3/24000000*OO[[#This Row],[151 (07JUL1985 18:00:00)-Water Temperature (C)]]*OO[[#This Row],[93]]</f>
        <v>5.2400326054924995E-8</v>
      </c>
      <c r="CR41" s="10">
        <f>3/24000000*OO[[#This Row],[152 (07JUL1985 21:00:00)-Water Temperature (C)]]*OO[[#This Row],[94]]</f>
        <v>4.8186950273E-8</v>
      </c>
      <c r="CS41" s="10">
        <f>3/24000000*OO[[#This Row],[153 (08JUL1985 00:00:00)-Water Temperature (C)]]*OO[[#This Row],[95]]</f>
        <v>4.4046532932599998E-8</v>
      </c>
      <c r="CT41" s="10">
        <f>3/24000000*OO[[#This Row],[154 (08JUL1985 03:00:00)-Water Temperature (C)]]*OO[[#This Row],[96]]</f>
        <v>4.1516664695687502E-8</v>
      </c>
      <c r="CU41" s="10">
        <f>3/24000000*OO[[#This Row],[155 (08JUL1985 06:00:00)-Water Temperature (C)]]*OO[[#This Row],[97]]</f>
        <v>4.0105583866974999E-8</v>
      </c>
      <c r="CV41" s="10">
        <f>3/24000000*OO[[#This Row],[156 (08JUL1985 09:00:00)-Water Temperature (C)]]*OO[[#This Row],[98]]</f>
        <v>3.7767538920887506E-8</v>
      </c>
      <c r="CW41" s="10">
        <f>3/24000000*OO[[#This Row],[157 (08JUL1985 12:00:00)-Water Temperature (C)]]*OO[[#This Row],[99]]</f>
        <v>3.5511011402687496E-8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4.185542178869045E-2</v>
      </c>
      <c r="D42" s="10">
        <f>3/24*OO[[#This Row],[60 (26JUN1985 09:00:00)-Water Temperature (C)]]*OO[[#This Row],[2]]/SUM(OO[2])</f>
        <v>0.14661949138054139</v>
      </c>
      <c r="E42" s="10">
        <f>3/24*OO[[#This Row],[61 (26JUN1985 12:00:00)-Water Temperature (C)]]*OO[[#This Row],[3]]/SUM(OO[3])</f>
        <v>1.6464579529942843E-2</v>
      </c>
      <c r="F42" s="10">
        <f>3/24*OO[[#This Row],[62 (26JUN1985 15:00:00)-Water Temperature (C)]]*OO[[#This Row],[4]]/SUM(OO[4])</f>
        <v>5.388382437566372E-4</v>
      </c>
      <c r="G42" s="10">
        <f>3/24*OO[[#This Row],[63 (26JUN1985 18:00:00)-Water Temperature (C)]]*OO[[#This Row],[5]]/SUM(OO[5])</f>
        <v>5.9541609285140188E-5</v>
      </c>
      <c r="H42" s="10">
        <f>3/24*OO[[#This Row],[64 (26JUN1985 21:00:00)-Water Temperature (C)]]*OO[[#This Row],[6]]/SUM(OO[6])</f>
        <v>4.52774342861139E-5</v>
      </c>
      <c r="I42" s="10">
        <f>3/24*OO[[#This Row],[65 (27JUN1985 00:00:00)-Water Temperature (C)]]*OO[[#This Row],[7]]/SUM(OO[7])</f>
        <v>4.0079534037665252E-5</v>
      </c>
      <c r="J42" s="10">
        <f>3/24*OO[[#This Row],[66 (27JUN1985 03:00:00)-Water Temperature (C)]]*OO[[#This Row],[8]]/SUM(OO[8])</f>
        <v>4.0633021116676897E-5</v>
      </c>
      <c r="K42" s="10">
        <f>3/24*OO[[#This Row],[67 (27JUN1985 06:00:00)-Water Temperature (C)]]*OO[[#This Row],[9]]/SUM(OO[9])</f>
        <v>4.927395240309713E-5</v>
      </c>
      <c r="L42" s="10">
        <f>3/24*OO[[#This Row],[68 (27JUN1985 09:00:00)-Water Temperature (C)]]*OO[[#This Row],[10]]/SUM(OO[10])</f>
        <v>5.3466416509350819E-5</v>
      </c>
      <c r="M42" s="10">
        <f>3/24*OO[[#This Row],[69 (27JUN1985 12:00:00)-Water Temperature (C)]]*OO[[#This Row],[11]]/SUM(OO[11])</f>
        <v>5.1560234977550182E-5</v>
      </c>
      <c r="N42" s="10">
        <f>3/24*OO[[#This Row],[70 (27JUN1985 15:00:00)-Water Temperature (C)]]*OO[[#This Row],[12]]/SUM(OO[12])</f>
        <v>4.6271688728249472E-5</v>
      </c>
      <c r="O42" s="10">
        <f>3/24*OO[[#This Row],[71 (27JUN1985 18:00:00)-Water Temperature (C)]]*OO[[#This Row],[13]]/SUM(OO[13])</f>
        <v>3.9774363323088482E-5</v>
      </c>
      <c r="P42" s="10">
        <f>3/24*OO[[#This Row],[72 (27JUN1985 21:00:00)-Water Temperature (C)]]*OO[[#This Row],[14]]/SUM(OO[14])</f>
        <v>3.4143357696962065E-5</v>
      </c>
      <c r="Q42" s="10">
        <f>3/24*OO[[#This Row],[73 (28JUN1985 00:00:00)-Water Temperature (C)]]*OO[[#This Row],[15]]/SUM(OO[15])</f>
        <v>2.9836785537192199E-5</v>
      </c>
      <c r="R42" s="10">
        <f>3/24*OO[[#This Row],[74 (28JUN1985 03:00:00)-Water Temperature (C)]]*OO[[#This Row],[16]]/SUM(OO[16])</f>
        <v>2.6984435797266114E-5</v>
      </c>
      <c r="S42" s="10">
        <f>3/24*OO[[#This Row],[75 (28JUN1985 06:00:00)-Water Temperature (C)]]*OO[[#This Row],[17]]/SUM(OO[17])</f>
        <v>2.5011407179527069E-5</v>
      </c>
      <c r="T42" s="10">
        <f>3/24*OO[[#This Row],[76 (28JUN1985 09:00:00)-Water Temperature (C)]]*OO[[#This Row],[18]]/SUM(OO[18])</f>
        <v>2.3334729135308643E-5</v>
      </c>
      <c r="U42" s="10">
        <f>3/24*OO[[#This Row],[77 (28JUN1985 12:00:00)-Water Temperature (C)]]*OO[[#This Row],[19]]/SUM(OO[19])</f>
        <v>2.135099013662332E-5</v>
      </c>
      <c r="V42" s="10">
        <f>3/24000000*OO[[#This Row],[78 (28JUN1985 15:00:00)-Water Temperature (C)]]*OO[[#This Row],[20]]</f>
        <v>1.8255142413779998E-5</v>
      </c>
      <c r="W42" s="10">
        <f>3/24000000*OO[[#This Row],[79 (28JUN1985 18:00:00)-Water Temperature (C)]]*OO[[#This Row],[21]]</f>
        <v>1.5101050328699999E-5</v>
      </c>
      <c r="X42" s="10">
        <f>3/24000000*OO[[#This Row],[80 (28JUN1985 21:00:00)-Water Temperature (C)]]*OO[[#This Row],[22]]</f>
        <v>1.2402190405363748E-5</v>
      </c>
      <c r="Y42" s="10">
        <f>3/24000000*OO[[#This Row],[81 (29JUN1985 00:00:00)-Water Temperature (C)]]*OO[[#This Row],[23]]</f>
        <v>1.0403769908171249E-5</v>
      </c>
      <c r="Z42" s="10">
        <f>3/24000000*OO[[#This Row],[82 (29JUN1985 03:00:00)-Water Temperature (C)]]*OO[[#This Row],[24]]</f>
        <v>9.2883058347674994E-6</v>
      </c>
      <c r="AA42" s="10">
        <f>3/24000000*OO[[#This Row],[83 (29JUN1985 06:00:00)-Water Temperature (C)]]*OO[[#This Row],[25]]</f>
        <v>8.6229691256799997E-6</v>
      </c>
      <c r="AB42" s="10">
        <f>3/24000000*OO[[#This Row],[84 (29JUN1985 09:00:00)-Water Temperature (C)]]*OO[[#This Row],[26]]</f>
        <v>7.980717325349998E-6</v>
      </c>
      <c r="AC42" s="10">
        <f>3/24000000*OO[[#This Row],[85 (29JUN1985 12:00:00)-Water Temperature (C)]]*OO[[#This Row],[27]]</f>
        <v>7.2698006165537486E-6</v>
      </c>
      <c r="AD42" s="10">
        <f>3/24000000*OO[[#This Row],[86 (29JUN1985 15:00:00)-Water Temperature (C)]]*OO[[#This Row],[28]]</f>
        <v>6.2872248840450001E-6</v>
      </c>
      <c r="AE42" s="10">
        <f>3/24000000*OO[[#This Row],[88 (29JUN1985 21:00:00)-Water Temperature (C)]]*OO[[#This Row],[30]]</f>
        <v>4.3069628848874992E-6</v>
      </c>
      <c r="AF42" s="10">
        <f>3/24000000*OO[[#This Row],[88 (29JUN1985 21:00:00)-Water Temperature (C)]]*OO[[#This Row],[30]]</f>
        <v>4.3069628848874992E-6</v>
      </c>
      <c r="AG42" s="10">
        <f>3/24000000*OO[[#This Row],[89 (30JUN1985 00:00:00)-Water Temperature (C)]]*OO[[#This Row],[31]]</f>
        <v>3.5232007196224995E-6</v>
      </c>
      <c r="AH42" s="10">
        <f>3/24000000*OO[[#This Row],[90 (30JUN1985 03:00:00)-Water Temperature (C)]]*OO[[#This Row],[32]]</f>
        <v>2.9927453628887499E-6</v>
      </c>
      <c r="AI42" s="10">
        <f>3/24000000*OO[[#This Row],[91 (30JUN1985 06:00:00)-Water Temperature (C)]]*OO[[#This Row],[33]]</f>
        <v>2.4425862693375E-6</v>
      </c>
      <c r="AJ42" s="10">
        <f>3/24000000*OO[[#This Row],[92 (30JUN1985 09:00:00)-Water Temperature (C)]]*OO[[#This Row],[34]]</f>
        <v>1.787355253156E-6</v>
      </c>
      <c r="AK42" s="10">
        <f>3/24000000*OO[[#This Row],[93 (30JUN1985 12:00:00)-Water Temperature (C)]]*OO[[#This Row],[35]]</f>
        <v>1.2279585185437501E-6</v>
      </c>
      <c r="AL42" s="10">
        <f>3/24000000*OO[[#This Row],[94 (30JUN1985 15:00:00)-Water Temperature (C)]]*OO[[#This Row],[36]]</f>
        <v>8.3750950626199999E-7</v>
      </c>
      <c r="AM42" s="10">
        <f>3/24000000*OO[[#This Row],[95 (30JUN1985 18:00:00)-Water Temperature (C)]]*OO[[#This Row],[37]]</f>
        <v>5.9845615219199997E-7</v>
      </c>
      <c r="AN42" s="10">
        <f>3/24000000*OO[[#This Row],[96 (30JUN1985 21:00:00)-Water Temperature (C)]]*OO[[#This Row],[38]]</f>
        <v>4.5818457693749995E-7</v>
      </c>
      <c r="AO42" s="10">
        <f>3/24000000*OO[[#This Row],[97 (01JUL1985 00:00:00)-Water Temperature (C)]]*OO[[#This Row],[39]]</f>
        <v>3.7864559044949996E-7</v>
      </c>
      <c r="AP42" s="10">
        <f>3/24000000*OO[[#This Row],[98 (01JUL1985 03:00:00)-Water Temperature (C)]]*OO[[#This Row],[40]]</f>
        <v>3.5287328028449999E-7</v>
      </c>
      <c r="AQ42" s="10">
        <f>3/24000000*OO[[#This Row],[99 (01JUL1985 06:00:00)-Water Temperature (C)]]*OO[[#This Row],[41]]</f>
        <v>3.4728210993599999E-7</v>
      </c>
      <c r="AR42" s="10">
        <f>3/24000000*OO[[#This Row],[100 (01JUL1985 09:00:00)-Water Temperature (C)]]*OO[[#This Row],[42]]</f>
        <v>3.4400210210624997E-7</v>
      </c>
      <c r="AS42" s="10">
        <f>3/24000000*OO[[#This Row],[101 (01JUL1985 12:00:00)-Water Temperature (C)]]*OO[[#This Row],[43]]</f>
        <v>3.3180457181099991E-7</v>
      </c>
      <c r="AT42" s="10">
        <f>3/24000000*OO[[#This Row],[102 (01JUL1985 15:00:00)-Water Temperature (C)]]*OO[[#This Row],[44]]</f>
        <v>3.0405067766100005E-7</v>
      </c>
      <c r="AU42" s="10">
        <f>3/24000000*OO[[#This Row],[103 (01JUL1985 18:00:00)-Water Temperature (C)]]*OO[[#This Row],[45]]</f>
        <v>2.6846409365999995E-7</v>
      </c>
      <c r="AV42" s="10">
        <f>3/24000000*OO[[#This Row],[104 (01JUL1985 21:00:00)-Water Temperature (C)]]*OO[[#This Row],[46]]</f>
        <v>2.3599917658124997E-7</v>
      </c>
      <c r="AW42" s="10">
        <f>3/24000000*OO[[#This Row],[105 (02JUL1985 00:00:00)-Water Temperature (C)]]*OO[[#This Row],[47]]</f>
        <v>2.1339608640112501E-7</v>
      </c>
      <c r="AX42" s="10">
        <f>3/24000000*OO[[#This Row],[106 (02JUL1985 03:00:00)-Water Temperature (C)]]*OO[[#This Row],[48]]</f>
        <v>2.0919686416824999E-7</v>
      </c>
      <c r="AY42" s="10">
        <f>3/24000000*OO[[#This Row],[107 (02JUL1985 06:00:00)-Water Temperature (C)]]*OO[[#This Row],[49]]</f>
        <v>2.1337772079899997E-7</v>
      </c>
      <c r="AZ42" s="10">
        <f>3/24000000*OO[[#This Row],[108 (02JUL1985 09:00:00)-Water Temperature (C)]]*OO[[#This Row],[50]]</f>
        <v>2.1804160474324995E-7</v>
      </c>
      <c r="BA42" s="10">
        <f>3/24000000*OO[[#This Row],[109 (02JUL1985 12:00:00)-Water Temperature (C)]]*OO[[#This Row],[51]]</f>
        <v>2.189074352115E-7</v>
      </c>
      <c r="BB42" s="10">
        <f>3/24000000*OO[[#This Row],[110 (02JUL1985 15:00:00)-Water Temperature (C)]]*OO[[#This Row],[52]]</f>
        <v>2.0654152614257494E-7</v>
      </c>
      <c r="BC42" s="10">
        <f>3/24000000*OO[[#This Row],[111 (02JUL1985 18:00:00)-Water Temperature (C)]]*OO[[#This Row],[53]]</f>
        <v>1.8548564612174996E-7</v>
      </c>
      <c r="BD42" s="10">
        <f>3/24000000*OO[[#This Row],[112 (02JUL1985 21:00:00)-Water Temperature (C)]]*OO[[#This Row],[54]]</f>
        <v>1.6495518594837501E-7</v>
      </c>
      <c r="BE42" s="10">
        <f>3/24000000*OO[[#This Row],[113 (03JUL1985 00:00:00)-Water Temperature (C)]]*OO[[#This Row],[55]]</f>
        <v>1.48940223846825E-7</v>
      </c>
      <c r="BF42" s="10">
        <f>3/24000000*OO[[#This Row],[114 (03JUL1985 03:00:00)-Water Temperature (C)]]*OO[[#This Row],[56]]</f>
        <v>1.4473694087132501E-7</v>
      </c>
      <c r="BG42" s="10">
        <f>3/24000000*OO[[#This Row],[115 (03JUL1985 06:00:00)-Water Temperature (C)]]*OO[[#This Row],[57]]</f>
        <v>1.4802056236629998E-7</v>
      </c>
      <c r="BH42" s="10">
        <f>3/24000000*OO[[#This Row],[116 (03JUL1985 09:00:00)-Water Temperature (C)]]*OO[[#This Row],[58]]</f>
        <v>1.5157291831634999E-7</v>
      </c>
      <c r="BI42" s="10">
        <f>3/24000000*OO[[#This Row],[117 (03JUL1985 12:00:00)-Water Temperature (C)]]*OO[[#This Row],[59]]</f>
        <v>1.5254670247458748E-7</v>
      </c>
      <c r="BJ42" s="10">
        <f>3/24000000*OO[[#This Row],[118 (03JUL1985 15:00:00)-Water Temperature (C)]]*OO[[#This Row],[60]]</f>
        <v>1.4458908219359997E-7</v>
      </c>
      <c r="BK42" s="10">
        <f>3/24000000*OO[[#This Row],[119 (03JUL1985 18:00:00)-Water Temperature (C)]]*OO[[#This Row],[61]]</f>
        <v>1.3076578763183749E-7</v>
      </c>
      <c r="BL42" s="10">
        <f>3/24000000*OO[[#This Row],[120 (03JUL1985 21:00:00)-Water Temperature (C)]]*OO[[#This Row],[62]]</f>
        <v>1.160150873783E-7</v>
      </c>
      <c r="BM42" s="10">
        <f>3/24000000*OO[[#This Row],[121 (04JUL1985 00:00:00)-Water Temperature (C)]]*OO[[#This Row],[63]]</f>
        <v>1.038625145864625E-7</v>
      </c>
      <c r="BN42" s="10">
        <f>3/24000000*OO[[#This Row],[122 (04JUL1985 03:00:00)-Water Temperature (C)]]*OO[[#This Row],[64]]</f>
        <v>9.9102551412499999E-8</v>
      </c>
      <c r="BO42" s="10">
        <f>3/24000000*OO[[#This Row],[123 (04JUL1985 06:00:00)-Water Temperature (C)]]*OO[[#This Row],[65]]</f>
        <v>9.7535154304912494E-8</v>
      </c>
      <c r="BP42" s="10">
        <f>3/24000000*OO[[#This Row],[124 (04JUL1985 09:00:00)-Water Temperature (C)]]*OO[[#This Row],[66]]</f>
        <v>9.8569411960800003E-8</v>
      </c>
      <c r="BQ42" s="10">
        <f>3/24000000*OO[[#This Row],[125 (04JUL1985 12:00:00)-Water Temperature (C)]]*OO[[#This Row],[67]]</f>
        <v>9.796662341222501E-8</v>
      </c>
      <c r="BR42" s="10">
        <f>3/24000000*OO[[#This Row],[126 (04JUL1985 15:00:00)-Water Temperature (C)]]*OO[[#This Row],[68]]</f>
        <v>9.4758829760574994E-8</v>
      </c>
      <c r="BS42" s="10">
        <f>3/24000000*OO[[#This Row],[127 (04JUL1985 18:00:00)-Water Temperature (C)]]*OO[[#This Row],[69]]</f>
        <v>9.0574653979687492E-8</v>
      </c>
      <c r="BT42" s="10">
        <f>3/24000000*OO[[#This Row],[128 (04JUL1985 21:00:00)-Water Temperature (C)]]*OO[[#This Row],[70]]</f>
        <v>8.6396140557562488E-8</v>
      </c>
      <c r="BU42" s="10">
        <f>3/24000000*OO[[#This Row],[129 (05JUL1985 00:00:00)-Water Temperature (C)]]*OO[[#This Row],[71]]</f>
        <v>8.2461315582800004E-8</v>
      </c>
      <c r="BV42" s="10">
        <f>3/24000000*OO[[#This Row],[130 (05JUL1985 03:00:00)-Water Temperature (C)]]*OO[[#This Row],[72]]</f>
        <v>8.2286395841699991E-8</v>
      </c>
      <c r="BW42" s="10">
        <f>3/24000000*OO[[#This Row],[131 (05JUL1985 06:00:00)-Water Temperature (C)]]*OO[[#This Row],[73]]</f>
        <v>8.2767137859999986E-8</v>
      </c>
      <c r="BX42" s="10">
        <f>3/24000000*OO[[#This Row],[132 (05JUL1985 09:00:00)-Water Temperature (C)]]*OO[[#This Row],[74]]</f>
        <v>8.4263624762624981E-8</v>
      </c>
      <c r="BY42" s="10">
        <f>3/24000000*OO[[#This Row],[133 (05JUL1985 12:00:00)-Water Temperature (C)]]*OO[[#This Row],[75]]</f>
        <v>8.4588345615749989E-8</v>
      </c>
      <c r="BZ42" s="10">
        <f>3/24000000*OO[[#This Row],[134 (05JUL1985 15:00:00)-Water Temperature (C)]]*OO[[#This Row],[76]]</f>
        <v>8.0815621202225002E-8</v>
      </c>
      <c r="CA42" s="10">
        <f>3/24000000*OO[[#This Row],[135 (05JUL1985 18:00:00)-Water Temperature (C)]]*OO[[#This Row],[77]]</f>
        <v>7.451090668631251E-8</v>
      </c>
      <c r="CB42" s="10">
        <f>3/24000000*OO[[#This Row],[136 (05JUL1985 21:00:00)-Water Temperature (C)]]*OO[[#This Row],[78]]</f>
        <v>6.8173751160900005E-8</v>
      </c>
      <c r="CC42" s="10">
        <f>3/24000000*OO[[#This Row],[137 (06JUL1985 00:00:00)-Water Temperature (C)]]*OO[[#This Row],[79]]</f>
        <v>6.2990211964125003E-8</v>
      </c>
      <c r="CD42" s="10">
        <f>3/24000000*OO[[#This Row],[138 (06JUL1985 03:00:00)-Water Temperature (C)]]*OO[[#This Row],[80]]</f>
        <v>6.2495256697062502E-8</v>
      </c>
      <c r="CE42" s="10">
        <f>3/24000000*OO[[#This Row],[139 (06JUL1985 06:00:00)-Water Temperature (C)]]*OO[[#This Row],[81]]</f>
        <v>6.31586283458E-8</v>
      </c>
      <c r="CF42" s="10">
        <f>3/24000000*OO[[#This Row],[140 (06JUL1985 09:00:00)-Water Temperature (C)]]*OO[[#This Row],[82]]</f>
        <v>6.3557236826399993E-8</v>
      </c>
      <c r="CG42" s="10">
        <f>3/24000000*OO[[#This Row],[141 (06JUL1985 12:00:00)-Water Temperature (C)]]*OO[[#This Row],[83]]</f>
        <v>6.4124114472225E-8</v>
      </c>
      <c r="CH42" s="10">
        <f>3/24000000*OO[[#This Row],[142 (06JUL1985 15:00:00)-Water Temperature (C)]]*OO[[#This Row],[84]]</f>
        <v>6.2112202144549996E-8</v>
      </c>
      <c r="CI42" s="10">
        <f>3/24000000*OO[[#This Row],[143 (06JUL1985 18:00:00)-Water Temperature (C)]]*OO[[#This Row],[85]]</f>
        <v>5.7417798144987497E-8</v>
      </c>
      <c r="CJ42" s="10">
        <f>3/24000000*OO[[#This Row],[144 (06JUL1985 21:00:00)-Water Temperature (C)]]*OO[[#This Row],[86]]</f>
        <v>5.1735167140699998E-8</v>
      </c>
      <c r="CK42" s="10">
        <f>3/24000000*OO[[#This Row],[145 (07JUL1985 00:00:00)-Water Temperature (C)]]*OO[[#This Row],[87]]</f>
        <v>4.6700788725000005E-8</v>
      </c>
      <c r="CL42" s="10">
        <f>3/24000000*OO[[#This Row],[146 (07JUL1985 03:00:00)-Water Temperature (C)]]*OO[[#This Row],[88]]</f>
        <v>4.4899275430287492E-8</v>
      </c>
      <c r="CM42" s="10">
        <f>3/24000000*OO[[#This Row],[147 (07JUL1985 06:00:00)-Water Temperature (C)]]*OO[[#This Row],[89]]</f>
        <v>4.7005645809937497E-8</v>
      </c>
      <c r="CN42" s="10">
        <f>3/24000000*OO[[#This Row],[148 (07JUL1985 09:00:00)-Water Temperature (C)]]*OO[[#This Row],[90]]</f>
        <v>5.1667797301124998E-8</v>
      </c>
      <c r="CO42" s="10">
        <f>3/24000000*OO[[#This Row],[149 (07JUL1985 12:00:00)-Water Temperature (C)]]*OO[[#This Row],[91]]</f>
        <v>5.5522039612599991E-8</v>
      </c>
      <c r="CP42" s="10">
        <f>3/24000000*OO[[#This Row],[150 (07JUL1985 15:00:00)-Water Temperature (C)]]*OO[[#This Row],[92]]</f>
        <v>5.508508482981251E-8</v>
      </c>
      <c r="CQ42" s="10">
        <f>3/24000000*OO[[#This Row],[151 (07JUL1985 18:00:00)-Water Temperature (C)]]*OO[[#This Row],[93]]</f>
        <v>5.1745109451749997E-8</v>
      </c>
      <c r="CR42" s="10">
        <f>3/24000000*OO[[#This Row],[152 (07JUL1985 21:00:00)-Water Temperature (C)]]*OO[[#This Row],[94]]</f>
        <v>4.766166713235E-8</v>
      </c>
      <c r="CS42" s="10">
        <f>3/24000000*OO[[#This Row],[153 (08JUL1985 00:00:00)-Water Temperature (C)]]*OO[[#This Row],[95]]</f>
        <v>4.3572864928949999E-8</v>
      </c>
      <c r="CT42" s="10">
        <f>3/24000000*OO[[#This Row],[154 (08JUL1985 03:00:00)-Water Temperature (C)]]*OO[[#This Row],[96]]</f>
        <v>4.1055333752249996E-8</v>
      </c>
      <c r="CU42" s="10">
        <f>3/24000000*OO[[#This Row],[155 (08JUL1985 06:00:00)-Water Temperature (C)]]*OO[[#This Row],[97]]</f>
        <v>3.9716099034299995E-8</v>
      </c>
      <c r="CV42" s="10">
        <f>3/24000000*OO[[#This Row],[156 (08JUL1985 09:00:00)-Water Temperature (C)]]*OO[[#This Row],[98]]</f>
        <v>3.7406505532099999E-8</v>
      </c>
      <c r="CW42" s="10">
        <f>3/24000000*OO[[#This Row],[157 (08JUL1985 12:00:00)-Water Temperature (C)]]*OO[[#This Row],[99]]</f>
        <v>3.5062548149937507E-8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2.2289516255220701E-2</v>
      </c>
      <c r="D43" s="10">
        <f>3/24*OO[[#This Row],[60 (26JUN1985 09:00:00)-Water Temperature (C)]]*OO[[#This Row],[2]]/SUM(OO[2])</f>
        <v>0.11636365533819468</v>
      </c>
      <c r="E43" s="10">
        <f>3/24*OO[[#This Row],[61 (26JUN1985 12:00:00)-Water Temperature (C)]]*OO[[#This Row],[3]]/SUM(OO[3])</f>
        <v>1.4965610782226673E-2</v>
      </c>
      <c r="F43" s="10">
        <f>3/24*OO[[#This Row],[62 (26JUN1985 15:00:00)-Water Temperature (C)]]*OO[[#This Row],[4]]/SUM(OO[4])</f>
        <v>5.0282842745782985E-4</v>
      </c>
      <c r="G43" s="10">
        <f>3/24*OO[[#This Row],[63 (26JUN1985 18:00:00)-Water Temperature (C)]]*OO[[#This Row],[5]]/SUM(OO[5])</f>
        <v>4.6419746418831451E-5</v>
      </c>
      <c r="H43" s="10">
        <f>3/24*OO[[#This Row],[64 (26JUN1985 21:00:00)-Water Temperature (C)]]*OO[[#This Row],[6]]/SUM(OO[6])</f>
        <v>3.3967778303280252E-5</v>
      </c>
      <c r="I43" s="10">
        <f>3/24*OO[[#This Row],[65 (27JUN1985 00:00:00)-Water Temperature (C)]]*OO[[#This Row],[7]]/SUM(OO[7])</f>
        <v>2.9963170134483776E-5</v>
      </c>
      <c r="J43" s="10">
        <f>3/24*OO[[#This Row],[66 (27JUN1985 03:00:00)-Water Temperature (C)]]*OO[[#This Row],[8]]/SUM(OO[8])</f>
        <v>2.9919094110984115E-5</v>
      </c>
      <c r="K43" s="10">
        <f>3/24*OO[[#This Row],[67 (27JUN1985 06:00:00)-Water Temperature (C)]]*OO[[#This Row],[9]]/SUM(OO[9])</f>
        <v>3.6239574977499121E-5</v>
      </c>
      <c r="L43" s="10">
        <f>3/24*OO[[#This Row],[68 (27JUN1985 09:00:00)-Water Temperature (C)]]*OO[[#This Row],[10]]/SUM(OO[10])</f>
        <v>3.962261105491118E-5</v>
      </c>
      <c r="M43" s="10">
        <f>3/24*OO[[#This Row],[69 (27JUN1985 12:00:00)-Water Temperature (C)]]*OO[[#This Row],[11]]/SUM(OO[11])</f>
        <v>3.8379118393628024E-5</v>
      </c>
      <c r="N43" s="10">
        <f>3/24*OO[[#This Row],[70 (27JUN1985 15:00:00)-Water Temperature (C)]]*OO[[#This Row],[12]]/SUM(OO[12])</f>
        <v>3.4495428528919294E-5</v>
      </c>
      <c r="O43" s="10">
        <f>3/24*OO[[#This Row],[71 (27JUN1985 18:00:00)-Water Temperature (C)]]*OO[[#This Row],[13]]/SUM(OO[13])</f>
        <v>2.9667402682276927E-5</v>
      </c>
      <c r="P43" s="10">
        <f>3/24*OO[[#This Row],[72 (27JUN1985 21:00:00)-Water Temperature (C)]]*OO[[#This Row],[14]]/SUM(OO[14])</f>
        <v>2.5448042170544371E-5</v>
      </c>
      <c r="Q43" s="10">
        <f>3/24*OO[[#This Row],[73 (28JUN1985 00:00:00)-Water Temperature (C)]]*OO[[#This Row],[15]]/SUM(OO[15])</f>
        <v>2.2229662797189728E-5</v>
      </c>
      <c r="R43" s="10">
        <f>3/24*OO[[#This Row],[74 (28JUN1985 03:00:00)-Water Temperature (C)]]*OO[[#This Row],[16]]/SUM(OO[16])</f>
        <v>2.0089580461048609E-5</v>
      </c>
      <c r="S43" s="10">
        <f>3/24*OO[[#This Row],[75 (28JUN1985 06:00:00)-Water Temperature (C)]]*OO[[#This Row],[17]]/SUM(OO[17])</f>
        <v>1.8595477915797141E-5</v>
      </c>
      <c r="T43" s="10">
        <f>3/24*OO[[#This Row],[76 (28JUN1985 09:00:00)-Water Temperature (C)]]*OO[[#This Row],[18]]/SUM(OO[18])</f>
        <v>1.7321866454959348E-5</v>
      </c>
      <c r="U43" s="10">
        <f>3/24*OO[[#This Row],[77 (28JUN1985 12:00:00)-Water Temperature (C)]]*OO[[#This Row],[19]]/SUM(OO[19])</f>
        <v>1.5851010701718481E-5</v>
      </c>
      <c r="V43" s="10">
        <f>3/24000000*OO[[#This Row],[78 (28JUN1985 15:00:00)-Water Temperature (C)]]*OO[[#This Row],[20]]</f>
        <v>1.3567967101506249E-5</v>
      </c>
      <c r="W43" s="10">
        <f>3/24000000*OO[[#This Row],[79 (28JUN1985 18:00:00)-Water Temperature (C)]]*OO[[#This Row],[21]]</f>
        <v>1.122960085251125E-5</v>
      </c>
      <c r="X43" s="10">
        <f>3/24000000*OO[[#This Row],[80 (28JUN1985 21:00:00)-Water Temperature (C)]]*OO[[#This Row],[22]]</f>
        <v>9.2136902254474994E-6</v>
      </c>
      <c r="Y43" s="10">
        <f>3/24000000*OO[[#This Row],[81 (29JUN1985 00:00:00)-Water Temperature (C)]]*OO[[#This Row],[23]]</f>
        <v>7.7062184937274989E-6</v>
      </c>
      <c r="Z43" s="10">
        <f>3/24000000*OO[[#This Row],[82 (29JUN1985 03:00:00)-Water Temperature (C)]]*OO[[#This Row],[24]]</f>
        <v>6.8620848873062505E-6</v>
      </c>
      <c r="AA43" s="10">
        <f>3/24000000*OO[[#This Row],[83 (29JUN1985 06:00:00)-Water Temperature (C)]]*OO[[#This Row],[25]]</f>
        <v>6.3553802650299994E-6</v>
      </c>
      <c r="AB43" s="10">
        <f>3/24000000*OO[[#This Row],[84 (29JUN1985 09:00:00)-Water Temperature (C)]]*OO[[#This Row],[26]]</f>
        <v>5.8682522490274999E-6</v>
      </c>
      <c r="AC43" s="10">
        <f>3/24000000*OO[[#This Row],[85 (29JUN1985 12:00:00)-Water Temperature (C)]]*OO[[#This Row],[27]]</f>
        <v>5.3379568292249994E-6</v>
      </c>
      <c r="AD43" s="10">
        <f>3/24000000*OO[[#This Row],[86 (29JUN1985 15:00:00)-Water Temperature (C)]]*OO[[#This Row],[28]]</f>
        <v>4.6129065453900001E-6</v>
      </c>
      <c r="AE43" s="10">
        <f>3/24000000*OO[[#This Row],[88 (29JUN1985 21:00:00)-Water Temperature (C)]]*OO[[#This Row],[30]]</f>
        <v>3.1520471363587497E-6</v>
      </c>
      <c r="AF43" s="10">
        <f>3/24000000*OO[[#This Row],[88 (29JUN1985 21:00:00)-Water Temperature (C)]]*OO[[#This Row],[30]]</f>
        <v>3.1520471363587497E-6</v>
      </c>
      <c r="AG43" s="10">
        <f>3/24000000*OO[[#This Row],[89 (30JUN1985 00:00:00)-Water Temperature (C)]]*OO[[#This Row],[31]]</f>
        <v>2.5715640414112501E-6</v>
      </c>
      <c r="AH43" s="10">
        <f>3/24000000*OO[[#This Row],[90 (30JUN1985 03:00:00)-Water Temperature (C)]]*OO[[#This Row],[32]]</f>
        <v>2.1821818491299998E-6</v>
      </c>
      <c r="AI43" s="10">
        <f>3/24000000*OO[[#This Row],[91 (30JUN1985 06:00:00)-Water Temperature (C)]]*OO[[#This Row],[33]]</f>
        <v>1.7948231960294999E-6</v>
      </c>
      <c r="AJ43" s="10">
        <f>3/24000000*OO[[#This Row],[92 (30JUN1985 09:00:00)-Water Temperature (C)]]*OO[[#This Row],[34]]</f>
        <v>1.3218953130337501E-6</v>
      </c>
      <c r="AK43" s="10">
        <f>3/24000000*OO[[#This Row],[93 (30JUN1985 12:00:00)-Water Temperature (C)]]*OO[[#This Row],[35]]</f>
        <v>9.079814175376249E-7</v>
      </c>
      <c r="AL43" s="10">
        <f>3/24000000*OO[[#This Row],[94 (30JUN1985 15:00:00)-Water Temperature (C)]]*OO[[#This Row],[36]]</f>
        <v>6.1619746214137502E-7</v>
      </c>
      <c r="AM43" s="10">
        <f>3/24000000*OO[[#This Row],[95 (30JUN1985 18:00:00)-Water Temperature (C)]]*OO[[#This Row],[37]]</f>
        <v>4.3776586894249999E-7</v>
      </c>
      <c r="AN43" s="10">
        <f>3/24000000*OO[[#This Row],[96 (30JUN1985 21:00:00)-Water Temperature (C)]]*OO[[#This Row],[38]]</f>
        <v>3.3376814907187499E-7</v>
      </c>
      <c r="AO43" s="10">
        <f>3/24000000*OO[[#This Row],[97 (01JUL1985 00:00:00)-Water Temperature (C)]]*OO[[#This Row],[39]]</f>
        <v>2.7477231111749997E-7</v>
      </c>
      <c r="AP43" s="10">
        <f>3/24000000*OO[[#This Row],[98 (01JUL1985 03:00:00)-Water Temperature (C)]]*OO[[#This Row],[40]]</f>
        <v>2.5496086081799999E-7</v>
      </c>
      <c r="AQ43" s="10">
        <f>3/24000000*OO[[#This Row],[99 (01JUL1985 06:00:00)-Water Temperature (C)]]*OO[[#This Row],[41]]</f>
        <v>2.4962328983962501E-7</v>
      </c>
      <c r="AR43" s="10">
        <f>3/24000000*OO[[#This Row],[100 (01JUL1985 09:00:00)-Water Temperature (C)]]*OO[[#This Row],[42]]</f>
        <v>2.46964378716E-7</v>
      </c>
      <c r="AS43" s="10">
        <f>3/24000000*OO[[#This Row],[101 (01JUL1985 12:00:00)-Water Temperature (C)]]*OO[[#This Row],[43]]</f>
        <v>2.3854138021974999E-7</v>
      </c>
      <c r="AT43" s="10">
        <f>3/24000000*OO[[#This Row],[102 (01JUL1985 15:00:00)-Water Temperature (C)]]*OO[[#This Row],[44]]</f>
        <v>2.1906218207950003E-7</v>
      </c>
      <c r="AU43" s="10">
        <f>3/24000000*OO[[#This Row],[103 (01JUL1985 18:00:00)-Water Temperature (C)]]*OO[[#This Row],[45]]</f>
        <v>1.93662177080475E-7</v>
      </c>
      <c r="AV43" s="10">
        <f>3/24000000*OO[[#This Row],[104 (01JUL1985 21:00:00)-Water Temperature (C)]]*OO[[#This Row],[46]]</f>
        <v>1.7019946712012497E-7</v>
      </c>
      <c r="AW43" s="10">
        <f>3/24000000*OO[[#This Row],[105 (02JUL1985 00:00:00)-Water Temperature (C)]]*OO[[#This Row],[47]]</f>
        <v>1.5387931527312501E-7</v>
      </c>
      <c r="AX43" s="10">
        <f>3/24000000*OO[[#This Row],[106 (02JUL1985 03:00:00)-Water Temperature (C)]]*OO[[#This Row],[48]]</f>
        <v>1.5060411346170001E-7</v>
      </c>
      <c r="AY43" s="10">
        <f>3/24000000*OO[[#This Row],[107 (02JUL1985 06:00:00)-Water Temperature (C)]]*OO[[#This Row],[49]]</f>
        <v>1.5312061570754996E-7</v>
      </c>
      <c r="AZ43" s="10">
        <f>3/24000000*OO[[#This Row],[108 (02JUL1985 09:00:00)-Water Temperature (C)]]*OO[[#This Row],[50]]</f>
        <v>1.5629392432125E-7</v>
      </c>
      <c r="BA43" s="10">
        <f>3/24000000*OO[[#This Row],[109 (02JUL1985 12:00:00)-Water Temperature (C)]]*OO[[#This Row],[51]]</f>
        <v>1.5715749530849999E-7</v>
      </c>
      <c r="BB43" s="10">
        <f>3/24000000*OO[[#This Row],[110 (02JUL1985 15:00:00)-Water Temperature (C)]]*OO[[#This Row],[52]]</f>
        <v>1.4853393652597499E-7</v>
      </c>
      <c r="BC43" s="10">
        <f>3/24000000*OO[[#This Row],[111 (02JUL1985 18:00:00)-Water Temperature (C)]]*OO[[#This Row],[53]]</f>
        <v>1.3371000199920001E-7</v>
      </c>
      <c r="BD43" s="10">
        <f>3/24000000*OO[[#This Row],[112 (02JUL1985 21:00:00)-Water Temperature (C)]]*OO[[#This Row],[54]]</f>
        <v>1.18948630576725E-7</v>
      </c>
      <c r="BE43" s="10">
        <f>3/24000000*OO[[#This Row],[113 (03JUL1985 00:00:00)-Water Temperature (C)]]*OO[[#This Row],[55]]</f>
        <v>1.0739826708187499E-7</v>
      </c>
      <c r="BF43" s="10">
        <f>3/24000000*OO[[#This Row],[114 (03JUL1985 03:00:00)-Water Temperature (C)]]*OO[[#This Row],[56]]</f>
        <v>1.0415698632629999E-7</v>
      </c>
      <c r="BG43" s="10">
        <f>3/24000000*OO[[#This Row],[115 (03JUL1985 06:00:00)-Water Temperature (C)]]*OO[[#This Row],[57]]</f>
        <v>1.0623406228189999E-7</v>
      </c>
      <c r="BH43" s="10">
        <f>3/24000000*OO[[#This Row],[116 (03JUL1985 09:00:00)-Water Temperature (C)]]*OO[[#This Row],[58]]</f>
        <v>1.08661187839725E-7</v>
      </c>
      <c r="BI43" s="10">
        <f>3/24000000*OO[[#This Row],[117 (03JUL1985 12:00:00)-Water Temperature (C)]]*OO[[#This Row],[59]]</f>
        <v>1.0947667066447501E-7</v>
      </c>
      <c r="BJ43" s="10">
        <f>3/24000000*OO[[#This Row],[118 (03JUL1985 15:00:00)-Water Temperature (C)]]*OO[[#This Row],[60]]</f>
        <v>1.0392151026335E-7</v>
      </c>
      <c r="BK43" s="10">
        <f>3/24000000*OO[[#This Row],[119 (03JUL1985 18:00:00)-Water Temperature (C)]]*OO[[#This Row],[61]]</f>
        <v>9.421378394253748E-8</v>
      </c>
      <c r="BL43" s="10">
        <f>3/24000000*OO[[#This Row],[120 (03JUL1985 21:00:00)-Water Temperature (C)]]*OO[[#This Row],[62]]</f>
        <v>8.3621079746325005E-8</v>
      </c>
      <c r="BM43" s="10">
        <f>3/24000000*OO[[#This Row],[121 (04JUL1985 00:00:00)-Water Temperature (C)]]*OO[[#This Row],[63]]</f>
        <v>7.4850640066100007E-8</v>
      </c>
      <c r="BN43" s="10">
        <f>3/24000000*OO[[#This Row],[122 (04JUL1985 03:00:00)-Water Temperature (C)]]*OO[[#This Row],[64]]</f>
        <v>7.1310808674849996E-8</v>
      </c>
      <c r="BO43" s="10">
        <f>3/24000000*OO[[#This Row],[123 (04JUL1985 06:00:00)-Water Temperature (C)]]*OO[[#This Row],[65]]</f>
        <v>6.9913463237950002E-8</v>
      </c>
      <c r="BP43" s="10">
        <f>3/24000000*OO[[#This Row],[124 (04JUL1985 09:00:00)-Water Temperature (C)]]*OO[[#This Row],[66]]</f>
        <v>7.0646074466999995E-8</v>
      </c>
      <c r="BQ43" s="10">
        <f>3/24000000*OO[[#This Row],[125 (04JUL1985 12:00:00)-Water Temperature (C)]]*OO[[#This Row],[67]]</f>
        <v>7.0204655021925003E-8</v>
      </c>
      <c r="BR43" s="10">
        <f>3/24000000*OO[[#This Row],[126 (04JUL1985 15:00:00)-Water Temperature (C)]]*OO[[#This Row],[68]]</f>
        <v>6.8080123724125007E-8</v>
      </c>
      <c r="BS43" s="10">
        <f>3/24000000*OO[[#This Row],[127 (04JUL1985 18:00:00)-Water Temperature (C)]]*OO[[#This Row],[69]]</f>
        <v>6.5093047487999991E-8</v>
      </c>
      <c r="BT43" s="10">
        <f>3/24000000*OO[[#This Row],[128 (04JUL1985 21:00:00)-Water Temperature (C)]]*OO[[#This Row],[70]]</f>
        <v>6.2122620473625002E-8</v>
      </c>
      <c r="BU43" s="10">
        <f>3/24000000*OO[[#This Row],[129 (05JUL1985 00:00:00)-Water Temperature (C)]]*OO[[#This Row],[71]]</f>
        <v>5.9234102767787502E-8</v>
      </c>
      <c r="BV43" s="10">
        <f>3/24000000*OO[[#This Row],[130 (05JUL1985 03:00:00)-Water Temperature (C)]]*OO[[#This Row],[72]]</f>
        <v>5.9143962490149993E-8</v>
      </c>
      <c r="BW43" s="10">
        <f>3/24000000*OO[[#This Row],[131 (05JUL1985 06:00:00)-Water Temperature (C)]]*OO[[#This Row],[73]]</f>
        <v>5.9259873118562502E-8</v>
      </c>
      <c r="BX43" s="10">
        <f>3/24000000*OO[[#This Row],[132 (05JUL1985 09:00:00)-Water Temperature (C)]]*OO[[#This Row],[74]]</f>
        <v>6.0336163281712492E-8</v>
      </c>
      <c r="BY43" s="10">
        <f>3/24000000*OO[[#This Row],[133 (05JUL1985 12:00:00)-Water Temperature (C)]]*OO[[#This Row],[75]]</f>
        <v>6.0611157719062508E-8</v>
      </c>
      <c r="BZ43" s="10">
        <f>3/24000000*OO[[#This Row],[134 (05JUL1985 15:00:00)-Water Temperature (C)]]*OO[[#This Row],[76]]</f>
        <v>5.8007953468949998E-8</v>
      </c>
      <c r="CA43" s="10">
        <f>3/24000000*OO[[#This Row],[135 (05JUL1985 18:00:00)-Water Temperature (C)]]*OO[[#This Row],[77]]</f>
        <v>5.3553191345674994E-8</v>
      </c>
      <c r="CB43" s="10">
        <f>3/24000000*OO[[#This Row],[136 (05JUL1985 21:00:00)-Water Temperature (C)]]*OO[[#This Row],[78]]</f>
        <v>4.9016548342799994E-8</v>
      </c>
      <c r="CC43" s="10">
        <f>3/24000000*OO[[#This Row],[137 (06JUL1985 00:00:00)-Water Temperature (C)]]*OO[[#This Row],[79]]</f>
        <v>4.5304340183250002E-8</v>
      </c>
      <c r="CD43" s="10">
        <f>3/24000000*OO[[#This Row],[138 (06JUL1985 03:00:00)-Water Temperature (C)]]*OO[[#This Row],[80]]</f>
        <v>4.4908603457849999E-8</v>
      </c>
      <c r="CE43" s="10">
        <f>3/24000000*OO[[#This Row],[139 (06JUL1985 06:00:00)-Water Temperature (C)]]*OO[[#This Row],[81]]</f>
        <v>4.5311268455649993E-8</v>
      </c>
      <c r="CF43" s="10">
        <f>3/24000000*OO[[#This Row],[140 (06JUL1985 09:00:00)-Water Temperature (C)]]*OO[[#This Row],[82]]</f>
        <v>4.5640714666312492E-8</v>
      </c>
      <c r="CG43" s="10">
        <f>3/24000000*OO[[#This Row],[141 (06JUL1985 12:00:00)-Water Temperature (C)]]*OO[[#This Row],[83]]</f>
        <v>4.6060528303500004E-8</v>
      </c>
      <c r="CH43" s="10">
        <f>3/24000000*OO[[#This Row],[142 (06JUL1985 15:00:00)-Water Temperature (C)]]*OO[[#This Row],[84]]</f>
        <v>4.4588509041212489E-8</v>
      </c>
      <c r="CI43" s="10">
        <f>3/24000000*OO[[#This Row],[143 (06JUL1985 18:00:00)-Water Temperature (C)]]*OO[[#This Row],[85]]</f>
        <v>4.1260031004124991E-8</v>
      </c>
      <c r="CJ43" s="10">
        <f>3/24000000*OO[[#This Row],[144 (06JUL1985 21:00:00)-Water Temperature (C)]]*OO[[#This Row],[86]]</f>
        <v>3.7231835544125008E-8</v>
      </c>
      <c r="CK43" s="10">
        <f>3/24000000*OO[[#This Row],[145 (07JUL1985 00:00:00)-Water Temperature (C)]]*OO[[#This Row],[87]]</f>
        <v>3.3699531755312497E-8</v>
      </c>
      <c r="CL43" s="10">
        <f>3/24000000*OO[[#This Row],[146 (07JUL1985 03:00:00)-Water Temperature (C)]]*OO[[#This Row],[88]]</f>
        <v>3.2297817264750001E-8</v>
      </c>
      <c r="CM43" s="10">
        <f>3/24000000*OO[[#This Row],[147 (07JUL1985 06:00:00)-Water Temperature (C)]]*OO[[#This Row],[89]]</f>
        <v>3.3541396388549997E-8</v>
      </c>
      <c r="CN43" s="10">
        <f>3/24000000*OO[[#This Row],[148 (07JUL1985 09:00:00)-Water Temperature (C)]]*OO[[#This Row],[90]]</f>
        <v>3.6775323078399997E-8</v>
      </c>
      <c r="CO43" s="10">
        <f>3/24000000*OO[[#This Row],[149 (07JUL1985 12:00:00)-Water Temperature (C)]]*OO[[#This Row],[91]]</f>
        <v>3.9635908151812506E-8</v>
      </c>
      <c r="CP43" s="10">
        <f>3/24000000*OO[[#This Row],[150 (07JUL1985 15:00:00)-Water Temperature (C)]]*OO[[#This Row],[92]]</f>
        <v>3.9448249532999995E-8</v>
      </c>
      <c r="CQ43" s="10">
        <f>3/24000000*OO[[#This Row],[151 (07JUL1985 18:00:00)-Water Temperature (C)]]*OO[[#This Row],[93]]</f>
        <v>3.7141797952125001E-8</v>
      </c>
      <c r="CR43" s="10">
        <f>3/24000000*OO[[#This Row],[152 (07JUL1985 21:00:00)-Water Temperature (C)]]*OO[[#This Row],[94]]</f>
        <v>3.4241265949875E-8</v>
      </c>
      <c r="CS43" s="10">
        <f>3/24000000*OO[[#This Row],[153 (08JUL1985 00:00:00)-Water Temperature (C)]]*OO[[#This Row],[95]]</f>
        <v>3.1304921946862503E-8</v>
      </c>
      <c r="CT43" s="10">
        <f>3/24000000*OO[[#This Row],[154 (08JUL1985 03:00:00)-Water Temperature (C)]]*OO[[#This Row],[96]]</f>
        <v>2.9499618215487498E-8</v>
      </c>
      <c r="CU43" s="10">
        <f>3/24000000*OO[[#This Row],[155 (08JUL1985 06:00:00)-Water Temperature (C)]]*OO[[#This Row],[97]]</f>
        <v>2.8554816241874997E-8</v>
      </c>
      <c r="CV43" s="10">
        <f>3/24000000*OO[[#This Row],[156 (08JUL1985 09:00:00)-Water Temperature (C)]]*OO[[#This Row],[98]]</f>
        <v>2.6895531114000001E-8</v>
      </c>
      <c r="CW43" s="10">
        <f>3/24000000*OO[[#This Row],[157 (08JUL1985 12:00:00)-Water Temperature (C)]]*OO[[#This Row],[99]]</f>
        <v>2.5152090669249997E-8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1.4550616430864869E-2</v>
      </c>
      <c r="D44" s="10">
        <f>3/24*OO[[#This Row],[60 (26JUN1985 09:00:00)-Water Temperature (C)]]*OO[[#This Row],[2]]/SUM(OO[2])</f>
        <v>0.13629342594403038</v>
      </c>
      <c r="E44" s="10">
        <f>3/24*OO[[#This Row],[61 (26JUN1985 12:00:00)-Water Temperature (C)]]*OO[[#This Row],[3]]/SUM(OO[3])</f>
        <v>2.3655208596382177E-2</v>
      </c>
      <c r="F44" s="10">
        <f>3/24*OO[[#This Row],[62 (26JUN1985 15:00:00)-Water Temperature (C)]]*OO[[#This Row],[4]]/SUM(OO[4])</f>
        <v>9.0790190270389538E-4</v>
      </c>
      <c r="G44" s="10">
        <f>3/24*OO[[#This Row],[63 (26JUN1985 18:00:00)-Water Temperature (C)]]*OO[[#This Row],[5]]/SUM(OO[5])</f>
        <v>5.9605336691701648E-5</v>
      </c>
      <c r="H44" s="10">
        <f>3/24*OO[[#This Row],[64 (26JUN1985 21:00:00)-Water Temperature (C)]]*OO[[#This Row],[6]]/SUM(OO[6])</f>
        <v>3.8613661502008604E-5</v>
      </c>
      <c r="I44" s="10">
        <f>3/24*OO[[#This Row],[65 (27JUN1985 00:00:00)-Water Temperature (C)]]*OO[[#This Row],[7]]/SUM(OO[7])</f>
        <v>3.3924128467784055E-5</v>
      </c>
      <c r="J44" s="10">
        <f>3/24*OO[[#This Row],[66 (27JUN1985 03:00:00)-Water Temperature (C)]]*OO[[#This Row],[8]]/SUM(OO[8])</f>
        <v>3.3224694879002726E-5</v>
      </c>
      <c r="K44" s="10">
        <f>3/24*OO[[#This Row],[67 (27JUN1985 06:00:00)-Water Temperature (C)]]*OO[[#This Row],[9]]/SUM(OO[9])</f>
        <v>4.0149500275410424E-5</v>
      </c>
      <c r="L44" s="10">
        <f>3/24*OO[[#This Row],[68 (27JUN1985 09:00:00)-Water Temperature (C)]]*OO[[#This Row],[10]]/SUM(OO[10])</f>
        <v>4.4637680266056308E-5</v>
      </c>
      <c r="M44" s="10">
        <f>3/24*OO[[#This Row],[69 (27JUN1985 12:00:00)-Water Temperature (C)]]*OO[[#This Row],[11]]/SUM(OO[11])</f>
        <v>4.3825612630671129E-5</v>
      </c>
      <c r="N44" s="10">
        <f>3/24*OO[[#This Row],[70 (27JUN1985 15:00:00)-Water Temperature (C)]]*OO[[#This Row],[12]]/SUM(OO[12])</f>
        <v>3.973487186191049E-5</v>
      </c>
      <c r="O44" s="10">
        <f>3/24*OO[[#This Row],[71 (27JUN1985 18:00:00)-Water Temperature (C)]]*OO[[#This Row],[13]]/SUM(OO[13])</f>
        <v>3.4446681738257801E-5</v>
      </c>
      <c r="P44" s="10">
        <f>3/24*OO[[#This Row],[72 (27JUN1985 21:00:00)-Water Temperature (C)]]*OO[[#This Row],[14]]/SUM(OO[14])</f>
        <v>2.951129478888482E-5</v>
      </c>
      <c r="Q44" s="10">
        <f>3/24*OO[[#This Row],[73 (28JUN1985 00:00:00)-Water Temperature (C)]]*OO[[#This Row],[15]]/SUM(OO[15])</f>
        <v>2.5777660333483169E-5</v>
      </c>
      <c r="R44" s="10">
        <f>3/24*OO[[#This Row],[74 (28JUN1985 03:00:00)-Water Temperature (C)]]*OO[[#This Row],[16]]/SUM(OO[16])</f>
        <v>2.3274505042646363E-5</v>
      </c>
      <c r="S44" s="10">
        <f>3/24*OO[[#This Row],[75 (28JUN1985 06:00:00)-Water Temperature (C)]]*OO[[#This Row],[17]]/SUM(OO[17])</f>
        <v>2.152300322572442E-5</v>
      </c>
      <c r="T44" s="10">
        <f>3/24*OO[[#This Row],[76 (28JUN1985 09:00:00)-Water Temperature (C)]]*OO[[#This Row],[18]]/SUM(OO[18])</f>
        <v>2.0034539983331851E-5</v>
      </c>
      <c r="U44" s="10">
        <f>3/24*OO[[#This Row],[77 (28JUN1985 12:00:00)-Water Temperature (C)]]*OO[[#This Row],[19]]/SUM(OO[19])</f>
        <v>1.836009087756776E-5</v>
      </c>
      <c r="V44" s="10">
        <f>3/24000000*OO[[#This Row],[78 (28JUN1985 15:00:00)-Water Temperature (C)]]*OO[[#This Row],[20]]</f>
        <v>1.5773670633242501E-5</v>
      </c>
      <c r="W44" s="10">
        <f>3/24000000*OO[[#This Row],[79 (28JUN1985 18:00:00)-Water Temperature (C)]]*OO[[#This Row],[21]]</f>
        <v>1.3098508091231251E-5</v>
      </c>
      <c r="X44" s="10">
        <f>3/24000000*OO[[#This Row],[80 (28JUN1985 21:00:00)-Water Temperature (C)]]*OO[[#This Row],[22]]</f>
        <v>1.0755915896231249E-5</v>
      </c>
      <c r="Y44" s="10">
        <f>3/24000000*OO[[#This Row],[81 (29JUN1985 00:00:00)-Water Temperature (C)]]*OO[[#This Row],[23]]</f>
        <v>8.9708466895762509E-6</v>
      </c>
      <c r="Z44" s="10">
        <f>3/24000000*OO[[#This Row],[82 (29JUN1985 03:00:00)-Water Temperature (C)]]*OO[[#This Row],[24]]</f>
        <v>7.9622835282162496E-6</v>
      </c>
      <c r="AA44" s="10">
        <f>3/24000000*OO[[#This Row],[83 (29JUN1985 06:00:00)-Water Temperature (C)]]*OO[[#This Row],[25]]</f>
        <v>7.3449024620399999E-6</v>
      </c>
      <c r="AB44" s="10">
        <f>3/24000000*OO[[#This Row],[84 (29JUN1985 09:00:00)-Water Temperature (C)]]*OO[[#This Row],[26]]</f>
        <v>6.7514438929437504E-6</v>
      </c>
      <c r="AC44" s="10">
        <f>3/24000000*OO[[#This Row],[85 (29JUN1985 12:00:00)-Water Temperature (C)]]*OO[[#This Row],[27]]</f>
        <v>6.1268111216412483E-6</v>
      </c>
      <c r="AD44" s="10">
        <f>3/24000000*OO[[#This Row],[86 (29JUN1985 15:00:00)-Water Temperature (C)]]*OO[[#This Row],[28]]</f>
        <v>5.2925783709262492E-6</v>
      </c>
      <c r="AE44" s="10">
        <f>3/24000000*OO[[#This Row],[88 (29JUN1985 21:00:00)-Water Temperature (C)]]*OO[[#This Row],[30]]</f>
        <v>3.6222361185562497E-6</v>
      </c>
      <c r="AF44" s="10">
        <f>3/24000000*OO[[#This Row],[88 (29JUN1985 21:00:00)-Water Temperature (C)]]*OO[[#This Row],[30]]</f>
        <v>3.6222361185562497E-6</v>
      </c>
      <c r="AG44" s="10">
        <f>3/24000000*OO[[#This Row],[89 (30JUN1985 00:00:00)-Water Temperature (C)]]*OO[[#This Row],[31]]</f>
        <v>2.9471869209374998E-6</v>
      </c>
      <c r="AH44" s="10">
        <f>3/24000000*OO[[#This Row],[90 (30JUN1985 03:00:00)-Water Temperature (C)]]*OO[[#This Row],[32]]</f>
        <v>2.4989734613024999E-6</v>
      </c>
      <c r="AI44" s="10">
        <f>3/24000000*OO[[#This Row],[91 (30JUN1985 06:00:00)-Water Temperature (C)]]*OO[[#This Row],[33]]</f>
        <v>2.0821869991349998E-6</v>
      </c>
      <c r="AJ44" s="10">
        <f>3/24000000*OO[[#This Row],[92 (30JUN1985 09:00:00)-Water Temperature (C)]]*OO[[#This Row],[34]]</f>
        <v>1.5563525691546246E-6</v>
      </c>
      <c r="AK44" s="10">
        <f>3/24000000*OO[[#This Row],[93 (30JUN1985 12:00:00)-Water Temperature (C)]]*OO[[#This Row],[35]]</f>
        <v>1.0718058577634998E-6</v>
      </c>
      <c r="AL44" s="10">
        <f>3/24000000*OO[[#This Row],[94 (30JUN1985 15:00:00)-Water Temperature (C)]]*OO[[#This Row],[36]]</f>
        <v>7.209489117167501E-7</v>
      </c>
      <c r="AM44" s="10">
        <f>3/24000000*OO[[#This Row],[95 (30JUN1985 18:00:00)-Water Temperature (C)]]*OO[[#This Row],[37]]</f>
        <v>5.0619732357600003E-7</v>
      </c>
      <c r="AN44" s="10">
        <f>3/24000000*OO[[#This Row],[96 (30JUN1985 21:00:00)-Water Temperature (C)]]*OO[[#This Row],[38]]</f>
        <v>3.8278252640874998E-7</v>
      </c>
      <c r="AO44" s="10">
        <f>3/24000000*OO[[#This Row],[97 (01JUL1985 00:00:00)-Water Temperature (C)]]*OO[[#This Row],[39]]</f>
        <v>3.1295501924512498E-7</v>
      </c>
      <c r="AP44" s="10">
        <f>3/24000000*OO[[#This Row],[98 (01JUL1985 03:00:00)-Water Temperature (C)]]*OO[[#This Row],[40]]</f>
        <v>2.8861474744649997E-7</v>
      </c>
      <c r="AQ44" s="10">
        <f>3/24000000*OO[[#This Row],[99 (01JUL1985 06:00:00)-Water Temperature (C)]]*OO[[#This Row],[41]]</f>
        <v>2.7951481733449998E-7</v>
      </c>
      <c r="AR44" s="10">
        <f>3/24000000*OO[[#This Row],[100 (01JUL1985 09:00:00)-Water Temperature (C)]]*OO[[#This Row],[42]]</f>
        <v>2.7565793001187501E-7</v>
      </c>
      <c r="AS44" s="10">
        <f>3/24000000*OO[[#This Row],[101 (01JUL1985 12:00:00)-Water Temperature (C)]]*OO[[#This Row],[43]]</f>
        <v>2.6651515561000002E-7</v>
      </c>
      <c r="AT44" s="10">
        <f>3/24000000*OO[[#This Row],[102 (01JUL1985 15:00:00)-Water Temperature (C)]]*OO[[#This Row],[44]]</f>
        <v>2.4562261176749999E-7</v>
      </c>
      <c r="AU44" s="10">
        <f>3/24000000*OO[[#This Row],[103 (01JUL1985 18:00:00)-Water Temperature (C)]]*OO[[#This Row],[45]]</f>
        <v>2.1766509777412498E-7</v>
      </c>
      <c r="AV44" s="10">
        <f>3/24000000*OO[[#This Row],[104 (01JUL1985 21:00:00)-Water Temperature (C)]]*OO[[#This Row],[46]]</f>
        <v>1.9130956007362498E-7</v>
      </c>
      <c r="AW44" s="10">
        <f>3/24000000*OO[[#This Row],[105 (02JUL1985 00:00:00)-Water Temperature (C)]]*OO[[#This Row],[47]]</f>
        <v>1.7300880545394999E-7</v>
      </c>
      <c r="AX44" s="10">
        <f>3/24000000*OO[[#This Row],[106 (02JUL1985 03:00:00)-Water Temperature (C)]]*OO[[#This Row],[48]]</f>
        <v>1.6918899847582498E-7</v>
      </c>
      <c r="AY44" s="10">
        <f>3/24000000*OO[[#This Row],[107 (02JUL1985 06:00:00)-Water Temperature (C)]]*OO[[#This Row],[49]]</f>
        <v>1.7092136820149999E-7</v>
      </c>
      <c r="AZ44" s="10">
        <f>3/24000000*OO[[#This Row],[108 (02JUL1985 09:00:00)-Water Temperature (C)]]*OO[[#This Row],[50]]</f>
        <v>1.7396442311028748E-7</v>
      </c>
      <c r="BA44" s="10">
        <f>3/24000000*OO[[#This Row],[109 (02JUL1985 12:00:00)-Water Temperature (C)]]*OO[[#This Row],[51]]</f>
        <v>1.752124017116E-7</v>
      </c>
      <c r="BB44" s="10">
        <f>3/24000000*OO[[#This Row],[110 (02JUL1985 15:00:00)-Water Temperature (C)]]*OO[[#This Row],[52]]</f>
        <v>1.6598237067999998E-7</v>
      </c>
      <c r="BC44" s="10">
        <f>3/24000000*OO[[#This Row],[111 (02JUL1985 18:00:00)-Water Temperature (C)]]*OO[[#This Row],[53]]</f>
        <v>1.5004598501802498E-7</v>
      </c>
      <c r="BD44" s="10">
        <f>3/24000000*OO[[#This Row],[112 (02JUL1985 21:00:00)-Water Temperature (C)]]*OO[[#This Row],[54]]</f>
        <v>1.3366345143948751E-7</v>
      </c>
      <c r="BE44" s="10">
        <f>3/24000000*OO[[#This Row],[113 (03JUL1985 00:00:00)-Water Temperature (C)]]*OO[[#This Row],[55]]</f>
        <v>1.2074088535979997E-7</v>
      </c>
      <c r="BF44" s="10">
        <f>3/24000000*OO[[#This Row],[114 (03JUL1985 03:00:00)-Water Temperature (C)]]*OO[[#This Row],[56]]</f>
        <v>1.1691710482305E-7</v>
      </c>
      <c r="BG44" s="10">
        <f>3/24000000*OO[[#This Row],[115 (03JUL1985 06:00:00)-Water Temperature (C)]]*OO[[#This Row],[57]]</f>
        <v>1.1859700523562498E-7</v>
      </c>
      <c r="BH44" s="10">
        <f>3/24000000*OO[[#This Row],[116 (03JUL1985 09:00:00)-Water Temperature (C)]]*OO[[#This Row],[58]]</f>
        <v>1.2096819800527498E-7</v>
      </c>
      <c r="BI44" s="10">
        <f>3/24000000*OO[[#This Row],[117 (03JUL1985 12:00:00)-Water Temperature (C)]]*OO[[#This Row],[59]]</f>
        <v>1.2198278041515E-7</v>
      </c>
      <c r="BJ44" s="10">
        <f>3/24000000*OO[[#This Row],[118 (03JUL1985 15:00:00)-Water Temperature (C)]]*OO[[#This Row],[60]]</f>
        <v>1.1599233226875001E-7</v>
      </c>
      <c r="BK44" s="10">
        <f>3/24000000*OO[[#This Row],[119 (03JUL1985 18:00:00)-Water Temperature (C)]]*OO[[#This Row],[61]]</f>
        <v>1.0562044628781251E-7</v>
      </c>
      <c r="BL44" s="10">
        <f>3/24000000*OO[[#This Row],[120 (03JUL1985 21:00:00)-Water Temperature (C)]]*OO[[#This Row],[62]]</f>
        <v>9.3871710261924996E-8</v>
      </c>
      <c r="BM44" s="10">
        <f>3/24000000*OO[[#This Row],[121 (04JUL1985 00:00:00)-Water Temperature (C)]]*OO[[#This Row],[63]]</f>
        <v>8.4043415945475001E-8</v>
      </c>
      <c r="BN44" s="10">
        <f>3/24000000*OO[[#This Row],[122 (04JUL1985 03:00:00)-Water Temperature (C)]]*OO[[#This Row],[64]]</f>
        <v>7.9985609580825007E-8</v>
      </c>
      <c r="BO44" s="10">
        <f>3/24000000*OO[[#This Row],[123 (04JUL1985 06:00:00)-Water Temperature (C)]]*OO[[#This Row],[65]]</f>
        <v>7.7818546805212493E-8</v>
      </c>
      <c r="BP44" s="10">
        <f>3/24000000*OO[[#This Row],[124 (04JUL1985 09:00:00)-Water Temperature (C)]]*OO[[#This Row],[66]]</f>
        <v>7.8584141850512498E-8</v>
      </c>
      <c r="BQ44" s="10">
        <f>3/24000000*OO[[#This Row],[125 (04JUL1985 12:00:00)-Water Temperature (C)]]*OO[[#This Row],[67]]</f>
        <v>7.7996331977375001E-8</v>
      </c>
      <c r="BR44" s="10">
        <f>3/24000000*OO[[#This Row],[126 (04JUL1985 15:00:00)-Water Temperature (C)]]*OO[[#This Row],[68]]</f>
        <v>7.5965921849187493E-8</v>
      </c>
      <c r="BS44" s="10">
        <f>3/24000000*OO[[#This Row],[127 (04JUL1985 18:00:00)-Water Temperature (C)]]*OO[[#This Row],[69]]</f>
        <v>7.2737361470812501E-8</v>
      </c>
      <c r="BT44" s="10">
        <f>3/24000000*OO[[#This Row],[128 (04JUL1985 21:00:00)-Water Temperature (C)]]*OO[[#This Row],[70]]</f>
        <v>6.9477576322274999E-8</v>
      </c>
      <c r="BU44" s="10">
        <f>3/24000000*OO[[#This Row],[129 (05JUL1985 00:00:00)-Water Temperature (C)]]*OO[[#This Row],[71]]</f>
        <v>6.6134129996187502E-8</v>
      </c>
      <c r="BV44" s="10">
        <f>3/24000000*OO[[#This Row],[130 (05JUL1985 03:00:00)-Water Temperature (C)]]*OO[[#This Row],[72]]</f>
        <v>6.6184931818174993E-8</v>
      </c>
      <c r="BW44" s="10">
        <f>3/24000000*OO[[#This Row],[131 (05JUL1985 06:00:00)-Water Temperature (C)]]*OO[[#This Row],[73]]</f>
        <v>6.5838902247924995E-8</v>
      </c>
      <c r="BX44" s="10">
        <f>3/24000000*OO[[#This Row],[132 (05JUL1985 09:00:00)-Water Temperature (C)]]*OO[[#This Row],[74]]</f>
        <v>6.6984458223599976E-8</v>
      </c>
      <c r="BY44" s="10">
        <f>3/24000000*OO[[#This Row],[133 (05JUL1985 12:00:00)-Water Temperature (C)]]*OO[[#This Row],[75]]</f>
        <v>6.7326552345687494E-8</v>
      </c>
      <c r="BZ44" s="10">
        <f>3/24000000*OO[[#This Row],[134 (05JUL1985 15:00:00)-Water Temperature (C)]]*OO[[#This Row],[76]]</f>
        <v>6.4603472599212486E-8</v>
      </c>
      <c r="CA44" s="10">
        <f>3/24000000*OO[[#This Row],[135 (05JUL1985 18:00:00)-Water Temperature (C)]]*OO[[#This Row],[77]]</f>
        <v>5.9807742227999993E-8</v>
      </c>
      <c r="CB44" s="10">
        <f>3/24000000*OO[[#This Row],[136 (05JUL1985 21:00:00)-Water Temperature (C)]]*OO[[#This Row],[78]]</f>
        <v>5.4792252208925004E-8</v>
      </c>
      <c r="CC44" s="10">
        <f>3/24000000*OO[[#This Row],[137 (06JUL1985 00:00:00)-Water Temperature (C)]]*OO[[#This Row],[79]]</f>
        <v>5.0698735182399997E-8</v>
      </c>
      <c r="CD44" s="10">
        <f>3/24000000*OO[[#This Row],[138 (06JUL1985 03:00:00)-Water Temperature (C)]]*OO[[#This Row],[80]]</f>
        <v>5.0283106787812495E-8</v>
      </c>
      <c r="CE44" s="10">
        <f>3/24000000*OO[[#This Row],[139 (06JUL1985 06:00:00)-Water Temperature (C)]]*OO[[#This Row],[81]]</f>
        <v>5.0537206521999999E-8</v>
      </c>
      <c r="CF44" s="10">
        <f>3/24000000*OO[[#This Row],[140 (06JUL1985 09:00:00)-Water Temperature (C)]]*OO[[#This Row],[82]]</f>
        <v>5.0989357352499999E-8</v>
      </c>
      <c r="CG44" s="10">
        <f>3/24000000*OO[[#This Row],[141 (06JUL1985 12:00:00)-Water Temperature (C)]]*OO[[#This Row],[83]]</f>
        <v>5.1493715862862507E-8</v>
      </c>
      <c r="CH44" s="10">
        <f>3/24000000*OO[[#This Row],[142 (06JUL1985 15:00:00)-Water Temperature (C)]]*OO[[#This Row],[84]]</f>
        <v>4.97487062241E-8</v>
      </c>
      <c r="CI44" s="10">
        <f>3/24000000*OO[[#This Row],[143 (06JUL1985 18:00:00)-Water Temperature (C)]]*OO[[#This Row],[85]]</f>
        <v>4.6065557012062502E-8</v>
      </c>
      <c r="CJ44" s="10">
        <f>3/24000000*OO[[#This Row],[144 (06JUL1985 21:00:00)-Water Temperature (C)]]*OO[[#This Row],[86]]</f>
        <v>4.1666122045625003E-8</v>
      </c>
      <c r="CK44" s="10">
        <f>3/24000000*OO[[#This Row],[145 (07JUL1985 00:00:00)-Water Temperature (C)]]*OO[[#This Row],[87]]</f>
        <v>3.7937859113312498E-8</v>
      </c>
      <c r="CL44" s="10">
        <f>3/24000000*OO[[#This Row],[146 (07JUL1985 03:00:00)-Water Temperature (C)]]*OO[[#This Row],[88]]</f>
        <v>3.6283640685000005E-8</v>
      </c>
      <c r="CM44" s="10">
        <f>3/24000000*OO[[#This Row],[147 (07JUL1985 06:00:00)-Water Temperature (C)]]*OO[[#This Row],[89]]</f>
        <v>3.7138819168962497E-8</v>
      </c>
      <c r="CN44" s="10">
        <f>3/24000000*OO[[#This Row],[148 (07JUL1985 09:00:00)-Water Temperature (C)]]*OO[[#This Row],[90]]</f>
        <v>4.0424103932549997E-8</v>
      </c>
      <c r="CO44" s="10">
        <f>3/24000000*OO[[#This Row],[149 (07JUL1985 12:00:00)-Water Temperature (C)]]*OO[[#This Row],[91]]</f>
        <v>4.3753372453512499E-8</v>
      </c>
      <c r="CP44" s="10">
        <f>3/24000000*OO[[#This Row],[150 (07JUL1985 15:00:00)-Water Temperature (C)]]*OO[[#This Row],[92]]</f>
        <v>4.3774785380199997E-8</v>
      </c>
      <c r="CQ44" s="10">
        <f>3/24000000*OO[[#This Row],[151 (07JUL1985 18:00:00)-Water Temperature (C)]]*OO[[#This Row],[93]]</f>
        <v>4.1408930094400003E-8</v>
      </c>
      <c r="CR44" s="10">
        <f>3/24000000*OO[[#This Row],[152 (07JUL1985 21:00:00)-Water Temperature (C)]]*OO[[#This Row],[94]]</f>
        <v>3.8256939918250002E-8</v>
      </c>
      <c r="CS44" s="10">
        <f>3/24000000*OO[[#This Row],[153 (08JUL1985 00:00:00)-Water Temperature (C)]]*OO[[#This Row],[95]]</f>
        <v>3.4993423444187506E-8</v>
      </c>
      <c r="CT44" s="10">
        <f>3/24000000*OO[[#This Row],[154 (08JUL1985 03:00:00)-Water Temperature (C)]]*OO[[#This Row],[96]]</f>
        <v>3.3001047762374993E-8</v>
      </c>
      <c r="CU44" s="10">
        <f>3/24000000*OO[[#This Row],[155 (08JUL1985 06:00:00)-Water Temperature (C)]]*OO[[#This Row],[97]]</f>
        <v>3.2005336082737499E-8</v>
      </c>
      <c r="CV44" s="10">
        <f>3/24000000*OO[[#This Row],[156 (08JUL1985 09:00:00)-Water Temperature (C)]]*OO[[#This Row],[98]]</f>
        <v>3.0138642398099994E-8</v>
      </c>
      <c r="CW44" s="10">
        <f>3/24000000*OO[[#This Row],[157 (08JUL1985 12:00:00)-Water Temperature (C)]]*OO[[#This Row],[99]]</f>
        <v>2.8075491872999996E-8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9.3006434407410989E-3</v>
      </c>
      <c r="D45" s="10">
        <f>3/24*OO[[#This Row],[60 (26JUN1985 09:00:00)-Water Temperature (C)]]*OO[[#This Row],[2]]/SUM(OO[2])</f>
        <v>0.14595366300078141</v>
      </c>
      <c r="E45" s="10">
        <f>3/24*OO[[#This Row],[61 (26JUN1985 12:00:00)-Water Temperature (C)]]*OO[[#This Row],[3]]/SUM(OO[3])</f>
        <v>3.1337319867105487E-2</v>
      </c>
      <c r="F45" s="10">
        <f>3/24*OO[[#This Row],[62 (26JUN1985 15:00:00)-Water Temperature (C)]]*OO[[#This Row],[4]]/SUM(OO[4])</f>
        <v>1.3093871726522711E-3</v>
      </c>
      <c r="G45" s="10">
        <f>3/24*OO[[#This Row],[63 (26JUN1985 18:00:00)-Water Temperature (C)]]*OO[[#This Row],[5]]/SUM(OO[5])</f>
        <v>7.0900157120935879E-5</v>
      </c>
      <c r="H45" s="10">
        <f>3/24*OO[[#This Row],[64 (26JUN1985 21:00:00)-Water Temperature (C)]]*OO[[#This Row],[6]]/SUM(OO[6])</f>
        <v>4.1219876149351318E-5</v>
      </c>
      <c r="I45" s="10">
        <f>3/24*OO[[#This Row],[65 (27JUN1985 00:00:00)-Water Temperature (C)]]*OO[[#This Row],[7]]/SUM(OO[7])</f>
        <v>3.6032939396522223E-5</v>
      </c>
      <c r="J45" s="10">
        <f>3/24*OO[[#This Row],[66 (27JUN1985 03:00:00)-Water Temperature (C)]]*OO[[#This Row],[8]]/SUM(OO[8])</f>
        <v>3.4741530775270359E-5</v>
      </c>
      <c r="K45" s="10">
        <f>3/24*OO[[#This Row],[67 (27JUN1985 06:00:00)-Water Temperature (C)]]*OO[[#This Row],[9]]/SUM(OO[9])</f>
        <v>4.1707386758947655E-5</v>
      </c>
      <c r="L45" s="10">
        <f>3/24*OO[[#This Row],[68 (27JUN1985 09:00:00)-Water Temperature (C)]]*OO[[#This Row],[10]]/SUM(OO[10])</f>
        <v>4.6754050055757587E-5</v>
      </c>
      <c r="M45" s="10">
        <f>3/24*OO[[#This Row],[69 (27JUN1985 12:00:00)-Water Temperature (C)]]*OO[[#This Row],[11]]/SUM(OO[11])</f>
        <v>4.6180258027045383E-5</v>
      </c>
      <c r="N45" s="10">
        <f>3/24*OO[[#This Row],[70 (27JUN1985 15:00:00)-Water Temperature (C)]]*OO[[#This Row],[12]]/SUM(OO[12])</f>
        <v>4.2001330225267798E-5</v>
      </c>
      <c r="O45" s="10">
        <f>3/24*OO[[#This Row],[71 (27JUN1985 18:00:00)-Water Temperature (C)]]*OO[[#This Row],[13]]/SUM(OO[13])</f>
        <v>3.6517142094147791E-5</v>
      </c>
      <c r="P45" s="10">
        <f>3/24*OO[[#This Row],[72 (27JUN1985 21:00:00)-Water Temperature (C)]]*OO[[#This Row],[14]]/SUM(OO[14])</f>
        <v>3.124672529616535E-5</v>
      </c>
      <c r="Q45" s="10">
        <f>3/24*OO[[#This Row],[73 (28JUN1985 00:00:00)-Water Temperature (C)]]*OO[[#This Row],[15]]/SUM(OO[15])</f>
        <v>2.7283958158862117E-5</v>
      </c>
      <c r="R45" s="10">
        <f>3/24*OO[[#This Row],[74 (28JUN1985 03:00:00)-Water Temperature (C)]]*OO[[#This Row],[16]]/SUM(OO[16])</f>
        <v>2.460747013867314E-5</v>
      </c>
      <c r="S45" s="10">
        <f>3/24*OO[[#This Row],[75 (28JUN1985 06:00:00)-Water Temperature (C)]]*OO[[#This Row],[17]]/SUM(OO[17])</f>
        <v>2.272475271640076E-5</v>
      </c>
      <c r="T45" s="10">
        <f>3/24*OO[[#This Row],[76 (28JUN1985 09:00:00)-Water Temperature (C)]]*OO[[#This Row],[18]]/SUM(OO[18])</f>
        <v>2.1123670693538838E-5</v>
      </c>
      <c r="U45" s="10">
        <f>3/24*OO[[#This Row],[77 (28JUN1985 12:00:00)-Water Temperature (C)]]*OO[[#This Row],[19]]/SUM(OO[19])</f>
        <v>1.9356183240316952E-5</v>
      </c>
      <c r="V45" s="10">
        <f>3/24000000*OO[[#This Row],[78 (28JUN1985 15:00:00)-Water Temperature (C)]]*OO[[#This Row],[20]]</f>
        <v>1.6653944394325001E-5</v>
      </c>
      <c r="W45" s="10">
        <f>3/24000000*OO[[#This Row],[79 (28JUN1985 18:00:00)-Water Temperature (C)]]*OO[[#This Row],[21]]</f>
        <v>1.3847108925993748E-5</v>
      </c>
      <c r="X45" s="10">
        <f>3/24000000*OO[[#This Row],[80 (28JUN1985 21:00:00)-Water Temperature (C)]]*OO[[#This Row],[22]]</f>
        <v>1.1364909900467499E-5</v>
      </c>
      <c r="Y45" s="10">
        <f>3/24000000*OO[[#This Row],[81 (29JUN1985 00:00:00)-Water Temperature (C)]]*OO[[#This Row],[23]]</f>
        <v>9.4568313069375E-6</v>
      </c>
      <c r="Z45" s="10">
        <f>3/24000000*OO[[#This Row],[82 (29JUN1985 03:00:00)-Water Temperature (C)]]*OO[[#This Row],[24]]</f>
        <v>8.3874959681624994E-6</v>
      </c>
      <c r="AA45" s="10">
        <f>3/24000000*OO[[#This Row],[83 (29JUN1985 06:00:00)-Water Temperature (C)]]*OO[[#This Row],[25]]</f>
        <v>7.7312120566312499E-6</v>
      </c>
      <c r="AB45" s="10">
        <f>3/24000000*OO[[#This Row],[84 (29JUN1985 09:00:00)-Water Temperature (C)]]*OO[[#This Row],[26]]</f>
        <v>7.0984555762499998E-6</v>
      </c>
      <c r="AC45" s="10">
        <f>3/24000000*OO[[#This Row],[85 (29JUN1985 12:00:00)-Water Temperature (C)]]*OO[[#This Row],[27]]</f>
        <v>6.4445237143124994E-6</v>
      </c>
      <c r="AD45" s="10">
        <f>3/24000000*OO[[#This Row],[86 (29JUN1985 15:00:00)-Water Temperature (C)]]*OO[[#This Row],[28]]</f>
        <v>5.5766131153237491E-6</v>
      </c>
      <c r="AE45" s="10">
        <f>3/24000000*OO[[#This Row],[88 (29JUN1985 21:00:00)-Water Temperature (C)]]*OO[[#This Row],[30]]</f>
        <v>3.8353254855199998E-6</v>
      </c>
      <c r="AF45" s="10">
        <f>3/24000000*OO[[#This Row],[88 (29JUN1985 21:00:00)-Water Temperature (C)]]*OO[[#This Row],[30]]</f>
        <v>3.8353254855199998E-6</v>
      </c>
      <c r="AG45" s="10">
        <f>3/24000000*OO[[#This Row],[89 (30JUN1985 00:00:00)-Water Temperature (C)]]*OO[[#This Row],[31]]</f>
        <v>3.1212438466862499E-6</v>
      </c>
      <c r="AH45" s="10">
        <f>3/24000000*OO[[#This Row],[90 (30JUN1985 03:00:00)-Water Temperature (C)]]*OO[[#This Row],[32]]</f>
        <v>2.6497332609412503E-6</v>
      </c>
      <c r="AI45" s="10">
        <f>3/24000000*OO[[#This Row],[91 (30JUN1985 06:00:00)-Water Temperature (C)]]*OO[[#This Row],[33]]</f>
        <v>2.2275826286999996E-6</v>
      </c>
      <c r="AJ45" s="10">
        <f>3/24000000*OO[[#This Row],[92 (30JUN1985 09:00:00)-Water Temperature (C)]]*OO[[#This Row],[34]]</f>
        <v>1.6833283179894998E-6</v>
      </c>
      <c r="AK45" s="10">
        <f>3/24000000*OO[[#This Row],[93 (30JUN1985 12:00:00)-Water Temperature (C)]]*OO[[#This Row],[35]]</f>
        <v>1.1630355950712501E-6</v>
      </c>
      <c r="AL45" s="10">
        <f>3/24000000*OO[[#This Row],[94 (30JUN1985 15:00:00)-Water Temperature (C)]]*OO[[#This Row],[36]]</f>
        <v>7.7854289311399994E-7</v>
      </c>
      <c r="AM45" s="10">
        <f>3/24000000*OO[[#This Row],[95 (30JUN1985 18:00:00)-Water Temperature (C)]]*OO[[#This Row],[37]]</f>
        <v>5.4262738805124987E-7</v>
      </c>
      <c r="AN45" s="10">
        <f>3/24000000*OO[[#This Row],[96 (30JUN1985 21:00:00)-Water Temperature (C)]]*OO[[#This Row],[38]]</f>
        <v>4.0813982240787494E-7</v>
      </c>
      <c r="AO45" s="10">
        <f>3/24000000*OO[[#This Row],[97 (01JUL1985 00:00:00)-Water Temperature (C)]]*OO[[#This Row],[39]]</f>
        <v>3.3211850663099997E-7</v>
      </c>
      <c r="AP45" s="10">
        <f>3/24000000*OO[[#This Row],[98 (01JUL1985 03:00:00)-Water Temperature (C)]]*OO[[#This Row],[40]]</f>
        <v>3.0513001152637499E-7</v>
      </c>
      <c r="AQ45" s="10">
        <f>3/24000000*OO[[#This Row],[99 (01JUL1985 06:00:00)-Water Temperature (C)]]*OO[[#This Row],[41]]</f>
        <v>2.9341986992874997E-7</v>
      </c>
      <c r="AR45" s="10">
        <f>3/24000000*OO[[#This Row],[100 (01JUL1985 09:00:00)-Water Temperature (C)]]*OO[[#This Row],[42]]</f>
        <v>2.8875164350812492E-7</v>
      </c>
      <c r="AS45" s="10">
        <f>3/24000000*OO[[#This Row],[101 (01JUL1985 12:00:00)-Water Temperature (C)]]*OO[[#This Row],[43]]</f>
        <v>2.7925289184E-7</v>
      </c>
      <c r="AT45" s="10">
        <f>3/24000000*OO[[#This Row],[102 (01JUL1985 15:00:00)-Water Temperature (C)]]*OO[[#This Row],[44]]</f>
        <v>2.57974571624E-7</v>
      </c>
      <c r="AU45" s="10">
        <f>3/24000000*OO[[#This Row],[103 (01JUL1985 18:00:00)-Water Temperature (C)]]*OO[[#This Row],[45]]</f>
        <v>2.2897657679049998E-7</v>
      </c>
      <c r="AV45" s="10">
        <f>3/24000000*OO[[#This Row],[104 (01JUL1985 21:00:00)-Water Temperature (C)]]*OO[[#This Row],[46]]</f>
        <v>2.013022389435E-7</v>
      </c>
      <c r="AW45" s="10">
        <f>3/24000000*OO[[#This Row],[105 (02JUL1985 00:00:00)-Water Temperature (C)]]*OO[[#This Row],[47]]</f>
        <v>1.8200661943199998E-7</v>
      </c>
      <c r="AX45" s="10">
        <f>3/24000000*OO[[#This Row],[106 (02JUL1985 03:00:00)-Water Temperature (C)]]*OO[[#This Row],[48]]</f>
        <v>1.7794035144799998E-7</v>
      </c>
      <c r="AY45" s="10">
        <f>3/24000000*OO[[#This Row],[107 (02JUL1985 06:00:00)-Water Temperature (C)]]*OO[[#This Row],[49]]</f>
        <v>1.7903000187149998E-7</v>
      </c>
      <c r="AZ45" s="10">
        <f>3/24000000*OO[[#This Row],[108 (02JUL1985 09:00:00)-Water Temperature (C)]]*OO[[#This Row],[50]]</f>
        <v>1.8184930126334999E-7</v>
      </c>
      <c r="BA45" s="10">
        <f>3/24000000*OO[[#This Row],[109 (02JUL1985 12:00:00)-Water Temperature (C)]]*OO[[#This Row],[51]]</f>
        <v>1.83319490726625E-7</v>
      </c>
      <c r="BB45" s="10">
        <f>3/24000000*OO[[#This Row],[110 (02JUL1985 15:00:00)-Water Temperature (C)]]*OO[[#This Row],[52]]</f>
        <v>1.73953810933925E-7</v>
      </c>
      <c r="BC45" s="10">
        <f>3/24000000*OO[[#This Row],[111 (02JUL1985 18:00:00)-Water Temperature (C)]]*OO[[#This Row],[53]]</f>
        <v>1.5765886232415E-7</v>
      </c>
      <c r="BD45" s="10">
        <f>3/24000000*OO[[#This Row],[112 (02JUL1985 21:00:00)-Water Temperature (C)]]*OO[[#This Row],[54]]</f>
        <v>1.405987451746875E-7</v>
      </c>
      <c r="BE45" s="10">
        <f>3/24000000*OO[[#This Row],[113 (03JUL1985 00:00:00)-Water Temperature (C)]]*OO[[#This Row],[55]]</f>
        <v>1.2702696188850001E-7</v>
      </c>
      <c r="BF45" s="10">
        <f>3/24000000*OO[[#This Row],[114 (03JUL1985 03:00:00)-Water Temperature (C)]]*OO[[#This Row],[56]]</f>
        <v>1.2291488767000002E-7</v>
      </c>
      <c r="BG45" s="10">
        <f>3/24000000*OO[[#This Row],[115 (03JUL1985 06:00:00)-Water Temperature (C)]]*OO[[#This Row],[57]]</f>
        <v>1.2422430624339999E-7</v>
      </c>
      <c r="BH45" s="10">
        <f>3/24000000*OO[[#This Row],[116 (03JUL1985 09:00:00)-Water Temperature (C)]]*OO[[#This Row],[58]]</f>
        <v>1.264653968452875E-7</v>
      </c>
      <c r="BI45" s="10">
        <f>3/24000000*OO[[#This Row],[117 (03JUL1985 12:00:00)-Water Temperature (C)]]*OO[[#This Row],[59]]</f>
        <v>1.2758349204284999E-7</v>
      </c>
      <c r="BJ45" s="10">
        <f>3/24000000*OO[[#This Row],[118 (03JUL1985 15:00:00)-Water Temperature (C)]]*OO[[#This Row],[60]]</f>
        <v>1.2146192711718749E-7</v>
      </c>
      <c r="BK45" s="10">
        <f>3/24000000*OO[[#This Row],[119 (03JUL1985 18:00:00)-Water Temperature (C)]]*OO[[#This Row],[61]]</f>
        <v>1.1091185478930001E-7</v>
      </c>
      <c r="BL45" s="10">
        <f>3/24000000*OO[[#This Row],[120 (03JUL1985 21:00:00)-Water Temperature (C)]]*OO[[#This Row],[62]]</f>
        <v>9.8680283406949993E-8</v>
      </c>
      <c r="BM45" s="10">
        <f>3/24000000*OO[[#This Row],[121 (04JUL1985 00:00:00)-Water Temperature (C)]]*OO[[#This Row],[63]]</f>
        <v>8.8352191221562485E-8</v>
      </c>
      <c r="BN45" s="10">
        <f>3/24000000*OO[[#This Row],[122 (04JUL1985 03:00:00)-Water Temperature (C)]]*OO[[#This Row],[64]]</f>
        <v>8.4044645008987488E-8</v>
      </c>
      <c r="BO45" s="10">
        <f>3/24000000*OO[[#This Row],[123 (04JUL1985 06:00:00)-Water Temperature (C)]]*OO[[#This Row],[65]]</f>
        <v>8.1364055117437479E-8</v>
      </c>
      <c r="BP45" s="10">
        <f>3/24000000*OO[[#This Row],[124 (04JUL1985 09:00:00)-Water Temperature (C)]]*OO[[#This Row],[66]]</f>
        <v>8.2110033401412486E-8</v>
      </c>
      <c r="BQ45" s="10">
        <f>3/24000000*OO[[#This Row],[125 (04JUL1985 12:00:00)-Water Temperature (C)]]*OO[[#This Row],[67]]</f>
        <v>8.1431843045749994E-8</v>
      </c>
      <c r="BR45" s="10">
        <f>3/24000000*OO[[#This Row],[126 (04JUL1985 15:00:00)-Water Temperature (C)]]*OO[[#This Row],[68]]</f>
        <v>7.9516826138699991E-8</v>
      </c>
      <c r="BS45" s="10">
        <f>3/24000000*OO[[#This Row],[127 (04JUL1985 18:00:00)-Water Temperature (C)]]*OO[[#This Row],[69]]</f>
        <v>7.6232997030487489E-8</v>
      </c>
      <c r="BT45" s="10">
        <f>3/24000000*OO[[#This Row],[128 (04JUL1985 21:00:00)-Water Temperature (C)]]*OO[[#This Row],[70]]</f>
        <v>7.2849487499074988E-8</v>
      </c>
      <c r="BU45" s="10">
        <f>3/24000000*OO[[#This Row],[129 (05JUL1985 00:00:00)-Water Temperature (C)]]*OO[[#This Row],[71]]</f>
        <v>6.9270801341962505E-8</v>
      </c>
      <c r="BV45" s="10">
        <f>3/24000000*OO[[#This Row],[130 (05JUL1985 03:00:00)-Water Temperature (C)]]*OO[[#This Row],[72]]</f>
        <v>6.9421759610874997E-8</v>
      </c>
      <c r="BW45" s="10">
        <f>3/24000000*OO[[#This Row],[131 (05JUL1985 06:00:00)-Water Temperature (C)]]*OO[[#This Row],[73]]</f>
        <v>6.8761072845075003E-8</v>
      </c>
      <c r="BX45" s="10">
        <f>3/24000000*OO[[#This Row],[132 (05JUL1985 09:00:00)-Water Temperature (C)]]*OO[[#This Row],[74]]</f>
        <v>6.9902803162574978E-8</v>
      </c>
      <c r="BY45" s="10">
        <f>3/24000000*OO[[#This Row],[133 (05JUL1985 12:00:00)-Water Temperature (C)]]*OO[[#This Row],[75]]</f>
        <v>7.0285192742624998E-8</v>
      </c>
      <c r="BZ45" s="10">
        <f>3/24000000*OO[[#This Row],[134 (05JUL1985 15:00:00)-Water Temperature (C)]]*OO[[#This Row],[76]]</f>
        <v>6.7575995021799998E-8</v>
      </c>
      <c r="CA45" s="10">
        <f>3/24000000*OO[[#This Row],[135 (05JUL1985 18:00:00)-Water Temperature (C)]]*OO[[#This Row],[77]]</f>
        <v>6.2675484710625007E-8</v>
      </c>
      <c r="CB45" s="10">
        <f>3/24000000*OO[[#This Row],[136 (05JUL1985 21:00:00)-Water Temperature (C)]]*OO[[#This Row],[78]]</f>
        <v>5.7467629933499996E-8</v>
      </c>
      <c r="CC45" s="10">
        <f>3/24000000*OO[[#This Row],[137 (06JUL1985 00:00:00)-Water Temperature (C)]]*OO[[#This Row],[79]]</f>
        <v>5.3204235826949991E-8</v>
      </c>
      <c r="CD45" s="10">
        <f>3/24000000*OO[[#This Row],[138 (06JUL1985 03:00:00)-Water Temperature (C)]]*OO[[#This Row],[80]]</f>
        <v>5.2806255665999999E-8</v>
      </c>
      <c r="CE45" s="10">
        <f>3/24000000*OO[[#This Row],[139 (06JUL1985 06:00:00)-Water Temperature (C)]]*OO[[#This Row],[81]]</f>
        <v>5.2945761878887497E-8</v>
      </c>
      <c r="CF45" s="10">
        <f>3/24000000*OO[[#This Row],[140 (06JUL1985 09:00:00)-Water Temperature (C)]]*OO[[#This Row],[82]]</f>
        <v>5.3465874640050008E-8</v>
      </c>
      <c r="CG45" s="10">
        <f>3/24000000*OO[[#This Row],[141 (06JUL1985 12:00:00)-Water Temperature (C)]]*OO[[#This Row],[83]]</f>
        <v>5.402674741789999E-8</v>
      </c>
      <c r="CH45" s="10">
        <f>3/24000000*OO[[#This Row],[142 (06JUL1985 15:00:00)-Water Temperature (C)]]*OO[[#This Row],[84]]</f>
        <v>5.2142113460374991E-8</v>
      </c>
      <c r="CI45" s="10">
        <f>3/24000000*OO[[#This Row],[143 (06JUL1985 18:00:00)-Water Temperature (C)]]*OO[[#This Row],[85]]</f>
        <v>4.8289632239399998E-8</v>
      </c>
      <c r="CJ45" s="10">
        <f>3/24000000*OO[[#This Row],[144 (06JUL1985 21:00:00)-Water Temperature (C)]]*OO[[#This Row],[86]]</f>
        <v>4.3740524152499999E-8</v>
      </c>
      <c r="CK45" s="10">
        <f>3/24000000*OO[[#This Row],[145 (07JUL1985 00:00:00)-Water Temperature (C)]]*OO[[#This Row],[87]]</f>
        <v>3.9973885912624999E-8</v>
      </c>
      <c r="CL45" s="10">
        <f>3/24000000*OO[[#This Row],[146 (07JUL1985 03:00:00)-Water Temperature (C)]]*OO[[#This Row],[88]]</f>
        <v>3.8205684295624997E-8</v>
      </c>
      <c r="CM45" s="10">
        <f>3/24000000*OO[[#This Row],[147 (07JUL1985 06:00:00)-Water Temperature (C)]]*OO[[#This Row],[89]]</f>
        <v>3.8750131167999997E-8</v>
      </c>
      <c r="CN45" s="10">
        <f>3/24000000*OO[[#This Row],[148 (07JUL1985 09:00:00)-Water Temperature (C)]]*OO[[#This Row],[90]]</f>
        <v>4.1956357647875E-8</v>
      </c>
      <c r="CO45" s="10">
        <f>3/24000000*OO[[#This Row],[149 (07JUL1985 12:00:00)-Water Temperature (C)]]*OO[[#This Row],[91]]</f>
        <v>4.5536393071399995E-8</v>
      </c>
      <c r="CP45" s="10">
        <f>3/24000000*OO[[#This Row],[150 (07JUL1985 15:00:00)-Water Temperature (C)]]*OO[[#This Row],[92]]</f>
        <v>4.5726026922462499E-8</v>
      </c>
      <c r="CQ45" s="10">
        <f>3/24000000*OO[[#This Row],[151 (07JUL1985 18:00:00)-Water Temperature (C)]]*OO[[#This Row],[93]]</f>
        <v>4.3401556102499991E-8</v>
      </c>
      <c r="CR45" s="10">
        <f>3/24000000*OO[[#This Row],[152 (07JUL1985 21:00:00)-Water Temperature (C)]]*OO[[#This Row],[94]]</f>
        <v>4.0166683099725E-8</v>
      </c>
      <c r="CS45" s="10">
        <f>3/24000000*OO[[#This Row],[153 (08JUL1985 00:00:00)-Water Temperature (C)]]*OO[[#This Row],[95]]</f>
        <v>3.6762632497812498E-8</v>
      </c>
      <c r="CT45" s="10">
        <f>3/24000000*OO[[#This Row],[154 (08JUL1985 03:00:00)-Water Temperature (C)]]*OO[[#This Row],[96]]</f>
        <v>3.4684575466099999E-8</v>
      </c>
      <c r="CU45" s="10">
        <f>3/24000000*OO[[#This Row],[155 (08JUL1985 06:00:00)-Water Temperature (C)]]*OO[[#This Row],[97]]</f>
        <v>3.3696035873750002E-8</v>
      </c>
      <c r="CV45" s="10">
        <f>3/24000000*OO[[#This Row],[156 (08JUL1985 09:00:00)-Water Temperature (C)]]*OO[[#This Row],[98]]</f>
        <v>3.1724131043750005E-8</v>
      </c>
      <c r="CW45" s="10">
        <f>3/24000000*OO[[#This Row],[157 (08JUL1985 12:00:00)-Water Temperature (C)]]*OO[[#This Row],[99]]</f>
        <v>2.94949903712E-8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4.028675421682424E-3</v>
      </c>
      <c r="D46" s="10">
        <f>3/24*OO[[#This Row],[60 (26JUN1985 09:00:00)-Water Temperature (C)]]*OO[[#This Row],[2]]/SUM(OO[2])</f>
        <v>0.10394699518268186</v>
      </c>
      <c r="E46" s="10">
        <f>3/24*OO[[#This Row],[61 (26JUN1985 12:00:00)-Water Temperature (C)]]*OO[[#This Row],[3]]/SUM(OO[3])</f>
        <v>2.6819155680871735E-2</v>
      </c>
      <c r="F46" s="10">
        <f>3/24*OO[[#This Row],[62 (26JUN1985 15:00:00)-Water Temperature (C)]]*OO[[#This Row],[4]]/SUM(OO[4])</f>
        <v>1.2077687708676331E-3</v>
      </c>
      <c r="G46" s="10">
        <f>3/24*OO[[#This Row],[63 (26JUN1985 18:00:00)-Water Temperature (C)]]*OO[[#This Row],[5]]/SUM(OO[5])</f>
        <v>5.6712507816391973E-5</v>
      </c>
      <c r="H46" s="10">
        <f>3/24*OO[[#This Row],[64 (26JUN1985 21:00:00)-Water Temperature (C)]]*OO[[#This Row],[6]]/SUM(OO[6])</f>
        <v>2.9408640615026528E-5</v>
      </c>
      <c r="I46" s="10">
        <f>3/24*OO[[#This Row],[65 (27JUN1985 00:00:00)-Water Temperature (C)]]*OO[[#This Row],[7]]/SUM(OO[7])</f>
        <v>2.5511966722160063E-5</v>
      </c>
      <c r="J46" s="10">
        <f>3/24*OO[[#This Row],[66 (27JUN1985 03:00:00)-Water Temperature (C)]]*OO[[#This Row],[8]]/SUM(OO[8])</f>
        <v>2.4220401091878127E-5</v>
      </c>
      <c r="K46" s="10">
        <f>3/24*OO[[#This Row],[67 (27JUN1985 06:00:00)-Water Temperature (C)]]*OO[[#This Row],[9]]/SUM(OO[9])</f>
        <v>2.8738764889551482E-5</v>
      </c>
      <c r="L46" s="10">
        <f>3/24*OO[[#This Row],[68 (27JUN1985 09:00:00)-Water Temperature (C)]]*OO[[#This Row],[10]]/SUM(OO[10])</f>
        <v>3.2331632221404846E-5</v>
      </c>
      <c r="M46" s="10">
        <f>3/24*OO[[#This Row],[69 (27JUN1985 12:00:00)-Water Temperature (C)]]*OO[[#This Row],[11]]/SUM(OO[11])</f>
        <v>3.2018553522662856E-5</v>
      </c>
      <c r="N46" s="10">
        <f>3/24*OO[[#This Row],[70 (27JUN1985 15:00:00)-Water Temperature (C)]]*OO[[#This Row],[12]]/SUM(OO[12])</f>
        <v>2.9068216403340648E-5</v>
      </c>
      <c r="O46" s="10">
        <f>3/24*OO[[#This Row],[71 (27JUN1985 18:00:00)-Water Temperature (C)]]*OO[[#This Row],[13]]/SUM(OO[13])</f>
        <v>2.5251753399890054E-5</v>
      </c>
      <c r="P46" s="10">
        <f>3/24*OO[[#This Row],[72 (27JUN1985 21:00:00)-Water Temperature (C)]]*OO[[#This Row],[14]]/SUM(OO[14])</f>
        <v>2.1507499783690191E-5</v>
      </c>
      <c r="Q46" s="10">
        <f>3/24*OO[[#This Row],[73 (28JUN1985 00:00:00)-Water Temperature (C)]]*OO[[#This Row],[15]]/SUM(OO[15])</f>
        <v>1.8707103463666656E-5</v>
      </c>
      <c r="R46" s="10">
        <f>3/24*OO[[#This Row],[74 (28JUN1985 03:00:00)-Water Temperature (C)]]*OO[[#This Row],[16]]/SUM(OO[16])</f>
        <v>1.6791063243228728E-5</v>
      </c>
      <c r="S46" s="10">
        <f>3/24*OO[[#This Row],[75 (28JUN1985 06:00:00)-Water Temperature (C)]]*OO[[#This Row],[17]]/SUM(OO[17])</f>
        <v>1.5424847931888535E-5</v>
      </c>
      <c r="T46" s="10">
        <f>3/24*OO[[#This Row],[76 (28JUN1985 09:00:00)-Water Temperature (C)]]*OO[[#This Row],[18]]/SUM(OO[18])</f>
        <v>1.4246499477470572E-5</v>
      </c>
      <c r="U46" s="10">
        <f>3/24*OO[[#This Row],[77 (28JUN1985 12:00:00)-Water Temperature (C)]]*OO[[#This Row],[19]]/SUM(OO[19])</f>
        <v>1.2979661492640873E-5</v>
      </c>
      <c r="V46" s="10">
        <f>3/24000000*OO[[#This Row],[78 (28JUN1985 15:00:00)-Water Temperature (C)]]*OO[[#This Row],[20]]</f>
        <v>1.112046462228E-5</v>
      </c>
      <c r="W46" s="10">
        <f>3/24000000*OO[[#This Row],[79 (28JUN1985 18:00:00)-Water Temperature (C)]]*OO[[#This Row],[21]]</f>
        <v>9.2218055191150014E-6</v>
      </c>
      <c r="X46" s="10">
        <f>3/24000000*OO[[#This Row],[80 (28JUN1985 21:00:00)-Water Temperature (C)]]*OO[[#This Row],[22]]</f>
        <v>7.5359862166312499E-6</v>
      </c>
      <c r="Y46" s="10">
        <f>3/24000000*OO[[#This Row],[81 (29JUN1985 00:00:00)-Water Temperature (C)]]*OO[[#This Row],[23]]</f>
        <v>6.2378220280200007E-6</v>
      </c>
      <c r="Z46" s="10">
        <f>3/24000000*OO[[#This Row],[82 (29JUN1985 03:00:00)-Water Temperature (C)]]*OO[[#This Row],[24]]</f>
        <v>5.5184167831637501E-6</v>
      </c>
      <c r="AA46" s="10">
        <f>3/24000000*OO[[#This Row],[83 (29JUN1985 06:00:00)-Water Temperature (C)]]*OO[[#This Row],[25]]</f>
        <v>5.0707485024300001E-6</v>
      </c>
      <c r="AB46" s="10">
        <f>3/24000000*OO[[#This Row],[84 (29JUN1985 09:00:00)-Water Temperature (C)]]*OO[[#This Row],[26]]</f>
        <v>4.6376884018162503E-6</v>
      </c>
      <c r="AC46" s="10">
        <f>3/24000000*OO[[#This Row],[85 (29JUN1985 12:00:00)-Water Temperature (C)]]*OO[[#This Row],[27]]</f>
        <v>4.1986217658824991E-6</v>
      </c>
      <c r="AD46" s="10">
        <f>3/24000000*OO[[#This Row],[86 (29JUN1985 15:00:00)-Water Temperature (C)]]*OO[[#This Row],[28]]</f>
        <v>3.6240387465599998E-6</v>
      </c>
      <c r="AE46" s="10">
        <f>3/24000000*OO[[#This Row],[88 (29JUN1985 21:00:00)-Water Temperature (C)]]*OO[[#This Row],[30]]</f>
        <v>2.4836022812174998E-6</v>
      </c>
      <c r="AF46" s="10">
        <f>3/24000000*OO[[#This Row],[88 (29JUN1985 21:00:00)-Water Temperature (C)]]*OO[[#This Row],[30]]</f>
        <v>2.4836022812174998E-6</v>
      </c>
      <c r="AG46" s="10">
        <f>3/24000000*OO[[#This Row],[89 (30JUN1985 00:00:00)-Water Temperature (C)]]*OO[[#This Row],[31]]</f>
        <v>2.0117719129749994E-6</v>
      </c>
      <c r="AH46" s="10">
        <f>3/24000000*OO[[#This Row],[90 (30JUN1985 03:00:00)-Water Temperature (C)]]*OO[[#This Row],[32]]</f>
        <v>1.7023484853706248E-6</v>
      </c>
      <c r="AI46" s="10">
        <f>3/24000000*OO[[#This Row],[91 (30JUN1985 06:00:00)-Water Temperature (C)]]*OO[[#This Row],[33]]</f>
        <v>1.4359221794937501E-6</v>
      </c>
      <c r="AJ46" s="10">
        <f>3/24000000*OO[[#This Row],[92 (30JUN1985 09:00:00)-Water Temperature (C)]]*OO[[#This Row],[34]]</f>
        <v>1.0922064119499999E-6</v>
      </c>
      <c r="AK46" s="10">
        <f>3/24000000*OO[[#This Row],[93 (30JUN1985 12:00:00)-Water Temperature (C)]]*OO[[#This Row],[35]]</f>
        <v>7.5531426305937496E-7</v>
      </c>
      <c r="AL46" s="10">
        <f>3/24000000*OO[[#This Row],[94 (30JUN1985 15:00:00)-Water Temperature (C)]]*OO[[#This Row],[36]]</f>
        <v>5.0317578742699995E-7</v>
      </c>
      <c r="AM46" s="10">
        <f>3/24000000*OO[[#This Row],[95 (30JUN1985 18:00:00)-Water Temperature (C)]]*OO[[#This Row],[37]]</f>
        <v>3.4848767855874996E-7</v>
      </c>
      <c r="AN46" s="10">
        <f>3/24000000*OO[[#This Row],[96 (30JUN1985 21:00:00)-Water Temperature (C)]]*OO[[#This Row],[38]]</f>
        <v>2.6100742733775001E-7</v>
      </c>
      <c r="AO46" s="10">
        <f>3/24000000*OO[[#This Row],[97 (01JUL1985 00:00:00)-Water Temperature (C)]]*OO[[#This Row],[39]]</f>
        <v>2.1173602026499998E-7</v>
      </c>
      <c r="AP46" s="10">
        <f>3/24000000*OO[[#This Row],[98 (01JUL1985 03:00:00)-Water Temperature (C)]]*OO[[#This Row],[40]]</f>
        <v>1.9410346322325003E-7</v>
      </c>
      <c r="AQ46" s="10">
        <f>3/24000000*OO[[#This Row],[99 (01JUL1985 06:00:00)-Water Temperature (C)]]*OO[[#This Row],[41]]</f>
        <v>1.8549642199049997E-7</v>
      </c>
      <c r="AR46" s="10">
        <f>3/24000000*OO[[#This Row],[100 (01JUL1985 09:00:00)-Water Temperature (C)]]*OO[[#This Row],[42]]</f>
        <v>1.8208596676410002E-7</v>
      </c>
      <c r="AS46" s="10">
        <f>3/24000000*OO[[#This Row],[101 (01JUL1985 12:00:00)-Water Temperature (C)]]*OO[[#This Row],[43]]</f>
        <v>1.760571671088E-7</v>
      </c>
      <c r="AT46" s="10">
        <f>3/24000000*OO[[#This Row],[102 (01JUL1985 15:00:00)-Water Temperature (C)]]*OO[[#This Row],[44]]</f>
        <v>1.6288638309402503E-7</v>
      </c>
      <c r="AU46" s="10">
        <f>3/24000000*OO[[#This Row],[103 (01JUL1985 18:00:00)-Water Temperature (C)]]*OO[[#This Row],[45]]</f>
        <v>1.44766292424075E-7</v>
      </c>
      <c r="AV46" s="10">
        <f>3/24000000*OO[[#This Row],[104 (01JUL1985 21:00:00)-Water Temperature (C)]]*OO[[#This Row],[46]]</f>
        <v>1.2731400452528747E-7</v>
      </c>
      <c r="AW46" s="10">
        <f>3/24000000*OO[[#This Row],[105 (02JUL1985 00:00:00)-Water Temperature (C)]]*OO[[#This Row],[47]]</f>
        <v>1.1518336929645E-7</v>
      </c>
      <c r="AX46" s="10">
        <f>3/24000000*OO[[#This Row],[106 (02JUL1985 03:00:00)-Water Temperature (C)]]*OO[[#This Row],[48]]</f>
        <v>1.1269731004434999E-7</v>
      </c>
      <c r="AY46" s="10">
        <f>3/24000000*OO[[#This Row],[107 (02JUL1985 06:00:00)-Water Temperature (C)]]*OO[[#This Row],[49]]</f>
        <v>1.1300210664120001E-7</v>
      </c>
      <c r="AZ46" s="10">
        <f>3/24000000*OO[[#This Row],[108 (02JUL1985 09:00:00)-Water Temperature (C)]]*OO[[#This Row],[50]]</f>
        <v>1.1453959973216251E-7</v>
      </c>
      <c r="BA46" s="10">
        <f>3/24000000*OO[[#This Row],[109 (02JUL1985 12:00:00)-Water Temperature (C)]]*OO[[#This Row],[51]]</f>
        <v>1.1550232433999999E-7</v>
      </c>
      <c r="BB46" s="10">
        <f>3/24000000*OO[[#This Row],[110 (02JUL1985 15:00:00)-Water Temperature (C)]]*OO[[#This Row],[52]]</f>
        <v>1.0965215108539999E-7</v>
      </c>
      <c r="BC46" s="10">
        <f>3/24000000*OO[[#This Row],[111 (02JUL1985 18:00:00)-Water Temperature (C)]]*OO[[#This Row],[53]]</f>
        <v>9.9581100841599988E-8</v>
      </c>
      <c r="BD46" s="10">
        <f>3/24000000*OO[[#This Row],[112 (02JUL1985 21:00:00)-Water Temperature (C)]]*OO[[#This Row],[54]]</f>
        <v>8.8901253209599998E-8</v>
      </c>
      <c r="BE46" s="10">
        <f>3/24000000*OO[[#This Row],[113 (03JUL1985 00:00:00)-Water Temperature (C)]]*OO[[#This Row],[55]]</f>
        <v>8.0375754766399989E-8</v>
      </c>
      <c r="BF46" s="10">
        <f>3/24000000*OO[[#This Row],[114 (03JUL1985 03:00:00)-Water Temperature (C)]]*OO[[#This Row],[56]]</f>
        <v>7.7808798510299989E-8</v>
      </c>
      <c r="BG46" s="10">
        <f>3/24000000*OO[[#This Row],[115 (03JUL1985 06:00:00)-Water Temperature (C)]]*OO[[#This Row],[57]]</f>
        <v>7.8410598929599996E-8</v>
      </c>
      <c r="BH46" s="10">
        <f>3/24000000*OO[[#This Row],[116 (03JUL1985 09:00:00)-Water Temperature (C)]]*OO[[#This Row],[58]]</f>
        <v>7.9666287689999989E-8</v>
      </c>
      <c r="BI46" s="10">
        <f>3/24000000*OO[[#This Row],[117 (03JUL1985 12:00:00)-Water Temperature (C)]]*OO[[#This Row],[59]]</f>
        <v>8.0359814180850004E-8</v>
      </c>
      <c r="BJ46" s="10">
        <f>3/24000000*OO[[#This Row],[118 (03JUL1985 15:00:00)-Water Temperature (C)]]*OO[[#This Row],[60]]</f>
        <v>7.6515616281712496E-8</v>
      </c>
      <c r="BK46" s="10">
        <f>3/24000000*OO[[#This Row],[119 (03JUL1985 18:00:00)-Water Temperature (C)]]*OO[[#This Row],[61]]</f>
        <v>7.00163279529E-8</v>
      </c>
      <c r="BL46" s="10">
        <f>3/24000000*OO[[#This Row],[120 (03JUL1985 21:00:00)-Water Temperature (C)]]*OO[[#This Row],[62]]</f>
        <v>6.2354743723574996E-8</v>
      </c>
      <c r="BM46" s="10">
        <f>3/24000000*OO[[#This Row],[121 (04JUL1985 00:00:00)-Water Temperature (C)]]*OO[[#This Row],[63]]</f>
        <v>5.5855196122499992E-8</v>
      </c>
      <c r="BN46" s="10">
        <f>3/24000000*OO[[#This Row],[122 (04JUL1985 03:00:00)-Water Temperature (C)]]*OO[[#This Row],[64]]</f>
        <v>5.3162935783924996E-8</v>
      </c>
      <c r="BO46" s="10">
        <f>3/24000000*OO[[#This Row],[123 (04JUL1985 06:00:00)-Water Temperature (C)]]*OO[[#This Row],[65]]</f>
        <v>5.1247226510624999E-8</v>
      </c>
      <c r="BP46" s="10">
        <f>3/24000000*OO[[#This Row],[124 (04JUL1985 09:00:00)-Water Temperature (C)]]*OO[[#This Row],[66]]</f>
        <v>5.1692246025187494E-8</v>
      </c>
      <c r="BQ46" s="10">
        <f>3/24000000*OO[[#This Row],[125 (04JUL1985 12:00:00)-Water Temperature (C)]]*OO[[#This Row],[67]]</f>
        <v>5.1202275195124994E-8</v>
      </c>
      <c r="BR46" s="10">
        <f>3/24000000*OO[[#This Row],[126 (04JUL1985 15:00:00)-Water Temperature (C)]]*OO[[#This Row],[68]]</f>
        <v>5.0099593145624999E-8</v>
      </c>
      <c r="BS46" s="10">
        <f>3/24000000*OO[[#This Row],[127 (04JUL1985 18:00:00)-Water Temperature (C)]]*OO[[#This Row],[69]]</f>
        <v>4.808234128824999E-8</v>
      </c>
      <c r="BT46" s="10">
        <f>3/24000000*OO[[#This Row],[128 (04JUL1985 21:00:00)-Water Temperature (C)]]*OO[[#This Row],[70]]</f>
        <v>4.5968802114612507E-8</v>
      </c>
      <c r="BU46" s="10">
        <f>3/24000000*OO[[#This Row],[129 (05JUL1985 00:00:00)-Water Temperature (C)]]*OO[[#This Row],[71]]</f>
        <v>4.3679972545049994E-8</v>
      </c>
      <c r="BV46" s="10">
        <f>3/24000000*OO[[#This Row],[130 (05JUL1985 03:00:00)-Water Temperature (C)]]*OO[[#This Row],[72]]</f>
        <v>4.3853433619049998E-8</v>
      </c>
      <c r="BW46" s="10">
        <f>3/24000000*OO[[#This Row],[131 (05JUL1985 06:00:00)-Water Temperature (C)]]*OO[[#This Row],[73]]</f>
        <v>4.3267673630699997E-8</v>
      </c>
      <c r="BX46" s="10">
        <f>3/24000000*OO[[#This Row],[132 (05JUL1985 09:00:00)-Water Temperature (C)]]*OO[[#This Row],[74]]</f>
        <v>4.3944357340312504E-8</v>
      </c>
      <c r="BY46" s="10">
        <f>3/24000000*OO[[#This Row],[133 (05JUL1985 12:00:00)-Water Temperature (C)]]*OO[[#This Row],[75]]</f>
        <v>4.4184233459212499E-8</v>
      </c>
      <c r="BZ46" s="10">
        <f>3/24000000*OO[[#This Row],[134 (05JUL1985 15:00:00)-Water Temperature (C)]]*OO[[#This Row],[76]]</f>
        <v>4.250829916867499E-8</v>
      </c>
      <c r="CA46" s="10">
        <f>3/24000000*OO[[#This Row],[135 (05JUL1985 18:00:00)-Water Temperature (C)]]*OO[[#This Row],[77]]</f>
        <v>3.9476996971612497E-8</v>
      </c>
      <c r="CB46" s="10">
        <f>3/24000000*OO[[#This Row],[136 (05JUL1985 21:00:00)-Water Temperature (C)]]*OO[[#This Row],[78]]</f>
        <v>3.621771887125E-8</v>
      </c>
      <c r="CC46" s="10">
        <f>3/24000000*OO[[#This Row],[137 (06JUL1985 00:00:00)-Water Temperature (C)]]*OO[[#This Row],[79]]</f>
        <v>3.3561453281649996E-8</v>
      </c>
      <c r="CD46" s="10">
        <f>3/24000000*OO[[#This Row],[138 (06JUL1985 03:00:00)-Water Temperature (C)]]*OO[[#This Row],[80]]</f>
        <v>3.3355315318199998E-8</v>
      </c>
      <c r="CE46" s="10">
        <f>3/24000000*OO[[#This Row],[139 (06JUL1985 06:00:00)-Water Temperature (C)]]*OO[[#This Row],[81]]</f>
        <v>3.3361013485800002E-8</v>
      </c>
      <c r="CF46" s="10">
        <f>3/24000000*OO[[#This Row],[140 (06JUL1985 09:00:00)-Water Temperature (C)]]*OO[[#This Row],[82]]</f>
        <v>3.371503777835E-8</v>
      </c>
      <c r="CG46" s="10">
        <f>3/24000000*OO[[#This Row],[141 (06JUL1985 12:00:00)-Water Temperature (C)]]*OO[[#This Row],[83]]</f>
        <v>3.4082855724525002E-8</v>
      </c>
      <c r="CH46" s="10">
        <f>3/24000000*OO[[#This Row],[142 (06JUL1985 15:00:00)-Water Temperature (C)]]*OO[[#This Row],[84]]</f>
        <v>3.2831734855299996E-8</v>
      </c>
      <c r="CI46" s="10">
        <f>3/24000000*OO[[#This Row],[143 (06JUL1985 18:00:00)-Water Temperature (C)]]*OO[[#This Row],[85]]</f>
        <v>3.0396281961562505E-8</v>
      </c>
      <c r="CJ46" s="10">
        <f>3/24000000*OO[[#This Row],[144 (06JUL1985 21:00:00)-Water Temperature (C)]]*OO[[#This Row],[86]]</f>
        <v>2.7562543609612501E-8</v>
      </c>
      <c r="CK46" s="10">
        <f>3/24000000*OO[[#This Row],[145 (07JUL1985 00:00:00)-Water Temperature (C)]]*OO[[#This Row],[87]]</f>
        <v>2.5282905313249997E-8</v>
      </c>
      <c r="CL46" s="10">
        <f>3/24000000*OO[[#This Row],[146 (07JUL1985 03:00:00)-Water Temperature (C)]]*OO[[#This Row],[88]]</f>
        <v>2.4179317745375E-8</v>
      </c>
      <c r="CM46" s="10">
        <f>3/24000000*OO[[#This Row],[147 (07JUL1985 06:00:00)-Water Temperature (C)]]*OO[[#This Row],[89]]</f>
        <v>2.4346075239999999E-8</v>
      </c>
      <c r="CN46" s="10">
        <f>3/24000000*OO[[#This Row],[148 (07JUL1985 09:00:00)-Water Temperature (C)]]*OO[[#This Row],[90]]</f>
        <v>2.6227170081574999E-8</v>
      </c>
      <c r="CO46" s="10">
        <f>3/24000000*OO[[#This Row],[149 (07JUL1985 12:00:00)-Water Temperature (C)]]*OO[[#This Row],[91]]</f>
        <v>2.8497865821200002E-8</v>
      </c>
      <c r="CP46" s="10">
        <f>3/24000000*OO[[#This Row],[150 (07JUL1985 15:00:00)-Water Temperature (C)]]*OO[[#This Row],[92]]</f>
        <v>2.8673730851625E-8</v>
      </c>
      <c r="CQ46" s="10">
        <f>3/24000000*OO[[#This Row],[151 (07JUL1985 18:00:00)-Water Temperature (C)]]*OO[[#This Row],[93]]</f>
        <v>2.7279115594237495E-8</v>
      </c>
      <c r="CR46" s="10">
        <f>3/24000000*OO[[#This Row],[152 (07JUL1985 21:00:00)-Water Temperature (C)]]*OO[[#This Row],[94]]</f>
        <v>2.5273799619812495E-8</v>
      </c>
      <c r="CS46" s="10">
        <f>3/24000000*OO[[#This Row],[153 (08JUL1985 00:00:00)-Water Temperature (C)]]*OO[[#This Row],[95]]</f>
        <v>2.3136123756950003E-8</v>
      </c>
      <c r="CT46" s="10">
        <f>3/24000000*OO[[#This Row],[154 (08JUL1985 03:00:00)-Water Temperature (C)]]*OO[[#This Row],[96]]</f>
        <v>2.1846361256637498E-8</v>
      </c>
      <c r="CU46" s="10">
        <f>3/24000000*OO[[#This Row],[155 (08JUL1985 06:00:00)-Water Temperature (C)]]*OO[[#This Row],[97]]</f>
        <v>2.1244354173000003E-8</v>
      </c>
      <c r="CV46" s="10">
        <f>3/24000000*OO[[#This Row],[156 (08JUL1985 09:00:00)-Water Temperature (C)]]*OO[[#This Row],[98]]</f>
        <v>1.9993619328189994E-8</v>
      </c>
      <c r="CW46" s="10">
        <f>3/24000000*OO[[#This Row],[157 (08JUL1985 12:00:00)-Water Temperature (C)]]*OO[[#This Row],[99]]</f>
        <v>1.854936226008E-8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2.4615048011149532E-3</v>
      </c>
      <c r="D47" s="10">
        <f>3/24*OO[[#This Row],[60 (26JUN1985 09:00:00)-Water Temperature (C)]]*OO[[#This Row],[2]]/SUM(OO[2])</f>
        <v>0.10714600989944865</v>
      </c>
      <c r="E47" s="10">
        <f>3/24*OO[[#This Row],[61 (26JUN1985 12:00:00)-Water Temperature (C)]]*OO[[#This Row],[3]]/SUM(OO[3])</f>
        <v>3.395131466065459E-2</v>
      </c>
      <c r="F47" s="10">
        <f>3/24*OO[[#This Row],[62 (26JUN1985 15:00:00)-Water Temperature (C)]]*OO[[#This Row],[4]]/SUM(OO[4])</f>
        <v>1.6789783748806038E-3</v>
      </c>
      <c r="G47" s="10">
        <f>3/24*OO[[#This Row],[63 (26JUN1985 18:00:00)-Water Temperature (C)]]*OO[[#This Row],[5]]/SUM(OO[5])</f>
        <v>6.9953399951572701E-5</v>
      </c>
      <c r="H47" s="10">
        <f>3/24*OO[[#This Row],[64 (26JUN1985 21:00:00)-Water Temperature (C)]]*OO[[#This Row],[6]]/SUM(OO[6])</f>
        <v>3.150523211746045E-5</v>
      </c>
      <c r="I47" s="10">
        <f>3/24*OO[[#This Row],[65 (27JUN1985 00:00:00)-Water Temperature (C)]]*OO[[#This Row],[7]]/SUM(OO[7])</f>
        <v>2.718332028275134E-5</v>
      </c>
      <c r="J47" s="10">
        <f>3/24*OO[[#This Row],[66 (27JUN1985 03:00:00)-Water Temperature (C)]]*OO[[#This Row],[8]]/SUM(OO[8])</f>
        <v>2.5551079924778919E-5</v>
      </c>
      <c r="K47" s="10">
        <f>3/24*OO[[#This Row],[67 (27JUN1985 06:00:00)-Water Temperature (C)]]*OO[[#This Row],[9]]/SUM(OO[9])</f>
        <v>3.0107188179816336E-5</v>
      </c>
      <c r="L47" s="10">
        <f>3/24*OO[[#This Row],[68 (27JUN1985 09:00:00)-Water Temperature (C)]]*OO[[#This Row],[10]]/SUM(OO[10])</f>
        <v>3.417204003826678E-5</v>
      </c>
      <c r="M47" s="10">
        <f>3/24*OO[[#This Row],[69 (27JUN1985 12:00:00)-Water Temperature (C)]]*OO[[#This Row],[11]]/SUM(OO[11])</f>
        <v>3.4159842137613316E-5</v>
      </c>
      <c r="N47" s="10">
        <f>3/24*OO[[#This Row],[70 (27JUN1985 15:00:00)-Water Temperature (C)]]*OO[[#This Row],[12]]/SUM(OO[12])</f>
        <v>3.1137292951534996E-5</v>
      </c>
      <c r="O47" s="10">
        <f>3/24*OO[[#This Row],[71 (27JUN1985 18:00:00)-Water Temperature (C)]]*OO[[#This Row],[13]]/SUM(OO[13])</f>
        <v>2.7166452104960782E-5</v>
      </c>
      <c r="P47" s="10">
        <f>3/24*OO[[#This Row],[72 (27JUN1985 21:00:00)-Water Temperature (C)]]*OO[[#This Row],[14]]/SUM(OO[14])</f>
        <v>2.3147383888250117E-5</v>
      </c>
      <c r="Q47" s="10">
        <f>3/24*OO[[#This Row],[73 (28JUN1985 00:00:00)-Water Temperature (C)]]*OO[[#This Row],[15]]/SUM(OO[15])</f>
        <v>2.0159994324156328E-5</v>
      </c>
      <c r="R47" s="10">
        <f>3/24*OO[[#This Row],[74 (28JUN1985 03:00:00)-Water Temperature (C)]]*OO[[#This Row],[16]]/SUM(OO[16])</f>
        <v>1.8105883639430429E-5</v>
      </c>
      <c r="S47" s="10">
        <f>3/24*OO[[#This Row],[75 (28JUN1985 06:00:00)-Water Temperature (C)]]*OO[[#This Row],[17]]/SUM(OO[17])</f>
        <v>1.6633556307256142E-5</v>
      </c>
      <c r="T47" s="10">
        <f>3/24*OO[[#This Row],[76 (28JUN1985 09:00:00)-Water Temperature (C)]]*OO[[#This Row],[18]]/SUM(OO[18])</f>
        <v>1.534692925783255E-5</v>
      </c>
      <c r="U47" s="10">
        <f>3/24*OO[[#This Row],[77 (28JUN1985 12:00:00)-Water Temperature (C)]]*OO[[#This Row],[19]]/SUM(OO[19])</f>
        <v>1.3977657644605042E-5</v>
      </c>
      <c r="V47" s="10">
        <f>3/24000000*OO[[#This Row],[78 (28JUN1985 15:00:00)-Water Temperature (C)]]*OO[[#This Row],[20]]</f>
        <v>1.1989635134196248E-5</v>
      </c>
      <c r="W47" s="10">
        <f>3/24000000*OO[[#This Row],[79 (28JUN1985 18:00:00)-Water Temperature (C)]]*OO[[#This Row],[21]]</f>
        <v>9.9713683680525003E-6</v>
      </c>
      <c r="X47" s="10">
        <f>3/24000000*OO[[#This Row],[80 (28JUN1985 21:00:00)-Water Temperature (C)]]*OO[[#This Row],[22]]</f>
        <v>8.1585259396474992E-6</v>
      </c>
      <c r="Y47" s="10">
        <f>3/24000000*OO[[#This Row],[81 (29JUN1985 00:00:00)-Water Temperature (C)]]*OO[[#This Row],[23]]</f>
        <v>6.7476335470124991E-6</v>
      </c>
      <c r="Z47" s="10">
        <f>3/24000000*OO[[#This Row],[82 (29JUN1985 03:00:00)-Water Temperature (C)]]*OO[[#This Row],[24]]</f>
        <v>5.9702515426599996E-6</v>
      </c>
      <c r="AA47" s="10">
        <f>3/24000000*OO[[#This Row],[83 (29JUN1985 06:00:00)-Water Temperature (C)]]*OO[[#This Row],[25]]</f>
        <v>5.4854742797312501E-6</v>
      </c>
      <c r="AB47" s="10">
        <f>3/24000000*OO[[#This Row],[84 (29JUN1985 09:00:00)-Water Temperature (C)]]*OO[[#This Row],[26]]</f>
        <v>5.0117438481349997E-6</v>
      </c>
      <c r="AC47" s="10">
        <f>3/24000000*OO[[#This Row],[85 (29JUN1985 12:00:00)-Water Temperature (C)]]*OO[[#This Row],[27]]</f>
        <v>4.5368186329800003E-6</v>
      </c>
      <c r="AD47" s="10">
        <f>3/24000000*OO[[#This Row],[86 (29JUN1985 15:00:00)-Water Temperature (C)]]*OO[[#This Row],[28]]</f>
        <v>3.9153806132675003E-6</v>
      </c>
      <c r="AE47" s="10">
        <f>3/24000000*OO[[#This Row],[88 (29JUN1985 21:00:00)-Water Temperature (C)]]*OO[[#This Row],[30]]</f>
        <v>2.6886817161600002E-6</v>
      </c>
      <c r="AF47" s="10">
        <f>3/24000000*OO[[#This Row],[88 (29JUN1985 21:00:00)-Water Temperature (C)]]*OO[[#This Row],[30]]</f>
        <v>2.6886817161600002E-6</v>
      </c>
      <c r="AG47" s="10">
        <f>3/24000000*OO[[#This Row],[89 (30JUN1985 00:00:00)-Water Temperature (C)]]*OO[[#This Row],[31]]</f>
        <v>2.1807643255649998E-6</v>
      </c>
      <c r="AH47" s="10">
        <f>3/24000000*OO[[#This Row],[90 (30JUN1985 03:00:00)-Water Temperature (C)]]*OO[[#This Row],[32]]</f>
        <v>1.8491729655749997E-6</v>
      </c>
      <c r="AI47" s="10">
        <f>3/24000000*OO[[#This Row],[91 (30JUN1985 06:00:00)-Water Temperature (C)]]*OO[[#This Row],[33]]</f>
        <v>1.570618098976625E-6</v>
      </c>
      <c r="AJ47" s="10">
        <f>3/24000000*OO[[#This Row],[92 (30JUN1985 09:00:00)-Water Temperature (C)]]*OO[[#This Row],[34]]</f>
        <v>1.2067258954132501E-6</v>
      </c>
      <c r="AK47" s="10">
        <f>3/24000000*OO[[#This Row],[93 (30JUN1985 12:00:00)-Water Temperature (C)]]*OO[[#This Row],[35]]</f>
        <v>8.374491011669999E-7</v>
      </c>
      <c r="AL47" s="10">
        <f>3/24000000*OO[[#This Row],[94 (30JUN1985 15:00:00)-Water Temperature (C)]]*OO[[#This Row],[36]]</f>
        <v>5.5555919926500001E-7</v>
      </c>
      <c r="AM47" s="10">
        <f>3/24000000*OO[[#This Row],[95 (30JUN1985 18:00:00)-Water Temperature (C)]]*OO[[#This Row],[37]]</f>
        <v>3.8215980609425E-7</v>
      </c>
      <c r="AN47" s="10">
        <f>3/24000000*OO[[#This Row],[96 (30JUN1985 21:00:00)-Water Temperature (C)]]*OO[[#This Row],[38]]</f>
        <v>2.8481854400625004E-7</v>
      </c>
      <c r="AO47" s="10">
        <f>3/24000000*OO[[#This Row],[97 (01JUL1985 00:00:00)-Water Temperature (C)]]*OO[[#This Row],[39]]</f>
        <v>2.3014987876887501E-7</v>
      </c>
      <c r="AP47" s="10">
        <f>3/24000000*OO[[#This Row],[98 (01JUL1985 03:00:00)-Water Temperature (C)]]*OO[[#This Row],[40]]</f>
        <v>2.1051308978099998E-7</v>
      </c>
      <c r="AQ47" s="10">
        <f>3/24000000*OO[[#This Row],[99 (01JUL1985 06:00:00)-Water Temperature (C)]]*OO[[#This Row],[41]]</f>
        <v>1.9986219762762502E-7</v>
      </c>
      <c r="AR47" s="10">
        <f>3/24000000*OO[[#This Row],[100 (01JUL1985 09:00:00)-Water Temperature (C)]]*OO[[#This Row],[42]]</f>
        <v>1.9563379919749997E-7</v>
      </c>
      <c r="AS47" s="10">
        <f>3/24000000*OO[[#This Row],[101 (01JUL1985 12:00:00)-Water Temperature (C)]]*OO[[#This Row],[43]]</f>
        <v>1.8903336696975E-7</v>
      </c>
      <c r="AT47" s="10">
        <f>3/24000000*OO[[#This Row],[102 (01JUL1985 15:00:00)-Water Temperature (C)]]*OO[[#This Row],[44]]</f>
        <v>1.7518058952345001E-7</v>
      </c>
      <c r="AU47" s="10">
        <f>3/24000000*OO[[#This Row],[103 (01JUL1985 18:00:00)-Water Temperature (C)]]*OO[[#This Row],[45]]</f>
        <v>1.5592806297188751E-7</v>
      </c>
      <c r="AV47" s="10">
        <f>3/24000000*OO[[#This Row],[104 (01JUL1985 21:00:00)-Water Temperature (C)]]*OO[[#This Row],[46]]</f>
        <v>1.371992589407375E-7</v>
      </c>
      <c r="AW47" s="10">
        <f>3/24000000*OO[[#This Row],[105 (02JUL1985 00:00:00)-Water Temperature (C)]]*OO[[#This Row],[47]]</f>
        <v>1.2415334860499998E-7</v>
      </c>
      <c r="AX47" s="10">
        <f>3/24000000*OO[[#This Row],[106 (02JUL1985 03:00:00)-Water Temperature (C)]]*OO[[#This Row],[48]]</f>
        <v>1.2159930078202497E-7</v>
      </c>
      <c r="AY47" s="10">
        <f>3/24000000*OO[[#This Row],[107 (02JUL1985 06:00:00)-Water Temperature (C)]]*OO[[#This Row],[49]]</f>
        <v>1.2149379137699999E-7</v>
      </c>
      <c r="AZ47" s="10">
        <f>3/24000000*OO[[#This Row],[108 (02JUL1985 09:00:00)-Water Temperature (C)]]*OO[[#This Row],[50]]</f>
        <v>1.2285911663171249E-7</v>
      </c>
      <c r="BA47" s="10">
        <f>3/24000000*OO[[#This Row],[109 (02JUL1985 12:00:00)-Water Temperature (C)]]*OO[[#This Row],[51]]</f>
        <v>1.239024505705875E-7</v>
      </c>
      <c r="BB47" s="10">
        <f>3/24000000*OO[[#This Row],[110 (02JUL1985 15:00:00)-Water Temperature (C)]]*OO[[#This Row],[52]]</f>
        <v>1.1773066721803751E-7</v>
      </c>
      <c r="BC47" s="10">
        <f>3/24000000*OO[[#This Row],[111 (02JUL1985 18:00:00)-Water Temperature (C)]]*OO[[#This Row],[53]]</f>
        <v>1.0712872538919998E-7</v>
      </c>
      <c r="BD47" s="10">
        <f>3/24000000*OO[[#This Row],[112 (02JUL1985 21:00:00)-Water Temperature (C)]]*OO[[#This Row],[54]]</f>
        <v>9.577739998537499E-8</v>
      </c>
      <c r="BE47" s="10">
        <f>3/24000000*OO[[#This Row],[113 (03JUL1985 00:00:00)-Water Temperature (C)]]*OO[[#This Row],[55]]</f>
        <v>8.6632936265500014E-8</v>
      </c>
      <c r="BF47" s="10">
        <f>3/24000000*OO[[#This Row],[114 (03JUL1985 03:00:00)-Water Temperature (C)]]*OO[[#This Row],[56]]</f>
        <v>8.3913844214924998E-8</v>
      </c>
      <c r="BG47" s="10">
        <f>3/24000000*OO[[#This Row],[115 (03JUL1985 06:00:00)-Water Temperature (C)]]*OO[[#This Row],[57]]</f>
        <v>8.4299007321599992E-8</v>
      </c>
      <c r="BH47" s="10">
        <f>3/24000000*OO[[#This Row],[116 (03JUL1985 09:00:00)-Water Temperature (C)]]*OO[[#This Row],[58]]</f>
        <v>8.5462864359975012E-8</v>
      </c>
      <c r="BI47" s="10">
        <f>3/24000000*OO[[#This Row],[117 (03JUL1985 12:00:00)-Water Temperature (C)]]*OO[[#This Row],[59]]</f>
        <v>8.6181467638800005E-8</v>
      </c>
      <c r="BJ47" s="10">
        <f>3/24000000*OO[[#This Row],[118 (03JUL1985 15:00:00)-Water Temperature (C)]]*OO[[#This Row],[60]]</f>
        <v>8.2089961114374998E-8</v>
      </c>
      <c r="BK47" s="10">
        <f>3/24000000*OO[[#This Row],[119 (03JUL1985 18:00:00)-Water Temperature (C)]]*OO[[#This Row],[61]]</f>
        <v>7.5280233740249986E-8</v>
      </c>
      <c r="BL47" s="10">
        <f>3/24000000*OO[[#This Row],[120 (03JUL1985 21:00:00)-Water Temperature (C)]]*OO[[#This Row],[62]]</f>
        <v>6.7130671048874997E-8</v>
      </c>
      <c r="BM47" s="10">
        <f>3/24000000*OO[[#This Row],[121 (04JUL1985 00:00:00)-Water Temperature (C)]]*OO[[#This Row],[63]]</f>
        <v>6.0153226314499993E-8</v>
      </c>
      <c r="BN47" s="10">
        <f>3/24000000*OO[[#This Row],[122 (04JUL1985 03:00:00)-Water Temperature (C)]]*OO[[#This Row],[64]]</f>
        <v>5.7285727142624992E-8</v>
      </c>
      <c r="BO47" s="10">
        <f>3/24000000*OO[[#This Row],[123 (04JUL1985 06:00:00)-Water Temperature (C)]]*OO[[#This Row],[65]]</f>
        <v>5.4981504336849998E-8</v>
      </c>
      <c r="BP47" s="10">
        <f>3/24000000*OO[[#This Row],[124 (04JUL1985 09:00:00)-Water Temperature (C)]]*OO[[#This Row],[66]]</f>
        <v>5.5411706038849992E-8</v>
      </c>
      <c r="BQ47" s="10">
        <f>3/24000000*OO[[#This Row],[125 (04JUL1985 12:00:00)-Water Temperature (C)]]*OO[[#This Row],[67]]</f>
        <v>5.4817406044500005E-8</v>
      </c>
      <c r="BR47" s="10">
        <f>3/24000000*OO[[#This Row],[126 (04JUL1985 15:00:00)-Water Temperature (C)]]*OO[[#This Row],[68]]</f>
        <v>5.3735548552000003E-8</v>
      </c>
      <c r="BS47" s="10">
        <f>3/24000000*OO[[#This Row],[127 (04JUL1985 18:00:00)-Water Temperature (C)]]*OO[[#This Row],[69]]</f>
        <v>5.1657706790100002E-8</v>
      </c>
      <c r="BT47" s="10">
        <f>3/24000000*OO[[#This Row],[128 (04JUL1985 21:00:00)-Water Temperature (C)]]*OO[[#This Row],[70]]</f>
        <v>4.9402559163099996E-8</v>
      </c>
      <c r="BU47" s="10">
        <f>3/24000000*OO[[#This Row],[129 (05JUL1985 00:00:00)-Water Temperature (C)]]*OO[[#This Row],[71]]</f>
        <v>4.690991332859999E-8</v>
      </c>
      <c r="BV47" s="10">
        <f>3/24000000*OO[[#This Row],[130 (05JUL1985 03:00:00)-Water Temperature (C)]]*OO[[#This Row],[72]]</f>
        <v>4.7175650642137503E-8</v>
      </c>
      <c r="BW47" s="10">
        <f>3/24000000*OO[[#This Row],[131 (05JUL1985 06:00:00)-Water Temperature (C)]]*OO[[#This Row],[73]]</f>
        <v>4.6382272532375003E-8</v>
      </c>
      <c r="BX47" s="10">
        <f>3/24000000*OO[[#This Row],[132 (05JUL1985 09:00:00)-Water Temperature (C)]]*OO[[#This Row],[74]]</f>
        <v>4.7039507505899998E-8</v>
      </c>
      <c r="BY47" s="10">
        <f>3/24000000*OO[[#This Row],[133 (05JUL1985 12:00:00)-Water Temperature (C)]]*OO[[#This Row],[75]]</f>
        <v>4.729818737E-8</v>
      </c>
      <c r="BZ47" s="10">
        <f>3/24000000*OO[[#This Row],[134 (05JUL1985 15:00:00)-Water Temperature (C)]]*OO[[#This Row],[76]]</f>
        <v>4.5554303294849998E-8</v>
      </c>
      <c r="CA47" s="10">
        <f>3/24000000*OO[[#This Row],[135 (05JUL1985 18:00:00)-Water Temperature (C)]]*OO[[#This Row],[77]]</f>
        <v>4.2374152812450003E-8</v>
      </c>
      <c r="CB47" s="10">
        <f>3/24000000*OO[[#This Row],[136 (05JUL1985 21:00:00)-Water Temperature (C)]]*OO[[#This Row],[78]]</f>
        <v>3.8910169433350003E-8</v>
      </c>
      <c r="CC47" s="10">
        <f>3/24000000*OO[[#This Row],[137 (06JUL1985 00:00:00)-Water Temperature (C)]]*OO[[#This Row],[79]]</f>
        <v>3.6085115768399996E-8</v>
      </c>
      <c r="CD47" s="10">
        <f>3/24000000*OO[[#This Row],[138 (06JUL1985 03:00:00)-Water Temperature (C)]]*OO[[#This Row],[80]]</f>
        <v>3.5926444095600006E-8</v>
      </c>
      <c r="CE47" s="10">
        <f>3/24000000*OO[[#This Row],[139 (06JUL1985 06:00:00)-Water Temperature (C)]]*OO[[#This Row],[81]]</f>
        <v>3.5849410956974995E-8</v>
      </c>
      <c r="CF47" s="10">
        <f>3/24000000*OO[[#This Row],[140 (06JUL1985 09:00:00)-Water Temperature (C)]]*OO[[#This Row],[82]]</f>
        <v>3.6263350529062501E-8</v>
      </c>
      <c r="CG47" s="10">
        <f>3/24000000*OO[[#This Row],[141 (06JUL1985 12:00:00)-Water Temperature (C)]]*OO[[#This Row],[83]]</f>
        <v>3.6669694166824997E-8</v>
      </c>
      <c r="CH47" s="10">
        <f>3/24000000*OO[[#This Row],[142 (06JUL1985 15:00:00)-Water Temperature (C)]]*OO[[#This Row],[84]]</f>
        <v>3.5268394969499997E-8</v>
      </c>
      <c r="CI47" s="10">
        <f>3/24000000*OO[[#This Row],[143 (06JUL1985 18:00:00)-Water Temperature (C)]]*OO[[#This Row],[85]]</f>
        <v>3.2630452721324999E-8</v>
      </c>
      <c r="CJ47" s="10">
        <f>3/24000000*OO[[#This Row],[144 (06JUL1985 21:00:00)-Water Temperature (C)]]*OO[[#This Row],[86]]</f>
        <v>2.9622384609524997E-8</v>
      </c>
      <c r="CK47" s="10">
        <f>3/24000000*OO[[#This Row],[145 (07JUL1985 00:00:00)-Water Temperature (C)]]*OO[[#This Row],[87]]</f>
        <v>2.7268279572187501E-8</v>
      </c>
      <c r="CL47" s="10">
        <f>3/24000000*OO[[#This Row],[146 (07JUL1985 03:00:00)-Water Temperature (C)]]*OO[[#This Row],[88]]</f>
        <v>2.6113699176862502E-8</v>
      </c>
      <c r="CM47" s="10">
        <f>3/24000000*OO[[#This Row],[147 (07JUL1985 06:00:00)-Water Temperature (C)]]*OO[[#This Row],[89]]</f>
        <v>2.6100953784062498E-8</v>
      </c>
      <c r="CN47" s="10">
        <f>3/24000000*OO[[#This Row],[148 (07JUL1985 09:00:00)-Water Temperature (C)]]*OO[[#This Row],[90]]</f>
        <v>2.7950217385649997E-8</v>
      </c>
      <c r="CO47" s="10">
        <f>3/24000000*OO[[#This Row],[149 (07JUL1985 12:00:00)-Water Temperature (C)]]*OO[[#This Row],[91]]</f>
        <v>3.0410529236250001E-8</v>
      </c>
      <c r="CP47" s="10">
        <f>3/24000000*OO[[#This Row],[150 (07JUL1985 15:00:00)-Water Temperature (C)]]*OO[[#This Row],[92]]</f>
        <v>3.0681110500774995E-8</v>
      </c>
      <c r="CQ47" s="10">
        <f>3/24000000*OO[[#This Row],[151 (07JUL1985 18:00:00)-Water Temperature (C)]]*OO[[#This Row],[93]]</f>
        <v>2.9272988247749996E-8</v>
      </c>
      <c r="CR47" s="10">
        <f>3/24000000*OO[[#This Row],[152 (07JUL1985 21:00:00)-Water Temperature (C)]]*OO[[#This Row],[94]]</f>
        <v>2.716746327735E-8</v>
      </c>
      <c r="CS47" s="10">
        <f>3/24000000*OO[[#This Row],[153 (08JUL1985 00:00:00)-Water Temperature (C)]]*OO[[#This Row],[95]]</f>
        <v>2.4886331353237496E-8</v>
      </c>
      <c r="CT47" s="10">
        <f>3/24000000*OO[[#This Row],[154 (08JUL1985 03:00:00)-Water Temperature (C)]]*OO[[#This Row],[96]]</f>
        <v>2.3516583951162497E-8</v>
      </c>
      <c r="CU47" s="10">
        <f>3/24000000*OO[[#This Row],[155 (08JUL1985 06:00:00)-Water Temperature (C)]]*OO[[#This Row],[97]]</f>
        <v>2.2906594869299998E-8</v>
      </c>
      <c r="CV47" s="10">
        <f>3/24000000*OO[[#This Row],[156 (08JUL1985 09:00:00)-Water Temperature (C)]]*OO[[#This Row],[98]]</f>
        <v>2.1549737944449998E-8</v>
      </c>
      <c r="CW47" s="10">
        <f>3/24000000*OO[[#This Row],[157 (08JUL1985 12:00:00)-Water Temperature (C)]]*OO[[#This Row],[99]]</f>
        <v>1.996323889655875E-8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1.3265617123057079E-3</v>
      </c>
      <c r="D48" s="10">
        <f>3/24*OO[[#This Row],[60 (26JUN1985 09:00:00)-Water Temperature (C)]]*OO[[#This Row],[2]]/SUM(OO[2])</f>
        <v>9.8540026505627556E-2</v>
      </c>
      <c r="E48" s="10">
        <f>3/24*OO[[#This Row],[61 (26JUN1985 12:00:00)-Water Temperature (C)]]*OO[[#This Row],[3]]/SUM(OO[3])</f>
        <v>3.7780543117078777E-2</v>
      </c>
      <c r="F48" s="10">
        <f>3/24*OO[[#This Row],[62 (26JUN1985 15:00:00)-Water Temperature (C)]]*OO[[#This Row],[4]]/SUM(OO[4])</f>
        <v>2.0257412736910535E-3</v>
      </c>
      <c r="G48" s="10">
        <f>3/24*OO[[#This Row],[63 (26JUN1985 18:00:00)-Water Temperature (C)]]*OO[[#This Row],[5]]/SUM(OO[5])</f>
        <v>7.7865310670679653E-5</v>
      </c>
      <c r="H48" s="10">
        <f>3/24*OO[[#This Row],[64 (26JUN1985 21:00:00)-Water Temperature (C)]]*OO[[#This Row],[6]]/SUM(OO[6])</f>
        <v>3.0802292736927852E-5</v>
      </c>
      <c r="I48" s="10">
        <f>3/24*OO[[#This Row],[65 (27JUN1985 00:00:00)-Water Temperature (C)]]*OO[[#This Row],[7]]/SUM(OO[7])</f>
        <v>2.64930071150902E-5</v>
      </c>
      <c r="J48" s="10">
        <f>3/24*OO[[#This Row],[66 (27JUN1985 03:00:00)-Water Temperature (C)]]*OO[[#This Row],[8]]/SUM(OO[8])</f>
        <v>2.4762870385728915E-5</v>
      </c>
      <c r="K48" s="10">
        <f>3/24*OO[[#This Row],[67 (27JUN1985 06:00:00)-Water Temperature (C)]]*OO[[#This Row],[9]]/SUM(OO[9])</f>
        <v>2.9084877562928163E-5</v>
      </c>
      <c r="L48" s="10">
        <f>3/24*OO[[#This Row],[68 (27JUN1985 09:00:00)-Water Temperature (C)]]*OO[[#This Row],[10]]/SUM(OO[10])</f>
        <v>3.3344681253416199E-5</v>
      </c>
      <c r="M48" s="10">
        <f>3/24*OO[[#This Row],[69 (27JUN1985 12:00:00)-Water Temperature (C)]]*OO[[#This Row],[11]]/SUM(OO[11])</f>
        <v>3.3686754041528831E-5</v>
      </c>
      <c r="N48" s="10">
        <f>3/24*OO[[#This Row],[70 (27JUN1985 15:00:00)-Water Temperature (C)]]*OO[[#This Row],[12]]/SUM(OO[12])</f>
        <v>3.0965980900460675E-5</v>
      </c>
      <c r="O48" s="10">
        <f>3/24*OO[[#This Row],[71 (27JUN1985 18:00:00)-Water Temperature (C)]]*OO[[#This Row],[13]]/SUM(OO[13])</f>
        <v>2.7223061881700722E-5</v>
      </c>
      <c r="P48" s="10">
        <f>3/24*OO[[#This Row],[72 (27JUN1985 21:00:00)-Water Temperature (C)]]*OO[[#This Row],[14]]/SUM(OO[14])</f>
        <v>2.3295316602002552E-5</v>
      </c>
      <c r="Q48" s="10">
        <f>3/24*OO[[#This Row],[73 (28JUN1985 00:00:00)-Water Temperature (C)]]*OO[[#This Row],[15]]/SUM(OO[15])</f>
        <v>2.0394296885504839E-5</v>
      </c>
      <c r="R48" s="10">
        <f>3/24*OO[[#This Row],[74 (28JUN1985 03:00:00)-Water Temperature (C)]]*OO[[#This Row],[16]]/SUM(OO[16])</f>
        <v>1.8404717523112264E-5</v>
      </c>
      <c r="S48" s="10">
        <f>3/24*OO[[#This Row],[75 (28JUN1985 06:00:00)-Water Temperature (C)]]*OO[[#This Row],[17]]/SUM(OO[17])</f>
        <v>1.6980552556274905E-5</v>
      </c>
      <c r="T48" s="10">
        <f>3/24*OO[[#This Row],[76 (28JUN1985 09:00:00)-Water Temperature (C)]]*OO[[#This Row],[18]]/SUM(OO[18])</f>
        <v>1.574184701226824E-5</v>
      </c>
      <c r="U48" s="10">
        <f>3/24*OO[[#This Row],[77 (28JUN1985 12:00:00)-Water Temperature (C)]]*OO[[#This Row],[19]]/SUM(OO[19])</f>
        <v>1.4416102915598299E-5</v>
      </c>
      <c r="V48" s="10">
        <f>3/24000000*OO[[#This Row],[78 (28JUN1985 15:00:00)-Water Temperature (C)]]*OO[[#This Row],[20]]</f>
        <v>1.244996934544E-5</v>
      </c>
      <c r="W48" s="10">
        <f>3/24000000*OO[[#This Row],[79 (28JUN1985 18:00:00)-Water Temperature (C)]]*OO[[#This Row],[21]]</f>
        <v>1.04249529542425E-5</v>
      </c>
      <c r="X48" s="10">
        <f>3/24000000*OO[[#This Row],[80 (28JUN1985 21:00:00)-Water Temperature (C)]]*OO[[#This Row],[22]]</f>
        <v>8.5777396621699997E-6</v>
      </c>
      <c r="Y48" s="10">
        <f>3/24000000*OO[[#This Row],[81 (29JUN1985 00:00:00)-Water Temperature (C)]]*OO[[#This Row],[23]]</f>
        <v>7.1194342237650005E-6</v>
      </c>
      <c r="Z48" s="10">
        <f>3/24000000*OO[[#This Row],[82 (29JUN1985 03:00:00)-Water Temperature (C)]]*OO[[#This Row],[24]]</f>
        <v>6.3253825075762499E-6</v>
      </c>
      <c r="AA48" s="10">
        <f>3/24000000*OO[[#This Row],[83 (29JUN1985 06:00:00)-Water Temperature (C)]]*OO[[#This Row],[25]]</f>
        <v>5.8403318889762498E-6</v>
      </c>
      <c r="AB48" s="10">
        <f>3/24000000*OO[[#This Row],[84 (29JUN1985 09:00:00)-Water Temperature (C)]]*OO[[#This Row],[26]]</f>
        <v>5.3596655240699992E-6</v>
      </c>
      <c r="AC48" s="10">
        <f>3/24000000*OO[[#This Row],[85 (29JUN1985 12:00:00)-Water Temperature (C)]]*OO[[#This Row],[27]]</f>
        <v>4.8794479628449996E-6</v>
      </c>
      <c r="AD48" s="10">
        <f>3/24000000*OO[[#This Row],[86 (29JUN1985 15:00:00)-Water Temperature (C)]]*OO[[#This Row],[28]]</f>
        <v>4.2407851848062506E-6</v>
      </c>
      <c r="AE48" s="10">
        <f>3/24000000*OO[[#This Row],[88 (29JUN1985 21:00:00)-Water Temperature (C)]]*OO[[#This Row],[30]]</f>
        <v>2.9599473937799997E-6</v>
      </c>
      <c r="AF48" s="10">
        <f>3/24000000*OO[[#This Row],[88 (29JUN1985 21:00:00)-Water Temperature (C)]]*OO[[#This Row],[30]]</f>
        <v>2.9599473937799997E-6</v>
      </c>
      <c r="AG48" s="10">
        <f>3/24000000*OO[[#This Row],[89 (30JUN1985 00:00:00)-Water Temperature (C)]]*OO[[#This Row],[31]]</f>
        <v>2.4199430799599996E-6</v>
      </c>
      <c r="AH48" s="10">
        <f>3/24000000*OO[[#This Row],[90 (30JUN1985 03:00:00)-Water Temperature (C)]]*OO[[#This Row],[32]]</f>
        <v>2.0682173582399996E-6</v>
      </c>
      <c r="AI48" s="10">
        <f>3/24000000*OO[[#This Row],[91 (30JUN1985 06:00:00)-Water Temperature (C)]]*OO[[#This Row],[33]]</f>
        <v>1.7752946229919998E-6</v>
      </c>
      <c r="AJ48" s="10">
        <f>3/24000000*OO[[#This Row],[92 (30JUN1985 09:00:00)-Water Temperature (C)]]*OO[[#This Row],[34]]</f>
        <v>1.3844377688872499E-6</v>
      </c>
      <c r="AK48" s="10">
        <f>3/24000000*OO[[#This Row],[93 (30JUN1985 12:00:00)-Water Temperature (C)]]*OO[[#This Row],[35]]</f>
        <v>9.6912545408974989E-7</v>
      </c>
      <c r="AL48" s="10">
        <f>3/24000000*OO[[#This Row],[94 (30JUN1985 15:00:00)-Water Temperature (C)]]*OO[[#This Row],[36]]</f>
        <v>6.4201549593599993E-7</v>
      </c>
      <c r="AM48" s="10">
        <f>3/24000000*OO[[#This Row],[95 (30JUN1985 18:00:00)-Water Temperature (C)]]*OO[[#This Row],[37]]</f>
        <v>4.3885280151249997E-7</v>
      </c>
      <c r="AN48" s="10">
        <f>3/24000000*OO[[#This Row],[96 (30JUN1985 21:00:00)-Water Temperature (C)]]*OO[[#This Row],[38]]</f>
        <v>3.2517179563049998E-7</v>
      </c>
      <c r="AO48" s="10">
        <f>3/24000000*OO[[#This Row],[97 (01JUL1985 00:00:00)-Water Temperature (C)]]*OO[[#This Row],[39]]</f>
        <v>2.6127301402200002E-7</v>
      </c>
      <c r="AP48" s="10">
        <f>3/24000000*OO[[#This Row],[98 (01JUL1985 03:00:00)-Water Temperature (C)]]*OO[[#This Row],[40]]</f>
        <v>2.3810258946600001E-7</v>
      </c>
      <c r="AQ48" s="10">
        <f>3/24000000*OO[[#This Row],[99 (01JUL1985 06:00:00)-Water Temperature (C)]]*OO[[#This Row],[41]]</f>
        <v>2.2480500298575001E-7</v>
      </c>
      <c r="AR48" s="10">
        <f>3/24000000*OO[[#This Row],[100 (01JUL1985 09:00:00)-Water Temperature (C)]]*OO[[#This Row],[42]]</f>
        <v>2.19556600118625E-7</v>
      </c>
      <c r="AS48" s="10">
        <f>3/24000000*OO[[#This Row],[101 (01JUL1985 12:00:00)-Water Temperature (C)]]*OO[[#This Row],[43]]</f>
        <v>2.1199528235118751E-7</v>
      </c>
      <c r="AT48" s="10">
        <f>3/24000000*OO[[#This Row],[102 (01JUL1985 15:00:00)-Water Temperature (C)]]*OO[[#This Row],[44]]</f>
        <v>1.96917627001875E-7</v>
      </c>
      <c r="AU48" s="10">
        <f>3/24000000*OO[[#This Row],[103 (01JUL1985 18:00:00)-Water Temperature (C)]]*OO[[#This Row],[45]]</f>
        <v>1.7557125776795002E-7</v>
      </c>
      <c r="AV48" s="10">
        <f>3/24000000*OO[[#This Row],[104 (01JUL1985 21:00:00)-Water Temperature (C)]]*OO[[#This Row],[46]]</f>
        <v>1.5458773529766249E-7</v>
      </c>
      <c r="AW48" s="10">
        <f>3/24000000*OO[[#This Row],[105 (02JUL1985 00:00:00)-Water Temperature (C)]]*OO[[#This Row],[47]]</f>
        <v>1.3965311240025001E-7</v>
      </c>
      <c r="AX48" s="10">
        <f>3/24000000*OO[[#This Row],[106 (02JUL1985 03:00:00)-Water Temperature (C)]]*OO[[#This Row],[48]]</f>
        <v>1.3675911870058751E-7</v>
      </c>
      <c r="AY48" s="10">
        <f>3/24000000*OO[[#This Row],[107 (02JUL1985 06:00:00)-Water Temperature (C)]]*OO[[#This Row],[49]]</f>
        <v>1.3622936810924997E-7</v>
      </c>
      <c r="AZ48" s="10">
        <f>3/24000000*OO[[#This Row],[108 (02JUL1985 09:00:00)-Water Temperature (C)]]*OO[[#This Row],[50]]</f>
        <v>1.3744153584551247E-7</v>
      </c>
      <c r="BA48" s="10">
        <f>3/24000000*OO[[#This Row],[109 (02JUL1985 12:00:00)-Water Temperature (C)]]*OO[[#This Row],[51]]</f>
        <v>1.3868372973854999E-7</v>
      </c>
      <c r="BB48" s="10">
        <f>3/24000000*OO[[#This Row],[110 (02JUL1985 15:00:00)-Water Temperature (C)]]*OO[[#This Row],[52]]</f>
        <v>1.32120464535E-7</v>
      </c>
      <c r="BC48" s="10">
        <f>3/24000000*OO[[#This Row],[111 (02JUL1985 18:00:00)-Water Temperature (C)]]*OO[[#This Row],[53]]</f>
        <v>1.20428318538E-7</v>
      </c>
      <c r="BD48" s="10">
        <f>3/24000000*OO[[#This Row],[112 (02JUL1985 21:00:00)-Water Temperature (C)]]*OO[[#This Row],[54]]</f>
        <v>1.0785203771264999E-7</v>
      </c>
      <c r="BE48" s="10">
        <f>3/24000000*OO[[#This Row],[113 (03JUL1985 00:00:00)-Water Temperature (C)]]*OO[[#This Row],[55]]</f>
        <v>9.7494482816499991E-8</v>
      </c>
      <c r="BF48" s="10">
        <f>3/24000000*OO[[#This Row],[114 (03JUL1985 03:00:00)-Water Temperature (C)]]*OO[[#This Row],[56]]</f>
        <v>9.4371125702375001E-8</v>
      </c>
      <c r="BG48" s="10">
        <f>3/24000000*OO[[#This Row],[115 (03JUL1985 06:00:00)-Water Temperature (C)]]*OO[[#This Row],[57]]</f>
        <v>9.4501255712499994E-8</v>
      </c>
      <c r="BH48" s="10">
        <f>3/24000000*OO[[#This Row],[116 (03JUL1985 09:00:00)-Water Temperature (C)]]*OO[[#This Row],[58]]</f>
        <v>9.5645652621087481E-8</v>
      </c>
      <c r="BI48" s="10">
        <f>3/24000000*OO[[#This Row],[117 (03JUL1985 12:00:00)-Water Temperature (C)]]*OO[[#This Row],[59]]</f>
        <v>9.6460583442562488E-8</v>
      </c>
      <c r="BJ48" s="10">
        <f>3/24000000*OO[[#This Row],[118 (03JUL1985 15:00:00)-Water Temperature (C)]]*OO[[#This Row],[60]]</f>
        <v>9.2036707024674998E-8</v>
      </c>
      <c r="BK48" s="10">
        <f>3/24000000*OO[[#This Row],[119 (03JUL1985 18:00:00)-Water Temperature (C)]]*OO[[#This Row],[61]]</f>
        <v>8.4584060848625003E-8</v>
      </c>
      <c r="BL48" s="10">
        <f>3/24000000*OO[[#This Row],[120 (03JUL1985 21:00:00)-Water Temperature (C)]]*OO[[#This Row],[62]]</f>
        <v>7.5558681936499998E-8</v>
      </c>
      <c r="BM48" s="10">
        <f>3/24000000*OO[[#This Row],[121 (04JUL1985 00:00:00)-Water Temperature (C)]]*OO[[#This Row],[63]]</f>
        <v>6.7674031978437491E-8</v>
      </c>
      <c r="BN48" s="10">
        <f>3/24000000*OO[[#This Row],[122 (04JUL1985 03:00:00)-Water Temperature (C)]]*OO[[#This Row],[64]]</f>
        <v>6.4395190290974998E-8</v>
      </c>
      <c r="BO48" s="10">
        <f>3/24000000*OO[[#This Row],[123 (04JUL1985 06:00:00)-Water Temperature (C)]]*OO[[#This Row],[65]]</f>
        <v>6.1595897703525E-8</v>
      </c>
      <c r="BP48" s="10">
        <f>3/24000000*OO[[#This Row],[124 (04JUL1985 09:00:00)-Water Temperature (C)]]*OO[[#This Row],[66]]</f>
        <v>6.1982054898300016E-8</v>
      </c>
      <c r="BQ48" s="10">
        <f>3/24000000*OO[[#This Row],[125 (04JUL1985 12:00:00)-Water Temperature (C)]]*OO[[#This Row],[67]]</f>
        <v>6.1292889738737508E-8</v>
      </c>
      <c r="BR48" s="10">
        <f>3/24000000*OO[[#This Row],[126 (04JUL1985 15:00:00)-Water Temperature (C)]]*OO[[#This Row],[68]]</f>
        <v>6.0148939586949994E-8</v>
      </c>
      <c r="BS48" s="10">
        <f>3/24000000*OO[[#This Row],[127 (04JUL1985 18:00:00)-Water Temperature (C)]]*OO[[#This Row],[69]]</f>
        <v>5.7962024709524991E-8</v>
      </c>
      <c r="BT48" s="10">
        <f>3/24000000*OO[[#This Row],[128 (04JUL1985 21:00:00)-Water Temperature (C)]]*OO[[#This Row],[70]]</f>
        <v>5.5428262004737491E-8</v>
      </c>
      <c r="BU48" s="10">
        <f>3/24000000*OO[[#This Row],[129 (05JUL1985 00:00:00)-Water Temperature (C)]]*OO[[#This Row],[71]]</f>
        <v>5.2600676397199999E-8</v>
      </c>
      <c r="BV48" s="10">
        <f>3/24000000*OO[[#This Row],[130 (05JUL1985 03:00:00)-Water Temperature (C)]]*OO[[#This Row],[72]]</f>
        <v>5.2902766968187503E-8</v>
      </c>
      <c r="BW48" s="10">
        <f>3/24000000*OO[[#This Row],[131 (05JUL1985 06:00:00)-Water Temperature (C)]]*OO[[#This Row],[73]]</f>
        <v>5.1923705175925008E-8</v>
      </c>
      <c r="BX48" s="10">
        <f>3/24000000*OO[[#This Row],[132 (05JUL1985 09:00:00)-Water Temperature (C)]]*OO[[#This Row],[74]]</f>
        <v>5.2546488717749994E-8</v>
      </c>
      <c r="BY48" s="10">
        <f>3/24000000*OO[[#This Row],[133 (05JUL1985 12:00:00)-Water Temperature (C)]]*OO[[#This Row],[75]]</f>
        <v>5.2868721899975003E-8</v>
      </c>
      <c r="BZ48" s="10">
        <f>3/24000000*OO[[#This Row],[134 (05JUL1985 15:00:00)-Water Temperature (C)]]*OO[[#This Row],[76]]</f>
        <v>5.106103396275E-8</v>
      </c>
      <c r="CA48" s="10">
        <f>3/24000000*OO[[#This Row],[135 (05JUL1985 18:00:00)-Water Temperature (C)]]*OO[[#This Row],[77]]</f>
        <v>4.7585063838549994E-8</v>
      </c>
      <c r="CB48" s="10">
        <f>3/24000000*OO[[#This Row],[136 (05JUL1985 21:00:00)-Water Temperature (C)]]*OO[[#This Row],[78]]</f>
        <v>4.3756128812450001E-8</v>
      </c>
      <c r="CC48" s="10">
        <f>3/24000000*OO[[#This Row],[137 (06JUL1985 00:00:00)-Water Temperature (C)]]*OO[[#This Row],[79]]</f>
        <v>4.0568188351349991E-8</v>
      </c>
      <c r="CD48" s="10">
        <f>3/24000000*OO[[#This Row],[138 (06JUL1985 03:00:00)-Water Temperature (C)]]*OO[[#This Row],[80]]</f>
        <v>4.0427151237474998E-8</v>
      </c>
      <c r="CE48" s="10">
        <f>3/24000000*OO[[#This Row],[139 (06JUL1985 06:00:00)-Water Temperature (C)]]*OO[[#This Row],[81]]</f>
        <v>4.0294211162249996E-8</v>
      </c>
      <c r="CF48" s="10">
        <f>3/24000000*OO[[#This Row],[140 (06JUL1985 09:00:00)-Water Temperature (C)]]*OO[[#This Row],[82]]</f>
        <v>4.0717776909837498E-8</v>
      </c>
      <c r="CG48" s="10">
        <f>3/24000000*OO[[#This Row],[141 (06JUL1985 12:00:00)-Water Temperature (C)]]*OO[[#This Row],[83]]</f>
        <v>4.123781851349999E-8</v>
      </c>
      <c r="CH48" s="10">
        <f>3/24000000*OO[[#This Row],[142 (06JUL1985 15:00:00)-Water Temperature (C)]]*OO[[#This Row],[84]]</f>
        <v>3.9698660087625004E-8</v>
      </c>
      <c r="CI48" s="10">
        <f>3/24000000*OO[[#This Row],[143 (06JUL1985 18:00:00)-Water Temperature (C)]]*OO[[#This Row],[85]]</f>
        <v>3.6708285225874996E-8</v>
      </c>
      <c r="CJ48" s="10">
        <f>3/24000000*OO[[#This Row],[144 (06JUL1985 21:00:00)-Water Temperature (C)]]*OO[[#This Row],[86]]</f>
        <v>3.3363654262087501E-8</v>
      </c>
      <c r="CK48" s="10">
        <f>3/24000000*OO[[#This Row],[145 (07JUL1985 00:00:00)-Water Temperature (C)]]*OO[[#This Row],[87]]</f>
        <v>3.0769396173375001E-8</v>
      </c>
      <c r="CL48" s="10">
        <f>3/24000000*OO[[#This Row],[146 (07JUL1985 03:00:00)-Water Temperature (C)]]*OO[[#This Row],[88]]</f>
        <v>2.9496080385187499E-8</v>
      </c>
      <c r="CM48" s="10">
        <f>3/24000000*OO[[#This Row],[147 (07JUL1985 06:00:00)-Water Temperature (C)]]*OO[[#This Row],[89]]</f>
        <v>2.9280258749175E-8</v>
      </c>
      <c r="CN48" s="10">
        <f>3/24000000*OO[[#This Row],[148 (07JUL1985 09:00:00)-Water Temperature (C)]]*OO[[#This Row],[90]]</f>
        <v>3.1166243382862496E-8</v>
      </c>
      <c r="CO48" s="10">
        <f>3/24000000*OO[[#This Row],[149 (07JUL1985 12:00:00)-Water Temperature (C)]]*OO[[#This Row],[91]]</f>
        <v>3.3981122490524996E-8</v>
      </c>
      <c r="CP48" s="10">
        <f>3/24000000*OO[[#This Row],[150 (07JUL1985 15:00:00)-Water Temperature (C)]]*OO[[#This Row],[92]]</f>
        <v>3.4436185649549996E-8</v>
      </c>
      <c r="CQ48" s="10">
        <f>3/24000000*OO[[#This Row],[151 (07JUL1985 18:00:00)-Water Temperature (C)]]*OO[[#This Row],[93]]</f>
        <v>3.2981153465137497E-8</v>
      </c>
      <c r="CR48" s="10">
        <f>3/24000000*OO[[#This Row],[152 (07JUL1985 21:00:00)-Water Temperature (C)]]*OO[[#This Row],[94]]</f>
        <v>3.0689993118000001E-8</v>
      </c>
      <c r="CS48" s="10">
        <f>3/24000000*OO[[#This Row],[153 (08JUL1985 00:00:00)-Water Temperature (C)]]*OO[[#This Row],[95]]</f>
        <v>2.8151006207999998E-8</v>
      </c>
      <c r="CT48" s="10">
        <f>3/24000000*OO[[#This Row],[154 (08JUL1985 03:00:00)-Water Temperature (C)]]*OO[[#This Row],[96]]</f>
        <v>2.6593365645312497E-8</v>
      </c>
      <c r="CU48" s="10">
        <f>3/24000000*OO[[#This Row],[155 (08JUL1985 06:00:00)-Water Temperature (C)]]*OO[[#This Row],[97]]</f>
        <v>2.5971619679849998E-8</v>
      </c>
      <c r="CV48" s="10">
        <f>3/24000000*OO[[#This Row],[156 (08JUL1985 09:00:00)-Water Temperature (C)]]*OO[[#This Row],[98]]</f>
        <v>2.4431180702437498E-8</v>
      </c>
      <c r="CW48" s="10">
        <f>3/24000000*OO[[#This Row],[157 (08JUL1985 12:00:00)-Water Temperature (C)]]*OO[[#This Row],[99]]</f>
        <v>2.2645015788149996E-8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6.4082507112795382E-4</v>
      </c>
      <c r="D49" s="10">
        <f>3/24*OO[[#This Row],[60 (26JUN1985 09:00:00)-Water Temperature (C)]]*OO[[#This Row],[2]]/SUM(OO[2])</f>
        <v>8.677073906812495E-2</v>
      </c>
      <c r="E49" s="10">
        <f>3/24*OO[[#This Row],[61 (26JUN1985 12:00:00)-Water Temperature (C)]]*OO[[#This Row],[3]]/SUM(OO[3])</f>
        <v>4.4226460530839617E-2</v>
      </c>
      <c r="F49" s="10">
        <f>3/24*OO[[#This Row],[62 (26JUN1985 15:00:00)-Water Temperature (C)]]*OO[[#This Row],[4]]/SUM(OO[4])</f>
        <v>2.8382461974602283E-3</v>
      </c>
      <c r="G49" s="10">
        <f>3/24*OO[[#This Row],[63 (26JUN1985 18:00:00)-Water Temperature (C)]]*OO[[#This Row],[5]]/SUM(OO[5])</f>
        <v>1.0261395883903804E-4</v>
      </c>
      <c r="H49" s="10">
        <f>3/24*OO[[#This Row],[64 (26JUN1985 21:00:00)-Water Temperature (C)]]*OO[[#This Row],[6]]/SUM(OO[6])</f>
        <v>3.0627619169653472E-5</v>
      </c>
      <c r="I49" s="10">
        <f>3/24*OO[[#This Row],[65 (27JUN1985 00:00:00)-Water Temperature (C)]]*OO[[#This Row],[7]]/SUM(OO[7])</f>
        <v>2.5960341555389161E-5</v>
      </c>
      <c r="J49" s="10">
        <f>3/24*OO[[#This Row],[66 (27JUN1985 03:00:00)-Water Temperature (C)]]*OO[[#This Row],[8]]/SUM(OO[8])</f>
        <v>2.403396145629008E-5</v>
      </c>
      <c r="K49" s="10">
        <f>3/24*OO[[#This Row],[67 (27JUN1985 06:00:00)-Water Temperature (C)]]*OO[[#This Row],[9]]/SUM(OO[9])</f>
        <v>2.7885846887034718E-5</v>
      </c>
      <c r="L49" s="10">
        <f>3/24*OO[[#This Row],[68 (27JUN1985 09:00:00)-Water Temperature (C)]]*OO[[#This Row],[10]]/SUM(OO[10])</f>
        <v>3.2316338230555163E-5</v>
      </c>
      <c r="M49" s="10">
        <f>3/24*OO[[#This Row],[69 (27JUN1985 12:00:00)-Water Temperature (C)]]*OO[[#This Row],[11]]/SUM(OO[11])</f>
        <v>3.3069277228794979E-5</v>
      </c>
      <c r="N49" s="10">
        <f>3/24*OO[[#This Row],[70 (27JUN1985 15:00:00)-Water Temperature (C)]]*OO[[#This Row],[12]]/SUM(OO[12])</f>
        <v>3.0714599537546695E-5</v>
      </c>
      <c r="O49" s="10">
        <f>3/24*OO[[#This Row],[71 (27JUN1985 18:00:00)-Water Temperature (C)]]*OO[[#This Row],[13]]/SUM(OO[13])</f>
        <v>2.7204554956075955E-5</v>
      </c>
      <c r="P49" s="10">
        <f>3/24*OO[[#This Row],[72 (27JUN1985 21:00:00)-Water Temperature (C)]]*OO[[#This Row],[14]]/SUM(OO[14])</f>
        <v>2.3368653588089212E-5</v>
      </c>
      <c r="Q49" s="10">
        <f>3/24*OO[[#This Row],[73 (28JUN1985 00:00:00)-Water Temperature (C)]]*OO[[#This Row],[15]]/SUM(OO[15])</f>
        <v>2.0543045673558322E-5</v>
      </c>
      <c r="R49" s="10">
        <f>3/24*OO[[#This Row],[74 (28JUN1985 03:00:00)-Water Temperature (C)]]*OO[[#This Row],[16]]/SUM(OO[16])</f>
        <v>1.8600633875098906E-5</v>
      </c>
      <c r="S49" s="10">
        <f>3/24*OO[[#This Row],[75 (28JUN1985 06:00:00)-Water Temperature (C)]]*OO[[#This Row],[17]]/SUM(OO[17])</f>
        <v>1.7205447004605828E-5</v>
      </c>
      <c r="T49" s="10">
        <f>3/24*OO[[#This Row],[76 (28JUN1985 09:00:00)-Water Temperature (C)]]*OO[[#This Row],[18]]/SUM(OO[18])</f>
        <v>1.6014376871600099E-5</v>
      </c>
      <c r="U49" s="10">
        <f>3/24*OO[[#This Row],[77 (28JUN1985 12:00:00)-Water Temperature (C)]]*OO[[#This Row],[19]]/SUM(OO[19])</f>
        <v>1.4742115926354945E-5</v>
      </c>
      <c r="V49" s="10">
        <f>3/24000000*OO[[#This Row],[78 (28JUN1985 15:00:00)-Water Temperature (C)]]*OO[[#This Row],[20]]</f>
        <v>1.2835928055445E-5</v>
      </c>
      <c r="W49" s="10">
        <f>3/24000000*OO[[#This Row],[79 (28JUN1985 18:00:00)-Water Temperature (C)]]*OO[[#This Row],[21]]</f>
        <v>1.0832049075119999E-5</v>
      </c>
      <c r="X49" s="10">
        <f>3/24000000*OO[[#This Row],[80 (28JUN1985 21:00:00)-Water Temperature (C)]]*OO[[#This Row],[22]]</f>
        <v>8.9710022437500002E-6</v>
      </c>
      <c r="Y49" s="10">
        <f>3/24000000*OO[[#This Row],[81 (29JUN1985 00:00:00)-Water Temperature (C)]]*OO[[#This Row],[23]]</f>
        <v>7.47069834136375E-6</v>
      </c>
      <c r="Z49" s="10">
        <f>3/24000000*OO[[#This Row],[82 (29JUN1985 03:00:00)-Water Temperature (C)]]*OO[[#This Row],[24]]</f>
        <v>6.64989567975E-6</v>
      </c>
      <c r="AA49" s="10">
        <f>3/24000000*OO[[#This Row],[83 (29JUN1985 06:00:00)-Water Temperature (C)]]*OO[[#This Row],[25]]</f>
        <v>6.1664204023362493E-6</v>
      </c>
      <c r="AB49" s="10">
        <f>3/24000000*OO[[#This Row],[84 (29JUN1985 09:00:00)-Water Temperature (C)]]*OO[[#This Row],[26]]</f>
        <v>5.6859197711774999E-6</v>
      </c>
      <c r="AC49" s="10">
        <f>3/24000000*OO[[#This Row],[85 (29JUN1985 12:00:00)-Water Temperature (C)]]*OO[[#This Row],[27]]</f>
        <v>5.2065321841999996E-6</v>
      </c>
      <c r="AD49" s="10">
        <f>3/24000000*OO[[#This Row],[86 (29JUN1985 15:00:00)-Water Temperature (C)]]*OO[[#This Row],[28]]</f>
        <v>4.5701365379399994E-6</v>
      </c>
      <c r="AE49" s="10">
        <f>3/24000000*OO[[#This Row],[88 (29JUN1985 21:00:00)-Water Temperature (C)]]*OO[[#This Row],[30]]</f>
        <v>3.2550746828499995E-6</v>
      </c>
      <c r="AF49" s="10">
        <f>3/24000000*OO[[#This Row],[88 (29JUN1985 21:00:00)-Water Temperature (C)]]*OO[[#This Row],[30]]</f>
        <v>3.2550746828499995E-6</v>
      </c>
      <c r="AG49" s="10">
        <f>3/24000000*OO[[#This Row],[89 (30JUN1985 00:00:00)-Water Temperature (C)]]*OO[[#This Row],[31]]</f>
        <v>2.6780529681749999E-6</v>
      </c>
      <c r="AH49" s="10">
        <f>3/24000000*OO[[#This Row],[90 (30JUN1985 03:00:00)-Water Temperature (C)]]*OO[[#This Row],[32]]</f>
        <v>2.3009034260349996E-6</v>
      </c>
      <c r="AI49" s="10">
        <f>3/24000000*OO[[#This Row],[91 (30JUN1985 06:00:00)-Water Temperature (C)]]*OO[[#This Row],[33]]</f>
        <v>1.9937051552562497E-6</v>
      </c>
      <c r="AJ49" s="10">
        <f>3/24000000*OO[[#This Row],[92 (30JUN1985 09:00:00)-Water Temperature (C)]]*OO[[#This Row],[34]]</f>
        <v>1.5886314049151248E-6</v>
      </c>
      <c r="AK49" s="10">
        <f>3/24000000*OO[[#This Row],[93 (30JUN1985 12:00:00)-Water Temperature (C)]]*OO[[#This Row],[35]]</f>
        <v>1.129983794907E-6</v>
      </c>
      <c r="AL49" s="10">
        <f>3/24000000*OO[[#This Row],[94 (30JUN1985 15:00:00)-Water Temperature (C)]]*OO[[#This Row],[36]]</f>
        <v>7.4922024798724996E-7</v>
      </c>
      <c r="AM49" s="10">
        <f>3/24000000*OO[[#This Row],[95 (30JUN1985 18:00:00)-Water Temperature (C)]]*OO[[#This Row],[37]]</f>
        <v>5.0725626405962493E-7</v>
      </c>
      <c r="AN49" s="10">
        <f>3/24000000*OO[[#This Row],[96 (30JUN1985 21:00:00)-Water Temperature (C)]]*OO[[#This Row],[38]]</f>
        <v>3.7171652766649994E-7</v>
      </c>
      <c r="AO49" s="10">
        <f>3/24000000*OO[[#This Row],[97 (01JUL1985 00:00:00)-Water Temperature (C)]]*OO[[#This Row],[39]]</f>
        <v>2.9551956686362495E-7</v>
      </c>
      <c r="AP49" s="10">
        <f>3/24000000*OO[[#This Row],[98 (01JUL1985 03:00:00)-Water Temperature (C)]]*OO[[#This Row],[40]]</f>
        <v>2.6691104172875E-7</v>
      </c>
      <c r="AQ49" s="10">
        <f>3/24000000*OO[[#This Row],[99 (01JUL1985 06:00:00)-Water Temperature (C)]]*OO[[#This Row],[41]]</f>
        <v>2.5031981179799994E-7</v>
      </c>
      <c r="AR49" s="10">
        <f>3/24000000*OO[[#This Row],[100 (01JUL1985 09:00:00)-Water Temperature (C)]]*OO[[#This Row],[42]]</f>
        <v>2.4327370900124994E-7</v>
      </c>
      <c r="AS49" s="10">
        <f>3/24000000*OO[[#This Row],[101 (01JUL1985 12:00:00)-Water Temperature (C)]]*OO[[#This Row],[43]]</f>
        <v>2.3468122173212498E-7</v>
      </c>
      <c r="AT49" s="10">
        <f>3/24000000*OO[[#This Row],[102 (01JUL1985 15:00:00)-Water Temperature (C)]]*OO[[#This Row],[44]]</f>
        <v>2.1898690805687496E-7</v>
      </c>
      <c r="AU49" s="10">
        <f>3/24000000*OO[[#This Row],[103 (01JUL1985 18:00:00)-Water Temperature (C)]]*OO[[#This Row],[45]]</f>
        <v>1.9588758668037495E-7</v>
      </c>
      <c r="AV49" s="10">
        <f>3/24000000*OO[[#This Row],[104 (01JUL1985 21:00:00)-Water Temperature (C)]]*OO[[#This Row],[46]]</f>
        <v>1.727253127672875E-7</v>
      </c>
      <c r="AW49" s="10">
        <f>3/24000000*OO[[#This Row],[105 (02JUL1985 00:00:00)-Water Temperature (C)]]*OO[[#This Row],[47]]</f>
        <v>1.5543438156968749E-7</v>
      </c>
      <c r="AX49" s="10">
        <f>3/24000000*OO[[#This Row],[106 (02JUL1985 03:00:00)-Water Temperature (C)]]*OO[[#This Row],[48]]</f>
        <v>1.51807370570875E-7</v>
      </c>
      <c r="AY49" s="10">
        <f>3/24000000*OO[[#This Row],[107 (02JUL1985 06:00:00)-Water Temperature (C)]]*OO[[#This Row],[49]]</f>
        <v>1.5071850729450001E-7</v>
      </c>
      <c r="AZ49" s="10">
        <f>3/24000000*OO[[#This Row],[108 (02JUL1985 09:00:00)-Water Temperature (C)]]*OO[[#This Row],[50]]</f>
        <v>1.5159982686018749E-7</v>
      </c>
      <c r="BA49" s="10">
        <f>3/24000000*OO[[#This Row],[109 (02JUL1985 12:00:00)-Water Temperature (C)]]*OO[[#This Row],[51]]</f>
        <v>1.5299214231281248E-7</v>
      </c>
      <c r="BB49" s="10">
        <f>3/24000000*OO[[#This Row],[110 (02JUL1985 15:00:00)-Water Temperature (C)]]*OO[[#This Row],[52]]</f>
        <v>1.46587949010375E-7</v>
      </c>
      <c r="BC49" s="10">
        <f>3/24000000*OO[[#This Row],[111 (02JUL1985 18:00:00)-Water Temperature (C)]]*OO[[#This Row],[53]]</f>
        <v>1.3395551284243749E-7</v>
      </c>
      <c r="BD49" s="10">
        <f>3/24000000*OO[[#This Row],[112 (02JUL1985 21:00:00)-Water Temperature (C)]]*OO[[#This Row],[54]]</f>
        <v>1.2033927544094999E-7</v>
      </c>
      <c r="BE49" s="10">
        <f>3/24000000*OO[[#This Row],[113 (03JUL1985 00:00:00)-Water Temperature (C)]]*OO[[#This Row],[55]]</f>
        <v>1.0861196050766249E-7</v>
      </c>
      <c r="BF49" s="10">
        <f>3/24000000*OO[[#This Row],[114 (03JUL1985 03:00:00)-Water Temperature (C)]]*OO[[#This Row],[56]]</f>
        <v>1.0480513611039999E-7</v>
      </c>
      <c r="BG49" s="10">
        <f>3/24000000*OO[[#This Row],[115 (03JUL1985 06:00:00)-Water Temperature (C)]]*OO[[#This Row],[57]]</f>
        <v>1.0447652545519999E-7</v>
      </c>
      <c r="BH49" s="10">
        <f>3/24000000*OO[[#This Row],[116 (03JUL1985 09:00:00)-Water Temperature (C)]]*OO[[#This Row],[58]]</f>
        <v>1.0547973820531249E-7</v>
      </c>
      <c r="BI49" s="10">
        <f>3/24000000*OO[[#This Row],[117 (03JUL1985 12:00:00)-Water Temperature (C)]]*OO[[#This Row],[59]]</f>
        <v>1.0637784846450001E-7</v>
      </c>
      <c r="BJ49" s="10">
        <f>3/24000000*OO[[#This Row],[118 (03JUL1985 15:00:00)-Water Temperature (C)]]*OO[[#This Row],[60]]</f>
        <v>1.0197675422594998E-7</v>
      </c>
      <c r="BK49" s="10">
        <f>3/24000000*OO[[#This Row],[119 (03JUL1985 18:00:00)-Water Temperature (C)]]*OO[[#This Row],[61]]</f>
        <v>9.4013463379999992E-8</v>
      </c>
      <c r="BL49" s="10">
        <f>3/24000000*OO[[#This Row],[120 (03JUL1985 21:00:00)-Water Temperature (C)]]*OO[[#This Row],[62]]</f>
        <v>8.4273417357774998E-8</v>
      </c>
      <c r="BM49" s="10">
        <f>3/24000000*OO[[#This Row],[121 (04JUL1985 00:00:00)-Water Temperature (C)]]*OO[[#This Row],[63]]</f>
        <v>7.5400165458800005E-8</v>
      </c>
      <c r="BN49" s="10">
        <f>3/24000000*OO[[#This Row],[122 (04JUL1985 03:00:00)-Water Temperature (C)]]*OO[[#This Row],[64]]</f>
        <v>7.1498763626624993E-8</v>
      </c>
      <c r="BO49" s="10">
        <f>3/24000000*OO[[#This Row],[123 (04JUL1985 06:00:00)-Water Temperature (C)]]*OO[[#This Row],[65]]</f>
        <v>6.8195658633749999E-8</v>
      </c>
      <c r="BP49" s="10">
        <f>3/24000000*OO[[#This Row],[124 (04JUL1985 09:00:00)-Water Temperature (C)]]*OO[[#This Row],[66]]</f>
        <v>6.8310574720262514E-8</v>
      </c>
      <c r="BQ49" s="10">
        <f>3/24000000*OO[[#This Row],[125 (04JUL1985 12:00:00)-Water Temperature (C)]]*OO[[#This Row],[67]]</f>
        <v>6.7616715803124997E-8</v>
      </c>
      <c r="BR49" s="10">
        <f>3/24000000*OO[[#This Row],[126 (04JUL1985 15:00:00)-Water Temperature (C)]]*OO[[#This Row],[68]]</f>
        <v>6.6373784682450005E-8</v>
      </c>
      <c r="BS49" s="10">
        <f>3/24000000*OO[[#This Row],[127 (04JUL1985 18:00:00)-Water Temperature (C)]]*OO[[#This Row],[69]]</f>
        <v>6.4241554194674996E-8</v>
      </c>
      <c r="BT49" s="10">
        <f>3/24000000*OO[[#This Row],[128 (04JUL1985 21:00:00)-Water Temperature (C)]]*OO[[#This Row],[70]]</f>
        <v>6.1410409494350008E-8</v>
      </c>
      <c r="BU49" s="10">
        <f>3/24000000*OO[[#This Row],[129 (05JUL1985 00:00:00)-Water Temperature (C)]]*OO[[#This Row],[71]]</f>
        <v>5.8278463393187499E-8</v>
      </c>
      <c r="BV49" s="10">
        <f>3/24000000*OO[[#This Row],[130 (05JUL1985 03:00:00)-Water Temperature (C)]]*OO[[#This Row],[72]]</f>
        <v>5.8440357228000005E-8</v>
      </c>
      <c r="BW49" s="10">
        <f>3/24000000*OO[[#This Row],[131 (05JUL1985 06:00:00)-Water Temperature (C)]]*OO[[#This Row],[73]]</f>
        <v>5.7384437254800007E-8</v>
      </c>
      <c r="BX49" s="10">
        <f>3/24000000*OO[[#This Row],[132 (05JUL1985 09:00:00)-Water Temperature (C)]]*OO[[#This Row],[74]]</f>
        <v>5.777312769426251E-8</v>
      </c>
      <c r="BY49" s="10">
        <f>3/24000000*OO[[#This Row],[133 (05JUL1985 12:00:00)-Water Temperature (C)]]*OO[[#This Row],[75]]</f>
        <v>5.821864192574999E-8</v>
      </c>
      <c r="BZ49" s="10">
        <f>3/24000000*OO[[#This Row],[134 (05JUL1985 15:00:00)-Water Temperature (C)]]*OO[[#This Row],[76]]</f>
        <v>5.6499048699499995E-8</v>
      </c>
      <c r="CA49" s="10">
        <f>3/24000000*OO[[#This Row],[135 (05JUL1985 18:00:00)-Water Temperature (C)]]*OO[[#This Row],[77]]</f>
        <v>5.2797403974937502E-8</v>
      </c>
      <c r="CB49" s="10">
        <f>3/24000000*OO[[#This Row],[136 (05JUL1985 21:00:00)-Water Temperature (C)]]*OO[[#This Row],[78]]</f>
        <v>4.8663047528600005E-8</v>
      </c>
      <c r="CC49" s="10">
        <f>3/24000000*OO[[#This Row],[137 (06JUL1985 00:00:00)-Water Temperature (C)]]*OO[[#This Row],[79]]</f>
        <v>4.5058891336662498E-8</v>
      </c>
      <c r="CD49" s="10">
        <f>3/24000000*OO[[#This Row],[138 (06JUL1985 03:00:00)-Water Temperature (C)]]*OO[[#This Row],[80]]</f>
        <v>4.4837349274424992E-8</v>
      </c>
      <c r="CE49" s="10">
        <f>3/24000000*OO[[#This Row],[139 (06JUL1985 06:00:00)-Water Temperature (C)]]*OO[[#This Row],[81]]</f>
        <v>4.467629666749999E-8</v>
      </c>
      <c r="CF49" s="10">
        <f>3/24000000*OO[[#This Row],[140 (06JUL1985 09:00:00)-Water Temperature (C)]]*OO[[#This Row],[82]]</f>
        <v>4.5068802987149999E-8</v>
      </c>
      <c r="CG49" s="10">
        <f>3/24000000*OO[[#This Row],[141 (06JUL1985 12:00:00)-Water Temperature (C)]]*OO[[#This Row],[83]]</f>
        <v>4.5689091548149992E-8</v>
      </c>
      <c r="CH49" s="10">
        <f>3/24000000*OO[[#This Row],[142 (06JUL1985 15:00:00)-Water Temperature (C)]]*OO[[#This Row],[84]]</f>
        <v>4.4156640684000003E-8</v>
      </c>
      <c r="CI49" s="10">
        <f>3/24000000*OO[[#This Row],[143 (06JUL1985 18:00:00)-Water Temperature (C)]]*OO[[#This Row],[85]]</f>
        <v>4.0816429240275005E-8</v>
      </c>
      <c r="CJ49" s="10">
        <f>3/24000000*OO[[#This Row],[144 (06JUL1985 21:00:00)-Water Temperature (C)]]*OO[[#This Row],[86]]</f>
        <v>3.7175298077062504E-8</v>
      </c>
      <c r="CK49" s="10">
        <f>3/24000000*OO[[#This Row],[145 (07JUL1985 00:00:00)-Water Temperature (C)]]*OO[[#This Row],[87]]</f>
        <v>3.4305951423187504E-8</v>
      </c>
      <c r="CL49" s="10">
        <f>3/24000000*OO[[#This Row],[146 (07JUL1985 03:00:00)-Water Temperature (C)]]*OO[[#This Row],[88]]</f>
        <v>3.2912003331999998E-8</v>
      </c>
      <c r="CM49" s="10">
        <f>3/24000000*OO[[#This Row],[147 (07JUL1985 06:00:00)-Water Temperature (C)]]*OO[[#This Row],[89]]</f>
        <v>3.2391752716687497E-8</v>
      </c>
      <c r="CN49" s="10">
        <f>3/24000000*OO[[#This Row],[148 (07JUL1985 09:00:00)-Water Temperature (C)]]*OO[[#This Row],[90]]</f>
        <v>3.4104551807100008E-8</v>
      </c>
      <c r="CO49" s="10">
        <f>3/24000000*OO[[#This Row],[149 (07JUL1985 12:00:00)-Water Temperature (C)]]*OO[[#This Row],[91]]</f>
        <v>3.72118882406E-8</v>
      </c>
      <c r="CP49" s="10">
        <f>3/24000000*OO[[#This Row],[150 (07JUL1985 15:00:00)-Water Temperature (C)]]*OO[[#This Row],[92]]</f>
        <v>3.8035553488275005E-8</v>
      </c>
      <c r="CQ49" s="10">
        <f>3/24000000*OO[[#This Row],[151 (07JUL1985 18:00:00)-Water Temperature (C)]]*OO[[#This Row],[93]]</f>
        <v>3.6641592089599999E-8</v>
      </c>
      <c r="CR49" s="10">
        <f>3/24000000*OO[[#This Row],[152 (07JUL1985 21:00:00)-Water Temperature (C)]]*OO[[#This Row],[94]]</f>
        <v>3.4236110253637503E-8</v>
      </c>
      <c r="CS49" s="10">
        <f>3/24000000*OO[[#This Row],[153 (08JUL1985 00:00:00)-Water Temperature (C)]]*OO[[#This Row],[95]]</f>
        <v>3.1459914669449999E-8</v>
      </c>
      <c r="CT49" s="10">
        <f>3/24000000*OO[[#This Row],[154 (08JUL1985 03:00:00)-Water Temperature (C)]]*OO[[#This Row],[96]]</f>
        <v>2.9658156852374999E-8</v>
      </c>
      <c r="CU49" s="10">
        <f>3/24000000*OO[[#This Row],[155 (08JUL1985 06:00:00)-Water Temperature (C)]]*OO[[#This Row],[97]]</f>
        <v>2.9034605872349996E-8</v>
      </c>
      <c r="CV49" s="10">
        <f>3/24000000*OO[[#This Row],[156 (08JUL1985 09:00:00)-Water Temperature (C)]]*OO[[#This Row],[98]]</f>
        <v>2.7335481004374999E-8</v>
      </c>
      <c r="CW49" s="10">
        <f>3/24000000*OO[[#This Row],[157 (08JUL1985 12:00:00)-Water Temperature (C)]]*OO[[#This Row],[99]]</f>
        <v>2.5402336541249999E-8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4.8156909215400464E-4</v>
      </c>
      <c r="D50" s="10">
        <f>3/24*OO[[#This Row],[60 (26JUN1985 09:00:00)-Water Temperature (C)]]*OO[[#This Row],[2]]/SUM(OO[2])</f>
        <v>0.1466185152241696</v>
      </c>
      <c r="E50" s="10">
        <f>3/24*OO[[#This Row],[61 (26JUN1985 12:00:00)-Water Temperature (C)]]*OO[[#This Row],[3]]/SUM(OO[3])</f>
        <v>0.10587133573417502</v>
      </c>
      <c r="F50" s="10">
        <f>3/24*OO[[#This Row],[62 (26JUN1985 15:00:00)-Water Temperature (C)]]*OO[[#This Row],[4]]/SUM(OO[4])</f>
        <v>8.2817769384962454E-3</v>
      </c>
      <c r="G50" s="10">
        <f>3/24*OO[[#This Row],[63 (26JUN1985 18:00:00)-Water Temperature (C)]]*OO[[#This Row],[5]]/SUM(OO[5])</f>
        <v>2.9350601862500705E-4</v>
      </c>
      <c r="H50" s="10">
        <f>3/24*OO[[#This Row],[64 (26JUN1985 21:00:00)-Water Temperature (C)]]*OO[[#This Row],[6]]/SUM(OO[6])</f>
        <v>6.2415307426937644E-5</v>
      </c>
      <c r="I50" s="10">
        <f>3/24*OO[[#This Row],[65 (27JUN1985 00:00:00)-Water Temperature (C)]]*OO[[#This Row],[7]]/SUM(OO[7])</f>
        <v>5.1489594736616117E-5</v>
      </c>
      <c r="J50" s="10">
        <f>3/24*OO[[#This Row],[66 (27JUN1985 03:00:00)-Water Temperature (C)]]*OO[[#This Row],[8]]/SUM(OO[8])</f>
        <v>4.7095596470988401E-5</v>
      </c>
      <c r="K50" s="10">
        <f>3/24*OO[[#This Row],[67 (27JUN1985 06:00:00)-Water Temperature (C)]]*OO[[#This Row],[9]]/SUM(OO[9])</f>
        <v>5.3590489274554127E-5</v>
      </c>
      <c r="L50" s="10">
        <f>3/24*OO[[#This Row],[68 (27JUN1985 09:00:00)-Water Temperature (C)]]*OO[[#This Row],[10]]/SUM(OO[10])</f>
        <v>6.261507905392894E-5</v>
      </c>
      <c r="M50" s="10">
        <f>3/24*OO[[#This Row],[69 (27JUN1985 12:00:00)-Water Temperature (C)]]*OO[[#This Row],[11]]/SUM(OO[11])</f>
        <v>6.4889912950337854E-5</v>
      </c>
      <c r="N50" s="10">
        <f>3/24*OO[[#This Row],[70 (27JUN1985 15:00:00)-Water Temperature (C)]]*OO[[#This Row],[12]]/SUM(OO[12])</f>
        <v>6.0811517972535399E-5</v>
      </c>
      <c r="O50" s="10">
        <f>3/24*OO[[#This Row],[71 (27JUN1985 18:00:00)-Water Temperature (C)]]*OO[[#This Row],[13]]/SUM(OO[13])</f>
        <v>5.4124171336273943E-5</v>
      </c>
      <c r="P50" s="10">
        <f>3/24*OO[[#This Row],[72 (27JUN1985 21:00:00)-Water Temperature (C)]]*OO[[#This Row],[14]]/SUM(OO[14])</f>
        <v>4.6562850163771907E-5</v>
      </c>
      <c r="Q50" s="10">
        <f>3/24*OO[[#This Row],[73 (28JUN1985 00:00:00)-Water Temperature (C)]]*OO[[#This Row],[15]]/SUM(OO[15])</f>
        <v>4.095247747722241E-5</v>
      </c>
      <c r="R50" s="10">
        <f>3/24*OO[[#This Row],[74 (28JUN1985 03:00:00)-Water Temperature (C)]]*OO[[#This Row],[16]]/SUM(OO[16])</f>
        <v>3.7059546934544934E-5</v>
      </c>
      <c r="S50" s="10">
        <f>3/24*OO[[#This Row],[75 (28JUN1985 06:00:00)-Water Temperature (C)]]*OO[[#This Row],[17]]/SUM(OO[17])</f>
        <v>3.4232775635821006E-5</v>
      </c>
      <c r="T50" s="10">
        <f>3/24*OO[[#This Row],[76 (28JUN1985 09:00:00)-Water Temperature (C)]]*OO[[#This Row],[18]]/SUM(OO[18])</f>
        <v>3.1857522251438523E-5</v>
      </c>
      <c r="U50" s="10">
        <f>3/24*OO[[#This Row],[77 (28JUN1985 12:00:00)-Water Temperature (C)]]*OO[[#This Row],[19]]/SUM(OO[19])</f>
        <v>2.9360067306738759E-5</v>
      </c>
      <c r="V50" s="10">
        <f>3/24000000*OO[[#This Row],[78 (28JUN1985 15:00:00)-Water Temperature (C)]]*OO[[#This Row],[20]]</f>
        <v>2.5684615976662492E-5</v>
      </c>
      <c r="W50" s="10">
        <f>3/24000000*OO[[#This Row],[79 (28JUN1985 18:00:00)-Water Temperature (C)]]*OO[[#This Row],[21]]</f>
        <v>2.17583311524E-5</v>
      </c>
      <c r="X50" s="10">
        <f>3/24000000*OO[[#This Row],[80 (28JUN1985 21:00:00)-Water Temperature (C)]]*OO[[#This Row],[22]]</f>
        <v>1.8068368669427496E-5</v>
      </c>
      <c r="Y50" s="10">
        <f>3/24000000*OO[[#This Row],[81 (29JUN1985 00:00:00)-Water Temperature (C)]]*OO[[#This Row],[23]]</f>
        <v>1.5035684720612501E-5</v>
      </c>
      <c r="Z50" s="10">
        <f>3/24000000*OO[[#This Row],[82 (29JUN1985 03:00:00)-Water Temperature (C)]]*OO[[#This Row],[24]]</f>
        <v>1.3333358259127499E-5</v>
      </c>
      <c r="AA50" s="10">
        <f>3/24000000*OO[[#This Row],[83 (29JUN1985 06:00:00)-Water Temperature (C)]]*OO[[#This Row],[25]]</f>
        <v>1.235196015341E-5</v>
      </c>
      <c r="AB50" s="10">
        <f>3/24000000*OO[[#This Row],[84 (29JUN1985 09:00:00)-Water Temperature (C)]]*OO[[#This Row],[26]]</f>
        <v>1.1387311341650001E-5</v>
      </c>
      <c r="AC50" s="10">
        <f>3/24000000*OO[[#This Row],[85 (29JUN1985 12:00:00)-Water Temperature (C)]]*OO[[#This Row],[27]]</f>
        <v>1.0430790896154998E-5</v>
      </c>
      <c r="AD50" s="10">
        <f>3/24000000*OO[[#This Row],[86 (29JUN1985 15:00:00)-Water Temperature (C)]]*OO[[#This Row],[28]]</f>
        <v>9.198619270985002E-6</v>
      </c>
      <c r="AE50" s="10">
        <f>3/24000000*OO[[#This Row],[88 (29JUN1985 21:00:00)-Water Temperature (C)]]*OO[[#This Row],[30]]</f>
        <v>6.6141147407512492E-6</v>
      </c>
      <c r="AF50" s="10">
        <f>3/24000000*OO[[#This Row],[88 (29JUN1985 21:00:00)-Water Temperature (C)]]*OO[[#This Row],[30]]</f>
        <v>6.6141147407512492E-6</v>
      </c>
      <c r="AG50" s="10">
        <f>3/24000000*OO[[#This Row],[89 (30JUN1985 00:00:00)-Water Temperature (C)]]*OO[[#This Row],[31]]</f>
        <v>5.4448998742199994E-6</v>
      </c>
      <c r="AH50" s="10">
        <f>3/24000000*OO[[#This Row],[90 (30JUN1985 03:00:00)-Water Temperature (C)]]*OO[[#This Row],[32]]</f>
        <v>4.6753450993374996E-6</v>
      </c>
      <c r="AI50" s="10">
        <f>3/24000000*OO[[#This Row],[91 (30JUN1985 06:00:00)-Water Temperature (C)]]*OO[[#This Row],[33]]</f>
        <v>4.0704691426499999E-6</v>
      </c>
      <c r="AJ50" s="10">
        <f>3/24000000*OO[[#This Row],[92 (30JUN1985 09:00:00)-Water Temperature (C)]]*OO[[#This Row],[34]]</f>
        <v>3.3078234344049999E-6</v>
      </c>
      <c r="AK50" s="10">
        <f>3/24000000*OO[[#This Row],[93 (30JUN1985 12:00:00)-Water Temperature (C)]]*OO[[#This Row],[35]]</f>
        <v>2.3900434223925E-6</v>
      </c>
      <c r="AL50" s="10">
        <f>3/24000000*OO[[#This Row],[94 (30JUN1985 15:00:00)-Water Temperature (C)]]*OO[[#This Row],[36]]</f>
        <v>1.5873562890371252E-6</v>
      </c>
      <c r="AM50" s="10">
        <f>3/24000000*OO[[#This Row],[95 (30JUN1985 18:00:00)-Water Temperature (C)]]*OO[[#This Row],[37]]</f>
        <v>1.0646572186113748E-6</v>
      </c>
      <c r="AN50" s="10">
        <f>3/24000000*OO[[#This Row],[96 (30JUN1985 21:00:00)-Water Temperature (C)]]*OO[[#This Row],[38]]</f>
        <v>7.7091587865337485E-7</v>
      </c>
      <c r="AO50" s="10">
        <f>3/24000000*OO[[#This Row],[97 (01JUL1985 00:00:00)-Water Temperature (C)]]*OO[[#This Row],[39]]</f>
        <v>6.0626663469224997E-7</v>
      </c>
      <c r="AP50" s="10">
        <f>3/24000000*OO[[#This Row],[98 (01JUL1985 03:00:00)-Water Temperature (C)]]*OO[[#This Row],[40]]</f>
        <v>5.4182163270300003E-7</v>
      </c>
      <c r="AQ50" s="10">
        <f>3/24000000*OO[[#This Row],[99 (01JUL1985 06:00:00)-Water Temperature (C)]]*OO[[#This Row],[41]]</f>
        <v>5.0474172980000004E-7</v>
      </c>
      <c r="AR50" s="10">
        <f>3/24000000*OO[[#This Row],[100 (01JUL1985 09:00:00)-Water Temperature (C)]]*OO[[#This Row],[42]]</f>
        <v>4.8739743111937498E-7</v>
      </c>
      <c r="AS50" s="10">
        <f>3/24000000*OO[[#This Row],[101 (01JUL1985 12:00:00)-Water Temperature (C)]]*OO[[#This Row],[43]]</f>
        <v>4.6956470779749995E-7</v>
      </c>
      <c r="AT50" s="10">
        <f>3/24000000*OO[[#This Row],[102 (01JUL1985 15:00:00)-Water Temperature (C)]]*OO[[#This Row],[44]]</f>
        <v>4.4020637841874999E-7</v>
      </c>
      <c r="AU50" s="10">
        <f>3/24000000*OO[[#This Row],[103 (01JUL1985 18:00:00)-Water Temperature (C)]]*OO[[#This Row],[45]]</f>
        <v>3.9531149939924998E-7</v>
      </c>
      <c r="AV50" s="10">
        <f>3/24000000*OO[[#This Row],[104 (01JUL1985 21:00:00)-Water Temperature (C)]]*OO[[#This Row],[46]]</f>
        <v>3.4917582216949991E-7</v>
      </c>
      <c r="AW50" s="10">
        <f>3/24000000*OO[[#This Row],[105 (02JUL1985 00:00:00)-Water Temperature (C)]]*OO[[#This Row],[47]]</f>
        <v>3.1317505957725001E-7</v>
      </c>
      <c r="AX50" s="10">
        <f>3/24000000*OO[[#This Row],[106 (02JUL1985 03:00:00)-Water Temperature (C)]]*OO[[#This Row],[48]]</f>
        <v>3.0477954184949997E-7</v>
      </c>
      <c r="AY50" s="10">
        <f>3/24000000*OO[[#This Row],[107 (02JUL1985 06:00:00)-Water Temperature (C)]]*OO[[#This Row],[49]]</f>
        <v>3.0168767055499998E-7</v>
      </c>
      <c r="AZ50" s="10">
        <f>3/24000000*OO[[#This Row],[108 (02JUL1985 09:00:00)-Water Temperature (C)]]*OO[[#This Row],[50]]</f>
        <v>3.0233152435312497E-7</v>
      </c>
      <c r="BA50" s="10">
        <f>3/24000000*OO[[#This Row],[109 (02JUL1985 12:00:00)-Water Temperature (C)]]*OO[[#This Row],[51]]</f>
        <v>3.0503901908112492E-7</v>
      </c>
      <c r="BB50" s="10">
        <f>3/24000000*OO[[#This Row],[110 (02JUL1985 15:00:00)-Water Temperature (C)]]*OO[[#This Row],[52]]</f>
        <v>2.9395893409312494E-7</v>
      </c>
      <c r="BC50" s="10">
        <f>3/24000000*OO[[#This Row],[111 (02JUL1985 18:00:00)-Water Temperature (C)]]*OO[[#This Row],[53]]</f>
        <v>2.6941610535875E-7</v>
      </c>
      <c r="BD50" s="10">
        <f>3/24000000*OO[[#This Row],[112 (02JUL1985 21:00:00)-Water Temperature (C)]]*OO[[#This Row],[54]]</f>
        <v>2.4287968047487506E-7</v>
      </c>
      <c r="BE50" s="10">
        <f>3/24000000*OO[[#This Row],[113 (03JUL1985 00:00:00)-Water Temperature (C)]]*OO[[#This Row],[55]]</f>
        <v>2.1897124178999998E-7</v>
      </c>
      <c r="BF50" s="10">
        <f>3/24000000*OO[[#This Row],[114 (03JUL1985 03:00:00)-Water Temperature (C)]]*OO[[#This Row],[56]]</f>
        <v>2.1052133653875002E-7</v>
      </c>
      <c r="BG50" s="10">
        <f>3/24000000*OO[[#This Row],[115 (03JUL1985 06:00:00)-Water Temperature (C)]]*OO[[#This Row],[57]]</f>
        <v>2.089365233845E-7</v>
      </c>
      <c r="BH50" s="10">
        <f>3/24000000*OO[[#This Row],[116 (03JUL1985 09:00:00)-Water Temperature (C)]]*OO[[#This Row],[58]]</f>
        <v>2.1042127105624995E-7</v>
      </c>
      <c r="BI50" s="10">
        <f>3/24000000*OO[[#This Row],[117 (03JUL1985 12:00:00)-Water Temperature (C)]]*OO[[#This Row],[59]]</f>
        <v>2.1207329533617497E-7</v>
      </c>
      <c r="BJ50" s="10">
        <f>3/24000000*OO[[#This Row],[118 (03JUL1985 15:00:00)-Water Temperature (C)]]*OO[[#This Row],[60]]</f>
        <v>2.0425952604150001E-7</v>
      </c>
      <c r="BK50" s="10">
        <f>3/24000000*OO[[#This Row],[119 (03JUL1985 18:00:00)-Water Temperature (C)]]*OO[[#This Row],[61]]</f>
        <v>1.8891687995325001E-7</v>
      </c>
      <c r="BL50" s="10">
        <f>3/24000000*OO[[#This Row],[120 (03JUL1985 21:00:00)-Water Temperature (C)]]*OO[[#This Row],[62]]</f>
        <v>1.70018792362125E-7</v>
      </c>
      <c r="BM50" s="10">
        <f>3/24000000*OO[[#This Row],[121 (04JUL1985 00:00:00)-Water Temperature (C)]]*OO[[#This Row],[63]]</f>
        <v>1.5202564108202501E-7</v>
      </c>
      <c r="BN50" s="10">
        <f>3/24000000*OO[[#This Row],[122 (04JUL1985 03:00:00)-Water Temperature (C)]]*OO[[#This Row],[64]]</f>
        <v>1.4358156746692499E-7</v>
      </c>
      <c r="BO50" s="10">
        <f>3/24000000*OO[[#This Row],[123 (04JUL1985 06:00:00)-Water Temperature (C)]]*OO[[#This Row],[65]]</f>
        <v>1.3666447515374999E-7</v>
      </c>
      <c r="BP50" s="10">
        <f>3/24000000*OO[[#This Row],[124 (04JUL1985 09:00:00)-Water Temperature (C)]]*OO[[#This Row],[66]]</f>
        <v>1.3615088718849998E-7</v>
      </c>
      <c r="BQ50" s="10">
        <f>3/24000000*OO[[#This Row],[125 (04JUL1985 12:00:00)-Water Temperature (C)]]*OO[[#This Row],[67]]</f>
        <v>1.3486373976712499E-7</v>
      </c>
      <c r="BR50" s="10">
        <f>3/24000000*OO[[#This Row],[126 (04JUL1985 15:00:00)-Water Temperature (C)]]*OO[[#This Row],[68]]</f>
        <v>1.3236778672796251E-7</v>
      </c>
      <c r="BS50" s="10">
        <f>3/24000000*OO[[#This Row],[127 (04JUL1985 18:00:00)-Water Temperature (C)]]*OO[[#This Row],[69]]</f>
        <v>1.2870997687295E-7</v>
      </c>
      <c r="BT50" s="10">
        <f>3/24000000*OO[[#This Row],[128 (04JUL1985 21:00:00)-Water Temperature (C)]]*OO[[#This Row],[70]]</f>
        <v>1.2301193616297498E-7</v>
      </c>
      <c r="BU50" s="10">
        <f>3/24000000*OO[[#This Row],[129 (05JUL1985 00:00:00)-Water Temperature (C)]]*OO[[#This Row],[71]]</f>
        <v>1.168164726333E-7</v>
      </c>
      <c r="BV50" s="10">
        <f>3/24000000*OO[[#This Row],[130 (05JUL1985 03:00:00)-Water Temperature (C)]]*OO[[#This Row],[72]]</f>
        <v>1.1667330161385001E-7</v>
      </c>
      <c r="BW50" s="10">
        <f>3/24000000*OO[[#This Row],[131 (05JUL1985 06:00:00)-Water Temperature (C)]]*OO[[#This Row],[73]]</f>
        <v>1.1472417004367501E-7</v>
      </c>
      <c r="BX50" s="10">
        <f>3/24000000*OO[[#This Row],[132 (05JUL1985 09:00:00)-Water Temperature (C)]]*OO[[#This Row],[74]]</f>
        <v>1.147742277132E-7</v>
      </c>
      <c r="BY50" s="10">
        <f>3/24000000*OO[[#This Row],[133 (05JUL1985 12:00:00)-Water Temperature (C)]]*OO[[#This Row],[75]]</f>
        <v>1.1585479326629998E-7</v>
      </c>
      <c r="BZ50" s="10">
        <f>3/24000000*OO[[#This Row],[134 (05JUL1985 15:00:00)-Water Temperature (C)]]*OO[[#This Row],[76]]</f>
        <v>1.1290860379692499E-7</v>
      </c>
      <c r="CA50" s="10">
        <f>3/24000000*OO[[#This Row],[135 (05JUL1985 18:00:00)-Water Temperature (C)]]*OO[[#This Row],[77]]</f>
        <v>1.0582230824742501E-7</v>
      </c>
      <c r="CB50" s="10">
        <f>3/24000000*OO[[#This Row],[136 (05JUL1985 21:00:00)-Water Temperature (C)]]*OO[[#This Row],[78]]</f>
        <v>9.7771607838862495E-8</v>
      </c>
      <c r="CC50" s="10">
        <f>3/24000000*OO[[#This Row],[137 (06JUL1985 00:00:00)-Water Temperature (C)]]*OO[[#This Row],[79]]</f>
        <v>9.0460189936874994E-8</v>
      </c>
      <c r="CD50" s="10">
        <f>3/24000000*OO[[#This Row],[138 (06JUL1985 03:00:00)-Water Temperature (C)]]*OO[[#This Row],[80]]</f>
        <v>8.9779258378074991E-8</v>
      </c>
      <c r="CE50" s="10">
        <f>3/24000000*OO[[#This Row],[139 (06JUL1985 06:00:00)-Water Temperature (C)]]*OO[[#This Row],[81]]</f>
        <v>8.9438974271999997E-8</v>
      </c>
      <c r="CF50" s="10">
        <f>3/24000000*OO[[#This Row],[140 (06JUL1985 09:00:00)-Water Temperature (C)]]*OO[[#This Row],[82]]</f>
        <v>9.0037300464199999E-8</v>
      </c>
      <c r="CG50" s="10">
        <f>3/24000000*OO[[#This Row],[141 (06JUL1985 12:00:00)-Water Temperature (C)]]*OO[[#This Row],[83]]</f>
        <v>9.1327114547099995E-8</v>
      </c>
      <c r="CH50" s="10">
        <f>3/24000000*OO[[#This Row],[142 (06JUL1985 15:00:00)-Water Temperature (C)]]*OO[[#This Row],[84]]</f>
        <v>8.8636496609249993E-8</v>
      </c>
      <c r="CI50" s="10">
        <f>3/24000000*OO[[#This Row],[143 (06JUL1985 18:00:00)-Water Temperature (C)]]*OO[[#This Row],[85]]</f>
        <v>8.192810895884999E-8</v>
      </c>
      <c r="CJ50" s="10">
        <f>3/24000000*OO[[#This Row],[144 (06JUL1985 21:00:00)-Water Temperature (C)]]*OO[[#This Row],[86]]</f>
        <v>7.4795142150937501E-8</v>
      </c>
      <c r="CK50" s="10">
        <f>3/24000000*OO[[#This Row],[145 (07JUL1985 00:00:00)-Water Temperature (C)]]*OO[[#This Row],[87]]</f>
        <v>6.9056013846149995E-8</v>
      </c>
      <c r="CL50" s="10">
        <f>3/24000000*OO[[#This Row],[146 (07JUL1985 03:00:00)-Water Temperature (C)]]*OO[[#This Row],[88]]</f>
        <v>6.6304873778849998E-8</v>
      </c>
      <c r="CM50" s="10">
        <f>3/24000000*OO[[#This Row],[147 (07JUL1985 06:00:00)-Water Temperature (C)]]*OO[[#This Row],[89]]</f>
        <v>6.4748772540624999E-8</v>
      </c>
      <c r="CN50" s="10">
        <f>3/24000000*OO[[#This Row],[148 (07JUL1985 09:00:00)-Water Temperature (C)]]*OO[[#This Row],[90]]</f>
        <v>6.7346400725624997E-8</v>
      </c>
      <c r="CO50" s="10">
        <f>3/24000000*OO[[#This Row],[149 (07JUL1985 12:00:00)-Water Temperature (C)]]*OO[[#This Row],[91]]</f>
        <v>7.3378772813437495E-8</v>
      </c>
      <c r="CP50" s="10">
        <f>3/24000000*OO[[#This Row],[150 (07JUL1985 15:00:00)-Water Temperature (C)]]*OO[[#This Row],[92]]</f>
        <v>7.5641051889324993E-8</v>
      </c>
      <c r="CQ50" s="10">
        <f>3/24000000*OO[[#This Row],[151 (07JUL1985 18:00:00)-Water Temperature (C)]]*OO[[#This Row],[93]]</f>
        <v>7.3309436959274995E-8</v>
      </c>
      <c r="CR50" s="10">
        <f>3/24000000*OO[[#This Row],[152 (07JUL1985 21:00:00)-Water Temperature (C)]]*OO[[#This Row],[94]]</f>
        <v>6.8778745005712481E-8</v>
      </c>
      <c r="CS50" s="10">
        <f>3/24000000*OO[[#This Row],[153 (08JUL1985 00:00:00)-Water Temperature (C)]]*OO[[#This Row],[95]]</f>
        <v>6.331140806315E-8</v>
      </c>
      <c r="CT50" s="10">
        <f>3/24000000*OO[[#This Row],[154 (08JUL1985 03:00:00)-Water Temperature (C)]]*OO[[#This Row],[96]]</f>
        <v>5.9565509075624985E-8</v>
      </c>
      <c r="CU50" s="10">
        <f>3/24000000*OO[[#This Row],[155 (08JUL1985 06:00:00)-Water Temperature (C)]]*OO[[#This Row],[97]]</f>
        <v>5.8357277262524994E-8</v>
      </c>
      <c r="CV50" s="10">
        <f>3/24000000*OO[[#This Row],[156 (08JUL1985 09:00:00)-Water Temperature (C)]]*OO[[#This Row],[98]]</f>
        <v>5.5031663630774995E-8</v>
      </c>
      <c r="CW50" s="10">
        <f>3/24000000*OO[[#This Row],[157 (08JUL1985 12:00:00)-Water Temperature (C)]]*OO[[#This Row],[99]]</f>
        <v>5.1261529323262493E-8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1.1633172356778497E-4</v>
      </c>
      <c r="D51" s="10">
        <f>3/24*OO[[#This Row],[60 (26JUN1985 09:00:00)-Water Temperature (C)]]*OO[[#This Row],[2]]/SUM(OO[2])</f>
        <v>9.6175234985667685E-2</v>
      </c>
      <c r="E51" s="10">
        <f>3/24*OO[[#This Row],[61 (26JUN1985 12:00:00)-Water Temperature (C)]]*OO[[#This Row],[3]]/SUM(OO[3])</f>
        <v>9.4716004017355762E-2</v>
      </c>
      <c r="F51" s="10">
        <f>3/24*OO[[#This Row],[62 (26JUN1985 15:00:00)-Water Temperature (C)]]*OO[[#This Row],[4]]/SUM(OO[4])</f>
        <v>8.6219924098505027E-3</v>
      </c>
      <c r="G51" s="10">
        <f>3/24*OO[[#This Row],[63 (26JUN1985 18:00:00)-Water Temperature (C)]]*OO[[#This Row],[5]]/SUM(OO[5])</f>
        <v>3.0778241133069779E-4</v>
      </c>
      <c r="H51" s="10">
        <f>3/24*OO[[#This Row],[64 (26JUN1985 21:00:00)-Water Temperature (C)]]*OO[[#This Row],[6]]/SUM(OO[6])</f>
        <v>5.0005363961518645E-5</v>
      </c>
      <c r="I51" s="10">
        <f>3/24*OO[[#This Row],[65 (27JUN1985 00:00:00)-Water Temperature (C)]]*OO[[#This Row],[7]]/SUM(OO[7])</f>
        <v>3.9964569465139349E-5</v>
      </c>
      <c r="J51" s="10">
        <f>3/24*OO[[#This Row],[66 (27JUN1985 03:00:00)-Water Temperature (C)]]*OO[[#This Row],[8]]/SUM(OO[8])</f>
        <v>3.6181178332214865E-5</v>
      </c>
      <c r="K51" s="10">
        <f>3/24*OO[[#This Row],[67 (27JUN1985 06:00:00)-Water Temperature (C)]]*OO[[#This Row],[9]]/SUM(OO[9])</f>
        <v>4.0360574892831595E-5</v>
      </c>
      <c r="L51" s="10">
        <f>3/24*OO[[#This Row],[68 (27JUN1985 09:00:00)-Water Temperature (C)]]*OO[[#This Row],[10]]/SUM(OO[10])</f>
        <v>4.7297789960574322E-5</v>
      </c>
      <c r="M51" s="10">
        <f>3/24*OO[[#This Row],[69 (27JUN1985 12:00:00)-Water Temperature (C)]]*OO[[#This Row],[11]]/SUM(OO[11])</f>
        <v>4.9420821911062706E-5</v>
      </c>
      <c r="N51" s="10">
        <f>3/24*OO[[#This Row],[70 (27JUN1985 15:00:00)-Water Temperature (C)]]*OO[[#This Row],[12]]/SUM(OO[12])</f>
        <v>4.6480243538894077E-5</v>
      </c>
      <c r="O51" s="10">
        <f>3/24*OO[[#This Row],[71 (27JUN1985 18:00:00)-Water Temperature (C)]]*OO[[#This Row],[13]]/SUM(OO[13])</f>
        <v>4.1382422200285656E-5</v>
      </c>
      <c r="P51" s="10">
        <f>3/24*OO[[#This Row],[72 (27JUN1985 21:00:00)-Water Temperature (C)]]*OO[[#This Row],[14]]/SUM(OO[14])</f>
        <v>3.5529153283798189E-5</v>
      </c>
      <c r="Q51" s="10">
        <f>3/24*OO[[#This Row],[73 (28JUN1985 00:00:00)-Water Temperature (C)]]*OO[[#This Row],[15]]/SUM(OO[15])</f>
        <v>3.1126684111101277E-5</v>
      </c>
      <c r="R51" s="10">
        <f>3/24*OO[[#This Row],[74 (28JUN1985 03:00:00)-Water Temperature (C)]]*OO[[#This Row],[16]]/SUM(OO[16])</f>
        <v>2.8035526677027648E-5</v>
      </c>
      <c r="S51" s="10">
        <f>3/24*OO[[#This Row],[75 (28JUN1985 06:00:00)-Water Temperature (C)]]*OO[[#This Row],[17]]/SUM(OO[17])</f>
        <v>2.5762422420463898E-5</v>
      </c>
      <c r="T51" s="10">
        <f>3/24*OO[[#This Row],[76 (28JUN1985 09:00:00)-Water Temperature (C)]]*OO[[#This Row],[18]]/SUM(OO[18])</f>
        <v>2.3862367009022416E-5</v>
      </c>
      <c r="U51" s="10">
        <f>3/24*OO[[#This Row],[77 (28JUN1985 12:00:00)-Water Temperature (C)]]*OO[[#This Row],[19]]/SUM(OO[19])</f>
        <v>2.1899067318178411E-5</v>
      </c>
      <c r="V51" s="10">
        <f>3/24000000*OO[[#This Row],[78 (28JUN1985 15:00:00)-Water Temperature (C)]]*OO[[#This Row],[20]]</f>
        <v>1.9125092070480001E-5</v>
      </c>
      <c r="W51" s="10">
        <f>3/24000000*OO[[#This Row],[79 (28JUN1985 18:00:00)-Water Temperature (C)]]*OO[[#This Row],[21]]</f>
        <v>1.6171900935592502E-5</v>
      </c>
      <c r="X51" s="10">
        <f>3/24000000*OO[[#This Row],[80 (28JUN1985 21:00:00)-Water Temperature (C)]]*OO[[#This Row],[22]]</f>
        <v>1.3392688910265001E-5</v>
      </c>
      <c r="Y51" s="10">
        <f>3/24000000*OO[[#This Row],[81 (29JUN1985 00:00:00)-Water Temperature (C)]]*OO[[#This Row],[23]]</f>
        <v>1.1088318507337498E-5</v>
      </c>
      <c r="Z51" s="10">
        <f>3/24000000*OO[[#This Row],[82 (29JUN1985 03:00:00)-Water Temperature (C)]]*OO[[#This Row],[24]]</f>
        <v>9.7579381067999999E-6</v>
      </c>
      <c r="AA51" s="10">
        <f>3/24000000*OO[[#This Row],[83 (29JUN1985 06:00:00)-Water Temperature (C)]]*OO[[#This Row],[25]]</f>
        <v>8.9827012108599997E-6</v>
      </c>
      <c r="AB51" s="10">
        <f>3/24000000*OO[[#This Row],[84 (29JUN1985 09:00:00)-Water Temperature (C)]]*OO[[#This Row],[26]]</f>
        <v>8.2304546692837501E-6</v>
      </c>
      <c r="AC51" s="10">
        <f>3/24000000*OO[[#This Row],[85 (29JUN1985 12:00:00)-Water Temperature (C)]]*OO[[#This Row],[27]]</f>
        <v>7.496603016512501E-6</v>
      </c>
      <c r="AD51" s="10">
        <f>3/24000000*OO[[#This Row],[86 (29JUN1985 15:00:00)-Water Temperature (C)]]*OO[[#This Row],[28]]</f>
        <v>6.5936830683062491E-6</v>
      </c>
      <c r="AE51" s="10">
        <f>3/24000000*OO[[#This Row],[88 (29JUN1985 21:00:00)-Water Temperature (C)]]*OO[[#This Row],[30]]</f>
        <v>4.7207968170824997E-6</v>
      </c>
      <c r="AF51" s="10">
        <f>3/24000000*OO[[#This Row],[88 (29JUN1985 21:00:00)-Water Temperature (C)]]*OO[[#This Row],[30]]</f>
        <v>4.7207968170824997E-6</v>
      </c>
      <c r="AG51" s="10">
        <f>3/24000000*OO[[#This Row],[89 (30JUN1985 00:00:00)-Water Temperature (C)]]*OO[[#This Row],[31]]</f>
        <v>3.8653400494187494E-6</v>
      </c>
      <c r="AH51" s="10">
        <f>3/24000000*OO[[#This Row],[90 (30JUN1985 03:00:00)-Water Temperature (C)]]*OO[[#This Row],[32]]</f>
        <v>3.2999275000712496E-6</v>
      </c>
      <c r="AI51" s="10">
        <f>3/24000000*OO[[#This Row],[91 (30JUN1985 06:00:00)-Water Temperature (C)]]*OO[[#This Row],[33]]</f>
        <v>2.8703819656975001E-6</v>
      </c>
      <c r="AJ51" s="10">
        <f>3/24000000*OO[[#This Row],[92 (30JUN1985 09:00:00)-Water Temperature (C)]]*OO[[#This Row],[34]]</f>
        <v>2.3562836651625E-6</v>
      </c>
      <c r="AK51" s="10">
        <f>3/24000000*OO[[#This Row],[93 (30JUN1985 12:00:00)-Water Temperature (C)]]*OO[[#This Row],[35]]</f>
        <v>1.7162646232499997E-6</v>
      </c>
      <c r="AL51" s="10">
        <f>3/24000000*OO[[#This Row],[94 (30JUN1985 15:00:00)-Water Temperature (C)]]*OO[[#This Row],[36]]</f>
        <v>1.1400641754498749E-6</v>
      </c>
      <c r="AM51" s="10">
        <f>3/24000000*OO[[#This Row],[95 (30JUN1985 18:00:00)-Water Temperature (C)]]*OO[[#This Row],[37]]</f>
        <v>7.5977026496799998E-7</v>
      </c>
      <c r="AN51" s="10">
        <f>3/24000000*OO[[#This Row],[96 (30JUN1985 21:00:00)-Water Temperature (C)]]*OO[[#This Row],[38]]</f>
        <v>5.4574071818749998E-7</v>
      </c>
      <c r="AO51" s="10">
        <f>3/24000000*OO[[#This Row],[97 (01JUL1985 00:00:00)-Water Temperature (C)]]*OO[[#This Row],[39]]</f>
        <v>4.2643269184912497E-7</v>
      </c>
      <c r="AP51" s="10">
        <f>3/24000000*OO[[#This Row],[98 (01JUL1985 03:00:00)-Water Temperature (C)]]*OO[[#This Row],[40]]</f>
        <v>3.784460733185E-7</v>
      </c>
      <c r="AQ51" s="10">
        <f>3/24000000*OO[[#This Row],[99 (01JUL1985 06:00:00)-Water Temperature (C)]]*OO[[#This Row],[41]]</f>
        <v>3.5073389043999999E-7</v>
      </c>
      <c r="AR51" s="10">
        <f>3/24000000*OO[[#This Row],[100 (01JUL1985 09:00:00)-Water Temperature (C)]]*OO[[#This Row],[42]]</f>
        <v>3.3674177078874998E-7</v>
      </c>
      <c r="AS51" s="10">
        <f>3/24000000*OO[[#This Row],[101 (01JUL1985 12:00:00)-Water Temperature (C)]]*OO[[#This Row],[43]]</f>
        <v>3.2408794586800003E-7</v>
      </c>
      <c r="AT51" s="10">
        <f>3/24000000*OO[[#This Row],[102 (01JUL1985 15:00:00)-Water Temperature (C)]]*OO[[#This Row],[44]]</f>
        <v>3.0462226655737494E-7</v>
      </c>
      <c r="AU51" s="10">
        <f>3/24000000*OO[[#This Row],[103 (01JUL1985 18:00:00)-Water Temperature (C)]]*OO[[#This Row],[45]]</f>
        <v>2.7433296247987507E-7</v>
      </c>
      <c r="AV51" s="10">
        <f>3/24000000*OO[[#This Row],[104 (01JUL1985 21:00:00)-Water Temperature (C)]]*OO[[#This Row],[46]]</f>
        <v>2.4263039654950003E-7</v>
      </c>
      <c r="AW51" s="10">
        <f>3/24000000*OO[[#This Row],[105 (02JUL1985 00:00:00)-Water Temperature (C)]]*OO[[#This Row],[47]]</f>
        <v>2.1743415335674999E-7</v>
      </c>
      <c r="AX51" s="10">
        <f>3/24000000*OO[[#This Row],[106 (02JUL1985 03:00:00)-Water Temperature (C)]]*OO[[#This Row],[48]]</f>
        <v>2.1118671311849998E-7</v>
      </c>
      <c r="AY51" s="10">
        <f>3/24000000*OO[[#This Row],[107 (02JUL1985 06:00:00)-Water Temperature (C)]]*OO[[#This Row],[49]]</f>
        <v>2.0860182316425001E-7</v>
      </c>
      <c r="AZ51" s="10">
        <f>3/24000000*OO[[#This Row],[108 (02JUL1985 09:00:00)-Water Temperature (C)]]*OO[[#This Row],[50]]</f>
        <v>2.0838303285625002E-7</v>
      </c>
      <c r="BA51" s="10">
        <f>3/24000000*OO[[#This Row],[109 (02JUL1985 12:00:00)-Water Temperature (C)]]*OO[[#This Row],[51]]</f>
        <v>2.1015504649859996E-7</v>
      </c>
      <c r="BB51" s="10">
        <f>3/24000000*OO[[#This Row],[110 (02JUL1985 15:00:00)-Water Temperature (C)]]*OO[[#This Row],[52]]</f>
        <v>2.0305738958124999E-7</v>
      </c>
      <c r="BC51" s="10">
        <f>3/24000000*OO[[#This Row],[111 (02JUL1985 18:00:00)-Water Temperature (C)]]*OO[[#This Row],[53]]</f>
        <v>1.8654153902812496E-7</v>
      </c>
      <c r="BD51" s="10">
        <f>3/24000000*OO[[#This Row],[112 (02JUL1985 21:00:00)-Water Temperature (C)]]*OO[[#This Row],[54]]</f>
        <v>1.6858640572839999E-7</v>
      </c>
      <c r="BE51" s="10">
        <f>3/24000000*OO[[#This Row],[113 (03JUL1985 00:00:00)-Water Temperature (C)]]*OO[[#This Row],[55]]</f>
        <v>1.5202456819694999E-7</v>
      </c>
      <c r="BF51" s="10">
        <f>3/24000000*OO[[#This Row],[114 (03JUL1985 03:00:00)-Water Temperature (C)]]*OO[[#This Row],[56]]</f>
        <v>1.45884198096E-7</v>
      </c>
      <c r="BG51" s="10">
        <f>3/24000000*OO[[#This Row],[115 (03JUL1985 06:00:00)-Water Temperature (C)]]*OO[[#This Row],[57]]</f>
        <v>1.44381452079275E-7</v>
      </c>
      <c r="BH51" s="10">
        <f>3/24000000*OO[[#This Row],[116 (03JUL1985 09:00:00)-Water Temperature (C)]]*OO[[#This Row],[58]]</f>
        <v>1.4508838404105002E-7</v>
      </c>
      <c r="BI51" s="10">
        <f>3/24000000*OO[[#This Row],[117 (03JUL1985 12:00:00)-Water Temperature (C)]]*OO[[#This Row],[59]]</f>
        <v>1.4605808812445E-7</v>
      </c>
      <c r="BJ51" s="10">
        <f>3/24000000*OO[[#This Row],[118 (03JUL1985 15:00:00)-Water Temperature (C)]]*OO[[#This Row],[60]]</f>
        <v>1.41015561545625E-7</v>
      </c>
      <c r="BK51" s="10">
        <f>3/24000000*OO[[#This Row],[119 (03JUL1985 18:00:00)-Water Temperature (C)]]*OO[[#This Row],[61]]</f>
        <v>1.3071026719587499E-7</v>
      </c>
      <c r="BL51" s="10">
        <f>3/24000000*OO[[#This Row],[120 (03JUL1985 21:00:00)-Water Temperature (C)]]*OO[[#This Row],[62]]</f>
        <v>1.1796027959924997E-7</v>
      </c>
      <c r="BM51" s="10">
        <f>3/24000000*OO[[#This Row],[121 (04JUL1985 00:00:00)-Water Temperature (C)]]*OO[[#This Row],[63]]</f>
        <v>1.0551321328187499E-7</v>
      </c>
      <c r="BN51" s="10">
        <f>3/24000000*OO[[#This Row],[122 (04JUL1985 03:00:00)-Water Temperature (C)]]*OO[[#This Row],[64]]</f>
        <v>9.9451119139687502E-8</v>
      </c>
      <c r="BO51" s="10">
        <f>3/24000000*OO[[#This Row],[123 (04JUL1985 06:00:00)-Water Temperature (C)]]*OO[[#This Row],[65]]</f>
        <v>9.4515763856850004E-8</v>
      </c>
      <c r="BP51" s="10">
        <f>3/24000000*OO[[#This Row],[124 (04JUL1985 09:00:00)-Water Temperature (C)]]*OO[[#This Row],[66]]</f>
        <v>9.3793503368375009E-8</v>
      </c>
      <c r="BQ51" s="10">
        <f>3/24000000*OO[[#This Row],[125 (04JUL1985 12:00:00)-Water Temperature (C)]]*OO[[#This Row],[67]]</f>
        <v>9.2889920418675013E-8</v>
      </c>
      <c r="BR51" s="10">
        <f>3/24000000*OO[[#This Row],[126 (04JUL1985 15:00:00)-Water Temperature (C)]]*OO[[#This Row],[68]]</f>
        <v>9.1174339551662492E-8</v>
      </c>
      <c r="BS51" s="10">
        <f>3/24000000*OO[[#This Row],[127 (04JUL1985 18:00:00)-Water Temperature (C)]]*OO[[#This Row],[69]]</f>
        <v>8.8912073065400005E-8</v>
      </c>
      <c r="BT51" s="10">
        <f>3/24000000*OO[[#This Row],[128 (04JUL1985 21:00:00)-Water Temperature (C)]]*OO[[#This Row],[70]]</f>
        <v>8.499325291059999E-8</v>
      </c>
      <c r="BU51" s="10">
        <f>3/24000000*OO[[#This Row],[129 (05JUL1985 00:00:00)-Water Temperature (C)]]*OO[[#This Row],[71]]</f>
        <v>8.077446979274998E-8</v>
      </c>
      <c r="BV51" s="10">
        <f>3/24000000*OO[[#This Row],[130 (05JUL1985 03:00:00)-Water Temperature (C)]]*OO[[#This Row],[72]]</f>
        <v>8.0495771015312488E-8</v>
      </c>
      <c r="BW51" s="10">
        <f>3/24000000*OO[[#This Row],[131 (05JUL1985 06:00:00)-Water Temperature (C)]]*OO[[#This Row],[73]]</f>
        <v>7.918915650000002E-8</v>
      </c>
      <c r="BX51" s="10">
        <f>3/24000000*OO[[#This Row],[132 (05JUL1985 09:00:00)-Water Temperature (C)]]*OO[[#This Row],[74]]</f>
        <v>7.8865336064374993E-8</v>
      </c>
      <c r="BY51" s="10">
        <f>3/24000000*OO[[#This Row],[133 (05JUL1985 12:00:00)-Water Temperature (C)]]*OO[[#This Row],[75]]</f>
        <v>7.9673964973924985E-8</v>
      </c>
      <c r="BZ51" s="10">
        <f>3/24000000*OO[[#This Row],[134 (05JUL1985 15:00:00)-Water Temperature (C)]]*OO[[#This Row],[76]]</f>
        <v>7.7772242649799983E-8</v>
      </c>
      <c r="CA51" s="10">
        <f>3/24000000*OO[[#This Row],[135 (05JUL1985 18:00:00)-Water Temperature (C)]]*OO[[#This Row],[77]]</f>
        <v>7.3040841074024993E-8</v>
      </c>
      <c r="CB51" s="10">
        <f>3/24000000*OO[[#This Row],[136 (05JUL1985 21:00:00)-Water Temperature (C)]]*OO[[#This Row],[78]]</f>
        <v>6.7584087899587493E-8</v>
      </c>
      <c r="CC51" s="10">
        <f>3/24000000*OO[[#This Row],[137 (06JUL1985 00:00:00)-Water Temperature (C)]]*OO[[#This Row],[79]]</f>
        <v>6.2560652607612502E-8</v>
      </c>
      <c r="CD51" s="10">
        <f>3/24000000*OO[[#This Row],[138 (06JUL1985 03:00:00)-Water Temperature (C)]]*OO[[#This Row],[80]]</f>
        <v>6.1989940898249994E-8</v>
      </c>
      <c r="CE51" s="10">
        <f>3/24000000*OO[[#This Row],[139 (06JUL1985 06:00:00)-Water Temperature (C)]]*OO[[#This Row],[81]]</f>
        <v>6.1707391826174999E-8</v>
      </c>
      <c r="CF51" s="10">
        <f>3/24000000*OO[[#This Row],[140 (06JUL1985 09:00:00)-Water Temperature (C)]]*OO[[#This Row],[82]]</f>
        <v>6.2051494093624983E-8</v>
      </c>
      <c r="CG51" s="10">
        <f>3/24000000*OO[[#This Row],[141 (06JUL1985 12:00:00)-Water Temperature (C)]]*OO[[#This Row],[83]]</f>
        <v>6.2961826866675002E-8</v>
      </c>
      <c r="CH51" s="10">
        <f>3/24000000*OO[[#This Row],[142 (06JUL1985 15:00:00)-Water Temperature (C)]]*OO[[#This Row],[84]]</f>
        <v>6.11850373884E-8</v>
      </c>
      <c r="CI51" s="10">
        <f>3/24000000*OO[[#This Row],[143 (06JUL1985 18:00:00)-Water Temperature (C)]]*OO[[#This Row],[85]]</f>
        <v>5.6552525964799989E-8</v>
      </c>
      <c r="CJ51" s="10">
        <f>3/24000000*OO[[#This Row],[144 (06JUL1985 21:00:00)-Water Temperature (C)]]*OO[[#This Row],[86]]</f>
        <v>5.1712238506774998E-8</v>
      </c>
      <c r="CK51" s="10">
        <f>3/24000000*OO[[#This Row],[145 (07JUL1985 00:00:00)-Water Temperature (C)]]*OO[[#This Row],[87]]</f>
        <v>4.7805399287400001E-8</v>
      </c>
      <c r="CL51" s="10">
        <f>3/24000000*OO[[#This Row],[146 (07JUL1985 03:00:00)-Water Temperature (C)]]*OO[[#This Row],[88]]</f>
        <v>4.5952855639049994E-8</v>
      </c>
      <c r="CM51" s="10">
        <f>3/24000000*OO[[#This Row],[147 (07JUL1985 06:00:00)-Water Temperature (C)]]*OO[[#This Row],[89]]</f>
        <v>4.4652684164400004E-8</v>
      </c>
      <c r="CN51" s="10">
        <f>3/24000000*OO[[#This Row],[148 (07JUL1985 09:00:00)-Water Temperature (C)]]*OO[[#This Row],[90]]</f>
        <v>4.6025088857000002E-8</v>
      </c>
      <c r="CO51" s="10">
        <f>3/24000000*OO[[#This Row],[149 (07JUL1985 12:00:00)-Water Temperature (C)]]*OO[[#This Row],[91]]</f>
        <v>5.0020975173374995E-8</v>
      </c>
      <c r="CP51" s="10">
        <f>3/24000000*OO[[#This Row],[150 (07JUL1985 15:00:00)-Water Temperature (C)]]*OO[[#This Row],[92]]</f>
        <v>5.1806455313662504E-8</v>
      </c>
      <c r="CQ51" s="10">
        <f>3/24000000*OO[[#This Row],[151 (07JUL1985 18:00:00)-Water Temperature (C)]]*OO[[#This Row],[93]]</f>
        <v>5.04045371193E-8</v>
      </c>
      <c r="CR51" s="10">
        <f>3/24000000*OO[[#This Row],[152 (07JUL1985 21:00:00)-Water Temperature (C)]]*OO[[#This Row],[94]]</f>
        <v>4.7409406021912486E-8</v>
      </c>
      <c r="CS51" s="10">
        <f>3/24000000*OO[[#This Row],[153 (08JUL1985 00:00:00)-Water Temperature (C)]]*OO[[#This Row],[95]]</f>
        <v>4.3684600655612503E-8</v>
      </c>
      <c r="CT51" s="10">
        <f>3/24000000*OO[[#This Row],[154 (08JUL1985 03:00:00)-Water Temperature (C)]]*OO[[#This Row],[96]]</f>
        <v>4.1076475815150004E-8</v>
      </c>
      <c r="CU51" s="10">
        <f>3/24000000*OO[[#This Row],[155 (08JUL1985 06:00:00)-Water Temperature (C)]]*OO[[#This Row],[97]]</f>
        <v>4.0214752072925004E-8</v>
      </c>
      <c r="CV51" s="10">
        <f>3/24000000*OO[[#This Row],[156 (08JUL1985 09:00:00)-Water Temperature (C)]]*OO[[#This Row],[98]]</f>
        <v>3.7977536209037496E-8</v>
      </c>
      <c r="CW51" s="10">
        <f>3/24000000*OO[[#This Row],[157 (08JUL1985 12:00:00)-Water Temperature (C)]]*OO[[#This Row],[99]]</f>
        <v>3.5390387316037504E-8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2.7496056914096749E-5</v>
      </c>
      <c r="D52" s="10">
        <f>3/24*OO[[#This Row],[60 (26JUN1985 09:00:00)-Water Temperature (C)]]*OO[[#This Row],[2]]/SUM(OO[2])</f>
        <v>6.4020450211784818E-2</v>
      </c>
      <c r="E52" s="10">
        <f>3/24*OO[[#This Row],[61 (26JUN1985 12:00:00)-Water Temperature (C)]]*OO[[#This Row],[3]]/SUM(OO[3])</f>
        <v>8.4335727481982203E-2</v>
      </c>
      <c r="F52" s="10">
        <f>3/24*OO[[#This Row],[62 (26JUN1985 15:00:00)-Water Temperature (C)]]*OO[[#This Row],[4]]/SUM(OO[4])</f>
        <v>8.8904008461870281E-3</v>
      </c>
      <c r="G52" s="10">
        <f>3/24*OO[[#This Row],[63 (26JUN1985 18:00:00)-Water Temperature (C)]]*OO[[#This Row],[5]]/SUM(OO[5])</f>
        <v>3.2707212364815733E-4</v>
      </c>
      <c r="H52" s="10">
        <f>3/24*OO[[#This Row],[64 (26JUN1985 21:00:00)-Water Temperature (C)]]*OO[[#This Row],[6]]/SUM(OO[6])</f>
        <v>4.1573815223324966E-5</v>
      </c>
      <c r="I52" s="10">
        <f>3/24*OO[[#This Row],[65 (27JUN1985 00:00:00)-Water Temperature (C)]]*OO[[#This Row],[7]]/SUM(OO[7])</f>
        <v>3.1909232180955501E-5</v>
      </c>
      <c r="J52" s="10">
        <f>3/24*OO[[#This Row],[66 (27JUN1985 03:00:00)-Water Temperature (C)]]*OO[[#This Row],[8]]/SUM(OO[8])</f>
        <v>2.8665158301567263E-5</v>
      </c>
      <c r="K52" s="10">
        <f>3/24*OO[[#This Row],[67 (27JUN1985 06:00:00)-Water Temperature (C)]]*OO[[#This Row],[9]]/SUM(OO[9])</f>
        <v>3.1377402196470953E-5</v>
      </c>
      <c r="L52" s="10">
        <f>3/24*OO[[#This Row],[68 (27JUN1985 09:00:00)-Water Temperature (C)]]*OO[[#This Row],[10]]/SUM(OO[10])</f>
        <v>3.6777487673188362E-5</v>
      </c>
      <c r="M52" s="10">
        <f>3/24*OO[[#This Row],[69 (27JUN1985 12:00:00)-Water Temperature (C)]]*OO[[#This Row],[11]]/SUM(OO[11])</f>
        <v>3.8679295062403892E-5</v>
      </c>
      <c r="N52" s="10">
        <f>3/24*OO[[#This Row],[70 (27JUN1985 15:00:00)-Water Temperature (C)]]*OO[[#This Row],[12]]/SUM(OO[12])</f>
        <v>3.6422111269872722E-5</v>
      </c>
      <c r="O52" s="10">
        <f>3/24*OO[[#This Row],[71 (27JUN1985 18:00:00)-Water Temperature (C)]]*OO[[#This Row],[13]]/SUM(OO[13])</f>
        <v>3.2385208959344954E-5</v>
      </c>
      <c r="P52" s="10">
        <f>3/24*OO[[#This Row],[72 (27JUN1985 21:00:00)-Water Temperature (C)]]*OO[[#This Row],[14]]/SUM(OO[14])</f>
        <v>2.7718842219037988E-5</v>
      </c>
      <c r="Q52" s="10">
        <f>3/24*OO[[#This Row],[73 (28JUN1985 00:00:00)-Water Temperature (C)]]*OO[[#This Row],[15]]/SUM(OO[15])</f>
        <v>2.4153570580820924E-5</v>
      </c>
      <c r="R52" s="10">
        <f>3/24*OO[[#This Row],[74 (28JUN1985 03:00:00)-Water Temperature (C)]]*OO[[#This Row],[16]]/SUM(OO[16])</f>
        <v>2.1620062037495217E-5</v>
      </c>
      <c r="S52" s="10">
        <f>3/24*OO[[#This Row],[75 (28JUN1985 06:00:00)-Water Temperature (C)]]*OO[[#This Row],[17]]/SUM(OO[17])</f>
        <v>1.9740023244397422E-5</v>
      </c>
      <c r="T52" s="10">
        <f>3/24*OO[[#This Row],[76 (28JUN1985 09:00:00)-Water Temperature (C)]]*OO[[#This Row],[18]]/SUM(OO[18])</f>
        <v>1.8168790174515998E-5</v>
      </c>
      <c r="U52" s="10">
        <f>3/24*OO[[#This Row],[77 (28JUN1985 12:00:00)-Water Temperature (C)]]*OO[[#This Row],[19]]/SUM(OO[19])</f>
        <v>1.6559497441919936E-5</v>
      </c>
      <c r="V52" s="10">
        <f>3/24000000*OO[[#This Row],[78 (28JUN1985 15:00:00)-Water Temperature (C)]]*OO[[#This Row],[20]]</f>
        <v>1.4384807002658747E-5</v>
      </c>
      <c r="W52" s="10">
        <f>3/24000000*OO[[#This Row],[79 (28JUN1985 18:00:00)-Water Temperature (C)]]*OO[[#This Row],[21]]</f>
        <v>1.2108849085567498E-5</v>
      </c>
      <c r="X52" s="10">
        <f>3/24000000*OO[[#This Row],[80 (28JUN1985 21:00:00)-Water Temperature (C)]]*OO[[#This Row],[22]]</f>
        <v>9.9725541615300005E-6</v>
      </c>
      <c r="Y52" s="10">
        <f>3/24000000*OO[[#This Row],[81 (29JUN1985 00:00:00)-Water Temperature (C)]]*OO[[#This Row],[23]]</f>
        <v>8.1968431492612493E-6</v>
      </c>
      <c r="Z52" s="10">
        <f>3/24000000*OO[[#This Row],[82 (29JUN1985 03:00:00)-Water Temperature (C)]]*OO[[#This Row],[24]]</f>
        <v>7.1476235562187508E-6</v>
      </c>
      <c r="AA52" s="10">
        <f>3/24000000*OO[[#This Row],[83 (29JUN1985 06:00:00)-Water Temperature (C)]]*OO[[#This Row],[25]]</f>
        <v>6.5161663641362494E-6</v>
      </c>
      <c r="AB52" s="10">
        <f>3/24000000*OO[[#This Row],[84 (29JUN1985 09:00:00)-Water Temperature (C)]]*OO[[#This Row],[26]]</f>
        <v>5.9095918288000003E-6</v>
      </c>
      <c r="AC52" s="10">
        <f>3/24000000*OO[[#This Row],[85 (29JUN1985 12:00:00)-Water Temperature (C)]]*OO[[#This Row],[27]]</f>
        <v>5.3262653187974992E-6</v>
      </c>
      <c r="AD52" s="10">
        <f>3/24000000*OO[[#This Row],[86 (29JUN1985 15:00:00)-Water Temperature (C)]]*OO[[#This Row],[28]]</f>
        <v>4.64671743530875E-6</v>
      </c>
      <c r="AE52" s="10">
        <f>3/24000000*OO[[#This Row],[88 (29JUN1985 21:00:00)-Water Temperature (C)]]*OO[[#This Row],[30]]</f>
        <v>3.2828731869049999E-6</v>
      </c>
      <c r="AF52" s="10">
        <f>3/24000000*OO[[#This Row],[88 (29JUN1985 21:00:00)-Water Temperature (C)]]*OO[[#This Row],[30]]</f>
        <v>3.2828731869049999E-6</v>
      </c>
      <c r="AG52" s="10">
        <f>3/24000000*OO[[#This Row],[89 (30JUN1985 00:00:00)-Water Temperature (C)]]*OO[[#This Row],[31]]</f>
        <v>2.6622979557849994E-6</v>
      </c>
      <c r="AH52" s="10">
        <f>3/24000000*OO[[#This Row],[90 (30JUN1985 03:00:00)-Water Temperature (C)]]*OO[[#This Row],[32]]</f>
        <v>2.2512757851300002E-6</v>
      </c>
      <c r="AI52" s="10">
        <f>3/24000000*OO[[#This Row],[91 (30JUN1985 06:00:00)-Water Temperature (C)]]*OO[[#This Row],[33]]</f>
        <v>1.9487469665399996E-6</v>
      </c>
      <c r="AJ52" s="10">
        <f>3/24000000*OO[[#This Row],[92 (30JUN1985 09:00:00)-Water Temperature (C)]]*OO[[#This Row],[34]]</f>
        <v>1.6070384304420001E-6</v>
      </c>
      <c r="AK52" s="10">
        <f>3/24000000*OO[[#This Row],[93 (30JUN1985 12:00:00)-Water Temperature (C)]]*OO[[#This Row],[35]]</f>
        <v>1.1744746766919998E-6</v>
      </c>
      <c r="AL52" s="10">
        <f>3/24000000*OO[[#This Row],[94 (30JUN1985 15:00:00)-Water Temperature (C)]]*OO[[#This Row],[36]]</f>
        <v>7.7861559011625004E-7</v>
      </c>
      <c r="AM52" s="10">
        <f>3/24000000*OO[[#This Row],[95 (30JUN1985 18:00:00)-Water Temperature (C)]]*OO[[#This Row],[37]]</f>
        <v>5.1558621744624995E-7</v>
      </c>
      <c r="AN52" s="10">
        <f>3/24000000*OO[[#This Row],[96 (30JUN1985 21:00:00)-Water Temperature (C)]]*OO[[#This Row],[38]]</f>
        <v>3.6773961951824994E-7</v>
      </c>
      <c r="AO52" s="10">
        <f>3/24000000*OO[[#This Row],[97 (01JUL1985 00:00:00)-Water Temperature (C)]]*OO[[#This Row],[39]]</f>
        <v>2.8619705851750005E-7</v>
      </c>
      <c r="AP52" s="10">
        <f>3/24000000*OO[[#This Row],[98 (01JUL1985 03:00:00)-Water Temperature (C)]]*OO[[#This Row],[40]]</f>
        <v>2.5282544039199996E-7</v>
      </c>
      <c r="AQ52" s="10">
        <f>3/24000000*OO[[#This Row],[99 (01JUL1985 06:00:00)-Water Temperature (C)]]*OO[[#This Row],[41]]</f>
        <v>2.3287773321649997E-7</v>
      </c>
      <c r="AR52" s="10">
        <f>3/24000000*OO[[#This Row],[100 (01JUL1985 09:00:00)-Water Temperature (C)]]*OO[[#This Row],[42]]</f>
        <v>2.2207362072187497E-7</v>
      </c>
      <c r="AS52" s="10">
        <f>3/24000000*OO[[#This Row],[101 (01JUL1985 12:00:00)-Water Temperature (C)]]*OO[[#This Row],[43]]</f>
        <v>2.1341376049852501E-7</v>
      </c>
      <c r="AT52" s="10">
        <f>3/24000000*OO[[#This Row],[102 (01JUL1985 15:00:00)-Water Temperature (C)]]*OO[[#This Row],[44]]</f>
        <v>2.0075071424499998E-7</v>
      </c>
      <c r="AU52" s="10">
        <f>3/24000000*OO[[#This Row],[103 (01JUL1985 18:00:00)-Water Temperature (C)]]*OO[[#This Row],[45]]</f>
        <v>1.8124012183510002E-7</v>
      </c>
      <c r="AV52" s="10">
        <f>3/24000000*OO[[#This Row],[104 (01JUL1985 21:00:00)-Water Temperature (C)]]*OO[[#This Row],[46]]</f>
        <v>1.605087779078E-7</v>
      </c>
      <c r="AW52" s="10">
        <f>3/24000000*OO[[#This Row],[105 (02JUL1985 00:00:00)-Water Temperature (C)]]*OO[[#This Row],[47]]</f>
        <v>1.4412761725049998E-7</v>
      </c>
      <c r="AX52" s="10">
        <f>3/24000000*OO[[#This Row],[106 (02JUL1985 03:00:00)-Water Temperature (C)]]*OO[[#This Row],[48]]</f>
        <v>1.4001098545000001E-7</v>
      </c>
      <c r="AY52" s="10">
        <f>3/24000000*OO[[#This Row],[107 (02JUL1985 06:00:00)-Water Temperature (C)]]*OO[[#This Row],[49]]</f>
        <v>1.37977056085375E-7</v>
      </c>
      <c r="AZ52" s="10">
        <f>3/24000000*OO[[#This Row],[108 (02JUL1985 09:00:00)-Water Temperature (C)]]*OO[[#This Row],[50]]</f>
        <v>1.3732043377500002E-7</v>
      </c>
      <c r="BA52" s="10">
        <f>3/24000000*OO[[#This Row],[109 (02JUL1985 12:00:00)-Water Temperature (C)]]*OO[[#This Row],[51]]</f>
        <v>1.3828952162450001E-7</v>
      </c>
      <c r="BB52" s="10">
        <f>3/24000000*OO[[#This Row],[110 (02JUL1985 15:00:00)-Water Temperature (C)]]*OO[[#This Row],[52]]</f>
        <v>1.3357131639274999E-7</v>
      </c>
      <c r="BC52" s="10">
        <f>3/24000000*OO[[#This Row],[111 (02JUL1985 18:00:00)-Water Temperature (C)]]*OO[[#This Row],[53]]</f>
        <v>1.2301341211582501E-7</v>
      </c>
      <c r="BD52" s="10">
        <f>3/24000000*OO[[#This Row],[112 (02JUL1985 21:00:00)-Water Temperature (C)]]*OO[[#This Row],[54]]</f>
        <v>1.11438821531E-7</v>
      </c>
      <c r="BE52" s="10">
        <f>3/24000000*OO[[#This Row],[113 (03JUL1985 00:00:00)-Water Temperature (C)]]*OO[[#This Row],[55]]</f>
        <v>1.0068190006139998E-7</v>
      </c>
      <c r="BF52" s="10">
        <f>3/24000000*OO[[#This Row],[114 (03JUL1985 03:00:00)-Water Temperature (C)]]*OO[[#This Row],[56]]</f>
        <v>9.6662153805749999E-8</v>
      </c>
      <c r="BG52" s="10">
        <f>3/24000000*OO[[#This Row],[115 (03JUL1985 06:00:00)-Water Temperature (C)]]*OO[[#This Row],[57]]</f>
        <v>9.5464462644824989E-8</v>
      </c>
      <c r="BH52" s="10">
        <f>3/24000000*OO[[#This Row],[116 (03JUL1985 09:00:00)-Water Temperature (C)]]*OO[[#This Row],[58]]</f>
        <v>9.5645173455562482E-8</v>
      </c>
      <c r="BI52" s="10">
        <f>3/24000000*OO[[#This Row],[117 (03JUL1985 12:00:00)-Water Temperature (C)]]*OO[[#This Row],[59]]</f>
        <v>9.6089077960687493E-8</v>
      </c>
      <c r="BJ52" s="10">
        <f>3/24000000*OO[[#This Row],[118 (03JUL1985 15:00:00)-Water Temperature (C)]]*OO[[#This Row],[60]]</f>
        <v>9.2745124320049997E-8</v>
      </c>
      <c r="BK52" s="10">
        <f>3/24000000*OO[[#This Row],[119 (03JUL1985 18:00:00)-Water Temperature (C)]]*OO[[#This Row],[61]]</f>
        <v>8.6127052816950007E-8</v>
      </c>
      <c r="BL52" s="10">
        <f>3/24000000*OO[[#This Row],[120 (03JUL1985 21:00:00)-Water Temperature (C)]]*OO[[#This Row],[62]]</f>
        <v>7.7910277350812499E-8</v>
      </c>
      <c r="BM52" s="10">
        <f>3/24000000*OO[[#This Row],[121 (04JUL1985 00:00:00)-Water Temperature (C)]]*OO[[#This Row],[63]]</f>
        <v>6.9807314060324997E-8</v>
      </c>
      <c r="BN52" s="10">
        <f>3/24000000*OO[[#This Row],[122 (04JUL1985 03:00:00)-Water Temperature (C)]]*OO[[#This Row],[64]]</f>
        <v>6.582800216419999E-8</v>
      </c>
      <c r="BO52" s="10">
        <f>3/24000000*OO[[#This Row],[123 (04JUL1985 06:00:00)-Water Temperature (C)]]*OO[[#This Row],[65]]</f>
        <v>6.2415652300037496E-8</v>
      </c>
      <c r="BP52" s="10">
        <f>3/24000000*OO[[#This Row],[124 (04JUL1985 09:00:00)-Water Temperature (C)]]*OO[[#This Row],[66]]</f>
        <v>6.1738653071812492E-8</v>
      </c>
      <c r="BQ52" s="10">
        <f>3/24000000*OO[[#This Row],[125 (04JUL1985 12:00:00)-Water Temperature (C)]]*OO[[#This Row],[67]]</f>
        <v>6.10380493335375E-8</v>
      </c>
      <c r="BR52" s="10">
        <f>3/24000000*OO[[#This Row],[126 (04JUL1985 15:00:00)-Water Temperature (C)]]*OO[[#This Row],[68]]</f>
        <v>5.9947940429875014E-8</v>
      </c>
      <c r="BS52" s="10">
        <f>3/24000000*OO[[#This Row],[127 (04JUL1985 18:00:00)-Water Temperature (C)]]*OO[[#This Row],[69]]</f>
        <v>5.8569255850900002E-8</v>
      </c>
      <c r="BT52" s="10">
        <f>3/24000000*OO[[#This Row],[128 (04JUL1985 21:00:00)-Water Temperature (C)]]*OO[[#This Row],[70]]</f>
        <v>5.6042583654100002E-8</v>
      </c>
      <c r="BU52" s="10">
        <f>3/24000000*OO[[#This Row],[129 (05JUL1985 00:00:00)-Water Temperature (C)]]*OO[[#This Row],[71]]</f>
        <v>5.3300658939699992E-8</v>
      </c>
      <c r="BV52" s="10">
        <f>3/24000000*OO[[#This Row],[130 (05JUL1985 03:00:00)-Water Temperature (C)]]*OO[[#This Row],[72]]</f>
        <v>5.3126137602524998E-8</v>
      </c>
      <c r="BW52" s="10">
        <f>3/24000000*OO[[#This Row],[131 (05JUL1985 06:00:00)-Water Temperature (C)]]*OO[[#This Row],[73]]</f>
        <v>5.2195340510512502E-8</v>
      </c>
      <c r="BX52" s="10">
        <f>3/24000000*OO[[#This Row],[132 (05JUL1985 09:00:00)-Water Temperature (C)]]*OO[[#This Row],[74]]</f>
        <v>5.1792039043150003E-8</v>
      </c>
      <c r="BY52" s="10">
        <f>3/24000000*OO[[#This Row],[133 (05JUL1985 12:00:00)-Water Temperature (C)]]*OO[[#This Row],[75]]</f>
        <v>5.2299348246874994E-8</v>
      </c>
      <c r="BZ52" s="10">
        <f>3/24000000*OO[[#This Row],[134 (05JUL1985 15:00:00)-Water Temperature (C)]]*OO[[#This Row],[76]]</f>
        <v>5.1006403817499992E-8</v>
      </c>
      <c r="CA52" s="10">
        <f>3/24000000*OO[[#This Row],[135 (05JUL1985 18:00:00)-Water Temperature (C)]]*OO[[#This Row],[77]]</f>
        <v>4.7994244586212502E-8</v>
      </c>
      <c r="CB52" s="10">
        <f>3/24000000*OO[[#This Row],[136 (05JUL1985 21:00:00)-Water Temperature (C)]]*OO[[#This Row],[78]]</f>
        <v>4.4458002598275002E-8</v>
      </c>
      <c r="CC52" s="10">
        <f>3/24000000*OO[[#This Row],[137 (06JUL1985 00:00:00)-Water Temperature (C)]]*OO[[#This Row],[79]]</f>
        <v>4.1244163296899994E-8</v>
      </c>
      <c r="CD52" s="10">
        <f>3/24000000*OO[[#This Row],[138 (06JUL1985 03:00:00)-Water Temperature (C)]]*OO[[#This Row],[80]]</f>
        <v>4.0879863205274999E-8</v>
      </c>
      <c r="CE52" s="10">
        <f>3/24000000*OO[[#This Row],[139 (06JUL1985 06:00:00)-Water Temperature (C)]]*OO[[#This Row],[81]]</f>
        <v>4.0607039719199996E-8</v>
      </c>
      <c r="CF52" s="10">
        <f>3/24000000*OO[[#This Row],[140 (06JUL1985 09:00:00)-Water Temperature (C)]]*OO[[#This Row],[82]]</f>
        <v>4.0824228201675E-8</v>
      </c>
      <c r="CG52" s="10">
        <f>3/24000000*OO[[#This Row],[141 (06JUL1985 12:00:00)-Water Temperature (C)]]*OO[[#This Row],[83]]</f>
        <v>4.14329835888E-8</v>
      </c>
      <c r="CH52" s="10">
        <f>3/24000000*OO[[#This Row],[142 (06JUL1985 15:00:00)-Water Temperature (C)]]*OO[[#This Row],[84]]</f>
        <v>4.0177360613699999E-8</v>
      </c>
      <c r="CI52" s="10">
        <f>3/24000000*OO[[#This Row],[143 (06JUL1985 18:00:00)-Water Temperature (C)]]*OO[[#This Row],[85]]</f>
        <v>3.7117484728399997E-8</v>
      </c>
      <c r="CJ52" s="10">
        <f>3/24000000*OO[[#This Row],[144 (06JUL1985 21:00:00)-Water Temperature (C)]]*OO[[#This Row],[86]]</f>
        <v>3.398081301725E-8</v>
      </c>
      <c r="CK52" s="10">
        <f>3/24000000*OO[[#This Row],[145 (07JUL1985 00:00:00)-Water Temperature (C)]]*OO[[#This Row],[87]]</f>
        <v>3.1518609473625007E-8</v>
      </c>
      <c r="CL52" s="10">
        <f>3/24000000*OO[[#This Row],[146 (07JUL1985 03:00:00)-Water Temperature (C)]]*OO[[#This Row],[88]]</f>
        <v>3.0378809244462502E-8</v>
      </c>
      <c r="CM52" s="10">
        <f>3/24000000*OO[[#This Row],[147 (07JUL1985 06:00:00)-Water Temperature (C)]]*OO[[#This Row],[89]]</f>
        <v>2.9403599965025002E-8</v>
      </c>
      <c r="CN52" s="10">
        <f>3/24000000*OO[[#This Row],[148 (07JUL1985 09:00:00)-Water Temperature (C)]]*OO[[#This Row],[90]]</f>
        <v>3.0041081709099998E-8</v>
      </c>
      <c r="CO52" s="10">
        <f>3/24000000*OO[[#This Row],[149 (07JUL1985 12:00:00)-Water Temperature (C)]]*OO[[#This Row],[91]]</f>
        <v>3.2506208632899994E-8</v>
      </c>
      <c r="CP52" s="10">
        <f>3/24000000*OO[[#This Row],[150 (07JUL1985 15:00:00)-Water Temperature (C)]]*OO[[#This Row],[92]]</f>
        <v>3.3721138234499998E-8</v>
      </c>
      <c r="CQ52" s="10">
        <f>3/24000000*OO[[#This Row],[151 (07JUL1985 18:00:00)-Water Temperature (C)]]*OO[[#This Row],[93]]</f>
        <v>3.2909737973774997E-8</v>
      </c>
      <c r="CR52" s="10">
        <f>3/24000000*OO[[#This Row],[152 (07JUL1985 21:00:00)-Water Temperature (C)]]*OO[[#This Row],[94]]</f>
        <v>3.1014480440824993E-8</v>
      </c>
      <c r="CS52" s="10">
        <f>3/24000000*OO[[#This Row],[153 (08JUL1985 00:00:00)-Water Temperature (C)]]*OO[[#This Row],[95]]</f>
        <v>2.8598534702599997E-8</v>
      </c>
      <c r="CT52" s="10">
        <f>3/24000000*OO[[#This Row],[154 (08JUL1985 03:00:00)-Water Temperature (C)]]*OO[[#This Row],[96]]</f>
        <v>2.6925826908275001E-8</v>
      </c>
      <c r="CU52" s="10">
        <f>3/24000000*OO[[#This Row],[155 (08JUL1985 06:00:00)-Water Temperature (C)]]*OO[[#This Row],[97]]</f>
        <v>2.6314844568862501E-8</v>
      </c>
      <c r="CV52" s="10">
        <f>3/24000000*OO[[#This Row],[156 (08JUL1985 09:00:00)-Water Temperature (C)]]*OO[[#This Row],[98]]</f>
        <v>2.4886973306437496E-8</v>
      </c>
      <c r="CW52" s="10">
        <f>3/24000000*OO[[#This Row],[157 (08JUL1985 12:00:00)-Water Temperature (C)]]*OO[[#This Row],[99]]</f>
        <v>2.3143134570699996E-8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6.5282927688963369E-6</v>
      </c>
      <c r="D53" s="10">
        <f>3/24*OO[[#This Row],[60 (26JUN1985 09:00:00)-Water Temperature (C)]]*OO[[#This Row],[2]]/SUM(OO[2])</f>
        <v>4.3963171771320399E-2</v>
      </c>
      <c r="E53" s="10">
        <f>3/24*OO[[#This Row],[61 (26JUN1985 12:00:00)-Water Temperature (C)]]*OO[[#This Row],[3]]/SUM(OO[3])</f>
        <v>7.4419447030082533E-2</v>
      </c>
      <c r="F53" s="10">
        <f>3/24*OO[[#This Row],[62 (26JUN1985 15:00:00)-Water Temperature (C)]]*OO[[#This Row],[4]]/SUM(OO[4])</f>
        <v>8.889220181089022E-3</v>
      </c>
      <c r="G53" s="10">
        <f>3/24*OO[[#This Row],[63 (26JUN1985 18:00:00)-Water Temperature (C)]]*OO[[#This Row],[5]]/SUM(OO[5])</f>
        <v>3.392902887281408E-4</v>
      </c>
      <c r="H53" s="10">
        <f>3/24*OO[[#This Row],[64 (26JUN1985 21:00:00)-Water Temperature (C)]]*OO[[#This Row],[6]]/SUM(OO[6])</f>
        <v>3.5605454777393995E-5</v>
      </c>
      <c r="I53" s="10">
        <f>3/24*OO[[#This Row],[65 (27JUN1985 00:00:00)-Water Temperature (C)]]*OO[[#This Row],[7]]/SUM(OO[7])</f>
        <v>2.6218532252915701E-5</v>
      </c>
      <c r="J53" s="10">
        <f>3/24*OO[[#This Row],[66 (27JUN1985 03:00:00)-Water Temperature (C)]]*OO[[#This Row],[8]]/SUM(OO[8])</f>
        <v>2.3450320849716588E-5</v>
      </c>
      <c r="K53" s="10">
        <f>3/24*OO[[#This Row],[67 (27JUN1985 06:00:00)-Water Temperature (C)]]*OO[[#This Row],[9]]/SUM(OO[9])</f>
        <v>2.5322814420523143E-5</v>
      </c>
      <c r="L53" s="10">
        <f>3/24*OO[[#This Row],[68 (27JUN1985 09:00:00)-Water Temperature (C)]]*OO[[#This Row],[10]]/SUM(OO[10])</f>
        <v>2.9759707469363384E-5</v>
      </c>
      <c r="M53" s="10">
        <f>3/24*OO[[#This Row],[69 (27JUN1985 12:00:00)-Water Temperature (C)]]*OO[[#This Row],[11]]/SUM(OO[11])</f>
        <v>3.1599609256119398E-5</v>
      </c>
      <c r="N53" s="10">
        <f>3/24*OO[[#This Row],[70 (27JUN1985 15:00:00)-Water Temperature (C)]]*OO[[#This Row],[12]]/SUM(OO[12])</f>
        <v>2.9937121469821128E-5</v>
      </c>
      <c r="O53" s="10">
        <f>3/24*OO[[#This Row],[71 (27JUN1985 18:00:00)-Water Temperature (C)]]*OO[[#This Row],[13]]/SUM(OO[13])</f>
        <v>2.6718134583652041E-5</v>
      </c>
      <c r="P53" s="10">
        <f>3/24*OO[[#This Row],[72 (27JUN1985 21:00:00)-Water Temperature (C)]]*OO[[#This Row],[14]]/SUM(OO[14])</f>
        <v>2.2933010649480299E-5</v>
      </c>
      <c r="Q53" s="10">
        <f>3/24*OO[[#This Row],[73 (28JUN1985 00:00:00)-Water Temperature (C)]]*OO[[#This Row],[15]]/SUM(OO[15])</f>
        <v>2.0000957313534571E-5</v>
      </c>
      <c r="R53" s="10">
        <f>3/24*OO[[#This Row],[74 (28JUN1985 03:00:00)-Water Temperature (C)]]*OO[[#This Row],[16]]/SUM(OO[16])</f>
        <v>1.7911860406106885E-5</v>
      </c>
      <c r="S53" s="10">
        <f>3/24*OO[[#This Row],[75 (28JUN1985 06:00:00)-Water Temperature (C)]]*OO[[#This Row],[17]]/SUM(OO[17])</f>
        <v>1.6360063190812035E-5</v>
      </c>
      <c r="T53" s="10">
        <f>3/24*OO[[#This Row],[76 (28JUN1985 09:00:00)-Water Temperature (C)]]*OO[[#This Row],[18]]/SUM(OO[18])</f>
        <v>1.5066780126278833E-5</v>
      </c>
      <c r="U53" s="10">
        <f>3/24*OO[[#This Row],[77 (28JUN1985 12:00:00)-Water Temperature (C)]]*OO[[#This Row],[19]]/SUM(OO[19])</f>
        <v>1.374805630532391E-5</v>
      </c>
      <c r="V53" s="10">
        <f>3/24000000*OO[[#This Row],[78 (28JUN1985 15:00:00)-Water Temperature (C)]]*OO[[#This Row],[20]]</f>
        <v>1.1974567892529999E-5</v>
      </c>
      <c r="W53" s="10">
        <f>3/24000000*OO[[#This Row],[79 (28JUN1985 18:00:00)-Water Temperature (C)]]*OO[[#This Row],[21]]</f>
        <v>1.01124174931E-5</v>
      </c>
      <c r="X53" s="10">
        <f>3/24000000*OO[[#This Row],[80 (28JUN1985 21:00:00)-Water Temperature (C)]]*OO[[#This Row],[22]]</f>
        <v>8.351766580586249E-6</v>
      </c>
      <c r="Y53" s="10">
        <f>3/24000000*OO[[#This Row],[81 (29JUN1985 00:00:00)-Water Temperature (C)]]*OO[[#This Row],[23]]</f>
        <v>6.8757623831249991E-6</v>
      </c>
      <c r="Z53" s="10">
        <f>3/24000000*OO[[#This Row],[82 (29JUN1985 03:00:00)-Water Temperature (C)]]*OO[[#This Row],[24]]</f>
        <v>5.9961714813000001E-6</v>
      </c>
      <c r="AA53" s="10">
        <f>3/24000000*OO[[#This Row],[83 (29JUN1985 06:00:00)-Water Temperature (C)]]*OO[[#This Row],[25]]</f>
        <v>5.4681918753599999E-6</v>
      </c>
      <c r="AB53" s="10">
        <f>3/24000000*OO[[#This Row],[84 (29JUN1985 09:00:00)-Water Temperature (C)]]*OO[[#This Row],[26]]</f>
        <v>4.9605071348624998E-6</v>
      </c>
      <c r="AC53" s="10">
        <f>3/24000000*OO[[#This Row],[85 (29JUN1985 12:00:00)-Water Temperature (C)]]*OO[[#This Row],[27]]</f>
        <v>4.4723003152312501E-6</v>
      </c>
      <c r="AD53" s="10">
        <f>3/24000000*OO[[#This Row],[86 (29JUN1985 15:00:00)-Water Temperature (C)]]*OO[[#This Row],[28]]</f>
        <v>3.9086645793249997E-6</v>
      </c>
      <c r="AE53" s="10">
        <f>3/24000000*OO[[#This Row],[88 (29JUN1985 21:00:00)-Water Temperature (C)]]*OO[[#This Row],[30]]</f>
        <v>2.7795275200550001E-6</v>
      </c>
      <c r="AF53" s="10">
        <f>3/24000000*OO[[#This Row],[88 (29JUN1985 21:00:00)-Water Temperature (C)]]*OO[[#This Row],[30]]</f>
        <v>2.7795275200550001E-6</v>
      </c>
      <c r="AG53" s="10">
        <f>3/24000000*OO[[#This Row],[89 (30JUN1985 00:00:00)-Water Temperature (C)]]*OO[[#This Row],[31]]</f>
        <v>2.2583623780812503E-6</v>
      </c>
      <c r="AH53" s="10">
        <f>3/24000000*OO[[#This Row],[90 (30JUN1985 03:00:00)-Water Temperature (C)]]*OO[[#This Row],[32]]</f>
        <v>1.9112800630399999E-6</v>
      </c>
      <c r="AI53" s="10">
        <f>3/24000000*OO[[#This Row],[91 (30JUN1985 06:00:00)-Water Temperature (C)]]*OO[[#This Row],[33]]</f>
        <v>1.6574472264185001E-6</v>
      </c>
      <c r="AJ53" s="10">
        <f>3/24000000*OO[[#This Row],[92 (30JUN1985 09:00:00)-Water Temperature (C)]]*OO[[#This Row],[34]]</f>
        <v>1.3764623183707497E-6</v>
      </c>
      <c r="AK53" s="10">
        <f>3/24000000*OO[[#This Row],[93 (30JUN1985 12:00:00)-Water Temperature (C)]]*OO[[#This Row],[35]]</f>
        <v>1.0121502747914998E-6</v>
      </c>
      <c r="AL53" s="10">
        <f>3/24000000*OO[[#This Row],[94 (30JUN1985 15:00:00)-Water Temperature (C)]]*OO[[#This Row],[36]]</f>
        <v>6.7146874031700001E-7</v>
      </c>
      <c r="AM53" s="10">
        <f>3/24000000*OO[[#This Row],[95 (30JUN1985 18:00:00)-Water Temperature (C)]]*OO[[#This Row],[37]]</f>
        <v>4.4281019168749999E-7</v>
      </c>
      <c r="AN53" s="10">
        <f>3/24000000*OO[[#This Row],[96 (30JUN1985 21:00:00)-Water Temperature (C)]]*OO[[#This Row],[38]]</f>
        <v>3.1411858561874996E-7</v>
      </c>
      <c r="AO53" s="10">
        <f>3/24000000*OO[[#This Row],[97 (01JUL1985 00:00:00)-Water Temperature (C)]]*OO[[#This Row],[39]]</f>
        <v>2.4352699826750002E-7</v>
      </c>
      <c r="AP53" s="10">
        <f>3/24000000*OO[[#This Row],[98 (01JUL1985 03:00:00)-Water Temperature (C)]]*OO[[#This Row],[40]]</f>
        <v>2.14299566007375E-7</v>
      </c>
      <c r="AQ53" s="10">
        <f>3/24000000*OO[[#This Row],[99 (01JUL1985 06:00:00)-Water Temperature (C)]]*OO[[#This Row],[41]]</f>
        <v>1.9650832324008747E-7</v>
      </c>
      <c r="AR53" s="10">
        <f>3/24000000*OO[[#This Row],[100 (01JUL1985 09:00:00)-Water Temperature (C)]]*OO[[#This Row],[42]]</f>
        <v>1.8653302778674997E-7</v>
      </c>
      <c r="AS53" s="10">
        <f>3/24000000*OO[[#This Row],[101 (01JUL1985 12:00:00)-Water Temperature (C)]]*OO[[#This Row],[43]]</f>
        <v>1.7900938560472499E-7</v>
      </c>
      <c r="AT53" s="10">
        <f>3/24000000*OO[[#This Row],[102 (01JUL1985 15:00:00)-Water Temperature (C)]]*OO[[#This Row],[44]]</f>
        <v>1.6847195258079997E-7</v>
      </c>
      <c r="AU53" s="10">
        <f>3/24000000*OO[[#This Row],[103 (01JUL1985 18:00:00)-Water Temperature (C)]]*OO[[#This Row],[45]]</f>
        <v>1.5240403273872499E-7</v>
      </c>
      <c r="AV53" s="10">
        <f>3/24000000*OO[[#This Row],[104 (01JUL1985 21:00:00)-Water Temperature (C)]]*OO[[#This Row],[46]]</f>
        <v>1.3512716614688751E-7</v>
      </c>
      <c r="AW53" s="10">
        <f>3/24000000*OO[[#This Row],[105 (02JUL1985 00:00:00)-Water Temperature (C)]]*OO[[#This Row],[47]]</f>
        <v>1.21434614262E-7</v>
      </c>
      <c r="AX53" s="10">
        <f>3/24000000*OO[[#This Row],[106 (02JUL1985 03:00:00)-Water Temperature (C)]]*OO[[#This Row],[48]]</f>
        <v>1.1794316399264999E-7</v>
      </c>
      <c r="AY53" s="10">
        <f>3/24000000*OO[[#This Row],[107 (02JUL1985 06:00:00)-Water Temperature (C)]]*OO[[#This Row],[49]]</f>
        <v>1.1605208110676248E-7</v>
      </c>
      <c r="AZ53" s="10">
        <f>3/24000000*OO[[#This Row],[108 (02JUL1985 09:00:00)-Water Temperature (C)]]*OO[[#This Row],[50]]</f>
        <v>1.1519079699627499E-7</v>
      </c>
      <c r="BA53" s="10">
        <f>3/24000000*OO[[#This Row],[109 (02JUL1985 12:00:00)-Water Temperature (C)]]*OO[[#This Row],[51]]</f>
        <v>1.1586392858276249E-7</v>
      </c>
      <c r="BB53" s="10">
        <f>3/24000000*OO[[#This Row],[110 (02JUL1985 15:00:00)-Water Temperature (C)]]*OO[[#This Row],[52]]</f>
        <v>1.119375790122375E-7</v>
      </c>
      <c r="BC53" s="10">
        <f>3/24000000*OO[[#This Row],[111 (02JUL1985 18:00:00)-Water Temperature (C)]]*OO[[#This Row],[53]]</f>
        <v>1.0328129493468748E-7</v>
      </c>
      <c r="BD53" s="10">
        <f>3/24000000*OO[[#This Row],[112 (02JUL1985 21:00:00)-Water Temperature (C)]]*OO[[#This Row],[54]]</f>
        <v>9.3743730577124994E-8</v>
      </c>
      <c r="BE53" s="10">
        <f>3/24000000*OO[[#This Row],[113 (03JUL1985 00:00:00)-Water Temperature (C)]]*OO[[#This Row],[55]]</f>
        <v>8.4780213090037498E-8</v>
      </c>
      <c r="BF53" s="10">
        <f>3/24000000*OO[[#This Row],[114 (03JUL1985 03:00:00)-Water Temperature (C)]]*OO[[#This Row],[56]]</f>
        <v>8.1404690097624988E-8</v>
      </c>
      <c r="BG53" s="10">
        <f>3/24000000*OO[[#This Row],[115 (03JUL1985 06:00:00)-Water Temperature (C)]]*OO[[#This Row],[57]]</f>
        <v>8.0272527899800001E-8</v>
      </c>
      <c r="BH53" s="10">
        <f>3/24000000*OO[[#This Row],[116 (03JUL1985 09:00:00)-Water Temperature (C)]]*OO[[#This Row],[58]]</f>
        <v>8.0238033312749996E-8</v>
      </c>
      <c r="BI53" s="10">
        <f>3/24000000*OO[[#This Row],[117 (03JUL1985 12:00:00)-Water Temperature (C)]]*OO[[#This Row],[59]]</f>
        <v>8.0506998787862508E-8</v>
      </c>
      <c r="BJ53" s="10">
        <f>3/24000000*OO[[#This Row],[118 (03JUL1985 15:00:00)-Water Temperature (C)]]*OO[[#This Row],[60]]</f>
        <v>7.7708157729062497E-8</v>
      </c>
      <c r="BK53" s="10">
        <f>3/24000000*OO[[#This Row],[119 (03JUL1985 18:00:00)-Water Temperature (C)]]*OO[[#This Row],[61]]</f>
        <v>7.2266900165999997E-8</v>
      </c>
      <c r="BL53" s="10">
        <f>3/24000000*OO[[#This Row],[120 (03JUL1985 21:00:00)-Water Temperature (C)]]*OO[[#This Row],[62]]</f>
        <v>6.5500278297162491E-8</v>
      </c>
      <c r="BM53" s="10">
        <f>3/24000000*OO[[#This Row],[121 (04JUL1985 00:00:00)-Water Temperature (C)]]*OO[[#This Row],[63]]</f>
        <v>5.8748578467599989E-8</v>
      </c>
      <c r="BN53" s="10">
        <f>3/24000000*OO[[#This Row],[122 (04JUL1985 03:00:00)-Water Temperature (C)]]*OO[[#This Row],[64]]</f>
        <v>5.5411001874499998E-8</v>
      </c>
      <c r="BO53" s="10">
        <f>3/24000000*OO[[#This Row],[123 (04JUL1985 06:00:00)-Water Temperature (C)]]*OO[[#This Row],[65]]</f>
        <v>5.2451080510499998E-8</v>
      </c>
      <c r="BP53" s="10">
        <f>3/24000000*OO[[#This Row],[124 (04JUL1985 09:00:00)-Water Temperature (C)]]*OO[[#This Row],[66]]</f>
        <v>5.1732409890874993E-8</v>
      </c>
      <c r="BQ53" s="10">
        <f>3/24000000*OO[[#This Row],[125 (04JUL1985 12:00:00)-Water Temperature (C)]]*OO[[#This Row],[67]]</f>
        <v>5.1097115756249999E-8</v>
      </c>
      <c r="BR53" s="10">
        <f>3/24000000*OO[[#This Row],[126 (04JUL1985 15:00:00)-Water Temperature (C)]]*OO[[#This Row],[68]]</f>
        <v>5.0204299144900004E-8</v>
      </c>
      <c r="BS53" s="10">
        <f>3/24000000*OO[[#This Row],[127 (04JUL1985 18:00:00)-Water Temperature (C)]]*OO[[#This Row],[69]]</f>
        <v>4.9120754795887498E-8</v>
      </c>
      <c r="BT53" s="10">
        <f>3/24000000*OO[[#This Row],[128 (04JUL1985 21:00:00)-Water Temperature (C)]]*OO[[#This Row],[70]]</f>
        <v>4.7043034461675001E-8</v>
      </c>
      <c r="BU53" s="10">
        <f>3/24000000*OO[[#This Row],[129 (05JUL1985 00:00:00)-Water Temperature (C)]]*OO[[#This Row],[71]]</f>
        <v>4.4755880934562508E-8</v>
      </c>
      <c r="BV53" s="10">
        <f>3/24000000*OO[[#This Row],[130 (05JUL1985 03:00:00)-Water Temperature (C)]]*OO[[#This Row],[72]]</f>
        <v>4.4607968281250006E-8</v>
      </c>
      <c r="BW53" s="10">
        <f>3/24000000*OO[[#This Row],[131 (05JUL1985 06:00:00)-Water Temperature (C)]]*OO[[#This Row],[73]]</f>
        <v>4.3805681167299995E-8</v>
      </c>
      <c r="BX53" s="10">
        <f>3/24000000*OO[[#This Row],[132 (05JUL1985 09:00:00)-Water Temperature (C)]]*OO[[#This Row],[74]]</f>
        <v>4.3361111819025001E-8</v>
      </c>
      <c r="BY53" s="10">
        <f>3/24000000*OO[[#This Row],[133 (05JUL1985 12:00:00)-Water Temperature (C)]]*OO[[#This Row],[75]]</f>
        <v>4.3756477671587497E-8</v>
      </c>
      <c r="BZ53" s="10">
        <f>3/24000000*OO[[#This Row],[134 (05JUL1985 15:00:00)-Water Temperature (C)]]*OO[[#This Row],[76]]</f>
        <v>4.2686928391274999E-8</v>
      </c>
      <c r="CA53" s="10">
        <f>3/24000000*OO[[#This Row],[135 (05JUL1985 18:00:00)-Water Temperature (C)]]*OO[[#This Row],[77]]</f>
        <v>4.0237355561624999E-8</v>
      </c>
      <c r="CB53" s="10">
        <f>3/24000000*OO[[#This Row],[136 (05JUL1985 21:00:00)-Water Temperature (C)]]*OO[[#This Row],[78]]</f>
        <v>3.7321852412062498E-8</v>
      </c>
      <c r="CC53" s="10">
        <f>3/24000000*OO[[#This Row],[137 (06JUL1985 00:00:00)-Water Temperature (C)]]*OO[[#This Row],[79]]</f>
        <v>3.4667710555087501E-8</v>
      </c>
      <c r="CD53" s="10">
        <f>3/24000000*OO[[#This Row],[138 (06JUL1985 03:00:00)-Water Temperature (C)]]*OO[[#This Row],[80]]</f>
        <v>3.4376208184912503E-8</v>
      </c>
      <c r="CE53" s="10">
        <f>3/24000000*OO[[#This Row],[139 (06JUL1985 06:00:00)-Water Temperature (C)]]*OO[[#This Row],[81]]</f>
        <v>3.4112639460249993E-8</v>
      </c>
      <c r="CF53" s="10">
        <f>3/24000000*OO[[#This Row],[140 (06JUL1985 09:00:00)-Water Temperature (C)]]*OO[[#This Row],[82]]</f>
        <v>3.4274132051799998E-8</v>
      </c>
      <c r="CG53" s="10">
        <f>3/24000000*OO[[#This Row],[141 (06JUL1985 12:00:00)-Water Temperature (C)]]*OO[[#This Row],[83]]</f>
        <v>3.4808287084425003E-8</v>
      </c>
      <c r="CH53" s="10">
        <f>3/24000000*OO[[#This Row],[142 (06JUL1985 15:00:00)-Water Temperature (C)]]*OO[[#This Row],[84]]</f>
        <v>3.3722368793137499E-8</v>
      </c>
      <c r="CI53" s="10">
        <f>3/24000000*OO[[#This Row],[143 (06JUL1985 18:00:00)-Water Temperature (C)]]*OO[[#This Row],[85]]</f>
        <v>3.1145682815374996E-8</v>
      </c>
      <c r="CJ53" s="10">
        <f>3/24000000*OO[[#This Row],[144 (06JUL1985 21:00:00)-Water Temperature (C)]]*OO[[#This Row],[86]]</f>
        <v>2.8531834511899998E-8</v>
      </c>
      <c r="CK53" s="10">
        <f>3/24000000*OO[[#This Row],[145 (07JUL1985 00:00:00)-Water Temperature (C)]]*OO[[#This Row],[87]]</f>
        <v>2.6517849968137501E-8</v>
      </c>
      <c r="CL53" s="10">
        <f>3/24000000*OO[[#This Row],[146 (07JUL1985 03:00:00)-Water Temperature (C)]]*OO[[#This Row],[88]]</f>
        <v>2.5608924851399998E-8</v>
      </c>
      <c r="CM53" s="10">
        <f>3/24000000*OO[[#This Row],[147 (07JUL1985 06:00:00)-Water Temperature (C)]]*OO[[#This Row],[89]]</f>
        <v>2.4732726238725002E-8</v>
      </c>
      <c r="CN53" s="10">
        <f>3/24000000*OO[[#This Row],[148 (07JUL1985 09:00:00)-Water Temperature (C)]]*OO[[#This Row],[90]]</f>
        <v>2.51089438457E-8</v>
      </c>
      <c r="CO53" s="10">
        <f>3/24000000*OO[[#This Row],[149 (07JUL1985 12:00:00)-Water Temperature (C)]]*OO[[#This Row],[91]]</f>
        <v>2.7090691494937496E-8</v>
      </c>
      <c r="CP53" s="10">
        <f>3/24000000*OO[[#This Row],[150 (07JUL1985 15:00:00)-Water Temperature (C)]]*OO[[#This Row],[92]]</f>
        <v>2.8154001530812502E-8</v>
      </c>
      <c r="CQ53" s="10">
        <f>3/24000000*OO[[#This Row],[151 (07JUL1985 18:00:00)-Water Temperature (C)]]*OO[[#This Row],[93]]</f>
        <v>2.7564705466724998E-8</v>
      </c>
      <c r="CR53" s="10">
        <f>3/24000000*OO[[#This Row],[152 (07JUL1985 21:00:00)-Water Temperature (C)]]*OO[[#This Row],[94]]</f>
        <v>2.6039208965249996E-8</v>
      </c>
      <c r="CS53" s="10">
        <f>3/24000000*OO[[#This Row],[153 (08JUL1985 00:00:00)-Water Temperature (C)]]*OO[[#This Row],[95]]</f>
        <v>2.4042888967837497E-8</v>
      </c>
      <c r="CT53" s="10">
        <f>3/24000000*OO[[#This Row],[154 (08JUL1985 03:00:00)-Water Temperature (C)]]*OO[[#This Row],[96]]</f>
        <v>2.26554484209375E-8</v>
      </c>
      <c r="CU53" s="10">
        <f>3/24000000*OO[[#This Row],[155 (08JUL1985 06:00:00)-Water Temperature (C)]]*OO[[#This Row],[97]]</f>
        <v>2.21344938032625E-8</v>
      </c>
      <c r="CV53" s="10">
        <f>3/24000000*OO[[#This Row],[156 (08JUL1985 09:00:00)-Water Temperature (C)]]*OO[[#This Row],[98]]</f>
        <v>2.0960183000624997E-8</v>
      </c>
      <c r="CW53" s="10">
        <f>3/24000000*OO[[#This Row],[157 (08JUL1985 12:00:00)-Water Temperature (C)]]*OO[[#This Row],[99]]</f>
        <v>1.9475023523200001E-8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1.5714538958498174E-6</v>
      </c>
      <c r="D54" s="10">
        <f>3/24*OO[[#This Row],[60 (26JUN1985 09:00:00)-Water Temperature (C)]]*OO[[#This Row],[2]]/SUM(OO[2])</f>
        <v>3.792317931579757E-2</v>
      </c>
      <c r="E54" s="10">
        <f>3/24*OO[[#This Row],[61 (26JUN1985 12:00:00)-Water Temperature (C)]]*OO[[#This Row],[3]]/SUM(OO[3])</f>
        <v>8.3621724138321724E-2</v>
      </c>
      <c r="F54" s="10">
        <f>3/24*OO[[#This Row],[62 (26JUN1985 15:00:00)-Water Temperature (C)]]*OO[[#This Row],[4]]/SUM(OO[4])</f>
        <v>1.1513174164277143E-2</v>
      </c>
      <c r="G54" s="10">
        <f>3/24*OO[[#This Row],[63 (26JUN1985 18:00:00)-Water Temperature (C)]]*OO[[#This Row],[5]]/SUM(OO[5])</f>
        <v>4.6541223260118875E-4</v>
      </c>
      <c r="H54" s="10">
        <f>3/24*OO[[#This Row],[64 (26JUN1985 21:00:00)-Water Temperature (C)]]*OO[[#This Row],[6]]/SUM(OO[6])</f>
        <v>4.0056027236920053E-5</v>
      </c>
      <c r="I54" s="10">
        <f>3/24*OO[[#This Row],[65 (27JUN1985 00:00:00)-Water Temperature (C)]]*OO[[#This Row],[7]]/SUM(OO[7])</f>
        <v>2.7776109787548769E-5</v>
      </c>
      <c r="J54" s="10">
        <f>3/24*OO[[#This Row],[66 (27JUN1985 03:00:00)-Water Temperature (C)]]*OO[[#This Row],[8]]/SUM(OO[8])</f>
        <v>2.472982638972283E-5</v>
      </c>
      <c r="K54" s="10">
        <f>3/24*OO[[#This Row],[67 (27JUN1985 06:00:00)-Water Temperature (C)]]*OO[[#This Row],[9]]/SUM(OO[9])</f>
        <v>2.6321025167786303E-5</v>
      </c>
      <c r="L54" s="10">
        <f>3/24*OO[[#This Row],[68 (27JUN1985 09:00:00)-Water Temperature (C)]]*OO[[#This Row],[10]]/SUM(OO[10])</f>
        <v>3.0965429221070171E-5</v>
      </c>
      <c r="M54" s="10">
        <f>3/24*OO[[#This Row],[69 (27JUN1985 12:00:00)-Water Temperature (C)]]*OO[[#This Row],[11]]/SUM(OO[11])</f>
        <v>3.3173300819592451E-5</v>
      </c>
      <c r="N54" s="10">
        <f>3/24*OO[[#This Row],[70 (27JUN1985 15:00:00)-Water Temperature (C)]]*OO[[#This Row],[12]]/SUM(OO[12])</f>
        <v>3.1618608288675311E-5</v>
      </c>
      <c r="O54" s="10">
        <f>3/24*OO[[#This Row],[71 (27JUN1985 18:00:00)-Water Temperature (C)]]*OO[[#This Row],[13]]/SUM(OO[13])</f>
        <v>2.8306411824296144E-5</v>
      </c>
      <c r="P54" s="10">
        <f>3/24*OO[[#This Row],[72 (27JUN1985 21:00:00)-Water Temperature (C)]]*OO[[#This Row],[14]]/SUM(OO[14])</f>
        <v>2.4348533955228998E-5</v>
      </c>
      <c r="Q54" s="10">
        <f>3/24*OO[[#This Row],[73 (28JUN1985 00:00:00)-Water Temperature (C)]]*OO[[#This Row],[15]]/SUM(OO[15])</f>
        <v>2.1227849164052698E-5</v>
      </c>
      <c r="R54" s="10">
        <f>3/24*OO[[#This Row],[74 (28JUN1985 03:00:00)-Water Temperature (C)]]*OO[[#This Row],[16]]/SUM(OO[16])</f>
        <v>1.9001821634575995E-5</v>
      </c>
      <c r="S54" s="10">
        <f>3/24*OO[[#This Row],[75 (28JUN1985 06:00:00)-Water Temperature (C)]]*OO[[#This Row],[17]]/SUM(OO[17])</f>
        <v>1.7344121592403828E-5</v>
      </c>
      <c r="T54" s="10">
        <f>3/24*OO[[#This Row],[76 (28JUN1985 09:00:00)-Water Temperature (C)]]*OO[[#This Row],[18]]/SUM(OO[18])</f>
        <v>1.5960020105879252E-5</v>
      </c>
      <c r="U54" s="10">
        <f>3/24*OO[[#This Row],[77 (28JUN1985 12:00:00)-Water Temperature (C)]]*OO[[#This Row],[19]]/SUM(OO[19])</f>
        <v>1.455880125048428E-5</v>
      </c>
      <c r="V54" s="10">
        <f>3/24000000*OO[[#This Row],[78 (28JUN1985 15:00:00)-Water Temperature (C)]]*OO[[#This Row],[20]]</f>
        <v>1.2695480720325E-5</v>
      </c>
      <c r="W54" s="10">
        <f>3/24000000*OO[[#This Row],[79 (28JUN1985 18:00:00)-Water Temperature (C)]]*OO[[#This Row],[21]]</f>
        <v>1.0739354251721248E-5</v>
      </c>
      <c r="X54" s="10">
        <f>3/24000000*OO[[#This Row],[80 (28JUN1985 21:00:00)-Water Temperature (C)]]*OO[[#This Row],[22]]</f>
        <v>8.8805246628150005E-6</v>
      </c>
      <c r="Y54" s="10">
        <f>3/24000000*OO[[#This Row],[81 (29JUN1985 00:00:00)-Water Temperature (C)]]*OO[[#This Row],[23]]</f>
        <v>7.3096268515399991E-6</v>
      </c>
      <c r="Z54" s="10">
        <f>3/24000000*OO[[#This Row],[82 (29JUN1985 03:00:00)-Water Temperature (C)]]*OO[[#This Row],[24]]</f>
        <v>6.3615772504599995E-6</v>
      </c>
      <c r="AA54" s="10">
        <f>3/24000000*OO[[#This Row],[83 (29JUN1985 06:00:00)-Water Temperature (C)]]*OO[[#This Row],[25]]</f>
        <v>5.7944549513812494E-6</v>
      </c>
      <c r="AB54" s="10">
        <f>3/24000000*OO[[#This Row],[84 (29JUN1985 09:00:00)-Water Temperature (C)]]*OO[[#This Row],[26]]</f>
        <v>5.2504166325037499E-6</v>
      </c>
      <c r="AC54" s="10">
        <f>3/24000000*OO[[#This Row],[85 (29JUN1985 12:00:00)-Water Temperature (C)]]*OO[[#This Row],[27]]</f>
        <v>4.7284588897924992E-6</v>
      </c>
      <c r="AD54" s="10">
        <f>3/24000000*OO[[#This Row],[86 (29JUN1985 15:00:00)-Water Temperature (C)]]*OO[[#This Row],[28]]</f>
        <v>4.1307396957749994E-6</v>
      </c>
      <c r="AE54" s="10">
        <f>3/24000000*OO[[#This Row],[88 (29JUN1985 21:00:00)-Water Temperature (C)]]*OO[[#This Row],[30]]</f>
        <v>2.9437452048087495E-6</v>
      </c>
      <c r="AF54" s="10">
        <f>3/24000000*OO[[#This Row],[88 (29JUN1985 21:00:00)-Water Temperature (C)]]*OO[[#This Row],[30]]</f>
        <v>2.9437452048087495E-6</v>
      </c>
      <c r="AG54" s="10">
        <f>3/24000000*OO[[#This Row],[89 (30JUN1985 00:00:00)-Water Temperature (C)]]*OO[[#This Row],[31]]</f>
        <v>2.3895959749974998E-6</v>
      </c>
      <c r="AH54" s="10">
        <f>3/24000000*OO[[#This Row],[90 (30JUN1985 03:00:00)-Water Temperature (C)]]*OO[[#This Row],[32]]</f>
        <v>2.0196134562499999E-6</v>
      </c>
      <c r="AI54" s="10">
        <f>3/24000000*OO[[#This Row],[91 (30JUN1985 06:00:00)-Water Temperature (C)]]*OO[[#This Row],[33]]</f>
        <v>1.7498057408159998E-6</v>
      </c>
      <c r="AJ54" s="10">
        <f>3/24000000*OO[[#This Row],[92 (30JUN1985 09:00:00)-Water Temperature (C)]]*OO[[#This Row],[34]]</f>
        <v>1.4599006356489999E-6</v>
      </c>
      <c r="AK54" s="10">
        <f>3/24000000*OO[[#This Row],[93 (30JUN1985 12:00:00)-Water Temperature (C)]]*OO[[#This Row],[35]]</f>
        <v>1.0798347345434998E-6</v>
      </c>
      <c r="AL54" s="10">
        <f>3/24000000*OO[[#This Row],[94 (30JUN1985 15:00:00)-Water Temperature (C)]]*OO[[#This Row],[36]]</f>
        <v>7.1701733139399997E-7</v>
      </c>
      <c r="AM54" s="10">
        <f>3/24000000*OO[[#This Row],[95 (30JUN1985 18:00:00)-Water Temperature (C)]]*OO[[#This Row],[37]]</f>
        <v>4.7076097006024997E-7</v>
      </c>
      <c r="AN54" s="10">
        <f>3/24000000*OO[[#This Row],[96 (30JUN1985 21:00:00)-Water Temperature (C)]]*OO[[#This Row],[38]]</f>
        <v>3.3191256415125001E-7</v>
      </c>
      <c r="AO54" s="10">
        <f>3/24000000*OO[[#This Row],[97 (01JUL1985 00:00:00)-Water Temperature (C)]]*OO[[#This Row],[39]]</f>
        <v>2.5610146922700002E-7</v>
      </c>
      <c r="AP54" s="10">
        <f>3/24000000*OO[[#This Row],[98 (01JUL1985 03:00:00)-Water Temperature (C)]]*OO[[#This Row],[40]]</f>
        <v>2.2440354229637498E-7</v>
      </c>
      <c r="AQ54" s="10">
        <f>3/24000000*OO[[#This Row],[99 (01JUL1985 06:00:00)-Water Temperature (C)]]*OO[[#This Row],[41]]</f>
        <v>2.04852484622175E-7</v>
      </c>
      <c r="AR54" s="10">
        <f>3/24000000*OO[[#This Row],[100 (01JUL1985 09:00:00)-Water Temperature (C)]]*OO[[#This Row],[42]]</f>
        <v>1.9359843712510002E-7</v>
      </c>
      <c r="AS54" s="10">
        <f>3/24000000*OO[[#This Row],[101 (01JUL1985 12:00:00)-Water Temperature (C)]]*OO[[#This Row],[43]]</f>
        <v>1.8547631793020001E-7</v>
      </c>
      <c r="AT54" s="10">
        <f>3/24000000*OO[[#This Row],[102 (01JUL1985 15:00:00)-Water Temperature (C)]]*OO[[#This Row],[44]]</f>
        <v>1.7461584394379997E-7</v>
      </c>
      <c r="AU54" s="10">
        <f>3/24000000*OO[[#This Row],[103 (01JUL1985 18:00:00)-Water Temperature (C)]]*OO[[#This Row],[45]]</f>
        <v>1.5828527045500002E-7</v>
      </c>
      <c r="AV54" s="10">
        <f>3/24000000*OO[[#This Row],[104 (01JUL1985 21:00:00)-Water Temperature (C)]]*OO[[#This Row],[46]]</f>
        <v>1.4051717627490001E-7</v>
      </c>
      <c r="AW54" s="10">
        <f>3/24000000*OO[[#This Row],[105 (02JUL1985 00:00:00)-Water Temperature (C)]]*OO[[#This Row],[47]]</f>
        <v>1.263377731339625E-7</v>
      </c>
      <c r="AX54" s="10">
        <f>3/24000000*OO[[#This Row],[106 (02JUL1985 03:00:00)-Water Temperature (C)]]*OO[[#This Row],[48]]</f>
        <v>1.2266838482569999E-7</v>
      </c>
      <c r="AY54" s="10">
        <f>3/24000000*OO[[#This Row],[107 (02JUL1985 06:00:00)-Water Temperature (C)]]*OO[[#This Row],[49]]</f>
        <v>1.2053927940599999E-7</v>
      </c>
      <c r="AZ54" s="10">
        <f>3/24000000*OO[[#This Row],[108 (02JUL1985 09:00:00)-Water Temperature (C)]]*OO[[#This Row],[50]]</f>
        <v>1.1933686015020001E-7</v>
      </c>
      <c r="BA54" s="10">
        <f>3/24000000*OO[[#This Row],[109 (02JUL1985 12:00:00)-Water Temperature (C)]]*OO[[#This Row],[51]]</f>
        <v>1.1986736855887499E-7</v>
      </c>
      <c r="BB54" s="10">
        <f>3/24000000*OO[[#This Row],[110 (02JUL1985 15:00:00)-Water Temperature (C)]]*OO[[#This Row],[52]]</f>
        <v>1.1585437063533749E-7</v>
      </c>
      <c r="BC54" s="10">
        <f>3/24000000*OO[[#This Row],[111 (02JUL1985 18:00:00)-Water Temperature (C)]]*OO[[#This Row],[53]]</f>
        <v>1.0709970754249997E-7</v>
      </c>
      <c r="BD54" s="10">
        <f>3/24000000*OO[[#This Row],[112 (02JUL1985 21:00:00)-Water Temperature (C)]]*OO[[#This Row],[54]]</f>
        <v>9.7391854180400008E-8</v>
      </c>
      <c r="BE54" s="10">
        <f>3/24000000*OO[[#This Row],[113 (03JUL1985 00:00:00)-Water Temperature (C)]]*OO[[#This Row],[55]]</f>
        <v>8.8159198211500003E-8</v>
      </c>
      <c r="BF54" s="10">
        <f>3/24000000*OO[[#This Row],[114 (03JUL1985 03:00:00)-Water Temperature (C)]]*OO[[#This Row],[56]]</f>
        <v>8.4647202459337492E-8</v>
      </c>
      <c r="BG54" s="10">
        <f>3/24000000*OO[[#This Row],[115 (03JUL1985 06:00:00)-Water Temperature (C)]]*OO[[#This Row],[57]]</f>
        <v>8.3355155647400001E-8</v>
      </c>
      <c r="BH54" s="10">
        <f>3/24000000*OO[[#This Row],[116 (03JUL1985 09:00:00)-Water Temperature (C)]]*OO[[#This Row],[58]]</f>
        <v>8.3112270418650015E-8</v>
      </c>
      <c r="BI54" s="10">
        <f>3/24000000*OO[[#This Row],[117 (03JUL1985 12:00:00)-Water Temperature (C)]]*OO[[#This Row],[59]]</f>
        <v>8.3292733098562515E-8</v>
      </c>
      <c r="BJ54" s="10">
        <f>3/24000000*OO[[#This Row],[118 (03JUL1985 15:00:00)-Water Temperature (C)]]*OO[[#This Row],[60]]</f>
        <v>8.0405926730674994E-8</v>
      </c>
      <c r="BK54" s="10">
        <f>3/24000000*OO[[#This Row],[119 (03JUL1985 18:00:00)-Water Temperature (C)]]*OO[[#This Row],[61]]</f>
        <v>7.4888162823225002E-8</v>
      </c>
      <c r="BL54" s="10">
        <f>3/24000000*OO[[#This Row],[120 (03JUL1985 21:00:00)-Water Temperature (C)]]*OO[[#This Row],[62]]</f>
        <v>6.8014357634437499E-8</v>
      </c>
      <c r="BM54" s="10">
        <f>3/24000000*OO[[#This Row],[121 (04JUL1985 00:00:00)-Water Temperature (C)]]*OO[[#This Row],[63]]</f>
        <v>6.1063859968600004E-8</v>
      </c>
      <c r="BN54" s="10">
        <f>3/24000000*OO[[#This Row],[122 (04JUL1985 03:00:00)-Water Temperature (C)]]*OO[[#This Row],[64]]</f>
        <v>5.7601344762937496E-8</v>
      </c>
      <c r="BO54" s="10">
        <f>3/24000000*OO[[#This Row],[123 (04JUL1985 06:00:00)-Water Temperature (C)]]*OO[[#This Row],[65]]</f>
        <v>5.4434947706062495E-8</v>
      </c>
      <c r="BP54" s="10">
        <f>3/24000000*OO[[#This Row],[124 (04JUL1985 09:00:00)-Water Temperature (C)]]*OO[[#This Row],[66]]</f>
        <v>5.3526316514124998E-8</v>
      </c>
      <c r="BQ54" s="10">
        <f>3/24000000*OO[[#This Row],[125 (04JUL1985 12:00:00)-Water Temperature (C)]]*OO[[#This Row],[67]]</f>
        <v>5.2824702024424998E-8</v>
      </c>
      <c r="BR54" s="10">
        <f>3/24000000*OO[[#This Row],[126 (04JUL1985 15:00:00)-Water Temperature (C)]]*OO[[#This Row],[68]]</f>
        <v>5.1916413103962497E-8</v>
      </c>
      <c r="BS54" s="10">
        <f>3/24000000*OO[[#This Row],[127 (04JUL1985 18:00:00)-Water Temperature (C)]]*OO[[#This Row],[69]]</f>
        <v>5.0869731521375006E-8</v>
      </c>
      <c r="BT54" s="10">
        <f>3/24000000*OO[[#This Row],[128 (04JUL1985 21:00:00)-Water Temperature (C)]]*OO[[#This Row],[70]]</f>
        <v>4.8770440415025002E-8</v>
      </c>
      <c r="BU54" s="10">
        <f>3/24000000*OO[[#This Row],[129 (05JUL1985 00:00:00)-Water Temperature (C)]]*OO[[#This Row],[71]]</f>
        <v>4.6403815013575007E-8</v>
      </c>
      <c r="BV54" s="10">
        <f>3/24000000*OO[[#This Row],[130 (05JUL1985 03:00:00)-Water Temperature (C)]]*OO[[#This Row],[72]]</f>
        <v>4.6245689012249995E-8</v>
      </c>
      <c r="BW54" s="10">
        <f>3/24000000*OO[[#This Row],[131 (05JUL1985 06:00:00)-Water Temperature (C)]]*OO[[#This Row],[73]]</f>
        <v>4.5399441034374999E-8</v>
      </c>
      <c r="BX54" s="10">
        <f>3/24000000*OO[[#This Row],[132 (05JUL1985 09:00:00)-Water Temperature (C)]]*OO[[#This Row],[74]]</f>
        <v>4.4835995872499992E-8</v>
      </c>
      <c r="BY54" s="10">
        <f>3/24000000*OO[[#This Row],[133 (05JUL1985 12:00:00)-Water Temperature (C)]]*OO[[#This Row],[75]]</f>
        <v>4.518756738564999E-8</v>
      </c>
      <c r="BZ54" s="10">
        <f>3/24000000*OO[[#This Row],[134 (05JUL1985 15:00:00)-Water Temperature (C)]]*OO[[#This Row],[76]]</f>
        <v>4.4109369922999994E-8</v>
      </c>
      <c r="CA54" s="10">
        <f>3/24000000*OO[[#This Row],[135 (05JUL1985 18:00:00)-Water Temperature (C)]]*OO[[#This Row],[77]]</f>
        <v>4.1647491145162498E-8</v>
      </c>
      <c r="CB54" s="10">
        <f>3/24000000*OO[[#This Row],[136 (05JUL1985 21:00:00)-Water Temperature (C)]]*OO[[#This Row],[78]]</f>
        <v>3.8680159293787496E-8</v>
      </c>
      <c r="CC54" s="10">
        <f>3/24000000*OO[[#This Row],[137 (06JUL1985 00:00:00)-Water Temperature (C)]]*OO[[#This Row],[79]]</f>
        <v>3.59565286933375E-8</v>
      </c>
      <c r="CD54" s="10">
        <f>3/24000000*OO[[#This Row],[138 (06JUL1985 03:00:00)-Water Temperature (C)]]*OO[[#This Row],[80]]</f>
        <v>3.5668678480399993E-8</v>
      </c>
      <c r="CE54" s="10">
        <f>3/24000000*OO[[#This Row],[139 (06JUL1985 06:00:00)-Water Temperature (C)]]*OO[[#This Row],[81]]</f>
        <v>3.5363748581525001E-8</v>
      </c>
      <c r="CF54" s="10">
        <f>3/24000000*OO[[#This Row],[140 (06JUL1985 09:00:00)-Water Temperature (C)]]*OO[[#This Row],[82]]</f>
        <v>3.5497229130387501E-8</v>
      </c>
      <c r="CG54" s="10">
        <f>3/24000000*OO[[#This Row],[141 (06JUL1985 12:00:00)-Water Temperature (C)]]*OO[[#This Row],[83]]</f>
        <v>3.6078750083012499E-8</v>
      </c>
      <c r="CH54" s="10">
        <f>3/24000000*OO[[#This Row],[142 (06JUL1985 15:00:00)-Water Temperature (C)]]*OO[[#This Row],[84]]</f>
        <v>3.4932528990575003E-8</v>
      </c>
      <c r="CI54" s="10">
        <f>3/24000000*OO[[#This Row],[143 (06JUL1985 18:00:00)-Water Temperature (C)]]*OO[[#This Row],[85]]</f>
        <v>3.2257240038374992E-8</v>
      </c>
      <c r="CJ54" s="10">
        <f>3/24000000*OO[[#This Row],[144 (06JUL1985 21:00:00)-Water Temperature (C)]]*OO[[#This Row],[86]]</f>
        <v>2.9560519634399998E-8</v>
      </c>
      <c r="CK54" s="10">
        <f>3/24000000*OO[[#This Row],[145 (07JUL1985 00:00:00)-Water Temperature (C)]]*OO[[#This Row],[87]]</f>
        <v>2.7521980140749999E-8</v>
      </c>
      <c r="CL54" s="10">
        <f>3/24000000*OO[[#This Row],[146 (07JUL1985 03:00:00)-Water Temperature (C)]]*OO[[#This Row],[88]]</f>
        <v>2.6628760610849999E-8</v>
      </c>
      <c r="CM54" s="10">
        <f>3/24000000*OO[[#This Row],[147 (07JUL1985 06:00:00)-Water Temperature (C)]]*OO[[#This Row],[89]]</f>
        <v>2.5674625161074998E-8</v>
      </c>
      <c r="CN54" s="10">
        <f>3/24000000*OO[[#This Row],[148 (07JUL1985 09:00:00)-Water Temperature (C)]]*OO[[#This Row],[90]]</f>
        <v>2.5896037722200005E-8</v>
      </c>
      <c r="CO54" s="10">
        <f>3/24000000*OO[[#This Row],[149 (07JUL1985 12:00:00)-Water Temperature (C)]]*OO[[#This Row],[91]]</f>
        <v>2.7846945777999994E-8</v>
      </c>
      <c r="CP54" s="10">
        <f>3/24000000*OO[[#This Row],[150 (07JUL1985 15:00:00)-Water Temperature (C)]]*OO[[#This Row],[92]]</f>
        <v>2.8981563652125002E-8</v>
      </c>
      <c r="CQ54" s="10">
        <f>3/24000000*OO[[#This Row],[151 (07JUL1985 18:00:00)-Water Temperature (C)]]*OO[[#This Row],[93]]</f>
        <v>2.8464723310162499E-8</v>
      </c>
      <c r="CR54" s="10">
        <f>3/24000000*OO[[#This Row],[152 (07JUL1985 21:00:00)-Water Temperature (C)]]*OO[[#This Row],[94]]</f>
        <v>2.6953528050749998E-8</v>
      </c>
      <c r="CS54" s="10">
        <f>3/24000000*OO[[#This Row],[153 (08JUL1985 00:00:00)-Water Temperature (C)]]*OO[[#This Row],[95]]</f>
        <v>2.4918335577199994E-8</v>
      </c>
      <c r="CT54" s="10">
        <f>3/24000000*OO[[#This Row],[154 (08JUL1985 03:00:00)-Water Temperature (C)]]*OO[[#This Row],[96]]</f>
        <v>2.3485861248299997E-8</v>
      </c>
      <c r="CU54" s="10">
        <f>3/24000000*OO[[#This Row],[155 (08JUL1985 06:00:00)-Water Temperature (C)]]*OO[[#This Row],[97]]</f>
        <v>2.29432715436E-8</v>
      </c>
      <c r="CV54" s="10">
        <f>3/24000000*OO[[#This Row],[156 (08JUL1985 09:00:00)-Water Temperature (C)]]*OO[[#This Row],[98]]</f>
        <v>2.1749464940424998E-8</v>
      </c>
      <c r="CW54" s="10">
        <f>3/24000000*OO[[#This Row],[157 (08JUL1985 12:00:00)-Water Temperature (C)]]*OO[[#This Row],[99]]</f>
        <v>2.019699914661E-8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2.8443033094186675E-7</v>
      </c>
      <c r="D55" s="10">
        <f>3/24*OO[[#This Row],[60 (26JUN1985 09:00:00)-Water Temperature (C)]]*OO[[#This Row],[2]]/SUM(OO[2])</f>
        <v>3.6204770990785499E-2</v>
      </c>
      <c r="E55" s="10">
        <f>3/24*OO[[#This Row],[61 (26JUN1985 12:00:00)-Water Temperature (C)]]*OO[[#This Row],[3]]/SUM(OO[3])</f>
        <v>0.11237670455447998</v>
      </c>
      <c r="F55" s="10">
        <f>3/24*OO[[#This Row],[62 (26JUN1985 15:00:00)-Water Temperature (C)]]*OO[[#This Row],[4]]/SUM(OO[4])</f>
        <v>1.9039180434398967E-2</v>
      </c>
      <c r="G55" s="10">
        <f>3/24*OO[[#This Row],[63 (26JUN1985 18:00:00)-Water Temperature (C)]]*OO[[#This Row],[5]]/SUM(OO[5])</f>
        <v>8.6187487276386454E-4</v>
      </c>
      <c r="H55" s="10">
        <f>3/24*OO[[#This Row],[64 (26JUN1985 21:00:00)-Water Temperature (C)]]*OO[[#This Row],[6]]/SUM(OO[6])</f>
        <v>5.7899883236889025E-5</v>
      </c>
      <c r="I55" s="10">
        <f>3/24*OO[[#This Row],[65 (27JUN1985 00:00:00)-Water Temperature (C)]]*OO[[#This Row],[7]]/SUM(OO[7])</f>
        <v>3.553292386913763E-5</v>
      </c>
      <c r="J55" s="10">
        <f>3/24*OO[[#This Row],[66 (27JUN1985 03:00:00)-Water Temperature (C)]]*OO[[#This Row],[8]]/SUM(OO[8])</f>
        <v>3.1426220528297799E-5</v>
      </c>
      <c r="K55" s="10">
        <f>3/24*OO[[#This Row],[67 (27JUN1985 06:00:00)-Water Temperature (C)]]*OO[[#This Row],[9]]/SUM(OO[9])</f>
        <v>3.2836996608628253E-5</v>
      </c>
      <c r="L55" s="10">
        <f>3/24*OO[[#This Row],[68 (27JUN1985 09:00:00)-Water Temperature (C)]]*OO[[#This Row],[10]]/SUM(OO[10])</f>
        <v>3.8592193236875529E-5</v>
      </c>
      <c r="M55" s="10">
        <f>3/24*OO[[#This Row],[69 (27JUN1985 12:00:00)-Water Temperature (C)]]*OO[[#This Row],[11]]/SUM(OO[11])</f>
        <v>4.1782988228085864E-5</v>
      </c>
      <c r="N55" s="10">
        <f>3/24*OO[[#This Row],[70 (27JUN1985 15:00:00)-Water Temperature (C)]]*OO[[#This Row],[12]]/SUM(OO[12])</f>
        <v>4.0138810142629584E-5</v>
      </c>
      <c r="O55" s="10">
        <f>3/24*OO[[#This Row],[71 (27JUN1985 18:00:00)-Water Temperature (C)]]*OO[[#This Row],[13]]/SUM(OO[13])</f>
        <v>3.6069868399020915E-5</v>
      </c>
      <c r="P55" s="10">
        <f>3/24*OO[[#This Row],[72 (27JUN1985 21:00:00)-Water Temperature (C)]]*OO[[#This Row],[14]]/SUM(OO[14])</f>
        <v>3.1104961894206849E-5</v>
      </c>
      <c r="Q55" s="10">
        <f>3/24*OO[[#This Row],[73 (28JUN1985 00:00:00)-Water Temperature (C)]]*OO[[#This Row],[15]]/SUM(OO[15])</f>
        <v>2.7085686235266009E-5</v>
      </c>
      <c r="R55" s="10">
        <f>3/24*OO[[#This Row],[74 (28JUN1985 03:00:00)-Water Temperature (C)]]*OO[[#This Row],[16]]/SUM(OO[16])</f>
        <v>2.4217219541344992E-5</v>
      </c>
      <c r="S55" s="10">
        <f>3/24*OO[[#This Row],[75 (28JUN1985 06:00:00)-Water Temperature (C)]]*OO[[#This Row],[17]]/SUM(OO[17])</f>
        <v>2.2076141054065119E-5</v>
      </c>
      <c r="T55" s="10">
        <f>3/24*OO[[#This Row],[76 (28JUN1985 09:00:00)-Water Temperature (C)]]*OO[[#This Row],[18]]/SUM(OO[18])</f>
        <v>2.0287072956549206E-5</v>
      </c>
      <c r="U55" s="10">
        <f>3/24*OO[[#This Row],[77 (28JUN1985 12:00:00)-Water Temperature (C)]]*OO[[#This Row],[19]]/SUM(OO[19])</f>
        <v>1.8479436002811001E-5</v>
      </c>
      <c r="V55" s="10">
        <f>3/24000000*OO[[#This Row],[78 (28JUN1985 15:00:00)-Water Temperature (C)]]*OO[[#This Row],[20]]</f>
        <v>1.6117566534989997E-5</v>
      </c>
      <c r="W55" s="10">
        <f>3/24000000*OO[[#This Row],[79 (28JUN1985 18:00:00)-Water Temperature (C)]]*OO[[#This Row],[21]]</f>
        <v>1.3649105298781248E-5</v>
      </c>
      <c r="X55" s="10">
        <f>3/24000000*OO[[#This Row],[80 (28JUN1985 21:00:00)-Water Temperature (C)]]*OO[[#This Row],[22]]</f>
        <v>1.1292022795245E-5</v>
      </c>
      <c r="Y55" s="10">
        <f>3/24000000*OO[[#This Row],[81 (29JUN1985 00:00:00)-Water Temperature (C)]]*OO[[#This Row],[23]]</f>
        <v>9.2804312879999993E-6</v>
      </c>
      <c r="Z55" s="10">
        <f>3/24000000*OO[[#This Row],[82 (29JUN1985 03:00:00)-Water Temperature (C)]]*OO[[#This Row],[24]]</f>
        <v>8.0454255393599988E-6</v>
      </c>
      <c r="AA55" s="10">
        <f>3/24000000*OO[[#This Row],[83 (29JUN1985 06:00:00)-Water Temperature (C)]]*OO[[#This Row],[25]]</f>
        <v>7.3078268116724998E-6</v>
      </c>
      <c r="AB55" s="10">
        <f>3/24000000*OO[[#This Row],[84 (29JUN1985 09:00:00)-Water Temperature (C)]]*OO[[#This Row],[26]]</f>
        <v>6.6049583518200004E-6</v>
      </c>
      <c r="AC55" s="10">
        <f>3/24000000*OO[[#This Row],[85 (29JUN1985 12:00:00)-Water Temperature (C)]]*OO[[#This Row],[27]]</f>
        <v>5.9295712102987489E-6</v>
      </c>
      <c r="AD55" s="10">
        <f>3/24000000*OO[[#This Row],[86 (29JUN1985 15:00:00)-Water Temperature (C)]]*OO[[#This Row],[28]]</f>
        <v>5.1664616553800001E-6</v>
      </c>
      <c r="AE55" s="10">
        <f>3/24000000*OO[[#This Row],[88 (29JUN1985 21:00:00)-Water Temperature (C)]]*OO[[#This Row],[30]]</f>
        <v>3.6760050132299998E-6</v>
      </c>
      <c r="AF55" s="10">
        <f>3/24000000*OO[[#This Row],[88 (29JUN1985 21:00:00)-Water Temperature (C)]]*OO[[#This Row],[30]]</f>
        <v>3.6760050132299998E-6</v>
      </c>
      <c r="AG55" s="10">
        <f>3/24000000*OO[[#This Row],[89 (30JUN1985 00:00:00)-Water Temperature (C)]]*OO[[#This Row],[31]]</f>
        <v>2.9756703718387502E-6</v>
      </c>
      <c r="AH55" s="10">
        <f>3/24000000*OO[[#This Row],[90 (30JUN1985 03:00:00)-Water Temperature (C)]]*OO[[#This Row],[32]]</f>
        <v>2.5079627377349999E-6</v>
      </c>
      <c r="AI55" s="10">
        <f>3/24000000*OO[[#This Row],[91 (30JUN1985 06:00:00)-Water Temperature (C)]]*OO[[#This Row],[33]]</f>
        <v>2.1676915642499996E-6</v>
      </c>
      <c r="AJ55" s="10">
        <f>3/24000000*OO[[#This Row],[92 (30JUN1985 09:00:00)-Water Temperature (C)]]*OO[[#This Row],[34]]</f>
        <v>1.8163274085162503E-6</v>
      </c>
      <c r="AK55" s="10">
        <f>3/24000000*OO[[#This Row],[93 (30JUN1985 12:00:00)-Water Temperature (C)]]*OO[[#This Row],[35]]</f>
        <v>1.3536507019814999E-6</v>
      </c>
      <c r="AL55" s="10">
        <f>3/24000000*OO[[#This Row],[94 (30JUN1985 15:00:00)-Water Temperature (C)]]*OO[[#This Row],[36]]</f>
        <v>9.0052310733599993E-7</v>
      </c>
      <c r="AM55" s="10">
        <f>3/24000000*OO[[#This Row],[95 (30JUN1985 18:00:00)-Water Temperature (C)]]*OO[[#This Row],[37]]</f>
        <v>5.8817565369349999E-7</v>
      </c>
      <c r="AN55" s="10">
        <f>3/24000000*OO[[#This Row],[96 (30JUN1985 21:00:00)-Water Temperature (C)]]*OO[[#This Row],[38]]</f>
        <v>4.1145904748437488E-7</v>
      </c>
      <c r="AO55" s="10">
        <f>3/24000000*OO[[#This Row],[97 (01JUL1985 00:00:00)-Water Temperature (C)]]*OO[[#This Row],[39]]</f>
        <v>3.15460566038E-7</v>
      </c>
      <c r="AP55" s="10">
        <f>3/24000000*OO[[#This Row],[98 (01JUL1985 03:00:00)-Water Temperature (C)]]*OO[[#This Row],[40]]</f>
        <v>2.7494047924275E-7</v>
      </c>
      <c r="AQ55" s="10">
        <f>3/24000000*OO[[#This Row],[99 (01JUL1985 06:00:00)-Water Temperature (C)]]*OO[[#This Row],[41]]</f>
        <v>2.4960655872062496E-7</v>
      </c>
      <c r="AR55" s="10">
        <f>3/24000000*OO[[#This Row],[100 (01JUL1985 09:00:00)-Water Temperature (C)]]*OO[[#This Row],[42]]</f>
        <v>2.3461109561999999E-7</v>
      </c>
      <c r="AS55" s="10">
        <f>3/24000000*OO[[#This Row],[101 (01JUL1985 12:00:00)-Water Temperature (C)]]*OO[[#This Row],[43]]</f>
        <v>2.2422821905874996E-7</v>
      </c>
      <c r="AT55" s="10">
        <f>3/24000000*OO[[#This Row],[102 (01JUL1985 15:00:00)-Water Temperature (C)]]*OO[[#This Row],[44]]</f>
        <v>2.1108798825062498E-7</v>
      </c>
      <c r="AU55" s="10">
        <f>3/24000000*OO[[#This Row],[103 (01JUL1985 18:00:00)-Water Temperature (C)]]*OO[[#This Row],[45]]</f>
        <v>1.918097792793E-7</v>
      </c>
      <c r="AV55" s="10">
        <f>3/24000000*OO[[#This Row],[104 (01JUL1985 21:00:00)-Water Temperature (C)]]*OO[[#This Row],[46]]</f>
        <v>1.7056620489930001E-7</v>
      </c>
      <c r="AW55" s="10">
        <f>3/24000000*OO[[#This Row],[105 (02JUL1985 00:00:00)-Water Temperature (C)]]*OO[[#This Row],[47]]</f>
        <v>1.5345118868800001E-7</v>
      </c>
      <c r="AX55" s="10">
        <f>3/24000000*OO[[#This Row],[106 (02JUL1985 03:00:00)-Water Temperature (C)]]*OO[[#This Row],[48]]</f>
        <v>1.4894427083509999E-7</v>
      </c>
      <c r="AY55" s="10">
        <f>3/24000000*OO[[#This Row],[107 (02JUL1985 06:00:00)-Water Temperature (C)]]*OO[[#This Row],[49]]</f>
        <v>1.4614931729947499E-7</v>
      </c>
      <c r="AZ55" s="10">
        <f>3/24000000*OO[[#This Row],[108 (02JUL1985 09:00:00)-Water Temperature (C)]]*OO[[#This Row],[50]]</f>
        <v>1.4424543130016249E-7</v>
      </c>
      <c r="BA55" s="10">
        <f>3/24000000*OO[[#This Row],[109 (02JUL1985 12:00:00)-Water Temperature (C)]]*OO[[#This Row],[51]]</f>
        <v>1.4460005265800001E-7</v>
      </c>
      <c r="BB55" s="10">
        <f>3/24000000*OO[[#This Row],[110 (02JUL1985 15:00:00)-Water Temperature (C)]]*OO[[#This Row],[52]]</f>
        <v>1.3979561975884997E-7</v>
      </c>
      <c r="BC55" s="10">
        <f>3/24000000*OO[[#This Row],[111 (02JUL1985 18:00:00)-Water Temperature (C)]]*OO[[#This Row],[53]]</f>
        <v>1.2953753559720001E-7</v>
      </c>
      <c r="BD55" s="10">
        <f>3/24000000*OO[[#This Row],[112 (02JUL1985 21:00:00)-Water Temperature (C)]]*OO[[#This Row],[54]]</f>
        <v>1.1806156715876251E-7</v>
      </c>
      <c r="BE55" s="10">
        <f>3/24000000*OO[[#This Row],[113 (03JUL1985 00:00:00)-Water Temperature (C)]]*OO[[#This Row],[55]]</f>
        <v>1.0701014292674999E-7</v>
      </c>
      <c r="BF55" s="10">
        <f>3/24000000*OO[[#This Row],[114 (03JUL1985 03:00:00)-Water Temperature (C)]]*OO[[#This Row],[56]]</f>
        <v>1.0276116931031249E-7</v>
      </c>
      <c r="BG55" s="10">
        <f>3/24000000*OO[[#This Row],[115 (03JUL1985 06:00:00)-Water Temperature (C)]]*OO[[#This Row],[57]]</f>
        <v>1.0104307985878751E-7</v>
      </c>
      <c r="BH55" s="10">
        <f>3/24000000*OO[[#This Row],[116 (03JUL1985 09:00:00)-Water Temperature (C)]]*OO[[#This Row],[58]]</f>
        <v>1.0042266854744998E-7</v>
      </c>
      <c r="BI55" s="10">
        <f>3/24000000*OO[[#This Row],[117 (03JUL1985 12:00:00)-Water Temperature (C)]]*OO[[#This Row],[59]]</f>
        <v>1.0049269976999999E-7</v>
      </c>
      <c r="BJ55" s="10">
        <f>3/24000000*OO[[#This Row],[118 (03JUL1985 15:00:00)-Water Temperature (C)]]*OO[[#This Row],[60]]</f>
        <v>9.6991549802437501E-8</v>
      </c>
      <c r="BK55" s="10">
        <f>3/24000000*OO[[#This Row],[119 (03JUL1985 18:00:00)-Water Temperature (C)]]*OO[[#This Row],[61]]</f>
        <v>9.0499485004724982E-8</v>
      </c>
      <c r="BL55" s="10">
        <f>3/24000000*OO[[#This Row],[120 (03JUL1985 21:00:00)-Water Temperature (C)]]*OO[[#This Row],[62]]</f>
        <v>8.2395766047187494E-8</v>
      </c>
      <c r="BM55" s="10">
        <f>3/24000000*OO[[#This Row],[121 (04JUL1985 00:00:00)-Water Temperature (C)]]*OO[[#This Row],[63]]</f>
        <v>7.407902601393749E-8</v>
      </c>
      <c r="BN55" s="10">
        <f>3/24000000*OO[[#This Row],[122 (04JUL1985 03:00:00)-Water Temperature (C)]]*OO[[#This Row],[64]]</f>
        <v>6.9901834533949988E-8</v>
      </c>
      <c r="BO55" s="10">
        <f>3/24000000*OO[[#This Row],[123 (04JUL1985 06:00:00)-Water Temperature (C)]]*OO[[#This Row],[65]]</f>
        <v>6.5928330131249991E-8</v>
      </c>
      <c r="BP55" s="10">
        <f>3/24000000*OO[[#This Row],[124 (04JUL1985 09:00:00)-Water Temperature (C)]]*OO[[#This Row],[66]]</f>
        <v>6.4596516730649996E-8</v>
      </c>
      <c r="BQ55" s="10">
        <f>3/24000000*OO[[#This Row],[125 (04JUL1985 12:00:00)-Water Temperature (C)]]*OO[[#This Row],[67]]</f>
        <v>6.3668014675200001E-8</v>
      </c>
      <c r="BR55" s="10">
        <f>3/24000000*OO[[#This Row],[126 (04JUL1985 15:00:00)-Water Temperature (C)]]*OO[[#This Row],[68]]</f>
        <v>6.2584695989774999E-8</v>
      </c>
      <c r="BS55" s="10">
        <f>3/24000000*OO[[#This Row],[127 (04JUL1985 18:00:00)-Water Temperature (C)]]*OO[[#This Row],[69]]</f>
        <v>6.1424281515625002E-8</v>
      </c>
      <c r="BT55" s="10">
        <f>3/24000000*OO[[#This Row],[128 (04JUL1985 21:00:00)-Water Temperature (C)]]*OO[[#This Row],[70]]</f>
        <v>5.8981237101250007E-8</v>
      </c>
      <c r="BU55" s="10">
        <f>3/24000000*OO[[#This Row],[129 (05JUL1985 00:00:00)-Water Temperature (C)]]*OO[[#This Row],[71]]</f>
        <v>5.6120434292425004E-8</v>
      </c>
      <c r="BV55" s="10">
        <f>3/24000000*OO[[#This Row],[130 (05JUL1985 03:00:00)-Water Temperature (C)]]*OO[[#This Row],[72]]</f>
        <v>5.5935116986300002E-8</v>
      </c>
      <c r="BW55" s="10">
        <f>3/24000000*OO[[#This Row],[131 (05JUL1985 06:00:00)-Water Temperature (C)]]*OO[[#This Row],[73]]</f>
        <v>5.4879445545675E-8</v>
      </c>
      <c r="BX55" s="10">
        <f>3/24000000*OO[[#This Row],[132 (05JUL1985 09:00:00)-Water Temperature (C)]]*OO[[#This Row],[74]]</f>
        <v>5.4058652759849986E-8</v>
      </c>
      <c r="BY55" s="10">
        <f>3/24000000*OO[[#This Row],[133 (05JUL1985 12:00:00)-Water Temperature (C)]]*OO[[#This Row],[75]]</f>
        <v>5.4373709086199986E-8</v>
      </c>
      <c r="BZ55" s="10">
        <f>3/24000000*OO[[#This Row],[134 (05JUL1985 15:00:00)-Water Temperature (C)]]*OO[[#This Row],[76]]</f>
        <v>5.3100742695350003E-8</v>
      </c>
      <c r="CA55" s="10">
        <f>3/24000000*OO[[#This Row],[135 (05JUL1985 18:00:00)-Water Temperature (C)]]*OO[[#This Row],[77]]</f>
        <v>5.0239726555200005E-8</v>
      </c>
      <c r="CB55" s="10">
        <f>3/24000000*OO[[#This Row],[136 (05JUL1985 21:00:00)-Water Temperature (C)]]*OO[[#This Row],[78]]</f>
        <v>4.6729774321200005E-8</v>
      </c>
      <c r="CC55" s="10">
        <f>3/24000000*OO[[#This Row],[137 (06JUL1985 00:00:00)-Water Temperature (C)]]*OO[[#This Row],[79]]</f>
        <v>4.3474009919550001E-8</v>
      </c>
      <c r="CD55" s="10">
        <f>3/24000000*OO[[#This Row],[138 (06JUL1985 03:00:00)-Water Temperature (C)]]*OO[[#This Row],[80]]</f>
        <v>4.3152113290824998E-8</v>
      </c>
      <c r="CE55" s="10">
        <f>3/24000000*OO[[#This Row],[139 (06JUL1985 06:00:00)-Water Temperature (C)]]*OO[[#This Row],[81]]</f>
        <v>4.2740125136887507E-8</v>
      </c>
      <c r="CF55" s="10">
        <f>3/24000000*OO[[#This Row],[140 (06JUL1985 09:00:00)-Water Temperature (C)]]*OO[[#This Row],[82]]</f>
        <v>4.2849309736687495E-8</v>
      </c>
      <c r="CG55" s="10">
        <f>3/24000000*OO[[#This Row],[141 (06JUL1985 12:00:00)-Water Temperature (C)]]*OO[[#This Row],[83]]</f>
        <v>4.3586485432374992E-8</v>
      </c>
      <c r="CH55" s="10">
        <f>3/24000000*OO[[#This Row],[142 (06JUL1985 15:00:00)-Water Temperature (C)]]*OO[[#This Row],[84]]</f>
        <v>4.2173638764849994E-8</v>
      </c>
      <c r="CI55" s="10">
        <f>3/24000000*OO[[#This Row],[143 (06JUL1985 18:00:00)-Water Temperature (C)]]*OO[[#This Row],[85]]</f>
        <v>3.89342908528E-8</v>
      </c>
      <c r="CJ55" s="10">
        <f>3/24000000*OO[[#This Row],[144 (06JUL1985 21:00:00)-Water Temperature (C)]]*OO[[#This Row],[86]]</f>
        <v>3.5685748165625003E-8</v>
      </c>
      <c r="CK55" s="10">
        <f>3/24000000*OO[[#This Row],[145 (07JUL1985 00:00:00)-Water Temperature (C)]]*OO[[#This Row],[87]]</f>
        <v>3.3291310223812498E-8</v>
      </c>
      <c r="CL55" s="10">
        <f>3/24000000*OO[[#This Row],[146 (07JUL1985 03:00:00)-Water Temperature (C)]]*OO[[#This Row],[88]]</f>
        <v>3.2287475405000002E-8</v>
      </c>
      <c r="CM55" s="10">
        <f>3/24000000*OO[[#This Row],[147 (07JUL1985 06:00:00)-Water Temperature (C)]]*OO[[#This Row],[89]]</f>
        <v>3.1086069033487497E-8</v>
      </c>
      <c r="CN55" s="10">
        <f>3/24000000*OO[[#This Row],[148 (07JUL1985 09:00:00)-Water Temperature (C)]]*OO[[#This Row],[90]]</f>
        <v>3.1108287421874995E-8</v>
      </c>
      <c r="CO55" s="10">
        <f>3/24000000*OO[[#This Row],[149 (07JUL1985 12:00:00)-Water Temperature (C)]]*OO[[#This Row],[91]]</f>
        <v>3.328820524425E-8</v>
      </c>
      <c r="CP55" s="10">
        <f>3/24000000*OO[[#This Row],[150 (07JUL1985 15:00:00)-Water Temperature (C)]]*OO[[#This Row],[92]]</f>
        <v>3.4681954388024997E-8</v>
      </c>
      <c r="CQ55" s="10">
        <f>3/24000000*OO[[#This Row],[151 (07JUL1985 18:00:00)-Water Temperature (C)]]*OO[[#This Row],[93]]</f>
        <v>3.4190943833999999E-8</v>
      </c>
      <c r="CR55" s="10">
        <f>3/24000000*OO[[#This Row],[152 (07JUL1985 21:00:00)-Water Temperature (C)]]*OO[[#This Row],[94]]</f>
        <v>3.2466321633937498E-8</v>
      </c>
      <c r="CS55" s="10">
        <f>3/24000000*OO[[#This Row],[153 (08JUL1985 00:00:00)-Water Temperature (C)]]*OO[[#This Row],[95]]</f>
        <v>3.0057232509337491E-8</v>
      </c>
      <c r="CT55" s="10">
        <f>3/24000000*OO[[#This Row],[154 (08JUL1985 03:00:00)-Water Temperature (C)]]*OO[[#This Row],[96]]</f>
        <v>2.8334093256000006E-8</v>
      </c>
      <c r="CU55" s="10">
        <f>3/24000000*OO[[#This Row],[155 (08JUL1985 06:00:00)-Water Temperature (C)]]*OO[[#This Row],[97]]</f>
        <v>2.7673175439475E-8</v>
      </c>
      <c r="CV55" s="10">
        <f>3/24000000*OO[[#This Row],[156 (08JUL1985 09:00:00)-Water Temperature (C)]]*OO[[#This Row],[98]]</f>
        <v>2.6263649219599998E-8</v>
      </c>
      <c r="CW55" s="10">
        <f>3/24000000*OO[[#This Row],[157 (08JUL1985 12:00:00)-Water Temperature (C)]]*OO[[#This Row],[99]]</f>
        <v>2.4375226665549998E-8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6.5746368752434624E-8</v>
      </c>
      <c r="D56" s="10">
        <f>3/24*OO[[#This Row],[60 (26JUN1985 09:00:00)-Water Temperature (C)]]*OO[[#This Row],[2]]/SUM(OO[2])</f>
        <v>3.1074576712943541E-2</v>
      </c>
      <c r="E56" s="10">
        <f>3/24*OO[[#This Row],[61 (26JUN1985 12:00:00)-Water Temperature (C)]]*OO[[#This Row],[3]]/SUM(OO[3])</f>
        <v>0.14325502603011928</v>
      </c>
      <c r="F56" s="10">
        <f>3/24*OO[[#This Row],[62 (26JUN1985 15:00:00)-Water Temperature (C)]]*OO[[#This Row],[4]]/SUM(OO[4])</f>
        <v>3.0937578995812932E-2</v>
      </c>
      <c r="G56" s="10">
        <f>3/24*OO[[#This Row],[63 (26JUN1985 18:00:00)-Water Temperature (C)]]*OO[[#This Row],[5]]/SUM(OO[5])</f>
        <v>1.6222945114275631E-3</v>
      </c>
      <c r="H56" s="10">
        <f>3/24*OO[[#This Row],[64 (26JUN1985 21:00:00)-Water Temperature (C)]]*OO[[#This Row],[6]]/SUM(OO[6])</f>
        <v>8.7740633502151016E-5</v>
      </c>
      <c r="I56" s="10">
        <f>3/24*OO[[#This Row],[65 (27JUN1985 00:00:00)-Water Temperature (C)]]*OO[[#This Row],[7]]/SUM(OO[7])</f>
        <v>4.4325267001518585E-5</v>
      </c>
      <c r="J56" s="10">
        <f>3/24*OO[[#This Row],[66 (27JUN1985 03:00:00)-Water Temperature (C)]]*OO[[#This Row],[8]]/SUM(OO[8])</f>
        <v>3.8824617878534408E-5</v>
      </c>
      <c r="K56" s="10">
        <f>3/24*OO[[#This Row],[67 (27JUN1985 06:00:00)-Water Temperature (C)]]*OO[[#This Row],[9]]/SUM(OO[9])</f>
        <v>3.9761606197257831E-5</v>
      </c>
      <c r="L56" s="10">
        <f>3/24*OO[[#This Row],[68 (27JUN1985 09:00:00)-Water Temperature (C)]]*OO[[#This Row],[10]]/SUM(OO[10])</f>
        <v>4.6569572874029729E-5</v>
      </c>
      <c r="M56" s="10">
        <f>3/24*OO[[#This Row],[69 (27JUN1985 12:00:00)-Water Temperature (C)]]*OO[[#This Row],[11]]/SUM(OO[11])</f>
        <v>5.104123336388456E-5</v>
      </c>
      <c r="N56" s="10">
        <f>3/24*OO[[#This Row],[70 (27JUN1985 15:00:00)-Water Temperature (C)]]*OO[[#This Row],[12]]/SUM(OO[12])</f>
        <v>4.9547305537600495E-5</v>
      </c>
      <c r="O56" s="10">
        <f>3/24*OO[[#This Row],[71 (27JUN1985 18:00:00)-Water Temperature (C)]]*OO[[#This Row],[13]]/SUM(OO[13])</f>
        <v>4.4782442855685011E-5</v>
      </c>
      <c r="P56" s="10">
        <f>3/24*OO[[#This Row],[72 (27JUN1985 21:00:00)-Water Temperature (C)]]*OO[[#This Row],[14]]/SUM(OO[14])</f>
        <v>3.8793182571962004E-5</v>
      </c>
      <c r="Q56" s="10">
        <f>3/24*OO[[#This Row],[73 (28JUN1985 00:00:00)-Water Temperature (C)]]*OO[[#This Row],[15]]/SUM(OO[15])</f>
        <v>3.3780376304802957E-5</v>
      </c>
      <c r="R56" s="10">
        <f>3/24*OO[[#This Row],[74 (28JUN1985 03:00:00)-Water Temperature (C)]]*OO[[#This Row],[16]]/SUM(OO[16])</f>
        <v>3.0210489916483193E-5</v>
      </c>
      <c r="S56" s="10">
        <f>3/24*OO[[#This Row],[75 (28JUN1985 06:00:00)-Water Temperature (C)]]*OO[[#This Row],[17]]/SUM(OO[17])</f>
        <v>2.753819678327332E-5</v>
      </c>
      <c r="T56" s="10">
        <f>3/24*OO[[#This Row],[76 (28JUN1985 09:00:00)-Water Temperature (C)]]*OO[[#This Row],[18]]/SUM(OO[18])</f>
        <v>2.5303116757206318E-5</v>
      </c>
      <c r="U56" s="10">
        <f>3/24*OO[[#This Row],[77 (28JUN1985 12:00:00)-Water Temperature (C)]]*OO[[#This Row],[19]]/SUM(OO[19])</f>
        <v>2.3051124415508701E-5</v>
      </c>
      <c r="V56" s="10">
        <f>3/24000000*OO[[#This Row],[78 (28JUN1985 15:00:00)-Water Temperature (C)]]*OO[[#This Row],[20]]</f>
        <v>2.0149575470267501E-5</v>
      </c>
      <c r="W56" s="10">
        <f>3/24000000*OO[[#This Row],[79 (28JUN1985 18:00:00)-Water Temperature (C)]]*OO[[#This Row],[21]]</f>
        <v>1.7126340109124998E-5</v>
      </c>
      <c r="X56" s="10">
        <f>3/24000000*OO[[#This Row],[80 (28JUN1985 21:00:00)-Water Temperature (C)]]*OO[[#This Row],[22]]</f>
        <v>1.42150598081625E-5</v>
      </c>
      <c r="Y56" s="10">
        <f>3/24000000*OO[[#This Row],[81 (29JUN1985 00:00:00)-Water Temperature (C)]]*OO[[#This Row],[23]]</f>
        <v>1.169517342912875E-5</v>
      </c>
      <c r="Z56" s="10">
        <f>3/24000000*OO[[#This Row],[82 (29JUN1985 03:00:00)-Water Temperature (C)]]*OO[[#This Row],[24]]</f>
        <v>1.0119826983218751E-5</v>
      </c>
      <c r="AA56" s="10">
        <f>3/24000000*OO[[#This Row],[83 (29JUN1985 06:00:00)-Water Temperature (C)]]*OO[[#This Row],[25]]</f>
        <v>9.1845466130850009E-6</v>
      </c>
      <c r="AB56" s="10">
        <f>3/24000000*OO[[#This Row],[84 (29JUN1985 09:00:00)-Water Temperature (C)]]*OO[[#This Row],[26]]</f>
        <v>8.3005710028274998E-6</v>
      </c>
      <c r="AC56" s="10">
        <f>3/24000000*OO[[#This Row],[85 (29JUN1985 12:00:00)-Water Temperature (C)]]*OO[[#This Row],[27]]</f>
        <v>7.4513075351587493E-6</v>
      </c>
      <c r="AD56" s="10">
        <f>3/24000000*OO[[#This Row],[86 (29JUN1985 15:00:00)-Water Temperature (C)]]*OO[[#This Row],[28]]</f>
        <v>6.5001423896500005E-6</v>
      </c>
      <c r="AE56" s="10">
        <f>3/24000000*OO[[#This Row],[88 (29JUN1985 21:00:00)-Water Temperature (C)]]*OO[[#This Row],[30]]</f>
        <v>4.6583898570000001E-6</v>
      </c>
      <c r="AF56" s="10">
        <f>3/24000000*OO[[#This Row],[88 (29JUN1985 21:00:00)-Water Temperature (C)]]*OO[[#This Row],[30]]</f>
        <v>4.6583898570000001E-6</v>
      </c>
      <c r="AG56" s="10">
        <f>3/24000000*OO[[#This Row],[89 (30JUN1985 00:00:00)-Water Temperature (C)]]*OO[[#This Row],[31]]</f>
        <v>3.7788827608949997E-6</v>
      </c>
      <c r="AH56" s="10">
        <f>3/24000000*OO[[#This Row],[90 (30JUN1985 03:00:00)-Water Temperature (C)]]*OO[[#This Row],[32]]</f>
        <v>3.1874957780249999E-6</v>
      </c>
      <c r="AI56" s="10">
        <f>3/24000000*OO[[#This Row],[91 (30JUN1985 06:00:00)-Water Temperature (C)]]*OO[[#This Row],[33]]</f>
        <v>2.7582136010887502E-6</v>
      </c>
      <c r="AJ56" s="10">
        <f>3/24000000*OO[[#This Row],[92 (30JUN1985 09:00:00)-Water Temperature (C)]]*OO[[#This Row],[34]]</f>
        <v>2.3322968585699997E-6</v>
      </c>
      <c r="AK56" s="10">
        <f>3/24000000*OO[[#This Row],[93 (30JUN1985 12:00:00)-Water Temperature (C)]]*OO[[#This Row],[35]]</f>
        <v>1.7625751531239997E-6</v>
      </c>
      <c r="AL56" s="10">
        <f>3/24000000*OO[[#This Row],[94 (30JUN1985 15:00:00)-Water Temperature (C)]]*OO[[#This Row],[36]]</f>
        <v>1.1801745876374998E-6</v>
      </c>
      <c r="AM56" s="10">
        <f>3/24000000*OO[[#This Row],[95 (30JUN1985 18:00:00)-Water Temperature (C)]]*OO[[#This Row],[37]]</f>
        <v>7.6787370086249996E-7</v>
      </c>
      <c r="AN56" s="10">
        <f>3/24000000*OO[[#This Row],[96 (30JUN1985 21:00:00)-Water Temperature (C)]]*OO[[#This Row],[38]]</f>
        <v>5.3245481493099993E-7</v>
      </c>
      <c r="AO56" s="10">
        <f>3/24000000*OO[[#This Row],[97 (01JUL1985 00:00:00)-Water Temperature (C)]]*OO[[#This Row],[39]]</f>
        <v>4.0486175582099992E-7</v>
      </c>
      <c r="AP56" s="10">
        <f>3/24000000*OO[[#This Row],[98 (01JUL1985 03:00:00)-Water Temperature (C)]]*OO[[#This Row],[40]]</f>
        <v>3.5043019693874996E-7</v>
      </c>
      <c r="AQ56" s="10">
        <f>3/24000000*OO[[#This Row],[99 (01JUL1985 06:00:00)-Water Temperature (C)]]*OO[[#This Row],[41]]</f>
        <v>3.1625481249400002E-7</v>
      </c>
      <c r="AR56" s="10">
        <f>3/24000000*OO[[#This Row],[100 (01JUL1985 09:00:00)-Water Temperature (C)]]*OO[[#This Row],[42]]</f>
        <v>2.95429038165E-7</v>
      </c>
      <c r="AS56" s="10">
        <f>3/24000000*OO[[#This Row],[101 (01JUL1985 12:00:00)-Water Temperature (C)]]*OO[[#This Row],[43]]</f>
        <v>2.8143971416375003E-7</v>
      </c>
      <c r="AT56" s="10">
        <f>3/24000000*OO[[#This Row],[102 (01JUL1985 15:00:00)-Water Temperature (C)]]*OO[[#This Row],[44]]</f>
        <v>2.6489705507849995E-7</v>
      </c>
      <c r="AU56" s="10">
        <f>3/24000000*OO[[#This Row],[103 (01JUL1985 18:00:00)-Water Temperature (C)]]*OO[[#This Row],[45]]</f>
        <v>2.4137808741599996E-7</v>
      </c>
      <c r="AV56" s="10">
        <f>3/24000000*OO[[#This Row],[104 (01JUL1985 21:00:00)-Water Temperature (C)]]*OO[[#This Row],[46]]</f>
        <v>2.1511362017549999E-7</v>
      </c>
      <c r="AW56" s="10">
        <f>3/24000000*OO[[#This Row],[105 (02JUL1985 00:00:00)-Water Temperature (C)]]*OO[[#This Row],[47]]</f>
        <v>1.9356806856075001E-7</v>
      </c>
      <c r="AX56" s="10">
        <f>3/24000000*OO[[#This Row],[106 (02JUL1985 03:00:00)-Water Temperature (C)]]*OO[[#This Row],[48]]</f>
        <v>1.8769388447694997E-7</v>
      </c>
      <c r="AY56" s="10">
        <f>3/24000000*OO[[#This Row],[107 (02JUL1985 06:00:00)-Water Temperature (C)]]*OO[[#This Row],[49]]</f>
        <v>1.8393725416019999E-7</v>
      </c>
      <c r="AZ56" s="10">
        <f>3/24000000*OO[[#This Row],[108 (02JUL1985 09:00:00)-Water Temperature (C)]]*OO[[#This Row],[50]]</f>
        <v>1.8092879260119998E-7</v>
      </c>
      <c r="BA56" s="10">
        <f>3/24000000*OO[[#This Row],[109 (02JUL1985 12:00:00)-Water Temperature (C)]]*OO[[#This Row],[51]]</f>
        <v>1.8094699533754998E-7</v>
      </c>
      <c r="BB56" s="10">
        <f>3/24000000*OO[[#This Row],[110 (02JUL1985 15:00:00)-Water Temperature (C)]]*OO[[#This Row],[52]]</f>
        <v>1.7505800306102498E-7</v>
      </c>
      <c r="BC56" s="10">
        <f>3/24000000*OO[[#This Row],[111 (02JUL1985 18:00:00)-Water Temperature (C)]]*OO[[#This Row],[53]]</f>
        <v>1.6264027462410001E-7</v>
      </c>
      <c r="BD56" s="10">
        <f>3/24000000*OO[[#This Row],[112 (02JUL1985 21:00:00)-Water Temperature (C)]]*OO[[#This Row],[54]]</f>
        <v>1.4863031003593748E-7</v>
      </c>
      <c r="BE56" s="10">
        <f>3/24000000*OO[[#This Row],[113 (03JUL1985 00:00:00)-Water Temperature (C)]]*OO[[#This Row],[55]]</f>
        <v>1.3490309743756249E-7</v>
      </c>
      <c r="BF56" s="10">
        <f>3/24000000*OO[[#This Row],[114 (03JUL1985 03:00:00)-Water Temperature (C)]]*OO[[#This Row],[56]]</f>
        <v>1.29507515667E-7</v>
      </c>
      <c r="BG56" s="10">
        <f>3/24000000*OO[[#This Row],[115 (03JUL1985 06:00:00)-Water Temperature (C)]]*OO[[#This Row],[57]]</f>
        <v>1.271427726617125E-7</v>
      </c>
      <c r="BH56" s="10">
        <f>3/24000000*OO[[#This Row],[116 (03JUL1985 09:00:00)-Water Temperature (C)]]*OO[[#This Row],[58]]</f>
        <v>1.259096410107E-7</v>
      </c>
      <c r="BI56" s="10">
        <f>3/24000000*OO[[#This Row],[117 (03JUL1985 12:00:00)-Water Temperature (C)]]*OO[[#This Row],[59]]</f>
        <v>1.2577667466399999E-7</v>
      </c>
      <c r="BJ56" s="10">
        <f>3/24000000*OO[[#This Row],[118 (03JUL1985 15:00:00)-Water Temperature (C)]]*OO[[#This Row],[60]]</f>
        <v>1.2140585055505E-7</v>
      </c>
      <c r="BK56" s="10">
        <f>3/24000000*OO[[#This Row],[119 (03JUL1985 18:00:00)-Water Temperature (C)]]*OO[[#This Row],[61]]</f>
        <v>1.1351546342304999E-7</v>
      </c>
      <c r="BL56" s="10">
        <f>3/24000000*OO[[#This Row],[120 (03JUL1985 21:00:00)-Water Temperature (C)]]*OO[[#This Row],[62]]</f>
        <v>1.0365542742515E-7</v>
      </c>
      <c r="BM56" s="10">
        <f>3/24000000*OO[[#This Row],[121 (04JUL1985 00:00:00)-Water Temperature (C)]]*OO[[#This Row],[63]]</f>
        <v>9.334360054300001E-8</v>
      </c>
      <c r="BN56" s="10">
        <f>3/24000000*OO[[#This Row],[122 (04JUL1985 03:00:00)-Water Temperature (C)]]*OO[[#This Row],[64]]</f>
        <v>8.8068204649125013E-8</v>
      </c>
      <c r="BO56" s="10">
        <f>3/24000000*OO[[#This Row],[123 (04JUL1985 06:00:00)-Water Temperature (C)]]*OO[[#This Row],[65]]</f>
        <v>8.291614267728749E-8</v>
      </c>
      <c r="BP56" s="10">
        <f>3/24000000*OO[[#This Row],[124 (04JUL1985 09:00:00)-Water Temperature (C)]]*OO[[#This Row],[66]]</f>
        <v>8.0906257340549996E-8</v>
      </c>
      <c r="BQ56" s="10">
        <f>3/24000000*OO[[#This Row],[125 (04JUL1985 12:00:00)-Water Temperature (C)]]*OO[[#This Row],[67]]</f>
        <v>7.9613036593200014E-8</v>
      </c>
      <c r="BR56" s="10">
        <f>3/24000000*OO[[#This Row],[126 (04JUL1985 15:00:00)-Water Temperature (C)]]*OO[[#This Row],[68]]</f>
        <v>7.82408478046875E-8</v>
      </c>
      <c r="BS56" s="10">
        <f>3/24000000*OO[[#This Row],[127 (04JUL1985 18:00:00)-Water Temperature (C)]]*OO[[#This Row],[69]]</f>
        <v>7.6938715389112507E-8</v>
      </c>
      <c r="BT56" s="10">
        <f>3/24000000*OO[[#This Row],[128 (04JUL1985 21:00:00)-Water Temperature (C)]]*OO[[#This Row],[70]]</f>
        <v>7.4027437483725007E-8</v>
      </c>
      <c r="BU56" s="10">
        <f>3/24000000*OO[[#This Row],[129 (05JUL1985 00:00:00)-Water Temperature (C)]]*OO[[#This Row],[71]]</f>
        <v>7.0440005640299991E-8</v>
      </c>
      <c r="BV56" s="10">
        <f>3/24000000*OO[[#This Row],[130 (05JUL1985 03:00:00)-Water Temperature (C)]]*OO[[#This Row],[72]]</f>
        <v>7.0181485910737498E-8</v>
      </c>
      <c r="BW56" s="10">
        <f>3/24000000*OO[[#This Row],[131 (05JUL1985 06:00:00)-Water Temperature (C)]]*OO[[#This Row],[73]]</f>
        <v>6.8839513579000005E-8</v>
      </c>
      <c r="BX56" s="10">
        <f>3/24000000*OO[[#This Row],[132 (05JUL1985 09:00:00)-Water Temperature (C)]]*OO[[#This Row],[74]]</f>
        <v>6.7626951918675002E-8</v>
      </c>
      <c r="BY56" s="10">
        <f>3/24000000*OO[[#This Row],[133 (05JUL1985 12:00:00)-Water Temperature (C)]]*OO[[#This Row],[75]]</f>
        <v>6.7857185888549995E-8</v>
      </c>
      <c r="BZ56" s="10">
        <f>3/24000000*OO[[#This Row],[134 (05JUL1985 15:00:00)-Water Temperature (C)]]*OO[[#This Row],[76]]</f>
        <v>6.6338028204824985E-8</v>
      </c>
      <c r="CA56" s="10">
        <f>3/24000000*OO[[#This Row],[135 (05JUL1985 18:00:00)-Water Temperature (C)]]*OO[[#This Row],[77]]</f>
        <v>6.2929456484900005E-8</v>
      </c>
      <c r="CB56" s="10">
        <f>3/24000000*OO[[#This Row],[136 (05JUL1985 21:00:00)-Water Temperature (C)]]*OO[[#This Row],[78]]</f>
        <v>5.8657146516524987E-8</v>
      </c>
      <c r="CC56" s="10">
        <f>3/24000000*OO[[#This Row],[137 (06JUL1985 00:00:00)-Water Temperature (C)]]*OO[[#This Row],[79]]</f>
        <v>5.4618649122899999E-8</v>
      </c>
      <c r="CD56" s="10">
        <f>3/24000000*OO[[#This Row],[138 (06JUL1985 03:00:00)-Water Temperature (C)]]*OO[[#This Row],[80]]</f>
        <v>5.42384956876E-8</v>
      </c>
      <c r="CE56" s="10">
        <f>3/24000000*OO[[#This Row],[139 (06JUL1985 06:00:00)-Water Temperature (C)]]*OO[[#This Row],[81]]</f>
        <v>5.3708098435649994E-8</v>
      </c>
      <c r="CF56" s="10">
        <f>3/24000000*OO[[#This Row],[140 (06JUL1985 09:00:00)-Water Temperature (C)]]*OO[[#This Row],[82]]</f>
        <v>5.3755757194649998E-8</v>
      </c>
      <c r="CG56" s="10">
        <f>3/24000000*OO[[#This Row],[141 (06JUL1985 12:00:00)-Water Temperature (C)]]*OO[[#This Row],[83]]</f>
        <v>5.4729077334100004E-8</v>
      </c>
      <c r="CH56" s="10">
        <f>3/24000000*OO[[#This Row],[142 (06JUL1985 15:00:00)-Water Temperature (C)]]*OO[[#This Row],[84]]</f>
        <v>5.2968902930125005E-8</v>
      </c>
      <c r="CI56" s="10">
        <f>3/24000000*OO[[#This Row],[143 (06JUL1985 18:00:00)-Water Temperature (C)]]*OO[[#This Row],[85]]</f>
        <v>4.8900837535350002E-8</v>
      </c>
      <c r="CJ56" s="10">
        <f>3/24000000*OO[[#This Row],[144 (06JUL1985 21:00:00)-Water Temperature (C)]]*OO[[#This Row],[86]]</f>
        <v>4.4818884325875004E-8</v>
      </c>
      <c r="CK56" s="10">
        <f>3/24000000*OO[[#This Row],[145 (07JUL1985 00:00:00)-Water Temperature (C)]]*OO[[#This Row],[87]]</f>
        <v>4.1879366949374993E-8</v>
      </c>
      <c r="CL56" s="10">
        <f>3/24000000*OO[[#This Row],[146 (07JUL1985 03:00:00)-Water Temperature (C)]]*OO[[#This Row],[88]]</f>
        <v>4.0717245177187502E-8</v>
      </c>
      <c r="CM56" s="10">
        <f>3/24000000*OO[[#This Row],[147 (07JUL1985 06:00:00)-Water Temperature (C)]]*OO[[#This Row],[89]]</f>
        <v>3.9174836236249995E-8</v>
      </c>
      <c r="CN56" s="10">
        <f>3/24000000*OO[[#This Row],[148 (07JUL1985 09:00:00)-Water Temperature (C)]]*OO[[#This Row],[90]]</f>
        <v>3.8869479114999995E-8</v>
      </c>
      <c r="CO56" s="10">
        <f>3/24000000*OO[[#This Row],[149 (07JUL1985 12:00:00)-Water Temperature (C)]]*OO[[#This Row],[91]]</f>
        <v>4.1336274403950001E-8</v>
      </c>
      <c r="CP56" s="10">
        <f>3/24000000*OO[[#This Row],[150 (07JUL1985 15:00:00)-Water Temperature (C)]]*OO[[#This Row],[92]]</f>
        <v>4.3136212308474998E-8</v>
      </c>
      <c r="CQ56" s="10">
        <f>3/24000000*OO[[#This Row],[151 (07JUL1985 18:00:00)-Water Temperature (C)]]*OO[[#This Row],[93]]</f>
        <v>4.2735363311712497E-8</v>
      </c>
      <c r="CR56" s="10">
        <f>3/24000000*OO[[#This Row],[152 (07JUL1985 21:00:00)-Water Temperature (C)]]*OO[[#This Row],[94]]</f>
        <v>4.0746846418199997E-8</v>
      </c>
      <c r="CS56" s="10">
        <f>3/24000000*OO[[#This Row],[153 (08JUL1985 00:00:00)-Water Temperature (C)]]*OO[[#This Row],[95]]</f>
        <v>3.7813259732624997E-8</v>
      </c>
      <c r="CT56" s="10">
        <f>3/24000000*OO[[#This Row],[154 (08JUL1985 03:00:00)-Water Temperature (C)]]*OO[[#This Row],[96]]</f>
        <v>3.5659939957600003E-8</v>
      </c>
      <c r="CU56" s="10">
        <f>3/24000000*OO[[#This Row],[155 (08JUL1985 06:00:00)-Water Temperature (C)]]*OO[[#This Row],[97]]</f>
        <v>3.4839378299249997E-8</v>
      </c>
      <c r="CV56" s="10">
        <f>3/24000000*OO[[#This Row],[156 (08JUL1985 09:00:00)-Water Temperature (C)]]*OO[[#This Row],[98]]</f>
        <v>3.3116635516999997E-8</v>
      </c>
      <c r="CW56" s="10">
        <f>3/24000000*OO[[#This Row],[157 (08JUL1985 12:00:00)-Water Temperature (C)]]*OO[[#This Row],[99]]</f>
        <v>3.0752560083750002E-8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1.0114627422018023E-8</v>
      </c>
      <c r="D57" s="10">
        <f>3/24*OO[[#This Row],[60 (26JUN1985 09:00:00)-Water Temperature (C)]]*OO[[#This Row],[2]]/SUM(OO[2])</f>
        <v>2.0047281040026496E-2</v>
      </c>
      <c r="E57" s="10">
        <f>3/24*OO[[#This Row],[61 (26JUN1985 12:00:00)-Water Temperature (C)]]*OO[[#This Row],[3]]/SUM(OO[3])</f>
        <v>0.13510262705331588</v>
      </c>
      <c r="F57" s="10">
        <f>3/24*OO[[#This Row],[62 (26JUN1985 15:00:00)-Water Temperature (C)]]*OO[[#This Row],[4]]/SUM(OO[4])</f>
        <v>3.7171780406244581E-2</v>
      </c>
      <c r="G57" s="10">
        <f>3/24*OO[[#This Row],[63 (26JUN1985 18:00:00)-Water Temperature (C)]]*OO[[#This Row],[5]]/SUM(OO[5])</f>
        <v>2.2751732454877487E-3</v>
      </c>
      <c r="H57" s="10">
        <f>3/24*OO[[#This Row],[64 (26JUN1985 21:00:00)-Water Temperature (C)]]*OO[[#This Row],[6]]/SUM(OO[6])</f>
        <v>1.0784816126761129E-4</v>
      </c>
      <c r="I57" s="10">
        <f>3/24*OO[[#This Row],[65 (27JUN1985 00:00:00)-Water Temperature (C)]]*OO[[#This Row],[7]]/SUM(OO[7])</f>
        <v>4.2743647483023083E-5</v>
      </c>
      <c r="J57" s="10">
        <f>3/24*OO[[#This Row],[66 (27JUN1985 03:00:00)-Water Temperature (C)]]*OO[[#This Row],[8]]/SUM(OO[8])</f>
        <v>3.6954130015944692E-5</v>
      </c>
      <c r="K57" s="10">
        <f>3/24*OO[[#This Row],[67 (27JUN1985 06:00:00)-Water Temperature (C)]]*OO[[#This Row],[9]]/SUM(OO[9])</f>
        <v>3.7208695664840058E-5</v>
      </c>
      <c r="L57" s="10">
        <f>3/24*OO[[#This Row],[68 (27JUN1985 09:00:00)-Water Temperature (C)]]*OO[[#This Row],[10]]/SUM(OO[10])</f>
        <v>4.3372517708111411E-5</v>
      </c>
      <c r="M57" s="10">
        <f>3/24*OO[[#This Row],[69 (27JUN1985 12:00:00)-Water Temperature (C)]]*OO[[#This Row],[11]]/SUM(OO[11])</f>
        <v>4.813752640347319E-5</v>
      </c>
      <c r="N57" s="10">
        <f>3/24*OO[[#This Row],[70 (27JUN1985 15:00:00)-Water Temperature (C)]]*OO[[#This Row],[12]]/SUM(OO[12])</f>
        <v>4.731108628005591E-5</v>
      </c>
      <c r="O57" s="10">
        <f>3/24*OO[[#This Row],[71 (27JUN1985 18:00:00)-Water Temperature (C)]]*OO[[#This Row],[13]]/SUM(OO[13])</f>
        <v>4.3092422669270033E-5</v>
      </c>
      <c r="P57" s="10">
        <f>3/24*OO[[#This Row],[72 (27JUN1985 21:00:00)-Water Temperature (C)]]*OO[[#This Row],[14]]/SUM(OO[14])</f>
        <v>3.7575503815463292E-5</v>
      </c>
      <c r="Q57" s="10">
        <f>3/24*OO[[#This Row],[73 (28JUN1985 00:00:00)-Water Temperature (C)]]*OO[[#This Row],[15]]/SUM(OO[15])</f>
        <v>3.27885586428482E-5</v>
      </c>
      <c r="R57" s="10">
        <f>3/24*OO[[#This Row],[74 (28JUN1985 03:00:00)-Water Temperature (C)]]*OO[[#This Row],[16]]/SUM(OO[16])</f>
        <v>2.9395807866396279E-5</v>
      </c>
      <c r="S57" s="10">
        <f>3/24*OO[[#This Row],[75 (28JUN1985 06:00:00)-Water Temperature (C)]]*OO[[#This Row],[17]]/SUM(OO[17])</f>
        <v>2.6851185775382752E-5</v>
      </c>
      <c r="T57" s="10">
        <f>3/24*OO[[#This Row],[76 (28JUN1985 09:00:00)-Water Temperature (C)]]*OO[[#This Row],[18]]/SUM(OO[18])</f>
        <v>2.4727420196061122E-5</v>
      </c>
      <c r="U57" s="10">
        <f>3/24*OO[[#This Row],[77 (28JUN1985 12:00:00)-Water Temperature (C)]]*OO[[#This Row],[19]]/SUM(OO[19])</f>
        <v>2.2589465560273655E-5</v>
      </c>
      <c r="V57" s="10">
        <f>3/24000000*OO[[#This Row],[78 (28JUN1985 15:00:00)-Water Temperature (C)]]*OO[[#This Row],[20]]</f>
        <v>1.9843633774060003E-5</v>
      </c>
      <c r="W57" s="10">
        <f>3/24000000*OO[[#This Row],[79 (28JUN1985 18:00:00)-Water Temperature (C)]]*OO[[#This Row],[21]]</f>
        <v>1.6973276016539999E-5</v>
      </c>
      <c r="X57" s="10">
        <f>3/24000000*OO[[#This Row],[80 (28JUN1985 21:00:00)-Water Temperature (C)]]*OO[[#This Row],[22]]</f>
        <v>1.41766796718525E-5</v>
      </c>
      <c r="Y57" s="10">
        <f>3/24000000*OO[[#This Row],[81 (29JUN1985 00:00:00)-Water Temperature (C)]]*OO[[#This Row],[23]]</f>
        <v>1.17141056249625E-5</v>
      </c>
      <c r="Z57" s="10">
        <f>3/24000000*OO[[#This Row],[82 (29JUN1985 03:00:00)-Water Temperature (C)]]*OO[[#This Row],[24]]</f>
        <v>1.01461080492E-5</v>
      </c>
      <c r="AA57" s="10">
        <f>3/24000000*OO[[#This Row],[83 (29JUN1985 06:00:00)-Water Temperature (C)]]*OO[[#This Row],[25]]</f>
        <v>9.2288356213450007E-6</v>
      </c>
      <c r="AB57" s="10">
        <f>3/24000000*OO[[#This Row],[84 (29JUN1985 09:00:00)-Water Temperature (C)]]*OO[[#This Row],[26]]</f>
        <v>8.3702331754324989E-6</v>
      </c>
      <c r="AC57" s="10">
        <f>3/24000000*OO[[#This Row],[85 (29JUN1985 12:00:00)-Water Temperature (C)]]*OO[[#This Row],[27]]</f>
        <v>7.5423293877750002E-6</v>
      </c>
      <c r="AD57" s="10">
        <f>3/24000000*OO[[#This Row],[86 (29JUN1985 15:00:00)-Water Temperature (C)]]*OO[[#This Row],[28]]</f>
        <v>6.6166436860650002E-6</v>
      </c>
      <c r="AE57" s="10">
        <f>3/24000000*OO[[#This Row],[88 (29JUN1985 21:00:00)-Water Temperature (C)]]*OO[[#This Row],[30]]</f>
        <v>4.8185132874499999E-6</v>
      </c>
      <c r="AF57" s="10">
        <f>3/24000000*OO[[#This Row],[88 (29JUN1985 21:00:00)-Water Temperature (C)]]*OO[[#This Row],[30]]</f>
        <v>4.8185132874499999E-6</v>
      </c>
      <c r="AG57" s="10">
        <f>3/24000000*OO[[#This Row],[89 (30JUN1985 00:00:00)-Water Temperature (C)]]*OO[[#This Row],[31]]</f>
        <v>3.9370508140762495E-6</v>
      </c>
      <c r="AH57" s="10">
        <f>3/24000000*OO[[#This Row],[90 (30JUN1985 03:00:00)-Water Temperature (C)]]*OO[[#This Row],[32]]</f>
        <v>3.3368576001874998E-6</v>
      </c>
      <c r="AI57" s="10">
        <f>3/24000000*OO[[#This Row],[91 (30JUN1985 06:00:00)-Water Temperature (C)]]*OO[[#This Row],[33]]</f>
        <v>2.9002823299124999E-6</v>
      </c>
      <c r="AJ57" s="10">
        <f>3/24000000*OO[[#This Row],[92 (30JUN1985 09:00:00)-Water Temperature (C)]]*OO[[#This Row],[34]]</f>
        <v>2.4809273928599998E-6</v>
      </c>
      <c r="AK57" s="10">
        <f>3/24000000*OO[[#This Row],[93 (30JUN1985 12:00:00)-Water Temperature (C)]]*OO[[#This Row],[35]]</f>
        <v>1.9086532057147501E-6</v>
      </c>
      <c r="AL57" s="10">
        <f>3/24000000*OO[[#This Row],[94 (30JUN1985 15:00:00)-Water Temperature (C)]]*OO[[#This Row],[36]]</f>
        <v>1.2912627423254997E-6</v>
      </c>
      <c r="AM57" s="10">
        <f>3/24000000*OO[[#This Row],[95 (30JUN1985 18:00:00)-Water Temperature (C)]]*OO[[#This Row],[37]]</f>
        <v>8.3879927598599986E-7</v>
      </c>
      <c r="AN57" s="10">
        <f>3/24000000*OO[[#This Row],[96 (30JUN1985 21:00:00)-Water Temperature (C)]]*OO[[#This Row],[38]]</f>
        <v>5.7667463964999988E-7</v>
      </c>
      <c r="AO57" s="10">
        <f>3/24000000*OO[[#This Row],[97 (01JUL1985 00:00:00)-Water Temperature (C)]]*OO[[#This Row],[39]]</f>
        <v>4.3439570382425004E-7</v>
      </c>
      <c r="AP57" s="10">
        <f>3/24000000*OO[[#This Row],[98 (01JUL1985 03:00:00)-Water Temperature (C)]]*OO[[#This Row],[40]]</f>
        <v>3.7296972119999997E-7</v>
      </c>
      <c r="AQ57" s="10">
        <f>3/24000000*OO[[#This Row],[99 (01JUL1985 06:00:00)-Water Temperature (C)]]*OO[[#This Row],[41]]</f>
        <v>3.3481065368475007E-7</v>
      </c>
      <c r="AR57" s="10">
        <f>3/24000000*OO[[#This Row],[100 (01JUL1985 09:00:00)-Water Temperature (C)]]*OO[[#This Row],[42]]</f>
        <v>3.1091320672799994E-7</v>
      </c>
      <c r="AS57" s="10">
        <f>3/24000000*OO[[#This Row],[101 (01JUL1985 12:00:00)-Water Temperature (C)]]*OO[[#This Row],[43]]</f>
        <v>2.9510793299325001E-7</v>
      </c>
      <c r="AT57" s="10">
        <f>3/24000000*OO[[#This Row],[102 (01JUL1985 15:00:00)-Water Temperature (C)]]*OO[[#This Row],[44]]</f>
        <v>2.7774211967499998E-7</v>
      </c>
      <c r="AU57" s="10">
        <f>3/24000000*OO[[#This Row],[103 (01JUL1985 18:00:00)-Water Temperature (C)]]*OO[[#This Row],[45]]</f>
        <v>2.537987453705E-7</v>
      </c>
      <c r="AV57" s="10">
        <f>3/24000000*OO[[#This Row],[104 (01JUL1985 21:00:00)-Water Temperature (C)]]*OO[[#This Row],[46]]</f>
        <v>2.2672130048100001E-7</v>
      </c>
      <c r="AW57" s="10">
        <f>3/24000000*OO[[#This Row],[105 (02JUL1985 00:00:00)-Water Temperature (C)]]*OO[[#This Row],[47]]</f>
        <v>2.0390002025062502E-7</v>
      </c>
      <c r="AX57" s="10">
        <f>3/24000000*OO[[#This Row],[106 (02JUL1985 03:00:00)-Water Temperature (C)]]*OO[[#This Row],[48]]</f>
        <v>1.973133802352E-7</v>
      </c>
      <c r="AY57" s="10">
        <f>3/24000000*OO[[#This Row],[107 (02JUL1985 06:00:00)-Water Temperature (C)]]*OO[[#This Row],[49]]</f>
        <v>1.9320735003439996E-7</v>
      </c>
      <c r="AZ57" s="10">
        <f>3/24000000*OO[[#This Row],[108 (02JUL1985 09:00:00)-Water Temperature (C)]]*OO[[#This Row],[50]]</f>
        <v>1.8947608974607499E-7</v>
      </c>
      <c r="BA57" s="10">
        <f>3/24000000*OO[[#This Row],[109 (02JUL1985 12:00:00)-Water Temperature (C)]]*OO[[#This Row],[51]]</f>
        <v>1.8905854195039998E-7</v>
      </c>
      <c r="BB57" s="10">
        <f>3/24000000*OO[[#This Row],[110 (02JUL1985 15:00:00)-Water Temperature (C)]]*OO[[#This Row],[52]]</f>
        <v>1.8317766581812501E-7</v>
      </c>
      <c r="BC57" s="10">
        <f>3/24000000*OO[[#This Row],[111 (02JUL1985 18:00:00)-Water Temperature (C)]]*OO[[#This Row],[53]]</f>
        <v>1.7060310391468749E-7</v>
      </c>
      <c r="BD57" s="10">
        <f>3/24000000*OO[[#This Row],[112 (02JUL1985 21:00:00)-Water Temperature (C)]]*OO[[#This Row],[54]]</f>
        <v>1.5632132602660002E-7</v>
      </c>
      <c r="BE57" s="10">
        <f>3/24000000*OO[[#This Row],[113 (03JUL1985 00:00:00)-Water Temperature (C)]]*OO[[#This Row],[55]]</f>
        <v>1.4203808835487495E-7</v>
      </c>
      <c r="BF57" s="10">
        <f>3/24000000*OO[[#This Row],[114 (03JUL1985 03:00:00)-Water Temperature (C)]]*OO[[#This Row],[56]]</f>
        <v>1.3619894606887503E-7</v>
      </c>
      <c r="BG57" s="10">
        <f>3/24000000*OO[[#This Row],[115 (03JUL1985 06:00:00)-Water Temperature (C)]]*OO[[#This Row],[57]]</f>
        <v>1.335130923875E-7</v>
      </c>
      <c r="BH57" s="10">
        <f>3/24000000*OO[[#This Row],[116 (03JUL1985 09:00:00)-Water Temperature (C)]]*OO[[#This Row],[58]]</f>
        <v>1.3180503353559997E-7</v>
      </c>
      <c r="BI57" s="10">
        <f>3/24000000*OO[[#This Row],[117 (03JUL1985 12:00:00)-Water Temperature (C)]]*OO[[#This Row],[59]]</f>
        <v>1.3143798744059998E-7</v>
      </c>
      <c r="BJ57" s="10">
        <f>3/24000000*OO[[#This Row],[118 (03JUL1985 15:00:00)-Water Temperature (C)]]*OO[[#This Row],[60]]</f>
        <v>1.26972834017625E-7</v>
      </c>
      <c r="BK57" s="10">
        <f>3/24000000*OO[[#This Row],[119 (03JUL1985 18:00:00)-Water Temperature (C)]]*OO[[#This Row],[61]]</f>
        <v>1.1896567014202499E-7</v>
      </c>
      <c r="BL57" s="10">
        <f>3/24000000*OO[[#This Row],[120 (03JUL1985 21:00:00)-Water Temperature (C)]]*OO[[#This Row],[62]]</f>
        <v>1.089596516916875E-7</v>
      </c>
      <c r="BM57" s="10">
        <f>3/24000000*OO[[#This Row],[121 (04JUL1985 00:00:00)-Water Temperature (C)]]*OO[[#This Row],[63]]</f>
        <v>9.8267487447675013E-8</v>
      </c>
      <c r="BN57" s="10">
        <f>3/24000000*OO[[#This Row],[122 (04JUL1985 03:00:00)-Water Temperature (C)]]*OO[[#This Row],[64]]</f>
        <v>9.2606049448199988E-8</v>
      </c>
      <c r="BO57" s="10">
        <f>3/24000000*OO[[#This Row],[123 (04JUL1985 06:00:00)-Water Temperature (C)]]*OO[[#This Row],[65]]</f>
        <v>8.7107984139000009E-8</v>
      </c>
      <c r="BP57" s="10">
        <f>3/24000000*OO[[#This Row],[124 (04JUL1985 09:00:00)-Water Temperature (C)]]*OO[[#This Row],[66]]</f>
        <v>8.4652448207924996E-8</v>
      </c>
      <c r="BQ57" s="10">
        <f>3/24000000*OO[[#This Row],[125 (04JUL1985 12:00:00)-Water Temperature (C)]]*OO[[#This Row],[67]]</f>
        <v>8.3163013645662493E-8</v>
      </c>
      <c r="BR57" s="10">
        <f>3/24000000*OO[[#This Row],[126 (04JUL1985 15:00:00)-Water Temperature (C)]]*OO[[#This Row],[68]]</f>
        <v>8.1668622044749988E-8</v>
      </c>
      <c r="BS57" s="10">
        <f>3/24000000*OO[[#This Row],[127 (04JUL1985 18:00:00)-Water Temperature (C)]]*OO[[#This Row],[69]]</f>
        <v>8.0468441316562498E-8</v>
      </c>
      <c r="BT57" s="10">
        <f>3/24000000*OO[[#This Row],[128 (04JUL1985 21:00:00)-Water Temperature (C)]]*OO[[#This Row],[70]]</f>
        <v>7.7584469498599998E-8</v>
      </c>
      <c r="BU57" s="10">
        <f>3/24000000*OO[[#This Row],[129 (05JUL1985 00:00:00)-Water Temperature (C)]]*OO[[#This Row],[71]]</f>
        <v>7.3837090698499999E-8</v>
      </c>
      <c r="BV57" s="10">
        <f>3/24000000*OO[[#This Row],[130 (05JUL1985 03:00:00)-Water Temperature (C)]]*OO[[#This Row],[72]]</f>
        <v>7.3465648906649983E-8</v>
      </c>
      <c r="BW57" s="10">
        <f>3/24000000*OO[[#This Row],[131 (05JUL1985 06:00:00)-Water Temperature (C)]]*OO[[#This Row],[73]]</f>
        <v>7.2100294156962482E-8</v>
      </c>
      <c r="BX57" s="10">
        <f>3/24000000*OO[[#This Row],[132 (05JUL1985 09:00:00)-Water Temperature (C)]]*OO[[#This Row],[74]]</f>
        <v>7.06536179037E-8</v>
      </c>
      <c r="BY57" s="10">
        <f>3/24000000*OO[[#This Row],[133 (05JUL1985 12:00:00)-Water Temperature (C)]]*OO[[#This Row],[75]]</f>
        <v>7.0727818013450008E-8</v>
      </c>
      <c r="BZ57" s="10">
        <f>3/24000000*OO[[#This Row],[134 (05JUL1985 15:00:00)-Water Temperature (C)]]*OO[[#This Row],[76]]</f>
        <v>6.9269093548462505E-8</v>
      </c>
      <c r="CA57" s="10">
        <f>3/24000000*OO[[#This Row],[135 (05JUL1985 18:00:00)-Water Temperature (C)]]*OO[[#This Row],[77]]</f>
        <v>6.5887097475937497E-8</v>
      </c>
      <c r="CB57" s="10">
        <f>3/24000000*OO[[#This Row],[136 (05JUL1985 21:00:00)-Water Temperature (C)]]*OO[[#This Row],[78]]</f>
        <v>6.1563510979625001E-8</v>
      </c>
      <c r="CC57" s="10">
        <f>3/24000000*OO[[#This Row],[137 (06JUL1985 00:00:00)-Water Temperature (C)]]*OO[[#This Row],[79]]</f>
        <v>5.736030773655E-8</v>
      </c>
      <c r="CD57" s="10">
        <f>3/24000000*OO[[#This Row],[138 (06JUL1985 03:00:00)-Water Temperature (C)]]*OO[[#This Row],[80]]</f>
        <v>5.6941736789924996E-8</v>
      </c>
      <c r="CE57" s="10">
        <f>3/24000000*OO[[#This Row],[139 (06JUL1985 06:00:00)-Water Temperature (C)]]*OO[[#This Row],[81]]</f>
        <v>5.6427133102574994E-8</v>
      </c>
      <c r="CF57" s="10">
        <f>3/24000000*OO[[#This Row],[140 (06JUL1985 09:00:00)-Water Temperature (C)]]*OO[[#This Row],[82]]</f>
        <v>5.6366181340312485E-8</v>
      </c>
      <c r="CG57" s="10">
        <f>3/24000000*OO[[#This Row],[141 (06JUL1985 12:00:00)-Water Temperature (C)]]*OO[[#This Row],[83]]</f>
        <v>5.739263839155E-8</v>
      </c>
      <c r="CH57" s="10">
        <f>3/24000000*OO[[#This Row],[142 (06JUL1985 15:00:00)-Water Temperature (C)]]*OO[[#This Row],[84]]</f>
        <v>5.5675449610999992E-8</v>
      </c>
      <c r="CI57" s="10">
        <f>3/24000000*OO[[#This Row],[143 (06JUL1985 18:00:00)-Water Temperature (C)]]*OO[[#This Row],[85]]</f>
        <v>5.1422027104799993E-8</v>
      </c>
      <c r="CJ57" s="10">
        <f>3/24000000*OO[[#This Row],[144 (06JUL1985 21:00:00)-Water Temperature (C)]]*OO[[#This Row],[86]]</f>
        <v>4.7122976446012501E-8</v>
      </c>
      <c r="CK57" s="10">
        <f>3/24000000*OO[[#This Row],[145 (07JUL1985 00:00:00)-Water Temperature (C)]]*OO[[#This Row],[87]]</f>
        <v>4.4055092097325001E-8</v>
      </c>
      <c r="CL57" s="10">
        <f>3/24000000*OO[[#This Row],[146 (07JUL1985 03:00:00)-Water Temperature (C)]]*OO[[#This Row],[88]]</f>
        <v>4.2911819446549992E-8</v>
      </c>
      <c r="CM57" s="10">
        <f>3/24000000*OO[[#This Row],[147 (07JUL1985 06:00:00)-Water Temperature (C)]]*OO[[#This Row],[89]]</f>
        <v>4.1295425455750001E-8</v>
      </c>
      <c r="CN57" s="10">
        <f>3/24000000*OO[[#This Row],[148 (07JUL1985 09:00:00)-Water Temperature (C)]]*OO[[#This Row],[90]]</f>
        <v>4.0651296002875001E-8</v>
      </c>
      <c r="CO57" s="10">
        <f>3/24000000*OO[[#This Row],[149 (07JUL1985 12:00:00)-Water Temperature (C)]]*OO[[#This Row],[91]]</f>
        <v>4.2947390851200005E-8</v>
      </c>
      <c r="CP57" s="10">
        <f>3/24000000*OO[[#This Row],[150 (07JUL1985 15:00:00)-Water Temperature (C)]]*OO[[#This Row],[92]]</f>
        <v>4.4909702440999995E-8</v>
      </c>
      <c r="CQ57" s="10">
        <f>3/24000000*OO[[#This Row],[151 (07JUL1985 18:00:00)-Water Temperature (C)]]*OO[[#This Row],[93]]</f>
        <v>4.4732426392949996E-8</v>
      </c>
      <c r="CR57" s="10">
        <f>3/24000000*OO[[#This Row],[152 (07JUL1985 21:00:00)-Water Temperature (C)]]*OO[[#This Row],[94]]</f>
        <v>4.2854007796874998E-8</v>
      </c>
      <c r="CS57" s="10">
        <f>3/24000000*OO[[#This Row],[153 (08JUL1985 00:00:00)-Water Temperature (C)]]*OO[[#This Row],[95]]</f>
        <v>3.9890202381350002E-8</v>
      </c>
      <c r="CT57" s="10">
        <f>3/24000000*OO[[#This Row],[154 (08JUL1985 03:00:00)-Water Temperature (C)]]*OO[[#This Row],[96]]</f>
        <v>3.76263239188E-8</v>
      </c>
      <c r="CU57" s="10">
        <f>3/24000000*OO[[#This Row],[155 (08JUL1985 06:00:00)-Water Temperature (C)]]*OO[[#This Row],[97]]</f>
        <v>3.6783378751299994E-8</v>
      </c>
      <c r="CV57" s="10">
        <f>3/24000000*OO[[#This Row],[156 (08JUL1985 09:00:00)-Water Temperature (C)]]*OO[[#This Row],[98]]</f>
        <v>3.5021778046500001E-8</v>
      </c>
      <c r="CW57" s="10">
        <f>3/24000000*OO[[#This Row],[157 (08JUL1985 12:00:00)-Water Temperature (C)]]*OO[[#This Row],[99]]</f>
        <v>3.2589446073924997E-8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2.2220219479018708E-9</v>
      </c>
      <c r="D58" s="10">
        <f>3/24*OO[[#This Row],[60 (26JUN1985 09:00:00)-Water Temperature (C)]]*OO[[#This Row],[2]]/SUM(OO[2])</f>
        <v>1.6294754153485993E-2</v>
      </c>
      <c r="E58" s="10">
        <f>3/24*OO[[#This Row],[61 (26JUN1985 12:00:00)-Water Temperature (C)]]*OO[[#This Row],[3]]/SUM(OO[3])</f>
        <v>0.17986871602370796</v>
      </c>
      <c r="F58" s="10">
        <f>3/24*OO[[#This Row],[62 (26JUN1985 15:00:00)-Water Temperature (C)]]*OO[[#This Row],[4]]/SUM(OO[4])</f>
        <v>6.7411064782113436E-2</v>
      </c>
      <c r="G58" s="10">
        <f>3/24*OO[[#This Row],[63 (26JUN1985 18:00:00)-Water Temperature (C)]]*OO[[#This Row],[5]]/SUM(OO[5])</f>
        <v>5.0745558796438765E-3</v>
      </c>
      <c r="H58" s="10">
        <f>3/24*OO[[#This Row],[64 (26JUN1985 21:00:00)-Water Temperature (C)]]*OO[[#This Row],[6]]/SUM(OO[6])</f>
        <v>2.2279118890587718E-4</v>
      </c>
      <c r="I58" s="10">
        <f>3/24*OO[[#This Row],[65 (27JUN1985 00:00:00)-Water Temperature (C)]]*OO[[#This Row],[7]]/SUM(OO[7])</f>
        <v>6.0891709166587193E-5</v>
      </c>
      <c r="J58" s="10">
        <f>3/24*OO[[#This Row],[66 (27JUN1985 03:00:00)-Water Temperature (C)]]*OO[[#This Row],[8]]/SUM(OO[8])</f>
        <v>5.1136050591909127E-5</v>
      </c>
      <c r="K58" s="10">
        <f>3/24*OO[[#This Row],[67 (27JUN1985 06:00:00)-Water Temperature (C)]]*OO[[#This Row],[9]]/SUM(OO[9])</f>
        <v>5.0369352697947628E-5</v>
      </c>
      <c r="L58" s="10">
        <f>3/24*OO[[#This Row],[68 (27JUN1985 09:00:00)-Water Temperature (C)]]*OO[[#This Row],[10]]/SUM(OO[10])</f>
        <v>5.7910243058045078E-5</v>
      </c>
      <c r="M58" s="10">
        <f>3/24*OO[[#This Row],[69 (27JUN1985 12:00:00)-Water Temperature (C)]]*OO[[#This Row],[11]]/SUM(OO[11])</f>
        <v>6.4970092831894118E-5</v>
      </c>
      <c r="N58" s="10">
        <f>3/24*OO[[#This Row],[70 (27JUN1985 15:00:00)-Water Temperature (C)]]*OO[[#This Row],[12]]/SUM(OO[12])</f>
        <v>6.4558358808298585E-5</v>
      </c>
      <c r="O58" s="10">
        <f>3/24*OO[[#This Row],[71 (27JUN1985 18:00:00)-Water Temperature (C)]]*OO[[#This Row],[13]]/SUM(OO[13])</f>
        <v>5.9119313780707452E-5</v>
      </c>
      <c r="P58" s="10">
        <f>3/24*OO[[#This Row],[72 (27JUN1985 21:00:00)-Water Temperature (C)]]*OO[[#This Row],[14]]/SUM(OO[14])</f>
        <v>5.1714973955037097E-5</v>
      </c>
      <c r="Q58" s="10">
        <f>3/24*OO[[#This Row],[73 (28JUN1985 00:00:00)-Water Temperature (C)]]*OO[[#This Row],[15]]/SUM(OO[15])</f>
        <v>4.5005819462611659E-5</v>
      </c>
      <c r="R58" s="10">
        <f>3/24*OO[[#This Row],[74 (28JUN1985 03:00:00)-Water Temperature (C)]]*OO[[#This Row],[16]]/SUM(OO[16])</f>
        <v>4.0232478909426327E-5</v>
      </c>
      <c r="S58" s="10">
        <f>3/24*OO[[#This Row],[75 (28JUN1985 06:00:00)-Water Temperature (C)]]*OO[[#This Row],[17]]/SUM(OO[17])</f>
        <v>3.661692228440094E-5</v>
      </c>
      <c r="T58" s="10">
        <f>3/24*OO[[#This Row],[76 (28JUN1985 09:00:00)-Water Temperature (C)]]*OO[[#This Row],[18]]/SUM(OO[18])</f>
        <v>3.3589581635211199E-5</v>
      </c>
      <c r="U58" s="10">
        <f>3/24*OO[[#This Row],[77 (28JUN1985 12:00:00)-Water Temperature (C)]]*OO[[#This Row],[19]]/SUM(OO[19])</f>
        <v>3.0571847238481943E-5</v>
      </c>
      <c r="V58" s="10">
        <f>3/24000000*OO[[#This Row],[78 (28JUN1985 15:00:00)-Water Temperature (C)]]*OO[[#This Row],[20]]</f>
        <v>2.6823239233600006E-5</v>
      </c>
      <c r="W58" s="10">
        <f>3/24000000*OO[[#This Row],[79 (28JUN1985 18:00:00)-Water Temperature (C)]]*OO[[#This Row],[21]]</f>
        <v>2.2963391892312503E-5</v>
      </c>
      <c r="X58" s="10">
        <f>3/24000000*OO[[#This Row],[80 (28JUN1985 21:00:00)-Water Temperature (C)]]*OO[[#This Row],[22]]</f>
        <v>1.9191211661159997E-5</v>
      </c>
      <c r="Y58" s="10">
        <f>3/24000000*OO[[#This Row],[81 (29JUN1985 00:00:00)-Water Temperature (C)]]*OO[[#This Row],[23]]</f>
        <v>1.58331631724825E-5</v>
      </c>
      <c r="Z58" s="10">
        <f>3/24000000*OO[[#This Row],[82 (29JUN1985 03:00:00)-Water Temperature (C)]]*OO[[#This Row],[24]]</f>
        <v>1.36343587613425E-5</v>
      </c>
      <c r="AA58" s="10">
        <f>3/24000000*OO[[#This Row],[83 (29JUN1985 06:00:00)-Water Temperature (C)]]*OO[[#This Row],[25]]</f>
        <v>1.233110550080625E-5</v>
      </c>
      <c r="AB58" s="10">
        <f>3/24000000*OO[[#This Row],[84 (29JUN1985 09:00:00)-Water Temperature (C)]]*OO[[#This Row],[26]]</f>
        <v>1.113418167754E-5</v>
      </c>
      <c r="AC58" s="10">
        <f>3/24000000*OO[[#This Row],[85 (29JUN1985 12:00:00)-Water Temperature (C)]]*OO[[#This Row],[27]]</f>
        <v>9.9967944542674991E-6</v>
      </c>
      <c r="AD58" s="10">
        <f>3/24000000*OO[[#This Row],[86 (29JUN1985 15:00:00)-Water Temperature (C)]]*OO[[#This Row],[28]]</f>
        <v>8.7530490455499995E-6</v>
      </c>
      <c r="AE58" s="10">
        <f>3/24000000*OO[[#This Row],[88 (29JUN1985 21:00:00)-Water Temperature (C)]]*OO[[#This Row],[30]]</f>
        <v>6.3749000719299995E-6</v>
      </c>
      <c r="AF58" s="10">
        <f>3/24000000*OO[[#This Row],[88 (29JUN1985 21:00:00)-Water Temperature (C)]]*OO[[#This Row],[30]]</f>
        <v>6.3749000719299995E-6</v>
      </c>
      <c r="AG58" s="10">
        <f>3/24000000*OO[[#This Row],[89 (30JUN1985 00:00:00)-Water Temperature (C)]]*OO[[#This Row],[31]]</f>
        <v>5.205078334234999E-6</v>
      </c>
      <c r="AH58" s="10">
        <f>3/24000000*OO[[#This Row],[90 (30JUN1985 03:00:00)-Water Temperature (C)]]*OO[[#This Row],[32]]</f>
        <v>4.3940993403687496E-6</v>
      </c>
      <c r="AI58" s="10">
        <f>3/24000000*OO[[#This Row],[91 (30JUN1985 06:00:00)-Water Temperature (C)]]*OO[[#This Row],[33]]</f>
        <v>3.8177517856E-6</v>
      </c>
      <c r="AJ58" s="10">
        <f>3/24000000*OO[[#This Row],[92 (30JUN1985 09:00:00)-Water Temperature (C)]]*OO[[#This Row],[34]]</f>
        <v>3.2883261364424996E-6</v>
      </c>
      <c r="AK58" s="10">
        <f>3/24000000*OO[[#This Row],[93 (30JUN1985 12:00:00)-Water Temperature (C)]]*OO[[#This Row],[35]]</f>
        <v>2.5706267389124999E-6</v>
      </c>
      <c r="AL58" s="10">
        <f>3/24000000*OO[[#This Row],[94 (30JUN1985 15:00:00)-Water Temperature (C)]]*OO[[#This Row],[36]]</f>
        <v>1.7574599924805E-6</v>
      </c>
      <c r="AM58" s="10">
        <f>3/24000000*OO[[#This Row],[95 (30JUN1985 18:00:00)-Water Temperature (C)]]*OO[[#This Row],[37]]</f>
        <v>1.1398451924282498E-6</v>
      </c>
      <c r="AN58" s="10">
        <f>3/24000000*OO[[#This Row],[96 (30JUN1985 21:00:00)-Water Temperature (C)]]*OO[[#This Row],[38]]</f>
        <v>7.7622286099124983E-7</v>
      </c>
      <c r="AO58" s="10">
        <f>3/24000000*OO[[#This Row],[97 (01JUL1985 00:00:00)-Water Temperature (C)]]*OO[[#This Row],[39]]</f>
        <v>5.7854137612649982E-7</v>
      </c>
      <c r="AP58" s="10">
        <f>3/24000000*OO[[#This Row],[98 (01JUL1985 03:00:00)-Water Temperature (C)]]*OO[[#This Row],[40]]</f>
        <v>4.9203200671874998E-7</v>
      </c>
      <c r="AQ58" s="10">
        <f>3/24000000*OO[[#This Row],[99 (01JUL1985 06:00:00)-Water Temperature (C)]]*OO[[#This Row],[41]]</f>
        <v>4.3903241033250002E-7</v>
      </c>
      <c r="AR58" s="10">
        <f>3/24000000*OO[[#This Row],[100 (01JUL1985 09:00:00)-Water Temperature (C)]]*OO[[#This Row],[42]]</f>
        <v>4.0484723729399996E-7</v>
      </c>
      <c r="AS58" s="10">
        <f>3/24000000*OO[[#This Row],[101 (01JUL1985 12:00:00)-Water Temperature (C)]]*OO[[#This Row],[43]]</f>
        <v>3.8254029645149995E-7</v>
      </c>
      <c r="AT58" s="10">
        <f>3/24000000*OO[[#This Row],[102 (01JUL1985 15:00:00)-Water Temperature (C)]]*OO[[#This Row],[44]]</f>
        <v>3.5987079082899995E-7</v>
      </c>
      <c r="AU58" s="10">
        <f>3/24000000*OO[[#This Row],[103 (01JUL1985 18:00:00)-Water Temperature (C)]]*OO[[#This Row],[45]]</f>
        <v>3.2983635442425001E-7</v>
      </c>
      <c r="AV58" s="10">
        <f>3/24000000*OO[[#This Row],[104 (01JUL1985 21:00:00)-Water Temperature (C)]]*OO[[#This Row],[46]]</f>
        <v>2.9547166644262495E-7</v>
      </c>
      <c r="AW58" s="10">
        <f>3/24000000*OO[[#This Row],[105 (02JUL1985 00:00:00)-Water Temperature (C)]]*OO[[#This Row],[47]]</f>
        <v>2.6570862363675003E-7</v>
      </c>
      <c r="AX58" s="10">
        <f>3/24000000*OO[[#This Row],[106 (02JUL1985 03:00:00)-Water Temperature (C)]]*OO[[#This Row],[48]]</f>
        <v>2.5651165037875E-7</v>
      </c>
      <c r="AY58" s="10">
        <f>3/24000000*OO[[#This Row],[107 (02JUL1985 06:00:00)-Water Temperature (C)]]*OO[[#This Row],[49]]</f>
        <v>2.5097920264874995E-7</v>
      </c>
      <c r="AZ58" s="10">
        <f>3/24000000*OO[[#This Row],[108 (02JUL1985 09:00:00)-Water Temperature (C)]]*OO[[#This Row],[50]]</f>
        <v>2.4535659069350001E-7</v>
      </c>
      <c r="BA58" s="10">
        <f>3/24000000*OO[[#This Row],[109 (02JUL1985 12:00:00)-Water Temperature (C)]]*OO[[#This Row],[51]]</f>
        <v>2.4416385859299993E-7</v>
      </c>
      <c r="BB58" s="10">
        <f>3/24000000*OO[[#This Row],[110 (02JUL1985 15:00:00)-Water Temperature (C)]]*OO[[#This Row],[52]]</f>
        <v>2.3681627491200004E-7</v>
      </c>
      <c r="BC58" s="10">
        <f>3/24000000*OO[[#This Row],[111 (02JUL1985 18:00:00)-Water Temperature (C)]]*OO[[#This Row],[53]]</f>
        <v>2.21148457287625E-7</v>
      </c>
      <c r="BD58" s="10">
        <f>3/24000000*OO[[#This Row],[112 (02JUL1985 21:00:00)-Water Temperature (C)]]*OO[[#This Row],[54]]</f>
        <v>2.0320525993421245E-7</v>
      </c>
      <c r="BE58" s="10">
        <f>3/24000000*OO[[#This Row],[113 (03JUL1985 00:00:00)-Water Temperature (C)]]*OO[[#This Row],[55]]</f>
        <v>1.8495674076596254E-7</v>
      </c>
      <c r="BF58" s="10">
        <f>3/24000000*OO[[#This Row],[114 (03JUL1985 03:00:00)-Water Temperature (C)]]*OO[[#This Row],[56]]</f>
        <v>1.7712917157374995E-7</v>
      </c>
      <c r="BG58" s="10">
        <f>3/24000000*OO[[#This Row],[115 (03JUL1985 06:00:00)-Water Temperature (C)]]*OO[[#This Row],[57]]</f>
        <v>1.7337859085577499E-7</v>
      </c>
      <c r="BH58" s="10">
        <f>3/24000000*OO[[#This Row],[116 (03JUL1985 09:00:00)-Water Temperature (C)]]*OO[[#This Row],[58]]</f>
        <v>1.7061540878167498E-7</v>
      </c>
      <c r="BI58" s="10">
        <f>3/24000000*OO[[#This Row],[117 (03JUL1985 12:00:00)-Water Temperature (C)]]*OO[[#This Row],[59]]</f>
        <v>1.6975924938457499E-7</v>
      </c>
      <c r="BJ58" s="10">
        <f>3/24000000*OO[[#This Row],[118 (03JUL1985 15:00:00)-Water Temperature (C)]]*OO[[#This Row],[60]]</f>
        <v>1.6407826451520001E-7</v>
      </c>
      <c r="BK58" s="10">
        <f>3/24000000*OO[[#This Row],[119 (03JUL1985 18:00:00)-Water Temperature (C)]]*OO[[#This Row],[61]]</f>
        <v>1.5406441109576251E-7</v>
      </c>
      <c r="BL58" s="10">
        <f>3/24000000*OO[[#This Row],[120 (03JUL1985 21:00:00)-Water Temperature (C)]]*OO[[#This Row],[62]]</f>
        <v>1.4155156844692499E-7</v>
      </c>
      <c r="BM58" s="10">
        <f>3/24000000*OO[[#This Row],[121 (04JUL1985 00:00:00)-Water Temperature (C)]]*OO[[#This Row],[63]]</f>
        <v>1.2792813143838746E-7</v>
      </c>
      <c r="BN58" s="10">
        <f>3/24000000*OO[[#This Row],[122 (04JUL1985 03:00:00)-Water Temperature (C)]]*OO[[#This Row],[64]]</f>
        <v>1.2040271435133748E-7</v>
      </c>
      <c r="BO58" s="10">
        <f>3/24000000*OO[[#This Row],[123 (04JUL1985 06:00:00)-Water Temperature (C)]]*OO[[#This Row],[65]]</f>
        <v>1.1317743126360001E-7</v>
      </c>
      <c r="BP58" s="10">
        <f>3/24000000*OO[[#This Row],[124 (04JUL1985 09:00:00)-Water Temperature (C)]]*OO[[#This Row],[66]]</f>
        <v>1.0955178158223748E-7</v>
      </c>
      <c r="BQ58" s="10">
        <f>3/24000000*OO[[#This Row],[125 (04JUL1985 12:00:00)-Water Temperature (C)]]*OO[[#This Row],[67]]</f>
        <v>1.0736270917909998E-7</v>
      </c>
      <c r="BR58" s="10">
        <f>3/24000000*OO[[#This Row],[126 (04JUL1985 15:00:00)-Water Temperature (C)]]*OO[[#This Row],[68]]</f>
        <v>1.0533081193454999E-7</v>
      </c>
      <c r="BS58" s="10">
        <f>3/24000000*OO[[#This Row],[127 (04JUL1985 18:00:00)-Water Temperature (C)]]*OO[[#This Row],[69]]</f>
        <v>1.0396575370739999E-7</v>
      </c>
      <c r="BT58" s="10">
        <f>3/24000000*OO[[#This Row],[128 (04JUL1985 21:00:00)-Water Temperature (C)]]*OO[[#This Row],[70]]</f>
        <v>1.0048428987262499E-7</v>
      </c>
      <c r="BU58" s="10">
        <f>3/24000000*OO[[#This Row],[129 (05JUL1985 00:00:00)-Water Temperature (C)]]*OO[[#This Row],[71]]</f>
        <v>9.5679597951275003E-8</v>
      </c>
      <c r="BV58" s="10">
        <f>3/24000000*OO[[#This Row],[130 (05JUL1985 03:00:00)-Water Temperature (C)]]*OO[[#This Row],[72]]</f>
        <v>9.5054580048999968E-8</v>
      </c>
      <c r="BW58" s="10">
        <f>3/24000000*OO[[#This Row],[131 (05JUL1985 06:00:00)-Water Temperature (C)]]*OO[[#This Row],[73]]</f>
        <v>9.3324302086700009E-8</v>
      </c>
      <c r="BX58" s="10">
        <f>3/24000000*OO[[#This Row],[132 (05JUL1985 09:00:00)-Water Temperature (C)]]*OO[[#This Row],[74]]</f>
        <v>9.1226010310874997E-8</v>
      </c>
      <c r="BY58" s="10">
        <f>3/24000000*OO[[#This Row],[133 (05JUL1985 12:00:00)-Water Temperature (C)]]*OO[[#This Row],[75]]</f>
        <v>9.1062749212874986E-8</v>
      </c>
      <c r="BZ58" s="10">
        <f>3/24000000*OO[[#This Row],[134 (05JUL1985 15:00:00)-Water Temperature (C)]]*OO[[#This Row],[76]]</f>
        <v>8.9295894192599986E-8</v>
      </c>
      <c r="CA58" s="10">
        <f>3/24000000*OO[[#This Row],[135 (05JUL1985 18:00:00)-Water Temperature (C)]]*OO[[#This Row],[77]]</f>
        <v>8.5156593175412495E-8</v>
      </c>
      <c r="CB58" s="10">
        <f>3/24000000*OO[[#This Row],[136 (05JUL1985 21:00:00)-Water Temperature (C)]]*OO[[#This Row],[78]]</f>
        <v>7.9767937670400002E-8</v>
      </c>
      <c r="CC58" s="10">
        <f>3/24000000*OO[[#This Row],[137 (06JUL1985 00:00:00)-Water Temperature (C)]]*OO[[#This Row],[79]]</f>
        <v>7.4391837781300001E-8</v>
      </c>
      <c r="CD58" s="10">
        <f>3/24000000*OO[[#This Row],[138 (06JUL1985 03:00:00)-Water Temperature (C)]]*OO[[#This Row],[80]]</f>
        <v>7.3781189456550006E-8</v>
      </c>
      <c r="CE58" s="10">
        <f>3/24000000*OO[[#This Row],[139 (06JUL1985 06:00:00)-Water Temperature (C)]]*OO[[#This Row],[81]]</f>
        <v>7.3155491163350016E-8</v>
      </c>
      <c r="CF58" s="10">
        <f>3/24000000*OO[[#This Row],[140 (06JUL1985 09:00:00)-Water Temperature (C)]]*OO[[#This Row],[82]]</f>
        <v>7.2935230002687501E-8</v>
      </c>
      <c r="CG58" s="10">
        <f>3/24000000*OO[[#This Row],[141 (06JUL1985 12:00:00)-Water Temperature (C)]]*OO[[#This Row],[83]]</f>
        <v>7.4229823583324992E-8</v>
      </c>
      <c r="CH58" s="10">
        <f>3/24000000*OO[[#This Row],[142 (06JUL1985 15:00:00)-Water Temperature (C)]]*OO[[#This Row],[84]]</f>
        <v>7.2174996595799992E-8</v>
      </c>
      <c r="CI58" s="10">
        <f>3/24000000*OO[[#This Row],[143 (06JUL1985 18:00:00)-Water Temperature (C)]]*OO[[#This Row],[85]]</f>
        <v>6.6705317269499996E-8</v>
      </c>
      <c r="CJ58" s="10">
        <f>3/24000000*OO[[#This Row],[144 (06JUL1985 21:00:00)-Water Temperature (C)]]*OO[[#This Row],[86]]</f>
        <v>6.11219073161125E-8</v>
      </c>
      <c r="CK58" s="10">
        <f>3/24000000*OO[[#This Row],[145 (07JUL1985 00:00:00)-Water Temperature (C)]]*OO[[#This Row],[87]]</f>
        <v>5.7167333982E-8</v>
      </c>
      <c r="CL58" s="10">
        <f>3/24000000*OO[[#This Row],[146 (07JUL1985 03:00:00)-Water Temperature (C)]]*OO[[#This Row],[88]]</f>
        <v>5.5781914234199999E-8</v>
      </c>
      <c r="CM58" s="10">
        <f>3/24000000*OO[[#This Row],[147 (07JUL1985 06:00:00)-Water Temperature (C)]]*OO[[#This Row],[89]]</f>
        <v>5.37221198361E-8</v>
      </c>
      <c r="CN58" s="10">
        <f>3/24000000*OO[[#This Row],[148 (07JUL1985 09:00:00)-Water Temperature (C)]]*OO[[#This Row],[90]]</f>
        <v>5.2461946470225E-8</v>
      </c>
      <c r="CO58" s="10">
        <f>3/24000000*OO[[#This Row],[149 (07JUL1985 12:00:00)-Water Temperature (C)]]*OO[[#This Row],[91]]</f>
        <v>5.4946339134749998E-8</v>
      </c>
      <c r="CP58" s="10">
        <f>3/24000000*OO[[#This Row],[150 (07JUL1985 15:00:00)-Water Temperature (C)]]*OO[[#This Row],[92]]</f>
        <v>5.7516463888799992E-8</v>
      </c>
      <c r="CQ58" s="10">
        <f>3/24000000*OO[[#This Row],[151 (07JUL1985 18:00:00)-Water Temperature (C)]]*OO[[#This Row],[93]]</f>
        <v>5.7590621083124999E-8</v>
      </c>
      <c r="CR58" s="10">
        <f>3/24000000*OO[[#This Row],[152 (07JUL1985 21:00:00)-Water Temperature (C)]]*OO[[#This Row],[94]]</f>
        <v>5.5435171194199996E-8</v>
      </c>
      <c r="CS58" s="10">
        <f>3/24000000*OO[[#This Row],[153 (08JUL1985 00:00:00)-Water Temperature (C)]]*OO[[#This Row],[95]]</f>
        <v>5.1756328790400002E-8</v>
      </c>
      <c r="CT58" s="10">
        <f>3/24000000*OO[[#This Row],[154 (08JUL1985 03:00:00)-Water Temperature (C)]]*OO[[#This Row],[96]]</f>
        <v>4.8828873368900003E-8</v>
      </c>
      <c r="CU58" s="10">
        <f>3/24000000*OO[[#This Row],[155 (08JUL1985 06:00:00)-Water Temperature (C)]]*OO[[#This Row],[97]]</f>
        <v>4.77165405703125E-8</v>
      </c>
      <c r="CV58" s="10">
        <f>3/24000000*OO[[#This Row],[156 (08JUL1985 09:00:00)-Water Temperature (C)]]*OO[[#This Row],[98]]</f>
        <v>4.5493419794424989E-8</v>
      </c>
      <c r="CW58" s="10">
        <f>3/24000000*OO[[#This Row],[157 (08JUL1985 12:00:00)-Water Temperature (C)]]*OO[[#This Row],[99]]</f>
        <v>4.2427458408000002E-8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3.1404613702789905E-10</v>
      </c>
      <c r="D59" s="10">
        <f>3/24*OO[[#This Row],[60 (26JUN1985 09:00:00)-Water Temperature (C)]]*OO[[#This Row],[2]]/SUM(OO[2])</f>
        <v>8.7133281023119673E-3</v>
      </c>
      <c r="E59" s="10">
        <f>3/24*OO[[#This Row],[61 (26JUN1985 12:00:00)-Water Temperature (C)]]*OO[[#This Row],[3]]/SUM(OO[3])</f>
        <v>0.15012410105666049</v>
      </c>
      <c r="F59" s="10">
        <f>3/24*OO[[#This Row],[62 (26JUN1985 15:00:00)-Water Temperature (C)]]*OO[[#This Row],[4]]/SUM(OO[4])</f>
        <v>7.0760155113110929E-2</v>
      </c>
      <c r="G59" s="10">
        <f>3/24*OO[[#This Row],[63 (26JUN1985 18:00:00)-Water Temperature (C)]]*OO[[#This Row],[5]]/SUM(OO[5])</f>
        <v>6.0718585074598002E-3</v>
      </c>
      <c r="H59" s="10">
        <f>3/24*OO[[#This Row],[64 (26JUN1985 21:00:00)-Water Temperature (C)]]*OO[[#This Row],[6]]/SUM(OO[6])</f>
        <v>2.6238826672666621E-4</v>
      </c>
      <c r="I59" s="10">
        <f>3/24*OO[[#This Row],[65 (27JUN1985 00:00:00)-Water Temperature (C)]]*OO[[#This Row],[7]]/SUM(OO[7])</f>
        <v>5.5338868229310391E-5</v>
      </c>
      <c r="J59" s="10">
        <f>3/24*OO[[#This Row],[66 (27JUN1985 03:00:00)-Water Temperature (C)]]*OO[[#This Row],[8]]/SUM(OO[8])</f>
        <v>4.5189241281064759E-5</v>
      </c>
      <c r="K59" s="10">
        <f>3/24*OO[[#This Row],[67 (27JUN1985 06:00:00)-Water Temperature (C)]]*OO[[#This Row],[9]]/SUM(OO[9])</f>
        <v>4.386573409928936E-5</v>
      </c>
      <c r="L59" s="10">
        <f>3/24*OO[[#This Row],[68 (27JUN1985 09:00:00)-Water Temperature (C)]]*OO[[#This Row],[10]]/SUM(OO[10])</f>
        <v>4.9850459807045058E-5</v>
      </c>
      <c r="M59" s="10">
        <f>3/24*OO[[#This Row],[69 (27JUN1985 12:00:00)-Water Temperature (C)]]*OO[[#This Row],[11]]/SUM(OO[11])</f>
        <v>5.6417193001352861E-5</v>
      </c>
      <c r="N59" s="10">
        <f>3/24*OO[[#This Row],[70 (27JUN1985 15:00:00)-Water Temperature (C)]]*OO[[#This Row],[12]]/SUM(OO[12])</f>
        <v>5.6618522497680565E-5</v>
      </c>
      <c r="O59" s="10">
        <f>3/24*OO[[#This Row],[71 (27JUN1985 18:00:00)-Water Temperature (C)]]*OO[[#This Row],[13]]/SUM(OO[13])</f>
        <v>5.2151994348191258E-5</v>
      </c>
      <c r="P59" s="10">
        <f>3/24*OO[[#This Row],[72 (27JUN1985 21:00:00)-Water Temperature (C)]]*OO[[#This Row],[14]]/SUM(OO[14])</f>
        <v>4.5803484266677243E-5</v>
      </c>
      <c r="Q59" s="10">
        <f>3/24*OO[[#This Row],[73 (28JUN1985 00:00:00)-Water Temperature (C)]]*OO[[#This Row],[15]]/SUM(OO[15])</f>
        <v>3.9857837109222768E-5</v>
      </c>
      <c r="R59" s="10">
        <f>3/24*OO[[#This Row],[74 (28JUN1985 03:00:00)-Water Temperature (C)]]*OO[[#This Row],[16]]/SUM(OO[16])</f>
        <v>3.5614839394346709E-5</v>
      </c>
      <c r="S59" s="10">
        <f>3/24*OO[[#This Row],[75 (28JUN1985 06:00:00)-Water Temperature (C)]]*OO[[#This Row],[17]]/SUM(OO[17])</f>
        <v>3.2384572512887413E-5</v>
      </c>
      <c r="T59" s="10">
        <f>3/24*OO[[#This Row],[76 (28JUN1985 09:00:00)-Water Temperature (C)]]*OO[[#This Row],[18]]/SUM(OO[18])</f>
        <v>2.9672735540673318E-5</v>
      </c>
      <c r="U59" s="10">
        <f>3/24*OO[[#This Row],[77 (28JUN1985 12:00:00)-Water Temperature (C)]]*OO[[#This Row],[19]]/SUM(OO[19])</f>
        <v>2.6974831174872205E-5</v>
      </c>
      <c r="V59" s="10">
        <f>3/24000000*OO[[#This Row],[78 (28JUN1985 15:00:00)-Water Temperature (C)]]*OO[[#This Row],[20]]</f>
        <v>2.3678200816124999E-5</v>
      </c>
      <c r="W59" s="10">
        <f>3/24000000*OO[[#This Row],[79 (28JUN1985 18:00:00)-Water Temperature (C)]]*OO[[#This Row],[21]]</f>
        <v>2.0315282679874996E-5</v>
      </c>
      <c r="X59" s="10">
        <f>3/24000000*OO[[#This Row],[80 (28JUN1985 21:00:00)-Water Temperature (C)]]*OO[[#This Row],[22]]</f>
        <v>1.70166807614125E-5</v>
      </c>
      <c r="Y59" s="10">
        <f>3/24000000*OO[[#This Row],[81 (29JUN1985 00:00:00)-Water Temperature (C)]]*OO[[#This Row],[23]]</f>
        <v>1.4051209371539999E-5</v>
      </c>
      <c r="Z59" s="10">
        <f>3/24000000*OO[[#This Row],[82 (29JUN1985 03:00:00)-Water Temperature (C)]]*OO[[#This Row],[24]]</f>
        <v>1.207120910132625E-5</v>
      </c>
      <c r="AA59" s="10">
        <f>3/24000000*OO[[#This Row],[83 (29JUN1985 06:00:00)-Water Temperature (C)]]*OO[[#This Row],[25]]</f>
        <v>1.088737310753625E-5</v>
      </c>
      <c r="AB59" s="10">
        <f>3/24000000*OO[[#This Row],[84 (29JUN1985 09:00:00)-Water Temperature (C)]]*OO[[#This Row],[26]]</f>
        <v>9.8154992822724998E-6</v>
      </c>
      <c r="AC59" s="10">
        <f>3/24000000*OO[[#This Row],[85 (29JUN1985 12:00:00)-Water Temperature (C)]]*OO[[#This Row],[27]]</f>
        <v>8.8005030058487504E-6</v>
      </c>
      <c r="AD59" s="10">
        <f>3/24000000*OO[[#This Row],[86 (29JUN1985 15:00:00)-Water Temperature (C)]]*OO[[#This Row],[28]]</f>
        <v>7.7066689785624995E-6</v>
      </c>
      <c r="AE59" s="10">
        <f>3/24000000*OO[[#This Row],[88 (29JUN1985 21:00:00)-Water Temperature (C)]]*OO[[#This Row],[30]]</f>
        <v>5.6363474652062494E-6</v>
      </c>
      <c r="AF59" s="10">
        <f>3/24000000*OO[[#This Row],[88 (29JUN1985 21:00:00)-Water Temperature (C)]]*OO[[#This Row],[30]]</f>
        <v>5.6363474652062494E-6</v>
      </c>
      <c r="AG59" s="10">
        <f>3/24000000*OO[[#This Row],[89 (30JUN1985 00:00:00)-Water Temperature (C)]]*OO[[#This Row],[31]]</f>
        <v>4.611339866249999E-6</v>
      </c>
      <c r="AH59" s="10">
        <f>3/24000000*OO[[#This Row],[90 (30JUN1985 03:00:00)-Water Temperature (C)]]*OO[[#This Row],[32]]</f>
        <v>3.8889669045475007E-6</v>
      </c>
      <c r="AI59" s="10">
        <f>3/24000000*OO[[#This Row],[91 (30JUN1985 06:00:00)-Water Temperature (C)]]*OO[[#This Row],[33]]</f>
        <v>3.3796360480024997E-6</v>
      </c>
      <c r="AJ59" s="10">
        <f>3/24000000*OO[[#This Row],[92 (30JUN1985 09:00:00)-Water Temperature (C)]]*OO[[#This Row],[34]]</f>
        <v>2.9272520919075E-6</v>
      </c>
      <c r="AK59" s="10">
        <f>3/24000000*OO[[#This Row],[93 (30JUN1985 12:00:00)-Water Temperature (C)]]*OO[[#This Row],[35]]</f>
        <v>2.31913474734375E-6</v>
      </c>
      <c r="AL59" s="10">
        <f>3/24000000*OO[[#This Row],[94 (30JUN1985 15:00:00)-Water Temperature (C)]]*OO[[#This Row],[36]]</f>
        <v>1.60098595509125E-6</v>
      </c>
      <c r="AM59" s="10">
        <f>3/24000000*OO[[#This Row],[95 (30JUN1985 18:00:00)-Water Temperature (C)]]*OO[[#This Row],[37]]</f>
        <v>1.0383212615999998E-6</v>
      </c>
      <c r="AN59" s="10">
        <f>3/24000000*OO[[#This Row],[96 (30JUN1985 21:00:00)-Water Temperature (C)]]*OO[[#This Row],[38]]</f>
        <v>7.0205320877574984E-7</v>
      </c>
      <c r="AO59" s="10">
        <f>3/24000000*OO[[#This Row],[97 (01JUL1985 00:00:00)-Water Temperature (C)]]*OO[[#This Row],[39]]</f>
        <v>5.1879950481749999E-7</v>
      </c>
      <c r="AP59" s="10">
        <f>3/24000000*OO[[#This Row],[98 (01JUL1985 03:00:00)-Water Temperature (C)]]*OO[[#This Row],[40]]</f>
        <v>4.3768381641124997E-7</v>
      </c>
      <c r="AQ59" s="10">
        <f>3/24000000*OO[[#This Row],[99 (01JUL1985 06:00:00)-Water Temperature (C)]]*OO[[#This Row],[41]]</f>
        <v>3.8856151178324995E-7</v>
      </c>
      <c r="AR59" s="10">
        <f>3/24000000*OO[[#This Row],[100 (01JUL1985 09:00:00)-Water Temperature (C)]]*OO[[#This Row],[42]]</f>
        <v>3.5620310041087493E-7</v>
      </c>
      <c r="AS59" s="10">
        <f>3/24000000*OO[[#This Row],[101 (01JUL1985 12:00:00)-Water Temperature (C)]]*OO[[#This Row],[43]]</f>
        <v>3.3521044074862498E-7</v>
      </c>
      <c r="AT59" s="10">
        <f>3/24000000*OO[[#This Row],[102 (01JUL1985 15:00:00)-Water Temperature (C)]]*OO[[#This Row],[44]]</f>
        <v>3.1517342615249994E-7</v>
      </c>
      <c r="AU59" s="10">
        <f>3/24000000*OO[[#This Row],[103 (01JUL1985 18:00:00)-Water Temperature (C)]]*OO[[#This Row],[45]]</f>
        <v>2.89558328085E-7</v>
      </c>
      <c r="AV59" s="10">
        <f>3/24000000*OO[[#This Row],[104 (01JUL1985 21:00:00)-Water Temperature (C)]]*OO[[#This Row],[46]]</f>
        <v>2.6001932296124999E-7</v>
      </c>
      <c r="AW59" s="10">
        <f>3/24000000*OO[[#This Row],[105 (02JUL1985 00:00:00)-Water Temperature (C)]]*OO[[#This Row],[47]]</f>
        <v>2.3388572929349996E-7</v>
      </c>
      <c r="AX59" s="10">
        <f>3/24000000*OO[[#This Row],[106 (02JUL1985 03:00:00)-Water Temperature (C)]]*OO[[#This Row],[48]]</f>
        <v>2.2533368881100001E-7</v>
      </c>
      <c r="AY59" s="10">
        <f>3/24000000*OO[[#This Row],[107 (02JUL1985 06:00:00)-Water Temperature (C)]]*OO[[#This Row],[49]]</f>
        <v>2.2032844555199998E-7</v>
      </c>
      <c r="AZ59" s="10">
        <f>3/24000000*OO[[#This Row],[108 (02JUL1985 09:00:00)-Water Temperature (C)]]*OO[[#This Row],[50]]</f>
        <v>2.148722859055E-7</v>
      </c>
      <c r="BA59" s="10">
        <f>3/24000000*OO[[#This Row],[109 (02JUL1985 12:00:00)-Water Temperature (C)]]*OO[[#This Row],[51]]</f>
        <v>2.1332066014737499E-7</v>
      </c>
      <c r="BB59" s="10">
        <f>3/24000000*OO[[#This Row],[110 (02JUL1985 15:00:00)-Water Temperature (C)]]*OO[[#This Row],[52]]</f>
        <v>2.0702130335979995E-7</v>
      </c>
      <c r="BC59" s="10">
        <f>3/24000000*OO[[#This Row],[111 (02JUL1985 18:00:00)-Water Temperature (C)]]*OO[[#This Row],[53]]</f>
        <v>1.9374062508405E-7</v>
      </c>
      <c r="BD59" s="10">
        <f>3/24000000*OO[[#This Row],[112 (02JUL1985 21:00:00)-Water Temperature (C)]]*OO[[#This Row],[54]]</f>
        <v>1.7843246254391252E-7</v>
      </c>
      <c r="BE59" s="10">
        <f>3/24000000*OO[[#This Row],[113 (03JUL1985 00:00:00)-Water Temperature (C)]]*OO[[#This Row],[55]]</f>
        <v>1.6268295337970001E-7</v>
      </c>
      <c r="BF59" s="10">
        <f>3/24000000*OO[[#This Row],[114 (03JUL1985 03:00:00)-Water Temperature (C)]]*OO[[#This Row],[56]]</f>
        <v>1.5563136921657498E-7</v>
      </c>
      <c r="BG59" s="10">
        <f>3/24000000*OO[[#This Row],[115 (03JUL1985 06:00:00)-Water Temperature (C)]]*OO[[#This Row],[57]]</f>
        <v>1.521607201121875E-7</v>
      </c>
      <c r="BH59" s="10">
        <f>3/24000000*OO[[#This Row],[116 (03JUL1985 09:00:00)-Water Temperature (C)]]*OO[[#This Row],[58]]</f>
        <v>1.4937188125282503E-7</v>
      </c>
      <c r="BI59" s="10">
        <f>3/24000000*OO[[#This Row],[117 (03JUL1985 12:00:00)-Water Temperature (C)]]*OO[[#This Row],[59]]</f>
        <v>1.4831781169022499E-7</v>
      </c>
      <c r="BJ59" s="10">
        <f>3/24000000*OO[[#This Row],[118 (03JUL1985 15:00:00)-Water Temperature (C)]]*OO[[#This Row],[60]]</f>
        <v>1.4338963480702497E-7</v>
      </c>
      <c r="BK59" s="10">
        <f>3/24000000*OO[[#This Row],[119 (03JUL1985 18:00:00)-Water Temperature (C)]]*OO[[#This Row],[61]]</f>
        <v>1.348704557999625E-7</v>
      </c>
      <c r="BL59" s="10">
        <f>3/24000000*OO[[#This Row],[120 (03JUL1985 21:00:00)-Water Temperature (C)]]*OO[[#This Row],[62]]</f>
        <v>1.242311905648125E-7</v>
      </c>
      <c r="BM59" s="10">
        <f>3/24000000*OO[[#This Row],[121 (04JUL1985 00:00:00)-Water Temperature (C)]]*OO[[#This Row],[63]]</f>
        <v>1.1249457173212502E-7</v>
      </c>
      <c r="BN59" s="10">
        <f>3/24000000*OO[[#This Row],[122 (04JUL1985 03:00:00)-Water Temperature (C)]]*OO[[#This Row],[64]]</f>
        <v>1.057653668628E-7</v>
      </c>
      <c r="BO59" s="10">
        <f>3/24000000*OO[[#This Row],[123 (04JUL1985 06:00:00)-Water Temperature (C)]]*OO[[#This Row],[65]]</f>
        <v>9.9382245083337492E-8</v>
      </c>
      <c r="BP59" s="10">
        <f>3/24000000*OO[[#This Row],[124 (04JUL1985 09:00:00)-Water Temperature (C)]]*OO[[#This Row],[66]]</f>
        <v>9.5905269708899999E-8</v>
      </c>
      <c r="BQ59" s="10">
        <f>3/24000000*OO[[#This Row],[125 (04JUL1985 12:00:00)-Water Temperature (C)]]*OO[[#This Row],[67]]</f>
        <v>9.3768967944875004E-8</v>
      </c>
      <c r="BR59" s="10">
        <f>3/24000000*OO[[#This Row],[126 (04JUL1985 15:00:00)-Water Temperature (C)]]*OO[[#This Row],[68]]</f>
        <v>9.1916339865600015E-8</v>
      </c>
      <c r="BS59" s="10">
        <f>3/24000000*OO[[#This Row],[127 (04JUL1985 18:00:00)-Water Temperature (C)]]*OO[[#This Row],[69]]</f>
        <v>9.0828189509362504E-8</v>
      </c>
      <c r="BT59" s="10">
        <f>3/24000000*OO[[#This Row],[128 (04JUL1985 21:00:00)-Water Temperature (C)]]*OO[[#This Row],[70]]</f>
        <v>8.7971724711974993E-8</v>
      </c>
      <c r="BU59" s="10">
        <f>3/24000000*OO[[#This Row],[129 (05JUL1985 00:00:00)-Water Temperature (C)]]*OO[[#This Row],[71]]</f>
        <v>8.3817943641637511E-8</v>
      </c>
      <c r="BV59" s="10">
        <f>3/24000000*OO[[#This Row],[130 (05JUL1985 03:00:00)-Water Temperature (C)]]*OO[[#This Row],[72]]</f>
        <v>8.3166902114199994E-8</v>
      </c>
      <c r="BW59" s="10">
        <f>3/24000000*OO[[#This Row],[131 (05JUL1985 06:00:00)-Water Temperature (C)]]*OO[[#This Row],[73]]</f>
        <v>8.1672736769474999E-8</v>
      </c>
      <c r="BX59" s="10">
        <f>3/24000000*OO[[#This Row],[132 (05JUL1985 09:00:00)-Water Temperature (C)]]*OO[[#This Row],[74]]</f>
        <v>7.9701345953249993E-8</v>
      </c>
      <c r="BY59" s="10">
        <f>3/24000000*OO[[#This Row],[133 (05JUL1985 12:00:00)-Water Temperature (C)]]*OO[[#This Row],[75]]</f>
        <v>7.9360072802049979E-8</v>
      </c>
      <c r="BZ59" s="10">
        <f>3/24000000*OO[[#This Row],[134 (05JUL1985 15:00:00)-Water Temperature (C)]]*OO[[#This Row],[76]]</f>
        <v>7.7887196127149993E-8</v>
      </c>
      <c r="CA59" s="10">
        <f>3/24000000*OO[[#This Row],[135 (05JUL1985 18:00:00)-Water Temperature (C)]]*OO[[#This Row],[77]]</f>
        <v>7.442803220385E-8</v>
      </c>
      <c r="CB59" s="10">
        <f>3/24000000*OO[[#This Row],[136 (05JUL1985 21:00:00)-Water Temperature (C)]]*OO[[#This Row],[78]]</f>
        <v>6.987248130662499E-8</v>
      </c>
      <c r="CC59" s="10">
        <f>3/24000000*OO[[#This Row],[137 (06JUL1985 00:00:00)-Water Temperature (C)]]*OO[[#This Row],[79]]</f>
        <v>6.5236046690875009E-8</v>
      </c>
      <c r="CD59" s="10">
        <f>3/24000000*OO[[#This Row],[138 (06JUL1985 03:00:00)-Water Temperature (C)]]*OO[[#This Row],[80]]</f>
        <v>6.4644447399999993E-8</v>
      </c>
      <c r="CE59" s="10">
        <f>3/24000000*OO[[#This Row],[139 (06JUL1985 06:00:00)-Water Temperature (C)]]*OO[[#This Row],[81]]</f>
        <v>6.4125032918824982E-8</v>
      </c>
      <c r="CF59" s="10">
        <f>3/24000000*OO[[#This Row],[140 (06JUL1985 09:00:00)-Water Temperature (C)]]*OO[[#This Row],[82]]</f>
        <v>6.3844184216999999E-8</v>
      </c>
      <c r="CG59" s="10">
        <f>3/24000000*OO[[#This Row],[141 (06JUL1985 12:00:00)-Water Temperature (C)]]*OO[[#This Row],[83]]</f>
        <v>6.4936422379325007E-8</v>
      </c>
      <c r="CH59" s="10">
        <f>3/24000000*OO[[#This Row],[142 (06JUL1985 15:00:00)-Water Temperature (C)]]*OO[[#This Row],[84]]</f>
        <v>6.3261282472162506E-8</v>
      </c>
      <c r="CI59" s="10">
        <f>3/24000000*OO[[#This Row],[143 (06JUL1985 18:00:00)-Water Temperature (C)]]*OO[[#This Row],[85]]</f>
        <v>5.8508459268999996E-8</v>
      </c>
      <c r="CJ59" s="10">
        <f>3/24000000*OO[[#This Row],[144 (06JUL1985 21:00:00)-Water Temperature (C)]]*OO[[#This Row],[86]]</f>
        <v>5.360855346575E-8</v>
      </c>
      <c r="CK59" s="10">
        <f>3/24000000*OO[[#This Row],[145 (07JUL1985 00:00:00)-Water Temperature (C)]]*OO[[#This Row],[87]]</f>
        <v>5.0156226345224995E-8</v>
      </c>
      <c r="CL59" s="10">
        <f>3/24000000*OO[[#This Row],[146 (07JUL1985 03:00:00)-Water Temperature (C)]]*OO[[#This Row],[88]]</f>
        <v>4.9000429998799999E-8</v>
      </c>
      <c r="CM59" s="10">
        <f>3/24000000*OO[[#This Row],[147 (07JUL1985 06:00:00)-Water Temperature (C)]]*OO[[#This Row],[89]]</f>
        <v>4.7239112151399992E-8</v>
      </c>
      <c r="CN59" s="10">
        <f>3/24000000*OO[[#This Row],[148 (07JUL1985 09:00:00)-Water Temperature (C)]]*OO[[#This Row],[90]]</f>
        <v>4.58595408194E-8</v>
      </c>
      <c r="CO59" s="10">
        <f>3/24000000*OO[[#This Row],[149 (07JUL1985 12:00:00)-Water Temperature (C)]]*OO[[#This Row],[91]]</f>
        <v>4.7661887749874993E-8</v>
      </c>
      <c r="CP59" s="10">
        <f>3/24000000*OO[[#This Row],[150 (07JUL1985 15:00:00)-Water Temperature (C)]]*OO[[#This Row],[92]]</f>
        <v>4.9905677942887494E-8</v>
      </c>
      <c r="CQ59" s="10">
        <f>3/24000000*OO[[#This Row],[151 (07JUL1985 18:00:00)-Water Temperature (C)]]*OO[[#This Row],[93]]</f>
        <v>5.0187985702574996E-8</v>
      </c>
      <c r="CR59" s="10">
        <f>3/24000000*OO[[#This Row],[152 (07JUL1985 21:00:00)-Water Temperature (C)]]*OO[[#This Row],[94]]</f>
        <v>4.8510216447749985E-8</v>
      </c>
      <c r="CS59" s="10">
        <f>3/24000000*OO[[#This Row],[153 (08JUL1985 00:00:00)-Water Temperature (C)]]*OO[[#This Row],[95]]</f>
        <v>4.5415920871687498E-8</v>
      </c>
      <c r="CT59" s="10">
        <f>3/24000000*OO[[#This Row],[154 (08JUL1985 03:00:00)-Water Temperature (C)]]*OO[[#This Row],[96]]</f>
        <v>4.2870951051749996E-8</v>
      </c>
      <c r="CU59" s="10">
        <f>3/24000000*OO[[#This Row],[155 (08JUL1985 06:00:00)-Water Temperature (C)]]*OO[[#This Row],[97]]</f>
        <v>4.1873727397599996E-8</v>
      </c>
      <c r="CV59" s="10">
        <f>3/24000000*OO[[#This Row],[156 (08JUL1985 09:00:00)-Water Temperature (C)]]*OO[[#This Row],[98]]</f>
        <v>3.9968290841749994E-8</v>
      </c>
      <c r="CW59" s="10">
        <f>3/24000000*OO[[#This Row],[157 (08JUL1985 12:00:00)-Water Temperature (C)]]*OO[[#This Row],[99]]</f>
        <v>3.7346870549587496E-8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3.1607037933261618E-11</v>
      </c>
      <c r="D60" s="10">
        <f>3/24*OO[[#This Row],[60 (26JUN1985 09:00:00)-Water Temperature (C)]]*OO[[#This Row],[2]]/SUM(OO[2])</f>
        <v>3.8657622520251629E-3</v>
      </c>
      <c r="E60" s="10">
        <f>3/24*OO[[#This Row],[61 (26JUN1985 12:00:00)-Water Temperature (C)]]*OO[[#This Row],[3]]/SUM(OO[3])</f>
        <v>9.8907820764050927E-2</v>
      </c>
      <c r="F60" s="10">
        <f>3/24*OO[[#This Row],[62 (26JUN1985 15:00:00)-Water Temperature (C)]]*OO[[#This Row],[4]]/SUM(OO[4])</f>
        <v>5.5979321289957855E-2</v>
      </c>
      <c r="G60" s="10">
        <f>3/24*OO[[#This Row],[63 (26JUN1985 18:00:00)-Water Temperature (C)]]*OO[[#This Row],[5]]/SUM(OO[5])</f>
        <v>5.2782519559418477E-3</v>
      </c>
      <c r="H60" s="10">
        <f>3/24*OO[[#This Row],[64 (26JUN1985 21:00:00)-Water Temperature (C)]]*OO[[#This Row],[6]]/SUM(OO[6])</f>
        <v>2.2820461558476955E-4</v>
      </c>
      <c r="I60" s="10">
        <f>3/24*OO[[#This Row],[65 (27JUN1985 00:00:00)-Water Temperature (C)]]*OO[[#This Row],[7]]/SUM(OO[7])</f>
        <v>4.0002795231034785E-5</v>
      </c>
      <c r="J60" s="10">
        <f>3/24*OO[[#This Row],[66 (27JUN1985 03:00:00)-Water Temperature (C)]]*OO[[#This Row],[8]]/SUM(OO[8])</f>
        <v>3.1876945525437295E-5</v>
      </c>
      <c r="K60" s="10">
        <f>3/24*OO[[#This Row],[67 (27JUN1985 06:00:00)-Water Temperature (C)]]*OO[[#This Row],[9]]/SUM(OO[9])</f>
        <v>3.0687400382106266E-5</v>
      </c>
      <c r="L60" s="10">
        <f>3/24*OO[[#This Row],[68 (27JUN1985 09:00:00)-Water Temperature (C)]]*OO[[#This Row],[10]]/SUM(OO[10])</f>
        <v>3.4626925535856306E-5</v>
      </c>
      <c r="M60" s="10">
        <f>3/24*OO[[#This Row],[69 (27JUN1985 12:00:00)-Water Temperature (C)]]*OO[[#This Row],[11]]/SUM(OO[11])</f>
        <v>3.9573490347005616E-5</v>
      </c>
      <c r="N60" s="10">
        <f>3/24*OO[[#This Row],[70 (27JUN1985 15:00:00)-Water Temperature (C)]]*OO[[#This Row],[12]]/SUM(OO[12])</f>
        <v>4.0223088329858765E-5</v>
      </c>
      <c r="O60" s="10">
        <f>3/24*OO[[#This Row],[71 (27JUN1985 18:00:00)-Water Temperature (C)]]*OO[[#This Row],[13]]/SUM(OO[13])</f>
        <v>3.7383985938575253E-5</v>
      </c>
      <c r="P60" s="10">
        <f>3/24*OO[[#This Row],[72 (27JUN1985 21:00:00)-Water Temperature (C)]]*OO[[#This Row],[14]]/SUM(OO[14])</f>
        <v>3.3086273764736352E-5</v>
      </c>
      <c r="Q60" s="10">
        <f>3/24*OO[[#This Row],[73 (28JUN1985 00:00:00)-Water Temperature (C)]]*OO[[#This Row],[15]]/SUM(OO[15])</f>
        <v>2.8933763966316385E-5</v>
      </c>
      <c r="R60" s="10">
        <f>3/24*OO[[#This Row],[74 (28JUN1985 03:00:00)-Water Temperature (C)]]*OO[[#This Row],[16]]/SUM(OO[16])</f>
        <v>2.5974413064141738E-5</v>
      </c>
      <c r="S60" s="10">
        <f>3/24*OO[[#This Row],[75 (28JUN1985 06:00:00)-Water Temperature (C)]]*OO[[#This Row],[17]]/SUM(OO[17])</f>
        <v>2.3724376671993176E-5</v>
      </c>
      <c r="T60" s="10">
        <f>3/24*OO[[#This Row],[76 (28JUN1985 09:00:00)-Water Temperature (C)]]*OO[[#This Row],[18]]/SUM(OO[18])</f>
        <v>2.1837868604706236E-5</v>
      </c>
      <c r="U60" s="10">
        <f>3/24*OO[[#This Row],[77 (28JUN1985 12:00:00)-Water Temperature (C)]]*OO[[#This Row],[19]]/SUM(OO[19])</f>
        <v>1.9973077602548804E-5</v>
      </c>
      <c r="V60" s="10">
        <f>3/24000000*OO[[#This Row],[78 (28JUN1985 15:00:00)-Water Temperature (C)]]*OO[[#This Row],[20]]</f>
        <v>1.7646481308437499E-5</v>
      </c>
      <c r="W60" s="10">
        <f>3/24000000*OO[[#This Row],[79 (28JUN1985 18:00:00)-Water Temperature (C)]]*OO[[#This Row],[21]]</f>
        <v>1.5250524919629998E-5</v>
      </c>
      <c r="X60" s="10">
        <f>3/24000000*OO[[#This Row],[80 (28JUN1985 21:00:00)-Water Temperature (C)]]*OO[[#This Row],[22]]</f>
        <v>1.2873655827615E-5</v>
      </c>
      <c r="Y60" s="10">
        <f>3/24000000*OO[[#This Row],[81 (29JUN1985 00:00:00)-Water Temperature (C)]]*OO[[#This Row],[23]]</f>
        <v>1.0701713707605E-5</v>
      </c>
      <c r="Z60" s="10">
        <f>3/24000000*OO[[#This Row],[82 (29JUN1985 03:00:00)-Water Temperature (C)]]*OO[[#This Row],[24]]</f>
        <v>9.2307796793624999E-6</v>
      </c>
      <c r="AA60" s="10">
        <f>3/24000000*OO[[#This Row],[83 (29JUN1985 06:00:00)-Water Temperature (C)]]*OO[[#This Row],[25]]</f>
        <v>8.3619951026E-6</v>
      </c>
      <c r="AB60" s="10">
        <f>3/24000000*OO[[#This Row],[84 (29JUN1985 09:00:00)-Water Temperature (C)]]*OO[[#This Row],[26]]</f>
        <v>7.5870163337112512E-6</v>
      </c>
      <c r="AC60" s="10">
        <f>3/24000000*OO[[#This Row],[85 (29JUN1985 12:00:00)-Water Temperature (C)]]*OO[[#This Row],[27]]</f>
        <v>6.8394690906562487E-6</v>
      </c>
      <c r="AD60" s="10">
        <f>3/24000000*OO[[#This Row],[86 (29JUN1985 15:00:00)-Water Temperature (C)]]*OO[[#This Row],[28]]</f>
        <v>6.0315492939974996E-6</v>
      </c>
      <c r="AE60" s="10">
        <f>3/24000000*OO[[#This Row],[88 (29JUN1985 21:00:00)-Water Temperature (C)]]*OO[[#This Row],[30]]</f>
        <v>4.4902107436199997E-6</v>
      </c>
      <c r="AF60" s="10">
        <f>3/24000000*OO[[#This Row],[88 (29JUN1985 21:00:00)-Water Temperature (C)]]*OO[[#This Row],[30]]</f>
        <v>4.4902107436199997E-6</v>
      </c>
      <c r="AG60" s="10">
        <f>3/24000000*OO[[#This Row],[89 (30JUN1985 00:00:00)-Water Temperature (C)]]*OO[[#This Row],[31]]</f>
        <v>3.7085104705749997E-6</v>
      </c>
      <c r="AH60" s="10">
        <f>3/24000000*OO[[#This Row],[90 (30JUN1985 03:00:00)-Water Temperature (C)]]*OO[[#This Row],[32]]</f>
        <v>3.1480836969749998E-6</v>
      </c>
      <c r="AI60" s="10">
        <f>3/24000000*OO[[#This Row],[91 (30JUN1985 06:00:00)-Water Temperature (C)]]*OO[[#This Row],[33]]</f>
        <v>2.7448296376062496E-6</v>
      </c>
      <c r="AJ60" s="10">
        <f>3/24000000*OO[[#This Row],[92 (30JUN1985 09:00:00)-Water Temperature (C)]]*OO[[#This Row],[34]]</f>
        <v>2.3936340959999994E-6</v>
      </c>
      <c r="AK60" s="10">
        <f>3/24000000*OO[[#This Row],[93 (30JUN1985 12:00:00)-Water Temperature (C)]]*OO[[#This Row],[35]]</f>
        <v>1.9213028064618751E-6</v>
      </c>
      <c r="AL60" s="10">
        <f>3/24000000*OO[[#This Row],[94 (30JUN1985 15:00:00)-Water Temperature (C)]]*OO[[#This Row],[36]]</f>
        <v>1.3394297400110001E-6</v>
      </c>
      <c r="AM60" s="10">
        <f>3/24000000*OO[[#This Row],[95 (30JUN1985 18:00:00)-Water Temperature (C)]]*OO[[#This Row],[37]]</f>
        <v>8.6992328183400006E-7</v>
      </c>
      <c r="AN60" s="10">
        <f>3/24000000*OO[[#This Row],[96 (30JUN1985 21:00:00)-Water Temperature (C)]]*OO[[#This Row],[38]]</f>
        <v>5.8515549212699992E-7</v>
      </c>
      <c r="AO60" s="10">
        <f>3/24000000*OO[[#This Row],[97 (01JUL1985 00:00:00)-Water Temperature (C)]]*OO[[#This Row],[39]]</f>
        <v>4.2932910368249994E-7</v>
      </c>
      <c r="AP60" s="10">
        <f>3/24000000*OO[[#This Row],[98 (01JUL1985 03:00:00)-Water Temperature (C)]]*OO[[#This Row],[40]]</f>
        <v>3.5967020278349995E-7</v>
      </c>
      <c r="AQ60" s="10">
        <f>3/24000000*OO[[#This Row],[99 (01JUL1985 06:00:00)-Water Temperature (C)]]*OO[[#This Row],[41]]</f>
        <v>3.1812060451837497E-7</v>
      </c>
      <c r="AR60" s="10">
        <f>3/24000000*OO[[#This Row],[100 (01JUL1985 09:00:00)-Water Temperature (C)]]*OO[[#This Row],[42]]</f>
        <v>2.9038422377174999E-7</v>
      </c>
      <c r="AS60" s="10">
        <f>3/24000000*OO[[#This Row],[101 (01JUL1985 12:00:00)-Water Temperature (C)]]*OO[[#This Row],[43]]</f>
        <v>2.7232338743024996E-7</v>
      </c>
      <c r="AT60" s="10">
        <f>3/24000000*OO[[#This Row],[102 (01JUL1985 15:00:00)-Water Temperature (C)]]*OO[[#This Row],[44]]</f>
        <v>2.5600691694937497E-7</v>
      </c>
      <c r="AU60" s="10">
        <f>3/24000000*OO[[#This Row],[103 (01JUL1985 18:00:00)-Water Temperature (C)]]*OO[[#This Row],[45]]</f>
        <v>2.3563631151225E-7</v>
      </c>
      <c r="AV60" s="10">
        <f>3/24000000*OO[[#This Row],[104 (01JUL1985 21:00:00)-Water Temperature (C)]]*OO[[#This Row],[46]]</f>
        <v>2.1202471959574999E-7</v>
      </c>
      <c r="AW60" s="10">
        <f>3/24000000*OO[[#This Row],[105 (02JUL1985 00:00:00)-Water Temperature (C)]]*OO[[#This Row],[47]]</f>
        <v>1.9066267874827501E-7</v>
      </c>
      <c r="AX60" s="10">
        <f>3/24000000*OO[[#This Row],[106 (02JUL1985 03:00:00)-Water Temperature (C)]]*OO[[#This Row],[48]]</f>
        <v>1.8328766350553747E-7</v>
      </c>
      <c r="AY60" s="10">
        <f>3/24000000*OO[[#This Row],[107 (02JUL1985 06:00:00)-Water Temperature (C)]]*OO[[#This Row],[49]]</f>
        <v>1.7914541864858746E-7</v>
      </c>
      <c r="AZ60" s="10">
        <f>3/24000000*OO[[#This Row],[108 (02JUL1985 09:00:00)-Water Temperature (C)]]*OO[[#This Row],[50]]</f>
        <v>1.744374673998375E-7</v>
      </c>
      <c r="BA60" s="10">
        <f>3/24000000*OO[[#This Row],[109 (02JUL1985 12:00:00)-Water Temperature (C)]]*OO[[#This Row],[51]]</f>
        <v>1.72849231797825E-7</v>
      </c>
      <c r="BB60" s="10">
        <f>3/24000000*OO[[#This Row],[110 (02JUL1985 15:00:00)-Water Temperature (C)]]*OO[[#This Row],[52]]</f>
        <v>1.6791416223175E-7</v>
      </c>
      <c r="BC60" s="10">
        <f>3/24000000*OO[[#This Row],[111 (02JUL1985 18:00:00)-Water Temperature (C)]]*OO[[#This Row],[53]]</f>
        <v>1.5739417618031247E-7</v>
      </c>
      <c r="BD60" s="10">
        <f>3/24000000*OO[[#This Row],[112 (02JUL1985 21:00:00)-Water Temperature (C)]]*OO[[#This Row],[54]]</f>
        <v>1.4522432474340002E-7</v>
      </c>
      <c r="BE60" s="10">
        <f>3/24000000*OO[[#This Row],[113 (03JUL1985 00:00:00)-Water Temperature (C)]]*OO[[#This Row],[55]]</f>
        <v>1.3255132881086248E-7</v>
      </c>
      <c r="BF60" s="10">
        <f>3/24000000*OO[[#This Row],[114 (03JUL1985 03:00:00)-Water Temperature (C)]]*OO[[#This Row],[56]]</f>
        <v>1.2662246941364996E-7</v>
      </c>
      <c r="BG60" s="10">
        <f>3/24000000*OO[[#This Row],[115 (03JUL1985 06:00:00)-Water Temperature (C)]]*OO[[#This Row],[57]]</f>
        <v>1.236835907062875E-7</v>
      </c>
      <c r="BH60" s="10">
        <f>3/24000000*OO[[#This Row],[116 (03JUL1985 09:00:00)-Water Temperature (C)]]*OO[[#This Row],[58]]</f>
        <v>1.2122354750400001E-7</v>
      </c>
      <c r="BI60" s="10">
        <f>3/24000000*OO[[#This Row],[117 (03JUL1985 12:00:00)-Water Temperature (C)]]*OO[[#This Row],[59]]</f>
        <v>1.2018684042722499E-7</v>
      </c>
      <c r="BJ60" s="10">
        <f>3/24000000*OO[[#This Row],[118 (03JUL1985 15:00:00)-Water Temperature (C)]]*OO[[#This Row],[60]]</f>
        <v>1.162736108103625E-7</v>
      </c>
      <c r="BK60" s="10">
        <f>3/24000000*OO[[#This Row],[119 (03JUL1985 18:00:00)-Water Temperature (C)]]*OO[[#This Row],[61]]</f>
        <v>1.095130387471875E-7</v>
      </c>
      <c r="BL60" s="10">
        <f>3/24000000*OO[[#This Row],[120 (03JUL1985 21:00:00)-Water Temperature (C)]]*OO[[#This Row],[62]]</f>
        <v>1.010799785300375E-7</v>
      </c>
      <c r="BM60" s="10">
        <f>3/24000000*OO[[#This Row],[121 (04JUL1985 00:00:00)-Water Temperature (C)]]*OO[[#This Row],[63]]</f>
        <v>9.1658828604562499E-8</v>
      </c>
      <c r="BN60" s="10">
        <f>3/24000000*OO[[#This Row],[122 (04JUL1985 03:00:00)-Water Temperature (C)]]*OO[[#This Row],[64]]</f>
        <v>8.6057465957924986E-8</v>
      </c>
      <c r="BO60" s="10">
        <f>3/24000000*OO[[#This Row],[123 (04JUL1985 06:00:00)-Water Temperature (C)]]*OO[[#This Row],[65]]</f>
        <v>8.0871002217249992E-8</v>
      </c>
      <c r="BP60" s="10">
        <f>3/24000000*OO[[#This Row],[124 (04JUL1985 09:00:00)-Water Temperature (C)]]*OO[[#This Row],[66]]</f>
        <v>7.7844325220550008E-8</v>
      </c>
      <c r="BQ60" s="10">
        <f>3/24000000*OO[[#This Row],[125 (04JUL1985 12:00:00)-Water Temperature (C)]]*OO[[#This Row],[67]]</f>
        <v>7.5987019234349989E-8</v>
      </c>
      <c r="BR60" s="10">
        <f>3/24000000*OO[[#This Row],[126 (04JUL1985 15:00:00)-Water Temperature (C)]]*OO[[#This Row],[68]]</f>
        <v>7.4417648926575011E-8</v>
      </c>
      <c r="BS60" s="10">
        <f>3/24000000*OO[[#This Row],[127 (04JUL1985 18:00:00)-Water Temperature (C)]]*OO[[#This Row],[69]]</f>
        <v>7.3599950344125003E-8</v>
      </c>
      <c r="BT60" s="10">
        <f>3/24000000*OO[[#This Row],[128 (04JUL1985 21:00:00)-Water Temperature (C)]]*OO[[#This Row],[70]]</f>
        <v>7.1401447475175E-8</v>
      </c>
      <c r="BU60" s="10">
        <f>3/24000000*OO[[#This Row],[129 (05JUL1985 00:00:00)-Water Temperature (C)]]*OO[[#This Row],[71]]</f>
        <v>6.8069972015599995E-8</v>
      </c>
      <c r="BV60" s="10">
        <f>3/24000000*OO[[#This Row],[130 (05JUL1985 03:00:00)-Water Temperature (C)]]*OO[[#This Row],[72]]</f>
        <v>6.7436516053499992E-8</v>
      </c>
      <c r="BW60" s="10">
        <f>3/24000000*OO[[#This Row],[131 (05JUL1985 06:00:00)-Water Temperature (C)]]*OO[[#This Row],[73]]</f>
        <v>6.6273827965562499E-8</v>
      </c>
      <c r="BX60" s="10">
        <f>3/24000000*OO[[#This Row],[132 (05JUL1985 09:00:00)-Water Temperature (C)]]*OO[[#This Row],[74]]</f>
        <v>6.4600615468699994E-8</v>
      </c>
      <c r="BY60" s="10">
        <f>3/24000000*OO[[#This Row],[133 (05JUL1985 12:00:00)-Water Temperature (C)]]*OO[[#This Row],[75]]</f>
        <v>6.4198409467500001E-8</v>
      </c>
      <c r="BZ60" s="10">
        <f>3/24000000*OO[[#This Row],[134 (05JUL1985 15:00:00)-Water Temperature (C)]]*OO[[#This Row],[76]]</f>
        <v>6.3088986883625001E-8</v>
      </c>
      <c r="CA60" s="10">
        <f>3/24000000*OO[[#This Row],[135 (05JUL1985 18:00:00)-Water Temperature (C)]]*OO[[#This Row],[77]]</f>
        <v>6.0383830108549997E-8</v>
      </c>
      <c r="CB60" s="10">
        <f>3/24000000*OO[[#This Row],[136 (05JUL1985 21:00:00)-Water Temperature (C)]]*OO[[#This Row],[78]]</f>
        <v>5.6800739368125005E-8</v>
      </c>
      <c r="CC60" s="10">
        <f>3/24000000*OO[[#This Row],[137 (06JUL1985 00:00:00)-Water Temperature (C)]]*OO[[#This Row],[79]]</f>
        <v>5.3068690805649999E-8</v>
      </c>
      <c r="CD60" s="10">
        <f>3/24000000*OO[[#This Row],[138 (06JUL1985 03:00:00)-Water Temperature (C)]]*OO[[#This Row],[80]]</f>
        <v>5.2528404956874991E-8</v>
      </c>
      <c r="CE60" s="10">
        <f>3/24000000*OO[[#This Row],[139 (06JUL1985 06:00:00)-Water Temperature (C)]]*OO[[#This Row],[81]]</f>
        <v>5.2148425504750002E-8</v>
      </c>
      <c r="CF60" s="10">
        <f>3/24000000*OO[[#This Row],[140 (06JUL1985 09:00:00)-Water Temperature (C)]]*OO[[#This Row],[82]]</f>
        <v>5.1857746447924991E-8</v>
      </c>
      <c r="CG60" s="10">
        <f>3/24000000*OO[[#This Row],[141 (06JUL1985 12:00:00)-Water Temperature (C)]]*OO[[#This Row],[83]]</f>
        <v>5.2716144520399996E-8</v>
      </c>
      <c r="CH60" s="10">
        <f>3/24000000*OO[[#This Row],[142 (06JUL1985 15:00:00)-Water Temperature (C)]]*OO[[#This Row],[84]]</f>
        <v>5.1484456201499992E-8</v>
      </c>
      <c r="CI60" s="10">
        <f>3/24000000*OO[[#This Row],[143 (06JUL1985 18:00:00)-Water Temperature (C)]]*OO[[#This Row],[85]]</f>
        <v>4.7655800504812495E-8</v>
      </c>
      <c r="CJ60" s="10">
        <f>3/24000000*OO[[#This Row],[144 (06JUL1985 21:00:00)-Water Temperature (C)]]*OO[[#This Row],[86]]</f>
        <v>4.3664568035699992E-8</v>
      </c>
      <c r="CK60" s="10">
        <f>3/24000000*OO[[#This Row],[145 (07JUL1985 00:00:00)-Water Temperature (C)]]*OO[[#This Row],[87]]</f>
        <v>4.0839088076324995E-8</v>
      </c>
      <c r="CL60" s="10">
        <f>3/24000000*OO[[#This Row],[146 (07JUL1985 03:00:00)-Water Temperature (C)]]*OO[[#This Row],[88]]</f>
        <v>3.9912988020174992E-8</v>
      </c>
      <c r="CM60" s="10">
        <f>3/24000000*OO[[#This Row],[147 (07JUL1985 06:00:00)-Water Temperature (C)]]*OO[[#This Row],[89]]</f>
        <v>3.8525652675337501E-8</v>
      </c>
      <c r="CN60" s="10">
        <f>3/24000000*OO[[#This Row],[148 (07JUL1985 09:00:00)-Water Temperature (C)]]*OO[[#This Row],[90]]</f>
        <v>3.72523493223875E-8</v>
      </c>
      <c r="CO60" s="10">
        <f>3/24000000*OO[[#This Row],[149 (07JUL1985 12:00:00)-Water Temperature (C)]]*OO[[#This Row],[91]]</f>
        <v>3.84833910254E-8</v>
      </c>
      <c r="CP60" s="10">
        <f>3/24000000*OO[[#This Row],[150 (07JUL1985 15:00:00)-Water Temperature (C)]]*OO[[#This Row],[92]]</f>
        <v>4.0313370546999998E-8</v>
      </c>
      <c r="CQ60" s="10">
        <f>3/24000000*OO[[#This Row],[151 (07JUL1985 18:00:00)-Water Temperature (C)]]*OO[[#This Row],[93]]</f>
        <v>4.0696226952712499E-8</v>
      </c>
      <c r="CR60" s="10">
        <f>3/24000000*OO[[#This Row],[152 (07JUL1985 21:00:00)-Water Temperature (C)]]*OO[[#This Row],[94]]</f>
        <v>3.9483091366287496E-8</v>
      </c>
      <c r="CS60" s="10">
        <f>3/24000000*OO[[#This Row],[153 (08JUL1985 00:00:00)-Water Temperature (C)]]*OO[[#This Row],[95]]</f>
        <v>3.7064376621674995E-8</v>
      </c>
      <c r="CT60" s="10">
        <f>3/24000000*OO[[#This Row],[154 (08JUL1985 03:00:00)-Water Temperature (C)]]*OO[[#This Row],[96]]</f>
        <v>3.4999466242650002E-8</v>
      </c>
      <c r="CU60" s="10">
        <f>3/24000000*OO[[#This Row],[155 (08JUL1985 06:00:00)-Water Temperature (C)]]*OO[[#This Row],[97]]</f>
        <v>3.4183102521999997E-8</v>
      </c>
      <c r="CV60" s="10">
        <f>3/24000000*OO[[#This Row],[156 (08JUL1985 09:00:00)-Water Temperature (C)]]*OO[[#This Row],[98]]</f>
        <v>3.2661188404350002E-8</v>
      </c>
      <c r="CW60" s="10">
        <f>3/24000000*OO[[#This Row],[157 (08JUL1985 12:00:00)-Water Temperature (C)]]*OO[[#This Row],[99]]</f>
        <v>3.0587869539000003E-8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2.9969211733751741E-12</v>
      </c>
      <c r="D61" s="10">
        <f>3/24*OO[[#This Row],[60 (26JUN1985 09:00:00)-Water Temperature (C)]]*OO[[#This Row],[2]]/SUM(OO[2])</f>
        <v>2.3127971497314851E-3</v>
      </c>
      <c r="E61" s="10">
        <f>3/24*OO[[#This Row],[61 (26JUN1985 12:00:00)-Water Temperature (C)]]*OO[[#This Row],[3]]/SUM(OO[3])</f>
        <v>9.1263110926051827E-2</v>
      </c>
      <c r="F61" s="10">
        <f>3/24*OO[[#This Row],[62 (26JUN1985 15:00:00)-Water Temperature (C)]]*OO[[#This Row],[4]]/SUM(OO[4])</f>
        <v>6.4967617240652462E-2</v>
      </c>
      <c r="G61" s="10">
        <f>3/24*OO[[#This Row],[63 (26JUN1985 18:00:00)-Water Temperature (C)]]*OO[[#This Row],[5]]/SUM(OO[5])</f>
        <v>7.0463272802579044E-3</v>
      </c>
      <c r="H61" s="10">
        <f>3/24*OO[[#This Row],[64 (26JUN1985 21:00:00)-Water Temperature (C)]]*OO[[#This Row],[6]]/SUM(OO[6])</f>
        <v>3.1566726562491068E-4</v>
      </c>
      <c r="I61" s="10">
        <f>3/24*OO[[#This Row],[65 (27JUN1985 00:00:00)-Water Temperature (C)]]*OO[[#This Row],[7]]/SUM(OO[7])</f>
        <v>4.2939946347532209E-5</v>
      </c>
      <c r="J61" s="10">
        <f>3/24*OO[[#This Row],[66 (27JUN1985 03:00:00)-Water Temperature (C)]]*OO[[#This Row],[8]]/SUM(OO[8])</f>
        <v>3.2564840507822076E-5</v>
      </c>
      <c r="K61" s="10">
        <f>3/24*OO[[#This Row],[67 (27JUN1985 06:00:00)-Water Temperature (C)]]*OO[[#This Row],[9]]/SUM(OO[9])</f>
        <v>3.0989208962056457E-5</v>
      </c>
      <c r="L61" s="10">
        <f>3/24*OO[[#This Row],[68 (27JUN1985 09:00:00)-Water Temperature (C)]]*OO[[#This Row],[10]]/SUM(OO[10])</f>
        <v>3.4488149944778286E-5</v>
      </c>
      <c r="M61" s="10">
        <f>3/24*OO[[#This Row],[69 (27JUN1985 12:00:00)-Water Temperature (C)]]*OO[[#This Row],[11]]/SUM(OO[11])</f>
        <v>3.9657163932124802E-5</v>
      </c>
      <c r="N61" s="10">
        <f>3/24*OO[[#This Row],[70 (27JUN1985 15:00:00)-Water Temperature (C)]]*OO[[#This Row],[12]]/SUM(OO[12])</f>
        <v>4.0737927399386134E-5</v>
      </c>
      <c r="O61" s="10">
        <f>3/24*OO[[#This Row],[71 (27JUN1985 18:00:00)-Water Temperature (C)]]*OO[[#This Row],[13]]/SUM(OO[13])</f>
        <v>3.8098005345615504E-5</v>
      </c>
      <c r="P61" s="10">
        <f>3/24*OO[[#This Row],[72 (27JUN1985 21:00:00)-Water Temperature (C)]]*OO[[#This Row],[14]]/SUM(OO[14])</f>
        <v>3.3853990513920826E-5</v>
      </c>
      <c r="Q61" s="10">
        <f>3/24*OO[[#This Row],[73 (28JUN1985 00:00:00)-Water Temperature (C)]]*OO[[#This Row],[15]]/SUM(OO[15])</f>
        <v>2.962344432021144E-5</v>
      </c>
      <c r="R61" s="10">
        <f>3/24*OO[[#This Row],[74 (28JUN1985 03:00:00)-Water Temperature (C)]]*OO[[#This Row],[16]]/SUM(OO[16])</f>
        <v>2.658198713998394E-5</v>
      </c>
      <c r="S61" s="10">
        <f>3/24*OO[[#This Row],[75 (28JUN1985 06:00:00)-Water Temperature (C)]]*OO[[#This Row],[17]]/SUM(OO[17])</f>
        <v>2.425691673765981E-5</v>
      </c>
      <c r="T61" s="10">
        <f>3/24*OO[[#This Row],[76 (28JUN1985 09:00:00)-Water Temperature (C)]]*OO[[#This Row],[18]]/SUM(OO[18])</f>
        <v>2.2310895366556174E-5</v>
      </c>
      <c r="U61" s="10">
        <f>3/24*OO[[#This Row],[77 (28JUN1985 12:00:00)-Water Temperature (C)]]*OO[[#This Row],[19]]/SUM(OO[19])</f>
        <v>2.0410413976011412E-5</v>
      </c>
      <c r="V61" s="10">
        <f>3/24000000*OO[[#This Row],[78 (28JUN1985 15:00:00)-Water Temperature (C)]]*OO[[#This Row],[20]]</f>
        <v>1.8055404565912498E-5</v>
      </c>
      <c r="W61" s="10">
        <f>3/24000000*OO[[#This Row],[79 (28JUN1985 18:00:00)-Water Temperature (C)]]*OO[[#This Row],[21]]</f>
        <v>1.5640401480274999E-5</v>
      </c>
      <c r="X61" s="10">
        <f>3/24000000*OO[[#This Row],[80 (28JUN1985 21:00:00)-Water Temperature (C)]]*OO[[#This Row],[22]]</f>
        <v>1.3235912292329999E-5</v>
      </c>
      <c r="Y61" s="10">
        <f>3/24000000*OO[[#This Row],[81 (29JUN1985 00:00:00)-Water Temperature (C)]]*OO[[#This Row],[23]]</f>
        <v>1.1019574481400001E-5</v>
      </c>
      <c r="Z61" s="10">
        <f>3/24000000*OO[[#This Row],[82 (29JUN1985 03:00:00)-Water Temperature (C)]]*OO[[#This Row],[24]]</f>
        <v>9.4848191977574985E-6</v>
      </c>
      <c r="AA61" s="10">
        <f>3/24000000*OO[[#This Row],[83 (29JUN1985 06:00:00)-Water Temperature (C)]]*OO[[#This Row],[25]]</f>
        <v>8.5680616915950002E-6</v>
      </c>
      <c r="AB61" s="10">
        <f>3/24000000*OO[[#This Row],[84 (29JUN1985 09:00:00)-Water Temperature (C)]]*OO[[#This Row],[26]]</f>
        <v>7.7697699519824994E-6</v>
      </c>
      <c r="AC61" s="10">
        <f>3/24000000*OO[[#This Row],[85 (29JUN1985 12:00:00)-Water Temperature (C)]]*OO[[#This Row],[27]]</f>
        <v>7.0001476928000005E-6</v>
      </c>
      <c r="AD61" s="10">
        <f>3/24000000*OO[[#This Row],[86 (29JUN1985 15:00:00)-Water Temperature (C)]]*OO[[#This Row],[28]]</f>
        <v>6.1762312109812502E-6</v>
      </c>
      <c r="AE61" s="10">
        <f>3/24000000*OO[[#This Row],[88 (29JUN1985 21:00:00)-Water Temperature (C)]]*OO[[#This Row],[30]]</f>
        <v>4.6172225974537498E-6</v>
      </c>
      <c r="AF61" s="10">
        <f>3/24000000*OO[[#This Row],[88 (29JUN1985 21:00:00)-Water Temperature (C)]]*OO[[#This Row],[30]]</f>
        <v>4.6172225974537498E-6</v>
      </c>
      <c r="AG61" s="10">
        <f>3/24000000*OO[[#This Row],[89 (30JUN1985 00:00:00)-Water Temperature (C)]]*OO[[#This Row],[31]]</f>
        <v>3.824771663055E-6</v>
      </c>
      <c r="AH61" s="10">
        <f>3/24000000*OO[[#This Row],[90 (30JUN1985 03:00:00)-Water Temperature (C)]]*OO[[#This Row],[32]]</f>
        <v>3.24205235009375E-6</v>
      </c>
      <c r="AI61" s="10">
        <f>3/24000000*OO[[#This Row],[91 (30JUN1985 06:00:00)-Water Temperature (C)]]*OO[[#This Row],[33]]</f>
        <v>2.8229388122999999E-6</v>
      </c>
      <c r="AJ61" s="10">
        <f>3/24000000*OO[[#This Row],[92 (30JUN1985 09:00:00)-Water Temperature (C)]]*OO[[#This Row],[34]]</f>
        <v>2.4695652650000001E-6</v>
      </c>
      <c r="AK61" s="10">
        <f>3/24000000*OO[[#This Row],[93 (30JUN1985 12:00:00)-Water Temperature (C)]]*OO[[#This Row],[35]]</f>
        <v>2.0073796869802499E-6</v>
      </c>
      <c r="AL61" s="10">
        <f>3/24000000*OO[[#This Row],[94 (30JUN1985 15:00:00)-Water Temperature (C)]]*OO[[#This Row],[36]]</f>
        <v>1.4160246190043748E-6</v>
      </c>
      <c r="AM61" s="10">
        <f>3/24000000*OO[[#This Row],[95 (30JUN1985 18:00:00)-Water Temperature (C)]]*OO[[#This Row],[37]]</f>
        <v>9.21737359914E-7</v>
      </c>
      <c r="AN61" s="10">
        <f>3/24000000*OO[[#This Row],[96 (30JUN1985 21:00:00)-Water Temperature (C)]]*OO[[#This Row],[38]]</f>
        <v>6.1576511375662496E-7</v>
      </c>
      <c r="AO61" s="10">
        <f>3/24000000*OO[[#This Row],[97 (01JUL1985 00:00:00)-Water Temperature (C)]]*OO[[#This Row],[39]]</f>
        <v>4.4738141228549999E-7</v>
      </c>
      <c r="AP61" s="10">
        <f>3/24000000*OO[[#This Row],[98 (01JUL1985 03:00:00)-Water Temperature (C)]]*OO[[#This Row],[40]]</f>
        <v>3.7101402737749996E-7</v>
      </c>
      <c r="AQ61" s="10">
        <f>3/24000000*OO[[#This Row],[99 (01JUL1985 06:00:00)-Water Temperature (C)]]*OO[[#This Row],[41]]</f>
        <v>3.2626878186899995E-7</v>
      </c>
      <c r="AR61" s="10">
        <f>3/24000000*OO[[#This Row],[100 (01JUL1985 09:00:00)-Water Temperature (C)]]*OO[[#This Row],[42]]</f>
        <v>2.9608583995374999E-7</v>
      </c>
      <c r="AS61" s="10">
        <f>3/24000000*OO[[#This Row],[101 (01JUL1985 12:00:00)-Water Temperature (C)]]*OO[[#This Row],[43]]</f>
        <v>2.7631451599124998E-7</v>
      </c>
      <c r="AT61" s="10">
        <f>3/24000000*OO[[#This Row],[102 (01JUL1985 15:00:00)-Water Temperature (C)]]*OO[[#This Row],[44]]</f>
        <v>2.5958713581562496E-7</v>
      </c>
      <c r="AU61" s="10">
        <f>3/24000000*OO[[#This Row],[103 (01JUL1985 18:00:00)-Water Temperature (C)]]*OO[[#This Row],[45]]</f>
        <v>2.3945199340262501E-7</v>
      </c>
      <c r="AV61" s="10">
        <f>3/24000000*OO[[#This Row],[104 (01JUL1985 21:00:00)-Water Temperature (C)]]*OO[[#This Row],[46]]</f>
        <v>2.1604727587899996E-7</v>
      </c>
      <c r="AW61" s="10">
        <f>3/24000000*OO[[#This Row],[105 (02JUL1985 00:00:00)-Water Temperature (C)]]*OO[[#This Row],[47]]</f>
        <v>1.94361102765225E-7</v>
      </c>
      <c r="AX61" s="10">
        <f>3/24000000*OO[[#This Row],[106 (02JUL1985 03:00:00)-Water Temperature (C)]]*OO[[#This Row],[48]]</f>
        <v>1.8630134066245E-7</v>
      </c>
      <c r="AY61" s="10">
        <f>3/24000000*OO[[#This Row],[107 (02JUL1985 06:00:00)-Water Temperature (C)]]*OO[[#This Row],[49]]</f>
        <v>1.8195135381348747E-7</v>
      </c>
      <c r="AZ61" s="10">
        <f>3/24000000*OO[[#This Row],[108 (02JUL1985 09:00:00)-Water Temperature (C)]]*OO[[#This Row],[50]]</f>
        <v>1.7686984885174999E-7</v>
      </c>
      <c r="BA61" s="10">
        <f>3/24000000*OO[[#This Row],[109 (02JUL1985 12:00:00)-Water Temperature (C)]]*OO[[#This Row],[51]]</f>
        <v>1.7477733534689999E-7</v>
      </c>
      <c r="BB61" s="10">
        <f>3/24000000*OO[[#This Row],[110 (02JUL1985 15:00:00)-Water Temperature (C)]]*OO[[#This Row],[52]]</f>
        <v>1.6988220029267503E-7</v>
      </c>
      <c r="BC61" s="10">
        <f>3/24000000*OO[[#This Row],[111 (02JUL1985 18:00:00)-Water Temperature (C)]]*OO[[#This Row],[53]]</f>
        <v>1.595814405277125E-7</v>
      </c>
      <c r="BD61" s="10">
        <f>3/24000000*OO[[#This Row],[112 (02JUL1985 21:00:00)-Water Temperature (C)]]*OO[[#This Row],[54]]</f>
        <v>1.4760113400334997E-7</v>
      </c>
      <c r="BE61" s="10">
        <f>3/24000000*OO[[#This Row],[113 (03JUL1985 00:00:00)-Water Temperature (C)]]*OO[[#This Row],[55]]</f>
        <v>1.3497427974138749E-7</v>
      </c>
      <c r="BF61" s="10">
        <f>3/24000000*OO[[#This Row],[114 (03JUL1985 03:00:00)-Water Temperature (C)]]*OO[[#This Row],[56]]</f>
        <v>1.2871268088539999E-7</v>
      </c>
      <c r="BG61" s="10">
        <f>3/24000000*OO[[#This Row],[115 (03JUL1985 06:00:00)-Water Temperature (C)]]*OO[[#This Row],[57]]</f>
        <v>1.2558154335737498E-7</v>
      </c>
      <c r="BH61" s="10">
        <f>3/24000000*OO[[#This Row],[116 (03JUL1985 09:00:00)-Water Temperature (C)]]*OO[[#This Row],[58]]</f>
        <v>1.22853966339125E-7</v>
      </c>
      <c r="BI61" s="10">
        <f>3/24000000*OO[[#This Row],[117 (03JUL1985 12:00:00)-Water Temperature (C)]]*OO[[#This Row],[59]]</f>
        <v>1.2152980779907502E-7</v>
      </c>
      <c r="BJ61" s="10">
        <f>3/24000000*OO[[#This Row],[118 (03JUL1985 15:00:00)-Water Temperature (C)]]*OO[[#This Row],[60]]</f>
        <v>1.1762598141469999E-7</v>
      </c>
      <c r="BK61" s="10">
        <f>3/24000000*OO[[#This Row],[119 (03JUL1985 18:00:00)-Water Temperature (C)]]*OO[[#This Row],[61]]</f>
        <v>1.1097079395363748E-7</v>
      </c>
      <c r="BL61" s="10">
        <f>3/24000000*OO[[#This Row],[120 (03JUL1985 21:00:00)-Water Temperature (C)]]*OO[[#This Row],[62]]</f>
        <v>1.0268010923487499E-7</v>
      </c>
      <c r="BM61" s="10">
        <f>3/24000000*OO[[#This Row],[121 (04JUL1985 00:00:00)-Water Temperature (C)]]*OO[[#This Row],[63]]</f>
        <v>9.3325851356399992E-8</v>
      </c>
      <c r="BN61" s="10">
        <f>3/24000000*OO[[#This Row],[122 (04JUL1985 03:00:00)-Water Temperature (C)]]*OO[[#This Row],[64]]</f>
        <v>8.7495367590137501E-8</v>
      </c>
      <c r="BO61" s="10">
        <f>3/24000000*OO[[#This Row],[123 (04JUL1985 06:00:00)-Water Temperature (C)]]*OO[[#This Row],[65]]</f>
        <v>8.2225576416000004E-8</v>
      </c>
      <c r="BP61" s="10">
        <f>3/24000000*OO[[#This Row],[124 (04JUL1985 09:00:00)-Water Temperature (C)]]*OO[[#This Row],[66]]</f>
        <v>7.8911535484687492E-8</v>
      </c>
      <c r="BQ61" s="10">
        <f>3/24000000*OO[[#This Row],[125 (04JUL1985 12:00:00)-Water Temperature (C)]]*OO[[#This Row],[67]]</f>
        <v>7.6828427005975002E-8</v>
      </c>
      <c r="BR61" s="10">
        <f>3/24000000*OO[[#This Row],[126 (04JUL1985 15:00:00)-Water Temperature (C)]]*OO[[#This Row],[68]]</f>
        <v>7.5157186274624985E-8</v>
      </c>
      <c r="BS61" s="10">
        <f>3/24000000*OO[[#This Row],[127 (04JUL1985 18:00:00)-Water Temperature (C)]]*OO[[#This Row],[69]]</f>
        <v>7.4370775558587486E-8</v>
      </c>
      <c r="BT61" s="10">
        <f>3/24000000*OO[[#This Row],[128 (04JUL1985 21:00:00)-Water Temperature (C)]]*OO[[#This Row],[70]]</f>
        <v>7.2315748241199987E-8</v>
      </c>
      <c r="BU61" s="10">
        <f>3/24000000*OO[[#This Row],[129 (05JUL1985 00:00:00)-Water Temperature (C)]]*OO[[#This Row],[71]]</f>
        <v>6.9018933018749987E-8</v>
      </c>
      <c r="BV61" s="10">
        <f>3/24000000*OO[[#This Row],[130 (05JUL1985 03:00:00)-Water Temperature (C)]]*OO[[#This Row],[72]]</f>
        <v>6.8252984818700004E-8</v>
      </c>
      <c r="BW61" s="10">
        <f>3/24000000*OO[[#This Row],[131 (05JUL1985 06:00:00)-Water Temperature (C)]]*OO[[#This Row],[73]]</f>
        <v>6.7113851874899991E-8</v>
      </c>
      <c r="BX61" s="10">
        <f>3/24000000*OO[[#This Row],[132 (05JUL1985 09:00:00)-Water Temperature (C)]]*OO[[#This Row],[74]]</f>
        <v>6.5355850452762488E-8</v>
      </c>
      <c r="BY61" s="10">
        <f>3/24000000*OO[[#This Row],[133 (05JUL1985 12:00:00)-Water Temperature (C)]]*OO[[#This Row],[75]]</f>
        <v>6.4757325108299995E-8</v>
      </c>
      <c r="BZ61" s="10">
        <f>3/24000000*OO[[#This Row],[134 (05JUL1985 15:00:00)-Water Temperature (C)]]*OO[[#This Row],[76]]</f>
        <v>6.3689945917574998E-8</v>
      </c>
      <c r="CA61" s="10">
        <f>3/24000000*OO[[#This Row],[135 (05JUL1985 18:00:00)-Water Temperature (C)]]*OO[[#This Row],[77]]</f>
        <v>6.1066614100724992E-8</v>
      </c>
      <c r="CB61" s="10">
        <f>3/24000000*OO[[#This Row],[136 (05JUL1985 21:00:00)-Water Temperature (C)]]*OO[[#This Row],[78]]</f>
        <v>5.7580716503599998E-8</v>
      </c>
      <c r="CC61" s="10">
        <f>3/24000000*OO[[#This Row],[137 (06JUL1985 00:00:00)-Water Temperature (C)]]*OO[[#This Row],[79]]</f>
        <v>5.3861763113999991E-8</v>
      </c>
      <c r="CD61" s="10">
        <f>3/24000000*OO[[#This Row],[138 (06JUL1985 03:00:00)-Water Temperature (C)]]*OO[[#This Row],[80]]</f>
        <v>5.3217540113624996E-8</v>
      </c>
      <c r="CE61" s="10">
        <f>3/24000000*OO[[#This Row],[139 (06JUL1985 06:00:00)-Water Temperature (C)]]*OO[[#This Row],[81]]</f>
        <v>5.2854029855699997E-8</v>
      </c>
      <c r="CF61" s="10">
        <f>3/24000000*OO[[#This Row],[140 (06JUL1985 09:00:00)-Water Temperature (C)]]*OO[[#This Row],[82]]</f>
        <v>5.24922289948125E-8</v>
      </c>
      <c r="CG61" s="10">
        <f>3/24000000*OO[[#This Row],[141 (06JUL1985 12:00:00)-Water Temperature (C)]]*OO[[#This Row],[83]]</f>
        <v>5.3294121907799994E-8</v>
      </c>
      <c r="CH61" s="10">
        <f>3/24000000*OO[[#This Row],[142 (06JUL1985 15:00:00)-Water Temperature (C)]]*OO[[#This Row],[84]]</f>
        <v>5.2194141485562497E-8</v>
      </c>
      <c r="CI61" s="10">
        <f>3/24000000*OO[[#This Row],[143 (06JUL1985 18:00:00)-Water Temperature (C)]]*OO[[#This Row],[85]]</f>
        <v>4.8382803722549998E-8</v>
      </c>
      <c r="CJ61" s="10">
        <f>3/24000000*OO[[#This Row],[144 (06JUL1985 21:00:00)-Water Temperature (C)]]*OO[[#This Row],[86]]</f>
        <v>4.4336140007599996E-8</v>
      </c>
      <c r="CK61" s="10">
        <f>3/24000000*OO[[#This Row],[145 (07JUL1985 00:00:00)-Water Temperature (C)]]*OO[[#This Row],[87]]</f>
        <v>4.1457227285099996E-8</v>
      </c>
      <c r="CL61" s="10">
        <f>3/24000000*OO[[#This Row],[146 (07JUL1985 03:00:00)-Water Temperature (C)]]*OO[[#This Row],[88]]</f>
        <v>4.0516667738050004E-8</v>
      </c>
      <c r="CM61" s="10">
        <f>3/24000000*OO[[#This Row],[147 (07JUL1985 06:00:00)-Water Temperature (C)]]*OO[[#This Row],[89]]</f>
        <v>3.9178801947687496E-8</v>
      </c>
      <c r="CN61" s="10">
        <f>3/24000000*OO[[#This Row],[148 (07JUL1985 09:00:00)-Water Temperature (C)]]*OO[[#This Row],[90]]</f>
        <v>3.7726021067374992E-8</v>
      </c>
      <c r="CO61" s="10">
        <f>3/24000000*OO[[#This Row],[149 (07JUL1985 12:00:00)-Water Temperature (C)]]*OO[[#This Row],[91]]</f>
        <v>3.8630830089037498E-8</v>
      </c>
      <c r="CP61" s="10">
        <f>3/24000000*OO[[#This Row],[150 (07JUL1985 15:00:00)-Water Temperature (C)]]*OO[[#This Row],[92]]</f>
        <v>4.04184751844E-8</v>
      </c>
      <c r="CQ61" s="10">
        <f>3/24000000*OO[[#This Row],[151 (07JUL1985 18:00:00)-Water Temperature (C)]]*OO[[#This Row],[93]]</f>
        <v>4.097453301994999E-8</v>
      </c>
      <c r="CR61" s="10">
        <f>3/24000000*OO[[#This Row],[152 (07JUL1985 21:00:00)-Water Temperature (C)]]*OO[[#This Row],[94]]</f>
        <v>3.9933583947987504E-8</v>
      </c>
      <c r="CS61" s="10">
        <f>3/24000000*OO[[#This Row],[153 (08JUL1985 00:00:00)-Water Temperature (C)]]*OO[[#This Row],[95]]</f>
        <v>3.7613067565300001E-8</v>
      </c>
      <c r="CT61" s="10">
        <f>3/24000000*OO[[#This Row],[154 (08JUL1985 03:00:00)-Water Temperature (C)]]*OO[[#This Row],[96]]</f>
        <v>3.5532009948249999E-8</v>
      </c>
      <c r="CU61" s="10">
        <f>3/24000000*OO[[#This Row],[155 (08JUL1985 06:00:00)-Water Temperature (C)]]*OO[[#This Row],[97]]</f>
        <v>3.4667427978400004E-8</v>
      </c>
      <c r="CV61" s="10">
        <f>3/24000000*OO[[#This Row],[156 (08JUL1985 09:00:00)-Water Temperature (C)]]*OO[[#This Row],[98]]</f>
        <v>3.3159911443549996E-8</v>
      </c>
      <c r="CW61" s="10">
        <f>3/24000000*OO[[#This Row],[157 (08JUL1985 12:00:00)-Water Temperature (C)]]*OO[[#This Row],[99]]</f>
        <v>3.1127396812050002E-8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7.1630841014081061E-13</v>
      </c>
      <c r="D62" s="10">
        <f>3/24*OO[[#This Row],[60 (26JUN1985 09:00:00)-Water Temperature (C)]]*OO[[#This Row],[2]]/SUM(OO[2])</f>
        <v>1.521856833572118E-3</v>
      </c>
      <c r="E62" s="10">
        <f>3/24*OO[[#This Row],[61 (26JUN1985 12:00:00)-Water Temperature (C)]]*OO[[#This Row],[3]]/SUM(OO[3])</f>
        <v>0.10219670773701336</v>
      </c>
      <c r="F62" s="10">
        <f>3/24*OO[[#This Row],[62 (26JUN1985 15:00:00)-Water Temperature (C)]]*OO[[#This Row],[4]]/SUM(OO[4])</f>
        <v>9.7734086112920254E-2</v>
      </c>
      <c r="G62" s="10">
        <f>3/24*OO[[#This Row],[63 (26JUN1985 18:00:00)-Water Temperature (C)]]*OO[[#This Row],[5]]/SUM(OO[5])</f>
        <v>1.289787165960676E-2</v>
      </c>
      <c r="H62" s="10">
        <f>3/24*OO[[#This Row],[64 (26JUN1985 21:00:00)-Water Temperature (C)]]*OO[[#This Row],[6]]/SUM(OO[6])</f>
        <v>6.29575361569777E-4</v>
      </c>
      <c r="I62" s="10">
        <f>3/24*OO[[#This Row],[65 (27JUN1985 00:00:00)-Water Temperature (C)]]*OO[[#This Row],[7]]/SUM(OO[7])</f>
        <v>6.2411927800236279E-5</v>
      </c>
      <c r="J62" s="10">
        <f>3/24*OO[[#This Row],[66 (27JUN1985 03:00:00)-Water Temperature (C)]]*OO[[#This Row],[8]]/SUM(OO[8])</f>
        <v>4.2823845547143038E-5</v>
      </c>
      <c r="K62" s="10">
        <f>3/24*OO[[#This Row],[67 (27JUN1985 06:00:00)-Water Temperature (C)]]*OO[[#This Row],[9]]/SUM(OO[9])</f>
        <v>4.0147774053198396E-5</v>
      </c>
      <c r="L62" s="10">
        <f>3/24*OO[[#This Row],[68 (27JUN1985 09:00:00)-Water Temperature (C)]]*OO[[#This Row],[10]]/SUM(OO[10])</f>
        <v>4.3764124181292361E-5</v>
      </c>
      <c r="M62" s="10">
        <f>3/24*OO[[#This Row],[69 (27JUN1985 12:00:00)-Water Temperature (C)]]*OO[[#This Row],[11]]/SUM(OO[11])</f>
        <v>5.0496021855565093E-5</v>
      </c>
      <c r="N62" s="10">
        <f>3/24*OO[[#This Row],[70 (27JUN1985 15:00:00)-Water Temperature (C)]]*OO[[#This Row],[12]]/SUM(OO[12])</f>
        <v>5.2391674994753715E-5</v>
      </c>
      <c r="O62" s="10">
        <f>3/24*OO[[#This Row],[71 (27JUN1985 18:00:00)-Water Temperature (C)]]*OO[[#This Row],[13]]/SUM(OO[13])</f>
        <v>4.9279177085633802E-5</v>
      </c>
      <c r="P62" s="10">
        <f>3/24*OO[[#This Row],[72 (27JUN1985 21:00:00)-Water Temperature (C)]]*OO[[#This Row],[14]]/SUM(OO[14])</f>
        <v>4.3885762586835175E-5</v>
      </c>
      <c r="Q62" s="10">
        <f>3/24*OO[[#This Row],[73 (28JUN1985 00:00:00)-Water Temperature (C)]]*OO[[#This Row],[15]]/SUM(OO[15])</f>
        <v>3.8346831104996844E-5</v>
      </c>
      <c r="R62" s="10">
        <f>3/24*OO[[#This Row],[74 (28JUN1985 03:00:00)-Water Temperature (C)]]*OO[[#This Row],[16]]/SUM(OO[16])</f>
        <v>3.428077945433564E-5</v>
      </c>
      <c r="S62" s="10">
        <f>3/24*OO[[#This Row],[75 (28JUN1985 06:00:00)-Water Temperature (C)]]*OO[[#This Row],[17]]/SUM(OO[17])</f>
        <v>3.1153190712058997E-5</v>
      </c>
      <c r="T62" s="10">
        <f>3/24*OO[[#This Row],[76 (28JUN1985 09:00:00)-Water Temperature (C)]]*OO[[#This Row],[18]]/SUM(OO[18])</f>
        <v>2.8522286082132805E-5</v>
      </c>
      <c r="U62" s="10">
        <f>3/24*OO[[#This Row],[77 (28JUN1985 12:00:00)-Water Temperature (C)]]*OO[[#This Row],[19]]/SUM(OO[19])</f>
        <v>2.5976482860366803E-5</v>
      </c>
      <c r="V62" s="10">
        <f>3/24000000*OO[[#This Row],[78 (28JUN1985 15:00:00)-Water Temperature (C)]]*OO[[#This Row],[20]]</f>
        <v>2.2897230826275003E-5</v>
      </c>
      <c r="W62" s="10">
        <f>3/24000000*OO[[#This Row],[79 (28JUN1985 18:00:00)-Water Temperature (C)]]*OO[[#This Row],[21]]</f>
        <v>1.9801254385469997E-5</v>
      </c>
      <c r="X62" s="10">
        <f>3/24000000*OO[[#This Row],[80 (28JUN1985 21:00:00)-Water Temperature (C)]]*OO[[#This Row],[22]]</f>
        <v>1.6747723478351251E-5</v>
      </c>
      <c r="Y62" s="10">
        <f>3/24000000*OO[[#This Row],[81 (29JUN1985 00:00:00)-Water Temperature (C)]]*OO[[#This Row],[23]]</f>
        <v>1.39255637258225E-5</v>
      </c>
      <c r="Z62" s="10">
        <f>3/24000000*OO[[#This Row],[82 (29JUN1985 03:00:00)-Water Temperature (C)]]*OO[[#This Row],[24]]</f>
        <v>1.1925523394687498E-5</v>
      </c>
      <c r="AA62" s="10">
        <f>3/24000000*OO[[#This Row],[83 (29JUN1985 06:00:00)-Water Temperature (C)]]*OO[[#This Row],[25]]</f>
        <v>1.0693774780312499E-5</v>
      </c>
      <c r="AB62" s="10">
        <f>3/24000000*OO[[#This Row],[84 (29JUN1985 09:00:00)-Water Temperature (C)]]*OO[[#This Row],[26]]</f>
        <v>9.6424871896950011E-6</v>
      </c>
      <c r="AC62" s="10">
        <f>3/24000000*OO[[#This Row],[85 (29JUN1985 12:00:00)-Water Temperature (C)]]*OO[[#This Row],[27]]</f>
        <v>8.6375730801487507E-6</v>
      </c>
      <c r="AD62" s="10">
        <f>3/24000000*OO[[#This Row],[86 (29JUN1985 15:00:00)-Water Temperature (C)]]*OO[[#This Row],[28]]</f>
        <v>7.5846869850500005E-6</v>
      </c>
      <c r="AE62" s="10">
        <f>3/24000000*OO[[#This Row],[88 (29JUN1985 21:00:00)-Water Temperature (C)]]*OO[[#This Row],[30]]</f>
        <v>5.6623449504737487E-6</v>
      </c>
      <c r="AF62" s="10">
        <f>3/24000000*OO[[#This Row],[88 (29JUN1985 21:00:00)-Water Temperature (C)]]*OO[[#This Row],[30]]</f>
        <v>5.6623449504737487E-6</v>
      </c>
      <c r="AG62" s="10">
        <f>3/24000000*OO[[#This Row],[89 (30JUN1985 00:00:00)-Water Temperature (C)]]*OO[[#This Row],[31]]</f>
        <v>4.6933423523999994E-6</v>
      </c>
      <c r="AH62" s="10">
        <f>3/24000000*OO[[#This Row],[90 (30JUN1985 03:00:00)-Water Temperature (C)]]*OO[[#This Row],[32]]</f>
        <v>3.9608344531000005E-6</v>
      </c>
      <c r="AI62" s="10">
        <f>3/24000000*OO[[#This Row],[91 (30JUN1985 06:00:00)-Water Temperature (C)]]*OO[[#This Row],[33]]</f>
        <v>3.4339475608975E-6</v>
      </c>
      <c r="AJ62" s="10">
        <f>3/24000000*OO[[#This Row],[92 (30JUN1985 09:00:00)-Water Temperature (C)]]*OO[[#This Row],[34]]</f>
        <v>3.0032545690399998E-6</v>
      </c>
      <c r="AK62" s="10">
        <f>3/24000000*OO[[#This Row],[93 (30JUN1985 12:00:00)-Water Temperature (C)]]*OO[[#This Row],[35]]</f>
        <v>2.4658000292999998E-6</v>
      </c>
      <c r="AL62" s="10">
        <f>3/24000000*OO[[#This Row],[94 (30JUN1985 15:00:00)-Water Temperature (C)]]*OO[[#This Row],[36]]</f>
        <v>1.7621545249983751E-6</v>
      </c>
      <c r="AM62" s="10">
        <f>3/24000000*OO[[#This Row],[95 (30JUN1985 18:00:00)-Water Temperature (C)]]*OO[[#This Row],[37]]</f>
        <v>1.1515141239700001E-6</v>
      </c>
      <c r="AN62" s="10">
        <f>3/24000000*OO[[#This Row],[96 (30JUN1985 21:00:00)-Water Temperature (C)]]*OO[[#This Row],[38]]</f>
        <v>7.6429383910424988E-7</v>
      </c>
      <c r="AO62" s="10">
        <f>3/24000000*OO[[#This Row],[97 (01JUL1985 00:00:00)-Water Temperature (C)]]*OO[[#This Row],[39]]</f>
        <v>5.4959204888150005E-7</v>
      </c>
      <c r="AP62" s="10">
        <f>3/24000000*OO[[#This Row],[98 (01JUL1985 03:00:00)-Water Temperature (C)]]*OO[[#This Row],[40]]</f>
        <v>4.5070989783637498E-7</v>
      </c>
      <c r="AQ62" s="10">
        <f>3/24000000*OO[[#This Row],[99 (01JUL1985 06:00:00)-Water Temperature (C)]]*OO[[#This Row],[41]]</f>
        <v>3.9345012796849996E-7</v>
      </c>
      <c r="AR62" s="10">
        <f>3/24000000*OO[[#This Row],[100 (01JUL1985 09:00:00)-Water Temperature (C)]]*OO[[#This Row],[42]]</f>
        <v>3.5471798353049994E-7</v>
      </c>
      <c r="AS62" s="10">
        <f>3/24000000*OO[[#This Row],[101 (01JUL1985 12:00:00)-Water Temperature (C)]]*OO[[#This Row],[43]]</f>
        <v>3.2916196358100001E-7</v>
      </c>
      <c r="AT62" s="10">
        <f>3/24000000*OO[[#This Row],[102 (01JUL1985 15:00:00)-Water Temperature (C)]]*OO[[#This Row],[44]]</f>
        <v>3.0876063129625002E-7</v>
      </c>
      <c r="AU62" s="10">
        <f>3/24000000*OO[[#This Row],[103 (01JUL1985 18:00:00)-Water Temperature (C)]]*OO[[#This Row],[45]]</f>
        <v>2.8537003283249996E-7</v>
      </c>
      <c r="AV62" s="10">
        <f>3/24000000*OO[[#This Row],[104 (01JUL1985 21:00:00)-Water Temperature (C)]]*OO[[#This Row],[46]]</f>
        <v>2.5826811403124999E-7</v>
      </c>
      <c r="AW62" s="10">
        <f>3/24000000*OO[[#This Row],[105 (02JUL1985 00:00:00)-Water Temperature (C)]]*OO[[#This Row],[47]]</f>
        <v>2.3269518263187499E-7</v>
      </c>
      <c r="AX62" s="10">
        <f>3/24000000*OO[[#This Row],[106 (02JUL1985 03:00:00)-Water Temperature (C)]]*OO[[#This Row],[48]]</f>
        <v>2.2246700613149998E-7</v>
      </c>
      <c r="AY62" s="10">
        <f>3/24000000*OO[[#This Row],[107 (02JUL1985 06:00:00)-Water Temperature (C)]]*OO[[#This Row],[49]]</f>
        <v>2.169944609925E-7</v>
      </c>
      <c r="AZ62" s="10">
        <f>3/24000000*OO[[#This Row],[108 (02JUL1985 09:00:00)-Water Temperature (C)]]*OO[[#This Row],[50]]</f>
        <v>2.1059281357274999E-7</v>
      </c>
      <c r="BA62" s="10">
        <f>3/24000000*OO[[#This Row],[109 (02JUL1985 12:00:00)-Water Temperature (C)]]*OO[[#This Row],[51]]</f>
        <v>2.0739542780498747E-7</v>
      </c>
      <c r="BB62" s="10">
        <f>3/24000000*OO[[#This Row],[110 (02JUL1985 15:00:00)-Water Temperature (C)]]*OO[[#This Row],[52]]</f>
        <v>2.0150004025199996E-7</v>
      </c>
      <c r="BC62" s="10">
        <f>3/24000000*OO[[#This Row],[111 (02JUL1985 18:00:00)-Water Temperature (C)]]*OO[[#This Row],[53]]</f>
        <v>1.8973437715461249E-7</v>
      </c>
      <c r="BD62" s="10">
        <f>3/24000000*OO[[#This Row],[112 (02JUL1985 21:00:00)-Water Temperature (C)]]*OO[[#This Row],[54]]</f>
        <v>1.75955276063725E-7</v>
      </c>
      <c r="BE62" s="10">
        <f>3/24000000*OO[[#This Row],[113 (03JUL1985 00:00:00)-Water Temperature (C)]]*OO[[#This Row],[55]]</f>
        <v>1.6132573116449997E-7</v>
      </c>
      <c r="BF62" s="10">
        <f>3/24000000*OO[[#This Row],[114 (03JUL1985 03:00:00)-Water Temperature (C)]]*OO[[#This Row],[56]]</f>
        <v>1.5365309674634999E-7</v>
      </c>
      <c r="BG62" s="10">
        <f>3/24000000*OO[[#This Row],[115 (03JUL1985 06:00:00)-Water Temperature (C)]]*OO[[#This Row],[57]]</f>
        <v>1.497394493997E-7</v>
      </c>
      <c r="BH62" s="10">
        <f>3/24000000*OO[[#This Row],[116 (03JUL1985 09:00:00)-Water Temperature (C)]]*OO[[#This Row],[58]]</f>
        <v>1.4619471602645E-7</v>
      </c>
      <c r="BI62" s="10">
        <f>3/24000000*OO[[#This Row],[117 (03JUL1985 12:00:00)-Water Temperature (C)]]*OO[[#This Row],[59]]</f>
        <v>1.4421358857134997E-7</v>
      </c>
      <c r="BJ62" s="10">
        <f>3/24000000*OO[[#This Row],[118 (03JUL1985 15:00:00)-Water Temperature (C)]]*OO[[#This Row],[60]]</f>
        <v>1.3952655858679998E-7</v>
      </c>
      <c r="BK62" s="10">
        <f>3/24000000*OO[[#This Row],[119 (03JUL1985 18:00:00)-Water Temperature (C)]]*OO[[#This Row],[61]]</f>
        <v>1.3185618492139997E-7</v>
      </c>
      <c r="BL62" s="10">
        <f>3/24000000*OO[[#This Row],[120 (03JUL1985 21:00:00)-Water Temperature (C)]]*OO[[#This Row],[62]]</f>
        <v>1.223159739942E-7</v>
      </c>
      <c r="BM62" s="10">
        <f>3/24000000*OO[[#This Row],[121 (04JUL1985 00:00:00)-Water Temperature (C)]]*OO[[#This Row],[63]]</f>
        <v>1.1151205731025002E-7</v>
      </c>
      <c r="BN62" s="10">
        <f>3/24000000*OO[[#This Row],[122 (04JUL1985 03:00:00)-Water Temperature (C)]]*OO[[#This Row],[64]]</f>
        <v>1.0446765765806248E-7</v>
      </c>
      <c r="BO62" s="10">
        <f>3/24000000*OO[[#This Row],[123 (04JUL1985 06:00:00)-Water Temperature (C)]]*OO[[#This Row],[65]]</f>
        <v>9.8143440185000005E-8</v>
      </c>
      <c r="BP62" s="10">
        <f>3/24000000*OO[[#This Row],[124 (04JUL1985 09:00:00)-Water Temperature (C)]]*OO[[#This Row],[66]]</f>
        <v>9.3920661455999988E-8</v>
      </c>
      <c r="BQ62" s="10">
        <f>3/24000000*OO[[#This Row],[125 (04JUL1985 12:00:00)-Water Temperature (C)]]*OO[[#This Row],[67]]</f>
        <v>9.1127213454375007E-8</v>
      </c>
      <c r="BR62" s="10">
        <f>3/24000000*OO[[#This Row],[126 (04JUL1985 15:00:00)-Water Temperature (C)]]*OO[[#This Row],[68]]</f>
        <v>8.9059414343812496E-8</v>
      </c>
      <c r="BS62" s="10">
        <f>3/24000000*OO[[#This Row],[127 (04JUL1985 18:00:00)-Water Temperature (C)]]*OO[[#This Row],[69]]</f>
        <v>8.8122306124125014E-8</v>
      </c>
      <c r="BT62" s="10">
        <f>3/24000000*OO[[#This Row],[128 (04JUL1985 21:00:00)-Water Temperature (C)]]*OO[[#This Row],[70]]</f>
        <v>8.5910665941374984E-8</v>
      </c>
      <c r="BU62" s="10">
        <f>3/24000000*OO[[#This Row],[129 (05JUL1985 00:00:00)-Water Temperature (C)]]*OO[[#This Row],[71]]</f>
        <v>8.2117595690999983E-8</v>
      </c>
      <c r="BV62" s="10">
        <f>3/24000000*OO[[#This Row],[130 (05JUL1985 03:00:00)-Water Temperature (C)]]*OO[[#This Row],[72]]</f>
        <v>8.1105941958412495E-8</v>
      </c>
      <c r="BW62" s="10">
        <f>3/24000000*OO[[#This Row],[131 (05JUL1985 06:00:00)-Water Temperature (C)]]*OO[[#This Row],[73]]</f>
        <v>7.9735646109800001E-8</v>
      </c>
      <c r="BX62" s="10">
        <f>3/24000000*OO[[#This Row],[132 (05JUL1985 09:00:00)-Water Temperature (C)]]*OO[[#This Row],[74]]</f>
        <v>7.7616252910849997E-8</v>
      </c>
      <c r="BY62" s="10">
        <f>3/24000000*OO[[#This Row],[133 (05JUL1985 12:00:00)-Water Temperature (C)]]*OO[[#This Row],[75]]</f>
        <v>7.6635324258449997E-8</v>
      </c>
      <c r="BZ62" s="10">
        <f>3/24000000*OO[[#This Row],[134 (05JUL1985 15:00:00)-Water Temperature (C)]]*OO[[#This Row],[76]]</f>
        <v>7.5358466089074979E-8</v>
      </c>
      <c r="CA62" s="10">
        <f>3/24000000*OO[[#This Row],[135 (05JUL1985 18:00:00)-Water Temperature (C)]]*OO[[#This Row],[77]]</f>
        <v>7.2387574996762501E-8</v>
      </c>
      <c r="CB62" s="10">
        <f>3/24000000*OO[[#This Row],[136 (05JUL1985 21:00:00)-Water Temperature (C)]]*OO[[#This Row],[78]]</f>
        <v>6.8431171391324997E-8</v>
      </c>
      <c r="CC62" s="10">
        <f>3/24000000*OO[[#This Row],[137 (06JUL1985 00:00:00)-Water Temperature (C)]]*OO[[#This Row],[79]]</f>
        <v>6.413930829424999E-8</v>
      </c>
      <c r="CD62" s="10">
        <f>3/24000000*OO[[#This Row],[138 (06JUL1985 03:00:00)-Water Temperature (C)]]*OO[[#This Row],[80]]</f>
        <v>6.3272429126124999E-8</v>
      </c>
      <c r="CE62" s="10">
        <f>3/24000000*OO[[#This Row],[139 (06JUL1985 06:00:00)-Water Temperature (C)]]*OO[[#This Row],[81]]</f>
        <v>6.2828555478074991E-8</v>
      </c>
      <c r="CF62" s="10">
        <f>3/24000000*OO[[#This Row],[140 (06JUL1985 09:00:00)-Water Temperature (C)]]*OO[[#This Row],[82]]</f>
        <v>6.2346349798799996E-8</v>
      </c>
      <c r="CG62" s="10">
        <f>3/24000000*OO[[#This Row],[141 (06JUL1985 12:00:00)-Water Temperature (C)]]*OO[[#This Row],[83]]</f>
        <v>6.322948088421249E-8</v>
      </c>
      <c r="CH62" s="10">
        <f>3/24000000*OO[[#This Row],[142 (06JUL1985 15:00:00)-Water Temperature (C)]]*OO[[#This Row],[84]]</f>
        <v>6.201514875012499E-8</v>
      </c>
      <c r="CI62" s="10">
        <f>3/24000000*OO[[#This Row],[143 (06JUL1985 18:00:00)-Water Temperature (C)]]*OO[[#This Row],[85]]</f>
        <v>5.7589874929674995E-8</v>
      </c>
      <c r="CJ62" s="10">
        <f>3/24000000*OO[[#This Row],[144 (06JUL1985 21:00:00)-Water Temperature (C)]]*OO[[#This Row],[86]]</f>
        <v>5.2786019218612497E-8</v>
      </c>
      <c r="CK62" s="10">
        <f>3/24000000*OO[[#This Row],[145 (07JUL1985 00:00:00)-Water Temperature (C)]]*OO[[#This Row],[87]]</f>
        <v>4.9369316108962495E-8</v>
      </c>
      <c r="CL62" s="10">
        <f>3/24000000*OO[[#This Row],[146 (07JUL1985 03:00:00)-Water Temperature (C)]]*OO[[#This Row],[88]]</f>
        <v>4.8246389293987496E-8</v>
      </c>
      <c r="CM62" s="10">
        <f>3/24000000*OO[[#This Row],[147 (07JUL1985 06:00:00)-Water Temperature (C)]]*OO[[#This Row],[89]]</f>
        <v>4.6745191919037495E-8</v>
      </c>
      <c r="CN62" s="10">
        <f>3/24000000*OO[[#This Row],[148 (07JUL1985 09:00:00)-Water Temperature (C)]]*OO[[#This Row],[90]]</f>
        <v>4.4857103649774994E-8</v>
      </c>
      <c r="CO62" s="10">
        <f>3/24000000*OO[[#This Row],[149 (07JUL1985 12:00:00)-Water Temperature (C)]]*OO[[#This Row],[91]]</f>
        <v>4.5480470546874989E-8</v>
      </c>
      <c r="CP62" s="10">
        <f>3/24000000*OO[[#This Row],[150 (07JUL1985 15:00:00)-Water Temperature (C)]]*OO[[#This Row],[92]]</f>
        <v>4.7435617478700004E-8</v>
      </c>
      <c r="CQ62" s="10">
        <f>3/24000000*OO[[#This Row],[151 (07JUL1985 18:00:00)-Water Temperature (C)]]*OO[[#This Row],[93]]</f>
        <v>4.828239213934999E-8</v>
      </c>
      <c r="CR62" s="10">
        <f>3/24000000*OO[[#This Row],[152 (07JUL1985 21:00:00)-Water Temperature (C)]]*OO[[#This Row],[94]]</f>
        <v>4.7289166183625004E-8</v>
      </c>
      <c r="CS62" s="10">
        <f>3/24000000*OO[[#This Row],[153 (08JUL1985 00:00:00)-Water Temperature (C)]]*OO[[#This Row],[95]]</f>
        <v>4.4712156493900002E-8</v>
      </c>
      <c r="CT62" s="10">
        <f>3/24000000*OO[[#This Row],[154 (08JUL1985 03:00:00)-Water Temperature (C)]]*OO[[#This Row],[96]]</f>
        <v>4.2287545283025007E-8</v>
      </c>
      <c r="CU62" s="10">
        <f>3/24000000*OO[[#This Row],[155 (08JUL1985 06:00:00)-Water Temperature (C)]]*OO[[#This Row],[97]]</f>
        <v>4.1198244167149995E-8</v>
      </c>
      <c r="CV62" s="10">
        <f>3/24000000*OO[[#This Row],[156 (08JUL1985 09:00:00)-Water Temperature (C)]]*OO[[#This Row],[98]]</f>
        <v>3.9450891245837498E-8</v>
      </c>
      <c r="CW62" s="10">
        <f>3/24000000*OO[[#This Row],[157 (08JUL1985 12:00:00)-Water Temperature (C)]]*OO[[#This Row],[99]]</f>
        <v>3.709918819811249E-8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1.2134582213965E-13</v>
      </c>
      <c r="D63" s="10">
        <f>3/24*OO[[#This Row],[60 (26JUN1985 09:00:00)-Water Temperature (C)]]*OO[[#This Row],[2]]/SUM(OO[2])</f>
        <v>7.5423569462194353E-4</v>
      </c>
      <c r="E63" s="10">
        <f>3/24*OO[[#This Row],[61 (26JUN1985 12:00:00)-Water Temperature (C)]]*OO[[#This Row],[3]]/SUM(OO[3])</f>
        <v>8.7237201813287951E-2</v>
      </c>
      <c r="F63" s="10">
        <f>3/24*OO[[#This Row],[62 (26JUN1985 15:00:00)-Water Temperature (C)]]*OO[[#This Row],[4]]/SUM(OO[4])</f>
        <v>0.10929040391963601</v>
      </c>
      <c r="G63" s="10">
        <f>3/24*OO[[#This Row],[63 (26JUN1985 18:00:00)-Water Temperature (C)]]*OO[[#This Row],[5]]/SUM(OO[5])</f>
        <v>1.7090885337961791E-2</v>
      </c>
      <c r="H63" s="10">
        <f>3/24*OO[[#This Row],[64 (26JUN1985 21:00:00)-Water Temperature (C)]]*OO[[#This Row],[6]]/SUM(OO[6])</f>
        <v>9.088719929128483E-4</v>
      </c>
      <c r="I63" s="10">
        <f>3/24*OO[[#This Row],[65 (27JUN1985 00:00:00)-Water Temperature (C)]]*OO[[#This Row],[7]]/SUM(OO[7])</f>
        <v>7.1645696667718871E-5</v>
      </c>
      <c r="J63" s="10">
        <f>3/24*OO[[#This Row],[66 (27JUN1985 03:00:00)-Water Temperature (C)]]*OO[[#This Row],[8]]/SUM(OO[8])</f>
        <v>4.3722697603314246E-5</v>
      </c>
      <c r="K63" s="10">
        <f>3/24*OO[[#This Row],[67 (27JUN1985 06:00:00)-Water Temperature (C)]]*OO[[#This Row],[9]]/SUM(OO[9])</f>
        <v>4.051683619042228E-5</v>
      </c>
      <c r="L63" s="10">
        <f>3/24*OO[[#This Row],[68 (27JUN1985 09:00:00)-Water Temperature (C)]]*OO[[#This Row],[10]]/SUM(OO[10])</f>
        <v>4.3391421024963969E-5</v>
      </c>
      <c r="M63" s="10">
        <f>3/24*OO[[#This Row],[69 (27JUN1985 12:00:00)-Water Temperature (C)]]*OO[[#This Row],[11]]/SUM(OO[11])</f>
        <v>5.0238123379561026E-5</v>
      </c>
      <c r="N63" s="10">
        <f>3/24*OO[[#This Row],[70 (27JUN1985 15:00:00)-Water Temperature (C)]]*OO[[#This Row],[12]]/SUM(OO[12])</f>
        <v>5.2742224629763335E-5</v>
      </c>
      <c r="O63" s="10">
        <f>3/24*OO[[#This Row],[71 (27JUN1985 18:00:00)-Water Temperature (C)]]*OO[[#This Row],[13]]/SUM(OO[13])</f>
        <v>5.0025627930495201E-5</v>
      </c>
      <c r="P63" s="10">
        <f>3/24*OO[[#This Row],[72 (27JUN1985 21:00:00)-Water Temperature (C)]]*OO[[#This Row],[14]]/SUM(OO[14])</f>
        <v>4.4777693344167617E-5</v>
      </c>
      <c r="Q63" s="10">
        <f>3/24*OO[[#This Row],[73 (28JUN1985 00:00:00)-Water Temperature (C)]]*OO[[#This Row],[15]]/SUM(OO[15])</f>
        <v>3.9224697528219757E-5</v>
      </c>
      <c r="R63" s="10">
        <f>3/24*OO[[#This Row],[74 (28JUN1985 03:00:00)-Water Temperature (C)]]*OO[[#This Row],[16]]/SUM(OO[16])</f>
        <v>3.5061721383519918E-5</v>
      </c>
      <c r="S63" s="10">
        <f>3/24*OO[[#This Row],[75 (28JUN1985 06:00:00)-Water Temperature (C)]]*OO[[#This Row],[17]]/SUM(OO[17])</f>
        <v>3.1861408382391704E-5</v>
      </c>
      <c r="T63" s="10">
        <f>3/24*OO[[#This Row],[76 (28JUN1985 09:00:00)-Water Temperature (C)]]*OO[[#This Row],[18]]/SUM(OO[18])</f>
        <v>2.9158882282938607E-5</v>
      </c>
      <c r="U63" s="10">
        <f>3/24*OO[[#This Row],[77 (28JUN1985 12:00:00)-Water Temperature (C)]]*OO[[#This Row],[19]]/SUM(OO[19])</f>
        <v>2.6549625305068097E-5</v>
      </c>
      <c r="V63" s="10">
        <f>3/24000000*OO[[#This Row],[78 (28JUN1985 15:00:00)-Water Temperature (C)]]*OO[[#This Row],[20]]</f>
        <v>2.3422541592600002E-5</v>
      </c>
      <c r="W63" s="10">
        <f>3/24000000*OO[[#This Row],[79 (28JUN1985 18:00:00)-Water Temperature (C)]]*OO[[#This Row],[21]]</f>
        <v>2.0310957416108749E-5</v>
      </c>
      <c r="X63" s="10">
        <f>3/24000000*OO[[#This Row],[80 (28JUN1985 21:00:00)-Water Temperature (C)]]*OO[[#This Row],[22]]</f>
        <v>1.7235826458693748E-5</v>
      </c>
      <c r="Y63" s="10">
        <f>3/24000000*OO[[#This Row],[81 (29JUN1985 00:00:00)-Water Temperature (C)]]*OO[[#This Row],[23]]</f>
        <v>1.4369059598222498E-5</v>
      </c>
      <c r="Z63" s="10">
        <f>3/24000000*OO[[#This Row],[82 (29JUN1985 03:00:00)-Water Temperature (C)]]*OO[[#This Row],[24]]</f>
        <v>1.2301662358647498E-5</v>
      </c>
      <c r="AA63" s="10">
        <f>3/24000000*OO[[#This Row],[83 (29JUN1985 06:00:00)-Water Temperature (C)]]*OO[[#This Row],[25]]</f>
        <v>1.1001942752332499E-5</v>
      </c>
      <c r="AB63" s="10">
        <f>3/24000000*OO[[#This Row],[84 (29JUN1985 09:00:00)-Water Temperature (C)]]*OO[[#This Row],[26]]</f>
        <v>9.9117872020000005E-6</v>
      </c>
      <c r="AC63" s="10">
        <f>3/24000000*OO[[#This Row],[85 (29JUN1985 12:00:00)-Water Temperature (C)]]*OO[[#This Row],[27]]</f>
        <v>8.8754872212899996E-6</v>
      </c>
      <c r="AD63" s="10">
        <f>3/24000000*OO[[#This Row],[86 (29JUN1985 15:00:00)-Water Temperature (C)]]*OO[[#This Row],[28]]</f>
        <v>7.7959037367112487E-6</v>
      </c>
      <c r="AE63" s="10">
        <f>3/24000000*OO[[#This Row],[88 (29JUN1985 21:00:00)-Water Temperature (C)]]*OO[[#This Row],[30]]</f>
        <v>5.8447457536350007E-6</v>
      </c>
      <c r="AF63" s="10">
        <f>3/24000000*OO[[#This Row],[88 (29JUN1985 21:00:00)-Water Temperature (C)]]*OO[[#This Row],[30]]</f>
        <v>5.8447457536350007E-6</v>
      </c>
      <c r="AG63" s="10">
        <f>3/24000000*OO[[#This Row],[89 (30JUN1985 00:00:00)-Water Temperature (C)]]*OO[[#This Row],[31]]</f>
        <v>4.8631465296562504E-6</v>
      </c>
      <c r="AH63" s="10">
        <f>3/24000000*OO[[#This Row],[90 (30JUN1985 03:00:00)-Water Temperature (C)]]*OO[[#This Row],[32]]</f>
        <v>4.1025777678249989E-6</v>
      </c>
      <c r="AI63" s="10">
        <f>3/24000000*OO[[#This Row],[91 (30JUN1985 06:00:00)-Water Temperature (C)]]*OO[[#This Row],[33]]</f>
        <v>3.5538370110599999E-6</v>
      </c>
      <c r="AJ63" s="10">
        <f>3/24000000*OO[[#This Row],[92 (30JUN1985 09:00:00)-Water Temperature (C)]]*OO[[#This Row],[34]]</f>
        <v>3.1140401778799996E-6</v>
      </c>
      <c r="AK63" s="10">
        <f>3/24000000*OO[[#This Row],[93 (30JUN1985 12:00:00)-Water Temperature (C)]]*OO[[#This Row],[35]]</f>
        <v>2.5837627989374995E-6</v>
      </c>
      <c r="AL63" s="10">
        <f>3/24000000*OO[[#This Row],[94 (30JUN1985 15:00:00)-Water Temperature (C)]]*OO[[#This Row],[36]]</f>
        <v>1.8716402481300004E-6</v>
      </c>
      <c r="AM63" s="10">
        <f>3/24000000*OO[[#This Row],[95 (30JUN1985 18:00:00)-Water Temperature (C)]]*OO[[#This Row],[37]]</f>
        <v>1.2299759795E-6</v>
      </c>
      <c r="AN63" s="10">
        <f>3/24000000*OO[[#This Row],[96 (30JUN1985 21:00:00)-Water Temperature (C)]]*OO[[#This Row],[38]]</f>
        <v>8.1257401614375E-7</v>
      </c>
      <c r="AO63" s="10">
        <f>3/24000000*OO[[#This Row],[97 (01JUL1985 00:00:00)-Water Temperature (C)]]*OO[[#This Row],[39]]</f>
        <v>5.7891469017800006E-7</v>
      </c>
      <c r="AP63" s="10">
        <f>3/24000000*OO[[#This Row],[98 (01JUL1985 03:00:00)-Water Temperature (C)]]*OO[[#This Row],[40]]</f>
        <v>4.6981175683749992E-7</v>
      </c>
      <c r="AQ63" s="10">
        <f>3/24000000*OO[[#This Row],[99 (01JUL1985 06:00:00)-Water Temperature (C)]]*OO[[#This Row],[41]]</f>
        <v>4.0710716385075002E-7</v>
      </c>
      <c r="AR63" s="10">
        <f>3/24000000*OO[[#This Row],[100 (01JUL1985 09:00:00)-Water Temperature (C)]]*OO[[#This Row],[42]]</f>
        <v>3.6487663989424996E-7</v>
      </c>
      <c r="AS63" s="10">
        <f>3/24000000*OO[[#This Row],[101 (01JUL1985 12:00:00)-Water Temperature (C)]]*OO[[#This Row],[43]]</f>
        <v>3.3675599731075001E-7</v>
      </c>
      <c r="AT63" s="10">
        <f>3/24000000*OO[[#This Row],[102 (01JUL1985 15:00:00)-Water Temperature (C)]]*OO[[#This Row],[44]]</f>
        <v>3.1526287277962503E-7</v>
      </c>
      <c r="AU63" s="10">
        <f>3/24000000*OO[[#This Row],[103 (01JUL1985 18:00:00)-Water Temperature (C)]]*OO[[#This Row],[45]]</f>
        <v>2.9179236226087496E-7</v>
      </c>
      <c r="AV63" s="10">
        <f>3/24000000*OO[[#This Row],[104 (01JUL1985 21:00:00)-Water Temperature (C)]]*OO[[#This Row],[46]]</f>
        <v>2.6483913365149996E-7</v>
      </c>
      <c r="AW63" s="10">
        <f>3/24000000*OO[[#This Row],[105 (02JUL1985 00:00:00)-Water Temperature (C)]]*OO[[#This Row],[47]]</f>
        <v>2.3903192966062503E-7</v>
      </c>
      <c r="AX63" s="10">
        <f>3/24000000*OO[[#This Row],[106 (02JUL1985 03:00:00)-Water Temperature (C)]]*OO[[#This Row],[48]]</f>
        <v>2.2803794091749996E-7</v>
      </c>
      <c r="AY63" s="10">
        <f>3/24000000*OO[[#This Row],[107 (02JUL1985 06:00:00)-Water Temperature (C)]]*OO[[#This Row],[49]]</f>
        <v>2.2210252774312503E-7</v>
      </c>
      <c r="AZ63" s="10">
        <f>3/24000000*OO[[#This Row],[108 (02JUL1985 09:00:00)-Water Temperature (C)]]*OO[[#This Row],[50]]</f>
        <v>2.152810653255E-7</v>
      </c>
      <c r="BA63" s="10">
        <f>3/24000000*OO[[#This Row],[109 (02JUL1985 12:00:00)-Water Temperature (C)]]*OO[[#This Row],[51]]</f>
        <v>2.1134572841666251E-7</v>
      </c>
      <c r="BB63" s="10">
        <f>3/24000000*OO[[#This Row],[110 (02JUL1985 15:00:00)-Water Temperature (C)]]*OO[[#This Row],[52]]</f>
        <v>2.0514532809289995E-7</v>
      </c>
      <c r="BC63" s="10">
        <f>3/24000000*OO[[#This Row],[111 (02JUL1985 18:00:00)-Water Temperature (C)]]*OO[[#This Row],[53]]</f>
        <v>1.9358807525610002E-7</v>
      </c>
      <c r="BD63" s="10">
        <f>3/24000000*OO[[#This Row],[112 (02JUL1985 21:00:00)-Water Temperature (C)]]*OO[[#This Row],[54]]</f>
        <v>1.7996463246981246E-7</v>
      </c>
      <c r="BE63" s="10">
        <f>3/24000000*OO[[#This Row],[113 (03JUL1985 00:00:00)-Water Temperature (C)]]*OO[[#This Row],[55]]</f>
        <v>1.6542965109964998E-7</v>
      </c>
      <c r="BF63" s="10">
        <f>3/24000000*OO[[#This Row],[114 (03JUL1985 03:00:00)-Water Temperature (C)]]*OO[[#This Row],[56]]</f>
        <v>1.5743671455348752E-7</v>
      </c>
      <c r="BG63" s="10">
        <f>3/24000000*OO[[#This Row],[115 (03JUL1985 06:00:00)-Water Temperature (C)]]*OO[[#This Row],[57]]</f>
        <v>1.5324779366917499E-7</v>
      </c>
      <c r="BH63" s="10">
        <f>3/24000000*OO[[#This Row],[116 (03JUL1985 09:00:00)-Water Temperature (C)]]*OO[[#This Row],[58]]</f>
        <v>1.4936676988708749E-7</v>
      </c>
      <c r="BI63" s="10">
        <f>3/24000000*OO[[#This Row],[117 (03JUL1985 12:00:00)-Water Temperature (C)]]*OO[[#This Row],[59]]</f>
        <v>1.4694840169188748E-7</v>
      </c>
      <c r="BJ63" s="10">
        <f>3/24000000*OO[[#This Row],[118 (03JUL1985 15:00:00)-Water Temperature (C)]]*OO[[#This Row],[60]]</f>
        <v>1.4207123725440001E-7</v>
      </c>
      <c r="BK63" s="10">
        <f>3/24000000*OO[[#This Row],[119 (03JUL1985 18:00:00)-Water Temperature (C)]]*OO[[#This Row],[61]]</f>
        <v>1.3445897728898749E-7</v>
      </c>
      <c r="BL63" s="10">
        <f>3/24000000*OO[[#This Row],[120 (03JUL1985 21:00:00)-Water Temperature (C)]]*OO[[#This Row],[62]]</f>
        <v>1.2501352663357499E-7</v>
      </c>
      <c r="BM63" s="10">
        <f>3/24000000*OO[[#This Row],[121 (04JUL1985 00:00:00)-Water Temperature (C)]]*OO[[#This Row],[63]]</f>
        <v>1.14311544199125E-7</v>
      </c>
      <c r="BN63" s="10">
        <f>3/24000000*OO[[#This Row],[122 (04JUL1985 03:00:00)-Water Temperature (C)]]*OO[[#This Row],[64]]</f>
        <v>1.0706596279084999E-7</v>
      </c>
      <c r="BO63" s="10">
        <f>3/24000000*OO[[#This Row],[123 (04JUL1985 06:00:00)-Water Temperature (C)]]*OO[[#This Row],[65]]</f>
        <v>1.0052272325355E-7</v>
      </c>
      <c r="BP63" s="10">
        <f>3/24000000*OO[[#This Row],[124 (04JUL1985 09:00:00)-Water Temperature (C)]]*OO[[#This Row],[66]]</f>
        <v>9.5977042786799978E-8</v>
      </c>
      <c r="BQ63" s="10">
        <f>3/24000000*OO[[#This Row],[125 (04JUL1985 12:00:00)-Water Temperature (C)]]*OO[[#This Row],[67]]</f>
        <v>9.2805481998299983E-8</v>
      </c>
      <c r="BR63" s="10">
        <f>3/24000000*OO[[#This Row],[126 (04JUL1985 15:00:00)-Water Temperature (C)]]*OO[[#This Row],[68]]</f>
        <v>9.0625754416074999E-8</v>
      </c>
      <c r="BS63" s="10">
        <f>3/24000000*OO[[#This Row],[127 (04JUL1985 18:00:00)-Water Temperature (C)]]*OO[[#This Row],[69]]</f>
        <v>8.9633417047299997E-8</v>
      </c>
      <c r="BT63" s="10">
        <f>3/24000000*OO[[#This Row],[128 (04JUL1985 21:00:00)-Water Temperature (C)]]*OO[[#This Row],[70]]</f>
        <v>8.7590222362499995E-8</v>
      </c>
      <c r="BU63" s="10">
        <f>3/24000000*OO[[#This Row],[129 (05JUL1985 00:00:00)-Water Temperature (C)]]*OO[[#This Row],[71]]</f>
        <v>8.3856105134024995E-8</v>
      </c>
      <c r="BV63" s="10">
        <f>3/24000000*OO[[#This Row],[130 (05JUL1985 03:00:00)-Water Temperature (C)]]*OO[[#This Row],[72]]</f>
        <v>8.2756928299350001E-8</v>
      </c>
      <c r="BW63" s="10">
        <f>3/24000000*OO[[#This Row],[131 (05JUL1985 06:00:00)-Water Temperature (C)]]*OO[[#This Row],[73]]</f>
        <v>8.1313205912399999E-8</v>
      </c>
      <c r="BX63" s="10">
        <f>3/24000000*OO[[#This Row],[132 (05JUL1985 09:00:00)-Water Temperature (C)]]*OO[[#This Row],[74]]</f>
        <v>7.9158446571149992E-8</v>
      </c>
      <c r="BY63" s="10">
        <f>3/24000000*OO[[#This Row],[133 (05JUL1985 12:00:00)-Water Temperature (C)]]*OO[[#This Row],[75]]</f>
        <v>7.7901350079150004E-8</v>
      </c>
      <c r="BZ63" s="10">
        <f>3/24000000*OO[[#This Row],[134 (05JUL1985 15:00:00)-Water Temperature (C)]]*OO[[#This Row],[76]]</f>
        <v>7.6553646678262491E-8</v>
      </c>
      <c r="CA63" s="10">
        <f>3/24000000*OO[[#This Row],[135 (05JUL1985 18:00:00)-Water Temperature (C)]]*OO[[#This Row],[77]]</f>
        <v>7.3665599836324989E-8</v>
      </c>
      <c r="CB63" s="10">
        <f>3/24000000*OO[[#This Row],[136 (05JUL1985 21:00:00)-Water Temperature (C)]]*OO[[#This Row],[78]]</f>
        <v>6.9812499899999996E-8</v>
      </c>
      <c r="CC63" s="10">
        <f>3/24000000*OO[[#This Row],[137 (06JUL1985 00:00:00)-Water Temperature (C)]]*OO[[#This Row],[79]]</f>
        <v>6.5570753193749988E-8</v>
      </c>
      <c r="CD63" s="10">
        <f>3/24000000*OO[[#This Row],[138 (06JUL1985 03:00:00)-Water Temperature (C)]]*OO[[#This Row],[80]]</f>
        <v>6.4610705258774995E-8</v>
      </c>
      <c r="CE63" s="10">
        <f>3/24000000*OO[[#This Row],[139 (06JUL1985 06:00:00)-Water Temperature (C)]]*OO[[#This Row],[81]]</f>
        <v>6.4133783674199994E-8</v>
      </c>
      <c r="CF63" s="10">
        <f>3/24000000*OO[[#This Row],[140 (06JUL1985 09:00:00)-Water Temperature (C)]]*OO[[#This Row],[82]]</f>
        <v>6.3616716963112508E-8</v>
      </c>
      <c r="CG63" s="10">
        <f>3/24000000*OO[[#This Row],[141 (06JUL1985 12:00:00)-Water Temperature (C)]]*OO[[#This Row],[83]]</f>
        <v>6.4439890559E-8</v>
      </c>
      <c r="CH63" s="10">
        <f>3/24000000*OO[[#This Row],[142 (06JUL1985 15:00:00)-Water Temperature (C)]]*OO[[#This Row],[84]]</f>
        <v>6.3276585106762489E-8</v>
      </c>
      <c r="CI63" s="10">
        <f>3/24000000*OO[[#This Row],[143 (06JUL1985 18:00:00)-Water Temperature (C)]]*OO[[#This Row],[85]]</f>
        <v>5.8873354400025002E-8</v>
      </c>
      <c r="CJ63" s="10">
        <f>3/24000000*OO[[#This Row],[144 (06JUL1985 21:00:00)-Water Temperature (C)]]*OO[[#This Row],[86]]</f>
        <v>5.3979743092187498E-8</v>
      </c>
      <c r="CK63" s="10">
        <f>3/24000000*OO[[#This Row],[145 (07JUL1985 00:00:00)-Water Temperature (C)]]*OO[[#This Row],[87]]</f>
        <v>5.0493751815800002E-8</v>
      </c>
      <c r="CL63" s="10">
        <f>3/24000000*OO[[#This Row],[146 (07JUL1985 03:00:00)-Water Temperature (C)]]*OO[[#This Row],[88]]</f>
        <v>4.9336432613249992E-8</v>
      </c>
      <c r="CM63" s="10">
        <f>3/24000000*OO[[#This Row],[147 (07JUL1985 06:00:00)-Water Temperature (C)]]*OO[[#This Row],[89]]</f>
        <v>4.7889533594999995E-8</v>
      </c>
      <c r="CN63" s="10">
        <f>3/24000000*OO[[#This Row],[148 (07JUL1985 09:00:00)-Water Temperature (C)]]*OO[[#This Row],[90]]</f>
        <v>4.5855197414062503E-8</v>
      </c>
      <c r="CO63" s="10">
        <f>3/24000000*OO[[#This Row],[149 (07JUL1985 12:00:00)-Water Temperature (C)]]*OO[[#This Row],[91]]</f>
        <v>4.6081436819399994E-8</v>
      </c>
      <c r="CP63" s="10">
        <f>3/24000000*OO[[#This Row],[150 (07JUL1985 15:00:00)-Water Temperature (C)]]*OO[[#This Row],[92]]</f>
        <v>4.7870588312624998E-8</v>
      </c>
      <c r="CQ63" s="10">
        <f>3/24000000*OO[[#This Row],[151 (07JUL1985 18:00:00)-Water Temperature (C)]]*OO[[#This Row],[93]]</f>
        <v>4.8891488129812505E-8</v>
      </c>
      <c r="CR63" s="10">
        <f>3/24000000*OO[[#This Row],[152 (07JUL1985 21:00:00)-Water Temperature (C)]]*OO[[#This Row],[94]]</f>
        <v>4.8118054454999992E-8</v>
      </c>
      <c r="CS63" s="10">
        <f>3/24000000*OO[[#This Row],[153 (08JUL1985 00:00:00)-Water Temperature (C)]]*OO[[#This Row],[95]]</f>
        <v>4.5675346518375E-8</v>
      </c>
      <c r="CT63" s="10">
        <f>3/24000000*OO[[#This Row],[154 (08JUL1985 03:00:00)-Water Temperature (C)]]*OO[[#This Row],[96]]</f>
        <v>4.3265083304612497E-8</v>
      </c>
      <c r="CU63" s="10">
        <f>3/24000000*OO[[#This Row],[155 (08JUL1985 06:00:00)-Water Temperature (C)]]*OO[[#This Row],[97]]</f>
        <v>4.210315149157499E-8</v>
      </c>
      <c r="CV63" s="10">
        <f>3/24000000*OO[[#This Row],[156 (08JUL1985 09:00:00)-Water Temperature (C)]]*OO[[#This Row],[98]]</f>
        <v>4.0358689553787502E-8</v>
      </c>
      <c r="CW63" s="10">
        <f>3/24000000*OO[[#This Row],[157 (08JUL1985 12:00:00)-Water Temperature (C)]]*OO[[#This Row],[99]]</f>
        <v>3.8014508025862492E-8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1.6218122958158297E-14</v>
      </c>
      <c r="D64" s="10">
        <f>3/24*OO[[#This Row],[60 (26JUN1985 09:00:00)-Water Temperature (C)]]*OO[[#This Row],[2]]/SUM(OO[2])</f>
        <v>3.5034057551333982E-4</v>
      </c>
      <c r="E64" s="10">
        <f>3/24*OO[[#This Row],[61 (26JUN1985 12:00:00)-Water Temperature (C)]]*OO[[#This Row],[3]]/SUM(OO[3])</f>
        <v>7.5369808718538059E-2</v>
      </c>
      <c r="F64" s="10">
        <f>3/24*OO[[#This Row],[62 (26JUN1985 15:00:00)-Water Temperature (C)]]*OO[[#This Row],[4]]/SUM(OO[4])</f>
        <v>0.13051996326126095</v>
      </c>
      <c r="G64" s="10">
        <f>3/24*OO[[#This Row],[63 (26JUN1985 18:00:00)-Water Temperature (C)]]*OO[[#This Row],[5]]/SUM(OO[5])</f>
        <v>2.5556705466820165E-2</v>
      </c>
      <c r="H64" s="10">
        <f>3/24*OO[[#This Row],[64 (26JUN1985 21:00:00)-Water Temperature (C)]]*OO[[#This Row],[6]]/SUM(OO[6])</f>
        <v>1.5673805588563624E-3</v>
      </c>
      <c r="I64" s="10">
        <f>3/24*OO[[#This Row],[65 (27JUN1985 00:00:00)-Water Temperature (C)]]*OO[[#This Row],[7]]/SUM(OO[7])</f>
        <v>9.8941609357849702E-5</v>
      </c>
      <c r="J64" s="10">
        <f>3/24*OO[[#This Row],[66 (27JUN1985 03:00:00)-Water Temperature (C)]]*OO[[#This Row],[8]]/SUM(OO[8])</f>
        <v>4.8736319329146929E-5</v>
      </c>
      <c r="K64" s="10">
        <f>3/24*OO[[#This Row],[67 (27JUN1985 06:00:00)-Water Temperature (C)]]*OO[[#This Row],[9]]/SUM(OO[9])</f>
        <v>4.4445611387352494E-5</v>
      </c>
      <c r="L64" s="10">
        <f>3/24*OO[[#This Row],[68 (27JUN1985 09:00:00)-Water Temperature (C)]]*OO[[#This Row],[10]]/SUM(OO[10])</f>
        <v>4.659845132685818E-5</v>
      </c>
      <c r="M64" s="10">
        <f>3/24*OO[[#This Row],[69 (27JUN1985 12:00:00)-Water Temperature (C)]]*OO[[#This Row],[11]]/SUM(OO[11])</f>
        <v>5.4014346773480877E-5</v>
      </c>
      <c r="N64" s="10">
        <f>3/24*OO[[#This Row],[70 (27JUN1985 15:00:00)-Water Temperature (C)]]*OO[[#This Row],[12]]/SUM(OO[12])</f>
        <v>5.753348695888237E-5</v>
      </c>
      <c r="O64" s="10">
        <f>3/24*OO[[#This Row],[71 (27JUN1985 18:00:00)-Water Temperature (C)]]*OO[[#This Row],[13]]/SUM(OO[13])</f>
        <v>5.5186655407560895E-5</v>
      </c>
      <c r="P64" s="10">
        <f>3/24*OO[[#This Row],[72 (27JUN1985 21:00:00)-Water Temperature (C)]]*OO[[#This Row],[14]]/SUM(OO[14])</f>
        <v>4.9730480885424898E-5</v>
      </c>
      <c r="Q64" s="10">
        <f>3/24*OO[[#This Row],[73 (28JUN1985 00:00:00)-Water Temperature (C)]]*OO[[#This Row],[15]]/SUM(OO[15])</f>
        <v>4.3750344056315101E-5</v>
      </c>
      <c r="R64" s="10">
        <f>3/24*OO[[#This Row],[74 (28JUN1985 03:00:00)-Water Temperature (C)]]*OO[[#This Row],[16]]/SUM(OO[16])</f>
        <v>3.9126290562878579E-5</v>
      </c>
      <c r="S64" s="10">
        <f>3/24*OO[[#This Row],[75 (28JUN1985 06:00:00)-Water Temperature (C)]]*OO[[#This Row],[17]]/SUM(OO[17])</f>
        <v>3.5576243192072213E-5</v>
      </c>
      <c r="T64" s="10">
        <f>3/24*OO[[#This Row],[76 (28JUN1985 09:00:00)-Water Temperature (C)]]*OO[[#This Row],[18]]/SUM(OO[18])</f>
        <v>3.2566281364057534E-5</v>
      </c>
      <c r="U64" s="10">
        <f>3/24*OO[[#This Row],[77 (28JUN1985 12:00:00)-Water Temperature (C)]]*OO[[#This Row],[19]]/SUM(OO[19])</f>
        <v>2.9675983199630143E-5</v>
      </c>
      <c r="V64" s="10">
        <f>3/24000000*OO[[#This Row],[78 (28JUN1985 15:00:00)-Water Temperature (C)]]*OO[[#This Row],[20]]</f>
        <v>2.6239025491750001E-5</v>
      </c>
      <c r="W64" s="10">
        <f>3/24000000*OO[[#This Row],[79 (28JUN1985 18:00:00)-Water Temperature (C)]]*OO[[#This Row],[21]]</f>
        <v>2.284828152285E-5</v>
      </c>
      <c r="X64" s="10">
        <f>3/24000000*OO[[#This Row],[80 (28JUN1985 21:00:00)-Water Temperature (C)]]*OO[[#This Row],[22]]</f>
        <v>1.9480415034903753E-5</v>
      </c>
      <c r="Y64" s="10">
        <f>3/24000000*OO[[#This Row],[81 (29JUN1985 00:00:00)-Water Temperature (C)]]*OO[[#This Row],[23]]</f>
        <v>1.6304560349577501E-5</v>
      </c>
      <c r="Z64" s="10">
        <f>3/24000000*OO[[#This Row],[82 (29JUN1985 03:00:00)-Water Temperature (C)]]*OO[[#This Row],[24]]</f>
        <v>1.397036292888E-5</v>
      </c>
      <c r="AA64" s="10">
        <f>3/24000000*OO[[#This Row],[83 (29JUN1985 06:00:00)-Water Temperature (C)]]*OO[[#This Row],[25]]</f>
        <v>1.2466525698089998E-5</v>
      </c>
      <c r="AB64" s="10">
        <f>3/24000000*OO[[#This Row],[84 (29JUN1985 09:00:00)-Water Temperature (C)]]*OO[[#This Row],[26]]</f>
        <v>1.1235971745224999E-5</v>
      </c>
      <c r="AC64" s="10">
        <f>3/24000000*OO[[#This Row],[85 (29JUN1985 12:00:00)-Water Temperature (C)]]*OO[[#This Row],[27]]</f>
        <v>1.0077334509959998E-5</v>
      </c>
      <c r="AD64" s="10">
        <f>3/24000000*OO[[#This Row],[86 (29JUN1985 15:00:00)-Water Temperature (C)]]*OO[[#This Row],[28]]</f>
        <v>8.8681881513825006E-6</v>
      </c>
      <c r="AE64" s="10">
        <f>3/24000000*OO[[#This Row],[88 (29JUN1985 21:00:00)-Water Temperature (C)]]*OO[[#This Row],[30]]</f>
        <v>6.6775162598574995E-6</v>
      </c>
      <c r="AF64" s="10">
        <f>3/24000000*OO[[#This Row],[88 (29JUN1985 21:00:00)-Water Temperature (C)]]*OO[[#This Row],[30]]</f>
        <v>6.6775162598574995E-6</v>
      </c>
      <c r="AG64" s="10">
        <f>3/24000000*OO[[#This Row],[89 (30JUN1985 00:00:00)-Water Temperature (C)]]*OO[[#This Row],[31]]</f>
        <v>5.5809028272899999E-6</v>
      </c>
      <c r="AH64" s="10">
        <f>3/24000000*OO[[#This Row],[90 (30JUN1985 03:00:00)-Water Temperature (C)]]*OO[[#This Row],[32]]</f>
        <v>4.7095977312974993E-6</v>
      </c>
      <c r="AI64" s="10">
        <f>3/24000000*OO[[#This Row],[91 (30JUN1985 06:00:00)-Water Temperature (C)]]*OO[[#This Row],[33]]</f>
        <v>4.0789043139800001E-6</v>
      </c>
      <c r="AJ64" s="10">
        <f>3/24000000*OO[[#This Row],[92 (30JUN1985 09:00:00)-Water Temperature (C)]]*OO[[#This Row],[34]]</f>
        <v>3.5804252914350001E-6</v>
      </c>
      <c r="AK64" s="10">
        <f>3/24000000*OO[[#This Row],[93 (30JUN1985 12:00:00)-Water Temperature (C)]]*OO[[#This Row],[35]]</f>
        <v>3.0036329887437501E-6</v>
      </c>
      <c r="AL64" s="10">
        <f>3/24000000*OO[[#This Row],[94 (30JUN1985 15:00:00)-Water Temperature (C)]]*OO[[#This Row],[36]]</f>
        <v>2.2102166398937501E-6</v>
      </c>
      <c r="AM64" s="10">
        <f>3/24000000*OO[[#This Row],[95 (30JUN1985 18:00:00)-Water Temperature (C)]]*OO[[#This Row],[37]]</f>
        <v>1.4643013620969999E-6</v>
      </c>
      <c r="AN64" s="10">
        <f>3/24000000*OO[[#This Row],[96 (30JUN1985 21:00:00)-Water Temperature (C)]]*OO[[#This Row],[38]]</f>
        <v>9.6340047020649983E-7</v>
      </c>
      <c r="AO64" s="10">
        <f>3/24000000*OO[[#This Row],[97 (01JUL1985 00:00:00)-Water Temperature (C)]]*OO[[#This Row],[39]]</f>
        <v>6.7911584098987495E-7</v>
      </c>
      <c r="AP64" s="10">
        <f>3/24000000*OO[[#This Row],[98 (01JUL1985 03:00:00)-Water Temperature (C)]]*OO[[#This Row],[40]]</f>
        <v>5.4441005526049998E-7</v>
      </c>
      <c r="AQ64" s="10">
        <f>3/24000000*OO[[#This Row],[99 (01JUL1985 06:00:00)-Water Temperature (C)]]*OO[[#This Row],[41]]</f>
        <v>4.6731786353137501E-7</v>
      </c>
      <c r="AR64" s="10">
        <f>3/24000000*OO[[#This Row],[100 (01JUL1985 09:00:00)-Water Temperature (C)]]*OO[[#This Row],[42]]</f>
        <v>4.1607664298662498E-7</v>
      </c>
      <c r="AS64" s="10">
        <f>3/24000000*OO[[#This Row],[101 (01JUL1985 12:00:00)-Water Temperature (C)]]*OO[[#This Row],[43]]</f>
        <v>3.8155677737737498E-7</v>
      </c>
      <c r="AT64" s="10">
        <f>3/24000000*OO[[#This Row],[102 (01JUL1985 15:00:00)-Water Temperature (C)]]*OO[[#This Row],[44]]</f>
        <v>3.5610448891049996E-7</v>
      </c>
      <c r="AU64" s="10">
        <f>3/24000000*OO[[#This Row],[103 (01JUL1985 18:00:00)-Water Temperature (C)]]*OO[[#This Row],[45]]</f>
        <v>3.2992469014650001E-7</v>
      </c>
      <c r="AV64" s="10">
        <f>3/24000000*OO[[#This Row],[104 (01JUL1985 21:00:00)-Water Temperature (C)]]*OO[[#This Row],[46]]</f>
        <v>3.0042223818749996E-7</v>
      </c>
      <c r="AW64" s="10">
        <f>3/24000000*OO[[#This Row],[105 (02JUL1985 00:00:00)-Water Temperature (C)]]*OO[[#This Row],[47]]</f>
        <v>2.7178587846674999E-7</v>
      </c>
      <c r="AX64" s="10">
        <f>3/24000000*OO[[#This Row],[106 (02JUL1985 03:00:00)-Water Temperature (C)]]*OO[[#This Row],[48]]</f>
        <v>2.5877287386737495E-7</v>
      </c>
      <c r="AY64" s="10">
        <f>3/24000000*OO[[#This Row],[107 (02JUL1985 06:00:00)-Water Temperature (C)]]*OO[[#This Row],[49]]</f>
        <v>2.5153284435625001E-7</v>
      </c>
      <c r="AZ64" s="10">
        <f>3/24000000*OO[[#This Row],[108 (02JUL1985 09:00:00)-Water Temperature (C)]]*OO[[#This Row],[50]]</f>
        <v>2.4352077854300002E-7</v>
      </c>
      <c r="BA64" s="10">
        <f>3/24000000*OO[[#This Row],[109 (02JUL1985 12:00:00)-Water Temperature (C)]]*OO[[#This Row],[51]]</f>
        <v>2.3824287506249999E-7</v>
      </c>
      <c r="BB64" s="10">
        <f>3/24000000*OO[[#This Row],[110 (02JUL1985 15:00:00)-Water Temperature (C)]]*OO[[#This Row],[52]]</f>
        <v>2.3085188922562499E-7</v>
      </c>
      <c r="BC64" s="10">
        <f>3/24000000*OO[[#This Row],[111 (02JUL1985 18:00:00)-Water Temperature (C)]]*OO[[#This Row],[53]]</f>
        <v>2.1834826577391248E-7</v>
      </c>
      <c r="BD64" s="10">
        <f>3/24000000*OO[[#This Row],[112 (02JUL1985 21:00:00)-Water Temperature (C)]]*OO[[#This Row],[54]]</f>
        <v>2.0354215353257499E-7</v>
      </c>
      <c r="BE64" s="10">
        <f>3/24000000*OO[[#This Row],[113 (03JUL1985 00:00:00)-Water Temperature (C)]]*OO[[#This Row],[55]]</f>
        <v>1.8766860583962499E-7</v>
      </c>
      <c r="BF64" s="10">
        <f>3/24000000*OO[[#This Row],[114 (03JUL1985 03:00:00)-Water Temperature (C)]]*OO[[#This Row],[56]]</f>
        <v>1.7855453916289997E-7</v>
      </c>
      <c r="BG64" s="10">
        <f>3/24000000*OO[[#This Row],[115 (03JUL1985 06:00:00)-Water Temperature (C)]]*OO[[#This Row],[57]]</f>
        <v>1.735524111484875E-7</v>
      </c>
      <c r="BH64" s="10">
        <f>3/24000000*OO[[#This Row],[116 (03JUL1985 09:00:00)-Water Temperature (C)]]*OO[[#This Row],[58]]</f>
        <v>1.6884881365402499E-7</v>
      </c>
      <c r="BI64" s="10">
        <f>3/24000000*OO[[#This Row],[117 (03JUL1985 12:00:00)-Water Temperature (C)]]*OO[[#This Row],[59]]</f>
        <v>1.6561613534726252E-7</v>
      </c>
      <c r="BJ64" s="10">
        <f>3/24000000*OO[[#This Row],[118 (03JUL1985 15:00:00)-Water Temperature (C)]]*OO[[#This Row],[60]]</f>
        <v>1.5991588981194999E-7</v>
      </c>
      <c r="BK64" s="10">
        <f>3/24000000*OO[[#This Row],[119 (03JUL1985 18:00:00)-Water Temperature (C)]]*OO[[#This Row],[61]]</f>
        <v>1.5156347222047498E-7</v>
      </c>
      <c r="BL64" s="10">
        <f>3/24000000*OO[[#This Row],[120 (03JUL1985 21:00:00)-Water Temperature (C)]]*OO[[#This Row],[62]]</f>
        <v>1.4127044911044998E-7</v>
      </c>
      <c r="BM64" s="10">
        <f>3/24000000*OO[[#This Row],[121 (04JUL1985 00:00:00)-Water Temperature (C)]]*OO[[#This Row],[63]]</f>
        <v>1.2962190469097498E-7</v>
      </c>
      <c r="BN64" s="10">
        <f>3/24000000*OO[[#This Row],[122 (04JUL1985 03:00:00)-Water Temperature (C)]]*OO[[#This Row],[64]]</f>
        <v>1.2146108445542496E-7</v>
      </c>
      <c r="BO64" s="10">
        <f>3/24000000*OO[[#This Row],[123 (04JUL1985 06:00:00)-Water Temperature (C)]]*OO[[#This Row],[65]]</f>
        <v>1.1391261473166248E-7</v>
      </c>
      <c r="BP64" s="10">
        <f>3/24000000*OO[[#This Row],[124 (04JUL1985 09:00:00)-Water Temperature (C)]]*OO[[#This Row],[66]]</f>
        <v>1.0853930019952498E-7</v>
      </c>
      <c r="BQ64" s="10">
        <f>3/24000000*OO[[#This Row],[125 (04JUL1985 12:00:00)-Water Temperature (C)]]*OO[[#This Row],[67]]</f>
        <v>1.0452532624249998E-7</v>
      </c>
      <c r="BR64" s="10">
        <f>3/24000000*OO[[#This Row],[126 (04JUL1985 15:00:00)-Water Temperature (C)]]*OO[[#This Row],[68]]</f>
        <v>1.0195667767394998E-7</v>
      </c>
      <c r="BS64" s="10">
        <f>3/24000000*OO[[#This Row],[127 (04JUL1985 18:00:00)-Water Temperature (C)]]*OO[[#This Row],[69]]</f>
        <v>1.0076176669567501E-7</v>
      </c>
      <c r="BT64" s="10">
        <f>3/24000000*OO[[#This Row],[128 (04JUL1985 21:00:00)-Water Temperature (C)]]*OO[[#This Row],[70]]</f>
        <v>9.8714296892662501E-8</v>
      </c>
      <c r="BU64" s="10">
        <f>3/24000000*OO[[#This Row],[129 (05JUL1985 00:00:00)-Water Temperature (C)]]*OO[[#This Row],[71]]</f>
        <v>9.4690648486999996E-8</v>
      </c>
      <c r="BV64" s="10">
        <f>3/24000000*OO[[#This Row],[130 (05JUL1985 03:00:00)-Water Temperature (C)]]*OO[[#This Row],[72]]</f>
        <v>9.3408205782999997E-8</v>
      </c>
      <c r="BW64" s="10">
        <f>3/24000000*OO[[#This Row],[131 (05JUL1985 06:00:00)-Water Temperature (C)]]*OO[[#This Row],[73]]</f>
        <v>9.1680856168875003E-8</v>
      </c>
      <c r="BX64" s="10">
        <f>3/24000000*OO[[#This Row],[132 (05JUL1985 09:00:00)-Water Temperature (C)]]*OO[[#This Row],[74]]</f>
        <v>8.9294528356300004E-8</v>
      </c>
      <c r="BY64" s="10">
        <f>3/24000000*OO[[#This Row],[133 (05JUL1985 12:00:00)-Water Temperature (C)]]*OO[[#This Row],[75]]</f>
        <v>8.7559798778124997E-8</v>
      </c>
      <c r="BZ64" s="10">
        <f>3/24000000*OO[[#This Row],[134 (05JUL1985 15:00:00)-Water Temperature (C)]]*OO[[#This Row],[76]]</f>
        <v>8.5913986226499985E-8</v>
      </c>
      <c r="CA64" s="10">
        <f>3/24000000*OO[[#This Row],[135 (05JUL1985 18:00:00)-Water Temperature (C)]]*OO[[#This Row],[77]]</f>
        <v>8.2834606555474996E-8</v>
      </c>
      <c r="CB64" s="10">
        <f>3/24000000*OO[[#This Row],[136 (05JUL1985 21:00:00)-Water Temperature (C)]]*OO[[#This Row],[78]]</f>
        <v>7.871738739599999E-8</v>
      </c>
      <c r="CC64" s="10">
        <f>3/24000000*OO[[#This Row],[137 (06JUL1985 00:00:00)-Water Temperature (C)]]*OO[[#This Row],[79]]</f>
        <v>7.4115761111262509E-8</v>
      </c>
      <c r="CD64" s="10">
        <f>3/24000000*OO[[#This Row],[138 (06JUL1985 03:00:00)-Water Temperature (C)]]*OO[[#This Row],[80]]</f>
        <v>7.2974298648874987E-8</v>
      </c>
      <c r="CE64" s="10">
        <f>3/24000000*OO[[#This Row],[139 (06JUL1985 06:00:00)-Water Temperature (C)]]*OO[[#This Row],[81]]</f>
        <v>7.2378385203599981E-8</v>
      </c>
      <c r="CF64" s="10">
        <f>3/24000000*OO[[#This Row],[140 (06JUL1985 09:00:00)-Water Temperature (C)]]*OO[[#This Row],[82]]</f>
        <v>7.1786810696362507E-8</v>
      </c>
      <c r="CG64" s="10">
        <f>3/24000000*OO[[#This Row],[141 (06JUL1985 12:00:00)-Water Temperature (C)]]*OO[[#This Row],[83]]</f>
        <v>7.2604987972350003E-8</v>
      </c>
      <c r="CH64" s="10">
        <f>3/24000000*OO[[#This Row],[142 (06JUL1985 15:00:00)-Water Temperature (C)]]*OO[[#This Row],[84]]</f>
        <v>7.1358262336350001E-8</v>
      </c>
      <c r="CI64" s="10">
        <f>3/24000000*OO[[#This Row],[143 (06JUL1985 18:00:00)-Water Temperature (C)]]*OO[[#This Row],[85]]</f>
        <v>6.6546763206750003E-8</v>
      </c>
      <c r="CJ64" s="10">
        <f>3/24000000*OO[[#This Row],[144 (06JUL1985 21:00:00)-Water Temperature (C)]]*OO[[#This Row],[86]]</f>
        <v>6.1044459297599995E-8</v>
      </c>
      <c r="CK64" s="10">
        <f>3/24000000*OO[[#This Row],[145 (07JUL1985 00:00:00)-Water Temperature (C)]]*OO[[#This Row],[87]]</f>
        <v>5.7110359484100007E-8</v>
      </c>
      <c r="CL64" s="10">
        <f>3/24000000*OO[[#This Row],[146 (07JUL1985 03:00:00)-Water Temperature (C)]]*OO[[#This Row],[88]]</f>
        <v>5.5786979988599997E-8</v>
      </c>
      <c r="CM64" s="10">
        <f>3/24000000*OO[[#This Row],[147 (07JUL1985 06:00:00)-Water Temperature (C)]]*OO[[#This Row],[89]]</f>
        <v>5.4254855332562508E-8</v>
      </c>
      <c r="CN64" s="10">
        <f>3/24000000*OO[[#This Row],[148 (07JUL1985 09:00:00)-Water Temperature (C)]]*OO[[#This Row],[90]]</f>
        <v>5.1881682217749995E-8</v>
      </c>
      <c r="CO64" s="10">
        <f>3/24000000*OO[[#This Row],[149 (07JUL1985 12:00:00)-Water Temperature (C)]]*OO[[#This Row],[91]]</f>
        <v>5.1642416268000001E-8</v>
      </c>
      <c r="CP64" s="10">
        <f>3/24000000*OO[[#This Row],[150 (07JUL1985 15:00:00)-Water Temperature (C)]]*OO[[#This Row],[92]]</f>
        <v>5.3318254100625002E-8</v>
      </c>
      <c r="CQ64" s="10">
        <f>3/24000000*OO[[#This Row],[151 (07JUL1985 18:00:00)-Water Temperature (C)]]*OO[[#This Row],[93]]</f>
        <v>5.4618961254E-8</v>
      </c>
      <c r="CR64" s="10">
        <f>3/24000000*OO[[#This Row],[152 (07JUL1985 21:00:00)-Water Temperature (C)]]*OO[[#This Row],[94]]</f>
        <v>5.4051543779624996E-8</v>
      </c>
      <c r="CS64" s="10">
        <f>3/24000000*OO[[#This Row],[153 (08JUL1985 00:00:00)-Water Temperature (C)]]*OO[[#This Row],[95]]</f>
        <v>5.1550529104249991E-8</v>
      </c>
      <c r="CT64" s="10">
        <f>3/24000000*OO[[#This Row],[154 (08JUL1985 03:00:00)-Water Temperature (C)]]*OO[[#This Row],[96]]</f>
        <v>4.8930684167750006E-8</v>
      </c>
      <c r="CU64" s="10">
        <f>3/24000000*OO[[#This Row],[155 (08JUL1985 06:00:00)-Water Temperature (C)]]*OO[[#This Row],[97]]</f>
        <v>4.75663722266625E-8</v>
      </c>
      <c r="CV64" s="10">
        <f>3/24000000*OO[[#This Row],[156 (08JUL1985 09:00:00)-Water Temperature (C)]]*OO[[#This Row],[98]]</f>
        <v>4.5633394811900001E-8</v>
      </c>
      <c r="CW64" s="10">
        <f>3/24000000*OO[[#This Row],[157 (08JUL1985 12:00:00)-Water Temperature (C)]]*OO[[#This Row],[99]]</f>
        <v>4.3053311215612506E-8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2.7743120507937758E-15</v>
      </c>
      <c r="D65" s="10">
        <f>3/24*OO[[#This Row],[60 (26JUN1985 09:00:00)-Water Temperature (C)]]*OO[[#This Row],[2]]/SUM(OO[2])</f>
        <v>1.4457018183149553E-4</v>
      </c>
      <c r="E65" s="10">
        <f>3/24*OO[[#This Row],[61 (26JUN1985 12:00:00)-Water Temperature (C)]]*OO[[#This Row],[3]]/SUM(OO[3])</f>
        <v>6.4676305649091798E-2</v>
      </c>
      <c r="F65" s="10">
        <f>3/24*OO[[#This Row],[62 (26JUN1985 15:00:00)-Water Temperature (C)]]*OO[[#This Row],[4]]/SUM(OO[4])</f>
        <v>0.16048041973803276</v>
      </c>
      <c r="G65" s="10">
        <f>3/24*OO[[#This Row],[63 (26JUN1985 18:00:00)-Water Temperature (C)]]*OO[[#This Row],[5]]/SUM(OO[5])</f>
        <v>4.0191297778400643E-2</v>
      </c>
      <c r="H65" s="10">
        <f>3/24*OO[[#This Row],[64 (26JUN1985 21:00:00)-Water Temperature (C)]]*OO[[#This Row],[6]]/SUM(OO[6])</f>
        <v>2.8895854296882824E-3</v>
      </c>
      <c r="I65" s="10">
        <f>3/24*OO[[#This Row],[65 (27JUN1985 00:00:00)-Water Temperature (C)]]*OO[[#This Row],[7]]/SUM(OO[7])</f>
        <v>1.5748543443630387E-4</v>
      </c>
      <c r="J65" s="10">
        <f>3/24*OO[[#This Row],[66 (27JUN1985 03:00:00)-Water Temperature (C)]]*OO[[#This Row],[8]]/SUM(OO[8])</f>
        <v>5.8014452575222135E-5</v>
      </c>
      <c r="K65" s="10">
        <f>3/24*OO[[#This Row],[67 (27JUN1985 06:00:00)-Water Temperature (C)]]*OO[[#This Row],[9]]/SUM(OO[9])</f>
        <v>5.166865918813151E-5</v>
      </c>
      <c r="L65" s="10">
        <f>3/24*OO[[#This Row],[68 (27JUN1985 09:00:00)-Water Temperature (C)]]*OO[[#This Row],[10]]/SUM(OO[10])</f>
        <v>5.2875443518853565E-5</v>
      </c>
      <c r="M65" s="10">
        <f>3/24*OO[[#This Row],[69 (27JUN1985 12:00:00)-Water Temperature (C)]]*OO[[#This Row],[11]]/SUM(OO[11])</f>
        <v>6.106658993692982E-5</v>
      </c>
      <c r="N65" s="10">
        <f>3/24*OO[[#This Row],[70 (27JUN1985 15:00:00)-Water Temperature (C)]]*OO[[#This Row],[12]]/SUM(OO[12])</f>
        <v>6.5906653660426759E-5</v>
      </c>
      <c r="O65" s="10">
        <f>3/24*OO[[#This Row],[71 (27JUN1985 18:00:00)-Water Temperature (C)]]*OO[[#This Row],[13]]/SUM(OO[13])</f>
        <v>6.3919589827339811E-5</v>
      </c>
      <c r="P65" s="10">
        <f>3/24*OO[[#This Row],[72 (27JUN1985 21:00:00)-Water Temperature (C)]]*OO[[#This Row],[14]]/SUM(OO[14])</f>
        <v>5.7916135058836923E-5</v>
      </c>
      <c r="Q65" s="10">
        <f>3/24*OO[[#This Row],[73 (28JUN1985 00:00:00)-Water Temperature (C)]]*OO[[#This Row],[15]]/SUM(OO[15])</f>
        <v>5.1105045752658423E-5</v>
      </c>
      <c r="R65" s="10">
        <f>3/24*OO[[#This Row],[74 (28JUN1985 03:00:00)-Water Temperature (C)]]*OO[[#This Row],[16]]/SUM(OO[16])</f>
        <v>4.5624208618983791E-5</v>
      </c>
      <c r="S65" s="10">
        <f>3/24*OO[[#This Row],[75 (28JUN1985 06:00:00)-Water Temperature (C)]]*OO[[#This Row],[17]]/SUM(OO[17])</f>
        <v>4.1410747898903749E-5</v>
      </c>
      <c r="T65" s="10">
        <f>3/24*OO[[#This Row],[76 (28JUN1985 09:00:00)-Water Temperature (C)]]*OO[[#This Row],[18]]/SUM(OO[18])</f>
        <v>3.7823091343275276E-5</v>
      </c>
      <c r="U65" s="10">
        <f>3/24*OO[[#This Row],[77 (28JUN1985 12:00:00)-Water Temperature (C)]]*OO[[#This Row],[19]]/SUM(OO[19])</f>
        <v>3.4388976954681395E-5</v>
      </c>
      <c r="V65" s="10">
        <f>3/24000000*OO[[#This Row],[78 (28JUN1985 15:00:00)-Water Temperature (C)]]*OO[[#This Row],[20]]</f>
        <v>3.03693583376E-5</v>
      </c>
      <c r="W65" s="10">
        <f>3/24000000*OO[[#This Row],[79 (28JUN1985 18:00:00)-Water Temperature (C)]]*OO[[#This Row],[21]]</f>
        <v>2.6469335377224998E-5</v>
      </c>
      <c r="X65" s="10">
        <f>3/24000000*OO[[#This Row],[80 (28JUN1985 21:00:00)-Water Temperature (C)]]*OO[[#This Row],[22]]</f>
        <v>2.2613406710100001E-5</v>
      </c>
      <c r="Y65" s="10">
        <f>3/24000000*OO[[#This Row],[81 (29JUN1985 00:00:00)-Water Temperature (C)]]*OO[[#This Row],[23]]</f>
        <v>1.8954961661650002E-5</v>
      </c>
      <c r="Z65" s="10">
        <f>3/24000000*OO[[#This Row],[82 (29JUN1985 03:00:00)-Water Temperature (C)]]*OO[[#This Row],[24]]</f>
        <v>1.6216890117359999E-5</v>
      </c>
      <c r="AA65" s="10">
        <f>3/24000000*OO[[#This Row],[83 (29JUN1985 06:00:00)-Water Temperature (C)]]*OO[[#This Row],[25]]</f>
        <v>1.4394859220279999E-5</v>
      </c>
      <c r="AB65" s="10">
        <f>3/24000000*OO[[#This Row],[84 (29JUN1985 09:00:00)-Water Temperature (C)]]*OO[[#This Row],[26]]</f>
        <v>1.292549415148125E-5</v>
      </c>
      <c r="AC65" s="10">
        <f>3/24000000*OO[[#This Row],[85 (29JUN1985 12:00:00)-Water Temperature (C)]]*OO[[#This Row],[27]]</f>
        <v>1.1563142869215001E-5</v>
      </c>
      <c r="AD65" s="10">
        <f>3/24000000*OO[[#This Row],[86 (29JUN1985 15:00:00)-Water Temperature (C)]]*OO[[#This Row],[28]]</f>
        <v>1.0146105312097499E-5</v>
      </c>
      <c r="AE65" s="10">
        <f>3/24000000*OO[[#This Row],[88 (29JUN1985 21:00:00)-Water Temperature (C)]]*OO[[#This Row],[30]]</f>
        <v>7.6313291475624994E-6</v>
      </c>
      <c r="AF65" s="10">
        <f>3/24000000*OO[[#This Row],[88 (29JUN1985 21:00:00)-Water Temperature (C)]]*OO[[#This Row],[30]]</f>
        <v>7.6313291475624994E-6</v>
      </c>
      <c r="AG65" s="10">
        <f>3/24000000*OO[[#This Row],[89 (30JUN1985 00:00:00)-Water Temperature (C)]]*OO[[#This Row],[31]]</f>
        <v>6.39097621176E-6</v>
      </c>
      <c r="AH65" s="10">
        <f>3/24000000*OO[[#This Row],[90 (30JUN1985 03:00:00)-Water Temperature (C)]]*OO[[#This Row],[32]]</f>
        <v>5.38773909906375E-6</v>
      </c>
      <c r="AI65" s="10">
        <f>3/24000000*OO[[#This Row],[91 (30JUN1985 06:00:00)-Water Temperature (C)]]*OO[[#This Row],[33]]</f>
        <v>4.6537036008449996E-6</v>
      </c>
      <c r="AJ65" s="10">
        <f>3/24000000*OO[[#This Row],[92 (30JUN1985 09:00:00)-Water Temperature (C)]]*OO[[#This Row],[34]]</f>
        <v>4.0788102519374993E-6</v>
      </c>
      <c r="AK65" s="10">
        <f>3/24000000*OO[[#This Row],[93 (30JUN1985 12:00:00)-Water Temperature (C)]]*OO[[#This Row],[35]]</f>
        <v>3.4485429009599995E-6</v>
      </c>
      <c r="AL65" s="10">
        <f>3/24000000*OO[[#This Row],[94 (30JUN1985 15:00:00)-Water Temperature (C)]]*OO[[#This Row],[36]]</f>
        <v>2.5778792669025004E-6</v>
      </c>
      <c r="AM65" s="10">
        <f>3/24000000*OO[[#This Row],[95 (30JUN1985 18:00:00)-Water Temperature (C)]]*OO[[#This Row],[37]]</f>
        <v>1.7244150110924999E-6</v>
      </c>
      <c r="AN65" s="10">
        <f>3/24000000*OO[[#This Row],[96 (30JUN1985 21:00:00)-Water Temperature (C)]]*OO[[#This Row],[38]]</f>
        <v>1.1312815519914999E-6</v>
      </c>
      <c r="AO65" s="10">
        <f>3/24000000*OO[[#This Row],[97 (01JUL1985 00:00:00)-Water Temperature (C)]]*OO[[#This Row],[39]]</f>
        <v>7.8900662236874984E-7</v>
      </c>
      <c r="AP65" s="10">
        <f>3/24000000*OO[[#This Row],[98 (01JUL1985 03:00:00)-Water Temperature (C)]]*OO[[#This Row],[40]]</f>
        <v>6.2455406821249998E-7</v>
      </c>
      <c r="AQ65" s="10">
        <f>3/24000000*OO[[#This Row],[99 (01JUL1985 06:00:00)-Water Temperature (C)]]*OO[[#This Row],[41]]</f>
        <v>5.303015753139999E-7</v>
      </c>
      <c r="AR65" s="10">
        <f>3/24000000*OO[[#This Row],[100 (01JUL1985 09:00:00)-Water Temperature (C)]]*OO[[#This Row],[42]]</f>
        <v>4.6879090099449989E-7</v>
      </c>
      <c r="AS65" s="10">
        <f>3/24000000*OO[[#This Row],[101 (01JUL1985 12:00:00)-Water Temperature (C)]]*OO[[#This Row],[43]]</f>
        <v>4.2692581332500001E-7</v>
      </c>
      <c r="AT65" s="10">
        <f>3/24000000*OO[[#This Row],[102 (01JUL1985 15:00:00)-Water Temperature (C)]]*OO[[#This Row],[44]]</f>
        <v>3.9678821423549991E-7</v>
      </c>
      <c r="AU65" s="10">
        <f>3/24000000*OO[[#This Row],[103 (01JUL1985 18:00:00)-Water Temperature (C)]]*OO[[#This Row],[45]]</f>
        <v>3.6776607000899994E-7</v>
      </c>
      <c r="AV65" s="10">
        <f>3/24000000*OO[[#This Row],[104 (01JUL1985 21:00:00)-Water Temperature (C)]]*OO[[#This Row],[46]]</f>
        <v>3.3598405756975006E-7</v>
      </c>
      <c r="AW65" s="10">
        <f>3/24000000*OO[[#This Row],[105 (02JUL1985 00:00:00)-Water Temperature (C)]]*OO[[#This Row],[47]]</f>
        <v>3.0488803734375E-7</v>
      </c>
      <c r="AX65" s="10">
        <f>3/24000000*OO[[#This Row],[106 (02JUL1985 03:00:00)-Water Temperature (C)]]*OO[[#This Row],[48]]</f>
        <v>2.8993834632525001E-7</v>
      </c>
      <c r="AY65" s="10">
        <f>3/24000000*OO[[#This Row],[107 (02JUL1985 06:00:00)-Water Temperature (C)]]*OO[[#This Row],[49]]</f>
        <v>2.8113238360912494E-7</v>
      </c>
      <c r="AZ65" s="10">
        <f>3/24000000*OO[[#This Row],[108 (02JUL1985 09:00:00)-Water Temperature (C)]]*OO[[#This Row],[50]]</f>
        <v>2.7185914984475002E-7</v>
      </c>
      <c r="BA65" s="10">
        <f>3/24000000*OO[[#This Row],[109 (02JUL1985 12:00:00)-Water Temperature (C)]]*OO[[#This Row],[51]]</f>
        <v>2.6505117009524998E-7</v>
      </c>
      <c r="BB65" s="10">
        <f>3/24000000*OO[[#This Row],[110 (02JUL1985 15:00:00)-Water Temperature (C)]]*OO[[#This Row],[52]]</f>
        <v>2.5614432438449994E-7</v>
      </c>
      <c r="BC65" s="10">
        <f>3/24000000*OO[[#This Row],[111 (02JUL1985 18:00:00)-Water Temperature (C)]]*OO[[#This Row],[53]]</f>
        <v>2.4275994666337498E-7</v>
      </c>
      <c r="BD65" s="10">
        <f>3/24000000*OO[[#This Row],[112 (02JUL1985 21:00:00)-Water Temperature (C)]]*OO[[#This Row],[54]]</f>
        <v>2.2695343839025E-7</v>
      </c>
      <c r="BE65" s="10">
        <f>3/24000000*OO[[#This Row],[113 (03JUL1985 00:00:00)-Water Temperature (C)]]*OO[[#This Row],[55]]</f>
        <v>2.0995134798330002E-7</v>
      </c>
      <c r="BF65" s="10">
        <f>3/24000000*OO[[#This Row],[114 (03JUL1985 03:00:00)-Water Temperature (C)]]*OO[[#This Row],[56]]</f>
        <v>1.9989522991587498E-7</v>
      </c>
      <c r="BG65" s="10">
        <f>3/24000000*OO[[#This Row],[115 (03JUL1985 06:00:00)-Water Temperature (C)]]*OO[[#This Row],[57]]</f>
        <v>1.9399529378857498E-7</v>
      </c>
      <c r="BH65" s="10">
        <f>3/24000000*OO[[#This Row],[116 (03JUL1985 09:00:00)-Water Temperature (C)]]*OO[[#This Row],[58]]</f>
        <v>1.8837731448092503E-7</v>
      </c>
      <c r="BI65" s="10">
        <f>3/24000000*OO[[#This Row],[117 (03JUL1985 12:00:00)-Water Temperature (C)]]*OO[[#This Row],[59]]</f>
        <v>1.8418241473379999E-7</v>
      </c>
      <c r="BJ65" s="10">
        <f>3/24000000*OO[[#This Row],[118 (03JUL1985 15:00:00)-Water Temperature (C)]]*OO[[#This Row],[60]]</f>
        <v>1.7747784207896253E-7</v>
      </c>
      <c r="BK65" s="10">
        <f>3/24000000*OO[[#This Row],[119 (03JUL1985 18:00:00)-Water Temperature (C)]]*OO[[#This Row],[61]]</f>
        <v>1.684075024035625E-7</v>
      </c>
      <c r="BL65" s="10">
        <f>3/24000000*OO[[#This Row],[120 (03JUL1985 21:00:00)-Water Temperature (C)]]*OO[[#This Row],[62]]</f>
        <v>1.5736970968037497E-7</v>
      </c>
      <c r="BM65" s="10">
        <f>3/24000000*OO[[#This Row],[121 (04JUL1985 00:00:00)-Water Temperature (C)]]*OO[[#This Row],[63]]</f>
        <v>1.4492171179114999E-7</v>
      </c>
      <c r="BN65" s="10">
        <f>3/24000000*OO[[#This Row],[122 (04JUL1985 03:00:00)-Water Temperature (C)]]*OO[[#This Row],[64]]</f>
        <v>1.3598879458605001E-7</v>
      </c>
      <c r="BO65" s="10">
        <f>3/24000000*OO[[#This Row],[123 (04JUL1985 06:00:00)-Water Temperature (C)]]*OO[[#This Row],[65]]</f>
        <v>1.2735272967299998E-7</v>
      </c>
      <c r="BP65" s="10">
        <f>3/24000000*OO[[#This Row],[124 (04JUL1985 09:00:00)-Water Temperature (C)]]*OO[[#This Row],[66]]</f>
        <v>1.2115549078427499E-7</v>
      </c>
      <c r="BQ65" s="10">
        <f>3/24000000*OO[[#This Row],[125 (04JUL1985 12:00:00)-Water Temperature (C)]]*OO[[#This Row],[67]]</f>
        <v>1.161519110088E-7</v>
      </c>
      <c r="BR65" s="10">
        <f>3/24000000*OO[[#This Row],[126 (04JUL1985 15:00:00)-Water Temperature (C)]]*OO[[#This Row],[68]]</f>
        <v>1.131304600904E-7</v>
      </c>
      <c r="BS65" s="10">
        <f>3/24000000*OO[[#This Row],[127 (04JUL1985 18:00:00)-Water Temperature (C)]]*OO[[#This Row],[69]]</f>
        <v>1.1169656114938748E-7</v>
      </c>
      <c r="BT65" s="10">
        <f>3/24000000*OO[[#This Row],[128 (04JUL1985 21:00:00)-Water Temperature (C)]]*OO[[#This Row],[70]]</f>
        <v>1.0968338429793749E-7</v>
      </c>
      <c r="BU65" s="10">
        <f>3/24000000*OO[[#This Row],[129 (05JUL1985 00:00:00)-Water Temperature (C)]]*OO[[#This Row],[71]]</f>
        <v>1.054398312373875E-7</v>
      </c>
      <c r="BV65" s="10">
        <f>3/24000000*OO[[#This Row],[130 (05JUL1985 03:00:00)-Water Temperature (C)]]*OO[[#This Row],[72]]</f>
        <v>1.0404413374845001E-7</v>
      </c>
      <c r="BW65" s="10">
        <f>3/24000000*OO[[#This Row],[131 (05JUL1985 06:00:00)-Water Temperature (C)]]*OO[[#This Row],[73]]</f>
        <v>1.019459333277E-7</v>
      </c>
      <c r="BX65" s="10">
        <f>3/24000000*OO[[#This Row],[132 (05JUL1985 09:00:00)-Water Temperature (C)]]*OO[[#This Row],[74]]</f>
        <v>9.9359019164762506E-8</v>
      </c>
      <c r="BY65" s="10">
        <f>3/24000000*OO[[#This Row],[133 (05JUL1985 12:00:00)-Water Temperature (C)]]*OO[[#This Row],[75]]</f>
        <v>9.7090274667262505E-8</v>
      </c>
      <c r="BZ65" s="10">
        <f>3/24000000*OO[[#This Row],[134 (05JUL1985 15:00:00)-Water Temperature (C)]]*OO[[#This Row],[76]]</f>
        <v>9.502248690899999E-8</v>
      </c>
      <c r="CA65" s="10">
        <f>3/24000000*OO[[#This Row],[135 (05JUL1985 18:00:00)-Water Temperature (C)]]*OO[[#This Row],[77]]</f>
        <v>9.1786252906250013E-8</v>
      </c>
      <c r="CB65" s="10">
        <f>3/24000000*OO[[#This Row],[136 (05JUL1985 21:00:00)-Water Temperature (C)]]*OO[[#This Row],[78]]</f>
        <v>8.7456580262999997E-8</v>
      </c>
      <c r="CC65" s="10">
        <f>3/24000000*OO[[#This Row],[137 (06JUL1985 00:00:00)-Water Temperature (C)]]*OO[[#This Row],[79]]</f>
        <v>8.2578752327625E-8</v>
      </c>
      <c r="CD65" s="10">
        <f>3/24000000*OO[[#This Row],[138 (06JUL1985 03:00:00)-Water Temperature (C)]]*OO[[#This Row],[80]]</f>
        <v>8.1305479049600002E-8</v>
      </c>
      <c r="CE65" s="10">
        <f>3/24000000*OO[[#This Row],[139 (06JUL1985 06:00:00)-Water Temperature (C)]]*OO[[#This Row],[81]]</f>
        <v>8.0535192233325E-8</v>
      </c>
      <c r="CF65" s="10">
        <f>3/24000000*OO[[#This Row],[140 (06JUL1985 09:00:00)-Water Temperature (C)]]*OO[[#This Row],[82]]</f>
        <v>7.9898047294374989E-8</v>
      </c>
      <c r="CG65" s="10">
        <f>3/24000000*OO[[#This Row],[141 (06JUL1985 12:00:00)-Water Temperature (C)]]*OO[[#This Row],[83]]</f>
        <v>8.0675001001474992E-8</v>
      </c>
      <c r="CH65" s="10">
        <f>3/24000000*OO[[#This Row],[142 (06JUL1985 15:00:00)-Water Temperature (C)]]*OO[[#This Row],[84]]</f>
        <v>7.92857622543E-8</v>
      </c>
      <c r="CI65" s="10">
        <f>3/24000000*OO[[#This Row],[143 (06JUL1985 18:00:00)-Water Temperature (C)]]*OO[[#This Row],[85]]</f>
        <v>7.4121802613249991E-8</v>
      </c>
      <c r="CJ65" s="10">
        <f>3/24000000*OO[[#This Row],[144 (06JUL1985 21:00:00)-Water Temperature (C)]]*OO[[#This Row],[86]]</f>
        <v>6.8035233317850012E-8</v>
      </c>
      <c r="CK65" s="10">
        <f>3/24000000*OO[[#This Row],[145 (07JUL1985 00:00:00)-Water Temperature (C)]]*OO[[#This Row],[87]]</f>
        <v>6.3674859913174995E-8</v>
      </c>
      <c r="CL65" s="10">
        <f>3/24000000*OO[[#This Row],[146 (07JUL1985 03:00:00)-Water Temperature (C)]]*OO[[#This Row],[88]]</f>
        <v>6.2197792359887503E-8</v>
      </c>
      <c r="CM65" s="10">
        <f>3/24000000*OO[[#This Row],[147 (07JUL1985 06:00:00)-Water Temperature (C)]]*OO[[#This Row],[89]]</f>
        <v>6.0589142695237496E-8</v>
      </c>
      <c r="CN65" s="10">
        <f>3/24000000*OO[[#This Row],[148 (07JUL1985 09:00:00)-Water Temperature (C)]]*OO[[#This Row],[90]]</f>
        <v>5.7906119293799999E-8</v>
      </c>
      <c r="CO65" s="10">
        <f>3/24000000*OO[[#This Row],[149 (07JUL1985 12:00:00)-Water Temperature (C)]]*OO[[#This Row],[91]]</f>
        <v>5.7104291538725001E-8</v>
      </c>
      <c r="CP65" s="10">
        <f>3/24000000*OO[[#This Row],[150 (07JUL1985 15:00:00)-Water Temperature (C)]]*OO[[#This Row],[92]]</f>
        <v>5.8486754918549991E-8</v>
      </c>
      <c r="CQ65" s="10">
        <f>3/24000000*OO[[#This Row],[151 (07JUL1985 18:00:00)-Water Temperature (C)]]*OO[[#This Row],[93]]</f>
        <v>6.0031912579787504E-8</v>
      </c>
      <c r="CR65" s="10">
        <f>3/24000000*OO[[#This Row],[152 (07JUL1985 21:00:00)-Water Temperature (C)]]*OO[[#This Row],[94]]</f>
        <v>5.9742588038624989E-8</v>
      </c>
      <c r="CS65" s="10">
        <f>3/24000000*OO[[#This Row],[153 (08JUL1985 00:00:00)-Water Temperature (C)]]*OO[[#This Row],[95]]</f>
        <v>5.7262166205850003E-8</v>
      </c>
      <c r="CT65" s="10">
        <f>3/24000000*OO[[#This Row],[154 (08JUL1985 03:00:00)-Water Temperature (C)]]*OO[[#This Row],[96]]</f>
        <v>5.4500389076249998E-8</v>
      </c>
      <c r="CU65" s="10">
        <f>3/24000000*OO[[#This Row],[155 (08JUL1985 06:00:00)-Water Temperature (C)]]*OO[[#This Row],[97]]</f>
        <v>5.2931555384399997E-8</v>
      </c>
      <c r="CV65" s="10">
        <f>3/24000000*OO[[#This Row],[156 (08JUL1985 09:00:00)-Water Temperature (C)]]*OO[[#This Row],[98]]</f>
        <v>5.0801392860749996E-8</v>
      </c>
      <c r="CW65" s="10">
        <f>3/24000000*OO[[#This Row],[157 (08JUL1985 12:00:00)-Water Temperature (C)]]*OO[[#This Row],[99]]</f>
        <v>4.7988794470400006E-8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2.9723145953228706E-16</v>
      </c>
      <c r="D66" s="10">
        <f>3/24*OO[[#This Row],[60 (26JUN1985 09:00:00)-Water Temperature (C)]]*OO[[#This Row],[2]]/SUM(OO[2])</f>
        <v>4.1214916620355812E-5</v>
      </c>
      <c r="E66" s="10">
        <f>3/24*OO[[#This Row],[61 (26JUN1985 12:00:00)-Water Temperature (C)]]*OO[[#This Row],[3]]/SUM(OO[3])</f>
        <v>3.8975052889289173E-2</v>
      </c>
      <c r="F66" s="10">
        <f>3/24*OO[[#This Row],[62 (26JUN1985 15:00:00)-Water Temperature (C)]]*OO[[#This Row],[4]]/SUM(OO[4])</f>
        <v>0.12825010354047259</v>
      </c>
      <c r="G66" s="10">
        <f>3/24*OO[[#This Row],[63 (26JUN1985 18:00:00)-Water Temperature (C)]]*OO[[#This Row],[5]]/SUM(OO[5])</f>
        <v>3.8106258917686535E-2</v>
      </c>
      <c r="H66" s="10">
        <f>3/24*OO[[#This Row],[64 (26JUN1985 21:00:00)-Water Temperature (C)]]*OO[[#This Row],[6]]/SUM(OO[6])</f>
        <v>3.0149819736919026E-3</v>
      </c>
      <c r="I66" s="10">
        <f>3/24*OO[[#This Row],[65 (27JUN1985 00:00:00)-Water Temperature (C)]]*OO[[#This Row],[7]]/SUM(OO[7])</f>
        <v>1.5477772263075391E-4</v>
      </c>
      <c r="J66" s="10">
        <f>3/24*OO[[#This Row],[66 (27JUN1985 03:00:00)-Water Temperature (C)]]*OO[[#This Row],[8]]/SUM(OO[8])</f>
        <v>4.6523661112877172E-5</v>
      </c>
      <c r="K66" s="10">
        <f>3/24*OO[[#This Row],[67 (27JUN1985 06:00:00)-Water Temperature (C)]]*OO[[#This Row],[9]]/SUM(OO[9])</f>
        <v>4.0661151655654637E-5</v>
      </c>
      <c r="L66" s="10">
        <f>3/24*OO[[#This Row],[68 (27JUN1985 09:00:00)-Water Temperature (C)]]*OO[[#This Row],[10]]/SUM(OO[10])</f>
        <v>4.0960297606017799E-5</v>
      </c>
      <c r="M66" s="10">
        <f>3/24*OO[[#This Row],[69 (27JUN1985 12:00:00)-Water Temperature (C)]]*OO[[#This Row],[11]]/SUM(OO[11])</f>
        <v>4.7170456681432441E-5</v>
      </c>
      <c r="N66" s="10">
        <f>3/24*OO[[#This Row],[70 (27JUN1985 15:00:00)-Water Temperature (C)]]*OO[[#This Row],[12]]/SUM(OO[12])</f>
        <v>5.1484348742065137E-5</v>
      </c>
      <c r="O66" s="10">
        <f>3/24*OO[[#This Row],[71 (27JUN1985 18:00:00)-Water Temperature (C)]]*OO[[#This Row],[13]]/SUM(OO[13])</f>
        <v>5.0449485233768955E-5</v>
      </c>
      <c r="P66" s="10">
        <f>3/24*OO[[#This Row],[72 (27JUN1985 21:00:00)-Water Temperature (C)]]*OO[[#This Row],[14]]/SUM(OO[14])</f>
        <v>4.6000434386548833E-5</v>
      </c>
      <c r="Q66" s="10">
        <f>3/24*OO[[#This Row],[73 (28JUN1985 00:00:00)-Water Temperature (C)]]*OO[[#This Row],[15]]/SUM(OO[15])</f>
        <v>4.0782531576879618E-5</v>
      </c>
      <c r="R66" s="10">
        <f>3/24*OO[[#This Row],[74 (28JUN1985 03:00:00)-Water Temperature (C)]]*OO[[#This Row],[16]]/SUM(OO[16])</f>
        <v>3.6454454174461901E-5</v>
      </c>
      <c r="S66" s="10">
        <f>3/24*OO[[#This Row],[75 (28JUN1985 06:00:00)-Water Temperature (C)]]*OO[[#This Row],[17]]/SUM(OO[17])</f>
        <v>3.3130712020953783E-5</v>
      </c>
      <c r="T66" s="10">
        <f>3/24*OO[[#This Row],[76 (28JUN1985 09:00:00)-Water Temperature (C)]]*OO[[#This Row],[18]]/SUM(OO[18])</f>
        <v>3.0297658904137152E-5</v>
      </c>
      <c r="U66" s="10">
        <f>3/24*OO[[#This Row],[77 (28JUN1985 12:00:00)-Water Temperature (C)]]*OO[[#This Row],[19]]/SUM(OO[19])</f>
        <v>2.7578902409179198E-5</v>
      </c>
      <c r="V66" s="10">
        <f>3/24000000*OO[[#This Row],[78 (28JUN1985 15:00:00)-Water Temperature (C)]]*OO[[#This Row],[20]]</f>
        <v>2.4406048039499997E-5</v>
      </c>
      <c r="W66" s="10">
        <f>3/24000000*OO[[#This Row],[79 (28JUN1985 18:00:00)-Water Temperature (C)]]*OO[[#This Row],[21]]</f>
        <v>2.1347060756075E-5</v>
      </c>
      <c r="X66" s="10">
        <f>3/24000000*OO[[#This Row],[80 (28JUN1985 21:00:00)-Water Temperature (C)]]*OO[[#This Row],[22]]</f>
        <v>1.8320286100691251E-5</v>
      </c>
      <c r="Y66" s="10">
        <f>3/24000000*OO[[#This Row],[81 (29JUN1985 00:00:00)-Water Temperature (C)]]*OO[[#This Row],[23]]</f>
        <v>1.5422294140681249E-5</v>
      </c>
      <c r="Z66" s="10">
        <f>3/24000000*OO[[#This Row],[82 (29JUN1985 03:00:00)-Water Temperature (C)]]*OO[[#This Row],[24]]</f>
        <v>1.3224775151445001E-5</v>
      </c>
      <c r="AA66" s="10">
        <f>3/24000000*OO[[#This Row],[83 (29JUN1985 06:00:00)-Water Temperature (C)]]*OO[[#This Row],[25]]</f>
        <v>1.1737615666511251E-5</v>
      </c>
      <c r="AB66" s="10">
        <f>3/24000000*OO[[#This Row],[84 (29JUN1985 09:00:00)-Water Temperature (C)]]*OO[[#This Row],[26]]</f>
        <v>1.0546958092574998E-5</v>
      </c>
      <c r="AC66" s="10">
        <f>3/24000000*OO[[#This Row],[85 (29JUN1985 12:00:00)-Water Temperature (C)]]*OO[[#This Row],[27]]</f>
        <v>9.4524580301899973E-6</v>
      </c>
      <c r="AD66" s="10">
        <f>3/24000000*OO[[#This Row],[86 (29JUN1985 15:00:00)-Water Temperature (C)]]*OO[[#This Row],[28]]</f>
        <v>8.3093738835212495E-6</v>
      </c>
      <c r="AE66" s="10">
        <f>3/24000000*OO[[#This Row],[88 (29JUN1985 21:00:00)-Water Temperature (C)]]*OO[[#This Row],[30]]</f>
        <v>6.2968124089912493E-6</v>
      </c>
      <c r="AF66" s="10">
        <f>3/24000000*OO[[#This Row],[88 (29JUN1985 21:00:00)-Water Temperature (C)]]*OO[[#This Row],[30]]</f>
        <v>6.2968124089912493E-6</v>
      </c>
      <c r="AG66" s="10">
        <f>3/24000000*OO[[#This Row],[89 (30JUN1985 00:00:00)-Water Temperature (C)]]*OO[[#This Row],[31]]</f>
        <v>5.304584680769999E-6</v>
      </c>
      <c r="AH66" s="10">
        <f>3/24000000*OO[[#This Row],[90 (30JUN1985 03:00:00)-Water Temperature (C)]]*OO[[#This Row],[32]]</f>
        <v>4.4896147745799997E-6</v>
      </c>
      <c r="AI66" s="10">
        <f>3/24000000*OO[[#This Row],[91 (30JUN1985 06:00:00)-Water Temperature (C)]]*OO[[#This Row],[33]]</f>
        <v>3.8842516415137497E-6</v>
      </c>
      <c r="AJ66" s="10">
        <f>3/24000000*OO[[#This Row],[92 (30JUN1985 09:00:00)-Water Temperature (C)]]*OO[[#This Row],[34]]</f>
        <v>3.4114175471099998E-6</v>
      </c>
      <c r="AK66" s="10">
        <f>3/24000000*OO[[#This Row],[93 (30JUN1985 12:00:00)-Water Temperature (C)]]*OO[[#This Row],[35]]</f>
        <v>2.9074468444700004E-6</v>
      </c>
      <c r="AL66" s="10">
        <f>3/24000000*OO[[#This Row],[94 (30JUN1985 15:00:00)-Water Temperature (C)]]*OO[[#This Row],[36]]</f>
        <v>2.2032616915375002E-6</v>
      </c>
      <c r="AM66" s="10">
        <f>3/24000000*OO[[#This Row],[95 (30JUN1985 18:00:00)-Water Temperature (C)]]*OO[[#This Row],[37]]</f>
        <v>1.4872437901099999E-6</v>
      </c>
      <c r="AN66" s="10">
        <f>3/24000000*OO[[#This Row],[96 (30JUN1985 21:00:00)-Water Temperature (C)]]*OO[[#This Row],[38]]</f>
        <v>9.7527322397849983E-7</v>
      </c>
      <c r="AO66" s="10">
        <f>3/24000000*OO[[#This Row],[97 (01JUL1985 00:00:00)-Water Temperature (C)]]*OO[[#This Row],[39]]</f>
        <v>6.7532902182037507E-7</v>
      </c>
      <c r="AP66" s="10">
        <f>3/24000000*OO[[#This Row],[98 (01JUL1985 03:00:00)-Water Temperature (C)]]*OO[[#This Row],[40]]</f>
        <v>5.2975570847099992E-7</v>
      </c>
      <c r="AQ66" s="10">
        <f>3/24000000*OO[[#This Row],[99 (01JUL1985 06:00:00)-Water Temperature (C)]]*OO[[#This Row],[41]]</f>
        <v>4.4627833322099993E-7</v>
      </c>
      <c r="AR66" s="10">
        <f>3/24000000*OO[[#This Row],[100 (01JUL1985 09:00:00)-Water Temperature (C)]]*OO[[#This Row],[42]]</f>
        <v>3.9257202316249994E-7</v>
      </c>
      <c r="AS66" s="10">
        <f>3/24000000*OO[[#This Row],[101 (01JUL1985 12:00:00)-Water Temperature (C)]]*OO[[#This Row],[43]]</f>
        <v>3.5569433682799994E-7</v>
      </c>
      <c r="AT66" s="10">
        <f>3/24000000*OO[[#This Row],[102 (01JUL1985 15:00:00)-Water Temperature (C)]]*OO[[#This Row],[44]]</f>
        <v>3.2951193670037499E-7</v>
      </c>
      <c r="AU66" s="10">
        <f>3/24000000*OO[[#This Row],[103 (01JUL1985 18:00:00)-Water Temperature (C)]]*OO[[#This Row],[45]]</f>
        <v>3.0541219727937493E-7</v>
      </c>
      <c r="AV66" s="10">
        <f>3/24000000*OO[[#This Row],[104 (01JUL1985 21:00:00)-Water Temperature (C)]]*OO[[#This Row],[46]]</f>
        <v>2.7967508689924998E-7</v>
      </c>
      <c r="AW66" s="10">
        <f>3/24000000*OO[[#This Row],[105 (02JUL1985 00:00:00)-Water Temperature (C)]]*OO[[#This Row],[47]]</f>
        <v>2.5428711075899995E-7</v>
      </c>
      <c r="AX66" s="10">
        <f>3/24000000*OO[[#This Row],[106 (02JUL1985 03:00:00)-Water Temperature (C)]]*OO[[#This Row],[48]]</f>
        <v>2.4161866672037499E-7</v>
      </c>
      <c r="AY66" s="10">
        <f>3/24000000*OO[[#This Row],[107 (02JUL1985 06:00:00)-Water Temperature (C)]]*OO[[#This Row],[49]]</f>
        <v>2.3384684700750002E-7</v>
      </c>
      <c r="AZ66" s="10">
        <f>3/24000000*OO[[#This Row],[108 (02JUL1985 09:00:00)-Water Temperature (C)]]*OO[[#This Row],[50]]</f>
        <v>2.2597325195424997E-7</v>
      </c>
      <c r="BA66" s="10">
        <f>3/24000000*OO[[#This Row],[109 (02JUL1985 12:00:00)-Water Temperature (C)]]*OO[[#This Row],[51]]</f>
        <v>2.1980805902087495E-7</v>
      </c>
      <c r="BB66" s="10">
        <f>3/24000000*OO[[#This Row],[110 (02JUL1985 15:00:00)-Water Temperature (C)]]*OO[[#This Row],[52]]</f>
        <v>2.120502729924E-7</v>
      </c>
      <c r="BC66" s="10">
        <f>3/24000000*OO[[#This Row],[111 (02JUL1985 18:00:00)-Water Temperature (C)]]*OO[[#This Row],[53]]</f>
        <v>2.0120828485582497E-7</v>
      </c>
      <c r="BD66" s="10">
        <f>3/24000000*OO[[#This Row],[112 (02JUL1985 21:00:00)-Water Temperature (C)]]*OO[[#This Row],[54]]</f>
        <v>1.8850119763099997E-7</v>
      </c>
      <c r="BE66" s="10">
        <f>3/24000000*OO[[#This Row],[113 (03JUL1985 00:00:00)-Water Temperature (C)]]*OO[[#This Row],[55]]</f>
        <v>1.7476039404562494E-7</v>
      </c>
      <c r="BF66" s="10">
        <f>3/24000000*OO[[#This Row],[114 (03JUL1985 03:00:00)-Water Temperature (C)]]*OO[[#This Row],[56]]</f>
        <v>1.6648030620149997E-7</v>
      </c>
      <c r="BG66" s="10">
        <f>3/24000000*OO[[#This Row],[115 (03JUL1985 06:00:00)-Water Temperature (C)]]*OO[[#This Row],[57]]</f>
        <v>1.6137645875143747E-7</v>
      </c>
      <c r="BH66" s="10">
        <f>3/24000000*OO[[#This Row],[116 (03JUL1985 09:00:00)-Water Temperature (C)]]*OO[[#This Row],[58]]</f>
        <v>1.5651102297599995E-7</v>
      </c>
      <c r="BI66" s="10">
        <f>3/24000000*OO[[#This Row],[117 (03JUL1985 12:00:00)-Water Temperature (C)]]*OO[[#This Row],[59]]</f>
        <v>1.5269651353169999E-7</v>
      </c>
      <c r="BJ66" s="10">
        <f>3/24000000*OO[[#This Row],[118 (03JUL1985 15:00:00)-Water Temperature (C)]]*OO[[#This Row],[60]]</f>
        <v>1.4693611953363753E-7</v>
      </c>
      <c r="BK66" s="10">
        <f>3/24000000*OO[[#This Row],[119 (03JUL1985 18:00:00)-Water Temperature (C)]]*OO[[#This Row],[61]]</f>
        <v>1.395299928678E-7</v>
      </c>
      <c r="BL66" s="10">
        <f>3/24000000*OO[[#This Row],[120 (03JUL1985 21:00:00)-Water Temperature (C)]]*OO[[#This Row],[62]]</f>
        <v>1.3062157475399999E-7</v>
      </c>
      <c r="BM66" s="10">
        <f>3/24000000*OO[[#This Row],[121 (04JUL1985 00:00:00)-Water Temperature (C)]]*OO[[#This Row],[63]]</f>
        <v>1.2058449949797501E-7</v>
      </c>
      <c r="BN66" s="10">
        <f>3/24000000*OO[[#This Row],[122 (04JUL1985 03:00:00)-Water Temperature (C)]]*OO[[#This Row],[64]]</f>
        <v>1.132670774257E-7</v>
      </c>
      <c r="BO66" s="10">
        <f>3/24000000*OO[[#This Row],[123 (04JUL1985 06:00:00)-Water Temperature (C)]]*OO[[#This Row],[65]]</f>
        <v>1.0597671630132501E-7</v>
      </c>
      <c r="BP66" s="10">
        <f>3/24000000*OO[[#This Row],[124 (04JUL1985 09:00:00)-Water Temperature (C)]]*OO[[#This Row],[66]]</f>
        <v>1.0071586358054998E-7</v>
      </c>
      <c r="BQ66" s="10">
        <f>3/24000000*OO[[#This Row],[125 (04JUL1985 12:00:00)-Water Temperature (C)]]*OO[[#This Row],[67]]</f>
        <v>9.6264126743974993E-8</v>
      </c>
      <c r="BR66" s="10">
        <f>3/24000000*OO[[#This Row],[126 (04JUL1985 15:00:00)-Water Temperature (C)]]*OO[[#This Row],[68]]</f>
        <v>9.3627341000337478E-8</v>
      </c>
      <c r="BS66" s="10">
        <f>3/24000000*OO[[#This Row],[127 (04JUL1985 18:00:00)-Water Temperature (C)]]*OO[[#This Row],[69]]</f>
        <v>9.2377840464487494E-8</v>
      </c>
      <c r="BT66" s="10">
        <f>3/24000000*OO[[#This Row],[128 (04JUL1985 21:00:00)-Water Temperature (C)]]*OO[[#This Row],[70]]</f>
        <v>9.0841646309399986E-8</v>
      </c>
      <c r="BU66" s="10">
        <f>3/24000000*OO[[#This Row],[129 (05JUL1985 00:00:00)-Water Temperature (C)]]*OO[[#This Row],[71]]</f>
        <v>8.7474547440449991E-8</v>
      </c>
      <c r="BV66" s="10">
        <f>3/24000000*OO[[#This Row],[130 (05JUL1985 03:00:00)-Water Temperature (C)]]*OO[[#This Row],[72]]</f>
        <v>8.6329503697087499E-8</v>
      </c>
      <c r="BW66" s="10">
        <f>3/24000000*OO[[#This Row],[131 (05JUL1985 06:00:00)-Water Temperature (C)]]*OO[[#This Row],[73]]</f>
        <v>8.449869990724999E-8</v>
      </c>
      <c r="BX66" s="10">
        <f>3/24000000*OO[[#This Row],[132 (05JUL1985 09:00:00)-Water Temperature (C)]]*OO[[#This Row],[74]]</f>
        <v>8.2394055601087499E-8</v>
      </c>
      <c r="BY66" s="10">
        <f>3/24000000*OO[[#This Row],[133 (05JUL1985 12:00:00)-Water Temperature (C)]]*OO[[#This Row],[75]]</f>
        <v>8.0339865481575E-8</v>
      </c>
      <c r="BZ66" s="10">
        <f>3/24000000*OO[[#This Row],[134 (05JUL1985 15:00:00)-Water Temperature (C)]]*OO[[#This Row],[76]]</f>
        <v>7.8492936774924986E-8</v>
      </c>
      <c r="CA66" s="10">
        <f>3/24000000*OO[[#This Row],[135 (05JUL1985 18:00:00)-Water Temperature (C)]]*OO[[#This Row],[77]]</f>
        <v>7.5919909773137497E-8</v>
      </c>
      <c r="CB66" s="10">
        <f>3/24000000*OO[[#This Row],[136 (05JUL1985 21:00:00)-Water Temperature (C)]]*OO[[#This Row],[78]]</f>
        <v>7.2490057887375E-8</v>
      </c>
      <c r="CC66" s="10">
        <f>3/24000000*OO[[#This Row],[137 (06JUL1985 00:00:00)-Water Temperature (C)]]*OO[[#This Row],[79]]</f>
        <v>6.8581666841462492E-8</v>
      </c>
      <c r="CD66" s="10">
        <f>3/24000000*OO[[#This Row],[138 (06JUL1985 03:00:00)-Water Temperature (C)]]*OO[[#This Row],[80]]</f>
        <v>6.7537683495E-8</v>
      </c>
      <c r="CE66" s="10">
        <f>3/24000000*OO[[#This Row],[139 (06JUL1985 06:00:00)-Water Temperature (C)]]*OO[[#This Row],[81]]</f>
        <v>6.6852979739524997E-8</v>
      </c>
      <c r="CF66" s="10">
        <f>3/24000000*OO[[#This Row],[140 (06JUL1985 09:00:00)-Water Temperature (C)]]*OO[[#This Row],[82]]</f>
        <v>6.6338211060924995E-8</v>
      </c>
      <c r="CG66" s="10">
        <f>3/24000000*OO[[#This Row],[141 (06JUL1985 12:00:00)-Water Temperature (C)]]*OO[[#This Row],[83]]</f>
        <v>6.6909115912975006E-8</v>
      </c>
      <c r="CH66" s="10">
        <f>3/24000000*OO[[#This Row],[142 (06JUL1985 15:00:00)-Water Temperature (C)]]*OO[[#This Row],[84]]</f>
        <v>6.5779750776449987E-8</v>
      </c>
      <c r="CI66" s="10">
        <f>3/24000000*OO[[#This Row],[143 (06JUL1985 18:00:00)-Water Temperature (C)]]*OO[[#This Row],[85]]</f>
        <v>6.1614488836125011E-8</v>
      </c>
      <c r="CJ66" s="10">
        <f>3/24000000*OO[[#This Row],[144 (06JUL1985 21:00:00)-Water Temperature (C)]]*OO[[#This Row],[86]]</f>
        <v>5.658834685320001E-8</v>
      </c>
      <c r="CK66" s="10">
        <f>3/24000000*OO[[#This Row],[145 (07JUL1985 00:00:00)-Water Temperature (C)]]*OO[[#This Row],[87]]</f>
        <v>5.2956040931999994E-8</v>
      </c>
      <c r="CL66" s="10">
        <f>3/24000000*OO[[#This Row],[146 (07JUL1985 03:00:00)-Water Temperature (C)]]*OO[[#This Row],[88]]</f>
        <v>5.1719109119999991E-8</v>
      </c>
      <c r="CM66" s="10">
        <f>3/24000000*OO[[#This Row],[147 (07JUL1985 06:00:00)-Water Temperature (C)]]*OO[[#This Row],[89]]</f>
        <v>5.0439592728249999E-8</v>
      </c>
      <c r="CN66" s="10">
        <f>3/24000000*OO[[#This Row],[148 (07JUL1985 09:00:00)-Water Temperature (C)]]*OO[[#This Row],[90]]</f>
        <v>4.8212545855549996E-8</v>
      </c>
      <c r="CO66" s="10">
        <f>3/24000000*OO[[#This Row],[149 (07JUL1985 12:00:00)-Water Temperature (C)]]*OO[[#This Row],[91]]</f>
        <v>4.7258649801999994E-8</v>
      </c>
      <c r="CP66" s="10">
        <f>3/24000000*OO[[#This Row],[150 (07JUL1985 15:00:00)-Water Temperature (C)]]*OO[[#This Row],[92]]</f>
        <v>4.8115530433049996E-8</v>
      </c>
      <c r="CQ66" s="10">
        <f>3/24000000*OO[[#This Row],[151 (07JUL1985 18:00:00)-Water Temperature (C)]]*OO[[#This Row],[93]]</f>
        <v>4.9445606030624997E-8</v>
      </c>
      <c r="CR66" s="10">
        <f>3/24000000*OO[[#This Row],[152 (07JUL1985 21:00:00)-Water Temperature (C)]]*OO[[#This Row],[94]]</f>
        <v>4.9426152545250002E-8</v>
      </c>
      <c r="CS66" s="10">
        <f>3/24000000*OO[[#This Row],[153 (08JUL1985 00:00:00)-Water Temperature (C)]]*OO[[#This Row],[95]]</f>
        <v>4.7565822065175003E-8</v>
      </c>
      <c r="CT66" s="10">
        <f>3/24000000*OO[[#This Row],[154 (08JUL1985 03:00:00)-Water Temperature (C)]]*OO[[#This Row],[96]]</f>
        <v>4.5375007429999988E-8</v>
      </c>
      <c r="CU66" s="10">
        <f>3/24000000*OO[[#This Row],[155 (08JUL1985 06:00:00)-Water Temperature (C)]]*OO[[#This Row],[97]]</f>
        <v>4.4069358489000006E-8</v>
      </c>
      <c r="CV66" s="10">
        <f>3/24000000*OO[[#This Row],[156 (08JUL1985 09:00:00)-Water Temperature (C)]]*OO[[#This Row],[98]]</f>
        <v>4.2308558596562496E-8</v>
      </c>
      <c r="CW66" s="10">
        <f>3/24000000*OO[[#This Row],[157 (08JUL1985 12:00:00)-Water Temperature (C)]]*OO[[#This Row],[99]]</f>
        <v>4.0023348336299998E-8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2.0241700657751677E-17</v>
      </c>
      <c r="D67" s="10">
        <f>3/24*OO[[#This Row],[60 (26JUN1985 09:00:00)-Water Temperature (C)]]*OO[[#This Row],[2]]/SUM(OO[2])</f>
        <v>8.767538979955628E-6</v>
      </c>
      <c r="E67" s="10">
        <f>3/24*OO[[#This Row],[61 (26JUN1985 12:00:00)-Water Temperature (C)]]*OO[[#This Row],[3]]/SUM(OO[3])</f>
        <v>1.5988574653588158E-2</v>
      </c>
      <c r="F67" s="10">
        <f>3/24*OO[[#This Row],[62 (26JUN1985 15:00:00)-Water Temperature (C)]]*OO[[#This Row],[4]]/SUM(OO[4])</f>
        <v>6.9079634185742742E-2</v>
      </c>
      <c r="G67" s="10">
        <f>3/24*OO[[#This Row],[63 (26JUN1985 18:00:00)-Water Temperature (C)]]*OO[[#This Row],[5]]/SUM(OO[5])</f>
        <v>2.4992180963524801E-2</v>
      </c>
      <c r="H67" s="10">
        <f>3/24*OO[[#This Row],[64 (26JUN1985 21:00:00)-Water Temperature (C)]]*OO[[#This Row],[6]]/SUM(OO[6])</f>
        <v>2.3064932121538437E-3</v>
      </c>
      <c r="I67" s="10">
        <f>3/24*OO[[#This Row],[65 (27JUN1985 00:00:00)-Water Temperature (C)]]*OO[[#This Row],[7]]/SUM(OO[7])</f>
        <v>1.1906488442963867E-4</v>
      </c>
      <c r="J67" s="10">
        <f>3/24*OO[[#This Row],[66 (27JUN1985 03:00:00)-Water Temperature (C)]]*OO[[#This Row],[8]]/SUM(OO[8])</f>
        <v>2.6382623470281749E-5</v>
      </c>
      <c r="K67" s="10">
        <f>3/24*OO[[#This Row],[67 (27JUN1985 06:00:00)-Water Temperature (C)]]*OO[[#This Row],[9]]/SUM(OO[9])</f>
        <v>2.2137872764828576E-5</v>
      </c>
      <c r="L67" s="10">
        <f>3/24*OO[[#This Row],[68 (27JUN1985 09:00:00)-Water Temperature (C)]]*OO[[#This Row],[10]]/SUM(OO[10])</f>
        <v>2.1930625405986806E-5</v>
      </c>
      <c r="M67" s="10">
        <f>3/24*OO[[#This Row],[69 (27JUN1985 12:00:00)-Water Temperature (C)]]*OO[[#This Row],[11]]/SUM(OO[11])</f>
        <v>2.506939469441424E-5</v>
      </c>
      <c r="N67" s="10">
        <f>3/24*OO[[#This Row],[70 (27JUN1985 15:00:00)-Water Temperature (C)]]*OO[[#This Row],[12]]/SUM(OO[12])</f>
        <v>2.7614513289451382E-5</v>
      </c>
      <c r="O67" s="10">
        <f>3/24*OO[[#This Row],[71 (27JUN1985 18:00:00)-Water Temperature (C)]]*OO[[#This Row],[13]]/SUM(OO[13])</f>
        <v>2.7329553926051653E-5</v>
      </c>
      <c r="P67" s="10">
        <f>3/24*OO[[#This Row],[72 (27JUN1985 21:00:00)-Water Temperature (C)]]*OO[[#This Row],[14]]/SUM(OO[14])</f>
        <v>2.5060817631092017E-5</v>
      </c>
      <c r="Q67" s="10">
        <f>3/24*OO[[#This Row],[73 (28JUN1985 00:00:00)-Water Temperature (C)]]*OO[[#This Row],[15]]/SUM(OO[15])</f>
        <v>2.2300852743229921E-5</v>
      </c>
      <c r="R67" s="10">
        <f>3/24*OO[[#This Row],[74 (28JUN1985 03:00:00)-Water Temperature (C)]]*OO[[#This Row],[16]]/SUM(OO[16])</f>
        <v>1.9931595577028466E-5</v>
      </c>
      <c r="S67" s="10">
        <f>3/24*OO[[#This Row],[75 (28JUN1985 06:00:00)-Water Temperature (C)]]*OO[[#This Row],[17]]/SUM(OO[17])</f>
        <v>1.8104909489842834E-5</v>
      </c>
      <c r="T67" s="10">
        <f>3/24*OO[[#This Row],[76 (28JUN1985 09:00:00)-Water Temperature (C)]]*OO[[#This Row],[18]]/SUM(OO[18])</f>
        <v>1.6544121039398681E-5</v>
      </c>
      <c r="U67" s="10">
        <f>3/24*OO[[#This Row],[77 (28JUN1985 12:00:00)-Water Temperature (C)]]*OO[[#This Row],[19]]/SUM(OO[19])</f>
        <v>1.5049429396406974E-5</v>
      </c>
      <c r="V67" s="10">
        <f>3/24000000*OO[[#This Row],[78 (28JUN1985 15:00:00)-Water Temperature (C)]]*OO[[#This Row],[20]]</f>
        <v>1.331853196226875E-5</v>
      </c>
      <c r="W67" s="10">
        <f>3/24000000*OO[[#This Row],[79 (28JUN1985 18:00:00)-Water Temperature (C)]]*OO[[#This Row],[21]]</f>
        <v>1.166683300244625E-5</v>
      </c>
      <c r="X67" s="10">
        <f>3/24000000*OO[[#This Row],[80 (28JUN1985 21:00:00)-Water Temperature (C)]]*OO[[#This Row],[22]]</f>
        <v>1.0039918186199998E-5</v>
      </c>
      <c r="Y67" s="10">
        <f>3/24000000*OO[[#This Row],[81 (29JUN1985 00:00:00)-Water Temperature (C)]]*OO[[#This Row],[23]]</f>
        <v>8.4744546604050014E-6</v>
      </c>
      <c r="Z67" s="10">
        <f>3/24000000*OO[[#This Row],[82 (29JUN1985 03:00:00)-Water Temperature (C)]]*OO[[#This Row],[24]]</f>
        <v>7.2717443042562503E-6</v>
      </c>
      <c r="AA67" s="10">
        <f>3/24000000*OO[[#This Row],[83 (29JUN1985 06:00:00)-Water Temperature (C)]]*OO[[#This Row],[25]]</f>
        <v>6.4379420700725011E-6</v>
      </c>
      <c r="AB67" s="10">
        <f>3/24000000*OO[[#This Row],[84 (29JUN1985 09:00:00)-Water Temperature (C)]]*OO[[#This Row],[26]]</f>
        <v>5.77802330742E-6</v>
      </c>
      <c r="AC67" s="10">
        <f>3/24000000*OO[[#This Row],[85 (29JUN1985 12:00:00)-Water Temperature (C)]]*OO[[#This Row],[27]]</f>
        <v>5.1798609863687489E-6</v>
      </c>
      <c r="AD67" s="10">
        <f>3/24000000*OO[[#This Row],[86 (29JUN1985 15:00:00)-Water Temperature (C)]]*OO[[#This Row],[28]]</f>
        <v>4.555442515724999E-6</v>
      </c>
      <c r="AE67" s="10">
        <f>3/24000000*OO[[#This Row],[88 (29JUN1985 21:00:00)-Water Temperature (C)]]*OO[[#This Row],[30]]</f>
        <v>3.4671514963475002E-6</v>
      </c>
      <c r="AF67" s="10">
        <f>3/24000000*OO[[#This Row],[88 (29JUN1985 21:00:00)-Water Temperature (C)]]*OO[[#This Row],[30]]</f>
        <v>3.4671514963475002E-6</v>
      </c>
      <c r="AG67" s="10">
        <f>3/24000000*OO[[#This Row],[89 (30JUN1985 00:00:00)-Water Temperature (C)]]*OO[[#This Row],[31]]</f>
        <v>2.933463706985E-6</v>
      </c>
      <c r="AH67" s="10">
        <f>3/24000000*OO[[#This Row],[90 (30JUN1985 03:00:00)-Water Temperature (C)]]*OO[[#This Row],[32]]</f>
        <v>2.48980344622875E-6</v>
      </c>
      <c r="AI67" s="10">
        <f>3/24000000*OO[[#This Row],[91 (30JUN1985 06:00:00)-Water Temperature (C)]]*OO[[#This Row],[33]]</f>
        <v>2.1549363323637498E-6</v>
      </c>
      <c r="AJ67" s="10">
        <f>3/24000000*OO[[#This Row],[92 (30JUN1985 09:00:00)-Water Temperature (C)]]*OO[[#This Row],[34]]</f>
        <v>1.8939209411100002E-6</v>
      </c>
      <c r="AK67" s="10">
        <f>3/24000000*OO[[#This Row],[93 (30JUN1985 12:00:00)-Water Temperature (C)]]*OO[[#This Row],[35]]</f>
        <v>1.6249479102750001E-6</v>
      </c>
      <c r="AL67" s="10">
        <f>3/24000000*OO[[#This Row],[94 (30JUN1985 15:00:00)-Water Temperature (C)]]*OO[[#This Row],[36]]</f>
        <v>1.2495577415444999E-6</v>
      </c>
      <c r="AM67" s="10">
        <f>3/24000000*OO[[#This Row],[95 (30JUN1985 18:00:00)-Water Temperature (C)]]*OO[[#This Row],[37]]</f>
        <v>8.5350446007812486E-7</v>
      </c>
      <c r="AN67" s="10">
        <f>3/24000000*OO[[#This Row],[96 (30JUN1985 21:00:00)-Water Temperature (C)]]*OO[[#This Row],[38]]</f>
        <v>5.6045493613424994E-7</v>
      </c>
      <c r="AO67" s="10">
        <f>3/24000000*OO[[#This Row],[97 (01JUL1985 00:00:00)-Water Temperature (C)]]*OO[[#This Row],[39]]</f>
        <v>3.8508722163999993E-7</v>
      </c>
      <c r="AP67" s="10">
        <f>3/24000000*OO[[#This Row],[98 (01JUL1985 03:00:00)-Water Temperature (C)]]*OO[[#This Row],[40]]</f>
        <v>2.98800332564E-7</v>
      </c>
      <c r="AQ67" s="10">
        <f>3/24000000*OO[[#This Row],[99 (01JUL1985 06:00:00)-Water Temperature (C)]]*OO[[#This Row],[41]]</f>
        <v>2.4926806378374997E-7</v>
      </c>
      <c r="AR67" s="10">
        <f>3/24000000*OO[[#This Row],[100 (01JUL1985 09:00:00)-Water Temperature (C)]]*OO[[#This Row],[42]]</f>
        <v>2.1792238729724997E-7</v>
      </c>
      <c r="AS67" s="10">
        <f>3/24000000*OO[[#This Row],[101 (01JUL1985 12:00:00)-Water Temperature (C)]]*OO[[#This Row],[43]]</f>
        <v>1.96285540917375E-7</v>
      </c>
      <c r="AT67" s="10">
        <f>3/24000000*OO[[#This Row],[102 (01JUL1985 15:00:00)-Water Temperature (C)]]*OO[[#This Row],[44]]</f>
        <v>1.8106577341031249E-7</v>
      </c>
      <c r="AU67" s="10">
        <f>3/24000000*OO[[#This Row],[103 (01JUL1985 18:00:00)-Water Temperature (C)]]*OO[[#This Row],[45]]</f>
        <v>1.6772200617123747E-7</v>
      </c>
      <c r="AV67" s="10">
        <f>3/24000000*OO[[#This Row],[104 (01JUL1985 21:00:00)-Water Temperature (C)]]*OO[[#This Row],[46]]</f>
        <v>1.5394549261537497E-7</v>
      </c>
      <c r="AW67" s="10">
        <f>3/24000000*OO[[#This Row],[105 (02JUL1985 00:00:00)-Water Temperature (C)]]*OO[[#This Row],[47]]</f>
        <v>1.4029277473659999E-7</v>
      </c>
      <c r="AX67" s="10">
        <f>3/24000000*OO[[#This Row],[106 (02JUL1985 03:00:00)-Water Temperature (C)]]*OO[[#This Row],[48]]</f>
        <v>1.3324527368774997E-7</v>
      </c>
      <c r="AY67" s="10">
        <f>3/24000000*OO[[#This Row],[107 (02JUL1985 06:00:00)-Water Temperature (C)]]*OO[[#This Row],[49]]</f>
        <v>1.2868089947664999E-7</v>
      </c>
      <c r="AZ67" s="10">
        <f>3/24000000*OO[[#This Row],[108 (02JUL1985 09:00:00)-Water Temperature (C)]]*OO[[#This Row],[50]]</f>
        <v>1.2424855470527501E-7</v>
      </c>
      <c r="BA67" s="10">
        <f>3/24000000*OO[[#This Row],[109 (02JUL1985 12:00:00)-Water Temperature (C)]]*OO[[#This Row],[51]]</f>
        <v>1.2059643295931249E-7</v>
      </c>
      <c r="BB67" s="10">
        <f>3/24000000*OO[[#This Row],[110 (02JUL1985 15:00:00)-Water Temperature (C)]]*OO[[#This Row],[52]]</f>
        <v>1.16088166090575E-7</v>
      </c>
      <c r="BC67" s="10">
        <f>3/24000000*OO[[#This Row],[111 (02JUL1985 18:00:00)-Water Temperature (C)]]*OO[[#This Row],[53]]</f>
        <v>1.102336219327E-7</v>
      </c>
      <c r="BD67" s="10">
        <f>3/24000000*OO[[#This Row],[112 (02JUL1985 21:00:00)-Water Temperature (C)]]*OO[[#This Row],[54]]</f>
        <v>1.0350910996890001E-7</v>
      </c>
      <c r="BE67" s="10">
        <f>3/24000000*OO[[#This Row],[113 (03JUL1985 00:00:00)-Water Temperature (C)]]*OO[[#This Row],[55]]</f>
        <v>9.61903312703625E-8</v>
      </c>
      <c r="BF67" s="10">
        <f>3/24000000*OO[[#This Row],[114 (03JUL1985 03:00:00)-Water Temperature (C)]]*OO[[#This Row],[56]]</f>
        <v>9.1725894984299993E-8</v>
      </c>
      <c r="BG67" s="10">
        <f>3/24000000*OO[[#This Row],[115 (03JUL1985 06:00:00)-Water Temperature (C)]]*OO[[#This Row],[57]]</f>
        <v>8.8804516698312502E-8</v>
      </c>
      <c r="BH67" s="10">
        <f>3/24000000*OO[[#This Row],[116 (03JUL1985 09:00:00)-Water Temperature (C)]]*OO[[#This Row],[58]]</f>
        <v>8.6020241811550009E-8</v>
      </c>
      <c r="BI67" s="10">
        <f>3/24000000*OO[[#This Row],[117 (03JUL1985 12:00:00)-Water Temperature (C)]]*OO[[#This Row],[59]]</f>
        <v>8.3738267521012501E-8</v>
      </c>
      <c r="BJ67" s="10">
        <f>3/24000000*OO[[#This Row],[118 (03JUL1985 15:00:00)-Water Temperature (C)]]*OO[[#This Row],[60]]</f>
        <v>8.0442675399449991E-8</v>
      </c>
      <c r="BK67" s="10">
        <f>3/24000000*OO[[#This Row],[119 (03JUL1985 18:00:00)-Water Temperature (C)]]*OO[[#This Row],[61]]</f>
        <v>7.6420989554174991E-8</v>
      </c>
      <c r="BL67" s="10">
        <f>3/24000000*OO[[#This Row],[120 (03JUL1985 21:00:00)-Water Temperature (C)]]*OO[[#This Row],[62]]</f>
        <v>7.1674224629362489E-8</v>
      </c>
      <c r="BM67" s="10">
        <f>3/24000000*OO[[#This Row],[121 (04JUL1985 00:00:00)-Water Temperature (C)]]*OO[[#This Row],[63]]</f>
        <v>6.6341090885624993E-8</v>
      </c>
      <c r="BN67" s="10">
        <f>3/24000000*OO[[#This Row],[122 (04JUL1985 03:00:00)-Water Temperature (C)]]*OO[[#This Row],[64]]</f>
        <v>6.2407526128400004E-8</v>
      </c>
      <c r="BO67" s="10">
        <f>3/24000000*OO[[#This Row],[123 (04JUL1985 06:00:00)-Water Temperature (C)]]*OO[[#This Row],[65]]</f>
        <v>5.8342319610300003E-8</v>
      </c>
      <c r="BP67" s="10">
        <f>3/24000000*OO[[#This Row],[124 (04JUL1985 09:00:00)-Water Temperature (C)]]*OO[[#This Row],[66]]</f>
        <v>5.5398660708824999E-8</v>
      </c>
      <c r="BQ67" s="10">
        <f>3/24000000*OO[[#This Row],[125 (04JUL1985 12:00:00)-Water Temperature (C)]]*OO[[#This Row],[67]]</f>
        <v>5.2787822333400002E-8</v>
      </c>
      <c r="BR67" s="10">
        <f>3/24000000*OO[[#This Row],[126 (04JUL1985 15:00:00)-Water Temperature (C)]]*OO[[#This Row],[68]]</f>
        <v>5.1230550546224991E-8</v>
      </c>
      <c r="BS67" s="10">
        <f>3/24000000*OO[[#This Row],[127 (04JUL1985 18:00:00)-Water Temperature (C)]]*OO[[#This Row],[69]]</f>
        <v>5.0505498584437495E-8</v>
      </c>
      <c r="BT67" s="10">
        <f>3/24000000*OO[[#This Row],[128 (04JUL1985 21:00:00)-Water Temperature (C)]]*OO[[#This Row],[70]]</f>
        <v>4.9718450951949989E-8</v>
      </c>
      <c r="BU67" s="10">
        <f>3/24000000*OO[[#This Row],[129 (05JUL1985 00:00:00)-Water Temperature (C)]]*OO[[#This Row],[71]]</f>
        <v>4.7973377016875001E-8</v>
      </c>
      <c r="BV67" s="10">
        <f>3/24000000*OO[[#This Row],[130 (05JUL1985 03:00:00)-Water Temperature (C)]]*OO[[#This Row],[72]]</f>
        <v>4.7363333305274991E-8</v>
      </c>
      <c r="BW67" s="10">
        <f>3/24000000*OO[[#This Row],[131 (05JUL1985 06:00:00)-Water Temperature (C)]]*OO[[#This Row],[73]]</f>
        <v>4.6311133231237496E-8</v>
      </c>
      <c r="BX67" s="10">
        <f>3/24000000*OO[[#This Row],[132 (05JUL1985 09:00:00)-Water Temperature (C)]]*OO[[#This Row],[74]]</f>
        <v>4.5169108189199996E-8</v>
      </c>
      <c r="BY67" s="10">
        <f>3/24000000*OO[[#This Row],[133 (05JUL1985 12:00:00)-Water Temperature (C)]]*OO[[#This Row],[75]]</f>
        <v>4.3968245134275E-8</v>
      </c>
      <c r="BZ67" s="10">
        <f>3/24000000*OO[[#This Row],[134 (05JUL1985 15:00:00)-Water Temperature (C)]]*OO[[#This Row],[76]]</f>
        <v>4.2856516267449994E-8</v>
      </c>
      <c r="CA67" s="10">
        <f>3/24000000*OO[[#This Row],[135 (05JUL1985 18:00:00)-Water Temperature (C)]]*OO[[#This Row],[77]]</f>
        <v>4.1490671217337499E-8</v>
      </c>
      <c r="CB67" s="10">
        <f>3/24000000*OO[[#This Row],[136 (05JUL1985 21:00:00)-Water Temperature (C)]]*OO[[#This Row],[78]]</f>
        <v>3.9703421555599999E-8</v>
      </c>
      <c r="CC67" s="10">
        <f>3/24000000*OO[[#This Row],[137 (06JUL1985 00:00:00)-Water Temperature (C)]]*OO[[#This Row],[79]]</f>
        <v>3.7644165452662499E-8</v>
      </c>
      <c r="CD67" s="10">
        <f>3/24000000*OO[[#This Row],[138 (06JUL1985 03:00:00)-Water Temperature (C)]]*OO[[#This Row],[80]]</f>
        <v>3.70904010553875E-8</v>
      </c>
      <c r="CE67" s="10">
        <f>3/24000000*OO[[#This Row],[139 (06JUL1985 06:00:00)-Water Temperature (C)]]*OO[[#This Row],[81]]</f>
        <v>3.668594023655E-8</v>
      </c>
      <c r="CF67" s="10">
        <f>3/24000000*OO[[#This Row],[140 (06JUL1985 09:00:00)-Water Temperature (C)]]*OO[[#This Row],[82]]</f>
        <v>3.640473374069999E-8</v>
      </c>
      <c r="CG67" s="10">
        <f>3/24000000*OO[[#This Row],[141 (06JUL1985 12:00:00)-Water Temperature (C)]]*OO[[#This Row],[83]]</f>
        <v>3.66750328473E-8</v>
      </c>
      <c r="CH67" s="10">
        <f>3/24000000*OO[[#This Row],[142 (06JUL1985 15:00:00)-Water Temperature (C)]]*OO[[#This Row],[84]]</f>
        <v>3.6063553372749995E-8</v>
      </c>
      <c r="CI67" s="10">
        <f>3/24000000*OO[[#This Row],[143 (06JUL1985 18:00:00)-Water Temperature (C)]]*OO[[#This Row],[85]]</f>
        <v>3.3850247845875005E-8</v>
      </c>
      <c r="CJ67" s="10">
        <f>3/24000000*OO[[#This Row],[144 (06JUL1985 21:00:00)-Water Temperature (C)]]*OO[[#This Row],[86]]</f>
        <v>3.1120130015874997E-8</v>
      </c>
      <c r="CK67" s="10">
        <f>3/24000000*OO[[#This Row],[145 (07JUL1985 00:00:00)-Water Temperature (C)]]*OO[[#This Row],[87]]</f>
        <v>2.9115722900774999E-8</v>
      </c>
      <c r="CL67" s="10">
        <f>3/24000000*OO[[#This Row],[146 (07JUL1985 03:00:00)-Water Temperature (C)]]*OO[[#This Row],[88]]</f>
        <v>2.8428398445849999E-8</v>
      </c>
      <c r="CM67" s="10">
        <f>3/24000000*OO[[#This Row],[147 (07JUL1985 06:00:00)-Water Temperature (C)]]*OO[[#This Row],[89]]</f>
        <v>2.7749811842175004E-8</v>
      </c>
      <c r="CN67" s="10">
        <f>3/24000000*OO[[#This Row],[148 (07JUL1985 09:00:00)-Water Temperature (C)]]*OO[[#This Row],[90]]</f>
        <v>2.6545121273699995E-8</v>
      </c>
      <c r="CO67" s="10">
        <f>3/24000000*OO[[#This Row],[149 (07JUL1985 12:00:00)-Water Temperature (C)]]*OO[[#This Row],[91]]</f>
        <v>2.5873761815362502E-8</v>
      </c>
      <c r="CP67" s="10">
        <f>3/24000000*OO[[#This Row],[150 (07JUL1985 15:00:00)-Water Temperature (C)]]*OO[[#This Row],[92]]</f>
        <v>2.6148818701749998E-8</v>
      </c>
      <c r="CQ67" s="10">
        <f>3/24000000*OO[[#This Row],[151 (07JUL1985 18:00:00)-Water Temperature (C)]]*OO[[#This Row],[93]]</f>
        <v>2.6866265007249995E-8</v>
      </c>
      <c r="CR67" s="10">
        <f>3/24000000*OO[[#This Row],[152 (07JUL1985 21:00:00)-Water Temperature (C)]]*OO[[#This Row],[94]]</f>
        <v>2.6977827300187503E-8</v>
      </c>
      <c r="CS67" s="10">
        <f>3/24000000*OO[[#This Row],[153 (08JUL1985 00:00:00)-Water Temperature (C)]]*OO[[#This Row],[95]]</f>
        <v>2.6082917864149997E-8</v>
      </c>
      <c r="CT67" s="10">
        <f>3/24000000*OO[[#This Row],[154 (08JUL1985 03:00:00)-Water Temperature (C)]]*OO[[#This Row],[96]]</f>
        <v>2.4950871356199997E-8</v>
      </c>
      <c r="CU67" s="10">
        <f>3/24000000*OO[[#This Row],[155 (08JUL1985 06:00:00)-Water Temperature (C)]]*OO[[#This Row],[97]]</f>
        <v>2.4241122237200001E-8</v>
      </c>
      <c r="CV67" s="10">
        <f>3/24000000*OO[[#This Row],[156 (08JUL1985 09:00:00)-Water Temperature (C)]]*OO[[#This Row],[98]]</f>
        <v>2.3268732053800001E-8</v>
      </c>
      <c r="CW67" s="10">
        <f>3/24000000*OO[[#This Row],[157 (08JUL1985 12:00:00)-Water Temperature (C)]]*OO[[#This Row],[99]]</f>
        <v>2.2047462861593752E-8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7.2025680582082627E-18</v>
      </c>
      <c r="D68" s="10">
        <f>3/24*OO[[#This Row],[60 (26JUN1985 09:00:00)-Water Temperature (C)]]*OO[[#This Row],[2]]/SUM(OO[2])</f>
        <v>4.7198520303638881E-6</v>
      </c>
      <c r="E68" s="10">
        <f>3/24*OO[[#This Row],[61 (26JUN1985 12:00:00)-Water Temperature (C)]]*OO[[#This Row],[3]]/SUM(OO[3])</f>
        <v>1.2997699269175596E-2</v>
      </c>
      <c r="F68" s="10">
        <f>3/24*OO[[#This Row],[62 (26JUN1985 15:00:00)-Water Temperature (C)]]*OO[[#This Row],[4]]/SUM(OO[4])</f>
        <v>6.6208894800879478E-2</v>
      </c>
      <c r="G68" s="10">
        <f>3/24*OO[[#This Row],[63 (26JUN1985 18:00:00)-Water Temperature (C)]]*OO[[#This Row],[5]]/SUM(OO[5])</f>
        <v>2.6847876297275339E-2</v>
      </c>
      <c r="H68" s="10">
        <f>3/24*OO[[#This Row],[64 (26JUN1985 21:00:00)-Water Temperature (C)]]*OO[[#This Row],[6]]/SUM(OO[6])</f>
        <v>2.700909485805193E-3</v>
      </c>
      <c r="I68" s="10">
        <f>3/24*OO[[#This Row],[65 (27JUN1985 00:00:00)-Water Temperature (C)]]*OO[[#This Row],[7]]/SUM(OO[7])</f>
        <v>1.4181073365846999E-4</v>
      </c>
      <c r="J68" s="10">
        <f>3/24*OO[[#This Row],[66 (27JUN1985 03:00:00)-Water Temperature (C)]]*OO[[#This Row],[8]]/SUM(OO[8])</f>
        <v>2.6471405201720221E-5</v>
      </c>
      <c r="K68" s="10">
        <f>3/24*OO[[#This Row],[67 (27JUN1985 06:00:00)-Water Temperature (C)]]*OO[[#This Row],[9]]/SUM(OO[9])</f>
        <v>2.1529551302933345E-5</v>
      </c>
      <c r="L68" s="10">
        <f>3/24*OO[[#This Row],[68 (27JUN1985 09:00:00)-Water Temperature (C)]]*OO[[#This Row],[10]]/SUM(OO[10])</f>
        <v>2.111925305467672E-5</v>
      </c>
      <c r="M68" s="10">
        <f>3/24*OO[[#This Row],[69 (27JUN1985 12:00:00)-Water Temperature (C)]]*OO[[#This Row],[11]]/SUM(OO[11])</f>
        <v>2.4008597919973903E-5</v>
      </c>
      <c r="N68" s="10">
        <f>3/24*OO[[#This Row],[70 (27JUN1985 15:00:00)-Water Temperature (C)]]*OO[[#This Row],[12]]/SUM(OO[12])</f>
        <v>2.6567076631716453E-5</v>
      </c>
      <c r="O68" s="10">
        <f>3/24*OO[[#This Row],[71 (27JUN1985 18:00:00)-Water Temperature (C)]]*OO[[#This Row],[13]]/SUM(OO[13])</f>
        <v>2.6435428740734928E-5</v>
      </c>
      <c r="P68" s="10">
        <f>3/24*OO[[#This Row],[72 (27JUN1985 21:00:00)-Water Temperature (C)]]*OO[[#This Row],[14]]/SUM(OO[14])</f>
        <v>2.4312292279911049E-5</v>
      </c>
      <c r="Q68" s="10">
        <f>3/24*OO[[#This Row],[73 (28JUN1985 00:00:00)-Water Temperature (C)]]*OO[[#This Row],[15]]/SUM(OO[15])</f>
        <v>2.1671292679038665E-5</v>
      </c>
      <c r="R68" s="10">
        <f>3/24*OO[[#This Row],[74 (28JUN1985 03:00:00)-Water Temperature (C)]]*OO[[#This Row],[16]]/SUM(OO[16])</f>
        <v>1.9358708443212548E-5</v>
      </c>
      <c r="S68" s="10">
        <f>3/24*OO[[#This Row],[75 (28JUN1985 06:00:00)-Water Temperature (C)]]*OO[[#This Row],[17]]/SUM(OO[17])</f>
        <v>1.7569465196378242E-5</v>
      </c>
      <c r="T68" s="10">
        <f>3/24*OO[[#This Row],[76 (28JUN1985 09:00:00)-Water Temperature (C)]]*OO[[#This Row],[18]]/SUM(OO[18])</f>
        <v>1.6038244588092917E-5</v>
      </c>
      <c r="U68" s="10">
        <f>3/24*OO[[#This Row],[77 (28JUN1985 12:00:00)-Water Temperature (C)]]*OO[[#This Row],[19]]/SUM(OO[19])</f>
        <v>1.4573852700266847E-5</v>
      </c>
      <c r="V68" s="10">
        <f>3/24000000*OO[[#This Row],[78 (28JUN1985 15:00:00)-Water Temperature (C)]]*OO[[#This Row],[20]]</f>
        <v>1.288786789520875E-5</v>
      </c>
      <c r="W68" s="10">
        <f>3/24000000*OO[[#This Row],[79 (28JUN1985 18:00:00)-Water Temperature (C)]]*OO[[#This Row],[21]]</f>
        <v>1.1289215212304998E-5</v>
      </c>
      <c r="X68" s="10">
        <f>3/24000000*OO[[#This Row],[80 (28JUN1985 21:00:00)-Water Temperature (C)]]*OO[[#This Row],[22]]</f>
        <v>9.7213315570250015E-6</v>
      </c>
      <c r="Y68" s="10">
        <f>3/24000000*OO[[#This Row],[81 (29JUN1985 00:00:00)-Water Temperature (C)]]*OO[[#This Row],[23]]</f>
        <v>8.2114449570999992E-6</v>
      </c>
      <c r="Z68" s="10">
        <f>3/24000000*OO[[#This Row],[82 (29JUN1985 03:00:00)-Water Temperature (C)]]*OO[[#This Row],[24]]</f>
        <v>7.0435237369750003E-6</v>
      </c>
      <c r="AA68" s="10">
        <f>3/24000000*OO[[#This Row],[83 (29JUN1985 06:00:00)-Water Temperature (C)]]*OO[[#This Row],[25]]</f>
        <v>6.2219923104749993E-6</v>
      </c>
      <c r="AB68" s="10">
        <f>3/24000000*OO[[#This Row],[84 (29JUN1985 09:00:00)-Water Temperature (C)]]*OO[[#This Row],[26]]</f>
        <v>5.5710623827462496E-6</v>
      </c>
      <c r="AC68" s="10">
        <f>3/24000000*OO[[#This Row],[85 (29JUN1985 12:00:00)-Water Temperature (C)]]*OO[[#This Row],[27]]</f>
        <v>4.9865468198424998E-6</v>
      </c>
      <c r="AD68" s="10">
        <f>3/24000000*OO[[#This Row],[86 (29JUN1985 15:00:00)-Water Temperature (C)]]*OO[[#This Row],[28]]</f>
        <v>4.378067297939999E-6</v>
      </c>
      <c r="AE68" s="10">
        <f>3/24000000*OO[[#This Row],[88 (29JUN1985 21:00:00)-Water Temperature (C)]]*OO[[#This Row],[30]]</f>
        <v>3.3262124365499999E-6</v>
      </c>
      <c r="AF68" s="10">
        <f>3/24000000*OO[[#This Row],[88 (29JUN1985 21:00:00)-Water Temperature (C)]]*OO[[#This Row],[30]]</f>
        <v>3.3262124365499999E-6</v>
      </c>
      <c r="AG68" s="10">
        <f>3/24000000*OO[[#This Row],[89 (30JUN1985 00:00:00)-Water Temperature (C)]]*OO[[#This Row],[31]]</f>
        <v>2.8153208218500001E-6</v>
      </c>
      <c r="AH68" s="10">
        <f>3/24000000*OO[[#This Row],[90 (30JUN1985 03:00:00)-Water Temperature (C)]]*OO[[#This Row],[32]]</f>
        <v>2.3887050122600002E-6</v>
      </c>
      <c r="AI68" s="10">
        <f>3/24000000*OO[[#This Row],[91 (30JUN1985 06:00:00)-Water Temperature (C)]]*OO[[#This Row],[33]]</f>
        <v>2.0633236813462497E-6</v>
      </c>
      <c r="AJ68" s="10">
        <f>3/24000000*OO[[#This Row],[92 (30JUN1985 09:00:00)-Water Temperature (C)]]*OO[[#This Row],[34]]</f>
        <v>1.8101894535345002E-6</v>
      </c>
      <c r="AK68" s="10">
        <f>3/24000000*OO[[#This Row],[93 (30JUN1985 12:00:00)-Water Temperature (C)]]*OO[[#This Row],[35]]</f>
        <v>1.5554506415922498E-6</v>
      </c>
      <c r="AL68" s="10">
        <f>3/24000000*OO[[#This Row],[94 (30JUN1985 15:00:00)-Water Temperature (C)]]*OO[[#This Row],[36]]</f>
        <v>1.2040477409681248E-6</v>
      </c>
      <c r="AM68" s="10">
        <f>3/24000000*OO[[#This Row],[95 (30JUN1985 18:00:00)-Water Temperature (C)]]*OO[[#This Row],[37]]</f>
        <v>8.2745264658600013E-7</v>
      </c>
      <c r="AN68" s="10">
        <f>3/24000000*OO[[#This Row],[96 (30JUN1985 21:00:00)-Water Temperature (C)]]*OO[[#This Row],[38]]</f>
        <v>5.4380812110749993E-7</v>
      </c>
      <c r="AO68" s="10">
        <f>3/24000000*OO[[#This Row],[97 (01JUL1985 00:00:00)-Water Temperature (C)]]*OO[[#This Row],[39]]</f>
        <v>3.7208904288149995E-7</v>
      </c>
      <c r="AP68" s="10">
        <f>3/24000000*OO[[#This Row],[98 (01JUL1985 03:00:00)-Water Temperature (C)]]*OO[[#This Row],[40]]</f>
        <v>2.8694508464424994E-7</v>
      </c>
      <c r="AQ68" s="10">
        <f>3/24000000*OO[[#This Row],[99 (01JUL1985 06:00:00)-Water Temperature (C)]]*OO[[#This Row],[41]]</f>
        <v>2.3800223126437498E-7</v>
      </c>
      <c r="AR68" s="10">
        <f>3/24000000*OO[[#This Row],[100 (01JUL1985 09:00:00)-Water Temperature (C)]]*OO[[#This Row],[42]]</f>
        <v>2.0729148661759998E-7</v>
      </c>
      <c r="AS68" s="10">
        <f>3/24000000*OO[[#This Row],[101 (01JUL1985 12:00:00)-Water Temperature (C)]]*OO[[#This Row],[43]]</f>
        <v>1.8607944886764999E-7</v>
      </c>
      <c r="AT68" s="10">
        <f>3/24000000*OO[[#This Row],[102 (01JUL1985 15:00:00)-Water Temperature (C)]]*OO[[#This Row],[44]]</f>
        <v>1.7121135544499998E-7</v>
      </c>
      <c r="AU68" s="10">
        <f>3/24000000*OO[[#This Row],[103 (01JUL1985 18:00:00)-Water Temperature (C)]]*OO[[#This Row],[45]]</f>
        <v>1.5851068135912499E-7</v>
      </c>
      <c r="AV68" s="10">
        <f>3/24000000*OO[[#This Row],[104 (01JUL1985 21:00:00)-Water Temperature (C)]]*OO[[#This Row],[46]]</f>
        <v>1.4566783147062498E-7</v>
      </c>
      <c r="AW68" s="10">
        <f>3/24000000*OO[[#This Row],[105 (02JUL1985 00:00:00)-Water Temperature (C)]]*OO[[#This Row],[47]]</f>
        <v>1.3294105386915002E-7</v>
      </c>
      <c r="AX68" s="10">
        <f>3/24000000*OO[[#This Row],[106 (02JUL1985 03:00:00)-Water Temperature (C)]]*OO[[#This Row],[48]]</f>
        <v>1.2626096989660001E-7</v>
      </c>
      <c r="AY68" s="10">
        <f>3/24000000*OO[[#This Row],[107 (02JUL1985 06:00:00)-Water Temperature (C)]]*OO[[#This Row],[49]]</f>
        <v>1.2178542055556247E-7</v>
      </c>
      <c r="AZ68" s="10">
        <f>3/24000000*OO[[#This Row],[108 (02JUL1985 09:00:00)-Water Temperature (C)]]*OO[[#This Row],[50]]</f>
        <v>1.1753137550520002E-7</v>
      </c>
      <c r="BA68" s="10">
        <f>3/24000000*OO[[#This Row],[109 (02JUL1985 12:00:00)-Water Temperature (C)]]*OO[[#This Row],[51]]</f>
        <v>1.1394667432184998E-7</v>
      </c>
      <c r="BB68" s="10">
        <f>3/24000000*OO[[#This Row],[110 (02JUL1985 15:00:00)-Water Temperature (C)]]*OO[[#This Row],[52]]</f>
        <v>1.0953313234132498E-7</v>
      </c>
      <c r="BC68" s="10">
        <f>3/24000000*OO[[#This Row],[111 (02JUL1985 18:00:00)-Water Temperature (C)]]*OO[[#This Row],[53]]</f>
        <v>1.0403486283630001E-7</v>
      </c>
      <c r="BD68" s="10">
        <f>3/24000000*OO[[#This Row],[112 (02JUL1985 21:00:00)-Water Temperature (C)]]*OO[[#This Row],[54]]</f>
        <v>9.7813201046400007E-8</v>
      </c>
      <c r="BE68" s="10">
        <f>3/24000000*OO[[#This Row],[113 (03JUL1985 00:00:00)-Water Temperature (C)]]*OO[[#This Row],[55]]</f>
        <v>9.1023791167075003E-8</v>
      </c>
      <c r="BF68" s="10">
        <f>3/24000000*OO[[#This Row],[114 (03JUL1985 03:00:00)-Water Temperature (C)]]*OO[[#This Row],[56]]</f>
        <v>8.6865667426762517E-8</v>
      </c>
      <c r="BG68" s="10">
        <f>3/24000000*OO[[#This Row],[115 (03JUL1985 06:00:00)-Water Temperature (C)]]*OO[[#This Row],[57]]</f>
        <v>8.4045445664399987E-8</v>
      </c>
      <c r="BH68" s="10">
        <f>3/24000000*OO[[#This Row],[116 (03JUL1985 09:00:00)-Water Temperature (C)]]*OO[[#This Row],[58]]</f>
        <v>8.1355430153812489E-8</v>
      </c>
      <c r="BI68" s="10">
        <f>3/24000000*OO[[#This Row],[117 (03JUL1985 12:00:00)-Water Temperature (C)]]*OO[[#This Row],[59]]</f>
        <v>7.9099508882550007E-8</v>
      </c>
      <c r="BJ68" s="10">
        <f>3/24000000*OO[[#This Row],[118 (03JUL1985 15:00:00)-Water Temperature (C)]]*OO[[#This Row],[60]]</f>
        <v>7.5900363329800012E-8</v>
      </c>
      <c r="BK68" s="10">
        <f>3/24000000*OO[[#This Row],[119 (03JUL1985 18:00:00)-Water Temperature (C)]]*OO[[#This Row],[61]]</f>
        <v>7.2114671398250002E-8</v>
      </c>
      <c r="BL68" s="10">
        <f>3/24000000*OO[[#This Row],[120 (03JUL1985 21:00:00)-Water Temperature (C)]]*OO[[#This Row],[62]]</f>
        <v>6.770293089345E-8</v>
      </c>
      <c r="BM68" s="10">
        <f>3/24000000*OO[[#This Row],[121 (04JUL1985 00:00:00)-Water Temperature (C)]]*OO[[#This Row],[63]]</f>
        <v>6.2759227889050006E-8</v>
      </c>
      <c r="BN68" s="10">
        <f>3/24000000*OO[[#This Row],[122 (04JUL1985 03:00:00)-Water Temperature (C)]]*OO[[#This Row],[64]]</f>
        <v>5.9097854617900004E-8</v>
      </c>
      <c r="BO68" s="10">
        <f>3/24000000*OO[[#This Row],[123 (04JUL1985 06:00:00)-Water Temperature (C)]]*OO[[#This Row],[65]]</f>
        <v>5.5223953244762492E-8</v>
      </c>
      <c r="BP68" s="10">
        <f>3/24000000*OO[[#This Row],[124 (04JUL1985 09:00:00)-Water Temperature (C)]]*OO[[#This Row],[66]]</f>
        <v>5.2416756114874999E-8</v>
      </c>
      <c r="BQ68" s="10">
        <f>3/24000000*OO[[#This Row],[125 (04JUL1985 12:00:00)-Water Temperature (C)]]*OO[[#This Row],[67]]</f>
        <v>4.9862015730375005E-8</v>
      </c>
      <c r="BR68" s="10">
        <f>3/24000000*OO[[#This Row],[126 (04JUL1985 15:00:00)-Water Temperature (C)]]*OO[[#This Row],[68]]</f>
        <v>4.8326817360000005E-8</v>
      </c>
      <c r="BS68" s="10">
        <f>3/24000000*OO[[#This Row],[127 (04JUL1985 18:00:00)-Water Temperature (C)]]*OO[[#This Row],[69]]</f>
        <v>4.7618420231925004E-8</v>
      </c>
      <c r="BT68" s="10">
        <f>3/24000000*OO[[#This Row],[128 (04JUL1985 21:00:00)-Water Temperature (C)]]*OO[[#This Row],[70]]</f>
        <v>4.6898500264699994E-8</v>
      </c>
      <c r="BU68" s="10">
        <f>3/24000000*OO[[#This Row],[129 (05JUL1985 00:00:00)-Water Temperature (C)]]*OO[[#This Row],[71]]</f>
        <v>4.5306432841599999E-8</v>
      </c>
      <c r="BV68" s="10">
        <f>3/24000000*OO[[#This Row],[130 (05JUL1985 03:00:00)-Water Temperature (C)]]*OO[[#This Row],[72]]</f>
        <v>4.4747218156200009E-8</v>
      </c>
      <c r="BW68" s="10">
        <f>3/24000000*OO[[#This Row],[131 (05JUL1985 06:00:00)-Water Temperature (C)]]*OO[[#This Row],[73]]</f>
        <v>4.3724288298749997E-8</v>
      </c>
      <c r="BX68" s="10">
        <f>3/24000000*OO[[#This Row],[132 (05JUL1985 09:00:00)-Water Temperature (C)]]*OO[[#This Row],[74]]</f>
        <v>4.2648901350675E-8</v>
      </c>
      <c r="BY68" s="10">
        <f>3/24000000*OO[[#This Row],[133 (05JUL1985 12:00:00)-Water Temperature (C)]]*OO[[#This Row],[75]]</f>
        <v>4.1480565260062504E-8</v>
      </c>
      <c r="BZ68" s="10">
        <f>3/24000000*OO[[#This Row],[134 (05JUL1985 15:00:00)-Water Temperature (C)]]*OO[[#This Row],[76]]</f>
        <v>4.0368066253349992E-8</v>
      </c>
      <c r="CA68" s="10">
        <f>3/24000000*OO[[#This Row],[135 (05JUL1985 18:00:00)-Water Temperature (C)]]*OO[[#This Row],[77]]</f>
        <v>3.9093745487999994E-8</v>
      </c>
      <c r="CB68" s="10">
        <f>3/24000000*OO[[#This Row],[136 (05JUL1985 21:00:00)-Water Temperature (C)]]*OO[[#This Row],[78]]</f>
        <v>3.7450380592012499E-8</v>
      </c>
      <c r="CC68" s="10">
        <f>3/24000000*OO[[#This Row],[137 (06JUL1985 00:00:00)-Water Temperature (C)]]*OO[[#This Row],[79]]</f>
        <v>3.5552633247950009E-8</v>
      </c>
      <c r="CD68" s="10">
        <f>3/24000000*OO[[#This Row],[138 (06JUL1985 03:00:00)-Water Temperature (C)]]*OO[[#This Row],[80]]</f>
        <v>3.5042649699549995E-8</v>
      </c>
      <c r="CE68" s="10">
        <f>3/24000000*OO[[#This Row],[139 (06JUL1985 06:00:00)-Water Temperature (C)]]*OO[[#This Row],[81]]</f>
        <v>3.4639159842050002E-8</v>
      </c>
      <c r="CF68" s="10">
        <f>3/24000000*OO[[#This Row],[140 (06JUL1985 09:00:00)-Water Temperature (C)]]*OO[[#This Row],[82]]</f>
        <v>3.4373329816500005E-8</v>
      </c>
      <c r="CG68" s="10">
        <f>3/24000000*OO[[#This Row],[141 (06JUL1985 12:00:00)-Water Temperature (C)]]*OO[[#This Row],[83]]</f>
        <v>3.4605309137299998E-8</v>
      </c>
      <c r="CH68" s="10">
        <f>3/24000000*OO[[#This Row],[142 (06JUL1985 15:00:00)-Water Temperature (C)]]*OO[[#This Row],[84]]</f>
        <v>3.4021021404749996E-8</v>
      </c>
      <c r="CI68" s="10">
        <f>3/24000000*OO[[#This Row],[143 (06JUL1985 18:00:00)-Water Temperature (C)]]*OO[[#This Row],[85]]</f>
        <v>3.1967558730599994E-8</v>
      </c>
      <c r="CJ68" s="10">
        <f>3/24000000*OO[[#This Row],[144 (06JUL1985 21:00:00)-Water Temperature (C)]]*OO[[#This Row],[86]]</f>
        <v>2.9407752243687502E-8</v>
      </c>
      <c r="CK68" s="10">
        <f>3/24000000*OO[[#This Row],[145 (07JUL1985 00:00:00)-Water Temperature (C)]]*OO[[#This Row],[87]]</f>
        <v>2.75131081872E-8</v>
      </c>
      <c r="CL68" s="10">
        <f>3/24000000*OO[[#This Row],[146 (07JUL1985 03:00:00)-Water Temperature (C)]]*OO[[#This Row],[88]]</f>
        <v>2.6861519263125003E-8</v>
      </c>
      <c r="CM68" s="10">
        <f>3/24000000*OO[[#This Row],[147 (07JUL1985 06:00:00)-Water Temperature (C)]]*OO[[#This Row],[89]]</f>
        <v>2.6229562903125001E-8</v>
      </c>
      <c r="CN68" s="10">
        <f>3/24000000*OO[[#This Row],[148 (07JUL1985 09:00:00)-Water Temperature (C)]]*OO[[#This Row],[90]]</f>
        <v>2.5102821659812496E-8</v>
      </c>
      <c r="CO68" s="10">
        <f>3/24000000*OO[[#This Row],[149 (07JUL1985 12:00:00)-Water Temperature (C)]]*OO[[#This Row],[91]]</f>
        <v>2.4395151404812497E-8</v>
      </c>
      <c r="CP68" s="10">
        <f>3/24000000*OO[[#This Row],[150 (07JUL1985 15:00:00)-Water Temperature (C)]]*OO[[#This Row],[92]]</f>
        <v>2.4544082439249996E-8</v>
      </c>
      <c r="CQ68" s="10">
        <f>3/24000000*OO[[#This Row],[151 (07JUL1985 18:00:00)-Water Temperature (C)]]*OO[[#This Row],[93]]</f>
        <v>2.5200362735887498E-8</v>
      </c>
      <c r="CR68" s="10">
        <f>3/24000000*OO[[#This Row],[152 (07JUL1985 21:00:00)-Water Temperature (C)]]*OO[[#This Row],[94]]</f>
        <v>2.5361149668974997E-8</v>
      </c>
      <c r="CS68" s="10">
        <f>3/24000000*OO[[#This Row],[153 (08JUL1985 00:00:00)-Water Temperature (C)]]*OO[[#This Row],[95]]</f>
        <v>2.4580171717424999E-8</v>
      </c>
      <c r="CT68" s="10">
        <f>3/24000000*OO[[#This Row],[154 (08JUL1985 03:00:00)-Water Temperature (C)]]*OO[[#This Row],[96]]</f>
        <v>2.3549858943187499E-8</v>
      </c>
      <c r="CU68" s="10">
        <f>3/24000000*OO[[#This Row],[155 (08JUL1985 06:00:00)-Water Temperature (C)]]*OO[[#This Row],[97]]</f>
        <v>2.2880714598687502E-8</v>
      </c>
      <c r="CV68" s="10">
        <f>3/24000000*OO[[#This Row],[156 (08JUL1985 09:00:00)-Water Temperature (C)]]*OO[[#This Row],[98]]</f>
        <v>2.1956125030755E-8</v>
      </c>
      <c r="CW68" s="10">
        <f>3/24000000*OO[[#This Row],[157 (08JUL1985 12:00:00)-Water Temperature (C)]]*OO[[#This Row],[99]]</f>
        <v>2.0816942438985001E-8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4.1262566747033576E-18</v>
      </c>
      <c r="D69" s="10">
        <f>3/24*OO[[#This Row],[60 (26JUN1985 09:00:00)-Water Temperature (C)]]*OO[[#This Row],[2]]/SUM(OO[2])</f>
        <v>4.1320834311383073E-6</v>
      </c>
      <c r="E69" s="10">
        <f>3/24*OO[[#This Row],[61 (26JUN1985 12:00:00)-Water Temperature (C)]]*OO[[#This Row],[3]]/SUM(OO[3])</f>
        <v>2.2329736884499785E-2</v>
      </c>
      <c r="F69" s="10">
        <f>3/24*OO[[#This Row],[62 (26JUN1985 15:00:00)-Water Temperature (C)]]*OO[[#This Row],[4]]/SUM(OO[4])</f>
        <v>0.14903772009984206</v>
      </c>
      <c r="G69" s="10">
        <f>3/24*OO[[#This Row],[63 (26JUN1985 18:00:00)-Water Temperature (C)]]*OO[[#This Row],[5]]/SUM(OO[5])</f>
        <v>7.2423857731550453E-2</v>
      </c>
      <c r="H69" s="10">
        <f>3/24*OO[[#This Row],[64 (26JUN1985 21:00:00)-Water Temperature (C)]]*OO[[#This Row],[6]]/SUM(OO[6])</f>
        <v>8.2825798089423107E-3</v>
      </c>
      <c r="I69" s="10">
        <f>3/24*OO[[#This Row],[65 (27JUN1985 00:00:00)-Water Temperature (C)]]*OO[[#This Row],[7]]/SUM(OO[7])</f>
        <v>4.5121035087456347E-4</v>
      </c>
      <c r="J69" s="10">
        <f>3/24*OO[[#This Row],[66 (27JUN1985 03:00:00)-Water Temperature (C)]]*OO[[#This Row],[8]]/SUM(OO[8])</f>
        <v>6.5802371521655038E-5</v>
      </c>
      <c r="K69" s="10">
        <f>3/24*OO[[#This Row],[67 (27JUN1985 06:00:00)-Water Temperature (C)]]*OO[[#This Row],[9]]/SUM(OO[9])</f>
        <v>5.0421092949804311E-5</v>
      </c>
      <c r="L69" s="10">
        <f>3/24*OO[[#This Row],[68 (27JUN1985 09:00:00)-Water Temperature (C)]]*OO[[#This Row],[10]]/SUM(OO[10])</f>
        <v>4.8740425253406617E-5</v>
      </c>
      <c r="M69" s="10">
        <f>3/24*OO[[#This Row],[69 (27JUN1985 12:00:00)-Water Temperature (C)]]*OO[[#This Row],[11]]/SUM(OO[11])</f>
        <v>5.4892655456018558E-5</v>
      </c>
      <c r="N69" s="10">
        <f>3/24*OO[[#This Row],[70 (27JUN1985 15:00:00)-Water Temperature (C)]]*OO[[#This Row],[12]]/SUM(OO[12])</f>
        <v>6.1193470373478525E-5</v>
      </c>
      <c r="O69" s="10">
        <f>3/24*OO[[#This Row],[71 (27JUN1985 18:00:00)-Water Temperature (C)]]*OO[[#This Row],[13]]/SUM(OO[13])</f>
        <v>6.1484168250915149E-5</v>
      </c>
      <c r="P69" s="10">
        <f>3/24*OO[[#This Row],[72 (27JUN1985 21:00:00)-Water Temperature (C)]]*OO[[#This Row],[14]]/SUM(OO[14])</f>
        <v>5.6906737843843546E-5</v>
      </c>
      <c r="Q69" s="10">
        <f>3/24*OO[[#This Row],[73 (28JUN1985 00:00:00)-Water Temperature (C)]]*OO[[#This Row],[15]]/SUM(OO[15])</f>
        <v>5.0945949662266191E-5</v>
      </c>
      <c r="R69" s="10">
        <f>3/24*OO[[#This Row],[74 (28JUN1985 03:00:00)-Water Temperature (C)]]*OO[[#This Row],[16]]/SUM(OO[16])</f>
        <v>4.5556998922680801E-5</v>
      </c>
      <c r="S69" s="10">
        <f>3/24*OO[[#This Row],[75 (28JUN1985 06:00:00)-Water Temperature (C)]]*OO[[#This Row],[17]]/SUM(OO[17])</f>
        <v>4.1365214890827234E-5</v>
      </c>
      <c r="T69" s="10">
        <f>3/24*OO[[#This Row],[76 (28JUN1985 09:00:00)-Water Temperature (C)]]*OO[[#This Row],[18]]/SUM(OO[18])</f>
        <v>3.7764196197279275E-5</v>
      </c>
      <c r="U69" s="10">
        <f>3/24*OO[[#This Row],[77 (28JUN1985 12:00:00)-Water Temperature (C)]]*OO[[#This Row],[19]]/SUM(OO[19])</f>
        <v>3.4318181991671678E-5</v>
      </c>
      <c r="V69" s="10">
        <f>3/24000000*OO[[#This Row],[78 (28JUN1985 15:00:00)-Water Temperature (C)]]*OO[[#This Row],[20]]</f>
        <v>3.0368462357625E-5</v>
      </c>
      <c r="W69" s="10">
        <f>3/24000000*OO[[#This Row],[79 (28JUN1985 18:00:00)-Water Temperature (C)]]*OO[[#This Row],[21]]</f>
        <v>2.6649373547587504E-5</v>
      </c>
      <c r="X69" s="10">
        <f>3/24000000*OO[[#This Row],[80 (28JUN1985 21:00:00)-Water Temperature (C)]]*OO[[#This Row],[22]]</f>
        <v>2.3022535657274996E-5</v>
      </c>
      <c r="Y69" s="10">
        <f>3/24000000*OO[[#This Row],[81 (29JUN1985 00:00:00)-Water Temperature (C)]]*OO[[#This Row],[23]]</f>
        <v>1.9512715998752501E-5</v>
      </c>
      <c r="Z69" s="10">
        <f>3/24000000*OO[[#This Row],[82 (29JUN1985 03:00:00)-Water Temperature (C)]]*OO[[#This Row],[24]]</f>
        <v>1.6769350172449998E-5</v>
      </c>
      <c r="AA69" s="10">
        <f>3/24000000*OO[[#This Row],[83 (29JUN1985 06:00:00)-Water Temperature (C)]]*OO[[#This Row],[25]]</f>
        <v>1.4800273516612498E-5</v>
      </c>
      <c r="AB69" s="10">
        <f>3/24000000*OO[[#This Row],[84 (29JUN1985 09:00:00)-Water Temperature (C)]]*OO[[#This Row],[26]]</f>
        <v>1.3227131523506249E-5</v>
      </c>
      <c r="AC69" s="10">
        <f>3/24000000*OO[[#This Row],[85 (29JUN1985 12:00:00)-Water Temperature (C)]]*OO[[#This Row],[27]]</f>
        <v>1.1834286256114999E-5</v>
      </c>
      <c r="AD69" s="10">
        <f>3/24000000*OO[[#This Row],[86 (29JUN1985 15:00:00)-Water Temperature (C)]]*OO[[#This Row],[28]]</f>
        <v>1.03862919352E-5</v>
      </c>
      <c r="AE69" s="10">
        <f>3/24000000*OO[[#This Row],[88 (29JUN1985 21:00:00)-Water Temperature (C)]]*OO[[#This Row],[30]]</f>
        <v>7.9122643114750011E-6</v>
      </c>
      <c r="AF69" s="10">
        <f>3/24000000*OO[[#This Row],[88 (29JUN1985 21:00:00)-Water Temperature (C)]]*OO[[#This Row],[30]]</f>
        <v>7.9122643114750011E-6</v>
      </c>
      <c r="AG69" s="10">
        <f>3/24000000*OO[[#This Row],[89 (30JUN1985 00:00:00)-Water Temperature (C)]]*OO[[#This Row],[31]]</f>
        <v>6.7197977773124987E-6</v>
      </c>
      <c r="AH69" s="10">
        <f>3/24000000*OO[[#This Row],[90 (30JUN1985 03:00:00)-Water Temperature (C)]]*OO[[#This Row],[32]]</f>
        <v>5.7138712396762491E-6</v>
      </c>
      <c r="AI69" s="10">
        <f>3/24000000*OO[[#This Row],[91 (30JUN1985 06:00:00)-Water Temperature (C)]]*OO[[#This Row],[33]]</f>
        <v>4.9313982026362488E-6</v>
      </c>
      <c r="AJ69" s="10">
        <f>3/24000000*OO[[#This Row],[92 (30JUN1985 09:00:00)-Water Temperature (C)]]*OO[[#This Row],[34]]</f>
        <v>4.3229255918062499E-6</v>
      </c>
      <c r="AK69" s="10">
        <f>3/24000000*OO[[#This Row],[93 (30JUN1985 12:00:00)-Water Temperature (C)]]*OO[[#This Row],[35]]</f>
        <v>3.727960430775E-6</v>
      </c>
      <c r="AL69" s="10">
        <f>3/24000000*OO[[#This Row],[94 (30JUN1985 15:00:00)-Water Temperature (C)]]*OO[[#This Row],[36]]</f>
        <v>2.9180905820999999E-6</v>
      </c>
      <c r="AM69" s="10">
        <f>3/24000000*OO[[#This Row],[95 (30JUN1985 18:00:00)-Water Temperature (C)]]*OO[[#This Row],[37]]</f>
        <v>2.0267810073806245E-6</v>
      </c>
      <c r="AN69" s="10">
        <f>3/24000000*OO[[#This Row],[96 (30JUN1985 21:00:00)-Water Temperature (C)]]*OO[[#This Row],[38]]</f>
        <v>1.3355462919959998E-6</v>
      </c>
      <c r="AO69" s="10">
        <f>3/24000000*OO[[#This Row],[97 (01JUL1985 00:00:00)-Water Temperature (C)]]*OO[[#This Row],[39]]</f>
        <v>9.0884821327912496E-7</v>
      </c>
      <c r="AP69" s="10">
        <f>3/24000000*OO[[#This Row],[98 (01JUL1985 03:00:00)-Water Temperature (C)]]*OO[[#This Row],[40]]</f>
        <v>6.9466941607887498E-7</v>
      </c>
      <c r="AQ69" s="10">
        <f>3/24000000*OO[[#This Row],[99 (01JUL1985 06:00:00)-Water Temperature (C)]]*OO[[#This Row],[41]]</f>
        <v>5.7115716581625005E-7</v>
      </c>
      <c r="AR69" s="10">
        <f>3/24000000*OO[[#This Row],[100 (01JUL1985 09:00:00)-Water Temperature (C)]]*OO[[#This Row],[42]]</f>
        <v>4.9457282678999999E-7</v>
      </c>
      <c r="AS69" s="10">
        <f>3/24000000*OO[[#This Row],[101 (01JUL1985 12:00:00)-Water Temperature (C)]]*OO[[#This Row],[43]]</f>
        <v>4.4169126947687503E-7</v>
      </c>
      <c r="AT69" s="10">
        <f>3/24000000*OO[[#This Row],[102 (01JUL1985 15:00:00)-Water Temperature (C)]]*OO[[#This Row],[44]]</f>
        <v>4.0474759104787495E-7</v>
      </c>
      <c r="AU69" s="10">
        <f>3/24000000*OO[[#This Row],[103 (01JUL1985 18:00:00)-Water Temperature (C)]]*OO[[#This Row],[45]]</f>
        <v>3.7436399321674991E-7</v>
      </c>
      <c r="AV69" s="10">
        <f>3/24000000*OO[[#This Row],[104 (01JUL1985 21:00:00)-Water Temperature (C)]]*OO[[#This Row],[46]]</f>
        <v>3.4462023198625003E-7</v>
      </c>
      <c r="AW69" s="10">
        <f>3/24000000*OO[[#This Row],[105 (02JUL1985 00:00:00)-Water Temperature (C)]]*OO[[#This Row],[47]]</f>
        <v>3.152186825385E-7</v>
      </c>
      <c r="AX69" s="10">
        <f>3/24000000*OO[[#This Row],[106 (02JUL1985 03:00:00)-Water Temperature (C)]]*OO[[#This Row],[48]]</f>
        <v>2.9944170252824995E-7</v>
      </c>
      <c r="AY69" s="10">
        <f>3/24000000*OO[[#This Row],[107 (02JUL1985 06:00:00)-Water Temperature (C)]]*OO[[#This Row],[49]]</f>
        <v>2.8829394157124998E-7</v>
      </c>
      <c r="AZ69" s="10">
        <f>3/24000000*OO[[#This Row],[108 (02JUL1985 09:00:00)-Water Temperature (C)]]*OO[[#This Row],[50]]</f>
        <v>2.7798864763425004E-7</v>
      </c>
      <c r="BA69" s="10">
        <f>3/24000000*OO[[#This Row],[109 (02JUL1985 12:00:00)-Water Temperature (C)]]*OO[[#This Row],[51]]</f>
        <v>2.6907730128525002E-7</v>
      </c>
      <c r="BB69" s="10">
        <f>3/24000000*OO[[#This Row],[110 (02JUL1985 15:00:00)-Water Temperature (C)]]*OO[[#This Row],[52]]</f>
        <v>2.5807943929462497E-7</v>
      </c>
      <c r="BC69" s="10">
        <f>3/24000000*OO[[#This Row],[111 (02JUL1985 18:00:00)-Water Temperature (C)]]*OO[[#This Row],[53]]</f>
        <v>2.4516641858124999E-7</v>
      </c>
      <c r="BD69" s="10">
        <f>3/24000000*OO[[#This Row],[112 (02JUL1985 21:00:00)-Water Temperature (C)]]*OO[[#This Row],[54]]</f>
        <v>2.3093989208287503E-7</v>
      </c>
      <c r="BE69" s="10">
        <f>3/24000000*OO[[#This Row],[113 (03JUL1985 00:00:00)-Water Temperature (C)]]*OO[[#This Row],[55]]</f>
        <v>2.1536521198106246E-7</v>
      </c>
      <c r="BF69" s="10">
        <f>3/24000000*OO[[#This Row],[114 (03JUL1985 03:00:00)-Water Temperature (C)]]*OO[[#This Row],[56]]</f>
        <v>2.0579769179201251E-7</v>
      </c>
      <c r="BG69" s="10">
        <f>3/24000000*OO[[#This Row],[115 (03JUL1985 06:00:00)-Water Temperature (C)]]*OO[[#This Row],[57]]</f>
        <v>1.9893587106624998E-7</v>
      </c>
      <c r="BH69" s="10">
        <f>3/24000000*OO[[#This Row],[116 (03JUL1985 09:00:00)-Water Temperature (C)]]*OO[[#This Row],[58]]</f>
        <v>1.923817647889375E-7</v>
      </c>
      <c r="BI69" s="10">
        <f>3/24000000*OO[[#This Row],[117 (03JUL1985 12:00:00)-Water Temperature (C)]]*OO[[#This Row],[59]]</f>
        <v>1.8671038912448747E-7</v>
      </c>
      <c r="BJ69" s="10">
        <f>3/24000000*OO[[#This Row],[118 (03JUL1985 15:00:00)-Water Temperature (C)]]*OO[[#This Row],[60]]</f>
        <v>1.78830991223775E-7</v>
      </c>
      <c r="BK69" s="10">
        <f>3/24000000*OO[[#This Row],[119 (03JUL1985 18:00:00)-Water Temperature (C)]]*OO[[#This Row],[61]]</f>
        <v>1.6991558977868746E-7</v>
      </c>
      <c r="BL69" s="10">
        <f>3/24000000*OO[[#This Row],[120 (03JUL1985 21:00:00)-Water Temperature (C)]]*OO[[#This Row],[62]]</f>
        <v>1.5975560708009998E-7</v>
      </c>
      <c r="BM69" s="10">
        <f>3/24000000*OO[[#This Row],[121 (04JUL1985 00:00:00)-Water Temperature (C)]]*OO[[#This Row],[63]]</f>
        <v>1.4842143027599997E-7</v>
      </c>
      <c r="BN69" s="10">
        <f>3/24000000*OO[[#This Row],[122 (04JUL1985 03:00:00)-Water Temperature (C)]]*OO[[#This Row],[64]]</f>
        <v>1.3999759938449995E-7</v>
      </c>
      <c r="BO69" s="10">
        <f>3/24000000*OO[[#This Row],[123 (04JUL1985 06:00:00)-Water Temperature (C)]]*OO[[#This Row],[65]]</f>
        <v>1.307455136066E-7</v>
      </c>
      <c r="BP69" s="10">
        <f>3/24000000*OO[[#This Row],[124 (04JUL1985 09:00:00)-Water Temperature (C)]]*OO[[#This Row],[66]]</f>
        <v>1.2402970160402497E-7</v>
      </c>
      <c r="BQ69" s="10">
        <f>3/24000000*OO[[#This Row],[125 (04JUL1985 12:00:00)-Water Temperature (C)]]*OO[[#This Row],[67]]</f>
        <v>1.1769799849627501E-7</v>
      </c>
      <c r="BR69" s="10">
        <f>3/24000000*OO[[#This Row],[126 (04JUL1985 15:00:00)-Water Temperature (C)]]*OO[[#This Row],[68]]</f>
        <v>1.1382524647609998E-7</v>
      </c>
      <c r="BS69" s="10">
        <f>3/24000000*OO[[#This Row],[127 (04JUL1985 18:00:00)-Water Temperature (C)]]*OO[[#This Row],[69]]</f>
        <v>1.1206378720972499E-7</v>
      </c>
      <c r="BT69" s="10">
        <f>3/24000000*OO[[#This Row],[128 (04JUL1985 21:00:00)-Water Temperature (C)]]*OO[[#This Row],[70]]</f>
        <v>1.1042794886257499E-7</v>
      </c>
      <c r="BU69" s="10">
        <f>3/24000000*OO[[#This Row],[129 (05JUL1985 00:00:00)-Water Temperature (C)]]*OO[[#This Row],[71]]</f>
        <v>1.068789512736E-7</v>
      </c>
      <c r="BV69" s="10">
        <f>3/24000000*OO[[#This Row],[130 (05JUL1985 03:00:00)-Water Temperature (C)]]*OO[[#This Row],[72]]</f>
        <v>1.05634519631075E-7</v>
      </c>
      <c r="BW69" s="10">
        <f>3/24000000*OO[[#This Row],[131 (05JUL1985 06:00:00)-Water Temperature (C)]]*OO[[#This Row],[73]]</f>
        <v>1.0312210832617501E-7</v>
      </c>
      <c r="BX69" s="10">
        <f>3/24000000*OO[[#This Row],[132 (05JUL1985 09:00:00)-Water Temperature (C)]]*OO[[#This Row],[74]]</f>
        <v>1.0058950923385E-7</v>
      </c>
      <c r="BY69" s="10">
        <f>3/24000000*OO[[#This Row],[133 (05JUL1985 12:00:00)-Water Temperature (C)]]*OO[[#This Row],[75]]</f>
        <v>9.7739630081800018E-8</v>
      </c>
      <c r="BZ69" s="10">
        <f>3/24000000*OO[[#This Row],[134 (05JUL1985 15:00:00)-Water Temperature (C)]]*OO[[#This Row],[76]]</f>
        <v>9.4888193361649989E-8</v>
      </c>
      <c r="CA69" s="10">
        <f>3/24000000*OO[[#This Row],[135 (05JUL1985 18:00:00)-Water Temperature (C)]]*OO[[#This Row],[77]]</f>
        <v>9.1923531410024988E-8</v>
      </c>
      <c r="CB69" s="10">
        <f>3/24000000*OO[[#This Row],[136 (05JUL1985 21:00:00)-Water Temperature (C)]]*OO[[#This Row],[78]]</f>
        <v>8.8212764457337495E-8</v>
      </c>
      <c r="CC69" s="10">
        <f>3/24000000*OO[[#This Row],[137 (06JUL1985 00:00:00)-Water Temperature (C)]]*OO[[#This Row],[79]]</f>
        <v>8.3916292485612494E-8</v>
      </c>
      <c r="CD69" s="10">
        <f>3/24000000*OO[[#This Row],[138 (06JUL1985 03:00:00)-Water Temperature (C)]]*OO[[#This Row],[80]]</f>
        <v>8.2784942334262505E-8</v>
      </c>
      <c r="CE69" s="10">
        <f>3/24000000*OO[[#This Row],[139 (06JUL1985 06:00:00)-Water Temperature (C)]]*OO[[#This Row],[81]]</f>
        <v>8.1764172987749993E-8</v>
      </c>
      <c r="CF69" s="10">
        <f>3/24000000*OO[[#This Row],[140 (06JUL1985 09:00:00)-Water Temperature (C)]]*OO[[#This Row],[82]]</f>
        <v>8.1142661273974992E-8</v>
      </c>
      <c r="CG69" s="10">
        <f>3/24000000*OO[[#This Row],[141 (06JUL1985 12:00:00)-Water Temperature (C)]]*OO[[#This Row],[83]]</f>
        <v>8.1618627454312508E-8</v>
      </c>
      <c r="CH69" s="10">
        <f>3/24000000*OO[[#This Row],[142 (06JUL1985 15:00:00)-Water Temperature (C)]]*OO[[#This Row],[84]]</f>
        <v>8.0208074080749996E-8</v>
      </c>
      <c r="CI69" s="10">
        <f>3/24000000*OO[[#This Row],[143 (06JUL1985 18:00:00)-Water Temperature (C)]]*OO[[#This Row],[85]]</f>
        <v>7.5485243061875001E-8</v>
      </c>
      <c r="CJ69" s="10">
        <f>3/24000000*OO[[#This Row],[144 (06JUL1985 21:00:00)-Water Temperature (C)]]*OO[[#This Row],[86]]</f>
        <v>6.9517583330737511E-8</v>
      </c>
      <c r="CK69" s="10">
        <f>3/24000000*OO[[#This Row],[145 (07JUL1985 00:00:00)-Water Temperature (C)]]*OO[[#This Row],[87]]</f>
        <v>6.5041460294099985E-8</v>
      </c>
      <c r="CL69" s="10">
        <f>3/24000000*OO[[#This Row],[146 (07JUL1985 03:00:00)-Water Temperature (C)]]*OO[[#This Row],[88]]</f>
        <v>6.3495903510899999E-8</v>
      </c>
      <c r="CM69" s="10">
        <f>3/24000000*OO[[#This Row],[147 (07JUL1985 06:00:00)-Water Temperature (C)]]*OO[[#This Row],[89]]</f>
        <v>6.2027509363537498E-8</v>
      </c>
      <c r="CN69" s="10">
        <f>3/24000000*OO[[#This Row],[148 (07JUL1985 09:00:00)-Water Temperature (C)]]*OO[[#This Row],[90]]</f>
        <v>5.9416552704999999E-8</v>
      </c>
      <c r="CO69" s="10">
        <f>3/24000000*OO[[#This Row],[149 (07JUL1985 12:00:00)-Water Temperature (C)]]*OO[[#This Row],[91]]</f>
        <v>5.7514897294500001E-8</v>
      </c>
      <c r="CP69" s="10">
        <f>3/24000000*OO[[#This Row],[150 (07JUL1985 15:00:00)-Water Temperature (C)]]*OO[[#This Row],[92]]</f>
        <v>5.7474313372999997E-8</v>
      </c>
      <c r="CQ69" s="10">
        <f>3/24000000*OO[[#This Row],[151 (07JUL1985 18:00:00)-Water Temperature (C)]]*OO[[#This Row],[93]]</f>
        <v>5.8932714902112493E-8</v>
      </c>
      <c r="CR69" s="10">
        <f>3/24000000*OO[[#This Row],[152 (07JUL1985 21:00:00)-Water Temperature (C)]]*OO[[#This Row],[94]]</f>
        <v>5.9512001723237501E-8</v>
      </c>
      <c r="CS69" s="10">
        <f>3/24000000*OO[[#This Row],[153 (08JUL1985 00:00:00)-Water Temperature (C)]]*OO[[#This Row],[95]]</f>
        <v>5.7912128565637502E-8</v>
      </c>
      <c r="CT69" s="10">
        <f>3/24000000*OO[[#This Row],[154 (08JUL1985 03:00:00)-Water Temperature (C)]]*OO[[#This Row],[96]]</f>
        <v>5.5640200183399989E-8</v>
      </c>
      <c r="CU69" s="10">
        <f>3/24000000*OO[[#This Row],[155 (08JUL1985 06:00:00)-Water Temperature (C)]]*OO[[#This Row],[97]]</f>
        <v>5.4083052923312505E-8</v>
      </c>
      <c r="CV69" s="10">
        <f>3/24000000*OO[[#This Row],[156 (08JUL1985 09:00:00)-Water Temperature (C)]]*OO[[#This Row],[98]]</f>
        <v>5.1881225929199996E-8</v>
      </c>
      <c r="CW69" s="10">
        <f>3/24000000*OO[[#This Row],[157 (08JUL1985 12:00:00)-Water Temperature (C)]]*OO[[#This Row],[99]]</f>
        <v>4.9239684336712492E-8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5.5356734126983055E-19</v>
      </c>
      <c r="D70" s="10">
        <f>3/24*OO[[#This Row],[60 (26JUN1985 09:00:00)-Water Temperature (C)]]*OO[[#This Row],[2]]/SUM(OO[2])</f>
        <v>9.1769893744572999E-7</v>
      </c>
      <c r="E70" s="10">
        <f>3/24*OO[[#This Row],[61 (26JUN1985 12:00:00)-Water Temperature (C)]]*OO[[#This Row],[3]]/SUM(OO[3])</f>
        <v>1.3394164711005501E-2</v>
      </c>
      <c r="F70" s="10">
        <f>3/24*OO[[#This Row],[62 (26JUN1985 15:00:00)-Water Temperature (C)]]*OO[[#This Row],[4]]/SUM(OO[4])</f>
        <v>0.12190124233505767</v>
      </c>
      <c r="G70" s="10">
        <f>3/24*OO[[#This Row],[63 (26JUN1985 18:00:00)-Water Temperature (C)]]*OO[[#This Row],[5]]/SUM(OO[5])</f>
        <v>7.1648700938978599E-2</v>
      </c>
      <c r="H70" s="10">
        <f>3/24*OO[[#This Row],[64 (26JUN1985 21:00:00)-Water Temperature (C)]]*OO[[#This Row],[6]]/SUM(OO[6])</f>
        <v>9.2830865753787007E-3</v>
      </c>
      <c r="I70" s="10">
        <f>3/24*OO[[#This Row],[65 (27JUN1985 00:00:00)-Water Temperature (C)]]*OO[[#This Row],[7]]/SUM(OO[7])</f>
        <v>5.2961682124698806E-4</v>
      </c>
      <c r="J70" s="10">
        <f>3/24*OO[[#This Row],[66 (27JUN1985 03:00:00)-Water Temperature (C)]]*OO[[#This Row],[8]]/SUM(OO[8])</f>
        <v>6.1726748894408223E-5</v>
      </c>
      <c r="K70" s="10">
        <f>3/24*OO[[#This Row],[67 (27JUN1985 06:00:00)-Water Temperature (C)]]*OO[[#This Row],[9]]/SUM(OO[9])</f>
        <v>4.3784705855745957E-5</v>
      </c>
      <c r="L70" s="10">
        <f>3/24*OO[[#This Row],[68 (27JUN1985 09:00:00)-Water Temperature (C)]]*OO[[#This Row],[10]]/SUM(OO[10])</f>
        <v>4.1684810784974196E-5</v>
      </c>
      <c r="M70" s="10">
        <f>3/24*OO[[#This Row],[69 (27JUN1985 12:00:00)-Water Temperature (C)]]*OO[[#This Row],[11]]/SUM(OO[11])</f>
        <v>4.6408907932782952E-5</v>
      </c>
      <c r="N70" s="10">
        <f>3/24*OO[[#This Row],[70 (27JUN1985 15:00:00)-Water Temperature (C)]]*OO[[#This Row],[12]]/SUM(OO[12])</f>
        <v>5.207820025151948E-5</v>
      </c>
      <c r="O70" s="10">
        <f>3/24*OO[[#This Row],[71 (27JUN1985 18:00:00)-Water Temperature (C)]]*OO[[#This Row],[13]]/SUM(OO[13])</f>
        <v>5.2841532746483631E-5</v>
      </c>
      <c r="P70" s="10">
        <f>3/24*OO[[#This Row],[72 (27JUN1985 21:00:00)-Water Temperature (C)]]*OO[[#This Row],[14]]/SUM(OO[14])</f>
        <v>4.9205522223700821E-5</v>
      </c>
      <c r="Q70" s="10">
        <f>3/24*OO[[#This Row],[73 (28JUN1985 00:00:00)-Water Temperature (C)]]*OO[[#This Row],[15]]/SUM(OO[15])</f>
        <v>4.4215636296765341E-5</v>
      </c>
      <c r="R70" s="10">
        <f>3/24*OO[[#This Row],[74 (28JUN1985 03:00:00)-Water Temperature (C)]]*OO[[#This Row],[16]]/SUM(OO[16])</f>
        <v>3.9561075793605844E-5</v>
      </c>
      <c r="S70" s="10">
        <f>3/24*OO[[#This Row],[75 (28JUN1985 06:00:00)-Water Temperature (C)]]*OO[[#This Row],[17]]/SUM(OO[17])</f>
        <v>3.5909489340850363E-5</v>
      </c>
      <c r="T70" s="10">
        <f>3/24*OO[[#This Row],[76 (28JUN1985 09:00:00)-Water Temperature (C)]]*OO[[#This Row],[18]]/SUM(OO[18])</f>
        <v>3.2760031034763021E-5</v>
      </c>
      <c r="U70" s="10">
        <f>3/24*OO[[#This Row],[77 (28JUN1985 12:00:00)-Water Temperature (C)]]*OO[[#This Row],[19]]/SUM(OO[19])</f>
        <v>2.9747200630552656E-5</v>
      </c>
      <c r="V70" s="10">
        <f>3/24000000*OO[[#This Row],[78 (28JUN1985 15:00:00)-Water Temperature (C)]]*OO[[#This Row],[20]]</f>
        <v>2.631687605085E-5</v>
      </c>
      <c r="W70" s="10">
        <f>3/24000000*OO[[#This Row],[79 (28JUN1985 18:00:00)-Water Temperature (C)]]*OO[[#This Row],[21]]</f>
        <v>2.3113940021437498E-5</v>
      </c>
      <c r="X70" s="10">
        <f>3/24000000*OO[[#This Row],[80 (28JUN1985 21:00:00)-Water Temperature (C)]]*OO[[#This Row],[22]]</f>
        <v>2.0014047197122504E-5</v>
      </c>
      <c r="Y70" s="10">
        <f>3/24000000*OO[[#This Row],[81 (29JUN1985 00:00:00)-Water Temperature (C)]]*OO[[#This Row],[23]]</f>
        <v>1.7005094307134998E-5</v>
      </c>
      <c r="Z70" s="10">
        <f>3/24000000*OO[[#This Row],[82 (29JUN1985 03:00:00)-Water Temperature (C)]]*OO[[#This Row],[24]]</f>
        <v>1.4633407455718751E-5</v>
      </c>
      <c r="AA70" s="10">
        <f>3/24000000*OO[[#This Row],[83 (29JUN1985 06:00:00)-Water Temperature (C)]]*OO[[#This Row],[25]]</f>
        <v>1.28930857987675E-5</v>
      </c>
      <c r="AB70" s="10">
        <f>3/24000000*OO[[#This Row],[84 (29JUN1985 09:00:00)-Water Temperature (C)]]*OO[[#This Row],[26]]</f>
        <v>1.1496971898281249E-5</v>
      </c>
      <c r="AC70" s="10">
        <f>3/24000000*OO[[#This Row],[85 (29JUN1985 12:00:00)-Water Temperature (C)]]*OO[[#This Row],[27]]</f>
        <v>1.0279019268123751E-5</v>
      </c>
      <c r="AD70" s="10">
        <f>3/24000000*OO[[#This Row],[86 (29JUN1985 15:00:00)-Water Temperature (C)]]*OO[[#This Row],[28]]</f>
        <v>9.0156343301437495E-6</v>
      </c>
      <c r="AE70" s="10">
        <f>3/24000000*OO[[#This Row],[88 (29JUN1985 21:00:00)-Water Temperature (C)]]*OO[[#This Row],[30]]</f>
        <v>6.8798341806749994E-6</v>
      </c>
      <c r="AF70" s="10">
        <f>3/24000000*OO[[#This Row],[88 (29JUN1985 21:00:00)-Water Temperature (C)]]*OO[[#This Row],[30]]</f>
        <v>6.8798341806749994E-6</v>
      </c>
      <c r="AG70" s="10">
        <f>3/24000000*OO[[#This Row],[89 (30JUN1985 00:00:00)-Water Temperature (C)]]*OO[[#This Row],[31]]</f>
        <v>5.8629363276149997E-6</v>
      </c>
      <c r="AH70" s="10">
        <f>3/24000000*OO[[#This Row],[90 (30JUN1985 03:00:00)-Water Temperature (C)]]*OO[[#This Row],[32]]</f>
        <v>5.0018123804200002E-6</v>
      </c>
      <c r="AI70" s="10">
        <f>3/24000000*OO[[#This Row],[91 (30JUN1985 06:00:00)-Water Temperature (C)]]*OO[[#This Row],[33]]</f>
        <v>4.318563765565E-6</v>
      </c>
      <c r="AJ70" s="10">
        <f>3/24000000*OO[[#This Row],[92 (30JUN1985 09:00:00)-Water Temperature (C)]]*OO[[#This Row],[34]]</f>
        <v>3.786594848855E-6</v>
      </c>
      <c r="AK70" s="10">
        <f>3/24000000*OO[[#This Row],[93 (30JUN1985 12:00:00)-Water Temperature (C)]]*OO[[#This Row],[35]]</f>
        <v>3.2784784273549998E-6</v>
      </c>
      <c r="AL70" s="10">
        <f>3/24000000*OO[[#This Row],[94 (30JUN1985 15:00:00)-Water Temperature (C)]]*OO[[#This Row],[36]]</f>
        <v>2.5958581992537496E-6</v>
      </c>
      <c r="AM70" s="10">
        <f>3/24000000*OO[[#This Row],[95 (30JUN1985 18:00:00)-Water Temperature (C)]]*OO[[#This Row],[37]]</f>
        <v>1.8238476858019999E-6</v>
      </c>
      <c r="AN70" s="10">
        <f>3/24000000*OO[[#This Row],[96 (30JUN1985 21:00:00)-Water Temperature (C)]]*OO[[#This Row],[38]]</f>
        <v>1.20626995054275E-6</v>
      </c>
      <c r="AO70" s="10">
        <f>3/24000000*OO[[#This Row],[97 (01JUL1985 00:00:00)-Water Temperature (C)]]*OO[[#This Row],[39]]</f>
        <v>8.1675222647537499E-7</v>
      </c>
      <c r="AP70" s="10">
        <f>3/24000000*OO[[#This Row],[98 (01JUL1985 03:00:00)-Water Temperature (C)]]*OO[[#This Row],[40]]</f>
        <v>6.1868434383200008E-7</v>
      </c>
      <c r="AQ70" s="10">
        <f>3/24000000*OO[[#This Row],[99 (01JUL1985 06:00:00)-Water Temperature (C)]]*OO[[#This Row],[41]]</f>
        <v>5.0410369272600001E-7</v>
      </c>
      <c r="AR70" s="10">
        <f>3/24000000*OO[[#This Row],[100 (01JUL1985 09:00:00)-Water Temperature (C)]]*OO[[#This Row],[42]]</f>
        <v>4.3384168821999998E-7</v>
      </c>
      <c r="AS70" s="10">
        <f>3/24000000*OO[[#This Row],[101 (01JUL1985 12:00:00)-Water Temperature (C)]]*OO[[#This Row],[43]]</f>
        <v>3.8540517575625005E-7</v>
      </c>
      <c r="AT70" s="10">
        <f>3/24000000*OO[[#This Row],[102 (01JUL1985 15:00:00)-Water Temperature (C)]]*OO[[#This Row],[44]]</f>
        <v>3.5164483649999996E-7</v>
      </c>
      <c r="AU70" s="10">
        <f>3/24000000*OO[[#This Row],[103 (01JUL1985 18:00:00)-Water Temperature (C)]]*OO[[#This Row],[45]]</f>
        <v>3.2485519077250006E-7</v>
      </c>
      <c r="AV70" s="10">
        <f>3/24000000*OO[[#This Row],[104 (01JUL1985 21:00:00)-Water Temperature (C)]]*OO[[#This Row],[46]]</f>
        <v>2.9952160511625E-7</v>
      </c>
      <c r="AW70" s="10">
        <f>3/24000000*OO[[#This Row],[105 (02JUL1985 00:00:00)-Water Temperature (C)]]*OO[[#This Row],[47]]</f>
        <v>2.7458122950000003E-7</v>
      </c>
      <c r="AX70" s="10">
        <f>3/24000000*OO[[#This Row],[106 (02JUL1985 03:00:00)-Water Temperature (C)]]*OO[[#This Row],[48]]</f>
        <v>2.6092672916175003E-7</v>
      </c>
      <c r="AY70" s="10">
        <f>3/24000000*OO[[#This Row],[107 (02JUL1985 06:00:00)-Water Temperature (C)]]*OO[[#This Row],[49]]</f>
        <v>2.5075533470725003E-7</v>
      </c>
      <c r="AZ70" s="10">
        <f>3/24000000*OO[[#This Row],[108 (02JUL1985 09:00:00)-Water Temperature (C)]]*OO[[#This Row],[50]]</f>
        <v>2.4156964184062496E-7</v>
      </c>
      <c r="BA70" s="10">
        <f>3/24000000*OO[[#This Row],[109 (02JUL1985 12:00:00)-Water Temperature (C)]]*OO[[#This Row],[51]]</f>
        <v>2.3347850858474997E-7</v>
      </c>
      <c r="BB70" s="10">
        <f>3/24000000*OO[[#This Row],[110 (02JUL1985 15:00:00)-Water Temperature (C)]]*OO[[#This Row],[52]]</f>
        <v>2.234322530531E-7</v>
      </c>
      <c r="BC70" s="10">
        <f>3/24000000*OO[[#This Row],[111 (02JUL1985 18:00:00)-Water Temperature (C)]]*OO[[#This Row],[53]]</f>
        <v>2.122326572445E-7</v>
      </c>
      <c r="BD70" s="10">
        <f>3/24000000*OO[[#This Row],[112 (02JUL1985 21:00:00)-Water Temperature (C)]]*OO[[#This Row],[54]]</f>
        <v>2.002970109571125E-7</v>
      </c>
      <c r="BE70" s="10">
        <f>3/24000000*OO[[#This Row],[113 (03JUL1985 00:00:00)-Water Temperature (C)]]*OO[[#This Row],[55]]</f>
        <v>1.8718057434699999E-7</v>
      </c>
      <c r="BF70" s="10">
        <f>3/24000000*OO[[#This Row],[114 (03JUL1985 03:00:00)-Water Temperature (C)]]*OO[[#This Row],[56]]</f>
        <v>1.7912265981645002E-7</v>
      </c>
      <c r="BG70" s="10">
        <f>3/24000000*OO[[#This Row],[115 (03JUL1985 06:00:00)-Water Temperature (C)]]*OO[[#This Row],[57]]</f>
        <v>1.7299782142339999E-7</v>
      </c>
      <c r="BH70" s="10">
        <f>3/24000000*OO[[#This Row],[116 (03JUL1985 09:00:00)-Water Temperature (C)]]*OO[[#This Row],[58]]</f>
        <v>1.6714040728394998E-7</v>
      </c>
      <c r="BI70" s="10">
        <f>3/24000000*OO[[#This Row],[117 (03JUL1985 12:00:00)-Water Temperature (C)]]*OO[[#This Row],[59]]</f>
        <v>1.6193296293786251E-7</v>
      </c>
      <c r="BJ70" s="10">
        <f>3/24000000*OO[[#This Row],[118 (03JUL1985 15:00:00)-Water Temperature (C)]]*OO[[#This Row],[60]]</f>
        <v>1.548145711047E-7</v>
      </c>
      <c r="BK70" s="10">
        <f>3/24000000*OO[[#This Row],[119 (03JUL1985 18:00:00)-Water Temperature (C)]]*OO[[#This Row],[61]]</f>
        <v>1.4707852178855001E-7</v>
      </c>
      <c r="BL70" s="10">
        <f>3/24000000*OO[[#This Row],[120 (03JUL1985 21:00:00)-Water Temperature (C)]]*OO[[#This Row],[62]]</f>
        <v>1.38483520533475E-7</v>
      </c>
      <c r="BM70" s="10">
        <f>3/24000000*OO[[#This Row],[121 (04JUL1985 00:00:00)-Water Temperature (C)]]*OO[[#This Row],[63]]</f>
        <v>1.2893745075400001E-7</v>
      </c>
      <c r="BN70" s="10">
        <f>3/24000000*OO[[#This Row],[122 (04JUL1985 03:00:00)-Water Temperature (C)]]*OO[[#This Row],[64]]</f>
        <v>1.2183845646455E-7</v>
      </c>
      <c r="BO70" s="10">
        <f>3/24000000*OO[[#This Row],[123 (04JUL1985 06:00:00)-Water Temperature (C)]]*OO[[#This Row],[65]]</f>
        <v>1.1373844817790002E-7</v>
      </c>
      <c r="BP70" s="10">
        <f>3/24000000*OO[[#This Row],[124 (04JUL1985 09:00:00)-Water Temperature (C)]]*OO[[#This Row],[66]]</f>
        <v>1.0783337331532498E-7</v>
      </c>
      <c r="BQ70" s="10">
        <f>3/24000000*OO[[#This Row],[125 (04JUL1985 12:00:00)-Water Temperature (C)]]*OO[[#This Row],[67]]</f>
        <v>1.0209608803439998E-7</v>
      </c>
      <c r="BR70" s="10">
        <f>3/24000000*OO[[#This Row],[126 (04JUL1985 15:00:00)-Water Temperature (C)]]*OO[[#This Row],[68]]</f>
        <v>9.8495107745512489E-8</v>
      </c>
      <c r="BS70" s="10">
        <f>3/24000000*OO[[#This Row],[127 (04JUL1985 18:00:00)-Water Temperature (C)]]*OO[[#This Row],[69]]</f>
        <v>9.6885443649712509E-8</v>
      </c>
      <c r="BT70" s="10">
        <f>3/24000000*OO[[#This Row],[128 (04JUL1985 21:00:00)-Water Temperature (C)]]*OO[[#This Row],[70]]</f>
        <v>9.5505749720200018E-8</v>
      </c>
      <c r="BU70" s="10">
        <f>3/24000000*OO[[#This Row],[129 (05JUL1985 00:00:00)-Water Temperature (C)]]*OO[[#This Row],[71]]</f>
        <v>9.2610982675999997E-8</v>
      </c>
      <c r="BV70" s="10">
        <f>3/24000000*OO[[#This Row],[130 (05JUL1985 03:00:00)-Water Temperature (C)]]*OO[[#This Row],[72]]</f>
        <v>9.1602075926137509E-8</v>
      </c>
      <c r="BW70" s="10">
        <f>3/24000000*OO[[#This Row],[131 (05JUL1985 06:00:00)-Water Temperature (C)]]*OO[[#This Row],[73]]</f>
        <v>8.9354046968599978E-8</v>
      </c>
      <c r="BX70" s="10">
        <f>3/24000000*OO[[#This Row],[132 (05JUL1985 09:00:00)-Water Temperature (C)]]*OO[[#This Row],[74]]</f>
        <v>8.7150140732600002E-8</v>
      </c>
      <c r="BY70" s="10">
        <f>3/24000000*OO[[#This Row],[133 (05JUL1985 12:00:00)-Water Temperature (C)]]*OO[[#This Row],[75]]</f>
        <v>8.4621590366149999E-8</v>
      </c>
      <c r="BZ70" s="10">
        <f>3/24000000*OO[[#This Row],[134 (05JUL1985 15:00:00)-Water Temperature (C)]]*OO[[#This Row],[76]]</f>
        <v>8.1953556059699992E-8</v>
      </c>
      <c r="CA70" s="10">
        <f>3/24000000*OO[[#This Row],[135 (05JUL1985 18:00:00)-Water Temperature (C)]]*OO[[#This Row],[77]]</f>
        <v>7.9403569287874999E-8</v>
      </c>
      <c r="CB70" s="10">
        <f>3/24000000*OO[[#This Row],[136 (05JUL1985 21:00:00)-Water Temperature (C)]]*OO[[#This Row],[78]]</f>
        <v>7.6331210414199989E-8</v>
      </c>
      <c r="CC70" s="10">
        <f>3/24000000*OO[[#This Row],[137 (06JUL1985 00:00:00)-Water Temperature (C)]]*OO[[#This Row],[79]]</f>
        <v>7.2764124734312505E-8</v>
      </c>
      <c r="CD70" s="10">
        <f>3/24000000*OO[[#This Row],[138 (06JUL1985 03:00:00)-Water Temperature (C)]]*OO[[#This Row],[80]]</f>
        <v>7.1854295978850002E-8</v>
      </c>
      <c r="CE70" s="10">
        <f>3/24000000*OO[[#This Row],[139 (06JUL1985 06:00:00)-Water Temperature (C)]]*OO[[#This Row],[81]]</f>
        <v>7.0917248875274983E-8</v>
      </c>
      <c r="CF70" s="10">
        <f>3/24000000*OO[[#This Row],[140 (06JUL1985 09:00:00)-Water Temperature (C)]]*OO[[#This Row],[82]]</f>
        <v>7.0373279105849999E-8</v>
      </c>
      <c r="CG70" s="10">
        <f>3/24000000*OO[[#This Row],[141 (06JUL1985 12:00:00)-Water Temperature (C)]]*OO[[#This Row],[83]]</f>
        <v>7.0731692473987496E-8</v>
      </c>
      <c r="CH70" s="10">
        <f>3/24000000*OO[[#This Row],[142 (06JUL1985 15:00:00)-Water Temperature (C)]]*OO[[#This Row],[84]]</f>
        <v>6.9488050091237495E-8</v>
      </c>
      <c r="CI70" s="10">
        <f>3/24000000*OO[[#This Row],[143 (06JUL1985 18:00:00)-Water Temperature (C)]]*OO[[#This Row],[85]]</f>
        <v>6.5498858385975005E-8</v>
      </c>
      <c r="CJ70" s="10">
        <f>3/24000000*OO[[#This Row],[144 (06JUL1985 21:00:00)-Water Temperature (C)]]*OO[[#This Row],[86]]</f>
        <v>6.0397218509349993E-8</v>
      </c>
      <c r="CK70" s="10">
        <f>3/24000000*OO[[#This Row],[145 (07JUL1985 00:00:00)-Water Temperature (C)]]*OO[[#This Row],[87]]</f>
        <v>5.65050650999625E-8</v>
      </c>
      <c r="CL70" s="10">
        <f>3/24000000*OO[[#This Row],[146 (07JUL1985 03:00:00)-Water Temperature (C)]]*OO[[#This Row],[88]]</f>
        <v>5.5153111030099987E-8</v>
      </c>
      <c r="CM70" s="10">
        <f>3/24000000*OO[[#This Row],[147 (07JUL1985 06:00:00)-Water Temperature (C)]]*OO[[#This Row],[89]]</f>
        <v>5.3894749493199998E-8</v>
      </c>
      <c r="CN70" s="10">
        <f>3/24000000*OO[[#This Row],[148 (07JUL1985 09:00:00)-Water Temperature (C)]]*OO[[#This Row],[90]]</f>
        <v>5.1682708333437491E-8</v>
      </c>
      <c r="CO70" s="10">
        <f>3/24000000*OO[[#This Row],[149 (07JUL1985 12:00:00)-Water Temperature (C)]]*OO[[#This Row],[91]]</f>
        <v>4.9856581958749999E-8</v>
      </c>
      <c r="CP70" s="10">
        <f>3/24000000*OO[[#This Row],[150 (07JUL1985 15:00:00)-Water Temperature (C)]]*OO[[#This Row],[92]]</f>
        <v>4.9477276884599999E-8</v>
      </c>
      <c r="CQ70" s="10">
        <f>3/24000000*OO[[#This Row],[151 (07JUL1985 18:00:00)-Water Temperature (C)]]*OO[[#This Row],[93]]</f>
        <v>5.0635472858099997E-8</v>
      </c>
      <c r="CR70" s="10">
        <f>3/24000000*OO[[#This Row],[152 (07JUL1985 21:00:00)-Water Temperature (C)]]*OO[[#This Row],[94]]</f>
        <v>5.1307074493312499E-8</v>
      </c>
      <c r="CS70" s="10">
        <f>3/24000000*OO[[#This Row],[153 (08JUL1985 00:00:00)-Water Temperature (C)]]*OO[[#This Row],[95]]</f>
        <v>5.0137460847862505E-8</v>
      </c>
      <c r="CT70" s="10">
        <f>3/24000000*OO[[#This Row],[154 (08JUL1985 03:00:00)-Water Temperature (C)]]*OO[[#This Row],[96]]</f>
        <v>4.831339769519999E-8</v>
      </c>
      <c r="CU70" s="10">
        <f>3/24000000*OO[[#This Row],[155 (08JUL1985 06:00:00)-Water Temperature (C)]]*OO[[#This Row],[97]]</f>
        <v>4.6996844583974991E-8</v>
      </c>
      <c r="CV70" s="10">
        <f>3/24000000*OO[[#This Row],[156 (08JUL1985 09:00:00)-Water Temperature (C)]]*OO[[#This Row],[98]]</f>
        <v>4.5066930305399999E-8</v>
      </c>
      <c r="CW70" s="10">
        <f>3/24000000*OO[[#This Row],[157 (08JUL1985 12:00:00)-Water Temperature (C)]]*OO[[#This Row],[99]]</f>
        <v>4.2822911150625004E-8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5.758437398136296E-20</v>
      </c>
      <c r="D71" s="10">
        <f>3/24*OO[[#This Row],[60 (26JUN1985 09:00:00)-Water Temperature (C)]]*OO[[#This Row],[2]]/SUM(OO[2])</f>
        <v>1.6932767536689995E-7</v>
      </c>
      <c r="E71" s="10">
        <f>3/24*OO[[#This Row],[61 (26JUN1985 12:00:00)-Water Temperature (C)]]*OO[[#This Row],[3]]/SUM(OO[3])</f>
        <v>6.9944301876016766E-3</v>
      </c>
      <c r="F71" s="10">
        <f>3/24*OO[[#This Row],[62 (26JUN1985 15:00:00)-Water Temperature (C)]]*OO[[#This Row],[4]]/SUM(OO[4])</f>
        <v>8.3260300312225921E-2</v>
      </c>
      <c r="G71" s="10">
        <f>3/24*OO[[#This Row],[63 (26JUN1985 18:00:00)-Water Temperature (C)]]*OO[[#This Row],[5]]/SUM(OO[5])</f>
        <v>5.7531793310407676E-2</v>
      </c>
      <c r="H71" s="10">
        <f>3/24*OO[[#This Row],[64 (26JUN1985 21:00:00)-Water Temperature (C)]]*OO[[#This Row],[6]]/SUM(OO[6])</f>
        <v>8.2856762989212043E-3</v>
      </c>
      <c r="I71" s="10">
        <f>3/24*OO[[#This Row],[65 (27JUN1985 00:00:00)-Water Temperature (C)]]*OO[[#This Row],[7]]/SUM(OO[7])</f>
        <v>4.9603725119604113E-4</v>
      </c>
      <c r="J71" s="10">
        <f>3/24*OO[[#This Row],[66 (27JUN1985 03:00:00)-Water Temperature (C)]]*OO[[#This Row],[8]]/SUM(OO[8])</f>
        <v>4.884062507905392E-5</v>
      </c>
      <c r="K71" s="10">
        <f>3/24*OO[[#This Row],[67 (27JUN1985 06:00:00)-Water Temperature (C)]]*OO[[#This Row],[9]]/SUM(OO[9])</f>
        <v>3.1889098005450217E-5</v>
      </c>
      <c r="L71" s="10">
        <f>3/24*OO[[#This Row],[68 (27JUN1985 09:00:00)-Water Temperature (C)]]*OO[[#This Row],[10]]/SUM(OO[10])</f>
        <v>2.9942778098375454E-5</v>
      </c>
      <c r="M71" s="10">
        <f>3/24*OO[[#This Row],[69 (27JUN1985 12:00:00)-Water Temperature (C)]]*OO[[#This Row],[11]]/SUM(OO[11])</f>
        <v>3.2934739780886086E-5</v>
      </c>
      <c r="N71" s="10">
        <f>3/24*OO[[#This Row],[70 (27JUN1985 15:00:00)-Water Temperature (C)]]*OO[[#This Row],[12]]/SUM(OO[12])</f>
        <v>3.7044426305770937E-5</v>
      </c>
      <c r="O71" s="10">
        <f>3/24*OO[[#This Row],[71 (27JUN1985 18:00:00)-Water Temperature (C)]]*OO[[#This Row],[13]]/SUM(OO[13])</f>
        <v>3.7811331831187895E-5</v>
      </c>
      <c r="P71" s="10">
        <f>3/24*OO[[#This Row],[72 (27JUN1985 21:00:00)-Water Temperature (C)]]*OO[[#This Row],[14]]/SUM(OO[14])</f>
        <v>3.5289547153079721E-5</v>
      </c>
      <c r="Q71" s="10">
        <f>3/24*OO[[#This Row],[73 (28JUN1985 00:00:00)-Water Temperature (C)]]*OO[[#This Row],[15]]/SUM(OO[15])</f>
        <v>3.1710359264383969E-5</v>
      </c>
      <c r="R71" s="10">
        <f>3/24*OO[[#This Row],[74 (28JUN1985 03:00:00)-Water Temperature (C)]]*OO[[#This Row],[16]]/SUM(OO[16])</f>
        <v>2.8296595298293416E-5</v>
      </c>
      <c r="S71" s="10">
        <f>3/24*OO[[#This Row],[75 (28JUN1985 06:00:00)-Water Temperature (C)]]*OO[[#This Row],[17]]/SUM(OO[17])</f>
        <v>2.5576755395085988E-5</v>
      </c>
      <c r="T71" s="10">
        <f>3/24*OO[[#This Row],[76 (28JUN1985 09:00:00)-Water Temperature (C)]]*OO[[#This Row],[18]]/SUM(OO[18])</f>
        <v>2.3158013540507864E-5</v>
      </c>
      <c r="U71" s="10">
        <f>3/24*OO[[#This Row],[77 (28JUN1985 12:00:00)-Water Temperature (C)]]*OO[[#This Row],[19]]/SUM(OO[19])</f>
        <v>2.0856437220678456E-5</v>
      </c>
      <c r="V71" s="10">
        <f>3/24000000*OO[[#This Row],[78 (28JUN1985 15:00:00)-Water Temperature (C)]]*OO[[#This Row],[20]]</f>
        <v>1.829934123922875E-5</v>
      </c>
      <c r="W71" s="10">
        <f>3/24000000*OO[[#This Row],[79 (28JUN1985 18:00:00)-Water Temperature (C)]]*OO[[#This Row],[21]]</f>
        <v>1.5950461756462502E-5</v>
      </c>
      <c r="X71" s="10">
        <f>3/24000000*OO[[#This Row],[80 (28JUN1985 21:00:00)-Water Temperature (C)]]*OO[[#This Row],[22]]</f>
        <v>1.3714975671836251E-5</v>
      </c>
      <c r="Y71" s="10">
        <f>3/24000000*OO[[#This Row],[81 (29JUN1985 00:00:00)-Water Temperature (C)]]*OO[[#This Row],[23]]</f>
        <v>1.1569029116459998E-5</v>
      </c>
      <c r="Z71" s="10">
        <f>3/24000000*OO[[#This Row],[82 (29JUN1985 03:00:00)-Water Temperature (C)]]*OO[[#This Row],[24]]</f>
        <v>9.8723267066999995E-6</v>
      </c>
      <c r="AA71" s="10">
        <f>3/24000000*OO[[#This Row],[83 (29JUN1985 06:00:00)-Water Temperature (C)]]*OO[[#This Row],[25]]</f>
        <v>8.6603790133274995E-6</v>
      </c>
      <c r="AB71" s="10">
        <f>3/24000000*OO[[#This Row],[84 (29JUN1985 09:00:00)-Water Temperature (C)]]*OO[[#This Row],[26]]</f>
        <v>7.711716633334998E-6</v>
      </c>
      <c r="AC71" s="10">
        <f>3/24000000*OO[[#This Row],[85 (29JUN1985 12:00:00)-Water Temperature (C)]]*OO[[#This Row],[27]]</f>
        <v>6.8920772600549993E-6</v>
      </c>
      <c r="AD71" s="10">
        <f>3/24000000*OO[[#This Row],[86 (29JUN1985 15:00:00)-Water Temperature (C)]]*OO[[#This Row],[28]]</f>
        <v>6.0426612083124989E-6</v>
      </c>
      <c r="AE71" s="10">
        <f>3/24000000*OO[[#This Row],[88 (29JUN1985 21:00:00)-Water Temperature (C)]]*OO[[#This Row],[30]]</f>
        <v>4.6136802653212494E-6</v>
      </c>
      <c r="AF71" s="10">
        <f>3/24000000*OO[[#This Row],[88 (29JUN1985 21:00:00)-Water Temperature (C)]]*OO[[#This Row],[30]]</f>
        <v>4.6136802653212494E-6</v>
      </c>
      <c r="AG71" s="10">
        <f>3/24000000*OO[[#This Row],[89 (30JUN1985 00:00:00)-Water Temperature (C)]]*OO[[#This Row],[31]]</f>
        <v>3.9412283270800002E-6</v>
      </c>
      <c r="AH71" s="10">
        <f>3/24000000*OO[[#This Row],[90 (30JUN1985 03:00:00)-Water Temperature (C)]]*OO[[#This Row],[32]]</f>
        <v>3.3731120237612493E-6</v>
      </c>
      <c r="AI71" s="10">
        <f>3/24000000*OO[[#This Row],[91 (30JUN1985 06:00:00)-Water Temperature (C)]]*OO[[#This Row],[33]]</f>
        <v>2.91479963505E-6</v>
      </c>
      <c r="AJ71" s="10">
        <f>3/24000000*OO[[#This Row],[92 (30JUN1985 09:00:00)-Water Temperature (C)]]*OO[[#This Row],[34]]</f>
        <v>2.5568342137249998E-6</v>
      </c>
      <c r="AK71" s="10">
        <f>3/24000000*OO[[#This Row],[93 (30JUN1985 12:00:00)-Water Temperature (C)]]*OO[[#This Row],[35]]</f>
        <v>2.2189714686012499E-6</v>
      </c>
      <c r="AL71" s="10">
        <f>3/24000000*OO[[#This Row],[94 (30JUN1985 15:00:00)-Water Temperature (C)]]*OO[[#This Row],[36]]</f>
        <v>1.7701127637060001E-6</v>
      </c>
      <c r="AM71" s="10">
        <f>3/24000000*OO[[#This Row],[95 (30JUN1985 18:00:00)-Water Temperature (C)]]*OO[[#This Row],[37]]</f>
        <v>1.2538774472234998E-6</v>
      </c>
      <c r="AN71" s="10">
        <f>3/24000000*OO[[#This Row],[96 (30JUN1985 21:00:00)-Water Temperature (C)]]*OO[[#This Row],[38]]</f>
        <v>8.3172480496000003E-7</v>
      </c>
      <c r="AO71" s="10">
        <f>3/24000000*OO[[#This Row],[97 (01JUL1985 00:00:00)-Water Temperature (C)]]*OO[[#This Row],[39]]</f>
        <v>5.6129600248949995E-7</v>
      </c>
      <c r="AP71" s="10">
        <f>3/24000000*OO[[#This Row],[98 (01JUL1985 03:00:00)-Water Temperature (C)]]*OO[[#This Row],[40]]</f>
        <v>4.2239946489499998E-7</v>
      </c>
      <c r="AQ71" s="10">
        <f>3/24000000*OO[[#This Row],[99 (01JUL1985 06:00:00)-Water Temperature (C)]]*OO[[#This Row],[41]]</f>
        <v>3.4183742498199994E-7</v>
      </c>
      <c r="AR71" s="10">
        <f>3/24000000*OO[[#This Row],[100 (01JUL1985 09:00:00)-Water Temperature (C)]]*OO[[#This Row],[42]]</f>
        <v>2.9278757259200001E-7</v>
      </c>
      <c r="AS71" s="10">
        <f>3/24000000*OO[[#This Row],[101 (01JUL1985 12:00:00)-Water Temperature (C)]]*OO[[#This Row],[43]]</f>
        <v>2.5907708644125004E-7</v>
      </c>
      <c r="AT71" s="10">
        <f>3/24000000*OO[[#This Row],[102 (01JUL1985 15:00:00)-Water Temperature (C)]]*OO[[#This Row],[44]]</f>
        <v>2.3560804620600001E-7</v>
      </c>
      <c r="AU71" s="10">
        <f>3/24000000*OO[[#This Row],[103 (01JUL1985 18:00:00)-Water Temperature (C)]]*OO[[#This Row],[45]]</f>
        <v>2.174101514165625E-7</v>
      </c>
      <c r="AV71" s="10">
        <f>3/24000000*OO[[#This Row],[104 (01JUL1985 21:00:00)-Water Temperature (C)]]*OO[[#This Row],[46]]</f>
        <v>2.0066611486200001E-7</v>
      </c>
      <c r="AW71" s="10">
        <f>3/24000000*OO[[#This Row],[105 (02JUL1985 00:00:00)-Water Temperature (C)]]*OO[[#This Row],[47]]</f>
        <v>1.84263365354025E-7</v>
      </c>
      <c r="AX71" s="10">
        <f>3/24000000*OO[[#This Row],[106 (02JUL1985 03:00:00)-Water Temperature (C)]]*OO[[#This Row],[48]]</f>
        <v>1.7516961058789999E-7</v>
      </c>
      <c r="AY71" s="10">
        <f>3/24000000*OO[[#This Row],[107 (02JUL1985 06:00:00)-Water Temperature (C)]]*OO[[#This Row],[49]]</f>
        <v>1.6812943880609998E-7</v>
      </c>
      <c r="AZ71" s="10">
        <f>3/24000000*OO[[#This Row],[108 (02JUL1985 09:00:00)-Water Temperature (C)]]*OO[[#This Row],[50]]</f>
        <v>1.6184813834494999E-7</v>
      </c>
      <c r="BA71" s="10">
        <f>3/24000000*OO[[#This Row],[109 (02JUL1985 12:00:00)-Water Temperature (C)]]*OO[[#This Row],[51]]</f>
        <v>1.5627149781025E-7</v>
      </c>
      <c r="BB71" s="10">
        <f>3/24000000*OO[[#This Row],[110 (02JUL1985 15:00:00)-Water Temperature (C)]]*OO[[#This Row],[52]]</f>
        <v>1.4929875970618748E-7</v>
      </c>
      <c r="BC71" s="10">
        <f>3/24000000*OO[[#This Row],[111 (02JUL1985 18:00:00)-Water Temperature (C)]]*OO[[#This Row],[53]]</f>
        <v>1.4177632315625002E-7</v>
      </c>
      <c r="BD71" s="10">
        <f>3/24000000*OO[[#This Row],[112 (02JUL1985 21:00:00)-Water Temperature (C)]]*OO[[#This Row],[54]]</f>
        <v>1.3397996353350001E-7</v>
      </c>
      <c r="BE71" s="10">
        <f>3/24000000*OO[[#This Row],[113 (03JUL1985 00:00:00)-Water Temperature (C)]]*OO[[#This Row],[55]]</f>
        <v>1.2539940759328749E-7</v>
      </c>
      <c r="BF71" s="10">
        <f>3/24000000*OO[[#This Row],[114 (03JUL1985 03:00:00)-Water Temperature (C)]]*OO[[#This Row],[56]]</f>
        <v>1.2013836455999999E-7</v>
      </c>
      <c r="BG71" s="10">
        <f>3/24000000*OO[[#This Row],[115 (03JUL1985 06:00:00)-Water Temperature (C)]]*OO[[#This Row],[57]]</f>
        <v>1.1596939642522498E-7</v>
      </c>
      <c r="BH71" s="10">
        <f>3/24000000*OO[[#This Row],[116 (03JUL1985 09:00:00)-Water Temperature (C)]]*OO[[#This Row],[58]]</f>
        <v>1.119656738508E-7</v>
      </c>
      <c r="BI71" s="10">
        <f>3/24000000*OO[[#This Row],[117 (03JUL1985 12:00:00)-Water Temperature (C)]]*OO[[#This Row],[59]]</f>
        <v>1.0834639674565E-7</v>
      </c>
      <c r="BJ71" s="10">
        <f>3/24000000*OO[[#This Row],[118 (03JUL1985 15:00:00)-Water Temperature (C)]]*OO[[#This Row],[60]]</f>
        <v>1.034381049399125E-7</v>
      </c>
      <c r="BK71" s="10">
        <f>3/24000000*OO[[#This Row],[119 (03JUL1985 18:00:00)-Water Temperature (C)]]*OO[[#This Row],[61]]</f>
        <v>9.8248204689250012E-8</v>
      </c>
      <c r="BL71" s="10">
        <f>3/24000000*OO[[#This Row],[120 (03JUL1985 21:00:00)-Water Temperature (C)]]*OO[[#This Row],[62]]</f>
        <v>9.2599245297600006E-8</v>
      </c>
      <c r="BM71" s="10">
        <f>3/24000000*OO[[#This Row],[121 (04JUL1985 00:00:00)-Water Temperature (C)]]*OO[[#This Row],[63]]</f>
        <v>8.6349450577249995E-8</v>
      </c>
      <c r="BN71" s="10">
        <f>3/24000000*OO[[#This Row],[122 (04JUL1985 03:00:00)-Water Temperature (C)]]*OO[[#This Row],[64]]</f>
        <v>8.1712191425637486E-8</v>
      </c>
      <c r="BO71" s="10">
        <f>3/24000000*OO[[#This Row],[123 (04JUL1985 06:00:00)-Water Temperature (C)]]*OO[[#This Row],[65]]</f>
        <v>7.6264838530899985E-8</v>
      </c>
      <c r="BP71" s="10">
        <f>3/24000000*OO[[#This Row],[124 (04JUL1985 09:00:00)-Water Temperature (C)]]*OO[[#This Row],[66]]</f>
        <v>7.2272131992499989E-8</v>
      </c>
      <c r="BQ71" s="10">
        <f>3/24000000*OO[[#This Row],[125 (04JUL1985 12:00:00)-Water Temperature (C)]]*OO[[#This Row],[67]]</f>
        <v>6.8323838870699992E-8</v>
      </c>
      <c r="BR71" s="10">
        <f>3/24000000*OO[[#This Row],[126 (04JUL1985 15:00:00)-Water Temperature (C)]]*OO[[#This Row],[68]]</f>
        <v>6.5788852961125003E-8</v>
      </c>
      <c r="BS71" s="10">
        <f>3/24000000*OO[[#This Row],[127 (04JUL1985 18:00:00)-Water Temperature (C)]]*OO[[#This Row],[69]]</f>
        <v>6.4667756739999993E-8</v>
      </c>
      <c r="BT71" s="10">
        <f>3/24000000*OO[[#This Row],[128 (04JUL1985 21:00:00)-Water Temperature (C)]]*OO[[#This Row],[70]]</f>
        <v>6.37547275149125E-8</v>
      </c>
      <c r="BU71" s="10">
        <f>3/24000000*OO[[#This Row],[129 (05JUL1985 00:00:00)-Water Temperature (C)]]*OO[[#This Row],[71]]</f>
        <v>6.1908715934062499E-8</v>
      </c>
      <c r="BV71" s="10">
        <f>3/24000000*OO[[#This Row],[130 (05JUL1985 03:00:00)-Water Temperature (C)]]*OO[[#This Row],[72]]</f>
        <v>6.1273465696299981E-8</v>
      </c>
      <c r="BW71" s="10">
        <f>3/24000000*OO[[#This Row],[131 (05JUL1985 06:00:00)-Water Temperature (C)]]*OO[[#This Row],[73]]</f>
        <v>5.9739609987700002E-8</v>
      </c>
      <c r="BX71" s="10">
        <f>3/24000000*OO[[#This Row],[132 (05JUL1985 09:00:00)-Water Temperature (C)]]*OO[[#This Row],[74]]</f>
        <v>5.8256713058399998E-8</v>
      </c>
      <c r="BY71" s="10">
        <f>3/24000000*OO[[#This Row],[133 (05JUL1985 12:00:00)-Water Temperature (C)]]*OO[[#This Row],[75]]</f>
        <v>5.6548121934375001E-8</v>
      </c>
      <c r="BZ71" s="10">
        <f>3/24000000*OO[[#This Row],[134 (05JUL1985 15:00:00)-Water Temperature (C)]]*OO[[#This Row],[76]]</f>
        <v>5.4666402719399995E-8</v>
      </c>
      <c r="CA71" s="10">
        <f>3/24000000*OO[[#This Row],[135 (05JUL1985 18:00:00)-Water Temperature (C)]]*OO[[#This Row],[77]]</f>
        <v>5.2960090788687493E-8</v>
      </c>
      <c r="CB71" s="10">
        <f>3/24000000*OO[[#This Row],[136 (05JUL1985 21:00:00)-Water Temperature (C)]]*OO[[#This Row],[78]]</f>
        <v>5.0973892205624993E-8</v>
      </c>
      <c r="CC71" s="10">
        <f>3/24000000*OO[[#This Row],[137 (06JUL1985 00:00:00)-Water Temperature (C)]]*OO[[#This Row],[79]]</f>
        <v>4.8667382137925006E-8</v>
      </c>
      <c r="CD71" s="10">
        <f>3/24000000*OO[[#This Row],[138 (06JUL1985 03:00:00)-Water Temperature (C)]]*OO[[#This Row],[80]]</f>
        <v>4.8098850087350006E-8</v>
      </c>
      <c r="CE71" s="10">
        <f>3/24000000*OO[[#This Row],[139 (06JUL1985 06:00:00)-Water Temperature (C)]]*OO[[#This Row],[81]]</f>
        <v>4.7447752044599993E-8</v>
      </c>
      <c r="CF71" s="10">
        <f>3/24000000*OO[[#This Row],[140 (06JUL1985 09:00:00)-Water Temperature (C)]]*OO[[#This Row],[82]]</f>
        <v>4.7077636238099998E-8</v>
      </c>
      <c r="CG71" s="10">
        <f>3/24000000*OO[[#This Row],[141 (06JUL1985 12:00:00)-Water Temperature (C)]]*OO[[#This Row],[83]]</f>
        <v>4.7294620627999993E-8</v>
      </c>
      <c r="CH71" s="10">
        <f>3/24000000*OO[[#This Row],[142 (06JUL1985 15:00:00)-Water Temperature (C)]]*OO[[#This Row],[84]]</f>
        <v>4.6446860650424994E-8</v>
      </c>
      <c r="CI71" s="10">
        <f>3/24000000*OO[[#This Row],[143 (06JUL1985 18:00:00)-Water Temperature (C)]]*OO[[#This Row],[85]]</f>
        <v>4.3828148903687495E-8</v>
      </c>
      <c r="CJ71" s="10">
        <f>3/24000000*OO[[#This Row],[144 (06JUL1985 21:00:00)-Water Temperature (C)]]*OO[[#This Row],[86]]</f>
        <v>4.0455875481874997E-8</v>
      </c>
      <c r="CK71" s="10">
        <f>3/24000000*OO[[#This Row],[145 (07JUL1985 00:00:00)-Water Temperature (C)]]*OO[[#This Row],[87]]</f>
        <v>3.7848630335399998E-8</v>
      </c>
      <c r="CL71" s="10">
        <f>3/24000000*OO[[#This Row],[146 (07JUL1985 03:00:00)-Water Temperature (C)]]*OO[[#This Row],[88]]</f>
        <v>3.6936986258475E-8</v>
      </c>
      <c r="CM71" s="10">
        <f>3/24000000*OO[[#This Row],[147 (07JUL1985 06:00:00)-Water Temperature (C)]]*OO[[#This Row],[89]]</f>
        <v>3.6099791785250002E-8</v>
      </c>
      <c r="CN71" s="10">
        <f>3/24000000*OO[[#This Row],[148 (07JUL1985 09:00:00)-Water Temperature (C)]]*OO[[#This Row],[90]]</f>
        <v>3.46502789847E-8</v>
      </c>
      <c r="CO71" s="10">
        <f>3/24000000*OO[[#This Row],[149 (07JUL1985 12:00:00)-Water Temperature (C)]]*OO[[#This Row],[91]]</f>
        <v>3.3353768062349997E-8</v>
      </c>
      <c r="CP71" s="10">
        <f>3/24000000*OO[[#This Row],[150 (07JUL1985 15:00:00)-Water Temperature (C)]]*OO[[#This Row],[92]]</f>
        <v>3.2928108827275001E-8</v>
      </c>
      <c r="CQ71" s="10">
        <f>3/24000000*OO[[#This Row],[151 (07JUL1985 18:00:00)-Water Temperature (C)]]*OO[[#This Row],[93]]</f>
        <v>3.3635413348249998E-8</v>
      </c>
      <c r="CR71" s="10">
        <f>3/24000000*OO[[#This Row],[152 (07JUL1985 21:00:00)-Water Temperature (C)]]*OO[[#This Row],[94]]</f>
        <v>3.4161397949474999E-8</v>
      </c>
      <c r="CS71" s="10">
        <f>3/24000000*OO[[#This Row],[153 (08JUL1985 00:00:00)-Water Temperature (C)]]*OO[[#This Row],[95]]</f>
        <v>3.3489511312949998E-8</v>
      </c>
      <c r="CT71" s="10">
        <f>3/24000000*OO[[#This Row],[154 (08JUL1985 03:00:00)-Water Temperature (C)]]*OO[[#This Row],[96]]</f>
        <v>3.2345972893999999E-8</v>
      </c>
      <c r="CU71" s="10">
        <f>3/24000000*OO[[#This Row],[155 (08JUL1985 06:00:00)-Water Temperature (C)]]*OO[[#This Row],[97]]</f>
        <v>3.1486617227724996E-8</v>
      </c>
      <c r="CV71" s="10">
        <f>3/24000000*OO[[#This Row],[156 (08JUL1985 09:00:00)-Water Temperature (C)]]*OO[[#This Row],[98]]</f>
        <v>3.0184331420775002E-8</v>
      </c>
      <c r="CW71" s="10">
        <f>3/24000000*OO[[#This Row],[157 (08JUL1985 12:00:00)-Water Temperature (C)]]*OO[[#This Row],[99]]</f>
        <v>2.8704549687449998E-8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1.1085135752776527E-20</v>
      </c>
      <c r="D72" s="10">
        <f>3/24*OO[[#This Row],[60 (26JUN1985 09:00:00)-Water Temperature (C)]]*OO[[#This Row],[2]]/SUM(OO[2])</f>
        <v>4.0892503268065379E-8</v>
      </c>
      <c r="E72" s="10">
        <f>3/24*OO[[#This Row],[61 (26JUN1985 12:00:00)-Water Temperature (C)]]*OO[[#This Row],[3]]/SUM(OO[3])</f>
        <v>5.753166628167901E-3</v>
      </c>
      <c r="F72" s="10">
        <f>3/24*OO[[#This Row],[62 (26JUN1985 15:00:00)-Water Temperature (C)]]*OO[[#This Row],[4]]/SUM(OO[4])</f>
        <v>9.0714204353901026E-2</v>
      </c>
      <c r="G72" s="10">
        <f>3/24*OO[[#This Row],[63 (26JUN1985 18:00:00)-Water Temperature (C)]]*OO[[#This Row],[5]]/SUM(OO[5])</f>
        <v>7.450945214858784E-2</v>
      </c>
      <c r="H72" s="10">
        <f>3/24*OO[[#This Row],[64 (26JUN1985 21:00:00)-Water Temperature (C)]]*OO[[#This Row],[6]]/SUM(OO[6])</f>
        <v>1.2066271315025551E-2</v>
      </c>
      <c r="I72" s="10">
        <f>3/24*OO[[#This Row],[65 (27JUN1985 00:00:00)-Water Temperature (C)]]*OO[[#This Row],[7]]/SUM(OO[7])</f>
        <v>7.7046499597407448E-4</v>
      </c>
      <c r="J72" s="10">
        <f>3/24*OO[[#This Row],[66 (27JUN1985 03:00:00)-Water Temperature (C)]]*OO[[#This Row],[8]]/SUM(OO[8])</f>
        <v>6.4982808838600205E-5</v>
      </c>
      <c r="K72" s="10">
        <f>3/24*OO[[#This Row],[67 (27JUN1985 06:00:00)-Water Temperature (C)]]*OO[[#This Row],[9]]/SUM(OO[9])</f>
        <v>3.7994940394610452E-5</v>
      </c>
      <c r="L72" s="10">
        <f>3/24*OO[[#This Row],[68 (27JUN1985 09:00:00)-Water Temperature (C)]]*OO[[#This Row],[10]]/SUM(OO[10])</f>
        <v>3.5184030463410996E-5</v>
      </c>
      <c r="M72" s="10">
        <f>3/24*OO[[#This Row],[69 (27JUN1985 12:00:00)-Water Temperature (C)]]*OO[[#This Row],[11]]/SUM(OO[11])</f>
        <v>3.8243975805048743E-5</v>
      </c>
      <c r="N72" s="10">
        <f>3/24*OO[[#This Row],[70 (27JUN1985 15:00:00)-Water Temperature (C)]]*OO[[#This Row],[12]]/SUM(OO[12])</f>
        <v>4.3164624156742704E-5</v>
      </c>
      <c r="O72" s="10">
        <f>3/24*OO[[#This Row],[71 (27JUN1985 18:00:00)-Water Temperature (C)]]*OO[[#This Row],[13]]/SUM(OO[13])</f>
        <v>4.4448645658393434E-5</v>
      </c>
      <c r="P72" s="10">
        <f>3/24*OO[[#This Row],[72 (27JUN1985 21:00:00)-Water Temperature (C)]]*OO[[#This Row],[14]]/SUM(OO[14])</f>
        <v>4.1729487205504381E-5</v>
      </c>
      <c r="Q72" s="10">
        <f>3/24*OO[[#This Row],[73 (28JUN1985 00:00:00)-Water Temperature (C)]]*OO[[#This Row],[15]]/SUM(OO[15])</f>
        <v>3.7629590179692933E-5</v>
      </c>
      <c r="R72" s="10">
        <f>3/24*OO[[#This Row],[74 (28JUN1985 03:00:00)-Water Temperature (C)]]*OO[[#This Row],[16]]/SUM(OO[16])</f>
        <v>3.3605107606146284E-5</v>
      </c>
      <c r="S72" s="10">
        <f>3/24*OO[[#This Row],[75 (28JUN1985 06:00:00)-Water Temperature (C)]]*OO[[#This Row],[17]]/SUM(OO[17])</f>
        <v>3.0368317729898558E-5</v>
      </c>
      <c r="T72" s="10">
        <f>3/24*OO[[#This Row],[76 (28JUN1985 09:00:00)-Water Temperature (C)]]*OO[[#This Row],[18]]/SUM(OO[18])</f>
        <v>2.7474658784043083E-5</v>
      </c>
      <c r="U72" s="10">
        <f>3/24*OO[[#This Row],[77 (28JUN1985 12:00:00)-Water Temperature (C)]]*OO[[#This Row],[19]]/SUM(OO[19])</f>
        <v>2.4712676362684986E-5</v>
      </c>
      <c r="V72" s="10">
        <f>3/24000000*OO[[#This Row],[78 (28JUN1985 15:00:00)-Water Temperature (C)]]*OO[[#This Row],[20]]</f>
        <v>2.1659280242950001E-5</v>
      </c>
      <c r="W72" s="10">
        <f>3/24000000*OO[[#This Row],[79 (28JUN1985 18:00:00)-Water Temperature (C)]]*OO[[#This Row],[21]]</f>
        <v>1.8878985701756252E-5</v>
      </c>
      <c r="X72" s="10">
        <f>3/24000000*OO[[#This Row],[80 (28JUN1985 21:00:00)-Water Temperature (C)]]*OO[[#This Row],[22]]</f>
        <v>1.625258625666875E-5</v>
      </c>
      <c r="Y72" s="10">
        <f>3/24000000*OO[[#This Row],[81 (29JUN1985 00:00:00)-Water Temperature (C)]]*OO[[#This Row],[23]]</f>
        <v>1.3728950602119998E-5</v>
      </c>
      <c r="Z72" s="10">
        <f>3/24000000*OO[[#This Row],[82 (29JUN1985 03:00:00)-Water Temperature (C)]]*OO[[#This Row],[24]]</f>
        <v>1.1716373660818749E-5</v>
      </c>
      <c r="AA72" s="10">
        <f>3/24000000*OO[[#This Row],[83 (29JUN1985 06:00:00)-Water Temperature (C)]]*OO[[#This Row],[25]]</f>
        <v>1.0258106435325E-5</v>
      </c>
      <c r="AB72" s="10">
        <f>3/24000000*OO[[#This Row],[84 (29JUN1985 09:00:00)-Water Temperature (C)]]*OO[[#This Row],[26]]</f>
        <v>9.1231524541499975E-6</v>
      </c>
      <c r="AC72" s="10">
        <f>3/24000000*OO[[#This Row],[85 (29JUN1985 12:00:00)-Water Temperature (C)]]*OO[[#This Row],[27]]</f>
        <v>8.1516977815912516E-6</v>
      </c>
      <c r="AD72" s="10">
        <f>3/24000000*OO[[#This Row],[86 (29JUN1985 15:00:00)-Water Temperature (C)]]*OO[[#This Row],[28]]</f>
        <v>7.1463135150000005E-6</v>
      </c>
      <c r="AE72" s="10">
        <f>3/24000000*OO[[#This Row],[88 (29JUN1985 21:00:00)-Water Temperature (C)]]*OO[[#This Row],[30]]</f>
        <v>5.4640059910450003E-6</v>
      </c>
      <c r="AF72" s="10">
        <f>3/24000000*OO[[#This Row],[88 (29JUN1985 21:00:00)-Water Temperature (C)]]*OO[[#This Row],[30]]</f>
        <v>5.4640059910450003E-6</v>
      </c>
      <c r="AG72" s="10">
        <f>3/24000000*OO[[#This Row],[89 (30JUN1985 00:00:00)-Water Temperature (C)]]*OO[[#This Row],[31]]</f>
        <v>4.6765535345924992E-6</v>
      </c>
      <c r="AH72" s="10">
        <f>3/24000000*OO[[#This Row],[90 (30JUN1985 03:00:00)-Water Temperature (C)]]*OO[[#This Row],[32]]</f>
        <v>4.0130140080187494E-6</v>
      </c>
      <c r="AI72" s="10">
        <f>3/24000000*OO[[#This Row],[91 (30JUN1985 06:00:00)-Water Temperature (C)]]*OO[[#This Row],[33]]</f>
        <v>3.4673150501312503E-6</v>
      </c>
      <c r="AJ72" s="10">
        <f>3/24000000*OO[[#This Row],[92 (30JUN1985 09:00:00)-Water Temperature (C)]]*OO[[#This Row],[34]]</f>
        <v>3.0389555987662498E-6</v>
      </c>
      <c r="AK72" s="10">
        <f>3/24000000*OO[[#This Row],[93 (30JUN1985 12:00:00)-Water Temperature (C)]]*OO[[#This Row],[35]]</f>
        <v>2.640279863675E-6</v>
      </c>
      <c r="AL72" s="10">
        <f>3/24000000*OO[[#This Row],[94 (30JUN1985 15:00:00)-Water Temperature (C)]]*OO[[#This Row],[36]]</f>
        <v>2.1216484809059998E-6</v>
      </c>
      <c r="AM72" s="10">
        <f>3/24000000*OO[[#This Row],[95 (30JUN1985 18:00:00)-Water Temperature (C)]]*OO[[#This Row],[37]]</f>
        <v>1.5172181156337499E-6</v>
      </c>
      <c r="AN72" s="10">
        <f>3/24000000*OO[[#This Row],[96 (30JUN1985 21:00:00)-Water Temperature (C)]]*OO[[#This Row],[38]]</f>
        <v>1.0104125181112501E-6</v>
      </c>
      <c r="AO72" s="10">
        <f>3/24000000*OO[[#This Row],[97 (01JUL1985 00:00:00)-Water Temperature (C)]]*OO[[#This Row],[39]]</f>
        <v>6.7944376652375007E-7</v>
      </c>
      <c r="AP72" s="10">
        <f>3/24000000*OO[[#This Row],[98 (01JUL1985 03:00:00)-Water Temperature (C)]]*OO[[#This Row],[40]]</f>
        <v>5.07245229918125E-7</v>
      </c>
      <c r="AQ72" s="10">
        <f>3/24000000*OO[[#This Row],[99 (01JUL1985 06:00:00)-Water Temperature (C)]]*OO[[#This Row],[41]]</f>
        <v>4.0699327183549999E-7</v>
      </c>
      <c r="AR72" s="10">
        <f>3/24000000*OO[[#This Row],[100 (01JUL1985 09:00:00)-Water Temperature (C)]]*OO[[#This Row],[42]]</f>
        <v>3.4640457852000005E-7</v>
      </c>
      <c r="AS72" s="10">
        <f>3/24000000*OO[[#This Row],[101 (01JUL1985 12:00:00)-Water Temperature (C)]]*OO[[#This Row],[43]]</f>
        <v>3.0505494290812502E-7</v>
      </c>
      <c r="AT72" s="10">
        <f>3/24000000*OO[[#This Row],[102 (01JUL1985 15:00:00)-Water Temperature (C)]]*OO[[#This Row],[44]]</f>
        <v>2.7627551619299997E-7</v>
      </c>
      <c r="AU72" s="10">
        <f>3/24000000*OO[[#This Row],[103 (01JUL1985 18:00:00)-Water Temperature (C)]]*OO[[#This Row],[45]]</f>
        <v>2.5450775082499999E-7</v>
      </c>
      <c r="AV72" s="10">
        <f>3/24000000*OO[[#This Row],[104 (01JUL1985 21:00:00)-Water Temperature (C)]]*OO[[#This Row],[46]]</f>
        <v>2.3513047534875E-7</v>
      </c>
      <c r="AW72" s="10">
        <f>3/24000000*OO[[#This Row],[105 (02JUL1985 00:00:00)-Water Temperature (C)]]*OO[[#This Row],[47]]</f>
        <v>2.1636202872225E-7</v>
      </c>
      <c r="AX72" s="10">
        <f>3/24000000*OO[[#This Row],[106 (02JUL1985 03:00:00)-Water Temperature (C)]]*OO[[#This Row],[48]]</f>
        <v>2.0584454210775001E-7</v>
      </c>
      <c r="AY72" s="10">
        <f>3/24000000*OO[[#This Row],[107 (02JUL1985 06:00:00)-Water Temperature (C)]]*OO[[#This Row],[49]]</f>
        <v>1.9729949043656245E-7</v>
      </c>
      <c r="AZ72" s="10">
        <f>3/24000000*OO[[#This Row],[108 (02JUL1985 09:00:00)-Water Temperature (C)]]*OO[[#This Row],[50]]</f>
        <v>1.897289604812E-7</v>
      </c>
      <c r="BA72" s="10">
        <f>3/24000000*OO[[#This Row],[109 (02JUL1985 12:00:00)-Water Temperature (C)]]*OO[[#This Row],[51]]</f>
        <v>1.82994796994E-7</v>
      </c>
      <c r="BB72" s="10">
        <f>3/24000000*OO[[#This Row],[110 (02JUL1985 15:00:00)-Water Temperature (C)]]*OO[[#This Row],[52]]</f>
        <v>1.74465727092825E-7</v>
      </c>
      <c r="BC72" s="10">
        <f>3/24000000*OO[[#This Row],[111 (02JUL1985 18:00:00)-Water Temperature (C)]]*OO[[#This Row],[53]]</f>
        <v>1.6557671846306249E-7</v>
      </c>
      <c r="BD72" s="10">
        <f>3/24000000*OO[[#This Row],[112 (02JUL1985 21:00:00)-Water Temperature (C)]]*OO[[#This Row],[54]]</f>
        <v>1.567010323720875E-7</v>
      </c>
      <c r="BE72" s="10">
        <f>3/24000000*OO[[#This Row],[113 (03JUL1985 00:00:00)-Water Temperature (C)]]*OO[[#This Row],[55]]</f>
        <v>1.4694672888275002E-7</v>
      </c>
      <c r="BF72" s="10">
        <f>3/24000000*OO[[#This Row],[114 (03JUL1985 03:00:00)-Water Temperature (C)]]*OO[[#This Row],[56]]</f>
        <v>1.4099412299656252E-7</v>
      </c>
      <c r="BG72" s="10">
        <f>3/24000000*OO[[#This Row],[115 (03JUL1985 06:00:00)-Water Temperature (C)]]*OO[[#This Row],[57]]</f>
        <v>1.3604617502719997E-7</v>
      </c>
      <c r="BH72" s="10">
        <f>3/24000000*OO[[#This Row],[116 (03JUL1985 09:00:00)-Water Temperature (C)]]*OO[[#This Row],[58]]</f>
        <v>1.3123240304800001E-7</v>
      </c>
      <c r="BI72" s="10">
        <f>3/24000000*OO[[#This Row],[117 (03JUL1985 12:00:00)-Water Temperature (C)]]*OO[[#This Row],[59]]</f>
        <v>1.268226418420125E-7</v>
      </c>
      <c r="BJ72" s="10">
        <f>3/24000000*OO[[#This Row],[118 (03JUL1985 15:00:00)-Water Temperature (C)]]*OO[[#This Row],[60]]</f>
        <v>1.2085854372789998E-7</v>
      </c>
      <c r="BK72" s="10">
        <f>3/24000000*OO[[#This Row],[119 (03JUL1985 18:00:00)-Water Temperature (C)]]*OO[[#This Row],[61]]</f>
        <v>1.1473970517161248E-7</v>
      </c>
      <c r="BL72" s="10">
        <f>3/24000000*OO[[#This Row],[120 (03JUL1985 21:00:00)-Water Temperature (C)]]*OO[[#This Row],[62]]</f>
        <v>1.0825747268504999E-7</v>
      </c>
      <c r="BM72" s="10">
        <f>3/24000000*OO[[#This Row],[121 (04JUL1985 00:00:00)-Water Temperature (C)]]*OO[[#This Row],[63]]</f>
        <v>1.0113814115597499E-7</v>
      </c>
      <c r="BN72" s="10">
        <f>3/24000000*OO[[#This Row],[122 (04JUL1985 03:00:00)-Water Temperature (C)]]*OO[[#This Row],[64]]</f>
        <v>9.5879369364524993E-8</v>
      </c>
      <c r="BO72" s="10">
        <f>3/24000000*OO[[#This Row],[123 (04JUL1985 06:00:00)-Water Temperature (C)]]*OO[[#This Row],[65]]</f>
        <v>8.9485960359899997E-8</v>
      </c>
      <c r="BP72" s="10">
        <f>3/24000000*OO[[#This Row],[124 (04JUL1985 09:00:00)-Water Temperature (C)]]*OO[[#This Row],[66]]</f>
        <v>8.4751874244887505E-8</v>
      </c>
      <c r="BQ72" s="10">
        <f>3/24000000*OO[[#This Row],[125 (04JUL1985 12:00:00)-Water Temperature (C)]]*OO[[#This Row],[67]]</f>
        <v>7.9990440205499998E-8</v>
      </c>
      <c r="BR72" s="10">
        <f>3/24000000*OO[[#This Row],[126 (04JUL1985 15:00:00)-Water Temperature (C)]]*OO[[#This Row],[68]]</f>
        <v>7.6846300015524991E-8</v>
      </c>
      <c r="BS72" s="10">
        <f>3/24000000*OO[[#This Row],[127 (04JUL1985 18:00:00)-Water Temperature (C)]]*OO[[#This Row],[69]]</f>
        <v>7.5469515675000001E-8</v>
      </c>
      <c r="BT72" s="10">
        <f>3/24000000*OO[[#This Row],[128 (04JUL1985 21:00:00)-Water Temperature (C)]]*OO[[#This Row],[70]]</f>
        <v>7.4401249614999993E-8</v>
      </c>
      <c r="BU72" s="10">
        <f>3/24000000*OO[[#This Row],[129 (05JUL1985 00:00:00)-Water Temperature (C)]]*OO[[#This Row],[71]]</f>
        <v>7.2360686961299976E-8</v>
      </c>
      <c r="BV72" s="10">
        <f>3/24000000*OO[[#This Row],[130 (05JUL1985 03:00:00)-Water Temperature (C)]]*OO[[#This Row],[72]]</f>
        <v>7.1686753818762497E-8</v>
      </c>
      <c r="BW72" s="10">
        <f>3/24000000*OO[[#This Row],[131 (05JUL1985 06:00:00)-Water Temperature (C)]]*OO[[#This Row],[73]]</f>
        <v>6.9856848569374997E-8</v>
      </c>
      <c r="BX72" s="10">
        <f>3/24000000*OO[[#This Row],[132 (05JUL1985 09:00:00)-Water Temperature (C)]]*OO[[#This Row],[74]]</f>
        <v>6.8101999044375004E-8</v>
      </c>
      <c r="BY72" s="10">
        <f>3/24000000*OO[[#This Row],[133 (05JUL1985 12:00:00)-Water Temperature (C)]]*OO[[#This Row],[75]]</f>
        <v>6.6089428083349995E-8</v>
      </c>
      <c r="BZ72" s="10">
        <f>3/24000000*OO[[#This Row],[134 (05JUL1985 15:00:00)-Water Temperature (C)]]*OO[[#This Row],[76]]</f>
        <v>6.3749896722574987E-8</v>
      </c>
      <c r="CA72" s="10">
        <f>3/24000000*OO[[#This Row],[135 (05JUL1985 18:00:00)-Water Temperature (C)]]*OO[[#This Row],[77]]</f>
        <v>6.1729276416699994E-8</v>
      </c>
      <c r="CB72" s="10">
        <f>3/24000000*OO[[#This Row],[136 (05JUL1985 21:00:00)-Water Temperature (C)]]*OO[[#This Row],[78]]</f>
        <v>5.9493897189999999E-8</v>
      </c>
      <c r="CC72" s="10">
        <f>3/24000000*OO[[#This Row],[137 (06JUL1985 00:00:00)-Water Temperature (C)]]*OO[[#This Row],[79]]</f>
        <v>5.6911766268787501E-8</v>
      </c>
      <c r="CD72" s="10">
        <f>3/24000000*OO[[#This Row],[138 (06JUL1985 03:00:00)-Water Temperature (C)]]*OO[[#This Row],[80]]</f>
        <v>5.6309334193199995E-8</v>
      </c>
      <c r="CE72" s="10">
        <f>3/24000000*OO[[#This Row],[139 (06JUL1985 06:00:00)-Water Temperature (C)]]*OO[[#This Row],[81]]</f>
        <v>5.5513348982437491E-8</v>
      </c>
      <c r="CF72" s="10">
        <f>3/24000000*OO[[#This Row],[140 (06JUL1985 09:00:00)-Water Temperature (C)]]*OO[[#This Row],[82]]</f>
        <v>5.5066596711712502E-8</v>
      </c>
      <c r="CG72" s="10">
        <f>3/24000000*OO[[#This Row],[141 (06JUL1985 12:00:00)-Water Temperature (C)]]*OO[[#This Row],[83]]</f>
        <v>5.5294786980699992E-8</v>
      </c>
      <c r="CH72" s="10">
        <f>3/24000000*OO[[#This Row],[142 (06JUL1985 15:00:00)-Water Temperature (C)]]*OO[[#This Row],[84]]</f>
        <v>5.4265983374475002E-8</v>
      </c>
      <c r="CI72" s="10">
        <f>3/24000000*OO[[#This Row],[143 (06JUL1985 18:00:00)-Water Temperature (C)]]*OO[[#This Row],[85]]</f>
        <v>5.1257078966974995E-8</v>
      </c>
      <c r="CJ72" s="10">
        <f>3/24000000*OO[[#This Row],[144 (06JUL1985 21:00:00)-Water Temperature (C)]]*OO[[#This Row],[86]]</f>
        <v>4.7376462748599998E-8</v>
      </c>
      <c r="CK72" s="10">
        <f>3/24000000*OO[[#This Row],[145 (07JUL1985 00:00:00)-Water Temperature (C)]]*OO[[#This Row],[87]]</f>
        <v>4.4333010963999999E-8</v>
      </c>
      <c r="CL72" s="10">
        <f>3/24000000*OO[[#This Row],[146 (07JUL1985 03:00:00)-Water Temperature (C)]]*OO[[#This Row],[88]]</f>
        <v>4.3257083929699993E-8</v>
      </c>
      <c r="CM72" s="10">
        <f>3/24000000*OO[[#This Row],[147 (07JUL1985 06:00:00)-Water Temperature (C)]]*OO[[#This Row],[89]]</f>
        <v>4.2278521462449999E-8</v>
      </c>
      <c r="CN72" s="10">
        <f>3/24000000*OO[[#This Row],[148 (07JUL1985 09:00:00)-Water Temperature (C)]]*OO[[#This Row],[90]]</f>
        <v>4.0624918225787493E-8</v>
      </c>
      <c r="CO72" s="10">
        <f>3/24000000*OO[[#This Row],[149 (07JUL1985 12:00:00)-Water Temperature (C)]]*OO[[#This Row],[91]]</f>
        <v>3.9027240506800002E-8</v>
      </c>
      <c r="CP72" s="10">
        <f>3/24000000*OO[[#This Row],[150 (07JUL1985 15:00:00)-Water Temperature (C)]]*OO[[#This Row],[92]]</f>
        <v>3.8291694830025E-8</v>
      </c>
      <c r="CQ72" s="10">
        <f>3/24000000*OO[[#This Row],[151 (07JUL1985 18:00:00)-Water Temperature (C)]]*OO[[#This Row],[93]]</f>
        <v>3.9000501499749997E-8</v>
      </c>
      <c r="CR72" s="10">
        <f>3/24000000*OO[[#This Row],[152 (07JUL1985 21:00:00)-Water Temperature (C)]]*OO[[#This Row],[94]]</f>
        <v>3.9699692235E-8</v>
      </c>
      <c r="CS72" s="10">
        <f>3/24000000*OO[[#This Row],[153 (08JUL1985 00:00:00)-Water Temperature (C)]]*OO[[#This Row],[95]]</f>
        <v>3.9063641867949995E-8</v>
      </c>
      <c r="CT72" s="10">
        <f>3/24000000*OO[[#This Row],[154 (08JUL1985 03:00:00)-Water Temperature (C)]]*OO[[#This Row],[96]]</f>
        <v>3.7840037364600007E-8</v>
      </c>
      <c r="CU72" s="10">
        <f>3/24000000*OO[[#This Row],[155 (08JUL1985 06:00:00)-Water Temperature (C)]]*OO[[#This Row],[97]]</f>
        <v>3.6865922888925002E-8</v>
      </c>
      <c r="CV72" s="10">
        <f>3/24000000*OO[[#This Row],[156 (08JUL1985 09:00:00)-Water Temperature (C)]]*OO[[#This Row],[98]]</f>
        <v>3.5325396396500001E-8</v>
      </c>
      <c r="CW72" s="10">
        <f>3/24000000*OO[[#This Row],[157 (08JUL1985 12:00:00)-Water Temperature (C)]]*OO[[#This Row],[99]]</f>
        <v>3.3611620235974996E-8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1.5605127884311688E-21</v>
      </c>
      <c r="D73" s="10">
        <f>3/24*OO[[#This Row],[60 (26JUN1985 09:00:00)-Water Temperature (C)]]*OO[[#This Row],[2]]/SUM(OO[2])</f>
        <v>6.1384983485569836E-9</v>
      </c>
      <c r="E73" s="10">
        <f>3/24*OO[[#This Row],[61 (26JUN1985 12:00:00)-Water Temperature (C)]]*OO[[#This Row],[3]]/SUM(OO[3])</f>
        <v>4.0400442442929682E-3</v>
      </c>
      <c r="F73" s="10">
        <f>3/24*OO[[#This Row],[62 (26JUN1985 15:00:00)-Water Temperature (C)]]*OO[[#This Row],[4]]/SUM(OO[4])</f>
        <v>9.3679008857097637E-2</v>
      </c>
      <c r="G73" s="10">
        <f>3/24*OO[[#This Row],[63 (26JUN1985 18:00:00)-Water Temperature (C)]]*OO[[#This Row],[5]]/SUM(OO[5])</f>
        <v>0.10006668340186017</v>
      </c>
      <c r="H73" s="10">
        <f>3/24*OO[[#This Row],[64 (26JUN1985 21:00:00)-Water Temperature (C)]]*OO[[#This Row],[6]]/SUM(OO[6])</f>
        <v>1.9861437202049578E-2</v>
      </c>
      <c r="I73" s="10">
        <f>3/24*OO[[#This Row],[65 (27JUN1985 00:00:00)-Water Temperature (C)]]*OO[[#This Row],[7]]/SUM(OO[7])</f>
        <v>1.4670225744291049E-3</v>
      </c>
      <c r="J73" s="10">
        <f>3/24*OO[[#This Row],[66 (27JUN1985 03:00:00)-Water Temperature (C)]]*OO[[#This Row],[8]]/SUM(OO[8])</f>
        <v>1.0375934498035488E-4</v>
      </c>
      <c r="K73" s="10">
        <f>3/24*OO[[#This Row],[67 (27JUN1985 06:00:00)-Water Temperature (C)]]*OO[[#This Row],[9]]/SUM(OO[9])</f>
        <v>4.695045810377215E-5</v>
      </c>
      <c r="L73" s="10">
        <f>3/24*OO[[#This Row],[68 (27JUN1985 09:00:00)-Water Temperature (C)]]*OO[[#This Row],[10]]/SUM(OO[10])</f>
        <v>4.2337710846112365E-5</v>
      </c>
      <c r="M73" s="10">
        <f>3/24*OO[[#This Row],[69 (27JUN1985 12:00:00)-Water Temperature (C)]]*OO[[#This Row],[11]]/SUM(OO[11])</f>
        <v>4.5161730955342204E-5</v>
      </c>
      <c r="N73" s="10">
        <f>3/24*OO[[#This Row],[70 (27JUN1985 15:00:00)-Water Temperature (C)]]*OO[[#This Row],[12]]/SUM(OO[12])</f>
        <v>5.122127752949952E-5</v>
      </c>
      <c r="O73" s="10">
        <f>3/24*OO[[#This Row],[71 (27JUN1985 18:00:00)-Water Temperature (C)]]*OO[[#This Row],[13]]/SUM(OO[13])</f>
        <v>5.3460919373777466E-5</v>
      </c>
      <c r="P73" s="10">
        <f>3/24*OO[[#This Row],[72 (27JUN1985 21:00:00)-Water Temperature (C)]]*OO[[#This Row],[14]]/SUM(OO[14])</f>
        <v>5.065870318385657E-5</v>
      </c>
      <c r="Q73" s="10">
        <f>3/24*OO[[#This Row],[73 (28JUN1985 00:00:00)-Water Temperature (C)]]*OO[[#This Row],[15]]/SUM(OO[15])</f>
        <v>4.5931625395115053E-5</v>
      </c>
      <c r="R73" s="10">
        <f>3/24*OO[[#This Row],[74 (28JUN1985 03:00:00)-Water Temperature (C)]]*OO[[#This Row],[16]]/SUM(OO[16])</f>
        <v>4.1096819658372392E-5</v>
      </c>
      <c r="S73" s="10">
        <f>3/24*OO[[#This Row],[75 (28JUN1985 06:00:00)-Water Temperature (C)]]*OO[[#This Row],[17]]/SUM(OO[17])</f>
        <v>3.7110144441494988E-5</v>
      </c>
      <c r="T73" s="10">
        <f>3/24*OO[[#This Row],[76 (28JUN1985 09:00:00)-Water Temperature (C)]]*OO[[#This Row],[18]]/SUM(OO[18])</f>
        <v>3.3633877968354005E-5</v>
      </c>
      <c r="U73" s="10">
        <f>3/24*OO[[#This Row],[77 (28JUN1985 12:00:00)-Water Temperature (C)]]*OO[[#This Row],[19]]/SUM(OO[19])</f>
        <v>3.0290097791349274E-5</v>
      </c>
      <c r="V73" s="10">
        <f>3/24000000*OO[[#This Row],[78 (28JUN1985 15:00:00)-Water Temperature (C)]]*OO[[#This Row],[20]]</f>
        <v>2.6590550736400001E-5</v>
      </c>
      <c r="W73" s="10">
        <f>3/24000000*OO[[#This Row],[79 (28JUN1985 18:00:00)-Water Temperature (C)]]*OO[[#This Row],[21]]</f>
        <v>2.3370517884312499E-5</v>
      </c>
      <c r="X73" s="10">
        <f>3/24000000*OO[[#This Row],[80 (28JUN1985 21:00:00)-Water Temperature (C)]]*OO[[#This Row],[22]]</f>
        <v>2.035035794061375E-5</v>
      </c>
      <c r="Y73" s="10">
        <f>3/24000000*OO[[#This Row],[81 (29JUN1985 00:00:00)-Water Temperature (C)]]*OO[[#This Row],[23]]</f>
        <v>1.7405679875006249E-5</v>
      </c>
      <c r="Z73" s="10">
        <f>3/24000000*OO[[#This Row],[82 (29JUN1985 03:00:00)-Water Temperature (C)]]*OO[[#This Row],[24]]</f>
        <v>1.5023305309787499E-5</v>
      </c>
      <c r="AA73" s="10">
        <f>3/24000000*OO[[#This Row],[83 (29JUN1985 06:00:00)-Water Temperature (C)]]*OO[[#This Row],[25]]</f>
        <v>1.3182076892873748E-5</v>
      </c>
      <c r="AB73" s="10">
        <f>3/24000000*OO[[#This Row],[84 (29JUN1985 09:00:00)-Water Temperature (C)]]*OO[[#This Row],[26]]</f>
        <v>1.1710668360159999E-5</v>
      </c>
      <c r="AC73" s="10">
        <f>3/24000000*OO[[#This Row],[85 (29JUN1985 12:00:00)-Water Temperature (C)]]*OO[[#This Row],[27]]</f>
        <v>1.0468412310647498E-5</v>
      </c>
      <c r="AD73" s="10">
        <f>3/24000000*OO[[#This Row],[86 (29JUN1985 15:00:00)-Water Temperature (C)]]*OO[[#This Row],[28]]</f>
        <v>9.1920531743600002E-6</v>
      </c>
      <c r="AE73" s="10">
        <f>3/24000000*OO[[#This Row],[88 (29JUN1985 21:00:00)-Water Temperature (C)]]*OO[[#This Row],[30]]</f>
        <v>7.0615565362549986E-6</v>
      </c>
      <c r="AF73" s="10">
        <f>3/24000000*OO[[#This Row],[88 (29JUN1985 21:00:00)-Water Temperature (C)]]*OO[[#This Row],[30]]</f>
        <v>7.0615565362549986E-6</v>
      </c>
      <c r="AG73" s="10">
        <f>3/24000000*OO[[#This Row],[89 (30JUN1985 00:00:00)-Water Temperature (C)]]*OO[[#This Row],[31]]</f>
        <v>6.0706990133087502E-6</v>
      </c>
      <c r="AH73" s="10">
        <f>3/24000000*OO[[#This Row],[90 (30JUN1985 03:00:00)-Water Temperature (C)]]*OO[[#This Row],[32]]</f>
        <v>5.2359753604437495E-6</v>
      </c>
      <c r="AI73" s="10">
        <f>3/24000000*OO[[#This Row],[91 (30JUN1985 06:00:00)-Water Temperature (C)]]*OO[[#This Row],[33]]</f>
        <v>4.5316132904250001E-6</v>
      </c>
      <c r="AJ73" s="10">
        <f>3/24000000*OO[[#This Row],[92 (30JUN1985 09:00:00)-Water Temperature (C)]]*OO[[#This Row],[34]]</f>
        <v>3.9753232030350005E-6</v>
      </c>
      <c r="AK73" s="10">
        <f>3/24000000*OO[[#This Row],[93 (30JUN1985 12:00:00)-Water Temperature (C)]]*OO[[#This Row],[35]]</f>
        <v>3.4661996484899996E-6</v>
      </c>
      <c r="AL73" s="10">
        <f>3/24000000*OO[[#This Row],[94 (30JUN1985 15:00:00)-Water Temperature (C)]]*OO[[#This Row],[36]]</f>
        <v>2.8188677202699994E-6</v>
      </c>
      <c r="AM73" s="10">
        <f>3/24000000*OO[[#This Row],[95 (30JUN1985 18:00:00)-Water Temperature (C)]]*OO[[#This Row],[37]]</f>
        <v>2.0490071914924998E-6</v>
      </c>
      <c r="AN73" s="10">
        <f>3/24000000*OO[[#This Row],[96 (30JUN1985 21:00:00)-Water Temperature (C)]]*OO[[#This Row],[38]]</f>
        <v>1.3768044653497497E-6</v>
      </c>
      <c r="AO73" s="10">
        <f>3/24000000*OO[[#This Row],[97 (01JUL1985 00:00:00)-Water Temperature (C)]]*OO[[#This Row],[39]]</f>
        <v>9.2278420703125009E-7</v>
      </c>
      <c r="AP73" s="10">
        <f>3/24000000*OO[[#This Row],[98 (01JUL1985 03:00:00)-Water Temperature (C)]]*OO[[#This Row],[40]]</f>
        <v>6.8115557528200007E-7</v>
      </c>
      <c r="AQ73" s="10">
        <f>3/24000000*OO[[#This Row],[99 (01JUL1985 06:00:00)-Water Temperature (C)]]*OO[[#This Row],[41]]</f>
        <v>5.3983219637062489E-7</v>
      </c>
      <c r="AR73" s="10">
        <f>3/24000000*OO[[#This Row],[100 (01JUL1985 09:00:00)-Water Temperature (C)]]*OO[[#This Row],[42]]</f>
        <v>4.5510265435162496E-7</v>
      </c>
      <c r="AS73" s="10">
        <f>3/24000000*OO[[#This Row],[101 (01JUL1985 12:00:00)-Water Temperature (C)]]*OO[[#This Row],[43]]</f>
        <v>3.9798403544250001E-7</v>
      </c>
      <c r="AT73" s="10">
        <f>3/24000000*OO[[#This Row],[102 (01JUL1985 15:00:00)-Water Temperature (C)]]*OO[[#This Row],[44]]</f>
        <v>3.5828079636562498E-7</v>
      </c>
      <c r="AU73" s="10">
        <f>3/24000000*OO[[#This Row],[103 (01JUL1985 18:00:00)-Water Temperature (C)]]*OO[[#This Row],[45]]</f>
        <v>3.2907121128599995E-7</v>
      </c>
      <c r="AV73" s="10">
        <f>3/24000000*OO[[#This Row],[104 (01JUL1985 21:00:00)-Water Temperature (C)]]*OO[[#This Row],[46]]</f>
        <v>3.0427837348999998E-7</v>
      </c>
      <c r="AW73" s="10">
        <f>3/24000000*OO[[#This Row],[105 (02JUL1985 00:00:00)-Water Temperature (C)]]*OO[[#This Row],[47]]</f>
        <v>2.8070422445475001E-7</v>
      </c>
      <c r="AX73" s="10">
        <f>3/24000000*OO[[#This Row],[106 (02JUL1985 03:00:00)-Water Temperature (C)]]*OO[[#This Row],[48]]</f>
        <v>2.67311570292E-7</v>
      </c>
      <c r="AY73" s="10">
        <f>3/24000000*OO[[#This Row],[107 (02JUL1985 06:00:00)-Water Temperature (C)]]*OO[[#This Row],[49]]</f>
        <v>2.5580302201849995E-7</v>
      </c>
      <c r="AZ73" s="10">
        <f>3/24000000*OO[[#This Row],[108 (02JUL1985 09:00:00)-Water Temperature (C)]]*OO[[#This Row],[50]]</f>
        <v>2.4561565506749996E-7</v>
      </c>
      <c r="BA73" s="10">
        <f>3/24000000*OO[[#This Row],[109 (02JUL1985 12:00:00)-Water Temperature (C)]]*OO[[#This Row],[51]]</f>
        <v>2.3659747439549997E-7</v>
      </c>
      <c r="BB73" s="10">
        <f>3/24000000*OO[[#This Row],[110 (02JUL1985 15:00:00)-Water Temperature (C)]]*OO[[#This Row],[52]]</f>
        <v>2.2503342783447498E-7</v>
      </c>
      <c r="BC73" s="10">
        <f>3/24000000*OO[[#This Row],[111 (02JUL1985 18:00:00)-Water Temperature (C)]]*OO[[#This Row],[53]]</f>
        <v>2.1327217885440001E-7</v>
      </c>
      <c r="BD73" s="10">
        <f>3/24000000*OO[[#This Row],[112 (02JUL1985 21:00:00)-Water Temperature (C)]]*OO[[#This Row],[54]]</f>
        <v>2.022269837931E-7</v>
      </c>
      <c r="BE73" s="10">
        <f>3/24000000*OO[[#This Row],[113 (03JUL1985 00:00:00)-Water Temperature (C)]]*OO[[#This Row],[55]]</f>
        <v>1.9010419991187496E-7</v>
      </c>
      <c r="BF73" s="10">
        <f>3/24000000*OO[[#This Row],[114 (03JUL1985 03:00:00)-Water Temperature (C)]]*OO[[#This Row],[56]]</f>
        <v>1.8274300936796251E-7</v>
      </c>
      <c r="BG73" s="10">
        <f>3/24000000*OO[[#This Row],[115 (03JUL1985 06:00:00)-Water Temperature (C)]]*OO[[#This Row],[57]]</f>
        <v>1.76268495813225E-7</v>
      </c>
      <c r="BH73" s="10">
        <f>3/24000000*OO[[#This Row],[116 (03JUL1985 09:00:00)-Water Temperature (C)]]*OO[[#This Row],[58]]</f>
        <v>1.6985128077960001E-7</v>
      </c>
      <c r="BI73" s="10">
        <f>3/24000000*OO[[#This Row],[117 (03JUL1985 12:00:00)-Water Temperature (C)]]*OO[[#This Row],[59]]</f>
        <v>1.6388480829763751E-7</v>
      </c>
      <c r="BJ73" s="10">
        <f>3/24000000*OO[[#This Row],[118 (03JUL1985 15:00:00)-Water Temperature (C)]]*OO[[#This Row],[60]]</f>
        <v>1.558458857992125E-7</v>
      </c>
      <c r="BK73" s="10">
        <f>3/24000000*OO[[#This Row],[119 (03JUL1985 18:00:00)-Water Temperature (C)]]*OO[[#This Row],[61]]</f>
        <v>1.477999979290125E-7</v>
      </c>
      <c r="BL73" s="10">
        <f>3/24000000*OO[[#This Row],[120 (03JUL1985 21:00:00)-Water Temperature (C)]]*OO[[#This Row],[62]]</f>
        <v>1.39642823336775E-7</v>
      </c>
      <c r="BM73" s="10">
        <f>3/24000000*OO[[#This Row],[121 (04JUL1985 00:00:00)-Water Temperature (C)]]*OO[[#This Row],[63]]</f>
        <v>1.3076710804825E-7</v>
      </c>
      <c r="BN73" s="10">
        <f>3/24000000*OO[[#This Row],[122 (04JUL1985 03:00:00)-Water Temperature (C)]]*OO[[#This Row],[64]]</f>
        <v>1.2425320620202498E-7</v>
      </c>
      <c r="BO73" s="10">
        <f>3/24000000*OO[[#This Row],[123 (04JUL1985 06:00:00)-Water Temperature (C)]]*OO[[#This Row],[65]]</f>
        <v>1.1604252888483749E-7</v>
      </c>
      <c r="BP73" s="10">
        <f>3/24000000*OO[[#This Row],[124 (04JUL1985 09:00:00)-Water Temperature (C)]]*OO[[#This Row],[66]]</f>
        <v>1.0978970699447499E-7</v>
      </c>
      <c r="BQ73" s="10">
        <f>3/24000000*OO[[#This Row],[125 (04JUL1985 12:00:00)-Water Temperature (C)]]*OO[[#This Row],[67]]</f>
        <v>1.0343805394545002E-7</v>
      </c>
      <c r="BR73" s="10">
        <f>3/24000000*OO[[#This Row],[126 (04JUL1985 15:00:00)-Water Temperature (C)]]*OO[[#This Row],[68]]</f>
        <v>9.9012755474775003E-8</v>
      </c>
      <c r="BS73" s="10">
        <f>3/24000000*OO[[#This Row],[127 (04JUL1985 18:00:00)-Water Temperature (C)]]*OO[[#This Row],[69]]</f>
        <v>9.7097118855400009E-8</v>
      </c>
      <c r="BT73" s="10">
        <f>3/24000000*OO[[#This Row],[128 (04JUL1985 21:00:00)-Water Temperature (C)]]*OO[[#This Row],[70]]</f>
        <v>9.5666756638799989E-8</v>
      </c>
      <c r="BU73" s="10">
        <f>3/24000000*OO[[#This Row],[129 (05JUL1985 00:00:00)-Water Temperature (C)]]*OO[[#This Row],[71]]</f>
        <v>9.3256340518950009E-8</v>
      </c>
      <c r="BV73" s="10">
        <f>3/24000000*OO[[#This Row],[130 (05JUL1985 03:00:00)-Water Temperature (C)]]*OO[[#This Row],[72]]</f>
        <v>9.2494343066700001E-8</v>
      </c>
      <c r="BW73" s="10">
        <f>3/24000000*OO[[#This Row],[131 (05JUL1985 06:00:00)-Water Temperature (C)]]*OO[[#This Row],[73]]</f>
        <v>9.0129975816150009E-8</v>
      </c>
      <c r="BX73" s="10">
        <f>3/24000000*OO[[#This Row],[132 (05JUL1985 09:00:00)-Water Temperature (C)]]*OO[[#This Row],[74]]</f>
        <v>8.7799269821249993E-8</v>
      </c>
      <c r="BY73" s="10">
        <f>3/24000000*OO[[#This Row],[133 (05JUL1985 12:00:00)-Water Temperature (C)]]*OO[[#This Row],[75]]</f>
        <v>8.5212326291250003E-8</v>
      </c>
      <c r="BZ73" s="10">
        <f>3/24000000*OO[[#This Row],[134 (05JUL1985 15:00:00)-Water Temperature (C)]]*OO[[#This Row],[76]]</f>
        <v>8.1982370409299996E-8</v>
      </c>
      <c r="CA73" s="10">
        <f>3/24000000*OO[[#This Row],[135 (05JUL1985 18:00:00)-Water Temperature (C)]]*OO[[#This Row],[77]]</f>
        <v>7.9287406146562486E-8</v>
      </c>
      <c r="CB73" s="10">
        <f>3/24000000*OO[[#This Row],[136 (05JUL1985 21:00:00)-Water Temperature (C)]]*OO[[#This Row],[78]]</f>
        <v>7.6554075096037501E-8</v>
      </c>
      <c r="CC73" s="10">
        <f>3/24000000*OO[[#This Row],[137 (06JUL1985 00:00:00)-Water Temperature (C)]]*OO[[#This Row],[79]]</f>
        <v>7.3409956603837512E-8</v>
      </c>
      <c r="CD73" s="10">
        <f>3/24000000*OO[[#This Row],[138 (06JUL1985 03:00:00)-Water Temperature (C)]]*OO[[#This Row],[80]]</f>
        <v>7.2735096225675001E-8</v>
      </c>
      <c r="CE73" s="10">
        <f>3/24000000*OO[[#This Row],[139 (06JUL1985 06:00:00)-Water Temperature (C)]]*OO[[#This Row],[81]]</f>
        <v>7.168895032552501E-8</v>
      </c>
      <c r="CF73" s="10">
        <f>3/24000000*OO[[#This Row],[140 (06JUL1985 09:00:00)-Water Temperature (C)]]*OO[[#This Row],[82]]</f>
        <v>7.1062246478662498E-8</v>
      </c>
      <c r="CG73" s="10">
        <f>3/24000000*OO[[#This Row],[141 (06JUL1985 12:00:00)-Water Temperature (C)]]*OO[[#This Row],[83]]</f>
        <v>7.1329892059149988E-8</v>
      </c>
      <c r="CH73" s="10">
        <f>3/24000000*OO[[#This Row],[142 (06JUL1985 15:00:00)-Water Temperature (C)]]*OO[[#This Row],[84]]</f>
        <v>6.9981249607750004E-8</v>
      </c>
      <c r="CI73" s="10">
        <f>3/24000000*OO[[#This Row],[143 (06JUL1985 18:00:00)-Water Temperature (C)]]*OO[[#This Row],[85]]</f>
        <v>6.6191676415612496E-8</v>
      </c>
      <c r="CJ73" s="10">
        <f>3/24000000*OO[[#This Row],[144 (06JUL1985 21:00:00)-Water Temperature (C)]]*OO[[#This Row],[86]]</f>
        <v>6.131771104525E-8</v>
      </c>
      <c r="CK73" s="10">
        <f>3/24000000*OO[[#This Row],[145 (07JUL1985 00:00:00)-Water Temperature (C)]]*OO[[#This Row],[87]]</f>
        <v>5.7379117739124994E-8</v>
      </c>
      <c r="CL73" s="10">
        <f>3/24000000*OO[[#This Row],[146 (07JUL1985 03:00:00)-Water Temperature (C)]]*OO[[#This Row],[88]]</f>
        <v>5.5950304821637502E-8</v>
      </c>
      <c r="CM73" s="10">
        <f>3/24000000*OO[[#This Row],[147 (07JUL1985 06:00:00)-Water Temperature (C)]]*OO[[#This Row],[89]]</f>
        <v>5.4684204052462495E-8</v>
      </c>
      <c r="CN73" s="10">
        <f>3/24000000*OO[[#This Row],[148 (07JUL1985 09:00:00)-Water Temperature (C)]]*OO[[#This Row],[90]]</f>
        <v>5.2633099795900004E-8</v>
      </c>
      <c r="CO73" s="10">
        <f>3/24000000*OO[[#This Row],[149 (07JUL1985 12:00:00)-Water Temperature (C)]]*OO[[#This Row],[91]]</f>
        <v>5.0473556597199994E-8</v>
      </c>
      <c r="CP73" s="10">
        <f>3/24000000*OO[[#This Row],[150 (07JUL1985 15:00:00)-Water Temperature (C)]]*OO[[#This Row],[92]]</f>
        <v>4.9119442265699995E-8</v>
      </c>
      <c r="CQ73" s="10">
        <f>3/24000000*OO[[#This Row],[151 (07JUL1985 18:00:00)-Water Temperature (C)]]*OO[[#This Row],[93]]</f>
        <v>4.9762962316200001E-8</v>
      </c>
      <c r="CR73" s="10">
        <f>3/24000000*OO[[#This Row],[152 (07JUL1985 21:00:00)-Water Temperature (C)]]*OO[[#This Row],[94]]</f>
        <v>5.07866279951875E-8</v>
      </c>
      <c r="CS73" s="10">
        <f>3/24000000*OO[[#This Row],[153 (08JUL1985 00:00:00)-Water Temperature (C)]]*OO[[#This Row],[95]]</f>
        <v>5.0250519149600001E-8</v>
      </c>
      <c r="CT73" s="10">
        <f>3/24000000*OO[[#This Row],[154 (08JUL1985 03:00:00)-Water Temperature (C)]]*OO[[#This Row],[96]]</f>
        <v>4.8885508256500006E-8</v>
      </c>
      <c r="CU73" s="10">
        <f>3/24000000*OO[[#This Row],[155 (08JUL1985 06:00:00)-Water Temperature (C)]]*OO[[#This Row],[97]]</f>
        <v>4.7716956257724997E-8</v>
      </c>
      <c r="CV73" s="10">
        <f>3/24000000*OO[[#This Row],[156 (08JUL1985 09:00:00)-Water Temperature (C)]]*OO[[#This Row],[98]]</f>
        <v>4.5710934782012492E-8</v>
      </c>
      <c r="CW73" s="10">
        <f>3/24000000*OO[[#This Row],[157 (08JUL1985 12:00:00)-Water Temperature (C)]]*OO[[#This Row],[99]]</f>
        <v>4.3545462879325005E-8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2.7788688020143761E-22</v>
      </c>
      <c r="D74" s="10">
        <f>3/24*OO[[#This Row],[60 (26JUN1985 09:00:00)-Water Temperature (C)]]*OO[[#This Row],[2]]/SUM(OO[2])</f>
        <v>1.282745962944735E-9</v>
      </c>
      <c r="E74" s="10">
        <f>3/24*OO[[#This Row],[61 (26JUN1985 12:00:00)-Water Temperature (C)]]*OO[[#This Row],[3]]/SUM(OO[3])</f>
        <v>2.5161974152472571E-3</v>
      </c>
      <c r="F74" s="10">
        <f>3/24*OO[[#This Row],[62 (26JUN1985 15:00:00)-Water Temperature (C)]]*OO[[#This Row],[4]]/SUM(OO[4])</f>
        <v>8.2172797153516386E-2</v>
      </c>
      <c r="G74" s="10">
        <f>3/24*OO[[#This Row],[63 (26JUN1985 18:00:00)-Water Temperature (C)]]*OO[[#This Row],[5]]/SUM(OO[5])</f>
        <v>0.10826027930209776</v>
      </c>
      <c r="H74" s="10">
        <f>3/24*OO[[#This Row],[64 (26JUN1985 21:00:00)-Water Temperature (C)]]*OO[[#This Row],[6]]/SUM(OO[6])</f>
        <v>2.4995398255103513E-2</v>
      </c>
      <c r="I74" s="10">
        <f>3/24*OO[[#This Row],[65 (27JUN1985 00:00:00)-Water Temperature (C)]]*OO[[#This Row],[7]]/SUM(OO[7])</f>
        <v>2.0610543633813802E-3</v>
      </c>
      <c r="J74" s="10">
        <f>3/24*OO[[#This Row],[66 (27JUN1985 03:00:00)-Water Temperature (C)]]*OO[[#This Row],[8]]/SUM(OO[8])</f>
        <v>1.3611030211948982E-4</v>
      </c>
      <c r="K74" s="10">
        <f>3/24*OO[[#This Row],[67 (27JUN1985 06:00:00)-Water Temperature (C)]]*OO[[#This Row],[9]]/SUM(OO[9])</f>
        <v>4.895540849001118E-5</v>
      </c>
      <c r="L74" s="10">
        <f>3/24*OO[[#This Row],[68 (27JUN1985 09:00:00)-Water Temperature (C)]]*OO[[#This Row],[10]]/SUM(OO[10])</f>
        <v>4.283020442132467E-5</v>
      </c>
      <c r="M74" s="10">
        <f>3/24*OO[[#This Row],[69 (27JUN1985 12:00:00)-Water Temperature (C)]]*OO[[#This Row],[11]]/SUM(OO[11])</f>
        <v>4.4931538765202889E-5</v>
      </c>
      <c r="N74" s="10">
        <f>3/24*OO[[#This Row],[70 (27JUN1985 15:00:00)-Water Temperature (C)]]*OO[[#This Row],[12]]/SUM(OO[12])</f>
        <v>5.104856594587071E-5</v>
      </c>
      <c r="O74" s="10">
        <f>3/24*OO[[#This Row],[71 (27JUN1985 18:00:00)-Water Temperature (C)]]*OO[[#This Row],[13]]/SUM(OO[13])</f>
        <v>5.3869423032660478E-5</v>
      </c>
      <c r="P74" s="10">
        <f>3/24*OO[[#This Row],[72 (27JUN1985 21:00:00)-Water Temperature (C)]]*OO[[#This Row],[14]]/SUM(OO[14])</f>
        <v>5.1485855310489601E-5</v>
      </c>
      <c r="Q74" s="10">
        <f>3/24*OO[[#This Row],[73 (28JUN1985 00:00:00)-Water Temperature (C)]]*OO[[#This Row],[15]]/SUM(OO[15])</f>
        <v>4.6930137928271248E-5</v>
      </c>
      <c r="R74" s="10">
        <f>3/24*OO[[#This Row],[74 (28JUN1985 03:00:00)-Water Temperature (C)]]*OO[[#This Row],[16]]/SUM(OO[16])</f>
        <v>4.2106278343118824E-5</v>
      </c>
      <c r="S74" s="10">
        <f>3/24*OO[[#This Row],[75 (28JUN1985 06:00:00)-Water Temperature (C)]]*OO[[#This Row],[17]]/SUM(OO[17])</f>
        <v>3.8088434063024136E-5</v>
      </c>
      <c r="T74" s="10">
        <f>3/24*OO[[#This Row],[76 (28JUN1985 09:00:00)-Water Temperature (C)]]*OO[[#This Row],[18]]/SUM(OO[18])</f>
        <v>3.4599601384334501E-5</v>
      </c>
      <c r="U74" s="10">
        <f>3/24*OO[[#This Row],[77 (28JUN1985 12:00:00)-Water Temperature (C)]]*OO[[#This Row],[19]]/SUM(OO[19])</f>
        <v>3.1211310559619101E-5</v>
      </c>
      <c r="V74" s="10">
        <f>3/24000000*OO[[#This Row],[78 (28JUN1985 15:00:00)-Water Temperature (C)]]*OO[[#This Row],[20]]</f>
        <v>2.7460407762374997E-5</v>
      </c>
      <c r="W74" s="10">
        <f>3/24000000*OO[[#This Row],[79 (28JUN1985 18:00:00)-Water Temperature (C)]]*OO[[#This Row],[21]]</f>
        <v>2.4172751105999999E-5</v>
      </c>
      <c r="X74" s="10">
        <f>3/24000000*OO[[#This Row],[80 (28JUN1985 21:00:00)-Water Temperature (C)]]*OO[[#This Row],[22]]</f>
        <v>2.1130340840612501E-5</v>
      </c>
      <c r="Y74" s="10">
        <f>3/24000000*OO[[#This Row],[81 (29JUN1985 00:00:00)-Water Temperature (C)]]*OO[[#This Row],[23]]</f>
        <v>1.8155437833524998E-5</v>
      </c>
      <c r="Z74" s="10">
        <f>3/24000000*OO[[#This Row],[82 (29JUN1985 03:00:00)-Water Temperature (C)]]*OO[[#This Row],[24]]</f>
        <v>1.5732747336152501E-5</v>
      </c>
      <c r="AA74" s="10">
        <f>3/24000000*OO[[#This Row],[83 (29JUN1985 06:00:00)-Water Temperature (C)]]*OO[[#This Row],[25]]</f>
        <v>1.3833898561844997E-5</v>
      </c>
      <c r="AB74" s="10">
        <f>3/24000000*OO[[#This Row],[84 (29JUN1985 09:00:00)-Water Temperature (C)]]*OO[[#This Row],[26]]</f>
        <v>1.2304782314604998E-5</v>
      </c>
      <c r="AC74" s="10">
        <f>3/24000000*OO[[#This Row],[85 (29JUN1985 12:00:00)-Water Temperature (C)]]*OO[[#This Row],[27]]</f>
        <v>1.10266297464E-5</v>
      </c>
      <c r="AD74" s="10">
        <f>3/24000000*OO[[#This Row],[86 (29JUN1985 15:00:00)-Water Temperature (C)]]*OO[[#This Row],[28]]</f>
        <v>9.7174234184625015E-6</v>
      </c>
      <c r="AE74" s="10">
        <f>3/24000000*OO[[#This Row],[88 (29JUN1985 21:00:00)-Water Temperature (C)]]*OO[[#This Row],[30]]</f>
        <v>7.5240812061074998E-6</v>
      </c>
      <c r="AF74" s="10">
        <f>3/24000000*OO[[#This Row],[88 (29JUN1985 21:00:00)-Water Temperature (C)]]*OO[[#This Row],[30]]</f>
        <v>7.5240812061074998E-6</v>
      </c>
      <c r="AG74" s="10">
        <f>3/24000000*OO[[#This Row],[89 (30JUN1985 00:00:00)-Water Temperature (C)]]*OO[[#This Row],[31]]</f>
        <v>6.5036466126799997E-6</v>
      </c>
      <c r="AH74" s="10">
        <f>3/24000000*OO[[#This Row],[90 (30JUN1985 03:00:00)-Water Temperature (C)]]*OO[[#This Row],[32]]</f>
        <v>5.6424652416399988E-6</v>
      </c>
      <c r="AI74" s="10">
        <f>3/24000000*OO[[#This Row],[91 (30JUN1985 06:00:00)-Water Temperature (C)]]*OO[[#This Row],[33]]</f>
        <v>4.9015852020574992E-6</v>
      </c>
      <c r="AJ74" s="10">
        <f>3/24000000*OO[[#This Row],[92 (30JUN1985 09:00:00)-Water Temperature (C)]]*OO[[#This Row],[34]]</f>
        <v>4.3136643962999995E-6</v>
      </c>
      <c r="AK74" s="10">
        <f>3/24000000*OO[[#This Row],[93 (30JUN1985 12:00:00)-Water Temperature (C)]]*OO[[#This Row],[35]]</f>
        <v>3.7800235953449999E-6</v>
      </c>
      <c r="AL74" s="10">
        <f>3/24000000*OO[[#This Row],[94 (30JUN1985 15:00:00)-Water Temperature (C)]]*OO[[#This Row],[36]]</f>
        <v>3.1057130192400001E-6</v>
      </c>
      <c r="AM74" s="10">
        <f>3/24000000*OO[[#This Row],[95 (30JUN1985 18:00:00)-Water Temperature (C)]]*OO[[#This Row],[37]]</f>
        <v>2.2875664023712501E-6</v>
      </c>
      <c r="AN74" s="10">
        <f>3/24000000*OO[[#This Row],[96 (30JUN1985 21:00:00)-Water Temperature (C)]]*OO[[#This Row],[38]]</f>
        <v>1.5494684403502496E-6</v>
      </c>
      <c r="AO74" s="10">
        <f>3/24000000*OO[[#This Row],[97 (01JUL1985 00:00:00)-Water Temperature (C)]]*OO[[#This Row],[39]]</f>
        <v>1.0374081643474999E-6</v>
      </c>
      <c r="AP74" s="10">
        <f>3/24000000*OO[[#This Row],[98 (01JUL1985 03:00:00)-Water Temperature (C)]]*OO[[#This Row],[40]]</f>
        <v>7.6012016125812493E-7</v>
      </c>
      <c r="AQ74" s="10">
        <f>3/24000000*OO[[#This Row],[99 (01JUL1985 06:00:00)-Water Temperature (C)]]*OO[[#This Row],[41]]</f>
        <v>5.9757256370925002E-7</v>
      </c>
      <c r="AR74" s="10">
        <f>3/24000000*OO[[#This Row],[100 (01JUL1985 09:00:00)-Water Temperature (C)]]*OO[[#This Row],[42]]</f>
        <v>5.0047859533874995E-7</v>
      </c>
      <c r="AS74" s="10">
        <f>3/24000000*OO[[#This Row],[101 (01JUL1985 12:00:00)-Water Temperature (C)]]*OO[[#This Row],[43]]</f>
        <v>4.3556334995699989E-7</v>
      </c>
      <c r="AT74" s="10">
        <f>3/24000000*OO[[#This Row],[102 (01JUL1985 15:00:00)-Water Temperature (C)]]*OO[[#This Row],[44]]</f>
        <v>3.9053387283749992E-7</v>
      </c>
      <c r="AU74" s="10">
        <f>3/24000000*OO[[#This Row],[103 (01JUL1985 18:00:00)-Water Temperature (C)]]*OO[[#This Row],[45]]</f>
        <v>3.5786435176749995E-7</v>
      </c>
      <c r="AV74" s="10">
        <f>3/24000000*OO[[#This Row],[104 (01JUL1985 21:00:00)-Water Temperature (C)]]*OO[[#This Row],[46]]</f>
        <v>3.3104145319574996E-7</v>
      </c>
      <c r="AW74" s="10">
        <f>3/24000000*OO[[#This Row],[105 (02JUL1985 00:00:00)-Water Temperature (C)]]*OO[[#This Row],[47]]</f>
        <v>3.0579517938925E-7</v>
      </c>
      <c r="AX74" s="10">
        <f>3/24000000*OO[[#This Row],[106 (02JUL1985 03:00:00)-Water Temperature (C)]]*OO[[#This Row],[48]]</f>
        <v>2.9129628734900002E-7</v>
      </c>
      <c r="AY74" s="10">
        <f>3/24000000*OO[[#This Row],[107 (02JUL1985 06:00:00)-Water Temperature (C)]]*OO[[#This Row],[49]]</f>
        <v>2.7850925570099994E-7</v>
      </c>
      <c r="AZ74" s="10">
        <f>3/24000000*OO[[#This Row],[108 (02JUL1985 09:00:00)-Water Temperature (C)]]*OO[[#This Row],[50]]</f>
        <v>2.6714948078950001E-7</v>
      </c>
      <c r="BA74" s="10">
        <f>3/24000000*OO[[#This Row],[109 (02JUL1985 12:00:00)-Water Temperature (C)]]*OO[[#This Row],[51]]</f>
        <v>2.5715413642937494E-7</v>
      </c>
      <c r="BB74" s="10">
        <f>3/24000000*OO[[#This Row],[110 (02JUL1985 15:00:00)-Water Temperature (C)]]*OO[[#This Row],[52]]</f>
        <v>2.4432218510174998E-7</v>
      </c>
      <c r="BC74" s="10">
        <f>3/24000000*OO[[#This Row],[111 (02JUL1985 18:00:00)-Water Temperature (C)]]*OO[[#This Row],[53]]</f>
        <v>2.3128351603500002E-7</v>
      </c>
      <c r="BD74" s="10">
        <f>3/24000000*OO[[#This Row],[112 (02JUL1985 21:00:00)-Water Temperature (C)]]*OO[[#This Row],[54]]</f>
        <v>2.1956849076989998E-7</v>
      </c>
      <c r="BE74" s="10">
        <f>3/24000000*OO[[#This Row],[113 (03JUL1985 00:00:00)-Water Temperature (C)]]*OO[[#This Row],[55]]</f>
        <v>2.0670535313277502E-7</v>
      </c>
      <c r="BF74" s="10">
        <f>3/24000000*OO[[#This Row],[114 (03JUL1985 03:00:00)-Water Temperature (C)]]*OO[[#This Row],[56]]</f>
        <v>1.98868621970175E-7</v>
      </c>
      <c r="BG74" s="10">
        <f>3/24000000*OO[[#This Row],[115 (03JUL1985 06:00:00)-Water Temperature (C)]]*OO[[#This Row],[57]]</f>
        <v>1.9180751954604998E-7</v>
      </c>
      <c r="BH74" s="10">
        <f>3/24000000*OO[[#This Row],[116 (03JUL1985 09:00:00)-Water Temperature (C)]]*OO[[#This Row],[58]]</f>
        <v>1.8471314903681245E-7</v>
      </c>
      <c r="BI74" s="10">
        <f>3/24000000*OO[[#This Row],[117 (03JUL1985 12:00:00)-Water Temperature (C)]]*OO[[#This Row],[59]]</f>
        <v>1.7806424493094999E-7</v>
      </c>
      <c r="BJ74" s="10">
        <f>3/24000000*OO[[#This Row],[118 (03JUL1985 15:00:00)-Water Temperature (C)]]*OO[[#This Row],[60]]</f>
        <v>1.69160021025E-7</v>
      </c>
      <c r="BK74" s="10">
        <f>3/24000000*OO[[#This Row],[119 (03JUL1985 18:00:00)-Water Temperature (C)]]*OO[[#This Row],[61]]</f>
        <v>1.602924126610125E-7</v>
      </c>
      <c r="BL74" s="10">
        <f>3/24000000*OO[[#This Row],[120 (03JUL1985 21:00:00)-Water Temperature (C)]]*OO[[#This Row],[62]]</f>
        <v>1.5158288434905001E-7</v>
      </c>
      <c r="BM74" s="10">
        <f>3/24000000*OO[[#This Row],[121 (04JUL1985 00:00:00)-Water Temperature (C)]]*OO[[#This Row],[63]]</f>
        <v>1.4214539026496251E-7</v>
      </c>
      <c r="BN74" s="10">
        <f>3/24000000*OO[[#This Row],[122 (04JUL1985 03:00:00)-Water Temperature (C)]]*OO[[#This Row],[64]]</f>
        <v>1.3523035310385001E-7</v>
      </c>
      <c r="BO74" s="10">
        <f>3/24000000*OO[[#This Row],[123 (04JUL1985 06:00:00)-Water Temperature (C)]]*OO[[#This Row],[65]]</f>
        <v>1.2640675557322498E-7</v>
      </c>
      <c r="BP74" s="10">
        <f>3/24000000*OO[[#This Row],[124 (04JUL1985 09:00:00)-Water Temperature (C)]]*OO[[#This Row],[66]]</f>
        <v>1.1948455356860002E-7</v>
      </c>
      <c r="BQ74" s="10">
        <f>3/24000000*OO[[#This Row],[125 (04JUL1985 12:00:00)-Water Temperature (C)]]*OO[[#This Row],[67]]</f>
        <v>1.1248647176743751E-7</v>
      </c>
      <c r="BR74" s="10">
        <f>3/24000000*OO[[#This Row],[126 (04JUL1985 15:00:00)-Water Temperature (C)]]*OO[[#This Row],[68]]</f>
        <v>1.073755692117375E-7</v>
      </c>
      <c r="BS74" s="10">
        <f>3/24000000*OO[[#This Row],[127 (04JUL1985 18:00:00)-Water Temperature (C)]]*OO[[#This Row],[69]]</f>
        <v>1.0518392159419998E-7</v>
      </c>
      <c r="BT74" s="10">
        <f>3/24000000*OO[[#This Row],[128 (04JUL1985 21:00:00)-Water Temperature (C)]]*OO[[#This Row],[70]]</f>
        <v>1.0358099222519999E-7</v>
      </c>
      <c r="BU74" s="10">
        <f>3/24000000*OO[[#This Row],[129 (05JUL1985 00:00:00)-Water Temperature (C)]]*OO[[#This Row],[71]]</f>
        <v>1.0112665801779998E-7</v>
      </c>
      <c r="BV74" s="10">
        <f>3/24000000*OO[[#This Row],[130 (05JUL1985 03:00:00)-Water Temperature (C)]]*OO[[#This Row],[72]]</f>
        <v>1.0034995307909998E-7</v>
      </c>
      <c r="BW74" s="10">
        <f>3/24000000*OO[[#This Row],[131 (05JUL1985 06:00:00)-Water Temperature (C)]]*OO[[#This Row],[73]]</f>
        <v>9.7821195556900001E-8</v>
      </c>
      <c r="BX74" s="10">
        <f>3/24000000*OO[[#This Row],[132 (05JUL1985 09:00:00)-Water Temperature (C)]]*OO[[#This Row],[74]]</f>
        <v>9.5228006068749991E-8</v>
      </c>
      <c r="BY74" s="10">
        <f>3/24000000*OO[[#This Row],[133 (05JUL1985 12:00:00)-Water Temperature (C)]]*OO[[#This Row],[75]]</f>
        <v>9.2447856185649997E-8</v>
      </c>
      <c r="BZ74" s="10">
        <f>3/24000000*OO[[#This Row],[134 (05JUL1985 15:00:00)-Water Temperature (C)]]*OO[[#This Row],[76]]</f>
        <v>8.8831880399149995E-8</v>
      </c>
      <c r="CA74" s="10">
        <f>3/24000000*OO[[#This Row],[135 (05JUL1985 18:00:00)-Water Temperature (C)]]*OO[[#This Row],[77]]</f>
        <v>8.5822858162687502E-8</v>
      </c>
      <c r="CB74" s="10">
        <f>3/24000000*OO[[#This Row],[136 (05JUL1985 21:00:00)-Water Temperature (C)]]*OO[[#This Row],[78]]</f>
        <v>8.2967887592862506E-8</v>
      </c>
      <c r="CC74" s="10">
        <f>3/24000000*OO[[#This Row],[137 (06JUL1985 00:00:00)-Water Temperature (C)]]*OO[[#This Row],[79]]</f>
        <v>7.9674597368437505E-8</v>
      </c>
      <c r="CD74" s="10">
        <f>3/24000000*OO[[#This Row],[138 (06JUL1985 03:00:00)-Water Temperature (C)]]*OO[[#This Row],[80]]</f>
        <v>7.8993829564199991E-8</v>
      </c>
      <c r="CE74" s="10">
        <f>3/24000000*OO[[#This Row],[139 (06JUL1985 06:00:00)-Water Temperature (C)]]*OO[[#This Row],[81]]</f>
        <v>7.7886196666912486E-8</v>
      </c>
      <c r="CF74" s="10">
        <f>3/24000000*OO[[#This Row],[140 (06JUL1985 09:00:00)-Water Temperature (C)]]*OO[[#This Row],[82]]</f>
        <v>7.7152603375750001E-8</v>
      </c>
      <c r="CG74" s="10">
        <f>3/24000000*OO[[#This Row],[141 (06JUL1985 12:00:00)-Water Temperature (C)]]*OO[[#This Row],[83]]</f>
        <v>7.7437277503749995E-8</v>
      </c>
      <c r="CH74" s="10">
        <f>3/24000000*OO[[#This Row],[142 (06JUL1985 15:00:00)-Water Temperature (C)]]*OO[[#This Row],[84]]</f>
        <v>7.6006933859812486E-8</v>
      </c>
      <c r="CI74" s="10">
        <f>3/24000000*OO[[#This Row],[143 (06JUL1985 18:00:00)-Water Temperature (C)]]*OO[[#This Row],[85]]</f>
        <v>7.1976805574850004E-8</v>
      </c>
      <c r="CJ74" s="10">
        <f>3/24000000*OO[[#This Row],[144 (06JUL1985 21:00:00)-Water Temperature (C)]]*OO[[#This Row],[86]]</f>
        <v>6.6788143992987489E-8</v>
      </c>
      <c r="CK74" s="10">
        <f>3/24000000*OO[[#This Row],[145 (07JUL1985 00:00:00)-Water Temperature (C)]]*OO[[#This Row],[87]]</f>
        <v>6.2475568857387493E-8</v>
      </c>
      <c r="CL74" s="10">
        <f>3/24000000*OO[[#This Row],[146 (07JUL1985 03:00:00)-Water Temperature (C)]]*OO[[#This Row],[88]]</f>
        <v>6.0869531760824999E-8</v>
      </c>
      <c r="CM74" s="10">
        <f>3/24000000*OO[[#This Row],[147 (07JUL1985 06:00:00)-Water Temperature (C)]]*OO[[#This Row],[89]]</f>
        <v>5.9495125511887495E-8</v>
      </c>
      <c r="CN74" s="10">
        <f>3/24000000*OO[[#This Row],[148 (07JUL1985 09:00:00)-Water Temperature (C)]]*OO[[#This Row],[90]]</f>
        <v>5.7335331240449995E-8</v>
      </c>
      <c r="CO74" s="10">
        <f>3/24000000*OO[[#This Row],[149 (07JUL1985 12:00:00)-Water Temperature (C)]]*OO[[#This Row],[91]]</f>
        <v>5.4946180459725007E-8</v>
      </c>
      <c r="CP74" s="10">
        <f>3/24000000*OO[[#This Row],[150 (07JUL1985 15:00:00)-Water Temperature (C)]]*OO[[#This Row],[92]]</f>
        <v>5.3208032095762494E-8</v>
      </c>
      <c r="CQ74" s="10">
        <f>3/24000000*OO[[#This Row],[151 (07JUL1985 18:00:00)-Water Temperature (C)]]*OO[[#This Row],[93]]</f>
        <v>5.3677946995399995E-8</v>
      </c>
      <c r="CR74" s="10">
        <f>3/24000000*OO[[#This Row],[152 (07JUL1985 21:00:00)-Water Temperature (C)]]*OO[[#This Row],[94]]</f>
        <v>5.4872298947249987E-8</v>
      </c>
      <c r="CS74" s="10">
        <f>3/24000000*OO[[#This Row],[153 (08JUL1985 00:00:00)-Water Temperature (C)]]*OO[[#This Row],[95]]</f>
        <v>5.4514175128500001E-8</v>
      </c>
      <c r="CT74" s="10">
        <f>3/24000000*OO[[#This Row],[154 (08JUL1985 03:00:00)-Water Temperature (C)]]*OO[[#This Row],[96]]</f>
        <v>5.3190486264675003E-8</v>
      </c>
      <c r="CU74" s="10">
        <f>3/24000000*OO[[#This Row],[155 (08JUL1985 06:00:00)-Water Temperature (C)]]*OO[[#This Row],[97]]</f>
        <v>5.2011911472299997E-8</v>
      </c>
      <c r="CV74" s="10">
        <f>3/24000000*OO[[#This Row],[156 (08JUL1985 09:00:00)-Water Temperature (C)]]*OO[[#This Row],[98]]</f>
        <v>4.9833164280900007E-8</v>
      </c>
      <c r="CW74" s="10">
        <f>3/24000000*OO[[#This Row],[157 (08JUL1985 12:00:00)-Water Temperature (C)]]*OO[[#This Row],[99]]</f>
        <v>4.7536687068749999E-8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3.746869917632772E-23</v>
      </c>
      <c r="D75" s="10">
        <f>3/24*OO[[#This Row],[60 (26JUN1985 09:00:00)-Water Temperature (C)]]*OO[[#This Row],[2]]/SUM(OO[2])</f>
        <v>2.0490647825811981E-10</v>
      </c>
      <c r="E75" s="10">
        <f>3/24*OO[[#This Row],[61 (26JUN1985 12:00:00)-Water Temperature (C)]]*OO[[#This Row],[3]]/SUM(OO[3])</f>
        <v>1.5709614925539593E-3</v>
      </c>
      <c r="F75" s="10">
        <f>3/24*OO[[#This Row],[62 (26JUN1985 15:00:00)-Water Temperature (C)]]*OO[[#This Row],[4]]/SUM(OO[4])</f>
        <v>7.6655764349281869E-2</v>
      </c>
      <c r="G75" s="10">
        <f>3/24*OO[[#This Row],[63 (26JUN1985 18:00:00)-Water Temperature (C)]]*OO[[#This Row],[5]]/SUM(OO[5])</f>
        <v>0.13181937272719377</v>
      </c>
      <c r="H75" s="10">
        <f>3/24*OO[[#This Row],[64 (26JUN1985 21:00:00)-Water Temperature (C)]]*OO[[#This Row],[6]]/SUM(OO[6])</f>
        <v>3.7633422472940499E-2</v>
      </c>
      <c r="I75" s="10">
        <f>3/24*OO[[#This Row],[65 (27JUN1985 00:00:00)-Water Temperature (C)]]*OO[[#This Row],[7]]/SUM(OO[7])</f>
        <v>3.7552141891159158E-3</v>
      </c>
      <c r="J75" s="10">
        <f>3/24*OO[[#This Row],[66 (27JUN1985 03:00:00)-Water Temperature (C)]]*OO[[#This Row],[8]]/SUM(OO[8])</f>
        <v>2.5578964108801457E-4</v>
      </c>
      <c r="K75" s="10">
        <f>3/24*OO[[#This Row],[67 (27JUN1985 06:00:00)-Water Temperature (C)]]*OO[[#This Row],[9]]/SUM(OO[9])</f>
        <v>6.2412756258716957E-5</v>
      </c>
      <c r="L75" s="10">
        <f>3/24*OO[[#This Row],[68 (27JUN1985 09:00:00)-Water Temperature (C)]]*OO[[#This Row],[10]]/SUM(OO[10])</f>
        <v>5.0055586889788627E-5</v>
      </c>
      <c r="M75" s="10">
        <f>3/24*OO[[#This Row],[69 (27JUN1985 12:00:00)-Water Temperature (C)]]*OO[[#This Row],[11]]/SUM(OO[11])</f>
        <v>5.1287941727829004E-5</v>
      </c>
      <c r="N75" s="10">
        <f>3/24*OO[[#This Row],[70 (27JUN1985 15:00:00)-Water Temperature (C)]]*OO[[#This Row],[12]]/SUM(OO[12])</f>
        <v>5.8391491848616574E-5</v>
      </c>
      <c r="O75" s="10">
        <f>3/24*OO[[#This Row],[71 (27JUN1985 18:00:00)-Water Temperature (C)]]*OO[[#This Row],[13]]/SUM(OO[13])</f>
        <v>6.2746106326624736E-5</v>
      </c>
      <c r="P75" s="10">
        <f>3/24*OO[[#This Row],[72 (27JUN1985 21:00:00)-Water Temperature (C)]]*OO[[#This Row],[14]]/SUM(OO[14])</f>
        <v>6.1045999644403247E-5</v>
      </c>
      <c r="Q75" s="10">
        <f>3/24*OO[[#This Row],[73 (28JUN1985 00:00:00)-Water Temperature (C)]]*OO[[#This Row],[15]]/SUM(OO[15])</f>
        <v>5.6383396201733211E-5</v>
      </c>
      <c r="R75" s="10">
        <f>3/24*OO[[#This Row],[74 (28JUN1985 03:00:00)-Water Temperature (C)]]*OO[[#This Row],[16]]/SUM(OO[16])</f>
        <v>5.1121419195590858E-5</v>
      </c>
      <c r="S75" s="10">
        <f>3/24*OO[[#This Row],[75 (28JUN1985 06:00:00)-Water Temperature (C)]]*OO[[#This Row],[17]]/SUM(OO[17])</f>
        <v>4.6560109857749398E-5</v>
      </c>
      <c r="T75" s="10">
        <f>3/24*OO[[#This Row],[76 (28JUN1985 09:00:00)-Water Temperature (C)]]*OO[[#This Row],[18]]/SUM(OO[18])</f>
        <v>4.2645001404879782E-5</v>
      </c>
      <c r="U75" s="10">
        <f>3/24*OO[[#This Row],[77 (28JUN1985 12:00:00)-Water Temperature (C)]]*OO[[#This Row],[19]]/SUM(OO[19])</f>
        <v>3.8826609287027282E-5</v>
      </c>
      <c r="V75" s="10">
        <f>3/24000000*OO[[#This Row],[78 (28JUN1985 15:00:00)-Water Temperature (C)]]*OO[[#This Row],[20]]</f>
        <v>3.4528229360625001E-5</v>
      </c>
      <c r="W75" s="10">
        <f>3/24000000*OO[[#This Row],[79 (28JUN1985 18:00:00)-Water Temperature (C)]]*OO[[#This Row],[21]]</f>
        <v>3.0512182483124991E-5</v>
      </c>
      <c r="X75" s="10">
        <f>3/24000000*OO[[#This Row],[80 (28JUN1985 21:00:00)-Water Temperature (C)]]*OO[[#This Row],[22]]</f>
        <v>2.6847781684900001E-5</v>
      </c>
      <c r="Y75" s="10">
        <f>3/24000000*OO[[#This Row],[81 (29JUN1985 00:00:00)-Water Temperature (C)]]*OO[[#This Row],[23]]</f>
        <v>2.3245148802049999E-5</v>
      </c>
      <c r="Z75" s="10">
        <f>3/24000000*OO[[#This Row],[82 (29JUN1985 03:00:00)-Water Temperature (C)]]*OO[[#This Row],[24]]</f>
        <v>2.0240819874399999E-5</v>
      </c>
      <c r="AA75" s="10">
        <f>3/24000000*OO[[#This Row],[83 (29JUN1985 06:00:00)-Water Temperature (C)]]*OO[[#This Row],[25]]</f>
        <v>1.7847991387368748E-5</v>
      </c>
      <c r="AB75" s="10">
        <f>3/24000000*OO[[#This Row],[84 (29JUN1985 09:00:00)-Water Temperature (C)]]*OO[[#This Row],[26]]</f>
        <v>1.588697071725E-5</v>
      </c>
      <c r="AC75" s="10">
        <f>3/24000000*OO[[#This Row],[85 (29JUN1985 12:00:00)-Water Temperature (C)]]*OO[[#This Row],[27]]</f>
        <v>1.4271840671692501E-5</v>
      </c>
      <c r="AD75" s="10">
        <f>3/24000000*OO[[#This Row],[86 (29JUN1985 15:00:00)-Water Temperature (C)]]*OO[[#This Row],[28]]</f>
        <v>1.2646457915590002E-5</v>
      </c>
      <c r="AE75" s="10">
        <f>3/24000000*OO[[#This Row],[88 (29JUN1985 21:00:00)-Water Temperature (C)]]*OO[[#This Row],[30]]</f>
        <v>9.887386664786251E-6</v>
      </c>
      <c r="AF75" s="10">
        <f>3/24000000*OO[[#This Row],[88 (29JUN1985 21:00:00)-Water Temperature (C)]]*OO[[#This Row],[30]]</f>
        <v>9.887386664786251E-6</v>
      </c>
      <c r="AG75" s="10">
        <f>3/24000000*OO[[#This Row],[89 (30JUN1985 00:00:00)-Water Temperature (C)]]*OO[[#This Row],[31]]</f>
        <v>8.6103845951749994E-6</v>
      </c>
      <c r="AH75" s="10">
        <f>3/24000000*OO[[#This Row],[90 (30JUN1985 03:00:00)-Water Temperature (C)]]*OO[[#This Row],[32]]</f>
        <v>7.5286044402625E-6</v>
      </c>
      <c r="AI75" s="10">
        <f>3/24000000*OO[[#This Row],[91 (30JUN1985 06:00:00)-Water Temperature (C)]]*OO[[#This Row],[33]]</f>
        <v>6.574079803245E-6</v>
      </c>
      <c r="AJ75" s="10">
        <f>3/24000000*OO[[#This Row],[92 (30JUN1985 09:00:00)-Water Temperature (C)]]*OO[[#This Row],[34]]</f>
        <v>5.8069202275012504E-6</v>
      </c>
      <c r="AK75" s="10">
        <f>3/24000000*OO[[#This Row],[93 (30JUN1985 12:00:00)-Water Temperature (C)]]*OO[[#This Row],[35]]</f>
        <v>5.1233919881462488E-6</v>
      </c>
      <c r="AL75" s="10">
        <f>3/24000000*OO[[#This Row],[94 (30JUN1985 15:00:00)-Water Temperature (C)]]*OO[[#This Row],[36]]</f>
        <v>4.2825568927212496E-6</v>
      </c>
      <c r="AM75" s="10">
        <f>3/24000000*OO[[#This Row],[95 (30JUN1985 18:00:00)-Water Temperature (C)]]*OO[[#This Row],[37]]</f>
        <v>3.2387041175499997E-6</v>
      </c>
      <c r="AN75" s="10">
        <f>3/24000000*OO[[#This Row],[96 (30JUN1985 21:00:00)-Water Temperature (C)]]*OO[[#This Row],[38]]</f>
        <v>2.2377259000599997E-6</v>
      </c>
      <c r="AO75" s="10">
        <f>3/24000000*OO[[#This Row],[97 (01JUL1985 00:00:00)-Water Temperature (C)]]*OO[[#This Row],[39]]</f>
        <v>1.5016010585519999E-6</v>
      </c>
      <c r="AP75" s="10">
        <f>3/24000000*OO[[#This Row],[98 (01JUL1985 03:00:00)-Water Temperature (C)]]*OO[[#This Row],[40]]</f>
        <v>1.083419023725E-6</v>
      </c>
      <c r="AQ75" s="10">
        <f>3/24000000*OO[[#This Row],[99 (01JUL1985 06:00:00)-Water Temperature (C)]]*OO[[#This Row],[41]]</f>
        <v>8.3779243093000005E-7</v>
      </c>
      <c r="AR75" s="10">
        <f>3/24000000*OO[[#This Row],[100 (01JUL1985 09:00:00)-Water Temperature (C)]]*OO[[#This Row],[42]]</f>
        <v>6.9083679264599991E-7</v>
      </c>
      <c r="AS75" s="10">
        <f>3/24000000*OO[[#This Row],[101 (01JUL1985 12:00:00)-Water Temperature (C)]]*OO[[#This Row],[43]]</f>
        <v>5.9498909373437497E-7</v>
      </c>
      <c r="AT75" s="10">
        <f>3/24000000*OO[[#This Row],[102 (01JUL1985 15:00:00)-Water Temperature (C)]]*OO[[#This Row],[44]]</f>
        <v>5.2916943971475006E-7</v>
      </c>
      <c r="AU75" s="10">
        <f>3/24000000*OO[[#This Row],[103 (01JUL1985 18:00:00)-Water Temperature (C)]]*OO[[#This Row],[45]]</f>
        <v>4.8216464469599997E-7</v>
      </c>
      <c r="AV75" s="10">
        <f>3/24000000*OO[[#This Row],[104 (01JUL1985 21:00:00)-Water Temperature (C)]]*OO[[#This Row],[46]]</f>
        <v>4.4573401552049996E-7</v>
      </c>
      <c r="AW75" s="10">
        <f>3/24000000*OO[[#This Row],[105 (02JUL1985 00:00:00)-Water Temperature (C)]]*OO[[#This Row],[47]]</f>
        <v>4.1231384588262494E-7</v>
      </c>
      <c r="AX75" s="10">
        <f>3/24000000*OO[[#This Row],[106 (02JUL1985 03:00:00)-Water Temperature (C)]]*OO[[#This Row],[48]]</f>
        <v>3.9238308762E-7</v>
      </c>
      <c r="AY75" s="10">
        <f>3/24000000*OO[[#This Row],[107 (02JUL1985 06:00:00)-Water Temperature (C)]]*OO[[#This Row],[49]]</f>
        <v>3.7484622720299994E-7</v>
      </c>
      <c r="AZ75" s="10">
        <f>3/24000000*OO[[#This Row],[108 (02JUL1985 09:00:00)-Water Temperature (C)]]*OO[[#This Row],[50]]</f>
        <v>3.5888497543124998E-7</v>
      </c>
      <c r="BA75" s="10">
        <f>3/24000000*OO[[#This Row],[109 (02JUL1985 12:00:00)-Water Temperature (C)]]*OO[[#This Row],[51]]</f>
        <v>3.4509238561499997E-7</v>
      </c>
      <c r="BB75" s="10">
        <f>3/24000000*OO[[#This Row],[110 (02JUL1985 15:00:00)-Water Temperature (C)]]*OO[[#This Row],[52]]</f>
        <v>3.2776429229675002E-7</v>
      </c>
      <c r="BC75" s="10">
        <f>3/24000000*OO[[#This Row],[111 (02JUL1985 18:00:00)-Water Temperature (C)]]*OO[[#This Row],[53]]</f>
        <v>3.0954766952062502E-7</v>
      </c>
      <c r="BD75" s="10">
        <f>3/24000000*OO[[#This Row],[112 (02JUL1985 21:00:00)-Water Temperature (C)]]*OO[[#This Row],[54]]</f>
        <v>2.94235145729E-7</v>
      </c>
      <c r="BE75" s="10">
        <f>3/24000000*OO[[#This Row],[113 (03JUL1985 00:00:00)-Water Temperature (C)]]*OO[[#This Row],[55]]</f>
        <v>2.7764078326425E-7</v>
      </c>
      <c r="BF75" s="10">
        <f>3/24000000*OO[[#This Row],[114 (03JUL1985 03:00:00)-Water Temperature (C)]]*OO[[#This Row],[56]]</f>
        <v>2.6712119880949999E-7</v>
      </c>
      <c r="BG75" s="10">
        <f>3/24000000*OO[[#This Row],[115 (03JUL1985 06:00:00)-Water Temperature (C)]]*OO[[#This Row],[57]]</f>
        <v>2.5772334684300003E-7</v>
      </c>
      <c r="BH75" s="10">
        <f>3/24000000*OO[[#This Row],[116 (03JUL1985 09:00:00)-Water Temperature (C)]]*OO[[#This Row],[58]]</f>
        <v>2.4803820011774999E-7</v>
      </c>
      <c r="BI75" s="10">
        <f>3/24000000*OO[[#This Row],[117 (03JUL1985 12:00:00)-Water Temperature (C)]]*OO[[#This Row],[59]]</f>
        <v>2.3880338843824998E-7</v>
      </c>
      <c r="BJ75" s="10">
        <f>3/24000000*OO[[#This Row],[118 (03JUL1985 15:00:00)-Water Temperature (C)]]*OO[[#This Row],[60]]</f>
        <v>2.26803867023375E-7</v>
      </c>
      <c r="BK75" s="10">
        <f>3/24000000*OO[[#This Row],[119 (03JUL1985 18:00:00)-Water Temperature (C)]]*OO[[#This Row],[61]]</f>
        <v>2.145562186355E-7</v>
      </c>
      <c r="BL75" s="10">
        <f>3/24000000*OO[[#This Row],[120 (03JUL1985 21:00:00)-Water Temperature (C)]]*OO[[#This Row],[62]]</f>
        <v>2.0312887944168748E-7</v>
      </c>
      <c r="BM75" s="10">
        <f>3/24000000*OO[[#This Row],[121 (04JUL1985 00:00:00)-Water Temperature (C)]]*OO[[#This Row],[63]]</f>
        <v>1.9088952013818749E-7</v>
      </c>
      <c r="BN75" s="10">
        <f>3/24000000*OO[[#This Row],[122 (04JUL1985 03:00:00)-Water Temperature (C)]]*OO[[#This Row],[64]]</f>
        <v>1.8174134899899998E-7</v>
      </c>
      <c r="BO75" s="10">
        <f>3/24000000*OO[[#This Row],[123 (04JUL1985 06:00:00)-Water Temperature (C)]]*OO[[#This Row],[65]]</f>
        <v>1.7044408625019996E-7</v>
      </c>
      <c r="BP75" s="10">
        <f>3/24000000*OO[[#This Row],[124 (04JUL1985 09:00:00)-Water Temperature (C)]]*OO[[#This Row],[66]]</f>
        <v>1.60776542530725E-7</v>
      </c>
      <c r="BQ75" s="10">
        <f>3/24000000*OO[[#This Row],[125 (04JUL1985 12:00:00)-Water Temperature (C)]]*OO[[#This Row],[67]]</f>
        <v>1.5131158996140001E-7</v>
      </c>
      <c r="BR75" s="10">
        <f>3/24000000*OO[[#This Row],[126 (04JUL1985 15:00:00)-Water Temperature (C)]]*OO[[#This Row],[68]]</f>
        <v>1.4368331768319998E-7</v>
      </c>
      <c r="BS75" s="10">
        <f>3/24000000*OO[[#This Row],[127 (04JUL1985 18:00:00)-Water Temperature (C)]]*OO[[#This Row],[69]]</f>
        <v>1.4032867057812498E-7</v>
      </c>
      <c r="BT75" s="10">
        <f>3/24000000*OO[[#This Row],[128 (04JUL1985 21:00:00)-Water Temperature (C)]]*OO[[#This Row],[70]]</f>
        <v>1.3796904858187497E-7</v>
      </c>
      <c r="BU75" s="10">
        <f>3/24000000*OO[[#This Row],[129 (05JUL1985 00:00:00)-Water Temperature (C)]]*OO[[#This Row],[71]]</f>
        <v>1.3500873159119998E-7</v>
      </c>
      <c r="BV75" s="10">
        <f>3/24000000*OO[[#This Row],[130 (05JUL1985 03:00:00)-Water Temperature (C)]]*OO[[#This Row],[72]]</f>
        <v>1.3386384368253751E-7</v>
      </c>
      <c r="BW75" s="10">
        <f>3/24000000*OO[[#This Row],[131 (05JUL1985 06:00:00)-Water Temperature (C)]]*OO[[#This Row],[73]]</f>
        <v>1.3088579677580002E-7</v>
      </c>
      <c r="BX75" s="10">
        <f>3/24000000*OO[[#This Row],[132 (05JUL1985 09:00:00)-Water Temperature (C)]]*OO[[#This Row],[74]]</f>
        <v>1.2722724039374999E-7</v>
      </c>
      <c r="BY75" s="10">
        <f>3/24000000*OO[[#This Row],[133 (05JUL1985 12:00:00)-Water Temperature (C)]]*OO[[#This Row],[75]]</f>
        <v>1.2363162759715E-7</v>
      </c>
      <c r="BZ75" s="10">
        <f>3/24000000*OO[[#This Row],[134 (05JUL1985 15:00:00)-Water Temperature (C)]]*OO[[#This Row],[76]]</f>
        <v>1.1871143502959999E-7</v>
      </c>
      <c r="CA75" s="10">
        <f>3/24000000*OO[[#This Row],[135 (05JUL1985 18:00:00)-Water Temperature (C)]]*OO[[#This Row],[77]]</f>
        <v>1.1438640417084999E-7</v>
      </c>
      <c r="CB75" s="10">
        <f>3/24000000*OO[[#This Row],[136 (05JUL1985 21:00:00)-Water Temperature (C)]]*OO[[#This Row],[78]]</f>
        <v>1.1074406501004998E-7</v>
      </c>
      <c r="CC75" s="10">
        <f>3/24000000*OO[[#This Row],[137 (06JUL1985 00:00:00)-Water Temperature (C)]]*OO[[#This Row],[79]]</f>
        <v>1.0657092258621251E-7</v>
      </c>
      <c r="CD75" s="10">
        <f>3/24000000*OO[[#This Row],[138 (06JUL1985 03:00:00)-Water Temperature (C)]]*OO[[#This Row],[80]]</f>
        <v>1.0557554748720001E-7</v>
      </c>
      <c r="CE75" s="10">
        <f>3/24000000*OO[[#This Row],[139 (06JUL1985 06:00:00)-Water Temperature (C)]]*OO[[#This Row],[81]]</f>
        <v>1.0426763971469999E-7</v>
      </c>
      <c r="CF75" s="10">
        <f>3/24000000*OO[[#This Row],[140 (06JUL1985 09:00:00)-Water Temperature (C)]]*OO[[#This Row],[82]]</f>
        <v>1.03108858206325E-7</v>
      </c>
      <c r="CG75" s="10">
        <f>3/24000000*OO[[#This Row],[141 (06JUL1985 12:00:00)-Water Temperature (C)]]*OO[[#This Row],[83]]</f>
        <v>1.0337832102689999E-7</v>
      </c>
      <c r="CH75" s="10">
        <f>3/24000000*OO[[#This Row],[142 (06JUL1985 15:00:00)-Water Temperature (C)]]*OO[[#This Row],[84]]</f>
        <v>1.0175887008484999E-7</v>
      </c>
      <c r="CI75" s="10">
        <f>3/24000000*OO[[#This Row],[143 (06JUL1985 18:00:00)-Water Temperature (C)]]*OO[[#This Row],[85]]</f>
        <v>9.6653351208000006E-8</v>
      </c>
      <c r="CJ75" s="10">
        <f>3/24000000*OO[[#This Row],[144 (06JUL1985 21:00:00)-Water Temperature (C)]]*OO[[#This Row],[86]]</f>
        <v>9.0026992377000005E-8</v>
      </c>
      <c r="CK75" s="10">
        <f>3/24000000*OO[[#This Row],[145 (07JUL1985 00:00:00)-Water Temperature (C)]]*OO[[#This Row],[87]]</f>
        <v>8.4120818785499992E-8</v>
      </c>
      <c r="CL75" s="10">
        <f>3/24000000*OO[[#This Row],[146 (07JUL1985 03:00:00)-Water Temperature (C)]]*OO[[#This Row],[88]]</f>
        <v>8.1680779511575006E-8</v>
      </c>
      <c r="CM75" s="10">
        <f>3/24000000*OO[[#This Row],[147 (07JUL1985 06:00:00)-Water Temperature (C)]]*OO[[#This Row],[89]]</f>
        <v>7.9824278020575003E-8</v>
      </c>
      <c r="CN75" s="10">
        <f>3/24000000*OO[[#This Row],[148 (07JUL1985 09:00:00)-Water Temperature (C)]]*OO[[#This Row],[90]]</f>
        <v>7.7104804036062499E-8</v>
      </c>
      <c r="CO75" s="10">
        <f>3/24000000*OO[[#This Row],[149 (07JUL1985 12:00:00)-Water Temperature (C)]]*OO[[#This Row],[91]]</f>
        <v>7.3904058178050001E-8</v>
      </c>
      <c r="CP75" s="10">
        <f>3/24000000*OO[[#This Row],[150 (07JUL1985 15:00:00)-Water Temperature (C)]]*OO[[#This Row],[92]]</f>
        <v>7.1064225041250004E-8</v>
      </c>
      <c r="CQ75" s="10">
        <f>3/24000000*OO[[#This Row],[151 (07JUL1985 18:00:00)-Water Temperature (C)]]*OO[[#This Row],[93]]</f>
        <v>7.100646755279998E-8</v>
      </c>
      <c r="CR75" s="10">
        <f>3/24000000*OO[[#This Row],[152 (07JUL1985 21:00:00)-Water Temperature (C)]]*OO[[#This Row],[94]]</f>
        <v>7.261087534695E-8</v>
      </c>
      <c r="CS75" s="10">
        <f>3/24000000*OO[[#This Row],[153 (08JUL1985 00:00:00)-Water Temperature (C)]]*OO[[#This Row],[95]]</f>
        <v>7.2655384543962495E-8</v>
      </c>
      <c r="CT75" s="10">
        <f>3/24000000*OO[[#This Row],[154 (08JUL1985 03:00:00)-Water Temperature (C)]]*OO[[#This Row],[96]]</f>
        <v>7.127110442339999E-8</v>
      </c>
      <c r="CU75" s="10">
        <f>3/24000000*OO[[#This Row],[155 (08JUL1985 06:00:00)-Water Temperature (C)]]*OO[[#This Row],[97]]</f>
        <v>6.9909965303949992E-8</v>
      </c>
      <c r="CV75" s="10">
        <f>3/24000000*OO[[#This Row],[156 (08JUL1985 09:00:00)-Water Temperature (C)]]*OO[[#This Row],[98]]</f>
        <v>6.7082350642125001E-8</v>
      </c>
      <c r="CW75" s="10">
        <f>3/24000000*OO[[#This Row],[157 (08JUL1985 12:00:00)-Water Temperature (C)]]*OO[[#This Row],[99]]</f>
        <v>6.4146405855924991E-8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6.1536104540029763E-24</v>
      </c>
      <c r="D76" s="10">
        <f>3/24*OO[[#This Row],[60 (26JUN1985 09:00:00)-Water Temperature (C)]]*OO[[#This Row],[2]]/SUM(OO[2])</f>
        <v>3.8461650410159508E-11</v>
      </c>
      <c r="E76" s="10">
        <f>3/24*OO[[#This Row],[61 (26JUN1985 12:00:00)-Water Temperature (C)]]*OO[[#This Row],[3]]/SUM(OO[3])</f>
        <v>8.9578195251700647E-4</v>
      </c>
      <c r="F76" s="10">
        <f>3/24*OO[[#This Row],[62 (26JUN1985 15:00:00)-Water Temperature (C)]]*OO[[#This Row],[4]]/SUM(OO[4])</f>
        <v>7.0855296067051321E-2</v>
      </c>
      <c r="G76" s="10">
        <f>3/24*OO[[#This Row],[63 (26JUN1985 18:00:00)-Water Temperature (C)]]*OO[[#This Row],[5]]/SUM(OO[5])</f>
        <v>0.1678037058980317</v>
      </c>
      <c r="H76" s="10">
        <f>3/24*OO[[#This Row],[64 (26JUN1985 21:00:00)-Water Temperature (C)]]*OO[[#This Row],[6]]/SUM(OO[6])</f>
        <v>6.3640992491488232E-2</v>
      </c>
      <c r="I76" s="10">
        <f>3/24*OO[[#This Row],[65 (27JUN1985 00:00:00)-Water Temperature (C)]]*OO[[#This Row],[7]]/SUM(OO[7])</f>
        <v>8.2817021757229208E-3</v>
      </c>
      <c r="J76" s="10">
        <f>3/24*OO[[#This Row],[66 (27JUN1985 03:00:00)-Water Temperature (C)]]*OO[[#This Row],[8]]/SUM(OO[8])</f>
        <v>6.6141630693950307E-4</v>
      </c>
      <c r="K76" s="10">
        <f>3/24*OO[[#This Row],[67 (27JUN1985 06:00:00)-Water Temperature (C)]]*OO[[#This Row],[9]]/SUM(OO[9])</f>
        <v>1.0284861890838864E-4</v>
      </c>
      <c r="L76" s="10">
        <f>3/24*OO[[#This Row],[68 (27JUN1985 09:00:00)-Water Temperature (C)]]*OO[[#This Row],[10]]/SUM(OO[10])</f>
        <v>6.479202632070313E-5</v>
      </c>
      <c r="M76" s="10">
        <f>3/24*OO[[#This Row],[69 (27JUN1985 12:00:00)-Water Temperature (C)]]*OO[[#This Row],[11]]/SUM(OO[11])</f>
        <v>6.3343788578201416E-5</v>
      </c>
      <c r="N76" s="10">
        <f>3/24*OO[[#This Row],[70 (27JUN1985 15:00:00)-Water Temperature (C)]]*OO[[#This Row],[12]]/SUM(OO[12])</f>
        <v>7.1582872788770977E-5</v>
      </c>
      <c r="O76" s="10">
        <f>3/24*OO[[#This Row],[71 (27JUN1985 18:00:00)-Water Temperature (C)]]*OO[[#This Row],[13]]/SUM(OO[13])</f>
        <v>7.8094029073633625E-5</v>
      </c>
      <c r="P76" s="10">
        <f>3/24*OO[[#This Row],[72 (27JUN1985 21:00:00)-Water Temperature (C)]]*OO[[#This Row],[14]]/SUM(OO[14])</f>
        <v>7.731617829624733E-5</v>
      </c>
      <c r="Q76" s="10">
        <f>3/24*OO[[#This Row],[73 (28JUN1985 00:00:00)-Water Temperature (C)]]*OO[[#This Row],[15]]/SUM(OO[15])</f>
        <v>7.2169136223463546E-5</v>
      </c>
      <c r="R76" s="10">
        <f>3/24*OO[[#This Row],[74 (28JUN1985 03:00:00)-Water Temperature (C)]]*OO[[#This Row],[16]]/SUM(OO[16])</f>
        <v>6.585648369943737E-5</v>
      </c>
      <c r="S76" s="10">
        <f>3/24*OO[[#This Row],[75 (28JUN1985 06:00:00)-Water Temperature (C)]]*OO[[#This Row],[17]]/SUM(OO[17])</f>
        <v>5.9956474552688717E-5</v>
      </c>
      <c r="T76" s="10">
        <f>3/24*OO[[#This Row],[76 (28JUN1985 09:00:00)-Water Temperature (C)]]*OO[[#This Row],[18]]/SUM(OO[18])</f>
        <v>5.4925931105448765E-5</v>
      </c>
      <c r="U76" s="10">
        <f>3/24*OO[[#This Row],[77 (28JUN1985 12:00:00)-Water Temperature (C)]]*OO[[#This Row],[19]]/SUM(OO[19])</f>
        <v>5.0032672959304748E-5</v>
      </c>
      <c r="V76" s="10">
        <f>3/24000000*OO[[#This Row],[78 (28JUN1985 15:00:00)-Water Temperature (C)]]*OO[[#This Row],[20]]</f>
        <v>4.4586295544099993E-5</v>
      </c>
      <c r="W76" s="10">
        <f>3/24000000*OO[[#This Row],[79 (28JUN1985 18:00:00)-Water Temperature (C)]]*OO[[#This Row],[21]]</f>
        <v>3.9434648578387491E-5</v>
      </c>
      <c r="X76" s="10">
        <f>3/24000000*OO[[#This Row],[80 (28JUN1985 21:00:00)-Water Temperature (C)]]*OO[[#This Row],[22]]</f>
        <v>3.4796943096300006E-5</v>
      </c>
      <c r="Y76" s="10">
        <f>3/24000000*OO[[#This Row],[81 (29JUN1985 00:00:00)-Water Temperature (C)]]*OO[[#This Row],[23]]</f>
        <v>3.02724306436125E-5</v>
      </c>
      <c r="Z76" s="10">
        <f>3/24000000*OO[[#This Row],[82 (29JUN1985 03:00:00)-Water Temperature (C)]]*OO[[#This Row],[24]]</f>
        <v>2.6413399183349999E-5</v>
      </c>
      <c r="AA76" s="10">
        <f>3/24000000*OO[[#This Row],[83 (29JUN1985 06:00:00)-Water Temperature (C)]]*OO[[#This Row],[25]]</f>
        <v>2.3285339629762503E-5</v>
      </c>
      <c r="AB76" s="10">
        <f>3/24000000*OO[[#This Row],[84 (29JUN1985 09:00:00)-Water Temperature (C)]]*OO[[#This Row],[26]]</f>
        <v>2.0663391100012495E-5</v>
      </c>
      <c r="AC76" s="10">
        <f>3/24000000*OO[[#This Row],[85 (29JUN1985 12:00:00)-Water Temperature (C)]]*OO[[#This Row],[27]]</f>
        <v>1.8522038546392498E-5</v>
      </c>
      <c r="AD76" s="10">
        <f>3/24000000*OO[[#This Row],[86 (29JUN1985 15:00:00)-Water Temperature (C)]]*OO[[#This Row],[28]]</f>
        <v>1.643277319850625E-5</v>
      </c>
      <c r="AE76" s="10">
        <f>3/24000000*OO[[#This Row],[88 (29JUN1985 21:00:00)-Water Temperature (C)]]*OO[[#This Row],[30]]</f>
        <v>1.2856777520377501E-5</v>
      </c>
      <c r="AF76" s="10">
        <f>3/24000000*OO[[#This Row],[88 (29JUN1985 21:00:00)-Water Temperature (C)]]*OO[[#This Row],[30]]</f>
        <v>1.2856777520377501E-5</v>
      </c>
      <c r="AG76" s="10">
        <f>3/24000000*OO[[#This Row],[89 (30JUN1985 00:00:00)-Water Temperature (C)]]*OO[[#This Row],[31]]</f>
        <v>1.1232708276459999E-5</v>
      </c>
      <c r="AH76" s="10">
        <f>3/24000000*OO[[#This Row],[90 (30JUN1985 03:00:00)-Water Temperature (C)]]*OO[[#This Row],[32]]</f>
        <v>9.8548211976899987E-6</v>
      </c>
      <c r="AI76" s="10">
        <f>3/24000000*OO[[#This Row],[91 (30JUN1985 06:00:00)-Water Temperature (C)]]*OO[[#This Row],[33]]</f>
        <v>8.6246409199650012E-6</v>
      </c>
      <c r="AJ76" s="10">
        <f>3/24000000*OO[[#This Row],[92 (30JUN1985 09:00:00)-Water Temperature (C)]]*OO[[#This Row],[34]]</f>
        <v>7.6198297371574999E-6</v>
      </c>
      <c r="AK76" s="10">
        <f>3/24000000*OO[[#This Row],[93 (30JUN1985 12:00:00)-Water Temperature (C)]]*OO[[#This Row],[35]]</f>
        <v>6.7436135965874985E-6</v>
      </c>
      <c r="AL76" s="10">
        <f>3/24000000*OO[[#This Row],[94 (30JUN1985 15:00:00)-Water Temperature (C)]]*OO[[#This Row],[36]]</f>
        <v>5.7165947793437491E-6</v>
      </c>
      <c r="AM76" s="10">
        <f>3/24000000*OO[[#This Row],[95 (30JUN1985 18:00:00)-Water Temperature (C)]]*OO[[#This Row],[37]]</f>
        <v>4.4352204751050001E-6</v>
      </c>
      <c r="AN76" s="10">
        <f>3/24000000*OO[[#This Row],[96 (30JUN1985 21:00:00)-Water Temperature (C)]]*OO[[#This Row],[38]]</f>
        <v>3.1348678714099998E-6</v>
      </c>
      <c r="AO76" s="10">
        <f>3/24000000*OO[[#This Row],[97 (01JUL1985 00:00:00)-Water Temperature (C)]]*OO[[#This Row],[39]]</f>
        <v>2.1182226773006246E-6</v>
      </c>
      <c r="AP76" s="10">
        <f>3/24000000*OO[[#This Row],[98 (01JUL1985 03:00:00)-Water Temperature (C)]]*OO[[#This Row],[40]]</f>
        <v>1.5071160976657501E-6</v>
      </c>
      <c r="AQ76" s="10">
        <f>3/24000000*OO[[#This Row],[99 (01JUL1985 06:00:00)-Water Temperature (C)]]*OO[[#This Row],[41]]</f>
        <v>1.1444529793593751E-6</v>
      </c>
      <c r="AR76" s="10">
        <f>3/24000000*OO[[#This Row],[100 (01JUL1985 09:00:00)-Water Temperature (C)]]*OO[[#This Row],[42]]</f>
        <v>9.2670479047099994E-7</v>
      </c>
      <c r="AS76" s="10">
        <f>3/24000000*OO[[#This Row],[101 (01JUL1985 12:00:00)-Water Temperature (C)]]*OO[[#This Row],[43]]</f>
        <v>7.8827973516974996E-7</v>
      </c>
      <c r="AT76" s="10">
        <f>3/24000000*OO[[#This Row],[102 (01JUL1985 15:00:00)-Water Temperature (C)]]*OO[[#This Row],[44]]</f>
        <v>6.9450509001699997E-7</v>
      </c>
      <c r="AU76" s="10">
        <f>3/24000000*OO[[#This Row],[103 (01JUL1985 18:00:00)-Water Temperature (C)]]*OO[[#This Row],[45]]</f>
        <v>6.2846108786974992E-7</v>
      </c>
      <c r="AV76" s="10">
        <f>3/24000000*OO[[#This Row],[104 (01JUL1985 21:00:00)-Water Temperature (C)]]*OO[[#This Row],[46]]</f>
        <v>5.797248069524999E-7</v>
      </c>
      <c r="AW76" s="10">
        <f>3/24000000*OO[[#This Row],[105 (02JUL1985 00:00:00)-Water Temperature (C)]]*OO[[#This Row],[47]]</f>
        <v>5.36893741270125E-7</v>
      </c>
      <c r="AX76" s="10">
        <f>3/24000000*OO[[#This Row],[106 (02JUL1985 03:00:00)-Water Temperature (C)]]*OO[[#This Row],[48]]</f>
        <v>5.1015543112099993E-7</v>
      </c>
      <c r="AY76" s="10">
        <f>3/24000000*OO[[#This Row],[107 (02JUL1985 06:00:00)-Water Temperature (C)]]*OO[[#This Row],[49]]</f>
        <v>4.8707781547912499E-7</v>
      </c>
      <c r="AZ76" s="10">
        <f>3/24000000*OO[[#This Row],[108 (02JUL1985 09:00:00)-Water Temperature (C)]]*OO[[#This Row],[50]]</f>
        <v>4.6545638601699996E-7</v>
      </c>
      <c r="BA76" s="10">
        <f>3/24000000*OO[[#This Row],[109 (02JUL1985 12:00:00)-Water Temperature (C)]]*OO[[#This Row],[51]]</f>
        <v>4.4701668184312502E-7</v>
      </c>
      <c r="BB76" s="10">
        <f>3/24000000*OO[[#This Row],[110 (02JUL1985 15:00:00)-Water Temperature (C)]]*OO[[#This Row],[52]]</f>
        <v>4.2457261751775001E-7</v>
      </c>
      <c r="BC76" s="10">
        <f>3/24000000*OO[[#This Row],[111 (02JUL1985 18:00:00)-Water Temperature (C)]]*OO[[#This Row],[53]]</f>
        <v>4.0018120163199997E-7</v>
      </c>
      <c r="BD76" s="10">
        <f>3/24000000*OO[[#This Row],[112 (02JUL1985 21:00:00)-Water Temperature (C)]]*OO[[#This Row],[54]]</f>
        <v>3.8048913094112498E-7</v>
      </c>
      <c r="BE76" s="10">
        <f>3/24000000*OO[[#This Row],[113 (03JUL1985 00:00:00)-Water Temperature (C)]]*OO[[#This Row],[55]]</f>
        <v>3.5990548467449999E-7</v>
      </c>
      <c r="BF76" s="10">
        <f>3/24000000*OO[[#This Row],[114 (03JUL1985 03:00:00)-Water Temperature (C)]]*OO[[#This Row],[56]]</f>
        <v>3.4613582724837505E-7</v>
      </c>
      <c r="BG76" s="10">
        <f>3/24000000*OO[[#This Row],[115 (03JUL1985 06:00:00)-Water Temperature (C)]]*OO[[#This Row],[57]]</f>
        <v>3.3414977637599998E-7</v>
      </c>
      <c r="BH76" s="10">
        <f>3/24000000*OO[[#This Row],[116 (03JUL1985 09:00:00)-Water Temperature (C)]]*OO[[#This Row],[58]]</f>
        <v>3.2147852282562496E-7</v>
      </c>
      <c r="BI76" s="10">
        <f>3/24000000*OO[[#This Row],[117 (03JUL1985 12:00:00)-Water Temperature (C)]]*OO[[#This Row],[59]]</f>
        <v>3.0914224717775E-7</v>
      </c>
      <c r="BJ76" s="10">
        <f>3/24000000*OO[[#This Row],[118 (03JUL1985 15:00:00)-Water Temperature (C)]]*OO[[#This Row],[60]]</f>
        <v>2.9364609092499999E-7</v>
      </c>
      <c r="BK76" s="10">
        <f>3/24000000*OO[[#This Row],[119 (03JUL1985 18:00:00)-Water Temperature (C)]]*OO[[#This Row],[61]]</f>
        <v>2.7735509762800001E-7</v>
      </c>
      <c r="BL76" s="10">
        <f>3/24000000*OO[[#This Row],[120 (03JUL1985 21:00:00)-Water Temperature (C)]]*OO[[#This Row],[62]]</f>
        <v>2.6271799654099999E-7</v>
      </c>
      <c r="BM76" s="10">
        <f>3/24000000*OO[[#This Row],[121 (04JUL1985 00:00:00)-Water Temperature (C)]]*OO[[#This Row],[63]]</f>
        <v>2.4743708099549998E-7</v>
      </c>
      <c r="BN76" s="10">
        <f>3/24000000*OO[[#This Row],[122 (04JUL1985 03:00:00)-Water Temperature (C)]]*OO[[#This Row],[64]]</f>
        <v>2.3565919566612495E-7</v>
      </c>
      <c r="BO76" s="10">
        <f>3/24000000*OO[[#This Row],[123 (04JUL1985 06:00:00)-Water Temperature (C)]]*OO[[#This Row],[65]]</f>
        <v>2.2184211455999995E-7</v>
      </c>
      <c r="BP76" s="10">
        <f>3/24000000*OO[[#This Row],[124 (04JUL1985 09:00:00)-Water Temperature (C)]]*OO[[#This Row],[66]]</f>
        <v>2.0890899842520001E-7</v>
      </c>
      <c r="BQ76" s="10">
        <f>3/24000000*OO[[#This Row],[125 (04JUL1985 12:00:00)-Water Temperature (C)]]*OO[[#This Row],[67]]</f>
        <v>1.965687953815E-7</v>
      </c>
      <c r="BR76" s="10">
        <f>3/24000000*OO[[#This Row],[126 (04JUL1985 15:00:00)-Water Temperature (C)]]*OO[[#This Row],[68]]</f>
        <v>1.8582101854979997E-7</v>
      </c>
      <c r="BS76" s="10">
        <f>3/24000000*OO[[#This Row],[127 (04JUL1985 18:00:00)-Water Temperature (C)]]*OO[[#This Row],[69]]</f>
        <v>1.8069788020357501E-7</v>
      </c>
      <c r="BT76" s="10">
        <f>3/24000000*OO[[#This Row],[128 (04JUL1985 21:00:00)-Water Temperature (C)]]*OO[[#This Row],[70]]</f>
        <v>1.7731518064288754E-7</v>
      </c>
      <c r="BU76" s="10">
        <f>3/24000000*OO[[#This Row],[129 (05JUL1985 00:00:00)-Water Temperature (C)]]*OO[[#This Row],[71]]</f>
        <v>1.7382887379531251E-7</v>
      </c>
      <c r="BV76" s="10">
        <f>3/24000000*OO[[#This Row],[130 (05JUL1985 03:00:00)-Water Temperature (C)]]*OO[[#This Row],[72]]</f>
        <v>1.7223731010135E-7</v>
      </c>
      <c r="BW76" s="10">
        <f>3/24000000*OO[[#This Row],[131 (05JUL1985 06:00:00)-Water Temperature (C)]]*OO[[#This Row],[73]]</f>
        <v>1.6891412683497499E-7</v>
      </c>
      <c r="BX76" s="10">
        <f>3/24000000*OO[[#This Row],[132 (05JUL1985 09:00:00)-Water Temperature (C)]]*OO[[#This Row],[74]]</f>
        <v>1.6402000350937498E-7</v>
      </c>
      <c r="BY76" s="10">
        <f>3/24000000*OO[[#This Row],[133 (05JUL1985 12:00:00)-Water Temperature (C)]]*OO[[#This Row],[75]]</f>
        <v>1.59515061322825E-7</v>
      </c>
      <c r="BZ76" s="10">
        <f>3/24000000*OO[[#This Row],[134 (05JUL1985 15:00:00)-Water Temperature (C)]]*OO[[#This Row],[76]]</f>
        <v>1.5315832259009999E-7</v>
      </c>
      <c r="CA76" s="10">
        <f>3/24000000*OO[[#This Row],[135 (05JUL1985 18:00:00)-Water Temperature (C)]]*OO[[#This Row],[77]]</f>
        <v>1.4716068928732497E-7</v>
      </c>
      <c r="CB76" s="10">
        <f>3/24000000*OO[[#This Row],[136 (05JUL1985 21:00:00)-Water Temperature (C)]]*OO[[#This Row],[78]]</f>
        <v>1.4254319516036253E-7</v>
      </c>
      <c r="CC76" s="10">
        <f>3/24000000*OO[[#This Row],[137 (06JUL1985 00:00:00)-Water Temperature (C)]]*OO[[#This Row],[79]]</f>
        <v>1.3747426476419996E-7</v>
      </c>
      <c r="CD76" s="10">
        <f>3/24000000*OO[[#This Row],[138 (06JUL1985 03:00:00)-Water Temperature (C)]]*OO[[#This Row],[80]]</f>
        <v>1.3597426057904997E-7</v>
      </c>
      <c r="CE76" s="10">
        <f>3/24000000*OO[[#This Row],[139 (06JUL1985 06:00:00)-Water Temperature (C)]]*OO[[#This Row],[81]]</f>
        <v>1.3449455996167499E-7</v>
      </c>
      <c r="CF76" s="10">
        <f>3/24000000*OO[[#This Row],[140 (06JUL1985 09:00:00)-Water Temperature (C)]]*OO[[#This Row],[82]]</f>
        <v>1.3281618920812501E-7</v>
      </c>
      <c r="CG76" s="10">
        <f>3/24000000*OO[[#This Row],[141 (06JUL1985 12:00:00)-Water Temperature (C)]]*OO[[#This Row],[83]]</f>
        <v>1.3296229096718747E-7</v>
      </c>
      <c r="CH76" s="10">
        <f>3/24000000*OO[[#This Row],[142 (06JUL1985 15:00:00)-Water Temperature (C)]]*OO[[#This Row],[84]]</f>
        <v>1.31201301629925E-7</v>
      </c>
      <c r="CI76" s="10">
        <f>3/24000000*OO[[#This Row],[143 (06JUL1985 18:00:00)-Water Temperature (C)]]*OO[[#This Row],[85]]</f>
        <v>1.2508243464902501E-7</v>
      </c>
      <c r="CJ76" s="10">
        <f>3/24000000*OO[[#This Row],[144 (06JUL1985 21:00:00)-Water Temperature (C)]]*OO[[#This Row],[86]]</f>
        <v>1.170035929275E-7</v>
      </c>
      <c r="CK76" s="10">
        <f>3/24000000*OO[[#This Row],[145 (07JUL1985 00:00:00)-Water Temperature (C)]]*OO[[#This Row],[87]]</f>
        <v>1.0930142985125001E-7</v>
      </c>
      <c r="CL76" s="10">
        <f>3/24000000*OO[[#This Row],[146 (07JUL1985 03:00:00)-Water Temperature (C)]]*OO[[#This Row],[88]]</f>
        <v>1.0567500378930001E-7</v>
      </c>
      <c r="CM76" s="10">
        <f>3/24000000*OO[[#This Row],[147 (07JUL1985 06:00:00)-Water Temperature (C)]]*OO[[#This Row],[89]]</f>
        <v>1.0319902877693751E-7</v>
      </c>
      <c r="CN76" s="10">
        <f>3/24000000*OO[[#This Row],[148 (07JUL1985 09:00:00)-Water Temperature (C)]]*OO[[#This Row],[90]]</f>
        <v>9.9886032555449977E-8</v>
      </c>
      <c r="CO76" s="10">
        <f>3/24000000*OO[[#This Row],[149 (07JUL1985 12:00:00)-Water Temperature (C)]]*OO[[#This Row],[91]]</f>
        <v>9.5820542016324999E-8</v>
      </c>
      <c r="CP76" s="10">
        <f>3/24000000*OO[[#This Row],[150 (07JUL1985 15:00:00)-Water Temperature (C)]]*OO[[#This Row],[92]]</f>
        <v>9.1654788081799978E-8</v>
      </c>
      <c r="CQ76" s="10">
        <f>3/24000000*OO[[#This Row],[151 (07JUL1985 18:00:00)-Water Temperature (C)]]*OO[[#This Row],[93]]</f>
        <v>9.0582093438187498E-8</v>
      </c>
      <c r="CR76" s="10">
        <f>3/24000000*OO[[#This Row],[152 (07JUL1985 21:00:00)-Water Temperature (C)]]*OO[[#This Row],[94]]</f>
        <v>9.2397922631437479E-8</v>
      </c>
      <c r="CS76" s="10">
        <f>3/24000000*OO[[#This Row],[153 (08JUL1985 00:00:00)-Water Temperature (C)]]*OO[[#This Row],[95]]</f>
        <v>9.3040296568625003E-8</v>
      </c>
      <c r="CT76" s="10">
        <f>3/24000000*OO[[#This Row],[154 (08JUL1985 03:00:00)-Water Temperature (C)]]*OO[[#This Row],[96]]</f>
        <v>9.1818358399074991E-8</v>
      </c>
      <c r="CU76" s="10">
        <f>3/24000000*OO[[#This Row],[155 (08JUL1985 06:00:00)-Water Temperature (C)]]*OO[[#This Row],[97]]</f>
        <v>9.0317509150687513E-8</v>
      </c>
      <c r="CV76" s="10">
        <f>3/24000000*OO[[#This Row],[156 (08JUL1985 09:00:00)-Water Temperature (C)]]*OO[[#This Row],[98]]</f>
        <v>8.6894636192962498E-8</v>
      </c>
      <c r="CW76" s="10">
        <f>3/24000000*OO[[#This Row],[157 (08JUL1985 12:00:00)-Water Temperature (C)]]*OO[[#This Row],[99]]</f>
        <v>8.3224898926562518E-8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8.3228322232039988E-25</v>
      </c>
      <c r="D77" s="10">
        <f>3/24*OO[[#This Row],[60 (26JUN1985 09:00:00)-Water Temperature (C)]]*OO[[#This Row],[2]]/SUM(OO[2])</f>
        <v>6.2019092953238686E-12</v>
      </c>
      <c r="E77" s="10">
        <f>3/24*OO[[#This Row],[61 (26JUN1985 12:00:00)-Water Temperature (C)]]*OO[[#This Row],[3]]/SUM(OO[3])</f>
        <v>4.1553245029262684E-4</v>
      </c>
      <c r="F77" s="10">
        <f>3/24*OO[[#This Row],[62 (26JUN1985 15:00:00)-Water Temperature (C)]]*OO[[#This Row],[4]]/SUM(OO[4])</f>
        <v>5.5344376195509838E-2</v>
      </c>
      <c r="G77" s="10">
        <f>3/24*OO[[#This Row],[63 (26JUN1985 18:00:00)-Water Temperature (C)]]*OO[[#This Row],[5]]/SUM(OO[5])</f>
        <v>0.18299206613189484</v>
      </c>
      <c r="H77" s="10">
        <f>3/24*OO[[#This Row],[64 (26JUN1985 21:00:00)-Water Temperature (C)]]*OO[[#This Row],[6]]/SUM(OO[6])</f>
        <v>9.1228182679958636E-2</v>
      </c>
      <c r="I77" s="10">
        <f>3/24*OO[[#This Row],[65 (27JUN1985 00:00:00)-Water Temperature (C)]]*OO[[#This Row],[7]]/SUM(OO[7])</f>
        <v>1.5260297135609108E-2</v>
      </c>
      <c r="J77" s="10">
        <f>3/24*OO[[#This Row],[66 (27JUN1985 03:00:00)-Water Temperature (C)]]*OO[[#This Row],[8]]/SUM(OO[8])</f>
        <v>1.4615926657965583E-3</v>
      </c>
      <c r="K77" s="10">
        <f>3/24*OO[[#This Row],[67 (27JUN1985 06:00:00)-Water Temperature (C)]]*OO[[#This Row],[9]]/SUM(OO[9])</f>
        <v>1.7542978729254954E-4</v>
      </c>
      <c r="L77" s="10">
        <f>3/24*OO[[#This Row],[68 (27JUN1985 09:00:00)-Water Temperature (C)]]*OO[[#This Row],[10]]/SUM(OO[10])</f>
        <v>7.7248158183027782E-5</v>
      </c>
      <c r="M77" s="10">
        <f>3/24*OO[[#This Row],[69 (27JUN1985 12:00:00)-Water Temperature (C)]]*OO[[#This Row],[11]]/SUM(OO[11])</f>
        <v>7.0165842271627732E-5</v>
      </c>
      <c r="N77" s="10">
        <f>3/24*OO[[#This Row],[70 (27JUN1985 15:00:00)-Water Temperature (C)]]*OO[[#This Row],[12]]/SUM(OO[12])</f>
        <v>7.7856708642206907E-5</v>
      </c>
      <c r="O77" s="10">
        <f>3/24*OO[[#This Row],[71 (27JUN1985 18:00:00)-Water Temperature (C)]]*OO[[#This Row],[13]]/SUM(OO[13])</f>
        <v>8.5942150935653134E-5</v>
      </c>
      <c r="P77" s="10">
        <f>3/24*OO[[#This Row],[72 (27JUN1985 21:00:00)-Water Temperature (C)]]*OO[[#This Row],[14]]/SUM(OO[14])</f>
        <v>8.6605668678858678E-5</v>
      </c>
      <c r="Q77" s="10">
        <f>3/24*OO[[#This Row],[73 (28JUN1985 00:00:00)-Water Temperature (C)]]*OO[[#This Row],[15]]/SUM(OO[15])</f>
        <v>8.170742902140092E-5</v>
      </c>
      <c r="R77" s="10">
        <f>3/24*OO[[#This Row],[74 (28JUN1985 03:00:00)-Water Temperature (C)]]*OO[[#This Row],[16]]/SUM(OO[16])</f>
        <v>7.5010568046695702E-5</v>
      </c>
      <c r="S77" s="10">
        <f>3/24*OO[[#This Row],[75 (28JUN1985 06:00:00)-Water Temperature (C)]]*OO[[#This Row],[17]]/SUM(OO[17])</f>
        <v>6.835094779315713E-5</v>
      </c>
      <c r="T77" s="10">
        <f>3/24*OO[[#This Row],[76 (28JUN1985 09:00:00)-Water Temperature (C)]]*OO[[#This Row],[18]]/SUM(OO[18])</f>
        <v>6.2650254892959704E-5</v>
      </c>
      <c r="U77" s="10">
        <f>3/24*OO[[#This Row],[77 (28JUN1985 12:00:00)-Water Temperature (C)]]*OO[[#This Row],[19]]/SUM(OO[19])</f>
        <v>5.7130444497828542E-5</v>
      </c>
      <c r="V77" s="10">
        <f>3/24000000*OO[[#This Row],[78 (28JUN1985 15:00:00)-Water Temperature (C)]]*OO[[#This Row],[20]]</f>
        <v>5.1041460271999992E-5</v>
      </c>
      <c r="W77" s="10">
        <f>3/24000000*OO[[#This Row],[79 (28JUN1985 18:00:00)-Water Temperature (C)]]*OO[[#This Row],[21]]</f>
        <v>4.5214734433049991E-5</v>
      </c>
      <c r="X77" s="10">
        <f>3/24000000*OO[[#This Row],[80 (28JUN1985 21:00:00)-Water Temperature (C)]]*OO[[#This Row],[22]]</f>
        <v>4.0006668402675001E-5</v>
      </c>
      <c r="Y77" s="10">
        <f>3/24000000*OO[[#This Row],[81 (29JUN1985 00:00:00)-Water Temperature (C)]]*OO[[#This Row],[23]]</f>
        <v>3.4984856969100001E-5</v>
      </c>
      <c r="Z77" s="10">
        <f>3/24000000*OO[[#This Row],[82 (29JUN1985 03:00:00)-Water Temperature (C)]]*OO[[#This Row],[24]]</f>
        <v>3.0620272356787502E-5</v>
      </c>
      <c r="AA77" s="10">
        <f>3/24000000*OO[[#This Row],[83 (29JUN1985 06:00:00)-Water Temperature (C)]]*OO[[#This Row],[25]]</f>
        <v>2.7025120817499996E-5</v>
      </c>
      <c r="AB77" s="10">
        <f>3/24000000*OO[[#This Row],[84 (29JUN1985 09:00:00)-Water Temperature (C)]]*OO[[#This Row],[26]]</f>
        <v>2.3941513169375002E-5</v>
      </c>
      <c r="AC77" s="10">
        <f>3/24000000*OO[[#This Row],[85 (29JUN1985 12:00:00)-Water Temperature (C)]]*OO[[#This Row],[27]]</f>
        <v>2.1428907508799999E-5</v>
      </c>
      <c r="AD77" s="10">
        <f>3/24000000*OO[[#This Row],[86 (29JUN1985 15:00:00)-Water Temperature (C)]]*OO[[#This Row],[28]]</f>
        <v>1.9067737058049995E-5</v>
      </c>
      <c r="AE77" s="10">
        <f>3/24000000*OO[[#This Row],[88 (29JUN1985 21:00:00)-Water Temperature (C)]]*OO[[#This Row],[30]]</f>
        <v>1.4997209952669998E-5</v>
      </c>
      <c r="AF77" s="10">
        <f>3/24000000*OO[[#This Row],[88 (29JUN1985 21:00:00)-Water Temperature (C)]]*OO[[#This Row],[30]]</f>
        <v>1.4997209952669998E-5</v>
      </c>
      <c r="AG77" s="10">
        <f>3/24000000*OO[[#This Row],[89 (30JUN1985 00:00:00)-Water Temperature (C)]]*OO[[#This Row],[31]]</f>
        <v>1.31655983176075E-5</v>
      </c>
      <c r="AH77" s="10">
        <f>3/24000000*OO[[#This Row],[90 (30JUN1985 03:00:00)-Water Temperature (C)]]*OO[[#This Row],[32]]</f>
        <v>1.1597357106473748E-5</v>
      </c>
      <c r="AI77" s="10">
        <f>3/24000000*OO[[#This Row],[91 (30JUN1985 06:00:00)-Water Temperature (C)]]*OO[[#This Row],[33]]</f>
        <v>1.0193986542879998E-5</v>
      </c>
      <c r="AJ77" s="10">
        <f>3/24000000*OO[[#This Row],[92 (30JUN1985 09:00:00)-Water Temperature (C)]]*OO[[#This Row],[34]]</f>
        <v>9.0115939177249985E-6</v>
      </c>
      <c r="AK77" s="10">
        <f>3/24000000*OO[[#This Row],[93 (30JUN1985 12:00:00)-Water Temperature (C)]]*OO[[#This Row],[35]]</f>
        <v>7.9885564812224987E-6</v>
      </c>
      <c r="AL77" s="10">
        <f>3/24000000*OO[[#This Row],[94 (30JUN1985 15:00:00)-Water Temperature (C)]]*OO[[#This Row],[36]]</f>
        <v>6.8612251420349998E-6</v>
      </c>
      <c r="AM77" s="10">
        <f>3/24000000*OO[[#This Row],[95 (30JUN1985 18:00:00)-Water Temperature (C)]]*OO[[#This Row],[37]]</f>
        <v>5.4795994923999997E-6</v>
      </c>
      <c r="AN77" s="10">
        <f>3/24000000*OO[[#This Row],[96 (30JUN1985 21:00:00)-Water Temperature (C)]]*OO[[#This Row],[38]]</f>
        <v>3.9973699966375008E-6</v>
      </c>
      <c r="AO77" s="10">
        <f>3/24000000*OO[[#This Row],[97 (01JUL1985 00:00:00)-Water Temperature (C)]]*OO[[#This Row],[39]]</f>
        <v>2.7467609022274994E-6</v>
      </c>
      <c r="AP77" s="10">
        <f>3/24000000*OO[[#This Row],[98 (01JUL1985 03:00:00)-Water Temperature (C)]]*OO[[#This Row],[40]]</f>
        <v>1.9338083765442503E-6</v>
      </c>
      <c r="AQ77" s="10">
        <f>3/24000000*OO[[#This Row],[99 (01JUL1985 06:00:00)-Water Temperature (C)]]*OO[[#This Row],[41]]</f>
        <v>1.4361197807868748E-6</v>
      </c>
      <c r="AR77" s="10">
        <f>3/24000000*OO[[#This Row],[100 (01JUL1985 09:00:00)-Water Temperature (C)]]*OO[[#This Row],[42]]</f>
        <v>1.134305717782125E-6</v>
      </c>
      <c r="AS77" s="10">
        <f>3/24000000*OO[[#This Row],[101 (01JUL1985 12:00:00)-Water Temperature (C)]]*OO[[#This Row],[43]]</f>
        <v>9.469858517021249E-7</v>
      </c>
      <c r="AT77" s="10">
        <f>3/24000000*OO[[#This Row],[102 (01JUL1985 15:00:00)-Water Temperature (C)]]*OO[[#This Row],[44]]</f>
        <v>8.2289769146549985E-7</v>
      </c>
      <c r="AU77" s="10">
        <f>3/24000000*OO[[#This Row],[103 (01JUL1985 18:00:00)-Water Temperature (C)]]*OO[[#This Row],[45]]</f>
        <v>7.3710386345999992E-7</v>
      </c>
      <c r="AV77" s="10">
        <f>3/24000000*OO[[#This Row],[104 (01JUL1985 21:00:00)-Water Temperature (C)]]*OO[[#This Row],[46]]</f>
        <v>6.7651594992250003E-7</v>
      </c>
      <c r="AW77" s="10">
        <f>3/24000000*OO[[#This Row],[105 (02JUL1985 00:00:00)-Water Temperature (C)]]*OO[[#This Row],[47]]</f>
        <v>6.2690507813700004E-7</v>
      </c>
      <c r="AX77" s="10">
        <f>3/24000000*OO[[#This Row],[106 (02JUL1985 03:00:00)-Water Temperature (C)]]*OO[[#This Row],[48]]</f>
        <v>5.9455255804800004E-7</v>
      </c>
      <c r="AY77" s="10">
        <f>3/24000000*OO[[#This Row],[107 (02JUL1985 06:00:00)-Water Temperature (C)]]*OO[[#This Row],[49]]</f>
        <v>5.6724637178000005E-7</v>
      </c>
      <c r="AZ77" s="10">
        <f>3/24000000*OO[[#This Row],[108 (02JUL1985 09:00:00)-Water Temperature (C)]]*OO[[#This Row],[50]]</f>
        <v>5.4097103908787487E-7</v>
      </c>
      <c r="BA77" s="10">
        <f>3/24000000*OO[[#This Row],[109 (02JUL1985 12:00:00)-Water Temperature (C)]]*OO[[#This Row],[51]]</f>
        <v>5.1854991034799998E-7</v>
      </c>
      <c r="BB77" s="10">
        <f>3/24000000*OO[[#This Row],[110 (02JUL1985 15:00:00)-Water Temperature (C)]]*OO[[#This Row],[52]]</f>
        <v>4.9243558496399999E-7</v>
      </c>
      <c r="BC77" s="10">
        <f>3/24000000*OO[[#This Row],[111 (02JUL1985 18:00:00)-Water Temperature (C)]]*OO[[#This Row],[53]]</f>
        <v>4.6349859136175E-7</v>
      </c>
      <c r="BD77" s="10">
        <f>3/24000000*OO[[#This Row],[112 (02JUL1985 21:00:00)-Water Temperature (C)]]*OO[[#This Row],[54]]</f>
        <v>4.4021645442749997E-7</v>
      </c>
      <c r="BE77" s="10">
        <f>3/24000000*OO[[#This Row],[113 (03JUL1985 00:00:00)-Water Temperature (C)]]*OO[[#This Row],[55]]</f>
        <v>4.1753201721399993E-7</v>
      </c>
      <c r="BF77" s="10">
        <f>3/24000000*OO[[#This Row],[114 (03JUL1985 03:00:00)-Water Temperature (C)]]*OO[[#This Row],[56]]</f>
        <v>4.0145607079874999E-7</v>
      </c>
      <c r="BG77" s="10">
        <f>3/24000000*OO[[#This Row],[115 (03JUL1985 06:00:00)-Water Temperature (C)]]*OO[[#This Row],[57]]</f>
        <v>3.8783161104362497E-7</v>
      </c>
      <c r="BH77" s="10">
        <f>3/24000000*OO[[#This Row],[116 (03JUL1985 09:00:00)-Water Temperature (C)]]*OO[[#This Row],[58]]</f>
        <v>3.7306553674425E-7</v>
      </c>
      <c r="BI77" s="10">
        <f>3/24000000*OO[[#This Row],[117 (03JUL1985 12:00:00)-Water Temperature (C)]]*OO[[#This Row],[59]]</f>
        <v>3.5834355916724995E-7</v>
      </c>
      <c r="BJ77" s="10">
        <f>3/24000000*OO[[#This Row],[118 (03JUL1985 15:00:00)-Water Temperature (C)]]*OO[[#This Row],[60]]</f>
        <v>3.4039232545337503E-7</v>
      </c>
      <c r="BK77" s="10">
        <f>3/24000000*OO[[#This Row],[119 (03JUL1985 18:00:00)-Water Temperature (C)]]*OO[[#This Row],[61]]</f>
        <v>3.2110768062074994E-7</v>
      </c>
      <c r="BL77" s="10">
        <f>3/24000000*OO[[#This Row],[120 (03JUL1985 21:00:00)-Water Temperature (C)]]*OO[[#This Row],[62]]</f>
        <v>3.0404022449150001E-7</v>
      </c>
      <c r="BM77" s="10">
        <f>3/24000000*OO[[#This Row],[121 (04JUL1985 00:00:00)-Water Temperature (C)]]*OO[[#This Row],[63]]</f>
        <v>2.8706839044437495E-7</v>
      </c>
      <c r="BN77" s="10">
        <f>3/24000000*OO[[#This Row],[122 (04JUL1985 03:00:00)-Water Temperature (C)]]*OO[[#This Row],[64]]</f>
        <v>2.7357400331937499E-7</v>
      </c>
      <c r="BO77" s="10">
        <f>3/24000000*OO[[#This Row],[123 (04JUL1985 06:00:00)-Water Temperature (C)]]*OO[[#This Row],[65]]</f>
        <v>2.5854428446762499E-7</v>
      </c>
      <c r="BP77" s="10">
        <f>3/24000000*OO[[#This Row],[124 (04JUL1985 09:00:00)-Water Temperature (C)]]*OO[[#This Row],[66]]</f>
        <v>2.43338699805E-7</v>
      </c>
      <c r="BQ77" s="10">
        <f>3/24000000*OO[[#This Row],[125 (04JUL1985 12:00:00)-Water Temperature (C)]]*OO[[#This Row],[67]]</f>
        <v>2.2883992673399995E-7</v>
      </c>
      <c r="BR77" s="10">
        <f>3/24000000*OO[[#This Row],[126 (04JUL1985 15:00:00)-Water Temperature (C)]]*OO[[#This Row],[68]]</f>
        <v>2.1554806993199999E-7</v>
      </c>
      <c r="BS77" s="10">
        <f>3/24000000*OO[[#This Row],[127 (04JUL1985 18:00:00)-Water Temperature (C)]]*OO[[#This Row],[69]]</f>
        <v>2.0820138705753747E-7</v>
      </c>
      <c r="BT77" s="10">
        <f>3/24000000*OO[[#This Row],[128 (04JUL1985 21:00:00)-Water Temperature (C)]]*OO[[#This Row],[70]]</f>
        <v>2.0371106148120003E-7</v>
      </c>
      <c r="BU77" s="10">
        <f>3/24000000*OO[[#This Row],[129 (05JUL1985 00:00:00)-Water Temperature (C)]]*OO[[#This Row],[71]]</f>
        <v>1.9986470827294996E-7</v>
      </c>
      <c r="BV77" s="10">
        <f>3/24000000*OO[[#This Row],[130 (05JUL1985 03:00:00)-Water Temperature (C)]]*OO[[#This Row],[72]]</f>
        <v>1.9802552800049997E-7</v>
      </c>
      <c r="BW77" s="10">
        <f>3/24000000*OO[[#This Row],[131 (05JUL1985 06:00:00)-Water Temperature (C)]]*OO[[#This Row],[73]]</f>
        <v>1.9471488031299998E-7</v>
      </c>
      <c r="BX77" s="10">
        <f>3/24000000*OO[[#This Row],[132 (05JUL1985 09:00:00)-Water Temperature (C)]]*OO[[#This Row],[74]]</f>
        <v>1.891541786727E-7</v>
      </c>
      <c r="BY77" s="10">
        <f>3/24000000*OO[[#This Row],[133 (05JUL1985 12:00:00)-Water Temperature (C)]]*OO[[#This Row],[75]]</f>
        <v>1.8398083275270001E-7</v>
      </c>
      <c r="BZ77" s="10">
        <f>3/24000000*OO[[#This Row],[134 (05JUL1985 15:00:00)-Water Temperature (C)]]*OO[[#This Row],[76]]</f>
        <v>1.7677401553893752E-7</v>
      </c>
      <c r="CA77" s="10">
        <f>3/24000000*OO[[#This Row],[135 (05JUL1985 18:00:00)-Water Temperature (C)]]*OO[[#This Row],[77]]</f>
        <v>1.6938478640785001E-7</v>
      </c>
      <c r="CB77" s="10">
        <f>3/24000000*OO[[#This Row],[136 (05JUL1985 21:00:00)-Water Temperature (C)]]*OO[[#This Row],[78]]</f>
        <v>1.6390741320281251E-7</v>
      </c>
      <c r="CC77" s="10">
        <f>3/24000000*OO[[#This Row],[137 (06JUL1985 00:00:00)-Water Temperature (C)]]*OO[[#This Row],[79]]</f>
        <v>1.5848086045308748E-7</v>
      </c>
      <c r="CD77" s="10">
        <f>3/24000000*OO[[#This Row],[138 (06JUL1985 03:00:00)-Water Temperature (C)]]*OO[[#This Row],[80]]</f>
        <v>1.5648290338762499E-7</v>
      </c>
      <c r="CE77" s="10">
        <f>3/24000000*OO[[#This Row],[139 (06JUL1985 06:00:00)-Water Temperature (C)]]*OO[[#This Row],[81]]</f>
        <v>1.5493386022462496E-7</v>
      </c>
      <c r="CF77" s="10">
        <f>3/24000000*OO[[#This Row],[140 (06JUL1985 09:00:00)-Water Temperature (C)]]*OO[[#This Row],[82]]</f>
        <v>1.5291911792229997E-7</v>
      </c>
      <c r="CG77" s="10">
        <f>3/24000000*OO[[#This Row],[141 (06JUL1985 12:00:00)-Water Temperature (C)]]*OO[[#This Row],[83]]</f>
        <v>1.5276197925093751E-7</v>
      </c>
      <c r="CH77" s="10">
        <f>3/24000000*OO[[#This Row],[142 (06JUL1985 15:00:00)-Water Temperature (C)]]*OO[[#This Row],[84]]</f>
        <v>1.50992377681275E-7</v>
      </c>
      <c r="CI77" s="10">
        <f>3/24000000*OO[[#This Row],[143 (06JUL1985 18:00:00)-Water Temperature (C)]]*OO[[#This Row],[85]]</f>
        <v>1.4468292055376251E-7</v>
      </c>
      <c r="CJ77" s="10">
        <f>3/24000000*OO[[#This Row],[144 (06JUL1985 21:00:00)-Water Temperature (C)]]*OO[[#This Row],[86]]</f>
        <v>1.3605671266979998E-7</v>
      </c>
      <c r="CK77" s="10">
        <f>3/24000000*OO[[#This Row],[145 (07JUL1985 00:00:00)-Water Temperature (C)]]*OO[[#This Row],[87]]</f>
        <v>1.2730954787960001E-7</v>
      </c>
      <c r="CL77" s="10">
        <f>3/24000000*OO[[#This Row],[146 (07JUL1985 03:00:00)-Water Temperature (C)]]*OO[[#This Row],[88]]</f>
        <v>1.2245070467305E-7</v>
      </c>
      <c r="CM77" s="10">
        <f>3/24000000*OO[[#This Row],[147 (07JUL1985 06:00:00)-Water Temperature (C)]]*OO[[#This Row],[89]]</f>
        <v>1.1933799918787501E-7</v>
      </c>
      <c r="CN77" s="10">
        <f>3/24000000*OO[[#This Row],[148 (07JUL1985 09:00:00)-Water Temperature (C)]]*OO[[#This Row],[90]]</f>
        <v>1.15692887169E-7</v>
      </c>
      <c r="CO77" s="10">
        <f>3/24000000*OO[[#This Row],[149 (07JUL1985 12:00:00)-Water Temperature (C)]]*OO[[#This Row],[91]]</f>
        <v>1.1119057382368751E-7</v>
      </c>
      <c r="CP77" s="10">
        <f>3/24000000*OO[[#This Row],[150 (07JUL1985 15:00:00)-Water Temperature (C)]]*OO[[#This Row],[92]]</f>
        <v>1.0595627623831249E-7</v>
      </c>
      <c r="CQ77" s="10">
        <f>3/24000000*OO[[#This Row],[151 (07JUL1985 18:00:00)-Water Temperature (C)]]*OO[[#This Row],[93]]</f>
        <v>1.0340516227274999E-7</v>
      </c>
      <c r="CR77" s="10">
        <f>3/24000000*OO[[#This Row],[152 (07JUL1985 21:00:00)-Water Temperature (C)]]*OO[[#This Row],[94]]</f>
        <v>1.0471604560875001E-7</v>
      </c>
      <c r="CS77" s="10">
        <f>3/24000000*OO[[#This Row],[153 (08JUL1985 00:00:00)-Water Temperature (C)]]*OO[[#This Row],[95]]</f>
        <v>1.0598732241093749E-7</v>
      </c>
      <c r="CT77" s="10">
        <f>3/24000000*OO[[#This Row],[154 (08JUL1985 03:00:00)-Water Temperature (C)]]*OO[[#This Row],[96]]</f>
        <v>1.054145309049E-7</v>
      </c>
      <c r="CU77" s="10">
        <f>3/24000000*OO[[#This Row],[155 (08JUL1985 06:00:00)-Water Temperature (C)]]*OO[[#This Row],[97]]</f>
        <v>1.0412394614639999E-7</v>
      </c>
      <c r="CV77" s="10">
        <f>3/24000000*OO[[#This Row],[156 (08JUL1985 09:00:00)-Water Temperature (C)]]*OO[[#This Row],[98]]</f>
        <v>1.0063730711733749E-7</v>
      </c>
      <c r="CW77" s="10">
        <f>3/24000000*OO[[#This Row],[157 (08JUL1985 12:00:00)-Water Temperature (C)]]*OO[[#This Row],[99]]</f>
        <v>9.6511987896449991E-8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1.2180346016316268E-25</v>
      </c>
      <c r="D78" s="10">
        <f>3/24*OO[[#This Row],[60 (26JUN1985 09:00:00)-Water Temperature (C)]]*OO[[#This Row],[2]]/SUM(OO[2])</f>
        <v>1.0445808394061968E-12</v>
      </c>
      <c r="E78" s="10">
        <f>3/24*OO[[#This Row],[61 (26JUN1985 12:00:00)-Water Temperature (C)]]*OO[[#This Row],[3]]/SUM(OO[3])</f>
        <v>1.7618337381239895E-4</v>
      </c>
      <c r="F78" s="10">
        <f>3/24*OO[[#This Row],[62 (26JUN1985 15:00:00)-Water Temperature (C)]]*OO[[#This Row],[4]]/SUM(OO[4])</f>
        <v>4.3115152169694013E-2</v>
      </c>
      <c r="G78" s="10">
        <f>3/24*OO[[#This Row],[63 (26JUN1985 18:00:00)-Water Temperature (C)]]*OO[[#This Row],[5]]/SUM(OO[5])</f>
        <v>0.208734742205192</v>
      </c>
      <c r="H78" s="10">
        <f>3/24*OO[[#This Row],[64 (26JUN1985 21:00:00)-Water Temperature (C)]]*OO[[#This Row],[6]]/SUM(OO[6])</f>
        <v>0.14184511319554746</v>
      </c>
      <c r="I78" s="10">
        <f>3/24*OO[[#This Row],[65 (27JUN1985 00:00:00)-Water Temperature (C)]]*OO[[#This Row],[7]]/SUM(OO[7])</f>
        <v>3.0947593723166387E-2</v>
      </c>
      <c r="J78" s="10">
        <f>3/24*OO[[#This Row],[66 (27JUN1985 03:00:00)-Water Temperature (C)]]*OO[[#This Row],[8]]/SUM(OO[8])</f>
        <v>3.5917784706171641E-3</v>
      </c>
      <c r="K78" s="10">
        <f>3/24*OO[[#This Row],[67 (27JUN1985 06:00:00)-Water Temperature (C)]]*OO[[#This Row],[9]]/SUM(OO[9])</f>
        <v>3.8604261700413156E-4</v>
      </c>
      <c r="L78" s="10">
        <f>3/24*OO[[#This Row],[68 (27JUN1985 09:00:00)-Water Temperature (C)]]*OO[[#This Row],[10]]/SUM(OO[10])</f>
        <v>1.0983565266294843E-4</v>
      </c>
      <c r="M78" s="10">
        <f>3/24*OO[[#This Row],[69 (27JUN1985 12:00:00)-Water Temperature (C)]]*OO[[#This Row],[11]]/SUM(OO[11])</f>
        <v>8.718990215997446E-5</v>
      </c>
      <c r="N78" s="10">
        <f>3/24*OO[[#This Row],[70 (27JUN1985 15:00:00)-Water Temperature (C)]]*OO[[#This Row],[12]]/SUM(OO[12])</f>
        <v>9.3896390993398462E-5</v>
      </c>
      <c r="O78" s="10">
        <f>3/24*OO[[#This Row],[71 (27JUN1985 18:00:00)-Water Temperature (C)]]*OO[[#This Row],[13]]/SUM(OO[13])</f>
        <v>1.0456842256392621E-4</v>
      </c>
      <c r="P78" s="10">
        <f>3/24*OO[[#This Row],[72 (27JUN1985 21:00:00)-Water Temperature (C)]]*OO[[#This Row],[14]]/SUM(OO[14])</f>
        <v>1.074410683216041E-4</v>
      </c>
      <c r="Q78" s="10">
        <f>3/24*OO[[#This Row],[73 (28JUN1985 00:00:00)-Water Temperature (C)]]*OO[[#This Row],[15]]/SUM(OO[15])</f>
        <v>1.0276984996144349E-4</v>
      </c>
      <c r="R78" s="10">
        <f>3/24*OO[[#This Row],[74 (28JUN1985 03:00:00)-Water Temperature (C)]]*OO[[#This Row],[16]]/SUM(OO[16])</f>
        <v>9.5041042210011609E-5</v>
      </c>
      <c r="S78" s="10">
        <f>3/24*OO[[#This Row],[75 (28JUN1985 06:00:00)-Water Temperature (C)]]*OO[[#This Row],[17]]/SUM(OO[17])</f>
        <v>8.6763264291716925E-5</v>
      </c>
      <c r="T78" s="10">
        <f>3/24*OO[[#This Row],[76 (28JUN1985 09:00:00)-Water Temperature (C)]]*OO[[#This Row],[18]]/SUM(OO[18])</f>
        <v>7.9510984764826666E-5</v>
      </c>
      <c r="U78" s="10">
        <f>3/24*OO[[#This Row],[77 (28JUN1985 12:00:00)-Water Temperature (C)]]*OO[[#This Row],[19]]/SUM(OO[19])</f>
        <v>7.2547355169718907E-5</v>
      </c>
      <c r="V78" s="10">
        <f>3/24000000*OO[[#This Row],[78 (28JUN1985 15:00:00)-Water Temperature (C)]]*OO[[#This Row],[20]]</f>
        <v>6.4938595489350004E-5</v>
      </c>
      <c r="W78" s="10">
        <f>3/24000000*OO[[#This Row],[79 (28JUN1985 18:00:00)-Water Temperature (C)]]*OO[[#This Row],[21]]</f>
        <v>5.7608896089412492E-5</v>
      </c>
      <c r="X78" s="10">
        <f>3/24000000*OO[[#This Row],[80 (28JUN1985 21:00:00)-Water Temperature (C)]]*OO[[#This Row],[22]]</f>
        <v>5.1062902905824997E-5</v>
      </c>
      <c r="Y78" s="10">
        <f>3/24000000*OO[[#This Row],[81 (29JUN1985 00:00:00)-Water Temperature (C)]]*OO[[#This Row],[23]]</f>
        <v>4.4861579417799991E-5</v>
      </c>
      <c r="Z78" s="10">
        <f>3/24000000*OO[[#This Row],[82 (29JUN1985 03:00:00)-Water Temperature (C)]]*OO[[#This Row],[24]]</f>
        <v>3.9404374314350001E-5</v>
      </c>
      <c r="AA78" s="10">
        <f>3/24000000*OO[[#This Row],[83 (29JUN1985 06:00:00)-Water Temperature (C)]]*OO[[#This Row],[25]]</f>
        <v>3.4818729087562497E-5</v>
      </c>
      <c r="AB78" s="10">
        <f>3/24000000*OO[[#This Row],[84 (29JUN1985 09:00:00)-Water Temperature (C)]]*OO[[#This Row],[26]]</f>
        <v>3.0788959810499997E-5</v>
      </c>
      <c r="AC78" s="10">
        <f>3/24000000*OO[[#This Row],[85 (29JUN1985 12:00:00)-Water Temperature (C)]]*OO[[#This Row],[27]]</f>
        <v>2.7477976046174999E-5</v>
      </c>
      <c r="AD78" s="10">
        <f>3/24000000*OO[[#This Row],[86 (29JUN1985 15:00:00)-Water Temperature (C)]]*OO[[#This Row],[28]]</f>
        <v>2.4452179947000005E-5</v>
      </c>
      <c r="AE78" s="10">
        <f>3/24000000*OO[[#This Row],[88 (29JUN1985 21:00:00)-Water Temperature (C)]]*OO[[#This Row],[30]]</f>
        <v>1.9259272438320001E-5</v>
      </c>
      <c r="AF78" s="10">
        <f>3/24000000*OO[[#This Row],[88 (29JUN1985 21:00:00)-Water Temperature (C)]]*OO[[#This Row],[30]]</f>
        <v>1.9259272438320001E-5</v>
      </c>
      <c r="AG78" s="10">
        <f>3/24000000*OO[[#This Row],[89 (30JUN1985 00:00:00)-Water Temperature (C)]]*OO[[#This Row],[31]]</f>
        <v>1.6967504488304998E-5</v>
      </c>
      <c r="AH78" s="10">
        <f>3/24000000*OO[[#This Row],[90 (30JUN1985 03:00:00)-Water Temperature (C)]]*OO[[#This Row],[32]]</f>
        <v>1.4992086908940002E-5</v>
      </c>
      <c r="AI78" s="10">
        <f>3/24000000*OO[[#This Row],[91 (30JUN1985 06:00:00)-Water Temperature (C)]]*OO[[#This Row],[33]]</f>
        <v>1.3226024236158751E-5</v>
      </c>
      <c r="AJ78" s="10">
        <f>3/24000000*OO[[#This Row],[92 (30JUN1985 09:00:00)-Water Temperature (C)]]*OO[[#This Row],[34]]</f>
        <v>1.1687011089558749E-5</v>
      </c>
      <c r="AK78" s="10">
        <f>3/24000000*OO[[#This Row],[93 (30JUN1985 12:00:00)-Water Temperature (C)]]*OO[[#This Row],[35]]</f>
        <v>1.034815831784E-5</v>
      </c>
      <c r="AL78" s="10">
        <f>3/24000000*OO[[#This Row],[94 (30JUN1985 15:00:00)-Water Temperature (C)]]*OO[[#This Row],[36]]</f>
        <v>8.9588485050412511E-6</v>
      </c>
      <c r="AM78" s="10">
        <f>3/24000000*OO[[#This Row],[95 (30JUN1985 18:00:00)-Water Temperature (C)]]*OO[[#This Row],[37]]</f>
        <v>7.3225634070362504E-6</v>
      </c>
      <c r="AN78" s="10">
        <f>3/24000000*OO[[#This Row],[96 (30JUN1985 21:00:00)-Water Temperature (C)]]*OO[[#This Row],[38]]</f>
        <v>5.5038561237E-6</v>
      </c>
      <c r="AO78" s="10">
        <f>3/24000000*OO[[#This Row],[97 (01JUL1985 00:00:00)-Water Temperature (C)]]*OO[[#This Row],[39]]</f>
        <v>3.85892879632E-6</v>
      </c>
      <c r="AP78" s="10">
        <f>3/24000000*OO[[#This Row],[98 (01JUL1985 03:00:00)-Water Temperature (C)]]*OO[[#This Row],[40]]</f>
        <v>2.7078742361249997E-6</v>
      </c>
      <c r="AQ78" s="10">
        <f>3/24000000*OO[[#This Row],[99 (01JUL1985 06:00:00)-Water Temperature (C)]]*OO[[#This Row],[41]]</f>
        <v>1.9723271150467494E-6</v>
      </c>
      <c r="AR78" s="10">
        <f>3/24000000*OO[[#This Row],[100 (01JUL1985 09:00:00)-Water Temperature (C)]]*OO[[#This Row],[42]]</f>
        <v>1.5214368272272499E-6</v>
      </c>
      <c r="AS78" s="10">
        <f>3/24000000*OO[[#This Row],[101 (01JUL1985 12:00:00)-Water Temperature (C)]]*OO[[#This Row],[43]]</f>
        <v>1.2452306340317501E-6</v>
      </c>
      <c r="AT78" s="10">
        <f>3/24000000*OO[[#This Row],[102 (01JUL1985 15:00:00)-Water Temperature (C)]]*OO[[#This Row],[44]]</f>
        <v>1.0661583241068749E-6</v>
      </c>
      <c r="AU78" s="10">
        <f>3/24000000*OO[[#This Row],[103 (01JUL1985 18:00:00)-Water Temperature (C)]]*OO[[#This Row],[45]]</f>
        <v>9.4464394140599991E-7</v>
      </c>
      <c r="AV78" s="10">
        <f>3/24000000*OO[[#This Row],[104 (01JUL1985 21:00:00)-Water Temperature (C)]]*OO[[#This Row],[46]]</f>
        <v>8.613553012788751E-7</v>
      </c>
      <c r="AW78" s="10">
        <f>3/24000000*OO[[#This Row],[105 (02JUL1985 00:00:00)-Water Temperature (C)]]*OO[[#This Row],[47]]</f>
        <v>7.9804240519199982E-7</v>
      </c>
      <c r="AX78" s="10">
        <f>3/24000000*OO[[#This Row],[106 (02JUL1985 03:00:00)-Water Temperature (C)]]*OO[[#This Row],[48]]</f>
        <v>7.5604413295124991E-7</v>
      </c>
      <c r="AY78" s="10">
        <f>3/24000000*OO[[#This Row],[107 (02JUL1985 06:00:00)-Water Temperature (C)]]*OO[[#This Row],[49]]</f>
        <v>7.2060091028624986E-7</v>
      </c>
      <c r="AZ78" s="10">
        <f>3/24000000*OO[[#This Row],[108 (02JUL1985 09:00:00)-Water Temperature (C)]]*OO[[#This Row],[50]]</f>
        <v>6.8606409057000008E-7</v>
      </c>
      <c r="BA78" s="10">
        <f>3/24000000*OO[[#This Row],[109 (02JUL1985 12:00:00)-Water Temperature (C)]]*OO[[#This Row],[51]]</f>
        <v>6.5623397469974986E-7</v>
      </c>
      <c r="BB78" s="10">
        <f>3/24000000*OO[[#This Row],[110 (02JUL1985 15:00:00)-Water Temperature (C)]]*OO[[#This Row],[52]]</f>
        <v>6.2266409839924981E-7</v>
      </c>
      <c r="BC78" s="10">
        <f>3/24000000*OO[[#This Row],[111 (02JUL1985 18:00:00)-Water Temperature (C)]]*OO[[#This Row],[53]]</f>
        <v>5.8570972209599993E-7</v>
      </c>
      <c r="BD78" s="10">
        <f>3/24000000*OO[[#This Row],[112 (02JUL1985 21:00:00)-Water Temperature (C)]]*OO[[#This Row],[54]]</f>
        <v>5.5528195753875E-7</v>
      </c>
      <c r="BE78" s="10">
        <f>3/24000000*OO[[#This Row],[113 (03JUL1985 00:00:00)-Water Temperature (C)]]*OO[[#This Row],[55]]</f>
        <v>5.2784019890000001E-7</v>
      </c>
      <c r="BF78" s="10">
        <f>3/24000000*OO[[#This Row],[114 (03JUL1985 03:00:00)-Water Temperature (C)]]*OO[[#This Row],[56]]</f>
        <v>5.0785505141525E-7</v>
      </c>
      <c r="BG78" s="10">
        <f>3/24000000*OO[[#This Row],[115 (03JUL1985 06:00:00)-Water Temperature (C)]]*OO[[#This Row],[57]]</f>
        <v>4.908850044455E-7</v>
      </c>
      <c r="BH78" s="10">
        <f>3/24000000*OO[[#This Row],[116 (03JUL1985 09:00:00)-Water Temperature (C)]]*OO[[#This Row],[58]]</f>
        <v>4.7216541410187494E-7</v>
      </c>
      <c r="BI78" s="10">
        <f>3/24000000*OO[[#This Row],[117 (03JUL1985 12:00:00)-Water Temperature (C)]]*OO[[#This Row],[59]]</f>
        <v>4.53124357144625E-7</v>
      </c>
      <c r="BJ78" s="10">
        <f>3/24000000*OO[[#This Row],[118 (03JUL1985 15:00:00)-Water Temperature (C)]]*OO[[#This Row],[60]]</f>
        <v>4.3017127172799993E-7</v>
      </c>
      <c r="BK78" s="10">
        <f>3/24000000*OO[[#This Row],[119 (03JUL1985 18:00:00)-Water Temperature (C)]]*OO[[#This Row],[61]]</f>
        <v>4.0553336318474993E-7</v>
      </c>
      <c r="BL78" s="10">
        <f>3/24000000*OO[[#This Row],[120 (03JUL1985 21:00:00)-Water Temperature (C)]]*OO[[#This Row],[62]]</f>
        <v>3.8358101873199993E-7</v>
      </c>
      <c r="BM78" s="10">
        <f>3/24000000*OO[[#This Row],[121 (04JUL1985 00:00:00)-Water Temperature (C)]]*OO[[#This Row],[63]]</f>
        <v>3.6291278876599997E-7</v>
      </c>
      <c r="BN78" s="10">
        <f>3/24000000*OO[[#This Row],[122 (04JUL1985 03:00:00)-Water Temperature (C)]]*OO[[#This Row],[64]]</f>
        <v>3.46322494798E-7</v>
      </c>
      <c r="BO78" s="10">
        <f>3/24000000*OO[[#This Row],[123 (04JUL1985 06:00:00)-Water Temperature (C)]]*OO[[#This Row],[65]]</f>
        <v>3.2815270598324998E-7</v>
      </c>
      <c r="BP78" s="10">
        <f>3/24000000*OO[[#This Row],[124 (04JUL1985 09:00:00)-Water Temperature (C)]]*OO[[#This Row],[66]]</f>
        <v>3.0915521020999994E-7</v>
      </c>
      <c r="BQ78" s="10">
        <f>3/24000000*OO[[#This Row],[125 (04JUL1985 12:00:00)-Water Temperature (C)]]*OO[[#This Row],[67]]</f>
        <v>2.9044932248475001E-7</v>
      </c>
      <c r="BR78" s="10">
        <f>3/24000000*OO[[#This Row],[126 (04JUL1985 15:00:00)-Water Temperature (C)]]*OO[[#This Row],[68]]</f>
        <v>2.7304920376125E-7</v>
      </c>
      <c r="BS78" s="10">
        <f>3/24000000*OO[[#This Row],[127 (04JUL1985 18:00:00)-Water Temperature (C)]]*OO[[#This Row],[69]]</f>
        <v>2.6195364731024999E-7</v>
      </c>
      <c r="BT78" s="10">
        <f>3/24000000*OO[[#This Row],[128 (04JUL1985 21:00:00)-Water Temperature (C)]]*OO[[#This Row],[70]]</f>
        <v>2.5544832382712501E-7</v>
      </c>
      <c r="BU78" s="10">
        <f>3/24000000*OO[[#This Row],[129 (05JUL1985 00:00:00)-Water Temperature (C)]]*OO[[#This Row],[71]]</f>
        <v>2.5049467828775E-7</v>
      </c>
      <c r="BV78" s="10">
        <f>3/24000000*OO[[#This Row],[130 (05JUL1985 03:00:00)-Water Temperature (C)]]*OO[[#This Row],[72]]</f>
        <v>2.4843630238E-7</v>
      </c>
      <c r="BW78" s="10">
        <f>3/24000000*OO[[#This Row],[131 (05JUL1985 06:00:00)-Water Temperature (C)]]*OO[[#This Row],[73]]</f>
        <v>2.4456228627849998E-7</v>
      </c>
      <c r="BX78" s="10">
        <f>3/24000000*OO[[#This Row],[132 (05JUL1985 09:00:00)-Water Temperature (C)]]*OO[[#This Row],[74]]</f>
        <v>2.3800431827249998E-7</v>
      </c>
      <c r="BY78" s="10">
        <f>3/24000000*OO[[#This Row],[133 (05JUL1985 12:00:00)-Water Temperature (C)]]*OO[[#This Row],[75]]</f>
        <v>2.3135453479259999E-7</v>
      </c>
      <c r="BZ78" s="10">
        <f>3/24000000*OO[[#This Row],[134 (05JUL1985 15:00:00)-Water Temperature (C)]]*OO[[#This Row],[76]]</f>
        <v>2.22445266834825E-7</v>
      </c>
      <c r="CA78" s="10">
        <f>3/24000000*OO[[#This Row],[135 (05JUL1985 18:00:00)-Water Temperature (C)]]*OO[[#This Row],[77]]</f>
        <v>2.1276557396154998E-7</v>
      </c>
      <c r="CB78" s="10">
        <f>3/24000000*OO[[#This Row],[136 (05JUL1985 21:00:00)-Water Temperature (C)]]*OO[[#This Row],[78]]</f>
        <v>2.0546946018900002E-7</v>
      </c>
      <c r="CC78" s="10">
        <f>3/24000000*OO[[#This Row],[137 (06JUL1985 00:00:00)-Water Temperature (C)]]*OO[[#This Row],[79]]</f>
        <v>1.990849765354625E-7</v>
      </c>
      <c r="CD78" s="10">
        <f>3/24000000*OO[[#This Row],[138 (06JUL1985 03:00:00)-Water Temperature (C)]]*OO[[#This Row],[80]]</f>
        <v>1.9646312762002498E-7</v>
      </c>
      <c r="CE78" s="10">
        <f>3/24000000*OO[[#This Row],[139 (06JUL1985 06:00:00)-Water Temperature (C)]]*OO[[#This Row],[81]]</f>
        <v>1.944984770833125E-7</v>
      </c>
      <c r="CF78" s="10">
        <f>3/24000000*OO[[#This Row],[140 (06JUL1985 09:00:00)-Water Temperature (C)]]*OO[[#This Row],[82]]</f>
        <v>1.9205102726479999E-7</v>
      </c>
      <c r="CG78" s="10">
        <f>3/24000000*OO[[#This Row],[141 (06JUL1985 12:00:00)-Water Temperature (C)]]*OO[[#This Row],[83]]</f>
        <v>1.9151095466649999E-7</v>
      </c>
      <c r="CH78" s="10">
        <f>3/24000000*OO[[#This Row],[142 (06JUL1985 15:00:00)-Water Temperature (C)]]*OO[[#This Row],[84]]</f>
        <v>1.892500484579375E-7</v>
      </c>
      <c r="CI78" s="10">
        <f>3/24000000*OO[[#This Row],[143 (06JUL1985 18:00:00)-Water Temperature (C)]]*OO[[#This Row],[85]]</f>
        <v>1.8216733202814998E-7</v>
      </c>
      <c r="CJ78" s="10">
        <f>3/24000000*OO[[#This Row],[144 (06JUL1985 21:00:00)-Water Temperature (C)]]*OO[[#This Row],[86]]</f>
        <v>1.721137830876E-7</v>
      </c>
      <c r="CK78" s="10">
        <f>3/24000000*OO[[#This Row],[145 (07JUL1985 00:00:00)-Water Temperature (C)]]*OO[[#This Row],[87]]</f>
        <v>1.6159403827012499E-7</v>
      </c>
      <c r="CL78" s="10">
        <f>3/24000000*OO[[#This Row],[146 (07JUL1985 03:00:00)-Water Temperature (C)]]*OO[[#This Row],[88]]</f>
        <v>1.5484586383151246E-7</v>
      </c>
      <c r="CM78" s="10">
        <f>3/24000000*OO[[#This Row],[147 (07JUL1985 06:00:00)-Water Temperature (C)]]*OO[[#This Row],[89]]</f>
        <v>1.504693187677125E-7</v>
      </c>
      <c r="CN78" s="10">
        <f>3/24000000*OO[[#This Row],[148 (07JUL1985 09:00:00)-Water Temperature (C)]]*OO[[#This Row],[90]]</f>
        <v>1.4596210936881251E-7</v>
      </c>
      <c r="CO78" s="10">
        <f>3/24000000*OO[[#This Row],[149 (07JUL1985 12:00:00)-Water Temperature (C)]]*OO[[#This Row],[91]]</f>
        <v>1.4056715969009999E-7</v>
      </c>
      <c r="CP78" s="10">
        <f>3/24000000*OO[[#This Row],[150 (07JUL1985 15:00:00)-Water Temperature (C)]]*OO[[#This Row],[92]]</f>
        <v>1.3367177989199999E-7</v>
      </c>
      <c r="CQ78" s="10">
        <f>3/24000000*OO[[#This Row],[151 (07JUL1985 18:00:00)-Water Temperature (C)]]*OO[[#This Row],[93]]</f>
        <v>1.2907175755262499E-7</v>
      </c>
      <c r="CR78" s="10">
        <f>3/24000000*OO[[#This Row],[152 (07JUL1985 21:00:00)-Water Temperature (C)]]*OO[[#This Row],[94]]</f>
        <v>1.294652622433375E-7</v>
      </c>
      <c r="CS78" s="10">
        <f>3/24000000*OO[[#This Row],[153 (08JUL1985 00:00:00)-Water Temperature (C)]]*OO[[#This Row],[95]]</f>
        <v>1.3132606977883751E-7</v>
      </c>
      <c r="CT78" s="10">
        <f>3/24000000*OO[[#This Row],[154 (08JUL1985 03:00:00)-Water Temperature (C)]]*OO[[#This Row],[96]]</f>
        <v>1.3161924714543747E-7</v>
      </c>
      <c r="CU78" s="10">
        <f>3/24000000*OO[[#This Row],[155 (08JUL1985 06:00:00)-Water Temperature (C)]]*OO[[#This Row],[97]]</f>
        <v>1.3059993788806248E-7</v>
      </c>
      <c r="CV78" s="10">
        <f>3/24000000*OO[[#This Row],[156 (08JUL1985 09:00:00)-Water Temperature (C)]]*OO[[#This Row],[98]]</f>
        <v>1.2682414437304998E-7</v>
      </c>
      <c r="CW78" s="10">
        <f>3/24000000*OO[[#This Row],[157 (08JUL1985 12:00:00)-Water Temperature (C)]]*OO[[#This Row],[99]]</f>
        <v>1.21739730482325E-7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8.9264009103980869E-27</v>
      </c>
      <c r="D79" s="10">
        <f>3/24*OO[[#This Row],[60 (26JUN1985 09:00:00)-Water Temperature (C)]]*OO[[#This Row],[2]]/SUM(OO[2])</f>
        <v>9.8148833303480046E-14</v>
      </c>
      <c r="E79" s="10">
        <f>3/24*OO[[#This Row],[61 (26JUN1985 12:00:00)-Water Temperature (C)]]*OO[[#This Row],[3]]/SUM(OO[3])</f>
        <v>4.8987550866295115E-5</v>
      </c>
      <c r="F79" s="10">
        <f>3/24*OO[[#This Row],[62 (26JUN1985 15:00:00)-Water Temperature (C)]]*OO[[#This Row],[4]]/SUM(OO[4])</f>
        <v>2.3267713450113272E-2</v>
      </c>
      <c r="G79" s="10">
        <f>3/24*OO[[#This Row],[63 (26JUN1985 18:00:00)-Water Temperature (C)]]*OO[[#This Row],[5]]/SUM(OO[5])</f>
        <v>0.16042818219336882</v>
      </c>
      <c r="H79" s="10">
        <f>3/24*OO[[#This Row],[64 (26JUN1985 21:00:00)-Water Temperature (C)]]*OO[[#This Row],[6]]/SUM(OO[6])</f>
        <v>0.14115303867161647</v>
      </c>
      <c r="I79" s="10">
        <f>3/24*OO[[#This Row],[65 (27JUN1985 00:00:00)-Water Temperature (C)]]*OO[[#This Row],[7]]/SUM(OO[7])</f>
        <v>3.7508694312083923E-2</v>
      </c>
      <c r="J79" s="10">
        <f>3/24*OO[[#This Row],[66 (27JUN1985 03:00:00)-Water Temperature (C)]]*OO[[#This Row],[8]]/SUM(OO[8])</f>
        <v>4.976378812005835E-3</v>
      </c>
      <c r="K79" s="10">
        <f>3/24*OO[[#This Row],[67 (27JUN1985 06:00:00)-Water Temperature (C)]]*OO[[#This Row],[9]]/SUM(OO[9])</f>
        <v>5.2681705023779467E-4</v>
      </c>
      <c r="L79" s="10">
        <f>3/24*OO[[#This Row],[68 (27JUN1985 09:00:00)-Water Temperature (C)]]*OO[[#This Row],[10]]/SUM(OO[10])</f>
        <v>1.1083967376425736E-4</v>
      </c>
      <c r="M79" s="10">
        <f>3/24*OO[[#This Row],[69 (27JUN1985 12:00:00)-Water Temperature (C)]]*OO[[#This Row],[11]]/SUM(OO[11])</f>
        <v>7.5744416706172266E-5</v>
      </c>
      <c r="N79" s="10">
        <f>3/24*OO[[#This Row],[70 (27JUN1985 15:00:00)-Water Temperature (C)]]*OO[[#This Row],[12]]/SUM(OO[12])</f>
        <v>7.8673689852396057E-5</v>
      </c>
      <c r="O79" s="10">
        <f>3/24*OO[[#This Row],[71 (27JUN1985 18:00:00)-Water Temperature (C)]]*OO[[#This Row],[13]]/SUM(OO[13])</f>
        <v>8.7867072244282338E-5</v>
      </c>
      <c r="P79" s="10">
        <f>3/24*OO[[#This Row],[72 (27JUN1985 21:00:00)-Water Temperature (C)]]*OO[[#This Row],[14]]/SUM(OO[14])</f>
        <v>9.1665088316633301E-5</v>
      </c>
      <c r="Q79" s="10">
        <f>3/24*OO[[#This Row],[73 (28JUN1985 00:00:00)-Water Temperature (C)]]*OO[[#This Row],[15]]/SUM(OO[15])</f>
        <v>8.8632535640541932E-5</v>
      </c>
      <c r="R79" s="10">
        <f>3/24*OO[[#This Row],[74 (28JUN1985 03:00:00)-Water Temperature (C)]]*OO[[#This Row],[16]]/SUM(OO[16])</f>
        <v>8.2416671788616074E-5</v>
      </c>
      <c r="S79" s="10">
        <f>3/24*OO[[#This Row],[75 (28JUN1985 06:00:00)-Water Temperature (C)]]*OO[[#This Row],[17]]/SUM(OO[17])</f>
        <v>7.5314225772603593E-5</v>
      </c>
      <c r="T79" s="10">
        <f>3/24*OO[[#This Row],[76 (28JUN1985 09:00:00)-Water Temperature (C)]]*OO[[#This Row],[18]]/SUM(OO[18])</f>
        <v>6.8876134018942858E-5</v>
      </c>
      <c r="U79" s="10">
        <f>3/24*OO[[#This Row],[77 (28JUN1985 12:00:00)-Water Temperature (C)]]*OO[[#This Row],[19]]/SUM(OO[19])</f>
        <v>6.2732013264478053E-5</v>
      </c>
      <c r="V79" s="10">
        <f>3/24000000*OO[[#This Row],[78 (28JUN1985 15:00:00)-Water Temperature (C)]]*OO[[#This Row],[20]]</f>
        <v>5.6107502676824993E-5</v>
      </c>
      <c r="W79" s="10">
        <f>3/24000000*OO[[#This Row],[79 (28JUN1985 18:00:00)-Water Temperature (C)]]*OO[[#This Row],[21]]</f>
        <v>4.9757553061337502E-5</v>
      </c>
      <c r="X79" s="10">
        <f>3/24000000*OO[[#This Row],[80 (28JUN1985 21:00:00)-Water Temperature (C)]]*OO[[#This Row],[22]]</f>
        <v>4.4076834512799998E-5</v>
      </c>
      <c r="Y79" s="10">
        <f>3/24000000*OO[[#This Row],[81 (29JUN1985 00:00:00)-Water Temperature (C)]]*OO[[#This Row],[23]]</f>
        <v>3.8796270901849997E-5</v>
      </c>
      <c r="Z79" s="10">
        <f>3/24000000*OO[[#This Row],[82 (29JUN1985 03:00:00)-Water Temperature (C)]]*OO[[#This Row],[24]]</f>
        <v>3.4145979578375005E-5</v>
      </c>
      <c r="AA79" s="10">
        <f>3/24000000*OO[[#This Row],[83 (29JUN1985 06:00:00)-Water Temperature (C)]]*OO[[#This Row],[25]]</f>
        <v>3.0159108241424999E-5</v>
      </c>
      <c r="AB79" s="10">
        <f>3/24000000*OO[[#This Row],[84 (29JUN1985 09:00:00)-Water Temperature (C)]]*OO[[#This Row],[26]]</f>
        <v>2.6588274352887495E-5</v>
      </c>
      <c r="AC79" s="10">
        <f>3/24000000*OO[[#This Row],[85 (29JUN1985 12:00:00)-Water Temperature (C)]]*OO[[#This Row],[27]]</f>
        <v>2.3620194230849998E-5</v>
      </c>
      <c r="AD79" s="10">
        <f>3/24000000*OO[[#This Row],[86 (29JUN1985 15:00:00)-Water Temperature (C)]]*OO[[#This Row],[28]]</f>
        <v>2.0954237850825E-5</v>
      </c>
      <c r="AE79" s="10">
        <f>3/24000000*OO[[#This Row],[88 (29JUN1985 21:00:00)-Water Temperature (C)]]*OO[[#This Row],[30]]</f>
        <v>1.6461117528862504E-5</v>
      </c>
      <c r="AF79" s="10">
        <f>3/24000000*OO[[#This Row],[88 (29JUN1985 21:00:00)-Water Temperature (C)]]*OO[[#This Row],[30]]</f>
        <v>1.6461117528862504E-5</v>
      </c>
      <c r="AG79" s="10">
        <f>3/24000000*OO[[#This Row],[89 (30JUN1985 00:00:00)-Water Temperature (C)]]*OO[[#This Row],[31]]</f>
        <v>1.4513559687589999E-5</v>
      </c>
      <c r="AH79" s="10">
        <f>3/24000000*OO[[#This Row],[90 (30JUN1985 03:00:00)-Water Temperature (C)]]*OO[[#This Row],[32]]</f>
        <v>1.2834015375869998E-5</v>
      </c>
      <c r="AI79" s="10">
        <f>3/24000000*OO[[#This Row],[91 (30JUN1985 06:00:00)-Water Temperature (C)]]*OO[[#This Row],[33]]</f>
        <v>1.1334738514129999E-5</v>
      </c>
      <c r="AJ79" s="10">
        <f>3/24000000*OO[[#This Row],[92 (30JUN1985 09:00:00)-Water Temperature (C)]]*OO[[#This Row],[34]]</f>
        <v>9.9968925431050004E-6</v>
      </c>
      <c r="AK79" s="10">
        <f>3/24000000*OO[[#This Row],[93 (30JUN1985 12:00:00)-Water Temperature (C)]]*OO[[#This Row],[35]]</f>
        <v>8.8259850207562481E-6</v>
      </c>
      <c r="AL79" s="10">
        <f>3/24000000*OO[[#This Row],[94 (30JUN1985 15:00:00)-Water Temperature (C)]]*OO[[#This Row],[36]]</f>
        <v>7.662482397989998E-6</v>
      </c>
      <c r="AM79" s="10">
        <f>3/24000000*OO[[#This Row],[95 (30JUN1985 18:00:00)-Water Temperature (C)]]*OO[[#This Row],[37]]</f>
        <v>6.3524918189999998E-6</v>
      </c>
      <c r="AN79" s="10">
        <f>3/24000000*OO[[#This Row],[96 (30JUN1985 21:00:00)-Water Temperature (C)]]*OO[[#This Row],[38]]</f>
        <v>4.8807742700924994E-6</v>
      </c>
      <c r="AO79" s="10">
        <f>3/24000000*OO[[#This Row],[97 (01JUL1985 00:00:00)-Water Temperature (C)]]*OO[[#This Row],[39]]</f>
        <v>3.4807930320825005E-6</v>
      </c>
      <c r="AP79" s="10">
        <f>3/24000000*OO[[#This Row],[98 (01JUL1985 03:00:00)-Water Temperature (C)]]*OO[[#This Row],[40]]</f>
        <v>2.4457009455112497E-6</v>
      </c>
      <c r="AQ79" s="10">
        <f>3/24000000*OO[[#This Row],[99 (01JUL1985 06:00:00)-Water Temperature (C)]]*OO[[#This Row],[41]]</f>
        <v>1.7587417930092499E-6</v>
      </c>
      <c r="AR79" s="10">
        <f>3/24000000*OO[[#This Row],[100 (01JUL1985 09:00:00)-Water Temperature (C)]]*OO[[#This Row],[42]]</f>
        <v>1.3336855360565001E-6</v>
      </c>
      <c r="AS79" s="10">
        <f>3/24000000*OO[[#This Row],[101 (01JUL1985 12:00:00)-Water Temperature (C)]]*OO[[#This Row],[43]]</f>
        <v>1.074377375122625E-6</v>
      </c>
      <c r="AT79" s="10">
        <f>3/24000000*OO[[#This Row],[102 (01JUL1985 15:00:00)-Water Temperature (C)]]*OO[[#This Row],[44]]</f>
        <v>9.0874082707400014E-7</v>
      </c>
      <c r="AU79" s="10">
        <f>3/24000000*OO[[#This Row],[103 (01JUL1985 18:00:00)-Water Temperature (C)]]*OO[[#This Row],[45]]</f>
        <v>7.9799809561900003E-7</v>
      </c>
      <c r="AV79" s="10">
        <f>3/24000000*OO[[#This Row],[104 (01JUL1985 21:00:00)-Water Temperature (C)]]*OO[[#This Row],[46]]</f>
        <v>7.2340285237549998E-7</v>
      </c>
      <c r="AW79" s="10">
        <f>3/24000000*OO[[#This Row],[105 (02JUL1985 00:00:00)-Water Temperature (C)]]*OO[[#This Row],[47]]</f>
        <v>6.6977552402324996E-7</v>
      </c>
      <c r="AX79" s="10">
        <f>3/24000000*OO[[#This Row],[106 (02JUL1985 03:00:00)-Water Temperature (C)]]*OO[[#This Row],[48]]</f>
        <v>6.3446839964424993E-7</v>
      </c>
      <c r="AY79" s="10">
        <f>3/24000000*OO[[#This Row],[107 (02JUL1985 06:00:00)-Water Temperature (C)]]*OO[[#This Row],[49]]</f>
        <v>6.0411598663050002E-7</v>
      </c>
      <c r="AZ79" s="10">
        <f>3/24000000*OO[[#This Row],[108 (02JUL1985 09:00:00)-Water Temperature (C)]]*OO[[#This Row],[50]]</f>
        <v>5.7449422156499995E-7</v>
      </c>
      <c r="BA79" s="10">
        <f>3/24000000*OO[[#This Row],[109 (02JUL1985 12:00:00)-Water Temperature (C)]]*OO[[#This Row],[51]]</f>
        <v>5.4856144314924999E-7</v>
      </c>
      <c r="BB79" s="10">
        <f>3/24000000*OO[[#This Row],[110 (02JUL1985 15:00:00)-Water Temperature (C)]]*OO[[#This Row],[52]]</f>
        <v>5.1985486694450003E-7</v>
      </c>
      <c r="BC79" s="10">
        <f>3/24000000*OO[[#This Row],[111 (02JUL1985 18:00:00)-Water Temperature (C)]]*OO[[#This Row],[53]]</f>
        <v>4.8889072537500003E-7</v>
      </c>
      <c r="BD79" s="10">
        <f>3/24000000*OO[[#This Row],[112 (02JUL1985 21:00:00)-Water Temperature (C)]]*OO[[#This Row],[54]]</f>
        <v>4.6274556652399999E-7</v>
      </c>
      <c r="BE79" s="10">
        <f>3/24000000*OO[[#This Row],[113 (03JUL1985 00:00:00)-Water Temperature (C)]]*OO[[#This Row],[55]]</f>
        <v>4.4047849591100001E-7</v>
      </c>
      <c r="BF79" s="10">
        <f>3/24000000*OO[[#This Row],[114 (03JUL1985 03:00:00)-Water Temperature (C)]]*OO[[#This Row],[56]]</f>
        <v>4.2435765210599996E-7</v>
      </c>
      <c r="BG79" s="10">
        <f>3/24000000*OO[[#This Row],[115 (03JUL1985 06:00:00)-Water Temperature (C)]]*OO[[#This Row],[57]]</f>
        <v>4.1031100255249996E-7</v>
      </c>
      <c r="BH79" s="10">
        <f>3/24000000*OO[[#This Row],[116 (03JUL1985 09:00:00)-Water Temperature (C)]]*OO[[#This Row],[58]]</f>
        <v>3.9464978461124996E-7</v>
      </c>
      <c r="BI79" s="10">
        <f>3/24000000*OO[[#This Row],[117 (03JUL1985 12:00:00)-Water Temperature (C)]]*OO[[#This Row],[59]]</f>
        <v>3.78499160512E-7</v>
      </c>
      <c r="BJ79" s="10">
        <f>3/24000000*OO[[#This Row],[118 (03JUL1985 15:00:00)-Water Temperature (C)]]*OO[[#This Row],[60]]</f>
        <v>3.58980896587E-7</v>
      </c>
      <c r="BK79" s="10">
        <f>3/24000000*OO[[#This Row],[119 (03JUL1985 18:00:00)-Water Temperature (C)]]*OO[[#This Row],[61]]</f>
        <v>3.3830996074599995E-7</v>
      </c>
      <c r="BL79" s="10">
        <f>3/24000000*OO[[#This Row],[120 (03JUL1985 21:00:00)-Water Temperature (C)]]*OO[[#This Row],[62]]</f>
        <v>3.1966758231862496E-7</v>
      </c>
      <c r="BM79" s="10">
        <f>3/24000000*OO[[#This Row],[121 (04JUL1985 00:00:00)-Water Temperature (C)]]*OO[[#This Row],[63]]</f>
        <v>3.0283973156937497E-7</v>
      </c>
      <c r="BN79" s="10">
        <f>3/24000000*OO[[#This Row],[122 (04JUL1985 03:00:00)-Water Temperature (C)]]*OO[[#This Row],[64]]</f>
        <v>2.8947174469249998E-7</v>
      </c>
      <c r="BO79" s="10">
        <f>3/24000000*OO[[#This Row],[123 (04JUL1985 06:00:00)-Water Temperature (C)]]*OO[[#This Row],[65]]</f>
        <v>2.7463003504837499E-7</v>
      </c>
      <c r="BP79" s="10">
        <f>3/24000000*OO[[#This Row],[124 (04JUL1985 09:00:00)-Water Temperature (C)]]*OO[[#This Row],[66]]</f>
        <v>2.5914855739737502E-7</v>
      </c>
      <c r="BQ79" s="10">
        <f>3/24000000*OO[[#This Row],[125 (04JUL1985 12:00:00)-Water Temperature (C)]]*OO[[#This Row],[67]]</f>
        <v>2.4322458549187498E-7</v>
      </c>
      <c r="BR79" s="10">
        <f>3/24000000*OO[[#This Row],[126 (04JUL1985 15:00:00)-Water Temperature (C)]]*OO[[#This Row],[68]]</f>
        <v>2.2847612694750002E-7</v>
      </c>
      <c r="BS79" s="10">
        <f>3/24000000*OO[[#This Row],[127 (04JUL1985 18:00:00)-Water Temperature (C)]]*OO[[#This Row],[69]]</f>
        <v>2.18110240492625E-7</v>
      </c>
      <c r="BT79" s="10">
        <f>3/24000000*OO[[#This Row],[128 (04JUL1985 21:00:00)-Water Temperature (C)]]*OO[[#This Row],[70]]</f>
        <v>2.1208393209937494E-7</v>
      </c>
      <c r="BU79" s="10">
        <f>3/24000000*OO[[#This Row],[129 (05JUL1985 00:00:00)-Water Temperature (C)]]*OO[[#This Row],[71]]</f>
        <v>2.07711016513E-7</v>
      </c>
      <c r="BV79" s="10">
        <f>3/24000000*OO[[#This Row],[130 (05JUL1985 03:00:00)-Water Temperature (C)]]*OO[[#This Row],[72]]</f>
        <v>2.0631198230825E-7</v>
      </c>
      <c r="BW79" s="10">
        <f>3/24000000*OO[[#This Row],[131 (05JUL1985 06:00:00)-Water Temperature (C)]]*OO[[#This Row],[73]]</f>
        <v>2.0310154025287495E-7</v>
      </c>
      <c r="BX79" s="10">
        <f>3/24000000*OO[[#This Row],[132 (05JUL1985 09:00:00)-Water Temperature (C)]]*OO[[#This Row],[74]]</f>
        <v>1.980251465259375E-7</v>
      </c>
      <c r="BY79" s="10">
        <f>3/24000000*OO[[#This Row],[133 (05JUL1985 12:00:00)-Water Temperature (C)]]*OO[[#This Row],[75]]</f>
        <v>1.9235591631089999E-7</v>
      </c>
      <c r="BZ79" s="10">
        <f>3/24000000*OO[[#This Row],[134 (05JUL1985 15:00:00)-Water Temperature (C)]]*OO[[#This Row],[76]]</f>
        <v>1.8500204734199997E-7</v>
      </c>
      <c r="CA79" s="10">
        <f>3/24000000*OO[[#This Row],[135 (05JUL1985 18:00:00)-Water Temperature (C)]]*OO[[#This Row],[77]]</f>
        <v>1.7680075682891246E-7</v>
      </c>
      <c r="CB79" s="10">
        <f>3/24000000*OO[[#This Row],[136 (05JUL1985 21:00:00)-Water Temperature (C)]]*OO[[#This Row],[78]]</f>
        <v>1.7040161058562501E-7</v>
      </c>
      <c r="CC79" s="10">
        <f>3/24000000*OO[[#This Row],[137 (06JUL1985 00:00:00)-Water Temperature (C)]]*OO[[#This Row],[79]]</f>
        <v>1.6532618491605E-7</v>
      </c>
      <c r="CD79" s="10">
        <f>3/24000000*OO[[#This Row],[138 (06JUL1985 03:00:00)-Water Temperature (C)]]*OO[[#This Row],[80]]</f>
        <v>1.6324012872609997E-7</v>
      </c>
      <c r="CE79" s="10">
        <f>3/24000000*OO[[#This Row],[139 (06JUL1985 06:00:00)-Water Temperature (C)]]*OO[[#This Row],[81]]</f>
        <v>1.6150358087019996E-7</v>
      </c>
      <c r="CF79" s="10">
        <f>3/24000000*OO[[#This Row],[140 (06JUL1985 09:00:00)-Water Temperature (C)]]*OO[[#This Row],[82]]</f>
        <v>1.595927345558E-7</v>
      </c>
      <c r="CG79" s="10">
        <f>3/24000000*OO[[#This Row],[141 (06JUL1985 12:00:00)-Water Temperature (C)]]*OO[[#This Row],[83]]</f>
        <v>1.5893879229567501E-7</v>
      </c>
      <c r="CH79" s="10">
        <f>3/24000000*OO[[#This Row],[142 (06JUL1985 15:00:00)-Water Temperature (C)]]*OO[[#This Row],[84]]</f>
        <v>1.56899241898875E-7</v>
      </c>
      <c r="CI79" s="10">
        <f>3/24000000*OO[[#This Row],[143 (06JUL1985 18:00:00)-Water Temperature (C)]]*OO[[#This Row],[85]]</f>
        <v>1.5146138167487502E-7</v>
      </c>
      <c r="CJ79" s="10">
        <f>3/24000000*OO[[#This Row],[144 (06JUL1985 21:00:00)-Water Temperature (C)]]*OO[[#This Row],[86]]</f>
        <v>1.4360910975302499E-7</v>
      </c>
      <c r="CK79" s="10">
        <f>3/24000000*OO[[#This Row],[145 (07JUL1985 00:00:00)-Water Temperature (C)]]*OO[[#This Row],[87]]</f>
        <v>1.3528829193493748E-7</v>
      </c>
      <c r="CL79" s="10">
        <f>3/24000000*OO[[#This Row],[146 (07JUL1985 03:00:00)-Water Temperature (C)]]*OO[[#This Row],[88]]</f>
        <v>1.2942202934609997E-7</v>
      </c>
      <c r="CM79" s="10">
        <f>3/24000000*OO[[#This Row],[147 (07JUL1985 06:00:00)-Water Temperature (C)]]*OO[[#This Row],[89]]</f>
        <v>1.2541979702559998E-7</v>
      </c>
      <c r="CN79" s="10">
        <f>3/24000000*OO[[#This Row],[148 (07JUL1985 09:00:00)-Water Temperature (C)]]*OO[[#This Row],[90]]</f>
        <v>1.216446520128625E-7</v>
      </c>
      <c r="CO79" s="10">
        <f>3/24000000*OO[[#This Row],[149 (07JUL1985 12:00:00)-Water Temperature (C)]]*OO[[#This Row],[91]]</f>
        <v>1.1732922257506248E-7</v>
      </c>
      <c r="CP79" s="10">
        <f>3/24000000*OO[[#This Row],[150 (07JUL1985 15:00:00)-Water Temperature (C)]]*OO[[#This Row],[92]]</f>
        <v>1.1146809887079998E-7</v>
      </c>
      <c r="CQ79" s="10">
        <f>3/24000000*OO[[#This Row],[151 (07JUL1985 18:00:00)-Water Temperature (C)]]*OO[[#This Row],[93]]</f>
        <v>1.0687021860655E-7</v>
      </c>
      <c r="CR79" s="10">
        <f>3/24000000*OO[[#This Row],[152 (07JUL1985 21:00:00)-Water Temperature (C)]]*OO[[#This Row],[94]]</f>
        <v>1.0631566907399999E-7</v>
      </c>
      <c r="CS79" s="10">
        <f>3/24000000*OO[[#This Row],[153 (08JUL1985 00:00:00)-Water Temperature (C)]]*OO[[#This Row],[95]]</f>
        <v>1.0783634755757499E-7</v>
      </c>
      <c r="CT79" s="10">
        <f>3/24000000*OO[[#This Row],[154 (08JUL1985 03:00:00)-Water Temperature (C)]]*OO[[#This Row],[96]]</f>
        <v>1.0870263579375E-7</v>
      </c>
      <c r="CU79" s="10">
        <f>3/24000000*OO[[#This Row],[155 (08JUL1985 06:00:00)-Water Temperature (C)]]*OO[[#This Row],[97]]</f>
        <v>1.082955308204125E-7</v>
      </c>
      <c r="CV79" s="10">
        <f>3/24000000*OO[[#This Row],[156 (08JUL1985 09:00:00)-Water Temperature (C)]]*OO[[#This Row],[98]]</f>
        <v>1.055403791915625E-7</v>
      </c>
      <c r="CW79" s="10">
        <f>3/24000000*OO[[#This Row],[157 (08JUL1985 12:00:00)-Water Temperature (C)]]*OO[[#This Row],[99]]</f>
        <v>1.0139700951660001E-7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4.832633160834289E-28</v>
      </c>
      <c r="D80" s="10">
        <f>3/24*OO[[#This Row],[60 (26JUN1985 09:00:00)-Water Temperature (C)]]*OO[[#This Row],[2]]/SUM(OO[2])</f>
        <v>8.2712551857818822E-15</v>
      </c>
      <c r="E80" s="10">
        <f>3/24*OO[[#This Row],[61 (26JUN1985 12:00:00)-Water Temperature (C)]]*OO[[#This Row],[3]]/SUM(OO[3])</f>
        <v>1.3748584595982818E-5</v>
      </c>
      <c r="F80" s="10">
        <f>3/24*OO[[#This Row],[62 (26JUN1985 15:00:00)-Water Temperature (C)]]*OO[[#This Row],[4]]/SUM(OO[4])</f>
        <v>1.1896763045984774E-2</v>
      </c>
      <c r="G80" s="10">
        <f>3/24*OO[[#This Row],[63 (26JUN1985 18:00:00)-Water Temperature (C)]]*OO[[#This Row],[5]]/SUM(OO[5])</f>
        <v>0.10856790221580984</v>
      </c>
      <c r="H80" s="10">
        <f>3/24*OO[[#This Row],[64 (26JUN1985 21:00:00)-Water Temperature (C)]]*OO[[#This Row],[6]]/SUM(OO[6])</f>
        <v>0.11566191302849434</v>
      </c>
      <c r="I80" s="10">
        <f>3/24*OO[[#This Row],[65 (27JUN1985 00:00:00)-Water Temperature (C)]]*OO[[#This Row],[7]]/SUM(OO[7])</f>
        <v>3.5306231901737262E-2</v>
      </c>
      <c r="J80" s="10">
        <f>3/24*OO[[#This Row],[66 (27JUN1985 03:00:00)-Water Temperature (C)]]*OO[[#This Row],[8]]/SUM(OO[8])</f>
        <v>5.1391151153472427E-3</v>
      </c>
      <c r="K80" s="10">
        <f>3/24*OO[[#This Row],[67 (27JUN1985 06:00:00)-Water Temperature (C)]]*OO[[#This Row],[9]]/SUM(OO[9])</f>
        <v>5.5087064210745788E-4</v>
      </c>
      <c r="L80" s="10">
        <f>3/24*OO[[#This Row],[68 (27JUN1985 09:00:00)-Water Temperature (C)]]*OO[[#This Row],[10]]/SUM(OO[10])</f>
        <v>9.6829854670277819E-5</v>
      </c>
      <c r="M80" s="10">
        <f>3/24*OO[[#This Row],[69 (27JUN1985 12:00:00)-Water Temperature (C)]]*OO[[#This Row],[11]]/SUM(OO[11])</f>
        <v>5.8085023251511052E-5</v>
      </c>
      <c r="N80" s="10">
        <f>3/24*OO[[#This Row],[70 (27JUN1985 15:00:00)-Water Temperature (C)]]*OO[[#This Row],[12]]/SUM(OO[12])</f>
        <v>5.8437600275005758E-5</v>
      </c>
      <c r="O80" s="10">
        <f>3/24*OO[[#This Row],[71 (27JUN1985 18:00:00)-Water Temperature (C)]]*OO[[#This Row],[13]]/SUM(OO[13])</f>
        <v>6.5269862674816498E-5</v>
      </c>
      <c r="P80" s="10">
        <f>3/24*OO[[#This Row],[72 (27JUN1985 21:00:00)-Water Temperature (C)]]*OO[[#This Row],[14]]/SUM(OO[14])</f>
        <v>6.8805643207883632E-5</v>
      </c>
      <c r="Q80" s="10">
        <f>3/24*OO[[#This Row],[73 (28JUN1985 00:00:00)-Water Temperature (C)]]*OO[[#This Row],[15]]/SUM(OO[15])</f>
        <v>6.7099009970943873E-5</v>
      </c>
      <c r="R80" s="10">
        <f>3/24*OO[[#This Row],[74 (28JUN1985 03:00:00)-Water Temperature (C)]]*OO[[#This Row],[16]]/SUM(OO[16])</f>
        <v>6.2662069741826088E-5</v>
      </c>
      <c r="S80" s="10">
        <f>3/24*OO[[#This Row],[75 (28JUN1985 06:00:00)-Water Temperature (C)]]*OO[[#This Row],[17]]/SUM(OO[17])</f>
        <v>5.7335948727758571E-5</v>
      </c>
      <c r="T80" s="10">
        <f>3/24*OO[[#This Row],[76 (28JUN1985 09:00:00)-Water Temperature (C)]]*OO[[#This Row],[18]]/SUM(OO[18])</f>
        <v>5.2365575464800992E-5</v>
      </c>
      <c r="U80" s="10">
        <f>3/24*OO[[#This Row],[77 (28JUN1985 12:00:00)-Water Temperature (C)]]*OO[[#This Row],[19]]/SUM(OO[19])</f>
        <v>4.7643971781543735E-5</v>
      </c>
      <c r="V80" s="10">
        <f>3/24000000*OO[[#This Row],[78 (28JUN1985 15:00:00)-Water Temperature (C)]]*OO[[#This Row],[20]]</f>
        <v>4.2582684725200002E-5</v>
      </c>
      <c r="W80" s="10">
        <f>3/24000000*OO[[#This Row],[79 (28JUN1985 18:00:00)-Water Temperature (C)]]*OO[[#This Row],[21]]</f>
        <v>3.776724662805E-5</v>
      </c>
      <c r="X80" s="10">
        <f>3/24000000*OO[[#This Row],[80 (28JUN1985 21:00:00)-Water Temperature (C)]]*OO[[#This Row],[22]]</f>
        <v>3.3441066015912498E-5</v>
      </c>
      <c r="Y80" s="10">
        <f>3/24000000*OO[[#This Row],[81 (29JUN1985 00:00:00)-Water Temperature (C)]]*OO[[#This Row],[23]]</f>
        <v>2.9467330061999997E-5</v>
      </c>
      <c r="Z80" s="10">
        <f>3/24000000*OO[[#This Row],[82 (29JUN1985 03:00:00)-Water Temperature (C)]]*OO[[#This Row],[24]]</f>
        <v>2.5978617150450001E-5</v>
      </c>
      <c r="AA80" s="10">
        <f>3/24000000*OO[[#This Row],[83 (29JUN1985 06:00:00)-Water Temperature (C)]]*OO[[#This Row],[25]]</f>
        <v>2.2943605038750004E-5</v>
      </c>
      <c r="AB80" s="10">
        <f>3/24000000*OO[[#This Row],[84 (29JUN1985 09:00:00)-Water Temperature (C)]]*OO[[#This Row],[26]]</f>
        <v>2.01919330928525E-5</v>
      </c>
      <c r="AC80" s="10">
        <f>3/24000000*OO[[#This Row],[85 (29JUN1985 12:00:00)-Water Temperature (C)]]*OO[[#This Row],[27]]</f>
        <v>1.788694307031E-5</v>
      </c>
      <c r="AD80" s="10">
        <f>3/24000000*OO[[#This Row],[86 (29JUN1985 15:00:00)-Water Temperature (C)]]*OO[[#This Row],[28]]</f>
        <v>1.5832256049229999E-5</v>
      </c>
      <c r="AE80" s="10">
        <f>3/24000000*OO[[#This Row],[88 (29JUN1985 21:00:00)-Water Temperature (C)]]*OO[[#This Row],[30]]</f>
        <v>1.2416951060669999E-5</v>
      </c>
      <c r="AF80" s="10">
        <f>3/24000000*OO[[#This Row],[88 (29JUN1985 21:00:00)-Water Temperature (C)]]*OO[[#This Row],[30]]</f>
        <v>1.2416951060669999E-5</v>
      </c>
      <c r="AG80" s="10">
        <f>3/24000000*OO[[#This Row],[89 (30JUN1985 00:00:00)-Water Temperature (C)]]*OO[[#This Row],[31]]</f>
        <v>1.0954179053317497E-5</v>
      </c>
      <c r="AH80" s="10">
        <f>3/24000000*OO[[#This Row],[90 (30JUN1985 03:00:00)-Water Temperature (C)]]*OO[[#This Row],[32]]</f>
        <v>9.7039514518874982E-6</v>
      </c>
      <c r="AI80" s="10">
        <f>3/24000000*OO[[#This Row],[91 (30JUN1985 06:00:00)-Water Temperature (C)]]*OO[[#This Row],[33]]</f>
        <v>8.5883031935749995E-6</v>
      </c>
      <c r="AJ80" s="10">
        <f>3/24000000*OO[[#This Row],[92 (30JUN1985 09:00:00)-Water Temperature (C)]]*OO[[#This Row],[34]]</f>
        <v>7.5775979096E-6</v>
      </c>
      <c r="AK80" s="10">
        <f>3/24000000*OO[[#This Row],[93 (30JUN1985 12:00:00)-Water Temperature (C)]]*OO[[#This Row],[35]]</f>
        <v>6.684700896389999E-6</v>
      </c>
      <c r="AL80" s="10">
        <f>3/24000000*OO[[#This Row],[94 (30JUN1985 15:00:00)-Water Temperature (C)]]*OO[[#This Row],[36]]</f>
        <v>5.8149695867512486E-6</v>
      </c>
      <c r="AM80" s="10">
        <f>3/24000000*OO[[#This Row],[95 (30JUN1985 18:00:00)-Water Temperature (C)]]*OO[[#This Row],[37]]</f>
        <v>4.869242852485E-6</v>
      </c>
      <c r="AN80" s="10">
        <f>3/24000000*OO[[#This Row],[96 (30JUN1985 21:00:00)-Water Temperature (C)]]*OO[[#This Row],[38]]</f>
        <v>3.8056681883000001E-6</v>
      </c>
      <c r="AO80" s="10">
        <f>3/24000000*OO[[#This Row],[97 (01JUL1985 00:00:00)-Water Temperature (C)]]*OO[[#This Row],[39]]</f>
        <v>2.7557747359462496E-6</v>
      </c>
      <c r="AP80" s="10">
        <f>3/24000000*OO[[#This Row],[98 (01JUL1985 03:00:00)-Water Temperature (C)]]*OO[[#This Row],[40]]</f>
        <v>1.945630593336375E-6</v>
      </c>
      <c r="AQ80" s="10">
        <f>3/24000000*OO[[#This Row],[99 (01JUL1985 06:00:00)-Water Temperature (C)]]*OO[[#This Row],[41]]</f>
        <v>1.3878157970747499E-6</v>
      </c>
      <c r="AR80" s="10">
        <f>3/24000000*OO[[#This Row],[100 (01JUL1985 09:00:00)-Water Temperature (C)]]*OO[[#This Row],[42]]</f>
        <v>1.0387180450087501E-6</v>
      </c>
      <c r="AS80" s="10">
        <f>3/24000000*OO[[#This Row],[101 (01JUL1985 12:00:00)-Water Temperature (C)]]*OO[[#This Row],[43]]</f>
        <v>8.2575464764599996E-7</v>
      </c>
      <c r="AT80" s="10">
        <f>3/24000000*OO[[#This Row],[102 (01JUL1985 15:00:00)-Water Temperature (C)]]*OO[[#This Row],[44]]</f>
        <v>6.9115534339075011E-7</v>
      </c>
      <c r="AU80" s="10">
        <f>3/24000000*OO[[#This Row],[103 (01JUL1985 18:00:00)-Water Temperature (C)]]*OO[[#This Row],[45]]</f>
        <v>6.0227596678399993E-7</v>
      </c>
      <c r="AV80" s="10">
        <f>3/24000000*OO[[#This Row],[104 (01JUL1985 21:00:00)-Water Temperature (C)]]*OO[[#This Row],[46]]</f>
        <v>5.4312078060637504E-7</v>
      </c>
      <c r="AW80" s="10">
        <f>3/24000000*OO[[#This Row],[105 (02JUL1985 00:00:00)-Water Temperature (C)]]*OO[[#This Row],[47]]</f>
        <v>5.022844161431249E-7</v>
      </c>
      <c r="AX80" s="10">
        <f>3/24000000*OO[[#This Row],[106 (02JUL1985 03:00:00)-Water Temperature (C)]]*OO[[#This Row],[48]]</f>
        <v>4.7605581255549997E-7</v>
      </c>
      <c r="AY80" s="10">
        <f>3/24000000*OO[[#This Row],[107 (02JUL1985 06:00:00)-Water Temperature (C)]]*OO[[#This Row],[49]]</f>
        <v>4.5285769302199998E-7</v>
      </c>
      <c r="AZ80" s="10">
        <f>3/24000000*OO[[#This Row],[108 (02JUL1985 09:00:00)-Water Temperature (C)]]*OO[[#This Row],[50]]</f>
        <v>4.3028796427399996E-7</v>
      </c>
      <c r="BA80" s="10">
        <f>3/24000000*OO[[#This Row],[109 (02JUL1985 12:00:00)-Water Temperature (C)]]*OO[[#This Row],[51]]</f>
        <v>4.1029760450412495E-7</v>
      </c>
      <c r="BB80" s="10">
        <f>3/24000000*OO[[#This Row],[110 (02JUL1985 15:00:00)-Water Temperature (C)]]*OO[[#This Row],[52]]</f>
        <v>3.88257351433E-7</v>
      </c>
      <c r="BC80" s="10">
        <f>3/24000000*OO[[#This Row],[111 (02JUL1985 18:00:00)-Water Temperature (C)]]*OO[[#This Row],[53]]</f>
        <v>3.65053764354E-7</v>
      </c>
      <c r="BD80" s="10">
        <f>3/24000000*OO[[#This Row],[112 (02JUL1985 21:00:00)-Water Temperature (C)]]*OO[[#This Row],[54]]</f>
        <v>3.4509897979049995E-7</v>
      </c>
      <c r="BE80" s="10">
        <f>3/24000000*OO[[#This Row],[113 (03JUL1985 00:00:00)-Water Temperature (C)]]*OO[[#This Row],[55]]</f>
        <v>3.2873001979124997E-7</v>
      </c>
      <c r="BF80" s="10">
        <f>3/24000000*OO[[#This Row],[114 (03JUL1985 03:00:00)-Water Temperature (C)]]*OO[[#This Row],[56]]</f>
        <v>3.1722378781649995E-7</v>
      </c>
      <c r="BG80" s="10">
        <f>3/24000000*OO[[#This Row],[115 (03JUL1985 06:00:00)-Water Temperature (C)]]*OO[[#This Row],[57]]</f>
        <v>3.0680743267549997E-7</v>
      </c>
      <c r="BH80" s="10">
        <f>3/24000000*OO[[#This Row],[116 (03JUL1985 09:00:00)-Water Temperature (C)]]*OO[[#This Row],[58]]</f>
        <v>2.9508889299749997E-7</v>
      </c>
      <c r="BI80" s="10">
        <f>3/24000000*OO[[#This Row],[117 (03JUL1985 12:00:00)-Water Temperature (C)]]*OO[[#This Row],[59]]</f>
        <v>2.8289058446362493E-7</v>
      </c>
      <c r="BJ80" s="10">
        <f>3/24000000*OO[[#This Row],[118 (03JUL1985 15:00:00)-Water Temperature (C)]]*OO[[#This Row],[60]]</f>
        <v>2.6799345755399994E-7</v>
      </c>
      <c r="BK80" s="10">
        <f>3/24000000*OO[[#This Row],[119 (03JUL1985 18:00:00)-Water Temperature (C)]]*OO[[#This Row],[61]]</f>
        <v>2.5249605004149994E-7</v>
      </c>
      <c r="BL80" s="10">
        <f>3/24000000*OO[[#This Row],[120 (03JUL1985 21:00:00)-Water Temperature (C)]]*OO[[#This Row],[62]]</f>
        <v>2.3836800227249996E-7</v>
      </c>
      <c r="BM80" s="10">
        <f>3/24000000*OO[[#This Row],[121 (04JUL1985 00:00:00)-Water Temperature (C)]]*OO[[#This Row],[63]]</f>
        <v>2.2599349521555001E-7</v>
      </c>
      <c r="BN80" s="10">
        <f>3/24000000*OO[[#This Row],[122 (04JUL1985 03:00:00)-Water Temperature (C)]]*OO[[#This Row],[64]]</f>
        <v>2.1640209405757498E-7</v>
      </c>
      <c r="BO80" s="10">
        <f>3/24000000*OO[[#This Row],[123 (04JUL1985 06:00:00)-Water Temperature (C)]]*OO[[#This Row],[65]]</f>
        <v>2.0542345122050001E-7</v>
      </c>
      <c r="BP80" s="10">
        <f>3/24000000*OO[[#This Row],[124 (04JUL1985 09:00:00)-Water Temperature (C)]]*OO[[#This Row],[66]]</f>
        <v>1.9419001398059997E-7</v>
      </c>
      <c r="BQ80" s="10">
        <f>3/24000000*OO[[#This Row],[125 (04JUL1985 12:00:00)-Water Temperature (C)]]*OO[[#This Row],[67]]</f>
        <v>1.8210096681150003E-7</v>
      </c>
      <c r="BR80" s="10">
        <f>3/24000000*OO[[#This Row],[126 (04JUL1985 15:00:00)-Water Temperature (C)]]*OO[[#This Row],[68]]</f>
        <v>1.7100464499689999E-7</v>
      </c>
      <c r="BS80" s="10">
        <f>3/24000000*OO[[#This Row],[127 (04JUL1985 18:00:00)-Water Temperature (C)]]*OO[[#This Row],[69]]</f>
        <v>1.6268484192952499E-7</v>
      </c>
      <c r="BT80" s="10">
        <f>3/24000000*OO[[#This Row],[128 (04JUL1985 21:00:00)-Water Temperature (C)]]*OO[[#This Row],[70]]</f>
        <v>1.5774125826784997E-7</v>
      </c>
      <c r="BU80" s="10">
        <f>3/24000000*OO[[#This Row],[129 (05JUL1985 00:00:00)-Water Temperature (C)]]*OO[[#This Row],[71]]</f>
        <v>1.54282819479375E-7</v>
      </c>
      <c r="BV80" s="10">
        <f>3/24000000*OO[[#This Row],[130 (05JUL1985 03:00:00)-Water Temperature (C)]]*OO[[#This Row],[72]]</f>
        <v>1.5346902637706248E-7</v>
      </c>
      <c r="BW80" s="10">
        <f>3/24000000*OO[[#This Row],[131 (05JUL1985 06:00:00)-Water Temperature (C)]]*OO[[#This Row],[73]]</f>
        <v>1.5103114154799999E-7</v>
      </c>
      <c r="BX80" s="10">
        <f>3/24000000*OO[[#This Row],[132 (05JUL1985 09:00:00)-Water Temperature (C)]]*OO[[#This Row],[74]]</f>
        <v>1.4749598619369999E-7</v>
      </c>
      <c r="BY80" s="10">
        <f>3/24000000*OO[[#This Row],[133 (05JUL1985 12:00:00)-Water Temperature (C)]]*OO[[#This Row],[75]]</f>
        <v>1.4319852729443748E-7</v>
      </c>
      <c r="BZ80" s="10">
        <f>3/24000000*OO[[#This Row],[134 (05JUL1985 15:00:00)-Water Temperature (C)]]*OO[[#This Row],[76]]</f>
        <v>1.3771737983239999E-7</v>
      </c>
      <c r="CA80" s="10">
        <f>3/24000000*OO[[#This Row],[135 (05JUL1985 18:00:00)-Water Temperature (C)]]*OO[[#This Row],[77]]</f>
        <v>1.3156409559390001E-7</v>
      </c>
      <c r="CB80" s="10">
        <f>3/24000000*OO[[#This Row],[136 (05JUL1985 21:00:00)-Water Temperature (C)]]*OO[[#This Row],[78]]</f>
        <v>1.2658592647294999E-7</v>
      </c>
      <c r="CC80" s="10">
        <f>3/24000000*OO[[#This Row],[137 (06JUL1985 00:00:00)-Water Temperature (C)]]*OO[[#This Row],[79]]</f>
        <v>1.2290252393103748E-7</v>
      </c>
      <c r="CD80" s="10">
        <f>3/24000000*OO[[#This Row],[138 (06JUL1985 03:00:00)-Water Temperature (C)]]*OO[[#This Row],[80]]</f>
        <v>1.2150905833919999E-7</v>
      </c>
      <c r="CE80" s="10">
        <f>3/24000000*OO[[#This Row],[139 (06JUL1985 06:00:00)-Water Temperature (C)]]*OO[[#This Row],[81]]</f>
        <v>1.2012794972062501E-7</v>
      </c>
      <c r="CF80" s="10">
        <f>3/24000000*OO[[#This Row],[140 (06JUL1985 09:00:00)-Water Temperature (C)]]*OO[[#This Row],[82]]</f>
        <v>1.1879757945168749E-7</v>
      </c>
      <c r="CG80" s="10">
        <f>3/24000000*OO[[#This Row],[141 (06JUL1985 12:00:00)-Water Temperature (C)]]*OO[[#This Row],[83]]</f>
        <v>1.1822723762568749E-7</v>
      </c>
      <c r="CH80" s="10">
        <f>3/24000000*OO[[#This Row],[142 (06JUL1985 15:00:00)-Water Temperature (C)]]*OO[[#This Row],[84]]</f>
        <v>1.1655988419599999E-7</v>
      </c>
      <c r="CI80" s="10">
        <f>3/24000000*OO[[#This Row],[143 (06JUL1985 18:00:00)-Water Temperature (C)]]*OO[[#This Row],[85]]</f>
        <v>1.1267908090794999E-7</v>
      </c>
      <c r="CJ80" s="10">
        <f>3/24000000*OO[[#This Row],[144 (06JUL1985 21:00:00)-Water Temperature (C)]]*OO[[#This Row],[86]]</f>
        <v>1.0713025656313748E-7</v>
      </c>
      <c r="CK80" s="10">
        <f>3/24000000*OO[[#This Row],[145 (07JUL1985 00:00:00)-Water Temperature (C)]]*OO[[#This Row],[87]]</f>
        <v>1.0125412759997499E-7</v>
      </c>
      <c r="CL80" s="10">
        <f>3/24000000*OO[[#This Row],[146 (07JUL1985 03:00:00)-Water Temperature (C)]]*OO[[#This Row],[88]]</f>
        <v>9.6845961590925002E-8</v>
      </c>
      <c r="CM80" s="10">
        <f>3/24000000*OO[[#This Row],[147 (07JUL1985 06:00:00)-Water Temperature (C)]]*OO[[#This Row],[89]]</f>
        <v>9.3618057574825006E-8</v>
      </c>
      <c r="CN80" s="10">
        <f>3/24000000*OO[[#This Row],[148 (07JUL1985 09:00:00)-Water Temperature (C)]]*OO[[#This Row],[90]]</f>
        <v>9.0743501178274983E-8</v>
      </c>
      <c r="CO80" s="10">
        <f>3/24000000*OO[[#This Row],[149 (07JUL1985 12:00:00)-Water Temperature (C)]]*OO[[#This Row],[91]]</f>
        <v>8.7623867012825004E-8</v>
      </c>
      <c r="CP80" s="10">
        <f>3/24000000*OO[[#This Row],[150 (07JUL1985 15:00:00)-Water Temperature (C)]]*OO[[#This Row],[92]]</f>
        <v>8.3213807769812482E-8</v>
      </c>
      <c r="CQ80" s="10">
        <f>3/24000000*OO[[#This Row],[151 (07JUL1985 18:00:00)-Water Temperature (C)]]*OO[[#This Row],[93]]</f>
        <v>7.9404621804299993E-8</v>
      </c>
      <c r="CR80" s="10">
        <f>3/24000000*OO[[#This Row],[152 (07JUL1985 21:00:00)-Water Temperature (C)]]*OO[[#This Row],[94]]</f>
        <v>7.8429295881674998E-8</v>
      </c>
      <c r="CS80" s="10">
        <f>3/24000000*OO[[#This Row],[153 (08JUL1985 00:00:00)-Water Temperature (C)]]*OO[[#This Row],[95]]</f>
        <v>7.9429402496587496E-8</v>
      </c>
      <c r="CT80" s="10">
        <f>3/24000000*OO[[#This Row],[154 (08JUL1985 03:00:00)-Water Temperature (C)]]*OO[[#This Row],[96]]</f>
        <v>8.0415515512499996E-8</v>
      </c>
      <c r="CU80" s="10">
        <f>3/24000000*OO[[#This Row],[155 (08JUL1985 06:00:00)-Water Temperature (C)]]*OO[[#This Row],[97]]</f>
        <v>8.0432512372187501E-8</v>
      </c>
      <c r="CV80" s="10">
        <f>3/24000000*OO[[#This Row],[156 (08JUL1985 09:00:00)-Water Temperature (C)]]*OO[[#This Row],[98]]</f>
        <v>7.8606715713749992E-8</v>
      </c>
      <c r="CW80" s="10">
        <f>3/24000000*OO[[#This Row],[157 (08JUL1985 12:00:00)-Water Temperature (C)]]*OO[[#This Row],[99]]</f>
        <v>7.5606354087674987E-8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5.7891147696482589E-29</v>
      </c>
      <c r="D81" s="10">
        <f>3/24*OO[[#This Row],[60 (26JUN1985 09:00:00)-Water Temperature (C)]]*OO[[#This Row],[2]]/SUM(OO[2])</f>
        <v>1.1486460856740546E-15</v>
      </c>
      <c r="E81" s="10">
        <f>3/24*OO[[#This Row],[61 (26JUN1985 12:00:00)-Water Temperature (C)]]*OO[[#This Row],[3]]/SUM(OO[3])</f>
        <v>4.7893589917207965E-6</v>
      </c>
      <c r="F81" s="10">
        <f>3/24*OO[[#This Row],[62 (26JUN1985 15:00:00)-Water Temperature (C)]]*OO[[#This Row],[4]]/SUM(OO[4])</f>
        <v>7.8819309335306734E-3</v>
      </c>
      <c r="G81" s="10">
        <f>3/24*OO[[#This Row],[63 (26JUN1985 18:00:00)-Water Temperature (C)]]*OO[[#This Row],[5]]/SUM(OO[5])</f>
        <v>9.8208035095589966E-2</v>
      </c>
      <c r="H81" s="10">
        <f>3/24*OO[[#This Row],[64 (26JUN1985 21:00:00)-Water Temperature (C)]]*OO[[#This Row],[6]]/SUM(OO[6])</f>
        <v>0.13063884897836001</v>
      </c>
      <c r="I81" s="10">
        <f>3/24*OO[[#This Row],[65 (27JUN1985 00:00:00)-Water Temperature (C)]]*OO[[#This Row],[7]]/SUM(OO[7])</f>
        <v>4.711003269801977E-2</v>
      </c>
      <c r="J81" s="10">
        <f>3/24*OO[[#This Row],[66 (27JUN1985 03:00:00)-Water Temperature (C)]]*OO[[#This Row],[8]]/SUM(OO[8])</f>
        <v>7.6987936172098221E-3</v>
      </c>
      <c r="K81" s="10">
        <f>3/24*OO[[#This Row],[67 (27JUN1985 06:00:00)-Water Temperature (C)]]*OO[[#This Row],[9]]/SUM(OO[9])</f>
        <v>8.5566799275597764E-4</v>
      </c>
      <c r="L81" s="10">
        <f>3/24*OO[[#This Row],[68 (27JUN1985 09:00:00)-Water Temperature (C)]]*OO[[#This Row],[10]]/SUM(OO[10])</f>
        <v>1.2577940408332777E-4</v>
      </c>
      <c r="M81" s="10">
        <f>3/24*OO[[#This Row],[69 (27JUN1985 12:00:00)-Water Temperature (C)]]*OO[[#This Row],[11]]/SUM(OO[11])</f>
        <v>6.2277942469465277E-5</v>
      </c>
      <c r="N81" s="10">
        <f>3/24*OO[[#This Row],[70 (27JUN1985 15:00:00)-Water Temperature (C)]]*OO[[#This Row],[12]]/SUM(OO[12])</f>
        <v>5.9382323245350186E-5</v>
      </c>
      <c r="O81" s="10">
        <f>3/24*OO[[#This Row],[71 (27JUN1985 18:00:00)-Water Temperature (C)]]*OO[[#This Row],[13]]/SUM(OO[13])</f>
        <v>6.5596742272514951E-5</v>
      </c>
      <c r="P81" s="10">
        <f>3/24*OO[[#This Row],[72 (27JUN1985 21:00:00)-Water Temperature (C)]]*OO[[#This Row],[14]]/SUM(OO[14])</f>
        <v>6.9326397376853462E-5</v>
      </c>
      <c r="Q81" s="10">
        <f>3/24*OO[[#This Row],[73 (28JUN1985 00:00:00)-Water Temperature (C)]]*OO[[#This Row],[15]]/SUM(OO[15])</f>
        <v>6.7706950259159926E-5</v>
      </c>
      <c r="R81" s="10">
        <f>3/24*OO[[#This Row],[74 (28JUN1985 03:00:00)-Water Temperature (C)]]*OO[[#This Row],[16]]/SUM(OO[16])</f>
        <v>6.3014109426802895E-5</v>
      </c>
      <c r="S81" s="10">
        <f>3/24*OO[[#This Row],[75 (28JUN1985 06:00:00)-Water Temperature (C)]]*OO[[#This Row],[17]]/SUM(OO[17])</f>
        <v>5.778312985037611E-5</v>
      </c>
      <c r="T81" s="10">
        <f>3/24*OO[[#This Row],[76 (28JUN1985 09:00:00)-Water Temperature (C)]]*OO[[#This Row],[18]]/SUM(OO[18])</f>
        <v>5.2717569696280009E-5</v>
      </c>
      <c r="U81" s="10">
        <f>3/24*OO[[#This Row],[77 (28JUN1985 12:00:00)-Water Temperature (C)]]*OO[[#This Row],[19]]/SUM(OO[19])</f>
        <v>4.7915261359824107E-5</v>
      </c>
      <c r="V81" s="10">
        <f>3/24000000*OO[[#This Row],[78 (28JUN1985 15:00:00)-Water Temperature (C)]]*OO[[#This Row],[20]]</f>
        <v>4.2778004411400006E-5</v>
      </c>
      <c r="W81" s="10">
        <f>3/24000000*OO[[#This Row],[79 (28JUN1985 18:00:00)-Water Temperature (C)]]*OO[[#This Row],[21]]</f>
        <v>3.7962259528499996E-5</v>
      </c>
      <c r="X81" s="10">
        <f>3/24000000*OO[[#This Row],[80 (28JUN1985 21:00:00)-Water Temperature (C)]]*OO[[#This Row],[22]]</f>
        <v>3.3598573546400002E-5</v>
      </c>
      <c r="Y81" s="10">
        <f>3/24000000*OO[[#This Row],[81 (29JUN1985 00:00:00)-Water Temperature (C)]]*OO[[#This Row],[23]]</f>
        <v>2.9641925154999999E-5</v>
      </c>
      <c r="Z81" s="10">
        <f>3/24000000*OO[[#This Row],[82 (29JUN1985 03:00:00)-Water Temperature (C)]]*OO[[#This Row],[24]]</f>
        <v>2.6208242634E-5</v>
      </c>
      <c r="AA81" s="10">
        <f>3/24000000*OO[[#This Row],[83 (29JUN1985 06:00:00)-Water Temperature (C)]]*OO[[#This Row],[25]]</f>
        <v>2.3168104146549995E-5</v>
      </c>
      <c r="AB81" s="10">
        <f>3/24000000*OO[[#This Row],[84 (29JUN1985 09:00:00)-Water Temperature (C)]]*OO[[#This Row],[26]]</f>
        <v>2.0362808072740001E-5</v>
      </c>
      <c r="AC81" s="10">
        <f>3/24000000*OO[[#This Row],[85 (29JUN1985 12:00:00)-Water Temperature (C)]]*OO[[#This Row],[27]]</f>
        <v>1.7981885740919997E-5</v>
      </c>
      <c r="AD81" s="10">
        <f>3/24000000*OO[[#This Row],[86 (29JUN1985 15:00:00)-Water Temperature (C)]]*OO[[#This Row],[28]]</f>
        <v>1.5866057584231251E-5</v>
      </c>
      <c r="AE81" s="10">
        <f>3/24000000*OO[[#This Row],[88 (29JUN1985 21:00:00)-Water Temperature (C)]]*OO[[#This Row],[30]]</f>
        <v>1.24194661358625E-5</v>
      </c>
      <c r="AF81" s="10">
        <f>3/24000000*OO[[#This Row],[88 (29JUN1985 21:00:00)-Water Temperature (C)]]*OO[[#This Row],[30]]</f>
        <v>1.24194661358625E-5</v>
      </c>
      <c r="AG81" s="10">
        <f>3/24000000*OO[[#This Row],[89 (30JUN1985 00:00:00)-Water Temperature (C)]]*OO[[#This Row],[31]]</f>
        <v>1.0956434769101249E-5</v>
      </c>
      <c r="AH81" s="10">
        <f>3/24000000*OO[[#This Row],[90 (30JUN1985 03:00:00)-Water Temperature (C)]]*OO[[#This Row],[32]]</f>
        <v>9.7268880162999993E-6</v>
      </c>
      <c r="AI81" s="10">
        <f>3/24000000*OO[[#This Row],[91 (30JUN1985 06:00:00)-Water Temperature (C)]]*OO[[#This Row],[33]]</f>
        <v>8.6303265735524992E-6</v>
      </c>
      <c r="AJ81" s="10">
        <f>3/24000000*OO[[#This Row],[92 (30JUN1985 09:00:00)-Water Temperature (C)]]*OO[[#This Row],[34]]</f>
        <v>7.6217274520499981E-6</v>
      </c>
      <c r="AK81" s="10">
        <f>3/24000000*OO[[#This Row],[93 (30JUN1985 12:00:00)-Water Temperature (C)]]*OO[[#This Row],[35]]</f>
        <v>6.7148801622000011E-6</v>
      </c>
      <c r="AL81" s="10">
        <f>3/24000000*OO[[#This Row],[94 (30JUN1985 15:00:00)-Water Temperature (C)]]*OO[[#This Row],[36]]</f>
        <v>5.8435022748075007E-6</v>
      </c>
      <c r="AM81" s="10">
        <f>3/24000000*OO[[#This Row],[95 (30JUN1985 18:00:00)-Water Temperature (C)]]*OO[[#This Row],[37]]</f>
        <v>4.9380475560000001E-6</v>
      </c>
      <c r="AN81" s="10">
        <f>3/24000000*OO[[#This Row],[96 (30JUN1985 21:00:00)-Water Temperature (C)]]*OO[[#This Row],[38]]</f>
        <v>3.9320968716699999E-6</v>
      </c>
      <c r="AO81" s="10">
        <f>3/24000000*OO[[#This Row],[97 (01JUL1985 00:00:00)-Water Temperature (C)]]*OO[[#This Row],[39]]</f>
        <v>2.9036738517600003E-6</v>
      </c>
      <c r="AP81" s="10">
        <f>3/24000000*OO[[#This Row],[98 (01JUL1985 03:00:00)-Water Temperature (C)]]*OO[[#This Row],[40]]</f>
        <v>2.0715563558996252E-6</v>
      </c>
      <c r="AQ81" s="10">
        <f>3/24000000*OO[[#This Row],[99 (01JUL1985 06:00:00)-Water Temperature (C)]]*OO[[#This Row],[41]]</f>
        <v>1.4666083583814997E-6</v>
      </c>
      <c r="AR81" s="10">
        <f>3/24000000*OO[[#This Row],[100 (01JUL1985 09:00:00)-Water Temperature (C)]]*OO[[#This Row],[42]]</f>
        <v>1.0815443191735E-6</v>
      </c>
      <c r="AS81" s="10">
        <f>3/24000000*OO[[#This Row],[101 (01JUL1985 12:00:00)-Water Temperature (C)]]*OO[[#This Row],[43]]</f>
        <v>8.4553684016874994E-7</v>
      </c>
      <c r="AT81" s="10">
        <f>3/24000000*OO[[#This Row],[102 (01JUL1985 15:00:00)-Water Temperature (C)]]*OO[[#This Row],[44]]</f>
        <v>6.9795379394400003E-7</v>
      </c>
      <c r="AU81" s="10">
        <f>3/24000000*OO[[#This Row],[103 (01JUL1985 18:00:00)-Water Temperature (C)]]*OO[[#This Row],[45]]</f>
        <v>6.0208067788887502E-7</v>
      </c>
      <c r="AV81" s="10">
        <f>3/24000000*OO[[#This Row],[104 (01JUL1985 21:00:00)-Water Temperature (C)]]*OO[[#This Row],[46]]</f>
        <v>5.3918138863612491E-7</v>
      </c>
      <c r="AW81" s="10">
        <f>3/24000000*OO[[#This Row],[105 (02JUL1985 00:00:00)-Water Temperature (C)]]*OO[[#This Row],[47]]</f>
        <v>4.9762999603199993E-7</v>
      </c>
      <c r="AX81" s="10">
        <f>3/24000000*OO[[#This Row],[106 (02JUL1985 03:00:00)-Water Temperature (C)]]*OO[[#This Row],[48]]</f>
        <v>4.7244675855799997E-7</v>
      </c>
      <c r="AY81" s="10">
        <f>3/24000000*OO[[#This Row],[107 (02JUL1985 06:00:00)-Water Temperature (C)]]*OO[[#This Row],[49]]</f>
        <v>4.4891349343749996E-7</v>
      </c>
      <c r="AZ81" s="10">
        <f>3/24000000*OO[[#This Row],[108 (02JUL1985 09:00:00)-Water Temperature (C)]]*OO[[#This Row],[50]]</f>
        <v>4.2607262634512495E-7</v>
      </c>
      <c r="BA81" s="10">
        <f>3/24000000*OO[[#This Row],[109 (02JUL1985 12:00:00)-Water Temperature (C)]]*OO[[#This Row],[51]]</f>
        <v>4.0561149444399996E-7</v>
      </c>
      <c r="BB81" s="10">
        <f>3/24000000*OO[[#This Row],[110 (02JUL1985 15:00:00)-Water Temperature (C)]]*OO[[#This Row],[52]]</f>
        <v>3.8279958983337497E-7</v>
      </c>
      <c r="BC81" s="10">
        <f>3/24000000*OO[[#This Row],[111 (02JUL1985 18:00:00)-Water Temperature (C)]]*OO[[#This Row],[53]]</f>
        <v>3.5967668485500002E-7</v>
      </c>
      <c r="BD81" s="10">
        <f>3/24000000*OO[[#This Row],[112 (02JUL1985 21:00:00)-Water Temperature (C)]]*OO[[#This Row],[54]]</f>
        <v>3.3961716884325001E-7</v>
      </c>
      <c r="BE81" s="10">
        <f>3/24000000*OO[[#This Row],[113 (03JUL1985 00:00:00)-Water Temperature (C)]]*OO[[#This Row],[55]]</f>
        <v>3.2366026367099999E-7</v>
      </c>
      <c r="BF81" s="10">
        <f>3/24000000*OO[[#This Row],[114 (03JUL1985 03:00:00)-Water Temperature (C)]]*OO[[#This Row],[56]]</f>
        <v>3.1328396292412495E-7</v>
      </c>
      <c r="BG81" s="10">
        <f>3/24000000*OO[[#This Row],[115 (03JUL1985 06:00:00)-Water Temperature (C)]]*OO[[#This Row],[57]]</f>
        <v>3.0316838626250001E-7</v>
      </c>
      <c r="BH81" s="10">
        <f>3/24000000*OO[[#This Row],[116 (03JUL1985 09:00:00)-Water Temperature (C)]]*OO[[#This Row],[58]]</f>
        <v>2.9153609441862501E-7</v>
      </c>
      <c r="BI81" s="10">
        <f>3/24000000*OO[[#This Row],[117 (03JUL1985 12:00:00)-Water Temperature (C)]]*OO[[#This Row],[59]]</f>
        <v>2.7933842641249998E-7</v>
      </c>
      <c r="BJ81" s="10">
        <f>3/24000000*OO[[#This Row],[118 (03JUL1985 15:00:00)-Water Temperature (C)]]*OO[[#This Row],[60]]</f>
        <v>2.6405318967087499E-7</v>
      </c>
      <c r="BK81" s="10">
        <f>3/24000000*OO[[#This Row],[119 (03JUL1985 18:00:00)-Water Temperature (C)]]*OO[[#This Row],[61]]</f>
        <v>2.4863834332499998E-7</v>
      </c>
      <c r="BL81" s="10">
        <f>3/24000000*OO[[#This Row],[120 (03JUL1985 21:00:00)-Water Temperature (C)]]*OO[[#This Row],[62]]</f>
        <v>2.3448160742487498E-7</v>
      </c>
      <c r="BM81" s="10">
        <f>3/24000000*OO[[#This Row],[121 (04JUL1985 00:00:00)-Water Temperature (C)]]*OO[[#This Row],[63]]</f>
        <v>2.22434200888725E-7</v>
      </c>
      <c r="BN81" s="10">
        <f>3/24000000*OO[[#This Row],[122 (04JUL1985 03:00:00)-Water Temperature (C)]]*OO[[#This Row],[64]]</f>
        <v>2.1362747404765001E-7</v>
      </c>
      <c r="BO81" s="10">
        <f>3/24000000*OO[[#This Row],[123 (04JUL1985 06:00:00)-Water Temperature (C)]]*OO[[#This Row],[65]]</f>
        <v>2.028374628766875E-7</v>
      </c>
      <c r="BP81" s="10">
        <f>3/24000000*OO[[#This Row],[124 (04JUL1985 09:00:00)-Water Temperature (C)]]*OO[[#This Row],[66]]</f>
        <v>1.9222502139399998E-7</v>
      </c>
      <c r="BQ81" s="10">
        <f>3/24000000*OO[[#This Row],[125 (04JUL1985 12:00:00)-Water Temperature (C)]]*OO[[#This Row],[67]]</f>
        <v>1.8008191234349998E-7</v>
      </c>
      <c r="BR81" s="10">
        <f>3/24000000*OO[[#This Row],[126 (04JUL1985 15:00:00)-Water Temperature (C)]]*OO[[#This Row],[68]]</f>
        <v>1.6906770972562498E-7</v>
      </c>
      <c r="BS81" s="10">
        <f>3/24000000*OO[[#This Row],[127 (04JUL1985 18:00:00)-Water Temperature (C)]]*OO[[#This Row],[69]]</f>
        <v>1.6033706179424998E-7</v>
      </c>
      <c r="BT81" s="10">
        <f>3/24000000*OO[[#This Row],[128 (04JUL1985 21:00:00)-Water Temperature (C)]]*OO[[#This Row],[70]]</f>
        <v>1.5489797340062498E-7</v>
      </c>
      <c r="BU81" s="10">
        <f>3/24000000*OO[[#This Row],[129 (05JUL1985 00:00:00)-Water Temperature (C)]]*OO[[#This Row],[71]]</f>
        <v>1.5117778088806251E-7</v>
      </c>
      <c r="BV81" s="10">
        <f>3/24000000*OO[[#This Row],[130 (05JUL1985 03:00:00)-Water Temperature (C)]]*OO[[#This Row],[72]]</f>
        <v>1.5070788986999998E-7</v>
      </c>
      <c r="BW81" s="10">
        <f>3/24000000*OO[[#This Row],[131 (05JUL1985 06:00:00)-Water Temperature (C)]]*OO[[#This Row],[73]]</f>
        <v>1.4818637013207498E-7</v>
      </c>
      <c r="BX81" s="10">
        <f>3/24000000*OO[[#This Row],[132 (05JUL1985 09:00:00)-Water Temperature (C)]]*OO[[#This Row],[74]]</f>
        <v>1.44959728609E-7</v>
      </c>
      <c r="BY81" s="10">
        <f>3/24000000*OO[[#This Row],[133 (05JUL1985 12:00:00)-Water Temperature (C)]]*OO[[#This Row],[75]]</f>
        <v>1.4067770750274998E-7</v>
      </c>
      <c r="BZ81" s="10">
        <f>3/24000000*OO[[#This Row],[134 (05JUL1985 15:00:00)-Water Temperature (C)]]*OO[[#This Row],[76]]</f>
        <v>1.35183656816925E-7</v>
      </c>
      <c r="CA81" s="10">
        <f>3/24000000*OO[[#This Row],[135 (05JUL1985 18:00:00)-Water Temperature (C)]]*OO[[#This Row],[77]]</f>
        <v>1.291018732488E-7</v>
      </c>
      <c r="CB81" s="10">
        <f>3/24000000*OO[[#This Row],[136 (05JUL1985 21:00:00)-Water Temperature (C)]]*OO[[#This Row],[78]]</f>
        <v>1.2397515589605001E-7</v>
      </c>
      <c r="CC81" s="10">
        <f>3/24000000*OO[[#This Row],[137 (06JUL1985 00:00:00)-Water Temperature (C)]]*OO[[#This Row],[79]]</f>
        <v>1.20413887811E-7</v>
      </c>
      <c r="CD81" s="10">
        <f>3/24000000*OO[[#This Row],[138 (06JUL1985 03:00:00)-Water Temperature (C)]]*OO[[#This Row],[80]]</f>
        <v>1.193928060195E-7</v>
      </c>
      <c r="CE81" s="10">
        <f>3/24000000*OO[[#This Row],[139 (06JUL1985 06:00:00)-Water Temperature (C)]]*OO[[#This Row],[81]]</f>
        <v>1.1791311754100002E-7</v>
      </c>
      <c r="CF81" s="10">
        <f>3/24000000*OO[[#This Row],[140 (06JUL1985 09:00:00)-Water Temperature (C)]]*OO[[#This Row],[82]]</f>
        <v>1.1670859137675E-7</v>
      </c>
      <c r="CG81" s="10">
        <f>3/24000000*OO[[#This Row],[141 (06JUL1985 12:00:00)-Water Temperature (C)]]*OO[[#This Row],[83]]</f>
        <v>1.1612442503804999E-7</v>
      </c>
      <c r="CH81" s="10">
        <f>3/24000000*OO[[#This Row],[142 (06JUL1985 15:00:00)-Water Temperature (C)]]*OO[[#This Row],[84]]</f>
        <v>1.1414281297300001E-7</v>
      </c>
      <c r="CI81" s="10">
        <f>3/24000000*OO[[#This Row],[143 (06JUL1985 18:00:00)-Water Temperature (C)]]*OO[[#This Row],[85]]</f>
        <v>1.1039790741747501E-7</v>
      </c>
      <c r="CJ81" s="10">
        <f>3/24000000*OO[[#This Row],[144 (06JUL1985 21:00:00)-Water Temperature (C)]]*OO[[#This Row],[86]]</f>
        <v>1.05263482441225E-7</v>
      </c>
      <c r="CK81" s="10">
        <f>3/24000000*OO[[#This Row],[145 (07JUL1985 00:00:00)-Water Temperature (C)]]*OO[[#This Row],[87]]</f>
        <v>9.9953818127512483E-8</v>
      </c>
      <c r="CL81" s="10">
        <f>3/24000000*OO[[#This Row],[146 (07JUL1985 03:00:00)-Water Temperature (C)]]*OO[[#This Row],[88]]</f>
        <v>9.5776856769124993E-8</v>
      </c>
      <c r="CM81" s="10">
        <f>3/24000000*OO[[#This Row],[147 (07JUL1985 06:00:00)-Water Temperature (C)]]*OO[[#This Row],[89]]</f>
        <v>9.231157963541248E-8</v>
      </c>
      <c r="CN81" s="10">
        <f>3/24000000*OO[[#This Row],[148 (07JUL1985 09:00:00)-Water Temperature (C)]]*OO[[#This Row],[90]]</f>
        <v>8.9335467180712493E-8</v>
      </c>
      <c r="CO81" s="10">
        <f>3/24000000*OO[[#This Row],[149 (07JUL1985 12:00:00)-Water Temperature (C)]]*OO[[#This Row],[91]]</f>
        <v>8.633541114990001E-8</v>
      </c>
      <c r="CP81" s="10">
        <f>3/24000000*OO[[#This Row],[150 (07JUL1985 15:00:00)-Water Temperature (C)]]*OO[[#This Row],[92]]</f>
        <v>8.1941968132199989E-8</v>
      </c>
      <c r="CQ81" s="10">
        <f>3/24000000*OO[[#This Row],[151 (07JUL1985 18:00:00)-Water Temperature (C)]]*OO[[#This Row],[93]]</f>
        <v>7.7848244467499991E-8</v>
      </c>
      <c r="CR81" s="10">
        <f>3/24000000*OO[[#This Row],[152 (07JUL1985 21:00:00)-Water Temperature (C)]]*OO[[#This Row],[94]]</f>
        <v>7.6243212083712496E-8</v>
      </c>
      <c r="CS81" s="10">
        <f>3/24000000*OO[[#This Row],[153 (08JUL1985 00:00:00)-Water Temperature (C)]]*OO[[#This Row],[95]]</f>
        <v>7.6922866772062495E-8</v>
      </c>
      <c r="CT81" s="10">
        <f>3/24000000*OO[[#This Row],[154 (08JUL1985 03:00:00)-Water Temperature (C)]]*OO[[#This Row],[96]]</f>
        <v>7.8211319399212495E-8</v>
      </c>
      <c r="CU81" s="10">
        <f>3/24000000*OO[[#This Row],[155 (08JUL1985 06:00:00)-Water Temperature (C)]]*OO[[#This Row],[97]]</f>
        <v>7.8647501707199991E-8</v>
      </c>
      <c r="CV81" s="10">
        <f>3/24000000*OO[[#This Row],[156 (08JUL1985 09:00:00)-Water Temperature (C)]]*OO[[#This Row],[98]]</f>
        <v>7.708814240474999E-8</v>
      </c>
      <c r="CW81" s="10">
        <f>3/24000000*OO[[#This Row],[157 (08JUL1985 12:00:00)-Water Temperature (C)]]*OO[[#This Row],[99]]</f>
        <v>7.4258358038549995E-8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5.9372093806278268E-30</v>
      </c>
      <c r="D82" s="10">
        <f>3/24*OO[[#This Row],[60 (26JUN1985 09:00:00)-Water Temperature (C)]]*OO[[#This Row],[2]]/SUM(OO[2])</f>
        <v>1.547547741015997E-16</v>
      </c>
      <c r="E82" s="10">
        <f>3/24*OO[[#This Row],[61 (26JUN1985 12:00:00)-Water Temperature (C)]]*OO[[#This Row],[3]]/SUM(OO[3])</f>
        <v>1.4402626621700015E-6</v>
      </c>
      <c r="F82" s="10">
        <f>3/24*OO[[#This Row],[62 (26JUN1985 15:00:00)-Water Temperature (C)]]*OO[[#This Row],[4]]/SUM(OO[4])</f>
        <v>4.6053457371804992E-3</v>
      </c>
      <c r="G82" s="10">
        <f>3/24*OO[[#This Row],[63 (26JUN1985 18:00:00)-Water Temperature (C)]]*OO[[#This Row],[5]]/SUM(OO[5])</f>
        <v>7.4646394897346313E-2</v>
      </c>
      <c r="H82" s="10">
        <f>3/24*OO[[#This Row],[64 (26JUN1985 21:00:00)-Water Temperature (C)]]*OO[[#This Row],[6]]/SUM(OO[6])</f>
        <v>0.1172658723449551</v>
      </c>
      <c r="I82" s="10">
        <f>3/24*OO[[#This Row],[65 (27JUN1985 00:00:00)-Water Temperature (C)]]*OO[[#This Row],[7]]/SUM(OO[7])</f>
        <v>4.7364073752366849E-2</v>
      </c>
      <c r="J82" s="10">
        <f>3/24*OO[[#This Row],[66 (27JUN1985 03:00:00)-Water Temperature (C)]]*OO[[#This Row],[8]]/SUM(OO[8])</f>
        <v>8.3356698250611413E-3</v>
      </c>
      <c r="K82" s="10">
        <f>3/24*OO[[#This Row],[67 (27JUN1985 06:00:00)-Water Temperature (C)]]*OO[[#This Row],[9]]/SUM(OO[9])</f>
        <v>9.5296562032763676E-4</v>
      </c>
      <c r="L82" s="10">
        <f>3/24*OO[[#This Row],[68 (27JUN1985 09:00:00)-Water Temperature (C)]]*OO[[#This Row],[10]]/SUM(OO[10])</f>
        <v>1.278718941339026E-4</v>
      </c>
      <c r="M82" s="10">
        <f>3/24*OO[[#This Row],[69 (27JUN1985 12:00:00)-Water Temperature (C)]]*OO[[#This Row],[11]]/SUM(OO[11])</f>
        <v>5.5288708698665064E-5</v>
      </c>
      <c r="N82" s="10">
        <f>3/24*OO[[#This Row],[70 (27JUN1985 15:00:00)-Water Temperature (C)]]*OO[[#This Row],[12]]/SUM(OO[12])</f>
        <v>5.0605255977563806E-5</v>
      </c>
      <c r="O82" s="10">
        <f>3/24*OO[[#This Row],[71 (27JUN1985 18:00:00)-Water Temperature (C)]]*OO[[#This Row],[13]]/SUM(OO[13])</f>
        <v>5.5517273031120476E-5</v>
      </c>
      <c r="P82" s="10">
        <f>3/24*OO[[#This Row],[72 (27JUN1985 21:00:00)-Water Temperature (C)]]*OO[[#This Row],[14]]/SUM(OO[14])</f>
        <v>5.8929074097292156E-5</v>
      </c>
      <c r="Q82" s="10">
        <f>3/24*OO[[#This Row],[73 (28JUN1985 00:00:00)-Water Temperature (C)]]*OO[[#This Row],[15]]/SUM(OO[15])</f>
        <v>5.7819659034228946E-5</v>
      </c>
      <c r="R82" s="10">
        <f>3/24*OO[[#This Row],[74 (28JUN1985 03:00:00)-Water Temperature (C)]]*OO[[#This Row],[16]]/SUM(OO[16])</f>
        <v>5.3802441527867359E-5</v>
      </c>
      <c r="S82" s="10">
        <f>3/24*OO[[#This Row],[75 (28JUN1985 06:00:00)-Water Temperature (C)]]*OO[[#This Row],[17]]/SUM(OO[17])</f>
        <v>4.9275024226852741E-5</v>
      </c>
      <c r="T82" s="10">
        <f>3/24*OO[[#This Row],[76 (28JUN1985 09:00:00)-Water Temperature (C)]]*OO[[#This Row],[18]]/SUM(OO[18])</f>
        <v>4.4779361431027854E-5</v>
      </c>
      <c r="U82" s="10">
        <f>3/24*OO[[#This Row],[77 (28JUN1985 12:00:00)-Water Temperature (C)]]*OO[[#This Row],[19]]/SUM(OO[19])</f>
        <v>4.060080438614024E-5</v>
      </c>
      <c r="V82" s="10">
        <f>3/24000000*OO[[#This Row],[78 (28JUN1985 15:00:00)-Water Temperature (C)]]*OO[[#This Row],[20]]</f>
        <v>3.6145423095000008E-5</v>
      </c>
      <c r="W82" s="10">
        <f>3/24000000*OO[[#This Row],[79 (28JUN1985 18:00:00)-Water Temperature (C)]]*OO[[#This Row],[21]]</f>
        <v>3.2039085412687498E-5</v>
      </c>
      <c r="X82" s="10">
        <f>3/24000000*OO[[#This Row],[80 (28JUN1985 21:00:00)-Water Temperature (C)]]*OO[[#This Row],[22]]</f>
        <v>2.8305472387499994E-5</v>
      </c>
      <c r="Y82" s="10">
        <f>3/24000000*OO[[#This Row],[81 (29JUN1985 00:00:00)-Water Temperature (C)]]*OO[[#This Row],[23]]</f>
        <v>2.4952117796774994E-5</v>
      </c>
      <c r="Z82" s="10">
        <f>3/24000000*OO[[#This Row],[82 (29JUN1985 03:00:00)-Water Temperature (C)]]*OO[[#This Row],[24]]</f>
        <v>2.2076491251499999E-5</v>
      </c>
      <c r="AA82" s="10">
        <f>3/24000000*OO[[#This Row],[83 (29JUN1985 06:00:00)-Water Temperature (C)]]*OO[[#This Row],[25]]</f>
        <v>1.9497449777575E-5</v>
      </c>
      <c r="AB82" s="10">
        <f>3/24000000*OO[[#This Row],[84 (29JUN1985 09:00:00)-Water Temperature (C)]]*OO[[#This Row],[26]]</f>
        <v>1.7090301986820001E-5</v>
      </c>
      <c r="AC82" s="10">
        <f>3/24000000*OO[[#This Row],[85 (29JUN1985 12:00:00)-Water Temperature (C)]]*OO[[#This Row],[27]]</f>
        <v>1.503261194589375E-5</v>
      </c>
      <c r="AD82" s="10">
        <f>3/24000000*OO[[#This Row],[86 (29JUN1985 15:00:00)-Water Temperature (C)]]*OO[[#This Row],[28]]</f>
        <v>1.321127751312875E-5</v>
      </c>
      <c r="AE82" s="10">
        <f>3/24000000*OO[[#This Row],[88 (29JUN1985 21:00:00)-Water Temperature (C)]]*OO[[#This Row],[30]]</f>
        <v>1.0297712325976248E-5</v>
      </c>
      <c r="AF82" s="10">
        <f>3/24000000*OO[[#This Row],[88 (29JUN1985 21:00:00)-Water Temperature (C)]]*OO[[#This Row],[30]]</f>
        <v>1.0297712325976248E-5</v>
      </c>
      <c r="AG82" s="10">
        <f>3/24000000*OO[[#This Row],[89 (30JUN1985 00:00:00)-Water Temperature (C)]]*OO[[#This Row],[31]]</f>
        <v>9.0696051859124993E-6</v>
      </c>
      <c r="AH82" s="10">
        <f>3/24000000*OO[[#This Row],[90 (30JUN1985 03:00:00)-Water Temperature (C)]]*OO[[#This Row],[32]]</f>
        <v>8.0512855698262493E-6</v>
      </c>
      <c r="AI82" s="10">
        <f>3/24000000*OO[[#This Row],[91 (30JUN1985 06:00:00)-Water Temperature (C)]]*OO[[#This Row],[33]]</f>
        <v>7.1426474027999996E-6</v>
      </c>
      <c r="AJ82" s="10">
        <f>3/24000000*OO[[#This Row],[92 (30JUN1985 09:00:00)-Water Temperature (C)]]*OO[[#This Row],[34]]</f>
        <v>6.3012754246750005E-6</v>
      </c>
      <c r="AK82" s="10">
        <f>3/24000000*OO[[#This Row],[93 (30JUN1985 12:00:00)-Water Temperature (C)]]*OO[[#This Row],[35]]</f>
        <v>5.5362018788212491E-6</v>
      </c>
      <c r="AL82" s="10">
        <f>3/24000000*OO[[#This Row],[94 (30JUN1985 15:00:00)-Water Temperature (C)]]*OO[[#This Row],[36]]</f>
        <v>4.8091744151849993E-6</v>
      </c>
      <c r="AM82" s="10">
        <f>3/24000000*OO[[#This Row],[95 (30JUN1985 18:00:00)-Water Temperature (C)]]*OO[[#This Row],[37]]</f>
        <v>4.07808104588E-6</v>
      </c>
      <c r="AN82" s="10">
        <f>3/24000000*OO[[#This Row],[96 (30JUN1985 21:00:00)-Water Temperature (C)]]*OO[[#This Row],[38]]</f>
        <v>3.2795038449375004E-6</v>
      </c>
      <c r="AO82" s="10">
        <f>3/24000000*OO[[#This Row],[97 (01JUL1985 00:00:00)-Water Temperature (C)]]*OO[[#This Row],[39]]</f>
        <v>2.4491700324449997E-6</v>
      </c>
      <c r="AP82" s="10">
        <f>3/24000000*OO[[#This Row],[98 (01JUL1985 03:00:00)-Water Temperature (C)]]*OO[[#This Row],[40]]</f>
        <v>1.7596240888237501E-6</v>
      </c>
      <c r="AQ82" s="10">
        <f>3/24000000*OO[[#This Row],[99 (01JUL1985 06:00:00)-Water Temperature (C)]]*OO[[#This Row],[41]]</f>
        <v>1.2411050006950001E-6</v>
      </c>
      <c r="AR82" s="10">
        <f>3/24000000*OO[[#This Row],[100 (01JUL1985 09:00:00)-Water Temperature (C)]]*OO[[#This Row],[42]]</f>
        <v>9.077267343725001E-7</v>
      </c>
      <c r="AS82" s="10">
        <f>3/24000000*OO[[#This Row],[101 (01JUL1985 12:00:00)-Water Temperature (C)]]*OO[[#This Row],[43]]</f>
        <v>7.0286963747649992E-7</v>
      </c>
      <c r="AT82" s="10">
        <f>3/24000000*OO[[#This Row],[102 (01JUL1985 15:00:00)-Water Temperature (C)]]*OO[[#This Row],[44]]</f>
        <v>5.7536151061249996E-7</v>
      </c>
      <c r="AU82" s="10">
        <f>3/24000000*OO[[#This Row],[103 (01JUL1985 18:00:00)-Water Temperature (C)]]*OO[[#This Row],[45]]</f>
        <v>4.9330723775287496E-7</v>
      </c>
      <c r="AV82" s="10">
        <f>3/24000000*OO[[#This Row],[104 (01JUL1985 21:00:00)-Water Temperature (C)]]*OO[[#This Row],[46]]</f>
        <v>4.3992524726000001E-7</v>
      </c>
      <c r="AW82" s="10">
        <f>3/24000000*OO[[#This Row],[105 (02JUL1985 00:00:00)-Water Temperature (C)]]*OO[[#This Row],[47]]</f>
        <v>4.05560929954E-7</v>
      </c>
      <c r="AX82" s="10">
        <f>3/24000000*OO[[#This Row],[106 (02JUL1985 03:00:00)-Water Temperature (C)]]*OO[[#This Row],[48]]</f>
        <v>3.8560238529375005E-7</v>
      </c>
      <c r="AY82" s="10">
        <f>3/24000000*OO[[#This Row],[107 (02JUL1985 06:00:00)-Water Temperature (C)]]*OO[[#This Row],[49]]</f>
        <v>3.6615455159074997E-7</v>
      </c>
      <c r="AZ82" s="10">
        <f>3/24000000*OO[[#This Row],[108 (02JUL1985 09:00:00)-Water Temperature (C)]]*OO[[#This Row],[50]]</f>
        <v>3.4726247145087497E-7</v>
      </c>
      <c r="BA82" s="10">
        <f>3/24000000*OO[[#This Row],[109 (02JUL1985 12:00:00)-Water Temperature (C)]]*OO[[#This Row],[51]]</f>
        <v>3.3025776266E-7</v>
      </c>
      <c r="BB82" s="10">
        <f>3/24000000*OO[[#This Row],[110 (02JUL1985 15:00:00)-Water Temperature (C)]]*OO[[#This Row],[52]]</f>
        <v>3.11046037575E-7</v>
      </c>
      <c r="BC82" s="10">
        <f>3/24000000*OO[[#This Row],[111 (02JUL1985 18:00:00)-Water Temperature (C)]]*OO[[#This Row],[53]]</f>
        <v>2.9209900482599997E-7</v>
      </c>
      <c r="BD82" s="10">
        <f>3/24000000*OO[[#This Row],[112 (02JUL1985 21:00:00)-Water Temperature (C)]]*OO[[#This Row],[54]]</f>
        <v>2.7565394103200002E-7</v>
      </c>
      <c r="BE82" s="10">
        <f>3/24000000*OO[[#This Row],[113 (03JUL1985 00:00:00)-Water Temperature (C)]]*OO[[#This Row],[55]]</f>
        <v>2.6277573694762496E-7</v>
      </c>
      <c r="BF82" s="10">
        <f>3/24000000*OO[[#This Row],[114 (03JUL1985 03:00:00)-Water Temperature (C)]]*OO[[#This Row],[56]]</f>
        <v>2.5493069122649998E-7</v>
      </c>
      <c r="BG82" s="10">
        <f>3/24000000*OO[[#This Row],[115 (03JUL1985 06:00:00)-Water Temperature (C)]]*OO[[#This Row],[57]]</f>
        <v>2.4680274568812503E-7</v>
      </c>
      <c r="BH82" s="10">
        <f>3/24000000*OO[[#This Row],[116 (03JUL1985 09:00:00)-Water Temperature (C)]]*OO[[#This Row],[58]]</f>
        <v>2.3728528714875E-7</v>
      </c>
      <c r="BI82" s="10">
        <f>3/24000000*OO[[#This Row],[117 (03JUL1985 12:00:00)-Water Temperature (C)]]*OO[[#This Row],[59]]</f>
        <v>2.2726867058999999E-7</v>
      </c>
      <c r="BJ82" s="10">
        <f>3/24000000*OO[[#This Row],[118 (03JUL1985 15:00:00)-Water Temperature (C)]]*OO[[#This Row],[60]]</f>
        <v>2.1447195351659997E-7</v>
      </c>
      <c r="BK82" s="10">
        <f>3/24000000*OO[[#This Row],[119 (03JUL1985 18:00:00)-Water Temperature (C)]]*OO[[#This Row],[61]]</f>
        <v>2.0185514401699997E-7</v>
      </c>
      <c r="BL82" s="10">
        <f>3/24000000*OO[[#This Row],[120 (03JUL1985 21:00:00)-Water Temperature (C)]]*OO[[#This Row],[62]]</f>
        <v>1.90247504096825E-7</v>
      </c>
      <c r="BM82" s="10">
        <f>3/24000000*OO[[#This Row],[121 (04JUL1985 00:00:00)-Water Temperature (C)]]*OO[[#This Row],[63]]</f>
        <v>1.8053151049665003E-7</v>
      </c>
      <c r="BN82" s="10">
        <f>3/24000000*OO[[#This Row],[122 (04JUL1985 03:00:00)-Water Temperature (C)]]*OO[[#This Row],[64]]</f>
        <v>1.7375721281764997E-7</v>
      </c>
      <c r="BO82" s="10">
        <f>3/24000000*OO[[#This Row],[123 (04JUL1985 06:00:00)-Water Temperature (C)]]*OO[[#This Row],[65]]</f>
        <v>1.6497343259284999E-7</v>
      </c>
      <c r="BP82" s="10">
        <f>3/24000000*OO[[#This Row],[124 (04JUL1985 09:00:00)-Water Temperature (C)]]*OO[[#This Row],[66]]</f>
        <v>1.5658636170843751E-7</v>
      </c>
      <c r="BQ82" s="10">
        <f>3/24000000*OO[[#This Row],[125 (04JUL1985 12:00:00)-Water Temperature (C)]]*OO[[#This Row],[67]]</f>
        <v>1.4659678083191248E-7</v>
      </c>
      <c r="BR82" s="10">
        <f>3/24000000*OO[[#This Row],[126 (04JUL1985 15:00:00)-Water Temperature (C)]]*OO[[#This Row],[68]]</f>
        <v>1.37621919265025E-7</v>
      </c>
      <c r="BS82" s="10">
        <f>3/24000000*OO[[#This Row],[127 (04JUL1985 18:00:00)-Water Temperature (C)]]*OO[[#This Row],[69]]</f>
        <v>1.303110500168E-7</v>
      </c>
      <c r="BT82" s="10">
        <f>3/24000000*OO[[#This Row],[128 (04JUL1985 21:00:00)-Water Temperature (C)]]*OO[[#This Row],[70]]</f>
        <v>1.256198714682375E-7</v>
      </c>
      <c r="BU82" s="10">
        <f>3/24000000*OO[[#This Row],[129 (05JUL1985 00:00:00)-Water Temperature (C)]]*OO[[#This Row],[71]]</f>
        <v>1.2243029685208746E-7</v>
      </c>
      <c r="BV82" s="10">
        <f>3/24000000*OO[[#This Row],[130 (05JUL1985 03:00:00)-Water Temperature (C)]]*OO[[#This Row],[72]]</f>
        <v>1.2224736568752497E-7</v>
      </c>
      <c r="BW82" s="10">
        <f>3/24000000*OO[[#This Row],[131 (05JUL1985 06:00:00)-Water Temperature (C)]]*OO[[#This Row],[73]]</f>
        <v>1.2010509696453749E-7</v>
      </c>
      <c r="BX82" s="10">
        <f>3/24000000*OO[[#This Row],[132 (05JUL1985 09:00:00)-Water Temperature (C)]]*OO[[#This Row],[74]]</f>
        <v>1.1759483291939999E-7</v>
      </c>
      <c r="BY82" s="10">
        <f>3/24000000*OO[[#This Row],[133 (05JUL1985 12:00:00)-Water Temperature (C)]]*OO[[#This Row],[75]]</f>
        <v>1.1409708466349999E-7</v>
      </c>
      <c r="BZ82" s="10">
        <f>3/24000000*OO[[#This Row],[134 (05JUL1985 15:00:00)-Water Temperature (C)]]*OO[[#This Row],[76]]</f>
        <v>1.0954372486106248E-7</v>
      </c>
      <c r="CA82" s="10">
        <f>3/24000000*OO[[#This Row],[135 (05JUL1985 18:00:00)-Water Temperature (C)]]*OO[[#This Row],[77]]</f>
        <v>1.0459430933159999E-7</v>
      </c>
      <c r="CB82" s="10">
        <f>3/24000000*OO[[#This Row],[136 (05JUL1985 21:00:00)-Water Temperature (C)]]*OO[[#This Row],[78]]</f>
        <v>1.003330935805E-7</v>
      </c>
      <c r="CC82" s="10">
        <f>3/24000000*OO[[#This Row],[137 (06JUL1985 00:00:00)-Water Temperature (C)]]*OO[[#This Row],[79]]</f>
        <v>9.747409125047499E-8</v>
      </c>
      <c r="CD82" s="10">
        <f>3/24000000*OO[[#This Row],[138 (06JUL1985 03:00:00)-Water Temperature (C)]]*OO[[#This Row],[80]]</f>
        <v>9.6860891198237511E-8</v>
      </c>
      <c r="CE82" s="10">
        <f>3/24000000*OO[[#This Row],[139 (06JUL1985 06:00:00)-Water Temperature (C)]]*OO[[#This Row],[81]]</f>
        <v>9.5590841755499977E-8</v>
      </c>
      <c r="CF82" s="10">
        <f>3/24000000*OO[[#This Row],[140 (06JUL1985 09:00:00)-Water Temperature (C)]]*OO[[#This Row],[82]]</f>
        <v>9.4665015096999985E-8</v>
      </c>
      <c r="CG82" s="10">
        <f>3/24000000*OO[[#This Row],[141 (06JUL1985 12:00:00)-Water Temperature (C)]]*OO[[#This Row],[83]]</f>
        <v>9.4199743910249998E-8</v>
      </c>
      <c r="CH82" s="10">
        <f>3/24000000*OO[[#This Row],[142 (06JUL1985 15:00:00)-Water Temperature (C)]]*OO[[#This Row],[84]]</f>
        <v>9.238241276012501E-8</v>
      </c>
      <c r="CI82" s="10">
        <f>3/24000000*OO[[#This Row],[143 (06JUL1985 18:00:00)-Water Temperature (C)]]*OO[[#This Row],[85]]</f>
        <v>8.931740220919998E-8</v>
      </c>
      <c r="CJ82" s="10">
        <f>3/24000000*OO[[#This Row],[144 (06JUL1985 21:00:00)-Water Temperature (C)]]*OO[[#This Row],[86]]</f>
        <v>8.5293347382374981E-8</v>
      </c>
      <c r="CK82" s="10">
        <f>3/24000000*OO[[#This Row],[145 (07JUL1985 00:00:00)-Water Temperature (C)]]*OO[[#This Row],[87]]</f>
        <v>8.1240991802324986E-8</v>
      </c>
      <c r="CL82" s="10">
        <f>3/24000000*OO[[#This Row],[146 (07JUL1985 03:00:00)-Water Temperature (C)]]*OO[[#This Row],[88]]</f>
        <v>7.7983882675562497E-8</v>
      </c>
      <c r="CM82" s="10">
        <f>3/24000000*OO[[#This Row],[147 (07JUL1985 06:00:00)-Water Temperature (C)]]*OO[[#This Row],[89]]</f>
        <v>7.5035803506074999E-8</v>
      </c>
      <c r="CN82" s="10">
        <f>3/24000000*OO[[#This Row],[148 (07JUL1985 09:00:00)-Water Temperature (C)]]*OO[[#This Row],[90]]</f>
        <v>7.2529983093774997E-8</v>
      </c>
      <c r="CO82" s="10">
        <f>3/24000000*OO[[#This Row],[149 (07JUL1985 12:00:00)-Water Temperature (C)]]*OO[[#This Row],[91]]</f>
        <v>7.0110755961175001E-8</v>
      </c>
      <c r="CP82" s="10">
        <f>3/24000000*OO[[#This Row],[150 (07JUL1985 15:00:00)-Water Temperature (C)]]*OO[[#This Row],[92]]</f>
        <v>6.6504217116674994E-8</v>
      </c>
      <c r="CQ82" s="10">
        <f>3/24000000*OO[[#This Row],[151 (07JUL1985 18:00:00)-Water Temperature (C)]]*OO[[#This Row],[93]]</f>
        <v>6.3038094055100005E-8</v>
      </c>
      <c r="CR82" s="10">
        <f>3/24000000*OO[[#This Row],[152 (07JUL1985 21:00:00)-Water Temperature (C)]]*OO[[#This Row],[94]]</f>
        <v>6.1439538673075003E-8</v>
      </c>
      <c r="CS82" s="10">
        <f>3/24000000*OO[[#This Row],[153 (08JUL1985 00:00:00)-Water Temperature (C)]]*OO[[#This Row],[95]]</f>
        <v>6.1817070658699995E-8</v>
      </c>
      <c r="CT82" s="10">
        <f>3/24000000*OO[[#This Row],[154 (08JUL1985 03:00:00)-Water Temperature (C)]]*OO[[#This Row],[96]]</f>
        <v>6.2999164731249995E-8</v>
      </c>
      <c r="CU82" s="10">
        <f>3/24000000*OO[[#This Row],[155 (08JUL1985 06:00:00)-Water Temperature (C)]]*OO[[#This Row],[97]]</f>
        <v>6.3551391313437501E-8</v>
      </c>
      <c r="CV82" s="10">
        <f>3/24000000*OO[[#This Row],[156 (08JUL1985 09:00:00)-Water Temperature (C)]]*OO[[#This Row],[98]]</f>
        <v>6.2387806534399995E-8</v>
      </c>
      <c r="CW82" s="10">
        <f>3/24000000*OO[[#This Row],[157 (08JUL1985 12:00:00)-Water Temperature (C)]]*OO[[#This Row],[99]]</f>
        <v>6.0140264087150002E-8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5.2047108844296246E-31</v>
      </c>
      <c r="D83" s="10">
        <f>3/24*OO[[#This Row],[60 (26JUN1985 09:00:00)-Water Temperature (C)]]*OO[[#This Row],[2]]/SUM(OO[2])</f>
        <v>1.7883061515697275E-17</v>
      </c>
      <c r="E83" s="10">
        <f>3/24*OO[[#This Row],[61 (26JUN1985 12:00:00)-Water Temperature (C)]]*OO[[#This Row],[3]]/SUM(OO[3])</f>
        <v>4.0964424595412211E-7</v>
      </c>
      <c r="F83" s="10">
        <f>3/24*OO[[#This Row],[62 (26JUN1985 15:00:00)-Water Temperature (C)]]*OO[[#This Row],[4]]/SUM(OO[4])</f>
        <v>2.7882751363917289E-3</v>
      </c>
      <c r="G83" s="10">
        <f>3/24*OO[[#This Row],[63 (26JUN1985 18:00:00)-Water Temperature (C)]]*OO[[#This Row],[5]]/SUM(OO[5])</f>
        <v>6.0617249729733452E-2</v>
      </c>
      <c r="H83" s="10">
        <f>3/24*OO[[#This Row],[64 (26JUN1985 21:00:00)-Water Temperature (C)]]*OO[[#This Row],[6]]/SUM(OO[6])</f>
        <v>0.11521821537528389</v>
      </c>
      <c r="I83" s="10">
        <f>3/24*OO[[#This Row],[65 (27JUN1985 00:00:00)-Water Temperature (C)]]*OO[[#This Row],[7]]/SUM(OO[7])</f>
        <v>5.3245107072361089E-2</v>
      </c>
      <c r="J83" s="10">
        <f>3/24*OO[[#This Row],[66 (27JUN1985 03:00:00)-Water Temperature (C)]]*OO[[#This Row],[8]]/SUM(OO[8])</f>
        <v>1.027573186641134E-2</v>
      </c>
      <c r="K83" s="10">
        <f>3/24*OO[[#This Row],[67 (27JUN1985 06:00:00)-Water Temperature (C)]]*OO[[#This Row],[9]]/SUM(OO[9])</f>
        <v>1.2299890217657079E-3</v>
      </c>
      <c r="L83" s="10">
        <f>3/24*OO[[#This Row],[68 (27JUN1985 09:00:00)-Water Temperature (C)]]*OO[[#This Row],[10]]/SUM(OO[10])</f>
        <v>1.5311278144689578E-4</v>
      </c>
      <c r="M83" s="10">
        <f>3/24*OO[[#This Row],[69 (27JUN1985 12:00:00)-Water Temperature (C)]]*OO[[#This Row],[11]]/SUM(OO[11])</f>
        <v>5.6534289383312443E-5</v>
      </c>
      <c r="N83" s="10">
        <f>3/24*OO[[#This Row],[70 (27JUN1985 15:00:00)-Water Temperature (C)]]*OO[[#This Row],[12]]/SUM(OO[12])</f>
        <v>4.9400288448417239E-5</v>
      </c>
      <c r="O83" s="10">
        <f>3/24*OO[[#This Row],[71 (27JUN1985 18:00:00)-Water Temperature (C)]]*OO[[#This Row],[13]]/SUM(OO[13])</f>
        <v>5.4159294278579994E-5</v>
      </c>
      <c r="P83" s="10">
        <f>3/24*OO[[#This Row],[72 (27JUN1985 21:00:00)-Water Temperature (C)]]*OO[[#This Row],[14]]/SUM(OO[14])</f>
        <v>5.838366520243964E-5</v>
      </c>
      <c r="Q83" s="10">
        <f>3/24*OO[[#This Row],[73 (28JUN1985 00:00:00)-Water Temperature (C)]]*OO[[#This Row],[15]]/SUM(OO[15])</f>
        <v>5.8348253390980051E-5</v>
      </c>
      <c r="R83" s="10">
        <f>3/24*OO[[#This Row],[74 (28JUN1985 03:00:00)-Water Temperature (C)]]*OO[[#This Row],[16]]/SUM(OO[16])</f>
        <v>5.5028949107345473E-5</v>
      </c>
      <c r="S83" s="10">
        <f>3/24*OO[[#This Row],[75 (28JUN1985 06:00:00)-Water Temperature (C)]]*OO[[#This Row],[17]]/SUM(OO[17])</f>
        <v>5.0395512825727509E-5</v>
      </c>
      <c r="T83" s="10">
        <f>3/24*OO[[#This Row],[76 (28JUN1985 09:00:00)-Water Temperature (C)]]*OO[[#This Row],[18]]/SUM(OO[18])</f>
        <v>4.5645511172304579E-5</v>
      </c>
      <c r="U83" s="10">
        <f>3/24*OO[[#This Row],[77 (28JUN1985 12:00:00)-Water Temperature (C)]]*OO[[#This Row],[19]]/SUM(OO[19])</f>
        <v>4.1225177221299084E-5</v>
      </c>
      <c r="V83" s="10">
        <f>3/24000000*OO[[#This Row],[78 (28JUN1985 15:00:00)-Water Temperature (C)]]*OO[[#This Row],[20]]</f>
        <v>3.6524946387150001E-5</v>
      </c>
      <c r="W83" s="10">
        <f>3/24000000*OO[[#This Row],[79 (28JUN1985 18:00:00)-Water Temperature (C)]]*OO[[#This Row],[21]]</f>
        <v>3.2307348673424999E-5</v>
      </c>
      <c r="X83" s="10">
        <f>3/24000000*OO[[#This Row],[80 (28JUN1985 21:00:00)-Water Temperature (C)]]*OO[[#This Row],[22]]</f>
        <v>2.8466065588837504E-5</v>
      </c>
      <c r="Y83" s="10">
        <f>3/24000000*OO[[#This Row],[81 (29JUN1985 00:00:00)-Water Temperature (C)]]*OO[[#This Row],[23]]</f>
        <v>2.5074389648175E-5</v>
      </c>
      <c r="Z83" s="10">
        <f>3/24000000*OO[[#This Row],[82 (29JUN1985 03:00:00)-Water Temperature (C)]]*OO[[#This Row],[24]]</f>
        <v>2.2217760501524999E-5</v>
      </c>
      <c r="AA83" s="10">
        <f>3/24000000*OO[[#This Row],[83 (29JUN1985 06:00:00)-Water Temperature (C)]]*OO[[#This Row],[25]]</f>
        <v>1.9606992208769998E-5</v>
      </c>
      <c r="AB83" s="10">
        <f>3/24000000*OO[[#This Row],[84 (29JUN1985 09:00:00)-Water Temperature (C)]]*OO[[#This Row],[26]]</f>
        <v>1.7128666478079999E-5</v>
      </c>
      <c r="AC83" s="10">
        <f>3/24000000*OO[[#This Row],[85 (29JUN1985 12:00:00)-Water Temperature (C)]]*OO[[#This Row],[27]]</f>
        <v>1.49897482846875E-5</v>
      </c>
      <c r="AD83" s="10">
        <f>3/24000000*OO[[#This Row],[86 (29JUN1985 15:00:00)-Water Temperature (C)]]*OO[[#This Row],[28]]</f>
        <v>1.3095112710405002E-5</v>
      </c>
      <c r="AE83" s="10">
        <f>3/24000000*OO[[#This Row],[88 (29JUN1985 21:00:00)-Water Temperature (C)]]*OO[[#This Row],[30]]</f>
        <v>1.0139022236699999E-5</v>
      </c>
      <c r="AF83" s="10">
        <f>3/24000000*OO[[#This Row],[88 (29JUN1985 21:00:00)-Water Temperature (C)]]*OO[[#This Row],[30]]</f>
        <v>1.0139022236699999E-5</v>
      </c>
      <c r="AG83" s="10">
        <f>3/24000000*OO[[#This Row],[89 (30JUN1985 00:00:00)-Water Temperature (C)]]*OO[[#This Row],[31]]</f>
        <v>8.9101343254999988E-6</v>
      </c>
      <c r="AH83" s="10">
        <f>3/24000000*OO[[#This Row],[90 (30JUN1985 03:00:00)-Water Temperature (C)]]*OO[[#This Row],[32]]</f>
        <v>7.9155479065825001E-6</v>
      </c>
      <c r="AI83" s="10">
        <f>3/24000000*OO[[#This Row],[91 (30JUN1985 06:00:00)-Water Temperature (C)]]*OO[[#This Row],[33]]</f>
        <v>7.0209386211250003E-6</v>
      </c>
      <c r="AJ83" s="10">
        <f>3/24000000*OO[[#This Row],[92 (30JUN1985 09:00:00)-Water Temperature (C)]]*OO[[#This Row],[34]]</f>
        <v>6.1854286518862497E-6</v>
      </c>
      <c r="AK83" s="10">
        <f>3/24000000*OO[[#This Row],[93 (30JUN1985 12:00:00)-Water Temperature (C)]]*OO[[#This Row],[35]]</f>
        <v>5.4138769717499989E-6</v>
      </c>
      <c r="AL83" s="10">
        <f>3/24000000*OO[[#This Row],[94 (30JUN1985 15:00:00)-Water Temperature (C)]]*OO[[#This Row],[36]]</f>
        <v>4.6878132153074988E-6</v>
      </c>
      <c r="AM83" s="10">
        <f>3/24000000*OO[[#This Row],[95 (30JUN1985 18:00:00)-Water Temperature (C)]]*OO[[#This Row],[37]]</f>
        <v>3.9842470447200008E-6</v>
      </c>
      <c r="AN83" s="10">
        <f>3/24000000*OO[[#This Row],[96 (30JUN1985 21:00:00)-Water Temperature (C)]]*OO[[#This Row],[38]]</f>
        <v>3.2360026675599998E-6</v>
      </c>
      <c r="AO83" s="10">
        <f>3/24000000*OO[[#This Row],[97 (01JUL1985 00:00:00)-Water Temperature (C)]]*OO[[#This Row],[39]]</f>
        <v>2.4474540516250004E-6</v>
      </c>
      <c r="AP83" s="10">
        <f>3/24000000*OO[[#This Row],[98 (01JUL1985 03:00:00)-Water Temperature (C)]]*OO[[#This Row],[40]]</f>
        <v>1.7752312972744998E-6</v>
      </c>
      <c r="AQ83" s="10">
        <f>3/24000000*OO[[#This Row],[99 (01JUL1985 06:00:00)-Water Temperature (C)]]*OO[[#This Row],[41]]</f>
        <v>1.2481003913343752E-6</v>
      </c>
      <c r="AR83" s="10">
        <f>3/24000000*OO[[#This Row],[100 (01JUL1985 09:00:00)-Water Temperature (C)]]*OO[[#This Row],[42]]</f>
        <v>9.0484052786362489E-7</v>
      </c>
      <c r="AS83" s="10">
        <f>3/24000000*OO[[#This Row],[101 (01JUL1985 12:00:00)-Water Temperature (C)]]*OO[[#This Row],[43]]</f>
        <v>6.9323640186899979E-7</v>
      </c>
      <c r="AT83" s="10">
        <f>3/24000000*OO[[#This Row],[102 (01JUL1985 15:00:00)-Water Temperature (C)]]*OO[[#This Row],[44]]</f>
        <v>5.6197471811224993E-7</v>
      </c>
      <c r="AU83" s="10">
        <f>3/24000000*OO[[#This Row],[103 (01JUL1985 18:00:00)-Water Temperature (C)]]*OO[[#This Row],[45]]</f>
        <v>4.7844685042524999E-7</v>
      </c>
      <c r="AV83" s="10">
        <f>3/24000000*OO[[#This Row],[104 (01JUL1985 21:00:00)-Water Temperature (C)]]*OO[[#This Row],[46]]</f>
        <v>4.2464493824449997E-7</v>
      </c>
      <c r="AW83" s="10">
        <f>3/24000000*OO[[#This Row],[105 (02JUL1985 00:00:00)-Water Temperature (C)]]*OO[[#This Row],[47]]</f>
        <v>3.9106145092425003E-7</v>
      </c>
      <c r="AX83" s="10">
        <f>3/24000000*OO[[#This Row],[106 (02JUL1985 03:00:00)-Water Temperature (C)]]*OO[[#This Row],[48]]</f>
        <v>3.7270666424675004E-7</v>
      </c>
      <c r="AY83" s="10">
        <f>3/24000000*OO[[#This Row],[107 (02JUL1985 06:00:00)-Water Temperature (C)]]*OO[[#This Row],[49]]</f>
        <v>3.5367742803312504E-7</v>
      </c>
      <c r="AZ83" s="10">
        <f>3/24000000*OO[[#This Row],[108 (02JUL1985 09:00:00)-Water Temperature (C)]]*OO[[#This Row],[50]]</f>
        <v>3.3507272697112495E-7</v>
      </c>
      <c r="BA83" s="10">
        <f>3/24000000*OO[[#This Row],[109 (02JUL1985 12:00:00)-Water Temperature (C)]]*OO[[#This Row],[51]]</f>
        <v>3.1829761060812503E-7</v>
      </c>
      <c r="BB83" s="10">
        <f>3/24000000*OO[[#This Row],[110 (02JUL1985 15:00:00)-Water Temperature (C)]]*OO[[#This Row],[52]]</f>
        <v>2.9887898506874992E-7</v>
      </c>
      <c r="BC83" s="10">
        <f>3/24000000*OO[[#This Row],[111 (02JUL1985 18:00:00)-Water Temperature (C)]]*OO[[#This Row],[53]]</f>
        <v>2.8041870960649999E-7</v>
      </c>
      <c r="BD83" s="10">
        <f>3/24000000*OO[[#This Row],[112 (02JUL1985 21:00:00)-Water Temperature (C)]]*OO[[#This Row],[54]]</f>
        <v>2.6451944896237501E-7</v>
      </c>
      <c r="BE83" s="10">
        <f>3/24000000*OO[[#This Row],[113 (03JUL1985 00:00:00)-Water Temperature (C)]]*OO[[#This Row],[55]]</f>
        <v>2.5226560969024993E-7</v>
      </c>
      <c r="BF83" s="10">
        <f>3/24000000*OO[[#This Row],[114 (03JUL1985 03:00:00)-Water Temperature (C)]]*OO[[#This Row],[56]]</f>
        <v>2.45531995534E-7</v>
      </c>
      <c r="BG83" s="10">
        <f>3/24000000*OO[[#This Row],[115 (03JUL1985 06:00:00)-Water Temperature (C)]]*OO[[#This Row],[57]]</f>
        <v>2.3787878634472494E-7</v>
      </c>
      <c r="BH83" s="10">
        <f>3/24000000*OO[[#This Row],[116 (03JUL1985 09:00:00)-Water Temperature (C)]]*OO[[#This Row],[58]]</f>
        <v>2.2861185804719998E-7</v>
      </c>
      <c r="BI83" s="10">
        <f>3/24000000*OO[[#This Row],[117 (03JUL1985 12:00:00)-Water Temperature (C)]]*OO[[#This Row],[59]]</f>
        <v>2.1883065698252498E-7</v>
      </c>
      <c r="BJ83" s="10">
        <f>3/24000000*OO[[#This Row],[118 (03JUL1985 15:00:00)-Water Temperature (C)]]*OO[[#This Row],[60]]</f>
        <v>2.0598196584157499E-7</v>
      </c>
      <c r="BK83" s="10">
        <f>3/24000000*OO[[#This Row],[119 (03JUL1985 18:00:00)-Water Temperature (C)]]*OO[[#This Row],[61]]</f>
        <v>1.9370732094880001E-7</v>
      </c>
      <c r="BL83" s="10">
        <f>3/24000000*OO[[#This Row],[120 (03JUL1985 21:00:00)-Water Temperature (C)]]*OO[[#This Row],[62]]</f>
        <v>1.8245246863606251E-7</v>
      </c>
      <c r="BM83" s="10">
        <f>3/24000000*OO[[#This Row],[121 (04JUL1985 00:00:00)-Water Temperature (C)]]*OO[[#This Row],[63]]</f>
        <v>1.7320477990984998E-7</v>
      </c>
      <c r="BN83" s="10">
        <f>3/24000000*OO[[#This Row],[122 (04JUL1985 03:00:00)-Water Temperature (C)]]*OO[[#This Row],[64]]</f>
        <v>1.6721367001662498E-7</v>
      </c>
      <c r="BO83" s="10">
        <f>3/24000000*OO[[#This Row],[123 (04JUL1985 06:00:00)-Water Temperature (C)]]*OO[[#This Row],[65]]</f>
        <v>1.587080923629E-7</v>
      </c>
      <c r="BP83" s="10">
        <f>3/24000000*OO[[#This Row],[124 (04JUL1985 09:00:00)-Water Temperature (C)]]*OO[[#This Row],[66]]</f>
        <v>1.5091202140880001E-7</v>
      </c>
      <c r="BQ83" s="10">
        <f>3/24000000*OO[[#This Row],[125 (04JUL1985 12:00:00)-Water Temperature (C)]]*OO[[#This Row],[67]]</f>
        <v>1.4116323044204997E-7</v>
      </c>
      <c r="BR83" s="10">
        <f>3/24000000*OO[[#This Row],[126 (04JUL1985 15:00:00)-Water Temperature (C)]]*OO[[#This Row],[68]]</f>
        <v>1.3252362649399999E-7</v>
      </c>
      <c r="BS83" s="10">
        <f>3/24000000*OO[[#This Row],[127 (04JUL1985 18:00:00)-Water Temperature (C)]]*OO[[#This Row],[69]]</f>
        <v>1.253226846456E-7</v>
      </c>
      <c r="BT83" s="10">
        <f>3/24000000*OO[[#This Row],[128 (04JUL1985 21:00:00)-Water Temperature (C)]]*OO[[#This Row],[70]]</f>
        <v>1.2052867737735E-7</v>
      </c>
      <c r="BU83" s="10">
        <f>3/24000000*OO[[#This Row],[129 (05JUL1985 00:00:00)-Water Temperature (C)]]*OO[[#This Row],[71]]</f>
        <v>1.1726597251875001E-7</v>
      </c>
      <c r="BV83" s="10">
        <f>3/24000000*OO[[#This Row],[130 (05JUL1985 03:00:00)-Water Temperature (C)]]*OO[[#This Row],[72]]</f>
        <v>1.17368501252625E-7</v>
      </c>
      <c r="BW83" s="10">
        <f>3/24000000*OO[[#This Row],[131 (05JUL1985 06:00:00)-Water Temperature (C)]]*OO[[#This Row],[73]]</f>
        <v>1.1515614410630001E-7</v>
      </c>
      <c r="BX83" s="10">
        <f>3/24000000*OO[[#This Row],[132 (05JUL1985 09:00:00)-Water Temperature (C)]]*OO[[#This Row],[74]]</f>
        <v>1.1284275327557497E-7</v>
      </c>
      <c r="BY83" s="10">
        <f>3/24000000*OO[[#This Row],[133 (05JUL1985 12:00:00)-Water Temperature (C)]]*OO[[#This Row],[75]]</f>
        <v>1.0946490287195001E-7</v>
      </c>
      <c r="BZ83" s="10">
        <f>3/24000000*OO[[#This Row],[134 (05JUL1985 15:00:00)-Water Temperature (C)]]*OO[[#This Row],[76]]</f>
        <v>1.049227387777E-7</v>
      </c>
      <c r="CA83" s="10">
        <f>3/24000000*OO[[#This Row],[135 (05JUL1985 18:00:00)-Water Temperature (C)]]*OO[[#This Row],[77]]</f>
        <v>1.0015250322696249E-7</v>
      </c>
      <c r="CB83" s="10">
        <f>3/24000000*OO[[#This Row],[136 (05JUL1985 21:00:00)-Water Temperature (C)]]*OO[[#This Row],[78]]</f>
        <v>9.59789051415625E-8</v>
      </c>
      <c r="CC83" s="10">
        <f>3/24000000*OO[[#This Row],[137 (06JUL1985 00:00:00)-Water Temperature (C)]]*OO[[#This Row],[79]]</f>
        <v>9.328135471653749E-8</v>
      </c>
      <c r="CD83" s="10">
        <f>3/24000000*OO[[#This Row],[138 (06JUL1985 03:00:00)-Water Temperature (C)]]*OO[[#This Row],[80]]</f>
        <v>9.3005132566774991E-8</v>
      </c>
      <c r="CE83" s="10">
        <f>3/24000000*OO[[#This Row],[139 (06JUL1985 06:00:00)-Water Temperature (C)]]*OO[[#This Row],[81]]</f>
        <v>9.1704894790462488E-8</v>
      </c>
      <c r="CF83" s="10">
        <f>3/24000000*OO[[#This Row],[140 (06JUL1985 09:00:00)-Water Temperature (C)]]*OO[[#This Row],[82]]</f>
        <v>9.0876385048849984E-8</v>
      </c>
      <c r="CG83" s="10">
        <f>3/24000000*OO[[#This Row],[141 (06JUL1985 12:00:00)-Water Temperature (C)]]*OO[[#This Row],[83]]</f>
        <v>9.04730330238875E-8</v>
      </c>
      <c r="CH83" s="10">
        <f>3/24000000*OO[[#This Row],[142 (06JUL1985 15:00:00)-Water Temperature (C)]]*OO[[#This Row],[84]]</f>
        <v>8.8435694353875013E-8</v>
      </c>
      <c r="CI83" s="10">
        <f>3/24000000*OO[[#This Row],[143 (06JUL1985 18:00:00)-Water Temperature (C)]]*OO[[#This Row],[85]]</f>
        <v>8.5382934597675E-8</v>
      </c>
      <c r="CJ83" s="10">
        <f>3/24000000*OO[[#This Row],[144 (06JUL1985 21:00:00)-Water Temperature (C)]]*OO[[#This Row],[86]]</f>
        <v>8.1648554448000016E-8</v>
      </c>
      <c r="CK83" s="10">
        <f>3/24000000*OO[[#This Row],[145 (07JUL1985 00:00:00)-Water Temperature (C)]]*OO[[#This Row],[87]]</f>
        <v>7.8073340847162493E-8</v>
      </c>
      <c r="CL83" s="10">
        <f>3/24000000*OO[[#This Row],[146 (07JUL1985 03:00:00)-Water Temperature (C)]]*OO[[#This Row],[88]]</f>
        <v>7.5172558845174999E-8</v>
      </c>
      <c r="CM83" s="10">
        <f>3/24000000*OO[[#This Row],[147 (07JUL1985 06:00:00)-Water Temperature (C)]]*OO[[#This Row],[89]]</f>
        <v>7.2208426700250003E-8</v>
      </c>
      <c r="CN83" s="10">
        <f>3/24000000*OO[[#This Row],[148 (07JUL1985 09:00:00)-Water Temperature (C)]]*OO[[#This Row],[90]]</f>
        <v>6.9681208519999999E-8</v>
      </c>
      <c r="CO83" s="10">
        <f>3/24000000*OO[[#This Row],[149 (07JUL1985 12:00:00)-Water Temperature (C)]]*OO[[#This Row],[91]]</f>
        <v>6.7353206730649999E-8</v>
      </c>
      <c r="CP83" s="10">
        <f>3/24000000*OO[[#This Row],[150 (07JUL1985 15:00:00)-Water Temperature (C)]]*OO[[#This Row],[92]]</f>
        <v>6.3818922122000001E-8</v>
      </c>
      <c r="CQ83" s="10">
        <f>3/24000000*OO[[#This Row],[151 (07JUL1985 18:00:00)-Water Temperature (C)]]*OO[[#This Row],[93]]</f>
        <v>6.0363892055999998E-8</v>
      </c>
      <c r="CR83" s="10">
        <f>3/24000000*OO[[#This Row],[152 (07JUL1985 21:00:00)-Water Temperature (C)]]*OO[[#This Row],[94]]</f>
        <v>5.8541493274562503E-8</v>
      </c>
      <c r="CS83" s="10">
        <f>3/24000000*OO[[#This Row],[153 (08JUL1985 00:00:00)-Water Temperature (C)]]*OO[[#This Row],[95]]</f>
        <v>5.8693639895549992E-8</v>
      </c>
      <c r="CT83" s="10">
        <f>3/24000000*OO[[#This Row],[154 (08JUL1985 03:00:00)-Water Temperature (C)]]*OO[[#This Row],[96]]</f>
        <v>5.9964044696062501E-8</v>
      </c>
      <c r="CU83" s="10">
        <f>3/24000000*OO[[#This Row],[155 (08JUL1985 06:00:00)-Water Temperature (C)]]*OO[[#This Row],[97]]</f>
        <v>6.0711582315587496E-8</v>
      </c>
      <c r="CV83" s="10">
        <f>3/24000000*OO[[#This Row],[156 (08JUL1985 09:00:00)-Water Temperature (C)]]*OO[[#This Row],[98]]</f>
        <v>5.9692637893050008E-8</v>
      </c>
      <c r="CW83" s="10">
        <f>3/24000000*OO[[#This Row],[157 (08JUL1985 12:00:00)-Water Temperature (C)]]*OO[[#This Row],[99]]</f>
        <v>5.7572384481062487E-8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3.2691577763190387E-32</v>
      </c>
      <c r="D84" s="10">
        <f>3/24*OO[[#This Row],[60 (26JUN1985 09:00:00)-Water Temperature (C)]]*OO[[#This Row],[2]]/SUM(OO[2])</f>
        <v>1.7081676073979855E-18</v>
      </c>
      <c r="E84" s="10">
        <f>3/24*OO[[#This Row],[61 (26JUN1985 12:00:00)-Water Temperature (C)]]*OO[[#This Row],[3]]/SUM(OO[3])</f>
        <v>9.4778180363115991E-8</v>
      </c>
      <c r="F84" s="10">
        <f>3/24*OO[[#This Row],[62 (26JUN1985 15:00:00)-Water Temperature (C)]]*OO[[#This Row],[4]]/SUM(OO[4])</f>
        <v>1.4602358317835008E-3</v>
      </c>
      <c r="G84" s="10">
        <f>3/24*OO[[#This Row],[63 (26JUN1985 18:00:00)-Water Temperature (C)]]*OO[[#This Row],[5]]/SUM(OO[5])</f>
        <v>4.1965728108185593E-2</v>
      </c>
      <c r="H84" s="10">
        <f>3/24*OO[[#This Row],[64 (26JUN1985 21:00:00)-Water Temperature (C)]]*OO[[#This Row],[6]]/SUM(OO[6])</f>
        <v>9.498116410997938E-2</v>
      </c>
      <c r="I84" s="10">
        <f>3/24*OO[[#This Row],[65 (27JUN1985 00:00:00)-Water Temperature (C)]]*OO[[#This Row],[7]]/SUM(OO[7])</f>
        <v>4.9601260018858374E-2</v>
      </c>
      <c r="J84" s="10">
        <f>3/24*OO[[#This Row],[66 (27JUN1985 03:00:00)-Water Temperature (C)]]*OO[[#This Row],[8]]/SUM(OO[8])</f>
        <v>1.0393812385043569E-2</v>
      </c>
      <c r="K84" s="10">
        <f>3/24*OO[[#This Row],[67 (27JUN1985 06:00:00)-Water Temperature (C)]]*OO[[#This Row],[9]]/SUM(OO[9])</f>
        <v>1.2998176227377331E-3</v>
      </c>
      <c r="L84" s="10">
        <f>3/24*OO[[#This Row],[68 (27JUN1985 09:00:00)-Water Temperature (C)]]*OO[[#This Row],[10]]/SUM(OO[10])</f>
        <v>1.5367537060711144E-4</v>
      </c>
      <c r="M84" s="10">
        <f>3/24*OO[[#This Row],[69 (27JUN1985 12:00:00)-Water Temperature (C)]]*OO[[#This Row],[11]]/SUM(OO[11])</f>
        <v>4.8813558059986448E-5</v>
      </c>
      <c r="N84" s="10">
        <f>3/24*OO[[#This Row],[70 (27JUN1985 15:00:00)-Water Temperature (C)]]*OO[[#This Row],[12]]/SUM(OO[12])</f>
        <v>4.0360888408735446E-5</v>
      </c>
      <c r="O84" s="10">
        <f>3/24*OO[[#This Row],[71 (27JUN1985 18:00:00)-Water Temperature (C)]]*OO[[#This Row],[13]]/SUM(OO[13])</f>
        <v>4.3814445341696935E-5</v>
      </c>
      <c r="P84" s="10">
        <f>3/24*OO[[#This Row],[72 (27JUN1985 21:00:00)-Water Temperature (C)]]*OO[[#This Row],[14]]/SUM(OO[14])</f>
        <v>4.747682980878476E-5</v>
      </c>
      <c r="Q84" s="10">
        <f>3/24*OO[[#This Row],[73 (28JUN1985 00:00:00)-Water Temperature (C)]]*OO[[#This Row],[15]]/SUM(OO[15])</f>
        <v>4.7845723126950314E-5</v>
      </c>
      <c r="R84" s="10">
        <f>3/24*OO[[#This Row],[74 (28JUN1985 03:00:00)-Water Temperature (C)]]*OO[[#This Row],[16]]/SUM(OO[16])</f>
        <v>4.5404050434676198E-5</v>
      </c>
      <c r="S84" s="10">
        <f>3/24*OO[[#This Row],[75 (28JUN1985 06:00:00)-Water Temperature (C)]]*OO[[#This Row],[17]]/SUM(OO[17])</f>
        <v>4.1625822472812833E-5</v>
      </c>
      <c r="T84" s="10">
        <f>3/24*OO[[#This Row],[76 (28JUN1985 09:00:00)-Water Temperature (C)]]*OO[[#This Row],[18]]/SUM(OO[18])</f>
        <v>3.7649936406424486E-5</v>
      </c>
      <c r="U84" s="10">
        <f>3/24*OO[[#This Row],[77 (28JUN1985 12:00:00)-Water Temperature (C)]]*OO[[#This Row],[19]]/SUM(OO[19])</f>
        <v>3.3853768706590999E-5</v>
      </c>
      <c r="V84" s="10">
        <f>3/24000000*OO[[#This Row],[78 (28JUN1985 15:00:00)-Water Temperature (C)]]*OO[[#This Row],[20]]</f>
        <v>2.9825604332212501E-5</v>
      </c>
      <c r="W84" s="10">
        <f>3/24000000*OO[[#This Row],[79 (28JUN1985 18:00:00)-Water Temperature (C)]]*OO[[#This Row],[21]]</f>
        <v>2.63088697146E-5</v>
      </c>
      <c r="X84" s="10">
        <f>3/24000000*OO[[#This Row],[80 (28JUN1985 21:00:00)-Water Temperature (C)]]*OO[[#This Row],[22]]</f>
        <v>2.3106243182000001E-5</v>
      </c>
      <c r="Y84" s="10">
        <f>3/24000000*OO[[#This Row],[81 (29JUN1985 00:00:00)-Water Temperature (C)]]*OO[[#This Row],[23]]</f>
        <v>2.0308918854721252E-5</v>
      </c>
      <c r="Z84" s="10">
        <f>3/24000000*OO[[#This Row],[82 (29JUN1985 03:00:00)-Water Temperature (C)]]*OO[[#This Row],[24]]</f>
        <v>1.8000611327474998E-5</v>
      </c>
      <c r="AA84" s="10">
        <f>3/24000000*OO[[#This Row],[83 (29JUN1985 06:00:00)-Water Temperature (C)]]*OO[[#This Row],[25]]</f>
        <v>1.5855249457260001E-5</v>
      </c>
      <c r="AB84" s="10">
        <f>3/24000000*OO[[#This Row],[84 (29JUN1985 09:00:00)-Water Temperature (C)]]*OO[[#This Row],[26]]</f>
        <v>1.3789252123749998E-5</v>
      </c>
      <c r="AC84" s="10">
        <f>3/24000000*OO[[#This Row],[85 (29JUN1985 12:00:00)-Water Temperature (C)]]*OO[[#This Row],[27]]</f>
        <v>1.2003342231337501E-5</v>
      </c>
      <c r="AD84" s="10">
        <f>3/24000000*OO[[#This Row],[86 (29JUN1985 15:00:00)-Water Temperature (C)]]*OO[[#This Row],[28]]</f>
        <v>1.0409572470474997E-5</v>
      </c>
      <c r="AE84" s="10">
        <f>3/24000000*OO[[#This Row],[88 (29JUN1985 21:00:00)-Water Temperature (C)]]*OO[[#This Row],[30]]</f>
        <v>7.9866079974399997E-6</v>
      </c>
      <c r="AF84" s="10">
        <f>3/24000000*OO[[#This Row],[88 (29JUN1985 21:00:00)-Water Temperature (C)]]*OO[[#This Row],[30]]</f>
        <v>7.9866079974399997E-6</v>
      </c>
      <c r="AG84" s="10">
        <f>3/24000000*OO[[#This Row],[89 (30JUN1985 00:00:00)-Water Temperature (C)]]*OO[[#This Row],[31]]</f>
        <v>6.9892797708524999E-6</v>
      </c>
      <c r="AH84" s="10">
        <f>3/24000000*OO[[#This Row],[90 (30JUN1985 03:00:00)-Water Temperature (C)]]*OO[[#This Row],[32]]</f>
        <v>6.1995680633700007E-6</v>
      </c>
      <c r="AI84" s="10">
        <f>3/24000000*OO[[#This Row],[91 (30JUN1985 06:00:00)-Water Temperature (C)]]*OO[[#This Row],[33]]</f>
        <v>5.4868488170625001E-6</v>
      </c>
      <c r="AJ84" s="10">
        <f>3/24000000*OO[[#This Row],[92 (30JUN1985 09:00:00)-Water Temperature (C)]]*OO[[#This Row],[34]]</f>
        <v>4.8177196022600004E-6</v>
      </c>
      <c r="AK84" s="10">
        <f>3/24000000*OO[[#This Row],[93 (30JUN1985 12:00:00)-Water Temperature (C)]]*OO[[#This Row],[35]]</f>
        <v>4.20369396901125E-6</v>
      </c>
      <c r="AL84" s="10">
        <f>3/24000000*OO[[#This Row],[94 (30JUN1985 15:00:00)-Water Temperature (C)]]*OO[[#This Row],[36]]</f>
        <v>3.6290651149687495E-6</v>
      </c>
      <c r="AM84" s="10">
        <f>3/24000000*OO[[#This Row],[95 (30JUN1985 18:00:00)-Water Temperature (C)]]*OO[[#This Row],[37]]</f>
        <v>3.0885543405062503E-6</v>
      </c>
      <c r="AN84" s="10">
        <f>3/24000000*OO[[#This Row],[96 (30JUN1985 21:00:00)-Water Temperature (C)]]*OO[[#This Row],[38]]</f>
        <v>2.5286518403099999E-6</v>
      </c>
      <c r="AO84" s="10">
        <f>3/24000000*OO[[#This Row],[97 (01JUL1985 00:00:00)-Water Temperature (C)]]*OO[[#This Row],[39]]</f>
        <v>1.9335668225262499E-6</v>
      </c>
      <c r="AP84" s="10">
        <f>3/24000000*OO[[#This Row],[98 (01JUL1985 03:00:00)-Water Temperature (C)]]*OO[[#This Row],[40]]</f>
        <v>1.4156611255919998E-6</v>
      </c>
      <c r="AQ84" s="10">
        <f>3/24000000*OO[[#This Row],[99 (01JUL1985 06:00:00)-Water Temperature (C)]]*OO[[#This Row],[41]]</f>
        <v>9.9331204003712496E-7</v>
      </c>
      <c r="AR84" s="10">
        <f>3/24000000*OO[[#This Row],[100 (01JUL1985 09:00:00)-Water Temperature (C)]]*OO[[#This Row],[42]]</f>
        <v>7.1505019015087509E-7</v>
      </c>
      <c r="AS84" s="10">
        <f>3/24000000*OO[[#This Row],[101 (01JUL1985 12:00:00)-Water Temperature (C)]]*OO[[#This Row],[43]]</f>
        <v>5.4294569101462494E-7</v>
      </c>
      <c r="AT84" s="10">
        <f>3/24000000*OO[[#This Row],[102 (01JUL1985 15:00:00)-Water Temperature (C)]]*OO[[#This Row],[44]]</f>
        <v>4.3639032212662498E-7</v>
      </c>
      <c r="AU84" s="10">
        <f>3/24000000*OO[[#This Row],[103 (01JUL1985 18:00:00)-Water Temperature (C)]]*OO[[#This Row],[45]]</f>
        <v>3.6925587594674993E-7</v>
      </c>
      <c r="AV84" s="10">
        <f>3/24000000*OO[[#This Row],[104 (01JUL1985 21:00:00)-Water Temperature (C)]]*OO[[#This Row],[46]]</f>
        <v>3.2639623745500002E-7</v>
      </c>
      <c r="AW84" s="10">
        <f>3/24000000*OO[[#This Row],[105 (02JUL1985 00:00:00)-Water Temperature (C)]]*OO[[#This Row],[47]]</f>
        <v>3.0035098421212493E-7</v>
      </c>
      <c r="AX84" s="10">
        <f>3/24000000*OO[[#This Row],[106 (02JUL1985 03:00:00)-Water Temperature (C)]]*OO[[#This Row],[48]]</f>
        <v>2.8701323496300002E-7</v>
      </c>
      <c r="AY84" s="10">
        <f>3/24000000*OO[[#This Row],[107 (02JUL1985 06:00:00)-Water Temperature (C)]]*OO[[#This Row],[49]]</f>
        <v>2.7221919030449999E-7</v>
      </c>
      <c r="AZ84" s="10">
        <f>3/24000000*OO[[#This Row],[108 (02JUL1985 09:00:00)-Water Temperature (C)]]*OO[[#This Row],[50]]</f>
        <v>2.5762586539987498E-7</v>
      </c>
      <c r="BA84" s="10">
        <f>3/24000000*OO[[#This Row],[109 (02JUL1985 12:00:00)-Water Temperature (C)]]*OO[[#This Row],[51]]</f>
        <v>2.44485231045E-7</v>
      </c>
      <c r="BB84" s="10">
        <f>3/24000000*OO[[#This Row],[110 (02JUL1985 15:00:00)-Water Temperature (C)]]*OO[[#This Row],[52]]</f>
        <v>2.2885553648992503E-7</v>
      </c>
      <c r="BC84" s="10">
        <f>3/24000000*OO[[#This Row],[111 (02JUL1985 18:00:00)-Water Temperature (C)]]*OO[[#This Row],[53]]</f>
        <v>2.14497111432075E-7</v>
      </c>
      <c r="BD84" s="10">
        <f>3/24000000*OO[[#This Row],[112 (02JUL1985 21:00:00)-Water Temperature (C)]]*OO[[#This Row],[54]]</f>
        <v>2.0228424733929999E-7</v>
      </c>
      <c r="BE84" s="10">
        <f>3/24000000*OO[[#This Row],[113 (03JUL1985 00:00:00)-Water Temperature (C)]]*OO[[#This Row],[55]]</f>
        <v>1.9300889586443748E-7</v>
      </c>
      <c r="BF84" s="10">
        <f>3/24000000*OO[[#This Row],[114 (03JUL1985 03:00:00)-Water Temperature (C)]]*OO[[#This Row],[56]]</f>
        <v>1.8847860986624997E-7</v>
      </c>
      <c r="BG84" s="10">
        <f>3/24000000*OO[[#This Row],[115 (03JUL1985 06:00:00)-Water Temperature (C)]]*OO[[#This Row],[57]]</f>
        <v>1.827588814188E-7</v>
      </c>
      <c r="BH84" s="10">
        <f>3/24000000*OO[[#This Row],[116 (03JUL1985 09:00:00)-Water Temperature (C)]]*OO[[#This Row],[58]]</f>
        <v>1.75550317371E-7</v>
      </c>
      <c r="BI84" s="10">
        <f>3/24000000*OO[[#This Row],[117 (03JUL1985 12:00:00)-Water Temperature (C)]]*OO[[#This Row],[59]]</f>
        <v>1.6793535546320001E-7</v>
      </c>
      <c r="BJ84" s="10">
        <f>3/24000000*OO[[#This Row],[118 (03JUL1985 15:00:00)-Water Temperature (C)]]*OO[[#This Row],[60]]</f>
        <v>1.5764859234098753E-7</v>
      </c>
      <c r="BK84" s="10">
        <f>3/24000000*OO[[#This Row],[119 (03JUL1985 18:00:00)-Water Temperature (C)]]*OO[[#This Row],[61]]</f>
        <v>1.481153468751E-7</v>
      </c>
      <c r="BL84" s="10">
        <f>3/24000000*OO[[#This Row],[120 (03JUL1985 21:00:00)-Water Temperature (C)]]*OO[[#This Row],[62]]</f>
        <v>1.3943760398939999E-7</v>
      </c>
      <c r="BM84" s="10">
        <f>3/24000000*OO[[#This Row],[121 (04JUL1985 00:00:00)-Water Temperature (C)]]*OO[[#This Row],[63]]</f>
        <v>1.3242549489401245E-7</v>
      </c>
      <c r="BN84" s="10">
        <f>3/24000000*OO[[#This Row],[122 (04JUL1985 03:00:00)-Water Temperature (C)]]*OO[[#This Row],[64]]</f>
        <v>1.2823946451318749E-7</v>
      </c>
      <c r="BO84" s="10">
        <f>3/24000000*OO[[#This Row],[123 (04JUL1985 06:00:00)-Water Temperature (C)]]*OO[[#This Row],[65]]</f>
        <v>1.21658885808E-7</v>
      </c>
      <c r="BP84" s="10">
        <f>3/24000000*OO[[#This Row],[124 (04JUL1985 09:00:00)-Water Temperature (C)]]*OO[[#This Row],[66]]</f>
        <v>1.1586136552874998E-7</v>
      </c>
      <c r="BQ84" s="10">
        <f>3/24000000*OO[[#This Row],[125 (04JUL1985 12:00:00)-Water Temperature (C)]]*OO[[#This Row],[67]]</f>
        <v>1.08293280232575E-7</v>
      </c>
      <c r="BR84" s="10">
        <f>3/24000000*OO[[#This Row],[126 (04JUL1985 15:00:00)-Water Temperature (C)]]*OO[[#This Row],[68]]</f>
        <v>1.0166947836423749E-7</v>
      </c>
      <c r="BS84" s="10">
        <f>3/24000000*OO[[#This Row],[127 (04JUL1985 18:00:00)-Water Temperature (C)]]*OO[[#This Row],[69]]</f>
        <v>9.6067142600624983E-8</v>
      </c>
      <c r="BT84" s="10">
        <f>3/24000000*OO[[#This Row],[128 (04JUL1985 21:00:00)-Water Temperature (C)]]*OO[[#This Row],[70]]</f>
        <v>9.2218927789099983E-8</v>
      </c>
      <c r="BU84" s="10">
        <f>3/24000000*OO[[#This Row],[129 (05JUL1985 00:00:00)-Water Temperature (C)]]*OO[[#This Row],[71]]</f>
        <v>8.9576914949999994E-8</v>
      </c>
      <c r="BV84" s="10">
        <f>3/24000000*OO[[#This Row],[130 (05JUL1985 03:00:00)-Water Temperature (C)]]*OO[[#This Row],[72]]</f>
        <v>8.9880267127500002E-8</v>
      </c>
      <c r="BW84" s="10">
        <f>3/24000000*OO[[#This Row],[131 (05JUL1985 06:00:00)-Water Temperature (C)]]*OO[[#This Row],[73]]</f>
        <v>8.805466929360001E-8</v>
      </c>
      <c r="BX84" s="10">
        <f>3/24000000*OO[[#This Row],[132 (05JUL1985 09:00:00)-Water Temperature (C)]]*OO[[#This Row],[74]]</f>
        <v>8.6336997887475002E-8</v>
      </c>
      <c r="BY84" s="10">
        <f>3/24000000*OO[[#This Row],[133 (05JUL1985 12:00:00)-Water Temperature (C)]]*OO[[#This Row],[75]]</f>
        <v>8.373450418751249E-8</v>
      </c>
      <c r="BZ84" s="10">
        <f>3/24000000*OO[[#This Row],[134 (05JUL1985 15:00:00)-Water Temperature (C)]]*OO[[#This Row],[76]]</f>
        <v>8.0114439087899987E-8</v>
      </c>
      <c r="CA84" s="10">
        <f>3/24000000*OO[[#This Row],[135 (05JUL1985 18:00:00)-Water Temperature (C)]]*OO[[#This Row],[77]]</f>
        <v>7.6445837122275002E-8</v>
      </c>
      <c r="CB84" s="10">
        <f>3/24000000*OO[[#This Row],[136 (05JUL1985 21:00:00)-Water Temperature (C)]]*OO[[#This Row],[78]]</f>
        <v>7.3208532532199999E-8</v>
      </c>
      <c r="CC84" s="10">
        <f>3/24000000*OO[[#This Row],[137 (06JUL1985 00:00:00)-Water Temperature (C)]]*OO[[#This Row],[79]]</f>
        <v>7.118601623914999E-8</v>
      </c>
      <c r="CD84" s="10">
        <f>3/24000000*OO[[#This Row],[138 (06JUL1985 03:00:00)-Water Temperature (C)]]*OO[[#This Row],[80]]</f>
        <v>7.122971774325E-8</v>
      </c>
      <c r="CE84" s="10">
        <f>3/24000000*OO[[#This Row],[139 (06JUL1985 06:00:00)-Water Temperature (C)]]*OO[[#This Row],[81]]</f>
        <v>7.0181178020799988E-8</v>
      </c>
      <c r="CF84" s="10">
        <f>3/24000000*OO[[#This Row],[140 (06JUL1985 09:00:00)-Water Temperature (C)]]*OO[[#This Row],[82]]</f>
        <v>6.9591997534125008E-8</v>
      </c>
      <c r="CG84" s="10">
        <f>3/24000000*OO[[#This Row],[141 (06JUL1985 12:00:00)-Water Temperature (C)]]*OO[[#This Row],[83]]</f>
        <v>6.9332093067125E-8</v>
      </c>
      <c r="CH84" s="10">
        <f>3/24000000*OO[[#This Row],[142 (06JUL1985 15:00:00)-Water Temperature (C)]]*OO[[#This Row],[84]]</f>
        <v>6.7542415551175E-8</v>
      </c>
      <c r="CI84" s="10">
        <f>3/24000000*OO[[#This Row],[143 (06JUL1985 18:00:00)-Water Temperature (C)]]*OO[[#This Row],[85]]</f>
        <v>6.509398631601251E-8</v>
      </c>
      <c r="CJ84" s="10">
        <f>3/24000000*OO[[#This Row],[144 (06JUL1985 21:00:00)-Water Temperature (C)]]*OO[[#This Row],[86]]</f>
        <v>6.2302988685800009E-8</v>
      </c>
      <c r="CK84" s="10">
        <f>3/24000000*OO[[#This Row],[145 (07JUL1985 00:00:00)-Water Temperature (C)]]*OO[[#This Row],[87]]</f>
        <v>5.979343313982499E-8</v>
      </c>
      <c r="CL84" s="10">
        <f>3/24000000*OO[[#This Row],[146 (07JUL1985 03:00:00)-Water Temperature (C)]]*OO[[#This Row],[88]]</f>
        <v>5.7768089699249994E-8</v>
      </c>
      <c r="CM84" s="10">
        <f>3/24000000*OO[[#This Row],[147 (07JUL1985 06:00:00)-Water Temperature (C)]]*OO[[#This Row],[89]]</f>
        <v>5.542137714539999E-8</v>
      </c>
      <c r="CN84" s="10">
        <f>3/24000000*OO[[#This Row],[148 (07JUL1985 09:00:00)-Water Temperature (C)]]*OO[[#This Row],[90]]</f>
        <v>5.3391929989499998E-8</v>
      </c>
      <c r="CO84" s="10">
        <f>3/24000000*OO[[#This Row],[149 (07JUL1985 12:00:00)-Water Temperature (C)]]*OO[[#This Row],[91]]</f>
        <v>5.1595264231249991E-8</v>
      </c>
      <c r="CP84" s="10">
        <f>3/24000000*OO[[#This Row],[150 (07JUL1985 15:00:00)-Water Temperature (C)]]*OO[[#This Row],[92]]</f>
        <v>4.8823793078287501E-8</v>
      </c>
      <c r="CQ84" s="10">
        <f>3/24000000*OO[[#This Row],[151 (07JUL1985 18:00:00)-Water Temperature (C)]]*OO[[#This Row],[93]]</f>
        <v>4.6106875604600002E-8</v>
      </c>
      <c r="CR84" s="10">
        <f>3/24000000*OO[[#This Row],[152 (07JUL1985 21:00:00)-Water Temperature (C)]]*OO[[#This Row],[94]]</f>
        <v>4.4540650746212497E-8</v>
      </c>
      <c r="CS84" s="10">
        <f>3/24000000*OO[[#This Row],[153 (08JUL1985 00:00:00)-Water Temperature (C)]]*OO[[#This Row],[95]]</f>
        <v>4.4516062775249988E-8</v>
      </c>
      <c r="CT84" s="10">
        <f>3/24000000*OO[[#This Row],[154 (08JUL1985 03:00:00)-Water Temperature (C)]]*OO[[#This Row],[96]]</f>
        <v>4.5574044389000003E-8</v>
      </c>
      <c r="CU84" s="10">
        <f>3/24000000*OO[[#This Row],[155 (08JUL1985 06:00:00)-Water Temperature (C)]]*OO[[#This Row],[97]]</f>
        <v>4.6300461075849996E-8</v>
      </c>
      <c r="CV84" s="10">
        <f>3/24000000*OO[[#This Row],[156 (08JUL1985 09:00:00)-Water Temperature (C)]]*OO[[#This Row],[98]]</f>
        <v>4.5577957457899992E-8</v>
      </c>
      <c r="CW84" s="10">
        <f>3/24000000*OO[[#This Row],[157 (08JUL1985 12:00:00)-Water Temperature (C)]]*OO[[#This Row],[99]]</f>
        <v>4.3971350211000006E-8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3.8158707209316915E-33</v>
      </c>
      <c r="D85" s="10">
        <f>3/24*OO[[#This Row],[60 (26JUN1985 09:00:00)-Water Temperature (C)]]*OO[[#This Row],[2]]/SUM(OO[2])</f>
        <v>2.779817934231675E-19</v>
      </c>
      <c r="E85" s="10">
        <f>3/24*OO[[#This Row],[61 (26JUN1985 12:00:00)-Water Temperature (C)]]*OO[[#This Row],[3]]/SUM(OO[3])</f>
        <v>2.6612919465595474E-8</v>
      </c>
      <c r="F85" s="10">
        <f>3/24*OO[[#This Row],[62 (26JUN1985 15:00:00)-Water Temperature (C)]]*OO[[#This Row],[4]]/SUM(OO[4])</f>
        <v>9.2529213583377118E-4</v>
      </c>
      <c r="G85" s="10">
        <f>3/24*OO[[#This Row],[63 (26JUN1985 18:00:00)-Water Temperature (C)]]*OO[[#This Row],[5]]/SUM(OO[5])</f>
        <v>3.4096454217652256E-2</v>
      </c>
      <c r="H85" s="10">
        <f>3/24*OO[[#This Row],[64 (26JUN1985 21:00:00)-Water Temperature (C)]]*OO[[#This Row],[6]]/SUM(OO[6])</f>
        <v>8.9671576854189639E-2</v>
      </c>
      <c r="I85" s="10">
        <f>3/24*OO[[#This Row],[65 (27JUN1985 00:00:00)-Water Temperature (C)]]*OO[[#This Row],[7]]/SUM(OO[7])</f>
        <v>5.155226688889665E-2</v>
      </c>
      <c r="J85" s="10">
        <f>3/24*OO[[#This Row],[66 (27JUN1985 03:00:00)-Water Temperature (C)]]*OO[[#This Row],[8]]/SUM(OO[8])</f>
        <v>1.1525376282170778E-2</v>
      </c>
      <c r="K85" s="10">
        <f>3/24*OO[[#This Row],[67 (27JUN1985 06:00:00)-Water Temperature (C)]]*OO[[#This Row],[9]]/SUM(OO[9])</f>
        <v>1.4939559475622092E-3</v>
      </c>
      <c r="L85" s="10">
        <f>3/24*OO[[#This Row],[68 (27JUN1985 09:00:00)-Water Temperature (C)]]*OO[[#This Row],[10]]/SUM(OO[10])</f>
        <v>1.7153094217131352E-4</v>
      </c>
      <c r="M85" s="10">
        <f>3/24*OO[[#This Row],[69 (27JUN1985 12:00:00)-Water Temperature (C)]]*OO[[#This Row],[11]]/SUM(OO[11])</f>
        <v>4.8511186293594487E-5</v>
      </c>
      <c r="N85" s="10">
        <f>3/24*OO[[#This Row],[70 (27JUN1985 15:00:00)-Water Temperature (C)]]*OO[[#This Row],[12]]/SUM(OO[12])</f>
        <v>3.8215003063723285E-5</v>
      </c>
      <c r="O85" s="10">
        <f>3/24*OO[[#This Row],[71 (27JUN1985 18:00:00)-Water Temperature (C)]]*OO[[#This Row],[13]]/SUM(OO[13])</f>
        <v>4.1101929158309427E-5</v>
      </c>
      <c r="P85" s="10">
        <f>3/24*OO[[#This Row],[72 (27JUN1985 21:00:00)-Water Temperature (C)]]*OO[[#This Row],[14]]/SUM(OO[14])</f>
        <v>4.4708130038715283E-5</v>
      </c>
      <c r="Q85" s="10">
        <f>3/24*OO[[#This Row],[73 (28JUN1985 00:00:00)-Water Temperature (C)]]*OO[[#This Row],[15]]/SUM(OO[15])</f>
        <v>4.5375750287233213E-5</v>
      </c>
      <c r="R85" s="10">
        <f>3/24*OO[[#This Row],[74 (28JUN1985 03:00:00)-Water Temperature (C)]]*OO[[#This Row],[16]]/SUM(OO[16])</f>
        <v>4.3303314333420772E-5</v>
      </c>
      <c r="S85" s="10">
        <f>3/24*OO[[#This Row],[75 (28JUN1985 06:00:00)-Water Temperature (C)]]*OO[[#This Row],[17]]/SUM(OO[17])</f>
        <v>3.976728886282907E-5</v>
      </c>
      <c r="T85" s="10">
        <f>3/24*OO[[#This Row],[76 (28JUN1985 09:00:00)-Water Temperature (C)]]*OO[[#This Row],[18]]/SUM(OO[18])</f>
        <v>3.5945153165909625E-5</v>
      </c>
      <c r="U85" s="10">
        <f>3/24*OO[[#This Row],[77 (28JUN1985 12:00:00)-Water Temperature (C)]]*OO[[#This Row],[19]]/SUM(OO[19])</f>
        <v>3.2261077030532006E-5</v>
      </c>
      <c r="V85" s="10">
        <f>3/24000000*OO[[#This Row],[78 (28JUN1985 15:00:00)-Water Temperature (C)]]*OO[[#This Row],[20]]</f>
        <v>2.8339812978475E-5</v>
      </c>
      <c r="W85" s="10">
        <f>3/24000000*OO[[#This Row],[79 (28JUN1985 18:00:00)-Water Temperature (C)]]*OO[[#This Row],[21]]</f>
        <v>2.4984601732549998E-5</v>
      </c>
      <c r="X85" s="10">
        <f>3/24000000*OO[[#This Row],[80 (28JUN1985 21:00:00)-Water Temperature (C)]]*OO[[#This Row],[22]]</f>
        <v>2.1926005234625003E-5</v>
      </c>
      <c r="Y85" s="10">
        <f>3/24000000*OO[[#This Row],[81 (29JUN1985 00:00:00)-Water Temperature (C)]]*OO[[#This Row],[23]]</f>
        <v>1.925545181802E-5</v>
      </c>
      <c r="Z85" s="10">
        <f>3/24000000*OO[[#This Row],[82 (29JUN1985 03:00:00)-Water Temperature (C)]]*OO[[#This Row],[24]]</f>
        <v>1.7093605065652503E-5</v>
      </c>
      <c r="AA85" s="10">
        <f>3/24000000*OO[[#This Row],[83 (29JUN1985 06:00:00)-Water Temperature (C)]]*OO[[#This Row],[25]]</f>
        <v>1.506245902275E-5</v>
      </c>
      <c r="AB85" s="10">
        <f>3/24000000*OO[[#This Row],[84 (29JUN1985 09:00:00)-Water Temperature (C)]]*OO[[#This Row],[26]]</f>
        <v>1.3074134464476251E-5</v>
      </c>
      <c r="AC85" s="10">
        <f>3/24000000*OO[[#This Row],[85 (29JUN1985 12:00:00)-Water Temperature (C)]]*OO[[#This Row],[27]]</f>
        <v>1.13507569968975E-5</v>
      </c>
      <c r="AD85" s="10">
        <f>3/24000000*OO[[#This Row],[86 (29JUN1985 15:00:00)-Water Temperature (C)]]*OO[[#This Row],[28]]</f>
        <v>9.8014034047137506E-6</v>
      </c>
      <c r="AE85" s="10">
        <f>3/24000000*OO[[#This Row],[88 (29JUN1985 21:00:00)-Water Temperature (C)]]*OO[[#This Row],[30]]</f>
        <v>7.4929145256874985E-6</v>
      </c>
      <c r="AF85" s="10">
        <f>3/24000000*OO[[#This Row],[88 (29JUN1985 21:00:00)-Water Temperature (C)]]*OO[[#This Row],[30]]</f>
        <v>7.4929145256874985E-6</v>
      </c>
      <c r="AG85" s="10">
        <f>3/24000000*OO[[#This Row],[89 (30JUN1985 00:00:00)-Water Temperature (C)]]*OO[[#This Row],[31]]</f>
        <v>6.5420620629762506E-6</v>
      </c>
      <c r="AH85" s="10">
        <f>3/24000000*OO[[#This Row],[90 (30JUN1985 03:00:00)-Water Temperature (C)]]*OO[[#This Row],[32]]</f>
        <v>5.7995268888750005E-6</v>
      </c>
      <c r="AI85" s="10">
        <f>3/24000000*OO[[#This Row],[91 (30JUN1985 06:00:00)-Water Temperature (C)]]*OO[[#This Row],[33]]</f>
        <v>5.1298291661000004E-6</v>
      </c>
      <c r="AJ85" s="10">
        <f>3/24000000*OO[[#This Row],[92 (30JUN1985 09:00:00)-Water Temperature (C)]]*OO[[#This Row],[34]]</f>
        <v>4.4961720685750008E-6</v>
      </c>
      <c r="AK85" s="10">
        <f>3/24000000*OO[[#This Row],[93 (30JUN1985 12:00:00)-Water Temperature (C)]]*OO[[#This Row],[35]]</f>
        <v>3.9111657882475004E-6</v>
      </c>
      <c r="AL85" s="10">
        <f>3/24000000*OO[[#This Row],[94 (30JUN1985 15:00:00)-Water Temperature (C)]]*OO[[#This Row],[36]]</f>
        <v>3.3654903044237496E-6</v>
      </c>
      <c r="AM85" s="10">
        <f>3/24000000*OO[[#This Row],[95 (30JUN1985 18:00:00)-Water Temperature (C)]]*OO[[#This Row],[37]]</f>
        <v>2.8647757558275003E-6</v>
      </c>
      <c r="AN85" s="10">
        <f>3/24000000*OO[[#This Row],[96 (30JUN1985 21:00:00)-Water Temperature (C)]]*OO[[#This Row],[38]]</f>
        <v>2.3590522111624998E-6</v>
      </c>
      <c r="AO85" s="10">
        <f>3/24000000*OO[[#This Row],[97 (01JUL1985 00:00:00)-Water Temperature (C)]]*OO[[#This Row],[39]]</f>
        <v>1.8197890889124996E-6</v>
      </c>
      <c r="AP85" s="10">
        <f>3/24000000*OO[[#This Row],[98 (01JUL1985 03:00:00)-Water Temperature (C)]]*OO[[#This Row],[40]]</f>
        <v>1.343398840940125E-6</v>
      </c>
      <c r="AQ85" s="10">
        <f>3/24000000*OO[[#This Row],[99 (01JUL1985 06:00:00)-Water Temperature (C)]]*OO[[#This Row],[41]]</f>
        <v>9.4138202893599981E-7</v>
      </c>
      <c r="AR85" s="10">
        <f>3/24000000*OO[[#This Row],[100 (01JUL1985 09:00:00)-Water Temperature (C)]]*OO[[#This Row],[42]]</f>
        <v>6.7389990846299996E-7</v>
      </c>
      <c r="AS85" s="10">
        <f>3/24000000*OO[[#This Row],[101 (01JUL1985 12:00:00)-Water Temperature (C)]]*OO[[#This Row],[43]]</f>
        <v>5.0796696825000006E-7</v>
      </c>
      <c r="AT85" s="10">
        <f>3/24000000*OO[[#This Row],[102 (01JUL1985 15:00:00)-Water Temperature (C)]]*OO[[#This Row],[44]]</f>
        <v>4.05360094188875E-7</v>
      </c>
      <c r="AU85" s="10">
        <f>3/24000000*OO[[#This Row],[103 (01JUL1985 18:00:00)-Water Temperature (C)]]*OO[[#This Row],[45]]</f>
        <v>3.4122223792649999E-7</v>
      </c>
      <c r="AV85" s="10">
        <f>3/24000000*OO[[#This Row],[104 (01JUL1985 21:00:00)-Water Temperature (C)]]*OO[[#This Row],[46]]</f>
        <v>3.0060365747999998E-7</v>
      </c>
      <c r="AW85" s="10">
        <f>3/24000000*OO[[#This Row],[105 (02JUL1985 00:00:00)-Water Temperature (C)]]*OO[[#This Row],[47]]</f>
        <v>2.7645936211874993E-7</v>
      </c>
      <c r="AX85" s="10">
        <f>3/24000000*OO[[#This Row],[106 (02JUL1985 03:00:00)-Water Temperature (C)]]*OO[[#This Row],[48]]</f>
        <v>2.6485878438299996E-7</v>
      </c>
      <c r="AY85" s="10">
        <f>3/24000000*OO[[#This Row],[107 (02JUL1985 06:00:00)-Water Temperature (C)]]*OO[[#This Row],[49]]</f>
        <v>2.5110893244599998E-7</v>
      </c>
      <c r="AZ85" s="10">
        <f>3/24000000*OO[[#This Row],[108 (02JUL1985 09:00:00)-Water Temperature (C)]]*OO[[#This Row],[50]]</f>
        <v>2.3743081952800001E-7</v>
      </c>
      <c r="BA85" s="10">
        <f>3/24000000*OO[[#This Row],[109 (02JUL1985 12:00:00)-Water Temperature (C)]]*OO[[#This Row],[51]]</f>
        <v>2.2512669282243749E-7</v>
      </c>
      <c r="BB85" s="10">
        <f>3/24000000*OO[[#This Row],[110 (02JUL1985 15:00:00)-Water Temperature (C)]]*OO[[#This Row],[52]]</f>
        <v>2.1013065553593748E-7</v>
      </c>
      <c r="BC85" s="10">
        <f>3/24000000*OO[[#This Row],[111 (02JUL1985 18:00:00)-Water Temperature (C)]]*OO[[#This Row],[53]]</f>
        <v>1.9673951155706247E-7</v>
      </c>
      <c r="BD85" s="10">
        <f>3/24000000*OO[[#This Row],[112 (02JUL1985 21:00:00)-Water Temperature (C)]]*OO[[#This Row],[54]]</f>
        <v>1.8551720374740001E-7</v>
      </c>
      <c r="BE85" s="10">
        <f>3/24000000*OO[[#This Row],[113 (03JUL1985 00:00:00)-Water Temperature (C)]]*OO[[#This Row],[55]]</f>
        <v>1.770950204180375E-7</v>
      </c>
      <c r="BF85" s="10">
        <f>3/24000000*OO[[#This Row],[114 (03JUL1985 03:00:00)-Water Temperature (C)]]*OO[[#This Row],[56]]</f>
        <v>1.7346494508419998E-7</v>
      </c>
      <c r="BG85" s="10">
        <f>3/24000000*OO[[#This Row],[115 (03JUL1985 06:00:00)-Water Temperature (C)]]*OO[[#This Row],[57]]</f>
        <v>1.6833515043262501E-7</v>
      </c>
      <c r="BH85" s="10">
        <f>3/24000000*OO[[#This Row],[116 (03JUL1985 09:00:00)-Water Temperature (C)]]*OO[[#This Row],[58]]</f>
        <v>1.6161377813686249E-7</v>
      </c>
      <c r="BI85" s="10">
        <f>3/24000000*OO[[#This Row],[117 (03JUL1985 12:00:00)-Water Temperature (C)]]*OO[[#This Row],[59]]</f>
        <v>1.5451938599814998E-7</v>
      </c>
      <c r="BJ85" s="10">
        <f>3/24000000*OO[[#This Row],[118 (03JUL1985 15:00:00)-Water Temperature (C)]]*OO[[#This Row],[60]]</f>
        <v>1.4468865247867498E-7</v>
      </c>
      <c r="BK85" s="10">
        <f>3/24000000*OO[[#This Row],[119 (03JUL1985 18:00:00)-Water Temperature (C)]]*OO[[#This Row],[61]]</f>
        <v>1.3581312375749997E-7</v>
      </c>
      <c r="BL85" s="10">
        <f>3/24000000*OO[[#This Row],[120 (03JUL1985 21:00:00)-Water Temperature (C)]]*OO[[#This Row],[62]]</f>
        <v>1.2780164702500003E-7</v>
      </c>
      <c r="BM85" s="10">
        <f>3/24000000*OO[[#This Row],[121 (04JUL1985 00:00:00)-Water Temperature (C)]]*OO[[#This Row],[63]]</f>
        <v>1.2142023762218749E-7</v>
      </c>
      <c r="BN85" s="10">
        <f>3/24000000*OO[[#This Row],[122 (04JUL1985 03:00:00)-Water Temperature (C)]]*OO[[#This Row],[64]]</f>
        <v>1.1791586977747501E-7</v>
      </c>
      <c r="BO85" s="10">
        <f>3/24000000*OO[[#This Row],[123 (04JUL1985 06:00:00)-Water Temperature (C)]]*OO[[#This Row],[65]]</f>
        <v>1.1181076004621251E-7</v>
      </c>
      <c r="BP85" s="10">
        <f>3/24000000*OO[[#This Row],[124 (04JUL1985 09:00:00)-Water Temperature (C)]]*OO[[#This Row],[66]]</f>
        <v>1.066159484056625E-7</v>
      </c>
      <c r="BQ85" s="10">
        <f>3/24000000*OO[[#This Row],[125 (04JUL1985 12:00:00)-Water Temperature (C)]]*OO[[#This Row],[67]]</f>
        <v>9.9583506690899994E-8</v>
      </c>
      <c r="BR85" s="10">
        <f>3/24000000*OO[[#This Row],[126 (04JUL1985 15:00:00)-Water Temperature (C)]]*OO[[#This Row],[68]]</f>
        <v>9.3499166595374988E-8</v>
      </c>
      <c r="BS85" s="10">
        <f>3/24000000*OO[[#This Row],[127 (04JUL1985 18:00:00)-Water Temperature (C)]]*OO[[#This Row],[69]]</f>
        <v>8.8303446842324989E-8</v>
      </c>
      <c r="BT85" s="10">
        <f>3/24000000*OO[[#This Row],[128 (04JUL1985 21:00:00)-Water Temperature (C)]]*OO[[#This Row],[70]]</f>
        <v>8.4643484102499994E-8</v>
      </c>
      <c r="BU85" s="10">
        <f>3/24000000*OO[[#This Row],[129 (05JUL1985 00:00:00)-Water Temperature (C)]]*OO[[#This Row],[71]]</f>
        <v>8.2102131048587492E-8</v>
      </c>
      <c r="BV85" s="10">
        <f>3/24000000*OO[[#This Row],[130 (05JUL1985 03:00:00)-Water Temperature (C)]]*OO[[#This Row],[72]]</f>
        <v>8.2571882382675009E-8</v>
      </c>
      <c r="BW85" s="10">
        <f>3/24000000*OO[[#This Row],[131 (05JUL1985 06:00:00)-Water Temperature (C)]]*OO[[#This Row],[73]]</f>
        <v>8.0782337537499997E-8</v>
      </c>
      <c r="BX85" s="10">
        <f>3/24000000*OO[[#This Row],[132 (05JUL1985 09:00:00)-Water Temperature (C)]]*OO[[#This Row],[74]]</f>
        <v>7.9237195785125006E-8</v>
      </c>
      <c r="BY85" s="10">
        <f>3/24000000*OO[[#This Row],[133 (05JUL1985 12:00:00)-Water Temperature (C)]]*OO[[#This Row],[75]]</f>
        <v>7.6832112524737498E-8</v>
      </c>
      <c r="BZ85" s="10">
        <f>3/24000000*OO[[#This Row],[134 (05JUL1985 15:00:00)-Water Temperature (C)]]*OO[[#This Row],[76]]</f>
        <v>7.3383294499549986E-8</v>
      </c>
      <c r="CA85" s="10">
        <f>3/24000000*OO[[#This Row],[135 (05JUL1985 18:00:00)-Water Temperature (C)]]*OO[[#This Row],[77]]</f>
        <v>6.9998632509974998E-8</v>
      </c>
      <c r="CB85" s="10">
        <f>3/24000000*OO[[#This Row],[136 (05JUL1985 21:00:00)-Water Temperature (C)]]*OO[[#This Row],[78]]</f>
        <v>6.6997114525650003E-8</v>
      </c>
      <c r="CC85" s="10">
        <f>3/24000000*OO[[#This Row],[137 (06JUL1985 00:00:00)-Water Temperature (C)]]*OO[[#This Row],[79]]</f>
        <v>6.5175016287974994E-8</v>
      </c>
      <c r="CD85" s="10">
        <f>3/24000000*OO[[#This Row],[138 (06JUL1985 03:00:00)-Water Temperature (C)]]*OO[[#This Row],[80]]</f>
        <v>6.5435350938650005E-8</v>
      </c>
      <c r="CE85" s="10">
        <f>3/24000000*OO[[#This Row],[139 (06JUL1985 06:00:00)-Water Temperature (C)]]*OO[[#This Row],[81]]</f>
        <v>6.44332493533625E-8</v>
      </c>
      <c r="CF85" s="10">
        <f>3/24000000*OO[[#This Row],[140 (06JUL1985 09:00:00)-Water Temperature (C)]]*OO[[#This Row],[82]]</f>
        <v>6.3923816143687498E-8</v>
      </c>
      <c r="CG85" s="10">
        <f>3/24000000*OO[[#This Row],[141 (06JUL1985 12:00:00)-Water Temperature (C)]]*OO[[#This Row],[83]]</f>
        <v>6.3735879616662505E-8</v>
      </c>
      <c r="CH85" s="10">
        <f>3/24000000*OO[[#This Row],[142 (06JUL1985 15:00:00)-Water Temperature (C)]]*OO[[#This Row],[84]]</f>
        <v>6.1896947241599996E-8</v>
      </c>
      <c r="CI85" s="10">
        <f>3/24000000*OO[[#This Row],[143 (06JUL1985 18:00:00)-Water Temperature (C)]]*OO[[#This Row],[85]]</f>
        <v>5.9536699446800005E-8</v>
      </c>
      <c r="CJ85" s="10">
        <f>3/24000000*OO[[#This Row],[144 (06JUL1985 21:00:00)-Water Temperature (C)]]*OO[[#This Row],[86]]</f>
        <v>5.7016971350999999E-8</v>
      </c>
      <c r="CK85" s="10">
        <f>3/24000000*OO[[#This Row],[145 (07JUL1985 00:00:00)-Water Temperature (C)]]*OO[[#This Row],[87]]</f>
        <v>5.4894877614000002E-8</v>
      </c>
      <c r="CL85" s="10">
        <f>3/24000000*OO[[#This Row],[146 (07JUL1985 03:00:00)-Water Temperature (C)]]*OO[[#This Row],[88]]</f>
        <v>5.3208244808700009E-8</v>
      </c>
      <c r="CM85" s="10">
        <f>3/24000000*OO[[#This Row],[147 (07JUL1985 06:00:00)-Water Temperature (C)]]*OO[[#This Row],[89]]</f>
        <v>5.1004785024000004E-8</v>
      </c>
      <c r="CN85" s="10">
        <f>3/24000000*OO[[#This Row],[148 (07JUL1985 09:00:00)-Water Temperature (C)]]*OO[[#This Row],[90]]</f>
        <v>4.9060552528249994E-8</v>
      </c>
      <c r="CO85" s="10">
        <f>3/24000000*OO[[#This Row],[149 (07JUL1985 12:00:00)-Water Temperature (C)]]*OO[[#This Row],[91]]</f>
        <v>4.7395280011562495E-8</v>
      </c>
      <c r="CP85" s="10">
        <f>3/24000000*OO[[#This Row],[150 (07JUL1985 15:00:00)-Water Temperature (C)]]*OO[[#This Row],[92]]</f>
        <v>4.4787376145250007E-8</v>
      </c>
      <c r="CQ85" s="10">
        <f>3/24000000*OO[[#This Row],[151 (07JUL1985 18:00:00)-Water Temperature (C)]]*OO[[#This Row],[93]]</f>
        <v>4.2242761889625003E-8</v>
      </c>
      <c r="CR85" s="10">
        <f>3/24000000*OO[[#This Row],[152 (07JUL1985 21:00:00)-Water Temperature (C)]]*OO[[#This Row],[94]]</f>
        <v>4.0687586798837501E-8</v>
      </c>
      <c r="CS85" s="10">
        <f>3/24000000*OO[[#This Row],[153 (08JUL1985 00:00:00)-Water Temperature (C)]]*OO[[#This Row],[95]]</f>
        <v>4.0553375598637501E-8</v>
      </c>
      <c r="CT85" s="10">
        <f>3/24000000*OO[[#This Row],[154 (08JUL1985 03:00:00)-Water Temperature (C)]]*OO[[#This Row],[96]]</f>
        <v>4.1581588315799998E-8</v>
      </c>
      <c r="CU85" s="10">
        <f>3/24000000*OO[[#This Row],[155 (08JUL1985 06:00:00)-Water Temperature (C)]]*OO[[#This Row],[97]]</f>
        <v>4.2367551913212503E-8</v>
      </c>
      <c r="CV85" s="10">
        <f>3/24000000*OO[[#This Row],[156 (08JUL1985 09:00:00)-Water Temperature (C)]]*OO[[#This Row],[98]]</f>
        <v>4.1742549854399994E-8</v>
      </c>
      <c r="CW85" s="10">
        <f>3/24000000*OO[[#This Row],[157 (08JUL1985 12:00:00)-Water Temperature (C)]]*OO[[#This Row],[99]]</f>
        <v>4.0274890316150005E-8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2.0321189486105411E-34</v>
      </c>
      <c r="D86" s="10">
        <f>3/24*OO[[#This Row],[60 (26JUN1985 09:00:00)-Water Temperature (C)]]*OO[[#This Row],[2]]/SUM(OO[2])</f>
        <v>2.8707083726250645E-20</v>
      </c>
      <c r="E86" s="10">
        <f>3/24*OO[[#This Row],[61 (26JUN1985 12:00:00)-Water Temperature (C)]]*OO[[#This Row],[3]]/SUM(OO[3])</f>
        <v>5.6974434211770839E-9</v>
      </c>
      <c r="F86" s="10">
        <f>3/24*OO[[#This Row],[62 (26JUN1985 15:00:00)-Water Temperature (C)]]*OO[[#This Row],[4]]/SUM(OO[4])</f>
        <v>4.199477382808503E-4</v>
      </c>
      <c r="G86" s="10">
        <f>3/24*OO[[#This Row],[63 (26JUN1985 18:00:00)-Water Temperature (C)]]*OO[[#This Row],[5]]/SUM(OO[5])</f>
        <v>1.9263610466276834E-2</v>
      </c>
      <c r="H86" s="10">
        <f>3/24*OO[[#This Row],[64 (26JUN1985 21:00:00)-Water Temperature (C)]]*OO[[#This Row],[6]]/SUM(OO[6])</f>
        <v>5.7742304205299209E-2</v>
      </c>
      <c r="I86" s="10">
        <f>3/24*OO[[#This Row],[65 (27JUN1985 00:00:00)-Water Temperature (C)]]*OO[[#This Row],[7]]/SUM(OO[7])</f>
        <v>3.6198911434661377E-2</v>
      </c>
      <c r="J86" s="10">
        <f>3/24*OO[[#This Row],[66 (27JUN1985 03:00:00)-Water Temperature (C)]]*OO[[#This Row],[8]]/SUM(OO[8])</f>
        <v>8.5791230858321618E-3</v>
      </c>
      <c r="K86" s="10">
        <f>3/24*OO[[#This Row],[67 (27JUN1985 06:00:00)-Water Temperature (C)]]*OO[[#This Row],[9]]/SUM(OO[9])</f>
        <v>1.1507444488057632E-3</v>
      </c>
      <c r="L86" s="10">
        <f>3/24*OO[[#This Row],[68 (27JUN1985 09:00:00)-Water Temperature (C)]]*OO[[#This Row],[10]]/SUM(OO[10])</f>
        <v>1.297622794776295E-4</v>
      </c>
      <c r="M86" s="10">
        <f>3/24*OO[[#This Row],[69 (27JUN1985 12:00:00)-Water Temperature (C)]]*OO[[#This Row],[11]]/SUM(OO[11])</f>
        <v>3.3195865677619774E-5</v>
      </c>
      <c r="N86" s="10">
        <f>3/24*OO[[#This Row],[70 (27JUN1985 15:00:00)-Water Temperature (C)]]*OO[[#This Row],[12]]/SUM(OO[12])</f>
        <v>2.4942017302227118E-5</v>
      </c>
      <c r="O86" s="10">
        <f>3/24*OO[[#This Row],[71 (27JUN1985 18:00:00)-Water Temperature (C)]]*OO[[#This Row],[13]]/SUM(OO[13])</f>
        <v>2.6582642909679955E-5</v>
      </c>
      <c r="P86" s="10">
        <f>3/24*OO[[#This Row],[72 (27JUN1985 21:00:00)-Water Temperature (C)]]*OO[[#This Row],[14]]/SUM(OO[14])</f>
        <v>2.9001334856176742E-5</v>
      </c>
      <c r="Q86" s="10">
        <f>3/24*OO[[#This Row],[73 (28JUN1985 00:00:00)-Water Temperature (C)]]*OO[[#This Row],[15]]/SUM(OO[15])</f>
        <v>2.9620869417550812E-5</v>
      </c>
      <c r="R86" s="10">
        <f>3/24*OO[[#This Row],[74 (28JUN1985 03:00:00)-Water Temperature (C)]]*OO[[#This Row],[16]]/SUM(OO[16])</f>
        <v>2.8415118856063366E-5</v>
      </c>
      <c r="S86" s="10">
        <f>3/24*OO[[#This Row],[75 (28JUN1985 06:00:00)-Water Temperature (C)]]*OO[[#This Row],[17]]/SUM(OO[17])</f>
        <v>2.6147326116858946E-5</v>
      </c>
      <c r="T86" s="10">
        <f>3/24*OO[[#This Row],[76 (28JUN1985 09:00:00)-Water Temperature (C)]]*OO[[#This Row],[18]]/SUM(OO[18])</f>
        <v>2.363726217503117E-5</v>
      </c>
      <c r="U86" s="10">
        <f>3/24*OO[[#This Row],[77 (28JUN1985 12:00:00)-Water Temperature (C)]]*OO[[#This Row],[19]]/SUM(OO[19])</f>
        <v>2.1203113228168056E-5</v>
      </c>
      <c r="V86" s="10">
        <f>3/24000000*OO[[#This Row],[78 (28JUN1985 15:00:00)-Water Temperature (C)]]*OO[[#This Row],[20]]</f>
        <v>1.85968893607E-5</v>
      </c>
      <c r="W86" s="10">
        <f>3/24000000*OO[[#This Row],[79 (28JUN1985 18:00:00)-Water Temperature (C)]]*OO[[#This Row],[21]]</f>
        <v>1.640058172962E-5</v>
      </c>
      <c r="X86" s="10">
        <f>3/24000000*OO[[#This Row],[80 (28JUN1985 21:00:00)-Water Temperature (C)]]*OO[[#This Row],[22]]</f>
        <v>1.4396782401899998E-5</v>
      </c>
      <c r="Y86" s="10">
        <f>3/24000000*OO[[#This Row],[81 (29JUN1985 00:00:00)-Water Temperature (C)]]*OO[[#This Row],[23]]</f>
        <v>1.2648033870468752E-5</v>
      </c>
      <c r="Z86" s="10">
        <f>3/24000000*OO[[#This Row],[82 (29JUN1985 03:00:00)-Water Temperature (C)]]*OO[[#This Row],[24]]</f>
        <v>1.1256790808208748E-5</v>
      </c>
      <c r="AA86" s="10">
        <f>3/24000000*OO[[#This Row],[83 (29JUN1985 06:00:00)-Water Temperature (C)]]*OO[[#This Row],[25]]</f>
        <v>9.9398611748337492E-6</v>
      </c>
      <c r="AB86" s="10">
        <f>3/24000000*OO[[#This Row],[84 (29JUN1985 09:00:00)-Water Temperature (C)]]*OO[[#This Row],[26]]</f>
        <v>8.6303361473199999E-6</v>
      </c>
      <c r="AC86" s="10">
        <f>3/24000000*OO[[#This Row],[85 (29JUN1985 12:00:00)-Water Temperature (C)]]*OO[[#This Row],[27]]</f>
        <v>7.4980952761949985E-6</v>
      </c>
      <c r="AD86" s="10">
        <f>3/24000000*OO[[#This Row],[86 (29JUN1985 15:00:00)-Water Temperature (C)]]*OO[[#This Row],[28]]</f>
        <v>6.4702517218250001E-6</v>
      </c>
      <c r="AE86" s="10">
        <f>3/24000000*OO[[#This Row],[88 (29JUN1985 21:00:00)-Water Temperature (C)]]*OO[[#This Row],[30]]</f>
        <v>4.9605016045437499E-6</v>
      </c>
      <c r="AF86" s="10">
        <f>3/24000000*OO[[#This Row],[88 (29JUN1985 21:00:00)-Water Temperature (C)]]*OO[[#This Row],[30]]</f>
        <v>4.9605016045437499E-6</v>
      </c>
      <c r="AG86" s="10">
        <f>3/24000000*OO[[#This Row],[89 (30JUN1985 00:00:00)-Water Temperature (C)]]*OO[[#This Row],[31]]</f>
        <v>4.3367423682537498E-6</v>
      </c>
      <c r="AH86" s="10">
        <f>3/24000000*OO[[#This Row],[90 (30JUN1985 03:00:00)-Water Temperature (C)]]*OO[[#This Row],[32]]</f>
        <v>3.85707242403E-6</v>
      </c>
      <c r="AI86" s="10">
        <f>3/24000000*OO[[#This Row],[91 (30JUN1985 06:00:00)-Water Temperature (C)]]*OO[[#This Row],[33]]</f>
        <v>3.4234166217525E-6</v>
      </c>
      <c r="AJ86" s="10">
        <f>3/24000000*OO[[#This Row],[92 (30JUN1985 09:00:00)-Water Temperature (C)]]*OO[[#This Row],[34]]</f>
        <v>3.0089922779400001E-6</v>
      </c>
      <c r="AK86" s="10">
        <f>3/24000000*OO[[#This Row],[93 (30JUN1985 12:00:00)-Water Temperature (C)]]*OO[[#This Row],[35]]</f>
        <v>2.6170927437600002E-6</v>
      </c>
      <c r="AL86" s="10">
        <f>3/24000000*OO[[#This Row],[94 (30JUN1985 15:00:00)-Water Temperature (C)]]*OO[[#This Row],[36]]</f>
        <v>2.2484107565362498E-6</v>
      </c>
      <c r="AM86" s="10">
        <f>3/24000000*OO[[#This Row],[95 (30JUN1985 18:00:00)-Water Temperature (C)]]*OO[[#This Row],[37]]</f>
        <v>1.9151490155982502E-6</v>
      </c>
      <c r="AN86" s="10">
        <f>3/24000000*OO[[#This Row],[96 (30JUN1985 21:00:00)-Water Temperature (C)]]*OO[[#This Row],[38]]</f>
        <v>1.5852261964875003E-6</v>
      </c>
      <c r="AO86" s="10">
        <f>3/24000000*OO[[#This Row],[97 (01JUL1985 00:00:00)-Water Temperature (C)]]*OO[[#This Row],[39]]</f>
        <v>1.2321319716630001E-6</v>
      </c>
      <c r="AP86" s="10">
        <f>3/24000000*OO[[#This Row],[98 (01JUL1985 03:00:00)-Water Temperature (C)]]*OO[[#This Row],[40]]</f>
        <v>9.1658480432200008E-7</v>
      </c>
      <c r="AQ86" s="10">
        <f>3/24000000*OO[[#This Row],[99 (01JUL1985 06:00:00)-Water Temperature (C)]]*OO[[#This Row],[41]]</f>
        <v>6.4221534778362507E-7</v>
      </c>
      <c r="AR86" s="10">
        <f>3/24000000*OO[[#This Row],[100 (01JUL1985 09:00:00)-Water Temperature (C)]]*OO[[#This Row],[42]]</f>
        <v>4.5780176017349994E-7</v>
      </c>
      <c r="AS86" s="10">
        <f>3/24000000*OO[[#This Row],[101 (01JUL1985 12:00:00)-Water Temperature (C)]]*OO[[#This Row],[43]]</f>
        <v>3.4291544546175E-7</v>
      </c>
      <c r="AT86" s="10">
        <f>3/24000000*OO[[#This Row],[102 (01JUL1985 15:00:00)-Water Temperature (C)]]*OO[[#This Row],[44]]</f>
        <v>2.71972045353E-7</v>
      </c>
      <c r="AU86" s="10">
        <f>3/24000000*OO[[#This Row],[103 (01JUL1985 18:00:00)-Water Temperature (C)]]*OO[[#This Row],[45]]</f>
        <v>2.2786633213906248E-7</v>
      </c>
      <c r="AV86" s="10">
        <f>3/24000000*OO[[#This Row],[104 (01JUL1985 21:00:00)-Water Temperature (C)]]*OO[[#This Row],[46]]</f>
        <v>2.0014349338147501E-7</v>
      </c>
      <c r="AW86" s="10">
        <f>3/24000000*OO[[#This Row],[105 (02JUL1985 00:00:00)-Water Temperature (C)]]*OO[[#This Row],[47]]</f>
        <v>1.8387560542394996E-7</v>
      </c>
      <c r="AX86" s="10">
        <f>3/24000000*OO[[#This Row],[106 (02JUL1985 03:00:00)-Water Temperature (C)]]*OO[[#This Row],[48]]</f>
        <v>1.7652965920357501E-7</v>
      </c>
      <c r="AY86" s="10">
        <f>3/24000000*OO[[#This Row],[107 (02JUL1985 06:00:00)-Water Temperature (C)]]*OO[[#This Row],[49]]</f>
        <v>1.6733717039543751E-7</v>
      </c>
      <c r="AZ86" s="10">
        <f>3/24000000*OO[[#This Row],[108 (02JUL1985 09:00:00)-Water Temperature (C)]]*OO[[#This Row],[50]]</f>
        <v>1.5811335645559999E-7</v>
      </c>
      <c r="BA86" s="10">
        <f>3/24000000*OO[[#This Row],[109 (02JUL1985 12:00:00)-Water Temperature (C)]]*OO[[#This Row],[51]]</f>
        <v>1.4981680721524998E-7</v>
      </c>
      <c r="BB86" s="10">
        <f>3/24000000*OO[[#This Row],[110 (02JUL1985 15:00:00)-Water Temperature (C)]]*OO[[#This Row],[52]]</f>
        <v>1.3954555251284998E-7</v>
      </c>
      <c r="BC86" s="10">
        <f>3/24000000*OO[[#This Row],[111 (02JUL1985 18:00:00)-Water Temperature (C)]]*OO[[#This Row],[53]]</f>
        <v>1.3049567672969998E-7</v>
      </c>
      <c r="BD86" s="10">
        <f>3/24000000*OO[[#This Row],[112 (02JUL1985 21:00:00)-Water Temperature (C)]]*OO[[#This Row],[54]]</f>
        <v>1.2304625189869998E-7</v>
      </c>
      <c r="BE86" s="10">
        <f>3/24000000*OO[[#This Row],[113 (03JUL1985 00:00:00)-Water Temperature (C)]]*OO[[#This Row],[55]]</f>
        <v>1.1746940256888749E-7</v>
      </c>
      <c r="BF86" s="10">
        <f>3/24000000*OO[[#This Row],[114 (03JUL1985 03:00:00)-Water Temperature (C)]]*OO[[#This Row],[56]]</f>
        <v>1.1534549774815001E-7</v>
      </c>
      <c r="BG86" s="10">
        <f>3/24000000*OO[[#This Row],[115 (03JUL1985 06:00:00)-Water Temperature (C)]]*OO[[#This Row],[57]]</f>
        <v>1.1202717181853751E-7</v>
      </c>
      <c r="BH86" s="10">
        <f>3/24000000*OO[[#This Row],[116 (03JUL1985 09:00:00)-Water Temperature (C)]]*OO[[#This Row],[58]]</f>
        <v>1.0751830215852499E-7</v>
      </c>
      <c r="BI86" s="10">
        <f>3/24000000*OO[[#This Row],[117 (03JUL1985 12:00:00)-Water Temperature (C)]]*OO[[#This Row],[59]]</f>
        <v>1.0276069223043748E-7</v>
      </c>
      <c r="BJ86" s="10">
        <f>3/24000000*OO[[#This Row],[118 (03JUL1985 15:00:00)-Water Temperature (C)]]*OO[[#This Row],[60]]</f>
        <v>9.604317513194998E-8</v>
      </c>
      <c r="BK86" s="10">
        <f>3/24000000*OO[[#This Row],[119 (03JUL1985 18:00:00)-Water Temperature (C)]]*OO[[#This Row],[61]]</f>
        <v>9.0066045000575001E-8</v>
      </c>
      <c r="BL86" s="10">
        <f>3/24000000*OO[[#This Row],[120 (03JUL1985 21:00:00)-Water Temperature (C)]]*OO[[#This Row],[62]]</f>
        <v>8.4724413617624993E-8</v>
      </c>
      <c r="BM86" s="10">
        <f>3/24000000*OO[[#This Row],[121 (04JUL1985 00:00:00)-Water Temperature (C)]]*OO[[#This Row],[63]]</f>
        <v>8.0500554919750009E-8</v>
      </c>
      <c r="BN86" s="10">
        <f>3/24000000*OO[[#This Row],[122 (04JUL1985 03:00:00)-Water Temperature (C)]]*OO[[#This Row],[64]]</f>
        <v>7.8351376211324991E-8</v>
      </c>
      <c r="BO86" s="10">
        <f>3/24000000*OO[[#This Row],[123 (04JUL1985 06:00:00)-Water Temperature (C)]]*OO[[#This Row],[65]]</f>
        <v>7.4282396670750009E-8</v>
      </c>
      <c r="BP86" s="10">
        <f>3/24000000*OO[[#This Row],[124 (04JUL1985 09:00:00)-Water Temperature (C)]]*OO[[#This Row],[66]]</f>
        <v>7.0898420277362493E-8</v>
      </c>
      <c r="BQ86" s="10">
        <f>3/24000000*OO[[#This Row],[125 (04JUL1985 12:00:00)-Water Temperature (C)]]*OO[[#This Row],[67]]</f>
        <v>6.620310412650001E-8</v>
      </c>
      <c r="BR86" s="10">
        <f>3/24000000*OO[[#This Row],[126 (04JUL1985 15:00:00)-Water Temperature (C)]]*OO[[#This Row],[68]]</f>
        <v>6.2147000745637499E-8</v>
      </c>
      <c r="BS86" s="10">
        <f>3/24000000*OO[[#This Row],[127 (04JUL1985 18:00:00)-Water Temperature (C)]]*OO[[#This Row],[69]]</f>
        <v>5.8685713724250001E-8</v>
      </c>
      <c r="BT86" s="10">
        <f>3/24000000*OO[[#This Row],[128 (04JUL1985 21:00:00)-Water Temperature (C)]]*OO[[#This Row],[70]]</f>
        <v>5.6176168710474991E-8</v>
      </c>
      <c r="BU86" s="10">
        <f>3/24000000*OO[[#This Row],[129 (05JUL1985 00:00:00)-Water Temperature (C)]]*OO[[#This Row],[71]]</f>
        <v>5.4416836412550002E-8</v>
      </c>
      <c r="BV86" s="10">
        <f>3/24000000*OO[[#This Row],[130 (05JUL1985 03:00:00)-Water Temperature (C)]]*OO[[#This Row],[72]]</f>
        <v>5.48215423003125E-8</v>
      </c>
      <c r="BW86" s="10">
        <f>3/24000000*OO[[#This Row],[131 (05JUL1985 06:00:00)-Water Temperature (C)]]*OO[[#This Row],[73]]</f>
        <v>5.3591459782237492E-8</v>
      </c>
      <c r="BX86" s="10">
        <f>3/24000000*OO[[#This Row],[132 (05JUL1985 09:00:00)-Water Temperature (C)]]*OO[[#This Row],[74]]</f>
        <v>5.2573247280000002E-8</v>
      </c>
      <c r="BY86" s="10">
        <f>3/24000000*OO[[#This Row],[133 (05JUL1985 12:00:00)-Water Temperature (C)]]*OO[[#This Row],[75]]</f>
        <v>5.0974086599012493E-8</v>
      </c>
      <c r="BZ86" s="10">
        <f>3/24000000*OO[[#This Row],[134 (05JUL1985 15:00:00)-Water Temperature (C)]]*OO[[#This Row],[76]]</f>
        <v>4.8628701690525001E-8</v>
      </c>
      <c r="CA86" s="10">
        <f>3/24000000*OO[[#This Row],[135 (05JUL1985 18:00:00)-Water Temperature (C)]]*OO[[#This Row],[77]]</f>
        <v>4.6367001006575005E-8</v>
      </c>
      <c r="CB86" s="10">
        <f>3/24000000*OO[[#This Row],[136 (05JUL1985 21:00:00)-Water Temperature (C)]]*OO[[#This Row],[78]]</f>
        <v>4.4363774963199996E-8</v>
      </c>
      <c r="CC86" s="10">
        <f>3/24000000*OO[[#This Row],[137 (06JUL1985 00:00:00)-Water Temperature (C)]]*OO[[#This Row],[79]]</f>
        <v>4.3158423256200005E-8</v>
      </c>
      <c r="CD86" s="10">
        <f>3/24000000*OO[[#This Row],[138 (06JUL1985 03:00:00)-Water Temperature (C)]]*OO[[#This Row],[80]]</f>
        <v>4.3454804134300003E-8</v>
      </c>
      <c r="CE86" s="10">
        <f>3/24000000*OO[[#This Row],[139 (06JUL1985 06:00:00)-Water Temperature (C)]]*OO[[#This Row],[81]]</f>
        <v>4.2786717503137502E-8</v>
      </c>
      <c r="CF86" s="10">
        <f>3/24000000*OO[[#This Row],[140 (06JUL1985 09:00:00)-Water Temperature (C)]]*OO[[#This Row],[82]]</f>
        <v>4.2453675134399991E-8</v>
      </c>
      <c r="CG86" s="10">
        <f>3/24000000*OO[[#This Row],[141 (06JUL1985 12:00:00)-Water Temperature (C)]]*OO[[#This Row],[83]]</f>
        <v>4.2365488150537494E-8</v>
      </c>
      <c r="CH86" s="10">
        <f>3/24000000*OO[[#This Row],[142 (06JUL1985 15:00:00)-Water Temperature (C)]]*OO[[#This Row],[84]]</f>
        <v>4.1059135918975E-8</v>
      </c>
      <c r="CI86" s="10">
        <f>3/24000000*OO[[#This Row],[143 (06JUL1985 18:00:00)-Water Temperature (C)]]*OO[[#This Row],[85]]</f>
        <v>3.9417181208499995E-8</v>
      </c>
      <c r="CJ86" s="10">
        <f>3/24000000*OO[[#This Row],[144 (06JUL1985 21:00:00)-Water Temperature (C)]]*OO[[#This Row],[86]]</f>
        <v>3.7762811300899992E-8</v>
      </c>
      <c r="CK86" s="10">
        <f>3/24000000*OO[[#This Row],[145 (07JUL1985 00:00:00)-Water Temperature (C)]]*OO[[#This Row],[87]]</f>
        <v>3.6443708853299997E-8</v>
      </c>
      <c r="CL86" s="10">
        <f>3/24000000*OO[[#This Row],[146 (07JUL1985 03:00:00)-Water Temperature (C)]]*OO[[#This Row],[88]]</f>
        <v>3.5428799038874999E-8</v>
      </c>
      <c r="CM86" s="10">
        <f>3/24000000*OO[[#This Row],[147 (07JUL1985 06:00:00)-Water Temperature (C)]]*OO[[#This Row],[89]]</f>
        <v>3.3945163841549997E-8</v>
      </c>
      <c r="CN86" s="10">
        <f>3/24000000*OO[[#This Row],[148 (07JUL1985 09:00:00)-Water Temperature (C)]]*OO[[#This Row],[90]]</f>
        <v>3.2607763667875001E-8</v>
      </c>
      <c r="CO86" s="10">
        <f>3/24000000*OO[[#This Row],[149 (07JUL1985 12:00:00)-Water Temperature (C)]]*OO[[#This Row],[91]]</f>
        <v>3.1497782016112497E-8</v>
      </c>
      <c r="CP86" s="10">
        <f>3/24000000*OO[[#This Row],[150 (07JUL1985 15:00:00)-Water Temperature (C)]]*OO[[#This Row],[92]]</f>
        <v>2.9734722522187502E-8</v>
      </c>
      <c r="CQ86" s="10">
        <f>3/24000000*OO[[#This Row],[151 (07JUL1985 18:00:00)-Water Temperature (C)]]*OO[[#This Row],[93]]</f>
        <v>2.8017790099125002E-8</v>
      </c>
      <c r="CR86" s="10">
        <f>3/24000000*OO[[#This Row],[152 (07JUL1985 21:00:00)-Water Temperature (C)]]*OO[[#This Row],[94]]</f>
        <v>2.692467225315E-8</v>
      </c>
      <c r="CS86" s="10">
        <f>3/24000000*OO[[#This Row],[153 (08JUL1985 00:00:00)-Water Temperature (C)]]*OO[[#This Row],[95]]</f>
        <v>2.6770167960799998E-8</v>
      </c>
      <c r="CT86" s="10">
        <f>3/24000000*OO[[#This Row],[154 (08JUL1985 03:00:00)-Water Temperature (C)]]*OO[[#This Row],[96]]</f>
        <v>2.7474096102749999E-8</v>
      </c>
      <c r="CU86" s="10">
        <f>3/24000000*OO[[#This Row],[155 (08JUL1985 06:00:00)-Water Temperature (C)]]*OO[[#This Row],[97]]</f>
        <v>2.8075829763187503E-8</v>
      </c>
      <c r="CV86" s="10">
        <f>3/24000000*OO[[#This Row],[156 (08JUL1985 09:00:00)-Water Temperature (C)]]*OO[[#This Row],[98]]</f>
        <v>2.7682381021437499E-8</v>
      </c>
      <c r="CW86" s="10">
        <f>3/24000000*OO[[#This Row],[157 (08JUL1985 12:00:00)-Water Temperature (C)]]*OO[[#This Row],[99]]</f>
        <v>2.6726046124749995E-8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5.8007829810812788E-35</v>
      </c>
      <c r="D87" s="10">
        <f>3/24*OO[[#This Row],[60 (26JUN1985 09:00:00)-Water Temperature (C)]]*OO[[#This Row],[2]]/SUM(OO[2])</f>
        <v>8.8675511205605253E-21</v>
      </c>
      <c r="E87" s="10">
        <f>3/24*OO[[#This Row],[61 (26JUN1985 12:00:00)-Water Temperature (C)]]*OO[[#This Row],[3]]/SUM(OO[3])</f>
        <v>2.590707807354099E-9</v>
      </c>
      <c r="F87" s="10">
        <f>3/24*OO[[#This Row],[62 (26JUN1985 15:00:00)-Water Temperature (C)]]*OO[[#This Row],[4]]/SUM(OO[4])</f>
        <v>3.9461932547469225E-4</v>
      </c>
      <c r="G87" s="10">
        <f>3/24*OO[[#This Row],[63 (26JUN1985 18:00:00)-Water Temperature (C)]]*OO[[#This Row],[5]]/SUM(OO[5])</f>
        <v>2.2658840387535115E-2</v>
      </c>
      <c r="H87" s="10">
        <f>3/24*OO[[#This Row],[64 (26JUN1985 21:00:00)-Water Temperature (C)]]*OO[[#This Row],[6]]/SUM(OO[6])</f>
        <v>7.7523802963600869E-2</v>
      </c>
      <c r="I87" s="10">
        <f>3/24*OO[[#This Row],[65 (27JUN1985 00:00:00)-Water Temperature (C)]]*OO[[#This Row],[7]]/SUM(OO[7])</f>
        <v>5.3031866160550487E-2</v>
      </c>
      <c r="J87" s="10">
        <f>3/24*OO[[#This Row],[66 (27JUN1985 03:00:00)-Water Temperature (C)]]*OO[[#This Row],[8]]/SUM(OO[8])</f>
        <v>1.3321862823717626E-2</v>
      </c>
      <c r="K87" s="10">
        <f>3/24*OO[[#This Row],[67 (27JUN1985 06:00:00)-Water Temperature (C)]]*OO[[#This Row],[9]]/SUM(OO[9])</f>
        <v>1.8505928865472248E-3</v>
      </c>
      <c r="L87" s="10">
        <f>3/24*OO[[#This Row],[68 (27JUN1985 09:00:00)-Water Temperature (C)]]*OO[[#This Row],[10]]/SUM(OO[10])</f>
        <v>2.0620572014746542E-4</v>
      </c>
      <c r="M87" s="10">
        <f>3/24*OO[[#This Row],[69 (27JUN1985 12:00:00)-Water Temperature (C)]]*OO[[#This Row],[11]]/SUM(OO[11])</f>
        <v>4.7951826474487205E-5</v>
      </c>
      <c r="N87" s="10">
        <f>3/24*OO[[#This Row],[70 (27JUN1985 15:00:00)-Water Temperature (C)]]*OO[[#This Row],[12]]/SUM(OO[12])</f>
        <v>3.4248681043005731E-5</v>
      </c>
      <c r="O87" s="10">
        <f>3/24*OO[[#This Row],[71 (27JUN1985 18:00:00)-Water Temperature (C)]]*OO[[#This Row],[13]]/SUM(OO[13])</f>
        <v>3.6114518323141203E-5</v>
      </c>
      <c r="P87" s="10">
        <f>3/24*OO[[#This Row],[72 (27JUN1985 21:00:00)-Water Temperature (C)]]*OO[[#This Row],[14]]/SUM(OO[14])</f>
        <v>3.9502134815219524E-5</v>
      </c>
      <c r="Q87" s="10">
        <f>3/24*OO[[#This Row],[73 (28JUN1985 00:00:00)-Water Temperature (C)]]*OO[[#This Row],[15]]/SUM(OO[15])</f>
        <v>4.0608344028289914E-5</v>
      </c>
      <c r="R87" s="10">
        <f>3/24*OO[[#This Row],[74 (28JUN1985 03:00:00)-Water Temperature (C)]]*OO[[#This Row],[16]]/SUM(OO[16])</f>
        <v>3.9154615282943848E-5</v>
      </c>
      <c r="S87" s="10">
        <f>3/24*OO[[#This Row],[75 (28JUN1985 06:00:00)-Water Temperature (C)]]*OO[[#This Row],[17]]/SUM(OO[17])</f>
        <v>3.6122095253102346E-5</v>
      </c>
      <c r="T87" s="10">
        <f>3/24*OO[[#This Row],[76 (28JUN1985 09:00:00)-Water Temperature (C)]]*OO[[#This Row],[18]]/SUM(OO[18])</f>
        <v>3.2666961341276924E-5</v>
      </c>
      <c r="U87" s="10">
        <f>3/24*OO[[#This Row],[77 (28JUN1985 12:00:00)-Water Temperature (C)]]*OO[[#This Row],[19]]/SUM(OO[19])</f>
        <v>2.9281493354583301E-5</v>
      </c>
      <c r="V87" s="10">
        <f>3/24000000*OO[[#This Row],[78 (28JUN1985 15:00:00)-Water Temperature (C)]]*OO[[#This Row],[20]]</f>
        <v>2.5637063745650003E-5</v>
      </c>
      <c r="W87" s="10">
        <f>3/24000000*OO[[#This Row],[79 (28JUN1985 18:00:00)-Water Temperature (C)]]*OO[[#This Row],[21]]</f>
        <v>2.26102171160625E-5</v>
      </c>
      <c r="X87" s="10">
        <f>3/24000000*OO[[#This Row],[80 (28JUN1985 21:00:00)-Water Temperature (C)]]*OO[[#This Row],[22]]</f>
        <v>1.9851545712879999E-5</v>
      </c>
      <c r="Y87" s="10">
        <f>3/24000000*OO[[#This Row],[81 (29JUN1985 00:00:00)-Water Temperature (C)]]*OO[[#This Row],[23]]</f>
        <v>1.7443547220453747E-5</v>
      </c>
      <c r="Z87" s="10">
        <f>3/24000000*OO[[#This Row],[82 (29JUN1985 03:00:00)-Water Temperature (C)]]*OO[[#This Row],[24]]</f>
        <v>1.55624957757875E-5</v>
      </c>
      <c r="AA87" s="10">
        <f>3/24000000*OO[[#This Row],[83 (29JUN1985 06:00:00)-Water Temperature (C)]]*OO[[#This Row],[25]]</f>
        <v>1.3761942168449997E-5</v>
      </c>
      <c r="AB87" s="10">
        <f>3/24000000*OO[[#This Row],[84 (29JUN1985 09:00:00)-Water Temperature (C)]]*OO[[#This Row],[26]]</f>
        <v>1.1951149243907502E-5</v>
      </c>
      <c r="AC87" s="10">
        <f>3/24000000*OO[[#This Row],[85 (29JUN1985 12:00:00)-Water Temperature (C)]]*OO[[#This Row],[27]]</f>
        <v>1.0382559790890002E-5</v>
      </c>
      <c r="AD87" s="10">
        <f>3/24000000*OO[[#This Row],[86 (29JUN1985 15:00:00)-Water Temperature (C)]]*OO[[#This Row],[28]]</f>
        <v>8.9462616483749993E-6</v>
      </c>
      <c r="AE87" s="10">
        <f>3/24000000*OO[[#This Row],[88 (29JUN1985 21:00:00)-Water Temperature (C)]]*OO[[#This Row],[30]]</f>
        <v>6.8666331617324988E-6</v>
      </c>
      <c r="AF87" s="10">
        <f>3/24000000*OO[[#This Row],[88 (29JUN1985 21:00:00)-Water Temperature (C)]]*OO[[#This Row],[30]]</f>
        <v>6.8666331617324988E-6</v>
      </c>
      <c r="AG87" s="10">
        <f>3/24000000*OO[[#This Row],[89 (30JUN1985 00:00:00)-Water Temperature (C)]]*OO[[#This Row],[31]]</f>
        <v>6.0054848320425003E-6</v>
      </c>
      <c r="AH87" s="10">
        <f>3/24000000*OO[[#This Row],[90 (30JUN1985 03:00:00)-Water Temperature (C)]]*OO[[#This Row],[32]]</f>
        <v>5.3545460840100001E-6</v>
      </c>
      <c r="AI87" s="10">
        <f>3/24000000*OO[[#This Row],[91 (30JUN1985 06:00:00)-Water Temperature (C)]]*OO[[#This Row],[33]]</f>
        <v>4.7609583348862494E-6</v>
      </c>
      <c r="AJ87" s="10">
        <f>3/24000000*OO[[#This Row],[92 (30JUN1985 09:00:00)-Water Temperature (C)]]*OO[[#This Row],[34]]</f>
        <v>4.1902444943500008E-6</v>
      </c>
      <c r="AK87" s="10">
        <f>3/24000000*OO[[#This Row],[93 (30JUN1985 12:00:00)-Water Temperature (C)]]*OO[[#This Row],[35]]</f>
        <v>3.663335729595E-6</v>
      </c>
      <c r="AL87" s="10">
        <f>3/24000000*OO[[#This Row],[94 (30JUN1985 15:00:00)-Water Temperature (C)]]*OO[[#This Row],[36]]</f>
        <v>3.1556924540900003E-6</v>
      </c>
      <c r="AM87" s="10">
        <f>3/24000000*OO[[#This Row],[95 (30JUN1985 18:00:00)-Water Temperature (C)]]*OO[[#This Row],[37]]</f>
        <v>2.69753703044E-6</v>
      </c>
      <c r="AN87" s="10">
        <f>3/24000000*OO[[#This Row],[96 (30JUN1985 21:00:00)-Water Temperature (C)]]*OO[[#This Row],[38]]</f>
        <v>2.24903014488E-6</v>
      </c>
      <c r="AO87" s="10">
        <f>3/24000000*OO[[#This Row],[97 (01JUL1985 00:00:00)-Water Temperature (C)]]*OO[[#This Row],[39]]</f>
        <v>1.7636848047959999E-6</v>
      </c>
      <c r="AP87" s="10">
        <f>3/24000000*OO[[#This Row],[98 (01JUL1985 03:00:00)-Water Temperature (C)]]*OO[[#This Row],[40]]</f>
        <v>1.3237869894018746E-6</v>
      </c>
      <c r="AQ87" s="10">
        <f>3/24000000*OO[[#This Row],[99 (01JUL1985 06:00:00)-Water Temperature (C)]]*OO[[#This Row],[41]]</f>
        <v>9.2888065989825001E-7</v>
      </c>
      <c r="AR87" s="10">
        <f>3/24000000*OO[[#This Row],[100 (01JUL1985 09:00:00)-Water Temperature (C)]]*OO[[#This Row],[42]]</f>
        <v>6.598778449090001E-7</v>
      </c>
      <c r="AS87" s="10">
        <f>3/24000000*OO[[#This Row],[101 (01JUL1985 12:00:00)-Water Temperature (C)]]*OO[[#This Row],[43]]</f>
        <v>4.9119594611950001E-7</v>
      </c>
      <c r="AT87" s="10">
        <f>3/24000000*OO[[#This Row],[102 (01JUL1985 15:00:00)-Water Temperature (C)]]*OO[[#This Row],[44]]</f>
        <v>3.87182202221E-7</v>
      </c>
      <c r="AU87" s="10">
        <f>3/24000000*OO[[#This Row],[103 (01JUL1985 18:00:00)-Water Temperature (C)]]*OO[[#This Row],[45]]</f>
        <v>3.2278555478812494E-7</v>
      </c>
      <c r="AV87" s="10">
        <f>3/24000000*OO[[#This Row],[104 (01JUL1985 21:00:00)-Water Temperature (C)]]*OO[[#This Row],[46]]</f>
        <v>2.82619323805E-7</v>
      </c>
      <c r="AW87" s="10">
        <f>3/24000000*OO[[#This Row],[105 (02JUL1985 00:00:00)-Water Temperature (C)]]*OO[[#This Row],[47]]</f>
        <v>2.5916901711974996E-7</v>
      </c>
      <c r="AX87" s="10">
        <f>3/24000000*OO[[#This Row],[106 (02JUL1985 03:00:00)-Water Temperature (C)]]*OO[[#This Row],[48]]</f>
        <v>2.4927208351799998E-7</v>
      </c>
      <c r="AY87" s="10">
        <f>3/24000000*OO[[#This Row],[107 (02JUL1985 06:00:00)-Water Temperature (C)]]*OO[[#This Row],[49]]</f>
        <v>2.3632267486377495E-7</v>
      </c>
      <c r="AZ87" s="10">
        <f>3/24000000*OO[[#This Row],[108 (02JUL1985 09:00:00)-Water Temperature (C)]]*OO[[#This Row],[50]]</f>
        <v>2.2315604046849996E-7</v>
      </c>
      <c r="BA87" s="10">
        <f>3/24000000*OO[[#This Row],[109 (02JUL1985 12:00:00)-Water Temperature (C)]]*OO[[#This Row],[51]]</f>
        <v>2.1132969835680002E-7</v>
      </c>
      <c r="BB87" s="10">
        <f>3/24000000*OO[[#This Row],[110 (02JUL1985 15:00:00)-Water Temperature (C)]]*OO[[#This Row],[52]]</f>
        <v>1.9654266263584996E-7</v>
      </c>
      <c r="BC87" s="10">
        <f>3/24000000*OO[[#This Row],[111 (02JUL1985 18:00:00)-Water Temperature (C)]]*OO[[#This Row],[53]]</f>
        <v>1.8351319871613747E-7</v>
      </c>
      <c r="BD87" s="10">
        <f>3/24000000*OO[[#This Row],[112 (02JUL1985 21:00:00)-Water Temperature (C)]]*OO[[#This Row],[54]]</f>
        <v>1.7302668643938747E-7</v>
      </c>
      <c r="BE87" s="10">
        <f>3/24000000*OO[[#This Row],[113 (03JUL1985 00:00:00)-Water Temperature (C)]]*OO[[#This Row],[55]]</f>
        <v>1.651313261108E-7</v>
      </c>
      <c r="BF87" s="10">
        <f>3/24000000*OO[[#This Row],[114 (03JUL1985 03:00:00)-Water Temperature (C)]]*OO[[#This Row],[56]]</f>
        <v>1.6249556188449996E-7</v>
      </c>
      <c r="BG87" s="10">
        <f>3/24000000*OO[[#This Row],[115 (03JUL1985 06:00:00)-Water Temperature (C)]]*OO[[#This Row],[57]]</f>
        <v>1.5797549955669998E-7</v>
      </c>
      <c r="BH87" s="10">
        <f>3/24000000*OO[[#This Row],[116 (03JUL1985 09:00:00)-Water Temperature (C)]]*OO[[#This Row],[58]]</f>
        <v>1.5158993714149998E-7</v>
      </c>
      <c r="BI87" s="10">
        <f>3/24000000*OO[[#This Row],[117 (03JUL1985 12:00:00)-Water Temperature (C)]]*OO[[#This Row],[59]]</f>
        <v>1.4484990037218748E-7</v>
      </c>
      <c r="BJ87" s="10">
        <f>3/24000000*OO[[#This Row],[118 (03JUL1985 15:00:00)-Water Temperature (C)]]*OO[[#This Row],[60]]</f>
        <v>1.3519432509502497E-7</v>
      </c>
      <c r="BK87" s="10">
        <f>3/24000000*OO[[#This Row],[119 (03JUL1985 18:00:00)-Water Temperature (C)]]*OO[[#This Row],[61]]</f>
        <v>1.2663424260539999E-7</v>
      </c>
      <c r="BL87" s="10">
        <f>3/24000000*OO[[#This Row],[120 (03JUL1985 21:00:00)-Water Temperature (C)]]*OO[[#This Row],[62]]</f>
        <v>1.1908947163905001E-7</v>
      </c>
      <c r="BM87" s="10">
        <f>3/24000000*OO[[#This Row],[121 (04JUL1985 00:00:00)-Water Temperature (C)]]*OO[[#This Row],[63]]</f>
        <v>1.13124290715625E-7</v>
      </c>
      <c r="BN87" s="10">
        <f>3/24000000*OO[[#This Row],[122 (04JUL1985 03:00:00)-Water Temperature (C)]]*OO[[#This Row],[64]]</f>
        <v>1.1030995642177499E-7</v>
      </c>
      <c r="BO87" s="10">
        <f>3/24000000*OO[[#This Row],[123 (04JUL1985 06:00:00)-Water Temperature (C)]]*OO[[#This Row],[65]]</f>
        <v>1.0460586647874999E-7</v>
      </c>
      <c r="BP87" s="10">
        <f>3/24000000*OO[[#This Row],[124 (04JUL1985 09:00:00)-Water Temperature (C)]]*OO[[#This Row],[66]]</f>
        <v>9.9922336761399995E-8</v>
      </c>
      <c r="BQ87" s="10">
        <f>3/24000000*OO[[#This Row],[125 (04JUL1985 12:00:00)-Water Temperature (C)]]*OO[[#This Row],[67]]</f>
        <v>9.3316070786499992E-8</v>
      </c>
      <c r="BR87" s="10">
        <f>3/24000000*OO[[#This Row],[126 (04JUL1985 15:00:00)-Water Temperature (C)]]*OO[[#This Row],[68]]</f>
        <v>8.7551340480862513E-8</v>
      </c>
      <c r="BS87" s="10">
        <f>3/24000000*OO[[#This Row],[127 (04JUL1985 18:00:00)-Water Temperature (C)]]*OO[[#This Row],[69]]</f>
        <v>8.268608308272501E-8</v>
      </c>
      <c r="BT87" s="10">
        <f>3/24000000*OO[[#This Row],[128 (04JUL1985 21:00:00)-Water Temperature (C)]]*OO[[#This Row],[70]]</f>
        <v>7.9029185352725002E-8</v>
      </c>
      <c r="BU87" s="10">
        <f>3/24000000*OO[[#This Row],[129 (05JUL1985 00:00:00)-Water Temperature (C)]]*OO[[#This Row],[71]]</f>
        <v>7.6443770593699983E-8</v>
      </c>
      <c r="BV87" s="10">
        <f>3/24000000*OO[[#This Row],[130 (05JUL1985 03:00:00)-Water Temperature (C)]]*OO[[#This Row],[72]]</f>
        <v>7.7102421222749988E-8</v>
      </c>
      <c r="BW87" s="10">
        <f>3/24000000*OO[[#This Row],[131 (05JUL1985 06:00:00)-Water Temperature (C)]]*OO[[#This Row],[73]]</f>
        <v>7.5356477271874997E-8</v>
      </c>
      <c r="BX87" s="10">
        <f>3/24000000*OO[[#This Row],[132 (05JUL1985 09:00:00)-Water Temperature (C)]]*OO[[#This Row],[74]]</f>
        <v>7.3917932236387499E-8</v>
      </c>
      <c r="BY87" s="10">
        <f>3/24000000*OO[[#This Row],[133 (05JUL1985 12:00:00)-Water Temperature (C)]]*OO[[#This Row],[75]]</f>
        <v>7.1682654897062508E-8</v>
      </c>
      <c r="BZ87" s="10">
        <f>3/24000000*OO[[#This Row],[134 (05JUL1985 15:00:00)-Water Temperature (C)]]*OO[[#This Row],[76]]</f>
        <v>6.8339994354449996E-8</v>
      </c>
      <c r="CA87" s="10">
        <f>3/24000000*OO[[#This Row],[135 (05JUL1985 18:00:00)-Water Temperature (C)]]*OO[[#This Row],[77]]</f>
        <v>6.5132387105462489E-8</v>
      </c>
      <c r="CB87" s="10">
        <f>3/24000000*OO[[#This Row],[136 (05JUL1985 21:00:00)-Water Temperature (C)]]*OO[[#This Row],[78]]</f>
        <v>6.2313415483387495E-8</v>
      </c>
      <c r="CC87" s="10">
        <f>3/24000000*OO[[#This Row],[137 (06JUL1985 00:00:00)-Water Temperature (C)]]*OO[[#This Row],[79]]</f>
        <v>6.0597909664050006E-8</v>
      </c>
      <c r="CD87" s="10">
        <f>3/24000000*OO[[#This Row],[138 (06JUL1985 03:00:00)-Water Temperature (C)]]*OO[[#This Row],[80]]</f>
        <v>6.1187640337862486E-8</v>
      </c>
      <c r="CE87" s="10">
        <f>3/24000000*OO[[#This Row],[139 (06JUL1985 06:00:00)-Water Temperature (C)]]*OO[[#This Row],[81]]</f>
        <v>6.028741585489999E-8</v>
      </c>
      <c r="CF87" s="10">
        <f>3/24000000*OO[[#This Row],[140 (06JUL1985 09:00:00)-Water Temperature (C)]]*OO[[#This Row],[82]]</f>
        <v>5.9814336568349999E-8</v>
      </c>
      <c r="CG87" s="10">
        <f>3/24000000*OO[[#This Row],[141 (06JUL1985 12:00:00)-Water Temperature (C)]]*OO[[#This Row],[83]]</f>
        <v>5.9753508888850007E-8</v>
      </c>
      <c r="CH87" s="10">
        <f>3/24000000*OO[[#This Row],[142 (06JUL1985 15:00:00)-Water Temperature (C)]]*OO[[#This Row],[84]]</f>
        <v>5.7854313733062494E-8</v>
      </c>
      <c r="CI87" s="10">
        <f>3/24000000*OO[[#This Row],[143 (06JUL1985 18:00:00)-Water Temperature (C)]]*OO[[#This Row],[85]]</f>
        <v>5.5427050439224997E-8</v>
      </c>
      <c r="CJ87" s="10">
        <f>3/24000000*OO[[#This Row],[144 (06JUL1985 21:00:00)-Water Temperature (C)]]*OO[[#This Row],[86]]</f>
        <v>5.3118348882299996E-8</v>
      </c>
      <c r="CK87" s="10">
        <f>3/24000000*OO[[#This Row],[145 (07JUL1985 00:00:00)-Water Temperature (C)]]*OO[[#This Row],[87]]</f>
        <v>5.1360389807187505E-8</v>
      </c>
      <c r="CL87" s="10">
        <f>3/24000000*OO[[#This Row],[146 (07JUL1985 03:00:00)-Water Temperature (C)]]*OO[[#This Row],[88]]</f>
        <v>5.008394517074999E-8</v>
      </c>
      <c r="CM87" s="10">
        <f>3/24000000*OO[[#This Row],[147 (07JUL1985 06:00:00)-Water Temperature (C)]]*OO[[#This Row],[89]]</f>
        <v>4.7975648536499994E-8</v>
      </c>
      <c r="CN87" s="10">
        <f>3/24000000*OO[[#This Row],[148 (07JUL1985 09:00:00)-Water Temperature (C)]]*OO[[#This Row],[90]]</f>
        <v>4.6026073294249999E-8</v>
      </c>
      <c r="CO87" s="10">
        <f>3/24000000*OO[[#This Row],[149 (07JUL1985 12:00:00)-Water Temperature (C)]]*OO[[#This Row],[91]]</f>
        <v>4.4466737950949996E-8</v>
      </c>
      <c r="CP87" s="10">
        <f>3/24000000*OO[[#This Row],[150 (07JUL1985 15:00:00)-Water Temperature (C)]]*OO[[#This Row],[92]]</f>
        <v>4.1959119891000006E-8</v>
      </c>
      <c r="CQ87" s="10">
        <f>3/24000000*OO[[#This Row],[151 (07JUL1985 18:00:00)-Water Temperature (C)]]*OO[[#This Row],[93]]</f>
        <v>3.9506789005749997E-8</v>
      </c>
      <c r="CR87" s="10">
        <f>3/24000000*OO[[#This Row],[152 (07JUL1985 21:00:00)-Water Temperature (C)]]*OO[[#This Row],[94]]</f>
        <v>3.7892860463625001E-8</v>
      </c>
      <c r="CS87" s="10">
        <f>3/24000000*OO[[#This Row],[153 (08JUL1985 00:00:00)-Water Temperature (C)]]*OO[[#This Row],[95]]</f>
        <v>3.7587983654949999E-8</v>
      </c>
      <c r="CT87" s="10">
        <f>3/24000000*OO[[#This Row],[154 (08JUL1985 03:00:00)-Water Temperature (C)]]*OO[[#This Row],[96]]</f>
        <v>3.8602788073762498E-8</v>
      </c>
      <c r="CU87" s="10">
        <f>3/24000000*OO[[#This Row],[155 (08JUL1985 06:00:00)-Water Temperature (C)]]*OO[[#This Row],[97]]</f>
        <v>3.9596383686474999E-8</v>
      </c>
      <c r="CV87" s="10">
        <f>3/24000000*OO[[#This Row],[156 (08JUL1985 09:00:00)-Water Temperature (C)]]*OO[[#This Row],[98]]</f>
        <v>3.9086636956249998E-8</v>
      </c>
      <c r="CW87" s="10">
        <f>3/24000000*OO[[#This Row],[157 (08JUL1985 12:00:00)-Water Temperature (C)]]*OO[[#This Row],[99]]</f>
        <v>3.7802162308799998E-8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5.4069642486557809E-36</v>
      </c>
      <c r="D88" s="10">
        <f>3/24*OO[[#This Row],[60 (26JUN1985 09:00:00)-Water Temperature (C)]]*OO[[#This Row],[2]]/SUM(OO[2])</f>
        <v>1.2103704195218246E-21</v>
      </c>
      <c r="E88" s="10">
        <f>3/24*OO[[#This Row],[61 (26JUN1985 12:00:00)-Water Temperature (C)]]*OO[[#This Row],[3]]/SUM(OO[3])</f>
        <v>6.179564680502109E-10</v>
      </c>
      <c r="F88" s="10">
        <f>3/24*OO[[#This Row],[62 (26JUN1985 15:00:00)-Water Temperature (C)]]*OO[[#This Row],[4]]/SUM(OO[4])</f>
        <v>2.2088674453199313E-4</v>
      </c>
      <c r="G88" s="10">
        <f>3/24*OO[[#This Row],[63 (26JUN1985 18:00:00)-Water Temperature (C)]]*OO[[#This Row],[5]]/SUM(OO[5])</f>
        <v>1.6359213755847989E-2</v>
      </c>
      <c r="H88" s="10">
        <f>3/24*OO[[#This Row],[64 (26JUN1985 21:00:00)-Water Temperature (C)]]*OO[[#This Row],[6]]/SUM(OO[6])</f>
        <v>6.4980272438626099E-2</v>
      </c>
      <c r="I88" s="10">
        <f>3/24*OO[[#This Row],[65 (27JUN1985 00:00:00)-Water Temperature (C)]]*OO[[#This Row],[7]]/SUM(OO[7])</f>
        <v>4.9100265622804388E-2</v>
      </c>
      <c r="J88" s="10">
        <f>3/24*OO[[#This Row],[66 (27JUN1985 03:00:00)-Water Temperature (C)]]*OO[[#This Row],[8]]/SUM(OO[8])</f>
        <v>1.3190834452077938E-2</v>
      </c>
      <c r="K88" s="10">
        <f>3/24*OO[[#This Row],[67 (27JUN1985 06:00:00)-Water Temperature (C)]]*OO[[#This Row],[9]]/SUM(OO[9])</f>
        <v>1.910496514933686E-3</v>
      </c>
      <c r="L88" s="10">
        <f>3/24*OO[[#This Row],[68 (27JUN1985 09:00:00)-Water Temperature (C)]]*OO[[#This Row],[10]]/SUM(OO[10])</f>
        <v>2.1159835138908961E-4</v>
      </c>
      <c r="M88" s="10">
        <f>3/24*OO[[#This Row],[69 (27JUN1985 12:00:00)-Water Temperature (C)]]*OO[[#This Row],[11]]/SUM(OO[11])</f>
        <v>4.4410443880227832E-5</v>
      </c>
      <c r="N88" s="10">
        <f>3/24*OO[[#This Row],[70 (27JUN1985 15:00:00)-Water Temperature (C)]]*OO[[#This Row],[12]]/SUM(OO[12])</f>
        <v>2.9812560554409722E-5</v>
      </c>
      <c r="O88" s="10">
        <f>3/24*OO[[#This Row],[71 (27JUN1985 18:00:00)-Water Temperature (C)]]*OO[[#This Row],[13]]/SUM(OO[13])</f>
        <v>3.103157917130544E-5</v>
      </c>
      <c r="P88" s="10">
        <f>3/24*OO[[#This Row],[72 (27JUN1985 21:00:00)-Water Temperature (C)]]*OO[[#This Row],[14]]/SUM(OO[14])</f>
        <v>3.4052678644543263E-5</v>
      </c>
      <c r="Q88" s="10">
        <f>3/24*OO[[#This Row],[73 (28JUN1985 00:00:00)-Water Temperature (C)]]*OO[[#This Row],[15]]/SUM(OO[15])</f>
        <v>3.5295581226798319E-5</v>
      </c>
      <c r="R88" s="10">
        <f>3/24*OO[[#This Row],[74 (28JUN1985 03:00:00)-Water Temperature (C)]]*OO[[#This Row],[16]]/SUM(OO[16])</f>
        <v>3.4269021973489604E-5</v>
      </c>
      <c r="S88" s="10">
        <f>3/24*OO[[#This Row],[75 (28JUN1985 06:00:00)-Water Temperature (C)]]*OO[[#This Row],[17]]/SUM(OO[17])</f>
        <v>3.1754256369701816E-5</v>
      </c>
      <c r="T88" s="10">
        <f>3/24*OO[[#This Row],[76 (28JUN1985 09:00:00)-Water Temperature (C)]]*OO[[#This Row],[18]]/SUM(OO[18])</f>
        <v>2.8748153533911049E-5</v>
      </c>
      <c r="U88" s="10">
        <f>3/24*OO[[#This Row],[77 (28JUN1985 12:00:00)-Water Temperature (C)]]*OO[[#This Row],[19]]/SUM(OO[19])</f>
        <v>2.5750039063413947E-5</v>
      </c>
      <c r="V88" s="10">
        <f>3/24000000*OO[[#This Row],[78 (28JUN1985 15:00:00)-Water Temperature (C)]]*OO[[#This Row],[20]]</f>
        <v>2.2503315952024998E-5</v>
      </c>
      <c r="W88" s="10">
        <f>3/24000000*OO[[#This Row],[79 (28JUN1985 18:00:00)-Water Temperature (C)]]*OO[[#This Row],[21]]</f>
        <v>1.9854998694324999E-5</v>
      </c>
      <c r="X88" s="10">
        <f>3/24000000*OO[[#This Row],[80 (28JUN1985 21:00:00)-Water Temperature (C)]]*OO[[#This Row],[22]]</f>
        <v>1.7447978833359999E-5</v>
      </c>
      <c r="Y88" s="10">
        <f>3/24000000*OO[[#This Row],[81 (29JUN1985 00:00:00)-Water Temperature (C)]]*OO[[#This Row],[23]]</f>
        <v>1.5343206268059997E-5</v>
      </c>
      <c r="Z88" s="10">
        <f>3/24000000*OO[[#This Row],[82 (29JUN1985 03:00:00)-Water Temperature (C)]]*OO[[#This Row],[24]]</f>
        <v>1.3732397727750001E-5</v>
      </c>
      <c r="AA88" s="10">
        <f>3/24000000*OO[[#This Row],[83 (29JUN1985 06:00:00)-Water Temperature (C)]]*OO[[#This Row],[25]]</f>
        <v>1.2174677489399998E-5</v>
      </c>
      <c r="AB88" s="10">
        <f>3/24000000*OO[[#This Row],[84 (29JUN1985 09:00:00)-Water Temperature (C)]]*OO[[#This Row],[26]]</f>
        <v>1.05732203446475E-5</v>
      </c>
      <c r="AC88" s="10">
        <f>3/24000000*OO[[#This Row],[85 (29JUN1985 12:00:00)-Water Temperature (C)]]*OO[[#This Row],[27]]</f>
        <v>9.1619735238200002E-6</v>
      </c>
      <c r="AD88" s="10">
        <f>3/24000000*OO[[#This Row],[86 (29JUN1985 15:00:00)-Water Temperature (C)]]*OO[[#This Row],[28]]</f>
        <v>7.8611820651750002E-6</v>
      </c>
      <c r="AE88" s="10">
        <f>3/24000000*OO[[#This Row],[88 (29JUN1985 21:00:00)-Water Temperature (C)]]*OO[[#This Row],[30]]</f>
        <v>6.0124197229987497E-6</v>
      </c>
      <c r="AF88" s="10">
        <f>3/24000000*OO[[#This Row],[88 (29JUN1985 21:00:00)-Water Temperature (C)]]*OO[[#This Row],[30]]</f>
        <v>6.0124197229987497E-6</v>
      </c>
      <c r="AG88" s="10">
        <f>3/24000000*OO[[#This Row],[89 (30JUN1985 00:00:00)-Water Temperature (C)]]*OO[[#This Row],[31]]</f>
        <v>5.2486585210100001E-6</v>
      </c>
      <c r="AH88" s="10">
        <f>3/24000000*OO[[#This Row],[90 (30JUN1985 03:00:00)-Water Temperature (C)]]*OO[[#This Row],[32]]</f>
        <v>4.68197842321375E-6</v>
      </c>
      <c r="AI88" s="10">
        <f>3/24000000*OO[[#This Row],[91 (30JUN1985 06:00:00)-Water Temperature (C)]]*OO[[#This Row],[33]]</f>
        <v>4.1629567069799994E-6</v>
      </c>
      <c r="AJ88" s="10">
        <f>3/24000000*OO[[#This Row],[92 (30JUN1985 09:00:00)-Water Temperature (C)]]*OO[[#This Row],[34]]</f>
        <v>3.6610059941425003E-6</v>
      </c>
      <c r="AK88" s="10">
        <f>3/24000000*OO[[#This Row],[93 (30JUN1985 12:00:00)-Water Temperature (C)]]*OO[[#This Row],[35]]</f>
        <v>3.1901604101499999E-6</v>
      </c>
      <c r="AL88" s="10">
        <f>3/24000000*OO[[#This Row],[94 (30JUN1985 15:00:00)-Water Temperature (C)]]*OO[[#This Row],[36]]</f>
        <v>2.7364382406562493E-6</v>
      </c>
      <c r="AM88" s="10">
        <f>3/24000000*OO[[#This Row],[95 (30JUN1985 18:00:00)-Water Temperature (C)]]*OO[[#This Row],[37]]</f>
        <v>2.3352059258549996E-6</v>
      </c>
      <c r="AN88" s="10">
        <f>3/24000000*OO[[#This Row],[96 (30JUN1985 21:00:00)-Water Temperature (C)]]*OO[[#This Row],[38]]</f>
        <v>1.9543352523066247E-6</v>
      </c>
      <c r="AO88" s="10">
        <f>3/24000000*OO[[#This Row],[97 (01JUL1985 00:00:00)-Water Temperature (C)]]*OO[[#This Row],[39]]</f>
        <v>1.5438209585189999E-6</v>
      </c>
      <c r="AP88" s="10">
        <f>3/24000000*OO[[#This Row],[98 (01JUL1985 03:00:00)-Water Temperature (C)]]*OO[[#This Row],[40]]</f>
        <v>1.1686748804464999E-6</v>
      </c>
      <c r="AQ88" s="10">
        <f>3/24000000*OO[[#This Row],[99 (01JUL1985 06:00:00)-Water Temperature (C)]]*OO[[#This Row],[41]]</f>
        <v>8.2085977344012502E-7</v>
      </c>
      <c r="AR88" s="10">
        <f>3/24000000*OO[[#This Row],[100 (01JUL1985 09:00:00)-Water Temperature (C)]]*OO[[#This Row],[42]]</f>
        <v>5.8056296968724995E-7</v>
      </c>
      <c r="AS88" s="10">
        <f>3/24000000*OO[[#This Row],[101 (01JUL1985 12:00:00)-Water Temperature (C)]]*OO[[#This Row],[43]]</f>
        <v>4.2921768583000001E-7</v>
      </c>
      <c r="AT88" s="10">
        <f>3/24000000*OO[[#This Row],[102 (01JUL1985 15:00:00)-Water Temperature (C)]]*OO[[#This Row],[44]]</f>
        <v>3.35974723448E-7</v>
      </c>
      <c r="AU88" s="10">
        <f>3/24000000*OO[[#This Row],[103 (01JUL1985 18:00:00)-Water Temperature (C)]]*OO[[#This Row],[45]]</f>
        <v>2.7856976954062497E-7</v>
      </c>
      <c r="AV88" s="10">
        <f>3/24000000*OO[[#This Row],[104 (01JUL1985 21:00:00)-Water Temperature (C)]]*OO[[#This Row],[46]]</f>
        <v>2.43039868505875E-7</v>
      </c>
      <c r="AW88" s="10">
        <f>3/24000000*OO[[#This Row],[105 (02JUL1985 00:00:00)-Water Temperature (C)]]*OO[[#This Row],[47]]</f>
        <v>2.2252404415342497E-7</v>
      </c>
      <c r="AX88" s="10">
        <f>3/24000000*OO[[#This Row],[106 (02JUL1985 03:00:00)-Water Temperature (C)]]*OO[[#This Row],[48]]</f>
        <v>2.1448238145758751E-7</v>
      </c>
      <c r="AY88" s="10">
        <f>3/24000000*OO[[#This Row],[107 (02JUL1985 06:00:00)-Water Temperature (C)]]*OO[[#This Row],[49]]</f>
        <v>2.0338118248874999E-7</v>
      </c>
      <c r="AZ88" s="10">
        <f>3/24000000*OO[[#This Row],[108 (02JUL1985 09:00:00)-Water Temperature (C)]]*OO[[#This Row],[50]]</f>
        <v>1.918951844137375E-7</v>
      </c>
      <c r="BA88" s="10">
        <f>3/24000000*OO[[#This Row],[109 (02JUL1985 12:00:00)-Water Temperature (C)]]*OO[[#This Row],[51]]</f>
        <v>1.8160944041662499E-7</v>
      </c>
      <c r="BB88" s="10">
        <f>3/24000000*OO[[#This Row],[110 (02JUL1985 15:00:00)-Water Temperature (C)]]*OO[[#This Row],[52]]</f>
        <v>1.6855605059460002E-7</v>
      </c>
      <c r="BC88" s="10">
        <f>3/24000000*OO[[#This Row],[111 (02JUL1985 18:00:00)-Water Temperature (C)]]*OO[[#This Row],[53]]</f>
        <v>1.5710176781839998E-7</v>
      </c>
      <c r="BD88" s="10">
        <f>3/24000000*OO[[#This Row],[112 (02JUL1985 21:00:00)-Water Temperature (C)]]*OO[[#This Row],[54]]</f>
        <v>1.4811671713860004E-7</v>
      </c>
      <c r="BE88" s="10">
        <f>3/24000000*OO[[#This Row],[113 (03JUL1985 00:00:00)-Water Temperature (C)]]*OO[[#This Row],[55]]</f>
        <v>1.4135323790444997E-7</v>
      </c>
      <c r="BF88" s="10">
        <f>3/24000000*OO[[#This Row],[114 (03JUL1985 03:00:00)-Water Temperature (C)]]*OO[[#This Row],[56]]</f>
        <v>1.3945846907474998E-7</v>
      </c>
      <c r="BG88" s="10">
        <f>3/24000000*OO[[#This Row],[115 (03JUL1985 06:00:00)-Water Temperature (C)]]*OO[[#This Row],[57]]</f>
        <v>1.35743417661425E-7</v>
      </c>
      <c r="BH88" s="10">
        <f>3/24000000*OO[[#This Row],[116 (03JUL1985 09:00:00)-Water Temperature (C)]]*OO[[#This Row],[58]]</f>
        <v>1.3022082187575001E-7</v>
      </c>
      <c r="BI88" s="10">
        <f>3/24000000*OO[[#This Row],[117 (03JUL1985 12:00:00)-Water Temperature (C)]]*OO[[#This Row],[59]]</f>
        <v>1.2438230166112501E-7</v>
      </c>
      <c r="BJ88" s="10">
        <f>3/24000000*OO[[#This Row],[118 (03JUL1985 15:00:00)-Water Temperature (C)]]*OO[[#This Row],[60]]</f>
        <v>1.15871381338125E-7</v>
      </c>
      <c r="BK88" s="10">
        <f>3/24000000*OO[[#This Row],[119 (03JUL1985 18:00:00)-Water Temperature (C)]]*OO[[#This Row],[61]]</f>
        <v>1.0838050697092498E-7</v>
      </c>
      <c r="BL88" s="10">
        <f>3/24000000*OO[[#This Row],[120 (03JUL1985 21:00:00)-Water Temperature (C)]]*OO[[#This Row],[62]]</f>
        <v>1.0189409367761248E-7</v>
      </c>
      <c r="BM88" s="10">
        <f>3/24000000*OO[[#This Row],[121 (04JUL1985 00:00:00)-Water Temperature (C)]]*OO[[#This Row],[63]]</f>
        <v>9.6780944923499978E-8</v>
      </c>
      <c r="BN88" s="10">
        <f>3/24000000*OO[[#This Row],[122 (04JUL1985 03:00:00)-Water Temperature (C)]]*OO[[#This Row],[64]]</f>
        <v>9.4585989403499997E-8</v>
      </c>
      <c r="BO88" s="10">
        <f>3/24000000*OO[[#This Row],[123 (04JUL1985 06:00:00)-Water Temperature (C)]]*OO[[#This Row],[65]]</f>
        <v>8.9718980829637502E-8</v>
      </c>
      <c r="BP88" s="10">
        <f>3/24000000*OO[[#This Row],[124 (04JUL1985 09:00:00)-Water Temperature (C)]]*OO[[#This Row],[66]]</f>
        <v>8.5775100637050003E-8</v>
      </c>
      <c r="BQ88" s="10">
        <f>3/24000000*OO[[#This Row],[125 (04JUL1985 12:00:00)-Water Temperature (C)]]*OO[[#This Row],[67]]</f>
        <v>8.0098150721987493E-8</v>
      </c>
      <c r="BR88" s="10">
        <f>3/24000000*OO[[#This Row],[126 (04JUL1985 15:00:00)-Water Temperature (C)]]*OO[[#This Row],[68]]</f>
        <v>7.5114932045425E-8</v>
      </c>
      <c r="BS88" s="10">
        <f>3/24000000*OO[[#This Row],[127 (04JUL1985 18:00:00)-Water Temperature (C)]]*OO[[#This Row],[69]]</f>
        <v>7.0952272976974994E-8</v>
      </c>
      <c r="BT88" s="10">
        <f>3/24000000*OO[[#This Row],[128 (04JUL1985 21:00:00)-Water Temperature (C)]]*OO[[#This Row],[70]]</f>
        <v>6.7714427687374999E-8</v>
      </c>
      <c r="BU88" s="10">
        <f>3/24000000*OO[[#This Row],[129 (05JUL1985 00:00:00)-Water Temperature (C)]]*OO[[#This Row],[71]]</f>
        <v>6.5403262817774991E-8</v>
      </c>
      <c r="BV88" s="10">
        <f>3/24000000*OO[[#This Row],[130 (05JUL1985 03:00:00)-Water Temperature (C)]]*OO[[#This Row],[72]]</f>
        <v>6.606197160349999E-8</v>
      </c>
      <c r="BW88" s="10">
        <f>3/24000000*OO[[#This Row],[131 (05JUL1985 06:00:00)-Water Temperature (C)]]*OO[[#This Row],[73]]</f>
        <v>6.4540442987212502E-8</v>
      </c>
      <c r="BX88" s="10">
        <f>3/24000000*OO[[#This Row],[132 (05JUL1985 09:00:00)-Water Temperature (C)]]*OO[[#This Row],[74]]</f>
        <v>6.3287172057749996E-8</v>
      </c>
      <c r="BY88" s="10">
        <f>3/24000000*OO[[#This Row],[133 (05JUL1985 12:00:00)-Water Temperature (C)]]*OO[[#This Row],[75]]</f>
        <v>6.1388318293787497E-8</v>
      </c>
      <c r="BZ88" s="10">
        <f>3/24000000*OO[[#This Row],[134 (05JUL1985 15:00:00)-Water Temperature (C)]]*OO[[#This Row],[76]]</f>
        <v>5.8448309385774993E-8</v>
      </c>
      <c r="CA88" s="10">
        <f>3/24000000*OO[[#This Row],[135 (05JUL1985 18:00:00)-Water Temperature (C)]]*OO[[#This Row],[77]]</f>
        <v>5.5662352726062486E-8</v>
      </c>
      <c r="CB88" s="10">
        <f>3/24000000*OO[[#This Row],[136 (05JUL1985 21:00:00)-Water Temperature (C)]]*OO[[#This Row],[78]]</f>
        <v>5.3236657753125E-8</v>
      </c>
      <c r="CC88" s="10">
        <f>3/24000000*OO[[#This Row],[137 (06JUL1985 00:00:00)-Water Temperature (C)]]*OO[[#This Row],[79]]</f>
        <v>5.1755038377E-8</v>
      </c>
      <c r="CD88" s="10">
        <f>3/24000000*OO[[#This Row],[138 (06JUL1985 03:00:00)-Water Temperature (C)]]*OO[[#This Row],[80]]</f>
        <v>5.2410535923499997E-8</v>
      </c>
      <c r="CE88" s="10">
        <f>3/24000000*OO[[#This Row],[139 (06JUL1985 06:00:00)-Water Temperature (C)]]*OO[[#This Row],[81]]</f>
        <v>5.1657353021812502E-8</v>
      </c>
      <c r="CF88" s="10">
        <f>3/24000000*OO[[#This Row],[140 (06JUL1985 09:00:00)-Water Temperature (C)]]*OO[[#This Row],[82]]</f>
        <v>5.1241345398250006E-8</v>
      </c>
      <c r="CG88" s="10">
        <f>3/24000000*OO[[#This Row],[141 (06JUL1985 12:00:00)-Water Temperature (C)]]*OO[[#This Row],[83]]</f>
        <v>5.1229953026437497E-8</v>
      </c>
      <c r="CH88" s="10">
        <f>3/24000000*OO[[#This Row],[142 (06JUL1985 15:00:00)-Water Temperature (C)]]*OO[[#This Row],[84]]</f>
        <v>4.9514755524300002E-8</v>
      </c>
      <c r="CI88" s="10">
        <f>3/24000000*OO[[#This Row],[143 (06JUL1985 18:00:00)-Water Temperature (C)]]*OO[[#This Row],[85]]</f>
        <v>4.7310489305100009E-8</v>
      </c>
      <c r="CJ88" s="10">
        <f>3/24000000*OO[[#This Row],[144 (06JUL1985 21:00:00)-Water Temperature (C)]]*OO[[#This Row],[86]]</f>
        <v>4.5346723538112504E-8</v>
      </c>
      <c r="CK88" s="10">
        <f>3/24000000*OO[[#This Row],[145 (07JUL1985 00:00:00)-Water Temperature (C)]]*OO[[#This Row],[87]]</f>
        <v>4.3945083529399997E-8</v>
      </c>
      <c r="CL88" s="10">
        <f>3/24000000*OO[[#This Row],[146 (07JUL1985 03:00:00)-Water Temperature (C)]]*OO[[#This Row],[88]]</f>
        <v>4.3007244662812494E-8</v>
      </c>
      <c r="CM88" s="10">
        <f>3/24000000*OO[[#This Row],[147 (07JUL1985 06:00:00)-Water Temperature (C)]]*OO[[#This Row],[89]]</f>
        <v>4.1191161097325002E-8</v>
      </c>
      <c r="CN88" s="10">
        <f>3/24000000*OO[[#This Row],[148 (07JUL1985 09:00:00)-Water Temperature (C)]]*OO[[#This Row],[90]]</f>
        <v>3.9454420236874999E-8</v>
      </c>
      <c r="CO88" s="10">
        <f>3/24000000*OO[[#This Row],[149 (07JUL1985 12:00:00)-Water Temperature (C)]]*OO[[#This Row],[91]]</f>
        <v>3.8103593279550003E-8</v>
      </c>
      <c r="CP88" s="10">
        <f>3/24000000*OO[[#This Row],[150 (07JUL1985 15:00:00)-Water Temperature (C)]]*OO[[#This Row],[92]]</f>
        <v>3.5919849262650003E-8</v>
      </c>
      <c r="CQ88" s="10">
        <f>3/24000000*OO[[#This Row],[151 (07JUL1985 18:00:00)-Water Temperature (C)]]*OO[[#This Row],[93]]</f>
        <v>3.3778991033362498E-8</v>
      </c>
      <c r="CR88" s="10">
        <f>3/24000000*OO[[#This Row],[152 (07JUL1985 21:00:00)-Water Temperature (C)]]*OO[[#This Row],[94]]</f>
        <v>3.2321128749724998E-8</v>
      </c>
      <c r="CS88" s="10">
        <f>3/24000000*OO[[#This Row],[153 (08JUL1985 00:00:00)-Water Temperature (C)]]*OO[[#This Row],[95]]</f>
        <v>3.1961507478187504E-8</v>
      </c>
      <c r="CT88" s="10">
        <f>3/24000000*OO[[#This Row],[154 (08JUL1985 03:00:00)-Water Temperature (C)]]*OO[[#This Row],[96]]</f>
        <v>3.2832505806250003E-8</v>
      </c>
      <c r="CU88" s="10">
        <f>3/24000000*OO[[#This Row],[155 (08JUL1985 06:00:00)-Water Temperature (C)]]*OO[[#This Row],[97]]</f>
        <v>3.3775920437187498E-8</v>
      </c>
      <c r="CV88" s="10">
        <f>3/24000000*OO[[#This Row],[156 (08JUL1985 09:00:00)-Water Temperature (C)]]*OO[[#This Row],[98]]</f>
        <v>3.3364116218674993E-8</v>
      </c>
      <c r="CW88" s="10">
        <f>3/24000000*OO[[#This Row],[157 (08JUL1985 12:00:00)-Water Temperature (C)]]*OO[[#This Row],[99]]</f>
        <v>3.2294387460500002E-8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8.1948931476792258E-37</v>
      </c>
      <c r="D89" s="10">
        <f>3/24*OO[[#This Row],[60 (26JUN1985 09:00:00)-Water Temperature (C)]]*OO[[#This Row],[2]]/SUM(OO[2])</f>
        <v>2.6623298290747584E-22</v>
      </c>
      <c r="E89" s="10">
        <f>3/24*OO[[#This Row],[61 (26JUN1985 12:00:00)-Water Temperature (C)]]*OO[[#This Row],[3]]/SUM(OO[3])</f>
        <v>1.8253841655432564E-10</v>
      </c>
      <c r="F89" s="10">
        <f>3/24*OO[[#This Row],[62 (26JUN1985 15:00:00)-Water Temperature (C)]]*OO[[#This Row],[4]]/SUM(OO[4])</f>
        <v>1.5143400234443952E-4</v>
      </c>
      <c r="G89" s="10">
        <f>3/24*OO[[#This Row],[63 (26JUN1985 18:00:00)-Water Temperature (C)]]*OO[[#This Row],[5]]/SUM(OO[5])</f>
        <v>1.4201085378674547E-2</v>
      </c>
      <c r="H89" s="10">
        <f>3/24*OO[[#This Row],[64 (26JUN1985 21:00:00)-Water Temperature (C)]]*OO[[#This Row],[6]]/SUM(OO[6])</f>
        <v>6.4480187617355314E-2</v>
      </c>
      <c r="I89" s="10">
        <f>3/24*OO[[#This Row],[65 (27JUN1985 00:00:00)-Water Temperature (C)]]*OO[[#This Row],[7]]/SUM(OO[7])</f>
        <v>5.315819367843308E-2</v>
      </c>
      <c r="J89" s="10">
        <f>3/24*OO[[#This Row],[66 (27JUN1985 03:00:00)-Water Temperature (C)]]*OO[[#This Row],[8]]/SUM(OO[8])</f>
        <v>1.5133744791675985E-2</v>
      </c>
      <c r="K89" s="10">
        <f>3/24*OO[[#This Row],[67 (27JUN1985 06:00:00)-Water Temperature (C)]]*OO[[#This Row],[9]]/SUM(OO[9])</f>
        <v>2.2725873016398519E-3</v>
      </c>
      <c r="L89" s="10">
        <f>3/24*OO[[#This Row],[68 (27JUN1985 09:00:00)-Water Temperature (C)]]*OO[[#This Row],[10]]/SUM(OO[10])</f>
        <v>2.5120508229511739E-4</v>
      </c>
      <c r="M89" s="10">
        <f>3/24*OO[[#This Row],[69 (27JUN1985 12:00:00)-Water Temperature (C)]]*OO[[#This Row],[11]]/SUM(OO[11])</f>
        <v>4.848814223074844E-5</v>
      </c>
      <c r="N89" s="10">
        <f>3/24*OO[[#This Row],[70 (27JUN1985 15:00:00)-Water Temperature (C)]]*OO[[#This Row],[12]]/SUM(OO[12])</f>
        <v>3.0673872410613974E-5</v>
      </c>
      <c r="O89" s="10">
        <f>3/24*OO[[#This Row],[71 (27JUN1985 18:00:00)-Water Temperature (C)]]*OO[[#This Row],[13]]/SUM(OO[13])</f>
        <v>3.1464802026050691E-5</v>
      </c>
      <c r="P89" s="10">
        <f>3/24*OO[[#This Row],[72 (27JUN1985 21:00:00)-Water Temperature (C)]]*OO[[#This Row],[14]]/SUM(OO[14])</f>
        <v>3.4569648736845948E-5</v>
      </c>
      <c r="Q89" s="10">
        <f>3/24*OO[[#This Row],[73 (28JUN1985 00:00:00)-Water Temperature (C)]]*OO[[#This Row],[15]]/SUM(OO[15])</f>
        <v>3.6055797957237124E-5</v>
      </c>
      <c r="R89" s="10">
        <f>3/24*OO[[#This Row],[74 (28JUN1985 03:00:00)-Water Temperature (C)]]*OO[[#This Row],[16]]/SUM(OO[16])</f>
        <v>3.5181257331656357E-5</v>
      </c>
      <c r="S89" s="10">
        <f>3/24*OO[[#This Row],[75 (28JUN1985 06:00:00)-Water Temperature (C)]]*OO[[#This Row],[17]]/SUM(OO[17])</f>
        <v>3.2682720466464533E-5</v>
      </c>
      <c r="T89" s="10">
        <f>3/24*OO[[#This Row],[76 (28JUN1985 09:00:00)-Water Temperature (C)]]*OO[[#This Row],[18]]/SUM(OO[18])</f>
        <v>2.9595484446368404E-5</v>
      </c>
      <c r="U89" s="10">
        <f>3/24*OO[[#This Row],[77 (28JUN1985 12:00:00)-Water Temperature (C)]]*OO[[#This Row],[19]]/SUM(OO[19])</f>
        <v>2.6473759497368712E-5</v>
      </c>
      <c r="V89" s="10">
        <f>3/24000000*OO[[#This Row],[78 (28JUN1985 15:00:00)-Water Temperature (C)]]*OO[[#This Row],[20]]</f>
        <v>2.3081134991249998E-5</v>
      </c>
      <c r="W89" s="10">
        <f>3/24000000*OO[[#This Row],[79 (28JUN1985 18:00:00)-Water Temperature (C)]]*OO[[#This Row],[21]]</f>
        <v>2.0352152140173748E-5</v>
      </c>
      <c r="X89" s="10">
        <f>3/24000000*OO[[#This Row],[80 (28JUN1985 21:00:00)-Water Temperature (C)]]*OO[[#This Row],[22]]</f>
        <v>1.788235996577125E-5</v>
      </c>
      <c r="Y89" s="10">
        <f>3/24000000*OO[[#This Row],[81 (29JUN1985 00:00:00)-Water Temperature (C)]]*OO[[#This Row],[23]]</f>
        <v>1.57310014864125E-5</v>
      </c>
      <c r="Z89" s="10">
        <f>3/24000000*OO[[#This Row],[82 (29JUN1985 03:00:00)-Water Temperature (C)]]*OO[[#This Row],[24]]</f>
        <v>1.4112629042738749E-5</v>
      </c>
      <c r="AA89" s="10">
        <f>3/24000000*OO[[#This Row],[83 (29JUN1985 06:00:00)-Water Temperature (C)]]*OO[[#This Row],[25]]</f>
        <v>1.2536820580049998E-5</v>
      </c>
      <c r="AB89" s="10">
        <f>3/24000000*OO[[#This Row],[84 (29JUN1985 09:00:00)-Water Temperature (C)]]*OO[[#This Row],[26]]</f>
        <v>1.0881153492300001E-5</v>
      </c>
      <c r="AC89" s="10">
        <f>3/24000000*OO[[#This Row],[85 (29JUN1985 12:00:00)-Water Temperature (C)]]*OO[[#This Row],[27]]</f>
        <v>9.4122142440762481E-6</v>
      </c>
      <c r="AD89" s="10">
        <f>3/24000000*OO[[#This Row],[86 (29JUN1985 15:00:00)-Water Temperature (C)]]*OO[[#This Row],[28]]</f>
        <v>8.0497324628599981E-6</v>
      </c>
      <c r="AE89" s="10">
        <f>3/24000000*OO[[#This Row],[88 (29JUN1985 21:00:00)-Water Temperature (C)]]*OO[[#This Row],[30]]</f>
        <v>6.1411772703899999E-6</v>
      </c>
      <c r="AF89" s="10">
        <f>3/24000000*OO[[#This Row],[88 (29JUN1985 21:00:00)-Water Temperature (C)]]*OO[[#This Row],[30]]</f>
        <v>6.1411772703899999E-6</v>
      </c>
      <c r="AG89" s="10">
        <f>3/24000000*OO[[#This Row],[89 (30JUN1985 00:00:00)-Water Temperature (C)]]*OO[[#This Row],[31]]</f>
        <v>5.355279144245E-6</v>
      </c>
      <c r="AH89" s="10">
        <f>3/24000000*OO[[#This Row],[90 (30JUN1985 03:00:00)-Water Temperature (C)]]*OO[[#This Row],[32]]</f>
        <v>4.7825792479962492E-6</v>
      </c>
      <c r="AI89" s="10">
        <f>3/24000000*OO[[#This Row],[91 (30JUN1985 06:00:00)-Water Temperature (C)]]*OO[[#This Row],[33]]</f>
        <v>4.25565551600625E-6</v>
      </c>
      <c r="AJ89" s="10">
        <f>3/24000000*OO[[#This Row],[92 (30JUN1985 09:00:00)-Water Temperature (C)]]*OO[[#This Row],[34]]</f>
        <v>3.7429465698450001E-6</v>
      </c>
      <c r="AK89" s="10">
        <f>3/24000000*OO[[#This Row],[93 (30JUN1985 12:00:00)-Water Temperature (C)]]*OO[[#This Row],[35]]</f>
        <v>3.2419200861250005E-6</v>
      </c>
      <c r="AL89" s="10">
        <f>3/24000000*OO[[#This Row],[94 (30JUN1985 15:00:00)-Water Temperature (C)]]*OO[[#This Row],[36]]</f>
        <v>2.7623224004249998E-6</v>
      </c>
      <c r="AM89" s="10">
        <f>3/24000000*OO[[#This Row],[95 (30JUN1985 18:00:00)-Water Temperature (C)]]*OO[[#This Row],[37]]</f>
        <v>2.3478653871437503E-6</v>
      </c>
      <c r="AN89" s="10">
        <f>3/24000000*OO[[#This Row],[96 (30JUN1985 21:00:00)-Water Temperature (C)]]*OO[[#This Row],[38]]</f>
        <v>1.9675605562882501E-6</v>
      </c>
      <c r="AO89" s="10">
        <f>3/24000000*OO[[#This Row],[97 (01JUL1985 00:00:00)-Water Temperature (C)]]*OO[[#This Row],[39]]</f>
        <v>1.562613266755875E-6</v>
      </c>
      <c r="AP89" s="10">
        <f>3/24000000*OO[[#This Row],[98 (01JUL1985 03:00:00)-Water Temperature (C)]]*OO[[#This Row],[40]]</f>
        <v>1.1912422550563749E-6</v>
      </c>
      <c r="AQ89" s="10">
        <f>3/24000000*OO[[#This Row],[99 (01JUL1985 06:00:00)-Water Temperature (C)]]*OO[[#This Row],[41]]</f>
        <v>8.3725580205437505E-7</v>
      </c>
      <c r="AR89" s="10">
        <f>3/24000000*OO[[#This Row],[100 (01JUL1985 09:00:00)-Water Temperature (C)]]*OO[[#This Row],[42]]</f>
        <v>5.896601053199999E-7</v>
      </c>
      <c r="AS89" s="10">
        <f>3/24000000*OO[[#This Row],[101 (01JUL1985 12:00:00)-Water Temperature (C)]]*OO[[#This Row],[43]]</f>
        <v>4.3331838880774999E-7</v>
      </c>
      <c r="AT89" s="10">
        <f>3/24000000*OO[[#This Row],[102 (01JUL1985 15:00:00)-Water Temperature (C)]]*OO[[#This Row],[44]]</f>
        <v>3.3706268954099999E-7</v>
      </c>
      <c r="AU89" s="10">
        <f>3/24000000*OO[[#This Row],[103 (01JUL1985 18:00:00)-Water Temperature (C)]]*OO[[#This Row],[45]]</f>
        <v>2.7810484362374995E-7</v>
      </c>
      <c r="AV89" s="10">
        <f>3/24000000*OO[[#This Row],[104 (01JUL1985 21:00:00)-Water Temperature (C)]]*OO[[#This Row],[46]]</f>
        <v>2.4186250665599997E-7</v>
      </c>
      <c r="AW89" s="10">
        <f>3/24000000*OO[[#This Row],[105 (02JUL1985 00:00:00)-Water Temperature (C)]]*OO[[#This Row],[47]]</f>
        <v>2.2121365599739999E-7</v>
      </c>
      <c r="AX89" s="10">
        <f>3/24000000*OO[[#This Row],[106 (02JUL1985 03:00:00)-Water Temperature (C)]]*OO[[#This Row],[48]]</f>
        <v>2.1366973961763749E-7</v>
      </c>
      <c r="AY89" s="10">
        <f>3/24000000*OO[[#This Row],[107 (02JUL1985 06:00:00)-Water Temperature (C)]]*OO[[#This Row],[49]]</f>
        <v>2.0264952086549997E-7</v>
      </c>
      <c r="AZ89" s="10">
        <f>3/24000000*OO[[#This Row],[108 (02JUL1985 09:00:00)-Water Temperature (C)]]*OO[[#This Row],[50]]</f>
        <v>1.910431751116E-7</v>
      </c>
      <c r="BA89" s="10">
        <f>3/24000000*OO[[#This Row],[109 (02JUL1985 12:00:00)-Water Temperature (C)]]*OO[[#This Row],[51]]</f>
        <v>1.8069490918679999E-7</v>
      </c>
      <c r="BB89" s="10">
        <f>3/24000000*OO[[#This Row],[110 (02JUL1985 15:00:00)-Water Temperature (C)]]*OO[[#This Row],[52]]</f>
        <v>1.6734154119255001E-7</v>
      </c>
      <c r="BC89" s="10">
        <f>3/24000000*OO[[#This Row],[111 (02JUL1985 18:00:00)-Water Temperature (C)]]*OO[[#This Row],[53]]</f>
        <v>1.5571289349509999E-7</v>
      </c>
      <c r="BD89" s="10">
        <f>3/24000000*OO[[#This Row],[112 (02JUL1985 21:00:00)-Water Temperature (C)]]*OO[[#This Row],[54]]</f>
        <v>1.46799723699975E-7</v>
      </c>
      <c r="BE89" s="10">
        <f>3/24000000*OO[[#This Row],[113 (03JUL1985 00:00:00)-Water Temperature (C)]]*OO[[#This Row],[55]]</f>
        <v>1.40128019187325E-7</v>
      </c>
      <c r="BF89" s="10">
        <f>3/24000000*OO[[#This Row],[114 (03JUL1985 03:00:00)-Water Temperature (C)]]*OO[[#This Row],[56]]</f>
        <v>1.3859976741974999E-7</v>
      </c>
      <c r="BG89" s="10">
        <f>3/24000000*OO[[#This Row],[115 (03JUL1985 06:00:00)-Water Temperature (C)]]*OO[[#This Row],[57]]</f>
        <v>1.3506746512990001E-7</v>
      </c>
      <c r="BH89" s="10">
        <f>3/24000000*OO[[#This Row],[116 (03JUL1985 09:00:00)-Water Temperature (C)]]*OO[[#This Row],[58]]</f>
        <v>1.2953612160701249E-7</v>
      </c>
      <c r="BI89" s="10">
        <f>3/24000000*OO[[#This Row],[117 (03JUL1985 12:00:00)-Water Temperature (C)]]*OO[[#This Row],[59]]</f>
        <v>1.23666057712375E-7</v>
      </c>
      <c r="BJ89" s="10">
        <f>3/24000000*OO[[#This Row],[118 (03JUL1985 15:00:00)-Water Temperature (C)]]*OO[[#This Row],[60]]</f>
        <v>1.1497345604136252E-7</v>
      </c>
      <c r="BK89" s="10">
        <f>3/24000000*OO[[#This Row],[119 (03JUL1985 18:00:00)-Water Temperature (C)]]*OO[[#This Row],[61]]</f>
        <v>1.0739499995752501E-7</v>
      </c>
      <c r="BL89" s="10">
        <f>3/24000000*OO[[#This Row],[120 (03JUL1985 21:00:00)-Water Temperature (C)]]*OO[[#This Row],[62]]</f>
        <v>1.0093777292272501E-7</v>
      </c>
      <c r="BM89" s="10">
        <f>3/24000000*OO[[#This Row],[121 (04JUL1985 00:00:00)-Water Temperature (C)]]*OO[[#This Row],[63]]</f>
        <v>9.5881212787837505E-8</v>
      </c>
      <c r="BN89" s="10">
        <f>3/24000000*OO[[#This Row],[122 (04JUL1985 03:00:00)-Water Temperature (C)]]*OO[[#This Row],[64]]</f>
        <v>9.3911901882262489E-8</v>
      </c>
      <c r="BO89" s="10">
        <f>3/24000000*OO[[#This Row],[123 (04JUL1985 06:00:00)-Water Temperature (C)]]*OO[[#This Row],[65]]</f>
        <v>8.9102049031374992E-8</v>
      </c>
      <c r="BP89" s="10">
        <f>3/24000000*OO[[#This Row],[124 (04JUL1985 09:00:00)-Water Temperature (C)]]*OO[[#This Row],[66]]</f>
        <v>8.524699816949999E-8</v>
      </c>
      <c r="BQ89" s="10">
        <f>3/24000000*OO[[#This Row],[125 (04JUL1985 12:00:00)-Water Temperature (C)]]*OO[[#This Row],[67]]</f>
        <v>7.9585665956499989E-8</v>
      </c>
      <c r="BR89" s="10">
        <f>3/24000000*OO[[#This Row],[126 (04JUL1985 15:00:00)-Water Temperature (C)]]*OO[[#This Row],[68]]</f>
        <v>7.4610850434987501E-8</v>
      </c>
      <c r="BS89" s="10">
        <f>3/24000000*OO[[#This Row],[127 (04JUL1985 18:00:00)-Water Temperature (C)]]*OO[[#This Row],[69]]</f>
        <v>7.0488036463949989E-8</v>
      </c>
      <c r="BT89" s="10">
        <f>3/24000000*OO[[#This Row],[128 (04JUL1985 21:00:00)-Water Temperature (C)]]*OO[[#This Row],[70]]</f>
        <v>6.7193384947450002E-8</v>
      </c>
      <c r="BU89" s="10">
        <f>3/24000000*OO[[#This Row],[129 (05JUL1985 00:00:00)-Water Temperature (C)]]*OO[[#This Row],[71]]</f>
        <v>6.4818630481037502E-8</v>
      </c>
      <c r="BV89" s="10">
        <f>3/24000000*OO[[#This Row],[130 (05JUL1985 03:00:00)-Water Temperature (C)]]*OO[[#This Row],[72]]</f>
        <v>6.5568823035299995E-8</v>
      </c>
      <c r="BW89" s="10">
        <f>3/24000000*OO[[#This Row],[131 (05JUL1985 06:00:00)-Water Temperature (C)]]*OO[[#This Row],[73]]</f>
        <v>6.4026095348362504E-8</v>
      </c>
      <c r="BX89" s="10">
        <f>3/24000000*OO[[#This Row],[132 (05JUL1985 09:00:00)-Water Temperature (C)]]*OO[[#This Row],[74]]</f>
        <v>6.2755460517100005E-8</v>
      </c>
      <c r="BY89" s="10">
        <f>3/24000000*OO[[#This Row],[133 (05JUL1985 12:00:00)-Water Temperature (C)]]*OO[[#This Row],[75]]</f>
        <v>6.0888016378612492E-8</v>
      </c>
      <c r="BZ89" s="10">
        <f>3/24000000*OO[[#This Row],[134 (05JUL1985 15:00:00)-Water Temperature (C)]]*OO[[#This Row],[76]]</f>
        <v>5.7881244009874987E-8</v>
      </c>
      <c r="CA89" s="10">
        <f>3/24000000*OO[[#This Row],[135 (05JUL1985 18:00:00)-Water Temperature (C)]]*OO[[#This Row],[77]]</f>
        <v>5.50757107429875E-8</v>
      </c>
      <c r="CB89" s="10">
        <f>3/24000000*OO[[#This Row],[136 (05JUL1985 21:00:00)-Water Temperature (C)]]*OO[[#This Row],[78]]</f>
        <v>5.2657905217574998E-8</v>
      </c>
      <c r="CC89" s="10">
        <f>3/24000000*OO[[#This Row],[137 (06JUL1985 00:00:00)-Water Temperature (C)]]*OO[[#This Row],[79]]</f>
        <v>5.11906020932375E-8</v>
      </c>
      <c r="CD89" s="10">
        <f>3/24000000*OO[[#This Row],[138 (06JUL1985 03:00:00)-Water Temperature (C)]]*OO[[#This Row],[80]]</f>
        <v>5.1976111256999988E-8</v>
      </c>
      <c r="CE89" s="10">
        <f>3/24000000*OO[[#This Row],[139 (06JUL1985 06:00:00)-Water Temperature (C)]]*OO[[#This Row],[81]]</f>
        <v>5.1236690093050002E-8</v>
      </c>
      <c r="CF89" s="10">
        <f>3/24000000*OO[[#This Row],[140 (06JUL1985 09:00:00)-Water Temperature (C)]]*OO[[#This Row],[82]]</f>
        <v>5.0814866547899999E-8</v>
      </c>
      <c r="CG89" s="10">
        <f>3/24000000*OO[[#This Row],[141 (06JUL1985 12:00:00)-Water Temperature (C)]]*OO[[#This Row],[83]]</f>
        <v>5.0833031103749998E-8</v>
      </c>
      <c r="CH89" s="10">
        <f>3/24000000*OO[[#This Row],[142 (06JUL1985 15:00:00)-Water Temperature (C)]]*OO[[#This Row],[84]]</f>
        <v>4.9029632613250006E-8</v>
      </c>
      <c r="CI89" s="10">
        <f>3/24000000*OO[[#This Row],[143 (06JUL1985 18:00:00)-Water Temperature (C)]]*OO[[#This Row],[85]]</f>
        <v>4.6721178914999992E-8</v>
      </c>
      <c r="CJ89" s="10">
        <f>3/24000000*OO[[#This Row],[144 (06JUL1985 21:00:00)-Water Temperature (C)]]*OO[[#This Row],[86]]</f>
        <v>4.4779925586937499E-8</v>
      </c>
      <c r="CK89" s="10">
        <f>3/24000000*OO[[#This Row],[145 (07JUL1985 00:00:00)-Water Temperature (C)]]*OO[[#This Row],[87]]</f>
        <v>4.3494577015749996E-8</v>
      </c>
      <c r="CL89" s="10">
        <f>3/24000000*OO[[#This Row],[146 (07JUL1985 03:00:00)-Water Temperature (C)]]*OO[[#This Row],[88]]</f>
        <v>4.2711584909399995E-8</v>
      </c>
      <c r="CM89" s="10">
        <f>3/24000000*OO[[#This Row],[147 (07JUL1985 06:00:00)-Water Temperature (C)]]*OO[[#This Row],[89]]</f>
        <v>4.0907153145375004E-8</v>
      </c>
      <c r="CN89" s="10">
        <f>3/24000000*OO[[#This Row],[148 (07JUL1985 09:00:00)-Water Temperature (C)]]*OO[[#This Row],[90]]</f>
        <v>3.9123868420000001E-8</v>
      </c>
      <c r="CO89" s="10">
        <f>3/24000000*OO[[#This Row],[149 (07JUL1985 12:00:00)-Water Temperature (C)]]*OO[[#This Row],[91]]</f>
        <v>3.7758360701924995E-8</v>
      </c>
      <c r="CP89" s="10">
        <f>3/24000000*OO[[#This Row],[150 (07JUL1985 15:00:00)-Water Temperature (C)]]*OO[[#This Row],[92]]</f>
        <v>3.5554044372937505E-8</v>
      </c>
      <c r="CQ89" s="10">
        <f>3/24000000*OO[[#This Row],[151 (07JUL1985 18:00:00)-Water Temperature (C)]]*OO[[#This Row],[93]]</f>
        <v>3.3392445868499996E-8</v>
      </c>
      <c r="CR89" s="10">
        <f>3/24000000*OO[[#This Row],[152 (07JUL1985 21:00:00)-Water Temperature (C)]]*OO[[#This Row],[94]]</f>
        <v>3.1883831931299999E-8</v>
      </c>
      <c r="CS89" s="10">
        <f>3/24000000*OO[[#This Row],[153 (08JUL1985 00:00:00)-Water Temperature (C)]]*OO[[#This Row],[95]]</f>
        <v>3.1435142374349998E-8</v>
      </c>
      <c r="CT89" s="10">
        <f>3/24000000*OO[[#This Row],[154 (08JUL1985 03:00:00)-Water Temperature (C)]]*OO[[#This Row],[96]]</f>
        <v>3.2296880186999996E-8</v>
      </c>
      <c r="CU89" s="10">
        <f>3/24000000*OO[[#This Row],[155 (08JUL1985 06:00:00)-Water Temperature (C)]]*OO[[#This Row],[97]]</f>
        <v>3.3292648700699998E-8</v>
      </c>
      <c r="CV89" s="10">
        <f>3/24000000*OO[[#This Row],[156 (08JUL1985 09:00:00)-Water Temperature (C)]]*OO[[#This Row],[98]]</f>
        <v>3.2900093007487497E-8</v>
      </c>
      <c r="CW89" s="10">
        <f>3/24000000*OO[[#This Row],[157 (08JUL1985 12:00:00)-Water Temperature (C)]]*OO[[#This Row],[99]]</f>
        <v>3.1846952960749998E-8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9.2315545914696948E-38</v>
      </c>
      <c r="D90" s="10">
        <f>3/24*OO[[#This Row],[60 (26JUN1985 09:00:00)-Water Temperature (C)]]*OO[[#This Row],[2]]/SUM(OO[2])</f>
        <v>4.3374392545532723E-23</v>
      </c>
      <c r="E90" s="10">
        <f>3/24*OO[[#This Row],[61 (26JUN1985 12:00:00)-Water Temperature (C)]]*OO[[#This Row],[3]]/SUM(OO[3])</f>
        <v>4.1537263351153256E-11</v>
      </c>
      <c r="F90" s="10">
        <f>3/24*OO[[#This Row],[62 (26JUN1985 15:00:00)-Water Temperature (C)]]*OO[[#This Row],[4]]/SUM(OO[4])</f>
        <v>9.9929505685483991E-5</v>
      </c>
      <c r="G90" s="10">
        <f>3/24*OO[[#This Row],[63 (26JUN1985 18:00:00)-Water Temperature (C)]]*OO[[#This Row],[5]]/SUM(OO[5])</f>
        <v>1.2356611166080042E-2</v>
      </c>
      <c r="H90" s="10">
        <f>3/24*OO[[#This Row],[64 (26JUN1985 21:00:00)-Water Temperature (C)]]*OO[[#This Row],[6]]/SUM(OO[6])</f>
        <v>6.6017687827243016E-2</v>
      </c>
      <c r="I90" s="10">
        <f>3/24*OO[[#This Row],[65 (27JUN1985 00:00:00)-Water Temperature (C)]]*OO[[#This Row],[7]]/SUM(OO[7])</f>
        <v>6.0800122454810875E-2</v>
      </c>
      <c r="J90" s="10">
        <f>3/24*OO[[#This Row],[66 (27JUN1985 03:00:00)-Water Temperature (C)]]*OO[[#This Row],[8]]/SUM(OO[8])</f>
        <v>1.8696577409117166E-2</v>
      </c>
      <c r="K90" s="10">
        <f>3/24*OO[[#This Row],[67 (27JUN1985 06:00:00)-Water Temperature (C)]]*OO[[#This Row],[9]]/SUM(OO[9])</f>
        <v>2.9555903290878188E-3</v>
      </c>
      <c r="L90" s="10">
        <f>3/24*OO[[#This Row],[68 (27JUN1985 09:00:00)-Water Temperature (C)]]*OO[[#This Row],[10]]/SUM(OO[10])</f>
        <v>3.2896558747016124E-4</v>
      </c>
      <c r="M90" s="10">
        <f>3/24*OO[[#This Row],[69 (27JUN1985 12:00:00)-Water Temperature (C)]]*OO[[#This Row],[11]]/SUM(OO[11])</f>
        <v>5.7621018917487507E-5</v>
      </c>
      <c r="N90" s="10">
        <f>3/24*OO[[#This Row],[70 (27JUN1985 15:00:00)-Water Temperature (C)]]*OO[[#This Row],[12]]/SUM(OO[12])</f>
        <v>3.3649545809803078E-5</v>
      </c>
      <c r="O90" s="10">
        <f>3/24*OO[[#This Row],[71 (27JUN1985 18:00:00)-Water Temperature (C)]]*OO[[#This Row],[13]]/SUM(OO[13])</f>
        <v>3.389016350914391E-5</v>
      </c>
      <c r="P90" s="10">
        <f>3/24*OO[[#This Row],[72 (27JUN1985 21:00:00)-Water Temperature (C)]]*OO[[#This Row],[14]]/SUM(OO[14])</f>
        <v>3.7335019706528958E-5</v>
      </c>
      <c r="Q90" s="10">
        <f>3/24*OO[[#This Row],[73 (28JUN1985 00:00:00)-Water Temperature (C)]]*OO[[#This Row],[15]]/SUM(OO[15])</f>
        <v>3.9311053769563973E-5</v>
      </c>
      <c r="R90" s="10">
        <f>3/24*OO[[#This Row],[74 (28JUN1985 03:00:00)-Water Temperature (C)]]*OO[[#This Row],[16]]/SUM(OO[16])</f>
        <v>3.8689497131005485E-5</v>
      </c>
      <c r="S90" s="10">
        <f>3/24*OO[[#This Row],[75 (28JUN1985 06:00:00)-Water Temperature (C)]]*OO[[#This Row],[17]]/SUM(OO[17])</f>
        <v>3.6145569023620934E-5</v>
      </c>
      <c r="T90" s="10">
        <f>3/24*OO[[#This Row],[76 (28JUN1985 09:00:00)-Water Temperature (C)]]*OO[[#This Row],[18]]/SUM(OO[18])</f>
        <v>3.2839844985819144E-5</v>
      </c>
      <c r="U90" s="10">
        <f>3/24*OO[[#This Row],[77 (28JUN1985 12:00:00)-Water Temperature (C)]]*OO[[#This Row],[19]]/SUM(OO[19])</f>
        <v>2.9420252723674862E-5</v>
      </c>
      <c r="V90" s="10">
        <f>3/24000000*OO[[#This Row],[78 (28JUN1985 15:00:00)-Water Temperature (C)]]*OO[[#This Row],[20]]</f>
        <v>2.5666484499875002E-5</v>
      </c>
      <c r="W90" s="10">
        <f>3/24000000*OO[[#This Row],[79 (28JUN1985 18:00:00)-Water Temperature (C)]]*OO[[#This Row],[21]]</f>
        <v>2.2663511828687499E-5</v>
      </c>
      <c r="X90" s="10">
        <f>3/24000000*OO[[#This Row],[80 (28JUN1985 21:00:00)-Water Temperature (C)]]*OO[[#This Row],[22]]</f>
        <v>1.99610620176E-5</v>
      </c>
      <c r="Y90" s="10">
        <f>3/24000000*OO[[#This Row],[81 (29JUN1985 00:00:00)-Water Temperature (C)]]*OO[[#This Row],[23]]</f>
        <v>1.7604043874819999E-5</v>
      </c>
      <c r="Z90" s="10">
        <f>3/24000000*OO[[#This Row],[82 (29JUN1985 03:00:00)-Water Temperature (C)]]*OO[[#This Row],[24]]</f>
        <v>1.5864017718660001E-5</v>
      </c>
      <c r="AA90" s="10">
        <f>3/24000000*OO[[#This Row],[83 (29JUN1985 06:00:00)-Water Temperature (C)]]*OO[[#This Row],[25]]</f>
        <v>1.4161556232956251E-5</v>
      </c>
      <c r="AB90" s="10">
        <f>3/24000000*OO[[#This Row],[84 (29JUN1985 09:00:00)-Water Temperature (C)]]*OO[[#This Row],[26]]</f>
        <v>1.23207683296875E-5</v>
      </c>
      <c r="AC90" s="10">
        <f>3/24000000*OO[[#This Row],[85 (29JUN1985 12:00:00)-Water Temperature (C)]]*OO[[#This Row],[27]]</f>
        <v>1.0670723220771249E-5</v>
      </c>
      <c r="AD90" s="10">
        <f>3/24000000*OO[[#This Row],[86 (29JUN1985 15:00:00)-Water Temperature (C)]]*OO[[#This Row],[28]]</f>
        <v>9.1260758999987498E-6</v>
      </c>
      <c r="AE90" s="10">
        <f>3/24000000*OO[[#This Row],[88 (29JUN1985 21:00:00)-Water Temperature (C)]]*OO[[#This Row],[30]]</f>
        <v>6.981336719112499E-6</v>
      </c>
      <c r="AF90" s="10">
        <f>3/24000000*OO[[#This Row],[88 (29JUN1985 21:00:00)-Water Temperature (C)]]*OO[[#This Row],[30]]</f>
        <v>6.981336719112499E-6</v>
      </c>
      <c r="AG90" s="10">
        <f>3/24000000*OO[[#This Row],[89 (30JUN1985 00:00:00)-Water Temperature (C)]]*OO[[#This Row],[31]]</f>
        <v>6.0960176331862495E-6</v>
      </c>
      <c r="AH90" s="10">
        <f>3/24000000*OO[[#This Row],[90 (30JUN1985 03:00:00)-Water Temperature (C)]]*OO[[#This Row],[32]]</f>
        <v>5.4673840899562491E-6</v>
      </c>
      <c r="AI90" s="10">
        <f>3/24000000*OO[[#This Row],[91 (30JUN1985 06:00:00)-Water Temperature (C)]]*OO[[#This Row],[33]]</f>
        <v>4.8836698523249996E-6</v>
      </c>
      <c r="AJ90" s="10">
        <f>3/24000000*OO[[#This Row],[92 (30JUN1985 09:00:00)-Water Temperature (C)]]*OO[[#This Row],[34]]</f>
        <v>4.3097742219599994E-6</v>
      </c>
      <c r="AK90" s="10">
        <f>3/24000000*OO[[#This Row],[93 (30JUN1985 12:00:00)-Water Temperature (C)]]*OO[[#This Row],[35]]</f>
        <v>3.73868412833625E-6</v>
      </c>
      <c r="AL90" s="10">
        <f>3/24000000*OO[[#This Row],[94 (30JUN1985 15:00:00)-Water Temperature (C)]]*OO[[#This Row],[36]]</f>
        <v>3.1806316063200003E-6</v>
      </c>
      <c r="AM90" s="10">
        <f>3/24000000*OO[[#This Row],[95 (30JUN1985 18:00:00)-Water Temperature (C)]]*OO[[#This Row],[37]]</f>
        <v>2.7018426047424998E-6</v>
      </c>
      <c r="AN90" s="10">
        <f>3/24000000*OO[[#This Row],[96 (30JUN1985 21:00:00)-Water Temperature (C)]]*OO[[#This Row],[38]]</f>
        <v>2.2743689682674996E-6</v>
      </c>
      <c r="AO90" s="10">
        <f>3/24000000*OO[[#This Row],[97 (01JUL1985 00:00:00)-Water Temperature (C)]]*OO[[#This Row],[39]]</f>
        <v>1.8216117003644998E-6</v>
      </c>
      <c r="AP90" s="10">
        <f>3/24000000*OO[[#This Row],[98 (01JUL1985 03:00:00)-Water Temperature (C)]]*OO[[#This Row],[40]]</f>
        <v>1.4032621521668749E-6</v>
      </c>
      <c r="AQ90" s="10">
        <f>3/24000000*OO[[#This Row],[99 (01JUL1985 06:00:00)-Water Temperature (C)]]*OO[[#This Row],[41]]</f>
        <v>9.8956846282499989E-7</v>
      </c>
      <c r="AR90" s="10">
        <f>3/24000000*OO[[#This Row],[100 (01JUL1985 09:00:00)-Water Temperature (C)]]*OO[[#This Row],[42]]</f>
        <v>6.9413408018499995E-7</v>
      </c>
      <c r="AS90" s="10">
        <f>3/24000000*OO[[#This Row],[101 (01JUL1985 12:00:00)-Water Temperature (C)]]*OO[[#This Row],[43]]</f>
        <v>5.0628004234499996E-7</v>
      </c>
      <c r="AT90" s="10">
        <f>3/24000000*OO[[#This Row],[102 (01JUL1985 15:00:00)-Water Temperature (C)]]*OO[[#This Row],[44]]</f>
        <v>3.9076614452399993E-7</v>
      </c>
      <c r="AU90" s="10">
        <f>3/24000000*OO[[#This Row],[103 (01JUL1985 18:00:00)-Water Temperature (C)]]*OO[[#This Row],[45]]</f>
        <v>3.20272426283875E-7</v>
      </c>
      <c r="AV90" s="10">
        <f>3/24000000*OO[[#This Row],[104 (01JUL1985 21:00:00)-Water Temperature (C)]]*OO[[#This Row],[46]]</f>
        <v>2.7735425274524997E-7</v>
      </c>
      <c r="AW90" s="10">
        <f>3/24000000*OO[[#This Row],[105 (02JUL1985 00:00:00)-Water Temperature (C)]]*OO[[#This Row],[47]]</f>
        <v>2.5305075158999998E-7</v>
      </c>
      <c r="AX90" s="10">
        <f>3/24000000*OO[[#This Row],[106 (02JUL1985 03:00:00)-Water Temperature (C)]]*OO[[#This Row],[48]]</f>
        <v>2.4492973098825E-7</v>
      </c>
      <c r="AY90" s="10">
        <f>3/24000000*OO[[#This Row],[107 (02JUL1985 06:00:00)-Water Temperature (C)]]*OO[[#This Row],[49]]</f>
        <v>2.3247270398660002E-7</v>
      </c>
      <c r="AZ90" s="10">
        <f>3/24000000*OO[[#This Row],[108 (02JUL1985 09:00:00)-Water Temperature (C)]]*OO[[#This Row],[50]]</f>
        <v>2.1895833802862495E-7</v>
      </c>
      <c r="BA90" s="10">
        <f>3/24000000*OO[[#This Row],[109 (02JUL1985 12:00:00)-Water Temperature (C)]]*OO[[#This Row],[51]]</f>
        <v>2.0696399379044998E-7</v>
      </c>
      <c r="BB90" s="10">
        <f>3/24000000*OO[[#This Row],[110 (02JUL1985 15:00:00)-Water Temperature (C)]]*OO[[#This Row],[52]]</f>
        <v>1.9131859501249999E-7</v>
      </c>
      <c r="BC90" s="10">
        <f>3/24000000*OO[[#This Row],[111 (02JUL1985 18:00:00)-Water Temperature (C)]]*OO[[#This Row],[53]]</f>
        <v>1.7756911358005E-7</v>
      </c>
      <c r="BD90" s="10">
        <f>3/24000000*OO[[#This Row],[112 (02JUL1985 21:00:00)-Water Temperature (C)]]*OO[[#This Row],[54]]</f>
        <v>1.6738724360137499E-7</v>
      </c>
      <c r="BE90" s="10">
        <f>3/24000000*OO[[#This Row],[113 (03JUL1985 00:00:00)-Water Temperature (C)]]*OO[[#This Row],[55]]</f>
        <v>1.5973670807034997E-7</v>
      </c>
      <c r="BF90" s="10">
        <f>3/24000000*OO[[#This Row],[114 (03JUL1985 03:00:00)-Water Temperature (C)]]*OO[[#This Row],[56]]</f>
        <v>1.5839923034101253E-7</v>
      </c>
      <c r="BG90" s="10">
        <f>3/24000000*OO[[#This Row],[115 (03JUL1985 06:00:00)-Water Temperature (C)]]*OO[[#This Row],[57]]</f>
        <v>1.5463224590336251E-7</v>
      </c>
      <c r="BH90" s="10">
        <f>3/24000000*OO[[#This Row],[116 (03JUL1985 09:00:00)-Water Temperature (C)]]*OO[[#This Row],[58]]</f>
        <v>1.482872385484875E-7</v>
      </c>
      <c r="BI90" s="10">
        <f>3/24000000*OO[[#This Row],[117 (03JUL1985 12:00:00)-Water Temperature (C)]]*OO[[#This Row],[59]]</f>
        <v>1.4151252098696251E-7</v>
      </c>
      <c r="BJ90" s="10">
        <f>3/24000000*OO[[#This Row],[118 (03JUL1985 15:00:00)-Water Temperature (C)]]*OO[[#This Row],[60]]</f>
        <v>1.3133956340999998E-7</v>
      </c>
      <c r="BK90" s="10">
        <f>3/24000000*OO[[#This Row],[119 (03JUL1985 18:00:00)-Water Temperature (C)]]*OO[[#This Row],[61]]</f>
        <v>1.2243747447731251E-7</v>
      </c>
      <c r="BL90" s="10">
        <f>3/24000000*OO[[#This Row],[120 (03JUL1985 21:00:00)-Water Temperature (C)]]*OO[[#This Row],[62]]</f>
        <v>1.150284267374625E-7</v>
      </c>
      <c r="BM90" s="10">
        <f>3/24000000*OO[[#This Row],[121 (04JUL1985 00:00:00)-Water Temperature (C)]]*OO[[#This Row],[63]]</f>
        <v>1.0922986399811251E-7</v>
      </c>
      <c r="BN90" s="10">
        <f>3/24000000*OO[[#This Row],[122 (04JUL1985 03:00:00)-Water Temperature (C)]]*OO[[#This Row],[64]]</f>
        <v>1.072109380016E-7</v>
      </c>
      <c r="BO90" s="10">
        <f>3/24000000*OO[[#This Row],[123 (04JUL1985 06:00:00)-Water Temperature (C)]]*OO[[#This Row],[65]]</f>
        <v>1.018263026458125E-7</v>
      </c>
      <c r="BP90" s="10">
        <f>3/24000000*OO[[#This Row],[124 (04JUL1985 09:00:00)-Water Temperature (C)]]*OO[[#This Row],[66]]</f>
        <v>9.7477408677600011E-8</v>
      </c>
      <c r="BQ90" s="10">
        <f>3/24000000*OO[[#This Row],[125 (04JUL1985 12:00:00)-Water Temperature (C)]]*OO[[#This Row],[67]]</f>
        <v>9.1034717693149997E-8</v>
      </c>
      <c r="BR90" s="10">
        <f>3/24000000*OO[[#This Row],[126 (04JUL1985 15:00:00)-Water Temperature (C)]]*OO[[#This Row],[68]]</f>
        <v>8.5273432398187479E-8</v>
      </c>
      <c r="BS90" s="10">
        <f>3/24000000*OO[[#This Row],[127 (04JUL1985 18:00:00)-Water Temperature (C)]]*OO[[#This Row],[69]]</f>
        <v>8.0598779855624983E-8</v>
      </c>
      <c r="BT90" s="10">
        <f>3/24000000*OO[[#This Row],[128 (04JUL1985 21:00:00)-Water Temperature (C)]]*OO[[#This Row],[70]]</f>
        <v>7.6710374841174997E-8</v>
      </c>
      <c r="BU90" s="10">
        <f>3/24000000*OO[[#This Row],[129 (05JUL1985 00:00:00)-Water Temperature (C)]]*OO[[#This Row],[71]]</f>
        <v>7.3880064210937493E-8</v>
      </c>
      <c r="BV90" s="10">
        <f>3/24000000*OO[[#This Row],[130 (05JUL1985 03:00:00)-Water Temperature (C)]]*OO[[#This Row],[72]]</f>
        <v>7.4802551585475007E-8</v>
      </c>
      <c r="BW90" s="10">
        <f>3/24000000*OO[[#This Row],[131 (05JUL1985 06:00:00)-Water Temperature (C)]]*OO[[#This Row],[73]]</f>
        <v>7.3068333571062499E-8</v>
      </c>
      <c r="BX90" s="10">
        <f>3/24000000*OO[[#This Row],[132 (05JUL1985 09:00:00)-Water Temperature (C)]]*OO[[#This Row],[74]]</f>
        <v>7.15564264849875E-8</v>
      </c>
      <c r="BY90" s="10">
        <f>3/24000000*OO[[#This Row],[133 (05JUL1985 12:00:00)-Water Temperature (C)]]*OO[[#This Row],[75]]</f>
        <v>6.9467028148524995E-8</v>
      </c>
      <c r="BZ90" s="10">
        <f>3/24000000*OO[[#This Row],[134 (05JUL1985 15:00:00)-Water Temperature (C)]]*OO[[#This Row],[76]]</f>
        <v>6.5965487617200009E-8</v>
      </c>
      <c r="CA90" s="10">
        <f>3/24000000*OO[[#This Row],[135 (05JUL1985 18:00:00)-Water Temperature (C)]]*OO[[#This Row],[77]]</f>
        <v>6.2693267580375005E-8</v>
      </c>
      <c r="CB90" s="10">
        <f>3/24000000*OO[[#This Row],[136 (05JUL1985 21:00:00)-Water Temperature (C)]]*OO[[#This Row],[78]]</f>
        <v>5.993656513845001E-8</v>
      </c>
      <c r="CC90" s="10">
        <f>3/24000000*OO[[#This Row],[137 (06JUL1985 00:00:00)-Water Temperature (C)]]*OO[[#This Row],[79]]</f>
        <v>5.8235768974687494E-8</v>
      </c>
      <c r="CD90" s="10">
        <f>3/24000000*OO[[#This Row],[138 (06JUL1985 03:00:00)-Water Temperature (C)]]*OO[[#This Row],[80]]</f>
        <v>5.9313485530949992E-8</v>
      </c>
      <c r="CE90" s="10">
        <f>3/24000000*OO[[#This Row],[139 (06JUL1985 06:00:00)-Water Temperature (C)]]*OO[[#This Row],[81]]</f>
        <v>5.8549596366450006E-8</v>
      </c>
      <c r="CF90" s="10">
        <f>3/24000000*OO[[#This Row],[140 (06JUL1985 09:00:00)-Water Temperature (C)]]*OO[[#This Row],[82]]</f>
        <v>5.8039006179374999E-8</v>
      </c>
      <c r="CG90" s="10">
        <f>3/24000000*OO[[#This Row],[141 (06JUL1985 12:00:00)-Water Temperature (C)]]*OO[[#This Row],[83]]</f>
        <v>5.8120397896912498E-8</v>
      </c>
      <c r="CH90" s="10">
        <f>3/24000000*OO[[#This Row],[142 (06JUL1985 15:00:00)-Water Temperature (C)]]*OO[[#This Row],[84]]</f>
        <v>5.60012650404375E-8</v>
      </c>
      <c r="CI90" s="10">
        <f>3/24000000*OO[[#This Row],[143 (06JUL1985 18:00:00)-Water Temperature (C)]]*OO[[#This Row],[85]]</f>
        <v>5.3182860543587499E-8</v>
      </c>
      <c r="CJ90" s="10">
        <f>3/24000000*OO[[#This Row],[144 (06JUL1985 21:00:00)-Water Temperature (C)]]*OO[[#This Row],[86]]</f>
        <v>5.09615109973125E-8</v>
      </c>
      <c r="CK90" s="10">
        <f>3/24000000*OO[[#This Row],[145 (07JUL1985 00:00:00)-Water Temperature (C)]]*OO[[#This Row],[87]]</f>
        <v>4.9600798057000001E-8</v>
      </c>
      <c r="CL90" s="10">
        <f>3/24000000*OO[[#This Row],[146 (07JUL1985 03:00:00)-Water Temperature (C)]]*OO[[#This Row],[88]]</f>
        <v>4.8915844028550002E-8</v>
      </c>
      <c r="CM90" s="10">
        <f>3/24000000*OO[[#This Row],[147 (07JUL1985 06:00:00)-Water Temperature (C)]]*OO[[#This Row],[89]]</f>
        <v>4.6878920421374996E-8</v>
      </c>
      <c r="CN90" s="10">
        <f>3/24000000*OO[[#This Row],[148 (07JUL1985 09:00:00)-Water Temperature (C)]]*OO[[#This Row],[90]]</f>
        <v>4.4756269997137492E-8</v>
      </c>
      <c r="CO90" s="10">
        <f>3/24000000*OO[[#This Row],[149 (07JUL1985 12:00:00)-Water Temperature (C)]]*OO[[#This Row],[91]]</f>
        <v>4.31725453215E-8</v>
      </c>
      <c r="CP90" s="10">
        <f>3/24000000*OO[[#This Row],[150 (07JUL1985 15:00:00)-Water Temperature (C)]]*OO[[#This Row],[92]]</f>
        <v>4.0622657833887505E-8</v>
      </c>
      <c r="CQ90" s="10">
        <f>3/24000000*OO[[#This Row],[151 (07JUL1985 18:00:00)-Water Temperature (C)]]*OO[[#This Row],[93]]</f>
        <v>3.8106782734275003E-8</v>
      </c>
      <c r="CR90" s="10">
        <f>3/24000000*OO[[#This Row],[152 (07JUL1985 21:00:00)-Water Temperature (C)]]*OO[[#This Row],[94]]</f>
        <v>3.6311253261199998E-8</v>
      </c>
      <c r="CS90" s="10">
        <f>3/24000000*OO[[#This Row],[153 (08JUL1985 00:00:00)-Water Temperature (C)]]*OO[[#This Row],[95]]</f>
        <v>3.567939495265E-8</v>
      </c>
      <c r="CT90" s="10">
        <f>3/24000000*OO[[#This Row],[154 (08JUL1985 03:00:00)-Water Temperature (C)]]*OO[[#This Row],[96]]</f>
        <v>3.6648583738125E-8</v>
      </c>
      <c r="CU90" s="10">
        <f>3/24000000*OO[[#This Row],[155 (08JUL1985 06:00:00)-Water Temperature (C)]]*OO[[#This Row],[97]]</f>
        <v>3.7916433734999991E-8</v>
      </c>
      <c r="CV90" s="10">
        <f>3/24000000*OO[[#This Row],[156 (08JUL1985 09:00:00)-Water Temperature (C)]]*OO[[#This Row],[98]]</f>
        <v>3.7514814567074995E-8</v>
      </c>
      <c r="CW90" s="10">
        <f>3/24000000*OO[[#This Row],[157 (08JUL1985 12:00:00)-Water Temperature (C)]]*OO[[#This Row],[99]]</f>
        <v>3.6366266968199999E-8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1.4620260532950839E-38</v>
      </c>
      <c r="D91" s="10">
        <f>3/24*OO[[#This Row],[60 (26JUN1985 09:00:00)-Water Temperature (C)]]*OO[[#This Row],[2]]/SUM(OO[2])</f>
        <v>9.4632933001352022E-24</v>
      </c>
      <c r="E91" s="10">
        <f>3/24*OO[[#This Row],[61 (26JUN1985 12:00:00)-Water Temperature (C)]]*OO[[#This Row],[3]]/SUM(OO[3])</f>
        <v>9.2177292978639815E-12</v>
      </c>
      <c r="F91" s="10">
        <f>3/24*OO[[#This Row],[62 (26JUN1985 15:00:00)-Water Temperature (C)]]*OO[[#This Row],[4]]/SUM(OO[4])</f>
        <v>6.7159133043330623E-5</v>
      </c>
      <c r="G91" s="10">
        <f>3/24*OO[[#This Row],[63 (26JUN1985 18:00:00)-Water Temperature (C)]]*OO[[#This Row],[5]]/SUM(OO[5])</f>
        <v>1.1217762365131577E-2</v>
      </c>
      <c r="H91" s="10">
        <f>3/24*OO[[#This Row],[64 (26JUN1985 21:00:00)-Water Temperature (C)]]*OO[[#This Row],[6]]/SUM(OO[6])</f>
        <v>7.1168837991859649E-2</v>
      </c>
      <c r="I91" s="10">
        <f>3/24*OO[[#This Row],[65 (27JUN1985 00:00:00)-Water Temperature (C)]]*OO[[#This Row],[7]]/SUM(OO[7])</f>
        <v>7.3555595185198816E-2</v>
      </c>
      <c r="J91" s="10">
        <f>3/24*OO[[#This Row],[66 (27JUN1985 03:00:00)-Water Temperature (C)]]*OO[[#This Row],[8]]/SUM(OO[8])</f>
        <v>2.4492298743436999E-2</v>
      </c>
      <c r="K91" s="10">
        <f>3/24*OO[[#This Row],[67 (27JUN1985 06:00:00)-Water Temperature (C)]]*OO[[#This Row],[9]]/SUM(OO[9])</f>
        <v>4.0832108945566903E-3</v>
      </c>
      <c r="L91" s="10">
        <f>3/24*OO[[#This Row],[68 (27JUN1985 09:00:00)-Water Temperature (C)]]*OO[[#This Row],[10]]/SUM(OO[10])</f>
        <v>4.6029129319377507E-4</v>
      </c>
      <c r="M91" s="10">
        <f>3/24*OO[[#This Row],[69 (27JUN1985 12:00:00)-Water Temperature (C)]]*OO[[#This Row],[11]]/SUM(OO[11])</f>
        <v>7.3776104049072994E-5</v>
      </c>
      <c r="N91" s="10">
        <f>3/24*OO[[#This Row],[70 (27JUN1985 15:00:00)-Water Temperature (C)]]*OO[[#This Row],[12]]/SUM(OO[12])</f>
        <v>3.9428913743312326E-5</v>
      </c>
      <c r="O91" s="10">
        <f>3/24*OO[[#This Row],[71 (27JUN1985 18:00:00)-Water Temperature (C)]]*OO[[#This Row],[13]]/SUM(OO[13])</f>
        <v>3.8856983606971536E-5</v>
      </c>
      <c r="P91" s="10">
        <f>3/24*OO[[#This Row],[72 (27JUN1985 21:00:00)-Water Temperature (C)]]*OO[[#This Row],[14]]/SUM(OO[14])</f>
        <v>4.2855877272305231E-5</v>
      </c>
      <c r="Q91" s="10">
        <f>3/24*OO[[#This Row],[73 (28JUN1985 00:00:00)-Water Temperature (C)]]*OO[[#This Row],[15]]/SUM(OO[15])</f>
        <v>4.5500298442402669E-5</v>
      </c>
      <c r="R91" s="10">
        <f>3/24*OO[[#This Row],[74 (28JUN1985 03:00:00)-Water Temperature (C)]]*OO[[#This Row],[16]]/SUM(OO[16])</f>
        <v>4.5130855461278309E-5</v>
      </c>
      <c r="S91" s="10">
        <f>3/24*OO[[#This Row],[75 (28JUN1985 06:00:00)-Water Temperature (C)]]*OO[[#This Row],[17]]/SUM(OO[17])</f>
        <v>4.2365919451952019E-5</v>
      </c>
      <c r="T91" s="10">
        <f>3/24*OO[[#This Row],[76 (28JUN1985 09:00:00)-Water Temperature (C)]]*OO[[#This Row],[18]]/SUM(OO[18])</f>
        <v>3.8590829972446295E-5</v>
      </c>
      <c r="U91" s="10">
        <f>3/24*OO[[#This Row],[77 (28JUN1985 12:00:00)-Water Temperature (C)]]*OO[[#This Row],[19]]/SUM(OO[19])</f>
        <v>3.4598549842816808E-5</v>
      </c>
      <c r="V91" s="10">
        <f>3/24000000*OO[[#This Row],[78 (28JUN1985 15:00:00)-Water Temperature (C)]]*OO[[#This Row],[20]]</f>
        <v>3.0184741998749997E-5</v>
      </c>
      <c r="W91" s="10">
        <f>3/24000000*OO[[#This Row],[79 (28JUN1985 18:00:00)-Water Temperature (C)]]*OO[[#This Row],[21]]</f>
        <v>2.6659512871200001E-5</v>
      </c>
      <c r="X91" s="10">
        <f>3/24000000*OO[[#This Row],[80 (28JUN1985 21:00:00)-Water Temperature (C)]]*OO[[#This Row],[22]]</f>
        <v>2.3520307444112501E-5</v>
      </c>
      <c r="Y91" s="10">
        <f>3/24000000*OO[[#This Row],[81 (29JUN1985 00:00:00)-Water Temperature (C)]]*OO[[#This Row],[23]]</f>
        <v>2.0766777514829999E-5</v>
      </c>
      <c r="Z91" s="10">
        <f>3/24000000*OO[[#This Row],[82 (29JUN1985 03:00:00)-Water Temperature (C)]]*OO[[#This Row],[24]]</f>
        <v>1.8764134229440001E-5</v>
      </c>
      <c r="AA91" s="10">
        <f>3/24000000*OO[[#This Row],[83 (29JUN1985 06:00:00)-Water Temperature (C)]]*OO[[#This Row],[25]]</f>
        <v>1.6810968255963749E-5</v>
      </c>
      <c r="AB91" s="10">
        <f>3/24000000*OO[[#This Row],[84 (29JUN1985 09:00:00)-Water Temperature (C)]]*OO[[#This Row],[26]]</f>
        <v>1.4643723563054999E-5</v>
      </c>
      <c r="AC91" s="10">
        <f>3/24000000*OO[[#This Row],[85 (29JUN1985 12:00:00)-Water Temperature (C)]]*OO[[#This Row],[27]]</f>
        <v>1.2683894034812499E-5</v>
      </c>
      <c r="AD91" s="10">
        <f>3/24000000*OO[[#This Row],[86 (29JUN1985 15:00:00)-Water Temperature (C)]]*OO[[#This Row],[28]]</f>
        <v>1.0840662672866252E-5</v>
      </c>
      <c r="AE91" s="10">
        <f>3/24000000*OO[[#This Row],[88 (29JUN1985 21:00:00)-Water Temperature (C)]]*OO[[#This Row],[30]]</f>
        <v>8.2977919907187485E-6</v>
      </c>
      <c r="AF91" s="10">
        <f>3/24000000*OO[[#This Row],[88 (29JUN1985 21:00:00)-Water Temperature (C)]]*OO[[#This Row],[30]]</f>
        <v>8.2977919907187485E-6</v>
      </c>
      <c r="AG91" s="10">
        <f>3/24000000*OO[[#This Row],[89 (30JUN1985 00:00:00)-Water Temperature (C)]]*OO[[#This Row],[31]]</f>
        <v>7.2495586509224991E-6</v>
      </c>
      <c r="AH91" s="10">
        <f>3/24000000*OO[[#This Row],[90 (30JUN1985 03:00:00)-Water Temperature (C)]]*OO[[#This Row],[32]]</f>
        <v>6.5215321940249992E-6</v>
      </c>
      <c r="AI91" s="10">
        <f>3/24000000*OO[[#This Row],[91 (30JUN1985 06:00:00)-Water Temperature (C)]]*OO[[#This Row],[33]]</f>
        <v>5.8424789669124998E-6</v>
      </c>
      <c r="AJ91" s="10">
        <f>3/24000000*OO[[#This Row],[92 (30JUN1985 09:00:00)-Water Temperature (C)]]*OO[[#This Row],[34]]</f>
        <v>5.1715167155925005E-6</v>
      </c>
      <c r="AK91" s="10">
        <f>3/24000000*OO[[#This Row],[93 (30JUN1985 12:00:00)-Water Temperature (C)]]*OO[[#This Row],[35]]</f>
        <v>4.4951304195525E-6</v>
      </c>
      <c r="AL91" s="10">
        <f>3/24000000*OO[[#This Row],[94 (30JUN1985 15:00:00)-Water Temperature (C)]]*OO[[#This Row],[36]]</f>
        <v>3.820241650256249E-6</v>
      </c>
      <c r="AM91" s="10">
        <f>3/24000000*OO[[#This Row],[95 (30JUN1985 18:00:00)-Water Temperature (C)]]*OO[[#This Row],[37]]</f>
        <v>3.2433400634599996E-6</v>
      </c>
      <c r="AN91" s="10">
        <f>3/24000000*OO[[#This Row],[96 (30JUN1985 21:00:00)-Water Temperature (C)]]*OO[[#This Row],[38]]</f>
        <v>2.741771321035E-6</v>
      </c>
      <c r="AO91" s="10">
        <f>3/24000000*OO[[#This Row],[97 (01JUL1985 00:00:00)-Water Temperature (C)]]*OO[[#This Row],[39]]</f>
        <v>2.2142606251359999E-6</v>
      </c>
      <c r="AP91" s="10">
        <f>3/24000000*OO[[#This Row],[98 (01JUL1985 03:00:00)-Water Temperature (C)]]*OO[[#This Row],[40]]</f>
        <v>1.7241391428420001E-6</v>
      </c>
      <c r="AQ91" s="10">
        <f>3/24000000*OO[[#This Row],[99 (01JUL1985 06:00:00)-Water Temperature (C)]]*OO[[#This Row],[41]]</f>
        <v>1.2219085400880001E-6</v>
      </c>
      <c r="AR91" s="10">
        <f>3/24000000*OO[[#This Row],[100 (01JUL1985 09:00:00)-Water Temperature (C)]]*OO[[#This Row],[42]]</f>
        <v>8.5423475675999998E-7</v>
      </c>
      <c r="AS91" s="10">
        <f>3/24000000*OO[[#This Row],[101 (01JUL1985 12:00:00)-Water Temperature (C)]]*OO[[#This Row],[43]]</f>
        <v>6.1852668880099991E-7</v>
      </c>
      <c r="AT91" s="10">
        <f>3/24000000*OO[[#This Row],[102 (01JUL1985 15:00:00)-Water Temperature (C)]]*OO[[#This Row],[44]]</f>
        <v>4.7370452075925E-7</v>
      </c>
      <c r="AU91" s="10">
        <f>3/24000000*OO[[#This Row],[103 (01JUL1985 18:00:00)-Water Temperature (C)]]*OO[[#This Row],[45]]</f>
        <v>3.8555150056E-7</v>
      </c>
      <c r="AV91" s="10">
        <f>3/24000000*OO[[#This Row],[104 (01JUL1985 21:00:00)-Water Temperature (C)]]*OO[[#This Row],[46]]</f>
        <v>3.3237158062499995E-7</v>
      </c>
      <c r="AW91" s="10">
        <f>3/24000000*OO[[#This Row],[105 (02JUL1985 00:00:00)-Water Temperature (C)]]*OO[[#This Row],[47]]</f>
        <v>3.0225832892500003E-7</v>
      </c>
      <c r="AX91" s="10">
        <f>3/24000000*OO[[#This Row],[106 (02JUL1985 03:00:00)-Water Temperature (C)]]*OO[[#This Row],[48]]</f>
        <v>2.9296770108750002E-7</v>
      </c>
      <c r="AY91" s="10">
        <f>3/24000000*OO[[#This Row],[107 (02JUL1985 06:00:00)-Water Temperature (C)]]*OO[[#This Row],[49]]</f>
        <v>2.7838601045499997E-7</v>
      </c>
      <c r="AZ91" s="10">
        <f>3/24000000*OO[[#This Row],[108 (02JUL1985 09:00:00)-Water Temperature (C)]]*OO[[#This Row],[50]]</f>
        <v>2.6201536989112498E-7</v>
      </c>
      <c r="BA91" s="10">
        <f>3/24000000*OO[[#This Row],[109 (02JUL1985 12:00:00)-Water Temperature (C)]]*OO[[#This Row],[51]]</f>
        <v>2.4751461149999997E-7</v>
      </c>
      <c r="BB91" s="10">
        <f>3/24000000*OO[[#This Row],[110 (02JUL1985 15:00:00)-Water Temperature (C)]]*OO[[#This Row],[52]]</f>
        <v>2.2853903620844999E-7</v>
      </c>
      <c r="BC91" s="10">
        <f>3/24000000*OO[[#This Row],[111 (02JUL1985 18:00:00)-Water Temperature (C)]]*OO[[#This Row],[53]]</f>
        <v>2.1150739906994997E-7</v>
      </c>
      <c r="BD91" s="10">
        <f>3/24000000*OO[[#This Row],[112 (02JUL1985 21:00:00)-Water Temperature (C)]]*OO[[#This Row],[54]]</f>
        <v>1.9933933905757499E-7</v>
      </c>
      <c r="BE91" s="10">
        <f>3/24000000*OO[[#This Row],[113 (03JUL1985 00:00:00)-Water Temperature (C)]]*OO[[#This Row],[55]]</f>
        <v>1.9011647670979999E-7</v>
      </c>
      <c r="BF91" s="10">
        <f>3/24000000*OO[[#This Row],[114 (03JUL1985 03:00:00)-Water Temperature (C)]]*OO[[#This Row],[56]]</f>
        <v>1.8889477206188745E-7</v>
      </c>
      <c r="BG91" s="10">
        <f>3/24000000*OO[[#This Row],[115 (03JUL1985 06:00:00)-Water Temperature (C)]]*OO[[#This Row],[57]]</f>
        <v>1.8476883068527498E-7</v>
      </c>
      <c r="BH91" s="10">
        <f>3/24000000*OO[[#This Row],[116 (03JUL1985 09:00:00)-Water Temperature (C)]]*OO[[#This Row],[58]]</f>
        <v>1.7721938235716248E-7</v>
      </c>
      <c r="BI91" s="10">
        <f>3/24000000*OO[[#This Row],[117 (03JUL1985 12:00:00)-Water Temperature (C)]]*OO[[#This Row],[59]]</f>
        <v>1.6908054151459997E-7</v>
      </c>
      <c r="BJ91" s="10">
        <f>3/24000000*OO[[#This Row],[118 (03JUL1985 15:00:00)-Water Temperature (C)]]*OO[[#This Row],[60]]</f>
        <v>1.5674980021674997E-7</v>
      </c>
      <c r="BK91" s="10">
        <f>3/24000000*OO[[#This Row],[119 (03JUL1985 18:00:00)-Water Temperature (C)]]*OO[[#This Row],[61]]</f>
        <v>1.4580089009719999E-7</v>
      </c>
      <c r="BL91" s="10">
        <f>3/24000000*OO[[#This Row],[120 (03JUL1985 21:00:00)-Water Temperature (C)]]*OO[[#This Row],[62]]</f>
        <v>1.3692078944215E-7</v>
      </c>
      <c r="BM91" s="10">
        <f>3/24000000*OO[[#This Row],[121 (04JUL1985 00:00:00)-Water Temperature (C)]]*OO[[#This Row],[63]]</f>
        <v>1.2993764791218749E-7</v>
      </c>
      <c r="BN91" s="10">
        <f>3/24000000*OO[[#This Row],[122 (04JUL1985 03:00:00)-Water Temperature (C)]]*OO[[#This Row],[64]]</f>
        <v>1.2773092067917499E-7</v>
      </c>
      <c r="BO91" s="10">
        <f>3/24000000*OO[[#This Row],[123 (04JUL1985 06:00:00)-Water Temperature (C)]]*OO[[#This Row],[65]]</f>
        <v>1.2151661271479997E-7</v>
      </c>
      <c r="BP91" s="10">
        <f>3/24000000*OO[[#This Row],[124 (04JUL1985 09:00:00)-Water Temperature (C)]]*OO[[#This Row],[66]]</f>
        <v>1.1635940517918749E-7</v>
      </c>
      <c r="BQ91" s="10">
        <f>3/24000000*OO[[#This Row],[125 (04JUL1985 12:00:00)-Water Temperature (C)]]*OO[[#This Row],[67]]</f>
        <v>1.08758560891625E-7</v>
      </c>
      <c r="BR91" s="10">
        <f>3/24000000*OO[[#This Row],[126 (04JUL1985 15:00:00)-Water Temperature (C)]]*OO[[#This Row],[68]]</f>
        <v>1.01762847226575E-7</v>
      </c>
      <c r="BS91" s="10">
        <f>3/24000000*OO[[#This Row],[127 (04JUL1985 18:00:00)-Water Temperature (C)]]*OO[[#This Row],[69]]</f>
        <v>9.6242145150687485E-8</v>
      </c>
      <c r="BT91" s="10">
        <f>3/24000000*OO[[#This Row],[128 (04JUL1985 21:00:00)-Water Temperature (C)]]*OO[[#This Row],[70]]</f>
        <v>9.1450409336174992E-8</v>
      </c>
      <c r="BU91" s="10">
        <f>3/24000000*OO[[#This Row],[129 (05JUL1985 00:00:00)-Water Temperature (C)]]*OO[[#This Row],[71]]</f>
        <v>8.7933321826762493E-8</v>
      </c>
      <c r="BV91" s="10">
        <f>3/24000000*OO[[#This Row],[130 (05JUL1985 03:00:00)-Water Temperature (C)]]*OO[[#This Row],[72]]</f>
        <v>8.9037096120900013E-8</v>
      </c>
      <c r="BW91" s="10">
        <f>3/24000000*OO[[#This Row],[131 (05JUL1985 06:00:00)-Water Temperature (C)]]*OO[[#This Row],[73]]</f>
        <v>8.707264187242498E-8</v>
      </c>
      <c r="BX91" s="10">
        <f>3/24000000*OO[[#This Row],[132 (05JUL1985 09:00:00)-Water Temperature (C)]]*OO[[#This Row],[74]]</f>
        <v>8.5174219002599987E-8</v>
      </c>
      <c r="BY91" s="10">
        <f>3/24000000*OO[[#This Row],[133 (05JUL1985 12:00:00)-Water Temperature (C)]]*OO[[#This Row],[75]]</f>
        <v>8.27478799922E-8</v>
      </c>
      <c r="BZ91" s="10">
        <f>3/24000000*OO[[#This Row],[134 (05JUL1985 15:00:00)-Water Temperature (C)]]*OO[[#This Row],[76]]</f>
        <v>7.853701861980001E-8</v>
      </c>
      <c r="CA91" s="10">
        <f>3/24000000*OO[[#This Row],[135 (05JUL1985 18:00:00)-Water Temperature (C)]]*OO[[#This Row],[77]]</f>
        <v>7.4530940067525005E-8</v>
      </c>
      <c r="CB91" s="10">
        <f>3/24000000*OO[[#This Row],[136 (05JUL1985 21:00:00)-Water Temperature (C)]]*OO[[#This Row],[78]]</f>
        <v>7.1252773844950007E-8</v>
      </c>
      <c r="CC91" s="10">
        <f>3/24000000*OO[[#This Row],[137 (06JUL1985 00:00:00)-Water Temperature (C)]]*OO[[#This Row],[79]]</f>
        <v>6.9164106304824986E-8</v>
      </c>
      <c r="CD91" s="10">
        <f>3/24000000*OO[[#This Row],[138 (06JUL1985 03:00:00)-Water Temperature (C)]]*OO[[#This Row],[80]]</f>
        <v>7.0616950186024986E-8</v>
      </c>
      <c r="CE91" s="10">
        <f>3/24000000*OO[[#This Row],[139 (06JUL1985 06:00:00)-Water Temperature (C)]]*OO[[#This Row],[81]]</f>
        <v>6.985281601983749E-8</v>
      </c>
      <c r="CF91" s="10">
        <f>3/24000000*OO[[#This Row],[140 (06JUL1985 09:00:00)-Water Temperature (C)]]*OO[[#This Row],[82]]</f>
        <v>6.9186267997799992E-8</v>
      </c>
      <c r="CG91" s="10">
        <f>3/24000000*OO[[#This Row],[141 (06JUL1985 12:00:00)-Water Temperature (C)]]*OO[[#This Row],[83]]</f>
        <v>6.9353150328687483E-8</v>
      </c>
      <c r="CH91" s="10">
        <f>3/24000000*OO[[#This Row],[142 (06JUL1985 15:00:00)-Water Temperature (C)]]*OO[[#This Row],[84]]</f>
        <v>6.6827056559874999E-8</v>
      </c>
      <c r="CI91" s="10">
        <f>3/24000000*OO[[#This Row],[143 (06JUL1985 18:00:00)-Water Temperature (C)]]*OO[[#This Row],[85]]</f>
        <v>6.3246613542749989E-8</v>
      </c>
      <c r="CJ91" s="10">
        <f>3/24000000*OO[[#This Row],[144 (06JUL1985 21:00:00)-Water Temperature (C)]]*OO[[#This Row],[86]]</f>
        <v>6.0577700059349996E-8</v>
      </c>
      <c r="CK91" s="10">
        <f>3/24000000*OO[[#This Row],[145 (07JUL1985 00:00:00)-Water Temperature (C)]]*OO[[#This Row],[87]]</f>
        <v>5.9041562703249991E-8</v>
      </c>
      <c r="CL91" s="10">
        <f>3/24000000*OO[[#This Row],[146 (07JUL1985 03:00:00)-Water Temperature (C)]]*OO[[#This Row],[88]]</f>
        <v>5.8469985645500011E-8</v>
      </c>
      <c r="CM91" s="10">
        <f>3/24000000*OO[[#This Row],[147 (07JUL1985 06:00:00)-Water Temperature (C)]]*OO[[#This Row],[89]]</f>
        <v>5.6098719272437498E-8</v>
      </c>
      <c r="CN91" s="10">
        <f>3/24000000*OO[[#This Row],[148 (07JUL1985 09:00:00)-Water Temperature (C)]]*OO[[#This Row],[90]]</f>
        <v>5.3468612136749991E-8</v>
      </c>
      <c r="CO91" s="10">
        <f>3/24000000*OO[[#This Row],[149 (07JUL1985 12:00:00)-Water Temperature (C)]]*OO[[#This Row],[91]]</f>
        <v>5.1551123263874995E-8</v>
      </c>
      <c r="CP91" s="10">
        <f>3/24000000*OO[[#This Row],[150 (07JUL1985 15:00:00)-Water Temperature (C)]]*OO[[#This Row],[92]]</f>
        <v>4.8489563429099991E-8</v>
      </c>
      <c r="CQ91" s="10">
        <f>3/24000000*OO[[#This Row],[151 (07JUL1985 18:00:00)-Water Temperature (C)]]*OO[[#This Row],[93]]</f>
        <v>4.5428749349699999E-8</v>
      </c>
      <c r="CR91" s="10">
        <f>3/24000000*OO[[#This Row],[152 (07JUL1985 21:00:00)-Water Temperature (C)]]*OO[[#This Row],[94]]</f>
        <v>4.3205100118200001E-8</v>
      </c>
      <c r="CS91" s="10">
        <f>3/24000000*OO[[#This Row],[153 (08JUL1985 00:00:00)-Water Temperature (C)]]*OO[[#This Row],[95]]</f>
        <v>4.2307237135574991E-8</v>
      </c>
      <c r="CT91" s="10">
        <f>3/24000000*OO[[#This Row],[154 (08JUL1985 03:00:00)-Water Temperature (C)]]*OO[[#This Row],[96]]</f>
        <v>4.3409779804462503E-8</v>
      </c>
      <c r="CU91" s="10">
        <f>3/24000000*OO[[#This Row],[155 (08JUL1985 06:00:00)-Water Temperature (C)]]*OO[[#This Row],[97]]</f>
        <v>4.5078685214137504E-8</v>
      </c>
      <c r="CV91" s="10">
        <f>3/24000000*OO[[#This Row],[156 (08JUL1985 09:00:00)-Water Temperature (C)]]*OO[[#This Row],[98]]</f>
        <v>4.4667312533800004E-8</v>
      </c>
      <c r="CW91" s="10">
        <f>3/24000000*OO[[#This Row],[157 (08JUL1985 12:00:00)-Water Temperature (C)]]*OO[[#This Row],[99]]</f>
        <v>4.3387528665249988E-8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1.4266736461566418E-39</v>
      </c>
      <c r="D92" s="10">
        <f>3/24*OO[[#This Row],[60 (26JUN1985 09:00:00)-Water Temperature (C)]]*OO[[#This Row],[2]]/SUM(OO[2])</f>
        <v>1.372034894422913E-24</v>
      </c>
      <c r="E92" s="10">
        <f>3/24*OO[[#This Row],[61 (26JUN1985 12:00:00)-Water Temperature (C)]]*OO[[#This Row],[3]]/SUM(OO[3])</f>
        <v>1.4729210955647096E-12</v>
      </c>
      <c r="F92" s="10">
        <f>3/24*OO[[#This Row],[62 (26JUN1985 15:00:00)-Water Temperature (C)]]*OO[[#This Row],[4]]/SUM(OO[4])</f>
        <v>3.7508736929707443E-5</v>
      </c>
      <c r="G92" s="10">
        <f>3/24*OO[[#This Row],[63 (26JUN1985 18:00:00)-Water Temperature (C)]]*OO[[#This Row],[5]]/SUM(OO[5])</f>
        <v>8.8444708981876077E-3</v>
      </c>
      <c r="H92" s="10">
        <f>3/24*OO[[#This Row],[64 (26JUN1985 21:00:00)-Water Temperature (C)]]*OO[[#This Row],[6]]/SUM(OO[6])</f>
        <v>6.8345179295635508E-2</v>
      </c>
      <c r="I92" s="10">
        <f>3/24*OO[[#This Row],[65 (27JUN1985 00:00:00)-Water Temperature (C)]]*OO[[#This Row],[7]]/SUM(OO[7])</f>
        <v>8.0868153356847827E-2</v>
      </c>
      <c r="J92" s="10">
        <f>3/24*OO[[#This Row],[66 (27JUN1985 03:00:00)-Water Temperature (C)]]*OO[[#This Row],[8]]/SUM(OO[8])</f>
        <v>2.9639838088845117E-2</v>
      </c>
      <c r="K92" s="10">
        <f>3/24*OO[[#This Row],[67 (27JUN1985 06:00:00)-Water Temperature (C)]]*OO[[#This Row],[9]]/SUM(OO[9])</f>
        <v>5.2781325369360751E-3</v>
      </c>
      <c r="L92" s="10">
        <f>3/24*OO[[#This Row],[68 (27JUN1985 09:00:00)-Water Temperature (C)]]*OO[[#This Row],[10]]/SUM(OO[10])</f>
        <v>6.0847515456447919E-4</v>
      </c>
      <c r="M92" s="10">
        <f>3/24*OO[[#This Row],[69 (27JUN1985 12:00:00)-Water Temperature (C)]]*OO[[#This Row],[11]]/SUM(OO[11])</f>
        <v>8.8874915447113205E-5</v>
      </c>
      <c r="N92" s="10">
        <f>3/24*OO[[#This Row],[70 (27JUN1985 15:00:00)-Water Temperature (C)]]*OO[[#This Row],[12]]/SUM(OO[12])</f>
        <v>4.2181102337163322E-5</v>
      </c>
      <c r="O92" s="10">
        <f>3/24*OO[[#This Row],[71 (27JUN1985 18:00:00)-Water Temperature (C)]]*OO[[#This Row],[13]]/SUM(OO[13])</f>
        <v>4.0218877072065501E-5</v>
      </c>
      <c r="P92" s="10">
        <f>3/24*OO[[#This Row],[72 (27JUN1985 21:00:00)-Water Temperature (C)]]*OO[[#This Row],[14]]/SUM(OO[14])</f>
        <v>4.4256967863858013E-5</v>
      </c>
      <c r="Q92" s="10">
        <f>3/24*OO[[#This Row],[73 (28JUN1985 00:00:00)-Water Temperature (C)]]*OO[[#This Row],[15]]/SUM(OO[15])</f>
        <v>4.7317320100780146E-5</v>
      </c>
      <c r="R92" s="10">
        <f>3/24*OO[[#This Row],[74 (28JUN1985 03:00:00)-Water Temperature (C)]]*OO[[#This Row],[16]]/SUM(OO[16])</f>
        <v>4.7254112506255531E-5</v>
      </c>
      <c r="S92" s="10">
        <f>3/24*OO[[#This Row],[75 (28JUN1985 06:00:00)-Water Temperature (C)]]*OO[[#This Row],[17]]/SUM(OO[17])</f>
        <v>4.4518015147655208E-5</v>
      </c>
      <c r="T92" s="10">
        <f>3/24*OO[[#This Row],[76 (28JUN1985 09:00:00)-Water Temperature (C)]]*OO[[#This Row],[18]]/SUM(OO[18])</f>
        <v>4.0578902739463616E-5</v>
      </c>
      <c r="U92" s="10">
        <f>3/24*OO[[#This Row],[77 (28JUN1985 12:00:00)-Water Temperature (C)]]*OO[[#This Row],[19]]/SUM(OO[19])</f>
        <v>3.6319709360411721E-5</v>
      </c>
      <c r="V92" s="10">
        <f>3/24000000*OO[[#This Row],[78 (28JUN1985 15:00:00)-Water Temperature (C)]]*OO[[#This Row],[20]]</f>
        <v>3.1601663012699997E-5</v>
      </c>
      <c r="W92" s="10">
        <f>3/24000000*OO[[#This Row],[79 (28JUN1985 18:00:00)-Water Temperature (C)]]*OO[[#This Row],[21]]</f>
        <v>2.7831086184674999E-5</v>
      </c>
      <c r="X92" s="10">
        <f>3/24000000*OO[[#This Row],[80 (28JUN1985 21:00:00)-Water Temperature (C)]]*OO[[#This Row],[22]]</f>
        <v>2.4529917995274999E-5</v>
      </c>
      <c r="Y92" s="10">
        <f>3/24000000*OO[[#This Row],[81 (29JUN1985 00:00:00)-Water Temperature (C)]]*OO[[#This Row],[23]]</f>
        <v>2.1628256258362498E-5</v>
      </c>
      <c r="Z92" s="10">
        <f>3/24000000*OO[[#This Row],[82 (29JUN1985 03:00:00)-Water Temperature (C)]]*OO[[#This Row],[24]]</f>
        <v>1.9542861629095004E-5</v>
      </c>
      <c r="AA92" s="10">
        <f>3/24000000*OO[[#This Row],[83 (29JUN1985 06:00:00)-Water Temperature (C)]]*OO[[#This Row],[25]]</f>
        <v>1.7530246693406246E-5</v>
      </c>
      <c r="AB92" s="10">
        <f>3/24000000*OO[[#This Row],[84 (29JUN1985 09:00:00)-Water Temperature (C)]]*OO[[#This Row],[26]]</f>
        <v>1.5255062121374997E-5</v>
      </c>
      <c r="AC92" s="10">
        <f>3/24000000*OO[[#This Row],[85 (29JUN1985 12:00:00)-Water Temperature (C)]]*OO[[#This Row],[27]]</f>
        <v>1.3195245039925E-5</v>
      </c>
      <c r="AD92" s="10">
        <f>3/24000000*OO[[#This Row],[86 (29JUN1985 15:00:00)-Water Temperature (C)]]*OO[[#This Row],[28]]</f>
        <v>1.1253270684847501E-5</v>
      </c>
      <c r="AE92" s="10">
        <f>3/24000000*OO[[#This Row],[88 (29JUN1985 21:00:00)-Water Temperature (C)]]*OO[[#This Row],[30]]</f>
        <v>8.5877879060137509E-6</v>
      </c>
      <c r="AF92" s="10">
        <f>3/24000000*OO[[#This Row],[88 (29JUN1985 21:00:00)-Water Temperature (C)]]*OO[[#This Row],[30]]</f>
        <v>8.5877879060137509E-6</v>
      </c>
      <c r="AG92" s="10">
        <f>3/24000000*OO[[#This Row],[89 (30JUN1985 00:00:00)-Water Temperature (C)]]*OO[[#This Row],[31]]</f>
        <v>7.48756798985E-6</v>
      </c>
      <c r="AH92" s="10">
        <f>3/24000000*OO[[#This Row],[90 (30JUN1985 03:00:00)-Water Temperature (C)]]*OO[[#This Row],[32]]</f>
        <v>6.7360050703687485E-6</v>
      </c>
      <c r="AI92" s="10">
        <f>3/24000000*OO[[#This Row],[91 (30JUN1985 06:00:00)-Water Temperature (C)]]*OO[[#This Row],[33]]</f>
        <v>6.0373450844250007E-6</v>
      </c>
      <c r="AJ92" s="10">
        <f>3/24000000*OO[[#This Row],[92 (30JUN1985 09:00:00)-Water Temperature (C)]]*OO[[#This Row],[34]]</f>
        <v>5.3507662076624996E-6</v>
      </c>
      <c r="AK92" s="10">
        <f>3/24000000*OO[[#This Row],[93 (30JUN1985 12:00:00)-Water Temperature (C)]]*OO[[#This Row],[35]]</f>
        <v>4.6522900530737492E-6</v>
      </c>
      <c r="AL92" s="10">
        <f>3/24000000*OO[[#This Row],[94 (30JUN1985 15:00:00)-Water Temperature (C)]]*OO[[#This Row],[36]]</f>
        <v>3.9434643531825002E-6</v>
      </c>
      <c r="AM92" s="10">
        <f>3/24000000*OO[[#This Row],[95 (30JUN1985 18:00:00)-Water Temperature (C)]]*OO[[#This Row],[37]]</f>
        <v>3.3407724116062501E-6</v>
      </c>
      <c r="AN92" s="10">
        <f>3/24000000*OO[[#This Row],[96 (30JUN1985 21:00:00)-Water Temperature (C)]]*OO[[#This Row],[38]]</f>
        <v>2.8327853598187498E-6</v>
      </c>
      <c r="AO92" s="10">
        <f>3/24000000*OO[[#This Row],[97 (01JUL1985 00:00:00)-Water Temperature (C)]]*OO[[#This Row],[39]]</f>
        <v>2.3068971813150003E-6</v>
      </c>
      <c r="AP92" s="10">
        <f>3/24000000*OO[[#This Row],[98 (01JUL1985 03:00:00)-Water Temperature (C)]]*OO[[#This Row],[40]]</f>
        <v>1.8165762893281253E-6</v>
      </c>
      <c r="AQ92" s="10">
        <f>3/24000000*OO[[#This Row],[99 (01JUL1985 06:00:00)-Water Temperature (C)]]*OO[[#This Row],[41]]</f>
        <v>1.2957768970462498E-6</v>
      </c>
      <c r="AR92" s="10">
        <f>3/24000000*OO[[#This Row],[100 (01JUL1985 09:00:00)-Water Temperature (C)]]*OO[[#This Row],[42]]</f>
        <v>9.028544286674998E-7</v>
      </c>
      <c r="AS92" s="10">
        <f>3/24000000*OO[[#This Row],[101 (01JUL1985 12:00:00)-Water Temperature (C)]]*OO[[#This Row],[43]]</f>
        <v>6.4861348129174982E-7</v>
      </c>
      <c r="AT92" s="10">
        <f>3/24000000*OO[[#This Row],[102 (01JUL1985 15:00:00)-Water Temperature (C)]]*OO[[#This Row],[44]]</f>
        <v>4.9246446954599999E-7</v>
      </c>
      <c r="AU92" s="10">
        <f>3/24000000*OO[[#This Row],[103 (01JUL1985 18:00:00)-Water Temperature (C)]]*OO[[#This Row],[45]]</f>
        <v>3.9762421514887491E-7</v>
      </c>
      <c r="AV92" s="10">
        <f>3/24000000*OO[[#This Row],[104 (01JUL1985 21:00:00)-Water Temperature (C)]]*OO[[#This Row],[46]]</f>
        <v>3.4094781667999997E-7</v>
      </c>
      <c r="AW92" s="10">
        <f>3/24000000*OO[[#This Row],[105 (02JUL1985 00:00:00)-Water Temperature (C)]]*OO[[#This Row],[47]]</f>
        <v>3.08882120022E-7</v>
      </c>
      <c r="AX92" s="10">
        <f>3/24000000*OO[[#This Row],[106 (02JUL1985 03:00:00)-Water Temperature (C)]]*OO[[#This Row],[48]]</f>
        <v>2.9965165555162495E-7</v>
      </c>
      <c r="AY92" s="10">
        <f>3/24000000*OO[[#This Row],[107 (02JUL1985 06:00:00)-Water Temperature (C)]]*OO[[#This Row],[49]]</f>
        <v>2.8520043287124995E-7</v>
      </c>
      <c r="AZ92" s="10">
        <f>3/24000000*OO[[#This Row],[108 (02JUL1985 09:00:00)-Water Temperature (C)]]*OO[[#This Row],[50]]</f>
        <v>2.6823524680249996E-7</v>
      </c>
      <c r="BA92" s="10">
        <f>3/24000000*OO[[#This Row],[109 (02JUL1985 12:00:00)-Water Temperature (C)]]*OO[[#This Row],[51]]</f>
        <v>2.5321795091099994E-7</v>
      </c>
      <c r="BB92" s="10">
        <f>3/24000000*OO[[#This Row],[110 (02JUL1985 15:00:00)-Water Temperature (C)]]*OO[[#This Row],[52]]</f>
        <v>2.3354893864251251E-7</v>
      </c>
      <c r="BC92" s="10">
        <f>3/24000000*OO[[#This Row],[111 (02JUL1985 18:00:00)-Water Temperature (C)]]*OO[[#This Row],[53]]</f>
        <v>2.1543408697464999E-7</v>
      </c>
      <c r="BD92" s="10">
        <f>3/24000000*OO[[#This Row],[112 (02JUL1985 21:00:00)-Water Temperature (C)]]*OO[[#This Row],[54]]</f>
        <v>2.0295583004539993E-7</v>
      </c>
      <c r="BE92" s="10">
        <f>3/24000000*OO[[#This Row],[113 (03JUL1985 00:00:00)-Water Temperature (C)]]*OO[[#This Row],[55]]</f>
        <v>1.9346441203124999E-7</v>
      </c>
      <c r="BF92" s="10">
        <f>3/24000000*OO[[#This Row],[114 (03JUL1985 03:00:00)-Water Temperature (C)]]*OO[[#This Row],[56]]</f>
        <v>1.9254238373947503E-7</v>
      </c>
      <c r="BG92" s="10">
        <f>3/24000000*OO[[#This Row],[115 (03JUL1985 06:00:00)-Water Temperature (C)]]*OO[[#This Row],[57]]</f>
        <v>1.8879699614179996E-7</v>
      </c>
      <c r="BH92" s="10">
        <f>3/24000000*OO[[#This Row],[116 (03JUL1985 09:00:00)-Water Temperature (C)]]*OO[[#This Row],[58]]</f>
        <v>1.8116302187362498E-7</v>
      </c>
      <c r="BI92" s="10">
        <f>3/24000000*OO[[#This Row],[117 (03JUL1985 12:00:00)-Water Temperature (C)]]*OO[[#This Row],[59]]</f>
        <v>1.727794273022E-7</v>
      </c>
      <c r="BJ92" s="10">
        <f>3/24000000*OO[[#This Row],[118 (03JUL1985 15:00:00)-Water Temperature (C)]]*OO[[#This Row],[60]]</f>
        <v>1.6003131689999998E-7</v>
      </c>
      <c r="BK92" s="10">
        <f>3/24000000*OO[[#This Row],[119 (03JUL1985 18:00:00)-Water Temperature (C)]]*OO[[#This Row],[61]]</f>
        <v>1.484645919915E-7</v>
      </c>
      <c r="BL92" s="10">
        <f>3/24000000*OO[[#This Row],[120 (03JUL1985 21:00:00)-Water Temperature (C)]]*OO[[#This Row],[62]]</f>
        <v>1.3934446571429997E-7</v>
      </c>
      <c r="BM92" s="10">
        <f>3/24000000*OO[[#This Row],[121 (04JUL1985 00:00:00)-Water Temperature (C)]]*OO[[#This Row],[63]]</f>
        <v>1.3214479379849998E-7</v>
      </c>
      <c r="BN92" s="10">
        <f>3/24000000*OO[[#This Row],[122 (04JUL1985 03:00:00)-Water Temperature (C)]]*OO[[#This Row],[64]]</f>
        <v>1.300677347673E-7</v>
      </c>
      <c r="BO92" s="10">
        <f>3/24000000*OO[[#This Row],[123 (04JUL1985 06:00:00)-Water Temperature (C)]]*OO[[#This Row],[65]]</f>
        <v>1.2402218497680001E-7</v>
      </c>
      <c r="BP92" s="10">
        <f>3/24000000*OO[[#This Row],[124 (04JUL1985 09:00:00)-Water Temperature (C)]]*OO[[#This Row],[66]]</f>
        <v>1.1876875794945001E-7</v>
      </c>
      <c r="BQ92" s="10">
        <f>3/24000000*OO[[#This Row],[125 (04JUL1985 12:00:00)-Water Temperature (C)]]*OO[[#This Row],[67]]</f>
        <v>1.1113091565215E-7</v>
      </c>
      <c r="BR92" s="10">
        <f>3/24000000*OO[[#This Row],[126 (04JUL1985 15:00:00)-Water Temperature (C)]]*OO[[#This Row],[68]]</f>
        <v>1.0385220417209999E-7</v>
      </c>
      <c r="BS92" s="10">
        <f>3/24000000*OO[[#This Row],[127 (04JUL1985 18:00:00)-Water Temperature (C)]]*OO[[#This Row],[69]]</f>
        <v>9.8279039698250007E-8</v>
      </c>
      <c r="BT92" s="10">
        <f>3/24000000*OO[[#This Row],[128 (04JUL1985 21:00:00)-Water Temperature (C)]]*OO[[#This Row],[70]]</f>
        <v>9.3238505855337493E-8</v>
      </c>
      <c r="BU92" s="10">
        <f>3/24000000*OO[[#This Row],[129 (05JUL1985 00:00:00)-Water Temperature (C)]]*OO[[#This Row],[71]]</f>
        <v>8.9497411449549997E-8</v>
      </c>
      <c r="BV92" s="10">
        <f>3/24000000*OO[[#This Row],[130 (05JUL1985 03:00:00)-Water Temperature (C)]]*OO[[#This Row],[72]]</f>
        <v>9.0577496088599994E-8</v>
      </c>
      <c r="BW92" s="10">
        <f>3/24000000*OO[[#This Row],[131 (05JUL1985 06:00:00)-Water Temperature (C)]]*OO[[#This Row],[73]]</f>
        <v>8.8729829168274983E-8</v>
      </c>
      <c r="BX92" s="10">
        <f>3/24000000*OO[[#This Row],[132 (05JUL1985 09:00:00)-Water Temperature (C)]]*OO[[#This Row],[74]]</f>
        <v>8.6667566482625006E-8</v>
      </c>
      <c r="BY92" s="10">
        <f>3/24000000*OO[[#This Row],[133 (05JUL1985 12:00:00)-Water Temperature (C)]]*OO[[#This Row],[75]]</f>
        <v>8.4276756313199984E-8</v>
      </c>
      <c r="BZ92" s="10">
        <f>3/24000000*OO[[#This Row],[134 (05JUL1985 15:00:00)-Water Temperature (C)]]*OO[[#This Row],[76]]</f>
        <v>7.9950032658974992E-8</v>
      </c>
      <c r="CA92" s="10">
        <f>3/24000000*OO[[#This Row],[135 (05JUL1985 18:00:00)-Water Temperature (C)]]*OO[[#This Row],[77]]</f>
        <v>7.5736861506162495E-8</v>
      </c>
      <c r="CB92" s="10">
        <f>3/24000000*OO[[#This Row],[136 (05JUL1985 21:00:00)-Water Temperature (C)]]*OO[[#This Row],[78]]</f>
        <v>7.2398190752562488E-8</v>
      </c>
      <c r="CC92" s="10">
        <f>3/24000000*OO[[#This Row],[137 (06JUL1985 00:00:00)-Water Temperature (C)]]*OO[[#This Row],[79]]</f>
        <v>7.0203610509099994E-8</v>
      </c>
      <c r="CD92" s="10">
        <f>3/24000000*OO[[#This Row],[138 (06JUL1985 03:00:00)-Water Temperature (C)]]*OO[[#This Row],[80]]</f>
        <v>7.1820702099562499E-8</v>
      </c>
      <c r="CE92" s="10">
        <f>3/24000000*OO[[#This Row],[139 (06JUL1985 06:00:00)-Water Temperature (C)]]*OO[[#This Row],[81]]</f>
        <v>7.1231883192374998E-8</v>
      </c>
      <c r="CF92" s="10">
        <f>3/24000000*OO[[#This Row],[140 (06JUL1985 09:00:00)-Water Temperature (C)]]*OO[[#This Row],[82]]</f>
        <v>7.0480526935000001E-8</v>
      </c>
      <c r="CG92" s="10">
        <f>3/24000000*OO[[#This Row],[141 (06JUL1985 12:00:00)-Water Temperature (C)]]*OO[[#This Row],[83]]</f>
        <v>7.0712467848225005E-8</v>
      </c>
      <c r="CH92" s="10">
        <f>3/24000000*OO[[#This Row],[142 (06JUL1985 15:00:00)-Water Temperature (C)]]*OO[[#This Row],[84]]</f>
        <v>6.8163867993537494E-8</v>
      </c>
      <c r="CI92" s="10">
        <f>3/24000000*OO[[#This Row],[143 (06JUL1985 18:00:00)-Water Temperature (C)]]*OO[[#This Row],[85]]</f>
        <v>6.42694197191625E-8</v>
      </c>
      <c r="CJ92" s="10">
        <f>3/24000000*OO[[#This Row],[144 (06JUL1985 21:00:00)-Water Temperature (C)]]*OO[[#This Row],[86]]</f>
        <v>6.1505146308499995E-8</v>
      </c>
      <c r="CK92" s="10">
        <f>3/24000000*OO[[#This Row],[145 (07JUL1985 00:00:00)-Water Temperature (C)]]*OO[[#This Row],[87]]</f>
        <v>6.0026787902149997E-8</v>
      </c>
      <c r="CL92" s="10">
        <f>3/24000000*OO[[#This Row],[146 (07JUL1985 03:00:00)-Water Temperature (C)]]*OO[[#This Row],[88]]</f>
        <v>5.9704399046100001E-8</v>
      </c>
      <c r="CM92" s="10">
        <f>3/24000000*OO[[#This Row],[147 (07JUL1985 06:00:00)-Water Temperature (C)]]*OO[[#This Row],[89]]</f>
        <v>5.7382466226299993E-8</v>
      </c>
      <c r="CN92" s="10">
        <f>3/24000000*OO[[#This Row],[148 (07JUL1985 09:00:00)-Water Temperature (C)]]*OO[[#This Row],[90]]</f>
        <v>5.4599689368899997E-8</v>
      </c>
      <c r="CO92" s="10">
        <f>3/24000000*OO[[#This Row],[149 (07JUL1985 12:00:00)-Water Temperature (C)]]*OO[[#This Row],[91]]</f>
        <v>5.2593516248000003E-8</v>
      </c>
      <c r="CP92" s="10">
        <f>3/24000000*OO[[#This Row],[150 (07JUL1985 15:00:00)-Water Temperature (C)]]*OO[[#This Row],[92]]</f>
        <v>4.9458732183899998E-8</v>
      </c>
      <c r="CQ92" s="10">
        <f>3/24000000*OO[[#This Row],[151 (07JUL1985 18:00:00)-Water Temperature (C)]]*OO[[#This Row],[93]]</f>
        <v>4.6266952319824994E-8</v>
      </c>
      <c r="CR92" s="10">
        <f>3/24000000*OO[[#This Row],[152 (07JUL1985 21:00:00)-Water Temperature (C)]]*OO[[#This Row],[94]]</f>
        <v>4.3911911563050002E-8</v>
      </c>
      <c r="CS92" s="10">
        <f>3/24000000*OO[[#This Row],[153 (08JUL1985 00:00:00)-Water Temperature (C)]]*OO[[#This Row],[95]]</f>
        <v>4.2832392416687497E-8</v>
      </c>
      <c r="CT92" s="10">
        <f>3/24000000*OO[[#This Row],[154 (08JUL1985 03:00:00)-Water Temperature (C)]]*OO[[#This Row],[96]]</f>
        <v>4.3868985506150003E-8</v>
      </c>
      <c r="CU92" s="10">
        <f>3/24000000*OO[[#This Row],[155 (08JUL1985 06:00:00)-Water Temperature (C)]]*OO[[#This Row],[97]]</f>
        <v>4.5710479321199996E-8</v>
      </c>
      <c r="CV92" s="10">
        <f>3/24000000*OO[[#This Row],[156 (08JUL1985 09:00:00)-Water Temperature (C)]]*OO[[#This Row],[98]]</f>
        <v>4.5378436609799994E-8</v>
      </c>
      <c r="CW92" s="10">
        <f>3/24000000*OO[[#This Row],[157 (08JUL1985 12:00:00)-Water Temperature (C)]]*OO[[#This Row],[99]]</f>
        <v>4.4167092476937502E-8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1.6011803396074171E-40</v>
      </c>
      <c r="D93" s="10">
        <f>3/24*OO[[#This Row],[60 (26JUN1985 09:00:00)-Water Temperature (C)]]*OO[[#This Row],[2]]/SUM(OO[2])</f>
        <v>2.2239927671232694E-25</v>
      </c>
      <c r="E93" s="10">
        <f>3/24*OO[[#This Row],[61 (26JUN1985 12:00:00)-Water Temperature (C)]]*OO[[#This Row],[3]]/SUM(OO[3])</f>
        <v>2.6543080071191551E-13</v>
      </c>
      <c r="F93" s="10">
        <f>3/24*OO[[#This Row],[62 (26JUN1985 15:00:00)-Water Temperature (C)]]*OO[[#This Row],[4]]/SUM(OO[4])</f>
        <v>2.0376419621862102E-5</v>
      </c>
      <c r="G93" s="10">
        <f>3/24*OO[[#This Row],[63 (26JUN1985 18:00:00)-Water Temperature (C)]]*OO[[#This Row],[5]]/SUM(OO[5])</f>
        <v>6.9369618403183446E-3</v>
      </c>
      <c r="H93" s="10">
        <f>3/24*OO[[#This Row],[64 (26JUN1985 21:00:00)-Water Temperature (C)]]*OO[[#This Row],[6]]/SUM(OO[6])</f>
        <v>6.5887288260112767E-2</v>
      </c>
      <c r="I93" s="10">
        <f>3/24*OO[[#This Row],[65 (27JUN1985 00:00:00)-Water Temperature (C)]]*OO[[#This Row],[7]]/SUM(OO[7])</f>
        <v>8.998803512141243E-2</v>
      </c>
      <c r="J93" s="10">
        <f>3/24*OO[[#This Row],[66 (27JUN1985 03:00:00)-Water Temperature (C)]]*OO[[#This Row],[8]]/SUM(OO[8])</f>
        <v>3.6601961595636168E-2</v>
      </c>
      <c r="K93" s="10">
        <f>3/24*OO[[#This Row],[67 (27JUN1985 06:00:00)-Water Temperature (C)]]*OO[[#This Row],[9]]/SUM(OO[9])</f>
        <v>7.0207019524918899E-3</v>
      </c>
      <c r="L93" s="10">
        <f>3/24*OO[[#This Row],[68 (27JUN1985 09:00:00)-Water Temperature (C)]]*OO[[#This Row],[10]]/SUM(OO[10])</f>
        <v>8.3706274994917076E-4</v>
      </c>
      <c r="M93" s="10">
        <f>3/24*OO[[#This Row],[69 (27JUN1985 12:00:00)-Water Temperature (C)]]*OO[[#This Row],[11]]/SUM(OO[11])</f>
        <v>1.1288221408216223E-4</v>
      </c>
      <c r="N93" s="10">
        <f>3/24*OO[[#This Row],[70 (27JUN1985 15:00:00)-Water Temperature (C)]]*OO[[#This Row],[12]]/SUM(OO[12])</f>
        <v>4.6665866288329782E-5</v>
      </c>
      <c r="O93" s="10">
        <f>3/24*OO[[#This Row],[71 (27JUN1985 18:00:00)-Water Temperature (C)]]*OO[[#This Row],[13]]/SUM(OO[13])</f>
        <v>4.2699435632609364E-5</v>
      </c>
      <c r="P93" s="10">
        <f>3/24*OO[[#This Row],[72 (27JUN1985 21:00:00)-Water Temperature (C)]]*OO[[#This Row],[14]]/SUM(OO[14])</f>
        <v>4.6802695248382557E-5</v>
      </c>
      <c r="Q93" s="10">
        <f>3/24*OO[[#This Row],[73 (28JUN1985 00:00:00)-Water Temperature (C)]]*OO[[#This Row],[15]]/SUM(OO[15])</f>
        <v>5.0393893638028143E-5</v>
      </c>
      <c r="R93" s="10">
        <f>3/24*OO[[#This Row],[74 (28JUN1985 03:00:00)-Water Temperature (C)]]*OO[[#This Row],[16]]/SUM(OO[16])</f>
        <v>5.0714475521320043E-5</v>
      </c>
      <c r="S93" s="10">
        <f>3/24*OO[[#This Row],[75 (28JUN1985 06:00:00)-Water Temperature (C)]]*OO[[#This Row],[17]]/SUM(OO[17])</f>
        <v>4.8005630506737802E-5</v>
      </c>
      <c r="T93" s="10">
        <f>3/24*OO[[#This Row],[76 (28JUN1985 09:00:00)-Water Temperature (C)]]*OO[[#This Row],[18]]/SUM(OO[18])</f>
        <v>4.3820933104583988E-5</v>
      </c>
      <c r="U93" s="10">
        <f>3/24*OO[[#This Row],[77 (28JUN1985 12:00:00)-Water Temperature (C)]]*OO[[#This Row],[19]]/SUM(OO[19])</f>
        <v>3.9177044849466014E-5</v>
      </c>
      <c r="V93" s="10">
        <f>3/24000000*OO[[#This Row],[78 (28JUN1985 15:00:00)-Water Temperature (C)]]*OO[[#This Row],[20]]</f>
        <v>3.4013250320062497E-5</v>
      </c>
      <c r="W93" s="10">
        <f>3/24000000*OO[[#This Row],[79 (28JUN1985 18:00:00)-Water Temperature (C)]]*OO[[#This Row],[21]]</f>
        <v>2.9872738018687498E-5</v>
      </c>
      <c r="X93" s="10">
        <f>3/24000000*OO[[#This Row],[80 (28JUN1985 21:00:00)-Water Temperature (C)]]*OO[[#This Row],[22]]</f>
        <v>2.6313174017124993E-5</v>
      </c>
      <c r="Y93" s="10">
        <f>3/24000000*OO[[#This Row],[81 (29JUN1985 00:00:00)-Water Temperature (C)]]*OO[[#This Row],[23]]</f>
        <v>2.3184944315112498E-5</v>
      </c>
      <c r="Z93" s="10">
        <f>3/24000000*OO[[#This Row],[82 (29JUN1985 03:00:00)-Water Temperature (C)]]*OO[[#This Row],[24]]</f>
        <v>2.0960004754999999E-5</v>
      </c>
      <c r="AA93" s="10">
        <f>3/24000000*OO[[#This Row],[83 (29JUN1985 06:00:00)-Water Temperature (C)]]*OO[[#This Row],[25]]</f>
        <v>1.8838726859925E-5</v>
      </c>
      <c r="AB93" s="10">
        <f>3/24000000*OO[[#This Row],[84 (29JUN1985 09:00:00)-Water Temperature (C)]]*OO[[#This Row],[26]]</f>
        <v>1.6390092726775E-5</v>
      </c>
      <c r="AC93" s="10">
        <f>3/24000000*OO[[#This Row],[85 (29JUN1985 12:00:00)-Water Temperature (C)]]*OO[[#This Row],[27]]</f>
        <v>1.4146228908411248E-5</v>
      </c>
      <c r="AD93" s="10">
        <f>3/24000000*OO[[#This Row],[86 (29JUN1985 15:00:00)-Water Temperature (C)]]*OO[[#This Row],[28]]</f>
        <v>1.2026035884000002E-5</v>
      </c>
      <c r="AE93" s="10">
        <f>3/24000000*OO[[#This Row],[88 (29JUN1985 21:00:00)-Water Temperature (C)]]*OO[[#This Row],[30]]</f>
        <v>9.1305574211249991E-6</v>
      </c>
      <c r="AF93" s="10">
        <f>3/24000000*OO[[#This Row],[88 (29JUN1985 21:00:00)-Water Temperature (C)]]*OO[[#This Row],[30]]</f>
        <v>9.1305574211249991E-6</v>
      </c>
      <c r="AG93" s="10">
        <f>3/24000000*OO[[#This Row],[89 (30JUN1985 00:00:00)-Water Temperature (C)]]*OO[[#This Row],[31]]</f>
        <v>7.94903358160375E-6</v>
      </c>
      <c r="AH93" s="10">
        <f>3/24000000*OO[[#This Row],[90 (30JUN1985 03:00:00)-Water Temperature (C)]]*OO[[#This Row],[32]]</f>
        <v>7.1525249440749992E-6</v>
      </c>
      <c r="AI93" s="10">
        <f>3/24000000*OO[[#This Row],[91 (30JUN1985 06:00:00)-Water Temperature (C)]]*OO[[#This Row],[33]]</f>
        <v>6.4185198307425004E-6</v>
      </c>
      <c r="AJ93" s="10">
        <f>3/24000000*OO[[#This Row],[92 (30JUN1985 09:00:00)-Water Temperature (C)]]*OO[[#This Row],[34]]</f>
        <v>5.697851494312499E-6</v>
      </c>
      <c r="AK93" s="10">
        <f>3/24000000*OO[[#This Row],[93 (30JUN1985 12:00:00)-Water Temperature (C)]]*OO[[#This Row],[35]]</f>
        <v>4.9561109634137501E-6</v>
      </c>
      <c r="AL93" s="10">
        <f>3/24000000*OO[[#This Row],[94 (30JUN1985 15:00:00)-Water Temperature (C)]]*OO[[#This Row],[36]]</f>
        <v>4.191261029819999E-6</v>
      </c>
      <c r="AM93" s="10">
        <f>3/24000000*OO[[#This Row],[95 (30JUN1985 18:00:00)-Water Temperature (C)]]*OO[[#This Row],[37]]</f>
        <v>3.5424280025099997E-6</v>
      </c>
      <c r="AN93" s="10">
        <f>3/24000000*OO[[#This Row],[96 (30JUN1985 21:00:00)-Water Temperature (C)]]*OO[[#This Row],[38]]</f>
        <v>3.0110790962062498E-6</v>
      </c>
      <c r="AO93" s="10">
        <f>3/24000000*OO[[#This Row],[97 (01JUL1985 00:00:00)-Water Temperature (C)]]*OO[[#This Row],[39]]</f>
        <v>2.4731343395412501E-6</v>
      </c>
      <c r="AP93" s="10">
        <f>3/24000000*OO[[#This Row],[98 (01JUL1985 03:00:00)-Water Temperature (C)]]*OO[[#This Row],[40]]</f>
        <v>1.9699638738814999E-6</v>
      </c>
      <c r="AQ93" s="10">
        <f>3/24000000*OO[[#This Row],[99 (01JUL1985 06:00:00)-Water Temperature (C)]]*OO[[#This Row],[41]]</f>
        <v>1.416602621235E-6</v>
      </c>
      <c r="AR93" s="10">
        <f>3/24000000*OO[[#This Row],[100 (01JUL1985 09:00:00)-Water Temperature (C)]]*OO[[#This Row],[42]]</f>
        <v>9.8459073444599982E-7</v>
      </c>
      <c r="AS93" s="10">
        <f>3/24000000*OO[[#This Row],[101 (01JUL1985 12:00:00)-Water Temperature (C)]]*OO[[#This Row],[43]]</f>
        <v>7.01935785243E-7</v>
      </c>
      <c r="AT93" s="10">
        <f>3/24000000*OO[[#This Row],[102 (01JUL1985 15:00:00)-Water Temperature (C)]]*OO[[#This Row],[44]]</f>
        <v>5.2819658910637494E-7</v>
      </c>
      <c r="AU93" s="10">
        <f>3/24000000*OO[[#This Row],[103 (01JUL1985 18:00:00)-Water Temperature (C)]]*OO[[#This Row],[45]]</f>
        <v>4.2283612573200002E-7</v>
      </c>
      <c r="AV93" s="10">
        <f>3/24000000*OO[[#This Row],[104 (01JUL1985 21:00:00)-Water Temperature (C)]]*OO[[#This Row],[46]]</f>
        <v>3.6042952254312496E-7</v>
      </c>
      <c r="AW93" s="10">
        <f>3/24000000*OO[[#This Row],[105 (02JUL1985 00:00:00)-Water Temperature (C)]]*OO[[#This Row],[47]]</f>
        <v>3.2520417853049995E-7</v>
      </c>
      <c r="AX93" s="10">
        <f>3/24000000*OO[[#This Row],[106 (02JUL1985 03:00:00)-Water Temperature (C)]]*OO[[#This Row],[48]]</f>
        <v>3.1552824131887497E-7</v>
      </c>
      <c r="AY93" s="10">
        <f>3/24000000*OO[[#This Row],[107 (02JUL1985 06:00:00)-Water Temperature (C)]]*OO[[#This Row],[49]]</f>
        <v>3.0091179076999995E-7</v>
      </c>
      <c r="AZ93" s="10">
        <f>3/24000000*OO[[#This Row],[108 (02JUL1985 09:00:00)-Water Temperature (C)]]*OO[[#This Row],[50]]</f>
        <v>2.8283816094249997E-7</v>
      </c>
      <c r="BA93" s="10">
        <f>3/24000000*OO[[#This Row],[109 (02JUL1985 12:00:00)-Water Temperature (C)]]*OO[[#This Row],[51]]</f>
        <v>2.6678564164000003E-7</v>
      </c>
      <c r="BB93" s="10">
        <f>3/24000000*OO[[#This Row],[110 (02JUL1985 15:00:00)-Water Temperature (C)]]*OO[[#This Row],[52]]</f>
        <v>2.4583711079199998E-7</v>
      </c>
      <c r="BC93" s="10">
        <f>3/24000000*OO[[#This Row],[111 (02JUL1985 18:00:00)-Water Temperature (C)]]*OO[[#This Row],[53]]</f>
        <v>2.2600383620797499E-7</v>
      </c>
      <c r="BD93" s="10">
        <f>3/24000000*OO[[#This Row],[112 (02JUL1985 21:00:00)-Water Temperature (C)]]*OO[[#This Row],[54]]</f>
        <v>2.1276339884962497E-7</v>
      </c>
      <c r="BE93" s="10">
        <f>3/24000000*OO[[#This Row],[113 (03JUL1985 00:00:00)-Water Temperature (C)]]*OO[[#This Row],[55]]</f>
        <v>2.0272147428938749E-7</v>
      </c>
      <c r="BF93" s="10">
        <f>3/24000000*OO[[#This Row],[114 (03JUL1985 03:00:00)-Water Temperature (C)]]*OO[[#This Row],[56]]</f>
        <v>2.0200503256541249E-7</v>
      </c>
      <c r="BG93" s="10">
        <f>3/24000000*OO[[#This Row],[115 (03JUL1985 06:00:00)-Water Temperature (C)]]*OO[[#This Row],[57]]</f>
        <v>1.9861546096800001E-7</v>
      </c>
      <c r="BH93" s="10">
        <f>3/24000000*OO[[#This Row],[116 (03JUL1985 09:00:00)-Water Temperature (C)]]*OO[[#This Row],[58]]</f>
        <v>1.9071855150039997E-7</v>
      </c>
      <c r="BI93" s="10">
        <f>3/24000000*OO[[#This Row],[117 (03JUL1985 12:00:00)-Water Temperature (C)]]*OO[[#This Row],[59]]</f>
        <v>1.8181623552089998E-7</v>
      </c>
      <c r="BJ93" s="10">
        <f>3/24000000*OO[[#This Row],[118 (03JUL1985 15:00:00)-Water Temperature (C)]]*OO[[#This Row],[60]]</f>
        <v>1.6828285575337501E-7</v>
      </c>
      <c r="BK93" s="10">
        <f>3/24000000*OO[[#This Row],[119 (03JUL1985 18:00:00)-Water Temperature (C)]]*OO[[#This Row],[61]]</f>
        <v>1.5569259066491251E-7</v>
      </c>
      <c r="BL93" s="10">
        <f>3/24000000*OO[[#This Row],[120 (03JUL1985 21:00:00)-Water Temperature (C)]]*OO[[#This Row],[62]]</f>
        <v>1.4601502912932502E-7</v>
      </c>
      <c r="BM93" s="10">
        <f>3/24000000*OO[[#This Row],[121 (04JUL1985 00:00:00)-Water Temperature (C)]]*OO[[#This Row],[63]]</f>
        <v>1.383821751204375E-7</v>
      </c>
      <c r="BN93" s="10">
        <f>3/24000000*OO[[#This Row],[122 (04JUL1985 03:00:00)-Water Temperature (C)]]*OO[[#This Row],[64]]</f>
        <v>1.3632606009705E-7</v>
      </c>
      <c r="BO93" s="10">
        <f>3/24000000*OO[[#This Row],[123 (04JUL1985 06:00:00)-Water Temperature (C)]]*OO[[#This Row],[65]]</f>
        <v>1.3033957121955001E-7</v>
      </c>
      <c r="BP93" s="10">
        <f>3/24000000*OO[[#This Row],[124 (04JUL1985 09:00:00)-Water Temperature (C)]]*OO[[#This Row],[66]]</f>
        <v>1.2481159585139999E-7</v>
      </c>
      <c r="BQ93" s="10">
        <f>3/24000000*OO[[#This Row],[125 (04JUL1985 12:00:00)-Water Temperature (C)]]*OO[[#This Row],[67]]</f>
        <v>1.169281309284E-7</v>
      </c>
      <c r="BR93" s="10">
        <f>3/24000000*OO[[#This Row],[126 (04JUL1985 15:00:00)-Water Temperature (C)]]*OO[[#This Row],[68]]</f>
        <v>1.09144061396475E-7</v>
      </c>
      <c r="BS93" s="10">
        <f>3/24000000*OO[[#This Row],[127 (04JUL1985 18:00:00)-Water Temperature (C)]]*OO[[#This Row],[69]]</f>
        <v>1.0333485101333748E-7</v>
      </c>
      <c r="BT93" s="10">
        <f>3/24000000*OO[[#This Row],[128 (04JUL1985 21:00:00)-Water Temperature (C)]]*OO[[#This Row],[70]]</f>
        <v>9.7901643363199999E-8</v>
      </c>
      <c r="BU93" s="10">
        <f>3/24000000*OO[[#This Row],[129 (05JUL1985 00:00:00)-Water Temperature (C)]]*OO[[#This Row],[71]]</f>
        <v>9.3816324824349982E-8</v>
      </c>
      <c r="BV93" s="10">
        <f>3/24000000*OO[[#This Row],[130 (05JUL1985 03:00:00)-Water Temperature (C)]]*OO[[#This Row],[72]]</f>
        <v>9.4849570434125E-8</v>
      </c>
      <c r="BW93" s="10">
        <f>3/24000000*OO[[#This Row],[131 (05JUL1985 06:00:00)-Water Temperature (C)]]*OO[[#This Row],[73]]</f>
        <v>9.3108510128699999E-8</v>
      </c>
      <c r="BX93" s="10">
        <f>3/24000000*OO[[#This Row],[132 (05JUL1985 09:00:00)-Water Temperature (C)]]*OO[[#This Row],[74]]</f>
        <v>9.0799981275125E-8</v>
      </c>
      <c r="BY93" s="10">
        <f>3/24000000*OO[[#This Row],[133 (05JUL1985 12:00:00)-Water Temperature (C)]]*OO[[#This Row],[75]]</f>
        <v>8.8376439448612499E-8</v>
      </c>
      <c r="BZ93" s="10">
        <f>3/24000000*OO[[#This Row],[134 (05JUL1985 15:00:00)-Water Temperature (C)]]*OO[[#This Row],[76]]</f>
        <v>8.3810645130649993E-8</v>
      </c>
      <c r="CA93" s="10">
        <f>3/24000000*OO[[#This Row],[135 (05JUL1985 18:00:00)-Water Temperature (C)]]*OO[[#This Row],[77]]</f>
        <v>7.9248121113599994E-8</v>
      </c>
      <c r="CB93" s="10">
        <f>3/24000000*OO[[#This Row],[136 (05JUL1985 21:00:00)-Water Temperature (C)]]*OO[[#This Row],[78]]</f>
        <v>7.5738456550587496E-8</v>
      </c>
      <c r="CC93" s="10">
        <f>3/24000000*OO[[#This Row],[137 (06JUL1985 00:00:00)-Water Temperature (C)]]*OO[[#This Row],[79]]</f>
        <v>7.3377171070199994E-8</v>
      </c>
      <c r="CD93" s="10">
        <f>3/24000000*OO[[#This Row],[138 (06JUL1985 03:00:00)-Water Temperature (C)]]*OO[[#This Row],[80]]</f>
        <v>7.5170587135949982E-8</v>
      </c>
      <c r="CE93" s="10">
        <f>3/24000000*OO[[#This Row],[139 (06JUL1985 06:00:00)-Water Temperature (C)]]*OO[[#This Row],[81]]</f>
        <v>7.478217452625E-8</v>
      </c>
      <c r="CF93" s="10">
        <f>3/24000000*OO[[#This Row],[140 (06JUL1985 09:00:00)-Water Temperature (C)]]*OO[[#This Row],[82]]</f>
        <v>7.3929610778562499E-8</v>
      </c>
      <c r="CG93" s="10">
        <f>3/24000000*OO[[#This Row],[141 (06JUL1985 12:00:00)-Water Temperature (C)]]*OO[[#This Row],[83]]</f>
        <v>7.4226527099999993E-8</v>
      </c>
      <c r="CH93" s="10">
        <f>3/24000000*OO[[#This Row],[142 (06JUL1985 15:00:00)-Water Temperature (C)]]*OO[[#This Row],[84]]</f>
        <v>7.1602749638624989E-8</v>
      </c>
      <c r="CI93" s="10">
        <f>3/24000000*OO[[#This Row],[143 (06JUL1985 18:00:00)-Water Temperature (C)]]*OO[[#This Row],[85]]</f>
        <v>6.7271503507649985E-8</v>
      </c>
      <c r="CJ93" s="10">
        <f>3/24000000*OO[[#This Row],[144 (06JUL1985 21:00:00)-Water Temperature (C)]]*OO[[#This Row],[86]]</f>
        <v>6.4300162157599988E-8</v>
      </c>
      <c r="CK93" s="10">
        <f>3/24000000*OO[[#This Row],[145 (07JUL1985 00:00:00)-Water Temperature (C)]]*OO[[#This Row],[87]]</f>
        <v>6.2822648936662493E-8</v>
      </c>
      <c r="CL93" s="10">
        <f>3/24000000*OO[[#This Row],[146 (07JUL1985 03:00:00)-Water Temperature (C)]]*OO[[#This Row],[88]]</f>
        <v>6.2745534973350006E-8</v>
      </c>
      <c r="CM93" s="10">
        <f>3/24000000*OO[[#This Row],[147 (07JUL1985 06:00:00)-Water Temperature (C)]]*OO[[#This Row],[89]]</f>
        <v>6.0449039311787504E-8</v>
      </c>
      <c r="CN93" s="10">
        <f>3/24000000*OO[[#This Row],[148 (07JUL1985 09:00:00)-Water Temperature (C)]]*OO[[#This Row],[90]]</f>
        <v>5.7434133777374992E-8</v>
      </c>
      <c r="CO93" s="10">
        <f>3/24000000*OO[[#This Row],[149 (07JUL1985 12:00:00)-Water Temperature (C)]]*OO[[#This Row],[91]]</f>
        <v>5.5253772270912503E-8</v>
      </c>
      <c r="CP93" s="10">
        <f>3/24000000*OO[[#This Row],[150 (07JUL1985 15:00:00)-Water Temperature (C)]]*OO[[#This Row],[92]]</f>
        <v>5.19526439136E-8</v>
      </c>
      <c r="CQ93" s="10">
        <f>3/24000000*OO[[#This Row],[151 (07JUL1985 18:00:00)-Water Temperature (C)]]*OO[[#This Row],[93]]</f>
        <v>4.8530483164312497E-8</v>
      </c>
      <c r="CR93" s="10">
        <f>3/24000000*OO[[#This Row],[152 (07JUL1985 21:00:00)-Water Temperature (C)]]*OO[[#This Row],[94]]</f>
        <v>4.5972720673312493E-8</v>
      </c>
      <c r="CS93" s="10">
        <f>3/24000000*OO[[#This Row],[153 (08JUL1985 00:00:00)-Water Temperature (C)]]*OO[[#This Row],[95]]</f>
        <v>4.4670325065749996E-8</v>
      </c>
      <c r="CT93" s="10">
        <f>3/24000000*OO[[#This Row],[154 (08JUL1985 03:00:00)-Water Temperature (C)]]*OO[[#This Row],[96]]</f>
        <v>4.5644799898499994E-8</v>
      </c>
      <c r="CU93" s="10">
        <f>3/24000000*OO[[#This Row],[155 (08JUL1985 06:00:00)-Water Temperature (C)]]*OO[[#This Row],[97]]</f>
        <v>4.7695258003800002E-8</v>
      </c>
      <c r="CV93" s="10">
        <f>3/24000000*OO[[#This Row],[156 (08JUL1985 09:00:00)-Water Temperature (C)]]*OO[[#This Row],[98]]</f>
        <v>4.7462757050562498E-8</v>
      </c>
      <c r="CW93" s="10">
        <f>3/24000000*OO[[#This Row],[157 (08JUL1985 12:00:00)-Water Temperature (C)]]*OO[[#This Row],[99]]</f>
        <v>4.6287684347625004E-8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1.9753436330336949E-41</v>
      </c>
      <c r="D94" s="10">
        <f>3/24*OO[[#This Row],[60 (26JUN1985 09:00:00)-Water Temperature (C)]]*OO[[#This Row],[2]]/SUM(OO[2])</f>
        <v>3.6285239273600015E-26</v>
      </c>
      <c r="E94" s="10">
        <f>3/24*OO[[#This Row],[61 (26JUN1985 12:00:00)-Water Temperature (C)]]*OO[[#This Row],[3]]/SUM(OO[3])</f>
        <v>4.723094851386531E-14</v>
      </c>
      <c r="F94" s="10">
        <f>3/24*OO[[#This Row],[62 (26JUN1985 15:00:00)-Water Temperature (C)]]*OO[[#This Row],[4]]/SUM(OO[4])</f>
        <v>1.0675277125921148E-5</v>
      </c>
      <c r="G94" s="10">
        <f>3/24*OO[[#This Row],[63 (26JUN1985 18:00:00)-Water Temperature (C)]]*OO[[#This Row],[5]]/SUM(OO[5])</f>
        <v>5.6598053763095161E-3</v>
      </c>
      <c r="H94" s="10">
        <f>3/24*OO[[#This Row],[64 (26JUN1985 21:00:00)-Water Temperature (C)]]*OO[[#This Row],[6]]/SUM(OO[6])</f>
        <v>6.9330020246828078E-2</v>
      </c>
      <c r="I94" s="10">
        <f>3/24*OO[[#This Row],[65 (27JUN1985 00:00:00)-Water Temperature (C)]]*OO[[#This Row],[7]]/SUM(OO[7])</f>
        <v>0.11414804419956492</v>
      </c>
      <c r="J94" s="10">
        <f>3/24*OO[[#This Row],[66 (27JUN1985 03:00:00)-Water Temperature (C)]]*OO[[#This Row],[8]]/SUM(OO[8])</f>
        <v>5.3561987784615954E-2</v>
      </c>
      <c r="K94" s="10">
        <f>3/24*OO[[#This Row],[67 (27JUN1985 06:00:00)-Water Temperature (C)]]*OO[[#This Row],[9]]/SUM(OO[9])</f>
        <v>1.1449535370836513E-2</v>
      </c>
      <c r="L94" s="10">
        <f>3/24*OO[[#This Row],[68 (27JUN1985 09:00:00)-Water Temperature (C)]]*OO[[#This Row],[10]]/SUM(OO[10])</f>
        <v>1.4521242575313289E-3</v>
      </c>
      <c r="M94" s="10">
        <f>3/24*OO[[#This Row],[69 (27JUN1985 12:00:00)-Water Temperature (C)]]*OO[[#This Row],[11]]/SUM(OO[11])</f>
        <v>1.815498989913215E-4</v>
      </c>
      <c r="N94" s="10">
        <f>3/24*OO[[#This Row],[70 (27JUN1985 15:00:00)-Water Temperature (C)]]*OO[[#This Row],[12]]/SUM(OO[12])</f>
        <v>6.1290084764490814E-5</v>
      </c>
      <c r="O94" s="10">
        <f>3/24*OO[[#This Row],[71 (27JUN1985 18:00:00)-Water Temperature (C)]]*OO[[#This Row],[13]]/SUM(OO[13])</f>
        <v>5.235341693568518E-5</v>
      </c>
      <c r="P94" s="10">
        <f>3/24*OO[[#This Row],[72 (27JUN1985 21:00:00)-Water Temperature (C)]]*OO[[#This Row],[14]]/SUM(OO[14])</f>
        <v>5.6886435350742425E-5</v>
      </c>
      <c r="Q94" s="10">
        <f>3/24*OO[[#This Row],[73 (28JUN1985 00:00:00)-Water Temperature (C)]]*OO[[#This Row],[15]]/SUM(OO[15])</f>
        <v>6.1764786336244098E-5</v>
      </c>
      <c r="R94" s="10">
        <f>3/24*OO[[#This Row],[74 (28JUN1985 03:00:00)-Water Temperature (C)]]*OO[[#This Row],[16]]/SUM(OO[16])</f>
        <v>6.291117362022423E-5</v>
      </c>
      <c r="S94" s="10">
        <f>3/24*OO[[#This Row],[75 (28JUN1985 06:00:00)-Water Temperature (C)]]*OO[[#This Row],[17]]/SUM(OO[17])</f>
        <v>6.0108588066597115E-5</v>
      </c>
      <c r="T94" s="10">
        <f>3/24*OO[[#This Row],[76 (28JUN1985 09:00:00)-Water Temperature (C)]]*OO[[#This Row],[18]]/SUM(OO[18])</f>
        <v>5.5144226370008099E-5</v>
      </c>
      <c r="U94" s="10">
        <f>3/24*OO[[#This Row],[77 (28JUN1985 12:00:00)-Water Temperature (C)]]*OO[[#This Row],[19]]/SUM(OO[19])</f>
        <v>4.9385915491569945E-5</v>
      </c>
      <c r="V94" s="10">
        <f>3/24000000*OO[[#This Row],[78 (28JUN1985 15:00:00)-Water Temperature (C)]]*OO[[#This Row],[20]]</f>
        <v>4.2903672422412496E-5</v>
      </c>
      <c r="W94" s="10">
        <f>3/24000000*OO[[#This Row],[79 (28JUN1985 18:00:00)-Water Temperature (C)]]*OO[[#This Row],[21]]</f>
        <v>3.7643396920499999E-5</v>
      </c>
      <c r="X94" s="10">
        <f>3/24000000*OO[[#This Row],[80 (28JUN1985 21:00:00)-Water Temperature (C)]]*OO[[#This Row],[22]]</f>
        <v>3.3229203623549998E-5</v>
      </c>
      <c r="Y94" s="10">
        <f>3/24000000*OO[[#This Row],[81 (29JUN1985 00:00:00)-Water Temperature (C)]]*OO[[#This Row],[23]]</f>
        <v>2.93396810755125E-5</v>
      </c>
      <c r="Z94" s="10">
        <f>3/24000000*OO[[#This Row],[82 (29JUN1985 03:00:00)-Water Temperature (C)]]*OO[[#This Row],[24]]</f>
        <v>2.661258533745E-5</v>
      </c>
      <c r="AA94" s="10">
        <f>3/24000000*OO[[#This Row],[83 (29JUN1985 06:00:00)-Water Temperature (C)]]*OO[[#This Row],[25]]</f>
        <v>2.4065420329762503E-5</v>
      </c>
      <c r="AB94" s="10">
        <f>3/24000000*OO[[#This Row],[84 (29JUN1985 09:00:00)-Water Temperature (C)]]*OO[[#This Row],[26]]</f>
        <v>2.1020511882599999E-5</v>
      </c>
      <c r="AC94" s="10">
        <f>3/24000000*OO[[#This Row],[85 (29JUN1985 12:00:00)-Water Temperature (C)]]*OO[[#This Row],[27]]</f>
        <v>1.81443756937125E-5</v>
      </c>
      <c r="AD94" s="10">
        <f>3/24000000*OO[[#This Row],[86 (29JUN1985 15:00:00)-Water Temperature (C)]]*OO[[#This Row],[28]]</f>
        <v>1.5408416716454999E-5</v>
      </c>
      <c r="AE94" s="10">
        <f>3/24000000*OO[[#This Row],[88 (29JUN1985 21:00:00)-Water Temperature (C)]]*OO[[#This Row],[30]]</f>
        <v>1.1672360670229997E-5</v>
      </c>
      <c r="AF94" s="10">
        <f>3/24000000*OO[[#This Row],[88 (29JUN1985 21:00:00)-Water Temperature (C)]]*OO[[#This Row],[30]]</f>
        <v>1.1672360670229997E-5</v>
      </c>
      <c r="AG94" s="10">
        <f>3/24000000*OO[[#This Row],[89 (30JUN1985 00:00:00)-Water Temperature (C)]]*OO[[#This Row],[31]]</f>
        <v>1.0168904703116252E-5</v>
      </c>
      <c r="AH94" s="10">
        <f>3/24000000*OO[[#This Row],[90 (30JUN1985 03:00:00)-Water Temperature (C)]]*OO[[#This Row],[32]]</f>
        <v>9.1697388383999996E-6</v>
      </c>
      <c r="AI94" s="10">
        <f>3/24000000*OO[[#This Row],[91 (30JUN1985 06:00:00)-Water Temperature (C)]]*OO[[#This Row],[33]]</f>
        <v>8.2671845958799998E-6</v>
      </c>
      <c r="AJ94" s="10">
        <f>3/24000000*OO[[#This Row],[92 (30JUN1985 09:00:00)-Water Temperature (C)]]*OO[[#This Row],[34]]</f>
        <v>7.3724629377599993E-6</v>
      </c>
      <c r="AK94" s="10">
        <f>3/24000000*OO[[#This Row],[93 (30JUN1985 12:00:00)-Water Temperature (C)]]*OO[[#This Row],[35]]</f>
        <v>6.4321211768362497E-6</v>
      </c>
      <c r="AL94" s="10">
        <f>3/24000000*OO[[#This Row],[94 (30JUN1985 15:00:00)-Water Temperature (C)]]*OO[[#This Row],[36]]</f>
        <v>5.4378595412024999E-6</v>
      </c>
      <c r="AM94" s="10">
        <f>3/24000000*OO[[#This Row],[95 (30JUN1985 18:00:00)-Water Temperature (C)]]*OO[[#This Row],[37]]</f>
        <v>4.5887822254912497E-6</v>
      </c>
      <c r="AN94" s="10">
        <f>3/24000000*OO[[#This Row],[96 (30JUN1985 21:00:00)-Water Temperature (C)]]*OO[[#This Row],[38]]</f>
        <v>3.9134836936837503E-6</v>
      </c>
      <c r="AO94" s="10">
        <f>3/24000000*OO[[#This Row],[97 (01JUL1985 00:00:00)-Water Temperature (C)]]*OO[[#This Row],[39]]</f>
        <v>3.2498643130274998E-6</v>
      </c>
      <c r="AP94" s="10">
        <f>3/24000000*OO[[#This Row],[98 (01JUL1985 03:00:00)-Water Temperature (C)]]*OO[[#This Row],[40]]</f>
        <v>2.6279736614699997E-6</v>
      </c>
      <c r="AQ94" s="10">
        <f>3/24000000*OO[[#This Row],[99 (01JUL1985 06:00:00)-Water Temperature (C)]]*OO[[#This Row],[41]]</f>
        <v>1.9145112874366248E-6</v>
      </c>
      <c r="AR94" s="10">
        <f>3/24000000*OO[[#This Row],[100 (01JUL1985 09:00:00)-Water Temperature (C)]]*OO[[#This Row],[42]]</f>
        <v>1.3290072865575E-6</v>
      </c>
      <c r="AS94" s="10">
        <f>3/24000000*OO[[#This Row],[101 (01JUL1985 12:00:00)-Water Temperature (C)]]*OO[[#This Row],[43]]</f>
        <v>9.3877632150374996E-7</v>
      </c>
      <c r="AT94" s="10">
        <f>3/24000000*OO[[#This Row],[102 (01JUL1985 15:00:00)-Water Temperature (C)]]*OO[[#This Row],[44]]</f>
        <v>6.979096526125E-7</v>
      </c>
      <c r="AU94" s="10">
        <f>3/24000000*OO[[#This Row],[103 (01JUL1985 18:00:00)-Water Temperature (C)]]*OO[[#This Row],[45]]</f>
        <v>5.5206071278999997E-7</v>
      </c>
      <c r="AV94" s="10">
        <f>3/24000000*OO[[#This Row],[104 (01JUL1985 21:00:00)-Water Temperature (C)]]*OO[[#This Row],[46]]</f>
        <v>4.66529661441625E-7</v>
      </c>
      <c r="AW94" s="10">
        <f>3/24000000*OO[[#This Row],[105 (02JUL1985 00:00:00)-Water Temperature (C)]]*OO[[#This Row],[47]]</f>
        <v>4.1842546800824999E-7</v>
      </c>
      <c r="AX94" s="10">
        <f>3/24000000*OO[[#This Row],[106 (02JUL1985 03:00:00)-Water Temperature (C)]]*OO[[#This Row],[48]]</f>
        <v>4.0549561599074998E-7</v>
      </c>
      <c r="AY94" s="10">
        <f>3/24000000*OO[[#This Row],[107 (02JUL1985 06:00:00)-Water Temperature (C)]]*OO[[#This Row],[49]]</f>
        <v>3.8784280769487494E-7</v>
      </c>
      <c r="AZ94" s="10">
        <f>3/24000000*OO[[#This Row],[108 (02JUL1985 09:00:00)-Water Temperature (C)]]*OO[[#This Row],[50]]</f>
        <v>3.6438573223749996E-7</v>
      </c>
      <c r="BA94" s="10">
        <f>3/24000000*OO[[#This Row],[109 (02JUL1985 12:00:00)-Water Temperature (C)]]*OO[[#This Row],[51]]</f>
        <v>3.4331771899687494E-7</v>
      </c>
      <c r="BB94" s="10">
        <f>3/24000000*OO[[#This Row],[110 (02JUL1985 15:00:00)-Water Temperature (C)]]*OO[[#This Row],[52]]</f>
        <v>3.1607036048262501E-7</v>
      </c>
      <c r="BC94" s="10">
        <f>3/24000000*OO[[#This Row],[111 (02JUL1985 18:00:00)-Water Temperature (C)]]*OO[[#This Row],[53]]</f>
        <v>2.8935264805000004E-7</v>
      </c>
      <c r="BD94" s="10">
        <f>3/24000000*OO[[#This Row],[112 (02JUL1985 21:00:00)-Water Temperature (C)]]*OO[[#This Row],[54]]</f>
        <v>2.7198345352062495E-7</v>
      </c>
      <c r="BE94" s="10">
        <f>3/24000000*OO[[#This Row],[113 (03JUL1985 00:00:00)-Water Temperature (C)]]*OO[[#This Row],[55]]</f>
        <v>2.5899611080999998E-7</v>
      </c>
      <c r="BF94" s="10">
        <f>3/24000000*OO[[#This Row],[114 (03JUL1985 03:00:00)-Water Temperature (C)]]*OO[[#This Row],[56]]</f>
        <v>2.5828411166099999E-7</v>
      </c>
      <c r="BG94" s="10">
        <f>3/24000000*OO[[#This Row],[115 (03JUL1985 06:00:00)-Water Temperature (C)]]*OO[[#This Row],[57]]</f>
        <v>2.5492380176249999E-7</v>
      </c>
      <c r="BH94" s="10">
        <f>3/24000000*OO[[#This Row],[116 (03JUL1985 09:00:00)-Water Temperature (C)]]*OO[[#This Row],[58]]</f>
        <v>2.45125540730925E-7</v>
      </c>
      <c r="BI94" s="10">
        <f>3/24000000*OO[[#This Row],[117 (03JUL1985 12:00:00)-Water Temperature (C)]]*OO[[#This Row],[59]]</f>
        <v>2.3358132473073751E-7</v>
      </c>
      <c r="BJ94" s="10">
        <f>3/24000000*OO[[#This Row],[118 (03JUL1985 15:00:00)-Water Temperature (C)]]*OO[[#This Row],[60]]</f>
        <v>2.1606510301739996E-7</v>
      </c>
      <c r="BK94" s="10">
        <f>3/24000000*OO[[#This Row],[119 (03JUL1985 18:00:00)-Water Temperature (C)]]*OO[[#This Row],[61]]</f>
        <v>1.9920818238299999E-7</v>
      </c>
      <c r="BL94" s="10">
        <f>3/24000000*OO[[#This Row],[120 (03JUL1985 21:00:00)-Water Temperature (C)]]*OO[[#This Row],[62]]</f>
        <v>1.8655453407074998E-7</v>
      </c>
      <c r="BM94" s="10">
        <f>3/24000000*OO[[#This Row],[121 (04JUL1985 00:00:00)-Water Temperature (C)]]*OO[[#This Row],[63]]</f>
        <v>1.7665423521812501E-7</v>
      </c>
      <c r="BN94" s="10">
        <f>3/24000000*OO[[#This Row],[122 (04JUL1985 03:00:00)-Water Temperature (C)]]*OO[[#This Row],[64]]</f>
        <v>1.7411556058874996E-7</v>
      </c>
      <c r="BO94" s="10">
        <f>3/24000000*OO[[#This Row],[123 (04JUL1985 06:00:00)-Water Temperature (C)]]*OO[[#This Row],[65]]</f>
        <v>1.6711151640894998E-7</v>
      </c>
      <c r="BP94" s="10">
        <f>3/24000000*OO[[#This Row],[124 (04JUL1985 09:00:00)-Water Temperature (C)]]*OO[[#This Row],[66]]</f>
        <v>1.6000766322099998E-7</v>
      </c>
      <c r="BQ94" s="10">
        <f>3/24000000*OO[[#This Row],[125 (04JUL1985 12:00:00)-Water Temperature (C)]]*OO[[#This Row],[67]]</f>
        <v>1.5016436619187498E-7</v>
      </c>
      <c r="BR94" s="10">
        <f>3/24000000*OO[[#This Row],[126 (04JUL1985 15:00:00)-Water Temperature (C)]]*OO[[#This Row],[68]]</f>
        <v>1.4001032724062498E-7</v>
      </c>
      <c r="BS94" s="10">
        <f>3/24000000*OO[[#This Row],[127 (04JUL1985 18:00:00)-Water Temperature (C)]]*OO[[#This Row],[69]]</f>
        <v>1.3258455505374998E-7</v>
      </c>
      <c r="BT94" s="10">
        <f>3/24000000*OO[[#This Row],[128 (04JUL1985 21:00:00)-Water Temperature (C)]]*OO[[#This Row],[70]]</f>
        <v>1.2545510450508751E-7</v>
      </c>
      <c r="BU94" s="10">
        <f>3/24000000*OO[[#This Row],[129 (05JUL1985 00:00:00)-Water Temperature (C)]]*OO[[#This Row],[71]]</f>
        <v>1.199575994232E-7</v>
      </c>
      <c r="BV94" s="10">
        <f>3/24000000*OO[[#This Row],[130 (05JUL1985 03:00:00)-Water Temperature (C)]]*OO[[#This Row],[72]]</f>
        <v>1.2100992039831248E-7</v>
      </c>
      <c r="BW94" s="10">
        <f>3/24000000*OO[[#This Row],[131 (05JUL1985 06:00:00)-Water Temperature (C)]]*OO[[#This Row],[73]]</f>
        <v>1.19144709523125E-7</v>
      </c>
      <c r="BX94" s="10">
        <f>3/24000000*OO[[#This Row],[132 (05JUL1985 09:00:00)-Water Temperature (C)]]*OO[[#This Row],[74]]</f>
        <v>1.1598415324522501E-7</v>
      </c>
      <c r="BY94" s="10">
        <f>3/24000000*OO[[#This Row],[133 (05JUL1985 12:00:00)-Water Temperature (C)]]*OO[[#This Row],[75]]</f>
        <v>1.129849866145E-7</v>
      </c>
      <c r="BZ94" s="10">
        <f>3/24000000*OO[[#This Row],[134 (05JUL1985 15:00:00)-Water Temperature (C)]]*OO[[#This Row],[76]]</f>
        <v>1.071510748731E-7</v>
      </c>
      <c r="CA94" s="10">
        <f>3/24000000*OO[[#This Row],[135 (05JUL1985 18:00:00)-Water Temperature (C)]]*OO[[#This Row],[77]]</f>
        <v>1.01078004615E-7</v>
      </c>
      <c r="CB94" s="10">
        <f>3/24000000*OO[[#This Row],[136 (05JUL1985 21:00:00)-Water Temperature (C)]]*OO[[#This Row],[78]]</f>
        <v>9.6543815824812505E-8</v>
      </c>
      <c r="CC94" s="10">
        <f>3/24000000*OO[[#This Row],[137 (06JUL1985 00:00:00)-Water Temperature (C)]]*OO[[#This Row],[79]]</f>
        <v>9.3439304478074989E-8</v>
      </c>
      <c r="CD94" s="10">
        <f>3/24000000*OO[[#This Row],[138 (06JUL1985 03:00:00)-Water Temperature (C)]]*OO[[#This Row],[80]]</f>
        <v>9.5790757592099978E-8</v>
      </c>
      <c r="CE94" s="10">
        <f>3/24000000*OO[[#This Row],[139 (06JUL1985 06:00:00)-Water Temperature (C)]]*OO[[#This Row],[81]]</f>
        <v>9.5717821778499998E-8</v>
      </c>
      <c r="CF94" s="10">
        <f>3/24000000*OO[[#This Row],[140 (06JUL1985 09:00:00)-Water Temperature (C)]]*OO[[#This Row],[82]]</f>
        <v>9.4568185960312513E-8</v>
      </c>
      <c r="CG94" s="10">
        <f>3/24000000*OO[[#This Row],[141 (06JUL1985 12:00:00)-Water Temperature (C)]]*OO[[#This Row],[83]]</f>
        <v>9.5004761009024993E-8</v>
      </c>
      <c r="CH94" s="10">
        <f>3/24000000*OO[[#This Row],[142 (06JUL1985 15:00:00)-Water Temperature (C)]]*OO[[#This Row],[84]]</f>
        <v>9.1782409179699994E-8</v>
      </c>
      <c r="CI94" s="10">
        <f>3/24000000*OO[[#This Row],[143 (06JUL1985 18:00:00)-Water Temperature (C)]]*OO[[#This Row],[85]]</f>
        <v>8.5896170034062502E-8</v>
      </c>
      <c r="CJ94" s="10">
        <f>3/24000000*OO[[#This Row],[144 (06JUL1985 21:00:00)-Water Temperature (C)]]*OO[[#This Row],[86]]</f>
        <v>8.190334376000001E-8</v>
      </c>
      <c r="CK94" s="10">
        <f>3/24000000*OO[[#This Row],[145 (07JUL1985 00:00:00)-Water Temperature (C)]]*OO[[#This Row],[87]]</f>
        <v>8.0097283150187478E-8</v>
      </c>
      <c r="CL94" s="10">
        <f>3/24000000*OO[[#This Row],[146 (07JUL1985 03:00:00)-Water Temperature (C)]]*OO[[#This Row],[88]]</f>
        <v>8.0390172014724989E-8</v>
      </c>
      <c r="CM94" s="10">
        <f>3/24000000*OO[[#This Row],[147 (07JUL1985 06:00:00)-Water Temperature (C)]]*OO[[#This Row],[89]]</f>
        <v>7.7768570630424998E-8</v>
      </c>
      <c r="CN94" s="10">
        <f>3/24000000*OO[[#This Row],[148 (07JUL1985 09:00:00)-Water Temperature (C)]]*OO[[#This Row],[90]]</f>
        <v>7.3789967422574997E-8</v>
      </c>
      <c r="CO94" s="10">
        <f>3/24000000*OO[[#This Row],[149 (07JUL1985 12:00:00)-Water Temperature (C)]]*OO[[#This Row],[91]]</f>
        <v>7.0842351396899995E-8</v>
      </c>
      <c r="CP94" s="10">
        <f>3/24000000*OO[[#This Row],[150 (07JUL1985 15:00:00)-Water Temperature (C)]]*OO[[#This Row],[92]]</f>
        <v>6.6601795535799995E-8</v>
      </c>
      <c r="CQ94" s="10">
        <f>3/24000000*OO[[#This Row],[151 (07JUL1985 18:00:00)-Water Temperature (C)]]*OO[[#This Row],[93]]</f>
        <v>6.2109809999999991E-8</v>
      </c>
      <c r="CR94" s="10">
        <f>3/24000000*OO[[#This Row],[152 (07JUL1985 21:00:00)-Water Temperature (C)]]*OO[[#This Row],[94]]</f>
        <v>5.8704333835274996E-8</v>
      </c>
      <c r="CS94" s="10">
        <f>3/24000000*OO[[#This Row],[153 (08JUL1985 00:00:00)-Water Temperature (C)]]*OO[[#This Row],[95]]</f>
        <v>5.6762406518837498E-8</v>
      </c>
      <c r="CT94" s="10">
        <f>3/24000000*OO[[#This Row],[154 (08JUL1985 03:00:00)-Water Temperature (C)]]*OO[[#This Row],[96]]</f>
        <v>5.7778177433287498E-8</v>
      </c>
      <c r="CU94" s="10">
        <f>3/24000000*OO[[#This Row],[155 (08JUL1985 06:00:00)-Water Temperature (C)]]*OO[[#This Row],[97]]</f>
        <v>6.0533829310999998E-8</v>
      </c>
      <c r="CV94" s="10">
        <f>3/24000000*OO[[#This Row],[156 (08JUL1985 09:00:00)-Water Temperature (C)]]*OO[[#This Row],[98]]</f>
        <v>6.04925914427125E-8</v>
      </c>
      <c r="CW94" s="10">
        <f>3/24000000*OO[[#This Row],[157 (08JUL1985 12:00:00)-Water Temperature (C)]]*OO[[#This Row],[99]]</f>
        <v>5.91417111199E-8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2.5735190446705111E-42</v>
      </c>
      <c r="D95" s="10">
        <f>3/24*OO[[#This Row],[60 (26JUN1985 09:00:00)-Water Temperature (C)]]*OO[[#This Row],[2]]/SUM(OO[2])</f>
        <v>6.5868367777077276E-27</v>
      </c>
      <c r="E95" s="10">
        <f>3/24*OO[[#This Row],[61 (26JUN1985 12:00:00)-Water Temperature (C)]]*OO[[#This Row],[3]]/SUM(OO[3])</f>
        <v>9.4812687253398986E-15</v>
      </c>
      <c r="F95" s="10">
        <f>3/24*OO[[#This Row],[62 (26JUN1985 15:00:00)-Water Temperature (C)]]*OO[[#This Row],[4]]/SUM(OO[4])</f>
        <v>4.6586770663540966E-6</v>
      </c>
      <c r="G95" s="10">
        <f>3/24*OO[[#This Row],[63 (26JUN1985 18:00:00)-Water Temperature (C)]]*OO[[#This Row],[5]]/SUM(OO[5])</f>
        <v>4.1216853490478227E-3</v>
      </c>
      <c r="H95" s="10">
        <f>3/24*OO[[#This Row],[64 (26JUN1985 21:00:00)-Water Temperature (C)]]*OO[[#This Row],[6]]/SUM(OO[6])</f>
        <v>6.6164962740032487E-2</v>
      </c>
      <c r="I95" s="10">
        <f>3/24*OO[[#This Row],[65 (27JUN1985 00:00:00)-Water Temperature (C)]]*OO[[#This Row],[7]]/SUM(OO[7])</f>
        <v>0.13125934889329627</v>
      </c>
      <c r="J95" s="10">
        <f>3/24*OO[[#This Row],[66 (27JUN1985 03:00:00)-Water Temperature (C)]]*OO[[#This Row],[8]]/SUM(OO[8])</f>
        <v>7.1066327490642234E-2</v>
      </c>
      <c r="K95" s="10">
        <f>3/24*OO[[#This Row],[67 (27JUN1985 06:00:00)-Water Temperature (C)]]*OO[[#This Row],[9]]/SUM(OO[9])</f>
        <v>1.682091107608092E-2</v>
      </c>
      <c r="L95" s="10">
        <f>3/24*OO[[#This Row],[68 (27JUN1985 09:00:00)-Water Temperature (C)]]*OO[[#This Row],[10]]/SUM(OO[10])</f>
        <v>2.2694156933661357E-3</v>
      </c>
      <c r="M95" s="10">
        <f>3/24*OO[[#This Row],[69 (27JUN1985 12:00:00)-Water Temperature (C)]]*OO[[#This Row],[11]]/SUM(OO[11])</f>
        <v>2.7167603350110466E-4</v>
      </c>
      <c r="N95" s="10">
        <f>3/24*OO[[#This Row],[70 (27JUN1985 15:00:00)-Water Temperature (C)]]*OO[[#This Row],[12]]/SUM(OO[12])</f>
        <v>7.5964118963199433E-5</v>
      </c>
      <c r="O95" s="10">
        <f>3/24*OO[[#This Row],[71 (27JUN1985 18:00:00)-Water Temperature (C)]]*OO[[#This Row],[13]]/SUM(OO[13])</f>
        <v>6.000416990161972E-5</v>
      </c>
      <c r="P95" s="10">
        <f>3/24*OO[[#This Row],[72 (27JUN1985 21:00:00)-Water Temperature (C)]]*OO[[#This Row],[14]]/SUM(OO[14])</f>
        <v>6.4435417360354151E-5</v>
      </c>
      <c r="Q95" s="10">
        <f>3/24*OO[[#This Row],[73 (28JUN1985 00:00:00)-Water Temperature (C)]]*OO[[#This Row],[15]]/SUM(OO[15])</f>
        <v>7.0539669600227272E-5</v>
      </c>
      <c r="R95" s="10">
        <f>3/24*OO[[#This Row],[74 (28JUN1985 03:00:00)-Water Temperature (C)]]*OO[[#This Row],[16]]/SUM(OO[16])</f>
        <v>7.2694490924560192E-5</v>
      </c>
      <c r="S95" s="10">
        <f>3/24*OO[[#This Row],[75 (28JUN1985 06:00:00)-Water Temperature (C)]]*OO[[#This Row],[17]]/SUM(OO[17])</f>
        <v>7.0109469259928064E-5</v>
      </c>
      <c r="T95" s="10">
        <f>3/24*OO[[#This Row],[76 (28JUN1985 09:00:00)-Water Temperature (C)]]*OO[[#This Row],[18]]/SUM(OO[18])</f>
        <v>6.4653148011212301E-5</v>
      </c>
      <c r="U95" s="10">
        <f>3/24*OO[[#This Row],[77 (28JUN1985 12:00:00)-Water Temperature (C)]]*OO[[#This Row],[19]]/SUM(OO[19])</f>
        <v>5.8014673585945068E-5</v>
      </c>
      <c r="V95" s="10">
        <f>3/24000000*OO[[#This Row],[78 (28JUN1985 15:00:00)-Water Temperature (C)]]*OO[[#This Row],[20]]</f>
        <v>5.0448760616387503E-5</v>
      </c>
      <c r="W95" s="10">
        <f>3/24000000*OO[[#This Row],[79 (28JUN1985 18:00:00)-Water Temperature (C)]]*OO[[#This Row],[21]]</f>
        <v>4.4206359523199999E-5</v>
      </c>
      <c r="X95" s="10">
        <f>3/24000000*OO[[#This Row],[80 (28JUN1985 21:00:00)-Water Temperature (C)]]*OO[[#This Row],[22]]</f>
        <v>3.9090429835424998E-5</v>
      </c>
      <c r="Y95" s="10">
        <f>3/24000000*OO[[#This Row],[81 (29JUN1985 00:00:00)-Water Temperature (C)]]*OO[[#This Row],[23]]</f>
        <v>3.45630235752375E-5</v>
      </c>
      <c r="Z95" s="10">
        <f>3/24000000*OO[[#This Row],[82 (29JUN1985 03:00:00)-Water Temperature (C)]]*OO[[#This Row],[24]]</f>
        <v>3.1413396206500001E-5</v>
      </c>
      <c r="AA95" s="10">
        <f>3/24000000*OO[[#This Row],[83 (29JUN1985 06:00:00)-Water Temperature (C)]]*OO[[#This Row],[25]]</f>
        <v>2.85559064471375E-5</v>
      </c>
      <c r="AB95" s="10">
        <f>3/24000000*OO[[#This Row],[84 (29JUN1985 09:00:00)-Water Temperature (C)]]*OO[[#This Row],[26]]</f>
        <v>2.5049666688525001E-5</v>
      </c>
      <c r="AC95" s="10">
        <f>3/24000000*OO[[#This Row],[85 (29JUN1985 12:00:00)-Water Temperature (C)]]*OO[[#This Row],[27]]</f>
        <v>2.1650924366364998E-5</v>
      </c>
      <c r="AD95" s="10">
        <f>3/24000000*OO[[#This Row],[86 (29JUN1985 15:00:00)-Water Temperature (C)]]*OO[[#This Row],[28]]</f>
        <v>1.8391706046104998E-5</v>
      </c>
      <c r="AE95" s="10">
        <f>3/24000000*OO[[#This Row],[88 (29JUN1985 21:00:00)-Water Temperature (C)]]*OO[[#This Row],[30]]</f>
        <v>1.3916973013856251E-5</v>
      </c>
      <c r="AF95" s="10">
        <f>3/24000000*OO[[#This Row],[88 (29JUN1985 21:00:00)-Water Temperature (C)]]*OO[[#This Row],[30]]</f>
        <v>1.3916973013856251E-5</v>
      </c>
      <c r="AG95" s="10">
        <f>3/24000000*OO[[#This Row],[89 (30JUN1985 00:00:00)-Water Temperature (C)]]*OO[[#This Row],[31]]</f>
        <v>1.212556857248E-5</v>
      </c>
      <c r="AH95" s="10">
        <f>3/24000000*OO[[#This Row],[90 (30JUN1985 03:00:00)-Water Temperature (C)]]*OO[[#This Row],[32]]</f>
        <v>1.0940348831100001E-5</v>
      </c>
      <c r="AI95" s="10">
        <f>3/24000000*OO[[#This Row],[91 (30JUN1985 06:00:00)-Water Temperature (C)]]*OO[[#This Row],[33]]</f>
        <v>9.9025230498912486E-6</v>
      </c>
      <c r="AJ95" s="10">
        <f>3/24000000*OO[[#This Row],[92 (30JUN1985 09:00:00)-Water Temperature (C)]]*OO[[#This Row],[34]]</f>
        <v>8.8662655395612489E-6</v>
      </c>
      <c r="AK95" s="10">
        <f>3/24000000*OO[[#This Row],[93 (30JUN1985 12:00:00)-Water Temperature (C)]]*OO[[#This Row],[35]]</f>
        <v>7.7588853672750006E-6</v>
      </c>
      <c r="AL95" s="10">
        <f>3/24000000*OO[[#This Row],[94 (30JUN1985 15:00:00)-Water Temperature (C)]]*OO[[#This Row],[36]]</f>
        <v>6.5619138801062503E-6</v>
      </c>
      <c r="AM95" s="10">
        <f>3/24000000*OO[[#This Row],[95 (30JUN1985 18:00:00)-Water Temperature (C)]]*OO[[#This Row],[37]]</f>
        <v>5.5289365652949996E-6</v>
      </c>
      <c r="AN95" s="10">
        <f>3/24000000*OO[[#This Row],[96 (30JUN1985 21:00:00)-Water Temperature (C)]]*OO[[#This Row],[38]]</f>
        <v>4.7262756520675002E-6</v>
      </c>
      <c r="AO95" s="10">
        <f>3/24000000*OO[[#This Row],[97 (01JUL1985 00:00:00)-Water Temperature (C)]]*OO[[#This Row],[39]]</f>
        <v>3.9627233209612503E-6</v>
      </c>
      <c r="AP95" s="10">
        <f>3/24000000*OO[[#This Row],[98 (01JUL1985 03:00:00)-Water Temperature (C)]]*OO[[#This Row],[40]]</f>
        <v>3.2482755357349999E-6</v>
      </c>
      <c r="AQ95" s="10">
        <f>3/24000000*OO[[#This Row],[99 (01JUL1985 06:00:00)-Water Temperature (C)]]*OO[[#This Row],[41]]</f>
        <v>2.3983648018181249E-6</v>
      </c>
      <c r="AR95" s="10">
        <f>3/24000000*OO[[#This Row],[100 (01JUL1985 09:00:00)-Water Temperature (C)]]*OO[[#This Row],[42]]</f>
        <v>1.66547117767775E-6</v>
      </c>
      <c r="AS95" s="10">
        <f>3/24000000*OO[[#This Row],[101 (01JUL1985 12:00:00)-Water Temperature (C)]]*OO[[#This Row],[43]]</f>
        <v>1.1673118503877499E-6</v>
      </c>
      <c r="AT95" s="10">
        <f>3/24000000*OO[[#This Row],[102 (01JUL1985 15:00:00)-Water Temperature (C)]]*OO[[#This Row],[44]]</f>
        <v>8.5801308674500012E-7</v>
      </c>
      <c r="AU95" s="10">
        <f>3/24000000*OO[[#This Row],[103 (01JUL1985 18:00:00)-Water Temperature (C)]]*OO[[#This Row],[45]]</f>
        <v>6.7096517811699993E-7</v>
      </c>
      <c r="AV95" s="10">
        <f>3/24000000*OO[[#This Row],[104 (01JUL1985 21:00:00)-Water Temperature (C)]]*OO[[#This Row],[46]]</f>
        <v>5.6205730181625007E-7</v>
      </c>
      <c r="AW95" s="10">
        <f>3/24000000*OO[[#This Row],[105 (02JUL1985 00:00:00)-Water Temperature (C)]]*OO[[#This Row],[47]]</f>
        <v>5.0105125460600003E-7</v>
      </c>
      <c r="AX95" s="10">
        <f>3/24000000*OO[[#This Row],[106 (02JUL1985 03:00:00)-Water Temperature (C)]]*OO[[#This Row],[48]]</f>
        <v>4.8457578384099997E-7</v>
      </c>
      <c r="AY95" s="10">
        <f>3/24000000*OO[[#This Row],[107 (02JUL1985 06:00:00)-Water Temperature (C)]]*OO[[#This Row],[49]]</f>
        <v>4.6478384271287502E-7</v>
      </c>
      <c r="AZ95" s="10">
        <f>3/24000000*OO[[#This Row],[108 (02JUL1985 09:00:00)-Water Temperature (C)]]*OO[[#This Row],[50]]</f>
        <v>4.3663665602699999E-7</v>
      </c>
      <c r="BA95" s="10">
        <f>3/24000000*OO[[#This Row],[109 (02JUL1985 12:00:00)-Water Temperature (C)]]*OO[[#This Row],[51]]</f>
        <v>4.1095055141699998E-7</v>
      </c>
      <c r="BB95" s="10">
        <f>3/24000000*OO[[#This Row],[110 (02JUL1985 15:00:00)-Water Temperature (C)]]*OO[[#This Row],[52]]</f>
        <v>3.7806257599050001E-7</v>
      </c>
      <c r="BC95" s="10">
        <f>3/24000000*OO[[#This Row],[111 (02JUL1985 18:00:00)-Water Temperature (C)]]*OO[[#This Row],[53]]</f>
        <v>3.4484504419225E-7</v>
      </c>
      <c r="BD95" s="10">
        <f>3/24000000*OO[[#This Row],[112 (02JUL1985 21:00:00)-Water Temperature (C)]]*OO[[#This Row],[54]]</f>
        <v>3.2349751654249998E-7</v>
      </c>
      <c r="BE95" s="10">
        <f>3/24000000*OO[[#This Row],[113 (03JUL1985 00:00:00)-Water Temperature (C)]]*OO[[#This Row],[55]]</f>
        <v>3.0789995794999997E-7</v>
      </c>
      <c r="BF95" s="10">
        <f>3/24000000*OO[[#This Row],[114 (03JUL1985 03:00:00)-Water Temperature (C)]]*OO[[#This Row],[56]]</f>
        <v>3.0712609042749999E-7</v>
      </c>
      <c r="BG95" s="10">
        <f>3/24000000*OO[[#This Row],[115 (03JUL1985 06:00:00)-Water Temperature (C)]]*OO[[#This Row],[57]]</f>
        <v>3.0421130708237504E-7</v>
      </c>
      <c r="BH95" s="10">
        <f>3/24000000*OO[[#This Row],[116 (03JUL1985 09:00:00)-Water Temperature (C)]]*OO[[#This Row],[58]]</f>
        <v>2.9300228997287497E-7</v>
      </c>
      <c r="BI95" s="10">
        <f>3/24000000*OO[[#This Row],[117 (03JUL1985 12:00:00)-Water Temperature (C)]]*OO[[#This Row],[59]]</f>
        <v>2.7911537577549999E-7</v>
      </c>
      <c r="BJ95" s="10">
        <f>3/24000000*OO[[#This Row],[118 (03JUL1985 15:00:00)-Water Temperature (C)]]*OO[[#This Row],[60]]</f>
        <v>2.5811709915200001E-7</v>
      </c>
      <c r="BK95" s="10">
        <f>3/24000000*OO[[#This Row],[119 (03JUL1985 18:00:00)-Water Temperature (C)]]*OO[[#This Row],[61]]</f>
        <v>2.3723273886894997E-7</v>
      </c>
      <c r="BL95" s="10">
        <f>3/24000000*OO[[#This Row],[120 (03JUL1985 21:00:00)-Water Temperature (C)]]*OO[[#This Row],[62]]</f>
        <v>2.2179965996715E-7</v>
      </c>
      <c r="BM95" s="10">
        <f>3/24000000*OO[[#This Row],[121 (04JUL1985 00:00:00)-Water Temperature (C)]]*OO[[#This Row],[63]]</f>
        <v>2.0986025281620001E-7</v>
      </c>
      <c r="BN95" s="10">
        <f>3/24000000*OO[[#This Row],[122 (04JUL1985 03:00:00)-Water Temperature (C)]]*OO[[#This Row],[64]]</f>
        <v>2.0683395001762502E-7</v>
      </c>
      <c r="BO95" s="10">
        <f>3/24000000*OO[[#This Row],[123 (04JUL1985 06:00:00)-Water Temperature (C)]]*OO[[#This Row],[65]]</f>
        <v>1.9925799327722501E-7</v>
      </c>
      <c r="BP95" s="10">
        <f>3/24000000*OO[[#This Row],[124 (04JUL1985 09:00:00)-Water Temperature (C)]]*OO[[#This Row],[66]]</f>
        <v>1.9079352315562502E-7</v>
      </c>
      <c r="BQ95" s="10">
        <f>3/24000000*OO[[#This Row],[125 (04JUL1985 12:00:00)-Water Temperature (C)]]*OO[[#This Row],[67]]</f>
        <v>1.7935518950797503E-7</v>
      </c>
      <c r="BR95" s="10">
        <f>3/24000000*OO[[#This Row],[126 (04JUL1985 15:00:00)-Water Temperature (C)]]*OO[[#This Row],[68]]</f>
        <v>1.6711384195421248E-7</v>
      </c>
      <c r="BS95" s="10">
        <f>3/24000000*OO[[#This Row],[127 (04JUL1985 18:00:00)-Water Temperature (C)]]*OO[[#This Row],[69]]</f>
        <v>1.582145380117E-7</v>
      </c>
      <c r="BT95" s="10">
        <f>3/24000000*OO[[#This Row],[128 (04JUL1985 21:00:00)-Water Temperature (C)]]*OO[[#This Row],[70]]</f>
        <v>1.4959619776272502E-7</v>
      </c>
      <c r="BU95" s="10">
        <f>3/24000000*OO[[#This Row],[129 (05JUL1985 00:00:00)-Water Temperature (C)]]*OO[[#This Row],[71]]</f>
        <v>1.4273843959734997E-7</v>
      </c>
      <c r="BV95" s="10">
        <f>3/24000000*OO[[#This Row],[130 (05JUL1985 03:00:00)-Water Temperature (C)]]*OO[[#This Row],[72]]</f>
        <v>1.4363834481136249E-7</v>
      </c>
      <c r="BW95" s="10">
        <f>3/24000000*OO[[#This Row],[131 (05JUL1985 06:00:00)-Water Temperature (C)]]*OO[[#This Row],[73]]</f>
        <v>1.4180721759930002E-7</v>
      </c>
      <c r="BX95" s="10">
        <f>3/24000000*OO[[#This Row],[132 (05JUL1985 09:00:00)-Water Temperature (C)]]*OO[[#This Row],[74]]</f>
        <v>1.3787500290119998E-7</v>
      </c>
      <c r="BY95" s="10">
        <f>3/24000000*OO[[#This Row],[133 (05JUL1985 12:00:00)-Water Temperature (C)]]*OO[[#This Row],[75]]</f>
        <v>1.3436555546118752E-7</v>
      </c>
      <c r="BZ95" s="10">
        <f>3/24000000*OO[[#This Row],[134 (05JUL1985 15:00:00)-Water Temperature (C)]]*OO[[#This Row],[76]]</f>
        <v>1.2746673752996251E-7</v>
      </c>
      <c r="CA95" s="10">
        <f>3/24000000*OO[[#This Row],[135 (05JUL1985 18:00:00)-Water Temperature (C)]]*OO[[#This Row],[77]]</f>
        <v>1.1999255580356251E-7</v>
      </c>
      <c r="CB95" s="10">
        <f>3/24000000*OO[[#This Row],[136 (05JUL1985 21:00:00)-Water Temperature (C)]]*OO[[#This Row],[78]]</f>
        <v>1.1451097669987499E-7</v>
      </c>
      <c r="CC95" s="10">
        <f>3/24000000*OO[[#This Row],[137 (06JUL1985 00:00:00)-Water Temperature (C)]]*OO[[#This Row],[79]]</f>
        <v>1.1073099686827498E-7</v>
      </c>
      <c r="CD95" s="10">
        <f>3/24000000*OO[[#This Row],[138 (06JUL1985 03:00:00)-Water Temperature (C)]]*OO[[#This Row],[80]]</f>
        <v>1.1350880982297501E-7</v>
      </c>
      <c r="CE95" s="10">
        <f>3/24000000*OO[[#This Row],[139 (06JUL1985 06:00:00)-Water Temperature (C)]]*OO[[#This Row],[81]]</f>
        <v>1.1390552080499999E-7</v>
      </c>
      <c r="CF95" s="10">
        <f>3/24000000*OO[[#This Row],[140 (06JUL1985 09:00:00)-Water Temperature (C)]]*OO[[#This Row],[82]]</f>
        <v>1.1251993537156248E-7</v>
      </c>
      <c r="CG95" s="10">
        <f>3/24000000*OO[[#This Row],[141 (06JUL1985 12:00:00)-Water Temperature (C)]]*OO[[#This Row],[83]]</f>
        <v>1.13065838925075E-7</v>
      </c>
      <c r="CH95" s="10">
        <f>3/24000000*OO[[#This Row],[142 (06JUL1985 15:00:00)-Water Temperature (C)]]*OO[[#This Row],[84]]</f>
        <v>1.094196724482375E-7</v>
      </c>
      <c r="CI95" s="10">
        <f>3/24000000*OO[[#This Row],[143 (06JUL1985 18:00:00)-Water Temperature (C)]]*OO[[#This Row],[85]]</f>
        <v>1.020980599975875E-7</v>
      </c>
      <c r="CJ95" s="10">
        <f>3/24000000*OO[[#This Row],[144 (06JUL1985 21:00:00)-Water Temperature (C)]]*OO[[#This Row],[86]]</f>
        <v>9.7070407415624988E-8</v>
      </c>
      <c r="CK95" s="10">
        <f>3/24000000*OO[[#This Row],[145 (07JUL1985 00:00:00)-Water Temperature (C)]]*OO[[#This Row],[87]]</f>
        <v>9.4979588263500007E-8</v>
      </c>
      <c r="CL95" s="10">
        <f>3/24000000*OO[[#This Row],[146 (07JUL1985 03:00:00)-Water Temperature (C)]]*OO[[#This Row],[88]]</f>
        <v>9.5721443732599993E-8</v>
      </c>
      <c r="CM95" s="10">
        <f>3/24000000*OO[[#This Row],[147 (07JUL1985 06:00:00)-Water Temperature (C)]]*OO[[#This Row],[89]]</f>
        <v>9.3016038809687499E-8</v>
      </c>
      <c r="CN95" s="10">
        <f>3/24000000*OO[[#This Row],[148 (07JUL1985 09:00:00)-Water Temperature (C)]]*OO[[#This Row],[90]]</f>
        <v>8.8189051435237487E-8</v>
      </c>
      <c r="CO95" s="10">
        <f>3/24000000*OO[[#This Row],[149 (07JUL1985 12:00:00)-Water Temperature (C)]]*OO[[#This Row],[91]]</f>
        <v>8.4481017147099999E-8</v>
      </c>
      <c r="CP95" s="10">
        <f>3/24000000*OO[[#This Row],[150 (07JUL1985 15:00:00)-Water Temperature (C)]]*OO[[#This Row],[92]]</f>
        <v>7.9413158262824995E-8</v>
      </c>
      <c r="CQ95" s="10">
        <f>3/24000000*OO[[#This Row],[151 (07JUL1985 18:00:00)-Water Temperature (C)]]*OO[[#This Row],[93]]</f>
        <v>7.3948059878962487E-8</v>
      </c>
      <c r="CR95" s="10">
        <f>3/24000000*OO[[#This Row],[152 (07JUL1985 21:00:00)-Water Temperature (C)]]*OO[[#This Row],[94]]</f>
        <v>6.9748107106762496E-8</v>
      </c>
      <c r="CS95" s="10">
        <f>3/24000000*OO[[#This Row],[153 (08JUL1985 00:00:00)-Water Temperature (C)]]*OO[[#This Row],[95]]</f>
        <v>6.7144736931749998E-8</v>
      </c>
      <c r="CT95" s="10">
        <f>3/24000000*OO[[#This Row],[154 (08JUL1985 03:00:00)-Water Temperature (C)]]*OO[[#This Row],[96]]</f>
        <v>6.8050633480075005E-8</v>
      </c>
      <c r="CU95" s="10">
        <f>3/24000000*OO[[#This Row],[155 (08JUL1985 06:00:00)-Water Temperature (C)]]*OO[[#This Row],[97]]</f>
        <v>7.1411114080499993E-8</v>
      </c>
      <c r="CV95" s="10">
        <f>3/24000000*OO[[#This Row],[156 (08JUL1985 09:00:00)-Water Temperature (C)]]*OO[[#This Row],[98]]</f>
        <v>7.1678251705500001E-8</v>
      </c>
      <c r="CW95" s="10">
        <f>3/24000000*OO[[#This Row],[157 (08JUL1985 12:00:00)-Water Temperature (C)]]*OO[[#This Row],[99]]</f>
        <v>7.0234021021062509E-8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1.2261743210467065E-43</v>
      </c>
      <c r="D96" s="10">
        <f>3/24*OO[[#This Row],[60 (26JUN1985 09:00:00)-Water Temperature (C)]]*OO[[#This Row],[2]]/SUM(OO[2])</f>
        <v>6.1664571816878671E-28</v>
      </c>
      <c r="E96" s="10">
        <f>3/24*OO[[#This Row],[61 (26JUN1985 12:00:00)-Water Temperature (C)]]*OO[[#This Row],[3]]/SUM(OO[3])</f>
        <v>1.0657429169411649E-15</v>
      </c>
      <c r="F96" s="10">
        <f>3/24*OO[[#This Row],[62 (26JUN1985 15:00:00)-Water Temperature (C)]]*OO[[#This Row],[4]]/SUM(OO[4])</f>
        <v>1.4012766634022987E-6</v>
      </c>
      <c r="G96" s="10">
        <f>3/24*OO[[#This Row],[63 (26JUN1985 18:00:00)-Water Temperature (C)]]*OO[[#This Row],[5]]/SUM(OO[5])</f>
        <v>2.0744408703913509E-3</v>
      </c>
      <c r="H96" s="10">
        <f>3/24*OO[[#This Row],[64 (26JUN1985 21:00:00)-Water Temperature (C)]]*OO[[#This Row],[6]]/SUM(OO[6])</f>
        <v>4.185293239777102E-2</v>
      </c>
      <c r="I96" s="10">
        <f>3/24*OO[[#This Row],[65 (27JUN1985 00:00:00)-Water Temperature (C)]]*OO[[#This Row],[7]]/SUM(OO[7])</f>
        <v>9.6171371897032162E-2</v>
      </c>
      <c r="J96" s="10">
        <f>3/24*OO[[#This Row],[66 (27JUN1985 03:00:00)-Water Temperature (C)]]*OO[[#This Row],[8]]/SUM(OO[8])</f>
        <v>5.7502651406286492E-2</v>
      </c>
      <c r="K96" s="10">
        <f>3/24*OO[[#This Row],[67 (27JUN1985 06:00:00)-Water Temperature (C)]]*OO[[#This Row],[9]]/SUM(OO[9])</f>
        <v>1.4581609692114961E-2</v>
      </c>
      <c r="L96" s="10">
        <f>3/24*OO[[#This Row],[68 (27JUN1985 09:00:00)-Water Temperature (C)]]*OO[[#This Row],[10]]/SUM(OO[10])</f>
        <v>2.052385501569659E-3</v>
      </c>
      <c r="M96" s="10">
        <f>3/24*OO[[#This Row],[69 (27JUN1985 12:00:00)-Water Temperature (C)]]*OO[[#This Row],[11]]/SUM(OO[11])</f>
        <v>2.4131501601289782E-4</v>
      </c>
      <c r="N96" s="10">
        <f>3/24*OO[[#This Row],[70 (27JUN1985 15:00:00)-Water Temperature (C)]]*OO[[#This Row],[12]]/SUM(OO[12])</f>
        <v>5.9724697375104217E-5</v>
      </c>
      <c r="O96" s="10">
        <f>3/24*OO[[#This Row],[71 (27JUN1985 18:00:00)-Water Temperature (C)]]*OO[[#This Row],[13]]/SUM(OO[13])</f>
        <v>4.4330010957275232E-5</v>
      </c>
      <c r="P96" s="10">
        <f>3/24*OO[[#This Row],[72 (27JUN1985 21:00:00)-Water Temperature (C)]]*OO[[#This Row],[14]]/SUM(OO[14])</f>
        <v>4.7171508873414292E-5</v>
      </c>
      <c r="Q96" s="10">
        <f>3/24*OO[[#This Row],[73 (28JUN1985 00:00:00)-Water Temperature (C)]]*OO[[#This Row],[15]]/SUM(OO[15])</f>
        <v>5.1985930874065396E-5</v>
      </c>
      <c r="R96" s="10">
        <f>3/24*OO[[#This Row],[74 (28JUN1985 03:00:00)-Water Temperature (C)]]*OO[[#This Row],[16]]/SUM(OO[16])</f>
        <v>5.4069832450259726E-5</v>
      </c>
      <c r="S96" s="10">
        <f>3/24*OO[[#This Row],[75 (28JUN1985 06:00:00)-Water Temperature (C)]]*OO[[#This Row],[17]]/SUM(OO[17])</f>
        <v>5.2545706791616037E-5</v>
      </c>
      <c r="T96" s="10">
        <f>3/24*OO[[#This Row],[76 (28JUN1985 09:00:00)-Water Temperature (C)]]*OO[[#This Row],[18]]/SUM(OO[18])</f>
        <v>4.8677955256358784E-5</v>
      </c>
      <c r="U96" s="10">
        <f>3/24*OO[[#This Row],[77 (28JUN1985 12:00:00)-Water Temperature (C)]]*OO[[#This Row],[19]]/SUM(OO[19])</f>
        <v>4.3776698836601755E-5</v>
      </c>
      <c r="V96" s="10">
        <f>3/24000000*OO[[#This Row],[78 (28JUN1985 15:00:00)-Water Temperature (C)]]*OO[[#This Row],[20]]</f>
        <v>3.8129237751187499E-5</v>
      </c>
      <c r="W96" s="10">
        <f>3/24000000*OO[[#This Row],[79 (28JUN1985 18:00:00)-Water Temperature (C)]]*OO[[#This Row],[21]]</f>
        <v>3.3402172904374998E-5</v>
      </c>
      <c r="X96" s="10">
        <f>3/24000000*OO[[#This Row],[80 (28JUN1985 21:00:00)-Water Temperature (C)]]*OO[[#This Row],[22]]</f>
        <v>2.9591443079099992E-5</v>
      </c>
      <c r="Y96" s="10">
        <f>3/24000000*OO[[#This Row],[81 (29JUN1985 00:00:00)-Water Temperature (C)]]*OO[[#This Row],[23]]</f>
        <v>2.6209487727500001E-5</v>
      </c>
      <c r="Z96" s="10">
        <f>3/24000000*OO[[#This Row],[82 (29JUN1985 03:00:00)-Water Temperature (C)]]*OO[[#This Row],[24]]</f>
        <v>2.38717324020875E-5</v>
      </c>
      <c r="AA96" s="10">
        <f>3/24000000*OO[[#This Row],[83 (29JUN1985 06:00:00)-Water Temperature (C)]]*OO[[#This Row],[25]]</f>
        <v>2.1804391616122499E-5</v>
      </c>
      <c r="AB96" s="10">
        <f>3/24000000*OO[[#This Row],[84 (29JUN1985 09:00:00)-Water Temperature (C)]]*OO[[#This Row],[26]]</f>
        <v>1.9215114006817497E-5</v>
      </c>
      <c r="AC96" s="10">
        <f>3/24000000*OO[[#This Row],[85 (29JUN1985 12:00:00)-Water Temperature (C)]]*OO[[#This Row],[27]]</f>
        <v>1.6651001058281247E-5</v>
      </c>
      <c r="AD96" s="10">
        <f>3/24000000*OO[[#This Row],[86 (29JUN1985 15:00:00)-Water Temperature (C)]]*OO[[#This Row],[28]]</f>
        <v>1.4173556316525002E-5</v>
      </c>
      <c r="AE96" s="10">
        <f>3/24000000*OO[[#This Row],[88 (29JUN1985 21:00:00)-Water Temperature (C)]]*OO[[#This Row],[30]]</f>
        <v>1.0753535606654999E-5</v>
      </c>
      <c r="AF96" s="10">
        <f>3/24000000*OO[[#This Row],[88 (29JUN1985 21:00:00)-Water Temperature (C)]]*OO[[#This Row],[30]]</f>
        <v>1.0753535606654999E-5</v>
      </c>
      <c r="AG96" s="10">
        <f>3/24000000*OO[[#This Row],[89 (30JUN1985 00:00:00)-Water Temperature (C)]]*OO[[#This Row],[31]]</f>
        <v>9.3917325369999991E-6</v>
      </c>
      <c r="AH96" s="10">
        <f>3/24000000*OO[[#This Row],[90 (30JUN1985 03:00:00)-Water Temperature (C)]]*OO[[#This Row],[32]]</f>
        <v>8.4945794800737504E-6</v>
      </c>
      <c r="AI96" s="10">
        <f>3/24000000*OO[[#This Row],[91 (30JUN1985 06:00:00)-Water Temperature (C)]]*OO[[#This Row],[33]]</f>
        <v>7.727023379924999E-6</v>
      </c>
      <c r="AJ96" s="10">
        <f>3/24000000*OO[[#This Row],[92 (30JUN1985 09:00:00)-Water Temperature (C)]]*OO[[#This Row],[34]]</f>
        <v>6.9550535981300002E-6</v>
      </c>
      <c r="AK96" s="10">
        <f>3/24000000*OO[[#This Row],[93 (30JUN1985 12:00:00)-Water Temperature (C)]]*OO[[#This Row],[35]]</f>
        <v>6.1167234408524986E-6</v>
      </c>
      <c r="AL96" s="10">
        <f>3/24000000*OO[[#This Row],[94 (30JUN1985 15:00:00)-Water Temperature (C)]]*OO[[#This Row],[36]]</f>
        <v>5.1885940450124989E-6</v>
      </c>
      <c r="AM96" s="10">
        <f>3/24000000*OO[[#This Row],[95 (30JUN1985 18:00:00)-Water Temperature (C)]]*OO[[#This Row],[37]]</f>
        <v>4.3753370472099995E-6</v>
      </c>
      <c r="AN96" s="10">
        <f>3/24000000*OO[[#This Row],[96 (30JUN1985 21:00:00)-Water Temperature (C)]]*OO[[#This Row],[38]]</f>
        <v>3.7492744501199997E-6</v>
      </c>
      <c r="AO96" s="10">
        <f>3/24000000*OO[[#This Row],[97 (01JUL1985 00:00:00)-Water Temperature (C)]]*OO[[#This Row],[39]]</f>
        <v>3.1657402332024995E-6</v>
      </c>
      <c r="AP96" s="10">
        <f>3/24000000*OO[[#This Row],[98 (01JUL1985 03:00:00)-Water Temperature (C)]]*OO[[#This Row],[40]]</f>
        <v>2.6196754134250002E-6</v>
      </c>
      <c r="AQ96" s="10">
        <f>3/24000000*OO[[#This Row],[99 (01JUL1985 06:00:00)-Water Temperature (C)]]*OO[[#This Row],[41]]</f>
        <v>1.9544250794039999E-6</v>
      </c>
      <c r="AR96" s="10">
        <f>3/24000000*OO[[#This Row],[100 (01JUL1985 09:00:00)-Water Temperature (C)]]*OO[[#This Row],[42]]</f>
        <v>1.3593031534380001E-6</v>
      </c>
      <c r="AS96" s="10">
        <f>3/24000000*OO[[#This Row],[101 (01JUL1985 12:00:00)-Water Temperature (C)]]*OO[[#This Row],[43]]</f>
        <v>9.483509029874999E-7</v>
      </c>
      <c r="AT96" s="10">
        <f>3/24000000*OO[[#This Row],[102 (01JUL1985 15:00:00)-Water Temperature (C)]]*OO[[#This Row],[44]]</f>
        <v>6.9200780877799992E-7</v>
      </c>
      <c r="AU96" s="10">
        <f>3/24000000*OO[[#This Row],[103 (01JUL1985 18:00:00)-Water Temperature (C)]]*OO[[#This Row],[45]]</f>
        <v>5.3698716591412508E-7</v>
      </c>
      <c r="AV96" s="10">
        <f>3/24000000*OO[[#This Row],[104 (01JUL1985 21:00:00)-Water Temperature (C)]]*OO[[#This Row],[46]]</f>
        <v>4.4704448293499998E-7</v>
      </c>
      <c r="AW96" s="10">
        <f>3/24000000*OO[[#This Row],[105 (02JUL1985 00:00:00)-Water Temperature (C)]]*OO[[#This Row],[47]]</f>
        <v>3.9663810879999996E-7</v>
      </c>
      <c r="AX96" s="10">
        <f>3/24000000*OO[[#This Row],[106 (02JUL1985 03:00:00)-Water Temperature (C)]]*OO[[#This Row],[48]]</f>
        <v>3.8277266055599994E-7</v>
      </c>
      <c r="AY96" s="10">
        <f>3/24000000*OO[[#This Row],[107 (02JUL1985 06:00:00)-Water Temperature (C)]]*OO[[#This Row],[49]]</f>
        <v>3.6789352086699995E-7</v>
      </c>
      <c r="AZ96" s="10">
        <f>3/24000000*OO[[#This Row],[108 (02JUL1985 09:00:00)-Water Temperature (C)]]*OO[[#This Row],[50]]</f>
        <v>3.4569552651899996E-7</v>
      </c>
      <c r="BA96" s="10">
        <f>3/24000000*OO[[#This Row],[109 (02JUL1985 12:00:00)-Water Temperature (C)]]*OO[[#This Row],[51]]</f>
        <v>3.2513536013499997E-7</v>
      </c>
      <c r="BB96" s="10">
        <f>3/24000000*OO[[#This Row],[110 (02JUL1985 15:00:00)-Water Temperature (C)]]*OO[[#This Row],[52]]</f>
        <v>2.9913559501299997E-7</v>
      </c>
      <c r="BC96" s="10">
        <f>3/24000000*OO[[#This Row],[111 (02JUL1985 18:00:00)-Water Temperature (C)]]*OO[[#This Row],[53]]</f>
        <v>2.722122158925E-7</v>
      </c>
      <c r="BD96" s="10">
        <f>3/24000000*OO[[#This Row],[112 (02JUL1985 21:00:00)-Water Temperature (C)]]*OO[[#This Row],[54]]</f>
        <v>2.5493815527750002E-7</v>
      </c>
      <c r="BE96" s="10">
        <f>3/24000000*OO[[#This Row],[113 (03JUL1985 00:00:00)-Water Temperature (C)]]*OO[[#This Row],[55]]</f>
        <v>2.4250455547500005E-7</v>
      </c>
      <c r="BF96" s="10">
        <f>3/24000000*OO[[#This Row],[114 (03JUL1985 03:00:00)-Water Temperature (C)]]*OO[[#This Row],[56]]</f>
        <v>2.4176170666622499E-7</v>
      </c>
      <c r="BG96" s="10">
        <f>3/24000000*OO[[#This Row],[115 (03JUL1985 06:00:00)-Water Temperature (C)]]*OO[[#This Row],[57]]</f>
        <v>2.4007286998799997E-7</v>
      </c>
      <c r="BH96" s="10">
        <f>3/24000000*OO[[#This Row],[116 (03JUL1985 09:00:00)-Water Temperature (C)]]*OO[[#This Row],[58]]</f>
        <v>2.3155007222624999E-7</v>
      </c>
      <c r="BI96" s="10">
        <f>3/24000000*OO[[#This Row],[117 (03JUL1985 12:00:00)-Water Temperature (C)]]*OO[[#This Row],[59]]</f>
        <v>2.2056997998168747E-7</v>
      </c>
      <c r="BJ96" s="10">
        <f>3/24000000*OO[[#This Row],[118 (03JUL1985 15:00:00)-Water Temperature (C)]]*OO[[#This Row],[60]]</f>
        <v>2.0405250990249997E-7</v>
      </c>
      <c r="BK96" s="10">
        <f>3/24000000*OO[[#This Row],[119 (03JUL1985 18:00:00)-Water Temperature (C)]]*OO[[#This Row],[61]]</f>
        <v>1.871561550985E-7</v>
      </c>
      <c r="BL96" s="10">
        <f>3/24000000*OO[[#This Row],[120 (03JUL1985 21:00:00)-Water Temperature (C)]]*OO[[#This Row],[62]]</f>
        <v>1.747665641705625E-7</v>
      </c>
      <c r="BM96" s="10">
        <f>3/24000000*OO[[#This Row],[121 (04JUL1985 00:00:00)-Water Temperature (C)]]*OO[[#This Row],[63]]</f>
        <v>1.6523705214618745E-7</v>
      </c>
      <c r="BN96" s="10">
        <f>3/24000000*OO[[#This Row],[122 (04JUL1985 03:00:00)-Water Temperature (C)]]*OO[[#This Row],[64]]</f>
        <v>1.6275194587646251E-7</v>
      </c>
      <c r="BO96" s="10">
        <f>3/24000000*OO[[#This Row],[123 (04JUL1985 06:00:00)-Water Temperature (C)]]*OO[[#This Row],[65]]</f>
        <v>1.5722876049414998E-7</v>
      </c>
      <c r="BP96" s="10">
        <f>3/24000000*OO[[#This Row],[124 (04JUL1985 09:00:00)-Water Temperature (C)]]*OO[[#This Row],[66]]</f>
        <v>1.50552462074775E-7</v>
      </c>
      <c r="BQ96" s="10">
        <f>3/24000000*OO[[#This Row],[125 (04JUL1985 12:00:00)-Water Temperature (C)]]*OO[[#This Row],[67]]</f>
        <v>1.4172202484527502E-7</v>
      </c>
      <c r="BR96" s="10">
        <f>3/24000000*OO[[#This Row],[126 (04JUL1985 15:00:00)-Water Temperature (C)]]*OO[[#This Row],[68]]</f>
        <v>1.3199174990399999E-7</v>
      </c>
      <c r="BS96" s="10">
        <f>3/24000000*OO[[#This Row],[127 (04JUL1985 18:00:00)-Water Temperature (C)]]*OO[[#This Row],[69]]</f>
        <v>1.2492707025606246E-7</v>
      </c>
      <c r="BT96" s="10">
        <f>3/24000000*OO[[#This Row],[128 (04JUL1985 21:00:00)-Water Temperature (C)]]*OO[[#This Row],[70]]</f>
        <v>1.180739760901875E-7</v>
      </c>
      <c r="BU96" s="10">
        <f>3/24000000*OO[[#This Row],[129 (05JUL1985 00:00:00)-Water Temperature (C)]]*OO[[#This Row],[71]]</f>
        <v>1.1249298236019999E-7</v>
      </c>
      <c r="BV96" s="10">
        <f>3/24000000*OO[[#This Row],[130 (05JUL1985 03:00:00)-Water Temperature (C)]]*OO[[#This Row],[72]]</f>
        <v>1.1294544710349999E-7</v>
      </c>
      <c r="BW96" s="10">
        <f>3/24000000*OO[[#This Row],[131 (05JUL1985 06:00:00)-Water Temperature (C)]]*OO[[#This Row],[73]]</f>
        <v>1.1175306170770002E-7</v>
      </c>
      <c r="BX96" s="10">
        <f>3/24000000*OO[[#This Row],[132 (05JUL1985 09:00:00)-Water Temperature (C)]]*OO[[#This Row],[74]]</f>
        <v>1.0858046517675001E-7</v>
      </c>
      <c r="BY96" s="10">
        <f>3/24000000*OO[[#This Row],[133 (05JUL1985 12:00:00)-Water Temperature (C)]]*OO[[#This Row],[75]]</f>
        <v>1.0583471832674999E-7</v>
      </c>
      <c r="BZ96" s="10">
        <f>3/24000000*OO[[#This Row],[134 (05JUL1985 15:00:00)-Water Temperature (C)]]*OO[[#This Row],[76]]</f>
        <v>1.0047982302108748E-7</v>
      </c>
      <c r="CA96" s="10">
        <f>3/24000000*OO[[#This Row],[135 (05JUL1985 18:00:00)-Water Temperature (C)]]*OO[[#This Row],[77]]</f>
        <v>9.446581503389999E-8</v>
      </c>
      <c r="CB96" s="10">
        <f>3/24000000*OO[[#This Row],[136 (05JUL1985 21:00:00)-Water Temperature (C)]]*OO[[#This Row],[78]]</f>
        <v>9.0093585848474984E-8</v>
      </c>
      <c r="CC96" s="10">
        <f>3/24000000*OO[[#This Row],[137 (06JUL1985 00:00:00)-Water Temperature (C)]]*OO[[#This Row],[79]]</f>
        <v>8.70480207071E-8</v>
      </c>
      <c r="CD96" s="10">
        <f>3/24000000*OO[[#This Row],[138 (06JUL1985 03:00:00)-Water Temperature (C)]]*OO[[#This Row],[80]]</f>
        <v>8.9183925189124993E-8</v>
      </c>
      <c r="CE96" s="10">
        <f>3/24000000*OO[[#This Row],[139 (06JUL1985 06:00:00)-Water Temperature (C)]]*OO[[#This Row],[81]]</f>
        <v>8.9792405877599998E-8</v>
      </c>
      <c r="CF96" s="10">
        <f>3/24000000*OO[[#This Row],[140 (06JUL1985 09:00:00)-Water Temperature (C)]]*OO[[#This Row],[82]]</f>
        <v>8.8702303300200001E-8</v>
      </c>
      <c r="CG96" s="10">
        <f>3/24000000*OO[[#This Row],[141 (06JUL1985 12:00:00)-Water Temperature (C)]]*OO[[#This Row],[83]]</f>
        <v>8.9140951901024983E-8</v>
      </c>
      <c r="CH96" s="10">
        <f>3/24000000*OO[[#This Row],[142 (06JUL1985 15:00:00)-Water Temperature (C)]]*OO[[#This Row],[84]]</f>
        <v>8.6444182954025002E-8</v>
      </c>
      <c r="CI96" s="10">
        <f>3/24000000*OO[[#This Row],[143 (06JUL1985 18:00:00)-Water Temperature (C)]]*OO[[#This Row],[85]]</f>
        <v>8.0537618807749975E-8</v>
      </c>
      <c r="CJ96" s="10">
        <f>3/24000000*OO[[#This Row],[144 (06JUL1985 21:00:00)-Water Temperature (C)]]*OO[[#This Row],[86]]</f>
        <v>7.640536819812499E-8</v>
      </c>
      <c r="CK96" s="10">
        <f>3/24000000*OO[[#This Row],[145 (07JUL1985 00:00:00)-Water Temperature (C)]]*OO[[#This Row],[87]]</f>
        <v>7.4743747858350002E-8</v>
      </c>
      <c r="CL96" s="10">
        <f>3/24000000*OO[[#This Row],[146 (07JUL1985 03:00:00)-Water Temperature (C)]]*OO[[#This Row],[88]]</f>
        <v>7.5488127189862493E-8</v>
      </c>
      <c r="CM96" s="10">
        <f>3/24000000*OO[[#This Row],[147 (07JUL1985 06:00:00)-Water Temperature (C)]]*OO[[#This Row],[89]]</f>
        <v>7.3622808976912495E-8</v>
      </c>
      <c r="CN96" s="10">
        <f>3/24000000*OO[[#This Row],[148 (07JUL1985 09:00:00)-Water Temperature (C)]]*OO[[#This Row],[90]]</f>
        <v>6.979352125725E-8</v>
      </c>
      <c r="CO96" s="10">
        <f>3/24000000*OO[[#This Row],[149 (07JUL1985 12:00:00)-Water Temperature (C)]]*OO[[#This Row],[91]]</f>
        <v>6.6767251351399998E-8</v>
      </c>
      <c r="CP96" s="10">
        <f>3/24000000*OO[[#This Row],[150 (07JUL1985 15:00:00)-Water Temperature (C)]]*OO[[#This Row],[92]]</f>
        <v>6.2778402504500007E-8</v>
      </c>
      <c r="CQ96" s="10">
        <f>3/24000000*OO[[#This Row],[151 (07JUL1985 18:00:00)-Water Temperature (C)]]*OO[[#This Row],[93]]</f>
        <v>5.8413294277112489E-8</v>
      </c>
      <c r="CR96" s="10">
        <f>3/24000000*OO[[#This Row],[152 (07JUL1985 21:00:00)-Water Temperature (C)]]*OO[[#This Row],[94]]</f>
        <v>5.5028204921474994E-8</v>
      </c>
      <c r="CS96" s="10">
        <f>3/24000000*OO[[#This Row],[153 (08JUL1985 00:00:00)-Water Temperature (C)]]*OO[[#This Row],[95]]</f>
        <v>5.2832443764937493E-8</v>
      </c>
      <c r="CT96" s="10">
        <f>3/24000000*OO[[#This Row],[154 (08JUL1985 03:00:00)-Water Temperature (C)]]*OO[[#This Row],[96]]</f>
        <v>5.3366135357325001E-8</v>
      </c>
      <c r="CU96" s="10">
        <f>3/24000000*OO[[#This Row],[155 (08JUL1985 06:00:00)-Water Temperature (C)]]*OO[[#This Row],[97]]</f>
        <v>5.6064072754462485E-8</v>
      </c>
      <c r="CV96" s="10">
        <f>3/24000000*OO[[#This Row],[156 (08JUL1985 09:00:00)-Water Temperature (C)]]*OO[[#This Row],[98]]</f>
        <v>5.6467670946625004E-8</v>
      </c>
      <c r="CW96" s="10">
        <f>3/24000000*OO[[#This Row],[157 (08JUL1985 12:00:00)-Water Temperature (C)]]*OO[[#This Row],[99]]</f>
        <v>5.5446871523599989E-8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4.6732952812162049E-29</v>
      </c>
      <c r="E97" s="10">
        <f>3/24*OO[[#This Row],[61 (26JUN1985 12:00:00)-Water Temperature (C)]]*OO[[#This Row],[3]]/SUM(OO[3])</f>
        <v>1.074787528685976E-16</v>
      </c>
      <c r="F97" s="10">
        <f>3/24*OO[[#This Row],[62 (26JUN1985 15:00:00)-Water Temperature (C)]]*OO[[#This Row],[4]]/SUM(OO[4])</f>
        <v>4.1611365843795989E-7</v>
      </c>
      <c r="G97" s="10">
        <f>3/24*OO[[#This Row],[63 (26JUN1985 18:00:00)-Water Temperature (C)]]*OO[[#This Row],[5]]/SUM(OO[5])</f>
        <v>9.5233580671841061E-4</v>
      </c>
      <c r="H97" s="10">
        <f>3/24*OO[[#This Row],[64 (26JUN1985 21:00:00)-Water Temperature (C)]]*OO[[#This Row],[6]]/SUM(OO[6])</f>
        <v>2.3081927375080667E-2</v>
      </c>
      <c r="I97" s="10">
        <f>3/24*OO[[#This Row],[65 (27JUN1985 00:00:00)-Water Temperature (C)]]*OO[[#This Row],[7]]/SUM(OO[7])</f>
        <v>5.9585850368098436E-2</v>
      </c>
      <c r="J97" s="10">
        <f>3/24*OO[[#This Row],[66 (27JUN1985 03:00:00)-Water Temperature (C)]]*OO[[#This Row],[8]]/SUM(OO[8])</f>
        <v>3.8548155679827438E-2</v>
      </c>
      <c r="K97" s="10">
        <f>3/24*OO[[#This Row],[67 (27JUN1985 06:00:00)-Water Temperature (C)]]*OO[[#This Row],[9]]/SUM(OO[9])</f>
        <v>1.0317361339642823E-2</v>
      </c>
      <c r="L97" s="10">
        <f>3/24*OO[[#This Row],[68 (27JUN1985 09:00:00)-Water Temperature (C)]]*OO[[#This Row],[10]]/SUM(OO[10])</f>
        <v>1.5021543392958042E-3</v>
      </c>
      <c r="M97" s="10">
        <f>3/24*OO[[#This Row],[69 (27JUN1985 12:00:00)-Water Temperature (C)]]*OO[[#This Row],[11]]/SUM(OO[11])</f>
        <v>1.7512950703596039E-4</v>
      </c>
      <c r="N97" s="10">
        <f>3/24*OO[[#This Row],[70 (27JUN1985 15:00:00)-Water Temperature (C)]]*OO[[#This Row],[12]]/SUM(OO[12])</f>
        <v>3.9535619726726662E-5</v>
      </c>
      <c r="O97" s="10">
        <f>3/24*OO[[#This Row],[71 (27JUN1985 18:00:00)-Water Temperature (C)]]*OO[[#This Row],[13]]/SUM(OO[13])</f>
        <v>2.7783052950990003E-5</v>
      </c>
      <c r="P97" s="10">
        <f>3/24*OO[[#This Row],[72 (27JUN1985 21:00:00)-Water Temperature (C)]]*OO[[#This Row],[14]]/SUM(OO[14])</f>
        <v>2.9256375123536027E-5</v>
      </c>
      <c r="Q97" s="10">
        <f>3/24*OO[[#This Row],[73 (28JUN1985 00:00:00)-Water Temperature (C)]]*OO[[#This Row],[15]]/SUM(OO[15])</f>
        <v>3.2334643204660803E-5</v>
      </c>
      <c r="R97" s="10">
        <f>3/24*OO[[#This Row],[74 (28JUN1985 03:00:00)-Water Temperature (C)]]*OO[[#This Row],[16]]/SUM(OO[16])</f>
        <v>3.3837086920450399E-5</v>
      </c>
      <c r="S97" s="10">
        <f>3/24*OO[[#This Row],[75 (28JUN1985 06:00:00)-Water Temperature (C)]]*OO[[#This Row],[17]]/SUM(OO[17])</f>
        <v>3.3047940977535722E-5</v>
      </c>
      <c r="T97" s="10">
        <f>3/24*OO[[#This Row],[76 (28JUN1985 09:00:00)-Water Temperature (C)]]*OO[[#This Row],[18]]/SUM(OO[18])</f>
        <v>3.0692311215706116E-5</v>
      </c>
      <c r="U97" s="10">
        <f>3/24*OO[[#This Row],[77 (28JUN1985 12:00:00)-Water Temperature (C)]]*OO[[#This Row],[19]]/SUM(OO[19])</f>
        <v>2.7624703385451841E-5</v>
      </c>
      <c r="V97" s="10">
        <f>3/24000000*OO[[#This Row],[78 (28JUN1985 15:00:00)-Water Temperature (C)]]*OO[[#This Row],[20]]</f>
        <v>2.4066998050387503E-5</v>
      </c>
      <c r="W97" s="10">
        <f>3/24000000*OO[[#This Row],[79 (28JUN1985 18:00:00)-Water Temperature (C)]]*OO[[#This Row],[21]]</f>
        <v>2.1054040430115004E-5</v>
      </c>
      <c r="X97" s="10">
        <f>3/24000000*OO[[#This Row],[80 (28JUN1985 21:00:00)-Water Temperature (C)]]*OO[[#This Row],[22]]</f>
        <v>1.86549079692E-5</v>
      </c>
      <c r="Y97" s="10">
        <f>3/24000000*OO[[#This Row],[81 (29JUN1985 00:00:00)-Water Temperature (C)]]*OO[[#This Row],[23]]</f>
        <v>1.65259290477225E-5</v>
      </c>
      <c r="Z97" s="10">
        <f>3/24000000*OO[[#This Row],[82 (29JUN1985 03:00:00)-Water Temperature (C)]]*OO[[#This Row],[24]]</f>
        <v>1.5052209089892499E-5</v>
      </c>
      <c r="AA97" s="10">
        <f>3/24000000*OO[[#This Row],[83 (29JUN1985 06:00:00)-Water Temperature (C)]]*OO[[#This Row],[25]]</f>
        <v>1.3779358022745E-5</v>
      </c>
      <c r="AB97" s="10">
        <f>3/24000000*OO[[#This Row],[84 (29JUN1985 09:00:00)-Water Temperature (C)]]*OO[[#This Row],[26]]</f>
        <v>1.2168187110499999E-5</v>
      </c>
      <c r="AC97" s="10">
        <f>3/24000000*OO[[#This Row],[85 (29JUN1985 12:00:00)-Water Temperature (C)]]*OO[[#This Row],[27]]</f>
        <v>1.0546360207244998E-5</v>
      </c>
      <c r="AD97" s="10">
        <f>3/24000000*OO[[#This Row],[86 (29JUN1985 15:00:00)-Water Temperature (C)]]*OO[[#This Row],[28]]</f>
        <v>8.9768768350624995E-6</v>
      </c>
      <c r="AE97" s="10">
        <f>3/24000000*OO[[#This Row],[88 (29JUN1985 21:00:00)-Water Temperature (C)]]*OO[[#This Row],[30]]</f>
        <v>6.7952717489399995E-6</v>
      </c>
      <c r="AF97" s="10">
        <f>3/24000000*OO[[#This Row],[88 (29JUN1985 21:00:00)-Water Temperature (C)]]*OO[[#This Row],[30]]</f>
        <v>6.7952717489399995E-6</v>
      </c>
      <c r="AG97" s="10">
        <f>3/24000000*OO[[#This Row],[89 (30JUN1985 00:00:00)-Water Temperature (C)]]*OO[[#This Row],[31]]</f>
        <v>5.9332042180999999E-6</v>
      </c>
      <c r="AH97" s="10">
        <f>3/24000000*OO[[#This Row],[90 (30JUN1985 03:00:00)-Water Temperature (C)]]*OO[[#This Row],[32]]</f>
        <v>5.3632096718587506E-6</v>
      </c>
      <c r="AI97" s="10">
        <f>3/24000000*OO[[#This Row],[91 (30JUN1985 06:00:00)-Water Temperature (C)]]*OO[[#This Row],[33]]</f>
        <v>4.8869881563474993E-6</v>
      </c>
      <c r="AJ97" s="10">
        <f>3/24000000*OO[[#This Row],[92 (30JUN1985 09:00:00)-Water Temperature (C)]]*OO[[#This Row],[34]]</f>
        <v>4.4057372168949999E-6</v>
      </c>
      <c r="AK97" s="10">
        <f>3/24000000*OO[[#This Row],[93 (30JUN1985 12:00:00)-Water Temperature (C)]]*OO[[#This Row],[35]]</f>
        <v>3.8811762030199997E-6</v>
      </c>
      <c r="AL97" s="10">
        <f>3/24000000*OO[[#This Row],[94 (30JUN1985 15:00:00)-Water Temperature (C)]]*OO[[#This Row],[36]]</f>
        <v>3.2950195778299999E-6</v>
      </c>
      <c r="AM97" s="10">
        <f>3/24000000*OO[[#This Row],[95 (30JUN1985 18:00:00)-Water Temperature (C)]]*OO[[#This Row],[37]]</f>
        <v>2.7755421618924999E-6</v>
      </c>
      <c r="AN97" s="10">
        <f>3/24000000*OO[[#This Row],[96 (30JUN1985 21:00:00)-Water Temperature (C)]]*OO[[#This Row],[38]]</f>
        <v>2.37907583358E-6</v>
      </c>
      <c r="AO97" s="10">
        <f>3/24000000*OO[[#This Row],[97 (01JUL1985 00:00:00)-Water Temperature (C)]]*OO[[#This Row],[39]]</f>
        <v>2.0187637276511251E-6</v>
      </c>
      <c r="AP97" s="10">
        <f>3/24000000*OO[[#This Row],[98 (01JUL1985 03:00:00)-Water Temperature (C)]]*OO[[#This Row],[40]]</f>
        <v>1.6833688837379998E-6</v>
      </c>
      <c r="AQ97" s="10">
        <f>3/24000000*OO[[#This Row],[99 (01JUL1985 06:00:00)-Water Temperature (C)]]*OO[[#This Row],[41]]</f>
        <v>1.2677250709628749E-6</v>
      </c>
      <c r="AR97" s="10">
        <f>3/24000000*OO[[#This Row],[100 (01JUL1985 09:00:00)-Water Temperature (C)]]*OO[[#This Row],[42]]</f>
        <v>8.8356503838937503E-7</v>
      </c>
      <c r="AS97" s="10">
        <f>3/24000000*OO[[#This Row],[101 (01JUL1985 12:00:00)-Water Temperature (C)]]*OO[[#This Row],[43]]</f>
        <v>6.1398630919237501E-7</v>
      </c>
      <c r="AT97" s="10">
        <f>3/24000000*OO[[#This Row],[102 (01JUL1985 15:00:00)-Water Temperature (C)]]*OO[[#This Row],[44]]</f>
        <v>4.4500610024062499E-7</v>
      </c>
      <c r="AU97" s="10">
        <f>3/24000000*OO[[#This Row],[103 (01JUL1985 18:00:00)-Water Temperature (C)]]*OO[[#This Row],[45]]</f>
        <v>3.4280760961312495E-7</v>
      </c>
      <c r="AV97" s="10">
        <f>3/24000000*OO[[#This Row],[104 (01JUL1985 21:00:00)-Water Temperature (C)]]*OO[[#This Row],[46]]</f>
        <v>2.8366960415E-7</v>
      </c>
      <c r="AW97" s="10">
        <f>3/24000000*OO[[#This Row],[105 (02JUL1985 00:00:00)-Water Temperature (C)]]*OO[[#This Row],[47]]</f>
        <v>2.5055269175362496E-7</v>
      </c>
      <c r="AX97" s="10">
        <f>3/24000000*OO[[#This Row],[106 (02JUL1985 03:00:00)-Water Temperature (C)]]*OO[[#This Row],[48]]</f>
        <v>2.4115183553167501E-7</v>
      </c>
      <c r="AY97" s="10">
        <f>3/24000000*OO[[#This Row],[107 (02JUL1985 06:00:00)-Water Temperature (C)]]*OO[[#This Row],[49]]</f>
        <v>2.3219253007274997E-7</v>
      </c>
      <c r="AZ97" s="10">
        <f>3/24000000*OO[[#This Row],[108 (02JUL1985 09:00:00)-Water Temperature (C)]]*OO[[#This Row],[50]]</f>
        <v>2.1828335767729998E-7</v>
      </c>
      <c r="BA97" s="10">
        <f>3/24000000*OO[[#This Row],[109 (02JUL1985 12:00:00)-Water Temperature (C)]]*OO[[#This Row],[51]]</f>
        <v>2.0516896760373749E-7</v>
      </c>
      <c r="BB97" s="10">
        <f>3/24000000*OO[[#This Row],[110 (02JUL1985 15:00:00)-Water Temperature (C)]]*OO[[#This Row],[52]]</f>
        <v>1.88785362795375E-7</v>
      </c>
      <c r="BC97" s="10">
        <f>3/24000000*OO[[#This Row],[111 (02JUL1985 18:00:00)-Water Temperature (C)]]*OO[[#This Row],[53]]</f>
        <v>1.7148227651624998E-7</v>
      </c>
      <c r="BD97" s="10">
        <f>3/24000000*OO[[#This Row],[112 (02JUL1985 21:00:00)-Water Temperature (C)]]*OO[[#This Row],[54]]</f>
        <v>1.6030199770650001E-7</v>
      </c>
      <c r="BE97" s="10">
        <f>3/24000000*OO[[#This Row],[113 (03JUL1985 00:00:00)-Water Temperature (C)]]*OO[[#This Row],[55]]</f>
        <v>1.5240915853931251E-7</v>
      </c>
      <c r="BF97" s="10">
        <f>3/24000000*OO[[#This Row],[114 (03JUL1985 03:00:00)-Water Temperature (C)]]*OO[[#This Row],[56]]</f>
        <v>1.5182144874199999E-7</v>
      </c>
      <c r="BG97" s="10">
        <f>3/24000000*OO[[#This Row],[115 (03JUL1985 06:00:00)-Water Temperature (C)]]*OO[[#This Row],[57]]</f>
        <v>1.5109081232178749E-7</v>
      </c>
      <c r="BH97" s="10">
        <f>3/24000000*OO[[#This Row],[116 (03JUL1985 09:00:00)-Water Temperature (C)]]*OO[[#This Row],[58]]</f>
        <v>1.4594329954187498E-7</v>
      </c>
      <c r="BI97" s="10">
        <f>3/24000000*OO[[#This Row],[117 (03JUL1985 12:00:00)-Water Temperature (C)]]*OO[[#This Row],[59]]</f>
        <v>1.3903174016219999E-7</v>
      </c>
      <c r="BJ97" s="10">
        <f>3/24000000*OO[[#This Row],[118 (03JUL1985 15:00:00)-Water Temperature (C)]]*OO[[#This Row],[60]]</f>
        <v>1.2867243943179999E-7</v>
      </c>
      <c r="BK97" s="10">
        <f>3/24000000*OO[[#This Row],[119 (03JUL1985 18:00:00)-Water Temperature (C)]]*OO[[#This Row],[61]]</f>
        <v>1.1782597031601249E-7</v>
      </c>
      <c r="BL97" s="10">
        <f>3/24000000*OO[[#This Row],[120 (03JUL1985 21:00:00)-Water Temperature (C)]]*OO[[#This Row],[62]]</f>
        <v>1.09873176255225E-7</v>
      </c>
      <c r="BM97" s="10">
        <f>3/24000000*OO[[#This Row],[121 (04JUL1985 00:00:00)-Water Temperature (C)]]*OO[[#This Row],[63]]</f>
        <v>1.0381537800469999E-7</v>
      </c>
      <c r="BN97" s="10">
        <f>3/24000000*OO[[#This Row],[122 (04JUL1985 03:00:00)-Water Temperature (C)]]*OO[[#This Row],[64]]</f>
        <v>1.0217437957154998E-7</v>
      </c>
      <c r="BO97" s="10">
        <f>3/24000000*OO[[#This Row],[123 (04JUL1985 06:00:00)-Water Temperature (C)]]*OO[[#This Row],[65]]</f>
        <v>9.8947223867512491E-8</v>
      </c>
      <c r="BP97" s="10">
        <f>3/24000000*OO[[#This Row],[124 (04JUL1985 09:00:00)-Water Temperature (C)]]*OO[[#This Row],[66]]</f>
        <v>9.4765503545000004E-8</v>
      </c>
      <c r="BQ97" s="10">
        <f>3/24000000*OO[[#This Row],[125 (04JUL1985 12:00:00)-Water Temperature (C)]]*OO[[#This Row],[67]]</f>
        <v>8.9313950211200008E-8</v>
      </c>
      <c r="BR97" s="10">
        <f>3/24000000*OO[[#This Row],[126 (04JUL1985 15:00:00)-Water Temperature (C)]]*OO[[#This Row],[68]]</f>
        <v>8.3167288104374992E-8</v>
      </c>
      <c r="BS97" s="10">
        <f>3/24000000*OO[[#This Row],[127 (04JUL1985 18:00:00)-Water Temperature (C)]]*OO[[#This Row],[69]]</f>
        <v>7.8679318687799979E-8</v>
      </c>
      <c r="BT97" s="10">
        <f>3/24000000*OO[[#This Row],[128 (04JUL1985 21:00:00)-Water Temperature (C)]]*OO[[#This Row],[70]]</f>
        <v>7.4353651082550014E-8</v>
      </c>
      <c r="BU97" s="10">
        <f>3/24000000*OO[[#This Row],[129 (05JUL1985 00:00:00)-Water Temperature (C)]]*OO[[#This Row],[71]]</f>
        <v>7.0745199098600018E-8</v>
      </c>
      <c r="BV97" s="10">
        <f>3/24000000*OO[[#This Row],[130 (05JUL1985 03:00:00)-Water Temperature (C)]]*OO[[#This Row],[72]]</f>
        <v>7.0869361297350013E-8</v>
      </c>
      <c r="BW97" s="10">
        <f>3/24000000*OO[[#This Row],[131 (05JUL1985 06:00:00)-Water Temperature (C)]]*OO[[#This Row],[73]]</f>
        <v>7.0245185290875006E-8</v>
      </c>
      <c r="BX97" s="10">
        <f>3/24000000*OO[[#This Row],[132 (05JUL1985 09:00:00)-Water Temperature (C)]]*OO[[#This Row],[74]]</f>
        <v>6.8228671279462486E-8</v>
      </c>
      <c r="BY97" s="10">
        <f>3/24000000*OO[[#This Row],[133 (05JUL1985 12:00:00)-Water Temperature (C)]]*OO[[#This Row],[75]]</f>
        <v>6.6502977274662496E-8</v>
      </c>
      <c r="BZ97" s="10">
        <f>3/24000000*OO[[#This Row],[134 (05JUL1985 15:00:00)-Water Temperature (C)]]*OO[[#This Row],[76]]</f>
        <v>6.3190496462187483E-8</v>
      </c>
      <c r="CA97" s="10">
        <f>3/24000000*OO[[#This Row],[135 (05JUL1985 18:00:00)-Water Temperature (C)]]*OO[[#This Row],[77]]</f>
        <v>5.9344899068737495E-8</v>
      </c>
      <c r="CB97" s="10">
        <f>3/24000000*OO[[#This Row],[136 (05JUL1985 21:00:00)-Water Temperature (C)]]*OO[[#This Row],[78]]</f>
        <v>5.6551739194450001E-8</v>
      </c>
      <c r="CC97" s="10">
        <f>3/24000000*OO[[#This Row],[137 (06JUL1985 00:00:00)-Water Temperature (C)]]*OO[[#This Row],[79]]</f>
        <v>5.4604320039524999E-8</v>
      </c>
      <c r="CD97" s="10">
        <f>3/24000000*OO[[#This Row],[138 (06JUL1985 03:00:00)-Water Temperature (C)]]*OO[[#This Row],[80]]</f>
        <v>5.5883546464087499E-8</v>
      </c>
      <c r="CE97" s="10">
        <f>3/24000000*OO[[#This Row],[139 (06JUL1985 06:00:00)-Water Temperature (C)]]*OO[[#This Row],[81]]</f>
        <v>5.6426634914674989E-8</v>
      </c>
      <c r="CF97" s="10">
        <f>3/24000000*OO[[#This Row],[140 (06JUL1985 09:00:00)-Water Temperature (C)]]*OO[[#This Row],[82]]</f>
        <v>5.576213718734999E-8</v>
      </c>
      <c r="CG97" s="10">
        <f>3/24000000*OO[[#This Row],[141 (06JUL1985 12:00:00)-Water Temperature (C)]]*OO[[#This Row],[83]]</f>
        <v>5.6022986160249985E-8</v>
      </c>
      <c r="CH97" s="10">
        <f>3/24000000*OO[[#This Row],[142 (06JUL1985 15:00:00)-Water Temperature (C)]]*OO[[#This Row],[84]]</f>
        <v>5.4427415370524999E-8</v>
      </c>
      <c r="CI97" s="10">
        <f>3/24000000*OO[[#This Row],[143 (06JUL1985 18:00:00)-Water Temperature (C)]]*OO[[#This Row],[85]]</f>
        <v>5.0661695124599995E-8</v>
      </c>
      <c r="CJ97" s="10">
        <f>3/24000000*OO[[#This Row],[144 (06JUL1985 21:00:00)-Water Temperature (C)]]*OO[[#This Row],[86]]</f>
        <v>4.7953388076650007E-8</v>
      </c>
      <c r="CK97" s="10">
        <f>3/24000000*OO[[#This Row],[145 (07JUL1985 00:00:00)-Water Temperature (C)]]*OO[[#This Row],[87]]</f>
        <v>4.6884428971475E-8</v>
      </c>
      <c r="CL97" s="10">
        <f>3/24000000*OO[[#This Row],[146 (07JUL1985 03:00:00)-Water Temperature (C)]]*OO[[#This Row],[88]]</f>
        <v>4.743955798472499E-8</v>
      </c>
      <c r="CM97" s="10">
        <f>3/24000000*OO[[#This Row],[147 (07JUL1985 06:00:00)-Water Temperature (C)]]*OO[[#This Row],[89]]</f>
        <v>4.6421471715599987E-8</v>
      </c>
      <c r="CN97" s="10">
        <f>3/24000000*OO[[#This Row],[148 (07JUL1985 09:00:00)-Water Temperature (C)]]*OO[[#This Row],[90]]</f>
        <v>4.4016754624775E-8</v>
      </c>
      <c r="CO97" s="10">
        <f>3/24000000*OO[[#This Row],[149 (07JUL1985 12:00:00)-Water Temperature (C)]]*OO[[#This Row],[91]]</f>
        <v>4.2047845311249999E-8</v>
      </c>
      <c r="CP97" s="10">
        <f>3/24000000*OO[[#This Row],[150 (07JUL1985 15:00:00)-Water Temperature (C)]]*OO[[#This Row],[92]]</f>
        <v>3.9545995447499997E-8</v>
      </c>
      <c r="CQ97" s="10">
        <f>3/24000000*OO[[#This Row],[151 (07JUL1985 18:00:00)-Water Temperature (C)]]*OO[[#This Row],[93]]</f>
        <v>3.6773287865737496E-8</v>
      </c>
      <c r="CR97" s="10">
        <f>3/24000000*OO[[#This Row],[152 (07JUL1985 21:00:00)-Water Temperature (C)]]*OO[[#This Row],[94]]</f>
        <v>3.4599593040150002E-8</v>
      </c>
      <c r="CS97" s="10">
        <f>3/24000000*OO[[#This Row],[153 (08JUL1985 00:00:00)-Water Temperature (C)]]*OO[[#This Row],[95]]</f>
        <v>3.3138071453599995E-8</v>
      </c>
      <c r="CT97" s="10">
        <f>3/24000000*OO[[#This Row],[154 (08JUL1985 03:00:00)-Water Temperature (C)]]*OO[[#This Row],[96]]</f>
        <v>3.3357868796200003E-8</v>
      </c>
      <c r="CU97" s="10">
        <f>3/24000000*OO[[#This Row],[155 (08JUL1985 06:00:00)-Water Temperature (C)]]*OO[[#This Row],[97]]</f>
        <v>3.5049506858000006E-8</v>
      </c>
      <c r="CV97" s="10">
        <f>3/24000000*OO[[#This Row],[156 (08JUL1985 09:00:00)-Water Temperature (C)]]*OO[[#This Row],[98]]</f>
        <v>3.5415465246674995E-8</v>
      </c>
      <c r="CW97" s="10">
        <f>3/24000000*OO[[#This Row],[157 (08JUL1985 12:00:00)-Water Temperature (C)]]*OO[[#This Row],[99]]</f>
        <v>3.4834447233749998E-8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7.4167078990390673E-30</v>
      </c>
      <c r="E98" s="10">
        <f>3/24*OO[[#This Row],[61 (26JUN1985 12:00:00)-Water Temperature (C)]]*OO[[#This Row],[3]]/SUM(OO[3])</f>
        <v>1.9549306454336073E-17</v>
      </c>
      <c r="F98" s="10">
        <f>3/24*OO[[#This Row],[62 (26JUN1985 15:00:00)-Water Temperature (C)]]*OO[[#This Row],[4]]/SUM(OO[4])</f>
        <v>2.231355782059559E-7</v>
      </c>
      <c r="G98" s="10">
        <f>3/24*OO[[#This Row],[63 (26JUN1985 18:00:00)-Water Temperature (C)]]*OO[[#This Row],[5]]/SUM(OO[5])</f>
        <v>7.7030446774193143E-4</v>
      </c>
      <c r="H98" s="10">
        <f>3/24*OO[[#This Row],[64 (26JUN1985 21:00:00)-Water Temperature (C)]]*OO[[#This Row],[6]]/SUM(OO[6])</f>
        <v>2.2239177570817455E-2</v>
      </c>
      <c r="I98" s="10">
        <f>3/24*OO[[#This Row],[65 (27JUN1985 00:00:00)-Water Temperature (C)]]*OO[[#This Row],[7]]/SUM(OO[7])</f>
        <v>6.4407480600568473E-2</v>
      </c>
      <c r="J98" s="10">
        <f>3/24*OO[[#This Row],[66 (27JUN1985 03:00:00)-Water Temperature (C)]]*OO[[#This Row],[8]]/SUM(OO[8])</f>
        <v>4.5203611058667152E-2</v>
      </c>
      <c r="K98" s="10">
        <f>3/24*OO[[#This Row],[67 (27JUN1985 06:00:00)-Water Temperature (C)]]*OO[[#This Row],[9]]/SUM(OO[9])</f>
        <v>1.282047040950011E-2</v>
      </c>
      <c r="L98" s="10">
        <f>3/24*OO[[#This Row],[68 (27JUN1985 09:00:00)-Water Temperature (C)]]*OO[[#This Row],[10]]/SUM(OO[10])</f>
        <v>1.9400296592546836E-3</v>
      </c>
      <c r="M98" s="10">
        <f>3/24*OO[[#This Row],[69 (27JUN1985 12:00:00)-Water Temperature (C)]]*OO[[#This Row],[11]]/SUM(OO[11])</f>
        <v>2.2578099230719697E-4</v>
      </c>
      <c r="N98" s="10">
        <f>3/24*OO[[#This Row],[70 (27JUN1985 15:00:00)-Water Temperature (C)]]*OO[[#This Row],[12]]/SUM(OO[12])</f>
        <v>4.6499605735054282E-5</v>
      </c>
      <c r="O98" s="10">
        <f>3/24*OO[[#This Row],[71 (27JUN1985 18:00:00)-Water Temperature (C)]]*OO[[#This Row],[13]]/SUM(OO[13])</f>
        <v>3.0685050277916265E-5</v>
      </c>
      <c r="P98" s="10">
        <f>3/24*OO[[#This Row],[72 (27JUN1985 21:00:00)-Water Temperature (C)]]*OO[[#This Row],[14]]/SUM(OO[14])</f>
        <v>3.1894159077930268E-5</v>
      </c>
      <c r="Q98" s="10">
        <f>3/24*OO[[#This Row],[73 (28JUN1985 00:00:00)-Water Temperature (C)]]*OO[[#This Row],[15]]/SUM(OO[15])</f>
        <v>3.5288776233806851E-5</v>
      </c>
      <c r="R98" s="10">
        <f>3/24*OO[[#This Row],[74 (28JUN1985 03:00:00)-Water Temperature (C)]]*OO[[#This Row],[16]]/SUM(OO[16])</f>
        <v>3.7092396945145431E-5</v>
      </c>
      <c r="S98" s="10">
        <f>3/24*OO[[#This Row],[75 (28JUN1985 06:00:00)-Water Temperature (C)]]*OO[[#This Row],[17]]/SUM(OO[17])</f>
        <v>3.6363416007616048E-5</v>
      </c>
      <c r="T98" s="10">
        <f>3/24*OO[[#This Row],[76 (28JUN1985 09:00:00)-Water Temperature (C)]]*OO[[#This Row],[18]]/SUM(OO[18])</f>
        <v>3.3804561038731589E-5</v>
      </c>
      <c r="U98" s="10">
        <f>3/24*OO[[#This Row],[77 (28JUN1985 12:00:00)-Water Temperature (C)]]*OO[[#This Row],[19]]/SUM(OO[19])</f>
        <v>3.0398690706023886E-5</v>
      </c>
      <c r="V98" s="10">
        <f>3/24000000*OO[[#This Row],[78 (28JUN1985 15:00:00)-Water Temperature (C)]]*OO[[#This Row],[20]]</f>
        <v>2.643551691465E-5</v>
      </c>
      <c r="W98" s="10">
        <f>3/24000000*OO[[#This Row],[79 (28JUN1985 18:00:00)-Water Temperature (C)]]*OO[[#This Row],[21]]</f>
        <v>2.30510067858E-5</v>
      </c>
      <c r="X98" s="10">
        <f>3/24000000*OO[[#This Row],[80 (28JUN1985 21:00:00)-Water Temperature (C)]]*OO[[#This Row],[22]]</f>
        <v>2.0380845731299999E-5</v>
      </c>
      <c r="Y98" s="10">
        <f>3/24000000*OO[[#This Row],[81 (29JUN1985 00:00:00)-Water Temperature (C)]]*OO[[#This Row],[23]]</f>
        <v>1.802000132316E-5</v>
      </c>
      <c r="Z98" s="10">
        <f>3/24000000*OO[[#This Row],[82 (29JUN1985 03:00:00)-Water Temperature (C)]]*OO[[#This Row],[24]]</f>
        <v>1.6369827042659999E-5</v>
      </c>
      <c r="AA98" s="10">
        <f>3/24000000*OO[[#This Row],[83 (29JUN1985 06:00:00)-Water Temperature (C)]]*OO[[#This Row],[25]]</f>
        <v>1.4969092375875002E-5</v>
      </c>
      <c r="AB98" s="10">
        <f>3/24000000*OO[[#This Row],[84 (29JUN1985 09:00:00)-Water Temperature (C)]]*OO[[#This Row],[26]]</f>
        <v>1.3207703127727499E-5</v>
      </c>
      <c r="AC98" s="10">
        <f>3/24000000*OO[[#This Row],[85 (29JUN1985 12:00:00)-Water Temperature (C)]]*OO[[#This Row],[27]]</f>
        <v>1.1416408211888749E-5</v>
      </c>
      <c r="AD98" s="10">
        <f>3/24000000*OO[[#This Row],[86 (29JUN1985 15:00:00)-Water Temperature (C)]]*OO[[#This Row],[28]]</f>
        <v>9.6886636672799991E-6</v>
      </c>
      <c r="AE98" s="10">
        <f>3/24000000*OO[[#This Row],[88 (29JUN1985 21:00:00)-Water Temperature (C)]]*OO[[#This Row],[30]]</f>
        <v>7.2715674963300013E-6</v>
      </c>
      <c r="AF98" s="10">
        <f>3/24000000*OO[[#This Row],[88 (29JUN1985 21:00:00)-Water Temperature (C)]]*OO[[#This Row],[30]]</f>
        <v>7.2715674963300013E-6</v>
      </c>
      <c r="AG98" s="10">
        <f>3/24000000*OO[[#This Row],[89 (30JUN1985 00:00:00)-Water Temperature (C)]]*OO[[#This Row],[31]]</f>
        <v>6.3265094143862495E-6</v>
      </c>
      <c r="AH98" s="10">
        <f>3/24000000*OO[[#This Row],[90 (30JUN1985 03:00:00)-Water Temperature (C)]]*OO[[#This Row],[32]]</f>
        <v>5.6938541867549997E-6</v>
      </c>
      <c r="AI98" s="10">
        <f>3/24000000*OO[[#This Row],[91 (30JUN1985 06:00:00)-Water Temperature (C)]]*OO[[#This Row],[33]]</f>
        <v>5.1760681512599989E-6</v>
      </c>
      <c r="AJ98" s="10">
        <f>3/24000000*OO[[#This Row],[92 (30JUN1985 09:00:00)-Water Temperature (C)]]*OO[[#This Row],[34]]</f>
        <v>4.6552363405562508E-6</v>
      </c>
      <c r="AK98" s="10">
        <f>3/24000000*OO[[#This Row],[93 (30JUN1985 12:00:00)-Water Temperature (C)]]*OO[[#This Row],[35]]</f>
        <v>4.0902312763812493E-6</v>
      </c>
      <c r="AL98" s="10">
        <f>3/24000000*OO[[#This Row],[94 (30JUN1985 15:00:00)-Water Temperature (C)]]*OO[[#This Row],[36]]</f>
        <v>3.4629730261299996E-6</v>
      </c>
      <c r="AM98" s="10">
        <f>3/24000000*OO[[#This Row],[95 (30JUN1985 18:00:00)-Water Temperature (C)]]*OO[[#This Row],[37]]</f>
        <v>2.9054884898074994E-6</v>
      </c>
      <c r="AN98" s="10">
        <f>3/24000000*OO[[#This Row],[96 (30JUN1985 21:00:00)-Water Temperature (C)]]*OO[[#This Row],[38]]</f>
        <v>2.4847958563999996E-6</v>
      </c>
      <c r="AO98" s="10">
        <f>3/24000000*OO[[#This Row],[97 (01JUL1985 00:00:00)-Water Temperature (C)]]*OO[[#This Row],[39]]</f>
        <v>2.1145062529106253E-6</v>
      </c>
      <c r="AP98" s="10">
        <f>3/24000000*OO[[#This Row],[98 (01JUL1985 03:00:00)-Water Temperature (C)]]*OO[[#This Row],[40]]</f>
        <v>1.7737666237305001E-6</v>
      </c>
      <c r="AQ98" s="10">
        <f>3/24000000*OO[[#This Row],[99 (01JUL1985 06:00:00)-Water Temperature (C)]]*OO[[#This Row],[41]]</f>
        <v>1.3460831830577499E-6</v>
      </c>
      <c r="AR98" s="10">
        <f>3/24000000*OO[[#This Row],[100 (01JUL1985 09:00:00)-Water Temperature (C)]]*OO[[#This Row],[42]]</f>
        <v>9.4006620628800012E-7</v>
      </c>
      <c r="AS98" s="10">
        <f>3/24000000*OO[[#This Row],[101 (01JUL1985 12:00:00)-Water Temperature (C)]]*OO[[#This Row],[43]]</f>
        <v>6.5091471107750001E-7</v>
      </c>
      <c r="AT98" s="10">
        <f>3/24000000*OO[[#This Row],[102 (01JUL1985 15:00:00)-Water Temperature (C)]]*OO[[#This Row],[44]]</f>
        <v>4.6865859837412499E-7</v>
      </c>
      <c r="AU98" s="10">
        <f>3/24000000*OO[[#This Row],[103 (01JUL1985 18:00:00)-Water Temperature (C)]]*OO[[#This Row],[45]]</f>
        <v>3.585272305455E-7</v>
      </c>
      <c r="AV98" s="10">
        <f>3/24000000*OO[[#This Row],[104 (01JUL1985 21:00:00)-Water Temperature (C)]]*OO[[#This Row],[46]]</f>
        <v>2.9491531989150002E-7</v>
      </c>
      <c r="AW98" s="10">
        <f>3/24000000*OO[[#This Row],[105 (02JUL1985 00:00:00)-Water Temperature (C)]]*OO[[#This Row],[47]]</f>
        <v>2.5951790407350002E-7</v>
      </c>
      <c r="AX98" s="10">
        <f>3/24000000*OO[[#This Row],[106 (02JUL1985 03:00:00)-Water Temperature (C)]]*OO[[#This Row],[48]]</f>
        <v>2.4916292248125003E-7</v>
      </c>
      <c r="AY98" s="10">
        <f>3/24000000*OO[[#This Row],[107 (02JUL1985 06:00:00)-Water Temperature (C)]]*OO[[#This Row],[49]]</f>
        <v>2.4019538834252498E-7</v>
      </c>
      <c r="AZ98" s="10">
        <f>3/24000000*OO[[#This Row],[108 (02JUL1985 09:00:00)-Water Temperature (C)]]*OO[[#This Row],[50]]</f>
        <v>2.2592310559042497E-7</v>
      </c>
      <c r="BA98" s="10">
        <f>3/24000000*OO[[#This Row],[109 (02JUL1985 12:00:00)-Water Temperature (C)]]*OO[[#This Row],[51]]</f>
        <v>2.1220527629595004E-7</v>
      </c>
      <c r="BB98" s="10">
        <f>3/24000000*OO[[#This Row],[110 (02JUL1985 15:00:00)-Water Temperature (C)]]*OO[[#This Row],[52]]</f>
        <v>1.9515989585396247E-7</v>
      </c>
      <c r="BC98" s="10">
        <f>3/24000000*OO[[#This Row],[111 (02JUL1985 18:00:00)-Water Temperature (C)]]*OO[[#This Row],[53]]</f>
        <v>1.7703756639367499E-7</v>
      </c>
      <c r="BD98" s="10">
        <f>3/24000000*OO[[#This Row],[112 (02JUL1985 21:00:00)-Water Temperature (C)]]*OO[[#This Row],[54]]</f>
        <v>1.6517833107741249E-7</v>
      </c>
      <c r="BE98" s="10">
        <f>3/24000000*OO[[#This Row],[113 (03JUL1985 00:00:00)-Water Temperature (C)]]*OO[[#This Row],[55]]</f>
        <v>1.5702657826169999E-7</v>
      </c>
      <c r="BF98" s="10">
        <f>3/24000000*OO[[#This Row],[114 (03JUL1985 03:00:00)-Water Temperature (C)]]*OO[[#This Row],[56]]</f>
        <v>1.5635918094238749E-7</v>
      </c>
      <c r="BG98" s="10">
        <f>3/24000000*OO[[#This Row],[115 (03JUL1985 06:00:00)-Water Temperature (C)]]*OO[[#This Row],[57]]</f>
        <v>1.5588851589149999E-7</v>
      </c>
      <c r="BH98" s="10">
        <f>3/24000000*OO[[#This Row],[116 (03JUL1985 09:00:00)-Water Temperature (C)]]*OO[[#This Row],[58]]</f>
        <v>1.5078829713393749E-7</v>
      </c>
      <c r="BI98" s="10">
        <f>3/24000000*OO[[#This Row],[117 (03JUL1985 12:00:00)-Water Temperature (C)]]*OO[[#This Row],[59]]</f>
        <v>1.4363953063372501E-7</v>
      </c>
      <c r="BJ98" s="10">
        <f>3/24000000*OO[[#This Row],[118 (03JUL1985 15:00:00)-Water Temperature (C)]]*OO[[#This Row],[60]]</f>
        <v>1.329185283892E-7</v>
      </c>
      <c r="BK98" s="10">
        <f>3/24000000*OO[[#This Row],[119 (03JUL1985 18:00:00)-Water Temperature (C)]]*OO[[#This Row],[61]]</f>
        <v>1.2156085463306251E-7</v>
      </c>
      <c r="BL98" s="10">
        <f>3/24000000*OO[[#This Row],[120 (03JUL1985 21:00:00)-Water Temperature (C)]]*OO[[#This Row],[62]]</f>
        <v>1.1318446241600001E-7</v>
      </c>
      <c r="BM98" s="10">
        <f>3/24000000*OO[[#This Row],[121 (04JUL1985 00:00:00)-Water Temperature (C)]]*OO[[#This Row],[63]]</f>
        <v>1.0691098485119997E-7</v>
      </c>
      <c r="BN98" s="10">
        <f>3/24000000*OO[[#This Row],[122 (04JUL1985 03:00:00)-Water Temperature (C)]]*OO[[#This Row],[64]]</f>
        <v>1.0517736681335E-7</v>
      </c>
      <c r="BO98" s="10">
        <f>3/24000000*OO[[#This Row],[123 (04JUL1985 06:00:00)-Water Temperature (C)]]*OO[[#This Row],[65]]</f>
        <v>1.02034222800925E-7</v>
      </c>
      <c r="BP98" s="10">
        <f>3/24000000*OO[[#This Row],[124 (04JUL1985 09:00:00)-Water Temperature (C)]]*OO[[#This Row],[66]]</f>
        <v>9.77808369328875E-8</v>
      </c>
      <c r="BQ98" s="10">
        <f>3/24000000*OO[[#This Row],[125 (04JUL1985 12:00:00)-Water Temperature (C)]]*OO[[#This Row],[67]]</f>
        <v>9.2209785196925E-8</v>
      </c>
      <c r="BR98" s="10">
        <f>3/24000000*OO[[#This Row],[126 (04JUL1985 15:00:00)-Water Temperature (C)]]*OO[[#This Row],[68]]</f>
        <v>8.5892349621837507E-8</v>
      </c>
      <c r="BS98" s="10">
        <f>3/24000000*OO[[#This Row],[127 (04JUL1985 18:00:00)-Water Temperature (C)]]*OO[[#This Row],[69]]</f>
        <v>8.1199982276999997E-8</v>
      </c>
      <c r="BT98" s="10">
        <f>3/24000000*OO[[#This Row],[128 (04JUL1985 21:00:00)-Water Temperature (C)]]*OO[[#This Row],[70]]</f>
        <v>7.6747600555825004E-8</v>
      </c>
      <c r="BU98" s="10">
        <f>3/24000000*OO[[#This Row],[129 (05JUL1985 00:00:00)-Water Temperature (C)]]*OO[[#This Row],[71]]</f>
        <v>7.2941049318599992E-8</v>
      </c>
      <c r="BV98" s="10">
        <f>3/24000000*OO[[#This Row],[130 (05JUL1985 03:00:00)-Water Temperature (C)]]*OO[[#This Row],[72]]</f>
        <v>7.2954279710725003E-8</v>
      </c>
      <c r="BW98" s="10">
        <f>3/24000000*OO[[#This Row],[131 (05JUL1985 06:00:00)-Water Temperature (C)]]*OO[[#This Row],[73]]</f>
        <v>7.2365450256900002E-8</v>
      </c>
      <c r="BX98" s="10">
        <f>3/24000000*OO[[#This Row],[132 (05JUL1985 09:00:00)-Water Temperature (C)]]*OO[[#This Row],[74]]</f>
        <v>7.0298593792812495E-8</v>
      </c>
      <c r="BY98" s="10">
        <f>3/24000000*OO[[#This Row],[133 (05JUL1985 12:00:00)-Water Temperature (C)]]*OO[[#This Row],[75]]</f>
        <v>6.8500197185287502E-8</v>
      </c>
      <c r="BZ98" s="10">
        <f>3/24000000*OO[[#This Row],[134 (05JUL1985 15:00:00)-Water Temperature (C)]]*OO[[#This Row],[76]]</f>
        <v>6.5104163982487486E-8</v>
      </c>
      <c r="CA98" s="10">
        <f>3/24000000*OO[[#This Row],[135 (05JUL1985 18:00:00)-Water Temperature (C)]]*OO[[#This Row],[77]]</f>
        <v>6.1092315060524997E-8</v>
      </c>
      <c r="CB98" s="10">
        <f>3/24000000*OO[[#This Row],[136 (05JUL1985 21:00:00)-Water Temperature (C)]]*OO[[#This Row],[78]]</f>
        <v>5.8160472530587504E-8</v>
      </c>
      <c r="CC98" s="10">
        <f>3/24000000*OO[[#This Row],[137 (06JUL1985 00:00:00)-Water Temperature (C)]]*OO[[#This Row],[79]]</f>
        <v>5.6148780241950003E-8</v>
      </c>
      <c r="CD98" s="10">
        <f>3/24000000*OO[[#This Row],[138 (06JUL1985 03:00:00)-Water Temperature (C)]]*OO[[#This Row],[80]]</f>
        <v>5.7410488717549998E-8</v>
      </c>
      <c r="CE98" s="10">
        <f>3/24000000*OO[[#This Row],[139 (06JUL1985 06:00:00)-Water Temperature (C)]]*OO[[#This Row],[81]]</f>
        <v>5.8077873601500001E-8</v>
      </c>
      <c r="CF98" s="10">
        <f>3/24000000*OO[[#This Row],[140 (06JUL1985 09:00:00)-Water Temperature (C)]]*OO[[#This Row],[82]]</f>
        <v>5.7442613495550001E-8</v>
      </c>
      <c r="CG98" s="10">
        <f>3/24000000*OO[[#This Row],[141 (06JUL1985 12:00:00)-Water Temperature (C)]]*OO[[#This Row],[83]]</f>
        <v>5.7682666813687497E-8</v>
      </c>
      <c r="CH98" s="10">
        <f>3/24000000*OO[[#This Row],[142 (06JUL1985 15:00:00)-Water Temperature (C)]]*OO[[#This Row],[84]]</f>
        <v>5.6075638353149995E-8</v>
      </c>
      <c r="CI98" s="10">
        <f>3/24000000*OO[[#This Row],[143 (06JUL1985 18:00:00)-Water Temperature (C)]]*OO[[#This Row],[85]]</f>
        <v>5.2166134867199996E-8</v>
      </c>
      <c r="CJ98" s="10">
        <f>3/24000000*OO[[#This Row],[144 (06JUL1985 21:00:00)-Water Temperature (C)]]*OO[[#This Row],[86]]</f>
        <v>4.9261585195199991E-8</v>
      </c>
      <c r="CK98" s="10">
        <f>3/24000000*OO[[#This Row],[145 (07JUL1985 00:00:00)-Water Temperature (C)]]*OO[[#This Row],[87]]</f>
        <v>4.8162601513399998E-8</v>
      </c>
      <c r="CL98" s="10">
        <f>3/24000000*OO[[#This Row],[146 (07JUL1985 03:00:00)-Water Temperature (C)]]*OO[[#This Row],[88]]</f>
        <v>4.880008615384999E-8</v>
      </c>
      <c r="CM98" s="10">
        <f>3/24000000*OO[[#This Row],[147 (07JUL1985 06:00:00)-Water Temperature (C)]]*OO[[#This Row],[89]]</f>
        <v>4.7903197741124992E-8</v>
      </c>
      <c r="CN98" s="10">
        <f>3/24000000*OO[[#This Row],[148 (07JUL1985 09:00:00)-Water Temperature (C)]]*OO[[#This Row],[90]]</f>
        <v>4.5438985506749993E-8</v>
      </c>
      <c r="CO98" s="10">
        <f>3/24000000*OO[[#This Row],[149 (07JUL1985 12:00:00)-Water Temperature (C)]]*OO[[#This Row],[91]]</f>
        <v>4.3338497007274998E-8</v>
      </c>
      <c r="CP98" s="10">
        <f>3/24000000*OO[[#This Row],[150 (07JUL1985 15:00:00)-Water Temperature (C)]]*OO[[#This Row],[92]]</f>
        <v>4.0745808582500003E-8</v>
      </c>
      <c r="CQ98" s="10">
        <f>3/24000000*OO[[#This Row],[151 (07JUL1985 18:00:00)-Water Temperature (C)]]*OO[[#This Row],[93]]</f>
        <v>3.7866987601199994E-8</v>
      </c>
      <c r="CR98" s="10">
        <f>3/24000000*OO[[#This Row],[152 (07JUL1985 21:00:00)-Water Temperature (C)]]*OO[[#This Row],[94]]</f>
        <v>3.558287090625E-8</v>
      </c>
      <c r="CS98" s="10">
        <f>3/24000000*OO[[#This Row],[153 (08JUL1985 00:00:00)-Water Temperature (C)]]*OO[[#This Row],[95]]</f>
        <v>3.4002165802799992E-8</v>
      </c>
      <c r="CT98" s="10">
        <f>3/24000000*OO[[#This Row],[154 (08JUL1985 03:00:00)-Water Temperature (C)]]*OO[[#This Row],[96]]</f>
        <v>3.4123209062162502E-8</v>
      </c>
      <c r="CU98" s="10">
        <f>3/24000000*OO[[#This Row],[155 (08JUL1985 06:00:00)-Water Temperature (C)]]*OO[[#This Row],[97]]</f>
        <v>3.5822191563024996E-8</v>
      </c>
      <c r="CV98" s="10">
        <f>3/24000000*OO[[#This Row],[156 (08JUL1985 09:00:00)-Water Temperature (C)]]*OO[[#This Row],[98]]</f>
        <v>3.6294171356175004E-8</v>
      </c>
      <c r="CW98" s="10">
        <f>3/24000000*OO[[#This Row],[157 (08JUL1985 12:00:00)-Water Temperature (C)]]*OO[[#This Row],[99]]</f>
        <v>3.5726948763749997E-8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1.8492097543449102E-30</v>
      </c>
      <c r="E99" s="10">
        <f>3/24*OO[[#This Row],[61 (26JUN1985 12:00:00)-Water Temperature (C)]]*OO[[#This Row],[3]]/SUM(OO[3])</f>
        <v>5.1863916959890891E-18</v>
      </c>
      <c r="F99" s="10">
        <f>3/24*OO[[#This Row],[62 (26JUN1985 15:00:00)-Water Temperature (C)]]*OO[[#This Row],[4]]/SUM(OO[4])</f>
        <v>1.1623283906155214E-7</v>
      </c>
      <c r="G99" s="10">
        <f>3/24*OO[[#This Row],[63 (26JUN1985 18:00:00)-Water Temperature (C)]]*OO[[#This Row],[5]]/SUM(OO[5])</f>
        <v>7.4854533894561082E-4</v>
      </c>
      <c r="H99" s="10">
        <f>3/24*OO[[#This Row],[64 (26JUN1985 21:00:00)-Water Temperature (C)]]*OO[[#This Row],[6]]/SUM(OO[6])</f>
        <v>2.8147558811363917E-2</v>
      </c>
      <c r="I99" s="10">
        <f>3/24*OO[[#This Row],[65 (27JUN1985 00:00:00)-Water Temperature (C)]]*OO[[#This Row],[7]]/SUM(OO[7])</f>
        <v>9.7754215431611668E-2</v>
      </c>
      <c r="J99" s="10">
        <f>3/24*OO[[#This Row],[66 (27JUN1985 03:00:00)-Water Temperature (C)]]*OO[[#This Row],[8]]/SUM(OO[8])</f>
        <v>7.8484085737322754E-2</v>
      </c>
      <c r="K99" s="10">
        <f>3/24*OO[[#This Row],[67 (27JUN1985 06:00:00)-Water Temperature (C)]]*OO[[#This Row],[9]]/SUM(OO[9])</f>
        <v>2.4577420179027965E-2</v>
      </c>
      <c r="L99" s="10">
        <f>3/24*OO[[#This Row],[68 (27JUN1985 09:00:00)-Water Temperature (C)]]*OO[[#This Row],[10]]/SUM(OO[10])</f>
        <v>3.9844250562812043E-3</v>
      </c>
      <c r="M99" s="10">
        <f>3/24*OO[[#This Row],[69 (27JUN1985 12:00:00)-Water Temperature (C)]]*OO[[#This Row],[11]]/SUM(OO[11])</f>
        <v>4.680608151646456E-4</v>
      </c>
      <c r="N99" s="10">
        <f>3/24*OO[[#This Row],[70 (27JUN1985 15:00:00)-Water Temperature (C)]]*OO[[#This Row],[12]]/SUM(OO[12])</f>
        <v>8.3874483718165908E-5</v>
      </c>
      <c r="O99" s="10">
        <f>3/24*OO[[#This Row],[71 (27JUN1985 18:00:00)-Water Temperature (C)]]*OO[[#This Row],[13]]/SUM(OO[13])</f>
        <v>4.9229114378283353E-5</v>
      </c>
      <c r="P99" s="10">
        <f>3/24*OO[[#This Row],[72 (27JUN1985 21:00:00)-Water Temperature (C)]]*OO[[#This Row],[14]]/SUM(OO[14])</f>
        <v>4.9837347767247241E-5</v>
      </c>
      <c r="Q99" s="10">
        <f>3/24*OO[[#This Row],[73 (28JUN1985 00:00:00)-Water Temperature (C)]]*OO[[#This Row],[15]]/SUM(OO[15])</f>
        <v>5.5196630400660057E-5</v>
      </c>
      <c r="R99" s="10">
        <f>3/24*OO[[#This Row],[74 (28JUN1985 03:00:00)-Water Temperature (C)]]*OO[[#This Row],[16]]/SUM(OO[16])</f>
        <v>5.850558687636418E-5</v>
      </c>
      <c r="S99" s="10">
        <f>3/24*OO[[#This Row],[75 (28JUN1985 06:00:00)-Water Temperature (C)]]*OO[[#This Row],[17]]/SUM(OO[17])</f>
        <v>5.7769120303344932E-5</v>
      </c>
      <c r="T99" s="10">
        <f>3/24*OO[[#This Row],[76 (28JUN1985 09:00:00)-Water Temperature (C)]]*OO[[#This Row],[18]]/SUM(OO[18])</f>
        <v>5.3884109824637578E-5</v>
      </c>
      <c r="U99" s="10">
        <f>3/24*OO[[#This Row],[77 (28JUN1985 12:00:00)-Water Temperature (C)]]*OO[[#This Row],[19]]/SUM(OO[19])</f>
        <v>4.8478289085299182E-5</v>
      </c>
      <c r="V99" s="10">
        <f>3/24000000*OO[[#This Row],[78 (28JUN1985 15:00:00)-Water Temperature (C)]]*OO[[#This Row],[20]]</f>
        <v>4.2102816407349999E-5</v>
      </c>
      <c r="W99" s="10">
        <f>3/24000000*OO[[#This Row],[79 (28JUN1985 18:00:00)-Water Temperature (C)]]*OO[[#This Row],[21]]</f>
        <v>3.6600652530325003E-5</v>
      </c>
      <c r="X99" s="10">
        <f>3/24000000*OO[[#This Row],[80 (28JUN1985 21:00:00)-Water Temperature (C)]]*OO[[#This Row],[22]]</f>
        <v>3.2300932746287501E-5</v>
      </c>
      <c r="Y99" s="10">
        <f>3/24000000*OO[[#This Row],[81 (29JUN1985 00:00:00)-Water Temperature (C)]]*OO[[#This Row],[23]]</f>
        <v>2.8529176281899997E-5</v>
      </c>
      <c r="Z99" s="10">
        <f>3/24000000*OO[[#This Row],[82 (29JUN1985 03:00:00)-Water Temperature (C)]]*OO[[#This Row],[24]]</f>
        <v>2.5875270419712497E-5</v>
      </c>
      <c r="AA99" s="10">
        <f>3/24000000*OO[[#This Row],[83 (29JUN1985 06:00:00)-Water Temperature (C)]]*OO[[#This Row],[25]]</f>
        <v>2.3674892208E-5</v>
      </c>
      <c r="AB99" s="10">
        <f>3/24000000*OO[[#This Row],[84 (29JUN1985 09:00:00)-Water Temperature (C)]]*OO[[#This Row],[26]]</f>
        <v>2.092842359727E-5</v>
      </c>
      <c r="AC99" s="10">
        <f>3/24000000*OO[[#This Row],[85 (29JUN1985 12:00:00)-Water Temperature (C)]]*OO[[#This Row],[27]]</f>
        <v>1.8087715659002499E-5</v>
      </c>
      <c r="AD99" s="10">
        <f>3/24000000*OO[[#This Row],[86 (29JUN1985 15:00:00)-Water Temperature (C)]]*OO[[#This Row],[28]]</f>
        <v>1.5330384374906247E-5</v>
      </c>
      <c r="AE99" s="10">
        <f>3/24000000*OO[[#This Row],[88 (29JUN1985 21:00:00)-Water Temperature (C)]]*OO[[#This Row],[30]]</f>
        <v>1.1437983114021249E-5</v>
      </c>
      <c r="AF99" s="10">
        <f>3/24000000*OO[[#This Row],[88 (29JUN1985 21:00:00)-Water Temperature (C)]]*OO[[#This Row],[30]]</f>
        <v>1.1437983114021249E-5</v>
      </c>
      <c r="AG99" s="10">
        <f>3/24000000*OO[[#This Row],[89 (30JUN1985 00:00:00)-Water Temperature (C)]]*OO[[#This Row],[31]]</f>
        <v>9.9399138499412502E-6</v>
      </c>
      <c r="AH99" s="10">
        <f>3/24000000*OO[[#This Row],[90 (30JUN1985 03:00:00)-Water Temperature (C)]]*OO[[#This Row],[32]]</f>
        <v>8.9238222415999997E-6</v>
      </c>
      <c r="AI99" s="10">
        <f>3/24000000*OO[[#This Row],[91 (30JUN1985 06:00:00)-Water Temperature (C)]]*OO[[#This Row],[33]]</f>
        <v>8.1165208917824998E-6</v>
      </c>
      <c r="AJ99" s="10">
        <f>3/24000000*OO[[#This Row],[92 (30JUN1985 09:00:00)-Water Temperature (C)]]*OO[[#This Row],[34]]</f>
        <v>7.3085509519549994E-6</v>
      </c>
      <c r="AK99" s="10">
        <f>3/24000000*OO[[#This Row],[93 (30JUN1985 12:00:00)-Water Temperature (C)]]*OO[[#This Row],[35]]</f>
        <v>6.4267784757499994E-6</v>
      </c>
      <c r="AL99" s="10">
        <f>3/24000000*OO[[#This Row],[94 (30JUN1985 15:00:00)-Water Temperature (C)]]*OO[[#This Row],[36]]</f>
        <v>5.4399861152262503E-6</v>
      </c>
      <c r="AM99" s="10">
        <f>3/24000000*OO[[#This Row],[95 (30JUN1985 18:00:00)-Water Temperature (C)]]*OO[[#This Row],[37]]</f>
        <v>4.5520446181925006E-6</v>
      </c>
      <c r="AN99" s="10">
        <f>3/24000000*OO[[#This Row],[96 (30JUN1985 21:00:00)-Water Temperature (C)]]*OO[[#This Row],[38]]</f>
        <v>3.8874373909050002E-6</v>
      </c>
      <c r="AO99" s="10">
        <f>3/24000000*OO[[#This Row],[97 (01JUL1985 00:00:00)-Water Temperature (C)]]*OO[[#This Row],[39]]</f>
        <v>3.3252675524325003E-6</v>
      </c>
      <c r="AP99" s="10">
        <f>3/24000000*OO[[#This Row],[98 (01JUL1985 03:00:00)-Water Temperature (C)]]*OO[[#This Row],[40]]</f>
        <v>2.8167667846499996E-6</v>
      </c>
      <c r="AQ99" s="10">
        <f>3/24000000*OO[[#This Row],[99 (01JUL1985 06:00:00)-Water Temperature (C)]]*OO[[#This Row],[41]]</f>
        <v>2.1636010965045001E-6</v>
      </c>
      <c r="AR99" s="10">
        <f>3/24000000*OO[[#This Row],[100 (01JUL1985 09:00:00)-Water Temperature (C)]]*OO[[#This Row],[42]]</f>
        <v>1.5185662323262498E-6</v>
      </c>
      <c r="AS99" s="10">
        <f>3/24000000*OO[[#This Row],[101 (01JUL1985 12:00:00)-Water Temperature (C)]]*OO[[#This Row],[43]]</f>
        <v>1.047142514518E-6</v>
      </c>
      <c r="AT99" s="10">
        <f>3/24000000*OO[[#This Row],[102 (01JUL1985 15:00:00)-Water Temperature (C)]]*OO[[#This Row],[44]]</f>
        <v>7.4690331322500006E-7</v>
      </c>
      <c r="AU99" s="10">
        <f>3/24000000*OO[[#This Row],[103 (01JUL1985 18:00:00)-Water Temperature (C)]]*OO[[#This Row],[45]]</f>
        <v>5.6561974830500004E-7</v>
      </c>
      <c r="AV99" s="10">
        <f>3/24000000*OO[[#This Row],[104 (01JUL1985 21:00:00)-Water Temperature (C)]]*OO[[#This Row],[46]]</f>
        <v>4.6109486454124989E-7</v>
      </c>
      <c r="AW99" s="10">
        <f>3/24000000*OO[[#This Row],[105 (02JUL1985 00:00:00)-Water Temperature (C)]]*OO[[#This Row],[47]]</f>
        <v>4.0349176795000005E-7</v>
      </c>
      <c r="AX99" s="10">
        <f>3/24000000*OO[[#This Row],[106 (02JUL1985 03:00:00)-Water Temperature (C)]]*OO[[#This Row],[48]]</f>
        <v>3.8588338352849996E-7</v>
      </c>
      <c r="AY99" s="10">
        <f>3/24000000*OO[[#This Row],[107 (02JUL1985 06:00:00)-Water Temperature (C)]]*OO[[#This Row],[49]]</f>
        <v>3.7244063260949996E-7</v>
      </c>
      <c r="AZ99" s="10">
        <f>3/24000000*OO[[#This Row],[108 (02JUL1985 09:00:00)-Water Temperature (C)]]*OO[[#This Row],[50]]</f>
        <v>3.5067174677125E-7</v>
      </c>
      <c r="BA99" s="10">
        <f>3/24000000*OO[[#This Row],[109 (02JUL1985 12:00:00)-Water Temperature (C)]]*OO[[#This Row],[51]]</f>
        <v>3.2907202518924999E-7</v>
      </c>
      <c r="BB99" s="10">
        <f>3/24000000*OO[[#This Row],[110 (02JUL1985 15:00:00)-Water Temperature (C)]]*OO[[#This Row],[52]]</f>
        <v>3.0236331682000002E-7</v>
      </c>
      <c r="BC99" s="10">
        <f>3/24000000*OO[[#This Row],[111 (02JUL1985 18:00:00)-Water Temperature (C)]]*OO[[#This Row],[53]]</f>
        <v>2.7384961974374996E-7</v>
      </c>
      <c r="BD99" s="10">
        <f>3/24000000*OO[[#This Row],[112 (02JUL1985 21:00:00)-Water Temperature (C)]]*OO[[#This Row],[54]]</f>
        <v>2.5472535925199993E-7</v>
      </c>
      <c r="BE99" s="10">
        <f>3/24000000*OO[[#This Row],[113 (03JUL1985 00:00:00)-Water Temperature (C)]]*OO[[#This Row],[55]]</f>
        <v>2.4210506547924995E-7</v>
      </c>
      <c r="BF99" s="10">
        <f>3/24000000*OO[[#This Row],[114 (03JUL1985 03:00:00)-Water Temperature (C)]]*OO[[#This Row],[56]]</f>
        <v>2.40953578512375E-7</v>
      </c>
      <c r="BG99" s="10">
        <f>3/24000000*OO[[#This Row],[115 (03JUL1985 06:00:00)-Water Temperature (C)]]*OO[[#This Row],[57]]</f>
        <v>2.4078575720937499E-7</v>
      </c>
      <c r="BH99" s="10">
        <f>3/24000000*OO[[#This Row],[116 (03JUL1985 09:00:00)-Water Temperature (C)]]*OO[[#This Row],[58]]</f>
        <v>2.3339785973077498E-7</v>
      </c>
      <c r="BI99" s="10">
        <f>3/24000000*OO[[#This Row],[117 (03JUL1985 12:00:00)-Water Temperature (C)]]*OO[[#This Row],[59]]</f>
        <v>2.2237657004025001E-7</v>
      </c>
      <c r="BJ99" s="10">
        <f>3/24000000*OO[[#This Row],[118 (03JUL1985 15:00:00)-Water Temperature (C)]]*OO[[#This Row],[60]]</f>
        <v>2.0569327467520001E-7</v>
      </c>
      <c r="BK99" s="10">
        <f>3/24000000*OO[[#This Row],[119 (03JUL1985 18:00:00)-Water Temperature (C)]]*OO[[#This Row],[61]]</f>
        <v>1.8783397420458747E-7</v>
      </c>
      <c r="BL99" s="10">
        <f>3/24000000*OO[[#This Row],[120 (03JUL1985 21:00:00)-Water Temperature (C)]]*OO[[#This Row],[62]]</f>
        <v>1.7447392437952499E-7</v>
      </c>
      <c r="BM99" s="10">
        <f>3/24000000*OO[[#This Row],[121 (04JUL1985 00:00:00)-Water Temperature (C)]]*OO[[#This Row],[63]]</f>
        <v>1.6471927308599999E-7</v>
      </c>
      <c r="BN99" s="10">
        <f>3/24000000*OO[[#This Row],[122 (04JUL1985 03:00:00)-Water Temperature (C)]]*OO[[#This Row],[64]]</f>
        <v>1.6197262567473751E-7</v>
      </c>
      <c r="BO99" s="10">
        <f>3/24000000*OO[[#This Row],[123 (04JUL1985 06:00:00)-Water Temperature (C)]]*OO[[#This Row],[65]]</f>
        <v>1.5743159598920001E-7</v>
      </c>
      <c r="BP99" s="10">
        <f>3/24000000*OO[[#This Row],[124 (04JUL1985 09:00:00)-Water Temperature (C)]]*OO[[#This Row],[66]]</f>
        <v>1.5108056969940003E-7</v>
      </c>
      <c r="BQ99" s="10">
        <f>3/24000000*OO[[#This Row],[125 (04JUL1985 12:00:00)-Water Temperature (C)]]*OO[[#This Row],[67]]</f>
        <v>1.4255114395399998E-7</v>
      </c>
      <c r="BR99" s="10">
        <f>3/24000000*OO[[#This Row],[126 (04JUL1985 15:00:00)-Water Temperature (C)]]*OO[[#This Row],[68]]</f>
        <v>1.3290324257645001E-7</v>
      </c>
      <c r="BS99" s="10">
        <f>3/24000000*OO[[#This Row],[127 (04JUL1985 18:00:00)-Water Temperature (C)]]*OO[[#This Row],[69]]</f>
        <v>1.2549975481240001E-7</v>
      </c>
      <c r="BT99" s="10">
        <f>3/24000000*OO[[#This Row],[128 (04JUL1985 21:00:00)-Water Temperature (C)]]*OO[[#This Row],[70]]</f>
        <v>1.186639941487E-7</v>
      </c>
      <c r="BU99" s="10">
        <f>3/24000000*OO[[#This Row],[129 (05JUL1985 00:00:00)-Water Temperature (C)]]*OO[[#This Row],[71]]</f>
        <v>1.1259327038647502E-7</v>
      </c>
      <c r="BV99" s="10">
        <f>3/24000000*OO[[#This Row],[130 (05JUL1985 03:00:00)-Water Temperature (C)]]*OO[[#This Row],[72]]</f>
        <v>1.1238807207413751E-7</v>
      </c>
      <c r="BW99" s="10">
        <f>3/24000000*OO[[#This Row],[131 (05JUL1985 06:00:00)-Water Temperature (C)]]*OO[[#This Row],[73]]</f>
        <v>1.1151519349189999E-7</v>
      </c>
      <c r="BX99" s="10">
        <f>3/24000000*OO[[#This Row],[132 (05JUL1985 09:00:00)-Water Temperature (C)]]*OO[[#This Row],[74]]</f>
        <v>1.084251277621875E-7</v>
      </c>
      <c r="BY99" s="10">
        <f>3/24000000*OO[[#This Row],[133 (05JUL1985 12:00:00)-Water Temperature (C)]]*OO[[#This Row],[75]]</f>
        <v>1.055549856941125E-7</v>
      </c>
      <c r="BZ99" s="10">
        <f>3/24000000*OO[[#This Row],[134 (05JUL1985 15:00:00)-Water Temperature (C)]]*OO[[#This Row],[76]]</f>
        <v>1.003673305932E-7</v>
      </c>
      <c r="CA99" s="10">
        <f>3/24000000*OO[[#This Row],[135 (05JUL1985 18:00:00)-Water Temperature (C)]]*OO[[#This Row],[77]]</f>
        <v>9.4103875286162501E-8</v>
      </c>
      <c r="CB99" s="10">
        <f>3/24000000*OO[[#This Row],[136 (05JUL1985 21:00:00)-Water Temperature (C)]]*OO[[#This Row],[78]]</f>
        <v>8.9450611352699996E-8</v>
      </c>
      <c r="CC99" s="10">
        <f>3/24000000*OO[[#This Row],[137 (06JUL1985 00:00:00)-Water Temperature (C)]]*OO[[#This Row],[79]]</f>
        <v>8.6354107970212487E-8</v>
      </c>
      <c r="CD99" s="10">
        <f>3/24000000*OO[[#This Row],[138 (06JUL1985 03:00:00)-Water Temperature (C)]]*OO[[#This Row],[80]]</f>
        <v>8.8191004733499999E-8</v>
      </c>
      <c r="CE99" s="10">
        <f>3/24000000*OO[[#This Row],[139 (06JUL1985 06:00:00)-Water Temperature (C)]]*OO[[#This Row],[81]]</f>
        <v>8.9427609500249992E-8</v>
      </c>
      <c r="CF99" s="10">
        <f>3/24000000*OO[[#This Row],[140 (06JUL1985 09:00:00)-Water Temperature (C)]]*OO[[#This Row],[82]]</f>
        <v>8.8621102452999992E-8</v>
      </c>
      <c r="CG99" s="10">
        <f>3/24000000*OO[[#This Row],[141 (06JUL1985 12:00:00)-Water Temperature (C)]]*OO[[#This Row],[83]]</f>
        <v>8.8939545274899982E-8</v>
      </c>
      <c r="CH99" s="10">
        <f>3/24000000*OO[[#This Row],[142 (06JUL1985 15:00:00)-Water Temperature (C)]]*OO[[#This Row],[84]]</f>
        <v>8.6524830756749989E-8</v>
      </c>
      <c r="CI99" s="10">
        <f>3/24000000*OO[[#This Row],[143 (06JUL1985 18:00:00)-Water Temperature (C)]]*OO[[#This Row],[85]]</f>
        <v>8.0475719634500005E-8</v>
      </c>
      <c r="CJ99" s="10">
        <f>3/24000000*OO[[#This Row],[144 (06JUL1985 21:00:00)-Water Temperature (C)]]*OO[[#This Row],[86]]</f>
        <v>7.5725322364449996E-8</v>
      </c>
      <c r="CK99" s="10">
        <f>3/24000000*OO[[#This Row],[145 (07JUL1985 00:00:00)-Water Temperature (C)]]*OO[[#This Row],[87]]</f>
        <v>7.4024090665325001E-8</v>
      </c>
      <c r="CL99" s="10">
        <f>3/24000000*OO[[#This Row],[146 (07JUL1985 03:00:00)-Water Temperature (C)]]*OO[[#This Row],[88]]</f>
        <v>7.5157017901474995E-8</v>
      </c>
      <c r="CM99" s="10">
        <f>3/24000000*OO[[#This Row],[147 (07JUL1985 06:00:00)-Water Temperature (C)]]*OO[[#This Row],[89]]</f>
        <v>7.410184108428751E-8</v>
      </c>
      <c r="CN99" s="10">
        <f>3/24000000*OO[[#This Row],[148 (07JUL1985 09:00:00)-Water Temperature (C)]]*OO[[#This Row],[90]]</f>
        <v>7.0367848201199987E-8</v>
      </c>
      <c r="CO99" s="10">
        <f>3/24000000*OO[[#This Row],[149 (07JUL1985 12:00:00)-Water Temperature (C)]]*OO[[#This Row],[91]]</f>
        <v>6.6975216309899992E-8</v>
      </c>
      <c r="CP99" s="10">
        <f>3/24000000*OO[[#This Row],[150 (07JUL1985 15:00:00)-Water Temperature (C)]]*OO[[#This Row],[92]]</f>
        <v>6.2913610137200006E-8</v>
      </c>
      <c r="CQ99" s="10">
        <f>3/24000000*OO[[#This Row],[151 (07JUL1985 18:00:00)-Water Temperature (C)]]*OO[[#This Row],[93]]</f>
        <v>5.8438657552275002E-8</v>
      </c>
      <c r="CR99" s="10">
        <f>3/24000000*OO[[#This Row],[152 (07JUL1985 21:00:00)-Water Temperature (C)]]*OO[[#This Row],[94]]</f>
        <v>5.4823895986124993E-8</v>
      </c>
      <c r="CS99" s="10">
        <f>3/24000000*OO[[#This Row],[153 (08JUL1985 00:00:00)-Water Temperature (C)]]*OO[[#This Row],[95]]</f>
        <v>5.2242963573150004E-8</v>
      </c>
      <c r="CT99" s="10">
        <f>3/24000000*OO[[#This Row],[154 (08JUL1985 03:00:00)-Water Temperature (C)]]*OO[[#This Row],[96]]</f>
        <v>5.2209612672524994E-8</v>
      </c>
      <c r="CU99" s="10">
        <f>3/24000000*OO[[#This Row],[155 (08JUL1985 06:00:00)-Water Temperature (C)]]*OO[[#This Row],[97]]</f>
        <v>5.4724397542374994E-8</v>
      </c>
      <c r="CV99" s="10">
        <f>3/24000000*OO[[#This Row],[156 (08JUL1985 09:00:00)-Water Temperature (C)]]*OO[[#This Row],[98]]</f>
        <v>5.5669940392499995E-8</v>
      </c>
      <c r="CW99" s="10">
        <f>3/24000000*OO[[#This Row],[157 (08JUL1985 12:00:00)-Water Temperature (C)]]*OO[[#This Row],[99]]</f>
        <v>5.4882679034749999E-8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2.2493344482065732E-31</v>
      </c>
      <c r="E100" s="10">
        <f>3/24*OO[[#This Row],[61 (26JUN1985 12:00:00)-Water Temperature (C)]]*OO[[#This Row],[3]]/SUM(OO[3])</f>
        <v>7.5246909601462096E-19</v>
      </c>
      <c r="F100" s="10">
        <f>3/24*OO[[#This Row],[62 (26JUN1985 15:00:00)-Water Temperature (C)]]*OO[[#This Row],[4]]/SUM(OO[4])</f>
        <v>2.9993673866996371E-8</v>
      </c>
      <c r="G100" s="10">
        <f>3/24*OO[[#This Row],[63 (26JUN1985 18:00:00)-Water Temperature (C)]]*OO[[#This Row],[5]]/SUM(OO[5])</f>
        <v>4.0296062862196904E-4</v>
      </c>
      <c r="H100" s="10">
        <f>3/24*OO[[#This Row],[64 (26JUN1985 21:00:00)-Water Temperature (C)]]*OO[[#This Row],[6]]/SUM(OO[6])</f>
        <v>1.908489643604163E-2</v>
      </c>
      <c r="I100" s="10">
        <f>3/24*OO[[#This Row],[65 (27JUN1985 00:00:00)-Water Temperature (C)]]*OO[[#This Row],[7]]/SUM(OO[7])</f>
        <v>7.6250185884386451E-2</v>
      </c>
      <c r="J100" s="10">
        <f>3/24*OO[[#This Row],[66 (27JUN1985 03:00:00)-Water Temperature (C)]]*OO[[#This Row],[8]]/SUM(OO[8])</f>
        <v>6.7270057581995765E-2</v>
      </c>
      <c r="K100" s="10">
        <f>3/24*OO[[#This Row],[67 (27JUN1985 06:00:00)-Water Temperature (C)]]*OO[[#This Row],[9]]/SUM(OO[9])</f>
        <v>2.2463796948838249E-2</v>
      </c>
      <c r="L100" s="10">
        <f>3/24*OO[[#This Row],[68 (27JUN1985 09:00:00)-Water Temperature (C)]]*OO[[#This Row],[10]]/SUM(OO[10])</f>
        <v>3.8008894995238763E-3</v>
      </c>
      <c r="M100" s="10">
        <f>3/24*OO[[#This Row],[69 (27JUN1985 12:00:00)-Water Temperature (C)]]*OO[[#This Row],[11]]/SUM(OO[11])</f>
        <v>4.5044029975929679E-4</v>
      </c>
      <c r="N100" s="10">
        <f>3/24*OO[[#This Row],[70 (27JUN1985 15:00:00)-Water Temperature (C)]]*OO[[#This Row],[12]]/SUM(OO[12])</f>
        <v>7.4687066844269037E-5</v>
      </c>
      <c r="O100" s="10">
        <f>3/24*OO[[#This Row],[71 (27JUN1985 18:00:00)-Water Temperature (C)]]*OO[[#This Row],[13]]/SUM(OO[13])</f>
        <v>4.0453700533388372E-5</v>
      </c>
      <c r="P100" s="10">
        <f>3/24*OO[[#This Row],[72 (27JUN1985 21:00:00)-Water Temperature (C)]]*OO[[#This Row],[14]]/SUM(OO[14])</f>
        <v>4.0190263598033822E-5</v>
      </c>
      <c r="Q100" s="10">
        <f>3/24*OO[[#This Row],[73 (28JUN1985 00:00:00)-Water Temperature (C)]]*OO[[#This Row],[15]]/SUM(OO[15])</f>
        <v>4.4594043043571447E-5</v>
      </c>
      <c r="R100" s="10">
        <f>3/24*OO[[#This Row],[74 (28JUN1985 03:00:00)-Water Temperature (C)]]*OO[[#This Row],[16]]/SUM(OO[16])</f>
        <v>4.7634680259134882E-5</v>
      </c>
      <c r="S100" s="10">
        <f>3/24*OO[[#This Row],[75 (28JUN1985 06:00:00)-Water Temperature (C)]]*OO[[#This Row],[17]]/SUM(OO[17])</f>
        <v>4.7371359443957011E-5</v>
      </c>
      <c r="T100" s="10">
        <f>3/24*OO[[#This Row],[76 (28JUN1985 09:00:00)-Water Temperature (C)]]*OO[[#This Row],[18]]/SUM(OO[18])</f>
        <v>4.4376731892167853E-5</v>
      </c>
      <c r="U100" s="10">
        <f>3/24*OO[[#This Row],[77 (28JUN1985 12:00:00)-Water Temperature (C)]]*OO[[#This Row],[19]]/SUM(OO[19])</f>
        <v>4.0009548745940339E-5</v>
      </c>
      <c r="V100" s="10">
        <f>3/24000000*OO[[#This Row],[78 (28JUN1985 15:00:00)-Water Temperature (C)]]*OO[[#This Row],[20]]</f>
        <v>3.4779485104437496E-5</v>
      </c>
      <c r="W100" s="10">
        <f>3/24000000*OO[[#This Row],[79 (28JUN1985 18:00:00)-Water Temperature (C)]]*OO[[#This Row],[21]]</f>
        <v>3.0228414557399994E-5</v>
      </c>
      <c r="X100" s="10">
        <f>3/24000000*OO[[#This Row],[80 (28JUN1985 21:00:00)-Water Temperature (C)]]*OO[[#This Row],[22]]</f>
        <v>2.6690399274949997E-5</v>
      </c>
      <c r="Y100" s="10">
        <f>3/24000000*OO[[#This Row],[81 (29JUN1985 00:00:00)-Water Temperature (C)]]*OO[[#This Row],[23]]</f>
        <v>2.3612055404824998E-5</v>
      </c>
      <c r="Z100" s="10">
        <f>3/24000000*OO[[#This Row],[82 (29JUN1985 03:00:00)-Water Temperature (C)]]*OO[[#This Row],[24]]</f>
        <v>2.1445509795347496E-5</v>
      </c>
      <c r="AA100" s="10">
        <f>3/24000000*OO[[#This Row],[83 (29JUN1985 06:00:00)-Water Temperature (C)]]*OO[[#This Row],[25]]</f>
        <v>1.9680844672300001E-5</v>
      </c>
      <c r="AB100" s="10">
        <f>3/24000000*OO[[#This Row],[84 (29JUN1985 09:00:00)-Water Temperature (C)]]*OO[[#This Row],[26]]</f>
        <v>1.7460897455857499E-5</v>
      </c>
      <c r="AC100" s="10">
        <f>3/24000000*OO[[#This Row],[85 (29JUN1985 12:00:00)-Water Temperature (C)]]*OO[[#This Row],[27]]</f>
        <v>1.512090529947125E-5</v>
      </c>
      <c r="AD100" s="10">
        <f>3/24000000*OO[[#This Row],[86 (29JUN1985 15:00:00)-Water Temperature (C)]]*OO[[#This Row],[28]]</f>
        <v>1.282869501343E-5</v>
      </c>
      <c r="AE100" s="10">
        <f>3/24000000*OO[[#This Row],[88 (29JUN1985 21:00:00)-Water Temperature (C)]]*OO[[#This Row],[30]]</f>
        <v>9.5729109952812501E-6</v>
      </c>
      <c r="AF100" s="10">
        <f>3/24000000*OO[[#This Row],[88 (29JUN1985 21:00:00)-Water Temperature (C)]]*OO[[#This Row],[30]]</f>
        <v>9.5729109952812501E-6</v>
      </c>
      <c r="AG100" s="10">
        <f>3/24000000*OO[[#This Row],[89 (30JUN1985 00:00:00)-Water Temperature (C)]]*OO[[#This Row],[31]]</f>
        <v>8.33408498114375E-6</v>
      </c>
      <c r="AH100" s="10">
        <f>3/24000000*OO[[#This Row],[90 (30JUN1985 03:00:00)-Water Temperature (C)]]*OO[[#This Row],[32]]</f>
        <v>7.4903438472299995E-6</v>
      </c>
      <c r="AI100" s="10">
        <f>3/24000000*OO[[#This Row],[91 (30JUN1985 06:00:00)-Water Temperature (C)]]*OO[[#This Row],[33]]</f>
        <v>6.8333692217174993E-6</v>
      </c>
      <c r="AJ100" s="10">
        <f>3/24000000*OO[[#This Row],[92 (30JUN1985 09:00:00)-Water Temperature (C)]]*OO[[#This Row],[34]]</f>
        <v>6.1718762553787492E-6</v>
      </c>
      <c r="AK100" s="10">
        <f>3/24000000*OO[[#This Row],[93 (30JUN1985 12:00:00)-Water Temperature (C)]]*OO[[#This Row],[35]]</f>
        <v>5.4439811263012492E-6</v>
      </c>
      <c r="AL100" s="10">
        <f>3/24000000*OO[[#This Row],[94 (30JUN1985 15:00:00)-Water Temperature (C)]]*OO[[#This Row],[36]]</f>
        <v>4.6183790801474998E-6</v>
      </c>
      <c r="AM100" s="10">
        <f>3/24000000*OO[[#This Row],[95 (30JUN1985 18:00:00)-Water Temperature (C)]]*OO[[#This Row],[37]]</f>
        <v>3.8650803390449999E-6</v>
      </c>
      <c r="AN100" s="10">
        <f>3/24000000*OO[[#This Row],[96 (30JUN1985 21:00:00)-Water Temperature (C)]]*OO[[#This Row],[38]]</f>
        <v>3.3018595363462496E-6</v>
      </c>
      <c r="AO100" s="10">
        <f>3/24000000*OO[[#This Row],[97 (01JUL1985 00:00:00)-Water Temperature (C)]]*OO[[#This Row],[39]]</f>
        <v>2.8363551502137498E-6</v>
      </c>
      <c r="AP100" s="10">
        <f>3/24000000*OO[[#This Row],[98 (01JUL1985 03:00:00)-Water Temperature (C)]]*OO[[#This Row],[40]]</f>
        <v>2.4203833670137504E-6</v>
      </c>
      <c r="AQ100" s="10">
        <f>3/24000000*OO[[#This Row],[99 (01JUL1985 06:00:00)-Water Temperature (C)]]*OO[[#This Row],[41]]</f>
        <v>1.8759479708206249E-6</v>
      </c>
      <c r="AR100" s="10">
        <f>3/24000000*OO[[#This Row],[100 (01JUL1985 09:00:00)-Water Temperature (C)]]*OO[[#This Row],[42]]</f>
        <v>1.3227155930261248E-6</v>
      </c>
      <c r="AS100" s="10">
        <f>3/24000000*OO[[#This Row],[101 (01JUL1985 12:00:00)-Water Temperature (C)]]*OO[[#This Row],[43]]</f>
        <v>9.1003425839212505E-7</v>
      </c>
      <c r="AT100" s="10">
        <f>3/24000000*OO[[#This Row],[102 (01JUL1985 15:00:00)-Water Temperature (C)]]*OO[[#This Row],[44]]</f>
        <v>6.4517825740399987E-7</v>
      </c>
      <c r="AU100" s="10">
        <f>3/24000000*OO[[#This Row],[103 (01JUL1985 18:00:00)-Water Temperature (C)]]*OO[[#This Row],[45]]</f>
        <v>4.852431541375E-7</v>
      </c>
      <c r="AV100" s="10">
        <f>3/24000000*OO[[#This Row],[104 (01JUL1985 21:00:00)-Water Temperature (C)]]*OO[[#This Row],[46]]</f>
        <v>3.9308867009499996E-7</v>
      </c>
      <c r="AW100" s="10">
        <f>3/24000000*OO[[#This Row],[105 (02JUL1985 00:00:00)-Water Temperature (C)]]*OO[[#This Row],[47]]</f>
        <v>3.4254150552562497E-7</v>
      </c>
      <c r="AX100" s="10">
        <f>3/24000000*OO[[#This Row],[106 (02JUL1985 03:00:00)-Water Temperature (C)]]*OO[[#This Row],[48]]</f>
        <v>3.26633561186375E-7</v>
      </c>
      <c r="AY100" s="10">
        <f>3/24000000*OO[[#This Row],[107 (02JUL1985 06:00:00)-Water Temperature (C)]]*OO[[#This Row],[49]]</f>
        <v>3.1546500749775002E-7</v>
      </c>
      <c r="AZ100" s="10">
        <f>3/24000000*OO[[#This Row],[108 (02JUL1985 09:00:00)-Water Temperature (C)]]*OO[[#This Row],[50]]</f>
        <v>2.9729196729750002E-7</v>
      </c>
      <c r="BA100" s="10">
        <f>3/24000000*OO[[#This Row],[109 (02JUL1985 12:00:00)-Water Temperature (C)]]*OO[[#This Row],[51]]</f>
        <v>2.7882226499074994E-7</v>
      </c>
      <c r="BB100" s="10">
        <f>3/24000000*OO[[#This Row],[110 (02JUL1985 15:00:00)-Water Temperature (C)]]*OO[[#This Row],[52]]</f>
        <v>2.5607360520000003E-7</v>
      </c>
      <c r="BC100" s="10">
        <f>3/24000000*OO[[#This Row],[111 (02JUL1985 18:00:00)-Water Temperature (C)]]*OO[[#This Row],[53]]</f>
        <v>2.3170025255842498E-7</v>
      </c>
      <c r="BD100" s="10">
        <f>3/24000000*OO[[#This Row],[112 (02JUL1985 21:00:00)-Water Temperature (C)]]*OO[[#This Row],[54]]</f>
        <v>2.1503426356799996E-7</v>
      </c>
      <c r="BE100" s="10">
        <f>3/24000000*OO[[#This Row],[113 (03JUL1985 00:00:00)-Water Temperature (C)]]*OO[[#This Row],[55]]</f>
        <v>2.0431054221957502E-7</v>
      </c>
      <c r="BF100" s="10">
        <f>3/24000000*OO[[#This Row],[114 (03JUL1985 03:00:00)-Water Temperature (C)]]*OO[[#This Row],[56]]</f>
        <v>2.0323836671846252E-7</v>
      </c>
      <c r="BG100" s="10">
        <f>3/24000000*OO[[#This Row],[115 (03JUL1985 06:00:00)-Water Temperature (C)]]*OO[[#This Row],[57]]</f>
        <v>2.0339760970068751E-7</v>
      </c>
      <c r="BH100" s="10">
        <f>3/24000000*OO[[#This Row],[116 (03JUL1985 09:00:00)-Water Temperature (C)]]*OO[[#This Row],[58]]</f>
        <v>1.9746507324824998E-7</v>
      </c>
      <c r="BI100" s="10">
        <f>3/24000000*OO[[#This Row],[117 (03JUL1985 12:00:00)-Water Temperature (C)]]*OO[[#This Row],[59]]</f>
        <v>1.8820305178830001E-7</v>
      </c>
      <c r="BJ100" s="10">
        <f>3/24000000*OO[[#This Row],[118 (03JUL1985 15:00:00)-Water Temperature (C)]]*OO[[#This Row],[60]]</f>
        <v>1.740573084067E-7</v>
      </c>
      <c r="BK100" s="10">
        <f>3/24000000*OO[[#This Row],[119 (03JUL1985 18:00:00)-Water Temperature (C)]]*OO[[#This Row],[61]]</f>
        <v>1.5879978800000002E-7</v>
      </c>
      <c r="BL100" s="10">
        <f>3/24000000*OO[[#This Row],[120 (03JUL1985 21:00:00)-Water Temperature (C)]]*OO[[#This Row],[62]]</f>
        <v>1.472465790485E-7</v>
      </c>
      <c r="BM100" s="10">
        <f>3/24000000*OO[[#This Row],[121 (04JUL1985 00:00:00)-Water Temperature (C)]]*OO[[#This Row],[63]]</f>
        <v>1.3894849382846249E-7</v>
      </c>
      <c r="BN100" s="10">
        <f>3/24000000*OO[[#This Row],[122 (04JUL1985 03:00:00)-Water Temperature (C)]]*OO[[#This Row],[64]]</f>
        <v>1.365717239534E-7</v>
      </c>
      <c r="BO100" s="10">
        <f>3/24000000*OO[[#This Row],[123 (04JUL1985 06:00:00)-Water Temperature (C)]]*OO[[#This Row],[65]]</f>
        <v>1.3289764592887498E-7</v>
      </c>
      <c r="BP100" s="10">
        <f>3/24000000*OO[[#This Row],[124 (04JUL1985 09:00:00)-Water Temperature (C)]]*OO[[#This Row],[66]]</f>
        <v>1.276812923945E-7</v>
      </c>
      <c r="BQ100" s="10">
        <f>3/24000000*OO[[#This Row],[125 (04JUL1985 12:00:00)-Water Temperature (C)]]*OO[[#This Row],[67]]</f>
        <v>1.2052405812629997E-7</v>
      </c>
      <c r="BR100" s="10">
        <f>3/24000000*OO[[#This Row],[126 (04JUL1985 15:00:00)-Water Temperature (C)]]*OO[[#This Row],[68]]</f>
        <v>1.124427668990875E-7</v>
      </c>
      <c r="BS100" s="10">
        <f>3/24000000*OO[[#This Row],[127 (04JUL1985 18:00:00)-Water Temperature (C)]]*OO[[#This Row],[69]]</f>
        <v>1.06092166973625E-7</v>
      </c>
      <c r="BT100" s="10">
        <f>3/24000000*OO[[#This Row],[128 (04JUL1985 21:00:00)-Water Temperature (C)]]*OO[[#This Row],[70]]</f>
        <v>1.0034592722510002E-7</v>
      </c>
      <c r="BU100" s="10">
        <f>3/24000000*OO[[#This Row],[129 (05JUL1985 00:00:00)-Water Temperature (C)]]*OO[[#This Row],[71]]</f>
        <v>9.5098438877324999E-8</v>
      </c>
      <c r="BV100" s="10">
        <f>3/24000000*OO[[#This Row],[130 (05JUL1985 03:00:00)-Water Temperature (C)]]*OO[[#This Row],[72]]</f>
        <v>9.4786461140624996E-8</v>
      </c>
      <c r="BW100" s="10">
        <f>3/24000000*OO[[#This Row],[131 (05JUL1985 06:00:00)-Water Temperature (C)]]*OO[[#This Row],[73]]</f>
        <v>9.4058092162749993E-8</v>
      </c>
      <c r="BX100" s="10">
        <f>3/24000000*OO[[#This Row],[132 (05JUL1985 09:00:00)-Water Temperature (C)]]*OO[[#This Row],[74]]</f>
        <v>9.1529459547900002E-8</v>
      </c>
      <c r="BY100" s="10">
        <f>3/24000000*OO[[#This Row],[133 (05JUL1985 12:00:00)-Water Temperature (C)]]*OO[[#This Row],[75]]</f>
        <v>8.9034326175375002E-8</v>
      </c>
      <c r="BZ100" s="10">
        <f>3/24000000*OO[[#This Row],[134 (05JUL1985 15:00:00)-Water Temperature (C)]]*OO[[#This Row],[76]]</f>
        <v>8.4708548457574989E-8</v>
      </c>
      <c r="CA100" s="10">
        <f>3/24000000*OO[[#This Row],[135 (05JUL1985 18:00:00)-Water Temperature (C)]]*OO[[#This Row],[77]]</f>
        <v>7.9386503949899995E-8</v>
      </c>
      <c r="CB100" s="10">
        <f>3/24000000*OO[[#This Row],[136 (05JUL1985 21:00:00)-Water Temperature (C)]]*OO[[#This Row],[78]]</f>
        <v>7.5377889261450003E-8</v>
      </c>
      <c r="CC100" s="10">
        <f>3/24000000*OO[[#This Row],[137 (06JUL1985 00:00:00)-Water Temperature (C)]]*OO[[#This Row],[79]]</f>
        <v>7.2758680268287496E-8</v>
      </c>
      <c r="CD100" s="10">
        <f>3/24000000*OO[[#This Row],[138 (06JUL1985 03:00:00)-Water Temperature (C)]]*OO[[#This Row],[80]]</f>
        <v>7.4243068301875005E-8</v>
      </c>
      <c r="CE100" s="10">
        <f>3/24000000*OO[[#This Row],[139 (06JUL1985 06:00:00)-Water Temperature (C)]]*OO[[#This Row],[81]]</f>
        <v>7.5409691416799994E-8</v>
      </c>
      <c r="CF100" s="10">
        <f>3/24000000*OO[[#This Row],[140 (06JUL1985 09:00:00)-Water Temperature (C)]]*OO[[#This Row],[82]]</f>
        <v>7.4844890063612496E-8</v>
      </c>
      <c r="CG100" s="10">
        <f>3/24000000*OO[[#This Row],[141 (06JUL1985 12:00:00)-Water Temperature (C)]]*OO[[#This Row],[83]]</f>
        <v>7.5092528390249987E-8</v>
      </c>
      <c r="CH100" s="10">
        <f>3/24000000*OO[[#This Row],[142 (06JUL1985 15:00:00)-Water Temperature (C)]]*OO[[#This Row],[84]]</f>
        <v>7.3112583138499995E-8</v>
      </c>
      <c r="CI100" s="10">
        <f>3/24000000*OO[[#This Row],[143 (06JUL1985 18:00:00)-Water Temperature (C)]]*OO[[#This Row],[85]]</f>
        <v>6.8014572134799999E-8</v>
      </c>
      <c r="CJ100" s="10">
        <f>3/24000000*OO[[#This Row],[144 (06JUL1985 21:00:00)-Water Temperature (C)]]*OO[[#This Row],[86]]</f>
        <v>6.3839850555862506E-8</v>
      </c>
      <c r="CK100" s="10">
        <f>3/24000000*OO[[#This Row],[145 (07JUL1985 00:00:00)-Water Temperature (C)]]*OO[[#This Row],[87]]</f>
        <v>6.23823339325E-8</v>
      </c>
      <c r="CL100" s="10">
        <f>3/24000000*OO[[#This Row],[146 (07JUL1985 03:00:00)-Water Temperature (C)]]*OO[[#This Row],[88]]</f>
        <v>6.3410770539375001E-8</v>
      </c>
      <c r="CM100" s="10">
        <f>3/24000000*OO[[#This Row],[147 (07JUL1985 06:00:00)-Water Temperature (C)]]*OO[[#This Row],[89]]</f>
        <v>6.2720131363049988E-8</v>
      </c>
      <c r="CN100" s="10">
        <f>3/24000000*OO[[#This Row],[148 (07JUL1985 09:00:00)-Water Temperature (C)]]*OO[[#This Row],[90]]</f>
        <v>5.9622437411699993E-8</v>
      </c>
      <c r="CO100" s="10">
        <f>3/24000000*OO[[#This Row],[149 (07JUL1985 12:00:00)-Water Temperature (C)]]*OO[[#This Row],[91]]</f>
        <v>5.6676402057599994E-8</v>
      </c>
      <c r="CP100" s="10">
        <f>3/24000000*OO[[#This Row],[150 (07JUL1985 15:00:00)-Water Temperature (C)]]*OO[[#This Row],[92]]</f>
        <v>5.3207893159687493E-8</v>
      </c>
      <c r="CQ100" s="10">
        <f>3/24000000*OO[[#This Row],[151 (07JUL1985 18:00:00)-Water Temperature (C)]]*OO[[#This Row],[93]]</f>
        <v>4.9414454144899995E-8</v>
      </c>
      <c r="CR100" s="10">
        <f>3/24000000*OO[[#This Row],[152 (07JUL1985 21:00:00)-Water Temperature (C)]]*OO[[#This Row],[94]]</f>
        <v>4.6310263287599995E-8</v>
      </c>
      <c r="CS100" s="10">
        <f>3/24000000*OO[[#This Row],[153 (08JUL1985 00:00:00)-Water Temperature (C)]]*OO[[#This Row],[95]]</f>
        <v>4.4055929979374998E-8</v>
      </c>
      <c r="CT100" s="10">
        <f>3/24000000*OO[[#This Row],[154 (08JUL1985 03:00:00)-Water Temperature (C)]]*OO[[#This Row],[96]]</f>
        <v>4.3897108633599995E-8</v>
      </c>
      <c r="CU100" s="10">
        <f>3/24000000*OO[[#This Row],[155 (08JUL1985 06:00:00)-Water Temperature (C)]]*OO[[#This Row],[97]]</f>
        <v>4.5965581667499998E-8</v>
      </c>
      <c r="CV100" s="10">
        <f>3/24000000*OO[[#This Row],[156 (08JUL1985 09:00:00)-Water Temperature (C)]]*OO[[#This Row],[98]]</f>
        <v>4.6894177990800005E-8</v>
      </c>
      <c r="CW100" s="10">
        <f>3/24000000*OO[[#This Row],[157 (08JUL1985 12:00:00)-Water Temperature (C)]]*OO[[#This Row],[99]]</f>
        <v>4.6303601284474994E-8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2.0570379674765355E-32</v>
      </c>
      <c r="E101" s="10">
        <f>3/24*OO[[#This Row],[61 (26JUN1985 12:00:00)-Water Temperature (C)]]*OO[[#This Row],[3]]/SUM(OO[3])</f>
        <v>8.2011141029174567E-20</v>
      </c>
      <c r="F101" s="10">
        <f>3/24*OO[[#This Row],[62 (26JUN1985 15:00:00)-Water Temperature (C)]]*OO[[#This Row],[4]]/SUM(OO[4])</f>
        <v>7.6906590427574073E-9</v>
      </c>
      <c r="G101" s="10">
        <f>3/24*OO[[#This Row],[63 (26JUN1985 18:00:00)-Water Temperature (C)]]*OO[[#This Row],[5]]/SUM(OO[5])</f>
        <v>2.3174196367267309E-4</v>
      </c>
      <c r="H101" s="10">
        <f>3/24*OO[[#This Row],[64 (26JUN1985 21:00:00)-Water Temperature (C)]]*OO[[#This Row],[6]]/SUM(OO[6])</f>
        <v>1.40547358734404E-2</v>
      </c>
      <c r="I101" s="10">
        <f>3/24*OO[[#This Row],[65 (27JUN1985 00:00:00)-Water Temperature (C)]]*OO[[#This Row],[7]]/SUM(OO[7])</f>
        <v>6.6075607197427055E-2</v>
      </c>
      <c r="J101" s="10">
        <f>3/24*OO[[#This Row],[66 (27JUN1985 03:00:00)-Water Temperature (C)]]*OO[[#This Row],[8]]/SUM(OO[8])</f>
        <v>6.5626257239956784E-2</v>
      </c>
      <c r="K101" s="10">
        <f>3/24*OO[[#This Row],[67 (27JUN1985 06:00:00)-Water Temperature (C)]]*OO[[#This Row],[9]]/SUM(OO[9])</f>
        <v>2.3918559031240277E-2</v>
      </c>
      <c r="L101" s="10">
        <f>3/24*OO[[#This Row],[68 (27JUN1985 09:00:00)-Water Temperature (C)]]*OO[[#This Row],[10]]/SUM(OO[10])</f>
        <v>4.3103212116947206E-3</v>
      </c>
      <c r="M101" s="10">
        <f>3/24*OO[[#This Row],[69 (27JUN1985 12:00:00)-Water Temperature (C)]]*OO[[#This Row],[11]]/SUM(OO[11])</f>
        <v>5.2249260288465198E-4</v>
      </c>
      <c r="N101" s="10">
        <f>3/24*OO[[#This Row],[70 (27JUN1985 15:00:00)-Water Temperature (C)]]*OO[[#This Row],[12]]/SUM(OO[12])</f>
        <v>7.9312905786821052E-5</v>
      </c>
      <c r="O101" s="10">
        <f>3/24*OO[[#This Row],[71 (27JUN1985 18:00:00)-Water Temperature (C)]]*OO[[#This Row],[13]]/SUM(OO[13])</f>
        <v>3.8241980107311224E-5</v>
      </c>
      <c r="P101" s="10">
        <f>3/24*OO[[#This Row],[72 (27JUN1985 21:00:00)-Water Temperature (C)]]*OO[[#This Row],[14]]/SUM(OO[14])</f>
        <v>3.6897486658235218E-5</v>
      </c>
      <c r="Q101" s="10">
        <f>3/24*OO[[#This Row],[73 (28JUN1985 00:00:00)-Water Temperature (C)]]*OO[[#This Row],[15]]/SUM(OO[15])</f>
        <v>4.0974748201842514E-5</v>
      </c>
      <c r="R101" s="10">
        <f>3/24*OO[[#This Row],[74 (28JUN1985 03:00:00)-Water Temperature (C)]]*OO[[#This Row],[16]]/SUM(OO[16])</f>
        <v>4.4208467150007561E-5</v>
      </c>
      <c r="S101" s="10">
        <f>3/24*OO[[#This Row],[75 (28JUN1985 06:00:00)-Water Temperature (C)]]*OO[[#This Row],[17]]/SUM(OO[17])</f>
        <v>4.4395494179661918E-5</v>
      </c>
      <c r="T101" s="10">
        <f>3/24*OO[[#This Row],[76 (28JUN1985 09:00:00)-Water Temperature (C)]]*OO[[#This Row],[18]]/SUM(OO[18])</f>
        <v>4.1866290470773548E-5</v>
      </c>
      <c r="U101" s="10">
        <f>3/24*OO[[#This Row],[77 (28JUN1985 12:00:00)-Water Temperature (C)]]*OO[[#This Row],[19]]/SUM(OO[19])</f>
        <v>3.7890394280822534E-5</v>
      </c>
      <c r="V101" s="10">
        <f>3/24000000*OO[[#This Row],[78 (28JUN1985 15:00:00)-Water Temperature (C)]]*OO[[#This Row],[20]]</f>
        <v>3.3009381348000001E-5</v>
      </c>
      <c r="W101" s="10">
        <f>3/24000000*OO[[#This Row],[79 (28JUN1985 18:00:00)-Water Temperature (C)]]*OO[[#This Row],[21]]</f>
        <v>2.8713884695649995E-5</v>
      </c>
      <c r="X101" s="10">
        <f>3/24000000*OO[[#This Row],[80 (28JUN1985 21:00:00)-Water Temperature (C)]]*OO[[#This Row],[22]]</f>
        <v>2.5382459472799999E-5</v>
      </c>
      <c r="Y101" s="10">
        <f>3/24000000*OO[[#This Row],[81 (29JUN1985 00:00:00)-Water Temperature (C)]]*OO[[#This Row],[23]]</f>
        <v>2.2515835885800003E-5</v>
      </c>
      <c r="Z101" s="10">
        <f>3/24000000*OO[[#This Row],[82 (29JUN1985 03:00:00)-Water Temperature (C)]]*OO[[#This Row],[24]]</f>
        <v>2.0497772805194997E-5</v>
      </c>
      <c r="AA101" s="10">
        <f>3/24000000*OO[[#This Row],[83 (29JUN1985 06:00:00)-Water Temperature (C)]]*OO[[#This Row],[25]]</f>
        <v>1.890205584778E-5</v>
      </c>
      <c r="AB101" s="10">
        <f>3/24000000*OO[[#This Row],[84 (29JUN1985 09:00:00)-Water Temperature (C)]]*OO[[#This Row],[26]]</f>
        <v>1.6867010766082497E-5</v>
      </c>
      <c r="AC101" s="10">
        <f>3/24000000*OO[[#This Row],[85 (29JUN1985 12:00:00)-Water Temperature (C)]]*OO[[#This Row],[27]]</f>
        <v>1.465793544618E-5</v>
      </c>
      <c r="AD101" s="10">
        <f>3/24000000*OO[[#This Row],[86 (29JUN1985 15:00:00)-Water Temperature (C)]]*OO[[#This Row],[28]]</f>
        <v>1.2460989223484999E-5</v>
      </c>
      <c r="AE101" s="10">
        <f>3/24000000*OO[[#This Row],[88 (29JUN1985 21:00:00)-Water Temperature (C)]]*OO[[#This Row],[30]]</f>
        <v>9.3042425950774978E-6</v>
      </c>
      <c r="AF101" s="10">
        <f>3/24000000*OO[[#This Row],[88 (29JUN1985 21:00:00)-Water Temperature (C)]]*OO[[#This Row],[30]]</f>
        <v>9.3042425950774978E-6</v>
      </c>
      <c r="AG101" s="10">
        <f>3/24000000*OO[[#This Row],[89 (30JUN1985 00:00:00)-Water Temperature (C)]]*OO[[#This Row],[31]]</f>
        <v>8.1221177092999991E-6</v>
      </c>
      <c r="AH101" s="10">
        <f>3/24000000*OO[[#This Row],[90 (30JUN1985 03:00:00)-Water Temperature (C)]]*OO[[#This Row],[32]]</f>
        <v>7.310407103999999E-6</v>
      </c>
      <c r="AI101" s="10">
        <f>3/24000000*OO[[#This Row],[91 (30JUN1985 06:00:00)-Water Temperature (C)]]*OO[[#This Row],[33]]</f>
        <v>6.6942051544725005E-6</v>
      </c>
      <c r="AJ101" s="10">
        <f>3/24000000*OO[[#This Row],[92 (30JUN1985 09:00:00)-Water Temperature (C)]]*OO[[#This Row],[34]]</f>
        <v>6.0709820362250012E-6</v>
      </c>
      <c r="AK101" s="10">
        <f>3/24000000*OO[[#This Row],[93 (30JUN1985 12:00:00)-Water Temperature (C)]]*OO[[#This Row],[35]]</f>
        <v>5.3783336748375002E-6</v>
      </c>
      <c r="AL101" s="10">
        <f>3/24000000*OO[[#This Row],[94 (30JUN1985 15:00:00)-Water Temperature (C)]]*OO[[#This Row],[36]]</f>
        <v>4.5768302567400006E-6</v>
      </c>
      <c r="AM101" s="10">
        <f>3/24000000*OO[[#This Row],[95 (30JUN1985 18:00:00)-Water Temperature (C)]]*OO[[#This Row],[37]]</f>
        <v>3.8311594124100008E-6</v>
      </c>
      <c r="AN101" s="10">
        <f>3/24000000*OO[[#This Row],[96 (30JUN1985 21:00:00)-Water Temperature (C)]]*OO[[#This Row],[38]]</f>
        <v>3.2721379211699993E-6</v>
      </c>
      <c r="AO101" s="10">
        <f>3/24000000*OO[[#This Row],[97 (01JUL1985 00:00:00)-Water Temperature (C)]]*OO[[#This Row],[39]]</f>
        <v>2.8228634734200001E-6</v>
      </c>
      <c r="AP101" s="10">
        <f>3/24000000*OO[[#This Row],[98 (01JUL1985 03:00:00)-Water Temperature (C)]]*OO[[#This Row],[40]]</f>
        <v>2.43125938836E-6</v>
      </c>
      <c r="AQ101" s="10">
        <f>3/24000000*OO[[#This Row],[99 (01JUL1985 06:00:00)-Water Temperature (C)]]*OO[[#This Row],[41]]</f>
        <v>1.9073825747452499E-6</v>
      </c>
      <c r="AR101" s="10">
        <f>3/24000000*OO[[#This Row],[100 (01JUL1985 09:00:00)-Water Temperature (C)]]*OO[[#This Row],[42]]</f>
        <v>1.3555852454706248E-6</v>
      </c>
      <c r="AS101" s="10">
        <f>3/24000000*OO[[#This Row],[101 (01JUL1985 12:00:00)-Water Temperature (C)]]*OO[[#This Row],[43]]</f>
        <v>9.3078102064462502E-7</v>
      </c>
      <c r="AT101" s="10">
        <f>3/24000000*OO[[#This Row],[102 (01JUL1985 15:00:00)-Water Temperature (C)]]*OO[[#This Row],[44]]</f>
        <v>6.5480048489699997E-7</v>
      </c>
      <c r="AU101" s="10">
        <f>3/24000000*OO[[#This Row],[103 (01JUL1985 18:00:00)-Water Temperature (C)]]*OO[[#This Row],[45]]</f>
        <v>4.8786211545325E-7</v>
      </c>
      <c r="AV101" s="10">
        <f>3/24000000*OO[[#This Row],[104 (01JUL1985 21:00:00)-Water Temperature (C)]]*OO[[#This Row],[46]]</f>
        <v>3.9169505941724998E-7</v>
      </c>
      <c r="AW101" s="10">
        <f>3/24000000*OO[[#This Row],[105 (02JUL1985 00:00:00)-Water Temperature (C)]]*OO[[#This Row],[47]]</f>
        <v>3.3913619892899993E-7</v>
      </c>
      <c r="AX101" s="10">
        <f>3/24000000*OO[[#This Row],[106 (02JUL1985 03:00:00)-Water Temperature (C)]]*OO[[#This Row],[48]]</f>
        <v>3.2194455978424997E-7</v>
      </c>
      <c r="AY101" s="10">
        <f>3/24000000*OO[[#This Row],[107 (02JUL1985 06:00:00)-Water Temperature (C)]]*OO[[#This Row],[49]]</f>
        <v>3.1098519523699992E-7</v>
      </c>
      <c r="AZ101" s="10">
        <f>3/24000000*OO[[#This Row],[108 (02JUL1985 09:00:00)-Water Temperature (C)]]*OO[[#This Row],[50]]</f>
        <v>2.9353357628399999E-7</v>
      </c>
      <c r="BA101" s="10">
        <f>3/24000000*OO[[#This Row],[109 (02JUL1985 12:00:00)-Water Temperature (C)]]*OO[[#This Row],[51]]</f>
        <v>2.7514685771750002E-7</v>
      </c>
      <c r="BB101" s="10">
        <f>3/24000000*OO[[#This Row],[110 (02JUL1985 15:00:00)-Water Temperature (C)]]*OO[[#This Row],[52]]</f>
        <v>2.5261188346750002E-7</v>
      </c>
      <c r="BC101" s="10">
        <f>3/24000000*OO[[#This Row],[111 (02JUL1985 18:00:00)-Water Temperature (C)]]*OO[[#This Row],[53]]</f>
        <v>2.2833345753652499E-7</v>
      </c>
      <c r="BD101" s="10">
        <f>3/24000000*OO[[#This Row],[112 (02JUL1985 21:00:00)-Water Temperature (C)]]*OO[[#This Row],[54]]</f>
        <v>2.1124914732089999E-7</v>
      </c>
      <c r="BE101" s="10">
        <f>3/24000000*OO[[#This Row],[113 (03JUL1985 00:00:00)-Water Temperature (C)]]*OO[[#This Row],[55]]</f>
        <v>2.005289554215125E-7</v>
      </c>
      <c r="BF101" s="10">
        <f>3/24000000*OO[[#This Row],[114 (03JUL1985 03:00:00)-Water Temperature (C)]]*OO[[#This Row],[56]]</f>
        <v>1.9932101402170002E-7</v>
      </c>
      <c r="BG101" s="10">
        <f>3/24000000*OO[[#This Row],[115 (03JUL1985 06:00:00)-Water Temperature (C)]]*OO[[#This Row],[57]]</f>
        <v>1.9975930415221248E-7</v>
      </c>
      <c r="BH101" s="10">
        <f>3/24000000*OO[[#This Row],[116 (03JUL1985 09:00:00)-Water Temperature (C)]]*OO[[#This Row],[58]]</f>
        <v>1.9440314149162497E-7</v>
      </c>
      <c r="BI101" s="10">
        <f>3/24000000*OO[[#This Row],[117 (03JUL1985 12:00:00)-Water Temperature (C)]]*OO[[#This Row],[59]]</f>
        <v>1.8542087125965002E-7</v>
      </c>
      <c r="BJ101" s="10">
        <f>3/24000000*OO[[#This Row],[118 (03JUL1985 15:00:00)-Water Temperature (C)]]*OO[[#This Row],[60]]</f>
        <v>1.7149219504725002E-7</v>
      </c>
      <c r="BK101" s="10">
        <f>3/24000000*OO[[#This Row],[119 (03JUL1985 18:00:00)-Water Temperature (C)]]*OO[[#This Row],[61]]</f>
        <v>1.5633313119103751E-7</v>
      </c>
      <c r="BL101" s="10">
        <f>3/24000000*OO[[#This Row],[120 (03JUL1985 21:00:00)-Water Temperature (C)]]*OO[[#This Row],[62]]</f>
        <v>1.44597363401225E-7</v>
      </c>
      <c r="BM101" s="10">
        <f>3/24000000*OO[[#This Row],[121 (04JUL1985 00:00:00)-Water Temperature (C)]]*OO[[#This Row],[63]]</f>
        <v>1.3632389236875E-7</v>
      </c>
      <c r="BN101" s="10">
        <f>3/24000000*OO[[#This Row],[122 (04JUL1985 03:00:00)-Water Temperature (C)]]*OO[[#This Row],[64]]</f>
        <v>1.3388189345999997E-7</v>
      </c>
      <c r="BO101" s="10">
        <f>3/24000000*OO[[#This Row],[123 (04JUL1985 06:00:00)-Water Temperature (C)]]*OO[[#This Row],[65]]</f>
        <v>1.3043214675440001E-7</v>
      </c>
      <c r="BP101" s="10">
        <f>3/24000000*OO[[#This Row],[124 (04JUL1985 09:00:00)-Water Temperature (C)]]*OO[[#This Row],[66]]</f>
        <v>1.2555595692099998E-7</v>
      </c>
      <c r="BQ101" s="10">
        <f>3/24000000*OO[[#This Row],[125 (04JUL1985 12:00:00)-Water Temperature (C)]]*OO[[#This Row],[67]]</f>
        <v>1.1857911927962501E-7</v>
      </c>
      <c r="BR101" s="10">
        <f>3/24000000*OO[[#This Row],[126 (04JUL1985 15:00:00)-Water Temperature (C)]]*OO[[#This Row],[68]]</f>
        <v>1.1074349722342498E-7</v>
      </c>
      <c r="BS101" s="10">
        <f>3/24000000*OO[[#This Row],[127 (04JUL1985 18:00:00)-Water Temperature (C)]]*OO[[#This Row],[69]]</f>
        <v>1.043820020979375E-7</v>
      </c>
      <c r="BT101" s="10">
        <f>3/24000000*OO[[#This Row],[128 (04JUL1985 21:00:00)-Water Temperature (C)]]*OO[[#This Row],[70]]</f>
        <v>9.876092602001248E-8</v>
      </c>
      <c r="BU101" s="10">
        <f>3/24000000*OO[[#This Row],[129 (05JUL1985 00:00:00)-Water Temperature (C)]]*OO[[#This Row],[71]]</f>
        <v>9.3460827473999995E-8</v>
      </c>
      <c r="BV101" s="10">
        <f>3/24000000*OO[[#This Row],[130 (05JUL1985 03:00:00)-Water Temperature (C)]]*OO[[#This Row],[72]]</f>
        <v>9.2965487780699989E-8</v>
      </c>
      <c r="BW101" s="10">
        <f>3/24000000*OO[[#This Row],[131 (05JUL1985 06:00:00)-Water Temperature (C)]]*OO[[#This Row],[73]]</f>
        <v>9.2213812665974984E-8</v>
      </c>
      <c r="BX101" s="10">
        <f>3/24000000*OO[[#This Row],[132 (05JUL1985 09:00:00)-Water Temperature (C)]]*OO[[#This Row],[74]]</f>
        <v>8.9874952107012489E-8</v>
      </c>
      <c r="BY101" s="10">
        <f>3/24000000*OO[[#This Row],[133 (05JUL1985 12:00:00)-Water Temperature (C)]]*OO[[#This Row],[75]]</f>
        <v>8.7321457686800011E-8</v>
      </c>
      <c r="BZ101" s="10">
        <f>3/24000000*OO[[#This Row],[134 (05JUL1985 15:00:00)-Water Temperature (C)]]*OO[[#This Row],[76]]</f>
        <v>8.3162956641699999E-8</v>
      </c>
      <c r="CA101" s="10">
        <f>3/24000000*OO[[#This Row],[135 (05JUL1985 18:00:00)-Water Temperature (C)]]*OO[[#This Row],[77]]</f>
        <v>7.7914236294562511E-8</v>
      </c>
      <c r="CB101" s="10">
        <f>3/24000000*OO[[#This Row],[136 (05JUL1985 21:00:00)-Water Temperature (C)]]*OO[[#This Row],[78]]</f>
        <v>7.3864130712050002E-8</v>
      </c>
      <c r="CC101" s="10">
        <f>3/24000000*OO[[#This Row],[137 (06JUL1985 00:00:00)-Water Temperature (C)]]*OO[[#This Row],[79]]</f>
        <v>7.1259133815374994E-8</v>
      </c>
      <c r="CD101" s="10">
        <f>3/24000000*OO[[#This Row],[138 (06JUL1985 03:00:00)-Water Temperature (C)]]*OO[[#This Row],[80]]</f>
        <v>7.2626280430900008E-8</v>
      </c>
      <c r="CE101" s="10">
        <f>3/24000000*OO[[#This Row],[139 (06JUL1985 06:00:00)-Water Temperature (C)]]*OO[[#This Row],[81]]</f>
        <v>7.3890365926499999E-8</v>
      </c>
      <c r="CF101" s="10">
        <f>3/24000000*OO[[#This Row],[140 (06JUL1985 09:00:00)-Water Temperature (C)]]*OO[[#This Row],[82]]</f>
        <v>7.3510463214199981E-8</v>
      </c>
      <c r="CG101" s="10">
        <f>3/24000000*OO[[#This Row],[141 (06JUL1985 12:00:00)-Water Temperature (C)]]*OO[[#This Row],[83]]</f>
        <v>7.3724216122100006E-8</v>
      </c>
      <c r="CH101" s="10">
        <f>3/24000000*OO[[#This Row],[142 (06JUL1985 15:00:00)-Water Temperature (C)]]*OO[[#This Row],[84]]</f>
        <v>7.1871040733012501E-8</v>
      </c>
      <c r="CI101" s="10">
        <f>3/24000000*OO[[#This Row],[143 (06JUL1985 18:00:00)-Water Temperature (C)]]*OO[[#This Row],[85]]</f>
        <v>6.6918904334524996E-8</v>
      </c>
      <c r="CJ101" s="10">
        <f>3/24000000*OO[[#This Row],[144 (06JUL1985 21:00:00)-Water Temperature (C)]]*OO[[#This Row],[86]]</f>
        <v>6.2607882687249998E-8</v>
      </c>
      <c r="CK101" s="10">
        <f>3/24000000*OO[[#This Row],[145 (07JUL1985 00:00:00)-Water Temperature (C)]]*OO[[#This Row],[87]]</f>
        <v>6.1103525448500001E-8</v>
      </c>
      <c r="CL101" s="10">
        <f>3/24000000*OO[[#This Row],[146 (07JUL1985 03:00:00)-Water Temperature (C)]]*OO[[#This Row],[88]]</f>
        <v>6.217767592950001E-8</v>
      </c>
      <c r="CM101" s="10">
        <f>3/24000000*OO[[#This Row],[147 (07JUL1985 06:00:00)-Water Temperature (C)]]*OO[[#This Row],[89]]</f>
        <v>6.1753675938074984E-8</v>
      </c>
      <c r="CN101" s="10">
        <f>3/24000000*OO[[#This Row],[148 (07JUL1985 09:00:00)-Water Temperature (C)]]*OO[[#This Row],[90]]</f>
        <v>5.8825472222262495E-8</v>
      </c>
      <c r="CO101" s="10">
        <f>3/24000000*OO[[#This Row],[149 (07JUL1985 12:00:00)-Water Temperature (C)]]*OO[[#This Row],[91]]</f>
        <v>5.5844901636300004E-8</v>
      </c>
      <c r="CP101" s="10">
        <f>3/24000000*OO[[#This Row],[150 (07JUL1985 15:00:00)-Water Temperature (C)]]*OO[[#This Row],[92]]</f>
        <v>5.2382046278087495E-8</v>
      </c>
      <c r="CQ101" s="10">
        <f>3/24000000*OO[[#This Row],[151 (07JUL1985 18:00:00)-Water Temperature (C)]]*OO[[#This Row],[93]]</f>
        <v>4.8641043526074994E-8</v>
      </c>
      <c r="CR101" s="10">
        <f>3/24000000*OO[[#This Row],[152 (07JUL1985 21:00:00)-Water Temperature (C)]]*OO[[#This Row],[94]]</f>
        <v>4.5526083579749997E-8</v>
      </c>
      <c r="CS101" s="10">
        <f>3/24000000*OO[[#This Row],[153 (08JUL1985 00:00:00)-Water Temperature (C)]]*OO[[#This Row],[95]]</f>
        <v>4.3221935902062498E-8</v>
      </c>
      <c r="CT101" s="10">
        <f>3/24000000*OO[[#This Row],[154 (08JUL1985 03:00:00)-Water Temperature (C)]]*OO[[#This Row],[96]]</f>
        <v>4.2886760686699995E-8</v>
      </c>
      <c r="CU101" s="10">
        <f>3/24000000*OO[[#This Row],[155 (08JUL1985 06:00:00)-Water Temperature (C)]]*OO[[#This Row],[97]]</f>
        <v>4.4825205577012491E-8</v>
      </c>
      <c r="CV101" s="10">
        <f>3/24000000*OO[[#This Row],[156 (08JUL1985 09:00:00)-Water Temperature (C)]]*OO[[#This Row],[98]]</f>
        <v>4.5874134344025E-8</v>
      </c>
      <c r="CW101" s="10">
        <f>3/24000000*OO[[#This Row],[157 (08JUL1985 12:00:00)-Water Temperature (C)]]*OO[[#This Row],[99]]</f>
        <v>4.5421474797762502E-8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3.9333204654445986E-33</v>
      </c>
      <c r="E102" s="10">
        <f>3/24*OO[[#This Row],[61 (26JUN1985 12:00:00)-Water Temperature (C)]]*OO[[#This Row],[3]]/SUM(OO[3])</f>
        <v>1.7815808810082771E-20</v>
      </c>
      <c r="F102" s="10">
        <f>3/24*OO[[#This Row],[62 (26JUN1985 15:00:00)-Water Temperature (C)]]*OO[[#This Row],[4]]/SUM(OO[4])</f>
        <v>2.1191682871201619E-9</v>
      </c>
      <c r="G102" s="10">
        <f>3/24*OO[[#This Row],[63 (26JUN1985 18:00:00)-Water Temperature (C)]]*OO[[#This Row],[5]]/SUM(OO[5])</f>
        <v>1.5728048072610455E-4</v>
      </c>
      <c r="H102" s="10">
        <f>3/24*OO[[#This Row],[64 (26JUN1985 21:00:00)-Water Temperature (C)]]*OO[[#This Row],[6]]/SUM(OO[6])</f>
        <v>1.2042024392231988E-2</v>
      </c>
      <c r="I102" s="10">
        <f>3/24*OO[[#This Row],[65 (27JUN1985 00:00:00)-Water Temperature (C)]]*OO[[#This Row],[7]]/SUM(OO[7])</f>
        <v>6.5633396072633507E-2</v>
      </c>
      <c r="J102" s="10">
        <f>3/24*OO[[#This Row],[66 (27JUN1985 03:00:00)-Water Temperature (C)]]*OO[[#This Row],[8]]/SUM(OO[8])</f>
        <v>7.2388452093878647E-2</v>
      </c>
      <c r="K102" s="10">
        <f>3/24*OO[[#This Row],[67 (27JUN1985 06:00:00)-Water Temperature (C)]]*OO[[#This Row],[9]]/SUM(OO[9])</f>
        <v>2.8461088953567509E-2</v>
      </c>
      <c r="L102" s="10">
        <f>3/24*OO[[#This Row],[68 (27JUN1985 09:00:00)-Water Temperature (C)]]*OO[[#This Row],[10]]/SUM(OO[10])</f>
        <v>5.4121559665989511E-3</v>
      </c>
      <c r="M102" s="10">
        <f>3/24*OO[[#This Row],[69 (27JUN1985 12:00:00)-Water Temperature (C)]]*OO[[#This Row],[11]]/SUM(OO[11])</f>
        <v>6.7068206699359755E-4</v>
      </c>
      <c r="N102" s="10">
        <f>3/24*OO[[#This Row],[70 (27JUN1985 15:00:00)-Water Temperature (C)]]*OO[[#This Row],[12]]/SUM(OO[12])</f>
        <v>9.5450641304612607E-5</v>
      </c>
      <c r="O102" s="10">
        <f>3/24*OO[[#This Row],[71 (27JUN1985 18:00:00)-Water Temperature (C)]]*OO[[#This Row],[13]]/SUM(OO[13])</f>
        <v>4.1350547085789278E-5</v>
      </c>
      <c r="P102" s="10">
        <f>3/24*OO[[#This Row],[72 (27JUN1985 21:00:00)-Water Temperature (C)]]*OO[[#This Row],[14]]/SUM(OO[14])</f>
        <v>3.8662735296541716E-5</v>
      </c>
      <c r="Q102" s="10">
        <f>3/24*OO[[#This Row],[73 (28JUN1985 00:00:00)-Water Temperature (C)]]*OO[[#This Row],[15]]/SUM(OO[15])</f>
        <v>4.2830798313539584E-5</v>
      </c>
      <c r="R102" s="10">
        <f>3/24*OO[[#This Row],[74 (28JUN1985 03:00:00)-Water Temperature (C)]]*OO[[#This Row],[16]]/SUM(OO[16])</f>
        <v>4.6475146427204154E-5</v>
      </c>
      <c r="S102" s="10">
        <f>3/24*OO[[#This Row],[75 (28JUN1985 06:00:00)-Water Temperature (C)]]*OO[[#This Row],[17]]/SUM(OO[17])</f>
        <v>4.694087643116526E-5</v>
      </c>
      <c r="T102" s="10">
        <f>3/24*OO[[#This Row],[76 (28JUN1985 09:00:00)-Water Temperature (C)]]*OO[[#This Row],[18]]/SUM(OO[18])</f>
        <v>4.4404074067774643E-5</v>
      </c>
      <c r="U102" s="10">
        <f>3/24*OO[[#This Row],[77 (28JUN1985 12:00:00)-Water Temperature (C)]]*OO[[#This Row],[19]]/SUM(OO[19])</f>
        <v>4.0213785631175163E-5</v>
      </c>
      <c r="V102" s="10">
        <f>3/24000000*OO[[#This Row],[78 (28JUN1985 15:00:00)-Water Temperature (C)]]*OO[[#This Row],[20]]</f>
        <v>3.4993193591399999E-5</v>
      </c>
      <c r="W102" s="10">
        <f>3/24000000*OO[[#This Row],[79 (28JUN1985 18:00:00)-Water Temperature (C)]]*OO[[#This Row],[21]]</f>
        <v>3.0371387384812502E-5</v>
      </c>
      <c r="X102" s="10">
        <f>3/24000000*OO[[#This Row],[80 (28JUN1985 21:00:00)-Water Temperature (C)]]*OO[[#This Row],[22]]</f>
        <v>2.6784273656249997E-5</v>
      </c>
      <c r="Y102" s="10">
        <f>3/24000000*OO[[#This Row],[81 (29JUN1985 00:00:00)-Water Temperature (C)]]*OO[[#This Row],[23]]</f>
        <v>2.373136752955E-5</v>
      </c>
      <c r="Z102" s="10">
        <f>3/24000000*OO[[#This Row],[82 (29JUN1985 03:00:00)-Water Temperature (C)]]*OO[[#This Row],[24]]</f>
        <v>2.1571065509324999E-5</v>
      </c>
      <c r="AA102" s="10">
        <f>3/24000000*OO[[#This Row],[83 (29JUN1985 06:00:00)-Water Temperature (C)]]*OO[[#This Row],[25]]</f>
        <v>1.9883685976650001E-5</v>
      </c>
      <c r="AB102" s="10">
        <f>3/24000000*OO[[#This Row],[84 (29JUN1985 09:00:00)-Water Temperature (C)]]*OO[[#This Row],[26]]</f>
        <v>1.7757294411750001E-5</v>
      </c>
      <c r="AC102" s="10">
        <f>3/24000000*OO[[#This Row],[85 (29JUN1985 12:00:00)-Water Temperature (C)]]*OO[[#This Row],[27]]</f>
        <v>1.5421325892562499E-5</v>
      </c>
      <c r="AD102" s="10">
        <f>3/24000000*OO[[#This Row],[86 (29JUN1985 15:00:00)-Water Temperature (C)]]*OO[[#This Row],[28]]</f>
        <v>1.3080616681459999E-5</v>
      </c>
      <c r="AE102" s="10">
        <f>3/24000000*OO[[#This Row],[88 (29JUN1985 21:00:00)-Water Temperature (C)]]*OO[[#This Row],[30]]</f>
        <v>9.6881793081750001E-6</v>
      </c>
      <c r="AF102" s="10">
        <f>3/24000000*OO[[#This Row],[88 (29JUN1985 21:00:00)-Water Temperature (C)]]*OO[[#This Row],[30]]</f>
        <v>9.6881793081750001E-6</v>
      </c>
      <c r="AG102" s="10">
        <f>3/24000000*OO[[#This Row],[89 (30JUN1985 00:00:00)-Water Temperature (C)]]*OO[[#This Row],[31]]</f>
        <v>8.4374572140925012E-6</v>
      </c>
      <c r="AH102" s="10">
        <f>3/24000000*OO[[#This Row],[90 (30JUN1985 03:00:00)-Water Temperature (C)]]*OO[[#This Row],[32]]</f>
        <v>7.5668669316312495E-6</v>
      </c>
      <c r="AI102" s="10">
        <f>3/24000000*OO[[#This Row],[91 (30JUN1985 06:00:00)-Water Temperature (C)]]*OO[[#This Row],[33]]</f>
        <v>6.9143613865024995E-6</v>
      </c>
      <c r="AJ102" s="10">
        <f>3/24000000*OO[[#This Row],[92 (30JUN1985 09:00:00)-Water Temperature (C)]]*OO[[#This Row],[34]]</f>
        <v>6.2609367059199999E-6</v>
      </c>
      <c r="AK102" s="10">
        <f>3/24000000*OO[[#This Row],[93 (30JUN1985 12:00:00)-Water Temperature (C)]]*OO[[#This Row],[35]]</f>
        <v>5.5383155052974998E-6</v>
      </c>
      <c r="AL102" s="10">
        <f>3/24000000*OO[[#This Row],[94 (30JUN1985 15:00:00)-Water Temperature (C)]]*OO[[#This Row],[36]]</f>
        <v>4.7034882576199985E-6</v>
      </c>
      <c r="AM102" s="10">
        <f>3/24000000*OO[[#This Row],[95 (30JUN1985 18:00:00)-Water Temperature (C)]]*OO[[#This Row],[37]]</f>
        <v>3.9235915533600002E-6</v>
      </c>
      <c r="AN102" s="10">
        <f>3/24000000*OO[[#This Row],[96 (30JUN1985 21:00:00)-Water Temperature (C)]]*OO[[#This Row],[38]]</f>
        <v>3.3403008526199999E-6</v>
      </c>
      <c r="AO102" s="10">
        <f>3/24000000*OO[[#This Row],[97 (01JUL1985 00:00:00)-Water Temperature (C)]]*OO[[#This Row],[39]]</f>
        <v>2.8847875344199998E-6</v>
      </c>
      <c r="AP102" s="10">
        <f>3/24000000*OO[[#This Row],[98 (01JUL1985 03:00:00)-Water Temperature (C)]]*OO[[#This Row],[40]]</f>
        <v>2.4997765230099995E-6</v>
      </c>
      <c r="AQ102" s="10">
        <f>3/24000000*OO[[#This Row],[99 (01JUL1985 06:00:00)-Water Temperature (C)]]*OO[[#This Row],[41]]</f>
        <v>1.9777306667129999E-6</v>
      </c>
      <c r="AR102" s="10">
        <f>3/24000000*OO[[#This Row],[100 (01JUL1985 09:00:00)-Water Temperature (C)]]*OO[[#This Row],[42]]</f>
        <v>1.4143225201284999E-6</v>
      </c>
      <c r="AS102" s="10">
        <f>3/24000000*OO[[#This Row],[101 (01JUL1985 12:00:00)-Water Temperature (C)]]*OO[[#This Row],[43]]</f>
        <v>9.6975425892412491E-7</v>
      </c>
      <c r="AT102" s="10">
        <f>3/24000000*OO[[#This Row],[102 (01JUL1985 15:00:00)-Water Temperature (C)]]*OO[[#This Row],[44]]</f>
        <v>6.7798642503999997E-7</v>
      </c>
      <c r="AU102" s="10">
        <f>3/24000000*OO[[#This Row],[103 (01JUL1985 18:00:00)-Water Temperature (C)]]*OO[[#This Row],[45]]</f>
        <v>5.0130517271924997E-7</v>
      </c>
      <c r="AV102" s="10">
        <f>3/24000000*OO[[#This Row],[104 (01JUL1985 21:00:00)-Water Temperature (C)]]*OO[[#This Row],[46]]</f>
        <v>3.9955353638949996E-7</v>
      </c>
      <c r="AW102" s="10">
        <f>3/24000000*OO[[#This Row],[105 (02JUL1985 00:00:00)-Water Temperature (C)]]*OO[[#This Row],[47]]</f>
        <v>3.4423654269749994E-7</v>
      </c>
      <c r="AX102" s="10">
        <f>3/24000000*OO[[#This Row],[106 (02JUL1985 03:00:00)-Water Temperature (C)]]*OO[[#This Row],[48]]</f>
        <v>3.2566574611687499E-7</v>
      </c>
      <c r="AY102" s="10">
        <f>3/24000000*OO[[#This Row],[107 (02JUL1985 06:00:00)-Water Temperature (C)]]*OO[[#This Row],[49]]</f>
        <v>3.1444945491050001E-7</v>
      </c>
      <c r="AZ102" s="10">
        <f>3/24000000*OO[[#This Row],[108 (02JUL1985 09:00:00)-Water Temperature (C)]]*OO[[#This Row],[50]]</f>
        <v>2.9717265541749995E-7</v>
      </c>
      <c r="BA102" s="10">
        <f>3/24000000*OO[[#This Row],[109 (02JUL1985 12:00:00)-Water Temperature (C)]]*OO[[#This Row],[51]]</f>
        <v>2.78444510955E-7</v>
      </c>
      <c r="BB102" s="10">
        <f>3/24000000*OO[[#This Row],[110 (02JUL1985 15:00:00)-Water Temperature (C)]]*OO[[#This Row],[52]]</f>
        <v>2.5544242368750003E-7</v>
      </c>
      <c r="BC102" s="10">
        <f>3/24000000*OO[[#This Row],[111 (02JUL1985 18:00:00)-Water Temperature (C)]]*OO[[#This Row],[53]]</f>
        <v>2.3074106003479997E-7</v>
      </c>
      <c r="BD102" s="10">
        <f>3/24000000*OO[[#This Row],[112 (02JUL1985 21:00:00)-Water Temperature (C)]]*OO[[#This Row],[54]]</f>
        <v>2.1294411359519996E-7</v>
      </c>
      <c r="BE102" s="10">
        <f>3/24000000*OO[[#This Row],[113 (03JUL1985 00:00:00)-Water Temperature (C)]]*OO[[#This Row],[55]]</f>
        <v>2.0201200052865001E-7</v>
      </c>
      <c r="BF102" s="10">
        <f>3/24000000*OO[[#This Row],[114 (03JUL1985 03:00:00)-Water Temperature (C)]]*OO[[#This Row],[56]]</f>
        <v>2.007527141295E-7</v>
      </c>
      <c r="BG102" s="10">
        <f>3/24000000*OO[[#This Row],[115 (03JUL1985 06:00:00)-Water Temperature (C)]]*OO[[#This Row],[57]]</f>
        <v>2.0136402867116249E-7</v>
      </c>
      <c r="BH102" s="10">
        <f>3/24000000*OO[[#This Row],[116 (03JUL1985 09:00:00)-Water Temperature (C)]]*OO[[#This Row],[58]]</f>
        <v>1.963386508989E-7</v>
      </c>
      <c r="BI102" s="10">
        <f>3/24000000*OO[[#This Row],[117 (03JUL1985 12:00:00)-Water Temperature (C)]]*OO[[#This Row],[59]]</f>
        <v>1.8737500814790002E-7</v>
      </c>
      <c r="BJ102" s="10">
        <f>3/24000000*OO[[#This Row],[118 (03JUL1985 15:00:00)-Water Temperature (C)]]*OO[[#This Row],[60]]</f>
        <v>1.7323297229990001E-7</v>
      </c>
      <c r="BK102" s="10">
        <f>3/24000000*OO[[#This Row],[119 (03JUL1985 18:00:00)-Water Temperature (C)]]*OO[[#This Row],[61]]</f>
        <v>1.5784155880668747E-7</v>
      </c>
      <c r="BL102" s="10">
        <f>3/24000000*OO[[#This Row],[120 (03JUL1985 21:00:00)-Water Temperature (C)]]*OO[[#This Row],[62]]</f>
        <v>1.4569502868456248E-7</v>
      </c>
      <c r="BM102" s="10">
        <f>3/24000000*OO[[#This Row],[121 (04JUL1985 00:00:00)-Water Temperature (C)]]*OO[[#This Row],[63]]</f>
        <v>1.3727462894713749E-7</v>
      </c>
      <c r="BN102" s="10">
        <f>3/24000000*OO[[#This Row],[122 (04JUL1985 03:00:00)-Water Temperature (C)]]*OO[[#This Row],[64]]</f>
        <v>1.3477145991322498E-7</v>
      </c>
      <c r="BO102" s="10">
        <f>3/24000000*OO[[#This Row],[123 (04JUL1985 06:00:00)-Water Temperature (C)]]*OO[[#This Row],[65]]</f>
        <v>1.3135803353369999E-7</v>
      </c>
      <c r="BP102" s="10">
        <f>3/24000000*OO[[#This Row],[124 (04JUL1985 09:00:00)-Water Temperature (C)]]*OO[[#This Row],[66]]</f>
        <v>1.266857354179125E-7</v>
      </c>
      <c r="BQ102" s="10">
        <f>3/24000000*OO[[#This Row],[125 (04JUL1985 12:00:00)-Water Temperature (C)]]*OO[[#This Row],[67]]</f>
        <v>1.1965468176138749E-7</v>
      </c>
      <c r="BR102" s="10">
        <f>3/24000000*OO[[#This Row],[126 (04JUL1985 15:00:00)-Water Temperature (C)]]*OO[[#This Row],[68]]</f>
        <v>1.1186385537467498E-7</v>
      </c>
      <c r="BS102" s="10">
        <f>3/24000000*OO[[#This Row],[127 (04JUL1985 18:00:00)-Water Temperature (C)]]*OO[[#This Row],[69]]</f>
        <v>1.0535731495112499E-7</v>
      </c>
      <c r="BT102" s="10">
        <f>3/24000000*OO[[#This Row],[128 (04JUL1985 21:00:00)-Water Temperature (C)]]*OO[[#This Row],[70]]</f>
        <v>9.9705330058950023E-8</v>
      </c>
      <c r="BU102" s="10">
        <f>3/24000000*OO[[#This Row],[129 (05JUL1985 00:00:00)-Water Temperature (C)]]*OO[[#This Row],[71]]</f>
        <v>9.4265908637499987E-8</v>
      </c>
      <c r="BV102" s="10">
        <f>3/24000000*OO[[#This Row],[130 (05JUL1985 03:00:00)-Water Temperature (C)]]*OO[[#This Row],[72]]</f>
        <v>9.3656883483187485E-8</v>
      </c>
      <c r="BW102" s="10">
        <f>3/24000000*OO[[#This Row],[131 (05JUL1985 06:00:00)-Water Temperature (C)]]*OO[[#This Row],[73]]</f>
        <v>9.2799774904899999E-8</v>
      </c>
      <c r="BX102" s="10">
        <f>3/24000000*OO[[#This Row],[132 (05JUL1985 09:00:00)-Water Temperature (C)]]*OO[[#This Row],[74]]</f>
        <v>9.057788693624999E-8</v>
      </c>
      <c r="BY102" s="10">
        <f>3/24000000*OO[[#This Row],[133 (05JUL1985 12:00:00)-Water Temperature (C)]]*OO[[#This Row],[75]]</f>
        <v>8.7919551837887501E-8</v>
      </c>
      <c r="BZ102" s="10">
        <f>3/24000000*OO[[#This Row],[134 (05JUL1985 15:00:00)-Water Temperature (C)]]*OO[[#This Row],[76]]</f>
        <v>8.3755280450025E-8</v>
      </c>
      <c r="CA102" s="10">
        <f>3/24000000*OO[[#This Row],[135 (05JUL1985 18:00:00)-Water Temperature (C)]]*OO[[#This Row],[77]]</f>
        <v>7.8459157638687501E-8</v>
      </c>
      <c r="CB102" s="10">
        <f>3/24000000*OO[[#This Row],[136 (05JUL1985 21:00:00)-Water Temperature (C)]]*OO[[#This Row],[78]]</f>
        <v>7.4277831818475001E-8</v>
      </c>
      <c r="CC102" s="10">
        <f>3/24000000*OO[[#This Row],[137 (06JUL1985 00:00:00)-Water Temperature (C)]]*OO[[#This Row],[79]]</f>
        <v>7.1645417932187493E-8</v>
      </c>
      <c r="CD102" s="10">
        <f>3/24000000*OO[[#This Row],[138 (06JUL1985 03:00:00)-Water Temperature (C)]]*OO[[#This Row],[80]]</f>
        <v>7.2967814597699994E-8</v>
      </c>
      <c r="CE102" s="10">
        <f>3/24000000*OO[[#This Row],[139 (06JUL1985 06:00:00)-Water Temperature (C)]]*OO[[#This Row],[81]]</f>
        <v>7.4277851073412492E-8</v>
      </c>
      <c r="CF102" s="10">
        <f>3/24000000*OO[[#This Row],[140 (06JUL1985 09:00:00)-Water Temperature (C)]]*OO[[#This Row],[82]]</f>
        <v>7.4055789966899995E-8</v>
      </c>
      <c r="CG102" s="10">
        <f>3/24000000*OO[[#This Row],[141 (06JUL1985 12:00:00)-Water Temperature (C)]]*OO[[#This Row],[83]]</f>
        <v>7.4237535163350013E-8</v>
      </c>
      <c r="CH102" s="10">
        <f>3/24000000*OO[[#This Row],[142 (06JUL1985 15:00:00)-Water Temperature (C)]]*OO[[#This Row],[84]]</f>
        <v>7.2383644303624996E-8</v>
      </c>
      <c r="CI102" s="10">
        <f>3/24000000*OO[[#This Row],[143 (06JUL1985 18:00:00)-Water Temperature (C)]]*OO[[#This Row],[85]]</f>
        <v>6.7445108647950003E-8</v>
      </c>
      <c r="CJ102" s="10">
        <f>3/24000000*OO[[#This Row],[144 (06JUL1985 21:00:00)-Water Temperature (C)]]*OO[[#This Row],[86]]</f>
        <v>6.2942275108162495E-8</v>
      </c>
      <c r="CK102" s="10">
        <f>3/24000000*OO[[#This Row],[145 (07JUL1985 00:00:00)-Water Temperature (C)]]*OO[[#This Row],[87]]</f>
        <v>6.1374797274599992E-8</v>
      </c>
      <c r="CL102" s="10">
        <f>3/24000000*OO[[#This Row],[146 (07JUL1985 03:00:00)-Water Temperature (C)]]*OO[[#This Row],[88]]</f>
        <v>6.251837756691249E-8</v>
      </c>
      <c r="CM102" s="10">
        <f>3/24000000*OO[[#This Row],[147 (07JUL1985 06:00:00)-Water Temperature (C)]]*OO[[#This Row],[89]]</f>
        <v>6.2274542530724997E-8</v>
      </c>
      <c r="CN102" s="10">
        <f>3/24000000*OO[[#This Row],[148 (07JUL1985 09:00:00)-Water Temperature (C)]]*OO[[#This Row],[90]]</f>
        <v>5.9428097297250002E-8</v>
      </c>
      <c r="CO102" s="10">
        <f>3/24000000*OO[[#This Row],[149 (07JUL1985 12:00:00)-Water Temperature (C)]]*OO[[#This Row],[91]]</f>
        <v>5.6354313291200008E-8</v>
      </c>
      <c r="CP102" s="10">
        <f>3/24000000*OO[[#This Row],[150 (07JUL1985 15:00:00)-Water Temperature (C)]]*OO[[#This Row],[92]]</f>
        <v>5.2798854990412499E-8</v>
      </c>
      <c r="CQ102" s="10">
        <f>3/24000000*OO[[#This Row],[151 (07JUL1985 18:00:00)-Water Temperature (C)]]*OO[[#This Row],[93]]</f>
        <v>4.9017534099574996E-8</v>
      </c>
      <c r="CR102" s="10">
        <f>3/24000000*OO[[#This Row],[152 (07JUL1985 21:00:00)-Water Temperature (C)]]*OO[[#This Row],[94]]</f>
        <v>4.5825238065425002E-8</v>
      </c>
      <c r="CS102" s="10">
        <f>3/24000000*OO[[#This Row],[153 (08JUL1985 00:00:00)-Water Temperature (C)]]*OO[[#This Row],[95]]</f>
        <v>4.3428417739574993E-8</v>
      </c>
      <c r="CT102" s="10">
        <f>3/24000000*OO[[#This Row],[154 (08JUL1985 03:00:00)-Water Temperature (C)]]*OO[[#This Row],[96]]</f>
        <v>4.2958162321200001E-8</v>
      </c>
      <c r="CU102" s="10">
        <f>3/24000000*OO[[#This Row],[155 (08JUL1985 06:00:00)-Water Temperature (C)]]*OO[[#This Row],[97]]</f>
        <v>4.4796182841500007E-8</v>
      </c>
      <c r="CV102" s="10">
        <f>3/24000000*OO[[#This Row],[156 (08JUL1985 09:00:00)-Water Temperature (C)]]*OO[[#This Row],[98]]</f>
        <v>4.5931426001787497E-8</v>
      </c>
      <c r="CW102" s="10">
        <f>3/24000000*OO[[#This Row],[157 (08JUL1985 12:00:00)-Water Temperature (C)]]*OO[[#This Row],[99]]</f>
        <v>4.55547511525E-8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5.842969430416935E-34</v>
      </c>
      <c r="E103" s="10">
        <f>3/24*OO[[#This Row],[61 (26JUN1985 12:00:00)-Water Temperature (C)]]*OO[[#This Row],[3]]/SUM(OO[3])</f>
        <v>3.1021565975012966E-21</v>
      </c>
      <c r="F103" s="10">
        <f>3/24*OO[[#This Row],[62 (26JUN1985 15:00:00)-Water Temperature (C)]]*OO[[#This Row],[4]]/SUM(OO[4])</f>
        <v>4.3573041116914149E-10</v>
      </c>
      <c r="G103" s="10">
        <f>3/24*OO[[#This Row],[63 (26JUN1985 18:00:00)-Water Temperature (C)]]*OO[[#This Row],[5]]/SUM(OO[5])</f>
        <v>9.8921946758857656E-5</v>
      </c>
      <c r="H103" s="10">
        <f>3/24*OO[[#This Row],[64 (26JUN1985 21:00:00)-Water Temperature (C)]]*OO[[#This Row],[6]]/SUM(OO[6])</f>
        <v>9.6825196558448495E-3</v>
      </c>
      <c r="I103" s="10">
        <f>3/24*OO[[#This Row],[65 (27JUN1985 00:00:00)-Water Temperature (C)]]*OO[[#This Row],[7]]/SUM(OO[7])</f>
        <v>6.1546667603926408E-2</v>
      </c>
      <c r="J103" s="10">
        <f>3/24*OO[[#This Row],[66 (27JUN1985 03:00:00)-Water Temperature (C)]]*OO[[#This Row],[8]]/SUM(OO[8])</f>
        <v>7.5660342083886764E-2</v>
      </c>
      <c r="K103" s="10">
        <f>3/24*OO[[#This Row],[67 (27JUN1985 06:00:00)-Water Temperature (C)]]*OO[[#This Row],[9]]/SUM(OO[9])</f>
        <v>3.2176572217063999E-2</v>
      </c>
      <c r="L103" s="10">
        <f>3/24*OO[[#This Row],[68 (27JUN1985 09:00:00)-Water Temperature (C)]]*OO[[#This Row],[10]]/SUM(OO[10])</f>
        <v>6.468951608517114E-3</v>
      </c>
      <c r="M103" s="10">
        <f>3/24*OO[[#This Row],[69 (27JUN1985 12:00:00)-Water Temperature (C)]]*OO[[#This Row],[11]]/SUM(OO[11])</f>
        <v>8.2290772961806865E-4</v>
      </c>
      <c r="N103" s="10">
        <f>3/24*OO[[#This Row],[70 (27JUN1985 15:00:00)-Water Temperature (C)]]*OO[[#This Row],[12]]/SUM(OO[12])</f>
        <v>1.1097324611932331E-4</v>
      </c>
      <c r="O103" s="10">
        <f>3/24*OO[[#This Row],[71 (27JUN1985 18:00:00)-Water Temperature (C)]]*OO[[#This Row],[13]]/SUM(OO[13])</f>
        <v>4.2956504988909426E-5</v>
      </c>
      <c r="P103" s="10">
        <f>3/24*OO[[#This Row],[72 (27JUN1985 21:00:00)-Water Temperature (C)]]*OO[[#This Row],[14]]/SUM(OO[14])</f>
        <v>3.8735651751238578E-5</v>
      </c>
      <c r="Q103" s="10">
        <f>3/24*OO[[#This Row],[73 (28JUN1985 00:00:00)-Water Temperature (C)]]*OO[[#This Row],[15]]/SUM(OO[15])</f>
        <v>4.2767471972305204E-5</v>
      </c>
      <c r="R103" s="10">
        <f>3/24*OO[[#This Row],[74 (28JUN1985 03:00:00)-Water Temperature (C)]]*OO[[#This Row],[16]]/SUM(OO[16])</f>
        <v>4.6656624370419809E-5</v>
      </c>
      <c r="S103" s="10">
        <f>3/24*OO[[#This Row],[75 (28JUN1985 06:00:00)-Water Temperature (C)]]*OO[[#This Row],[17]]/SUM(OO[17])</f>
        <v>4.7399288605554709E-5</v>
      </c>
      <c r="T103" s="10">
        <f>3/24*OO[[#This Row],[76 (28JUN1985 09:00:00)-Water Temperature (C)]]*OO[[#This Row],[18]]/SUM(OO[18])</f>
        <v>4.4980580999770511E-5</v>
      </c>
      <c r="U103" s="10">
        <f>3/24*OO[[#This Row],[77 (28JUN1985 12:00:00)-Water Temperature (C)]]*OO[[#This Row],[19]]/SUM(OO[19])</f>
        <v>4.075601787241984E-5</v>
      </c>
      <c r="V103" s="10">
        <f>3/24000000*OO[[#This Row],[78 (28JUN1985 15:00:00)-Water Temperature (C)]]*OO[[#This Row],[20]]</f>
        <v>3.5425862554912499E-5</v>
      </c>
      <c r="W103" s="10">
        <f>3/24000000*OO[[#This Row],[79 (28JUN1985 18:00:00)-Water Temperature (C)]]*OO[[#This Row],[21]]</f>
        <v>3.0685995986650001E-5</v>
      </c>
      <c r="X103" s="10">
        <f>3/24000000*OO[[#This Row],[80 (28JUN1985 21:00:00)-Water Temperature (C)]]*OO[[#This Row],[22]]</f>
        <v>2.6995422642087497E-5</v>
      </c>
      <c r="Y103" s="10">
        <f>3/24000000*OO[[#This Row],[81 (29JUN1985 00:00:00)-Water Temperature (C)]]*OO[[#This Row],[23]]</f>
        <v>2.3898199923149999E-5</v>
      </c>
      <c r="Z103" s="10">
        <f>3/24000000*OO[[#This Row],[82 (29JUN1985 03:00:00)-Water Temperature (C)]]*OO[[#This Row],[24]]</f>
        <v>2.1700488760679995E-5</v>
      </c>
      <c r="AA103" s="10">
        <f>3/24000000*OO[[#This Row],[83 (29JUN1985 06:00:00)-Water Temperature (C)]]*OO[[#This Row],[25]]</f>
        <v>1.9987256183992497E-5</v>
      </c>
      <c r="AB103" s="10">
        <f>3/24000000*OO[[#This Row],[84 (29JUN1985 09:00:00)-Water Temperature (C)]]*OO[[#This Row],[26]]</f>
        <v>1.7859506556604998E-5</v>
      </c>
      <c r="AC103" s="10">
        <f>3/24000000*OO[[#This Row],[85 (29JUN1985 12:00:00)-Water Temperature (C)]]*OO[[#This Row],[27]]</f>
        <v>1.5498924347305E-5</v>
      </c>
      <c r="AD103" s="10">
        <f>3/24000000*OO[[#This Row],[86 (29JUN1985 15:00:00)-Water Temperature (C)]]*OO[[#This Row],[28]]</f>
        <v>1.3117184635843751E-5</v>
      </c>
      <c r="AE103" s="10">
        <f>3/24000000*OO[[#This Row],[88 (29JUN1985 21:00:00)-Water Temperature (C)]]*OO[[#This Row],[30]]</f>
        <v>9.6508129231999984E-6</v>
      </c>
      <c r="AF103" s="10">
        <f>3/24000000*OO[[#This Row],[88 (29JUN1985 21:00:00)-Water Temperature (C)]]*OO[[#This Row],[30]]</f>
        <v>9.6508129231999984E-6</v>
      </c>
      <c r="AG103" s="10">
        <f>3/24000000*OO[[#This Row],[89 (30JUN1985 00:00:00)-Water Temperature (C)]]*OO[[#This Row],[31]]</f>
        <v>8.3899808610400003E-6</v>
      </c>
      <c r="AH103" s="10">
        <f>3/24000000*OO[[#This Row],[90 (30JUN1985 03:00:00)-Water Temperature (C)]]*OO[[#This Row],[32]]</f>
        <v>7.5045930010099988E-6</v>
      </c>
      <c r="AI103" s="10">
        <f>3/24000000*OO[[#This Row],[91 (30JUN1985 06:00:00)-Water Temperature (C)]]*OO[[#This Row],[33]]</f>
        <v>6.8441308960612503E-6</v>
      </c>
      <c r="AJ103" s="10">
        <f>3/24000000*OO[[#This Row],[92 (30JUN1985 09:00:00)-Water Temperature (C)]]*OO[[#This Row],[34]]</f>
        <v>6.1884162680174998E-6</v>
      </c>
      <c r="AK103" s="10">
        <f>3/24000000*OO[[#This Row],[93 (30JUN1985 12:00:00)-Water Temperature (C)]]*OO[[#This Row],[35]]</f>
        <v>5.4646936883637502E-6</v>
      </c>
      <c r="AL103" s="10">
        <f>3/24000000*OO[[#This Row],[94 (30JUN1985 15:00:00)-Water Temperature (C)]]*OO[[#This Row],[36]]</f>
        <v>4.6322653650350004E-6</v>
      </c>
      <c r="AM103" s="10">
        <f>3/24000000*OO[[#This Row],[95 (30JUN1985 18:00:00)-Water Temperature (C)]]*OO[[#This Row],[37]]</f>
        <v>3.8510501947612495E-6</v>
      </c>
      <c r="AN103" s="10">
        <f>3/24000000*OO[[#This Row],[96 (30JUN1985 21:00:00)-Water Temperature (C)]]*OO[[#This Row],[38]]</f>
        <v>3.2671276828399999E-6</v>
      </c>
      <c r="AO103" s="10">
        <f>3/24000000*OO[[#This Row],[97 (01JUL1985 00:00:00)-Water Temperature (C)]]*OO[[#This Row],[39]]</f>
        <v>2.8228162027462496E-6</v>
      </c>
      <c r="AP103" s="10">
        <f>3/24000000*OO[[#This Row],[98 (01JUL1985 03:00:00)-Water Temperature (C)]]*OO[[#This Row],[40]]</f>
        <v>2.4591375071900002E-6</v>
      </c>
      <c r="AQ103" s="10">
        <f>3/24000000*OO[[#This Row],[99 (01JUL1985 06:00:00)-Water Temperature (C)]]*OO[[#This Row],[41]]</f>
        <v>1.9594971728193747E-6</v>
      </c>
      <c r="AR103" s="10">
        <f>3/24000000*OO[[#This Row],[100 (01JUL1985 09:00:00)-Water Temperature (C)]]*OO[[#This Row],[42]]</f>
        <v>1.4096888148840001E-6</v>
      </c>
      <c r="AS103" s="10">
        <f>3/24000000*OO[[#This Row],[101 (01JUL1985 12:00:00)-Water Temperature (C)]]*OO[[#This Row],[43]]</f>
        <v>9.6557949230849983E-7</v>
      </c>
      <c r="AT103" s="10">
        <f>3/24000000*OO[[#This Row],[102 (01JUL1985 15:00:00)-Water Temperature (C)]]*OO[[#This Row],[44]]</f>
        <v>6.7111461338162507E-7</v>
      </c>
      <c r="AU103" s="10">
        <f>3/24000000*OO[[#This Row],[103 (01JUL1985 18:00:00)-Water Temperature (C)]]*OO[[#This Row],[45]]</f>
        <v>4.9261304879999991E-7</v>
      </c>
      <c r="AV103" s="10">
        <f>3/24000000*OO[[#This Row],[104 (01JUL1985 21:00:00)-Water Temperature (C)]]*OO[[#This Row],[46]]</f>
        <v>3.8985177800399996E-7</v>
      </c>
      <c r="AW103" s="10">
        <f>3/24000000*OO[[#This Row],[105 (02JUL1985 00:00:00)-Water Temperature (C)]]*OO[[#This Row],[47]]</f>
        <v>3.3431828560199999E-7</v>
      </c>
      <c r="AX103" s="10">
        <f>3/24000000*OO[[#This Row],[106 (02JUL1985 03:00:00)-Water Temperature (C)]]*OO[[#This Row],[48]]</f>
        <v>3.153046738225E-7</v>
      </c>
      <c r="AY103" s="10">
        <f>3/24000000*OO[[#This Row],[107 (02JUL1985 06:00:00)-Water Temperature (C)]]*OO[[#This Row],[49]]</f>
        <v>3.0417142131499998E-7</v>
      </c>
      <c r="AZ103" s="10">
        <f>3/24000000*OO[[#This Row],[108 (02JUL1985 09:00:00)-Water Temperature (C)]]*OO[[#This Row],[50]]</f>
        <v>2.8778652977087496E-7</v>
      </c>
      <c r="BA103" s="10">
        <f>3/24000000*OO[[#This Row],[109 (02JUL1985 12:00:00)-Water Temperature (C)]]*OO[[#This Row],[51]]</f>
        <v>2.6956285220699993E-7</v>
      </c>
      <c r="BB103" s="10">
        <f>3/24000000*OO[[#This Row],[110 (02JUL1985 15:00:00)-Water Temperature (C)]]*OO[[#This Row],[52]]</f>
        <v>2.470282089693E-7</v>
      </c>
      <c r="BC103" s="10">
        <f>3/24000000*OO[[#This Row],[111 (02JUL1985 18:00:00)-Water Temperature (C)]]*OO[[#This Row],[53]]</f>
        <v>2.2303008871847498E-7</v>
      </c>
      <c r="BD103" s="10">
        <f>3/24000000*OO[[#This Row],[112 (02JUL1985 21:00:00)-Water Temperature (C)]]*OO[[#This Row],[54]]</f>
        <v>2.0535020596755001E-7</v>
      </c>
      <c r="BE103" s="10">
        <f>3/24000000*OO[[#This Row],[113 (03JUL1985 00:00:00)-Water Temperature (C)]]*OO[[#This Row],[55]]</f>
        <v>1.9469574909692498E-7</v>
      </c>
      <c r="BF103" s="10">
        <f>3/24000000*OO[[#This Row],[114 (03JUL1985 03:00:00)-Water Temperature (C)]]*OO[[#This Row],[56]]</f>
        <v>1.9350760399492501E-7</v>
      </c>
      <c r="BG103" s="10">
        <f>3/24000000*OO[[#This Row],[115 (03JUL1985 06:00:00)-Water Temperature (C)]]*OO[[#This Row],[57]]</f>
        <v>1.9420494576502501E-7</v>
      </c>
      <c r="BH103" s="10">
        <f>3/24000000*OO[[#This Row],[116 (03JUL1985 09:00:00)-Water Temperature (C)]]*OO[[#This Row],[58]]</f>
        <v>1.8968612859904998E-7</v>
      </c>
      <c r="BI103" s="10">
        <f>3/24000000*OO[[#This Row],[117 (03JUL1985 12:00:00)-Water Temperature (C)]]*OO[[#This Row],[59]]</f>
        <v>1.81136443805325E-7</v>
      </c>
      <c r="BJ103" s="10">
        <f>3/24000000*OO[[#This Row],[118 (03JUL1985 15:00:00)-Water Temperature (C)]]*OO[[#This Row],[60]]</f>
        <v>1.6735608572150001E-7</v>
      </c>
      <c r="BK103" s="10">
        <f>3/24000000*OO[[#This Row],[119 (03JUL1985 18:00:00)-Water Temperature (C)]]*OO[[#This Row],[61]]</f>
        <v>1.5243013783743748E-7</v>
      </c>
      <c r="BL103" s="10">
        <f>3/24000000*OO[[#This Row],[120 (03JUL1985 21:00:00)-Water Temperature (C)]]*OO[[#This Row],[62]]</f>
        <v>1.4042944371364999E-7</v>
      </c>
      <c r="BM103" s="10">
        <f>3/24000000*OO[[#This Row],[121 (04JUL1985 00:00:00)-Water Temperature (C)]]*OO[[#This Row],[63]]</f>
        <v>1.3224024366949998E-7</v>
      </c>
      <c r="BN103" s="10">
        <f>3/24000000*OO[[#This Row],[122 (04JUL1985 03:00:00)-Water Temperature (C)]]*OO[[#This Row],[64]]</f>
        <v>1.2982623172680001E-7</v>
      </c>
      <c r="BO103" s="10">
        <f>3/24000000*OO[[#This Row],[123 (04JUL1985 06:00:00)-Water Temperature (C)]]*OO[[#This Row],[65]]</f>
        <v>1.2654271338607501E-7</v>
      </c>
      <c r="BP103" s="10">
        <f>3/24000000*OO[[#This Row],[124 (04JUL1985 09:00:00)-Water Temperature (C)]]*OO[[#This Row],[66]]</f>
        <v>1.222846209715125E-7</v>
      </c>
      <c r="BQ103" s="10">
        <f>3/24000000*OO[[#This Row],[125 (04JUL1985 12:00:00)-Water Temperature (C)]]*OO[[#This Row],[67]]</f>
        <v>1.15481749473675E-7</v>
      </c>
      <c r="BR103" s="10">
        <f>3/24000000*OO[[#This Row],[126 (04JUL1985 15:00:00)-Water Temperature (C)]]*OO[[#This Row],[68]]</f>
        <v>1.0808487462815001E-7</v>
      </c>
      <c r="BS103" s="10">
        <f>3/24000000*OO[[#This Row],[127 (04JUL1985 18:00:00)-Water Temperature (C)]]*OO[[#This Row],[69]]</f>
        <v>1.01729855140025E-7</v>
      </c>
      <c r="BT103" s="10">
        <f>3/24000000*OO[[#This Row],[128 (04JUL1985 21:00:00)-Water Temperature (C)]]*OO[[#This Row],[70]]</f>
        <v>9.6287112799349985E-8</v>
      </c>
      <c r="BU103" s="10">
        <f>3/24000000*OO[[#This Row],[129 (05JUL1985 00:00:00)-Water Temperature (C)]]*OO[[#This Row],[71]]</f>
        <v>9.0966964284524996E-8</v>
      </c>
      <c r="BV103" s="10">
        <f>3/24000000*OO[[#This Row],[130 (05JUL1985 03:00:00)-Water Temperature (C)]]*OO[[#This Row],[72]]</f>
        <v>9.0313707951600005E-8</v>
      </c>
      <c r="BW103" s="10">
        <f>3/24000000*OO[[#This Row],[131 (05JUL1985 06:00:00)-Water Temperature (C)]]*OO[[#This Row],[73]]</f>
        <v>8.9349522950637494E-8</v>
      </c>
      <c r="BX103" s="10">
        <f>3/24000000*OO[[#This Row],[132 (05JUL1985 09:00:00)-Water Temperature (C)]]*OO[[#This Row],[74]]</f>
        <v>8.7340390492800008E-8</v>
      </c>
      <c r="BY103" s="10">
        <f>3/24000000*OO[[#This Row],[133 (05JUL1985 12:00:00)-Water Temperature (C)]]*OO[[#This Row],[75]]</f>
        <v>8.4699500124624987E-8</v>
      </c>
      <c r="BZ103" s="10">
        <f>3/24000000*OO[[#This Row],[134 (05JUL1985 15:00:00)-Water Temperature (C)]]*OO[[#This Row],[76]]</f>
        <v>8.068138246204999E-8</v>
      </c>
      <c r="CA103" s="10">
        <f>3/24000000*OO[[#This Row],[135 (05JUL1985 18:00:00)-Water Temperature (C)]]*OO[[#This Row],[77]]</f>
        <v>7.5578660961849999E-8</v>
      </c>
      <c r="CB103" s="10">
        <f>3/24000000*OO[[#This Row],[136 (05JUL1985 21:00:00)-Water Temperature (C)]]*OO[[#This Row],[78]]</f>
        <v>7.1459008375950009E-8</v>
      </c>
      <c r="CC103" s="10">
        <f>3/24000000*OO[[#This Row],[137 (06JUL1985 00:00:00)-Water Temperature (C)]]*OO[[#This Row],[79]]</f>
        <v>6.8925967159312489E-8</v>
      </c>
      <c r="CD103" s="10">
        <f>3/24000000*OO[[#This Row],[138 (06JUL1985 03:00:00)-Water Temperature (C)]]*OO[[#This Row],[80]]</f>
        <v>7.0174727342575005E-8</v>
      </c>
      <c r="CE103" s="10">
        <f>3/24000000*OO[[#This Row],[139 (06JUL1985 06:00:00)-Water Temperature (C)]]*OO[[#This Row],[81]]</f>
        <v>7.1436545031874998E-8</v>
      </c>
      <c r="CF103" s="10">
        <f>3/24000000*OO[[#This Row],[140 (06JUL1985 09:00:00)-Water Temperature (C)]]*OO[[#This Row],[82]]</f>
        <v>7.1382434706437505E-8</v>
      </c>
      <c r="CG103" s="10">
        <f>3/24000000*OO[[#This Row],[141 (06JUL1985 12:00:00)-Water Temperature (C)]]*OO[[#This Row],[83]]</f>
        <v>7.1535083812274985E-8</v>
      </c>
      <c r="CH103" s="10">
        <f>3/24000000*OO[[#This Row],[142 (06JUL1985 15:00:00)-Water Temperature (C)]]*OO[[#This Row],[84]]</f>
        <v>6.9722451476550003E-8</v>
      </c>
      <c r="CI103" s="10">
        <f>3/24000000*OO[[#This Row],[143 (06JUL1985 18:00:00)-Water Temperature (C)]]*OO[[#This Row],[85]]</f>
        <v>6.5010839824874986E-8</v>
      </c>
      <c r="CJ103" s="10">
        <f>3/24000000*OO[[#This Row],[144 (06JUL1985 21:00:00)-Water Temperature (C)]]*OO[[#This Row],[86]]</f>
        <v>6.0536364174874998E-8</v>
      </c>
      <c r="CK103" s="10">
        <f>3/24000000*OO[[#This Row],[145 (07JUL1985 00:00:00)-Water Temperature (C)]]*OO[[#This Row],[87]]</f>
        <v>5.8982198259600003E-8</v>
      </c>
      <c r="CL103" s="10">
        <f>3/24000000*OO[[#This Row],[146 (07JUL1985 03:00:00)-Water Temperature (C)]]*OO[[#This Row],[88]]</f>
        <v>6.0141898497450007E-8</v>
      </c>
      <c r="CM103" s="10">
        <f>3/24000000*OO[[#This Row],[147 (07JUL1985 06:00:00)-Water Temperature (C)]]*OO[[#This Row],[89]]</f>
        <v>6.0057706689974986E-8</v>
      </c>
      <c r="CN103" s="10">
        <f>3/24000000*OO[[#This Row],[148 (07JUL1985 09:00:00)-Water Temperature (C)]]*OO[[#This Row],[90]]</f>
        <v>5.7418945525199992E-8</v>
      </c>
      <c r="CO103" s="10">
        <f>3/24000000*OO[[#This Row],[149 (07JUL1985 12:00:00)-Water Temperature (C)]]*OO[[#This Row],[91]]</f>
        <v>5.4397529689999994E-8</v>
      </c>
      <c r="CP103" s="10">
        <f>3/24000000*OO[[#This Row],[150 (07JUL1985 15:00:00)-Water Temperature (C)]]*OO[[#This Row],[92]]</f>
        <v>5.0893460008012494E-8</v>
      </c>
      <c r="CQ103" s="10">
        <f>3/24000000*OO[[#This Row],[151 (07JUL1985 18:00:00)-Water Temperature (C)]]*OO[[#This Row],[93]]</f>
        <v>4.7239798265887487E-8</v>
      </c>
      <c r="CR103" s="10">
        <f>3/24000000*OO[[#This Row],[152 (07JUL1985 21:00:00)-Water Temperature (C)]]*OO[[#This Row],[94]]</f>
        <v>4.4118775033337494E-8</v>
      </c>
      <c r="CS103" s="10">
        <f>3/24000000*OO[[#This Row],[153 (08JUL1985 00:00:00)-Water Temperature (C)]]*OO[[#This Row],[95]]</f>
        <v>4.1745129115300003E-8</v>
      </c>
      <c r="CT103" s="10">
        <f>3/24000000*OO[[#This Row],[154 (08JUL1985 03:00:00)-Water Temperature (C)]]*OO[[#This Row],[96]]</f>
        <v>4.1182528271849991E-8</v>
      </c>
      <c r="CU103" s="10">
        <f>3/24000000*OO[[#This Row],[155 (08JUL1985 06:00:00)-Water Temperature (C)]]*OO[[#This Row],[97]]</f>
        <v>4.2839419761599995E-8</v>
      </c>
      <c r="CV103" s="10">
        <f>3/24000000*OO[[#This Row],[156 (08JUL1985 09:00:00)-Water Temperature (C)]]*OO[[#This Row],[98]]</f>
        <v>4.3985543846000001E-8</v>
      </c>
      <c r="CW103" s="10">
        <f>3/24000000*OO[[#This Row],[157 (08JUL1985 12:00:00)-Water Temperature (C)]]*OO[[#This Row],[99]]</f>
        <v>4.3691411554050001E-8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7.5810151767509049E-35</v>
      </c>
      <c r="E104" s="10">
        <f>3/24*OO[[#This Row],[61 (26JUN1985 12:00:00)-Water Temperature (C)]]*OO[[#This Row],[3]]/SUM(OO[3])</f>
        <v>4.6932469181935647E-22</v>
      </c>
      <c r="F104" s="10">
        <f>3/24*OO[[#This Row],[62 (26JUN1985 15:00:00)-Water Temperature (C)]]*OO[[#This Row],[4]]/SUM(OO[4])</f>
        <v>7.3490783223155056E-11</v>
      </c>
      <c r="G104" s="10">
        <f>3/24*OO[[#This Row],[63 (26JUN1985 18:00:00)-Water Temperature (C)]]*OO[[#This Row],[5]]/SUM(OO[5])</f>
        <v>5.9390063724062667E-5</v>
      </c>
      <c r="H104" s="10">
        <f>3/24*OO[[#This Row],[64 (26JUN1985 21:00:00)-Water Temperature (C)]]*OO[[#This Row],[6]]/SUM(OO[6])</f>
        <v>7.6177563263603405E-3</v>
      </c>
      <c r="I104" s="10">
        <f>3/24*OO[[#This Row],[65 (27JUN1985 00:00:00)-Water Temperature (C)]]*OO[[#This Row],[7]]/SUM(OO[7])</f>
        <v>5.751681881560744E-2</v>
      </c>
      <c r="J104" s="10">
        <f>3/24*OO[[#This Row],[66 (27JUN1985 03:00:00)-Water Temperature (C)]]*OO[[#This Row],[8]]/SUM(OO[8])</f>
        <v>8.0118365303249395E-2</v>
      </c>
      <c r="K104" s="10">
        <f>3/24*OO[[#This Row],[67 (27JUN1985 06:00:00)-Water Temperature (C)]]*OO[[#This Row],[9]]/SUM(OO[9])</f>
        <v>3.7412954137398181E-2</v>
      </c>
      <c r="L104" s="10">
        <f>3/24*OO[[#This Row],[68 (27JUN1985 09:00:00)-Water Temperature (C)]]*OO[[#This Row],[10]]/SUM(OO[10])</f>
        <v>8.0548980686336157E-3</v>
      </c>
      <c r="M104" s="10">
        <f>3/24*OO[[#This Row],[69 (27JUN1985 12:00:00)-Water Temperature (C)]]*OO[[#This Row],[11]]/SUM(OO[11])</f>
        <v>1.0640055576591129E-3</v>
      </c>
      <c r="N104" s="10">
        <f>3/24*OO[[#This Row],[70 (27JUN1985 15:00:00)-Water Temperature (C)]]*OO[[#This Row],[12]]/SUM(OO[12])</f>
        <v>1.3677996122432462E-4</v>
      </c>
      <c r="O104" s="10">
        <f>3/24*OO[[#This Row],[71 (27JUN1985 18:00:00)-Water Temperature (C)]]*OO[[#This Row],[13]]/SUM(OO[13])</f>
        <v>4.6159191183554383E-5</v>
      </c>
      <c r="P104" s="10">
        <f>3/24*OO[[#This Row],[72 (27JUN1985 21:00:00)-Water Temperature (C)]]*OO[[#This Row],[14]]/SUM(OO[14])</f>
        <v>3.9595813983250841E-5</v>
      </c>
      <c r="Q104" s="10">
        <f>3/24*OO[[#This Row],[73 (28JUN1985 00:00:00)-Water Temperature (C)]]*OO[[#This Row],[15]]/SUM(OO[15])</f>
        <v>4.3460324666186284E-5</v>
      </c>
      <c r="R104" s="10">
        <f>3/24*OO[[#This Row],[74 (28JUN1985 03:00:00)-Water Temperature (C)]]*OO[[#This Row],[16]]/SUM(OO[16])</f>
        <v>4.7699370675982711E-5</v>
      </c>
      <c r="S104" s="10">
        <f>3/24*OO[[#This Row],[75 (28JUN1985 06:00:00)-Water Temperature (C)]]*OO[[#This Row],[17]]/SUM(OO[17])</f>
        <v>4.8805628126620064E-5</v>
      </c>
      <c r="T104" s="10">
        <f>3/24*OO[[#This Row],[76 (28JUN1985 09:00:00)-Water Temperature (C)]]*OO[[#This Row],[18]]/SUM(OO[18])</f>
        <v>4.6522229767330256E-5</v>
      </c>
      <c r="U104" s="10">
        <f>3/24*OO[[#This Row],[77 (28JUN1985 12:00:00)-Water Temperature (C)]]*OO[[#This Row],[19]]/SUM(OO[19])</f>
        <v>4.2205946887655334E-5</v>
      </c>
      <c r="V104" s="10">
        <f>3/24000000*OO[[#This Row],[78 (28JUN1985 15:00:00)-Water Temperature (C)]]*OO[[#This Row],[20]]</f>
        <v>3.6663720570224993E-5</v>
      </c>
      <c r="W104" s="10">
        <f>3/24000000*OO[[#This Row],[79 (28JUN1985 18:00:00)-Water Temperature (C)]]*OO[[#This Row],[21]]</f>
        <v>3.1714605179999993E-5</v>
      </c>
      <c r="X104" s="10">
        <f>3/24000000*OO[[#This Row],[80 (28JUN1985 21:00:00)-Water Temperature (C)]]*OO[[#This Row],[22]]</f>
        <v>2.7834567495074999E-5</v>
      </c>
      <c r="Y104" s="10">
        <f>3/24000000*OO[[#This Row],[81 (29JUN1985 00:00:00)-Water Temperature (C)]]*OO[[#This Row],[23]]</f>
        <v>2.4629650152987498E-5</v>
      </c>
      <c r="Z104" s="10">
        <f>3/24000000*OO[[#This Row],[82 (29JUN1985 03:00:00)-Water Temperature (C)]]*OO[[#This Row],[24]]</f>
        <v>2.2354913987069998E-5</v>
      </c>
      <c r="AA104" s="10">
        <f>3/24000000*OO[[#This Row],[83 (29JUN1985 06:00:00)-Water Temperature (C)]]*OO[[#This Row],[25]]</f>
        <v>2.0585174844299995E-5</v>
      </c>
      <c r="AB104" s="10">
        <f>3/24000000*OO[[#This Row],[84 (29JUN1985 09:00:00)-Water Temperature (C)]]*OO[[#This Row],[26]]</f>
        <v>1.8418928384820001E-5</v>
      </c>
      <c r="AC104" s="10">
        <f>3/24000000*OO[[#This Row],[85 (29JUN1985 12:00:00)-Water Temperature (C)]]*OO[[#This Row],[27]]</f>
        <v>1.5989120737109999E-5</v>
      </c>
      <c r="AD104" s="10">
        <f>3/24000000*OO[[#This Row],[86 (29JUN1985 15:00:00)-Water Temperature (C)]]*OO[[#This Row],[28]]</f>
        <v>1.3516441256240001E-5</v>
      </c>
      <c r="AE104" s="10">
        <f>3/24000000*OO[[#This Row],[88 (29JUN1985 21:00:00)-Water Temperature (C)]]*OO[[#This Row],[30]]</f>
        <v>9.9056666097674984E-6</v>
      </c>
      <c r="AF104" s="10">
        <f>3/24000000*OO[[#This Row],[88 (29JUN1985 21:00:00)-Water Temperature (C)]]*OO[[#This Row],[30]]</f>
        <v>9.9056666097674984E-6</v>
      </c>
      <c r="AG104" s="10">
        <f>3/24000000*OO[[#This Row],[89 (30JUN1985 00:00:00)-Water Temperature (C)]]*OO[[#This Row],[31]]</f>
        <v>8.6080878002787488E-6</v>
      </c>
      <c r="AH104" s="10">
        <f>3/24000000*OO[[#This Row],[90 (30JUN1985 03:00:00)-Water Temperature (C)]]*OO[[#This Row],[32]]</f>
        <v>7.6912166348999989E-6</v>
      </c>
      <c r="AI104" s="10">
        <f>3/24000000*OO[[#This Row],[91 (30JUN1985 06:00:00)-Water Temperature (C)]]*OO[[#This Row],[33]]</f>
        <v>7.0090335774999988E-6</v>
      </c>
      <c r="AJ104" s="10">
        <f>3/24000000*OO[[#This Row],[92 (30JUN1985 09:00:00)-Water Temperature (C)]]*OO[[#This Row],[34]]</f>
        <v>6.3376915797074999E-6</v>
      </c>
      <c r="AK104" s="10">
        <f>3/24000000*OO[[#This Row],[93 (30JUN1985 12:00:00)-Water Temperature (C)]]*OO[[#This Row],[35]]</f>
        <v>5.5994223995487492E-6</v>
      </c>
      <c r="AL104" s="10">
        <f>3/24000000*OO[[#This Row],[94 (30JUN1985 15:00:00)-Water Temperature (C)]]*OO[[#This Row],[36]]</f>
        <v>4.7520002165774998E-6</v>
      </c>
      <c r="AM104" s="10">
        <f>3/24000000*OO[[#This Row],[95 (30JUN1985 18:00:00)-Water Temperature (C)]]*OO[[#This Row],[37]]</f>
        <v>3.9466733292187496E-6</v>
      </c>
      <c r="AN104" s="10">
        <f>3/24000000*OO[[#This Row],[96 (30JUN1985 21:00:00)-Water Temperature (C)]]*OO[[#This Row],[38]]</f>
        <v>3.3412973313312499E-6</v>
      </c>
      <c r="AO104" s="10">
        <f>3/24000000*OO[[#This Row],[97 (01JUL1985 00:00:00)-Water Temperature (C)]]*OO[[#This Row],[39]]</f>
        <v>2.8902901751625E-6</v>
      </c>
      <c r="AP104" s="10">
        <f>3/24000000*OO[[#This Row],[98 (01JUL1985 03:00:00)-Water Temperature (C)]]*OO[[#This Row],[40]]</f>
        <v>2.5341810490775001E-6</v>
      </c>
      <c r="AQ104" s="10">
        <f>3/24000000*OO[[#This Row],[99 (01JUL1985 06:00:00)-Water Temperature (C)]]*OO[[#This Row],[41]]</f>
        <v>2.0369659454581251E-6</v>
      </c>
      <c r="AR104" s="10">
        <f>3/24000000*OO[[#This Row],[100 (01JUL1985 09:00:00)-Water Temperature (C)]]*OO[[#This Row],[42]]</f>
        <v>1.4774088215337499E-6</v>
      </c>
      <c r="AS104" s="10">
        <f>3/24000000*OO[[#This Row],[101 (01JUL1985 12:00:00)-Water Temperature (C)]]*OO[[#This Row],[43]]</f>
        <v>1.0118863331087498E-6</v>
      </c>
      <c r="AT104" s="10">
        <f>3/24000000*OO[[#This Row],[102 (01JUL1985 15:00:00)-Water Temperature (C)]]*OO[[#This Row],[44]]</f>
        <v>6.9904586985799996E-7</v>
      </c>
      <c r="AU104" s="10">
        <f>3/24000000*OO[[#This Row],[103 (01JUL1985 18:00:00)-Water Temperature (C)]]*OO[[#This Row],[45]]</f>
        <v>5.0881965986262498E-7</v>
      </c>
      <c r="AV104" s="10">
        <f>3/24000000*OO[[#This Row],[104 (01JUL1985 21:00:00)-Water Temperature (C)]]*OO[[#This Row],[46]]</f>
        <v>3.9931877070562502E-7</v>
      </c>
      <c r="AW104" s="10">
        <f>3/24000000*OO[[#This Row],[105 (02JUL1985 00:00:00)-Water Temperature (C)]]*OO[[#This Row],[47]]</f>
        <v>3.4034061167625002E-7</v>
      </c>
      <c r="AX104" s="10">
        <f>3/24000000*OO[[#This Row],[106 (02JUL1985 03:00:00)-Water Temperature (C)]]*OO[[#This Row],[48]]</f>
        <v>3.1973827868149992E-7</v>
      </c>
      <c r="AY104" s="10">
        <f>3/24000000*OO[[#This Row],[107 (02JUL1985 06:00:00)-Water Temperature (C)]]*OO[[#This Row],[49]]</f>
        <v>3.079844102475E-7</v>
      </c>
      <c r="AZ104" s="10">
        <f>3/24000000*OO[[#This Row],[108 (02JUL1985 09:00:00)-Water Temperature (C)]]*OO[[#This Row],[50]]</f>
        <v>2.9180436974437501E-7</v>
      </c>
      <c r="BA104" s="10">
        <f>3/24000000*OO[[#This Row],[109 (02JUL1985 12:00:00)-Water Temperature (C)]]*OO[[#This Row],[51]]</f>
        <v>2.7328588923700003E-7</v>
      </c>
      <c r="BB104" s="10">
        <f>3/24000000*OO[[#This Row],[110 (02JUL1985 15:00:00)-Water Temperature (C)]]*OO[[#This Row],[52]]</f>
        <v>2.5020393456093749E-7</v>
      </c>
      <c r="BC104" s="10">
        <f>3/24000000*OO[[#This Row],[111 (02JUL1985 18:00:00)-Water Temperature (C)]]*OO[[#This Row],[53]]</f>
        <v>2.2576680901365002E-7</v>
      </c>
      <c r="BD104" s="10">
        <f>3/24000000*OO[[#This Row],[112 (02JUL1985 21:00:00)-Water Temperature (C)]]*OO[[#This Row],[54]]</f>
        <v>2.0735027953780003E-7</v>
      </c>
      <c r="BE104" s="10">
        <f>3/24000000*OO[[#This Row],[113 (03JUL1985 00:00:00)-Water Temperature (C)]]*OO[[#This Row],[55]]</f>
        <v>1.9636622451723751E-7</v>
      </c>
      <c r="BF104" s="10">
        <f>3/24000000*OO[[#This Row],[114 (03JUL1985 03:00:00)-Water Temperature (C)]]*OO[[#This Row],[56]]</f>
        <v>1.9517662037025001E-7</v>
      </c>
      <c r="BG104" s="10">
        <f>3/24000000*OO[[#This Row],[115 (03JUL1985 06:00:00)-Water Temperature (C)]]*OO[[#This Row],[57]]</f>
        <v>1.9594484298547501E-7</v>
      </c>
      <c r="BH104" s="10">
        <f>3/24000000*OO[[#This Row],[116 (03JUL1985 09:00:00)-Water Temperature (C)]]*OO[[#This Row],[58]]</f>
        <v>1.917794339707375E-7</v>
      </c>
      <c r="BI104" s="10">
        <f>3/24000000*OO[[#This Row],[117 (03JUL1985 12:00:00)-Water Temperature (C)]]*OO[[#This Row],[59]]</f>
        <v>1.833206354605E-7</v>
      </c>
      <c r="BJ104" s="10">
        <f>3/24000000*OO[[#This Row],[118 (03JUL1985 15:00:00)-Water Temperature (C)]]*OO[[#This Row],[60]]</f>
        <v>1.6929795905062498E-7</v>
      </c>
      <c r="BK104" s="10">
        <f>3/24000000*OO[[#This Row],[119 (03JUL1985 18:00:00)-Water Temperature (C)]]*OO[[#This Row],[61]]</f>
        <v>1.541456239974E-7</v>
      </c>
      <c r="BL104" s="10">
        <f>3/24000000*OO[[#This Row],[120 (03JUL1985 21:00:00)-Water Temperature (C)]]*OO[[#This Row],[62]]</f>
        <v>1.4171874532634999E-7</v>
      </c>
      <c r="BM104" s="10">
        <f>3/24000000*OO[[#This Row],[121 (04JUL1985 00:00:00)-Water Temperature (C)]]*OO[[#This Row],[63]]</f>
        <v>1.33315041753E-7</v>
      </c>
      <c r="BN104" s="10">
        <f>3/24000000*OO[[#This Row],[122 (04JUL1985 03:00:00)-Water Temperature (C)]]*OO[[#This Row],[64]]</f>
        <v>1.308627232651125E-7</v>
      </c>
      <c r="BO104" s="10">
        <f>3/24000000*OO[[#This Row],[123 (04JUL1985 06:00:00)-Water Temperature (C)]]*OO[[#This Row],[65]]</f>
        <v>1.2753850400666251E-7</v>
      </c>
      <c r="BP104" s="10">
        <f>3/24000000*OO[[#This Row],[124 (04JUL1985 09:00:00)-Water Temperature (C)]]*OO[[#This Row],[66]]</f>
        <v>1.2353191176712499E-7</v>
      </c>
      <c r="BQ104" s="10">
        <f>3/24000000*OO[[#This Row],[125 (04JUL1985 12:00:00)-Water Temperature (C)]]*OO[[#This Row],[67]]</f>
        <v>1.1666217632679998E-7</v>
      </c>
      <c r="BR104" s="10">
        <f>3/24000000*OO[[#This Row],[126 (04JUL1985 15:00:00)-Water Temperature (C)]]*OO[[#This Row],[68]]</f>
        <v>1.09322118815E-7</v>
      </c>
      <c r="BS104" s="10">
        <f>3/24000000*OO[[#This Row],[127 (04JUL1985 18:00:00)-Water Temperature (C)]]*OO[[#This Row],[69]]</f>
        <v>1.02842226744675E-7</v>
      </c>
      <c r="BT104" s="10">
        <f>3/24000000*OO[[#This Row],[128 (04JUL1985 21:00:00)-Water Temperature (C)]]*OO[[#This Row],[70]]</f>
        <v>9.7338186217875E-8</v>
      </c>
      <c r="BU104" s="10">
        <f>3/24000000*OO[[#This Row],[129 (05JUL1985 00:00:00)-Water Temperature (C)]]*OO[[#This Row],[71]]</f>
        <v>9.1890940061449997E-8</v>
      </c>
      <c r="BV104" s="10">
        <f>3/24000000*OO[[#This Row],[130 (05JUL1985 03:00:00)-Water Temperature (C)]]*OO[[#This Row],[72]]</f>
        <v>9.1140626956299988E-8</v>
      </c>
      <c r="BW104" s="10">
        <f>3/24000000*OO[[#This Row],[131 (05JUL1985 06:00:00)-Water Temperature (C)]]*OO[[#This Row],[73]]</f>
        <v>9.0007586735550006E-8</v>
      </c>
      <c r="BX104" s="10">
        <f>3/24000000*OO[[#This Row],[132 (05JUL1985 09:00:00)-Water Temperature (C)]]*OO[[#This Row],[74]]</f>
        <v>8.8126892491199989E-8</v>
      </c>
      <c r="BY104" s="10">
        <f>3/24000000*OO[[#This Row],[133 (05JUL1985 12:00:00)-Water Temperature (C)]]*OO[[#This Row],[75]]</f>
        <v>8.5387897680799985E-8</v>
      </c>
      <c r="BZ104" s="10">
        <f>3/24000000*OO[[#This Row],[134 (05JUL1985 15:00:00)-Water Temperature (C)]]*OO[[#This Row],[76]]</f>
        <v>8.1341729406000002E-8</v>
      </c>
      <c r="CA104" s="10">
        <f>3/24000000*OO[[#This Row],[135 (05JUL1985 18:00:00)-Water Temperature (C)]]*OO[[#This Row],[77]]</f>
        <v>7.6205755895824995E-8</v>
      </c>
      <c r="CB104" s="10">
        <f>3/24000000*OO[[#This Row],[136 (05JUL1985 21:00:00)-Water Temperature (C)]]*OO[[#This Row],[78]]</f>
        <v>7.1952156484199983E-8</v>
      </c>
      <c r="CC104" s="10">
        <f>3/24000000*OO[[#This Row],[137 (06JUL1985 00:00:00)-Water Temperature (C)]]*OO[[#This Row],[79]]</f>
        <v>6.9369021819562492E-8</v>
      </c>
      <c r="CD104" s="10">
        <f>3/24000000*OO[[#This Row],[138 (06JUL1985 03:00:00)-Water Temperature (C)]]*OO[[#This Row],[80]]</f>
        <v>7.0607009865549998E-8</v>
      </c>
      <c r="CE104" s="10">
        <f>3/24000000*OO[[#This Row],[139 (06JUL1985 06:00:00)-Water Temperature (C)]]*OO[[#This Row],[81]]</f>
        <v>7.1866306974999986E-8</v>
      </c>
      <c r="CF104" s="10">
        <f>3/24000000*OO[[#This Row],[140 (06JUL1985 09:00:00)-Water Temperature (C)]]*OO[[#This Row],[82]]</f>
        <v>7.1989671703799989E-8</v>
      </c>
      <c r="CG104" s="10">
        <f>3/24000000*OO[[#This Row],[141 (06JUL1985 12:00:00)-Water Temperature (C)]]*OO[[#This Row],[83]]</f>
        <v>7.2144075003612498E-8</v>
      </c>
      <c r="CH104" s="10">
        <f>3/24000000*OO[[#This Row],[142 (06JUL1985 15:00:00)-Water Temperature (C)]]*OO[[#This Row],[84]]</f>
        <v>7.0307609499675E-8</v>
      </c>
      <c r="CI104" s="10">
        <f>3/24000000*OO[[#This Row],[143 (06JUL1985 18:00:00)-Water Temperature (C)]]*OO[[#This Row],[85]]</f>
        <v>6.5615114327799989E-8</v>
      </c>
      <c r="CJ104" s="10">
        <f>3/24000000*OO[[#This Row],[144 (06JUL1985 21:00:00)-Water Temperature (C)]]*OO[[#This Row],[86]]</f>
        <v>6.0965967476587499E-8</v>
      </c>
      <c r="CK104" s="10">
        <f>3/24000000*OO[[#This Row],[145 (07JUL1985 00:00:00)-Water Temperature (C)]]*OO[[#This Row],[87]]</f>
        <v>5.9313610533799997E-8</v>
      </c>
      <c r="CL104" s="10">
        <f>3/24000000*OO[[#This Row],[146 (07JUL1985 03:00:00)-Water Temperature (C)]]*OO[[#This Row],[88]]</f>
        <v>6.0531322238749992E-8</v>
      </c>
      <c r="CM104" s="10">
        <f>3/24000000*OO[[#This Row],[147 (07JUL1985 06:00:00)-Water Temperature (C)]]*OO[[#This Row],[89]]</f>
        <v>6.0610658526750006E-8</v>
      </c>
      <c r="CN104" s="10">
        <f>3/24000000*OO[[#This Row],[148 (07JUL1985 09:00:00)-Water Temperature (C)]]*OO[[#This Row],[90]]</f>
        <v>5.8096184701799995E-8</v>
      </c>
      <c r="CO104" s="10">
        <f>3/24000000*OO[[#This Row],[149 (07JUL1985 12:00:00)-Water Temperature (C)]]*OO[[#This Row],[91]]</f>
        <v>5.5005801469399999E-8</v>
      </c>
      <c r="CP104" s="10">
        <f>3/24000000*OO[[#This Row],[150 (07JUL1985 15:00:00)-Water Temperature (C)]]*OO[[#This Row],[92]]</f>
        <v>5.1377194801949996E-8</v>
      </c>
      <c r="CQ104" s="10">
        <f>3/24000000*OO[[#This Row],[151 (07JUL1985 18:00:00)-Water Temperature (C)]]*OO[[#This Row],[93]]</f>
        <v>4.7677476906200002E-8</v>
      </c>
      <c r="CR104" s="10">
        <f>3/24000000*OO[[#This Row],[152 (07JUL1985 21:00:00)-Water Temperature (C)]]*OO[[#This Row],[94]]</f>
        <v>4.4482788571024999E-8</v>
      </c>
      <c r="CS104" s="10">
        <f>3/24000000*OO[[#This Row],[153 (08JUL1985 00:00:00)-Water Temperature (C)]]*OO[[#This Row],[95]]</f>
        <v>4.2020943512550001E-8</v>
      </c>
      <c r="CT104" s="10">
        <f>3/24000000*OO[[#This Row],[154 (08JUL1985 03:00:00)-Water Temperature (C)]]*OO[[#This Row],[96]]</f>
        <v>4.1327767591500001E-8</v>
      </c>
      <c r="CU104" s="10">
        <f>3/24000000*OO[[#This Row],[155 (08JUL1985 06:00:00)-Water Temperature (C)]]*OO[[#This Row],[97]]</f>
        <v>4.2868581878412501E-8</v>
      </c>
      <c r="CV104" s="10">
        <f>3/24000000*OO[[#This Row],[156 (08JUL1985 09:00:00)-Water Temperature (C)]]*OO[[#This Row],[98]]</f>
        <v>4.4059206574037495E-8</v>
      </c>
      <c r="CW104" s="10">
        <f>3/24000000*OO[[#This Row],[157 (08JUL1985 12:00:00)-Water Temperature (C)]]*OO[[#This Row],[99]]</f>
        <v>4.3870385241075002E-8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1.2518119490155947E-35</v>
      </c>
      <c r="E105" s="10">
        <f>3/24*OO[[#This Row],[61 (26JUN1985 12:00:00)-Water Temperature (C)]]*OO[[#This Row],[3]]/SUM(OO[3])</f>
        <v>9.0281366892354042E-23</v>
      </c>
      <c r="F105" s="10">
        <f>3/24*OO[[#This Row],[62 (26JUN1985 15:00:00)-Water Temperature (C)]]*OO[[#This Row],[4]]/SUM(OO[4])</f>
        <v>1.5769704556280356E-11</v>
      </c>
      <c r="G105" s="10">
        <f>3/24*OO[[#This Row],[63 (26JUN1985 18:00:00)-Water Temperature (C)]]*OO[[#This Row],[5]]/SUM(OO[5])</f>
        <v>3.6703263260412172E-5</v>
      </c>
      <c r="H105" s="10">
        <f>3/24*OO[[#This Row],[64 (26JUN1985 21:00:00)-Water Temperature (C)]]*OO[[#This Row],[6]]/SUM(OO[6])</f>
        <v>6.1933602208921424E-3</v>
      </c>
      <c r="I105" s="10">
        <f>3/24*OO[[#This Row],[65 (27JUN1985 00:00:00)-Water Temperature (C)]]*OO[[#This Row],[7]]/SUM(OO[7])</f>
        <v>5.5448279780242117E-2</v>
      </c>
      <c r="J105" s="10">
        <f>3/24*OO[[#This Row],[66 (27JUN1985 03:00:00)-Water Temperature (C)]]*OO[[#This Row],[8]]/SUM(OO[8])</f>
        <v>8.7365890201140994E-2</v>
      </c>
      <c r="K105" s="10">
        <f>3/24*OO[[#This Row],[67 (27JUN1985 06:00:00)-Water Temperature (C)]]*OO[[#This Row],[9]]/SUM(OO[9])</f>
        <v>4.4715631246113642E-2</v>
      </c>
      <c r="L105" s="10">
        <f>3/24*OO[[#This Row],[68 (27JUN1985 09:00:00)-Water Temperature (C)]]*OO[[#This Row],[10]]/SUM(OO[10])</f>
        <v>1.0311376661208786E-2</v>
      </c>
      <c r="M105" s="10">
        <f>3/24*OO[[#This Row],[69 (27JUN1985 12:00:00)-Water Temperature (C)]]*OO[[#This Row],[11]]/SUM(OO[11])</f>
        <v>1.4202576884142328E-3</v>
      </c>
      <c r="N105" s="10">
        <f>3/24*OO[[#This Row],[70 (27JUN1985 15:00:00)-Water Temperature (C)]]*OO[[#This Row],[12]]/SUM(OO[12])</f>
        <v>1.7715540176186349E-4</v>
      </c>
      <c r="O105" s="10">
        <f>3/24*OO[[#This Row],[71 (27JUN1985 18:00:00)-Water Temperature (C)]]*OO[[#This Row],[13]]/SUM(OO[13])</f>
        <v>5.2380132982863596E-5</v>
      </c>
      <c r="P105" s="10">
        <f>3/24*OO[[#This Row],[72 (27JUN1985 21:00:00)-Water Temperature (C)]]*OO[[#This Row],[14]]/SUM(OO[14])</f>
        <v>4.2553080972312166E-5</v>
      </c>
      <c r="Q105" s="10">
        <f>3/24*OO[[#This Row],[73 (28JUN1985 00:00:00)-Water Temperature (C)]]*OO[[#This Row],[15]]/SUM(OO[15])</f>
        <v>4.6388835046456167E-5</v>
      </c>
      <c r="R105" s="10">
        <f>3/24*OO[[#This Row],[74 (28JUN1985 03:00:00)-Water Temperature (C)]]*OO[[#This Row],[16]]/SUM(OO[16])</f>
        <v>5.1300105351058789E-5</v>
      </c>
      <c r="S105" s="10">
        <f>3/24*OO[[#This Row],[75 (28JUN1985 06:00:00)-Water Temperature (C)]]*OO[[#This Row],[17]]/SUM(OO[17])</f>
        <v>5.2991009529701878E-5</v>
      </c>
      <c r="T105" s="10">
        <f>3/24*OO[[#This Row],[76 (28JUN1985 09:00:00)-Water Temperature (C)]]*OO[[#This Row],[18]]/SUM(OO[18])</f>
        <v>5.0895264035293778E-5</v>
      </c>
      <c r="U105" s="10">
        <f>3/24*OO[[#This Row],[77 (28JUN1985 12:00:00)-Water Temperature (C)]]*OO[[#This Row],[19]]/SUM(OO[19])</f>
        <v>4.6391682132630054E-5</v>
      </c>
      <c r="V105" s="10">
        <f>3/24000000*OO[[#This Row],[78 (28JUN1985 15:00:00)-Water Temperature (C)]]*OO[[#This Row],[20]]</f>
        <v>4.0396078485199999E-5</v>
      </c>
      <c r="W105" s="10">
        <f>3/24000000*OO[[#This Row],[79 (28JUN1985 18:00:00)-Water Temperature (C)]]*OO[[#This Row],[21]]</f>
        <v>3.4997463654237498E-5</v>
      </c>
      <c r="X105" s="10">
        <f>3/24000000*OO[[#This Row],[80 (28JUN1985 21:00:00)-Water Temperature (C)]]*OO[[#This Row],[22]]</f>
        <v>3.0731421462149998E-5</v>
      </c>
      <c r="Y105" s="10">
        <f>3/24000000*OO[[#This Row],[81 (29JUN1985 00:00:00)-Water Temperature (C)]]*OO[[#This Row],[23]]</f>
        <v>2.7256191103874998E-5</v>
      </c>
      <c r="Z105" s="10">
        <f>3/24000000*OO[[#This Row],[82 (29JUN1985 03:00:00)-Water Temperature (C)]]*OO[[#This Row],[24]]</f>
        <v>2.4799334036800002E-5</v>
      </c>
      <c r="AA105" s="10">
        <f>3/24000000*OO[[#This Row],[83 (29JUN1985 06:00:00)-Water Temperature (C)]]*OO[[#This Row],[25]]</f>
        <v>2.2908747598499997E-5</v>
      </c>
      <c r="AB105" s="10">
        <f>3/24000000*OO[[#This Row],[84 (29JUN1985 09:00:00)-Water Temperature (C)]]*OO[[#This Row],[26]]</f>
        <v>2.0602367910369996E-5</v>
      </c>
      <c r="AC105" s="10">
        <f>3/24000000*OO[[#This Row],[85 (29JUN1985 12:00:00)-Water Temperature (C)]]*OO[[#This Row],[27]]</f>
        <v>1.7965289488547498E-5</v>
      </c>
      <c r="AD105" s="10">
        <f>3/24000000*OO[[#This Row],[86 (29JUN1985 15:00:00)-Water Temperature (C)]]*OO[[#This Row],[28]]</f>
        <v>1.5224538077977499E-5</v>
      </c>
      <c r="AE105" s="10">
        <f>3/24000000*OO[[#This Row],[88 (29JUN1985 21:00:00)-Water Temperature (C)]]*OO[[#This Row],[30]]</f>
        <v>1.117456725429E-5</v>
      </c>
      <c r="AF105" s="10">
        <f>3/24000000*OO[[#This Row],[88 (29JUN1985 21:00:00)-Water Temperature (C)]]*OO[[#This Row],[30]]</f>
        <v>1.117456725429E-5</v>
      </c>
      <c r="AG105" s="10">
        <f>3/24000000*OO[[#This Row],[89 (30JUN1985 00:00:00)-Water Temperature (C)]]*OO[[#This Row],[31]]</f>
        <v>9.7342730465849999E-6</v>
      </c>
      <c r="AH105" s="10">
        <f>3/24000000*OO[[#This Row],[90 (30JUN1985 03:00:00)-Water Temperature (C)]]*OO[[#This Row],[32]]</f>
        <v>8.7159084630875008E-6</v>
      </c>
      <c r="AI105" s="10">
        <f>3/24000000*OO[[#This Row],[91 (30JUN1985 06:00:00)-Water Temperature (C)]]*OO[[#This Row],[33]]</f>
        <v>7.9660904780524993E-6</v>
      </c>
      <c r="AJ105" s="10">
        <f>3/24000000*OO[[#This Row],[92 (30JUN1985 09:00:00)-Water Temperature (C)]]*OO[[#This Row],[34]]</f>
        <v>7.2399726599199991E-6</v>
      </c>
      <c r="AK105" s="10">
        <f>3/24000000*OO[[#This Row],[93 (30JUN1985 12:00:00)-Water Temperature (C)]]*OO[[#This Row],[35]]</f>
        <v>6.43116477423125E-6</v>
      </c>
      <c r="AL105" s="10">
        <f>3/24000000*OO[[#This Row],[94 (30JUN1985 15:00:00)-Water Temperature (C)]]*OO[[#This Row],[36]]</f>
        <v>5.4829816097550006E-6</v>
      </c>
      <c r="AM105" s="10">
        <f>3/24000000*OO[[#This Row],[95 (30JUN1985 18:00:00)-Water Temperature (C)]]*OO[[#This Row],[37]]</f>
        <v>4.5641317607900006E-6</v>
      </c>
      <c r="AN105" s="10">
        <f>3/24000000*OO[[#This Row],[96 (30JUN1985 21:00:00)-Water Temperature (C)]]*OO[[#This Row],[38]]</f>
        <v>3.8650884478949993E-6</v>
      </c>
      <c r="AO105" s="10">
        <f>3/24000000*OO[[#This Row],[97 (01JUL1985 00:00:00)-Water Temperature (C)]]*OO[[#This Row],[39]]</f>
        <v>3.3506795556062494E-6</v>
      </c>
      <c r="AP105" s="10">
        <f>3/24000000*OO[[#This Row],[98 (01JUL1985 03:00:00)-Water Temperature (C)]]*OO[[#This Row],[40]]</f>
        <v>2.9604527185249996E-6</v>
      </c>
      <c r="AQ105" s="10">
        <f>3/24000000*OO[[#This Row],[99 (01JUL1985 06:00:00)-Water Temperature (C)]]*OO[[#This Row],[41]]</f>
        <v>2.4052390230937497E-6</v>
      </c>
      <c r="AR105" s="10">
        <f>3/24000000*OO[[#This Row],[100 (01JUL1985 09:00:00)-Water Temperature (C)]]*OO[[#This Row],[42]]</f>
        <v>1.7628502680615E-6</v>
      </c>
      <c r="AS105" s="10">
        <f>3/24000000*OO[[#This Row],[101 (01JUL1985 12:00:00)-Water Temperature (C)]]*OO[[#This Row],[43]]</f>
        <v>1.209551400624E-6</v>
      </c>
      <c r="AT105" s="10">
        <f>3/24000000*OO[[#This Row],[102 (01JUL1985 15:00:00)-Water Temperature (C)]]*OO[[#This Row],[44]]</f>
        <v>8.3146189349249994E-7</v>
      </c>
      <c r="AU105" s="10">
        <f>3/24000000*OO[[#This Row],[103 (01JUL1985 18:00:00)-Water Temperature (C)]]*OO[[#This Row],[45]]</f>
        <v>6.0013496468024991E-7</v>
      </c>
      <c r="AV105" s="10">
        <f>3/24000000*OO[[#This Row],[104 (01JUL1985 21:00:00)-Water Temperature (C)]]*OO[[#This Row],[46]]</f>
        <v>4.6689485746499992E-7</v>
      </c>
      <c r="AW105" s="10">
        <f>3/24000000*OO[[#This Row],[105 (02JUL1985 00:00:00)-Water Temperature (C)]]*OO[[#This Row],[47]]</f>
        <v>3.9501792804800003E-7</v>
      </c>
      <c r="AX105" s="10">
        <f>3/24000000*OO[[#This Row],[106 (02JUL1985 03:00:00)-Water Temperature (C)]]*OO[[#This Row],[48]]</f>
        <v>3.6936440309999992E-7</v>
      </c>
      <c r="AY105" s="10">
        <f>3/24000000*OO[[#This Row],[107 (02JUL1985 06:00:00)-Water Temperature (C)]]*OO[[#This Row],[49]]</f>
        <v>3.5512754890275001E-7</v>
      </c>
      <c r="AZ105" s="10">
        <f>3/24000000*OO[[#This Row],[108 (02JUL1985 09:00:00)-Water Temperature (C)]]*OO[[#This Row],[50]]</f>
        <v>3.3698545064999997E-7</v>
      </c>
      <c r="BA105" s="10">
        <f>3/24000000*OO[[#This Row],[109 (02JUL1985 12:00:00)-Water Temperature (C)]]*OO[[#This Row],[51]]</f>
        <v>3.1565320213499997E-7</v>
      </c>
      <c r="BB105" s="10">
        <f>3/24000000*OO[[#This Row],[110 (02JUL1985 15:00:00)-Water Temperature (C)]]*OO[[#This Row],[52]]</f>
        <v>2.8889462205987493E-7</v>
      </c>
      <c r="BC105" s="10">
        <f>3/24000000*OO[[#This Row],[111 (02JUL1985 18:00:00)-Water Temperature (C)]]*OO[[#This Row],[53]]</f>
        <v>2.6051163995850001E-7</v>
      </c>
      <c r="BD105" s="10">
        <f>3/24000000*OO[[#This Row],[112 (02JUL1985 21:00:00)-Water Temperature (C)]]*OO[[#This Row],[54]]</f>
        <v>2.3869228137749997E-7</v>
      </c>
      <c r="BE105" s="10">
        <f>3/24000000*OO[[#This Row],[113 (03JUL1985 00:00:00)-Water Temperature (C)]]*OO[[#This Row],[55]]</f>
        <v>2.2561706511749999E-7</v>
      </c>
      <c r="BF105" s="10">
        <f>3/24000000*OO[[#This Row],[114 (03JUL1985 03:00:00)-Water Temperature (C)]]*OO[[#This Row],[56]]</f>
        <v>2.2415598781852499E-7</v>
      </c>
      <c r="BG105" s="10">
        <f>3/24000000*OO[[#This Row],[115 (03JUL1985 06:00:00)-Water Temperature (C)]]*OO[[#This Row],[57]]</f>
        <v>2.2506180306499997E-7</v>
      </c>
      <c r="BH105" s="10">
        <f>3/24000000*OO[[#This Row],[116 (03JUL1985 09:00:00)-Water Temperature (C)]]*OO[[#This Row],[58]]</f>
        <v>2.2077374251625002E-7</v>
      </c>
      <c r="BI105" s="10">
        <f>3/24000000*OO[[#This Row],[117 (03JUL1985 12:00:00)-Water Temperature (C)]]*OO[[#This Row],[59]]</f>
        <v>2.1133776753640001E-7</v>
      </c>
      <c r="BJ105" s="10">
        <f>3/24000000*OO[[#This Row],[118 (03JUL1985 15:00:00)-Water Temperature (C)]]*OO[[#This Row],[60]]</f>
        <v>1.952127993849E-7</v>
      </c>
      <c r="BK105" s="10">
        <f>3/24000000*OO[[#This Row],[119 (03JUL1985 18:00:00)-Water Temperature (C)]]*OO[[#This Row],[61]]</f>
        <v>1.7769050972679997E-7</v>
      </c>
      <c r="BL105" s="10">
        <f>3/24000000*OO[[#This Row],[120 (03JUL1985 21:00:00)-Water Temperature (C)]]*OO[[#This Row],[62]]</f>
        <v>1.6304655150509996E-7</v>
      </c>
      <c r="BM105" s="10">
        <f>3/24000000*OO[[#This Row],[121 (04JUL1985 00:00:00)-Water Temperature (C)]]*OO[[#This Row],[63]]</f>
        <v>1.53135090005875E-7</v>
      </c>
      <c r="BN105" s="10">
        <f>3/24000000*OO[[#This Row],[122 (04JUL1985 03:00:00)-Water Temperature (C)]]*OO[[#This Row],[64]]</f>
        <v>1.5021955082932497E-7</v>
      </c>
      <c r="BO105" s="10">
        <f>3/24000000*OO[[#This Row],[123 (04JUL1985 06:00:00)-Water Temperature (C)]]*OO[[#This Row],[65]]</f>
        <v>1.4640439726481252E-7</v>
      </c>
      <c r="BP105" s="10">
        <f>3/24000000*OO[[#This Row],[124 (04JUL1985 09:00:00)-Water Temperature (C)]]*OO[[#This Row],[66]]</f>
        <v>1.4212434698988751E-7</v>
      </c>
      <c r="BQ105" s="10">
        <f>3/24000000*OO[[#This Row],[125 (04JUL1985 12:00:00)-Water Temperature (C)]]*OO[[#This Row],[67]]</f>
        <v>1.34286437177125E-7</v>
      </c>
      <c r="BR105" s="10">
        <f>3/24000000*OO[[#This Row],[126 (04JUL1985 15:00:00)-Water Temperature (C)]]*OO[[#This Row],[68]]</f>
        <v>1.2595484651750001E-7</v>
      </c>
      <c r="BS105" s="10">
        <f>3/24000000*OO[[#This Row],[127 (04JUL1985 18:00:00)-Water Temperature (C)]]*OO[[#This Row],[69]]</f>
        <v>1.1847139202372499E-7</v>
      </c>
      <c r="BT105" s="10">
        <f>3/24000000*OO[[#This Row],[128 (04JUL1985 21:00:00)-Water Temperature (C)]]*OO[[#This Row],[70]]</f>
        <v>1.1209374258405E-7</v>
      </c>
      <c r="BU105" s="10">
        <f>3/24000000*OO[[#This Row],[129 (05JUL1985 00:00:00)-Water Temperature (C)]]*OO[[#This Row],[71]]</f>
        <v>1.05760109131875E-7</v>
      </c>
      <c r="BV105" s="10">
        <f>3/24000000*OO[[#This Row],[130 (05JUL1985 03:00:00)-Water Temperature (C)]]*OO[[#This Row],[72]]</f>
        <v>1.0472592223679999E-7</v>
      </c>
      <c r="BW105" s="10">
        <f>3/24000000*OO[[#This Row],[131 (05JUL1985 06:00:00)-Water Temperature (C)]]*OO[[#This Row],[73]]</f>
        <v>1.0327427244910001E-7</v>
      </c>
      <c r="BX105" s="10">
        <f>3/24000000*OO[[#This Row],[132 (05JUL1985 09:00:00)-Water Temperature (C)]]*OO[[#This Row],[74]]</f>
        <v>1.012587010351875E-7</v>
      </c>
      <c r="BY105" s="10">
        <f>3/24000000*OO[[#This Row],[133 (05JUL1985 12:00:00)-Water Temperature (C)]]*OO[[#This Row],[75]]</f>
        <v>9.8062519260312493E-8</v>
      </c>
      <c r="BZ105" s="10">
        <f>3/24000000*OO[[#This Row],[134 (05JUL1985 15:00:00)-Water Temperature (C)]]*OO[[#This Row],[76]]</f>
        <v>9.3457393303749996E-8</v>
      </c>
      <c r="CA105" s="10">
        <f>3/24000000*OO[[#This Row],[135 (05JUL1985 18:00:00)-Water Temperature (C)]]*OO[[#This Row],[77]]</f>
        <v>8.757784944772498E-8</v>
      </c>
      <c r="CB105" s="10">
        <f>3/24000000*OO[[#This Row],[136 (05JUL1985 21:00:00)-Water Temperature (C)]]*OO[[#This Row],[78]]</f>
        <v>8.2585669780574993E-8</v>
      </c>
      <c r="CC105" s="10">
        <f>3/24000000*OO[[#This Row],[137 (06JUL1985 00:00:00)-Water Temperature (C)]]*OO[[#This Row],[79]]</f>
        <v>7.9538871961749998E-8</v>
      </c>
      <c r="CD105" s="10">
        <f>3/24000000*OO[[#This Row],[138 (06JUL1985 03:00:00)-Water Temperature (C)]]*OO[[#This Row],[80]]</f>
        <v>8.0920186098750012E-8</v>
      </c>
      <c r="CE105" s="10">
        <f>3/24000000*OO[[#This Row],[139 (06JUL1985 06:00:00)-Water Temperature (C)]]*OO[[#This Row],[81]]</f>
        <v>8.2371843397800002E-8</v>
      </c>
      <c r="CF105" s="10">
        <f>3/24000000*OO[[#This Row],[140 (06JUL1985 09:00:00)-Water Temperature (C)]]*OO[[#This Row],[82]]</f>
        <v>8.2711226607425E-8</v>
      </c>
      <c r="CG105" s="10">
        <f>3/24000000*OO[[#This Row],[141 (06JUL1985 12:00:00)-Water Temperature (C)]]*OO[[#This Row],[83]]</f>
        <v>8.2925355256100002E-8</v>
      </c>
      <c r="CH105" s="10">
        <f>3/24000000*OO[[#This Row],[142 (06JUL1985 15:00:00)-Water Temperature (C)]]*OO[[#This Row],[84]]</f>
        <v>8.0877189015699995E-8</v>
      </c>
      <c r="CI105" s="10">
        <f>3/24000000*OO[[#This Row],[143 (06JUL1985 18:00:00)-Water Temperature (C)]]*OO[[#This Row],[85]]</f>
        <v>7.5574644536399991E-8</v>
      </c>
      <c r="CJ105" s="10">
        <f>3/24000000*OO[[#This Row],[144 (06JUL1985 21:00:00)-Water Temperature (C)]]*OO[[#This Row],[86]]</f>
        <v>7.010249222695001E-8</v>
      </c>
      <c r="CK105" s="10">
        <f>3/24000000*OO[[#This Row],[145 (07JUL1985 00:00:00)-Water Temperature (C)]]*OO[[#This Row],[87]]</f>
        <v>6.8040895595399996E-8</v>
      </c>
      <c r="CL105" s="10">
        <f>3/24000000*OO[[#This Row],[146 (07JUL1985 03:00:00)-Water Temperature (C)]]*OO[[#This Row],[88]]</f>
        <v>6.9475050208124996E-8</v>
      </c>
      <c r="CM105" s="10">
        <f>3/24000000*OO[[#This Row],[147 (07JUL1985 06:00:00)-Water Temperature (C)]]*OO[[#This Row],[89]]</f>
        <v>6.9750583826125007E-8</v>
      </c>
      <c r="CN105" s="10">
        <f>3/24000000*OO[[#This Row],[148 (07JUL1985 09:00:00)-Water Temperature (C)]]*OO[[#This Row],[90]]</f>
        <v>6.7065769300049996E-8</v>
      </c>
      <c r="CO105" s="10">
        <f>3/24000000*OO[[#This Row],[149 (07JUL1985 12:00:00)-Water Temperature (C)]]*OO[[#This Row],[91]]</f>
        <v>6.3495881492399992E-8</v>
      </c>
      <c r="CP105" s="10">
        <f>3/24000000*OO[[#This Row],[150 (07JUL1985 15:00:00)-Water Temperature (C)]]*OO[[#This Row],[92]]</f>
        <v>5.9228548830849988E-8</v>
      </c>
      <c r="CQ105" s="10">
        <f>3/24000000*OO[[#This Row],[151 (07JUL1985 18:00:00)-Water Temperature (C)]]*OO[[#This Row],[93]]</f>
        <v>5.4953659072124998E-8</v>
      </c>
      <c r="CR105" s="10">
        <f>3/24000000*OO[[#This Row],[152 (07JUL1985 21:00:00)-Water Temperature (C)]]*OO[[#This Row],[94]]</f>
        <v>5.1231011023999994E-8</v>
      </c>
      <c r="CS105" s="10">
        <f>3/24000000*OO[[#This Row],[153 (08JUL1985 00:00:00)-Water Temperature (C)]]*OO[[#This Row],[95]]</f>
        <v>4.8327251917399988E-8</v>
      </c>
      <c r="CT105" s="10">
        <f>3/24000000*OO[[#This Row],[154 (08JUL1985 03:00:00)-Water Temperature (C)]]*OO[[#This Row],[96]]</f>
        <v>4.7378469449374996E-8</v>
      </c>
      <c r="CU105" s="10">
        <f>3/24000000*OO[[#This Row],[155 (08JUL1985 06:00:00)-Water Temperature (C)]]*OO[[#This Row],[97]]</f>
        <v>4.9015599016275005E-8</v>
      </c>
      <c r="CV105" s="10">
        <f>3/24000000*OO[[#This Row],[156 (08JUL1985 09:00:00)-Water Temperature (C)]]*OO[[#This Row],[98]]</f>
        <v>5.041424303503751E-8</v>
      </c>
      <c r="CW105" s="10">
        <f>3/24000000*OO[[#This Row],[157 (08JUL1985 12:00:00)-Water Temperature (C)]]*OO[[#This Row],[99]]</f>
        <v>5.0382795468675002E-8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1.7542646106340956E-36</v>
      </c>
      <c r="E106" s="10">
        <f>3/24*OO[[#This Row],[61 (26JUN1985 12:00:00)-Water Temperature (C)]]*OO[[#This Row],[3]]/SUM(OO[3])</f>
        <v>1.4302356421529369E-23</v>
      </c>
      <c r="F106" s="10">
        <f>3/24*OO[[#This Row],[62 (26JUN1985 15:00:00)-Water Temperature (C)]]*OO[[#This Row],[4]]/SUM(OO[4])</f>
        <v>2.7089613780248818E-12</v>
      </c>
      <c r="G106" s="10">
        <f>3/24*OO[[#This Row],[63 (26JUN1985 18:00:00)-Water Temperature (C)]]*OO[[#This Row],[5]]/SUM(OO[5])</f>
        <v>2.1842684968493345E-5</v>
      </c>
      <c r="H106" s="10">
        <f>3/24*OO[[#This Row],[64 (26JUN1985 21:00:00)-Water Temperature (C)]]*OO[[#This Row],[6]]/SUM(OO[6])</f>
        <v>5.1854926457267784E-3</v>
      </c>
      <c r="I106" s="10">
        <f>3/24*OO[[#This Row],[65 (27JUN1985 00:00:00)-Water Temperature (C)]]*OO[[#This Row],[7]]/SUM(OO[7])</f>
        <v>5.7917105777394146E-2</v>
      </c>
      <c r="J106" s="10">
        <f>3/24*OO[[#This Row],[66 (27JUN1985 03:00:00)-Water Temperature (C)]]*OO[[#This Row],[8]]/SUM(OO[8])</f>
        <v>0.10773232133846269</v>
      </c>
      <c r="K106" s="10">
        <f>3/24*OO[[#This Row],[67 (27JUN1985 06:00:00)-Water Temperature (C)]]*OO[[#This Row],[9]]/SUM(OO[9])</f>
        <v>6.3249844114617398E-2</v>
      </c>
      <c r="L106" s="10">
        <f>3/24*OO[[#This Row],[68 (27JUN1985 09:00:00)-Water Temperature (C)]]*OO[[#This Row],[10]]/SUM(OO[10])</f>
        <v>1.62223365148518E-2</v>
      </c>
      <c r="M106" s="10">
        <f>3/24*OO[[#This Row],[69 (27JUN1985 12:00:00)-Water Temperature (C)]]*OO[[#This Row],[11]]/SUM(OO[11])</f>
        <v>2.4037076527281915E-3</v>
      </c>
      <c r="N106" s="10">
        <f>3/24*OO[[#This Row],[70 (27JUN1985 15:00:00)-Water Temperature (C)]]*OO[[#This Row],[12]]/SUM(OO[12])</f>
        <v>2.9444672937061666E-4</v>
      </c>
      <c r="O106" s="10">
        <f>3/24*OO[[#This Row],[71 (27JUN1985 18:00:00)-Water Temperature (C)]]*OO[[#This Row],[13]]/SUM(OO[13])</f>
        <v>7.1779028187443243E-5</v>
      </c>
      <c r="P106" s="10">
        <f>3/24*OO[[#This Row],[72 (27JUN1985 21:00:00)-Water Temperature (C)]]*OO[[#This Row],[14]]/SUM(OO[14])</f>
        <v>5.2654363199734605E-5</v>
      </c>
      <c r="Q106" s="10">
        <f>3/24*OO[[#This Row],[73 (28JUN1985 00:00:00)-Water Temperature (C)]]*OO[[#This Row],[15]]/SUM(OO[15])</f>
        <v>5.65520253721099E-5</v>
      </c>
      <c r="R106" s="10">
        <f>3/24*OO[[#This Row],[74 (28JUN1985 03:00:00)-Water Temperature (C)]]*OO[[#This Row],[16]]/SUM(OO[16])</f>
        <v>6.3006464209179464E-5</v>
      </c>
      <c r="S106" s="10">
        <f>3/24*OO[[#This Row],[75 (28JUN1985 06:00:00)-Water Temperature (C)]]*OO[[#This Row],[17]]/SUM(OO[17])</f>
        <v>6.5853163347965181E-5</v>
      </c>
      <c r="T106" s="10">
        <f>3/24*OO[[#This Row],[76 (28JUN1985 09:00:00)-Water Temperature (C)]]*OO[[#This Row],[18]]/SUM(OO[18])</f>
        <v>6.386610443115486E-5</v>
      </c>
      <c r="U106" s="10">
        <f>3/24*OO[[#This Row],[77 (28JUN1985 12:00:00)-Water Temperature (C)]]*OO[[#This Row],[19]]/SUM(OO[19])</f>
        <v>5.8547598755933513E-5</v>
      </c>
      <c r="V106" s="10">
        <f>3/24000000*OO[[#This Row],[78 (28JUN1985 15:00:00)-Water Temperature (C)]]*OO[[#This Row],[20]]</f>
        <v>5.1098746191412504E-5</v>
      </c>
      <c r="W106" s="10">
        <f>3/24000000*OO[[#This Row],[79 (28JUN1985 18:00:00)-Water Temperature (C)]]*OO[[#This Row],[21]]</f>
        <v>4.4297056582400006E-5</v>
      </c>
      <c r="X106" s="10">
        <f>3/24000000*OO[[#This Row],[80 (28JUN1985 21:00:00)-Water Temperature (C)]]*OO[[#This Row],[22]]</f>
        <v>3.8854673761499999E-5</v>
      </c>
      <c r="Y106" s="10">
        <f>3/24000000*OO[[#This Row],[81 (29JUN1985 00:00:00)-Water Temperature (C)]]*OO[[#This Row],[23]]</f>
        <v>3.44985663815625E-5</v>
      </c>
      <c r="Z106" s="10">
        <f>3/24000000*OO[[#This Row],[82 (29JUN1985 03:00:00)-Water Temperature (C)]]*OO[[#This Row],[24]]</f>
        <v>3.1428514107600002E-5</v>
      </c>
      <c r="AA106" s="10">
        <f>3/24000000*OO[[#This Row],[83 (29JUN1985 06:00:00)-Water Temperature (C)]]*OO[[#This Row],[25]]</f>
        <v>2.9084583687224996E-5</v>
      </c>
      <c r="AB106" s="10">
        <f>3/24000000*OO[[#This Row],[84 (29JUN1985 09:00:00)-Water Temperature (C)]]*OO[[#This Row],[26]]</f>
        <v>2.6275877627999996E-5</v>
      </c>
      <c r="AC106" s="10">
        <f>3/24000000*OO[[#This Row],[85 (29JUN1985 12:00:00)-Water Temperature (C)]]*OO[[#This Row],[27]]</f>
        <v>2.3012076117700002E-5</v>
      </c>
      <c r="AD106" s="10">
        <f>3/24000000*OO[[#This Row],[86 (29JUN1985 15:00:00)-Water Temperature (C)]]*OO[[#This Row],[28]]</f>
        <v>1.9529357527379995E-5</v>
      </c>
      <c r="AE106" s="10">
        <f>3/24000000*OO[[#This Row],[88 (29JUN1985 21:00:00)-Water Temperature (C)]]*OO[[#This Row],[30]]</f>
        <v>1.4281766661327499E-5</v>
      </c>
      <c r="AF106" s="10">
        <f>3/24000000*OO[[#This Row],[88 (29JUN1985 21:00:00)-Water Temperature (C)]]*OO[[#This Row],[30]]</f>
        <v>1.4281766661327499E-5</v>
      </c>
      <c r="AG106" s="10">
        <f>3/24000000*OO[[#This Row],[89 (30JUN1985 00:00:00)-Water Temperature (C)]]*OO[[#This Row],[31]]</f>
        <v>1.2434907030796249E-5</v>
      </c>
      <c r="AH106" s="10">
        <f>3/24000000*OO[[#This Row],[90 (30JUN1985 03:00:00)-Water Temperature (C)]]*OO[[#This Row],[32]]</f>
        <v>1.113030372906125E-5</v>
      </c>
      <c r="AI106" s="10">
        <f>3/24000000*OO[[#This Row],[91 (30JUN1985 06:00:00)-Water Temperature (C)]]*OO[[#This Row],[33]]</f>
        <v>1.0166019087539999E-5</v>
      </c>
      <c r="AJ106" s="10">
        <f>3/24000000*OO[[#This Row],[92 (30JUN1985 09:00:00)-Water Temperature (C)]]*OO[[#This Row],[34]]</f>
        <v>9.2612474532599989E-6</v>
      </c>
      <c r="AK106" s="10">
        <f>3/24000000*OO[[#This Row],[93 (30JUN1985 12:00:00)-Water Temperature (C)]]*OO[[#This Row],[35]]</f>
        <v>8.24498988174E-6</v>
      </c>
      <c r="AL106" s="10">
        <f>3/24000000*OO[[#This Row],[94 (30JUN1985 15:00:00)-Water Temperature (C)]]*OO[[#This Row],[36]]</f>
        <v>7.0374069779950002E-6</v>
      </c>
      <c r="AM106" s="10">
        <f>3/24000000*OO[[#This Row],[95 (30JUN1985 18:00:00)-Water Temperature (C)]]*OO[[#This Row],[37]]</f>
        <v>5.8528178885062493E-6</v>
      </c>
      <c r="AN106" s="10">
        <f>3/24000000*OO[[#This Row],[96 (30JUN1985 21:00:00)-Water Temperature (C)]]*OO[[#This Row],[38]]</f>
        <v>4.9399456718550002E-6</v>
      </c>
      <c r="AO106" s="10">
        <f>3/24000000*OO[[#This Row],[97 (01JUL1985 00:00:00)-Water Temperature (C)]]*OO[[#This Row],[39]]</f>
        <v>4.2800483923624995E-6</v>
      </c>
      <c r="AP106" s="10">
        <f>3/24000000*OO[[#This Row],[98 (01JUL1985 03:00:00)-Water Temperature (C)]]*OO[[#This Row],[40]]</f>
        <v>3.8081870167249998E-6</v>
      </c>
      <c r="AQ106" s="10">
        <f>3/24000000*OO[[#This Row],[99 (01JUL1985 06:00:00)-Water Temperature (C)]]*OO[[#This Row],[41]]</f>
        <v>3.1331215207725007E-6</v>
      </c>
      <c r="AR106" s="10">
        <f>3/24000000*OO[[#This Row],[100 (01JUL1985 09:00:00)-Water Temperature (C)]]*OO[[#This Row],[42]]</f>
        <v>2.3279253478194996E-6</v>
      </c>
      <c r="AS106" s="10">
        <f>3/24000000*OO[[#This Row],[101 (01JUL1985 12:00:00)-Water Temperature (C)]]*OO[[#This Row],[43]]</f>
        <v>1.6035464220599996E-6</v>
      </c>
      <c r="AT106" s="10">
        <f>3/24000000*OO[[#This Row],[102 (01JUL1985 15:00:00)-Water Temperature (C)]]*OO[[#This Row],[44]]</f>
        <v>1.09591563422125E-6</v>
      </c>
      <c r="AU106" s="10">
        <f>3/24000000*OO[[#This Row],[103 (01JUL1985 18:00:00)-Water Temperature (C)]]*OO[[#This Row],[45]]</f>
        <v>7.8212629997774993E-7</v>
      </c>
      <c r="AV106" s="10">
        <f>3/24000000*OO[[#This Row],[104 (01JUL1985 21:00:00)-Water Temperature (C)]]*OO[[#This Row],[46]]</f>
        <v>6.01064303706E-7</v>
      </c>
      <c r="AW106" s="10">
        <f>3/24000000*OO[[#This Row],[105 (02JUL1985 00:00:00)-Water Temperature (C)]]*OO[[#This Row],[47]]</f>
        <v>5.0323912635624994E-7</v>
      </c>
      <c r="AX106" s="10">
        <f>3/24000000*OO[[#This Row],[106 (02JUL1985 03:00:00)-Water Temperature (C)]]*OO[[#This Row],[48]]</f>
        <v>4.6730504734899991E-7</v>
      </c>
      <c r="AY106" s="10">
        <f>3/24000000*OO[[#This Row],[107 (02JUL1985 06:00:00)-Water Temperature (C)]]*OO[[#This Row],[49]]</f>
        <v>4.4775775252124997E-7</v>
      </c>
      <c r="AZ106" s="10">
        <f>3/24000000*OO[[#This Row],[108 (02JUL1985 09:00:00)-Water Temperature (C)]]*OO[[#This Row],[50]]</f>
        <v>4.25564167686E-7</v>
      </c>
      <c r="BA106" s="10">
        <f>3/24000000*OO[[#This Row],[109 (02JUL1985 12:00:00)-Water Temperature (C)]]*OO[[#This Row],[51]]</f>
        <v>3.9888114743149998E-7</v>
      </c>
      <c r="BB106" s="10">
        <f>3/24000000*OO[[#This Row],[110 (02JUL1985 15:00:00)-Water Temperature (C)]]*OO[[#This Row],[52]]</f>
        <v>3.6486830205337498E-7</v>
      </c>
      <c r="BC106" s="10">
        <f>3/24000000*OO[[#This Row],[111 (02JUL1985 18:00:00)-Water Temperature (C)]]*OO[[#This Row],[53]]</f>
        <v>3.2875156052999997E-7</v>
      </c>
      <c r="BD106" s="10">
        <f>3/24000000*OO[[#This Row],[112 (02JUL1985 21:00:00)-Water Temperature (C)]]*OO[[#This Row],[54]]</f>
        <v>3.0039216409999999E-7</v>
      </c>
      <c r="BE106" s="10">
        <f>3/24000000*OO[[#This Row],[113 (03JUL1985 00:00:00)-Water Temperature (C)]]*OO[[#This Row],[55]]</f>
        <v>2.8311823899499999E-7</v>
      </c>
      <c r="BF106" s="10">
        <f>3/24000000*OO[[#This Row],[114 (03JUL1985 03:00:00)-Water Temperature (C)]]*OO[[#This Row],[56]]</f>
        <v>2.81093092091125E-7</v>
      </c>
      <c r="BG106" s="10">
        <f>3/24000000*OO[[#This Row],[115 (03JUL1985 06:00:00)-Water Temperature (C)]]*OO[[#This Row],[57]]</f>
        <v>2.8218274234375005E-7</v>
      </c>
      <c r="BH106" s="10">
        <f>3/24000000*OO[[#This Row],[116 (03JUL1985 09:00:00)-Water Temperature (C)]]*OO[[#This Row],[58]]</f>
        <v>2.7758370138799997E-7</v>
      </c>
      <c r="BI106" s="10">
        <f>3/24000000*OO[[#This Row],[117 (03JUL1985 12:00:00)-Water Temperature (C)]]*OO[[#This Row],[59]]</f>
        <v>2.6627340259874998E-7</v>
      </c>
      <c r="BJ106" s="10">
        <f>3/24000000*OO[[#This Row],[118 (03JUL1985 15:00:00)-Water Temperature (C)]]*OO[[#This Row],[60]]</f>
        <v>2.46071818009E-7</v>
      </c>
      <c r="BK106" s="10">
        <f>3/24000000*OO[[#This Row],[119 (03JUL1985 18:00:00)-Water Temperature (C)]]*OO[[#This Row],[61]]</f>
        <v>2.2391958124000001E-7</v>
      </c>
      <c r="BL106" s="10">
        <f>3/24000000*OO[[#This Row],[120 (03JUL1985 21:00:00)-Water Temperature (C)]]*OO[[#This Row],[62]]</f>
        <v>2.0499104004312501E-7</v>
      </c>
      <c r="BM106" s="10">
        <f>3/24000000*OO[[#This Row],[121 (04JUL1985 00:00:00)-Water Temperature (C)]]*OO[[#This Row],[63]]</f>
        <v>1.92081382335025E-7</v>
      </c>
      <c r="BN106" s="10">
        <f>3/24000000*OO[[#This Row],[122 (04JUL1985 03:00:00)-Water Temperature (C)]]*OO[[#This Row],[64]]</f>
        <v>1.8823660945199997E-7</v>
      </c>
      <c r="BO106" s="10">
        <f>3/24000000*OO[[#This Row],[123 (04JUL1985 06:00:00)-Water Temperature (C)]]*OO[[#This Row],[65]]</f>
        <v>1.8342131813241248E-7</v>
      </c>
      <c r="BP106" s="10">
        <f>3/24000000*OO[[#This Row],[124 (04JUL1985 09:00:00)-Water Temperature (C)]]*OO[[#This Row],[66]]</f>
        <v>1.7854674641102501E-7</v>
      </c>
      <c r="BQ106" s="10">
        <f>3/24000000*OO[[#This Row],[125 (04JUL1985 12:00:00)-Water Temperature (C)]]*OO[[#This Row],[67]]</f>
        <v>1.6886197384679996E-7</v>
      </c>
      <c r="BR106" s="10">
        <f>3/24000000*OO[[#This Row],[126 (04JUL1985 15:00:00)-Water Temperature (C)]]*OO[[#This Row],[68]]</f>
        <v>1.5855639511139998E-7</v>
      </c>
      <c r="BS106" s="10">
        <f>3/24000000*OO[[#This Row],[127 (04JUL1985 18:00:00)-Water Temperature (C)]]*OO[[#This Row],[69]]</f>
        <v>1.4916455396938748E-7</v>
      </c>
      <c r="BT106" s="10">
        <f>3/24000000*OO[[#This Row],[128 (04JUL1985 21:00:00)-Water Temperature (C)]]*OO[[#This Row],[70]]</f>
        <v>1.4103829032017498E-7</v>
      </c>
      <c r="BU106" s="10">
        <f>3/24000000*OO[[#This Row],[129 (05JUL1985 00:00:00)-Water Temperature (C)]]*OO[[#This Row],[71]]</f>
        <v>1.3302692163618749E-7</v>
      </c>
      <c r="BV106" s="10">
        <f>3/24000000*OO[[#This Row],[130 (05JUL1985 03:00:00)-Water Temperature (C)]]*OO[[#This Row],[72]]</f>
        <v>1.3143374912126248E-7</v>
      </c>
      <c r="BW106" s="10">
        <f>3/24000000*OO[[#This Row],[131 (05JUL1985 06:00:00)-Water Temperature (C)]]*OO[[#This Row],[73]]</f>
        <v>1.2934550337029998E-7</v>
      </c>
      <c r="BX106" s="10">
        <f>3/24000000*OO[[#This Row],[132 (05JUL1985 09:00:00)-Water Temperature (C)]]*OO[[#This Row],[74]]</f>
        <v>1.2698511682972499E-7</v>
      </c>
      <c r="BY106" s="10">
        <f>3/24000000*OO[[#This Row],[133 (05JUL1985 12:00:00)-Water Temperature (C)]]*OO[[#This Row],[75]]</f>
        <v>1.2298578750074998E-7</v>
      </c>
      <c r="BZ106" s="10">
        <f>3/24000000*OO[[#This Row],[134 (05JUL1985 15:00:00)-Water Temperature (C)]]*OO[[#This Row],[76]]</f>
        <v>1.1720661237187499E-7</v>
      </c>
      <c r="CA106" s="10">
        <f>3/24000000*OO[[#This Row],[135 (05JUL1985 18:00:00)-Water Temperature (C)]]*OO[[#This Row],[77]]</f>
        <v>1.098831109744E-7</v>
      </c>
      <c r="CB106" s="10">
        <f>3/24000000*OO[[#This Row],[136 (05JUL1985 21:00:00)-Water Temperature (C)]]*OO[[#This Row],[78]]</f>
        <v>1.0346359369304998E-7</v>
      </c>
      <c r="CC106" s="10">
        <f>3/24000000*OO[[#This Row],[137 (06JUL1985 00:00:00)-Water Temperature (C)]]*OO[[#This Row],[79]]</f>
        <v>9.9488477396749988E-8</v>
      </c>
      <c r="CD106" s="10">
        <f>3/24000000*OO[[#This Row],[138 (06JUL1985 03:00:00)-Water Temperature (C)]]*OO[[#This Row],[80]]</f>
        <v>1.0112911289647502E-7</v>
      </c>
      <c r="CE106" s="10">
        <f>3/24000000*OO[[#This Row],[139 (06JUL1985 06:00:00)-Water Temperature (C)]]*OO[[#This Row],[81]]</f>
        <v>1.0288664613499999E-7</v>
      </c>
      <c r="CF106" s="10">
        <f>3/24000000*OO[[#This Row],[140 (06JUL1985 09:00:00)-Water Temperature (C)]]*OO[[#This Row],[82]]</f>
        <v>1.0359678821319999E-7</v>
      </c>
      <c r="CG106" s="10">
        <f>3/24000000*OO[[#This Row],[141 (06JUL1985 12:00:00)-Water Temperature (C)]]*OO[[#This Row],[83]]</f>
        <v>1.03948892784E-7</v>
      </c>
      <c r="CH106" s="10">
        <f>3/24000000*OO[[#This Row],[142 (06JUL1985 15:00:00)-Water Temperature (C)]]*OO[[#This Row],[84]]</f>
        <v>1.0142835770250001E-7</v>
      </c>
      <c r="CI106" s="10">
        <f>3/24000000*OO[[#This Row],[143 (06JUL1985 18:00:00)-Water Temperature (C)]]*OO[[#This Row],[85]]</f>
        <v>9.4927897180925005E-8</v>
      </c>
      <c r="CJ106" s="10">
        <f>3/24000000*OO[[#This Row],[144 (06JUL1985 21:00:00)-Water Temperature (C)]]*OO[[#This Row],[86]]</f>
        <v>8.7930383147499995E-8</v>
      </c>
      <c r="CK106" s="10">
        <f>3/24000000*OO[[#This Row],[145 (07JUL1985 00:00:00)-Water Temperature (C)]]*OO[[#This Row],[87]]</f>
        <v>8.503592157217499E-8</v>
      </c>
      <c r="CL106" s="10">
        <f>3/24000000*OO[[#This Row],[146 (07JUL1985 03:00:00)-Water Temperature (C)]]*OO[[#This Row],[88]]</f>
        <v>8.6836719965249986E-8</v>
      </c>
      <c r="CM106" s="10">
        <f>3/24000000*OO[[#This Row],[147 (07JUL1985 06:00:00)-Water Temperature (C)]]*OO[[#This Row],[89]]</f>
        <v>8.7450073799099994E-8</v>
      </c>
      <c r="CN106" s="10">
        <f>3/24000000*OO[[#This Row],[148 (07JUL1985 09:00:00)-Water Temperature (C)]]*OO[[#This Row],[90]]</f>
        <v>8.4452497059000011E-8</v>
      </c>
      <c r="CO106" s="10">
        <f>3/24000000*OO[[#This Row],[149 (07JUL1985 12:00:00)-Water Temperature (C)]]*OO[[#This Row],[91]]</f>
        <v>7.9988610230049997E-8</v>
      </c>
      <c r="CP106" s="10">
        <f>3/24000000*OO[[#This Row],[150 (07JUL1985 15:00:00)-Water Temperature (C)]]*OO[[#This Row],[92]]</f>
        <v>7.4477015008175007E-8</v>
      </c>
      <c r="CQ106" s="10">
        <f>3/24000000*OO[[#This Row],[151 (07JUL1985 18:00:00)-Water Temperature (C)]]*OO[[#This Row],[93]]</f>
        <v>6.9059509319899995E-8</v>
      </c>
      <c r="CR106" s="10">
        <f>3/24000000*OO[[#This Row],[152 (07JUL1985 21:00:00)-Water Temperature (C)]]*OO[[#This Row],[94]]</f>
        <v>6.4312241965775003E-8</v>
      </c>
      <c r="CS106" s="10">
        <f>3/24000000*OO[[#This Row],[153 (08JUL1985 00:00:00)-Water Temperature (C)]]*OO[[#This Row],[95]]</f>
        <v>6.0539039091799994E-8</v>
      </c>
      <c r="CT106" s="10">
        <f>3/24000000*OO[[#This Row],[154 (08JUL1985 03:00:00)-Water Temperature (C)]]*OO[[#This Row],[96]]</f>
        <v>5.9102321828549995E-8</v>
      </c>
      <c r="CU106" s="10">
        <f>3/24000000*OO[[#This Row],[155 (08JUL1985 06:00:00)-Water Temperature (C)]]*OO[[#This Row],[97]]</f>
        <v>6.0865724445012504E-8</v>
      </c>
      <c r="CV106" s="10">
        <f>3/24000000*OO[[#This Row],[156 (08JUL1985 09:00:00)-Water Temperature (C)]]*OO[[#This Row],[98]]</f>
        <v>6.2580429308124993E-8</v>
      </c>
      <c r="CW106" s="10">
        <f>3/24000000*OO[[#This Row],[157 (08JUL1985 12:00:00)-Water Temperature (C)]]*OO[[#This Row],[99]]</f>
        <v>6.2810568046274985E-8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2.6212706030466712E-37</v>
      </c>
      <c r="E107" s="10">
        <f>3/24*OO[[#This Row],[61 (26JUN1985 12:00:00)-Water Temperature (C)]]*OO[[#This Row],[3]]/SUM(OO[3])</f>
        <v>2.4992087596589542E-24</v>
      </c>
      <c r="F107" s="10">
        <f>3/24*OO[[#This Row],[62 (26JUN1985 15:00:00)-Water Temperature (C)]]*OO[[#This Row],[4]]/SUM(OO[4])</f>
        <v>5.2161577528735533E-13</v>
      </c>
      <c r="G107" s="10">
        <f>3/24*OO[[#This Row],[63 (26JUN1985 18:00:00)-Water Temperature (C)]]*OO[[#This Row],[5]]/SUM(OO[5])</f>
        <v>1.0829290301031284E-5</v>
      </c>
      <c r="H107" s="10">
        <f>3/24*OO[[#This Row],[64 (26JUN1985 21:00:00)-Water Temperature (C)]]*OO[[#This Row],[6]]/SUM(OO[6])</f>
        <v>3.6620257183618346E-3</v>
      </c>
      <c r="I107" s="10">
        <f>3/24*OO[[#This Row],[65 (27JUN1985 00:00:00)-Water Temperature (C)]]*OO[[#This Row],[7]]/SUM(OO[7])</f>
        <v>5.0538628648826085E-2</v>
      </c>
      <c r="J107" s="10">
        <f>3/24*OO[[#This Row],[66 (27JUN1985 03:00:00)-Water Temperature (C)]]*OO[[#This Row],[8]]/SUM(OO[8])</f>
        <v>0.10970785385386451</v>
      </c>
      <c r="K107" s="10">
        <f>3/24*OO[[#This Row],[67 (27JUN1985 06:00:00)-Water Temperature (C)]]*OO[[#This Row],[9]]/SUM(OO[9])</f>
        <v>7.2290081376856857E-2</v>
      </c>
      <c r="L107" s="10">
        <f>3/24*OO[[#This Row],[68 (27JUN1985 09:00:00)-Water Temperature (C)]]*OO[[#This Row],[10]]/SUM(OO[10])</f>
        <v>2.0263776847655807E-2</v>
      </c>
      <c r="M107" s="10">
        <f>3/24*OO[[#This Row],[69 (27JUN1985 12:00:00)-Water Temperature (C)]]*OO[[#This Row],[11]]/SUM(OO[11])</f>
        <v>3.1923223559214222E-3</v>
      </c>
      <c r="N107" s="10">
        <f>3/24*OO[[#This Row],[70 (27JUN1985 15:00:00)-Water Temperature (C)]]*OO[[#This Row],[12]]/SUM(OO[12])</f>
        <v>3.9055204766734214E-4</v>
      </c>
      <c r="O107" s="10">
        <f>3/24*OO[[#This Row],[71 (27JUN1985 18:00:00)-Water Temperature (C)]]*OO[[#This Row],[13]]/SUM(OO[13])</f>
        <v>8.2197763192935294E-5</v>
      </c>
      <c r="P107" s="10">
        <f>3/24*OO[[#This Row],[72 (27JUN1985 21:00:00)-Water Temperature (C)]]*OO[[#This Row],[14]]/SUM(OO[14])</f>
        <v>5.4481261227952514E-5</v>
      </c>
      <c r="Q107" s="10">
        <f>3/24*OO[[#This Row],[73 (28JUN1985 00:00:00)-Water Temperature (C)]]*OO[[#This Row],[15]]/SUM(OO[15])</f>
        <v>5.7459684921749145E-5</v>
      </c>
      <c r="R107" s="10">
        <f>3/24*OO[[#This Row],[74 (28JUN1985 03:00:00)-Water Temperature (C)]]*OO[[#This Row],[16]]/SUM(OO[16])</f>
        <v>6.4316959901098724E-5</v>
      </c>
      <c r="S107" s="10">
        <f>3/24*OO[[#This Row],[75 (28JUN1985 06:00:00)-Water Temperature (C)]]*OO[[#This Row],[17]]/SUM(OO[17])</f>
        <v>6.7870486443194426E-5</v>
      </c>
      <c r="T107" s="10">
        <f>3/24*OO[[#This Row],[76 (28JUN1985 09:00:00)-Water Temperature (C)]]*OO[[#This Row],[18]]/SUM(OO[18])</f>
        <v>6.6365874703977698E-5</v>
      </c>
      <c r="U107" s="10">
        <f>3/24*OO[[#This Row],[77 (28JUN1985 12:00:00)-Water Temperature (C)]]*OO[[#This Row],[19]]/SUM(OO[19])</f>
        <v>6.1124804697495425E-5</v>
      </c>
      <c r="V107" s="10">
        <f>3/24000000*OO[[#This Row],[78 (28JUN1985 15:00:00)-Water Temperature (C)]]*OO[[#This Row],[20]]</f>
        <v>5.3451263959074996E-5</v>
      </c>
      <c r="W107" s="10">
        <f>3/24000000*OO[[#This Row],[79 (28JUN1985 18:00:00)-Water Temperature (C)]]*OO[[#This Row],[21]]</f>
        <v>4.6346992497874996E-5</v>
      </c>
      <c r="X107" s="10">
        <f>3/24000000*OO[[#This Row],[80 (28JUN1985 21:00:00)-Water Temperature (C)]]*OO[[#This Row],[22]]</f>
        <v>4.0597822370875002E-5</v>
      </c>
      <c r="Y107" s="10">
        <f>3/24000000*OO[[#This Row],[81 (29JUN1985 00:00:00)-Water Temperature (C)]]*OO[[#This Row],[23]]</f>
        <v>3.6058040231525E-5</v>
      </c>
      <c r="Z107" s="10">
        <f>3/24000000*OO[[#This Row],[82 (29JUN1985 03:00:00)-Water Temperature (C)]]*OO[[#This Row],[24]]</f>
        <v>3.2869143377624999E-5</v>
      </c>
      <c r="AA107" s="10">
        <f>3/24000000*OO[[#This Row],[83 (29JUN1985 06:00:00)-Water Temperature (C)]]*OO[[#This Row],[25]]</f>
        <v>3.0437970675950002E-5</v>
      </c>
      <c r="AB107" s="10">
        <f>3/24000000*OO[[#This Row],[84 (29JUN1985 09:00:00)-Water Temperature (C)]]*OO[[#This Row],[26]]</f>
        <v>2.7584152949412496E-5</v>
      </c>
      <c r="AC107" s="10">
        <f>3/24000000*OO[[#This Row],[85 (29JUN1985 12:00:00)-Water Temperature (C)]]*OO[[#This Row],[27]]</f>
        <v>2.423657094075E-5</v>
      </c>
      <c r="AD107" s="10">
        <f>3/24000000*OO[[#This Row],[86 (29JUN1985 15:00:00)-Water Temperature (C)]]*OO[[#This Row],[28]]</f>
        <v>2.0595505496702499E-5</v>
      </c>
      <c r="AE107" s="10">
        <f>3/24000000*OO[[#This Row],[88 (29JUN1985 21:00:00)-Water Temperature (C)]]*OO[[#This Row],[30]]</f>
        <v>1.5016728343427501E-5</v>
      </c>
      <c r="AF107" s="10">
        <f>3/24000000*OO[[#This Row],[88 (29JUN1985 21:00:00)-Water Temperature (C)]]*OO[[#This Row],[30]]</f>
        <v>1.5016728343427501E-5</v>
      </c>
      <c r="AG107" s="10">
        <f>3/24000000*OO[[#This Row],[89 (30JUN1985 00:00:00)-Water Temperature (C)]]*OO[[#This Row],[31]]</f>
        <v>1.3064766006718749E-5</v>
      </c>
      <c r="AH107" s="10">
        <f>3/24000000*OO[[#This Row],[90 (30JUN1985 03:00:00)-Water Temperature (C)]]*OO[[#This Row],[32]]</f>
        <v>1.1692177153068747E-5</v>
      </c>
      <c r="AI107" s="10">
        <f>3/24000000*OO[[#This Row],[91 (30JUN1985 06:00:00)-Water Temperature (C)]]*OO[[#This Row],[33]]</f>
        <v>1.0666986803387501E-5</v>
      </c>
      <c r="AJ107" s="10">
        <f>3/24000000*OO[[#This Row],[92 (30JUN1985 09:00:00)-Water Temperature (C)]]*OO[[#This Row],[34]]</f>
        <v>9.7326663742587476E-6</v>
      </c>
      <c r="AK107" s="10">
        <f>3/24000000*OO[[#This Row],[93 (30JUN1985 12:00:00)-Water Temperature (C)]]*OO[[#This Row],[35]]</f>
        <v>8.6819056071375001E-6</v>
      </c>
      <c r="AL107" s="10">
        <f>3/24000000*OO[[#This Row],[94 (30JUN1985 15:00:00)-Water Temperature (C)]]*OO[[#This Row],[36]]</f>
        <v>7.4236649319524993E-6</v>
      </c>
      <c r="AM107" s="10">
        <f>3/24000000*OO[[#This Row],[95 (30JUN1985 18:00:00)-Water Temperature (C)]]*OO[[#This Row],[37]]</f>
        <v>6.1770221885525E-6</v>
      </c>
      <c r="AN107" s="10">
        <f>3/24000000*OO[[#This Row],[96 (30JUN1985 21:00:00)-Water Temperature (C)]]*OO[[#This Row],[38]]</f>
        <v>5.2042501462312498E-6</v>
      </c>
      <c r="AO107" s="10">
        <f>3/24000000*OO[[#This Row],[97 (01JUL1985 00:00:00)-Water Temperature (C)]]*OO[[#This Row],[39]]</f>
        <v>4.5078096125249995E-6</v>
      </c>
      <c r="AP107" s="10">
        <f>3/24000000*OO[[#This Row],[98 (01JUL1985 03:00:00)-Water Temperature (C)]]*OO[[#This Row],[40]]</f>
        <v>4.0341245492324996E-6</v>
      </c>
      <c r="AQ107" s="10">
        <f>3/24000000*OO[[#This Row],[99 (01JUL1985 06:00:00)-Water Temperature (C)]]*OO[[#This Row],[41]]</f>
        <v>3.3565181822287502E-6</v>
      </c>
      <c r="AR107" s="10">
        <f>3/24000000*OO[[#This Row],[100 (01JUL1985 09:00:00)-Water Temperature (C)]]*OO[[#This Row],[42]]</f>
        <v>2.5253453702512497E-6</v>
      </c>
      <c r="AS107" s="10">
        <f>3/24000000*OO[[#This Row],[101 (01JUL1985 12:00:00)-Water Temperature (C)]]*OO[[#This Row],[43]]</f>
        <v>1.7484720954885E-6</v>
      </c>
      <c r="AT107" s="10">
        <f>3/24000000*OO[[#This Row],[102 (01JUL1985 15:00:00)-Water Temperature (C)]]*OO[[#This Row],[44]]</f>
        <v>1.190338414009375E-6</v>
      </c>
      <c r="AU107" s="10">
        <f>3/24000000*OO[[#This Row],[103 (01JUL1985 18:00:00)-Water Temperature (C)]]*OO[[#This Row],[45]]</f>
        <v>8.4157688355999997E-7</v>
      </c>
      <c r="AV107" s="10">
        <f>3/24000000*OO[[#This Row],[104 (01JUL1985 21:00:00)-Water Temperature (C)]]*OO[[#This Row],[46]]</f>
        <v>6.3981805115999991E-7</v>
      </c>
      <c r="AW107" s="10">
        <f>3/24000000*OO[[#This Row],[105 (02JUL1985 00:00:00)-Water Temperature (C)]]*OO[[#This Row],[47]]</f>
        <v>5.3057287112987493E-7</v>
      </c>
      <c r="AX107" s="10">
        <f>3/24000000*OO[[#This Row],[106 (02JUL1985 03:00:00)-Water Temperature (C)]]*OO[[#This Row],[48]]</f>
        <v>4.894420586265E-7</v>
      </c>
      <c r="AY107" s="10">
        <f>3/24000000*OO[[#This Row],[107 (02JUL1985 06:00:00)-Water Temperature (C)]]*OO[[#This Row],[49]]</f>
        <v>4.6732821209099994E-7</v>
      </c>
      <c r="AZ107" s="10">
        <f>3/24000000*OO[[#This Row],[108 (02JUL1985 09:00:00)-Water Temperature (C)]]*OO[[#This Row],[50]]</f>
        <v>4.4462590010250002E-7</v>
      </c>
      <c r="BA107" s="10">
        <f>3/24000000*OO[[#This Row],[109 (02JUL1985 12:00:00)-Water Temperature (C)]]*OO[[#This Row],[51]]</f>
        <v>4.1709383981062486E-7</v>
      </c>
      <c r="BB107" s="10">
        <f>3/24000000*OO[[#This Row],[110 (02JUL1985 15:00:00)-Water Temperature (C)]]*OO[[#This Row],[52]]</f>
        <v>3.8140034736299994E-7</v>
      </c>
      <c r="BC107" s="10">
        <f>3/24000000*OO[[#This Row],[111 (02JUL1985 18:00:00)-Water Temperature (C)]]*OO[[#This Row],[53]]</f>
        <v>3.4340579084212498E-7</v>
      </c>
      <c r="BD107" s="10">
        <f>3/24000000*OO[[#This Row],[112 (02JUL1985 21:00:00)-Water Temperature (C)]]*OO[[#This Row],[54]]</f>
        <v>3.1313562605474996E-7</v>
      </c>
      <c r="BE107" s="10">
        <f>3/24000000*OO[[#This Row],[113 (03JUL1985 00:00:00)-Water Temperature (C)]]*OO[[#This Row],[55]]</f>
        <v>2.9429845137000001E-7</v>
      </c>
      <c r="BF107" s="10">
        <f>3/24000000*OO[[#This Row],[114 (03JUL1985 03:00:00)-Water Temperature (C)]]*OO[[#This Row],[56]]</f>
        <v>2.91966749000625E-7</v>
      </c>
      <c r="BG107" s="10">
        <f>3/24000000*OO[[#This Row],[115 (03JUL1985 06:00:00)-Water Temperature (C)]]*OO[[#This Row],[57]]</f>
        <v>2.9298475930412498E-7</v>
      </c>
      <c r="BH107" s="10">
        <f>3/24000000*OO[[#This Row],[116 (03JUL1985 09:00:00)-Water Temperature (C)]]*OO[[#This Row],[58]]</f>
        <v>2.8886858826749997E-7</v>
      </c>
      <c r="BI107" s="10">
        <f>3/24000000*OO[[#This Row],[117 (03JUL1985 12:00:00)-Water Temperature (C)]]*OO[[#This Row],[59]]</f>
        <v>2.7765746412749998E-7</v>
      </c>
      <c r="BJ107" s="10">
        <f>3/24000000*OO[[#This Row],[118 (03JUL1985 15:00:00)-Water Temperature (C)]]*OO[[#This Row],[60]]</f>
        <v>2.5676626616032496E-7</v>
      </c>
      <c r="BK107" s="10">
        <f>3/24000000*OO[[#This Row],[119 (03JUL1985 18:00:00)-Water Temperature (C)]]*OO[[#This Row],[61]]</f>
        <v>2.3360478458984997E-7</v>
      </c>
      <c r="BL107" s="10">
        <f>3/24000000*OO[[#This Row],[120 (03JUL1985 21:00:00)-Water Temperature (C)]]*OO[[#This Row],[62]]</f>
        <v>2.1347982632929997E-7</v>
      </c>
      <c r="BM107" s="10">
        <f>3/24000000*OO[[#This Row],[121 (04JUL1985 00:00:00)-Water Temperature (C)]]*OO[[#This Row],[63]]</f>
        <v>1.9958822376462499E-7</v>
      </c>
      <c r="BN107" s="10">
        <f>3/24000000*OO[[#This Row],[122 (04JUL1985 03:00:00)-Water Temperature (C)]]*OO[[#This Row],[64]]</f>
        <v>1.9537997507778749E-7</v>
      </c>
      <c r="BO107" s="10">
        <f>3/24000000*OO[[#This Row],[123 (04JUL1985 06:00:00)-Water Temperature (C)]]*OO[[#This Row],[65]]</f>
        <v>1.9034488698982501E-7</v>
      </c>
      <c r="BP107" s="10">
        <f>3/24000000*OO[[#This Row],[124 (04JUL1985 09:00:00)-Water Temperature (C)]]*OO[[#This Row],[66]]</f>
        <v>1.8566947796407498E-7</v>
      </c>
      <c r="BQ107" s="10">
        <f>3/24000000*OO[[#This Row],[125 (04JUL1985 12:00:00)-Water Temperature (C)]]*OO[[#This Row],[67]]</f>
        <v>1.7581136227200002E-7</v>
      </c>
      <c r="BR107" s="10">
        <f>3/24000000*OO[[#This Row],[126 (04JUL1985 15:00:00)-Water Temperature (C)]]*OO[[#This Row],[68]]</f>
        <v>1.6521154428210001E-7</v>
      </c>
      <c r="BS107" s="10">
        <f>3/24000000*OO[[#This Row],[127 (04JUL1985 18:00:00)-Water Temperature (C)]]*OO[[#This Row],[69]]</f>
        <v>1.5549163006399999E-7</v>
      </c>
      <c r="BT107" s="10">
        <f>3/24000000*OO[[#This Row],[128 (04JUL1985 21:00:00)-Water Temperature (C)]]*OO[[#This Row],[70]]</f>
        <v>1.469084857367375E-7</v>
      </c>
      <c r="BU107" s="10">
        <f>3/24000000*OO[[#This Row],[129 (05JUL1985 00:00:00)-Water Temperature (C)]]*OO[[#This Row],[71]]</f>
        <v>1.3856103139999998E-7</v>
      </c>
      <c r="BV107" s="10">
        <f>3/24000000*OO[[#This Row],[130 (05JUL1985 03:00:00)-Water Temperature (C)]]*OO[[#This Row],[72]]</f>
        <v>1.3661730072080001E-7</v>
      </c>
      <c r="BW107" s="10">
        <f>3/24000000*OO[[#This Row],[131 (05JUL1985 06:00:00)-Water Temperature (C)]]*OO[[#This Row],[73]]</f>
        <v>1.3421706650494997E-7</v>
      </c>
      <c r="BX107" s="10">
        <f>3/24000000*OO[[#This Row],[132 (05JUL1985 09:00:00)-Water Temperature (C)]]*OO[[#This Row],[74]]</f>
        <v>1.3185140181518751E-7</v>
      </c>
      <c r="BY107" s="10">
        <f>3/24000000*OO[[#This Row],[133 (05JUL1985 12:00:00)-Water Temperature (C)]]*OO[[#This Row],[75]]</f>
        <v>1.277696214245E-7</v>
      </c>
      <c r="BZ107" s="10">
        <f>3/24000000*OO[[#This Row],[134 (05JUL1985 15:00:00)-Water Temperature (C)]]*OO[[#This Row],[76]]</f>
        <v>1.2173717562419999E-7</v>
      </c>
      <c r="CA107" s="10">
        <f>3/24000000*OO[[#This Row],[135 (05JUL1985 18:00:00)-Water Temperature (C)]]*OO[[#This Row],[77]]</f>
        <v>1.1418777048715E-7</v>
      </c>
      <c r="CB107" s="10">
        <f>3/24000000*OO[[#This Row],[136 (05JUL1985 21:00:00)-Water Temperature (C)]]*OO[[#This Row],[78]]</f>
        <v>1.0740159830399999E-7</v>
      </c>
      <c r="CC107" s="10">
        <f>3/24000000*OO[[#This Row],[137 (06JUL1985 00:00:00)-Water Temperature (C)]]*OO[[#This Row],[79]]</f>
        <v>1.0311990080549998E-7</v>
      </c>
      <c r="CD107" s="10">
        <f>3/24000000*OO[[#This Row],[138 (06JUL1985 03:00:00)-Water Temperature (C)]]*OO[[#This Row],[80]]</f>
        <v>1.0472972749350002E-7</v>
      </c>
      <c r="CE107" s="10">
        <f>3/24000000*OO[[#This Row],[139 (06JUL1985 06:00:00)-Water Temperature (C)]]*OO[[#This Row],[81]]</f>
        <v>1.06481087533575E-7</v>
      </c>
      <c r="CF107" s="10">
        <f>3/24000000*OO[[#This Row],[140 (06JUL1985 09:00:00)-Water Temperature (C)]]*OO[[#This Row],[82]]</f>
        <v>1.074463794826625E-7</v>
      </c>
      <c r="CG107" s="10">
        <f>3/24000000*OO[[#This Row],[141 (06JUL1985 12:00:00)-Water Temperature (C)]]*OO[[#This Row],[83]]</f>
        <v>1.0792952748042498E-7</v>
      </c>
      <c r="CH107" s="10">
        <f>3/24000000*OO[[#This Row],[142 (06JUL1985 15:00:00)-Water Temperature (C)]]*OO[[#This Row],[84]]</f>
        <v>1.0536157927943749E-7</v>
      </c>
      <c r="CI107" s="10">
        <f>3/24000000*OO[[#This Row],[143 (06JUL1985 18:00:00)-Water Temperature (C)]]*OO[[#This Row],[85]]</f>
        <v>9.8752806604650005E-8</v>
      </c>
      <c r="CJ107" s="10">
        <f>3/24000000*OO[[#This Row],[144 (06JUL1985 21:00:00)-Water Temperature (C)]]*OO[[#This Row],[86]]</f>
        <v>9.1417750599812496E-8</v>
      </c>
      <c r="CK107" s="10">
        <f>3/24000000*OO[[#This Row],[145 (07JUL1985 00:00:00)-Water Temperature (C)]]*OO[[#This Row],[87]]</f>
        <v>8.810564671649999E-8</v>
      </c>
      <c r="CL107" s="10">
        <f>3/24000000*OO[[#This Row],[146 (07JUL1985 03:00:00)-Water Temperature (C)]]*OO[[#This Row],[88]]</f>
        <v>8.9937733953149995E-8</v>
      </c>
      <c r="CM107" s="10">
        <f>3/24000000*OO[[#This Row],[147 (07JUL1985 06:00:00)-Water Temperature (C)]]*OO[[#This Row],[89]]</f>
        <v>9.0776035769899983E-8</v>
      </c>
      <c r="CN107" s="10">
        <f>3/24000000*OO[[#This Row],[148 (07JUL1985 09:00:00)-Water Temperature (C)]]*OO[[#This Row],[90]]</f>
        <v>8.8035626028562482E-8</v>
      </c>
      <c r="CO107" s="10">
        <f>3/24000000*OO[[#This Row],[149 (07JUL1985 12:00:00)-Water Temperature (C)]]*OO[[#This Row],[91]]</f>
        <v>8.3450700348499988E-8</v>
      </c>
      <c r="CP107" s="10">
        <f>3/24000000*OO[[#This Row],[150 (07JUL1985 15:00:00)-Water Temperature (C)]]*OO[[#This Row],[92]]</f>
        <v>7.7587536213600008E-8</v>
      </c>
      <c r="CQ107" s="10">
        <f>3/24000000*OO[[#This Row],[151 (07JUL1985 18:00:00)-Water Temperature (C)]]*OO[[#This Row],[93]]</f>
        <v>7.1894381391525006E-8</v>
      </c>
      <c r="CR107" s="10">
        <f>3/24000000*OO[[#This Row],[152 (07JUL1985 21:00:00)-Water Temperature (C)]]*OO[[#This Row],[94]]</f>
        <v>6.6903404046050002E-8</v>
      </c>
      <c r="CS107" s="10">
        <f>3/24000000*OO[[#This Row],[153 (08JUL1985 00:00:00)-Water Temperature (C)]]*OO[[#This Row],[95]]</f>
        <v>6.2868403066474997E-8</v>
      </c>
      <c r="CT107" s="10">
        <f>3/24000000*OO[[#This Row],[154 (08JUL1985 03:00:00)-Water Temperature (C)]]*OO[[#This Row],[96]]</f>
        <v>6.11693776614E-8</v>
      </c>
      <c r="CU107" s="10">
        <f>3/24000000*OO[[#This Row],[155 (08JUL1985 06:00:00)-Water Temperature (C)]]*OO[[#This Row],[97]]</f>
        <v>6.2724882043874993E-8</v>
      </c>
      <c r="CV107" s="10">
        <f>3/24000000*OO[[#This Row],[156 (08JUL1985 09:00:00)-Water Temperature (C)]]*OO[[#This Row],[98]]</f>
        <v>6.4440346329974983E-8</v>
      </c>
      <c r="CW107" s="10">
        <f>3/24000000*OO[[#This Row],[157 (08JUL1985 12:00:00)-Water Temperature (C)]]*OO[[#This Row],[99]]</f>
        <v>6.4921740280649994E-8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2.4890695836596635E-38</v>
      </c>
      <c r="E108" s="10">
        <f>3/24*OO[[#This Row],[61 (26JUN1985 12:00:00)-Water Temperature (C)]]*OO[[#This Row],[3]]/SUM(OO[3])</f>
        <v>2.9803389251066468E-25</v>
      </c>
      <c r="F108" s="10">
        <f>3/24*OO[[#This Row],[62 (26JUN1985 15:00:00)-Water Temperature (C)]]*OO[[#This Row],[4]]/SUM(OO[4])</f>
        <v>7.1373993474717267E-14</v>
      </c>
      <c r="G108" s="10">
        <f>3/24*OO[[#This Row],[63 (26JUN1985 18:00:00)-Water Temperature (C)]]*OO[[#This Row],[5]]/SUM(OO[5])</f>
        <v>4.5168975644157703E-6</v>
      </c>
      <c r="H108" s="10">
        <f>3/24*OO[[#This Row],[64 (26JUN1985 21:00:00)-Water Temperature (C)]]*OO[[#This Row],[6]]/SUM(OO[6])</f>
        <v>2.1557521927298411E-3</v>
      </c>
      <c r="I108" s="10">
        <f>3/24*OO[[#This Row],[65 (27JUN1985 00:00:00)-Water Temperature (C)]]*OO[[#This Row],[7]]/SUM(OO[7])</f>
        <v>3.6266166313736102E-2</v>
      </c>
      <c r="J108" s="10">
        <f>3/24*OO[[#This Row],[66 (27JUN1985 03:00:00)-Water Temperature (C)]]*OO[[#This Row],[8]]/SUM(OO[8])</f>
        <v>9.0765887671427722E-2</v>
      </c>
      <c r="K108" s="10">
        <f>3/24*OO[[#This Row],[67 (27JUN1985 06:00:00)-Water Temperature (C)]]*OO[[#This Row],[9]]/SUM(OO[9])</f>
        <v>6.6618914340050545E-2</v>
      </c>
      <c r="L108" s="10">
        <f>3/24*OO[[#This Row],[68 (27JUN1985 09:00:00)-Water Temperature (C)]]*OO[[#This Row],[10]]/SUM(OO[10])</f>
        <v>2.0277734141030724E-2</v>
      </c>
      <c r="M108" s="10">
        <f>3/24*OO[[#This Row],[69 (27JUN1985 12:00:00)-Water Temperature (C)]]*OO[[#This Row],[11]]/SUM(OO[11])</f>
        <v>3.3880309637456412E-3</v>
      </c>
      <c r="N108" s="10">
        <f>3/24*OO[[#This Row],[70 (27JUN1985 15:00:00)-Water Temperature (C)]]*OO[[#This Row],[12]]/SUM(OO[12])</f>
        <v>4.1832521064540806E-4</v>
      </c>
      <c r="O108" s="10">
        <f>3/24*OO[[#This Row],[71 (27JUN1985 18:00:00)-Water Temperature (C)]]*OO[[#This Row],[13]]/SUM(OO[13])</f>
        <v>7.8040360506308025E-5</v>
      </c>
      <c r="P108" s="10">
        <f>3/24*OO[[#This Row],[72 (27JUN1985 21:00:00)-Water Temperature (C)]]*OO[[#This Row],[14]]/SUM(OO[14])</f>
        <v>4.6465773077653722E-5</v>
      </c>
      <c r="Q108" s="10">
        <f>3/24*OO[[#This Row],[73 (28JUN1985 00:00:00)-Water Temperature (C)]]*OO[[#This Row],[15]]/SUM(OO[15])</f>
        <v>4.7918523340491837E-5</v>
      </c>
      <c r="R108" s="10">
        <f>3/24*OO[[#This Row],[74 (28JUN1985 03:00:00)-Water Temperature (C)]]*OO[[#This Row],[16]]/SUM(OO[16])</f>
        <v>5.3736422467889158E-5</v>
      </c>
      <c r="S108" s="10">
        <f>3/24*OO[[#This Row],[75 (28JUN1985 06:00:00)-Water Temperature (C)]]*OO[[#This Row],[17]]/SUM(OO[17])</f>
        <v>5.7127772143104016E-5</v>
      </c>
      <c r="T108" s="10">
        <f>3/24*OO[[#This Row],[76 (28JUN1985 09:00:00)-Water Temperature (C)]]*OO[[#This Row],[18]]/SUM(OO[18])</f>
        <v>5.6224428620500714E-5</v>
      </c>
      <c r="U108" s="10">
        <f>3/24*OO[[#This Row],[77 (28JUN1985 12:00:00)-Water Temperature (C)]]*OO[[#This Row],[19]]/SUM(OO[19])</f>
        <v>5.1940734060294084E-5</v>
      </c>
      <c r="V108" s="10">
        <f>3/24000000*OO[[#This Row],[78 (28JUN1985 15:00:00)-Water Temperature (C)]]*OO[[#This Row],[20]]</f>
        <v>4.5479754022725005E-5</v>
      </c>
      <c r="W108" s="10">
        <f>3/24000000*OO[[#This Row],[79 (28JUN1985 18:00:00)-Water Temperature (C)]]*OO[[#This Row],[21]]</f>
        <v>3.9446040808850001E-5</v>
      </c>
      <c r="X108" s="10">
        <f>3/24000000*OO[[#This Row],[80 (28JUN1985 21:00:00)-Water Temperature (C)]]*OO[[#This Row],[22]]</f>
        <v>3.4512184667475001E-5</v>
      </c>
      <c r="Y108" s="10">
        <f>3/24000000*OO[[#This Row],[81 (29JUN1985 00:00:00)-Water Temperature (C)]]*OO[[#This Row],[23]]</f>
        <v>3.0654101405799998E-5</v>
      </c>
      <c r="Z108" s="10">
        <f>3/24000000*OO[[#This Row],[82 (29JUN1985 03:00:00)-Water Temperature (C)]]*OO[[#This Row],[24]]</f>
        <v>2.7955178792399996E-5</v>
      </c>
      <c r="AA108" s="10">
        <f>3/24000000*OO[[#This Row],[83 (29JUN1985 06:00:00)-Water Temperature (C)]]*OO[[#This Row],[25]]</f>
        <v>2.5898169795499995E-5</v>
      </c>
      <c r="AB108" s="10">
        <f>3/24000000*OO[[#This Row],[84 (29JUN1985 09:00:00)-Water Temperature (C)]]*OO[[#This Row],[26]]</f>
        <v>2.3530988264346246E-5</v>
      </c>
      <c r="AC108" s="10">
        <f>3/24000000*OO[[#This Row],[85 (29JUN1985 12:00:00)-Water Temperature (C)]]*OO[[#This Row],[27]]</f>
        <v>2.073953902887E-5</v>
      </c>
      <c r="AD108" s="10">
        <f>3/24000000*OO[[#This Row],[86 (29JUN1985 15:00:00)-Water Temperature (C)]]*OO[[#This Row],[28]]</f>
        <v>1.7653826726042498E-5</v>
      </c>
      <c r="AE108" s="10">
        <f>3/24000000*OO[[#This Row],[88 (29JUN1985 21:00:00)-Water Temperature (C)]]*OO[[#This Row],[30]]</f>
        <v>1.288579089290625E-5</v>
      </c>
      <c r="AF108" s="10">
        <f>3/24000000*OO[[#This Row],[88 (29JUN1985 21:00:00)-Water Temperature (C)]]*OO[[#This Row],[30]]</f>
        <v>1.288579089290625E-5</v>
      </c>
      <c r="AG108" s="10">
        <f>3/24000000*OO[[#This Row],[89 (30JUN1985 00:00:00)-Water Temperature (C)]]*OO[[#This Row],[31]]</f>
        <v>1.1221487135917501E-5</v>
      </c>
      <c r="AH108" s="10">
        <f>3/24000000*OO[[#This Row],[90 (30JUN1985 03:00:00)-Water Temperature (C)]]*OO[[#This Row],[32]]</f>
        <v>1.0061036540279998E-5</v>
      </c>
      <c r="AI108" s="10">
        <f>3/24000000*OO[[#This Row],[91 (30JUN1985 06:00:00)-Water Temperature (C)]]*OO[[#This Row],[33]]</f>
        <v>9.1910349381675008E-6</v>
      </c>
      <c r="AJ108" s="10">
        <f>3/24000000*OO[[#This Row],[92 (30JUN1985 09:00:00)-Water Temperature (C)]]*OO[[#This Row],[34]]</f>
        <v>8.4193541257962497E-6</v>
      </c>
      <c r="AK108" s="10">
        <f>3/24000000*OO[[#This Row],[93 (30JUN1985 12:00:00)-Water Temperature (C)]]*OO[[#This Row],[35]]</f>
        <v>7.5466773515850005E-6</v>
      </c>
      <c r="AL108" s="10">
        <f>3/24000000*OO[[#This Row],[94 (30JUN1985 15:00:00)-Water Temperature (C)]]*OO[[#This Row],[36]]</f>
        <v>6.4884794785650007E-6</v>
      </c>
      <c r="AM108" s="10">
        <f>3/24000000*OO[[#This Row],[95 (30JUN1985 18:00:00)-Water Temperature (C)]]*OO[[#This Row],[37]]</f>
        <v>5.4215158763850003E-6</v>
      </c>
      <c r="AN108" s="10">
        <f>3/24000000*OO[[#This Row],[96 (30JUN1985 21:00:00)-Water Temperature (C)]]*OO[[#This Row],[38]]</f>
        <v>4.5741099022250004E-6</v>
      </c>
      <c r="AO108" s="10">
        <f>3/24000000*OO[[#This Row],[97 (01JUL1985 00:00:00)-Water Temperature (C)]]*OO[[#This Row],[39]]</f>
        <v>3.9669553910300002E-6</v>
      </c>
      <c r="AP108" s="10">
        <f>3/24000000*OO[[#This Row],[98 (01JUL1985 03:00:00)-Water Temperature (C)]]*OO[[#This Row],[40]]</f>
        <v>3.5710614225974996E-6</v>
      </c>
      <c r="AQ108" s="10">
        <f>3/24000000*OO[[#This Row],[99 (01JUL1985 06:00:00)-Water Temperature (C)]]*OO[[#This Row],[41]]</f>
        <v>3.0046803243999999E-6</v>
      </c>
      <c r="AR108" s="10">
        <f>3/24000000*OO[[#This Row],[100 (01JUL1985 09:00:00)-Water Temperature (C)]]*OO[[#This Row],[42]]</f>
        <v>2.2891963763654998E-6</v>
      </c>
      <c r="AS108" s="10">
        <f>3/24000000*OO[[#This Row],[101 (01JUL1985 12:00:00)-Water Temperature (C)]]*OO[[#This Row],[43]]</f>
        <v>1.5954694363758748E-6</v>
      </c>
      <c r="AT108" s="10">
        <f>3/24000000*OO[[#This Row],[102 (01JUL1985 15:00:00)-Water Temperature (C)]]*OO[[#This Row],[44]]</f>
        <v>1.08417245883375E-6</v>
      </c>
      <c r="AU108" s="10">
        <f>3/24000000*OO[[#This Row],[103 (01JUL1985 18:00:00)-Water Temperature (C)]]*OO[[#This Row],[45]]</f>
        <v>7.6060792442500007E-7</v>
      </c>
      <c r="AV108" s="10">
        <f>3/24000000*OO[[#This Row],[104 (01JUL1985 21:00:00)-Water Temperature (C)]]*OO[[#This Row],[46]]</f>
        <v>5.7274790066024995E-7</v>
      </c>
      <c r="AW108" s="10">
        <f>3/24000000*OO[[#This Row],[105 (02JUL1985 00:00:00)-Water Temperature (C)]]*OO[[#This Row],[47]]</f>
        <v>4.7048826986125002E-7</v>
      </c>
      <c r="AX108" s="10">
        <f>3/24000000*OO[[#This Row],[106 (02JUL1985 03:00:00)-Water Temperature (C)]]*OO[[#This Row],[48]]</f>
        <v>4.310467515374999E-7</v>
      </c>
      <c r="AY108" s="10">
        <f>3/24000000*OO[[#This Row],[107 (02JUL1985 06:00:00)-Water Temperature (C)]]*OO[[#This Row],[49]]</f>
        <v>4.1020275788349994E-7</v>
      </c>
      <c r="AZ108" s="10">
        <f>3/24000000*OO[[#This Row],[108 (02JUL1985 09:00:00)-Water Temperature (C)]]*OO[[#This Row],[50]]</f>
        <v>3.9052411998749996E-7</v>
      </c>
      <c r="BA108" s="10">
        <f>3/24000000*OO[[#This Row],[109 (02JUL1985 12:00:00)-Water Temperature (C)]]*OO[[#This Row],[51]]</f>
        <v>3.6670780138912497E-7</v>
      </c>
      <c r="BB108" s="10">
        <f>3/24000000*OO[[#This Row],[110 (02JUL1985 15:00:00)-Water Temperature (C)]]*OO[[#This Row],[52]]</f>
        <v>3.3546339824949997E-7</v>
      </c>
      <c r="BC108" s="10">
        <f>3/24000000*OO[[#This Row],[111 (02JUL1985 18:00:00)-Water Temperature (C)]]*OO[[#This Row],[53]]</f>
        <v>3.0185710832249998E-7</v>
      </c>
      <c r="BD108" s="10">
        <f>3/24000000*OO[[#This Row],[112 (02JUL1985 21:00:00)-Water Temperature (C)]]*OO[[#This Row],[54]]</f>
        <v>2.7481165373199997E-7</v>
      </c>
      <c r="BE108" s="10">
        <f>3/24000000*OO[[#This Row],[113 (03JUL1985 00:00:00)-Water Temperature (C)]]*OO[[#This Row],[55]]</f>
        <v>2.5749408280049997E-7</v>
      </c>
      <c r="BF108" s="10">
        <f>3/24000000*OO[[#This Row],[114 (03JUL1985 03:00:00)-Water Temperature (C)]]*OO[[#This Row],[56]]</f>
        <v>2.5503682943400001E-7</v>
      </c>
      <c r="BG108" s="10">
        <f>3/24000000*OO[[#This Row],[115 (03JUL1985 06:00:00)-Water Temperature (C)]]*OO[[#This Row],[57]]</f>
        <v>2.5584111379665001E-7</v>
      </c>
      <c r="BH108" s="10">
        <f>3/24000000*OO[[#This Row],[116 (03JUL1985 09:00:00)-Water Temperature (C)]]*OO[[#This Row],[58]]</f>
        <v>2.5277143597769998E-7</v>
      </c>
      <c r="BI108" s="10">
        <f>3/24000000*OO[[#This Row],[117 (03JUL1985 12:00:00)-Water Temperature (C)]]*OO[[#This Row],[59]]</f>
        <v>2.4348175985778749E-7</v>
      </c>
      <c r="BJ108" s="10">
        <f>3/24000000*OO[[#This Row],[118 (03JUL1985 15:00:00)-Water Temperature (C)]]*OO[[#This Row],[60]]</f>
        <v>2.2546653795537498E-7</v>
      </c>
      <c r="BK108" s="10">
        <f>3/24000000*OO[[#This Row],[119 (03JUL1985 18:00:00)-Water Temperature (C)]]*OO[[#This Row],[61]]</f>
        <v>2.051124305263375E-7</v>
      </c>
      <c r="BL108" s="10">
        <f>3/24000000*OO[[#This Row],[120 (03JUL1985 21:00:00)-Water Temperature (C)]]*OO[[#This Row],[62]]</f>
        <v>1.8720266641828749E-7</v>
      </c>
      <c r="BM108" s="10">
        <f>3/24000000*OO[[#This Row],[121 (04JUL1985 00:00:00)-Water Temperature (C)]]*OO[[#This Row],[63]]</f>
        <v>1.7460068168261247E-7</v>
      </c>
      <c r="BN108" s="10">
        <f>3/24000000*OO[[#This Row],[122 (04JUL1985 03:00:00)-Water Temperature (C)]]*OO[[#This Row],[64]]</f>
        <v>1.7063568795420003E-7</v>
      </c>
      <c r="BO108" s="10">
        <f>3/24000000*OO[[#This Row],[123 (04JUL1985 06:00:00)-Water Temperature (C)]]*OO[[#This Row],[65]]</f>
        <v>1.6625687253603749E-7</v>
      </c>
      <c r="BP108" s="10">
        <f>3/24000000*OO[[#This Row],[124 (04JUL1985 09:00:00)-Water Temperature (C)]]*OO[[#This Row],[66]]</f>
        <v>1.6239284105699999E-7</v>
      </c>
      <c r="BQ108" s="10">
        <f>3/24000000*OO[[#This Row],[125 (04JUL1985 12:00:00)-Water Temperature (C)]]*OO[[#This Row],[67]]</f>
        <v>1.5404115530325E-7</v>
      </c>
      <c r="BR108" s="10">
        <f>3/24000000*OO[[#This Row],[126 (04JUL1985 15:00:00)-Water Temperature (C)]]*OO[[#This Row],[68]]</f>
        <v>1.4481443468242499E-7</v>
      </c>
      <c r="BS108" s="10">
        <f>3/24000000*OO[[#This Row],[127 (04JUL1985 18:00:00)-Water Temperature (C)]]*OO[[#This Row],[69]]</f>
        <v>1.3637995894179999E-7</v>
      </c>
      <c r="BT108" s="10">
        <f>3/24000000*OO[[#This Row],[128 (04JUL1985 21:00:00)-Water Temperature (C)]]*OO[[#This Row],[70]]</f>
        <v>1.287378097032E-7</v>
      </c>
      <c r="BU108" s="10">
        <f>3/24000000*OO[[#This Row],[129 (05JUL1985 00:00:00)-Water Temperature (C)]]*OO[[#This Row],[71]]</f>
        <v>1.2143938959149998E-7</v>
      </c>
      <c r="BV108" s="10">
        <f>3/24000000*OO[[#This Row],[130 (05JUL1985 03:00:00)-Water Temperature (C)]]*OO[[#This Row],[72]]</f>
        <v>1.1944167061012499E-7</v>
      </c>
      <c r="BW108" s="10">
        <f>3/24000000*OO[[#This Row],[131 (05JUL1985 06:00:00)-Water Temperature (C)]]*OO[[#This Row],[73]]</f>
        <v>1.172357328823125E-7</v>
      </c>
      <c r="BX108" s="10">
        <f>3/24000000*OO[[#This Row],[132 (05JUL1985 09:00:00)-Water Temperature (C)]]*OO[[#This Row],[74]]</f>
        <v>1.1516941566899999E-7</v>
      </c>
      <c r="BY108" s="10">
        <f>3/24000000*OO[[#This Row],[133 (05JUL1985 12:00:00)-Water Temperature (C)]]*OO[[#This Row],[75]]</f>
        <v>1.117081722915E-7</v>
      </c>
      <c r="BZ108" s="10">
        <f>3/24000000*OO[[#This Row],[134 (05JUL1985 15:00:00)-Water Temperature (C)]]*OO[[#This Row],[76]]</f>
        <v>1.0645203809299999E-7</v>
      </c>
      <c r="CA108" s="10">
        <f>3/24000000*OO[[#This Row],[135 (05JUL1985 18:00:00)-Water Temperature (C)]]*OO[[#This Row],[77]]</f>
        <v>9.9904138917399988E-8</v>
      </c>
      <c r="CB108" s="10">
        <f>3/24000000*OO[[#This Row],[136 (05JUL1985 21:00:00)-Water Temperature (C)]]*OO[[#This Row],[78]]</f>
        <v>9.390614260443749E-8</v>
      </c>
      <c r="CC108" s="10">
        <f>3/24000000*OO[[#This Row],[137 (06JUL1985 00:00:00)-Water Temperature (C)]]*OO[[#This Row],[79]]</f>
        <v>9.0004007371049998E-8</v>
      </c>
      <c r="CD108" s="10">
        <f>3/24000000*OO[[#This Row],[138 (06JUL1985 03:00:00)-Water Temperature (C)]]*OO[[#This Row],[80]]</f>
        <v>9.1294179228612483E-8</v>
      </c>
      <c r="CE108" s="10">
        <f>3/24000000*OO[[#This Row],[139 (06JUL1985 06:00:00)-Water Temperature (C)]]*OO[[#This Row],[81]]</f>
        <v>9.2802561154099999E-8</v>
      </c>
      <c r="CF108" s="10">
        <f>3/24000000*OO[[#This Row],[140 (06JUL1985 09:00:00)-Water Temperature (C)]]*OO[[#This Row],[82]]</f>
        <v>9.3786183977974995E-8</v>
      </c>
      <c r="CG108" s="10">
        <f>3/24000000*OO[[#This Row],[141 (06JUL1985 12:00:00)-Water Temperature (C)]]*OO[[#This Row],[83]]</f>
        <v>9.4341915595837486E-8</v>
      </c>
      <c r="CH108" s="10">
        <f>3/24000000*OO[[#This Row],[142 (06JUL1985 15:00:00)-Water Temperature (C)]]*OO[[#This Row],[84]]</f>
        <v>9.2217549881999993E-8</v>
      </c>
      <c r="CI108" s="10">
        <f>3/24000000*OO[[#This Row],[143 (06JUL1985 18:00:00)-Water Temperature (C)]]*OO[[#This Row],[85]]</f>
        <v>8.6570749537162491E-8</v>
      </c>
      <c r="CJ108" s="10">
        <f>3/24000000*OO[[#This Row],[144 (06JUL1985 21:00:00)-Water Temperature (C)]]*OO[[#This Row],[86]]</f>
        <v>8.0147935295999991E-8</v>
      </c>
      <c r="CK108" s="10">
        <f>3/24000000*OO[[#This Row],[145 (07JUL1985 00:00:00)-Water Temperature (C)]]*OO[[#This Row],[87]]</f>
        <v>7.6962793978099996E-8</v>
      </c>
      <c r="CL108" s="10">
        <f>3/24000000*OO[[#This Row],[146 (07JUL1985 03:00:00)-Water Temperature (C)]]*OO[[#This Row],[88]]</f>
        <v>7.8479092447799995E-8</v>
      </c>
      <c r="CM108" s="10">
        <f>3/24000000*OO[[#This Row],[147 (07JUL1985 06:00:00)-Water Temperature (C)]]*OO[[#This Row],[89]]</f>
        <v>7.9389792641375E-8</v>
      </c>
      <c r="CN108" s="10">
        <f>3/24000000*OO[[#This Row],[148 (07JUL1985 09:00:00)-Water Temperature (C)]]*OO[[#This Row],[90]]</f>
        <v>7.7280874988362507E-8</v>
      </c>
      <c r="CO108" s="10">
        <f>3/24000000*OO[[#This Row],[149 (07JUL1985 12:00:00)-Water Temperature (C)]]*OO[[#This Row],[91]]</f>
        <v>7.3357928382375002E-8</v>
      </c>
      <c r="CP108" s="10">
        <f>3/24000000*OO[[#This Row],[150 (07JUL1985 15:00:00)-Water Temperature (C)]]*OO[[#This Row],[92]]</f>
        <v>6.8158032435674987E-8</v>
      </c>
      <c r="CQ108" s="10">
        <f>3/24000000*OO[[#This Row],[151 (07JUL1985 18:00:00)-Water Temperature (C)]]*OO[[#This Row],[93]]</f>
        <v>6.3116079266699986E-8</v>
      </c>
      <c r="CR108" s="10">
        <f>3/24000000*OO[[#This Row],[152 (07JUL1985 21:00:00)-Water Temperature (C)]]*OO[[#This Row],[94]]</f>
        <v>5.8710277722249999E-8</v>
      </c>
      <c r="CS108" s="10">
        <f>3/24000000*OO[[#This Row],[153 (08JUL1985 00:00:00)-Water Temperature (C)]]*OO[[#This Row],[95]]</f>
        <v>5.5099303979999997E-8</v>
      </c>
      <c r="CT108" s="10">
        <f>3/24000000*OO[[#This Row],[154 (08JUL1985 03:00:00)-Water Temperature (C)]]*OO[[#This Row],[96]]</f>
        <v>5.3449518075E-8</v>
      </c>
      <c r="CU108" s="10">
        <f>3/24000000*OO[[#This Row],[155 (08JUL1985 06:00:00)-Water Temperature (C)]]*OO[[#This Row],[97]]</f>
        <v>5.4610898834124991E-8</v>
      </c>
      <c r="CV108" s="10">
        <f>3/24000000*OO[[#This Row],[156 (08JUL1985 09:00:00)-Water Temperature (C)]]*OO[[#This Row],[98]]</f>
        <v>5.6054856397924996E-8</v>
      </c>
      <c r="CW108" s="10">
        <f>3/24000000*OO[[#This Row],[157 (08JUL1985 12:00:00)-Water Temperature (C)]]*OO[[#This Row],[99]]</f>
        <v>5.66957492653125E-8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3.6672724763283994E-39</v>
      </c>
      <c r="E109" s="10">
        <f>3/24*OO[[#This Row],[61 (26JUN1985 12:00:00)-Water Temperature (C)]]*OO[[#This Row],[3]]/SUM(OO[3])</f>
        <v>4.9516050683474345E-26</v>
      </c>
      <c r="F109" s="10">
        <f>3/24*OO[[#This Row],[62 (26JUN1985 15:00:00)-Water Temperature (C)]]*OO[[#This Row],[4]]/SUM(OO[4])</f>
        <v>1.2853160506120518E-14</v>
      </c>
      <c r="G109" s="10">
        <f>3/24*OO[[#This Row],[63 (26JUN1985 18:00:00)-Water Temperature (C)]]*OO[[#This Row],[5]]/SUM(OO[5])</f>
        <v>2.2905871126618139E-6</v>
      </c>
      <c r="H109" s="10">
        <f>3/24*OO[[#This Row],[64 (26JUN1985 21:00:00)-Water Temperature (C)]]*OO[[#This Row],[6]]/SUM(OO[6])</f>
        <v>1.6173793866224489E-3</v>
      </c>
      <c r="I109" s="10">
        <f>3/24*OO[[#This Row],[65 (27JUN1985 00:00:00)-Water Temperature (C)]]*OO[[#This Row],[7]]/SUM(OO[7])</f>
        <v>3.4302258565399181E-2</v>
      </c>
      <c r="J109" s="10">
        <f>3/24*OO[[#This Row],[66 (27JUN1985 03:00:00)-Water Temperature (C)]]*OO[[#This Row],[8]]/SUM(OO[8])</f>
        <v>0.10206292406509655</v>
      </c>
      <c r="K109" s="10">
        <f>3/24*OO[[#This Row],[67 (27JUN1985 06:00:00)-Water Temperature (C)]]*OO[[#This Row],[9]]/SUM(OO[9])</f>
        <v>8.5787033580867117E-2</v>
      </c>
      <c r="L109" s="10">
        <f>3/24*OO[[#This Row],[68 (27JUN1985 09:00:00)-Water Temperature (C)]]*OO[[#This Row],[10]]/SUM(OO[10])</f>
        <v>2.9040755767714442E-2</v>
      </c>
      <c r="M109" s="10">
        <f>3/24*OO[[#This Row],[69 (27JUN1985 12:00:00)-Water Temperature (C)]]*OO[[#This Row],[11]]/SUM(OO[11])</f>
        <v>5.2514084262223794E-3</v>
      </c>
      <c r="N109" s="10">
        <f>3/24*OO[[#This Row],[70 (27JUN1985 15:00:00)-Water Temperature (C)]]*OO[[#This Row],[12]]/SUM(OO[12])</f>
        <v>6.6556727469888619E-4</v>
      </c>
      <c r="O109" s="10">
        <f>3/24*OO[[#This Row],[71 (27JUN1985 18:00:00)-Water Temperature (C)]]*OO[[#This Row],[13]]/SUM(OO[13])</f>
        <v>1.0946672861040474E-4</v>
      </c>
      <c r="P109" s="10">
        <f>3/24*OO[[#This Row],[72 (27JUN1985 21:00:00)-Water Temperature (C)]]*OO[[#This Row],[14]]/SUM(OO[14])</f>
        <v>5.6065754115126863E-5</v>
      </c>
      <c r="Q109" s="10">
        <f>3/24*OO[[#This Row],[73 (28JUN1985 00:00:00)-Water Temperature (C)]]*OO[[#This Row],[15]]/SUM(OO[15])</f>
        <v>5.5853474435170832E-5</v>
      </c>
      <c r="R109" s="10">
        <f>3/24*OO[[#This Row],[74 (28JUN1985 03:00:00)-Water Temperature (C)]]*OO[[#This Row],[16]]/SUM(OO[16])</f>
        <v>6.2746457858475877E-5</v>
      </c>
      <c r="S109" s="10">
        <f>3/24*OO[[#This Row],[75 (28JUN1985 06:00:00)-Water Temperature (C)]]*OO[[#This Row],[17]]/SUM(OO[17])</f>
        <v>6.7444736170351973E-5</v>
      </c>
      <c r="T109" s="10">
        <f>3/24*OO[[#This Row],[76 (28JUN1985 09:00:00)-Water Temperature (C)]]*OO[[#This Row],[18]]/SUM(OO[18])</f>
        <v>6.7058855312466341E-5</v>
      </c>
      <c r="U109" s="10">
        <f>3/24*OO[[#This Row],[77 (28JUN1985 12:00:00)-Water Temperature (C)]]*OO[[#This Row],[19]]/SUM(OO[19])</f>
        <v>6.2352703700621769E-5</v>
      </c>
      <c r="V109" s="10">
        <f>3/24000000*OO[[#This Row],[78 (28JUN1985 15:00:00)-Water Temperature (C)]]*OO[[#This Row],[20]]</f>
        <v>5.4772013512124996E-5</v>
      </c>
      <c r="W109" s="10">
        <f>3/24000000*OO[[#This Row],[79 (28JUN1985 18:00:00)-Water Temperature (C)]]*OO[[#This Row],[21]]</f>
        <v>4.7547800900375002E-5</v>
      </c>
      <c r="X109" s="10">
        <f>3/24000000*OO[[#This Row],[80 (28JUN1985 21:00:00)-Water Temperature (C)]]*OO[[#This Row],[22]]</f>
        <v>4.15655478558125E-5</v>
      </c>
      <c r="Y109" s="10">
        <f>3/24000000*OO[[#This Row],[81 (29JUN1985 00:00:00)-Water Temperature (C)]]*OO[[#This Row],[23]]</f>
        <v>3.6921864710499996E-5</v>
      </c>
      <c r="Z109" s="10">
        <f>3/24000000*OO[[#This Row],[82 (29JUN1985 03:00:00)-Water Temperature (C)]]*OO[[#This Row],[24]]</f>
        <v>3.3699751427687492E-5</v>
      </c>
      <c r="AA109" s="10">
        <f>3/24000000*OO[[#This Row],[83 (29JUN1985 06:00:00)-Water Temperature (C)]]*OO[[#This Row],[25]]</f>
        <v>3.1245022212187496E-5</v>
      </c>
      <c r="AB109" s="10">
        <f>3/24000000*OO[[#This Row],[84 (29JUN1985 09:00:00)-Water Temperature (C)]]*OO[[#This Row],[26]]</f>
        <v>2.8486302235024996E-5</v>
      </c>
      <c r="AC109" s="10">
        <f>3/24000000*OO[[#This Row],[85 (29JUN1985 12:00:00)-Water Temperature (C)]]*OO[[#This Row],[27]]</f>
        <v>2.5221494313749998E-5</v>
      </c>
      <c r="AD109" s="10">
        <f>3/24000000*OO[[#This Row],[86 (29JUN1985 15:00:00)-Water Temperature (C)]]*OO[[#This Row],[28]]</f>
        <v>2.153505274286625E-5</v>
      </c>
      <c r="AE109" s="10">
        <f>3/24000000*OO[[#This Row],[88 (29JUN1985 21:00:00)-Water Temperature (C)]]*OO[[#This Row],[30]]</f>
        <v>1.569833585599E-5</v>
      </c>
      <c r="AF109" s="10">
        <f>3/24000000*OO[[#This Row],[88 (29JUN1985 21:00:00)-Water Temperature (C)]]*OO[[#This Row],[30]]</f>
        <v>1.569833585599E-5</v>
      </c>
      <c r="AG109" s="10">
        <f>3/24000000*OO[[#This Row],[89 (30JUN1985 00:00:00)-Water Temperature (C)]]*OO[[#This Row],[31]]</f>
        <v>1.3652398162846251E-5</v>
      </c>
      <c r="AH109" s="10">
        <f>3/24000000*OO[[#This Row],[90 (30JUN1985 03:00:00)-Water Temperature (C)]]*OO[[#This Row],[32]]</f>
        <v>1.2240548599140001E-5</v>
      </c>
      <c r="AI109" s="10">
        <f>3/24000000*OO[[#This Row],[91 (30JUN1985 06:00:00)-Water Temperature (C)]]*OO[[#This Row],[33]]</f>
        <v>1.11755537366775E-5</v>
      </c>
      <c r="AJ109" s="10">
        <f>3/24000000*OO[[#This Row],[92 (30JUN1985 09:00:00)-Water Temperature (C)]]*OO[[#This Row],[34]]</f>
        <v>1.0262955492262501E-5</v>
      </c>
      <c r="AK109" s="10">
        <f>3/24000000*OO[[#This Row],[93 (30JUN1985 12:00:00)-Water Temperature (C)]]*OO[[#This Row],[35]]</f>
        <v>9.2357224694400002E-6</v>
      </c>
      <c r="AL109" s="10">
        <f>3/24000000*OO[[#This Row],[94 (30JUN1985 15:00:00)-Water Temperature (C)]]*OO[[#This Row],[36]]</f>
        <v>7.9755560020950004E-6</v>
      </c>
      <c r="AM109" s="10">
        <f>3/24000000*OO[[#This Row],[95 (30JUN1985 18:00:00)-Water Temperature (C)]]*OO[[#This Row],[37]]</f>
        <v>6.6840710202937506E-6</v>
      </c>
      <c r="AN109" s="10">
        <f>3/24000000*OO[[#This Row],[96 (30JUN1985 21:00:00)-Water Temperature (C)]]*OO[[#This Row],[38]]</f>
        <v>5.6362952809199993E-6</v>
      </c>
      <c r="AO109" s="10">
        <f>3/24000000*OO[[#This Row],[97 (01JUL1985 00:00:00)-Water Temperature (C)]]*OO[[#This Row],[39]]</f>
        <v>4.8838220253799996E-6</v>
      </c>
      <c r="AP109" s="10">
        <f>3/24000000*OO[[#This Row],[98 (01JUL1985 03:00:00)-Water Temperature (C)]]*OO[[#This Row],[40]]</f>
        <v>4.41488495419125E-6</v>
      </c>
      <c r="AQ109" s="10">
        <f>3/24000000*OO[[#This Row],[99 (01JUL1985 06:00:00)-Water Temperature (C)]]*OO[[#This Row],[41]]</f>
        <v>3.7616539859399997E-6</v>
      </c>
      <c r="AR109" s="10">
        <f>3/24000000*OO[[#This Row],[100 (01JUL1985 09:00:00)-Water Temperature (C)]]*OO[[#This Row],[42]]</f>
        <v>2.9098356824062498E-6</v>
      </c>
      <c r="AS109" s="10">
        <f>3/24000000*OO[[#This Row],[101 (01JUL1985 12:00:00)-Water Temperature (C)]]*OO[[#This Row],[43]]</f>
        <v>2.0479053968560001E-6</v>
      </c>
      <c r="AT109" s="10">
        <f>3/24000000*OO[[#This Row],[102 (01JUL1985 15:00:00)-Water Temperature (C)]]*OO[[#This Row],[44]]</f>
        <v>1.3902120941469999E-6</v>
      </c>
      <c r="AU109" s="10">
        <f>3/24000000*OO[[#This Row],[103 (01JUL1985 18:00:00)-Water Temperature (C)]]*OO[[#This Row],[45]]</f>
        <v>9.6642590320499978E-7</v>
      </c>
      <c r="AV109" s="10">
        <f>3/24000000*OO[[#This Row],[104 (01JUL1985 21:00:00)-Water Temperature (C)]]*OO[[#This Row],[46]]</f>
        <v>7.1893134514299992E-7</v>
      </c>
      <c r="AW109" s="10">
        <f>3/24000000*OO[[#This Row],[105 (02JUL1985 00:00:00)-Water Temperature (C)]]*OO[[#This Row],[47]]</f>
        <v>5.8332544790749995E-7</v>
      </c>
      <c r="AX109" s="10">
        <f>3/24000000*OO[[#This Row],[106 (02JUL1985 03:00:00)-Water Temperature (C)]]*OO[[#This Row],[48]]</f>
        <v>5.2924336603599999E-7</v>
      </c>
      <c r="AY109" s="10">
        <f>3/24000000*OO[[#This Row],[107 (02JUL1985 06:00:00)-Water Temperature (C)]]*OO[[#This Row],[49]]</f>
        <v>5.0123130371187509E-7</v>
      </c>
      <c r="AZ109" s="10">
        <f>3/24000000*OO[[#This Row],[108 (02JUL1985 09:00:00)-Water Temperature (C)]]*OO[[#This Row],[50]]</f>
        <v>4.7727049803449996E-7</v>
      </c>
      <c r="BA109" s="10">
        <f>3/24000000*OO[[#This Row],[109 (02JUL1985 12:00:00)-Water Temperature (C)]]*OO[[#This Row],[51]]</f>
        <v>4.4884490387099999E-7</v>
      </c>
      <c r="BB109" s="10">
        <f>3/24000000*OO[[#This Row],[110 (02JUL1985 15:00:00)-Water Temperature (C)]]*OO[[#This Row],[52]]</f>
        <v>4.1093458798262503E-7</v>
      </c>
      <c r="BC109" s="10">
        <f>3/24000000*OO[[#This Row],[111 (02JUL1985 18:00:00)-Water Temperature (C)]]*OO[[#This Row],[53]]</f>
        <v>3.6956203149937494E-7</v>
      </c>
      <c r="BD109" s="10">
        <f>3/24000000*OO[[#This Row],[112 (02JUL1985 21:00:00)-Water Temperature (C)]]*OO[[#This Row],[54]]</f>
        <v>3.3586817740074998E-7</v>
      </c>
      <c r="BE109" s="10">
        <f>3/24000000*OO[[#This Row],[113 (03JUL1985 00:00:00)-Water Temperature (C)]]*OO[[#This Row],[55]]</f>
        <v>3.13448531802375E-7</v>
      </c>
      <c r="BF109" s="10">
        <f>3/24000000*OO[[#This Row],[114 (03JUL1985 03:00:00)-Water Temperature (C)]]*OO[[#This Row],[56]]</f>
        <v>3.0965411883187501E-7</v>
      </c>
      <c r="BG109" s="10">
        <f>3/24000000*OO[[#This Row],[115 (03JUL1985 06:00:00)-Water Temperature (C)]]*OO[[#This Row],[57]]</f>
        <v>3.10472666654E-7</v>
      </c>
      <c r="BH109" s="10">
        <f>3/24000000*OO[[#This Row],[116 (03JUL1985 09:00:00)-Water Temperature (C)]]*OO[[#This Row],[58]]</f>
        <v>3.0741804393299999E-7</v>
      </c>
      <c r="BI109" s="10">
        <f>3/24000000*OO[[#This Row],[117 (03JUL1985 12:00:00)-Water Temperature (C)]]*OO[[#This Row],[59]]</f>
        <v>2.9695824183199997E-7</v>
      </c>
      <c r="BJ109" s="10">
        <f>3/24000000*OO[[#This Row],[118 (03JUL1985 15:00:00)-Water Temperature (C)]]*OO[[#This Row],[60]]</f>
        <v>2.7558550709187497E-7</v>
      </c>
      <c r="BK109" s="10">
        <f>3/24000000*OO[[#This Row],[119 (03JUL1985 18:00:00)-Water Temperature (C)]]*OO[[#This Row],[61]]</f>
        <v>2.5072808609137496E-7</v>
      </c>
      <c r="BL109" s="10">
        <f>3/24000000*OO[[#This Row],[120 (03JUL1985 21:00:00)-Water Temperature (C)]]*OO[[#This Row],[62]]</f>
        <v>2.2857048896614998E-7</v>
      </c>
      <c r="BM109" s="10">
        <f>3/24000000*OO[[#This Row],[121 (04JUL1985 00:00:00)-Water Temperature (C)]]*OO[[#This Row],[63]]</f>
        <v>2.1250058337462502E-7</v>
      </c>
      <c r="BN109" s="10">
        <f>3/24000000*OO[[#This Row],[122 (04JUL1985 03:00:00)-Water Temperature (C)]]*OO[[#This Row],[64]]</f>
        <v>2.071395138509375E-7</v>
      </c>
      <c r="BO109" s="10">
        <f>3/24000000*OO[[#This Row],[123 (04JUL1985 06:00:00)-Water Temperature (C)]]*OO[[#This Row],[65]]</f>
        <v>2.0185996639162496E-7</v>
      </c>
      <c r="BP109" s="10">
        <f>3/24000000*OO[[#This Row],[124 (04JUL1985 09:00:00)-Water Temperature (C)]]*OO[[#This Row],[66]]</f>
        <v>1.9738544764180001E-7</v>
      </c>
      <c r="BQ109" s="10">
        <f>3/24000000*OO[[#This Row],[125 (04JUL1985 12:00:00)-Water Temperature (C)]]*OO[[#This Row],[67]]</f>
        <v>1.877483678405E-7</v>
      </c>
      <c r="BR109" s="10">
        <f>3/24000000*OO[[#This Row],[126 (04JUL1985 15:00:00)-Water Temperature (C)]]*OO[[#This Row],[68]]</f>
        <v>1.765701544651E-7</v>
      </c>
      <c r="BS109" s="10">
        <f>3/24000000*OO[[#This Row],[127 (04JUL1985 18:00:00)-Water Temperature (C)]]*OO[[#This Row],[69]]</f>
        <v>1.6644842293364999E-7</v>
      </c>
      <c r="BT109" s="10">
        <f>3/24000000*OO[[#This Row],[128 (04JUL1985 21:00:00)-Water Temperature (C)]]*OO[[#This Row],[70]]</f>
        <v>1.5695032634752502E-7</v>
      </c>
      <c r="BU109" s="10">
        <f>3/24000000*OO[[#This Row],[129 (05JUL1985 00:00:00)-Water Temperature (C)]]*OO[[#This Row],[71]]</f>
        <v>1.4809347353444999E-7</v>
      </c>
      <c r="BV109" s="10">
        <f>3/24000000*OO[[#This Row],[130 (05JUL1985 03:00:00)-Water Temperature (C)]]*OO[[#This Row],[72]]</f>
        <v>1.4518480255875003E-7</v>
      </c>
      <c r="BW109" s="10">
        <f>3/24000000*OO[[#This Row],[131 (05JUL1985 06:00:00)-Water Temperature (C)]]*OO[[#This Row],[73]]</f>
        <v>1.4237180053406249E-7</v>
      </c>
      <c r="BX109" s="10">
        <f>3/24000000*OO[[#This Row],[132 (05JUL1985 09:00:00)-Water Temperature (C)]]*OO[[#This Row],[74]]</f>
        <v>1.3977268821757497E-7</v>
      </c>
      <c r="BY109" s="10">
        <f>3/24000000*OO[[#This Row],[133 (05JUL1985 12:00:00)-Water Temperature (C)]]*OO[[#This Row],[75]]</f>
        <v>1.3579688857205E-7</v>
      </c>
      <c r="BZ109" s="10">
        <f>3/24000000*OO[[#This Row],[134 (05JUL1985 15:00:00)-Water Temperature (C)]]*OO[[#This Row],[76]]</f>
        <v>1.2942766271343751E-7</v>
      </c>
      <c r="CA109" s="10">
        <f>3/24000000*OO[[#This Row],[135 (05JUL1985 18:00:00)-Water Temperature (C)]]*OO[[#This Row],[77]]</f>
        <v>1.2154954885220001E-7</v>
      </c>
      <c r="CB109" s="10">
        <f>3/24000000*OO[[#This Row],[136 (05JUL1985 21:00:00)-Water Temperature (C)]]*OO[[#This Row],[78]]</f>
        <v>1.141891492503E-7</v>
      </c>
      <c r="CC109" s="10">
        <f>3/24000000*OO[[#This Row],[137 (06JUL1985 00:00:00)-Water Temperature (C)]]*OO[[#This Row],[79]]</f>
        <v>1.0918729677019999E-7</v>
      </c>
      <c r="CD109" s="10">
        <f>3/24000000*OO[[#This Row],[138 (06JUL1985 03:00:00)-Water Temperature (C)]]*OO[[#This Row],[80]]</f>
        <v>1.1050418757558749E-7</v>
      </c>
      <c r="CE109" s="10">
        <f>3/24000000*OO[[#This Row],[139 (06JUL1985 06:00:00)-Water Temperature (C)]]*OO[[#This Row],[81]]</f>
        <v>1.1227386804674999E-7</v>
      </c>
      <c r="CF109" s="10">
        <f>3/24000000*OO[[#This Row],[140 (06JUL1985 09:00:00)-Water Temperature (C)]]*OO[[#This Row],[82]]</f>
        <v>1.1361458319465001E-7</v>
      </c>
      <c r="CG109" s="10">
        <f>3/24000000*OO[[#This Row],[141 (06JUL1985 12:00:00)-Water Temperature (C)]]*OO[[#This Row],[83]]</f>
        <v>1.14502933061075E-7</v>
      </c>
      <c r="CH109" s="10">
        <f>3/24000000*OO[[#This Row],[142 (06JUL1985 15:00:00)-Water Temperature (C)]]*OO[[#This Row],[84]]</f>
        <v>1.1210494247925E-7</v>
      </c>
      <c r="CI109" s="10">
        <f>3/24000000*OO[[#This Row],[143 (06JUL1985 18:00:00)-Water Temperature (C)]]*OO[[#This Row],[85]]</f>
        <v>1.0545981079952499E-7</v>
      </c>
      <c r="CJ109" s="10">
        <f>3/24000000*OO[[#This Row],[144 (06JUL1985 21:00:00)-Water Temperature (C)]]*OO[[#This Row],[86]]</f>
        <v>9.7708031218049995E-8</v>
      </c>
      <c r="CK109" s="10">
        <f>3/24000000*OO[[#This Row],[145 (07JUL1985 00:00:00)-Water Temperature (C)]]*OO[[#This Row],[87]]</f>
        <v>9.3387023295300003E-8</v>
      </c>
      <c r="CL109" s="10">
        <f>3/24000000*OO[[#This Row],[146 (07JUL1985 03:00:00)-Water Temperature (C)]]*OO[[#This Row],[88]]</f>
        <v>9.5006827721162494E-8</v>
      </c>
      <c r="CM109" s="10">
        <f>3/24000000*OO[[#This Row],[147 (07JUL1985 06:00:00)-Water Temperature (C)]]*OO[[#This Row],[89]]</f>
        <v>9.631435576000001E-8</v>
      </c>
      <c r="CN109" s="10">
        <f>3/24000000*OO[[#This Row],[148 (07JUL1985 09:00:00)-Water Temperature (C)]]*OO[[#This Row],[90]]</f>
        <v>9.4221856076724988E-8</v>
      </c>
      <c r="CO109" s="10">
        <f>3/24000000*OO[[#This Row],[149 (07JUL1985 12:00:00)-Water Temperature (C)]]*OO[[#This Row],[91]]</f>
        <v>8.9640226440499987E-8</v>
      </c>
      <c r="CP109" s="10">
        <f>3/24000000*OO[[#This Row],[150 (07JUL1985 15:00:00)-Water Temperature (C)]]*OO[[#This Row],[92]]</f>
        <v>8.3252564967000001E-8</v>
      </c>
      <c r="CQ109" s="10">
        <f>3/24000000*OO[[#This Row],[151 (07JUL1985 18:00:00)-Water Temperature (C)]]*OO[[#This Row],[93]]</f>
        <v>7.7014104781500004E-8</v>
      </c>
      <c r="CR109" s="10">
        <f>3/24000000*OO[[#This Row],[152 (07JUL1985 21:00:00)-Water Temperature (C)]]*OO[[#This Row],[94]]</f>
        <v>7.1594745345000002E-8</v>
      </c>
      <c r="CS109" s="10">
        <f>3/24000000*OO[[#This Row],[153 (08JUL1985 00:00:00)-Water Temperature (C)]]*OO[[#This Row],[95]]</f>
        <v>6.7080542580037492E-8</v>
      </c>
      <c r="CT109" s="10">
        <f>3/24000000*OO[[#This Row],[154 (08JUL1985 03:00:00)-Water Temperature (C)]]*OO[[#This Row],[96]]</f>
        <v>6.4825895344000002E-8</v>
      </c>
      <c r="CU109" s="10">
        <f>3/24000000*OO[[#This Row],[155 (08JUL1985 06:00:00)-Water Temperature (C)]]*OO[[#This Row],[97]]</f>
        <v>6.5895823645312504E-8</v>
      </c>
      <c r="CV109" s="10">
        <f>3/24000000*OO[[#This Row],[156 (08JUL1985 09:00:00)-Water Temperature (C)]]*OO[[#This Row],[98]]</f>
        <v>6.7515062774799995E-8</v>
      </c>
      <c r="CW109" s="10">
        <f>3/24000000*OO[[#This Row],[157 (08JUL1985 12:00:00)-Water Temperature (C)]]*OO[[#This Row],[99]]</f>
        <v>6.8566428844987493E-8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4.3243078285616006E-40</v>
      </c>
      <c r="E110" s="10">
        <f>3/24*OO[[#This Row],[61 (26JUN1985 12:00:00)-Water Temperature (C)]]*OO[[#This Row],[3]]/SUM(OO[3])</f>
        <v>7.3658910530239496E-27</v>
      </c>
      <c r="F110" s="10">
        <f>3/24*OO[[#This Row],[62 (26JUN1985 15:00:00)-Water Temperature (C)]]*OO[[#This Row],[4]]/SUM(OO[4])</f>
        <v>2.1686700569298592E-15</v>
      </c>
      <c r="G110" s="10">
        <f>3/24*OO[[#This Row],[63 (26JUN1985 18:00:00)-Water Temperature (C)]]*OO[[#This Row],[5]]/SUM(OO[5])</f>
        <v>9.4697954917436356E-7</v>
      </c>
      <c r="H110" s="10">
        <f>3/24*OO[[#This Row],[64 (26JUN1985 21:00:00)-Water Temperature (C)]]*OO[[#This Row],[6]]/SUM(OO[6])</f>
        <v>9.5300822011384716E-4</v>
      </c>
      <c r="I110" s="10">
        <f>3/24*OO[[#This Row],[65 (27JUN1985 00:00:00)-Water Temperature (C)]]*OO[[#This Row],[7]]/SUM(OO[7])</f>
        <v>2.4074926835799267E-2</v>
      </c>
      <c r="J110" s="10">
        <f>3/24*OO[[#This Row],[66 (27JUN1985 03:00:00)-Water Temperature (C)]]*OO[[#This Row],[8]]/SUM(OO[8])</f>
        <v>8.0344166619024285E-2</v>
      </c>
      <c r="K110" s="10">
        <f>3/24*OO[[#This Row],[67 (27JUN1985 06:00:00)-Water Temperature (C)]]*OO[[#This Row],[9]]/SUM(OO[9])</f>
        <v>7.3164865595597414E-2</v>
      </c>
      <c r="L110" s="10">
        <f>3/24*OO[[#This Row],[68 (27JUN1985 09:00:00)-Water Temperature (C)]]*OO[[#This Row],[10]]/SUM(OO[10])</f>
        <v>2.6206999297013853E-2</v>
      </c>
      <c r="M110" s="10">
        <f>3/24*OO[[#This Row],[69 (27JUN1985 12:00:00)-Water Temperature (C)]]*OO[[#This Row],[11]]/SUM(OO[11])</f>
        <v>4.9257941495130493E-3</v>
      </c>
      <c r="N110" s="10">
        <f>3/24*OO[[#This Row],[70 (27JUN1985 15:00:00)-Water Temperature (C)]]*OO[[#This Row],[12]]/SUM(OO[12])</f>
        <v>6.3197636251016666E-4</v>
      </c>
      <c r="O110" s="10">
        <f>3/24*OO[[#This Row],[71 (27JUN1985 18:00:00)-Water Temperature (C)]]*OO[[#This Row],[13]]/SUM(OO[13])</f>
        <v>9.8099774379981427E-5</v>
      </c>
      <c r="P110" s="10">
        <f>3/24*OO[[#This Row],[72 (27JUN1985 21:00:00)-Water Temperature (C)]]*OO[[#This Row],[14]]/SUM(OO[14])</f>
        <v>4.6148759016909158E-5</v>
      </c>
      <c r="Q110" s="10">
        <f>3/24*OO[[#This Row],[73 (28JUN1985 00:00:00)-Water Temperature (C)]]*OO[[#This Row],[15]]/SUM(OO[15])</f>
        <v>4.4917811188119488E-5</v>
      </c>
      <c r="R110" s="10">
        <f>3/24*OO[[#This Row],[74 (28JUN1985 03:00:00)-Water Temperature (C)]]*OO[[#This Row],[16]]/SUM(OO[16])</f>
        <v>5.0412112424763351E-5</v>
      </c>
      <c r="S110" s="10">
        <f>3/24*OO[[#This Row],[75 (28JUN1985 06:00:00)-Water Temperature (C)]]*OO[[#This Row],[17]]/SUM(OO[17])</f>
        <v>5.4438435381113279E-5</v>
      </c>
      <c r="T110" s="10">
        <f>3/24*OO[[#This Row],[76 (28JUN1985 09:00:00)-Water Temperature (C)]]*OO[[#This Row],[18]]/SUM(OO[18])</f>
        <v>5.4338611091610969E-5</v>
      </c>
      <c r="U110" s="10">
        <f>3/24*OO[[#This Row],[77 (28JUN1985 12:00:00)-Water Temperature (C)]]*OO[[#This Row],[19]]/SUM(OO[19])</f>
        <v>5.0596874266092079E-5</v>
      </c>
      <c r="V110" s="10">
        <f>3/24000000*OO[[#This Row],[78 (28JUN1985 15:00:00)-Water Temperature (C)]]*OO[[#This Row],[20]]</f>
        <v>4.4441165949900005E-5</v>
      </c>
      <c r="W110" s="10">
        <f>3/24000000*OO[[#This Row],[79 (28JUN1985 18:00:00)-Water Temperature (C)]]*OO[[#This Row],[21]]</f>
        <v>3.854916037625E-5</v>
      </c>
      <c r="X110" s="10">
        <f>3/24000000*OO[[#This Row],[80 (28JUN1985 21:00:00)-Water Temperature (C)]]*OO[[#This Row],[22]]</f>
        <v>3.3638982662999995E-5</v>
      </c>
      <c r="Y110" s="10">
        <f>3/24000000*OO[[#This Row],[81 (29JUN1985 00:00:00)-Water Temperature (C)]]*OO[[#This Row],[23]]</f>
        <v>2.9838341455874996E-5</v>
      </c>
      <c r="Z110" s="10">
        <f>3/24000000*OO[[#This Row],[82 (29JUN1985 03:00:00)-Water Temperature (C)]]*OO[[#This Row],[24]]</f>
        <v>2.7205798321799994E-5</v>
      </c>
      <c r="AA110" s="10">
        <f>3/24000000*OO[[#This Row],[83 (29JUN1985 06:00:00)-Water Temperature (C)]]*OO[[#This Row],[25]]</f>
        <v>2.5190744508412498E-5</v>
      </c>
      <c r="AB110" s="10">
        <f>3/24000000*OO[[#This Row],[84 (29JUN1985 09:00:00)-Water Temperature (C)]]*OO[[#This Row],[26]]</f>
        <v>2.2966796982331252E-5</v>
      </c>
      <c r="AC110" s="10">
        <f>3/24000000*OO[[#This Row],[85 (29JUN1985 12:00:00)-Water Temperature (C)]]*OO[[#This Row],[27]]</f>
        <v>2.0349297731169997E-5</v>
      </c>
      <c r="AD110" s="10">
        <f>3/24000000*OO[[#This Row],[86 (29JUN1985 15:00:00)-Water Temperature (C)]]*OO[[#This Row],[28]]</f>
        <v>1.7372960788750001E-5</v>
      </c>
      <c r="AE110" s="10">
        <f>3/24000000*OO[[#This Row],[88 (29JUN1985 21:00:00)-Water Temperature (C)]]*OO[[#This Row],[30]]</f>
        <v>1.2623345057771247E-5</v>
      </c>
      <c r="AF110" s="10">
        <f>3/24000000*OO[[#This Row],[88 (29JUN1985 21:00:00)-Water Temperature (C)]]*OO[[#This Row],[30]]</f>
        <v>1.2623345057771247E-5</v>
      </c>
      <c r="AG110" s="10">
        <f>3/24000000*OO[[#This Row],[89 (30JUN1985 00:00:00)-Water Temperature (C)]]*OO[[#This Row],[31]]</f>
        <v>1.0955288960761248E-5</v>
      </c>
      <c r="AH110" s="10">
        <f>3/24000000*OO[[#This Row],[90 (30JUN1985 03:00:00)-Water Temperature (C)]]*OO[[#This Row],[32]]</f>
        <v>9.8071163180974992E-6</v>
      </c>
      <c r="AI110" s="10">
        <f>3/24000000*OO[[#This Row],[91 (30JUN1985 06:00:00)-Water Temperature (C)]]*OO[[#This Row],[33]]</f>
        <v>8.9356295211075006E-6</v>
      </c>
      <c r="AJ110" s="10">
        <f>3/24000000*OO[[#This Row],[92 (30JUN1985 09:00:00)-Water Temperature (C)]]*OO[[#This Row],[34]]</f>
        <v>8.1989970567162495E-6</v>
      </c>
      <c r="AK110" s="10">
        <f>3/24000000*OO[[#This Row],[93 (30JUN1985 12:00:00)-Water Temperature (C)]]*OO[[#This Row],[35]]</f>
        <v>7.3771818848999998E-6</v>
      </c>
      <c r="AL110" s="10">
        <f>3/24000000*OO[[#This Row],[94 (30JUN1985 15:00:00)-Water Temperature (C)]]*OO[[#This Row],[36]]</f>
        <v>6.3709718512250009E-6</v>
      </c>
      <c r="AM110" s="10">
        <f>3/24000000*OO[[#This Row],[95 (30JUN1985 18:00:00)-Water Temperature (C)]]*OO[[#This Row],[37]]</f>
        <v>5.34302588113125E-6</v>
      </c>
      <c r="AN110" s="10">
        <f>3/24000000*OO[[#This Row],[96 (30JUN1985 21:00:00)-Water Temperature (C)]]*OO[[#This Row],[38]]</f>
        <v>4.5010900255750004E-6</v>
      </c>
      <c r="AO110" s="10">
        <f>3/24000000*OO[[#This Row],[97 (01JUL1985 00:00:00)-Water Temperature (C)]]*OO[[#This Row],[39]]</f>
        <v>3.8957963909050004E-6</v>
      </c>
      <c r="AP110" s="10">
        <f>3/24000000*OO[[#This Row],[98 (01JUL1985 03:00:00)-Water Temperature (C)]]*OO[[#This Row],[40]]</f>
        <v>3.5263703020275001E-6</v>
      </c>
      <c r="AQ110" s="10">
        <f>3/24000000*OO[[#This Row],[99 (01JUL1985 06:00:00)-Water Temperature (C)]]*OO[[#This Row],[41]]</f>
        <v>3.0216618266625001E-6</v>
      </c>
      <c r="AR110" s="10">
        <f>3/24000000*OO[[#This Row],[100 (01JUL1985 09:00:00)-Water Temperature (C)]]*OO[[#This Row],[42]]</f>
        <v>2.3541379477214999E-6</v>
      </c>
      <c r="AS110" s="10">
        <f>3/24000000*OO[[#This Row],[101 (01JUL1985 12:00:00)-Water Temperature (C)]]*OO[[#This Row],[43]]</f>
        <v>1.6649740161509998E-6</v>
      </c>
      <c r="AT110" s="10">
        <f>3/24000000*OO[[#This Row],[102 (01JUL1985 15:00:00)-Water Temperature (C)]]*OO[[#This Row],[44]]</f>
        <v>1.129805419974E-6</v>
      </c>
      <c r="AU110" s="10">
        <f>3/24000000*OO[[#This Row],[103 (01JUL1985 18:00:00)-Water Temperature (C)]]*OO[[#This Row],[45]]</f>
        <v>7.8192408625012502E-7</v>
      </c>
      <c r="AV110" s="10">
        <f>3/24000000*OO[[#This Row],[104 (01JUL1985 21:00:00)-Water Temperature (C)]]*OO[[#This Row],[46]]</f>
        <v>5.7819346532624992E-7</v>
      </c>
      <c r="AW110" s="10">
        <f>3/24000000*OO[[#This Row],[105 (02JUL1985 00:00:00)-Water Temperature (C)]]*OO[[#This Row],[47]]</f>
        <v>4.6627333433725001E-7</v>
      </c>
      <c r="AX110" s="10">
        <f>3/24000000*OO[[#This Row],[106 (02JUL1985 03:00:00)-Water Temperature (C)]]*OO[[#This Row],[48]]</f>
        <v>4.2090788600087497E-7</v>
      </c>
      <c r="AY110" s="10">
        <f>3/24000000*OO[[#This Row],[107 (02JUL1985 06:00:00)-Water Temperature (C)]]*OO[[#This Row],[49]]</f>
        <v>3.9761273419199997E-7</v>
      </c>
      <c r="AZ110" s="10">
        <f>3/24000000*OO[[#This Row],[108 (02JUL1985 09:00:00)-Water Temperature (C)]]*OO[[#This Row],[50]]</f>
        <v>3.7858107418399999E-7</v>
      </c>
      <c r="BA110" s="10">
        <f>3/24000000*OO[[#This Row],[109 (02JUL1985 12:00:00)-Water Temperature (C)]]*OO[[#This Row],[51]]</f>
        <v>3.5631970437937503E-7</v>
      </c>
      <c r="BB110" s="10">
        <f>3/24000000*OO[[#This Row],[110 (02JUL1985 15:00:00)-Water Temperature (C)]]*OO[[#This Row],[52]]</f>
        <v>3.263440063175E-7</v>
      </c>
      <c r="BC110" s="10">
        <f>3/24000000*OO[[#This Row],[111 (02JUL1985 18:00:00)-Water Temperature (C)]]*OO[[#This Row],[53]]</f>
        <v>2.9342394981562499E-7</v>
      </c>
      <c r="BD110" s="10">
        <f>3/24000000*OO[[#This Row],[112 (02JUL1985 21:00:00)-Water Temperature (C)]]*OO[[#This Row],[54]]</f>
        <v>2.6645192767737496E-7</v>
      </c>
      <c r="BE110" s="10">
        <f>3/24000000*OO[[#This Row],[113 (03JUL1985 00:00:00)-Water Temperature (C)]]*OO[[#This Row],[55]]</f>
        <v>2.4817644421875002E-7</v>
      </c>
      <c r="BF110" s="10">
        <f>3/24000000*OO[[#This Row],[114 (03JUL1985 03:00:00)-Water Temperature (C)]]*OO[[#This Row],[56]]</f>
        <v>2.4484320170504998E-7</v>
      </c>
      <c r="BG110" s="10">
        <f>3/24000000*OO[[#This Row],[115 (03JUL1985 06:00:00)-Water Temperature (C)]]*OO[[#This Row],[57]]</f>
        <v>2.4545023378207496E-7</v>
      </c>
      <c r="BH110" s="10">
        <f>3/24000000*OO[[#This Row],[116 (03JUL1985 09:00:00)-Water Temperature (C)]]*OO[[#This Row],[58]]</f>
        <v>2.4324767618652502E-7</v>
      </c>
      <c r="BI110" s="10">
        <f>3/24000000*OO[[#This Row],[117 (03JUL1985 12:00:00)-Water Temperature (C)]]*OO[[#This Row],[59]]</f>
        <v>2.3530614290392499E-7</v>
      </c>
      <c r="BJ110" s="10">
        <f>3/24000000*OO[[#This Row],[118 (03JUL1985 15:00:00)-Water Temperature (C)]]*OO[[#This Row],[60]]</f>
        <v>2.1861075337289998E-7</v>
      </c>
      <c r="BK110" s="10">
        <f>3/24000000*OO[[#This Row],[119 (03JUL1985 18:00:00)-Water Temperature (C)]]*OO[[#This Row],[61]]</f>
        <v>1.989074352842625E-7</v>
      </c>
      <c r="BL110" s="10">
        <f>3/24000000*OO[[#This Row],[120 (03JUL1985 21:00:00)-Water Temperature (C)]]*OO[[#This Row],[62]]</f>
        <v>1.8123475125249998E-7</v>
      </c>
      <c r="BM110" s="10">
        <f>3/24000000*OO[[#This Row],[121 (04JUL1985 00:00:00)-Water Temperature (C)]]*OO[[#This Row],[63]]</f>
        <v>1.6822394200170001E-7</v>
      </c>
      <c r="BN110" s="10">
        <f>3/24000000*OO[[#This Row],[122 (04JUL1985 03:00:00)-Water Temperature (C)]]*OO[[#This Row],[64]]</f>
        <v>1.6376392570402496E-7</v>
      </c>
      <c r="BO110" s="10">
        <f>3/24000000*OO[[#This Row],[123 (04JUL1985 06:00:00)-Water Temperature (C)]]*OO[[#This Row],[65]]</f>
        <v>1.5959624398889998E-7</v>
      </c>
      <c r="BP110" s="10">
        <f>3/24000000*OO[[#This Row],[124 (04JUL1985 09:00:00)-Water Temperature (C)]]*OO[[#This Row],[66]]</f>
        <v>1.5613102514334997E-7</v>
      </c>
      <c r="BQ110" s="10">
        <f>3/24000000*OO[[#This Row],[125 (04JUL1985 12:00:00)-Water Temperature (C)]]*OO[[#This Row],[67]]</f>
        <v>1.487194512560625E-7</v>
      </c>
      <c r="BR110" s="10">
        <f>3/24000000*OO[[#This Row],[126 (04JUL1985 15:00:00)-Water Temperature (C)]]*OO[[#This Row],[68]]</f>
        <v>1.3989525425617499E-7</v>
      </c>
      <c r="BS110" s="10">
        <f>3/24000000*OO[[#This Row],[127 (04JUL1985 18:00:00)-Water Temperature (C)]]*OO[[#This Row],[69]]</f>
        <v>1.3194185323642498E-7</v>
      </c>
      <c r="BT110" s="10">
        <f>3/24000000*OO[[#This Row],[128 (04JUL1985 21:00:00)-Water Temperature (C)]]*OO[[#This Row],[70]]</f>
        <v>1.2434822365875E-7</v>
      </c>
      <c r="BU110" s="10">
        <f>3/24000000*OO[[#This Row],[129 (05JUL1985 00:00:00)-Water Temperature (C)]]*OO[[#This Row],[71]]</f>
        <v>1.1734947444017499E-7</v>
      </c>
      <c r="BV110" s="10">
        <f>3/24000000*OO[[#This Row],[130 (05JUL1985 03:00:00)-Water Temperature (C)]]*OO[[#This Row],[72]]</f>
        <v>1.1486297326E-7</v>
      </c>
      <c r="BW110" s="10">
        <f>3/24000000*OO[[#This Row],[131 (05JUL1985 06:00:00)-Water Temperature (C)]]*OO[[#This Row],[73]]</f>
        <v>1.1257808705563751E-7</v>
      </c>
      <c r="BX110" s="10">
        <f>3/24000000*OO[[#This Row],[132 (05JUL1985 09:00:00)-Water Temperature (C)]]*OO[[#This Row],[74]]</f>
        <v>1.1047631711655E-7</v>
      </c>
      <c r="BY110" s="10">
        <f>3/24000000*OO[[#This Row],[133 (05JUL1985 12:00:00)-Water Temperature (C)]]*OO[[#This Row],[75]]</f>
        <v>1.0743539253362499E-7</v>
      </c>
      <c r="BZ110" s="10">
        <f>3/24000000*OO[[#This Row],[134 (05JUL1985 15:00:00)-Water Temperature (C)]]*OO[[#This Row],[76]]</f>
        <v>1.0239388010617501E-7</v>
      </c>
      <c r="CA110" s="10">
        <f>3/24000000*OO[[#This Row],[135 (05JUL1985 18:00:00)-Water Temperature (C)]]*OO[[#This Row],[77]]</f>
        <v>9.6193894677600001E-8</v>
      </c>
      <c r="CB110" s="10">
        <f>3/24000000*OO[[#This Row],[136 (05JUL1985 21:00:00)-Water Temperature (C)]]*OO[[#This Row],[78]]</f>
        <v>9.034768185474999E-8</v>
      </c>
      <c r="CC110" s="10">
        <f>3/24000000*OO[[#This Row],[137 (06JUL1985 00:00:00)-Water Temperature (C)]]*OO[[#This Row],[79]]</f>
        <v>8.6293551001799989E-8</v>
      </c>
      <c r="CD110" s="10">
        <f>3/24000000*OO[[#This Row],[138 (06JUL1985 03:00:00)-Water Temperature (C)]]*OO[[#This Row],[80]]</f>
        <v>8.7227711046949993E-8</v>
      </c>
      <c r="CE110" s="10">
        <f>3/24000000*OO[[#This Row],[139 (06JUL1985 06:00:00)-Water Temperature (C)]]*OO[[#This Row],[81]]</f>
        <v>8.8590533404324986E-8</v>
      </c>
      <c r="CF110" s="10">
        <f>3/24000000*OO[[#This Row],[140 (06JUL1985 09:00:00)-Water Temperature (C)]]*OO[[#This Row],[82]]</f>
        <v>8.9702924722187486E-8</v>
      </c>
      <c r="CG110" s="10">
        <f>3/24000000*OO[[#This Row],[141 (06JUL1985 12:00:00)-Water Temperature (C)]]*OO[[#This Row],[83]]</f>
        <v>9.0489335512349988E-8</v>
      </c>
      <c r="CH110" s="10">
        <f>3/24000000*OO[[#This Row],[142 (06JUL1985 15:00:00)-Water Temperature (C)]]*OO[[#This Row],[84]]</f>
        <v>8.8653300734999998E-8</v>
      </c>
      <c r="CI110" s="10">
        <f>3/24000000*OO[[#This Row],[143 (06JUL1985 18:00:00)-Water Temperature (C)]]*OO[[#This Row],[85]]</f>
        <v>8.3485896056550001E-8</v>
      </c>
      <c r="CJ110" s="10">
        <f>3/24000000*OO[[#This Row],[144 (06JUL1985 21:00:00)-Water Temperature (C)]]*OO[[#This Row],[86]]</f>
        <v>7.7385936120600003E-8</v>
      </c>
      <c r="CK110" s="10">
        <f>3/24000000*OO[[#This Row],[145 (07JUL1985 00:00:00)-Water Temperature (C)]]*OO[[#This Row],[87]]</f>
        <v>7.3795053821849996E-8</v>
      </c>
      <c r="CL110" s="10">
        <f>3/24000000*OO[[#This Row],[146 (07JUL1985 03:00:00)-Water Temperature (C)]]*OO[[#This Row],[88]]</f>
        <v>7.4971314612799992E-8</v>
      </c>
      <c r="CM110" s="10">
        <f>3/24000000*OO[[#This Row],[147 (07JUL1985 06:00:00)-Water Temperature (C)]]*OO[[#This Row],[89]]</f>
        <v>7.6078920071800009E-8</v>
      </c>
      <c r="CN110" s="10">
        <f>3/24000000*OO[[#This Row],[148 (07JUL1985 09:00:00)-Water Temperature (C)]]*OO[[#This Row],[90]]</f>
        <v>7.4612682202425011E-8</v>
      </c>
      <c r="CO110" s="10">
        <f>3/24000000*OO[[#This Row],[149 (07JUL1985 12:00:00)-Water Temperature (C)]]*OO[[#This Row],[91]]</f>
        <v>7.1067433163999997E-8</v>
      </c>
      <c r="CP110" s="10">
        <f>3/24000000*OO[[#This Row],[150 (07JUL1985 15:00:00)-Water Temperature (C)]]*OO[[#This Row],[92]]</f>
        <v>6.5991491863949988E-8</v>
      </c>
      <c r="CQ110" s="10">
        <f>3/24000000*OO[[#This Row],[151 (07JUL1985 18:00:00)-Water Temperature (C)]]*OO[[#This Row],[93]]</f>
        <v>6.1011489110625008E-8</v>
      </c>
      <c r="CR110" s="10">
        <f>3/24000000*OO[[#This Row],[152 (07JUL1985 21:00:00)-Water Temperature (C)]]*OO[[#This Row],[94]]</f>
        <v>5.6700240296962494E-8</v>
      </c>
      <c r="CS110" s="10">
        <f>3/24000000*OO[[#This Row],[153 (08JUL1985 00:00:00)-Water Temperature (C)]]*OO[[#This Row],[95]]</f>
        <v>5.3079681037649996E-8</v>
      </c>
      <c r="CT110" s="10">
        <f>3/24000000*OO[[#This Row],[154 (08JUL1985 03:00:00)-Water Temperature (C)]]*OO[[#This Row],[96]]</f>
        <v>5.1200245990049997E-8</v>
      </c>
      <c r="CU110" s="10">
        <f>3/24000000*OO[[#This Row],[155 (08JUL1985 06:00:00)-Water Temperature (C)]]*OO[[#This Row],[97]]</f>
        <v>5.1900753175562501E-8</v>
      </c>
      <c r="CV110" s="10">
        <f>3/24000000*OO[[#This Row],[156 (08JUL1985 09:00:00)-Water Temperature (C)]]*OO[[#This Row],[98]]</f>
        <v>5.3115157731224998E-8</v>
      </c>
      <c r="CW110" s="10">
        <f>3/24000000*OO[[#This Row],[157 (08JUL1985 12:00:00)-Water Temperature (C)]]*OO[[#This Row],[99]]</f>
        <v>5.4036722417599995E-8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2.6963651446332751E-41</v>
      </c>
      <c r="E111" s="10">
        <f>3/24*OO[[#This Row],[61 (26JUN1985 12:00:00)-Water Temperature (C)]]*OO[[#This Row],[3]]/SUM(OO[3])</f>
        <v>6.8481388851288484E-28</v>
      </c>
      <c r="F111" s="10">
        <f>3/24*OO[[#This Row],[62 (26JUN1985 15:00:00)-Water Temperature (C)]]*OO[[#This Row],[4]]/SUM(OO[4])</f>
        <v>2.9077943675930661E-16</v>
      </c>
      <c r="G111" s="10">
        <f>3/24*OO[[#This Row],[63 (26JUN1985 18:00:00)-Water Temperature (C)]]*OO[[#This Row],[5]]/SUM(OO[5])</f>
        <v>3.4986976523062705E-7</v>
      </c>
      <c r="H111" s="10">
        <f>3/24*OO[[#This Row],[64 (26JUN1985 21:00:00)-Water Temperature (C)]]*OO[[#This Row],[6]]/SUM(OO[6])</f>
        <v>5.0428563754266258E-4</v>
      </c>
      <c r="I111" s="10">
        <f>3/24*OO[[#This Row],[65 (27JUN1985 00:00:00)-Water Temperature (C)]]*OO[[#This Row],[7]]/SUM(OO[7])</f>
        <v>1.5352772926699332E-2</v>
      </c>
      <c r="J111" s="10">
        <f>3/24*OO[[#This Row],[66 (27JUN1985 03:00:00)-Water Temperature (C)]]*OO[[#This Row],[8]]/SUM(OO[8])</f>
        <v>5.8516408280024905E-2</v>
      </c>
      <c r="K111" s="10">
        <f>3/24*OO[[#This Row],[67 (27JUN1985 06:00:00)-Water Temperature (C)]]*OO[[#This Row],[9]]/SUM(OO[9])</f>
        <v>5.8950153828789695E-2</v>
      </c>
      <c r="L111" s="10">
        <f>3/24*OO[[#This Row],[68 (27JUN1985 09:00:00)-Water Temperature (C)]]*OO[[#This Row],[10]]/SUM(OO[10])</f>
        <v>2.2823050525919937E-2</v>
      </c>
      <c r="M111" s="10">
        <f>3/24*OO[[#This Row],[69 (27JUN1985 12:00:00)-Water Temperature (C)]]*OO[[#This Row],[11]]/SUM(OO[11])</f>
        <v>4.5504637375581415E-3</v>
      </c>
      <c r="N111" s="10">
        <f>3/24*OO[[#This Row],[70 (27JUN1985 15:00:00)-Water Temperature (C)]]*OO[[#This Row],[12]]/SUM(OO[12])</f>
        <v>6.0014631320672832E-4</v>
      </c>
      <c r="O111" s="10">
        <f>3/24*OO[[#This Row],[71 (27JUN1985 18:00:00)-Water Temperature (C)]]*OO[[#This Row],[13]]/SUM(OO[13])</f>
        <v>8.7401588364267502E-5</v>
      </c>
      <c r="P111" s="10">
        <f>3/24*OO[[#This Row],[72 (27JUN1985 21:00:00)-Water Temperature (C)]]*OO[[#This Row],[14]]/SUM(OO[14])</f>
        <v>3.6292875838439755E-5</v>
      </c>
      <c r="Q111" s="10">
        <f>3/24*OO[[#This Row],[73 (28JUN1985 00:00:00)-Water Temperature (C)]]*OO[[#This Row],[15]]/SUM(OO[15])</f>
        <v>3.4020845893867196E-5</v>
      </c>
      <c r="R111" s="10">
        <f>3/24*OO[[#This Row],[74 (28JUN1985 03:00:00)-Water Temperature (C)]]*OO[[#This Row],[16]]/SUM(OO[16])</f>
        <v>3.8059901988603399E-5</v>
      </c>
      <c r="S111" s="10">
        <f>3/24*OO[[#This Row],[75 (28JUN1985 06:00:00)-Water Temperature (C)]]*OO[[#This Row],[17]]/SUM(OO[17])</f>
        <v>4.132726538203842E-5</v>
      </c>
      <c r="T111" s="10">
        <f>3/24*OO[[#This Row],[76 (28JUN1985 09:00:00)-Water Temperature (C)]]*OO[[#This Row],[18]]/SUM(OO[18])</f>
        <v>4.1443638469778304E-5</v>
      </c>
      <c r="U111" s="10">
        <f>3/24*OO[[#This Row],[77 (28JUN1985 12:00:00)-Water Temperature (C)]]*OO[[#This Row],[19]]/SUM(OO[19])</f>
        <v>3.8647386118321979E-5</v>
      </c>
      <c r="V111" s="10">
        <f>3/24000000*OO[[#This Row],[78 (28JUN1985 15:00:00)-Water Temperature (C)]]*OO[[#This Row],[20]]</f>
        <v>3.3926446806249998E-5</v>
      </c>
      <c r="W111" s="10">
        <f>3/24000000*OO[[#This Row],[79 (28JUN1985 18:00:00)-Water Temperature (C)]]*OO[[#This Row],[21]]</f>
        <v>2.9388700906262504E-5</v>
      </c>
      <c r="X111" s="10">
        <f>3/24000000*OO[[#This Row],[80 (28JUN1985 21:00:00)-Water Temperature (C)]]*OO[[#This Row],[22]]</f>
        <v>2.557607416875E-5</v>
      </c>
      <c r="Y111" s="10">
        <f>3/24000000*OO[[#This Row],[81 (29JUN1985 00:00:00)-Water Temperature (C)]]*OO[[#This Row],[23]]</f>
        <v>2.2624550077750001E-5</v>
      </c>
      <c r="Z111" s="10">
        <f>3/24000000*OO[[#This Row],[82 (29JUN1985 03:00:00)-Water Temperature (C)]]*OO[[#This Row],[24]]</f>
        <v>2.0589962715190003E-5</v>
      </c>
      <c r="AA111" s="10">
        <f>3/24000000*OO[[#This Row],[83 (29JUN1985 06:00:00)-Water Temperature (C)]]*OO[[#This Row],[25]]</f>
        <v>1.9011680003677497E-5</v>
      </c>
      <c r="AB111" s="10">
        <f>3/24000000*OO[[#This Row],[84 (29JUN1985 09:00:00)-Water Temperature (C)]]*OO[[#This Row],[26]]</f>
        <v>1.7306195086765E-5</v>
      </c>
      <c r="AC111" s="10">
        <f>3/24000000*OO[[#This Row],[85 (29JUN1985 12:00:00)-Water Temperature (C)]]*OO[[#This Row],[27]]</f>
        <v>1.5330855211034999E-5</v>
      </c>
      <c r="AD111" s="10">
        <f>3/24000000*OO[[#This Row],[86 (29JUN1985 15:00:00)-Water Temperature (C)]]*OO[[#This Row],[28]]</f>
        <v>1.306884047035875E-5</v>
      </c>
      <c r="AE111" s="10">
        <f>3/24000000*OO[[#This Row],[88 (29JUN1985 21:00:00)-Water Temperature (C)]]*OO[[#This Row],[30]]</f>
        <v>9.4825108166249999E-6</v>
      </c>
      <c r="AF111" s="10">
        <f>3/24000000*OO[[#This Row],[88 (29JUN1985 21:00:00)-Water Temperature (C)]]*OO[[#This Row],[30]]</f>
        <v>9.4825108166249999E-6</v>
      </c>
      <c r="AG111" s="10">
        <f>3/24000000*OO[[#This Row],[89 (30JUN1985 00:00:00)-Water Temperature (C)]]*OO[[#This Row],[31]]</f>
        <v>8.2186842957899998E-6</v>
      </c>
      <c r="AH111" s="10">
        <f>3/24000000*OO[[#This Row],[90 (30JUN1985 03:00:00)-Water Temperature (C)]]*OO[[#This Row],[32]]</f>
        <v>7.3542103297574977E-6</v>
      </c>
      <c r="AI111" s="10">
        <f>3/24000000*OO[[#This Row],[91 (30JUN1985 06:00:00)-Water Temperature (C)]]*OO[[#This Row],[33]]</f>
        <v>6.6904243349962487E-6</v>
      </c>
      <c r="AJ111" s="10">
        <f>3/24000000*OO[[#This Row],[92 (30JUN1985 09:00:00)-Water Temperature (C)]]*OO[[#This Row],[34]]</f>
        <v>6.1339010266637502E-6</v>
      </c>
      <c r="AK111" s="10">
        <f>3/24000000*OO[[#This Row],[93 (30JUN1985 12:00:00)-Water Temperature (C)]]*OO[[#This Row],[35]]</f>
        <v>5.5172471083937506E-6</v>
      </c>
      <c r="AL111" s="10">
        <f>3/24000000*OO[[#This Row],[94 (30JUN1985 15:00:00)-Water Temperature (C)]]*OO[[#This Row],[36]]</f>
        <v>4.7672460293475002E-6</v>
      </c>
      <c r="AM111" s="10">
        <f>3/24000000*OO[[#This Row],[95 (30JUN1985 18:00:00)-Water Temperature (C)]]*OO[[#This Row],[37]]</f>
        <v>4.0042148981637494E-6</v>
      </c>
      <c r="AN111" s="10">
        <f>3/24000000*OO[[#This Row],[96 (30JUN1985 21:00:00)-Water Temperature (C)]]*OO[[#This Row],[38]]</f>
        <v>3.3707691734187505E-6</v>
      </c>
      <c r="AO111" s="10">
        <f>3/24000000*OO[[#This Row],[97 (01JUL1985 00:00:00)-Water Temperature (C)]]*OO[[#This Row],[39]]</f>
        <v>2.9137546353949997E-6</v>
      </c>
      <c r="AP111" s="10">
        <f>3/24000000*OO[[#This Row],[98 (01JUL1985 03:00:00)-Water Temperature (C)]]*OO[[#This Row],[40]]</f>
        <v>2.6410010305000001E-6</v>
      </c>
      <c r="AQ111" s="10">
        <f>3/24000000*OO[[#This Row],[99 (01JUL1985 06:00:00)-Water Temperature (C)]]*OO[[#This Row],[41]]</f>
        <v>2.2785341440496248E-6</v>
      </c>
      <c r="AR111" s="10">
        <f>3/24000000*OO[[#This Row],[100 (01JUL1985 09:00:00)-Water Temperature (C)]]*OO[[#This Row],[42]]</f>
        <v>1.7925838208299999E-6</v>
      </c>
      <c r="AS111" s="10">
        <f>3/24000000*OO[[#This Row],[101 (01JUL1985 12:00:00)-Water Temperature (C)]]*OO[[#This Row],[43]]</f>
        <v>1.2781810817909998E-6</v>
      </c>
      <c r="AT111" s="10">
        <f>3/24000000*OO[[#This Row],[102 (01JUL1985 15:00:00)-Water Temperature (C)]]*OO[[#This Row],[44]]</f>
        <v>8.6754029962499991E-7</v>
      </c>
      <c r="AU111" s="10">
        <f>3/24000000*OO[[#This Row],[103 (01JUL1985 18:00:00)-Water Temperature (C)]]*OO[[#This Row],[45]]</f>
        <v>5.9688727027249997E-7</v>
      </c>
      <c r="AV111" s="10">
        <f>3/24000000*OO[[#This Row],[104 (01JUL1985 21:00:00)-Water Temperature (C)]]*OO[[#This Row],[46]]</f>
        <v>4.3749220345337495E-7</v>
      </c>
      <c r="AW111" s="10">
        <f>3/24000000*OO[[#This Row],[105 (02JUL1985 00:00:00)-Water Temperature (C)]]*OO[[#This Row],[47]]</f>
        <v>3.4981099113937501E-7</v>
      </c>
      <c r="AX111" s="10">
        <f>3/24000000*OO[[#This Row],[106 (02JUL1985 03:00:00)-Water Temperature (C)]]*OO[[#This Row],[48]]</f>
        <v>3.1348513122049994E-7</v>
      </c>
      <c r="AY111" s="10">
        <f>3/24000000*OO[[#This Row],[107 (02JUL1985 06:00:00)-Water Temperature (C)]]*OO[[#This Row],[49]]</f>
        <v>2.9481716107975002E-7</v>
      </c>
      <c r="AZ111" s="10">
        <f>3/24000000*OO[[#This Row],[108 (02JUL1985 09:00:00)-Water Temperature (C)]]*OO[[#This Row],[50]]</f>
        <v>2.8044816214499997E-7</v>
      </c>
      <c r="BA111" s="10">
        <f>3/24000000*OO[[#This Row],[109 (02JUL1985 12:00:00)-Water Temperature (C)]]*OO[[#This Row],[51]]</f>
        <v>2.6422437246562497E-7</v>
      </c>
      <c r="BB111" s="10">
        <f>3/24000000*OO[[#This Row],[110 (02JUL1985 15:00:00)-Water Temperature (C)]]*OO[[#This Row],[52]]</f>
        <v>2.419921643921875E-7</v>
      </c>
      <c r="BC111" s="10">
        <f>3/24000000*OO[[#This Row],[111 (02JUL1985 18:00:00)-Water Temperature (C)]]*OO[[#This Row],[53]]</f>
        <v>2.1755663283488748E-7</v>
      </c>
      <c r="BD111" s="10">
        <f>3/24000000*OO[[#This Row],[112 (02JUL1985 21:00:00)-Water Temperature (C)]]*OO[[#This Row],[54]]</f>
        <v>1.9736530944885001E-7</v>
      </c>
      <c r="BE111" s="10">
        <f>3/24000000*OO[[#This Row],[113 (03JUL1985 00:00:00)-Water Temperature (C)]]*OO[[#This Row],[55]]</f>
        <v>1.83404837773325E-7</v>
      </c>
      <c r="BF111" s="10">
        <f>3/24000000*OO[[#This Row],[114 (03JUL1985 03:00:00)-Water Temperature (C)]]*OO[[#This Row],[56]]</f>
        <v>1.806364269865125E-7</v>
      </c>
      <c r="BG111" s="10">
        <f>3/24000000*OO[[#This Row],[115 (03JUL1985 06:00:00)-Water Temperature (C)]]*OO[[#This Row],[57]]</f>
        <v>1.8095506244434997E-7</v>
      </c>
      <c r="BH111" s="10">
        <f>3/24000000*OO[[#This Row],[116 (03JUL1985 09:00:00)-Water Temperature (C)]]*OO[[#This Row],[58]]</f>
        <v>1.7951580916362501E-7</v>
      </c>
      <c r="BI111" s="10">
        <f>3/24000000*OO[[#This Row],[117 (03JUL1985 12:00:00)-Water Temperature (C)]]*OO[[#This Row],[59]]</f>
        <v>1.7399731430977498E-7</v>
      </c>
      <c r="BJ111" s="10">
        <f>3/24000000*OO[[#This Row],[118 (03JUL1985 15:00:00)-Water Temperature (C)]]*OO[[#This Row],[60]]</f>
        <v>1.618324979569E-7</v>
      </c>
      <c r="BK111" s="10">
        <f>3/24000000*OO[[#This Row],[119 (03JUL1985 18:00:00)-Water Temperature (C)]]*OO[[#This Row],[61]]</f>
        <v>1.4729004792731251E-7</v>
      </c>
      <c r="BL111" s="10">
        <f>3/24000000*OO[[#This Row],[120 (03JUL1985 21:00:00)-Water Temperature (C)]]*OO[[#This Row],[62]]</f>
        <v>1.3412011345282498E-7</v>
      </c>
      <c r="BM111" s="10">
        <f>3/24000000*OO[[#This Row],[121 (04JUL1985 00:00:00)-Water Temperature (C)]]*OO[[#This Row],[63]]</f>
        <v>1.24259682377425E-7</v>
      </c>
      <c r="BN111" s="10">
        <f>3/24000000*OO[[#This Row],[122 (04JUL1985 03:00:00)-Water Temperature (C)]]*OO[[#This Row],[64]]</f>
        <v>1.207923387039875E-7</v>
      </c>
      <c r="BO111" s="10">
        <f>3/24000000*OO[[#This Row],[123 (04JUL1985 06:00:00)-Water Temperature (C)]]*OO[[#This Row],[65]]</f>
        <v>1.1765350673131251E-7</v>
      </c>
      <c r="BP111" s="10">
        <f>3/24000000*OO[[#This Row],[124 (04JUL1985 09:00:00)-Water Temperature (C)]]*OO[[#This Row],[66]]</f>
        <v>1.1515208450625E-7</v>
      </c>
      <c r="BQ111" s="10">
        <f>3/24000000*OO[[#This Row],[125 (04JUL1985 12:00:00)-Water Temperature (C)]]*OO[[#This Row],[67]]</f>
        <v>1.0987491369637502E-7</v>
      </c>
      <c r="BR111" s="10">
        <f>3/24000000*OO[[#This Row],[126 (04JUL1985 15:00:00)-Water Temperature (C)]]*OO[[#This Row],[68]]</f>
        <v>1.0343283861824999E-7</v>
      </c>
      <c r="BS111" s="10">
        <f>3/24000000*OO[[#This Row],[127 (04JUL1985 18:00:00)-Water Temperature (C)]]*OO[[#This Row],[69]]</f>
        <v>9.7609172114512488E-8</v>
      </c>
      <c r="BT111" s="10">
        <f>3/24000000*OO[[#This Row],[128 (04JUL1985 21:00:00)-Water Temperature (C)]]*OO[[#This Row],[70]]</f>
        <v>9.195432399795001E-8</v>
      </c>
      <c r="BU111" s="10">
        <f>3/24000000*OO[[#This Row],[129 (05JUL1985 00:00:00)-Water Temperature (C)]]*OO[[#This Row],[71]]</f>
        <v>8.6788487231849993E-8</v>
      </c>
      <c r="BV111" s="10">
        <f>3/24000000*OO[[#This Row],[130 (05JUL1985 03:00:00)-Water Temperature (C)]]*OO[[#This Row],[72]]</f>
        <v>8.4843009208499999E-8</v>
      </c>
      <c r="BW111" s="10">
        <f>3/24000000*OO[[#This Row],[131 (05JUL1985 06:00:00)-Water Temperature (C)]]*OO[[#This Row],[73]]</f>
        <v>8.3028473757900004E-8</v>
      </c>
      <c r="BX111" s="10">
        <f>3/24000000*OO[[#This Row],[132 (05JUL1985 09:00:00)-Water Temperature (C)]]*OO[[#This Row],[74]]</f>
        <v>8.1422748325362494E-8</v>
      </c>
      <c r="BY111" s="10">
        <f>3/24000000*OO[[#This Row],[133 (05JUL1985 12:00:00)-Water Temperature (C)]]*OO[[#This Row],[75]]</f>
        <v>7.9276344457537491E-8</v>
      </c>
      <c r="BZ111" s="10">
        <f>3/24000000*OO[[#This Row],[134 (05JUL1985 15:00:00)-Water Temperature (C)]]*OO[[#This Row],[76]]</f>
        <v>7.5515026484300008E-8</v>
      </c>
      <c r="CA111" s="10">
        <f>3/24000000*OO[[#This Row],[135 (05JUL1985 18:00:00)-Water Temperature (C)]]*OO[[#This Row],[77]]</f>
        <v>7.0984961730400005E-8</v>
      </c>
      <c r="CB111" s="10">
        <f>3/24000000*OO[[#This Row],[136 (05JUL1985 21:00:00)-Water Temperature (C)]]*OO[[#This Row],[78]]</f>
        <v>6.6658732278774989E-8</v>
      </c>
      <c r="CC111" s="10">
        <f>3/24000000*OO[[#This Row],[137 (06JUL1985 00:00:00)-Water Temperature (C)]]*OO[[#This Row],[79]]</f>
        <v>6.3605763100500004E-8</v>
      </c>
      <c r="CD111" s="10">
        <f>3/24000000*OO[[#This Row],[138 (06JUL1985 03:00:00)-Water Temperature (C)]]*OO[[#This Row],[80]]</f>
        <v>6.4207649561000005E-8</v>
      </c>
      <c r="CE111" s="10">
        <f>3/24000000*OO[[#This Row],[139 (06JUL1985 06:00:00)-Water Temperature (C)]]*OO[[#This Row],[81]]</f>
        <v>6.5143829293812495E-8</v>
      </c>
      <c r="CF111" s="10">
        <f>3/24000000*OO[[#This Row],[140 (06JUL1985 09:00:00)-Water Temperature (C)]]*OO[[#This Row],[82]]</f>
        <v>6.6014703805049991E-8</v>
      </c>
      <c r="CG111" s="10">
        <f>3/24000000*OO[[#This Row],[141 (06JUL1985 12:00:00)-Water Temperature (C)]]*OO[[#This Row],[83]]</f>
        <v>6.6702321024075003E-8</v>
      </c>
      <c r="CH111" s="10">
        <f>3/24000000*OO[[#This Row],[142 (06JUL1985 15:00:00)-Water Temperature (C)]]*OO[[#This Row],[84]]</f>
        <v>6.535394310735E-8</v>
      </c>
      <c r="CI111" s="10">
        <f>3/24000000*OO[[#This Row],[143 (06JUL1985 18:00:00)-Water Temperature (C)]]*OO[[#This Row],[85]]</f>
        <v>6.1625716843237499E-8</v>
      </c>
      <c r="CJ111" s="10">
        <f>3/24000000*OO[[#This Row],[144 (06JUL1985 21:00:00)-Water Temperature (C)]]*OO[[#This Row],[86]]</f>
        <v>5.7177982420187487E-8</v>
      </c>
      <c r="CK111" s="10">
        <f>3/24000000*OO[[#This Row],[145 (07JUL1985 00:00:00)-Water Temperature (C)]]*OO[[#This Row],[87]]</f>
        <v>5.44077952510125E-8</v>
      </c>
      <c r="CL111" s="10">
        <f>3/24000000*OO[[#This Row],[146 (07JUL1985 03:00:00)-Water Temperature (C)]]*OO[[#This Row],[88]]</f>
        <v>5.5170642705000004E-8</v>
      </c>
      <c r="CM111" s="10">
        <f>3/24000000*OO[[#This Row],[147 (07JUL1985 06:00:00)-Water Temperature (C)]]*OO[[#This Row],[89]]</f>
        <v>5.6018887397875E-8</v>
      </c>
      <c r="CN111" s="10">
        <f>3/24000000*OO[[#This Row],[148 (07JUL1985 09:00:00)-Water Temperature (C)]]*OO[[#This Row],[90]]</f>
        <v>5.5116753858412491E-8</v>
      </c>
      <c r="CO111" s="10">
        <f>3/24000000*OO[[#This Row],[149 (07JUL1985 12:00:00)-Water Temperature (C)]]*OO[[#This Row],[91]]</f>
        <v>5.2600250897499999E-8</v>
      </c>
      <c r="CP111" s="10">
        <f>3/24000000*OO[[#This Row],[150 (07JUL1985 15:00:00)-Water Temperature (C)]]*OO[[#This Row],[92]]</f>
        <v>4.8820773548699997E-8</v>
      </c>
      <c r="CQ111" s="10">
        <f>3/24000000*OO[[#This Row],[151 (07JUL1985 18:00:00)-Water Temperature (C)]]*OO[[#This Row],[93]]</f>
        <v>4.5100243133074999E-8</v>
      </c>
      <c r="CR111" s="10">
        <f>3/24000000*OO[[#This Row],[152 (07JUL1985 21:00:00)-Water Temperature (C)]]*OO[[#This Row],[94]]</f>
        <v>4.1899995345587503E-8</v>
      </c>
      <c r="CS111" s="10">
        <f>3/24000000*OO[[#This Row],[153 (08JUL1985 00:00:00)-Water Temperature (C)]]*OO[[#This Row],[95]]</f>
        <v>3.9185596679362499E-8</v>
      </c>
      <c r="CT111" s="10">
        <f>3/24000000*OO[[#This Row],[154 (08JUL1985 03:00:00)-Water Temperature (C)]]*OO[[#This Row],[96]]</f>
        <v>3.7724575443749995E-8</v>
      </c>
      <c r="CU111" s="10">
        <f>3/24000000*OO[[#This Row],[155 (08JUL1985 06:00:00)-Water Temperature (C)]]*OO[[#This Row],[97]]</f>
        <v>3.807623387099999E-8</v>
      </c>
      <c r="CV111" s="10">
        <f>3/24000000*OO[[#This Row],[156 (08JUL1985 09:00:00)-Water Temperature (C)]]*OO[[#This Row],[98]]</f>
        <v>3.8890516716E-8</v>
      </c>
      <c r="CW111" s="10">
        <f>3/24000000*OO[[#This Row],[157 (08JUL1985 12:00:00)-Water Temperature (C)]]*OO[[#This Row],[99]]</f>
        <v>3.9609985163512505E-8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7.0152881765916784E-42</v>
      </c>
      <c r="E112" s="10">
        <f>3/24*OO[[#This Row],[61 (26JUN1985 12:00:00)-Water Temperature (C)]]*OO[[#This Row],[3]]/SUM(OO[3])</f>
        <v>1.8188412880080554E-28</v>
      </c>
      <c r="F112" s="10">
        <f>3/24*OO[[#This Row],[62 (26JUN1985 15:00:00)-Water Temperature (C)]]*OO[[#This Row],[4]]/SUM(OO[4])</f>
        <v>7.7420437856136079E-17</v>
      </c>
      <c r="G112" s="10">
        <f>3/24*OO[[#This Row],[63 (26JUN1985 18:00:00)-Water Temperature (C)]]*OO[[#This Row],[5]]/SUM(OO[5])</f>
        <v>2.1154220929980625E-7</v>
      </c>
      <c r="H112" s="10">
        <f>3/24*OO[[#This Row],[64 (26JUN1985 21:00:00)-Water Temperature (C)]]*OO[[#This Row],[6]]/SUM(OO[6])</f>
        <v>4.5037520251210375E-4</v>
      </c>
      <c r="I112" s="10">
        <f>3/24*OO[[#This Row],[65 (27JUN1985 00:00:00)-Water Temperature (C)]]*OO[[#This Row],[7]]/SUM(OO[7])</f>
        <v>1.6710790554092164E-2</v>
      </c>
      <c r="J112" s="10">
        <f>3/24*OO[[#This Row],[66 (27JUN1985 03:00:00)-Water Temperature (C)]]*OO[[#This Row],[8]]/SUM(OO[8])</f>
        <v>7.3402744050871299E-2</v>
      </c>
      <c r="K112" s="10">
        <f>3/24*OO[[#This Row],[67 (27JUN1985 06:00:00)-Water Temperature (C)]]*OO[[#This Row],[9]]/SUM(OO[9])</f>
        <v>8.2494505016706784E-2</v>
      </c>
      <c r="L112" s="10">
        <f>3/24*OO[[#This Row],[68 (27JUN1985 09:00:00)-Water Temperature (C)]]*OO[[#This Row],[10]]/SUM(OO[10])</f>
        <v>3.4803175573552933E-2</v>
      </c>
      <c r="M112" s="10">
        <f>3/24*OO[[#This Row],[69 (27JUN1985 12:00:00)-Water Temperature (C)]]*OO[[#This Row],[11]]/SUM(OO[11])</f>
        <v>7.4161028295227959E-3</v>
      </c>
      <c r="N112" s="10">
        <f>3/24*OO[[#This Row],[70 (27JUN1985 15:00:00)-Water Temperature (C)]]*OO[[#This Row],[12]]/SUM(OO[12])</f>
        <v>1.0149144764326002E-3</v>
      </c>
      <c r="O112" s="10">
        <f>3/24*OO[[#This Row],[71 (27JUN1985 18:00:00)-Water Temperature (C)]]*OO[[#This Row],[13]]/SUM(OO[13])</f>
        <v>1.405199748133362E-4</v>
      </c>
      <c r="P112" s="10">
        <f>3/24*OO[[#This Row],[72 (27JUN1985 21:00:00)-Water Temperature (C)]]*OO[[#This Row],[14]]/SUM(OO[14])</f>
        <v>5.0868449364658678E-5</v>
      </c>
      <c r="Q112" s="10">
        <f>3/24*OO[[#This Row],[73 (28JUN1985 00:00:00)-Water Temperature (C)]]*OO[[#This Row],[15]]/SUM(OO[15])</f>
        <v>4.5542135987923611E-5</v>
      </c>
      <c r="R112" s="10">
        <f>3/24*OO[[#This Row],[74 (28JUN1985 03:00:00)-Water Temperature (C)]]*OO[[#This Row],[16]]/SUM(OO[16])</f>
        <v>5.0818495943061209E-5</v>
      </c>
      <c r="S112" s="10">
        <f>3/24*OO[[#This Row],[75 (28JUN1985 06:00:00)-Water Temperature (C)]]*OO[[#This Row],[17]]/SUM(OO[17])</f>
        <v>5.5632951390137135E-5</v>
      </c>
      <c r="T112" s="10">
        <f>3/24*OO[[#This Row],[76 (28JUN1985 09:00:00)-Water Temperature (C)]]*OO[[#This Row],[18]]/SUM(OO[18])</f>
        <v>5.6255118054017397E-5</v>
      </c>
      <c r="U112" s="10">
        <f>3/24*OO[[#This Row],[77 (28JUN1985 12:00:00)-Water Temperature (C)]]*OO[[#This Row],[19]]/SUM(OO[19])</f>
        <v>5.2754870540119154E-5</v>
      </c>
      <c r="V112" s="10">
        <f>3/24000000*OO[[#This Row],[78 (28JUN1985 15:00:00)-Water Temperature (C)]]*OO[[#This Row],[20]]</f>
        <v>4.6384395756875E-5</v>
      </c>
      <c r="W112" s="10">
        <f>3/24000000*OO[[#This Row],[79 (28JUN1985 18:00:00)-Water Temperature (C)]]*OO[[#This Row],[21]]</f>
        <v>4.0130960571199998E-5</v>
      </c>
      <c r="X112" s="10">
        <f>3/24000000*OO[[#This Row],[80 (28JUN1985 21:00:00)-Water Temperature (C)]]*OO[[#This Row],[22]]</f>
        <v>3.4831885550400003E-5</v>
      </c>
      <c r="Y112" s="10">
        <f>3/24000000*OO[[#This Row],[81 (29JUN1985 00:00:00)-Water Temperature (C)]]*OO[[#This Row],[23]]</f>
        <v>3.0720320109562498E-5</v>
      </c>
      <c r="Z112" s="10">
        <f>3/24000000*OO[[#This Row],[82 (29JUN1985 03:00:00)-Water Temperature (C)]]*OO[[#This Row],[24]]</f>
        <v>2.7920959012099998E-5</v>
      </c>
      <c r="AA112" s="10">
        <f>3/24000000*OO[[#This Row],[83 (29JUN1985 06:00:00)-Water Temperature (C)]]*OO[[#This Row],[25]]</f>
        <v>2.5737825042474997E-5</v>
      </c>
      <c r="AB112" s="10">
        <f>3/24000000*OO[[#This Row],[84 (29JUN1985 09:00:00)-Water Temperature (C)]]*OO[[#This Row],[26]]</f>
        <v>2.3410273883719999E-5</v>
      </c>
      <c r="AC112" s="10">
        <f>3/24000000*OO[[#This Row],[85 (29JUN1985 12:00:00)-Water Temperature (C)]]*OO[[#This Row],[27]]</f>
        <v>2.0753742573299999E-5</v>
      </c>
      <c r="AD112" s="10">
        <f>3/24000000*OO[[#This Row],[86 (29JUN1985 15:00:00)-Water Temperature (C)]]*OO[[#This Row],[28]]</f>
        <v>1.7680068379784999E-5</v>
      </c>
      <c r="AE112" s="10">
        <f>3/24000000*OO[[#This Row],[88 (29JUN1985 21:00:00)-Water Temperature (C)]]*OO[[#This Row],[30]]</f>
        <v>1.2748509237870001E-5</v>
      </c>
      <c r="AF112" s="10">
        <f>3/24000000*OO[[#This Row],[88 (29JUN1985 21:00:00)-Water Temperature (C)]]*OO[[#This Row],[30]]</f>
        <v>1.2748509237870001E-5</v>
      </c>
      <c r="AG112" s="10">
        <f>3/24000000*OO[[#This Row],[89 (30JUN1985 00:00:00)-Water Temperature (C)]]*OO[[#This Row],[31]]</f>
        <v>1.0994717759712498E-5</v>
      </c>
      <c r="AH112" s="10">
        <f>3/24000000*OO[[#This Row],[90 (30JUN1985 03:00:00)-Water Temperature (C)]]*OO[[#This Row],[32]]</f>
        <v>9.8068505606750017E-6</v>
      </c>
      <c r="AI112" s="10">
        <f>3/24000000*OO[[#This Row],[91 (30JUN1985 06:00:00)-Water Temperature (C)]]*OO[[#This Row],[33]]</f>
        <v>8.9061008838175004E-6</v>
      </c>
      <c r="AJ112" s="10">
        <f>3/24000000*OO[[#This Row],[92 (30JUN1985 09:00:00)-Water Temperature (C)]]*OO[[#This Row],[34]]</f>
        <v>8.1532528785349994E-6</v>
      </c>
      <c r="AK112" s="10">
        <f>3/24000000*OO[[#This Row],[93 (30JUN1985 12:00:00)-Water Temperature (C)]]*OO[[#This Row],[35]]</f>
        <v>7.3261357879799997E-6</v>
      </c>
      <c r="AL112" s="10">
        <f>3/24000000*OO[[#This Row],[94 (30JUN1985 15:00:00)-Water Temperature (C)]]*OO[[#This Row],[36]]</f>
        <v>6.3246671253549998E-6</v>
      </c>
      <c r="AM112" s="10">
        <f>3/24000000*OO[[#This Row],[95 (30JUN1985 18:00:00)-Water Temperature (C)]]*OO[[#This Row],[37]]</f>
        <v>5.3040200831624995E-6</v>
      </c>
      <c r="AN112" s="10">
        <f>3/24000000*OO[[#This Row],[96 (30JUN1985 21:00:00)-Water Temperature (C)]]*OO[[#This Row],[38]]</f>
        <v>4.4513431254200001E-6</v>
      </c>
      <c r="AO112" s="10">
        <f>3/24000000*OO[[#This Row],[97 (01JUL1985 00:00:00)-Water Temperature (C)]]*OO[[#This Row],[39]]</f>
        <v>3.8358962424999999E-6</v>
      </c>
      <c r="AP112" s="10">
        <f>3/24000000*OO[[#This Row],[98 (01JUL1985 03:00:00)-Water Temperature (C)]]*OO[[#This Row],[40]]</f>
        <v>3.4748805273600002E-6</v>
      </c>
      <c r="AQ112" s="10">
        <f>3/24000000*OO[[#This Row],[99 (01JUL1985 06:00:00)-Water Temperature (C)]]*OO[[#This Row],[41]]</f>
        <v>3.0104779005000003E-6</v>
      </c>
      <c r="AR112" s="10">
        <f>3/24000000*OO[[#This Row],[100 (01JUL1985 09:00:00)-Water Temperature (C)]]*OO[[#This Row],[42]]</f>
        <v>2.388853113806625E-6</v>
      </c>
      <c r="AS112" s="10">
        <f>3/24000000*OO[[#This Row],[101 (01JUL1985 12:00:00)-Water Temperature (C)]]*OO[[#This Row],[43]]</f>
        <v>1.7166691073497499E-6</v>
      </c>
      <c r="AT112" s="10">
        <f>3/24000000*OO[[#This Row],[102 (01JUL1985 15:00:00)-Water Temperature (C)]]*OO[[#This Row],[44]]</f>
        <v>1.1660665104664998E-6</v>
      </c>
      <c r="AU112" s="10">
        <f>3/24000000*OO[[#This Row],[103 (01JUL1985 18:00:00)-Water Temperature (C)]]*OO[[#This Row],[45]]</f>
        <v>7.9847457461399994E-7</v>
      </c>
      <c r="AV112" s="10">
        <f>3/24000000*OO[[#This Row],[104 (01JUL1985 21:00:00)-Water Temperature (C)]]*OO[[#This Row],[46]]</f>
        <v>5.8074309026162501E-7</v>
      </c>
      <c r="AW112" s="10">
        <f>3/24000000*OO[[#This Row],[105 (02JUL1985 00:00:00)-Water Temperature (C)]]*OO[[#This Row],[47]]</f>
        <v>4.6092057340875003E-7</v>
      </c>
      <c r="AX112" s="10">
        <f>3/24000000*OO[[#This Row],[106 (02JUL1985 03:00:00)-Water Temperature (C)]]*OO[[#This Row],[48]]</f>
        <v>4.1042233361249999E-7</v>
      </c>
      <c r="AY112" s="10">
        <f>3/24000000*OO[[#This Row],[107 (02JUL1985 06:00:00)-Water Temperature (C)]]*OO[[#This Row],[49]]</f>
        <v>3.8429210510499997E-7</v>
      </c>
      <c r="AZ112" s="10">
        <f>3/24000000*OO[[#This Row],[108 (02JUL1985 09:00:00)-Water Temperature (C)]]*OO[[#This Row],[50]]</f>
        <v>3.6510460727737501E-7</v>
      </c>
      <c r="BA112" s="10">
        <f>3/24000000*OO[[#This Row],[109 (02JUL1985 12:00:00)-Water Temperature (C)]]*OO[[#This Row],[51]]</f>
        <v>3.4426474412400006E-7</v>
      </c>
      <c r="BB112" s="10">
        <f>3/24000000*OO[[#This Row],[110 (02JUL1985 15:00:00)-Water Temperature (C)]]*OO[[#This Row],[52]]</f>
        <v>3.1519555860312504E-7</v>
      </c>
      <c r="BC112" s="10">
        <f>3/24000000*OO[[#This Row],[111 (02JUL1985 18:00:00)-Water Temperature (C)]]*OO[[#This Row],[53]]</f>
        <v>2.8336801367437504E-7</v>
      </c>
      <c r="BD112" s="10">
        <f>3/24000000*OO[[#This Row],[112 (02JUL1985 21:00:00)-Water Temperature (C)]]*OO[[#This Row],[54]]</f>
        <v>2.5687156187999999E-7</v>
      </c>
      <c r="BE112" s="10">
        <f>3/24000000*OO[[#This Row],[113 (03JUL1985 00:00:00)-Water Temperature (C)]]*OO[[#This Row],[55]]</f>
        <v>2.3826613867474999E-7</v>
      </c>
      <c r="BF112" s="10">
        <f>3/24000000*OO[[#This Row],[114 (03JUL1985 03:00:00)-Water Temperature (C)]]*OO[[#This Row],[56]]</f>
        <v>2.3437556956787501E-7</v>
      </c>
      <c r="BG112" s="10">
        <f>3/24000000*OO[[#This Row],[115 (03JUL1985 06:00:00)-Water Temperature (C)]]*OO[[#This Row],[57]]</f>
        <v>2.3464271050000003E-7</v>
      </c>
      <c r="BH112" s="10">
        <f>3/24000000*OO[[#This Row],[116 (03JUL1985 09:00:00)-Water Temperature (C)]]*OO[[#This Row],[58]]</f>
        <v>2.3287248646488748E-7</v>
      </c>
      <c r="BI112" s="10">
        <f>3/24000000*OO[[#This Row],[117 (03JUL1985 12:00:00)-Water Temperature (C)]]*OO[[#This Row],[59]]</f>
        <v>2.2609564615680004E-7</v>
      </c>
      <c r="BJ112" s="10">
        <f>3/24000000*OO[[#This Row],[118 (03JUL1985 15:00:00)-Water Temperature (C)]]*OO[[#This Row],[60]]</f>
        <v>2.1044608293554999E-7</v>
      </c>
      <c r="BK112" s="10">
        <f>3/24000000*OO[[#This Row],[119 (03JUL1985 18:00:00)-Water Temperature (C)]]*OO[[#This Row],[61]]</f>
        <v>1.9160482074074999E-7</v>
      </c>
      <c r="BL112" s="10">
        <f>3/24000000*OO[[#This Row],[120 (03JUL1985 21:00:00)-Water Temperature (C)]]*OO[[#This Row],[62]]</f>
        <v>1.7439524392594998E-7</v>
      </c>
      <c r="BM112" s="10">
        <f>3/24000000*OO[[#This Row],[121 (04JUL1985 00:00:00)-Water Temperature (C)]]*OO[[#This Row],[63]]</f>
        <v>1.6133362192239999E-7</v>
      </c>
      <c r="BN112" s="10">
        <f>3/24000000*OO[[#This Row],[122 (04JUL1985 03:00:00)-Water Temperature (C)]]*OO[[#This Row],[64]]</f>
        <v>1.5667473153339999E-7</v>
      </c>
      <c r="BO112" s="10">
        <f>3/24000000*OO[[#This Row],[123 (04JUL1985 06:00:00)-Water Temperature (C)]]*OO[[#This Row],[65]]</f>
        <v>1.524697559784E-7</v>
      </c>
      <c r="BP112" s="10">
        <f>3/24000000*OO[[#This Row],[124 (04JUL1985 09:00:00)-Water Temperature (C)]]*OO[[#This Row],[66]]</f>
        <v>1.4928011596822501E-7</v>
      </c>
      <c r="BQ112" s="10">
        <f>3/24000000*OO[[#This Row],[125 (04JUL1985 12:00:00)-Water Temperature (C)]]*OO[[#This Row],[67]]</f>
        <v>1.4263740286499998E-7</v>
      </c>
      <c r="BR112" s="10">
        <f>3/24000000*OO[[#This Row],[126 (04JUL1985 15:00:00)-Water Temperature (C)]]*OO[[#This Row],[68]]</f>
        <v>1.3439061271075E-7</v>
      </c>
      <c r="BS112" s="10">
        <f>3/24000000*OO[[#This Row],[127 (04JUL1985 18:00:00)-Water Temperature (C)]]*OO[[#This Row],[69]]</f>
        <v>1.2688696892024998E-7</v>
      </c>
      <c r="BT112" s="10">
        <f>3/24000000*OO[[#This Row],[128 (04JUL1985 21:00:00)-Water Temperature (C)]]*OO[[#This Row],[70]]</f>
        <v>1.1951697307015E-7</v>
      </c>
      <c r="BU112" s="10">
        <f>3/24000000*OO[[#This Row],[129 (05JUL1985 00:00:00)-Water Temperature (C)]]*OO[[#This Row],[71]]</f>
        <v>1.1280016638249999E-7</v>
      </c>
      <c r="BV112" s="10">
        <f>3/24000000*OO[[#This Row],[130 (05JUL1985 03:00:00)-Water Temperature (C)]]*OO[[#This Row],[72]]</f>
        <v>1.1021557641775E-7</v>
      </c>
      <c r="BW112" s="10">
        <f>3/24000000*OO[[#This Row],[131 (05JUL1985 06:00:00)-Water Temperature (C)]]*OO[[#This Row],[73]]</f>
        <v>1.076634214051875E-7</v>
      </c>
      <c r="BX112" s="10">
        <f>3/24000000*OO[[#This Row],[132 (05JUL1985 09:00:00)-Water Temperature (C)]]*OO[[#This Row],[74]]</f>
        <v>1.0551778649781248E-7</v>
      </c>
      <c r="BY112" s="10">
        <f>3/24000000*OO[[#This Row],[133 (05JUL1985 12:00:00)-Water Temperature (C)]]*OO[[#This Row],[75]]</f>
        <v>1.0281942113089999E-7</v>
      </c>
      <c r="BZ112" s="10">
        <f>3/24000000*OO[[#This Row],[134 (05JUL1985 15:00:00)-Water Temperature (C)]]*OO[[#This Row],[76]]</f>
        <v>9.7878794824999985E-8</v>
      </c>
      <c r="CA112" s="10">
        <f>3/24000000*OO[[#This Row],[135 (05JUL1985 18:00:00)-Water Temperature (C)]]*OO[[#This Row],[77]]</f>
        <v>9.205179877117501E-8</v>
      </c>
      <c r="CB112" s="10">
        <f>3/24000000*OO[[#This Row],[136 (05JUL1985 21:00:00)-Water Temperature (C)]]*OO[[#This Row],[78]]</f>
        <v>8.6435918413725012E-8</v>
      </c>
      <c r="CC112" s="10">
        <f>3/24000000*OO[[#This Row],[137 (06JUL1985 00:00:00)-Water Temperature (C)]]*OO[[#This Row],[79]]</f>
        <v>8.2423081157112488E-8</v>
      </c>
      <c r="CD112" s="10">
        <f>3/24000000*OO[[#This Row],[138 (06JUL1985 03:00:00)-Water Temperature (C)]]*OO[[#This Row],[80]]</f>
        <v>8.31299016461375E-8</v>
      </c>
      <c r="CE112" s="10">
        <f>3/24000000*OO[[#This Row],[139 (06JUL1985 06:00:00)-Water Temperature (C)]]*OO[[#This Row],[81]]</f>
        <v>8.4239119386299989E-8</v>
      </c>
      <c r="CF112" s="10">
        <f>3/24000000*OO[[#This Row],[140 (06JUL1985 09:00:00)-Water Temperature (C)]]*OO[[#This Row],[82]]</f>
        <v>8.5416925881474983E-8</v>
      </c>
      <c r="CG112" s="10">
        <f>3/24000000*OO[[#This Row],[141 (06JUL1985 12:00:00)-Water Temperature (C)]]*OO[[#This Row],[83]]</f>
        <v>8.6440865039025004E-8</v>
      </c>
      <c r="CH112" s="10">
        <f>3/24000000*OO[[#This Row],[142 (06JUL1985 15:00:00)-Water Temperature (C)]]*OO[[#This Row],[84]]</f>
        <v>8.4664699583749992E-8</v>
      </c>
      <c r="CI112" s="10">
        <f>3/24000000*OO[[#This Row],[143 (06JUL1985 18:00:00)-Water Temperature (C)]]*OO[[#This Row],[85]]</f>
        <v>7.9916032102562491E-8</v>
      </c>
      <c r="CJ112" s="10">
        <f>3/24000000*OO[[#This Row],[144 (06JUL1985 21:00:00)-Water Temperature (C)]]*OO[[#This Row],[86]]</f>
        <v>7.421850467377499E-8</v>
      </c>
      <c r="CK112" s="10">
        <f>3/24000000*OO[[#This Row],[145 (07JUL1985 00:00:00)-Water Temperature (C)]]*OO[[#This Row],[87]]</f>
        <v>7.0531614473849992E-8</v>
      </c>
      <c r="CL112" s="10">
        <f>3/24000000*OO[[#This Row],[146 (07JUL1985 03:00:00)-Water Temperature (C)]]*OO[[#This Row],[88]]</f>
        <v>7.1390376297324996E-8</v>
      </c>
      <c r="CM112" s="10">
        <f>3/24000000*OO[[#This Row],[147 (07JUL1985 06:00:00)-Water Temperature (C)]]*OO[[#This Row],[89]]</f>
        <v>7.2526998364424998E-8</v>
      </c>
      <c r="CN112" s="10">
        <f>3/24000000*OO[[#This Row],[148 (07JUL1985 09:00:00)-Water Temperature (C)]]*OO[[#This Row],[90]]</f>
        <v>7.1534778617174993E-8</v>
      </c>
      <c r="CO112" s="10">
        <f>3/24000000*OO[[#This Row],[149 (07JUL1985 12:00:00)-Water Temperature (C)]]*OO[[#This Row],[91]]</f>
        <v>6.8398368830975002E-8</v>
      </c>
      <c r="CP112" s="10">
        <f>3/24000000*OO[[#This Row],[150 (07JUL1985 15:00:00)-Water Temperature (C)]]*OO[[#This Row],[92]]</f>
        <v>6.3449861848799991E-8</v>
      </c>
      <c r="CQ112" s="10">
        <f>3/24000000*OO[[#This Row],[151 (07JUL1985 18:00:00)-Water Temperature (C)]]*OO[[#This Row],[93]]</f>
        <v>5.8571426929500001E-8</v>
      </c>
      <c r="CR112" s="10">
        <f>3/24000000*OO[[#This Row],[152 (07JUL1985 21:00:00)-Water Temperature (C)]]*OO[[#This Row],[94]]</f>
        <v>5.4396770253024994E-8</v>
      </c>
      <c r="CS112" s="10">
        <f>3/24000000*OO[[#This Row],[153 (08JUL1985 00:00:00)-Water Temperature (C)]]*OO[[#This Row],[95]]</f>
        <v>5.0830911095550003E-8</v>
      </c>
      <c r="CT112" s="10">
        <f>3/24000000*OO[[#This Row],[154 (08JUL1985 03:00:00)-Water Temperature (C)]]*OO[[#This Row],[96]]</f>
        <v>4.8864788834475002E-8</v>
      </c>
      <c r="CU112" s="10">
        <f>3/24000000*OO[[#This Row],[155 (08JUL1985 06:00:00)-Water Temperature (C)]]*OO[[#This Row],[97]]</f>
        <v>4.9141724753999992E-8</v>
      </c>
      <c r="CV112" s="10">
        <f>3/24000000*OO[[#This Row],[156 (08JUL1985 09:00:00)-Water Temperature (C)]]*OO[[#This Row],[98]]</f>
        <v>5.0089635163887501E-8</v>
      </c>
      <c r="CW112" s="10">
        <f>3/24000000*OO[[#This Row],[157 (08JUL1985 12:00:00)-Water Temperature (C)]]*OO[[#This Row],[99]]</f>
        <v>5.1036871432250003E-8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1.0491449451160673E-42</v>
      </c>
      <c r="E113" s="10">
        <f>3/24*OO[[#This Row],[61 (26JUN1985 12:00:00)-Water Temperature (C)]]*OO[[#This Row],[3]]/SUM(OO[3])</f>
        <v>3.3380819089709702E-29</v>
      </c>
      <c r="F113" s="10">
        <f>3/24*OO[[#This Row],[62 (26JUN1985 15:00:00)-Water Temperature (C)]]*OO[[#This Row],[4]]/SUM(OO[4])</f>
        <v>1.6325381920707567E-17</v>
      </c>
      <c r="G113" s="10">
        <f>3/24*OO[[#This Row],[63 (26JUN1985 18:00:00)-Water Temperature (C)]]*OO[[#This Row],[5]]/SUM(OO[5])</f>
        <v>9.2282307542778283E-8</v>
      </c>
      <c r="H113" s="10">
        <f>3/24*OO[[#This Row],[64 (26JUN1985 21:00:00)-Water Temperature (C)]]*OO[[#This Row],[6]]/SUM(OO[6])</f>
        <v>3.3055058008783035E-4</v>
      </c>
      <c r="I113" s="10">
        <f>3/24*OO[[#This Row],[65 (27JUN1985 00:00:00)-Water Temperature (C)]]*OO[[#This Row],[7]]/SUM(OO[7])</f>
        <v>1.5747469594292011E-2</v>
      </c>
      <c r="J113" s="10">
        <f>3/24*OO[[#This Row],[66 (27JUN1985 03:00:00)-Water Temperature (C)]]*OO[[#This Row],[8]]/SUM(OO[8])</f>
        <v>8.2863201566470937E-2</v>
      </c>
      <c r="K113" s="10">
        <f>3/24*OO[[#This Row],[67 (27JUN1985 06:00:00)-Water Temperature (C)]]*OO[[#This Row],[9]]/SUM(OO[9])</f>
        <v>0.10720985977704371</v>
      </c>
      <c r="L113" s="10">
        <f>3/24*OO[[#This Row],[68 (27JUN1985 09:00:00)-Water Temperature (C)]]*OO[[#This Row],[10]]/SUM(OO[10])</f>
        <v>5.0555292841059932E-2</v>
      </c>
      <c r="M113" s="10">
        <f>3/24*OO[[#This Row],[69 (27JUN1985 12:00:00)-Water Temperature (C)]]*OO[[#This Row],[11]]/SUM(OO[11])</f>
        <v>1.1751603826482406E-2</v>
      </c>
      <c r="N113" s="10">
        <f>3/24*OO[[#This Row],[70 (27JUN1985 15:00:00)-Water Temperature (C)]]*OO[[#This Row],[12]]/SUM(OO[12])</f>
        <v>1.6937214027674407E-3</v>
      </c>
      <c r="O113" s="10">
        <f>3/24*OO[[#This Row],[71 (27JUN1985 18:00:00)-Water Temperature (C)]]*OO[[#This Row],[13]]/SUM(OO[13])</f>
        <v>2.2401306492053475E-4</v>
      </c>
      <c r="P113" s="10">
        <f>3/24*OO[[#This Row],[72 (27JUN1985 21:00:00)-Water Temperature (C)]]*OO[[#This Row],[14]]/SUM(OO[14])</f>
        <v>6.7475990448879E-5</v>
      </c>
      <c r="Q113" s="10">
        <f>3/24*OO[[#This Row],[73 (28JUN1985 00:00:00)-Water Temperature (C)]]*OO[[#This Row],[15]]/SUM(OO[15])</f>
        <v>5.5886734612688646E-5</v>
      </c>
      <c r="R113" s="10">
        <f>3/24*OO[[#This Row],[74 (28JUN1985 03:00:00)-Water Temperature (C)]]*OO[[#This Row],[16]]/SUM(OO[16])</f>
        <v>6.1604730584360019E-5</v>
      </c>
      <c r="S113" s="10">
        <f>3/24*OO[[#This Row],[75 (28JUN1985 06:00:00)-Water Temperature (C)]]*OO[[#This Row],[17]]/SUM(OO[17])</f>
        <v>6.7708911007703624E-5</v>
      </c>
      <c r="T113" s="10">
        <f>3/24*OO[[#This Row],[76 (28JUN1985 09:00:00)-Water Temperature (C)]]*OO[[#This Row],[18]]/SUM(OO[18])</f>
        <v>6.8924684180764241E-5</v>
      </c>
      <c r="U113" s="10">
        <f>3/24*OO[[#This Row],[77 (28JUN1985 12:00:00)-Water Temperature (C)]]*OO[[#This Row],[19]]/SUM(OO[19])</f>
        <v>6.4916984330125994E-5</v>
      </c>
      <c r="V113" s="10">
        <f>3/24000000*OO[[#This Row],[78 (28JUN1985 15:00:00)-Water Temperature (C)]]*OO[[#This Row],[20]]</f>
        <v>5.7101319334949997E-5</v>
      </c>
      <c r="W113" s="10">
        <f>3/24000000*OO[[#This Row],[79 (28JUN1985 18:00:00)-Water Temperature (C)]]*OO[[#This Row],[21]]</f>
        <v>4.9321646840612497E-5</v>
      </c>
      <c r="X113" s="10">
        <f>3/24000000*OO[[#This Row],[80 (28JUN1985 21:00:00)-Water Temperature (C)]]*OO[[#This Row],[22]]</f>
        <v>4.2656697589450004E-5</v>
      </c>
      <c r="Y113" s="10">
        <f>3/24000000*OO[[#This Row],[81 (29JUN1985 00:00:00)-Water Temperature (C)]]*OO[[#This Row],[23]]</f>
        <v>3.7457512931312507E-5</v>
      </c>
      <c r="Z113" s="10">
        <f>3/24000000*OO[[#This Row],[82 (29JUN1985 03:00:00)-Water Temperature (C)]]*OO[[#This Row],[24]]</f>
        <v>3.3971731985762501E-5</v>
      </c>
      <c r="AA113" s="10">
        <f>3/24000000*OO[[#This Row],[83 (29JUN1985 06:00:00)-Water Temperature (C)]]*OO[[#This Row],[25]]</f>
        <v>3.12362784877E-5</v>
      </c>
      <c r="AB113" s="10">
        <f>3/24000000*OO[[#This Row],[84 (29JUN1985 09:00:00)-Water Temperature (C)]]*OO[[#This Row],[26]]</f>
        <v>2.8372626934575E-5</v>
      </c>
      <c r="AC113" s="10">
        <f>3/24000000*OO[[#This Row],[85 (29JUN1985 12:00:00)-Water Temperature (C)]]*OO[[#This Row],[27]]</f>
        <v>2.5202312018574999E-5</v>
      </c>
      <c r="AD113" s="10">
        <f>3/24000000*OO[[#This Row],[86 (29JUN1985 15:00:00)-Water Temperature (C)]]*OO[[#This Row],[28]]</f>
        <v>2.1474827326517496E-5</v>
      </c>
      <c r="AE113" s="10">
        <f>3/24000000*OO[[#This Row],[88 (29JUN1985 21:00:00)-Water Temperature (C)]]*OO[[#This Row],[30]]</f>
        <v>1.542440240993E-5</v>
      </c>
      <c r="AF113" s="10">
        <f>3/24000000*OO[[#This Row],[88 (29JUN1985 21:00:00)-Water Temperature (C)]]*OO[[#This Row],[30]]</f>
        <v>1.542440240993E-5</v>
      </c>
      <c r="AG113" s="10">
        <f>3/24000000*OO[[#This Row],[89 (30JUN1985 00:00:00)-Water Temperature (C)]]*OO[[#This Row],[31]]</f>
        <v>1.324526668561125E-5</v>
      </c>
      <c r="AH113" s="10">
        <f>3/24000000*OO[[#This Row],[90 (30JUN1985 03:00:00)-Water Temperature (C)]]*OO[[#This Row],[32]]</f>
        <v>1.1787263428990001E-5</v>
      </c>
      <c r="AI113" s="10">
        <f>3/24000000*OO[[#This Row],[91 (30JUN1985 06:00:00)-Water Temperature (C)]]*OO[[#This Row],[33]]</f>
        <v>1.06874740895125E-5</v>
      </c>
      <c r="AJ113" s="10">
        <f>3/24000000*OO[[#This Row],[92 (30JUN1985 09:00:00)-Water Temperature (C)]]*OO[[#This Row],[34]]</f>
        <v>9.7712757803849991E-6</v>
      </c>
      <c r="AK113" s="10">
        <f>3/24000000*OO[[#This Row],[93 (30JUN1985 12:00:00)-Water Temperature (C)]]*OO[[#This Row],[35]]</f>
        <v>8.7773791572512491E-6</v>
      </c>
      <c r="AL113" s="10">
        <f>3/24000000*OO[[#This Row],[94 (30JUN1985 15:00:00)-Water Temperature (C)]]*OO[[#This Row],[36]]</f>
        <v>7.5813187340099994E-6</v>
      </c>
      <c r="AM113" s="10">
        <f>3/24000000*OO[[#This Row],[95 (30JUN1985 18:00:00)-Water Temperature (C)]]*OO[[#This Row],[37]]</f>
        <v>6.3635523745549995E-6</v>
      </c>
      <c r="AN113" s="10">
        <f>3/24000000*OO[[#This Row],[96 (30JUN1985 21:00:00)-Water Temperature (C)]]*OO[[#This Row],[38]]</f>
        <v>5.3357096903300004E-6</v>
      </c>
      <c r="AO113" s="10">
        <f>3/24000000*OO[[#This Row],[97 (01JUL1985 00:00:00)-Water Temperature (C)]]*OO[[#This Row],[39]]</f>
        <v>4.5891825701250002E-6</v>
      </c>
      <c r="AP113" s="10">
        <f>3/24000000*OO[[#This Row],[98 (01JUL1985 03:00:00)-Water Temperature (C)]]*OO[[#This Row],[40]]</f>
        <v>4.1605718916862502E-6</v>
      </c>
      <c r="AQ113" s="10">
        <f>3/24000000*OO[[#This Row],[99 (01JUL1985 06:00:00)-Water Temperature (C)]]*OO[[#This Row],[41]]</f>
        <v>3.6259665312999995E-6</v>
      </c>
      <c r="AR113" s="10">
        <f>3/24000000*OO[[#This Row],[100 (01JUL1985 09:00:00)-Water Temperature (C)]]*OO[[#This Row],[42]]</f>
        <v>2.9094109691375E-6</v>
      </c>
      <c r="AS113" s="10">
        <f>3/24000000*OO[[#This Row],[101 (01JUL1985 12:00:00)-Water Temperature (C)]]*OO[[#This Row],[43]]</f>
        <v>2.1139173978585002E-6</v>
      </c>
      <c r="AT113" s="10">
        <f>3/24000000*OO[[#This Row],[102 (01JUL1985 15:00:00)-Water Temperature (C)]]*OO[[#This Row],[44]]</f>
        <v>1.4390826765434999E-6</v>
      </c>
      <c r="AU113" s="10">
        <f>3/24000000*OO[[#This Row],[103 (01JUL1985 18:00:00)-Water Temperature (C)]]*OO[[#This Row],[45]]</f>
        <v>9.8007404127787499E-7</v>
      </c>
      <c r="AV113" s="10">
        <f>3/24000000*OO[[#This Row],[104 (01JUL1985 21:00:00)-Water Temperature (C)]]*OO[[#This Row],[46]]</f>
        <v>7.0575623352000002E-7</v>
      </c>
      <c r="AW113" s="10">
        <f>3/24000000*OO[[#This Row],[105 (02JUL1985 00:00:00)-Water Temperature (C)]]*OO[[#This Row],[47]]</f>
        <v>5.5455322823724991E-7</v>
      </c>
      <c r="AX113" s="10">
        <f>3/24000000*OO[[#This Row],[106 (02JUL1985 03:00:00)-Water Temperature (C)]]*OO[[#This Row],[48]]</f>
        <v>4.8958294018562493E-7</v>
      </c>
      <c r="AY113" s="10">
        <f>3/24000000*OO[[#This Row],[107 (02JUL1985 06:00:00)-Water Temperature (C)]]*OO[[#This Row],[49]]</f>
        <v>4.5546617825999993E-7</v>
      </c>
      <c r="AZ113" s="10">
        <f>3/24000000*OO[[#This Row],[108 (02JUL1985 09:00:00)-Water Temperature (C)]]*OO[[#This Row],[50]]</f>
        <v>4.3171112452874999E-7</v>
      </c>
      <c r="BA113" s="10">
        <f>3/24000000*OO[[#This Row],[109 (02JUL1985 12:00:00)-Water Temperature (C)]]*OO[[#This Row],[51]]</f>
        <v>4.0743537817612501E-7</v>
      </c>
      <c r="BB113" s="10">
        <f>3/24000000*OO[[#This Row],[110 (02JUL1985 15:00:00)-Water Temperature (C)]]*OO[[#This Row],[52]]</f>
        <v>3.728778267234999E-7</v>
      </c>
      <c r="BC113" s="10">
        <f>3/24000000*OO[[#This Row],[111 (02JUL1985 18:00:00)-Water Temperature (C)]]*OO[[#This Row],[53]]</f>
        <v>3.3522502622599996E-7</v>
      </c>
      <c r="BD113" s="10">
        <f>3/24000000*OO[[#This Row],[112 (02JUL1985 21:00:00)-Water Temperature (C)]]*OO[[#This Row],[54]]</f>
        <v>3.03617672154E-7</v>
      </c>
      <c r="BE113" s="10">
        <f>3/24000000*OO[[#This Row],[113 (03JUL1985 00:00:00)-Water Temperature (C)]]*OO[[#This Row],[55]]</f>
        <v>2.8102023061612499E-7</v>
      </c>
      <c r="BF113" s="10">
        <f>3/24000000*OO[[#This Row],[114 (03JUL1985 03:00:00)-Water Temperature (C)]]*OO[[#This Row],[56]]</f>
        <v>2.7598710208874999E-7</v>
      </c>
      <c r="BG113" s="10">
        <f>3/24000000*OO[[#This Row],[115 (03JUL1985 06:00:00)-Water Temperature (C)]]*OO[[#This Row],[57]]</f>
        <v>2.7605093942124998E-7</v>
      </c>
      <c r="BH113" s="10">
        <f>3/24000000*OO[[#This Row],[116 (03JUL1985 09:00:00)-Water Temperature (C)]]*OO[[#This Row],[58]]</f>
        <v>2.7398584707102493E-7</v>
      </c>
      <c r="BI113" s="10">
        <f>3/24000000*OO[[#This Row],[117 (03JUL1985 12:00:00)-Water Temperature (C)]]*OO[[#This Row],[59]]</f>
        <v>2.6658956050624999E-7</v>
      </c>
      <c r="BJ113" s="10">
        <f>3/24000000*OO[[#This Row],[118 (03JUL1985 15:00:00)-Water Temperature (C)]]*OO[[#This Row],[60]]</f>
        <v>2.4836714782815001E-7</v>
      </c>
      <c r="BK113" s="10">
        <f>3/24000000*OO[[#This Row],[119 (03JUL1985 18:00:00)-Water Temperature (C)]]*OO[[#This Row],[61]]</f>
        <v>2.2627076549934998E-7</v>
      </c>
      <c r="BL113" s="10">
        <f>3/24000000*OO[[#This Row],[120 (03JUL1985 21:00:00)-Water Temperature (C)]]*OO[[#This Row],[62]]</f>
        <v>2.0585939870599998E-7</v>
      </c>
      <c r="BM113" s="10">
        <f>3/24000000*OO[[#This Row],[121 (04JUL1985 00:00:00)-Water Temperature (C)]]*OO[[#This Row],[63]]</f>
        <v>1.9010268527029998E-7</v>
      </c>
      <c r="BN113" s="10">
        <f>3/24000000*OO[[#This Row],[122 (04JUL1985 03:00:00)-Water Temperature (C)]]*OO[[#This Row],[64]]</f>
        <v>1.8439730470807502E-7</v>
      </c>
      <c r="BO113" s="10">
        <f>3/24000000*OO[[#This Row],[123 (04JUL1985 06:00:00)-Water Temperature (C)]]*OO[[#This Row],[65]]</f>
        <v>1.791657396478125E-7</v>
      </c>
      <c r="BP113" s="10">
        <f>3/24000000*OO[[#This Row],[124 (04JUL1985 09:00:00)-Water Temperature (C)]]*OO[[#This Row],[66]]</f>
        <v>1.75480904372175E-7</v>
      </c>
      <c r="BQ113" s="10">
        <f>3/24000000*OO[[#This Row],[125 (04JUL1985 12:00:00)-Water Temperature (C)]]*OO[[#This Row],[67]]</f>
        <v>1.6795441220415004E-7</v>
      </c>
      <c r="BR113" s="10">
        <f>3/24000000*OO[[#This Row],[126 (04JUL1985 15:00:00)-Water Temperature (C)]]*OO[[#This Row],[68]]</f>
        <v>1.5846047460585001E-7</v>
      </c>
      <c r="BS113" s="10">
        <f>3/24000000*OO[[#This Row],[127 (04JUL1985 18:00:00)-Water Temperature (C)]]*OO[[#This Row],[69]]</f>
        <v>1.4971244368155E-7</v>
      </c>
      <c r="BT113" s="10">
        <f>3/24000000*OO[[#This Row],[128 (04JUL1985 21:00:00)-Water Temperature (C)]]*OO[[#This Row],[70]]</f>
        <v>1.4102502003287499E-7</v>
      </c>
      <c r="BU113" s="10">
        <f>3/24000000*OO[[#This Row],[129 (05JUL1985 00:00:00)-Water Temperature (C)]]*OO[[#This Row],[71]]</f>
        <v>1.33054145869575E-7</v>
      </c>
      <c r="BV113" s="10">
        <f>3/24000000*OO[[#This Row],[130 (05JUL1985 03:00:00)-Water Temperature (C)]]*OO[[#This Row],[72]]</f>
        <v>1.3000877891364997E-7</v>
      </c>
      <c r="BW113" s="10">
        <f>3/24000000*OO[[#This Row],[131 (05JUL1985 06:00:00)-Water Temperature (C)]]*OO[[#This Row],[73]]</f>
        <v>1.2664873963034997E-7</v>
      </c>
      <c r="BX113" s="10">
        <f>3/24000000*OO[[#This Row],[132 (05JUL1985 09:00:00)-Water Temperature (C)]]*OO[[#This Row],[74]]</f>
        <v>1.2402265665584998E-7</v>
      </c>
      <c r="BY113" s="10">
        <f>3/24000000*OO[[#This Row],[133 (05JUL1985 12:00:00)-Water Temperature (C)]]*OO[[#This Row],[75]]</f>
        <v>1.209311202753E-7</v>
      </c>
      <c r="BZ113" s="10">
        <f>3/24000000*OO[[#This Row],[134 (05JUL1985 15:00:00)-Water Temperature (C)]]*OO[[#This Row],[76]]</f>
        <v>1.1503645694206247E-7</v>
      </c>
      <c r="CA113" s="10">
        <f>3/24000000*OO[[#This Row],[135 (05JUL1985 18:00:00)-Water Temperature (C)]]*OO[[#This Row],[77]]</f>
        <v>1.0824440855084999E-7</v>
      </c>
      <c r="CB113" s="10">
        <f>3/24000000*OO[[#This Row],[136 (05JUL1985 21:00:00)-Water Temperature (C)]]*OO[[#This Row],[78]]</f>
        <v>1.0165162407475E-7</v>
      </c>
      <c r="CC113" s="10">
        <f>3/24000000*OO[[#This Row],[137 (06JUL1985 00:00:00)-Water Temperature (C)]]*OO[[#This Row],[79]]</f>
        <v>9.6852442990799983E-8</v>
      </c>
      <c r="CD113" s="10">
        <f>3/24000000*OO[[#This Row],[138 (06JUL1985 03:00:00)-Water Temperature (C)]]*OO[[#This Row],[80]]</f>
        <v>9.760501582125E-8</v>
      </c>
      <c r="CE113" s="10">
        <f>3/24000000*OO[[#This Row],[139 (06JUL1985 06:00:00)-Water Temperature (C)]]*OO[[#This Row],[81]]</f>
        <v>9.8726204175624995E-8</v>
      </c>
      <c r="CF113" s="10">
        <f>3/24000000*OO[[#This Row],[140 (06JUL1985 09:00:00)-Water Temperature (C)]]*OO[[#This Row],[82]]</f>
        <v>1.001491817334E-7</v>
      </c>
      <c r="CG113" s="10">
        <f>3/24000000*OO[[#This Row],[141 (06JUL1985 12:00:00)-Water Temperature (C)]]*OO[[#This Row],[83]]</f>
        <v>1.0156729206034999E-7</v>
      </c>
      <c r="CH113" s="10">
        <f>3/24000000*OO[[#This Row],[142 (06JUL1985 15:00:00)-Water Temperature (C)]]*OO[[#This Row],[84]]</f>
        <v>9.9428956242499983E-8</v>
      </c>
      <c r="CI113" s="10">
        <f>3/24000000*OO[[#This Row],[143 (06JUL1985 18:00:00)-Water Temperature (C)]]*OO[[#This Row],[85]]</f>
        <v>9.395376858659999E-8</v>
      </c>
      <c r="CJ113" s="10">
        <f>3/24000000*OO[[#This Row],[144 (06JUL1985 21:00:00)-Water Temperature (C)]]*OO[[#This Row],[86]]</f>
        <v>8.7372232151062494E-8</v>
      </c>
      <c r="CK113" s="10">
        <f>3/24000000*OO[[#This Row],[145 (07JUL1985 00:00:00)-Water Temperature (C)]]*OO[[#This Row],[87]]</f>
        <v>8.2942762181750004E-8</v>
      </c>
      <c r="CL113" s="10">
        <f>3/24000000*OO[[#This Row],[146 (07JUL1985 03:00:00)-Water Temperature (C)]]*OO[[#This Row],[88]]</f>
        <v>8.3753141591437517E-8</v>
      </c>
      <c r="CM113" s="10">
        <f>3/24000000*OO[[#This Row],[147 (07JUL1985 06:00:00)-Water Temperature (C)]]*OO[[#This Row],[89]]</f>
        <v>8.5098869231124998E-8</v>
      </c>
      <c r="CN113" s="10">
        <f>3/24000000*OO[[#This Row],[148 (07JUL1985 09:00:00)-Water Temperature (C)]]*OO[[#This Row],[90]]</f>
        <v>8.4184787178124998E-8</v>
      </c>
      <c r="CO113" s="10">
        <f>3/24000000*OO[[#This Row],[149 (07JUL1985 12:00:00)-Water Temperature (C)]]*OO[[#This Row],[91]]</f>
        <v>8.0726793093749999E-8</v>
      </c>
      <c r="CP113" s="10">
        <f>3/24000000*OO[[#This Row],[150 (07JUL1985 15:00:00)-Water Temperature (C)]]*OO[[#This Row],[92]]</f>
        <v>7.4840903464499998E-8</v>
      </c>
      <c r="CQ113" s="10">
        <f>3/24000000*OO[[#This Row],[151 (07JUL1985 18:00:00)-Water Temperature (C)]]*OO[[#This Row],[93]]</f>
        <v>6.9012774848699986E-8</v>
      </c>
      <c r="CR113" s="10">
        <f>3/24000000*OO[[#This Row],[152 (07JUL1985 21:00:00)-Water Temperature (C)]]*OO[[#This Row],[94]]</f>
        <v>6.40620645300625E-8</v>
      </c>
      <c r="CS113" s="10">
        <f>3/24000000*OO[[#This Row],[153 (08JUL1985 00:00:00)-Water Temperature (C)]]*OO[[#This Row],[95]]</f>
        <v>5.9800946571275002E-8</v>
      </c>
      <c r="CT113" s="10">
        <f>3/24000000*OO[[#This Row],[154 (08JUL1985 03:00:00)-Water Temperature (C)]]*OO[[#This Row],[96]]</f>
        <v>5.7390494602787501E-8</v>
      </c>
      <c r="CU113" s="10">
        <f>3/24000000*OO[[#This Row],[155 (08JUL1985 06:00:00)-Water Temperature (C)]]*OO[[#This Row],[97]]</f>
        <v>5.7468219895799998E-8</v>
      </c>
      <c r="CV113" s="10">
        <f>3/24000000*OO[[#This Row],[156 (08JUL1985 09:00:00)-Water Temperature (C)]]*OO[[#This Row],[98]]</f>
        <v>5.8380949751700003E-8</v>
      </c>
      <c r="CW113" s="10">
        <f>3/24000000*OO[[#This Row],[157 (08JUL1985 12:00:00)-Water Temperature (C)]]*OO[[#This Row],[99]]</f>
        <v>5.9472812419912506E-8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1.0371384350659646E-43</v>
      </c>
      <c r="E114" s="10">
        <f>3/24*OO[[#This Row],[61 (26JUN1985 12:00:00)-Water Temperature (C)]]*OO[[#This Row],[3]]/SUM(OO[3])</f>
        <v>4.2623995167243696E-30</v>
      </c>
      <c r="F114" s="10">
        <f>3/24*OO[[#This Row],[62 (26JUN1985 15:00:00)-Water Temperature (C)]]*OO[[#This Row],[4]]/SUM(OO[4])</f>
        <v>2.4324956190245651E-18</v>
      </c>
      <c r="G114" s="10">
        <f>3/24*OO[[#This Row],[63 (26JUN1985 18:00:00)-Water Temperature (C)]]*OO[[#This Row],[5]]/SUM(OO[5])</f>
        <v>2.6979519287825031E-8</v>
      </c>
      <c r="H114" s="10">
        <f>3/24*OO[[#This Row],[64 (26JUN1985 21:00:00)-Water Temperature (C)]]*OO[[#This Row],[6]]/SUM(OO[6])</f>
        <v>1.7692939267258077E-4</v>
      </c>
      <c r="I114" s="10">
        <f>3/24*OO[[#This Row],[65 (27JUN1985 00:00:00)-Water Temperature (C)]]*OO[[#This Row],[7]]/SUM(OO[7])</f>
        <v>1.0803570210387138E-2</v>
      </c>
      <c r="J114" s="10">
        <f>3/24*OO[[#This Row],[66 (27JUN1985 03:00:00)-Water Temperature (C)]]*OO[[#This Row],[8]]/SUM(OO[8])</f>
        <v>6.7438480737893922E-2</v>
      </c>
      <c r="K114" s="10">
        <f>3/24*OO[[#This Row],[67 (27JUN1985 06:00:00)-Water Temperature (C)]]*OO[[#This Row],[9]]/SUM(OO[9])</f>
        <v>9.9258615083396423E-2</v>
      </c>
      <c r="L114" s="10">
        <f>3/24*OO[[#This Row],[68 (27JUN1985 09:00:00)-Water Temperature (C)]]*OO[[#This Row],[10]]/SUM(OO[10])</f>
        <v>5.1732544076101325E-2</v>
      </c>
      <c r="M114" s="10">
        <f>3/24*OO[[#This Row],[69 (27JUN1985 12:00:00)-Water Temperature (C)]]*OO[[#This Row],[11]]/SUM(OO[11])</f>
        <v>1.2984882681761777E-2</v>
      </c>
      <c r="N114" s="10">
        <f>3/24*OO[[#This Row],[70 (27JUN1985 15:00:00)-Water Temperature (C)]]*OO[[#This Row],[12]]/SUM(OO[12])</f>
        <v>1.9673293802346115E-3</v>
      </c>
      <c r="O114" s="10">
        <f>3/24*OO[[#This Row],[71 (27JUN1985 18:00:00)-Water Temperature (C)]]*OO[[#This Row],[13]]/SUM(OO[13])</f>
        <v>2.5524886160319631E-4</v>
      </c>
      <c r="P114" s="10">
        <f>3/24*OO[[#This Row],[72 (27JUN1985 21:00:00)-Water Temperature (C)]]*OO[[#This Row],[14]]/SUM(OO[14])</f>
        <v>6.6338941384260882E-5</v>
      </c>
      <c r="Q114" s="10">
        <f>3/24*OO[[#This Row],[73 (28JUN1985 00:00:00)-Water Temperature (C)]]*OO[[#This Row],[15]]/SUM(OO[15])</f>
        <v>5.0915519993425024E-5</v>
      </c>
      <c r="R114" s="10">
        <f>3/24*OO[[#This Row],[74 (28JUN1985 03:00:00)-Water Temperature (C)]]*OO[[#This Row],[16]]/SUM(OO[16])</f>
        <v>5.5655247897806986E-5</v>
      </c>
      <c r="S114" s="10">
        <f>3/24*OO[[#This Row],[75 (28JUN1985 06:00:00)-Water Temperature (C)]]*OO[[#This Row],[17]]/SUM(OO[17])</f>
        <v>6.1705466719711225E-5</v>
      </c>
      <c r="T114" s="10">
        <f>3/24*OO[[#This Row],[76 (28JUN1985 09:00:00)-Water Temperature (C)]]*OO[[#This Row],[18]]/SUM(OO[18])</f>
        <v>6.3554909667516073E-5</v>
      </c>
      <c r="U114" s="10">
        <f>3/24*OO[[#This Row],[77 (28JUN1985 12:00:00)-Water Temperature (C)]]*OO[[#This Row],[19]]/SUM(OO[19])</f>
        <v>6.0474086762648367E-5</v>
      </c>
      <c r="V114" s="10">
        <f>3/24000000*OO[[#This Row],[78 (28JUN1985 15:00:00)-Water Temperature (C)]]*OO[[#This Row],[20]]</f>
        <v>5.3582052057849991E-5</v>
      </c>
      <c r="W114" s="10">
        <f>3/24000000*OO[[#This Row],[79 (28JUN1985 18:00:00)-Water Temperature (C)]]*OO[[#This Row],[21]]</f>
        <v>4.6516337571824999E-5</v>
      </c>
      <c r="X114" s="10">
        <f>3/24000000*OO[[#This Row],[80 (28JUN1985 21:00:00)-Water Temperature (C)]]*OO[[#This Row],[22]]</f>
        <v>4.0385788583249997E-5</v>
      </c>
      <c r="Y114" s="10">
        <f>3/24000000*OO[[#This Row],[81 (29JUN1985 00:00:00)-Water Temperature (C)]]*OO[[#This Row],[23]]</f>
        <v>3.55713897648E-5</v>
      </c>
      <c r="Z114" s="10">
        <f>3/24000000*OO[[#This Row],[82 (29JUN1985 03:00:00)-Water Temperature (C)]]*OO[[#This Row],[24]]</f>
        <v>3.2419538457800004E-5</v>
      </c>
      <c r="AA114" s="10">
        <f>3/24000000*OO[[#This Row],[83 (29JUN1985 06:00:00)-Water Temperature (C)]]*OO[[#This Row],[25]]</f>
        <v>2.99677727769E-5</v>
      </c>
      <c r="AB114" s="10">
        <f>3/24000000*OO[[#This Row],[84 (29JUN1985 09:00:00)-Water Temperature (C)]]*OO[[#This Row],[26]]</f>
        <v>2.7373896825000002E-5</v>
      </c>
      <c r="AC114" s="10">
        <f>3/24000000*OO[[#This Row],[85 (29JUN1985 12:00:00)-Water Temperature (C)]]*OO[[#This Row],[27]]</f>
        <v>2.4498004952487498E-5</v>
      </c>
      <c r="AD114" s="10">
        <f>3/24000000*OO[[#This Row],[86 (29JUN1985 15:00:00)-Water Temperature (C)]]*OO[[#This Row],[28]]</f>
        <v>2.1014011297516246E-5</v>
      </c>
      <c r="AE114" s="10">
        <f>3/24000000*OO[[#This Row],[88 (29JUN1985 21:00:00)-Water Temperature (C)]]*OO[[#This Row],[30]]</f>
        <v>1.522057084513875E-5</v>
      </c>
      <c r="AF114" s="10">
        <f>3/24000000*OO[[#This Row],[88 (29JUN1985 21:00:00)-Water Temperature (C)]]*OO[[#This Row],[30]]</f>
        <v>1.522057084513875E-5</v>
      </c>
      <c r="AG114" s="10">
        <f>3/24000000*OO[[#This Row],[89 (30JUN1985 00:00:00)-Water Temperature (C)]]*OO[[#This Row],[31]]</f>
        <v>1.3104780696817501E-5</v>
      </c>
      <c r="AH114" s="10">
        <f>3/24000000*OO[[#This Row],[90 (30JUN1985 03:00:00)-Water Temperature (C)]]*OO[[#This Row],[32]]</f>
        <v>1.1714994702796249E-5</v>
      </c>
      <c r="AI114" s="10">
        <f>3/24000000*OO[[#This Row],[91 (30JUN1985 06:00:00)-Water Temperature (C)]]*OO[[#This Row],[33]]</f>
        <v>1.0660985163989997E-5</v>
      </c>
      <c r="AJ114" s="10">
        <f>3/24000000*OO[[#This Row],[92 (30JUN1985 09:00:00)-Water Temperature (C)]]*OO[[#This Row],[34]]</f>
        <v>9.791592202507498E-6</v>
      </c>
      <c r="AK114" s="10">
        <f>3/24000000*OO[[#This Row],[93 (30JUN1985 12:00:00)-Water Temperature (C)]]*OO[[#This Row],[35]]</f>
        <v>8.8568748438224997E-6</v>
      </c>
      <c r="AL114" s="10">
        <f>3/24000000*OO[[#This Row],[94 (30JUN1985 15:00:00)-Water Temperature (C)]]*OO[[#This Row],[36]]</f>
        <v>7.7039521050250007E-6</v>
      </c>
      <c r="AM114" s="10">
        <f>3/24000000*OO[[#This Row],[95 (30JUN1985 18:00:00)-Water Temperature (C)]]*OO[[#This Row],[37]]</f>
        <v>6.5090840820262493E-6</v>
      </c>
      <c r="AN114" s="10">
        <f>3/24000000*OO[[#This Row],[96 (30JUN1985 21:00:00)-Water Temperature (C)]]*OO[[#This Row],[38]]</f>
        <v>5.4812362678537504E-6</v>
      </c>
      <c r="AO114" s="10">
        <f>3/24000000*OO[[#This Row],[97 (01JUL1985 00:00:00)-Water Temperature (C)]]*OO[[#This Row],[39]]</f>
        <v>4.7225979191099992E-6</v>
      </c>
      <c r="AP114" s="10">
        <f>3/24000000*OO[[#This Row],[98 (01JUL1985 03:00:00)-Water Temperature (C)]]*OO[[#This Row],[40]]</f>
        <v>4.2970374711000005E-6</v>
      </c>
      <c r="AQ114" s="10">
        <f>3/24000000*OO[[#This Row],[99 (01JUL1985 06:00:00)-Water Temperature (C)]]*OO[[#This Row],[41]]</f>
        <v>3.7762278556599999E-6</v>
      </c>
      <c r="AR114" s="10">
        <f>3/24000000*OO[[#This Row],[100 (01JUL1985 09:00:00)-Water Temperature (C)]]*OO[[#This Row],[42]]</f>
        <v>3.0669996673799999E-6</v>
      </c>
      <c r="AS114" s="10">
        <f>3/24000000*OO[[#This Row],[101 (01JUL1985 12:00:00)-Water Temperature (C)]]*OO[[#This Row],[43]]</f>
        <v>2.2552222476656247E-6</v>
      </c>
      <c r="AT114" s="10">
        <f>3/24000000*OO[[#This Row],[102 (01JUL1985 15:00:00)-Water Temperature (C)]]*OO[[#This Row],[44]]</f>
        <v>1.5415739442809997E-6</v>
      </c>
      <c r="AU114" s="10">
        <f>3/24000000*OO[[#This Row],[103 (01JUL1985 18:00:00)-Water Temperature (C)]]*OO[[#This Row],[45]]</f>
        <v>1.045642329662E-6</v>
      </c>
      <c r="AV114" s="10">
        <f>3/24000000*OO[[#This Row],[104 (01JUL1985 21:00:00)-Water Temperature (C)]]*OO[[#This Row],[46]]</f>
        <v>7.4615951865262497E-7</v>
      </c>
      <c r="AW114" s="10">
        <f>3/24000000*OO[[#This Row],[105 (02JUL1985 00:00:00)-Water Temperature (C)]]*OO[[#This Row],[47]]</f>
        <v>5.8018868265000005E-7</v>
      </c>
      <c r="AX114" s="10">
        <f>3/24000000*OO[[#This Row],[106 (02JUL1985 03:00:00)-Water Temperature (C)]]*OO[[#This Row],[48]]</f>
        <v>5.0763019586074998E-7</v>
      </c>
      <c r="AY114" s="10">
        <f>3/24000000*OO[[#This Row],[107 (02JUL1985 06:00:00)-Water Temperature (C)]]*OO[[#This Row],[49]]</f>
        <v>4.6923531644500002E-7</v>
      </c>
      <c r="AZ114" s="10">
        <f>3/24000000*OO[[#This Row],[108 (02JUL1985 09:00:00)-Water Temperature (C)]]*OO[[#This Row],[50]]</f>
        <v>4.4359620459000003E-7</v>
      </c>
      <c r="BA114" s="10">
        <f>3/24000000*OO[[#This Row],[109 (02JUL1985 12:00:00)-Water Temperature (C)]]*OO[[#This Row],[51]]</f>
        <v>4.1901942458999988E-7</v>
      </c>
      <c r="BB114" s="10">
        <f>3/24000000*OO[[#This Row],[110 (02JUL1985 15:00:00)-Water Temperature (C)]]*OO[[#This Row],[52]]</f>
        <v>3.8365794315050001E-7</v>
      </c>
      <c r="BC114" s="10">
        <f>3/24000000*OO[[#This Row],[111 (02JUL1985 18:00:00)-Water Temperature (C)]]*OO[[#This Row],[53]]</f>
        <v>3.4489012745312498E-7</v>
      </c>
      <c r="BD114" s="10">
        <f>3/24000000*OO[[#This Row],[112 (02JUL1985 21:00:00)-Water Temperature (C)]]*OO[[#This Row],[54]]</f>
        <v>3.1213160193149993E-7</v>
      </c>
      <c r="BE114" s="10">
        <f>3/24000000*OO[[#This Row],[113 (03JUL1985 00:00:00)-Water Temperature (C)]]*OO[[#This Row],[55]]</f>
        <v>2.8820779820499994E-7</v>
      </c>
      <c r="BF114" s="10">
        <f>3/24000000*OO[[#This Row],[114 (03JUL1985 03:00:00)-Water Temperature (C)]]*OO[[#This Row],[56]]</f>
        <v>2.8242773737500003E-7</v>
      </c>
      <c r="BG114" s="10">
        <f>3/24000000*OO[[#This Row],[115 (03JUL1985 06:00:00)-Water Temperature (C)]]*OO[[#This Row],[57]]</f>
        <v>2.8221920673675003E-7</v>
      </c>
      <c r="BH114" s="10">
        <f>3/24000000*OO[[#This Row],[116 (03JUL1985 09:00:00)-Water Temperature (C)]]*OO[[#This Row],[58]]</f>
        <v>2.8009947677287503E-7</v>
      </c>
      <c r="BI114" s="10">
        <f>3/24000000*OO[[#This Row],[117 (03JUL1985 12:00:00)-Water Temperature (C)]]*OO[[#This Row],[59]]</f>
        <v>2.7315466458299998E-7</v>
      </c>
      <c r="BJ114" s="10">
        <f>3/24000000*OO[[#This Row],[118 (03JUL1985 15:00:00)-Water Temperature (C)]]*OO[[#This Row],[60]]</f>
        <v>2.5490808174289996E-7</v>
      </c>
      <c r="BK114" s="10">
        <f>3/24000000*OO[[#This Row],[119 (03JUL1985 18:00:00)-Water Temperature (C)]]*OO[[#This Row],[61]]</f>
        <v>2.3239305845225001E-7</v>
      </c>
      <c r="BL114" s="10">
        <f>3/24000000*OO[[#This Row],[120 (03JUL1985 21:00:00)-Water Temperature (C)]]*OO[[#This Row],[62]]</f>
        <v>2.1137552945789999E-7</v>
      </c>
      <c r="BM114" s="10">
        <f>3/24000000*OO[[#This Row],[121 (04JUL1985 00:00:00)-Water Temperature (C)]]*OO[[#This Row],[63]]</f>
        <v>1.9482247020599998E-7</v>
      </c>
      <c r="BN114" s="10">
        <f>3/24000000*OO[[#This Row],[122 (04JUL1985 03:00:00)-Water Temperature (C)]]*OO[[#This Row],[64]]</f>
        <v>1.886359096832E-7</v>
      </c>
      <c r="BO114" s="10">
        <f>3/24000000*OO[[#This Row],[123 (04JUL1985 06:00:00)-Water Temperature (C)]]*OO[[#This Row],[65]]</f>
        <v>1.83041920240875E-7</v>
      </c>
      <c r="BP114" s="10">
        <f>3/24000000*OO[[#This Row],[124 (04JUL1985 09:00:00)-Water Temperature (C)]]*OO[[#This Row],[66]]</f>
        <v>1.7930484699199999E-7</v>
      </c>
      <c r="BQ114" s="10">
        <f>3/24000000*OO[[#This Row],[125 (04JUL1985 12:00:00)-Water Temperature (C)]]*OO[[#This Row],[67]]</f>
        <v>1.7193857199162499E-7</v>
      </c>
      <c r="BR114" s="10">
        <f>3/24000000*OO[[#This Row],[126 (04JUL1985 15:00:00)-Water Temperature (C)]]*OO[[#This Row],[68]]</f>
        <v>1.6241585521244997E-7</v>
      </c>
      <c r="BS114" s="10">
        <f>3/24000000*OO[[#This Row],[127 (04JUL1985 18:00:00)-Water Temperature (C)]]*OO[[#This Row],[69]]</f>
        <v>1.5356601306053751E-7</v>
      </c>
      <c r="BT114" s="10">
        <f>3/24000000*OO[[#This Row],[128 (04JUL1985 21:00:00)-Water Temperature (C)]]*OO[[#This Row],[70]]</f>
        <v>1.4467122260360002E-7</v>
      </c>
      <c r="BU114" s="10">
        <f>3/24000000*OO[[#This Row],[129 (05JUL1985 00:00:00)-Water Temperature (C)]]*OO[[#This Row],[71]]</f>
        <v>1.3641783802447498E-7</v>
      </c>
      <c r="BV114" s="10">
        <f>3/24000000*OO[[#This Row],[130 (05JUL1985 03:00:00)-Water Temperature (C)]]*OO[[#This Row],[72]]</f>
        <v>1.3325284105017499E-7</v>
      </c>
      <c r="BW114" s="10">
        <f>3/24000000*OO[[#This Row],[131 (05JUL1985 06:00:00)-Water Temperature (C)]]*OO[[#This Row],[73]]</f>
        <v>1.2952999317824998E-7</v>
      </c>
      <c r="BX114" s="10">
        <f>3/24000000*OO[[#This Row],[132 (05JUL1985 09:00:00)-Water Temperature (C)]]*OO[[#This Row],[74]]</f>
        <v>1.2671352044399997E-7</v>
      </c>
      <c r="BY114" s="10">
        <f>3/24000000*OO[[#This Row],[133 (05JUL1985 12:00:00)-Water Temperature (C)]]*OO[[#This Row],[75]]</f>
        <v>1.2361875946420001E-7</v>
      </c>
      <c r="BZ114" s="10">
        <f>3/24000000*OO[[#This Row],[134 (05JUL1985 15:00:00)-Water Temperature (C)]]*OO[[#This Row],[76]]</f>
        <v>1.1761534873346249E-7</v>
      </c>
      <c r="CA114" s="10">
        <f>3/24000000*OO[[#This Row],[135 (05JUL1985 18:00:00)-Water Temperature (C)]]*OO[[#This Row],[77]]</f>
        <v>1.1070561178872499E-7</v>
      </c>
      <c r="CB114" s="10">
        <f>3/24000000*OO[[#This Row],[136 (05JUL1985 21:00:00)-Water Temperature (C)]]*OO[[#This Row],[78]]</f>
        <v>1.03995878066975E-7</v>
      </c>
      <c r="CC114" s="10">
        <f>3/24000000*OO[[#This Row],[137 (06JUL1985 00:00:00)-Water Temperature (C)]]*OO[[#This Row],[79]]</f>
        <v>9.8959616916074977E-8</v>
      </c>
      <c r="CD114" s="10">
        <f>3/24000000*OO[[#This Row],[138 (06JUL1985 03:00:00)-Water Temperature (C)]]*OO[[#This Row],[80]]</f>
        <v>9.9624901594450004E-8</v>
      </c>
      <c r="CE114" s="10">
        <f>3/24000000*OO[[#This Row],[139 (06JUL1985 06:00:00)-Water Temperature (C)]]*OO[[#This Row],[81]]</f>
        <v>1.0065292836766248E-7</v>
      </c>
      <c r="CF114" s="10">
        <f>3/24000000*OO[[#This Row],[140 (06JUL1985 09:00:00)-Water Temperature (C)]]*OO[[#This Row],[82]]</f>
        <v>1.0209100684241248E-7</v>
      </c>
      <c r="CG114" s="10">
        <f>3/24000000*OO[[#This Row],[141 (06JUL1985 12:00:00)-Water Temperature (C)]]*OO[[#This Row],[83]]</f>
        <v>1.0376001636989999E-7</v>
      </c>
      <c r="CH114" s="10">
        <f>3/24000000*OO[[#This Row],[142 (06JUL1985 15:00:00)-Water Temperature (C)]]*OO[[#This Row],[84]]</f>
        <v>1.01657691407075E-7</v>
      </c>
      <c r="CI114" s="10">
        <f>3/24000000*OO[[#This Row],[143 (06JUL1985 18:00:00)-Water Temperature (C)]]*OO[[#This Row],[85]]</f>
        <v>9.6172560276974985E-8</v>
      </c>
      <c r="CJ114" s="10">
        <f>3/24000000*OO[[#This Row],[144 (06JUL1985 21:00:00)-Water Temperature (C)]]*OO[[#This Row],[86]]</f>
        <v>8.9562408396599993E-8</v>
      </c>
      <c r="CK114" s="10">
        <f>3/24000000*OO[[#This Row],[145 (07JUL1985 00:00:00)-Water Temperature (C)]]*OO[[#This Row],[87]]</f>
        <v>8.4919386766999985E-8</v>
      </c>
      <c r="CL114" s="10">
        <f>3/24000000*OO[[#This Row],[146 (07JUL1985 03:00:00)-Water Temperature (C)]]*OO[[#This Row],[88]]</f>
        <v>8.5518871643550006E-8</v>
      </c>
      <c r="CM114" s="10">
        <f>3/24000000*OO[[#This Row],[147 (07JUL1985 06:00:00)-Water Temperature (C)]]*OO[[#This Row],[89]]</f>
        <v>8.6905822821675005E-8</v>
      </c>
      <c r="CN114" s="10">
        <f>3/24000000*OO[[#This Row],[148 (07JUL1985 09:00:00)-Water Temperature (C)]]*OO[[#This Row],[90]]</f>
        <v>8.6198671997725006E-8</v>
      </c>
      <c r="CO114" s="10">
        <f>3/24000000*OO[[#This Row],[149 (07JUL1985 12:00:00)-Water Temperature (C)]]*OO[[#This Row],[91]]</f>
        <v>8.2949727794249984E-8</v>
      </c>
      <c r="CP114" s="10">
        <f>3/24000000*OO[[#This Row],[150 (07JUL1985 15:00:00)-Water Temperature (C)]]*OO[[#This Row],[92]]</f>
        <v>7.6915361123287482E-8</v>
      </c>
      <c r="CQ114" s="10">
        <f>3/24000000*OO[[#This Row],[151 (07JUL1985 18:00:00)-Water Temperature (C)]]*OO[[#This Row],[93]]</f>
        <v>7.0852577543400005E-8</v>
      </c>
      <c r="CR114" s="10">
        <f>3/24000000*OO[[#This Row],[152 (07JUL1985 21:00:00)-Water Temperature (C)]]*OO[[#This Row],[94]]</f>
        <v>6.5740946764774992E-8</v>
      </c>
      <c r="CS114" s="10">
        <f>3/24000000*OO[[#This Row],[153 (08JUL1985 00:00:00)-Water Temperature (C)]]*OO[[#This Row],[95]]</f>
        <v>6.1319292287749991E-8</v>
      </c>
      <c r="CT114" s="10">
        <f>3/24000000*OO[[#This Row],[154 (08JUL1985 03:00:00)-Water Temperature (C)]]*OO[[#This Row],[96]]</f>
        <v>5.8740696796437498E-8</v>
      </c>
      <c r="CU114" s="10">
        <f>3/24000000*OO[[#This Row],[155 (08JUL1985 06:00:00)-Water Temperature (C)]]*OO[[#This Row],[97]]</f>
        <v>5.8626952567874993E-8</v>
      </c>
      <c r="CV114" s="10">
        <f>3/24000000*OO[[#This Row],[156 (08JUL1985 09:00:00)-Water Temperature (C)]]*OO[[#This Row],[98]]</f>
        <v>5.9350609380975003E-8</v>
      </c>
      <c r="CW114" s="10">
        <f>3/24000000*OO[[#This Row],[157 (08JUL1985 12:00:00)-Water Temperature (C)]]*OO[[#This Row],[99]]</f>
        <v>6.0477345953862503E-8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0</v>
      </c>
      <c r="E115" s="10">
        <f>3/24*OO[[#This Row],[61 (26JUN1985 12:00:00)-Water Temperature (C)]]*OO[[#This Row],[3]]/SUM(OO[3])</f>
        <v>5.1090925187365573E-31</v>
      </c>
      <c r="F115" s="10">
        <f>3/24*OO[[#This Row],[62 (26JUN1985 15:00:00)-Water Temperature (C)]]*OO[[#This Row],[4]]/SUM(OO[4])</f>
        <v>3.5259926457974765E-19</v>
      </c>
      <c r="G115" s="10">
        <f>3/24*OO[[#This Row],[63 (26JUN1985 18:00:00)-Water Temperature (C)]]*OO[[#This Row],[5]]/SUM(OO[5])</f>
        <v>7.4406185633823325E-9</v>
      </c>
      <c r="H115" s="10">
        <f>3/24*OO[[#This Row],[64 (26JUN1985 21:00:00)-Water Temperature (C)]]*OO[[#This Row],[6]]/SUM(OO[6])</f>
        <v>8.6154007458859948E-5</v>
      </c>
      <c r="I115" s="10">
        <f>3/24*OO[[#This Row],[65 (27JUN1985 00:00:00)-Water Temperature (C)]]*OO[[#This Row],[7]]/SUM(OO[7])</f>
        <v>6.4080491251080774E-3</v>
      </c>
      <c r="J115" s="10">
        <f>3/24*OO[[#This Row],[66 (27JUN1985 03:00:00)-Water Temperature (C)]]*OO[[#This Row],[8]]/SUM(OO[8])</f>
        <v>4.5497117994125591E-2</v>
      </c>
      <c r="K115" s="10">
        <f>3/24*OO[[#This Row],[67 (27JUN1985 06:00:00)-Water Temperature (C)]]*OO[[#This Row],[9]]/SUM(OO[9])</f>
        <v>7.3510700998473857E-2</v>
      </c>
      <c r="L115" s="10">
        <f>3/24*OO[[#This Row],[68 (27JUN1985 09:00:00)-Water Temperature (C)]]*OO[[#This Row],[10]]/SUM(OO[10])</f>
        <v>4.1124872664319835E-2</v>
      </c>
      <c r="M115" s="10">
        <f>3/24*OO[[#This Row],[69 (27JUN1985 12:00:00)-Water Temperature (C)]]*OO[[#This Row],[11]]/SUM(OO[11])</f>
        <v>1.088186528265594E-2</v>
      </c>
      <c r="N115" s="10">
        <f>3/24*OO[[#This Row],[70 (27JUN1985 15:00:00)-Water Temperature (C)]]*OO[[#This Row],[12]]/SUM(OO[12])</f>
        <v>1.7089428603096831E-3</v>
      </c>
      <c r="O115" s="10">
        <f>3/24*OO[[#This Row],[71 (27JUN1985 18:00:00)-Water Temperature (C)]]*OO[[#This Row],[13]]/SUM(OO[13])</f>
        <v>2.2064601501020915E-4</v>
      </c>
      <c r="P115" s="10">
        <f>3/24*OO[[#This Row],[72 (27JUN1985 21:00:00)-Water Temperature (C)]]*OO[[#This Row],[14]]/SUM(OO[14])</f>
        <v>5.229926105741836E-5</v>
      </c>
      <c r="Q115" s="10">
        <f>3/24*OO[[#This Row],[73 (28JUN1985 00:00:00)-Water Temperature (C)]]*OO[[#This Row],[15]]/SUM(OO[15])</f>
        <v>3.7915462539878339E-5</v>
      </c>
      <c r="R115" s="10">
        <f>3/24*OO[[#This Row],[74 (28JUN1985 03:00:00)-Water Temperature (C)]]*OO[[#This Row],[16]]/SUM(OO[16])</f>
        <v>4.1226723428031646E-5</v>
      </c>
      <c r="S115" s="10">
        <f>3/24*OO[[#This Row],[75 (28JUN1985 06:00:00)-Water Temperature (C)]]*OO[[#This Row],[17]]/SUM(OO[17])</f>
        <v>4.6076388602432572E-5</v>
      </c>
      <c r="T115" s="10">
        <f>3/24*OO[[#This Row],[76 (28JUN1985 09:00:00)-Water Temperature (C)]]*OO[[#This Row],[18]]/SUM(OO[18])</f>
        <v>4.7911246956752536E-5</v>
      </c>
      <c r="U115" s="10">
        <f>3/24*OO[[#This Row],[77 (28JUN1985 12:00:00)-Water Temperature (C)]]*OO[[#This Row],[19]]/SUM(OO[19])</f>
        <v>4.5957434505770638E-5</v>
      </c>
      <c r="V115" s="10">
        <f>3/24000000*OO[[#This Row],[78 (28JUN1985 15:00:00)-Water Temperature (C)]]*OO[[#This Row],[20]]</f>
        <v>4.097275819834999E-5</v>
      </c>
      <c r="W115" s="10">
        <f>3/24000000*OO[[#This Row],[79 (28JUN1985 18:00:00)-Water Temperature (C)]]*OO[[#This Row],[21]]</f>
        <v>3.5717503304525E-5</v>
      </c>
      <c r="X115" s="10">
        <f>3/24000000*OO[[#This Row],[80 (28JUN1985 21:00:00)-Water Temperature (C)]]*OO[[#This Row],[22]]</f>
        <v>3.1115314928099992E-5</v>
      </c>
      <c r="Y115" s="10">
        <f>3/24000000*OO[[#This Row],[81 (29JUN1985 00:00:00)-Water Temperature (C)]]*OO[[#This Row],[23]]</f>
        <v>2.7477874085187498E-5</v>
      </c>
      <c r="Z115" s="10">
        <f>3/24000000*OO[[#This Row],[82 (29JUN1985 03:00:00)-Water Temperature (C)]]*OO[[#This Row],[24]]</f>
        <v>2.5136261633025E-5</v>
      </c>
      <c r="AA115" s="10">
        <f>3/24000000*OO[[#This Row],[83 (29JUN1985 06:00:00)-Water Temperature (C)]]*OO[[#This Row],[25]]</f>
        <v>2.333520363E-5</v>
      </c>
      <c r="AB115" s="10">
        <f>3/24000000*OO[[#This Row],[84 (29JUN1985 09:00:00)-Water Temperature (C)]]*OO[[#This Row],[26]]</f>
        <v>2.139817905624E-5</v>
      </c>
      <c r="AC115" s="10">
        <f>3/24000000*OO[[#This Row],[85 (29JUN1985 12:00:00)-Water Temperature (C)]]*OO[[#This Row],[27]]</f>
        <v>1.9230817126704998E-5</v>
      </c>
      <c r="AD115" s="10">
        <f>3/24000000*OO[[#This Row],[86 (29JUN1985 15:00:00)-Water Temperature (C)]]*OO[[#This Row],[28]]</f>
        <v>1.6563442143367502E-5</v>
      </c>
      <c r="AE115" s="10">
        <f>3/24000000*OO[[#This Row],[88 (29JUN1985 21:00:00)-Water Temperature (C)]]*OO[[#This Row],[30]]</f>
        <v>1.2046861750612498E-5</v>
      </c>
      <c r="AF115" s="10">
        <f>3/24000000*OO[[#This Row],[88 (29JUN1985 21:00:00)-Water Temperature (C)]]*OO[[#This Row],[30]]</f>
        <v>1.2046861750612498E-5</v>
      </c>
      <c r="AG115" s="10">
        <f>3/24000000*OO[[#This Row],[89 (30JUN1985 00:00:00)-Water Temperature (C)]]*OO[[#This Row],[31]]</f>
        <v>1.0378912668795E-5</v>
      </c>
      <c r="AH115" s="10">
        <f>3/24000000*OO[[#This Row],[90 (30JUN1985 03:00:00)-Water Temperature (C)]]*OO[[#This Row],[32]]</f>
        <v>9.2948560042312491E-6</v>
      </c>
      <c r="AI115" s="10">
        <f>3/24000000*OO[[#This Row],[91 (30JUN1985 06:00:00)-Water Temperature (C)]]*OO[[#This Row],[33]]</f>
        <v>8.4750029086812518E-6</v>
      </c>
      <c r="AJ115" s="10">
        <f>3/24000000*OO[[#This Row],[92 (30JUN1985 09:00:00)-Water Temperature (C)]]*OO[[#This Row],[34]]</f>
        <v>7.8006885273249999E-6</v>
      </c>
      <c r="AK115" s="10">
        <f>3/24000000*OO[[#This Row],[93 (30JUN1985 12:00:00)-Water Temperature (C)]]*OO[[#This Row],[35]]</f>
        <v>7.0852256579875004E-6</v>
      </c>
      <c r="AL115" s="10">
        <f>3/24000000*OO[[#This Row],[94 (30JUN1985 15:00:00)-Water Temperature (C)]]*OO[[#This Row],[36]]</f>
        <v>6.1894324172487496E-6</v>
      </c>
      <c r="AM115" s="10">
        <f>3/24000000*OO[[#This Row],[95 (30JUN1985 18:00:00)-Water Temperature (C)]]*OO[[#This Row],[37]]</f>
        <v>5.2500535360937495E-6</v>
      </c>
      <c r="AN115" s="10">
        <f>3/24000000*OO[[#This Row],[96 (30JUN1985 21:00:00)-Water Temperature (C)]]*OO[[#This Row],[38]]</f>
        <v>4.4315235222799997E-6</v>
      </c>
      <c r="AO115" s="10">
        <f>3/24000000*OO[[#This Row],[97 (01JUL1985 00:00:00)-Water Temperature (C)]]*OO[[#This Row],[39]]</f>
        <v>3.8193779474950001E-6</v>
      </c>
      <c r="AP115" s="10">
        <f>3/24000000*OO[[#This Row],[98 (01JUL1985 03:00:00)-Water Temperature (C)]]*OO[[#This Row],[40]]</f>
        <v>3.4805672861374996E-6</v>
      </c>
      <c r="AQ115" s="10">
        <f>3/24000000*OO[[#This Row],[99 (01JUL1985 06:00:00)-Water Temperature (C)]]*OO[[#This Row],[41]]</f>
        <v>3.0753628966099996E-6</v>
      </c>
      <c r="AR115" s="10">
        <f>3/24000000*OO[[#This Row],[100 (01JUL1985 09:00:00)-Water Temperature (C)]]*OO[[#This Row],[42]]</f>
        <v>2.5197381593779997E-6</v>
      </c>
      <c r="AS115" s="10">
        <f>3/24000000*OO[[#This Row],[101 (01JUL1985 12:00:00)-Water Temperature (C)]]*OO[[#This Row],[43]]</f>
        <v>1.8691133471924999E-6</v>
      </c>
      <c r="AT115" s="10">
        <f>3/24000000*OO[[#This Row],[102 (01JUL1985 15:00:00)-Water Temperature (C)]]*OO[[#This Row],[44]]</f>
        <v>1.28245127013325E-6</v>
      </c>
      <c r="AU115" s="10">
        <f>3/24000000*OO[[#This Row],[103 (01JUL1985 18:00:00)-Water Temperature (C)]]*OO[[#This Row],[45]]</f>
        <v>8.6787046609312502E-7</v>
      </c>
      <c r="AV115" s="10">
        <f>3/24000000*OO[[#This Row],[104 (01JUL1985 21:00:00)-Water Temperature (C)]]*OO[[#This Row],[46]]</f>
        <v>6.1549885692000002E-7</v>
      </c>
      <c r="AW115" s="10">
        <f>3/24000000*OO[[#This Row],[105 (02JUL1985 00:00:00)-Water Temperature (C)]]*OO[[#This Row],[47]]</f>
        <v>4.7490225407212504E-7</v>
      </c>
      <c r="AX115" s="10">
        <f>3/24000000*OO[[#This Row],[106 (02JUL1985 03:00:00)-Water Temperature (C)]]*OO[[#This Row],[48]]</f>
        <v>4.1270995419937497E-7</v>
      </c>
      <c r="AY115" s="10">
        <f>3/24000000*OO[[#This Row],[107 (02JUL1985 06:00:00)-Water Temperature (C)]]*OO[[#This Row],[49]]</f>
        <v>3.7974069053699994E-7</v>
      </c>
      <c r="AZ115" s="10">
        <f>3/24000000*OO[[#This Row],[108 (02JUL1985 09:00:00)-Water Temperature (C)]]*OO[[#This Row],[50]]</f>
        <v>3.5826530284124998E-7</v>
      </c>
      <c r="BA115" s="10">
        <f>3/24000000*OO[[#This Row],[109 (02JUL1985 12:00:00)-Water Temperature (C)]]*OO[[#This Row],[51]]</f>
        <v>3.3861559478012497E-7</v>
      </c>
      <c r="BB115" s="10">
        <f>3/24000000*OO[[#This Row],[110 (02JUL1985 15:00:00)-Water Temperature (C)]]*OO[[#This Row],[52]]</f>
        <v>3.1028393118749997E-7</v>
      </c>
      <c r="BC115" s="10">
        <f>3/24000000*OO[[#This Row],[111 (02JUL1985 18:00:00)-Water Temperature (C)]]*OO[[#This Row],[53]]</f>
        <v>2.7890407604212502E-7</v>
      </c>
      <c r="BD115" s="10">
        <f>3/24000000*OO[[#This Row],[112 (02JUL1985 21:00:00)-Water Temperature (C)]]*OO[[#This Row],[54]]</f>
        <v>2.5228439978949998E-7</v>
      </c>
      <c r="BE115" s="10">
        <f>3/24000000*OO[[#This Row],[113 (03JUL1985 00:00:00)-Water Temperature (C)]]*OO[[#This Row],[55]]</f>
        <v>2.3251896292543753E-7</v>
      </c>
      <c r="BF115" s="10">
        <f>3/24000000*OO[[#This Row],[114 (03JUL1985 03:00:00)-Water Temperature (C)]]*OO[[#This Row],[56]]</f>
        <v>2.2741636755509998E-7</v>
      </c>
      <c r="BG115" s="10">
        <f>3/24000000*OO[[#This Row],[115 (03JUL1985 06:00:00)-Water Temperature (C)]]*OO[[#This Row],[57]]</f>
        <v>2.2706245957466246E-7</v>
      </c>
      <c r="BH115" s="10">
        <f>3/24000000*OO[[#This Row],[116 (03JUL1985 09:00:00)-Water Temperature (C)]]*OO[[#This Row],[58]]</f>
        <v>2.2537223215747497E-7</v>
      </c>
      <c r="BI115" s="10">
        <f>3/24000000*OO[[#This Row],[117 (03JUL1985 12:00:00)-Water Temperature (C)]]*OO[[#This Row],[59]]</f>
        <v>2.2014242390739994E-7</v>
      </c>
      <c r="BJ115" s="10">
        <f>3/24000000*OO[[#This Row],[118 (03JUL1985 15:00:00)-Water Temperature (C)]]*OO[[#This Row],[60]]</f>
        <v>2.0576662089243748E-7</v>
      </c>
      <c r="BK115" s="10">
        <f>3/24000000*OO[[#This Row],[119 (03JUL1985 18:00:00)-Water Temperature (C)]]*OO[[#This Row],[61]]</f>
        <v>1.8769732715800001E-7</v>
      </c>
      <c r="BL115" s="10">
        <f>3/24000000*OO[[#This Row],[120 (03JUL1985 21:00:00)-Water Temperature (C)]]*OO[[#This Row],[62]]</f>
        <v>1.7070501129796248E-7</v>
      </c>
      <c r="BM115" s="10">
        <f>3/24000000*OO[[#This Row],[121 (04JUL1985 00:00:00)-Water Temperature (C)]]*OO[[#This Row],[63]]</f>
        <v>1.5711137988727499E-7</v>
      </c>
      <c r="BN115" s="10">
        <f>3/24000000*OO[[#This Row],[122 (04JUL1985 03:00:00)-Water Temperature (C)]]*OO[[#This Row],[64]]</f>
        <v>1.5186767540497498E-7</v>
      </c>
      <c r="BO115" s="10">
        <f>3/24000000*OO[[#This Row],[123 (04JUL1985 06:00:00)-Water Temperature (C)]]*OO[[#This Row],[65]]</f>
        <v>1.472527206254375E-7</v>
      </c>
      <c r="BP115" s="10">
        <f>3/24000000*OO[[#This Row],[124 (04JUL1985 09:00:00)-Water Temperature (C)]]*OO[[#This Row],[66]]</f>
        <v>1.44245148889375E-7</v>
      </c>
      <c r="BQ115" s="10">
        <f>3/24000000*OO[[#This Row],[125 (04JUL1985 12:00:00)-Water Temperature (C)]]*OO[[#This Row],[67]]</f>
        <v>1.3851849716552501E-7</v>
      </c>
      <c r="BR115" s="10">
        <f>3/24000000*OO[[#This Row],[126 (04JUL1985 15:00:00)-Water Temperature (C)]]*OO[[#This Row],[68]]</f>
        <v>1.3094965391215001E-7</v>
      </c>
      <c r="BS115" s="10">
        <f>3/24000000*OO[[#This Row],[127 (04JUL1985 18:00:00)-Water Temperature (C)]]*OO[[#This Row],[69]]</f>
        <v>1.2388736475472499E-7</v>
      </c>
      <c r="BT115" s="10">
        <f>3/24000000*OO[[#This Row],[128 (04JUL1985 21:00:00)-Water Temperature (C)]]*OO[[#This Row],[70]]</f>
        <v>1.1672356936971248E-7</v>
      </c>
      <c r="BU115" s="10">
        <f>3/24000000*OO[[#This Row],[129 (05JUL1985 00:00:00)-Water Temperature (C)]]*OO[[#This Row],[71]]</f>
        <v>1.10013417483075E-7</v>
      </c>
      <c r="BV115" s="10">
        <f>3/24000000*OO[[#This Row],[130 (05JUL1985 03:00:00)-Water Temperature (C)]]*OO[[#This Row],[72]]</f>
        <v>1.07407592106E-7</v>
      </c>
      <c r="BW115" s="10">
        <f>3/24000000*OO[[#This Row],[131 (05JUL1985 06:00:00)-Water Temperature (C)]]*OO[[#This Row],[73]]</f>
        <v>1.04282868536875E-7</v>
      </c>
      <c r="BX115" s="10">
        <f>3/24000000*OO[[#This Row],[132 (05JUL1985 09:00:00)-Water Temperature (C)]]*OO[[#This Row],[74]]</f>
        <v>1.0192382439189998E-7</v>
      </c>
      <c r="BY115" s="10">
        <f>3/24000000*OO[[#This Row],[133 (05JUL1985 12:00:00)-Water Temperature (C)]]*OO[[#This Row],[75]]</f>
        <v>9.9472943203749989E-8</v>
      </c>
      <c r="BZ115" s="10">
        <f>3/24000000*OO[[#This Row],[134 (05JUL1985 15:00:00)-Water Temperature (C)]]*OO[[#This Row],[76]]</f>
        <v>9.4696833522175014E-8</v>
      </c>
      <c r="CA115" s="10">
        <f>3/24000000*OO[[#This Row],[135 (05JUL1985 18:00:00)-Water Temperature (C)]]*OO[[#This Row],[77]]</f>
        <v>8.9142067121624994E-8</v>
      </c>
      <c r="CB115" s="10">
        <f>3/24000000*OO[[#This Row],[136 (05JUL1985 21:00:00)-Water Temperature (C)]]*OO[[#This Row],[78]]</f>
        <v>8.3763304974799991E-8</v>
      </c>
      <c r="CC115" s="10">
        <f>3/24000000*OO[[#This Row],[137 (06JUL1985 00:00:00)-Water Temperature (C)]]*OO[[#This Row],[79]]</f>
        <v>7.9618983871212493E-8</v>
      </c>
      <c r="CD115" s="10">
        <f>3/24000000*OO[[#This Row],[138 (06JUL1985 03:00:00)-Water Temperature (C)]]*OO[[#This Row],[80]]</f>
        <v>8.0073528029112497E-8</v>
      </c>
      <c r="CE115" s="10">
        <f>3/24000000*OO[[#This Row],[139 (06JUL1985 06:00:00)-Water Temperature (C)]]*OO[[#This Row],[81]]</f>
        <v>8.0856486211187478E-8</v>
      </c>
      <c r="CF115" s="10">
        <f>3/24000000*OO[[#This Row],[140 (06JUL1985 09:00:00)-Water Temperature (C)]]*OO[[#This Row],[82]]</f>
        <v>8.1983764170875006E-8</v>
      </c>
      <c r="CG115" s="10">
        <f>3/24000000*OO[[#This Row],[141 (06JUL1985 12:00:00)-Water Temperature (C)]]*OO[[#This Row],[83]]</f>
        <v>8.3439305736675001E-8</v>
      </c>
      <c r="CH115" s="10">
        <f>3/24000000*OO[[#This Row],[142 (06JUL1985 15:00:00)-Water Temperature (C)]]*OO[[#This Row],[84]]</f>
        <v>8.1848566269487497E-8</v>
      </c>
      <c r="CI115" s="10">
        <f>3/24000000*OO[[#This Row],[143 (06JUL1985 18:00:00)-Water Temperature (C)]]*OO[[#This Row],[85]]</f>
        <v>7.7498488834799998E-8</v>
      </c>
      <c r="CJ115" s="10">
        <f>3/24000000*OO[[#This Row],[144 (06JUL1985 21:00:00)-Water Temperature (C)]]*OO[[#This Row],[86]]</f>
        <v>7.2248076951049993E-8</v>
      </c>
      <c r="CK115" s="10">
        <f>3/24000000*OO[[#This Row],[145 (07JUL1985 00:00:00)-Water Temperature (C)]]*OO[[#This Row],[87]]</f>
        <v>6.8436113548249994E-8</v>
      </c>
      <c r="CL115" s="10">
        <f>3/24000000*OO[[#This Row],[146 (07JUL1985 03:00:00)-Water Temperature (C)]]*OO[[#This Row],[88]]</f>
        <v>6.8768962212999993E-8</v>
      </c>
      <c r="CM115" s="10">
        <f>3/24000000*OO[[#This Row],[147 (07JUL1985 06:00:00)-Water Temperature (C)]]*OO[[#This Row],[89]]</f>
        <v>6.9882942453012496E-8</v>
      </c>
      <c r="CN115" s="10">
        <f>3/24000000*OO[[#This Row],[148 (07JUL1985 09:00:00)-Water Temperature (C)]]*OO[[#This Row],[90]]</f>
        <v>6.9440031657812495E-8</v>
      </c>
      <c r="CO115" s="10">
        <f>3/24000000*OO[[#This Row],[149 (07JUL1985 12:00:00)-Water Temperature (C)]]*OO[[#This Row],[91]]</f>
        <v>6.7009363834787492E-8</v>
      </c>
      <c r="CP115" s="10">
        <f>3/24000000*OO[[#This Row],[150 (07JUL1985 15:00:00)-Water Temperature (C)]]*OO[[#This Row],[92]]</f>
        <v>6.2170901720250002E-8</v>
      </c>
      <c r="CQ115" s="10">
        <f>3/24000000*OO[[#This Row],[151 (07JUL1985 18:00:00)-Water Temperature (C)]]*OO[[#This Row],[93]]</f>
        <v>5.72300791243125E-8</v>
      </c>
      <c r="CR115" s="10">
        <f>3/24000000*OO[[#This Row],[152 (07JUL1985 21:00:00)-Water Temperature (C)]]*OO[[#This Row],[94]]</f>
        <v>5.3080777934687486E-8</v>
      </c>
      <c r="CS115" s="10">
        <f>3/24000000*OO[[#This Row],[153 (08JUL1985 00:00:00)-Water Temperature (C)]]*OO[[#This Row],[95]]</f>
        <v>4.9486215638999991E-8</v>
      </c>
      <c r="CT115" s="10">
        <f>3/24000000*OO[[#This Row],[154 (08JUL1985 03:00:00)-Water Temperature (C)]]*OO[[#This Row],[96]]</f>
        <v>4.7336998671875006E-8</v>
      </c>
      <c r="CU115" s="10">
        <f>3/24000000*OO[[#This Row],[155 (08JUL1985 06:00:00)-Water Temperature (C)]]*OO[[#This Row],[97]]</f>
        <v>4.7145706013899999E-8</v>
      </c>
      <c r="CV115" s="10">
        <f>3/24000000*OO[[#This Row],[156 (08JUL1985 09:00:00)-Water Temperature (C)]]*OO[[#This Row],[98]]</f>
        <v>4.7602478104399992E-8</v>
      </c>
      <c r="CW115" s="10">
        <f>3/24000000*OO[[#This Row],[157 (08JUL1985 12:00:00)-Water Temperature (C)]]*OO[[#This Row],[99]]</f>
        <v>4.85205853738375E-8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8.0305020259667562E-32</v>
      </c>
      <c r="F116" s="10">
        <f>3/24*OO[[#This Row],[62 (26JUN1985 15:00:00)-Water Temperature (C)]]*OO[[#This Row],[4]]/SUM(OO[4])</f>
        <v>6.7426359864006815E-20</v>
      </c>
      <c r="G116" s="10">
        <f>3/24*OO[[#This Row],[63 (26JUN1985 18:00:00)-Water Temperature (C)]]*OO[[#This Row],[5]]/SUM(OO[5])</f>
        <v>2.5742705867503639E-9</v>
      </c>
      <c r="H116" s="10">
        <f>3/24*OO[[#This Row],[64 (26JUN1985 21:00:00)-Water Temperature (C)]]*OO[[#This Row],[6]]/SUM(OO[6])</f>
        <v>5.2237714557651582E-5</v>
      </c>
      <c r="I116" s="10">
        <f>3/24*OO[[#This Row],[65 (27JUN1985 00:00:00)-Water Temperature (C)]]*OO[[#This Row],[7]]/SUM(OO[7])</f>
        <v>4.6668407218680898E-3</v>
      </c>
      <c r="J116" s="10">
        <f>3/24*OO[[#This Row],[66 (27JUN1985 03:00:00)-Water Temperature (C)]]*OO[[#This Row],[8]]/SUM(OO[8])</f>
        <v>3.7371719827281526E-2</v>
      </c>
      <c r="K116" s="10">
        <f>3/24*OO[[#This Row],[67 (27JUN1985 06:00:00)-Water Temperature (C)]]*OO[[#This Row],[9]]/SUM(OO[9])</f>
        <v>6.5887422303524068E-2</v>
      </c>
      <c r="L116" s="10">
        <f>3/24*OO[[#This Row],[68 (27JUN1985 09:00:00)-Water Temperature (C)]]*OO[[#This Row],[10]]/SUM(OO[10])</f>
        <v>3.9383248013386205E-2</v>
      </c>
      <c r="M116" s="10">
        <f>3/24*OO[[#This Row],[69 (27JUN1985 12:00:00)-Water Temperature (C)]]*OO[[#This Row],[11]]/SUM(OO[11])</f>
        <v>1.0946992445098338E-2</v>
      </c>
      <c r="N116" s="10">
        <f>3/24*OO[[#This Row],[70 (27JUN1985 15:00:00)-Water Temperature (C)]]*OO[[#This Row],[12]]/SUM(OO[12])</f>
        <v>1.7771758632511611E-3</v>
      </c>
      <c r="O116" s="10">
        <f>3/24*OO[[#This Row],[71 (27JUN1985 18:00:00)-Water Temperature (C)]]*OO[[#This Row],[13]]/SUM(OO[13])</f>
        <v>2.2898636121295674E-4</v>
      </c>
      <c r="P116" s="10">
        <f>3/24*OO[[#This Row],[72 (27JUN1985 21:00:00)-Water Temperature (C)]]*OO[[#This Row],[14]]/SUM(OO[14])</f>
        <v>4.9845394712340593E-5</v>
      </c>
      <c r="Q116" s="10">
        <f>3/24*OO[[#This Row],[73 (28JUN1985 00:00:00)-Water Temperature (C)]]*OO[[#This Row],[15]]/SUM(OO[15])</f>
        <v>3.3919356842862318E-5</v>
      </c>
      <c r="R116" s="10">
        <f>3/24*OO[[#This Row],[74 (28JUN1985 03:00:00)-Water Temperature (C)]]*OO[[#This Row],[16]]/SUM(OO[16])</f>
        <v>3.6471738931702234E-5</v>
      </c>
      <c r="S116" s="10">
        <f>3/24*OO[[#This Row],[75 (28JUN1985 06:00:00)-Water Temperature (C)]]*OO[[#This Row],[17]]/SUM(OO[17])</f>
        <v>4.0862912768111321E-5</v>
      </c>
      <c r="T116" s="10">
        <f>3/24*OO[[#This Row],[76 (28JUN1985 09:00:00)-Water Temperature (C)]]*OO[[#This Row],[18]]/SUM(OO[18])</f>
        <v>4.271954876861619E-5</v>
      </c>
      <c r="U116" s="10">
        <f>3/24*OO[[#This Row],[77 (28JUN1985 12:00:00)-Water Temperature (C)]]*OO[[#This Row],[19]]/SUM(OO[19])</f>
        <v>4.1151409312049504E-5</v>
      </c>
      <c r="V116" s="10">
        <f>3/24000000*OO[[#This Row],[78 (28JUN1985 15:00:00)-Water Temperature (C)]]*OO[[#This Row],[20]]</f>
        <v>3.6771438206137498E-5</v>
      </c>
      <c r="W116" s="10">
        <f>3/24000000*OO[[#This Row],[79 (28JUN1985 18:00:00)-Water Temperature (C)]]*OO[[#This Row],[21]]</f>
        <v>3.2088794633437496E-5</v>
      </c>
      <c r="X116" s="10">
        <f>3/24000000*OO[[#This Row],[80 (28JUN1985 21:00:00)-Water Temperature (C)]]*OO[[#This Row],[22]]</f>
        <v>2.7957142045800002E-5</v>
      </c>
      <c r="Y116" s="10">
        <f>3/24000000*OO[[#This Row],[81 (29JUN1985 00:00:00)-Water Temperature (C)]]*OO[[#This Row],[23]]</f>
        <v>2.4667413029874997E-5</v>
      </c>
      <c r="Z116" s="10">
        <f>3/24000000*OO[[#This Row],[82 (29JUN1985 03:00:00)-Water Temperature (C)]]*OO[[#This Row],[24]]</f>
        <v>2.2563039317827498E-5</v>
      </c>
      <c r="AA116" s="10">
        <f>3/24000000*OO[[#This Row],[83 (29JUN1985 06:00:00)-Water Temperature (C)]]*OO[[#This Row],[25]]</f>
        <v>2.0954133700409996E-5</v>
      </c>
      <c r="AB116" s="10">
        <f>3/24000000*OO[[#This Row],[84 (29JUN1985 09:00:00)-Water Temperature (C)]]*OO[[#This Row],[26]]</f>
        <v>1.92284339928975E-5</v>
      </c>
      <c r="AC116" s="10">
        <f>3/24000000*OO[[#This Row],[85 (29JUN1985 12:00:00)-Water Temperature (C)]]*OO[[#This Row],[27]]</f>
        <v>1.73167896015975E-5</v>
      </c>
      <c r="AD116" s="10">
        <f>3/24000000*OO[[#This Row],[86 (29JUN1985 15:00:00)-Water Temperature (C)]]*OO[[#This Row],[28]]</f>
        <v>1.4950382947919996E-5</v>
      </c>
      <c r="AE116" s="10">
        <f>3/24000000*OO[[#This Row],[88 (29JUN1985 21:00:00)-Water Temperature (C)]]*OO[[#This Row],[30]]</f>
        <v>1.0881457703812501E-5</v>
      </c>
      <c r="AF116" s="10">
        <f>3/24000000*OO[[#This Row],[88 (29JUN1985 21:00:00)-Water Temperature (C)]]*OO[[#This Row],[30]]</f>
        <v>1.0881457703812501E-5</v>
      </c>
      <c r="AG116" s="10">
        <f>3/24000000*OO[[#This Row],[89 (30JUN1985 00:00:00)-Water Temperature (C)]]*OO[[#This Row],[31]]</f>
        <v>9.3612515489812492E-6</v>
      </c>
      <c r="AH116" s="10">
        <f>3/24000000*OO[[#This Row],[90 (30JUN1985 03:00:00)-Water Temperature (C)]]*OO[[#This Row],[32]]</f>
        <v>8.3746499929875001E-6</v>
      </c>
      <c r="AI116" s="10">
        <f>3/24000000*OO[[#This Row],[91 (30JUN1985 06:00:00)-Water Temperature (C)]]*OO[[#This Row],[33]]</f>
        <v>7.6300413051825E-6</v>
      </c>
      <c r="AJ116" s="10">
        <f>3/24000000*OO[[#This Row],[92 (30JUN1985 09:00:00)-Water Temperature (C)]]*OO[[#This Row],[34]]</f>
        <v>7.0173635643087489E-6</v>
      </c>
      <c r="AK116" s="10">
        <f>3/24000000*OO[[#This Row],[93 (30JUN1985 12:00:00)-Water Temperature (C)]]*OO[[#This Row],[35]]</f>
        <v>6.3808487905050003E-6</v>
      </c>
      <c r="AL116" s="10">
        <f>3/24000000*OO[[#This Row],[94 (30JUN1985 15:00:00)-Water Temperature (C)]]*OO[[#This Row],[36]]</f>
        <v>5.582262947565E-6</v>
      </c>
      <c r="AM116" s="10">
        <f>3/24000000*OO[[#This Row],[95 (30JUN1985 18:00:00)-Water Temperature (C)]]*OO[[#This Row],[37]]</f>
        <v>4.7414542446962491E-6</v>
      </c>
      <c r="AN116" s="10">
        <f>3/24000000*OO[[#This Row],[96 (30JUN1985 21:00:00)-Water Temperature (C)]]*OO[[#This Row],[38]]</f>
        <v>4.0040993724974999E-6</v>
      </c>
      <c r="AO116" s="10">
        <f>3/24000000*OO[[#This Row],[97 (01JUL1985 00:00:00)-Water Temperature (C)]]*OO[[#This Row],[39]]</f>
        <v>3.4464249982799999E-6</v>
      </c>
      <c r="AP116" s="10">
        <f>3/24000000*OO[[#This Row],[98 (01JUL1985 03:00:00)-Water Temperature (C)]]*OO[[#This Row],[40]]</f>
        <v>3.1398154004699999E-6</v>
      </c>
      <c r="AQ116" s="10">
        <f>3/24000000*OO[[#This Row],[99 (01JUL1985 06:00:00)-Water Temperature (C)]]*OO[[#This Row],[41]]</f>
        <v>2.7843080014975E-6</v>
      </c>
      <c r="AR116" s="10">
        <f>3/24000000*OO[[#This Row],[100 (01JUL1985 09:00:00)-Water Temperature (C)]]*OO[[#This Row],[42]]</f>
        <v>2.2973634226147497E-6</v>
      </c>
      <c r="AS116" s="10">
        <f>3/24000000*OO[[#This Row],[101 (01JUL1985 12:00:00)-Water Temperature (C)]]*OO[[#This Row],[43]]</f>
        <v>1.7176091684428749E-6</v>
      </c>
      <c r="AT116" s="10">
        <f>3/24000000*OO[[#This Row],[102 (01JUL1985 15:00:00)-Water Temperature (C)]]*OO[[#This Row],[44]]</f>
        <v>1.183041416431875E-6</v>
      </c>
      <c r="AU116" s="10">
        <f>3/24000000*OO[[#This Row],[103 (01JUL1985 18:00:00)-Water Temperature (C)]]*OO[[#This Row],[45]]</f>
        <v>7.9906047481125002E-7</v>
      </c>
      <c r="AV116" s="10">
        <f>3/24000000*OO[[#This Row],[104 (01JUL1985 21:00:00)-Water Temperature (C)]]*OO[[#This Row],[46]]</f>
        <v>5.6348036077949996E-7</v>
      </c>
      <c r="AW116" s="10">
        <f>3/24000000*OO[[#This Row],[105 (02JUL1985 00:00:00)-Water Temperature (C)]]*OO[[#This Row],[47]]</f>
        <v>4.3159907778487504E-7</v>
      </c>
      <c r="AX116" s="10">
        <f>3/24000000*OO[[#This Row],[106 (02JUL1985 03:00:00)-Water Temperature (C)]]*OO[[#This Row],[48]]</f>
        <v>3.7262640800524993E-7</v>
      </c>
      <c r="AY116" s="10">
        <f>3/24000000*OO[[#This Row],[107 (02JUL1985 06:00:00)-Water Temperature (C)]]*OO[[#This Row],[49]]</f>
        <v>3.4129006682399999E-7</v>
      </c>
      <c r="AZ116" s="10">
        <f>3/24000000*OO[[#This Row],[108 (02JUL1985 09:00:00)-Water Temperature (C)]]*OO[[#This Row],[50]]</f>
        <v>3.2127544884224994E-7</v>
      </c>
      <c r="BA116" s="10">
        <f>3/24000000*OO[[#This Row],[109 (02JUL1985 12:00:00)-Water Temperature (C)]]*OO[[#This Row],[51]]</f>
        <v>3.0377220420424995E-7</v>
      </c>
      <c r="BB116" s="10">
        <f>3/24000000*OO[[#This Row],[110 (02JUL1985 15:00:00)-Water Temperature (C)]]*OO[[#This Row],[52]]</f>
        <v>2.7858182513574995E-7</v>
      </c>
      <c r="BC116" s="10">
        <f>3/24000000*OO[[#This Row],[111 (02JUL1985 18:00:00)-Water Temperature (C)]]*OO[[#This Row],[53]]</f>
        <v>2.5038496777999999E-7</v>
      </c>
      <c r="BD116" s="10">
        <f>3/24000000*OO[[#This Row],[112 (02JUL1985 21:00:00)-Water Temperature (C)]]*OO[[#This Row],[54]]</f>
        <v>2.2639656339662494E-7</v>
      </c>
      <c r="BE116" s="10">
        <f>3/24000000*OO[[#This Row],[113 (03JUL1985 00:00:00)-Water Temperature (C)]]*OO[[#This Row],[55]]</f>
        <v>2.083311564165375E-7</v>
      </c>
      <c r="BF116" s="10">
        <f>3/24000000*OO[[#This Row],[114 (03JUL1985 03:00:00)-Water Temperature (C)]]*OO[[#This Row],[56]]</f>
        <v>2.0336176743120001E-7</v>
      </c>
      <c r="BG116" s="10">
        <f>3/24000000*OO[[#This Row],[115 (03JUL1985 06:00:00)-Water Temperature (C)]]*OO[[#This Row],[57]]</f>
        <v>2.0289050641063752E-7</v>
      </c>
      <c r="BH116" s="10">
        <f>3/24000000*OO[[#This Row],[116 (03JUL1985 09:00:00)-Water Temperature (C)]]*OO[[#This Row],[58]]</f>
        <v>2.013721300743875E-7</v>
      </c>
      <c r="BI116" s="10">
        <f>3/24000000*OO[[#This Row],[117 (03JUL1985 12:00:00)-Water Temperature (C)]]*OO[[#This Row],[59]]</f>
        <v>1.9696863047739997E-7</v>
      </c>
      <c r="BJ116" s="10">
        <f>3/24000000*OO[[#This Row],[118 (03JUL1985 15:00:00)-Water Temperature (C)]]*OO[[#This Row],[60]]</f>
        <v>1.8439658741770002E-7</v>
      </c>
      <c r="BK116" s="10">
        <f>3/24000000*OO[[#This Row],[119 (03JUL1985 18:00:00)-Water Temperature (C)]]*OO[[#This Row],[61]]</f>
        <v>1.6830666664181251E-7</v>
      </c>
      <c r="BL116" s="10">
        <f>3/24000000*OO[[#This Row],[120 (03JUL1985 21:00:00)-Water Temperature (C)]]*OO[[#This Row],[62]]</f>
        <v>1.5306327404805E-7</v>
      </c>
      <c r="BM116" s="10">
        <f>3/24000000*OO[[#This Row],[121 (04JUL1985 00:00:00)-Water Temperature (C)]]*OO[[#This Row],[63]]</f>
        <v>1.4070352803862499E-7</v>
      </c>
      <c r="BN116" s="10">
        <f>3/24000000*OO[[#This Row],[122 (04JUL1985 03:00:00)-Water Temperature (C)]]*OO[[#This Row],[64]]</f>
        <v>1.3577977454549998E-7</v>
      </c>
      <c r="BO116" s="10">
        <f>3/24000000*OO[[#This Row],[123 (04JUL1985 06:00:00)-Water Temperature (C)]]*OO[[#This Row],[65]]</f>
        <v>1.3156124297484998E-7</v>
      </c>
      <c r="BP116" s="10">
        <f>3/24000000*OO[[#This Row],[124 (04JUL1985 09:00:00)-Water Temperature (C)]]*OO[[#This Row],[66]]</f>
        <v>1.2886509058077499E-7</v>
      </c>
      <c r="BQ116" s="10">
        <f>3/24000000*OO[[#This Row],[125 (04JUL1985 12:00:00)-Water Temperature (C)]]*OO[[#This Row],[67]]</f>
        <v>1.238992451816625E-7</v>
      </c>
      <c r="BR116" s="10">
        <f>3/24000000*OO[[#This Row],[126 (04JUL1985 15:00:00)-Water Temperature (C)]]*OO[[#This Row],[68]]</f>
        <v>1.1722139790649999E-7</v>
      </c>
      <c r="BS116" s="10">
        <f>3/24000000*OO[[#This Row],[127 (04JUL1985 18:00:00)-Water Temperature (C)]]*OO[[#This Row],[69]]</f>
        <v>1.1096304245812499E-7</v>
      </c>
      <c r="BT116" s="10">
        <f>3/24000000*OO[[#This Row],[128 (04JUL1985 21:00:00)-Water Temperature (C)]]*OO[[#This Row],[70]]</f>
        <v>1.0456276211767501E-7</v>
      </c>
      <c r="BU116" s="10">
        <f>3/24000000*OO[[#This Row],[129 (05JUL1985 00:00:00)-Water Temperature (C)]]*OO[[#This Row],[71]]</f>
        <v>9.8511801016849982E-8</v>
      </c>
      <c r="BV116" s="10">
        <f>3/24000000*OO[[#This Row],[130 (05JUL1985 03:00:00)-Water Temperature (C)]]*OO[[#This Row],[72]]</f>
        <v>9.6133633357874978E-8</v>
      </c>
      <c r="BW116" s="10">
        <f>3/24000000*OO[[#This Row],[131 (05JUL1985 06:00:00)-Water Temperature (C)]]*OO[[#This Row],[73]]</f>
        <v>9.3238800586874991E-8</v>
      </c>
      <c r="BX116" s="10">
        <f>3/24000000*OO[[#This Row],[132 (05JUL1985 09:00:00)-Water Temperature (C)]]*OO[[#This Row],[74]]</f>
        <v>9.1042537795999984E-8</v>
      </c>
      <c r="BY116" s="10">
        <f>3/24000000*OO[[#This Row],[133 (05JUL1985 12:00:00)-Water Temperature (C)]]*OO[[#This Row],[75]]</f>
        <v>8.8884843046124998E-8</v>
      </c>
      <c r="BZ116" s="10">
        <f>3/24000000*OO[[#This Row],[134 (05JUL1985 15:00:00)-Water Temperature (C)]]*OO[[#This Row],[76]]</f>
        <v>8.4664699922875011E-8</v>
      </c>
      <c r="CA116" s="10">
        <f>3/24000000*OO[[#This Row],[135 (05JUL1985 18:00:00)-Water Temperature (C)]]*OO[[#This Row],[77]]</f>
        <v>7.9697455853949989E-8</v>
      </c>
      <c r="CB116" s="10">
        <f>3/24000000*OO[[#This Row],[136 (05JUL1985 21:00:00)-Water Temperature (C)]]*OO[[#This Row],[78]]</f>
        <v>7.4908641219299987E-8</v>
      </c>
      <c r="CC116" s="10">
        <f>3/24000000*OO[[#This Row],[137 (06JUL1985 00:00:00)-Water Temperature (C)]]*OO[[#This Row],[79]]</f>
        <v>7.1138448375750005E-8</v>
      </c>
      <c r="CD116" s="10">
        <f>3/24000000*OO[[#This Row],[138 (06JUL1985 03:00:00)-Water Temperature (C)]]*OO[[#This Row],[80]]</f>
        <v>7.1463581794799998E-8</v>
      </c>
      <c r="CE116" s="10">
        <f>3/24000000*OO[[#This Row],[139 (06JUL1985 06:00:00)-Water Temperature (C)]]*OO[[#This Row],[81]]</f>
        <v>7.2117135926399984E-8</v>
      </c>
      <c r="CF116" s="10">
        <f>3/24000000*OO[[#This Row],[140 (06JUL1985 09:00:00)-Water Temperature (C)]]*OO[[#This Row],[82]]</f>
        <v>7.3085626938599991E-8</v>
      </c>
      <c r="CG116" s="10">
        <f>3/24000000*OO[[#This Row],[141 (06JUL1985 12:00:00)-Water Temperature (C)]]*OO[[#This Row],[83]]</f>
        <v>7.4455797505500005E-8</v>
      </c>
      <c r="CH116" s="10">
        <f>3/24000000*OO[[#This Row],[142 (06JUL1985 15:00:00)-Water Temperature (C)]]*OO[[#This Row],[84]]</f>
        <v>7.3119887592375002E-8</v>
      </c>
      <c r="CI116" s="10">
        <f>3/24000000*OO[[#This Row],[143 (06JUL1985 18:00:00)-Water Temperature (C)]]*OO[[#This Row],[85]]</f>
        <v>6.9277952894062497E-8</v>
      </c>
      <c r="CJ116" s="10">
        <f>3/24000000*OO[[#This Row],[144 (06JUL1985 21:00:00)-Water Temperature (C)]]*OO[[#This Row],[86]]</f>
        <v>6.4650603228599995E-8</v>
      </c>
      <c r="CK116" s="10">
        <f>3/24000000*OO[[#This Row],[145 (07JUL1985 00:00:00)-Water Temperature (C)]]*OO[[#This Row],[87]]</f>
        <v>6.1193111594250009E-8</v>
      </c>
      <c r="CL116" s="10">
        <f>3/24000000*OO[[#This Row],[146 (07JUL1985 03:00:00)-Water Temperature (C)]]*OO[[#This Row],[88]]</f>
        <v>6.1361040303449992E-8</v>
      </c>
      <c r="CM116" s="10">
        <f>3/24000000*OO[[#This Row],[147 (07JUL1985 06:00:00)-Water Temperature (C)]]*OO[[#This Row],[89]]</f>
        <v>6.2332970395374998E-8</v>
      </c>
      <c r="CN116" s="10">
        <f>3/24000000*OO[[#This Row],[148 (07JUL1985 09:00:00)-Water Temperature (C)]]*OO[[#This Row],[90]]</f>
        <v>6.2034328074462504E-8</v>
      </c>
      <c r="CO116" s="10">
        <f>3/24000000*OO[[#This Row],[149 (07JUL1985 12:00:00)-Water Temperature (C)]]*OO[[#This Row],[91]]</f>
        <v>6.0016095472949991E-8</v>
      </c>
      <c r="CP116" s="10">
        <f>3/24000000*OO[[#This Row],[150 (07JUL1985 15:00:00)-Water Temperature (C)]]*OO[[#This Row],[92]]</f>
        <v>5.5725556876024995E-8</v>
      </c>
      <c r="CQ116" s="10">
        <f>3/24000000*OO[[#This Row],[151 (07JUL1985 18:00:00)-Water Temperature (C)]]*OO[[#This Row],[93]]</f>
        <v>5.1261064454399995E-8</v>
      </c>
      <c r="CR116" s="10">
        <f>3/24000000*OO[[#This Row],[152 (07JUL1985 21:00:00)-Water Temperature (C)]]*OO[[#This Row],[94]]</f>
        <v>4.75197928396375E-8</v>
      </c>
      <c r="CS116" s="10">
        <f>3/24000000*OO[[#This Row],[153 (08JUL1985 00:00:00)-Water Temperature (C)]]*OO[[#This Row],[95]]</f>
        <v>4.4278377740500004E-8</v>
      </c>
      <c r="CT116" s="10">
        <f>3/24000000*OO[[#This Row],[154 (08JUL1985 03:00:00)-Water Temperature (C)]]*OO[[#This Row],[96]]</f>
        <v>4.2296445433150001E-8</v>
      </c>
      <c r="CU116" s="10">
        <f>3/24000000*OO[[#This Row],[155 (08JUL1985 06:00:00)-Water Temperature (C)]]*OO[[#This Row],[97]]</f>
        <v>4.2032608818749998E-8</v>
      </c>
      <c r="CV116" s="10">
        <f>3/24000000*OO[[#This Row],[156 (08JUL1985 09:00:00)-Water Temperature (C)]]*OO[[#This Row],[98]]</f>
        <v>4.2322671423275002E-8</v>
      </c>
      <c r="CW116" s="10">
        <f>3/24000000*OO[[#This Row],[157 (08JUL1985 12:00:00)-Water Temperature (C)]]*OO[[#This Row],[99]]</f>
        <v>4.3127008360512504E-8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1.544654836165776E-32</v>
      </c>
      <c r="F117" s="10">
        <f>3/24*OO[[#This Row],[62 (26JUN1985 15:00:00)-Water Temperature (C)]]*OO[[#This Row],[4]]/SUM(OO[4])</f>
        <v>1.4598119159880963E-20</v>
      </c>
      <c r="G117" s="10">
        <f>3/24*OO[[#This Row],[63 (26JUN1985 18:00:00)-Water Temperature (C)]]*OO[[#This Row],[5]]/SUM(OO[5])</f>
        <v>9.146099375162026E-10</v>
      </c>
      <c r="H117" s="10">
        <f>3/24*OO[[#This Row],[64 (26JUN1985 21:00:00)-Water Temperature (C)]]*OO[[#This Row],[6]]/SUM(OO[6])</f>
        <v>3.4006857985054354E-5</v>
      </c>
      <c r="I117" s="10">
        <f>3/24*OO[[#This Row],[65 (27JUN1985 00:00:00)-Water Temperature (C)]]*OO[[#This Row],[7]]/SUM(OO[7])</f>
        <v>3.6076010421284789E-3</v>
      </c>
      <c r="J117" s="10">
        <f>3/24*OO[[#This Row],[66 (27JUN1985 03:00:00)-Water Temperature (C)]]*OO[[#This Row],[8]]/SUM(OO[8])</f>
        <v>3.2190622003409476E-2</v>
      </c>
      <c r="K117" s="10">
        <f>3/24*OO[[#This Row],[67 (27JUN1985 06:00:00)-Water Temperature (C)]]*OO[[#This Row],[9]]/SUM(OO[9])</f>
        <v>6.1215250406362588E-2</v>
      </c>
      <c r="L117" s="10">
        <f>3/24*OO[[#This Row],[68 (27JUN1985 09:00:00)-Water Temperature (C)]]*OO[[#This Row],[10]]/SUM(OO[10])</f>
        <v>3.8668585690872205E-2</v>
      </c>
      <c r="M117" s="10">
        <f>3/24*OO[[#This Row],[69 (27JUN1985 12:00:00)-Water Temperature (C)]]*OO[[#This Row],[11]]/SUM(OO[11])</f>
        <v>1.1189367134357125E-2</v>
      </c>
      <c r="N117" s="10">
        <f>3/24*OO[[#This Row],[70 (27JUN1985 15:00:00)-Water Temperature (C)]]*OO[[#This Row],[12]]/SUM(OO[12])</f>
        <v>1.8649633605211081E-3</v>
      </c>
      <c r="O117" s="10">
        <f>3/24*OO[[#This Row],[71 (27JUN1985 18:00:00)-Water Temperature (C)]]*OO[[#This Row],[13]]/SUM(OO[13])</f>
        <v>2.4030273013250382E-4</v>
      </c>
      <c r="P117" s="10">
        <f>3/24*OO[[#This Row],[72 (27JUN1985 21:00:00)-Water Temperature (C)]]*OO[[#This Row],[14]]/SUM(OO[14])</f>
        <v>4.8963917133127254E-5</v>
      </c>
      <c r="Q117" s="10">
        <f>3/24*OO[[#This Row],[73 (28JUN1985 00:00:00)-Water Temperature (C)]]*OO[[#This Row],[15]]/SUM(OO[15])</f>
        <v>3.1492595002947875E-5</v>
      </c>
      <c r="R117" s="10">
        <f>3/24*OO[[#This Row],[74 (28JUN1985 03:00:00)-Water Temperature (C)]]*OO[[#This Row],[16]]/SUM(OO[16])</f>
        <v>3.3469807817787924E-5</v>
      </c>
      <c r="S117" s="10">
        <f>3/24*OO[[#This Row],[75 (28JUN1985 06:00:00)-Water Temperature (C)]]*OO[[#This Row],[17]]/SUM(OO[17])</f>
        <v>3.7525019435313463E-5</v>
      </c>
      <c r="T117" s="10">
        <f>3/24*OO[[#This Row],[76 (28JUN1985 09:00:00)-Water Temperature (C)]]*OO[[#This Row],[18]]/SUM(OO[18])</f>
        <v>3.9351742172912831E-5</v>
      </c>
      <c r="U117" s="10">
        <f>3/24*OO[[#This Row],[77 (28JUN1985 12:00:00)-Water Temperature (C)]]*OO[[#This Row],[19]]/SUM(OO[19])</f>
        <v>3.797550686205002E-5</v>
      </c>
      <c r="V117" s="10">
        <f>3/24000000*OO[[#This Row],[78 (28JUN1985 15:00:00)-Water Temperature (C)]]*OO[[#This Row],[20]]</f>
        <v>3.3935142255662497E-5</v>
      </c>
      <c r="W117" s="10">
        <f>3/24000000*OO[[#This Row],[79 (28JUN1985 18:00:00)-Water Temperature (C)]]*OO[[#This Row],[21]]</f>
        <v>2.9567294488612498E-5</v>
      </c>
      <c r="X117" s="10">
        <f>3/24000000*OO[[#This Row],[80 (28JUN1985 21:00:00)-Water Temperature (C)]]*OO[[#This Row],[22]]</f>
        <v>2.5702102726299999E-5</v>
      </c>
      <c r="Y117" s="10">
        <f>3/24000000*OO[[#This Row],[81 (29JUN1985 00:00:00)-Water Temperature (C)]]*OO[[#This Row],[23]]</f>
        <v>2.2610879530000001E-5</v>
      </c>
      <c r="Z117" s="10">
        <f>3/24000000*OO[[#This Row],[82 (29JUN1985 03:00:00)-Water Temperature (C)]]*OO[[#This Row],[24]]</f>
        <v>2.0630221529977502E-5</v>
      </c>
      <c r="AA117" s="10">
        <f>3/24000000*OO[[#This Row],[83 (29JUN1985 06:00:00)-Water Temperature (C)]]*OO[[#This Row],[25]]</f>
        <v>1.9112866600229998E-5</v>
      </c>
      <c r="AB117" s="10">
        <f>3/24000000*OO[[#This Row],[84 (29JUN1985 09:00:00)-Water Temperature (C)]]*OO[[#This Row],[26]]</f>
        <v>1.7498130672374997E-5</v>
      </c>
      <c r="AC117" s="10">
        <f>3/24000000*OO[[#This Row],[85 (29JUN1985 12:00:00)-Water Temperature (C)]]*OO[[#This Row],[27]]</f>
        <v>1.5733444163937499E-5</v>
      </c>
      <c r="AD117" s="10">
        <f>3/24000000*OO[[#This Row],[86 (29JUN1985 15:00:00)-Water Temperature (C)]]*OO[[#This Row],[28]]</f>
        <v>1.3558846928287497E-5</v>
      </c>
      <c r="AE117" s="10">
        <f>3/24000000*OO[[#This Row],[88 (29JUN1985 21:00:00)-Water Temperature (C)]]*OO[[#This Row],[30]]</f>
        <v>9.7983190254500004E-6</v>
      </c>
      <c r="AF117" s="10">
        <f>3/24000000*OO[[#This Row],[88 (29JUN1985 21:00:00)-Water Temperature (C)]]*OO[[#This Row],[30]]</f>
        <v>9.7983190254500004E-6</v>
      </c>
      <c r="AG117" s="10">
        <f>3/24000000*OO[[#This Row],[89 (30JUN1985 00:00:00)-Water Temperature (C)]]*OO[[#This Row],[31]]</f>
        <v>8.3951831460000002E-6</v>
      </c>
      <c r="AH117" s="10">
        <f>3/24000000*OO[[#This Row],[90 (30JUN1985 03:00:00)-Water Temperature (C)]]*OO[[#This Row],[32]]</f>
        <v>7.4843972090125007E-6</v>
      </c>
      <c r="AI117" s="10">
        <f>3/24000000*OO[[#This Row],[91 (30JUN1985 06:00:00)-Water Temperature (C)]]*OO[[#This Row],[33]]</f>
        <v>6.7962628234312499E-6</v>
      </c>
      <c r="AJ117" s="10">
        <f>3/24000000*OO[[#This Row],[92 (30JUN1985 09:00:00)-Water Temperature (C)]]*OO[[#This Row],[34]]</f>
        <v>6.2283977589374987E-6</v>
      </c>
      <c r="AK117" s="10">
        <f>3/24000000*OO[[#This Row],[93 (30JUN1985 12:00:00)-Water Temperature (C)]]*OO[[#This Row],[35]]</f>
        <v>5.647360346162501E-6</v>
      </c>
      <c r="AL117" s="10">
        <f>3/24000000*OO[[#This Row],[94 (30JUN1985 15:00:00)-Water Temperature (C)]]*OO[[#This Row],[36]]</f>
        <v>4.9284801351137497E-6</v>
      </c>
      <c r="AM117" s="10">
        <f>3/24000000*OO[[#This Row],[95 (30JUN1985 18:00:00)-Water Temperature (C)]]*OO[[#This Row],[37]]</f>
        <v>4.1775348355837502E-6</v>
      </c>
      <c r="AN117" s="10">
        <f>3/24000000*OO[[#This Row],[96 (30JUN1985 21:00:00)-Water Temperature (C)]]*OO[[#This Row],[38]]</f>
        <v>3.5203132279350005E-6</v>
      </c>
      <c r="AO117" s="10">
        <f>3/24000000*OO[[#This Row],[97 (01JUL1985 00:00:00)-Water Temperature (C)]]*OO[[#This Row],[39]]</f>
        <v>3.0245459178987498E-6</v>
      </c>
      <c r="AP117" s="10">
        <f>3/24000000*OO[[#This Row],[98 (01JUL1985 03:00:00)-Water Temperature (C)]]*OO[[#This Row],[40]]</f>
        <v>2.7531162608700003E-6</v>
      </c>
      <c r="AQ117" s="10">
        <f>3/24000000*OO[[#This Row],[99 (01JUL1985 06:00:00)-Water Temperature (C)]]*OO[[#This Row],[41]]</f>
        <v>2.4463232061849999E-6</v>
      </c>
      <c r="AR117" s="10">
        <f>3/24000000*OO[[#This Row],[100 (01JUL1985 09:00:00)-Water Temperature (C)]]*OO[[#This Row],[42]]</f>
        <v>2.0280866848919999E-6</v>
      </c>
      <c r="AS117" s="10">
        <f>3/24000000*OO[[#This Row],[101 (01JUL1985 12:00:00)-Water Temperature (C)]]*OO[[#This Row],[43]]</f>
        <v>1.5250420216237498E-6</v>
      </c>
      <c r="AT117" s="10">
        <f>3/24000000*OO[[#This Row],[102 (01JUL1985 15:00:00)-Water Temperature (C)]]*OO[[#This Row],[44]]</f>
        <v>1.053512076242E-6</v>
      </c>
      <c r="AU117" s="10">
        <f>3/24000000*OO[[#This Row],[103 (01JUL1985 18:00:00)-Water Temperature (C)]]*OO[[#This Row],[45]]</f>
        <v>7.1066434386149992E-7</v>
      </c>
      <c r="AV117" s="10">
        <f>3/24000000*OO[[#This Row],[104 (01JUL1985 21:00:00)-Water Temperature (C)]]*OO[[#This Row],[46]]</f>
        <v>4.99026660002625E-7</v>
      </c>
      <c r="AW117" s="10">
        <f>3/24000000*OO[[#This Row],[105 (02JUL1985 00:00:00)-Water Temperature (C)]]*OO[[#This Row],[47]]</f>
        <v>3.8022155166100002E-7</v>
      </c>
      <c r="AX117" s="10">
        <f>3/24000000*OO[[#This Row],[106 (02JUL1985 03:00:00)-Water Temperature (C)]]*OO[[#This Row],[48]]</f>
        <v>3.2665508175350001E-7</v>
      </c>
      <c r="AY117" s="10">
        <f>3/24000000*OO[[#This Row],[107 (02JUL1985 06:00:00)-Water Temperature (C)]]*OO[[#This Row],[49]]</f>
        <v>2.9809213936424997E-7</v>
      </c>
      <c r="AZ117" s="10">
        <f>3/24000000*OO[[#This Row],[108 (02JUL1985 09:00:00)-Water Temperature (C)]]*OO[[#This Row],[50]]</f>
        <v>2.8008289664649994E-7</v>
      </c>
      <c r="BA117" s="10">
        <f>3/24000000*OO[[#This Row],[109 (02JUL1985 12:00:00)-Water Temperature (C)]]*OO[[#This Row],[51]]</f>
        <v>2.6487621730622498E-7</v>
      </c>
      <c r="BB117" s="10">
        <f>3/24000000*OO[[#This Row],[110 (02JUL1985 15:00:00)-Water Temperature (C)]]*OO[[#This Row],[52]]</f>
        <v>2.4300985204676251E-7</v>
      </c>
      <c r="BC117" s="10">
        <f>3/24000000*OO[[#This Row],[111 (02JUL1985 18:00:00)-Water Temperature (C)]]*OO[[#This Row],[53]]</f>
        <v>2.1840854144812501E-7</v>
      </c>
      <c r="BD117" s="10">
        <f>3/24000000*OO[[#This Row],[112 (02JUL1985 21:00:00)-Water Temperature (C)]]*OO[[#This Row],[54]]</f>
        <v>1.9743149261360001E-7</v>
      </c>
      <c r="BE117" s="10">
        <f>3/24000000*OO[[#This Row],[113 (03JUL1985 00:00:00)-Water Temperature (C)]]*OO[[#This Row],[55]]</f>
        <v>1.8149971009644998E-7</v>
      </c>
      <c r="BF117" s="10">
        <f>3/24000000*OO[[#This Row],[114 (03JUL1985 03:00:00)-Water Temperature (C)]]*OO[[#This Row],[56]]</f>
        <v>1.769254942849625E-7</v>
      </c>
      <c r="BG117" s="10">
        <f>3/24000000*OO[[#This Row],[115 (03JUL1985 06:00:00)-Water Temperature (C)]]*OO[[#This Row],[57]]</f>
        <v>1.7640966050949997E-7</v>
      </c>
      <c r="BH117" s="10">
        <f>3/24000000*OO[[#This Row],[116 (03JUL1985 09:00:00)-Water Temperature (C)]]*OO[[#This Row],[58]]</f>
        <v>1.7506681443517498E-7</v>
      </c>
      <c r="BI117" s="10">
        <f>3/24000000*OO[[#This Row],[117 (03JUL1985 12:00:00)-Water Temperature (C)]]*OO[[#This Row],[59]]</f>
        <v>1.7139125233249999E-7</v>
      </c>
      <c r="BJ117" s="10">
        <f>3/24000000*OO[[#This Row],[118 (03JUL1985 15:00:00)-Water Temperature (C)]]*OO[[#This Row],[60]]</f>
        <v>1.6061769868031249E-7</v>
      </c>
      <c r="BK117" s="10">
        <f>3/24000000*OO[[#This Row],[119 (03JUL1985 18:00:00)-Water Temperature (C)]]*OO[[#This Row],[61]]</f>
        <v>1.4667279602739999E-7</v>
      </c>
      <c r="BL117" s="10">
        <f>3/24000000*OO[[#This Row],[120 (03JUL1985 21:00:00)-Water Temperature (C)]]*OO[[#This Row],[62]]</f>
        <v>1.3338878063104997E-7</v>
      </c>
      <c r="BM117" s="10">
        <f>3/24000000*OO[[#This Row],[121 (04JUL1985 00:00:00)-Water Temperature (C)]]*OO[[#This Row],[63]]</f>
        <v>1.225285234985E-7</v>
      </c>
      <c r="BN117" s="10">
        <f>3/24000000*OO[[#This Row],[122 (04JUL1985 03:00:00)-Water Temperature (C)]]*OO[[#This Row],[64]]</f>
        <v>1.1810240634801248E-7</v>
      </c>
      <c r="BO117" s="10">
        <f>3/24000000*OO[[#This Row],[123 (04JUL1985 06:00:00)-Water Temperature (C)]]*OO[[#This Row],[65]]</f>
        <v>1.14359121731025E-7</v>
      </c>
      <c r="BP117" s="10">
        <f>3/24000000*OO[[#This Row],[124 (04JUL1985 09:00:00)-Water Temperature (C)]]*OO[[#This Row],[66]]</f>
        <v>1.1201175705193748E-7</v>
      </c>
      <c r="BQ117" s="10">
        <f>3/24000000*OO[[#This Row],[125 (04JUL1985 12:00:00)-Water Temperature (C)]]*OO[[#This Row],[67]]</f>
        <v>1.0777228007507498E-7</v>
      </c>
      <c r="BR117" s="10">
        <f>3/24000000*OO[[#This Row],[126 (04JUL1985 15:00:00)-Water Temperature (C)]]*OO[[#This Row],[68]]</f>
        <v>1.0203567099187498E-7</v>
      </c>
      <c r="BS117" s="10">
        <f>3/24000000*OO[[#This Row],[127 (04JUL1985 18:00:00)-Water Temperature (C)]]*OO[[#This Row],[69]]</f>
        <v>9.6627050035875E-8</v>
      </c>
      <c r="BT117" s="10">
        <f>3/24000000*OO[[#This Row],[128 (04JUL1985 21:00:00)-Water Temperature (C)]]*OO[[#This Row],[70]]</f>
        <v>9.1070152704749997E-8</v>
      </c>
      <c r="BU117" s="10">
        <f>3/24000000*OO[[#This Row],[129 (05JUL1985 00:00:00)-Water Temperature (C)]]*OO[[#This Row],[71]]</f>
        <v>8.5778649212399997E-8</v>
      </c>
      <c r="BV117" s="10">
        <f>3/24000000*OO[[#This Row],[130 (05JUL1985 03:00:00)-Water Temperature (C)]]*OO[[#This Row],[72]]</f>
        <v>8.3694490996187507E-8</v>
      </c>
      <c r="BW117" s="10">
        <f>3/24000000*OO[[#This Row],[131 (05JUL1985 06:00:00)-Water Temperature (C)]]*OO[[#This Row],[73]]</f>
        <v>8.1096355375237493E-8</v>
      </c>
      <c r="BX117" s="10">
        <f>3/24000000*OO[[#This Row],[132 (05JUL1985 09:00:00)-Water Temperature (C)]]*OO[[#This Row],[74]]</f>
        <v>7.9126787584774989E-8</v>
      </c>
      <c r="BY117" s="10">
        <f>3/24000000*OO[[#This Row],[133 (05JUL1985 12:00:00)-Water Temperature (C)]]*OO[[#This Row],[75]]</f>
        <v>7.7269878323937491E-8</v>
      </c>
      <c r="BZ117" s="10">
        <f>3/24000000*OO[[#This Row],[134 (05JUL1985 15:00:00)-Water Temperature (C)]]*OO[[#This Row],[76]]</f>
        <v>7.3618982397899994E-8</v>
      </c>
      <c r="CA117" s="10">
        <f>3/24000000*OO[[#This Row],[135 (05JUL1985 18:00:00)-Water Temperature (C)]]*OO[[#This Row],[77]]</f>
        <v>6.9298916486924993E-8</v>
      </c>
      <c r="CB117" s="10">
        <f>3/24000000*OO[[#This Row],[136 (05JUL1985 21:00:00)-Water Temperature (C)]]*OO[[#This Row],[78]]</f>
        <v>6.5147771934862494E-8</v>
      </c>
      <c r="CC117" s="10">
        <f>3/24000000*OO[[#This Row],[137 (06JUL1985 00:00:00)-Water Temperature (C)]]*OO[[#This Row],[79]]</f>
        <v>6.1845138725000004E-8</v>
      </c>
      <c r="CD117" s="10">
        <f>3/24000000*OO[[#This Row],[138 (06JUL1985 03:00:00)-Water Temperature (C)]]*OO[[#This Row],[80]]</f>
        <v>6.2078294958299992E-8</v>
      </c>
      <c r="CE117" s="10">
        <f>3/24000000*OO[[#This Row],[139 (06JUL1985 06:00:00)-Water Temperature (C)]]*OO[[#This Row],[81]]</f>
        <v>6.2605804210499998E-8</v>
      </c>
      <c r="CF117" s="10">
        <f>3/24000000*OO[[#This Row],[140 (06JUL1985 09:00:00)-Water Temperature (C)]]*OO[[#This Row],[82]]</f>
        <v>6.3423072769787494E-8</v>
      </c>
      <c r="CG117" s="10">
        <f>3/24000000*OO[[#This Row],[141 (06JUL1985 12:00:00)-Water Temperature (C)]]*OO[[#This Row],[83]]</f>
        <v>6.4651684897687497E-8</v>
      </c>
      <c r="CH117" s="10">
        <f>3/24000000*OO[[#This Row],[142 (06JUL1985 15:00:00)-Water Temperature (C)]]*OO[[#This Row],[84]]</f>
        <v>6.3530993471400003E-8</v>
      </c>
      <c r="CI117" s="10">
        <f>3/24000000*OO[[#This Row],[143 (06JUL1985 18:00:00)-Water Temperature (C)]]*OO[[#This Row],[85]]</f>
        <v>6.0215288571750005E-8</v>
      </c>
      <c r="CJ117" s="10">
        <f>3/24000000*OO[[#This Row],[144 (06JUL1985 21:00:00)-Water Temperature (C)]]*OO[[#This Row],[86]]</f>
        <v>5.6238906358599996E-8</v>
      </c>
      <c r="CK117" s="10">
        <f>3/24000000*OO[[#This Row],[145 (07JUL1985 00:00:00)-Water Temperature (C)]]*OO[[#This Row],[87]]</f>
        <v>5.3216937187449995E-8</v>
      </c>
      <c r="CL117" s="10">
        <f>3/24000000*OO[[#This Row],[146 (07JUL1985 03:00:00)-Water Temperature (C)]]*OO[[#This Row],[88]]</f>
        <v>5.3283085388999999E-8</v>
      </c>
      <c r="CM117" s="10">
        <f>3/24000000*OO[[#This Row],[147 (07JUL1985 06:00:00)-Water Temperature (C)]]*OO[[#This Row],[89]]</f>
        <v>5.4110802863749993E-8</v>
      </c>
      <c r="CN117" s="10">
        <f>3/24000000*OO[[#This Row],[148 (07JUL1985 09:00:00)-Water Temperature (C)]]*OO[[#This Row],[90]]</f>
        <v>5.3901118969200005E-8</v>
      </c>
      <c r="CO117" s="10">
        <f>3/24000000*OO[[#This Row],[149 (07JUL1985 12:00:00)-Water Temperature (C)]]*OO[[#This Row],[91]]</f>
        <v>5.2239463574262498E-8</v>
      </c>
      <c r="CP117" s="10">
        <f>3/24000000*OO[[#This Row],[150 (07JUL1985 15:00:00)-Water Temperature (C)]]*OO[[#This Row],[92]]</f>
        <v>4.8534950182437491E-8</v>
      </c>
      <c r="CQ117" s="10">
        <f>3/24000000*OO[[#This Row],[151 (07JUL1985 18:00:00)-Water Temperature (C)]]*OO[[#This Row],[93]]</f>
        <v>4.4622061413999996E-8</v>
      </c>
      <c r="CR117" s="10">
        <f>3/24000000*OO[[#This Row],[152 (07JUL1985 21:00:00)-Water Temperature (C)]]*OO[[#This Row],[94]]</f>
        <v>4.1349266617724996E-8</v>
      </c>
      <c r="CS117" s="10">
        <f>3/24000000*OO[[#This Row],[153 (08JUL1985 00:00:00)-Water Temperature (C)]]*OO[[#This Row],[95]]</f>
        <v>3.8512289221874997E-8</v>
      </c>
      <c r="CT117" s="10">
        <f>3/24000000*OO[[#This Row],[154 (08JUL1985 03:00:00)-Water Temperature (C)]]*OO[[#This Row],[96]]</f>
        <v>3.6757949416650005E-8</v>
      </c>
      <c r="CU117" s="10">
        <f>3/24000000*OO[[#This Row],[155 (08JUL1985 06:00:00)-Water Temperature (C)]]*OO[[#This Row],[97]]</f>
        <v>3.6462326908250001E-8</v>
      </c>
      <c r="CV117" s="10">
        <f>3/24000000*OO[[#This Row],[156 (08JUL1985 09:00:00)-Water Temperature (C)]]*OO[[#This Row],[98]]</f>
        <v>3.6633269372974995E-8</v>
      </c>
      <c r="CW117" s="10">
        <f>3/24000000*OO[[#This Row],[157 (08JUL1985 12:00:00)-Water Temperature (C)]]*OO[[#This Row],[99]]</f>
        <v>3.7308754020375001E-8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1.9871220790101082E-33</v>
      </c>
      <c r="F118" s="10">
        <f>3/24*OO[[#This Row],[62 (26JUN1985 15:00:00)-Water Temperature (C)]]*OO[[#This Row],[4]]/SUM(OO[4])</f>
        <v>2.4385176503239332E-21</v>
      </c>
      <c r="G118" s="10">
        <f>3/24*OO[[#This Row],[63 (26JUN1985 18:00:00)-Water Temperature (C)]]*OO[[#This Row],[5]]/SUM(OO[5])</f>
        <v>2.8564385145600093E-10</v>
      </c>
      <c r="H118" s="10">
        <f>3/24*OO[[#This Row],[64 (26JUN1985 21:00:00)-Water Temperature (C)]]*OO[[#This Row],[6]]/SUM(OO[6])</f>
        <v>2.2063208460751704E-5</v>
      </c>
      <c r="I118" s="10">
        <f>3/24*OO[[#This Row],[65 (27JUN1985 00:00:00)-Water Temperature (C)]]*OO[[#This Row],[7]]/SUM(OO[7])</f>
        <v>2.8455619188809123E-3</v>
      </c>
      <c r="J118" s="10">
        <f>3/24*OO[[#This Row],[66 (27JUN1985 03:00:00)-Water Temperature (C)]]*OO[[#This Row],[8]]/SUM(OO[8])</f>
        <v>2.883413852620581E-2</v>
      </c>
      <c r="K118" s="10">
        <f>3/24*OO[[#This Row],[67 (27JUN1985 06:00:00)-Water Temperature (C)]]*OO[[#This Row],[9]]/SUM(OO[9])</f>
        <v>6.0190250413850087E-2</v>
      </c>
      <c r="L118" s="10">
        <f>3/24*OO[[#This Row],[68 (27JUN1985 09:00:00)-Water Temperature (C)]]*OO[[#This Row],[10]]/SUM(OO[10])</f>
        <v>4.0690004530710228E-2</v>
      </c>
      <c r="M118" s="10">
        <f>3/24*OO[[#This Row],[69 (27JUN1985 12:00:00)-Water Temperature (C)]]*OO[[#This Row],[11]]/SUM(OO[11])</f>
        <v>1.2389063357828675E-2</v>
      </c>
      <c r="N118" s="10">
        <f>3/24*OO[[#This Row],[70 (27JUN1985 15:00:00)-Water Temperature (C)]]*OO[[#This Row],[12]]/SUM(OO[12])</f>
        <v>2.1343173398170349E-3</v>
      </c>
      <c r="O118" s="10">
        <f>3/24*OO[[#This Row],[71 (27JUN1985 18:00:00)-Water Temperature (C)]]*OO[[#This Row],[13]]/SUM(OO[13])</f>
        <v>2.7547302538416649E-4</v>
      </c>
      <c r="P118" s="10">
        <f>3/24*OO[[#This Row],[72 (27JUN1985 21:00:00)-Water Temperature (C)]]*OO[[#This Row],[14]]/SUM(OO[14])</f>
        <v>5.1861544903165887E-5</v>
      </c>
      <c r="Q118" s="10">
        <f>3/24*OO[[#This Row],[73 (28JUN1985 00:00:00)-Water Temperature (C)]]*OO[[#This Row],[15]]/SUM(OO[15])</f>
        <v>3.0837478501457671E-5</v>
      </c>
      <c r="R118" s="10">
        <f>3/24*OO[[#This Row],[74 (28JUN1985 03:00:00)-Water Temperature (C)]]*OO[[#This Row],[16]]/SUM(OO[16])</f>
        <v>3.2206881391895026E-5</v>
      </c>
      <c r="S118" s="10">
        <f>3/24*OO[[#This Row],[75 (28JUN1985 06:00:00)-Water Temperature (C)]]*OO[[#This Row],[17]]/SUM(OO[17])</f>
        <v>3.6110731191290551E-5</v>
      </c>
      <c r="T118" s="10">
        <f>3/24*OO[[#This Row],[76 (28JUN1985 09:00:00)-Water Temperature (C)]]*OO[[#This Row],[18]]/SUM(OO[18])</f>
        <v>3.79981350206595E-5</v>
      </c>
      <c r="U118" s="10">
        <f>3/24*OO[[#This Row],[77 (28JUN1985 12:00:00)-Water Temperature (C)]]*OO[[#This Row],[19]]/SUM(OO[19])</f>
        <v>3.672693237327797E-5</v>
      </c>
      <c r="V118" s="10">
        <f>3/24000000*OO[[#This Row],[78 (28JUN1985 15:00:00)-Water Temperature (C)]]*OO[[#This Row],[20]]</f>
        <v>3.2792582092700003E-5</v>
      </c>
      <c r="W118" s="10">
        <f>3/24000000*OO[[#This Row],[79 (28JUN1985 18:00:00)-Water Temperature (C)]]*OO[[#This Row],[21]]</f>
        <v>2.8458820312499999E-5</v>
      </c>
      <c r="X118" s="10">
        <f>3/24000000*OO[[#This Row],[80 (28JUN1985 21:00:00)-Water Temperature (C)]]*OO[[#This Row],[22]]</f>
        <v>2.4618435600412495E-5</v>
      </c>
      <c r="Y118" s="10">
        <f>3/24000000*OO[[#This Row],[81 (29JUN1985 00:00:00)-Water Temperature (C)]]*OO[[#This Row],[23]]</f>
        <v>2.1533958642295E-5</v>
      </c>
      <c r="Z118" s="10">
        <f>3/24000000*OO[[#This Row],[82 (29JUN1985 03:00:00)-Water Temperature (C)]]*OO[[#This Row],[24]]</f>
        <v>1.9583750355768749E-5</v>
      </c>
      <c r="AA118" s="10">
        <f>3/24000000*OO[[#This Row],[83 (29JUN1985 06:00:00)-Water Temperature (C)]]*OO[[#This Row],[25]]</f>
        <v>1.8107390765385E-5</v>
      </c>
      <c r="AB118" s="10">
        <f>3/24000000*OO[[#This Row],[84 (29JUN1985 09:00:00)-Water Temperature (C)]]*OO[[#This Row],[26]]</f>
        <v>1.6543776501135002E-5</v>
      </c>
      <c r="AC118" s="10">
        <f>3/24000000*OO[[#This Row],[85 (29JUN1985 12:00:00)-Water Temperature (C)]]*OO[[#This Row],[27]]</f>
        <v>1.485679042232E-5</v>
      </c>
      <c r="AD118" s="10">
        <f>3/24000000*OO[[#This Row],[86 (29JUN1985 15:00:00)-Water Temperature (C)]]*OO[[#This Row],[28]]</f>
        <v>1.2775271144869997E-5</v>
      </c>
      <c r="AE118" s="10">
        <f>3/24000000*OO[[#This Row],[88 (29JUN1985 21:00:00)-Water Temperature (C)]]*OO[[#This Row],[30]]</f>
        <v>9.1484140055699992E-6</v>
      </c>
      <c r="AF118" s="10">
        <f>3/24000000*OO[[#This Row],[88 (29JUN1985 21:00:00)-Water Temperature (C)]]*OO[[#This Row],[30]]</f>
        <v>9.1484140055699992E-6</v>
      </c>
      <c r="AG118" s="10">
        <f>3/24000000*OO[[#This Row],[89 (30JUN1985 00:00:00)-Water Temperature (C)]]*OO[[#This Row],[31]]</f>
        <v>7.8026246376374998E-6</v>
      </c>
      <c r="AH118" s="10">
        <f>3/24000000*OO[[#This Row],[90 (30JUN1985 03:00:00)-Water Temperature (C)]]*OO[[#This Row],[32]]</f>
        <v>6.9357457738099992E-6</v>
      </c>
      <c r="AI118" s="10">
        <f>3/24000000*OO[[#This Row],[91 (30JUN1985 06:00:00)-Water Temperature (C)]]*OO[[#This Row],[33]]</f>
        <v>6.2824083332762486E-6</v>
      </c>
      <c r="AJ118" s="10">
        <f>3/24000000*OO[[#This Row],[92 (30JUN1985 09:00:00)-Water Temperature (C)]]*OO[[#This Row],[34]]</f>
        <v>5.7391794810937501E-6</v>
      </c>
      <c r="AK118" s="10">
        <f>3/24000000*OO[[#This Row],[93 (30JUN1985 12:00:00)-Water Temperature (C)]]*OO[[#This Row],[35]]</f>
        <v>5.1891489660150001E-6</v>
      </c>
      <c r="AL118" s="10">
        <f>3/24000000*OO[[#This Row],[94 (30JUN1985 15:00:00)-Water Temperature (C)]]*OO[[#This Row],[36]]</f>
        <v>4.5180429980174998E-6</v>
      </c>
      <c r="AM118" s="10">
        <f>3/24000000*OO[[#This Row],[95 (30JUN1985 18:00:00)-Water Temperature (C)]]*OO[[#This Row],[37]]</f>
        <v>3.8229797668949997E-6</v>
      </c>
      <c r="AN118" s="10">
        <f>3/24000000*OO[[#This Row],[96 (30JUN1985 21:00:00)-Water Temperature (C)]]*OO[[#This Row],[38]]</f>
        <v>3.2157141759712502E-6</v>
      </c>
      <c r="AO118" s="10">
        <f>3/24000000*OO[[#This Row],[97 (01JUL1985 00:00:00)-Water Temperature (C)]]*OO[[#This Row],[39]]</f>
        <v>2.7583367060024995E-6</v>
      </c>
      <c r="AP118" s="10">
        <f>3/24000000*OO[[#This Row],[98 (01JUL1985 03:00:00)-Water Temperature (C)]]*OO[[#This Row],[40]]</f>
        <v>2.5087111084700002E-6</v>
      </c>
      <c r="AQ118" s="10">
        <f>3/24000000*OO[[#This Row],[99 (01JUL1985 06:00:00)-Water Temperature (C)]]*OO[[#This Row],[41]]</f>
        <v>2.232884131867125E-6</v>
      </c>
      <c r="AR118" s="10">
        <f>3/24000000*OO[[#This Row],[100 (01JUL1985 09:00:00)-Water Temperature (C)]]*OO[[#This Row],[42]]</f>
        <v>1.8607561995575E-6</v>
      </c>
      <c r="AS118" s="10">
        <f>3/24000000*OO[[#This Row],[101 (01JUL1985 12:00:00)-Water Temperature (C)]]*OO[[#This Row],[43]]</f>
        <v>1.4092140211875E-6</v>
      </c>
      <c r="AT118" s="10">
        <f>3/24000000*OO[[#This Row],[102 (01JUL1985 15:00:00)-Water Temperature (C)]]*OO[[#This Row],[44]]</f>
        <v>9.7745603811675009E-7</v>
      </c>
      <c r="AU118" s="10">
        <f>3/24000000*OO[[#This Row],[103 (01JUL1985 18:00:00)-Water Temperature (C)]]*OO[[#This Row],[45]]</f>
        <v>6.5864607615974998E-7</v>
      </c>
      <c r="AV118" s="10">
        <f>3/24000000*OO[[#This Row],[104 (01JUL1985 21:00:00)-Water Temperature (C)]]*OO[[#This Row],[46]]</f>
        <v>4.6017005199274993E-7</v>
      </c>
      <c r="AW118" s="10">
        <f>3/24000000*OO[[#This Row],[105 (02JUL1985 00:00:00)-Water Temperature (C)]]*OO[[#This Row],[47]]</f>
        <v>3.4850981286799997E-7</v>
      </c>
      <c r="AX118" s="10">
        <f>3/24000000*OO[[#This Row],[106 (02JUL1985 03:00:00)-Water Temperature (C)]]*OO[[#This Row],[48]]</f>
        <v>2.97664778884125E-7</v>
      </c>
      <c r="AY118" s="10">
        <f>3/24000000*OO[[#This Row],[107 (02JUL1985 06:00:00)-Water Temperature (C)]]*OO[[#This Row],[49]]</f>
        <v>2.70313570215875E-7</v>
      </c>
      <c r="AZ118" s="10">
        <f>3/24000000*OO[[#This Row],[108 (02JUL1985 09:00:00)-Water Temperature (C)]]*OO[[#This Row],[50]]</f>
        <v>2.5327942991188745E-7</v>
      </c>
      <c r="BA118" s="10">
        <f>3/24000000*OO[[#This Row],[109 (02JUL1985 12:00:00)-Water Temperature (C)]]*OO[[#This Row],[51]]</f>
        <v>2.3950770798814996E-7</v>
      </c>
      <c r="BB118" s="10">
        <f>3/24000000*OO[[#This Row],[110 (02JUL1985 15:00:00)-Water Temperature (C)]]*OO[[#This Row],[52]]</f>
        <v>2.1974498771711251E-7</v>
      </c>
      <c r="BC118" s="10">
        <f>3/24000000*OO[[#This Row],[111 (02JUL1985 18:00:00)-Water Temperature (C)]]*OO[[#This Row],[53]]</f>
        <v>1.97508048880875E-7</v>
      </c>
      <c r="BD118" s="10">
        <f>3/24000000*OO[[#This Row],[112 (02JUL1985 21:00:00)-Water Temperature (C)]]*OO[[#This Row],[54]]</f>
        <v>1.7847993268603749E-7</v>
      </c>
      <c r="BE118" s="10">
        <f>3/24000000*OO[[#This Row],[113 (03JUL1985 00:00:00)-Water Temperature (C)]]*OO[[#This Row],[55]]</f>
        <v>1.6396400637622498E-7</v>
      </c>
      <c r="BF118" s="10">
        <f>3/24000000*OO[[#This Row],[114 (03JUL1985 03:00:00)-Water Temperature (C)]]*OO[[#This Row],[56]]</f>
        <v>1.5962814052899998E-7</v>
      </c>
      <c r="BG118" s="10">
        <f>3/24000000*OO[[#This Row],[115 (03JUL1985 06:00:00)-Water Temperature (C)]]*OO[[#This Row],[57]]</f>
        <v>1.5902547390765002E-7</v>
      </c>
      <c r="BH118" s="10">
        <f>3/24000000*OO[[#This Row],[116 (03JUL1985 09:00:00)-Water Temperature (C)]]*OO[[#This Row],[58]]</f>
        <v>1.5775142679624996E-7</v>
      </c>
      <c r="BI118" s="10">
        <f>3/24000000*OO[[#This Row],[117 (03JUL1985 12:00:00)-Water Temperature (C)]]*OO[[#This Row],[59]]</f>
        <v>1.5456494153200001E-7</v>
      </c>
      <c r="BJ118" s="10">
        <f>3/24000000*OO[[#This Row],[118 (03JUL1985 15:00:00)-Water Temperature (C)]]*OO[[#This Row],[60]]</f>
        <v>1.4497183378781249E-7</v>
      </c>
      <c r="BK118" s="10">
        <f>3/24000000*OO[[#This Row],[119 (03JUL1985 18:00:00)-Water Temperature (C)]]*OO[[#This Row],[61]]</f>
        <v>1.32466753562E-7</v>
      </c>
      <c r="BL118" s="10">
        <f>3/24000000*OO[[#This Row],[120 (03JUL1985 21:00:00)-Water Temperature (C)]]*OO[[#This Row],[62]]</f>
        <v>1.2047671271415001E-7</v>
      </c>
      <c r="BM118" s="10">
        <f>3/24000000*OO[[#This Row],[121 (04JUL1985 00:00:00)-Water Temperature (C)]]*OO[[#This Row],[63]]</f>
        <v>1.1060695408513749E-7</v>
      </c>
      <c r="BN118" s="10">
        <f>3/24000000*OO[[#This Row],[122 (04JUL1985 03:00:00)-Water Temperature (C)]]*OO[[#This Row],[64]]</f>
        <v>1.0650414270693748E-7</v>
      </c>
      <c r="BO118" s="10">
        <f>3/24000000*OO[[#This Row],[123 (04JUL1985 06:00:00)-Water Temperature (C)]]*OO[[#This Row],[65]]</f>
        <v>1.03010059361925E-7</v>
      </c>
      <c r="BP118" s="10">
        <f>3/24000000*OO[[#This Row],[124 (04JUL1985 09:00:00)-Water Temperature (C)]]*OO[[#This Row],[66]]</f>
        <v>1.00894350937575E-7</v>
      </c>
      <c r="BQ118" s="10">
        <f>3/24000000*OO[[#This Row],[125 (04JUL1985 12:00:00)-Water Temperature (C)]]*OO[[#This Row],[67]]</f>
        <v>9.7118474347624977E-8</v>
      </c>
      <c r="BR118" s="10">
        <f>3/24000000*OO[[#This Row],[126 (04JUL1985 15:00:00)-Water Temperature (C)]]*OO[[#This Row],[68]]</f>
        <v>9.2052738329237484E-8</v>
      </c>
      <c r="BS118" s="10">
        <f>3/24000000*OO[[#This Row],[127 (04JUL1985 18:00:00)-Water Temperature (C)]]*OO[[#This Row],[69]]</f>
        <v>8.7210945580200004E-8</v>
      </c>
      <c r="BT118" s="10">
        <f>3/24000000*OO[[#This Row],[128 (04JUL1985 21:00:00)-Water Temperature (C)]]*OO[[#This Row],[70]]</f>
        <v>8.2226422355962493E-8</v>
      </c>
      <c r="BU118" s="10">
        <f>3/24000000*OO[[#This Row],[129 (05JUL1985 00:00:00)-Water Temperature (C)]]*OO[[#This Row],[71]]</f>
        <v>7.7426528371874997E-8</v>
      </c>
      <c r="BV118" s="10">
        <f>3/24000000*OO[[#This Row],[130 (05JUL1985 03:00:00)-Water Temperature (C)]]*OO[[#This Row],[72]]</f>
        <v>7.5571903026675002E-8</v>
      </c>
      <c r="BW118" s="10">
        <f>3/24000000*OO[[#This Row],[131 (05JUL1985 06:00:00)-Water Temperature (C)]]*OO[[#This Row],[73]]</f>
        <v>7.3113411702149996E-8</v>
      </c>
      <c r="BX118" s="10">
        <f>3/24000000*OO[[#This Row],[132 (05JUL1985 09:00:00)-Water Temperature (C)]]*OO[[#This Row],[74]]</f>
        <v>7.1272671069999997E-8</v>
      </c>
      <c r="BY118" s="10">
        <f>3/24000000*OO[[#This Row],[133 (05JUL1985 12:00:00)-Water Temperature (C)]]*OO[[#This Row],[75]]</f>
        <v>6.9602363486249994E-8</v>
      </c>
      <c r="BZ118" s="10">
        <f>3/24000000*OO[[#This Row],[134 (05JUL1985 15:00:00)-Water Temperature (C)]]*OO[[#This Row],[76]]</f>
        <v>6.6312405432000003E-8</v>
      </c>
      <c r="CA118" s="10">
        <f>3/24000000*OO[[#This Row],[135 (05JUL1985 18:00:00)-Water Temperature (C)]]*OO[[#This Row],[77]]</f>
        <v>6.2418318745649998E-8</v>
      </c>
      <c r="CB118" s="10">
        <f>3/24000000*OO[[#This Row],[136 (05JUL1985 21:00:00)-Water Temperature (C)]]*OO[[#This Row],[78]]</f>
        <v>5.8695811822250008E-8</v>
      </c>
      <c r="CC118" s="10">
        <f>3/24000000*OO[[#This Row],[137 (06JUL1985 00:00:00)-Water Temperature (C)]]*OO[[#This Row],[79]]</f>
        <v>5.5724244024599996E-8</v>
      </c>
      <c r="CD118" s="10">
        <f>3/24000000*OO[[#This Row],[138 (06JUL1985 03:00:00)-Water Temperature (C)]]*OO[[#This Row],[80]]</f>
        <v>5.5903114838549989E-8</v>
      </c>
      <c r="CE118" s="10">
        <f>3/24000000*OO[[#This Row],[139 (06JUL1985 06:00:00)-Water Temperature (C)]]*OO[[#This Row],[81]]</f>
        <v>5.6314384487099988E-8</v>
      </c>
      <c r="CF118" s="10">
        <f>3/24000000*OO[[#This Row],[140 (06JUL1985 09:00:00)-Water Temperature (C)]]*OO[[#This Row],[82]]</f>
        <v>5.7031185186000004E-8</v>
      </c>
      <c r="CG118" s="10">
        <f>3/24000000*OO[[#This Row],[141 (06JUL1985 12:00:00)-Water Temperature (C)]]*OO[[#This Row],[83]]</f>
        <v>5.8175923681849998E-8</v>
      </c>
      <c r="CH118" s="10">
        <f>3/24000000*OO[[#This Row],[142 (06JUL1985 15:00:00)-Water Temperature (C)]]*OO[[#This Row],[84]]</f>
        <v>5.7180929052974997E-8</v>
      </c>
      <c r="CI118" s="10">
        <f>3/24000000*OO[[#This Row],[143 (06JUL1985 18:00:00)-Water Temperature (C)]]*OO[[#This Row],[85]]</f>
        <v>5.4212363012775E-8</v>
      </c>
      <c r="CJ118" s="10">
        <f>3/24000000*OO[[#This Row],[144 (06JUL1985 21:00:00)-Water Temperature (C)]]*OO[[#This Row],[86]]</f>
        <v>5.0681569012600001E-8</v>
      </c>
      <c r="CK118" s="10">
        <f>3/24000000*OO[[#This Row],[145 (07JUL1985 00:00:00)-Water Temperature (C)]]*OO[[#This Row],[87]]</f>
        <v>4.7980642486074995E-8</v>
      </c>
      <c r="CL118" s="10">
        <f>3/24000000*OO[[#This Row],[146 (07JUL1985 03:00:00)-Water Temperature (C)]]*OO[[#This Row],[88]]</f>
        <v>4.7969650994699999E-8</v>
      </c>
      <c r="CM118" s="10">
        <f>3/24000000*OO[[#This Row],[147 (07JUL1985 06:00:00)-Water Temperature (C)]]*OO[[#This Row],[89]]</f>
        <v>4.8667052387800004E-8</v>
      </c>
      <c r="CN118" s="10">
        <f>3/24000000*OO[[#This Row],[148 (07JUL1985 09:00:00)-Water Temperature (C)]]*OO[[#This Row],[90]]</f>
        <v>4.8528440686712491E-8</v>
      </c>
      <c r="CO118" s="10">
        <f>3/24000000*OO[[#This Row],[149 (07JUL1985 12:00:00)-Water Temperature (C)]]*OO[[#This Row],[91]]</f>
        <v>4.7126012201662489E-8</v>
      </c>
      <c r="CP118" s="10">
        <f>3/24000000*OO[[#This Row],[150 (07JUL1985 15:00:00)-Water Temperature (C)]]*OO[[#This Row],[92]]</f>
        <v>4.3813409376274996E-8</v>
      </c>
      <c r="CQ118" s="10">
        <f>3/24000000*OO[[#This Row],[151 (07JUL1985 18:00:00)-Water Temperature (C)]]*OO[[#This Row],[93]]</f>
        <v>4.0257480613737497E-8</v>
      </c>
      <c r="CR118" s="10">
        <f>3/24000000*OO[[#This Row],[152 (07JUL1985 21:00:00)-Water Temperature (C)]]*OO[[#This Row],[94]]</f>
        <v>3.7286766635937494E-8</v>
      </c>
      <c r="CS118" s="10">
        <f>3/24000000*OO[[#This Row],[153 (08JUL1985 00:00:00)-Water Temperature (C)]]*OO[[#This Row],[95]]</f>
        <v>3.4715379929175002E-8</v>
      </c>
      <c r="CT118" s="10">
        <f>3/24000000*OO[[#This Row],[154 (08JUL1985 03:00:00)-Water Temperature (C)]]*OO[[#This Row],[96]]</f>
        <v>3.3114785689562498E-8</v>
      </c>
      <c r="CU118" s="10">
        <f>3/24000000*OO[[#This Row],[155 (08JUL1985 06:00:00)-Water Temperature (C)]]*OO[[#This Row],[97]]</f>
        <v>3.2776979548949996E-8</v>
      </c>
      <c r="CV118" s="10">
        <f>3/24000000*OO[[#This Row],[156 (08JUL1985 09:00:00)-Water Temperature (C)]]*OO[[#This Row],[98]]</f>
        <v>3.2842315329750001E-8</v>
      </c>
      <c r="CW118" s="10">
        <f>3/24000000*OO[[#This Row],[157 (08JUL1985 12:00:00)-Water Temperature (C)]]*OO[[#This Row],[99]]</f>
        <v>3.3403024185875E-8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5.7448294322925417E-34</v>
      </c>
      <c r="F119" s="10">
        <f>3/24*OO[[#This Row],[62 (26JUN1985 15:00:00)-Water Temperature (C)]]*OO[[#This Row],[4]]/SUM(OO[4])</f>
        <v>7.2043151824202137E-22</v>
      </c>
      <c r="G119" s="10">
        <f>3/24*OO[[#This Row],[63 (26JUN1985 18:00:00)-Water Temperature (C)]]*OO[[#This Row],[5]]/SUM(OO[5])</f>
        <v>8.7548169988018574E-11</v>
      </c>
      <c r="H119" s="10">
        <f>3/24*OO[[#This Row],[64 (26JUN1985 21:00:00)-Water Temperature (C)]]*OO[[#This Row],[6]]/SUM(OO[6])</f>
        <v>1.7260784683126463E-5</v>
      </c>
      <c r="I119" s="10">
        <f>3/24*OO[[#This Row],[65 (27JUN1985 00:00:00)-Water Temperature (C)]]*OO[[#This Row],[7]]/SUM(OO[7])</f>
        <v>2.754656953924657E-3</v>
      </c>
      <c r="J119" s="10">
        <f>3/24*OO[[#This Row],[66 (27JUN1985 03:00:00)-Water Temperature (C)]]*OO[[#This Row],[8]]/SUM(OO[8])</f>
        <v>3.1971821662844659E-2</v>
      </c>
      <c r="K119" s="10">
        <f>3/24*OO[[#This Row],[67 (27JUN1985 06:00:00)-Water Temperature (C)]]*OO[[#This Row],[9]]/SUM(OO[9])</f>
        <v>7.3586382593889277E-2</v>
      </c>
      <c r="L119" s="10">
        <f>3/24*OO[[#This Row],[68 (27JUN1985 09:00:00)-Water Temperature (C)]]*OO[[#This Row],[10]]/SUM(OO[10])</f>
        <v>5.3475267483479978E-2</v>
      </c>
      <c r="M119" s="10">
        <f>3/24*OO[[#This Row],[69 (27JUN1985 12:00:00)-Water Temperature (C)]]*OO[[#This Row],[11]]/SUM(OO[11])</f>
        <v>1.7185521884926596E-2</v>
      </c>
      <c r="N119" s="10">
        <f>3/24*OO[[#This Row],[70 (27JUN1985 15:00:00)-Water Temperature (C)]]*OO[[#This Row],[12]]/SUM(OO[12])</f>
        <v>3.0721887175714775E-3</v>
      </c>
      <c r="O119" s="10">
        <f>3/24*OO[[#This Row],[71 (27JUN1985 18:00:00)-Water Temperature (C)]]*OO[[#This Row],[13]]/SUM(OO[13])</f>
        <v>3.9935017224891671E-4</v>
      </c>
      <c r="P119" s="10">
        <f>3/24*OO[[#This Row],[72 (27JUN1985 21:00:00)-Water Temperature (C)]]*OO[[#This Row],[14]]/SUM(OO[14])</f>
        <v>6.9913092464333221E-5</v>
      </c>
      <c r="Q119" s="10">
        <f>3/24*OO[[#This Row],[73 (28JUN1985 00:00:00)-Water Temperature (C)]]*OO[[#This Row],[15]]/SUM(OO[15])</f>
        <v>3.8197354713811458E-5</v>
      </c>
      <c r="R119" s="10">
        <f>3/24*OO[[#This Row],[74 (28JUN1985 03:00:00)-Water Temperature (C)]]*OO[[#This Row],[16]]/SUM(OO[16])</f>
        <v>3.9043762521869728E-5</v>
      </c>
      <c r="S119" s="10">
        <f>3/24*OO[[#This Row],[75 (28JUN1985 06:00:00)-Water Temperature (C)]]*OO[[#This Row],[17]]/SUM(OO[17])</f>
        <v>4.36678130389796E-5</v>
      </c>
      <c r="T119" s="10">
        <f>3/24*OO[[#This Row],[76 (28JUN1985 09:00:00)-Water Temperature (C)]]*OO[[#This Row],[18]]/SUM(OO[18])</f>
        <v>4.6003722835188481E-5</v>
      </c>
      <c r="U119" s="10">
        <f>3/24*OO[[#This Row],[77 (28JUN1985 12:00:00)-Water Temperature (C)]]*OO[[#This Row],[19]]/SUM(OO[19])</f>
        <v>4.4732983620538696E-5</v>
      </c>
      <c r="V119" s="10">
        <f>3/24000000*OO[[#This Row],[78 (28JUN1985 15:00:00)-Water Temperature (C)]]*OO[[#This Row],[20]]</f>
        <v>4.0115886954549999E-5</v>
      </c>
      <c r="W119" s="10">
        <f>3/24000000*OO[[#This Row],[79 (28JUN1985 18:00:00)-Water Temperature (C)]]*OO[[#This Row],[21]]</f>
        <v>3.4897272630849992E-5</v>
      </c>
      <c r="X119" s="10">
        <f>3/24000000*OO[[#This Row],[80 (28JUN1985 21:00:00)-Water Temperature (C)]]*OO[[#This Row],[22]]</f>
        <v>3.0233446528949999E-5</v>
      </c>
      <c r="Y119" s="10">
        <f>3/24000000*OO[[#This Row],[81 (29JUN1985 00:00:00)-Water Temperature (C)]]*OO[[#This Row],[23]]</f>
        <v>2.6463910936899999E-5</v>
      </c>
      <c r="Z119" s="10">
        <f>3/24000000*OO[[#This Row],[82 (29JUN1985 03:00:00)-Water Temperature (C)]]*OO[[#This Row],[24]]</f>
        <v>2.4086120269249999E-5</v>
      </c>
      <c r="AA119" s="10">
        <f>3/24000000*OO[[#This Row],[83 (29JUN1985 06:00:00)-Water Temperature (C)]]*OO[[#This Row],[25]]</f>
        <v>2.230181869285125E-5</v>
      </c>
      <c r="AB119" s="10">
        <f>3/24000000*OO[[#This Row],[84 (29JUN1985 09:00:00)-Water Temperature (C)]]*OO[[#This Row],[26]]</f>
        <v>2.0406392775682497E-5</v>
      </c>
      <c r="AC119" s="10">
        <f>3/24000000*OO[[#This Row],[85 (29JUN1985 12:00:00)-Water Temperature (C)]]*OO[[#This Row],[27]]</f>
        <v>1.8371072127584996E-5</v>
      </c>
      <c r="AD119" s="10">
        <f>3/24000000*OO[[#This Row],[86 (29JUN1985 15:00:00)-Water Temperature (C)]]*OO[[#This Row],[28]]</f>
        <v>1.5844620861337499E-5</v>
      </c>
      <c r="AE119" s="10">
        <f>3/24000000*OO[[#This Row],[88 (29JUN1985 21:00:00)-Water Temperature (C)]]*OO[[#This Row],[30]]</f>
        <v>1.1367399744435E-5</v>
      </c>
      <c r="AF119" s="10">
        <f>3/24000000*OO[[#This Row],[88 (29JUN1985 21:00:00)-Water Temperature (C)]]*OO[[#This Row],[30]]</f>
        <v>1.1367399744435E-5</v>
      </c>
      <c r="AG119" s="10">
        <f>3/24000000*OO[[#This Row],[89 (30JUN1985 00:00:00)-Water Temperature (C)]]*OO[[#This Row],[31]]</f>
        <v>9.6913041697250001E-6</v>
      </c>
      <c r="AH119" s="10">
        <f>3/24000000*OO[[#This Row],[90 (30JUN1985 03:00:00)-Water Temperature (C)]]*OO[[#This Row],[32]]</f>
        <v>8.6177780343262496E-6</v>
      </c>
      <c r="AI119" s="10">
        <f>3/24000000*OO[[#This Row],[91 (30JUN1985 06:00:00)-Water Temperature (C)]]*OO[[#This Row],[33]]</f>
        <v>7.8141330543500001E-6</v>
      </c>
      <c r="AJ119" s="10">
        <f>3/24000000*OO[[#This Row],[92 (30JUN1985 09:00:00)-Water Temperature (C)]]*OO[[#This Row],[34]]</f>
        <v>7.1435231747325004E-6</v>
      </c>
      <c r="AK119" s="10">
        <f>3/24000000*OO[[#This Row],[93 (30JUN1985 12:00:00)-Water Temperature (C)]]*OO[[#This Row],[35]]</f>
        <v>6.4716095851050003E-6</v>
      </c>
      <c r="AL119" s="10">
        <f>3/24000000*OO[[#This Row],[94 (30JUN1985 15:00:00)-Water Temperature (C)]]*OO[[#This Row],[36]]</f>
        <v>5.6479242446550004E-6</v>
      </c>
      <c r="AM119" s="10">
        <f>3/24000000*OO[[#This Row],[95 (30JUN1985 18:00:00)-Water Temperature (C)]]*OO[[#This Row],[37]]</f>
        <v>4.790971558344999E-6</v>
      </c>
      <c r="AN119" s="10">
        <f>3/24000000*OO[[#This Row],[96 (30JUN1985 21:00:00)-Water Temperature (C)]]*OO[[#This Row],[38]]</f>
        <v>4.0375982791874995E-6</v>
      </c>
      <c r="AO119" s="10">
        <f>3/24000000*OO[[#This Row],[97 (01JUL1985 00:00:00)-Water Temperature (C)]]*OO[[#This Row],[39]]</f>
        <v>3.4631741239162499E-6</v>
      </c>
      <c r="AP119" s="10">
        <f>3/24000000*OO[[#This Row],[98 (01JUL1985 03:00:00)-Water Temperature (C)]]*OO[[#This Row],[40]]</f>
        <v>3.14926177955875E-6</v>
      </c>
      <c r="AQ119" s="10">
        <f>3/24000000*OO[[#This Row],[99 (01JUL1985 06:00:00)-Water Temperature (C)]]*OO[[#This Row],[41]]</f>
        <v>2.8090101992399995E-6</v>
      </c>
      <c r="AR119" s="10">
        <f>3/24000000*OO[[#This Row],[100 (01JUL1985 09:00:00)-Water Temperature (C)]]*OO[[#This Row],[42]]</f>
        <v>2.3534105189085E-6</v>
      </c>
      <c r="AS119" s="10">
        <f>3/24000000*OO[[#This Row],[101 (01JUL1985 12:00:00)-Water Temperature (C)]]*OO[[#This Row],[43]]</f>
        <v>1.795060709732E-6</v>
      </c>
      <c r="AT119" s="10">
        <f>3/24000000*OO[[#This Row],[102 (01JUL1985 15:00:00)-Water Temperature (C)]]*OO[[#This Row],[44]]</f>
        <v>1.2507370951287498E-6</v>
      </c>
      <c r="AU119" s="10">
        <f>3/24000000*OO[[#This Row],[103 (01JUL1985 18:00:00)-Water Temperature (C)]]*OO[[#This Row],[45]]</f>
        <v>8.4229156746000006E-7</v>
      </c>
      <c r="AV119" s="10">
        <f>3/24000000*OO[[#This Row],[104 (01JUL1985 21:00:00)-Water Temperature (C)]]*OO[[#This Row],[46]]</f>
        <v>5.8582295697399992E-7</v>
      </c>
      <c r="AW119" s="10">
        <f>3/24000000*OO[[#This Row],[105 (02JUL1985 00:00:00)-Water Temperature (C)]]*OO[[#This Row],[47]]</f>
        <v>4.4107801839825E-7</v>
      </c>
      <c r="AX119" s="10">
        <f>3/24000000*OO[[#This Row],[106 (02JUL1985 03:00:00)-Water Temperature (C)]]*OO[[#This Row],[48]]</f>
        <v>3.7459682171449991E-7</v>
      </c>
      <c r="AY119" s="10">
        <f>3/24000000*OO[[#This Row],[107 (02JUL1985 06:00:00)-Water Temperature (C)]]*OO[[#This Row],[49]]</f>
        <v>3.3855954584024999E-7</v>
      </c>
      <c r="AZ119" s="10">
        <f>3/24000000*OO[[#This Row],[108 (02JUL1985 09:00:00)-Water Temperature (C)]]*OO[[#This Row],[50]]</f>
        <v>3.1633240653324998E-7</v>
      </c>
      <c r="BA119" s="10">
        <f>3/24000000*OO[[#This Row],[109 (02JUL1985 12:00:00)-Water Temperature (C)]]*OO[[#This Row],[51]]</f>
        <v>2.99052759542625E-7</v>
      </c>
      <c r="BB119" s="10">
        <f>3/24000000*OO[[#This Row],[110 (02JUL1985 15:00:00)-Water Temperature (C)]]*OO[[#This Row],[52]]</f>
        <v>2.7442623715000002E-7</v>
      </c>
      <c r="BC119" s="10">
        <f>3/24000000*OO[[#This Row],[111 (02JUL1985 18:00:00)-Water Temperature (C)]]*OO[[#This Row],[53]]</f>
        <v>2.46654459205E-7</v>
      </c>
      <c r="BD119" s="10">
        <f>3/24000000*OO[[#This Row],[112 (02JUL1985 21:00:00)-Water Temperature (C)]]*OO[[#This Row],[54]]</f>
        <v>2.2283422239251245E-7</v>
      </c>
      <c r="BE119" s="10">
        <f>3/24000000*OO[[#This Row],[113 (03JUL1985 00:00:00)-Water Temperature (C)]]*OO[[#This Row],[55]]</f>
        <v>2.0456891693149997E-7</v>
      </c>
      <c r="BF119" s="10">
        <f>3/24000000*OO[[#This Row],[114 (03JUL1985 03:00:00)-Water Temperature (C)]]*OO[[#This Row],[56]]</f>
        <v>1.9890895285387497E-7</v>
      </c>
      <c r="BG119" s="10">
        <f>3/24000000*OO[[#This Row],[115 (03JUL1985 06:00:00)-Water Temperature (C)]]*OO[[#This Row],[57]]</f>
        <v>1.979808798903375E-7</v>
      </c>
      <c r="BH119" s="10">
        <f>3/24000000*OO[[#This Row],[116 (03JUL1985 09:00:00)-Water Temperature (C)]]*OO[[#This Row],[58]]</f>
        <v>1.963127772879875E-7</v>
      </c>
      <c r="BI119" s="10">
        <f>3/24000000*OO[[#This Row],[117 (03JUL1985 12:00:00)-Water Temperature (C)]]*OO[[#This Row],[59]]</f>
        <v>1.924906503606625E-7</v>
      </c>
      <c r="BJ119" s="10">
        <f>3/24000000*OO[[#This Row],[118 (03JUL1985 15:00:00)-Water Temperature (C)]]*OO[[#This Row],[60]]</f>
        <v>1.8070628815550002E-7</v>
      </c>
      <c r="BK119" s="10">
        <f>3/24000000*OO[[#This Row],[119 (03JUL1985 18:00:00)-Water Temperature (C)]]*OO[[#This Row],[61]]</f>
        <v>1.6522488147318751E-7</v>
      </c>
      <c r="BL119" s="10">
        <f>3/24000000*OO[[#This Row],[120 (03JUL1985 21:00:00)-Water Temperature (C)]]*OO[[#This Row],[62]]</f>
        <v>1.5028288154074998E-7</v>
      </c>
      <c r="BM119" s="10">
        <f>3/24000000*OO[[#This Row],[121 (04JUL1985 00:00:00)-Water Temperature (C)]]*OO[[#This Row],[63]]</f>
        <v>1.37901447769E-7</v>
      </c>
      <c r="BN119" s="10">
        <f>3/24000000*OO[[#This Row],[122 (04JUL1985 03:00:00)-Water Temperature (C)]]*OO[[#This Row],[64]]</f>
        <v>1.32655068149175E-7</v>
      </c>
      <c r="BO119" s="10">
        <f>3/24000000*OO[[#This Row],[123 (04JUL1985 06:00:00)-Water Temperature (C)]]*OO[[#This Row],[65]]</f>
        <v>1.2815655792487499E-7</v>
      </c>
      <c r="BP119" s="10">
        <f>3/24000000*OO[[#This Row],[124 (04JUL1985 09:00:00)-Water Temperature (C)]]*OO[[#This Row],[66]]</f>
        <v>1.2551204425562501E-7</v>
      </c>
      <c r="BQ119" s="10">
        <f>3/24000000*OO[[#This Row],[125 (04JUL1985 12:00:00)-Water Temperature (C)]]*OO[[#This Row],[67]]</f>
        <v>1.208645434893875E-7</v>
      </c>
      <c r="BR119" s="10">
        <f>3/24000000*OO[[#This Row],[126 (04JUL1985 15:00:00)-Water Temperature (C)]]*OO[[#This Row],[68]]</f>
        <v>1.1468703406824999E-7</v>
      </c>
      <c r="BS119" s="10">
        <f>3/24000000*OO[[#This Row],[127 (04JUL1985 18:00:00)-Water Temperature (C)]]*OO[[#This Row],[69]]</f>
        <v>1.0870293750484999E-7</v>
      </c>
      <c r="BT119" s="10">
        <f>3/24000000*OO[[#This Row],[128 (04JUL1985 21:00:00)-Water Temperature (C)]]*OO[[#This Row],[70]]</f>
        <v>1.025297358892625E-7</v>
      </c>
      <c r="BU119" s="10">
        <f>3/24000000*OO[[#This Row],[129 (05JUL1985 00:00:00)-Water Temperature (C)]]*OO[[#This Row],[71]]</f>
        <v>9.6514975421437514E-8</v>
      </c>
      <c r="BV119" s="10">
        <f>3/24000000*OO[[#This Row],[130 (05JUL1985 03:00:00)-Water Temperature (C)]]*OO[[#This Row],[72]]</f>
        <v>9.4233077125999998E-8</v>
      </c>
      <c r="BW119" s="10">
        <f>3/24000000*OO[[#This Row],[131 (05JUL1985 06:00:00)-Water Temperature (C)]]*OO[[#This Row],[73]]</f>
        <v>9.1043753295599988E-8</v>
      </c>
      <c r="BX119" s="10">
        <f>3/24000000*OO[[#This Row],[132 (05JUL1985 09:00:00)-Water Temperature (C)]]*OO[[#This Row],[74]]</f>
        <v>8.8674823084787493E-8</v>
      </c>
      <c r="BY119" s="10">
        <f>3/24000000*OO[[#This Row],[133 (05JUL1985 12:00:00)-Water Temperature (C)]]*OO[[#This Row],[75]]</f>
        <v>8.6583701868600011E-8</v>
      </c>
      <c r="BZ119" s="10">
        <f>3/24000000*OO[[#This Row],[134 (05JUL1985 15:00:00)-Water Temperature (C)]]*OO[[#This Row],[76]]</f>
        <v>8.2506584486099991E-8</v>
      </c>
      <c r="CA119" s="10">
        <f>3/24000000*OO[[#This Row],[135 (05JUL1985 18:00:00)-Water Temperature (C)]]*OO[[#This Row],[77]]</f>
        <v>7.7650593579324986E-8</v>
      </c>
      <c r="CB119" s="10">
        <f>3/24000000*OO[[#This Row],[136 (05JUL1985 21:00:00)-Water Temperature (C)]]*OO[[#This Row],[78]]</f>
        <v>7.3044920513374987E-8</v>
      </c>
      <c r="CC119" s="10">
        <f>3/24000000*OO[[#This Row],[137 (06JUL1985 00:00:00)-Water Temperature (C)]]*OO[[#This Row],[79]]</f>
        <v>6.9346461960225E-8</v>
      </c>
      <c r="CD119" s="10">
        <f>3/24000000*OO[[#This Row],[138 (06JUL1985 03:00:00)-Water Temperature (C)]]*OO[[#This Row],[80]]</f>
        <v>6.9537722351249999E-8</v>
      </c>
      <c r="CE119" s="10">
        <f>3/24000000*OO[[#This Row],[139 (06JUL1985 06:00:00)-Water Temperature (C)]]*OO[[#This Row],[81]]</f>
        <v>6.9976833932200001E-8</v>
      </c>
      <c r="CF119" s="10">
        <f>3/24000000*OO[[#This Row],[140 (06JUL1985 09:00:00)-Water Temperature (C)]]*OO[[#This Row],[82]]</f>
        <v>7.0837411855500004E-8</v>
      </c>
      <c r="CG119" s="10">
        <f>3/24000000*OO[[#This Row],[141 (06JUL1985 12:00:00)-Water Temperature (C)]]*OO[[#This Row],[83]]</f>
        <v>7.231100142074998E-8</v>
      </c>
      <c r="CH119" s="10">
        <f>3/24000000*OO[[#This Row],[142 (06JUL1985 15:00:00)-Water Temperature (C)]]*OO[[#This Row],[84]]</f>
        <v>7.1104691777812493E-8</v>
      </c>
      <c r="CI119" s="10">
        <f>3/24000000*OO[[#This Row],[143 (06JUL1985 18:00:00)-Water Temperature (C)]]*OO[[#This Row],[85]]</f>
        <v>6.7431581151337504E-8</v>
      </c>
      <c r="CJ119" s="10">
        <f>3/24000000*OO[[#This Row],[144 (06JUL1985 21:00:00)-Water Temperature (C)]]*OO[[#This Row],[86]]</f>
        <v>6.3100862071449988E-8</v>
      </c>
      <c r="CK119" s="10">
        <f>3/24000000*OO[[#This Row],[145 (07JUL1985 00:00:00)-Water Temperature (C)]]*OO[[#This Row],[87]]</f>
        <v>5.9770220047124998E-8</v>
      </c>
      <c r="CL119" s="10">
        <f>3/24000000*OO[[#This Row],[146 (07JUL1985 03:00:00)-Water Temperature (C)]]*OO[[#This Row],[88]]</f>
        <v>5.9676463303299996E-8</v>
      </c>
      <c r="CM119" s="10">
        <f>3/24000000*OO[[#This Row],[147 (07JUL1985 06:00:00)-Water Temperature (C)]]*OO[[#This Row],[89]]</f>
        <v>6.0488499167999988E-8</v>
      </c>
      <c r="CN119" s="10">
        <f>3/24000000*OO[[#This Row],[148 (07JUL1985 09:00:00)-Water Temperature (C)]]*OO[[#This Row],[90]]</f>
        <v>6.0363036248400003E-8</v>
      </c>
      <c r="CO119" s="10">
        <f>3/24000000*OO[[#This Row],[149 (07JUL1985 12:00:00)-Water Temperature (C)]]*OO[[#This Row],[91]]</f>
        <v>5.8738462977074999E-8</v>
      </c>
      <c r="CP119" s="10">
        <f>3/24000000*OO[[#This Row],[150 (07JUL1985 15:00:00)-Water Temperature (C)]]*OO[[#This Row],[92]]</f>
        <v>5.4649360528312492E-8</v>
      </c>
      <c r="CQ119" s="10">
        <f>3/24000000*OO[[#This Row],[151 (07JUL1985 18:00:00)-Water Temperature (C)]]*OO[[#This Row],[93]]</f>
        <v>5.0189974109775E-8</v>
      </c>
      <c r="CR119" s="10">
        <f>3/24000000*OO[[#This Row],[152 (07JUL1985 21:00:00)-Water Temperature (C)]]*OO[[#This Row],[94]]</f>
        <v>4.6464685771924996E-8</v>
      </c>
      <c r="CS119" s="10">
        <f>3/24000000*OO[[#This Row],[153 (08JUL1985 00:00:00)-Water Temperature (C)]]*OO[[#This Row],[95]]</f>
        <v>4.3247233560000006E-8</v>
      </c>
      <c r="CT119" s="10">
        <f>3/24000000*OO[[#This Row],[154 (08JUL1985 03:00:00)-Water Temperature (C)]]*OO[[#This Row],[96]]</f>
        <v>4.1229304544662496E-8</v>
      </c>
      <c r="CU119" s="10">
        <f>3/24000000*OO[[#This Row],[155 (08JUL1985 06:00:00)-Water Temperature (C)]]*OO[[#This Row],[97]]</f>
        <v>4.0736495153599999E-8</v>
      </c>
      <c r="CV119" s="10">
        <f>3/24000000*OO[[#This Row],[156 (08JUL1985 09:00:00)-Water Temperature (C)]]*OO[[#This Row],[98]]</f>
        <v>4.07114142509375E-8</v>
      </c>
      <c r="CW119" s="10">
        <f>3/24000000*OO[[#This Row],[157 (08JUL1985 12:00:00)-Water Temperature (C)]]*OO[[#This Row],[99]]</f>
        <v>4.1353175385599996E-8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8.6961337152509264E-35</v>
      </c>
      <c r="F120" s="10">
        <f>3/24*OO[[#This Row],[62 (26JUN1985 15:00:00)-Water Temperature (C)]]*OO[[#This Row],[4]]/SUM(OO[4])</f>
        <v>1.1952006333652153E-22</v>
      </c>
      <c r="G120" s="10">
        <f>3/24*OO[[#This Row],[63 (26JUN1985 18:00:00)-Water Temperature (C)]]*OO[[#This Row],[5]]/SUM(OO[5])</f>
        <v>1.4168262166440529E-11</v>
      </c>
      <c r="H120" s="10">
        <f>3/24*OO[[#This Row],[64 (26JUN1985 21:00:00)-Water Temperature (C)]]*OO[[#This Row],[6]]/SUM(OO[6])</f>
        <v>8.4318062469732158E-6</v>
      </c>
      <c r="I120" s="10">
        <f>3/24*OO[[#This Row],[65 (27JUN1985 00:00:00)-Water Temperature (C)]]*OO[[#This Row],[7]]/SUM(OO[7])</f>
        <v>1.6281389565978063E-3</v>
      </c>
      <c r="J120" s="10">
        <f>3/24*OO[[#This Row],[66 (27JUN1985 03:00:00)-Water Temperature (C)]]*OO[[#This Row],[8]]/SUM(OO[8])</f>
        <v>2.1188511979533781E-2</v>
      </c>
      <c r="K120" s="10">
        <f>3/24*OO[[#This Row],[67 (27JUN1985 06:00:00)-Water Temperature (C)]]*OO[[#This Row],[9]]/SUM(OO[9])</f>
        <v>5.2796872327567038E-2</v>
      </c>
      <c r="L120" s="10">
        <f>3/24*OO[[#This Row],[68 (27JUN1985 09:00:00)-Water Temperature (C)]]*OO[[#This Row],[10]]/SUM(OO[10])</f>
        <v>4.0636054860590631E-2</v>
      </c>
      <c r="M120" s="10">
        <f>3/24*OO[[#This Row],[69 (27JUN1985 12:00:00)-Water Temperature (C)]]*OO[[#This Row],[11]]/SUM(OO[11])</f>
        <v>1.3629972074138645E-2</v>
      </c>
      <c r="N120" s="10">
        <f>3/24*OO[[#This Row],[70 (27JUN1985 15:00:00)-Water Temperature (C)]]*OO[[#This Row],[12]]/SUM(OO[12])</f>
        <v>2.5121981642013168E-3</v>
      </c>
      <c r="O120" s="10">
        <f>3/24*OO[[#This Row],[71 (27JUN1985 18:00:00)-Water Temperature (C)]]*OO[[#This Row],[13]]/SUM(OO[13])</f>
        <v>3.2987327250678103E-4</v>
      </c>
      <c r="P120" s="10">
        <f>3/24*OO[[#This Row],[72 (27JUN1985 21:00:00)-Water Temperature (C)]]*OO[[#This Row],[14]]/SUM(OO[14])</f>
        <v>5.5090846133449333E-5</v>
      </c>
      <c r="Q120" s="10">
        <f>3/24*OO[[#This Row],[73 (28JUN1985 00:00:00)-Water Temperature (C)]]*OO[[#This Row],[15]]/SUM(OO[15])</f>
        <v>2.8242424509043076E-5</v>
      </c>
      <c r="R120" s="10">
        <f>3/24*OO[[#This Row],[74 (28JUN1985 03:00:00)-Water Temperature (C)]]*OO[[#This Row],[16]]/SUM(OO[16])</f>
        <v>2.8415208193320434E-5</v>
      </c>
      <c r="S120" s="10">
        <f>3/24*OO[[#This Row],[75 (28JUN1985 06:00:00)-Water Temperature (C)]]*OO[[#This Row],[17]]/SUM(OO[17])</f>
        <v>3.1784087024641914E-5</v>
      </c>
      <c r="T120" s="10">
        <f>3/24*OO[[#This Row],[76 (28JUN1985 09:00:00)-Water Temperature (C)]]*OO[[#This Row],[18]]/SUM(OO[18])</f>
        <v>3.3619928606947445E-5</v>
      </c>
      <c r="U120" s="10">
        <f>3/24*OO[[#This Row],[77 (28JUN1985 12:00:00)-Water Temperature (C)]]*OO[[#This Row],[19]]/SUM(OO[19])</f>
        <v>3.2865190788934332E-5</v>
      </c>
      <c r="V120" s="10">
        <f>3/24000000*OO[[#This Row],[78 (28JUN1985 15:00:00)-Water Temperature (C)]]*OO[[#This Row],[20]]</f>
        <v>2.9602754437374995E-5</v>
      </c>
      <c r="W120" s="10">
        <f>3/24000000*OO[[#This Row],[79 (28JUN1985 18:00:00)-Water Temperature (C)]]*OO[[#This Row],[21]]</f>
        <v>2.5822339796949998E-5</v>
      </c>
      <c r="X120" s="10">
        <f>3/24000000*OO[[#This Row],[80 (28JUN1985 21:00:00)-Water Temperature (C)]]*OO[[#This Row],[22]]</f>
        <v>2.241432333867375E-5</v>
      </c>
      <c r="Y120" s="10">
        <f>3/24000000*OO[[#This Row],[81 (29JUN1985 00:00:00)-Water Temperature (C)]]*OO[[#This Row],[23]]</f>
        <v>1.9644232131825E-5</v>
      </c>
      <c r="Z120" s="10">
        <f>3/24000000*OO[[#This Row],[82 (29JUN1985 03:00:00)-Water Temperature (C)]]*OO[[#This Row],[24]]</f>
        <v>1.787731429228875E-5</v>
      </c>
      <c r="AA120" s="10">
        <f>3/24000000*OO[[#This Row],[83 (29JUN1985 06:00:00)-Water Temperature (C)]]*OO[[#This Row],[25]]</f>
        <v>1.6548253477892499E-5</v>
      </c>
      <c r="AB120" s="10">
        <f>3/24000000*OO[[#This Row],[84 (29JUN1985 09:00:00)-Water Temperature (C)]]*OO[[#This Row],[26]]</f>
        <v>1.5137528636827502E-5</v>
      </c>
      <c r="AC120" s="10">
        <f>3/24000000*OO[[#This Row],[85 (29JUN1985 12:00:00)-Water Temperature (C)]]*OO[[#This Row],[27]]</f>
        <v>1.363429595274E-5</v>
      </c>
      <c r="AD120" s="10">
        <f>3/24000000*OO[[#This Row],[86 (29JUN1985 15:00:00)-Water Temperature (C)]]*OO[[#This Row],[28]]</f>
        <v>1.1798172959968748E-5</v>
      </c>
      <c r="AE120" s="10">
        <f>3/24000000*OO[[#This Row],[88 (29JUN1985 21:00:00)-Water Temperature (C)]]*OO[[#This Row],[30]]</f>
        <v>8.5041903398224999E-6</v>
      </c>
      <c r="AF120" s="10">
        <f>3/24000000*OO[[#This Row],[88 (29JUN1985 21:00:00)-Water Temperature (C)]]*OO[[#This Row],[30]]</f>
        <v>8.5041903398224999E-6</v>
      </c>
      <c r="AG120" s="10">
        <f>3/24000000*OO[[#This Row],[89 (30JUN1985 00:00:00)-Water Temperature (C)]]*OO[[#This Row],[31]]</f>
        <v>7.25804240654875E-6</v>
      </c>
      <c r="AH120" s="10">
        <f>3/24000000*OO[[#This Row],[90 (30JUN1985 03:00:00)-Water Temperature (C)]]*OO[[#This Row],[32]]</f>
        <v>6.462573294165E-6</v>
      </c>
      <c r="AI120" s="10">
        <f>3/24000000*OO[[#This Row],[91 (30JUN1985 06:00:00)-Water Temperature (C)]]*OO[[#This Row],[33]]</f>
        <v>5.8710989549999993E-6</v>
      </c>
      <c r="AJ120" s="10">
        <f>3/24000000*OO[[#This Row],[92 (30JUN1985 09:00:00)-Water Temperature (C)]]*OO[[#This Row],[34]]</f>
        <v>5.3773711722274999E-6</v>
      </c>
      <c r="AK120" s="10">
        <f>3/24000000*OO[[#This Row],[93 (30JUN1985 12:00:00)-Water Temperature (C)]]*OO[[#This Row],[35]]</f>
        <v>4.8855612755812498E-6</v>
      </c>
      <c r="AL120" s="10">
        <f>3/24000000*OO[[#This Row],[94 (30JUN1985 15:00:00)-Water Temperature (C)]]*OO[[#This Row],[36]]</f>
        <v>4.2808283208249991E-6</v>
      </c>
      <c r="AM120" s="10">
        <f>3/24000000*OO[[#This Row],[95 (30JUN1985 18:00:00)-Water Temperature (C)]]*OO[[#This Row],[37]]</f>
        <v>3.6471561924275E-6</v>
      </c>
      <c r="AN120" s="10">
        <f>3/24000000*OO[[#This Row],[96 (30JUN1985 21:00:00)-Water Temperature (C)]]*OO[[#This Row],[38]]</f>
        <v>3.0844356221249995E-6</v>
      </c>
      <c r="AO120" s="10">
        <f>3/24000000*OO[[#This Row],[97 (01JUL1985 00:00:00)-Water Temperature (C)]]*OO[[#This Row],[39]]</f>
        <v>2.6503350277949997E-6</v>
      </c>
      <c r="AP120" s="10">
        <f>3/24000000*OO[[#This Row],[98 (01JUL1985 03:00:00)-Water Temperature (C)]]*OO[[#This Row],[40]]</f>
        <v>2.41346126409375E-6</v>
      </c>
      <c r="AQ120" s="10">
        <f>3/24000000*OO[[#This Row],[99 (01JUL1985 06:00:00)-Water Temperature (C)]]*OO[[#This Row],[41]]</f>
        <v>2.158978378738125E-6</v>
      </c>
      <c r="AR120" s="10">
        <f>3/24000000*OO[[#This Row],[100 (01JUL1985 09:00:00)-Water Temperature (C)]]*OO[[#This Row],[42]]</f>
        <v>1.8183764547311249E-6</v>
      </c>
      <c r="AS120" s="10">
        <f>3/24000000*OO[[#This Row],[101 (01JUL1985 12:00:00)-Water Temperature (C)]]*OO[[#This Row],[43]]</f>
        <v>1.3952352429879999E-6</v>
      </c>
      <c r="AT120" s="10">
        <f>3/24000000*OO[[#This Row],[102 (01JUL1985 15:00:00)-Water Temperature (C)]]*OO[[#This Row],[44]]</f>
        <v>9.761251840470001E-7</v>
      </c>
      <c r="AU120" s="10">
        <f>3/24000000*OO[[#This Row],[103 (01JUL1985 18:00:00)-Water Temperature (C)]]*OO[[#This Row],[45]]</f>
        <v>6.5734718521449998E-7</v>
      </c>
      <c r="AV120" s="10">
        <f>3/24000000*OO[[#This Row],[104 (01JUL1985 21:00:00)-Water Temperature (C)]]*OO[[#This Row],[46]]</f>
        <v>4.5577747620312498E-7</v>
      </c>
      <c r="AW120" s="10">
        <f>3/24000000*OO[[#This Row],[105 (02JUL1985 00:00:00)-Water Temperature (C)]]*OO[[#This Row],[47]]</f>
        <v>3.4157840481187499E-7</v>
      </c>
      <c r="AX120" s="10">
        <f>3/24000000*OO[[#This Row],[106 (02JUL1985 03:00:00)-Water Temperature (C)]]*OO[[#This Row],[48]]</f>
        <v>2.8880917252537496E-7</v>
      </c>
      <c r="AY120" s="10">
        <f>3/24000000*OO[[#This Row],[107 (02JUL1985 06:00:00)-Water Temperature (C)]]*OO[[#This Row],[49]]</f>
        <v>2.6012587260537497E-7</v>
      </c>
      <c r="AZ120" s="10">
        <f>3/24000000*OO[[#This Row],[108 (02JUL1985 09:00:00)-Water Temperature (C)]]*OO[[#This Row],[50]]</f>
        <v>2.4255490382069997E-7</v>
      </c>
      <c r="BA120" s="10">
        <f>3/24000000*OO[[#This Row],[109 (02JUL1985 12:00:00)-Water Temperature (C)]]*OO[[#This Row],[51]]</f>
        <v>2.2925669821814999E-7</v>
      </c>
      <c r="BB120" s="10">
        <f>3/24000000*OO[[#This Row],[110 (02JUL1985 15:00:00)-Water Temperature (C)]]*OO[[#This Row],[52]]</f>
        <v>2.1049516998993753E-7</v>
      </c>
      <c r="BC120" s="10">
        <f>3/24000000*OO[[#This Row],[111 (02JUL1985 18:00:00)-Water Temperature (C)]]*OO[[#This Row],[53]]</f>
        <v>1.8918154460009999E-7</v>
      </c>
      <c r="BD120" s="10">
        <f>3/24000000*OO[[#This Row],[112 (02JUL1985 21:00:00)-Water Temperature (C)]]*OO[[#This Row],[54]]</f>
        <v>1.70884990257775E-7</v>
      </c>
      <c r="BE120" s="10">
        <f>3/24000000*OO[[#This Row],[113 (03JUL1985 00:00:00)-Water Temperature (C)]]*OO[[#This Row],[55]]</f>
        <v>1.5675624318380002E-7</v>
      </c>
      <c r="BF120" s="10">
        <f>3/24000000*OO[[#This Row],[114 (03JUL1985 03:00:00)-Water Temperature (C)]]*OO[[#This Row],[56]]</f>
        <v>1.5223008213935001E-7</v>
      </c>
      <c r="BG120" s="10">
        <f>3/24000000*OO[[#This Row],[115 (03JUL1985 06:00:00)-Water Temperature (C)]]*OO[[#This Row],[57]]</f>
        <v>1.5141699498450001E-7</v>
      </c>
      <c r="BH120" s="10">
        <f>3/24000000*OO[[#This Row],[116 (03JUL1985 09:00:00)-Water Temperature (C)]]*OO[[#This Row],[58]]</f>
        <v>1.5010687951739998E-7</v>
      </c>
      <c r="BI120" s="10">
        <f>3/24000000*OO[[#This Row],[117 (03JUL1985 12:00:00)-Water Temperature (C)]]*OO[[#This Row],[59]]</f>
        <v>1.4728176808038752E-7</v>
      </c>
      <c r="BJ120" s="10">
        <f>3/24000000*OO[[#This Row],[118 (03JUL1985 15:00:00)-Water Temperature (C)]]*OO[[#This Row],[60]]</f>
        <v>1.3840639226829998E-7</v>
      </c>
      <c r="BK120" s="10">
        <f>3/24000000*OO[[#This Row],[119 (03JUL1985 18:00:00)-Water Temperature (C)]]*OO[[#This Row],[61]]</f>
        <v>1.2661263473738752E-7</v>
      </c>
      <c r="BL120" s="10">
        <f>3/24000000*OO[[#This Row],[120 (03JUL1985 21:00:00)-Water Temperature (C)]]*OO[[#This Row],[62]]</f>
        <v>1.1517442342556249E-7</v>
      </c>
      <c r="BM120" s="10">
        <f>3/24000000*OO[[#This Row],[121 (04JUL1985 00:00:00)-Water Temperature (C)]]*OO[[#This Row],[63]]</f>
        <v>1.0562952521797499E-7</v>
      </c>
      <c r="BN120" s="10">
        <f>3/24000000*OO[[#This Row],[122 (04JUL1985 03:00:00)-Water Temperature (C)]]*OO[[#This Row],[64]]</f>
        <v>1.01505247534925E-7</v>
      </c>
      <c r="BO120" s="10">
        <f>3/24000000*OO[[#This Row],[123 (04JUL1985 06:00:00)-Water Temperature (C)]]*OO[[#This Row],[65]]</f>
        <v>9.7997075649974988E-8</v>
      </c>
      <c r="BP120" s="10">
        <f>3/24000000*OO[[#This Row],[124 (04JUL1985 09:00:00)-Water Temperature (C)]]*OO[[#This Row],[66]]</f>
        <v>9.5955734917787492E-8</v>
      </c>
      <c r="BQ120" s="10">
        <f>3/24000000*OO[[#This Row],[125 (04JUL1985 12:00:00)-Water Temperature (C)]]*OO[[#This Row],[67]]</f>
        <v>9.2450970553012481E-8</v>
      </c>
      <c r="BR120" s="10">
        <f>3/24000000*OO[[#This Row],[126 (04JUL1985 15:00:00)-Water Temperature (C)]]*OO[[#This Row],[68]]</f>
        <v>8.7788499349437515E-8</v>
      </c>
      <c r="BS120" s="10">
        <f>3/24000000*OO[[#This Row],[127 (04JUL1985 18:00:00)-Water Temperature (C)]]*OO[[#This Row],[69]]</f>
        <v>8.3241098496499991E-8</v>
      </c>
      <c r="BT120" s="10">
        <f>3/24000000*OO[[#This Row],[128 (04JUL1985 21:00:00)-Water Temperature (C)]]*OO[[#This Row],[70]]</f>
        <v>7.8532016955599989E-8</v>
      </c>
      <c r="BU120" s="10">
        <f>3/24000000*OO[[#This Row],[129 (05JUL1985 00:00:00)-Water Temperature (C)]]*OO[[#This Row],[71]]</f>
        <v>7.3904433120575001E-8</v>
      </c>
      <c r="BV120" s="10">
        <f>3/24000000*OO[[#This Row],[130 (05JUL1985 03:00:00)-Water Temperature (C)]]*OO[[#This Row],[72]]</f>
        <v>7.2151552878074997E-8</v>
      </c>
      <c r="BW120" s="10">
        <f>3/24000000*OO[[#This Row],[131 (05JUL1985 06:00:00)-Water Temperature (C)]]*OO[[#This Row],[73]]</f>
        <v>6.9663044845449996E-8</v>
      </c>
      <c r="BX120" s="10">
        <f>3/24000000*OO[[#This Row],[132 (05JUL1985 09:00:00)-Water Temperature (C)]]*OO[[#This Row],[74]]</f>
        <v>6.780412605010001E-8</v>
      </c>
      <c r="BY120" s="10">
        <f>3/24000000*OO[[#This Row],[133 (05JUL1985 12:00:00)-Water Temperature (C)]]*OO[[#This Row],[75]]</f>
        <v>6.61950197974E-8</v>
      </c>
      <c r="BZ120" s="10">
        <f>3/24000000*OO[[#This Row],[134 (05JUL1985 15:00:00)-Water Temperature (C)]]*OO[[#This Row],[76]]</f>
        <v>6.3112683481450012E-8</v>
      </c>
      <c r="CA120" s="10">
        <f>3/24000000*OO[[#This Row],[135 (05JUL1985 18:00:00)-Water Temperature (C)]]*OO[[#This Row],[77]]</f>
        <v>5.9390669236400009E-8</v>
      </c>
      <c r="CB120" s="10">
        <f>3/24000000*OO[[#This Row],[136 (05JUL1985 21:00:00)-Water Temperature (C)]]*OO[[#This Row],[78]]</f>
        <v>5.5885426623749997E-8</v>
      </c>
      <c r="CC120" s="10">
        <f>3/24000000*OO[[#This Row],[137 (06JUL1985 00:00:00)-Water Temperature (C)]]*OO[[#This Row],[79]]</f>
        <v>5.304007448095E-8</v>
      </c>
      <c r="CD120" s="10">
        <f>3/24000000*OO[[#This Row],[138 (06JUL1985 03:00:00)-Water Temperature (C)]]*OO[[#This Row],[80]]</f>
        <v>5.3161809393599996E-8</v>
      </c>
      <c r="CE120" s="10">
        <f>3/24000000*OO[[#This Row],[139 (06JUL1985 06:00:00)-Water Temperature (C)]]*OO[[#This Row],[81]]</f>
        <v>5.347521133125E-8</v>
      </c>
      <c r="CF120" s="10">
        <f>3/24000000*OO[[#This Row],[140 (06JUL1985 09:00:00)-Water Temperature (C)]]*OO[[#This Row],[82]]</f>
        <v>5.4109751855887502E-8</v>
      </c>
      <c r="CG120" s="10">
        <f>3/24000000*OO[[#This Row],[141 (06JUL1985 12:00:00)-Water Temperature (C)]]*OO[[#This Row],[83]]</f>
        <v>5.5271795826749993E-8</v>
      </c>
      <c r="CH120" s="10">
        <f>3/24000000*OO[[#This Row],[142 (06JUL1985 15:00:00)-Water Temperature (C)]]*OO[[#This Row],[84]]</f>
        <v>5.4402750264249994E-8</v>
      </c>
      <c r="CI120" s="10">
        <f>3/24000000*OO[[#This Row],[143 (06JUL1985 18:00:00)-Water Temperature (C)]]*OO[[#This Row],[85]]</f>
        <v>5.1610710161050006E-8</v>
      </c>
      <c r="CJ120" s="10">
        <f>3/24000000*OO[[#This Row],[144 (06JUL1985 21:00:00)-Water Temperature (C)]]*OO[[#This Row],[86]]</f>
        <v>4.833534147749999E-8</v>
      </c>
      <c r="CK120" s="10">
        <f>3/24000000*OO[[#This Row],[145 (07JUL1985 00:00:00)-Water Temperature (C)]]*OO[[#This Row],[87]]</f>
        <v>4.5790291133849998E-8</v>
      </c>
      <c r="CL120" s="10">
        <f>3/24000000*OO[[#This Row],[146 (07JUL1985 03:00:00)-Water Temperature (C)]]*OO[[#This Row],[88]]</f>
        <v>4.5667478579074996E-8</v>
      </c>
      <c r="CM120" s="10">
        <f>3/24000000*OO[[#This Row],[147 (07JUL1985 06:00:00)-Water Temperature (C)]]*OO[[#This Row],[89]]</f>
        <v>4.6266676808962505E-8</v>
      </c>
      <c r="CN120" s="10">
        <f>3/24000000*OO[[#This Row],[148 (07JUL1985 09:00:00)-Water Temperature (C)]]*OO[[#This Row],[90]]</f>
        <v>4.6200711368899989E-8</v>
      </c>
      <c r="CO120" s="10">
        <f>3/24000000*OO[[#This Row],[149 (07JUL1985 12:00:00)-Water Temperature (C)]]*OO[[#This Row],[91]]</f>
        <v>4.5032838965887497E-8</v>
      </c>
      <c r="CP120" s="10">
        <f>3/24000000*OO[[#This Row],[150 (07JUL1985 15:00:00)-Water Temperature (C)]]*OO[[#This Row],[92]]</f>
        <v>4.1932565393249994E-8</v>
      </c>
      <c r="CQ120" s="10">
        <f>3/24000000*OO[[#This Row],[151 (07JUL1985 18:00:00)-Water Temperature (C)]]*OO[[#This Row],[93]]</f>
        <v>3.8500101461475001E-8</v>
      </c>
      <c r="CR120" s="10">
        <f>3/24000000*OO[[#This Row],[152 (07JUL1985 21:00:00)-Water Temperature (C)]]*OO[[#This Row],[94]]</f>
        <v>3.5632739442599999E-8</v>
      </c>
      <c r="CS120" s="10">
        <f>3/24000000*OO[[#This Row],[153 (08JUL1985 00:00:00)-Water Temperature (C)]]*OO[[#This Row],[95]]</f>
        <v>3.3161454911549998E-8</v>
      </c>
      <c r="CT120" s="10">
        <f>3/24000000*OO[[#This Row],[154 (08JUL1985 03:00:00)-Water Temperature (C)]]*OO[[#This Row],[96]]</f>
        <v>3.1596452635999995E-8</v>
      </c>
      <c r="CU120" s="10">
        <f>3/24000000*OO[[#This Row],[155 (08JUL1985 06:00:00)-Water Temperature (C)]]*OO[[#This Row],[97]]</f>
        <v>3.1192186643500001E-8</v>
      </c>
      <c r="CV120" s="10">
        <f>3/24000000*OO[[#This Row],[156 (08JUL1985 09:00:00)-Water Temperature (C)]]*OO[[#This Row],[98]]</f>
        <v>3.1117306721599999E-8</v>
      </c>
      <c r="CW120" s="10">
        <f>3/24000000*OO[[#This Row],[157 (08JUL1985 12:00:00)-Water Temperature (C)]]*OO[[#This Row],[99]]</f>
        <v>3.1594938191849997E-8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1.5134377848895635E-35</v>
      </c>
      <c r="F121" s="10">
        <f>3/24*OO[[#This Row],[62 (26JUN1985 15:00:00)-Water Temperature (C)]]*OO[[#This Row],[4]]/SUM(OO[4])</f>
        <v>2.6287697029608401E-23</v>
      </c>
      <c r="G121" s="10">
        <f>3/24*OO[[#This Row],[63 (26JUN1985 18:00:00)-Water Temperature (C)]]*OO[[#This Row],[5]]/SUM(OO[5])</f>
        <v>2.8596320368162714E-12</v>
      </c>
      <c r="H121" s="10">
        <f>3/24*OO[[#This Row],[64 (26JUN1985 21:00:00)-Water Temperature (C)]]*OO[[#This Row],[6]]/SUM(OO[6])</f>
        <v>5.7344722888202E-6</v>
      </c>
      <c r="I121" s="10">
        <f>3/24*OO[[#This Row],[65 (27JUN1985 00:00:00)-Water Temperature (C)]]*OO[[#This Row],[7]]/SUM(OO[7])</f>
        <v>1.3532139003947191E-3</v>
      </c>
      <c r="J121" s="10">
        <f>3/24*OO[[#This Row],[66 (27JUN1985 03:00:00)-Water Temperature (C)]]*OO[[#This Row],[8]]/SUM(OO[8])</f>
        <v>1.9993150410061784E-2</v>
      </c>
      <c r="K121" s="10">
        <f>3/24*OO[[#This Row],[67 (27JUN1985 06:00:00)-Water Temperature (C)]]*OO[[#This Row],[9]]/SUM(OO[9])</f>
        <v>5.4647706952534646E-2</v>
      </c>
      <c r="L121" s="10">
        <f>3/24*OO[[#This Row],[68 (27JUN1985 09:00:00)-Water Temperature (C)]]*OO[[#This Row],[10]]/SUM(OO[10])</f>
        <v>4.5090379809465987E-2</v>
      </c>
      <c r="M121" s="10">
        <f>3/24*OO[[#This Row],[69 (27JUN1985 12:00:00)-Water Temperature (C)]]*OO[[#This Row],[11]]/SUM(OO[11])</f>
        <v>1.5956534537688923E-2</v>
      </c>
      <c r="N121" s="10">
        <f>3/24*OO[[#This Row],[70 (27JUN1985 15:00:00)-Water Temperature (C)]]*OO[[#This Row],[12]]/SUM(OO[12])</f>
        <v>3.0570537194882365E-3</v>
      </c>
      <c r="O121" s="10">
        <f>3/24*OO[[#This Row],[71 (27JUN1985 18:00:00)-Water Temperature (C)]]*OO[[#This Row],[13]]/SUM(OO[13])</f>
        <v>4.0797619227474501E-4</v>
      </c>
      <c r="P121" s="10">
        <f>3/24*OO[[#This Row],[72 (27JUN1985 21:00:00)-Water Temperature (C)]]*OO[[#This Row],[14]]/SUM(OO[14])</f>
        <v>6.4717532213156532E-5</v>
      </c>
      <c r="Q121" s="10">
        <f>3/24*OO[[#This Row],[73 (28JUN1985 00:00:00)-Water Temperature (C)]]*OO[[#This Row],[15]]/SUM(OO[15])</f>
        <v>3.0554031980029545E-5</v>
      </c>
      <c r="R121" s="10">
        <f>3/24*OO[[#This Row],[74 (28JUN1985 03:00:00)-Water Temperature (C)]]*OO[[#This Row],[16]]/SUM(OO[16])</f>
        <v>3.0127289736699152E-5</v>
      </c>
      <c r="S121" s="10">
        <f>3/24*OO[[#This Row],[75 (28JUN1985 06:00:00)-Water Temperature (C)]]*OO[[#This Row],[17]]/SUM(OO[17])</f>
        <v>3.3774028291051128E-5</v>
      </c>
      <c r="T121" s="10">
        <f>3/24*OO[[#This Row],[76 (28JUN1985 09:00:00)-Water Temperature (C)]]*OO[[#This Row],[18]]/SUM(OO[18])</f>
        <v>3.5988142762244112E-5</v>
      </c>
      <c r="U121" s="10">
        <f>3/24*OO[[#This Row],[77 (28JUN1985 12:00:00)-Water Temperature (C)]]*OO[[#This Row],[19]]/SUM(OO[19])</f>
        <v>3.5147744785193514E-5</v>
      </c>
      <c r="V121" s="10">
        <f>3/24000000*OO[[#This Row],[78 (28JUN1985 15:00:00)-Water Temperature (C)]]*OO[[#This Row],[20]]</f>
        <v>3.1554315266199997E-5</v>
      </c>
      <c r="W121" s="10">
        <f>3/24000000*OO[[#This Row],[79 (28JUN1985 18:00:00)-Water Temperature (C)]]*OO[[#This Row],[21]]</f>
        <v>2.7407114130337499E-5</v>
      </c>
      <c r="X121" s="10">
        <f>3/24000000*OO[[#This Row],[80 (28JUN1985 21:00:00)-Water Temperature (C)]]*OO[[#This Row],[22]]</f>
        <v>2.3691022828200004E-5</v>
      </c>
      <c r="Y121" s="10">
        <f>3/24000000*OO[[#This Row],[81 (29JUN1985 00:00:00)-Water Temperature (C)]]*OO[[#This Row],[23]]</f>
        <v>2.0656141462897501E-5</v>
      </c>
      <c r="Z121" s="10">
        <f>3/24000000*OO[[#This Row],[82 (29JUN1985 03:00:00)-Water Temperature (C)]]*OO[[#This Row],[24]]</f>
        <v>1.8706840777406247E-5</v>
      </c>
      <c r="AA121" s="10">
        <f>3/24000000*OO[[#This Row],[83 (29JUN1985 06:00:00)-Water Temperature (C)]]*OO[[#This Row],[25]]</f>
        <v>1.7227864691149997E-5</v>
      </c>
      <c r="AB121" s="10">
        <f>3/24000000*OO[[#This Row],[84 (29JUN1985 09:00:00)-Water Temperature (C)]]*OO[[#This Row],[26]]</f>
        <v>1.5670264205177502E-5</v>
      </c>
      <c r="AC121" s="10">
        <f>3/24000000*OO[[#This Row],[85 (29JUN1985 12:00:00)-Water Temperature (C)]]*OO[[#This Row],[27]]</f>
        <v>1.404117730951875E-5</v>
      </c>
      <c r="AD121" s="10">
        <f>3/24000000*OO[[#This Row],[86 (29JUN1985 15:00:00)-Water Temperature (C)]]*OO[[#This Row],[28]]</f>
        <v>1.2108709993503751E-5</v>
      </c>
      <c r="AE121" s="10">
        <f>3/24000000*OO[[#This Row],[88 (29JUN1985 21:00:00)-Water Temperature (C)]]*OO[[#This Row],[30]]</f>
        <v>8.6592768991199996E-6</v>
      </c>
      <c r="AF121" s="10">
        <f>3/24000000*OO[[#This Row],[88 (29JUN1985 21:00:00)-Water Temperature (C)]]*OO[[#This Row],[30]]</f>
        <v>8.6592768991199996E-6</v>
      </c>
      <c r="AG121" s="10">
        <f>3/24000000*OO[[#This Row],[89 (30JUN1985 00:00:00)-Water Temperature (C)]]*OO[[#This Row],[31]]</f>
        <v>7.3688529399637502E-6</v>
      </c>
      <c r="AH121" s="10">
        <f>3/24000000*OO[[#This Row],[90 (30JUN1985 03:00:00)-Water Temperature (C)]]*OO[[#This Row],[32]]</f>
        <v>6.5440514845687499E-6</v>
      </c>
      <c r="AI121" s="10">
        <f>3/24000000*OO[[#This Row],[91 (30JUN1985 06:00:00)-Water Temperature (C)]]*OO[[#This Row],[33]]</f>
        <v>5.931805264000001E-6</v>
      </c>
      <c r="AJ121" s="10">
        <f>3/24000000*OO[[#This Row],[92 (30JUN1985 09:00:00)-Water Temperature (C)]]*OO[[#This Row],[34]]</f>
        <v>5.4131732052649996E-6</v>
      </c>
      <c r="AK121" s="10">
        <f>3/24000000*OO[[#This Row],[93 (30JUN1985 12:00:00)-Water Temperature (C)]]*OO[[#This Row],[35]]</f>
        <v>4.9017635298712492E-6</v>
      </c>
      <c r="AL121" s="10">
        <f>3/24000000*OO[[#This Row],[94 (30JUN1985 15:00:00)-Water Temperature (C)]]*OO[[#This Row],[36]]</f>
        <v>4.2821121520312497E-6</v>
      </c>
      <c r="AM121" s="10">
        <f>3/24000000*OO[[#This Row],[95 (30JUN1985 18:00:00)-Water Temperature (C)]]*OO[[#This Row],[37]]</f>
        <v>3.6399017637525001E-6</v>
      </c>
      <c r="AN121" s="10">
        <f>3/24000000*OO[[#This Row],[96 (30JUN1985 21:00:00)-Water Temperature (C)]]*OO[[#This Row],[38]]</f>
        <v>3.0713603193000001E-6</v>
      </c>
      <c r="AO121" s="10">
        <f>3/24000000*OO[[#This Row],[97 (01JUL1985 00:00:00)-Water Temperature (C)]]*OO[[#This Row],[39]]</f>
        <v>2.6310620686249999E-6</v>
      </c>
      <c r="AP121" s="10">
        <f>3/24000000*OO[[#This Row],[98 (01JUL1985 03:00:00)-Water Temperature (C)]]*OO[[#This Row],[40]]</f>
        <v>2.3940841389766247E-6</v>
      </c>
      <c r="AQ121" s="10">
        <f>3/24000000*OO[[#This Row],[99 (01JUL1985 06:00:00)-Water Temperature (C)]]*OO[[#This Row],[41]]</f>
        <v>2.1436882693049996E-6</v>
      </c>
      <c r="AR121" s="10">
        <f>3/24000000*OO[[#This Row],[100 (01JUL1985 09:00:00)-Water Temperature (C)]]*OO[[#This Row],[42]]</f>
        <v>1.8135183258817498E-6</v>
      </c>
      <c r="AS121" s="10">
        <f>3/24000000*OO[[#This Row],[101 (01JUL1985 12:00:00)-Water Temperature (C)]]*OO[[#This Row],[43]]</f>
        <v>1.4003488368390002E-6</v>
      </c>
      <c r="AT121" s="10">
        <f>3/24000000*OO[[#This Row],[102 (01JUL1985 15:00:00)-Water Temperature (C)]]*OO[[#This Row],[44]]</f>
        <v>9.8434607146649999E-7</v>
      </c>
      <c r="AU121" s="10">
        <f>3/24000000*OO[[#This Row],[103 (01JUL1985 18:00:00)-Water Temperature (C)]]*OO[[#This Row],[45]]</f>
        <v>6.6295428226124996E-7</v>
      </c>
      <c r="AV121" s="10">
        <f>3/24000000*OO[[#This Row],[104 (01JUL1985 21:00:00)-Water Temperature (C)]]*OO[[#This Row],[46]]</f>
        <v>4.5790770713874997E-7</v>
      </c>
      <c r="AW121" s="10">
        <f>3/24000000*OO[[#This Row],[105 (02JUL1985 00:00:00)-Water Temperature (C)]]*OO[[#This Row],[47]]</f>
        <v>3.4133656377599995E-7</v>
      </c>
      <c r="AX121" s="10">
        <f>3/24000000*OO[[#This Row],[106 (02JUL1985 03:00:00)-Water Temperature (C)]]*OO[[#This Row],[48]]</f>
        <v>2.8707017059499996E-7</v>
      </c>
      <c r="AY121" s="10">
        <f>3/24000000*OO[[#This Row],[107 (02JUL1985 06:00:00)-Water Temperature (C)]]*OO[[#This Row],[49]]</f>
        <v>2.5733482776072503E-7</v>
      </c>
      <c r="AZ121" s="10">
        <f>3/24000000*OO[[#This Row],[108 (02JUL1985 09:00:00)-Water Temperature (C)]]*OO[[#This Row],[50]]</f>
        <v>2.3925830371908753E-7</v>
      </c>
      <c r="BA121" s="10">
        <f>3/24000000*OO[[#This Row],[109 (02JUL1985 12:00:00)-Water Temperature (C)]]*OO[[#This Row],[51]]</f>
        <v>2.2600349910288748E-7</v>
      </c>
      <c r="BB121" s="10">
        <f>3/24000000*OO[[#This Row],[110 (02JUL1985 15:00:00)-Water Temperature (C)]]*OO[[#This Row],[52]]</f>
        <v>2.075439350396625E-7</v>
      </c>
      <c r="BC121" s="10">
        <f>3/24000000*OO[[#This Row],[111 (02JUL1985 18:00:00)-Water Temperature (C)]]*OO[[#This Row],[53]]</f>
        <v>1.8653457863204998E-7</v>
      </c>
      <c r="BD121" s="10">
        <f>3/24000000*OO[[#This Row],[112 (02JUL1985 21:00:00)-Water Temperature (C)]]*OO[[#This Row],[54]]</f>
        <v>1.684685433828E-7</v>
      </c>
      <c r="BE121" s="10">
        <f>3/24000000*OO[[#This Row],[113 (03JUL1985 00:00:00)-Water Temperature (C)]]*OO[[#This Row],[55]]</f>
        <v>1.5445980975250004E-7</v>
      </c>
      <c r="BF121" s="10">
        <f>3/24000000*OO[[#This Row],[114 (03JUL1985 03:00:00)-Water Temperature (C)]]*OO[[#This Row],[56]]</f>
        <v>1.4982956871836248E-7</v>
      </c>
      <c r="BG121" s="10">
        <f>3/24000000*OO[[#This Row],[115 (03JUL1985 06:00:00)-Water Temperature (C)]]*OO[[#This Row],[57]]</f>
        <v>1.4889389319921251E-7</v>
      </c>
      <c r="BH121" s="10">
        <f>3/24000000*OO[[#This Row],[116 (03JUL1985 09:00:00)-Water Temperature (C)]]*OO[[#This Row],[58]]</f>
        <v>1.4753026250999999E-7</v>
      </c>
      <c r="BI121" s="10">
        <f>3/24000000*OO[[#This Row],[117 (03JUL1985 12:00:00)-Water Temperature (C)]]*OO[[#This Row],[59]]</f>
        <v>1.4483079237937499E-7</v>
      </c>
      <c r="BJ121" s="10">
        <f>3/24000000*OO[[#This Row],[118 (03JUL1985 15:00:00)-Water Temperature (C)]]*OO[[#This Row],[60]]</f>
        <v>1.3621413625875001E-7</v>
      </c>
      <c r="BK121" s="10">
        <f>3/24000000*OO[[#This Row],[119 (03JUL1985 18:00:00)-Water Temperature (C)]]*OO[[#This Row],[61]]</f>
        <v>1.2469106441999997E-7</v>
      </c>
      <c r="BL121" s="10">
        <f>3/24000000*OO[[#This Row],[120 (03JUL1985 21:00:00)-Water Temperature (C)]]*OO[[#This Row],[62]]</f>
        <v>1.1344526611923748E-7</v>
      </c>
      <c r="BM121" s="10">
        <f>3/24000000*OO[[#This Row],[121 (04JUL1985 00:00:00)-Water Temperature (C)]]*OO[[#This Row],[63]]</f>
        <v>1.040087912304E-7</v>
      </c>
      <c r="BN121" s="10">
        <f>3/24000000*OO[[#This Row],[122 (04JUL1985 03:00:00)-Water Temperature (C)]]*OO[[#This Row],[64]]</f>
        <v>9.9861093261350007E-8</v>
      </c>
      <c r="BO121" s="10">
        <f>3/24000000*OO[[#This Row],[123 (04JUL1985 06:00:00)-Water Temperature (C)]]*OO[[#This Row],[65]]</f>
        <v>9.6303633302925007E-8</v>
      </c>
      <c r="BP121" s="10">
        <f>3/24000000*OO[[#This Row],[124 (04JUL1985 09:00:00)-Water Temperature (C)]]*OO[[#This Row],[66]]</f>
        <v>9.4271514780024974E-8</v>
      </c>
      <c r="BQ121" s="10">
        <f>3/24000000*OO[[#This Row],[125 (04JUL1985 12:00:00)-Water Temperature (C)]]*OO[[#This Row],[67]]</f>
        <v>9.0850042758150011E-8</v>
      </c>
      <c r="BR121" s="10">
        <f>3/24000000*OO[[#This Row],[126 (04JUL1985 15:00:00)-Water Temperature (C)]]*OO[[#This Row],[68]]</f>
        <v>8.6364502997112494E-8</v>
      </c>
      <c r="BS121" s="10">
        <f>3/24000000*OO[[#This Row],[127 (04JUL1985 18:00:00)-Water Temperature (C)]]*OO[[#This Row],[69]]</f>
        <v>8.1927034592999978E-8</v>
      </c>
      <c r="BT121" s="10">
        <f>3/24000000*OO[[#This Row],[128 (04JUL1985 21:00:00)-Water Temperature (C)]]*OO[[#This Row],[70]]</f>
        <v>7.7324146746000007E-8</v>
      </c>
      <c r="BU121" s="10">
        <f>3/24000000*OO[[#This Row],[129 (05JUL1985 00:00:00)-Water Temperature (C)]]*OO[[#This Row],[71]]</f>
        <v>7.2748064142812499E-8</v>
      </c>
      <c r="BV121" s="10">
        <f>3/24000000*OO[[#This Row],[130 (05JUL1985 03:00:00)-Water Temperature (C)]]*OO[[#This Row],[72]]</f>
        <v>7.1048248154799998E-8</v>
      </c>
      <c r="BW121" s="10">
        <f>3/24000000*OO[[#This Row],[131 (05JUL1985 06:00:00)-Water Temperature (C)]]*OO[[#This Row],[73]]</f>
        <v>6.8520414620249987E-8</v>
      </c>
      <c r="BX121" s="10">
        <f>3/24000000*OO[[#This Row],[132 (05JUL1985 09:00:00)-Water Temperature (C)]]*OO[[#This Row],[74]]</f>
        <v>6.6637105010437497E-8</v>
      </c>
      <c r="BY121" s="10">
        <f>3/24000000*OO[[#This Row],[133 (05JUL1985 12:00:00)-Water Temperature (C)]]*OO[[#This Row],[75]]</f>
        <v>6.5031455038975008E-8</v>
      </c>
      <c r="BZ121" s="10">
        <f>3/24000000*OO[[#This Row],[134 (05JUL1985 15:00:00)-Water Temperature (C)]]*OO[[#This Row],[76]]</f>
        <v>6.2017565305499999E-8</v>
      </c>
      <c r="CA121" s="10">
        <f>3/24000000*OO[[#This Row],[135 (05JUL1985 18:00:00)-Water Temperature (C)]]*OO[[#This Row],[77]]</f>
        <v>5.8352373620149993E-8</v>
      </c>
      <c r="CB121" s="10">
        <f>3/24000000*OO[[#This Row],[136 (05JUL1985 21:00:00)-Water Temperature (C)]]*OO[[#This Row],[78]]</f>
        <v>5.4924389935024997E-8</v>
      </c>
      <c r="CC121" s="10">
        <f>3/24000000*OO[[#This Row],[137 (06JUL1985 00:00:00)-Water Temperature (C)]]*OO[[#This Row],[79]]</f>
        <v>5.2130276253449992E-8</v>
      </c>
      <c r="CD121" s="10">
        <f>3/24000000*OO[[#This Row],[138 (06JUL1985 03:00:00)-Water Temperature (C)]]*OO[[#This Row],[80]]</f>
        <v>5.2232694955649997E-8</v>
      </c>
      <c r="CE121" s="10">
        <f>3/24000000*OO[[#This Row],[139 (06JUL1985 06:00:00)-Water Temperature (C)]]*OO[[#This Row],[81]]</f>
        <v>5.2489376573287504E-8</v>
      </c>
      <c r="CF121" s="10">
        <f>3/24000000*OO[[#This Row],[140 (06JUL1985 09:00:00)-Water Temperature (C)]]*OO[[#This Row],[82]]</f>
        <v>5.3083339787000002E-8</v>
      </c>
      <c r="CG121" s="10">
        <f>3/24000000*OO[[#This Row],[141 (06JUL1985 12:00:00)-Water Temperature (C)]]*OO[[#This Row],[83]]</f>
        <v>5.4249674263200005E-8</v>
      </c>
      <c r="CH121" s="10">
        <f>3/24000000*OO[[#This Row],[142 (06JUL1985 15:00:00)-Water Temperature (C)]]*OO[[#This Row],[84]]</f>
        <v>5.3422829222100003E-8</v>
      </c>
      <c r="CI121" s="10">
        <f>3/24000000*OO[[#This Row],[143 (06JUL1985 18:00:00)-Water Temperature (C)]]*OO[[#This Row],[85]]</f>
        <v>5.0690478311499992E-8</v>
      </c>
      <c r="CJ121" s="10">
        <f>3/24000000*OO[[#This Row],[144 (06JUL1985 21:00:00)-Water Temperature (C)]]*OO[[#This Row],[86]]</f>
        <v>4.7511089504437501E-8</v>
      </c>
      <c r="CK121" s="10">
        <f>3/24000000*OO[[#This Row],[145 (07JUL1985 00:00:00)-Water Temperature (C)]]*OO[[#This Row],[87]]</f>
        <v>4.5043075344025002E-8</v>
      </c>
      <c r="CL121" s="10">
        <f>3/24000000*OO[[#This Row],[146 (07JUL1985 03:00:00)-Water Temperature (C)]]*OO[[#This Row],[88]]</f>
        <v>4.48725770364375E-8</v>
      </c>
      <c r="CM121" s="10">
        <f>3/24000000*OO[[#This Row],[147 (07JUL1985 06:00:00)-Water Temperature (C)]]*OO[[#This Row],[89]]</f>
        <v>4.5405738341249992E-8</v>
      </c>
      <c r="CN121" s="10">
        <f>3/24000000*OO[[#This Row],[148 (07JUL1985 09:00:00)-Water Temperature (C)]]*OO[[#This Row],[90]]</f>
        <v>4.5370303399462501E-8</v>
      </c>
      <c r="CO121" s="10">
        <f>3/24000000*OO[[#This Row],[149 (07JUL1985 12:00:00)-Water Temperature (C)]]*OO[[#This Row],[91]]</f>
        <v>4.4304258043099995E-8</v>
      </c>
      <c r="CP121" s="10">
        <f>3/24000000*OO[[#This Row],[150 (07JUL1985 15:00:00)-Water Temperature (C)]]*OO[[#This Row],[92]]</f>
        <v>4.1290976813062494E-8</v>
      </c>
      <c r="CQ121" s="10">
        <f>3/24000000*OO[[#This Row],[151 (07JUL1985 18:00:00)-Water Temperature (C)]]*OO[[#This Row],[93]]</f>
        <v>3.7897826261899997E-8</v>
      </c>
      <c r="CR121" s="10">
        <f>3/24000000*OO[[#This Row],[152 (07JUL1985 21:00:00)-Water Temperature (C)]]*OO[[#This Row],[94]]</f>
        <v>3.5058315900437494E-8</v>
      </c>
      <c r="CS121" s="10">
        <f>3/24000000*OO[[#This Row],[153 (08JUL1985 00:00:00)-Water Temperature (C)]]*OO[[#This Row],[95]]</f>
        <v>3.2619202117199999E-8</v>
      </c>
      <c r="CT121" s="10">
        <f>3/24000000*OO[[#This Row],[154 (08JUL1985 03:00:00)-Water Temperature (C)]]*OO[[#This Row],[96]]</f>
        <v>3.1063759219062498E-8</v>
      </c>
      <c r="CU121" s="10">
        <f>3/24000000*OO[[#This Row],[155 (08JUL1985 06:00:00)-Water Temperature (C)]]*OO[[#This Row],[97]]</f>
        <v>3.0621530443437494E-8</v>
      </c>
      <c r="CV121" s="10">
        <f>3/24000000*OO[[#This Row],[156 (08JUL1985 09:00:00)-Water Temperature (C)]]*OO[[#This Row],[98]]</f>
        <v>3.0471460268974998E-8</v>
      </c>
      <c r="CW121" s="10">
        <f>3/24000000*OO[[#This Row],[157 (08JUL1985 12:00:00)-Water Temperature (C)]]*OO[[#This Row],[99]]</f>
        <v>3.0892622539899994E-8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4.1668487643595296E-36</v>
      </c>
      <c r="F122" s="10">
        <f>3/24*OO[[#This Row],[62 (26JUN1985 15:00:00)-Water Temperature (C)]]*OO[[#This Row],[4]]/SUM(OO[4])</f>
        <v>7.4986544538572201E-24</v>
      </c>
      <c r="G122" s="10">
        <f>3/24*OO[[#This Row],[63 (26JUN1985 18:00:00)-Water Temperature (C)]]*OO[[#This Row],[5]]/SUM(OO[5])</f>
        <v>8.4553949922171782E-13</v>
      </c>
      <c r="H122" s="10">
        <f>3/24*OO[[#This Row],[64 (26JUN1985 21:00:00)-Water Temperature (C)]]*OO[[#This Row],[6]]/SUM(OO[6])</f>
        <v>4.5148215340712684E-6</v>
      </c>
      <c r="I122" s="10">
        <f>3/24*OO[[#This Row],[65 (27JUN1985 00:00:00)-Water Temperature (C)]]*OO[[#This Row],[7]]/SUM(OO[7])</f>
        <v>1.3371271925743139E-3</v>
      </c>
      <c r="J122" s="10">
        <f>3/24*OO[[#This Row],[66 (27JUN1985 03:00:00)-Water Temperature (C)]]*OO[[#This Row],[8]]/SUM(OO[8])</f>
        <v>2.2751035620322723E-2</v>
      </c>
      <c r="K122" s="10">
        <f>3/24*OO[[#This Row],[67 (27JUN1985 06:00:00)-Water Temperature (C)]]*OO[[#This Row],[9]]/SUM(OO[9])</f>
        <v>6.8908369365204336E-2</v>
      </c>
      <c r="L122" s="10">
        <f>3/24*OO[[#This Row],[68 (27JUN1985 09:00:00)-Water Temperature (C)]]*OO[[#This Row],[10]]/SUM(OO[10])</f>
        <v>6.1415496085450431E-2</v>
      </c>
      <c r="M122" s="10">
        <f>3/24*OO[[#This Row],[69 (27JUN1985 12:00:00)-Water Temperature (C)]]*OO[[#This Row],[11]]/SUM(OO[11])</f>
        <v>2.3053512866599252E-2</v>
      </c>
      <c r="N122" s="10">
        <f>3/24*OO[[#This Row],[70 (27JUN1985 15:00:00)-Water Temperature (C)]]*OO[[#This Row],[12]]/SUM(OO[12])</f>
        <v>4.6109546950255801E-3</v>
      </c>
      <c r="O122" s="10">
        <f>3/24*OO[[#This Row],[71 (27JUN1985 18:00:00)-Water Temperature (C)]]*OO[[#This Row],[13]]/SUM(OO[13])</f>
        <v>6.2754293990776157E-4</v>
      </c>
      <c r="P122" s="10">
        <f>3/24*OO[[#This Row],[72 (27JUN1985 21:00:00)-Water Temperature (C)]]*OO[[#This Row],[14]]/SUM(OO[14])</f>
        <v>9.4626419111164636E-5</v>
      </c>
      <c r="Q122" s="10">
        <f>3/24*OO[[#This Row],[73 (28JUN1985 00:00:00)-Water Temperature (C)]]*OO[[#This Row],[15]]/SUM(OO[15])</f>
        <v>4.0522064069346897E-5</v>
      </c>
      <c r="R122" s="10">
        <f>3/24*OO[[#This Row],[74 (28JUN1985 03:00:00)-Water Temperature (C)]]*OO[[#This Row],[16]]/SUM(OO[16])</f>
        <v>3.8820069132060879E-5</v>
      </c>
      <c r="S122" s="10">
        <f>3/24*OO[[#This Row],[75 (28JUN1985 06:00:00)-Water Temperature (C)]]*OO[[#This Row],[17]]/SUM(OO[17])</f>
        <v>4.3458090329069728E-5</v>
      </c>
      <c r="T122" s="10">
        <f>3/24*OO[[#This Row],[76 (28JUN1985 09:00:00)-Water Temperature (C)]]*OO[[#This Row],[18]]/SUM(OO[18])</f>
        <v>4.6518990538200119E-5</v>
      </c>
      <c r="U122" s="10">
        <f>3/24*OO[[#This Row],[77 (28JUN1985 12:00:00)-Water Temperature (C)]]*OO[[#This Row],[19]]/SUM(OO[19])</f>
        <v>4.5602483157072424E-5</v>
      </c>
      <c r="V122" s="10">
        <f>3/24000000*OO[[#This Row],[78 (28JUN1985 15:00:00)-Water Temperature (C)]]*OO[[#This Row],[20]]</f>
        <v>4.1051677875400002E-5</v>
      </c>
      <c r="W122" s="10">
        <f>3/24000000*OO[[#This Row],[79 (28JUN1985 18:00:00)-Water Temperature (C)]]*OO[[#This Row],[21]]</f>
        <v>3.5805744631637499E-5</v>
      </c>
      <c r="X122" s="10">
        <f>3/24000000*OO[[#This Row],[80 (28JUN1985 21:00:00)-Water Temperature (C)]]*OO[[#This Row],[22]]</f>
        <v>3.1047240861787508E-5</v>
      </c>
      <c r="Y122" s="10">
        <f>3/24000000*OO[[#This Row],[81 (29JUN1985 00:00:00)-Water Temperature (C)]]*OO[[#This Row],[23]]</f>
        <v>2.7130634408950001E-5</v>
      </c>
      <c r="Z122" s="10">
        <f>3/24000000*OO[[#This Row],[82 (29JUN1985 03:00:00)-Water Temperature (C)]]*OO[[#This Row],[24]]</f>
        <v>2.4644924047512498E-5</v>
      </c>
      <c r="AA122" s="10">
        <f>3/24000000*OO[[#This Row],[83 (29JUN1985 06:00:00)-Water Temperature (C)]]*OO[[#This Row],[25]]</f>
        <v>2.2773900989080002E-5</v>
      </c>
      <c r="AB122" s="10">
        <f>3/24000000*OO[[#This Row],[84 (29JUN1985 09:00:00)-Water Temperature (C)]]*OO[[#This Row],[26]]</f>
        <v>2.0782162219218749E-5</v>
      </c>
      <c r="AC122" s="10">
        <f>3/24000000*OO[[#This Row],[85 (29JUN1985 12:00:00)-Water Temperature (C)]]*OO[[#This Row],[27]]</f>
        <v>1.8703080633737501E-5</v>
      </c>
      <c r="AD122" s="10">
        <f>3/24000000*OO[[#This Row],[86 (29JUN1985 15:00:00)-Water Temperature (C)]]*OO[[#This Row],[28]]</f>
        <v>1.6194917101329999E-5</v>
      </c>
      <c r="AE122" s="10">
        <f>3/24000000*OO[[#This Row],[88 (29JUN1985 21:00:00)-Water Temperature (C)]]*OO[[#This Row],[30]]</f>
        <v>1.1649128836949999E-5</v>
      </c>
      <c r="AF122" s="10">
        <f>3/24000000*OO[[#This Row],[88 (29JUN1985 21:00:00)-Water Temperature (C)]]*OO[[#This Row],[30]]</f>
        <v>1.1649128836949999E-5</v>
      </c>
      <c r="AG122" s="10">
        <f>3/24000000*OO[[#This Row],[89 (30JUN1985 00:00:00)-Water Temperature (C)]]*OO[[#This Row],[31]]</f>
        <v>9.9348276207949997E-6</v>
      </c>
      <c r="AH122" s="10">
        <f>3/24000000*OO[[#This Row],[90 (30JUN1985 03:00:00)-Water Temperature (C)]]*OO[[#This Row],[32]]</f>
        <v>8.8453697683424991E-6</v>
      </c>
      <c r="AI122" s="10">
        <f>3/24000000*OO[[#This Row],[91 (30JUN1985 06:00:00)-Water Temperature (C)]]*OO[[#This Row],[33]]</f>
        <v>8.0465649682600011E-6</v>
      </c>
      <c r="AJ122" s="10">
        <f>3/24000000*OO[[#This Row],[92 (30JUN1985 09:00:00)-Water Temperature (C)]]*OO[[#This Row],[34]]</f>
        <v>7.3675396501999987E-6</v>
      </c>
      <c r="AK122" s="10">
        <f>3/24000000*OO[[#This Row],[93 (30JUN1985 12:00:00)-Water Temperature (C)]]*OO[[#This Row],[35]]</f>
        <v>6.6978355694750002E-6</v>
      </c>
      <c r="AL122" s="10">
        <f>3/24000000*OO[[#This Row],[94 (30JUN1985 15:00:00)-Water Temperature (C)]]*OO[[#This Row],[36]]</f>
        <v>5.8744133996287492E-6</v>
      </c>
      <c r="AM122" s="10">
        <f>3/24000000*OO[[#This Row],[95 (30JUN1985 18:00:00)-Water Temperature (C)]]*OO[[#This Row],[37]]</f>
        <v>5.0123366646999993E-6</v>
      </c>
      <c r="AN122" s="10">
        <f>3/24000000*OO[[#This Row],[96 (30JUN1985 21:00:00)-Water Temperature (C)]]*OO[[#This Row],[38]]</f>
        <v>4.2436993645499992E-6</v>
      </c>
      <c r="AO122" s="10">
        <f>3/24000000*OO[[#This Row],[97 (01JUL1985 00:00:00)-Water Temperature (C)]]*OO[[#This Row],[39]]</f>
        <v>3.6405359066475005E-6</v>
      </c>
      <c r="AP122" s="10">
        <f>3/24000000*OO[[#This Row],[98 (01JUL1985 03:00:00)-Water Temperature (C)]]*OO[[#This Row],[40]]</f>
        <v>3.3160024708199998E-6</v>
      </c>
      <c r="AQ122" s="10">
        <f>3/24000000*OO[[#This Row],[99 (01JUL1985 06:00:00)-Water Temperature (C)]]*OO[[#This Row],[41]]</f>
        <v>2.9771686935900003E-6</v>
      </c>
      <c r="AR122" s="10">
        <f>3/24000000*OO[[#This Row],[100 (01JUL1985 09:00:00)-Water Temperature (C)]]*OO[[#This Row],[42]]</f>
        <v>2.5347707622439996E-6</v>
      </c>
      <c r="AS122" s="10">
        <f>3/24000000*OO[[#This Row],[101 (01JUL1985 12:00:00)-Water Temperature (C)]]*OO[[#This Row],[43]]</f>
        <v>1.9742690100071252E-6</v>
      </c>
      <c r="AT122" s="10">
        <f>3/24000000*OO[[#This Row],[102 (01JUL1985 15:00:00)-Water Temperature (C)]]*OO[[#This Row],[44]]</f>
        <v>1.3976064295839999E-6</v>
      </c>
      <c r="AU122" s="10">
        <f>3/24000000*OO[[#This Row],[103 (01JUL1985 18:00:00)-Water Temperature (C)]]*OO[[#This Row],[45]]</f>
        <v>9.4230423725449992E-7</v>
      </c>
      <c r="AV122" s="10">
        <f>3/24000000*OO[[#This Row],[104 (01JUL1985 21:00:00)-Water Temperature (C)]]*OO[[#This Row],[46]]</f>
        <v>6.4818233794687503E-7</v>
      </c>
      <c r="AW122" s="10">
        <f>3/24000000*OO[[#This Row],[105 (02JUL1985 00:00:00)-Water Temperature (C)]]*OO[[#This Row],[47]]</f>
        <v>4.7986411440562502E-7</v>
      </c>
      <c r="AX122" s="10">
        <f>3/24000000*OO[[#This Row],[106 (02JUL1985 03:00:00)-Water Temperature (C)]]*OO[[#This Row],[48]]</f>
        <v>4.0081176521862497E-7</v>
      </c>
      <c r="AY122" s="10">
        <f>3/24000000*OO[[#This Row],[107 (02JUL1985 06:00:00)-Water Temperature (C)]]*OO[[#This Row],[49]]</f>
        <v>3.5715792724312503E-7</v>
      </c>
      <c r="AZ122" s="10">
        <f>3/24000000*OO[[#This Row],[108 (02JUL1985 09:00:00)-Water Temperature (C)]]*OO[[#This Row],[50]]</f>
        <v>3.3080792124374999E-7</v>
      </c>
      <c r="BA122" s="10">
        <f>3/24000000*OO[[#This Row],[109 (02JUL1985 12:00:00)-Water Temperature (C)]]*OO[[#This Row],[51]]</f>
        <v>3.1217109000000001E-7</v>
      </c>
      <c r="BB122" s="10">
        <f>3/24000000*OO[[#This Row],[110 (02JUL1985 15:00:00)-Water Temperature (C)]]*OO[[#This Row],[52]]</f>
        <v>2.8682886609699999E-7</v>
      </c>
      <c r="BC122" s="10">
        <f>3/24000000*OO[[#This Row],[111 (02JUL1985 18:00:00)-Water Temperature (C)]]*OO[[#This Row],[53]]</f>
        <v>2.5779709368393748E-7</v>
      </c>
      <c r="BD122" s="10">
        <f>3/24000000*OO[[#This Row],[112 (02JUL1985 21:00:00)-Water Temperature (C)]]*OO[[#This Row],[54]]</f>
        <v>2.3279318858934999E-7</v>
      </c>
      <c r="BE122" s="10">
        <f>3/24000000*OO[[#This Row],[113 (03JUL1985 00:00:00)-Water Temperature (C)]]*OO[[#This Row],[55]]</f>
        <v>2.1326671774886247E-7</v>
      </c>
      <c r="BF122" s="10">
        <f>3/24000000*OO[[#This Row],[114 (03JUL1985 03:00:00)-Water Temperature (C)]]*OO[[#This Row],[56]]</f>
        <v>2.0655119816715003E-7</v>
      </c>
      <c r="BG122" s="10">
        <f>3/24000000*OO[[#This Row],[115 (03JUL1985 06:00:00)-Water Temperature (C)]]*OO[[#This Row],[57]]</f>
        <v>2.0501410632397501E-7</v>
      </c>
      <c r="BH122" s="10">
        <f>3/24000000*OO[[#This Row],[116 (03JUL1985 09:00:00)-Water Temperature (C)]]*OO[[#This Row],[58]]</f>
        <v>2.0301730077369996E-7</v>
      </c>
      <c r="BI122" s="10">
        <f>3/24000000*OO[[#This Row],[117 (03JUL1985 12:00:00)-Water Temperature (C)]]*OO[[#This Row],[59]]</f>
        <v>1.994174300732875E-7</v>
      </c>
      <c r="BJ122" s="10">
        <f>3/24000000*OO[[#This Row],[118 (03JUL1985 15:00:00)-Water Temperature (C)]]*OO[[#This Row],[60]]</f>
        <v>1.8779867137937496E-7</v>
      </c>
      <c r="BK122" s="10">
        <f>3/24000000*OO[[#This Row],[119 (03JUL1985 18:00:00)-Water Temperature (C)]]*OO[[#This Row],[61]]</f>
        <v>1.720614206116875E-7</v>
      </c>
      <c r="BL122" s="10">
        <f>3/24000000*OO[[#This Row],[120 (03JUL1985 21:00:00)-Water Temperature (C)]]*OO[[#This Row],[62]]</f>
        <v>1.5658692103526251E-7</v>
      </c>
      <c r="BM122" s="10">
        <f>3/24000000*OO[[#This Row],[121 (04JUL1985 00:00:00)-Water Temperature (C)]]*OO[[#This Row],[63]]</f>
        <v>1.4349951363701249E-7</v>
      </c>
      <c r="BN122" s="10">
        <f>3/24000000*OO[[#This Row],[122 (04JUL1985 03:00:00)-Water Temperature (C)]]*OO[[#This Row],[64]]</f>
        <v>1.3759942123260002E-7</v>
      </c>
      <c r="BO122" s="10">
        <f>3/24000000*OO[[#This Row],[123 (04JUL1985 06:00:00)-Water Temperature (C)]]*OO[[#This Row],[65]]</f>
        <v>1.3253511771799999E-7</v>
      </c>
      <c r="BP122" s="10">
        <f>3/24000000*OO[[#This Row],[124 (04JUL1985 09:00:00)-Water Temperature (C)]]*OO[[#This Row],[66]]</f>
        <v>1.2967124778156248E-7</v>
      </c>
      <c r="BQ122" s="10">
        <f>3/24000000*OO[[#This Row],[125 (04JUL1985 12:00:00)-Water Temperature (C)]]*OO[[#This Row],[67]]</f>
        <v>1.25006654846175E-7</v>
      </c>
      <c r="BR122" s="10">
        <f>3/24000000*OO[[#This Row],[126 (04JUL1985 15:00:00)-Water Temperature (C)]]*OO[[#This Row],[68]]</f>
        <v>1.189930883284125E-7</v>
      </c>
      <c r="BS122" s="10">
        <f>3/24000000*OO[[#This Row],[127 (04JUL1985 18:00:00)-Water Temperature (C)]]*OO[[#This Row],[69]]</f>
        <v>1.1294807026737498E-7</v>
      </c>
      <c r="BT122" s="10">
        <f>3/24000000*OO[[#This Row],[128 (04JUL1985 21:00:00)-Water Temperature (C)]]*OO[[#This Row],[70]]</f>
        <v>1.0665815552805E-7</v>
      </c>
      <c r="BU122" s="10">
        <f>3/24000000*OO[[#This Row],[129 (05JUL1985 00:00:00)-Water Temperature (C)]]*OO[[#This Row],[71]]</f>
        <v>1.003158355159375E-7</v>
      </c>
      <c r="BV122" s="10">
        <f>3/24000000*OO[[#This Row],[130 (05JUL1985 03:00:00)-Water Temperature (C)]]*OO[[#This Row],[72]]</f>
        <v>9.7981420881024999E-8</v>
      </c>
      <c r="BW122" s="10">
        <f>3/24000000*OO[[#This Row],[131 (05JUL1985 06:00:00)-Water Temperature (C)]]*OO[[#This Row],[73]]</f>
        <v>9.4402985778E-8</v>
      </c>
      <c r="BX122" s="10">
        <f>3/24000000*OO[[#This Row],[132 (05JUL1985 09:00:00)-Water Temperature (C)]]*OO[[#This Row],[74]]</f>
        <v>9.1702898917650003E-8</v>
      </c>
      <c r="BY122" s="10">
        <f>3/24000000*OO[[#This Row],[133 (05JUL1985 12:00:00)-Water Temperature (C)]]*OO[[#This Row],[75]]</f>
        <v>8.9443842796437498E-8</v>
      </c>
      <c r="BZ122" s="10">
        <f>3/24000000*OO[[#This Row],[134 (05JUL1985 15:00:00)-Water Temperature (C)]]*OO[[#This Row],[76]]</f>
        <v>8.5349030600812495E-8</v>
      </c>
      <c r="CA122" s="10">
        <f>3/24000000*OO[[#This Row],[135 (05JUL1985 18:00:00)-Water Temperature (C)]]*OO[[#This Row],[77]]</f>
        <v>8.0289200319999991E-8</v>
      </c>
      <c r="CB122" s="10">
        <f>3/24000000*OO[[#This Row],[136 (05JUL1985 21:00:00)-Water Temperature (C)]]*OO[[#This Row],[78]]</f>
        <v>7.560047032639999E-8</v>
      </c>
      <c r="CC122" s="10">
        <f>3/24000000*OO[[#This Row],[137 (06JUL1985 00:00:00)-Water Temperature (C)]]*OO[[#This Row],[79]]</f>
        <v>7.1749973140212486E-8</v>
      </c>
      <c r="CD122" s="10">
        <f>3/24000000*OO[[#This Row],[138 (06JUL1985 03:00:00)-Water Temperature (C)]]*OO[[#This Row],[80]]</f>
        <v>7.1854997900299997E-8</v>
      </c>
      <c r="CE122" s="10">
        <f>3/24000000*OO[[#This Row],[139 (06JUL1985 06:00:00)-Water Temperature (C)]]*OO[[#This Row],[81]]</f>
        <v>7.2141895560562488E-8</v>
      </c>
      <c r="CF122" s="10">
        <f>3/24000000*OO[[#This Row],[140 (06JUL1985 09:00:00)-Water Temperature (C)]]*OO[[#This Row],[82]]</f>
        <v>7.2903104694224995E-8</v>
      </c>
      <c r="CG122" s="10">
        <f>3/24000000*OO[[#This Row],[141 (06JUL1985 12:00:00)-Water Temperature (C)]]*OO[[#This Row],[83]]</f>
        <v>7.4548481566999988E-8</v>
      </c>
      <c r="CH122" s="10">
        <f>3/24000000*OO[[#This Row],[142 (06JUL1985 15:00:00)-Water Temperature (C)]]*OO[[#This Row],[84]]</f>
        <v>7.3494625774350003E-8</v>
      </c>
      <c r="CI122" s="10">
        <f>3/24000000*OO[[#This Row],[143 (06JUL1985 18:00:00)-Water Temperature (C)]]*OO[[#This Row],[85]]</f>
        <v>6.9762803335625001E-8</v>
      </c>
      <c r="CJ122" s="10">
        <f>3/24000000*OO[[#This Row],[144 (06JUL1985 21:00:00)-Water Temperature (C)]]*OO[[#This Row],[86]]</f>
        <v>6.5453678577599994E-8</v>
      </c>
      <c r="CK122" s="10">
        <f>3/24000000*OO[[#This Row],[145 (07JUL1985 00:00:00)-Water Temperature (C)]]*OO[[#This Row],[87]]</f>
        <v>6.210604049701249E-8</v>
      </c>
      <c r="CL122" s="10">
        <f>3/24000000*OO[[#This Row],[146 (07JUL1985 03:00:00)-Water Temperature (C)]]*OO[[#This Row],[88]]</f>
        <v>6.1792422368062494E-8</v>
      </c>
      <c r="CM122" s="10">
        <f>3/24000000*OO[[#This Row],[147 (07JUL1985 06:00:00)-Water Temperature (C)]]*OO[[#This Row],[89]]</f>
        <v>6.2444253335037494E-8</v>
      </c>
      <c r="CN122" s="10">
        <f>3/24000000*OO[[#This Row],[148 (07JUL1985 09:00:00)-Water Temperature (C)]]*OO[[#This Row],[90]]</f>
        <v>6.2428908479549986E-8</v>
      </c>
      <c r="CO122" s="10">
        <f>3/24000000*OO[[#This Row],[149 (07JUL1985 12:00:00)-Water Temperature (C)]]*OO[[#This Row],[91]]</f>
        <v>6.1105779885149996E-8</v>
      </c>
      <c r="CP122" s="10">
        <f>3/24000000*OO[[#This Row],[150 (07JUL1985 15:00:00)-Water Temperature (C)]]*OO[[#This Row],[92]]</f>
        <v>5.7032396633812491E-8</v>
      </c>
      <c r="CQ122" s="10">
        <f>3/24000000*OO[[#This Row],[151 (07JUL1985 18:00:00)-Water Temperature (C)]]*OO[[#This Row],[93]]</f>
        <v>5.2331494107E-8</v>
      </c>
      <c r="CR122" s="10">
        <f>3/24000000*OO[[#This Row],[152 (07JUL1985 21:00:00)-Water Temperature (C)]]*OO[[#This Row],[94]]</f>
        <v>4.838332328619999E-8</v>
      </c>
      <c r="CS122" s="10">
        <f>3/24000000*OO[[#This Row],[153 (08JUL1985 00:00:00)-Water Temperature (C)]]*OO[[#This Row],[95]]</f>
        <v>4.5006760408124995E-8</v>
      </c>
      <c r="CT122" s="10">
        <f>3/24000000*OO[[#This Row],[154 (08JUL1985 03:00:00)-Water Temperature (C)]]*OO[[#This Row],[96]]</f>
        <v>4.2831244893124986E-8</v>
      </c>
      <c r="CU122" s="10">
        <f>3/24000000*OO[[#This Row],[155 (08JUL1985 06:00:00)-Water Temperature (C)]]*OO[[#This Row],[97]]</f>
        <v>4.2163513684650001E-8</v>
      </c>
      <c r="CV122" s="10">
        <f>3/24000000*OO[[#This Row],[156 (08JUL1985 09:00:00)-Water Temperature (C)]]*OO[[#This Row],[98]]</f>
        <v>4.1834896395299997E-8</v>
      </c>
      <c r="CW122" s="10">
        <f>3/24000000*OO[[#This Row],[157 (08JUL1985 12:00:00)-Water Temperature (C)]]*OO[[#This Row],[99]]</f>
        <v>4.2345860832799997E-8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7.125839989372216E-37</v>
      </c>
      <c r="F123" s="10">
        <f>3/24*OO[[#This Row],[62 (26JUN1985 15:00:00)-Water Temperature (C)]]*OO[[#This Row],[4]]/SUM(OO[4])</f>
        <v>1.4295382810507202E-24</v>
      </c>
      <c r="G123" s="10">
        <f>3/24*OO[[#This Row],[63 (26JUN1985 18:00:00)-Water Temperature (C)]]*OO[[#This Row],[5]]/SUM(OO[5])</f>
        <v>1.6500059012764154E-13</v>
      </c>
      <c r="H123" s="10">
        <f>3/24*OO[[#This Row],[64 (26JUN1985 21:00:00)-Water Temperature (C)]]*OO[[#This Row],[6]]/SUM(OO[6])</f>
        <v>2.8412277033078925E-6</v>
      </c>
      <c r="I123" s="10">
        <f>3/24*OO[[#This Row],[65 (27JUN1985 00:00:00)-Water Temperature (C)]]*OO[[#This Row],[7]]/SUM(OO[7])</f>
        <v>1.1253664853424993E-3</v>
      </c>
      <c r="J123" s="10">
        <f>3/24*OO[[#This Row],[66 (27JUN1985 03:00:00)-Water Temperature (C)]]*OO[[#This Row],[8]]/SUM(OO[8])</f>
        <v>2.293495457793019E-2</v>
      </c>
      <c r="K123" s="10">
        <f>3/24*OO[[#This Row],[67 (27JUN1985 06:00:00)-Water Temperature (C)]]*OO[[#This Row],[9]]/SUM(OO[9])</f>
        <v>7.9429693271284754E-2</v>
      </c>
      <c r="L123" s="10">
        <f>3/24*OO[[#This Row],[68 (27JUN1985 09:00:00)-Water Temperature (C)]]*OO[[#This Row],[10]]/SUM(OO[10])</f>
        <v>7.8512650203398329E-2</v>
      </c>
      <c r="M123" s="10">
        <f>3/24*OO[[#This Row],[69 (27JUN1985 12:00:00)-Water Temperature (C)]]*OO[[#This Row],[11]]/SUM(OO[11])</f>
        <v>3.1940850009515083E-2</v>
      </c>
      <c r="N123" s="10">
        <f>3/24*OO[[#This Row],[70 (27JUN1985 15:00:00)-Water Temperature (C)]]*OO[[#This Row],[12]]/SUM(OO[12])</f>
        <v>6.7997867881736057E-3</v>
      </c>
      <c r="O123" s="10">
        <f>3/24*OO[[#This Row],[71 (27JUN1985 18:00:00)-Water Temperature (C)]]*OO[[#This Row],[13]]/SUM(OO[13])</f>
        <v>9.5765416243676885E-4</v>
      </c>
      <c r="P123" s="10">
        <f>3/24*OO[[#This Row],[72 (27JUN1985 21:00:00)-Water Temperature (C)]]*OO[[#This Row],[14]]/SUM(OO[14])</f>
        <v>1.3746478743337511E-4</v>
      </c>
      <c r="Q123" s="10">
        <f>3/24*OO[[#This Row],[73 (28JUN1985 00:00:00)-Water Temperature (C)]]*OO[[#This Row],[15]]/SUM(OO[15])</f>
        <v>5.1760171498669967E-5</v>
      </c>
      <c r="R123" s="10">
        <f>3/24*OO[[#This Row],[74 (28JUN1985 03:00:00)-Water Temperature (C)]]*OO[[#This Row],[16]]/SUM(OO[16])</f>
        <v>4.7637994158159548E-5</v>
      </c>
      <c r="S123" s="10">
        <f>3/24*OO[[#This Row],[75 (28JUN1985 06:00:00)-Water Temperature (C)]]*OO[[#This Row],[17]]/SUM(OO[17])</f>
        <v>5.3427805167804258E-5</v>
      </c>
      <c r="T123" s="10">
        <f>3/24*OO[[#This Row],[76 (28JUN1985 09:00:00)-Water Temperature (C)]]*OO[[#This Row],[18]]/SUM(OO[18])</f>
        <v>5.7892106106023748E-5</v>
      </c>
      <c r="U123" s="10">
        <f>3/24*OO[[#This Row],[77 (28JUN1985 12:00:00)-Water Temperature (C)]]*OO[[#This Row],[19]]/SUM(OO[19])</f>
        <v>5.7467914816127375E-5</v>
      </c>
      <c r="V123" s="10">
        <f>3/24000000*OO[[#This Row],[78 (28JUN1985 15:00:00)-Water Temperature (C)]]*OO[[#This Row],[20]]</f>
        <v>5.2267327200262503E-5</v>
      </c>
      <c r="W123" s="10">
        <f>3/24000000*OO[[#This Row],[79 (28JUN1985 18:00:00)-Water Temperature (C)]]*OO[[#This Row],[21]]</f>
        <v>4.5946256381762497E-5</v>
      </c>
      <c r="X123" s="10">
        <f>3/24000000*OO[[#This Row],[80 (28JUN1985 21:00:00)-Water Temperature (C)]]*OO[[#This Row],[22]]</f>
        <v>4.0060468183799996E-5</v>
      </c>
      <c r="Y123" s="10">
        <f>3/24000000*OO[[#This Row],[81 (29JUN1985 00:00:00)-Water Temperature (C)]]*OO[[#This Row],[23]]</f>
        <v>3.5151342443999999E-5</v>
      </c>
      <c r="Z123" s="10">
        <f>3/24000000*OO[[#This Row],[82 (29JUN1985 03:00:00)-Water Temperature (C)]]*OO[[#This Row],[24]]</f>
        <v>3.2080147599025E-5</v>
      </c>
      <c r="AA123" s="10">
        <f>3/24000000*OO[[#This Row],[83 (29JUN1985 06:00:00)-Water Temperature (C)]]*OO[[#This Row],[25]]</f>
        <v>2.9824469558524995E-5</v>
      </c>
      <c r="AB123" s="10">
        <f>3/24000000*OO[[#This Row],[84 (29JUN1985 09:00:00)-Water Temperature (C)]]*OO[[#This Row],[26]]</f>
        <v>2.7381188039624999E-5</v>
      </c>
      <c r="AC123" s="10">
        <f>3/24000000*OO[[#This Row],[85 (29JUN1985 12:00:00)-Water Temperature (C)]]*OO[[#This Row],[27]]</f>
        <v>2.4829512867949999E-5</v>
      </c>
      <c r="AD123" s="10">
        <f>3/24000000*OO[[#This Row],[86 (29JUN1985 15:00:00)-Water Temperature (C)]]*OO[[#This Row],[28]]</f>
        <v>2.1689083754222496E-5</v>
      </c>
      <c r="AE123" s="10">
        <f>3/24000000*OO[[#This Row],[88 (29JUN1985 21:00:00)-Water Temperature (C)]]*OO[[#This Row],[30]]</f>
        <v>1.5815436475563751E-5</v>
      </c>
      <c r="AF123" s="10">
        <f>3/24000000*OO[[#This Row],[88 (29JUN1985 21:00:00)-Water Temperature (C)]]*OO[[#This Row],[30]]</f>
        <v>1.5815436475563751E-5</v>
      </c>
      <c r="AG123" s="10">
        <f>3/24000000*OO[[#This Row],[89 (30JUN1985 00:00:00)-Water Temperature (C)]]*OO[[#This Row],[31]]</f>
        <v>1.3533277189427499E-5</v>
      </c>
      <c r="AH123" s="10">
        <f>3/24000000*OO[[#This Row],[90 (30JUN1985 03:00:00)-Water Temperature (C)]]*OO[[#This Row],[32]]</f>
        <v>1.208995595588375E-5</v>
      </c>
      <c r="AI123" s="10">
        <f>3/24000000*OO[[#This Row],[91 (30JUN1985 06:00:00)-Water Temperature (C)]]*OO[[#This Row],[33]]</f>
        <v>1.1049672112737499E-5</v>
      </c>
      <c r="AJ123" s="10">
        <f>3/24000000*OO[[#This Row],[92 (30JUN1985 09:00:00)-Water Temperature (C)]]*OO[[#This Row],[34]]</f>
        <v>1.0167485389162501E-5</v>
      </c>
      <c r="AK123" s="10">
        <f>3/24000000*OO[[#This Row],[93 (30JUN1985 12:00:00)-Water Temperature (C)]]*OO[[#This Row],[35]]</f>
        <v>9.3054314081437494E-6</v>
      </c>
      <c r="AL123" s="10">
        <f>3/24000000*OO[[#This Row],[94 (30JUN1985 15:00:00)-Water Temperature (C)]]*OO[[#This Row],[36]]</f>
        <v>8.2229700010037513E-6</v>
      </c>
      <c r="AM123" s="10">
        <f>3/24000000*OO[[#This Row],[95 (30JUN1985 18:00:00)-Water Temperature (C)]]*OO[[#This Row],[37]]</f>
        <v>7.0684981560374997E-6</v>
      </c>
      <c r="AN123" s="10">
        <f>3/24000000*OO[[#This Row],[96 (30JUN1985 21:00:00)-Water Temperature (C)]]*OO[[#This Row],[38]]</f>
        <v>6.0257463467249992E-6</v>
      </c>
      <c r="AO123" s="10">
        <f>3/24000000*OO[[#This Row],[97 (01JUL1985 00:00:00)-Water Temperature (C)]]*OO[[#This Row],[39]]</f>
        <v>5.18881561432E-6</v>
      </c>
      <c r="AP123" s="10">
        <f>3/24000000*OO[[#This Row],[98 (01JUL1985 03:00:00)-Water Temperature (C)]]*OO[[#This Row],[40]]</f>
        <v>4.7332586260499992E-6</v>
      </c>
      <c r="AQ123" s="10">
        <f>3/24000000*OO[[#This Row],[99 (01JUL1985 06:00:00)-Water Temperature (C)]]*OO[[#This Row],[41]]</f>
        <v>4.266414301874999E-6</v>
      </c>
      <c r="AR123" s="10">
        <f>3/24000000*OO[[#This Row],[100 (01JUL1985 09:00:00)-Water Temperature (C)]]*OO[[#This Row],[42]]</f>
        <v>3.6649743674999997E-6</v>
      </c>
      <c r="AS123" s="10">
        <f>3/24000000*OO[[#This Row],[101 (01JUL1985 12:00:00)-Water Temperature (C)]]*OO[[#This Row],[43]]</f>
        <v>2.8881453400962497E-6</v>
      </c>
      <c r="AT123" s="10">
        <f>3/24000000*OO[[#This Row],[102 (01JUL1985 15:00:00)-Water Temperature (C)]]*OO[[#This Row],[44]]</f>
        <v>2.0662893110559998E-6</v>
      </c>
      <c r="AU123" s="10">
        <f>3/24000000*OO[[#This Row],[103 (01JUL1985 18:00:00)-Water Temperature (C)]]*OO[[#This Row],[45]]</f>
        <v>1.3966885155694999E-6</v>
      </c>
      <c r="AV123" s="10">
        <f>3/24000000*OO[[#This Row],[104 (01JUL1985 21:00:00)-Water Temperature (C)]]*OO[[#This Row],[46]]</f>
        <v>9.5615028925912499E-7</v>
      </c>
      <c r="AW123" s="10">
        <f>3/24000000*OO[[#This Row],[105 (02JUL1985 00:00:00)-Water Temperature (C)]]*OO[[#This Row],[47]]</f>
        <v>7.010522615249999E-7</v>
      </c>
      <c r="AX123" s="10">
        <f>3/24000000*OO[[#This Row],[106 (02JUL1985 03:00:00)-Water Temperature (C)]]*OO[[#This Row],[48]]</f>
        <v>5.7980054699999991E-7</v>
      </c>
      <c r="AY123" s="10">
        <f>3/24000000*OO[[#This Row],[107 (02JUL1985 06:00:00)-Water Temperature (C)]]*OO[[#This Row],[49]]</f>
        <v>5.1253256292674989E-7</v>
      </c>
      <c r="AZ123" s="10">
        <f>3/24000000*OO[[#This Row],[108 (02JUL1985 09:00:00)-Water Temperature (C)]]*OO[[#This Row],[50]]</f>
        <v>4.7219769123312496E-7</v>
      </c>
      <c r="BA123" s="10">
        <f>3/24000000*OO[[#This Row],[109 (02JUL1985 12:00:00)-Water Temperature (C)]]*OO[[#This Row],[51]]</f>
        <v>4.4487275689449996E-7</v>
      </c>
      <c r="BB123" s="10">
        <f>3/24000000*OO[[#This Row],[110 (02JUL1985 15:00:00)-Water Temperature (C)]]*OO[[#This Row],[52]]</f>
        <v>4.0931015673750003E-7</v>
      </c>
      <c r="BC123" s="10">
        <f>3/24000000*OO[[#This Row],[111 (02JUL1985 18:00:00)-Water Temperature (C)]]*OO[[#This Row],[53]]</f>
        <v>3.6789301456237505E-7</v>
      </c>
      <c r="BD123" s="10">
        <f>3/24000000*OO[[#This Row],[112 (02JUL1985 21:00:00)-Water Temperature (C)]]*OO[[#This Row],[54]]</f>
        <v>3.3214411341299998E-7</v>
      </c>
      <c r="BE123" s="10">
        <f>3/24000000*OO[[#This Row],[113 (03JUL1985 00:00:00)-Water Temperature (C)]]*OO[[#This Row],[55]]</f>
        <v>3.0386316985412497E-7</v>
      </c>
      <c r="BF123" s="10">
        <f>3/24000000*OO[[#This Row],[114 (03JUL1985 03:00:00)-Water Temperature (C)]]*OO[[#This Row],[56]]</f>
        <v>2.9352565644999999E-7</v>
      </c>
      <c r="BG123" s="10">
        <f>3/24000000*OO[[#This Row],[115 (03JUL1985 06:00:00)-Water Temperature (C)]]*OO[[#This Row],[57]]</f>
        <v>2.9084186710687494E-7</v>
      </c>
      <c r="BH123" s="10">
        <f>3/24000000*OO[[#This Row],[116 (03JUL1985 09:00:00)-Water Temperature (C)]]*OO[[#This Row],[58]]</f>
        <v>2.8782347261999999E-7</v>
      </c>
      <c r="BI123" s="10">
        <f>3/24000000*OO[[#This Row],[117 (03JUL1985 12:00:00)-Water Temperature (C)]]*OO[[#This Row],[59]]</f>
        <v>2.8293092462209998E-7</v>
      </c>
      <c r="BJ123" s="10">
        <f>3/24000000*OO[[#This Row],[118 (03JUL1985 15:00:00)-Water Temperature (C)]]*OO[[#This Row],[60]]</f>
        <v>2.6708912084419997E-7</v>
      </c>
      <c r="BK123" s="10">
        <f>3/24000000*OO[[#This Row],[119 (03JUL1985 18:00:00)-Water Temperature (C)]]*OO[[#This Row],[61]]</f>
        <v>2.4502363365262497E-7</v>
      </c>
      <c r="BL123" s="10">
        <f>3/24000000*OO[[#This Row],[120 (03JUL1985 21:00:00)-Water Temperature (C)]]*OO[[#This Row],[62]]</f>
        <v>2.2310119343274997E-7</v>
      </c>
      <c r="BM123" s="10">
        <f>3/24000000*OO[[#This Row],[121 (04JUL1985 00:00:00)-Water Temperature (C)]]*OO[[#This Row],[63]]</f>
        <v>2.0428995240053752E-7</v>
      </c>
      <c r="BN123" s="10">
        <f>3/24000000*OO[[#This Row],[122 (04JUL1985 03:00:00)-Water Temperature (C)]]*OO[[#This Row],[64]]</f>
        <v>1.9544702870619999E-7</v>
      </c>
      <c r="BO123" s="10">
        <f>3/24000000*OO[[#This Row],[123 (04JUL1985 06:00:00)-Water Temperature (C)]]*OO[[#This Row],[65]]</f>
        <v>1.8801362221339998E-7</v>
      </c>
      <c r="BP123" s="10">
        <f>3/24000000*OO[[#This Row],[124 (04JUL1985 09:00:00)-Water Temperature (C)]]*OO[[#This Row],[66]]</f>
        <v>1.8377857812149997E-7</v>
      </c>
      <c r="BQ123" s="10">
        <f>3/24000000*OO[[#This Row],[125 (04JUL1985 12:00:00)-Water Temperature (C)]]*OO[[#This Row],[67]]</f>
        <v>1.7728833737609999E-7</v>
      </c>
      <c r="BR123" s="10">
        <f>3/24000000*OO[[#This Row],[126 (04JUL1985 15:00:00)-Water Temperature (C)]]*OO[[#This Row],[68]]</f>
        <v>1.6900878221494999E-7</v>
      </c>
      <c r="BS123" s="10">
        <f>3/24000000*OO[[#This Row],[127 (04JUL1985 18:00:00)-Water Temperature (C)]]*OO[[#This Row],[69]]</f>
        <v>1.605913221578125E-7</v>
      </c>
      <c r="BT123" s="10">
        <f>3/24000000*OO[[#This Row],[128 (04JUL1985 21:00:00)-Water Temperature (C)]]*OO[[#This Row],[70]]</f>
        <v>1.5173078864055E-7</v>
      </c>
      <c r="BU123" s="10">
        <f>3/24000000*OO[[#This Row],[129 (05JUL1985 00:00:00)-Water Temperature (C)]]*OO[[#This Row],[71]]</f>
        <v>1.426737152736E-7</v>
      </c>
      <c r="BV123" s="10">
        <f>3/24000000*OO[[#This Row],[130 (05JUL1985 03:00:00)-Water Temperature (C)]]*OO[[#This Row],[72]]</f>
        <v>1.3925482684394997E-7</v>
      </c>
      <c r="BW123" s="10">
        <f>3/24000000*OO[[#This Row],[131 (05JUL1985 06:00:00)-Water Temperature (C)]]*OO[[#This Row],[73]]</f>
        <v>1.3411368013699999E-7</v>
      </c>
      <c r="BX123" s="10">
        <f>3/24000000*OO[[#This Row],[132 (05JUL1985 09:00:00)-Water Temperature (C)]]*OO[[#This Row],[74]]</f>
        <v>1.3004122377544996E-7</v>
      </c>
      <c r="BY123" s="10">
        <f>3/24000000*OO[[#This Row],[133 (05JUL1985 12:00:00)-Water Temperature (C)]]*OO[[#This Row],[75]]</f>
        <v>1.2674914667263749E-7</v>
      </c>
      <c r="BZ123" s="10">
        <f>3/24000000*OO[[#This Row],[134 (05JUL1985 15:00:00)-Water Temperature (C)]]*OO[[#This Row],[76]]</f>
        <v>1.21106687232375E-7</v>
      </c>
      <c r="CA123" s="10">
        <f>3/24000000*OO[[#This Row],[135 (05JUL1985 18:00:00)-Water Temperature (C)]]*OO[[#This Row],[77]]</f>
        <v>1.1389643664062499E-7</v>
      </c>
      <c r="CB123" s="10">
        <f>3/24000000*OO[[#This Row],[136 (05JUL1985 21:00:00)-Water Temperature (C)]]*OO[[#This Row],[78]]</f>
        <v>1.0729508758378752E-7</v>
      </c>
      <c r="CC123" s="10">
        <f>3/24000000*OO[[#This Row],[137 (06JUL1985 00:00:00)-Water Temperature (C)]]*OO[[#This Row],[79]]</f>
        <v>1.0178182644956251E-7</v>
      </c>
      <c r="CD123" s="10">
        <f>3/24000000*OO[[#This Row],[138 (06JUL1985 03:00:00)-Water Temperature (C)]]*OO[[#This Row],[80]]</f>
        <v>1.0180918461505E-7</v>
      </c>
      <c r="CE123" s="10">
        <f>3/24000000*OO[[#This Row],[139 (06JUL1985 06:00:00)-Water Temperature (C)]]*OO[[#This Row],[81]]</f>
        <v>1.0214059666532501E-7</v>
      </c>
      <c r="CF123" s="10">
        <f>3/24000000*OO[[#This Row],[140 (06JUL1985 09:00:00)-Water Temperature (C)]]*OO[[#This Row],[82]]</f>
        <v>1.0308145618485001E-7</v>
      </c>
      <c r="CG123" s="10">
        <f>3/24000000*OO[[#This Row],[141 (06JUL1985 12:00:00)-Water Temperature (C)]]*OO[[#This Row],[83]]</f>
        <v>1.0545723399672499E-7</v>
      </c>
      <c r="CH123" s="10">
        <f>3/24000000*OO[[#This Row],[142 (06JUL1985 15:00:00)-Water Temperature (C)]]*OO[[#This Row],[84]]</f>
        <v>1.0422510609979997E-7</v>
      </c>
      <c r="CI123" s="10">
        <f>3/24000000*OO[[#This Row],[143 (06JUL1985 18:00:00)-Water Temperature (C)]]*OO[[#This Row],[85]]</f>
        <v>9.9008019988424992E-8</v>
      </c>
      <c r="CJ123" s="10">
        <f>3/24000000*OO[[#This Row],[144 (06JUL1985 21:00:00)-Water Temperature (C)]]*OO[[#This Row],[86]]</f>
        <v>9.3018549106599996E-8</v>
      </c>
      <c r="CK123" s="10">
        <f>3/24000000*OO[[#This Row],[145 (07JUL1985 00:00:00)-Water Temperature (C)]]*OO[[#This Row],[87]]</f>
        <v>8.8306138380499979E-8</v>
      </c>
      <c r="CL123" s="10">
        <f>3/24000000*OO[[#This Row],[146 (07JUL1985 03:00:00)-Water Temperature (C)]]*OO[[#This Row],[88]]</f>
        <v>8.7701955650387494E-8</v>
      </c>
      <c r="CM123" s="10">
        <f>3/24000000*OO[[#This Row],[147 (07JUL1985 06:00:00)-Water Temperature (C)]]*OO[[#This Row],[89]]</f>
        <v>8.8464223367550008E-8</v>
      </c>
      <c r="CN123" s="10">
        <f>3/24000000*OO[[#This Row],[148 (07JUL1985 09:00:00)-Water Temperature (C)]]*OO[[#This Row],[90]]</f>
        <v>8.8506127756250003E-8</v>
      </c>
      <c r="CO123" s="10">
        <f>3/24000000*OO[[#This Row],[149 (07JUL1985 12:00:00)-Water Temperature (C)]]*OO[[#This Row],[91]]</f>
        <v>8.6914239426299996E-8</v>
      </c>
      <c r="CP123" s="10">
        <f>3/24000000*OO[[#This Row],[150 (07JUL1985 15:00:00)-Water Temperature (C)]]*OO[[#This Row],[92]]</f>
        <v>8.1339049051912496E-8</v>
      </c>
      <c r="CQ123" s="10">
        <f>3/24000000*OO[[#This Row],[151 (07JUL1985 18:00:00)-Water Temperature (C)]]*OO[[#This Row],[93]]</f>
        <v>7.4622040090762496E-8</v>
      </c>
      <c r="CR123" s="10">
        <f>3/24000000*OO[[#This Row],[152 (07JUL1985 21:00:00)-Water Temperature (C)]]*OO[[#This Row],[94]]</f>
        <v>6.8935361372562493E-8</v>
      </c>
      <c r="CS123" s="10">
        <f>3/24000000*OO[[#This Row],[153 (08JUL1985 00:00:00)-Water Temperature (C)]]*OO[[#This Row],[95]]</f>
        <v>6.4100748978899988E-8</v>
      </c>
      <c r="CT123" s="10">
        <f>3/24000000*OO[[#This Row],[154 (08JUL1985 03:00:00)-Water Temperature (C)]]*OO[[#This Row],[96]]</f>
        <v>6.0920874260624996E-8</v>
      </c>
      <c r="CU123" s="10">
        <f>3/24000000*OO[[#This Row],[155 (08JUL1985 06:00:00)-Water Temperature (C)]]*OO[[#This Row],[97]]</f>
        <v>5.9880857191399988E-8</v>
      </c>
      <c r="CV123" s="10">
        <f>3/24000000*OO[[#This Row],[156 (08JUL1985 09:00:00)-Water Temperature (C)]]*OO[[#This Row],[98]]</f>
        <v>5.9193347757974997E-8</v>
      </c>
      <c r="CW123" s="10">
        <f>3/24000000*OO[[#This Row],[157 (08JUL1985 12:00:00)-Water Temperature (C)]]*OO[[#This Row],[99]]</f>
        <v>5.9805718595999999E-8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1.0000233465062747E-37</v>
      </c>
      <c r="F124" s="10">
        <f>3/24*OO[[#This Row],[62 (26JUN1985 15:00:00)-Water Temperature (C)]]*OO[[#This Row],[4]]/SUM(OO[4])</f>
        <v>2.3127235549885182E-25</v>
      </c>
      <c r="G124" s="10">
        <f>3/24*OO[[#This Row],[63 (26JUN1985 18:00:00)-Water Temperature (C)]]*OO[[#This Row],[5]]/SUM(OO[5])</f>
        <v>2.828638994175233E-14</v>
      </c>
      <c r="H124" s="10">
        <f>3/24*OO[[#This Row],[64 (26JUN1985 21:00:00)-Water Temperature (C)]]*OO[[#This Row],[6]]/SUM(OO[6])</f>
        <v>1.4035135631655074E-6</v>
      </c>
      <c r="I124" s="10">
        <f>3/24*OO[[#This Row],[65 (27JUN1985 00:00:00)-Water Temperature (C)]]*OO[[#This Row],[7]]/SUM(OO[7])</f>
        <v>7.4132265701140089E-4</v>
      </c>
      <c r="J124" s="10">
        <f>3/24*OO[[#This Row],[66 (27JUN1985 03:00:00)-Water Temperature (C)]]*OO[[#This Row],[8]]/SUM(OO[8])</f>
        <v>1.7774633412501788E-2</v>
      </c>
      <c r="K124" s="10">
        <f>3/24*OO[[#This Row],[67 (27JUN1985 06:00:00)-Water Temperature (C)]]*OO[[#This Row],[9]]/SUM(OO[9])</f>
        <v>6.8935649565067605E-2</v>
      </c>
      <c r="L124" s="10">
        <f>3/24*OO[[#This Row],[68 (27JUN1985 09:00:00)-Water Temperature (C)]]*OO[[#This Row],[10]]/SUM(OO[10])</f>
        <v>7.400370742729237E-2</v>
      </c>
      <c r="M124" s="10">
        <f>3/24*OO[[#This Row],[69 (27JUN1985 12:00:00)-Water Temperature (C)]]*OO[[#This Row],[11]]/SUM(OO[11])</f>
        <v>3.2002226521178109E-2</v>
      </c>
      <c r="N124" s="10">
        <f>3/24*OO[[#This Row],[70 (27JUN1985 15:00:00)-Water Temperature (C)]]*OO[[#This Row],[12]]/SUM(OO[12])</f>
        <v>7.1295237471177674E-3</v>
      </c>
      <c r="O124" s="10">
        <f>3/24*OO[[#This Row],[71 (27JUN1985 18:00:00)-Water Temperature (C)]]*OO[[#This Row],[13]]/SUM(OO[13])</f>
        <v>1.0293869116212557E-3</v>
      </c>
      <c r="P124" s="10">
        <f>3/24*OO[[#This Row],[72 (27JUN1985 21:00:00)-Water Temperature (C)]]*OO[[#This Row],[14]]/SUM(OO[14])</f>
        <v>1.433705154659151E-4</v>
      </c>
      <c r="Q124" s="10">
        <f>3/24*OO[[#This Row],[73 (28JUN1985 00:00:00)-Water Temperature (C)]]*OO[[#This Row],[15]]/SUM(OO[15])</f>
        <v>4.8947285675370428E-5</v>
      </c>
      <c r="R124" s="10">
        <f>3/24*OO[[#This Row],[74 (28JUN1985 03:00:00)-Water Temperature (C)]]*OO[[#This Row],[16]]/SUM(OO[16])</f>
        <v>4.3416992003812915E-5</v>
      </c>
      <c r="S124" s="10">
        <f>3/24*OO[[#This Row],[75 (28JUN1985 06:00:00)-Water Temperature (C)]]*OO[[#This Row],[17]]/SUM(OO[17])</f>
        <v>4.8615014541250787E-5</v>
      </c>
      <c r="T124" s="10">
        <f>3/24*OO[[#This Row],[76 (28JUN1985 09:00:00)-Water Temperature (C)]]*OO[[#This Row],[18]]/SUM(OO[18])</f>
        <v>5.3031446574562947E-5</v>
      </c>
      <c r="U124" s="10">
        <f>3/24*OO[[#This Row],[77 (28JUN1985 12:00:00)-Water Temperature (C)]]*OO[[#This Row],[19]]/SUM(OO[19])</f>
        <v>5.3005582911794725E-5</v>
      </c>
      <c r="V124" s="10">
        <f>3/24000000*OO[[#This Row],[78 (28JUN1985 15:00:00)-Water Temperature (C)]]*OO[[#This Row],[20]]</f>
        <v>4.8395055515150006E-5</v>
      </c>
      <c r="W124" s="10">
        <f>3/24000000*OO[[#This Row],[79 (28JUN1985 18:00:00)-Water Temperature (C)]]*OO[[#This Row],[21]]</f>
        <v>4.2542007378900002E-5</v>
      </c>
      <c r="X124" s="10">
        <f>3/24000000*OO[[#This Row],[80 (28JUN1985 21:00:00)-Water Temperature (C)]]*OO[[#This Row],[22]]</f>
        <v>3.7039925228124993E-5</v>
      </c>
      <c r="Y124" s="10">
        <f>3/24000000*OO[[#This Row],[81 (29JUN1985 00:00:00)-Water Temperature (C)]]*OO[[#This Row],[23]]</f>
        <v>3.2429219967074995E-5</v>
      </c>
      <c r="Z124" s="10">
        <f>3/24000000*OO[[#This Row],[82 (29JUN1985 03:00:00)-Water Temperature (C)]]*OO[[#This Row],[24]]</f>
        <v>2.9535581966462506E-5</v>
      </c>
      <c r="AA124" s="10">
        <f>3/24000000*OO[[#This Row],[83 (29JUN1985 06:00:00)-Water Temperature (C)]]*OO[[#This Row],[25]]</f>
        <v>2.7425793176774999E-5</v>
      </c>
      <c r="AB124" s="10">
        <f>3/24000000*OO[[#This Row],[84 (29JUN1985 09:00:00)-Water Temperature (C)]]*OO[[#This Row],[26]]</f>
        <v>2.5142038386699998E-5</v>
      </c>
      <c r="AC124" s="10">
        <f>3/24000000*OO[[#This Row],[85 (29JUN1985 12:00:00)-Water Temperature (C)]]*OO[[#This Row],[27]]</f>
        <v>2.2783569715079998E-5</v>
      </c>
      <c r="AD124" s="10">
        <f>3/24000000*OO[[#This Row],[86 (29JUN1985 15:00:00)-Water Temperature (C)]]*OO[[#This Row],[28]]</f>
        <v>1.9908800628659995E-5</v>
      </c>
      <c r="AE124" s="10">
        <f>3/24000000*OO[[#This Row],[88 (29JUN1985 21:00:00)-Water Temperature (C)]]*OO[[#This Row],[30]]</f>
        <v>1.4466945243299999E-5</v>
      </c>
      <c r="AF124" s="10">
        <f>3/24000000*OO[[#This Row],[88 (29JUN1985 21:00:00)-Water Temperature (C)]]*OO[[#This Row],[30]]</f>
        <v>1.4466945243299999E-5</v>
      </c>
      <c r="AG124" s="10">
        <f>3/24000000*OO[[#This Row],[89 (30JUN1985 00:00:00)-Water Temperature (C)]]*OO[[#This Row],[31]]</f>
        <v>1.2331290714175E-5</v>
      </c>
      <c r="AH124" s="10">
        <f>3/24000000*OO[[#This Row],[90 (30JUN1985 03:00:00)-Water Temperature (C)]]*OO[[#This Row],[32]]</f>
        <v>1.0971589483818748E-5</v>
      </c>
      <c r="AI124" s="10">
        <f>3/24000000*OO[[#This Row],[91 (30JUN1985 06:00:00)-Water Temperature (C)]]*OO[[#This Row],[33]]</f>
        <v>9.9972270157362495E-6</v>
      </c>
      <c r="AJ124" s="10">
        <f>3/24000000*OO[[#This Row],[92 (30JUN1985 09:00:00)-Water Temperature (C)]]*OO[[#This Row],[34]]</f>
        <v>9.1706421665137498E-6</v>
      </c>
      <c r="AK124" s="10">
        <f>3/24000000*OO[[#This Row],[93 (30JUN1985 12:00:00)-Water Temperature (C)]]*OO[[#This Row],[35]]</f>
        <v>8.371295600543751E-6</v>
      </c>
      <c r="AL124" s="10">
        <f>3/24000000*OO[[#This Row],[94 (30JUN1985 15:00:00)-Water Temperature (C)]]*OO[[#This Row],[36]]</f>
        <v>7.3850434194749996E-6</v>
      </c>
      <c r="AM124" s="10">
        <f>3/24000000*OO[[#This Row],[95 (30JUN1985 18:00:00)-Water Temperature (C)]]*OO[[#This Row],[37]]</f>
        <v>6.3408097717299996E-6</v>
      </c>
      <c r="AN124" s="10">
        <f>3/24000000*OO[[#This Row],[96 (30JUN1985 21:00:00)-Water Temperature (C)]]*OO[[#This Row],[38]]</f>
        <v>5.4006715081199985E-6</v>
      </c>
      <c r="AO124" s="10">
        <f>3/24000000*OO[[#This Row],[97 (01JUL1985 00:00:00)-Water Temperature (C)]]*OO[[#This Row],[39]]</f>
        <v>4.6411488173862494E-6</v>
      </c>
      <c r="AP124" s="10">
        <f>3/24000000*OO[[#This Row],[98 (01JUL1985 03:00:00)-Water Temperature (C)]]*OO[[#This Row],[40]]</f>
        <v>4.2237511984199991E-6</v>
      </c>
      <c r="AQ124" s="10">
        <f>3/24000000*OO[[#This Row],[99 (01JUL1985 06:00:00)-Water Temperature (C)]]*OO[[#This Row],[41]]</f>
        <v>3.8059674254212498E-6</v>
      </c>
      <c r="AR124" s="10">
        <f>3/24000000*OO[[#This Row],[100 (01JUL1985 09:00:00)-Water Temperature (C)]]*OO[[#This Row],[42]]</f>
        <v>3.2816456156225002E-6</v>
      </c>
      <c r="AS124" s="10">
        <f>3/24000000*OO[[#This Row],[101 (01JUL1985 12:00:00)-Water Temperature (C)]]*OO[[#This Row],[43]]</f>
        <v>2.6040209378974996E-6</v>
      </c>
      <c r="AT124" s="10">
        <f>3/24000000*OO[[#This Row],[102 (01JUL1985 15:00:00)-Water Temperature (C)]]*OO[[#This Row],[44]]</f>
        <v>1.8755700217799999E-6</v>
      </c>
      <c r="AU124" s="10">
        <f>3/24000000*OO[[#This Row],[103 (01JUL1985 18:00:00)-Water Temperature (C)]]*OO[[#This Row],[45]]</f>
        <v>1.26988334697075E-6</v>
      </c>
      <c r="AV124" s="10">
        <f>3/24000000*OO[[#This Row],[104 (01JUL1985 21:00:00)-Water Temperature (C)]]*OO[[#This Row],[46]]</f>
        <v>8.6634195131549997E-7</v>
      </c>
      <c r="AW124" s="10">
        <f>3/24000000*OO[[#This Row],[105 (02JUL1985 00:00:00)-Water Temperature (C)]]*OO[[#This Row],[47]]</f>
        <v>6.3112130060387494E-7</v>
      </c>
      <c r="AX124" s="10">
        <f>3/24000000*OO[[#This Row],[106 (02JUL1985 03:00:00)-Water Temperature (C)]]*OO[[#This Row],[48]]</f>
        <v>5.1834026849962497E-7</v>
      </c>
      <c r="AY124" s="10">
        <f>3/24000000*OO[[#This Row],[107 (02JUL1985 06:00:00)-Water Temperature (C)]]*OO[[#This Row],[49]]</f>
        <v>4.5542850939787492E-7</v>
      </c>
      <c r="AZ124" s="10">
        <f>3/24000000*OO[[#This Row],[108 (02JUL1985 09:00:00)-Water Temperature (C)]]*OO[[#This Row],[50]]</f>
        <v>4.1784694045349997E-7</v>
      </c>
      <c r="BA124" s="10">
        <f>3/24000000*OO[[#This Row],[109 (02JUL1985 12:00:00)-Water Temperature (C)]]*OO[[#This Row],[51]]</f>
        <v>3.9308072035687503E-7</v>
      </c>
      <c r="BB124" s="10">
        <f>3/24000000*OO[[#This Row],[110 (02JUL1985 15:00:00)-Water Temperature (C)]]*OO[[#This Row],[52]]</f>
        <v>3.6182771413162497E-7</v>
      </c>
      <c r="BC124" s="10">
        <f>3/24000000*OO[[#This Row],[111 (02JUL1985 18:00:00)-Water Temperature (C)]]*OO[[#This Row],[53]]</f>
        <v>3.2524984469600003E-7</v>
      </c>
      <c r="BD124" s="10">
        <f>3/24000000*OO[[#This Row],[112 (02JUL1985 21:00:00)-Water Temperature (C)]]*OO[[#This Row],[54]]</f>
        <v>2.9361862223837496E-7</v>
      </c>
      <c r="BE124" s="10">
        <f>3/24000000*OO[[#This Row],[113 (03JUL1985 00:00:00)-Water Temperature (C)]]*OO[[#This Row],[55]]</f>
        <v>2.6845049302625001E-7</v>
      </c>
      <c r="BF124" s="10">
        <f>3/24000000*OO[[#This Row],[114 (03JUL1985 03:00:00)-Water Temperature (C)]]*OO[[#This Row],[56]]</f>
        <v>2.5891057298899995E-7</v>
      </c>
      <c r="BG124" s="10">
        <f>3/24000000*OO[[#This Row],[115 (03JUL1985 06:00:00)-Water Temperature (C)]]*OO[[#This Row],[57]]</f>
        <v>2.5621218897700003E-7</v>
      </c>
      <c r="BH124" s="10">
        <f>3/24000000*OO[[#This Row],[116 (03JUL1985 09:00:00)-Water Temperature (C)]]*OO[[#This Row],[58]]</f>
        <v>2.5339615868199998E-7</v>
      </c>
      <c r="BI124" s="10">
        <f>3/24000000*OO[[#This Row],[117 (03JUL1985 12:00:00)-Water Temperature (C)]]*OO[[#This Row],[59]]</f>
        <v>2.4914817912895001E-7</v>
      </c>
      <c r="BJ124" s="10">
        <f>3/24000000*OO[[#This Row],[118 (03JUL1985 15:00:00)-Water Temperature (C)]]*OO[[#This Row],[60]]</f>
        <v>2.3551319823979998E-7</v>
      </c>
      <c r="BK124" s="10">
        <f>3/24000000*OO[[#This Row],[119 (03JUL1985 18:00:00)-Water Temperature (C)]]*OO[[#This Row],[61]]</f>
        <v>2.1627004964795001E-7</v>
      </c>
      <c r="BL124" s="10">
        <f>3/24000000*OO[[#This Row],[120 (03JUL1985 21:00:00)-Water Temperature (C)]]*OO[[#This Row],[62]]</f>
        <v>1.9700199849645001E-7</v>
      </c>
      <c r="BM124" s="10">
        <f>3/24000000*OO[[#This Row],[121 (04JUL1985 00:00:00)-Water Temperature (C)]]*OO[[#This Row],[63]]</f>
        <v>1.8033778262309997E-7</v>
      </c>
      <c r="BN124" s="10">
        <f>3/24000000*OO[[#This Row],[122 (04JUL1985 03:00:00)-Water Temperature (C)]]*OO[[#This Row],[64]]</f>
        <v>1.7230832295311248E-7</v>
      </c>
      <c r="BO124" s="10">
        <f>3/24000000*OO[[#This Row],[123 (04JUL1985 06:00:00)-Water Temperature (C)]]*OO[[#This Row],[65]]</f>
        <v>1.655654148796875E-7</v>
      </c>
      <c r="BP124" s="10">
        <f>3/24000000*OO[[#This Row],[124 (04JUL1985 09:00:00)-Water Temperature (C)]]*OO[[#This Row],[66]]</f>
        <v>1.6173260357969998E-7</v>
      </c>
      <c r="BQ124" s="10">
        <f>3/24000000*OO[[#This Row],[125 (04JUL1985 12:00:00)-Water Temperature (C)]]*OO[[#This Row],[67]]</f>
        <v>1.5604359917719997E-7</v>
      </c>
      <c r="BR124" s="10">
        <f>3/24000000*OO[[#This Row],[126 (04JUL1985 15:00:00)-Water Temperature (C)]]*OO[[#This Row],[68]]</f>
        <v>1.4892700336908749E-7</v>
      </c>
      <c r="BS124" s="10">
        <f>3/24000000*OO[[#This Row],[127 (04JUL1985 18:00:00)-Water Temperature (C)]]*OO[[#This Row],[69]]</f>
        <v>1.4161737704334999E-7</v>
      </c>
      <c r="BT124" s="10">
        <f>3/24000000*OO[[#This Row],[128 (04JUL1985 21:00:00)-Water Temperature (C)]]*OO[[#This Row],[70]]</f>
        <v>1.3386306671817498E-7</v>
      </c>
      <c r="BU124" s="10">
        <f>3/24000000*OO[[#This Row],[129 (05JUL1985 00:00:00)-Water Temperature (C)]]*OO[[#This Row],[71]]</f>
        <v>1.2587337559143749E-7</v>
      </c>
      <c r="BV124" s="10">
        <f>3/24000000*OO[[#This Row],[130 (05JUL1985 03:00:00)-Water Temperature (C)]]*OO[[#This Row],[72]]</f>
        <v>1.2282989115011247E-7</v>
      </c>
      <c r="BW124" s="10">
        <f>3/24000000*OO[[#This Row],[131 (05JUL1985 06:00:00)-Water Temperature (C)]]*OO[[#This Row],[73]]</f>
        <v>1.1823229088966249E-7</v>
      </c>
      <c r="BX124" s="10">
        <f>3/24000000*OO[[#This Row],[132 (05JUL1985 09:00:00)-Water Temperature (C)]]*OO[[#This Row],[74]]</f>
        <v>1.1448901496589999E-7</v>
      </c>
      <c r="BY124" s="10">
        <f>3/24000000*OO[[#This Row],[133 (05JUL1985 12:00:00)-Water Temperature (C)]]*OO[[#This Row],[75]]</f>
        <v>1.115331124108E-7</v>
      </c>
      <c r="BZ124" s="10">
        <f>3/24000000*OO[[#This Row],[134 (05JUL1985 15:00:00)-Water Temperature (C)]]*OO[[#This Row],[76]]</f>
        <v>1.0661662514454999E-7</v>
      </c>
      <c r="CA124" s="10">
        <f>3/24000000*OO[[#This Row],[135 (05JUL1985 18:00:00)-Water Temperature (C)]]*OO[[#This Row],[77]]</f>
        <v>1.0025353526748747E-7</v>
      </c>
      <c r="CB124" s="10">
        <f>3/24000000*OO[[#This Row],[136 (05JUL1985 21:00:00)-Water Temperature (C)]]*OO[[#This Row],[78]]</f>
        <v>9.4465351924949995E-8</v>
      </c>
      <c r="CC124" s="10">
        <f>3/24000000*OO[[#This Row],[137 (06JUL1985 00:00:00)-Water Temperature (C)]]*OO[[#This Row],[79]]</f>
        <v>8.9617468340099999E-8</v>
      </c>
      <c r="CD124" s="10">
        <f>3/24000000*OO[[#This Row],[138 (06JUL1985 03:00:00)-Water Temperature (C)]]*OO[[#This Row],[80]]</f>
        <v>8.956931206449999E-8</v>
      </c>
      <c r="CE124" s="10">
        <f>3/24000000*OO[[#This Row],[139 (06JUL1985 06:00:00)-Water Temperature (C)]]*OO[[#This Row],[81]]</f>
        <v>8.9772659256624976E-8</v>
      </c>
      <c r="CF124" s="10">
        <f>3/24000000*OO[[#This Row],[140 (06JUL1985 09:00:00)-Water Temperature (C)]]*OO[[#This Row],[82]]</f>
        <v>9.0511954876500008E-8</v>
      </c>
      <c r="CG124" s="10">
        <f>3/24000000*OO[[#This Row],[141 (06JUL1985 12:00:00)-Water Temperature (C)]]*OO[[#This Row],[83]]</f>
        <v>9.2588588236512481E-8</v>
      </c>
      <c r="CH124" s="10">
        <f>3/24000000*OO[[#This Row],[142 (06JUL1985 15:00:00)-Water Temperature (C)]]*OO[[#This Row],[84]]</f>
        <v>9.1599363544650012E-8</v>
      </c>
      <c r="CI124" s="10">
        <f>3/24000000*OO[[#This Row],[143 (06JUL1985 18:00:00)-Water Temperature (C)]]*OO[[#This Row],[85]]</f>
        <v>8.704141897275E-8</v>
      </c>
      <c r="CJ124" s="10">
        <f>3/24000000*OO[[#This Row],[144 (06JUL1985 21:00:00)-Water Temperature (C)]]*OO[[#This Row],[86]]</f>
        <v>8.1840877734399987E-8</v>
      </c>
      <c r="CK124" s="10">
        <f>3/24000000*OO[[#This Row],[145 (07JUL1985 00:00:00)-Water Temperature (C)]]*OO[[#This Row],[87]]</f>
        <v>7.7750928641237488E-8</v>
      </c>
      <c r="CL124" s="10">
        <f>3/24000000*OO[[#This Row],[146 (07JUL1985 03:00:00)-Water Temperature (C)]]*OO[[#This Row],[88]]</f>
        <v>7.7137329452387486E-8</v>
      </c>
      <c r="CM124" s="10">
        <f>3/24000000*OO[[#This Row],[147 (07JUL1985 06:00:00)-Water Temperature (C)]]*OO[[#This Row],[89]]</f>
        <v>7.7671861360337498E-8</v>
      </c>
      <c r="CN124" s="10">
        <f>3/24000000*OO[[#This Row],[148 (07JUL1985 09:00:00)-Water Temperature (C)]]*OO[[#This Row],[90]]</f>
        <v>7.77421406057E-8</v>
      </c>
      <c r="CO124" s="10">
        <f>3/24000000*OO[[#This Row],[149 (07JUL1985 12:00:00)-Water Temperature (C)]]*OO[[#This Row],[91]]</f>
        <v>7.6480495648074996E-8</v>
      </c>
      <c r="CP124" s="10">
        <f>3/24000000*OO[[#This Row],[150 (07JUL1985 15:00:00)-Water Temperature (C)]]*OO[[#This Row],[92]]</f>
        <v>7.1708032575337487E-8</v>
      </c>
      <c r="CQ124" s="10">
        <f>3/24000000*OO[[#This Row],[151 (07JUL1985 18:00:00)-Water Temperature (C)]]*OO[[#This Row],[93]]</f>
        <v>6.5778271636137492E-8</v>
      </c>
      <c r="CR124" s="10">
        <f>3/24000000*OO[[#This Row],[152 (07JUL1985 21:00:00)-Water Temperature (C)]]*OO[[#This Row],[94]]</f>
        <v>6.0719350069800003E-8</v>
      </c>
      <c r="CS124" s="10">
        <f>3/24000000*OO[[#This Row],[153 (08JUL1985 00:00:00)-Water Temperature (C)]]*OO[[#This Row],[95]]</f>
        <v>5.6434769549925008E-8</v>
      </c>
      <c r="CT124" s="10">
        <f>3/24000000*OO[[#This Row],[154 (08JUL1985 03:00:00)-Water Temperature (C)]]*OO[[#This Row],[96]]</f>
        <v>5.3591206686949993E-8</v>
      </c>
      <c r="CU124" s="10">
        <f>3/24000000*OO[[#This Row],[155 (08JUL1985 06:00:00)-Water Temperature (C)]]*OO[[#This Row],[97]]</f>
        <v>5.2587609151274994E-8</v>
      </c>
      <c r="CV124" s="10">
        <f>3/24000000*OO[[#This Row],[156 (08JUL1985 09:00:00)-Water Temperature (C)]]*OO[[#This Row],[98]]</f>
        <v>5.1831796215750004E-8</v>
      </c>
      <c r="CW124" s="10">
        <f>3/24000000*OO[[#This Row],[157 (08JUL1985 12:00:00)-Water Temperature (C)]]*OO[[#This Row],[99]]</f>
        <v>5.2242167973375001E-8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9.0323981143067804E-39</v>
      </c>
      <c r="F125" s="10">
        <f>3/24*OO[[#This Row],[62 (26JUN1985 15:00:00)-Water Temperature (C)]]*OO[[#This Row],[4]]/SUM(OO[4])</f>
        <v>2.4168247484361293E-26</v>
      </c>
      <c r="G125" s="10">
        <f>3/24*OO[[#This Row],[63 (26JUN1985 18:00:00)-Water Temperature (C)]]*OO[[#This Row],[5]]/SUM(OO[5])</f>
        <v>3.1818816877858205E-15</v>
      </c>
      <c r="H125" s="10">
        <f>3/24*OO[[#This Row],[64 (26JUN1985 21:00:00)-Water Temperature (C)]]*OO[[#This Row],[6]]/SUM(OO[6])</f>
        <v>6.3047517960027425E-7</v>
      </c>
      <c r="I125" s="10">
        <f>3/24*OO[[#This Row],[65 (27JUN1985 00:00:00)-Water Temperature (C)]]*OO[[#This Row],[7]]/SUM(OO[7])</f>
        <v>4.5114790348480991E-4</v>
      </c>
      <c r="J125" s="10">
        <f>3/24*OO[[#This Row],[66 (27JUN1985 03:00:00)-Water Temperature (C)]]*OO[[#This Row],[8]]/SUM(OO[8])</f>
        <v>1.2872767876985106E-2</v>
      </c>
      <c r="K125" s="10">
        <f>3/24*OO[[#This Row],[67 (27JUN1985 06:00:00)-Water Temperature (C)]]*OO[[#This Row],[9]]/SUM(OO[9])</f>
        <v>5.6617308570115488E-2</v>
      </c>
      <c r="L125" s="10">
        <f>3/24*OO[[#This Row],[68 (27JUN1985 09:00:00)-Water Temperature (C)]]*OO[[#This Row],[10]]/SUM(OO[10])</f>
        <v>6.6842500036203234E-2</v>
      </c>
      <c r="M125" s="10">
        <f>3/24*OO[[#This Row],[69 (27JUN1985 12:00:00)-Water Temperature (C)]]*OO[[#This Row],[11]]/SUM(OO[11])</f>
        <v>3.1105778463444117E-2</v>
      </c>
      <c r="N125" s="10">
        <f>3/24*OO[[#This Row],[70 (27JUN1985 15:00:00)-Water Temperature (C)]]*OO[[#This Row],[12]]/SUM(OO[12])</f>
        <v>7.3300423358454913E-3</v>
      </c>
      <c r="O125" s="10">
        <f>3/24*OO[[#This Row],[71 (27JUN1985 18:00:00)-Water Temperature (C)]]*OO[[#This Row],[13]]/SUM(OO[13])</f>
        <v>1.0945974941112874E-3</v>
      </c>
      <c r="P125" s="10">
        <f>3/24*OO[[#This Row],[72 (27JUN1985 21:00:00)-Water Temperature (C)]]*OO[[#This Row],[14]]/SUM(OO[14])</f>
        <v>1.4851951477580559E-4</v>
      </c>
      <c r="Q125" s="10">
        <f>3/24*OO[[#This Row],[73 (28JUN1985 00:00:00)-Water Temperature (C)]]*OO[[#This Row],[15]]/SUM(OO[15])</f>
        <v>4.5020574013124643E-5</v>
      </c>
      <c r="R125" s="10">
        <f>3/24*OO[[#This Row],[74 (28JUN1985 03:00:00)-Water Temperature (C)]]*OO[[#This Row],[16]]/SUM(OO[16])</f>
        <v>3.78606754946676E-5</v>
      </c>
      <c r="S125" s="10">
        <f>3/24*OO[[#This Row],[75 (28JUN1985 06:00:00)-Water Temperature (C)]]*OO[[#This Row],[17]]/SUM(OO[17])</f>
        <v>4.2138869143114578E-5</v>
      </c>
      <c r="T125" s="10">
        <f>3/24*OO[[#This Row],[76 (28JUN1985 09:00:00)-Water Temperature (C)]]*OO[[#This Row],[18]]/SUM(OO[18])</f>
        <v>4.6197948402243416E-5</v>
      </c>
      <c r="U125" s="10">
        <f>3/24*OO[[#This Row],[77 (28JUN1985 12:00:00)-Water Temperature (C)]]*OO[[#This Row],[19]]/SUM(OO[19])</f>
        <v>4.6438135420789096E-5</v>
      </c>
      <c r="V125" s="10">
        <f>3/24000000*OO[[#This Row],[78 (28JUN1985 15:00:00)-Water Temperature (C)]]*OO[[#This Row],[20]]</f>
        <v>4.2547493415250001E-5</v>
      </c>
      <c r="W125" s="10">
        <f>3/24000000*OO[[#This Row],[79 (28JUN1985 18:00:00)-Water Temperature (C)]]*OO[[#This Row],[21]]</f>
        <v>3.7444674641624997E-5</v>
      </c>
      <c r="X125" s="10">
        <f>3/24000000*OO[[#This Row],[80 (28JUN1985 21:00:00)-Water Temperature (C)]]*OO[[#This Row],[22]]</f>
        <v>3.2581207131E-5</v>
      </c>
      <c r="Y125" s="10">
        <f>3/24000000*OO[[#This Row],[81 (29JUN1985 00:00:00)-Water Temperature (C)]]*OO[[#This Row],[23]]</f>
        <v>2.8488736611187501E-5</v>
      </c>
      <c r="Z125" s="10">
        <f>3/24000000*OO[[#This Row],[82 (29JUN1985 03:00:00)-Water Temperature (C)]]*OO[[#This Row],[24]]</f>
        <v>2.5911216564399998E-5</v>
      </c>
      <c r="AA125" s="10">
        <f>3/24000000*OO[[#This Row],[83 (29JUN1985 06:00:00)-Water Temperature (C)]]*OO[[#This Row],[25]]</f>
        <v>2.4049956605249993E-5</v>
      </c>
      <c r="AB125" s="10">
        <f>3/24000000*OO[[#This Row],[84 (29JUN1985 09:00:00)-Water Temperature (C)]]*OO[[#This Row],[26]]</f>
        <v>2.2031699189039998E-5</v>
      </c>
      <c r="AC125" s="10">
        <f>3/24000000*OO[[#This Row],[85 (29JUN1985 12:00:00)-Water Temperature (C)]]*OO[[#This Row],[27]]</f>
        <v>1.9965216759028745E-5</v>
      </c>
      <c r="AD125" s="10">
        <f>3/24000000*OO[[#This Row],[86 (29JUN1985 15:00:00)-Water Temperature (C)]]*OO[[#This Row],[28]]</f>
        <v>1.7473016395931251E-5</v>
      </c>
      <c r="AE125" s="10">
        <f>3/24000000*OO[[#This Row],[88 (29JUN1985 21:00:00)-Water Temperature (C)]]*OO[[#This Row],[30]]</f>
        <v>1.27072761479875E-5</v>
      </c>
      <c r="AF125" s="10">
        <f>3/24000000*OO[[#This Row],[88 (29JUN1985 21:00:00)-Water Temperature (C)]]*OO[[#This Row],[30]]</f>
        <v>1.27072761479875E-5</v>
      </c>
      <c r="AG125" s="10">
        <f>3/24000000*OO[[#This Row],[89 (30JUN1985 00:00:00)-Water Temperature (C)]]*OO[[#This Row],[31]]</f>
        <v>1.08135281044125E-5</v>
      </c>
      <c r="AH125" s="10">
        <f>3/24000000*OO[[#This Row],[90 (30JUN1985 03:00:00)-Water Temperature (C)]]*OO[[#This Row],[32]]</f>
        <v>9.6010973892174994E-6</v>
      </c>
      <c r="AI125" s="10">
        <f>3/24000000*OO[[#This Row],[91 (30JUN1985 06:00:00)-Water Temperature (C)]]*OO[[#This Row],[33]]</f>
        <v>8.7440461692187502E-6</v>
      </c>
      <c r="AJ125" s="10">
        <f>3/24000000*OO[[#This Row],[92 (30JUN1985 09:00:00)-Water Temperature (C)]]*OO[[#This Row],[34]]</f>
        <v>8.0217924950537506E-6</v>
      </c>
      <c r="AK125" s="10">
        <f>3/24000000*OO[[#This Row],[93 (30JUN1985 12:00:00)-Water Temperature (C)]]*OO[[#This Row],[35]]</f>
        <v>7.32477983211375E-6</v>
      </c>
      <c r="AL125" s="10">
        <f>3/24000000*OO[[#This Row],[94 (30JUN1985 15:00:00)-Water Temperature (C)]]*OO[[#This Row],[36]]</f>
        <v>6.473274709500001E-6</v>
      </c>
      <c r="AM125" s="10">
        <f>3/24000000*OO[[#This Row],[95 (30JUN1985 18:00:00)-Water Temperature (C)]]*OO[[#This Row],[37]]</f>
        <v>5.5688068907887496E-6</v>
      </c>
      <c r="AN125" s="10">
        <f>3/24000000*OO[[#This Row],[96 (30JUN1985 21:00:00)-Water Temperature (C)]]*OO[[#This Row],[38]]</f>
        <v>4.7543611759537507E-6</v>
      </c>
      <c r="AO125" s="10">
        <f>3/24000000*OO[[#This Row],[97 (01JUL1985 00:00:00)-Water Temperature (C)]]*OO[[#This Row],[39]]</f>
        <v>4.088172547192499E-6</v>
      </c>
      <c r="AP125" s="10">
        <f>3/24000000*OO[[#This Row],[98 (01JUL1985 03:00:00)-Water Temperature (C)]]*OO[[#This Row],[40]]</f>
        <v>3.7180490983125003E-6</v>
      </c>
      <c r="AQ125" s="10">
        <f>3/24000000*OO[[#This Row],[99 (01JUL1985 06:00:00)-Water Temperature (C)]]*OO[[#This Row],[41]]</f>
        <v>3.3546610356124997E-6</v>
      </c>
      <c r="AR125" s="10">
        <f>3/24000000*OO[[#This Row],[100 (01JUL1985 09:00:00)-Water Temperature (C)]]*OO[[#This Row],[42]]</f>
        <v>2.9079008473399994E-6</v>
      </c>
      <c r="AS125" s="10">
        <f>3/24000000*OO[[#This Row],[101 (01JUL1985 12:00:00)-Water Temperature (C)]]*OO[[#This Row],[43]]</f>
        <v>2.328929168762625E-6</v>
      </c>
      <c r="AT125" s="10">
        <f>3/24000000*OO[[#This Row],[102 (01JUL1985 15:00:00)-Water Temperature (C)]]*OO[[#This Row],[44]]</f>
        <v>1.6933475662496248E-6</v>
      </c>
      <c r="AU125" s="10">
        <f>3/24000000*OO[[#This Row],[103 (01JUL1985 18:00:00)-Water Temperature (C)]]*OO[[#This Row],[45]]</f>
        <v>1.1505372640199998E-6</v>
      </c>
      <c r="AV125" s="10">
        <f>3/24000000*OO[[#This Row],[104 (01JUL1985 21:00:00)-Water Temperature (C)]]*OO[[#This Row],[46]]</f>
        <v>7.8237911489687497E-7</v>
      </c>
      <c r="AW125" s="10">
        <f>3/24000000*OO[[#This Row],[105 (02JUL1985 00:00:00)-Water Temperature (C)]]*OO[[#This Row],[47]]</f>
        <v>5.6560818184287493E-7</v>
      </c>
      <c r="AX125" s="10">
        <f>3/24000000*OO[[#This Row],[106 (02JUL1985 03:00:00)-Water Temperature (C)]]*OO[[#This Row],[48]]</f>
        <v>4.6045580488649998E-7</v>
      </c>
      <c r="AY125" s="10">
        <f>3/24000000*OO[[#This Row],[107 (02JUL1985 06:00:00)-Water Temperature (C)]]*OO[[#This Row],[49]]</f>
        <v>4.01487506085E-7</v>
      </c>
      <c r="AZ125" s="10">
        <f>3/24000000*OO[[#This Row],[108 (02JUL1985 09:00:00)-Water Temperature (C)]]*OO[[#This Row],[50]]</f>
        <v>3.6637085151974999E-7</v>
      </c>
      <c r="BA125" s="10">
        <f>3/24000000*OO[[#This Row],[109 (02JUL1985 12:00:00)-Water Temperature (C)]]*OO[[#This Row],[51]]</f>
        <v>3.4386591595037502E-7</v>
      </c>
      <c r="BB125" s="10">
        <f>3/24000000*OO[[#This Row],[110 (02JUL1985 15:00:00)-Water Temperature (C)]]*OO[[#This Row],[52]]</f>
        <v>3.1670137028524996E-7</v>
      </c>
      <c r="BC125" s="10">
        <f>3/24000000*OO[[#This Row],[111 (02JUL1985 18:00:00)-Water Temperature (C)]]*OO[[#This Row],[53]]</f>
        <v>2.8475584923575002E-7</v>
      </c>
      <c r="BD125" s="10">
        <f>3/24000000*OO[[#This Row],[112 (02JUL1985 21:00:00)-Water Temperature (C)]]*OO[[#This Row],[54]]</f>
        <v>2.5704064454115001E-7</v>
      </c>
      <c r="BE125" s="10">
        <f>3/24000000*OO[[#This Row],[113 (03JUL1985 00:00:00)-Water Temperature (C)]]*OO[[#This Row],[55]]</f>
        <v>2.3484512796937499E-7</v>
      </c>
      <c r="BF125" s="10">
        <f>3/24000000*OO[[#This Row],[114 (03JUL1985 03:00:00)-Water Temperature (C)]]*OO[[#This Row],[56]]</f>
        <v>2.2605672195004999E-7</v>
      </c>
      <c r="BG125" s="10">
        <f>3/24000000*OO[[#This Row],[115 (03JUL1985 06:00:00)-Water Temperature (C)]]*OO[[#This Row],[57]]</f>
        <v>2.2331655367987497E-7</v>
      </c>
      <c r="BH125" s="10">
        <f>3/24000000*OO[[#This Row],[116 (03JUL1985 09:00:00)-Water Temperature (C)]]*OO[[#This Row],[58]]</f>
        <v>2.206913095912E-7</v>
      </c>
      <c r="BI125" s="10">
        <f>3/24000000*OO[[#This Row],[117 (03JUL1985 12:00:00)-Water Temperature (C)]]*OO[[#This Row],[59]]</f>
        <v>2.1701028265006248E-7</v>
      </c>
      <c r="BJ125" s="10">
        <f>3/24000000*OO[[#This Row],[118 (03JUL1985 15:00:00)-Water Temperature (C)]]*OO[[#This Row],[60]]</f>
        <v>2.0548462411863748E-7</v>
      </c>
      <c r="BK125" s="10">
        <f>3/24000000*OO[[#This Row],[119 (03JUL1985 18:00:00)-Water Temperature (C)]]*OO[[#This Row],[61]]</f>
        <v>1.8894482923679999E-7</v>
      </c>
      <c r="BL125" s="10">
        <f>3/24000000*OO[[#This Row],[120 (03JUL1985 21:00:00)-Water Temperature (C)]]*OO[[#This Row],[62]]</f>
        <v>1.722127146927E-7</v>
      </c>
      <c r="BM125" s="10">
        <f>3/24000000*OO[[#This Row],[121 (04JUL1985 00:00:00)-Water Temperature (C)]]*OO[[#This Row],[63]]</f>
        <v>1.5759885110369999E-7</v>
      </c>
      <c r="BN125" s="10">
        <f>3/24000000*OO[[#This Row],[122 (04JUL1985 03:00:00)-Water Temperature (C)]]*OO[[#This Row],[64]]</f>
        <v>1.5034051545275001E-7</v>
      </c>
      <c r="BO125" s="10">
        <f>3/24000000*OO[[#This Row],[123 (04JUL1985 06:00:00)-Water Temperature (C)]]*OO[[#This Row],[65]]</f>
        <v>1.4426277210797499E-7</v>
      </c>
      <c r="BP125" s="10">
        <f>3/24000000*OO[[#This Row],[124 (04JUL1985 09:00:00)-Water Temperature (C)]]*OO[[#This Row],[66]]</f>
        <v>1.4078477612237499E-7</v>
      </c>
      <c r="BQ125" s="10">
        <f>3/24000000*OO[[#This Row],[125 (04JUL1985 12:00:00)-Water Temperature (C)]]*OO[[#This Row],[67]]</f>
        <v>1.3585038511704998E-7</v>
      </c>
      <c r="BR125" s="10">
        <f>3/24000000*OO[[#This Row],[126 (04JUL1985 15:00:00)-Water Temperature (C)]]*OO[[#This Row],[68]]</f>
        <v>1.298201634918E-7</v>
      </c>
      <c r="BS125" s="10">
        <f>3/24000000*OO[[#This Row],[127 (04JUL1985 18:00:00)-Water Temperature (C)]]*OO[[#This Row],[69]]</f>
        <v>1.235816598507E-7</v>
      </c>
      <c r="BT125" s="10">
        <f>3/24000000*OO[[#This Row],[128 (04JUL1985 21:00:00)-Water Temperature (C)]]*OO[[#This Row],[70]]</f>
        <v>1.1687578749269998E-7</v>
      </c>
      <c r="BU125" s="10">
        <f>3/24000000*OO[[#This Row],[129 (05JUL1985 00:00:00)-Water Temperature (C)]]*OO[[#This Row],[71]]</f>
        <v>1.099123727820375E-7</v>
      </c>
      <c r="BV125" s="10">
        <f>3/24000000*OO[[#This Row],[130 (05JUL1985 03:00:00)-Water Temperature (C)]]*OO[[#This Row],[72]]</f>
        <v>1.07200660331275E-7</v>
      </c>
      <c r="BW125" s="10">
        <f>3/24000000*OO[[#This Row],[131 (05JUL1985 06:00:00)-Water Temperature (C)]]*OO[[#This Row],[73]]</f>
        <v>1.03159312838575E-7</v>
      </c>
      <c r="BX125" s="10">
        <f>3/24000000*OO[[#This Row],[132 (05JUL1985 09:00:00)-Water Temperature (C)]]*OO[[#This Row],[74]]</f>
        <v>9.9723750781024986E-8</v>
      </c>
      <c r="BY125" s="10">
        <f>3/24000000*OO[[#This Row],[133 (05JUL1985 12:00:00)-Water Temperature (C)]]*OO[[#This Row],[75]]</f>
        <v>9.7078382514774996E-8</v>
      </c>
      <c r="BZ125" s="10">
        <f>3/24000000*OO[[#This Row],[134 (05JUL1985 15:00:00)-Water Temperature (C)]]*OO[[#This Row],[76]]</f>
        <v>9.2847485574899999E-8</v>
      </c>
      <c r="CA125" s="10">
        <f>3/24000000*OO[[#This Row],[135 (05JUL1985 18:00:00)-Water Temperature (C)]]*OO[[#This Row],[77]]</f>
        <v>8.7307526622687514E-8</v>
      </c>
      <c r="CB125" s="10">
        <f>3/24000000*OO[[#This Row],[136 (05JUL1985 21:00:00)-Water Temperature (C)]]*OO[[#This Row],[78]]</f>
        <v>8.228541732499998E-8</v>
      </c>
      <c r="CC125" s="10">
        <f>3/24000000*OO[[#This Row],[137 (06JUL1985 00:00:00)-Water Temperature (C)]]*OO[[#This Row],[79]]</f>
        <v>7.8077460695412507E-8</v>
      </c>
      <c r="CD125" s="10">
        <f>3/24000000*OO[[#This Row],[138 (06JUL1985 03:00:00)-Water Temperature (C)]]*OO[[#This Row],[80]]</f>
        <v>7.7959500662250001E-8</v>
      </c>
      <c r="CE125" s="10">
        <f>3/24000000*OO[[#This Row],[139 (06JUL1985 06:00:00)-Water Temperature (C)]]*OO[[#This Row],[81]]</f>
        <v>7.8068219419349993E-8</v>
      </c>
      <c r="CF125" s="10">
        <f>3/24000000*OO[[#This Row],[140 (06JUL1985 09:00:00)-Water Temperature (C)]]*OO[[#This Row],[82]]</f>
        <v>7.8619876430999995E-8</v>
      </c>
      <c r="CG125" s="10">
        <f>3/24000000*OO[[#This Row],[141 (06JUL1985 12:00:00)-Water Temperature (C)]]*OO[[#This Row],[83]]</f>
        <v>8.0404896163150011E-8</v>
      </c>
      <c r="CH125" s="10">
        <f>3/24000000*OO[[#This Row],[142 (06JUL1985 15:00:00)-Water Temperature (C)]]*OO[[#This Row],[84]]</f>
        <v>7.9667982494550003E-8</v>
      </c>
      <c r="CI125" s="10">
        <f>3/24000000*OO[[#This Row],[143 (06JUL1985 18:00:00)-Water Temperature (C)]]*OO[[#This Row],[85]]</f>
        <v>7.5756230136562497E-8</v>
      </c>
      <c r="CJ125" s="10">
        <f>3/24000000*OO[[#This Row],[144 (06JUL1985 21:00:00)-Water Temperature (C)]]*OO[[#This Row],[86]]</f>
        <v>7.1301563488250002E-8</v>
      </c>
      <c r="CK125" s="10">
        <f>3/24000000*OO[[#This Row],[145 (07JUL1985 00:00:00)-Water Temperature (C)]]*OO[[#This Row],[87]]</f>
        <v>6.7804074327137485E-8</v>
      </c>
      <c r="CL125" s="10">
        <f>3/24000000*OO[[#This Row],[146 (07JUL1985 03:00:00)-Water Temperature (C)]]*OO[[#This Row],[88]]</f>
        <v>6.7201763809424998E-8</v>
      </c>
      <c r="CM125" s="10">
        <f>3/24000000*OO[[#This Row],[147 (07JUL1985 06:00:00)-Water Temperature (C)]]*OO[[#This Row],[89]]</f>
        <v>6.7540128212374992E-8</v>
      </c>
      <c r="CN125" s="10">
        <f>3/24000000*OO[[#This Row],[148 (07JUL1985 09:00:00)-Water Temperature (C)]]*OO[[#This Row],[90]]</f>
        <v>6.7599789621000007E-8</v>
      </c>
      <c r="CO125" s="10">
        <f>3/24000000*OO[[#This Row],[149 (07JUL1985 12:00:00)-Water Temperature (C)]]*OO[[#This Row],[91]]</f>
        <v>6.6642965274187505E-8</v>
      </c>
      <c r="CP125" s="10">
        <f>3/24000000*OO[[#This Row],[150 (07JUL1985 15:00:00)-Water Temperature (C)]]*OO[[#This Row],[92]]</f>
        <v>6.2652142659824991E-8</v>
      </c>
      <c r="CQ125" s="10">
        <f>3/24000000*OO[[#This Row],[151 (07JUL1985 18:00:00)-Water Temperature (C)]]*OO[[#This Row],[93]]</f>
        <v>5.7484347137175002E-8</v>
      </c>
      <c r="CR125" s="10">
        <f>3/24000000*OO[[#This Row],[152 (07JUL1985 21:00:00)-Water Temperature (C)]]*OO[[#This Row],[94]]</f>
        <v>5.3017369242749994E-8</v>
      </c>
      <c r="CS125" s="10">
        <f>3/24000000*OO[[#This Row],[153 (08JUL1985 00:00:00)-Water Temperature (C)]]*OO[[#This Row],[95]]</f>
        <v>4.9254111970762502E-8</v>
      </c>
      <c r="CT125" s="10">
        <f>3/24000000*OO[[#This Row],[154 (08JUL1985 03:00:00)-Water Temperature (C)]]*OO[[#This Row],[96]]</f>
        <v>4.6735188044100004E-8</v>
      </c>
      <c r="CU125" s="10">
        <f>3/24000000*OO[[#This Row],[155 (08JUL1985 06:00:00)-Water Temperature (C)]]*OO[[#This Row],[97]]</f>
        <v>4.5785038027724991E-8</v>
      </c>
      <c r="CV125" s="10">
        <f>3/24000000*OO[[#This Row],[156 (08JUL1985 09:00:00)-Water Temperature (C)]]*OO[[#This Row],[98]]</f>
        <v>4.4989519207049994E-8</v>
      </c>
      <c r="CW125" s="10">
        <f>3/24000000*OO[[#This Row],[157 (08JUL1985 12:00:00)-Water Temperature (C)]]*OO[[#This Row],[99]]</f>
        <v>4.5218064959275006E-8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1.455286744785553E-39</v>
      </c>
      <c r="F126" s="10">
        <f>3/24*OO[[#This Row],[62 (26JUN1985 15:00:00)-Water Temperature (C)]]*OO[[#This Row],[4]]/SUM(OO[4])</f>
        <v>4.5895590578102619E-27</v>
      </c>
      <c r="G126" s="10">
        <f>3/24*OO[[#This Row],[63 (26JUN1985 18:00:00)-Water Temperature (C)]]*OO[[#This Row],[5]]/SUM(OO[5])</f>
        <v>6.4722419641628352E-16</v>
      </c>
      <c r="H126" s="10">
        <f>3/24*OO[[#This Row],[64 (26JUN1985 21:00:00)-Water Temperature (C)]]*OO[[#This Row],[6]]/SUM(OO[6])</f>
        <v>3.3168721189942958E-7</v>
      </c>
      <c r="I126" s="10">
        <f>3/24*OO[[#This Row],[65 (27JUN1985 00:00:00)-Water Temperature (C)]]*OO[[#This Row],[7]]/SUM(OO[7])</f>
        <v>3.091927740792128E-4</v>
      </c>
      <c r="J126" s="10">
        <f>3/24*OO[[#This Row],[66 (27JUN1985 03:00:00)-Water Temperature (C)]]*OO[[#This Row],[8]]/SUM(OO[8])</f>
        <v>1.0137552048227744E-2</v>
      </c>
      <c r="K126" s="10">
        <f>3/24*OO[[#This Row],[67 (27JUN1985 06:00:00)-Water Temperature (C)]]*OO[[#This Row],[9]]/SUM(OO[9])</f>
        <v>4.9013903675730802E-2</v>
      </c>
      <c r="L126" s="10">
        <f>3/24*OO[[#This Row],[68 (27JUN1985 09:00:00)-Water Temperature (C)]]*OO[[#This Row],[10]]/SUM(OO[10])</f>
        <v>6.1928168000654711E-2</v>
      </c>
      <c r="M126" s="10">
        <f>3/24*OO[[#This Row],[69 (27JUN1985 12:00:00)-Water Temperature (C)]]*OO[[#This Row],[11]]/SUM(OO[11])</f>
        <v>3.0300221743355886E-2</v>
      </c>
      <c r="N126" s="10">
        <f>3/24*OO[[#This Row],[70 (27JUN1985 15:00:00)-Water Temperature (C)]]*OO[[#This Row],[12]]/SUM(OO[12])</f>
        <v>7.4081382373143503E-3</v>
      </c>
      <c r="O126" s="10">
        <f>3/24*OO[[#This Row],[71 (27JUN1985 18:00:00)-Water Temperature (C)]]*OO[[#This Row],[13]]/SUM(OO[13])</f>
        <v>1.1308201701115041E-3</v>
      </c>
      <c r="P126" s="10">
        <f>3/24*OO[[#This Row],[72 (27JUN1985 21:00:00)-Water Temperature (C)]]*OO[[#This Row],[14]]/SUM(OO[14])</f>
        <v>1.5141223582663385E-4</v>
      </c>
      <c r="Q126" s="10">
        <f>3/24*OO[[#This Row],[73 (28JUN1985 00:00:00)-Water Temperature (C)]]*OO[[#This Row],[15]]/SUM(OO[15])</f>
        <v>4.2524072774742715E-5</v>
      </c>
      <c r="R126" s="10">
        <f>3/24*OO[[#This Row],[74 (28JUN1985 03:00:00)-Water Temperature (C)]]*OO[[#This Row],[16]]/SUM(OO[16])</f>
        <v>3.4396449769451338E-5</v>
      </c>
      <c r="S126" s="10">
        <f>3/24*OO[[#This Row],[75 (28JUN1985 06:00:00)-Water Temperature (C)]]*OO[[#This Row],[17]]/SUM(OO[17])</f>
        <v>3.8089223237435801E-5</v>
      </c>
      <c r="T126" s="10">
        <f>3/24*OO[[#This Row],[76 (28JUN1985 09:00:00)-Water Temperature (C)]]*OO[[#This Row],[18]]/SUM(OO[18])</f>
        <v>4.191554441405236E-5</v>
      </c>
      <c r="U126" s="10">
        <f>3/24*OO[[#This Row],[77 (28JUN1985 12:00:00)-Water Temperature (C)]]*OO[[#This Row],[19]]/SUM(OO[19])</f>
        <v>4.2341843081946703E-5</v>
      </c>
      <c r="V126" s="10">
        <f>3/24000000*OO[[#This Row],[78 (28JUN1985 15:00:00)-Water Temperature (C)]]*OO[[#This Row],[20]]</f>
        <v>3.8931885595999993E-5</v>
      </c>
      <c r="W126" s="10">
        <f>3/24000000*OO[[#This Row],[79 (28JUN1985 18:00:00)-Water Temperature (C)]]*OO[[#This Row],[21]]</f>
        <v>3.4325734995387497E-5</v>
      </c>
      <c r="X126" s="10">
        <f>3/24000000*OO[[#This Row],[80 (28JUN1985 21:00:00)-Water Temperature (C)]]*OO[[#This Row],[22]]</f>
        <v>2.9884643308799999E-5</v>
      </c>
      <c r="Y126" s="10">
        <f>3/24000000*OO[[#This Row],[81 (29JUN1985 00:00:00)-Water Temperature (C)]]*OO[[#This Row],[23]]</f>
        <v>2.6123100753249999E-5</v>
      </c>
      <c r="Z126" s="10">
        <f>3/24000000*OO[[#This Row],[82 (29JUN1985 03:00:00)-Water Temperature (C)]]*OO[[#This Row],[24]]</f>
        <v>2.3746281585812504E-5</v>
      </c>
      <c r="AA126" s="10">
        <f>3/24000000*OO[[#This Row],[83 (29JUN1985 06:00:00)-Water Temperature (C)]]*OO[[#This Row],[25]]</f>
        <v>2.2042051890920001E-5</v>
      </c>
      <c r="AB126" s="10">
        <f>3/24000000*OO[[#This Row],[84 (29JUN1985 09:00:00)-Water Temperature (C)]]*OO[[#This Row],[26]]</f>
        <v>2.0189931968079999E-5</v>
      </c>
      <c r="AC126" s="10">
        <f>3/24000000*OO[[#This Row],[85 (29JUN1985 12:00:00)-Water Temperature (C)]]*OO[[#This Row],[27]]</f>
        <v>1.830152746272375E-5</v>
      </c>
      <c r="AD126" s="10">
        <f>3/24000000*OO[[#This Row],[86 (29JUN1985 15:00:00)-Water Temperature (C)]]*OO[[#This Row],[28]]</f>
        <v>1.6037946441124998E-5</v>
      </c>
      <c r="AE126" s="10">
        <f>3/24000000*OO[[#This Row],[88 (29JUN1985 21:00:00)-Water Temperature (C)]]*OO[[#This Row],[30]]</f>
        <v>1.1692717825792499E-5</v>
      </c>
      <c r="AF126" s="10">
        <f>3/24000000*OO[[#This Row],[88 (29JUN1985 21:00:00)-Water Temperature (C)]]*OO[[#This Row],[30]]</f>
        <v>1.1692717825792499E-5</v>
      </c>
      <c r="AG126" s="10">
        <f>3/24000000*OO[[#This Row],[89 (30JUN1985 00:00:00)-Water Temperature (C)]]*OO[[#This Row],[31]]</f>
        <v>9.950659130115E-6</v>
      </c>
      <c r="AH126" s="10">
        <f>3/24000000*OO[[#This Row],[90 (30JUN1985 03:00:00)-Water Temperature (C)]]*OO[[#This Row],[32]]</f>
        <v>8.8324181108975002E-6</v>
      </c>
      <c r="AI126" s="10">
        <f>3/24000000*OO[[#This Row],[91 (30JUN1985 06:00:00)-Water Temperature (C)]]*OO[[#This Row],[33]]</f>
        <v>8.0472132355500001E-6</v>
      </c>
      <c r="AJ126" s="10">
        <f>3/24000000*OO[[#This Row],[92 (30JUN1985 09:00:00)-Water Temperature (C)]]*OO[[#This Row],[34]]</f>
        <v>7.3864903214699994E-6</v>
      </c>
      <c r="AK126" s="10">
        <f>3/24000000*OO[[#This Row],[93 (30JUN1985 12:00:00)-Water Temperature (C)]]*OO[[#This Row],[35]]</f>
        <v>6.7494340706649999E-6</v>
      </c>
      <c r="AL126" s="10">
        <f>3/24000000*OO[[#This Row],[94 (30JUN1985 15:00:00)-Water Temperature (C)]]*OO[[#This Row],[36]]</f>
        <v>5.9754003363750001E-6</v>
      </c>
      <c r="AM126" s="10">
        <f>3/24000000*OO[[#This Row],[95 (30JUN1985 18:00:00)-Water Temperature (C)]]*OO[[#This Row],[37]]</f>
        <v>5.1478033583900008E-6</v>
      </c>
      <c r="AN126" s="10">
        <f>3/24000000*OO[[#This Row],[96 (30JUN1985 21:00:00)-Water Temperature (C)]]*OO[[#This Row],[38]]</f>
        <v>4.3999325710912497E-6</v>
      </c>
      <c r="AO126" s="10">
        <f>3/24000000*OO[[#This Row],[97 (01JUL1985 00:00:00)-Water Temperature (C)]]*OO[[#This Row],[39]]</f>
        <v>3.7861169844799994E-6</v>
      </c>
      <c r="AP126" s="10">
        <f>3/24000000*OO[[#This Row],[98 (01JUL1985 03:00:00)-Water Temperature (C)]]*OO[[#This Row],[40]]</f>
        <v>3.44366163792E-6</v>
      </c>
      <c r="AQ126" s="10">
        <f>3/24000000*OO[[#This Row],[99 (01JUL1985 06:00:00)-Water Temperature (C)]]*OO[[#This Row],[41]]</f>
        <v>3.1110441862062503E-6</v>
      </c>
      <c r="AR126" s="10">
        <f>3/24000000*OO[[#This Row],[100 (01JUL1985 09:00:00)-Water Temperature (C)]]*OO[[#This Row],[42]]</f>
        <v>2.7066512176000003E-6</v>
      </c>
      <c r="AS126" s="10">
        <f>3/24000000*OO[[#This Row],[101 (01JUL1985 12:00:00)-Water Temperature (C)]]*OO[[#This Row],[43]]</f>
        <v>2.1807791044985004E-6</v>
      </c>
      <c r="AT126" s="10">
        <f>3/24000000*OO[[#This Row],[102 (01JUL1985 15:00:00)-Water Temperature (C)]]*OO[[#This Row],[44]]</f>
        <v>1.5956221498958746E-6</v>
      </c>
      <c r="AU126" s="10">
        <f>3/24000000*OO[[#This Row],[103 (01JUL1985 18:00:00)-Water Temperature (C)]]*OO[[#This Row],[45]]</f>
        <v>1.08692705380275E-6</v>
      </c>
      <c r="AV126" s="10">
        <f>3/24000000*OO[[#This Row],[104 (01JUL1985 21:00:00)-Water Temperature (C)]]*OO[[#This Row],[46]]</f>
        <v>7.3781325567599991E-7</v>
      </c>
      <c r="AW126" s="10">
        <f>3/24000000*OO[[#This Row],[105 (02JUL1985 00:00:00)-Water Temperature (C)]]*OO[[#This Row],[47]]</f>
        <v>5.3083526354324996E-7</v>
      </c>
      <c r="AX126" s="10">
        <f>3/24000000*OO[[#This Row],[106 (02JUL1985 03:00:00)-Water Temperature (C)]]*OO[[#This Row],[48]]</f>
        <v>4.2970541980749997E-7</v>
      </c>
      <c r="AY126" s="10">
        <f>3/24000000*OO[[#This Row],[107 (02JUL1985 06:00:00)-Water Temperature (C)]]*OO[[#This Row],[49]]</f>
        <v>3.7285537006087499E-7</v>
      </c>
      <c r="AZ126" s="10">
        <f>3/24000000*OO[[#This Row],[108 (02JUL1985 09:00:00)-Water Temperature (C)]]*OO[[#This Row],[50]]</f>
        <v>3.3904365235999997E-7</v>
      </c>
      <c r="BA126" s="10">
        <f>3/24000000*OO[[#This Row],[109 (02JUL1985 12:00:00)-Water Temperature (C)]]*OO[[#This Row],[51]]</f>
        <v>3.1772079316800002E-7</v>
      </c>
      <c r="BB126" s="10">
        <f>3/24000000*OO[[#This Row],[110 (02JUL1985 15:00:00)-Water Temperature (C)]]*OO[[#This Row],[52]]</f>
        <v>2.9274807086474998E-7</v>
      </c>
      <c r="BC126" s="10">
        <f>3/24000000*OO[[#This Row],[111 (02JUL1985 18:00:00)-Water Temperature (C)]]*OO[[#This Row],[53]]</f>
        <v>2.6326526766819998E-7</v>
      </c>
      <c r="BD126" s="10">
        <f>3/24000000*OO[[#This Row],[112 (02JUL1985 21:00:00)-Water Temperature (C)]]*OO[[#This Row],[54]]</f>
        <v>2.3762943371887501E-7</v>
      </c>
      <c r="BE126" s="10">
        <f>3/24000000*OO[[#This Row],[113 (03JUL1985 00:00:00)-Water Temperature (C)]]*OO[[#This Row],[55]]</f>
        <v>2.170097048559E-7</v>
      </c>
      <c r="BF126" s="10">
        <f>3/24000000*OO[[#This Row],[114 (03JUL1985 03:00:00)-Water Temperature (C)]]*OO[[#This Row],[56]]</f>
        <v>2.0860974190664998E-7</v>
      </c>
      <c r="BG126" s="10">
        <f>3/24000000*OO[[#This Row],[115 (03JUL1985 06:00:00)-Water Temperature (C)]]*OO[[#This Row],[57]]</f>
        <v>2.0584930364707498E-7</v>
      </c>
      <c r="BH126" s="10">
        <f>3/24000000*OO[[#This Row],[116 (03JUL1985 09:00:00)-Water Temperature (C)]]*OO[[#This Row],[58]]</f>
        <v>2.0333214175062503E-7</v>
      </c>
      <c r="BI126" s="10">
        <f>3/24000000*OO[[#This Row],[117 (03JUL1985 12:00:00)-Water Temperature (C)]]*OO[[#This Row],[59]]</f>
        <v>1.99944659739675E-7</v>
      </c>
      <c r="BJ126" s="10">
        <f>3/24000000*OO[[#This Row],[118 (03JUL1985 15:00:00)-Water Temperature (C)]]*OO[[#This Row],[60]]</f>
        <v>1.895513079465E-7</v>
      </c>
      <c r="BK126" s="10">
        <f>3/24000000*OO[[#This Row],[119 (03JUL1985 18:00:00)-Water Temperature (C)]]*OO[[#This Row],[61]]</f>
        <v>1.7444528202449999E-7</v>
      </c>
      <c r="BL126" s="10">
        <f>3/24000000*OO[[#This Row],[120 (03JUL1985 21:00:00)-Water Temperature (C)]]*OO[[#This Row],[62]]</f>
        <v>1.5906249281650001E-7</v>
      </c>
      <c r="BM126" s="10">
        <f>3/24000000*OO[[#This Row],[121 (04JUL1985 00:00:00)-Water Temperature (C)]]*OO[[#This Row],[63]]</f>
        <v>1.455347485635E-7</v>
      </c>
      <c r="BN126" s="10">
        <f>3/24000000*OO[[#This Row],[122 (04JUL1985 03:00:00)-Water Temperature (C)]]*OO[[#This Row],[64]]</f>
        <v>1.3868090466239998E-7</v>
      </c>
      <c r="BO126" s="10">
        <f>3/24000000*OO[[#This Row],[123 (04JUL1985 06:00:00)-Water Temperature (C)]]*OO[[#This Row],[65]]</f>
        <v>1.3296319453009999E-7</v>
      </c>
      <c r="BP126" s="10">
        <f>3/24000000*OO[[#This Row],[124 (04JUL1985 09:00:00)-Water Temperature (C)]]*OO[[#This Row],[66]]</f>
        <v>1.29670375009575E-7</v>
      </c>
      <c r="BQ126" s="10">
        <f>3/24000000*OO[[#This Row],[125 (04JUL1985 12:00:00)-Water Temperature (C)]]*OO[[#This Row],[67]]</f>
        <v>1.2513973070355001E-7</v>
      </c>
      <c r="BR126" s="10">
        <f>3/24000000*OO[[#This Row],[126 (04JUL1985 15:00:00)-Water Temperature (C)]]*OO[[#This Row],[68]]</f>
        <v>1.1967637460495E-7</v>
      </c>
      <c r="BS126" s="10">
        <f>3/24000000*OO[[#This Row],[127 (04JUL1985 18:00:00)-Water Temperature (C)]]*OO[[#This Row],[69]]</f>
        <v>1.1400600130222501E-7</v>
      </c>
      <c r="BT126" s="10">
        <f>3/24000000*OO[[#This Row],[128 (04JUL1985 21:00:00)-Water Temperature (C)]]*OO[[#This Row],[70]]</f>
        <v>1.0785549547710002E-7</v>
      </c>
      <c r="BU126" s="10">
        <f>3/24000000*OO[[#This Row],[129 (05JUL1985 00:00:00)-Water Temperature (C)]]*OO[[#This Row],[71]]</f>
        <v>1.014388696365E-7</v>
      </c>
      <c r="BV126" s="10">
        <f>3/24000000*OO[[#This Row],[130 (05JUL1985 03:00:00)-Water Temperature (C)]]*OO[[#This Row],[72]]</f>
        <v>9.8891192481074986E-8</v>
      </c>
      <c r="BW126" s="10">
        <f>3/24000000*OO[[#This Row],[131 (05JUL1985 06:00:00)-Water Temperature (C)]]*OO[[#This Row],[73]]</f>
        <v>9.5162406938249997E-8</v>
      </c>
      <c r="BX126" s="10">
        <f>3/24000000*OO[[#This Row],[132 (05JUL1985 09:00:00)-Water Temperature (C)]]*OO[[#This Row],[74]]</f>
        <v>9.1892574554849995E-8</v>
      </c>
      <c r="BY126" s="10">
        <f>3/24000000*OO[[#This Row],[133 (05JUL1985 12:00:00)-Water Temperature (C)]]*OO[[#This Row],[75]]</f>
        <v>8.9408812225875017E-8</v>
      </c>
      <c r="BZ126" s="10">
        <f>3/24000000*OO[[#This Row],[134 (05JUL1985 15:00:00)-Water Temperature (C)]]*OO[[#This Row],[76]]</f>
        <v>8.5546456263975003E-8</v>
      </c>
      <c r="CA126" s="10">
        <f>3/24000000*OO[[#This Row],[135 (05JUL1985 18:00:00)-Water Temperature (C)]]*OO[[#This Row],[77]]</f>
        <v>8.0447220296799997E-8</v>
      </c>
      <c r="CB126" s="10">
        <f>3/24000000*OO[[#This Row],[136 (05JUL1985 21:00:00)-Water Temperature (C)]]*OO[[#This Row],[78]]</f>
        <v>7.5828154282237478E-8</v>
      </c>
      <c r="CC126" s="10">
        <f>3/24000000*OO[[#This Row],[137 (06JUL1985 00:00:00)-Water Temperature (C)]]*OO[[#This Row],[79]]</f>
        <v>7.1957287129874989E-8</v>
      </c>
      <c r="CD126" s="10">
        <f>3/24000000*OO[[#This Row],[138 (06JUL1985 03:00:00)-Water Temperature (C)]]*OO[[#This Row],[80]]</f>
        <v>7.1802968552000004E-8</v>
      </c>
      <c r="CE126" s="10">
        <f>3/24000000*OO[[#This Row],[139 (06JUL1985 06:00:00)-Water Temperature (C)]]*OO[[#This Row],[81]]</f>
        <v>7.1870745924999998E-8</v>
      </c>
      <c r="CF126" s="10">
        <f>3/24000000*OO[[#This Row],[140 (06JUL1985 09:00:00)-Water Temperature (C)]]*OO[[#This Row],[82]]</f>
        <v>7.2324371451112492E-8</v>
      </c>
      <c r="CG126" s="10">
        <f>3/24000000*OO[[#This Row],[141 (06JUL1985 12:00:00)-Water Temperature (C)]]*OO[[#This Row],[83]]</f>
        <v>7.3952886715424989E-8</v>
      </c>
      <c r="CH126" s="10">
        <f>3/24000000*OO[[#This Row],[142 (06JUL1985 15:00:00)-Water Temperature (C)]]*OO[[#This Row],[84]]</f>
        <v>7.3358589723737501E-8</v>
      </c>
      <c r="CI126" s="10">
        <f>3/24000000*OO[[#This Row],[143 (06JUL1985 18:00:00)-Water Temperature (C)]]*OO[[#This Row],[85]]</f>
        <v>6.9796727529100006E-8</v>
      </c>
      <c r="CJ126" s="10">
        <f>3/24000000*OO[[#This Row],[144 (06JUL1985 21:00:00)-Water Temperature (C)]]*OO[[#This Row],[86]]</f>
        <v>6.5736331561462509E-8</v>
      </c>
      <c r="CK126" s="10">
        <f>3/24000000*OO[[#This Row],[145 (07JUL1985 00:00:00)-Water Temperature (C)]]*OO[[#This Row],[87]]</f>
        <v>6.2545114638037492E-8</v>
      </c>
      <c r="CL126" s="10">
        <f>3/24000000*OO[[#This Row],[146 (07JUL1985 03:00:00)-Water Temperature (C)]]*OO[[#This Row],[88]]</f>
        <v>6.1953212973624999E-8</v>
      </c>
      <c r="CM126" s="10">
        <f>3/24000000*OO[[#This Row],[147 (07JUL1985 06:00:00)-Water Temperature (C)]]*OO[[#This Row],[89]]</f>
        <v>6.2193891726850006E-8</v>
      </c>
      <c r="CN126" s="10">
        <f>3/24000000*OO[[#This Row],[148 (07JUL1985 09:00:00)-Water Temperature (C)]]*OO[[#This Row],[90]]</f>
        <v>6.2242773605374984E-8</v>
      </c>
      <c r="CO126" s="10">
        <f>3/24000000*OO[[#This Row],[149 (07JUL1985 12:00:00)-Water Temperature (C)]]*OO[[#This Row],[91]]</f>
        <v>6.1444395974999993E-8</v>
      </c>
      <c r="CP126" s="10">
        <f>3/24000000*OO[[#This Row],[150 (07JUL1985 15:00:00)-Water Temperature (C)]]*OO[[#This Row],[92]]</f>
        <v>5.7872142598675002E-8</v>
      </c>
      <c r="CQ126" s="10">
        <f>3/24000000*OO[[#This Row],[151 (07JUL1985 18:00:00)-Water Temperature (C)]]*OO[[#This Row],[93]]</f>
        <v>5.3112846431062496E-8</v>
      </c>
      <c r="CR126" s="10">
        <f>3/24000000*OO[[#This Row],[152 (07JUL1985 21:00:00)-Water Temperature (C)]]*OO[[#This Row],[94]]</f>
        <v>4.8959684332824995E-8</v>
      </c>
      <c r="CS126" s="10">
        <f>3/24000000*OO[[#This Row],[153 (08JUL1985 00:00:00)-Water Temperature (C)]]*OO[[#This Row],[95]]</f>
        <v>4.5472244890624998E-8</v>
      </c>
      <c r="CT126" s="10">
        <f>3/24000000*OO[[#This Row],[154 (08JUL1985 03:00:00)-Water Temperature (C)]]*OO[[#This Row],[96]]</f>
        <v>4.3124308767824999E-8</v>
      </c>
      <c r="CU126" s="10">
        <f>3/24000000*OO[[#This Row],[155 (08JUL1985 06:00:00)-Water Temperature (C)]]*OO[[#This Row],[97]]</f>
        <v>4.2210684684599998E-8</v>
      </c>
      <c r="CV126" s="10">
        <f>3/24000000*OO[[#This Row],[156 (08JUL1985 09:00:00)-Water Temperature (C)]]*OO[[#This Row],[98]]</f>
        <v>4.1402908501849995E-8</v>
      </c>
      <c r="CW126" s="10">
        <f>3/24000000*OO[[#This Row],[157 (08JUL1985 12:00:00)-Water Temperature (C)]]*OO[[#This Row],[99]]</f>
        <v>4.154197227055E-8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1.4693677402703289E-40</v>
      </c>
      <c r="F127" s="10">
        <f>3/24*OO[[#This Row],[62 (26JUN1985 15:00:00)-Water Temperature (C)]]*OO[[#This Row],[4]]/SUM(OO[4])</f>
        <v>5.3196314213634602E-28</v>
      </c>
      <c r="G127" s="10">
        <f>3/24*OO[[#This Row],[63 (26JUN1985 18:00:00)-Water Temperature (C)]]*OO[[#This Row],[5]]/SUM(OO[5])</f>
        <v>9.4281513721097837E-17</v>
      </c>
      <c r="H127" s="10">
        <f>3/24*OO[[#This Row],[64 (26JUN1985 21:00:00)-Water Temperature (C)]]*OO[[#This Row],[6]]/SUM(OO[6])</f>
        <v>1.7923550362385364E-7</v>
      </c>
      <c r="I127" s="10">
        <f>3/24*OO[[#This Row],[65 (27JUN1985 00:00:00)-Water Temperature (C)]]*OO[[#This Row],[7]]/SUM(OO[7])</f>
        <v>2.2515942760342243E-4</v>
      </c>
      <c r="J127" s="10">
        <f>3/24*OO[[#This Row],[66 (27JUN1985 03:00:00)-Water Temperature (C)]]*OO[[#This Row],[8]]/SUM(OO[8])</f>
        <v>8.6747929093879284E-3</v>
      </c>
      <c r="K127" s="10">
        <f>3/24*OO[[#This Row],[67 (27JUN1985 06:00:00)-Water Temperature (C)]]*OO[[#This Row],[9]]/SUM(OO[9])</f>
        <v>4.7069067104218328E-2</v>
      </c>
      <c r="L127" s="10">
        <f>3/24*OO[[#This Row],[68 (27JUN1985 09:00:00)-Water Temperature (C)]]*OO[[#This Row],[10]]/SUM(OO[10])</f>
        <v>6.4883348354250567E-2</v>
      </c>
      <c r="M127" s="10">
        <f>3/24*OO[[#This Row],[69 (27JUN1985 12:00:00)-Water Temperature (C)]]*OO[[#This Row],[11]]/SUM(OO[11])</f>
        <v>3.3948337388842523E-2</v>
      </c>
      <c r="N127" s="10">
        <f>3/24*OO[[#This Row],[70 (27JUN1985 15:00:00)-Water Temperature (C)]]*OO[[#This Row],[12]]/SUM(OO[12])</f>
        <v>8.7441242366270693E-3</v>
      </c>
      <c r="O127" s="10">
        <f>3/24*OO[[#This Row],[71 (27JUN1985 18:00:00)-Water Temperature (C)]]*OO[[#This Row],[13]]/SUM(OO[13])</f>
        <v>1.3805730783474103E-3</v>
      </c>
      <c r="P127" s="10">
        <f>3/24*OO[[#This Row],[72 (27JUN1985 21:00:00)-Water Temperature (C)]]*OO[[#This Row],[14]]/SUM(OO[14])</f>
        <v>1.8314685581011006E-4</v>
      </c>
      <c r="Q127" s="10">
        <f>3/24*OO[[#This Row],[73 (28JUN1985 00:00:00)-Water Temperature (C)]]*OO[[#This Row],[15]]/SUM(OO[15])</f>
        <v>4.657854239619776E-5</v>
      </c>
      <c r="R127" s="10">
        <f>3/24*OO[[#This Row],[74 (28JUN1985 03:00:00)-Water Temperature (C)]]*OO[[#This Row],[16]]/SUM(OO[16])</f>
        <v>3.5515721788120132E-5</v>
      </c>
      <c r="S127" s="10">
        <f>3/24*OO[[#This Row],[75 (28JUN1985 06:00:00)-Water Temperature (C)]]*OO[[#This Row],[17]]/SUM(OO[17])</f>
        <v>3.9029565433521011E-5</v>
      </c>
      <c r="T127" s="10">
        <f>3/24*OO[[#This Row],[76 (28JUN1985 09:00:00)-Water Temperature (C)]]*OO[[#This Row],[18]]/SUM(OO[18])</f>
        <v>4.3136564372618363E-5</v>
      </c>
      <c r="U127" s="10">
        <f>3/24*OO[[#This Row],[77 (28JUN1985 12:00:00)-Water Temperature (C)]]*OO[[#This Row],[19]]/SUM(OO[19])</f>
        <v>4.3865531053982765E-5</v>
      </c>
      <c r="V127" s="10">
        <f>3/24000000*OO[[#This Row],[78 (28JUN1985 15:00:00)-Water Temperature (C)]]*OO[[#This Row],[20]]</f>
        <v>4.0541167727025008E-5</v>
      </c>
      <c r="W127" s="10">
        <f>3/24000000*OO[[#This Row],[79 (28JUN1985 18:00:00)-Water Temperature (C)]]*OO[[#This Row],[21]]</f>
        <v>3.5831759481975001E-5</v>
      </c>
      <c r="X127" s="10">
        <f>3/24000000*OO[[#This Row],[80 (28JUN1985 21:00:00)-Water Temperature (C)]]*OO[[#This Row],[22]]</f>
        <v>3.1220921259975E-5</v>
      </c>
      <c r="Y127" s="10">
        <f>3/24000000*OO[[#This Row],[81 (29JUN1985 00:00:00)-Water Temperature (C)]]*OO[[#This Row],[23]]</f>
        <v>2.7284132693999999E-5</v>
      </c>
      <c r="Z127" s="10">
        <f>3/24000000*OO[[#This Row],[82 (29JUN1985 03:00:00)-Water Temperature (C)]]*OO[[#This Row],[24]]</f>
        <v>2.4783134460562499E-5</v>
      </c>
      <c r="AA127" s="10">
        <f>3/24000000*OO[[#This Row],[83 (29JUN1985 06:00:00)-Water Temperature (C)]]*OO[[#This Row],[25]]</f>
        <v>2.3007874342124999E-5</v>
      </c>
      <c r="AB127" s="10">
        <f>3/24000000*OO[[#This Row],[84 (29JUN1985 09:00:00)-Water Temperature (C)]]*OO[[#This Row],[26]]</f>
        <v>2.1075729038542498E-5</v>
      </c>
      <c r="AC127" s="10">
        <f>3/24000000*OO[[#This Row],[85 (29JUN1985 12:00:00)-Water Temperature (C)]]*OO[[#This Row],[27]]</f>
        <v>1.9112713000931248E-5</v>
      </c>
      <c r="AD127" s="10">
        <f>3/24000000*OO[[#This Row],[86 (29JUN1985 15:00:00)-Water Temperature (C)]]*OO[[#This Row],[28]]</f>
        <v>1.6772503643043748E-5</v>
      </c>
      <c r="AE127" s="10">
        <f>3/24000000*OO[[#This Row],[88 (29JUN1985 21:00:00)-Water Temperature (C)]]*OO[[#This Row],[30]]</f>
        <v>1.2249791065443751E-5</v>
      </c>
      <c r="AF127" s="10">
        <f>3/24000000*OO[[#This Row],[88 (29JUN1985 21:00:00)-Water Temperature (C)]]*OO[[#This Row],[30]]</f>
        <v>1.2249791065443751E-5</v>
      </c>
      <c r="AG127" s="10">
        <f>3/24000000*OO[[#This Row],[89 (30JUN1985 00:00:00)-Water Temperature (C)]]*OO[[#This Row],[31]]</f>
        <v>1.0419479005391251E-5</v>
      </c>
      <c r="AH127" s="10">
        <f>3/24000000*OO[[#This Row],[90 (30JUN1985 03:00:00)-Water Temperature (C)]]*OO[[#This Row],[32]]</f>
        <v>9.2380885837400005E-6</v>
      </c>
      <c r="AI127" s="10">
        <f>3/24000000*OO[[#This Row],[91 (30JUN1985 06:00:00)-Water Temperature (C)]]*OO[[#This Row],[33]]</f>
        <v>8.4161853872999992E-6</v>
      </c>
      <c r="AJ127" s="10">
        <f>3/24000000*OO[[#This Row],[92 (30JUN1985 09:00:00)-Water Temperature (C)]]*OO[[#This Row],[34]]</f>
        <v>7.7279157186900005E-6</v>
      </c>
      <c r="AK127" s="10">
        <f>3/24000000*OO[[#This Row],[93 (30JUN1985 12:00:00)-Water Temperature (C)]]*OO[[#This Row],[35]]</f>
        <v>7.0640820260437497E-6</v>
      </c>
      <c r="AL127" s="10">
        <f>3/24000000*OO[[#This Row],[94 (30JUN1985 15:00:00)-Water Temperature (C)]]*OO[[#This Row],[36]]</f>
        <v>6.2658871483750001E-6</v>
      </c>
      <c r="AM127" s="10">
        <f>3/24000000*OO[[#This Row],[95 (30JUN1985 18:00:00)-Water Temperature (C)]]*OO[[#This Row],[37]]</f>
        <v>5.4038828157549995E-6</v>
      </c>
      <c r="AN127" s="10">
        <f>3/24000000*OO[[#This Row],[96 (30JUN1985 21:00:00)-Water Temperature (C)]]*OO[[#This Row],[38]]</f>
        <v>4.6179873575999995E-6</v>
      </c>
      <c r="AO127" s="10">
        <f>3/24000000*OO[[#This Row],[97 (01JUL1985 00:00:00)-Water Temperature (C)]]*OO[[#This Row],[39]]</f>
        <v>3.9721577159025008E-6</v>
      </c>
      <c r="AP127" s="10">
        <f>3/24000000*OO[[#This Row],[98 (01JUL1985 03:00:00)-Water Temperature (C)]]*OO[[#This Row],[40]]</f>
        <v>3.6082013805887501E-6</v>
      </c>
      <c r="AQ127" s="10">
        <f>3/24000000*OO[[#This Row],[99 (01JUL1985 06:00:00)-Water Temperature (C)]]*OO[[#This Row],[41]]</f>
        <v>3.2602085644149998E-6</v>
      </c>
      <c r="AR127" s="10">
        <f>3/24000000*OO[[#This Row],[100 (01JUL1985 09:00:00)-Water Temperature (C)]]*OO[[#This Row],[42]]</f>
        <v>2.8469356041475004E-6</v>
      </c>
      <c r="AS127" s="10">
        <f>3/24000000*OO[[#This Row],[101 (01JUL1985 12:00:00)-Water Temperature (C)]]*OO[[#This Row],[43]]</f>
        <v>2.3119528017249999E-6</v>
      </c>
      <c r="AT127" s="10">
        <f>3/24000000*OO[[#This Row],[102 (01JUL1985 15:00:00)-Water Temperature (C)]]*OO[[#This Row],[44]]</f>
        <v>1.7066976035006248E-6</v>
      </c>
      <c r="AU127" s="10">
        <f>3/24000000*OO[[#This Row],[103 (01JUL1985 18:00:00)-Water Temperature (C)]]*OO[[#This Row],[45]]</f>
        <v>1.167744066311875E-6</v>
      </c>
      <c r="AV127" s="10">
        <f>3/24000000*OO[[#This Row],[104 (01JUL1985 21:00:00)-Water Temperature (C)]]*OO[[#This Row],[46]]</f>
        <v>7.9112776348124987E-7</v>
      </c>
      <c r="AW127" s="10">
        <f>3/24000000*OO[[#This Row],[105 (02JUL1985 00:00:00)-Water Temperature (C)]]*OO[[#This Row],[47]]</f>
        <v>5.6556272527199999E-7</v>
      </c>
      <c r="AX127" s="10">
        <f>3/24000000*OO[[#This Row],[106 (02JUL1985 03:00:00)-Water Temperature (C)]]*OO[[#This Row],[48]]</f>
        <v>4.5412738674574993E-7</v>
      </c>
      <c r="AY127" s="10">
        <f>3/24000000*OO[[#This Row],[107 (02JUL1985 06:00:00)-Water Temperature (C)]]*OO[[#This Row],[49]]</f>
        <v>3.9120625652500001E-7</v>
      </c>
      <c r="AZ127" s="10">
        <f>3/24000000*OO[[#This Row],[108 (02JUL1985 09:00:00)-Water Temperature (C)]]*OO[[#This Row],[50]]</f>
        <v>3.5379998767237498E-7</v>
      </c>
      <c r="BA127" s="10">
        <f>3/24000000*OO[[#This Row],[109 (02JUL1985 12:00:00)-Water Temperature (C)]]*OO[[#This Row],[51]]</f>
        <v>3.3065234009299996E-7</v>
      </c>
      <c r="BB127" s="10">
        <f>3/24000000*OO[[#This Row],[110 (02JUL1985 15:00:00)-Water Temperature (C)]]*OO[[#This Row],[52]]</f>
        <v>3.0470947673525005E-7</v>
      </c>
      <c r="BC127" s="10">
        <f>3/24000000*OO[[#This Row],[111 (02JUL1985 18:00:00)-Water Temperature (C)]]*OO[[#This Row],[53]]</f>
        <v>2.74122542413125E-7</v>
      </c>
      <c r="BD127" s="10">
        <f>3/24000000*OO[[#This Row],[112 (02JUL1985 21:00:00)-Water Temperature (C)]]*OO[[#This Row],[54]]</f>
        <v>2.4741289150619999E-7</v>
      </c>
      <c r="BE127" s="10">
        <f>3/24000000*OO[[#This Row],[113 (03JUL1985 00:00:00)-Water Temperature (C)]]*OO[[#This Row],[55]]</f>
        <v>2.2583980122549998E-7</v>
      </c>
      <c r="BF127" s="10">
        <f>3/24000000*OO[[#This Row],[114 (03JUL1985 03:00:00)-Water Temperature (C)]]*OO[[#This Row],[56]]</f>
        <v>2.1675949826493753E-7</v>
      </c>
      <c r="BG127" s="10">
        <f>3/24000000*OO[[#This Row],[115 (03JUL1985 06:00:00)-Water Temperature (C)]]*OO[[#This Row],[57]]</f>
        <v>2.1353208105214998E-7</v>
      </c>
      <c r="BH127" s="10">
        <f>3/24000000*OO[[#This Row],[116 (03JUL1985 09:00:00)-Water Temperature (C)]]*OO[[#This Row],[58]]</f>
        <v>2.1075126484555001E-7</v>
      </c>
      <c r="BI127" s="10">
        <f>3/24000000*OO[[#This Row],[117 (03JUL1985 12:00:00)-Water Temperature (C)]]*OO[[#This Row],[59]]</f>
        <v>2.0719565429602498E-7</v>
      </c>
      <c r="BJ127" s="10">
        <f>3/24000000*OO[[#This Row],[118 (03JUL1985 15:00:00)-Water Temperature (C)]]*OO[[#This Row],[60]]</f>
        <v>1.9669076803199998E-7</v>
      </c>
      <c r="BK127" s="10">
        <f>3/24000000*OO[[#This Row],[119 (03JUL1985 18:00:00)-Water Temperature (C)]]*OO[[#This Row],[61]]</f>
        <v>1.8124986469449999E-7</v>
      </c>
      <c r="BL127" s="10">
        <f>3/24000000*OO[[#This Row],[120 (03JUL1985 21:00:00)-Water Temperature (C)]]*OO[[#This Row],[62]]</f>
        <v>1.6537711742047498E-7</v>
      </c>
      <c r="BM127" s="10">
        <f>3/24000000*OO[[#This Row],[121 (04JUL1985 00:00:00)-Water Temperature (C)]]*OO[[#This Row],[63]]</f>
        <v>1.513086820848E-7</v>
      </c>
      <c r="BN127" s="10">
        <f>3/24000000*OO[[#This Row],[122 (04JUL1985 03:00:00)-Water Temperature (C)]]*OO[[#This Row],[64]]</f>
        <v>1.4400502602018748E-7</v>
      </c>
      <c r="BO127" s="10">
        <f>3/24000000*OO[[#This Row],[123 (04JUL1985 06:00:00)-Water Temperature (C)]]*OO[[#This Row],[65]]</f>
        <v>1.3787374429687499E-7</v>
      </c>
      <c r="BP127" s="10">
        <f>3/24000000*OO[[#This Row],[124 (04JUL1985 09:00:00)-Water Temperature (C)]]*OO[[#This Row],[66]]</f>
        <v>1.3432781894687501E-7</v>
      </c>
      <c r="BQ127" s="10">
        <f>3/24000000*OO[[#This Row],[125 (04JUL1985 12:00:00)-Water Temperature (C)]]*OO[[#This Row],[67]]</f>
        <v>1.2962699921902498E-7</v>
      </c>
      <c r="BR127" s="10">
        <f>3/24000000*OO[[#This Row],[126 (04JUL1985 15:00:00)-Water Temperature (C)]]*OO[[#This Row],[68]]</f>
        <v>1.2409470386539999E-7</v>
      </c>
      <c r="BS127" s="10">
        <f>3/24000000*OO[[#This Row],[127 (04JUL1985 18:00:00)-Water Temperature (C)]]*OO[[#This Row],[69]]</f>
        <v>1.1833286371672499E-7</v>
      </c>
      <c r="BT127" s="10">
        <f>3/24000000*OO[[#This Row],[128 (04JUL1985 21:00:00)-Water Temperature (C)]]*OO[[#This Row],[70]]</f>
        <v>1.1201286001230001E-7</v>
      </c>
      <c r="BU127" s="10">
        <f>3/24000000*OO[[#This Row],[129 (05JUL1985 00:00:00)-Water Temperature (C)]]*OO[[#This Row],[71]]</f>
        <v>1.0538010368291249E-7</v>
      </c>
      <c r="BV127" s="10">
        <f>3/24000000*OO[[#This Row],[130 (05JUL1985 03:00:00)-Water Temperature (C)]]*OO[[#This Row],[72]]</f>
        <v>1.02682557851525E-7</v>
      </c>
      <c r="BW127" s="10">
        <f>3/24000000*OO[[#This Row],[131 (05JUL1985 06:00:00)-Water Temperature (C)]]*OO[[#This Row],[73]]</f>
        <v>9.8796712488374986E-8</v>
      </c>
      <c r="BX127" s="10">
        <f>3/24000000*OO[[#This Row],[132 (05JUL1985 09:00:00)-Water Temperature (C)]]*OO[[#This Row],[74]]</f>
        <v>9.5268311936025014E-8</v>
      </c>
      <c r="BY127" s="10">
        <f>3/24000000*OO[[#This Row],[133 (05JUL1985 12:00:00)-Water Temperature (C)]]*OO[[#This Row],[75]]</f>
        <v>9.2611535117674995E-8</v>
      </c>
      <c r="BZ127" s="10">
        <f>3/24000000*OO[[#This Row],[134 (05JUL1985 15:00:00)-Water Temperature (C)]]*OO[[#This Row],[76]]</f>
        <v>8.8630368438150005E-8</v>
      </c>
      <c r="CA127" s="10">
        <f>3/24000000*OO[[#This Row],[135 (05JUL1985 18:00:00)-Water Temperature (C)]]*OO[[#This Row],[77]]</f>
        <v>8.3365247991037497E-8</v>
      </c>
      <c r="CB127" s="10">
        <f>3/24000000*OO[[#This Row],[136 (05JUL1985 21:00:00)-Water Temperature (C)]]*OO[[#This Row],[78]]</f>
        <v>7.8584474247649997E-8</v>
      </c>
      <c r="CC127" s="10">
        <f>3/24000000*OO[[#This Row],[137 (06JUL1985 00:00:00)-Water Temperature (C)]]*OO[[#This Row],[79]]</f>
        <v>7.4598319832150006E-8</v>
      </c>
      <c r="CD127" s="10">
        <f>3/24000000*OO[[#This Row],[138 (06JUL1985 03:00:00)-Water Temperature (C)]]*OO[[#This Row],[80]]</f>
        <v>7.4391377745125009E-8</v>
      </c>
      <c r="CE127" s="10">
        <f>3/24000000*OO[[#This Row],[139 (06JUL1985 06:00:00)-Water Temperature (C)]]*OO[[#This Row],[81]]</f>
        <v>7.4396395023812495E-8</v>
      </c>
      <c r="CF127" s="10">
        <f>3/24000000*OO[[#This Row],[140 (06JUL1985 09:00:00)-Water Temperature (C)]]*OO[[#This Row],[82]]</f>
        <v>7.479452298024999E-8</v>
      </c>
      <c r="CG127" s="10">
        <f>3/24000000*OO[[#This Row],[141 (06JUL1985 12:00:00)-Water Temperature (C)]]*OO[[#This Row],[83]]</f>
        <v>7.6444798605899994E-8</v>
      </c>
      <c r="CH127" s="10">
        <f>3/24000000*OO[[#This Row],[142 (06JUL1985 15:00:00)-Water Temperature (C)]]*OO[[#This Row],[84]]</f>
        <v>7.5911004370299999E-8</v>
      </c>
      <c r="CI127" s="10">
        <f>3/24000000*OO[[#This Row],[143 (06JUL1985 18:00:00)-Water Temperature (C)]]*OO[[#This Row],[85]]</f>
        <v>7.2288734941875009E-8</v>
      </c>
      <c r="CJ127" s="10">
        <f>3/24000000*OO[[#This Row],[144 (06JUL1985 21:00:00)-Water Temperature (C)]]*OO[[#This Row],[86]]</f>
        <v>6.8137719211800004E-8</v>
      </c>
      <c r="CK127" s="10">
        <f>3/24000000*OO[[#This Row],[145 (07JUL1985 00:00:00)-Water Temperature (C)]]*OO[[#This Row],[87]]</f>
        <v>6.4896701818649988E-8</v>
      </c>
      <c r="CL127" s="10">
        <f>3/24000000*OO[[#This Row],[146 (07JUL1985 03:00:00)-Water Temperature (C)]]*OO[[#This Row],[88]]</f>
        <v>6.4250949905450002E-8</v>
      </c>
      <c r="CM127" s="10">
        <f>3/24000000*OO[[#This Row],[147 (07JUL1985 06:00:00)-Water Temperature (C)]]*OO[[#This Row],[89]]</f>
        <v>6.4390797420112489E-8</v>
      </c>
      <c r="CN127" s="10">
        <f>3/24000000*OO[[#This Row],[148 (07JUL1985 09:00:00)-Water Temperature (C)]]*OO[[#This Row],[90]]</f>
        <v>6.4417214239124994E-8</v>
      </c>
      <c r="CO127" s="10">
        <f>3/24000000*OO[[#This Row],[149 (07JUL1985 12:00:00)-Water Temperature (C)]]*OO[[#This Row],[91]]</f>
        <v>6.368254972449999E-8</v>
      </c>
      <c r="CP127" s="10">
        <f>3/24000000*OO[[#This Row],[150 (07JUL1985 15:00:00)-Water Temperature (C)]]*OO[[#This Row],[92]]</f>
        <v>6.013267801989999E-8</v>
      </c>
      <c r="CQ127" s="10">
        <f>3/24000000*OO[[#This Row],[151 (07JUL1985 18:00:00)-Water Temperature (C)]]*OO[[#This Row],[93]]</f>
        <v>5.52239721454875E-8</v>
      </c>
      <c r="CR127" s="10">
        <f>3/24000000*OO[[#This Row],[152 (07JUL1985 21:00:00)-Water Temperature (C)]]*OO[[#This Row],[94]]</f>
        <v>5.0870801993949997E-8</v>
      </c>
      <c r="CS127" s="10">
        <f>3/24000000*OO[[#This Row],[153 (08JUL1985 00:00:00)-Water Temperature (C)]]*OO[[#This Row],[95]]</f>
        <v>4.7226603138749998E-8</v>
      </c>
      <c r="CT127" s="10">
        <f>3/24000000*OO[[#This Row],[154 (08JUL1985 03:00:00)-Water Temperature (C)]]*OO[[#This Row],[96]]</f>
        <v>4.4762891385849994E-8</v>
      </c>
      <c r="CU127" s="10">
        <f>3/24000000*OO[[#This Row],[155 (08JUL1985 06:00:00)-Water Temperature (C)]]*OO[[#This Row],[97]]</f>
        <v>4.3756120273050001E-8</v>
      </c>
      <c r="CV127" s="10">
        <f>3/24000000*OO[[#This Row],[156 (08JUL1985 09:00:00)-Water Temperature (C)]]*OO[[#This Row],[98]]</f>
        <v>4.2816599501849995E-8</v>
      </c>
      <c r="CW127" s="10">
        <f>3/24000000*OO[[#This Row],[157 (08JUL1985 12:00:00)-Water Temperature (C)]]*OO[[#This Row],[99]]</f>
        <v>4.2833910748999997E-8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3.4811771412809911E-41</v>
      </c>
      <c r="F128" s="10">
        <f>3/24*OO[[#This Row],[62 (26JUN1985 15:00:00)-Water Temperature (C)]]*OO[[#This Row],[4]]/SUM(OO[4])</f>
        <v>1.3439602807592492E-28</v>
      </c>
      <c r="G128" s="10">
        <f>3/24*OO[[#This Row],[63 (26JUN1985 18:00:00)-Water Temperature (C)]]*OO[[#This Row],[5]]/SUM(OO[5])</f>
        <v>2.3581308778924865E-17</v>
      </c>
      <c r="H128" s="10">
        <f>3/24*OO[[#This Row],[64 (26JUN1985 21:00:00)-Water Temperature (C)]]*OO[[#This Row],[6]]/SUM(OO[6])</f>
        <v>1.0708232922631632E-7</v>
      </c>
      <c r="I128" s="10">
        <f>3/24*OO[[#This Row],[65 (27JUN1985 00:00:00)-Water Temperature (C)]]*OO[[#This Row],[7]]/SUM(OO[7])</f>
        <v>1.9299221417335929E-4</v>
      </c>
      <c r="J128" s="10">
        <f>3/24*OO[[#This Row],[66 (27JUN1985 03:00:00)-Water Temperature (C)]]*OO[[#This Row],[8]]/SUM(OO[8])</f>
        <v>8.9801486037648023E-3</v>
      </c>
      <c r="K128" s="10">
        <f>3/24*OO[[#This Row],[67 (27JUN1985 06:00:00)-Water Temperature (C)]]*OO[[#This Row],[9]]/SUM(OO[9])</f>
        <v>5.5738508243218132E-2</v>
      </c>
      <c r="L128" s="10">
        <f>3/24*OO[[#This Row],[68 (27JUN1985 09:00:00)-Water Temperature (C)]]*OO[[#This Row],[10]]/SUM(OO[10])</f>
        <v>8.5065017278445385E-2</v>
      </c>
      <c r="M128" s="10">
        <f>3/24*OO[[#This Row],[69 (27JUN1985 12:00:00)-Water Temperature (C)]]*OO[[#This Row],[11]]/SUM(OO[11])</f>
        <v>4.8138189354469299E-2</v>
      </c>
      <c r="N128" s="10">
        <f>3/24*OO[[#This Row],[70 (27JUN1985 15:00:00)-Water Temperature (C)]]*OO[[#This Row],[12]]/SUM(OO[12])</f>
        <v>1.3172312563259753E-2</v>
      </c>
      <c r="O128" s="10">
        <f>3/24*OO[[#This Row],[71 (27JUN1985 18:00:00)-Water Temperature (C)]]*OO[[#This Row],[13]]/SUM(OO[13])</f>
        <v>2.1639364859306304E-3</v>
      </c>
      <c r="P128" s="10">
        <f>3/24*OO[[#This Row],[72 (27JUN1985 21:00:00)-Water Temperature (C)]]*OO[[#This Row],[14]]/SUM(OO[14])</f>
        <v>2.8558610702922592E-4</v>
      </c>
      <c r="Q128" s="10">
        <f>3/24*OO[[#This Row],[73 (28JUN1985 00:00:00)-Water Temperature (C)]]*OO[[#This Row],[15]]/SUM(OO[15])</f>
        <v>6.5006837900674565E-5</v>
      </c>
      <c r="R128" s="10">
        <f>3/24*OO[[#This Row],[74 (28JUN1985 03:00:00)-Water Temperature (C)]]*OO[[#This Row],[16]]/SUM(OO[16])</f>
        <v>4.5786689121669578E-5</v>
      </c>
      <c r="S128" s="10">
        <f>3/24*OO[[#This Row],[75 (28JUN1985 06:00:00)-Water Temperature (C)]]*OO[[#This Row],[17]]/SUM(OO[17])</f>
        <v>4.9586251200849099E-5</v>
      </c>
      <c r="T128" s="10">
        <f>3/24*OO[[#This Row],[76 (28JUN1985 09:00:00)-Water Temperature (C)]]*OO[[#This Row],[18]]/SUM(OO[18])</f>
        <v>5.4900908296116366E-5</v>
      </c>
      <c r="U128" s="10">
        <f>3/24*OO[[#This Row],[77 (28JUN1985 12:00:00)-Water Temperature (C)]]*OO[[#This Row],[19]]/SUM(OO[19])</f>
        <v>5.6070204581116123E-5</v>
      </c>
      <c r="V128" s="10">
        <f>3/24000000*OO[[#This Row],[78 (28JUN1985 15:00:00)-Water Temperature (C)]]*OO[[#This Row],[20]]</f>
        <v>5.1950446529025001E-5</v>
      </c>
      <c r="W128" s="10">
        <f>3/24000000*OO[[#This Row],[79 (28JUN1985 18:00:00)-Water Temperature (C)]]*OO[[#This Row],[21]]</f>
        <v>4.5906096584400001E-5</v>
      </c>
      <c r="X128" s="10">
        <f>3/24000000*OO[[#This Row],[80 (28JUN1985 21:00:00)-Water Temperature (C)]]*OO[[#This Row],[22]]</f>
        <v>3.9909069424687502E-5</v>
      </c>
      <c r="Y128" s="10">
        <f>3/24000000*OO[[#This Row],[81 (29JUN1985 00:00:00)-Water Temperature (C)]]*OO[[#This Row],[23]]</f>
        <v>3.4752311716499999E-5</v>
      </c>
      <c r="Z128" s="10">
        <f>3/24000000*OO[[#This Row],[82 (29JUN1985 03:00:00)-Water Temperature (C)]]*OO[[#This Row],[24]]</f>
        <v>3.1431202144375001E-5</v>
      </c>
      <c r="AA128" s="10">
        <f>3/24000000*OO[[#This Row],[83 (29JUN1985 06:00:00)-Water Temperature (C)]]*OO[[#This Row],[25]]</f>
        <v>2.9068882717049998E-5</v>
      </c>
      <c r="AB128" s="10">
        <f>3/24000000*OO[[#This Row],[84 (29JUN1985 09:00:00)-Water Temperature (C)]]*OO[[#This Row],[26]]</f>
        <v>2.6517472838999997E-5</v>
      </c>
      <c r="AC128" s="10">
        <f>3/24000000*OO[[#This Row],[85 (29JUN1985 12:00:00)-Water Temperature (C)]]*OO[[#This Row],[27]]</f>
        <v>2.39440945160575E-5</v>
      </c>
      <c r="AD128" s="10">
        <f>3/24000000*OO[[#This Row],[86 (29JUN1985 15:00:00)-Water Temperature (C)]]*OO[[#This Row],[28]]</f>
        <v>2.0942408066804997E-5</v>
      </c>
      <c r="AE128" s="10">
        <f>3/24000000*OO[[#This Row],[88 (29JUN1985 21:00:00)-Water Temperature (C)]]*OO[[#This Row],[30]]</f>
        <v>1.5200629588146247E-5</v>
      </c>
      <c r="AF128" s="10">
        <f>3/24000000*OO[[#This Row],[88 (29JUN1985 21:00:00)-Water Temperature (C)]]*OO[[#This Row],[30]]</f>
        <v>1.5200629588146247E-5</v>
      </c>
      <c r="AG128" s="10">
        <f>3/24000000*OO[[#This Row],[89 (30JUN1985 00:00:00)-Water Temperature (C)]]*OO[[#This Row],[31]]</f>
        <v>1.286499502128E-5</v>
      </c>
      <c r="AH128" s="10">
        <f>3/24000000*OO[[#This Row],[90 (30JUN1985 03:00:00)-Water Temperature (C)]]*OO[[#This Row],[32]]</f>
        <v>1.1339465956650001E-5</v>
      </c>
      <c r="AI128" s="10">
        <f>3/24000000*OO[[#This Row],[91 (30JUN1985 06:00:00)-Water Temperature (C)]]*OO[[#This Row],[33]]</f>
        <v>1.0276530071564998E-5</v>
      </c>
      <c r="AJ128" s="10">
        <f>3/24000000*OO[[#This Row],[92 (30JUN1985 09:00:00)-Water Temperature (C)]]*OO[[#This Row],[34]]</f>
        <v>9.3836636960287501E-6</v>
      </c>
      <c r="AK128" s="10">
        <f>3/24000000*OO[[#This Row],[93 (30JUN1985 12:00:00)-Water Temperature (C)]]*OO[[#This Row],[35]]</f>
        <v>8.5195069574400006E-6</v>
      </c>
      <c r="AL128" s="10">
        <f>3/24000000*OO[[#This Row],[94 (30JUN1985 15:00:00)-Water Temperature (C)]]*OO[[#This Row],[36]]</f>
        <v>7.5137153124499992E-6</v>
      </c>
      <c r="AM128" s="10">
        <f>3/24000000*OO[[#This Row],[95 (30JUN1985 18:00:00)-Water Temperature (C)]]*OO[[#This Row],[37]]</f>
        <v>6.4565160921299995E-6</v>
      </c>
      <c r="AN128" s="10">
        <f>3/24000000*OO[[#This Row],[96 (30JUN1985 21:00:00)-Water Temperature (C)]]*OO[[#This Row],[38]]</f>
        <v>5.5007969256437489E-6</v>
      </c>
      <c r="AO128" s="10">
        <f>3/24000000*OO[[#This Row],[97 (01JUL1985 00:00:00)-Water Temperature (C)]]*OO[[#This Row],[39]]</f>
        <v>4.7177338757849996E-6</v>
      </c>
      <c r="AP128" s="10">
        <f>3/24000000*OO[[#This Row],[98 (01JUL1985 03:00:00)-Water Temperature (C)]]*OO[[#This Row],[40]]</f>
        <v>4.2687066167999995E-6</v>
      </c>
      <c r="AQ128" s="10">
        <f>3/24000000*OO[[#This Row],[99 (01JUL1985 06:00:00)-Water Temperature (C)]]*OO[[#This Row],[41]]</f>
        <v>3.8453050403349998E-6</v>
      </c>
      <c r="AR128" s="10">
        <f>3/24000000*OO[[#This Row],[100 (01JUL1985 09:00:00)-Water Temperature (C)]]*OO[[#This Row],[42]]</f>
        <v>3.3605747377799998E-6</v>
      </c>
      <c r="AS128" s="10">
        <f>3/24000000*OO[[#This Row],[101 (01JUL1985 12:00:00)-Water Temperature (C)]]*OO[[#This Row],[43]]</f>
        <v>2.7438794314587494E-6</v>
      </c>
      <c r="AT128" s="10">
        <f>3/24000000*OO[[#This Row],[102 (01JUL1985 15:00:00)-Water Temperature (C)]]*OO[[#This Row],[44]]</f>
        <v>2.0396729006748749E-6</v>
      </c>
      <c r="AU128" s="10">
        <f>3/24000000*OO[[#This Row],[103 (01JUL1985 18:00:00)-Water Temperature (C)]]*OO[[#This Row],[45]]</f>
        <v>1.4009688414686247E-6</v>
      </c>
      <c r="AV128" s="10">
        <f>3/24000000*OO[[#This Row],[104 (01JUL1985 21:00:00)-Water Temperature (C)]]*OO[[#This Row],[46]]</f>
        <v>9.4744387034474996E-7</v>
      </c>
      <c r="AW128" s="10">
        <f>3/24000000*OO[[#This Row],[105 (02JUL1985 00:00:00)-Water Temperature (C)]]*OO[[#This Row],[47]]</f>
        <v>6.7370655209137511E-7</v>
      </c>
      <c r="AX128" s="10">
        <f>3/24000000*OO[[#This Row],[106 (02JUL1985 03:00:00)-Water Temperature (C)]]*OO[[#This Row],[48]]</f>
        <v>5.3710280103262496E-7</v>
      </c>
      <c r="AY128" s="10">
        <f>3/24000000*OO[[#This Row],[107 (02JUL1985 06:00:00)-Water Temperature (C)]]*OO[[#This Row],[49]]</f>
        <v>4.5938939081624997E-7</v>
      </c>
      <c r="AZ128" s="10">
        <f>3/24000000*OO[[#This Row],[108 (02JUL1985 09:00:00)-Water Temperature (C)]]*OO[[#This Row],[50]]</f>
        <v>4.1323451412075002E-7</v>
      </c>
      <c r="BA128" s="10">
        <f>3/24000000*OO[[#This Row],[109 (02JUL1985 12:00:00)-Water Temperature (C)]]*OO[[#This Row],[51]]</f>
        <v>3.8507105498437506E-7</v>
      </c>
      <c r="BB128" s="10">
        <f>3/24000000*OO[[#This Row],[110 (02JUL1985 15:00:00)-Water Temperature (C)]]*OO[[#This Row],[52]]</f>
        <v>3.5461553807437494E-7</v>
      </c>
      <c r="BC128" s="10">
        <f>3/24000000*OO[[#This Row],[111 (02JUL1985 18:00:00)-Water Temperature (C)]]*OO[[#This Row],[53]]</f>
        <v>3.1916201044787502E-7</v>
      </c>
      <c r="BD128" s="10">
        <f>3/24000000*OO[[#This Row],[112 (02JUL1985 21:00:00)-Water Temperature (C)]]*OO[[#This Row],[54]]</f>
        <v>2.8806461750274997E-7</v>
      </c>
      <c r="BE128" s="10">
        <f>3/24000000*OO[[#This Row],[113 (03JUL1985 00:00:00)-Water Temperature (C)]]*OO[[#This Row],[55]]</f>
        <v>2.6293518298174998E-7</v>
      </c>
      <c r="BF128" s="10">
        <f>3/24000000*OO[[#This Row],[114 (03JUL1985 03:00:00)-Water Temperature (C)]]*OO[[#This Row],[56]]</f>
        <v>2.5214297666039996E-7</v>
      </c>
      <c r="BG128" s="10">
        <f>3/24000000*OO[[#This Row],[115 (03JUL1985 06:00:00)-Water Temperature (C)]]*OO[[#This Row],[57]]</f>
        <v>2.4800438305142497E-7</v>
      </c>
      <c r="BH128" s="10">
        <f>3/24000000*OO[[#This Row],[116 (03JUL1985 09:00:00)-Water Temperature (C)]]*OO[[#This Row],[58]]</f>
        <v>2.4451767162689998E-7</v>
      </c>
      <c r="BI128" s="10">
        <f>3/24000000*OO[[#This Row],[117 (03JUL1985 12:00:00)-Water Temperature (C)]]*OO[[#This Row],[59]]</f>
        <v>2.4029247170594998E-7</v>
      </c>
      <c r="BJ128" s="10">
        <f>3/24000000*OO[[#This Row],[118 (03JUL1985 15:00:00)-Water Temperature (C)]]*OO[[#This Row],[60]]</f>
        <v>2.2823818233726251E-7</v>
      </c>
      <c r="BK128" s="10">
        <f>3/24000000*OO[[#This Row],[119 (03JUL1985 18:00:00)-Water Temperature (C)]]*OO[[#This Row],[61]]</f>
        <v>2.105791629636125E-7</v>
      </c>
      <c r="BL128" s="10">
        <f>3/24000000*OO[[#This Row],[120 (03JUL1985 21:00:00)-Water Temperature (C)]]*OO[[#This Row],[62]]</f>
        <v>1.9226827444719996E-7</v>
      </c>
      <c r="BM128" s="10">
        <f>3/24000000*OO[[#This Row],[121 (04JUL1985 00:00:00)-Water Temperature (C)]]*OO[[#This Row],[63]]</f>
        <v>1.7596330841700002E-7</v>
      </c>
      <c r="BN128" s="10">
        <f>3/24000000*OO[[#This Row],[122 (04JUL1985 03:00:00)-Water Temperature (C)]]*OO[[#This Row],[64]]</f>
        <v>1.6737881263184998E-7</v>
      </c>
      <c r="BO128" s="10">
        <f>3/24000000*OO[[#This Row],[123 (04JUL1985 06:00:00)-Water Temperature (C)]]*OO[[#This Row],[65]]</f>
        <v>1.5999293191251247E-7</v>
      </c>
      <c r="BP128" s="10">
        <f>3/24000000*OO[[#This Row],[124 (04JUL1985 09:00:00)-Water Temperature (C)]]*OO[[#This Row],[66]]</f>
        <v>1.5573287627438749E-7</v>
      </c>
      <c r="BQ128" s="10">
        <f>3/24000000*OO[[#This Row],[125 (04JUL1985 12:00:00)-Water Temperature (C)]]*OO[[#This Row],[67]]</f>
        <v>1.5022139099437501E-7</v>
      </c>
      <c r="BR128" s="10">
        <f>3/24000000*OO[[#This Row],[126 (04JUL1985 15:00:00)-Water Temperature (C)]]*OO[[#This Row],[68]]</f>
        <v>1.43961968461E-7</v>
      </c>
      <c r="BS128" s="10">
        <f>3/24000000*OO[[#This Row],[127 (04JUL1985 18:00:00)-Water Temperature (C)]]*OO[[#This Row],[69]]</f>
        <v>1.37399409825125E-7</v>
      </c>
      <c r="BT128" s="10">
        <f>3/24000000*OO[[#This Row],[128 (04JUL1985 21:00:00)-Water Temperature (C)]]*OO[[#This Row],[70]]</f>
        <v>1.301440246596E-7</v>
      </c>
      <c r="BU128" s="10">
        <f>3/24000000*OO[[#This Row],[129 (05JUL1985 00:00:00)-Water Temperature (C)]]*OO[[#This Row],[71]]</f>
        <v>1.2247857188270002E-7</v>
      </c>
      <c r="BV128" s="10">
        <f>3/24000000*OO[[#This Row],[130 (05JUL1985 03:00:00)-Water Temperature (C)]]*OO[[#This Row],[72]]</f>
        <v>1.1935706609558746E-7</v>
      </c>
      <c r="BW128" s="10">
        <f>3/24000000*OO[[#This Row],[131 (05JUL1985 06:00:00)-Water Temperature (C)]]*OO[[#This Row],[73]]</f>
        <v>1.1477398300969998E-7</v>
      </c>
      <c r="BX128" s="10">
        <f>3/24000000*OO[[#This Row],[132 (05JUL1985 09:00:00)-Water Temperature (C)]]*OO[[#This Row],[74]]</f>
        <v>1.1054908109414998E-7</v>
      </c>
      <c r="BY128" s="10">
        <f>3/24000000*OO[[#This Row],[133 (05JUL1985 12:00:00)-Water Temperature (C)]]*OO[[#This Row],[75]]</f>
        <v>1.0736018691030001E-7</v>
      </c>
      <c r="BZ128" s="10">
        <f>3/24000000*OO[[#This Row],[134 (05JUL1985 15:00:00)-Water Temperature (C)]]*OO[[#This Row],[76]]</f>
        <v>1.027011083422125E-7</v>
      </c>
      <c r="CA128" s="10">
        <f>3/24000000*OO[[#This Row],[135 (05JUL1985 18:00:00)-Water Temperature (C)]]*OO[[#This Row],[77]]</f>
        <v>9.663328599374999E-8</v>
      </c>
      <c r="CB128" s="10">
        <f>3/24000000*OO[[#This Row],[136 (05JUL1985 21:00:00)-Water Temperature (C)]]*OO[[#This Row],[78]]</f>
        <v>9.1088334968899993E-8</v>
      </c>
      <c r="CC128" s="10">
        <f>3/24000000*OO[[#This Row],[137 (06JUL1985 00:00:00)-Water Temperature (C)]]*OO[[#This Row],[79]]</f>
        <v>8.6530627165499987E-8</v>
      </c>
      <c r="CD128" s="10">
        <f>3/24000000*OO[[#This Row],[138 (06JUL1985 03:00:00)-Water Temperature (C)]]*OO[[#This Row],[80]]</f>
        <v>8.6271948512E-8</v>
      </c>
      <c r="CE128" s="10">
        <f>3/24000000*OO[[#This Row],[139 (06JUL1985 06:00:00)-Water Temperature (C)]]*OO[[#This Row],[81]]</f>
        <v>8.6160910212749997E-8</v>
      </c>
      <c r="CF128" s="10">
        <f>3/24000000*OO[[#This Row],[140 (06JUL1985 09:00:00)-Water Temperature (C)]]*OO[[#This Row],[82]]</f>
        <v>8.6546695823874993E-8</v>
      </c>
      <c r="CG128" s="10">
        <f>3/24000000*OO[[#This Row],[141 (06JUL1985 12:00:00)-Water Temperature (C)]]*OO[[#This Row],[83]]</f>
        <v>8.8393963916675006E-8</v>
      </c>
      <c r="CH128" s="10">
        <f>3/24000000*OO[[#This Row],[142 (06JUL1985 15:00:00)-Water Temperature (C)]]*OO[[#This Row],[84]]</f>
        <v>8.7771528975375004E-8</v>
      </c>
      <c r="CI128" s="10">
        <f>3/24000000*OO[[#This Row],[143 (06JUL1985 18:00:00)-Water Temperature (C)]]*OO[[#This Row],[85]]</f>
        <v>8.3630120228125005E-8</v>
      </c>
      <c r="CJ128" s="10">
        <f>3/24000000*OO[[#This Row],[144 (06JUL1985 21:00:00)-Water Temperature (C)]]*OO[[#This Row],[86]]</f>
        <v>7.8862710424800009E-8</v>
      </c>
      <c r="CK128" s="10">
        <f>3/24000000*OO[[#This Row],[145 (07JUL1985 00:00:00)-Water Temperature (C)]]*OO[[#This Row],[87]]</f>
        <v>7.5216503915999999E-8</v>
      </c>
      <c r="CL128" s="10">
        <f>3/24000000*OO[[#This Row],[146 (07JUL1985 03:00:00)-Water Temperature (C)]]*OO[[#This Row],[88]]</f>
        <v>7.4463665344637497E-8</v>
      </c>
      <c r="CM128" s="10">
        <f>3/24000000*OO[[#This Row],[147 (07JUL1985 06:00:00)-Water Temperature (C)]]*OO[[#This Row],[89]]</f>
        <v>7.4489434438325004E-8</v>
      </c>
      <c r="CN128" s="10">
        <f>3/24000000*OO[[#This Row],[148 (07JUL1985 09:00:00)-Water Temperature (C)]]*OO[[#This Row],[90]]</f>
        <v>7.4458908260099998E-8</v>
      </c>
      <c r="CO128" s="10">
        <f>3/24000000*OO[[#This Row],[149 (07JUL1985 12:00:00)-Water Temperature (C)]]*OO[[#This Row],[91]]</f>
        <v>7.3682524453100005E-8</v>
      </c>
      <c r="CP128" s="10">
        <f>3/24000000*OO[[#This Row],[150 (07JUL1985 15:00:00)-Water Temperature (C)]]*OO[[#This Row],[92]]</f>
        <v>6.9707991431650013E-8</v>
      </c>
      <c r="CQ128" s="10">
        <f>3/24000000*OO[[#This Row],[151 (07JUL1985 18:00:00)-Water Temperature (C)]]*OO[[#This Row],[93]]</f>
        <v>6.4062783130849997E-8</v>
      </c>
      <c r="CR128" s="10">
        <f>3/24000000*OO[[#This Row],[152 (07JUL1985 21:00:00)-Water Temperature (C)]]*OO[[#This Row],[94]]</f>
        <v>5.8972923145499991E-8</v>
      </c>
      <c r="CS128" s="10">
        <f>3/24000000*OO[[#This Row],[153 (08JUL1985 00:00:00)-Water Temperature (C)]]*OO[[#This Row],[95]]</f>
        <v>5.4715199580799995E-8</v>
      </c>
      <c r="CT128" s="10">
        <f>3/24000000*OO[[#This Row],[154 (08JUL1985 03:00:00)-Water Temperature (C)]]*OO[[#This Row],[96]]</f>
        <v>5.1845257874574996E-8</v>
      </c>
      <c r="CU128" s="10">
        <f>3/24000000*OO[[#This Row],[155 (08JUL1985 06:00:00)-Water Temperature (C)]]*OO[[#This Row],[97]]</f>
        <v>5.0596668902849996E-8</v>
      </c>
      <c r="CV128" s="10">
        <f>3/24000000*OO[[#This Row],[156 (08JUL1985 09:00:00)-Water Temperature (C)]]*OO[[#This Row],[98]]</f>
        <v>4.9388751143812493E-8</v>
      </c>
      <c r="CW128" s="10">
        <f>3/24000000*OO[[#This Row],[157 (08JUL1985 12:00:00)-Water Temperature (C)]]*OO[[#This Row],[99]]</f>
        <v>4.9225036748599994E-8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4.3355264018895911E-42</v>
      </c>
      <c r="F129" s="10">
        <f>3/24*OO[[#This Row],[62 (26JUN1985 15:00:00)-Water Temperature (C)]]*OO[[#This Row],[4]]/SUM(OO[4])</f>
        <v>1.9167382988837971E-29</v>
      </c>
      <c r="G129" s="10">
        <f>3/24*OO[[#This Row],[63 (26JUN1985 18:00:00)-Water Temperature (C)]]*OO[[#This Row],[5]]/SUM(OO[5])</f>
        <v>3.684809123233971E-18</v>
      </c>
      <c r="H129" s="10">
        <f>3/24*OO[[#This Row],[64 (26JUN1985 21:00:00)-Water Temperature (C)]]*OO[[#This Row],[6]]/SUM(OO[6])</f>
        <v>4.3476039884862836E-8</v>
      </c>
      <c r="I129" s="10">
        <f>3/24*OO[[#This Row],[65 (27JUN1985 00:00:00)-Water Temperature (C)]]*OO[[#This Row],[7]]/SUM(OO[7])</f>
        <v>1.1719354670472466E-4</v>
      </c>
      <c r="J129" s="10">
        <f>3/24*OO[[#This Row],[66 (27JUN1985 03:00:00)-Water Temperature (C)]]*OO[[#This Row],[8]]/SUM(OO[8])</f>
        <v>6.6138080776592971E-3</v>
      </c>
      <c r="K129" s="10">
        <f>3/24*OO[[#This Row],[67 (27JUN1985 06:00:00)-Water Temperature (C)]]*OO[[#This Row],[9]]/SUM(OO[9])</f>
        <v>4.6908433261672045E-2</v>
      </c>
      <c r="L129" s="10">
        <f>3/24*OO[[#This Row],[68 (27JUN1985 09:00:00)-Water Temperature (C)]]*OO[[#This Row],[10]]/SUM(OO[10])</f>
        <v>7.8955547886949834E-2</v>
      </c>
      <c r="M129" s="10">
        <f>3/24*OO[[#This Row],[69 (27JUN1985 12:00:00)-Water Temperature (C)]]*OO[[#This Row],[11]]/SUM(OO[11])</f>
        <v>4.8256354436767152E-2</v>
      </c>
      <c r="N129" s="10">
        <f>3/24*OO[[#This Row],[70 (27JUN1985 15:00:00)-Water Temperature (C)]]*OO[[#This Row],[12]]/SUM(OO[12])</f>
        <v>1.3994745356227719E-2</v>
      </c>
      <c r="O129" s="10">
        <f>3/24*OO[[#This Row],[71 (27JUN1985 18:00:00)-Water Temperature (C)]]*OO[[#This Row],[13]]/SUM(OO[13])</f>
        <v>2.3912463082314218E-3</v>
      </c>
      <c r="P129" s="10">
        <f>3/24*OO[[#This Row],[72 (27JUN1985 21:00:00)-Water Temperature (C)]]*OO[[#This Row],[14]]/SUM(OO[14])</f>
        <v>3.1628660318469689E-4</v>
      </c>
      <c r="Q129" s="10">
        <f>3/24*OO[[#This Row],[73 (28JUN1985 00:00:00)-Water Temperature (C)]]*OO[[#This Row],[15]]/SUM(OO[15])</f>
        <v>6.5476407162804321E-5</v>
      </c>
      <c r="R129" s="10">
        <f>3/24*OO[[#This Row],[74 (28JUN1985 03:00:00)-Water Temperature (C)]]*OO[[#This Row],[16]]/SUM(OO[16])</f>
        <v>4.2500052704452723E-5</v>
      </c>
      <c r="S129" s="10">
        <f>3/24*OO[[#This Row],[75 (28JUN1985 06:00:00)-Water Temperature (C)]]*OO[[#This Row],[17]]/SUM(OO[17])</f>
        <v>4.5315814512460858E-5</v>
      </c>
      <c r="T129" s="10">
        <f>3/24*OO[[#This Row],[76 (28JUN1985 09:00:00)-Water Temperature (C)]]*OO[[#This Row],[18]]/SUM(OO[18])</f>
        <v>5.0299566749871061E-5</v>
      </c>
      <c r="U129" s="10">
        <f>3/24*OO[[#This Row],[77 (28JUN1985 12:00:00)-Water Temperature (C)]]*OO[[#This Row],[19]]/SUM(OO[19])</f>
        <v>5.1650692349362922E-5</v>
      </c>
      <c r="V129" s="10">
        <f>3/24000000*OO[[#This Row],[78 (28JUN1985 15:00:00)-Water Temperature (C)]]*OO[[#This Row],[20]]</f>
        <v>4.8050484806612494E-5</v>
      </c>
      <c r="W129" s="10">
        <f>3/24000000*OO[[#This Row],[79 (28JUN1985 18:00:00)-Water Temperature (C)]]*OO[[#This Row],[21]]</f>
        <v>4.2524275055700006E-5</v>
      </c>
      <c r="X129" s="10">
        <f>3/24000000*OO[[#This Row],[80 (28JUN1985 21:00:00)-Water Temperature (C)]]*OO[[#This Row],[22]]</f>
        <v>3.6951997017399994E-5</v>
      </c>
      <c r="Y129" s="10">
        <f>3/24000000*OO[[#This Row],[81 (29JUN1985 00:00:00)-Water Temperature (C)]]*OO[[#This Row],[23]]</f>
        <v>3.2165037998999998E-5</v>
      </c>
      <c r="Z129" s="10">
        <f>3/24000000*OO[[#This Row],[82 (29JUN1985 03:00:00)-Water Temperature (C)]]*OO[[#This Row],[24]]</f>
        <v>2.9056769870487501E-5</v>
      </c>
      <c r="AA129" s="10">
        <f>3/24000000*OO[[#This Row],[83 (29JUN1985 06:00:00)-Water Temperature (C)]]*OO[[#This Row],[25]]</f>
        <v>2.68485254706E-5</v>
      </c>
      <c r="AB129" s="10">
        <f>3/24000000*OO[[#This Row],[84 (29JUN1985 09:00:00)-Water Temperature (C)]]*OO[[#This Row],[26]]</f>
        <v>2.4473704144319998E-5</v>
      </c>
      <c r="AC129" s="10">
        <f>3/24000000*OO[[#This Row],[85 (29JUN1985 12:00:00)-Water Temperature (C)]]*OO[[#This Row],[27]]</f>
        <v>2.2074618455582498E-5</v>
      </c>
      <c r="AD129" s="10">
        <f>3/24000000*OO[[#This Row],[86 (29JUN1985 15:00:00)-Water Temperature (C)]]*OO[[#This Row],[28]]</f>
        <v>1.9302991000361246E-5</v>
      </c>
      <c r="AE129" s="10">
        <f>3/24000000*OO[[#This Row],[88 (29JUN1985 21:00:00)-Water Temperature (C)]]*OO[[#This Row],[30]]</f>
        <v>1.4015904503790001E-5</v>
      </c>
      <c r="AF129" s="10">
        <f>3/24000000*OO[[#This Row],[88 (29JUN1985 21:00:00)-Water Temperature (C)]]*OO[[#This Row],[30]]</f>
        <v>1.4015904503790001E-5</v>
      </c>
      <c r="AG129" s="10">
        <f>3/24000000*OO[[#This Row],[89 (30JUN1985 00:00:00)-Water Temperature (C)]]*OO[[#This Row],[31]]</f>
        <v>1.18438253173275E-5</v>
      </c>
      <c r="AH129" s="10">
        <f>3/24000000*OO[[#This Row],[90 (30JUN1985 03:00:00)-Water Temperature (C)]]*OO[[#This Row],[32]]</f>
        <v>1.041285956162375E-5</v>
      </c>
      <c r="AI129" s="10">
        <f>3/24000000*OO[[#This Row],[91 (30JUN1985 06:00:00)-Water Temperature (C)]]*OO[[#This Row],[33]]</f>
        <v>9.4180438012687511E-6</v>
      </c>
      <c r="AJ129" s="10">
        <f>3/24000000*OO[[#This Row],[92 (30JUN1985 09:00:00)-Water Temperature (C)]]*OO[[#This Row],[34]]</f>
        <v>8.580119505429999E-6</v>
      </c>
      <c r="AK129" s="10">
        <f>3/24000000*OO[[#This Row],[93 (30JUN1985 12:00:00)-Water Temperature (C)]]*OO[[#This Row],[35]]</f>
        <v>7.7641841252762514E-6</v>
      </c>
      <c r="AL129" s="10">
        <f>3/24000000*OO[[#This Row],[94 (30JUN1985 15:00:00)-Water Temperature (C)]]*OO[[#This Row],[36]]</f>
        <v>6.8293507800149984E-6</v>
      </c>
      <c r="AM129" s="10">
        <f>3/24000000*OO[[#This Row],[95 (30JUN1985 18:00:00)-Water Temperature (C)]]*OO[[#This Row],[37]]</f>
        <v>5.8648138259249987E-6</v>
      </c>
      <c r="AN129" s="10">
        <f>3/24000000*OO[[#This Row],[96 (30JUN1985 21:00:00)-Water Temperature (C)]]*OO[[#This Row],[38]]</f>
        <v>4.9973317479150002E-6</v>
      </c>
      <c r="AO129" s="10">
        <f>3/24000000*OO[[#This Row],[97 (01JUL1985 00:00:00)-Water Temperature (C)]]*OO[[#This Row],[39]]</f>
        <v>4.2853959352937492E-6</v>
      </c>
      <c r="AP129" s="10">
        <f>3/24000000*OO[[#This Row],[98 (01JUL1985 03:00:00)-Water Temperature (C)]]*OO[[#This Row],[40]]</f>
        <v>3.8741669898749991E-6</v>
      </c>
      <c r="AQ129" s="10">
        <f>3/24000000*OO[[#This Row],[99 (01JUL1985 06:00:00)-Water Temperature (C)]]*OO[[#This Row],[41]]</f>
        <v>3.4837663526999994E-6</v>
      </c>
      <c r="AR129" s="10">
        <f>3/24000000*OO[[#This Row],[100 (01JUL1985 09:00:00)-Water Temperature (C)]]*OO[[#This Row],[42]]</f>
        <v>3.0501900544224994E-6</v>
      </c>
      <c r="AS129" s="10">
        <f>3/24000000*OO[[#This Row],[101 (01JUL1985 12:00:00)-Water Temperature (C)]]*OO[[#This Row],[43]]</f>
        <v>2.5054578377057498E-6</v>
      </c>
      <c r="AT129" s="10">
        <f>3/24000000*OO[[#This Row],[102 (01JUL1985 15:00:00)-Water Temperature (C)]]*OO[[#This Row],[44]]</f>
        <v>1.87666221794025E-6</v>
      </c>
      <c r="AU129" s="10">
        <f>3/24000000*OO[[#This Row],[103 (01JUL1985 18:00:00)-Water Temperature (C)]]*OO[[#This Row],[45]]</f>
        <v>1.2953746884273749E-6</v>
      </c>
      <c r="AV129" s="10">
        <f>3/24000000*OO[[#This Row],[104 (01JUL1985 21:00:00)-Water Temperature (C)]]*OO[[#This Row],[46]]</f>
        <v>8.7515079777775013E-7</v>
      </c>
      <c r="AW129" s="10">
        <f>3/24000000*OO[[#This Row],[105 (02JUL1985 00:00:00)-Water Temperature (C)]]*OO[[#This Row],[47]]</f>
        <v>6.1907948742799998E-7</v>
      </c>
      <c r="AX129" s="10">
        <f>3/24000000*OO[[#This Row],[106 (02JUL1985 03:00:00)-Water Temperature (C)]]*OO[[#This Row],[48]]</f>
        <v>4.902842327895E-7</v>
      </c>
      <c r="AY129" s="10">
        <f>3/24000000*OO[[#This Row],[107 (02JUL1985 06:00:00)-Water Temperature (C)]]*OO[[#This Row],[49]]</f>
        <v>4.1622414660600004E-7</v>
      </c>
      <c r="AZ129" s="10">
        <f>3/24000000*OO[[#This Row],[108 (02JUL1985 09:00:00)-Water Temperature (C)]]*OO[[#This Row],[50]]</f>
        <v>3.7219290250299997E-7</v>
      </c>
      <c r="BA129" s="10">
        <f>3/24000000*OO[[#This Row],[109 (02JUL1985 12:00:00)-Water Temperature (C)]]*OO[[#This Row],[51]]</f>
        <v>3.4565723304749997E-7</v>
      </c>
      <c r="BB129" s="10">
        <f>3/24000000*OO[[#This Row],[110 (02JUL1985 15:00:00)-Water Temperature (C)]]*OO[[#This Row],[52]]</f>
        <v>3.1797086263062501E-7</v>
      </c>
      <c r="BC129" s="10">
        <f>3/24000000*OO[[#This Row],[111 (02JUL1985 18:00:00)-Water Temperature (C)]]*OO[[#This Row],[53]]</f>
        <v>2.8631675107199998E-7</v>
      </c>
      <c r="BD129" s="10">
        <f>3/24000000*OO[[#This Row],[112 (02JUL1985 21:00:00)-Water Temperature (C)]]*OO[[#This Row],[54]]</f>
        <v>2.5842109987580001E-7</v>
      </c>
      <c r="BE129" s="10">
        <f>3/24000000*OO[[#This Row],[113 (03JUL1985 00:00:00)-Water Temperature (C)]]*OO[[#This Row],[55]]</f>
        <v>2.3585872959281249E-7</v>
      </c>
      <c r="BF129" s="10">
        <f>3/24000000*OO[[#This Row],[114 (03JUL1985 03:00:00)-Water Temperature (C)]]*OO[[#This Row],[56]]</f>
        <v>2.2600763024242496E-7</v>
      </c>
      <c r="BG129" s="10">
        <f>3/24000000*OO[[#This Row],[115 (03JUL1985 06:00:00)-Water Temperature (C)]]*OO[[#This Row],[57]]</f>
        <v>2.2204081153789999E-7</v>
      </c>
      <c r="BH129" s="10">
        <f>3/24000000*OO[[#This Row],[116 (03JUL1985 09:00:00)-Water Temperature (C)]]*OO[[#This Row],[58]]</f>
        <v>2.1860176555766249E-7</v>
      </c>
      <c r="BI129" s="10">
        <f>3/24000000*OO[[#This Row],[117 (03JUL1985 12:00:00)-Water Temperature (C)]]*OO[[#This Row],[59]]</f>
        <v>2.1472624776524999E-7</v>
      </c>
      <c r="BJ129" s="10">
        <f>3/24000000*OO[[#This Row],[118 (03JUL1985 15:00:00)-Water Temperature (C)]]*OO[[#This Row],[60]]</f>
        <v>2.0401329154106248E-7</v>
      </c>
      <c r="BK129" s="10">
        <f>3/24000000*OO[[#This Row],[119 (03JUL1985 18:00:00)-Water Temperature (C)]]*OO[[#This Row],[61]]</f>
        <v>1.88474789256975E-7</v>
      </c>
      <c r="BL129" s="10">
        <f>3/24000000*OO[[#This Row],[120 (03JUL1985 21:00:00)-Water Temperature (C)]]*OO[[#This Row],[62]]</f>
        <v>1.7221848514635003E-7</v>
      </c>
      <c r="BM129" s="10">
        <f>3/24000000*OO[[#This Row],[121 (04JUL1985 00:00:00)-Water Temperature (C)]]*OO[[#This Row],[63]]</f>
        <v>1.576627032697125E-7</v>
      </c>
      <c r="BN129" s="10">
        <f>3/24000000*OO[[#This Row],[122 (04JUL1985 03:00:00)-Water Temperature (C)]]*OO[[#This Row],[64]]</f>
        <v>1.4991022217056251E-7</v>
      </c>
      <c r="BO129" s="10">
        <f>3/24000000*OO[[#This Row],[123 (04JUL1985 06:00:00)-Water Temperature (C)]]*OO[[#This Row],[65]]</f>
        <v>1.4304620470602501E-7</v>
      </c>
      <c r="BP129" s="10">
        <f>3/24000000*OO[[#This Row],[124 (04JUL1985 09:00:00)-Water Temperature (C)]]*OO[[#This Row],[66]]</f>
        <v>1.39121512632675E-7</v>
      </c>
      <c r="BQ129" s="10">
        <f>3/24000000*OO[[#This Row],[125 (04JUL1985 12:00:00)-Water Temperature (C)]]*OO[[#This Row],[67]]</f>
        <v>1.3411221336600001E-7</v>
      </c>
      <c r="BR129" s="10">
        <f>3/24000000*OO[[#This Row],[126 (04JUL1985 15:00:00)-Water Temperature (C)]]*OO[[#This Row],[68]]</f>
        <v>1.2864599316852501E-7</v>
      </c>
      <c r="BS129" s="10">
        <f>3/24000000*OO[[#This Row],[127 (04JUL1985 18:00:00)-Water Temperature (C)]]*OO[[#This Row],[69]]</f>
        <v>1.2290659700444999E-7</v>
      </c>
      <c r="BT129" s="10">
        <f>3/24000000*OO[[#This Row],[128 (04JUL1985 21:00:00)-Water Temperature (C)]]*OO[[#This Row],[70]]</f>
        <v>1.164953761455E-7</v>
      </c>
      <c r="BU129" s="10">
        <f>3/24000000*OO[[#This Row],[129 (05JUL1985 00:00:00)-Water Temperature (C)]]*OO[[#This Row],[71]]</f>
        <v>1.0966539006499999E-7</v>
      </c>
      <c r="BV129" s="10">
        <f>3/24000000*OO[[#This Row],[130 (05JUL1985 03:00:00)-Water Temperature (C)]]*OO[[#This Row],[72]]</f>
        <v>1.0689098487199999E-7</v>
      </c>
      <c r="BW129" s="10">
        <f>3/24000000*OO[[#This Row],[131 (05JUL1985 06:00:00)-Water Temperature (C)]]*OO[[#This Row],[73]]</f>
        <v>1.027294431988125E-7</v>
      </c>
      <c r="BX129" s="10">
        <f>3/24000000*OO[[#This Row],[132 (05JUL1985 09:00:00)-Water Temperature (C)]]*OO[[#This Row],[74]]</f>
        <v>9.8846868023249992E-8</v>
      </c>
      <c r="BY129" s="10">
        <f>3/24000000*OO[[#This Row],[133 (05JUL1985 12:00:00)-Water Temperature (C)]]*OO[[#This Row],[75]]</f>
        <v>9.5880619476999991E-8</v>
      </c>
      <c r="BZ129" s="10">
        <f>3/24000000*OO[[#This Row],[134 (05JUL1985 15:00:00)-Water Temperature (C)]]*OO[[#This Row],[76]]</f>
        <v>9.16783911555E-8</v>
      </c>
      <c r="CA129" s="10">
        <f>3/24000000*OO[[#This Row],[135 (05JUL1985 18:00:00)-Water Temperature (C)]]*OO[[#This Row],[77]]</f>
        <v>8.6300284735999987E-8</v>
      </c>
      <c r="CB129" s="10">
        <f>3/24000000*OO[[#This Row],[136 (05JUL1985 21:00:00)-Water Temperature (C)]]*OO[[#This Row],[78]]</f>
        <v>8.133926238110001E-8</v>
      </c>
      <c r="CC129" s="10">
        <f>3/24000000*OO[[#This Row],[137 (06JUL1985 00:00:00)-Water Temperature (C)]]*OO[[#This Row],[79]]</f>
        <v>7.7319286015274993E-8</v>
      </c>
      <c r="CD129" s="10">
        <f>3/24000000*OO[[#This Row],[138 (06JUL1985 03:00:00)-Water Temperature (C)]]*OO[[#This Row],[80]]</f>
        <v>7.7128445267562502E-8</v>
      </c>
      <c r="CE129" s="10">
        <f>3/24000000*OO[[#This Row],[139 (06JUL1985 06:00:00)-Water Temperature (C)]]*OO[[#This Row],[81]]</f>
        <v>7.6922962817962486E-8</v>
      </c>
      <c r="CF129" s="10">
        <f>3/24000000*OO[[#This Row],[140 (06JUL1985 09:00:00)-Water Temperature (C)]]*OO[[#This Row],[82]]</f>
        <v>7.7189262123887503E-8</v>
      </c>
      <c r="CG129" s="10">
        <f>3/24000000*OO[[#This Row],[141 (06JUL1985 12:00:00)-Water Temperature (C)]]*OO[[#This Row],[83]]</f>
        <v>7.8794319319999998E-8</v>
      </c>
      <c r="CH129" s="10">
        <f>3/24000000*OO[[#This Row],[142 (06JUL1985 15:00:00)-Water Temperature (C)]]*OO[[#This Row],[84]]</f>
        <v>7.8215508681749998E-8</v>
      </c>
      <c r="CI129" s="10">
        <f>3/24000000*OO[[#This Row],[143 (06JUL1985 18:00:00)-Water Temperature (C)]]*OO[[#This Row],[85]]</f>
        <v>7.4580663101300012E-8</v>
      </c>
      <c r="CJ129" s="10">
        <f>3/24000000*OO[[#This Row],[144 (06JUL1985 21:00:00)-Water Temperature (C)]]*OO[[#This Row],[86]]</f>
        <v>7.0358323361424996E-8</v>
      </c>
      <c r="CK129" s="10">
        <f>3/24000000*OO[[#This Row],[145 (07JUL1985 00:00:00)-Water Temperature (C)]]*OO[[#This Row],[87]]</f>
        <v>6.720131397734999E-8</v>
      </c>
      <c r="CL129" s="10">
        <f>3/24000000*OO[[#This Row],[146 (07JUL1985 03:00:00)-Water Temperature (C)]]*OO[[#This Row],[88]]</f>
        <v>6.654686461474998E-8</v>
      </c>
      <c r="CM129" s="10">
        <f>3/24000000*OO[[#This Row],[147 (07JUL1985 06:00:00)-Water Temperature (C)]]*OO[[#This Row],[89]]</f>
        <v>6.6479118882050004E-8</v>
      </c>
      <c r="CN129" s="10">
        <f>3/24000000*OO[[#This Row],[148 (07JUL1985 09:00:00)-Water Temperature (C)]]*OO[[#This Row],[90]]</f>
        <v>6.6356483865124996E-8</v>
      </c>
      <c r="CO129" s="10">
        <f>3/24000000*OO[[#This Row],[149 (07JUL1985 12:00:00)-Water Temperature (C)]]*OO[[#This Row],[91]]</f>
        <v>6.5730301160949985E-8</v>
      </c>
      <c r="CP129" s="10">
        <f>3/24000000*OO[[#This Row],[150 (07JUL1985 15:00:00)-Water Temperature (C)]]*OO[[#This Row],[92]]</f>
        <v>6.230925887119999E-8</v>
      </c>
      <c r="CQ129" s="10">
        <f>3/24000000*OO[[#This Row],[151 (07JUL1985 18:00:00)-Water Temperature (C)]]*OO[[#This Row],[93]]</f>
        <v>5.7317520762450001E-8</v>
      </c>
      <c r="CR129" s="10">
        <f>3/24000000*OO[[#This Row],[152 (07JUL1985 21:00:00)-Water Temperature (C)]]*OO[[#This Row],[94]]</f>
        <v>5.2734252111487497E-8</v>
      </c>
      <c r="CS129" s="10">
        <f>3/24000000*OO[[#This Row],[153 (08JUL1985 00:00:00)-Water Temperature (C)]]*OO[[#This Row],[95]]</f>
        <v>4.8898020466375003E-8</v>
      </c>
      <c r="CT129" s="10">
        <f>3/24000000*OO[[#This Row],[154 (08JUL1985 03:00:00)-Water Temperature (C)]]*OO[[#This Row],[96]]</f>
        <v>4.6319961163500002E-8</v>
      </c>
      <c r="CU129" s="10">
        <f>3/24000000*OO[[#This Row],[155 (08JUL1985 06:00:00)-Water Temperature (C)]]*OO[[#This Row],[97]]</f>
        <v>4.5149046953400001E-8</v>
      </c>
      <c r="CV129" s="10">
        <f>3/24000000*OO[[#This Row],[156 (08JUL1985 09:00:00)-Water Temperature (C)]]*OO[[#This Row],[98]]</f>
        <v>4.3970096169675E-8</v>
      </c>
      <c r="CW129" s="10">
        <f>3/24000000*OO[[#This Row],[157 (08JUL1985 12:00:00)-Water Temperature (C)]]*OO[[#This Row],[99]]</f>
        <v>4.3666852449400003E-8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5.2312849886109951E-43</v>
      </c>
      <c r="F130" s="10">
        <f>3/24*OO[[#This Row],[62 (26JUN1985 15:00:00)-Water Temperature (C)]]*OO[[#This Row],[4]]/SUM(OO[4])</f>
        <v>2.703986223444124E-30</v>
      </c>
      <c r="G130" s="10">
        <f>3/24*OO[[#This Row],[63 (26JUN1985 18:00:00)-Water Temperature (C)]]*OO[[#This Row],[5]]/SUM(OO[5])</f>
        <v>5.8590131288359164E-19</v>
      </c>
      <c r="H130" s="10">
        <f>3/24*OO[[#This Row],[64 (26JUN1985 21:00:00)-Water Temperature (C)]]*OO[[#This Row],[6]]/SUM(OO[6])</f>
        <v>1.8231584738240268E-8</v>
      </c>
      <c r="I130" s="10">
        <f>3/24*OO[[#This Row],[65 (27JUN1985 00:00:00)-Water Temperature (C)]]*OO[[#This Row],[7]]/SUM(OO[7])</f>
        <v>7.4159617612458266E-5</v>
      </c>
      <c r="J130" s="10">
        <f>3/24*OO[[#This Row],[66 (27JUN1985 03:00:00)-Water Temperature (C)]]*OO[[#This Row],[8]]/SUM(OO[8])</f>
        <v>5.0436256886357026E-3</v>
      </c>
      <c r="K130" s="10">
        <f>3/24*OO[[#This Row],[67 (27JUN1985 06:00:00)-Water Temperature (C)]]*OO[[#This Row],[9]]/SUM(OO[9])</f>
        <v>4.0675720841172068E-2</v>
      </c>
      <c r="L130" s="10">
        <f>3/24*OO[[#This Row],[68 (27JUN1985 09:00:00)-Water Temperature (C)]]*OO[[#This Row],[10]]/SUM(OO[10])</f>
        <v>7.5472579408451257E-2</v>
      </c>
      <c r="M130" s="10">
        <f>3/24*OO[[#This Row],[69 (27JUN1985 12:00:00)-Water Temperature (C)]]*OO[[#This Row],[11]]/SUM(OO[11])</f>
        <v>4.9638497832222135E-2</v>
      </c>
      <c r="N130" s="10">
        <f>3/24*OO[[#This Row],[70 (27JUN1985 15:00:00)-Water Temperature (C)]]*OO[[#This Row],[12]]/SUM(OO[12])</f>
        <v>1.5259902387441423E-2</v>
      </c>
      <c r="O130" s="10">
        <f>3/24*OO[[#This Row],[71 (27JUN1985 18:00:00)-Water Temperature (C)]]*OO[[#This Row],[13]]/SUM(OO[13])</f>
        <v>2.7168319118330096E-3</v>
      </c>
      <c r="P130" s="10">
        <f>3/24*OO[[#This Row],[72 (27JUN1985 21:00:00)-Water Temperature (C)]]*OO[[#This Row],[14]]/SUM(OO[14])</f>
        <v>3.6318758352975002E-4</v>
      </c>
      <c r="Q130" s="10">
        <f>3/24*OO[[#This Row],[73 (28JUN1985 00:00:00)-Water Temperature (C)]]*OO[[#This Row],[15]]/SUM(OO[15])</f>
        <v>6.9604206984764431E-5</v>
      </c>
      <c r="R130" s="10">
        <f>3/24*OO[[#This Row],[74 (28JUN1985 03:00:00)-Water Temperature (C)]]*OO[[#This Row],[16]]/SUM(OO[16])</f>
        <v>4.1695223107592364E-5</v>
      </c>
      <c r="S130" s="10">
        <f>3/24*OO[[#This Row],[75 (28JUN1985 06:00:00)-Water Temperature (C)]]*OO[[#This Row],[17]]/SUM(OO[17])</f>
        <v>4.3891725678474618E-5</v>
      </c>
      <c r="T130" s="10">
        <f>3/24*OO[[#This Row],[76 (28JUN1985 09:00:00)-Water Temperature (C)]]*OO[[#This Row],[18]]/SUM(OO[18])</f>
        <v>4.908124270025311E-5</v>
      </c>
      <c r="U130" s="10">
        <f>3/24*OO[[#This Row],[77 (28JUN1985 12:00:00)-Water Temperature (C)]]*OO[[#This Row],[19]]/SUM(OO[19])</f>
        <v>5.0986695316352586E-5</v>
      </c>
      <c r="V130" s="10">
        <f>3/24000000*OO[[#This Row],[78 (28JUN1985 15:00:00)-Water Temperature (C)]]*OO[[#This Row],[20]]</f>
        <v>4.7939300062599994E-5</v>
      </c>
      <c r="W130" s="10">
        <f>3/24000000*OO[[#This Row],[79 (28JUN1985 18:00:00)-Water Temperature (C)]]*OO[[#This Row],[21]]</f>
        <v>4.2749239399825003E-5</v>
      </c>
      <c r="X130" s="10">
        <f>3/24000000*OO[[#This Row],[80 (28JUN1985 21:00:00)-Water Temperature (C)]]*OO[[#This Row],[22]]</f>
        <v>3.7407344613274999E-5</v>
      </c>
      <c r="Y130" s="10">
        <f>3/24000000*OO[[#This Row],[81 (29JUN1985 00:00:00)-Water Temperature (C)]]*OO[[#This Row],[23]]</f>
        <v>3.2778978295050001E-5</v>
      </c>
      <c r="Z130" s="10">
        <f>3/24000000*OO[[#This Row],[82 (29JUN1985 03:00:00)-Water Temperature (C)]]*OO[[#This Row],[24]]</f>
        <v>2.9776613232625E-5</v>
      </c>
      <c r="AA130" s="10">
        <f>3/24000000*OO[[#This Row],[83 (29JUN1985 06:00:00)-Water Temperature (C)]]*OO[[#This Row],[25]]</f>
        <v>2.7714848006449999E-5</v>
      </c>
      <c r="AB130" s="10">
        <f>3/24000000*OO[[#This Row],[84 (29JUN1985 09:00:00)-Water Temperature (C)]]*OO[[#This Row],[26]]</f>
        <v>2.5465552385974995E-5</v>
      </c>
      <c r="AC130" s="10">
        <f>3/24000000*OO[[#This Row],[85 (29JUN1985 12:00:00)-Water Temperature (C)]]*OO[[#This Row],[27]]</f>
        <v>2.3175024289312495E-5</v>
      </c>
      <c r="AD130" s="10">
        <f>3/24000000*OO[[#This Row],[86 (29JUN1985 15:00:00)-Water Temperature (C)]]*OO[[#This Row],[28]]</f>
        <v>2.0468327967045003E-5</v>
      </c>
      <c r="AE130" s="10">
        <f>3/24000000*OO[[#This Row],[88 (29JUN1985 21:00:00)-Water Temperature (C)]]*OO[[#This Row],[30]]</f>
        <v>1.5149798341242498E-5</v>
      </c>
      <c r="AF130" s="10">
        <f>3/24000000*OO[[#This Row],[88 (29JUN1985 21:00:00)-Water Temperature (C)]]*OO[[#This Row],[30]]</f>
        <v>1.5149798341242498E-5</v>
      </c>
      <c r="AG130" s="10">
        <f>3/24000000*OO[[#This Row],[89 (30JUN1985 00:00:00)-Water Temperature (C)]]*OO[[#This Row],[31]]</f>
        <v>1.291373405731E-5</v>
      </c>
      <c r="AH130" s="10">
        <f>3/24000000*OO[[#This Row],[90 (30JUN1985 03:00:00)-Water Temperature (C)]]*OO[[#This Row],[32]]</f>
        <v>1.1440087125637502E-5</v>
      </c>
      <c r="AI130" s="10">
        <f>3/24000000*OO[[#This Row],[91 (30JUN1985 06:00:00)-Water Temperature (C)]]*OO[[#This Row],[33]]</f>
        <v>1.0432237971512499E-5</v>
      </c>
      <c r="AJ130" s="10">
        <f>3/24000000*OO[[#This Row],[92 (30JUN1985 09:00:00)-Water Temperature (C)]]*OO[[#This Row],[34]]</f>
        <v>9.6006157935875012E-6</v>
      </c>
      <c r="AK130" s="10">
        <f>3/24000000*OO[[#This Row],[93 (30JUN1985 12:00:00)-Water Temperature (C)]]*OO[[#This Row],[35]]</f>
        <v>8.7869346042674992E-6</v>
      </c>
      <c r="AL130" s="10">
        <f>3/24000000*OO[[#This Row],[94 (30JUN1985 15:00:00)-Water Temperature (C)]]*OO[[#This Row],[36]]</f>
        <v>7.8228190490537492E-6</v>
      </c>
      <c r="AM130" s="10">
        <f>3/24000000*OO[[#This Row],[95 (30JUN1985 18:00:00)-Water Temperature (C)]]*OO[[#This Row],[37]]</f>
        <v>6.7949450015374992E-6</v>
      </c>
      <c r="AN130" s="10">
        <f>3/24000000*OO[[#This Row],[96 (30JUN1985 21:00:00)-Water Temperature (C)]]*OO[[#This Row],[38]]</f>
        <v>5.8525112115750003E-6</v>
      </c>
      <c r="AO130" s="10">
        <f>3/24000000*OO[[#This Row],[97 (01JUL1985 00:00:00)-Water Temperature (C)]]*OO[[#This Row],[39]]</f>
        <v>5.0589714233799997E-6</v>
      </c>
      <c r="AP130" s="10">
        <f>3/24000000*OO[[#This Row],[98 (01JUL1985 03:00:00)-Water Temperature (C)]]*OO[[#This Row],[40]]</f>
        <v>4.5980505601100002E-6</v>
      </c>
      <c r="AQ130" s="10">
        <f>3/24000000*OO[[#This Row],[99 (01JUL1985 06:00:00)-Water Temperature (C)]]*OO[[#This Row],[41]]</f>
        <v>4.1617841443199995E-6</v>
      </c>
      <c r="AR130" s="10">
        <f>3/24000000*OO[[#This Row],[100 (01JUL1985 09:00:00)-Water Temperature (C)]]*OO[[#This Row],[42]]</f>
        <v>3.6717319956449995E-6</v>
      </c>
      <c r="AS130" s="10">
        <f>3/24000000*OO[[#This Row],[101 (01JUL1985 12:00:00)-Water Temperature (C)]]*OO[[#This Row],[43]]</f>
        <v>3.0437910103925E-6</v>
      </c>
      <c r="AT130" s="10">
        <f>3/24000000*OO[[#This Row],[102 (01JUL1985 15:00:00)-Water Temperature (C)]]*OO[[#This Row],[44]]</f>
        <v>2.30289433374975E-6</v>
      </c>
      <c r="AU130" s="10">
        <f>3/24000000*OO[[#This Row],[103 (01JUL1985 18:00:00)-Water Temperature (C)]]*OO[[#This Row],[45]]</f>
        <v>1.5999849604529998E-6</v>
      </c>
      <c r="AV130" s="10">
        <f>3/24000000*OO[[#This Row],[104 (01JUL1985 21:00:00)-Water Temperature (C)]]*OO[[#This Row],[46]]</f>
        <v>1.08160904974125E-6</v>
      </c>
      <c r="AW130" s="10">
        <f>3/24000000*OO[[#This Row],[105 (02JUL1985 00:00:00)-Water Temperature (C)]]*OO[[#This Row],[47]]</f>
        <v>7.609542319896249E-7</v>
      </c>
      <c r="AX130" s="10">
        <f>3/24000000*OO[[#This Row],[106 (02JUL1985 03:00:00)-Water Temperature (C)]]*OO[[#This Row],[48]]</f>
        <v>5.9812321376287511E-7</v>
      </c>
      <c r="AY130" s="10">
        <f>3/24000000*OO[[#This Row],[107 (02JUL1985 06:00:00)-Water Temperature (C)]]*OO[[#This Row],[49]]</f>
        <v>5.0483210274799987E-7</v>
      </c>
      <c r="AZ130" s="10">
        <f>3/24000000*OO[[#This Row],[108 (02JUL1985 09:00:00)-Water Temperature (C)]]*OO[[#This Row],[50]]</f>
        <v>4.4933398916262501E-7</v>
      </c>
      <c r="BA130" s="10">
        <f>3/24000000*OO[[#This Row],[109 (02JUL1985 12:00:00)-Water Temperature (C)]]*OO[[#This Row],[51]]</f>
        <v>4.1617987070737497E-7</v>
      </c>
      <c r="BB130" s="10">
        <f>3/24000000*OO[[#This Row],[110 (02JUL1985 15:00:00)-Water Temperature (C)]]*OO[[#This Row],[52]]</f>
        <v>3.8323534540200002E-7</v>
      </c>
      <c r="BC130" s="10">
        <f>3/24000000*OO[[#This Row],[111 (02JUL1985 18:00:00)-Water Temperature (C)]]*OO[[#This Row],[53]]</f>
        <v>3.4521619419574998E-7</v>
      </c>
      <c r="BD130" s="10">
        <f>3/24000000*OO[[#This Row],[112 (02JUL1985 21:00:00)-Water Temperature (C)]]*OO[[#This Row],[54]]</f>
        <v>3.1153482386249999E-7</v>
      </c>
      <c r="BE130" s="10">
        <f>3/24000000*OO[[#This Row],[113 (03JUL1985 00:00:00)-Water Temperature (C)]]*OO[[#This Row],[55]]</f>
        <v>2.8401969382025E-7</v>
      </c>
      <c r="BF130" s="10">
        <f>3/24000000*OO[[#This Row],[114 (03JUL1985 03:00:00)-Water Temperature (C)]]*OO[[#This Row],[56]]</f>
        <v>2.7164222310487499E-7</v>
      </c>
      <c r="BG130" s="10">
        <f>3/24000000*OO[[#This Row],[115 (03JUL1985 06:00:00)-Water Temperature (C)]]*OO[[#This Row],[57]]</f>
        <v>2.6638120215000001E-7</v>
      </c>
      <c r="BH130" s="10">
        <f>3/24000000*OO[[#This Row],[116 (03JUL1985 09:00:00)-Water Temperature (C)]]*OO[[#This Row],[58]]</f>
        <v>2.6215776492399997E-7</v>
      </c>
      <c r="BI130" s="10">
        <f>3/24000000*OO[[#This Row],[117 (03JUL1985 12:00:00)-Water Temperature (C)]]*OO[[#This Row],[59]]</f>
        <v>2.5754127172524996E-7</v>
      </c>
      <c r="BJ130" s="10">
        <f>3/24000000*OO[[#This Row],[118 (03JUL1985 15:00:00)-Water Temperature (C)]]*OO[[#This Row],[60]]</f>
        <v>2.4517872479499998E-7</v>
      </c>
      <c r="BK130" s="10">
        <f>3/24000000*OO[[#This Row],[119 (03JUL1985 18:00:00)-Water Temperature (C)]]*OO[[#This Row],[61]]</f>
        <v>2.2678820753452497E-7</v>
      </c>
      <c r="BL130" s="10">
        <f>3/24000000*OO[[#This Row],[120 (03JUL1985 21:00:00)-Water Temperature (C)]]*OO[[#This Row],[62]]</f>
        <v>2.0738715790521248E-7</v>
      </c>
      <c r="BM130" s="10">
        <f>3/24000000*OO[[#This Row],[121 (04JUL1985 00:00:00)-Water Temperature (C)]]*OO[[#This Row],[63]]</f>
        <v>1.897653585024E-7</v>
      </c>
      <c r="BN130" s="10">
        <f>3/24000000*OO[[#This Row],[122 (04JUL1985 03:00:00)-Water Temperature (C)]]*OO[[#This Row],[64]]</f>
        <v>1.8014031885375001E-7</v>
      </c>
      <c r="BO130" s="10">
        <f>3/24000000*OO[[#This Row],[123 (04JUL1985 06:00:00)-Water Temperature (C)]]*OO[[#This Row],[65]]</f>
        <v>1.7176617426949997E-7</v>
      </c>
      <c r="BP130" s="10">
        <f>3/24000000*OO[[#This Row],[124 (04JUL1985 09:00:00)-Water Temperature (C)]]*OO[[#This Row],[66]]</f>
        <v>1.6681929092094997E-7</v>
      </c>
      <c r="BQ130" s="10">
        <f>3/24000000*OO[[#This Row],[125 (04JUL1985 12:00:00)-Water Temperature (C)]]*OO[[#This Row],[67]]</f>
        <v>1.6091923822659998E-7</v>
      </c>
      <c r="BR130" s="10">
        <f>3/24000000*OO[[#This Row],[126 (04JUL1985 15:00:00)-Water Temperature (C)]]*OO[[#This Row],[68]]</f>
        <v>1.5439657989975001E-7</v>
      </c>
      <c r="BS130" s="10">
        <f>3/24000000*OO[[#This Row],[127 (04JUL1985 18:00:00)-Water Temperature (C)]]*OO[[#This Row],[69]]</f>
        <v>1.4769379554397498E-7</v>
      </c>
      <c r="BT130" s="10">
        <f>3/24000000*OO[[#This Row],[128 (04JUL1985 21:00:00)-Water Temperature (C)]]*OO[[#This Row],[70]]</f>
        <v>1.4003797944963752E-7</v>
      </c>
      <c r="BU130" s="10">
        <f>3/24000000*OO[[#This Row],[129 (05JUL1985 00:00:00)-Water Temperature (C)]]*OO[[#This Row],[71]]</f>
        <v>1.3184510451475E-7</v>
      </c>
      <c r="BV130" s="10">
        <f>3/24000000*OO[[#This Row],[130 (05JUL1985 03:00:00)-Water Temperature (C)]]*OO[[#This Row],[72]]</f>
        <v>1.2834074259749999E-7</v>
      </c>
      <c r="BW130" s="10">
        <f>3/24000000*OO[[#This Row],[131 (05JUL1985 06:00:00)-Water Temperature (C)]]*OO[[#This Row],[73]]</f>
        <v>1.2345296263667497E-7</v>
      </c>
      <c r="BX130" s="10">
        <f>3/24000000*OO[[#This Row],[132 (05JUL1985 09:00:00)-Water Temperature (C)]]*OO[[#This Row],[74]]</f>
        <v>1.1865546723937499E-7</v>
      </c>
      <c r="BY130" s="10">
        <f>3/24000000*OO[[#This Row],[133 (05JUL1985 12:00:00)-Water Temperature (C)]]*OO[[#This Row],[75]]</f>
        <v>1.1497724199959999E-7</v>
      </c>
      <c r="BZ130" s="10">
        <f>3/24000000*OO[[#This Row],[134 (05JUL1985 15:00:00)-Water Temperature (C)]]*OO[[#This Row],[76]]</f>
        <v>1.100576202816E-7</v>
      </c>
      <c r="CA130" s="10">
        <f>3/24000000*OO[[#This Row],[135 (05JUL1985 18:00:00)-Water Temperature (C)]]*OO[[#This Row],[77]]</f>
        <v>1.036369104657625E-7</v>
      </c>
      <c r="CB130" s="10">
        <f>3/24000000*OO[[#This Row],[136 (05JUL1985 21:00:00)-Water Temperature (C)]]*OO[[#This Row],[78]]</f>
        <v>9.7678092085649986E-8</v>
      </c>
      <c r="CC130" s="10">
        <f>3/24000000*OO[[#This Row],[137 (06JUL1985 00:00:00)-Water Temperature (C)]]*OO[[#This Row],[79]]</f>
        <v>9.2782212574350004E-8</v>
      </c>
      <c r="CD130" s="10">
        <f>3/24000000*OO[[#This Row],[138 (06JUL1985 03:00:00)-Water Temperature (C)]]*OO[[#This Row],[80]]</f>
        <v>9.2453049266587506E-8</v>
      </c>
      <c r="CE130" s="10">
        <f>3/24000000*OO[[#This Row],[139 (06JUL1985 06:00:00)-Water Temperature (C)]]*OO[[#This Row],[81]]</f>
        <v>9.22497883101E-8</v>
      </c>
      <c r="CF130" s="10">
        <f>3/24000000*OO[[#This Row],[140 (06JUL1985 09:00:00)-Water Temperature (C)]]*OO[[#This Row],[82]]</f>
        <v>9.247714972287499E-8</v>
      </c>
      <c r="CG130" s="10">
        <f>3/24000000*OO[[#This Row],[141 (06JUL1985 12:00:00)-Water Temperature (C)]]*OO[[#This Row],[83]]</f>
        <v>9.4377799988662493E-8</v>
      </c>
      <c r="CH130" s="10">
        <f>3/24000000*OO[[#This Row],[142 (06JUL1985 15:00:00)-Water Temperature (C)]]*OO[[#This Row],[84]]</f>
        <v>9.3950861737200002E-8</v>
      </c>
      <c r="CI130" s="10">
        <f>3/24000000*OO[[#This Row],[143 (06JUL1985 18:00:00)-Water Temperature (C)]]*OO[[#This Row],[85]]</f>
        <v>8.9715691945999984E-8</v>
      </c>
      <c r="CJ130" s="10">
        <f>3/24000000*OO[[#This Row],[144 (06JUL1985 21:00:00)-Water Temperature (C)]]*OO[[#This Row],[86]]</f>
        <v>8.4701427456412493E-8</v>
      </c>
      <c r="CK130" s="10">
        <f>3/24000000*OO[[#This Row],[145 (07JUL1985 00:00:00)-Water Temperature (C)]]*OO[[#This Row],[87]]</f>
        <v>8.0900139287499994E-8</v>
      </c>
      <c r="CL130" s="10">
        <f>3/24000000*OO[[#This Row],[146 (07JUL1985 03:00:00)-Water Temperature (C)]]*OO[[#This Row],[88]]</f>
        <v>8.0095513563599985E-8</v>
      </c>
      <c r="CM130" s="10">
        <f>3/24000000*OO[[#This Row],[147 (07JUL1985 06:00:00)-Water Temperature (C)]]*OO[[#This Row],[89]]</f>
        <v>7.9922537787162496E-8</v>
      </c>
      <c r="CN130" s="10">
        <f>3/24000000*OO[[#This Row],[148 (07JUL1985 09:00:00)-Water Temperature (C)]]*OO[[#This Row],[90]]</f>
        <v>7.977986280573749E-8</v>
      </c>
      <c r="CO130" s="10">
        <f>3/24000000*OO[[#This Row],[149 (07JUL1985 12:00:00)-Water Temperature (C)]]*OO[[#This Row],[91]]</f>
        <v>7.9154737752000002E-8</v>
      </c>
      <c r="CP130" s="10">
        <f>3/24000000*OO[[#This Row],[150 (07JUL1985 15:00:00)-Water Temperature (C)]]*OO[[#This Row],[92]]</f>
        <v>7.5246355846400003E-8</v>
      </c>
      <c r="CQ130" s="10">
        <f>3/24000000*OO[[#This Row],[151 (07JUL1985 18:00:00)-Water Temperature (C)]]*OO[[#This Row],[93]]</f>
        <v>6.9297482880099992E-8</v>
      </c>
      <c r="CR130" s="10">
        <f>3/24000000*OO[[#This Row],[152 (07JUL1985 21:00:00)-Water Temperature (C)]]*OO[[#This Row],[94]]</f>
        <v>6.3740770405724984E-8</v>
      </c>
      <c r="CS130" s="10">
        <f>3/24000000*OO[[#This Row],[153 (08JUL1985 00:00:00)-Water Temperature (C)]]*OO[[#This Row],[95]]</f>
        <v>5.9084516793799998E-8</v>
      </c>
      <c r="CT130" s="10">
        <f>3/24000000*OO[[#This Row],[154 (08JUL1985 03:00:00)-Water Temperature (C)]]*OO[[#This Row],[96]]</f>
        <v>5.5912366235287497E-8</v>
      </c>
      <c r="CU130" s="10">
        <f>3/24000000*OO[[#This Row],[155 (08JUL1985 06:00:00)-Water Temperature (C)]]*OO[[#This Row],[97]]</f>
        <v>5.4512971197825002E-8</v>
      </c>
      <c r="CV130" s="10">
        <f>3/24000000*OO[[#This Row],[156 (08JUL1985 09:00:00)-Water Temperature (C)]]*OO[[#This Row],[98]]</f>
        <v>5.3020393203774995E-8</v>
      </c>
      <c r="CW130" s="10">
        <f>3/24000000*OO[[#This Row],[157 (08JUL1985 12:00:00)-Water Temperature (C)]]*OO[[#This Row],[99]]</f>
        <v>5.2613992663200005E-8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6.9696131405617241E-44</v>
      </c>
      <c r="F131" s="10">
        <f>3/24*OO[[#This Row],[62 (26JUN1985 15:00:00)-Water Temperature (C)]]*OO[[#This Row],[4]]/SUM(OO[4])</f>
        <v>4.0088337511263526E-31</v>
      </c>
      <c r="G131" s="10">
        <f>3/24*OO[[#This Row],[63 (26JUN1985 18:00:00)-Water Temperature (C)]]*OO[[#This Row],[5]]/SUM(OO[5])</f>
        <v>9.4947107908489992E-20</v>
      </c>
      <c r="H131" s="10">
        <f>3/24*OO[[#This Row],[64 (26JUN1985 21:00:00)-Water Temperature (C)]]*OO[[#This Row],[6]]/SUM(OO[6])</f>
        <v>7.805565096728045E-9</v>
      </c>
      <c r="I131" s="10">
        <f>3/24*OO[[#This Row],[65 (27JUN1985 00:00:00)-Water Temperature (C)]]*OO[[#This Row],[7]]/SUM(OO[7])</f>
        <v>5.1623260132287574E-5</v>
      </c>
      <c r="J131" s="10">
        <f>3/24*OO[[#This Row],[66 (27JUN1985 03:00:00)-Water Temperature (C)]]*OO[[#This Row],[8]]/SUM(OO[8])</f>
        <v>4.3425916970645179E-3</v>
      </c>
      <c r="K131" s="10">
        <f>3/24*OO[[#This Row],[67 (27JUN1985 06:00:00)-Water Temperature (C)]]*OO[[#This Row],[9]]/SUM(OO[9])</f>
        <v>4.067156893529169E-2</v>
      </c>
      <c r="L131" s="10">
        <f>3/24*OO[[#This Row],[68 (27JUN1985 09:00:00)-Water Temperature (C)]]*OO[[#This Row],[10]]/SUM(OO[10])</f>
        <v>8.4828076646152453E-2</v>
      </c>
      <c r="M131" s="10">
        <f>3/24*OO[[#This Row],[69 (27JUN1985 12:00:00)-Water Temperature (C)]]*OO[[#This Row],[11]]/SUM(OO[11])</f>
        <v>6.1104303634169188E-2</v>
      </c>
      <c r="N131" s="10">
        <f>3/24*OO[[#This Row],[70 (27JUN1985 15:00:00)-Water Temperature (C)]]*OO[[#This Row],[12]]/SUM(OO[12])</f>
        <v>2.0214714329837961E-2</v>
      </c>
      <c r="O131" s="10">
        <f>3/24*OO[[#This Row],[71 (27JUN1985 18:00:00)-Water Temperature (C)]]*OO[[#This Row],[13]]/SUM(OO[13])</f>
        <v>3.7961250104031198E-3</v>
      </c>
      <c r="P131" s="10">
        <f>3/24*OO[[#This Row],[72 (27JUN1985 21:00:00)-Water Temperature (C)]]*OO[[#This Row],[14]]/SUM(OO[14])</f>
        <v>5.1699088265618951E-4</v>
      </c>
      <c r="Q131" s="10">
        <f>3/24*OO[[#This Row],[73 (28JUN1985 00:00:00)-Water Temperature (C)]]*OO[[#This Row],[15]]/SUM(OO[15])</f>
        <v>9.0702628551630733E-5</v>
      </c>
      <c r="R131" s="10">
        <f>3/24*OO[[#This Row],[74 (28JUN1985 03:00:00)-Water Temperature (C)]]*OO[[#This Row],[16]]/SUM(OO[16])</f>
        <v>4.8364194663102261E-5</v>
      </c>
      <c r="S131" s="10">
        <f>3/24*OO[[#This Row],[75 (28JUN1985 06:00:00)-Water Temperature (C)]]*OO[[#This Row],[17]]/SUM(OO[17])</f>
        <v>4.9561537081749295E-5</v>
      </c>
      <c r="T131" s="10">
        <f>3/24*OO[[#This Row],[76 (28JUN1985 09:00:00)-Water Temperature (C)]]*OO[[#This Row],[18]]/SUM(OO[18])</f>
        <v>5.5544020047238069E-5</v>
      </c>
      <c r="U131" s="10">
        <f>3/24*OO[[#This Row],[77 (28JUN1985 12:00:00)-Water Temperature (C)]]*OO[[#This Row],[19]]/SUM(OO[19])</f>
        <v>5.8219878575002741E-5</v>
      </c>
      <c r="V131" s="10">
        <f>3/24000000*OO[[#This Row],[78 (28JUN1985 15:00:00)-Water Temperature (C)]]*OO[[#This Row],[20]]</f>
        <v>5.5206499408287504E-5</v>
      </c>
      <c r="W131" s="10">
        <f>3/24000000*OO[[#This Row],[79 (28JUN1985 18:00:00)-Water Temperature (C)]]*OO[[#This Row],[21]]</f>
        <v>4.9457014397374993E-5</v>
      </c>
      <c r="X131" s="10">
        <f>3/24000000*OO[[#This Row],[80 (28JUN1985 21:00:00)-Water Temperature (C)]]*OO[[#This Row],[22]]</f>
        <v>4.337347677843749E-5</v>
      </c>
      <c r="Y131" s="10">
        <f>3/24000000*OO[[#This Row],[81 (29JUN1985 00:00:00)-Water Temperature (C)]]*OO[[#This Row],[23]]</f>
        <v>3.7983480043599996E-5</v>
      </c>
      <c r="Z131" s="10">
        <f>3/24000000*OO[[#This Row],[82 (29JUN1985 03:00:00)-Water Temperature (C)]]*OO[[#This Row],[24]]</f>
        <v>3.4411077169825E-5</v>
      </c>
      <c r="AA131" s="10">
        <f>3/24000000*OO[[#This Row],[83 (29JUN1985 06:00:00)-Water Temperature (C)]]*OO[[#This Row],[25]]</f>
        <v>3.1994084468999997E-5</v>
      </c>
      <c r="AB131" s="10">
        <f>3/24000000*OO[[#This Row],[84 (29JUN1985 09:00:00)-Water Temperature (C)]]*OO[[#This Row],[26]]</f>
        <v>2.9398543887375E-5</v>
      </c>
      <c r="AC131" s="10">
        <f>3/24000000*OO[[#This Row],[85 (29JUN1985 12:00:00)-Water Temperature (C)]]*OO[[#This Row],[27]]</f>
        <v>2.674912017175E-5</v>
      </c>
      <c r="AD131" s="10">
        <f>3/24000000*OO[[#This Row],[86 (29JUN1985 15:00:00)-Water Temperature (C)]]*OO[[#This Row],[28]]</f>
        <v>2.3683173768794997E-5</v>
      </c>
      <c r="AE131" s="10">
        <f>3/24000000*OO[[#This Row],[88 (29JUN1985 21:00:00)-Water Temperature (C)]]*OO[[#This Row],[30]]</f>
        <v>1.757504566899375E-5</v>
      </c>
      <c r="AF131" s="10">
        <f>3/24000000*OO[[#This Row],[88 (29JUN1985 21:00:00)-Water Temperature (C)]]*OO[[#This Row],[30]]</f>
        <v>1.757504566899375E-5</v>
      </c>
      <c r="AG131" s="10">
        <f>3/24000000*OO[[#This Row],[89 (30JUN1985 00:00:00)-Water Temperature (C)]]*OO[[#This Row],[31]]</f>
        <v>1.4961397710949998E-5</v>
      </c>
      <c r="AH131" s="10">
        <f>3/24000000*OO[[#This Row],[90 (30JUN1985 03:00:00)-Water Temperature (C)]]*OO[[#This Row],[32]]</f>
        <v>1.3203544780650001E-5</v>
      </c>
      <c r="AI131" s="10">
        <f>3/24000000*OO[[#This Row],[91 (30JUN1985 06:00:00)-Water Temperature (C)]]*OO[[#This Row],[33]]</f>
        <v>1.2000209271082499E-5</v>
      </c>
      <c r="AJ131" s="10">
        <f>3/24000000*OO[[#This Row],[92 (30JUN1985 09:00:00)-Water Temperature (C)]]*OO[[#This Row],[34]]</f>
        <v>1.1031474870707498E-5</v>
      </c>
      <c r="AK131" s="10">
        <f>3/24000000*OO[[#This Row],[93 (30JUN1985 12:00:00)-Water Temperature (C)]]*OO[[#This Row],[35]]</f>
        <v>1.0091795280641248E-5</v>
      </c>
      <c r="AL131" s="10">
        <f>3/24000000*OO[[#This Row],[94 (30JUN1985 15:00:00)-Water Temperature (C)]]*OO[[#This Row],[36]]</f>
        <v>8.9915542083749988E-6</v>
      </c>
      <c r="AM131" s="10">
        <f>3/24000000*OO[[#This Row],[95 (30JUN1985 18:00:00)-Water Temperature (C)]]*OO[[#This Row],[37]]</f>
        <v>7.8179885683687494E-6</v>
      </c>
      <c r="AN131" s="10">
        <f>3/24000000*OO[[#This Row],[96 (30JUN1985 21:00:00)-Water Temperature (C)]]*OO[[#This Row],[38]]</f>
        <v>6.7394624820737491E-6</v>
      </c>
      <c r="AO131" s="10">
        <f>3/24000000*OO[[#This Row],[97 (01JUL1985 00:00:00)-Water Temperature (C)]]*OO[[#This Row],[39]]</f>
        <v>5.8221285102224995E-6</v>
      </c>
      <c r="AP131" s="10">
        <f>3/24000000*OO[[#This Row],[98 (01JUL1985 03:00:00)-Water Temperature (C)]]*OO[[#This Row],[40]]</f>
        <v>5.2756931343762495E-6</v>
      </c>
      <c r="AQ131" s="10">
        <f>3/24000000*OO[[#This Row],[99 (01JUL1985 06:00:00)-Water Temperature (C)]]*OO[[#This Row],[41]]</f>
        <v>4.7790518861025002E-6</v>
      </c>
      <c r="AR131" s="10">
        <f>3/24000000*OO[[#This Row],[100 (01JUL1985 09:00:00)-Water Temperature (C)]]*OO[[#This Row],[42]]</f>
        <v>4.2322559868387501E-6</v>
      </c>
      <c r="AS131" s="10">
        <f>3/24000000*OO[[#This Row],[101 (01JUL1985 12:00:00)-Water Temperature (C)]]*OO[[#This Row],[43]]</f>
        <v>3.5408327404499996E-6</v>
      </c>
      <c r="AT131" s="10">
        <f>3/24000000*OO[[#This Row],[102 (01JUL1985 15:00:00)-Water Temperature (C)]]*OO[[#This Row],[44]]</f>
        <v>2.7152246957700001E-6</v>
      </c>
      <c r="AU131" s="10">
        <f>3/24000000*OO[[#This Row],[103 (01JUL1985 18:00:00)-Water Temperature (C)]]*OO[[#This Row],[45]]</f>
        <v>1.9056625144759999E-6</v>
      </c>
      <c r="AV131" s="10">
        <f>3/24000000*OO[[#This Row],[104 (01JUL1985 21:00:00)-Water Temperature (C)]]*OO[[#This Row],[46]]</f>
        <v>1.289715887347E-6</v>
      </c>
      <c r="AW131" s="10">
        <f>3/24000000*OO[[#This Row],[105 (02JUL1985 00:00:00)-Water Temperature (C)]]*OO[[#This Row],[47]]</f>
        <v>8.9985408719249983E-7</v>
      </c>
      <c r="AX131" s="10">
        <f>3/24000000*OO[[#This Row],[106 (02JUL1985 03:00:00)-Water Temperature (C)]]*OO[[#This Row],[48]]</f>
        <v>6.9825254132175007E-7</v>
      </c>
      <c r="AY131" s="10">
        <f>3/24000000*OO[[#This Row],[107 (02JUL1985 06:00:00)-Water Temperature (C)]]*OO[[#This Row],[49]]</f>
        <v>5.8311647700274992E-7</v>
      </c>
      <c r="AZ131" s="10">
        <f>3/24000000*OO[[#This Row],[108 (02JUL1985 09:00:00)-Water Temperature (C)]]*OO[[#This Row],[50]]</f>
        <v>5.1465250951199999E-7</v>
      </c>
      <c r="BA131" s="10">
        <f>3/24000000*OO[[#This Row],[109 (02JUL1985 12:00:00)-Water Temperature (C)]]*OO[[#This Row],[51]]</f>
        <v>4.7413677551999997E-7</v>
      </c>
      <c r="BB131" s="10">
        <f>3/24000000*OO[[#This Row],[110 (02JUL1985 15:00:00)-Water Temperature (C)]]*OO[[#This Row],[52]]</f>
        <v>4.3680045838724998E-7</v>
      </c>
      <c r="BC131" s="10">
        <f>3/24000000*OO[[#This Row],[111 (02JUL1985 18:00:00)-Water Temperature (C)]]*OO[[#This Row],[53]]</f>
        <v>3.9379920397874997E-7</v>
      </c>
      <c r="BD131" s="10">
        <f>3/24000000*OO[[#This Row],[112 (02JUL1985 21:00:00)-Water Temperature (C)]]*OO[[#This Row],[54]]</f>
        <v>3.5531544895612495E-7</v>
      </c>
      <c r="BE131" s="10">
        <f>3/24000000*OO[[#This Row],[113 (03JUL1985 00:00:00)-Water Temperature (C)]]*OO[[#This Row],[55]]</f>
        <v>3.2351173387837497E-7</v>
      </c>
      <c r="BF131" s="10">
        <f>3/24000000*OO[[#This Row],[114 (03JUL1985 03:00:00)-Water Temperature (C)]]*OO[[#This Row],[56]]</f>
        <v>3.0839932449549995E-7</v>
      </c>
      <c r="BG131" s="10">
        <f>3/24000000*OO[[#This Row],[115 (03JUL1985 06:00:00)-Water Temperature (C)]]*OO[[#This Row],[57]]</f>
        <v>3.0162160683737505E-7</v>
      </c>
      <c r="BH131" s="10">
        <f>3/24000000*OO[[#This Row],[116 (03JUL1985 09:00:00)-Water Temperature (C)]]*OO[[#This Row],[58]]</f>
        <v>2.9654130033787497E-7</v>
      </c>
      <c r="BI131" s="10">
        <f>3/24000000*OO[[#This Row],[117 (03JUL1985 12:00:00)-Water Temperature (C)]]*OO[[#This Row],[59]]</f>
        <v>2.9126595103649999E-7</v>
      </c>
      <c r="BJ131" s="10">
        <f>3/24000000*OO[[#This Row],[118 (03JUL1985 15:00:00)-Water Temperature (C)]]*OO[[#This Row],[60]]</f>
        <v>2.7806172033543752E-7</v>
      </c>
      <c r="BK131" s="10">
        <f>3/24000000*OO[[#This Row],[119 (03JUL1985 18:00:00)-Water Temperature (C)]]*OO[[#This Row],[61]]</f>
        <v>2.5776702480959998E-7</v>
      </c>
      <c r="BL131" s="10">
        <f>3/24000000*OO[[#This Row],[120 (03JUL1985 21:00:00)-Water Temperature (C)]]*OO[[#This Row],[62]]</f>
        <v>2.3605214605709995E-7</v>
      </c>
      <c r="BM131" s="10">
        <f>3/24000000*OO[[#This Row],[121 (04JUL1985 00:00:00)-Water Temperature (C)]]*OO[[#This Row],[63]]</f>
        <v>2.1592647108112496E-7</v>
      </c>
      <c r="BN131" s="10">
        <f>3/24000000*OO[[#This Row],[122 (04JUL1985 03:00:00)-Water Temperature (C)]]*OO[[#This Row],[64]]</f>
        <v>2.0439844974823748E-7</v>
      </c>
      <c r="BO131" s="10">
        <f>3/24000000*OO[[#This Row],[123 (04JUL1985 06:00:00)-Water Temperature (C)]]*OO[[#This Row],[65]]</f>
        <v>1.9472630127498753E-7</v>
      </c>
      <c r="BP131" s="10">
        <f>3/24000000*OO[[#This Row],[124 (04JUL1985 09:00:00)-Water Temperature (C)]]*OO[[#This Row],[66]]</f>
        <v>1.8871827547109998E-7</v>
      </c>
      <c r="BQ131" s="10">
        <f>3/24000000*OO[[#This Row],[125 (04JUL1985 12:00:00)-Water Temperature (C)]]*OO[[#This Row],[67]]</f>
        <v>1.8210474951854999E-7</v>
      </c>
      <c r="BR131" s="10">
        <f>3/24000000*OO[[#This Row],[126 (04JUL1985 15:00:00)-Water Temperature (C)]]*OO[[#This Row],[68]]</f>
        <v>1.7475983370451247E-7</v>
      </c>
      <c r="BS131" s="10">
        <f>3/24000000*OO[[#This Row],[127 (04JUL1985 18:00:00)-Water Temperature (C)]]*OO[[#This Row],[69]]</f>
        <v>1.6748758384050001E-7</v>
      </c>
      <c r="BT131" s="10">
        <f>3/24000000*OO[[#This Row],[128 (04JUL1985 21:00:00)-Water Temperature (C)]]*OO[[#This Row],[70]]</f>
        <v>1.5891337965399998E-7</v>
      </c>
      <c r="BU131" s="10">
        <f>3/24000000*OO[[#This Row],[129 (05JUL1985 00:00:00)-Water Temperature (C)]]*OO[[#This Row],[71]]</f>
        <v>1.4972867902024997E-7</v>
      </c>
      <c r="BV131" s="10">
        <f>3/24000000*OO[[#This Row],[130 (05JUL1985 03:00:00)-Water Temperature (C)]]*OO[[#This Row],[72]]</f>
        <v>1.4538937845258747E-7</v>
      </c>
      <c r="BW131" s="10">
        <f>3/24000000*OO[[#This Row],[131 (05JUL1985 06:00:00)-Water Temperature (C)]]*OO[[#This Row],[73]]</f>
        <v>1.4005544267878749E-7</v>
      </c>
      <c r="BX131" s="10">
        <f>3/24000000*OO[[#This Row],[132 (05JUL1985 09:00:00)-Water Temperature (C)]]*OO[[#This Row],[74]]</f>
        <v>1.3437700863704997E-7</v>
      </c>
      <c r="BY131" s="10">
        <f>3/24000000*OO[[#This Row],[133 (05JUL1985 12:00:00)-Water Temperature (C)]]*OO[[#This Row],[75]]</f>
        <v>1.3006317656756249E-7</v>
      </c>
      <c r="BZ131" s="10">
        <f>3/24000000*OO[[#This Row],[134 (05JUL1985 15:00:00)-Water Temperature (C)]]*OO[[#This Row],[76]]</f>
        <v>1.24606404890625E-7</v>
      </c>
      <c r="CA131" s="10">
        <f>3/24000000*OO[[#This Row],[135 (05JUL1985 18:00:00)-Water Temperature (C)]]*OO[[#This Row],[77]]</f>
        <v>1.174298273930375E-7</v>
      </c>
      <c r="CB131" s="10">
        <f>3/24000000*OO[[#This Row],[136 (05JUL1985 21:00:00)-Water Temperature (C)]]*OO[[#This Row],[78]]</f>
        <v>1.1065602763718751E-7</v>
      </c>
      <c r="CC131" s="10">
        <f>3/24000000*OO[[#This Row],[137 (06JUL1985 00:00:00)-Water Temperature (C)]]*OO[[#This Row],[79]]</f>
        <v>1.0502877647932499E-7</v>
      </c>
      <c r="CD131" s="10">
        <f>3/24000000*OO[[#This Row],[138 (06JUL1985 03:00:00)-Water Temperature (C)]]*OO[[#This Row],[80]]</f>
        <v>1.0442092821474998E-7</v>
      </c>
      <c r="CE131" s="10">
        <f>3/24000000*OO[[#This Row],[139 (06JUL1985 06:00:00)-Water Temperature (C)]]*OO[[#This Row],[81]]</f>
        <v>1.04191099332725E-7</v>
      </c>
      <c r="CF131" s="10">
        <f>3/24000000*OO[[#This Row],[140 (06JUL1985 09:00:00)-Water Temperature (C)]]*OO[[#This Row],[82]]</f>
        <v>1.0422756270181249E-7</v>
      </c>
      <c r="CG131" s="10">
        <f>3/24000000*OO[[#This Row],[141 (06JUL1985 12:00:00)-Water Temperature (C)]]*OO[[#This Row],[83]]</f>
        <v>1.0621389575094999E-7</v>
      </c>
      <c r="CH131" s="10">
        <f>3/24000000*OO[[#This Row],[142 (06JUL1985 15:00:00)-Water Temperature (C)]]*OO[[#This Row],[84]]</f>
        <v>1.0603107316712499E-7</v>
      </c>
      <c r="CI131" s="10">
        <f>3/24000000*OO[[#This Row],[143 (06JUL1985 18:00:00)-Water Temperature (C)]]*OO[[#This Row],[85]]</f>
        <v>1.01476329443775E-7</v>
      </c>
      <c r="CJ131" s="10">
        <f>3/24000000*OO[[#This Row],[144 (06JUL1985 21:00:00)-Water Temperature (C)]]*OO[[#This Row],[86]]</f>
        <v>9.5887216817287499E-8</v>
      </c>
      <c r="CK131" s="10">
        <f>3/24000000*OO[[#This Row],[145 (07JUL1985 00:00:00)-Water Temperature (C)]]*OO[[#This Row],[87]]</f>
        <v>9.1551856983749999E-8</v>
      </c>
      <c r="CL131" s="10">
        <f>3/24000000*OO[[#This Row],[146 (07JUL1985 03:00:00)-Water Temperature (C)]]*OO[[#This Row],[88]]</f>
        <v>9.0564745888649997E-8</v>
      </c>
      <c r="CM131" s="10">
        <f>3/24000000*OO[[#This Row],[147 (07JUL1985 06:00:00)-Water Temperature (C)]]*OO[[#This Row],[89]]</f>
        <v>9.0202898898449996E-8</v>
      </c>
      <c r="CN131" s="10">
        <f>3/24000000*OO[[#This Row],[148 (07JUL1985 09:00:00)-Water Temperature (C)]]*OO[[#This Row],[90]]</f>
        <v>8.9955432667299986E-8</v>
      </c>
      <c r="CO131" s="10">
        <f>3/24000000*OO[[#This Row],[149 (07JUL1985 12:00:00)-Water Temperature (C)]]*OO[[#This Row],[91]]</f>
        <v>8.9404170094312492E-8</v>
      </c>
      <c r="CP131" s="10">
        <f>3/24000000*OO[[#This Row],[150 (07JUL1985 15:00:00)-Water Temperature (C)]]*OO[[#This Row],[92]]</f>
        <v>8.5386992581687495E-8</v>
      </c>
      <c r="CQ131" s="10">
        <f>3/24000000*OO[[#This Row],[151 (07JUL1985 18:00:00)-Water Temperature (C)]]*OO[[#This Row],[93]]</f>
        <v>7.8806602662424986E-8</v>
      </c>
      <c r="CR131" s="10">
        <f>3/24000000*OO[[#This Row],[152 (07JUL1985 21:00:00)-Water Temperature (C)]]*OO[[#This Row],[94]]</f>
        <v>7.2447111590024999E-8</v>
      </c>
      <c r="CS131" s="10">
        <f>3/24000000*OO[[#This Row],[153 (08JUL1985 00:00:00)-Water Temperature (C)]]*OO[[#This Row],[95]]</f>
        <v>6.7076576117562492E-8</v>
      </c>
      <c r="CT131" s="10">
        <f>3/24000000*OO[[#This Row],[154 (08JUL1985 03:00:00)-Water Temperature (C)]]*OO[[#This Row],[96]]</f>
        <v>6.3353016597974983E-8</v>
      </c>
      <c r="CU131" s="10">
        <f>3/24000000*OO[[#This Row],[155 (08JUL1985 06:00:00)-Water Temperature (C)]]*OO[[#This Row],[97]]</f>
        <v>6.1662631811437499E-8</v>
      </c>
      <c r="CV131" s="10">
        <f>3/24000000*OO[[#This Row],[156 (08JUL1985 09:00:00)-Water Temperature (C)]]*OO[[#This Row],[98]]</f>
        <v>5.9820912814299996E-8</v>
      </c>
      <c r="CW131" s="10">
        <f>3/24000000*OO[[#This Row],[157 (08JUL1985 12:00:00)-Water Temperature (C)]]*OO[[#This Row],[99]]</f>
        <v>5.9164086744400004E-8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0</v>
      </c>
      <c r="F132" s="10">
        <f>3/24*OO[[#This Row],[62 (26JUN1985 15:00:00)-Water Temperature (C)]]*OO[[#This Row],[4]]/SUM(OO[4])</f>
        <v>6.8040338123557683E-32</v>
      </c>
      <c r="G132" s="10">
        <f>3/24*OO[[#This Row],[63 (26JUN1985 18:00:00)-Water Temperature (C)]]*OO[[#This Row],[5]]/SUM(OO[5])</f>
        <v>1.7819851395192928E-20</v>
      </c>
      <c r="H132" s="10">
        <f>3/24*OO[[#This Row],[64 (26JUN1985 21:00:00)-Water Temperature (C)]]*OO[[#This Row],[6]]/SUM(OO[6])</f>
        <v>2.7253099839845343E-9</v>
      </c>
      <c r="I132" s="10">
        <f>3/24*OO[[#This Row],[65 (27JUN1985 00:00:00)-Water Temperature (C)]]*OO[[#This Row],[7]]/SUM(OO[7])</f>
        <v>3.200331661070308E-5</v>
      </c>
      <c r="J132" s="10">
        <f>3/24*OO[[#This Row],[66 (27JUN1985 03:00:00)-Water Temperature (C)]]*OO[[#This Row],[8]]/SUM(OO[8])</f>
        <v>3.3452394701233659E-3</v>
      </c>
      <c r="K132" s="10">
        <f>3/24*OO[[#This Row],[67 (27JUN1985 06:00:00)-Water Temperature (C)]]*OO[[#This Row],[9]]/SUM(OO[9])</f>
        <v>3.6267723151242819E-2</v>
      </c>
      <c r="L132" s="10">
        <f>3/24*OO[[#This Row],[68 (27JUN1985 09:00:00)-Water Temperature (C)]]*OO[[#This Row],[10]]/SUM(OO[10])</f>
        <v>8.452745997104491E-2</v>
      </c>
      <c r="M132" s="10">
        <f>3/24*OO[[#This Row],[69 (27JUN1985 12:00:00)-Water Temperature (C)]]*OO[[#This Row],[11]]/SUM(OO[11])</f>
        <v>6.628776231112081E-2</v>
      </c>
      <c r="N132" s="10">
        <f>3/24*OO[[#This Row],[70 (27JUN1985 15:00:00)-Water Temperature (C)]]*OO[[#This Row],[12]]/SUM(OO[12])</f>
        <v>2.3435077679311037E-2</v>
      </c>
      <c r="O132" s="10">
        <f>3/24*OO[[#This Row],[71 (27JUN1985 18:00:00)-Water Temperature (C)]]*OO[[#This Row],[13]]/SUM(OO[13])</f>
        <v>4.6177878225651427E-3</v>
      </c>
      <c r="P132" s="10">
        <f>3/24*OO[[#This Row],[72 (27JUN1985 21:00:00)-Water Temperature (C)]]*OO[[#This Row],[14]]/SUM(OO[14])</f>
        <v>6.4123832790431343E-4</v>
      </c>
      <c r="Q132" s="10">
        <f>3/24*OO[[#This Row],[73 (28JUN1985 00:00:00)-Water Temperature (C)]]*OO[[#This Row],[15]]/SUM(OO[15])</f>
        <v>1.0504442770700483E-4</v>
      </c>
      <c r="R132" s="10">
        <f>3/24*OO[[#This Row],[74 (28JUN1985 03:00:00)-Water Temperature (C)]]*OO[[#This Row],[16]]/SUM(OO[16])</f>
        <v>5.0002062315007517E-5</v>
      </c>
      <c r="S132" s="10">
        <f>3/24*OO[[#This Row],[75 (28JUN1985 06:00:00)-Water Temperature (C)]]*OO[[#This Row],[17]]/SUM(OO[17])</f>
        <v>4.9712702432806929E-5</v>
      </c>
      <c r="T132" s="10">
        <f>3/24*OO[[#This Row],[76 (28JUN1985 09:00:00)-Water Temperature (C)]]*OO[[#This Row],[18]]/SUM(OO[18])</f>
        <v>5.5718357115696746E-5</v>
      </c>
      <c r="U132" s="10">
        <f>3/24*OO[[#This Row],[77 (28JUN1985 12:00:00)-Water Temperature (C)]]*OO[[#This Row],[19]]/SUM(OO[19])</f>
        <v>5.8816225190746578E-5</v>
      </c>
      <c r="V132" s="10">
        <f>3/24000000*OO[[#This Row],[78 (28JUN1985 15:00:00)-Water Temperature (C)]]*OO[[#This Row],[20]]</f>
        <v>5.6126119217625E-5</v>
      </c>
      <c r="W132" s="10">
        <f>3/24000000*OO[[#This Row],[79 (28JUN1985 18:00:00)-Water Temperature (C)]]*OO[[#This Row],[21]]</f>
        <v>5.0441292125087494E-5</v>
      </c>
      <c r="X132" s="10">
        <f>3/24000000*OO[[#This Row],[80 (28JUN1985 21:00:00)-Water Temperature (C)]]*OO[[#This Row],[22]]</f>
        <v>4.42532246963625E-5</v>
      </c>
      <c r="Y132" s="10">
        <f>3/24000000*OO[[#This Row],[81 (29JUN1985 00:00:00)-Water Temperature (C)]]*OO[[#This Row],[23]]</f>
        <v>3.8701543454762495E-5</v>
      </c>
      <c r="Z132" s="10">
        <f>3/24000000*OO[[#This Row],[82 (29JUN1985 03:00:00)-Water Temperature (C)]]*OO[[#This Row],[24]]</f>
        <v>3.4942559342349996E-5</v>
      </c>
      <c r="AA132" s="10">
        <f>3/24000000*OO[[#This Row],[83 (29JUN1985 06:00:00)-Water Temperature (C)]]*OO[[#This Row],[25]]</f>
        <v>3.2416959653749996E-5</v>
      </c>
      <c r="AB132" s="10">
        <f>3/24000000*OO[[#This Row],[84 (29JUN1985 09:00:00)-Water Temperature (C)]]*OO[[#This Row],[26]]</f>
        <v>2.9773253359200001E-5</v>
      </c>
      <c r="AC132" s="10">
        <f>3/24000000*OO[[#This Row],[85 (29JUN1985 12:00:00)-Water Temperature (C)]]*OO[[#This Row],[27]]</f>
        <v>2.7066408738749998E-5</v>
      </c>
      <c r="AD132" s="10">
        <f>3/24000000*OO[[#This Row],[86 (29JUN1985 15:00:00)-Water Temperature (C)]]*OO[[#This Row],[28]]</f>
        <v>2.3994154160597497E-5</v>
      </c>
      <c r="AE132" s="10">
        <f>3/24000000*OO[[#This Row],[88 (29JUN1985 21:00:00)-Water Temperature (C)]]*OO[[#This Row],[30]]</f>
        <v>1.7817146458640001E-5</v>
      </c>
      <c r="AF132" s="10">
        <f>3/24000000*OO[[#This Row],[88 (29JUN1985 21:00:00)-Water Temperature (C)]]*OO[[#This Row],[30]]</f>
        <v>1.7817146458640001E-5</v>
      </c>
      <c r="AG132" s="10">
        <f>3/24000000*OO[[#This Row],[89 (30JUN1985 00:00:00)-Water Temperature (C)]]*OO[[#This Row],[31]]</f>
        <v>1.5138132531083748E-5</v>
      </c>
      <c r="AH132" s="10">
        <f>3/24000000*OO[[#This Row],[90 (30JUN1985 03:00:00)-Water Temperature (C)]]*OO[[#This Row],[32]]</f>
        <v>1.3305842347623748E-5</v>
      </c>
      <c r="AI132" s="10">
        <f>3/24000000*OO[[#This Row],[91 (30JUN1985 06:00:00)-Water Temperature (C)]]*OO[[#This Row],[33]]</f>
        <v>1.2050718770021249E-5</v>
      </c>
      <c r="AJ132" s="10">
        <f>3/24000000*OO[[#This Row],[92 (30JUN1985 09:00:00)-Water Temperature (C)]]*OO[[#This Row],[34]]</f>
        <v>1.1065585705822499E-5</v>
      </c>
      <c r="AK132" s="10">
        <f>3/24000000*OO[[#This Row],[93 (30JUN1985 12:00:00)-Water Temperature (C)]]*OO[[#This Row],[35]]</f>
        <v>1.0111891252872499E-5</v>
      </c>
      <c r="AL132" s="10">
        <f>3/24000000*OO[[#This Row],[94 (30JUN1985 15:00:00)-Water Temperature (C)]]*OO[[#This Row],[36]]</f>
        <v>9.0087260633999995E-6</v>
      </c>
      <c r="AM132" s="10">
        <f>3/24000000*OO[[#This Row],[95 (30JUN1985 18:00:00)-Water Temperature (C)]]*OO[[#This Row],[37]]</f>
        <v>7.8351311420199987E-6</v>
      </c>
      <c r="AN132" s="10">
        <f>3/24000000*OO[[#This Row],[96 (30JUN1985 21:00:00)-Water Temperature (C)]]*OO[[#This Row],[38]]</f>
        <v>6.7559255249099995E-6</v>
      </c>
      <c r="AO132" s="10">
        <f>3/24000000*OO[[#This Row],[97 (01JUL1985 00:00:00)-Water Temperature (C)]]*OO[[#This Row],[39]]</f>
        <v>5.8339022833087512E-6</v>
      </c>
      <c r="AP132" s="10">
        <f>3/24000000*OO[[#This Row],[98 (01JUL1985 03:00:00)-Water Temperature (C)]]*OO[[#This Row],[40]]</f>
        <v>5.2734099011299997E-6</v>
      </c>
      <c r="AQ132" s="10">
        <f>3/24000000*OO[[#This Row],[99 (01JUL1985 06:00:00)-Water Temperature (C)]]*OO[[#This Row],[41]]</f>
        <v>4.7763535905950001E-6</v>
      </c>
      <c r="AR132" s="10">
        <f>3/24000000*OO[[#This Row],[100 (01JUL1985 09:00:00)-Water Temperature (C)]]*OO[[#This Row],[42]]</f>
        <v>4.2376649064749996E-6</v>
      </c>
      <c r="AS132" s="10">
        <f>3/24000000*OO[[#This Row],[101 (01JUL1985 12:00:00)-Water Temperature (C)]]*OO[[#This Row],[43]]</f>
        <v>3.5664801166799997E-6</v>
      </c>
      <c r="AT132" s="10">
        <f>3/24000000*OO[[#This Row],[102 (01JUL1985 15:00:00)-Water Temperature (C)]]*OO[[#This Row],[44]]</f>
        <v>2.7600366785887498E-6</v>
      </c>
      <c r="AU132" s="10">
        <f>3/24000000*OO[[#This Row],[103 (01JUL1985 18:00:00)-Water Temperature (C)]]*OO[[#This Row],[45]]</f>
        <v>1.9515262866600002E-6</v>
      </c>
      <c r="AV132" s="10">
        <f>3/24000000*OO[[#This Row],[104 (01JUL1985 21:00:00)-Water Temperature (C)]]*OO[[#This Row],[46]]</f>
        <v>1.3224840314594999E-6</v>
      </c>
      <c r="AW132" s="10">
        <f>3/24000000*OO[[#This Row],[105 (02JUL1985 00:00:00)-Water Temperature (C)]]*OO[[#This Row],[47]]</f>
        <v>9.182317373995E-7</v>
      </c>
      <c r="AX132" s="10">
        <f>3/24000000*OO[[#This Row],[106 (02JUL1985 03:00:00)-Water Temperature (C)]]*OO[[#This Row],[48]]</f>
        <v>7.0629563231374995E-7</v>
      </c>
      <c r="AY132" s="10">
        <f>3/24000000*OO[[#This Row],[107 (02JUL1985 06:00:00)-Water Temperature (C)]]*OO[[#This Row],[49]]</f>
        <v>5.8556084141700003E-7</v>
      </c>
      <c r="AZ132" s="10">
        <f>3/24000000*OO[[#This Row],[108 (02JUL1985 09:00:00)-Water Temperature (C)]]*OO[[#This Row],[50]]</f>
        <v>5.1358220345849996E-7</v>
      </c>
      <c r="BA132" s="10">
        <f>3/24000000*OO[[#This Row],[109 (02JUL1985 12:00:00)-Water Temperature (C)]]*OO[[#This Row],[51]]</f>
        <v>4.7131420788999993E-7</v>
      </c>
      <c r="BB132" s="10">
        <f>3/24000000*OO[[#This Row],[110 (02JUL1985 15:00:00)-Water Temperature (C)]]*OO[[#This Row],[52]]</f>
        <v>4.3409350119199996E-7</v>
      </c>
      <c r="BC132" s="10">
        <f>3/24000000*OO[[#This Row],[111 (02JUL1985 18:00:00)-Water Temperature (C)]]*OO[[#This Row],[53]]</f>
        <v>3.9162266639599996E-7</v>
      </c>
      <c r="BD132" s="10">
        <f>3/24000000*OO[[#This Row],[112 (02JUL1985 21:00:00)-Water Temperature (C)]]*OO[[#This Row],[54]]</f>
        <v>3.5333239565550001E-7</v>
      </c>
      <c r="BE132" s="10">
        <f>3/24000000*OO[[#This Row],[113 (03JUL1985 00:00:00)-Water Temperature (C)]]*OO[[#This Row],[55]]</f>
        <v>3.2150687655799997E-7</v>
      </c>
      <c r="BF132" s="10">
        <f>3/24000000*OO[[#This Row],[114 (03JUL1985 03:00:00)-Water Temperature (C)]]*OO[[#This Row],[56]]</f>
        <v>3.0582289292624999E-7</v>
      </c>
      <c r="BG132" s="10">
        <f>3/24000000*OO[[#This Row],[115 (03JUL1985 06:00:00)-Water Temperature (C)]]*OO[[#This Row],[57]]</f>
        <v>2.9855066618599998E-7</v>
      </c>
      <c r="BH132" s="10">
        <f>3/24000000*OO[[#This Row],[116 (03JUL1985 09:00:00)-Water Temperature (C)]]*OO[[#This Row],[58]]</f>
        <v>2.9331532915974997E-7</v>
      </c>
      <c r="BI132" s="10">
        <f>3/24000000*OO[[#This Row],[117 (03JUL1985 12:00:00)-Water Temperature (C)]]*OO[[#This Row],[59]]</f>
        <v>2.8797674969699993E-7</v>
      </c>
      <c r="BJ132" s="10">
        <f>3/24000000*OO[[#This Row],[118 (03JUL1985 15:00:00)-Water Temperature (C)]]*OO[[#This Row],[60]]</f>
        <v>2.7536872997531249E-7</v>
      </c>
      <c r="BK132" s="10">
        <f>3/24000000*OO[[#This Row],[119 (03JUL1985 18:00:00)-Water Temperature (C)]]*OO[[#This Row],[61]]</f>
        <v>2.5567351361929998E-7</v>
      </c>
      <c r="BL132" s="10">
        <f>3/24000000*OO[[#This Row],[120 (03JUL1985 21:00:00)-Water Temperature (C)]]*OO[[#This Row],[62]]</f>
        <v>2.3437744203719999E-7</v>
      </c>
      <c r="BM132" s="10">
        <f>3/24000000*OO[[#This Row],[121 (04JUL1985 00:00:00)-Water Temperature (C)]]*OO[[#This Row],[63]]</f>
        <v>2.1440626196814999E-7</v>
      </c>
      <c r="BN132" s="10">
        <f>3/24000000*OO[[#This Row],[122 (04JUL1985 03:00:00)-Water Temperature (C)]]*OO[[#This Row],[64]]</f>
        <v>2.0259155087858749E-7</v>
      </c>
      <c r="BO132" s="10">
        <f>3/24000000*OO[[#This Row],[123 (04JUL1985 06:00:00)-Water Temperature (C)]]*OO[[#This Row],[65]]</f>
        <v>1.9287728330266248E-7</v>
      </c>
      <c r="BP132" s="10">
        <f>3/24000000*OO[[#This Row],[124 (04JUL1985 09:00:00)-Water Temperature (C)]]*OO[[#This Row],[66]]</f>
        <v>1.8667301846124997E-7</v>
      </c>
      <c r="BQ132" s="10">
        <f>3/24000000*OO[[#This Row],[125 (04JUL1985 12:00:00)-Water Temperature (C)]]*OO[[#This Row],[67]]</f>
        <v>1.8011046480419995E-7</v>
      </c>
      <c r="BR132" s="10">
        <f>3/24000000*OO[[#This Row],[126 (04JUL1985 15:00:00)-Water Temperature (C)]]*OO[[#This Row],[68]]</f>
        <v>1.728685896993E-7</v>
      </c>
      <c r="BS132" s="10">
        <f>3/24000000*OO[[#This Row],[127 (04JUL1985 18:00:00)-Water Temperature (C)]]*OO[[#This Row],[69]]</f>
        <v>1.6587753674259999E-7</v>
      </c>
      <c r="BT132" s="10">
        <f>3/24000000*OO[[#This Row],[128 (04JUL1985 21:00:00)-Water Temperature (C)]]*OO[[#This Row],[70]]</f>
        <v>1.5747424434675002E-7</v>
      </c>
      <c r="BU132" s="10">
        <f>3/24000000*OO[[#This Row],[129 (05JUL1985 00:00:00)-Water Temperature (C)]]*OO[[#This Row],[71]]</f>
        <v>1.4847359608189999E-7</v>
      </c>
      <c r="BV132" s="10">
        <f>3/24000000*OO[[#This Row],[130 (05JUL1985 03:00:00)-Water Temperature (C)]]*OO[[#This Row],[72]]</f>
        <v>1.4394366994414999E-7</v>
      </c>
      <c r="BW132" s="10">
        <f>3/24000000*OO[[#This Row],[131 (05JUL1985 06:00:00)-Water Temperature (C)]]*OO[[#This Row],[73]]</f>
        <v>1.3877442346499999E-7</v>
      </c>
      <c r="BX132" s="10">
        <f>3/24000000*OO[[#This Row],[132 (05JUL1985 09:00:00)-Water Temperature (C)]]*OO[[#This Row],[74]]</f>
        <v>1.329971536108875E-7</v>
      </c>
      <c r="BY132" s="10">
        <f>3/24000000*OO[[#This Row],[133 (05JUL1985 12:00:00)-Water Temperature (C)]]*OO[[#This Row],[75]]</f>
        <v>1.2863892130699999E-7</v>
      </c>
      <c r="BZ132" s="10">
        <f>3/24000000*OO[[#This Row],[134 (05JUL1985 15:00:00)-Water Temperature (C)]]*OO[[#This Row],[76]]</f>
        <v>1.2326181421068748E-7</v>
      </c>
      <c r="CA132" s="10">
        <f>3/24000000*OO[[#This Row],[135 (05JUL1985 18:00:00)-Water Temperature (C)]]*OO[[#This Row],[77]]</f>
        <v>1.1623868559194999E-7</v>
      </c>
      <c r="CB132" s="10">
        <f>3/24000000*OO[[#This Row],[136 (05JUL1985 21:00:00)-Water Temperature (C)]]*OO[[#This Row],[78]]</f>
        <v>1.0951857331674998E-7</v>
      </c>
      <c r="CC132" s="10">
        <f>3/24000000*OO[[#This Row],[137 (06JUL1985 00:00:00)-Water Temperature (C)]]*OO[[#This Row],[79]]</f>
        <v>1.0393493272925001E-7</v>
      </c>
      <c r="CD132" s="10">
        <f>3/24000000*OO[[#This Row],[138 (06JUL1985 03:00:00)-Water Temperature (C)]]*OO[[#This Row],[80]]</f>
        <v>1.0316597738975E-7</v>
      </c>
      <c r="CE132" s="10">
        <f>3/24000000*OO[[#This Row],[139 (06JUL1985 06:00:00)-Water Temperature (C)]]*OO[[#This Row],[81]]</f>
        <v>1.0292279638335E-7</v>
      </c>
      <c r="CF132" s="10">
        <f>3/24000000*OO[[#This Row],[140 (06JUL1985 09:00:00)-Water Temperature (C)]]*OO[[#This Row],[82]]</f>
        <v>1.0284712147839998E-7</v>
      </c>
      <c r="CG132" s="10">
        <f>3/24000000*OO[[#This Row],[141 (06JUL1985 12:00:00)-Water Temperature (C)]]*OO[[#This Row],[83]]</f>
        <v>1.0467048182123749E-7</v>
      </c>
      <c r="CH132" s="10">
        <f>3/24000000*OO[[#This Row],[142 (06JUL1985 15:00:00)-Water Temperature (C)]]*OO[[#This Row],[84]]</f>
        <v>1.046405561816875E-7</v>
      </c>
      <c r="CI132" s="10">
        <f>3/24000000*OO[[#This Row],[143 (06JUL1985 18:00:00)-Water Temperature (C)]]*OO[[#This Row],[85]]</f>
        <v>1.003184727049375E-7</v>
      </c>
      <c r="CJ132" s="10">
        <f>3/24000000*OO[[#This Row],[144 (06JUL1985 21:00:00)-Water Temperature (C)]]*OO[[#This Row],[86]]</f>
        <v>9.486106475872501E-8</v>
      </c>
      <c r="CK132" s="10">
        <f>3/24000000*OO[[#This Row],[145 (07JUL1985 00:00:00)-Water Temperature (C)]]*OO[[#This Row],[87]]</f>
        <v>9.0575636560999999E-8</v>
      </c>
      <c r="CL132" s="10">
        <f>3/24000000*OO[[#This Row],[146 (07JUL1985 03:00:00)-Water Temperature (C)]]*OO[[#This Row],[88]]</f>
        <v>8.9553303984824993E-8</v>
      </c>
      <c r="CM132" s="10">
        <f>3/24000000*OO[[#This Row],[147 (07JUL1985 06:00:00)-Water Temperature (C)]]*OO[[#This Row],[89]]</f>
        <v>8.9089983367199983E-8</v>
      </c>
      <c r="CN132" s="10">
        <f>3/24000000*OO[[#This Row],[148 (07JUL1985 09:00:00)-Water Temperature (C)]]*OO[[#This Row],[90]]</f>
        <v>8.8763448476624999E-8</v>
      </c>
      <c r="CO132" s="10">
        <f>3/24000000*OO[[#This Row],[149 (07JUL1985 12:00:00)-Water Temperature (C)]]*OO[[#This Row],[91]]</f>
        <v>8.8291040858925004E-8</v>
      </c>
      <c r="CP132" s="10">
        <f>3/24000000*OO[[#This Row],[150 (07JUL1985 15:00:00)-Water Temperature (C)]]*OO[[#This Row],[92]]</f>
        <v>8.4593011954399994E-8</v>
      </c>
      <c r="CQ132" s="10">
        <f>3/24000000*OO[[#This Row],[151 (07JUL1985 18:00:00)-Water Temperature (C)]]*OO[[#This Row],[93]]</f>
        <v>7.8207629300999986E-8</v>
      </c>
      <c r="CR132" s="10">
        <f>3/24000000*OO[[#This Row],[152 (07JUL1985 21:00:00)-Water Temperature (C)]]*OO[[#This Row],[94]]</f>
        <v>7.1877052206299989E-8</v>
      </c>
      <c r="CS132" s="10">
        <f>3/24000000*OO[[#This Row],[153 (08JUL1985 00:00:00)-Water Temperature (C)]]*OO[[#This Row],[95]]</f>
        <v>6.6498382663312507E-8</v>
      </c>
      <c r="CT132" s="10">
        <f>3/24000000*OO[[#This Row],[154 (08JUL1985 03:00:00)-Water Temperature (C)]]*OO[[#This Row],[96]]</f>
        <v>6.2743496828249986E-8</v>
      </c>
      <c r="CU132" s="10">
        <f>3/24000000*OO[[#This Row],[155 (08JUL1985 06:00:00)-Water Temperature (C)]]*OO[[#This Row],[97]]</f>
        <v>6.0974773223499992E-8</v>
      </c>
      <c r="CV132" s="10">
        <f>3/24000000*OO[[#This Row],[156 (08JUL1985 09:00:00)-Water Temperature (C)]]*OO[[#This Row],[98]]</f>
        <v>5.9067938694449997E-8</v>
      </c>
      <c r="CW132" s="10">
        <f>3/24000000*OO[[#This Row],[157 (08JUL1985 12:00:00)-Water Temperature (C)]]*OO[[#This Row],[99]]</f>
        <v>5.8270020426699992E-8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6.6708997979690527E-33</v>
      </c>
      <c r="G133" s="10">
        <f>3/24*OO[[#This Row],[63 (26JUN1985 18:00:00)-Water Temperature (C)]]*OO[[#This Row],[5]]/SUM(OO[5])</f>
        <v>2.0346804604883713E-21</v>
      </c>
      <c r="H133" s="10">
        <f>3/24*OO[[#This Row],[64 (26JUN1985 21:00:00)-Water Temperature (C)]]*OO[[#This Row],[6]]/SUM(OO[6])</f>
        <v>6.3798573797069903E-10</v>
      </c>
      <c r="I133" s="10">
        <f>3/24*OO[[#This Row],[65 (27JUN1985 00:00:00)-Water Temperature (C)]]*OO[[#This Row],[7]]/SUM(OO[7])</f>
        <v>1.292757072670348E-5</v>
      </c>
      <c r="J133" s="10">
        <f>3/24*OO[[#This Row],[66 (27JUN1985 03:00:00)-Water Temperature (C)]]*OO[[#This Row],[8]]/SUM(OO[8])</f>
        <v>1.5913368529519838E-3</v>
      </c>
      <c r="K133" s="10">
        <f>3/24*OO[[#This Row],[67 (27JUN1985 06:00:00)-Water Temperature (C)]]*OO[[#This Row],[9]]/SUM(OO[9])</f>
        <v>1.9107912610420805E-2</v>
      </c>
      <c r="L133" s="10">
        <f>3/24*OO[[#This Row],[68 (27JUN1985 09:00:00)-Water Temperature (C)]]*OO[[#This Row],[10]]/SUM(OO[10])</f>
        <v>4.7913468493068066E-2</v>
      </c>
      <c r="M133" s="10">
        <f>3/24*OO[[#This Row],[69 (27JUN1985 12:00:00)-Water Temperature (C)]]*OO[[#This Row],[11]]/SUM(OO[11])</f>
        <v>3.9637337596723901E-2</v>
      </c>
      <c r="N133" s="10">
        <f>3/24*OO[[#This Row],[70 (27JUN1985 15:00:00)-Water Temperature (C)]]*OO[[#This Row],[12]]/SUM(OO[12])</f>
        <v>1.4586902589522905E-2</v>
      </c>
      <c r="O133" s="10">
        <f>3/24*OO[[#This Row],[71 (27JUN1985 18:00:00)-Water Temperature (C)]]*OO[[#This Row],[13]]/SUM(OO[13])</f>
        <v>2.9574133930372311E-3</v>
      </c>
      <c r="P133" s="10">
        <f>3/24*OO[[#This Row],[72 (27JUN1985 21:00:00)-Water Temperature (C)]]*OO[[#This Row],[14]]/SUM(OO[14])</f>
        <v>4.1591634403321333E-4</v>
      </c>
      <c r="Q133" s="10">
        <f>3/24*OO[[#This Row],[73 (28JUN1985 00:00:00)-Water Temperature (C)]]*OO[[#This Row],[15]]/SUM(OO[15])</f>
        <v>6.5854851337759237E-5</v>
      </c>
      <c r="R133" s="10">
        <f>3/24*OO[[#This Row],[74 (28JUN1985 03:00:00)-Water Temperature (C)]]*OO[[#This Row],[16]]/SUM(OO[16])</f>
        <v>2.932659227729204E-5</v>
      </c>
      <c r="S133" s="10">
        <f>3/24*OO[[#This Row],[75 (28JUN1985 06:00:00)-Water Temperature (C)]]*OO[[#This Row],[17]]/SUM(OO[17])</f>
        <v>2.8619086141301884E-5</v>
      </c>
      <c r="T133" s="10">
        <f>3/24*OO[[#This Row],[76 (28JUN1985 09:00:00)-Water Temperature (C)]]*OO[[#This Row],[18]]/SUM(OO[18])</f>
        <v>3.2122781568594195E-5</v>
      </c>
      <c r="U133" s="10">
        <f>3/24*OO[[#This Row],[77 (28JUN1985 12:00:00)-Water Temperature (C)]]*OO[[#This Row],[19]]/SUM(OO[19])</f>
        <v>3.4111433734656731E-5</v>
      </c>
      <c r="V133" s="10">
        <f>3/24000000*OO[[#This Row],[78 (28JUN1985 15:00:00)-Water Temperature (C)]]*OO[[#This Row],[20]]</f>
        <v>3.2740967628749995E-5</v>
      </c>
      <c r="W133" s="10">
        <f>3/24000000*OO[[#This Row],[79 (28JUN1985 18:00:00)-Water Temperature (C)]]*OO[[#This Row],[21]]</f>
        <v>2.9540442503162495E-5</v>
      </c>
      <c r="X133" s="10">
        <f>3/24000000*OO[[#This Row],[80 (28JUN1985 21:00:00)-Water Temperature (C)]]*OO[[#This Row],[22]]</f>
        <v>2.5984186610437498E-5</v>
      </c>
      <c r="Y133" s="10">
        <f>3/24000000*OO[[#This Row],[81 (29JUN1985 00:00:00)-Water Temperature (C)]]*OO[[#This Row],[23]]</f>
        <v>2.2764706729879999E-5</v>
      </c>
      <c r="Z133" s="10">
        <f>3/24000000*OO[[#This Row],[82 (29JUN1985 03:00:00)-Water Temperature (C)]]*OO[[#This Row],[24]]</f>
        <v>2.0565142197600002E-5</v>
      </c>
      <c r="AA133" s="10">
        <f>3/24000000*OO[[#This Row],[83 (29JUN1985 06:00:00)-Water Temperature (C)]]*OO[[#This Row],[25]]</f>
        <v>1.9104399905717497E-5</v>
      </c>
      <c r="AB133" s="10">
        <f>3/24000000*OO[[#This Row],[84 (29JUN1985 09:00:00)-Water Temperature (C)]]*OO[[#This Row],[26]]</f>
        <v>1.7592106243102498E-5</v>
      </c>
      <c r="AC133" s="10">
        <f>3/24000000*OO[[#This Row],[85 (29JUN1985 12:00:00)-Water Temperature (C)]]*OO[[#This Row],[27]]</f>
        <v>1.6032542059089999E-5</v>
      </c>
      <c r="AD133" s="10">
        <f>3/24000000*OO[[#This Row],[86 (29JUN1985 15:00:00)-Water Temperature (C)]]*OO[[#This Row],[28]]</f>
        <v>1.426672189536E-5</v>
      </c>
      <c r="AE133" s="10">
        <f>3/24000000*OO[[#This Row],[88 (29JUN1985 21:00:00)-Water Temperature (C)]]*OO[[#This Row],[30]]</f>
        <v>1.066709249868E-5</v>
      </c>
      <c r="AF133" s="10">
        <f>3/24000000*OO[[#This Row],[88 (29JUN1985 21:00:00)-Water Temperature (C)]]*OO[[#This Row],[30]]</f>
        <v>1.066709249868E-5</v>
      </c>
      <c r="AG133" s="10">
        <f>3/24000000*OO[[#This Row],[89 (30JUN1985 00:00:00)-Water Temperature (C)]]*OO[[#This Row],[31]]</f>
        <v>9.0855626705199997E-6</v>
      </c>
      <c r="AH133" s="10">
        <f>3/24000000*OO[[#This Row],[90 (30JUN1985 03:00:00)-Water Temperature (C)]]*OO[[#This Row],[32]]</f>
        <v>7.9942247958374978E-6</v>
      </c>
      <c r="AI133" s="10">
        <f>3/24000000*OO[[#This Row],[91 (30JUN1985 06:00:00)-Water Temperature (C)]]*OO[[#This Row],[33]]</f>
        <v>7.2506906460799998E-6</v>
      </c>
      <c r="AJ133" s="10">
        <f>3/24000000*OO[[#This Row],[92 (30JUN1985 09:00:00)-Water Temperature (C)]]*OO[[#This Row],[34]]</f>
        <v>6.6783885862499994E-6</v>
      </c>
      <c r="AK133" s="10">
        <f>3/24000000*OO[[#This Row],[93 (30JUN1985 12:00:00)-Water Temperature (C)]]*OO[[#This Row],[35]]</f>
        <v>6.1247255774625002E-6</v>
      </c>
      <c r="AL133" s="10">
        <f>3/24000000*OO[[#This Row],[94 (30JUN1985 15:00:00)-Water Temperature (C)]]*OO[[#This Row],[36]]</f>
        <v>5.4804279803650004E-6</v>
      </c>
      <c r="AM133" s="10">
        <f>3/24000000*OO[[#This Row],[95 (30JUN1985 18:00:00)-Water Temperature (C)]]*OO[[#This Row],[37]]</f>
        <v>4.7877885131150003E-6</v>
      </c>
      <c r="AN133" s="10">
        <f>3/24000000*OO[[#This Row],[96 (30JUN1985 21:00:00)-Water Temperature (C)]]*OO[[#This Row],[38]]</f>
        <v>4.1459303034000002E-6</v>
      </c>
      <c r="AO133" s="10">
        <f>3/24000000*OO[[#This Row],[97 (01JUL1985 00:00:00)-Water Temperature (C)]]*OO[[#This Row],[39]]</f>
        <v>3.5911390477624996E-6</v>
      </c>
      <c r="AP133" s="10">
        <f>3/24000000*OO[[#This Row],[98 (01JUL1985 03:00:00)-Water Temperature (C)]]*OO[[#This Row],[40]]</f>
        <v>3.2481819570199995E-6</v>
      </c>
      <c r="AQ133" s="10">
        <f>3/24000000*OO[[#This Row],[99 (01JUL1985 06:00:00)-Water Temperature (C)]]*OO[[#This Row],[41]]</f>
        <v>2.9496665829399999E-6</v>
      </c>
      <c r="AR133" s="10">
        <f>3/24000000*OO[[#This Row],[100 (01JUL1985 09:00:00)-Water Temperature (C)]]*OO[[#This Row],[42]]</f>
        <v>2.6252285248699998E-6</v>
      </c>
      <c r="AS133" s="10">
        <f>3/24000000*OO[[#This Row],[101 (01JUL1985 12:00:00)-Water Temperature (C)]]*OO[[#This Row],[43]]</f>
        <v>2.2230168693489998E-6</v>
      </c>
      <c r="AT133" s="10">
        <f>3/24000000*OO[[#This Row],[102 (01JUL1985 15:00:00)-Water Temperature (C)]]*OO[[#This Row],[44]]</f>
        <v>1.7349827930476251E-6</v>
      </c>
      <c r="AU133" s="10">
        <f>3/24000000*OO[[#This Row],[103 (01JUL1985 18:00:00)-Water Temperature (C)]]*OO[[#This Row],[45]]</f>
        <v>1.2354339153026249E-6</v>
      </c>
      <c r="AV133" s="10">
        <f>3/24000000*OO[[#This Row],[104 (01JUL1985 21:00:00)-Water Temperature (C)]]*OO[[#This Row],[46]]</f>
        <v>8.3882401475400003E-7</v>
      </c>
      <c r="AW133" s="10">
        <f>3/24000000*OO[[#This Row],[105 (02JUL1985 00:00:00)-Water Temperature (C)]]*OO[[#This Row],[47]]</f>
        <v>5.802200685937499E-7</v>
      </c>
      <c r="AX133" s="10">
        <f>3/24000000*OO[[#This Row],[106 (02JUL1985 03:00:00)-Water Temperature (C)]]*OO[[#This Row],[48]]</f>
        <v>4.4305334292E-7</v>
      </c>
      <c r="AY133" s="10">
        <f>3/24000000*OO[[#This Row],[107 (02JUL1985 06:00:00)-Water Temperature (C)]]*OO[[#This Row],[49]]</f>
        <v>3.6510126290750001E-7</v>
      </c>
      <c r="AZ133" s="10">
        <f>3/24000000*OO[[#This Row],[108 (02JUL1985 09:00:00)-Water Temperature (C)]]*OO[[#This Row],[50]]</f>
        <v>3.1860671549474995E-7</v>
      </c>
      <c r="BA133" s="10">
        <f>3/24000000*OO[[#This Row],[109 (02JUL1985 12:00:00)-Water Temperature (C)]]*OO[[#This Row],[51]]</f>
        <v>2.9140507734125001E-7</v>
      </c>
      <c r="BB133" s="10">
        <f>3/24000000*OO[[#This Row],[110 (02JUL1985 15:00:00)-Water Temperature (C)]]*OO[[#This Row],[52]]</f>
        <v>2.6835660152699998E-7</v>
      </c>
      <c r="BC133" s="10">
        <f>3/24000000*OO[[#This Row],[111 (02JUL1985 18:00:00)-Water Temperature (C)]]*OO[[#This Row],[53]]</f>
        <v>2.4225867251005E-7</v>
      </c>
      <c r="BD133" s="10">
        <f>3/24000000*OO[[#This Row],[112 (02JUL1985 21:00:00)-Water Temperature (C)]]*OO[[#This Row],[54]]</f>
        <v>2.185679017160125E-7</v>
      </c>
      <c r="BE133" s="10">
        <f>3/24000000*OO[[#This Row],[113 (03JUL1985 00:00:00)-Water Temperature (C)]]*OO[[#This Row],[55]]</f>
        <v>1.9874679897974999E-7</v>
      </c>
      <c r="BF133" s="10">
        <f>3/24000000*OO[[#This Row],[114 (03JUL1985 03:00:00)-Water Temperature (C)]]*OO[[#This Row],[56]]</f>
        <v>1.8863066656804999E-7</v>
      </c>
      <c r="BG133" s="10">
        <f>3/24000000*OO[[#This Row],[115 (03JUL1985 06:00:00)-Water Temperature (C)]]*OO[[#This Row],[57]]</f>
        <v>1.8386753702681251E-7</v>
      </c>
      <c r="BH133" s="10">
        <f>3/24000000*OO[[#This Row],[116 (03JUL1985 09:00:00)-Water Temperature (C)]]*OO[[#This Row],[58]]</f>
        <v>1.8054438250559996E-7</v>
      </c>
      <c r="BI133" s="10">
        <f>3/24000000*OO[[#This Row],[117 (03JUL1985 12:00:00)-Water Temperature (C)]]*OO[[#This Row],[59]]</f>
        <v>1.7721324742918747E-7</v>
      </c>
      <c r="BJ133" s="10">
        <f>3/24000000*OO[[#This Row],[118 (03JUL1985 15:00:00)-Water Temperature (C)]]*OO[[#This Row],[60]]</f>
        <v>1.6973431439329998E-7</v>
      </c>
      <c r="BK133" s="10">
        <f>3/24000000*OO[[#This Row],[119 (03JUL1985 18:00:00)-Water Temperature (C)]]*OO[[#This Row],[61]]</f>
        <v>1.578121546332375E-7</v>
      </c>
      <c r="BL133" s="10">
        <f>3/24000000*OO[[#This Row],[120 (03JUL1985 21:00:00)-Water Temperature (C)]]*OO[[#This Row],[62]]</f>
        <v>1.4480148487153749E-7</v>
      </c>
      <c r="BM133" s="10">
        <f>3/24000000*OO[[#This Row],[121 (04JUL1985 00:00:00)-Water Temperature (C)]]*OO[[#This Row],[63]]</f>
        <v>1.3245630794133747E-7</v>
      </c>
      <c r="BN133" s="10">
        <f>3/24000000*OO[[#This Row],[122 (04JUL1985 03:00:00)-Water Temperature (C)]]*OO[[#This Row],[64]]</f>
        <v>1.2492831592281251E-7</v>
      </c>
      <c r="BO133" s="10">
        <f>3/24000000*OO[[#This Row],[123 (04JUL1985 06:00:00)-Water Temperature (C)]]*OO[[#This Row],[65]]</f>
        <v>1.1889678764244998E-7</v>
      </c>
      <c r="BP133" s="10">
        <f>3/24000000*OO[[#This Row],[124 (04JUL1985 09:00:00)-Water Temperature (C)]]*OO[[#This Row],[66]]</f>
        <v>1.14923527533025E-7</v>
      </c>
      <c r="BQ133" s="10">
        <f>3/24000000*OO[[#This Row],[125 (04JUL1985 12:00:00)-Water Temperature (C)]]*OO[[#This Row],[67]]</f>
        <v>1.1090048227177499E-7</v>
      </c>
      <c r="BR133" s="10">
        <f>3/24000000*OO[[#This Row],[126 (04JUL1985 15:00:00)-Water Temperature (C)]]*OO[[#This Row],[68]]</f>
        <v>1.0643369457439997E-7</v>
      </c>
      <c r="BS133" s="10">
        <f>3/24000000*OO[[#This Row],[127 (04JUL1985 18:00:00)-Water Temperature (C)]]*OO[[#This Row],[69]]</f>
        <v>1.0223147462989999E-7</v>
      </c>
      <c r="BT133" s="10">
        <f>3/24000000*OO[[#This Row],[128 (04JUL1985 21:00:00)-Water Temperature (C)]]*OO[[#This Row],[70]]</f>
        <v>9.7098225526100008E-8</v>
      </c>
      <c r="BU133" s="10">
        <f>3/24000000*OO[[#This Row],[129 (05JUL1985 00:00:00)-Water Temperature (C)]]*OO[[#This Row],[71]]</f>
        <v>9.1601480507812499E-8</v>
      </c>
      <c r="BV133" s="10">
        <f>3/24000000*OO[[#This Row],[130 (05JUL1985 03:00:00)-Water Temperature (C)]]*OO[[#This Row],[72]]</f>
        <v>8.8658364999125001E-8</v>
      </c>
      <c r="BW133" s="10">
        <f>3/24000000*OO[[#This Row],[131 (05JUL1985 06:00:00)-Water Temperature (C)]]*OO[[#This Row],[73]]</f>
        <v>8.5557123859374997E-8</v>
      </c>
      <c r="BX133" s="10">
        <f>3/24000000*OO[[#This Row],[132 (05JUL1985 09:00:00)-Water Temperature (C)]]*OO[[#This Row],[74]]</f>
        <v>8.1921334047000009E-8</v>
      </c>
      <c r="BY133" s="10">
        <f>3/24000000*OO[[#This Row],[133 (05JUL1985 12:00:00)-Water Temperature (C)]]*OO[[#This Row],[75]]</f>
        <v>7.9196505985037493E-8</v>
      </c>
      <c r="BZ133" s="10">
        <f>3/24000000*OO[[#This Row],[134 (05JUL1985 15:00:00)-Water Temperature (C)]]*OO[[#This Row],[76]]</f>
        <v>7.5914034032924996E-8</v>
      </c>
      <c r="CA133" s="10">
        <f>3/24000000*OO[[#This Row],[135 (05JUL1985 18:00:00)-Water Temperature (C)]]*OO[[#This Row],[77]]</f>
        <v>7.1629683988799993E-8</v>
      </c>
      <c r="CB133" s="10">
        <f>3/24000000*OO[[#This Row],[136 (05JUL1985 21:00:00)-Water Temperature (C)]]*OO[[#This Row],[78]]</f>
        <v>6.7485560263200008E-8</v>
      </c>
      <c r="CC133" s="10">
        <f>3/24000000*OO[[#This Row],[137 (06JUL1985 00:00:00)-Water Temperature (C)]]*OO[[#This Row],[79]]</f>
        <v>6.4024563888174987E-8</v>
      </c>
      <c r="CD133" s="10">
        <f>3/24000000*OO[[#This Row],[138 (06JUL1985 03:00:00)-Water Temperature (C)]]*OO[[#This Row],[80]]</f>
        <v>6.3452006764650007E-8</v>
      </c>
      <c r="CE133" s="10">
        <f>3/24000000*OO[[#This Row],[139 (06JUL1985 06:00:00)-Water Temperature (C)]]*OO[[#This Row],[81]]</f>
        <v>6.3307104236999996E-8</v>
      </c>
      <c r="CF133" s="10">
        <f>3/24000000*OO[[#This Row],[140 (06JUL1985 09:00:00)-Water Temperature (C)]]*OO[[#This Row],[82]]</f>
        <v>6.3206977179937499E-8</v>
      </c>
      <c r="CG133" s="10">
        <f>3/24000000*OO[[#This Row],[141 (06JUL1985 12:00:00)-Water Temperature (C)]]*OO[[#This Row],[83]]</f>
        <v>6.42621019404375E-8</v>
      </c>
      <c r="CH133" s="10">
        <f>3/24000000*OO[[#This Row],[142 (06JUL1985 15:00:00)-Water Temperature (C)]]*OO[[#This Row],[84]]</f>
        <v>6.4352745681399991E-8</v>
      </c>
      <c r="CI133" s="10">
        <f>3/24000000*OO[[#This Row],[143 (06JUL1985 18:00:00)-Water Temperature (C)]]*OO[[#This Row],[85]]</f>
        <v>6.1806684844399996E-8</v>
      </c>
      <c r="CJ133" s="10">
        <f>3/24000000*OO[[#This Row],[144 (06JUL1985 21:00:00)-Water Temperature (C)]]*OO[[#This Row],[86]]</f>
        <v>5.8492398122437494E-8</v>
      </c>
      <c r="CK133" s="10">
        <f>3/24000000*OO[[#This Row],[145 (07JUL1985 00:00:00)-Water Temperature (C)]]*OO[[#This Row],[87]]</f>
        <v>5.5837290525499994E-8</v>
      </c>
      <c r="CL133" s="10">
        <f>3/24000000*OO[[#This Row],[146 (07JUL1985 03:00:00)-Water Temperature (C)]]*OO[[#This Row],[88]]</f>
        <v>5.5172363766949998E-8</v>
      </c>
      <c r="CM133" s="10">
        <f>3/24000000*OO[[#This Row],[147 (07JUL1985 06:00:00)-Water Temperature (C)]]*OO[[#This Row],[89]]</f>
        <v>5.4850949434924995E-8</v>
      </c>
      <c r="CN133" s="10">
        <f>3/24000000*OO[[#This Row],[148 (07JUL1985 09:00:00)-Water Temperature (C)]]*OO[[#This Row],[90]]</f>
        <v>5.4610144046649999E-8</v>
      </c>
      <c r="CO133" s="10">
        <f>3/24000000*OO[[#This Row],[149 (07JUL1985 12:00:00)-Water Temperature (C)]]*OO[[#This Row],[91]]</f>
        <v>5.4355694060249998E-8</v>
      </c>
      <c r="CP133" s="10">
        <f>3/24000000*OO[[#This Row],[150 (07JUL1985 15:00:00)-Water Temperature (C)]]*OO[[#This Row],[92]]</f>
        <v>5.2232470055212504E-8</v>
      </c>
      <c r="CQ133" s="10">
        <f>3/24000000*OO[[#This Row],[151 (07JUL1985 18:00:00)-Water Temperature (C)]]*OO[[#This Row],[93]]</f>
        <v>4.8372588830087504E-8</v>
      </c>
      <c r="CR133" s="10">
        <f>3/24000000*OO[[#This Row],[152 (07JUL1985 21:00:00)-Water Temperature (C)]]*OO[[#This Row],[94]]</f>
        <v>4.4453772558274991E-8</v>
      </c>
      <c r="CS133" s="10">
        <f>3/24000000*OO[[#This Row],[153 (08JUL1985 00:00:00)-Water Temperature (C)]]*OO[[#This Row],[95]]</f>
        <v>4.1104960513425001E-8</v>
      </c>
      <c r="CT133" s="10">
        <f>3/24000000*OO[[#This Row],[154 (08JUL1985 03:00:00)-Water Temperature (C)]]*OO[[#This Row],[96]]</f>
        <v>3.8747427344999997E-8</v>
      </c>
      <c r="CU133" s="10">
        <f>3/24000000*OO[[#This Row],[155 (08JUL1985 06:00:00)-Water Temperature (C)]]*OO[[#This Row],[97]]</f>
        <v>3.7613266654500002E-8</v>
      </c>
      <c r="CV133" s="10">
        <f>3/24000000*OO[[#This Row],[156 (08JUL1985 09:00:00)-Water Temperature (C)]]*OO[[#This Row],[98]]</f>
        <v>3.6409801746450001E-8</v>
      </c>
      <c r="CW133" s="10">
        <f>3/24000000*OO[[#This Row],[157 (08JUL1985 12:00:00)-Water Temperature (C)]]*OO[[#This Row],[99]]</f>
        <v>3.5861386318649993E-8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2.4622012609839681E-34</v>
      </c>
      <c r="G134" s="10">
        <f>3/24*OO[[#This Row],[63 (26JUN1985 18:00:00)-Water Temperature (C)]]*OO[[#This Row],[5]]/SUM(OO[5])</f>
        <v>8.5458978541179462E-23</v>
      </c>
      <c r="H134" s="10">
        <f>3/24*OO[[#This Row],[64 (26JUN1985 21:00:00)-Water Temperature (C)]]*OO[[#This Row],[6]]/SUM(OO[6])</f>
        <v>3.7116397393086668E-11</v>
      </c>
      <c r="I134" s="10">
        <f>3/24*OO[[#This Row],[65 (27JUN1985 00:00:00)-Water Temperature (C)]]*OO[[#This Row],[7]]/SUM(OO[7])</f>
        <v>9.6903262091040638E-7</v>
      </c>
      <c r="J134" s="10">
        <f>3/24*OO[[#This Row],[66 (27JUN1985 03:00:00)-Water Temperature (C)]]*OO[[#This Row],[8]]/SUM(OO[8])</f>
        <v>1.2832760486002068E-4</v>
      </c>
      <c r="K134" s="10">
        <f>3/24*OO[[#This Row],[67 (27JUN1985 06:00:00)-Water Temperature (C)]]*OO[[#This Row],[9]]/SUM(OO[9])</f>
        <v>1.6162417601355147E-3</v>
      </c>
      <c r="L134" s="10">
        <f>3/24*OO[[#This Row],[68 (27JUN1985 09:00:00)-Water Temperature (C)]]*OO[[#This Row],[10]]/SUM(OO[10])</f>
        <v>4.2014707323090941E-3</v>
      </c>
      <c r="M134" s="10">
        <f>3/24*OO[[#This Row],[69 (27JUN1985 12:00:00)-Water Temperature (C)]]*OO[[#This Row],[11]]/SUM(OO[11])</f>
        <v>3.5733911998775936E-3</v>
      </c>
      <c r="N134" s="10">
        <f>3/24*OO[[#This Row],[70 (27JUN1985 15:00:00)-Water Temperature (C)]]*OO[[#This Row],[12]]/SUM(OO[12])</f>
        <v>1.3442811275703943E-3</v>
      </c>
      <c r="O134" s="10">
        <f>3/24*OO[[#This Row],[71 (27JUN1985 18:00:00)-Water Temperature (C)]]*OO[[#This Row],[13]]/SUM(OO[13])</f>
        <v>2.7714688344814199E-4</v>
      </c>
      <c r="P134" s="10">
        <f>3/24*OO[[#This Row],[72 (27JUN1985 21:00:00)-Water Temperature (C)]]*OO[[#This Row],[14]]/SUM(OO[14])</f>
        <v>3.9334886991621238E-5</v>
      </c>
      <c r="Q134" s="10">
        <f>3/24*OO[[#This Row],[73 (28JUN1985 00:00:00)-Water Temperature (C)]]*OO[[#This Row],[15]]/SUM(OO[15])</f>
        <v>6.1367569094809636E-6</v>
      </c>
      <c r="R134" s="10">
        <f>3/24*OO[[#This Row],[74 (28JUN1985 03:00:00)-Water Temperature (C)]]*OO[[#This Row],[16]]/SUM(OO[16])</f>
        <v>2.6382058821892949E-6</v>
      </c>
      <c r="S134" s="10">
        <f>3/24*OO[[#This Row],[75 (28JUN1985 06:00:00)-Water Temperature (C)]]*OO[[#This Row],[17]]/SUM(OO[17])</f>
        <v>2.5467713786065481E-6</v>
      </c>
      <c r="T134" s="10">
        <f>3/24*OO[[#This Row],[76 (28JUN1985 09:00:00)-Water Temperature (C)]]*OO[[#This Row],[18]]/SUM(OO[18])</f>
        <v>2.8600879794673149E-6</v>
      </c>
      <c r="U134" s="10">
        <f>3/24*OO[[#This Row],[77 (28JUN1985 12:00:00)-Water Temperature (C)]]*OO[[#This Row],[19]]/SUM(OO[19])</f>
        <v>3.0466950031907033E-6</v>
      </c>
      <c r="V134" s="10">
        <f>3/24000000*OO[[#This Row],[78 (28JUN1985 15:00:00)-Water Temperature (C)]]*OO[[#This Row],[20]]</f>
        <v>2.9338240623037503E-6</v>
      </c>
      <c r="W134" s="10">
        <f>3/24000000*OO[[#This Row],[79 (28JUN1985 18:00:00)-Water Temperature (C)]]*OO[[#This Row],[21]]</f>
        <v>2.6530022267350002E-6</v>
      </c>
      <c r="X134" s="10">
        <f>3/24000000*OO[[#This Row],[80 (28JUN1985 21:00:00)-Water Temperature (C)]]*OO[[#This Row],[22]]</f>
        <v>2.3372550138562497E-6</v>
      </c>
      <c r="Y134" s="10">
        <f>3/24000000*OO[[#This Row],[81 (29JUN1985 00:00:00)-Water Temperature (C)]]*OO[[#This Row],[23]]</f>
        <v>2.0499471768649999E-6</v>
      </c>
      <c r="Z134" s="10">
        <f>3/24000000*OO[[#This Row],[82 (29JUN1985 03:00:00)-Water Temperature (C)]]*OO[[#This Row],[24]]</f>
        <v>1.8526995410439998E-6</v>
      </c>
      <c r="AA134" s="10">
        <f>3/24000000*OO[[#This Row],[83 (29JUN1985 06:00:00)-Water Temperature (C)]]*OO[[#This Row],[25]]</f>
        <v>1.7224902310871252E-6</v>
      </c>
      <c r="AB134" s="10">
        <f>3/24000000*OO[[#This Row],[84 (29JUN1985 09:00:00)-Water Temperature (C)]]*OO[[#This Row],[26]]</f>
        <v>1.5871727107934995E-6</v>
      </c>
      <c r="AC134" s="10">
        <f>3/24000000*OO[[#This Row],[85 (29JUN1985 12:00:00)-Water Temperature (C)]]*OO[[#This Row],[27]]</f>
        <v>1.4474263972049998E-6</v>
      </c>
      <c r="AD134" s="10">
        <f>3/24000000*OO[[#This Row],[86 (29JUN1985 15:00:00)-Water Temperature (C)]]*OO[[#This Row],[28]]</f>
        <v>1.28966118993025E-6</v>
      </c>
      <c r="AE134" s="10">
        <f>3/24000000*OO[[#This Row],[88 (29JUN1985 21:00:00)-Water Temperature (C)]]*OO[[#This Row],[30]]</f>
        <v>9.6645069166249998E-7</v>
      </c>
      <c r="AF134" s="10">
        <f>3/24000000*OO[[#This Row],[88 (29JUN1985 21:00:00)-Water Temperature (C)]]*OO[[#This Row],[30]]</f>
        <v>9.6645069166249998E-7</v>
      </c>
      <c r="AG134" s="10">
        <f>3/24000000*OO[[#This Row],[89 (30JUN1985 00:00:00)-Water Temperature (C)]]*OO[[#This Row],[31]]</f>
        <v>8.2366195814250007E-7</v>
      </c>
      <c r="AH134" s="10">
        <f>3/24000000*OO[[#This Row],[90 (30JUN1985 03:00:00)-Water Temperature (C)]]*OO[[#This Row],[32]]</f>
        <v>7.2458393823337493E-7</v>
      </c>
      <c r="AI134" s="10">
        <f>3/24000000*OO[[#This Row],[91 (30JUN1985 06:00:00)-Water Temperature (C)]]*OO[[#This Row],[33]]</f>
        <v>6.5717925228799983E-7</v>
      </c>
      <c r="AJ134" s="10">
        <f>3/24000000*OO[[#This Row],[92 (30JUN1985 09:00:00)-Water Temperature (C)]]*OO[[#This Row],[34]]</f>
        <v>6.050324012909999E-7</v>
      </c>
      <c r="AK134" s="10">
        <f>3/24000000*OO[[#This Row],[93 (30JUN1985 12:00:00)-Water Temperature (C)]]*OO[[#This Row],[35]]</f>
        <v>5.5474295332600003E-7</v>
      </c>
      <c r="AL134" s="10">
        <f>3/24000000*OO[[#This Row],[94 (30JUN1985 15:00:00)-Water Temperature (C)]]*OO[[#This Row],[36]]</f>
        <v>4.9644367365862503E-7</v>
      </c>
      <c r="AM134" s="10">
        <f>3/24000000*OO[[#This Row],[95 (30JUN1985 18:00:00)-Water Temperature (C)]]*OO[[#This Row],[37]]</f>
        <v>4.3380392746874998E-7</v>
      </c>
      <c r="AN134" s="10">
        <f>3/24000000*OO[[#This Row],[96 (30JUN1985 21:00:00)-Water Temperature (C)]]*OO[[#This Row],[38]]</f>
        <v>3.7576602688887496E-7</v>
      </c>
      <c r="AO134" s="10">
        <f>3/24000000*OO[[#This Row],[97 (01JUL1985 00:00:00)-Water Temperature (C)]]*OO[[#This Row],[39]]</f>
        <v>3.2550685679162496E-7</v>
      </c>
      <c r="AP134" s="10">
        <f>3/24000000*OO[[#This Row],[98 (01JUL1985 03:00:00)-Water Temperature (C)]]*OO[[#This Row],[40]]</f>
        <v>2.9412426787524995E-7</v>
      </c>
      <c r="AQ134" s="10">
        <f>3/24000000*OO[[#This Row],[99 (01JUL1985 06:00:00)-Water Temperature (C)]]*OO[[#This Row],[41]]</f>
        <v>2.6712842280749999E-7</v>
      </c>
      <c r="AR134" s="10">
        <f>3/24000000*OO[[#This Row],[100 (01JUL1985 09:00:00)-Water Temperature (C)]]*OO[[#This Row],[42]]</f>
        <v>2.3787880930155001E-7</v>
      </c>
      <c r="AS134" s="10">
        <f>3/24000000*OO[[#This Row],[101 (01JUL1985 12:00:00)-Water Temperature (C)]]*OO[[#This Row],[43]]</f>
        <v>2.0187862266075E-7</v>
      </c>
      <c r="AT134" s="10">
        <f>3/24000000*OO[[#This Row],[102 (01JUL1985 15:00:00)-Water Temperature (C)]]*OO[[#This Row],[44]]</f>
        <v>1.5809530748740001E-7</v>
      </c>
      <c r="AU134" s="10">
        <f>3/24000000*OO[[#This Row],[103 (01JUL1985 18:00:00)-Water Temperature (C)]]*OO[[#This Row],[45]]</f>
        <v>1.12932206054375E-7</v>
      </c>
      <c r="AV134" s="10">
        <f>3/24000000*OO[[#This Row],[104 (01JUL1985 21:00:00)-Water Temperature (C)]]*OO[[#This Row],[46]]</f>
        <v>7.6750665054599995E-8</v>
      </c>
      <c r="AW134" s="10">
        <f>3/24000000*OO[[#This Row],[105 (02JUL1985 00:00:00)-Water Temperature (C)]]*OO[[#This Row],[47]]</f>
        <v>5.3004342164849995E-8</v>
      </c>
      <c r="AX134" s="10">
        <f>3/24000000*OO[[#This Row],[106 (02JUL1985 03:00:00)-Water Temperature (C)]]*OO[[#This Row],[48]]</f>
        <v>4.0330414032750004E-8</v>
      </c>
      <c r="AY134" s="10">
        <f>3/24000000*OO[[#This Row],[107 (02JUL1985 06:00:00)-Water Temperature (C)]]*OO[[#This Row],[49]]</f>
        <v>3.3133083810874996E-8</v>
      </c>
      <c r="AZ134" s="10">
        <f>3/24000000*OO[[#This Row],[108 (02JUL1985 09:00:00)-Water Temperature (C)]]*OO[[#This Row],[50]]</f>
        <v>2.8841610318449993E-8</v>
      </c>
      <c r="BA134" s="10">
        <f>3/24000000*OO[[#This Row],[109 (02JUL1985 12:00:00)-Water Temperature (C)]]*OO[[#This Row],[51]]</f>
        <v>2.6332343005195003E-8</v>
      </c>
      <c r="BB134" s="10">
        <f>3/24000000*OO[[#This Row],[110 (02JUL1985 15:00:00)-Water Temperature (C)]]*OO[[#This Row],[52]]</f>
        <v>2.42430447128325E-8</v>
      </c>
      <c r="BC134" s="10">
        <f>3/24000000*OO[[#This Row],[111 (02JUL1985 18:00:00)-Water Temperature (C)]]*OO[[#This Row],[53]]</f>
        <v>2.1893146843927496E-8</v>
      </c>
      <c r="BD134" s="10">
        <f>3/24000000*OO[[#This Row],[112 (02JUL1985 21:00:00)-Water Temperature (C)]]*OO[[#This Row],[54]]</f>
        <v>1.9752339709689999E-8</v>
      </c>
      <c r="BE134" s="10">
        <f>3/24000000*OO[[#This Row],[113 (03JUL1985 00:00:00)-Water Temperature (C)]]*OO[[#This Row],[55]]</f>
        <v>1.7957419959554999E-8</v>
      </c>
      <c r="BF134" s="10">
        <f>3/24000000*OO[[#This Row],[114 (03JUL1985 03:00:00)-Water Temperature (C)]]*OO[[#This Row],[56]]</f>
        <v>1.7027087711823747E-8</v>
      </c>
      <c r="BG134" s="10">
        <f>3/24000000*OO[[#This Row],[115 (03JUL1985 06:00:00)-Water Temperature (C)]]*OO[[#This Row],[57]]</f>
        <v>1.6583400598199998E-8</v>
      </c>
      <c r="BH134" s="10">
        <f>3/24000000*OO[[#This Row],[116 (03JUL1985 09:00:00)-Water Temperature (C)]]*OO[[#This Row],[58]]</f>
        <v>1.6279585476765002E-8</v>
      </c>
      <c r="BI134" s="10">
        <f>3/24000000*OO[[#This Row],[117 (03JUL1985 12:00:00)-Water Temperature (C)]]*OO[[#This Row],[59]]</f>
        <v>1.59766069699575E-8</v>
      </c>
      <c r="BJ134" s="10">
        <f>3/24000000*OO[[#This Row],[118 (03JUL1985 15:00:00)-Water Temperature (C)]]*OO[[#This Row],[60]]</f>
        <v>1.5311458339368751E-8</v>
      </c>
      <c r="BK134" s="10">
        <f>3/24000000*OO[[#This Row],[119 (03JUL1985 18:00:00)-Water Temperature (C)]]*OO[[#This Row],[61]]</f>
        <v>1.4246078765490001E-8</v>
      </c>
      <c r="BL134" s="10">
        <f>3/24000000*OO[[#This Row],[120 (03JUL1985 21:00:00)-Water Temperature (C)]]*OO[[#This Row],[62]]</f>
        <v>1.3077457262913748E-8</v>
      </c>
      <c r="BM134" s="10">
        <f>3/24000000*OO[[#This Row],[121 (04JUL1985 00:00:00)-Water Temperature (C)]]*OO[[#This Row],[63]]</f>
        <v>1.1963459298612499E-8</v>
      </c>
      <c r="BN134" s="10">
        <f>3/24000000*OO[[#This Row],[122 (04JUL1985 03:00:00)-Water Temperature (C)]]*OO[[#This Row],[64]]</f>
        <v>1.1275292024706249E-8</v>
      </c>
      <c r="BO134" s="10">
        <f>3/24000000*OO[[#This Row],[123 (04JUL1985 06:00:00)-Water Temperature (C)]]*OO[[#This Row],[65]]</f>
        <v>1.0728235768829999E-8</v>
      </c>
      <c r="BP134" s="10">
        <f>3/24000000*OO[[#This Row],[124 (04JUL1985 09:00:00)-Water Temperature (C)]]*OO[[#This Row],[66]]</f>
        <v>1.0363255265324999E-8</v>
      </c>
      <c r="BQ134" s="10">
        <f>3/24000000*OO[[#This Row],[125 (04JUL1985 12:00:00)-Water Temperature (C)]]*OO[[#This Row],[67]]</f>
        <v>1.0000189263151249E-8</v>
      </c>
      <c r="BR134" s="10">
        <f>3/24000000*OO[[#This Row],[126 (04JUL1985 15:00:00)-Water Temperature (C)]]*OO[[#This Row],[68]]</f>
        <v>9.5976473871112483E-9</v>
      </c>
      <c r="BS134" s="10">
        <f>3/24000000*OO[[#This Row],[127 (04JUL1985 18:00:00)-Water Temperature (C)]]*OO[[#This Row],[69]]</f>
        <v>9.2222231595162503E-9</v>
      </c>
      <c r="BT134" s="10">
        <f>3/24000000*OO[[#This Row],[128 (04JUL1985 21:00:00)-Water Temperature (C)]]*OO[[#This Row],[70]]</f>
        <v>8.761655866925E-9</v>
      </c>
      <c r="BU134" s="10">
        <f>3/24000000*OO[[#This Row],[129 (05JUL1985 00:00:00)-Water Temperature (C)]]*OO[[#This Row],[71]]</f>
        <v>8.2681923419300004E-9</v>
      </c>
      <c r="BV134" s="10">
        <f>3/24000000*OO[[#This Row],[130 (05JUL1985 03:00:00)-Water Temperature (C)]]*OO[[#This Row],[72]]</f>
        <v>7.9973179029074993E-9</v>
      </c>
      <c r="BW134" s="10">
        <f>3/24000000*OO[[#This Row],[131 (05JUL1985 06:00:00)-Water Temperature (C)]]*OO[[#This Row],[73]]</f>
        <v>7.7198026113624992E-9</v>
      </c>
      <c r="BX134" s="10">
        <f>3/24000000*OO[[#This Row],[132 (05JUL1985 09:00:00)-Water Temperature (C)]]*OO[[#This Row],[74]]</f>
        <v>7.3896161008875007E-9</v>
      </c>
      <c r="BY134" s="10">
        <f>3/24000000*OO[[#This Row],[133 (05JUL1985 12:00:00)-Water Temperature (C)]]*OO[[#This Row],[75]]</f>
        <v>7.1416424631562503E-9</v>
      </c>
      <c r="BZ134" s="10">
        <f>3/24000000*OO[[#This Row],[134 (05JUL1985 15:00:00)-Water Temperature (C)]]*OO[[#This Row],[76]]</f>
        <v>6.8458506093875E-9</v>
      </c>
      <c r="CA134" s="10">
        <f>3/24000000*OO[[#This Row],[135 (05JUL1985 18:00:00)-Water Temperature (C)]]*OO[[#This Row],[77]]</f>
        <v>6.4613197715374994E-9</v>
      </c>
      <c r="CB134" s="10">
        <f>3/24000000*OO[[#This Row],[136 (05JUL1985 21:00:00)-Water Temperature (C)]]*OO[[#This Row],[78]]</f>
        <v>6.0873184927500009E-9</v>
      </c>
      <c r="CC134" s="10">
        <f>3/24000000*OO[[#This Row],[137 (06JUL1985 00:00:00)-Water Temperature (C)]]*OO[[#This Row],[79]]</f>
        <v>5.7747866579375005E-9</v>
      </c>
      <c r="CD134" s="10">
        <f>3/24000000*OO[[#This Row],[138 (06JUL1985 03:00:00)-Water Temperature (C)]]*OO[[#This Row],[80]]</f>
        <v>5.7185816905250006E-9</v>
      </c>
      <c r="CE134" s="10">
        <f>3/24000000*OO[[#This Row],[139 (06JUL1985 06:00:00)-Water Temperature (C)]]*OO[[#This Row],[81]]</f>
        <v>5.7049523700750003E-9</v>
      </c>
      <c r="CF134" s="10">
        <f>3/24000000*OO[[#This Row],[140 (06JUL1985 09:00:00)-Water Temperature (C)]]*OO[[#This Row],[82]]</f>
        <v>5.6935908028399996E-9</v>
      </c>
      <c r="CG134" s="10">
        <f>3/24000000*OO[[#This Row],[141 (06JUL1985 12:00:00)-Water Temperature (C)]]*OO[[#This Row],[83]]</f>
        <v>5.7854151920550007E-9</v>
      </c>
      <c r="CH134" s="10">
        <f>3/24000000*OO[[#This Row],[142 (06JUL1985 15:00:00)-Water Temperature (C)]]*OO[[#This Row],[84]]</f>
        <v>5.7960243626900009E-9</v>
      </c>
      <c r="CI134" s="10">
        <f>3/24000000*OO[[#This Row],[143 (06JUL1985 18:00:00)-Water Temperature (C)]]*OO[[#This Row],[85]]</f>
        <v>5.57120491290625E-9</v>
      </c>
      <c r="CJ134" s="10">
        <f>3/24000000*OO[[#This Row],[144 (06JUL1985 21:00:00)-Water Temperature (C)]]*OO[[#This Row],[86]]</f>
        <v>5.2740434297774999E-9</v>
      </c>
      <c r="CK134" s="10">
        <f>3/24000000*OO[[#This Row],[145 (07JUL1985 00:00:00)-Water Temperature (C)]]*OO[[#This Row],[87]]</f>
        <v>5.0343981753225001E-9</v>
      </c>
      <c r="CL134" s="10">
        <f>3/24000000*OO[[#This Row],[146 (07JUL1985 03:00:00)-Water Temperature (C)]]*OO[[#This Row],[88]]</f>
        <v>4.9728187042974996E-9</v>
      </c>
      <c r="CM134" s="10">
        <f>3/24000000*OO[[#This Row],[147 (07JUL1985 06:00:00)-Water Temperature (C)]]*OO[[#This Row],[89]]</f>
        <v>4.9422231332325002E-9</v>
      </c>
      <c r="CN134" s="10">
        <f>3/24000000*OO[[#This Row],[148 (07JUL1985 09:00:00)-Water Temperature (C)]]*OO[[#This Row],[90]]</f>
        <v>4.9183066314899998E-9</v>
      </c>
      <c r="CO134" s="10">
        <f>3/24000000*OO[[#This Row],[149 (07JUL1985 12:00:00)-Water Temperature (C)]]*OO[[#This Row],[91]]</f>
        <v>4.8961122784949997E-9</v>
      </c>
      <c r="CP134" s="10">
        <f>3/24000000*OO[[#This Row],[150 (07JUL1985 15:00:00)-Water Temperature (C)]]*OO[[#This Row],[92]]</f>
        <v>4.7105524168525001E-9</v>
      </c>
      <c r="CQ134" s="10">
        <f>3/24000000*OO[[#This Row],[151 (07JUL1985 18:00:00)-Water Temperature (C)]]*OO[[#This Row],[93]]</f>
        <v>4.3663297905499993E-9</v>
      </c>
      <c r="CR134" s="10">
        <f>3/24000000*OO[[#This Row],[152 (07JUL1985 21:00:00)-Water Temperature (C)]]*OO[[#This Row],[94]]</f>
        <v>4.0125165379024999E-9</v>
      </c>
      <c r="CS134" s="10">
        <f>3/24000000*OO[[#This Row],[153 (08JUL1985 00:00:00)-Water Temperature (C)]]*OO[[#This Row],[95]]</f>
        <v>3.7090576151062499E-9</v>
      </c>
      <c r="CT134" s="10">
        <f>3/24000000*OO[[#This Row],[154 (08JUL1985 03:00:00)-Water Temperature (C)]]*OO[[#This Row],[96]]</f>
        <v>3.4947072955024997E-9</v>
      </c>
      <c r="CU134" s="10">
        <f>3/24000000*OO[[#This Row],[155 (08JUL1985 06:00:00)-Water Temperature (C)]]*OO[[#This Row],[97]]</f>
        <v>3.3899263574662498E-9</v>
      </c>
      <c r="CV134" s="10">
        <f>3/24000000*OO[[#This Row],[156 (08JUL1985 09:00:00)-Water Temperature (C)]]*OO[[#This Row],[98]]</f>
        <v>3.2800321088699997E-9</v>
      </c>
      <c r="CW134" s="10">
        <f>3/24000000*OO[[#This Row],[157 (08JUL1985 12:00:00)-Water Temperature (C)]]*OO[[#This Row],[99]]</f>
        <v>3.2271742001062499E-9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2.4839472464483662E-34</v>
      </c>
      <c r="G135" s="10">
        <f>3/24*OO[[#This Row],[63 (26JUN1985 18:00:00)-Water Temperature (C)]]*OO[[#This Row],[5]]/SUM(OO[5])</f>
        <v>8.7130775498725519E-23</v>
      </c>
      <c r="H135" s="10">
        <f>3/24*OO[[#This Row],[64 (26JUN1985 21:00:00)-Water Temperature (C)]]*OO[[#This Row],[6]]/SUM(OO[6])</f>
        <v>3.8687227557013556E-11</v>
      </c>
      <c r="I135" s="10">
        <f>3/24*OO[[#This Row],[65 (27JUN1985 00:00:00)-Water Temperature (C)]]*OO[[#This Row],[7]]/SUM(OO[7])</f>
        <v>1.0585782172718537E-6</v>
      </c>
      <c r="J135" s="10">
        <f>3/24*OO[[#This Row],[66 (27JUN1985 03:00:00)-Water Temperature (C)]]*OO[[#This Row],[8]]/SUM(OO[8])</f>
        <v>1.4224352463125658E-4</v>
      </c>
      <c r="K135" s="10">
        <f>3/24*OO[[#This Row],[67 (27JUN1985 06:00:00)-Water Temperature (C)]]*OO[[#This Row],[9]]/SUM(OO[9])</f>
        <v>1.8090236048172654E-3</v>
      </c>
      <c r="L135" s="10">
        <f>3/24*OO[[#This Row],[68 (27JUN1985 09:00:00)-Water Temperature (C)]]*OO[[#This Row],[10]]/SUM(OO[10])</f>
        <v>4.7379101222087498E-3</v>
      </c>
      <c r="M135" s="10">
        <f>3/24*OO[[#This Row],[69 (27JUN1985 12:00:00)-Water Temperature (C)]]*OO[[#This Row],[11]]/SUM(OO[11])</f>
        <v>4.0529059560878902E-3</v>
      </c>
      <c r="N135" s="10">
        <f>3/24*OO[[#This Row],[70 (27JUN1985 15:00:00)-Water Temperature (C)]]*OO[[#This Row],[12]]/SUM(OO[12])</f>
        <v>1.5316072258632003E-3</v>
      </c>
      <c r="O135" s="10">
        <f>3/24*OO[[#This Row],[71 (27JUN1985 18:00:00)-Water Temperature (C)]]*OO[[#This Row],[13]]/SUM(OO[13])</f>
        <v>3.1684959259152708E-4</v>
      </c>
      <c r="P135" s="10">
        <f>3/24*OO[[#This Row],[72 (27JUN1985 21:00:00)-Water Temperature (C)]]*OO[[#This Row],[14]]/SUM(OO[14])</f>
        <v>4.5048196036258712E-5</v>
      </c>
      <c r="Q135" s="10">
        <f>3/24*OO[[#This Row],[73 (28JUN1985 00:00:00)-Water Temperature (C)]]*OO[[#This Row],[15]]/SUM(OO[15])</f>
        <v>7.0042576533147291E-6</v>
      </c>
      <c r="R135" s="10">
        <f>3/24*OO[[#This Row],[74 (28JUN1985 03:00:00)-Water Temperature (C)]]*OO[[#This Row],[16]]/SUM(OO[16])</f>
        <v>2.9867732485356326E-6</v>
      </c>
      <c r="S135" s="10">
        <f>3/24*OO[[#This Row],[75 (28JUN1985 06:00:00)-Water Temperature (C)]]*OO[[#This Row],[17]]/SUM(OO[17])</f>
        <v>2.8756100980439716E-6</v>
      </c>
      <c r="T135" s="10">
        <f>3/24*OO[[#This Row],[76 (28JUN1985 09:00:00)-Water Temperature (C)]]*OO[[#This Row],[18]]/SUM(OO[18])</f>
        <v>3.2285451719776278E-6</v>
      </c>
      <c r="U135" s="10">
        <f>3/24*OO[[#This Row],[77 (28JUN1985 12:00:00)-Water Temperature (C)]]*OO[[#This Row],[19]]/SUM(OO[19])</f>
        <v>3.440364440659055E-6</v>
      </c>
      <c r="V135" s="10">
        <f>3/24000000*OO[[#This Row],[78 (28JUN1985 15:00:00)-Water Temperature (C)]]*OO[[#This Row],[20]]</f>
        <v>3.3140382890199995E-6</v>
      </c>
      <c r="W135" s="10">
        <f>3/24000000*OO[[#This Row],[79 (28JUN1985 18:00:00)-Water Temperature (C)]]*OO[[#This Row],[21]]</f>
        <v>2.9971606317999996E-6</v>
      </c>
      <c r="X135" s="10">
        <f>3/24000000*OO[[#This Row],[80 (28JUN1985 21:00:00)-Water Temperature (C)]]*OO[[#This Row],[22]]</f>
        <v>2.6403072303712504E-6</v>
      </c>
      <c r="Y135" s="10">
        <f>3/24000000*OO[[#This Row],[81 (29JUN1985 00:00:00)-Water Temperature (C)]]*OO[[#This Row],[23]]</f>
        <v>2.31537297948125E-6</v>
      </c>
      <c r="Z135" s="10">
        <f>3/24000000*OO[[#This Row],[82 (29JUN1985 03:00:00)-Water Temperature (C)]]*OO[[#This Row],[24]]</f>
        <v>2.0918825648594997E-6</v>
      </c>
      <c r="AA135" s="10">
        <f>3/24000000*OO[[#This Row],[83 (29JUN1985 06:00:00)-Water Temperature (C)]]*OO[[#This Row],[25]]</f>
        <v>1.944290820528E-6</v>
      </c>
      <c r="AB135" s="10">
        <f>3/24000000*OO[[#This Row],[84 (29JUN1985 09:00:00)-Water Temperature (C)]]*OO[[#This Row],[26]]</f>
        <v>1.7914140901256251E-6</v>
      </c>
      <c r="AC135" s="10">
        <f>3/24000000*OO[[#This Row],[85 (29JUN1985 12:00:00)-Water Temperature (C)]]*OO[[#This Row],[27]]</f>
        <v>1.633447895506875E-6</v>
      </c>
      <c r="AD135" s="10">
        <f>3/24000000*OO[[#This Row],[86 (29JUN1985 15:00:00)-Water Temperature (C)]]*OO[[#This Row],[28]]</f>
        <v>1.45537483715875E-6</v>
      </c>
      <c r="AE135" s="10">
        <f>3/24000000*OO[[#This Row],[88 (29JUN1985 21:00:00)-Water Temperature (C)]]*OO[[#This Row],[30]]</f>
        <v>1.0905441778964999E-6</v>
      </c>
      <c r="AF135" s="10">
        <f>3/24000000*OO[[#This Row],[88 (29JUN1985 21:00:00)-Water Temperature (C)]]*OO[[#This Row],[30]]</f>
        <v>1.0905441778964999E-6</v>
      </c>
      <c r="AG135" s="10">
        <f>3/24000000*OO[[#This Row],[89 (30JUN1985 00:00:00)-Water Temperature (C)]]*OO[[#This Row],[31]]</f>
        <v>9.2926158945912483E-7</v>
      </c>
      <c r="AH135" s="10">
        <f>3/24000000*OO[[#This Row],[90 (30JUN1985 03:00:00)-Water Temperature (C)]]*OO[[#This Row],[32]]</f>
        <v>8.172006314467499E-7</v>
      </c>
      <c r="AI135" s="10">
        <f>3/24000000*OO[[#This Row],[91 (30JUN1985 06:00:00)-Water Temperature (C)]]*OO[[#This Row],[33]]</f>
        <v>7.4093455939199983E-7</v>
      </c>
      <c r="AJ135" s="10">
        <f>3/24000000*OO[[#This Row],[92 (30JUN1985 09:00:00)-Water Temperature (C)]]*OO[[#This Row],[34]]</f>
        <v>6.820370621249998E-7</v>
      </c>
      <c r="AK135" s="10">
        <f>3/24000000*OO[[#This Row],[93 (30JUN1985 12:00:00)-Water Temperature (C)]]*OO[[#This Row],[35]]</f>
        <v>6.2528393974000011E-7</v>
      </c>
      <c r="AL135" s="10">
        <f>3/24000000*OO[[#This Row],[94 (30JUN1985 15:00:00)-Water Temperature (C)]]*OO[[#This Row],[36]]</f>
        <v>5.5954285097324997E-7</v>
      </c>
      <c r="AM135" s="10">
        <f>3/24000000*OO[[#This Row],[95 (30JUN1985 18:00:00)-Water Temperature (C)]]*OO[[#This Row],[37]]</f>
        <v>4.8893103850799989E-7</v>
      </c>
      <c r="AN135" s="10">
        <f>3/24000000*OO[[#This Row],[96 (30JUN1985 21:00:00)-Water Temperature (C)]]*OO[[#This Row],[38]]</f>
        <v>4.2352463369549997E-7</v>
      </c>
      <c r="AO135" s="10">
        <f>3/24000000*OO[[#This Row],[97 (01JUL1985 00:00:00)-Water Temperature (C)]]*OO[[#This Row],[39]]</f>
        <v>3.6686808917525001E-7</v>
      </c>
      <c r="AP135" s="10">
        <f>3/24000000*OO[[#This Row],[98 (01JUL1985 03:00:00)-Water Temperature (C)]]*OO[[#This Row],[40]]</f>
        <v>3.3142022350912498E-7</v>
      </c>
      <c r="AQ135" s="10">
        <f>3/24000000*OO[[#This Row],[99 (01JUL1985 06:00:00)-Water Temperature (C)]]*OO[[#This Row],[41]]</f>
        <v>3.0098605886662497E-7</v>
      </c>
      <c r="AR135" s="10">
        <f>3/24000000*OO[[#This Row],[100 (01JUL1985 09:00:00)-Water Temperature (C)]]*OO[[#This Row],[42]]</f>
        <v>2.6805042467574994E-7</v>
      </c>
      <c r="AS135" s="10">
        <f>3/24000000*OO[[#This Row],[101 (01JUL1985 12:00:00)-Water Temperature (C)]]*OO[[#This Row],[43]]</f>
        <v>2.2758479274194998E-7</v>
      </c>
      <c r="AT135" s="10">
        <f>3/24000000*OO[[#This Row],[102 (01JUL1985 15:00:00)-Water Temperature (C)]]*OO[[#This Row],[44]]</f>
        <v>1.7835594068564999E-7</v>
      </c>
      <c r="AU135" s="10">
        <f>3/24000000*OO[[#This Row],[103 (01JUL1985 18:00:00)-Water Temperature (C)]]*OO[[#This Row],[45]]</f>
        <v>1.274919250123125E-7</v>
      </c>
      <c r="AV135" s="10">
        <f>3/24000000*OO[[#This Row],[104 (01JUL1985 21:00:00)-Water Temperature (C)]]*OO[[#This Row],[46]]</f>
        <v>8.6664200483999985E-8</v>
      </c>
      <c r="AW135" s="10">
        <f>3/24000000*OO[[#This Row],[105 (02JUL1985 00:00:00)-Water Temperature (C)]]*OO[[#This Row],[47]]</f>
        <v>5.9833713614587502E-8</v>
      </c>
      <c r="AX135" s="10">
        <f>3/24000000*OO[[#This Row],[106 (02JUL1985 03:00:00)-Water Temperature (C)]]*OO[[#This Row],[48]]</f>
        <v>4.5492670005975E-8</v>
      </c>
      <c r="AY135" s="10">
        <f>3/24000000*OO[[#This Row],[107 (02JUL1985 06:00:00)-Water Temperature (C)]]*OO[[#This Row],[49]]</f>
        <v>3.7349980334999996E-8</v>
      </c>
      <c r="AZ135" s="10">
        <f>3/24000000*OO[[#This Row],[108 (02JUL1985 09:00:00)-Water Temperature (C)]]*OO[[#This Row],[50]]</f>
        <v>3.2494518220674998E-8</v>
      </c>
      <c r="BA135" s="10">
        <f>3/24000000*OO[[#This Row],[109 (02JUL1985 12:00:00)-Water Temperature (C)]]*OO[[#This Row],[51]]</f>
        <v>2.9655325997824996E-8</v>
      </c>
      <c r="BB135" s="10">
        <f>3/24000000*OO[[#This Row],[110 (02JUL1985 15:00:00)-Water Temperature (C)]]*OO[[#This Row],[52]]</f>
        <v>2.7300670026974993E-8</v>
      </c>
      <c r="BC135" s="10">
        <f>3/24000000*OO[[#This Row],[111 (02JUL1985 18:00:00)-Water Temperature (C)]]*OO[[#This Row],[53]]</f>
        <v>2.4655970904311247E-8</v>
      </c>
      <c r="BD135" s="10">
        <f>3/24000000*OO[[#This Row],[112 (02JUL1985 21:00:00)-Water Temperature (C)]]*OO[[#This Row],[54]]</f>
        <v>2.2245343480286248E-8</v>
      </c>
      <c r="BE135" s="10">
        <f>3/24000000*OO[[#This Row],[113 (03JUL1985 00:00:00)-Water Temperature (C)]]*OO[[#This Row],[55]]</f>
        <v>2.0223328439875E-8</v>
      </c>
      <c r="BF135" s="10">
        <f>3/24000000*OO[[#This Row],[114 (03JUL1985 03:00:00)-Water Temperature (C)]]*OO[[#This Row],[56]]</f>
        <v>1.9172112985252495E-8</v>
      </c>
      <c r="BG135" s="10">
        <f>3/24000000*OO[[#This Row],[115 (03JUL1985 06:00:00)-Water Temperature (C)]]*OO[[#This Row],[57]]</f>
        <v>1.8669234756206251E-8</v>
      </c>
      <c r="BH135" s="10">
        <f>3/24000000*OO[[#This Row],[116 (03JUL1985 09:00:00)-Water Temperature (C)]]*OO[[#This Row],[58]]</f>
        <v>1.8325923816375E-8</v>
      </c>
      <c r="BI135" s="10">
        <f>3/24000000*OO[[#This Row],[117 (03JUL1985 12:00:00)-Water Temperature (C)]]*OO[[#This Row],[59]]</f>
        <v>1.7984088658380001E-8</v>
      </c>
      <c r="BJ135" s="10">
        <f>3/24000000*OO[[#This Row],[118 (03JUL1985 15:00:00)-Water Temperature (C)]]*OO[[#This Row],[60]]</f>
        <v>1.7237428520260002E-8</v>
      </c>
      <c r="BK135" s="10">
        <f>3/24000000*OO[[#This Row],[119 (03JUL1985 18:00:00)-Water Temperature (C)]]*OO[[#This Row],[61]]</f>
        <v>1.6040404941209998E-8</v>
      </c>
      <c r="BL135" s="10">
        <f>3/24000000*OO[[#This Row],[120 (03JUL1985 21:00:00)-Water Temperature (C)]]*OO[[#This Row],[62]]</f>
        <v>1.4725916673435001E-8</v>
      </c>
      <c r="BM135" s="10">
        <f>3/24000000*OO[[#This Row],[121 (04JUL1985 00:00:00)-Water Temperature (C)]]*OO[[#This Row],[63]]</f>
        <v>1.3471905618402498E-8</v>
      </c>
      <c r="BN135" s="10">
        <f>3/24000000*OO[[#This Row],[122 (04JUL1985 03:00:00)-Water Temperature (C)]]*OO[[#This Row],[64]]</f>
        <v>1.2695243035019998E-8</v>
      </c>
      <c r="BO135" s="10">
        <f>3/24000000*OO[[#This Row],[123 (04JUL1985 06:00:00)-Water Temperature (C)]]*OO[[#This Row],[65]]</f>
        <v>1.2078462712552498E-8</v>
      </c>
      <c r="BP135" s="10">
        <f>3/24000000*OO[[#This Row],[124 (04JUL1985 09:00:00)-Water Temperature (C)]]*OO[[#This Row],[66]]</f>
        <v>1.166599688478E-8</v>
      </c>
      <c r="BQ135" s="10">
        <f>3/24000000*OO[[#This Row],[125 (04JUL1985 12:00:00)-Water Temperature (C)]]*OO[[#This Row],[67]]</f>
        <v>1.125712689228E-8</v>
      </c>
      <c r="BR135" s="10">
        <f>3/24000000*OO[[#This Row],[126 (04JUL1985 15:00:00)-Water Temperature (C)]]*OO[[#This Row],[68]]</f>
        <v>1.0804050923927498E-8</v>
      </c>
      <c r="BS135" s="10">
        <f>3/24000000*OO[[#This Row],[127 (04JUL1985 18:00:00)-Water Temperature (C)]]*OO[[#This Row],[69]]</f>
        <v>1.038240604326E-8</v>
      </c>
      <c r="BT135" s="10">
        <f>3/24000000*OO[[#This Row],[128 (04JUL1985 21:00:00)-Water Temperature (C)]]*OO[[#This Row],[70]]</f>
        <v>9.8646216164300001E-9</v>
      </c>
      <c r="BU135" s="10">
        <f>3/24000000*OO[[#This Row],[129 (05JUL1985 00:00:00)-Water Temperature (C)]]*OO[[#This Row],[71]]</f>
        <v>9.3094717776749998E-9</v>
      </c>
      <c r="BV135" s="10">
        <f>3/24000000*OO[[#This Row],[130 (05JUL1985 03:00:00)-Water Temperature (C)]]*OO[[#This Row],[72]]</f>
        <v>9.003342493145E-9</v>
      </c>
      <c r="BW135" s="10">
        <f>3/24000000*OO[[#This Row],[131 (05JUL1985 06:00:00)-Water Temperature (C)]]*OO[[#This Row],[73]]</f>
        <v>8.6913752221049993E-9</v>
      </c>
      <c r="BX135" s="10">
        <f>3/24000000*OO[[#This Row],[132 (05JUL1985 09:00:00)-Water Temperature (C)]]*OO[[#This Row],[74]]</f>
        <v>8.3192207523699998E-9</v>
      </c>
      <c r="BY135" s="10">
        <f>3/24000000*OO[[#This Row],[133 (05JUL1985 12:00:00)-Water Temperature (C)]]*OO[[#This Row],[75]]</f>
        <v>8.0393871767575014E-9</v>
      </c>
      <c r="BZ135" s="10">
        <f>3/24000000*OO[[#This Row],[134 (05JUL1985 15:00:00)-Water Temperature (C)]]*OO[[#This Row],[76]]</f>
        <v>7.7064237139999995E-9</v>
      </c>
      <c r="CA135" s="10">
        <f>3/24000000*OO[[#This Row],[135 (05JUL1985 18:00:00)-Water Temperature (C)]]*OO[[#This Row],[77]]</f>
        <v>7.273958911305001E-9</v>
      </c>
      <c r="CB135" s="10">
        <f>3/24000000*OO[[#This Row],[136 (05JUL1985 21:00:00)-Water Temperature (C)]]*OO[[#This Row],[78]]</f>
        <v>6.8528029879124993E-9</v>
      </c>
      <c r="CC135" s="10">
        <f>3/24000000*OO[[#This Row],[137 (06JUL1985 00:00:00)-Water Temperature (C)]]*OO[[#This Row],[79]]</f>
        <v>6.5010842426775004E-9</v>
      </c>
      <c r="CD135" s="10">
        <f>3/24000000*OO[[#This Row],[138 (06JUL1985 03:00:00)-Water Temperature (C)]]*OO[[#This Row],[80]]</f>
        <v>6.4368632430299994E-9</v>
      </c>
      <c r="CE135" s="10">
        <f>3/24000000*OO[[#This Row],[139 (06JUL1985 06:00:00)-Water Temperature (C)]]*OO[[#This Row],[81]]</f>
        <v>6.4212994697074999E-9</v>
      </c>
      <c r="CF135" s="10">
        <f>3/24000000*OO[[#This Row],[140 (06JUL1985 09:00:00)-Water Temperature (C)]]*OO[[#This Row],[82]]</f>
        <v>6.4079891352000002E-9</v>
      </c>
      <c r="CG135" s="10">
        <f>3/24000000*OO[[#This Row],[141 (06JUL1985 12:00:00)-Water Temperature (C)]]*OO[[#This Row],[83]]</f>
        <v>6.5105776830624998E-9</v>
      </c>
      <c r="CH135" s="10">
        <f>3/24000000*OO[[#This Row],[142 (06JUL1985 15:00:00)-Water Temperature (C)]]*OO[[#This Row],[84]]</f>
        <v>6.5229117700937497E-9</v>
      </c>
      <c r="CI135" s="10">
        <f>3/24000000*OO[[#This Row],[143 (06JUL1985 18:00:00)-Water Temperature (C)]]*OO[[#This Row],[85]]</f>
        <v>6.271052963694999E-9</v>
      </c>
      <c r="CJ135" s="10">
        <f>3/24000000*OO[[#This Row],[144 (06JUL1985 21:00:00)-Water Temperature (C)]]*OO[[#This Row],[86]]</f>
        <v>5.9368816254299995E-9</v>
      </c>
      <c r="CK135" s="10">
        <f>3/24000000*OO[[#This Row],[145 (07JUL1985 00:00:00)-Water Temperature (C)]]*OO[[#This Row],[87]]</f>
        <v>5.6672958846937494E-9</v>
      </c>
      <c r="CL135" s="10">
        <f>3/24000000*OO[[#This Row],[146 (07JUL1985 03:00:00)-Water Temperature (C)]]*OO[[#This Row],[88]]</f>
        <v>5.5975630479525009E-9</v>
      </c>
      <c r="CM135" s="10">
        <f>3/24000000*OO[[#This Row],[147 (07JUL1985 06:00:00)-Water Temperature (C)]]*OO[[#This Row],[89]]</f>
        <v>5.5626889925775E-9</v>
      </c>
      <c r="CN135" s="10">
        <f>3/24000000*OO[[#This Row],[148 (07JUL1985 09:00:00)-Water Temperature (C)]]*OO[[#This Row],[90]]</f>
        <v>5.535273534E-9</v>
      </c>
      <c r="CO135" s="10">
        <f>3/24000000*OO[[#This Row],[149 (07JUL1985 12:00:00)-Water Temperature (C)]]*OO[[#This Row],[91]]</f>
        <v>5.5104147907199989E-9</v>
      </c>
      <c r="CP135" s="10">
        <f>3/24000000*OO[[#This Row],[150 (07JUL1985 15:00:00)-Water Temperature (C)]]*OO[[#This Row],[92]]</f>
        <v>5.3028362931600008E-9</v>
      </c>
      <c r="CQ135" s="10">
        <f>3/24000000*OO[[#This Row],[151 (07JUL1985 18:00:00)-Water Temperature (C)]]*OO[[#This Row],[93]]</f>
        <v>4.9163662890537495E-9</v>
      </c>
      <c r="CR135" s="10">
        <f>3/24000000*OO[[#This Row],[152 (07JUL1985 21:00:00)-Water Temperature (C)]]*OO[[#This Row],[94]]</f>
        <v>4.5179936551899991E-9</v>
      </c>
      <c r="CS135" s="10">
        <f>3/24000000*OO[[#This Row],[153 (08JUL1985 00:00:00)-Water Temperature (C)]]*OO[[#This Row],[95]]</f>
        <v>4.1760694739137496E-9</v>
      </c>
      <c r="CT135" s="10">
        <f>3/24000000*OO[[#This Row],[154 (08JUL1985 03:00:00)-Water Temperature (C)]]*OO[[#This Row],[96]]</f>
        <v>3.9343861433174995E-9</v>
      </c>
      <c r="CU135" s="10">
        <f>3/24000000*OO[[#This Row],[155 (08JUL1985 06:00:00)-Water Temperature (C)]]*OO[[#This Row],[97]]</f>
        <v>3.8158593583462498E-9</v>
      </c>
      <c r="CV135" s="10">
        <f>3/24000000*OO[[#This Row],[156 (08JUL1985 09:00:00)-Water Temperature (C)]]*OO[[#This Row],[98]]</f>
        <v>3.6918739682400001E-9</v>
      </c>
      <c r="CW135" s="10">
        <f>3/24000000*OO[[#This Row],[157 (08JUL1985 12:00:00)-Water Temperature (C)]]*OO[[#This Row],[99]]</f>
        <v>3.63163032786E-9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5.2582851632017454E-34</v>
      </c>
      <c r="G136" s="10">
        <f>3/24*OO[[#This Row],[63 (26JUN1985 18:00:00)-Water Temperature (C)]]*OO[[#This Row],[5]]/SUM(OO[5])</f>
        <v>1.8707914780007112E-22</v>
      </c>
      <c r="H136" s="10">
        <f>3/24*OO[[#This Row],[64 (26JUN1985 21:00:00)-Water Temperature (C)]]*OO[[#This Row],[6]]/SUM(OO[6])</f>
        <v>8.5425499719625783E-11</v>
      </c>
      <c r="I136" s="10">
        <f>3/24*OO[[#This Row],[65 (27JUN1985 00:00:00)-Water Temperature (C)]]*OO[[#This Row],[7]]/SUM(OO[7])</f>
        <v>2.5254914010179726E-6</v>
      </c>
      <c r="J136" s="10">
        <f>3/24*OO[[#This Row],[66 (27JUN1985 03:00:00)-Water Temperature (C)]]*OO[[#This Row],[8]]/SUM(OO[8])</f>
        <v>3.4816726937722715E-4</v>
      </c>
      <c r="K136" s="10">
        <f>3/24*OO[[#This Row],[67 (27JUN1985 06:00:00)-Water Temperature (C)]]*OO[[#This Row],[9]]/SUM(OO[9])</f>
        <v>4.5074260965722833E-3</v>
      </c>
      <c r="L136" s="10">
        <f>3/24*OO[[#This Row],[68 (27JUN1985 09:00:00)-Water Temperature (C)]]*OO[[#This Row],[10]]/SUM(OO[10])</f>
        <v>1.1971626652731859E-2</v>
      </c>
      <c r="M136" s="10">
        <f>3/24*OO[[#This Row],[69 (27JUN1985 12:00:00)-Water Temperature (C)]]*OO[[#This Row],[11]]/SUM(OO[11])</f>
        <v>1.0354389277490599E-2</v>
      </c>
      <c r="N136" s="10">
        <f>3/24*OO[[#This Row],[70 (27JUN1985 15:00:00)-Water Temperature (C)]]*OO[[#This Row],[12]]/SUM(OO[12])</f>
        <v>3.9477492432217556E-3</v>
      </c>
      <c r="O136" s="10">
        <f>3/24*OO[[#This Row],[71 (27JUN1985 18:00:00)-Water Temperature (C)]]*OO[[#This Row],[13]]/SUM(OO[13])</f>
        <v>8.2222977774624865E-4</v>
      </c>
      <c r="P136" s="10">
        <f>3/24*OO[[#This Row],[72 (27JUN1985 21:00:00)-Water Temperature (C)]]*OO[[#This Row],[14]]/SUM(OO[14])</f>
        <v>1.1732805586094486E-4</v>
      </c>
      <c r="Q136" s="10">
        <f>3/24*OO[[#This Row],[73 (28JUN1985 00:00:00)-Water Temperature (C)]]*OO[[#This Row],[15]]/SUM(OO[15])</f>
        <v>1.8129679476219758E-5</v>
      </c>
      <c r="R136" s="10">
        <f>3/24*OO[[#This Row],[74 (28JUN1985 03:00:00)-Water Temperature (C)]]*OO[[#This Row],[16]]/SUM(OO[16])</f>
        <v>7.6114485698423954E-6</v>
      </c>
      <c r="S136" s="10">
        <f>3/24*OO[[#This Row],[75 (28JUN1985 06:00:00)-Water Temperature (C)]]*OO[[#This Row],[17]]/SUM(OO[17])</f>
        <v>7.290121895183709E-6</v>
      </c>
      <c r="T136" s="10">
        <f>3/24*OO[[#This Row],[76 (28JUN1985 09:00:00)-Water Temperature (C)]]*OO[[#This Row],[18]]/SUM(OO[18])</f>
        <v>8.1822845064120264E-6</v>
      </c>
      <c r="U136" s="10">
        <f>3/24*OO[[#This Row],[77 (28JUN1985 12:00:00)-Water Temperature (C)]]*OO[[#This Row],[19]]/SUM(OO[19])</f>
        <v>8.7261346173722277E-6</v>
      </c>
      <c r="V136" s="10">
        <f>3/24000000*OO[[#This Row],[78 (28JUN1985 15:00:00)-Water Temperature (C)]]*OO[[#This Row],[20]]</f>
        <v>8.4132030925149994E-6</v>
      </c>
      <c r="W136" s="10">
        <f>3/24000000*OO[[#This Row],[79 (28JUN1985 18:00:00)-Water Temperature (C)]]*OO[[#This Row],[21]]</f>
        <v>7.6120942737000001E-6</v>
      </c>
      <c r="X136" s="10">
        <f>3/24000000*OO[[#This Row],[80 (28JUN1985 21:00:00)-Water Temperature (C)]]*OO[[#This Row],[22]]</f>
        <v>6.706651060606249E-6</v>
      </c>
      <c r="Y136" s="10">
        <f>3/24000000*OO[[#This Row],[81 (29JUN1985 00:00:00)-Water Temperature (C)]]*OO[[#This Row],[23]]</f>
        <v>5.8807966239000003E-6</v>
      </c>
      <c r="Z136" s="10">
        <f>3/24000000*OO[[#This Row],[82 (29JUN1985 03:00:00)-Water Temperature (C)]]*OO[[#This Row],[24]]</f>
        <v>5.3112220204499997E-6</v>
      </c>
      <c r="AA136" s="10">
        <f>3/24000000*OO[[#This Row],[83 (29JUN1985 06:00:00)-Water Temperature (C)]]*OO[[#This Row],[25]]</f>
        <v>4.9351015761800006E-6</v>
      </c>
      <c r="AB136" s="10">
        <f>3/24000000*OO[[#This Row],[84 (29JUN1985 09:00:00)-Water Temperature (C)]]*OO[[#This Row],[26]]</f>
        <v>4.546852022075E-6</v>
      </c>
      <c r="AC136" s="10">
        <f>3/24000000*OO[[#This Row],[85 (29JUN1985 12:00:00)-Water Temperature (C)]]*OO[[#This Row],[27]]</f>
        <v>4.1450009066412503E-6</v>
      </c>
      <c r="AD136" s="10">
        <f>3/24000000*OO[[#This Row],[86 (29JUN1985 15:00:00)-Water Temperature (C)]]*OO[[#This Row],[28]]</f>
        <v>3.6932029559212499E-6</v>
      </c>
      <c r="AE136" s="10">
        <f>3/24000000*OO[[#This Row],[88 (29JUN1985 21:00:00)-Water Temperature (C)]]*OO[[#This Row],[30]]</f>
        <v>2.7673618276949999E-6</v>
      </c>
      <c r="AF136" s="10">
        <f>3/24000000*OO[[#This Row],[88 (29JUN1985 21:00:00)-Water Temperature (C)]]*OO[[#This Row],[30]]</f>
        <v>2.7673618276949999E-6</v>
      </c>
      <c r="AG136" s="10">
        <f>3/24000000*OO[[#This Row],[89 (30JUN1985 00:00:00)-Water Temperature (C)]]*OO[[#This Row],[31]]</f>
        <v>2.3574310502487501E-6</v>
      </c>
      <c r="AH136" s="10">
        <f>3/24000000*OO[[#This Row],[90 (30JUN1985 03:00:00)-Water Temperature (C)]]*OO[[#This Row],[32]]</f>
        <v>2.0719644143714999E-6</v>
      </c>
      <c r="AI136" s="10">
        <f>3/24000000*OO[[#This Row],[91 (30JUN1985 06:00:00)-Water Temperature (C)]]*OO[[#This Row],[33]]</f>
        <v>1.8775754377199998E-6</v>
      </c>
      <c r="AJ136" s="10">
        <f>3/24000000*OO[[#This Row],[92 (30JUN1985 09:00:00)-Water Temperature (C)]]*OO[[#This Row],[34]]</f>
        <v>1.7278366832639998E-6</v>
      </c>
      <c r="AK136" s="10">
        <f>3/24000000*OO[[#This Row],[93 (30JUN1985 12:00:00)-Water Temperature (C)]]*OO[[#This Row],[35]]</f>
        <v>1.5834561427491249E-6</v>
      </c>
      <c r="AL136" s="10">
        <f>3/24000000*OO[[#This Row],[94 (30JUN1985 15:00:00)-Water Temperature (C)]]*OO[[#This Row],[36]]</f>
        <v>1.416619975341875E-6</v>
      </c>
      <c r="AM136" s="10">
        <f>3/24000000*OO[[#This Row],[95 (30JUN1985 18:00:00)-Water Temperature (C)]]*OO[[#This Row],[37]]</f>
        <v>1.237648801004E-6</v>
      </c>
      <c r="AN136" s="10">
        <f>3/24000000*OO[[#This Row],[96 (30JUN1985 21:00:00)-Water Temperature (C)]]*OO[[#This Row],[38]]</f>
        <v>1.07198732542875E-6</v>
      </c>
      <c r="AO136" s="10">
        <f>3/24000000*OO[[#This Row],[97 (01JUL1985 00:00:00)-Water Temperature (C)]]*OO[[#This Row],[39]]</f>
        <v>9.2845733984399996E-7</v>
      </c>
      <c r="AP136" s="10">
        <f>3/24000000*OO[[#This Row],[98 (01JUL1985 03:00:00)-Water Temperature (C)]]*OO[[#This Row],[40]]</f>
        <v>8.3830160632500007E-7</v>
      </c>
      <c r="AQ136" s="10">
        <f>3/24000000*OO[[#This Row],[99 (01JUL1985 06:00:00)-Water Temperature (C)]]*OO[[#This Row],[41]]</f>
        <v>7.6116983288099998E-7</v>
      </c>
      <c r="AR136" s="10">
        <f>3/24000000*OO[[#This Row],[100 (01JUL1985 09:00:00)-Water Temperature (C)]]*OO[[#This Row],[42]]</f>
        <v>6.7793525881687497E-7</v>
      </c>
      <c r="AS136" s="10">
        <f>3/24000000*OO[[#This Row],[101 (01JUL1985 12:00:00)-Water Temperature (C)]]*OO[[#This Row],[43]]</f>
        <v>5.7608772565799999E-7</v>
      </c>
      <c r="AT136" s="10">
        <f>3/24000000*OO[[#This Row],[102 (01JUL1985 15:00:00)-Water Temperature (C)]]*OO[[#This Row],[44]]</f>
        <v>4.5214204305000001E-7</v>
      </c>
      <c r="AU136" s="10">
        <f>3/24000000*OO[[#This Row],[103 (01JUL1985 18:00:00)-Water Temperature (C)]]*OO[[#This Row],[45]]</f>
        <v>3.23676700540875E-7</v>
      </c>
      <c r="AV136" s="10">
        <f>3/24000000*OO[[#This Row],[104 (01JUL1985 21:00:00)-Water Temperature (C)]]*OO[[#This Row],[46]]</f>
        <v>2.2013022880610001E-7</v>
      </c>
      <c r="AW136" s="10">
        <f>3/24000000*OO[[#This Row],[105 (02JUL1985 00:00:00)-Water Temperature (C)]]*OO[[#This Row],[47]]</f>
        <v>1.518884710333375E-7</v>
      </c>
      <c r="AX136" s="10">
        <f>3/24000000*OO[[#This Row],[106 (02JUL1985 03:00:00)-Water Temperature (C)]]*OO[[#This Row],[48]]</f>
        <v>1.1530797857084998E-7</v>
      </c>
      <c r="AY136" s="10">
        <f>3/24000000*OO[[#This Row],[107 (02JUL1985 06:00:00)-Water Temperature (C)]]*OO[[#This Row],[49]]</f>
        <v>9.4540669886200005E-8</v>
      </c>
      <c r="AZ136" s="10">
        <f>3/24000000*OO[[#This Row],[108 (02JUL1985 09:00:00)-Water Temperature (C)]]*OO[[#This Row],[50]]</f>
        <v>8.2153743385224989E-8</v>
      </c>
      <c r="BA136" s="10">
        <f>3/24000000*OO[[#This Row],[109 (02JUL1985 12:00:00)-Water Temperature (C)]]*OO[[#This Row],[51]]</f>
        <v>7.4915044277199996E-8</v>
      </c>
      <c r="BB136" s="10">
        <f>3/24000000*OO[[#This Row],[110 (02JUL1985 15:00:00)-Water Temperature (C)]]*OO[[#This Row],[52]]</f>
        <v>6.8953413487950003E-8</v>
      </c>
      <c r="BC136" s="10">
        <f>3/24000000*OO[[#This Row],[111 (02JUL1985 18:00:00)-Water Temperature (C)]]*OO[[#This Row],[53]]</f>
        <v>6.2282966646100002E-8</v>
      </c>
      <c r="BD136" s="10">
        <f>3/24000000*OO[[#This Row],[112 (02JUL1985 21:00:00)-Water Temperature (C)]]*OO[[#This Row],[54]]</f>
        <v>5.6195317173599991E-8</v>
      </c>
      <c r="BE136" s="10">
        <f>3/24000000*OO[[#This Row],[113 (03JUL1985 00:00:00)-Water Temperature (C)]]*OO[[#This Row],[55]]</f>
        <v>5.1084159206525E-8</v>
      </c>
      <c r="BF136" s="10">
        <f>3/24000000*OO[[#This Row],[114 (03JUL1985 03:00:00)-Water Temperature (C)]]*OO[[#This Row],[56]]</f>
        <v>4.8408962953350003E-8</v>
      </c>
      <c r="BG136" s="10">
        <f>3/24000000*OO[[#This Row],[115 (03JUL1985 06:00:00)-Water Temperature (C)]]*OO[[#This Row],[57]]</f>
        <v>4.7124068011299996E-8</v>
      </c>
      <c r="BH136" s="10">
        <f>3/24000000*OO[[#This Row],[116 (03JUL1985 09:00:00)-Water Temperature (C)]]*OO[[#This Row],[58]]</f>
        <v>4.6248806060099996E-8</v>
      </c>
      <c r="BI136" s="10">
        <f>3/24000000*OO[[#This Row],[117 (03JUL1985 12:00:00)-Water Temperature (C)]]*OO[[#This Row],[59]]</f>
        <v>4.5382976388750002E-8</v>
      </c>
      <c r="BJ136" s="10">
        <f>3/24000000*OO[[#This Row],[118 (03JUL1985 15:00:00)-Water Temperature (C)]]*OO[[#This Row],[60]]</f>
        <v>4.3507829760299999E-8</v>
      </c>
      <c r="BK136" s="10">
        <f>3/24000000*OO[[#This Row],[119 (03JUL1985 18:00:00)-Water Temperature (C)]]*OO[[#This Row],[61]]</f>
        <v>4.0499158657200001E-8</v>
      </c>
      <c r="BL136" s="10">
        <f>3/24000000*OO[[#This Row],[120 (03JUL1985 21:00:00)-Water Temperature (C)]]*OO[[#This Row],[62]]</f>
        <v>3.7188011359000001E-8</v>
      </c>
      <c r="BM136" s="10">
        <f>3/24000000*OO[[#This Row],[121 (04JUL1985 00:00:00)-Water Temperature (C)]]*OO[[#This Row],[63]]</f>
        <v>3.4023283330574997E-8</v>
      </c>
      <c r="BN136" s="10">
        <f>3/24000000*OO[[#This Row],[122 (04JUL1985 03:00:00)-Water Temperature (C)]]*OO[[#This Row],[64]]</f>
        <v>3.2052739148799994E-8</v>
      </c>
      <c r="BO136" s="10">
        <f>3/24000000*OO[[#This Row],[123 (04JUL1985 06:00:00)-Water Temperature (C)]]*OO[[#This Row],[65]]</f>
        <v>3.049171052265E-8</v>
      </c>
      <c r="BP136" s="10">
        <f>3/24000000*OO[[#This Row],[124 (04JUL1985 09:00:00)-Water Temperature (C)]]*OO[[#This Row],[66]]</f>
        <v>2.9442029183399993E-8</v>
      </c>
      <c r="BQ136" s="10">
        <f>3/24000000*OO[[#This Row],[125 (04JUL1985 12:00:00)-Water Temperature (C)]]*OO[[#This Row],[67]]</f>
        <v>2.84092485992E-8</v>
      </c>
      <c r="BR136" s="10">
        <f>3/24000000*OO[[#This Row],[126 (04JUL1985 15:00:00)-Water Temperature (C)]]*OO[[#This Row],[68]]</f>
        <v>2.7266455658812496E-8</v>
      </c>
      <c r="BS136" s="10">
        <f>3/24000000*OO[[#This Row],[127 (04JUL1985 18:00:00)-Water Temperature (C)]]*OO[[#This Row],[69]]</f>
        <v>2.620610398524375E-8</v>
      </c>
      <c r="BT136" s="10">
        <f>3/24000000*OO[[#This Row],[128 (04JUL1985 21:00:00)-Water Temperature (C)]]*OO[[#This Row],[70]]</f>
        <v>2.4902627920045002E-8</v>
      </c>
      <c r="BU136" s="10">
        <f>3/24000000*OO[[#This Row],[129 (05JUL1985 00:00:00)-Water Temperature (C)]]*OO[[#This Row],[71]]</f>
        <v>2.3504377039211251E-8</v>
      </c>
      <c r="BV136" s="10">
        <f>3/24000000*OO[[#This Row],[130 (05JUL1985 03:00:00)-Water Temperature (C)]]*OO[[#This Row],[72]]</f>
        <v>2.2726498494964998E-8</v>
      </c>
      <c r="BW136" s="10">
        <f>3/24000000*OO[[#This Row],[131 (05JUL1985 06:00:00)-Water Temperature (C)]]*OO[[#This Row],[73]]</f>
        <v>2.194013391095E-8</v>
      </c>
      <c r="BX136" s="10">
        <f>3/24000000*OO[[#This Row],[132 (05JUL1985 09:00:00)-Water Temperature (C)]]*OO[[#This Row],[74]]</f>
        <v>2.0999116641555002E-8</v>
      </c>
      <c r="BY136" s="10">
        <f>3/24000000*OO[[#This Row],[133 (05JUL1985 12:00:00)-Water Temperature (C)]]*OO[[#This Row],[75]]</f>
        <v>2.0289780023299998E-8</v>
      </c>
      <c r="BZ136" s="10">
        <f>3/24000000*OO[[#This Row],[134 (05JUL1985 15:00:00)-Water Temperature (C)]]*OO[[#This Row],[76]]</f>
        <v>1.9449032326619999E-8</v>
      </c>
      <c r="CA136" s="10">
        <f>3/24000000*OO[[#This Row],[135 (05JUL1985 18:00:00)-Water Temperature (C)]]*OO[[#This Row],[77]]</f>
        <v>1.835996750644E-8</v>
      </c>
      <c r="CB136" s="10">
        <f>3/24000000*OO[[#This Row],[136 (05JUL1985 21:00:00)-Water Temperature (C)]]*OO[[#This Row],[78]]</f>
        <v>1.7296820189935E-8</v>
      </c>
      <c r="CC136" s="10">
        <f>3/24000000*OO[[#This Row],[137 (06JUL1985 00:00:00)-Water Temperature (C)]]*OO[[#This Row],[79]]</f>
        <v>1.6409306230239999E-8</v>
      </c>
      <c r="CD136" s="10">
        <f>3/24000000*OO[[#This Row],[138 (06JUL1985 03:00:00)-Water Temperature (C)]]*OO[[#This Row],[80]]</f>
        <v>1.6241854962007499E-8</v>
      </c>
      <c r="CE136" s="10">
        <f>3/24000000*OO[[#This Row],[139 (06JUL1985 06:00:00)-Water Temperature (C)]]*OO[[#This Row],[81]]</f>
        <v>1.6201165785918749E-8</v>
      </c>
      <c r="CF136" s="10">
        <f>3/24000000*OO[[#This Row],[140 (06JUL1985 09:00:00)-Water Temperature (C)]]*OO[[#This Row],[82]]</f>
        <v>1.6165074951707499E-8</v>
      </c>
      <c r="CG136" s="10">
        <f>3/24000000*OO[[#This Row],[141 (06JUL1985 12:00:00)-Water Temperature (C)]]*OO[[#This Row],[83]]</f>
        <v>1.6420077570881246E-8</v>
      </c>
      <c r="CH136" s="10">
        <f>3/24000000*OO[[#This Row],[142 (06JUL1985 15:00:00)-Water Temperature (C)]]*OO[[#This Row],[84]]</f>
        <v>1.64529819606E-8</v>
      </c>
      <c r="CI136" s="10">
        <f>3/24000000*OO[[#This Row],[143 (06JUL1985 18:00:00)-Water Temperature (C)]]*OO[[#This Row],[85]]</f>
        <v>1.5823477912604996E-8</v>
      </c>
      <c r="CJ136" s="10">
        <f>3/24000000*OO[[#This Row],[144 (06JUL1985 21:00:00)-Water Temperature (C)]]*OO[[#This Row],[86]]</f>
        <v>1.4982490881572501E-8</v>
      </c>
      <c r="CK136" s="10">
        <f>3/24000000*OO[[#This Row],[145 (07JUL1985 00:00:00)-Water Temperature (C)]]*OO[[#This Row],[87]]</f>
        <v>1.43026682701125E-8</v>
      </c>
      <c r="CL136" s="10">
        <f>3/24000000*OO[[#This Row],[146 (07JUL1985 03:00:00)-Water Temperature (C)]]*OO[[#This Row],[88]]</f>
        <v>1.4124931597813749E-8</v>
      </c>
      <c r="CM136" s="10">
        <f>3/24000000*OO[[#This Row],[147 (07JUL1985 06:00:00)-Water Temperature (C)]]*OO[[#This Row],[89]]</f>
        <v>1.40348590967325E-8</v>
      </c>
      <c r="CN136" s="10">
        <f>3/24000000*OO[[#This Row],[148 (07JUL1985 09:00:00)-Water Temperature (C)]]*OO[[#This Row],[90]]</f>
        <v>1.3963178863421248E-8</v>
      </c>
      <c r="CO136" s="10">
        <f>3/24000000*OO[[#This Row],[149 (07JUL1985 12:00:00)-Water Temperature (C)]]*OO[[#This Row],[91]]</f>
        <v>1.3900789408239998E-8</v>
      </c>
      <c r="CP136" s="10">
        <f>3/24000000*OO[[#This Row],[150 (07JUL1985 15:00:00)-Water Temperature (C)]]*OO[[#This Row],[92]]</f>
        <v>1.3383730441249998E-8</v>
      </c>
      <c r="CQ136" s="10">
        <f>3/24000000*OO[[#This Row],[151 (07JUL1985 18:00:00)-Water Temperature (C)]]*OO[[#This Row],[93]]</f>
        <v>1.241368488019E-8</v>
      </c>
      <c r="CR136" s="10">
        <f>3/24000000*OO[[#This Row],[152 (07JUL1985 21:00:00)-Water Temperature (C)]]*OO[[#This Row],[94]]</f>
        <v>1.1407951156747498E-8</v>
      </c>
      <c r="CS136" s="10">
        <f>3/24000000*OO[[#This Row],[153 (08JUL1985 00:00:00)-Water Temperature (C)]]*OO[[#This Row],[95]]</f>
        <v>1.0543223640495001E-8</v>
      </c>
      <c r="CT136" s="10">
        <f>3/24000000*OO[[#This Row],[154 (08JUL1985 03:00:00)-Water Temperature (C)]]*OO[[#This Row],[96]]</f>
        <v>9.9313821997250013E-9</v>
      </c>
      <c r="CU136" s="10">
        <f>3/24000000*OO[[#This Row],[155 (08JUL1985 06:00:00)-Water Temperature (C)]]*OO[[#This Row],[97]]</f>
        <v>9.6291527614649992E-9</v>
      </c>
      <c r="CV136" s="10">
        <f>3/24000000*OO[[#This Row],[156 (08JUL1985 09:00:00)-Water Temperature (C)]]*OO[[#This Row],[98]]</f>
        <v>9.3147506929749992E-9</v>
      </c>
      <c r="CW136" s="10">
        <f>3/24000000*OO[[#This Row],[157 (08JUL1985 12:00:00)-Water Temperature (C)]]*OO[[#This Row],[99]]</f>
        <v>9.1580862813650016E-9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1.1184870785034532E-33</v>
      </c>
      <c r="G137" s="10">
        <f>3/24*OO[[#This Row],[63 (26JUN1985 18:00:00)-Water Temperature (C)]]*OO[[#This Row],[5]]/SUM(OO[5])</f>
        <v>4.302917543800023E-22</v>
      </c>
      <c r="H137" s="10">
        <f>3/24*OO[[#This Row],[64 (26JUN1985 21:00:00)-Water Temperature (C)]]*OO[[#This Row],[6]]/SUM(OO[6])</f>
        <v>2.223601982943312E-10</v>
      </c>
      <c r="I137" s="10">
        <f>3/24*OO[[#This Row],[65 (27JUN1985 00:00:00)-Water Temperature (C)]]*OO[[#This Row],[7]]/SUM(OO[7])</f>
        <v>1.0166716071363624E-5</v>
      </c>
      <c r="J137" s="10">
        <f>3/24*OO[[#This Row],[66 (27JUN1985 03:00:00)-Water Temperature (C)]]*OO[[#This Row],[8]]/SUM(OO[8])</f>
        <v>1.595127055786704E-3</v>
      </c>
      <c r="K137" s="10">
        <f>3/24*OO[[#This Row],[67 (27JUN1985 06:00:00)-Water Temperature (C)]]*OO[[#This Row],[9]]/SUM(OO[9])</f>
        <v>2.2501327001134414E-2</v>
      </c>
      <c r="L137" s="10">
        <f>3/24*OO[[#This Row],[68 (27JUN1985 09:00:00)-Water Temperature (C)]]*OO[[#This Row],[10]]/SUM(OO[10])</f>
        <v>6.3780530250046902E-2</v>
      </c>
      <c r="M137" s="10">
        <f>3/24*OO[[#This Row],[69 (27JUN1985 12:00:00)-Water Temperature (C)]]*OO[[#This Row],[11]]/SUM(OO[11])</f>
        <v>5.7978349848751741E-2</v>
      </c>
      <c r="N137" s="10">
        <f>3/24*OO[[#This Row],[70 (27JUN1985 15:00:00)-Water Temperature (C)]]*OO[[#This Row],[12]]/SUM(OO[12])</f>
        <v>2.2980679830933982E-2</v>
      </c>
      <c r="O137" s="10">
        <f>3/24*OO[[#This Row],[71 (27JUN1985 18:00:00)-Water Temperature (C)]]*OO[[#This Row],[13]]/SUM(OO[13])</f>
        <v>4.9283317802411141E-3</v>
      </c>
      <c r="P137" s="10">
        <f>3/24*OO[[#This Row],[72 (27JUN1985 21:00:00)-Water Temperature (C)]]*OO[[#This Row],[14]]/SUM(OO[14])</f>
        <v>7.1437563126962452E-4</v>
      </c>
      <c r="Q137" s="10">
        <f>3/24*OO[[#This Row],[73 (28JUN1985 00:00:00)-Water Temperature (C)]]*OO[[#This Row],[15]]/SUM(OO[15])</f>
        <v>1.0765047999740483E-4</v>
      </c>
      <c r="R137" s="10">
        <f>3/24*OO[[#This Row],[74 (28JUN1985 03:00:00)-Water Temperature (C)]]*OO[[#This Row],[16]]/SUM(OO[16])</f>
        <v>4.2231467207832991E-5</v>
      </c>
      <c r="S137" s="10">
        <f>3/24*OO[[#This Row],[75 (28JUN1985 06:00:00)-Water Temperature (C)]]*OO[[#This Row],[17]]/SUM(OO[17])</f>
        <v>3.9497374857492423E-5</v>
      </c>
      <c r="T137" s="10">
        <f>3/24*OO[[#This Row],[76 (28JUN1985 09:00:00)-Water Temperature (C)]]*OO[[#This Row],[18]]/SUM(OO[18])</f>
        <v>4.426802772504061E-5</v>
      </c>
      <c r="U137" s="10">
        <f>3/24*OO[[#This Row],[77 (28JUN1985 12:00:00)-Water Temperature (C)]]*OO[[#This Row],[19]]/SUM(OO[19])</f>
        <v>4.7392907622118192E-5</v>
      </c>
      <c r="V137" s="10">
        <f>3/24000000*OO[[#This Row],[78 (28JUN1985 15:00:00)-Water Temperature (C)]]*OO[[#This Row],[20]]</f>
        <v>4.5877878862287492E-5</v>
      </c>
      <c r="W137" s="10">
        <f>3/24000000*OO[[#This Row],[79 (28JUN1985 18:00:00)-Water Temperature (C)]]*OO[[#This Row],[21]]</f>
        <v>4.1602727608899996E-5</v>
      </c>
      <c r="X137" s="10">
        <f>3/24000000*OO[[#This Row],[80 (28JUN1985 21:00:00)-Water Temperature (C)]]*OO[[#This Row],[22]]</f>
        <v>3.6684527018025001E-5</v>
      </c>
      <c r="Y137" s="10">
        <f>3/24000000*OO[[#This Row],[81 (29JUN1985 00:00:00)-Water Temperature (C)]]*OO[[#This Row],[23]]</f>
        <v>3.2165282601487501E-5</v>
      </c>
      <c r="Z137" s="10">
        <f>3/24000000*OO[[#This Row],[82 (29JUN1985 03:00:00)-Water Temperature (C)]]*OO[[#This Row],[24]]</f>
        <v>2.90112605172E-5</v>
      </c>
      <c r="AA137" s="10">
        <f>3/24000000*OO[[#This Row],[83 (29JUN1985 06:00:00)-Water Temperature (C)]]*OO[[#This Row],[25]]</f>
        <v>2.6932942914900001E-5</v>
      </c>
      <c r="AB137" s="10">
        <f>3/24000000*OO[[#This Row],[84 (29JUN1985 09:00:00)-Water Temperature (C)]]*OO[[#This Row],[26]]</f>
        <v>2.4815493225009997E-5</v>
      </c>
      <c r="AC137" s="10">
        <f>3/24000000*OO[[#This Row],[85 (29JUN1985 12:00:00)-Water Temperature (C)]]*OO[[#This Row],[27]]</f>
        <v>2.2618546769775001E-5</v>
      </c>
      <c r="AD137" s="10">
        <f>3/24000000*OO[[#This Row],[86 (29JUN1985 15:00:00)-Water Temperature (C)]]*OO[[#This Row],[28]]</f>
        <v>2.0168117064637495E-5</v>
      </c>
      <c r="AE137" s="10">
        <f>3/24000000*OO[[#This Row],[88 (29JUN1985 21:00:00)-Water Temperature (C)]]*OO[[#This Row],[30]]</f>
        <v>1.5133069733668749E-5</v>
      </c>
      <c r="AF137" s="10">
        <f>3/24000000*OO[[#This Row],[88 (29JUN1985 21:00:00)-Water Temperature (C)]]*OO[[#This Row],[30]]</f>
        <v>1.5133069733668749E-5</v>
      </c>
      <c r="AG137" s="10">
        <f>3/24000000*OO[[#This Row],[89 (30JUN1985 00:00:00)-Water Temperature (C)]]*OO[[#This Row],[31]]</f>
        <v>1.2887288171435001E-5</v>
      </c>
      <c r="AH137" s="10">
        <f>3/24000000*OO[[#This Row],[90 (30JUN1985 03:00:00)-Water Temperature (C)]]*OO[[#This Row],[32]]</f>
        <v>1.1307036260025E-5</v>
      </c>
      <c r="AI137" s="10">
        <f>3/24000000*OO[[#This Row],[91 (30JUN1985 06:00:00)-Water Temperature (C)]]*OO[[#This Row],[33]]</f>
        <v>1.0232718290272501E-5</v>
      </c>
      <c r="AJ137" s="10">
        <f>3/24000000*OO[[#This Row],[92 (30JUN1985 09:00:00)-Water Temperature (C)]]*OO[[#This Row],[34]]</f>
        <v>9.4097157635849995E-6</v>
      </c>
      <c r="AK137" s="10">
        <f>3/24000000*OO[[#This Row],[93 (30JUN1985 12:00:00)-Water Temperature (C)]]*OO[[#This Row],[35]]</f>
        <v>8.6186686251599988E-6</v>
      </c>
      <c r="AL137" s="10">
        <f>3/24000000*OO[[#This Row],[94 (30JUN1985 15:00:00)-Water Temperature (C)]]*OO[[#This Row],[36]]</f>
        <v>7.710961422937499E-6</v>
      </c>
      <c r="AM137" s="10">
        <f>3/24000000*OO[[#This Row],[95 (30JUN1985 18:00:00)-Water Temperature (C)]]*OO[[#This Row],[37]]</f>
        <v>6.7397324876700003E-6</v>
      </c>
      <c r="AN137" s="10">
        <f>3/24000000*OO[[#This Row],[96 (30JUN1985 21:00:00)-Water Temperature (C)]]*OO[[#This Row],[38]]</f>
        <v>5.8410134360000005E-6</v>
      </c>
      <c r="AO137" s="10">
        <f>3/24000000*OO[[#This Row],[97 (01JUL1985 00:00:00)-Water Temperature (C)]]*OO[[#This Row],[39]]</f>
        <v>5.0607604134999995E-6</v>
      </c>
      <c r="AP137" s="10">
        <f>3/24000000*OO[[#This Row],[98 (01JUL1985 03:00:00)-Water Temperature (C)]]*OO[[#This Row],[40]]</f>
        <v>4.5629870224049994E-6</v>
      </c>
      <c r="AQ137" s="10">
        <f>3/24000000*OO[[#This Row],[99 (01JUL1985 06:00:00)-Water Temperature (C)]]*OO[[#This Row],[41]]</f>
        <v>4.14150483095E-6</v>
      </c>
      <c r="AR137" s="10">
        <f>3/24000000*OO[[#This Row],[100 (01JUL1985 09:00:00)-Water Temperature (C)]]*OO[[#This Row],[42]]</f>
        <v>3.6912730417125005E-6</v>
      </c>
      <c r="AS137" s="10">
        <f>3/24000000*OO[[#This Row],[101 (01JUL1985 12:00:00)-Water Temperature (C)]]*OO[[#This Row],[43]]</f>
        <v>3.14865735774E-6</v>
      </c>
      <c r="AT137" s="10">
        <f>3/24000000*OO[[#This Row],[102 (01JUL1985 15:00:00)-Water Temperature (C)]]*OO[[#This Row],[44]]</f>
        <v>2.486671017327125E-6</v>
      </c>
      <c r="AU137" s="10">
        <f>3/24000000*OO[[#This Row],[103 (01JUL1985 18:00:00)-Water Temperature (C)]]*OO[[#This Row],[45]]</f>
        <v>1.7912088296095E-6</v>
      </c>
      <c r="AV137" s="10">
        <f>3/24000000*OO[[#This Row],[104 (01JUL1985 21:00:00)-Water Temperature (C)]]*OO[[#This Row],[46]]</f>
        <v>1.2209153027018751E-6</v>
      </c>
      <c r="AW137" s="10">
        <f>3/24000000*OO[[#This Row],[105 (02JUL1985 00:00:00)-Water Temperature (C)]]*OO[[#This Row],[47]]</f>
        <v>8.4061432478375008E-7</v>
      </c>
      <c r="AX137" s="10">
        <f>3/24000000*OO[[#This Row],[106 (02JUL1985 03:00:00)-Water Temperature (C)]]*OO[[#This Row],[48]]</f>
        <v>6.3424564251999996E-7</v>
      </c>
      <c r="AY137" s="10">
        <f>3/24000000*OO[[#This Row],[107 (02JUL1985 06:00:00)-Water Temperature (C)]]*OO[[#This Row],[49]]</f>
        <v>5.17104298015875E-7</v>
      </c>
      <c r="AZ137" s="10">
        <f>3/24000000*OO[[#This Row],[108 (02JUL1985 09:00:00)-Water Temperature (C)]]*OO[[#This Row],[50]]</f>
        <v>4.4719885174999997E-7</v>
      </c>
      <c r="BA137" s="10">
        <f>3/24000000*OO[[#This Row],[109 (02JUL1985 12:00:00)-Water Temperature (C)]]*OO[[#This Row],[51]]</f>
        <v>4.0643288405500002E-7</v>
      </c>
      <c r="BB137" s="10">
        <f>3/24000000*OO[[#This Row],[110 (02JUL1985 15:00:00)-Water Temperature (C)]]*OO[[#This Row],[52]]</f>
        <v>3.7370433686399999E-7</v>
      </c>
      <c r="BC137" s="10">
        <f>3/24000000*OO[[#This Row],[111 (02JUL1985 18:00:00)-Water Temperature (C)]]*OO[[#This Row],[53]]</f>
        <v>3.3779011985999998E-7</v>
      </c>
      <c r="BD137" s="10">
        <f>3/24000000*OO[[#This Row],[112 (02JUL1985 21:00:00)-Water Temperature (C)]]*OO[[#This Row],[54]]</f>
        <v>3.0478100097500002E-7</v>
      </c>
      <c r="BE137" s="10">
        <f>3/24000000*OO[[#This Row],[113 (03JUL1985 00:00:00)-Water Temperature (C)]]*OO[[#This Row],[55]]</f>
        <v>2.7700861841737499E-7</v>
      </c>
      <c r="BF137" s="10">
        <f>3/24000000*OO[[#This Row],[114 (03JUL1985 03:00:00)-Water Temperature (C)]]*OO[[#This Row],[56]]</f>
        <v>2.62098550267875E-7</v>
      </c>
      <c r="BG137" s="10">
        <f>3/24000000*OO[[#This Row],[115 (03JUL1985 06:00:00)-Water Temperature (C)]]*OO[[#This Row],[57]]</f>
        <v>2.5479605787074994E-7</v>
      </c>
      <c r="BH137" s="10">
        <f>3/24000000*OO[[#This Row],[116 (03JUL1985 09:00:00)-Water Temperature (C)]]*OO[[#This Row],[58]]</f>
        <v>2.4989379110955001E-7</v>
      </c>
      <c r="BI137" s="10">
        <f>3/24000000*OO[[#This Row],[117 (03JUL1985 12:00:00)-Water Temperature (C)]]*OO[[#This Row],[59]]</f>
        <v>2.4509221719423749E-7</v>
      </c>
      <c r="BJ137" s="10">
        <f>3/24000000*OO[[#This Row],[118 (03JUL1985 15:00:00)-Water Temperature (C)]]*OO[[#This Row],[60]]</f>
        <v>2.351586971999375E-7</v>
      </c>
      <c r="BK137" s="10">
        <f>3/24000000*OO[[#This Row],[119 (03JUL1985 18:00:00)-Water Temperature (C)]]*OO[[#This Row],[61]]</f>
        <v>2.1919204186343747E-7</v>
      </c>
      <c r="BL137" s="10">
        <f>3/24000000*OO[[#This Row],[120 (03JUL1985 21:00:00)-Water Temperature (C)]]*OO[[#This Row],[62]]</f>
        <v>2.0143958791062497E-7</v>
      </c>
      <c r="BM137" s="10">
        <f>3/24000000*OO[[#This Row],[121 (04JUL1985 00:00:00)-Water Temperature (C)]]*OO[[#This Row],[63]]</f>
        <v>1.8435614821726249E-7</v>
      </c>
      <c r="BN137" s="10">
        <f>3/24000000*OO[[#This Row],[122 (04JUL1985 03:00:00)-Water Temperature (C)]]*OO[[#This Row],[64]]</f>
        <v>1.7349472849625E-7</v>
      </c>
      <c r="BO137" s="10">
        <f>3/24000000*OO[[#This Row],[123 (04JUL1985 06:00:00)-Water Temperature (C)]]*OO[[#This Row],[65]]</f>
        <v>1.6493454903899998E-7</v>
      </c>
      <c r="BP137" s="10">
        <f>3/24000000*OO[[#This Row],[124 (04JUL1985 09:00:00)-Water Temperature (C)]]*OO[[#This Row],[66]]</f>
        <v>1.5907856824182498E-7</v>
      </c>
      <c r="BQ137" s="10">
        <f>3/24000000*OO[[#This Row],[125 (04JUL1985 12:00:00)-Water Temperature (C)]]*OO[[#This Row],[67]]</f>
        <v>1.5346126633537498E-7</v>
      </c>
      <c r="BR137" s="10">
        <f>3/24000000*OO[[#This Row],[126 (04JUL1985 15:00:00)-Water Temperature (C)]]*OO[[#This Row],[68]]</f>
        <v>1.4731352396160001E-7</v>
      </c>
      <c r="BS137" s="10">
        <f>3/24000000*OO[[#This Row],[127 (04JUL1985 18:00:00)-Water Temperature (C)]]*OO[[#This Row],[69]]</f>
        <v>1.4166614426400001E-7</v>
      </c>
      <c r="BT137" s="10">
        <f>3/24000000*OO[[#This Row],[128 (04JUL1985 21:00:00)-Water Temperature (C)]]*OO[[#This Row],[70]]</f>
        <v>1.3470591925602499E-7</v>
      </c>
      <c r="BU137" s="10">
        <f>3/24000000*OO[[#This Row],[129 (05JUL1985 00:00:00)-Water Temperature (C)]]*OO[[#This Row],[71]]</f>
        <v>1.2720987696937498E-7</v>
      </c>
      <c r="BV137" s="10">
        <f>3/24000000*OO[[#This Row],[130 (05JUL1985 03:00:00)-Water Temperature (C)]]*OO[[#This Row],[72]]</f>
        <v>1.2289200054573749E-7</v>
      </c>
      <c r="BW137" s="10">
        <f>3/24000000*OO[[#This Row],[131 (05JUL1985 06:00:00)-Water Temperature (C)]]*OO[[#This Row],[73]]</f>
        <v>1.1866333403114998E-7</v>
      </c>
      <c r="BX137" s="10">
        <f>3/24000000*OO[[#This Row],[132 (05JUL1985 09:00:00)-Water Temperature (C)]]*OO[[#This Row],[74]]</f>
        <v>1.1354144823312501E-7</v>
      </c>
      <c r="BY137" s="10">
        <f>3/24000000*OO[[#This Row],[133 (05JUL1985 12:00:00)-Water Temperature (C)]]*OO[[#This Row],[75]]</f>
        <v>1.0962885109724998E-7</v>
      </c>
      <c r="BZ137" s="10">
        <f>3/24000000*OO[[#This Row],[134 (05JUL1985 15:00:00)-Water Temperature (C)]]*OO[[#This Row],[76]]</f>
        <v>1.0506942582452501E-7</v>
      </c>
      <c r="CA137" s="10">
        <f>3/24000000*OO[[#This Row],[135 (05JUL1985 18:00:00)-Water Temperature (C)]]*OO[[#This Row],[77]]</f>
        <v>9.9242456852949985E-8</v>
      </c>
      <c r="CB137" s="10">
        <f>3/24000000*OO[[#This Row],[136 (05JUL1985 21:00:00)-Water Temperature (C)]]*OO[[#This Row],[78]]</f>
        <v>9.3495817884525011E-8</v>
      </c>
      <c r="CC137" s="10">
        <f>3/24000000*OO[[#This Row],[137 (06JUL1985 00:00:00)-Water Temperature (C)]]*OO[[#This Row],[79]]</f>
        <v>8.8706648314800002E-8</v>
      </c>
      <c r="CD137" s="10">
        <f>3/24000000*OO[[#This Row],[138 (06JUL1985 03:00:00)-Water Temperature (C)]]*OO[[#This Row],[80]]</f>
        <v>8.7693314280975007E-8</v>
      </c>
      <c r="CE137" s="10">
        <f>3/24000000*OO[[#This Row],[139 (06JUL1985 06:00:00)-Water Temperature (C)]]*OO[[#This Row],[81]]</f>
        <v>8.7439199421649997E-8</v>
      </c>
      <c r="CF137" s="10">
        <f>3/24000000*OO[[#This Row],[140 (06JUL1985 09:00:00)-Water Temperature (C)]]*OO[[#This Row],[82]]</f>
        <v>8.720682489100001E-8</v>
      </c>
      <c r="CG137" s="10">
        <f>3/24000000*OO[[#This Row],[141 (06JUL1985 12:00:00)-Water Temperature (C)]]*OO[[#This Row],[83]]</f>
        <v>8.8489835484599994E-8</v>
      </c>
      <c r="CH137" s="10">
        <f>3/24000000*OO[[#This Row],[142 (06JUL1985 15:00:00)-Water Temperature (C)]]*OO[[#This Row],[84]]</f>
        <v>8.8695080465249999E-8</v>
      </c>
      <c r="CI137" s="10">
        <f>3/24000000*OO[[#This Row],[143 (06JUL1985 18:00:00)-Water Temperature (C)]]*OO[[#This Row],[85]]</f>
        <v>8.5438205249799998E-8</v>
      </c>
      <c r="CJ137" s="10">
        <f>3/24000000*OO[[#This Row],[144 (06JUL1985 21:00:00)-Water Temperature (C)]]*OO[[#This Row],[86]]</f>
        <v>8.0950183882724992E-8</v>
      </c>
      <c r="CK137" s="10">
        <f>3/24000000*OO[[#This Row],[145 (07JUL1985 00:00:00)-Water Temperature (C)]]*OO[[#This Row],[87]]</f>
        <v>7.7294859921500004E-8</v>
      </c>
      <c r="CL137" s="10">
        <f>3/24000000*OO[[#This Row],[146 (07JUL1985 03:00:00)-Water Temperature (C)]]*OO[[#This Row],[88]]</f>
        <v>7.6295117995024992E-8</v>
      </c>
      <c r="CM137" s="10">
        <f>3/24000000*OO[[#This Row],[147 (07JUL1985 06:00:00)-Water Temperature (C)]]*OO[[#This Row],[89]]</f>
        <v>7.5768720746437513E-8</v>
      </c>
      <c r="CN137" s="10">
        <f>3/24000000*OO[[#This Row],[148 (07JUL1985 09:00:00)-Water Temperature (C)]]*OO[[#This Row],[90]]</f>
        <v>7.5318448145624998E-8</v>
      </c>
      <c r="CO137" s="10">
        <f>3/24000000*OO[[#This Row],[149 (07JUL1985 12:00:00)-Water Temperature (C)]]*OO[[#This Row],[91]]</f>
        <v>7.4984965599375004E-8</v>
      </c>
      <c r="CP137" s="10">
        <f>3/24000000*OO[[#This Row],[150 (07JUL1985 15:00:00)-Water Temperature (C)]]*OO[[#This Row],[92]]</f>
        <v>7.2333468194674992E-8</v>
      </c>
      <c r="CQ137" s="10">
        <f>3/24000000*OO[[#This Row],[151 (07JUL1985 18:00:00)-Water Temperature (C)]]*OO[[#This Row],[93]]</f>
        <v>6.7215969465999998E-8</v>
      </c>
      <c r="CR137" s="10">
        <f>3/24000000*OO[[#This Row],[152 (07JUL1985 21:00:00)-Water Temperature (C)]]*OO[[#This Row],[94]]</f>
        <v>6.1777034017350003E-8</v>
      </c>
      <c r="CS137" s="10">
        <f>3/24000000*OO[[#This Row],[153 (08JUL1985 00:00:00)-Water Temperature (C)]]*OO[[#This Row],[95]]</f>
        <v>5.7063951381312496E-8</v>
      </c>
      <c r="CT137" s="10">
        <f>3/24000000*OO[[#This Row],[154 (08JUL1985 03:00:00)-Water Temperature (C)]]*OO[[#This Row],[96]]</f>
        <v>5.3718877217724992E-8</v>
      </c>
      <c r="CU137" s="10">
        <f>3/24000000*OO[[#This Row],[155 (08JUL1985 06:00:00)-Water Temperature (C)]]*OO[[#This Row],[97]]</f>
        <v>5.20142309016E-8</v>
      </c>
      <c r="CV137" s="10">
        <f>3/24000000*OO[[#This Row],[156 (08JUL1985 09:00:00)-Water Temperature (C)]]*OO[[#This Row],[98]]</f>
        <v>5.0286219461599986E-8</v>
      </c>
      <c r="CW137" s="10">
        <f>3/24000000*OO[[#This Row],[157 (08JUL1985 12:00:00)-Water Temperature (C)]]*OO[[#This Row],[99]]</f>
        <v>4.9338918878575001E-8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1.9448399623056956E-34</v>
      </c>
      <c r="G138" s="10">
        <f>3/24*OO[[#This Row],[63 (26JUN1985 18:00:00)-Water Temperature (C)]]*OO[[#This Row],[5]]/SUM(OO[5])</f>
        <v>9.6640711413154744E-23</v>
      </c>
      <c r="H138" s="10">
        <f>3/24*OO[[#This Row],[64 (26JUN1985 21:00:00)-Water Temperature (C)]]*OO[[#This Row],[6]]/SUM(OO[6])</f>
        <v>5.8419198241173768E-11</v>
      </c>
      <c r="I138" s="10">
        <f>3/24*OO[[#This Row],[65 (27JUN1985 00:00:00)-Water Temperature (C)]]*OO[[#This Row],[7]]/SUM(OO[7])</f>
        <v>7.1637641261784228E-6</v>
      </c>
      <c r="J138" s="10">
        <f>3/24*OO[[#This Row],[66 (27JUN1985 03:00:00)-Water Temperature (C)]]*OO[[#This Row],[8]]/SUM(OO[8])</f>
        <v>1.4136611759595114E-3</v>
      </c>
      <c r="K138" s="10">
        <f>3/24*OO[[#This Row],[67 (27JUN1985 06:00:00)-Water Temperature (C)]]*OO[[#This Row],[9]]/SUM(OO[9])</f>
        <v>2.3227370078263237E-2</v>
      </c>
      <c r="L138" s="10">
        <f>3/24*OO[[#This Row],[68 (27JUN1985 09:00:00)-Water Temperature (C)]]*OO[[#This Row],[10]]/SUM(OO[10])</f>
        <v>7.4061397726135597E-2</v>
      </c>
      <c r="M138" s="10">
        <f>3/24*OO[[#This Row],[69 (27JUN1985 12:00:00)-Water Temperature (C)]]*OO[[#This Row],[11]]/SUM(OO[11])</f>
        <v>7.3817975669955557E-2</v>
      </c>
      <c r="N138" s="10">
        <f>3/24*OO[[#This Row],[70 (27JUN1985 15:00:00)-Water Temperature (C)]]*OO[[#This Row],[12]]/SUM(OO[12])</f>
        <v>3.147124473869839E-2</v>
      </c>
      <c r="O138" s="10">
        <f>3/24*OO[[#This Row],[71 (27JUN1985 18:00:00)-Water Temperature (C)]]*OO[[#This Row],[13]]/SUM(OO[13])</f>
        <v>7.143142130431426E-3</v>
      </c>
      <c r="P138" s="10">
        <f>3/24*OO[[#This Row],[72 (27JUN1985 21:00:00)-Water Temperature (C)]]*OO[[#This Row],[14]]/SUM(OO[14])</f>
        <v>1.0702270178376361E-3</v>
      </c>
      <c r="Q138" s="10">
        <f>3/24*OO[[#This Row],[73 (28JUN1985 00:00:00)-Water Temperature (C)]]*OO[[#This Row],[15]]/SUM(OO[15])</f>
        <v>1.5542406850391511E-4</v>
      </c>
      <c r="R138" s="10">
        <f>3/24*OO[[#This Row],[74 (28JUN1985 03:00:00)-Water Temperature (C)]]*OO[[#This Row],[16]]/SUM(OO[16])</f>
        <v>5.3599674939243315E-5</v>
      </c>
      <c r="S138" s="10">
        <f>3/24*OO[[#This Row],[75 (28JUN1985 06:00:00)-Water Temperature (C)]]*OO[[#This Row],[17]]/SUM(OO[17])</f>
        <v>4.7601650201767705E-5</v>
      </c>
      <c r="T138" s="10">
        <f>3/24*OO[[#This Row],[76 (28JUN1985 09:00:00)-Water Temperature (C)]]*OO[[#This Row],[18]]/SUM(OO[18])</f>
        <v>5.3093502363319463E-5</v>
      </c>
      <c r="U138" s="10">
        <f>3/24*OO[[#This Row],[77 (28JUN1985 12:00:00)-Water Temperature (C)]]*OO[[#This Row],[19]]/SUM(OO[19])</f>
        <v>5.7158063691242307E-5</v>
      </c>
      <c r="V138" s="10">
        <f>3/24000000*OO[[#This Row],[78 (28JUN1985 15:00:00)-Water Temperature (C)]]*OO[[#This Row],[20]]</f>
        <v>5.5696109463437504E-5</v>
      </c>
      <c r="W138" s="10">
        <f>3/24000000*OO[[#This Row],[79 (28JUN1985 18:00:00)-Water Temperature (C)]]*OO[[#This Row],[21]]</f>
        <v>5.069173541501249E-5</v>
      </c>
      <c r="X138" s="10">
        <f>3/24000000*OO[[#This Row],[80 (28JUN1985 21:00:00)-Water Temperature (C)]]*OO[[#This Row],[22]]</f>
        <v>4.4736442732599998E-5</v>
      </c>
      <c r="Y138" s="10">
        <f>3/24000000*OO[[#This Row],[81 (29JUN1985 00:00:00)-Water Temperature (C)]]*OO[[#This Row],[23]]</f>
        <v>3.9194705244899993E-5</v>
      </c>
      <c r="Z138" s="10">
        <f>3/24000000*OO[[#This Row],[82 (29JUN1985 03:00:00)-Water Temperature (C)]]*OO[[#This Row],[24]]</f>
        <v>3.5248922741875E-5</v>
      </c>
      <c r="AA138" s="10">
        <f>3/24000000*OO[[#This Row],[83 (29JUN1985 06:00:00)-Water Temperature (C)]]*OO[[#This Row],[25]]</f>
        <v>3.2631686933062495E-5</v>
      </c>
      <c r="AB138" s="10">
        <f>3/24000000*OO[[#This Row],[84 (29JUN1985 09:00:00)-Water Temperature (C)]]*OO[[#This Row],[26]]</f>
        <v>3.0040832423049999E-5</v>
      </c>
      <c r="AC138" s="10">
        <f>3/24000000*OO[[#This Row],[85 (29JUN1985 12:00:00)-Water Temperature (C)]]*OO[[#This Row],[27]]</f>
        <v>2.7345789546562498E-5</v>
      </c>
      <c r="AD138" s="10">
        <f>3/24000000*OO[[#This Row],[86 (29JUN1985 15:00:00)-Water Temperature (C)]]*OO[[#This Row],[28]]</f>
        <v>2.4376902141919993E-5</v>
      </c>
      <c r="AE138" s="10">
        <f>3/24000000*OO[[#This Row],[88 (29JUN1985 21:00:00)-Water Temperature (C)]]*OO[[#This Row],[30]]</f>
        <v>1.8300134381471246E-5</v>
      </c>
      <c r="AF138" s="10">
        <f>3/24000000*OO[[#This Row],[88 (29JUN1985 21:00:00)-Water Temperature (C)]]*OO[[#This Row],[30]]</f>
        <v>1.8300134381471246E-5</v>
      </c>
      <c r="AG138" s="10">
        <f>3/24000000*OO[[#This Row],[89 (30JUN1985 00:00:00)-Water Temperature (C)]]*OO[[#This Row],[31]]</f>
        <v>1.5562470421754998E-5</v>
      </c>
      <c r="AH138" s="10">
        <f>3/24000000*OO[[#This Row],[90 (30JUN1985 03:00:00)-Water Temperature (C)]]*OO[[#This Row],[32]]</f>
        <v>1.3602190741686251E-5</v>
      </c>
      <c r="AI138" s="10">
        <f>3/24000000*OO[[#This Row],[91 (30JUN1985 06:00:00)-Water Temperature (C)]]*OO[[#This Row],[33]]</f>
        <v>1.226717324496E-5</v>
      </c>
      <c r="AJ138" s="10">
        <f>3/24000000*OO[[#This Row],[92 (30JUN1985 09:00:00)-Water Temperature (C)]]*OO[[#This Row],[34]]</f>
        <v>1.1253005586747499E-5</v>
      </c>
      <c r="AK138" s="10">
        <f>3/24000000*OO[[#This Row],[93 (30JUN1985 12:00:00)-Water Temperature (C)]]*OO[[#This Row],[35]]</f>
        <v>1.02782485236275E-5</v>
      </c>
      <c r="AL138" s="10">
        <f>3/24000000*OO[[#This Row],[94 (30JUN1985 15:00:00)-Water Temperature (C)]]*OO[[#This Row],[36]]</f>
        <v>9.1810874800537497E-6</v>
      </c>
      <c r="AM138" s="10">
        <f>3/24000000*OO[[#This Row],[95 (30JUN1985 18:00:00)-Water Temperature (C)]]*OO[[#This Row],[37]]</f>
        <v>8.0194171401150006E-6</v>
      </c>
      <c r="AN138" s="10">
        <f>3/24000000*OO[[#This Row],[96 (30JUN1985 21:00:00)-Water Temperature (C)]]*OO[[#This Row],[38]]</f>
        <v>6.9484649567962491E-6</v>
      </c>
      <c r="AO138" s="10">
        <f>3/24000000*OO[[#This Row],[97 (01JUL1985 00:00:00)-Water Temperature (C)]]*OO[[#This Row],[39]]</f>
        <v>6.0200687895699993E-6</v>
      </c>
      <c r="AP138" s="10">
        <f>3/24000000*OO[[#This Row],[98 (01JUL1985 03:00:00)-Water Temperature (C)]]*OO[[#This Row],[40]]</f>
        <v>5.413045887479999E-6</v>
      </c>
      <c r="AQ138" s="10">
        <f>3/24000000*OO[[#This Row],[99 (01JUL1985 06:00:00)-Water Temperature (C)]]*OO[[#This Row],[41]]</f>
        <v>4.9019680739087498E-6</v>
      </c>
      <c r="AR138" s="10">
        <f>3/24000000*OO[[#This Row],[100 (01JUL1985 09:00:00)-Water Temperature (C)]]*OO[[#This Row],[42]]</f>
        <v>4.3704271718800004E-6</v>
      </c>
      <c r="AS138" s="10">
        <f>3/24000000*OO[[#This Row],[101 (01JUL1985 12:00:00)-Water Temperature (C)]]*OO[[#This Row],[43]]</f>
        <v>3.748378406479999E-6</v>
      </c>
      <c r="AT138" s="10">
        <f>3/24000000*OO[[#This Row],[102 (01JUL1985 15:00:00)-Water Temperature (C)]]*OO[[#This Row],[44]]</f>
        <v>2.9889878680749998E-6</v>
      </c>
      <c r="AU138" s="10">
        <f>3/24000000*OO[[#This Row],[103 (01JUL1985 18:00:00)-Water Temperature (C)]]*OO[[#This Row],[45]]</f>
        <v>2.1763780235234999E-6</v>
      </c>
      <c r="AV138" s="10">
        <f>3/24000000*OO[[#This Row],[104 (01JUL1985 21:00:00)-Water Temperature (C)]]*OO[[#This Row],[46]]</f>
        <v>1.490438281988E-6</v>
      </c>
      <c r="AW138" s="10">
        <f>3/24000000*OO[[#This Row],[105 (02JUL1985 00:00:00)-Water Temperature (C)]]*OO[[#This Row],[47]]</f>
        <v>1.023653694614E-6</v>
      </c>
      <c r="AX138" s="10">
        <f>3/24000000*OO[[#This Row],[106 (02JUL1985 03:00:00)-Water Temperature (C)]]*OO[[#This Row],[48]]</f>
        <v>7.6483579618124992E-7</v>
      </c>
      <c r="AY138" s="10">
        <f>3/24000000*OO[[#This Row],[107 (02JUL1985 06:00:00)-Water Temperature (C)]]*OO[[#This Row],[49]]</f>
        <v>6.1722656950500001E-7</v>
      </c>
      <c r="AZ138" s="10">
        <f>3/24000000*OO[[#This Row],[108 (02JUL1985 09:00:00)-Water Temperature (C)]]*OO[[#This Row],[50]]</f>
        <v>5.2918358091937495E-7</v>
      </c>
      <c r="BA138" s="10">
        <f>3/24000000*OO[[#This Row],[109 (02JUL1985 12:00:00)-Water Temperature (C)]]*OO[[#This Row],[51]]</f>
        <v>4.7785504679749994E-7</v>
      </c>
      <c r="BB138" s="10">
        <f>3/24000000*OO[[#This Row],[110 (02JUL1985 15:00:00)-Water Temperature (C)]]*OO[[#This Row],[52]]</f>
        <v>4.3814881156799993E-7</v>
      </c>
      <c r="BC138" s="10">
        <f>3/24000000*OO[[#This Row],[111 (02JUL1985 18:00:00)-Water Temperature (C)]]*OO[[#This Row],[53]]</f>
        <v>3.9649952601562496E-7</v>
      </c>
      <c r="BD138" s="10">
        <f>3/24000000*OO[[#This Row],[112 (02JUL1985 21:00:00)-Water Temperature (C)]]*OO[[#This Row],[54]]</f>
        <v>3.5782555425737503E-7</v>
      </c>
      <c r="BE138" s="10">
        <f>3/24000000*OO[[#This Row],[113 (03JUL1985 00:00:00)-Water Temperature (C)]]*OO[[#This Row],[55]]</f>
        <v>3.2522701601812495E-7</v>
      </c>
      <c r="BF138" s="10">
        <f>3/24000000*OO[[#This Row],[114 (03JUL1985 03:00:00)-Water Temperature (C)]]*OO[[#This Row],[56]]</f>
        <v>3.0712792234687498E-7</v>
      </c>
      <c r="BG138" s="10">
        <f>3/24000000*OO[[#This Row],[115 (03JUL1985 06:00:00)-Water Temperature (C)]]*OO[[#This Row],[57]]</f>
        <v>2.9788762412499997E-7</v>
      </c>
      <c r="BH138" s="10">
        <f>3/24000000*OO[[#This Row],[116 (03JUL1985 09:00:00)-Water Temperature (C)]]*OO[[#This Row],[58]]</f>
        <v>2.91666128262E-7</v>
      </c>
      <c r="BI138" s="10">
        <f>3/24000000*OO[[#This Row],[117 (03JUL1985 12:00:00)-Water Temperature (C)]]*OO[[#This Row],[59]]</f>
        <v>2.8583397411075001E-7</v>
      </c>
      <c r="BJ138" s="10">
        <f>3/24000000*OO[[#This Row],[118 (03JUL1985 15:00:00)-Water Temperature (C)]]*OO[[#This Row],[60]]</f>
        <v>2.7434425128629996E-7</v>
      </c>
      <c r="BK138" s="10">
        <f>3/24000000*OO[[#This Row],[119 (03JUL1985 18:00:00)-Water Temperature (C)]]*OO[[#This Row],[61]]</f>
        <v>2.5632931939593754E-7</v>
      </c>
      <c r="BL138" s="10">
        <f>3/24000000*OO[[#This Row],[120 (03JUL1985 21:00:00)-Water Temperature (C)]]*OO[[#This Row],[62]]</f>
        <v>2.3592724792499999E-7</v>
      </c>
      <c r="BM138" s="10">
        <f>3/24000000*OO[[#This Row],[121 (04JUL1985 00:00:00)-Water Temperature (C)]]*OO[[#This Row],[63]]</f>
        <v>2.1611580430491249E-7</v>
      </c>
      <c r="BN138" s="10">
        <f>3/24000000*OO[[#This Row],[122 (04JUL1985 03:00:00)-Water Temperature (C)]]*OO[[#This Row],[64]]</f>
        <v>2.031721260044875E-7</v>
      </c>
      <c r="BO138" s="10">
        <f>3/24000000*OO[[#This Row],[123 (04JUL1985 06:00:00)-Water Temperature (C)]]*OO[[#This Row],[65]]</f>
        <v>1.928174237706E-7</v>
      </c>
      <c r="BP138" s="10">
        <f>3/24000000*OO[[#This Row],[124 (04JUL1985 09:00:00)-Water Temperature (C)]]*OO[[#This Row],[66]]</f>
        <v>1.856431035537E-7</v>
      </c>
      <c r="BQ138" s="10">
        <f>3/24000000*OO[[#This Row],[125 (04JUL1985 12:00:00)-Water Temperature (C)]]*OO[[#This Row],[67]]</f>
        <v>1.789238051746375E-7</v>
      </c>
      <c r="BR138" s="10">
        <f>3/24000000*OO[[#This Row],[126 (04JUL1985 15:00:00)-Water Temperature (C)]]*OO[[#This Row],[68]]</f>
        <v>1.7185442365968749E-7</v>
      </c>
      <c r="BS138" s="10">
        <f>3/24000000*OO[[#This Row],[127 (04JUL1985 18:00:00)-Water Temperature (C)]]*OO[[#This Row],[69]]</f>
        <v>1.6538299393109998E-7</v>
      </c>
      <c r="BT138" s="10">
        <f>3/24000000*OO[[#This Row],[128 (04JUL1985 21:00:00)-Water Temperature (C)]]*OO[[#This Row],[70]]</f>
        <v>1.5746821183039999E-7</v>
      </c>
      <c r="BU138" s="10">
        <f>3/24000000*OO[[#This Row],[129 (05JUL1985 00:00:00)-Water Temperature (C)]]*OO[[#This Row],[71]]</f>
        <v>1.4882955060187504E-7</v>
      </c>
      <c r="BV138" s="10">
        <f>3/24000000*OO[[#This Row],[130 (05JUL1985 03:00:00)-Water Temperature (C)]]*OO[[#This Row],[72]]</f>
        <v>1.4369721664689998E-7</v>
      </c>
      <c r="BW138" s="10">
        <f>3/24000000*OO[[#This Row],[131 (05JUL1985 06:00:00)-Water Temperature (C)]]*OO[[#This Row],[73]]</f>
        <v>1.3867035009506252E-7</v>
      </c>
      <c r="BX138" s="10">
        <f>3/24000000*OO[[#This Row],[132 (05JUL1985 09:00:00)-Water Temperature (C)]]*OO[[#This Row],[74]]</f>
        <v>1.3270272267194998E-7</v>
      </c>
      <c r="BY138" s="10">
        <f>3/24000000*OO[[#This Row],[133 (05JUL1985 12:00:00)-Water Temperature (C)]]*OO[[#This Row],[75]]</f>
        <v>1.2792369379515001E-7</v>
      </c>
      <c r="BZ138" s="10">
        <f>3/24000000*OO[[#This Row],[134 (05JUL1985 15:00:00)-Water Temperature (C)]]*OO[[#This Row],[76]]</f>
        <v>1.2250533362508749E-7</v>
      </c>
      <c r="CA138" s="10">
        <f>3/24000000*OO[[#This Row],[135 (05JUL1985 18:00:00)-Water Temperature (C)]]*OO[[#This Row],[77]]</f>
        <v>1.1582530442808751E-7</v>
      </c>
      <c r="CB138" s="10">
        <f>3/24000000*OO[[#This Row],[136 (05JUL1985 21:00:00)-Water Temperature (C)]]*OO[[#This Row],[78]]</f>
        <v>1.09125244304725E-7</v>
      </c>
      <c r="CC138" s="10">
        <f>3/24000000*OO[[#This Row],[137 (06JUL1985 00:00:00)-Water Temperature (C)]]*OO[[#This Row],[79]]</f>
        <v>1.0358950785727498E-7</v>
      </c>
      <c r="CD138" s="10">
        <f>3/24000000*OO[[#This Row],[138 (06JUL1985 03:00:00)-Water Temperature (C)]]*OO[[#This Row],[80]]</f>
        <v>1.0225599308124998E-7</v>
      </c>
      <c r="CE138" s="10">
        <f>3/24000000*OO[[#This Row],[139 (06JUL1985 06:00:00)-Water Temperature (C)]]*OO[[#This Row],[81]]</f>
        <v>1.0182733742995E-7</v>
      </c>
      <c r="CF138" s="10">
        <f>3/24000000*OO[[#This Row],[140 (06JUL1985 09:00:00)-Water Temperature (C)]]*OO[[#This Row],[82]]</f>
        <v>1.0150248972900001E-7</v>
      </c>
      <c r="CG138" s="10">
        <f>3/24000000*OO[[#This Row],[141 (06JUL1985 12:00:00)-Water Temperature (C)]]*OO[[#This Row],[83]]</f>
        <v>1.028278488248375E-7</v>
      </c>
      <c r="CH138" s="10">
        <f>3/24000000*OO[[#This Row],[142 (06JUL1985 15:00:00)-Water Temperature (C)]]*OO[[#This Row],[84]]</f>
        <v>1.0299522087525E-7</v>
      </c>
      <c r="CI138" s="10">
        <f>3/24000000*OO[[#This Row],[143 (06JUL1985 18:00:00)-Water Temperature (C)]]*OO[[#This Row],[85]]</f>
        <v>9.9476334673874999E-8</v>
      </c>
      <c r="CJ138" s="10">
        <f>3/24000000*OO[[#This Row],[144 (06JUL1985 21:00:00)-Water Temperature (C)]]*OO[[#This Row],[86]]</f>
        <v>9.4359296446250011E-8</v>
      </c>
      <c r="CK138" s="10">
        <f>3/24000000*OO[[#This Row],[145 (07JUL1985 00:00:00)-Water Temperature (C)]]*OO[[#This Row],[87]]</f>
        <v>9.0186676429499982E-8</v>
      </c>
      <c r="CL138" s="10">
        <f>3/24000000*OO[[#This Row],[146 (07JUL1985 03:00:00)-Water Temperature (C)]]*OO[[#This Row],[88]]</f>
        <v>8.8969149798187501E-8</v>
      </c>
      <c r="CM138" s="10">
        <f>3/24000000*OO[[#This Row],[147 (07JUL1985 06:00:00)-Water Temperature (C)]]*OO[[#This Row],[89]]</f>
        <v>8.827344170120001E-8</v>
      </c>
      <c r="CN138" s="10">
        <f>3/24000000*OO[[#This Row],[148 (07JUL1985 09:00:00)-Water Temperature (C)]]*OO[[#This Row],[90]]</f>
        <v>8.7615770729175004E-8</v>
      </c>
      <c r="CO138" s="10">
        <f>3/24000000*OO[[#This Row],[149 (07JUL1985 12:00:00)-Water Temperature (C)]]*OO[[#This Row],[91]]</f>
        <v>8.7195937115525002E-8</v>
      </c>
      <c r="CP138" s="10">
        <f>3/24000000*OO[[#This Row],[150 (07JUL1985 15:00:00)-Water Temperature (C)]]*OO[[#This Row],[92]]</f>
        <v>8.4316839906249998E-8</v>
      </c>
      <c r="CQ138" s="10">
        <f>3/24000000*OO[[#This Row],[151 (07JUL1985 18:00:00)-Water Temperature (C)]]*OO[[#This Row],[93]]</f>
        <v>7.8621285231149999E-8</v>
      </c>
      <c r="CR138" s="10">
        <f>3/24000000*OO[[#This Row],[152 (07JUL1985 21:00:00)-Water Temperature (C)]]*OO[[#This Row],[94]]</f>
        <v>7.2296493205649994E-8</v>
      </c>
      <c r="CS138" s="10">
        <f>3/24000000*OO[[#This Row],[153 (08JUL1985 00:00:00)-Water Temperature (C)]]*OO[[#This Row],[95]]</f>
        <v>6.67262928024E-8</v>
      </c>
      <c r="CT138" s="10">
        <f>3/24000000*OO[[#This Row],[154 (08JUL1985 03:00:00)-Water Temperature (C)]]*OO[[#This Row],[96]]</f>
        <v>6.2762560682999997E-8</v>
      </c>
      <c r="CU138" s="10">
        <f>3/24000000*OO[[#This Row],[155 (08JUL1985 06:00:00)-Water Temperature (C)]]*OO[[#This Row],[97]]</f>
        <v>6.0632880505725004E-8</v>
      </c>
      <c r="CV138" s="10">
        <f>3/24000000*OO[[#This Row],[156 (08JUL1985 09:00:00)-Water Temperature (C)]]*OO[[#This Row],[98]]</f>
        <v>5.856150602925E-8</v>
      </c>
      <c r="CW138" s="10">
        <f>3/24000000*OO[[#This Row],[157 (08JUL1985 12:00:00)-Water Temperature (C)]]*OO[[#This Row],[99]]</f>
        <v>5.7232853428349991E-8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3.3246213200974482E-35</v>
      </c>
      <c r="G139" s="10">
        <f>3/24*OO[[#This Row],[63 (26JUN1985 18:00:00)-Water Temperature (C)]]*OO[[#This Row],[5]]/SUM(OO[5])</f>
        <v>1.7644574831913277E-23</v>
      </c>
      <c r="H139" s="10">
        <f>3/24*OO[[#This Row],[64 (26JUN1985 21:00:00)-Water Temperature (C)]]*OO[[#This Row],[6]]/SUM(OO[6])</f>
        <v>9.2867780011723821E-12</v>
      </c>
      <c r="I139" s="10">
        <f>3/24*OO[[#This Row],[65 (27JUN1985 00:00:00)-Water Temperature (C)]]*OO[[#This Row],[7]]/SUM(OO[7])</f>
        <v>4.3514402769852005E-6</v>
      </c>
      <c r="J139" s="10">
        <f>3/24*OO[[#This Row],[66 (27JUN1985 03:00:00)-Water Temperature (C)]]*OO[[#This Row],[8]]/SUM(OO[8])</f>
        <v>1.1188958361472538E-3</v>
      </c>
      <c r="K139" s="10">
        <f>3/24*OO[[#This Row],[67 (27JUN1985 06:00:00)-Water Temperature (C)]]*OO[[#This Row],[9]]/SUM(OO[9])</f>
        <v>2.1849835784860834E-2</v>
      </c>
      <c r="L139" s="10">
        <f>3/24*OO[[#This Row],[68 (27JUN1985 09:00:00)-Water Temperature (C)]]*OO[[#This Row],[10]]/SUM(OO[10])</f>
        <v>7.9613581373165127E-2</v>
      </c>
      <c r="M139" s="10">
        <f>3/24*OO[[#This Row],[69 (27JUN1985 12:00:00)-Water Temperature (C)]]*OO[[#This Row],[11]]/SUM(OO[11])</f>
        <v>8.8165612576858343E-2</v>
      </c>
      <c r="N139" s="10">
        <f>3/24*OO[[#This Row],[70 (27JUN1985 15:00:00)-Water Temperature (C)]]*OO[[#This Row],[12]]/SUM(OO[12])</f>
        <v>4.0856446228427337E-2</v>
      </c>
      <c r="O139" s="10">
        <f>3/24*OO[[#This Row],[71 (27JUN1985 18:00:00)-Water Temperature (C)]]*OO[[#This Row],[13]]/SUM(OO[13])</f>
        <v>9.9055816305263951E-3</v>
      </c>
      <c r="P139" s="10">
        <f>3/24*OO[[#This Row],[72 (27JUN1985 21:00:00)-Water Temperature (C)]]*OO[[#This Row],[14]]/SUM(OO[14])</f>
        <v>1.5452047759070087E-3</v>
      </c>
      <c r="Q139" s="10">
        <f>3/24*OO[[#This Row],[73 (28JUN1985 00:00:00)-Water Temperature (C)]]*OO[[#This Row],[15]]/SUM(OO[15])</f>
        <v>2.1792872379678067E-4</v>
      </c>
      <c r="R139" s="10">
        <f>3/24*OO[[#This Row],[74 (28JUN1985 03:00:00)-Water Temperature (C)]]*OO[[#This Row],[16]]/SUM(OO[16])</f>
        <v>6.4946846659895091E-5</v>
      </c>
      <c r="S139" s="10">
        <f>3/24*OO[[#This Row],[75 (28JUN1985 06:00:00)-Water Temperature (C)]]*OO[[#This Row],[17]]/SUM(OO[17])</f>
        <v>5.3737639952433762E-5</v>
      </c>
      <c r="T139" s="10">
        <f>3/24*OO[[#This Row],[76 (28JUN1985 09:00:00)-Water Temperature (C)]]*OO[[#This Row],[18]]/SUM(OO[18])</f>
        <v>5.9245856475393631E-5</v>
      </c>
      <c r="U139" s="10">
        <f>3/24*OO[[#This Row],[77 (28JUN1985 12:00:00)-Water Temperature (C)]]*OO[[#This Row],[19]]/SUM(OO[19])</f>
        <v>6.4118033515041896E-5</v>
      </c>
      <c r="V139" s="10">
        <f>3/24000000*OO[[#This Row],[78 (28JUN1985 15:00:00)-Water Temperature (C)]]*OO[[#This Row],[20]]</f>
        <v>6.2961379327200004E-5</v>
      </c>
      <c r="W139" s="10">
        <f>3/24000000*OO[[#This Row],[79 (28JUN1985 18:00:00)-Water Temperature (C)]]*OO[[#This Row],[21]]</f>
        <v>5.7590852131312495E-5</v>
      </c>
      <c r="X139" s="10">
        <f>3/24000000*OO[[#This Row],[80 (28JUN1985 21:00:00)-Water Temperature (C)]]*OO[[#This Row],[22]]</f>
        <v>5.0914891091487498E-5</v>
      </c>
      <c r="Y139" s="10">
        <f>3/24000000*OO[[#This Row],[81 (29JUN1985 00:00:00)-Water Temperature (C)]]*OO[[#This Row],[23]]</f>
        <v>4.459808942665E-5</v>
      </c>
      <c r="Z139" s="10">
        <f>3/24000000*OO[[#This Row],[82 (29JUN1985 03:00:00)-Water Temperature (C)]]*OO[[#This Row],[24]]</f>
        <v>4.0023293203512494E-5</v>
      </c>
      <c r="AA139" s="10">
        <f>3/24000000*OO[[#This Row],[83 (29JUN1985 06:00:00)-Water Temperature (C)]]*OO[[#This Row],[25]]</f>
        <v>3.6959562922499999E-5</v>
      </c>
      <c r="AB139" s="10">
        <f>3/24000000*OO[[#This Row],[84 (29JUN1985 09:00:00)-Water Temperature (C)]]*OO[[#This Row],[26]]</f>
        <v>3.4001920374974999E-5</v>
      </c>
      <c r="AC139" s="10">
        <f>3/24000000*OO[[#This Row],[85 (29JUN1985 12:00:00)-Water Temperature (C)]]*OO[[#This Row],[27]]</f>
        <v>3.0927225653099996E-5</v>
      </c>
      <c r="AD139" s="10">
        <f>3/24000000*OO[[#This Row],[86 (29JUN1985 15:00:00)-Water Temperature (C)]]*OO[[#This Row],[28]]</f>
        <v>2.75663499306625E-5</v>
      </c>
      <c r="AE139" s="10">
        <f>3/24000000*OO[[#This Row],[88 (29JUN1985 21:00:00)-Water Temperature (C)]]*OO[[#This Row],[30]]</f>
        <v>2.0738532186000001E-5</v>
      </c>
      <c r="AF139" s="10">
        <f>3/24000000*OO[[#This Row],[88 (29JUN1985 21:00:00)-Water Temperature (C)]]*OO[[#This Row],[30]]</f>
        <v>2.0738532186000001E-5</v>
      </c>
      <c r="AG139" s="10">
        <f>3/24000000*OO[[#This Row],[89 (30JUN1985 00:00:00)-Water Temperature (C)]]*OO[[#This Row],[31]]</f>
        <v>1.7628428130954999E-5</v>
      </c>
      <c r="AH139" s="10">
        <f>3/24000000*OO[[#This Row],[90 (30JUN1985 03:00:00)-Water Temperature (C)]]*OO[[#This Row],[32]]</f>
        <v>1.5364830110279998E-5</v>
      </c>
      <c r="AI139" s="10">
        <f>3/24000000*OO[[#This Row],[91 (30JUN1985 06:00:00)-Water Temperature (C)]]*OO[[#This Row],[33]]</f>
        <v>1.381609448076E-5</v>
      </c>
      <c r="AJ139" s="10">
        <f>3/24000000*OO[[#This Row],[92 (30JUN1985 09:00:00)-Water Temperature (C)]]*OO[[#This Row],[34]]</f>
        <v>1.2645203714549998E-5</v>
      </c>
      <c r="AK139" s="10">
        <f>3/24000000*OO[[#This Row],[93 (30JUN1985 12:00:00)-Water Temperature (C)]]*OO[[#This Row],[35]]</f>
        <v>1.1523983565874999E-5</v>
      </c>
      <c r="AL139" s="10">
        <f>3/24000000*OO[[#This Row],[94 (30JUN1985 15:00:00)-Water Temperature (C)]]*OO[[#This Row],[36]]</f>
        <v>1.028490803949375E-5</v>
      </c>
      <c r="AM139" s="10">
        <f>3/24000000*OO[[#This Row],[95 (30JUN1985 18:00:00)-Water Temperature (C)]]*OO[[#This Row],[37]]</f>
        <v>8.9904997330200005E-6</v>
      </c>
      <c r="AN139" s="10">
        <f>3/24000000*OO[[#This Row],[96 (30JUN1985 21:00:00)-Water Temperature (C)]]*OO[[#This Row],[38]]</f>
        <v>7.7981288691624985E-6</v>
      </c>
      <c r="AO139" s="10">
        <f>3/24000000*OO[[#This Row],[97 (01JUL1985 00:00:00)-Water Temperature (C)]]*OO[[#This Row],[39]]</f>
        <v>6.7655624056250002E-6</v>
      </c>
      <c r="AP139" s="10">
        <f>3/24000000*OO[[#This Row],[98 (01JUL1985 03:00:00)-Water Temperature (C)]]*OO[[#This Row],[40]]</f>
        <v>6.0766232367724995E-6</v>
      </c>
      <c r="AQ139" s="10">
        <f>3/24000000*OO[[#This Row],[99 (01JUL1985 06:00:00)-Water Temperature (C)]]*OO[[#This Row],[41]]</f>
        <v>5.4913645128875004E-6</v>
      </c>
      <c r="AR139" s="10">
        <f>3/24000000*OO[[#This Row],[100 (01JUL1985 09:00:00)-Water Temperature (C)]]*OO[[#This Row],[42]]</f>
        <v>4.9004016028174997E-6</v>
      </c>
      <c r="AS139" s="10">
        <f>3/24000000*OO[[#This Row],[101 (01JUL1985 12:00:00)-Water Temperature (C)]]*OO[[#This Row],[43]]</f>
        <v>4.2251629066237497E-6</v>
      </c>
      <c r="AT139" s="10">
        <f>3/24000000*OO[[#This Row],[102 (01JUL1985 15:00:00)-Water Temperature (C)]]*OO[[#This Row],[44]]</f>
        <v>3.4021809190799999E-6</v>
      </c>
      <c r="AU139" s="10">
        <f>3/24000000*OO[[#This Row],[103 (01JUL1985 18:00:00)-Water Temperature (C)]]*OO[[#This Row],[45]]</f>
        <v>2.50647248682825E-6</v>
      </c>
      <c r="AV139" s="10">
        <f>3/24000000*OO[[#This Row],[104 (01JUL1985 21:00:00)-Water Temperature (C)]]*OO[[#This Row],[46]]</f>
        <v>1.7272865543354999E-6</v>
      </c>
      <c r="AW139" s="10">
        <f>3/24000000*OO[[#This Row],[105 (02JUL1985 00:00:00)-Water Temperature (C)]]*OO[[#This Row],[47]]</f>
        <v>1.1849004570292499E-6</v>
      </c>
      <c r="AX139" s="10">
        <f>3/24000000*OO[[#This Row],[106 (02JUL1985 03:00:00)-Water Temperature (C)]]*OO[[#This Row],[48]]</f>
        <v>8.7731149193499999E-7</v>
      </c>
      <c r="AY139" s="10">
        <f>3/24000000*OO[[#This Row],[107 (02JUL1985 06:00:00)-Water Temperature (C)]]*OO[[#This Row],[49]]</f>
        <v>7.0015118277087508E-7</v>
      </c>
      <c r="AZ139" s="10">
        <f>3/24000000*OO[[#This Row],[108 (02JUL1985 09:00:00)-Water Temperature (C)]]*OO[[#This Row],[50]]</f>
        <v>5.9465959487800001E-7</v>
      </c>
      <c r="BA139" s="10">
        <f>3/24000000*OO[[#This Row],[109 (02JUL1985 12:00:00)-Water Temperature (C)]]*OO[[#This Row],[51]]</f>
        <v>5.3310952380049998E-7</v>
      </c>
      <c r="BB139" s="10">
        <f>3/24000000*OO[[#This Row],[110 (02JUL1985 15:00:00)-Water Temperature (C)]]*OO[[#This Row],[52]]</f>
        <v>4.86887167495E-7</v>
      </c>
      <c r="BC139" s="10">
        <f>3/24000000*OO[[#This Row],[111 (02JUL1985 18:00:00)-Water Temperature (C)]]*OO[[#This Row],[53]]</f>
        <v>4.4104880509049997E-7</v>
      </c>
      <c r="BD139" s="10">
        <f>3/24000000*OO[[#This Row],[112 (02JUL1985 21:00:00)-Water Temperature (C)]]*OO[[#This Row],[54]]</f>
        <v>3.9816334835549997E-7</v>
      </c>
      <c r="BE139" s="10">
        <f>3/24000000*OO[[#This Row],[113 (03JUL1985 00:00:00)-Water Temperature (C)]]*OO[[#This Row],[55]]</f>
        <v>3.6195106051474998E-7</v>
      </c>
      <c r="BF139" s="10">
        <f>3/24000000*OO[[#This Row],[114 (03JUL1985 03:00:00)-Water Temperature (C)]]*OO[[#This Row],[56]]</f>
        <v>3.4132032680850005E-7</v>
      </c>
      <c r="BG139" s="10">
        <f>3/24000000*OO[[#This Row],[115 (03JUL1985 06:00:00)-Water Temperature (C)]]*OO[[#This Row],[57]]</f>
        <v>3.30262981535625E-7</v>
      </c>
      <c r="BH139" s="10">
        <f>3/24000000*OO[[#This Row],[116 (03JUL1985 09:00:00)-Water Temperature (C)]]*OO[[#This Row],[58]]</f>
        <v>3.22674336044E-7</v>
      </c>
      <c r="BI139" s="10">
        <f>3/24000000*OO[[#This Row],[117 (03JUL1985 12:00:00)-Water Temperature (C)]]*OO[[#This Row],[59]]</f>
        <v>3.1591446248624997E-7</v>
      </c>
      <c r="BJ139" s="10">
        <f>3/24000000*OO[[#This Row],[118 (03JUL1985 15:00:00)-Water Temperature (C)]]*OO[[#This Row],[60]]</f>
        <v>3.0314724595987502E-7</v>
      </c>
      <c r="BK139" s="10">
        <f>3/24000000*OO[[#This Row],[119 (03JUL1985 18:00:00)-Water Temperature (C)]]*OO[[#This Row],[61]]</f>
        <v>2.8394836924058749E-7</v>
      </c>
      <c r="BL139" s="10">
        <f>3/24000000*OO[[#This Row],[120 (03JUL1985 21:00:00)-Water Temperature (C)]]*OO[[#This Row],[62]]</f>
        <v>2.6179083470718751E-7</v>
      </c>
      <c r="BM139" s="10">
        <f>3/24000000*OO[[#This Row],[121 (04JUL1985 00:00:00)-Water Temperature (C)]]*OO[[#This Row],[63]]</f>
        <v>2.4009616046025E-7</v>
      </c>
      <c r="BN139" s="10">
        <f>3/24000000*OO[[#This Row],[122 (04JUL1985 03:00:00)-Water Temperature (C)]]*OO[[#This Row],[64]]</f>
        <v>2.2562001487327498E-7</v>
      </c>
      <c r="BO139" s="10">
        <f>3/24000000*OO[[#This Row],[123 (04JUL1985 06:00:00)-Water Temperature (C)]]*OO[[#This Row],[65]]</f>
        <v>2.1362816837920001E-7</v>
      </c>
      <c r="BP139" s="10">
        <f>3/24000000*OO[[#This Row],[124 (04JUL1985 09:00:00)-Water Temperature (C)]]*OO[[#This Row],[66]]</f>
        <v>2.0534788568960002E-7</v>
      </c>
      <c r="BQ139" s="10">
        <f>3/24000000*OO[[#This Row],[125 (04JUL1985 12:00:00)-Water Temperature (C)]]*OO[[#This Row],[67]]</f>
        <v>1.9764454706438752E-7</v>
      </c>
      <c r="BR139" s="10">
        <f>3/24000000*OO[[#This Row],[126 (04JUL1985 15:00:00)-Water Temperature (C)]]*OO[[#This Row],[68]]</f>
        <v>1.8996890330827501E-7</v>
      </c>
      <c r="BS139" s="10">
        <f>3/24000000*OO[[#This Row],[127 (04JUL1985 18:00:00)-Water Temperature (C)]]*OO[[#This Row],[69]]</f>
        <v>1.8291492809887497E-7</v>
      </c>
      <c r="BT139" s="10">
        <f>3/24000000*OO[[#This Row],[128 (04JUL1985 21:00:00)-Water Temperature (C)]]*OO[[#This Row],[70]]</f>
        <v>1.7444477937789998E-7</v>
      </c>
      <c r="BU139" s="10">
        <f>3/24000000*OO[[#This Row],[129 (05JUL1985 00:00:00)-Water Temperature (C)]]*OO[[#This Row],[71]]</f>
        <v>1.6498523273579998E-7</v>
      </c>
      <c r="BV139" s="10">
        <f>3/24000000*OO[[#This Row],[130 (05JUL1985 03:00:00)-Water Temperature (C)]]*OO[[#This Row],[72]]</f>
        <v>1.5933996145329999E-7</v>
      </c>
      <c r="BW139" s="10">
        <f>3/24000000*OO[[#This Row],[131 (05JUL1985 06:00:00)-Water Temperature (C)]]*OO[[#This Row],[73]]</f>
        <v>1.53546287302825E-7</v>
      </c>
      <c r="BX139" s="10">
        <f>3/24000000*OO[[#This Row],[132 (05JUL1985 09:00:00)-Water Temperature (C)]]*OO[[#This Row],[74]]</f>
        <v>1.4704179576049998E-7</v>
      </c>
      <c r="BY139" s="10">
        <f>3/24000000*OO[[#This Row],[133 (05JUL1985 12:00:00)-Water Temperature (C)]]*OO[[#This Row],[75]]</f>
        <v>1.4145931424039999E-7</v>
      </c>
      <c r="BZ139" s="10">
        <f>3/24000000*OO[[#This Row],[134 (05JUL1985 15:00:00)-Water Temperature (C)]]*OO[[#This Row],[76]]</f>
        <v>1.3531778491850001E-7</v>
      </c>
      <c r="CA139" s="10">
        <f>3/24000000*OO[[#This Row],[135 (05JUL1985 18:00:00)-Water Temperature (C)]]*OO[[#This Row],[77]]</f>
        <v>1.280629314850375E-7</v>
      </c>
      <c r="CB139" s="10">
        <f>3/24000000*OO[[#This Row],[136 (05JUL1985 21:00:00)-Water Temperature (C)]]*OO[[#This Row],[78]]</f>
        <v>1.206824699053625E-7</v>
      </c>
      <c r="CC139" s="10">
        <f>3/24000000*OO[[#This Row],[137 (06JUL1985 00:00:00)-Water Temperature (C)]]*OO[[#This Row],[79]]</f>
        <v>1.1462254656075E-7</v>
      </c>
      <c r="CD139" s="10">
        <f>3/24000000*OO[[#This Row],[138 (06JUL1985 03:00:00)-Water Temperature (C)]]*OO[[#This Row],[80]]</f>
        <v>1.1305958637135001E-7</v>
      </c>
      <c r="CE139" s="10">
        <f>3/24000000*OO[[#This Row],[139 (06JUL1985 06:00:00)-Water Temperature (C)]]*OO[[#This Row],[81]]</f>
        <v>1.123908037731E-7</v>
      </c>
      <c r="CF139" s="10">
        <f>3/24000000*OO[[#This Row],[140 (06JUL1985 09:00:00)-Water Temperature (C)]]*OO[[#This Row],[82]]</f>
        <v>1.11990313420075E-7</v>
      </c>
      <c r="CG139" s="10">
        <f>3/24000000*OO[[#This Row],[141 (06JUL1985 12:00:00)-Water Temperature (C)]]*OO[[#This Row],[83]]</f>
        <v>1.1328667001697501E-7</v>
      </c>
      <c r="CH139" s="10">
        <f>3/24000000*OO[[#This Row],[142 (06JUL1985 15:00:00)-Water Temperature (C)]]*OO[[#This Row],[84]]</f>
        <v>1.1331069777299998E-7</v>
      </c>
      <c r="CI139" s="10">
        <f>3/24000000*OO[[#This Row],[143 (06JUL1985 18:00:00)-Water Temperature (C)]]*OO[[#This Row],[85]]</f>
        <v>1.0972410995831249E-7</v>
      </c>
      <c r="CJ139" s="10">
        <f>3/24000000*OO[[#This Row],[144 (06JUL1985 21:00:00)-Water Temperature (C)]]*OO[[#This Row],[86]]</f>
        <v>1.042205699913E-7</v>
      </c>
      <c r="CK139" s="10">
        <f>3/24000000*OO[[#This Row],[145 (07JUL1985 00:00:00)-Water Temperature (C)]]*OO[[#This Row],[87]]</f>
        <v>9.9747642668574989E-8</v>
      </c>
      <c r="CL139" s="10">
        <f>3/24000000*OO[[#This Row],[146 (07JUL1985 03:00:00)-Water Temperature (C)]]*OO[[#This Row],[88]]</f>
        <v>9.8380758622312507E-8</v>
      </c>
      <c r="CM139" s="10">
        <f>3/24000000*OO[[#This Row],[147 (07JUL1985 06:00:00)-Water Temperature (C)]]*OO[[#This Row],[89]]</f>
        <v>9.7527851752849991E-8</v>
      </c>
      <c r="CN139" s="10">
        <f>3/24000000*OO[[#This Row],[148 (07JUL1985 09:00:00)-Water Temperature (C)]]*OO[[#This Row],[90]]</f>
        <v>9.6643876136549998E-8</v>
      </c>
      <c r="CO139" s="10">
        <f>3/24000000*OO[[#This Row],[149 (07JUL1985 12:00:00)-Water Temperature (C)]]*OO[[#This Row],[91]]</f>
        <v>9.6124803781250008E-8</v>
      </c>
      <c r="CP139" s="10">
        <f>3/24000000*OO[[#This Row],[150 (07JUL1985 15:00:00)-Water Temperature (C)]]*OO[[#This Row],[92]]</f>
        <v>9.3125719578749988E-8</v>
      </c>
      <c r="CQ139" s="10">
        <f>3/24000000*OO[[#This Row],[151 (07JUL1985 18:00:00)-Water Temperature (C)]]*OO[[#This Row],[93]]</f>
        <v>8.716191556537499E-8</v>
      </c>
      <c r="CR139" s="10">
        <f>3/24000000*OO[[#This Row],[152 (07JUL1985 21:00:00)-Water Temperature (C)]]*OO[[#This Row],[94]]</f>
        <v>8.0228319089062498E-8</v>
      </c>
      <c r="CS139" s="10">
        <f>3/24000000*OO[[#This Row],[153 (08JUL1985 00:00:00)-Water Temperature (C)]]*OO[[#This Row],[95]]</f>
        <v>7.3992903715624995E-8</v>
      </c>
      <c r="CT139" s="10">
        <f>3/24000000*OO[[#This Row],[154 (08JUL1985 03:00:00)-Water Temperature (C)]]*OO[[#This Row],[96]]</f>
        <v>6.9547623332524996E-8</v>
      </c>
      <c r="CU139" s="10">
        <f>3/24000000*OO[[#This Row],[155 (08JUL1985 06:00:00)-Water Temperature (C)]]*OO[[#This Row],[97]]</f>
        <v>6.7053744044999999E-8</v>
      </c>
      <c r="CV139" s="10">
        <f>3/24000000*OO[[#This Row],[156 (08JUL1985 09:00:00)-Water Temperature (C)]]*OO[[#This Row],[98]]</f>
        <v>6.469590247275E-8</v>
      </c>
      <c r="CW139" s="10">
        <f>3/24000000*OO[[#This Row],[157 (08JUL1985 12:00:00)-Water Temperature (C)]]*OO[[#This Row],[99]]</f>
        <v>6.2981672906099985E-8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4.7871697119416771E-36</v>
      </c>
      <c r="G140" s="10">
        <f>3/24*OO[[#This Row],[63 (26JUN1985 18:00:00)-Water Temperature (C)]]*OO[[#This Row],[5]]/SUM(OO[5])</f>
        <v>2.8452909582190071E-24</v>
      </c>
      <c r="H140" s="10">
        <f>3/24*OO[[#This Row],[64 (26JUN1985 21:00:00)-Water Temperature (C)]]*OO[[#This Row],[6]]/SUM(OO[6])</f>
        <v>1.2957959233129155E-12</v>
      </c>
      <c r="I140" s="10">
        <f>3/24*OO[[#This Row],[65 (27JUN1985 00:00:00)-Water Temperature (C)]]*OO[[#This Row],[7]]/SUM(OO[7])</f>
        <v>2.2456564682074524E-6</v>
      </c>
      <c r="J140" s="10">
        <f>3/24*OO[[#This Row],[66 (27JUN1985 03:00:00)-Water Temperature (C)]]*OO[[#This Row],[8]]/SUM(OO[8])</f>
        <v>7.669301990556039E-4</v>
      </c>
      <c r="K140" s="10">
        <f>3/24*OO[[#This Row],[67 (27JUN1985 06:00:00)-Water Temperature (C)]]*OO[[#This Row],[9]]/SUM(OO[9])</f>
        <v>1.7912909358349282E-2</v>
      </c>
      <c r="L140" s="10">
        <f>3/24*OO[[#This Row],[68 (27JUN1985 09:00:00)-Water Temperature (C)]]*OO[[#This Row],[10]]/SUM(OO[10])</f>
        <v>7.4764408101102311E-2</v>
      </c>
      <c r="M140" s="10">
        <f>3/24*OO[[#This Row],[69 (27JUN1985 12:00:00)-Water Temperature (C)]]*OO[[#This Row],[11]]/SUM(OO[11])</f>
        <v>9.2065735488000414E-2</v>
      </c>
      <c r="N140" s="10">
        <f>3/24*OO[[#This Row],[70 (27JUN1985 15:00:00)-Water Temperature (C)]]*OO[[#This Row],[12]]/SUM(OO[12])</f>
        <v>4.6355803617374791E-2</v>
      </c>
      <c r="O140" s="10">
        <f>3/24*OO[[#This Row],[71 (27JUN1985 18:00:00)-Water Temperature (C)]]*OO[[#This Row],[13]]/SUM(OO[13])</f>
        <v>1.1995704643776219E-2</v>
      </c>
      <c r="P140" s="10">
        <f>3/24*OO[[#This Row],[72 (27JUN1985 21:00:00)-Water Temperature (C)]]*OO[[#This Row],[14]]/SUM(OO[14])</f>
        <v>1.9549219367922476E-3</v>
      </c>
      <c r="Q140" s="10">
        <f>3/24*OO[[#This Row],[73 (28JUN1985 00:00:00)-Water Temperature (C)]]*OO[[#This Row],[15]]/SUM(OO[15])</f>
        <v>2.7205519863473827E-4</v>
      </c>
      <c r="R140" s="10">
        <f>3/24*OO[[#This Row],[74 (28JUN1985 03:00:00)-Water Temperature (C)]]*OO[[#This Row],[16]]/SUM(OO[16])</f>
        <v>7.0934444738331376E-5</v>
      </c>
      <c r="S140" s="10">
        <f>3/24*OO[[#This Row],[75 (28JUN1985 06:00:00)-Water Temperature (C)]]*OO[[#This Row],[17]]/SUM(OO[17])</f>
        <v>5.4197761027638412E-5</v>
      </c>
      <c r="T140" s="10">
        <f>3/24*OO[[#This Row],[76 (28JUN1985 09:00:00)-Water Temperature (C)]]*OO[[#This Row],[18]]/SUM(OO[18])</f>
        <v>5.913834894150174E-5</v>
      </c>
      <c r="U140" s="10">
        <f>3/24*OO[[#This Row],[77 (28JUN1985 12:00:00)-Water Temperature (C)]]*OO[[#This Row],[19]]/SUM(OO[19])</f>
        <v>6.4359026266040041E-5</v>
      </c>
      <c r="V140" s="10">
        <f>3/24000000*OO[[#This Row],[78 (28JUN1985 15:00:00)-Water Temperature (C)]]*OO[[#This Row],[20]]</f>
        <v>6.3744137972287504E-5</v>
      </c>
      <c r="W140" s="10">
        <f>3/24000000*OO[[#This Row],[79 (28JUN1985 18:00:00)-Water Temperature (C)]]*OO[[#This Row],[21]]</f>
        <v>5.8678577205300005E-5</v>
      </c>
      <c r="X140" s="10">
        <f>3/24000000*OO[[#This Row],[80 (28JUN1985 21:00:00)-Water Temperature (C)]]*OO[[#This Row],[22]]</f>
        <v>5.2031692735687495E-5</v>
      </c>
      <c r="Y140" s="10">
        <f>3/24000000*OO[[#This Row],[81 (29JUN1985 00:00:00)-Water Temperature (C)]]*OO[[#This Row],[23]]</f>
        <v>4.5617131428887495E-5</v>
      </c>
      <c r="Z140" s="10">
        <f>3/24000000*OO[[#This Row],[82 (29JUN1985 03:00:00)-Water Temperature (C)]]*OO[[#This Row],[24]]</f>
        <v>4.0907780815362494E-5</v>
      </c>
      <c r="AA140" s="10">
        <f>3/24000000*OO[[#This Row],[83 (29JUN1985 06:00:00)-Water Temperature (C)]]*OO[[#This Row],[25]]</f>
        <v>3.7747261989525001E-5</v>
      </c>
      <c r="AB140" s="10">
        <f>3/24000000*OO[[#This Row],[84 (29JUN1985 09:00:00)-Water Temperature (C)]]*OO[[#This Row],[26]]</f>
        <v>3.4750649073937499E-5</v>
      </c>
      <c r="AC140" s="10">
        <f>3/24000000*OO[[#This Row],[85 (29JUN1985 12:00:00)-Water Temperature (C)]]*OO[[#This Row],[27]]</f>
        <v>3.1636358100224997E-5</v>
      </c>
      <c r="AD140" s="10">
        <f>3/24000000*OO[[#This Row],[86 (29JUN1985 15:00:00)-Water Temperature (C)]]*OO[[#This Row],[28]]</f>
        <v>2.8229654889012502E-5</v>
      </c>
      <c r="AE140" s="10">
        <f>3/24000000*OO[[#This Row],[88 (29JUN1985 21:00:00)-Water Temperature (C)]]*OO[[#This Row],[30]]</f>
        <v>2.1347633905320001E-5</v>
      </c>
      <c r="AF140" s="10">
        <f>3/24000000*OO[[#This Row],[88 (29JUN1985 21:00:00)-Water Temperature (C)]]*OO[[#This Row],[30]]</f>
        <v>2.1347633905320001E-5</v>
      </c>
      <c r="AG140" s="10">
        <f>3/24000000*OO[[#This Row],[89 (30JUN1985 00:00:00)-Water Temperature (C)]]*OO[[#This Row],[31]]</f>
        <v>1.8171340880628747E-5</v>
      </c>
      <c r="AH140" s="10">
        <f>3/24000000*OO[[#This Row],[90 (30JUN1985 03:00:00)-Water Temperature (C)]]*OO[[#This Row],[32]]</f>
        <v>1.5826761659794999E-5</v>
      </c>
      <c r="AI140" s="10">
        <f>3/24000000*OO[[#This Row],[91 (30JUN1985 06:00:00)-Water Temperature (C)]]*OO[[#This Row],[33]]</f>
        <v>1.4212632166100001E-5</v>
      </c>
      <c r="AJ140" s="10">
        <f>3/24000000*OO[[#This Row],[92 (30JUN1985 09:00:00)-Water Temperature (C)]]*OO[[#This Row],[34]]</f>
        <v>1.3000620316953749E-5</v>
      </c>
      <c r="AK140" s="10">
        <f>3/24000000*OO[[#This Row],[93 (30JUN1985 12:00:00)-Water Temperature (C)]]*OO[[#This Row],[35]]</f>
        <v>1.184963540436E-5</v>
      </c>
      <c r="AL140" s="10">
        <f>3/24000000*OO[[#This Row],[94 (30JUN1985 15:00:00)-Water Temperature (C)]]*OO[[#This Row],[36]]</f>
        <v>1.0586987594399999E-5</v>
      </c>
      <c r="AM140" s="10">
        <f>3/24000000*OO[[#This Row],[95 (30JUN1985 18:00:00)-Water Temperature (C)]]*OO[[#This Row],[37]]</f>
        <v>9.2799659015249994E-6</v>
      </c>
      <c r="AN140" s="10">
        <f>3/24000000*OO[[#This Row],[96 (30JUN1985 21:00:00)-Water Temperature (C)]]*OO[[#This Row],[38]]</f>
        <v>8.0716107754812483E-6</v>
      </c>
      <c r="AO140" s="10">
        <f>3/24000000*OO[[#This Row],[97 (01JUL1985 00:00:00)-Water Temperature (C)]]*OO[[#This Row],[39]]</f>
        <v>7.0225043849800001E-6</v>
      </c>
      <c r="AP140" s="10">
        <f>3/24000000*OO[[#This Row],[98 (01JUL1985 03:00:00)-Water Temperature (C)]]*OO[[#This Row],[40]]</f>
        <v>6.3127181548024995E-6</v>
      </c>
      <c r="AQ140" s="10">
        <f>3/24000000*OO[[#This Row],[99 (01JUL1985 06:00:00)-Water Temperature (C)]]*OO[[#This Row],[41]]</f>
        <v>5.6991049294374999E-6</v>
      </c>
      <c r="AR140" s="10">
        <f>3/24000000*OO[[#This Row],[100 (01JUL1985 09:00:00)-Water Temperature (C)]]*OO[[#This Row],[42]]</f>
        <v>5.0946694850374997E-6</v>
      </c>
      <c r="AS140" s="10">
        <f>3/24000000*OO[[#This Row],[101 (01JUL1985 12:00:00)-Water Temperature (C)]]*OO[[#This Row],[43]]</f>
        <v>4.4153966293724993E-6</v>
      </c>
      <c r="AT140" s="10">
        <f>3/24000000*OO[[#This Row],[102 (01JUL1985 15:00:00)-Water Temperature (C)]]*OO[[#This Row],[44]]</f>
        <v>3.5888718967650001E-6</v>
      </c>
      <c r="AU140" s="10">
        <f>3/24000000*OO[[#This Row],[103 (01JUL1985 18:00:00)-Water Temperature (C)]]*OO[[#This Row],[45]]</f>
        <v>2.6752033568137498E-6</v>
      </c>
      <c r="AV140" s="10">
        <f>3/24000000*OO[[#This Row],[104 (01JUL1985 21:00:00)-Water Temperature (C)]]*OO[[#This Row],[46]]</f>
        <v>1.856981893263E-6</v>
      </c>
      <c r="AW140" s="10">
        <f>3/24000000*OO[[#This Row],[105 (02JUL1985 00:00:00)-Water Temperature (C)]]*OO[[#This Row],[47]]</f>
        <v>1.2735562266506249E-6</v>
      </c>
      <c r="AX140" s="10">
        <f>3/24000000*OO[[#This Row],[106 (02JUL1985 03:00:00)-Water Temperature (C)]]*OO[[#This Row],[48]]</f>
        <v>9.3563754289874993E-7</v>
      </c>
      <c r="AY140" s="10">
        <f>3/24000000*OO[[#This Row],[107 (02JUL1985 06:00:00)-Water Temperature (C)]]*OO[[#This Row],[49]]</f>
        <v>7.3863138243400002E-7</v>
      </c>
      <c r="AZ140" s="10">
        <f>3/24000000*OO[[#This Row],[108 (02JUL1985 09:00:00)-Water Temperature (C)]]*OO[[#This Row],[50]]</f>
        <v>6.21585900313125E-7</v>
      </c>
      <c r="BA140" s="10">
        <f>3/24000000*OO[[#This Row],[109 (02JUL1985 12:00:00)-Water Temperature (C)]]*OO[[#This Row],[51]]</f>
        <v>5.5321539860399993E-7</v>
      </c>
      <c r="BB140" s="10">
        <f>3/24000000*OO[[#This Row],[110 (02JUL1985 15:00:00)-Water Temperature (C)]]*OO[[#This Row],[52]]</f>
        <v>5.0309893720799991E-7</v>
      </c>
      <c r="BC140" s="10">
        <f>3/24000000*OO[[#This Row],[111 (02JUL1985 18:00:00)-Water Temperature (C)]]*OO[[#This Row],[53]]</f>
        <v>4.5603141615224998E-7</v>
      </c>
      <c r="BD140" s="10">
        <f>3/24000000*OO[[#This Row],[112 (02JUL1985 21:00:00)-Water Temperature (C)]]*OO[[#This Row],[54]]</f>
        <v>4.1186877194574996E-7</v>
      </c>
      <c r="BE140" s="10">
        <f>3/24000000*OO[[#This Row],[113 (03JUL1985 00:00:00)-Water Temperature (C)]]*OO[[#This Row],[55]]</f>
        <v>3.744174105587499E-7</v>
      </c>
      <c r="BF140" s="10">
        <f>3/24000000*OO[[#This Row],[114 (03JUL1985 03:00:00)-Water Temperature (C)]]*OO[[#This Row],[56]]</f>
        <v>3.5267930839224998E-7</v>
      </c>
      <c r="BG140" s="10">
        <f>3/24000000*OO[[#This Row],[115 (03JUL1985 06:00:00)-Water Temperature (C)]]*OO[[#This Row],[57]]</f>
        <v>3.4046623768499992E-7</v>
      </c>
      <c r="BH140" s="10">
        <f>3/24000000*OO[[#This Row],[116 (03JUL1985 09:00:00)-Water Temperature (C)]]*OO[[#This Row],[58]]</f>
        <v>3.3190324414499999E-7</v>
      </c>
      <c r="BI140" s="10">
        <f>3/24000000*OO[[#This Row],[117 (03JUL1985 12:00:00)-Water Temperature (C)]]*OO[[#This Row],[59]]</f>
        <v>3.2466288820725E-7</v>
      </c>
      <c r="BJ140" s="10">
        <f>3/24000000*OO[[#This Row],[118 (03JUL1985 15:00:00)-Water Temperature (C)]]*OO[[#This Row],[60]]</f>
        <v>3.1141882422000001E-7</v>
      </c>
      <c r="BK140" s="10">
        <f>3/24000000*OO[[#This Row],[119 (03JUL1985 18:00:00)-Water Temperature (C)]]*OO[[#This Row],[61]]</f>
        <v>2.9236086648474999E-7</v>
      </c>
      <c r="BL140" s="10">
        <f>3/24000000*OO[[#This Row],[120 (03JUL1985 21:00:00)-Water Temperature (C)]]*OO[[#This Row],[62]]</f>
        <v>2.7001463429711252E-7</v>
      </c>
      <c r="BM140" s="10">
        <f>3/24000000*OO[[#This Row],[121 (04JUL1985 00:00:00)-Water Temperature (C)]]*OO[[#This Row],[63]]</f>
        <v>2.4793768525488752E-7</v>
      </c>
      <c r="BN140" s="10">
        <f>3/24000000*OO[[#This Row],[122 (04JUL1985 03:00:00)-Water Temperature (C)]]*OO[[#This Row],[64]]</f>
        <v>2.3294784905921248E-7</v>
      </c>
      <c r="BO140" s="10">
        <f>3/24000000*OO[[#This Row],[123 (04JUL1985 06:00:00)-Water Temperature (C)]]*OO[[#This Row],[65]]</f>
        <v>2.2005205937418749E-7</v>
      </c>
      <c r="BP140" s="10">
        <f>3/24000000*OO[[#This Row],[124 (04JUL1985 09:00:00)-Water Temperature (C)]]*OO[[#This Row],[66]]</f>
        <v>2.1123173805454998E-7</v>
      </c>
      <c r="BQ140" s="10">
        <f>3/24000000*OO[[#This Row],[125 (04JUL1985 12:00:00)-Water Temperature (C)]]*OO[[#This Row],[67]]</f>
        <v>2.0300006173638748E-7</v>
      </c>
      <c r="BR140" s="10">
        <f>3/24000000*OO[[#This Row],[126 (04JUL1985 15:00:00)-Water Temperature (C)]]*OO[[#This Row],[68]]</f>
        <v>1.9522977708100001E-7</v>
      </c>
      <c r="BS140" s="10">
        <f>3/24000000*OO[[#This Row],[127 (04JUL1985 18:00:00)-Water Temperature (C)]]*OO[[#This Row],[69]]</f>
        <v>1.8806997091966249E-7</v>
      </c>
      <c r="BT140" s="10">
        <f>3/24000000*OO[[#This Row],[128 (04JUL1985 21:00:00)-Water Temperature (C)]]*OO[[#This Row],[70]]</f>
        <v>1.7964924314837498E-7</v>
      </c>
      <c r="BU140" s="10">
        <f>3/24000000*OO[[#This Row],[129 (05JUL1985 00:00:00)-Water Temperature (C)]]*OO[[#This Row],[71]]</f>
        <v>1.6999504358237497E-7</v>
      </c>
      <c r="BV140" s="10">
        <f>3/24000000*OO[[#This Row],[130 (05JUL1985 03:00:00)-Water Temperature (C)]]*OO[[#This Row],[72]]</f>
        <v>1.6427628433500003E-7</v>
      </c>
      <c r="BW140" s="10">
        <f>3/24000000*OO[[#This Row],[131 (05JUL1985 06:00:00)-Water Temperature (C)]]*OO[[#This Row],[73]]</f>
        <v>1.5804411022259998E-7</v>
      </c>
      <c r="BX140" s="10">
        <f>3/24000000*OO[[#This Row],[132 (05JUL1985 09:00:00)-Water Temperature (C)]]*OO[[#This Row],[74]]</f>
        <v>1.5148437070922498E-7</v>
      </c>
      <c r="BY140" s="10">
        <f>3/24000000*OO[[#This Row],[133 (05JUL1985 12:00:00)-Water Temperature (C)]]*OO[[#This Row],[75]]</f>
        <v>1.4544577554666249E-7</v>
      </c>
      <c r="BZ140" s="10">
        <f>3/24000000*OO[[#This Row],[134 (05JUL1985 15:00:00)-Water Temperature (C)]]*OO[[#This Row],[76]]</f>
        <v>1.3897616034416249E-7</v>
      </c>
      <c r="CA140" s="10">
        <f>3/24000000*OO[[#This Row],[135 (05JUL1985 18:00:00)-Water Temperature (C)]]*OO[[#This Row],[77]]</f>
        <v>1.3163528134207498E-7</v>
      </c>
      <c r="CB140" s="10">
        <f>3/24000000*OO[[#This Row],[136 (05JUL1985 21:00:00)-Water Temperature (C)]]*OO[[#This Row],[78]]</f>
        <v>1.24099111026E-7</v>
      </c>
      <c r="CC140" s="10">
        <f>3/24000000*OO[[#This Row],[137 (06JUL1985 00:00:00)-Water Temperature (C)]]*OO[[#This Row],[79]]</f>
        <v>1.1789552050087499E-7</v>
      </c>
      <c r="CD140" s="10">
        <f>3/24000000*OO[[#This Row],[138 (06JUL1985 03:00:00)-Water Temperature (C)]]*OO[[#This Row],[80]]</f>
        <v>1.1625138875039999E-7</v>
      </c>
      <c r="CE140" s="10">
        <f>3/24000000*OO[[#This Row],[139 (06JUL1985 06:00:00)-Water Temperature (C)]]*OO[[#This Row],[81]]</f>
        <v>1.1536898037375002E-7</v>
      </c>
      <c r="CF140" s="10">
        <f>3/24000000*OO[[#This Row],[140 (06JUL1985 09:00:00)-Water Temperature (C)]]*OO[[#This Row],[82]]</f>
        <v>1.1492299031549998E-7</v>
      </c>
      <c r="CG140" s="10">
        <f>3/24000000*OO[[#This Row],[141 (06JUL1985 12:00:00)-Water Temperature (C)]]*OO[[#This Row],[83]]</f>
        <v>1.161044860666E-7</v>
      </c>
      <c r="CH140" s="10">
        <f>3/24000000*OO[[#This Row],[142 (06JUL1985 15:00:00)-Water Temperature (C)]]*OO[[#This Row],[84]]</f>
        <v>1.1597476135312498E-7</v>
      </c>
      <c r="CI140" s="10">
        <f>3/24000000*OO[[#This Row],[143 (06JUL1985 18:00:00)-Water Temperature (C)]]*OO[[#This Row],[85]]</f>
        <v>1.1256088087982499E-7</v>
      </c>
      <c r="CJ140" s="10">
        <f>3/24000000*OO[[#This Row],[144 (06JUL1985 21:00:00)-Water Temperature (C)]]*OO[[#This Row],[86]]</f>
        <v>1.0707750319921247E-7</v>
      </c>
      <c r="CK140" s="10">
        <f>3/24000000*OO[[#This Row],[145 (07JUL1985 00:00:00)-Water Temperature (C)]]*OO[[#This Row],[87]]</f>
        <v>1.0260555509522498E-7</v>
      </c>
      <c r="CL140" s="10">
        <f>3/24000000*OO[[#This Row],[146 (07JUL1985 03:00:00)-Water Temperature (C)]]*OO[[#This Row],[88]]</f>
        <v>1.0121125987656248E-7</v>
      </c>
      <c r="CM140" s="10">
        <f>3/24000000*OO[[#This Row],[147 (07JUL1985 06:00:00)-Water Temperature (C)]]*OO[[#This Row],[89]]</f>
        <v>1.0026657028275E-7</v>
      </c>
      <c r="CN140" s="10">
        <f>3/24000000*OO[[#This Row],[148 (07JUL1985 09:00:00)-Water Temperature (C)]]*OO[[#This Row],[90]]</f>
        <v>9.9208434312900003E-8</v>
      </c>
      <c r="CO140" s="10">
        <f>3/24000000*OO[[#This Row],[149 (07JUL1985 12:00:00)-Water Temperature (C)]]*OO[[#This Row],[91]]</f>
        <v>9.8617654131549979E-8</v>
      </c>
      <c r="CP140" s="10">
        <f>3/24000000*OO[[#This Row],[150 (07JUL1985 15:00:00)-Water Temperature (C)]]*OO[[#This Row],[92]]</f>
        <v>9.5682189884062508E-8</v>
      </c>
      <c r="CQ140" s="10">
        <f>3/24000000*OO[[#This Row],[151 (07JUL1985 18:00:00)-Water Temperature (C)]]*OO[[#This Row],[93]]</f>
        <v>8.9889243715937499E-8</v>
      </c>
      <c r="CR140" s="10">
        <f>3/24000000*OO[[#This Row],[152 (07JUL1985 21:00:00)-Water Temperature (C)]]*OO[[#This Row],[94]]</f>
        <v>8.2846647483925001E-8</v>
      </c>
      <c r="CS140" s="10">
        <f>3/24000000*OO[[#This Row],[153 (08JUL1985 00:00:00)-Water Temperature (C)]]*OO[[#This Row],[95]]</f>
        <v>7.6364309124750011E-8</v>
      </c>
      <c r="CT140" s="10">
        <f>3/24000000*OO[[#This Row],[154 (08JUL1985 03:00:00)-Water Temperature (C)]]*OO[[#This Row],[96]]</f>
        <v>7.1721966349962496E-8</v>
      </c>
      <c r="CU140" s="10">
        <f>3/24000000*OO[[#This Row],[155 (08JUL1985 06:00:00)-Water Temperature (C)]]*OO[[#This Row],[97]]</f>
        <v>6.9049265055849998E-8</v>
      </c>
      <c r="CV140" s="10">
        <f>3/24000000*OO[[#This Row],[156 (08JUL1985 09:00:00)-Water Temperature (C)]]*OO[[#This Row],[98]]</f>
        <v>6.6548005028325006E-8</v>
      </c>
      <c r="CW140" s="10">
        <f>3/24000000*OO[[#This Row],[157 (08JUL1985 12:00:00)-Water Temperature (C)]]*OO[[#This Row],[99]]</f>
        <v>6.4584012595049998E-8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5.6770007058711158E-37</v>
      </c>
      <c r="G141" s="10">
        <f>3/24*OO[[#This Row],[63 (26JUN1985 18:00:00)-Water Temperature (C)]]*OO[[#This Row],[5]]/SUM(OO[5])</f>
        <v>3.996827335961067E-25</v>
      </c>
      <c r="H141" s="10">
        <f>3/24*OO[[#This Row],[64 (26JUN1985 21:00:00)-Water Temperature (C)]]*OO[[#This Row],[6]]/SUM(OO[6])</f>
        <v>1.421687059993907E-13</v>
      </c>
      <c r="I141" s="10">
        <f>3/24*OO[[#This Row],[65 (27JUN1985 00:00:00)-Water Temperature (C)]]*OO[[#This Row],[7]]/SUM(OO[7])</f>
        <v>1.0007205816584726E-6</v>
      </c>
      <c r="J141" s="10">
        <f>3/24*OO[[#This Row],[66 (27JUN1985 03:00:00)-Water Temperature (C)]]*OO[[#This Row],[8]]/SUM(OO[8])</f>
        <v>4.3918614800444398E-4</v>
      </c>
      <c r="K141" s="10">
        <f>3/24*OO[[#This Row],[67 (27JUN1985 06:00:00)-Water Temperature (C)]]*OO[[#This Row],[9]]/SUM(OO[9])</f>
        <v>1.1879675045214363E-2</v>
      </c>
      <c r="L141" s="10">
        <f>3/24*OO[[#This Row],[68 (27JUN1985 09:00:00)-Water Temperature (C)]]*OO[[#This Row],[10]]/SUM(OO[10])</f>
        <v>5.5094735890648644E-2</v>
      </c>
      <c r="M141" s="10">
        <f>3/24*OO[[#This Row],[69 (27JUN1985 12:00:00)-Water Temperature (C)]]*OO[[#This Row],[11]]/SUM(OO[11])</f>
        <v>7.3416536225959894E-2</v>
      </c>
      <c r="N141" s="10">
        <f>3/24*OO[[#This Row],[70 (27JUN1985 15:00:00)-Water Temperature (C)]]*OO[[#This Row],[12]]/SUM(OO[12])</f>
        <v>3.9243458366912343E-2</v>
      </c>
      <c r="O141" s="10">
        <f>3/24*OO[[#This Row],[71 (27JUN1985 18:00:00)-Water Temperature (C)]]*OO[[#This Row],[13]]/SUM(OO[13])</f>
        <v>1.0636038085135826E-2</v>
      </c>
      <c r="P141" s="10">
        <f>3/24*OO[[#This Row],[72 (27JUN1985 21:00:00)-Water Temperature (C)]]*OO[[#This Row],[14]]/SUM(OO[14])</f>
        <v>1.7867007559728405E-3</v>
      </c>
      <c r="Q141" s="10">
        <f>3/24*OO[[#This Row],[73 (28JUN1985 00:00:00)-Water Temperature (C)]]*OO[[#This Row],[15]]/SUM(OO[15])</f>
        <v>2.4782627679530438E-4</v>
      </c>
      <c r="R141" s="10">
        <f>3/24*OO[[#This Row],[74 (28JUN1985 03:00:00)-Water Temperature (C)]]*OO[[#This Row],[16]]/SUM(OO[16])</f>
        <v>5.9428380570671088E-5</v>
      </c>
      <c r="S141" s="10">
        <f>3/24*OO[[#This Row],[75 (28JUN1985 06:00:00)-Water Temperature (C)]]*OO[[#This Row],[17]]/SUM(OO[17])</f>
        <v>4.2800010424219204E-5</v>
      </c>
      <c r="T141" s="10">
        <f>3/24*OO[[#This Row],[76 (28JUN1985 09:00:00)-Water Temperature (C)]]*OO[[#This Row],[18]]/SUM(OO[18])</f>
        <v>4.6346415201027361E-5</v>
      </c>
      <c r="U141" s="10">
        <f>3/24*OO[[#This Row],[77 (28JUN1985 12:00:00)-Water Temperature (C)]]*OO[[#This Row],[19]]/SUM(OO[19])</f>
        <v>5.0601349841355753E-5</v>
      </c>
      <c r="V141" s="10">
        <f>3/24000000*OO[[#This Row],[78 (28JUN1985 15:00:00)-Water Temperature (C)]]*OO[[#This Row],[20]]</f>
        <v>5.0380697774249997E-5</v>
      </c>
      <c r="W141" s="10">
        <f>3/24000000*OO[[#This Row],[79 (28JUN1985 18:00:00)-Water Temperature (C)]]*OO[[#This Row],[21]]</f>
        <v>4.6554146075600002E-5</v>
      </c>
      <c r="X141" s="10">
        <f>3/24000000*OO[[#This Row],[80 (28JUN1985 21:00:00)-Water Temperature (C)]]*OO[[#This Row],[22]]</f>
        <v>4.1329051803150003E-5</v>
      </c>
      <c r="Y141" s="10">
        <f>3/24000000*OO[[#This Row],[81 (29JUN1985 00:00:00)-Water Temperature (C)]]*OO[[#This Row],[23]]</f>
        <v>3.6220835096500004E-5</v>
      </c>
      <c r="Z141" s="10">
        <f>3/24000000*OO[[#This Row],[82 (29JUN1985 03:00:00)-Water Temperature (C)]]*OO[[#This Row],[24]]</f>
        <v>3.2432605608875003E-5</v>
      </c>
      <c r="AA141" s="10">
        <f>3/24000000*OO[[#This Row],[83 (29JUN1985 06:00:00)-Water Temperature (C)]]*OO[[#This Row],[25]]</f>
        <v>2.9882183347800002E-5</v>
      </c>
      <c r="AB141" s="10">
        <f>3/24000000*OO[[#This Row],[84 (29JUN1985 09:00:00)-Water Temperature (C)]]*OO[[#This Row],[26]]</f>
        <v>2.7494007204037498E-5</v>
      </c>
      <c r="AC141" s="10">
        <f>3/24000000*OO[[#This Row],[85 (29JUN1985 12:00:00)-Water Temperature (C)]]*OO[[#This Row],[27]]</f>
        <v>2.5019446049952496E-5</v>
      </c>
      <c r="AD141" s="10">
        <f>3/24000000*OO[[#This Row],[86 (29JUN1985 15:00:00)-Water Temperature (C)]]*OO[[#This Row],[28]]</f>
        <v>2.2310336224447499E-5</v>
      </c>
      <c r="AE141" s="10">
        <f>3/24000000*OO[[#This Row],[88 (29JUN1985 21:00:00)-Water Temperature (C)]]*OO[[#This Row],[30]]</f>
        <v>1.6885285970193748E-5</v>
      </c>
      <c r="AF141" s="10">
        <f>3/24000000*OO[[#This Row],[88 (29JUN1985 21:00:00)-Water Temperature (C)]]*OO[[#This Row],[30]]</f>
        <v>1.6885285970193748E-5</v>
      </c>
      <c r="AG141" s="10">
        <f>3/24000000*OO[[#This Row],[89 (30JUN1985 00:00:00)-Water Temperature (C)]]*OO[[#This Row],[31]]</f>
        <v>1.43666557574875E-5</v>
      </c>
      <c r="AH141" s="10">
        <f>3/24000000*OO[[#This Row],[90 (30JUN1985 03:00:00)-Water Temperature (C)]]*OO[[#This Row],[32]]</f>
        <v>1.249001382077625E-5</v>
      </c>
      <c r="AI141" s="10">
        <f>3/24000000*OO[[#This Row],[91 (30JUN1985 06:00:00)-Water Temperature (C)]]*OO[[#This Row],[33]]</f>
        <v>1.1187779670984999E-5</v>
      </c>
      <c r="AJ141" s="10">
        <f>3/24000000*OO[[#This Row],[92 (30JUN1985 09:00:00)-Water Temperature (C)]]*OO[[#This Row],[34]]</f>
        <v>1.0215246317699999E-5</v>
      </c>
      <c r="AK141" s="10">
        <f>3/24000000*OO[[#This Row],[93 (30JUN1985 12:00:00)-Water Temperature (C)]]*OO[[#This Row],[35]]</f>
        <v>9.2988632011275012E-6</v>
      </c>
      <c r="AL141" s="10">
        <f>3/24000000*OO[[#This Row],[94 (30JUN1985 15:00:00)-Water Temperature (C)]]*OO[[#This Row],[36]]</f>
        <v>8.2981168572924981E-6</v>
      </c>
      <c r="AM141" s="10">
        <f>3/24000000*OO[[#This Row],[95 (30JUN1985 18:00:00)-Water Temperature (C)]]*OO[[#This Row],[37]]</f>
        <v>7.2711815356200006E-6</v>
      </c>
      <c r="AN141" s="10">
        <f>3/24000000*OO[[#This Row],[96 (30JUN1985 21:00:00)-Water Temperature (C)]]*OO[[#This Row],[38]]</f>
        <v>6.32293900013375E-6</v>
      </c>
      <c r="AO141" s="10">
        <f>3/24000000*OO[[#This Row],[97 (01JUL1985 00:00:00)-Water Temperature (C)]]*OO[[#This Row],[39]]</f>
        <v>5.5008490094424986E-6</v>
      </c>
      <c r="AP141" s="10">
        <f>3/24000000*OO[[#This Row],[98 (01JUL1985 03:00:00)-Water Temperature (C)]]*OO[[#This Row],[40]]</f>
        <v>4.9400759932087504E-6</v>
      </c>
      <c r="AQ141" s="10">
        <f>3/24000000*OO[[#This Row],[99 (01JUL1985 06:00:00)-Water Temperature (C)]]*OO[[#This Row],[41]]</f>
        <v>4.4489841919362493E-6</v>
      </c>
      <c r="AR141" s="10">
        <f>3/24000000*OO[[#This Row],[100 (01JUL1985 09:00:00)-Water Temperature (C)]]*OO[[#This Row],[42]]</f>
        <v>3.9757887014799997E-6</v>
      </c>
      <c r="AS141" s="10">
        <f>3/24000000*OO[[#This Row],[101 (01JUL1985 12:00:00)-Water Temperature (C)]]*OO[[#This Row],[43]]</f>
        <v>3.4530774137999999E-6</v>
      </c>
      <c r="AT141" s="10">
        <f>3/24000000*OO[[#This Row],[102 (01JUL1985 15:00:00)-Water Temperature (C)]]*OO[[#This Row],[44]]</f>
        <v>2.8213659756799999E-6</v>
      </c>
      <c r="AU141" s="10">
        <f>3/24000000*OO[[#This Row],[103 (01JUL1985 18:00:00)-Water Temperature (C)]]*OO[[#This Row],[45]]</f>
        <v>2.1184447544805E-6</v>
      </c>
      <c r="AV141" s="10">
        <f>3/24000000*OO[[#This Row],[104 (01JUL1985 21:00:00)-Water Temperature (C)]]*OO[[#This Row],[46]]</f>
        <v>1.4775804385237501E-6</v>
      </c>
      <c r="AW141" s="10">
        <f>3/24000000*OO[[#This Row],[105 (02JUL1985 00:00:00)-Water Temperature (C)]]*OO[[#This Row],[47]]</f>
        <v>1.0134979106589998E-6</v>
      </c>
      <c r="AX141" s="10">
        <f>3/24000000*OO[[#This Row],[106 (02JUL1985 03:00:00)-Water Temperature (C)]]*OO[[#This Row],[48]]</f>
        <v>7.4110550128199996E-7</v>
      </c>
      <c r="AY141" s="10">
        <f>3/24000000*OO[[#This Row],[107 (02JUL1985 06:00:00)-Water Temperature (C)]]*OO[[#This Row],[49]]</f>
        <v>5.8081492553849997E-7</v>
      </c>
      <c r="AZ141" s="10">
        <f>3/24000000*OO[[#This Row],[108 (02JUL1985 09:00:00)-Water Temperature (C)]]*OO[[#This Row],[50]]</f>
        <v>4.8576122768250001E-7</v>
      </c>
      <c r="BA141" s="10">
        <f>3/24000000*OO[[#This Row],[109 (02JUL1985 12:00:00)-Water Temperature (C)]]*OO[[#This Row],[51]]</f>
        <v>4.3019530267700001E-7</v>
      </c>
      <c r="BB141" s="10">
        <f>3/24000000*OO[[#This Row],[110 (02JUL1985 15:00:00)-Water Temperature (C)]]*OO[[#This Row],[52]]</f>
        <v>3.8996893015125004E-7</v>
      </c>
      <c r="BC141" s="10">
        <f>3/24000000*OO[[#This Row],[111 (02JUL1985 18:00:00)-Water Temperature (C)]]*OO[[#This Row],[53]]</f>
        <v>3.535764249375E-7</v>
      </c>
      <c r="BD141" s="10">
        <f>3/24000000*OO[[#This Row],[112 (02JUL1985 21:00:00)-Water Temperature (C)]]*OO[[#This Row],[54]]</f>
        <v>3.1945262750999999E-7</v>
      </c>
      <c r="BE141" s="10">
        <f>3/24000000*OO[[#This Row],[113 (03JUL1985 00:00:00)-Water Temperature (C)]]*OO[[#This Row],[55]]</f>
        <v>2.9042817020400002E-7</v>
      </c>
      <c r="BF141" s="10">
        <f>3/24000000*OO[[#This Row],[114 (03JUL1985 03:00:00)-Water Temperature (C)]]*OO[[#This Row],[56]]</f>
        <v>2.7343642147500002E-7</v>
      </c>
      <c r="BG141" s="10">
        <f>3/24000000*OO[[#This Row],[115 (03JUL1985 06:00:00)-Water Temperature (C)]]*OO[[#This Row],[57]]</f>
        <v>2.6356403104361248E-7</v>
      </c>
      <c r="BH141" s="10">
        <f>3/24000000*OO[[#This Row],[116 (03JUL1985 09:00:00)-Water Temperature (C)]]*OO[[#This Row],[58]]</f>
        <v>2.5652684372595003E-7</v>
      </c>
      <c r="BI141" s="10">
        <f>3/24000000*OO[[#This Row],[117 (03JUL1985 12:00:00)-Water Temperature (C)]]*OO[[#This Row],[59]]</f>
        <v>2.5076831671394998E-7</v>
      </c>
      <c r="BJ141" s="10">
        <f>3/24000000*OO[[#This Row],[118 (03JUL1985 15:00:00)-Water Temperature (C)]]*OO[[#This Row],[60]]</f>
        <v>2.4041500639124999E-7</v>
      </c>
      <c r="BK141" s="10">
        <f>3/24000000*OO[[#This Row],[119 (03JUL1985 18:00:00)-Water Temperature (C)]]*OO[[#This Row],[61]]</f>
        <v>2.2602479410687497E-7</v>
      </c>
      <c r="BL141" s="10">
        <f>3/24000000*OO[[#This Row],[120 (03JUL1985 21:00:00)-Water Temperature (C)]]*OO[[#This Row],[62]]</f>
        <v>2.0899823169774998E-7</v>
      </c>
      <c r="BM141" s="10">
        <f>3/24000000*OO[[#This Row],[121 (04JUL1985 00:00:00)-Water Temperature (C)]]*OO[[#This Row],[63]]</f>
        <v>1.9207936274098746E-7</v>
      </c>
      <c r="BN141" s="10">
        <f>3/24000000*OO[[#This Row],[122 (04JUL1985 03:00:00)-Water Temperature (C)]]*OO[[#This Row],[64]]</f>
        <v>1.8049046390048751E-7</v>
      </c>
      <c r="BO141" s="10">
        <f>3/24000000*OO[[#This Row],[123 (04JUL1985 06:00:00)-Water Temperature (C)]]*OO[[#This Row],[65]]</f>
        <v>1.7021981626964999E-7</v>
      </c>
      <c r="BP141" s="10">
        <f>3/24000000*OO[[#This Row],[124 (04JUL1985 09:00:00)-Water Temperature (C)]]*OO[[#This Row],[66]]</f>
        <v>1.6327392991143749E-7</v>
      </c>
      <c r="BQ141" s="10">
        <f>3/24000000*OO[[#This Row],[125 (04JUL1985 12:00:00)-Water Temperature (C)]]*OO[[#This Row],[67]]</f>
        <v>1.5671818532823752E-7</v>
      </c>
      <c r="BR141" s="10">
        <f>3/24000000*OO[[#This Row],[126 (04JUL1985 15:00:00)-Water Temperature (C)]]*OO[[#This Row],[68]]</f>
        <v>1.5077689891479998E-7</v>
      </c>
      <c r="BS141" s="10">
        <f>3/24000000*OO[[#This Row],[127 (04JUL1985 18:00:00)-Water Temperature (C)]]*OO[[#This Row],[69]]</f>
        <v>1.4528986081561249E-7</v>
      </c>
      <c r="BT141" s="10">
        <f>3/24000000*OO[[#This Row],[128 (04JUL1985 21:00:00)-Water Temperature (C)]]*OO[[#This Row],[70]]</f>
        <v>1.38930775308575E-7</v>
      </c>
      <c r="BU141" s="10">
        <f>3/24000000*OO[[#This Row],[129 (05JUL1985 00:00:00)-Water Temperature (C)]]*OO[[#This Row],[71]]</f>
        <v>1.3151255021025002E-7</v>
      </c>
      <c r="BV141" s="10">
        <f>3/24000000*OO[[#This Row],[130 (05JUL1985 03:00:00)-Water Temperature (C)]]*OO[[#This Row],[72]]</f>
        <v>1.2717009234476251E-7</v>
      </c>
      <c r="BW141" s="10">
        <f>3/24000000*OO[[#This Row],[131 (05JUL1985 06:00:00)-Water Temperature (C)]]*OO[[#This Row],[73]]</f>
        <v>1.2218570039792502E-7</v>
      </c>
      <c r="BX141" s="10">
        <f>3/24000000*OO[[#This Row],[132 (05JUL1985 09:00:00)-Water Temperature (C)]]*OO[[#This Row],[74]]</f>
        <v>1.1719004131170001E-7</v>
      </c>
      <c r="BY141" s="10">
        <f>3/24000000*OO[[#This Row],[133 (05JUL1985 12:00:00)-Water Temperature (C)]]*OO[[#This Row],[75]]</f>
        <v>1.1237976173707501E-7</v>
      </c>
      <c r="BZ141" s="10">
        <f>3/24000000*OO[[#This Row],[134 (05JUL1985 15:00:00)-Water Temperature (C)]]*OO[[#This Row],[76]]</f>
        <v>1.0727663147683749E-7</v>
      </c>
      <c r="CA141" s="10">
        <f>3/24000000*OO[[#This Row],[135 (05JUL1985 18:00:00)-Water Temperature (C)]]*OO[[#This Row],[77]]</f>
        <v>1.016622249143125E-7</v>
      </c>
      <c r="CB141" s="10">
        <f>3/24000000*OO[[#This Row],[136 (05JUL1985 21:00:00)-Water Temperature (C)]]*OO[[#This Row],[78]]</f>
        <v>9.5871772473512481E-8</v>
      </c>
      <c r="CC141" s="10">
        <f>3/24000000*OO[[#This Row],[137 (06JUL1985 00:00:00)-Water Temperature (C)]]*OO[[#This Row],[79]]</f>
        <v>9.10990264053E-8</v>
      </c>
      <c r="CD141" s="10">
        <f>3/24000000*OO[[#This Row],[138 (06JUL1985 03:00:00)-Water Temperature (C)]]*OO[[#This Row],[80]]</f>
        <v>8.9833790591999997E-8</v>
      </c>
      <c r="CE141" s="10">
        <f>3/24000000*OO[[#This Row],[139 (06JUL1985 06:00:00)-Water Temperature (C)]]*OO[[#This Row],[81]]</f>
        <v>8.9035471341249991E-8</v>
      </c>
      <c r="CF141" s="10">
        <f>3/24000000*OO[[#This Row],[140 (06JUL1985 09:00:00)-Water Temperature (C)]]*OO[[#This Row],[82]]</f>
        <v>8.8676303578024991E-8</v>
      </c>
      <c r="CG141" s="10">
        <f>3/24000000*OO[[#This Row],[141 (06JUL1985 12:00:00)-Water Temperature (C)]]*OO[[#This Row],[83]]</f>
        <v>8.9504722371349995E-8</v>
      </c>
      <c r="CH141" s="10">
        <f>3/24000000*OO[[#This Row],[142 (06JUL1985 15:00:00)-Water Temperature (C)]]*OO[[#This Row],[84]]</f>
        <v>8.9294874469600002E-8</v>
      </c>
      <c r="CI141" s="10">
        <f>3/24000000*OO[[#This Row],[143 (06JUL1985 18:00:00)-Water Temperature (C)]]*OO[[#This Row],[85]]</f>
        <v>8.6774521080000003E-8</v>
      </c>
      <c r="CJ141" s="10">
        <f>3/24000000*OO[[#This Row],[144 (06JUL1985 21:00:00)-Water Temperature (C)]]*OO[[#This Row],[86]]</f>
        <v>8.262942592443749E-8</v>
      </c>
      <c r="CK141" s="10">
        <f>3/24000000*OO[[#This Row],[145 (07JUL1985 00:00:00)-Water Temperature (C)]]*OO[[#This Row],[87]]</f>
        <v>7.9246092129499992E-8</v>
      </c>
      <c r="CL141" s="10">
        <f>3/24000000*OO[[#This Row],[146 (07JUL1985 03:00:00)-Water Temperature (C)]]*OO[[#This Row],[88]]</f>
        <v>7.8190365486024992E-8</v>
      </c>
      <c r="CM141" s="10">
        <f>3/24000000*OO[[#This Row],[147 (07JUL1985 06:00:00)-Water Temperature (C)]]*OO[[#This Row],[89]]</f>
        <v>7.7420729487299999E-8</v>
      </c>
      <c r="CN141" s="10">
        <f>3/24000000*OO[[#This Row],[148 (07JUL1985 09:00:00)-Water Temperature (C)]]*OO[[#This Row],[90]]</f>
        <v>7.6520324253049992E-8</v>
      </c>
      <c r="CO141" s="10">
        <f>3/24000000*OO[[#This Row],[149 (07JUL1985 12:00:00)-Water Temperature (C)]]*OO[[#This Row],[91]]</f>
        <v>7.6024213925137483E-8</v>
      </c>
      <c r="CP141" s="10">
        <f>3/24000000*OO[[#This Row],[150 (07JUL1985 15:00:00)-Water Temperature (C)]]*OO[[#This Row],[92]]</f>
        <v>7.3812401611299997E-8</v>
      </c>
      <c r="CQ141" s="10">
        <f>3/24000000*OO[[#This Row],[151 (07JUL1985 18:00:00)-Water Temperature (C)]]*OO[[#This Row],[93]]</f>
        <v>6.9512823823999992E-8</v>
      </c>
      <c r="CR141" s="10">
        <f>3/24000000*OO[[#This Row],[152 (07JUL1985 21:00:00)-Water Temperature (C)]]*OO[[#This Row],[94]]</f>
        <v>6.4127565350625001E-8</v>
      </c>
      <c r="CS141" s="10">
        <f>3/24000000*OO[[#This Row],[153 (08JUL1985 00:00:00)-Water Temperature (C)]]*OO[[#This Row],[95]]</f>
        <v>5.909040939133749E-8</v>
      </c>
      <c r="CT141" s="10">
        <f>3/24000000*OO[[#This Row],[154 (08JUL1985 03:00:00)-Water Temperature (C)]]*OO[[#This Row],[96]]</f>
        <v>5.5471716762862487E-8</v>
      </c>
      <c r="CU141" s="10">
        <f>3/24000000*OO[[#This Row],[155 (08JUL1985 06:00:00)-Water Temperature (C)]]*OO[[#This Row],[97]]</f>
        <v>5.3352832778999996E-8</v>
      </c>
      <c r="CV141" s="10">
        <f>3/24000000*OO[[#This Row],[156 (08JUL1985 09:00:00)-Water Temperature (C)]]*OO[[#This Row],[98]]</f>
        <v>5.1371363190374993E-8</v>
      </c>
      <c r="CW141" s="10">
        <f>3/24000000*OO[[#This Row],[157 (08JUL1985 12:00:00)-Water Temperature (C)]]*OO[[#This Row],[99]]</f>
        <v>4.97492841026875E-8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5.8362043343769787E-38</v>
      </c>
      <c r="G142" s="10">
        <f>3/24*OO[[#This Row],[63 (26JUN1985 18:00:00)-Water Temperature (C)]]*OO[[#This Row],[5]]/SUM(OO[5])</f>
        <v>4.9227787603223776E-26</v>
      </c>
      <c r="H142" s="10">
        <f>3/24*OO[[#This Row],[64 (26JUN1985 21:00:00)-Water Temperature (C)]]*OO[[#This Row],[6]]/SUM(OO[6])</f>
        <v>1.3550163715244971E-14</v>
      </c>
      <c r="I142" s="10">
        <f>3/24*OO[[#This Row],[65 (27JUN1985 00:00:00)-Water Temperature (C)]]*OO[[#This Row],[7]]/SUM(OO[7])</f>
        <v>4.872035277760977E-7</v>
      </c>
      <c r="J142" s="10">
        <f>3/24*OO[[#This Row],[66 (27JUN1985 03:00:00)-Water Temperature (C)]]*OO[[#This Row],[8]]/SUM(OO[8])</f>
        <v>2.7118211499541274E-4</v>
      </c>
      <c r="K142" s="10">
        <f>3/24*OO[[#This Row],[67 (27JUN1985 06:00:00)-Water Temperature (C)]]*OO[[#This Row],[9]]/SUM(OO[9])</f>
        <v>8.4539404207727466E-3</v>
      </c>
      <c r="L142" s="10">
        <f>3/24*OO[[#This Row],[68 (27JUN1985 09:00:00)-Water Temperature (C)]]*OO[[#This Row],[10]]/SUM(OO[10])</f>
        <v>4.3525959092009819E-2</v>
      </c>
      <c r="M142" s="10">
        <f>3/24*OO[[#This Row],[69 (27JUN1985 12:00:00)-Water Temperature (C)]]*OO[[#This Row],[11]]/SUM(OO[11])</f>
        <v>6.2900372702361387E-2</v>
      </c>
      <c r="N142" s="10">
        <f>3/24*OO[[#This Row],[70 (27JUN1985 15:00:00)-Water Temperature (C)]]*OO[[#This Row],[12]]/SUM(OO[12])</f>
        <v>3.5809713022907308E-2</v>
      </c>
      <c r="O142" s="10">
        <f>3/24*OO[[#This Row],[71 (27JUN1985 18:00:00)-Water Temperature (C)]]*OO[[#This Row],[13]]/SUM(OO[13])</f>
        <v>1.0212426884448556E-2</v>
      </c>
      <c r="P142" s="10">
        <f>3/24*OO[[#This Row],[72 (27JUN1985 21:00:00)-Water Temperature (C)]]*OO[[#This Row],[14]]/SUM(OO[14])</f>
        <v>1.7731777026439451E-3</v>
      </c>
      <c r="Q142" s="10">
        <f>3/24*OO[[#This Row],[73 (28JUN1985 00:00:00)-Water Temperature (C)]]*OO[[#This Row],[15]]/SUM(OO[15])</f>
        <v>2.4625201615502228E-4</v>
      </c>
      <c r="R142" s="10">
        <f>3/24*OO[[#This Row],[74 (28JUN1985 03:00:00)-Water Temperature (C)]]*OO[[#This Row],[16]]/SUM(OO[16])</f>
        <v>5.4402033135198902E-5</v>
      </c>
      <c r="S142" s="10">
        <f>3/24*OO[[#This Row],[75 (28JUN1985 06:00:00)-Water Temperature (C)]]*OO[[#This Row],[17]]/SUM(OO[17])</f>
        <v>3.6559369548577557E-5</v>
      </c>
      <c r="T142" s="10">
        <f>3/24*OO[[#This Row],[76 (28JUN1985 09:00:00)-Water Temperature (C)]]*OO[[#This Row],[18]]/SUM(OO[18])</f>
        <v>3.9084733209544369E-5</v>
      </c>
      <c r="U142" s="10">
        <f>3/24*OO[[#This Row],[77 (28JUN1985 12:00:00)-Water Temperature (C)]]*OO[[#This Row],[19]]/SUM(OO[19])</f>
        <v>4.2781213015220293E-5</v>
      </c>
      <c r="V142" s="10">
        <f>3/24000000*OO[[#This Row],[78 (28JUN1985 15:00:00)-Water Temperature (C)]]*OO[[#This Row],[20]]</f>
        <v>4.2818553183999993E-5</v>
      </c>
      <c r="W142" s="10">
        <f>3/24000000*OO[[#This Row],[79 (28JUN1985 18:00:00)-Water Temperature (C)]]*OO[[#This Row],[21]]</f>
        <v>3.9728482101825004E-5</v>
      </c>
      <c r="X142" s="10">
        <f>3/24000000*OO[[#This Row],[80 (28JUN1985 21:00:00)-Water Temperature (C)]]*OO[[#This Row],[22]]</f>
        <v>3.5315789207999994E-5</v>
      </c>
      <c r="Y142" s="10">
        <f>3/24000000*OO[[#This Row],[81 (29JUN1985 00:00:00)-Water Temperature (C)]]*OO[[#This Row],[23]]</f>
        <v>3.0936690042475E-5</v>
      </c>
      <c r="Z142" s="10">
        <f>3/24000000*OO[[#This Row],[82 (29JUN1985 03:00:00)-Water Temperature (C)]]*OO[[#This Row],[24]]</f>
        <v>2.7680330540887497E-5</v>
      </c>
      <c r="AA142" s="10">
        <f>3/24000000*OO[[#This Row],[83 (29JUN1985 06:00:00)-Water Temperature (C)]]*OO[[#This Row],[25]]</f>
        <v>2.54651928894E-5</v>
      </c>
      <c r="AB142" s="10">
        <f>3/24000000*OO[[#This Row],[84 (29JUN1985 09:00:00)-Water Temperature (C)]]*OO[[#This Row],[26]]</f>
        <v>2.3415448258729999E-5</v>
      </c>
      <c r="AC142" s="10">
        <f>3/24000000*OO[[#This Row],[85 (29JUN1985 12:00:00)-Water Temperature (C)]]*OO[[#This Row],[27]]</f>
        <v>2.1305461108187501E-5</v>
      </c>
      <c r="AD142" s="10">
        <f>3/24000000*OO[[#This Row],[86 (29JUN1985 15:00:00)-Water Temperature (C)]]*OO[[#This Row],[28]]</f>
        <v>1.8986043608520001E-5</v>
      </c>
      <c r="AE142" s="10">
        <f>3/24000000*OO[[#This Row],[88 (29JUN1985 21:00:00)-Water Temperature (C)]]*OO[[#This Row],[30]]</f>
        <v>1.4380799421029998E-5</v>
      </c>
      <c r="AF142" s="10">
        <f>3/24000000*OO[[#This Row],[88 (29JUN1985 21:00:00)-Water Temperature (C)]]*OO[[#This Row],[30]]</f>
        <v>1.4380799421029998E-5</v>
      </c>
      <c r="AG142" s="10">
        <f>3/24000000*OO[[#This Row],[89 (30JUN1985 00:00:00)-Water Temperature (C)]]*OO[[#This Row],[31]]</f>
        <v>1.2230287868212499E-5</v>
      </c>
      <c r="AH142" s="10">
        <f>3/24000000*OO[[#This Row],[90 (30JUN1985 03:00:00)-Water Temperature (C)]]*OO[[#This Row],[32]]</f>
        <v>1.0618038498045E-5</v>
      </c>
      <c r="AI142" s="10">
        <f>3/24000000*OO[[#This Row],[91 (30JUN1985 06:00:00)-Water Temperature (C)]]*OO[[#This Row],[33]]</f>
        <v>9.490833177031249E-6</v>
      </c>
      <c r="AJ142" s="10">
        <f>3/24000000*OO[[#This Row],[92 (30JUN1985 09:00:00)-Water Temperature (C)]]*OO[[#This Row],[34]]</f>
        <v>8.6528939390399994E-6</v>
      </c>
      <c r="AK142" s="10">
        <f>3/24000000*OO[[#This Row],[93 (30JUN1985 12:00:00)-Water Temperature (C)]]*OO[[#This Row],[35]]</f>
        <v>7.8708279091974997E-6</v>
      </c>
      <c r="AL142" s="10">
        <f>3/24000000*OO[[#This Row],[94 (30JUN1985 15:00:00)-Water Temperature (C)]]*OO[[#This Row],[36]]</f>
        <v>7.0180788102399998E-6</v>
      </c>
      <c r="AM142" s="10">
        <f>3/24000000*OO[[#This Row],[95 (30JUN1985 18:00:00)-Water Temperature (C)]]*OO[[#This Row],[37]]</f>
        <v>6.1487936974237492E-6</v>
      </c>
      <c r="AN142" s="10">
        <f>3/24000000*OO[[#This Row],[96 (30JUN1985 21:00:00)-Water Temperature (C)]]*OO[[#This Row],[38]]</f>
        <v>5.3465812567200004E-6</v>
      </c>
      <c r="AO142" s="10">
        <f>3/24000000*OO[[#This Row],[97 (01JUL1985 00:00:00)-Water Temperature (C)]]*OO[[#This Row],[39]]</f>
        <v>4.65086549146E-6</v>
      </c>
      <c r="AP142" s="10">
        <f>3/24000000*OO[[#This Row],[98 (01JUL1985 03:00:00)-Water Temperature (C)]]*OO[[#This Row],[40]]</f>
        <v>4.1747351846399992E-6</v>
      </c>
      <c r="AQ142" s="10">
        <f>3/24000000*OO[[#This Row],[99 (01JUL1985 06:00:00)-Water Temperature (C)]]*OO[[#This Row],[41]]</f>
        <v>3.7513531290299993E-6</v>
      </c>
      <c r="AR142" s="10">
        <f>3/24000000*OO[[#This Row],[100 (01JUL1985 09:00:00)-Water Temperature (C)]]*OO[[#This Row],[42]]</f>
        <v>3.3515222172774995E-6</v>
      </c>
      <c r="AS142" s="10">
        <f>3/24000000*OO[[#This Row],[101 (01JUL1985 12:00:00)-Water Temperature (C)]]*OO[[#This Row],[43]]</f>
        <v>2.9164773708499999E-6</v>
      </c>
      <c r="AT142" s="10">
        <f>3/24000000*OO[[#This Row],[102 (01JUL1985 15:00:00)-Water Temperature (C)]]*OO[[#This Row],[44]]</f>
        <v>2.3961806277543749E-6</v>
      </c>
      <c r="AU142" s="10">
        <f>3/24000000*OO[[#This Row],[103 (01JUL1985 18:00:00)-Water Temperature (C)]]*OO[[#This Row],[45]]</f>
        <v>1.8136054722885001E-6</v>
      </c>
      <c r="AV142" s="10">
        <f>3/24000000*OO[[#This Row],[104 (01JUL1985 21:00:00)-Water Temperature (C)]]*OO[[#This Row],[46]]</f>
        <v>1.2725057582E-6</v>
      </c>
      <c r="AW142" s="10">
        <f>3/24000000*OO[[#This Row],[105 (02JUL1985 00:00:00)-Water Temperature (C)]]*OO[[#This Row],[47]]</f>
        <v>8.7345138618650017E-7</v>
      </c>
      <c r="AX142" s="10">
        <f>3/24000000*OO[[#This Row],[106 (02JUL1985 03:00:00)-Water Temperature (C)]]*OO[[#This Row],[48]]</f>
        <v>6.3583540961849989E-7</v>
      </c>
      <c r="AY142" s="10">
        <f>3/24000000*OO[[#This Row],[107 (02JUL1985 06:00:00)-Water Temperature (C)]]*OO[[#This Row],[49]]</f>
        <v>4.9437401305512495E-7</v>
      </c>
      <c r="AZ142" s="10">
        <f>3/24000000*OO[[#This Row],[108 (02JUL1985 09:00:00)-Water Temperature (C)]]*OO[[#This Row],[50]]</f>
        <v>4.1059975670975003E-7</v>
      </c>
      <c r="BA142" s="10">
        <f>3/24000000*OO[[#This Row],[109 (02JUL1985 12:00:00)-Water Temperature (C)]]*OO[[#This Row],[51]]</f>
        <v>3.6159858832149995E-7</v>
      </c>
      <c r="BB142" s="10">
        <f>3/24000000*OO[[#This Row],[110 (02JUL1985 15:00:00)-Water Temperature (C)]]*OO[[#This Row],[52]]</f>
        <v>3.2657638431374997E-7</v>
      </c>
      <c r="BC142" s="10">
        <f>3/24000000*OO[[#This Row],[111 (02JUL1985 18:00:00)-Water Temperature (C)]]*OO[[#This Row],[53]]</f>
        <v>2.9605260091750002E-7</v>
      </c>
      <c r="BD142" s="10">
        <f>3/24000000*OO[[#This Row],[112 (02JUL1985 21:00:00)-Water Temperature (C)]]*OO[[#This Row],[54]]</f>
        <v>2.6759887860928752E-7</v>
      </c>
      <c r="BE142" s="10">
        <f>3/24000000*OO[[#This Row],[113 (03JUL1985 00:00:00)-Water Temperature (C)]]*OO[[#This Row],[55]]</f>
        <v>2.4329946378318749E-7</v>
      </c>
      <c r="BF142" s="10">
        <f>3/24000000*OO[[#This Row],[114 (03JUL1985 03:00:00)-Water Temperature (C)]]*OO[[#This Row],[56]]</f>
        <v>2.289906544699E-7</v>
      </c>
      <c r="BG142" s="10">
        <f>3/24000000*OO[[#This Row],[115 (03JUL1985 06:00:00)-Water Temperature (C)]]*OO[[#This Row],[57]]</f>
        <v>2.2034528525879999E-7</v>
      </c>
      <c r="BH142" s="10">
        <f>3/24000000*OO[[#This Row],[116 (03JUL1985 09:00:00)-Water Temperature (C)]]*OO[[#This Row],[58]]</f>
        <v>2.1410185936231248E-7</v>
      </c>
      <c r="BI142" s="10">
        <f>3/24000000*OO[[#This Row],[117 (03JUL1985 12:00:00)-Water Temperature (C)]]*OO[[#This Row],[59]]</f>
        <v>2.0915209336308746E-7</v>
      </c>
      <c r="BJ142" s="10">
        <f>3/24000000*OO[[#This Row],[118 (03JUL1985 15:00:00)-Water Temperature (C)]]*OO[[#This Row],[60]]</f>
        <v>2.00381493382975E-7</v>
      </c>
      <c r="BK142" s="10">
        <f>3/24000000*OO[[#This Row],[119 (03JUL1985 18:00:00)-Water Temperature (C)]]*OO[[#This Row],[61]]</f>
        <v>1.8864647769012498E-7</v>
      </c>
      <c r="BL142" s="10">
        <f>3/24000000*OO[[#This Row],[120 (03JUL1985 21:00:00)-Water Temperature (C)]]*OO[[#This Row],[62]]</f>
        <v>1.74673214567775E-7</v>
      </c>
      <c r="BM142" s="10">
        <f>3/24000000*OO[[#This Row],[121 (04JUL1985 00:00:00)-Water Temperature (C)]]*OO[[#This Row],[63]]</f>
        <v>1.6067890005859998E-7</v>
      </c>
      <c r="BN142" s="10">
        <f>3/24000000*OO[[#This Row],[122 (04JUL1985 03:00:00)-Water Temperature (C)]]*OO[[#This Row],[64]]</f>
        <v>1.51026378016875E-7</v>
      </c>
      <c r="BO142" s="10">
        <f>3/24000000*OO[[#This Row],[123 (04JUL1985 06:00:00)-Water Temperature (C)]]*OO[[#This Row],[65]]</f>
        <v>1.4218930967098749E-7</v>
      </c>
      <c r="BP142" s="10">
        <f>3/24000000*OO[[#This Row],[124 (04JUL1985 09:00:00)-Water Temperature (C)]]*OO[[#This Row],[66]]</f>
        <v>1.3629220768578749E-7</v>
      </c>
      <c r="BQ142" s="10">
        <f>3/24000000*OO[[#This Row],[125 (04JUL1985 12:00:00)-Water Temperature (C)]]*OO[[#This Row],[67]]</f>
        <v>1.3063831914367497E-7</v>
      </c>
      <c r="BR142" s="10">
        <f>3/24000000*OO[[#This Row],[126 (04JUL1985 15:00:00)-Water Temperature (C)]]*OO[[#This Row],[68]]</f>
        <v>1.2571025719518748E-7</v>
      </c>
      <c r="BS142" s="10">
        <f>3/24000000*OO[[#This Row],[127 (04JUL1985 18:00:00)-Water Temperature (C)]]*OO[[#This Row],[69]]</f>
        <v>1.2117705203519999E-7</v>
      </c>
      <c r="BT142" s="10">
        <f>3/24000000*OO[[#This Row],[128 (04JUL1985 21:00:00)-Water Temperature (C)]]*OO[[#This Row],[70]]</f>
        <v>1.1599518906849998E-7</v>
      </c>
      <c r="BU142" s="10">
        <f>3/24000000*OO[[#This Row],[129 (05JUL1985 00:00:00)-Water Temperature (C)]]*OO[[#This Row],[71]]</f>
        <v>1.0984837754178751E-7</v>
      </c>
      <c r="BV142" s="10">
        <f>3/24000000*OO[[#This Row],[130 (05JUL1985 03:00:00)-Water Temperature (C)]]*OO[[#This Row],[72]]</f>
        <v>1.0630395245509997E-7</v>
      </c>
      <c r="BW142" s="10">
        <f>3/24000000*OO[[#This Row],[131 (05JUL1985 06:00:00)-Water Temperature (C)]]*OO[[#This Row],[73]]</f>
        <v>1.0199168268949999E-7</v>
      </c>
      <c r="BX142" s="10">
        <f>3/24000000*OO[[#This Row],[132 (05JUL1985 09:00:00)-Water Temperature (C)]]*OO[[#This Row],[74]]</f>
        <v>9.7884373043437499E-8</v>
      </c>
      <c r="BY142" s="10">
        <f>3/24000000*OO[[#This Row],[133 (05JUL1985 12:00:00)-Water Temperature (C)]]*OO[[#This Row],[75]]</f>
        <v>9.3759766206550002E-8</v>
      </c>
      <c r="BZ142" s="10">
        <f>3/24000000*OO[[#This Row],[134 (05JUL1985 15:00:00)-Water Temperature (C)]]*OO[[#This Row],[76]]</f>
        <v>8.9411405030987489E-8</v>
      </c>
      <c r="CA142" s="10">
        <f>3/24000000*OO[[#This Row],[135 (05JUL1985 18:00:00)-Water Temperature (C)]]*OO[[#This Row],[77]]</f>
        <v>8.4762170365599996E-8</v>
      </c>
      <c r="CB142" s="10">
        <f>3/24000000*OO[[#This Row],[136 (05JUL1985 21:00:00)-Water Temperature (C)]]*OO[[#This Row],[78]]</f>
        <v>7.9967854245299992E-8</v>
      </c>
      <c r="CC142" s="10">
        <f>3/24000000*OO[[#This Row],[137 (06JUL1985 00:00:00)-Water Temperature (C)]]*OO[[#This Row],[79]]</f>
        <v>7.5995738982924988E-8</v>
      </c>
      <c r="CD142" s="10">
        <f>3/24000000*OO[[#This Row],[138 (06JUL1985 03:00:00)-Water Temperature (C)]]*OO[[#This Row],[80]]</f>
        <v>7.4960361087700008E-8</v>
      </c>
      <c r="CE142" s="10">
        <f>3/24000000*OO[[#This Row],[139 (06JUL1985 06:00:00)-Water Temperature (C)]]*OO[[#This Row],[81]]</f>
        <v>7.4198966755949996E-8</v>
      </c>
      <c r="CF142" s="10">
        <f>3/24000000*OO[[#This Row],[140 (06JUL1985 09:00:00)-Water Temperature (C)]]*OO[[#This Row],[82]]</f>
        <v>7.3882068412562493E-8</v>
      </c>
      <c r="CG142" s="10">
        <f>3/24000000*OO[[#This Row],[141 (06JUL1985 12:00:00)-Water Temperature (C)]]*OO[[#This Row],[83]]</f>
        <v>7.4515241038699999E-8</v>
      </c>
      <c r="CH142" s="10">
        <f>3/24000000*OO[[#This Row],[142 (06JUL1985 15:00:00)-Water Temperature (C)]]*OO[[#This Row],[84]]</f>
        <v>7.4234142963599994E-8</v>
      </c>
      <c r="CI142" s="10">
        <f>3/24000000*OO[[#This Row],[143 (06JUL1985 18:00:00)-Water Temperature (C)]]*OO[[#This Row],[85]]</f>
        <v>7.2217974560424993E-8</v>
      </c>
      <c r="CJ142" s="10">
        <f>3/24000000*OO[[#This Row],[144 (06JUL1985 21:00:00)-Water Temperature (C)]]*OO[[#This Row],[86]]</f>
        <v>6.8854862779487489E-8</v>
      </c>
      <c r="CK142" s="10">
        <f>3/24000000*OO[[#This Row],[145 (07JUL1985 00:00:00)-Water Temperature (C)]]*OO[[#This Row],[87]]</f>
        <v>6.609153494914998E-8</v>
      </c>
      <c r="CL142" s="10">
        <f>3/24000000*OO[[#This Row],[146 (07JUL1985 03:00:00)-Water Temperature (C)]]*OO[[#This Row],[88]]</f>
        <v>6.5239909299374989E-8</v>
      </c>
      <c r="CM142" s="10">
        <f>3/24000000*OO[[#This Row],[147 (07JUL1985 06:00:00)-Water Temperature (C)]]*OO[[#This Row],[89]]</f>
        <v>6.4565757512675005E-8</v>
      </c>
      <c r="CN142" s="10">
        <f>3/24000000*OO[[#This Row],[148 (07JUL1985 09:00:00)-Water Temperature (C)]]*OO[[#This Row],[90]]</f>
        <v>6.3743507267962502E-8</v>
      </c>
      <c r="CO142" s="10">
        <f>3/24000000*OO[[#This Row],[149 (07JUL1985 12:00:00)-Water Temperature (C)]]*OO[[#This Row],[91]]</f>
        <v>6.3290482970650002E-8</v>
      </c>
      <c r="CP142" s="10">
        <f>3/24000000*OO[[#This Row],[150 (07JUL1985 15:00:00)-Water Temperature (C)]]*OO[[#This Row],[92]]</f>
        <v>6.1488153137362499E-8</v>
      </c>
      <c r="CQ142" s="10">
        <f>3/24000000*OO[[#This Row],[151 (07JUL1985 18:00:00)-Water Temperature (C)]]*OO[[#This Row],[93]]</f>
        <v>5.8052122966237504E-8</v>
      </c>
      <c r="CR142" s="10">
        <f>3/24000000*OO[[#This Row],[152 (07JUL1985 21:00:00)-Water Temperature (C)]]*OO[[#This Row],[94]]</f>
        <v>5.3625315819499992E-8</v>
      </c>
      <c r="CS142" s="10">
        <f>3/24000000*OO[[#This Row],[153 (08JUL1985 00:00:00)-Water Temperature (C)]]*OO[[#This Row],[95]]</f>
        <v>4.9401149378175003E-8</v>
      </c>
      <c r="CT142" s="10">
        <f>3/24000000*OO[[#This Row],[154 (08JUL1985 03:00:00)-Water Temperature (C)]]*OO[[#This Row],[96]]</f>
        <v>4.6352015036524992E-8</v>
      </c>
      <c r="CU142" s="10">
        <f>3/24000000*OO[[#This Row],[155 (08JUL1985 06:00:00)-Water Temperature (C)]]*OO[[#This Row],[97]]</f>
        <v>4.4546570561249997E-8</v>
      </c>
      <c r="CV142" s="10">
        <f>3/24000000*OO[[#This Row],[156 (08JUL1985 09:00:00)-Water Temperature (C)]]*OO[[#This Row],[98]]</f>
        <v>4.28419888263E-8</v>
      </c>
      <c r="CW142" s="10">
        <f>3/24000000*OO[[#This Row],[157 (08JUL1985 12:00:00)-Water Temperature (C)]]*OO[[#This Row],[99]]</f>
        <v>4.1415079874000001E-8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1.1297743655156019E-38</v>
      </c>
      <c r="G143" s="10">
        <f>3/24*OO[[#This Row],[63 (26JUN1985 18:00:00)-Water Temperature (C)]]*OO[[#This Row],[5]]/SUM(OO[5])</f>
        <v>1.006414379307725E-26</v>
      </c>
      <c r="H143" s="10">
        <f>3/24*OO[[#This Row],[64 (26JUN1985 21:00:00)-Water Temperature (C)]]*OO[[#This Row],[6]]/SUM(OO[6])</f>
        <v>2.6091844405433429E-15</v>
      </c>
      <c r="I143" s="10">
        <f>3/24*OO[[#This Row],[65 (27JUN1985 00:00:00)-Water Temperature (C)]]*OO[[#This Row],[7]]/SUM(OO[7])</f>
        <v>3.2649562874497828E-7</v>
      </c>
      <c r="J143" s="10">
        <f>3/24*OO[[#This Row],[66 (27JUN1985 03:00:00)-Water Temperature (C)]]*OO[[#This Row],[8]]/SUM(OO[8])</f>
        <v>2.3918230313843981E-4</v>
      </c>
      <c r="K143" s="10">
        <f>3/24*OO[[#This Row],[67 (27JUN1985 06:00:00)-Water Temperature (C)]]*OO[[#This Row],[9]]/SUM(OO[9])</f>
        <v>8.8060211524040657E-3</v>
      </c>
      <c r="L143" s="10">
        <f>3/24*OO[[#This Row],[68 (27JUN1985 09:00:00)-Water Temperature (C)]]*OO[[#This Row],[10]]/SUM(OO[10])</f>
        <v>5.1420055981888931E-2</v>
      </c>
      <c r="M143" s="10">
        <f>3/24*OO[[#This Row],[69 (27JUN1985 12:00:00)-Water Temperature (C)]]*OO[[#This Row],[11]]/SUM(OO[11])</f>
        <v>8.2053708608982825E-2</v>
      </c>
      <c r="N143" s="10">
        <f>3/24*OO[[#This Row],[70 (27JUN1985 15:00:00)-Water Temperature (C)]]*OO[[#This Row],[12]]/SUM(OO[12])</f>
        <v>5.06993510792592E-2</v>
      </c>
      <c r="O143" s="10">
        <f>3/24*OO[[#This Row],[71 (27JUN1985 18:00:00)-Water Temperature (C)]]*OO[[#This Row],[13]]/SUM(OO[13])</f>
        <v>1.5449664920456572E-2</v>
      </c>
      <c r="P143" s="10">
        <f>3/24*OO[[#This Row],[72 (27JUN1985 21:00:00)-Water Temperature (C)]]*OO[[#This Row],[14]]/SUM(OO[14])</f>
        <v>2.8145838521969678E-3</v>
      </c>
      <c r="Q143" s="10">
        <f>3/24*OO[[#This Row],[73 (28JUN1985 00:00:00)-Water Temperature (C)]]*OO[[#This Row],[15]]/SUM(OO[15])</f>
        <v>3.9562126570761701E-4</v>
      </c>
      <c r="R143" s="10">
        <f>3/24*OO[[#This Row],[74 (28JUN1985 03:00:00)-Water Temperature (C)]]*OO[[#This Row],[16]]/SUM(OO[16])</f>
        <v>7.953482613506906E-5</v>
      </c>
      <c r="S143" s="10">
        <f>3/24*OO[[#This Row],[75 (28JUN1985 06:00:00)-Water Temperature (C)]]*OO[[#This Row],[17]]/SUM(OO[17])</f>
        <v>4.8423754904166142E-5</v>
      </c>
      <c r="T143" s="10">
        <f>3/24*OO[[#This Row],[76 (28JUN1985 09:00:00)-Water Temperature (C)]]*OO[[#This Row],[18]]/SUM(OO[18])</f>
        <v>5.0847974373510712E-5</v>
      </c>
      <c r="U143" s="10">
        <f>3/24*OO[[#This Row],[77 (28JUN1985 12:00:00)-Water Temperature (C)]]*OO[[#This Row],[19]]/SUM(OO[19])</f>
        <v>5.5964922661190988E-5</v>
      </c>
      <c r="V143" s="10">
        <f>3/24000000*OO[[#This Row],[78 (28JUN1985 15:00:00)-Water Temperature (C)]]*OO[[#This Row],[20]]</f>
        <v>5.6588734020987493E-5</v>
      </c>
      <c r="W143" s="10">
        <f>3/24000000*OO[[#This Row],[79 (28JUN1985 18:00:00)-Water Temperature (C)]]*OO[[#This Row],[21]]</f>
        <v>5.2987978401499995E-5</v>
      </c>
      <c r="X143" s="10">
        <f>3/24000000*OO[[#This Row],[80 (28JUN1985 21:00:00)-Water Temperature (C)]]*OO[[#This Row],[22]]</f>
        <v>4.7384971932699998E-5</v>
      </c>
      <c r="Y143" s="10">
        <f>3/24000000*OO[[#This Row],[81 (29JUN1985 00:00:00)-Water Temperature (C)]]*OO[[#This Row],[23]]</f>
        <v>4.1667819165375004E-5</v>
      </c>
      <c r="Z143" s="10">
        <f>3/24000000*OO[[#This Row],[82 (29JUN1985 03:00:00)-Water Temperature (C)]]*OO[[#This Row],[24]]</f>
        <v>3.7379625336675002E-5</v>
      </c>
      <c r="AA143" s="10">
        <f>3/24000000*OO[[#This Row],[83 (29JUN1985 06:00:00)-Water Temperature (C)]]*OO[[#This Row],[25]]</f>
        <v>3.4439361006974999E-5</v>
      </c>
      <c r="AB143" s="10">
        <f>3/24000000*OO[[#This Row],[84 (29JUN1985 09:00:00)-Water Temperature (C)]]*OO[[#This Row],[26]]</f>
        <v>3.1751555868449992E-5</v>
      </c>
      <c r="AC143" s="10">
        <f>3/24000000*OO[[#This Row],[85 (29JUN1985 12:00:00)-Water Temperature (C)]]*OO[[#This Row],[27]]</f>
        <v>2.8993876999237495E-5</v>
      </c>
      <c r="AD143" s="10">
        <f>3/24000000*OO[[#This Row],[86 (29JUN1985 15:00:00)-Water Temperature (C)]]*OO[[#This Row],[28]]</f>
        <v>2.5930483788299993E-5</v>
      </c>
      <c r="AE143" s="10">
        <f>3/24000000*OO[[#This Row],[88 (29JUN1985 21:00:00)-Water Temperature (C)]]*OO[[#This Row],[30]]</f>
        <v>1.9838837939519999E-5</v>
      </c>
      <c r="AF143" s="10">
        <f>3/24000000*OO[[#This Row],[88 (29JUN1985 21:00:00)-Water Temperature (C)]]*OO[[#This Row],[30]]</f>
        <v>1.9838837939519999E-5</v>
      </c>
      <c r="AG143" s="10">
        <f>3/24000000*OO[[#This Row],[89 (30JUN1985 00:00:00)-Water Temperature (C)]]*OO[[#This Row],[31]]</f>
        <v>1.6946390728574997E-5</v>
      </c>
      <c r="AH143" s="10">
        <f>3/24000000*OO[[#This Row],[90 (30JUN1985 03:00:00)-Water Temperature (C)]]*OO[[#This Row],[32]]</f>
        <v>1.4752006569137501E-5</v>
      </c>
      <c r="AI143" s="10">
        <f>3/24000000*OO[[#This Row],[91 (30JUN1985 06:00:00)-Water Temperature (C)]]*OO[[#This Row],[33]]</f>
        <v>1.3203193671788749E-5</v>
      </c>
      <c r="AJ143" s="10">
        <f>3/24000000*OO[[#This Row],[92 (30JUN1985 09:00:00)-Water Temperature (C)]]*OO[[#This Row],[34]]</f>
        <v>1.2062133418514999E-5</v>
      </c>
      <c r="AK143" s="10">
        <f>3/24000000*OO[[#This Row],[93 (30JUN1985 12:00:00)-Water Temperature (C)]]*OO[[#This Row],[35]]</f>
        <v>1.1015790893820001E-5</v>
      </c>
      <c r="AL143" s="10">
        <f>3/24000000*OO[[#This Row],[94 (30JUN1985 15:00:00)-Water Temperature (C)]]*OO[[#This Row],[36]]</f>
        <v>9.8627832889999997E-6</v>
      </c>
      <c r="AM143" s="10">
        <f>3/24000000*OO[[#This Row],[95 (30JUN1985 18:00:00)-Water Temperature (C)]]*OO[[#This Row],[37]]</f>
        <v>8.683651562625E-6</v>
      </c>
      <c r="AN143" s="10">
        <f>3/24000000*OO[[#This Row],[96 (30JUN1985 21:00:00)-Water Temperature (C)]]*OO[[#This Row],[38]]</f>
        <v>7.5891743050950002E-6</v>
      </c>
      <c r="AO143" s="10">
        <f>3/24000000*OO[[#This Row],[97 (01JUL1985 00:00:00)-Water Temperature (C)]]*OO[[#This Row],[39]]</f>
        <v>6.6304757541499996E-6</v>
      </c>
      <c r="AP143" s="10">
        <f>3/24000000*OO[[#This Row],[98 (01JUL1985 03:00:00)-Water Temperature (C)]]*OO[[#This Row],[40]]</f>
        <v>5.9724596340374997E-6</v>
      </c>
      <c r="AQ143" s="10">
        <f>3/24000000*OO[[#This Row],[99 (01JUL1985 06:00:00)-Water Temperature (C)]]*OO[[#This Row],[41]]</f>
        <v>5.3750416592262491E-6</v>
      </c>
      <c r="AR143" s="10">
        <f>3/24000000*OO[[#This Row],[100 (01JUL1985 09:00:00)-Water Temperature (C)]]*OO[[#This Row],[42]]</f>
        <v>4.8172464293399999E-6</v>
      </c>
      <c r="AS143" s="10">
        <f>3/24000000*OO[[#This Row],[101 (01JUL1985 12:00:00)-Water Temperature (C)]]*OO[[#This Row],[43]]</f>
        <v>4.2117398324787501E-6</v>
      </c>
      <c r="AT143" s="10">
        <f>3/24000000*OO[[#This Row],[102 (01JUL1985 15:00:00)-Water Temperature (C)]]*OO[[#This Row],[44]]</f>
        <v>3.4906923620399998E-6</v>
      </c>
      <c r="AU143" s="10">
        <f>3/24000000*OO[[#This Row],[103 (01JUL1985 18:00:00)-Water Temperature (C)]]*OO[[#This Row],[45]]</f>
        <v>2.6725382460743753E-6</v>
      </c>
      <c r="AV143" s="10">
        <f>3/24000000*OO[[#This Row],[104 (01JUL1985 21:00:00)-Water Temperature (C)]]*OO[[#This Row],[46]]</f>
        <v>1.8928420132789999E-6</v>
      </c>
      <c r="AW143" s="10">
        <f>3/24000000*OO[[#This Row],[105 (02JUL1985 00:00:00)-Water Temperature (C)]]*OO[[#This Row],[47]]</f>
        <v>1.3013399797413751E-6</v>
      </c>
      <c r="AX143" s="10">
        <f>3/24000000*OO[[#This Row],[106 (02JUL1985 03:00:00)-Water Temperature (C)]]*OO[[#This Row],[48]]</f>
        <v>9.4227789456625002E-7</v>
      </c>
      <c r="AY143" s="10">
        <f>3/24000000*OO[[#This Row],[107 (02JUL1985 06:00:00)-Water Temperature (C)]]*OO[[#This Row],[49]]</f>
        <v>7.2547913575999999E-7</v>
      </c>
      <c r="AZ143" s="10">
        <f>3/24000000*OO[[#This Row],[108 (02JUL1985 09:00:00)-Water Temperature (C)]]*OO[[#This Row],[50]]</f>
        <v>5.9709396840599994E-7</v>
      </c>
      <c r="BA143" s="10">
        <f>3/24000000*OO[[#This Row],[109 (02JUL1985 12:00:00)-Water Temperature (C)]]*OO[[#This Row],[51]]</f>
        <v>5.2198518869249993E-7</v>
      </c>
      <c r="BB143" s="10">
        <f>3/24000000*OO[[#This Row],[110 (02JUL1985 15:00:00)-Water Temperature (C)]]*OO[[#This Row],[52]]</f>
        <v>4.693607948975E-7</v>
      </c>
      <c r="BC143" s="10">
        <f>3/24000000*OO[[#This Row],[111 (02JUL1985 18:00:00)-Water Temperature (C)]]*OO[[#This Row],[53]]</f>
        <v>4.2512517886749994E-7</v>
      </c>
      <c r="BD143" s="10">
        <f>3/24000000*OO[[#This Row],[112 (02JUL1985 21:00:00)-Water Temperature (C)]]*OO[[#This Row],[54]]</f>
        <v>3.84533498296E-7</v>
      </c>
      <c r="BE143" s="10">
        <f>3/24000000*OO[[#This Row],[113 (03JUL1985 00:00:00)-Water Temperature (C)]]*OO[[#This Row],[55]]</f>
        <v>3.4947010617937498E-7</v>
      </c>
      <c r="BF143" s="10">
        <f>3/24000000*OO[[#This Row],[114 (03JUL1985 03:00:00)-Water Temperature (C)]]*OO[[#This Row],[56]]</f>
        <v>3.2863173467999994E-7</v>
      </c>
      <c r="BG143" s="10">
        <f>3/24000000*OO[[#This Row],[115 (03JUL1985 06:00:00)-Water Temperature (C)]]*OO[[#This Row],[57]]</f>
        <v>3.1551394482300004E-7</v>
      </c>
      <c r="BH143" s="10">
        <f>3/24000000*OO[[#This Row],[116 (03JUL1985 09:00:00)-Water Temperature (C)]]*OO[[#This Row],[58]]</f>
        <v>3.0596946828562497E-7</v>
      </c>
      <c r="BI143" s="10">
        <f>3/24000000*OO[[#This Row],[117 (03JUL1985 12:00:00)-Water Temperature (C)]]*OO[[#This Row],[59]]</f>
        <v>2.9862441589400001E-7</v>
      </c>
      <c r="BJ143" s="10">
        <f>3/24000000*OO[[#This Row],[118 (03JUL1985 15:00:00)-Water Temperature (C)]]*OO[[#This Row],[60]]</f>
        <v>2.8608586180794996E-7</v>
      </c>
      <c r="BK143" s="10">
        <f>3/24000000*OO[[#This Row],[119 (03JUL1985 18:00:00)-Water Temperature (C)]]*OO[[#This Row],[61]]</f>
        <v>2.6974489566600004E-7</v>
      </c>
      <c r="BL143" s="10">
        <f>3/24000000*OO[[#This Row],[120 (03JUL1985 21:00:00)-Water Temperature (C)]]*OO[[#This Row],[62]]</f>
        <v>2.5024046019849997E-7</v>
      </c>
      <c r="BM143" s="10">
        <f>3/24000000*OO[[#This Row],[121 (04JUL1985 00:00:00)-Water Temperature (C)]]*OO[[#This Row],[63]]</f>
        <v>2.3040225443786251E-7</v>
      </c>
      <c r="BN143" s="10">
        <f>3/24000000*OO[[#This Row],[122 (04JUL1985 03:00:00)-Water Temperature (C)]]*OO[[#This Row],[64]]</f>
        <v>2.1652580560481246E-7</v>
      </c>
      <c r="BO143" s="10">
        <f>3/24000000*OO[[#This Row],[123 (04JUL1985 06:00:00)-Water Temperature (C)]]*OO[[#This Row],[65]]</f>
        <v>2.0353242468749996E-7</v>
      </c>
      <c r="BP143" s="10">
        <f>3/24000000*OO[[#This Row],[124 (04JUL1985 09:00:00)-Water Temperature (C)]]*OO[[#This Row],[66]]</f>
        <v>1.9487179427200001E-7</v>
      </c>
      <c r="BQ143" s="10">
        <f>3/24000000*OO[[#This Row],[125 (04JUL1985 12:00:00)-Water Temperature (C)]]*OO[[#This Row],[67]]</f>
        <v>1.8652761071154998E-7</v>
      </c>
      <c r="BR143" s="10">
        <f>3/24000000*OO[[#This Row],[126 (04JUL1985 15:00:00)-Water Temperature (C)]]*OO[[#This Row],[68]]</f>
        <v>1.7944413671675001E-7</v>
      </c>
      <c r="BS143" s="10">
        <f>3/24000000*OO[[#This Row],[127 (04JUL1985 18:00:00)-Water Temperature (C)]]*OO[[#This Row],[69]]</f>
        <v>1.7307053595680001E-7</v>
      </c>
      <c r="BT143" s="10">
        <f>3/24000000*OO[[#This Row],[128 (04JUL1985 21:00:00)-Water Temperature (C)]]*OO[[#This Row],[70]]</f>
        <v>1.6585440098750001E-7</v>
      </c>
      <c r="BU143" s="10">
        <f>3/24000000*OO[[#This Row],[129 (05JUL1985 00:00:00)-Water Temperature (C)]]*OO[[#This Row],[71]]</f>
        <v>1.5716653855312499E-7</v>
      </c>
      <c r="BV143" s="10">
        <f>3/24000000*OO[[#This Row],[130 (05JUL1985 03:00:00)-Water Temperature (C)]]*OO[[#This Row],[72]]</f>
        <v>1.52144737752E-7</v>
      </c>
      <c r="BW143" s="10">
        <f>3/24000000*OO[[#This Row],[131 (05JUL1985 06:00:00)-Water Temperature (C)]]*OO[[#This Row],[73]]</f>
        <v>1.4582342189295001E-7</v>
      </c>
      <c r="BX143" s="10">
        <f>3/24000000*OO[[#This Row],[132 (05JUL1985 09:00:00)-Water Temperature (C)]]*OO[[#This Row],[74]]</f>
        <v>1.4000878012159999E-7</v>
      </c>
      <c r="BY143" s="10">
        <f>3/24000000*OO[[#This Row],[133 (05JUL1985 12:00:00)-Water Temperature (C)]]*OO[[#This Row],[75]]</f>
        <v>1.3397231461831248E-7</v>
      </c>
      <c r="BZ143" s="10">
        <f>3/24000000*OO[[#This Row],[134 (05JUL1985 15:00:00)-Water Temperature (C)]]*OO[[#This Row],[76]]</f>
        <v>1.2766521146759998E-7</v>
      </c>
      <c r="CA143" s="10">
        <f>3/24000000*OO[[#This Row],[135 (05JUL1985 18:00:00)-Water Temperature (C)]]*OO[[#This Row],[77]]</f>
        <v>1.21049357221125E-7</v>
      </c>
      <c r="CB143" s="10">
        <f>3/24000000*OO[[#This Row],[136 (05JUL1985 21:00:00)-Water Temperature (C)]]*OO[[#This Row],[78]]</f>
        <v>1.1427944635640001E-7</v>
      </c>
      <c r="CC143" s="10">
        <f>3/24000000*OO[[#This Row],[137 (06JUL1985 00:00:00)-Water Temperature (C)]]*OO[[#This Row],[79]]</f>
        <v>1.08547790917225E-7</v>
      </c>
      <c r="CD143" s="10">
        <f>3/24000000*OO[[#This Row],[138 (06JUL1985 03:00:00)-Water Temperature (C)]]*OO[[#This Row],[80]]</f>
        <v>1.0706389035500001E-7</v>
      </c>
      <c r="CE143" s="10">
        <f>3/24000000*OO[[#This Row],[139 (06JUL1985 06:00:00)-Water Temperature (C)]]*OO[[#This Row],[81]]</f>
        <v>1.0587590356047498E-7</v>
      </c>
      <c r="CF143" s="10">
        <f>3/24000000*OO[[#This Row],[140 (06JUL1985 09:00:00)-Water Temperature (C)]]*OO[[#This Row],[82]]</f>
        <v>1.0535295230045E-7</v>
      </c>
      <c r="CG143" s="10">
        <f>3/24000000*OO[[#This Row],[141 (06JUL1985 12:00:00)-Water Temperature (C)]]*OO[[#This Row],[83]]</f>
        <v>1.0614095903692499E-7</v>
      </c>
      <c r="CH143" s="10">
        <f>3/24000000*OO[[#This Row],[142 (06JUL1985 15:00:00)-Water Temperature (C)]]*OO[[#This Row],[84]]</f>
        <v>1.0570332452434999E-7</v>
      </c>
      <c r="CI143" s="10">
        <f>3/24000000*OO[[#This Row],[143 (06JUL1985 18:00:00)-Water Temperature (C)]]*OO[[#This Row],[85]]</f>
        <v>1.02965078963175E-7</v>
      </c>
      <c r="CJ143" s="10">
        <f>3/24000000*OO[[#This Row],[144 (06JUL1985 21:00:00)-Water Temperature (C)]]*OO[[#This Row],[86]]</f>
        <v>9.8373447791249988E-8</v>
      </c>
      <c r="CK143" s="10">
        <f>3/24000000*OO[[#This Row],[145 (07JUL1985 00:00:00)-Water Temperature (C)]]*OO[[#This Row],[87]]</f>
        <v>9.4474037648549998E-8</v>
      </c>
      <c r="CL143" s="10">
        <f>3/24000000*OO[[#This Row],[146 (07JUL1985 03:00:00)-Water Temperature (C)]]*OO[[#This Row],[88]]</f>
        <v>9.3295317895812504E-8</v>
      </c>
      <c r="CM143" s="10">
        <f>3/24000000*OO[[#This Row],[147 (07JUL1985 06:00:00)-Water Temperature (C)]]*OO[[#This Row],[89]]</f>
        <v>9.2302939654949995E-8</v>
      </c>
      <c r="CN143" s="10">
        <f>3/24000000*OO[[#This Row],[148 (07JUL1985 09:00:00)-Water Temperature (C)]]*OO[[#This Row],[90]]</f>
        <v>9.1028800101999989E-8</v>
      </c>
      <c r="CO143" s="10">
        <f>3/24000000*OO[[#This Row],[149 (07JUL1985 12:00:00)-Water Temperature (C)]]*OO[[#This Row],[91]]</f>
        <v>9.0334327447062509E-8</v>
      </c>
      <c r="CP143" s="10">
        <f>3/24000000*OO[[#This Row],[150 (07JUL1985 15:00:00)-Water Temperature (C)]]*OO[[#This Row],[92]]</f>
        <v>8.7868149173999997E-8</v>
      </c>
      <c r="CQ143" s="10">
        <f>3/24000000*OO[[#This Row],[151 (07JUL1985 18:00:00)-Water Temperature (C)]]*OO[[#This Row],[93]]</f>
        <v>8.3219533673999985E-8</v>
      </c>
      <c r="CR143" s="10">
        <f>3/24000000*OO[[#This Row],[152 (07JUL1985 21:00:00)-Water Temperature (C)]]*OO[[#This Row],[94]]</f>
        <v>7.7038853618825002E-8</v>
      </c>
      <c r="CS143" s="10">
        <f>3/24000000*OO[[#This Row],[153 (08JUL1985 00:00:00)-Water Temperature (C)]]*OO[[#This Row],[95]]</f>
        <v>7.0960052835562491E-8</v>
      </c>
      <c r="CT143" s="10">
        <f>3/24000000*OO[[#This Row],[154 (08JUL1985 03:00:00)-Water Temperature (C)]]*OO[[#This Row],[96]]</f>
        <v>6.6509451981899993E-8</v>
      </c>
      <c r="CU143" s="10">
        <f>3/24000000*OO[[#This Row],[155 (08JUL1985 06:00:00)-Water Temperature (C)]]*OO[[#This Row],[97]]</f>
        <v>6.388079560679999E-8</v>
      </c>
      <c r="CV143" s="10">
        <f>3/24000000*OO[[#This Row],[156 (08JUL1985 09:00:00)-Water Temperature (C)]]*OO[[#This Row],[98]]</f>
        <v>6.1346505773812499E-8</v>
      </c>
      <c r="CW143" s="10">
        <f>3/24000000*OO[[#This Row],[157 (08JUL1985 12:00:00)-Water Temperature (C)]]*OO[[#This Row],[99]]</f>
        <v>5.9245867635500002E-8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2.0173577931847116E-39</v>
      </c>
      <c r="G144" s="10">
        <f>3/24*OO[[#This Row],[63 (26JUN1985 18:00:00)-Water Temperature (C)]]*OO[[#This Row],[5]]/SUM(OO[5])</f>
        <v>2.0014133476516316E-27</v>
      </c>
      <c r="H144" s="10">
        <f>3/24*OO[[#This Row],[64 (26JUN1985 21:00:00)-Water Temperature (C)]]*OO[[#This Row],[6]]/SUM(OO[6])</f>
        <v>4.5545225046743176E-16</v>
      </c>
      <c r="I144" s="10">
        <f>3/24*OO[[#This Row],[65 (27JUN1985 00:00:00)-Water Temperature (C)]]*OO[[#This Row],[7]]/SUM(OO[7])</f>
        <v>1.7215033418120151E-7</v>
      </c>
      <c r="J144" s="10">
        <f>3/24*OO[[#This Row],[66 (27JUN1985 03:00:00)-Water Temperature (C)]]*OO[[#This Row],[8]]/SUM(OO[8])</f>
        <v>1.7182619156273768E-4</v>
      </c>
      <c r="K144" s="10">
        <f>3/24*OO[[#This Row],[67 (27JUN1985 06:00:00)-Water Temperature (C)]]*OO[[#This Row],[9]]/SUM(OO[9])</f>
        <v>7.5494362430809075E-3</v>
      </c>
      <c r="L144" s="10">
        <f>3/24*OO[[#This Row],[68 (27JUN1985 09:00:00)-Water Temperature (C)]]*OO[[#This Row],[10]]/SUM(OO[10])</f>
        <v>5.0169398621719603E-2</v>
      </c>
      <c r="M144" s="10">
        <f>3/24*OO[[#This Row],[69 (27JUN1985 12:00:00)-Water Temperature (C)]]*OO[[#This Row],[11]]/SUM(OO[11])</f>
        <v>8.8576963408375398E-2</v>
      </c>
      <c r="N144" s="10">
        <f>3/24*OO[[#This Row],[70 (27JUN1985 15:00:00)-Water Temperature (C)]]*OO[[#This Row],[12]]/SUM(OO[12])</f>
        <v>5.9243885629612698E-2</v>
      </c>
      <c r="O144" s="10">
        <f>3/24*OO[[#This Row],[71 (27JUN1985 18:00:00)-Water Temperature (C)]]*OO[[#This Row],[13]]/SUM(OO[13])</f>
        <v>1.9239987200983258E-2</v>
      </c>
      <c r="P144" s="10">
        <f>3/24*OO[[#This Row],[72 (27JUN1985 21:00:00)-Water Temperature (C)]]*OO[[#This Row],[14]]/SUM(OO[14])</f>
        <v>3.6683163741803235E-3</v>
      </c>
      <c r="Q144" s="10">
        <f>3/24*OO[[#This Row],[73 (28JUN1985 00:00:00)-Water Temperature (C)]]*OO[[#This Row],[15]]/SUM(OO[15])</f>
        <v>5.2298693972942104E-4</v>
      </c>
      <c r="R144" s="10">
        <f>3/24*OO[[#This Row],[74 (28JUN1985 03:00:00)-Water Temperature (C)]]*OO[[#This Row],[16]]/SUM(OO[16])</f>
        <v>9.690699348948588E-5</v>
      </c>
      <c r="S144" s="10">
        <f>3/24*OO[[#This Row],[75 (28JUN1985 06:00:00)-Water Temperature (C)]]*OO[[#This Row],[17]]/SUM(OO[17])</f>
        <v>5.3032945592656005E-5</v>
      </c>
      <c r="T144" s="10">
        <f>3/24*OO[[#This Row],[76 (28JUN1985 09:00:00)-Water Temperature (C)]]*OO[[#This Row],[18]]/SUM(OO[18])</f>
        <v>5.4314704872847972E-5</v>
      </c>
      <c r="U144" s="10">
        <f>3/24*OO[[#This Row],[77 (28JUN1985 12:00:00)-Water Temperature (C)]]*OO[[#This Row],[19]]/SUM(OO[19])</f>
        <v>5.987147385144684E-5</v>
      </c>
      <c r="V144" s="10">
        <f>3/24000000*OO[[#This Row],[78 (28JUN1985 15:00:00)-Water Temperature (C)]]*OO[[#This Row],[20]]</f>
        <v>6.0951819892074995E-5</v>
      </c>
      <c r="W144" s="10">
        <f>3/24000000*OO[[#This Row],[79 (28JUN1985 18:00:00)-Water Temperature (C)]]*OO[[#This Row],[21]]</f>
        <v>5.7427123700049997E-5</v>
      </c>
      <c r="X144" s="10">
        <f>3/24000000*OO[[#This Row],[80 (28JUN1985 21:00:00)-Water Temperature (C)]]*OO[[#This Row],[22]]</f>
        <v>5.14942150699125E-5</v>
      </c>
      <c r="Y144" s="10">
        <f>3/24000000*OO[[#This Row],[81 (29JUN1985 00:00:00)-Water Temperature (C)]]*OO[[#This Row],[23]]</f>
        <v>4.5302813633962506E-5</v>
      </c>
      <c r="Z144" s="10">
        <f>3/24000000*OO[[#This Row],[82 (29JUN1985 03:00:00)-Water Temperature (C)]]*OO[[#This Row],[24]]</f>
        <v>4.0589093141025004E-5</v>
      </c>
      <c r="AA144" s="10">
        <f>3/24000000*OO[[#This Row],[83 (29JUN1985 06:00:00)-Water Temperature (C)]]*OO[[#This Row],[25]]</f>
        <v>3.72926682593625E-5</v>
      </c>
      <c r="AB144" s="10">
        <f>3/24000000*OO[[#This Row],[84 (29JUN1985 09:00:00)-Water Temperature (C)]]*OO[[#This Row],[26]]</f>
        <v>3.4321427358962494E-5</v>
      </c>
      <c r="AC144" s="10">
        <f>3/24000000*OO[[#This Row],[85 (29JUN1985 12:00:00)-Water Temperature (C)]]*OO[[#This Row],[27]]</f>
        <v>3.1307062465624995E-5</v>
      </c>
      <c r="AD144" s="10">
        <f>3/24000000*OO[[#This Row],[86 (29JUN1985 15:00:00)-Water Temperature (C)]]*OO[[#This Row],[28]]</f>
        <v>2.7971648258850002E-5</v>
      </c>
      <c r="AE144" s="10">
        <f>3/24000000*OO[[#This Row],[88 (29JUN1985 21:00:00)-Water Temperature (C)]]*OO[[#This Row],[30]]</f>
        <v>2.1433251178057499E-5</v>
      </c>
      <c r="AF144" s="10">
        <f>3/24000000*OO[[#This Row],[88 (29JUN1985 21:00:00)-Water Temperature (C)]]*OO[[#This Row],[30]]</f>
        <v>2.1433251178057499E-5</v>
      </c>
      <c r="AG144" s="10">
        <f>3/24000000*OO[[#This Row],[89 (30JUN1985 00:00:00)-Water Temperature (C)]]*OO[[#This Row],[31]]</f>
        <v>1.8309525972499997E-5</v>
      </c>
      <c r="AH144" s="10">
        <f>3/24000000*OO[[#This Row],[90 (30JUN1985 03:00:00)-Water Temperature (C)]]*OO[[#This Row],[32]]</f>
        <v>1.5911219869732502E-5</v>
      </c>
      <c r="AI144" s="10">
        <f>3/24000000*OO[[#This Row],[91 (30JUN1985 06:00:00)-Water Temperature (C)]]*OO[[#This Row],[33]]</f>
        <v>1.4187576539812499E-5</v>
      </c>
      <c r="AJ144" s="10">
        <f>3/24000000*OO[[#This Row],[92 (30JUN1985 09:00:00)-Water Temperature (C)]]*OO[[#This Row],[34]]</f>
        <v>1.2919817215582498E-5</v>
      </c>
      <c r="AK144" s="10">
        <f>3/24000000*OO[[#This Row],[93 (30JUN1985 12:00:00)-Water Temperature (C)]]*OO[[#This Row],[35]]</f>
        <v>1.1777069189564999E-5</v>
      </c>
      <c r="AL144" s="10">
        <f>3/24000000*OO[[#This Row],[94 (30JUN1985 15:00:00)-Water Temperature (C)]]*OO[[#This Row],[36]]</f>
        <v>1.0524232965862501E-5</v>
      </c>
      <c r="AM144" s="10">
        <f>3/24000000*OO[[#This Row],[95 (30JUN1985 18:00:00)-Water Temperature (C)]]*OO[[#This Row],[37]]</f>
        <v>9.259919792474999E-6</v>
      </c>
      <c r="AN144" s="10">
        <f>3/24000000*OO[[#This Row],[96 (30JUN1985 21:00:00)-Water Temperature (C)]]*OO[[#This Row],[38]]</f>
        <v>8.0921014562875001E-6</v>
      </c>
      <c r="AO144" s="10">
        <f>3/24000000*OO[[#This Row],[97 (01JUL1985 00:00:00)-Water Temperature (C)]]*OO[[#This Row],[39]]</f>
        <v>7.0690961013824997E-6</v>
      </c>
      <c r="AP144" s="10">
        <f>3/24000000*OO[[#This Row],[98 (01JUL1985 03:00:00)-Water Temperature (C)]]*OO[[#This Row],[40]]</f>
        <v>6.364221190625001E-6</v>
      </c>
      <c r="AQ144" s="10">
        <f>3/24000000*OO[[#This Row],[99 (01JUL1985 06:00:00)-Water Temperature (C)]]*OO[[#This Row],[41]]</f>
        <v>5.7141932154300004E-6</v>
      </c>
      <c r="AR144" s="10">
        <f>3/24000000*OO[[#This Row],[100 (01JUL1985 09:00:00)-Water Temperature (C)]]*OO[[#This Row],[42]]</f>
        <v>5.1172393203137497E-6</v>
      </c>
      <c r="AS144" s="10">
        <f>3/24000000*OO[[#This Row],[101 (01JUL1985 12:00:00)-Water Temperature (C)]]*OO[[#This Row],[43]]</f>
        <v>4.4815046994900005E-6</v>
      </c>
      <c r="AT144" s="10">
        <f>3/24000000*OO[[#This Row],[102 (01JUL1985 15:00:00)-Water Temperature (C)]]*OO[[#This Row],[44]]</f>
        <v>3.7374304884774996E-6</v>
      </c>
      <c r="AU144" s="10">
        <f>3/24000000*OO[[#This Row],[103 (01JUL1985 18:00:00)-Water Temperature (C)]]*OO[[#This Row],[45]]</f>
        <v>2.8892760983812499E-6</v>
      </c>
      <c r="AV144" s="10">
        <f>3/24000000*OO[[#This Row],[104 (01JUL1985 21:00:00)-Water Temperature (C)]]*OO[[#This Row],[46]]</f>
        <v>2.0642146775639997E-6</v>
      </c>
      <c r="AW144" s="10">
        <f>3/24000000*OO[[#This Row],[105 (02JUL1985 00:00:00)-Water Temperature (C)]]*OO[[#This Row],[47]]</f>
        <v>1.4222674454718752E-6</v>
      </c>
      <c r="AX144" s="10">
        <f>3/24000000*OO[[#This Row],[106 (02JUL1985 03:00:00)-Water Temperature (C)]]*OO[[#This Row],[48]]</f>
        <v>1.0251768904514999E-6</v>
      </c>
      <c r="AY144" s="10">
        <f>3/24000000*OO[[#This Row],[107 (02JUL1985 06:00:00)-Water Temperature (C)]]*OO[[#This Row],[49]]</f>
        <v>7.8188307395549995E-7</v>
      </c>
      <c r="AZ144" s="10">
        <f>3/24000000*OO[[#This Row],[108 (02JUL1985 09:00:00)-Water Temperature (C)]]*OO[[#This Row],[50]]</f>
        <v>6.3770119796500002E-7</v>
      </c>
      <c r="BA144" s="10">
        <f>3/24000000*OO[[#This Row],[109 (02JUL1985 12:00:00)-Water Temperature (C)]]*OO[[#This Row],[51]]</f>
        <v>5.5337362601999994E-7</v>
      </c>
      <c r="BB144" s="10">
        <f>3/24000000*OO[[#This Row],[110 (02JUL1985 15:00:00)-Water Temperature (C)]]*OO[[#This Row],[52]]</f>
        <v>4.9515803319937499E-7</v>
      </c>
      <c r="BC144" s="10">
        <f>3/24000000*OO[[#This Row],[111 (02JUL1985 18:00:00)-Water Temperature (C)]]*OO[[#This Row],[53]]</f>
        <v>4.4789122914112499E-7</v>
      </c>
      <c r="BD144" s="10">
        <f>3/24000000*OO[[#This Row],[112 (02JUL1985 21:00:00)-Water Temperature (C)]]*OO[[#This Row],[54]]</f>
        <v>4.0542362250212499E-7</v>
      </c>
      <c r="BE144" s="10">
        <f>3/24000000*OO[[#This Row],[113 (03JUL1985 00:00:00)-Water Temperature (C)]]*OO[[#This Row],[55]]</f>
        <v>3.6841550988124993E-7</v>
      </c>
      <c r="BF144" s="10">
        <f>3/24000000*OO[[#This Row],[114 (03JUL1985 03:00:00)-Water Temperature (C)]]*OO[[#This Row],[56]]</f>
        <v>3.4624560687E-7</v>
      </c>
      <c r="BG144" s="10">
        <f>3/24000000*OO[[#This Row],[115 (03JUL1985 06:00:00)-Water Temperature (C)]]*OO[[#This Row],[57]]</f>
        <v>3.3173218923250003E-7</v>
      </c>
      <c r="BH144" s="10">
        <f>3/24000000*OO[[#This Row],[116 (03JUL1985 09:00:00)-Water Temperature (C)]]*OO[[#This Row],[58]]</f>
        <v>3.2107652185199994E-7</v>
      </c>
      <c r="BI144" s="10">
        <f>3/24000000*OO[[#This Row],[117 (03JUL1985 12:00:00)-Water Temperature (C)]]*OO[[#This Row],[59]]</f>
        <v>3.1300996352299996E-7</v>
      </c>
      <c r="BJ144" s="10">
        <f>3/24000000*OO[[#This Row],[118 (03JUL1985 15:00:00)-Water Temperature (C)]]*OO[[#This Row],[60]]</f>
        <v>2.9976130664462501E-7</v>
      </c>
      <c r="BK144" s="10">
        <f>3/24000000*OO[[#This Row],[119 (03JUL1985 18:00:00)-Water Temperature (C)]]*OO[[#This Row],[61]]</f>
        <v>2.8297865750013744E-7</v>
      </c>
      <c r="BL144" s="10">
        <f>3/24000000*OO[[#This Row],[120 (03JUL1985 21:00:00)-Water Temperature (C)]]*OO[[#This Row],[62]]</f>
        <v>2.6301221792670001E-7</v>
      </c>
      <c r="BM144" s="10">
        <f>3/24000000*OO[[#This Row],[121 (04JUL1985 00:00:00)-Water Temperature (C)]]*OO[[#This Row],[63]]</f>
        <v>2.4243566505838745E-7</v>
      </c>
      <c r="BN144" s="10">
        <f>3/24000000*OO[[#This Row],[122 (04JUL1985 03:00:00)-Water Temperature (C)]]*OO[[#This Row],[64]]</f>
        <v>2.278627246326125E-7</v>
      </c>
      <c r="BO144" s="10">
        <f>3/24000000*OO[[#This Row],[123 (04JUL1985 06:00:00)-Water Temperature (C)]]*OO[[#This Row],[65]]</f>
        <v>2.1388514992503748E-7</v>
      </c>
      <c r="BP144" s="10">
        <f>3/24000000*OO[[#This Row],[124 (04JUL1985 09:00:00)-Water Temperature (C)]]*OO[[#This Row],[66]]</f>
        <v>2.0456146721009999E-7</v>
      </c>
      <c r="BQ144" s="10">
        <f>3/24000000*OO[[#This Row],[125 (04JUL1985 12:00:00)-Water Temperature (C)]]*OO[[#This Row],[67]]</f>
        <v>1.9550203642406246E-7</v>
      </c>
      <c r="BR144" s="10">
        <f>3/24000000*OO[[#This Row],[126 (04JUL1985 15:00:00)-Water Temperature (C)]]*OO[[#This Row],[68]]</f>
        <v>1.8799897124574998E-7</v>
      </c>
      <c r="BS144" s="10">
        <f>3/24000000*OO[[#This Row],[127 (04JUL1985 18:00:00)-Water Temperature (C)]]*OO[[#This Row],[69]]</f>
        <v>1.814116106665E-7</v>
      </c>
      <c r="BT144" s="10">
        <f>3/24000000*OO[[#This Row],[128 (04JUL1985 21:00:00)-Water Temperature (C)]]*OO[[#This Row],[70]]</f>
        <v>1.7402349709999999E-7</v>
      </c>
      <c r="BU144" s="10">
        <f>3/24000000*OO[[#This Row],[129 (05JUL1985 00:00:00)-Water Temperature (C)]]*OO[[#This Row],[71]]</f>
        <v>1.6504315055745E-7</v>
      </c>
      <c r="BV144" s="10">
        <f>3/24000000*OO[[#This Row],[130 (05JUL1985 03:00:00)-Water Temperature (C)]]*OO[[#This Row],[72]]</f>
        <v>1.5984815821327499E-7</v>
      </c>
      <c r="BW144" s="10">
        <f>3/24000000*OO[[#This Row],[131 (05JUL1985 06:00:00)-Water Temperature (C)]]*OO[[#This Row],[73]]</f>
        <v>1.5305542749260001E-7</v>
      </c>
      <c r="BX144" s="10">
        <f>3/24000000*OO[[#This Row],[132 (05JUL1985 09:00:00)-Water Temperature (C)]]*OO[[#This Row],[74]]</f>
        <v>1.4696976940099999E-7</v>
      </c>
      <c r="BY144" s="10">
        <f>3/24000000*OO[[#This Row],[133 (05JUL1985 12:00:00)-Water Temperature (C)]]*OO[[#This Row],[75]]</f>
        <v>1.4055143290728746E-7</v>
      </c>
      <c r="BZ144" s="10">
        <f>3/24000000*OO[[#This Row],[134 (05JUL1985 15:00:00)-Water Temperature (C)]]*OO[[#This Row],[76]]</f>
        <v>1.3379043736983751E-7</v>
      </c>
      <c r="CA144" s="10">
        <f>3/24000000*OO[[#This Row],[135 (05JUL1985 18:00:00)-Water Temperature (C)]]*OO[[#This Row],[77]]</f>
        <v>1.2685099236397501E-7</v>
      </c>
      <c r="CB144" s="10">
        <f>3/24000000*OO[[#This Row],[136 (05JUL1985 21:00:00)-Water Temperature (C)]]*OO[[#This Row],[78]]</f>
        <v>1.1984134471930001E-7</v>
      </c>
      <c r="CC144" s="10">
        <f>3/24000000*OO[[#This Row],[137 (06JUL1985 00:00:00)-Water Temperature (C)]]*OO[[#This Row],[79]]</f>
        <v>1.1380600517209999E-7</v>
      </c>
      <c r="CD144" s="10">
        <f>3/24000000*OO[[#This Row],[138 (06JUL1985 03:00:00)-Water Temperature (C)]]*OO[[#This Row],[80]]</f>
        <v>1.1225225709885E-7</v>
      </c>
      <c r="CE144" s="10">
        <f>3/24000000*OO[[#This Row],[139 (06JUL1985 06:00:00)-Water Temperature (C)]]*OO[[#This Row],[81]]</f>
        <v>1.1087225998362499E-7</v>
      </c>
      <c r="CF144" s="10">
        <f>3/24000000*OO[[#This Row],[140 (06JUL1985 09:00:00)-Water Temperature (C)]]*OO[[#This Row],[82]]</f>
        <v>1.1024127290174999E-7</v>
      </c>
      <c r="CG144" s="10">
        <f>3/24000000*OO[[#This Row],[141 (06JUL1985 12:00:00)-Water Temperature (C)]]*OO[[#This Row],[83]]</f>
        <v>1.1093209812120001E-7</v>
      </c>
      <c r="CH144" s="10">
        <f>3/24000000*OO[[#This Row],[142 (06JUL1985 15:00:00)-Water Temperature (C)]]*OO[[#This Row],[84]]</f>
        <v>1.1035601796481249E-7</v>
      </c>
      <c r="CI144" s="10">
        <f>3/24000000*OO[[#This Row],[143 (06JUL1985 18:00:00)-Water Temperature (C)]]*OO[[#This Row],[85]]</f>
        <v>1.0756060022784999E-7</v>
      </c>
      <c r="CJ144" s="10">
        <f>3/24000000*OO[[#This Row],[144 (06JUL1985 21:00:00)-Water Temperature (C)]]*OO[[#This Row],[86]]</f>
        <v>1.0296271392457501E-7</v>
      </c>
      <c r="CK144" s="10">
        <f>3/24000000*OO[[#This Row],[145 (07JUL1985 00:00:00)-Water Temperature (C)]]*OO[[#This Row],[87]]</f>
        <v>9.8945113402612498E-8</v>
      </c>
      <c r="CL144" s="10">
        <f>3/24000000*OO[[#This Row],[146 (07JUL1985 03:00:00)-Water Temperature (C)]]*OO[[#This Row],[88]]</f>
        <v>9.7751940404650001E-8</v>
      </c>
      <c r="CM144" s="10">
        <f>3/24000000*OO[[#This Row],[147 (07JUL1985 06:00:00)-Water Temperature (C)]]*OO[[#This Row],[89]]</f>
        <v>9.6667076922037489E-8</v>
      </c>
      <c r="CN144" s="10">
        <f>3/24000000*OO[[#This Row],[148 (07JUL1985 09:00:00)-Water Temperature (C)]]*OO[[#This Row],[90]]</f>
        <v>9.5219898514999978E-8</v>
      </c>
      <c r="CO144" s="10">
        <f>3/24000000*OO[[#This Row],[149 (07JUL1985 12:00:00)-Water Temperature (C)]]*OO[[#This Row],[91]]</f>
        <v>9.4413811391675013E-8</v>
      </c>
      <c r="CP144" s="10">
        <f>3/24000000*OO[[#This Row],[150 (07JUL1985 15:00:00)-Water Temperature (C)]]*OO[[#This Row],[92]]</f>
        <v>9.1897738498462501E-8</v>
      </c>
      <c r="CQ144" s="10">
        <f>3/24000000*OO[[#This Row],[151 (07JUL1985 18:00:00)-Water Temperature (C)]]*OO[[#This Row],[93]]</f>
        <v>8.7278931979149995E-8</v>
      </c>
      <c r="CR144" s="10">
        <f>3/24000000*OO[[#This Row],[152 (07JUL1985 21:00:00)-Water Temperature (C)]]*OO[[#This Row],[94]]</f>
        <v>8.097840165858749E-8</v>
      </c>
      <c r="CS144" s="10">
        <f>3/24000000*OO[[#This Row],[153 (08JUL1985 00:00:00)-Water Temperature (C)]]*OO[[#This Row],[95]]</f>
        <v>7.458238495661249E-8</v>
      </c>
      <c r="CT144" s="10">
        <f>3/24000000*OO[[#This Row],[154 (08JUL1985 03:00:00)-Water Temperature (C)]]*OO[[#This Row],[96]]</f>
        <v>6.9840088912274995E-8</v>
      </c>
      <c r="CU144" s="10">
        <f>3/24000000*OO[[#This Row],[155 (08JUL1985 06:00:00)-Water Temperature (C)]]*OO[[#This Row],[97]]</f>
        <v>6.7006419920624992E-8</v>
      </c>
      <c r="CV144" s="10">
        <f>3/24000000*OO[[#This Row],[156 (08JUL1985 09:00:00)-Water Temperature (C)]]*OO[[#This Row],[98]]</f>
        <v>6.4229554456487493E-8</v>
      </c>
      <c r="CW144" s="10">
        <f>3/24000000*OO[[#This Row],[157 (08JUL1985 12:00:00)-Water Temperature (C)]]*OO[[#This Row],[99]]</f>
        <v>6.1941200287175003E-8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2.5842626097467685E-40</v>
      </c>
      <c r="G145" s="10">
        <f>3/24*OO[[#This Row],[63 (26JUN1985 18:00:00)-Water Temperature (C)]]*OO[[#This Row],[5]]/SUM(OO[5])</f>
        <v>2.8754506467627674E-28</v>
      </c>
      <c r="H145" s="10">
        <f>3/24*OO[[#This Row],[64 (26JUN1985 21:00:00)-Water Temperature (C)]]*OO[[#This Row],[6]]/SUM(OO[6])</f>
        <v>5.753150219922046E-17</v>
      </c>
      <c r="I145" s="10">
        <f>3/24*OO[[#This Row],[65 (27JUN1985 00:00:00)-Water Temperature (C)]]*OO[[#This Row],[7]]/SUM(OO[7])</f>
        <v>7.8046801619499453E-8</v>
      </c>
      <c r="J145" s="10">
        <f>3/24*OO[[#This Row],[66 (27JUN1985 03:00:00)-Water Temperature (C)]]*OO[[#This Row],[8]]/SUM(OO[8])</f>
        <v>1.0916641055954023E-4</v>
      </c>
      <c r="K145" s="10">
        <f>3/24*OO[[#This Row],[67 (27JUN1985 06:00:00)-Water Temperature (C)]]*OO[[#This Row],[9]]/SUM(OO[9])</f>
        <v>5.7766841660331142E-3</v>
      </c>
      <c r="L145" s="10">
        <f>3/24*OO[[#This Row],[68 (27JUN1985 09:00:00)-Water Temperature (C)]]*OO[[#This Row],[10]]/SUM(OO[10])</f>
        <v>4.3936343987878185E-2</v>
      </c>
      <c r="M145" s="10">
        <f>3/24*OO[[#This Row],[69 (27JUN1985 12:00:00)-Water Temperature (C)]]*OO[[#This Row],[11]]/SUM(OO[11])</f>
        <v>8.6326784377422319E-2</v>
      </c>
      <c r="N145" s="10">
        <f>3/24*OO[[#This Row],[70 (27JUN1985 15:00:00)-Water Temperature (C)]]*OO[[#This Row],[12]]/SUM(OO[12])</f>
        <v>6.2768870325245932E-2</v>
      </c>
      <c r="O145" s="10">
        <f>3/24*OO[[#This Row],[71 (27JUN1985 18:00:00)-Water Temperature (C)]]*OO[[#This Row],[13]]/SUM(OO[13])</f>
        <v>2.1816616583626873E-2</v>
      </c>
      <c r="P145" s="10">
        <f>3/24*OO[[#This Row],[72 (27JUN1985 21:00:00)-Water Temperature (C)]]*OO[[#This Row],[14]]/SUM(OO[14])</f>
        <v>4.3726675105749922E-3</v>
      </c>
      <c r="Q145" s="10">
        <f>3/24*OO[[#This Row],[73 (28JUN1985 00:00:00)-Water Temperature (C)]]*OO[[#This Row],[15]]/SUM(OO[15])</f>
        <v>6.3646159348569673E-4</v>
      </c>
      <c r="R145" s="10">
        <f>3/24*OO[[#This Row],[74 (28JUN1985 03:00:00)-Water Temperature (C)]]*OO[[#This Row],[16]]/SUM(OO[16])</f>
        <v>1.0972583933630335E-4</v>
      </c>
      <c r="S145" s="10">
        <f>3/24*OO[[#This Row],[75 (28JUN1985 06:00:00)-Water Temperature (C)]]*OO[[#This Row],[17]]/SUM(OO[17])</f>
        <v>5.3212818126951451E-5</v>
      </c>
      <c r="T145" s="10">
        <f>3/24*OO[[#This Row],[76 (28JUN1985 09:00:00)-Water Temperature (C)]]*OO[[#This Row],[18]]/SUM(OO[18])</f>
        <v>5.2719474616078353E-5</v>
      </c>
      <c r="U145" s="10">
        <f>3/24*OO[[#This Row],[77 (28JUN1985 12:00:00)-Water Temperature (C)]]*OO[[#This Row],[19]]/SUM(OO[19])</f>
        <v>5.8060136701551476E-5</v>
      </c>
      <c r="V145" s="10">
        <f>3/24000000*OO[[#This Row],[78 (28JUN1985 15:00:00)-Water Temperature (C)]]*OO[[#This Row],[20]]</f>
        <v>5.9460715728849997E-5</v>
      </c>
      <c r="W145" s="10">
        <f>3/24000000*OO[[#This Row],[79 (28JUN1985 18:00:00)-Water Temperature (C)]]*OO[[#This Row],[21]]</f>
        <v>5.6333828565199996E-5</v>
      </c>
      <c r="X145" s="10">
        <f>3/24000000*OO[[#This Row],[80 (28JUN1985 21:00:00)-Water Temperature (C)]]*OO[[#This Row],[22]]</f>
        <v>5.0620372340774986E-5</v>
      </c>
      <c r="Y145" s="10">
        <f>3/24000000*OO[[#This Row],[81 (29JUN1985 00:00:00)-Water Temperature (C)]]*OO[[#This Row],[23]]</f>
        <v>4.4520560836875002E-5</v>
      </c>
      <c r="Z145" s="10">
        <f>3/24000000*OO[[#This Row],[82 (29JUN1985 03:00:00)-Water Temperature (C)]]*OO[[#This Row],[24]]</f>
        <v>3.9821154073425002E-5</v>
      </c>
      <c r="AA145" s="10">
        <f>3/24000000*OO[[#This Row],[83 (29JUN1985 06:00:00)-Water Temperature (C)]]*OO[[#This Row],[25]]</f>
        <v>3.6447937663637495E-5</v>
      </c>
      <c r="AB145" s="10">
        <f>3/24000000*OO[[#This Row],[84 (29JUN1985 09:00:00)-Water Temperature (C)]]*OO[[#This Row],[26]]</f>
        <v>3.3438996967837496E-5</v>
      </c>
      <c r="AC145" s="10">
        <f>3/24000000*OO[[#This Row],[85 (29JUN1985 12:00:00)-Water Temperature (C)]]*OO[[#This Row],[27]]</f>
        <v>3.0434386805899997E-5</v>
      </c>
      <c r="AD145" s="10">
        <f>3/24000000*OO[[#This Row],[86 (29JUN1985 15:00:00)-Water Temperature (C)]]*OO[[#This Row],[28]]</f>
        <v>2.7120870588349998E-5</v>
      </c>
      <c r="AE145" s="10">
        <f>3/24000000*OO[[#This Row],[88 (29JUN1985 21:00:00)-Water Temperature (C)]]*OO[[#This Row],[30]]</f>
        <v>2.0779750087169997E-5</v>
      </c>
      <c r="AF145" s="10">
        <f>3/24000000*OO[[#This Row],[88 (29JUN1985 21:00:00)-Water Temperature (C)]]*OO[[#This Row],[30]]</f>
        <v>2.0779750087169997E-5</v>
      </c>
      <c r="AG145" s="10">
        <f>3/24000000*OO[[#This Row],[89 (30JUN1985 00:00:00)-Water Temperature (C)]]*OO[[#This Row],[31]]</f>
        <v>1.7737914789208749E-5</v>
      </c>
      <c r="AH145" s="10">
        <f>3/24000000*OO[[#This Row],[90 (30JUN1985 03:00:00)-Water Temperature (C)]]*OO[[#This Row],[32]]</f>
        <v>1.5382103551541249E-5</v>
      </c>
      <c r="AI145" s="10">
        <f>3/24000000*OO[[#This Row],[91 (30JUN1985 06:00:00)-Water Temperature (C)]]*OO[[#This Row],[33]]</f>
        <v>1.3654858999027499E-5</v>
      </c>
      <c r="AJ145" s="10">
        <f>3/24000000*OO[[#This Row],[92 (30JUN1985 09:00:00)-Water Temperature (C)]]*OO[[#This Row],[34]]</f>
        <v>1.238107829124375E-5</v>
      </c>
      <c r="AK145" s="10">
        <f>3/24000000*OO[[#This Row],[93 (30JUN1985 12:00:00)-Water Temperature (C)]]*OO[[#This Row],[35]]</f>
        <v>1.1244845881392497E-5</v>
      </c>
      <c r="AL145" s="10">
        <f>3/24000000*OO[[#This Row],[94 (30JUN1985 15:00:00)-Water Temperature (C)]]*OO[[#This Row],[36]]</f>
        <v>1.001188430292E-5</v>
      </c>
      <c r="AM145" s="10">
        <f>3/24000000*OO[[#This Row],[95 (30JUN1985 18:00:00)-Water Temperature (C)]]*OO[[#This Row],[37]]</f>
        <v>8.7919025259187506E-6</v>
      </c>
      <c r="AN145" s="10">
        <f>3/24000000*OO[[#This Row],[96 (30JUN1985 21:00:00)-Water Temperature (C)]]*OO[[#This Row],[38]]</f>
        <v>7.674379540499999E-6</v>
      </c>
      <c r="AO145" s="10">
        <f>3/24000000*OO[[#This Row],[97 (01JUL1985 00:00:00)-Water Temperature (C)]]*OO[[#This Row],[39]]</f>
        <v>6.6991167216224997E-6</v>
      </c>
      <c r="AP145" s="10">
        <f>3/24000000*OO[[#This Row],[98 (01JUL1985 03:00:00)-Water Temperature (C)]]*OO[[#This Row],[40]]</f>
        <v>6.0258216830899989E-6</v>
      </c>
      <c r="AQ145" s="10">
        <f>3/24000000*OO[[#This Row],[99 (01JUL1985 06:00:00)-Water Temperature (C)]]*OO[[#This Row],[41]]</f>
        <v>5.3912115219599999E-6</v>
      </c>
      <c r="AR145" s="10">
        <f>3/24000000*OO[[#This Row],[100 (01JUL1985 09:00:00)-Water Temperature (C)]]*OO[[#This Row],[42]]</f>
        <v>4.8158808340537498E-6</v>
      </c>
      <c r="AS145" s="10">
        <f>3/24000000*OO[[#This Row],[101 (01JUL1985 12:00:00)-Water Temperature (C)]]*OO[[#This Row],[43]]</f>
        <v>4.2194359506674992E-6</v>
      </c>
      <c r="AT145" s="10">
        <f>3/24000000*OO[[#This Row],[102 (01JUL1985 15:00:00)-Water Temperature (C)]]*OO[[#This Row],[44]]</f>
        <v>3.5361918811862496E-6</v>
      </c>
      <c r="AU145" s="10">
        <f>3/24000000*OO[[#This Row],[103 (01JUL1985 18:00:00)-Water Temperature (C)]]*OO[[#This Row],[45]]</f>
        <v>2.75858210641125E-6</v>
      </c>
      <c r="AV145" s="10">
        <f>3/24000000*OO[[#This Row],[104 (01JUL1985 21:00:00)-Water Temperature (C)]]*OO[[#This Row],[46]]</f>
        <v>1.988652650432E-6</v>
      </c>
      <c r="AW145" s="10">
        <f>3/24000000*OO[[#This Row],[105 (02JUL1985 00:00:00)-Water Temperature (C)]]*OO[[#This Row],[47]]</f>
        <v>1.3751389670522501E-6</v>
      </c>
      <c r="AX145" s="10">
        <f>3/24000000*OO[[#This Row],[106 (02JUL1985 03:00:00)-Water Temperature (C)]]*OO[[#This Row],[48]]</f>
        <v>9.8795673167537512E-7</v>
      </c>
      <c r="AY145" s="10">
        <f>3/24000000*OO[[#This Row],[107 (02JUL1985 06:00:00)-Water Temperature (C)]]*OO[[#This Row],[49]]</f>
        <v>7.4643312701187493E-7</v>
      </c>
      <c r="AZ145" s="10">
        <f>3/24000000*OO[[#This Row],[108 (02JUL1985 09:00:00)-Water Temperature (C)]]*OO[[#This Row],[50]]</f>
        <v>6.029827429789999E-7</v>
      </c>
      <c r="BA145" s="10">
        <f>3/24000000*OO[[#This Row],[109 (02JUL1985 12:00:00)-Water Temperature (C)]]*OO[[#This Row],[51]]</f>
        <v>5.1911183719274996E-7</v>
      </c>
      <c r="BB145" s="10">
        <f>3/24000000*OO[[#This Row],[110 (02JUL1985 15:00:00)-Water Temperature (C)]]*OO[[#This Row],[52]]</f>
        <v>4.617311979262499E-7</v>
      </c>
      <c r="BC145" s="10">
        <f>3/24000000*OO[[#This Row],[111 (02JUL1985 18:00:00)-Water Temperature (C)]]*OO[[#This Row],[53]]</f>
        <v>4.1685239929437497E-7</v>
      </c>
      <c r="BD145" s="10">
        <f>3/24000000*OO[[#This Row],[112 (02JUL1985 21:00:00)-Water Temperature (C)]]*OO[[#This Row],[54]]</f>
        <v>3.7761468748100001E-7</v>
      </c>
      <c r="BE145" s="10">
        <f>3/24000000*OO[[#This Row],[113 (03JUL1985 00:00:00)-Water Temperature (C)]]*OO[[#This Row],[55]]</f>
        <v>3.4326244079350007E-7</v>
      </c>
      <c r="BF145" s="10">
        <f>3/24000000*OO[[#This Row],[114 (03JUL1985 03:00:00)-Water Temperature (C)]]*OO[[#This Row],[56]]</f>
        <v>3.2259754984049999E-7</v>
      </c>
      <c r="BG145" s="10">
        <f>3/24000000*OO[[#This Row],[115 (03JUL1985 06:00:00)-Water Temperature (C)]]*OO[[#This Row],[57]]</f>
        <v>3.0849703975049999E-7</v>
      </c>
      <c r="BH145" s="10">
        <f>3/24000000*OO[[#This Row],[116 (03JUL1985 09:00:00)-Water Temperature (C)]]*OO[[#This Row],[58]]</f>
        <v>2.9796483592124999E-7</v>
      </c>
      <c r="BI145" s="10">
        <f>3/24000000*OO[[#This Row],[117 (03JUL1985 12:00:00)-Water Temperature (C)]]*OO[[#This Row],[59]]</f>
        <v>2.9004878814024995E-7</v>
      </c>
      <c r="BJ145" s="10">
        <f>3/24000000*OO[[#This Row],[118 (03JUL1985 15:00:00)-Water Temperature (C)]]*OO[[#This Row],[60]]</f>
        <v>2.7747569497112504E-7</v>
      </c>
      <c r="BK145" s="10">
        <f>3/24000000*OO[[#This Row],[119 (03JUL1985 18:00:00)-Water Temperature (C)]]*OO[[#This Row],[61]]</f>
        <v>2.6215972144774999E-7</v>
      </c>
      <c r="BL145" s="10">
        <f>3/24000000*OO[[#This Row],[120 (03JUL1985 21:00:00)-Water Temperature (C)]]*OO[[#This Row],[62]]</f>
        <v>2.4413977687749998E-7</v>
      </c>
      <c r="BM145" s="10">
        <f>3/24000000*OO[[#This Row],[121 (04JUL1985 00:00:00)-Water Temperature (C)]]*OO[[#This Row],[63]]</f>
        <v>2.2537989772719996E-7</v>
      </c>
      <c r="BN145" s="10">
        <f>3/24000000*OO[[#This Row],[122 (04JUL1985 03:00:00)-Water Temperature (C)]]*OO[[#This Row],[64]]</f>
        <v>2.1199543915724996E-7</v>
      </c>
      <c r="BO145" s="10">
        <f>3/24000000*OO[[#This Row],[123 (04JUL1985 06:00:00)-Water Temperature (C)]]*OO[[#This Row],[65]]</f>
        <v>1.9869847112696249E-7</v>
      </c>
      <c r="BP145" s="10">
        <f>3/24000000*OO[[#This Row],[124 (04JUL1985 09:00:00)-Water Temperature (C)]]*OO[[#This Row],[66]]</f>
        <v>1.8982133496105002E-7</v>
      </c>
      <c r="BQ145" s="10">
        <f>3/24000000*OO[[#This Row],[125 (04JUL1985 12:00:00)-Water Temperature (C)]]*OO[[#This Row],[67]]</f>
        <v>1.8107968015376248E-7</v>
      </c>
      <c r="BR145" s="10">
        <f>3/24000000*OO[[#This Row],[126 (04JUL1985 15:00:00)-Water Temperature (C)]]*OO[[#This Row],[68]]</f>
        <v>1.7404921295667501E-7</v>
      </c>
      <c r="BS145" s="10">
        <f>3/24000000*OO[[#This Row],[127 (04JUL1985 18:00:00)-Water Temperature (C)]]*OO[[#This Row],[69]]</f>
        <v>1.6801557784955E-7</v>
      </c>
      <c r="BT145" s="10">
        <f>3/24000000*OO[[#This Row],[128 (04JUL1985 21:00:00)-Water Temperature (C)]]*OO[[#This Row],[70]]</f>
        <v>1.6132955243579998E-7</v>
      </c>
      <c r="BU145" s="10">
        <f>3/24000000*OO[[#This Row],[129 (05JUL1985 00:00:00)-Water Temperature (C)]]*OO[[#This Row],[71]]</f>
        <v>1.5315922789931249E-7</v>
      </c>
      <c r="BV145" s="10">
        <f>3/24000000*OO[[#This Row],[130 (05JUL1985 03:00:00)-Water Temperature (C)]]*OO[[#This Row],[72]]</f>
        <v>1.4848929842175001E-7</v>
      </c>
      <c r="BW145" s="10">
        <f>3/24000000*OO[[#This Row],[131 (05JUL1985 06:00:00)-Water Temperature (C)]]*OO[[#This Row],[73]]</f>
        <v>1.4200893600176251E-7</v>
      </c>
      <c r="BX145" s="10">
        <f>3/24000000*OO[[#This Row],[132 (05JUL1985 09:00:00)-Water Temperature (C)]]*OO[[#This Row],[74]]</f>
        <v>1.3635275147642498E-7</v>
      </c>
      <c r="BY145" s="10">
        <f>3/24000000*OO[[#This Row],[133 (05JUL1985 12:00:00)-Water Temperature (C)]]*OO[[#This Row],[75]]</f>
        <v>1.3035788447992499E-7</v>
      </c>
      <c r="BZ145" s="10">
        <f>3/24000000*OO[[#This Row],[134 (05JUL1985 15:00:00)-Water Temperature (C)]]*OO[[#This Row],[76]]</f>
        <v>1.2388382506218749E-7</v>
      </c>
      <c r="CA145" s="10">
        <f>3/24000000*OO[[#This Row],[135 (05JUL1985 18:00:00)-Water Temperature (C)]]*OO[[#This Row],[77]]</f>
        <v>1.1741742221894999E-7</v>
      </c>
      <c r="CB145" s="10">
        <f>3/24000000*OO[[#This Row],[136 (05JUL1985 21:00:00)-Water Temperature (C)]]*OO[[#This Row],[78]]</f>
        <v>1.1101181176299999E-7</v>
      </c>
      <c r="CC145" s="10">
        <f>3/24000000*OO[[#This Row],[137 (06JUL1985 00:00:00)-Water Temperature (C)]]*OO[[#This Row],[79]]</f>
        <v>1.0546170967347498E-7</v>
      </c>
      <c r="CD145" s="10">
        <f>3/24000000*OO[[#This Row],[138 (06JUL1985 03:00:00)-Water Temperature (C)]]*OO[[#This Row],[80]]</f>
        <v>1.040740573515E-7</v>
      </c>
      <c r="CE145" s="10">
        <f>3/24000000*OO[[#This Row],[139 (06JUL1985 06:00:00)-Water Temperature (C)]]*OO[[#This Row],[81]]</f>
        <v>1.0263442476479999E-7</v>
      </c>
      <c r="CF145" s="10">
        <f>3/24000000*OO[[#This Row],[140 (06JUL1985 09:00:00)-Water Temperature (C)]]*OO[[#This Row],[82]]</f>
        <v>1.0198036393545E-7</v>
      </c>
      <c r="CG145" s="10">
        <f>3/24000000*OO[[#This Row],[141 (06JUL1985 12:00:00)-Water Temperature (C)]]*OO[[#This Row],[83]]</f>
        <v>1.025106260355E-7</v>
      </c>
      <c r="CH145" s="10">
        <f>3/24000000*OO[[#This Row],[142 (06JUL1985 15:00:00)-Water Temperature (C)]]*OO[[#This Row],[84]]</f>
        <v>1.0177483677724999E-7</v>
      </c>
      <c r="CI145" s="10">
        <f>3/24000000*OO[[#This Row],[143 (06JUL1985 18:00:00)-Water Temperature (C)]]*OO[[#This Row],[85]]</f>
        <v>9.9191763041624992E-8</v>
      </c>
      <c r="CJ145" s="10">
        <f>3/24000000*OO[[#This Row],[144 (06JUL1985 21:00:00)-Water Temperature (C)]]*OO[[#This Row],[86]]</f>
        <v>9.5140528249575002E-8</v>
      </c>
      <c r="CK145" s="10">
        <f>3/24000000*OO[[#This Row],[145 (07JUL1985 00:00:00)-Water Temperature (C)]]*OO[[#This Row],[87]]</f>
        <v>9.1543755643124986E-8</v>
      </c>
      <c r="CL145" s="10">
        <f>3/24000000*OO[[#This Row],[146 (07JUL1985 03:00:00)-Water Temperature (C)]]*OO[[#This Row],[88]]</f>
        <v>9.0515026351049975E-8</v>
      </c>
      <c r="CM145" s="10">
        <f>3/24000000*OO[[#This Row],[147 (07JUL1985 06:00:00)-Water Temperature (C)]]*OO[[#This Row],[89]]</f>
        <v>8.9462456209737504E-8</v>
      </c>
      <c r="CN145" s="10">
        <f>3/24000000*OO[[#This Row],[148 (07JUL1985 09:00:00)-Water Temperature (C)]]*OO[[#This Row],[90]]</f>
        <v>8.8013573390337488E-8</v>
      </c>
      <c r="CO145" s="10">
        <f>3/24000000*OO[[#This Row],[149 (07JUL1985 12:00:00)-Water Temperature (C)]]*OO[[#This Row],[91]]</f>
        <v>8.7149234392749984E-8</v>
      </c>
      <c r="CP145" s="10">
        <f>3/24000000*OO[[#This Row],[150 (07JUL1985 15:00:00)-Water Temperature (C)]]*OO[[#This Row],[92]]</f>
        <v>8.4831169711662489E-8</v>
      </c>
      <c r="CQ145" s="10">
        <f>3/24000000*OO[[#This Row],[151 (07JUL1985 18:00:00)-Water Temperature (C)]]*OO[[#This Row],[93]]</f>
        <v>8.0771765086687494E-8</v>
      </c>
      <c r="CR145" s="10">
        <f>3/24000000*OO[[#This Row],[152 (07JUL1985 21:00:00)-Water Temperature (C)]]*OO[[#This Row],[94]]</f>
        <v>7.5131019894999989E-8</v>
      </c>
      <c r="CS145" s="10">
        <f>3/24000000*OO[[#This Row],[153 (08JUL1985 00:00:00)-Water Temperature (C)]]*OO[[#This Row],[95]]</f>
        <v>6.9210024488750005E-8</v>
      </c>
      <c r="CT145" s="10">
        <f>3/24000000*OO[[#This Row],[154 (08JUL1985 03:00:00)-Water Temperature (C)]]*OO[[#This Row],[96]]</f>
        <v>6.4777827564049993E-8</v>
      </c>
      <c r="CU145" s="10">
        <f>3/24000000*OO[[#This Row],[155 (08JUL1985 06:00:00)-Water Temperature (C)]]*OO[[#This Row],[97]]</f>
        <v>6.2070881001499995E-8</v>
      </c>
      <c r="CV145" s="10">
        <f>3/24000000*OO[[#This Row],[156 (08JUL1985 09:00:00)-Water Temperature (C)]]*OO[[#This Row],[98]]</f>
        <v>5.9384569895250004E-8</v>
      </c>
      <c r="CW145" s="10">
        <f>3/24000000*OO[[#This Row],[157 (08JUL1985 12:00:00)-Water Temperature (C)]]*OO[[#This Row],[99]]</f>
        <v>5.716297072553749E-8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3.3675915902929954E-41</v>
      </c>
      <c r="G146" s="10">
        <f>3/24*OO[[#This Row],[63 (26JUN1985 18:00:00)-Water Temperature (C)]]*OO[[#This Row],[5]]/SUM(OO[5])</f>
        <v>4.1908317490310475E-29</v>
      </c>
      <c r="H146" s="10">
        <f>3/24*OO[[#This Row],[64 (26JUN1985 21:00:00)-Water Temperature (C)]]*OO[[#This Row],[6]]/SUM(OO[6])</f>
        <v>7.5405988069511397E-18</v>
      </c>
      <c r="I146" s="10">
        <f>3/24*OO[[#This Row],[65 (27JUN1985 00:00:00)-Water Temperature (C)]]*OO[[#This Row],[7]]/SUM(OO[7])</f>
        <v>3.4706766016784539E-8</v>
      </c>
      <c r="J146" s="10">
        <f>3/24*OO[[#This Row],[66 (27JUN1985 03:00:00)-Water Temperature (C)]]*OO[[#This Row],[8]]/SUM(OO[8])</f>
        <v>6.9512264533648521E-5</v>
      </c>
      <c r="K146" s="10">
        <f>3/24*OO[[#This Row],[67 (27JUN1985 06:00:00)-Water Temperature (C)]]*OO[[#This Row],[9]]/SUM(OO[9])</f>
        <v>4.4526010426054726E-3</v>
      </c>
      <c r="L146" s="10">
        <f>3/24*OO[[#This Row],[68 (27JUN1985 09:00:00)-Water Temperature (C)]]*OO[[#This Row],[10]]/SUM(OO[10])</f>
        <v>3.8910021680159709E-2</v>
      </c>
      <c r="M146" s="10">
        <f>3/24*OO[[#This Row],[69 (27JUN1985 12:00:00)-Water Temperature (C)]]*OO[[#This Row],[11]]/SUM(OO[11])</f>
        <v>8.5438694184463426E-2</v>
      </c>
      <c r="N146" s="10">
        <f>3/24*OO[[#This Row],[70 (27JUN1985 15:00:00)-Water Temperature (C)]]*OO[[#This Row],[12]]/SUM(OO[12])</f>
        <v>6.7910928433766504E-2</v>
      </c>
      <c r="O146" s="10">
        <f>3/24*OO[[#This Row],[71 (27JUN1985 18:00:00)-Water Temperature (C)]]*OO[[#This Row],[13]]/SUM(OO[13])</f>
        <v>2.5398092211648231E-2</v>
      </c>
      <c r="P146" s="10">
        <f>3/24*OO[[#This Row],[72 (27JUN1985 21:00:00)-Water Temperature (C)]]*OO[[#This Row],[14]]/SUM(OO[14])</f>
        <v>5.3863388844451526E-3</v>
      </c>
      <c r="Q146" s="10">
        <f>3/24*OO[[#This Row],[73 (28JUN1985 00:00:00)-Water Temperature (C)]]*OO[[#This Row],[15]]/SUM(OO[15])</f>
        <v>8.0773012878963672E-4</v>
      </c>
      <c r="R146" s="10">
        <f>3/24*OO[[#This Row],[74 (28JUN1985 03:00:00)-Water Temperature (C)]]*OO[[#This Row],[16]]/SUM(OO[16])</f>
        <v>1.3149196475331922E-4</v>
      </c>
      <c r="S146" s="10">
        <f>3/24*OO[[#This Row],[75 (28JUN1985 06:00:00)-Water Temperature (C)]]*OO[[#This Row],[17]]/SUM(OO[17])</f>
        <v>5.594315631725929E-5</v>
      </c>
      <c r="T146" s="10">
        <f>3/24*OO[[#This Row],[76 (28JUN1985 09:00:00)-Water Temperature (C)]]*OO[[#This Row],[18]]/SUM(OO[18])</f>
        <v>5.3255398821903546E-5</v>
      </c>
      <c r="U146" s="10">
        <f>3/24*OO[[#This Row],[77 (28JUN1985 12:00:00)-Water Temperature (C)]]*OO[[#This Row],[19]]/SUM(OO[19])</f>
        <v>5.863048386340476E-5</v>
      </c>
      <c r="V146" s="10">
        <f>3/24000000*OO[[#This Row],[78 (28JUN1985 15:00:00)-Water Temperature (C)]]*OO[[#This Row],[20]]</f>
        <v>6.0515626072400004E-5</v>
      </c>
      <c r="W146" s="10">
        <f>3/24000000*OO[[#This Row],[79 (28JUN1985 18:00:00)-Water Temperature (C)]]*OO[[#This Row],[21]]</f>
        <v>5.7802783992825005E-5</v>
      </c>
      <c r="X146" s="10">
        <f>3/24000000*OO[[#This Row],[80 (28JUN1985 21:00:00)-Water Temperature (C)]]*OO[[#This Row],[22]]</f>
        <v>5.2207127587550005E-5</v>
      </c>
      <c r="Y146" s="10">
        <f>3/24000000*OO[[#This Row],[81 (29JUN1985 00:00:00)-Water Temperature (C)]]*OO[[#This Row],[23]]</f>
        <v>4.6036615767275004E-5</v>
      </c>
      <c r="Z146" s="10">
        <f>3/24000000*OO[[#This Row],[82 (29JUN1985 03:00:00)-Water Temperature (C)]]*OO[[#This Row],[24]]</f>
        <v>4.1227386824250003E-5</v>
      </c>
      <c r="AA146" s="10">
        <f>3/24000000*OO[[#This Row],[83 (29JUN1985 06:00:00)-Water Temperature (C)]]*OO[[#This Row],[25]]</f>
        <v>3.7705555578799999E-5</v>
      </c>
      <c r="AB146" s="10">
        <f>3/24000000*OO[[#This Row],[84 (29JUN1985 09:00:00)-Water Temperature (C)]]*OO[[#This Row],[26]]</f>
        <v>3.4586884522500001E-5</v>
      </c>
      <c r="AC146" s="10">
        <f>3/24000000*OO[[#This Row],[85 (29JUN1985 12:00:00)-Water Temperature (C)]]*OO[[#This Row],[27]]</f>
        <v>3.1509831805200002E-5</v>
      </c>
      <c r="AD146" s="10">
        <f>3/24000000*OO[[#This Row],[86 (29JUN1985 15:00:00)-Water Temperature (C)]]*OO[[#This Row],[28]]</f>
        <v>2.809217751E-5</v>
      </c>
      <c r="AE146" s="10">
        <f>3/24000000*OO[[#This Row],[88 (29JUN1985 21:00:00)-Water Temperature (C)]]*OO[[#This Row],[30]]</f>
        <v>2.1629715763585001E-5</v>
      </c>
      <c r="AF146" s="10">
        <f>3/24000000*OO[[#This Row],[88 (29JUN1985 21:00:00)-Water Temperature (C)]]*OO[[#This Row],[30]]</f>
        <v>2.1629715763585001E-5</v>
      </c>
      <c r="AG146" s="10">
        <f>3/24000000*OO[[#This Row],[89 (30JUN1985 00:00:00)-Water Temperature (C)]]*OO[[#This Row],[31]]</f>
        <v>1.850872225376125E-5</v>
      </c>
      <c r="AH146" s="10">
        <f>3/24000000*OO[[#This Row],[90 (30JUN1985 03:00:00)-Water Temperature (C)]]*OO[[#This Row],[32]]</f>
        <v>1.6071306360187499E-5</v>
      </c>
      <c r="AI146" s="10">
        <f>3/24000000*OO[[#This Row],[91 (30JUN1985 06:00:00)-Water Temperature (C)]]*OO[[#This Row],[33]]</f>
        <v>1.42547218935825E-5</v>
      </c>
      <c r="AJ146" s="10">
        <f>3/24000000*OO[[#This Row],[92 (30JUN1985 09:00:00)-Water Temperature (C)]]*OO[[#This Row],[34]]</f>
        <v>1.29165363756825E-5</v>
      </c>
      <c r="AK146" s="10">
        <f>3/24000000*OO[[#This Row],[93 (30JUN1985 12:00:00)-Water Temperature (C)]]*OO[[#This Row],[35]]</f>
        <v>1.1734513713275E-5</v>
      </c>
      <c r="AL146" s="10">
        <f>3/24000000*OO[[#This Row],[94 (30JUN1985 15:00:00)-Water Temperature (C)]]*OO[[#This Row],[36]]</f>
        <v>1.045012557373125E-5</v>
      </c>
      <c r="AM146" s="10">
        <f>3/24000000*OO[[#This Row],[95 (30JUN1985 18:00:00)-Water Temperature (C)]]*OO[[#This Row],[37]]</f>
        <v>9.1879116884587494E-6</v>
      </c>
      <c r="AN146" s="10">
        <f>3/24000000*OO[[#This Row],[96 (30JUN1985 21:00:00)-Water Temperature (C)]]*OO[[#This Row],[38]]</f>
        <v>8.0427668667449987E-6</v>
      </c>
      <c r="AO146" s="10">
        <f>3/24000000*OO[[#This Row],[97 (01JUL1985 00:00:00)-Water Temperature (C)]]*OO[[#This Row],[39]]</f>
        <v>7.0422442948662488E-6</v>
      </c>
      <c r="AP146" s="10">
        <f>3/24000000*OO[[#This Row],[98 (01JUL1985 03:00:00)-Water Temperature (C)]]*OO[[#This Row],[40]]</f>
        <v>6.3512230958187496E-6</v>
      </c>
      <c r="AQ146" s="10">
        <f>3/24000000*OO[[#This Row],[99 (01JUL1985 06:00:00)-Water Temperature (C)]]*OO[[#This Row],[41]]</f>
        <v>5.6812994188362489E-6</v>
      </c>
      <c r="AR146" s="10">
        <f>3/24000000*OO[[#This Row],[100 (01JUL1985 09:00:00)-Water Temperature (C)]]*OO[[#This Row],[42]]</f>
        <v>5.0750625427450008E-6</v>
      </c>
      <c r="AS146" s="10">
        <f>3/24000000*OO[[#This Row],[101 (01JUL1985 12:00:00)-Water Temperature (C)]]*OO[[#This Row],[43]]</f>
        <v>4.455568574527499E-6</v>
      </c>
      <c r="AT146" s="10">
        <f>3/24000000*OO[[#This Row],[102 (01JUL1985 15:00:00)-Water Temperature (C)]]*OO[[#This Row],[44]]</f>
        <v>3.7563890642149993E-6</v>
      </c>
      <c r="AU146" s="10">
        <f>3/24000000*OO[[#This Row],[103 (01JUL1985 18:00:00)-Water Temperature (C)]]*OO[[#This Row],[45]]</f>
        <v>2.9592412794724999E-6</v>
      </c>
      <c r="AV146" s="10">
        <f>3/24000000*OO[[#This Row],[104 (01JUL1985 21:00:00)-Water Temperature (C)]]*OO[[#This Row],[46]]</f>
        <v>2.1553127373083749E-6</v>
      </c>
      <c r="AW146" s="10">
        <f>3/24000000*OO[[#This Row],[105 (02JUL1985 00:00:00)-Water Temperature (C)]]*OO[[#This Row],[47]]</f>
        <v>1.4977356913269997E-6</v>
      </c>
      <c r="AX146" s="10">
        <f>3/24000000*OO[[#This Row],[106 (02JUL1985 03:00:00)-Water Temperature (C)]]*OO[[#This Row],[48]]</f>
        <v>1.0738156626667499E-6</v>
      </c>
      <c r="AY146" s="10">
        <f>3/24000000*OO[[#This Row],[107 (02JUL1985 06:00:00)-Water Temperature (C)]]*OO[[#This Row],[49]]</f>
        <v>8.0418734211749998E-7</v>
      </c>
      <c r="AZ146" s="10">
        <f>3/24000000*OO[[#This Row],[108 (02JUL1985 09:00:00)-Water Temperature (C)]]*OO[[#This Row],[50]]</f>
        <v>6.4329326015724993E-7</v>
      </c>
      <c r="BA146" s="10">
        <f>3/24000000*OO[[#This Row],[109 (02JUL1985 12:00:00)-Water Temperature (C)]]*OO[[#This Row],[51]]</f>
        <v>5.4923351304750001E-7</v>
      </c>
      <c r="BB146" s="10">
        <f>3/24000000*OO[[#This Row],[110 (02JUL1985 15:00:00)-Water Temperature (C)]]*OO[[#This Row],[52]]</f>
        <v>4.8543942232574992E-7</v>
      </c>
      <c r="BC146" s="10">
        <f>3/24000000*OO[[#This Row],[111 (02JUL1985 18:00:00)-Water Temperature (C)]]*OO[[#This Row],[53]]</f>
        <v>4.3713342412275003E-7</v>
      </c>
      <c r="BD146" s="10">
        <f>3/24000000*OO[[#This Row],[112 (02JUL1985 21:00:00)-Water Temperature (C)]]*OO[[#This Row],[54]]</f>
        <v>3.9627638801912497E-7</v>
      </c>
      <c r="BE146" s="10">
        <f>3/24000000*OO[[#This Row],[113 (03JUL1985 00:00:00)-Water Temperature (C)]]*OO[[#This Row],[55]]</f>
        <v>3.6032210029350007E-7</v>
      </c>
      <c r="BF146" s="10">
        <f>3/24000000*OO[[#This Row],[114 (03JUL1985 03:00:00)-Water Temperature (C)]]*OO[[#This Row],[56]]</f>
        <v>3.3863012181687495E-7</v>
      </c>
      <c r="BG146" s="10">
        <f>3/24000000*OO[[#This Row],[115 (03JUL1985 06:00:00)-Water Temperature (C)]]*OO[[#This Row],[57]]</f>
        <v>3.2329115985249996E-7</v>
      </c>
      <c r="BH146" s="10">
        <f>3/24000000*OO[[#This Row],[116 (03JUL1985 09:00:00)-Water Temperature (C)]]*OO[[#This Row],[58]]</f>
        <v>3.1158965358699998E-7</v>
      </c>
      <c r="BI146" s="10">
        <f>3/24000000*OO[[#This Row],[117 (03JUL1985 12:00:00)-Water Temperature (C)]]*OO[[#This Row],[59]]</f>
        <v>3.0284552352937495E-7</v>
      </c>
      <c r="BJ146" s="10">
        <f>3/24000000*OO[[#This Row],[118 (03JUL1985 15:00:00)-Water Temperature (C)]]*OO[[#This Row],[60]]</f>
        <v>2.894072831052E-7</v>
      </c>
      <c r="BK146" s="10">
        <f>3/24000000*OO[[#This Row],[119 (03JUL1985 18:00:00)-Water Temperature (C)]]*OO[[#This Row],[61]]</f>
        <v>2.7356821977299997E-7</v>
      </c>
      <c r="BL146" s="10">
        <f>3/24000000*OO[[#This Row],[120 (03JUL1985 21:00:00)-Water Temperature (C)]]*OO[[#This Row],[62]]</f>
        <v>2.5527951705764995E-7</v>
      </c>
      <c r="BM146" s="10">
        <f>3/24000000*OO[[#This Row],[121 (04JUL1985 00:00:00)-Water Temperature (C)]]*OO[[#This Row],[63]]</f>
        <v>2.360227791573375E-7</v>
      </c>
      <c r="BN146" s="10">
        <f>3/24000000*OO[[#This Row],[122 (04JUL1985 03:00:00)-Water Temperature (C)]]*OO[[#This Row],[64]]</f>
        <v>2.2220584022894996E-7</v>
      </c>
      <c r="BO146" s="10">
        <f>3/24000000*OO[[#This Row],[123 (04JUL1985 06:00:00)-Water Temperature (C)]]*OO[[#This Row],[65]]</f>
        <v>2.0802627373987497E-7</v>
      </c>
      <c r="BP146" s="10">
        <f>3/24000000*OO[[#This Row],[124 (04JUL1985 09:00:00)-Water Temperature (C)]]*OO[[#This Row],[66]]</f>
        <v>1.9845503942670002E-7</v>
      </c>
      <c r="BQ146" s="10">
        <f>3/24000000*OO[[#This Row],[125 (04JUL1985 12:00:00)-Water Temperature (C)]]*OO[[#This Row],[67]]</f>
        <v>1.8900238867849998E-7</v>
      </c>
      <c r="BR146" s="10">
        <f>3/24000000*OO[[#This Row],[126 (04JUL1985 15:00:00)-Water Temperature (C)]]*OO[[#This Row],[68]]</f>
        <v>1.8153131487719999E-7</v>
      </c>
      <c r="BS146" s="10">
        <f>3/24000000*OO[[#This Row],[127 (04JUL1985 18:00:00)-Water Temperature (C)]]*OO[[#This Row],[69]]</f>
        <v>1.7530792600162497E-7</v>
      </c>
      <c r="BT146" s="10">
        <f>3/24000000*OO[[#This Row],[128 (04JUL1985 21:00:00)-Water Temperature (C)]]*OO[[#This Row],[70]]</f>
        <v>1.684700103197375E-7</v>
      </c>
      <c r="BU146" s="10">
        <f>3/24000000*OO[[#This Row],[129 (05JUL1985 00:00:00)-Water Temperature (C)]]*OO[[#This Row],[71]]</f>
        <v>1.6011070528437502E-7</v>
      </c>
      <c r="BV146" s="10">
        <f>3/24000000*OO[[#This Row],[130 (05JUL1985 03:00:00)-Water Temperature (C)]]*OO[[#This Row],[72]]</f>
        <v>1.5537988840397502E-7</v>
      </c>
      <c r="BW146" s="10">
        <f>3/24000000*OO[[#This Row],[131 (05JUL1985 06:00:00)-Water Temperature (C)]]*OO[[#This Row],[73]]</f>
        <v>1.48476991817425E-7</v>
      </c>
      <c r="BX146" s="10">
        <f>3/24000000*OO[[#This Row],[132 (05JUL1985 09:00:00)-Water Temperature (C)]]*OO[[#This Row],[74]]</f>
        <v>1.4251337801749999E-7</v>
      </c>
      <c r="BY146" s="10">
        <f>3/24000000*OO[[#This Row],[133 (05JUL1985 12:00:00)-Water Temperature (C)]]*OO[[#This Row],[75]]</f>
        <v>1.3622809489217498E-7</v>
      </c>
      <c r="BZ146" s="10">
        <f>3/24000000*OO[[#This Row],[134 (05JUL1985 15:00:00)-Water Temperature (C)]]*OO[[#This Row],[76]]</f>
        <v>1.2926412195115003E-7</v>
      </c>
      <c r="CA146" s="10">
        <f>3/24000000*OO[[#This Row],[135 (05JUL1985 18:00:00)-Water Temperature (C)]]*OO[[#This Row],[77]]</f>
        <v>1.2244335815497501E-7</v>
      </c>
      <c r="CB146" s="10">
        <f>3/24000000*OO[[#This Row],[136 (05JUL1985 21:00:00)-Water Temperature (C)]]*OO[[#This Row],[78]]</f>
        <v>1.1585486354062501E-7</v>
      </c>
      <c r="CC146" s="10">
        <f>3/24000000*OO[[#This Row],[137 (06JUL1985 00:00:00)-Water Temperature (C)]]*OO[[#This Row],[79]]</f>
        <v>1.1010296798914999E-7</v>
      </c>
      <c r="CD146" s="10">
        <f>3/24000000*OO[[#This Row],[138 (06JUL1985 03:00:00)-Water Temperature (C)]]*OO[[#This Row],[80]]</f>
        <v>1.08718139653225E-7</v>
      </c>
      <c r="CE146" s="10">
        <f>3/24000000*OO[[#This Row],[139 (06JUL1985 06:00:00)-Water Temperature (C)]]*OO[[#This Row],[81]]</f>
        <v>1.0708599968662499E-7</v>
      </c>
      <c r="CF146" s="10">
        <f>3/24000000*OO[[#This Row],[140 (06JUL1985 09:00:00)-Water Temperature (C)]]*OO[[#This Row],[82]]</f>
        <v>1.063088316766125E-7</v>
      </c>
      <c r="CG146" s="10">
        <f>3/24000000*OO[[#This Row],[141 (06JUL1985 12:00:00)-Water Temperature (C)]]*OO[[#This Row],[83]]</f>
        <v>1.0679804153029999E-7</v>
      </c>
      <c r="CH146" s="10">
        <f>3/24000000*OO[[#This Row],[142 (06JUL1985 15:00:00)-Water Temperature (C)]]*OO[[#This Row],[84]]</f>
        <v>1.0585322314847501E-7</v>
      </c>
      <c r="CI146" s="10">
        <f>3/24000000*OO[[#This Row],[143 (06JUL1985 18:00:00)-Water Temperature (C)]]*OO[[#This Row],[85]]</f>
        <v>1.031379723583875E-7</v>
      </c>
      <c r="CJ146" s="10">
        <f>3/24000000*OO[[#This Row],[144 (06JUL1985 21:00:00)-Water Temperature (C)]]*OO[[#This Row],[86]]</f>
        <v>9.914087024415E-8</v>
      </c>
      <c r="CK146" s="10">
        <f>3/24000000*OO[[#This Row],[145 (07JUL1985 00:00:00)-Water Temperature (C)]]*OO[[#This Row],[87]]</f>
        <v>9.5526294441824984E-8</v>
      </c>
      <c r="CL146" s="10">
        <f>3/24000000*OO[[#This Row],[146 (07JUL1985 03:00:00)-Water Temperature (C)]]*OO[[#This Row],[88]]</f>
        <v>9.4552664192249994E-8</v>
      </c>
      <c r="CM146" s="10">
        <f>3/24000000*OO[[#This Row],[147 (07JUL1985 06:00:00)-Water Temperature (C)]]*OO[[#This Row],[89]]</f>
        <v>9.3431345270549992E-8</v>
      </c>
      <c r="CN146" s="10">
        <f>3/24000000*OO[[#This Row],[148 (07JUL1985 09:00:00)-Water Temperature (C)]]*OO[[#This Row],[90]]</f>
        <v>9.1829141105399992E-8</v>
      </c>
      <c r="CO146" s="10">
        <f>3/24000000*OO[[#This Row],[149 (07JUL1985 12:00:00)-Water Temperature (C)]]*OO[[#This Row],[91]]</f>
        <v>9.0811673021737497E-8</v>
      </c>
      <c r="CP146" s="10">
        <f>3/24000000*OO[[#This Row],[150 (07JUL1985 15:00:00)-Water Temperature (C)]]*OO[[#This Row],[92]]</f>
        <v>8.8380252593399998E-8</v>
      </c>
      <c r="CQ146" s="10">
        <f>3/24000000*OO[[#This Row],[151 (07JUL1985 18:00:00)-Water Temperature (C)]]*OO[[#This Row],[93]]</f>
        <v>8.434818835439999E-8</v>
      </c>
      <c r="CR146" s="10">
        <f>3/24000000*OO[[#This Row],[152 (07JUL1985 21:00:00)-Water Temperature (C)]]*OO[[#This Row],[94]]</f>
        <v>7.8684167498624991E-8</v>
      </c>
      <c r="CS146" s="10">
        <f>3/24000000*OO[[#This Row],[153 (08JUL1985 00:00:00)-Water Temperature (C)]]*OO[[#This Row],[95]]</f>
        <v>7.2526027210999999E-8</v>
      </c>
      <c r="CT146" s="10">
        <f>3/24000000*OO[[#This Row],[154 (08JUL1985 03:00:00)-Water Temperature (C)]]*OO[[#This Row],[96]]</f>
        <v>6.7849139515199997E-8</v>
      </c>
      <c r="CU146" s="10">
        <f>3/24000000*OO[[#This Row],[155 (08JUL1985 06:00:00)-Water Temperature (C)]]*OO[[#This Row],[97]]</f>
        <v>6.49643292478125E-8</v>
      </c>
      <c r="CV146" s="10">
        <f>3/24000000*OO[[#This Row],[156 (08JUL1985 09:00:00)-Water Temperature (C)]]*OO[[#This Row],[98]]</f>
        <v>6.2049648769500008E-8</v>
      </c>
      <c r="CW146" s="10">
        <f>3/24000000*OO[[#This Row],[157 (08JUL1985 12:00:00)-Water Temperature (C)]]*OO[[#This Row],[99]]</f>
        <v>5.9652419790149995E-8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5.3407062093978969E-42</v>
      </c>
      <c r="G147" s="10">
        <f>3/24*OO[[#This Row],[63 (26JUN1985 18:00:00)-Water Temperature (C)]]*OO[[#This Row],[5]]/SUM(OO[5])</f>
        <v>7.2177900745867157E-30</v>
      </c>
      <c r="H147" s="10">
        <f>3/24*OO[[#This Row],[64 (26JUN1985 21:00:00)-Water Temperature (C)]]*OO[[#This Row],[6]]/SUM(OO[6])</f>
        <v>1.2156021427573212E-18</v>
      </c>
      <c r="I147" s="10">
        <f>3/24*OO[[#This Row],[65 (27JUN1985 00:00:00)-Water Temperature (C)]]*OO[[#This Row],[7]]/SUM(OO[7])</f>
        <v>1.5400536484297541E-8</v>
      </c>
      <c r="J147" s="10">
        <f>3/24*OO[[#This Row],[66 (27JUN1985 03:00:00)-Water Temperature (C)]]*OO[[#This Row],[8]]/SUM(OO[8])</f>
        <v>4.6589971117322025E-5</v>
      </c>
      <c r="K147" s="10">
        <f>3/24*OO[[#This Row],[67 (27JUN1985 06:00:00)-Water Temperature (C)]]*OO[[#This Row],[9]]/SUM(OO[9])</f>
        <v>3.6863082634273972E-3</v>
      </c>
      <c r="L147" s="10">
        <f>3/24*OO[[#This Row],[68 (27JUN1985 09:00:00)-Water Temperature (C)]]*OO[[#This Row],[10]]/SUM(OO[10])</f>
        <v>3.7584235837490626E-2</v>
      </c>
      <c r="M147" s="10">
        <f>3/24*OO[[#This Row],[69 (27JUN1985 12:00:00)-Water Temperature (C)]]*OO[[#This Row],[11]]/SUM(OO[11])</f>
        <v>9.3556329163236862E-2</v>
      </c>
      <c r="N147" s="10">
        <f>3/24*OO[[#This Row],[70 (27JUN1985 15:00:00)-Water Temperature (C)]]*OO[[#This Row],[12]]/SUM(OO[12])</f>
        <v>8.2357248621879736E-2</v>
      </c>
      <c r="O147" s="10">
        <f>3/24*OO[[#This Row],[71 (27JUN1985 18:00:00)-Water Temperature (C)]]*OO[[#This Row],[13]]/SUM(OO[13])</f>
        <v>3.3527136179602852E-2</v>
      </c>
      <c r="P147" s="10">
        <f>3/24*OO[[#This Row],[72 (27JUN1985 21:00:00)-Water Temperature (C)]]*OO[[#This Row],[14]]/SUM(OO[14])</f>
        <v>7.6046246104694917E-3</v>
      </c>
      <c r="Q147" s="10">
        <f>3/24*OO[[#This Row],[73 (28JUN1985 00:00:00)-Water Temperature (C)]]*OO[[#This Row],[15]]/SUM(OO[15])</f>
        <v>1.1864251630194153E-3</v>
      </c>
      <c r="R147" s="10">
        <f>3/24*OO[[#This Row],[74 (28JUN1985 03:00:00)-Water Temperature (C)]]*OO[[#This Row],[16]]/SUM(OO[16])</f>
        <v>1.8401118408822577E-4</v>
      </c>
      <c r="S147" s="10">
        <f>3/24*OO[[#This Row],[75 (28JUN1985 06:00:00)-Water Temperature (C)]]*OO[[#This Row],[17]]/SUM(OO[17])</f>
        <v>6.6915083231953887E-5</v>
      </c>
      <c r="T147" s="10">
        <f>3/24*OO[[#This Row],[76 (28JUN1985 09:00:00)-Water Temperature (C)]]*OO[[#This Row],[18]]/SUM(OO[18])</f>
        <v>5.9986941579171922E-5</v>
      </c>
      <c r="U147" s="10">
        <f>3/24*OO[[#This Row],[77 (28JUN1985 12:00:00)-Water Temperature (C)]]*OO[[#This Row],[19]]/SUM(OO[19])</f>
        <v>6.568227021224643E-5</v>
      </c>
      <c r="V147" s="10">
        <f>3/24000000*OO[[#This Row],[78 (28JUN1985 15:00:00)-Water Temperature (C)]]*OO[[#This Row],[20]]</f>
        <v>6.817581951306249E-5</v>
      </c>
      <c r="W147" s="10">
        <f>3/24000000*OO[[#This Row],[79 (28JUN1985 18:00:00)-Water Temperature (C)]]*OO[[#This Row],[21]]</f>
        <v>6.5552543494324996E-5</v>
      </c>
      <c r="X147" s="10">
        <f>3/24000000*OO[[#This Row],[80 (28JUN1985 21:00:00)-Water Temperature (C)]]*OO[[#This Row],[22]]</f>
        <v>5.9403826374900001E-5</v>
      </c>
      <c r="Y147" s="10">
        <f>3/24000000*OO[[#This Row],[81 (29JUN1985 00:00:00)-Water Temperature (C)]]*OO[[#This Row],[23]]</f>
        <v>5.2425401076549997E-5</v>
      </c>
      <c r="Z147" s="10">
        <f>3/24000000*OO[[#This Row],[82 (29JUN1985 03:00:00)-Water Temperature (C)]]*OO[[#This Row],[24]]</f>
        <v>4.6909464092687505E-5</v>
      </c>
      <c r="AA147" s="10">
        <f>3/24000000*OO[[#This Row],[83 (29JUN1985 06:00:00)-Water Temperature (C)]]*OO[[#This Row],[25]]</f>
        <v>4.2756178166049997E-5</v>
      </c>
      <c r="AB147" s="10">
        <f>3/24000000*OO[[#This Row],[84 (29JUN1985 09:00:00)-Water Temperature (C)]]*OO[[#This Row],[26]]</f>
        <v>3.9090642453224999E-5</v>
      </c>
      <c r="AC147" s="10">
        <f>3/24000000*OO[[#This Row],[85 (29JUN1985 12:00:00)-Water Temperature (C)]]*OO[[#This Row],[27]]</f>
        <v>3.553604626961249E-5</v>
      </c>
      <c r="AD147" s="10">
        <f>3/24000000*OO[[#This Row],[86 (29JUN1985 15:00:00)-Water Temperature (C)]]*OO[[#This Row],[28]]</f>
        <v>3.1585876705200004E-5</v>
      </c>
      <c r="AE147" s="10">
        <f>3/24000000*OO[[#This Row],[88 (29JUN1985 21:00:00)-Water Temperature (C)]]*OO[[#This Row],[30]]</f>
        <v>2.4260067683412499E-5</v>
      </c>
      <c r="AF147" s="10">
        <f>3/24000000*OO[[#This Row],[88 (29JUN1985 21:00:00)-Water Temperature (C)]]*OO[[#This Row],[30]]</f>
        <v>2.4260067683412499E-5</v>
      </c>
      <c r="AG147" s="10">
        <f>3/24000000*OO[[#This Row],[89 (30JUN1985 00:00:00)-Water Temperature (C)]]*OO[[#This Row],[31]]</f>
        <v>2.0745659412307498E-5</v>
      </c>
      <c r="AH147" s="10">
        <f>3/24000000*OO[[#This Row],[90 (30JUN1985 03:00:00)-Water Temperature (C)]]*OO[[#This Row],[32]]</f>
        <v>1.7984756124510002E-5</v>
      </c>
      <c r="AI147" s="10">
        <f>3/24000000*OO[[#This Row],[91 (30JUN1985 06:00:00)-Water Temperature (C)]]*OO[[#This Row],[33]]</f>
        <v>1.5887252949809999E-5</v>
      </c>
      <c r="AJ147" s="10">
        <f>3/24000000*OO[[#This Row],[92 (30JUN1985 09:00:00)-Water Temperature (C)]]*OO[[#This Row],[34]]</f>
        <v>1.433060385363E-5</v>
      </c>
      <c r="AK147" s="10">
        <f>3/24000000*OO[[#This Row],[93 (30JUN1985 12:00:00)-Water Temperature (C)]]*OO[[#This Row],[35]]</f>
        <v>1.296384948096E-5</v>
      </c>
      <c r="AL147" s="10">
        <f>3/24000000*OO[[#This Row],[94 (30JUN1985 15:00:00)-Water Temperature (C)]]*OO[[#This Row],[36]]</f>
        <v>1.1493065703349999E-5</v>
      </c>
      <c r="AM147" s="10">
        <f>3/24000000*OO[[#This Row],[95 (30JUN1985 18:00:00)-Water Temperature (C)]]*OO[[#This Row],[37]]</f>
        <v>1.0066730918429998E-5</v>
      </c>
      <c r="AN147" s="10">
        <f>3/24000000*OO[[#This Row],[96 (30JUN1985 21:00:00)-Water Temperature (C)]]*OO[[#This Row],[38]]</f>
        <v>8.7941920427999982E-6</v>
      </c>
      <c r="AO147" s="10">
        <f>3/24000000*OO[[#This Row],[97 (01JUL1985 00:00:00)-Water Temperature (C)]]*OO[[#This Row],[39]]</f>
        <v>7.7016000278749997E-6</v>
      </c>
      <c r="AP147" s="10">
        <f>3/24000000*OO[[#This Row],[98 (01JUL1985 03:00:00)-Water Temperature (C)]]*OO[[#This Row],[40]]</f>
        <v>6.9478243360062494E-6</v>
      </c>
      <c r="AQ147" s="10">
        <f>3/24000000*OO[[#This Row],[99 (01JUL1985 06:00:00)-Water Temperature (C)]]*OO[[#This Row],[41]]</f>
        <v>6.1981446555725001E-6</v>
      </c>
      <c r="AR147" s="10">
        <f>3/24000000*OO[[#This Row],[100 (01JUL1985 09:00:00)-Water Temperature (C)]]*OO[[#This Row],[42]]</f>
        <v>5.5229902579499991E-6</v>
      </c>
      <c r="AS147" s="10">
        <f>3/24000000*OO[[#This Row],[101 (01JUL1985 12:00:00)-Water Temperature (C)]]*OO[[#This Row],[43]]</f>
        <v>4.8489869179349994E-6</v>
      </c>
      <c r="AT147" s="10">
        <f>3/24000000*OO[[#This Row],[102 (01JUL1985 15:00:00)-Water Temperature (C)]]*OO[[#This Row],[44]]</f>
        <v>4.1056851500450004E-6</v>
      </c>
      <c r="AU147" s="10">
        <f>3/24000000*OO[[#This Row],[103 (01JUL1985 18:00:00)-Water Temperature (C)]]*OO[[#This Row],[45]]</f>
        <v>3.2633543889899999E-6</v>
      </c>
      <c r="AV147" s="10">
        <f>3/24000000*OO[[#This Row],[104 (01JUL1985 21:00:00)-Water Temperature (C)]]*OO[[#This Row],[46]]</f>
        <v>2.4018191496969996E-6</v>
      </c>
      <c r="AW147" s="10">
        <f>3/24000000*OO[[#This Row],[105 (02JUL1985 00:00:00)-Water Temperature (C)]]*OO[[#This Row],[47]]</f>
        <v>1.6792155548857498E-6</v>
      </c>
      <c r="AX147" s="10">
        <f>3/24000000*OO[[#This Row],[106 (02JUL1985 03:00:00)-Water Temperature (C)]]*OO[[#This Row],[48]]</f>
        <v>1.2027600319000002E-6</v>
      </c>
      <c r="AY147" s="10">
        <f>3/24000000*OO[[#This Row],[107 (02JUL1985 06:00:00)-Water Temperature (C)]]*OO[[#This Row],[49]]</f>
        <v>8.9285389589399997E-7</v>
      </c>
      <c r="AZ147" s="10">
        <f>3/24000000*OO[[#This Row],[108 (02JUL1985 09:00:00)-Water Temperature (C)]]*OO[[#This Row],[50]]</f>
        <v>7.0668880973599996E-7</v>
      </c>
      <c r="BA147" s="10">
        <f>3/24000000*OO[[#This Row],[109 (02JUL1985 12:00:00)-Water Temperature (C)]]*OO[[#This Row],[51]]</f>
        <v>5.9788751923899984E-7</v>
      </c>
      <c r="BB147" s="10">
        <f>3/24000000*OO[[#This Row],[110 (02JUL1985 15:00:00)-Water Temperature (C)]]*OO[[#This Row],[52]]</f>
        <v>5.2452321358424992E-7</v>
      </c>
      <c r="BC147" s="10">
        <f>3/24000000*OO[[#This Row],[111 (02JUL1985 18:00:00)-Water Temperature (C)]]*OO[[#This Row],[53]]</f>
        <v>4.7074456696399992E-7</v>
      </c>
      <c r="BD147" s="10">
        <f>3/24000000*OO[[#This Row],[112 (02JUL1985 21:00:00)-Water Temperature (C)]]*OO[[#This Row],[54]]</f>
        <v>4.2697937251774998E-7</v>
      </c>
      <c r="BE147" s="10">
        <f>3/24000000*OO[[#This Row],[113 (03JUL1985 00:00:00)-Water Temperature (C)]]*OO[[#This Row],[55]]</f>
        <v>3.8847028117199999E-7</v>
      </c>
      <c r="BF147" s="10">
        <f>3/24000000*OO[[#This Row],[114 (03JUL1985 03:00:00)-Water Temperature (C)]]*OO[[#This Row],[56]]</f>
        <v>3.6523666993199998E-7</v>
      </c>
      <c r="BG147" s="10">
        <f>3/24000000*OO[[#This Row],[115 (03JUL1985 06:00:00)-Water Temperature (C)]]*OO[[#This Row],[57]]</f>
        <v>3.4818684136412504E-7</v>
      </c>
      <c r="BH147" s="10">
        <f>3/24000000*OO[[#This Row],[116 (03JUL1985 09:00:00)-Water Temperature (C)]]*OO[[#This Row],[58]]</f>
        <v>3.3478998407249998E-7</v>
      </c>
      <c r="BI147" s="10">
        <f>3/24000000*OO[[#This Row],[117 (03JUL1985 12:00:00)-Water Temperature (C)]]*OO[[#This Row],[59]]</f>
        <v>3.2480348984899997E-7</v>
      </c>
      <c r="BJ147" s="10">
        <f>3/24000000*OO[[#This Row],[118 (03JUL1985 15:00:00)-Water Temperature (C)]]*OO[[#This Row],[60]]</f>
        <v>3.0990689446500003E-7</v>
      </c>
      <c r="BK147" s="10">
        <f>3/24000000*OO[[#This Row],[119 (03JUL1985 18:00:00)-Water Temperature (C)]]*OO[[#This Row],[61]]</f>
        <v>2.9298008640624999E-7</v>
      </c>
      <c r="BL147" s="10">
        <f>3/24000000*OO[[#This Row],[120 (03JUL1985 21:00:00)-Water Temperature (C)]]*OO[[#This Row],[62]]</f>
        <v>2.7396025630601249E-7</v>
      </c>
      <c r="BM147" s="10">
        <f>3/24000000*OO[[#This Row],[121 (04JUL1985 00:00:00)-Water Temperature (C)]]*OO[[#This Row],[63]]</f>
        <v>2.537493597876875E-7</v>
      </c>
      <c r="BN147" s="10">
        <f>3/24000000*OO[[#This Row],[122 (04JUL1985 03:00:00)-Water Temperature (C)]]*OO[[#This Row],[64]]</f>
        <v>2.3923634995999999E-7</v>
      </c>
      <c r="BO147" s="10">
        <f>3/24000000*OO[[#This Row],[123 (04JUL1985 06:00:00)-Water Temperature (C)]]*OO[[#This Row],[65]]</f>
        <v>2.2372379601586249E-7</v>
      </c>
      <c r="BP147" s="10">
        <f>3/24000000*OO[[#This Row],[124 (04JUL1985 09:00:00)-Water Temperature (C)]]*OO[[#This Row],[66]]</f>
        <v>2.1310720034249998E-7</v>
      </c>
      <c r="BQ147" s="10">
        <f>3/24000000*OO[[#This Row],[125 (04JUL1985 12:00:00)-Water Temperature (C)]]*OO[[#This Row],[67]]</f>
        <v>2.0258156052331249E-7</v>
      </c>
      <c r="BR147" s="10">
        <f>3/24000000*OO[[#This Row],[126 (04JUL1985 15:00:00)-Water Temperature (C)]]*OO[[#This Row],[68]]</f>
        <v>1.94407387244775E-7</v>
      </c>
      <c r="BS147" s="10">
        <f>3/24000000*OO[[#This Row],[127 (04JUL1985 18:00:00)-Water Temperature (C)]]*OO[[#This Row],[69]]</f>
        <v>1.8780258932589997E-7</v>
      </c>
      <c r="BT147" s="10">
        <f>3/24000000*OO[[#This Row],[128 (04JUL1985 21:00:00)-Water Temperature (C)]]*OO[[#This Row],[70]]</f>
        <v>1.806237266752125E-7</v>
      </c>
      <c r="BU147" s="10">
        <f>3/24000000*OO[[#This Row],[129 (05JUL1985 00:00:00)-Water Temperature (C)]]*OO[[#This Row],[71]]</f>
        <v>1.7186331095254998E-7</v>
      </c>
      <c r="BV147" s="10">
        <f>3/24000000*OO[[#This Row],[130 (05JUL1985 03:00:00)-Water Temperature (C)]]*OO[[#This Row],[72]]</f>
        <v>1.6701700214699997E-7</v>
      </c>
      <c r="BW147" s="10">
        <f>3/24000000*OO[[#This Row],[131 (05JUL1985 06:00:00)-Water Temperature (C)]]*OO[[#This Row],[73]]</f>
        <v>1.5946283588632499E-7</v>
      </c>
      <c r="BX147" s="10">
        <f>3/24000000*OO[[#This Row],[132 (05JUL1985 09:00:00)-Water Temperature (C)]]*OO[[#This Row],[74]]</f>
        <v>1.5297372714925E-7</v>
      </c>
      <c r="BY147" s="10">
        <f>3/24000000*OO[[#This Row],[133 (05JUL1985 12:00:00)-Water Temperature (C)]]*OO[[#This Row],[75]]</f>
        <v>1.462220929442E-7</v>
      </c>
      <c r="BZ147" s="10">
        <f>3/24000000*OO[[#This Row],[134 (05JUL1985 15:00:00)-Water Temperature (C)]]*OO[[#This Row],[76]]</f>
        <v>1.3848383117658748E-7</v>
      </c>
      <c r="CA147" s="10">
        <f>3/24000000*OO[[#This Row],[135 (05JUL1985 18:00:00)-Water Temperature (C)]]*OO[[#This Row],[77]]</f>
        <v>1.3106456711204997E-7</v>
      </c>
      <c r="CB147" s="10">
        <f>3/24000000*OO[[#This Row],[136 (05JUL1985 21:00:00)-Water Temperature (C)]]*OO[[#This Row],[78]]</f>
        <v>1.2410860185351248E-7</v>
      </c>
      <c r="CC147" s="10">
        <f>3/24000000*OO[[#This Row],[137 (06JUL1985 00:00:00)-Water Temperature (C)]]*OO[[#This Row],[79]]</f>
        <v>1.18025057360025E-7</v>
      </c>
      <c r="CD147" s="10">
        <f>3/24000000*OO[[#This Row],[138 (06JUL1985 03:00:00)-Water Temperature (C)]]*OO[[#This Row],[80]]</f>
        <v>1.1665470299E-7</v>
      </c>
      <c r="CE147" s="10">
        <f>3/24000000*OO[[#This Row],[139 (06JUL1985 06:00:00)-Water Temperature (C)]]*OO[[#This Row],[81]]</f>
        <v>1.1474447237935E-7</v>
      </c>
      <c r="CF147" s="10">
        <f>3/24000000*OO[[#This Row],[140 (06JUL1985 09:00:00)-Water Temperature (C)]]*OO[[#This Row],[82]]</f>
        <v>1.137898022515625E-7</v>
      </c>
      <c r="CG147" s="10">
        <f>3/24000000*OO[[#This Row],[141 (06JUL1985 12:00:00)-Water Temperature (C)]]*OO[[#This Row],[83]]</f>
        <v>1.1425115494574999E-7</v>
      </c>
      <c r="CH147" s="10">
        <f>3/24000000*OO[[#This Row],[142 (06JUL1985 15:00:00)-Water Temperature (C)]]*OO[[#This Row],[84]]</f>
        <v>1.1297005466439999E-7</v>
      </c>
      <c r="CI147" s="10">
        <f>3/24000000*OO[[#This Row],[143 (06JUL1985 18:00:00)-Water Temperature (C)]]*OO[[#This Row],[85]]</f>
        <v>1.0996661387249999E-7</v>
      </c>
      <c r="CJ147" s="10">
        <f>3/24000000*OO[[#This Row],[144 (06JUL1985 21:00:00)-Water Temperature (C)]]*OO[[#This Row],[86]]</f>
        <v>1.0591853111918749E-7</v>
      </c>
      <c r="CK147" s="10">
        <f>3/24000000*OO[[#This Row],[145 (07JUL1985 00:00:00)-Water Temperature (C)]]*OO[[#This Row],[87]]</f>
        <v>1.02240267935875E-7</v>
      </c>
      <c r="CL147" s="10">
        <f>3/24000000*OO[[#This Row],[146 (07JUL1985 03:00:00)-Water Temperature (C)]]*OO[[#This Row],[88]]</f>
        <v>1.0132856125794998E-7</v>
      </c>
      <c r="CM147" s="10">
        <f>3/24000000*OO[[#This Row],[147 (07JUL1985 06:00:00)-Water Temperature (C)]]*OO[[#This Row],[89]]</f>
        <v>1.0010269794772501E-7</v>
      </c>
      <c r="CN147" s="10">
        <f>3/24000000*OO[[#This Row],[148 (07JUL1985 09:00:00)-Water Temperature (C)]]*OO[[#This Row],[90]]</f>
        <v>9.8282678915475E-8</v>
      </c>
      <c r="CO147" s="10">
        <f>3/24000000*OO[[#This Row],[149 (07JUL1985 12:00:00)-Water Temperature (C)]]*OO[[#This Row],[91]]</f>
        <v>9.7044986492999985E-8</v>
      </c>
      <c r="CP147" s="10">
        <f>3/24000000*OO[[#This Row],[150 (07JUL1985 15:00:00)-Water Temperature (C)]]*OO[[#This Row],[92]]</f>
        <v>9.4367894708999983E-8</v>
      </c>
      <c r="CQ147" s="10">
        <f>3/24000000*OO[[#This Row],[151 (07JUL1985 18:00:00)-Water Temperature (C)]]*OO[[#This Row],[93]]</f>
        <v>9.0244059630099987E-8</v>
      </c>
      <c r="CR147" s="10">
        <f>3/24000000*OO[[#This Row],[152 (07JUL1985 21:00:00)-Water Temperature (C)]]*OO[[#This Row],[94]]</f>
        <v>8.4449845050387501E-8</v>
      </c>
      <c r="CS147" s="10">
        <f>3/24000000*OO[[#This Row],[153 (08JUL1985 00:00:00)-Water Temperature (C)]]*OO[[#This Row],[95]]</f>
        <v>7.7907183574312491E-8</v>
      </c>
      <c r="CT147" s="10">
        <f>3/24000000*OO[[#This Row],[154 (08JUL1985 03:00:00)-Water Temperature (C)]]*OO[[#This Row],[96]]</f>
        <v>7.2861037097399996E-8</v>
      </c>
      <c r="CU147" s="10">
        <f>3/24000000*OO[[#This Row],[155 (08JUL1985 06:00:00)-Water Temperature (C)]]*OO[[#This Row],[97]]</f>
        <v>6.9699406695149998E-8</v>
      </c>
      <c r="CV147" s="10">
        <f>3/24000000*OO[[#This Row],[156 (08JUL1985 09:00:00)-Water Temperature (C)]]*OO[[#This Row],[98]]</f>
        <v>6.6447770632575005E-8</v>
      </c>
      <c r="CW147" s="10">
        <f>3/24000000*OO[[#This Row],[157 (08JUL1985 12:00:00)-Water Temperature (C)]]*OO[[#This Row],[99]]</f>
        <v>6.3765337258987504E-8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6.905690529417308E-43</v>
      </c>
      <c r="G148" s="10">
        <f>3/24*OO[[#This Row],[63 (26JUN1985 18:00:00)-Water Temperature (C)]]*OO[[#This Row],[5]]/SUM(OO[5])</f>
        <v>1.0442476725548909E-30</v>
      </c>
      <c r="H148" s="10">
        <f>3/24*OO[[#This Row],[64 (26JUN1985 21:00:00)-Water Temperature (C)]]*OO[[#This Row],[6]]/SUM(OO[6])</f>
        <v>1.6333259625542267E-19</v>
      </c>
      <c r="I148" s="10">
        <f>3/24*OO[[#This Row],[65 (27JUN1985 00:00:00)-Water Temperature (C)]]*OO[[#This Row],[7]]/SUM(OO[7])</f>
        <v>5.473879027363814E-9</v>
      </c>
      <c r="J148" s="10">
        <f>3/24*OO[[#This Row],[66 (27JUN1985 03:00:00)-Water Temperature (C)]]*OO[[#This Row],[8]]/SUM(OO[8])</f>
        <v>2.5909382318818092E-5</v>
      </c>
      <c r="K148" s="10">
        <f>3/24*OO[[#This Row],[67 (27JUN1985 06:00:00)-Water Temperature (C)]]*OO[[#This Row],[9]]/SUM(OO[9])</f>
        <v>2.5230003577856757E-3</v>
      </c>
      <c r="L148" s="10">
        <f>3/24*OO[[#This Row],[68 (27JUN1985 09:00:00)-Water Temperature (C)]]*OO[[#This Row],[10]]/SUM(OO[10])</f>
        <v>2.9799355084128329E-2</v>
      </c>
      <c r="M148" s="10">
        <f>3/24*OO[[#This Row],[69 (27JUN1985 12:00:00)-Water Temperature (C)]]*OO[[#This Row],[11]]/SUM(OO[11])</f>
        <v>8.3416297993922459E-2</v>
      </c>
      <c r="N148" s="10">
        <f>3/24*OO[[#This Row],[70 (27JUN1985 15:00:00)-Water Temperature (C)]]*OO[[#This Row],[12]]/SUM(OO[12])</f>
        <v>8.0714660795351389E-2</v>
      </c>
      <c r="O148" s="10">
        <f>3/24*OO[[#This Row],[71 (27JUN1985 18:00:00)-Water Temperature (C)]]*OO[[#This Row],[13]]/SUM(OO[13])</f>
        <v>3.5500672241428596E-2</v>
      </c>
      <c r="P148" s="10">
        <f>3/24*OO[[#This Row],[72 (27JUN1985 21:00:00)-Water Temperature (C)]]*OO[[#This Row],[14]]/SUM(OO[14])</f>
        <v>8.5651133716249262E-3</v>
      </c>
      <c r="Q148" s="10">
        <f>3/24*OO[[#This Row],[73 (28JUN1985 00:00:00)-Water Temperature (C)]]*OO[[#This Row],[15]]/SUM(OO[15])</f>
        <v>1.3894733119272685E-3</v>
      </c>
      <c r="R148" s="10">
        <f>3/24*OO[[#This Row],[74 (28JUN1985 03:00:00)-Water Temperature (C)]]*OO[[#This Row],[16]]/SUM(OO[16])</f>
        <v>2.09643274787993E-4</v>
      </c>
      <c r="S148" s="10">
        <f>3/24*OO[[#This Row],[75 (28JUN1985 06:00:00)-Water Temperature (C)]]*OO[[#This Row],[17]]/SUM(OO[17])</f>
        <v>6.6426760005300966E-5</v>
      </c>
      <c r="T148" s="10">
        <f>3/24*OO[[#This Row],[76 (28JUN1985 09:00:00)-Water Temperature (C)]]*OO[[#This Row],[18]]/SUM(OO[18])</f>
        <v>5.5851310166310324E-5</v>
      </c>
      <c r="U148" s="10">
        <f>3/24*OO[[#This Row],[77 (28JUN1985 12:00:00)-Water Temperature (C)]]*OO[[#This Row],[19]]/SUM(OO[19])</f>
        <v>6.073969230341833E-5</v>
      </c>
      <c r="V148" s="10">
        <f>3/24000000*OO[[#This Row],[78 (28JUN1985 15:00:00)-Water Temperature (C)]]*OO[[#This Row],[20]]</f>
        <v>6.3433330126299995E-5</v>
      </c>
      <c r="W148" s="10">
        <f>3/24000000*OO[[#This Row],[79 (28JUN1985 18:00:00)-Water Temperature (C)]]*OO[[#This Row],[21]]</f>
        <v>6.1470226131899995E-5</v>
      </c>
      <c r="X148" s="10">
        <f>3/24000000*OO[[#This Row],[80 (28JUN1985 21:00:00)-Water Temperature (C)]]*OO[[#This Row],[22]]</f>
        <v>5.5989511397174996E-5</v>
      </c>
      <c r="Y148" s="10">
        <f>3/24000000*OO[[#This Row],[81 (29JUN1985 00:00:00)-Water Temperature (C)]]*OO[[#This Row],[23]]</f>
        <v>4.952508330315E-5</v>
      </c>
      <c r="Z148" s="10">
        <f>3/24000000*OO[[#This Row],[82 (29JUN1985 03:00:00)-Water Temperature (C)]]*OO[[#This Row],[24]]</f>
        <v>4.4350587903599996E-5</v>
      </c>
      <c r="AA148" s="10">
        <f>3/24000000*OO[[#This Row],[83 (29JUN1985 06:00:00)-Water Temperature (C)]]*OO[[#This Row],[25]]</f>
        <v>4.0369274935037504E-5</v>
      </c>
      <c r="AB148" s="10">
        <f>3/24000000*OO[[#This Row],[84 (29JUN1985 09:00:00)-Water Temperature (C)]]*OO[[#This Row],[26]]</f>
        <v>3.6850863886724994E-5</v>
      </c>
      <c r="AC148" s="10">
        <f>3/24000000*OO[[#This Row],[85 (29JUN1985 12:00:00)-Water Temperature (C)]]*OO[[#This Row],[27]]</f>
        <v>3.3492715812599994E-5</v>
      </c>
      <c r="AD148" s="10">
        <f>3/24000000*OO[[#This Row],[86 (29JUN1985 15:00:00)-Water Temperature (C)]]*OO[[#This Row],[28]]</f>
        <v>2.9761005366449996E-5</v>
      </c>
      <c r="AE148" s="10">
        <f>3/24000000*OO[[#This Row],[88 (29JUN1985 21:00:00)-Water Temperature (C)]]*OO[[#This Row],[30]]</f>
        <v>2.2925111795599997E-5</v>
      </c>
      <c r="AF148" s="10">
        <f>3/24000000*OO[[#This Row],[88 (29JUN1985 21:00:00)-Water Temperature (C)]]*OO[[#This Row],[30]]</f>
        <v>2.2925111795599997E-5</v>
      </c>
      <c r="AG148" s="10">
        <f>3/24000000*OO[[#This Row],[89 (30JUN1985 00:00:00)-Water Temperature (C)]]*OO[[#This Row],[31]]</f>
        <v>1.9633221553557499E-5</v>
      </c>
      <c r="AH148" s="10">
        <f>3/24000000*OO[[#This Row],[90 (30JUN1985 03:00:00)-Water Temperature (C)]]*OO[[#This Row],[32]]</f>
        <v>1.7034382058565001E-5</v>
      </c>
      <c r="AI148" s="10">
        <f>3/24000000*OO[[#This Row],[91 (30JUN1985 06:00:00)-Water Temperature (C)]]*OO[[#This Row],[33]]</f>
        <v>1.50277279482E-5</v>
      </c>
      <c r="AJ148" s="10">
        <f>3/24000000*OO[[#This Row],[92 (30JUN1985 09:00:00)-Water Temperature (C)]]*OO[[#This Row],[34]]</f>
        <v>1.3528836464474998E-5</v>
      </c>
      <c r="AK148" s="10">
        <f>3/24000000*OO[[#This Row],[93 (30JUN1985 12:00:00)-Water Temperature (C)]]*OO[[#This Row],[35]]</f>
        <v>1.222238195167E-5</v>
      </c>
      <c r="AL148" s="10">
        <f>3/24000000*OO[[#This Row],[94 (30JUN1985 15:00:00)-Water Temperature (C)]]*OO[[#This Row],[36]]</f>
        <v>1.082883028747E-5</v>
      </c>
      <c r="AM148" s="10">
        <f>3/24000000*OO[[#This Row],[95 (30JUN1985 18:00:00)-Water Temperature (C)]]*OO[[#This Row],[37]]</f>
        <v>9.4877297617374985E-6</v>
      </c>
      <c r="AN148" s="10">
        <f>3/24000000*OO[[#This Row],[96 (30JUN1985 21:00:00)-Water Temperature (C)]]*OO[[#This Row],[38]]</f>
        <v>8.2990267123162508E-6</v>
      </c>
      <c r="AO148" s="10">
        <f>3/24000000*OO[[#This Row],[97 (01JUL1985 00:00:00)-Water Temperature (C)]]*OO[[#This Row],[39]]</f>
        <v>7.2809987290250004E-6</v>
      </c>
      <c r="AP148" s="10">
        <f>3/24000000*OO[[#This Row],[98 (01JUL1985 03:00:00)-Water Temperature (C)]]*OO[[#This Row],[40]]</f>
        <v>6.5818554121299993E-6</v>
      </c>
      <c r="AQ148" s="10">
        <f>3/24000000*OO[[#This Row],[99 (01JUL1985 06:00:00)-Water Temperature (C)]]*OO[[#This Row],[41]]</f>
        <v>5.867589357472501E-6</v>
      </c>
      <c r="AR148" s="10">
        <f>3/24000000*OO[[#This Row],[100 (01JUL1985 09:00:00)-Water Temperature (C)]]*OO[[#This Row],[42]]</f>
        <v>5.2221428547112495E-6</v>
      </c>
      <c r="AS148" s="10">
        <f>3/24000000*OO[[#This Row],[101 (01JUL1985 12:00:00)-Water Temperature (C)]]*OO[[#This Row],[43]]</f>
        <v>4.5881248310287493E-6</v>
      </c>
      <c r="AT148" s="10">
        <f>3/24000000*OO[[#This Row],[102 (01JUL1985 15:00:00)-Water Temperature (C)]]*OO[[#This Row],[44]]</f>
        <v>3.9012788686499998E-6</v>
      </c>
      <c r="AU148" s="10">
        <f>3/24000000*OO[[#This Row],[103 (01JUL1985 18:00:00)-Water Temperature (C)]]*OO[[#This Row],[45]]</f>
        <v>3.1271340151875004E-6</v>
      </c>
      <c r="AV148" s="10">
        <f>3/24000000*OO[[#This Row],[104 (01JUL1985 21:00:00)-Water Temperature (C)]]*OO[[#This Row],[46]]</f>
        <v>2.3257018868774998E-6</v>
      </c>
      <c r="AW148" s="10">
        <f>3/24000000*OO[[#This Row],[105 (02JUL1985 00:00:00)-Water Temperature (C)]]*OO[[#This Row],[47]]</f>
        <v>1.6368778651875001E-6</v>
      </c>
      <c r="AX148" s="10">
        <f>3/24000000*OO[[#This Row],[106 (02JUL1985 03:00:00)-Water Temperature (C)]]*OO[[#This Row],[48]]</f>
        <v>1.1727032370078749E-6</v>
      </c>
      <c r="AY148" s="10">
        <f>3/24000000*OO[[#This Row],[107 (02JUL1985 06:00:00)-Water Temperature (C)]]*OO[[#This Row],[49]]</f>
        <v>8.6403642285699987E-7</v>
      </c>
      <c r="AZ148" s="10">
        <f>3/24000000*OO[[#This Row],[108 (02JUL1985 09:00:00)-Water Temperature (C)]]*OO[[#This Row],[50]]</f>
        <v>6.770575405945E-7</v>
      </c>
      <c r="BA148" s="10">
        <f>3/24000000*OO[[#This Row],[109 (02JUL1985 12:00:00)-Water Temperature (C)]]*OO[[#This Row],[51]]</f>
        <v>5.6775973295999996E-7</v>
      </c>
      <c r="BB148" s="10">
        <f>3/24000000*OO[[#This Row],[110 (02JUL1985 15:00:00)-Water Temperature (C)]]*OO[[#This Row],[52]]</f>
        <v>4.9449526241675001E-7</v>
      </c>
      <c r="BC148" s="10">
        <f>3/24000000*OO[[#This Row],[111 (02JUL1985 18:00:00)-Water Temperature (C)]]*OO[[#This Row],[53]]</f>
        <v>4.4210726085099991E-7</v>
      </c>
      <c r="BD148" s="10">
        <f>3/24000000*OO[[#This Row],[112 (02JUL1985 21:00:00)-Water Temperature (C)]]*OO[[#This Row],[54]]</f>
        <v>4.0109795129550003E-7</v>
      </c>
      <c r="BE148" s="10">
        <f>3/24000000*OO[[#This Row],[113 (03JUL1985 00:00:00)-Water Temperature (C)]]*OO[[#This Row],[55]]</f>
        <v>3.6511639559012497E-7</v>
      </c>
      <c r="BF148" s="10">
        <f>3/24000000*OO[[#This Row],[114 (03JUL1985 03:00:00)-Water Temperature (C)]]*OO[[#This Row],[56]]</f>
        <v>3.4342911069874998E-7</v>
      </c>
      <c r="BG148" s="10">
        <f>3/24000000*OO[[#This Row],[115 (03JUL1985 06:00:00)-Water Temperature (C)]]*OO[[#This Row],[57]]</f>
        <v>3.2702228073899997E-7</v>
      </c>
      <c r="BH148" s="10">
        <f>3/24000000*OO[[#This Row],[116 (03JUL1985 09:00:00)-Water Temperature (C)]]*OO[[#This Row],[58]]</f>
        <v>3.1374505889362498E-7</v>
      </c>
      <c r="BI148" s="10">
        <f>3/24000000*OO[[#This Row],[117 (03JUL1985 12:00:00)-Water Temperature (C)]]*OO[[#This Row],[59]]</f>
        <v>3.0383096472750002E-7</v>
      </c>
      <c r="BJ148" s="10">
        <f>3/24000000*OO[[#This Row],[118 (03JUL1985 15:00:00)-Water Temperature (C)]]*OO[[#This Row],[60]]</f>
        <v>2.894763750934E-7</v>
      </c>
      <c r="BK148" s="10">
        <f>3/24000000*OO[[#This Row],[119 (03JUL1985 18:00:00)-Water Temperature (C)]]*OO[[#This Row],[61]]</f>
        <v>2.7362038653518745E-7</v>
      </c>
      <c r="BL148" s="10">
        <f>3/24000000*OO[[#This Row],[120 (03JUL1985 21:00:00)-Water Temperature (C)]]*OO[[#This Row],[62]]</f>
        <v>2.5634223470906249E-7</v>
      </c>
      <c r="BM148" s="10">
        <f>3/24000000*OO[[#This Row],[121 (04JUL1985 00:00:00)-Water Temperature (C)]]*OO[[#This Row],[63]]</f>
        <v>2.3784076939412501E-7</v>
      </c>
      <c r="BN148" s="10">
        <f>3/24000000*OO[[#This Row],[122 (04JUL1985 03:00:00)-Water Temperature (C)]]*OO[[#This Row],[64]]</f>
        <v>2.2455615942637498E-7</v>
      </c>
      <c r="BO148" s="10">
        <f>3/24000000*OO[[#This Row],[123 (04JUL1985 06:00:00)-Water Temperature (C)]]*OO[[#This Row],[65]]</f>
        <v>2.0984146653749998E-7</v>
      </c>
      <c r="BP148" s="10">
        <f>3/24000000*OO[[#This Row],[124 (04JUL1985 09:00:00)-Water Temperature (C)]]*OO[[#This Row],[66]]</f>
        <v>1.9957003992990002E-7</v>
      </c>
      <c r="BQ148" s="10">
        <f>3/24000000*OO[[#This Row],[125 (04JUL1985 12:00:00)-Water Temperature (C)]]*OO[[#This Row],[67]]</f>
        <v>1.894089131045375E-7</v>
      </c>
      <c r="BR148" s="10">
        <f>3/24000000*OO[[#This Row],[126 (04JUL1985 15:00:00)-Water Temperature (C)]]*OO[[#This Row],[68]]</f>
        <v>1.81577065076925E-7</v>
      </c>
      <c r="BS148" s="10">
        <f>3/24000000*OO[[#This Row],[127 (04JUL1985 18:00:00)-Water Temperature (C)]]*OO[[#This Row],[69]]</f>
        <v>1.7546307486789999E-7</v>
      </c>
      <c r="BT148" s="10">
        <f>3/24000000*OO[[#This Row],[128 (04JUL1985 21:00:00)-Water Temperature (C)]]*OO[[#This Row],[70]]</f>
        <v>1.68862208625E-7</v>
      </c>
      <c r="BU148" s="10">
        <f>3/24000000*OO[[#This Row],[129 (05JUL1985 00:00:00)-Water Temperature (C)]]*OO[[#This Row],[71]]</f>
        <v>1.6084916586187498E-7</v>
      </c>
      <c r="BV148" s="10">
        <f>3/24000000*OO[[#This Row],[130 (05JUL1985 03:00:00)-Water Temperature (C)]]*OO[[#This Row],[72]]</f>
        <v>1.5651118242810002E-7</v>
      </c>
      <c r="BW148" s="10">
        <f>3/24000000*OO[[#This Row],[131 (05JUL1985 06:00:00)-Water Temperature (C)]]*OO[[#This Row],[73]]</f>
        <v>1.493653812783E-7</v>
      </c>
      <c r="BX148" s="10">
        <f>3/24000000*OO[[#This Row],[132 (05JUL1985 09:00:00)-Water Temperature (C)]]*OO[[#This Row],[74]]</f>
        <v>1.4318015157E-7</v>
      </c>
      <c r="BY148" s="10">
        <f>3/24000000*OO[[#This Row],[133 (05JUL1985 12:00:00)-Water Temperature (C)]]*OO[[#This Row],[75]]</f>
        <v>1.3686884961224999E-7</v>
      </c>
      <c r="BZ148" s="10">
        <f>3/24000000*OO[[#This Row],[134 (05JUL1985 15:00:00)-Water Temperature (C)]]*OO[[#This Row],[76]]</f>
        <v>1.2942215200213749E-7</v>
      </c>
      <c r="CA148" s="10">
        <f>3/24000000*OO[[#This Row],[135 (05JUL1985 18:00:00)-Water Temperature (C)]]*OO[[#This Row],[77]]</f>
        <v>1.2236788156125001E-7</v>
      </c>
      <c r="CB148" s="10">
        <f>3/24000000*OO[[#This Row],[136 (05JUL1985 21:00:00)-Water Temperature (C)]]*OO[[#This Row],[78]]</f>
        <v>1.1594562094481248E-7</v>
      </c>
      <c r="CC148" s="10">
        <f>3/24000000*OO[[#This Row],[137 (06JUL1985 00:00:00)-Water Temperature (C)]]*OO[[#This Row],[79]]</f>
        <v>1.1032390235045E-7</v>
      </c>
      <c r="CD148" s="10">
        <f>3/24000000*OO[[#This Row],[138 (06JUL1985 03:00:00)-Water Temperature (C)]]*OO[[#This Row],[80]]</f>
        <v>1.0914521233481249E-7</v>
      </c>
      <c r="CE148" s="10">
        <f>3/24000000*OO[[#This Row],[139 (06JUL1985 06:00:00)-Water Temperature (C)]]*OO[[#This Row],[81]]</f>
        <v>1.0726301067169998E-7</v>
      </c>
      <c r="CF148" s="10">
        <f>3/24000000*OO[[#This Row],[140 (06JUL1985 09:00:00)-Water Temperature (C)]]*OO[[#This Row],[82]]</f>
        <v>1.0624344888425002E-7</v>
      </c>
      <c r="CG148" s="10">
        <f>3/24000000*OO[[#This Row],[141 (06JUL1985 12:00:00)-Water Temperature (C)]]*OO[[#This Row],[83]]</f>
        <v>1.0663781270624999E-7</v>
      </c>
      <c r="CH148" s="10">
        <f>3/24000000*OO[[#This Row],[142 (06JUL1985 15:00:00)-Water Temperature (C)]]*OO[[#This Row],[84]]</f>
        <v>1.0524025870024999E-7</v>
      </c>
      <c r="CI148" s="10">
        <f>3/24000000*OO[[#This Row],[143 (06JUL1985 18:00:00)-Water Temperature (C)]]*OO[[#This Row],[85]]</f>
        <v>1.0231942662039999E-7</v>
      </c>
      <c r="CJ148" s="10">
        <f>3/24000000*OO[[#This Row],[144 (06JUL1985 21:00:00)-Water Temperature (C)]]*OO[[#This Row],[86]]</f>
        <v>9.8727277793137492E-8</v>
      </c>
      <c r="CK148" s="10">
        <f>3/24000000*OO[[#This Row],[145 (07JUL1985 00:00:00)-Water Temperature (C)]]*OO[[#This Row],[87]]</f>
        <v>9.5467207193749986E-8</v>
      </c>
      <c r="CL148" s="10">
        <f>3/24000000*OO[[#This Row],[146 (07JUL1985 03:00:00)-Water Temperature (C)]]*OO[[#This Row],[88]]</f>
        <v>9.474526032161249E-8</v>
      </c>
      <c r="CM148" s="10">
        <f>3/24000000*OO[[#This Row],[147 (07JUL1985 06:00:00)-Water Temperature (C)]]*OO[[#This Row],[89]]</f>
        <v>9.3599720139250001E-8</v>
      </c>
      <c r="CN148" s="10">
        <f>3/24000000*OO[[#This Row],[148 (07JUL1985 09:00:00)-Water Temperature (C)]]*OO[[#This Row],[90]]</f>
        <v>9.1822634780999989E-8</v>
      </c>
      <c r="CO148" s="10">
        <f>3/24000000*OO[[#This Row],[149 (07JUL1985 12:00:00)-Water Temperature (C)]]*OO[[#This Row],[91]]</f>
        <v>9.0547911360750001E-8</v>
      </c>
      <c r="CP148" s="10">
        <f>3/24000000*OO[[#This Row],[150 (07JUL1985 15:00:00)-Water Temperature (C)]]*OO[[#This Row],[92]]</f>
        <v>8.7970059806500014E-8</v>
      </c>
      <c r="CQ148" s="10">
        <f>3/24000000*OO[[#This Row],[151 (07JUL1985 18:00:00)-Water Temperature (C)]]*OO[[#This Row],[93]]</f>
        <v>8.4260021304999992E-8</v>
      </c>
      <c r="CR148" s="10">
        <f>3/24000000*OO[[#This Row],[152 (07JUL1985 21:00:00)-Water Temperature (C)]]*OO[[#This Row],[94]]</f>
        <v>7.9092744595199997E-8</v>
      </c>
      <c r="CS148" s="10">
        <f>3/24000000*OO[[#This Row],[153 (08JUL1985 00:00:00)-Water Temperature (C)]]*OO[[#This Row],[95]]</f>
        <v>7.3050888081112498E-8</v>
      </c>
      <c r="CT148" s="10">
        <f>3/24000000*OO[[#This Row],[154 (08JUL1985 03:00:00)-Water Temperature (C)]]*OO[[#This Row],[96]]</f>
        <v>6.8300653117999984E-8</v>
      </c>
      <c r="CU148" s="10">
        <f>3/24000000*OO[[#This Row],[155 (08JUL1985 06:00:00)-Water Temperature (C)]]*OO[[#This Row],[97]]</f>
        <v>6.530288625959999E-8</v>
      </c>
      <c r="CV148" s="10">
        <f>3/24000000*OO[[#This Row],[156 (08JUL1985 09:00:00)-Water Temperature (C)]]*OO[[#This Row],[98]]</f>
        <v>6.2159340859675003E-8</v>
      </c>
      <c r="CW148" s="10">
        <f>3/24000000*OO[[#This Row],[157 (08JUL1985 12:00:00)-Water Temperature (C)]]*OO[[#This Row],[99]]</f>
        <v>5.9569081475399993E-8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1.0252270919566077E-43</v>
      </c>
      <c r="G149" s="10">
        <f>3/24*OO[[#This Row],[63 (26JUN1985 18:00:00)-Water Temperature (C)]]*OO[[#This Row],[5]]/SUM(OO[5])</f>
        <v>1.7237608235892301E-31</v>
      </c>
      <c r="H149" s="10">
        <f>3/24*OO[[#This Row],[64 (26JUN1985 21:00:00)-Water Temperature (C)]]*OO[[#This Row],[6]]/SUM(OO[6])</f>
        <v>2.5863547564992842E-20</v>
      </c>
      <c r="I149" s="10">
        <f>3/24*OO[[#This Row],[65 (27JUN1985 00:00:00)-Water Temperature (C)]]*OO[[#This Row],[7]]/SUM(OO[7])</f>
        <v>2.0571492500030521E-9</v>
      </c>
      <c r="J149" s="10">
        <f>3/24*OO[[#This Row],[66 (27JUN1985 03:00:00)-Water Temperature (C)]]*OO[[#This Row],[8]]/SUM(OO[8])</f>
        <v>1.565850444760807E-5</v>
      </c>
      <c r="K149" s="10">
        <f>3/24*OO[[#This Row],[67 (27JUN1985 06:00:00)-Water Temperature (C)]]*OO[[#This Row],[9]]/SUM(OO[9])</f>
        <v>1.8675970040979554E-3</v>
      </c>
      <c r="L149" s="10">
        <f>3/24*OO[[#This Row],[68 (27JUN1985 09:00:00)-Water Temperature (C)]]*OO[[#This Row],[10]]/SUM(OO[10])</f>
        <v>2.5423523286004585E-2</v>
      </c>
      <c r="M149" s="10">
        <f>3/24*OO[[#This Row],[69 (27JUN1985 12:00:00)-Water Temperature (C)]]*OO[[#This Row],[11]]/SUM(OO[11])</f>
        <v>7.9610060610545791E-2</v>
      </c>
      <c r="N149" s="10">
        <f>3/24*OO[[#This Row],[70 (27JUN1985 15:00:00)-Water Temperature (C)]]*OO[[#This Row],[12]]/SUM(OO[12])</f>
        <v>8.4322021222080504E-2</v>
      </c>
      <c r="O149" s="10">
        <f>3/24*OO[[#This Row],[71 (27JUN1985 18:00:00)-Water Temperature (C)]]*OO[[#This Row],[13]]/SUM(OO[13])</f>
        <v>3.9902177431941181E-2</v>
      </c>
      <c r="P149" s="10">
        <f>3/24*OO[[#This Row],[72 (27JUN1985 21:00:00)-Water Temperature (C)]]*OO[[#This Row],[14]]/SUM(OO[14])</f>
        <v>1.021319597610265E-2</v>
      </c>
      <c r="Q149" s="10">
        <f>3/24*OO[[#This Row],[73 (28JUN1985 00:00:00)-Water Temperature (C)]]*OO[[#This Row],[15]]/SUM(OO[15])</f>
        <v>1.723594185306949E-3</v>
      </c>
      <c r="R149" s="10">
        <f>3/24*OO[[#This Row],[74 (28JUN1985 03:00:00)-Water Temperature (C)]]*OO[[#This Row],[16]]/SUM(OO[16])</f>
        <v>2.5671994136382601E-4</v>
      </c>
      <c r="S149" s="10">
        <f>3/24*OO[[#This Row],[75 (28JUN1985 06:00:00)-Water Temperature (C)]]*OO[[#This Row],[17]]/SUM(OO[17])</f>
        <v>7.2102818404939394E-5</v>
      </c>
      <c r="T149" s="10">
        <f>3/24*OO[[#This Row],[76 (28JUN1985 09:00:00)-Water Temperature (C)]]*OO[[#This Row],[18]]/SUM(OO[18])</f>
        <v>5.6590988300105868E-5</v>
      </c>
      <c r="U149" s="10">
        <f>3/24*OO[[#This Row],[77 (28JUN1985 12:00:00)-Water Temperature (C)]]*OO[[#This Row],[19]]/SUM(OO[19])</f>
        <v>6.1140515336528429E-5</v>
      </c>
      <c r="V149" s="10">
        <f>3/24000000*OO[[#This Row],[78 (28JUN1985 15:00:00)-Water Temperature (C)]]*OO[[#This Row],[20]]</f>
        <v>6.432650930197499E-5</v>
      </c>
      <c r="W149" s="10">
        <f>3/24000000*OO[[#This Row],[79 (28JUN1985 18:00:00)-Water Temperature (C)]]*OO[[#This Row],[21]]</f>
        <v>6.2931525962987503E-5</v>
      </c>
      <c r="X149" s="10">
        <f>3/24000000*OO[[#This Row],[80 (28JUN1985 21:00:00)-Water Temperature (C)]]*OO[[#This Row],[22]]</f>
        <v>5.7750673534537491E-5</v>
      </c>
      <c r="Y149" s="10">
        <f>3/24000000*OO[[#This Row],[81 (29JUN1985 00:00:00)-Water Temperature (C)]]*OO[[#This Row],[23]]</f>
        <v>5.129747403393749E-5</v>
      </c>
      <c r="Z149" s="10">
        <f>3/24000000*OO[[#This Row],[82 (29JUN1985 03:00:00)-Water Temperature (C)]]*OO[[#This Row],[24]]</f>
        <v>4.6068710197124993E-5</v>
      </c>
      <c r="AA149" s="10">
        <f>3/24000000*OO[[#This Row],[83 (29JUN1985 06:00:00)-Water Temperature (C)]]*OO[[#This Row],[25]]</f>
        <v>4.2003291480937501E-5</v>
      </c>
      <c r="AB149" s="10">
        <f>3/24000000*OO[[#This Row],[84 (29JUN1985 09:00:00)-Water Temperature (C)]]*OO[[#This Row],[26]]</f>
        <v>3.839503810249999E-5</v>
      </c>
      <c r="AC149" s="10">
        <f>3/24000000*OO[[#This Row],[85 (29JUN1985 12:00:00)-Water Temperature (C)]]*OO[[#This Row],[27]]</f>
        <v>3.4997898103899996E-5</v>
      </c>
      <c r="AD149" s="10">
        <f>3/24000000*OO[[#This Row],[86 (29JUN1985 15:00:00)-Water Temperature (C)]]*OO[[#This Row],[28]]</f>
        <v>3.1199440987E-5</v>
      </c>
      <c r="AE149" s="10">
        <f>3/24000000*OO[[#This Row],[88 (29JUN1985 21:00:00)-Water Temperature (C)]]*OO[[#This Row],[30]]</f>
        <v>2.4252057362293752E-5</v>
      </c>
      <c r="AF149" s="10">
        <f>3/24000000*OO[[#This Row],[88 (29JUN1985 21:00:00)-Water Temperature (C)]]*OO[[#This Row],[30]]</f>
        <v>2.4252057362293752E-5</v>
      </c>
      <c r="AG149" s="10">
        <f>3/24000000*OO[[#This Row],[89 (30JUN1985 00:00:00)-Water Temperature (C)]]*OO[[#This Row],[31]]</f>
        <v>2.0860497683549998E-5</v>
      </c>
      <c r="AH149" s="10">
        <f>3/24000000*OO[[#This Row],[90 (30JUN1985 03:00:00)-Water Temperature (C)]]*OO[[#This Row],[32]]</f>
        <v>1.816740601585E-5</v>
      </c>
      <c r="AI149" s="10">
        <f>3/24000000*OO[[#This Row],[91 (30JUN1985 06:00:00)-Water Temperature (C)]]*OO[[#This Row],[33]]</f>
        <v>1.6060403932383749E-5</v>
      </c>
      <c r="AJ149" s="10">
        <f>3/24000000*OO[[#This Row],[92 (30JUN1985 09:00:00)-Water Temperature (C)]]*OO[[#This Row],[34]]</f>
        <v>1.44821451301475E-5</v>
      </c>
      <c r="AK149" s="10">
        <f>3/24000000*OO[[#This Row],[93 (30JUN1985 12:00:00)-Water Temperature (C)]]*OO[[#This Row],[35]]</f>
        <v>1.3121880135105E-5</v>
      </c>
      <c r="AL149" s="10">
        <f>3/24000000*OO[[#This Row],[94 (30JUN1985 15:00:00)-Water Temperature (C)]]*OO[[#This Row],[36]]</f>
        <v>1.16679213693E-5</v>
      </c>
      <c r="AM149" s="10">
        <f>3/24000000*OO[[#This Row],[95 (30JUN1985 18:00:00)-Water Temperature (C)]]*OO[[#This Row],[37]]</f>
        <v>1.0266497423187497E-5</v>
      </c>
      <c r="AN149" s="10">
        <f>3/24000000*OO[[#This Row],[96 (30JUN1985 21:00:00)-Water Temperature (C)]]*OO[[#This Row],[38]]</f>
        <v>9.0288025763549999E-6</v>
      </c>
      <c r="AO149" s="10">
        <f>3/24000000*OO[[#This Row],[97 (01JUL1985 00:00:00)-Water Temperature (C)]]*OO[[#This Row],[39]]</f>
        <v>7.9528372165399977E-6</v>
      </c>
      <c r="AP149" s="10">
        <f>3/24000000*OO[[#This Row],[98 (01JUL1985 03:00:00)-Water Temperature (C)]]*OO[[#This Row],[40]]</f>
        <v>7.2195039063299994E-6</v>
      </c>
      <c r="AQ149" s="10">
        <f>3/24000000*OO[[#This Row],[99 (01JUL1985 06:00:00)-Water Temperature (C)]]*OO[[#This Row],[41]]</f>
        <v>6.4524676408500001E-6</v>
      </c>
      <c r="AR149" s="10">
        <f>3/24000000*OO[[#This Row],[100 (01JUL1985 09:00:00)-Water Temperature (C)]]*OO[[#This Row],[42]]</f>
        <v>5.7487656442162494E-6</v>
      </c>
      <c r="AS149" s="10">
        <f>3/24000000*OO[[#This Row],[101 (01JUL1985 12:00:00)-Water Temperature (C)]]*OO[[#This Row],[43]]</f>
        <v>5.0619865246637492E-6</v>
      </c>
      <c r="AT149" s="10">
        <f>3/24000000*OO[[#This Row],[102 (01JUL1985 15:00:00)-Water Temperature (C)]]*OO[[#This Row],[44]]</f>
        <v>4.3257907177200003E-6</v>
      </c>
      <c r="AU149" s="10">
        <f>3/24000000*OO[[#This Row],[103 (01JUL1985 18:00:00)-Water Temperature (C)]]*OO[[#This Row],[45]]</f>
        <v>3.4974235239000001E-6</v>
      </c>
      <c r="AV149" s="10">
        <f>3/24000000*OO[[#This Row],[104 (01JUL1985 21:00:00)-Water Temperature (C)]]*OO[[#This Row],[46]]</f>
        <v>2.629462396483375E-6</v>
      </c>
      <c r="AW149" s="10">
        <f>3/24000000*OO[[#This Row],[105 (02JUL1985 00:00:00)-Water Temperature (C)]]*OO[[#This Row],[47]]</f>
        <v>1.8639112880643746E-6</v>
      </c>
      <c r="AX149" s="10">
        <f>3/24000000*OO[[#This Row],[106 (02JUL1985 03:00:00)-Water Temperature (C)]]*OO[[#This Row],[48]]</f>
        <v>1.3366816119405002E-6</v>
      </c>
      <c r="AY149" s="10">
        <f>3/24000000*OO[[#This Row],[107 (02JUL1985 06:00:00)-Water Temperature (C)]]*OO[[#This Row],[49]]</f>
        <v>9.787803276254999E-7</v>
      </c>
      <c r="AZ149" s="10">
        <f>3/24000000*OO[[#This Row],[108 (02JUL1985 09:00:00)-Water Temperature (C)]]*OO[[#This Row],[50]]</f>
        <v>7.5965860507050002E-7</v>
      </c>
      <c r="BA149" s="10">
        <f>3/24000000*OO[[#This Row],[109 (02JUL1985 12:00:00)-Water Temperature (C)]]*OO[[#This Row],[51]]</f>
        <v>6.3148934938125008E-7</v>
      </c>
      <c r="BB149" s="10">
        <f>3/24000000*OO[[#This Row],[110 (02JUL1985 15:00:00)-Water Temperature (C)]]*OO[[#This Row],[52]]</f>
        <v>5.4626126990499993E-7</v>
      </c>
      <c r="BC149" s="10">
        <f>3/24000000*OO[[#This Row],[111 (02JUL1985 18:00:00)-Water Temperature (C)]]*OO[[#This Row],[53]]</f>
        <v>4.8629202303149997E-7</v>
      </c>
      <c r="BD149" s="10">
        <f>3/24000000*OO[[#This Row],[112 (02JUL1985 21:00:00)-Water Temperature (C)]]*OO[[#This Row],[54]]</f>
        <v>4.4114266462499996E-7</v>
      </c>
      <c r="BE149" s="10">
        <f>3/24000000*OO[[#This Row],[113 (03JUL1985 00:00:00)-Water Temperature (C)]]*OO[[#This Row],[55]]</f>
        <v>4.0166404995062495E-7</v>
      </c>
      <c r="BF149" s="10">
        <f>3/24000000*OO[[#This Row],[114 (03JUL1985 03:00:00)-Water Temperature (C)]]*OO[[#This Row],[56]]</f>
        <v>3.7784063749999998E-7</v>
      </c>
      <c r="BG149" s="10">
        <f>3/24000000*OO[[#This Row],[115 (03JUL1985 06:00:00)-Water Temperature (C)]]*OO[[#This Row],[57]]</f>
        <v>3.5945074582499999E-7</v>
      </c>
      <c r="BH149" s="10">
        <f>3/24000000*OO[[#This Row],[116 (03JUL1985 09:00:00)-Water Temperature (C)]]*OO[[#This Row],[58]]</f>
        <v>3.4417785357812492E-7</v>
      </c>
      <c r="BI149" s="10">
        <f>3/24000000*OO[[#This Row],[117 (03JUL1985 12:00:00)-Water Temperature (C)]]*OO[[#This Row],[59]]</f>
        <v>3.3272392697549998E-7</v>
      </c>
      <c r="BJ149" s="10">
        <f>3/24000000*OO[[#This Row],[118 (03JUL1985 15:00:00)-Water Temperature (C)]]*OO[[#This Row],[60]]</f>
        <v>3.1668460415599999E-7</v>
      </c>
      <c r="BK149" s="10">
        <f>3/24000000*OO[[#This Row],[119 (03JUL1985 18:00:00)-Water Temperature (C)]]*OO[[#This Row],[61]]</f>
        <v>2.9922249804149997E-7</v>
      </c>
      <c r="BL149" s="10">
        <f>3/24000000*OO[[#This Row],[120 (03JUL1985 21:00:00)-Water Temperature (C)]]*OO[[#This Row],[62]]</f>
        <v>2.8081906316465001E-7</v>
      </c>
      <c r="BM149" s="10">
        <f>3/24000000*OO[[#This Row],[121 (04JUL1985 00:00:00)-Water Temperature (C)]]*OO[[#This Row],[63]]</f>
        <v>2.609526329912E-7</v>
      </c>
      <c r="BN149" s="10">
        <f>3/24000000*OO[[#This Row],[122 (04JUL1985 03:00:00)-Water Temperature (C)]]*OO[[#This Row],[64]]</f>
        <v>2.4664234078406251E-7</v>
      </c>
      <c r="BO149" s="10">
        <f>3/24000000*OO[[#This Row],[123 (04JUL1985 06:00:00)-Water Temperature (C)]]*OO[[#This Row],[65]]</f>
        <v>2.3043350338799994E-7</v>
      </c>
      <c r="BP149" s="10">
        <f>3/24000000*OO[[#This Row],[124 (04JUL1985 09:00:00)-Water Temperature (C)]]*OO[[#This Row],[66]]</f>
        <v>2.1878443944586249E-7</v>
      </c>
      <c r="BQ149" s="10">
        <f>3/24000000*OO[[#This Row],[125 (04JUL1985 12:00:00)-Water Temperature (C)]]*OO[[#This Row],[67]]</f>
        <v>2.0740261622514999E-7</v>
      </c>
      <c r="BR149" s="10">
        <f>3/24000000*OO[[#This Row],[126 (04JUL1985 15:00:00)-Water Temperature (C)]]*OO[[#This Row],[68]]</f>
        <v>1.9855349108099999E-7</v>
      </c>
      <c r="BS149" s="10">
        <f>3/24000000*OO[[#This Row],[127 (04JUL1985 18:00:00)-Water Temperature (C)]]*OO[[#This Row],[69]]</f>
        <v>1.919257953028E-7</v>
      </c>
      <c r="BT149" s="10">
        <f>3/24000000*OO[[#This Row],[128 (04JUL1985 21:00:00)-Water Temperature (C)]]*OO[[#This Row],[70]]</f>
        <v>1.8478796941150001E-7</v>
      </c>
      <c r="BU149" s="10">
        <f>3/24000000*OO[[#This Row],[129 (05JUL1985 00:00:00)-Water Temperature (C)]]*OO[[#This Row],[71]]</f>
        <v>1.7621149778240001E-7</v>
      </c>
      <c r="BV149" s="10">
        <f>3/24000000*OO[[#This Row],[130 (05JUL1985 03:00:00)-Water Temperature (C)]]*OO[[#This Row],[72]]</f>
        <v>1.71586307035E-7</v>
      </c>
      <c r="BW149" s="10">
        <f>3/24000000*OO[[#This Row],[131 (05JUL1985 06:00:00)-Water Temperature (C)]]*OO[[#This Row],[73]]</f>
        <v>1.637957194372125E-7</v>
      </c>
      <c r="BX149" s="10">
        <f>3/24000000*OO[[#This Row],[132 (05JUL1985 09:00:00)-Water Temperature (C)]]*OO[[#This Row],[74]]</f>
        <v>1.56851001126375E-7</v>
      </c>
      <c r="BY149" s="10">
        <f>3/24000000*OO[[#This Row],[133 (05JUL1985 12:00:00)-Water Temperature (C)]]*OO[[#This Row],[75]]</f>
        <v>1.4997181511875E-7</v>
      </c>
      <c r="BZ149" s="10">
        <f>3/24000000*OO[[#This Row],[134 (05JUL1985 15:00:00)-Water Temperature (C)]]*OO[[#This Row],[76]]</f>
        <v>1.4166218439956248E-7</v>
      </c>
      <c r="CA149" s="10">
        <f>3/24000000*OO[[#This Row],[135 (05JUL1985 18:00:00)-Water Temperature (C)]]*OO[[#This Row],[77]]</f>
        <v>1.3379432789049999E-7</v>
      </c>
      <c r="CB149" s="10">
        <f>3/24000000*OO[[#This Row],[136 (05JUL1985 21:00:00)-Water Temperature (C)]]*OO[[#This Row],[78]]</f>
        <v>1.26835843991925E-7</v>
      </c>
      <c r="CC149" s="10">
        <f>3/24000000*OO[[#This Row],[137 (06JUL1985 00:00:00)-Water Temperature (C)]]*OO[[#This Row],[79]]</f>
        <v>1.2071401911425E-7</v>
      </c>
      <c r="CD149" s="10">
        <f>3/24000000*OO[[#This Row],[138 (06JUL1985 03:00:00)-Water Temperature (C)]]*OO[[#This Row],[80]]</f>
        <v>1.1948281174529999E-7</v>
      </c>
      <c r="CE149" s="10">
        <f>3/24000000*OO[[#This Row],[139 (06JUL1985 06:00:00)-Water Temperature (C)]]*OO[[#This Row],[81]]</f>
        <v>1.1740755128925E-7</v>
      </c>
      <c r="CF149" s="10">
        <f>3/24000000*OO[[#This Row],[140 (06JUL1985 09:00:00)-Water Temperature (C)]]*OO[[#This Row],[82]]</f>
        <v>1.1613024100304999E-7</v>
      </c>
      <c r="CG149" s="10">
        <f>3/24000000*OO[[#This Row],[141 (06JUL1985 12:00:00)-Water Temperature (C)]]*OO[[#This Row],[83]]</f>
        <v>1.1653624734025E-7</v>
      </c>
      <c r="CH149" s="10">
        <f>3/24000000*OO[[#This Row],[142 (06JUL1985 15:00:00)-Water Temperature (C)]]*OO[[#This Row],[84]]</f>
        <v>1.1489845188824998E-7</v>
      </c>
      <c r="CI149" s="10">
        <f>3/24000000*OO[[#This Row],[143 (06JUL1985 18:00:00)-Water Temperature (C)]]*OO[[#This Row],[85]]</f>
        <v>1.1157577486976249E-7</v>
      </c>
      <c r="CJ149" s="10">
        <f>3/24000000*OO[[#This Row],[144 (06JUL1985 21:00:00)-Water Temperature (C)]]*OO[[#This Row],[86]]</f>
        <v>1.0783269932219998E-7</v>
      </c>
      <c r="CK149" s="10">
        <f>3/24000000*OO[[#This Row],[145 (07JUL1985 00:00:00)-Water Temperature (C)]]*OO[[#This Row],[87]]</f>
        <v>1.0442396248634999E-7</v>
      </c>
      <c r="CL149" s="10">
        <f>3/24000000*OO[[#This Row],[146 (07JUL1985 03:00:00)-Water Temperature (C)]]*OO[[#This Row],[88]]</f>
        <v>1.0376310225206249E-7</v>
      </c>
      <c r="CM149" s="10">
        <f>3/24000000*OO[[#This Row],[147 (07JUL1985 06:00:00)-Water Temperature (C)]]*OO[[#This Row],[89]]</f>
        <v>1.02547030425975E-7</v>
      </c>
      <c r="CN149" s="10">
        <f>3/24000000*OO[[#This Row],[148 (07JUL1985 09:00:00)-Water Temperature (C)]]*OO[[#This Row],[90]]</f>
        <v>1.0054813127205E-7</v>
      </c>
      <c r="CO149" s="10">
        <f>3/24000000*OO[[#This Row],[149 (07JUL1985 12:00:00)-Water Temperature (C)]]*OO[[#This Row],[91]]</f>
        <v>9.9054166072874984E-8</v>
      </c>
      <c r="CP149" s="10">
        <f>3/24000000*OO[[#This Row],[150 (07JUL1985 15:00:00)-Water Temperature (C)]]*OO[[#This Row],[92]]</f>
        <v>9.6174469664800008E-8</v>
      </c>
      <c r="CQ149" s="10">
        <f>3/24000000*OO[[#This Row],[151 (07JUL1985 18:00:00)-Water Temperature (C)]]*OO[[#This Row],[93]]</f>
        <v>9.2234861423999988E-8</v>
      </c>
      <c r="CR149" s="10">
        <f>3/24000000*OO[[#This Row],[152 (07JUL1985 21:00:00)-Water Temperature (C)]]*OO[[#This Row],[94]]</f>
        <v>8.6838659603762486E-8</v>
      </c>
      <c r="CS149" s="10">
        <f>3/24000000*OO[[#This Row],[153 (08JUL1985 00:00:00)-Water Temperature (C)]]*OO[[#This Row],[95]]</f>
        <v>8.0321426677999984E-8</v>
      </c>
      <c r="CT149" s="10">
        <f>3/24000000*OO[[#This Row],[154 (08JUL1985 03:00:00)-Water Temperature (C)]]*OO[[#This Row],[96]]</f>
        <v>7.5065641757249996E-8</v>
      </c>
      <c r="CU149" s="10">
        <f>3/24000000*OO[[#This Row],[155 (08JUL1985 06:00:00)-Water Temperature (C)]]*OO[[#This Row],[97]]</f>
        <v>7.1752342390000005E-8</v>
      </c>
      <c r="CV149" s="10">
        <f>3/24000000*OO[[#This Row],[156 (08JUL1985 09:00:00)-Water Temperature (C)]]*OO[[#This Row],[98]]</f>
        <v>6.8207308920449993E-8</v>
      </c>
      <c r="CW149" s="10">
        <f>3/24000000*OO[[#This Row],[157 (08JUL1985 12:00:00)-Water Temperature (C)]]*OO[[#This Row],[99]]</f>
        <v>6.5313099656900003E-8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0</v>
      </c>
      <c r="G150" s="10">
        <f>3/24*OO[[#This Row],[63 (26JUN1985 18:00:00)-Water Temperature (C)]]*OO[[#This Row],[5]]/SUM(OO[5])</f>
        <v>2.3518116449204121E-32</v>
      </c>
      <c r="H150" s="10">
        <f>3/24*OO[[#This Row],[64 (26JUN1985 21:00:00)-Water Temperature (C)]]*OO[[#This Row],[6]]/SUM(OO[6])</f>
        <v>3.473040875366331E-21</v>
      </c>
      <c r="I150" s="10">
        <f>3/24*OO[[#This Row],[65 (27JUN1985 00:00:00)-Water Temperature (C)]]*OO[[#This Row],[7]]/SUM(OO[7])</f>
        <v>6.6789735792874478E-10</v>
      </c>
      <c r="J150" s="10">
        <f>3/24*OO[[#This Row],[66 (27JUN1985 03:00:00)-Water Temperature (C)]]*OO[[#This Row],[8]]/SUM(OO[8])</f>
        <v>8.9512521993222335E-6</v>
      </c>
      <c r="K150" s="10">
        <f>3/24*OO[[#This Row],[67 (27JUN1985 06:00:00)-Water Temperature (C)]]*OO[[#This Row],[9]]/SUM(OO[9])</f>
        <v>1.3295298168211575E-3</v>
      </c>
      <c r="L150" s="10">
        <f>3/24*OO[[#This Row],[68 (27JUN1985 09:00:00)-Water Temperature (C)]]*OO[[#This Row],[10]]/SUM(OO[10])</f>
        <v>2.111362582277675E-2</v>
      </c>
      <c r="M150" s="10">
        <f>3/24*OO[[#This Row],[69 (27JUN1985 12:00:00)-Water Temperature (C)]]*OO[[#This Row],[11]]/SUM(OO[11])</f>
        <v>7.4780133589824632E-2</v>
      </c>
      <c r="N150" s="10">
        <f>3/24*OO[[#This Row],[70 (27JUN1985 15:00:00)-Water Temperature (C)]]*OO[[#This Row],[12]]/SUM(OO[12])</f>
        <v>8.7605851705523416E-2</v>
      </c>
      <c r="O150" s="10">
        <f>3/24*OO[[#This Row],[71 (27JUN1985 18:00:00)-Water Temperature (C)]]*OO[[#This Row],[13]]/SUM(OO[13])</f>
        <v>4.5029847415322448E-2</v>
      </c>
      <c r="P150" s="10">
        <f>3/24*OO[[#This Row],[72 (27JUN1985 21:00:00)-Water Temperature (C)]]*OO[[#This Row],[14]]/SUM(OO[14])</f>
        <v>1.2341875305053355E-2</v>
      </c>
      <c r="Q150" s="10">
        <f>3/24*OO[[#This Row],[73 (28JUN1985 00:00:00)-Water Temperature (C)]]*OO[[#This Row],[15]]/SUM(OO[15])</f>
        <v>2.1849801463149346E-3</v>
      </c>
      <c r="R150" s="10">
        <f>3/24*OO[[#This Row],[74 (28JUN1985 03:00:00)-Water Temperature (C)]]*OO[[#This Row],[16]]/SUM(OO[16])</f>
        <v>3.2446172594650485E-4</v>
      </c>
      <c r="S150" s="10">
        <f>3/24*OO[[#This Row],[75 (28JUN1985 06:00:00)-Water Temperature (C)]]*OO[[#This Row],[17]]/SUM(OO[17])</f>
        <v>8.0145459595592662E-5</v>
      </c>
      <c r="T150" s="10">
        <f>3/24*OO[[#This Row],[76 (28JUN1985 09:00:00)-Water Temperature (C)]]*OO[[#This Row],[18]]/SUM(OO[18])</f>
        <v>5.7285542644754087E-5</v>
      </c>
      <c r="U150" s="10">
        <f>3/24*OO[[#This Row],[77 (28JUN1985 12:00:00)-Water Temperature (C)]]*OO[[#This Row],[19]]/SUM(OO[19])</f>
        <v>6.1044054850929185E-5</v>
      </c>
      <c r="V150" s="10">
        <f>3/24000000*OO[[#This Row],[78 (28JUN1985 15:00:00)-Water Temperature (C)]]*OO[[#This Row],[20]]</f>
        <v>6.4570943753812485E-5</v>
      </c>
      <c r="W150" s="10">
        <f>3/24000000*OO[[#This Row],[79 (28JUN1985 18:00:00)-Water Temperature (C)]]*OO[[#This Row],[21]]</f>
        <v>6.3691744070037501E-5</v>
      </c>
      <c r="X150" s="10">
        <f>3/24000000*OO[[#This Row],[80 (28JUN1985 21:00:00)-Water Temperature (C)]]*OO[[#This Row],[22]]</f>
        <v>5.8820609650499994E-5</v>
      </c>
      <c r="Y150" s="10">
        <f>3/24000000*OO[[#This Row],[81 (29JUN1985 00:00:00)-Water Temperature (C)]]*OO[[#This Row],[23]]</f>
        <v>5.2396657313000001E-5</v>
      </c>
      <c r="Z150" s="10">
        <f>3/24000000*OO[[#This Row],[82 (29JUN1985 03:00:00)-Water Temperature (C)]]*OO[[#This Row],[24]]</f>
        <v>4.7096031776500001E-5</v>
      </c>
      <c r="AA150" s="10">
        <f>3/24000000*OO[[#This Row],[83 (29JUN1985 06:00:00)-Water Temperature (C)]]*OO[[#This Row],[25]]</f>
        <v>4.2906575042099989E-5</v>
      </c>
      <c r="AB150" s="10">
        <f>3/24000000*OO[[#This Row],[84 (29JUN1985 09:00:00)-Water Temperature (C)]]*OO[[#This Row],[26]]</f>
        <v>3.9182671404249999E-5</v>
      </c>
      <c r="AC150" s="10">
        <f>3/24000000*OO[[#This Row],[85 (29JUN1985 12:00:00)-Water Temperature (C)]]*OO[[#This Row],[27]]</f>
        <v>3.5724629894437498E-5</v>
      </c>
      <c r="AD150" s="10">
        <f>3/24000000*OO[[#This Row],[86 (29JUN1985 15:00:00)-Water Temperature (C)]]*OO[[#This Row],[28]]</f>
        <v>3.1853526434099995E-5</v>
      </c>
      <c r="AE150" s="10">
        <f>3/24000000*OO[[#This Row],[88 (29JUN1985 21:00:00)-Water Temperature (C)]]*OO[[#This Row],[30]]</f>
        <v>2.4822660905684998E-5</v>
      </c>
      <c r="AF150" s="10">
        <f>3/24000000*OO[[#This Row],[88 (29JUN1985 21:00:00)-Water Temperature (C)]]*OO[[#This Row],[30]]</f>
        <v>2.4822660905684998E-5</v>
      </c>
      <c r="AG150" s="10">
        <f>3/24000000*OO[[#This Row],[89 (30JUN1985 00:00:00)-Water Temperature (C)]]*OO[[#This Row],[31]]</f>
        <v>2.1386330927680002E-5</v>
      </c>
      <c r="AH150" s="10">
        <f>3/24000000*OO[[#This Row],[90 (30JUN1985 03:00:00)-Water Temperature (C)]]*OO[[#This Row],[32]]</f>
        <v>1.8642101774039997E-5</v>
      </c>
      <c r="AI150" s="10">
        <f>3/24000000*OO[[#This Row],[91 (30JUN1985 06:00:00)-Water Temperature (C)]]*OO[[#This Row],[33]]</f>
        <v>1.6461945211519999E-5</v>
      </c>
      <c r="AJ150" s="10">
        <f>3/24000000*OO[[#This Row],[92 (30JUN1985 09:00:00)-Water Temperature (C)]]*OO[[#This Row],[34]]</f>
        <v>1.4822859993174999E-5</v>
      </c>
      <c r="AK150" s="10">
        <f>3/24000000*OO[[#This Row],[93 (30JUN1985 12:00:00)-Water Temperature (C)]]*OO[[#This Row],[35]]</f>
        <v>1.3421980827914998E-5</v>
      </c>
      <c r="AL150" s="10">
        <f>3/24000000*OO[[#This Row],[94 (30JUN1985 15:00:00)-Water Temperature (C)]]*OO[[#This Row],[36]]</f>
        <v>1.1926894759219999E-5</v>
      </c>
      <c r="AM150" s="10">
        <f>3/24000000*OO[[#This Row],[95 (30JUN1985 18:00:00)-Water Temperature (C)]]*OO[[#This Row],[37]]</f>
        <v>1.0490387046943748E-5</v>
      </c>
      <c r="AN150" s="10">
        <f>3/24000000*OO[[#This Row],[96 (30JUN1985 21:00:00)-Water Temperature (C)]]*OO[[#This Row],[38]]</f>
        <v>9.2350397093624992E-6</v>
      </c>
      <c r="AO150" s="10">
        <f>3/24000000*OO[[#This Row],[97 (01JUL1985 00:00:00)-Water Temperature (C)]]*OO[[#This Row],[39]]</f>
        <v>8.1452091958150007E-6</v>
      </c>
      <c r="AP150" s="10">
        <f>3/24000000*OO[[#This Row],[98 (01JUL1985 03:00:00)-Water Temperature (C)]]*OO[[#This Row],[40]]</f>
        <v>7.4066489161200012E-6</v>
      </c>
      <c r="AQ150" s="10">
        <f>3/24000000*OO[[#This Row],[99 (01JUL1985 06:00:00)-Water Temperature (C)]]*OO[[#This Row],[41]]</f>
        <v>6.6240859183650007E-6</v>
      </c>
      <c r="AR150" s="10">
        <f>3/24000000*OO[[#This Row],[100 (01JUL1985 09:00:00)-Water Temperature (C)]]*OO[[#This Row],[42]]</f>
        <v>5.8942579536400002E-6</v>
      </c>
      <c r="AS150" s="10">
        <f>3/24000000*OO[[#This Row],[101 (01JUL1985 12:00:00)-Water Temperature (C)]]*OO[[#This Row],[43]]</f>
        <v>5.1937406440424994E-6</v>
      </c>
      <c r="AT150" s="10">
        <f>3/24000000*OO[[#This Row],[102 (01JUL1985 15:00:00)-Water Temperature (C)]]*OO[[#This Row],[44]]</f>
        <v>4.4552998852399998E-6</v>
      </c>
      <c r="AU150" s="10">
        <f>3/24000000*OO[[#This Row],[103 (01JUL1985 18:00:00)-Water Temperature (C)]]*OO[[#This Row],[45]]</f>
        <v>3.6314658112687501E-6</v>
      </c>
      <c r="AV150" s="10">
        <f>3/24000000*OO[[#This Row],[104 (01JUL1985 21:00:00)-Water Temperature (C)]]*OO[[#This Row],[46]]</f>
        <v>2.7611023356525002E-6</v>
      </c>
      <c r="AW150" s="10">
        <f>3/24000000*OO[[#This Row],[105 (02JUL1985 00:00:00)-Water Temperature (C)]]*OO[[#This Row],[47]]</f>
        <v>1.9737353265589997E-6</v>
      </c>
      <c r="AX150" s="10">
        <f>3/24000000*OO[[#This Row],[106 (02JUL1985 03:00:00)-Water Temperature (C)]]*OO[[#This Row],[48]]</f>
        <v>1.418044140315E-6</v>
      </c>
      <c r="AY150" s="10">
        <f>3/24000000*OO[[#This Row],[107 (02JUL1985 06:00:00)-Water Temperature (C)]]*OO[[#This Row],[49]]</f>
        <v>1.0322976140184997E-6</v>
      </c>
      <c r="AZ150" s="10">
        <f>3/24000000*OO[[#This Row],[108 (02JUL1985 09:00:00)-Water Temperature (C)]]*OO[[#This Row],[50]]</f>
        <v>7.9281197486437497E-7</v>
      </c>
      <c r="BA150" s="10">
        <f>3/24000000*OO[[#This Row],[109 (02JUL1985 12:00:00)-Water Temperature (C)]]*OO[[#This Row],[51]]</f>
        <v>6.5260151120112499E-7</v>
      </c>
      <c r="BB150" s="10">
        <f>3/24000000*OO[[#This Row],[110 (02JUL1985 15:00:00)-Water Temperature (C)]]*OO[[#This Row],[52]]</f>
        <v>5.6007969310949994E-7</v>
      </c>
      <c r="BC150" s="10">
        <f>3/24000000*OO[[#This Row],[111 (02JUL1985 18:00:00)-Water Temperature (C)]]*OO[[#This Row],[53]]</f>
        <v>4.9595521715887497E-7</v>
      </c>
      <c r="BD150" s="10">
        <f>3/24000000*OO[[#This Row],[112 (02JUL1985 21:00:00)-Water Temperature (C)]]*OO[[#This Row],[54]]</f>
        <v>4.4963025701824992E-7</v>
      </c>
      <c r="BE150" s="10">
        <f>3/24000000*OO[[#This Row],[113 (03JUL1985 00:00:00)-Water Temperature (C)]]*OO[[#This Row],[55]]</f>
        <v>4.0955169482099999E-7</v>
      </c>
      <c r="BF150" s="10">
        <f>3/24000000*OO[[#This Row],[114 (03JUL1985 03:00:00)-Water Temperature (C)]]*OO[[#This Row],[56]]</f>
        <v>3.8529055578600002E-7</v>
      </c>
      <c r="BG150" s="10">
        <f>3/24000000*OO[[#This Row],[115 (03JUL1985 06:00:00)-Water Temperature (C)]]*OO[[#This Row],[57]]</f>
        <v>3.662744675145E-7</v>
      </c>
      <c r="BH150" s="10">
        <f>3/24000000*OO[[#This Row],[116 (03JUL1985 09:00:00)-Water Temperature (C)]]*OO[[#This Row],[58]]</f>
        <v>3.4997995897362501E-7</v>
      </c>
      <c r="BI150" s="10">
        <f>3/24000000*OO[[#This Row],[117 (03JUL1985 12:00:00)-Water Temperature (C)]]*OO[[#This Row],[59]]</f>
        <v>3.3765045652700005E-7</v>
      </c>
      <c r="BJ150" s="10">
        <f>3/24000000*OO[[#This Row],[118 (03JUL1985 15:00:00)-Water Temperature (C)]]*OO[[#This Row],[60]]</f>
        <v>3.2098261692374996E-7</v>
      </c>
      <c r="BK150" s="10">
        <f>3/24000000*OO[[#This Row],[119 (03JUL1985 18:00:00)-Water Temperature (C)]]*OO[[#This Row],[61]]</f>
        <v>3.0307458188700001E-7</v>
      </c>
      <c r="BL150" s="10">
        <f>3/24000000*OO[[#This Row],[120 (03JUL1985 21:00:00)-Water Temperature (C)]]*OO[[#This Row],[62]]</f>
        <v>2.8491140223975001E-7</v>
      </c>
      <c r="BM150" s="10">
        <f>3/24000000*OO[[#This Row],[121 (04JUL1985 00:00:00)-Water Temperature (C)]]*OO[[#This Row],[63]]</f>
        <v>2.6523770948100001E-7</v>
      </c>
      <c r="BN150" s="10">
        <f>3/24000000*OO[[#This Row],[122 (04JUL1985 03:00:00)-Water Temperature (C)]]*OO[[#This Row],[64]]</f>
        <v>2.5099867128618751E-7</v>
      </c>
      <c r="BO150" s="10">
        <f>3/24000000*OO[[#This Row],[123 (04JUL1985 06:00:00)-Water Temperature (C)]]*OO[[#This Row],[65]]</f>
        <v>2.3452929092625E-7</v>
      </c>
      <c r="BP150" s="10">
        <f>3/24000000*OO[[#This Row],[124 (04JUL1985 09:00:00)-Water Temperature (C)]]*OO[[#This Row],[66]]</f>
        <v>2.2228934124214997E-7</v>
      </c>
      <c r="BQ150" s="10">
        <f>3/24000000*OO[[#This Row],[125 (04JUL1985 12:00:00)-Water Temperature (C)]]*OO[[#This Row],[67]]</f>
        <v>2.1045188742224997E-7</v>
      </c>
      <c r="BR150" s="10">
        <f>3/24000000*OO[[#This Row],[126 (04JUL1985 15:00:00)-Water Temperature (C)]]*OO[[#This Row],[68]]</f>
        <v>2.01136034690325E-7</v>
      </c>
      <c r="BS150" s="10">
        <f>3/24000000*OO[[#This Row],[127 (04JUL1985 18:00:00)-Water Temperature (C)]]*OO[[#This Row],[69]]</f>
        <v>1.9444929122877499E-7</v>
      </c>
      <c r="BT150" s="10">
        <f>3/24000000*OO[[#This Row],[128 (04JUL1985 21:00:00)-Water Temperature (C)]]*OO[[#This Row],[70]]</f>
        <v>1.8730428634259997E-7</v>
      </c>
      <c r="BU150" s="10">
        <f>3/24000000*OO[[#This Row],[129 (05JUL1985 00:00:00)-Water Temperature (C)]]*OO[[#This Row],[71]]</f>
        <v>1.7883273983508751E-7</v>
      </c>
      <c r="BV150" s="10">
        <f>3/24000000*OO[[#This Row],[130 (05JUL1985 03:00:00)-Water Temperature (C)]]*OO[[#This Row],[72]]</f>
        <v>1.7426562093067499E-7</v>
      </c>
      <c r="BW150" s="10">
        <f>3/24000000*OO[[#This Row],[131 (05JUL1985 06:00:00)-Water Temperature (C)]]*OO[[#This Row],[73]]</f>
        <v>1.6644921477999997E-7</v>
      </c>
      <c r="BX150" s="10">
        <f>3/24000000*OO[[#This Row],[132 (05JUL1985 09:00:00)-Water Temperature (C)]]*OO[[#This Row],[74]]</f>
        <v>1.59192985539225E-7</v>
      </c>
      <c r="BY150" s="10">
        <f>3/24000000*OO[[#This Row],[133 (05JUL1985 12:00:00)-Water Temperature (C)]]*OO[[#This Row],[75]]</f>
        <v>1.52266928721375E-7</v>
      </c>
      <c r="BZ150" s="10">
        <f>3/24000000*OO[[#This Row],[134 (05JUL1985 15:00:00)-Water Temperature (C)]]*OO[[#This Row],[76]]</f>
        <v>1.4367179856373751E-7</v>
      </c>
      <c r="CA150" s="10">
        <f>3/24000000*OO[[#This Row],[135 (05JUL1985 18:00:00)-Water Temperature (C)]]*OO[[#This Row],[77]]</f>
        <v>1.3550797521449999E-7</v>
      </c>
      <c r="CB150" s="10">
        <f>3/24000000*OO[[#This Row],[136 (05JUL1985 21:00:00)-Water Temperature (C)]]*OO[[#This Row],[78]]</f>
        <v>1.285047547091875E-7</v>
      </c>
      <c r="CC150" s="10">
        <f>3/24000000*OO[[#This Row],[137 (06JUL1985 00:00:00)-Water Temperature (C)]]*OO[[#This Row],[79]]</f>
        <v>1.2235397319123748E-7</v>
      </c>
      <c r="CD150" s="10">
        <f>3/24000000*OO[[#This Row],[138 (06JUL1985 03:00:00)-Water Temperature (C)]]*OO[[#This Row],[80]]</f>
        <v>1.2115479101860001E-7</v>
      </c>
      <c r="CE150" s="10">
        <f>3/24000000*OO[[#This Row],[139 (06JUL1985 06:00:00)-Water Temperature (C)]]*OO[[#This Row],[81]]</f>
        <v>1.1905410718809998E-7</v>
      </c>
      <c r="CF150" s="10">
        <f>3/24000000*OO[[#This Row],[140 (06JUL1985 09:00:00)-Water Temperature (C)]]*OO[[#This Row],[82]]</f>
        <v>1.1757945485440001E-7</v>
      </c>
      <c r="CG150" s="10">
        <f>3/24000000*OO[[#This Row],[141 (06JUL1985 12:00:00)-Water Temperature (C)]]*OO[[#This Row],[83]]</f>
        <v>1.179289448625E-7</v>
      </c>
      <c r="CH150" s="10">
        <f>3/24000000*OO[[#This Row],[142 (06JUL1985 15:00:00)-Water Temperature (C)]]*OO[[#This Row],[84]]</f>
        <v>1.1614160104295E-7</v>
      </c>
      <c r="CI150" s="10">
        <f>3/24000000*OO[[#This Row],[143 (06JUL1985 18:00:00)-Water Temperature (C)]]*OO[[#This Row],[85]]</f>
        <v>1.125993053696875E-7</v>
      </c>
      <c r="CJ150" s="10">
        <f>3/24000000*OO[[#This Row],[144 (06JUL1985 21:00:00)-Water Temperature (C)]]*OO[[#This Row],[86]]</f>
        <v>1.0896189045999999E-7</v>
      </c>
      <c r="CK150" s="10">
        <f>3/24000000*OO[[#This Row],[145 (07JUL1985 00:00:00)-Water Temperature (C)]]*OO[[#This Row],[87]]</f>
        <v>1.056874481888E-7</v>
      </c>
      <c r="CL150" s="10">
        <f>3/24000000*OO[[#This Row],[146 (07JUL1985 03:00:00)-Water Temperature (C)]]*OO[[#This Row],[88]]</f>
        <v>1.0515406649265E-7</v>
      </c>
      <c r="CM150" s="10">
        <f>3/24000000*OO[[#This Row],[147 (07JUL1985 06:00:00)-Water Temperature (C)]]*OO[[#This Row],[89]]</f>
        <v>1.0397373177406248E-7</v>
      </c>
      <c r="CN150" s="10">
        <f>3/24000000*OO[[#This Row],[148 (07JUL1985 09:00:00)-Water Temperature (C)]]*OO[[#This Row],[90]]</f>
        <v>1.0189225384919999E-7</v>
      </c>
      <c r="CO150" s="10">
        <f>3/24000000*OO[[#This Row],[149 (07JUL1985 12:00:00)-Water Temperature (C)]]*OO[[#This Row],[91]]</f>
        <v>1.002532123032E-7</v>
      </c>
      <c r="CP150" s="10">
        <f>3/24000000*OO[[#This Row],[150 (07JUL1985 15:00:00)-Water Temperature (C)]]*OO[[#This Row],[92]]</f>
        <v>9.7264784173874994E-8</v>
      </c>
      <c r="CQ150" s="10">
        <f>3/24000000*OO[[#This Row],[151 (07JUL1985 18:00:00)-Water Temperature (C)]]*OO[[#This Row],[93]]</f>
        <v>9.3364745369449994E-8</v>
      </c>
      <c r="CR150" s="10">
        <f>3/24000000*OO[[#This Row],[152 (07JUL1985 21:00:00)-Water Temperature (C)]]*OO[[#This Row],[94]]</f>
        <v>8.8180110732000011E-8</v>
      </c>
      <c r="CS150" s="10">
        <f>3/24000000*OO[[#This Row],[153 (08JUL1985 00:00:00)-Water Temperature (C)]]*OO[[#This Row],[95]]</f>
        <v>8.1710124418162506E-8</v>
      </c>
      <c r="CT150" s="10">
        <f>3/24000000*OO[[#This Row],[154 (08JUL1985 03:00:00)-Water Temperature (C)]]*OO[[#This Row],[96]]</f>
        <v>7.6340626502749989E-8</v>
      </c>
      <c r="CU150" s="10">
        <f>3/24000000*OO[[#This Row],[155 (08JUL1985 06:00:00)-Water Temperature (C)]]*OO[[#This Row],[97]]</f>
        <v>7.2923298473250006E-8</v>
      </c>
      <c r="CV150" s="10">
        <f>3/24000000*OO[[#This Row],[156 (08JUL1985 09:00:00)-Water Temperature (C)]]*OO[[#This Row],[98]]</f>
        <v>6.9213239941599999E-8</v>
      </c>
      <c r="CW150" s="10">
        <f>3/24000000*OO[[#This Row],[157 (08JUL1985 12:00:00)-Water Temperature (C)]]*OO[[#This Row],[99]]</f>
        <v>6.6186686806725E-8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3.7372932818984771E-33</v>
      </c>
      <c r="H151" s="10">
        <f>3/24*OO[[#This Row],[64 (26JUN1985 21:00:00)-Water Temperature (C)]]*OO[[#This Row],[6]]/SUM(OO[6])</f>
        <v>5.560333712012412E-22</v>
      </c>
      <c r="I151" s="10">
        <f>3/24*OO[[#This Row],[65 (27JUN1985 00:00:00)-Water Temperature (C)]]*OO[[#This Row],[7]]/SUM(OO[7])</f>
        <v>1.9114512166434122E-10</v>
      </c>
      <c r="J151" s="10">
        <f>3/24*OO[[#This Row],[66 (27JUN1985 03:00:00)-Water Temperature (C)]]*OO[[#This Row],[8]]/SUM(OO[8])</f>
        <v>5.1180172368999007E-6</v>
      </c>
      <c r="K151" s="10">
        <f>3/24*OO[[#This Row],[67 (27JUN1985 06:00:00)-Water Temperature (C)]]*OO[[#This Row],[9]]/SUM(OO[9])</f>
        <v>9.5098447873895179E-4</v>
      </c>
      <c r="L151" s="10">
        <f>3/24*OO[[#This Row],[68 (27JUN1985 09:00:00)-Water Temperature (C)]]*OO[[#This Row],[10]]/SUM(OO[10])</f>
        <v>1.7602091355763384E-2</v>
      </c>
      <c r="M151" s="10">
        <f>3/24*OO[[#This Row],[69 (27JUN1985 12:00:00)-Water Temperature (C)]]*OO[[#This Row],[11]]/SUM(OO[11])</f>
        <v>7.0338974335748414E-2</v>
      </c>
      <c r="N151" s="10">
        <f>3/24*OO[[#This Row],[70 (27JUN1985 15:00:00)-Water Temperature (C)]]*OO[[#This Row],[12]]/SUM(OO[12])</f>
        <v>9.0812376790749688E-2</v>
      </c>
      <c r="O151" s="10">
        <f>3/24*OO[[#This Row],[71 (27JUN1985 18:00:00)-Water Temperature (C)]]*OO[[#This Row],[13]]/SUM(OO[13])</f>
        <v>5.0517337894014802E-2</v>
      </c>
      <c r="P151" s="10">
        <f>3/24*OO[[#This Row],[72 (27JUN1985 21:00:00)-Water Temperature (C)]]*OO[[#This Row],[14]]/SUM(OO[14])</f>
        <v>1.4771949058765237E-2</v>
      </c>
      <c r="Q151" s="10">
        <f>3/24*OO[[#This Row],[73 (28JUN1985 00:00:00)-Water Temperature (C)]]*OO[[#This Row],[15]]/SUM(OO[15])</f>
        <v>2.7373045357709383E-3</v>
      </c>
      <c r="R151" s="10">
        <f>3/24*OO[[#This Row],[74 (28JUN1985 03:00:00)-Water Temperature (C)]]*OO[[#This Row],[16]]/SUM(OO[16])</f>
        <v>4.0850489516898962E-4</v>
      </c>
      <c r="S151" s="10">
        <f>3/24*OO[[#This Row],[75 (28JUN1985 06:00:00)-Water Temperature (C)]]*OO[[#This Row],[17]]/SUM(OO[17])</f>
        <v>9.0478414829881759E-5</v>
      </c>
      <c r="T151" s="10">
        <f>3/24*OO[[#This Row],[76 (28JUN1985 09:00:00)-Water Temperature (C)]]*OO[[#This Row],[18]]/SUM(OO[18])</f>
        <v>5.8431570994753138E-5</v>
      </c>
      <c r="U151" s="10">
        <f>3/24*OO[[#This Row],[77 (28JUN1985 12:00:00)-Water Temperature (C)]]*OO[[#This Row],[19]]/SUM(OO[19])</f>
        <v>6.1093721363499607E-5</v>
      </c>
      <c r="V151" s="10">
        <f>3/24000000*OO[[#This Row],[78 (28JUN1985 15:00:00)-Water Temperature (C)]]*OO[[#This Row],[20]]</f>
        <v>6.4804040060812494E-5</v>
      </c>
      <c r="W151" s="10">
        <f>3/24000000*OO[[#This Row],[79 (28JUN1985 18:00:00)-Water Temperature (C)]]*OO[[#This Row],[21]]</f>
        <v>6.431961560114999E-5</v>
      </c>
      <c r="X151" s="10">
        <f>3/24000000*OO[[#This Row],[80 (28JUN1985 21:00:00)-Water Temperature (C)]]*OO[[#This Row],[22]]</f>
        <v>5.9676059109450003E-5</v>
      </c>
      <c r="Y151" s="10">
        <f>3/24000000*OO[[#This Row],[81 (29JUN1985 00:00:00)-Water Temperature (C)]]*OO[[#This Row],[23]]</f>
        <v>5.3222474314249999E-5</v>
      </c>
      <c r="Z151" s="10">
        <f>3/24000000*OO[[#This Row],[82 (29JUN1985 03:00:00)-Water Temperature (C)]]*OO[[#This Row],[24]]</f>
        <v>4.7787977057662494E-5</v>
      </c>
      <c r="AA151" s="10">
        <f>3/24000000*OO[[#This Row],[83 (29JUN1985 06:00:00)-Water Temperature (C)]]*OO[[#This Row],[25]]</f>
        <v>4.3401992271299998E-5</v>
      </c>
      <c r="AB151" s="10">
        <f>3/24000000*OO[[#This Row],[84 (29JUN1985 09:00:00)-Water Temperature (C)]]*OO[[#This Row],[26]]</f>
        <v>3.9477894885E-5</v>
      </c>
      <c r="AC151" s="10">
        <f>3/24000000*OO[[#This Row],[85 (29JUN1985 12:00:00)-Water Temperature (C)]]*OO[[#This Row],[27]]</f>
        <v>3.5955148608637498E-5</v>
      </c>
      <c r="AD151" s="10">
        <f>3/24000000*OO[[#This Row],[86 (29JUN1985 15:00:00)-Water Temperature (C)]]*OO[[#This Row],[28]]</f>
        <v>3.20377899874875E-5</v>
      </c>
      <c r="AE151" s="10">
        <f>3/24000000*OO[[#This Row],[88 (29JUN1985 21:00:00)-Water Temperature (C)]]*OO[[#This Row],[30]]</f>
        <v>2.4981278001429999E-5</v>
      </c>
      <c r="AF151" s="10">
        <f>3/24000000*OO[[#This Row],[88 (29JUN1985 21:00:00)-Water Temperature (C)]]*OO[[#This Row],[30]]</f>
        <v>2.4981278001429999E-5</v>
      </c>
      <c r="AG151" s="10">
        <f>3/24000000*OO[[#This Row],[89 (30JUN1985 00:00:00)-Water Temperature (C)]]*OO[[#This Row],[31]]</f>
        <v>2.1539125877374999E-5</v>
      </c>
      <c r="AH151" s="10">
        <f>3/24000000*OO[[#This Row],[90 (30JUN1985 03:00:00)-Water Temperature (C)]]*OO[[#This Row],[32]]</f>
        <v>1.8775763419538752E-5</v>
      </c>
      <c r="AI151" s="10">
        <f>3/24000000*OO[[#This Row],[91 (30JUN1985 06:00:00)-Water Temperature (C)]]*OO[[#This Row],[33]]</f>
        <v>1.6549238597386247E-5</v>
      </c>
      <c r="AJ151" s="10">
        <f>3/24000000*OO[[#This Row],[92 (30JUN1985 09:00:00)-Water Temperature (C)]]*OO[[#This Row],[34]]</f>
        <v>1.4859815311687498E-5</v>
      </c>
      <c r="AK151" s="10">
        <f>3/24000000*OO[[#This Row],[93 (30JUN1985 12:00:00)-Water Temperature (C)]]*OO[[#This Row],[35]]</f>
        <v>1.34357368921875E-5</v>
      </c>
      <c r="AL151" s="10">
        <f>3/24000000*OO[[#This Row],[94 (30JUN1985 15:00:00)-Water Temperature (C)]]*OO[[#This Row],[36]]</f>
        <v>1.1929851799949998E-5</v>
      </c>
      <c r="AM151" s="10">
        <f>3/24000000*OO[[#This Row],[95 (30JUN1985 18:00:00)-Water Temperature (C)]]*OO[[#This Row],[37]]</f>
        <v>1.0486536177187497E-5</v>
      </c>
      <c r="AN151" s="10">
        <f>3/24000000*OO[[#This Row],[96 (30JUN1985 21:00:00)-Water Temperature (C)]]*OO[[#This Row],[38]]</f>
        <v>9.2372533883524991E-6</v>
      </c>
      <c r="AO151" s="10">
        <f>3/24000000*OO[[#This Row],[97 (01JUL1985 00:00:00)-Water Temperature (C)]]*OO[[#This Row],[39]]</f>
        <v>8.155964058899999E-6</v>
      </c>
      <c r="AP151" s="10">
        <f>3/24000000*OO[[#This Row],[98 (01JUL1985 03:00:00)-Water Temperature (C)]]*OO[[#This Row],[40]]</f>
        <v>7.4263239137924995E-6</v>
      </c>
      <c r="AQ151" s="10">
        <f>3/24000000*OO[[#This Row],[99 (01JUL1985 06:00:00)-Water Temperature (C)]]*OO[[#This Row],[41]]</f>
        <v>6.6448839179825003E-6</v>
      </c>
      <c r="AR151" s="10">
        <f>3/24000000*OO[[#This Row],[100 (01JUL1985 09:00:00)-Water Temperature (C)]]*OO[[#This Row],[42]]</f>
        <v>5.9037515001562504E-6</v>
      </c>
      <c r="AS151" s="10">
        <f>3/24000000*OO[[#This Row],[101 (01JUL1985 12:00:00)-Water Temperature (C)]]*OO[[#This Row],[43]]</f>
        <v>5.2022307986000001E-6</v>
      </c>
      <c r="AT151" s="10">
        <f>3/24000000*OO[[#This Row],[102 (01JUL1985 15:00:00)-Water Temperature (C)]]*OO[[#This Row],[44]]</f>
        <v>4.4751488107724995E-6</v>
      </c>
      <c r="AU151" s="10">
        <f>3/24000000*OO[[#This Row],[103 (01JUL1985 18:00:00)-Water Temperature (C)]]*OO[[#This Row],[45]]</f>
        <v>3.6727074808399992E-6</v>
      </c>
      <c r="AV151" s="10">
        <f>3/24000000*OO[[#This Row],[104 (01JUL1985 21:00:00)-Water Temperature (C)]]*OO[[#This Row],[46]]</f>
        <v>2.8209698140799995E-6</v>
      </c>
      <c r="AW151" s="10">
        <f>3/24000000*OO[[#This Row],[105 (02JUL1985 00:00:00)-Water Temperature (C)]]*OO[[#This Row],[47]]</f>
        <v>2.0336670961462502E-6</v>
      </c>
      <c r="AX151" s="10">
        <f>3/24000000*OO[[#This Row],[106 (02JUL1985 03:00:00)-Water Temperature (C)]]*OO[[#This Row],[48]]</f>
        <v>1.4646897109844997E-6</v>
      </c>
      <c r="AY151" s="10">
        <f>3/24000000*OO[[#This Row],[107 (02JUL1985 06:00:00)-Water Temperature (C)]]*OO[[#This Row],[49]]</f>
        <v>1.0614786584747501E-6</v>
      </c>
      <c r="AZ151" s="10">
        <f>3/24000000*OO[[#This Row],[108 (02JUL1985 09:00:00)-Water Temperature (C)]]*OO[[#This Row],[50]]</f>
        <v>8.0754996186150002E-7</v>
      </c>
      <c r="BA151" s="10">
        <f>3/24000000*OO[[#This Row],[109 (02JUL1985 12:00:00)-Water Temperature (C)]]*OO[[#This Row],[51]]</f>
        <v>6.586063439505001E-7</v>
      </c>
      <c r="BB151" s="10">
        <f>3/24000000*OO[[#This Row],[110 (02JUL1985 15:00:00)-Water Temperature (C)]]*OO[[#This Row],[52]]</f>
        <v>5.609616816791251E-7</v>
      </c>
      <c r="BC151" s="10">
        <f>3/24000000*OO[[#This Row],[111 (02JUL1985 18:00:00)-Water Temperature (C)]]*OO[[#This Row],[53]]</f>
        <v>4.9411046992387496E-7</v>
      </c>
      <c r="BD151" s="10">
        <f>3/24000000*OO[[#This Row],[112 (02JUL1985 21:00:00)-Water Temperature (C)]]*OO[[#This Row],[54]]</f>
        <v>4.4748620703024998E-7</v>
      </c>
      <c r="BE151" s="10">
        <f>3/24000000*OO[[#This Row],[113 (03JUL1985 00:00:00)-Water Temperature (C)]]*OO[[#This Row],[55]]</f>
        <v>4.0776004596225002E-7</v>
      </c>
      <c r="BF151" s="10">
        <f>3/24000000*OO[[#This Row],[114 (03JUL1985 03:00:00)-Water Temperature (C)]]*OO[[#This Row],[56]]</f>
        <v>3.83629304260125E-7</v>
      </c>
      <c r="BG151" s="10">
        <f>3/24000000*OO[[#This Row],[115 (03JUL1985 06:00:00)-Water Temperature (C)]]*OO[[#This Row],[57]]</f>
        <v>3.64521504009375E-7</v>
      </c>
      <c r="BH151" s="10">
        <f>3/24000000*OO[[#This Row],[116 (03JUL1985 09:00:00)-Water Temperature (C)]]*OO[[#This Row],[58]]</f>
        <v>3.4766646065999998E-7</v>
      </c>
      <c r="BI151" s="10">
        <f>3/24000000*OO[[#This Row],[117 (03JUL1985 12:00:00)-Water Temperature (C)]]*OO[[#This Row],[59]]</f>
        <v>3.3476040107499999E-7</v>
      </c>
      <c r="BJ151" s="10">
        <f>3/24000000*OO[[#This Row],[118 (03JUL1985 15:00:00)-Water Temperature (C)]]*OO[[#This Row],[60]]</f>
        <v>3.1787270819350002E-7</v>
      </c>
      <c r="BK151" s="10">
        <f>3/24000000*OO[[#This Row],[119 (03JUL1985 18:00:00)-Water Temperature (C)]]*OO[[#This Row],[61]]</f>
        <v>2.9990639165899997E-7</v>
      </c>
      <c r="BL151" s="10">
        <f>3/24000000*OO[[#This Row],[120 (03JUL1985 21:00:00)-Water Temperature (C)]]*OO[[#This Row],[62]]</f>
        <v>2.8229152945151246E-7</v>
      </c>
      <c r="BM151" s="10">
        <f>3/24000000*OO[[#This Row],[121 (04JUL1985 00:00:00)-Water Temperature (C)]]*OO[[#This Row],[63]]</f>
        <v>2.6326347445282502E-7</v>
      </c>
      <c r="BN151" s="10">
        <f>3/24000000*OO[[#This Row],[122 (04JUL1985 03:00:00)-Water Temperature (C)]]*OO[[#This Row],[64]]</f>
        <v>2.494163688562875E-7</v>
      </c>
      <c r="BO151" s="10">
        <f>3/24000000*OO[[#This Row],[123 (04JUL1985 06:00:00)-Water Temperature (C)]]*OO[[#This Row],[65]]</f>
        <v>2.3314117588103749E-7</v>
      </c>
      <c r="BP151" s="10">
        <f>3/24000000*OO[[#This Row],[124 (04JUL1985 09:00:00)-Water Temperature (C)]]*OO[[#This Row],[66]]</f>
        <v>2.2063320681889999E-7</v>
      </c>
      <c r="BQ151" s="10">
        <f>3/24000000*OO[[#This Row],[125 (04JUL1985 12:00:00)-Water Temperature (C)]]*OO[[#This Row],[67]]</f>
        <v>2.0863549284799999E-7</v>
      </c>
      <c r="BR151" s="10">
        <f>3/24000000*OO[[#This Row],[126 (04JUL1985 15:00:00)-Water Temperature (C)]]*OO[[#This Row],[68]]</f>
        <v>1.9907677909935E-7</v>
      </c>
      <c r="BS151" s="10">
        <f>3/24000000*OO[[#This Row],[127 (04JUL1985 18:00:00)-Water Temperature (C)]]*OO[[#This Row],[69]]</f>
        <v>1.9244602295162497E-7</v>
      </c>
      <c r="BT151" s="10">
        <f>3/24000000*OO[[#This Row],[128 (04JUL1985 21:00:00)-Water Temperature (C)]]*OO[[#This Row],[70]]</f>
        <v>1.85452907548275E-7</v>
      </c>
      <c r="BU151" s="10">
        <f>3/24000000*OO[[#This Row],[129 (05JUL1985 00:00:00)-Water Temperature (C)]]*OO[[#This Row],[71]]</f>
        <v>1.7726364734714998E-7</v>
      </c>
      <c r="BV151" s="10">
        <f>3/24000000*OO[[#This Row],[130 (05JUL1985 03:00:00)-Water Temperature (C)]]*OO[[#This Row],[72]]</f>
        <v>1.7284232817107501E-7</v>
      </c>
      <c r="BW151" s="10">
        <f>3/24000000*OO[[#This Row],[131 (05JUL1985 06:00:00)-Water Temperature (C)]]*OO[[#This Row],[73]]</f>
        <v>1.6521546157188749E-7</v>
      </c>
      <c r="BX151" s="10">
        <f>3/24000000*OO[[#This Row],[132 (05JUL1985 09:00:00)-Water Temperature (C)]]*OO[[#This Row],[74]]</f>
        <v>1.5782344160642499E-7</v>
      </c>
      <c r="BY151" s="10">
        <f>3/24000000*OO[[#This Row],[133 (05JUL1985 12:00:00)-Water Temperature (C)]]*OO[[#This Row],[75]]</f>
        <v>1.5100552845119998E-7</v>
      </c>
      <c r="BZ151" s="10">
        <f>3/24000000*OO[[#This Row],[134 (05JUL1985 15:00:00)-Water Temperature (C)]]*OO[[#This Row],[76]]</f>
        <v>1.423635351638E-7</v>
      </c>
      <c r="CA151" s="10">
        <f>3/24000000*OO[[#This Row],[135 (05JUL1985 18:00:00)-Water Temperature (C)]]*OO[[#This Row],[77]]</f>
        <v>1.3409460270289999E-7</v>
      </c>
      <c r="CB151" s="10">
        <f>3/24000000*OO[[#This Row],[136 (05JUL1985 21:00:00)-Water Temperature (C)]]*OO[[#This Row],[78]]</f>
        <v>1.2718106114919997E-7</v>
      </c>
      <c r="CC151" s="10">
        <f>3/24000000*OO[[#This Row],[137 (06JUL1985 00:00:00)-Water Temperature (C)]]*OO[[#This Row],[79]]</f>
        <v>1.211514069873125E-7</v>
      </c>
      <c r="CD151" s="10">
        <f>3/24000000*OO[[#This Row],[138 (06JUL1985 03:00:00)-Water Temperature (C)]]*OO[[#This Row],[80]]</f>
        <v>1.1999911169122496E-7</v>
      </c>
      <c r="CE151" s="10">
        <f>3/24000000*OO[[#This Row],[139 (06JUL1985 06:00:00)-Water Temperature (C)]]*OO[[#This Row],[81]]</f>
        <v>1.1794452414575001E-7</v>
      </c>
      <c r="CF151" s="10">
        <f>3/24000000*OO[[#This Row],[140 (06JUL1985 09:00:00)-Water Temperature (C)]]*OO[[#This Row],[82]]</f>
        <v>1.16325823179225E-7</v>
      </c>
      <c r="CG151" s="10">
        <f>3/24000000*OO[[#This Row],[141 (06JUL1985 12:00:00)-Water Temperature (C)]]*OO[[#This Row],[83]]</f>
        <v>1.1659865696625E-7</v>
      </c>
      <c r="CH151" s="10">
        <f>3/24000000*OO[[#This Row],[142 (06JUL1985 15:00:00)-Water Temperature (C)]]*OO[[#This Row],[84]]</f>
        <v>1.14724956046125E-7</v>
      </c>
      <c r="CI151" s="10">
        <f>3/24000000*OO[[#This Row],[143 (06JUL1985 18:00:00)-Water Temperature (C)]]*OO[[#This Row],[85]]</f>
        <v>1.1105161708875E-7</v>
      </c>
      <c r="CJ151" s="10">
        <f>3/24000000*OO[[#This Row],[144 (06JUL1985 21:00:00)-Water Temperature (C)]]*OO[[#This Row],[86]]</f>
        <v>1.075531366662375E-7</v>
      </c>
      <c r="CK151" s="10">
        <f>3/24000000*OO[[#This Row],[145 (07JUL1985 00:00:00)-Water Temperature (C)]]*OO[[#This Row],[87]]</f>
        <v>1.0449059034912499E-7</v>
      </c>
      <c r="CL151" s="10">
        <f>3/24000000*OO[[#This Row],[146 (07JUL1985 03:00:00)-Water Temperature (C)]]*OO[[#This Row],[88]]</f>
        <v>1.0408389209999998E-7</v>
      </c>
      <c r="CM151" s="10">
        <f>3/24000000*OO[[#This Row],[147 (07JUL1985 06:00:00)-Water Temperature (C)]]*OO[[#This Row],[89]]</f>
        <v>1.0298133983562499E-7</v>
      </c>
      <c r="CN151" s="10">
        <f>3/24000000*OO[[#This Row],[148 (07JUL1985 09:00:00)-Water Temperature (C)]]*OO[[#This Row],[90]]</f>
        <v>1.0087552734618749E-7</v>
      </c>
      <c r="CO151" s="10">
        <f>3/24000000*OO[[#This Row],[149 (07JUL1985 12:00:00)-Water Temperature (C)]]*OO[[#This Row],[91]]</f>
        <v>9.9140768643737489E-8</v>
      </c>
      <c r="CP151" s="10">
        <f>3/24000000*OO[[#This Row],[150 (07JUL1985 15:00:00)-Water Temperature (C)]]*OO[[#This Row],[92]]</f>
        <v>9.6114868476075009E-8</v>
      </c>
      <c r="CQ151" s="10">
        <f>3/24000000*OO[[#This Row],[151 (07JUL1985 18:00:00)-Water Temperature (C)]]*OO[[#This Row],[93]]</f>
        <v>9.2310145042987498E-8</v>
      </c>
      <c r="CR151" s="10">
        <f>3/24000000*OO[[#This Row],[152 (07JUL1985 21:00:00)-Water Temperature (C)]]*OO[[#This Row],[94]]</f>
        <v>8.7431465603287494E-8</v>
      </c>
      <c r="CS151" s="10">
        <f>3/24000000*OO[[#This Row],[153 (08JUL1985 00:00:00)-Water Temperature (C)]]*OO[[#This Row],[95]]</f>
        <v>8.1177924394012506E-8</v>
      </c>
      <c r="CT151" s="10">
        <f>3/24000000*OO[[#This Row],[154 (08JUL1985 03:00:00)-Water Temperature (C)]]*OO[[#This Row],[96]]</f>
        <v>7.5837095563099992E-8</v>
      </c>
      <c r="CU151" s="10">
        <f>3/24000000*OO[[#This Row],[155 (08JUL1985 06:00:00)-Water Temperature (C)]]*OO[[#This Row],[97]]</f>
        <v>7.2397220737187505E-8</v>
      </c>
      <c r="CV151" s="10">
        <f>3/24000000*OO[[#This Row],[156 (08JUL1985 09:00:00)-Water Temperature (C)]]*OO[[#This Row],[98]]</f>
        <v>6.8631323816799993E-8</v>
      </c>
      <c r="CW151" s="10">
        <f>3/24000000*OO[[#This Row],[157 (08JUL1985 12:00:00)-Water Temperature (C)]]*OO[[#This Row],[99]]</f>
        <v>6.5543613184724989E-8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5.2563526753399328E-34</v>
      </c>
      <c r="H152" s="10">
        <f>3/24*OO[[#This Row],[64 (26JUN1985 21:00:00)-Water Temperature (C)]]*OO[[#This Row],[6]]/SUM(OO[6])</f>
        <v>8.0551022846335472E-23</v>
      </c>
      <c r="I152" s="10">
        <f>3/24*OO[[#This Row],[65 (27JUN1985 00:00:00)-Water Temperature (C)]]*OO[[#This Row],[7]]/SUM(OO[7])</f>
        <v>4.1110329800706739E-11</v>
      </c>
      <c r="J152" s="10">
        <f>3/24*OO[[#This Row],[66 (27JUN1985 03:00:00)-Water Temperature (C)]]*OO[[#This Row],[8]]/SUM(OO[8])</f>
        <v>2.6761349492493823E-6</v>
      </c>
      <c r="K152" s="10">
        <f>3/24*OO[[#This Row],[67 (27JUN1985 06:00:00)-Water Temperature (C)]]*OO[[#This Row],[9]]/SUM(OO[9])</f>
        <v>6.2129992259170937E-4</v>
      </c>
      <c r="L152" s="10">
        <f>3/24*OO[[#This Row],[68 (27JUN1985 09:00:00)-Water Temperature (C)]]*OO[[#This Row],[10]]/SUM(OO[10])</f>
        <v>1.3329706375289976E-2</v>
      </c>
      <c r="M152" s="10">
        <f>3/24*OO[[#This Row],[69 (27JUN1985 12:00:00)-Water Temperature (C)]]*OO[[#This Row],[11]]/SUM(OO[11])</f>
        <v>5.96742605993986E-2</v>
      </c>
      <c r="N152" s="10">
        <f>3/24*OO[[#This Row],[70 (27JUN1985 15:00:00)-Water Temperature (C)]]*OO[[#This Row],[12]]/SUM(OO[12])</f>
        <v>8.4268822456557715E-2</v>
      </c>
      <c r="O152" s="10">
        <f>3/24*OO[[#This Row],[71 (27JUN1985 18:00:00)-Water Temperature (C)]]*OO[[#This Row],[13]]/SUM(OO[13])</f>
        <v>5.034372617167366E-2</v>
      </c>
      <c r="P152" s="10">
        <f>3/24*OO[[#This Row],[72 (27JUN1985 21:00:00)-Water Temperature (C)]]*OO[[#This Row],[14]]/SUM(OO[14])</f>
        <v>1.5576422171588181E-2</v>
      </c>
      <c r="Q152" s="10">
        <f>3/24*OO[[#This Row],[73 (28JUN1985 00:00:00)-Water Temperature (C)]]*OO[[#This Row],[15]]/SUM(OO[15])</f>
        <v>2.9990178609575736E-3</v>
      </c>
      <c r="R152" s="10">
        <f>3/24*OO[[#This Row],[74 (28JUN1985 03:00:00)-Water Temperature (C)]]*OO[[#This Row],[16]]/SUM(OO[16])</f>
        <v>4.4976998140442521E-4</v>
      </c>
      <c r="S152" s="10">
        <f>3/24*OO[[#This Row],[75 (28JUN1985 06:00:00)-Water Temperature (C)]]*OO[[#This Row],[17]]/SUM(OO[17])</f>
        <v>9.1008892619467307E-5</v>
      </c>
      <c r="T152" s="10">
        <f>3/24*OO[[#This Row],[76 (28JUN1985 09:00:00)-Water Temperature (C)]]*OO[[#This Row],[18]]/SUM(OO[18])</f>
        <v>5.3318066177728086E-5</v>
      </c>
      <c r="U152" s="10">
        <f>3/24*OO[[#This Row],[77 (28JUN1985 12:00:00)-Water Temperature (C)]]*OO[[#This Row],[19]]/SUM(OO[19])</f>
        <v>5.4673277667185302E-5</v>
      </c>
      <c r="V152" s="10">
        <f>3/24000000*OO[[#This Row],[78 (28JUN1985 15:00:00)-Water Temperature (C)]]*OO[[#This Row],[20]]</f>
        <v>5.8210787421874998E-5</v>
      </c>
      <c r="W152" s="10">
        <f>3/24000000*OO[[#This Row],[79 (28JUN1985 18:00:00)-Water Temperature (C)]]*OO[[#This Row],[21]]</f>
        <v>5.8225843460799996E-5</v>
      </c>
      <c r="X152" s="10">
        <f>3/24000000*OO[[#This Row],[80 (28JUN1985 21:00:00)-Water Temperature (C)]]*OO[[#This Row],[22]]</f>
        <v>5.4406601333775004E-5</v>
      </c>
      <c r="Y152" s="10">
        <f>3/24000000*OO[[#This Row],[81 (29JUN1985 00:00:00)-Water Temperature (C)]]*OO[[#This Row],[23]]</f>
        <v>4.8730153456912497E-5</v>
      </c>
      <c r="Z152" s="10">
        <f>3/24000000*OO[[#This Row],[82 (29JUN1985 03:00:00)-Water Temperature (C)]]*OO[[#This Row],[24]]</f>
        <v>4.3855024348199996E-5</v>
      </c>
      <c r="AA152" s="10">
        <f>3/24000000*OO[[#This Row],[83 (29JUN1985 06:00:00)-Water Temperature (C)]]*OO[[#This Row],[25]]</f>
        <v>3.9872182877499996E-5</v>
      </c>
      <c r="AB152" s="10">
        <f>3/24000000*OO[[#This Row],[84 (29JUN1985 09:00:00)-Water Temperature (C)]]*OO[[#This Row],[26]]</f>
        <v>3.6259434061200001E-5</v>
      </c>
      <c r="AC152" s="10">
        <f>3/24000000*OO[[#This Row],[85 (29JUN1985 12:00:00)-Water Temperature (C)]]*OO[[#This Row],[27]]</f>
        <v>3.3058295464999995E-5</v>
      </c>
      <c r="AD152" s="10">
        <f>3/24000000*OO[[#This Row],[86 (29JUN1985 15:00:00)-Water Temperature (C)]]*OO[[#This Row],[28]]</f>
        <v>2.9526585209974997E-5</v>
      </c>
      <c r="AE152" s="10">
        <f>3/24000000*OO[[#This Row],[88 (29JUN1985 21:00:00)-Water Temperature (C)]]*OO[[#This Row],[30]]</f>
        <v>2.3159813965627498E-5</v>
      </c>
      <c r="AF152" s="10">
        <f>3/24000000*OO[[#This Row],[88 (29JUN1985 21:00:00)-Water Temperature (C)]]*OO[[#This Row],[30]]</f>
        <v>2.3159813965627498E-5</v>
      </c>
      <c r="AG152" s="10">
        <f>3/24000000*OO[[#This Row],[89 (30JUN1985 00:00:00)-Water Temperature (C)]]*OO[[#This Row],[31]]</f>
        <v>2.0039784340234999E-5</v>
      </c>
      <c r="AH152" s="10">
        <f>3/24000000*OO[[#This Row],[90 (30JUN1985 03:00:00)-Water Temperature (C)]]*OO[[#This Row],[32]]</f>
        <v>1.7519383711609998E-5</v>
      </c>
      <c r="AI152" s="10">
        <f>3/24000000*OO[[#This Row],[91 (30JUN1985 06:00:00)-Water Temperature (C)]]*OO[[#This Row],[33]]</f>
        <v>1.5464221704877499E-5</v>
      </c>
      <c r="AJ152" s="10">
        <f>3/24000000*OO[[#This Row],[92 (30JUN1985 09:00:00)-Water Temperature (C)]]*OO[[#This Row],[34]]</f>
        <v>1.3888977605684999E-5</v>
      </c>
      <c r="AK152" s="10">
        <f>3/24000000*OO[[#This Row],[93 (30JUN1985 12:00:00)-Water Temperature (C)]]*OO[[#This Row],[35]]</f>
        <v>1.2571402265624999E-5</v>
      </c>
      <c r="AL152" s="10">
        <f>3/24000000*OO[[#This Row],[94 (30JUN1985 15:00:00)-Water Temperature (C)]]*OO[[#This Row],[36]]</f>
        <v>1.1187772320062499E-5</v>
      </c>
      <c r="AM152" s="10">
        <f>3/24000000*OO[[#This Row],[95 (30JUN1985 18:00:00)-Water Temperature (C)]]*OO[[#This Row],[37]]</f>
        <v>9.8545676454000002E-6</v>
      </c>
      <c r="AN152" s="10">
        <f>3/24000000*OO[[#This Row],[96 (30JUN1985 21:00:00)-Water Temperature (C)]]*OO[[#This Row],[38]]</f>
        <v>8.7066800412024992E-6</v>
      </c>
      <c r="AO152" s="10">
        <f>3/24000000*OO[[#This Row],[97 (01JUL1985 00:00:00)-Water Temperature (C)]]*OO[[#This Row],[39]]</f>
        <v>7.7129664407999988E-6</v>
      </c>
      <c r="AP152" s="10">
        <f>3/24000000*OO[[#This Row],[98 (01JUL1985 03:00:00)-Water Temperature (C)]]*OO[[#This Row],[40]]</f>
        <v>7.0458103148887488E-6</v>
      </c>
      <c r="AQ152" s="10">
        <f>3/24000000*OO[[#This Row],[99 (01JUL1985 06:00:00)-Water Temperature (C)]]*OO[[#This Row],[41]]</f>
        <v>6.32361461534E-6</v>
      </c>
      <c r="AR152" s="10">
        <f>3/24000000*OO[[#This Row],[100 (01JUL1985 09:00:00)-Water Temperature (C)]]*OO[[#This Row],[42]]</f>
        <v>5.6219727810375007E-6</v>
      </c>
      <c r="AS152" s="10">
        <f>3/24000000*OO[[#This Row],[101 (01JUL1985 12:00:00)-Water Temperature (C)]]*OO[[#This Row],[43]]</f>
        <v>4.9597835770075E-6</v>
      </c>
      <c r="AT152" s="10">
        <f>3/24000000*OO[[#This Row],[102 (01JUL1985 15:00:00)-Water Temperature (C)]]*OO[[#This Row],[44]]</f>
        <v>4.2808186778362507E-6</v>
      </c>
      <c r="AU152" s="10">
        <f>3/24000000*OO[[#This Row],[103 (01JUL1985 18:00:00)-Water Temperature (C)]]*OO[[#This Row],[45]]</f>
        <v>3.5370757095925002E-6</v>
      </c>
      <c r="AV152" s="10">
        <f>3/24000000*OO[[#This Row],[104 (01JUL1985 21:00:00)-Water Temperature (C)]]*OO[[#This Row],[46]]</f>
        <v>2.7434470622487504E-6</v>
      </c>
      <c r="AW152" s="10">
        <f>3/24000000*OO[[#This Row],[105 (02JUL1985 00:00:00)-Water Temperature (C)]]*OO[[#This Row],[47]]</f>
        <v>1.9944096838595E-6</v>
      </c>
      <c r="AX152" s="10">
        <f>3/24000000*OO[[#This Row],[106 (02JUL1985 03:00:00)-Water Temperature (C)]]*OO[[#This Row],[48]]</f>
        <v>1.440476841388375E-6</v>
      </c>
      <c r="AY152" s="10">
        <f>3/24000000*OO[[#This Row],[107 (02JUL1985 06:00:00)-Water Temperature (C)]]*OO[[#This Row],[49]]</f>
        <v>1.0406142124877501E-6</v>
      </c>
      <c r="AZ152" s="10">
        <f>3/24000000*OO[[#This Row],[108 (02JUL1985 09:00:00)-Water Temperature (C)]]*OO[[#This Row],[50]]</f>
        <v>7.8506895153749983E-7</v>
      </c>
      <c r="BA152" s="10">
        <f>3/24000000*OO[[#This Row],[109 (02JUL1985 12:00:00)-Water Temperature (C)]]*OO[[#This Row],[51]]</f>
        <v>6.3469589458437499E-7</v>
      </c>
      <c r="BB152" s="10">
        <f>3/24000000*OO[[#This Row],[110 (02JUL1985 15:00:00)-Water Temperature (C)]]*OO[[#This Row],[52]]</f>
        <v>5.368481919905E-7</v>
      </c>
      <c r="BC152" s="10">
        <f>3/24000000*OO[[#This Row],[111 (02JUL1985 18:00:00)-Water Temperature (C)]]*OO[[#This Row],[53]]</f>
        <v>4.7037765560437497E-7</v>
      </c>
      <c r="BD152" s="10">
        <f>3/24000000*OO[[#This Row],[112 (02JUL1985 21:00:00)-Water Temperature (C)]]*OO[[#This Row],[54]]</f>
        <v>4.2537728381899997E-7</v>
      </c>
      <c r="BE152" s="10">
        <f>3/24000000*OO[[#This Row],[113 (03JUL1985 00:00:00)-Water Temperature (C)]]*OO[[#This Row],[55]]</f>
        <v>3.8769804267187501E-7</v>
      </c>
      <c r="BF152" s="10">
        <f>3/24000000*OO[[#This Row],[114 (03JUL1985 03:00:00)-Water Temperature (C)]]*OO[[#This Row],[56]]</f>
        <v>3.6465184327500003E-7</v>
      </c>
      <c r="BG152" s="10">
        <f>3/24000000*OO[[#This Row],[115 (03JUL1985 06:00:00)-Water Temperature (C)]]*OO[[#This Row],[57]]</f>
        <v>3.4635889084799998E-7</v>
      </c>
      <c r="BH152" s="10">
        <f>3/24000000*OO[[#This Row],[116 (03JUL1985 09:00:00)-Water Temperature (C)]]*OO[[#This Row],[58]]</f>
        <v>3.2984243763899995E-7</v>
      </c>
      <c r="BI152" s="10">
        <f>3/24000000*OO[[#This Row],[117 (03JUL1985 12:00:00)-Water Temperature (C)]]*OO[[#This Row],[59]]</f>
        <v>3.1703871165074997E-7</v>
      </c>
      <c r="BJ152" s="10">
        <f>3/24000000*OO[[#This Row],[118 (03JUL1985 15:00:00)-Water Temperature (C)]]*OO[[#This Row],[60]]</f>
        <v>3.0081981571999996E-7</v>
      </c>
      <c r="BK152" s="10">
        <f>3/24000000*OO[[#This Row],[119 (03JUL1985 18:00:00)-Water Temperature (C)]]*OO[[#This Row],[61]]</f>
        <v>2.8358749011487505E-7</v>
      </c>
      <c r="BL152" s="10">
        <f>3/24000000*OO[[#This Row],[120 (03JUL1985 21:00:00)-Water Temperature (C)]]*OO[[#This Row],[62]]</f>
        <v>2.6719236855912498E-7</v>
      </c>
      <c r="BM152" s="10">
        <f>3/24000000*OO[[#This Row],[121 (04JUL1985 00:00:00)-Water Temperature (C)]]*OO[[#This Row],[63]]</f>
        <v>2.4956453275654997E-7</v>
      </c>
      <c r="BN152" s="10">
        <f>3/24000000*OO[[#This Row],[122 (04JUL1985 03:00:00)-Water Temperature (C)]]*OO[[#This Row],[64]]</f>
        <v>2.3663633222019999E-7</v>
      </c>
      <c r="BO152" s="10">
        <f>3/24000000*OO[[#This Row],[123 (04JUL1985 06:00:00)-Water Temperature (C)]]*OO[[#This Row],[65]]</f>
        <v>2.2136276140224997E-7</v>
      </c>
      <c r="BP152" s="10">
        <f>3/24000000*OO[[#This Row],[124 (04JUL1985 09:00:00)-Water Temperature (C)]]*OO[[#This Row],[66]]</f>
        <v>2.0917681774964999E-7</v>
      </c>
      <c r="BQ152" s="10">
        <f>3/24000000*OO[[#This Row],[125 (04JUL1985 12:00:00)-Water Temperature (C)]]*OO[[#This Row],[67]]</f>
        <v>1.9762327024221248E-7</v>
      </c>
      <c r="BR152" s="10">
        <f>3/24000000*OO[[#This Row],[126 (04JUL1985 15:00:00)-Water Temperature (C)]]*OO[[#This Row],[68]]</f>
        <v>1.8825467601419998E-7</v>
      </c>
      <c r="BS152" s="10">
        <f>3/24000000*OO[[#This Row],[127 (04JUL1985 18:00:00)-Water Temperature (C)]]*OO[[#This Row],[69]]</f>
        <v>1.8195291782324999E-7</v>
      </c>
      <c r="BT152" s="10">
        <f>3/24000000*OO[[#This Row],[128 (04JUL1985 21:00:00)-Water Temperature (C)]]*OO[[#This Row],[70]]</f>
        <v>1.753924116433E-7</v>
      </c>
      <c r="BU152" s="10">
        <f>3/24000000*OO[[#This Row],[129 (05JUL1985 00:00:00)-Water Temperature (C)]]*OO[[#This Row],[71]]</f>
        <v>1.6781519782431248E-7</v>
      </c>
      <c r="BV152" s="10">
        <f>3/24000000*OO[[#This Row],[130 (05JUL1985 03:00:00)-Water Temperature (C)]]*OO[[#This Row],[72]]</f>
        <v>1.63671243688875E-7</v>
      </c>
      <c r="BW152" s="10">
        <f>3/24000000*OO[[#This Row],[131 (05JUL1985 06:00:00)-Water Temperature (C)]]*OO[[#This Row],[73]]</f>
        <v>1.566305137487375E-7</v>
      </c>
      <c r="BX152" s="10">
        <f>3/24000000*OO[[#This Row],[132 (05JUL1985 09:00:00)-Water Temperature (C)]]*OO[[#This Row],[74]]</f>
        <v>1.4944845620558749E-7</v>
      </c>
      <c r="BY152" s="10">
        <f>3/24000000*OO[[#This Row],[133 (05JUL1985 12:00:00)-Water Temperature (C)]]*OO[[#This Row],[75]]</f>
        <v>1.4302960543439997E-7</v>
      </c>
      <c r="BZ152" s="10">
        <f>3/24000000*OO[[#This Row],[134 (05JUL1985 15:00:00)-Water Temperature (C)]]*OO[[#This Row],[76]]</f>
        <v>1.3480251620475E-7</v>
      </c>
      <c r="CA152" s="10">
        <f>3/24000000*OO[[#This Row],[135 (05JUL1985 18:00:00)-Water Temperature (C)]]*OO[[#This Row],[77]]</f>
        <v>1.2681010428126249E-7</v>
      </c>
      <c r="CB152" s="10">
        <f>3/24000000*OO[[#This Row],[136 (05JUL1985 21:00:00)-Water Temperature (C)]]*OO[[#This Row],[78]]</f>
        <v>1.2026408180302501E-7</v>
      </c>
      <c r="CC152" s="10">
        <f>3/24000000*OO[[#This Row],[137 (06JUL1985 00:00:00)-Water Temperature (C)]]*OO[[#This Row],[79]]</f>
        <v>1.1458607576143749E-7</v>
      </c>
      <c r="CD152" s="10">
        <f>3/24000000*OO[[#This Row],[138 (06JUL1985 03:00:00)-Water Temperature (C)]]*OO[[#This Row],[80]]</f>
        <v>1.1349289939425E-7</v>
      </c>
      <c r="CE152" s="10">
        <f>3/24000000*OO[[#This Row],[139 (06JUL1985 06:00:00)-Water Temperature (C)]]*OO[[#This Row],[81]]</f>
        <v>1.1161689031514999E-7</v>
      </c>
      <c r="CF152" s="10">
        <f>3/24000000*OO[[#This Row],[140 (06JUL1985 09:00:00)-Water Temperature (C)]]*OO[[#This Row],[82]]</f>
        <v>1.0994110416205E-7</v>
      </c>
      <c r="CG152" s="10">
        <f>3/24000000*OO[[#This Row],[141 (06JUL1985 12:00:00)-Water Temperature (C)]]*OO[[#This Row],[83]]</f>
        <v>1.1012886190362498E-7</v>
      </c>
      <c r="CH152" s="10">
        <f>3/24000000*OO[[#This Row],[142 (06JUL1985 15:00:00)-Water Temperature (C)]]*OO[[#This Row],[84]]</f>
        <v>1.0833669990566251E-7</v>
      </c>
      <c r="CI152" s="10">
        <f>3/24000000*OO[[#This Row],[143 (06JUL1985 18:00:00)-Water Temperature (C)]]*OO[[#This Row],[85]]</f>
        <v>1.0472723487337498E-7</v>
      </c>
      <c r="CJ152" s="10">
        <f>3/24000000*OO[[#This Row],[144 (06JUL1985 21:00:00)-Water Temperature (C)]]*OO[[#This Row],[86]]</f>
        <v>1.01487373717625E-7</v>
      </c>
      <c r="CK152" s="10">
        <f>3/24000000*OO[[#This Row],[145 (07JUL1985 00:00:00)-Water Temperature (C)]]*OO[[#This Row],[87]]</f>
        <v>9.8729887758799985E-8</v>
      </c>
      <c r="CL152" s="10">
        <f>3/24000000*OO[[#This Row],[146 (07JUL1985 03:00:00)-Water Temperature (C)]]*OO[[#This Row],[88]]</f>
        <v>9.8436615193874992E-8</v>
      </c>
      <c r="CM152" s="10">
        <f>3/24000000*OO[[#This Row],[147 (07JUL1985 06:00:00)-Water Temperature (C)]]*OO[[#This Row],[89]]</f>
        <v>9.7475319453599984E-8</v>
      </c>
      <c r="CN152" s="10">
        <f>3/24000000*OO[[#This Row],[148 (07JUL1985 09:00:00)-Water Temperature (C)]]*OO[[#This Row],[90]]</f>
        <v>9.5462439984299999E-8</v>
      </c>
      <c r="CO152" s="10">
        <f>3/24000000*OO[[#This Row],[149 (07JUL1985 12:00:00)-Water Temperature (C)]]*OO[[#This Row],[91]]</f>
        <v>9.3747472659475001E-8</v>
      </c>
      <c r="CP152" s="10">
        <f>3/24000000*OO[[#This Row],[150 (07JUL1985 15:00:00)-Water Temperature (C)]]*OO[[#This Row],[92]]</f>
        <v>9.0842505247475002E-8</v>
      </c>
      <c r="CQ152" s="10">
        <f>3/24000000*OO[[#This Row],[151 (07JUL1985 18:00:00)-Water Temperature (C)]]*OO[[#This Row],[93]]</f>
        <v>8.7275296270712492E-8</v>
      </c>
      <c r="CR152" s="10">
        <f>3/24000000*OO[[#This Row],[152 (07JUL1985 21:00:00)-Water Temperature (C)]]*OO[[#This Row],[94]]</f>
        <v>8.28717824859375E-8</v>
      </c>
      <c r="CS152" s="10">
        <f>3/24000000*OO[[#This Row],[153 (08JUL1985 00:00:00)-Water Temperature (C)]]*OO[[#This Row],[95]]</f>
        <v>7.7105892921562497E-8</v>
      </c>
      <c r="CT152" s="10">
        <f>3/24000000*OO[[#This Row],[154 (08JUL1985 03:00:00)-Water Temperature (C)]]*OO[[#This Row],[96]]</f>
        <v>7.2026978881249995E-8</v>
      </c>
      <c r="CU152" s="10">
        <f>3/24000000*OO[[#This Row],[155 (08JUL1985 06:00:00)-Water Temperature (C)]]*OO[[#This Row],[97]]</f>
        <v>6.8725849649599994E-8</v>
      </c>
      <c r="CV152" s="10">
        <f>3/24000000*OO[[#This Row],[156 (08JUL1985 09:00:00)-Water Temperature (C)]]*OO[[#This Row],[98]]</f>
        <v>6.5095231860637493E-8</v>
      </c>
      <c r="CW152" s="10">
        <f>3/24000000*OO[[#This Row],[157 (08JUL1985 12:00:00)-Water Temperature (C)]]*OO[[#This Row],[99]]</f>
        <v>6.2108895568125002E-8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7.5403038047785445E-35</v>
      </c>
      <c r="H153" s="10">
        <f>3/24*OO[[#This Row],[64 (26JUN1985 21:00:00)-Water Temperature (C)]]*OO[[#This Row],[6]]/SUM(OO[6])</f>
        <v>1.2181410965413706E-23</v>
      </c>
      <c r="I153" s="10">
        <f>3/24*OO[[#This Row],[65 (27JUN1985 00:00:00)-Water Temperature (C)]]*OO[[#This Row],[7]]/SUM(OO[7])</f>
        <v>7.1197138154098513E-12</v>
      </c>
      <c r="J153" s="10">
        <f>3/24*OO[[#This Row],[66 (27JUN1985 03:00:00)-Water Temperature (C)]]*OO[[#This Row],[8]]/SUM(OO[8])</f>
        <v>1.3693976675720946E-6</v>
      </c>
      <c r="K153" s="10">
        <f>3/24*OO[[#This Row],[67 (27JUN1985 06:00:00)-Water Temperature (C)]]*OO[[#This Row],[9]]/SUM(OO[9])</f>
        <v>3.8982886373921307E-4</v>
      </c>
      <c r="L153" s="10">
        <f>3/24*OO[[#This Row],[68 (27JUN1985 09:00:00)-Water Temperature (C)]]*OO[[#This Row],[10]]/SUM(OO[10])</f>
        <v>9.51978540987828E-3</v>
      </c>
      <c r="M153" s="10">
        <f>3/24*OO[[#This Row],[69 (27JUN1985 12:00:00)-Water Temperature (C)]]*OO[[#This Row],[11]]/SUM(OO[11])</f>
        <v>4.6899421097506812E-2</v>
      </c>
      <c r="N153" s="10">
        <f>3/24*OO[[#This Row],[70 (27JUN1985 15:00:00)-Water Temperature (C)]]*OO[[#This Row],[12]]/SUM(OO[12])</f>
        <v>7.1264879311823598E-2</v>
      </c>
      <c r="O153" s="10">
        <f>3/24*OO[[#This Row],[71 (27JUN1985 18:00:00)-Water Temperature (C)]]*OO[[#This Row],[13]]/SUM(OO[13])</f>
        <v>4.5036492218482618E-2</v>
      </c>
      <c r="P153" s="10">
        <f>3/24*OO[[#This Row],[72 (27JUN1985 21:00:00)-Water Temperature (C)]]*OO[[#This Row],[14]]/SUM(OO[14])</f>
        <v>1.4534468614109813E-2</v>
      </c>
      <c r="Q153" s="10">
        <f>3/24*OO[[#This Row],[73 (28JUN1985 00:00:00)-Water Temperature (C)]]*OO[[#This Row],[15]]/SUM(OO[15])</f>
        <v>2.8728413790318061E-3</v>
      </c>
      <c r="R153" s="10">
        <f>3/24*OO[[#This Row],[74 (28JUN1985 03:00:00)-Water Temperature (C)]]*OO[[#This Row],[16]]/SUM(OO[16])</f>
        <v>4.3094910340031828E-4</v>
      </c>
      <c r="S153" s="10">
        <f>3/24*OO[[#This Row],[75 (28JUN1985 06:00:00)-Water Temperature (C)]]*OO[[#This Row],[17]]/SUM(OO[17])</f>
        <v>8.1171550477185007E-5</v>
      </c>
      <c r="T153" s="10">
        <f>3/24*OO[[#This Row],[76 (28JUN1985 09:00:00)-Water Temperature (C)]]*OO[[#This Row],[18]]/SUM(OO[18])</f>
        <v>4.3371422483682569E-5</v>
      </c>
      <c r="U153" s="10">
        <f>3/24*OO[[#This Row],[77 (28JUN1985 12:00:00)-Water Temperature (C)]]*OO[[#This Row],[19]]/SUM(OO[19])</f>
        <v>4.3137027044562584E-5</v>
      </c>
      <c r="V153" s="10">
        <f>3/24000000*OO[[#This Row],[78 (28JUN1985 15:00:00)-Water Temperature (C)]]*OO[[#This Row],[20]]</f>
        <v>4.5415543858599999E-5</v>
      </c>
      <c r="W153" s="10">
        <f>3/24000000*OO[[#This Row],[79 (28JUN1985 18:00:00)-Water Temperature (C)]]*OO[[#This Row],[21]]</f>
        <v>4.574358082335E-5</v>
      </c>
      <c r="X153" s="10">
        <f>3/24000000*OO[[#This Row],[80 (28JUN1985 21:00:00)-Water Temperature (C)]]*OO[[#This Row],[22]]</f>
        <v>4.3064300912624997E-5</v>
      </c>
      <c r="Y153" s="10">
        <f>3/24000000*OO[[#This Row],[81 (29JUN1985 00:00:00)-Water Temperature (C)]]*OO[[#This Row],[23]]</f>
        <v>3.8784996974749996E-5</v>
      </c>
      <c r="Z153" s="10">
        <f>3/24000000*OO[[#This Row],[82 (29JUN1985 03:00:00)-Water Temperature (C)]]*OO[[#This Row],[24]]</f>
        <v>3.5047680463349999E-5</v>
      </c>
      <c r="AA153" s="10">
        <f>3/24000000*OO[[#This Row],[83 (29JUN1985 06:00:00)-Water Temperature (C)]]*OO[[#This Row],[25]]</f>
        <v>3.1981852743749993E-5</v>
      </c>
      <c r="AB153" s="10">
        <f>3/24000000*OO[[#This Row],[84 (29JUN1985 09:00:00)-Water Temperature (C)]]*OO[[#This Row],[26]]</f>
        <v>2.9176857762324998E-5</v>
      </c>
      <c r="AC153" s="10">
        <f>3/24000000*OO[[#This Row],[85 (29JUN1985 12:00:00)-Water Temperature (C)]]*OO[[#This Row],[27]]</f>
        <v>2.6643624321312502E-5</v>
      </c>
      <c r="AD153" s="10">
        <f>3/24000000*OO[[#This Row],[86 (29JUN1985 15:00:00)-Water Temperature (C)]]*OO[[#This Row],[28]]</f>
        <v>2.3860150177631251E-5</v>
      </c>
      <c r="AE153" s="10">
        <f>3/24000000*OO[[#This Row],[88 (29JUN1985 21:00:00)-Water Temperature (C)]]*OO[[#This Row],[30]]</f>
        <v>1.8822696536572496E-5</v>
      </c>
      <c r="AF153" s="10">
        <f>3/24000000*OO[[#This Row],[88 (29JUN1985 21:00:00)-Water Temperature (C)]]*OO[[#This Row],[30]]</f>
        <v>1.8822696536572496E-5</v>
      </c>
      <c r="AG153" s="10">
        <f>3/24000000*OO[[#This Row],[89 (30JUN1985 00:00:00)-Water Temperature (C)]]*OO[[#This Row],[31]]</f>
        <v>1.6341933236883745E-5</v>
      </c>
      <c r="AH153" s="10">
        <f>3/24000000*OO[[#This Row],[90 (30JUN1985 03:00:00)-Water Temperature (C)]]*OO[[#This Row],[32]]</f>
        <v>1.4327292609052499E-5</v>
      </c>
      <c r="AI153" s="10">
        <f>3/24000000*OO[[#This Row],[91 (30JUN1985 06:00:00)-Water Temperature (C)]]*OO[[#This Row],[33]]</f>
        <v>1.2670416073049997E-5</v>
      </c>
      <c r="AJ153" s="10">
        <f>3/24000000*OO[[#This Row],[92 (30JUN1985 09:00:00)-Water Temperature (C)]]*OO[[#This Row],[34]]</f>
        <v>1.1395479007806248E-5</v>
      </c>
      <c r="AK153" s="10">
        <f>3/24000000*OO[[#This Row],[93 (30JUN1985 12:00:00)-Water Temperature (C)]]*OO[[#This Row],[35]]</f>
        <v>1.03266046136725E-5</v>
      </c>
      <c r="AL153" s="10">
        <f>3/24000000*OO[[#This Row],[94 (30JUN1985 15:00:00)-Water Temperature (C)]]*OO[[#This Row],[36]]</f>
        <v>9.20654893705875E-6</v>
      </c>
      <c r="AM153" s="10">
        <f>3/24000000*OO[[#This Row],[95 (30JUN1985 18:00:00)-Water Temperature (C)]]*OO[[#This Row],[37]]</f>
        <v>8.1219695023424995E-6</v>
      </c>
      <c r="AN153" s="10">
        <f>3/24000000*OO[[#This Row],[96 (30JUN1985 21:00:00)-Water Temperature (C)]]*OO[[#This Row],[38]]</f>
        <v>7.1916425588475008E-6</v>
      </c>
      <c r="AO153" s="10">
        <f>3/24000000*OO[[#This Row],[97 (01JUL1985 00:00:00)-Water Temperature (C)]]*OO[[#This Row],[39]]</f>
        <v>6.3862862020212502E-6</v>
      </c>
      <c r="AP153" s="10">
        <f>3/24000000*OO[[#This Row],[98 (01JUL1985 03:00:00)-Water Temperature (C)]]*OO[[#This Row],[40]]</f>
        <v>5.8476662855325003E-6</v>
      </c>
      <c r="AQ153" s="10">
        <f>3/24000000*OO[[#This Row],[99 (01JUL1985 06:00:00)-Water Temperature (C)]]*OO[[#This Row],[41]]</f>
        <v>5.2616312519925004E-6</v>
      </c>
      <c r="AR153" s="10">
        <f>3/24000000*OO[[#This Row],[100 (01JUL1985 09:00:00)-Water Temperature (C)]]*OO[[#This Row],[42]]</f>
        <v>4.6811738985249996E-6</v>
      </c>
      <c r="AS153" s="10">
        <f>3/24000000*OO[[#This Row],[101 (01JUL1985 12:00:00)-Water Temperature (C)]]*OO[[#This Row],[43]]</f>
        <v>4.1341190589375006E-6</v>
      </c>
      <c r="AT153" s="10">
        <f>3/24000000*OO[[#This Row],[102 (01JUL1985 15:00:00)-Water Temperature (C)]]*OO[[#This Row],[44]]</f>
        <v>3.5770440314812498E-6</v>
      </c>
      <c r="AU153" s="10">
        <f>3/24000000*OO[[#This Row],[103 (01JUL1985 18:00:00)-Water Temperature (C)]]*OO[[#This Row],[45]]</f>
        <v>2.9692921006049999E-6</v>
      </c>
      <c r="AV153" s="10">
        <f>3/24000000*OO[[#This Row],[104 (01JUL1985 21:00:00)-Water Temperature (C)]]*OO[[#This Row],[46]]</f>
        <v>2.3185246521371249E-6</v>
      </c>
      <c r="AW153" s="10">
        <f>3/24000000*OO[[#This Row],[105 (02JUL1985 00:00:00)-Water Temperature (C)]]*OO[[#This Row],[47]]</f>
        <v>1.6953037518545E-6</v>
      </c>
      <c r="AX153" s="10">
        <f>3/24000000*OO[[#This Row],[106 (02JUL1985 03:00:00)-Water Temperature (C)]]*OO[[#This Row],[48]]</f>
        <v>1.2269778903302498E-6</v>
      </c>
      <c r="AY153" s="10">
        <f>3/24000000*OO[[#This Row],[107 (02JUL1985 06:00:00)-Water Temperature (C)]]*OO[[#This Row],[49]]</f>
        <v>8.8482225420225E-7</v>
      </c>
      <c r="AZ153" s="10">
        <f>3/24000000*OO[[#This Row],[108 (02JUL1985 09:00:00)-Water Temperature (C)]]*OO[[#This Row],[50]]</f>
        <v>6.6379065281624994E-7</v>
      </c>
      <c r="BA153" s="10">
        <f>3/24000000*OO[[#This Row],[109 (02JUL1985 12:00:00)-Water Temperature (C)]]*OO[[#This Row],[51]]</f>
        <v>5.333806281825E-7</v>
      </c>
      <c r="BB153" s="10">
        <f>3/24000000*OO[[#This Row],[110 (02JUL1985 15:00:00)-Water Temperature (C)]]*OO[[#This Row],[52]]</f>
        <v>4.4901056285224992E-7</v>
      </c>
      <c r="BC153" s="10">
        <f>3/24000000*OO[[#This Row],[111 (02JUL1985 18:00:00)-Water Temperature (C)]]*OO[[#This Row],[53]]</f>
        <v>3.9190863269100004E-7</v>
      </c>
      <c r="BD153" s="10">
        <f>3/24000000*OO[[#This Row],[112 (02JUL1985 21:00:00)-Water Temperature (C)]]*OO[[#This Row],[54]]</f>
        <v>3.5398574938199994E-7</v>
      </c>
      <c r="BE153" s="10">
        <f>3/24000000*OO[[#This Row],[113 (03JUL1985 00:00:00)-Water Temperature (C)]]*OO[[#This Row],[55]]</f>
        <v>3.22658237318125E-7</v>
      </c>
      <c r="BF153" s="10">
        <f>3/24000000*OO[[#This Row],[114 (03JUL1985 03:00:00)-Water Temperature (C)]]*OO[[#This Row],[56]]</f>
        <v>3.0336714514950001E-7</v>
      </c>
      <c r="BG153" s="10">
        <f>3/24000000*OO[[#This Row],[115 (03JUL1985 06:00:00)-Water Temperature (C)]]*OO[[#This Row],[57]]</f>
        <v>2.8808470688800001E-7</v>
      </c>
      <c r="BH153" s="10">
        <f>3/24000000*OO[[#This Row],[116 (03JUL1985 09:00:00)-Water Temperature (C)]]*OO[[#This Row],[58]]</f>
        <v>2.7408165389299993E-7</v>
      </c>
      <c r="BI153" s="10">
        <f>3/24000000*OO[[#This Row],[117 (03JUL1985 12:00:00)-Water Temperature (C)]]*OO[[#This Row],[59]]</f>
        <v>2.6312568127299999E-7</v>
      </c>
      <c r="BJ153" s="10">
        <f>3/24000000*OO[[#This Row],[118 (03JUL1985 15:00:00)-Water Temperature (C)]]*OO[[#This Row],[60]]</f>
        <v>2.4955965478875002E-7</v>
      </c>
      <c r="BK153" s="10">
        <f>3/24000000*OO[[#This Row],[119 (03JUL1985 18:00:00)-Water Temperature (C)]]*OO[[#This Row],[61]]</f>
        <v>2.3512735363662496E-7</v>
      </c>
      <c r="BL153" s="10">
        <f>3/24000000*OO[[#This Row],[120 (03JUL1985 21:00:00)-Water Temperature (C)]]*OO[[#This Row],[62]]</f>
        <v>2.2167051316717501E-7</v>
      </c>
      <c r="BM153" s="10">
        <f>3/24000000*OO[[#This Row],[121 (04JUL1985 00:00:00)-Water Temperature (C)]]*OO[[#This Row],[63]]</f>
        <v>2.07259173060975E-7</v>
      </c>
      <c r="BN153" s="10">
        <f>3/24000000*OO[[#This Row],[122 (04JUL1985 03:00:00)-Water Temperature (C)]]*OO[[#This Row],[64]]</f>
        <v>1.9661671938837496E-7</v>
      </c>
      <c r="BO153" s="10">
        <f>3/24000000*OO[[#This Row],[123 (04JUL1985 06:00:00)-Water Temperature (C)]]*OO[[#This Row],[65]]</f>
        <v>1.8405112535784997E-7</v>
      </c>
      <c r="BP153" s="10">
        <f>3/24000000*OO[[#This Row],[124 (04JUL1985 09:00:00)-Water Temperature (C)]]*OO[[#This Row],[66]]</f>
        <v>1.7374260633937502E-7</v>
      </c>
      <c r="BQ153" s="10">
        <f>3/24000000*OO[[#This Row],[125 (04JUL1985 12:00:00)-Water Temperature (C)]]*OO[[#This Row],[67]]</f>
        <v>1.6405203612957496E-7</v>
      </c>
      <c r="BR153" s="10">
        <f>3/24000000*OO[[#This Row],[126 (04JUL1985 15:00:00)-Water Temperature (C)]]*OO[[#This Row],[68]]</f>
        <v>1.5608373304719998E-7</v>
      </c>
      <c r="BS153" s="10">
        <f>3/24000000*OO[[#This Row],[127 (04JUL1985 18:00:00)-Water Temperature (C)]]*OO[[#This Row],[69]]</f>
        <v>1.5083605051026248E-7</v>
      </c>
      <c r="BT153" s="10">
        <f>3/24000000*OO[[#This Row],[128 (04JUL1985 21:00:00)-Water Temperature (C)]]*OO[[#This Row],[70]]</f>
        <v>1.454173948656E-7</v>
      </c>
      <c r="BU153" s="10">
        <f>3/24000000*OO[[#This Row],[129 (05JUL1985 00:00:00)-Water Temperature (C)]]*OO[[#This Row],[71]]</f>
        <v>1.3922967331350001E-7</v>
      </c>
      <c r="BV153" s="10">
        <f>3/24000000*OO[[#This Row],[130 (05JUL1985 03:00:00)-Water Temperature (C)]]*OO[[#This Row],[72]]</f>
        <v>1.357998445737E-7</v>
      </c>
      <c r="BW153" s="10">
        <f>3/24000000*OO[[#This Row],[131 (05JUL1985 06:00:00)-Water Temperature (C)]]*OO[[#This Row],[73]]</f>
        <v>1.3008254580668748E-7</v>
      </c>
      <c r="BX153" s="10">
        <f>3/24000000*OO[[#This Row],[132 (05JUL1985 09:00:00)-Water Temperature (C)]]*OO[[#This Row],[74]]</f>
        <v>1.2401738763547497E-7</v>
      </c>
      <c r="BY153" s="10">
        <f>3/24000000*OO[[#This Row],[133 (05JUL1985 12:00:00)-Water Temperature (C)]]*OO[[#This Row],[75]]</f>
        <v>1.1871094015742499E-7</v>
      </c>
      <c r="BZ153" s="10">
        <f>3/24000000*OO[[#This Row],[134 (05JUL1985 15:00:00)-Water Temperature (C)]]*OO[[#This Row],[76]]</f>
        <v>1.1188158645014998E-7</v>
      </c>
      <c r="CA153" s="10">
        <f>3/24000000*OO[[#This Row],[135 (05JUL1985 18:00:00)-Water Temperature (C)]]*OO[[#This Row],[77]]</f>
        <v>1.051517987956E-7</v>
      </c>
      <c r="CB153" s="10">
        <f>3/24000000*OO[[#This Row],[136 (05JUL1985 21:00:00)-Water Temperature (C)]]*OO[[#This Row],[78]]</f>
        <v>9.9709719103575001E-8</v>
      </c>
      <c r="CC153" s="10">
        <f>3/24000000*OO[[#This Row],[137 (06JUL1985 00:00:00)-Water Temperature (C)]]*OO[[#This Row],[79]]</f>
        <v>9.500732249437499E-8</v>
      </c>
      <c r="CD153" s="10">
        <f>3/24000000*OO[[#This Row],[138 (06JUL1985 03:00:00)-Water Temperature (C)]]*OO[[#This Row],[80]]</f>
        <v>9.4082366582850001E-8</v>
      </c>
      <c r="CE153" s="10">
        <f>3/24000000*OO[[#This Row],[139 (06JUL1985 06:00:00)-Water Temperature (C)]]*OO[[#This Row],[81]]</f>
        <v>9.2577944427750003E-8</v>
      </c>
      <c r="CF153" s="10">
        <f>3/24000000*OO[[#This Row],[140 (06JUL1985 09:00:00)-Water Temperature (C)]]*OO[[#This Row],[82]]</f>
        <v>9.1100365697500003E-8</v>
      </c>
      <c r="CG153" s="10">
        <f>3/24000000*OO[[#This Row],[141 (06JUL1985 12:00:00)-Water Temperature (C)]]*OO[[#This Row],[83]]</f>
        <v>9.1208358772200002E-8</v>
      </c>
      <c r="CH153" s="10">
        <f>3/24000000*OO[[#This Row],[142 (06JUL1985 15:00:00)-Water Temperature (C)]]*OO[[#This Row],[84]]</f>
        <v>8.9731234279349997E-8</v>
      </c>
      <c r="CI153" s="10">
        <f>3/24000000*OO[[#This Row],[143 (06JUL1985 18:00:00)-Water Temperature (C)]]*OO[[#This Row],[85]]</f>
        <v>8.6663371988799987E-8</v>
      </c>
      <c r="CJ153" s="10">
        <f>3/24000000*OO[[#This Row],[144 (06JUL1985 21:00:00)-Water Temperature (C)]]*OO[[#This Row],[86]]</f>
        <v>8.4004810738200002E-8</v>
      </c>
      <c r="CK153" s="10">
        <f>3/24000000*OO[[#This Row],[145 (07JUL1985 00:00:00)-Water Temperature (C)]]*OO[[#This Row],[87]]</f>
        <v>8.1784968209999999E-8</v>
      </c>
      <c r="CL153" s="10">
        <f>3/24000000*OO[[#This Row],[146 (07JUL1985 03:00:00)-Water Temperature (C)]]*OO[[#This Row],[88]]</f>
        <v>8.1586461146024991E-8</v>
      </c>
      <c r="CM153" s="10">
        <f>3/24000000*OO[[#This Row],[147 (07JUL1985 06:00:00)-Water Temperature (C)]]*OO[[#This Row],[89]]</f>
        <v>8.0840816833524992E-8</v>
      </c>
      <c r="CN153" s="10">
        <f>3/24000000*OO[[#This Row],[148 (07JUL1985 09:00:00)-Water Temperature (C)]]*OO[[#This Row],[90]]</f>
        <v>7.9166616902100008E-8</v>
      </c>
      <c r="CO153" s="10">
        <f>3/24000000*OO[[#This Row],[149 (07JUL1985 12:00:00)-Water Temperature (C)]]*OO[[#This Row],[91]]</f>
        <v>7.7707125821024985E-8</v>
      </c>
      <c r="CP153" s="10">
        <f>3/24000000*OO[[#This Row],[150 (07JUL1985 15:00:00)-Water Temperature (C)]]*OO[[#This Row],[92]]</f>
        <v>7.5279061979549999E-8</v>
      </c>
      <c r="CQ153" s="10">
        <f>3/24000000*OO[[#This Row],[151 (07JUL1985 18:00:00)-Water Temperature (C)]]*OO[[#This Row],[93]]</f>
        <v>7.2334336748900004E-8</v>
      </c>
      <c r="CR153" s="10">
        <f>3/24000000*OO[[#This Row],[152 (07JUL1985 21:00:00)-Water Temperature (C)]]*OO[[#This Row],[94]]</f>
        <v>6.880127104531249E-8</v>
      </c>
      <c r="CS153" s="10">
        <f>3/24000000*OO[[#This Row],[153 (08JUL1985 00:00:00)-Water Temperature (C)]]*OO[[#This Row],[95]]</f>
        <v>6.4111884645824997E-8</v>
      </c>
      <c r="CT153" s="10">
        <f>3/24000000*OO[[#This Row],[154 (08JUL1985 03:00:00)-Water Temperature (C)]]*OO[[#This Row],[96]]</f>
        <v>5.9883661378274998E-8</v>
      </c>
      <c r="CU153" s="10">
        <f>3/24000000*OO[[#This Row],[155 (08JUL1985 06:00:00)-Water Temperature (C)]]*OO[[#This Row],[97]]</f>
        <v>5.7116705133374995E-8</v>
      </c>
      <c r="CV153" s="10">
        <f>3/24000000*OO[[#This Row],[156 (08JUL1985 09:00:00)-Water Temperature (C)]]*OO[[#This Row],[98]]</f>
        <v>5.4069032371200003E-8</v>
      </c>
      <c r="CW153" s="10">
        <f>3/24000000*OO[[#This Row],[157 (08JUL1985 12:00:00)-Water Temperature (C)]]*OO[[#This Row],[99]]</f>
        <v>5.1555564825749996E-8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1.0913215904013456E-35</v>
      </c>
      <c r="H154" s="10">
        <f>3/24*OO[[#This Row],[64 (26JUN1985 21:00:00)-Water Temperature (C)]]*OO[[#This Row],[6]]/SUM(OO[6])</f>
        <v>1.96227359289464E-24</v>
      </c>
      <c r="I154" s="10">
        <f>3/24*OO[[#This Row],[65 (27JUN1985 00:00:00)-Water Temperature (C)]]*OO[[#This Row],[7]]/SUM(OO[7])</f>
        <v>1.1827415048997855E-12</v>
      </c>
      <c r="J154" s="10">
        <f>3/24*OO[[#This Row],[66 (27JUN1985 03:00:00)-Water Temperature (C)]]*OO[[#This Row],[8]]/SUM(OO[8])</f>
        <v>6.853796451666658E-7</v>
      </c>
      <c r="K154" s="10">
        <f>3/24*OO[[#This Row],[67 (27JUN1985 06:00:00)-Water Temperature (C)]]*OO[[#This Row],[9]]/SUM(OO[9])</f>
        <v>2.338479006408653E-4</v>
      </c>
      <c r="L154" s="10">
        <f>3/24*OO[[#This Row],[68 (27JUN1985 09:00:00)-Water Temperature (C)]]*OO[[#This Row],[10]]/SUM(OO[10])</f>
        <v>6.3975238775012492E-3</v>
      </c>
      <c r="M154" s="10">
        <f>3/24*OO[[#This Row],[69 (27JUN1985 12:00:00)-Water Temperature (C)]]*OO[[#This Row],[11]]/SUM(OO[11])</f>
        <v>3.427494610895445E-2</v>
      </c>
      <c r="N154" s="10">
        <f>3/24*OO[[#This Row],[70 (27JUN1985 15:00:00)-Water Temperature (C)]]*OO[[#This Row],[12]]/SUM(OO[12])</f>
        <v>5.5540529893616755E-2</v>
      </c>
      <c r="O154" s="10">
        <f>3/24*OO[[#This Row],[71 (27JUN1985 18:00:00)-Water Temperature (C)]]*OO[[#This Row],[13]]/SUM(OO[13])</f>
        <v>3.6944346275853739E-2</v>
      </c>
      <c r="P154" s="10">
        <f>3/24*OO[[#This Row],[72 (27JUN1985 21:00:00)-Water Temperature (C)]]*OO[[#This Row],[14]]/SUM(OO[14])</f>
        <v>1.2413482231752487E-2</v>
      </c>
      <c r="Q154" s="10">
        <f>3/24*OO[[#This Row],[73 (28JUN1985 00:00:00)-Water Temperature (C)]]*OO[[#This Row],[15]]/SUM(OO[15])</f>
        <v>2.5260035913016315E-3</v>
      </c>
      <c r="R154" s="10">
        <f>3/24*OO[[#This Row],[74 (28JUN1985 03:00:00)-Water Temperature (C)]]*OO[[#This Row],[16]]/SUM(OO[16])</f>
        <v>3.8371544673940081E-4</v>
      </c>
      <c r="S154" s="10">
        <f>3/24*OO[[#This Row],[75 (28JUN1985 06:00:00)-Water Temperature (C)]]*OO[[#This Row],[17]]/SUM(OO[17])</f>
        <v>6.9386180447373883E-5</v>
      </c>
      <c r="T154" s="10">
        <f>3/24*OO[[#This Row],[76 (28JUN1985 09:00:00)-Water Temperature (C)]]*OO[[#This Row],[18]]/SUM(OO[18])</f>
        <v>3.4406134406813081E-5</v>
      </c>
      <c r="U154" s="10">
        <f>3/24*OO[[#This Row],[77 (28JUN1985 12:00:00)-Water Temperature (C)]]*OO[[#This Row],[19]]/SUM(OO[19])</f>
        <v>3.3439678932571211E-5</v>
      </c>
      <c r="V154" s="10">
        <f>3/24000000*OO[[#This Row],[78 (28JUN1985 15:00:00)-Water Temperature (C)]]*OO[[#This Row],[20]]</f>
        <v>3.50272663560625E-5</v>
      </c>
      <c r="W154" s="10">
        <f>3/24000000*OO[[#This Row],[79 (28JUN1985 18:00:00)-Water Temperature (C)]]*OO[[#This Row],[21]]</f>
        <v>3.5358045913124996E-5</v>
      </c>
      <c r="X154" s="10">
        <f>3/24000000*OO[[#This Row],[80 (28JUN1985 21:00:00)-Water Temperature (C)]]*OO[[#This Row],[22]]</f>
        <v>3.3394314068299998E-5</v>
      </c>
      <c r="Y154" s="10">
        <f>3/24000000*OO[[#This Row],[81 (29JUN1985 00:00:00)-Water Temperature (C)]]*OO[[#This Row],[23]]</f>
        <v>3.0105841730949997E-5</v>
      </c>
      <c r="Z154" s="10">
        <f>3/24000000*OO[[#This Row],[82 (29JUN1985 03:00:00)-Water Temperature (C)]]*OO[[#This Row],[24]]</f>
        <v>2.7183122736000004E-5</v>
      </c>
      <c r="AA154" s="10">
        <f>3/24000000*OO[[#This Row],[83 (29JUN1985 06:00:00)-Water Temperature (C)]]*OO[[#This Row],[25]]</f>
        <v>2.4765062419012502E-5</v>
      </c>
      <c r="AB154" s="10">
        <f>3/24000000*OO[[#This Row],[84 (29JUN1985 09:00:00)-Water Temperature (C)]]*OO[[#This Row],[26]]</f>
        <v>2.253873674756E-5</v>
      </c>
      <c r="AC154" s="10">
        <f>3/24000000*OO[[#This Row],[85 (29JUN1985 12:00:00)-Water Temperature (C)]]*OO[[#This Row],[27]]</f>
        <v>2.0544509864025002E-5</v>
      </c>
      <c r="AD154" s="10">
        <f>3/24000000*OO[[#This Row],[86 (29JUN1985 15:00:00)-Water Temperature (C)]]*OO[[#This Row],[28]]</f>
        <v>1.8406120635630001E-5</v>
      </c>
      <c r="AE154" s="10">
        <f>3/24000000*OO[[#This Row],[88 (29JUN1985 21:00:00)-Water Temperature (C)]]*OO[[#This Row],[30]]</f>
        <v>1.4539104510624998E-5</v>
      </c>
      <c r="AF154" s="10">
        <f>3/24000000*OO[[#This Row],[88 (29JUN1985 21:00:00)-Water Temperature (C)]]*OO[[#This Row],[30]]</f>
        <v>1.4539104510624998E-5</v>
      </c>
      <c r="AG154" s="10">
        <f>3/24000000*OO[[#This Row],[89 (30JUN1985 00:00:00)-Water Temperature (C)]]*OO[[#This Row],[31]]</f>
        <v>1.2639678860847497E-5</v>
      </c>
      <c r="AH154" s="10">
        <f>3/24000000*OO[[#This Row],[90 (30JUN1985 03:00:00)-Water Temperature (C)]]*OO[[#This Row],[32]]</f>
        <v>1.1087249568010001E-5</v>
      </c>
      <c r="AI154" s="10">
        <f>3/24000000*OO[[#This Row],[91 (30JUN1985 06:00:00)-Water Temperature (C)]]*OO[[#This Row],[33]]</f>
        <v>9.7996734352499991E-6</v>
      </c>
      <c r="AJ154" s="10">
        <f>3/24000000*OO[[#This Row],[92 (30JUN1985 09:00:00)-Water Temperature (C)]]*OO[[#This Row],[34]]</f>
        <v>8.8028034036524987E-6</v>
      </c>
      <c r="AK154" s="10">
        <f>3/24000000*OO[[#This Row],[93 (30JUN1985 12:00:00)-Water Temperature (C)]]*OO[[#This Row],[35]]</f>
        <v>7.9719498580799998E-6</v>
      </c>
      <c r="AL154" s="10">
        <f>3/24000000*OO[[#This Row],[94 (30JUN1985 15:00:00)-Water Temperature (C)]]*OO[[#This Row],[36]]</f>
        <v>7.1041192855100001E-6</v>
      </c>
      <c r="AM154" s="10">
        <f>3/24000000*OO[[#This Row],[95 (30JUN1985 18:00:00)-Water Temperature (C)]]*OO[[#This Row],[37]]</f>
        <v>6.270407253056249E-6</v>
      </c>
      <c r="AN154" s="10">
        <f>3/24000000*OO[[#This Row],[96 (30JUN1985 21:00:00)-Water Temperature (C)]]*OO[[#This Row],[38]]</f>
        <v>5.5579276982737493E-6</v>
      </c>
      <c r="AO154" s="10">
        <f>3/24000000*OO[[#This Row],[97 (01JUL1985 00:00:00)-Water Temperature (C)]]*OO[[#This Row],[39]]</f>
        <v>4.9426619697474995E-6</v>
      </c>
      <c r="AP154" s="10">
        <f>3/24000000*OO[[#This Row],[98 (01JUL1985 03:00:00)-Water Temperature (C)]]*OO[[#This Row],[40]]</f>
        <v>4.5315959584899991E-6</v>
      </c>
      <c r="AQ154" s="10">
        <f>3/24000000*OO[[#This Row],[99 (01JUL1985 06:00:00)-Water Temperature (C)]]*OO[[#This Row],[41]]</f>
        <v>4.0844229493274997E-6</v>
      </c>
      <c r="AR154" s="10">
        <f>3/24000000*OO[[#This Row],[100 (01JUL1985 09:00:00)-Water Temperature (C)]]*OO[[#This Row],[42]]</f>
        <v>3.63377450246375E-6</v>
      </c>
      <c r="AS154" s="10">
        <f>3/24000000*OO[[#This Row],[101 (01JUL1985 12:00:00)-Water Temperature (C)]]*OO[[#This Row],[43]]</f>
        <v>3.2101549709425E-6</v>
      </c>
      <c r="AT154" s="10">
        <f>3/24000000*OO[[#This Row],[102 (01JUL1985 15:00:00)-Water Temperature (C)]]*OO[[#This Row],[44]]</f>
        <v>2.7825778400174992E-6</v>
      </c>
      <c r="AU154" s="10">
        <f>3/24000000*OO[[#This Row],[103 (01JUL1985 18:00:00)-Water Temperature (C)]]*OO[[#This Row],[45]]</f>
        <v>2.3187054106229998E-6</v>
      </c>
      <c r="AV154" s="10">
        <f>3/24000000*OO[[#This Row],[104 (01JUL1985 21:00:00)-Water Temperature (C)]]*OO[[#This Row],[46]]</f>
        <v>1.8213973614165E-6</v>
      </c>
      <c r="AW154" s="10">
        <f>3/24000000*OO[[#This Row],[105 (02JUL1985 00:00:00)-Water Temperature (C)]]*OO[[#This Row],[47]]</f>
        <v>1.3391698012237497E-6</v>
      </c>
      <c r="AX154" s="10">
        <f>3/24000000*OO[[#This Row],[106 (02JUL1985 03:00:00)-Water Temperature (C)]]*OO[[#This Row],[48]]</f>
        <v>9.7121302872024985E-7</v>
      </c>
      <c r="AY154" s="10">
        <f>3/24000000*OO[[#This Row],[107 (02JUL1985 06:00:00)-Water Temperature (C)]]*OO[[#This Row],[49]]</f>
        <v>6.9946103708124999E-7</v>
      </c>
      <c r="AZ154" s="10">
        <f>3/24000000*OO[[#This Row],[108 (02JUL1985 09:00:00)-Water Temperature (C)]]*OO[[#This Row],[50]]</f>
        <v>5.2204131546874993E-7</v>
      </c>
      <c r="BA154" s="10">
        <f>3/24000000*OO[[#This Row],[109 (02JUL1985 12:00:00)-Water Temperature (C)]]*OO[[#This Row],[51]]</f>
        <v>4.1706899359124998E-7</v>
      </c>
      <c r="BB154" s="10">
        <f>3/24000000*OO[[#This Row],[110 (02JUL1985 15:00:00)-Water Temperature (C)]]*OO[[#This Row],[52]]</f>
        <v>3.4951604121600003E-7</v>
      </c>
      <c r="BC154" s="10">
        <f>3/24000000*OO[[#This Row],[111 (02JUL1985 18:00:00)-Water Temperature (C)]]*OO[[#This Row],[53]]</f>
        <v>3.0394740707074994E-7</v>
      </c>
      <c r="BD154" s="10">
        <f>3/24000000*OO[[#This Row],[112 (02JUL1985 21:00:00)-Water Temperature (C)]]*OO[[#This Row],[54]]</f>
        <v>2.7415923130916245E-7</v>
      </c>
      <c r="BE154" s="10">
        <f>3/24000000*OO[[#This Row],[113 (03JUL1985 00:00:00)-Water Temperature (C)]]*OO[[#This Row],[55]]</f>
        <v>2.4991586948459999E-7</v>
      </c>
      <c r="BF154" s="10">
        <f>3/24000000*OO[[#This Row],[114 (03JUL1985 03:00:00)-Water Temperature (C)]]*OO[[#This Row],[56]]</f>
        <v>2.348713668075E-7</v>
      </c>
      <c r="BG154" s="10">
        <f>3/24000000*OO[[#This Row],[115 (03JUL1985 06:00:00)-Water Temperature (C)]]*OO[[#This Row],[57]]</f>
        <v>2.230011492031125E-7</v>
      </c>
      <c r="BH154" s="10">
        <f>3/24000000*OO[[#This Row],[116 (03JUL1985 09:00:00)-Water Temperature (C)]]*OO[[#This Row],[58]]</f>
        <v>2.1198844932939996E-7</v>
      </c>
      <c r="BI154" s="10">
        <f>3/24000000*OO[[#This Row],[117 (03JUL1985 12:00:00)-Water Temperature (C)]]*OO[[#This Row],[59]]</f>
        <v>2.0327752842168745E-7</v>
      </c>
      <c r="BJ154" s="10">
        <f>3/24000000*OO[[#This Row],[118 (03JUL1985 15:00:00)-Water Temperature (C)]]*OO[[#This Row],[60]]</f>
        <v>1.9272904878884998E-7</v>
      </c>
      <c r="BK154" s="10">
        <f>3/24000000*OO[[#This Row],[119 (03JUL1985 18:00:00)-Water Temperature (C)]]*OO[[#This Row],[61]]</f>
        <v>1.8148214317106251E-7</v>
      </c>
      <c r="BL154" s="10">
        <f>3/24000000*OO[[#This Row],[120 (03JUL1985 21:00:00)-Water Temperature (C)]]*OO[[#This Row],[62]]</f>
        <v>1.7117969988769997E-7</v>
      </c>
      <c r="BM154" s="10">
        <f>3/24000000*OO[[#This Row],[121 (04JUL1985 00:00:00)-Water Temperature (C)]]*OO[[#This Row],[63]]</f>
        <v>1.60206787635375E-7</v>
      </c>
      <c r="BN154" s="10">
        <f>3/24000000*OO[[#This Row],[122 (04JUL1985 03:00:00)-Water Temperature (C)]]*OO[[#This Row],[64]]</f>
        <v>1.5203632939738749E-7</v>
      </c>
      <c r="BO154" s="10">
        <f>3/24000000*OO[[#This Row],[123 (04JUL1985 06:00:00)-Water Temperature (C)]]*OO[[#This Row],[65]]</f>
        <v>1.4242532812830001E-7</v>
      </c>
      <c r="BP154" s="10">
        <f>3/24000000*OO[[#This Row],[124 (04JUL1985 09:00:00)-Water Temperature (C)]]*OO[[#This Row],[66]]</f>
        <v>1.3432538831462497E-7</v>
      </c>
      <c r="BQ154" s="10">
        <f>3/24000000*OO[[#This Row],[125 (04JUL1985 12:00:00)-Water Temperature (C)]]*OO[[#This Row],[67]]</f>
        <v>1.2676824418942499E-7</v>
      </c>
      <c r="BR154" s="10">
        <f>3/24000000*OO[[#This Row],[126 (04JUL1985 15:00:00)-Water Temperature (C)]]*OO[[#This Row],[68]]</f>
        <v>1.2047538299145001E-7</v>
      </c>
      <c r="BS154" s="10">
        <f>3/24000000*OO[[#This Row],[127 (04JUL1985 18:00:00)-Water Temperature (C)]]*OO[[#This Row],[69]]</f>
        <v>1.16393406424E-7</v>
      </c>
      <c r="BT154" s="10">
        <f>3/24000000*OO[[#This Row],[128 (04JUL1985 21:00:00)-Water Temperature (C)]]*OO[[#This Row],[70]]</f>
        <v>1.1222901189211248E-7</v>
      </c>
      <c r="BU154" s="10">
        <f>3/24000000*OO[[#This Row],[129 (05JUL1985 00:00:00)-Water Temperature (C)]]*OO[[#This Row],[71]]</f>
        <v>1.0751942046500002E-7</v>
      </c>
      <c r="BV154" s="10">
        <f>3/24000000*OO[[#This Row],[130 (05JUL1985 03:00:00)-Water Temperature (C)]]*OO[[#This Row],[72]]</f>
        <v>1.0486856253843749E-7</v>
      </c>
      <c r="BW154" s="10">
        <f>3/24000000*OO[[#This Row],[131 (05JUL1985 06:00:00)-Water Temperature (C)]]*OO[[#This Row],[73]]</f>
        <v>1.0055284174675001E-7</v>
      </c>
      <c r="BX154" s="10">
        <f>3/24000000*OO[[#This Row],[132 (05JUL1985 09:00:00)-Water Temperature (C)]]*OO[[#This Row],[74]]</f>
        <v>9.5794359491250015E-8</v>
      </c>
      <c r="BY154" s="10">
        <f>3/24000000*OO[[#This Row],[133 (05JUL1985 12:00:00)-Water Temperature (C)]]*OO[[#This Row],[75]]</f>
        <v>9.1708579006312486E-8</v>
      </c>
      <c r="BZ154" s="10">
        <f>3/24000000*OO[[#This Row],[134 (05JUL1985 15:00:00)-Water Temperature (C)]]*OO[[#This Row],[76]]</f>
        <v>8.6440022520949997E-8</v>
      </c>
      <c r="CA154" s="10">
        <f>3/24000000*OO[[#This Row],[135 (05JUL1985 18:00:00)-Water Temperature (C)]]*OO[[#This Row],[77]]</f>
        <v>8.1171775491625002E-8</v>
      </c>
      <c r="CB154" s="10">
        <f>3/24000000*OO[[#This Row],[136 (05JUL1985 21:00:00)-Water Temperature (C)]]*OO[[#This Row],[78]]</f>
        <v>7.6954713162399994E-8</v>
      </c>
      <c r="CC154" s="10">
        <f>3/24000000*OO[[#This Row],[137 (06JUL1985 00:00:00)-Water Temperature (C)]]*OO[[#This Row],[79]]</f>
        <v>7.3334917003424995E-8</v>
      </c>
      <c r="CD154" s="10">
        <f>3/24000000*OO[[#This Row],[138 (06JUL1985 03:00:00)-Water Temperature (C)]]*OO[[#This Row],[80]]</f>
        <v>7.2592117390949996E-8</v>
      </c>
      <c r="CE154" s="10">
        <f>3/24000000*OO[[#This Row],[139 (06JUL1985 06:00:00)-Water Temperature (C)]]*OO[[#This Row],[81]]</f>
        <v>7.1471273793249998E-8</v>
      </c>
      <c r="CF154" s="10">
        <f>3/24000000*OO[[#This Row],[140 (06JUL1985 09:00:00)-Water Temperature (C)]]*OO[[#This Row],[82]]</f>
        <v>7.0272632494749997E-8</v>
      </c>
      <c r="CG154" s="10">
        <f>3/24000000*OO[[#This Row],[141 (06JUL1985 12:00:00)-Water Temperature (C)]]*OO[[#This Row],[83]]</f>
        <v>7.0314641414999993E-8</v>
      </c>
      <c r="CH154" s="10">
        <f>3/24000000*OO[[#This Row],[142 (06JUL1985 15:00:00)-Water Temperature (C)]]*OO[[#This Row],[84]]</f>
        <v>6.9183370093499994E-8</v>
      </c>
      <c r="CI154" s="10">
        <f>3/24000000*OO[[#This Row],[143 (06JUL1985 18:00:00)-Water Temperature (C)]]*OO[[#This Row],[85]]</f>
        <v>6.67665808075875E-8</v>
      </c>
      <c r="CJ154" s="10">
        <f>3/24000000*OO[[#This Row],[144 (06JUL1985 21:00:00)-Water Temperature (C)]]*OO[[#This Row],[86]]</f>
        <v>6.4723842969524989E-8</v>
      </c>
      <c r="CK154" s="10">
        <f>3/24000000*OO[[#This Row],[145 (07JUL1985 00:00:00)-Water Temperature (C)]]*OO[[#This Row],[87]]</f>
        <v>6.3056642031462501E-8</v>
      </c>
      <c r="CL154" s="10">
        <f>3/24000000*OO[[#This Row],[146 (07JUL1985 03:00:00)-Water Temperature (C)]]*OO[[#This Row],[88]]</f>
        <v>6.2928707281500008E-8</v>
      </c>
      <c r="CM154" s="10">
        <f>3/24000000*OO[[#This Row],[147 (07JUL1985 06:00:00)-Water Temperature (C)]]*OO[[#This Row],[89]]</f>
        <v>6.2393892077999996E-8</v>
      </c>
      <c r="CN154" s="10">
        <f>3/24000000*OO[[#This Row],[148 (07JUL1985 09:00:00)-Water Temperature (C)]]*OO[[#This Row],[90]]</f>
        <v>6.1100284441999999E-8</v>
      </c>
      <c r="CO154" s="10">
        <f>3/24000000*OO[[#This Row],[149 (07JUL1985 12:00:00)-Water Temperature (C)]]*OO[[#This Row],[91]]</f>
        <v>5.9944046240475002E-8</v>
      </c>
      <c r="CP154" s="10">
        <f>3/24000000*OO[[#This Row],[150 (07JUL1985 15:00:00)-Water Temperature (C)]]*OO[[#This Row],[92]]</f>
        <v>5.8058692197074998E-8</v>
      </c>
      <c r="CQ154" s="10">
        <f>3/24000000*OO[[#This Row],[151 (07JUL1985 18:00:00)-Water Temperature (C)]]*OO[[#This Row],[93]]</f>
        <v>5.5791518818662491E-8</v>
      </c>
      <c r="CR154" s="10">
        <f>3/24000000*OO[[#This Row],[152 (07JUL1985 21:00:00)-Water Temperature (C)]]*OO[[#This Row],[94]]</f>
        <v>5.3145649295374996E-8</v>
      </c>
      <c r="CS154" s="10">
        <f>3/24000000*OO[[#This Row],[153 (08JUL1985 00:00:00)-Water Temperature (C)]]*OO[[#This Row],[95]]</f>
        <v>4.959976086502499E-8</v>
      </c>
      <c r="CT154" s="10">
        <f>3/24000000*OO[[#This Row],[154 (08JUL1985 03:00:00)-Water Temperature (C)]]*OO[[#This Row],[96]]</f>
        <v>4.6326557933849996E-8</v>
      </c>
      <c r="CU154" s="10">
        <f>3/24000000*OO[[#This Row],[155 (08JUL1985 06:00:00)-Water Temperature (C)]]*OO[[#This Row],[97]]</f>
        <v>4.416488237025E-8</v>
      </c>
      <c r="CV154" s="10">
        <f>3/24000000*OO[[#This Row],[156 (08JUL1985 09:00:00)-Water Temperature (C)]]*OO[[#This Row],[98]]</f>
        <v>4.1789510409899997E-8</v>
      </c>
      <c r="CW154" s="10">
        <f>3/24000000*OO[[#This Row],[157 (08JUL1985 12:00:00)-Water Temperature (C)]]*OO[[#This Row],[99]]</f>
        <v>3.98200569369E-8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1.6512783369596268E-36</v>
      </c>
      <c r="H155" s="10">
        <f>3/24*OO[[#This Row],[64 (26JUN1985 21:00:00)-Water Temperature (C)]]*OO[[#This Row],[6]]/SUM(OO[6])</f>
        <v>3.1762036545170282E-25</v>
      </c>
      <c r="I155" s="10">
        <f>3/24*OO[[#This Row],[65 (27JUN1985 00:00:00)-Water Temperature (C)]]*OO[[#This Row],[7]]/SUM(OO[7])</f>
        <v>2.0043763571073155E-13</v>
      </c>
      <c r="J155" s="10">
        <f>3/24*OO[[#This Row],[66 (27JUN1985 03:00:00)-Water Temperature (C)]]*OO[[#This Row],[8]]/SUM(OO[8])</f>
        <v>4.9731792817619779E-7</v>
      </c>
      <c r="K155" s="10">
        <f>3/24*OO[[#This Row],[67 (27JUN1985 06:00:00)-Water Temperature (C)]]*OO[[#This Row],[9]]/SUM(OO[9])</f>
        <v>2.0907737340541605E-4</v>
      </c>
      <c r="L155" s="10">
        <f>3/24*OO[[#This Row],[68 (27JUN1985 09:00:00)-Water Temperature (C)]]*OO[[#This Row],[10]]/SUM(OO[10])</f>
        <v>6.564331262446715E-3</v>
      </c>
      <c r="M155" s="10">
        <f>3/24*OO[[#This Row],[69 (27JUN1985 12:00:00)-Water Temperature (C)]]*OO[[#This Row],[11]]/SUM(OO[11])</f>
        <v>3.9169627168769323E-2</v>
      </c>
      <c r="N155" s="10">
        <f>3/24*OO[[#This Row],[70 (27JUN1985 15:00:00)-Water Temperature (C)]]*OO[[#This Row],[12]]/SUM(OO[12])</f>
        <v>6.9456883236227077E-2</v>
      </c>
      <c r="O155" s="10">
        <f>3/24*OO[[#This Row],[71 (27JUN1985 18:00:00)-Water Temperature (C)]]*OO[[#This Row],[13]]/SUM(OO[13])</f>
        <v>4.9731648652026381E-2</v>
      </c>
      <c r="P155" s="10">
        <f>3/24*OO[[#This Row],[72 (27JUN1985 21:00:00)-Water Temperature (C)]]*OO[[#This Row],[14]]/SUM(OO[14])</f>
        <v>1.7819215889014608E-2</v>
      </c>
      <c r="Q155" s="10">
        <f>3/24*OO[[#This Row],[73 (28JUN1985 00:00:00)-Water Temperature (C)]]*OO[[#This Row],[15]]/SUM(OO[15])</f>
        <v>3.8207231459287273E-3</v>
      </c>
      <c r="R155" s="10">
        <f>3/24*OO[[#This Row],[74 (28JUN1985 03:00:00)-Water Temperature (C)]]*OO[[#This Row],[16]]/SUM(OO[16])</f>
        <v>5.9883524823525064E-4</v>
      </c>
      <c r="S155" s="10">
        <f>3/24*OO[[#This Row],[75 (28JUN1985 06:00:00)-Water Temperature (C)]]*OO[[#This Row],[17]]/SUM(OO[17])</f>
        <v>1.039770106962309E-4</v>
      </c>
      <c r="T155" s="10">
        <f>3/24*OO[[#This Row],[76 (28JUN1985 09:00:00)-Water Temperature (C)]]*OO[[#This Row],[18]]/SUM(OO[18])</f>
        <v>4.6762559693642653E-5</v>
      </c>
      <c r="U155" s="10">
        <f>3/24*OO[[#This Row],[77 (28JUN1985 12:00:00)-Water Temperature (C)]]*OO[[#This Row],[19]]/SUM(OO[19])</f>
        <v>4.4588966964165159E-5</v>
      </c>
      <c r="V155" s="10">
        <f>3/24000000*OO[[#This Row],[78 (28JUN1985 15:00:00)-Water Temperature (C)]]*OO[[#This Row],[20]]</f>
        <v>4.7349100072099997E-5</v>
      </c>
      <c r="W155" s="10">
        <f>3/24000000*OO[[#This Row],[79 (28JUN1985 18:00:00)-Water Temperature (C)]]*OO[[#This Row],[21]]</f>
        <v>4.7922977715749995E-5</v>
      </c>
      <c r="X155" s="10">
        <f>3/24000000*OO[[#This Row],[80 (28JUN1985 21:00:00)-Water Temperature (C)]]*OO[[#This Row],[22]]</f>
        <v>4.5445305296375002E-5</v>
      </c>
      <c r="Y155" s="10">
        <f>3/24000000*OO[[#This Row],[81 (29JUN1985 00:00:00)-Water Temperature (C)]]*OO[[#This Row],[23]]</f>
        <v>4.1023723935937493E-5</v>
      </c>
      <c r="Z155" s="10">
        <f>3/24000000*OO[[#This Row],[82 (29JUN1985 03:00:00)-Water Temperature (C)]]*OO[[#This Row],[24]]</f>
        <v>3.7005791580249993E-5</v>
      </c>
      <c r="AA155" s="10">
        <f>3/24000000*OO[[#This Row],[83 (29JUN1985 06:00:00)-Water Temperature (C)]]*OO[[#This Row],[25]]</f>
        <v>3.3628488459999998E-5</v>
      </c>
      <c r="AB155" s="10">
        <f>3/24000000*OO[[#This Row],[84 (29JUN1985 09:00:00)-Water Temperature (C)]]*OO[[#This Row],[26]]</f>
        <v>3.0481779662399995E-5</v>
      </c>
      <c r="AC155" s="10">
        <f>3/24000000*OO[[#This Row],[85 (29JUN1985 12:00:00)-Water Temperature (C)]]*OO[[#This Row],[27]]</f>
        <v>2.766747063895E-5</v>
      </c>
      <c r="AD155" s="10">
        <f>3/24000000*OO[[#This Row],[86 (29JUN1985 15:00:00)-Water Temperature (C)]]*OO[[#This Row],[28]]</f>
        <v>2.4694509148567499E-5</v>
      </c>
      <c r="AE155" s="10">
        <f>3/24000000*OO[[#This Row],[88 (29JUN1985 21:00:00)-Water Temperature (C)]]*OO[[#This Row],[30]]</f>
        <v>1.9384350381697498E-5</v>
      </c>
      <c r="AF155" s="10">
        <f>3/24000000*OO[[#This Row],[88 (29JUN1985 21:00:00)-Water Temperature (C)]]*OO[[#This Row],[30]]</f>
        <v>1.9384350381697498E-5</v>
      </c>
      <c r="AG155" s="10">
        <f>3/24000000*OO[[#This Row],[89 (30JUN1985 00:00:00)-Water Temperature (C)]]*OO[[#This Row],[31]]</f>
        <v>1.6817809418830001E-5</v>
      </c>
      <c r="AH155" s="10">
        <f>3/24000000*OO[[#This Row],[90 (30JUN1985 03:00:00)-Water Temperature (C)]]*OO[[#This Row],[32]]</f>
        <v>1.472523693714E-5</v>
      </c>
      <c r="AI155" s="10">
        <f>3/24000000*OO[[#This Row],[91 (30JUN1985 06:00:00)-Water Temperature (C)]]*OO[[#This Row],[33]]</f>
        <v>1.2977959014886251E-5</v>
      </c>
      <c r="AJ155" s="10">
        <f>3/24000000*OO[[#This Row],[92 (30JUN1985 09:00:00)-Water Temperature (C)]]*OO[[#This Row],[34]]</f>
        <v>1.1602734677966251E-5</v>
      </c>
      <c r="AK155" s="10">
        <f>3/24000000*OO[[#This Row],[93 (30JUN1985 12:00:00)-Water Temperature (C)]]*OO[[#This Row],[35]]</f>
        <v>1.0450146704919998E-5</v>
      </c>
      <c r="AL155" s="10">
        <f>3/24000000*OO[[#This Row],[94 (30JUN1985 15:00:00)-Water Temperature (C)]]*OO[[#This Row],[36]]</f>
        <v>9.2690372069312519E-6</v>
      </c>
      <c r="AM155" s="10">
        <f>3/24000000*OO[[#This Row],[95 (30JUN1985 18:00:00)-Water Temperature (C)]]*OO[[#This Row],[37]]</f>
        <v>8.1415898952800015E-6</v>
      </c>
      <c r="AN155" s="10">
        <f>3/24000000*OO[[#This Row],[96 (30JUN1985 21:00:00)-Water Temperature (C)]]*OO[[#This Row],[38]]</f>
        <v>7.1877144845450007E-6</v>
      </c>
      <c r="AO155" s="10">
        <f>3/24000000*OO[[#This Row],[97 (01JUL1985 00:00:00)-Water Temperature (C)]]*OO[[#This Row],[39]]</f>
        <v>6.3759274074299999E-6</v>
      </c>
      <c r="AP155" s="10">
        <f>3/24000000*OO[[#This Row],[98 (01JUL1985 03:00:00)-Water Temperature (C)]]*OO[[#This Row],[40]]</f>
        <v>5.8313621000587493E-6</v>
      </c>
      <c r="AQ155" s="10">
        <f>3/24000000*OO[[#This Row],[99 (01JUL1985 06:00:00)-Water Temperature (C)]]*OO[[#This Row],[41]]</f>
        <v>5.2489246725812505E-6</v>
      </c>
      <c r="AR155" s="10">
        <f>3/24000000*OO[[#This Row],[100 (01JUL1985 09:00:00)-Water Temperature (C)]]*OO[[#This Row],[42]]</f>
        <v>4.6555346647812499E-6</v>
      </c>
      <c r="AS155" s="10">
        <f>3/24000000*OO[[#This Row],[101 (01JUL1985 12:00:00)-Water Temperature (C)]]*OO[[#This Row],[43]]</f>
        <v>4.1047246486749992E-6</v>
      </c>
      <c r="AT155" s="10">
        <f>3/24000000*OO[[#This Row],[102 (01JUL1985 15:00:00)-Water Temperature (C)]]*OO[[#This Row],[44]]</f>
        <v>3.5585595240974992E-6</v>
      </c>
      <c r="AU155" s="10">
        <f>3/24000000*OO[[#This Row],[103 (01JUL1985 18:00:00)-Water Temperature (C)]]*OO[[#This Row],[45]]</f>
        <v>2.9771579205499995E-6</v>
      </c>
      <c r="AV155" s="10">
        <f>3/24000000*OO[[#This Row],[104 (01JUL1985 21:00:00)-Water Temperature (C)]]*OO[[#This Row],[46]]</f>
        <v>2.3563467453175E-6</v>
      </c>
      <c r="AW155" s="10">
        <f>3/24000000*OO[[#This Row],[105 (02JUL1985 00:00:00)-Water Temperature (C)]]*OO[[#This Row],[47]]</f>
        <v>1.7480585547469997E-6</v>
      </c>
      <c r="AX155" s="10">
        <f>3/24000000*OO[[#This Row],[106 (02JUL1985 03:00:00)-Water Temperature (C)]]*OO[[#This Row],[48]]</f>
        <v>1.2732341856077499E-6</v>
      </c>
      <c r="AY155" s="10">
        <f>3/24000000*OO[[#This Row],[107 (02JUL1985 06:00:00)-Water Temperature (C)]]*OO[[#This Row],[49]]</f>
        <v>9.1551145512749996E-7</v>
      </c>
      <c r="AZ155" s="10">
        <f>3/24000000*OO[[#This Row],[108 (02JUL1985 09:00:00)-Water Temperature (C)]]*OO[[#This Row],[50]]</f>
        <v>6.7822785724599993E-7</v>
      </c>
      <c r="BA155" s="10">
        <f>3/24000000*OO[[#This Row],[109 (02JUL1985 12:00:00)-Water Temperature (C)]]*OO[[#This Row],[51]]</f>
        <v>5.3704353407999999E-7</v>
      </c>
      <c r="BB155" s="10">
        <f>3/24000000*OO[[#This Row],[110 (02JUL1985 15:00:00)-Water Temperature (C)]]*OO[[#This Row],[52]]</f>
        <v>4.4649116224449998E-7</v>
      </c>
      <c r="BC155" s="10">
        <f>3/24000000*OO[[#This Row],[111 (02JUL1985 18:00:00)-Water Temperature (C)]]*OO[[#This Row],[53]]</f>
        <v>3.8607095596749992E-7</v>
      </c>
      <c r="BD155" s="10">
        <f>3/24000000*OO[[#This Row],[112 (02JUL1985 21:00:00)-Water Temperature (C)]]*OO[[#This Row],[54]]</f>
        <v>3.4733041781237501E-7</v>
      </c>
      <c r="BE155" s="10">
        <f>3/24000000*OO[[#This Row],[113 (03JUL1985 00:00:00)-Water Temperature (C)]]*OO[[#This Row],[55]]</f>
        <v>3.1679012593749998E-7</v>
      </c>
      <c r="BF155" s="10">
        <f>3/24000000*OO[[#This Row],[114 (03JUL1985 03:00:00)-Water Temperature (C)]]*OO[[#This Row],[56]]</f>
        <v>2.9775290391150001E-7</v>
      </c>
      <c r="BG155" s="10">
        <f>3/24000000*OO[[#This Row],[115 (03JUL1985 06:00:00)-Water Temperature (C)]]*OO[[#This Row],[57]]</f>
        <v>2.8268176936431247E-7</v>
      </c>
      <c r="BH155" s="10">
        <f>3/24000000*OO[[#This Row],[116 (03JUL1985 09:00:00)-Water Temperature (C)]]*OO[[#This Row],[58]]</f>
        <v>2.6838303619590001E-7</v>
      </c>
      <c r="BI155" s="10">
        <f>3/24000000*OO[[#This Row],[117 (03JUL1985 12:00:00)-Water Temperature (C)]]*OO[[#This Row],[59]]</f>
        <v>2.5685971138003753E-7</v>
      </c>
      <c r="BJ155" s="10">
        <f>3/24000000*OO[[#This Row],[118 (03JUL1985 15:00:00)-Water Temperature (C)]]*OO[[#This Row],[60]]</f>
        <v>2.4313870762259999E-7</v>
      </c>
      <c r="BK155" s="10">
        <f>3/24000000*OO[[#This Row],[119 (03JUL1985 18:00:00)-Water Temperature (C)]]*OO[[#This Row],[61]]</f>
        <v>2.2876455172797496E-7</v>
      </c>
      <c r="BL155" s="10">
        <f>3/24000000*OO[[#This Row],[120 (03JUL1985 21:00:00)-Water Temperature (C)]]*OO[[#This Row],[62]]</f>
        <v>2.1584503357530001E-7</v>
      </c>
      <c r="BM155" s="10">
        <f>3/24000000*OO[[#This Row],[121 (04JUL1985 00:00:00)-Water Temperature (C)]]*OO[[#This Row],[63]]</f>
        <v>2.0238882830459999E-7</v>
      </c>
      <c r="BN155" s="10">
        <f>3/24000000*OO[[#This Row],[122 (04JUL1985 03:00:00)-Water Temperature (C)]]*OO[[#This Row],[64]]</f>
        <v>1.9232752831109999E-7</v>
      </c>
      <c r="BO155" s="10">
        <f>3/24000000*OO[[#This Row],[123 (04JUL1985 06:00:00)-Water Temperature (C)]]*OO[[#This Row],[65]]</f>
        <v>1.8028307941799998E-7</v>
      </c>
      <c r="BP155" s="10">
        <f>3/24000000*OO[[#This Row],[124 (04JUL1985 09:00:00)-Water Temperature (C)]]*OO[[#This Row],[66]]</f>
        <v>1.6987554582528749E-7</v>
      </c>
      <c r="BQ155" s="10">
        <f>3/24000000*OO[[#This Row],[125 (04JUL1985 12:00:00)-Water Temperature (C)]]*OO[[#This Row],[67]]</f>
        <v>1.60106491545E-7</v>
      </c>
      <c r="BR155" s="10">
        <f>3/24000000*OO[[#This Row],[126 (04JUL1985 15:00:00)-Water Temperature (C)]]*OO[[#This Row],[68]]</f>
        <v>1.5198083719419999E-7</v>
      </c>
      <c r="BS155" s="10">
        <f>3/24000000*OO[[#This Row],[127 (04JUL1985 18:00:00)-Water Temperature (C)]]*OO[[#This Row],[69]]</f>
        <v>1.4671282383949998E-7</v>
      </c>
      <c r="BT155" s="10">
        <f>3/24000000*OO[[#This Row],[128 (04JUL1985 21:00:00)-Water Temperature (C)]]*OO[[#This Row],[70]]</f>
        <v>1.4151515914379999E-7</v>
      </c>
      <c r="BU155" s="10">
        <f>3/24000000*OO[[#This Row],[129 (05JUL1985 00:00:00)-Water Temperature (C)]]*OO[[#This Row],[71]]</f>
        <v>1.3568212809254999E-7</v>
      </c>
      <c r="BV155" s="10">
        <f>3/24000000*OO[[#This Row],[130 (05JUL1985 03:00:00)-Water Temperature (C)]]*OO[[#This Row],[72]]</f>
        <v>1.3246537940085002E-7</v>
      </c>
      <c r="BW155" s="10">
        <f>3/24000000*OO[[#This Row],[131 (05JUL1985 06:00:00)-Water Temperature (C)]]*OO[[#This Row],[73]]</f>
        <v>1.2708425721853747E-7</v>
      </c>
      <c r="BX155" s="10">
        <f>3/24000000*OO[[#This Row],[132 (05JUL1985 09:00:00)-Water Temperature (C)]]*OO[[#This Row],[74]]</f>
        <v>1.2101005481681249E-7</v>
      </c>
      <c r="BY155" s="10">
        <f>3/24000000*OO[[#This Row],[133 (05JUL1985 12:00:00)-Water Temperature (C)]]*OO[[#This Row],[75]]</f>
        <v>1.158223314528E-7</v>
      </c>
      <c r="BZ155" s="10">
        <f>3/24000000*OO[[#This Row],[134 (05JUL1985 15:00:00)-Water Temperature (C)]]*OO[[#This Row],[76]]</f>
        <v>1.0911530126118749E-7</v>
      </c>
      <c r="CA155" s="10">
        <f>3/24000000*OO[[#This Row],[135 (05JUL1985 18:00:00)-Water Temperature (C)]]*OO[[#This Row],[77]]</f>
        <v>1.0235219525684999E-7</v>
      </c>
      <c r="CB155" s="10">
        <f>3/24000000*OO[[#This Row],[136 (05JUL1985 21:00:00)-Water Temperature (C)]]*OO[[#This Row],[78]]</f>
        <v>9.6978269953324987E-8</v>
      </c>
      <c r="CC155" s="10">
        <f>3/24000000*OO[[#This Row],[137 (06JUL1985 00:00:00)-Water Temperature (C)]]*OO[[#This Row],[79]]</f>
        <v>9.2512939903449993E-8</v>
      </c>
      <c r="CD155" s="10">
        <f>3/24000000*OO[[#This Row],[138 (06JUL1985 03:00:00)-Water Temperature (C)]]*OO[[#This Row],[80]]</f>
        <v>9.1583051517299981E-8</v>
      </c>
      <c r="CE155" s="10">
        <f>3/24000000*OO[[#This Row],[139 (06JUL1985 06:00:00)-Water Temperature (C)]]*OO[[#This Row],[81]]</f>
        <v>9.0175834140599985E-8</v>
      </c>
      <c r="CF155" s="10">
        <f>3/24000000*OO[[#This Row],[140 (06JUL1985 09:00:00)-Water Temperature (C)]]*OO[[#This Row],[82]]</f>
        <v>8.8606081082400009E-8</v>
      </c>
      <c r="CG155" s="10">
        <f>3/24000000*OO[[#This Row],[141 (06JUL1985 12:00:00)-Water Temperature (C)]]*OO[[#This Row],[83]]</f>
        <v>8.8568891349649992E-8</v>
      </c>
      <c r="CH155" s="10">
        <f>3/24000000*OO[[#This Row],[142 (06JUL1985 15:00:00)-Water Temperature (C)]]*OO[[#This Row],[84]]</f>
        <v>8.7039829592412506E-8</v>
      </c>
      <c r="CI155" s="10">
        <f>3/24000000*OO[[#This Row],[143 (06JUL1985 18:00:00)-Water Temperature (C)]]*OO[[#This Row],[85]]</f>
        <v>8.388449046249999E-8</v>
      </c>
      <c r="CJ155" s="10">
        <f>3/24000000*OO[[#This Row],[144 (06JUL1985 21:00:00)-Water Temperature (C)]]*OO[[#This Row],[86]]</f>
        <v>8.1282137666124994E-8</v>
      </c>
      <c r="CK155" s="10">
        <f>3/24000000*OO[[#This Row],[145 (07JUL1985 00:00:00)-Water Temperature (C)]]*OO[[#This Row],[87]]</f>
        <v>7.9331438542499997E-8</v>
      </c>
      <c r="CL155" s="10">
        <f>3/24000000*OO[[#This Row],[146 (07JUL1985 03:00:00)-Water Temperature (C)]]*OO[[#This Row],[88]]</f>
        <v>7.9243034053075E-8</v>
      </c>
      <c r="CM155" s="10">
        <f>3/24000000*OO[[#This Row],[147 (07JUL1985 06:00:00)-Water Temperature (C)]]*OO[[#This Row],[89]]</f>
        <v>7.8624788492249997E-8</v>
      </c>
      <c r="CN155" s="10">
        <f>3/24000000*OO[[#This Row],[148 (07JUL1985 09:00:00)-Water Temperature (C)]]*OO[[#This Row],[90]]</f>
        <v>7.6984062026437483E-8</v>
      </c>
      <c r="CO155" s="10">
        <f>3/24000000*OO[[#This Row],[149 (07JUL1985 12:00:00)-Water Temperature (C)]]*OO[[#This Row],[91]]</f>
        <v>7.5442554903624998E-8</v>
      </c>
      <c r="CP155" s="10">
        <f>3/24000000*OO[[#This Row],[150 (07JUL1985 15:00:00)-Water Temperature (C)]]*OO[[#This Row],[92]]</f>
        <v>7.2992278490812499E-8</v>
      </c>
      <c r="CQ155" s="10">
        <f>3/24000000*OO[[#This Row],[151 (07JUL1985 18:00:00)-Water Temperature (C)]]*OO[[#This Row],[93]]</f>
        <v>7.0136234668125006E-8</v>
      </c>
      <c r="CR155" s="10">
        <f>3/24000000*OO[[#This Row],[152 (07JUL1985 21:00:00)-Water Temperature (C)]]*OO[[#This Row],[94]]</f>
        <v>6.6933028342124989E-8</v>
      </c>
      <c r="CS155" s="10">
        <f>3/24000000*OO[[#This Row],[153 (08JUL1985 00:00:00)-Water Temperature (C)]]*OO[[#This Row],[95]]</f>
        <v>6.2617702143937503E-8</v>
      </c>
      <c r="CT155" s="10">
        <f>3/24000000*OO[[#This Row],[154 (08JUL1985 03:00:00)-Water Temperature (C)]]*OO[[#This Row],[96]]</f>
        <v>5.8529914189649996E-8</v>
      </c>
      <c r="CU155" s="10">
        <f>3/24000000*OO[[#This Row],[155 (08JUL1985 06:00:00)-Water Temperature (C)]]*OO[[#This Row],[97]]</f>
        <v>5.5741465817099989E-8</v>
      </c>
      <c r="CV155" s="10">
        <f>3/24000000*OO[[#This Row],[156 (08JUL1985 09:00:00)-Water Temperature (C)]]*OO[[#This Row],[98]]</f>
        <v>5.2710321398400001E-8</v>
      </c>
      <c r="CW155" s="10">
        <f>3/24000000*OO[[#This Row],[157 (08JUL1985 12:00:00)-Water Temperature (C)]]*OO[[#This Row],[99]]</f>
        <v>5.0125128749999991E-8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5.0416418483948802E-37</v>
      </c>
      <c r="H156" s="10">
        <f>3/24*OO[[#This Row],[64 (26JUN1985 21:00:00)-Water Temperature (C)]]*OO[[#This Row],[6]]/SUM(OO[6])</f>
        <v>1.021618961810855E-25</v>
      </c>
      <c r="I156" s="10">
        <f>3/24*OO[[#This Row],[65 (27JUN1985 00:00:00)-Water Temperature (C)]]*OO[[#This Row],[7]]/SUM(OO[7])</f>
        <v>6.4664348920183967E-14</v>
      </c>
      <c r="J156" s="10">
        <f>3/24*OO[[#This Row],[66 (27JUN1985 03:00:00)-Water Temperature (C)]]*OO[[#This Row],[8]]/SUM(OO[8])</f>
        <v>3.4744340538544256E-7</v>
      </c>
      <c r="K156" s="10">
        <f>3/24*OO[[#This Row],[67 (27JUN1985 06:00:00)-Water Temperature (C)]]*OO[[#This Row],[9]]/SUM(OO[9])</f>
        <v>1.9067458158974324E-4</v>
      </c>
      <c r="L156" s="10">
        <f>3/24*OO[[#This Row],[68 (27JUN1985 09:00:00)-Water Temperature (C)]]*OO[[#This Row],[10]]/SUM(OO[10])</f>
        <v>7.1167183808229515E-3</v>
      </c>
      <c r="M156" s="10">
        <f>3/24*OO[[#This Row],[69 (27JUN1985 12:00:00)-Water Temperature (C)]]*OO[[#This Row],[11]]/SUM(OO[11])</f>
        <v>4.8579522307386339E-2</v>
      </c>
      <c r="N156" s="10">
        <f>3/24*OO[[#This Row],[70 (27JUN1985 15:00:00)-Water Temperature (C)]]*OO[[#This Row],[12]]/SUM(OO[12])</f>
        <v>9.6234665987351795E-2</v>
      </c>
      <c r="O156" s="10">
        <f>3/24*OO[[#This Row],[71 (27JUN1985 18:00:00)-Water Temperature (C)]]*OO[[#This Row],[13]]/SUM(OO[13])</f>
        <v>7.5538678378174726E-2</v>
      </c>
      <c r="P156" s="10">
        <f>3/24*OO[[#This Row],[72 (27JUN1985 21:00:00)-Water Temperature (C)]]*OO[[#This Row],[14]]/SUM(OO[14])</f>
        <v>2.9227025176197456E-2</v>
      </c>
      <c r="Q156" s="10">
        <f>3/24*OO[[#This Row],[73 (28JUN1985 00:00:00)-Water Temperature (C)]]*OO[[#This Row],[15]]/SUM(OO[15])</f>
        <v>6.656198596434397E-3</v>
      </c>
      <c r="R156" s="10">
        <f>3/24*OO[[#This Row],[74 (28JUN1985 03:00:00)-Water Temperature (C)]]*OO[[#This Row],[16]]/SUM(OO[16])</f>
        <v>1.0781962398353486E-3</v>
      </c>
      <c r="S156" s="10">
        <f>3/24*OO[[#This Row],[75 (28JUN1985 06:00:00)-Water Temperature (C)]]*OO[[#This Row],[17]]/SUM(OO[17])</f>
        <v>1.7771273484537073E-4</v>
      </c>
      <c r="T156" s="10">
        <f>3/24*OO[[#This Row],[76 (28JUN1985 09:00:00)-Water Temperature (C)]]*OO[[#This Row],[18]]/SUM(OO[18])</f>
        <v>6.8972407993561925E-5</v>
      </c>
      <c r="U156" s="10">
        <f>3/24*OO[[#This Row],[77 (28JUN1985 12:00:00)-Water Temperature (C)]]*OO[[#This Row],[19]]/SUM(OO[19])</f>
        <v>6.2345548114921045E-5</v>
      </c>
      <c r="V156" s="10">
        <f>3/24000000*OO[[#This Row],[78 (28JUN1985 15:00:00)-Water Temperature (C)]]*OO[[#This Row],[20]]</f>
        <v>6.5862899692975001E-5</v>
      </c>
      <c r="W156" s="10">
        <f>3/24000000*OO[[#This Row],[79 (28JUN1985 18:00:00)-Water Temperature (C)]]*OO[[#This Row],[21]]</f>
        <v>6.69675159334125E-5</v>
      </c>
      <c r="X156" s="10">
        <f>3/24000000*OO[[#This Row],[80 (28JUN1985 21:00:00)-Water Temperature (C)]]*OO[[#This Row],[22]]</f>
        <v>6.3849989164862492E-5</v>
      </c>
      <c r="Y156" s="10">
        <f>3/24000000*OO[[#This Row],[81 (29JUN1985 00:00:00)-Water Temperature (C)]]*OO[[#This Row],[23]]</f>
        <v>5.77858302181E-5</v>
      </c>
      <c r="Z156" s="10">
        <f>3/24000000*OO[[#This Row],[82 (29JUN1985 03:00:00)-Water Temperature (C)]]*OO[[#This Row],[24]]</f>
        <v>5.2184539229199995E-5</v>
      </c>
      <c r="AA156" s="10">
        <f>3/24000000*OO[[#This Row],[83 (29JUN1985 06:00:00)-Water Temperature (C)]]*OO[[#This Row],[25]]</f>
        <v>4.7362456468249997E-5</v>
      </c>
      <c r="AB156" s="10">
        <f>3/24000000*OO[[#This Row],[84 (29JUN1985 09:00:00)-Water Temperature (C)]]*OO[[#This Row],[26]]</f>
        <v>4.27787715674375E-5</v>
      </c>
      <c r="AC156" s="10">
        <f>3/24000000*OO[[#This Row],[85 (29JUN1985 12:00:00)-Water Temperature (C)]]*OO[[#This Row],[27]]</f>
        <v>3.8670031982624998E-5</v>
      </c>
      <c r="AD156" s="10">
        <f>3/24000000*OO[[#This Row],[86 (29JUN1985 15:00:00)-Water Temperature (C)]]*OO[[#This Row],[28]]</f>
        <v>3.4334134851574996E-5</v>
      </c>
      <c r="AE156" s="10">
        <f>3/24000000*OO[[#This Row],[88 (29JUN1985 21:00:00)-Water Temperature (C)]]*OO[[#This Row],[30]]</f>
        <v>2.67387130076375E-5</v>
      </c>
      <c r="AF156" s="10">
        <f>3/24000000*OO[[#This Row],[88 (29JUN1985 21:00:00)-Water Temperature (C)]]*OO[[#This Row],[30]]</f>
        <v>2.67387130076375E-5</v>
      </c>
      <c r="AG156" s="10">
        <f>3/24000000*OO[[#This Row],[89 (30JUN1985 00:00:00)-Water Temperature (C)]]*OO[[#This Row],[31]]</f>
        <v>2.3137811763594995E-5</v>
      </c>
      <c r="AH156" s="10">
        <f>3/24000000*OO[[#This Row],[90 (30JUN1985 03:00:00)-Water Temperature (C)]]*OO[[#This Row],[32]]</f>
        <v>2.0215745814734998E-5</v>
      </c>
      <c r="AI156" s="10">
        <f>3/24000000*OO[[#This Row],[91 (30JUN1985 06:00:00)-Water Temperature (C)]]*OO[[#This Row],[33]]</f>
        <v>1.7784423468990001E-5</v>
      </c>
      <c r="AJ156" s="10">
        <f>3/24000000*OO[[#This Row],[92 (30JUN1985 09:00:00)-Water Temperature (C)]]*OO[[#This Row],[34]]</f>
        <v>1.5827053393999999E-5</v>
      </c>
      <c r="AK156" s="10">
        <f>3/24000000*OO[[#This Row],[93 (30JUN1985 12:00:00)-Water Temperature (C)]]*OO[[#This Row],[35]]</f>
        <v>1.4171899449375E-5</v>
      </c>
      <c r="AL156" s="10">
        <f>3/24000000*OO[[#This Row],[94 (30JUN1985 15:00:00)-Water Temperature (C)]]*OO[[#This Row],[36]]</f>
        <v>1.2504205076960001E-5</v>
      </c>
      <c r="AM156" s="10">
        <f>3/24000000*OO[[#This Row],[95 (30JUN1985 18:00:00)-Water Temperature (C)]]*OO[[#This Row],[37]]</f>
        <v>1.0925373940879998E-5</v>
      </c>
      <c r="AN156" s="10">
        <f>3/24000000*OO[[#This Row],[96 (30JUN1985 21:00:00)-Water Temperature (C)]]*OO[[#This Row],[38]]</f>
        <v>9.6031197312049999E-6</v>
      </c>
      <c r="AO156" s="10">
        <f>3/24000000*OO[[#This Row],[97 (01JUL1985 00:00:00)-Water Temperature (C)]]*OO[[#This Row],[39]]</f>
        <v>8.4977881370374988E-6</v>
      </c>
      <c r="AP156" s="10">
        <f>3/24000000*OO[[#This Row],[98 (01JUL1985 03:00:00)-Water Temperature (C)]]*OO[[#This Row],[40]]</f>
        <v>7.7541438990375008E-6</v>
      </c>
      <c r="AQ156" s="10">
        <f>3/24000000*OO[[#This Row],[99 (01JUL1985 06:00:00)-Water Temperature (C)]]*OO[[#This Row],[41]]</f>
        <v>6.9607573733250004E-6</v>
      </c>
      <c r="AR156" s="10">
        <f>3/24000000*OO[[#This Row],[100 (01JUL1985 09:00:00)-Water Temperature (C)]]*OO[[#This Row],[42]]</f>
        <v>6.1625393879400004E-6</v>
      </c>
      <c r="AS156" s="10">
        <f>3/24000000*OO[[#This Row],[101 (01JUL1985 12:00:00)-Water Temperature (C)]]*OO[[#This Row],[43]]</f>
        <v>5.4261901100624997E-6</v>
      </c>
      <c r="AT156" s="10">
        <f>3/24000000*OO[[#This Row],[102 (01JUL1985 15:00:00)-Water Temperature (C)]]*OO[[#This Row],[44]]</f>
        <v>4.70569349793E-6</v>
      </c>
      <c r="AU156" s="10">
        <f>3/24000000*OO[[#This Row],[103 (01JUL1985 18:00:00)-Water Temperature (C)]]*OO[[#This Row],[45]]</f>
        <v>3.9542050931174995E-6</v>
      </c>
      <c r="AV156" s="10">
        <f>3/24000000*OO[[#This Row],[104 (01JUL1985 21:00:00)-Water Temperature (C)]]*OO[[#This Row],[46]]</f>
        <v>3.1557278937600003E-6</v>
      </c>
      <c r="AW156" s="10">
        <f>3/24000000*OO[[#This Row],[105 (02JUL1985 00:00:00)-Water Temperature (C)]]*OO[[#This Row],[47]]</f>
        <v>2.3658645977538749E-6</v>
      </c>
      <c r="AX156" s="10">
        <f>3/24000000*OO[[#This Row],[106 (02JUL1985 03:00:00)-Water Temperature (C)]]*OO[[#This Row],[48]]</f>
        <v>1.7336660944995E-6</v>
      </c>
      <c r="AY156" s="10">
        <f>3/24000000*OO[[#This Row],[107 (02JUL1985 06:00:00)-Water Temperature (C)]]*OO[[#This Row],[49]]</f>
        <v>1.2452460345129999E-6</v>
      </c>
      <c r="AZ156" s="10">
        <f>3/24000000*OO[[#This Row],[108 (02JUL1985 09:00:00)-Water Temperature (C)]]*OO[[#This Row],[50]]</f>
        <v>9.1563554915137512E-7</v>
      </c>
      <c r="BA156" s="10">
        <f>3/24000000*OO[[#This Row],[109 (02JUL1985 12:00:00)-Water Temperature (C)]]*OO[[#This Row],[51]]</f>
        <v>7.1802330666187503E-7</v>
      </c>
      <c r="BB156" s="10">
        <f>3/24000000*OO[[#This Row],[110 (02JUL1985 15:00:00)-Water Temperature (C)]]*OO[[#This Row],[52]]</f>
        <v>5.9140936896049996E-7</v>
      </c>
      <c r="BC156" s="10">
        <f>3/24000000*OO[[#This Row],[111 (02JUL1985 18:00:00)-Water Temperature (C)]]*OO[[#This Row],[53]]</f>
        <v>5.0811353180174994E-7</v>
      </c>
      <c r="BD156" s="10">
        <f>3/24000000*OO[[#This Row],[112 (02JUL1985 21:00:00)-Water Temperature (C)]]*OO[[#This Row],[54]]</f>
        <v>4.5564738633299997E-7</v>
      </c>
      <c r="BE156" s="10">
        <f>3/24000000*OO[[#This Row],[113 (03JUL1985 00:00:00)-Water Temperature (C)]]*OO[[#This Row],[55]]</f>
        <v>4.1585349519524992E-7</v>
      </c>
      <c r="BF156" s="10">
        <f>3/24000000*OO[[#This Row],[114 (03JUL1985 03:00:00)-Water Temperature (C)]]*OO[[#This Row],[56]]</f>
        <v>3.9113751947962499E-7</v>
      </c>
      <c r="BG156" s="10">
        <f>3/24000000*OO[[#This Row],[115 (03JUL1985 06:00:00)-Water Temperature (C)]]*OO[[#This Row],[57]]</f>
        <v>3.7133777833400005E-7</v>
      </c>
      <c r="BH156" s="10">
        <f>3/24000000*OO[[#This Row],[116 (03JUL1985 09:00:00)-Water Temperature (C)]]*OO[[#This Row],[58]]</f>
        <v>3.5204671151999994E-7</v>
      </c>
      <c r="BI156" s="10">
        <f>3/24000000*OO[[#This Row],[117 (03JUL1985 12:00:00)-Water Temperature (C)]]*OO[[#This Row],[59]]</f>
        <v>3.36222004895625E-7</v>
      </c>
      <c r="BJ156" s="10">
        <f>3/24000000*OO[[#This Row],[118 (03JUL1985 15:00:00)-Water Temperature (C)]]*OO[[#This Row],[60]]</f>
        <v>3.1750013871674996E-7</v>
      </c>
      <c r="BK156" s="10">
        <f>3/24000000*OO[[#This Row],[119 (03JUL1985 18:00:00)-Water Temperature (C)]]*OO[[#This Row],[61]]</f>
        <v>2.9843980074149993E-7</v>
      </c>
      <c r="BL156" s="10">
        <f>3/24000000*OO[[#This Row],[120 (03JUL1985 21:00:00)-Water Temperature (C)]]*OO[[#This Row],[62]]</f>
        <v>2.8161837268499997E-7</v>
      </c>
      <c r="BM156" s="10">
        <f>3/24000000*OO[[#This Row],[121 (04JUL1985 00:00:00)-Water Temperature (C)]]*OO[[#This Row],[63]]</f>
        <v>2.6463069836449998E-7</v>
      </c>
      <c r="BN156" s="10">
        <f>3/24000000*OO[[#This Row],[122 (04JUL1985 03:00:00)-Water Temperature (C)]]*OO[[#This Row],[64]]</f>
        <v>2.5199490501060001E-7</v>
      </c>
      <c r="BO156" s="10">
        <f>3/24000000*OO[[#This Row],[123 (04JUL1985 06:00:00)-Water Temperature (C)]]*OO[[#This Row],[65]]</f>
        <v>2.3629957164807496E-7</v>
      </c>
      <c r="BP156" s="10">
        <f>3/24000000*OO[[#This Row],[124 (04JUL1985 09:00:00)-Water Temperature (C)]]*OO[[#This Row],[66]]</f>
        <v>2.2252665319283748E-7</v>
      </c>
      <c r="BQ156" s="10">
        <f>3/24000000*OO[[#This Row],[125 (04JUL1985 12:00:00)-Water Temperature (C)]]*OO[[#This Row],[67]]</f>
        <v>2.0935065817529999E-7</v>
      </c>
      <c r="BR156" s="10">
        <f>3/24000000*OO[[#This Row],[126 (04JUL1985 15:00:00)-Water Temperature (C)]]*OO[[#This Row],[68]]</f>
        <v>1.9853225906365001E-7</v>
      </c>
      <c r="BS156" s="10">
        <f>3/24000000*OO[[#This Row],[127 (04JUL1985 18:00:00)-Water Temperature (C)]]*OO[[#This Row],[69]]</f>
        <v>1.91434047253975E-7</v>
      </c>
      <c r="BT156" s="10">
        <f>3/24000000*OO[[#This Row],[128 (04JUL1985 21:00:00)-Water Temperature (C)]]*OO[[#This Row],[70]]</f>
        <v>1.84739241935975E-7</v>
      </c>
      <c r="BU156" s="10">
        <f>3/24000000*OO[[#This Row],[129 (05JUL1985 00:00:00)-Water Temperature (C)]]*OO[[#This Row],[71]]</f>
        <v>1.7724657686329997E-7</v>
      </c>
      <c r="BV156" s="10">
        <f>3/24000000*OO[[#This Row],[130 (05JUL1985 03:00:00)-Water Temperature (C)]]*OO[[#This Row],[72]]</f>
        <v>1.7334365471962499E-7</v>
      </c>
      <c r="BW156" s="10">
        <f>3/24000000*OO[[#This Row],[131 (05JUL1985 06:00:00)-Water Temperature (C)]]*OO[[#This Row],[73]]</f>
        <v>1.6629931670006249E-7</v>
      </c>
      <c r="BX156" s="10">
        <f>3/24000000*OO[[#This Row],[132 (05JUL1985 09:00:00)-Water Temperature (C)]]*OO[[#This Row],[74]]</f>
        <v>1.583414865834E-7</v>
      </c>
      <c r="BY156" s="10">
        <f>3/24000000*OO[[#This Row],[133 (05JUL1985 12:00:00)-Water Temperature (C)]]*OO[[#This Row],[75]]</f>
        <v>1.5145517385145001E-7</v>
      </c>
      <c r="BZ156" s="10">
        <f>3/24000000*OO[[#This Row],[134 (05JUL1985 15:00:00)-Water Temperature (C)]]*OO[[#This Row],[76]]</f>
        <v>1.4257762760933749E-7</v>
      </c>
      <c r="CA156" s="10">
        <f>3/24000000*OO[[#This Row],[135 (05JUL1985 18:00:00)-Water Temperature (C)]]*OO[[#This Row],[77]]</f>
        <v>1.3358756374806249E-7</v>
      </c>
      <c r="CB156" s="10">
        <f>3/24000000*OO[[#This Row],[136 (05JUL1985 21:00:00)-Water Temperature (C)]]*OO[[#This Row],[78]]</f>
        <v>1.264765679454375E-7</v>
      </c>
      <c r="CC156" s="10">
        <f>3/24000000*OO[[#This Row],[137 (06JUL1985 00:00:00)-Water Temperature (C)]]*OO[[#This Row],[79]]</f>
        <v>1.208227394325E-7</v>
      </c>
      <c r="CD156" s="10">
        <f>3/24000000*OO[[#This Row],[138 (06JUL1985 03:00:00)-Water Temperature (C)]]*OO[[#This Row],[80]]</f>
        <v>1.1969927801062499E-7</v>
      </c>
      <c r="CE156" s="10">
        <f>3/24000000*OO[[#This Row],[139 (06JUL1985 06:00:00)-Water Temperature (C)]]*OO[[#This Row],[81]]</f>
        <v>1.1782964912523749E-7</v>
      </c>
      <c r="CF156" s="10">
        <f>3/24000000*OO[[#This Row],[140 (06JUL1985 09:00:00)-Water Temperature (C)]]*OO[[#This Row],[82]]</f>
        <v>1.1574201496252499E-7</v>
      </c>
      <c r="CG156" s="10">
        <f>3/24000000*OO[[#This Row],[141 (06JUL1985 12:00:00)-Water Temperature (C)]]*OO[[#This Row],[83]]</f>
        <v>1.1557595855324999E-7</v>
      </c>
      <c r="CH156" s="10">
        <f>3/24000000*OO[[#This Row],[142 (06JUL1985 15:00:00)-Water Temperature (C)]]*OO[[#This Row],[84]]</f>
        <v>1.1336967685622499E-7</v>
      </c>
      <c r="CI156" s="10">
        <f>3/24000000*OO[[#This Row],[143 (06JUL1985 18:00:00)-Water Temperature (C)]]*OO[[#This Row],[85]]</f>
        <v>1.0909463259554999E-7</v>
      </c>
      <c r="CJ156" s="10">
        <f>3/24000000*OO[[#This Row],[144 (06JUL1985 21:00:00)-Water Temperature (C)]]*OO[[#This Row],[86]]</f>
        <v>1.0563439569600001E-7</v>
      </c>
      <c r="CK156" s="10">
        <f>3/24000000*OO[[#This Row],[145 (07JUL1985 00:00:00)-Water Temperature (C)]]*OO[[#This Row],[87]]</f>
        <v>1.033545861009E-7</v>
      </c>
      <c r="CL156" s="10">
        <f>3/24000000*OO[[#This Row],[146 (07JUL1985 03:00:00)-Water Temperature (C)]]*OO[[#This Row],[88]]</f>
        <v>1.033923140676E-7</v>
      </c>
      <c r="CM156" s="10">
        <f>3/24000000*OO[[#This Row],[147 (07JUL1985 06:00:00)-Water Temperature (C)]]*OO[[#This Row],[89]]</f>
        <v>1.0266883291802502E-7</v>
      </c>
      <c r="CN156" s="10">
        <f>3/24000000*OO[[#This Row],[148 (07JUL1985 09:00:00)-Water Temperature (C)]]*OO[[#This Row],[90]]</f>
        <v>1.0051432970107499E-7</v>
      </c>
      <c r="CO156" s="10">
        <f>3/24000000*OO[[#This Row],[149 (07JUL1985 12:00:00)-Water Temperature (C)]]*OO[[#This Row],[91]]</f>
        <v>9.8387475930124995E-8</v>
      </c>
      <c r="CP156" s="10">
        <f>3/24000000*OO[[#This Row],[150 (07JUL1985 15:00:00)-Water Temperature (C)]]*OO[[#This Row],[92]]</f>
        <v>9.5035367881174991E-8</v>
      </c>
      <c r="CQ156" s="10">
        <f>3/24000000*OO[[#This Row],[151 (07JUL1985 18:00:00)-Water Temperature (C)]]*OO[[#This Row],[93]]</f>
        <v>9.1298196241124986E-8</v>
      </c>
      <c r="CR156" s="10">
        <f>3/24000000*OO[[#This Row],[152 (07JUL1985 21:00:00)-Water Temperature (C)]]*OO[[#This Row],[94]]</f>
        <v>8.72794099227E-8</v>
      </c>
      <c r="CS156" s="10">
        <f>3/24000000*OO[[#This Row],[153 (08JUL1985 00:00:00)-Water Temperature (C)]]*OO[[#This Row],[95]]</f>
        <v>8.1880903139812498E-8</v>
      </c>
      <c r="CT156" s="10">
        <f>3/24000000*OO[[#This Row],[154 (08JUL1985 03:00:00)-Water Temperature (C)]]*OO[[#This Row],[96]]</f>
        <v>7.6641560136112501E-8</v>
      </c>
      <c r="CU156" s="10">
        <f>3/24000000*OO[[#This Row],[155 (08JUL1985 06:00:00)-Water Temperature (C)]]*OO[[#This Row],[97]]</f>
        <v>7.2928462775837497E-8</v>
      </c>
      <c r="CV156" s="10">
        <f>3/24000000*OO[[#This Row],[156 (08JUL1985 09:00:00)-Water Temperature (C)]]*OO[[#This Row],[98]]</f>
        <v>6.8924990093924989E-8</v>
      </c>
      <c r="CW156" s="10">
        <f>3/24000000*OO[[#This Row],[157 (08JUL1985 12:00:00)-Water Temperature (C)]]*OO[[#This Row],[99]]</f>
        <v>6.5387766170512498E-8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8.1588766289757422E-38</v>
      </c>
      <c r="H157" s="10">
        <f>3/24*OO[[#This Row],[64 (26JUN1985 21:00:00)-Water Temperature (C)]]*OO[[#This Row],[6]]/SUM(OO[6])</f>
        <v>1.8052105629330198E-26</v>
      </c>
      <c r="I157" s="10">
        <f>3/24*OO[[#This Row],[65 (27JUN1985 00:00:00)-Water Temperature (C)]]*OO[[#This Row],[7]]/SUM(OO[7])</f>
        <v>1.1563573753754936E-14</v>
      </c>
      <c r="J157" s="10">
        <f>3/24*OO[[#This Row],[66 (27JUN1985 03:00:00)-Water Temperature (C)]]*OO[[#This Row],[8]]/SUM(OO[8])</f>
        <v>1.6137351072839624E-7</v>
      </c>
      <c r="K157" s="10">
        <f>3/24*OO[[#This Row],[67 (27JUN1985 06:00:00)-Water Temperature (C)]]*OO[[#This Row],[9]]/SUM(OO[9])</f>
        <v>1.1588544074869536E-4</v>
      </c>
      <c r="L157" s="10">
        <f>3/24*OO[[#This Row],[68 (27JUN1985 09:00:00)-Water Temperature (C)]]*OO[[#This Row],[10]]/SUM(OO[10])</f>
        <v>5.0623522204201968E-3</v>
      </c>
      <c r="M157" s="10">
        <f>3/24*OO[[#This Row],[69 (27JUN1985 12:00:00)-Water Temperature (C)]]*OO[[#This Row],[11]]/SUM(OO[11])</f>
        <v>3.8716293982735836E-2</v>
      </c>
      <c r="N157" s="10">
        <f>3/24*OO[[#This Row],[70 (27JUN1985 15:00:00)-Water Temperature (C)]]*OO[[#This Row],[12]]/SUM(OO[12])</f>
        <v>8.3708444783945846E-2</v>
      </c>
      <c r="O157" s="10">
        <f>3/24*OO[[#This Row],[71 (27JUN1985 18:00:00)-Water Temperature (C)]]*OO[[#This Row],[13]]/SUM(OO[13])</f>
        <v>7.0368877498170376E-2</v>
      </c>
      <c r="P157" s="10">
        <f>3/24*OO[[#This Row],[72 (27JUN1985 21:00:00)-Water Temperature (C)]]*OO[[#This Row],[14]]/SUM(OO[14])</f>
        <v>2.8734972780069142E-2</v>
      </c>
      <c r="Q157" s="10">
        <f>3/24*OO[[#This Row],[73 (28JUN1985 00:00:00)-Water Temperature (C)]]*OO[[#This Row],[15]]/SUM(OO[15])</f>
        <v>6.8182426271162326E-3</v>
      </c>
      <c r="R157" s="10">
        <f>3/24*OO[[#This Row],[74 (28JUN1985 03:00:00)-Water Temperature (C)]]*OO[[#This Row],[16]]/SUM(OO[16])</f>
        <v>1.130309554265516E-3</v>
      </c>
      <c r="S157" s="10">
        <f>3/24*OO[[#This Row],[75 (28JUN1985 06:00:00)-Water Temperature (C)]]*OO[[#This Row],[17]]/SUM(OO[17])</f>
        <v>1.8117322599153584E-4</v>
      </c>
      <c r="T157" s="10">
        <f>3/24*OO[[#This Row],[76 (28JUN1985 09:00:00)-Water Temperature (C)]]*OO[[#This Row],[18]]/SUM(OO[18])</f>
        <v>6.3481884289427501E-5</v>
      </c>
      <c r="U157" s="10">
        <f>3/24*OO[[#This Row],[77 (28JUN1985 12:00:00)-Water Temperature (C)]]*OO[[#This Row],[19]]/SUM(OO[19])</f>
        <v>5.4949773617607277E-5</v>
      </c>
      <c r="V157" s="10">
        <f>3/24000000*OO[[#This Row],[78 (28JUN1985 15:00:00)-Water Temperature (C)]]*OO[[#This Row],[20]]</f>
        <v>5.7775080465787497E-5</v>
      </c>
      <c r="W157" s="10">
        <f>3/24000000*OO[[#This Row],[79 (28JUN1985 18:00:00)-Water Temperature (C)]]*OO[[#This Row],[21]]</f>
        <v>5.900205781566249E-5</v>
      </c>
      <c r="X157" s="10">
        <f>3/24000000*OO[[#This Row],[80 (28JUN1985 21:00:00)-Water Temperature (C)]]*OO[[#This Row],[22]]</f>
        <v>5.6522826680687499E-5</v>
      </c>
      <c r="Y157" s="10">
        <f>3/24000000*OO[[#This Row],[81 (29JUN1985 00:00:00)-Water Temperature (C)]]*OO[[#This Row],[23]]</f>
        <v>5.1278926309462497E-5</v>
      </c>
      <c r="Z157" s="10">
        <f>3/24000000*OO[[#This Row],[82 (29JUN1985 03:00:00)-Water Temperature (C)]]*OO[[#This Row],[24]]</f>
        <v>4.6355442249412499E-5</v>
      </c>
      <c r="AA157" s="10">
        <f>3/24000000*OO[[#This Row],[83 (29JUN1985 06:00:00)-Water Temperature (C)]]*OO[[#This Row],[25]]</f>
        <v>4.2030143970699988E-5</v>
      </c>
      <c r="AB157" s="10">
        <f>3/24000000*OO[[#This Row],[84 (29JUN1985 09:00:00)-Water Temperature (C)]]*OO[[#This Row],[26]]</f>
        <v>3.7853910530087497E-5</v>
      </c>
      <c r="AC157" s="10">
        <f>3/24000000*OO[[#This Row],[85 (29JUN1985 12:00:00)-Water Temperature (C)]]*OO[[#This Row],[27]]</f>
        <v>3.4191991881937497E-5</v>
      </c>
      <c r="AD157" s="10">
        <f>3/24000000*OO[[#This Row],[86 (29JUN1985 15:00:00)-Water Temperature (C)]]*OO[[#This Row],[28]]</f>
        <v>3.0346023037349999E-5</v>
      </c>
      <c r="AE157" s="10">
        <f>3/24000000*OO[[#This Row],[88 (29JUN1985 21:00:00)-Water Temperature (C)]]*OO[[#This Row],[30]]</f>
        <v>2.3673332258652502E-5</v>
      </c>
      <c r="AF157" s="10">
        <f>3/24000000*OO[[#This Row],[88 (29JUN1985 21:00:00)-Water Temperature (C)]]*OO[[#This Row],[30]]</f>
        <v>2.3673332258652502E-5</v>
      </c>
      <c r="AG157" s="10">
        <f>3/24000000*OO[[#This Row],[89 (30JUN1985 00:00:00)-Water Temperature (C)]]*OO[[#This Row],[31]]</f>
        <v>2.0526139228179996E-5</v>
      </c>
      <c r="AH157" s="10">
        <f>3/24000000*OO[[#This Row],[90 (30JUN1985 03:00:00)-Water Temperature (C)]]*OO[[#This Row],[32]]</f>
        <v>1.796751867057E-5</v>
      </c>
      <c r="AI157" s="10">
        <f>3/24000000*OO[[#This Row],[91 (30JUN1985 06:00:00)-Water Temperature (C)]]*OO[[#This Row],[33]]</f>
        <v>1.583636799465E-5</v>
      </c>
      <c r="AJ157" s="10">
        <f>3/24000000*OO[[#This Row],[92 (30JUN1985 09:00:00)-Water Temperature (C)]]*OO[[#This Row],[34]]</f>
        <v>1.4092022287804997E-5</v>
      </c>
      <c r="AK157" s="10">
        <f>3/24000000*OO[[#This Row],[93 (30JUN1985 12:00:00)-Water Temperature (C)]]*OO[[#This Row],[35]]</f>
        <v>1.2610960438912499E-5</v>
      </c>
      <c r="AL157" s="10">
        <f>3/24000000*OO[[#This Row],[94 (30JUN1985 15:00:00)-Water Temperature (C)]]*OO[[#This Row],[36]]</f>
        <v>1.113940480555E-5</v>
      </c>
      <c r="AM157" s="10">
        <f>3/24000000*OO[[#This Row],[95 (30JUN1985 18:00:00)-Water Temperature (C)]]*OO[[#This Row],[37]]</f>
        <v>9.7550791980962493E-6</v>
      </c>
      <c r="AN157" s="10">
        <f>3/24000000*OO[[#This Row],[96 (30JUN1985 21:00:00)-Water Temperature (C)]]*OO[[#This Row],[38]]</f>
        <v>8.5997777975999984E-6</v>
      </c>
      <c r="AO157" s="10">
        <f>3/24000000*OO[[#This Row],[97 (01JUL1985 00:00:00)-Water Temperature (C)]]*OO[[#This Row],[39]]</f>
        <v>7.6397167972024999E-6</v>
      </c>
      <c r="AP157" s="10">
        <f>3/24000000*OO[[#This Row],[98 (01JUL1985 03:00:00)-Water Temperature (C)]]*OO[[#This Row],[40]]</f>
        <v>6.9977552315124999E-6</v>
      </c>
      <c r="AQ157" s="10">
        <f>3/24000000*OO[[#This Row],[99 (01JUL1985 06:00:00)-Water Temperature (C)]]*OO[[#This Row],[41]]</f>
        <v>6.2954469752674987E-6</v>
      </c>
      <c r="AR157" s="10">
        <f>3/24000000*OO[[#This Row],[100 (01JUL1985 09:00:00)-Water Temperature (C)]]*OO[[#This Row],[42]]</f>
        <v>5.5835109180649996E-6</v>
      </c>
      <c r="AS157" s="10">
        <f>3/24000000*OO[[#This Row],[101 (01JUL1985 12:00:00)-Water Temperature (C)]]*OO[[#This Row],[43]]</f>
        <v>4.9216120078124999E-6</v>
      </c>
      <c r="AT157" s="10">
        <f>3/24000000*OO[[#This Row],[102 (01JUL1985 15:00:00)-Water Temperature (C)]]*OO[[#This Row],[44]]</f>
        <v>4.2755650121274995E-6</v>
      </c>
      <c r="AU157" s="10">
        <f>3/24000000*OO[[#This Row],[103 (01JUL1985 18:00:00)-Water Temperature (C)]]*OO[[#This Row],[45]]</f>
        <v>3.6074959299225003E-6</v>
      </c>
      <c r="AV157" s="10">
        <f>3/24000000*OO[[#This Row],[104 (01JUL1985 21:00:00)-Water Temperature (C)]]*OO[[#This Row],[46]]</f>
        <v>2.8980485961012502E-6</v>
      </c>
      <c r="AW157" s="10">
        <f>3/24000000*OO[[#This Row],[105 (02JUL1985 00:00:00)-Water Temperature (C)]]*OO[[#This Row],[47]]</f>
        <v>2.1896407224922497E-6</v>
      </c>
      <c r="AX157" s="10">
        <f>3/24000000*OO[[#This Row],[106 (02JUL1985 03:00:00)-Water Temperature (C)]]*OO[[#This Row],[48]]</f>
        <v>1.6123636818348749E-6</v>
      </c>
      <c r="AY157" s="10">
        <f>3/24000000*OO[[#This Row],[107 (02JUL1985 06:00:00)-Water Temperature (C)]]*OO[[#This Row],[49]]</f>
        <v>1.1578917082214999E-6</v>
      </c>
      <c r="AZ157" s="10">
        <f>3/24000000*OO[[#This Row],[108 (02JUL1985 09:00:00)-Water Temperature (C)]]*OO[[#This Row],[50]]</f>
        <v>8.47323167505375E-7</v>
      </c>
      <c r="BA157" s="10">
        <f>3/24000000*OO[[#This Row],[109 (02JUL1985 12:00:00)-Water Temperature (C)]]*OO[[#This Row],[51]]</f>
        <v>6.5996243475712509E-7</v>
      </c>
      <c r="BB157" s="10">
        <f>3/24000000*OO[[#This Row],[110 (02JUL1985 15:00:00)-Water Temperature (C)]]*OO[[#This Row],[52]]</f>
        <v>5.4007594117687498E-7</v>
      </c>
      <c r="BC157" s="10">
        <f>3/24000000*OO[[#This Row],[111 (02JUL1985 18:00:00)-Water Temperature (C)]]*OO[[#This Row],[53]]</f>
        <v>4.6185730013499993E-7</v>
      </c>
      <c r="BD157" s="10">
        <f>3/24000000*OO[[#This Row],[112 (02JUL1985 21:00:00)-Water Temperature (C)]]*OO[[#This Row],[54]]</f>
        <v>4.1312385156175E-7</v>
      </c>
      <c r="BE157" s="10">
        <f>3/24000000*OO[[#This Row],[113 (03JUL1985 00:00:00)-Water Temperature (C)]]*OO[[#This Row],[55]]</f>
        <v>3.7711879479899998E-7</v>
      </c>
      <c r="BF157" s="10">
        <f>3/24000000*OO[[#This Row],[114 (03JUL1985 03:00:00)-Water Temperature (C)]]*OO[[#This Row],[56]]</f>
        <v>3.5487011504437499E-7</v>
      </c>
      <c r="BG157" s="10">
        <f>3/24000000*OO[[#This Row],[115 (03JUL1985 06:00:00)-Water Temperature (C)]]*OO[[#This Row],[57]]</f>
        <v>3.3689892181837497E-7</v>
      </c>
      <c r="BH157" s="10">
        <f>3/24000000*OO[[#This Row],[116 (03JUL1985 09:00:00)-Water Temperature (C)]]*OO[[#This Row],[58]]</f>
        <v>3.1908841473899998E-7</v>
      </c>
      <c r="BI157" s="10">
        <f>3/24000000*OO[[#This Row],[117 (03JUL1985 12:00:00)-Water Temperature (C)]]*OO[[#This Row],[59]]</f>
        <v>3.0433108879325001E-7</v>
      </c>
      <c r="BJ157" s="10">
        <f>3/24000000*OO[[#This Row],[118 (03JUL1985 15:00:00)-Water Temperature (C)]]*OO[[#This Row],[60]]</f>
        <v>2.8693454881076249E-7</v>
      </c>
      <c r="BK157" s="10">
        <f>3/24000000*OO[[#This Row],[119 (03JUL1985 18:00:00)-Water Temperature (C)]]*OO[[#This Row],[61]]</f>
        <v>2.6950427565899997E-7</v>
      </c>
      <c r="BL157" s="10">
        <f>3/24000000*OO[[#This Row],[120 (03JUL1985 21:00:00)-Water Temperature (C)]]*OO[[#This Row],[62]]</f>
        <v>2.5431869891552499E-7</v>
      </c>
      <c r="BM157" s="10">
        <f>3/24000000*OO[[#This Row],[121 (04JUL1985 00:00:00)-Water Temperature (C)]]*OO[[#This Row],[63]]</f>
        <v>2.3930796464250002E-7</v>
      </c>
      <c r="BN157" s="10">
        <f>3/24000000*OO[[#This Row],[122 (04JUL1985 03:00:00)-Water Temperature (C)]]*OO[[#This Row],[64]]</f>
        <v>2.2820673226364997E-7</v>
      </c>
      <c r="BO157" s="10">
        <f>3/24000000*OO[[#This Row],[123 (04JUL1985 06:00:00)-Water Temperature (C)]]*OO[[#This Row],[65]]</f>
        <v>2.1406373277783749E-7</v>
      </c>
      <c r="BP157" s="10">
        <f>3/24000000*OO[[#This Row],[124 (04JUL1985 09:00:00)-Water Temperature (C)]]*OO[[#This Row],[66]]</f>
        <v>2.0151776428218745E-7</v>
      </c>
      <c r="BQ157" s="10">
        <f>3/24000000*OO[[#This Row],[125 (04JUL1985 12:00:00)-Water Temperature (C)]]*OO[[#This Row],[67]]</f>
        <v>1.8935756544279998E-7</v>
      </c>
      <c r="BR157" s="10">
        <f>3/24000000*OO[[#This Row],[126 (04JUL1985 15:00:00)-Water Temperature (C)]]*OO[[#This Row],[68]]</f>
        <v>1.7944035585974997E-7</v>
      </c>
      <c r="BS157" s="10">
        <f>3/24000000*OO[[#This Row],[127 (04JUL1985 18:00:00)-Water Temperature (C)]]*OO[[#This Row],[69]]</f>
        <v>1.7287860765175003E-7</v>
      </c>
      <c r="BT157" s="10">
        <f>3/24000000*OO[[#This Row],[128 (04JUL1985 21:00:00)-Water Temperature (C)]]*OO[[#This Row],[70]]</f>
        <v>1.6688315517423752E-7</v>
      </c>
      <c r="BU157" s="10">
        <f>3/24000000*OO[[#This Row],[129 (05JUL1985 00:00:00)-Water Temperature (C)]]*OO[[#This Row],[71]]</f>
        <v>1.6017452005537496E-7</v>
      </c>
      <c r="BV157" s="10">
        <f>3/24000000*OO[[#This Row],[130 (05JUL1985 03:00:00)-Water Temperature (C)]]*OO[[#This Row],[72]]</f>
        <v>1.5683256247343751E-7</v>
      </c>
      <c r="BW157" s="10">
        <f>3/24000000*OO[[#This Row],[131 (05JUL1985 06:00:00)-Water Temperature (C)]]*OO[[#This Row],[73]]</f>
        <v>1.5047241654832498E-7</v>
      </c>
      <c r="BX157" s="10">
        <f>3/24000000*OO[[#This Row],[132 (05JUL1985 09:00:00)-Water Temperature (C)]]*OO[[#This Row],[74]]</f>
        <v>1.4328698517050001E-7</v>
      </c>
      <c r="BY157" s="10">
        <f>3/24000000*OO[[#This Row],[133 (05JUL1985 12:00:00)-Water Temperature (C)]]*OO[[#This Row],[75]]</f>
        <v>1.3696216579500003E-7</v>
      </c>
      <c r="BZ157" s="10">
        <f>3/24000000*OO[[#This Row],[134 (05JUL1985 15:00:00)-Water Temperature (C)]]*OO[[#This Row],[76]]</f>
        <v>1.2890768976931248E-7</v>
      </c>
      <c r="CA157" s="10">
        <f>3/24000000*OO[[#This Row],[135 (05JUL1985 18:00:00)-Water Temperature (C)]]*OO[[#This Row],[77]]</f>
        <v>1.2068218609920001E-7</v>
      </c>
      <c r="CB157" s="10">
        <f>3/24000000*OO[[#This Row],[136 (05JUL1985 21:00:00)-Water Temperature (C)]]*OO[[#This Row],[78]]</f>
        <v>1.141888060664E-7</v>
      </c>
      <c r="CC157" s="10">
        <f>3/24000000*OO[[#This Row],[137 (06JUL1985 00:00:00)-Water Temperature (C)]]*OO[[#This Row],[79]]</f>
        <v>1.0915872818940001E-7</v>
      </c>
      <c r="CD157" s="10">
        <f>3/24000000*OO[[#This Row],[138 (06JUL1985 03:00:00)-Water Temperature (C)]]*OO[[#This Row],[80]]</f>
        <v>1.0821297778174999E-7</v>
      </c>
      <c r="CE157" s="10">
        <f>3/24000000*OO[[#This Row],[139 (06JUL1985 06:00:00)-Water Temperature (C)]]*OO[[#This Row],[81]]</f>
        <v>1.0652428428682498E-7</v>
      </c>
      <c r="CF157" s="10">
        <f>3/24000000*OO[[#This Row],[140 (06JUL1985 09:00:00)-Water Temperature (C)]]*OO[[#This Row],[82]]</f>
        <v>1.0461397978074999E-7</v>
      </c>
      <c r="CG157" s="10">
        <f>3/24000000*OO[[#This Row],[141 (06JUL1985 12:00:00)-Water Temperature (C)]]*OO[[#This Row],[83]]</f>
        <v>1.0440765460545001E-7</v>
      </c>
      <c r="CH157" s="10">
        <f>3/24000000*OO[[#This Row],[142 (06JUL1985 15:00:00)-Water Temperature (C)]]*OO[[#This Row],[84]]</f>
        <v>1.0232820979997499E-7</v>
      </c>
      <c r="CI157" s="10">
        <f>3/24000000*OO[[#This Row],[143 (06JUL1985 18:00:00)-Water Temperature (C)]]*OO[[#This Row],[85]]</f>
        <v>9.8378037958812508E-8</v>
      </c>
      <c r="CJ157" s="10">
        <f>3/24000000*OO[[#This Row],[144 (06JUL1985 21:00:00)-Water Temperature (C)]]*OO[[#This Row],[86]]</f>
        <v>9.520891146129999E-8</v>
      </c>
      <c r="CK157" s="10">
        <f>3/24000000*OO[[#This Row],[145 (07JUL1985 00:00:00)-Water Temperature (C)]]*OO[[#This Row],[87]]</f>
        <v>9.3310043155999994E-8</v>
      </c>
      <c r="CL157" s="10">
        <f>3/24000000*OO[[#This Row],[146 (07JUL1985 03:00:00)-Water Temperature (C)]]*OO[[#This Row],[88]]</f>
        <v>9.3456190610812492E-8</v>
      </c>
      <c r="CM157" s="10">
        <f>3/24000000*OO[[#This Row],[147 (07JUL1985 06:00:00)-Water Temperature (C)]]*OO[[#This Row],[89]]</f>
        <v>9.2878244866687491E-8</v>
      </c>
      <c r="CN157" s="10">
        <f>3/24000000*OO[[#This Row],[148 (07JUL1985 09:00:00)-Water Temperature (C)]]*OO[[#This Row],[90]]</f>
        <v>9.0936714254799988E-8</v>
      </c>
      <c r="CO157" s="10">
        <f>3/24000000*OO[[#This Row],[149 (07JUL1985 12:00:00)-Water Temperature (C)]]*OO[[#This Row],[91]]</f>
        <v>8.8966622466149995E-8</v>
      </c>
      <c r="CP157" s="10">
        <f>3/24000000*OO[[#This Row],[150 (07JUL1985 15:00:00)-Water Temperature (C)]]*OO[[#This Row],[92]]</f>
        <v>8.5841047281225003E-8</v>
      </c>
      <c r="CQ157" s="10">
        <f>3/24000000*OO[[#This Row],[151 (07JUL1985 18:00:00)-Water Temperature (C)]]*OO[[#This Row],[93]]</f>
        <v>8.2451776313362497E-8</v>
      </c>
      <c r="CR157" s="10">
        <f>3/24000000*OO[[#This Row],[152 (07JUL1985 21:00:00)-Water Temperature (C)]]*OO[[#This Row],[94]]</f>
        <v>7.8915747086524997E-8</v>
      </c>
      <c r="CS157" s="10">
        <f>3/24000000*OO[[#This Row],[153 (08JUL1985 00:00:00)-Water Temperature (C)]]*OO[[#This Row],[95]]</f>
        <v>7.4188804465024999E-8</v>
      </c>
      <c r="CT157" s="10">
        <f>3/24000000*OO[[#This Row],[154 (08JUL1985 03:00:00)-Water Temperature (C)]]*OO[[#This Row],[96]]</f>
        <v>6.9510531207625006E-8</v>
      </c>
      <c r="CU157" s="10">
        <f>3/24000000*OO[[#This Row],[155 (08JUL1985 06:00:00)-Water Temperature (C)]]*OO[[#This Row],[97]]</f>
        <v>6.6133437289412495E-8</v>
      </c>
      <c r="CV157" s="10">
        <f>3/24000000*OO[[#This Row],[156 (08JUL1985 09:00:00)-Water Temperature (C)]]*OO[[#This Row],[98]]</f>
        <v>6.2484341995999982E-8</v>
      </c>
      <c r="CW157" s="10">
        <f>3/24000000*OO[[#This Row],[157 (08JUL1985 12:00:00)-Water Temperature (C)]]*OO[[#This Row],[99]]</f>
        <v>5.9210228692999991E-8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7.6593276892219141E-39</v>
      </c>
      <c r="H158" s="10">
        <f>3/24*OO[[#This Row],[64 (26JUN1985 21:00:00)-Water Temperature (C)]]*OO[[#This Row],[6]]/SUM(OO[6])</f>
        <v>2.054511671958515E-27</v>
      </c>
      <c r="I158" s="10">
        <f>3/24*OO[[#This Row],[65 (27JUN1985 00:00:00)-Water Temperature (C)]]*OO[[#This Row],[7]]/SUM(OO[7])</f>
        <v>1.3328403561371043E-15</v>
      </c>
      <c r="J158" s="10">
        <f>3/24*OO[[#This Row],[66 (27JUN1985 03:00:00)-Water Temperature (C)]]*OO[[#This Row],[8]]/SUM(OO[8])</f>
        <v>6.588102591530157E-8</v>
      </c>
      <c r="K158" s="10">
        <f>3/24*OO[[#This Row],[67 (27JUN1985 06:00:00)-Water Temperature (C)]]*OO[[#This Row],[9]]/SUM(OO[9])</f>
        <v>6.1967575706605975E-5</v>
      </c>
      <c r="L158" s="10">
        <f>3/24*OO[[#This Row],[68 (27JUN1985 09:00:00)-Water Temperature (C)]]*OO[[#This Row],[10]]/SUM(OO[10])</f>
        <v>3.175538480599858E-3</v>
      </c>
      <c r="M158" s="10">
        <f>3/24*OO[[#This Row],[69 (27JUN1985 12:00:00)-Water Temperature (C)]]*OO[[#This Row],[11]]/SUM(OO[11])</f>
        <v>2.7335594709607492E-2</v>
      </c>
      <c r="N158" s="10">
        <f>3/24*OO[[#This Row],[70 (27JUN1985 15:00:00)-Water Temperature (C)]]*OO[[#This Row],[12]]/SUM(OO[12])</f>
        <v>6.5005706981611594E-2</v>
      </c>
      <c r="O158" s="10">
        <f>3/24*OO[[#This Row],[71 (27JUN1985 18:00:00)-Water Temperature (C)]]*OO[[#This Row],[13]]/SUM(OO[13])</f>
        <v>5.9034483732538438E-2</v>
      </c>
      <c r="P158" s="10">
        <f>3/24*OO[[#This Row],[72 (27JUN1985 21:00:00)-Water Temperature (C)]]*OO[[#This Row],[14]]/SUM(OO[14])</f>
        <v>2.5682100636555374E-2</v>
      </c>
      <c r="Q158" s="10">
        <f>3/24*OO[[#This Row],[73 (28JUN1985 00:00:00)-Water Temperature (C)]]*OO[[#This Row],[15]]/SUM(OO[15])</f>
        <v>6.4129848015929509E-3</v>
      </c>
      <c r="R158" s="10">
        <f>3/24*OO[[#This Row],[74 (28JUN1985 03:00:00)-Water Temperature (C)]]*OO[[#This Row],[16]]/SUM(OO[16])</f>
        <v>1.0991277502183205E-3</v>
      </c>
      <c r="S158" s="10">
        <f>3/24*OO[[#This Row],[75 (28JUN1985 06:00:00)-Water Temperature (C)]]*OO[[#This Row],[17]]/SUM(OO[17])</f>
        <v>1.7303642412090116E-4</v>
      </c>
      <c r="T158" s="10">
        <f>3/24*OO[[#This Row],[76 (28JUN1985 09:00:00)-Water Temperature (C)]]*OO[[#This Row],[18]]/SUM(OO[18])</f>
        <v>5.4302664710689211E-5</v>
      </c>
      <c r="U158" s="10">
        <f>3/24*OO[[#This Row],[77 (28JUN1985 12:00:00)-Water Temperature (C)]]*OO[[#This Row],[19]]/SUM(OO[19])</f>
        <v>4.4580003274931572E-5</v>
      </c>
      <c r="V158" s="10">
        <f>3/24000000*OO[[#This Row],[78 (28JUN1985 15:00:00)-Water Temperature (C)]]*OO[[#This Row],[20]]</f>
        <v>4.6724563388999998E-5</v>
      </c>
      <c r="W158" s="10">
        <f>3/24000000*OO[[#This Row],[79 (28JUN1985 18:00:00)-Water Temperature (C)]]*OO[[#This Row],[21]]</f>
        <v>4.8124375941600003E-5</v>
      </c>
      <c r="X158" s="10">
        <f>3/24000000*OO[[#This Row],[80 (28JUN1985 21:00:00)-Water Temperature (C)]]*OO[[#This Row],[22]]</f>
        <v>4.6555178383550001E-5</v>
      </c>
      <c r="Y158" s="10">
        <f>3/24000000*OO[[#This Row],[81 (29JUN1985 00:00:00)-Water Temperature (C)]]*OO[[#This Row],[23]]</f>
        <v>4.2542201798687495E-5</v>
      </c>
      <c r="Z158" s="10">
        <f>3/24000000*OO[[#This Row],[82 (29JUN1985 03:00:00)-Water Temperature (C)]]*OO[[#This Row],[24]]</f>
        <v>3.86385581249E-5</v>
      </c>
      <c r="AA158" s="10">
        <f>3/24000000*OO[[#This Row],[83 (29JUN1985 06:00:00)-Water Temperature (C)]]*OO[[#This Row],[25]]</f>
        <v>3.5142933179400002E-5</v>
      </c>
      <c r="AB158" s="10">
        <f>3/24000000*OO[[#This Row],[84 (29JUN1985 09:00:00)-Water Temperature (C)]]*OO[[#This Row],[26]]</f>
        <v>3.1691685874249999E-5</v>
      </c>
      <c r="AC158" s="10">
        <f>3/24000000*OO[[#This Row],[85 (29JUN1985 12:00:00)-Water Temperature (C)]]*OO[[#This Row],[27]]</f>
        <v>2.8697250932349999E-5</v>
      </c>
      <c r="AD158" s="10">
        <f>3/24000000*OO[[#This Row],[86 (29JUN1985 15:00:00)-Water Temperature (C)]]*OO[[#This Row],[28]]</f>
        <v>2.555886317401375E-5</v>
      </c>
      <c r="AE158" s="10">
        <f>3/24000000*OO[[#This Row],[88 (29JUN1985 21:00:00)-Water Temperature (C)]]*OO[[#This Row],[30]]</f>
        <v>2.012021089885125E-5</v>
      </c>
      <c r="AF158" s="10">
        <f>3/24000000*OO[[#This Row],[88 (29JUN1985 21:00:00)-Water Temperature (C)]]*OO[[#This Row],[30]]</f>
        <v>2.012021089885125E-5</v>
      </c>
      <c r="AG158" s="10">
        <f>3/24000000*OO[[#This Row],[89 (30JUN1985 00:00:00)-Water Temperature (C)]]*OO[[#This Row],[31]]</f>
        <v>1.7551534047801247E-5</v>
      </c>
      <c r="AH158" s="10">
        <f>3/24000000*OO[[#This Row],[90 (30JUN1985 03:00:00)-Water Temperature (C)]]*OO[[#This Row],[32]]</f>
        <v>1.544954592204E-5</v>
      </c>
      <c r="AI158" s="10">
        <f>3/24000000*OO[[#This Row],[91 (30JUN1985 06:00:00)-Water Temperature (C)]]*OO[[#This Row],[33]]</f>
        <v>1.3674278743211248E-5</v>
      </c>
      <c r="AJ158" s="10">
        <f>3/24000000*OO[[#This Row],[92 (30JUN1985 09:00:00)-Water Temperature (C)]]*OO[[#This Row],[34]]</f>
        <v>1.219728509866E-5</v>
      </c>
      <c r="AK158" s="10">
        <f>3/24000000*OO[[#This Row],[93 (30JUN1985 12:00:00)-Water Temperature (C)]]*OO[[#This Row],[35]]</f>
        <v>1.0943745260987498E-5</v>
      </c>
      <c r="AL158" s="10">
        <f>3/24000000*OO[[#This Row],[94 (30JUN1985 15:00:00)-Water Temperature (C)]]*OO[[#This Row],[36]]</f>
        <v>9.7006607002712508E-6</v>
      </c>
      <c r="AM158" s="10">
        <f>3/24000000*OO[[#This Row],[95 (30JUN1985 18:00:00)-Water Temperature (C)]]*OO[[#This Row],[37]]</f>
        <v>8.5339048233099996E-6</v>
      </c>
      <c r="AN158" s="10">
        <f>3/24000000*OO[[#This Row],[96 (30JUN1985 21:00:00)-Water Temperature (C)]]*OO[[#This Row],[38]]</f>
        <v>7.5628415125499993E-6</v>
      </c>
      <c r="AO158" s="10">
        <f>3/24000000*OO[[#This Row],[97 (01JUL1985 00:00:00)-Water Temperature (C)]]*OO[[#This Row],[39]]</f>
        <v>6.7581406547062493E-6</v>
      </c>
      <c r="AP158" s="10">
        <f>3/24000000*OO[[#This Row],[98 (01JUL1985 03:00:00)-Water Temperature (C)]]*OO[[#This Row],[40]]</f>
        <v>6.2289228026024997E-6</v>
      </c>
      <c r="AQ158" s="10">
        <f>3/24000000*OO[[#This Row],[99 (01JUL1985 06:00:00)-Water Temperature (C)]]*OO[[#This Row],[41]]</f>
        <v>5.6311965058399991E-6</v>
      </c>
      <c r="AR158" s="10">
        <f>3/24000000*OO[[#This Row],[100 (01JUL1985 09:00:00)-Water Temperature (C)]]*OO[[#This Row],[42]]</f>
        <v>5.0018256552799991E-6</v>
      </c>
      <c r="AS158" s="10">
        <f>3/24000000*OO[[#This Row],[101 (01JUL1985 12:00:00)-Water Temperature (C)]]*OO[[#This Row],[43]]</f>
        <v>4.4097867883124997E-6</v>
      </c>
      <c r="AT158" s="10">
        <f>3/24000000*OO[[#This Row],[102 (01JUL1985 15:00:00)-Water Temperature (C)]]*OO[[#This Row],[44]]</f>
        <v>3.83620445628875E-6</v>
      </c>
      <c r="AU158" s="10">
        <f>3/24000000*OO[[#This Row],[103 (01JUL1985 18:00:00)-Water Temperature (C)]]*OO[[#This Row],[45]]</f>
        <v>3.2505883776474999E-6</v>
      </c>
      <c r="AV158" s="10">
        <f>3/24000000*OO[[#This Row],[104 (01JUL1985 21:00:00)-Water Temperature (C)]]*OO[[#This Row],[46]]</f>
        <v>2.6320804888995E-6</v>
      </c>
      <c r="AW158" s="10">
        <f>3/24000000*OO[[#This Row],[105 (02JUL1985 00:00:00)-Water Temperature (C)]]*OO[[#This Row],[47]]</f>
        <v>2.0083390484542499E-6</v>
      </c>
      <c r="AX158" s="10">
        <f>3/24000000*OO[[#This Row],[106 (02JUL1985 03:00:00)-Water Temperature (C)]]*OO[[#This Row],[48]]</f>
        <v>1.4893587826499998E-6</v>
      </c>
      <c r="AY158" s="10">
        <f>3/24000000*OO[[#This Row],[107 (02JUL1985 06:00:00)-Water Temperature (C)]]*OO[[#This Row],[49]]</f>
        <v>1.07041496332225E-6</v>
      </c>
      <c r="AZ158" s="10">
        <f>3/24000000*OO[[#This Row],[108 (02JUL1985 09:00:00)-Water Temperature (C)]]*OO[[#This Row],[50]]</f>
        <v>7.7887688408499994E-7</v>
      </c>
      <c r="BA158" s="10">
        <f>3/24000000*OO[[#This Row],[109 (02JUL1985 12:00:00)-Water Temperature (C)]]*OO[[#This Row],[51]]</f>
        <v>6.0113439108374994E-7</v>
      </c>
      <c r="BB158" s="10">
        <f>3/24000000*OO[[#This Row],[110 (02JUL1985 15:00:00)-Water Temperature (C)]]*OO[[#This Row],[52]]</f>
        <v>4.8770077980149992E-7</v>
      </c>
      <c r="BC158" s="10">
        <f>3/24000000*OO[[#This Row],[111 (02JUL1985 18:00:00)-Water Temperature (C)]]*OO[[#This Row],[53]]</f>
        <v>4.1425727903775002E-7</v>
      </c>
      <c r="BD158" s="10">
        <f>3/24000000*OO[[#This Row],[112 (02JUL1985 21:00:00)-Water Temperature (C)]]*OO[[#This Row],[54]]</f>
        <v>3.6905910406312495E-7</v>
      </c>
      <c r="BE158" s="10">
        <f>3/24000000*OO[[#This Row],[113 (03JUL1985 00:00:00)-Water Temperature (C)]]*OO[[#This Row],[55]]</f>
        <v>3.3675405179849994E-7</v>
      </c>
      <c r="BF158" s="10">
        <f>3/24000000*OO[[#This Row],[114 (03JUL1985 03:00:00)-Water Temperature (C)]]*OO[[#This Row],[56]]</f>
        <v>3.1703253360974996E-7</v>
      </c>
      <c r="BG158" s="10">
        <f>3/24000000*OO[[#This Row],[115 (03JUL1985 06:00:00)-Water Temperature (C)]]*OO[[#This Row],[57]]</f>
        <v>3.0096044720324995E-7</v>
      </c>
      <c r="BH158" s="10">
        <f>3/24000000*OO[[#This Row],[116 (03JUL1985 09:00:00)-Water Temperature (C)]]*OO[[#This Row],[58]]</f>
        <v>2.8477697796239998E-7</v>
      </c>
      <c r="BI158" s="10">
        <f>3/24000000*OO[[#This Row],[117 (03JUL1985 12:00:00)-Water Temperature (C)]]*OO[[#This Row],[59]]</f>
        <v>2.7114857536660005E-7</v>
      </c>
      <c r="BJ158" s="10">
        <f>3/24000000*OO[[#This Row],[118 (03JUL1985 15:00:00)-Water Temperature (C)]]*OO[[#This Row],[60]]</f>
        <v>2.5518242073599998E-7</v>
      </c>
      <c r="BK158" s="10">
        <f>3/24000000*OO[[#This Row],[119 (03JUL1985 18:00:00)-Water Temperature (C)]]*OO[[#This Row],[61]]</f>
        <v>2.39431379133625E-7</v>
      </c>
      <c r="BL158" s="10">
        <f>3/24000000*OO[[#This Row],[120 (03JUL1985 21:00:00)-Water Temperature (C)]]*OO[[#This Row],[62]]</f>
        <v>2.258826464025E-7</v>
      </c>
      <c r="BM158" s="10">
        <f>3/24000000*OO[[#This Row],[121 (04JUL1985 00:00:00)-Water Temperature (C)]]*OO[[#This Row],[63]]</f>
        <v>2.1287548142894998E-7</v>
      </c>
      <c r="BN158" s="10">
        <f>3/24000000*OO[[#This Row],[122 (04JUL1985 03:00:00)-Water Temperature (C)]]*OO[[#This Row],[64]]</f>
        <v>2.0334787253805003E-7</v>
      </c>
      <c r="BO158" s="10">
        <f>3/24000000*OO[[#This Row],[123 (04JUL1985 06:00:00)-Water Temperature (C)]]*OO[[#This Row],[65]]</f>
        <v>1.9088352858795001E-7</v>
      </c>
      <c r="BP158" s="10">
        <f>3/24000000*OO[[#This Row],[124 (04JUL1985 09:00:00)-Water Temperature (C)]]*OO[[#This Row],[66]]</f>
        <v>1.796576387045E-7</v>
      </c>
      <c r="BQ158" s="10">
        <f>3/24000000*OO[[#This Row],[125 (04JUL1985 12:00:00)-Water Temperature (C)]]*OO[[#This Row],[67]]</f>
        <v>1.6857764166363749E-7</v>
      </c>
      <c r="BR158" s="10">
        <f>3/24000000*OO[[#This Row],[126 (04JUL1985 15:00:00)-Water Temperature (C)]]*OO[[#This Row],[68]]</f>
        <v>1.5957209680109999E-7</v>
      </c>
      <c r="BS158" s="10">
        <f>3/24000000*OO[[#This Row],[127 (04JUL1985 18:00:00)-Water Temperature (C)]]*OO[[#This Row],[69]]</f>
        <v>1.5355821639674999E-7</v>
      </c>
      <c r="BT158" s="10">
        <f>3/24000000*OO[[#This Row],[128 (04JUL1985 21:00:00)-Water Temperature (C)]]*OO[[#This Row],[70]]</f>
        <v>1.4826273094912496E-7</v>
      </c>
      <c r="BU158" s="10">
        <f>3/24000000*OO[[#This Row],[129 (05JUL1985 00:00:00)-Water Temperature (C)]]*OO[[#This Row],[71]]</f>
        <v>1.4235055008507499E-7</v>
      </c>
      <c r="BV158" s="10">
        <f>3/24000000*OO[[#This Row],[130 (05JUL1985 03:00:00)-Water Temperature (C)]]*OO[[#This Row],[72]]</f>
        <v>1.3956222754237499E-7</v>
      </c>
      <c r="BW158" s="10">
        <f>3/24000000*OO[[#This Row],[131 (05JUL1985 06:00:00)-Water Temperature (C)]]*OO[[#This Row],[73]]</f>
        <v>1.339564277322E-7</v>
      </c>
      <c r="BX158" s="10">
        <f>3/24000000*OO[[#This Row],[132 (05JUL1985 09:00:00)-Water Temperature (C)]]*OO[[#This Row],[74]]</f>
        <v>1.2760213013549999E-7</v>
      </c>
      <c r="BY158" s="10">
        <f>3/24000000*OO[[#This Row],[133 (05JUL1985 12:00:00)-Water Temperature (C)]]*OO[[#This Row],[75]]</f>
        <v>1.218401890800875E-7</v>
      </c>
      <c r="BZ158" s="10">
        <f>3/24000000*OO[[#This Row],[134 (05JUL1985 15:00:00)-Water Temperature (C)]]*OO[[#This Row],[76]]</f>
        <v>1.1469699640745E-7</v>
      </c>
      <c r="CA158" s="10">
        <f>3/24000000*OO[[#This Row],[135 (05JUL1985 18:00:00)-Water Temperature (C)]]*OO[[#This Row],[77]]</f>
        <v>1.0726748447497499E-7</v>
      </c>
      <c r="CB158" s="10">
        <f>3/24000000*OO[[#This Row],[136 (05JUL1985 21:00:00)-Water Temperature (C)]]*OO[[#This Row],[78]]</f>
        <v>1.0139502468278751E-7</v>
      </c>
      <c r="CC158" s="10">
        <f>3/24000000*OO[[#This Row],[137 (06JUL1985 00:00:00)-Water Temperature (C)]]*OO[[#This Row],[79]]</f>
        <v>9.6960577399799992E-8</v>
      </c>
      <c r="CD158" s="10">
        <f>3/24000000*OO[[#This Row],[138 (06JUL1985 03:00:00)-Water Temperature (C)]]*OO[[#This Row],[80]]</f>
        <v>9.61918643721E-8</v>
      </c>
      <c r="CE158" s="10">
        <f>3/24000000*OO[[#This Row],[139 (06JUL1985 06:00:00)-Water Temperature (C)]]*OO[[#This Row],[81]]</f>
        <v>9.4714203420200001E-8</v>
      </c>
      <c r="CF158" s="10">
        <f>3/24000000*OO[[#This Row],[140 (06JUL1985 09:00:00)-Water Temperature (C)]]*OO[[#This Row],[82]]</f>
        <v>9.2983331252099997E-8</v>
      </c>
      <c r="CG158" s="10">
        <f>3/24000000*OO[[#This Row],[141 (06JUL1985 12:00:00)-Water Temperature (C)]]*OO[[#This Row],[83]]</f>
        <v>9.2725763950374983E-8</v>
      </c>
      <c r="CH158" s="10">
        <f>3/24000000*OO[[#This Row],[142 (06JUL1985 15:00:00)-Water Temperature (C)]]*OO[[#This Row],[84]]</f>
        <v>9.0821498501512495E-8</v>
      </c>
      <c r="CI158" s="10">
        <f>3/24000000*OO[[#This Row],[143 (06JUL1985 18:00:00)-Water Temperature (C)]]*OO[[#This Row],[85]]</f>
        <v>8.7206685370425008E-8</v>
      </c>
      <c r="CJ158" s="10">
        <f>3/24000000*OO[[#This Row],[144 (06JUL1985 21:00:00)-Water Temperature (C)]]*OO[[#This Row],[86]]</f>
        <v>8.4306495325850011E-8</v>
      </c>
      <c r="CK158" s="10">
        <f>3/24000000*OO[[#This Row],[145 (07JUL1985 00:00:00)-Water Temperature (C)]]*OO[[#This Row],[87]]</f>
        <v>8.274164904089999E-8</v>
      </c>
      <c r="CL158" s="10">
        <f>3/24000000*OO[[#This Row],[146 (07JUL1985 03:00:00)-Water Temperature (C)]]*OO[[#This Row],[88]]</f>
        <v>8.2998707541749988E-8</v>
      </c>
      <c r="CM158" s="10">
        <f>3/24000000*OO[[#This Row],[147 (07JUL1985 06:00:00)-Water Temperature (C)]]*OO[[#This Row],[89]]</f>
        <v>8.2574374857024987E-8</v>
      </c>
      <c r="CN158" s="10">
        <f>3/24000000*OO[[#This Row],[148 (07JUL1985 09:00:00)-Water Temperature (C)]]*OO[[#This Row],[90]]</f>
        <v>8.0874967744124996E-8</v>
      </c>
      <c r="CO158" s="10">
        <f>3/24000000*OO[[#This Row],[149 (07JUL1985 12:00:00)-Water Temperature (C)]]*OO[[#This Row],[91]]</f>
        <v>7.908955286499999E-8</v>
      </c>
      <c r="CP158" s="10">
        <f>3/24000000*OO[[#This Row],[150 (07JUL1985 15:00:00)-Water Temperature (C)]]*OO[[#This Row],[92]]</f>
        <v>7.6215788494562511E-8</v>
      </c>
      <c r="CQ158" s="10">
        <f>3/24000000*OO[[#This Row],[151 (07JUL1985 18:00:00)-Water Temperature (C)]]*OO[[#This Row],[93]]</f>
        <v>7.3173013528650002E-8</v>
      </c>
      <c r="CR158" s="10">
        <f>3/24000000*OO[[#This Row],[152 (07JUL1985 21:00:00)-Water Temperature (C)]]*OO[[#This Row],[94]]</f>
        <v>7.0125279730349997E-8</v>
      </c>
      <c r="CS158" s="10">
        <f>3/24000000*OO[[#This Row],[153 (08JUL1985 00:00:00)-Water Temperature (C)]]*OO[[#This Row],[95]]</f>
        <v>6.6100627393812485E-8</v>
      </c>
      <c r="CT158" s="10">
        <f>3/24000000*OO[[#This Row],[154 (08JUL1985 03:00:00)-Water Temperature (C)]]*OO[[#This Row],[96]]</f>
        <v>6.2013064944187502E-8</v>
      </c>
      <c r="CU158" s="10">
        <f>3/24000000*OO[[#This Row],[155 (08JUL1985 06:00:00)-Water Temperature (C)]]*OO[[#This Row],[97]]</f>
        <v>5.9000458085999996E-8</v>
      </c>
      <c r="CV158" s="10">
        <f>3/24000000*OO[[#This Row],[156 (08JUL1985 09:00:00)-Water Temperature (C)]]*OO[[#This Row],[98]]</f>
        <v>5.5707341212249996E-8</v>
      </c>
      <c r="CW158" s="10">
        <f>3/24000000*OO[[#This Row],[157 (08JUL1985 12:00:00)-Water Temperature (C)]]*OO[[#This Row],[99]]</f>
        <v>5.2726502343375E-8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1.3292823527539352E-39</v>
      </c>
      <c r="H159" s="10">
        <f>3/24*OO[[#This Row],[64 (26JUN1985 21:00:00)-Water Temperature (C)]]*OO[[#This Row],[6]]/SUM(OO[6])</f>
        <v>3.9982978238125005E-28</v>
      </c>
      <c r="I159" s="10">
        <f>3/24*OO[[#This Row],[65 (27JUN1985 00:00:00)-Water Temperature (C)]]*OO[[#This Row],[7]]/SUM(OO[7])</f>
        <v>2.5044120096984237E-16</v>
      </c>
      <c r="J159" s="10">
        <f>3/24*OO[[#This Row],[66 (27JUN1985 03:00:00)-Water Temperature (C)]]*OO[[#This Row],[8]]/SUM(OO[8])</f>
        <v>3.5693149521119761E-8</v>
      </c>
      <c r="K159" s="10">
        <f>3/24*OO[[#This Row],[67 (27JUN1985 06:00:00)-Water Temperature (C)]]*OO[[#This Row],[9]]/SUM(OO[9])</f>
        <v>4.3001111853015264E-5</v>
      </c>
      <c r="L159" s="10">
        <f>3/24*OO[[#This Row],[68 (27JUN1985 09:00:00)-Water Temperature (C)]]*OO[[#This Row],[10]]/SUM(OO[10])</f>
        <v>2.5406427505159463E-3</v>
      </c>
      <c r="M159" s="10">
        <f>3/24*OO[[#This Row],[69 (27JUN1985 12:00:00)-Water Temperature (C)]]*OO[[#This Row],[11]]/SUM(OO[11])</f>
        <v>2.4264394001906314E-2</v>
      </c>
      <c r="N159" s="10">
        <f>3/24*OO[[#This Row],[70 (27JUN1985 15:00:00)-Water Temperature (C)]]*OO[[#This Row],[12]]/SUM(OO[12])</f>
        <v>6.2733924733558363E-2</v>
      </c>
      <c r="O159" s="10">
        <f>3/24*OO[[#This Row],[71 (27JUN1985 18:00:00)-Water Temperature (C)]]*OO[[#This Row],[13]]/SUM(OO[13])</f>
        <v>6.0925248566914073E-2</v>
      </c>
      <c r="P159" s="10">
        <f>3/24*OO[[#This Row],[72 (27JUN1985 21:00:00)-Water Temperature (C)]]*OO[[#This Row],[14]]/SUM(OO[14])</f>
        <v>2.7998740338254332E-2</v>
      </c>
      <c r="Q159" s="10">
        <f>3/24*OO[[#This Row],[73 (28JUN1985 00:00:00)-Water Temperature (C)]]*OO[[#This Row],[15]]/SUM(OO[15])</f>
        <v>7.3079230465605037E-3</v>
      </c>
      <c r="R159" s="10">
        <f>3/24*OO[[#This Row],[74 (28JUN1985 03:00:00)-Water Temperature (C)]]*OO[[#This Row],[16]]/SUM(OO[16])</f>
        <v>1.2903369041106518E-3</v>
      </c>
      <c r="S159" s="10">
        <f>3/24*OO[[#This Row],[75 (28JUN1985 06:00:00)-Water Temperature (C)]]*OO[[#This Row],[17]]/SUM(OO[17])</f>
        <v>2.0117269973812576E-4</v>
      </c>
      <c r="T159" s="10">
        <f>3/24*OO[[#This Row],[76 (28JUN1985 09:00:00)-Water Temperature (C)]]*OO[[#This Row],[18]]/SUM(OO[18])</f>
        <v>5.7569865588378118E-5</v>
      </c>
      <c r="U159" s="10">
        <f>3/24*OO[[#This Row],[77 (28JUN1985 12:00:00)-Water Temperature (C)]]*OO[[#This Row],[19]]/SUM(OO[19])</f>
        <v>4.476888395433554E-5</v>
      </c>
      <c r="V159" s="10">
        <f>3/24000000*OO[[#This Row],[78 (28JUN1985 15:00:00)-Water Temperature (C)]]*OO[[#This Row],[20]]</f>
        <v>4.6679018104674997E-5</v>
      </c>
      <c r="W159" s="10">
        <f>3/24000000*OO[[#This Row],[79 (28JUN1985 18:00:00)-Water Temperature (C)]]*OO[[#This Row],[21]]</f>
        <v>4.8351402437962497E-5</v>
      </c>
      <c r="X159" s="10">
        <f>3/24000000*OO[[#This Row],[80 (28JUN1985 21:00:00)-Water Temperature (C)]]*OO[[#This Row],[22]]</f>
        <v>4.7108075342462504E-5</v>
      </c>
      <c r="Y159" s="10">
        <f>3/24000000*OO[[#This Row],[81 (29JUN1985 00:00:00)-Water Temperature (C)]]*OO[[#This Row],[23]]</f>
        <v>4.3275735232000006E-5</v>
      </c>
      <c r="Z159" s="10">
        <f>3/24000000*OO[[#This Row],[82 (29JUN1985 03:00:00)-Water Temperature (C)]]*OO[[#This Row],[24]]</f>
        <v>3.94400597968E-5</v>
      </c>
      <c r="AA159" s="10">
        <f>3/24000000*OO[[#This Row],[83 (29JUN1985 06:00:00)-Water Temperature (C)]]*OO[[#This Row],[25]]</f>
        <v>3.5953869443899993E-5</v>
      </c>
      <c r="AB159" s="10">
        <f>3/24000000*OO[[#This Row],[84 (29JUN1985 09:00:00)-Water Temperature (C)]]*OO[[#This Row],[26]]</f>
        <v>3.2445809050837493E-5</v>
      </c>
      <c r="AC159" s="10">
        <f>3/24000000*OO[[#This Row],[85 (29JUN1985 12:00:00)-Water Temperature (C)]]*OO[[#This Row],[27]]</f>
        <v>2.9380262905125001E-5</v>
      </c>
      <c r="AD159" s="10">
        <f>3/24000000*OO[[#This Row],[86 (29JUN1985 15:00:00)-Water Temperature (C)]]*OO[[#This Row],[28]]</f>
        <v>2.6175627532037502E-5</v>
      </c>
      <c r="AE159" s="10">
        <f>3/24000000*OO[[#This Row],[88 (29JUN1985 21:00:00)-Water Temperature (C)]]*OO[[#This Row],[30]]</f>
        <v>2.06410484639475E-5</v>
      </c>
      <c r="AF159" s="10">
        <f>3/24000000*OO[[#This Row],[88 (29JUN1985 21:00:00)-Water Temperature (C)]]*OO[[#This Row],[30]]</f>
        <v>2.06410484639475E-5</v>
      </c>
      <c r="AG159" s="10">
        <f>3/24000000*OO[[#This Row],[89 (30JUN1985 00:00:00)-Water Temperature (C)]]*OO[[#This Row],[31]]</f>
        <v>1.8045941150597499E-5</v>
      </c>
      <c r="AH159" s="10">
        <f>3/24000000*OO[[#This Row],[90 (30JUN1985 03:00:00)-Water Temperature (C)]]*OO[[#This Row],[32]]</f>
        <v>1.5920305355699998E-5</v>
      </c>
      <c r="AI159" s="10">
        <f>3/24000000*OO[[#This Row],[91 (30JUN1985 06:00:00)-Water Temperature (C)]]*OO[[#This Row],[33]]</f>
        <v>1.4112722135538751E-5</v>
      </c>
      <c r="AJ159" s="10">
        <f>3/24000000*OO[[#This Row],[92 (30JUN1985 09:00:00)-Water Temperature (C)]]*OO[[#This Row],[34]]</f>
        <v>1.258882444556375E-5</v>
      </c>
      <c r="AK159" s="10">
        <f>3/24000000*OO[[#This Row],[93 (30JUN1985 12:00:00)-Water Temperature (C)]]*OO[[#This Row],[35]]</f>
        <v>1.1294057292569998E-5</v>
      </c>
      <c r="AL159" s="10">
        <f>3/24000000*OO[[#This Row],[94 (30JUN1985 15:00:00)-Water Temperature (C)]]*OO[[#This Row],[36]]</f>
        <v>1.0002971995510001E-5</v>
      </c>
      <c r="AM159" s="10">
        <f>3/24000000*OO[[#This Row],[95 (30JUN1985 18:00:00)-Water Temperature (C)]]*OO[[#This Row],[37]]</f>
        <v>8.7931744121962506E-6</v>
      </c>
      <c r="AN159" s="10">
        <f>3/24000000*OO[[#This Row],[96 (30JUN1985 21:00:00)-Water Temperature (C)]]*OO[[#This Row],[38]]</f>
        <v>7.7907010648949981E-6</v>
      </c>
      <c r="AO159" s="10">
        <f>3/24000000*OO[[#This Row],[97 (01JUL1985 00:00:00)-Water Temperature (C)]]*OO[[#This Row],[39]]</f>
        <v>6.9663532522374997E-6</v>
      </c>
      <c r="AP159" s="10">
        <f>3/24000000*OO[[#This Row],[98 (01JUL1985 03:00:00)-Water Temperature (C)]]*OO[[#This Row],[40]]</f>
        <v>6.4295853461125006E-6</v>
      </c>
      <c r="AQ159" s="10">
        <f>3/24000000*OO[[#This Row],[99 (01JUL1985 06:00:00)-Water Temperature (C)]]*OO[[#This Row],[41]]</f>
        <v>5.8186358622262496E-6</v>
      </c>
      <c r="AR159" s="10">
        <f>3/24000000*OO[[#This Row],[100 (01JUL1985 09:00:00)-Water Temperature (C)]]*OO[[#This Row],[42]]</f>
        <v>5.1695378344874997E-6</v>
      </c>
      <c r="AS159" s="10">
        <f>3/24000000*OO[[#This Row],[101 (01JUL1985 12:00:00)-Water Temperature (C)]]*OO[[#This Row],[43]]</f>
        <v>4.5538781116600001E-6</v>
      </c>
      <c r="AT159" s="10">
        <f>3/24000000*OO[[#This Row],[102 (01JUL1985 15:00:00)-Water Temperature (C)]]*OO[[#This Row],[44]]</f>
        <v>3.9627574988625E-6</v>
      </c>
      <c r="AU159" s="10">
        <f>3/24000000*OO[[#This Row],[103 (01JUL1985 18:00:00)-Water Temperature (C)]]*OO[[#This Row],[45]]</f>
        <v>3.3672607010437501E-6</v>
      </c>
      <c r="AV159" s="10">
        <f>3/24000000*OO[[#This Row],[104 (01JUL1985 21:00:00)-Water Temperature (C)]]*OO[[#This Row],[46]]</f>
        <v>2.7432524183512494E-6</v>
      </c>
      <c r="AW159" s="10">
        <f>3/24000000*OO[[#This Row],[105 (02JUL1985 00:00:00)-Water Temperature (C)]]*OO[[#This Row],[47]]</f>
        <v>2.1105574206128748E-6</v>
      </c>
      <c r="AX159" s="10">
        <f>3/24000000*OO[[#This Row],[106 (02JUL1985 03:00:00)-Water Temperature (C)]]*OO[[#This Row],[48]]</f>
        <v>1.5752409051609998E-6</v>
      </c>
      <c r="AY159" s="10">
        <f>3/24000000*OO[[#This Row],[107 (02JUL1985 06:00:00)-Water Temperature (C)]]*OO[[#This Row],[49]]</f>
        <v>1.1334468456675001E-6</v>
      </c>
      <c r="AZ159" s="10">
        <f>3/24000000*OO[[#This Row],[108 (02JUL1985 09:00:00)-Water Temperature (C)]]*OO[[#This Row],[50]]</f>
        <v>8.2113947832400007E-7</v>
      </c>
      <c r="BA159" s="10">
        <f>3/24000000*OO[[#This Row],[109 (02JUL1985 12:00:00)-Water Temperature (C)]]*OO[[#This Row],[51]]</f>
        <v>6.2889400549750002E-7</v>
      </c>
      <c r="BB159" s="10">
        <f>3/24000000*OO[[#This Row],[110 (02JUL1985 15:00:00)-Water Temperature (C)]]*OO[[#This Row],[52]]</f>
        <v>5.0634125112674996E-7</v>
      </c>
      <c r="BC159" s="10">
        <f>3/24000000*OO[[#This Row],[111 (02JUL1985 18:00:00)-Water Temperature (C)]]*OO[[#This Row],[53]]</f>
        <v>4.2749313883249995E-7</v>
      </c>
      <c r="BD159" s="10">
        <f>3/24000000*OO[[#This Row],[112 (02JUL1985 21:00:00)-Water Temperature (C)]]*OO[[#This Row],[54]]</f>
        <v>3.7939913364974997E-7</v>
      </c>
      <c r="BE159" s="10">
        <f>3/24000000*OO[[#This Row],[113 (03JUL1985 00:00:00)-Water Temperature (C)]]*OO[[#This Row],[55]]</f>
        <v>3.4600398807599999E-7</v>
      </c>
      <c r="BF159" s="10">
        <f>3/24000000*OO[[#This Row],[114 (03JUL1985 03:00:00)-Water Temperature (C)]]*OO[[#This Row],[56]]</f>
        <v>3.2589284509874997E-7</v>
      </c>
      <c r="BG159" s="10">
        <f>3/24000000*OO[[#This Row],[115 (03JUL1985 06:00:00)-Water Temperature (C)]]*OO[[#This Row],[57]]</f>
        <v>3.0936647039174996E-7</v>
      </c>
      <c r="BH159" s="10">
        <f>3/24000000*OO[[#This Row],[116 (03JUL1985 09:00:00)-Water Temperature (C)]]*OO[[#This Row],[58]]</f>
        <v>2.9252708203162497E-7</v>
      </c>
      <c r="BI159" s="10">
        <f>3/24000000*OO[[#This Row],[117 (03JUL1985 12:00:00)-Water Temperature (C)]]*OO[[#This Row],[59]]</f>
        <v>2.7812139651247493E-7</v>
      </c>
      <c r="BJ159" s="10">
        <f>3/24000000*OO[[#This Row],[118 (03JUL1985 15:00:00)-Water Temperature (C)]]*OO[[#This Row],[60]]</f>
        <v>2.6130045641699999E-7</v>
      </c>
      <c r="BK159" s="10">
        <f>3/24000000*OO[[#This Row],[119 (03JUL1985 18:00:00)-Water Temperature (C)]]*OO[[#This Row],[61]]</f>
        <v>2.4493513961344997E-7</v>
      </c>
      <c r="BL159" s="10">
        <f>3/24000000*OO[[#This Row],[120 (03JUL1985 21:00:00)-Water Temperature (C)]]*OO[[#This Row],[62]]</f>
        <v>2.3099214373206249E-7</v>
      </c>
      <c r="BM159" s="10">
        <f>3/24000000*OO[[#This Row],[121 (04JUL1985 00:00:00)-Water Temperature (C)]]*OO[[#This Row],[63]]</f>
        <v>2.1795898191001248E-7</v>
      </c>
      <c r="BN159" s="10">
        <f>3/24000000*OO[[#This Row],[122 (04JUL1985 03:00:00)-Water Temperature (C)]]*OO[[#This Row],[64]]</f>
        <v>2.0853041045399998E-7</v>
      </c>
      <c r="BO159" s="10">
        <f>3/24000000*OO[[#This Row],[123 (04JUL1985 06:00:00)-Water Temperature (C)]]*OO[[#This Row],[65]]</f>
        <v>1.9587898350495E-7</v>
      </c>
      <c r="BP159" s="10">
        <f>3/24000000*OO[[#This Row],[124 (04JUL1985 09:00:00)-Water Temperature (C)]]*OO[[#This Row],[66]]</f>
        <v>1.8436616639419999E-7</v>
      </c>
      <c r="BQ159" s="10">
        <f>3/24000000*OO[[#This Row],[125 (04JUL1985 12:00:00)-Water Temperature (C)]]*OO[[#This Row],[67]]</f>
        <v>1.7277482039042501E-7</v>
      </c>
      <c r="BR159" s="10">
        <f>3/24000000*OO[[#This Row],[126 (04JUL1985 15:00:00)-Water Temperature (C)]]*OO[[#This Row],[68]]</f>
        <v>1.6339007842814998E-7</v>
      </c>
      <c r="BS159" s="10">
        <f>3/24000000*OO[[#This Row],[127 (04JUL1985 18:00:00)-Water Temperature (C)]]*OO[[#This Row],[69]]</f>
        <v>1.5706857052799999E-7</v>
      </c>
      <c r="BT159" s="10">
        <f>3/24000000*OO[[#This Row],[128 (04JUL1985 21:00:00)-Water Temperature (C)]]*OO[[#This Row],[70]]</f>
        <v>1.51661494587925E-7</v>
      </c>
      <c r="BU159" s="10">
        <f>3/24000000*OO[[#This Row],[129 (05JUL1985 00:00:00)-Water Temperature (C)]]*OO[[#This Row],[71]]</f>
        <v>1.4565478974307502E-7</v>
      </c>
      <c r="BV159" s="10">
        <f>3/24000000*OO[[#This Row],[130 (05JUL1985 03:00:00)-Water Temperature (C)]]*OO[[#This Row],[72]]</f>
        <v>1.429689572972E-7</v>
      </c>
      <c r="BW159" s="10">
        <f>3/24000000*OO[[#This Row],[131 (05JUL1985 06:00:00)-Water Temperature (C)]]*OO[[#This Row],[73]]</f>
        <v>1.3726188603468749E-7</v>
      </c>
      <c r="BX159" s="10">
        <f>3/24000000*OO[[#This Row],[132 (05JUL1985 09:00:00)-Water Temperature (C)]]*OO[[#This Row],[74]]</f>
        <v>1.3080315366316249E-7</v>
      </c>
      <c r="BY159" s="10">
        <f>3/24000000*OO[[#This Row],[133 (05JUL1985 12:00:00)-Water Temperature (C)]]*OO[[#This Row],[75]]</f>
        <v>1.24789815905475E-7</v>
      </c>
      <c r="BZ159" s="10">
        <f>3/24000000*OO[[#This Row],[134 (05JUL1985 15:00:00)-Water Temperature (C)]]*OO[[#This Row],[76]]</f>
        <v>1.1748141194375E-7</v>
      </c>
      <c r="CA159" s="10">
        <f>3/24000000*OO[[#This Row],[135 (05JUL1985 18:00:00)-Water Temperature (C)]]*OO[[#This Row],[77]]</f>
        <v>1.0978126216218749E-7</v>
      </c>
      <c r="CB159" s="10">
        <f>3/24000000*OO[[#This Row],[136 (05JUL1985 21:00:00)-Water Temperature (C)]]*OO[[#This Row],[78]]</f>
        <v>1.0367793393649999E-7</v>
      </c>
      <c r="CC159" s="10">
        <f>3/24000000*OO[[#This Row],[137 (06JUL1985 00:00:00)-Water Temperature (C)]]*OO[[#This Row],[79]]</f>
        <v>9.9168241184499994E-8</v>
      </c>
      <c r="CD159" s="10">
        <f>3/24000000*OO[[#This Row],[138 (06JUL1985 03:00:00)-Water Temperature (C)]]*OO[[#This Row],[80]]</f>
        <v>9.8454207588674994E-8</v>
      </c>
      <c r="CE159" s="10">
        <f>3/24000000*OO[[#This Row],[139 (06JUL1985 06:00:00)-Water Temperature (C)]]*OO[[#This Row],[81]]</f>
        <v>9.6957187771562486E-8</v>
      </c>
      <c r="CF159" s="10">
        <f>3/24000000*OO[[#This Row],[140 (06JUL1985 09:00:00)-Water Temperature (C)]]*OO[[#This Row],[82]]</f>
        <v>9.5167683803999991E-8</v>
      </c>
      <c r="CG159" s="10">
        <f>3/24000000*OO[[#This Row],[141 (06JUL1985 12:00:00)-Water Temperature (C)]]*OO[[#This Row],[83]]</f>
        <v>9.482718256497499E-8</v>
      </c>
      <c r="CH159" s="10">
        <f>3/24000000*OO[[#This Row],[142 (06JUL1985 15:00:00)-Water Temperature (C)]]*OO[[#This Row],[84]]</f>
        <v>9.2810815559149994E-8</v>
      </c>
      <c r="CI159" s="10">
        <f>3/24000000*OO[[#This Row],[143 (06JUL1985 18:00:00)-Water Temperature (C)]]*OO[[#This Row],[85]]</f>
        <v>8.9017878048749993E-8</v>
      </c>
      <c r="CJ159" s="10">
        <f>3/24000000*OO[[#This Row],[144 (06JUL1985 21:00:00)-Water Temperature (C)]]*OO[[#This Row],[86]]</f>
        <v>8.5963322246212497E-8</v>
      </c>
      <c r="CK159" s="10">
        <f>3/24000000*OO[[#This Row],[145 (07JUL1985 00:00:00)-Water Temperature (C)]]*OO[[#This Row],[87]]</f>
        <v>8.4452088105149991E-8</v>
      </c>
      <c r="CL159" s="10">
        <f>3/24000000*OO[[#This Row],[146 (07JUL1985 03:00:00)-Water Temperature (C)]]*OO[[#This Row],[88]]</f>
        <v>8.4836339256649995E-8</v>
      </c>
      <c r="CM159" s="10">
        <f>3/24000000*OO[[#This Row],[147 (07JUL1985 06:00:00)-Water Temperature (C)]]*OO[[#This Row],[89]]</f>
        <v>8.4471197257349999E-8</v>
      </c>
      <c r="CN159" s="10">
        <f>3/24000000*OO[[#This Row],[148 (07JUL1985 09:00:00)-Water Temperature (C)]]*OO[[#This Row],[90]]</f>
        <v>8.2757336692499997E-8</v>
      </c>
      <c r="CO159" s="10">
        <f>3/24000000*OO[[#This Row],[149 (07JUL1985 12:00:00)-Water Temperature (C)]]*OO[[#This Row],[91]]</f>
        <v>8.0902155941599992E-8</v>
      </c>
      <c r="CP159" s="10">
        <f>3/24000000*OO[[#This Row],[150 (07JUL1985 15:00:00)-Water Temperature (C)]]*OO[[#This Row],[92]]</f>
        <v>7.7877261215625005E-8</v>
      </c>
      <c r="CQ159" s="10">
        <f>3/24000000*OO[[#This Row],[151 (07JUL1985 18:00:00)-Water Temperature (C)]]*OO[[#This Row],[93]]</f>
        <v>7.4727926561149986E-8</v>
      </c>
      <c r="CR159" s="10">
        <f>3/24000000*OO[[#This Row],[152 (07JUL1985 21:00:00)-Water Temperature (C)]]*OO[[#This Row],[94]]</f>
        <v>7.1675978670812493E-8</v>
      </c>
      <c r="CS159" s="10">
        <f>3/24000000*OO[[#This Row],[153 (08JUL1985 00:00:00)-Water Temperature (C)]]*OO[[#This Row],[95]]</f>
        <v>6.7713398363099989E-8</v>
      </c>
      <c r="CT159" s="10">
        <f>3/24000000*OO[[#This Row],[154 (08JUL1985 03:00:00)-Water Temperature (C)]]*OO[[#This Row],[96]]</f>
        <v>6.361123164165E-8</v>
      </c>
      <c r="CU159" s="10">
        <f>3/24000000*OO[[#This Row],[155 (08JUL1985 06:00:00)-Water Temperature (C)]]*OO[[#This Row],[97]]</f>
        <v>6.0520030195587496E-8</v>
      </c>
      <c r="CV159" s="10">
        <f>3/24000000*OO[[#This Row],[156 (08JUL1985 09:00:00)-Water Temperature (C)]]*OO[[#This Row],[98]]</f>
        <v>5.7104468831437492E-8</v>
      </c>
      <c r="CW159" s="10">
        <f>3/24000000*OO[[#This Row],[157 (08JUL1985 12:00:00)-Water Temperature (C)]]*OO[[#This Row],[99]]</f>
        <v>5.39879762156E-8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2.4306514861404848E-40</v>
      </c>
      <c r="H160" s="10">
        <f>3/24*OO[[#This Row],[64 (26JUN1985 21:00:00)-Water Temperature (C)]]*OO[[#This Row],[6]]/SUM(OO[6])</f>
        <v>7.8797699637673981E-29</v>
      </c>
      <c r="I160" s="10">
        <f>3/24*OO[[#This Row],[65 (27JUN1985 00:00:00)-Water Temperature (C)]]*OO[[#This Row],[7]]/SUM(OO[7])</f>
        <v>4.7768680809998632E-17</v>
      </c>
      <c r="J160" s="10">
        <f>3/24*OO[[#This Row],[66 (27JUN1985 03:00:00)-Water Temperature (C)]]*OO[[#This Row],[8]]/SUM(OO[8])</f>
        <v>2.087503281958063E-8</v>
      </c>
      <c r="K160" s="10">
        <f>3/24*OO[[#This Row],[67 (27JUN1985 06:00:00)-Water Temperature (C)]]*OO[[#This Row],[9]]/SUM(OO[9])</f>
        <v>3.3898523813654655E-5</v>
      </c>
      <c r="L160" s="10">
        <f>3/24*OO[[#This Row],[68 (27JUN1985 09:00:00)-Water Temperature (C)]]*OO[[#This Row],[10]]/SUM(OO[10])</f>
        <v>2.3786756545719902E-3</v>
      </c>
      <c r="M160" s="10">
        <f>3/24*OO[[#This Row],[69 (27JUN1985 12:00:00)-Water Temperature (C)]]*OO[[#This Row],[11]]/SUM(OO[11])</f>
        <v>2.582873980841173E-2</v>
      </c>
      <c r="N160" s="10">
        <f>3/24*OO[[#This Row],[70 (27JUN1985 15:00:00)-Water Temperature (C)]]*OO[[#This Row],[12]]/SUM(OO[12])</f>
        <v>7.4217614143415364E-2</v>
      </c>
      <c r="O160" s="10">
        <f>3/24*OO[[#This Row],[71 (27JUN1985 18:00:00)-Water Temperature (C)]]*OO[[#This Row],[13]]/SUM(OO[13])</f>
        <v>7.8609903663370437E-2</v>
      </c>
      <c r="P160" s="10">
        <f>3/24*OO[[#This Row],[72 (27JUN1985 21:00:00)-Water Temperature (C)]]*OO[[#This Row],[14]]/SUM(OO[14])</f>
        <v>3.8831167156255238E-2</v>
      </c>
      <c r="Q160" s="10">
        <f>3/24*OO[[#This Row],[73 (28JUN1985 00:00:00)-Water Temperature (C)]]*OO[[#This Row],[15]]/SUM(OO[15])</f>
        <v>1.0758413348878429E-2</v>
      </c>
      <c r="R160" s="10">
        <f>3/24*OO[[#This Row],[74 (28JUN1985 03:00:00)-Water Temperature (C)]]*OO[[#This Row],[16]]/SUM(OO[16])</f>
        <v>1.9809097812747574E-3</v>
      </c>
      <c r="S160" s="10">
        <f>3/24*OO[[#This Row],[75 (28JUN1985 06:00:00)-Water Temperature (C)]]*OO[[#This Row],[17]]/SUM(OO[17])</f>
        <v>3.0739058924311643E-4</v>
      </c>
      <c r="T160" s="10">
        <f>3/24*OO[[#This Row],[76 (28JUN1985 09:00:00)-Water Temperature (C)]]*OO[[#This Row],[18]]/SUM(OO[18])</f>
        <v>7.8229680206523796E-5</v>
      </c>
      <c r="U160" s="10">
        <f>3/24*OO[[#This Row],[77 (28JUN1985 12:00:00)-Water Temperature (C)]]*OO[[#This Row],[19]]/SUM(OO[19])</f>
        <v>5.5864808609059762E-5</v>
      </c>
      <c r="V160" s="10">
        <f>3/24000000*OO[[#This Row],[78 (28JUN1985 15:00:00)-Water Temperature (C)]]*OO[[#This Row],[20]]</f>
        <v>5.7496317479999992E-5</v>
      </c>
      <c r="W160" s="10">
        <f>3/24000000*OO[[#This Row],[79 (28JUN1985 18:00:00)-Water Temperature (C)]]*OO[[#This Row],[21]]</f>
        <v>5.9805113209199991E-5</v>
      </c>
      <c r="X160" s="10">
        <f>3/24000000*OO[[#This Row],[80 (28JUN1985 21:00:00)-Water Temperature (C)]]*OO[[#This Row],[22]]</f>
        <v>5.86381066630625E-5</v>
      </c>
      <c r="Y160" s="10">
        <f>3/24000000*OO[[#This Row],[81 (29JUN1985 00:00:00)-Water Temperature (C)]]*OO[[#This Row],[23]]</f>
        <v>5.4083867100087502E-5</v>
      </c>
      <c r="Z160" s="10">
        <f>3/24000000*OO[[#This Row],[82 (29JUN1985 03:00:00)-Water Temperature (C)]]*OO[[#This Row],[24]]</f>
        <v>4.93352592005E-5</v>
      </c>
      <c r="AA160" s="10">
        <f>3/24000000*OO[[#This Row],[83 (29JUN1985 06:00:00)-Water Temperature (C)]]*OO[[#This Row],[25]]</f>
        <v>4.4930095562812511E-5</v>
      </c>
      <c r="AB160" s="10">
        <f>3/24000000*OO[[#This Row],[84 (29JUN1985 09:00:00)-Water Temperature (C)]]*OO[[#This Row],[26]]</f>
        <v>4.0416222074187497E-5</v>
      </c>
      <c r="AC160" s="10">
        <f>3/24000000*OO[[#This Row],[85 (29JUN1985 12:00:00)-Water Temperature (C)]]*OO[[#This Row],[27]]</f>
        <v>3.6478152566587502E-5</v>
      </c>
      <c r="AD160" s="10">
        <f>3/24000000*OO[[#This Row],[86 (29JUN1985 15:00:00)-Water Temperature (C)]]*OO[[#This Row],[28]]</f>
        <v>3.2409719600174994E-5</v>
      </c>
      <c r="AE160" s="10">
        <f>3/24000000*OO[[#This Row],[88 (29JUN1985 21:00:00)-Water Temperature (C)]]*OO[[#This Row],[30]]</f>
        <v>2.5442672224139998E-5</v>
      </c>
      <c r="AF160" s="10">
        <f>3/24000000*OO[[#This Row],[88 (29JUN1985 21:00:00)-Water Temperature (C)]]*OO[[#This Row],[30]]</f>
        <v>2.5442672224139998E-5</v>
      </c>
      <c r="AG160" s="10">
        <f>3/24000000*OO[[#This Row],[89 (30JUN1985 00:00:00)-Water Temperature (C)]]*OO[[#This Row],[31]]</f>
        <v>2.2232813825737499E-5</v>
      </c>
      <c r="AH160" s="10">
        <f>3/24000000*OO[[#This Row],[90 (30JUN1985 03:00:00)-Water Temperature (C)]]*OO[[#This Row],[32]]</f>
        <v>1.9616986820944997E-5</v>
      </c>
      <c r="AI160" s="10">
        <f>3/24000000*OO[[#This Row],[91 (30JUN1985 06:00:00)-Water Temperature (C)]]*OO[[#This Row],[33]]</f>
        <v>1.737623313624E-5</v>
      </c>
      <c r="AJ160" s="10">
        <f>3/24000000*OO[[#This Row],[92 (30JUN1985 09:00:00)-Water Temperature (C)]]*OO[[#This Row],[34]]</f>
        <v>1.5456061559613749E-5</v>
      </c>
      <c r="AK160" s="10">
        <f>3/24000000*OO[[#This Row],[93 (30JUN1985 12:00:00)-Water Temperature (C)]]*OO[[#This Row],[35]]</f>
        <v>1.3813589482034999E-5</v>
      </c>
      <c r="AL160" s="10">
        <f>3/24000000*OO[[#This Row],[94 (30JUN1985 15:00:00)-Water Temperature (C)]]*OO[[#This Row],[36]]</f>
        <v>1.2202157396415001E-5</v>
      </c>
      <c r="AM160" s="10">
        <f>3/24000000*OO[[#This Row],[95 (30JUN1985 18:00:00)-Water Temperature (C)]]*OO[[#This Row],[37]]</f>
        <v>1.0704987916350001E-5</v>
      </c>
      <c r="AN160" s="10">
        <f>3/24000000*OO[[#This Row],[96 (30JUN1985 21:00:00)-Water Temperature (C)]]*OO[[#This Row],[38]]</f>
        <v>9.4720797841549993E-6</v>
      </c>
      <c r="AO160" s="10">
        <f>3/24000000*OO[[#This Row],[97 (01JUL1985 00:00:00)-Water Temperature (C)]]*OO[[#This Row],[39]]</f>
        <v>8.4704906547800011E-6</v>
      </c>
      <c r="AP160" s="10">
        <f>3/24000000*OO[[#This Row],[98 (01JUL1985 03:00:00)-Water Temperature (C)]]*OO[[#This Row],[40]]</f>
        <v>7.8251453175350002E-6</v>
      </c>
      <c r="AQ160" s="10">
        <f>3/24000000*OO[[#This Row],[99 (01JUL1985 06:00:00)-Water Temperature (C)]]*OO[[#This Row],[41]]</f>
        <v>7.0823927404800005E-6</v>
      </c>
      <c r="AR160" s="10">
        <f>3/24000000*OO[[#This Row],[100 (01JUL1985 09:00:00)-Water Temperature (C)]]*OO[[#This Row],[42]]</f>
        <v>6.2888453822700006E-6</v>
      </c>
      <c r="AS160" s="10">
        <f>3/24000000*OO[[#This Row],[101 (01JUL1985 12:00:00)-Water Temperature (C)]]*OO[[#This Row],[43]]</f>
        <v>5.530428836415E-6</v>
      </c>
      <c r="AT160" s="10">
        <f>3/24000000*OO[[#This Row],[102 (01JUL1985 15:00:00)-Water Temperature (C)]]*OO[[#This Row],[44]]</f>
        <v>4.8099406941299991E-6</v>
      </c>
      <c r="AU160" s="10">
        <f>3/24000000*OO[[#This Row],[103 (01JUL1985 18:00:00)-Water Temperature (C)]]*OO[[#This Row],[45]]</f>
        <v>4.0971711175287498E-6</v>
      </c>
      <c r="AV160" s="10">
        <f>3/24000000*OO[[#This Row],[104 (01JUL1985 21:00:00)-Water Temperature (C)]]*OO[[#This Row],[46]]</f>
        <v>3.35970176933E-6</v>
      </c>
      <c r="AW160" s="10">
        <f>3/24000000*OO[[#This Row],[105 (02JUL1985 00:00:00)-Water Temperature (C)]]*OO[[#This Row],[47]]</f>
        <v>2.6102669633831248E-6</v>
      </c>
      <c r="AX160" s="10">
        <f>3/24000000*OO[[#This Row],[106 (02JUL1985 03:00:00)-Water Temperature (C)]]*OO[[#This Row],[48]]</f>
        <v>1.96473686484825E-6</v>
      </c>
      <c r="AY160" s="10">
        <f>3/24000000*OO[[#This Row],[107 (02JUL1985 06:00:00)-Water Temperature (C)]]*OO[[#This Row],[49]]</f>
        <v>1.4165082072225E-6</v>
      </c>
      <c r="AZ160" s="10">
        <f>3/24000000*OO[[#This Row],[108 (02JUL1985 09:00:00)-Water Temperature (C)]]*OO[[#This Row],[50]]</f>
        <v>1.0215593080159999E-6</v>
      </c>
      <c r="BA160" s="10">
        <f>3/24000000*OO[[#This Row],[109 (02JUL1985 12:00:00)-Water Temperature (C)]]*OO[[#This Row],[51]]</f>
        <v>7.7540471500574995E-7</v>
      </c>
      <c r="BB160" s="10">
        <f>3/24000000*OO[[#This Row],[110 (02JUL1985 15:00:00)-Water Temperature (C)]]*OO[[#This Row],[52]]</f>
        <v>6.1831805413574998E-7</v>
      </c>
      <c r="BC160" s="10">
        <f>3/24000000*OO[[#This Row],[111 (02JUL1985 18:00:00)-Water Temperature (C)]]*OO[[#This Row],[53]]</f>
        <v>5.1809102375025002E-7</v>
      </c>
      <c r="BD160" s="10">
        <f>3/24000000*OO[[#This Row],[112 (02JUL1985 21:00:00)-Water Temperature (C)]]*OO[[#This Row],[54]]</f>
        <v>4.5751612995374996E-7</v>
      </c>
      <c r="BE160" s="10">
        <f>3/24000000*OO[[#This Row],[113 (03JUL1985 00:00:00)-Water Temperature (C)]]*OO[[#This Row],[55]]</f>
        <v>4.1688956670749998E-7</v>
      </c>
      <c r="BF160" s="10">
        <f>3/24000000*OO[[#This Row],[114 (03JUL1985 03:00:00)-Water Temperature (C)]]*OO[[#This Row],[56]]</f>
        <v>3.9299994528300001E-7</v>
      </c>
      <c r="BG160" s="10">
        <f>3/24000000*OO[[#This Row],[115 (03JUL1985 06:00:00)-Water Temperature (C)]]*OO[[#This Row],[57]]</f>
        <v>3.7307900854375005E-7</v>
      </c>
      <c r="BH160" s="10">
        <f>3/24000000*OO[[#This Row],[116 (03JUL1985 09:00:00)-Water Temperature (C)]]*OO[[#This Row],[58]]</f>
        <v>3.5251167505224998E-7</v>
      </c>
      <c r="BI160" s="10">
        <f>3/24000000*OO[[#This Row],[117 (03JUL1985 12:00:00)-Water Temperature (C)]]*OO[[#This Row],[59]]</f>
        <v>3.3457032915124995E-7</v>
      </c>
      <c r="BJ160" s="10">
        <f>3/24000000*OO[[#This Row],[118 (03JUL1985 15:00:00)-Water Temperature (C)]]*OO[[#This Row],[60]]</f>
        <v>3.1359304657525001E-7</v>
      </c>
      <c r="BK160" s="10">
        <f>3/24000000*OO[[#This Row],[119 (03JUL1985 18:00:00)-Water Temperature (C)]]*OO[[#This Row],[61]]</f>
        <v>2.9356673596424999E-7</v>
      </c>
      <c r="BL160" s="10">
        <f>3/24000000*OO[[#This Row],[120 (03JUL1985 21:00:00)-Water Temperature (C)]]*OO[[#This Row],[62]]</f>
        <v>2.7669092598230002E-7</v>
      </c>
      <c r="BM160" s="10">
        <f>3/24000000*OO[[#This Row],[121 (04JUL1985 00:00:00)-Water Temperature (C)]]*OO[[#This Row],[63]]</f>
        <v>2.6144023717005002E-7</v>
      </c>
      <c r="BN160" s="10">
        <f>3/24000000*OO[[#This Row],[122 (04JUL1985 03:00:00)-Water Temperature (C)]]*OO[[#This Row],[64]]</f>
        <v>2.5067025145270001E-7</v>
      </c>
      <c r="BO160" s="10">
        <f>3/24000000*OO[[#This Row],[123 (04JUL1985 06:00:00)-Water Temperature (C)]]*OO[[#This Row],[65]]</f>
        <v>2.3564192690429998E-7</v>
      </c>
      <c r="BP160" s="10">
        <f>3/24000000*OO[[#This Row],[124 (04JUL1985 09:00:00)-Water Temperature (C)]]*OO[[#This Row],[66]]</f>
        <v>2.2187593442774999E-7</v>
      </c>
      <c r="BQ160" s="10">
        <f>3/24000000*OO[[#This Row],[125 (04JUL1985 12:00:00)-Water Temperature (C)]]*OO[[#This Row],[67]]</f>
        <v>2.0757559734843748E-7</v>
      </c>
      <c r="BR160" s="10">
        <f>3/24000000*OO[[#This Row],[126 (04JUL1985 15:00:00)-Water Temperature (C)]]*OO[[#This Row],[68]]</f>
        <v>1.9609229104154996E-7</v>
      </c>
      <c r="BS160" s="10">
        <f>3/24000000*OO[[#This Row],[127 (04JUL1985 18:00:00)-Water Temperature (C)]]*OO[[#This Row],[69]]</f>
        <v>1.8826463601667498E-7</v>
      </c>
      <c r="BT160" s="10">
        <f>3/24000000*OO[[#This Row],[128 (04JUL1985 21:00:00)-Water Temperature (C)]]*OO[[#This Row],[70]]</f>
        <v>1.8176723441079999E-7</v>
      </c>
      <c r="BU160" s="10">
        <f>3/24000000*OO[[#This Row],[129 (05JUL1985 00:00:00)-Water Temperature (C)]]*OO[[#This Row],[71]]</f>
        <v>1.7463222825152498E-7</v>
      </c>
      <c r="BV160" s="10">
        <f>3/24000000*OO[[#This Row],[130 (05JUL1985 03:00:00)-Water Temperature (C)]]*OO[[#This Row],[72]]</f>
        <v>1.7168399864673751E-7</v>
      </c>
      <c r="BW160" s="10">
        <f>3/24000000*OO[[#This Row],[131 (05JUL1985 06:00:00)-Water Temperature (C)]]*OO[[#This Row],[73]]</f>
        <v>1.6484862575452502E-7</v>
      </c>
      <c r="BX160" s="10">
        <f>3/24000000*OO[[#This Row],[132 (05JUL1985 09:00:00)-Water Temperature (C)]]*OO[[#This Row],[74]]</f>
        <v>1.5718166474240001E-7</v>
      </c>
      <c r="BY160" s="10">
        <f>3/24000000*OO[[#This Row],[133 (05JUL1985 12:00:00)-Water Temperature (C)]]*OO[[#This Row],[75]]</f>
        <v>1.4981739040899998E-7</v>
      </c>
      <c r="BZ160" s="10">
        <f>3/24000000*OO[[#This Row],[134 (05JUL1985 15:00:00)-Water Temperature (C)]]*OO[[#This Row],[76]]</f>
        <v>1.4100681073549998E-7</v>
      </c>
      <c r="CA160" s="10">
        <f>3/24000000*OO[[#This Row],[135 (05JUL1985 18:00:00)-Water Temperature (C)]]*OO[[#This Row],[77]]</f>
        <v>1.3165512427399999E-7</v>
      </c>
      <c r="CB160" s="10">
        <f>3/24000000*OO[[#This Row],[136 (05JUL1985 21:00:00)-Water Temperature (C)]]*OO[[#This Row],[78]]</f>
        <v>1.24197510481E-7</v>
      </c>
      <c r="CC160" s="10">
        <f>3/24000000*OO[[#This Row],[137 (06JUL1985 00:00:00)-Water Temperature (C)]]*OO[[#This Row],[79]]</f>
        <v>1.1883879784349999E-7</v>
      </c>
      <c r="CD160" s="10">
        <f>3/24000000*OO[[#This Row],[138 (06JUL1985 03:00:00)-Water Temperature (C)]]*OO[[#This Row],[80]]</f>
        <v>1.181279038918125E-7</v>
      </c>
      <c r="CE160" s="10">
        <f>3/24000000*OO[[#This Row],[139 (06JUL1985 06:00:00)-Water Temperature (C)]]*OO[[#This Row],[81]]</f>
        <v>1.1632939141922499E-7</v>
      </c>
      <c r="CF160" s="10">
        <f>3/24000000*OO[[#This Row],[140 (06JUL1985 09:00:00)-Water Temperature (C)]]*OO[[#This Row],[82]]</f>
        <v>1.1418174426823749E-7</v>
      </c>
      <c r="CG160" s="10">
        <f>3/24000000*OO[[#This Row],[141 (06JUL1985 12:00:00)-Water Temperature (C)]]*OO[[#This Row],[83]]</f>
        <v>1.1365754933126249E-7</v>
      </c>
      <c r="CH160" s="10">
        <f>3/24000000*OO[[#This Row],[142 (06JUL1985 15:00:00)-Water Temperature (C)]]*OO[[#This Row],[84]]</f>
        <v>1.1109830998122499E-7</v>
      </c>
      <c r="CI160" s="10">
        <f>3/24000000*OO[[#This Row],[143 (06JUL1985 18:00:00)-Water Temperature (C)]]*OO[[#This Row],[85]]</f>
        <v>1.064056457457E-7</v>
      </c>
      <c r="CJ160" s="10">
        <f>3/24000000*OO[[#This Row],[144 (06JUL1985 21:00:00)-Water Temperature (C)]]*OO[[#This Row],[86]]</f>
        <v>1.0260425846952501E-7</v>
      </c>
      <c r="CK160" s="10">
        <f>3/24000000*OO[[#This Row],[145 (07JUL1985 00:00:00)-Water Temperature (C)]]*OO[[#This Row],[87]]</f>
        <v>1.0091625494099999E-7</v>
      </c>
      <c r="CL160" s="10">
        <f>3/24000000*OO[[#This Row],[146 (07JUL1985 03:00:00)-Water Temperature (C)]]*OO[[#This Row],[88]]</f>
        <v>1.0157668803167499E-7</v>
      </c>
      <c r="CM160" s="10">
        <f>3/24000000*OO[[#This Row],[147 (07JUL1985 06:00:00)-Water Temperature (C)]]*OO[[#This Row],[89]]</f>
        <v>1.0123083161077499E-7</v>
      </c>
      <c r="CN160" s="10">
        <f>3/24000000*OO[[#This Row],[148 (07JUL1985 09:00:00)-Water Temperature (C)]]*OO[[#This Row],[90]]</f>
        <v>9.9201338998799994E-8</v>
      </c>
      <c r="CO160" s="10">
        <f>3/24000000*OO[[#This Row],[149 (07JUL1985 12:00:00)-Water Temperature (C)]]*OO[[#This Row],[91]]</f>
        <v>9.6936734629500001E-8</v>
      </c>
      <c r="CP160" s="10">
        <f>3/24000000*OO[[#This Row],[150 (07JUL1985 15:00:00)-Water Temperature (C)]]*OO[[#This Row],[92]]</f>
        <v>9.3179522430099989E-8</v>
      </c>
      <c r="CQ160" s="10">
        <f>3/24000000*OO[[#This Row],[151 (07JUL1985 18:00:00)-Water Temperature (C)]]*OO[[#This Row],[93]]</f>
        <v>8.9339838890875001E-8</v>
      </c>
      <c r="CR160" s="10">
        <f>3/24000000*OO[[#This Row],[152 (07JUL1985 21:00:00)-Water Temperature (C)]]*OO[[#This Row],[94]]</f>
        <v>8.5747924498024996E-8</v>
      </c>
      <c r="CS160" s="10">
        <f>3/24000000*OO[[#This Row],[153 (08JUL1985 00:00:00)-Water Temperature (C)]]*OO[[#This Row],[95]]</f>
        <v>8.1218612922349995E-8</v>
      </c>
      <c r="CT160" s="10">
        <f>3/24000000*OO[[#This Row],[154 (08JUL1985 03:00:00)-Water Temperature (C)]]*OO[[#This Row],[96]]</f>
        <v>7.6454966483587495E-8</v>
      </c>
      <c r="CU160" s="10">
        <f>3/24000000*OO[[#This Row],[155 (08JUL1985 06:00:00)-Water Temperature (C)]]*OO[[#This Row],[97]]</f>
        <v>7.2744090812912503E-8</v>
      </c>
      <c r="CV160" s="10">
        <f>3/24000000*OO[[#This Row],[156 (08JUL1985 09:00:00)-Water Temperature (C)]]*OO[[#This Row],[98]]</f>
        <v>6.8576757221250006E-8</v>
      </c>
      <c r="CW160" s="10">
        <f>3/24000000*OO[[#This Row],[157 (08JUL1985 12:00:00)-Water Temperature (C)]]*OO[[#This Row],[99]]</f>
        <v>6.4740625241349981E-8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3.9980113763045606E-41</v>
      </c>
      <c r="H161" s="10">
        <f>3/24*OO[[#This Row],[64 (26JUN1985 21:00:00)-Water Temperature (C)]]*OO[[#This Row],[6]]/SUM(OO[6])</f>
        <v>1.4374014864538662E-29</v>
      </c>
      <c r="I161" s="10">
        <f>3/24*OO[[#This Row],[65 (27JUN1985 00:00:00)-Water Temperature (C)]]*OO[[#This Row],[7]]/SUM(OO[7])</f>
        <v>8.2587619616959216E-18</v>
      </c>
      <c r="J161" s="10">
        <f>3/24*OO[[#This Row],[66 (27JUN1985 03:00:00)-Water Temperature (C)]]*OO[[#This Row],[8]]/SUM(OO[8])</f>
        <v>9.401055741544356E-9</v>
      </c>
      <c r="K161" s="10">
        <f>3/24*OO[[#This Row],[67 (27JUN1985 06:00:00)-Water Temperature (C)]]*OO[[#This Row],[9]]/SUM(OO[9])</f>
        <v>2.1126932224494207E-5</v>
      </c>
      <c r="L161" s="10">
        <f>3/24*OO[[#This Row],[68 (27JUN1985 09:00:00)-Water Temperature (C)]]*OO[[#This Row],[10]]/SUM(OO[10])</f>
        <v>1.7625584266477931E-3</v>
      </c>
      <c r="M161" s="10">
        <f>3/24*OO[[#This Row],[69 (27JUN1985 12:00:00)-Water Temperature (C)]]*OO[[#This Row],[11]]/SUM(OO[11])</f>
        <v>2.1679365514592201E-2</v>
      </c>
      <c r="N161" s="10">
        <f>3/24*OO[[#This Row],[70 (27JUN1985 15:00:00)-Water Temperature (C)]]*OO[[#This Row],[12]]/SUM(OO[12])</f>
        <v>6.8791776821090417E-2</v>
      </c>
      <c r="O161" s="10">
        <f>3/24*OO[[#This Row],[71 (27JUN1985 18:00:00)-Water Temperature (C)]]*OO[[#This Row],[13]]/SUM(OO[13])</f>
        <v>7.8904507203543583E-2</v>
      </c>
      <c r="P161" s="10">
        <f>3/24*OO[[#This Row],[72 (27JUN1985 21:00:00)-Water Temperature (C)]]*OO[[#This Row],[14]]/SUM(OO[14])</f>
        <v>4.1582429346949216E-2</v>
      </c>
      <c r="Q161" s="10">
        <f>3/24*OO[[#This Row],[73 (28JUN1985 00:00:00)-Water Temperature (C)]]*OO[[#This Row],[15]]/SUM(OO[15])</f>
        <v>1.2137864054587923E-2</v>
      </c>
      <c r="R161" s="10">
        <f>3/24*OO[[#This Row],[74 (28JUN1985 03:00:00)-Water Temperature (C)]]*OO[[#This Row],[16]]/SUM(OO[16])</f>
        <v>2.3179085682655679E-3</v>
      </c>
      <c r="S161" s="10">
        <f>3/24*OO[[#This Row],[75 (28JUN1985 06:00:00)-Water Temperature (C)]]*OO[[#This Row],[17]]/SUM(OO[17])</f>
        <v>3.5998787628235579E-4</v>
      </c>
      <c r="T161" s="10">
        <f>3/24*OO[[#This Row],[76 (28JUN1985 09:00:00)-Water Temperature (C)]]*OO[[#This Row],[18]]/SUM(OO[18])</f>
        <v>8.3333943830242758E-5</v>
      </c>
      <c r="U161" s="10">
        <f>3/24*OO[[#This Row],[77 (28JUN1985 12:00:00)-Water Temperature (C)]]*OO[[#This Row],[19]]/SUM(OO[19])</f>
        <v>5.4668309523096375E-5</v>
      </c>
      <c r="V161" s="10">
        <f>3/24000000*OO[[#This Row],[78 (28JUN1985 15:00:00)-Water Temperature (C)]]*OO[[#This Row],[20]]</f>
        <v>5.5369187283374997E-5</v>
      </c>
      <c r="W161" s="10">
        <f>3/24000000*OO[[#This Row],[79 (28JUN1985 18:00:00)-Water Temperature (C)]]*OO[[#This Row],[21]]</f>
        <v>5.7711000320999998E-5</v>
      </c>
      <c r="X161" s="10">
        <f>3/24000000*OO[[#This Row],[80 (28JUN1985 21:00:00)-Water Temperature (C)]]*OO[[#This Row],[22]]</f>
        <v>5.688307763875E-5</v>
      </c>
      <c r="Y161" s="10">
        <f>3/24000000*OO[[#This Row],[81 (29JUN1985 00:00:00)-Water Temperature (C)]]*OO[[#This Row],[23]]</f>
        <v>5.2707444865249987E-5</v>
      </c>
      <c r="Z161" s="10">
        <f>3/24000000*OO[[#This Row],[82 (29JUN1985 03:00:00)-Water Temperature (C)]]*OO[[#This Row],[24]]</f>
        <v>4.8165732823625002E-5</v>
      </c>
      <c r="AA161" s="10">
        <f>3/24000000*OO[[#This Row],[83 (29JUN1985 06:00:00)-Water Temperature (C)]]*OO[[#This Row],[25]]</f>
        <v>4.3862351501512495E-5</v>
      </c>
      <c r="AB161" s="10">
        <f>3/24000000*OO[[#This Row],[84 (29JUN1985 09:00:00)-Water Temperature (C)]]*OO[[#This Row],[26]]</f>
        <v>3.9377867078462496E-5</v>
      </c>
      <c r="AC161" s="10">
        <f>3/24000000*OO[[#This Row],[85 (29JUN1985 12:00:00)-Water Temperature (C)]]*OO[[#This Row],[27]]</f>
        <v>3.5429540788624997E-5</v>
      </c>
      <c r="AD161" s="10">
        <f>3/24000000*OO[[#This Row],[86 (29JUN1985 15:00:00)-Water Temperature (C)]]*OO[[#This Row],[28]]</f>
        <v>3.1397828815700002E-5</v>
      </c>
      <c r="AE161" s="10">
        <f>3/24000000*OO[[#This Row],[88 (29JUN1985 21:00:00)-Water Temperature (C)]]*OO[[#This Row],[30]]</f>
        <v>2.4550427456593752E-5</v>
      </c>
      <c r="AF161" s="10">
        <f>3/24000000*OO[[#This Row],[88 (29JUN1985 21:00:00)-Water Temperature (C)]]*OO[[#This Row],[30]]</f>
        <v>2.4550427456593752E-5</v>
      </c>
      <c r="AG161" s="10">
        <f>3/24000000*OO[[#This Row],[89 (30JUN1985 00:00:00)-Water Temperature (C)]]*OO[[#This Row],[31]]</f>
        <v>2.1447939693160002E-5</v>
      </c>
      <c r="AH161" s="10">
        <f>3/24000000*OO[[#This Row],[90 (30JUN1985 03:00:00)-Water Temperature (C)]]*OO[[#This Row],[32]]</f>
        <v>1.8946936004625001E-5</v>
      </c>
      <c r="AI161" s="10">
        <f>3/24000000*OO[[#This Row],[91 (30JUN1985 06:00:00)-Water Temperature (C)]]*OO[[#This Row],[33]]</f>
        <v>1.6787386996427499E-5</v>
      </c>
      <c r="AJ161" s="10">
        <f>3/24000000*OO[[#This Row],[92 (30JUN1985 09:00:00)-Water Temperature (C)]]*OO[[#This Row],[34]]</f>
        <v>1.4911437287982498E-5</v>
      </c>
      <c r="AK161" s="10">
        <f>3/24000000*OO[[#This Row],[93 (30JUN1985 12:00:00)-Water Temperature (C)]]*OO[[#This Row],[35]]</f>
        <v>1.32927012340425E-5</v>
      </c>
      <c r="AL161" s="10">
        <f>3/24000000*OO[[#This Row],[94 (30JUN1985 15:00:00)-Water Temperature (C)]]*OO[[#This Row],[36]]</f>
        <v>1.1713409632379999E-5</v>
      </c>
      <c r="AM161" s="10">
        <f>3/24000000*OO[[#This Row],[95 (30JUN1985 18:00:00)-Water Temperature (C)]]*OO[[#This Row],[37]]</f>
        <v>1.0257720394518749E-5</v>
      </c>
      <c r="AN161" s="10">
        <f>3/24000000*OO[[#This Row],[96 (30JUN1985 21:00:00)-Water Temperature (C)]]*OO[[#This Row],[38]]</f>
        <v>9.0659526611999999E-6</v>
      </c>
      <c r="AO161" s="10">
        <f>3/24000000*OO[[#This Row],[97 (01JUL1985 00:00:00)-Water Temperature (C)]]*OO[[#This Row],[39]]</f>
        <v>8.1078636432250002E-6</v>
      </c>
      <c r="AP161" s="10">
        <f>3/24000000*OO[[#This Row],[98 (01JUL1985 03:00:00)-Water Temperature (C)]]*OO[[#This Row],[40]]</f>
        <v>7.4975005854000008E-6</v>
      </c>
      <c r="AQ161" s="10">
        <f>3/24000000*OO[[#This Row],[99 (01JUL1985 06:00:00)-Water Temperature (C)]]*OO[[#This Row],[41]]</f>
        <v>6.78586189155375E-6</v>
      </c>
      <c r="AR161" s="10">
        <f>3/24000000*OO[[#This Row],[100 (01JUL1985 09:00:00)-Water Temperature (C)]]*OO[[#This Row],[42]]</f>
        <v>6.0251690835124991E-6</v>
      </c>
      <c r="AS161" s="10">
        <f>3/24000000*OO[[#This Row],[101 (01JUL1985 12:00:00)-Water Temperature (C)]]*OO[[#This Row],[43]]</f>
        <v>5.2918638589124994E-6</v>
      </c>
      <c r="AT161" s="10">
        <f>3/24000000*OO[[#This Row],[102 (01JUL1985 15:00:00)-Water Temperature (C)]]*OO[[#This Row],[44]]</f>
        <v>4.6003613446200006E-6</v>
      </c>
      <c r="AU161" s="10">
        <f>3/24000000*OO[[#This Row],[103 (01JUL1985 18:00:00)-Water Temperature (C)]]*OO[[#This Row],[45]]</f>
        <v>3.9263013582975E-6</v>
      </c>
      <c r="AV161" s="10">
        <f>3/24000000*OO[[#This Row],[104 (01JUL1985 21:00:00)-Water Temperature (C)]]*OO[[#This Row],[46]]</f>
        <v>3.23741250275125E-6</v>
      </c>
      <c r="AW161" s="10">
        <f>3/24000000*OO[[#This Row],[105 (02JUL1985 00:00:00)-Water Temperature (C)]]*OO[[#This Row],[47]]</f>
        <v>2.5370194928128751E-6</v>
      </c>
      <c r="AX161" s="10">
        <f>3/24000000*OO[[#This Row],[106 (02JUL1985 03:00:00)-Water Temperature (C)]]*OO[[#This Row],[48]]</f>
        <v>1.9249748997187501E-6</v>
      </c>
      <c r="AY161" s="10">
        <f>3/24000000*OO[[#This Row],[107 (02JUL1985 06:00:00)-Water Temperature (C)]]*OO[[#This Row],[49]]</f>
        <v>1.3909723478035E-6</v>
      </c>
      <c r="AZ161" s="10">
        <f>3/24000000*OO[[#This Row],[108 (02JUL1985 09:00:00)-Water Temperature (C)]]*OO[[#This Row],[50]]</f>
        <v>9.9977887703475003E-7</v>
      </c>
      <c r="BA161" s="10">
        <f>3/24000000*OO[[#This Row],[109 (02JUL1985 12:00:00)-Water Temperature (C)]]*OO[[#This Row],[51]]</f>
        <v>7.5308019140024993E-7</v>
      </c>
      <c r="BB161" s="10">
        <f>3/24000000*OO[[#This Row],[110 (02JUL1985 15:00:00)-Water Temperature (C)]]*OO[[#This Row],[52]]</f>
        <v>5.9534537335624998E-7</v>
      </c>
      <c r="BC161" s="10">
        <f>3/24000000*OO[[#This Row],[111 (02JUL1985 18:00:00)-Water Temperature (C)]]*OO[[#This Row],[53]]</f>
        <v>4.9538582178149999E-7</v>
      </c>
      <c r="BD161" s="10">
        <f>3/24000000*OO[[#This Row],[112 (02JUL1985 21:00:00)-Water Temperature (C)]]*OO[[#This Row],[54]]</f>
        <v>4.3546882722175E-7</v>
      </c>
      <c r="BE161" s="10">
        <f>3/24000000*OO[[#This Row],[113 (03JUL1985 00:00:00)-Water Temperature (C)]]*OO[[#This Row],[55]]</f>
        <v>3.9639436855849994E-7</v>
      </c>
      <c r="BF161" s="10">
        <f>3/24000000*OO[[#This Row],[114 (03JUL1985 03:00:00)-Water Temperature (C)]]*OO[[#This Row],[56]]</f>
        <v>3.7402092194850005E-7</v>
      </c>
      <c r="BG161" s="10">
        <f>3/24000000*OO[[#This Row],[115 (03JUL1985 06:00:00)-Water Temperature (C)]]*OO[[#This Row],[57]]</f>
        <v>3.5509771020999996E-7</v>
      </c>
      <c r="BH161" s="10">
        <f>3/24000000*OO[[#This Row],[116 (03JUL1985 09:00:00)-Water Temperature (C)]]*OO[[#This Row],[58]]</f>
        <v>3.3533031319124998E-7</v>
      </c>
      <c r="BI161" s="10">
        <f>3/24000000*OO[[#This Row],[117 (03JUL1985 12:00:00)-Water Temperature (C)]]*OO[[#This Row],[59]]</f>
        <v>3.1778285456674996E-7</v>
      </c>
      <c r="BJ161" s="10">
        <f>3/24000000*OO[[#This Row],[118 (03JUL1985 15:00:00)-Water Temperature (C)]]*OO[[#This Row],[60]]</f>
        <v>2.9718789759712501E-7</v>
      </c>
      <c r="BK161" s="10">
        <f>3/24000000*OO[[#This Row],[119 (03JUL1985 18:00:00)-Water Temperature (C)]]*OO[[#This Row],[61]]</f>
        <v>2.7785163289056245E-7</v>
      </c>
      <c r="BL161" s="10">
        <f>3/24000000*OO[[#This Row],[120 (03JUL1985 21:00:00)-Water Temperature (C)]]*OO[[#This Row],[62]]</f>
        <v>2.617162256240375E-7</v>
      </c>
      <c r="BM161" s="10">
        <f>3/24000000*OO[[#This Row],[121 (04JUL1985 00:00:00)-Water Temperature (C)]]*OO[[#This Row],[63]]</f>
        <v>2.4756119112286245E-7</v>
      </c>
      <c r="BN161" s="10">
        <f>3/24000000*OO[[#This Row],[122 (04JUL1985 03:00:00)-Water Temperature (C)]]*OO[[#This Row],[64]]</f>
        <v>2.3786032832306245E-7</v>
      </c>
      <c r="BO161" s="10">
        <f>3/24000000*OO[[#This Row],[123 (04JUL1985 06:00:00)-Water Temperature (C)]]*OO[[#This Row],[65]]</f>
        <v>2.2374641881929998E-7</v>
      </c>
      <c r="BP161" s="10">
        <f>3/24000000*OO[[#This Row],[124 (04JUL1985 09:00:00)-Water Temperature (C)]]*OO[[#This Row],[66]]</f>
        <v>2.107840711930875E-7</v>
      </c>
      <c r="BQ161" s="10">
        <f>3/24000000*OO[[#This Row],[125 (04JUL1985 12:00:00)-Water Temperature (C)]]*OO[[#This Row],[67]]</f>
        <v>1.9690093214812498E-7</v>
      </c>
      <c r="BR161" s="10">
        <f>3/24000000*OO[[#This Row],[126 (04JUL1985 15:00:00)-Water Temperature (C)]]*OO[[#This Row],[68]]</f>
        <v>1.85836056563625E-7</v>
      </c>
      <c r="BS161" s="10">
        <f>3/24000000*OO[[#This Row],[127 (04JUL1985 18:00:00)-Water Temperature (C)]]*OO[[#This Row],[69]]</f>
        <v>1.7822151368099998E-7</v>
      </c>
      <c r="BT161" s="10">
        <f>3/24000000*OO[[#This Row],[128 (04JUL1985 21:00:00)-Water Temperature (C)]]*OO[[#This Row],[70]]</f>
        <v>1.7203762326239998E-7</v>
      </c>
      <c r="BU161" s="10">
        <f>3/24000000*OO[[#This Row],[129 (05JUL1985 00:00:00)-Water Temperature (C)]]*OO[[#This Row],[71]]</f>
        <v>1.6532701407484998E-7</v>
      </c>
      <c r="BV161" s="10">
        <f>3/24000000*OO[[#This Row],[130 (05JUL1985 03:00:00)-Water Temperature (C)]]*OO[[#This Row],[72]]</f>
        <v>1.6278218006022499E-7</v>
      </c>
      <c r="BW161" s="10">
        <f>3/24000000*OO[[#This Row],[131 (05JUL1985 06:00:00)-Water Temperature (C)]]*OO[[#This Row],[73]]</f>
        <v>1.5631006135889999E-7</v>
      </c>
      <c r="BX161" s="10">
        <f>3/24000000*OO[[#This Row],[132 (05JUL1985 09:00:00)-Water Temperature (C)]]*OO[[#This Row],[74]]</f>
        <v>1.491161500595E-7</v>
      </c>
      <c r="BY161" s="10">
        <f>3/24000000*OO[[#This Row],[133 (05JUL1985 12:00:00)-Water Temperature (C)]]*OO[[#This Row],[75]]</f>
        <v>1.4202111799616249E-7</v>
      </c>
      <c r="BZ161" s="10">
        <f>3/24000000*OO[[#This Row],[134 (05JUL1985 15:00:00)-Water Temperature (C)]]*OO[[#This Row],[76]]</f>
        <v>1.336196834371875E-7</v>
      </c>
      <c r="CA161" s="10">
        <f>3/24000000*OO[[#This Row],[135 (05JUL1985 18:00:00)-Water Temperature (C)]]*OO[[#This Row],[77]]</f>
        <v>1.246720596864E-7</v>
      </c>
      <c r="CB161" s="10">
        <f>3/24000000*OO[[#This Row],[136 (05JUL1985 21:00:00)-Water Temperature (C)]]*OO[[#This Row],[78]]</f>
        <v>1.1749219574125E-7</v>
      </c>
      <c r="CC161" s="10">
        <f>3/24000000*OO[[#This Row],[137 (06JUL1985 00:00:00)-Water Temperature (C)]]*OO[[#This Row],[79]]</f>
        <v>1.1245814428938749E-7</v>
      </c>
      <c r="CD161" s="10">
        <f>3/24000000*OO[[#This Row],[138 (06JUL1985 03:00:00)-Water Temperature (C)]]*OO[[#This Row],[80]]</f>
        <v>1.1193136932405E-7</v>
      </c>
      <c r="CE161" s="10">
        <f>3/24000000*OO[[#This Row],[139 (06JUL1985 06:00:00)-Water Temperature (C)]]*OO[[#This Row],[81]]</f>
        <v>1.1021569522319999E-7</v>
      </c>
      <c r="CF161" s="10">
        <f>3/24000000*OO[[#This Row],[140 (06JUL1985 09:00:00)-Water Temperature (C)]]*OO[[#This Row],[82]]</f>
        <v>1.0819560469079999E-7</v>
      </c>
      <c r="CG161" s="10">
        <f>3/24000000*OO[[#This Row],[141 (06JUL1985 12:00:00)-Water Temperature (C)]]*OO[[#This Row],[83]]</f>
        <v>1.0760625431719999E-7</v>
      </c>
      <c r="CH161" s="10">
        <f>3/24000000*OO[[#This Row],[142 (06JUL1985 15:00:00)-Water Temperature (C)]]*OO[[#This Row],[84]]</f>
        <v>1.0505065732519999E-7</v>
      </c>
      <c r="CI161" s="10">
        <f>3/24000000*OO[[#This Row],[143 (06JUL1985 18:00:00)-Water Temperature (C)]]*OO[[#This Row],[85]]</f>
        <v>1.0048055105887499E-7</v>
      </c>
      <c r="CJ161" s="10">
        <f>3/24000000*OO[[#This Row],[144 (06JUL1985 21:00:00)-Water Temperature (C)]]*OO[[#This Row],[86]]</f>
        <v>9.676179523858749E-8</v>
      </c>
      <c r="CK161" s="10">
        <f>3/24000000*OO[[#This Row],[145 (07JUL1985 00:00:00)-Water Temperature (C)]]*OO[[#This Row],[87]]</f>
        <v>9.525982352507501E-8</v>
      </c>
      <c r="CL161" s="10">
        <f>3/24000000*OO[[#This Row],[146 (07JUL1985 03:00:00)-Water Temperature (C)]]*OO[[#This Row],[88]]</f>
        <v>9.60678686045E-8</v>
      </c>
      <c r="CM161" s="10">
        <f>3/24000000*OO[[#This Row],[147 (07JUL1985 06:00:00)-Water Temperature (C)]]*OO[[#This Row],[89]]</f>
        <v>9.5822811137699989E-8</v>
      </c>
      <c r="CN161" s="10">
        <f>3/24000000*OO[[#This Row],[148 (07JUL1985 09:00:00)-Water Temperature (C)]]*OO[[#This Row],[90]]</f>
        <v>9.3924413003625E-8</v>
      </c>
      <c r="CO161" s="10">
        <f>3/24000000*OO[[#This Row],[149 (07JUL1985 12:00:00)-Water Temperature (C)]]*OO[[#This Row],[91]]</f>
        <v>9.1748104985687492E-8</v>
      </c>
      <c r="CP161" s="10">
        <f>3/24000000*OO[[#This Row],[150 (07JUL1985 15:00:00)-Water Temperature (C)]]*OO[[#This Row],[92]]</f>
        <v>8.8077710593049995E-8</v>
      </c>
      <c r="CQ161" s="10">
        <f>3/24000000*OO[[#This Row],[151 (07JUL1985 18:00:00)-Water Temperature (C)]]*OO[[#This Row],[93]]</f>
        <v>8.4376367265712497E-8</v>
      </c>
      <c r="CR161" s="10">
        <f>3/24000000*OO[[#This Row],[152 (07JUL1985 21:00:00)-Water Temperature (C)]]*OO[[#This Row],[94]]</f>
        <v>8.1022334325625011E-8</v>
      </c>
      <c r="CS161" s="10">
        <f>3/24000000*OO[[#This Row],[153 (08JUL1985 00:00:00)-Water Temperature (C)]]*OO[[#This Row],[95]]</f>
        <v>7.6912314601474994E-8</v>
      </c>
      <c r="CT161" s="10">
        <f>3/24000000*OO[[#This Row],[154 (08JUL1985 03:00:00)-Water Temperature (C)]]*OO[[#This Row],[96]]</f>
        <v>7.255210695314999E-8</v>
      </c>
      <c r="CU161" s="10">
        <f>3/24000000*OO[[#This Row],[155 (08JUL1985 06:00:00)-Water Temperature (C)]]*OO[[#This Row],[97]]</f>
        <v>6.9043446115749998E-8</v>
      </c>
      <c r="CV161" s="10">
        <f>3/24000000*OO[[#This Row],[156 (08JUL1985 09:00:00)-Water Temperature (C)]]*OO[[#This Row],[98]]</f>
        <v>6.5034373388962507E-8</v>
      </c>
      <c r="CW161" s="10">
        <f>3/24000000*OO[[#This Row],[157 (08JUL1985 12:00:00)-Water Temperature (C)]]*OO[[#This Row],[99]]</f>
        <v>6.1323801378824984E-8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5.334363889428963E-42</v>
      </c>
      <c r="H162" s="10">
        <f>3/24*OO[[#This Row],[64 (26JUN1985 21:00:00)-Water Temperature (C)]]*OO[[#This Row],[6]]/SUM(OO[6])</f>
        <v>2.1834910748628227E-30</v>
      </c>
      <c r="I162" s="10">
        <f>3/24*OO[[#This Row],[65 (27JUN1985 00:00:00)-Water Temperature (C)]]*OO[[#This Row],[7]]/SUM(OO[7])</f>
        <v>1.1585065592120786E-18</v>
      </c>
      <c r="J162" s="10">
        <f>3/24*OO[[#This Row],[66 (27JUN1985 03:00:00)-Water Temperature (C)]]*OO[[#This Row],[8]]/SUM(OO[8])</f>
        <v>3.842838499115671E-9</v>
      </c>
      <c r="K162" s="10">
        <f>3/24*OO[[#This Row],[67 (27JUN1985 06:00:00)-Water Temperature (C)]]*OO[[#This Row],[9]]/SUM(OO[9])</f>
        <v>1.1924986240142462E-5</v>
      </c>
      <c r="L162" s="10">
        <f>3/24*OO[[#This Row],[68 (27JUN1985 09:00:00)-Water Temperature (C)]]*OO[[#This Row],[10]]/SUM(OO[10])</f>
        <v>1.1709026044391102E-3</v>
      </c>
      <c r="M162" s="10">
        <f>3/24*OO[[#This Row],[69 (27JUN1985 12:00:00)-Water Temperature (C)]]*OO[[#This Row],[11]]/SUM(OO[11])</f>
        <v>1.6173503734606055E-2</v>
      </c>
      <c r="N162" s="10">
        <f>3/24*OO[[#This Row],[70 (27JUN1985 15:00:00)-Water Temperature (C)]]*OO[[#This Row],[12]]/SUM(OO[12])</f>
        <v>5.623397757394144E-2</v>
      </c>
      <c r="O162" s="10">
        <f>3/24*OO[[#This Row],[71 (27JUN1985 18:00:00)-Water Temperature (C)]]*OO[[#This Row],[13]]/SUM(OO[13])</f>
        <v>6.9410108893695185E-2</v>
      </c>
      <c r="P162" s="10">
        <f>3/24*OO[[#This Row],[72 (27JUN1985 21:00:00)-Water Temperature (C)]]*OO[[#This Row],[14]]/SUM(OO[14])</f>
        <v>3.8821711753908604E-2</v>
      </c>
      <c r="Q162" s="10">
        <f>3/24*OO[[#This Row],[73 (28JUN1985 00:00:00)-Water Temperature (C)]]*OO[[#This Row],[15]]/SUM(OO[15])</f>
        <v>1.1890358458381184E-2</v>
      </c>
      <c r="R162" s="10">
        <f>3/24*OO[[#This Row],[74 (28JUN1985 03:00:00)-Water Temperature (C)]]*OO[[#This Row],[16]]/SUM(OO[16])</f>
        <v>2.3499136942997981E-3</v>
      </c>
      <c r="S162" s="10">
        <f>3/24*OO[[#This Row],[75 (28JUN1985 06:00:00)-Water Temperature (C)]]*OO[[#This Row],[17]]/SUM(OO[17])</f>
        <v>3.6702471965349367E-4</v>
      </c>
      <c r="T162" s="10">
        <f>3/24*OO[[#This Row],[76 (28JUN1985 09:00:00)-Water Temperature (C)]]*OO[[#This Row],[18]]/SUM(OO[18])</f>
        <v>7.8657418438876853E-5</v>
      </c>
      <c r="U162" s="10">
        <f>3/24*OO[[#This Row],[77 (28JUN1985 12:00:00)-Water Temperature (C)]]*OO[[#This Row],[19]]/SUM(OO[19])</f>
        <v>4.7439465480081913E-5</v>
      </c>
      <c r="V162" s="10">
        <f>3/24000000*OO[[#This Row],[78 (28JUN1985 15:00:00)-Water Temperature (C)]]*OO[[#This Row],[20]]</f>
        <v>4.7196021999562491E-5</v>
      </c>
      <c r="W162" s="10">
        <f>3/24000000*OO[[#This Row],[79 (28JUN1985 18:00:00)-Water Temperature (C)]]*OO[[#This Row],[21]]</f>
        <v>4.9246876909524997E-5</v>
      </c>
      <c r="X162" s="10">
        <f>3/24000000*OO[[#This Row],[80 (28JUN1985 21:00:00)-Water Temperature (C)]]*OO[[#This Row],[22]]</f>
        <v>4.8787028675437498E-5</v>
      </c>
      <c r="Y162" s="10">
        <f>3/24000000*OO[[#This Row],[81 (29JUN1985 00:00:00)-Water Temperature (C)]]*OO[[#This Row],[23]]</f>
        <v>4.5451205203500001E-5</v>
      </c>
      <c r="Z162" s="10">
        <f>3/24000000*OO[[#This Row],[82 (29JUN1985 03:00:00)-Water Temperature (C)]]*OO[[#This Row],[24]]</f>
        <v>4.1723372632624993E-5</v>
      </c>
      <c r="AA162" s="10">
        <f>3/24000000*OO[[#This Row],[83 (29JUN1985 06:00:00)-Water Temperature (C)]]*OO[[#This Row],[25]]</f>
        <v>3.8148013409024997E-5</v>
      </c>
      <c r="AB162" s="10">
        <f>3/24000000*OO[[#This Row],[84 (29JUN1985 09:00:00)-Water Temperature (C)]]*OO[[#This Row],[26]]</f>
        <v>3.4336084283924998E-5</v>
      </c>
      <c r="AC162" s="10">
        <f>3/24000000*OO[[#This Row],[85 (29JUN1985 12:00:00)-Water Temperature (C)]]*OO[[#This Row],[27]]</f>
        <v>3.0955077017474996E-5</v>
      </c>
      <c r="AD162" s="10">
        <f>3/24000000*OO[[#This Row],[86 (29JUN1985 15:00:00)-Water Temperature (C)]]*OO[[#This Row],[28]]</f>
        <v>2.7510965254887503E-5</v>
      </c>
      <c r="AE162" s="10">
        <f>3/24000000*OO[[#This Row],[88 (29JUN1985 21:00:00)-Water Temperature (C)]]*OO[[#This Row],[30]]</f>
        <v>2.1660894303826251E-5</v>
      </c>
      <c r="AF162" s="10">
        <f>3/24000000*OO[[#This Row],[88 (29JUN1985 21:00:00)-Water Temperature (C)]]*OO[[#This Row],[30]]</f>
        <v>2.1660894303826251E-5</v>
      </c>
      <c r="AG162" s="10">
        <f>3/24000000*OO[[#This Row],[89 (30JUN1985 00:00:00)-Water Temperature (C)]]*OO[[#This Row],[31]]</f>
        <v>1.9004891910558748E-5</v>
      </c>
      <c r="AH162" s="10">
        <f>3/24000000*OO[[#This Row],[90 (30JUN1985 03:00:00)-Water Temperature (C)]]*OO[[#This Row],[32]]</f>
        <v>1.6851197405798747E-5</v>
      </c>
      <c r="AI162" s="10">
        <f>3/24000000*OO[[#This Row],[91 (30JUN1985 06:00:00)-Water Temperature (C)]]*OO[[#This Row],[33]]</f>
        <v>1.4970179832772501E-5</v>
      </c>
      <c r="AJ162" s="10">
        <f>3/24000000*OO[[#This Row],[92 (30JUN1985 09:00:00)-Water Temperature (C)]]*OO[[#This Row],[34]]</f>
        <v>1.3321486178002501E-5</v>
      </c>
      <c r="AK162" s="10">
        <f>3/24000000*OO[[#This Row],[93 (30JUN1985 12:00:00)-Water Temperature (C)]]*OO[[#This Row],[35]]</f>
        <v>1.1887782901800001E-5</v>
      </c>
      <c r="AL162" s="10">
        <f>3/24000000*OO[[#This Row],[94 (30JUN1985 15:00:00)-Water Temperature (C)]]*OO[[#This Row],[36]]</f>
        <v>1.0478037440556252E-5</v>
      </c>
      <c r="AM162" s="10">
        <f>3/24000000*OO[[#This Row],[95 (30JUN1985 18:00:00)-Water Temperature (C)]]*OO[[#This Row],[37]]</f>
        <v>9.183243867749999E-6</v>
      </c>
      <c r="AN162" s="10">
        <f>3/24000000*OO[[#This Row],[96 (30JUN1985 21:00:00)-Water Temperature (C)]]*OO[[#This Row],[38]]</f>
        <v>8.1269604045000004E-6</v>
      </c>
      <c r="AO162" s="10">
        <f>3/24000000*OO[[#This Row],[97 (01JUL1985 00:00:00)-Water Temperature (C)]]*OO[[#This Row],[39]]</f>
        <v>7.283258069252501E-6</v>
      </c>
      <c r="AP162" s="10">
        <f>3/24000000*OO[[#This Row],[98 (01JUL1985 03:00:00)-Water Temperature (C)]]*OO[[#This Row],[40]]</f>
        <v>6.7553349751624997E-6</v>
      </c>
      <c r="AQ162" s="10">
        <f>3/24000000*OO[[#This Row],[99 (01JUL1985 06:00:00)-Water Temperature (C)]]*OO[[#This Row],[41]]</f>
        <v>6.1268822472374998E-6</v>
      </c>
      <c r="AR162" s="10">
        <f>3/24000000*OO[[#This Row],[100 (01JUL1985 09:00:00)-Water Temperature (C)]]*OO[[#This Row],[42]]</f>
        <v>5.450381962245E-6</v>
      </c>
      <c r="AS162" s="10">
        <f>3/24000000*OO[[#This Row],[101 (01JUL1985 12:00:00)-Water Temperature (C)]]*OO[[#This Row],[43]]</f>
        <v>4.7877538169999998E-6</v>
      </c>
      <c r="AT162" s="10">
        <f>3/24000000*OO[[#This Row],[102 (01JUL1985 15:00:00)-Water Temperature (C)]]*OO[[#This Row],[44]]</f>
        <v>4.1642700467925002E-6</v>
      </c>
      <c r="AU162" s="10">
        <f>3/24000000*OO[[#This Row],[103 (01JUL1985 18:00:00)-Water Temperature (C)]]*OO[[#This Row],[45]]</f>
        <v>3.5620274363099996E-6</v>
      </c>
      <c r="AV162" s="10">
        <f>3/24000000*OO[[#This Row],[104 (01JUL1985 21:00:00)-Water Temperature (C)]]*OO[[#This Row],[46]]</f>
        <v>2.9527951595712494E-6</v>
      </c>
      <c r="AW162" s="10">
        <f>3/24000000*OO[[#This Row],[105 (02JUL1985 00:00:00)-Water Temperature (C)]]*OO[[#This Row],[47]]</f>
        <v>2.332539753106E-6</v>
      </c>
      <c r="AX162" s="10">
        <f>3/24000000*OO[[#This Row],[106 (02JUL1985 03:00:00)-Water Temperature (C)]]*OO[[#This Row],[48]]</f>
        <v>1.7839525056289999E-6</v>
      </c>
      <c r="AY162" s="10">
        <f>3/24000000*OO[[#This Row],[107 (02JUL1985 06:00:00)-Water Temperature (C)]]*OO[[#This Row],[49]]</f>
        <v>1.2928374672251248E-6</v>
      </c>
      <c r="AZ162" s="10">
        <f>3/24000000*OO[[#This Row],[108 (02JUL1985 09:00:00)-Water Temperature (C)]]*OO[[#This Row],[50]]</f>
        <v>9.2698912246324985E-7</v>
      </c>
      <c r="BA162" s="10">
        <f>3/24000000*OO[[#This Row],[109 (02JUL1985 12:00:00)-Water Temperature (C)]]*OO[[#This Row],[51]]</f>
        <v>6.9348008534374998E-7</v>
      </c>
      <c r="BB162" s="10">
        <f>3/24000000*OO[[#This Row],[110 (02JUL1985 15:00:00)-Water Temperature (C)]]*OO[[#This Row],[52]]</f>
        <v>5.4392860601774989E-7</v>
      </c>
      <c r="BC162" s="10">
        <f>3/24000000*OO[[#This Row],[111 (02JUL1985 18:00:00)-Water Temperature (C)]]*OO[[#This Row],[53]]</f>
        <v>4.4953131605524993E-7</v>
      </c>
      <c r="BD162" s="10">
        <f>3/24000000*OO[[#This Row],[112 (02JUL1985 21:00:00)-Water Temperature (C)]]*OO[[#This Row],[54]]</f>
        <v>3.9338046071324994E-7</v>
      </c>
      <c r="BE162" s="10">
        <f>3/24000000*OO[[#This Row],[113 (03JUL1985 00:00:00)-Water Temperature (C)]]*OO[[#This Row],[55]]</f>
        <v>3.5754685466799998E-7</v>
      </c>
      <c r="BF162" s="10">
        <f>3/24000000*OO[[#This Row],[114 (03JUL1985 03:00:00)-Water Temperature (C)]]*OO[[#This Row],[56]]</f>
        <v>3.3759074916399999E-7</v>
      </c>
      <c r="BG162" s="10">
        <f>3/24000000*OO[[#This Row],[115 (03JUL1985 06:00:00)-Water Temperature (C)]]*OO[[#This Row],[57]]</f>
        <v>3.2055094386412499E-7</v>
      </c>
      <c r="BH162" s="10">
        <f>3/24000000*OO[[#This Row],[116 (03JUL1985 09:00:00)-Water Temperature (C)]]*OO[[#This Row],[58]]</f>
        <v>3.0259981928199993E-7</v>
      </c>
      <c r="BI162" s="10">
        <f>3/24000000*OO[[#This Row],[117 (03JUL1985 12:00:00)-Water Temperature (C)]]*OO[[#This Row],[59]]</f>
        <v>2.8639533243239997E-7</v>
      </c>
      <c r="BJ162" s="10">
        <f>3/24000000*OO[[#This Row],[118 (03JUL1985 15:00:00)-Water Temperature (C)]]*OO[[#This Row],[60]]</f>
        <v>2.6733069927337495E-7</v>
      </c>
      <c r="BK162" s="10">
        <f>3/24000000*OO[[#This Row],[119 (03JUL1985 18:00:00)-Water Temperature (C)]]*OO[[#This Row],[61]]</f>
        <v>2.49614648339E-7</v>
      </c>
      <c r="BL162" s="10">
        <f>3/24000000*OO[[#This Row],[120 (03JUL1985 21:00:00)-Water Temperature (C)]]*OO[[#This Row],[62]]</f>
        <v>2.3495889492137496E-7</v>
      </c>
      <c r="BM162" s="10">
        <f>3/24000000*OO[[#This Row],[121 (04JUL1985 00:00:00)-Water Temperature (C)]]*OO[[#This Row],[63]]</f>
        <v>2.2241263481369999E-7</v>
      </c>
      <c r="BN162" s="10">
        <f>3/24000000*OO[[#This Row],[122 (04JUL1985 03:00:00)-Water Temperature (C)]]*OO[[#This Row],[64]]</f>
        <v>2.1408849660219996E-7</v>
      </c>
      <c r="BO162" s="10">
        <f>3/24000000*OO[[#This Row],[123 (04JUL1985 06:00:00)-Water Temperature (C)]]*OO[[#This Row],[65]]</f>
        <v>2.0155158969399998E-7</v>
      </c>
      <c r="BP162" s="10">
        <f>3/24000000*OO[[#This Row],[124 (04JUL1985 09:00:00)-Water Temperature (C)]]*OO[[#This Row],[66]]</f>
        <v>1.8997037225093751E-7</v>
      </c>
      <c r="BQ162" s="10">
        <f>3/24000000*OO[[#This Row],[125 (04JUL1985 12:00:00)-Water Temperature (C)]]*OO[[#This Row],[67]]</f>
        <v>1.7725560033319998E-7</v>
      </c>
      <c r="BR162" s="10">
        <f>3/24000000*OO[[#This Row],[126 (04JUL1985 15:00:00)-Water Temperature (C)]]*OO[[#This Row],[68]]</f>
        <v>1.6712539021724997E-7</v>
      </c>
      <c r="BS162" s="10">
        <f>3/24000000*OO[[#This Row],[127 (04JUL1985 18:00:00)-Water Temperature (C)]]*OO[[#This Row],[69]]</f>
        <v>1.6011994658594999E-7</v>
      </c>
      <c r="BT162" s="10">
        <f>3/24000000*OO[[#This Row],[128 (04JUL1985 21:00:00)-Water Temperature (C)]]*OO[[#This Row],[70]]</f>
        <v>1.5451385107156247E-7</v>
      </c>
      <c r="BU162" s="10">
        <f>3/24000000*OO[[#This Row],[129 (05JUL1985 00:00:00)-Water Temperature (C)]]*OO[[#This Row],[71]]</f>
        <v>1.4851181472754999E-7</v>
      </c>
      <c r="BV162" s="10">
        <f>3/24000000*OO[[#This Row],[130 (05JUL1985 03:00:00)-Water Temperature (C)]]*OO[[#This Row],[72]]</f>
        <v>1.4639962588938751E-7</v>
      </c>
      <c r="BW162" s="10">
        <f>3/24000000*OO[[#This Row],[131 (05JUL1985 06:00:00)-Water Temperature (C)]]*OO[[#This Row],[73]]</f>
        <v>1.4062653846370001E-7</v>
      </c>
      <c r="BX162" s="10">
        <f>3/24000000*OO[[#This Row],[132 (05JUL1985 09:00:00)-Water Temperature (C)]]*OO[[#This Row],[74]]</f>
        <v>1.3421585281679999E-7</v>
      </c>
      <c r="BY162" s="10">
        <f>3/24000000*OO[[#This Row],[133 (05JUL1985 12:00:00)-Water Temperature (C)]]*OO[[#This Row],[75]]</f>
        <v>1.2774663319575001E-7</v>
      </c>
      <c r="BZ162" s="10">
        <f>3/24000000*OO[[#This Row],[134 (05JUL1985 15:00:00)-Water Temperature (C)]]*OO[[#This Row],[76]]</f>
        <v>1.2017137719548752E-7</v>
      </c>
      <c r="CA162" s="10">
        <f>3/24000000*OO[[#This Row],[135 (05JUL1985 18:00:00)-Water Temperature (C)]]*OO[[#This Row],[77]]</f>
        <v>1.120521278108875E-7</v>
      </c>
      <c r="CB162" s="10">
        <f>3/24000000*OO[[#This Row],[136 (05JUL1985 21:00:00)-Water Temperature (C)]]*OO[[#This Row],[78]]</f>
        <v>1.0549830316562499E-7</v>
      </c>
      <c r="CC162" s="10">
        <f>3/24000000*OO[[#This Row],[137 (06JUL1985 00:00:00)-Water Temperature (C)]]*OO[[#This Row],[79]]</f>
        <v>1.00973463351475E-7</v>
      </c>
      <c r="CD162" s="10">
        <f>3/24000000*OO[[#This Row],[138 (06JUL1985 03:00:00)-Water Temperature (C)]]*OO[[#This Row],[80]]</f>
        <v>1.0061744487555E-7</v>
      </c>
      <c r="CE162" s="10">
        <f>3/24000000*OO[[#This Row],[139 (06JUL1985 06:00:00)-Water Temperature (C)]]*OO[[#This Row],[81]]</f>
        <v>9.9089022581499998E-8</v>
      </c>
      <c r="CF162" s="10">
        <f>3/24000000*OO[[#This Row],[140 (06JUL1985 09:00:00)-Water Temperature (C)]]*OO[[#This Row],[82]]</f>
        <v>9.7281574978237504E-8</v>
      </c>
      <c r="CG162" s="10">
        <f>3/24000000*OO[[#This Row],[141 (06JUL1985 12:00:00)-Water Temperature (C)]]*OO[[#This Row],[83]]</f>
        <v>9.6689474295425E-8</v>
      </c>
      <c r="CH162" s="10">
        <f>3/24000000*OO[[#This Row],[142 (06JUL1985 15:00:00)-Water Temperature (C)]]*OO[[#This Row],[84]]</f>
        <v>9.4317680726750009E-8</v>
      </c>
      <c r="CI162" s="10">
        <f>3/24000000*OO[[#This Row],[143 (06JUL1985 18:00:00)-Water Temperature (C)]]*OO[[#This Row],[85]]</f>
        <v>9.0113490528750006E-8</v>
      </c>
      <c r="CJ162" s="10">
        <f>3/24000000*OO[[#This Row],[144 (06JUL1985 21:00:00)-Water Temperature (C)]]*OO[[#This Row],[86]]</f>
        <v>8.6674728971024998E-8</v>
      </c>
      <c r="CK162" s="10">
        <f>3/24000000*OO[[#This Row],[145 (07JUL1985 00:00:00)-Water Temperature (C)]]*OO[[#This Row],[87]]</f>
        <v>8.5371068223749986E-8</v>
      </c>
      <c r="CL162" s="10">
        <f>3/24000000*OO[[#This Row],[146 (07JUL1985 03:00:00)-Water Temperature (C)]]*OO[[#This Row],[88]]</f>
        <v>8.6256003168824995E-8</v>
      </c>
      <c r="CM162" s="10">
        <f>3/24000000*OO[[#This Row],[147 (07JUL1985 06:00:00)-Water Temperature (C)]]*OO[[#This Row],[89]]</f>
        <v>8.6119954079549984E-8</v>
      </c>
      <c r="CN162" s="10">
        <f>3/24000000*OO[[#This Row],[148 (07JUL1985 09:00:00)-Water Temperature (C)]]*OO[[#This Row],[90]]</f>
        <v>8.4453109823549998E-8</v>
      </c>
      <c r="CO162" s="10">
        <f>3/24000000*OO[[#This Row],[149 (07JUL1985 12:00:00)-Water Temperature (C)]]*OO[[#This Row],[91]]</f>
        <v>8.2485642681737498E-8</v>
      </c>
      <c r="CP162" s="10">
        <f>3/24000000*OO[[#This Row],[150 (07JUL1985 15:00:00)-Water Temperature (C)]]*OO[[#This Row],[92]]</f>
        <v>7.9105564685812495E-8</v>
      </c>
      <c r="CQ162" s="10">
        <f>3/24000000*OO[[#This Row],[151 (07JUL1985 18:00:00)-Water Temperature (C)]]*OO[[#This Row],[93]]</f>
        <v>7.5718023413862502E-8</v>
      </c>
      <c r="CR162" s="10">
        <f>3/24000000*OO[[#This Row],[152 (07JUL1985 21:00:00)-Water Temperature (C)]]*OO[[#This Row],[94]]</f>
        <v>7.2730381834800001E-8</v>
      </c>
      <c r="CS162" s="10">
        <f>3/24000000*OO[[#This Row],[153 (08JUL1985 00:00:00)-Water Temperature (C)]]*OO[[#This Row],[95]]</f>
        <v>6.9176927123462501E-8</v>
      </c>
      <c r="CT162" s="10">
        <f>3/24000000*OO[[#This Row],[154 (08JUL1985 03:00:00)-Water Temperature (C)]]*OO[[#This Row],[96]]</f>
        <v>6.5384795030375009E-8</v>
      </c>
      <c r="CU162" s="10">
        <f>3/24000000*OO[[#This Row],[155 (08JUL1985 06:00:00)-Water Temperature (C)]]*OO[[#This Row],[97]]</f>
        <v>6.2257294482749985E-8</v>
      </c>
      <c r="CV162" s="10">
        <f>3/24000000*OO[[#This Row],[156 (08JUL1985 09:00:00)-Water Temperature (C)]]*OO[[#This Row],[98]]</f>
        <v>5.8602145127124995E-8</v>
      </c>
      <c r="CW162" s="10">
        <f>3/24000000*OO[[#This Row],[157 (08JUL1985 12:00:00)-Water Temperature (C)]]*OO[[#This Row],[99]]</f>
        <v>5.5225370432149988E-8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8.7810952742739623E-43</v>
      </c>
      <c r="H163" s="10">
        <f>3/24*OO[[#This Row],[64 (26JUN1985 21:00:00)-Water Temperature (C)]]*OO[[#This Row],[6]]/SUM(OO[6])</f>
        <v>3.9689306512048272E-31</v>
      </c>
      <c r="I163" s="10">
        <f>3/24*OO[[#This Row],[65 (27JUN1985 00:00:00)-Water Temperature (C)]]*OO[[#This Row],[7]]/SUM(OO[7])</f>
        <v>1.9632230888094118E-19</v>
      </c>
      <c r="J163" s="10">
        <f>3/24*OO[[#This Row],[66 (27JUN1985 03:00:00)-Water Temperature (C)]]*OO[[#This Row],[8]]/SUM(OO[8])</f>
        <v>1.8662500118379818E-9</v>
      </c>
      <c r="K163" s="10">
        <f>3/24*OO[[#This Row],[67 (27JUN1985 06:00:00)-Water Temperature (C)]]*OO[[#This Row],[9]]/SUM(OO[9])</f>
        <v>8.1628803243378378E-6</v>
      </c>
      <c r="L163" s="10">
        <f>3/24*OO[[#This Row],[68 (27JUN1985 09:00:00)-Water Temperature (C)]]*OO[[#This Row],[10]]/SUM(OO[10])</f>
        <v>9.4858896754547255E-4</v>
      </c>
      <c r="M163" s="10">
        <f>3/24*OO[[#This Row],[69 (27JUN1985 12:00:00)-Water Temperature (C)]]*OO[[#This Row],[11]]/SUM(OO[11])</f>
        <v>1.4781538491618772E-2</v>
      </c>
      <c r="N163" s="10">
        <f>3/24*OO[[#This Row],[70 (27JUN1985 15:00:00)-Water Temperature (C)]]*OO[[#This Row],[12]]/SUM(OO[12])</f>
        <v>5.6571440080136252E-2</v>
      </c>
      <c r="O163" s="10">
        <f>3/24*OO[[#This Row],[71 (27JUN1985 18:00:00)-Water Temperature (C)]]*OO[[#This Row],[13]]/SUM(OO[13])</f>
        <v>7.5484284269506263E-2</v>
      </c>
      <c r="P163" s="10">
        <f>3/24*OO[[#This Row],[72 (27JUN1985 21:00:00)-Water Temperature (C)]]*OO[[#This Row],[14]]/SUM(OO[14])</f>
        <v>4.4984156027926596E-2</v>
      </c>
      <c r="Q163" s="10">
        <f>3/24*OO[[#This Row],[73 (28JUN1985 00:00:00)-Water Temperature (C)]]*OO[[#This Row],[15]]/SUM(OO[15])</f>
        <v>1.4509957455457316E-2</v>
      </c>
      <c r="R163" s="10">
        <f>3/24*OO[[#This Row],[74 (28JUN1985 03:00:00)-Water Temperature (C)]]*OO[[#This Row],[16]]/SUM(OO[16])</f>
        <v>2.9771693078065775E-3</v>
      </c>
      <c r="S163" s="10">
        <f>3/24*OO[[#This Row],[75 (28JUN1985 06:00:00)-Water Temperature (C)]]*OO[[#This Row],[17]]/SUM(OO[17])</f>
        <v>4.6960812202481234E-4</v>
      </c>
      <c r="T163" s="10">
        <f>3/24*OO[[#This Row],[76 (28JUN1985 09:00:00)-Water Temperature (C)]]*OO[[#This Row],[18]]/SUM(OO[18])</f>
        <v>9.3510000465438957E-5</v>
      </c>
      <c r="U163" s="10">
        <f>3/24*OO[[#This Row],[77 (28JUN1985 12:00:00)-Water Temperature (C)]]*OO[[#This Row],[19]]/SUM(OO[19])</f>
        <v>5.1152660770171293E-5</v>
      </c>
      <c r="V163" s="10">
        <f>3/24000000*OO[[#This Row],[78 (28JUN1985 15:00:00)-Water Temperature (C)]]*OO[[#This Row],[20]]</f>
        <v>4.9678723686937505E-5</v>
      </c>
      <c r="W163" s="10">
        <f>3/24000000*OO[[#This Row],[79 (28JUN1985 18:00:00)-Water Temperature (C)]]*OO[[#This Row],[21]]</f>
        <v>5.177496675119999E-5</v>
      </c>
      <c r="X163" s="10">
        <f>3/24000000*OO[[#This Row],[80 (28JUN1985 21:00:00)-Water Temperature (C)]]*OO[[#This Row],[22]]</f>
        <v>5.1421748554724995E-5</v>
      </c>
      <c r="Y163" s="10">
        <f>3/24000000*OO[[#This Row],[81 (29JUN1985 00:00:00)-Water Temperature (C)]]*OO[[#This Row],[23]]</f>
        <v>4.8119144194687499E-5</v>
      </c>
      <c r="Z163" s="10">
        <f>3/24000000*OO[[#This Row],[82 (29JUN1985 03:00:00)-Water Temperature (C)]]*OO[[#This Row],[24]]</f>
        <v>4.4373779675399997E-5</v>
      </c>
      <c r="AA163" s="10">
        <f>3/24000000*OO[[#This Row],[83 (29JUN1985 06:00:00)-Water Temperature (C)]]*OO[[#This Row],[25]]</f>
        <v>4.071224335675E-5</v>
      </c>
      <c r="AB163" s="10">
        <f>3/24000000*OO[[#This Row],[84 (29JUN1985 09:00:00)-Water Temperature (C)]]*OO[[#This Row],[26]]</f>
        <v>3.671968024692499E-5</v>
      </c>
      <c r="AC163" s="10">
        <f>3/24000000*OO[[#This Row],[85 (29JUN1985 12:00:00)-Water Temperature (C)]]*OO[[#This Row],[27]]</f>
        <v>3.3145183469175001E-5</v>
      </c>
      <c r="AD163" s="10">
        <f>3/24000000*OO[[#This Row],[86 (29JUN1985 15:00:00)-Water Temperature (C)]]*OO[[#This Row],[28]]</f>
        <v>2.95185398189E-5</v>
      </c>
      <c r="AE163" s="10">
        <f>3/24000000*OO[[#This Row],[88 (29JUN1985 21:00:00)-Water Temperature (C)]]*OO[[#This Row],[30]]</f>
        <v>2.336043421338E-5</v>
      </c>
      <c r="AF163" s="10">
        <f>3/24000000*OO[[#This Row],[88 (29JUN1985 21:00:00)-Water Temperature (C)]]*OO[[#This Row],[30]]</f>
        <v>2.336043421338E-5</v>
      </c>
      <c r="AG163" s="10">
        <f>3/24000000*OO[[#This Row],[89 (30JUN1985 00:00:00)-Water Temperature (C)]]*OO[[#This Row],[31]]</f>
        <v>2.0556017940249995E-5</v>
      </c>
      <c r="AH163" s="10">
        <f>3/24000000*OO[[#This Row],[90 (30JUN1985 03:00:00)-Water Temperature (C)]]*OO[[#This Row],[32]]</f>
        <v>1.8247140567045E-5</v>
      </c>
      <c r="AI163" s="10">
        <f>3/24000000*OO[[#This Row],[91 (30JUN1985 06:00:00)-Water Temperature (C)]]*OO[[#This Row],[33]]</f>
        <v>1.6216892878235E-5</v>
      </c>
      <c r="AJ163" s="10">
        <f>3/24000000*OO[[#This Row],[92 (30JUN1985 09:00:00)-Water Temperature (C)]]*OO[[#This Row],[34]]</f>
        <v>1.44270233394525E-5</v>
      </c>
      <c r="AK163" s="10">
        <f>3/24000000*OO[[#This Row],[93 (30JUN1985 12:00:00)-Water Temperature (C)]]*OO[[#This Row],[35]]</f>
        <v>1.28577730600125E-5</v>
      </c>
      <c r="AL163" s="10">
        <f>3/24000000*OO[[#This Row],[94 (30JUN1985 15:00:00)-Water Temperature (C)]]*OO[[#This Row],[36]]</f>
        <v>1.1313842500982499E-5</v>
      </c>
      <c r="AM163" s="10">
        <f>3/24000000*OO[[#This Row],[95 (30JUN1985 18:00:00)-Water Temperature (C)]]*OO[[#This Row],[37]]</f>
        <v>9.9049756651387501E-6</v>
      </c>
      <c r="AN163" s="10">
        <f>3/24000000*OO[[#This Row],[96 (30JUN1985 21:00:00)-Water Temperature (C)]]*OO[[#This Row],[38]]</f>
        <v>8.7597846638099985E-6</v>
      </c>
      <c r="AO163" s="10">
        <f>3/24000000*OO[[#This Row],[97 (01JUL1985 00:00:00)-Water Temperature (C)]]*OO[[#This Row],[39]]</f>
        <v>7.8522316557437501E-6</v>
      </c>
      <c r="AP163" s="10">
        <f>3/24000000*OO[[#This Row],[98 (01JUL1985 03:00:00)-Water Temperature (C)]]*OO[[#This Row],[40]]</f>
        <v>7.2923688472549993E-6</v>
      </c>
      <c r="AQ163" s="10">
        <f>3/24000000*OO[[#This Row],[99 (01JUL1985 06:00:00)-Water Temperature (C)]]*OO[[#This Row],[41]]</f>
        <v>6.6172270576499997E-6</v>
      </c>
      <c r="AR163" s="10">
        <f>3/24000000*OO[[#This Row],[100 (01JUL1985 09:00:00)-Water Temperature (C)]]*OO[[#This Row],[42]]</f>
        <v>5.8869892145625008E-6</v>
      </c>
      <c r="AS163" s="10">
        <f>3/24000000*OO[[#This Row],[101 (01JUL1985 12:00:00)-Water Temperature (C)]]*OO[[#This Row],[43]]</f>
        <v>5.1645971652049992E-6</v>
      </c>
      <c r="AT163" s="10">
        <f>3/24000000*OO[[#This Row],[102 (01JUL1985 15:00:00)-Water Temperature (C)]]*OO[[#This Row],[44]]</f>
        <v>4.4888508659999998E-6</v>
      </c>
      <c r="AU163" s="10">
        <f>3/24000000*OO[[#This Row],[103 (01JUL1985 18:00:00)-Water Temperature (C)]]*OO[[#This Row],[45]]</f>
        <v>3.8442874913849996E-6</v>
      </c>
      <c r="AV163" s="10">
        <f>3/24000000*OO[[#This Row],[104 (01JUL1985 21:00:00)-Water Temperature (C)]]*OO[[#This Row],[46]]</f>
        <v>3.2013459639000002E-6</v>
      </c>
      <c r="AW163" s="10">
        <f>3/24000000*OO[[#This Row],[105 (02JUL1985 00:00:00)-Water Temperature (C)]]*OO[[#This Row],[47]]</f>
        <v>2.54839817930825E-6</v>
      </c>
      <c r="AX163" s="10">
        <f>3/24000000*OO[[#This Row],[106 (02JUL1985 03:00:00)-Water Temperature (C)]]*OO[[#This Row],[48]]</f>
        <v>1.9653470695669996E-6</v>
      </c>
      <c r="AY163" s="10">
        <f>3/24000000*OO[[#This Row],[107 (02JUL1985 06:00:00)-Water Temperature (C)]]*OO[[#This Row],[49]]</f>
        <v>1.4292879701519999E-6</v>
      </c>
      <c r="AZ163" s="10">
        <f>3/24000000*OO[[#This Row],[108 (02JUL1985 09:00:00)-Water Temperature (C)]]*OO[[#This Row],[50]]</f>
        <v>1.0227643163045E-6</v>
      </c>
      <c r="BA163" s="10">
        <f>3/24000000*OO[[#This Row],[109 (02JUL1985 12:00:00)-Water Temperature (C)]]*OO[[#This Row],[51]]</f>
        <v>7.5990424395749997E-7</v>
      </c>
      <c r="BB163" s="10">
        <f>3/24000000*OO[[#This Row],[110 (02JUL1985 15:00:00)-Water Temperature (C)]]*OO[[#This Row],[52]]</f>
        <v>5.9109524544400001E-7</v>
      </c>
      <c r="BC163" s="10">
        <f>3/24000000*OO[[#This Row],[111 (02JUL1985 18:00:00)-Water Temperature (C)]]*OO[[#This Row],[53]]</f>
        <v>4.8493189593987494E-7</v>
      </c>
      <c r="BD163" s="10">
        <f>3/24000000*OO[[#This Row],[112 (02JUL1985 21:00:00)-Water Temperature (C)]]*OO[[#This Row],[54]]</f>
        <v>4.2225455953362491E-7</v>
      </c>
      <c r="BE163" s="10">
        <f>3/24000000*OO[[#This Row],[113 (03JUL1985 00:00:00)-Water Temperature (C)]]*OO[[#This Row],[55]]</f>
        <v>3.8306463137812504E-7</v>
      </c>
      <c r="BF163" s="10">
        <f>3/24000000*OO[[#This Row],[114 (03JUL1985 03:00:00)-Water Temperature (C)]]*OO[[#This Row],[56]]</f>
        <v>3.6193205803649993E-7</v>
      </c>
      <c r="BG163" s="10">
        <f>3/24000000*OO[[#This Row],[115 (03JUL1985 06:00:00)-Water Temperature (C)]]*OO[[#This Row],[57]]</f>
        <v>3.4370932142000004E-7</v>
      </c>
      <c r="BH163" s="10">
        <f>3/24000000*OO[[#This Row],[116 (03JUL1985 09:00:00)-Water Temperature (C)]]*OO[[#This Row],[58]]</f>
        <v>3.2437001461075002E-7</v>
      </c>
      <c r="BI163" s="10">
        <f>3/24000000*OO[[#This Row],[117 (03JUL1985 12:00:00)-Water Temperature (C)]]*OO[[#This Row],[59]]</f>
        <v>3.0661247750449997E-7</v>
      </c>
      <c r="BJ163" s="10">
        <f>3/24000000*OO[[#This Row],[118 (03JUL1985 15:00:00)-Water Temperature (C)]]*OO[[#This Row],[60]]</f>
        <v>2.8563903802076254E-7</v>
      </c>
      <c r="BK163" s="10">
        <f>3/24000000*OO[[#This Row],[119 (03JUL1985 18:00:00)-Water Temperature (C)]]*OO[[#This Row],[61]]</f>
        <v>2.663204371588125E-7</v>
      </c>
      <c r="BL163" s="10">
        <f>3/24000000*OO[[#This Row],[120 (03JUL1985 21:00:00)-Water Temperature (C)]]*OO[[#This Row],[62]]</f>
        <v>2.5048912418262503E-7</v>
      </c>
      <c r="BM163" s="10">
        <f>3/24000000*OO[[#This Row],[121 (04JUL1985 00:00:00)-Water Temperature (C)]]*OO[[#This Row],[63]]</f>
        <v>2.3725782810120001E-7</v>
      </c>
      <c r="BN163" s="10">
        <f>3/24000000*OO[[#This Row],[122 (04JUL1985 03:00:00)-Water Temperature (C)]]*OO[[#This Row],[64]]</f>
        <v>2.2881358170602501E-7</v>
      </c>
      <c r="BO163" s="10">
        <f>3/24000000*OO[[#This Row],[123 (04JUL1985 06:00:00)-Water Temperature (C)]]*OO[[#This Row],[65]]</f>
        <v>2.1562220122497498E-7</v>
      </c>
      <c r="BP163" s="10">
        <f>3/24000000*OO[[#This Row],[124 (04JUL1985 09:00:00)-Water Temperature (C)]]*OO[[#This Row],[66]]</f>
        <v>2.0334525433912496E-7</v>
      </c>
      <c r="BQ163" s="10">
        <f>3/24000000*OO[[#This Row],[125 (04JUL1985 12:00:00)-Water Temperature (C)]]*OO[[#This Row],[67]]</f>
        <v>1.8953342865622498E-7</v>
      </c>
      <c r="BR163" s="10">
        <f>3/24000000*OO[[#This Row],[126 (04JUL1985 15:00:00)-Water Temperature (C)]]*OO[[#This Row],[68]]</f>
        <v>1.7851167947294998E-7</v>
      </c>
      <c r="BS163" s="10">
        <f>3/24000000*OO[[#This Row],[127 (04JUL1985 18:00:00)-Water Temperature (C)]]*OO[[#This Row],[69]]</f>
        <v>1.7085756735483751E-7</v>
      </c>
      <c r="BT163" s="10">
        <f>3/24000000*OO[[#This Row],[128 (04JUL1985 21:00:00)-Water Temperature (C)]]*OO[[#This Row],[70]]</f>
        <v>1.6479371768937499E-7</v>
      </c>
      <c r="BU163" s="10">
        <f>3/24000000*OO[[#This Row],[129 (05JUL1985 00:00:00)-Water Temperature (C)]]*OO[[#This Row],[71]]</f>
        <v>1.5842976409025E-7</v>
      </c>
      <c r="BV163" s="10">
        <f>3/24000000*OO[[#This Row],[130 (05JUL1985 03:00:00)-Water Temperature (C)]]*OO[[#This Row],[72]]</f>
        <v>1.56356905201875E-7</v>
      </c>
      <c r="BW163" s="10">
        <f>3/24000000*OO[[#This Row],[131 (05JUL1985 06:00:00)-Water Temperature (C)]]*OO[[#This Row],[73]]</f>
        <v>1.5025003954196249E-7</v>
      </c>
      <c r="BX163" s="10">
        <f>3/24000000*OO[[#This Row],[132 (05JUL1985 09:00:00)-Water Temperature (C)]]*OO[[#This Row],[74]]</f>
        <v>1.4347094942250001E-7</v>
      </c>
      <c r="BY163" s="10">
        <f>3/24000000*OO[[#This Row],[133 (05JUL1985 12:00:00)-Water Temperature (C)]]*OO[[#This Row],[75]]</f>
        <v>1.3648424982919999E-7</v>
      </c>
      <c r="BZ163" s="10">
        <f>3/24000000*OO[[#This Row],[134 (05JUL1985 15:00:00)-Water Temperature (C)]]*OO[[#This Row],[76]]</f>
        <v>1.2834870840595E-7</v>
      </c>
      <c r="CA163" s="10">
        <f>3/24000000*OO[[#This Row],[135 (05JUL1985 18:00:00)-Water Temperature (C)]]*OO[[#This Row],[77]]</f>
        <v>1.1960532256589998E-7</v>
      </c>
      <c r="CB163" s="10">
        <f>3/24000000*OO[[#This Row],[136 (05JUL1985 21:00:00)-Water Temperature (C)]]*OO[[#This Row],[78]]</f>
        <v>1.1249672856817499E-7</v>
      </c>
      <c r="CC163" s="10">
        <f>3/24000000*OO[[#This Row],[137 (06JUL1985 00:00:00)-Water Temperature (C)]]*OO[[#This Row],[79]]</f>
        <v>1.0765415831039998E-7</v>
      </c>
      <c r="CD163" s="10">
        <f>3/24000000*OO[[#This Row],[138 (06JUL1985 03:00:00)-Water Temperature (C)]]*OO[[#This Row],[80]]</f>
        <v>1.0741131948500002E-7</v>
      </c>
      <c r="CE163" s="10">
        <f>3/24000000*OO[[#This Row],[139 (06JUL1985 06:00:00)-Water Temperature (C)]]*OO[[#This Row],[81]]</f>
        <v>1.0579397497624999E-7</v>
      </c>
      <c r="CF163" s="10">
        <f>3/24000000*OO[[#This Row],[140 (06JUL1985 09:00:00)-Water Temperature (C)]]*OO[[#This Row],[82]]</f>
        <v>1.03869275692875E-7</v>
      </c>
      <c r="CG163" s="10">
        <f>3/24000000*OO[[#This Row],[141 (06JUL1985 12:00:00)-Water Temperature (C)]]*OO[[#This Row],[83]]</f>
        <v>1.0317319940313748E-7</v>
      </c>
      <c r="CH163" s="10">
        <f>3/24000000*OO[[#This Row],[142 (06JUL1985 15:00:00)-Water Temperature (C)]]*OO[[#This Row],[84]]</f>
        <v>1.00537833462325E-7</v>
      </c>
      <c r="CI163" s="10">
        <f>3/24000000*OO[[#This Row],[143 (06JUL1985 18:00:00)-Water Temperature (C)]]*OO[[#This Row],[85]]</f>
        <v>9.5932317974850007E-8</v>
      </c>
      <c r="CJ163" s="10">
        <f>3/24000000*OO[[#This Row],[144 (06JUL1985 21:00:00)-Water Temperature (C)]]*OO[[#This Row],[86]]</f>
        <v>9.2153859319499978E-8</v>
      </c>
      <c r="CK163" s="10">
        <f>3/24000000*OO[[#This Row],[145 (07JUL1985 00:00:00)-Water Temperature (C)]]*OO[[#This Row],[87]]</f>
        <v>9.0786527783249999E-8</v>
      </c>
      <c r="CL163" s="10">
        <f>3/24000000*OO[[#This Row],[146 (07JUL1985 03:00:00)-Water Temperature (C)]]*OO[[#This Row],[88]]</f>
        <v>9.1903594598399988E-8</v>
      </c>
      <c r="CM163" s="10">
        <f>3/24000000*OO[[#This Row],[147 (07JUL1985 06:00:00)-Water Temperature (C)]]*OO[[#This Row],[89]]</f>
        <v>9.1846114373062497E-8</v>
      </c>
      <c r="CN163" s="10">
        <f>3/24000000*OO[[#This Row],[148 (07JUL1985 09:00:00)-Water Temperature (C)]]*OO[[#This Row],[90]]</f>
        <v>9.0113073670324994E-8</v>
      </c>
      <c r="CO163" s="10">
        <f>3/24000000*OO[[#This Row],[149 (07JUL1985 12:00:00)-Water Temperature (C)]]*OO[[#This Row],[91]]</f>
        <v>8.8000836945074995E-8</v>
      </c>
      <c r="CP163" s="10">
        <f>3/24000000*OO[[#This Row],[150 (07JUL1985 15:00:00)-Water Temperature (C)]]*OO[[#This Row],[92]]</f>
        <v>8.4303629293949989E-8</v>
      </c>
      <c r="CQ163" s="10">
        <f>3/24000000*OO[[#This Row],[151 (07JUL1985 18:00:00)-Water Temperature (C)]]*OO[[#This Row],[93]]</f>
        <v>8.0616498645374988E-8</v>
      </c>
      <c r="CR163" s="10">
        <f>3/24000000*OO[[#This Row],[152 (07JUL1985 21:00:00)-Water Temperature (C)]]*OO[[#This Row],[94]]</f>
        <v>7.7444579537187486E-8</v>
      </c>
      <c r="CS163" s="10">
        <f>3/24000000*OO[[#This Row],[153 (08JUL1985 00:00:00)-Water Temperature (C)]]*OO[[#This Row],[95]]</f>
        <v>7.3800775506149995E-8</v>
      </c>
      <c r="CT163" s="10">
        <f>3/24000000*OO[[#This Row],[154 (08JUL1985 03:00:00)-Water Temperature (C)]]*OO[[#This Row],[96]]</f>
        <v>6.9905099784375E-8</v>
      </c>
      <c r="CU163" s="10">
        <f>3/24000000*OO[[#This Row],[155 (08JUL1985 06:00:00)-Water Temperature (C)]]*OO[[#This Row],[97]]</f>
        <v>6.6605273840337487E-8</v>
      </c>
      <c r="CV163" s="10">
        <f>3/24000000*OO[[#This Row],[156 (08JUL1985 09:00:00)-Water Temperature (C)]]*OO[[#This Row],[98]]</f>
        <v>6.264700925624999E-8</v>
      </c>
      <c r="CW163" s="10">
        <f>3/24000000*OO[[#This Row],[157 (08JUL1985 12:00:00)-Water Temperature (C)]]*OO[[#This Row],[99]]</f>
        <v>5.8993971075474996E-8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1.5275598333977939E-43</v>
      </c>
      <c r="H164" s="10">
        <f>3/24*OO[[#This Row],[64 (26JUN1985 21:00:00)-Water Temperature (C)]]*OO[[#This Row],[6]]/SUM(OO[6])</f>
        <v>7.4928962574861031E-32</v>
      </c>
      <c r="I164" s="10">
        <f>3/24*OO[[#This Row],[65 (27JUN1985 00:00:00)-Water Temperature (C)]]*OO[[#This Row],[7]]/SUM(OO[7])</f>
        <v>3.4839299565511887E-20</v>
      </c>
      <c r="J164" s="10">
        <f>3/24*OO[[#This Row],[66 (27JUN1985 03:00:00)-Water Temperature (C)]]*OO[[#This Row],[8]]/SUM(OO[8])</f>
        <v>8.2189707525191416E-10</v>
      </c>
      <c r="K164" s="10">
        <f>3/24*OO[[#This Row],[67 (27JUN1985 06:00:00)-Water Temperature (C)]]*OO[[#This Row],[9]]/SUM(OO[9])</f>
        <v>5.4825510474841266E-6</v>
      </c>
      <c r="L164" s="10">
        <f>3/24*OO[[#This Row],[68 (27JUN1985 09:00:00)-Water Temperature (C)]]*OO[[#This Row],[10]]/SUM(OO[10])</f>
        <v>7.7605689590657452E-4</v>
      </c>
      <c r="M164" s="10">
        <f>3/24*OO[[#This Row],[69 (27JUN1985 12:00:00)-Water Temperature (C)]]*OO[[#This Row],[11]]/SUM(OO[11])</f>
        <v>1.3934709434663357E-2</v>
      </c>
      <c r="N164" s="10">
        <f>3/24*OO[[#This Row],[70 (27JUN1985 15:00:00)-Water Temperature (C)]]*OO[[#This Row],[12]]/SUM(OO[12])</f>
        <v>5.9793541468132254E-2</v>
      </c>
      <c r="O164" s="10">
        <f>3/24*OO[[#This Row],[71 (27JUN1985 18:00:00)-Water Temperature (C)]]*OO[[#This Row],[13]]/SUM(OO[13])</f>
        <v>8.7623463921219294E-2</v>
      </c>
      <c r="P164" s="10">
        <f>3/24*OO[[#This Row],[72 (27JUN1985 21:00:00)-Water Temperature (C)]]*OO[[#This Row],[14]]/SUM(OO[14])</f>
        <v>5.6517578627918945E-2</v>
      </c>
      <c r="Q164" s="10">
        <f>3/24*OO[[#This Row],[73 (28JUN1985 00:00:00)-Water Temperature (C)]]*OO[[#This Row],[15]]/SUM(OO[15])</f>
        <v>1.9466880760950628E-2</v>
      </c>
      <c r="R164" s="10">
        <f>3/24*OO[[#This Row],[74 (28JUN1985 03:00:00)-Water Temperature (C)]]*OO[[#This Row],[16]]/SUM(OO[16])</f>
        <v>4.1996951629398802E-3</v>
      </c>
      <c r="S164" s="10">
        <f>3/24*OO[[#This Row],[75 (28JUN1985 06:00:00)-Water Temperature (C)]]*OO[[#This Row],[17]]/SUM(OO[17])</f>
        <v>6.7684494156717591E-4</v>
      </c>
      <c r="T164" s="10">
        <f>3/24*OO[[#This Row],[76 (28JUN1985 09:00:00)-Water Temperature (C)]]*OO[[#This Row],[18]]/SUM(OO[18])</f>
        <v>1.2555310355779424E-4</v>
      </c>
      <c r="U164" s="10">
        <f>3/24*OO[[#This Row],[77 (28JUN1985 12:00:00)-Water Temperature (C)]]*OO[[#This Row],[19]]/SUM(OO[19])</f>
        <v>6.07451352445131E-5</v>
      </c>
      <c r="V164" s="10">
        <f>3/24000000*OO[[#This Row],[78 (28JUN1985 15:00:00)-Water Temperature (C)]]*OO[[#This Row],[20]]</f>
        <v>5.7150934730424993E-5</v>
      </c>
      <c r="W164" s="10">
        <f>3/24000000*OO[[#This Row],[79 (28JUN1985 18:00:00)-Water Temperature (C)]]*OO[[#This Row],[21]]</f>
        <v>5.9639771991449996E-5</v>
      </c>
      <c r="X164" s="10">
        <f>3/24000000*OO[[#This Row],[80 (28JUN1985 21:00:00)-Water Temperature (C)]]*OO[[#This Row],[22]]</f>
        <v>5.9641779333399993E-5</v>
      </c>
      <c r="Y164" s="10">
        <f>3/24000000*OO[[#This Row],[81 (29JUN1985 00:00:00)-Water Temperature (C)]]*OO[[#This Row],[23]]</f>
        <v>5.6150733611137491E-5</v>
      </c>
      <c r="Z164" s="10">
        <f>3/24000000*OO[[#This Row],[82 (29JUN1985 03:00:00)-Water Temperature (C)]]*OO[[#This Row],[24]]</f>
        <v>5.1909963885000001E-5</v>
      </c>
      <c r="AA164" s="10">
        <f>3/24000000*OO[[#This Row],[83 (29JUN1985 06:00:00)-Water Temperature (C)]]*OO[[#This Row],[25]]</f>
        <v>4.762470132457499E-5</v>
      </c>
      <c r="AB164" s="10">
        <f>3/24000000*OO[[#This Row],[84 (29JUN1985 09:00:00)-Water Temperature (C)]]*OO[[#This Row],[26]]</f>
        <v>4.287483196315E-5</v>
      </c>
      <c r="AC164" s="10">
        <f>3/24000000*OO[[#This Row],[85 (29JUN1985 12:00:00)-Water Temperature (C)]]*OO[[#This Row],[27]]</f>
        <v>3.8572555056837497E-5</v>
      </c>
      <c r="AD164" s="10">
        <f>3/24000000*OO[[#This Row],[86 (29JUN1985 15:00:00)-Water Temperature (C)]]*OO[[#This Row],[28]]</f>
        <v>3.4255097843500002E-5</v>
      </c>
      <c r="AE164" s="10">
        <f>3/24000000*OO[[#This Row],[88 (29JUN1985 21:00:00)-Water Temperature (C)]]*OO[[#This Row],[30]]</f>
        <v>2.6985477827349997E-5</v>
      </c>
      <c r="AF164" s="10">
        <f>3/24000000*OO[[#This Row],[88 (29JUN1985 21:00:00)-Water Temperature (C)]]*OO[[#This Row],[30]]</f>
        <v>2.6985477827349997E-5</v>
      </c>
      <c r="AG164" s="10">
        <f>3/24000000*OO[[#This Row],[89 (30JUN1985 00:00:00)-Water Temperature (C)]]*OO[[#This Row],[31]]</f>
        <v>2.3724791109744999E-5</v>
      </c>
      <c r="AH164" s="10">
        <f>3/24000000*OO[[#This Row],[90 (30JUN1985 03:00:00)-Water Temperature (C)]]*OO[[#This Row],[32]]</f>
        <v>2.1035069338124998E-5</v>
      </c>
      <c r="AI164" s="10">
        <f>3/24000000*OO[[#This Row],[91 (30JUN1985 06:00:00)-Water Temperature (C)]]*OO[[#This Row],[33]]</f>
        <v>1.8673328195291252E-5</v>
      </c>
      <c r="AJ164" s="10">
        <f>3/24000000*OO[[#This Row],[92 (30JUN1985 09:00:00)-Water Temperature (C)]]*OO[[#This Row],[34]]</f>
        <v>1.6579288434555003E-5</v>
      </c>
      <c r="AK164" s="10">
        <f>3/24000000*OO[[#This Row],[93 (30JUN1985 12:00:00)-Water Temperature (C)]]*OO[[#This Row],[35]]</f>
        <v>1.4721261036051249E-5</v>
      </c>
      <c r="AL164" s="10">
        <f>3/24000000*OO[[#This Row],[94 (30JUN1985 15:00:00)-Water Temperature (C)]]*OO[[#This Row],[36]]</f>
        <v>1.2896858297452499E-5</v>
      </c>
      <c r="AM164" s="10">
        <f>3/24000000*OO[[#This Row],[95 (30JUN1985 18:00:00)-Water Temperature (C)]]*OO[[#This Row],[37]]</f>
        <v>1.1249004728936249E-5</v>
      </c>
      <c r="AN164" s="10">
        <f>3/24000000*OO[[#This Row],[96 (30JUN1985 21:00:00)-Water Temperature (C)]]*OO[[#This Row],[38]]</f>
        <v>9.9168284598524994E-6</v>
      </c>
      <c r="AO164" s="10">
        <f>3/24000000*OO[[#This Row],[97 (01JUL1985 00:00:00)-Water Temperature (C)]]*OO[[#This Row],[39]]</f>
        <v>8.8712106456825004E-6</v>
      </c>
      <c r="AP164" s="10">
        <f>3/24000000*OO[[#This Row],[98 (01JUL1985 03:00:00)-Water Temperature (C)]]*OO[[#This Row],[40]]</f>
        <v>8.2311061824649995E-6</v>
      </c>
      <c r="AQ164" s="10">
        <f>3/24000000*OO[[#This Row],[99 (01JUL1985 06:00:00)-Water Temperature (C)]]*OO[[#This Row],[41]]</f>
        <v>7.4532697060899992E-6</v>
      </c>
      <c r="AR164" s="10">
        <f>3/24000000*OO[[#This Row],[100 (01JUL1985 09:00:00)-Water Temperature (C)]]*OO[[#This Row],[42]]</f>
        <v>6.6162967799562502E-6</v>
      </c>
      <c r="AS164" s="10">
        <f>3/24000000*OO[[#This Row],[101 (01JUL1985 12:00:00)-Water Temperature (C)]]*OO[[#This Row],[43]]</f>
        <v>5.781876685859999E-6</v>
      </c>
      <c r="AT164" s="10">
        <f>3/24000000*OO[[#This Row],[102 (01JUL1985 15:00:00)-Water Temperature (C)]]*OO[[#This Row],[44]]</f>
        <v>5.0089266767224998E-6</v>
      </c>
      <c r="AU164" s="10">
        <f>3/24000000*OO[[#This Row],[103 (01JUL1985 18:00:00)-Water Temperature (C)]]*OO[[#This Row],[45]]</f>
        <v>4.2865397083812504E-6</v>
      </c>
      <c r="AV164" s="10">
        <f>3/24000000*OO[[#This Row],[104 (01JUL1985 21:00:00)-Water Temperature (C)]]*OO[[#This Row],[46]]</f>
        <v>3.5820276333099996E-6</v>
      </c>
      <c r="AW164" s="10">
        <f>3/24000000*OO[[#This Row],[105 (02JUL1985 00:00:00)-Water Temperature (C)]]*OO[[#This Row],[47]]</f>
        <v>2.8737284978999992E-6</v>
      </c>
      <c r="AX164" s="10">
        <f>3/24000000*OO[[#This Row],[106 (02JUL1985 03:00:00)-Water Temperature (C)]]*OO[[#This Row],[48]]</f>
        <v>2.2369163200564997E-6</v>
      </c>
      <c r="AY164" s="10">
        <f>3/24000000*OO[[#This Row],[107 (02JUL1985 06:00:00)-Water Temperature (C)]]*OO[[#This Row],[49]]</f>
        <v>1.6336106004003751E-6</v>
      </c>
      <c r="AZ164" s="10">
        <f>3/24000000*OO[[#This Row],[108 (02JUL1985 09:00:00)-Water Temperature (C)]]*OO[[#This Row],[50]]</f>
        <v>1.1668651903999998E-6</v>
      </c>
      <c r="BA164" s="10">
        <f>3/24000000*OO[[#This Row],[109 (02JUL1985 12:00:00)-Water Temperature (C)]]*OO[[#This Row],[51]]</f>
        <v>8.6052034232800001E-7</v>
      </c>
      <c r="BB164" s="10">
        <f>3/24000000*OO[[#This Row],[110 (02JUL1985 15:00:00)-Water Temperature (C)]]*OO[[#This Row],[52]]</f>
        <v>6.6280839236999996E-7</v>
      </c>
      <c r="BC164" s="10">
        <f>3/24000000*OO[[#This Row],[111 (02JUL1985 18:00:00)-Water Temperature (C)]]*OO[[#This Row],[53]]</f>
        <v>5.3909498114199995E-7</v>
      </c>
      <c r="BD164" s="10">
        <f>3/24000000*OO[[#This Row],[112 (02JUL1985 21:00:00)-Water Temperature (C)]]*OO[[#This Row],[54]]</f>
        <v>4.6663509107437503E-7</v>
      </c>
      <c r="BE164" s="10">
        <f>3/24000000*OO[[#This Row],[113 (03JUL1985 00:00:00)-Water Temperature (C)]]*OO[[#This Row],[55]]</f>
        <v>4.2228512147937495E-7</v>
      </c>
      <c r="BF164" s="10">
        <f>3/24000000*OO[[#This Row],[114 (03JUL1985 03:00:00)-Water Temperature (C)]]*OO[[#This Row],[56]]</f>
        <v>3.9934076533499994E-7</v>
      </c>
      <c r="BG164" s="10">
        <f>3/24000000*OO[[#This Row],[115 (03JUL1985 06:00:00)-Water Temperature (C)]]*OO[[#This Row],[57]]</f>
        <v>3.7933078201875E-7</v>
      </c>
      <c r="BH164" s="10">
        <f>3/24000000*OO[[#This Row],[116 (03JUL1985 09:00:00)-Water Temperature (C)]]*OO[[#This Row],[58]]</f>
        <v>3.5786194266487497E-7</v>
      </c>
      <c r="BI164" s="10">
        <f>3/24000000*OO[[#This Row],[117 (03JUL1985 12:00:00)-Water Temperature (C)]]*OO[[#This Row],[59]]</f>
        <v>3.3781172627250002E-7</v>
      </c>
      <c r="BJ164" s="10">
        <f>3/24000000*OO[[#This Row],[118 (03JUL1985 15:00:00)-Water Temperature (C)]]*OO[[#This Row],[60]]</f>
        <v>3.1392654382849998E-7</v>
      </c>
      <c r="BK164" s="10">
        <f>3/24000000*OO[[#This Row],[119 (03JUL1985 18:00:00)-Water Temperature (C)]]*OO[[#This Row],[61]]</f>
        <v>2.9214680292337499E-7</v>
      </c>
      <c r="BL164" s="10">
        <f>3/24000000*OO[[#This Row],[120 (03JUL1985 21:00:00)-Water Temperature (C)]]*OO[[#This Row],[62]]</f>
        <v>2.7453947047597503E-7</v>
      </c>
      <c r="BM164" s="10">
        <f>3/24000000*OO[[#This Row],[121 (04JUL1985 00:00:00)-Water Temperature (C)]]*OO[[#This Row],[63]]</f>
        <v>2.6018951342036253E-7</v>
      </c>
      <c r="BN164" s="10">
        <f>3/24000000*OO[[#This Row],[122 (04JUL1985 03:00:00)-Water Temperature (C)]]*OO[[#This Row],[64]]</f>
        <v>2.5152002167637496E-7</v>
      </c>
      <c r="BO164" s="10">
        <f>3/24000000*OO[[#This Row],[123 (04JUL1985 06:00:00)-Water Temperature (C)]]*OO[[#This Row],[65]]</f>
        <v>2.3727535731899998E-7</v>
      </c>
      <c r="BP164" s="10">
        <f>3/24000000*OO[[#This Row],[124 (04JUL1985 09:00:00)-Water Temperature (C)]]*OO[[#This Row],[66]]</f>
        <v>2.2392037299507497E-7</v>
      </c>
      <c r="BQ164" s="10">
        <f>3/24000000*OO[[#This Row],[125 (04JUL1985 12:00:00)-Water Temperature (C)]]*OO[[#This Row],[67]]</f>
        <v>2.0846961541624998E-7</v>
      </c>
      <c r="BR164" s="10">
        <f>3/24000000*OO[[#This Row],[126 (04JUL1985 15:00:00)-Water Temperature (C)]]*OO[[#This Row],[68]]</f>
        <v>1.9611645287822499E-7</v>
      </c>
      <c r="BS164" s="10">
        <f>3/24000000*OO[[#This Row],[127 (04JUL1985 18:00:00)-Water Temperature (C)]]*OO[[#This Row],[69]]</f>
        <v>1.8750253415894998E-7</v>
      </c>
      <c r="BT164" s="10">
        <f>3/24000000*OO[[#This Row],[128 (04JUL1985 21:00:00)-Water Temperature (C)]]*OO[[#This Row],[70]]</f>
        <v>1.8072705161862501E-7</v>
      </c>
      <c r="BU164" s="10">
        <f>3/24000000*OO[[#This Row],[129 (05JUL1985 00:00:00)-Water Temperature (C)]]*OO[[#This Row],[71]]</f>
        <v>1.7378968300995E-7</v>
      </c>
      <c r="BV164" s="10">
        <f>3/24000000*OO[[#This Row],[130 (05JUL1985 03:00:00)-Water Temperature (C)]]*OO[[#This Row],[72]]</f>
        <v>1.7175958580672501E-7</v>
      </c>
      <c r="BW164" s="10">
        <f>3/24000000*OO[[#This Row],[131 (05JUL1985 06:00:00)-Water Temperature (C)]]*OO[[#This Row],[73]]</f>
        <v>1.651179166686E-7</v>
      </c>
      <c r="BX164" s="10">
        <f>3/24000000*OO[[#This Row],[132 (05JUL1985 09:00:00)-Water Temperature (C)]]*OO[[#This Row],[74]]</f>
        <v>1.5774507148365E-7</v>
      </c>
      <c r="BY164" s="10">
        <f>3/24000000*OO[[#This Row],[133 (05JUL1985 12:00:00)-Water Temperature (C)]]*OO[[#This Row],[75]]</f>
        <v>1.5000156678543749E-7</v>
      </c>
      <c r="BZ164" s="10">
        <f>3/24000000*OO[[#This Row],[134 (05JUL1985 15:00:00)-Water Temperature (C)]]*OO[[#This Row],[76]]</f>
        <v>1.4095925702392499E-7</v>
      </c>
      <c r="CA164" s="10">
        <f>3/24000000*OO[[#This Row],[135 (05JUL1985 18:00:00)-Water Temperature (C)]]*OO[[#This Row],[77]]</f>
        <v>1.3127296106314999E-7</v>
      </c>
      <c r="CB164" s="10">
        <f>3/24000000*OO[[#This Row],[136 (05JUL1985 21:00:00)-Water Temperature (C)]]*OO[[#This Row],[78]]</f>
        <v>1.2333889578268749E-7</v>
      </c>
      <c r="CC164" s="10">
        <f>3/24000000*OO[[#This Row],[137 (06JUL1985 00:00:00)-Water Temperature (C)]]*OO[[#This Row],[79]]</f>
        <v>1.1801585805022498E-7</v>
      </c>
      <c r="CD164" s="10">
        <f>3/24000000*OO[[#This Row],[138 (06JUL1985 03:00:00)-Water Temperature (C)]]*OO[[#This Row],[80]]</f>
        <v>1.1794138329059999E-7</v>
      </c>
      <c r="CE164" s="10">
        <f>3/24000000*OO[[#This Row],[139 (06JUL1985 06:00:00)-Water Temperature (C)]]*OO[[#This Row],[81]]</f>
        <v>1.1616195941177498E-7</v>
      </c>
      <c r="CF164" s="10">
        <f>3/24000000*OO[[#This Row],[140 (06JUL1985 09:00:00)-Water Temperature (C)]]*OO[[#This Row],[82]]</f>
        <v>1.1405950943496249E-7</v>
      </c>
      <c r="CG164" s="10">
        <f>3/24000000*OO[[#This Row],[141 (06JUL1985 12:00:00)-Water Temperature (C)]]*OO[[#This Row],[83]]</f>
        <v>1.1322018104687501E-7</v>
      </c>
      <c r="CH164" s="10">
        <f>3/24000000*OO[[#This Row],[142 (06JUL1985 15:00:00)-Water Temperature (C)]]*OO[[#This Row],[84]]</f>
        <v>1.1014182797535001E-7</v>
      </c>
      <c r="CI164" s="10">
        <f>3/24000000*OO[[#This Row],[143 (06JUL1985 18:00:00)-Water Temperature (C)]]*OO[[#This Row],[85]]</f>
        <v>1.0491120736687499E-7</v>
      </c>
      <c r="CJ164" s="10">
        <f>3/24000000*OO[[#This Row],[144 (06JUL1985 21:00:00)-Water Temperature (C)]]*OO[[#This Row],[86]]</f>
        <v>1.0061921835722501E-7</v>
      </c>
      <c r="CK164" s="10">
        <f>3/24000000*OO[[#This Row],[145 (07JUL1985 00:00:00)-Water Temperature (C)]]*OO[[#This Row],[87]]</f>
        <v>9.9130116749600004E-8</v>
      </c>
      <c r="CL164" s="10">
        <f>3/24000000*OO[[#This Row],[146 (07JUL1985 03:00:00)-Water Temperature (C)]]*OO[[#This Row],[88]]</f>
        <v>1.0055934738824999E-7</v>
      </c>
      <c r="CM164" s="10">
        <f>3/24000000*OO[[#This Row],[147 (07JUL1985 06:00:00)-Water Temperature (C)]]*OO[[#This Row],[89]]</f>
        <v>1.0059281118556249E-7</v>
      </c>
      <c r="CN164" s="10">
        <f>3/24000000*OO[[#This Row],[148 (07JUL1985 09:00:00)-Water Temperature (C)]]*OO[[#This Row],[90]]</f>
        <v>9.8735841868550003E-8</v>
      </c>
      <c r="CO164" s="10">
        <f>3/24000000*OO[[#This Row],[149 (07JUL1985 12:00:00)-Water Temperature (C)]]*OO[[#This Row],[91]]</f>
        <v>9.6391661036399992E-8</v>
      </c>
      <c r="CP164" s="10">
        <f>3/24000000*OO[[#This Row],[150 (07JUL1985 15:00:00)-Water Temperature (C)]]*OO[[#This Row],[92]]</f>
        <v>9.2210781574712507E-8</v>
      </c>
      <c r="CQ164" s="10">
        <f>3/24000000*OO[[#This Row],[151 (07JUL1985 18:00:00)-Water Temperature (C)]]*OO[[#This Row],[93]]</f>
        <v>8.8069655044E-8</v>
      </c>
      <c r="CR164" s="10">
        <f>3/24000000*OO[[#This Row],[152 (07JUL1985 21:00:00)-Water Temperature (C)]]*OO[[#This Row],[94]]</f>
        <v>8.4601126776037502E-8</v>
      </c>
      <c r="CS164" s="10">
        <f>3/24000000*OO[[#This Row],[153 (08JUL1985 00:00:00)-Water Temperature (C)]]*OO[[#This Row],[95]]</f>
        <v>8.0769444724374989E-8</v>
      </c>
      <c r="CT164" s="10">
        <f>3/24000000*OO[[#This Row],[154 (08JUL1985 03:00:00)-Water Temperature (C)]]*OO[[#This Row],[96]]</f>
        <v>7.6704844647375E-8</v>
      </c>
      <c r="CU164" s="10">
        <f>3/24000000*OO[[#This Row],[155 (08JUL1985 06:00:00)-Water Temperature (C)]]*OO[[#This Row],[97]]</f>
        <v>7.3141251734250011E-8</v>
      </c>
      <c r="CV164" s="10">
        <f>3/24000000*OO[[#This Row],[156 (08JUL1985 09:00:00)-Water Temperature (C)]]*OO[[#This Row],[98]]</f>
        <v>6.8726000095799998E-8</v>
      </c>
      <c r="CW164" s="10">
        <f>3/24000000*OO[[#This Row],[157 (08JUL1985 12:00:00)-Water Temperature (C)]]*OO[[#This Row],[99]]</f>
        <v>6.4640533282424994E-8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0</v>
      </c>
      <c r="H165" s="10">
        <f>3/24*OO[[#This Row],[64 (26JUN1985 21:00:00)-Water Temperature (C)]]*OO[[#This Row],[6]]/SUM(OO[6])</f>
        <v>1.2140626514198694E-32</v>
      </c>
      <c r="I165" s="10">
        <f>3/24*OO[[#This Row],[65 (27JUN1985 00:00:00)-Water Temperature (C)]]*OO[[#This Row],[7]]/SUM(OO[7])</f>
        <v>5.1218063875383033E-21</v>
      </c>
      <c r="J165" s="10">
        <f>3/24*OO[[#This Row],[66 (27JUN1985 03:00:00)-Water Temperature (C)]]*OO[[#This Row],[8]]/SUM(OO[8])</f>
        <v>2.817849193293709E-10</v>
      </c>
      <c r="K165" s="10">
        <f>3/24*OO[[#This Row],[67 (27JUN1985 06:00:00)-Water Temperature (C)]]*OO[[#This Row],[9]]/SUM(OO[9])</f>
        <v>2.9544573597496244E-6</v>
      </c>
      <c r="L165" s="10">
        <f>3/24*OO[[#This Row],[68 (27JUN1985 09:00:00)-Water Temperature (C)]]*OO[[#This Row],[10]]/SUM(OO[10])</f>
        <v>5.015894218059196E-4</v>
      </c>
      <c r="M165" s="10">
        <f>3/24*OO[[#This Row],[69 (27JUN1985 12:00:00)-Water Temperature (C)]]*OO[[#This Row],[11]]/SUM(OO[11])</f>
        <v>1.0191662779658849E-2</v>
      </c>
      <c r="N165" s="10">
        <f>3/24*OO[[#This Row],[70 (27JUN1985 15:00:00)-Water Temperature (C)]]*OO[[#This Row],[12]]/SUM(OO[12])</f>
        <v>4.8120847011906741E-2</v>
      </c>
      <c r="O165" s="10">
        <f>3/24*OO[[#This Row],[71 (27JUN1985 18:00:00)-Water Temperature (C)]]*OO[[#This Row],[13]]/SUM(OO[13])</f>
        <v>7.6075597057587568E-2</v>
      </c>
      <c r="P165" s="10">
        <f>3/24*OO[[#This Row],[72 (27JUN1985 21:00:00)-Water Temperature (C)]]*OO[[#This Row],[14]]/SUM(OO[14])</f>
        <v>5.2209083040529562E-2</v>
      </c>
      <c r="Q165" s="10">
        <f>3/24*OO[[#This Row],[73 (28JUN1985 00:00:00)-Water Temperature (C)]]*OO[[#This Row],[15]]/SUM(OO[15])</f>
        <v>1.8916645962853893E-2</v>
      </c>
      <c r="R165" s="10">
        <f>3/24*OO[[#This Row],[74 (28JUN1985 03:00:00)-Water Temperature (C)]]*OO[[#This Row],[16]]/SUM(OO[16])</f>
        <v>4.2431526572456165E-3</v>
      </c>
      <c r="S165" s="10">
        <f>3/24*OO[[#This Row],[75 (28JUN1985 06:00:00)-Water Temperature (C)]]*OO[[#This Row],[17]]/SUM(OO[17])</f>
        <v>6.9767590691484143E-4</v>
      </c>
      <c r="T165" s="10">
        <f>3/24*OO[[#This Row],[76 (28JUN1985 09:00:00)-Water Temperature (C)]]*OO[[#This Row],[18]]/SUM(OO[18])</f>
        <v>1.2426533892952976E-4</v>
      </c>
      <c r="U165" s="10">
        <f>3/24*OO[[#This Row],[77 (28JUN1985 12:00:00)-Water Temperature (C)]]*OO[[#This Row],[19]]/SUM(OO[19])</f>
        <v>5.4855105704797714E-5</v>
      </c>
      <c r="V165" s="10">
        <f>3/24000000*OO[[#This Row],[78 (28JUN1985 15:00:00)-Water Temperature (C)]]*OO[[#This Row],[20]]</f>
        <v>5.0322946784625001E-5</v>
      </c>
      <c r="W165" s="10">
        <f>3/24000000*OO[[#This Row],[79 (28JUN1985 18:00:00)-Water Temperature (C)]]*OO[[#This Row],[21]]</f>
        <v>5.2701290941350001E-5</v>
      </c>
      <c r="X165" s="10">
        <f>3/24000000*OO[[#This Row],[80 (28JUN1985 21:00:00)-Water Temperature (C)]]*OO[[#This Row],[22]]</f>
        <v>5.3171419599637503E-5</v>
      </c>
      <c r="Y165" s="10">
        <f>3/24000000*OO[[#This Row],[81 (29JUN1985 00:00:00)-Water Temperature (C)]]*OO[[#This Row],[23]]</f>
        <v>5.0406365624474996E-5</v>
      </c>
      <c r="Z165" s="10">
        <f>3/24000000*OO[[#This Row],[82 (29JUN1985 03:00:00)-Water Temperature (C)]]*OO[[#This Row],[24]]</f>
        <v>4.6760127687000004E-5</v>
      </c>
      <c r="AA165" s="10">
        <f>3/24000000*OO[[#This Row],[83 (29JUN1985 06:00:00)-Water Temperature (C)]]*OO[[#This Row],[25]]</f>
        <v>4.2985563404962491E-5</v>
      </c>
      <c r="AB165" s="10">
        <f>3/24000000*OO[[#This Row],[84 (29JUN1985 09:00:00)-Water Temperature (C)]]*OO[[#This Row],[26]]</f>
        <v>3.8726377146599996E-5</v>
      </c>
      <c r="AC165" s="10">
        <f>3/24000000*OO[[#This Row],[85 (29JUN1985 12:00:00)-Water Temperature (C)]]*OO[[#This Row],[27]]</f>
        <v>3.4825727260799996E-5</v>
      </c>
      <c r="AD165" s="10">
        <f>3/24000000*OO[[#This Row],[86 (29JUN1985 15:00:00)-Water Temperature (C)]]*OO[[#This Row],[28]]</f>
        <v>3.0925089194774999E-5</v>
      </c>
      <c r="AE165" s="10">
        <f>3/24000000*OO[[#This Row],[88 (29JUN1985 21:00:00)-Water Temperature (C)]]*OO[[#This Row],[30]]</f>
        <v>2.4383866408818747E-5</v>
      </c>
      <c r="AF165" s="10">
        <f>3/24000000*OO[[#This Row],[88 (29JUN1985 21:00:00)-Water Temperature (C)]]*OO[[#This Row],[30]]</f>
        <v>2.4383866408818747E-5</v>
      </c>
      <c r="AG165" s="10">
        <f>3/24000000*OO[[#This Row],[89 (30JUN1985 00:00:00)-Water Temperature (C)]]*OO[[#This Row],[31]]</f>
        <v>2.1474822506399999E-5</v>
      </c>
      <c r="AH165" s="10">
        <f>3/24000000*OO[[#This Row],[90 (30JUN1985 03:00:00)-Water Temperature (C)]]*OO[[#This Row],[32]]</f>
        <v>1.9071666090999998E-5</v>
      </c>
      <c r="AI165" s="10">
        <f>3/24000000*OO[[#This Row],[91 (30JUN1985 06:00:00)-Water Temperature (C)]]*OO[[#This Row],[33]]</f>
        <v>1.6955355114785003E-5</v>
      </c>
      <c r="AJ165" s="10">
        <f>3/24000000*OO[[#This Row],[92 (30JUN1985 09:00:00)-Water Temperature (C)]]*OO[[#This Row],[34]]</f>
        <v>1.506698101676E-5</v>
      </c>
      <c r="AK165" s="10">
        <f>3/24000000*OO[[#This Row],[93 (30JUN1985 12:00:00)-Water Temperature (C)]]*OO[[#This Row],[35]]</f>
        <v>1.3372989926264999E-5</v>
      </c>
      <c r="AL165" s="10">
        <f>3/24000000*OO[[#This Row],[94 (30JUN1985 15:00:00)-Water Temperature (C)]]*OO[[#This Row],[36]]</f>
        <v>1.1704683101469999E-5</v>
      </c>
      <c r="AM165" s="10">
        <f>3/24000000*OO[[#This Row],[95 (30JUN1985 18:00:00)-Water Temperature (C)]]*OO[[#This Row],[37]]</f>
        <v>1.0205046713895E-5</v>
      </c>
      <c r="AN165" s="10">
        <f>3/24000000*OO[[#This Row],[96 (30JUN1985 21:00:00)-Water Temperature (C)]]*OO[[#This Row],[38]]</f>
        <v>8.9966328044687476E-6</v>
      </c>
      <c r="AO165" s="10">
        <f>3/24000000*OO[[#This Row],[97 (01JUL1985 00:00:00)-Water Temperature (C)]]*OO[[#This Row],[39]]</f>
        <v>8.0529005932537503E-6</v>
      </c>
      <c r="AP165" s="10">
        <f>3/24000000*OO[[#This Row],[98 (01JUL1985 03:00:00)-Water Temperature (C)]]*OO[[#This Row],[40]]</f>
        <v>7.4843984741399985E-6</v>
      </c>
      <c r="AQ165" s="10">
        <f>3/24000000*OO[[#This Row],[99 (01JUL1985 06:00:00)-Water Temperature (C)]]*OO[[#This Row],[41]]</f>
        <v>6.782481063894999E-6</v>
      </c>
      <c r="AR165" s="10">
        <f>3/24000000*OO[[#This Row],[100 (01JUL1985 09:00:00)-Water Temperature (C)]]*OO[[#This Row],[42]]</f>
        <v>6.0232054273749998E-6</v>
      </c>
      <c r="AS165" s="10">
        <f>3/24000000*OO[[#This Row],[101 (01JUL1985 12:00:00)-Water Temperature (C)]]*OO[[#This Row],[43]]</f>
        <v>5.2611882239349997E-6</v>
      </c>
      <c r="AT165" s="10">
        <f>3/24000000*OO[[#This Row],[102 (01JUL1985 15:00:00)-Water Temperature (C)]]*OO[[#This Row],[44]]</f>
        <v>4.5548497283250006E-6</v>
      </c>
      <c r="AU165" s="10">
        <f>3/24000000*OO[[#This Row],[103 (01JUL1985 18:00:00)-Water Temperature (C)]]*OO[[#This Row],[45]]</f>
        <v>3.9007060811124997E-6</v>
      </c>
      <c r="AV165" s="10">
        <f>3/24000000*OO[[#This Row],[104 (01JUL1985 21:00:00)-Water Temperature (C)]]*OO[[#This Row],[46]]</f>
        <v>3.2714760642499996E-6</v>
      </c>
      <c r="AW165" s="10">
        <f>3/24000000*OO[[#This Row],[105 (02JUL1985 00:00:00)-Water Temperature (C)]]*OO[[#This Row],[47]]</f>
        <v>2.6420002685155E-6</v>
      </c>
      <c r="AX165" s="10">
        <f>3/24000000*OO[[#This Row],[106 (02JUL1985 03:00:00)-Water Temperature (C)]]*OO[[#This Row],[48]]</f>
        <v>2.073109113759E-6</v>
      </c>
      <c r="AY165" s="10">
        <f>3/24000000*OO[[#This Row],[107 (02JUL1985 06:00:00)-Water Temperature (C)]]*OO[[#This Row],[49]]</f>
        <v>1.5203696942677499E-6</v>
      </c>
      <c r="AZ165" s="10">
        <f>3/24000000*OO[[#This Row],[108 (02JUL1985 09:00:00)-Water Temperature (C)]]*OO[[#This Row],[50]]</f>
        <v>1.0851672334483748E-6</v>
      </c>
      <c r="BA165" s="10">
        <f>3/24000000*OO[[#This Row],[109 (02JUL1985 12:00:00)-Water Temperature (C)]]*OO[[#This Row],[51]]</f>
        <v>7.9586492087525004E-7</v>
      </c>
      <c r="BB165" s="10">
        <f>3/24000000*OO[[#This Row],[110 (02JUL1985 15:00:00)-Water Temperature (C)]]*OO[[#This Row],[52]]</f>
        <v>6.0834546793737498E-7</v>
      </c>
      <c r="BC165" s="10">
        <f>3/24000000*OO[[#This Row],[111 (02JUL1985 18:00:00)-Water Temperature (C)]]*OO[[#This Row],[53]]</f>
        <v>4.9131052197749985E-7</v>
      </c>
      <c r="BD165" s="10">
        <f>3/24000000*OO[[#This Row],[112 (02JUL1985 21:00:00)-Water Temperature (C)]]*OO[[#This Row],[54]]</f>
        <v>4.2316035821437505E-7</v>
      </c>
      <c r="BE165" s="10">
        <f>3/24000000*OO[[#This Row],[113 (03JUL1985 00:00:00)-Water Temperature (C)]]*OO[[#This Row],[55]]</f>
        <v>3.8204124599374997E-7</v>
      </c>
      <c r="BF165" s="10">
        <f>3/24000000*OO[[#This Row],[114 (03JUL1985 03:00:00)-Water Temperature (C)]]*OO[[#This Row],[56]]</f>
        <v>3.6148185482624997E-7</v>
      </c>
      <c r="BG165" s="10">
        <f>3/24000000*OO[[#This Row],[115 (03JUL1985 06:00:00)-Water Temperature (C)]]*OO[[#This Row],[57]]</f>
        <v>3.4345454536087499E-7</v>
      </c>
      <c r="BH165" s="10">
        <f>3/24000000*OO[[#This Row],[116 (03JUL1985 09:00:00)-Water Temperature (C)]]*OO[[#This Row],[58]]</f>
        <v>3.23941621440375E-7</v>
      </c>
      <c r="BI165" s="10">
        <f>3/24000000*OO[[#This Row],[117 (03JUL1985 12:00:00)-Water Temperature (C)]]*OO[[#This Row],[59]]</f>
        <v>3.0549859632812496E-7</v>
      </c>
      <c r="BJ165" s="10">
        <f>3/24000000*OO[[#This Row],[118 (03JUL1985 15:00:00)-Water Temperature (C)]]*OO[[#This Row],[60]]</f>
        <v>2.8337884211463751E-7</v>
      </c>
      <c r="BK165" s="10">
        <f>3/24000000*OO[[#This Row],[119 (03JUL1985 18:00:00)-Water Temperature (C)]]*OO[[#This Row],[61]]</f>
        <v>2.633019481421E-7</v>
      </c>
      <c r="BL165" s="10">
        <f>3/24000000*OO[[#This Row],[120 (03JUL1985 21:00:00)-Water Temperature (C)]]*OO[[#This Row],[62]]</f>
        <v>2.4723874493272497E-7</v>
      </c>
      <c r="BM165" s="10">
        <f>3/24000000*OO[[#This Row],[121 (04JUL1985 00:00:00)-Water Temperature (C)]]*OO[[#This Row],[63]]</f>
        <v>2.3438009325087502E-7</v>
      </c>
      <c r="BN165" s="10">
        <f>3/24000000*OO[[#This Row],[122 (04JUL1985 03:00:00)-Water Temperature (C)]]*OO[[#This Row],[64]]</f>
        <v>2.2696797419037501E-7</v>
      </c>
      <c r="BO165" s="10">
        <f>3/24000000*OO[[#This Row],[123 (04JUL1985 06:00:00)-Water Temperature (C)]]*OO[[#This Row],[65]]</f>
        <v>2.14337201851125E-7</v>
      </c>
      <c r="BP165" s="10">
        <f>3/24000000*OO[[#This Row],[124 (04JUL1985 09:00:00)-Water Temperature (C)]]*OO[[#This Row],[66]]</f>
        <v>2.0238799679087499E-7</v>
      </c>
      <c r="BQ165" s="10">
        <f>3/24000000*OO[[#This Row],[125 (04JUL1985 12:00:00)-Water Temperature (C)]]*OO[[#This Row],[67]]</f>
        <v>1.8829290130035001E-7</v>
      </c>
      <c r="BR165" s="10">
        <f>3/24000000*OO[[#This Row],[126 (04JUL1985 15:00:00)-Water Temperature (C)]]*OO[[#This Row],[68]]</f>
        <v>1.7693971197955001E-7</v>
      </c>
      <c r="BS165" s="10">
        <f>3/24000000*OO[[#This Row],[127 (04JUL1985 18:00:00)-Water Temperature (C)]]*OO[[#This Row],[69]]</f>
        <v>1.6903092241987498E-7</v>
      </c>
      <c r="BT165" s="10">
        <f>3/24000000*OO[[#This Row],[128 (04JUL1985 21:00:00)-Water Temperature (C)]]*OO[[#This Row],[70]]</f>
        <v>1.62819336200875E-7</v>
      </c>
      <c r="BU165" s="10">
        <f>3/24000000*OO[[#This Row],[129 (05JUL1985 00:00:00)-Water Temperature (C)]]*OO[[#This Row],[71]]</f>
        <v>1.5659079459504999E-7</v>
      </c>
      <c r="BV165" s="10">
        <f>3/24000000*OO[[#This Row],[130 (05JUL1985 03:00:00)-Water Temperature (C)]]*OO[[#This Row],[72]]</f>
        <v>1.5490868453429999E-7</v>
      </c>
      <c r="BW165" s="10">
        <f>3/24000000*OO[[#This Row],[131 (05JUL1985 06:00:00)-Water Temperature (C)]]*OO[[#This Row],[73]]</f>
        <v>1.490019760238625E-7</v>
      </c>
      <c r="BX165" s="10">
        <f>3/24000000*OO[[#This Row],[132 (05JUL1985 09:00:00)-Water Temperature (C)]]*OO[[#This Row],[74]]</f>
        <v>1.4239466463288748E-7</v>
      </c>
      <c r="BY165" s="10">
        <f>3/24000000*OO[[#This Row],[133 (05JUL1985 12:00:00)-Water Temperature (C)]]*OO[[#This Row],[75]]</f>
        <v>1.3537207539517497E-7</v>
      </c>
      <c r="BZ165" s="10">
        <f>3/24000000*OO[[#This Row],[134 (05JUL1985 15:00:00)-Water Temperature (C)]]*OO[[#This Row],[76]]</f>
        <v>1.271506860326875E-7</v>
      </c>
      <c r="CA165" s="10">
        <f>3/24000000*OO[[#This Row],[135 (05JUL1985 18:00:00)-Water Temperature (C)]]*OO[[#This Row],[77]]</f>
        <v>1.1835694371723751E-7</v>
      </c>
      <c r="CB165" s="10">
        <f>3/24000000*OO[[#This Row],[136 (05JUL1985 21:00:00)-Water Temperature (C)]]*OO[[#This Row],[78]]</f>
        <v>1.111120396607E-7</v>
      </c>
      <c r="CC165" s="10">
        <f>3/24000000*OO[[#This Row],[137 (06JUL1985 00:00:00)-Water Temperature (C)]]*OO[[#This Row],[79]]</f>
        <v>1.0627923493671249E-7</v>
      </c>
      <c r="CD165" s="10">
        <f>3/24000000*OO[[#This Row],[138 (06JUL1985 03:00:00)-Water Temperature (C)]]*OO[[#This Row],[80]]</f>
        <v>1.063442732206125E-7</v>
      </c>
      <c r="CE165" s="10">
        <f>3/24000000*OO[[#This Row],[139 (06JUL1985 06:00:00)-Water Temperature (C)]]*OO[[#This Row],[81]]</f>
        <v>1.04763965918325E-7</v>
      </c>
      <c r="CF165" s="10">
        <f>3/24000000*OO[[#This Row],[140 (06JUL1985 09:00:00)-Water Temperature (C)]]*OO[[#This Row],[82]]</f>
        <v>1.0287097447766249E-7</v>
      </c>
      <c r="CG165" s="10">
        <f>3/24000000*OO[[#This Row],[141 (06JUL1985 12:00:00)-Water Temperature (C)]]*OO[[#This Row],[83]]</f>
        <v>1.0208263904684999E-7</v>
      </c>
      <c r="CH165" s="10">
        <f>3/24000000*OO[[#This Row],[142 (06JUL1985 15:00:00)-Water Temperature (C)]]*OO[[#This Row],[84]]</f>
        <v>9.9207211883199991E-8</v>
      </c>
      <c r="CI165" s="10">
        <f>3/24000000*OO[[#This Row],[143 (06JUL1985 18:00:00)-Water Temperature (C)]]*OO[[#This Row],[85]]</f>
        <v>9.4378165105087489E-8</v>
      </c>
      <c r="CJ165" s="10">
        <f>3/24000000*OO[[#This Row],[144 (06JUL1985 21:00:00)-Water Temperature (C)]]*OO[[#This Row],[86]]</f>
        <v>9.0412979007874991E-8</v>
      </c>
      <c r="CK165" s="10">
        <f>3/24000000*OO[[#This Row],[145 (07JUL1985 00:00:00)-Water Temperature (C)]]*OO[[#This Row],[87]]</f>
        <v>8.9060775518499992E-8</v>
      </c>
      <c r="CL165" s="10">
        <f>3/24000000*OO[[#This Row],[146 (07JUL1985 03:00:00)-Water Temperature (C)]]*OO[[#This Row],[88]]</f>
        <v>9.0507453183224999E-8</v>
      </c>
      <c r="CM165" s="10">
        <f>3/24000000*OO[[#This Row],[147 (07JUL1985 06:00:00)-Water Temperature (C)]]*OO[[#This Row],[89]]</f>
        <v>9.0627890043687492E-8</v>
      </c>
      <c r="CN165" s="10">
        <f>3/24000000*OO[[#This Row],[148 (07JUL1985 09:00:00)-Water Temperature (C)]]*OO[[#This Row],[90]]</f>
        <v>8.9002045074487491E-8</v>
      </c>
      <c r="CO165" s="10">
        <f>3/24000000*OO[[#This Row],[149 (07JUL1985 12:00:00)-Water Temperature (C)]]*OO[[#This Row],[91]]</f>
        <v>8.6888670738637491E-8</v>
      </c>
      <c r="CP165" s="10">
        <f>3/24000000*OO[[#This Row],[150 (07JUL1985 15:00:00)-Water Temperature (C)]]*OO[[#This Row],[92]]</f>
        <v>8.3039424484499996E-8</v>
      </c>
      <c r="CQ165" s="10">
        <f>3/24000000*OO[[#This Row],[151 (07JUL1985 18:00:00)-Water Temperature (C)]]*OO[[#This Row],[93]]</f>
        <v>7.9229510318075005E-8</v>
      </c>
      <c r="CR165" s="10">
        <f>3/24000000*OO[[#This Row],[152 (07JUL1985 21:00:00)-Water Temperature (C)]]*OO[[#This Row],[94]]</f>
        <v>7.6102717446000006E-8</v>
      </c>
      <c r="CS165" s="10">
        <f>3/24000000*OO[[#This Row],[153 (08JUL1985 00:00:00)-Water Temperature (C)]]*OO[[#This Row],[95]]</f>
        <v>7.2759886167150009E-8</v>
      </c>
      <c r="CT165" s="10">
        <f>3/24000000*OO[[#This Row],[154 (08JUL1985 03:00:00)-Water Temperature (C)]]*OO[[#This Row],[96]]</f>
        <v>6.9243517986062503E-8</v>
      </c>
      <c r="CU165" s="10">
        <f>3/24000000*OO[[#This Row],[155 (08JUL1985 06:00:00)-Water Temperature (C)]]*OO[[#This Row],[97]]</f>
        <v>6.6094514484750002E-8</v>
      </c>
      <c r="CV165" s="10">
        <f>3/24000000*OO[[#This Row],[156 (08JUL1985 09:00:00)-Water Temperature (C)]]*OO[[#This Row],[98]]</f>
        <v>6.2065768807012494E-8</v>
      </c>
      <c r="CW165" s="10">
        <f>3/24000000*OO[[#This Row],[157 (08JUL1985 12:00:00)-Water Temperature (C)]]*OO[[#This Row],[99]]</f>
        <v>5.8343686189249999E-8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1.6502373074693304E-33</v>
      </c>
      <c r="I166" s="10">
        <f>3/24*OO[[#This Row],[65 (27JUN1985 00:00:00)-Water Temperature (C)]]*OO[[#This Row],[7]]/SUM(OO[7])</f>
        <v>6.2433179086505919E-22</v>
      </c>
      <c r="J166" s="10">
        <f>3/24*OO[[#This Row],[66 (27JUN1985 03:00:00)-Water Temperature (C)]]*OO[[#This Row],[8]]/SUM(OO[8])</f>
        <v>9.4842846870760682E-11</v>
      </c>
      <c r="K166" s="10">
        <f>3/24*OO[[#This Row],[67 (27JUN1985 06:00:00)-Water Temperature (C)]]*OO[[#This Row],[9]]/SUM(OO[9])</f>
        <v>1.6068119187331299E-6</v>
      </c>
      <c r="L166" s="10">
        <f>3/24*OO[[#This Row],[68 (27JUN1985 09:00:00)-Water Temperature (C)]]*OO[[#This Row],[10]]/SUM(OO[10])</f>
        <v>3.2637922878563964E-4</v>
      </c>
      <c r="M166" s="10">
        <f>3/24*OO[[#This Row],[69 (27JUN1985 12:00:00)-Water Temperature (C)]]*OO[[#This Row],[11]]/SUM(OO[11])</f>
        <v>7.5017876158656035E-3</v>
      </c>
      <c r="N166" s="10">
        <f>3/24*OO[[#This Row],[70 (27JUN1985 15:00:00)-Water Temperature (C)]]*OO[[#This Row],[12]]/SUM(OO[12])</f>
        <v>3.9031004869620974E-2</v>
      </c>
      <c r="O166" s="10">
        <f>3/24*OO[[#This Row],[71 (27JUN1985 18:00:00)-Water Temperature (C)]]*OO[[#This Row],[13]]/SUM(OO[13])</f>
        <v>6.678906245813386E-2</v>
      </c>
      <c r="P166" s="10">
        <f>3/24*OO[[#This Row],[72 (27JUN1985 21:00:00)-Water Temperature (C)]]*OO[[#This Row],[14]]/SUM(OO[14])</f>
        <v>4.8877149577157407E-2</v>
      </c>
      <c r="Q166" s="10">
        <f>3/24*OO[[#This Row],[73 (28JUN1985 00:00:00)-Water Temperature (C)]]*OO[[#This Row],[15]]/SUM(OO[15])</f>
        <v>1.8685536971025547E-2</v>
      </c>
      <c r="R166" s="10">
        <f>3/24*OO[[#This Row],[74 (28JUN1985 03:00:00)-Water Temperature (C)]]*OO[[#This Row],[16]]/SUM(OO[16])</f>
        <v>4.3713088855344079E-3</v>
      </c>
      <c r="S166" s="10">
        <f>3/24*OO[[#This Row],[75 (28JUN1985 06:00:00)-Water Temperature (C)]]*OO[[#This Row],[17]]/SUM(OO[17])</f>
        <v>7.3586397697565555E-4</v>
      </c>
      <c r="T166" s="10">
        <f>3/24*OO[[#This Row],[76 (28JUN1985 09:00:00)-Water Temperature (C)]]*OO[[#This Row],[18]]/SUM(OO[18])</f>
        <v>1.2647401676070872E-4</v>
      </c>
      <c r="U166" s="10">
        <f>3/24*OO[[#This Row],[77 (28JUN1985 12:00:00)-Water Temperature (C)]]*OO[[#This Row],[19]]/SUM(OO[19])</f>
        <v>5.0374057199084454E-5</v>
      </c>
      <c r="V166" s="10">
        <f>3/24000000*OO[[#This Row],[78 (28JUN1985 15:00:00)-Water Temperature (C)]]*OO[[#This Row],[20]]</f>
        <v>4.4619026218875E-5</v>
      </c>
      <c r="W166" s="10">
        <f>3/24000000*OO[[#This Row],[79 (28JUN1985 18:00:00)-Water Temperature (C)]]*OO[[#This Row],[21]]</f>
        <v>4.6719116748999992E-5</v>
      </c>
      <c r="X166" s="10">
        <f>3/24000000*OO[[#This Row],[80 (28JUN1985 21:00:00)-Water Temperature (C)]]*OO[[#This Row],[22]]</f>
        <v>4.7454199564612492E-5</v>
      </c>
      <c r="Y166" s="10">
        <f>3/24000000*OO[[#This Row],[81 (29JUN1985 00:00:00)-Water Temperature (C)]]*OO[[#This Row],[23]]</f>
        <v>4.5306459474749999E-5</v>
      </c>
      <c r="Z166" s="10">
        <f>3/24000000*OO[[#This Row],[82 (29JUN1985 03:00:00)-Water Temperature (C)]]*OO[[#This Row],[24]]</f>
        <v>4.221470270295E-5</v>
      </c>
      <c r="AA166" s="10">
        <f>3/24000000*OO[[#This Row],[83 (29JUN1985 06:00:00)-Water Temperature (C)]]*OO[[#This Row],[25]]</f>
        <v>3.8927351729499999E-5</v>
      </c>
      <c r="AB166" s="10">
        <f>3/24000000*OO[[#This Row],[84 (29JUN1985 09:00:00)-Water Temperature (C)]]*OO[[#This Row],[26]]</f>
        <v>3.51374087368E-5</v>
      </c>
      <c r="AC166" s="10">
        <f>3/24000000*OO[[#This Row],[85 (29JUN1985 12:00:00)-Water Temperature (C)]]*OO[[#This Row],[27]]</f>
        <v>3.1616049739599995E-5</v>
      </c>
      <c r="AD166" s="10">
        <f>3/24000000*OO[[#This Row],[86 (29JUN1985 15:00:00)-Water Temperature (C)]]*OO[[#This Row],[28]]</f>
        <v>2.8103400598249995E-5</v>
      </c>
      <c r="AE166" s="10">
        <f>3/24000000*OO[[#This Row],[88 (29JUN1985 21:00:00)-Water Temperature (C)]]*OO[[#This Row],[30]]</f>
        <v>2.2216108855679999E-5</v>
      </c>
      <c r="AF166" s="10">
        <f>3/24000000*OO[[#This Row],[88 (29JUN1985 21:00:00)-Water Temperature (C)]]*OO[[#This Row],[30]]</f>
        <v>2.2216108855679999E-5</v>
      </c>
      <c r="AG166" s="10">
        <f>3/24000000*OO[[#This Row],[89 (30JUN1985 00:00:00)-Water Temperature (C)]]*OO[[#This Row],[31]]</f>
        <v>1.96162337085525E-5</v>
      </c>
      <c r="AH166" s="10">
        <f>3/24000000*OO[[#This Row],[90 (30JUN1985 03:00:00)-Water Temperature (C)]]*OO[[#This Row],[32]]</f>
        <v>1.7471833879387496E-5</v>
      </c>
      <c r="AI166" s="10">
        <f>3/24000000*OO[[#This Row],[91 (30JUN1985 06:00:00)-Water Temperature (C)]]*OO[[#This Row],[33]]</f>
        <v>1.5567739192211247E-5</v>
      </c>
      <c r="AJ166" s="10">
        <f>3/24000000*OO[[#This Row],[92 (30JUN1985 09:00:00)-Water Temperature (C)]]*OO[[#This Row],[34]]</f>
        <v>1.3858465818271251E-5</v>
      </c>
      <c r="AK166" s="10">
        <f>3/24000000*OO[[#This Row],[93 (30JUN1985 12:00:00)-Water Temperature (C)]]*OO[[#This Row],[35]]</f>
        <v>1.2307848537310001E-5</v>
      </c>
      <c r="AL166" s="10">
        <f>3/24000000*OO[[#This Row],[94 (30JUN1985 15:00:00)-Water Temperature (C)]]*OO[[#This Row],[36]]</f>
        <v>1.0771262156294998E-5</v>
      </c>
      <c r="AM166" s="10">
        <f>3/24000000*OO[[#This Row],[95 (30JUN1985 18:00:00)-Water Temperature (C)]]*OO[[#This Row],[37]]</f>
        <v>9.3931688613837497E-6</v>
      </c>
      <c r="AN166" s="10">
        <f>3/24000000*OO[[#This Row],[96 (30JUN1985 21:00:00)-Water Temperature (C)]]*OO[[#This Row],[38]]</f>
        <v>8.2833124089900012E-6</v>
      </c>
      <c r="AO166" s="10">
        <f>3/24000000*OO[[#This Row],[97 (01JUL1985 00:00:00)-Water Temperature (C)]]*OO[[#This Row],[39]]</f>
        <v>7.4187303821699988E-6</v>
      </c>
      <c r="AP166" s="10">
        <f>3/24000000*OO[[#This Row],[98 (01JUL1985 03:00:00)-Water Temperature (C)]]*OO[[#This Row],[40]]</f>
        <v>6.9078530310437492E-6</v>
      </c>
      <c r="AQ166" s="10">
        <f>3/24000000*OO[[#This Row],[99 (01JUL1985 06:00:00)-Water Temperature (C)]]*OO[[#This Row],[41]]</f>
        <v>6.2708775386250002E-6</v>
      </c>
      <c r="AR166" s="10">
        <f>3/24000000*OO[[#This Row],[100 (01JUL1985 09:00:00)-Water Temperature (C)]]*OO[[#This Row],[42]]</f>
        <v>5.5744010714200001E-6</v>
      </c>
      <c r="AS166" s="10">
        <f>3/24000000*OO[[#This Row],[101 (01JUL1985 12:00:00)-Water Temperature (C)]]*OO[[#This Row],[43]]</f>
        <v>4.873134081445E-6</v>
      </c>
      <c r="AT166" s="10">
        <f>3/24000000*OO[[#This Row],[102 (01JUL1985 15:00:00)-Water Temperature (C)]]*OO[[#This Row],[44]]</f>
        <v>4.2207669117187501E-6</v>
      </c>
      <c r="AU166" s="10">
        <f>3/24000000*OO[[#This Row],[103 (01JUL1985 18:00:00)-Water Temperature (C)]]*OO[[#This Row],[45]]</f>
        <v>3.6192805657499997E-6</v>
      </c>
      <c r="AV166" s="10">
        <f>3/24000000*OO[[#This Row],[104 (01JUL1985 21:00:00)-Water Temperature (C)]]*OO[[#This Row],[46]]</f>
        <v>3.0475542224500002E-6</v>
      </c>
      <c r="AW166" s="10">
        <f>3/24000000*OO[[#This Row],[105 (02JUL1985 00:00:00)-Water Temperature (C)]]*OO[[#This Row],[47]]</f>
        <v>2.4774004021923749E-6</v>
      </c>
      <c r="AX166" s="10">
        <f>3/24000000*OO[[#This Row],[106 (02JUL1985 03:00:00)-Water Temperature (C)]]*OO[[#This Row],[48]]</f>
        <v>1.9605047360534998E-6</v>
      </c>
      <c r="AY166" s="10">
        <f>3/24000000*OO[[#This Row],[107 (02JUL1985 06:00:00)-Water Temperature (C)]]*OO[[#This Row],[49]]</f>
        <v>1.44536113482875E-6</v>
      </c>
      <c r="AZ166" s="10">
        <f>3/24000000*OO[[#This Row],[108 (02JUL1985 09:00:00)-Water Temperature (C)]]*OO[[#This Row],[50]]</f>
        <v>1.031615863874875E-6</v>
      </c>
      <c r="BA166" s="10">
        <f>3/24000000*OO[[#This Row],[109 (02JUL1985 12:00:00)-Water Temperature (C)]]*OO[[#This Row],[51]]</f>
        <v>7.5264880311899988E-7</v>
      </c>
      <c r="BB166" s="10">
        <f>3/24000000*OO[[#This Row],[110 (02JUL1985 15:00:00)-Water Temperature (C)]]*OO[[#This Row],[52]]</f>
        <v>5.7102723781149995E-7</v>
      </c>
      <c r="BC166" s="10">
        <f>3/24000000*OO[[#This Row],[111 (02JUL1985 18:00:00)-Water Temperature (C)]]*OO[[#This Row],[53]]</f>
        <v>4.5768085847549999E-7</v>
      </c>
      <c r="BD166" s="10">
        <f>3/24000000*OO[[#This Row],[112 (02JUL1985 21:00:00)-Water Temperature (C)]]*OO[[#This Row],[54]]</f>
        <v>3.9203750649749995E-7</v>
      </c>
      <c r="BE166" s="10">
        <f>3/24000000*OO[[#This Row],[113 (03JUL1985 00:00:00)-Water Temperature (C)]]*OO[[#This Row],[55]]</f>
        <v>3.5287565074887497E-7</v>
      </c>
      <c r="BF166" s="10">
        <f>3/24000000*OO[[#This Row],[114 (03JUL1985 03:00:00)-Water Temperature (C)]]*OO[[#This Row],[56]]</f>
        <v>3.3389954137574998E-7</v>
      </c>
      <c r="BG166" s="10">
        <f>3/24000000*OO[[#This Row],[115 (03JUL1985 06:00:00)-Water Temperature (C)]]*OO[[#This Row],[57]]</f>
        <v>3.1735124698050002E-7</v>
      </c>
      <c r="BH166" s="10">
        <f>3/24000000*OO[[#This Row],[116 (03JUL1985 09:00:00)-Water Temperature (C)]]*OO[[#This Row],[58]]</f>
        <v>2.9929826913479995E-7</v>
      </c>
      <c r="BI166" s="10">
        <f>3/24000000*OO[[#This Row],[117 (03JUL1985 12:00:00)-Water Temperature (C)]]*OO[[#This Row],[59]]</f>
        <v>2.8202454787145001E-7</v>
      </c>
      <c r="BJ166" s="10">
        <f>3/24000000*OO[[#This Row],[118 (03JUL1985 15:00:00)-Water Temperature (C)]]*OO[[#This Row],[60]]</f>
        <v>2.6121878823952499E-7</v>
      </c>
      <c r="BK166" s="10">
        <f>3/24000000*OO[[#This Row],[119 (03JUL1985 18:00:00)-Water Temperature (C)]]*OO[[#This Row],[61]]</f>
        <v>2.4229586948137501E-7</v>
      </c>
      <c r="BL166" s="10">
        <f>3/24000000*OO[[#This Row],[120 (03JUL1985 21:00:00)-Water Temperature (C)]]*OO[[#This Row],[62]]</f>
        <v>2.2731468321622499E-7</v>
      </c>
      <c r="BM166" s="10">
        <f>3/24000000*OO[[#This Row],[121 (04JUL1985 00:00:00)-Water Temperature (C)]]*OO[[#This Row],[63]]</f>
        <v>2.1547956149621248E-7</v>
      </c>
      <c r="BN166" s="10">
        <f>3/24000000*OO[[#This Row],[122 (04JUL1985 03:00:00)-Water Temperature (C)]]*OO[[#This Row],[64]]</f>
        <v>2.0896891498665003E-7</v>
      </c>
      <c r="BO166" s="10">
        <f>3/24000000*OO[[#This Row],[123 (04JUL1985 06:00:00)-Water Temperature (C)]]*OO[[#This Row],[65]]</f>
        <v>1.9762281360824997E-7</v>
      </c>
      <c r="BP166" s="10">
        <f>3/24000000*OO[[#This Row],[124 (04JUL1985 09:00:00)-Water Temperature (C)]]*OO[[#This Row],[66]]</f>
        <v>1.8670018657192497E-7</v>
      </c>
      <c r="BQ166" s="10">
        <f>3/24000000*OO[[#This Row],[125 (04JUL1985 12:00:00)-Water Temperature (C)]]*OO[[#This Row],[67]]</f>
        <v>1.7364309078318749E-7</v>
      </c>
      <c r="BR166" s="10">
        <f>3/24000000*OO[[#This Row],[126 (04JUL1985 15:00:00)-Water Temperature (C)]]*OO[[#This Row],[68]]</f>
        <v>1.6295545905562499E-7</v>
      </c>
      <c r="BS166" s="10">
        <f>3/24000000*OO[[#This Row],[127 (04JUL1985 18:00:00)-Water Temperature (C)]]*OO[[#This Row],[69]]</f>
        <v>1.5554751910559998E-7</v>
      </c>
      <c r="BT166" s="10">
        <f>3/24000000*OO[[#This Row],[128 (04JUL1985 21:00:00)-Water Temperature (C)]]*OO[[#This Row],[70]]</f>
        <v>1.4970818662650002E-7</v>
      </c>
      <c r="BU166" s="10">
        <f>3/24000000*OO[[#This Row],[129 (05JUL1985 00:00:00)-Water Temperature (C)]]*OO[[#This Row],[71]]</f>
        <v>1.4399834269301249E-7</v>
      </c>
      <c r="BV166" s="10">
        <f>3/24000000*OO[[#This Row],[130 (05JUL1985 03:00:00)-Water Temperature (C)]]*OO[[#This Row],[72]]</f>
        <v>1.4252932157043751E-7</v>
      </c>
      <c r="BW166" s="10">
        <f>3/24000000*OO[[#This Row],[131 (05JUL1985 06:00:00)-Water Temperature (C)]]*OO[[#This Row],[73]]</f>
        <v>1.372354243791E-7</v>
      </c>
      <c r="BX166" s="10">
        <f>3/24000000*OO[[#This Row],[132 (05JUL1985 09:00:00)-Water Temperature (C)]]*OO[[#This Row],[74]]</f>
        <v>1.3117736931075E-7</v>
      </c>
      <c r="BY166" s="10">
        <f>3/24000000*OO[[#This Row],[133 (05JUL1985 12:00:00)-Water Temperature (C)]]*OO[[#This Row],[75]]</f>
        <v>1.2470162916870001E-7</v>
      </c>
      <c r="BZ166" s="10">
        <f>3/24000000*OO[[#This Row],[134 (05JUL1985 15:00:00)-Water Temperature (C)]]*OO[[#This Row],[76]]</f>
        <v>1.170897004688E-7</v>
      </c>
      <c r="CA166" s="10">
        <f>3/24000000*OO[[#This Row],[135 (05JUL1985 18:00:00)-Water Temperature (C)]]*OO[[#This Row],[77]]</f>
        <v>1.0895141433632501E-7</v>
      </c>
      <c r="CB166" s="10">
        <f>3/24000000*OO[[#This Row],[136 (05JUL1985 21:00:00)-Water Temperature (C)]]*OO[[#This Row],[78]]</f>
        <v>1.02194462592E-7</v>
      </c>
      <c r="CC166" s="10">
        <f>3/24000000*OO[[#This Row],[137 (06JUL1985 00:00:00)-Water Temperature (C)]]*OO[[#This Row],[79]]</f>
        <v>9.7666691362499993E-8</v>
      </c>
      <c r="CD166" s="10">
        <f>3/24000000*OO[[#This Row],[138 (06JUL1985 03:00:00)-Water Temperature (C)]]*OO[[#This Row],[80]]</f>
        <v>9.7822886291274975E-8</v>
      </c>
      <c r="CE166" s="10">
        <f>3/24000000*OO[[#This Row],[139 (06JUL1985 06:00:00)-Water Temperature (C)]]*OO[[#This Row],[81]]</f>
        <v>9.6435067457799994E-8</v>
      </c>
      <c r="CF166" s="10">
        <f>3/24000000*OO[[#This Row],[140 (06JUL1985 09:00:00)-Water Temperature (C)]]*OO[[#This Row],[82]]</f>
        <v>9.4675882014675007E-8</v>
      </c>
      <c r="CG166" s="10">
        <f>3/24000000*OO[[#This Row],[141 (06JUL1985 12:00:00)-Water Temperature (C)]]*OO[[#This Row],[83]]</f>
        <v>9.3934731742649984E-8</v>
      </c>
      <c r="CH166" s="10">
        <f>3/24000000*OO[[#This Row],[142 (06JUL1985 15:00:00)-Water Temperature (C)]]*OO[[#This Row],[84]]</f>
        <v>9.1247323321374997E-8</v>
      </c>
      <c r="CI166" s="10">
        <f>3/24000000*OO[[#This Row],[143 (06JUL1985 18:00:00)-Water Temperature (C)]]*OO[[#This Row],[85]]</f>
        <v>8.6713781532249992E-8</v>
      </c>
      <c r="CJ166" s="10">
        <f>3/24000000*OO[[#This Row],[144 (06JUL1985 21:00:00)-Water Temperature (C)]]*OO[[#This Row],[86]]</f>
        <v>8.2977036548962491E-8</v>
      </c>
      <c r="CK166" s="10">
        <f>3/24000000*OO[[#This Row],[145 (07JUL1985 00:00:00)-Water Temperature (C)]]*OO[[#This Row],[87]]</f>
        <v>8.1682313134349987E-8</v>
      </c>
      <c r="CL166" s="10">
        <f>3/24000000*OO[[#This Row],[146 (07JUL1985 03:00:00)-Water Temperature (C)]]*OO[[#This Row],[88]]</f>
        <v>8.3147976969700011E-8</v>
      </c>
      <c r="CM166" s="10">
        <f>3/24000000*OO[[#This Row],[147 (07JUL1985 06:00:00)-Water Temperature (C)]]*OO[[#This Row],[89]]</f>
        <v>8.3365021525824993E-8</v>
      </c>
      <c r="CN166" s="10">
        <f>3/24000000*OO[[#This Row],[148 (07JUL1985 09:00:00)-Water Temperature (C)]]*OO[[#This Row],[90]]</f>
        <v>8.1929183626399996E-8</v>
      </c>
      <c r="CO166" s="10">
        <f>3/24000000*OO[[#This Row],[149 (07JUL1985 12:00:00)-Water Temperature (C)]]*OO[[#This Row],[91]]</f>
        <v>8.0003402472499999E-8</v>
      </c>
      <c r="CP166" s="10">
        <f>3/24000000*OO[[#This Row],[150 (07JUL1985 15:00:00)-Water Temperature (C)]]*OO[[#This Row],[92]]</f>
        <v>7.6414274129112504E-8</v>
      </c>
      <c r="CQ166" s="10">
        <f>3/24000000*OO[[#This Row],[151 (07JUL1985 18:00:00)-Water Temperature (C)]]*OO[[#This Row],[93]]</f>
        <v>7.2825412000337507E-8</v>
      </c>
      <c r="CR166" s="10">
        <f>3/24000000*OO[[#This Row],[152 (07JUL1985 21:00:00)-Water Temperature (C)]]*OO[[#This Row],[94]]</f>
        <v>6.9938698123125005E-8</v>
      </c>
      <c r="CS166" s="10">
        <f>3/24000000*OO[[#This Row],[153 (08JUL1985 00:00:00)-Water Temperature (C)]]*OO[[#This Row],[95]]</f>
        <v>6.6951513560374998E-8</v>
      </c>
      <c r="CT166" s="10">
        <f>3/24000000*OO[[#This Row],[154 (08JUL1985 03:00:00)-Water Temperature (C)]]*OO[[#This Row],[96]]</f>
        <v>6.3846445156987499E-8</v>
      </c>
      <c r="CU166" s="10">
        <f>3/24000000*OO[[#This Row],[155 (08JUL1985 06:00:00)-Water Temperature (C)]]*OO[[#This Row],[97]]</f>
        <v>6.1028928182625002E-8</v>
      </c>
      <c r="CV166" s="10">
        <f>3/24000000*OO[[#This Row],[156 (08JUL1985 09:00:00)-Water Temperature (C)]]*OO[[#This Row],[98]]</f>
        <v>5.7282688121999999E-8</v>
      </c>
      <c r="CW166" s="10">
        <f>3/24000000*OO[[#This Row],[157 (08JUL1985 12:00:00)-Water Temperature (C)]]*OO[[#This Row],[99]]</f>
        <v>5.3839381206425002E-8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3.2877034462583482E-34</v>
      </c>
      <c r="I167" s="10">
        <f>3/24*OO[[#This Row],[65 (27JUN1985 00:00:00)-Water Temperature (C)]]*OO[[#This Row],[7]]/SUM(OO[7])</f>
        <v>1.1450611762636337E-22</v>
      </c>
      <c r="J167" s="10">
        <f>3/24*OO[[#This Row],[66 (27JUN1985 03:00:00)-Water Temperature (C)]]*OO[[#This Row],[8]]/SUM(OO[8])</f>
        <v>3.5564750736881079E-11</v>
      </c>
      <c r="K167" s="10">
        <f>3/24*OO[[#This Row],[67 (27JUN1985 06:00:00)-Water Temperature (C)]]*OO[[#This Row],[9]]/SUM(OO[9])</f>
        <v>1.0290729397295086E-6</v>
      </c>
      <c r="L167" s="10">
        <f>3/24*OO[[#This Row],[68 (27JUN1985 09:00:00)-Water Temperature (C)]]*OO[[#This Row],[10]]/SUM(OO[10])</f>
        <v>2.4962123036391745E-4</v>
      </c>
      <c r="M167" s="10">
        <f>3/24*OO[[#This Row],[69 (27JUN1985 12:00:00)-Water Temperature (C)]]*OO[[#This Row],[11]]/SUM(OO[11])</f>
        <v>6.4744295467011707E-3</v>
      </c>
      <c r="N167" s="10">
        <f>3/24*OO[[#This Row],[70 (27JUN1985 15:00:00)-Water Temperature (C)]]*OO[[#This Row],[12]]/SUM(OO[12])</f>
        <v>3.7014777950585102E-2</v>
      </c>
      <c r="O167" s="10">
        <f>3/24*OO[[#This Row],[71 (27JUN1985 18:00:00)-Water Temperature (C)]]*OO[[#This Row],[13]]/SUM(OO[13])</f>
        <v>6.8374064006109916E-2</v>
      </c>
      <c r="P167" s="10">
        <f>3/24*OO[[#This Row],[72 (27JUN1985 21:00:00)-Water Temperature (C)]]*OO[[#This Row],[14]]/SUM(OO[14])</f>
        <v>5.3254317970207597E-2</v>
      </c>
      <c r="Q167" s="10">
        <f>3/24*OO[[#This Row],[73 (28JUN1985 00:00:00)-Water Temperature (C)]]*OO[[#This Row],[15]]/SUM(OO[15])</f>
        <v>2.1432406775956463E-2</v>
      </c>
      <c r="R167" s="10">
        <f>3/24*OO[[#This Row],[74 (28JUN1985 03:00:00)-Water Temperature (C)]]*OO[[#This Row],[16]]/SUM(OO[16])</f>
        <v>5.2192426236471936E-3</v>
      </c>
      <c r="S167" s="10">
        <f>3/24*OO[[#This Row],[75 (28JUN1985 06:00:00)-Water Temperature (C)]]*OO[[#This Row],[17]]/SUM(OO[17])</f>
        <v>8.9945858646139389E-4</v>
      </c>
      <c r="T167" s="10">
        <f>3/24*OO[[#This Row],[76 (28JUN1985 09:00:00)-Water Temperature (C)]]*OO[[#This Row],[18]]/SUM(OO[18])</f>
        <v>1.503364368442748E-4</v>
      </c>
      <c r="U167" s="10">
        <f>3/24*OO[[#This Row],[77 (28JUN1985 12:00:00)-Water Temperature (C)]]*OO[[#This Row],[19]]/SUM(OO[19])</f>
        <v>5.4109522259079963E-5</v>
      </c>
      <c r="V167" s="10">
        <f>3/24000000*OO[[#This Row],[78 (28JUN1985 15:00:00)-Water Temperature (C)]]*OO[[#This Row],[20]]</f>
        <v>4.5965941542037503E-5</v>
      </c>
      <c r="W167" s="10">
        <f>3/24000000*OO[[#This Row],[79 (28JUN1985 18:00:00)-Water Temperature (C)]]*OO[[#This Row],[21]]</f>
        <v>4.7953503910299995E-5</v>
      </c>
      <c r="X167" s="10">
        <f>3/24000000*OO[[#This Row],[80 (28JUN1985 21:00:00)-Water Temperature (C)]]*OO[[#This Row],[22]]</f>
        <v>4.8902376241949997E-5</v>
      </c>
      <c r="Y167" s="10">
        <f>3/24000000*OO[[#This Row],[81 (29JUN1985 00:00:00)-Water Temperature (C)]]*OO[[#This Row],[23]]</f>
        <v>4.69138159854E-5</v>
      </c>
      <c r="Z167" s="10">
        <f>3/24000000*OO[[#This Row],[82 (29JUN1985 03:00:00)-Water Temperature (C)]]*OO[[#This Row],[24]]</f>
        <v>4.38086768241875E-5</v>
      </c>
      <c r="AA167" s="10">
        <f>3/24000000*OO[[#This Row],[83 (29JUN1985 06:00:00)-Water Temperature (C)]]*OO[[#This Row],[25]]</f>
        <v>4.0430993255124996E-5</v>
      </c>
      <c r="AB167" s="10">
        <f>3/24000000*OO[[#This Row],[84 (29JUN1985 09:00:00)-Water Temperature (C)]]*OO[[#This Row],[26]]</f>
        <v>3.6480940413499998E-5</v>
      </c>
      <c r="AC167" s="10">
        <f>3/24000000*OO[[#This Row],[85 (29JUN1985 12:00:00)-Water Temperature (C)]]*OO[[#This Row],[27]]</f>
        <v>3.2762801404849995E-5</v>
      </c>
      <c r="AD167" s="10">
        <f>3/24000000*OO[[#This Row],[86 (29JUN1985 15:00:00)-Water Temperature (C)]]*OO[[#This Row],[28]]</f>
        <v>2.90757995828E-5</v>
      </c>
      <c r="AE167" s="10">
        <f>3/24000000*OO[[#This Row],[88 (29JUN1985 21:00:00)-Water Temperature (C)]]*OO[[#This Row],[30]]</f>
        <v>2.2916958057915E-5</v>
      </c>
      <c r="AF167" s="10">
        <f>3/24000000*OO[[#This Row],[88 (29JUN1985 21:00:00)-Water Temperature (C)]]*OO[[#This Row],[30]]</f>
        <v>2.2916958057915E-5</v>
      </c>
      <c r="AG167" s="10">
        <f>3/24000000*OO[[#This Row],[89 (30JUN1985 00:00:00)-Water Temperature (C)]]*OO[[#This Row],[31]]</f>
        <v>2.0222180202769997E-5</v>
      </c>
      <c r="AH167" s="10">
        <f>3/24000000*OO[[#This Row],[90 (30JUN1985 03:00:00)-Water Temperature (C)]]*OO[[#This Row],[32]]</f>
        <v>1.8026300859741251E-5</v>
      </c>
      <c r="AI167" s="10">
        <f>3/24000000*OO[[#This Row],[91 (30JUN1985 06:00:00)-Water Temperature (C)]]*OO[[#This Row],[33]]</f>
        <v>1.6072614918814999E-5</v>
      </c>
      <c r="AJ167" s="10">
        <f>3/24000000*OO[[#This Row],[92 (30JUN1985 09:00:00)-Water Temperature (C)]]*OO[[#This Row],[34]]</f>
        <v>1.4310608431454999E-5</v>
      </c>
      <c r="AK167" s="10">
        <f>3/24000000*OO[[#This Row],[93 (30JUN1985 12:00:00)-Water Temperature (C)]]*OO[[#This Row],[35]]</f>
        <v>1.2696329553659998E-5</v>
      </c>
      <c r="AL167" s="10">
        <f>3/24000000*OO[[#This Row],[94 (30JUN1985 15:00:00)-Water Temperature (C)]]*OO[[#This Row],[36]]</f>
        <v>1.1092759038281249E-5</v>
      </c>
      <c r="AM167" s="10">
        <f>3/24000000*OO[[#This Row],[95 (30JUN1985 18:00:00)-Water Temperature (C)]]*OO[[#This Row],[37]]</f>
        <v>9.6584219789400004E-6</v>
      </c>
      <c r="AN167" s="10">
        <f>3/24000000*OO[[#This Row],[96 (30JUN1985 21:00:00)-Water Temperature (C)]]*OO[[#This Row],[38]]</f>
        <v>8.5035343931312492E-6</v>
      </c>
      <c r="AO167" s="10">
        <f>3/24000000*OO[[#This Row],[97 (01JUL1985 00:00:00)-Water Temperature (C)]]*OO[[#This Row],[39]]</f>
        <v>7.6053492682325006E-6</v>
      </c>
      <c r="AP167" s="10">
        <f>3/24000000*OO[[#This Row],[98 (01JUL1985 03:00:00)-Water Temperature (C)]]*OO[[#This Row],[40]]</f>
        <v>7.0843659775625002E-6</v>
      </c>
      <c r="AQ167" s="10">
        <f>3/24000000*OO[[#This Row],[99 (01JUL1985 06:00:00)-Water Temperature (C)]]*OO[[#This Row],[41]]</f>
        <v>6.4420825594474999E-6</v>
      </c>
      <c r="AR167" s="10">
        <f>3/24000000*OO[[#This Row],[100 (01JUL1985 09:00:00)-Water Temperature (C)]]*OO[[#This Row],[42]]</f>
        <v>5.7311789468924991E-6</v>
      </c>
      <c r="AS167" s="10">
        <f>3/24000000*OO[[#This Row],[101 (01JUL1985 12:00:00)-Water Temperature (C)]]*OO[[#This Row],[43]]</f>
        <v>5.0087748345149996E-6</v>
      </c>
      <c r="AT167" s="10">
        <f>3/24000000*OO[[#This Row],[102 (01JUL1985 15:00:00)-Water Temperature (C)]]*OO[[#This Row],[44]]</f>
        <v>4.3358454923787503E-6</v>
      </c>
      <c r="AU167" s="10">
        <f>3/24000000*OO[[#This Row],[103 (01JUL1985 18:00:00)-Water Temperature (C)]]*OO[[#This Row],[45]]</f>
        <v>3.7190566801599995E-6</v>
      </c>
      <c r="AV167" s="10">
        <f>3/24000000*OO[[#This Row],[104 (01JUL1985 21:00:00)-Water Temperature (C)]]*OO[[#This Row],[46]]</f>
        <v>3.1406882931549995E-6</v>
      </c>
      <c r="AW167" s="10">
        <f>3/24000000*OO[[#This Row],[105 (02JUL1985 00:00:00)-Water Temperature (C)]]*OO[[#This Row],[47]]</f>
        <v>2.5671645373027497E-6</v>
      </c>
      <c r="AX167" s="10">
        <f>3/24000000*OO[[#This Row],[106 (02JUL1985 03:00:00)-Water Temperature (C)]]*OO[[#This Row],[48]]</f>
        <v>2.0474927795877503E-6</v>
      </c>
      <c r="AY167" s="10">
        <f>3/24000000*OO[[#This Row],[107 (02JUL1985 06:00:00)-Water Temperature (C)]]*OO[[#This Row],[49]]</f>
        <v>1.5175282796402498E-6</v>
      </c>
      <c r="AZ167" s="10">
        <f>3/24000000*OO[[#This Row],[108 (02JUL1985 09:00:00)-Water Temperature (C)]]*OO[[#This Row],[50]]</f>
        <v>1.0836093654663749E-6</v>
      </c>
      <c r="BA167" s="10">
        <f>3/24000000*OO[[#This Row],[109 (02JUL1985 12:00:00)-Water Temperature (C)]]*OO[[#This Row],[51]]</f>
        <v>7.8697194294800003E-7</v>
      </c>
      <c r="BB167" s="10">
        <f>3/24000000*OO[[#This Row],[110 (02JUL1985 15:00:00)-Water Temperature (C)]]*OO[[#This Row],[52]]</f>
        <v>5.929417718298749E-7</v>
      </c>
      <c r="BC167" s="10">
        <f>3/24000000*OO[[#This Row],[111 (02JUL1985 18:00:00)-Water Temperature (C)]]*OO[[#This Row],[53]]</f>
        <v>4.7170627509499995E-7</v>
      </c>
      <c r="BD167" s="10">
        <f>3/24000000*OO[[#This Row],[112 (02JUL1985 21:00:00)-Water Temperature (C)]]*OO[[#This Row],[54]]</f>
        <v>4.0183249078825005E-7</v>
      </c>
      <c r="BE167" s="10">
        <f>3/24000000*OO[[#This Row],[113 (03JUL1985 00:00:00)-Water Temperature (C)]]*OO[[#This Row],[55]]</f>
        <v>3.6048965081249996E-7</v>
      </c>
      <c r="BF167" s="10">
        <f>3/24000000*OO[[#This Row],[114 (03JUL1985 03:00:00)-Water Temperature (C)]]*OO[[#This Row],[56]]</f>
        <v>3.4095749171662498E-7</v>
      </c>
      <c r="BG167" s="10">
        <f>3/24000000*OO[[#This Row],[115 (03JUL1985 06:00:00)-Water Temperature (C)]]*OO[[#This Row],[57]]</f>
        <v>3.2417550064825E-7</v>
      </c>
      <c r="BH167" s="10">
        <f>3/24000000*OO[[#This Row],[116 (03JUL1985 09:00:00)-Water Temperature (C)]]*OO[[#This Row],[58]]</f>
        <v>3.0574405951999998E-7</v>
      </c>
      <c r="BI167" s="10">
        <f>3/24000000*OO[[#This Row],[117 (03JUL1985 12:00:00)-Water Temperature (C)]]*OO[[#This Row],[59]]</f>
        <v>2.8789108242423748E-7</v>
      </c>
      <c r="BJ167" s="10">
        <f>3/24000000*OO[[#This Row],[118 (03JUL1985 15:00:00)-Water Temperature (C)]]*OO[[#This Row],[60]]</f>
        <v>2.6637016710937497E-7</v>
      </c>
      <c r="BK167" s="10">
        <f>3/24000000*OO[[#This Row],[119 (03JUL1985 18:00:00)-Water Temperature (C)]]*OO[[#This Row],[61]]</f>
        <v>2.4663909846563752E-7</v>
      </c>
      <c r="BL167" s="10">
        <f>3/24000000*OO[[#This Row],[120 (03JUL1985 21:00:00)-Water Temperature (C)]]*OO[[#This Row],[62]]</f>
        <v>2.3119559496449999E-7</v>
      </c>
      <c r="BM167" s="10">
        <f>3/24000000*OO[[#This Row],[121 (04JUL1985 00:00:00)-Water Temperature (C)]]*OO[[#This Row],[63]]</f>
        <v>2.190944732872125E-7</v>
      </c>
      <c r="BN167" s="10">
        <f>3/24000000*OO[[#This Row],[122 (04JUL1985 03:00:00)-Water Temperature (C)]]*OO[[#This Row],[64]]</f>
        <v>2.12714476354775E-7</v>
      </c>
      <c r="BO167" s="10">
        <f>3/24000000*OO[[#This Row],[123 (04JUL1985 06:00:00)-Water Temperature (C)]]*OO[[#This Row],[65]]</f>
        <v>2.0148958575897499E-7</v>
      </c>
      <c r="BP167" s="10">
        <f>3/24000000*OO[[#This Row],[124 (04JUL1985 09:00:00)-Water Temperature (C)]]*OO[[#This Row],[66]]</f>
        <v>1.9043625198395001E-7</v>
      </c>
      <c r="BQ167" s="10">
        <f>3/24000000*OO[[#This Row],[125 (04JUL1985 12:00:00)-Water Temperature (C)]]*OO[[#This Row],[67]]</f>
        <v>1.7710873882537498E-7</v>
      </c>
      <c r="BR167" s="10">
        <f>3/24000000*OO[[#This Row],[126 (04JUL1985 15:00:00)-Water Temperature (C)]]*OO[[#This Row],[68]]</f>
        <v>1.659808620471875E-7</v>
      </c>
      <c r="BS167" s="10">
        <f>3/24000000*OO[[#This Row],[127 (04JUL1985 18:00:00)-Water Temperature (C)]]*OO[[#This Row],[69]]</f>
        <v>1.5832142146700002E-7</v>
      </c>
      <c r="BT167" s="10">
        <f>3/24000000*OO[[#This Row],[128 (04JUL1985 21:00:00)-Water Temperature (C)]]*OO[[#This Row],[70]]</f>
        <v>1.5223920012239997E-7</v>
      </c>
      <c r="BU167" s="10">
        <f>3/24000000*OO[[#This Row],[129 (05JUL1985 00:00:00)-Water Temperature (C)]]*OO[[#This Row],[71]]</f>
        <v>1.4644695340812501E-7</v>
      </c>
      <c r="BV167" s="10">
        <f>3/24000000*OO[[#This Row],[130 (05JUL1985 03:00:00)-Water Temperature (C)]]*OO[[#This Row],[72]]</f>
        <v>1.4499155054475001E-7</v>
      </c>
      <c r="BW167" s="10">
        <f>3/24000000*OO[[#This Row],[131 (05JUL1985 06:00:00)-Water Temperature (C)]]*OO[[#This Row],[73]]</f>
        <v>1.3977860503150001E-7</v>
      </c>
      <c r="BX167" s="10">
        <f>3/24000000*OO[[#This Row],[132 (05JUL1985 09:00:00)-Water Temperature (C)]]*OO[[#This Row],[74]]</f>
        <v>1.3361664976976249E-7</v>
      </c>
      <c r="BY167" s="10">
        <f>3/24000000*OO[[#This Row],[133 (05JUL1985 12:00:00)-Water Temperature (C)]]*OO[[#This Row],[75]]</f>
        <v>1.2704447632830001E-7</v>
      </c>
      <c r="BZ167" s="10">
        <f>3/24000000*OO[[#This Row],[134 (05JUL1985 15:00:00)-Water Temperature (C)]]*OO[[#This Row],[76]]</f>
        <v>1.192584620395125E-7</v>
      </c>
      <c r="CA167" s="10">
        <f>3/24000000*OO[[#This Row],[135 (05JUL1985 18:00:00)-Water Temperature (C)]]*OO[[#This Row],[77]]</f>
        <v>1.109348925836625E-7</v>
      </c>
      <c r="CB167" s="10">
        <f>3/24000000*OO[[#This Row],[136 (05JUL1985 21:00:00)-Water Temperature (C)]]*OO[[#This Row],[78]]</f>
        <v>1.0397071215326248E-7</v>
      </c>
      <c r="CC167" s="10">
        <f>3/24000000*OO[[#This Row],[137 (06JUL1985 00:00:00)-Water Temperature (C)]]*OO[[#This Row],[79]]</f>
        <v>9.9260582327999993E-8</v>
      </c>
      <c r="CD167" s="10">
        <f>3/24000000*OO[[#This Row],[138 (06JUL1985 03:00:00)-Water Temperature (C)]]*OO[[#This Row],[80]]</f>
        <v>9.9477472781475009E-8</v>
      </c>
      <c r="CE167" s="10">
        <f>3/24000000*OO[[#This Row],[139 (06JUL1985 06:00:00)-Water Temperature (C)]]*OO[[#This Row],[81]]</f>
        <v>9.8145949430599996E-8</v>
      </c>
      <c r="CF167" s="10">
        <f>3/24000000*OO[[#This Row],[140 (06JUL1985 09:00:00)-Water Temperature (C)]]*OO[[#This Row],[82]]</f>
        <v>9.6330397690199993E-8</v>
      </c>
      <c r="CG167" s="10">
        <f>3/24000000*OO[[#This Row],[141 (06JUL1985 12:00:00)-Water Temperature (C)]]*OO[[#This Row],[83]]</f>
        <v>9.5552690255325015E-8</v>
      </c>
      <c r="CH167" s="10">
        <f>3/24000000*OO[[#This Row],[142 (06JUL1985 15:00:00)-Water Temperature (C)]]*OO[[#This Row],[84]]</f>
        <v>9.2804423203287498E-8</v>
      </c>
      <c r="CI167" s="10">
        <f>3/24000000*OO[[#This Row],[143 (06JUL1985 18:00:00)-Water Temperature (C)]]*OO[[#This Row],[85]]</f>
        <v>8.8100078412549997E-8</v>
      </c>
      <c r="CJ167" s="10">
        <f>3/24000000*OO[[#This Row],[144 (06JUL1985 21:00:00)-Water Temperature (C)]]*OO[[#This Row],[86]]</f>
        <v>8.4206738042624984E-8</v>
      </c>
      <c r="CK167" s="10">
        <f>3/24000000*OO[[#This Row],[145 (07JUL1985 00:00:00)-Water Temperature (C)]]*OO[[#This Row],[87]]</f>
        <v>8.2797653344675001E-8</v>
      </c>
      <c r="CL167" s="10">
        <f>3/24000000*OO[[#This Row],[146 (07JUL1985 03:00:00)-Water Temperature (C)]]*OO[[#This Row],[88]]</f>
        <v>8.4386948591812494E-8</v>
      </c>
      <c r="CM167" s="10">
        <f>3/24000000*OO[[#This Row],[147 (07JUL1985 06:00:00)-Water Temperature (C)]]*OO[[#This Row],[89]]</f>
        <v>8.4714722849024995E-8</v>
      </c>
      <c r="CN167" s="10">
        <f>3/24000000*OO[[#This Row],[148 (07JUL1985 09:00:00)-Water Temperature (C)]]*OO[[#This Row],[90]]</f>
        <v>8.3313709736487489E-8</v>
      </c>
      <c r="CO167" s="10">
        <f>3/24000000*OO[[#This Row],[149 (07JUL1985 12:00:00)-Water Temperature (C)]]*OO[[#This Row],[91]]</f>
        <v>8.1376682001599992E-8</v>
      </c>
      <c r="CP167" s="10">
        <f>3/24000000*OO[[#This Row],[150 (07JUL1985 15:00:00)-Water Temperature (C)]]*OO[[#This Row],[92]]</f>
        <v>7.770543738218749E-8</v>
      </c>
      <c r="CQ167" s="10">
        <f>3/24000000*OO[[#This Row],[151 (07JUL1985 18:00:00)-Water Temperature (C)]]*OO[[#This Row],[93]]</f>
        <v>7.3972537902399995E-8</v>
      </c>
      <c r="CR167" s="10">
        <f>3/24000000*OO[[#This Row],[152 (07JUL1985 21:00:00)-Water Temperature (C)]]*OO[[#This Row],[94]]</f>
        <v>7.1018791538399981E-8</v>
      </c>
      <c r="CS167" s="10">
        <f>3/24000000*OO[[#This Row],[153 (08JUL1985 00:00:00)-Water Temperature (C)]]*OO[[#This Row],[95]]</f>
        <v>6.8051675303599999E-8</v>
      </c>
      <c r="CT167" s="10">
        <f>3/24000000*OO[[#This Row],[154 (08JUL1985 03:00:00)-Water Temperature (C)]]*OO[[#This Row],[96]]</f>
        <v>6.5011811676937498E-8</v>
      </c>
      <c r="CU167" s="10">
        <f>3/24000000*OO[[#This Row],[155 (08JUL1985 06:00:00)-Water Temperature (C)]]*OO[[#This Row],[97]]</f>
        <v>6.2226738484124997E-8</v>
      </c>
      <c r="CV167" s="10">
        <f>3/24000000*OO[[#This Row],[156 (08JUL1985 09:00:00)-Water Temperature (C)]]*OO[[#This Row],[98]]</f>
        <v>5.8381801788374995E-8</v>
      </c>
      <c r="CW167" s="10">
        <f>3/24000000*OO[[#This Row],[157 (08JUL1985 12:00:00)-Water Temperature (C)]]*OO[[#This Row],[99]]</f>
        <v>5.4862974255450007E-8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6.5790159441334403E-35</v>
      </c>
      <c r="I168" s="10">
        <f>3/24*OO[[#This Row],[65 (27JUN1985 00:00:00)-Water Temperature (C)]]*OO[[#This Row],[7]]/SUM(OO[7])</f>
        <v>2.0448645598030225E-23</v>
      </c>
      <c r="J168" s="10">
        <f>3/24*OO[[#This Row],[66 (27JUN1985 03:00:00)-Water Temperature (C)]]*OO[[#This Row],[8]]/SUM(OO[8])</f>
        <v>1.1512061783037733E-11</v>
      </c>
      <c r="K168" s="10">
        <f>3/24*OO[[#This Row],[67 (27JUN1985 06:00:00)-Water Temperature (C)]]*OO[[#This Row],[9]]/SUM(OO[9])</f>
        <v>6.0619485530940153E-7</v>
      </c>
      <c r="L168" s="10">
        <f>3/24*OO[[#This Row],[68 (27JUN1985 09:00:00)-Water Temperature (C)]]*OO[[#This Row],[10]]/SUM(OO[10])</f>
        <v>1.7370709545726042E-4</v>
      </c>
      <c r="M168" s="10">
        <f>3/24*OO[[#This Row],[69 (27JUN1985 12:00:00)-Water Temperature (C)]]*OO[[#This Row],[11]]/SUM(OO[11])</f>
        <v>5.0313600221619679E-3</v>
      </c>
      <c r="N168" s="10">
        <f>3/24*OO[[#This Row],[70 (27JUN1985 15:00:00)-Water Temperature (C)]]*OO[[#This Row],[12]]/SUM(OO[12])</f>
        <v>3.1303078182059997E-2</v>
      </c>
      <c r="O168" s="10">
        <f>3/24*OO[[#This Row],[71 (27JUN1985 18:00:00)-Water Temperature (C)]]*OO[[#This Row],[13]]/SUM(OO[13])</f>
        <v>6.1864007629717714E-2</v>
      </c>
      <c r="P168" s="10">
        <f>3/24*OO[[#This Row],[72 (27JUN1985 21:00:00)-Water Temperature (C)]]*OO[[#This Row],[14]]/SUM(OO[14])</f>
        <v>5.0893613605860255E-2</v>
      </c>
      <c r="Q168" s="10">
        <f>3/24*OO[[#This Row],[73 (28JUN1985 00:00:00)-Water Temperature (C)]]*OO[[#This Row],[15]]/SUM(OO[15])</f>
        <v>2.1418069730808471E-2</v>
      </c>
      <c r="R168" s="10">
        <f>3/24*OO[[#This Row],[74 (28JUN1985 03:00:00)-Water Temperature (C)]]*OO[[#This Row],[16]]/SUM(OO[16])</f>
        <v>5.4027485577166027E-3</v>
      </c>
      <c r="S168" s="10">
        <f>3/24*OO[[#This Row],[75 (28JUN1985 06:00:00)-Water Temperature (C)]]*OO[[#This Row],[17]]/SUM(OO[17])</f>
        <v>9.5190624086717351E-4</v>
      </c>
      <c r="T168" s="10">
        <f>3/24*OO[[#This Row],[76 (28JUN1985 09:00:00)-Water Temperature (C)]]*OO[[#This Row],[18]]/SUM(OO[18])</f>
        <v>1.5655077861438709E-4</v>
      </c>
      <c r="U168" s="10">
        <f>3/24*OO[[#This Row],[77 (28JUN1985 12:00:00)-Water Temperature (C)]]*OO[[#This Row],[19]]/SUM(OO[19])</f>
        <v>5.1937531499044389E-5</v>
      </c>
      <c r="V168" s="10">
        <f>3/24000000*OO[[#This Row],[78 (28JUN1985 15:00:00)-Water Temperature (C)]]*OO[[#This Row],[20]]</f>
        <v>4.2517514522999998E-5</v>
      </c>
      <c r="W168" s="10">
        <f>3/24000000*OO[[#This Row],[79 (28JUN1985 18:00:00)-Water Temperature (C)]]*OO[[#This Row],[21]]</f>
        <v>4.4286714762812504E-5</v>
      </c>
      <c r="X168" s="10">
        <f>3/24000000*OO[[#This Row],[80 (28JUN1985 21:00:00)-Water Temperature (C)]]*OO[[#This Row],[22]]</f>
        <v>4.5429684568499999E-5</v>
      </c>
      <c r="Y168" s="10">
        <f>3/24000000*OO[[#This Row],[81 (29JUN1985 00:00:00)-Water Temperature (C)]]*OO[[#This Row],[23]]</f>
        <v>4.3885313634662496E-5</v>
      </c>
      <c r="Z168" s="10">
        <f>3/24000000*OO[[#This Row],[82 (29JUN1985 03:00:00)-Water Temperature (C)]]*OO[[#This Row],[24]]</f>
        <v>4.1178583353600002E-5</v>
      </c>
      <c r="AA168" s="10">
        <f>3/24000000*OO[[#This Row],[83 (29JUN1985 06:00:00)-Water Temperature (C)]]*OO[[#This Row],[25]]</f>
        <v>3.8160460082400001E-5</v>
      </c>
      <c r="AB168" s="10">
        <f>3/24000000*OO[[#This Row],[84 (29JUN1985 09:00:00)-Water Temperature (C)]]*OO[[#This Row],[26]]</f>
        <v>3.4548731535200005E-5</v>
      </c>
      <c r="AC168" s="10">
        <f>3/24000000*OO[[#This Row],[85 (29JUN1985 12:00:00)-Water Temperature (C)]]*OO[[#This Row],[27]]</f>
        <v>3.1098760465950004E-5</v>
      </c>
      <c r="AD168" s="10">
        <f>3/24000000*OO[[#This Row],[86 (29JUN1985 15:00:00)-Water Temperature (C)]]*OO[[#This Row],[28]]</f>
        <v>2.7676213170074997E-5</v>
      </c>
      <c r="AE168" s="10">
        <f>3/24000000*OO[[#This Row],[88 (29JUN1985 21:00:00)-Water Temperature (C)]]*OO[[#This Row],[30]]</f>
        <v>2.1944256421628751E-5</v>
      </c>
      <c r="AF168" s="10">
        <f>3/24000000*OO[[#This Row],[88 (29JUN1985 21:00:00)-Water Temperature (C)]]*OO[[#This Row],[30]]</f>
        <v>2.1944256421628751E-5</v>
      </c>
      <c r="AG168" s="10">
        <f>3/24000000*OO[[#This Row],[89 (30JUN1985 00:00:00)-Water Temperature (C)]]*OO[[#This Row],[31]]</f>
        <v>1.9439880093538748E-5</v>
      </c>
      <c r="AH168" s="10">
        <f>3/24000000*OO[[#This Row],[90 (30JUN1985 03:00:00)-Water Temperature (C)]]*OO[[#This Row],[32]]</f>
        <v>1.741091306283375E-5</v>
      </c>
      <c r="AI168" s="10">
        <f>3/24000000*OO[[#This Row],[91 (30JUN1985 06:00:00)-Water Temperature (C)]]*OO[[#This Row],[33]]</f>
        <v>1.559097864296E-5</v>
      </c>
      <c r="AJ168" s="10">
        <f>3/24000000*OO[[#This Row],[92 (30JUN1985 09:00:00)-Water Temperature (C)]]*OO[[#This Row],[34]]</f>
        <v>1.3940387120974998E-5</v>
      </c>
      <c r="AK168" s="10">
        <f>3/24000000*OO[[#This Row],[93 (30JUN1985 12:00:00)-Water Temperature (C)]]*OO[[#This Row],[35]]</f>
        <v>1.2413855200474999E-5</v>
      </c>
      <c r="AL168" s="10">
        <f>3/24000000*OO[[#This Row],[94 (30JUN1985 15:00:00)-Water Temperature (C)]]*OO[[#This Row],[36]]</f>
        <v>1.0883718591985001E-5</v>
      </c>
      <c r="AM168" s="10">
        <f>3/24000000*OO[[#This Row],[95 (30JUN1985 18:00:00)-Water Temperature (C)]]*OO[[#This Row],[37]]</f>
        <v>9.5101002805500013E-6</v>
      </c>
      <c r="AN168" s="10">
        <f>3/24000000*OO[[#This Row],[96 (30JUN1985 21:00:00)-Water Temperature (C)]]*OO[[#This Row],[38]]</f>
        <v>8.404372439758751E-6</v>
      </c>
      <c r="AO168" s="10">
        <f>3/24000000*OO[[#This Row],[97 (01JUL1985 00:00:00)-Water Temperature (C)]]*OO[[#This Row],[39]]</f>
        <v>7.5496192045999986E-6</v>
      </c>
      <c r="AP168" s="10">
        <f>3/24000000*OO[[#This Row],[98 (01JUL1985 03:00:00)-Water Temperature (C)]]*OO[[#This Row],[40]]</f>
        <v>7.0671890735400016E-6</v>
      </c>
      <c r="AQ168" s="10">
        <f>3/24000000*OO[[#This Row],[99 (01JUL1985 06:00:00)-Water Temperature (C)]]*OO[[#This Row],[41]]</f>
        <v>6.46655781715E-6</v>
      </c>
      <c r="AR168" s="10">
        <f>3/24000000*OO[[#This Row],[100 (01JUL1985 09:00:00)-Water Temperature (C)]]*OO[[#This Row],[42]]</f>
        <v>5.7817698516187494E-6</v>
      </c>
      <c r="AS168" s="10">
        <f>3/24000000*OO[[#This Row],[101 (01JUL1985 12:00:00)-Water Temperature (C)]]*OO[[#This Row],[43]]</f>
        <v>5.0706723000937499E-6</v>
      </c>
      <c r="AT168" s="10">
        <f>3/24000000*OO[[#This Row],[102 (01JUL1985 15:00:00)-Water Temperature (C)]]*OO[[#This Row],[44]]</f>
        <v>4.4008208967550001E-6</v>
      </c>
      <c r="AU168" s="10">
        <f>3/24000000*OO[[#This Row],[103 (01JUL1985 18:00:00)-Water Temperature (C)]]*OO[[#This Row],[45]]</f>
        <v>3.7838097588299997E-6</v>
      </c>
      <c r="AV168" s="10">
        <f>3/24000000*OO[[#This Row],[104 (01JUL1985 21:00:00)-Water Temperature (C)]]*OO[[#This Row],[46]]</f>
        <v>3.2078372005762503E-6</v>
      </c>
      <c r="AW168" s="10">
        <f>3/24000000*OO[[#This Row],[105 (02JUL1985 00:00:00)-Water Temperature (C)]]*OO[[#This Row],[47]]</f>
        <v>2.6357405584342501E-6</v>
      </c>
      <c r="AX168" s="10">
        <f>3/24000000*OO[[#This Row],[106 (02JUL1985 03:00:00)-Water Temperature (C)]]*OO[[#This Row],[48]]</f>
        <v>2.1159903650124999E-6</v>
      </c>
      <c r="AY168" s="10">
        <f>3/24000000*OO[[#This Row],[107 (02JUL1985 06:00:00)-Water Temperature (C)]]*OO[[#This Row],[49]]</f>
        <v>1.577631446478E-6</v>
      </c>
      <c r="AZ168" s="10">
        <f>3/24000000*OO[[#This Row],[108 (02JUL1985 09:00:00)-Water Temperature (C)]]*OO[[#This Row],[50]]</f>
        <v>1.1278689411374998E-6</v>
      </c>
      <c r="BA168" s="10">
        <f>3/24000000*OO[[#This Row],[109 (02JUL1985 12:00:00)-Water Temperature (C)]]*OO[[#This Row],[51]]</f>
        <v>8.1643050183074983E-7</v>
      </c>
      <c r="BB168" s="10">
        <f>3/24000000*OO[[#This Row],[110 (02JUL1985 15:00:00)-Water Temperature (C)]]*OO[[#This Row],[52]]</f>
        <v>6.1202540549137489E-7</v>
      </c>
      <c r="BC168" s="10">
        <f>3/24000000*OO[[#This Row],[111 (02JUL1985 18:00:00)-Water Temperature (C)]]*OO[[#This Row],[53]]</f>
        <v>4.8377750502187501E-7</v>
      </c>
      <c r="BD168" s="10">
        <f>3/24000000*OO[[#This Row],[112 (02JUL1985 21:00:00)-Water Temperature (C)]]*OO[[#This Row],[54]]</f>
        <v>4.1012742275375006E-7</v>
      </c>
      <c r="BE168" s="10">
        <f>3/24000000*OO[[#This Row],[113 (03JUL1985 00:00:00)-Water Temperature (C)]]*OO[[#This Row],[55]]</f>
        <v>3.6667678235999999E-7</v>
      </c>
      <c r="BF168" s="10">
        <f>3/24000000*OO[[#This Row],[114 (03JUL1985 03:00:00)-Water Temperature (C)]]*OO[[#This Row],[56]]</f>
        <v>3.4648362625199997E-7</v>
      </c>
      <c r="BG168" s="10">
        <f>3/24000000*OO[[#This Row],[115 (03JUL1985 06:00:00)-Water Temperature (C)]]*OO[[#This Row],[57]]</f>
        <v>3.2952421879999996E-7</v>
      </c>
      <c r="BH168" s="10">
        <f>3/24000000*OO[[#This Row],[116 (03JUL1985 09:00:00)-Water Temperature (C)]]*OO[[#This Row],[58]]</f>
        <v>3.1084407347175002E-7</v>
      </c>
      <c r="BI168" s="10">
        <f>3/24000000*OO[[#This Row],[117 (03JUL1985 12:00:00)-Water Temperature (C)]]*OO[[#This Row],[59]]</f>
        <v>2.9257679553059998E-7</v>
      </c>
      <c r="BJ168" s="10">
        <f>3/24000000*OO[[#This Row],[118 (03JUL1985 15:00:00)-Water Temperature (C)]]*OO[[#This Row],[60]]</f>
        <v>2.7064657556430004E-7</v>
      </c>
      <c r="BK168" s="10">
        <f>3/24000000*OO[[#This Row],[119 (03JUL1985 18:00:00)-Water Temperature (C)]]*OO[[#This Row],[61]]</f>
        <v>2.5021397019640001E-7</v>
      </c>
      <c r="BL168" s="10">
        <f>3/24000000*OO[[#This Row],[120 (03JUL1985 21:00:00)-Water Temperature (C)]]*OO[[#This Row],[62]]</f>
        <v>2.3436976251039996E-7</v>
      </c>
      <c r="BM168" s="10">
        <f>3/24000000*OO[[#This Row],[121 (04JUL1985 00:00:00)-Water Temperature (C)]]*OO[[#This Row],[63]]</f>
        <v>2.21973861594875E-7</v>
      </c>
      <c r="BN168" s="10">
        <f>3/24000000*OO[[#This Row],[122 (04JUL1985 03:00:00)-Water Temperature (C)]]*OO[[#This Row],[64]]</f>
        <v>2.1557800533464998E-7</v>
      </c>
      <c r="BO168" s="10">
        <f>3/24000000*OO[[#This Row],[123 (04JUL1985 06:00:00)-Water Temperature (C)]]*OO[[#This Row],[65]]</f>
        <v>2.0458893583029998E-7</v>
      </c>
      <c r="BP168" s="10">
        <f>3/24000000*OO[[#This Row],[124 (04JUL1985 09:00:00)-Water Temperature (C)]]*OO[[#This Row],[66]]</f>
        <v>1.9341125090448747E-7</v>
      </c>
      <c r="BQ168" s="10">
        <f>3/24000000*OO[[#This Row],[125 (04JUL1985 12:00:00)-Water Temperature (C)]]*OO[[#This Row],[67]]</f>
        <v>1.7995101395489999E-7</v>
      </c>
      <c r="BR168" s="10">
        <f>3/24000000*OO[[#This Row],[126 (04JUL1985 15:00:00)-Water Temperature (C)]]*OO[[#This Row],[68]]</f>
        <v>1.684028053828625E-7</v>
      </c>
      <c r="BS168" s="10">
        <f>3/24000000*OO[[#This Row],[127 (04JUL1985 18:00:00)-Water Temperature (C)]]*OO[[#This Row],[69]]</f>
        <v>1.6054852406915001E-7</v>
      </c>
      <c r="BT168" s="10">
        <f>3/24000000*OO[[#This Row],[128 (04JUL1985 21:00:00)-Water Temperature (C)]]*OO[[#This Row],[70]]</f>
        <v>1.5423738460539999E-7</v>
      </c>
      <c r="BU168" s="10">
        <f>3/24000000*OO[[#This Row],[129 (05JUL1985 00:00:00)-Water Temperature (C)]]*OO[[#This Row],[71]]</f>
        <v>1.4837803591511248E-7</v>
      </c>
      <c r="BV168" s="10">
        <f>3/24000000*OO[[#This Row],[130 (05JUL1985 03:00:00)-Water Temperature (C)]]*OO[[#This Row],[72]]</f>
        <v>1.4681090885702496E-7</v>
      </c>
      <c r="BW168" s="10">
        <f>3/24000000*OO[[#This Row],[131 (05JUL1985 06:00:00)-Water Temperature (C)]]*OO[[#This Row],[73]]</f>
        <v>1.4179861548574999E-7</v>
      </c>
      <c r="BX168" s="10">
        <f>3/24000000*OO[[#This Row],[132 (05JUL1985 09:00:00)-Water Temperature (C)]]*OO[[#This Row],[74]]</f>
        <v>1.3552933284989998E-7</v>
      </c>
      <c r="BY168" s="10">
        <f>3/24000000*OO[[#This Row],[133 (05JUL1985 12:00:00)-Water Temperature (C)]]*OO[[#This Row],[75]]</f>
        <v>1.2890657534062501E-7</v>
      </c>
      <c r="BZ168" s="10">
        <f>3/24000000*OO[[#This Row],[134 (05JUL1985 15:00:00)-Water Temperature (C)]]*OO[[#This Row],[76]]</f>
        <v>1.2103693358399999E-7</v>
      </c>
      <c r="CA168" s="10">
        <f>3/24000000*OO[[#This Row],[135 (05JUL1985 18:00:00)-Water Temperature (C)]]*OO[[#This Row],[77]]</f>
        <v>1.1255912619981248E-7</v>
      </c>
      <c r="CB168" s="10">
        <f>3/24000000*OO[[#This Row],[136 (05JUL1985 21:00:00)-Water Temperature (C)]]*OO[[#This Row],[78]]</f>
        <v>1.054207742289E-7</v>
      </c>
      <c r="CC168" s="10">
        <f>3/24000000*OO[[#This Row],[137 (06JUL1985 00:00:00)-Water Temperature (C)]]*OO[[#This Row],[79]]</f>
        <v>1.0050437921054998E-7</v>
      </c>
      <c r="CD168" s="10">
        <f>3/24000000*OO[[#This Row],[138 (06JUL1985 03:00:00)-Water Temperature (C)]]*OO[[#This Row],[80]]</f>
        <v>1.006899121513E-7</v>
      </c>
      <c r="CE168" s="10">
        <f>3/24000000*OO[[#This Row],[139 (06JUL1985 06:00:00)-Water Temperature (C)]]*OO[[#This Row],[81]]</f>
        <v>9.949105276556249E-8</v>
      </c>
      <c r="CF168" s="10">
        <f>3/24000000*OO[[#This Row],[140 (06JUL1985 09:00:00)-Water Temperature (C)]]*OO[[#This Row],[82]]</f>
        <v>9.7615982149399995E-8</v>
      </c>
      <c r="CG168" s="10">
        <f>3/24000000*OO[[#This Row],[141 (06JUL1985 12:00:00)-Water Temperature (C)]]*OO[[#This Row],[83]]</f>
        <v>9.6813929402362491E-8</v>
      </c>
      <c r="CH168" s="10">
        <f>3/24000000*OO[[#This Row],[142 (06JUL1985 15:00:00)-Water Temperature (C)]]*OO[[#This Row],[84]]</f>
        <v>9.4111956163549994E-8</v>
      </c>
      <c r="CI168" s="10">
        <f>3/24000000*OO[[#This Row],[143 (06JUL1985 18:00:00)-Water Temperature (C)]]*OO[[#This Row],[85]]</f>
        <v>8.9290740878750002E-8</v>
      </c>
      <c r="CJ168" s="10">
        <f>3/24000000*OO[[#This Row],[144 (06JUL1985 21:00:00)-Water Temperature (C)]]*OO[[#This Row],[86]]</f>
        <v>8.5280943068100006E-8</v>
      </c>
      <c r="CK168" s="10">
        <f>3/24000000*OO[[#This Row],[145 (07JUL1985 00:00:00)-Water Temperature (C)]]*OO[[#This Row],[87]]</f>
        <v>8.3734274706974979E-8</v>
      </c>
      <c r="CL168" s="10">
        <f>3/24000000*OO[[#This Row],[146 (07JUL1985 03:00:00)-Water Temperature (C)]]*OO[[#This Row],[88]]</f>
        <v>8.5411327871624979E-8</v>
      </c>
      <c r="CM168" s="10">
        <f>3/24000000*OO[[#This Row],[147 (07JUL1985 06:00:00)-Water Temperature (C)]]*OO[[#This Row],[89]]</f>
        <v>8.5865923081499996E-8</v>
      </c>
      <c r="CN168" s="10">
        <f>3/24000000*OO[[#This Row],[148 (07JUL1985 09:00:00)-Water Temperature (C)]]*OO[[#This Row],[90]]</f>
        <v>8.4523591916912499E-8</v>
      </c>
      <c r="CO168" s="10">
        <f>3/24000000*OO[[#This Row],[149 (07JUL1985 12:00:00)-Water Temperature (C)]]*OO[[#This Row],[91]]</f>
        <v>8.2607155334550009E-8</v>
      </c>
      <c r="CP168" s="10">
        <f>3/24000000*OO[[#This Row],[150 (07JUL1985 15:00:00)-Water Temperature (C)]]*OO[[#This Row],[92]]</f>
        <v>7.8910713224074998E-8</v>
      </c>
      <c r="CQ168" s="10">
        <f>3/24000000*OO[[#This Row],[151 (07JUL1985 18:00:00)-Water Temperature (C)]]*OO[[#This Row],[93]]</f>
        <v>7.505311189994999E-8</v>
      </c>
      <c r="CR168" s="10">
        <f>3/24000000*OO[[#This Row],[152 (07JUL1985 21:00:00)-Water Temperature (C)]]*OO[[#This Row],[94]]</f>
        <v>7.2035379679499989E-8</v>
      </c>
      <c r="CS168" s="10">
        <f>3/24000000*OO[[#This Row],[153 (08JUL1985 00:00:00)-Water Temperature (C)]]*OO[[#This Row],[95]]</f>
        <v>6.9080850245675005E-8</v>
      </c>
      <c r="CT168" s="10">
        <f>3/24000000*OO[[#This Row],[154 (08JUL1985 03:00:00)-Water Temperature (C)]]*OO[[#This Row],[96]]</f>
        <v>6.6077219589887486E-8</v>
      </c>
      <c r="CU168" s="10">
        <f>3/24000000*OO[[#This Row],[155 (08JUL1985 06:00:00)-Water Temperature (C)]]*OO[[#This Row],[97]]</f>
        <v>6.3337331347849991E-8</v>
      </c>
      <c r="CV168" s="10">
        <f>3/24000000*OO[[#This Row],[156 (08JUL1985 09:00:00)-Water Temperature (C)]]*OO[[#This Row],[98]]</f>
        <v>5.9418890392875006E-8</v>
      </c>
      <c r="CW168" s="10">
        <f>3/24000000*OO[[#This Row],[157 (08JUL1985 12:00:00)-Water Temperature (C)]]*OO[[#This Row],[99]]</f>
        <v>5.5868706381149998E-8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1.144241372196632E-35</v>
      </c>
      <c r="I169" s="10">
        <f>3/24*OO[[#This Row],[65 (27JUN1985 00:00:00)-Water Temperature (C)]]*OO[[#This Row],[7]]/SUM(OO[7])</f>
        <v>3.3393669064392704E-24</v>
      </c>
      <c r="J169" s="10">
        <f>3/24*OO[[#This Row],[66 (27JUN1985 03:00:00)-Water Temperature (C)]]*OO[[#This Row],[8]]/SUM(OO[8])</f>
        <v>3.2875602392830112E-12</v>
      </c>
      <c r="K169" s="10">
        <f>3/24*OO[[#This Row],[67 (27JUN1985 06:00:00)-Water Temperature (C)]]*OO[[#This Row],[9]]/SUM(OO[9])</f>
        <v>4.3724434397019206E-7</v>
      </c>
      <c r="L169" s="10">
        <f>3/24*OO[[#This Row],[68 (27JUN1985 09:00:00)-Water Temperature (C)]]*OO[[#This Row],[10]]/SUM(OO[10])</f>
        <v>1.5410441046872161E-4</v>
      </c>
      <c r="M169" s="10">
        <f>3/24*OO[[#This Row],[69 (27JUN1985 12:00:00)-Water Temperature (C)]]*OO[[#This Row],[11]]/SUM(OO[11])</f>
        <v>5.1424160654589268E-3</v>
      </c>
      <c r="N169" s="10">
        <f>3/24*OO[[#This Row],[70 (27JUN1985 15:00:00)-Water Temperature (C)]]*OO[[#This Row],[12]]/SUM(OO[12])</f>
        <v>3.5783553587909293E-2</v>
      </c>
      <c r="O169" s="10">
        <f>3/24*OO[[#This Row],[71 (27JUN1985 18:00:00)-Water Temperature (C)]]*OO[[#This Row],[13]]/SUM(OO[13])</f>
        <v>7.7639456419440631E-2</v>
      </c>
      <c r="P169" s="10">
        <f>3/24*OO[[#This Row],[72 (27JUN1985 21:00:00)-Water Temperature (C)]]*OO[[#This Row],[14]]/SUM(OO[14])</f>
        <v>6.9101549250131594E-2</v>
      </c>
      <c r="Q169" s="10">
        <f>3/24*OO[[#This Row],[73 (28JUN1985 00:00:00)-Water Temperature (C)]]*OO[[#This Row],[15]]/SUM(OO[15])</f>
        <v>3.1076210785026526E-2</v>
      </c>
      <c r="R169" s="10">
        <f>3/24*OO[[#This Row],[74 (28JUN1985 03:00:00)-Water Temperature (C)]]*OO[[#This Row],[16]]/SUM(OO[16])</f>
        <v>8.2783963133980093E-3</v>
      </c>
      <c r="S169" s="10">
        <f>3/24*OO[[#This Row],[75 (28JUN1985 06:00:00)-Water Temperature (C)]]*OO[[#This Row],[17]]/SUM(OO[17])</f>
        <v>1.5138012320770201E-3</v>
      </c>
      <c r="T169" s="10">
        <f>3/24*OO[[#This Row],[76 (28JUN1985 09:00:00)-Water Temperature (C)]]*OO[[#This Row],[18]]/SUM(OO[18])</f>
        <v>2.4522392303625228E-4</v>
      </c>
      <c r="U169" s="10">
        <f>3/24*OO[[#This Row],[77 (28JUN1985 12:00:00)-Water Temperature (C)]]*OO[[#This Row],[19]]/SUM(OO[19])</f>
        <v>7.1938534860504453E-5</v>
      </c>
      <c r="V169" s="10">
        <f>3/24000000*OO[[#This Row],[78 (28JUN1985 15:00:00)-Water Temperature (C)]]*OO[[#This Row],[20]]</f>
        <v>5.4889791895525E-5</v>
      </c>
      <c r="W169" s="10">
        <f>3/24000000*OO[[#This Row],[79 (28JUN1985 18:00:00)-Water Temperature (C)]]*OO[[#This Row],[21]]</f>
        <v>5.6689017124987496E-5</v>
      </c>
      <c r="X169" s="10">
        <f>3/24000000*OO[[#This Row],[80 (28JUN1985 21:00:00)-Water Temperature (C)]]*OO[[#This Row],[22]]</f>
        <v>5.8424029361499995E-5</v>
      </c>
      <c r="Y169" s="10">
        <f>3/24000000*OO[[#This Row],[81 (29JUN1985 00:00:00)-Water Temperature (C)]]*OO[[#This Row],[23]]</f>
        <v>5.6818993726075003E-5</v>
      </c>
      <c r="Z169" s="10">
        <f>3/24000000*OO[[#This Row],[82 (29JUN1985 03:00:00)-Water Temperature (C)]]*OO[[#This Row],[24]]</f>
        <v>5.3500448757450002E-5</v>
      </c>
      <c r="AA169" s="10">
        <f>3/24000000*OO[[#This Row],[83 (29JUN1985 06:00:00)-Water Temperature (C)]]*OO[[#This Row],[25]]</f>
        <v>4.9667386302525007E-5</v>
      </c>
      <c r="AB169" s="10">
        <f>3/24000000*OO[[#This Row],[84 (29JUN1985 09:00:00)-Water Temperature (C)]]*OO[[#This Row],[26]]</f>
        <v>4.4991932551087495E-5</v>
      </c>
      <c r="AC169" s="10">
        <f>3/24000000*OO[[#This Row],[85 (29JUN1985 12:00:00)-Water Temperature (C)]]*OO[[#This Row],[27]]</f>
        <v>4.044846578392499E-5</v>
      </c>
      <c r="AD169" s="10">
        <f>3/24000000*OO[[#This Row],[86 (29JUN1985 15:00:00)-Water Temperature (C)]]*OO[[#This Row],[28]]</f>
        <v>3.5967257339337498E-5</v>
      </c>
      <c r="AE169" s="10">
        <f>3/24000000*OO[[#This Row],[88 (29JUN1985 21:00:00)-Water Temperature (C)]]*OO[[#This Row],[30]]</f>
        <v>2.8473598250399998E-5</v>
      </c>
      <c r="AF169" s="10">
        <f>3/24000000*OO[[#This Row],[88 (29JUN1985 21:00:00)-Water Temperature (C)]]*OO[[#This Row],[30]]</f>
        <v>2.8473598250399998E-5</v>
      </c>
      <c r="AG169" s="10">
        <f>3/24000000*OO[[#This Row],[89 (30JUN1985 00:00:00)-Water Temperature (C)]]*OO[[#This Row],[31]]</f>
        <v>2.5227566523539998E-5</v>
      </c>
      <c r="AH169" s="10">
        <f>3/24000000*OO[[#This Row],[90 (30JUN1985 03:00:00)-Water Temperature (C)]]*OO[[#This Row],[32]]</f>
        <v>2.2593332281499996E-5</v>
      </c>
      <c r="AI169" s="10">
        <f>3/24000000*OO[[#This Row],[91 (30JUN1985 06:00:00)-Water Temperature (C)]]*OO[[#This Row],[33]]</f>
        <v>2.0221557272171248E-5</v>
      </c>
      <c r="AJ169" s="10">
        <f>3/24000000*OO[[#This Row],[92 (30JUN1985 09:00:00)-Water Temperature (C)]]*OO[[#This Row],[34]]</f>
        <v>1.806314640546E-5</v>
      </c>
      <c r="AK169" s="10">
        <f>3/24000000*OO[[#This Row],[93 (30JUN1985 12:00:00)-Water Temperature (C)]]*OO[[#This Row],[35]]</f>
        <v>1.6044286586689998E-5</v>
      </c>
      <c r="AL169" s="10">
        <f>3/24000000*OO[[#This Row],[94 (30JUN1985 15:00:00)-Water Temperature (C)]]*OO[[#This Row],[36]]</f>
        <v>1.4042068901786249E-5</v>
      </c>
      <c r="AM169" s="10">
        <f>3/24000000*OO[[#This Row],[95 (30JUN1985 18:00:00)-Water Temperature (C)]]*OO[[#This Row],[37]]</f>
        <v>1.2246846748723751E-5</v>
      </c>
      <c r="AN169" s="10">
        <f>3/24000000*OO[[#This Row],[96 (30JUN1985 21:00:00)-Water Temperature (C)]]*OO[[#This Row],[38]]</f>
        <v>1.0801534553809998E-5</v>
      </c>
      <c r="AO169" s="10">
        <f>3/24000000*OO[[#This Row],[97 (01JUL1985 00:00:00)-Water Temperature (C)]]*OO[[#This Row],[39]]</f>
        <v>9.6946837415687486E-6</v>
      </c>
      <c r="AP169" s="10">
        <f>3/24000000*OO[[#This Row],[98 (01JUL1985 03:00:00)-Water Temperature (C)]]*OO[[#This Row],[40]]</f>
        <v>9.0646981167599996E-6</v>
      </c>
      <c r="AQ169" s="10">
        <f>3/24000000*OO[[#This Row],[99 (01JUL1985 06:00:00)-Water Temperature (C)]]*OO[[#This Row],[41]]</f>
        <v>8.2965005133874987E-6</v>
      </c>
      <c r="AR169" s="10">
        <f>3/24000000*OO[[#This Row],[100 (01JUL1985 09:00:00)-Water Temperature (C)]]*OO[[#This Row],[42]]</f>
        <v>7.4119936873899994E-6</v>
      </c>
      <c r="AS169" s="10">
        <f>3/24000000*OO[[#This Row],[101 (01JUL1985 12:00:00)-Water Temperature (C)]]*OO[[#This Row],[43]]</f>
        <v>6.4936893886374992E-6</v>
      </c>
      <c r="AT169" s="10">
        <f>3/24000000*OO[[#This Row],[102 (01JUL1985 15:00:00)-Water Temperature (C)]]*OO[[#This Row],[44]]</f>
        <v>5.627479386952499E-6</v>
      </c>
      <c r="AU169" s="10">
        <f>3/24000000*OO[[#This Row],[103 (01JUL1985 18:00:00)-Water Temperature (C)]]*OO[[#This Row],[45]]</f>
        <v>4.8367895090674992E-6</v>
      </c>
      <c r="AV169" s="10">
        <f>3/24000000*OO[[#This Row],[104 (01JUL1985 21:00:00)-Water Temperature (C)]]*OO[[#This Row],[46]]</f>
        <v>4.1125095630299994E-6</v>
      </c>
      <c r="AW169" s="10">
        <f>3/24000000*OO[[#This Row],[105 (02JUL1985 00:00:00)-Water Temperature (C)]]*OO[[#This Row],[47]]</f>
        <v>3.4014045587774996E-6</v>
      </c>
      <c r="AX169" s="10">
        <f>3/24000000*OO[[#This Row],[106 (02JUL1985 03:00:00)-Water Temperature (C)]]*OO[[#This Row],[48]]</f>
        <v>2.7556537290021247E-6</v>
      </c>
      <c r="AY169" s="10">
        <f>3/24000000*OO[[#This Row],[107 (02JUL1985 06:00:00)-Water Temperature (C)]]*OO[[#This Row],[49]]</f>
        <v>2.0733527885887499E-6</v>
      </c>
      <c r="AZ169" s="10">
        <f>3/24000000*OO[[#This Row],[108 (02JUL1985 09:00:00)-Water Temperature (C)]]*OO[[#This Row],[50]]</f>
        <v>1.4857158229062501E-6</v>
      </c>
      <c r="BA169" s="10">
        <f>3/24000000*OO[[#This Row],[109 (02JUL1985 12:00:00)-Water Temperature (C)]]*OO[[#This Row],[51]]</f>
        <v>1.0704544598749999E-6</v>
      </c>
      <c r="BB169" s="10">
        <f>3/24000000*OO[[#This Row],[110 (02JUL1985 15:00:00)-Water Temperature (C)]]*OO[[#This Row],[52]]</f>
        <v>7.9560960171412495E-7</v>
      </c>
      <c r="BC169" s="10">
        <f>3/24000000*OO[[#This Row],[111 (02JUL1985 18:00:00)-Water Temperature (C)]]*OO[[#This Row],[53]]</f>
        <v>6.2242910341287506E-7</v>
      </c>
      <c r="BD169" s="10">
        <f>3/24000000*OO[[#This Row],[112 (02JUL1985 21:00:00)-Water Temperature (C)]]*OO[[#This Row],[54]]</f>
        <v>5.2328099464799992E-7</v>
      </c>
      <c r="BE169" s="10">
        <f>3/24000000*OO[[#This Row],[113 (03JUL1985 00:00:00)-Water Temperature (C)]]*OO[[#This Row],[55]]</f>
        <v>4.6519874937562499E-7</v>
      </c>
      <c r="BF169" s="10">
        <f>3/24000000*OO[[#This Row],[114 (03JUL1985 03:00:00)-Water Temperature (C)]]*OO[[#This Row],[56]]</f>
        <v>4.38654647517E-7</v>
      </c>
      <c r="BG169" s="10">
        <f>3/24000000*OO[[#This Row],[115 (03JUL1985 06:00:00)-Water Temperature (C)]]*OO[[#This Row],[57]]</f>
        <v>4.1736303927625004E-7</v>
      </c>
      <c r="BH169" s="10">
        <f>3/24000000*OO[[#This Row],[116 (03JUL1985 09:00:00)-Water Temperature (C)]]*OO[[#This Row],[58]]</f>
        <v>3.9384932024199998E-7</v>
      </c>
      <c r="BI169" s="10">
        <f>3/24000000*OO[[#This Row],[117 (03JUL1985 12:00:00)-Water Temperature (C)]]*OO[[#This Row],[59]]</f>
        <v>3.7046889445637502E-7</v>
      </c>
      <c r="BJ169" s="10">
        <f>3/24000000*OO[[#This Row],[118 (03JUL1985 15:00:00)-Water Temperature (C)]]*OO[[#This Row],[60]]</f>
        <v>3.4248155530874998E-7</v>
      </c>
      <c r="BK169" s="10">
        <f>3/24000000*OO[[#This Row],[119 (03JUL1985 18:00:00)-Water Temperature (C)]]*OO[[#This Row],[61]]</f>
        <v>3.1589464752587498E-7</v>
      </c>
      <c r="BL169" s="10">
        <f>3/24000000*OO[[#This Row],[120 (03JUL1985 21:00:00)-Water Temperature (C)]]*OO[[#This Row],[62]]</f>
        <v>2.9548558824575003E-7</v>
      </c>
      <c r="BM169" s="10">
        <f>3/24000000*OO[[#This Row],[121 (04JUL1985 00:00:00)-Water Temperature (C)]]*OO[[#This Row],[63]]</f>
        <v>2.7962517146208747E-7</v>
      </c>
      <c r="BN169" s="10">
        <f>3/24000000*OO[[#This Row],[122 (04JUL1985 03:00:00)-Water Temperature (C)]]*OO[[#This Row],[64]]</f>
        <v>2.7166705690934997E-7</v>
      </c>
      <c r="BO169" s="10">
        <f>3/24000000*OO[[#This Row],[123 (04JUL1985 06:00:00)-Water Temperature (C)]]*OO[[#This Row],[65]]</f>
        <v>2.5857835591266248E-7</v>
      </c>
      <c r="BP169" s="10">
        <f>3/24000000*OO[[#This Row],[124 (04JUL1985 09:00:00)-Water Temperature (C)]]*OO[[#This Row],[66]]</f>
        <v>2.4456799191487498E-7</v>
      </c>
      <c r="BQ169" s="10">
        <f>3/24000000*OO[[#This Row],[125 (04JUL1985 12:00:00)-Water Temperature (C)]]*OO[[#This Row],[67]]</f>
        <v>2.2770703048871249E-7</v>
      </c>
      <c r="BR169" s="10">
        <f>3/24000000*OO[[#This Row],[126 (04JUL1985 15:00:00)-Water Temperature (C)]]*OO[[#This Row],[68]]</f>
        <v>2.1267936680553749E-7</v>
      </c>
      <c r="BS169" s="10">
        <f>3/24000000*OO[[#This Row],[127 (04JUL1985 18:00:00)-Water Temperature (C)]]*OO[[#This Row],[69]]</f>
        <v>2.02536221104875E-7</v>
      </c>
      <c r="BT169" s="10">
        <f>3/24000000*OO[[#This Row],[128 (04JUL1985 21:00:00)-Water Temperature (C)]]*OO[[#This Row],[70]]</f>
        <v>1.94300654208975E-7</v>
      </c>
      <c r="BU169" s="10">
        <f>3/24000000*OO[[#This Row],[129 (05JUL1985 00:00:00)-Water Temperature (C)]]*OO[[#This Row],[71]]</f>
        <v>1.8694431767416249E-7</v>
      </c>
      <c r="BV169" s="10">
        <f>3/24000000*OO[[#This Row],[130 (05JUL1985 03:00:00)-Water Temperature (C)]]*OO[[#This Row],[72]]</f>
        <v>1.8480778148722499E-7</v>
      </c>
      <c r="BW169" s="10">
        <f>3/24000000*OO[[#This Row],[131 (05JUL1985 06:00:00)-Water Temperature (C)]]*OO[[#This Row],[73]]</f>
        <v>1.789629134060625E-7</v>
      </c>
      <c r="BX169" s="10">
        <f>3/24000000*OO[[#This Row],[132 (05JUL1985 09:00:00)-Water Temperature (C)]]*OO[[#This Row],[74]]</f>
        <v>1.7102115290739998E-7</v>
      </c>
      <c r="BY169" s="10">
        <f>3/24000000*OO[[#This Row],[133 (05JUL1985 12:00:00)-Water Temperature (C)]]*OO[[#This Row],[75]]</f>
        <v>1.6280538906159998E-7</v>
      </c>
      <c r="BZ169" s="10">
        <f>3/24000000*OO[[#This Row],[134 (05JUL1985 15:00:00)-Water Temperature (C)]]*OO[[#This Row],[76]]</f>
        <v>1.5285551517495001E-7</v>
      </c>
      <c r="CA169" s="10">
        <f>3/24000000*OO[[#This Row],[135 (05JUL1985 18:00:00)-Water Temperature (C)]]*OO[[#This Row],[77]]</f>
        <v>1.4210806848761249E-7</v>
      </c>
      <c r="CB169" s="10">
        <f>3/24000000*OO[[#This Row],[136 (05JUL1985 21:00:00)-Water Temperature (C)]]*OO[[#This Row],[78]]</f>
        <v>1.3296409139062498E-7</v>
      </c>
      <c r="CC169" s="10">
        <f>3/24000000*OO[[#This Row],[137 (06JUL1985 00:00:00)-Water Temperature (C)]]*OO[[#This Row],[79]]</f>
        <v>1.2655056791872499E-7</v>
      </c>
      <c r="CD169" s="10">
        <f>3/24000000*OO[[#This Row],[138 (06JUL1985 03:00:00)-Water Temperature (C)]]*OO[[#This Row],[80]]</f>
        <v>1.2667156502700002E-7</v>
      </c>
      <c r="CE169" s="10">
        <f>3/24000000*OO[[#This Row],[139 (06JUL1985 06:00:00)-Water Temperature (C)]]*OO[[#This Row],[81]]</f>
        <v>1.2539430197800001E-7</v>
      </c>
      <c r="CF169" s="10">
        <f>3/24000000*OO[[#This Row],[140 (06JUL1985 09:00:00)-Water Temperature (C)]]*OO[[#This Row],[82]]</f>
        <v>1.2299531882077499E-7</v>
      </c>
      <c r="CG169" s="10">
        <f>3/24000000*OO[[#This Row],[141 (06JUL1985 12:00:00)-Water Temperature (C)]]*OO[[#This Row],[83]]</f>
        <v>1.2191580876674998E-7</v>
      </c>
      <c r="CH169" s="10">
        <f>3/24000000*OO[[#This Row],[142 (06JUL1985 15:00:00)-Water Temperature (C)]]*OO[[#This Row],[84]]</f>
        <v>1.1857251866475001E-7</v>
      </c>
      <c r="CI169" s="10">
        <f>3/24000000*OO[[#This Row],[143 (06JUL1985 18:00:00)-Water Temperature (C)]]*OO[[#This Row],[85]]</f>
        <v>1.123942563684E-7</v>
      </c>
      <c r="CJ169" s="10">
        <f>3/24000000*OO[[#This Row],[144 (06JUL1985 21:00:00)-Water Temperature (C)]]*OO[[#This Row],[86]]</f>
        <v>1.0718695722866249E-7</v>
      </c>
      <c r="CK169" s="10">
        <f>3/24000000*OO[[#This Row],[145 (07JUL1985 00:00:00)-Water Temperature (C)]]*OO[[#This Row],[87]]</f>
        <v>1.0500582015506251E-7</v>
      </c>
      <c r="CL169" s="10">
        <f>3/24000000*OO[[#This Row],[146 (07JUL1985 03:00:00)-Water Temperature (C)]]*OO[[#This Row],[88]]</f>
        <v>1.071397220373E-7</v>
      </c>
      <c r="CM169" s="10">
        <f>3/24000000*OO[[#This Row],[147 (07JUL1985 06:00:00)-Water Temperature (C)]]*OO[[#This Row],[89]]</f>
        <v>1.0792573850643749E-7</v>
      </c>
      <c r="CN169" s="10">
        <f>3/24000000*OO[[#This Row],[148 (07JUL1985 09:00:00)-Water Temperature (C)]]*OO[[#This Row],[90]]</f>
        <v>1.0636979024542499E-7</v>
      </c>
      <c r="CO169" s="10">
        <f>3/24000000*OO[[#This Row],[149 (07JUL1985 12:00:00)-Water Temperature (C)]]*OO[[#This Row],[91]]</f>
        <v>1.0399869263600001E-7</v>
      </c>
      <c r="CP169" s="10">
        <f>3/24000000*OO[[#This Row],[150 (07JUL1985 15:00:00)-Water Temperature (C)]]*OO[[#This Row],[92]]</f>
        <v>9.9405597241249996E-8</v>
      </c>
      <c r="CQ169" s="10">
        <f>3/24000000*OO[[#This Row],[151 (07JUL1985 18:00:00)-Water Temperature (C)]]*OO[[#This Row],[93]]</f>
        <v>9.4415103776175007E-8</v>
      </c>
      <c r="CR169" s="10">
        <f>3/24000000*OO[[#This Row],[152 (07JUL1985 21:00:00)-Water Temperature (C)]]*OO[[#This Row],[94]]</f>
        <v>9.0552300162150011E-8</v>
      </c>
      <c r="CS169" s="10">
        <f>3/24000000*OO[[#This Row],[153 (08JUL1985 00:00:00)-Water Temperature (C)]]*OO[[#This Row],[95]]</f>
        <v>8.6911294891712503E-8</v>
      </c>
      <c r="CT169" s="10">
        <f>3/24000000*OO[[#This Row],[154 (08JUL1985 03:00:00)-Water Temperature (C)]]*OO[[#This Row],[96]]</f>
        <v>8.3312060788687509E-8</v>
      </c>
      <c r="CU169" s="10">
        <f>3/24000000*OO[[#This Row],[155 (08JUL1985 06:00:00)-Water Temperature (C)]]*OO[[#This Row],[97]]</f>
        <v>7.998634156155E-8</v>
      </c>
      <c r="CV169" s="10">
        <f>3/24000000*OO[[#This Row],[156 (08JUL1985 09:00:00)-Water Temperature (C)]]*OO[[#This Row],[98]]</f>
        <v>7.5050818729024995E-8</v>
      </c>
      <c r="CW169" s="10">
        <f>3/24000000*OO[[#This Row],[157 (08JUL1985 12:00:00)-Water Temperature (C)]]*OO[[#This Row],[99]]</f>
        <v>7.0543902290799991E-8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2.1237512885184147E-36</v>
      </c>
      <c r="I170" s="10">
        <f>3/24*OO[[#This Row],[65 (27JUN1985 00:00:00)-Water Temperature (C)]]*OO[[#This Row],[7]]/SUM(OO[7])</f>
        <v>5.702048652675507E-25</v>
      </c>
      <c r="J170" s="10">
        <f>3/24*OO[[#This Row],[66 (27JUN1985 03:00:00)-Water Temperature (C)]]*OO[[#This Row],[8]]/SUM(OO[8])</f>
        <v>5.260034095546622E-13</v>
      </c>
      <c r="K170" s="10">
        <f>3/24*OO[[#This Row],[67 (27JUN1985 06:00:00)-Water Temperature (C)]]*OO[[#This Row],[9]]/SUM(OO[9])</f>
        <v>2.4385143672226348E-7</v>
      </c>
      <c r="L170" s="10">
        <f>3/24*OO[[#This Row],[68 (27JUN1985 09:00:00)-Water Temperature (C)]]*OO[[#This Row],[10]]/SUM(OO[10])</f>
        <v>1.0805677951887916E-4</v>
      </c>
      <c r="M170" s="10">
        <f>3/24*OO[[#This Row],[69 (27JUN1985 12:00:00)-Water Temperature (C)]]*OO[[#This Row],[11]]/SUM(OO[11])</f>
        <v>4.1966641351928145E-3</v>
      </c>
      <c r="N170" s="10">
        <f>3/24*OO[[#This Row],[70 (27JUN1985 15:00:00)-Water Temperature (C)]]*OO[[#This Row],[12]]/SUM(OO[12])</f>
        <v>3.2826666589520687E-2</v>
      </c>
      <c r="O170" s="10">
        <f>3/24*OO[[#This Row],[71 (27JUN1985 18:00:00)-Water Temperature (C)]]*OO[[#This Row],[13]]/SUM(OO[13])</f>
        <v>7.845545974865438E-2</v>
      </c>
      <c r="P170" s="10">
        <f>3/24*OO[[#This Row],[72 (27JUN1985 21:00:00)-Water Temperature (C)]]*OO[[#This Row],[14]]/SUM(OO[14])</f>
        <v>7.562367180691569E-2</v>
      </c>
      <c r="Q170" s="10">
        <f>3/24*OO[[#This Row],[73 (28JUN1985 00:00:00)-Water Temperature (C)]]*OO[[#This Row],[15]]/SUM(OO[15])</f>
        <v>3.6301768651853257E-2</v>
      </c>
      <c r="R170" s="10">
        <f>3/24*OO[[#This Row],[74 (28JUN1985 03:00:00)-Water Temperature (C)]]*OO[[#This Row],[16]]/SUM(OO[16])</f>
        <v>1.0179035015131803E-2</v>
      </c>
      <c r="S170" s="10">
        <f>3/24*OO[[#This Row],[75 (28JUN1985 06:00:00)-Water Temperature (C)]]*OO[[#This Row],[17]]/SUM(OO[17])</f>
        <v>1.9232354446151638E-3</v>
      </c>
      <c r="T170" s="10">
        <f>3/24*OO[[#This Row],[76 (28JUN1985 09:00:00)-Water Temperature (C)]]*OO[[#This Row],[18]]/SUM(OO[18])</f>
        <v>3.0778341135379532E-4</v>
      </c>
      <c r="U170" s="10">
        <f>3/24*OO[[#This Row],[77 (28JUN1985 12:00:00)-Water Temperature (C)]]*OO[[#This Row],[19]]/SUM(OO[19])</f>
        <v>8.034685072304864E-5</v>
      </c>
      <c r="V170" s="10">
        <f>3/24000000*OO[[#This Row],[78 (28JUN1985 15:00:00)-Water Temperature (C)]]*OO[[#This Row],[20]]</f>
        <v>5.6378420731849989E-5</v>
      </c>
      <c r="W170" s="10">
        <f>3/24000000*OO[[#This Row],[79 (28JUN1985 18:00:00)-Water Temperature (C)]]*OO[[#This Row],[21]]</f>
        <v>5.7466379406150006E-5</v>
      </c>
      <c r="X170" s="10">
        <f>3/24000000*OO[[#This Row],[80 (28JUN1985 21:00:00)-Water Temperature (C)]]*OO[[#This Row],[22]]</f>
        <v>5.9400438438799996E-5</v>
      </c>
      <c r="Y170" s="10">
        <f>3/24000000*OO[[#This Row],[81 (29JUN1985 00:00:00)-Water Temperature (C)]]*OO[[#This Row],[23]]</f>
        <v>5.8095946312462492E-5</v>
      </c>
      <c r="Z170" s="10">
        <f>3/24000000*OO[[#This Row],[82 (29JUN1985 03:00:00)-Water Temperature (C)]]*OO[[#This Row],[24]]</f>
        <v>5.4850338965375E-5</v>
      </c>
      <c r="AA170" s="10">
        <f>3/24000000*OO[[#This Row],[83 (29JUN1985 06:00:00)-Water Temperature (C)]]*OO[[#This Row],[25]]</f>
        <v>5.0938010038012501E-5</v>
      </c>
      <c r="AB170" s="10">
        <f>3/24000000*OO[[#This Row],[84 (29JUN1985 09:00:00)-Water Temperature (C)]]*OO[[#This Row],[26]]</f>
        <v>4.60965717898125E-5</v>
      </c>
      <c r="AC170" s="10">
        <f>3/24000000*OO[[#This Row],[85 (29JUN1985 12:00:00)-Water Temperature (C)]]*OO[[#This Row],[27]]</f>
        <v>4.1318524310675002E-5</v>
      </c>
      <c r="AD170" s="10">
        <f>3/24000000*OO[[#This Row],[86 (29JUN1985 15:00:00)-Water Temperature (C)]]*OO[[#This Row],[28]]</f>
        <v>3.6625935330599995E-5</v>
      </c>
      <c r="AE170" s="10">
        <f>3/24000000*OO[[#This Row],[88 (29JUN1985 21:00:00)-Water Temperature (C)]]*OO[[#This Row],[30]]</f>
        <v>2.8864394524687496E-5</v>
      </c>
      <c r="AF170" s="10">
        <f>3/24000000*OO[[#This Row],[88 (29JUN1985 21:00:00)-Water Temperature (C)]]*OO[[#This Row],[30]]</f>
        <v>2.8864394524687496E-5</v>
      </c>
      <c r="AG170" s="10">
        <f>3/24000000*OO[[#This Row],[89 (30JUN1985 00:00:00)-Water Temperature (C)]]*OO[[#This Row],[31]]</f>
        <v>2.55316624031625E-5</v>
      </c>
      <c r="AH170" s="10">
        <f>3/24000000*OO[[#This Row],[90 (30JUN1985 03:00:00)-Water Temperature (C)]]*OO[[#This Row],[32]]</f>
        <v>2.2840248757117496E-5</v>
      </c>
      <c r="AI170" s="10">
        <f>3/24000000*OO[[#This Row],[91 (30JUN1985 06:00:00)-Water Temperature (C)]]*OO[[#This Row],[33]]</f>
        <v>2.0424673298519998E-5</v>
      </c>
      <c r="AJ170" s="10">
        <f>3/24000000*OO[[#This Row],[92 (30JUN1985 09:00:00)-Water Temperature (C)]]*OO[[#This Row],[34]]</f>
        <v>1.8213402980789996E-5</v>
      </c>
      <c r="AK170" s="10">
        <f>3/24000000*OO[[#This Row],[93 (30JUN1985 12:00:00)-Water Temperature (C)]]*OO[[#This Row],[35]]</f>
        <v>1.6117933439250003E-5</v>
      </c>
      <c r="AL170" s="10">
        <f>3/24000000*OO[[#This Row],[94 (30JUN1985 15:00:00)-Water Temperature (C)]]*OO[[#This Row],[36]]</f>
        <v>1.4048342137694998E-5</v>
      </c>
      <c r="AM170" s="10">
        <f>3/24000000*OO[[#This Row],[95 (30JUN1985 18:00:00)-Water Temperature (C)]]*OO[[#This Row],[37]]</f>
        <v>1.2203313112659999E-5</v>
      </c>
      <c r="AN170" s="10">
        <f>3/24000000*OO[[#This Row],[96 (30JUN1985 21:00:00)-Water Temperature (C)]]*OO[[#This Row],[38]]</f>
        <v>1.0726736071162498E-5</v>
      </c>
      <c r="AO170" s="10">
        <f>3/24000000*OO[[#This Row],[97 (01JUL1985 00:00:00)-Water Temperature (C)]]*OO[[#This Row],[39]]</f>
        <v>9.6008528771999988E-6</v>
      </c>
      <c r="AP170" s="10">
        <f>3/24000000*OO[[#This Row],[98 (01JUL1985 03:00:00)-Water Temperature (C)]]*OO[[#This Row],[40]]</f>
        <v>8.9551228557287503E-6</v>
      </c>
      <c r="AQ170" s="10">
        <f>3/24000000*OO[[#This Row],[99 (01JUL1985 06:00:00)-Water Temperature (C)]]*OO[[#This Row],[41]]</f>
        <v>8.1836689336499995E-6</v>
      </c>
      <c r="AR170" s="10">
        <f>3/24000000*OO[[#This Row],[100 (01JUL1985 09:00:00)-Water Temperature (C)]]*OO[[#This Row],[42]]</f>
        <v>7.2962763478312491E-6</v>
      </c>
      <c r="AS170" s="10">
        <f>3/24000000*OO[[#This Row],[101 (01JUL1985 12:00:00)-Water Temperature (C)]]*OO[[#This Row],[43]]</f>
        <v>6.3803409962324993E-6</v>
      </c>
      <c r="AT170" s="10">
        <f>3/24000000*OO[[#This Row],[102 (01JUL1985 15:00:00)-Water Temperature (C)]]*OO[[#This Row],[44]]</f>
        <v>5.51659530448125E-6</v>
      </c>
      <c r="AU170" s="10">
        <f>3/24000000*OO[[#This Row],[103 (01JUL1985 18:00:00)-Water Temperature (C)]]*OO[[#This Row],[45]]</f>
        <v>4.7355385600574991E-6</v>
      </c>
      <c r="AV170" s="10">
        <f>3/24000000*OO[[#This Row],[104 (01JUL1985 21:00:00)-Water Temperature (C)]]*OO[[#This Row],[46]]</f>
        <v>4.0326593430937496E-6</v>
      </c>
      <c r="AW170" s="10">
        <f>3/24000000*OO[[#This Row],[105 (02JUL1985 00:00:00)-Water Temperature (C)]]*OO[[#This Row],[47]]</f>
        <v>3.3539842135799997E-6</v>
      </c>
      <c r="AX170" s="10">
        <f>3/24000000*OO[[#This Row],[106 (02JUL1985 03:00:00)-Water Temperature (C)]]*OO[[#This Row],[48]]</f>
        <v>2.7395202869336246E-6</v>
      </c>
      <c r="AY170" s="10">
        <f>3/24000000*OO[[#This Row],[107 (02JUL1985 06:00:00)-Water Temperature (C)]]*OO[[#This Row],[49]]</f>
        <v>2.0784212970702499E-6</v>
      </c>
      <c r="AZ170" s="10">
        <f>3/24000000*OO[[#This Row],[108 (02JUL1985 09:00:00)-Water Temperature (C)]]*OO[[#This Row],[50]]</f>
        <v>1.4932863195596249E-6</v>
      </c>
      <c r="BA170" s="10">
        <f>3/24000000*OO[[#This Row],[109 (02JUL1985 12:00:00)-Water Temperature (C)]]*OO[[#This Row],[51]]</f>
        <v>1.071949462523E-6</v>
      </c>
      <c r="BB170" s="10">
        <f>3/24000000*OO[[#This Row],[110 (02JUL1985 15:00:00)-Water Temperature (C)]]*OO[[#This Row],[52]]</f>
        <v>7.9023604688599992E-7</v>
      </c>
      <c r="BC170" s="10">
        <f>3/24000000*OO[[#This Row],[111 (02JUL1985 18:00:00)-Water Temperature (C)]]*OO[[#This Row],[53]]</f>
        <v>6.1246138608125001E-7</v>
      </c>
      <c r="BD170" s="10">
        <f>3/24000000*OO[[#This Row],[112 (02JUL1985 21:00:00)-Water Temperature (C)]]*OO[[#This Row],[54]]</f>
        <v>5.1078330784875005E-7</v>
      </c>
      <c r="BE170" s="10">
        <f>3/24000000*OO[[#This Row],[113 (03JUL1985 00:00:00)-Water Temperature (C)]]*OO[[#This Row],[55]]</f>
        <v>4.5175659771249993E-7</v>
      </c>
      <c r="BF170" s="10">
        <f>3/24000000*OO[[#This Row],[114 (03JUL1985 03:00:00)-Water Temperature (C)]]*OO[[#This Row],[56]]</f>
        <v>4.2505792921599999E-7</v>
      </c>
      <c r="BG170" s="10">
        <f>3/24000000*OO[[#This Row],[115 (03JUL1985 06:00:00)-Water Temperature (C)]]*OO[[#This Row],[57]]</f>
        <v>4.0458448350775003E-7</v>
      </c>
      <c r="BH170" s="10">
        <f>3/24000000*OO[[#This Row],[116 (03JUL1985 09:00:00)-Water Temperature (C)]]*OO[[#This Row],[58]]</f>
        <v>3.81901481580125E-7</v>
      </c>
      <c r="BI170" s="10">
        <f>3/24000000*OO[[#This Row],[117 (03JUL1985 12:00:00)-Water Temperature (C)]]*OO[[#This Row],[59]]</f>
        <v>3.5900236085037498E-7</v>
      </c>
      <c r="BJ170" s="10">
        <f>3/24000000*OO[[#This Row],[118 (03JUL1985 15:00:00)-Water Temperature (C)]]*OO[[#This Row],[60]]</f>
        <v>3.3154066857949998E-7</v>
      </c>
      <c r="BK170" s="10">
        <f>3/24000000*OO[[#This Row],[119 (03JUL1985 18:00:00)-Water Temperature (C)]]*OO[[#This Row],[61]]</f>
        <v>3.0519059613999997E-7</v>
      </c>
      <c r="BL170" s="10">
        <f>3/24000000*OO[[#This Row],[120 (03JUL1985 21:00:00)-Water Temperature (C)]]*OO[[#This Row],[62]]</f>
        <v>2.85070877831625E-7</v>
      </c>
      <c r="BM170" s="10">
        <f>3/24000000*OO[[#This Row],[121 (04JUL1985 00:00:00)-Water Temperature (C)]]*OO[[#This Row],[63]]</f>
        <v>2.6960812385579996E-7</v>
      </c>
      <c r="BN170" s="10">
        <f>3/24000000*OO[[#This Row],[122 (04JUL1985 03:00:00)-Water Temperature (C)]]*OO[[#This Row],[64]]</f>
        <v>2.6206161018862494E-7</v>
      </c>
      <c r="BO170" s="10">
        <f>3/24000000*OO[[#This Row],[123 (04JUL1985 06:00:00)-Water Temperature (C)]]*OO[[#This Row],[65]]</f>
        <v>2.500235287449875E-7</v>
      </c>
      <c r="BP170" s="10">
        <f>3/24000000*OO[[#This Row],[124 (04JUL1985 09:00:00)-Water Temperature (C)]]*OO[[#This Row],[66]]</f>
        <v>2.3662878564509998E-7</v>
      </c>
      <c r="BQ170" s="10">
        <f>3/24000000*OO[[#This Row],[125 (04JUL1985 12:00:00)-Water Temperature (C)]]*OO[[#This Row],[67]]</f>
        <v>2.2042471526806249E-7</v>
      </c>
      <c r="BR170" s="10">
        <f>3/24000000*OO[[#This Row],[126 (04JUL1985 15:00:00)-Water Temperature (C)]]*OO[[#This Row],[68]]</f>
        <v>2.0559334660926248E-7</v>
      </c>
      <c r="BS170" s="10">
        <f>3/24000000*OO[[#This Row],[127 (04JUL1985 18:00:00)-Water Temperature (C)]]*OO[[#This Row],[69]]</f>
        <v>1.9554877549099999E-7</v>
      </c>
      <c r="BT170" s="10">
        <f>3/24000000*OO[[#This Row],[128 (04JUL1985 21:00:00)-Water Temperature (C)]]*OO[[#This Row],[70]]</f>
        <v>1.8737708902200002E-7</v>
      </c>
      <c r="BU170" s="10">
        <f>3/24000000*OO[[#This Row],[129 (05JUL1985 00:00:00)-Water Temperature (C)]]*OO[[#This Row],[71]]</f>
        <v>1.8028634332187499E-7</v>
      </c>
      <c r="BV170" s="10">
        <f>3/24000000*OO[[#This Row],[130 (05JUL1985 03:00:00)-Water Temperature (C)]]*OO[[#This Row],[72]]</f>
        <v>1.7815816084781248E-7</v>
      </c>
      <c r="BW170" s="10">
        <f>3/24000000*OO[[#This Row],[131 (05JUL1985 06:00:00)-Water Temperature (C)]]*OO[[#This Row],[73]]</f>
        <v>1.728312283614E-7</v>
      </c>
      <c r="BX170" s="10">
        <f>3/24000000*OO[[#This Row],[132 (05JUL1985 09:00:00)-Water Temperature (C)]]*OO[[#This Row],[74]]</f>
        <v>1.6518232187383749E-7</v>
      </c>
      <c r="BY170" s="10">
        <f>3/24000000*OO[[#This Row],[133 (05JUL1985 12:00:00)-Water Temperature (C)]]*OO[[#This Row],[75]]</f>
        <v>1.5736747180106251E-7</v>
      </c>
      <c r="BZ170" s="10">
        <f>3/24000000*OO[[#This Row],[134 (05JUL1985 15:00:00)-Water Temperature (C)]]*OO[[#This Row],[76]]</f>
        <v>1.4767562016708752E-7</v>
      </c>
      <c r="CA170" s="10">
        <f>3/24000000*OO[[#This Row],[135 (05JUL1985 18:00:00)-Water Temperature (C)]]*OO[[#This Row],[77]]</f>
        <v>1.3727085177564999E-7</v>
      </c>
      <c r="CB170" s="10">
        <f>3/24000000*OO[[#This Row],[136 (05JUL1985 21:00:00)-Water Temperature (C)]]*OO[[#This Row],[78]]</f>
        <v>1.2833261841563751E-7</v>
      </c>
      <c r="CC170" s="10">
        <f>3/24000000*OO[[#This Row],[137 (06JUL1985 00:00:00)-Water Temperature (C)]]*OO[[#This Row],[79]]</f>
        <v>1.2201919819200001E-7</v>
      </c>
      <c r="CD170" s="10">
        <f>3/24000000*OO[[#This Row],[138 (06JUL1985 03:00:00)-Water Temperature (C)]]*OO[[#This Row],[80]]</f>
        <v>1.2204037923810001E-7</v>
      </c>
      <c r="CE170" s="10">
        <f>3/24000000*OO[[#This Row],[139 (06JUL1985 06:00:00)-Water Temperature (C)]]*OO[[#This Row],[81]]</f>
        <v>1.2095355827609999E-7</v>
      </c>
      <c r="CF170" s="10">
        <f>3/24000000*OO[[#This Row],[140 (06JUL1985 09:00:00)-Water Temperature (C)]]*OO[[#This Row],[82]]</f>
        <v>1.1864884544100001E-7</v>
      </c>
      <c r="CG170" s="10">
        <f>3/24000000*OO[[#This Row],[141 (06JUL1985 12:00:00)-Water Temperature (C)]]*OO[[#This Row],[83]]</f>
        <v>1.175512117707E-7</v>
      </c>
      <c r="CH170" s="10">
        <f>3/24000000*OO[[#This Row],[142 (06JUL1985 15:00:00)-Water Temperature (C)]]*OO[[#This Row],[84]]</f>
        <v>1.142828274178125E-7</v>
      </c>
      <c r="CI170" s="10">
        <f>3/24000000*OO[[#This Row],[143 (06JUL1985 18:00:00)-Water Temperature (C)]]*OO[[#This Row],[85]]</f>
        <v>1.0824314768890001E-7</v>
      </c>
      <c r="CJ170" s="10">
        <f>3/24000000*OO[[#This Row],[144 (06JUL1985 21:00:00)-Water Temperature (C)]]*OO[[#This Row],[86]]</f>
        <v>1.0307981166901248E-7</v>
      </c>
      <c r="CK170" s="10">
        <f>3/24000000*OO[[#This Row],[145 (07JUL1985 00:00:00)-Water Temperature (C)]]*OO[[#This Row],[87]]</f>
        <v>1.008071609687625E-7</v>
      </c>
      <c r="CL170" s="10">
        <f>3/24000000*OO[[#This Row],[146 (07JUL1985 03:00:00)-Water Temperature (C)]]*OO[[#This Row],[88]]</f>
        <v>1.0285232274319999E-7</v>
      </c>
      <c r="CM170" s="10">
        <f>3/24000000*OO[[#This Row],[147 (07JUL1985 06:00:00)-Water Temperature (C)]]*OO[[#This Row],[89]]</f>
        <v>1.0378414330952499E-7</v>
      </c>
      <c r="CN170" s="10">
        <f>3/24000000*OO[[#This Row],[148 (07JUL1985 09:00:00)-Water Temperature (C)]]*OO[[#This Row],[90]]</f>
        <v>1.0239600091968749E-7</v>
      </c>
      <c r="CO170" s="10">
        <f>3/24000000*OO[[#This Row],[149 (07JUL1985 12:00:00)-Water Temperature (C)]]*OO[[#This Row],[91]]</f>
        <v>1.0012657687E-7</v>
      </c>
      <c r="CP170" s="10">
        <f>3/24000000*OO[[#This Row],[150 (07JUL1985 15:00:00)-Water Temperature (C)]]*OO[[#This Row],[92]]</f>
        <v>9.5732830010849996E-8</v>
      </c>
      <c r="CQ170" s="10">
        <f>3/24000000*OO[[#This Row],[151 (07JUL1985 18:00:00)-Water Temperature (C)]]*OO[[#This Row],[93]]</f>
        <v>9.0823439615062489E-8</v>
      </c>
      <c r="CR170" s="10">
        <f>3/24000000*OO[[#This Row],[152 (07JUL1985 21:00:00)-Water Temperature (C)]]*OO[[#This Row],[94]]</f>
        <v>8.7034111948999994E-8</v>
      </c>
      <c r="CS170" s="10">
        <f>3/24000000*OO[[#This Row],[153 (08JUL1985 00:00:00)-Water Temperature (C)]]*OO[[#This Row],[95]]</f>
        <v>8.3585681891774987E-8</v>
      </c>
      <c r="CT170" s="10">
        <f>3/24000000*OO[[#This Row],[154 (08JUL1985 03:00:00)-Water Temperature (C)]]*OO[[#This Row],[96]]</f>
        <v>8.0301617304999995E-8</v>
      </c>
      <c r="CU170" s="10">
        <f>3/24000000*OO[[#This Row],[155 (08JUL1985 06:00:00)-Water Temperature (C)]]*OO[[#This Row],[97]]</f>
        <v>7.7194164601874993E-8</v>
      </c>
      <c r="CV170" s="10">
        <f>3/24000000*OO[[#This Row],[156 (08JUL1985 09:00:00)-Water Temperature (C)]]*OO[[#This Row],[98]]</f>
        <v>7.2468907997212503E-8</v>
      </c>
      <c r="CW170" s="10">
        <f>3/24000000*OO[[#This Row],[157 (08JUL1985 12:00:00)-Water Temperature (C)]]*OO[[#This Row],[99]]</f>
        <v>6.8051993424612489E-8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4.2030492195401741E-37</v>
      </c>
      <c r="I171" s="10">
        <f>3/24*OO[[#This Row],[65 (27JUN1985 00:00:00)-Water Temperature (C)]]*OO[[#This Row],[7]]/SUM(OO[7])</f>
        <v>1.0516814505771891E-25</v>
      </c>
      <c r="J171" s="10">
        <f>3/24*OO[[#This Row],[66 (27JUN1985 03:00:00)-Water Temperature (C)]]*OO[[#This Row],[8]]/SUM(OO[8])</f>
        <v>9.3909240245719127E-14</v>
      </c>
      <c r="K171" s="10">
        <f>3/24*OO[[#This Row],[67 (27JUN1985 06:00:00)-Water Temperature (C)]]*OO[[#This Row],[9]]/SUM(OO[9])</f>
        <v>1.3796335393351428E-7</v>
      </c>
      <c r="L171" s="10">
        <f>3/24*OO[[#This Row],[68 (27JUN1985 09:00:00)-Water Temperature (C)]]*OO[[#This Row],[10]]/SUM(OO[10])</f>
        <v>7.8212377472856821E-5</v>
      </c>
      <c r="M171" s="10">
        <f>3/24*OO[[#This Row],[69 (27JUN1985 12:00:00)-Water Temperature (C)]]*OO[[#This Row],[11]]/SUM(OO[11])</f>
        <v>3.5651894529345834E-3</v>
      </c>
      <c r="N171" s="10">
        <f>3/24*OO[[#This Row],[70 (27JUN1985 15:00:00)-Water Temperature (C)]]*OO[[#This Row],[12]]/SUM(OO[12])</f>
        <v>3.150962472542003E-2</v>
      </c>
      <c r="O171" s="10">
        <f>3/24*OO[[#This Row],[71 (27JUN1985 18:00:00)-Water Temperature (C)]]*OO[[#This Row],[13]]/SUM(OO[13])</f>
        <v>8.3341096470686063E-2</v>
      </c>
      <c r="P171" s="10">
        <f>3/24*OO[[#This Row],[72 (27JUN1985 21:00:00)-Water Temperature (C)]]*OO[[#This Row],[14]]/SUM(OO[14])</f>
        <v>8.7354231990794298E-2</v>
      </c>
      <c r="Q171" s="10">
        <f>3/24*OO[[#This Row],[73 (28JUN1985 00:00:00)-Water Temperature (C)]]*OO[[#This Row],[15]]/SUM(OO[15])</f>
        <v>4.49593478522088E-2</v>
      </c>
      <c r="R171" s="10">
        <f>3/24*OO[[#This Row],[74 (28JUN1985 03:00:00)-Water Temperature (C)]]*OO[[#This Row],[16]]/SUM(OO[16])</f>
        <v>1.3344745841465541E-2</v>
      </c>
      <c r="S171" s="10">
        <f>3/24*OO[[#This Row],[75 (28JUN1985 06:00:00)-Water Temperature (C)]]*OO[[#This Row],[17]]/SUM(OO[17])</f>
        <v>2.6263595263353958E-3</v>
      </c>
      <c r="T171" s="10">
        <f>3/24*OO[[#This Row],[76 (28JUN1985 09:00:00)-Water Temperature (C)]]*OO[[#This Row],[18]]/SUM(OO[18])</f>
        <v>4.2023544155998083E-4</v>
      </c>
      <c r="U171" s="10">
        <f>3/24*OO[[#This Row],[77 (28JUN1985 12:00:00)-Water Temperature (C)]]*OO[[#This Row],[19]]/SUM(OO[19])</f>
        <v>9.8689438508125512E-5</v>
      </c>
      <c r="V171" s="10">
        <f>3/24000000*OO[[#This Row],[78 (28JUN1985 15:00:00)-Water Temperature (C)]]*OO[[#This Row],[20]]</f>
        <v>6.2998623166500006E-5</v>
      </c>
      <c r="W171" s="10">
        <f>3/24000000*OO[[#This Row],[79 (28JUN1985 18:00:00)-Water Temperature (C)]]*OO[[#This Row],[21]]</f>
        <v>6.308292188957499E-5</v>
      </c>
      <c r="X171" s="10">
        <f>3/24000000*OO[[#This Row],[80 (28JUN1985 21:00:00)-Water Temperature (C)]]*OO[[#This Row],[22]]</f>
        <v>6.5298859904499993E-5</v>
      </c>
      <c r="Y171" s="10">
        <f>3/24000000*OO[[#This Row],[81 (29JUN1985 00:00:00)-Water Temperature (C)]]*OO[[#This Row],[23]]</f>
        <v>6.4177171518450002E-5</v>
      </c>
      <c r="Z171" s="10">
        <f>3/24000000*OO[[#This Row],[82 (29JUN1985 03:00:00)-Water Temperature (C)]]*OO[[#This Row],[24]]</f>
        <v>6.0780306060374992E-5</v>
      </c>
      <c r="AA171" s="10">
        <f>3/24000000*OO[[#This Row],[83 (29JUN1985 06:00:00)-Water Temperature (C)]]*OO[[#This Row],[25]]</f>
        <v>5.6455030961587495E-5</v>
      </c>
      <c r="AB171" s="10">
        <f>3/24000000*OO[[#This Row],[84 (29JUN1985 09:00:00)-Water Temperature (C)]]*OO[[#This Row],[26]]</f>
        <v>5.1015424091225E-5</v>
      </c>
      <c r="AC171" s="10">
        <f>3/24000000*OO[[#This Row],[85 (29JUN1985 12:00:00)-Water Temperature (C)]]*OO[[#This Row],[27]]</f>
        <v>4.5569423108225007E-5</v>
      </c>
      <c r="AD171" s="10">
        <f>3/24000000*OO[[#This Row],[86 (29JUN1985 15:00:00)-Water Temperature (C)]]*OO[[#This Row],[28]]</f>
        <v>4.0222031561074997E-5</v>
      </c>
      <c r="AE171" s="10">
        <f>3/24000000*OO[[#This Row],[88 (29JUN1985 21:00:00)-Water Temperature (C)]]*OO[[#This Row],[30]]</f>
        <v>3.1486978930275E-5</v>
      </c>
      <c r="AF171" s="10">
        <f>3/24000000*OO[[#This Row],[88 (29JUN1985 21:00:00)-Water Temperature (C)]]*OO[[#This Row],[30]]</f>
        <v>3.1486978930275E-5</v>
      </c>
      <c r="AG171" s="10">
        <f>3/24000000*OO[[#This Row],[89 (30JUN1985 00:00:00)-Water Temperature (C)]]*OO[[#This Row],[31]]</f>
        <v>2.7772329835937498E-5</v>
      </c>
      <c r="AH171" s="10">
        <f>3/24000000*OO[[#This Row],[90 (30JUN1985 03:00:00)-Water Temperature (C)]]*OO[[#This Row],[32]]</f>
        <v>2.4806614092559999E-5</v>
      </c>
      <c r="AI171" s="10">
        <f>3/24000000*OO[[#This Row],[91 (30JUN1985 06:00:00)-Water Temperature (C)]]*OO[[#This Row],[33]]</f>
        <v>2.2167671460712498E-5</v>
      </c>
      <c r="AJ171" s="10">
        <f>3/24000000*OO[[#This Row],[92 (30JUN1985 09:00:00)-Water Temperature (C)]]*OO[[#This Row],[34]]</f>
        <v>1.9731431479375E-5</v>
      </c>
      <c r="AK171" s="10">
        <f>3/24000000*OO[[#This Row],[93 (30JUN1985 12:00:00)-Water Temperature (C)]]*OO[[#This Row],[35]]</f>
        <v>1.73910814427775E-5</v>
      </c>
      <c r="AL171" s="10">
        <f>3/24000000*OO[[#This Row],[94 (30JUN1985 15:00:00)-Water Temperature (C)]]*OO[[#This Row],[36]]</f>
        <v>1.5071853130829999E-5</v>
      </c>
      <c r="AM171" s="10">
        <f>3/24000000*OO[[#This Row],[95 (30JUN1985 18:00:00)-Water Temperature (C)]]*OO[[#This Row],[37]]</f>
        <v>1.30171327279125E-5</v>
      </c>
      <c r="AN171" s="10">
        <f>3/24000000*OO[[#This Row],[96 (30JUN1985 21:00:00)-Water Temperature (C)]]*OO[[#This Row],[38]]</f>
        <v>1.1383811167548747E-5</v>
      </c>
      <c r="AO171" s="10">
        <f>3/24000000*OO[[#This Row],[97 (01JUL1985 00:00:00)-Water Temperature (C)]]*OO[[#This Row],[39]]</f>
        <v>1.01430704883725E-5</v>
      </c>
      <c r="AP171" s="10">
        <f>3/24000000*OO[[#This Row],[98 (01JUL1985 03:00:00)-Water Temperature (C)]]*OO[[#This Row],[40]]</f>
        <v>9.4390405355999983E-6</v>
      </c>
      <c r="AQ171" s="10">
        <f>3/24000000*OO[[#This Row],[99 (01JUL1985 06:00:00)-Water Temperature (C)]]*OO[[#This Row],[41]]</f>
        <v>8.632042848695E-6</v>
      </c>
      <c r="AR171" s="10">
        <f>3/24000000*OO[[#This Row],[100 (01JUL1985 09:00:00)-Water Temperature (C)]]*OO[[#This Row],[42]]</f>
        <v>7.6992263585924996E-6</v>
      </c>
      <c r="AS171" s="10">
        <f>3/24000000*OO[[#This Row],[101 (01JUL1985 12:00:00)-Water Temperature (C)]]*OO[[#This Row],[43]]</f>
        <v>6.7347124968124999E-6</v>
      </c>
      <c r="AT171" s="10">
        <f>3/24000000*OO[[#This Row],[102 (01JUL1985 15:00:00)-Water Temperature (C)]]*OO[[#This Row],[44]]</f>
        <v>5.8196892407849991E-6</v>
      </c>
      <c r="AU171" s="10">
        <f>3/24000000*OO[[#This Row],[103 (01JUL1985 18:00:00)-Water Temperature (C)]]*OO[[#This Row],[45]]</f>
        <v>4.9944432115012505E-6</v>
      </c>
      <c r="AV171" s="10">
        <f>3/24000000*OO[[#This Row],[104 (01JUL1985 21:00:00)-Water Temperature (C)]]*OO[[#This Row],[46]]</f>
        <v>4.25959927213125E-6</v>
      </c>
      <c r="AW171" s="10">
        <f>3/24000000*OO[[#This Row],[105 (02JUL1985 00:00:00)-Water Temperature (C)]]*OO[[#This Row],[47]]</f>
        <v>3.5609638418987501E-6</v>
      </c>
      <c r="AX171" s="10">
        <f>3/24000000*OO[[#This Row],[106 (02JUL1985 03:00:00)-Water Temperature (C)]]*OO[[#This Row],[48]]</f>
        <v>2.92933248680625E-6</v>
      </c>
      <c r="AY171" s="10">
        <f>3/24000000*OO[[#This Row],[107 (02JUL1985 06:00:00)-Water Temperature (C)]]*OO[[#This Row],[49]]</f>
        <v>2.2387772540568748E-6</v>
      </c>
      <c r="AZ171" s="10">
        <f>3/24000000*OO[[#This Row],[108 (02JUL1985 09:00:00)-Water Temperature (C)]]*OO[[#This Row],[50]]</f>
        <v>1.6130730203665002E-6</v>
      </c>
      <c r="BA171" s="10">
        <f>3/24000000*OO[[#This Row],[109 (02JUL1985 12:00:00)-Water Temperature (C)]]*OO[[#This Row],[51]]</f>
        <v>1.154908828373625E-6</v>
      </c>
      <c r="BB171" s="10">
        <f>3/24000000*OO[[#This Row],[110 (02JUL1985 15:00:00)-Water Temperature (C)]]*OO[[#This Row],[52]]</f>
        <v>8.4557459320199995E-7</v>
      </c>
      <c r="BC171" s="10">
        <f>3/24000000*OO[[#This Row],[111 (02JUL1985 18:00:00)-Water Temperature (C)]]*OO[[#This Row],[53]]</f>
        <v>6.50243788972875E-7</v>
      </c>
      <c r="BD171" s="10">
        <f>3/24000000*OO[[#This Row],[112 (02JUL1985 21:00:00)-Water Temperature (C)]]*OO[[#This Row],[54]]</f>
        <v>5.3849024566162494E-7</v>
      </c>
      <c r="BE171" s="10">
        <f>3/24000000*OO[[#This Row],[113 (03JUL1985 00:00:00)-Water Temperature (C)]]*OO[[#This Row],[55]]</f>
        <v>4.7412973624499991E-7</v>
      </c>
      <c r="BF171" s="10">
        <f>3/24000000*OO[[#This Row],[114 (03JUL1985 03:00:00)-Water Temperature (C)]]*OO[[#This Row],[56]]</f>
        <v>4.4521980156087507E-7</v>
      </c>
      <c r="BG171" s="10">
        <f>3/24000000*OO[[#This Row],[115 (03JUL1985 06:00:00)-Water Temperature (C)]]*OO[[#This Row],[57]]</f>
        <v>4.23912895758E-7</v>
      </c>
      <c r="BH171" s="10">
        <f>3/24000000*OO[[#This Row],[116 (03JUL1985 09:00:00)-Water Temperature (C)]]*OO[[#This Row],[58]]</f>
        <v>4.0021145011650004E-7</v>
      </c>
      <c r="BI171" s="10">
        <f>3/24000000*OO[[#This Row],[117 (03JUL1985 12:00:00)-Water Temperature (C)]]*OO[[#This Row],[59]]</f>
        <v>3.7603540949424996E-7</v>
      </c>
      <c r="BJ171" s="10">
        <f>3/24000000*OO[[#This Row],[118 (03JUL1985 15:00:00)-Water Temperature (C)]]*OO[[#This Row],[60]]</f>
        <v>3.4691752910850002E-7</v>
      </c>
      <c r="BK171" s="10">
        <f>3/24000000*OO[[#This Row],[119 (03JUL1985 18:00:00)-Water Temperature (C)]]*OO[[#This Row],[61]]</f>
        <v>3.1881482757249995E-7</v>
      </c>
      <c r="BL171" s="10">
        <f>3/24000000*OO[[#This Row],[120 (03JUL1985 21:00:00)-Water Temperature (C)]]*OO[[#This Row],[62]]</f>
        <v>2.9741428719449999E-7</v>
      </c>
      <c r="BM171" s="10">
        <f>3/24000000*OO[[#This Row],[121 (04JUL1985 00:00:00)-Water Temperature (C)]]*OO[[#This Row],[63]]</f>
        <v>2.8114486764299998E-7</v>
      </c>
      <c r="BN171" s="10">
        <f>3/24000000*OO[[#This Row],[122 (04JUL1985 03:00:00)-Water Temperature (C)]]*OO[[#This Row],[64]]</f>
        <v>2.7340862423836248E-7</v>
      </c>
      <c r="BO171" s="10">
        <f>3/24000000*OO[[#This Row],[123 (04JUL1985 06:00:00)-Water Temperature (C)]]*OO[[#This Row],[65]]</f>
        <v>2.61309687225925E-7</v>
      </c>
      <c r="BP171" s="10">
        <f>3/24000000*OO[[#This Row],[124 (04JUL1985 09:00:00)-Water Temperature (C)]]*OO[[#This Row],[66]]</f>
        <v>2.47474441618725E-7</v>
      </c>
      <c r="BQ171" s="10">
        <f>3/24000000*OO[[#This Row],[125 (04JUL1985 12:00:00)-Water Temperature (C)]]*OO[[#This Row],[67]]</f>
        <v>2.3062275359880001E-7</v>
      </c>
      <c r="BR171" s="10">
        <f>3/24000000*OO[[#This Row],[126 (04JUL1985 15:00:00)-Water Temperature (C)]]*OO[[#This Row],[68]]</f>
        <v>2.1490839279667499E-7</v>
      </c>
      <c r="BS171" s="10">
        <f>3/24000000*OO[[#This Row],[127 (04JUL1985 18:00:00)-Water Temperature (C)]]*OO[[#This Row],[69]]</f>
        <v>2.041699920559E-7</v>
      </c>
      <c r="BT171" s="10">
        <f>3/24000000*OO[[#This Row],[128 (04JUL1985 21:00:00)-Water Temperature (C)]]*OO[[#This Row],[70]]</f>
        <v>1.9545934320528752E-7</v>
      </c>
      <c r="BU171" s="10">
        <f>3/24000000*OO[[#This Row],[129 (05JUL1985 00:00:00)-Water Temperature (C)]]*OO[[#This Row],[71]]</f>
        <v>1.8803811081244998E-7</v>
      </c>
      <c r="BV171" s="10">
        <f>3/24000000*OO[[#This Row],[130 (05JUL1985 03:00:00)-Water Temperature (C)]]*OO[[#This Row],[72]]</f>
        <v>1.8580139073757498E-7</v>
      </c>
      <c r="BW171" s="10">
        <f>3/24000000*OO[[#This Row],[131 (05JUL1985 06:00:00)-Water Temperature (C)]]*OO[[#This Row],[73]]</f>
        <v>1.8045547444881249E-7</v>
      </c>
      <c r="BX171" s="10">
        <f>3/24000000*OO[[#This Row],[132 (05JUL1985 09:00:00)-Water Temperature (C)]]*OO[[#This Row],[74]]</f>
        <v>1.7253427505474998E-7</v>
      </c>
      <c r="BY171" s="10">
        <f>3/24000000*OO[[#This Row],[133 (05JUL1985 12:00:00)-Water Temperature (C)]]*OO[[#This Row],[75]]</f>
        <v>1.6445266571399999E-7</v>
      </c>
      <c r="BZ171" s="10">
        <f>3/24000000*OO[[#This Row],[134 (05JUL1985 15:00:00)-Water Temperature (C)]]*OO[[#This Row],[76]]</f>
        <v>1.5424507687899997E-7</v>
      </c>
      <c r="CA171" s="10">
        <f>3/24000000*OO[[#This Row],[135 (05JUL1985 18:00:00)-Water Temperature (C)]]*OO[[#This Row],[77]]</f>
        <v>1.433629236873E-7</v>
      </c>
      <c r="CB171" s="10">
        <f>3/24000000*OO[[#This Row],[136 (05JUL1985 21:00:00)-Water Temperature (C)]]*OO[[#This Row],[78]]</f>
        <v>1.3394217949218748E-7</v>
      </c>
      <c r="CC171" s="10">
        <f>3/24000000*OO[[#This Row],[137 (06JUL1985 00:00:00)-Water Temperature (C)]]*OO[[#This Row],[79]]</f>
        <v>1.2726519148164999E-7</v>
      </c>
      <c r="CD171" s="10">
        <f>3/24000000*OO[[#This Row],[138 (06JUL1985 03:00:00)-Water Temperature (C)]]*OO[[#This Row],[80]]</f>
        <v>1.2720897013825E-7</v>
      </c>
      <c r="CE171" s="10">
        <f>3/24000000*OO[[#This Row],[139 (06JUL1985 06:00:00)-Water Temperature (C)]]*OO[[#This Row],[81]]</f>
        <v>1.2617892929906249E-7</v>
      </c>
      <c r="CF171" s="10">
        <f>3/24000000*OO[[#This Row],[140 (06JUL1985 09:00:00)-Water Temperature (C)]]*OO[[#This Row],[82]]</f>
        <v>1.23807309966E-7</v>
      </c>
      <c r="CG171" s="10">
        <f>3/24000000*OO[[#This Row],[141 (06JUL1985 12:00:00)-Water Temperature (C)]]*OO[[#This Row],[83]]</f>
        <v>1.2263049962509998E-7</v>
      </c>
      <c r="CH171" s="10">
        <f>3/24000000*OO[[#This Row],[142 (06JUL1985 15:00:00)-Water Temperature (C)]]*OO[[#This Row],[84]]</f>
        <v>1.19145579082E-7</v>
      </c>
      <c r="CI171" s="10">
        <f>3/24000000*OO[[#This Row],[143 (06JUL1985 18:00:00)-Water Temperature (C)]]*OO[[#This Row],[85]]</f>
        <v>1.12797846899225E-7</v>
      </c>
      <c r="CJ171" s="10">
        <f>3/24000000*OO[[#This Row],[144 (06JUL1985 21:00:00)-Water Temperature (C)]]*OO[[#This Row],[86]]</f>
        <v>1.0729093486718748E-7</v>
      </c>
      <c r="CK171" s="10">
        <f>3/24000000*OO[[#This Row],[145 (07JUL1985 00:00:00)-Water Temperature (C)]]*OO[[#This Row],[87]]</f>
        <v>1.0480249655954998E-7</v>
      </c>
      <c r="CL171" s="10">
        <f>3/24000000*OO[[#This Row],[146 (07JUL1985 03:00:00)-Water Temperature (C)]]*OO[[#This Row],[88]]</f>
        <v>1.0690907879444998E-7</v>
      </c>
      <c r="CM171" s="10">
        <f>3/24000000*OO[[#This Row],[147 (07JUL1985 06:00:00)-Water Temperature (C)]]*OO[[#This Row],[89]]</f>
        <v>1.08039375239E-7</v>
      </c>
      <c r="CN171" s="10">
        <f>3/24000000*OO[[#This Row],[148 (07JUL1985 09:00:00)-Water Temperature (C)]]*OO[[#This Row],[90]]</f>
        <v>1.0669951898043748E-7</v>
      </c>
      <c r="CO171" s="10">
        <f>3/24000000*OO[[#This Row],[149 (07JUL1985 12:00:00)-Water Temperature (C)]]*OO[[#This Row],[91]]</f>
        <v>1.0435392090094999E-7</v>
      </c>
      <c r="CP171" s="10">
        <f>3/24000000*OO[[#This Row],[150 (07JUL1985 15:00:00)-Water Temperature (C)]]*OO[[#This Row],[92]]</f>
        <v>9.9787766171625E-8</v>
      </c>
      <c r="CQ171" s="10">
        <f>3/24000000*OO[[#This Row],[151 (07JUL1985 18:00:00)-Water Temperature (C)]]*OO[[#This Row],[93]]</f>
        <v>9.4595867589587503E-8</v>
      </c>
      <c r="CR171" s="10">
        <f>3/24000000*OO[[#This Row],[152 (07JUL1985 21:00:00)-Water Temperature (C)]]*OO[[#This Row],[94]]</f>
        <v>9.0581928175199991E-8</v>
      </c>
      <c r="CS171" s="10">
        <f>3/24000000*OO[[#This Row],[153 (08JUL1985 00:00:00)-Water Temperature (C)]]*OO[[#This Row],[95]]</f>
        <v>8.7026888989425002E-8</v>
      </c>
      <c r="CT171" s="10">
        <f>3/24000000*OO[[#This Row],[154 (08JUL1985 03:00:00)-Water Temperature (C)]]*OO[[#This Row],[96]]</f>
        <v>8.3767970534387485E-8</v>
      </c>
      <c r="CU171" s="10">
        <f>3/24000000*OO[[#This Row],[155 (08JUL1985 06:00:00)-Water Temperature (C)]]*OO[[#This Row],[97]]</f>
        <v>8.0624005236112498E-8</v>
      </c>
      <c r="CV171" s="10">
        <f>3/24000000*OO[[#This Row],[156 (08JUL1985 09:00:00)-Water Temperature (C)]]*OO[[#This Row],[98]]</f>
        <v>7.5740109494775E-8</v>
      </c>
      <c r="CW171" s="10">
        <f>3/24000000*OO[[#This Row],[157 (08JUL1985 12:00:00)-Water Temperature (C)]]*OO[[#This Row],[99]]</f>
        <v>7.1058297113812501E-8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5.449954751096219E-38</v>
      </c>
      <c r="I172" s="10">
        <f>3/24*OO[[#This Row],[65 (27JUN1985 00:00:00)-Water Temperature (C)]]*OO[[#This Row],[7]]/SUM(OO[7])</f>
        <v>1.2368684419973168E-26</v>
      </c>
      <c r="J172" s="10">
        <f>3/24*OO[[#This Row],[66 (27JUN1985 03:00:00)-Water Temperature (C)]]*OO[[#This Row],[8]]/SUM(OO[8])</f>
        <v>1.0208494646668758E-14</v>
      </c>
      <c r="K172" s="10">
        <f>3/24*OO[[#This Row],[67 (27JUN1985 06:00:00)-Water Temperature (C)]]*OO[[#This Row],[9]]/SUM(OO[9])</f>
        <v>5.9196298541598609E-8</v>
      </c>
      <c r="L172" s="10">
        <f>3/24*OO[[#This Row],[68 (27JUN1985 09:00:00)-Water Temperature (C)]]*OO[[#This Row],[10]]/SUM(OO[10])</f>
        <v>4.2661751877939802E-5</v>
      </c>
      <c r="M172" s="10">
        <f>3/24*OO[[#This Row],[69 (27JUN1985 12:00:00)-Water Temperature (C)]]*OO[[#This Row],[11]]/SUM(OO[11])</f>
        <v>2.2538112311817158E-3</v>
      </c>
      <c r="N172" s="10">
        <f>3/24*OO[[#This Row],[70 (27JUN1985 15:00:00)-Water Temperature (C)]]*OO[[#This Row],[12]]/SUM(OO[12])</f>
        <v>2.2207699465805461E-2</v>
      </c>
      <c r="O172" s="10">
        <f>3/24*OO[[#This Row],[71 (27JUN1985 18:00:00)-Water Temperature (C)]]*OO[[#This Row],[13]]/SUM(OO[13])</f>
        <v>6.4140993037885216E-2</v>
      </c>
      <c r="P172" s="10">
        <f>3/24*OO[[#This Row],[72 (27JUN1985 21:00:00)-Water Temperature (C)]]*OO[[#This Row],[14]]/SUM(OO[14])</f>
        <v>7.2194437121378685E-2</v>
      </c>
      <c r="Q172" s="10">
        <f>3/24*OO[[#This Row],[73 (28JUN1985 00:00:00)-Water Temperature (C)]]*OO[[#This Row],[15]]/SUM(OO[15])</f>
        <v>3.9403601313261434E-2</v>
      </c>
      <c r="R172" s="10">
        <f>3/24*OO[[#This Row],[74 (28JUN1985 03:00:00)-Water Temperature (C)]]*OO[[#This Row],[16]]/SUM(OO[16])</f>
        <v>1.2271475075122922E-2</v>
      </c>
      <c r="S172" s="10">
        <f>3/24*OO[[#This Row],[75 (28JUN1985 06:00:00)-Water Temperature (C)]]*OO[[#This Row],[17]]/SUM(OO[17])</f>
        <v>2.5031033236021134E-3</v>
      </c>
      <c r="T172" s="10">
        <f>3/24*OO[[#This Row],[76 (28JUN1985 09:00:00)-Water Temperature (C)]]*OO[[#This Row],[18]]/SUM(OO[18])</f>
        <v>4.0315253951461874E-4</v>
      </c>
      <c r="U172" s="10">
        <f>3/24*OO[[#This Row],[77 (28JUN1985 12:00:00)-Water Temperature (C)]]*OO[[#This Row],[19]]/SUM(OO[19])</f>
        <v>8.7764697882476047E-5</v>
      </c>
      <c r="V172" s="10">
        <f>3/24000000*OO[[#This Row],[78 (28JUN1985 15:00:00)-Water Temperature (C)]]*OO[[#This Row],[20]]</f>
        <v>5.1564470774850001E-5</v>
      </c>
      <c r="W172" s="10">
        <f>3/24000000*OO[[#This Row],[79 (28JUN1985 18:00:00)-Water Temperature (C)]]*OO[[#This Row],[21]]</f>
        <v>5.0766835531425001E-5</v>
      </c>
      <c r="X172" s="10">
        <f>3/24000000*OO[[#This Row],[80 (28JUN1985 21:00:00)-Water Temperature (C)]]*OO[[#This Row],[22]]</f>
        <v>5.2630095276525001E-5</v>
      </c>
      <c r="Y172" s="10">
        <f>3/24000000*OO[[#This Row],[81 (29JUN1985 00:00:00)-Water Temperature (C)]]*OO[[#This Row],[23]]</f>
        <v>5.1973766473299996E-5</v>
      </c>
      <c r="Z172" s="10">
        <f>3/24000000*OO[[#This Row],[82 (29JUN1985 03:00:00)-Water Temperature (C)]]*OO[[#This Row],[24]]</f>
        <v>4.9420463150624994E-5</v>
      </c>
      <c r="AA172" s="10">
        <f>3/24000000*OO[[#This Row],[83 (29JUN1985 06:00:00)-Water Temperature (C)]]*OO[[#This Row],[25]]</f>
        <v>4.5960323610599994E-5</v>
      </c>
      <c r="AB172" s="10">
        <f>3/24000000*OO[[#This Row],[84 (29JUN1985 09:00:00)-Water Temperature (C)]]*OO[[#This Row],[26]]</f>
        <v>4.1524440048000003E-5</v>
      </c>
      <c r="AC172" s="10">
        <f>3/24000000*OO[[#This Row],[85 (29JUN1985 12:00:00)-Water Temperature (C)]]*OO[[#This Row],[27]]</f>
        <v>3.7024697162699989E-5</v>
      </c>
      <c r="AD172" s="10">
        <f>3/24000000*OO[[#This Row],[86 (29JUN1985 15:00:00)-Water Temperature (C)]]*OO[[#This Row],[28]]</f>
        <v>3.2587949118637495E-5</v>
      </c>
      <c r="AE172" s="10">
        <f>3/24000000*OO[[#This Row],[88 (29JUN1985 21:00:00)-Water Temperature (C)]]*OO[[#This Row],[30]]</f>
        <v>2.54110170605175E-5</v>
      </c>
      <c r="AF172" s="10">
        <f>3/24000000*OO[[#This Row],[88 (29JUN1985 21:00:00)-Water Temperature (C)]]*OO[[#This Row],[30]]</f>
        <v>2.54110170605175E-5</v>
      </c>
      <c r="AG172" s="10">
        <f>3/24000000*OO[[#This Row],[89 (30JUN1985 00:00:00)-Water Temperature (C)]]*OO[[#This Row],[31]]</f>
        <v>2.2379672860999997E-5</v>
      </c>
      <c r="AH172" s="10">
        <f>3/24000000*OO[[#This Row],[90 (30JUN1985 03:00:00)-Water Temperature (C)]]*OO[[#This Row],[32]]</f>
        <v>1.9984839131674997E-5</v>
      </c>
      <c r="AI172" s="10">
        <f>3/24000000*OO[[#This Row],[91 (30JUN1985 06:00:00)-Water Temperature (C)]]*OO[[#This Row],[33]]</f>
        <v>1.7865611454062498E-5</v>
      </c>
      <c r="AJ172" s="10">
        <f>3/24000000*OO[[#This Row],[92 (30JUN1985 09:00:00)-Water Temperature (C)]]*OO[[#This Row],[34]]</f>
        <v>1.5889431506689999E-5</v>
      </c>
      <c r="AK172" s="10">
        <f>3/24000000*OO[[#This Row],[93 (30JUN1985 12:00:00)-Water Temperature (C)]]*OO[[#This Row],[35]]</f>
        <v>1.3967530365125E-5</v>
      </c>
      <c r="AL172" s="10">
        <f>3/24000000*OO[[#This Row],[94 (30JUN1985 15:00:00)-Water Temperature (C)]]*OO[[#This Row],[36]]</f>
        <v>1.2065122267182497E-5</v>
      </c>
      <c r="AM172" s="10">
        <f>3/24000000*OO[[#This Row],[95 (30JUN1985 18:00:00)-Water Temperature (C)]]*OO[[#This Row],[37]]</f>
        <v>1.0391983039492499E-5</v>
      </c>
      <c r="AN172" s="10">
        <f>3/24000000*OO[[#This Row],[96 (30JUN1985 21:00:00)-Water Temperature (C)]]*OO[[#This Row],[38]]</f>
        <v>9.0817236603300003E-6</v>
      </c>
      <c r="AO172" s="10">
        <f>3/24000000*OO[[#This Row],[97 (01JUL1985 00:00:00)-Water Temperature (C)]]*OO[[#This Row],[39]]</f>
        <v>8.0903411426299992E-6</v>
      </c>
      <c r="AP172" s="10">
        <f>3/24000000*OO[[#This Row],[98 (01JUL1985 03:00:00)-Water Temperature (C)]]*OO[[#This Row],[40]]</f>
        <v>7.5379984133999983E-6</v>
      </c>
      <c r="AQ172" s="10">
        <f>3/24000000*OO[[#This Row],[99 (01JUL1985 06:00:00)-Water Temperature (C)]]*OO[[#This Row],[41]]</f>
        <v>6.9136914050099997E-6</v>
      </c>
      <c r="AR172" s="10">
        <f>3/24000000*OO[[#This Row],[100 (01JUL1985 09:00:00)-Water Temperature (C)]]*OO[[#This Row],[42]]</f>
        <v>6.1829928065849994E-6</v>
      </c>
      <c r="AS172" s="10">
        <f>3/24000000*OO[[#This Row],[101 (01JUL1985 12:00:00)-Water Temperature (C)]]*OO[[#This Row],[43]]</f>
        <v>5.4194612165924998E-6</v>
      </c>
      <c r="AT172" s="10">
        <f>3/24000000*OO[[#This Row],[102 (01JUL1985 15:00:00)-Water Temperature (C)]]*OO[[#This Row],[44]]</f>
        <v>4.686404281529999E-6</v>
      </c>
      <c r="AU172" s="10">
        <f>3/24000000*OO[[#This Row],[103 (01JUL1985 18:00:00)-Water Temperature (C)]]*OO[[#This Row],[45]]</f>
        <v>4.0251855743624992E-6</v>
      </c>
      <c r="AV172" s="10">
        <f>3/24000000*OO[[#This Row],[104 (01JUL1985 21:00:00)-Water Temperature (C)]]*OO[[#This Row],[46]]</f>
        <v>3.4400707479124999E-6</v>
      </c>
      <c r="AW172" s="10">
        <f>3/24000000*OO[[#This Row],[105 (02JUL1985 00:00:00)-Water Temperature (C)]]*OO[[#This Row],[47]]</f>
        <v>2.8896686996774998E-6</v>
      </c>
      <c r="AX172" s="10">
        <f>3/24000000*OO[[#This Row],[106 (02JUL1985 03:00:00)-Water Temperature (C)]]*OO[[#This Row],[48]]</f>
        <v>2.392277454072E-6</v>
      </c>
      <c r="AY172" s="10">
        <f>3/24000000*OO[[#This Row],[107 (02JUL1985 06:00:00)-Water Temperature (C)]]*OO[[#This Row],[49]]</f>
        <v>1.8402151342325E-6</v>
      </c>
      <c r="AZ172" s="10">
        <f>3/24000000*OO[[#This Row],[108 (02JUL1985 09:00:00)-Water Temperature (C)]]*OO[[#This Row],[50]]</f>
        <v>1.3297873407358749E-6</v>
      </c>
      <c r="BA172" s="10">
        <f>3/24000000*OO[[#This Row],[109 (02JUL1985 12:00:00)-Water Temperature (C)]]*OO[[#This Row],[51]]</f>
        <v>9.5042346357824994E-7</v>
      </c>
      <c r="BB172" s="10">
        <f>3/24000000*OO[[#This Row],[110 (02JUL1985 15:00:00)-Water Temperature (C)]]*OO[[#This Row],[52]]</f>
        <v>6.9212693577437498E-7</v>
      </c>
      <c r="BC172" s="10">
        <f>3/24000000*OO[[#This Row],[111 (02JUL1985 18:00:00)-Water Temperature (C)]]*OO[[#This Row],[53]]</f>
        <v>5.2883632718337499E-7</v>
      </c>
      <c r="BD172" s="10">
        <f>3/24000000*OO[[#This Row],[112 (02JUL1985 21:00:00)-Water Temperature (C)]]*OO[[#This Row],[54]]</f>
        <v>4.3533393355749998E-7</v>
      </c>
      <c r="BE172" s="10">
        <f>3/24000000*OO[[#This Row],[113 (03JUL1985 00:00:00)-Water Temperature (C)]]*OO[[#This Row],[55]]</f>
        <v>3.8178720555625004E-7</v>
      </c>
      <c r="BF172" s="10">
        <f>3/24000000*OO[[#This Row],[114 (03JUL1985 03:00:00)-Water Temperature (C)]]*OO[[#This Row],[56]]</f>
        <v>3.5783962413237494E-7</v>
      </c>
      <c r="BG172" s="10">
        <f>3/24000000*OO[[#This Row],[115 (03JUL1985 06:00:00)-Water Temperature (C)]]*OO[[#This Row],[57]]</f>
        <v>3.4078628516699995E-7</v>
      </c>
      <c r="BH172" s="10">
        <f>3/24000000*OO[[#This Row],[116 (03JUL1985 09:00:00)-Water Temperature (C)]]*OO[[#This Row],[58]]</f>
        <v>3.2176434104187499E-7</v>
      </c>
      <c r="BI172" s="10">
        <f>3/24000000*OO[[#This Row],[117 (03JUL1985 12:00:00)-Water Temperature (C)]]*OO[[#This Row],[59]]</f>
        <v>3.0224832088749994E-7</v>
      </c>
      <c r="BJ172" s="10">
        <f>3/24000000*OO[[#This Row],[118 (03JUL1985 15:00:00)-Water Temperature (C)]]*OO[[#This Row],[60]]</f>
        <v>2.7862048103569999E-7</v>
      </c>
      <c r="BK172" s="10">
        <f>3/24000000*OO[[#This Row],[119 (03JUL1985 18:00:00)-Water Temperature (C)]]*OO[[#This Row],[61]]</f>
        <v>2.5571217286961251E-7</v>
      </c>
      <c r="BL172" s="10">
        <f>3/24000000*OO[[#This Row],[120 (03JUL1985 21:00:00)-Water Temperature (C)]]*OO[[#This Row],[62]]</f>
        <v>2.382779601507E-7</v>
      </c>
      <c r="BM172" s="10">
        <f>3/24000000*OO[[#This Row],[121 (04JUL1985 00:00:00)-Water Temperature (C)]]*OO[[#This Row],[63]]</f>
        <v>2.2513084934681247E-7</v>
      </c>
      <c r="BN172" s="10">
        <f>3/24000000*OO[[#This Row],[122 (04JUL1985 03:00:00)-Water Temperature (C)]]*OO[[#This Row],[64]]</f>
        <v>2.1901509331175E-7</v>
      </c>
      <c r="BO172" s="10">
        <f>3/24000000*OO[[#This Row],[123 (04JUL1985 06:00:00)-Water Temperature (C)]]*OO[[#This Row],[65]]</f>
        <v>2.0960349690303747E-7</v>
      </c>
      <c r="BP172" s="10">
        <f>3/24000000*OO[[#This Row],[124 (04JUL1985 09:00:00)-Water Temperature (C)]]*OO[[#This Row],[66]]</f>
        <v>1.9863391929412499E-7</v>
      </c>
      <c r="BQ172" s="10">
        <f>3/24000000*OO[[#This Row],[125 (04JUL1985 12:00:00)-Water Temperature (C)]]*OO[[#This Row],[67]]</f>
        <v>1.8518644915875E-7</v>
      </c>
      <c r="BR172" s="10">
        <f>3/24000000*OO[[#This Row],[126 (04JUL1985 15:00:00)-Water Temperature (C)]]*OO[[#This Row],[68]]</f>
        <v>1.7245487389226248E-7</v>
      </c>
      <c r="BS172" s="10">
        <f>3/24000000*OO[[#This Row],[127 (04JUL1985 18:00:00)-Water Temperature (C)]]*OO[[#This Row],[69]]</f>
        <v>1.6366824556508749E-7</v>
      </c>
      <c r="BT172" s="10">
        <f>3/24000000*OO[[#This Row],[128 (04JUL1985 21:00:00)-Water Temperature (C)]]*OO[[#This Row],[70]]</f>
        <v>1.5657378260872498E-7</v>
      </c>
      <c r="BU172" s="10">
        <f>3/24000000*OO[[#This Row],[129 (05JUL1985 00:00:00)-Water Temperature (C)]]*OO[[#This Row],[71]]</f>
        <v>1.5059010244672499E-7</v>
      </c>
      <c r="BV172" s="10">
        <f>3/24000000*OO[[#This Row],[130 (05JUL1985 03:00:00)-Water Temperature (C)]]*OO[[#This Row],[72]]</f>
        <v>1.4879185706227498E-7</v>
      </c>
      <c r="BW172" s="10">
        <f>3/24000000*OO[[#This Row],[131 (05JUL1985 06:00:00)-Water Temperature (C)]]*OO[[#This Row],[73]]</f>
        <v>1.4463513103679998E-7</v>
      </c>
      <c r="BX172" s="10">
        <f>3/24000000*OO[[#This Row],[132 (05JUL1985 09:00:00)-Water Temperature (C)]]*OO[[#This Row],[74]]</f>
        <v>1.3835735159145E-7</v>
      </c>
      <c r="BY172" s="10">
        <f>3/24000000*OO[[#This Row],[133 (05JUL1985 12:00:00)-Water Temperature (C)]]*OO[[#This Row],[75]]</f>
        <v>1.3190838136131252E-7</v>
      </c>
      <c r="BZ172" s="10">
        <f>3/24000000*OO[[#This Row],[134 (05JUL1985 15:00:00)-Water Temperature (C)]]*OO[[#This Row],[76]]</f>
        <v>1.2368886089495001E-7</v>
      </c>
      <c r="CA172" s="10">
        <f>3/24000000*OO[[#This Row],[135 (05JUL1985 18:00:00)-Water Temperature (C)]]*OO[[#This Row],[77]]</f>
        <v>1.1495492447460001E-7</v>
      </c>
      <c r="CB172" s="10">
        <f>3/24000000*OO[[#This Row],[136 (05JUL1985 21:00:00)-Water Temperature (C)]]*OO[[#This Row],[78]]</f>
        <v>1.073420899028125E-7</v>
      </c>
      <c r="CC172" s="10">
        <f>3/24000000*OO[[#This Row],[137 (06JUL1985 00:00:00)-Water Temperature (C)]]*OO[[#This Row],[79]]</f>
        <v>1.0192599340485E-7</v>
      </c>
      <c r="CD172" s="10">
        <f>3/24000000*OO[[#This Row],[138 (06JUL1985 03:00:00)-Water Temperature (C)]]*OO[[#This Row],[80]]</f>
        <v>1.018323298721E-7</v>
      </c>
      <c r="CE172" s="10">
        <f>3/24000000*OO[[#This Row],[139 (06JUL1985 06:00:00)-Water Temperature (C)]]*OO[[#This Row],[81]]</f>
        <v>1.0107000121300001E-7</v>
      </c>
      <c r="CF172" s="10">
        <f>3/24000000*OO[[#This Row],[140 (06JUL1985 09:00:00)-Water Temperature (C)]]*OO[[#This Row],[82]]</f>
        <v>9.9200952417712472E-8</v>
      </c>
      <c r="CG172" s="10">
        <f>3/24000000*OO[[#This Row],[141 (06JUL1985 12:00:00)-Water Temperature (C)]]*OO[[#This Row],[83]]</f>
        <v>9.8253311954199982E-8</v>
      </c>
      <c r="CH172" s="10">
        <f>3/24000000*OO[[#This Row],[142 (06JUL1985 15:00:00)-Water Temperature (C)]]*OO[[#This Row],[84]]</f>
        <v>9.5423938266300007E-8</v>
      </c>
      <c r="CI172" s="10">
        <f>3/24000000*OO[[#This Row],[143 (06JUL1985 18:00:00)-Water Temperature (C)]]*OO[[#This Row],[85]]</f>
        <v>9.0324494399999994E-8</v>
      </c>
      <c r="CJ172" s="10">
        <f>3/24000000*OO[[#This Row],[144 (06JUL1985 21:00:00)-Water Temperature (C)]]*OO[[#This Row],[86]]</f>
        <v>8.5841146146924993E-8</v>
      </c>
      <c r="CK172" s="10">
        <f>3/24000000*OO[[#This Row],[145 (07JUL1985 00:00:00)-Water Temperature (C)]]*OO[[#This Row],[87]]</f>
        <v>8.3777586569474999E-8</v>
      </c>
      <c r="CL172" s="10">
        <f>3/24000000*OO[[#This Row],[146 (07JUL1985 03:00:00)-Water Temperature (C)]]*OO[[#This Row],[88]]</f>
        <v>8.5445207109950003E-8</v>
      </c>
      <c r="CM172" s="10">
        <f>3/24000000*OO[[#This Row],[147 (07JUL1985 06:00:00)-Water Temperature (C)]]*OO[[#This Row],[89]]</f>
        <v>8.6464590564137504E-8</v>
      </c>
      <c r="CN172" s="10">
        <f>3/24000000*OO[[#This Row],[148 (07JUL1985 09:00:00)-Water Temperature (C)]]*OO[[#This Row],[90]]</f>
        <v>8.5478015773937492E-8</v>
      </c>
      <c r="CO172" s="10">
        <f>3/24000000*OO[[#This Row],[149 (07JUL1985 12:00:00)-Water Temperature (C)]]*OO[[#This Row],[91]]</f>
        <v>8.362675308780001E-8</v>
      </c>
      <c r="CP172" s="10">
        <f>3/24000000*OO[[#This Row],[150 (07JUL1985 15:00:00)-Water Temperature (C)]]*OO[[#This Row],[92]]</f>
        <v>7.9980167609549991E-8</v>
      </c>
      <c r="CQ172" s="10">
        <f>3/24000000*OO[[#This Row],[151 (07JUL1985 18:00:00)-Water Temperature (C)]]*OO[[#This Row],[93]]</f>
        <v>7.5783174790025003E-8</v>
      </c>
      <c r="CR172" s="10">
        <f>3/24000000*OO[[#This Row],[152 (07JUL1985 21:00:00)-Water Temperature (C)]]*OO[[#This Row],[94]]</f>
        <v>7.2521178500925003E-8</v>
      </c>
      <c r="CS172" s="10">
        <f>3/24000000*OO[[#This Row],[153 (08JUL1985 00:00:00)-Water Temperature (C)]]*OO[[#This Row],[95]]</f>
        <v>6.9695298184199992E-8</v>
      </c>
      <c r="CT172" s="10">
        <f>3/24000000*OO[[#This Row],[154 (08JUL1985 03:00:00)-Water Temperature (C)]]*OO[[#This Row],[96]]</f>
        <v>6.7186779373287496E-8</v>
      </c>
      <c r="CU172" s="10">
        <f>3/24000000*OO[[#This Row],[155 (08JUL1985 06:00:00)-Water Temperature (C)]]*OO[[#This Row],[97]]</f>
        <v>6.4744057785899994E-8</v>
      </c>
      <c r="CV172" s="10">
        <f>3/24000000*OO[[#This Row],[156 (08JUL1985 09:00:00)-Water Temperature (C)]]*OO[[#This Row],[98]]</f>
        <v>6.0866878932599996E-8</v>
      </c>
      <c r="CW172" s="10">
        <f>3/24000000*OO[[#This Row],[157 (08JUL1985 12:00:00)-Water Temperature (C)]]*OO[[#This Row],[99]]</f>
        <v>5.7068151070387495E-8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7.3308493546927316E-39</v>
      </c>
      <c r="I173" s="10">
        <f>3/24*OO[[#This Row],[65 (27JUN1985 00:00:00)-Water Temperature (C)]]*OO[[#This Row],[7]]/SUM(OO[7])</f>
        <v>1.4940857336361712E-27</v>
      </c>
      <c r="J173" s="10">
        <f>3/24*OO[[#This Row],[66 (27JUN1985 03:00:00)-Water Temperature (C)]]*OO[[#This Row],[8]]/SUM(OO[8])</f>
        <v>1.1365728951501432E-15</v>
      </c>
      <c r="K173" s="10">
        <f>3/24*OO[[#This Row],[67 (27JUN1985 06:00:00)-Water Temperature (C)]]*OO[[#This Row],[9]]/SUM(OO[9])</f>
        <v>2.6623801960616009E-8</v>
      </c>
      <c r="L173" s="10">
        <f>3/24*OO[[#This Row],[68 (27JUN1985 09:00:00)-Water Temperature (C)]]*OO[[#This Row],[10]]/SUM(OO[10])</f>
        <v>2.3635362411166201E-5</v>
      </c>
      <c r="M173" s="10">
        <f>3/24*OO[[#This Row],[69 (27JUN1985 12:00:00)-Water Temperature (C)]]*OO[[#This Row],[11]]/SUM(OO[11])</f>
        <v>1.4140128575001886E-3</v>
      </c>
      <c r="N173" s="10">
        <f>3/24*OO[[#This Row],[70 (27JUN1985 15:00:00)-Water Temperature (C)]]*OO[[#This Row],[12]]/SUM(OO[12])</f>
        <v>1.5252837955824591E-2</v>
      </c>
      <c r="O173" s="10">
        <f>3/24*OO[[#This Row],[71 (27JUN1985 18:00:00)-Water Temperature (C)]]*OO[[#This Row],[13]]/SUM(OO[13])</f>
        <v>4.7333926756673639E-2</v>
      </c>
      <c r="P173" s="10">
        <f>3/24*OO[[#This Row],[72 (27JUN1985 21:00:00)-Water Temperature (C)]]*OO[[#This Row],[14]]/SUM(OO[14])</f>
        <v>5.6407650778469411E-2</v>
      </c>
      <c r="Q173" s="10">
        <f>3/24*OO[[#This Row],[73 (28JUN1985 00:00:00)-Water Temperature (C)]]*OO[[#This Row],[15]]/SUM(OO[15])</f>
        <v>3.225206774141625E-2</v>
      </c>
      <c r="R173" s="10">
        <f>3/24*OO[[#This Row],[74 (28JUN1985 03:00:00)-Water Temperature (C)]]*OO[[#This Row],[16]]/SUM(OO[16])</f>
        <v>1.0428180246034664E-2</v>
      </c>
      <c r="S173" s="10">
        <f>3/24*OO[[#This Row],[75 (28JUN1985 06:00:00)-Water Temperature (C)]]*OO[[#This Row],[17]]/SUM(OO[17])</f>
        <v>2.187222820590108E-3</v>
      </c>
      <c r="T173" s="10">
        <f>3/24*OO[[#This Row],[76 (28JUN1985 09:00:00)-Water Temperature (C)]]*OO[[#This Row],[18]]/SUM(OO[18])</f>
        <v>3.5528068846449215E-4</v>
      </c>
      <c r="U173" s="10">
        <f>3/24*OO[[#This Row],[77 (28JUN1985 12:00:00)-Water Temperature (C)]]*OO[[#This Row],[19]]/SUM(OO[19])</f>
        <v>7.3558959009610334E-5</v>
      </c>
      <c r="V173" s="10">
        <f>3/24000000*OO[[#This Row],[78 (28JUN1985 15:00:00)-Water Temperature (C)]]*OO[[#This Row],[20]]</f>
        <v>4.0503153881612505E-5</v>
      </c>
      <c r="W173" s="10">
        <f>3/24000000*OO[[#This Row],[79 (28JUN1985 18:00:00)-Water Temperature (C)]]*OO[[#This Row],[21]]</f>
        <v>3.9399786671062493E-5</v>
      </c>
      <c r="X173" s="10">
        <f>3/24000000*OO[[#This Row],[80 (28JUN1985 21:00:00)-Water Temperature (C)]]*OO[[#This Row],[22]]</f>
        <v>4.1021010927799992E-5</v>
      </c>
      <c r="Y173" s="10">
        <f>3/24000000*OO[[#This Row],[81 (29JUN1985 00:00:00)-Water Temperature (C)]]*OO[[#This Row],[23]]</f>
        <v>4.0786662323574998E-5</v>
      </c>
      <c r="Z173" s="10">
        <f>3/24000000*OO[[#This Row],[82 (29JUN1985 03:00:00)-Water Temperature (C)]]*OO[[#This Row],[24]]</f>
        <v>3.9029974120312498E-5</v>
      </c>
      <c r="AA173" s="10">
        <f>3/24000000*OO[[#This Row],[83 (29JUN1985 06:00:00)-Water Temperature (C)]]*OO[[#This Row],[25]]</f>
        <v>3.6469229878125005E-5</v>
      </c>
      <c r="AB173" s="10">
        <f>3/24000000*OO[[#This Row],[84 (29JUN1985 09:00:00)-Water Temperature (C)]]*OO[[#This Row],[26]]</f>
        <v>3.3112429351312496E-5</v>
      </c>
      <c r="AC173" s="10">
        <f>3/24000000*OO[[#This Row],[85 (29JUN1985 12:00:00)-Water Temperature (C)]]*OO[[#This Row],[27]]</f>
        <v>2.9643400913287497E-5</v>
      </c>
      <c r="AD173" s="10">
        <f>3/24000000*OO[[#This Row],[86 (29JUN1985 15:00:00)-Water Temperature (C)]]*OO[[#This Row],[28]]</f>
        <v>2.618204972175E-5</v>
      </c>
      <c r="AE173" s="10">
        <f>3/24000000*OO[[#This Row],[88 (29JUN1985 21:00:00)-Water Temperature (C)]]*OO[[#This Row],[30]]</f>
        <v>2.0606106050039995E-5</v>
      </c>
      <c r="AF173" s="10">
        <f>3/24000000*OO[[#This Row],[88 (29JUN1985 21:00:00)-Water Temperature (C)]]*OO[[#This Row],[30]]</f>
        <v>2.0606106050039995E-5</v>
      </c>
      <c r="AG173" s="10">
        <f>3/24000000*OO[[#This Row],[89 (30JUN1985 00:00:00)-Water Temperature (C)]]*OO[[#This Row],[31]]</f>
        <v>1.8243164950737498E-5</v>
      </c>
      <c r="AH173" s="10">
        <f>3/24000000*OO[[#This Row],[90 (30JUN1985 03:00:00)-Water Temperature (C)]]*OO[[#This Row],[32]]</f>
        <v>1.638525578913625E-5</v>
      </c>
      <c r="AI173" s="10">
        <f>3/24000000*OO[[#This Row],[91 (30JUN1985 06:00:00)-Water Temperature (C)]]*OO[[#This Row],[33]]</f>
        <v>1.473014687274E-5</v>
      </c>
      <c r="AJ173" s="10">
        <f>3/24000000*OO[[#This Row],[92 (30JUN1985 09:00:00)-Water Temperature (C)]]*OO[[#This Row],[34]]</f>
        <v>1.3166154520987498E-5</v>
      </c>
      <c r="AK173" s="10">
        <f>3/24000000*OO[[#This Row],[93 (30JUN1985 12:00:00)-Water Temperature (C)]]*OO[[#This Row],[35]]</f>
        <v>1.163763545934E-5</v>
      </c>
      <c r="AL173" s="10">
        <f>3/24000000*OO[[#This Row],[94 (30JUN1985 15:00:00)-Water Temperature (C)]]*OO[[#This Row],[36]]</f>
        <v>1.0105037930377501E-5</v>
      </c>
      <c r="AM173" s="10">
        <f>3/24000000*OO[[#This Row],[95 (30JUN1985 18:00:00)-Water Temperature (C)]]*OO[[#This Row],[37]]</f>
        <v>8.7523727210850005E-6</v>
      </c>
      <c r="AN173" s="10">
        <f>3/24000000*OO[[#This Row],[96 (30JUN1985 21:00:00)-Water Temperature (C)]]*OO[[#This Row],[38]]</f>
        <v>7.7027865939974992E-6</v>
      </c>
      <c r="AO173" s="10">
        <f>3/24000000*OO[[#This Row],[97 (01JUL1985 00:00:00)-Water Temperature (C)]]*OO[[#This Row],[39]]</f>
        <v>6.9112716966812492E-6</v>
      </c>
      <c r="AP173" s="10">
        <f>3/24000000*OO[[#This Row],[98 (01JUL1985 03:00:00)-Water Temperature (C)]]*OO[[#This Row],[40]]</f>
        <v>6.47784692895E-6</v>
      </c>
      <c r="AQ173" s="10">
        <f>3/24000000*OO[[#This Row],[99 (01JUL1985 06:00:00)-Water Temperature (C)]]*OO[[#This Row],[41]]</f>
        <v>5.9708492277199996E-6</v>
      </c>
      <c r="AR173" s="10">
        <f>3/24000000*OO[[#This Row],[100 (01JUL1985 09:00:00)-Water Temperature (C)]]*OO[[#This Row],[42]]</f>
        <v>5.3637763457475001E-6</v>
      </c>
      <c r="AS173" s="10">
        <f>3/24000000*OO[[#This Row],[101 (01JUL1985 12:00:00)-Water Temperature (C)]]*OO[[#This Row],[43]]</f>
        <v>4.7164675896599993E-6</v>
      </c>
      <c r="AT173" s="10">
        <f>3/24000000*OO[[#This Row],[102 (01JUL1985 15:00:00)-Water Temperature (C)]]*OO[[#This Row],[44]]</f>
        <v>4.0882922701087501E-6</v>
      </c>
      <c r="AU173" s="10">
        <f>3/24000000*OO[[#This Row],[103 (01JUL1985 18:00:00)-Water Temperature (C)]]*OO[[#This Row],[45]]</f>
        <v>3.5190506108012496E-6</v>
      </c>
      <c r="AV173" s="10">
        <f>3/24000000*OO[[#This Row],[104 (01JUL1985 21:00:00)-Water Temperature (C)]]*OO[[#This Row],[46]]</f>
        <v>3.0158781209799998E-6</v>
      </c>
      <c r="AW173" s="10">
        <f>3/24000000*OO[[#This Row],[105 (02JUL1985 00:00:00)-Water Temperature (C)]]*OO[[#This Row],[47]]</f>
        <v>2.5449078612696246E-6</v>
      </c>
      <c r="AX173" s="10">
        <f>3/24000000*OO[[#This Row],[106 (02JUL1985 03:00:00)-Water Temperature (C)]]*OO[[#This Row],[48]]</f>
        <v>2.1194740753908747E-6</v>
      </c>
      <c r="AY173" s="10">
        <f>3/24000000*OO[[#This Row],[107 (02JUL1985 06:00:00)-Water Temperature (C)]]*OO[[#This Row],[49]]</f>
        <v>1.6418293932950001E-6</v>
      </c>
      <c r="AZ173" s="10">
        <f>3/24000000*OO[[#This Row],[108 (02JUL1985 09:00:00)-Water Temperature (C)]]*OO[[#This Row],[50]]</f>
        <v>1.1906855253446251E-6</v>
      </c>
      <c r="BA173" s="10">
        <f>3/24000000*OO[[#This Row],[109 (02JUL1985 12:00:00)-Water Temperature (C)]]*OO[[#This Row],[51]]</f>
        <v>8.5019484787424989E-7</v>
      </c>
      <c r="BB173" s="10">
        <f>3/24000000*OO[[#This Row],[110 (02JUL1985 15:00:00)-Water Temperature (C)]]*OO[[#This Row],[52]]</f>
        <v>6.1614273023999992E-7</v>
      </c>
      <c r="BC173" s="10">
        <f>3/24000000*OO[[#This Row],[111 (02JUL1985 18:00:00)-Water Temperature (C)]]*OO[[#This Row],[53]]</f>
        <v>4.6795288864799995E-7</v>
      </c>
      <c r="BD173" s="10">
        <f>3/24000000*OO[[#This Row],[112 (02JUL1985 21:00:00)-Water Temperature (C)]]*OO[[#This Row],[54]]</f>
        <v>3.829773351375E-7</v>
      </c>
      <c r="BE173" s="10">
        <f>3/24000000*OO[[#This Row],[113 (03JUL1985 00:00:00)-Water Temperature (C)]]*OO[[#This Row],[55]]</f>
        <v>3.3447479648224999E-7</v>
      </c>
      <c r="BF173" s="10">
        <f>3/24000000*OO[[#This Row],[114 (03JUL1985 03:00:00)-Water Temperature (C)]]*OO[[#This Row],[56]]</f>
        <v>3.1280107802599998E-7</v>
      </c>
      <c r="BG173" s="10">
        <f>3/24000000*OO[[#This Row],[115 (03JUL1985 06:00:00)-Water Temperature (C)]]*OO[[#This Row],[57]]</f>
        <v>2.9791814972122502E-7</v>
      </c>
      <c r="BH173" s="10">
        <f>3/24000000*OO[[#This Row],[116 (03JUL1985 09:00:00)-Water Temperature (C)]]*OO[[#This Row],[58]]</f>
        <v>2.8134578640560001E-7</v>
      </c>
      <c r="BI173" s="10">
        <f>3/24000000*OO[[#This Row],[117 (03JUL1985 12:00:00)-Water Temperature (C)]]*OO[[#This Row],[59]]</f>
        <v>2.6426528595569993E-7</v>
      </c>
      <c r="BJ173" s="10">
        <f>3/24000000*OO[[#This Row],[118 (03JUL1985 15:00:00)-Water Temperature (C)]]*OO[[#This Row],[60]]</f>
        <v>2.4351020864559999E-7</v>
      </c>
      <c r="BK173" s="10">
        <f>3/24000000*OO[[#This Row],[119 (03JUL1985 18:00:00)-Water Temperature (C)]]*OO[[#This Row],[61]]</f>
        <v>2.232397430209125E-7</v>
      </c>
      <c r="BL173" s="10">
        <f>3/24000000*OO[[#This Row],[120 (03JUL1985 21:00:00)-Water Temperature (C)]]*OO[[#This Row],[62]]</f>
        <v>2.0777576501759998E-7</v>
      </c>
      <c r="BM173" s="10">
        <f>3/24000000*OO[[#This Row],[121 (04JUL1985 00:00:00)-Water Temperature (C)]]*OO[[#This Row],[63]]</f>
        <v>1.9616930262580004E-7</v>
      </c>
      <c r="BN173" s="10">
        <f>3/24000000*OO[[#This Row],[122 (04JUL1985 03:00:00)-Water Temperature (C)]]*OO[[#This Row],[64]]</f>
        <v>1.9083645314561249E-7</v>
      </c>
      <c r="BO173" s="10">
        <f>3/24000000*OO[[#This Row],[123 (04JUL1985 06:00:00)-Water Temperature (C)]]*OO[[#This Row],[65]]</f>
        <v>1.8289122274994998E-7</v>
      </c>
      <c r="BP173" s="10">
        <f>3/24000000*OO[[#This Row],[124 (04JUL1985 09:00:00)-Water Temperature (C)]]*OO[[#This Row],[66]]</f>
        <v>1.7343220569079999E-7</v>
      </c>
      <c r="BQ173" s="10">
        <f>3/24000000*OO[[#This Row],[125 (04JUL1985 12:00:00)-Water Temperature (C)]]*OO[[#This Row],[67]]</f>
        <v>1.6179086101395002E-7</v>
      </c>
      <c r="BR173" s="10">
        <f>3/24000000*OO[[#This Row],[126 (04JUL1985 15:00:00)-Water Temperature (C)]]*OO[[#This Row],[68]]</f>
        <v>1.505797061879E-7</v>
      </c>
      <c r="BS173" s="10">
        <f>3/24000000*OO[[#This Row],[127 (04JUL1985 18:00:00)-Water Temperature (C)]]*OO[[#This Row],[69]]</f>
        <v>1.427590094478E-7</v>
      </c>
      <c r="BT173" s="10">
        <f>3/24000000*OO[[#This Row],[128 (04JUL1985 21:00:00)-Water Temperature (C)]]*OO[[#This Row],[70]]</f>
        <v>1.3647507918607501E-7</v>
      </c>
      <c r="BU173" s="10">
        <f>3/24000000*OO[[#This Row],[129 (05JUL1985 00:00:00)-Water Temperature (C)]]*OO[[#This Row],[71]]</f>
        <v>1.3120744932842499E-7</v>
      </c>
      <c r="BV173" s="10">
        <f>3/24000000*OO[[#This Row],[130 (05JUL1985 03:00:00)-Water Temperature (C)]]*OO[[#This Row],[72]]</f>
        <v>1.296000028414E-7</v>
      </c>
      <c r="BW173" s="10">
        <f>3/24000000*OO[[#This Row],[131 (05JUL1985 06:00:00)-Water Temperature (C)]]*OO[[#This Row],[73]]</f>
        <v>1.2610695821985001E-7</v>
      </c>
      <c r="BX173" s="10">
        <f>3/24000000*OO[[#This Row],[132 (05JUL1985 09:00:00)-Water Temperature (C)]]*OO[[#This Row],[74]]</f>
        <v>1.207041407975875E-7</v>
      </c>
      <c r="BY173" s="10">
        <f>3/24000000*OO[[#This Row],[133 (05JUL1985 12:00:00)-Water Temperature (C)]]*OO[[#This Row],[75]]</f>
        <v>1.150978525610375E-7</v>
      </c>
      <c r="BZ173" s="10">
        <f>3/24000000*OO[[#This Row],[134 (05JUL1985 15:00:00)-Water Temperature (C)]]*OO[[#This Row],[76]]</f>
        <v>1.0793948981804998E-7</v>
      </c>
      <c r="CA173" s="10">
        <f>3/24000000*OO[[#This Row],[135 (05JUL1985 18:00:00)-Water Temperature (C)]]*OO[[#This Row],[77]]</f>
        <v>1.003142261937875E-7</v>
      </c>
      <c r="CB173" s="10">
        <f>3/24000000*OO[[#This Row],[136 (05JUL1985 21:00:00)-Water Temperature (C)]]*OO[[#This Row],[78]]</f>
        <v>9.3623425521587494E-8</v>
      </c>
      <c r="CC173" s="10">
        <f>3/24000000*OO[[#This Row],[137 (06JUL1985 00:00:00)-Water Temperature (C)]]*OO[[#This Row],[79]]</f>
        <v>8.8812702828675011E-8</v>
      </c>
      <c r="CD173" s="10">
        <f>3/24000000*OO[[#This Row],[138 (06JUL1985 03:00:00)-Water Temperature (C)]]*OO[[#This Row],[80]]</f>
        <v>8.864780184199999E-8</v>
      </c>
      <c r="CE173" s="10">
        <f>3/24000000*OO[[#This Row],[139 (06JUL1985 06:00:00)-Water Temperature (C)]]*OO[[#This Row],[81]]</f>
        <v>8.8069983952999997E-8</v>
      </c>
      <c r="CF173" s="10">
        <f>3/24000000*OO[[#This Row],[140 (06JUL1985 09:00:00)-Water Temperature (C)]]*OO[[#This Row],[82]]</f>
        <v>8.646375306318751E-8</v>
      </c>
      <c r="CG173" s="10">
        <f>3/24000000*OO[[#This Row],[141 (06JUL1985 12:00:00)-Water Temperature (C)]]*OO[[#This Row],[83]]</f>
        <v>8.5643071793000002E-8</v>
      </c>
      <c r="CH173" s="10">
        <f>3/24000000*OO[[#This Row],[142 (06JUL1985 15:00:00)-Water Temperature (C)]]*OO[[#This Row],[84]]</f>
        <v>8.3194217880899988E-8</v>
      </c>
      <c r="CI173" s="10">
        <f>3/24000000*OO[[#This Row],[143 (06JUL1985 18:00:00)-Water Temperature (C)]]*OO[[#This Row],[85]]</f>
        <v>7.8753095611149999E-8</v>
      </c>
      <c r="CJ173" s="10">
        <f>3/24000000*OO[[#This Row],[144 (06JUL1985 21:00:00)-Water Temperature (C)]]*OO[[#This Row],[86]]</f>
        <v>7.4791032294399994E-8</v>
      </c>
      <c r="CK173" s="10">
        <f>3/24000000*OO[[#This Row],[145 (07JUL1985 00:00:00)-Water Temperature (C)]]*OO[[#This Row],[87]]</f>
        <v>7.2910421610000003E-8</v>
      </c>
      <c r="CL173" s="10">
        <f>3/24000000*OO[[#This Row],[146 (07JUL1985 03:00:00)-Water Temperature (C)]]*OO[[#This Row],[88]]</f>
        <v>7.4328191691874994E-8</v>
      </c>
      <c r="CM173" s="10">
        <f>3/24000000*OO[[#This Row],[147 (07JUL1985 06:00:00)-Water Temperature (C)]]*OO[[#This Row],[89]]</f>
        <v>7.5324188650687494E-8</v>
      </c>
      <c r="CN173" s="10">
        <f>3/24000000*OO[[#This Row],[148 (07JUL1985 09:00:00)-Water Temperature (C)]]*OO[[#This Row],[90]]</f>
        <v>7.4556732095274985E-8</v>
      </c>
      <c r="CO173" s="10">
        <f>3/24000000*OO[[#This Row],[149 (07JUL1985 12:00:00)-Water Temperature (C)]]*OO[[#This Row],[91]]</f>
        <v>7.298753220979999E-8</v>
      </c>
      <c r="CP173" s="10">
        <f>3/24000000*OO[[#This Row],[150 (07JUL1985 15:00:00)-Water Temperature (C)]]*OO[[#This Row],[92]]</f>
        <v>6.9832597784999994E-8</v>
      </c>
      <c r="CQ173" s="10">
        <f>3/24000000*OO[[#This Row],[151 (07JUL1985 18:00:00)-Water Temperature (C)]]*OO[[#This Row],[93]]</f>
        <v>6.6148170910374997E-8</v>
      </c>
      <c r="CR173" s="10">
        <f>3/24000000*OO[[#This Row],[152 (07JUL1985 21:00:00)-Water Temperature (C)]]*OO[[#This Row],[94]]</f>
        <v>6.3255133602E-8</v>
      </c>
      <c r="CS173" s="10">
        <f>3/24000000*OO[[#This Row],[153 (08JUL1985 00:00:00)-Water Temperature (C)]]*OO[[#This Row],[95]]</f>
        <v>6.0803943763124988E-8</v>
      </c>
      <c r="CT173" s="10">
        <f>3/24000000*OO[[#This Row],[154 (08JUL1985 03:00:00)-Water Temperature (C)]]*OO[[#This Row],[96]]</f>
        <v>5.8681741228049998E-8</v>
      </c>
      <c r="CU173" s="10">
        <f>3/24000000*OO[[#This Row],[155 (08JUL1985 06:00:00)-Water Temperature (C)]]*OO[[#This Row],[97]]</f>
        <v>5.6634432885937503E-8</v>
      </c>
      <c r="CV173" s="10">
        <f>3/24000000*OO[[#This Row],[156 (08JUL1985 09:00:00)-Water Temperature (C)]]*OO[[#This Row],[98]]</f>
        <v>5.329473815912499E-8</v>
      </c>
      <c r="CW173" s="10">
        <f>3/24000000*OO[[#This Row],[157 (08JUL1985 12:00:00)-Water Temperature (C)]]*OO[[#This Row],[99]]</f>
        <v>4.9960359628800001E-8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9.0534600498350568E-40</v>
      </c>
      <c r="I174" s="10">
        <f>3/24*OO[[#This Row],[65 (27JUN1985 00:00:00)-Water Temperature (C)]]*OO[[#This Row],[7]]/SUM(OO[7])</f>
        <v>1.7783499261848241E-28</v>
      </c>
      <c r="J174" s="10">
        <f>3/24*OO[[#This Row],[66 (27JUN1985 03:00:00)-Water Temperature (C)]]*OO[[#This Row],[8]]/SUM(OO[8])</f>
        <v>1.3340747344092355E-16</v>
      </c>
      <c r="K174" s="10">
        <f>3/24*OO[[#This Row],[67 (27JUN1985 06:00:00)-Water Temperature (C)]]*OO[[#This Row],[9]]/SUM(OO[9])</f>
        <v>1.6850292555402242E-8</v>
      </c>
      <c r="L174" s="10">
        <f>3/24*OO[[#This Row],[68 (27JUN1985 09:00:00)-Water Temperature (C)]]*OO[[#This Row],[10]]/SUM(OO[10])</f>
        <v>1.8551051596239917E-5</v>
      </c>
      <c r="M174" s="10">
        <f>3/24*OO[[#This Row],[69 (27JUN1985 12:00:00)-Water Temperature (C)]]*OO[[#This Row],[11]]/SUM(OO[11])</f>
        <v>1.2654324867617519E-3</v>
      </c>
      <c r="N174" s="10">
        <f>3/24*OO[[#This Row],[70 (27JUN1985 15:00:00)-Water Temperature (C)]]*OO[[#This Row],[12]]/SUM(OO[12])</f>
        <v>1.5066710874656978E-2</v>
      </c>
      <c r="O174" s="10">
        <f>3/24*OO[[#This Row],[71 (27JUN1985 18:00:00)-Water Temperature (C)]]*OO[[#This Row],[13]]/SUM(OO[13])</f>
        <v>5.0711913102357058E-2</v>
      </c>
      <c r="P174" s="10">
        <f>3/24*OO[[#This Row],[72 (27JUN1985 21:00:00)-Water Temperature (C)]]*OO[[#This Row],[14]]/SUM(OO[14])</f>
        <v>6.4653331012605217E-2</v>
      </c>
      <c r="Q174" s="10">
        <f>3/24*OO[[#This Row],[73 (28JUN1985 00:00:00)-Water Temperature (C)]]*OO[[#This Row],[15]]/SUM(OO[15])</f>
        <v>3.9087674028371676E-2</v>
      </c>
      <c r="R174" s="10">
        <f>3/24*OO[[#This Row],[74 (28JUN1985 03:00:00)-Water Temperature (C)]]*OO[[#This Row],[16]]/SUM(OO[16])</f>
        <v>1.3247247046767019E-2</v>
      </c>
      <c r="S174" s="10">
        <f>3/24*OO[[#This Row],[75 (28JUN1985 06:00:00)-Water Temperature (C)]]*OO[[#This Row],[17]]/SUM(OO[17])</f>
        <v>2.8807126880259042E-3</v>
      </c>
      <c r="T174" s="10">
        <f>3/24*OO[[#This Row],[76 (28JUN1985 09:00:00)-Water Temperature (C)]]*OO[[#This Row],[18]]/SUM(OO[18])</f>
        <v>4.7470546824332797E-4</v>
      </c>
      <c r="U174" s="10">
        <f>3/24*OO[[#This Row],[77 (28JUN1985 12:00:00)-Water Temperature (C)]]*OO[[#This Row],[19]]/SUM(OO[19])</f>
        <v>9.2852083704426838E-5</v>
      </c>
      <c r="V174" s="10">
        <f>3/24000000*OO[[#This Row],[78 (28JUN1985 15:00:00)-Water Temperature (C)]]*OO[[#This Row],[20]]</f>
        <v>4.6728100299600003E-5</v>
      </c>
      <c r="W174" s="10">
        <f>3/24000000*OO[[#This Row],[79 (28JUN1985 18:00:00)-Water Temperature (C)]]*OO[[#This Row],[21]]</f>
        <v>4.4423351515125003E-5</v>
      </c>
      <c r="X174" s="10">
        <f>3/24000000*OO[[#This Row],[80 (28JUN1985 21:00:00)-Water Temperature (C)]]*OO[[#This Row],[22]]</f>
        <v>4.6332828869249999E-5</v>
      </c>
      <c r="Y174" s="10">
        <f>3/24000000*OO[[#This Row],[81 (29JUN1985 00:00:00)-Water Temperature (C)]]*OO[[#This Row],[23]]</f>
        <v>4.63777815358125E-5</v>
      </c>
      <c r="Z174" s="10">
        <f>3/24000000*OO[[#This Row],[82 (29JUN1985 03:00:00)-Water Temperature (C)]]*OO[[#This Row],[24]]</f>
        <v>4.4659286359800002E-5</v>
      </c>
      <c r="AA174" s="10">
        <f>3/24000000*OO[[#This Row],[83 (29JUN1985 06:00:00)-Water Temperature (C)]]*OO[[#This Row],[25]]</f>
        <v>4.1789381717474994E-5</v>
      </c>
      <c r="AB174" s="10">
        <f>3/24000000*OO[[#This Row],[84 (29JUN1985 09:00:00)-Water Temperature (C)]]*OO[[#This Row],[26]]</f>
        <v>3.8016851107125E-5</v>
      </c>
      <c r="AC174" s="10">
        <f>3/24000000*OO[[#This Row],[85 (29JUN1985 12:00:00)-Water Temperature (C)]]*OO[[#This Row],[27]]</f>
        <v>3.4063240520124998E-5</v>
      </c>
      <c r="AD174" s="10">
        <f>3/24000000*OO[[#This Row],[86 (29JUN1985 15:00:00)-Water Temperature (C)]]*OO[[#This Row],[28]]</f>
        <v>3.0081098632974999E-5</v>
      </c>
      <c r="AE174" s="10">
        <f>3/24000000*OO[[#This Row],[88 (29JUN1985 21:00:00)-Water Temperature (C)]]*OO[[#This Row],[30]]</f>
        <v>2.3684176542019998E-5</v>
      </c>
      <c r="AF174" s="10">
        <f>3/24000000*OO[[#This Row],[88 (29JUN1985 21:00:00)-Water Temperature (C)]]*OO[[#This Row],[30]]</f>
        <v>2.3684176542019998E-5</v>
      </c>
      <c r="AG174" s="10">
        <f>3/24000000*OO[[#This Row],[89 (30JUN1985 00:00:00)-Water Temperature (C)]]*OO[[#This Row],[31]]</f>
        <v>2.097865781345E-5</v>
      </c>
      <c r="AH174" s="10">
        <f>3/24000000*OO[[#This Row],[90 (30JUN1985 03:00:00)-Water Temperature (C)]]*OO[[#This Row],[32]]</f>
        <v>1.88864158047975E-5</v>
      </c>
      <c r="AI174" s="10">
        <f>3/24000000*OO[[#This Row],[91 (30JUN1985 06:00:00)-Water Temperature (C)]]*OO[[#This Row],[33]]</f>
        <v>1.7008512466038748E-5</v>
      </c>
      <c r="AJ174" s="10">
        <f>3/24000000*OO[[#This Row],[92 (30JUN1985 09:00:00)-Water Temperature (C)]]*OO[[#This Row],[34]]</f>
        <v>1.5226747886899999E-5</v>
      </c>
      <c r="AK174" s="10">
        <f>3/24000000*OO[[#This Row],[93 (30JUN1985 12:00:00)-Water Temperature (C)]]*OO[[#This Row],[35]]</f>
        <v>1.3482271590311249E-5</v>
      </c>
      <c r="AL174" s="10">
        <f>3/24000000*OO[[#This Row],[94 (30JUN1985 15:00:00)-Water Temperature (C)]]*OO[[#This Row],[36]]</f>
        <v>1.170448346331E-5</v>
      </c>
      <c r="AM174" s="10">
        <f>3/24000000*OO[[#This Row],[95 (30JUN1985 18:00:00)-Water Temperature (C)]]*OO[[#This Row],[37]]</f>
        <v>1.0121146621154998E-5</v>
      </c>
      <c r="AN174" s="10">
        <f>3/24000000*OO[[#This Row],[96 (30JUN1985 21:00:00)-Water Temperature (C)]]*OO[[#This Row],[38]]</f>
        <v>8.8810342628149992E-6</v>
      </c>
      <c r="AO174" s="10">
        <f>3/24000000*OO[[#This Row],[97 (01JUL1985 00:00:00)-Water Temperature (C)]]*OO[[#This Row],[39]]</f>
        <v>7.9422998525324992E-6</v>
      </c>
      <c r="AP174" s="10">
        <f>3/24000000*OO[[#This Row],[98 (01JUL1985 03:00:00)-Water Temperature (C)]]*OO[[#This Row],[40]]</f>
        <v>7.4267030322899991E-6</v>
      </c>
      <c r="AQ174" s="10">
        <f>3/24000000*OO[[#This Row],[99 (01JUL1985 06:00:00)-Water Temperature (C)]]*OO[[#This Row],[41]]</f>
        <v>6.8349975547249992E-6</v>
      </c>
      <c r="AR174" s="10">
        <f>3/24000000*OO[[#This Row],[100 (01JUL1985 09:00:00)-Water Temperature (C)]]*OO[[#This Row],[42]]</f>
        <v>6.1330773665249995E-6</v>
      </c>
      <c r="AS174" s="10">
        <f>3/24000000*OO[[#This Row],[101 (01JUL1985 12:00:00)-Water Temperature (C)]]*OO[[#This Row],[43]]</f>
        <v>5.3859273092999998E-6</v>
      </c>
      <c r="AT174" s="10">
        <f>3/24000000*OO[[#This Row],[102 (01JUL1985 15:00:00)-Water Temperature (C)]]*OO[[#This Row],[44]]</f>
        <v>4.6524742400525004E-6</v>
      </c>
      <c r="AU174" s="10">
        <f>3/24000000*OO[[#This Row],[103 (01JUL1985 18:00:00)-Water Temperature (C)]]*OO[[#This Row],[45]]</f>
        <v>3.9928402596800003E-6</v>
      </c>
      <c r="AV174" s="10">
        <f>3/24000000*OO[[#This Row],[104 (01JUL1985 21:00:00)-Water Temperature (C)]]*OO[[#This Row],[46]]</f>
        <v>3.4226999201175004E-6</v>
      </c>
      <c r="AW174" s="10">
        <f>3/24000000*OO[[#This Row],[105 (02JUL1985 00:00:00)-Water Temperature (C)]]*OO[[#This Row],[47]]</f>
        <v>2.8981826083212496E-6</v>
      </c>
      <c r="AX174" s="10">
        <f>3/24000000*OO[[#This Row],[106 (02JUL1985 03:00:00)-Water Temperature (C)]]*OO[[#This Row],[48]]</f>
        <v>2.4279496532900005E-6</v>
      </c>
      <c r="AY174" s="10">
        <f>3/24000000*OO[[#This Row],[107 (02JUL1985 06:00:00)-Water Temperature (C)]]*OO[[#This Row],[49]]</f>
        <v>1.893703667388E-6</v>
      </c>
      <c r="AZ174" s="10">
        <f>3/24000000*OO[[#This Row],[108 (02JUL1985 09:00:00)-Water Temperature (C)]]*OO[[#This Row],[50]]</f>
        <v>1.3783648936124999E-6</v>
      </c>
      <c r="BA174" s="10">
        <f>3/24000000*OO[[#This Row],[109 (02JUL1985 12:00:00)-Water Temperature (C)]]*OO[[#This Row],[51]]</f>
        <v>9.8255901431512495E-7</v>
      </c>
      <c r="BB174" s="10">
        <f>3/24000000*OO[[#This Row],[110 (02JUL1985 15:00:00)-Water Temperature (C)]]*OO[[#This Row],[52]]</f>
        <v>7.1367993958012494E-7</v>
      </c>
      <c r="BC174" s="10">
        <f>3/24000000*OO[[#This Row],[111 (02JUL1985 18:00:00)-Water Temperature (C)]]*OO[[#This Row],[53]]</f>
        <v>5.3749822453749985E-7</v>
      </c>
      <c r="BD174" s="10">
        <f>3/24000000*OO[[#This Row],[112 (02JUL1985 21:00:00)-Water Temperature (C)]]*OO[[#This Row],[54]]</f>
        <v>4.3609624897874995E-7</v>
      </c>
      <c r="BE174" s="10">
        <f>3/24000000*OO[[#This Row],[113 (03JUL1985 00:00:00)-Water Temperature (C)]]*OO[[#This Row],[55]]</f>
        <v>3.7859423518124998E-7</v>
      </c>
      <c r="BF174" s="10">
        <f>3/24000000*OO[[#This Row],[114 (03JUL1985 03:00:00)-Water Temperature (C)]]*OO[[#This Row],[56]]</f>
        <v>3.5292567722137504E-7</v>
      </c>
      <c r="BG174" s="10">
        <f>3/24000000*OO[[#This Row],[115 (03JUL1985 06:00:00)-Water Temperature (C)]]*OO[[#This Row],[57]]</f>
        <v>3.3595370416875001E-7</v>
      </c>
      <c r="BH174" s="10">
        <f>3/24000000*OO[[#This Row],[116 (03JUL1985 09:00:00)-Water Temperature (C)]]*OO[[#This Row],[58]]</f>
        <v>3.1724690708399995E-7</v>
      </c>
      <c r="BI174" s="10">
        <f>3/24000000*OO[[#This Row],[117 (03JUL1985 12:00:00)-Water Temperature (C)]]*OO[[#This Row],[59]]</f>
        <v>2.9787846425670001E-7</v>
      </c>
      <c r="BJ174" s="10">
        <f>3/24000000*OO[[#This Row],[118 (03JUL1985 15:00:00)-Water Temperature (C)]]*OO[[#This Row],[60]]</f>
        <v>2.7419752782509996E-7</v>
      </c>
      <c r="BK174" s="10">
        <f>3/24000000*OO[[#This Row],[119 (03JUL1985 18:00:00)-Water Temperature (C)]]*OO[[#This Row],[61]]</f>
        <v>2.5105588775912499E-7</v>
      </c>
      <c r="BL174" s="10">
        <f>3/24000000*OO[[#This Row],[120 (03JUL1985 21:00:00)-Water Temperature (C)]]*OO[[#This Row],[62]]</f>
        <v>2.3330938209374995E-7</v>
      </c>
      <c r="BM174" s="10">
        <f>3/24000000*OO[[#This Row],[121 (04JUL1985 00:00:00)-Water Temperature (C)]]*OO[[#This Row],[63]]</f>
        <v>2.2013441750523751E-7</v>
      </c>
      <c r="BN174" s="10">
        <f>3/24000000*OO[[#This Row],[122 (04JUL1985 03:00:00)-Water Temperature (C)]]*OO[[#This Row],[64]]</f>
        <v>2.1418785846952497E-7</v>
      </c>
      <c r="BO174" s="10">
        <f>3/24000000*OO[[#This Row],[123 (04JUL1985 06:00:00)-Water Temperature (C)]]*OO[[#This Row],[65]]</f>
        <v>2.0550543142312503E-7</v>
      </c>
      <c r="BP174" s="10">
        <f>3/24000000*OO[[#This Row],[124 (04JUL1985 09:00:00)-Water Temperature (C)]]*OO[[#This Row],[66]]</f>
        <v>1.9508059927493747E-7</v>
      </c>
      <c r="BQ174" s="10">
        <f>3/24000000*OO[[#This Row],[125 (04JUL1985 12:00:00)-Water Temperature (C)]]*OO[[#This Row],[67]]</f>
        <v>1.8205459700355001E-7</v>
      </c>
      <c r="BR174" s="10">
        <f>3/24000000*OO[[#This Row],[126 (04JUL1985 15:00:00)-Water Temperature (C)]]*OO[[#This Row],[68]]</f>
        <v>1.6939225904718749E-7</v>
      </c>
      <c r="BS174" s="10">
        <f>3/24000000*OO[[#This Row],[127 (04JUL1985 18:00:00)-Water Temperature (C)]]*OO[[#This Row],[69]]</f>
        <v>1.6037566625679999E-7</v>
      </c>
      <c r="BT174" s="10">
        <f>3/24000000*OO[[#This Row],[128 (04JUL1985 21:00:00)-Water Temperature (C)]]*OO[[#This Row],[70]]</f>
        <v>1.5320257152983751E-7</v>
      </c>
      <c r="BU174" s="10">
        <f>3/24000000*OO[[#This Row],[129 (05JUL1985 00:00:00)-Water Temperature (C)]]*OO[[#This Row],[71]]</f>
        <v>1.4720035848468752E-7</v>
      </c>
      <c r="BV174" s="10">
        <f>3/24000000*OO[[#This Row],[130 (05JUL1985 03:00:00)-Water Temperature (C)]]*OO[[#This Row],[72]]</f>
        <v>1.4542049763314997E-7</v>
      </c>
      <c r="BW174" s="10">
        <f>3/24000000*OO[[#This Row],[131 (05JUL1985 06:00:00)-Water Temperature (C)]]*OO[[#This Row],[73]]</f>
        <v>1.4155948868295001E-7</v>
      </c>
      <c r="BX174" s="10">
        <f>3/24000000*OO[[#This Row],[132 (05JUL1985 09:00:00)-Water Temperature (C)]]*OO[[#This Row],[74]]</f>
        <v>1.3562313055937499E-7</v>
      </c>
      <c r="BY174" s="10">
        <f>3/24000000*OO[[#This Row],[133 (05JUL1985 12:00:00)-Water Temperature (C)]]*OO[[#This Row],[75]]</f>
        <v>1.293399309302375E-7</v>
      </c>
      <c r="BZ174" s="10">
        <f>3/24000000*OO[[#This Row],[134 (05JUL1985 15:00:00)-Water Temperature (C)]]*OO[[#This Row],[76]]</f>
        <v>1.2126426136562501E-7</v>
      </c>
      <c r="CA174" s="10">
        <f>3/24000000*OO[[#This Row],[135 (05JUL1985 18:00:00)-Water Temperature (C)]]*OO[[#This Row],[77]]</f>
        <v>1.126935049914375E-7</v>
      </c>
      <c r="CB174" s="10">
        <f>3/24000000*OO[[#This Row],[136 (05JUL1985 21:00:00)-Water Temperature (C)]]*OO[[#This Row],[78]]</f>
        <v>1.0512245711782498E-7</v>
      </c>
      <c r="CC174" s="10">
        <f>3/24000000*OO[[#This Row],[137 (06JUL1985 00:00:00)-Water Temperature (C)]]*OO[[#This Row],[79]]</f>
        <v>9.9659113832649976E-8</v>
      </c>
      <c r="CD174" s="10">
        <f>3/24000000*OO[[#This Row],[138 (06JUL1985 03:00:00)-Water Temperature (C)]]*OO[[#This Row],[80]]</f>
        <v>9.9395195895599994E-8</v>
      </c>
      <c r="CE174" s="10">
        <f>3/24000000*OO[[#This Row],[139 (06JUL1985 06:00:00)-Water Temperature (C)]]*OO[[#This Row],[81]]</f>
        <v>9.8787871946749986E-8</v>
      </c>
      <c r="CF174" s="10">
        <f>3/24000000*OO[[#This Row],[140 (06JUL1985 09:00:00)-Water Temperature (C)]]*OO[[#This Row],[82]]</f>
        <v>9.7044601548399982E-8</v>
      </c>
      <c r="CG174" s="10">
        <f>3/24000000*OO[[#This Row],[141 (06JUL1985 12:00:00)-Water Temperature (C)]]*OO[[#This Row],[83]]</f>
        <v>9.6106068303749994E-8</v>
      </c>
      <c r="CH174" s="10">
        <f>3/24000000*OO[[#This Row],[142 (06JUL1985 15:00:00)-Water Temperature (C)]]*OO[[#This Row],[84]]</f>
        <v>9.3291986998512496E-8</v>
      </c>
      <c r="CI174" s="10">
        <f>3/24000000*OO[[#This Row],[143 (06JUL1985 18:00:00)-Water Temperature (C)]]*OO[[#This Row],[85]]</f>
        <v>8.8287545287574985E-8</v>
      </c>
      <c r="CJ174" s="10">
        <f>3/24000000*OO[[#This Row],[144 (06JUL1985 21:00:00)-Water Temperature (C)]]*OO[[#This Row],[86]]</f>
        <v>8.3748724647700005E-8</v>
      </c>
      <c r="CK174" s="10">
        <f>3/24000000*OO[[#This Row],[145 (07JUL1985 00:00:00)-Water Temperature (C)]]*OO[[#This Row],[87]]</f>
        <v>8.1565661975187502E-8</v>
      </c>
      <c r="CL174" s="10">
        <f>3/24000000*OO[[#This Row],[146 (07JUL1985 03:00:00)-Water Temperature (C)]]*OO[[#This Row],[88]]</f>
        <v>8.3097352729249984E-8</v>
      </c>
      <c r="CM174" s="10">
        <f>3/24000000*OO[[#This Row],[147 (07JUL1985 06:00:00)-Water Temperature (C)]]*OO[[#This Row],[89]]</f>
        <v>8.4314966830099998E-8</v>
      </c>
      <c r="CN174" s="10">
        <f>3/24000000*OO[[#This Row],[148 (07JUL1985 09:00:00)-Water Temperature (C)]]*OO[[#This Row],[90]]</f>
        <v>8.3539309032387496E-8</v>
      </c>
      <c r="CO174" s="10">
        <f>3/24000000*OO[[#This Row],[149 (07JUL1985 12:00:00)-Water Temperature (C)]]*OO[[#This Row],[91]]</f>
        <v>8.1806692208999987E-8</v>
      </c>
      <c r="CP174" s="10">
        <f>3/24000000*OO[[#This Row],[150 (07JUL1985 15:00:00)-Water Temperature (C)]]*OO[[#This Row],[92]]</f>
        <v>7.8263797488937497E-8</v>
      </c>
      <c r="CQ174" s="10">
        <f>3/24000000*OO[[#This Row],[151 (07JUL1985 18:00:00)-Water Temperature (C)]]*OO[[#This Row],[93]]</f>
        <v>7.4107874745199997E-8</v>
      </c>
      <c r="CR174" s="10">
        <f>3/24000000*OO[[#This Row],[152 (07JUL1985 21:00:00)-Water Temperature (C)]]*OO[[#This Row],[94]]</f>
        <v>7.0809368155312484E-8</v>
      </c>
      <c r="CS174" s="10">
        <f>3/24000000*OO[[#This Row],[153 (08JUL1985 00:00:00)-Water Temperature (C)]]*OO[[#This Row],[95]]</f>
        <v>6.8074730677799992E-8</v>
      </c>
      <c r="CT174" s="10">
        <f>3/24000000*OO[[#This Row],[154 (08JUL1985 03:00:00)-Water Temperature (C)]]*OO[[#This Row],[96]]</f>
        <v>6.5808659391012495E-8</v>
      </c>
      <c r="CU174" s="10">
        <f>3/24000000*OO[[#This Row],[155 (08JUL1985 06:00:00)-Water Temperature (C)]]*OO[[#This Row],[97]]</f>
        <v>6.3608034954774996E-8</v>
      </c>
      <c r="CV174" s="10">
        <f>3/24000000*OO[[#This Row],[156 (08JUL1985 09:00:00)-Water Temperature (C)]]*OO[[#This Row],[98]]</f>
        <v>5.991844065093749E-8</v>
      </c>
      <c r="CW174" s="10">
        <f>3/24000000*OO[[#This Row],[157 (08JUL1985 12:00:00)-Water Temperature (C)]]*OO[[#This Row],[99]]</f>
        <v>5.6107828743750005E-8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3.3963890407970532E-40</v>
      </c>
      <c r="I175" s="10">
        <f>3/24*OO[[#This Row],[65 (27JUN1985 00:00:00)-Water Temperature (C)]]*OO[[#This Row],[7]]/SUM(OO[7])</f>
        <v>6.5994220050605321E-29</v>
      </c>
      <c r="J175" s="10">
        <f>3/24*OO[[#This Row],[66 (27JUN1985 03:00:00)-Water Temperature (C)]]*OO[[#This Row],[8]]/SUM(OO[8])</f>
        <v>4.924969832123541E-17</v>
      </c>
      <c r="K175" s="10">
        <f>3/24*OO[[#This Row],[67 (27JUN1985 06:00:00)-Water Temperature (C)]]*OO[[#This Row],[9]]/SUM(OO[9])</f>
        <v>1.2427009557050375E-8</v>
      </c>
      <c r="L175" s="10">
        <f>3/24*OO[[#This Row],[68 (27JUN1985 09:00:00)-Water Temperature (C)]]*OO[[#This Row],[10]]/SUM(OO[10])</f>
        <v>1.9172454161651712E-5</v>
      </c>
      <c r="M175" s="10">
        <f>3/24*OO[[#This Row],[69 (27JUN1985 12:00:00)-Water Temperature (C)]]*OO[[#This Row],[11]]/SUM(OO[11])</f>
        <v>1.5972181495838332E-3</v>
      </c>
      <c r="N175" s="10">
        <f>3/24*OO[[#This Row],[70 (27JUN1985 15:00:00)-Water Temperature (C)]]*OO[[#This Row],[12]]/SUM(OO[12])</f>
        <v>2.2068610872362976E-2</v>
      </c>
      <c r="O175" s="10">
        <f>3/24*OO[[#This Row],[71 (27JUN1985 18:00:00)-Water Temperature (C)]]*OO[[#This Row],[13]]/SUM(OO[13])</f>
        <v>8.381582665367493E-2</v>
      </c>
      <c r="P175" s="10">
        <f>3/24*OO[[#This Row],[72 (27JUN1985 21:00:00)-Water Temperature (C)]]*OO[[#This Row],[14]]/SUM(OO[14])</f>
        <v>0.11777780134785679</v>
      </c>
      <c r="Q175" s="10">
        <f>3/24*OO[[#This Row],[73 (28JUN1985 00:00:00)-Water Temperature (C)]]*OO[[#This Row],[15]]/SUM(OO[15])</f>
        <v>7.735250305469718E-2</v>
      </c>
      <c r="R175" s="10">
        <f>3/24*OO[[#This Row],[74 (28JUN1985 03:00:00)-Water Temperature (C)]]*OO[[#This Row],[16]]/SUM(OO[16])</f>
        <v>2.8026972663251333E-2</v>
      </c>
      <c r="S175" s="10">
        <f>3/24*OO[[#This Row],[75 (28JUN1985 06:00:00)-Water Temperature (C)]]*OO[[#This Row],[17]]/SUM(OO[17])</f>
        <v>6.4101622932572289E-3</v>
      </c>
      <c r="T175" s="10">
        <f>3/24*OO[[#This Row],[76 (28JUN1985 09:00:00)-Water Temperature (C)]]*OO[[#This Row],[18]]/SUM(OO[18])</f>
        <v>1.0805282953565284E-3</v>
      </c>
      <c r="U175" s="10">
        <f>3/24*OO[[#This Row],[77 (28JUN1985 12:00:00)-Water Temperature (C)]]*OO[[#This Row],[19]]/SUM(OO[19])</f>
        <v>1.9740634644508756E-4</v>
      </c>
      <c r="V175" s="10">
        <f>3/24000000*OO[[#This Row],[78 (28JUN1985 15:00:00)-Water Temperature (C)]]*OO[[#This Row],[20]]</f>
        <v>8.6593307553475E-5</v>
      </c>
      <c r="W175" s="10">
        <f>3/24000000*OO[[#This Row],[79 (28JUN1985 18:00:00)-Water Temperature (C)]]*OO[[#This Row],[21]]</f>
        <v>8.0147447321599999E-5</v>
      </c>
      <c r="X175" s="10">
        <f>3/24000000*OO[[#This Row],[80 (28JUN1985 21:00:00)-Water Temperature (C)]]*OO[[#This Row],[22]]</f>
        <v>8.3563937912499998E-5</v>
      </c>
      <c r="Y175" s="10">
        <f>3/24000000*OO[[#This Row],[81 (29JUN1985 00:00:00)-Water Temperature (C)]]*OO[[#This Row],[23]]</f>
        <v>8.3683239194249997E-5</v>
      </c>
      <c r="Z175" s="10">
        <f>3/24000000*OO[[#This Row],[82 (29JUN1985 03:00:00)-Water Temperature (C)]]*OO[[#This Row],[24]]</f>
        <v>8.0681460857249995E-5</v>
      </c>
      <c r="AA175" s="10">
        <f>3/24000000*OO[[#This Row],[83 (29JUN1985 06:00:00)-Water Temperature (C)]]*OO[[#This Row],[25]]</f>
        <v>7.577837976449999E-5</v>
      </c>
      <c r="AB175" s="10">
        <f>3/24000000*OO[[#This Row],[84 (29JUN1985 09:00:00)-Water Temperature (C)]]*OO[[#This Row],[26]]</f>
        <v>6.8964806185300008E-5</v>
      </c>
      <c r="AC175" s="10">
        <f>3/24000000*OO[[#This Row],[85 (29JUN1985 12:00:00)-Water Temperature (C)]]*OO[[#This Row],[27]]</f>
        <v>6.1712629646249996E-5</v>
      </c>
      <c r="AD175" s="10">
        <f>3/24000000*OO[[#This Row],[86 (29JUN1985 15:00:00)-Water Temperature (C)]]*OO[[#This Row],[28]]</f>
        <v>5.4331608698249999E-5</v>
      </c>
      <c r="AE175" s="10">
        <f>3/24000000*OO[[#This Row],[88 (29JUN1985 21:00:00)-Water Temperature (C)]]*OO[[#This Row],[30]]</f>
        <v>4.2578922766937498E-5</v>
      </c>
      <c r="AF175" s="10">
        <f>3/24000000*OO[[#This Row],[88 (29JUN1985 21:00:00)-Water Temperature (C)]]*OO[[#This Row],[30]]</f>
        <v>4.2578922766937498E-5</v>
      </c>
      <c r="AG175" s="10">
        <f>3/24000000*OO[[#This Row],[89 (30JUN1985 00:00:00)-Water Temperature (C)]]*OO[[#This Row],[31]]</f>
        <v>3.76718206584E-5</v>
      </c>
      <c r="AH175" s="10">
        <f>3/24000000*OO[[#This Row],[90 (30JUN1985 03:00:00)-Water Temperature (C)]]*OO[[#This Row],[32]]</f>
        <v>3.3888532881250002E-5</v>
      </c>
      <c r="AI175" s="10">
        <f>3/24000000*OO[[#This Row],[91 (30JUN1985 06:00:00)-Water Temperature (C)]]*OO[[#This Row],[33]]</f>
        <v>3.0501344873312499E-5</v>
      </c>
      <c r="AJ175" s="10">
        <f>3/24000000*OO[[#This Row],[92 (30JUN1985 09:00:00)-Water Temperature (C)]]*OO[[#This Row],[34]]</f>
        <v>2.7264249034962501E-5</v>
      </c>
      <c r="AK175" s="10">
        <f>3/24000000*OO[[#This Row],[93 (30JUN1985 12:00:00)-Water Temperature (C)]]*OO[[#This Row],[35]]</f>
        <v>2.4073270029772503E-5</v>
      </c>
      <c r="AL175" s="10">
        <f>3/24000000*OO[[#This Row],[94 (30JUN1985 15:00:00)-Water Temperature (C)]]*OO[[#This Row],[36]]</f>
        <v>2.0827781139237501E-5</v>
      </c>
      <c r="AM175" s="10">
        <f>3/24000000*OO[[#This Row],[95 (30JUN1985 18:00:00)-Water Temperature (C)]]*OO[[#This Row],[37]]</f>
        <v>1.7932958691950001E-5</v>
      </c>
      <c r="AN175" s="10">
        <f>3/24000000*OO[[#This Row],[96 (30JUN1985 21:00:00)-Water Temperature (C)]]*OO[[#This Row],[38]]</f>
        <v>1.5700384993159997E-5</v>
      </c>
      <c r="AO175" s="10">
        <f>3/24000000*OO[[#This Row],[97 (01JUL1985 00:00:00)-Water Temperature (C)]]*OO[[#This Row],[39]]</f>
        <v>1.4019141307687496E-5</v>
      </c>
      <c r="AP175" s="10">
        <f>3/24000000*OO[[#This Row],[98 (01JUL1985 03:00:00)-Water Temperature (C)]]*OO[[#This Row],[40]]</f>
        <v>1.3082110496774997E-5</v>
      </c>
      <c r="AQ175" s="10">
        <f>3/24000000*OO[[#This Row],[99 (01JUL1985 06:00:00)-Water Temperature (C)]]*OO[[#This Row],[41]]</f>
        <v>1.2026005216639999E-5</v>
      </c>
      <c r="AR175" s="10">
        <f>3/24000000*OO[[#This Row],[100 (01JUL1985 09:00:00)-Water Temperature (C)]]*OO[[#This Row],[42]]</f>
        <v>1.0782695044274999E-5</v>
      </c>
      <c r="AS175" s="10">
        <f>3/24000000*OO[[#This Row],[101 (01JUL1985 12:00:00)-Water Temperature (C)]]*OO[[#This Row],[43]]</f>
        <v>9.4574206102312513E-6</v>
      </c>
      <c r="AT175" s="10">
        <f>3/24000000*OO[[#This Row],[102 (01JUL1985 15:00:00)-Water Temperature (C)]]*OO[[#This Row],[44]]</f>
        <v>8.1649628134562478E-6</v>
      </c>
      <c r="AU175" s="10">
        <f>3/24000000*OO[[#This Row],[103 (01JUL1985 18:00:00)-Water Temperature (C)]]*OO[[#This Row],[45]]</f>
        <v>7.0040643363750008E-6</v>
      </c>
      <c r="AV175" s="10">
        <f>3/24000000*OO[[#This Row],[104 (01JUL1985 21:00:00)-Water Temperature (C)]]*OO[[#This Row],[46]]</f>
        <v>6.0036531537500007E-6</v>
      </c>
      <c r="AW175" s="10">
        <f>3/24000000*OO[[#This Row],[105 (02JUL1985 00:00:00)-Water Temperature (C)]]*OO[[#This Row],[47]]</f>
        <v>5.1034896790312494E-6</v>
      </c>
      <c r="AX175" s="10">
        <f>3/24000000*OO[[#This Row],[106 (02JUL1985 03:00:00)-Water Temperature (C)]]*OO[[#This Row],[48]]</f>
        <v>4.3036194709300001E-6</v>
      </c>
      <c r="AY175" s="10">
        <f>3/24000000*OO[[#This Row],[107 (02JUL1985 06:00:00)-Water Temperature (C)]]*OO[[#This Row],[49]]</f>
        <v>3.3789198885862494E-6</v>
      </c>
      <c r="AZ175" s="10">
        <f>3/24000000*OO[[#This Row],[108 (02JUL1985 09:00:00)-Water Temperature (C)]]*OO[[#This Row],[50]]</f>
        <v>2.4623269877351249E-6</v>
      </c>
      <c r="BA175" s="10">
        <f>3/24000000*OO[[#This Row],[109 (02JUL1985 12:00:00)-Water Temperature (C)]]*OO[[#This Row],[51]]</f>
        <v>1.7414252787153748E-6</v>
      </c>
      <c r="BB175" s="10">
        <f>3/24000000*OO[[#This Row],[110 (02JUL1985 15:00:00)-Water Temperature (C)]]*OO[[#This Row],[52]]</f>
        <v>1.2416601174818749E-6</v>
      </c>
      <c r="BC175" s="10">
        <f>3/24000000*OO[[#This Row],[111 (02JUL1985 18:00:00)-Water Temperature (C)]]*OO[[#This Row],[53]]</f>
        <v>9.3494651392449993E-7</v>
      </c>
      <c r="BD175" s="10">
        <f>3/24000000*OO[[#This Row],[112 (02JUL1985 21:00:00)-Water Temperature (C)]]*OO[[#This Row],[54]]</f>
        <v>7.5785015133712503E-7</v>
      </c>
      <c r="BE175" s="10">
        <f>3/24000000*OO[[#This Row],[113 (03JUL1985 00:00:00)-Water Temperature (C)]]*OO[[#This Row],[55]]</f>
        <v>6.5768413213725005E-7</v>
      </c>
      <c r="BF175" s="10">
        <f>3/24000000*OO[[#This Row],[114 (03JUL1985 03:00:00)-Water Temperature (C)]]*OO[[#This Row],[56]]</f>
        <v>6.1336937065312496E-7</v>
      </c>
      <c r="BG175" s="10">
        <f>3/24000000*OO[[#This Row],[115 (03JUL1985 06:00:00)-Water Temperature (C)]]*OO[[#This Row],[57]]</f>
        <v>5.8499231375812495E-7</v>
      </c>
      <c r="BH175" s="10">
        <f>3/24000000*OO[[#This Row],[116 (03JUL1985 09:00:00)-Water Temperature (C)]]*OO[[#This Row],[58]]</f>
        <v>5.53232515642E-7</v>
      </c>
      <c r="BI175" s="10">
        <f>3/24000000*OO[[#This Row],[117 (03JUL1985 12:00:00)-Water Temperature (C)]]*OO[[#This Row],[59]]</f>
        <v>5.1975964086199992E-7</v>
      </c>
      <c r="BJ175" s="10">
        <f>3/24000000*OO[[#This Row],[118 (03JUL1985 15:00:00)-Water Temperature (C)]]*OO[[#This Row],[60]]</f>
        <v>4.7796977548650001E-7</v>
      </c>
      <c r="BK175" s="10">
        <f>3/24000000*OO[[#This Row],[119 (03JUL1985 18:00:00)-Water Temperature (C)]]*OO[[#This Row],[61]]</f>
        <v>4.3709047442549999E-7</v>
      </c>
      <c r="BL175" s="10">
        <f>3/24000000*OO[[#This Row],[120 (03JUL1985 21:00:00)-Water Temperature (C)]]*OO[[#This Row],[62]]</f>
        <v>4.0542127520824994E-7</v>
      </c>
      <c r="BM175" s="10">
        <f>3/24000000*OO[[#This Row],[121 (04JUL1985 00:00:00)-Water Temperature (C)]]*OO[[#This Row],[63]]</f>
        <v>3.8227089829437494E-7</v>
      </c>
      <c r="BN175" s="10">
        <f>3/24000000*OO[[#This Row],[122 (04JUL1985 03:00:00)-Water Temperature (C)]]*OO[[#This Row],[64]]</f>
        <v>3.7213409121262502E-7</v>
      </c>
      <c r="BO175" s="10">
        <f>3/24000000*OO[[#This Row],[123 (04JUL1985 06:00:00)-Water Temperature (C)]]*OO[[#This Row],[65]]</f>
        <v>3.57536627062125E-7</v>
      </c>
      <c r="BP175" s="10">
        <f>3/24000000*OO[[#This Row],[124 (04JUL1985 09:00:00)-Water Temperature (C)]]*OO[[#This Row],[66]]</f>
        <v>3.4005620344499996E-7</v>
      </c>
      <c r="BQ175" s="10">
        <f>3/24000000*OO[[#This Row],[125 (04JUL1985 12:00:00)-Water Temperature (C)]]*OO[[#This Row],[67]]</f>
        <v>3.1750915431550002E-7</v>
      </c>
      <c r="BR175" s="10">
        <f>3/24000000*OO[[#This Row],[126 (04JUL1985 15:00:00)-Water Temperature (C)]]*OO[[#This Row],[68]]</f>
        <v>2.95415425127E-7</v>
      </c>
      <c r="BS175" s="10">
        <f>3/24000000*OO[[#This Row],[127 (04JUL1985 18:00:00)-Water Temperature (C)]]*OO[[#This Row],[69]]</f>
        <v>2.7922918939722506E-7</v>
      </c>
      <c r="BT175" s="10">
        <f>3/24000000*OO[[#This Row],[128 (04JUL1985 21:00:00)-Water Temperature (C)]]*OO[[#This Row],[70]]</f>
        <v>2.6652374734868749E-7</v>
      </c>
      <c r="BU175" s="10">
        <f>3/24000000*OO[[#This Row],[129 (05JUL1985 00:00:00)-Water Temperature (C)]]*OO[[#This Row],[71]]</f>
        <v>2.5585619527794997E-7</v>
      </c>
      <c r="BV175" s="10">
        <f>3/24000000*OO[[#This Row],[130 (05JUL1985 03:00:00)-Water Temperature (C)]]*OO[[#This Row],[72]]</f>
        <v>2.529162510818125E-7</v>
      </c>
      <c r="BW175" s="10">
        <f>3/24000000*OO[[#This Row],[131 (05JUL1985 06:00:00)-Water Temperature (C)]]*OO[[#This Row],[73]]</f>
        <v>2.4623470241459998E-7</v>
      </c>
      <c r="BX175" s="10">
        <f>3/24000000*OO[[#This Row],[132 (05JUL1985 09:00:00)-Water Temperature (C)]]*OO[[#This Row],[74]]</f>
        <v>2.3631288989817497E-7</v>
      </c>
      <c r="BY175" s="10">
        <f>3/24000000*OO[[#This Row],[133 (05JUL1985 12:00:00)-Water Temperature (C)]]*OO[[#This Row],[75]]</f>
        <v>2.2539740693662501E-7</v>
      </c>
      <c r="BZ175" s="10">
        <f>3/24000000*OO[[#This Row],[134 (05JUL1985 15:00:00)-Water Temperature (C)]]*OO[[#This Row],[76]]</f>
        <v>2.112889613242125E-7</v>
      </c>
      <c r="CA175" s="10">
        <f>3/24000000*OO[[#This Row],[135 (05JUL1985 18:00:00)-Water Temperature (C)]]*OO[[#This Row],[77]]</f>
        <v>1.9634707519374998E-7</v>
      </c>
      <c r="CB175" s="10">
        <f>3/24000000*OO[[#This Row],[136 (05JUL1985 21:00:00)-Water Temperature (C)]]*OO[[#This Row],[78]]</f>
        <v>1.8305565155962501E-7</v>
      </c>
      <c r="CC175" s="10">
        <f>3/24000000*OO[[#This Row],[137 (06JUL1985 00:00:00)-Water Temperature (C)]]*OO[[#This Row],[79]]</f>
        <v>1.7342581112009999E-7</v>
      </c>
      <c r="CD175" s="10">
        <f>3/24000000*OO[[#This Row],[138 (06JUL1985 03:00:00)-Water Temperature (C)]]*OO[[#This Row],[80]]</f>
        <v>1.7283739671360001E-7</v>
      </c>
      <c r="CE175" s="10">
        <f>3/24000000*OO[[#This Row],[139 (06JUL1985 06:00:00)-Water Temperature (C)]]*OO[[#This Row],[81]]</f>
        <v>1.7184742845774995E-7</v>
      </c>
      <c r="CF175" s="10">
        <f>3/24000000*OO[[#This Row],[140 (06JUL1985 09:00:00)-Water Temperature (C)]]*OO[[#This Row],[82]]</f>
        <v>1.6901074141957498E-7</v>
      </c>
      <c r="CG175" s="10">
        <f>3/24000000*OO[[#This Row],[141 (06JUL1985 12:00:00)-Water Temperature (C)]]*OO[[#This Row],[83]]</f>
        <v>1.6736894811225002E-7</v>
      </c>
      <c r="CH175" s="10">
        <f>3/24000000*OO[[#This Row],[142 (06JUL1985 15:00:00)-Water Temperature (C)]]*OO[[#This Row],[84]]</f>
        <v>1.6230744649827499E-7</v>
      </c>
      <c r="CI175" s="10">
        <f>3/24000000*OO[[#This Row],[143 (06JUL1985 18:00:00)-Water Temperature (C)]]*OO[[#This Row],[85]]</f>
        <v>1.5358771026596249E-7</v>
      </c>
      <c r="CJ175" s="10">
        <f>3/24000000*OO[[#This Row],[144 (06JUL1985 21:00:00)-Water Temperature (C)]]*OO[[#This Row],[86]]</f>
        <v>1.455592942323E-7</v>
      </c>
      <c r="CK175" s="10">
        <f>3/24000000*OO[[#This Row],[145 (07JUL1985 00:00:00)-Water Temperature (C)]]*OO[[#This Row],[87]]</f>
        <v>1.4175033016162499E-7</v>
      </c>
      <c r="CL175" s="10">
        <f>3/24000000*OO[[#This Row],[146 (07JUL1985 03:00:00)-Water Temperature (C)]]*OO[[#This Row],[88]]</f>
        <v>1.4444132523291249E-7</v>
      </c>
      <c r="CM175" s="10">
        <f>3/24000000*OO[[#This Row],[147 (07JUL1985 06:00:00)-Water Temperature (C)]]*OO[[#This Row],[89]]</f>
        <v>1.4685309991533749E-7</v>
      </c>
      <c r="CN175" s="10">
        <f>3/24000000*OO[[#This Row],[148 (07JUL1985 09:00:00)-Water Temperature (C)]]*OO[[#This Row],[90]]</f>
        <v>1.4566953225E-7</v>
      </c>
      <c r="CO175" s="10">
        <f>3/24000000*OO[[#This Row],[149 (07JUL1985 12:00:00)-Water Temperature (C)]]*OO[[#This Row],[91]]</f>
        <v>1.426417424738625E-7</v>
      </c>
      <c r="CP175" s="10">
        <f>3/24000000*OO[[#This Row],[150 (07JUL1985 15:00:00)-Water Temperature (C)]]*OO[[#This Row],[92]]</f>
        <v>1.3634471910352498E-7</v>
      </c>
      <c r="CQ175" s="10">
        <f>3/24000000*OO[[#This Row],[151 (07JUL1985 18:00:00)-Water Temperature (C)]]*OO[[#This Row],[93]]</f>
        <v>1.2896384254783748E-7</v>
      </c>
      <c r="CR175" s="10">
        <f>3/24000000*OO[[#This Row],[152 (07JUL1985 21:00:00)-Water Temperature (C)]]*OO[[#This Row],[94]]</f>
        <v>1.22975202123E-7</v>
      </c>
      <c r="CS175" s="10">
        <f>3/24000000*OO[[#This Row],[153 (08JUL1985 00:00:00)-Water Temperature (C)]]*OO[[#This Row],[95]]</f>
        <v>1.1813611948875E-7</v>
      </c>
      <c r="CT175" s="10">
        <f>3/24000000*OO[[#This Row],[154 (08JUL1985 03:00:00)-Water Temperature (C)]]*OO[[#This Row],[96]]</f>
        <v>1.142466053001875E-7</v>
      </c>
      <c r="CU175" s="10">
        <f>3/24000000*OO[[#This Row],[155 (08JUL1985 06:00:00)-Water Temperature (C)]]*OO[[#This Row],[97]]</f>
        <v>1.1058713390399999E-7</v>
      </c>
      <c r="CV175" s="10">
        <f>3/24000000*OO[[#This Row],[156 (08JUL1985 09:00:00)-Water Temperature (C)]]*OO[[#This Row],[98]]</f>
        <v>1.0435465586149999E-7</v>
      </c>
      <c r="CW175" s="10">
        <f>3/24000000*OO[[#This Row],[157 (08JUL1985 12:00:00)-Water Temperature (C)]]*OO[[#This Row],[99]]</f>
        <v>9.76887903852E-8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2.1049161613123168E-41</v>
      </c>
      <c r="I176" s="10">
        <f>3/24*OO[[#This Row],[65 (27JUN1985 00:00:00)-Water Temperature (C)]]*OO[[#This Row],[7]]/SUM(OO[7])</f>
        <v>3.9778128272393694E-30</v>
      </c>
      <c r="J176" s="10">
        <f>3/24*OO[[#This Row],[66 (27JUN1985 03:00:00)-Water Temperature (C)]]*OO[[#This Row],[8]]/SUM(OO[8])</f>
        <v>2.9292337622905776E-18</v>
      </c>
      <c r="K176" s="10">
        <f>3/24*OO[[#This Row],[67 (27JUN1985 06:00:00)-Water Temperature (C)]]*OO[[#This Row],[9]]/SUM(OO[9])</f>
        <v>3.117229205934088E-9</v>
      </c>
      <c r="L176" s="10">
        <f>3/24*OO[[#This Row],[68 (27JUN1985 09:00:00)-Water Temperature (C)]]*OO[[#This Row],[10]]/SUM(OO[10])</f>
        <v>7.3482682248858799E-6</v>
      </c>
      <c r="M176" s="10">
        <f>3/24*OO[[#This Row],[69 (27JUN1985 12:00:00)-Water Temperature (C)]]*OO[[#This Row],[11]]/SUM(OO[11])</f>
        <v>7.6408588732041849E-4</v>
      </c>
      <c r="N176" s="10">
        <f>3/24*OO[[#This Row],[70 (27JUN1985 15:00:00)-Water Temperature (C)]]*OO[[#This Row],[12]]/SUM(OO[12])</f>
        <v>1.2382162904599658E-2</v>
      </c>
      <c r="O176" s="10">
        <f>3/24*OO[[#This Row],[71 (27JUN1985 18:00:00)-Water Temperature (C)]]*OO[[#This Row],[13]]/SUM(OO[13])</f>
        <v>5.3473564681970696E-2</v>
      </c>
      <c r="P176" s="10">
        <f>3/24*OO[[#This Row],[72 (27JUN1985 21:00:00)-Water Temperature (C)]]*OO[[#This Row],[14]]/SUM(OO[14])</f>
        <v>8.3656279497683853E-2</v>
      </c>
      <c r="Q176" s="10">
        <f>3/24*OO[[#This Row],[73 (28JUN1985 00:00:00)-Water Temperature (C)]]*OO[[#This Row],[15]]/SUM(OO[15])</f>
        <v>5.9956778157763062E-2</v>
      </c>
      <c r="R176" s="10">
        <f>3/24*OO[[#This Row],[74 (28JUN1985 03:00:00)-Water Temperature (C)]]*OO[[#This Row],[16]]/SUM(OO[16])</f>
        <v>2.3396322152037515E-2</v>
      </c>
      <c r="S176" s="10">
        <f>3/24*OO[[#This Row],[75 (28JUN1985 06:00:00)-Water Temperature (C)]]*OO[[#This Row],[17]]/SUM(OO[17])</f>
        <v>5.6740815327238434E-3</v>
      </c>
      <c r="T176" s="10">
        <f>3/24*OO[[#This Row],[76 (28JUN1985 09:00:00)-Water Temperature (C)]]*OO[[#This Row],[18]]/SUM(OO[18])</f>
        <v>9.9119001727399937E-4</v>
      </c>
      <c r="U176" s="10">
        <f>3/24*OO[[#This Row],[77 (28JUN1985 12:00:00)-Water Temperature (C)]]*OO[[#This Row],[19]]/SUM(OO[19])</f>
        <v>1.7546377753611757E-4</v>
      </c>
      <c r="V176" s="10">
        <f>3/24000000*OO[[#This Row],[78 (28JUN1985 15:00:00)-Water Temperature (C)]]*OO[[#This Row],[20]]</f>
        <v>6.9343383637125001E-5</v>
      </c>
      <c r="W176" s="10">
        <f>3/24000000*OO[[#This Row],[79 (28JUN1985 18:00:00)-Water Temperature (C)]]*OO[[#This Row],[21]]</f>
        <v>6.0255901305599983E-5</v>
      </c>
      <c r="X176" s="10">
        <f>3/24000000*OO[[#This Row],[80 (28JUN1985 21:00:00)-Water Temperature (C)]]*OO[[#This Row],[22]]</f>
        <v>6.2261720035E-5</v>
      </c>
      <c r="Y176" s="10">
        <f>3/24000000*OO[[#This Row],[81 (29JUN1985 00:00:00)-Water Temperature (C)]]*OO[[#This Row],[23]]</f>
        <v>6.2997679059575003E-5</v>
      </c>
      <c r="Z176" s="10">
        <f>3/24000000*OO[[#This Row],[82 (29JUN1985 03:00:00)-Water Temperature (C)]]*OO[[#This Row],[24]]</f>
        <v>6.1464302553500001E-5</v>
      </c>
      <c r="AA176" s="10">
        <f>3/24000000*OO[[#This Row],[83 (29JUN1985 06:00:00)-Water Temperature (C)]]*OO[[#This Row],[25]]</f>
        <v>5.81867800940125E-5</v>
      </c>
      <c r="AB176" s="10">
        <f>3/24000000*OO[[#This Row],[84 (29JUN1985 09:00:00)-Water Temperature (C)]]*OO[[#This Row],[26]]</f>
        <v>5.330480603179999E-5</v>
      </c>
      <c r="AC176" s="10">
        <f>3/24000000*OO[[#This Row],[85 (29JUN1985 12:00:00)-Water Temperature (C)]]*OO[[#This Row],[27]]</f>
        <v>4.7949182508350004E-5</v>
      </c>
      <c r="AD176" s="10">
        <f>3/24000000*OO[[#This Row],[86 (29JUN1985 15:00:00)-Water Temperature (C)]]*OO[[#This Row],[28]]</f>
        <v>4.2402456569874997E-5</v>
      </c>
      <c r="AE176" s="10">
        <f>3/24000000*OO[[#This Row],[88 (29JUN1985 21:00:00)-Water Temperature (C)]]*OO[[#This Row],[30]]</f>
        <v>3.3542893075312499E-5</v>
      </c>
      <c r="AF176" s="10">
        <f>3/24000000*OO[[#This Row],[88 (29JUN1985 21:00:00)-Water Temperature (C)]]*OO[[#This Row],[30]]</f>
        <v>3.3542893075312499E-5</v>
      </c>
      <c r="AG176" s="10">
        <f>3/24000000*OO[[#This Row],[89 (30JUN1985 00:00:00)-Water Temperature (C)]]*OO[[#This Row],[31]]</f>
        <v>2.9873092548599996E-5</v>
      </c>
      <c r="AH176" s="10">
        <f>3/24000000*OO[[#This Row],[90 (30JUN1985 03:00:00)-Water Temperature (C)]]*OO[[#This Row],[32]]</f>
        <v>2.7085983779724997E-5</v>
      </c>
      <c r="AI176" s="10">
        <f>3/24000000*OO[[#This Row],[91 (30JUN1985 06:00:00)-Water Temperature (C)]]*OO[[#This Row],[33]]</f>
        <v>2.4624307387900005E-5</v>
      </c>
      <c r="AJ176" s="10">
        <f>3/24000000*OO[[#This Row],[92 (30JUN1985 09:00:00)-Water Temperature (C)]]*OO[[#This Row],[34]]</f>
        <v>2.2230401054434998E-5</v>
      </c>
      <c r="AK176" s="10">
        <f>3/24000000*OO[[#This Row],[93 (30JUN1985 12:00:00)-Water Temperature (C)]]*OO[[#This Row],[35]]</f>
        <v>1.98677373992475E-5</v>
      </c>
      <c r="AL176" s="10">
        <f>3/24000000*OO[[#This Row],[94 (30JUN1985 15:00:00)-Water Temperature (C)]]*OO[[#This Row],[36]]</f>
        <v>1.7369590404183749E-5</v>
      </c>
      <c r="AM176" s="10">
        <f>3/24000000*OO[[#This Row],[95 (30JUN1985 18:00:00)-Water Temperature (C)]]*OO[[#This Row],[37]]</f>
        <v>1.5096652749059998E-5</v>
      </c>
      <c r="AN176" s="10">
        <f>3/24000000*OO[[#This Row],[96 (30JUN1985 21:00:00)-Water Temperature (C)]]*OO[[#This Row],[38]]</f>
        <v>1.330953800391E-5</v>
      </c>
      <c r="AO176" s="10">
        <f>3/24000000*OO[[#This Row],[97 (01JUL1985 00:00:00)-Water Temperature (C)]]*OO[[#This Row],[39]]</f>
        <v>1.1987778435490001E-5</v>
      </c>
      <c r="AP176" s="10">
        <f>3/24000000*OO[[#This Row],[98 (01JUL1985 03:00:00)-Water Temperature (C)]]*OO[[#This Row],[40]]</f>
        <v>1.1291396580912499E-5</v>
      </c>
      <c r="AQ176" s="10">
        <f>3/24000000*OO[[#This Row],[99 (01JUL1985 06:00:00)-Water Temperature (C)]]*OO[[#This Row],[41]]</f>
        <v>1.0462302816082499E-5</v>
      </c>
      <c r="AR176" s="10">
        <f>3/24000000*OO[[#This Row],[100 (01JUL1985 09:00:00)-Water Temperature (C)]]*OO[[#This Row],[42]]</f>
        <v>9.4441877830624996E-6</v>
      </c>
      <c r="AS176" s="10">
        <f>3/24000000*OO[[#This Row],[101 (01JUL1985 12:00:00)-Water Temperature (C)]]*OO[[#This Row],[43]]</f>
        <v>8.2984174412300009E-6</v>
      </c>
      <c r="AT176" s="10">
        <f>3/24000000*OO[[#This Row],[102 (01JUL1985 15:00:00)-Water Temperature (C)]]*OO[[#This Row],[44]]</f>
        <v>7.1573374472174995E-6</v>
      </c>
      <c r="AU176" s="10">
        <f>3/24000000*OO[[#This Row],[103 (01JUL1985 18:00:00)-Water Temperature (C)]]*OO[[#This Row],[45]]</f>
        <v>6.1321783245800008E-6</v>
      </c>
      <c r="AV176" s="10">
        <f>3/24000000*OO[[#This Row],[104 (01JUL1985 21:00:00)-Water Temperature (C)]]*OO[[#This Row],[46]]</f>
        <v>5.2699007330874995E-6</v>
      </c>
      <c r="AW176" s="10">
        <f>3/24000000*OO[[#This Row],[105 (02JUL1985 00:00:00)-Water Temperature (C)]]*OO[[#This Row],[47]]</f>
        <v>4.5274713664024998E-6</v>
      </c>
      <c r="AX176" s="10">
        <f>3/24000000*OO[[#This Row],[106 (02JUL1985 03:00:00)-Water Temperature (C)]]*OO[[#This Row],[48]]</f>
        <v>3.9179023775012502E-6</v>
      </c>
      <c r="AY176" s="10">
        <f>3/24000000*OO[[#This Row],[107 (02JUL1985 06:00:00)-Water Temperature (C)]]*OO[[#This Row],[49]]</f>
        <v>3.22356036531875E-6</v>
      </c>
      <c r="AZ176" s="10">
        <f>3/24000000*OO[[#This Row],[108 (02JUL1985 09:00:00)-Water Temperature (C)]]*OO[[#This Row],[50]]</f>
        <v>2.5108030853194998E-6</v>
      </c>
      <c r="BA176" s="10">
        <f>3/24000000*OO[[#This Row],[109 (02JUL1985 12:00:00)-Water Temperature (C)]]*OO[[#This Row],[51]]</f>
        <v>1.9293566674401248E-6</v>
      </c>
      <c r="BB176" s="10">
        <f>3/24000000*OO[[#This Row],[110 (02JUL1985 15:00:00)-Water Temperature (C)]]*OO[[#This Row],[52]]</f>
        <v>1.4952471998154999E-6</v>
      </c>
      <c r="BC176" s="10">
        <f>3/24000000*OO[[#This Row],[111 (02JUL1985 18:00:00)-Water Temperature (C)]]*OO[[#This Row],[53]]</f>
        <v>1.2059802662143749E-6</v>
      </c>
      <c r="BD176" s="10">
        <f>3/24000000*OO[[#This Row],[112 (02JUL1985 21:00:00)-Water Temperature (C)]]*OO[[#This Row],[54]]</f>
        <v>1.0324209743369998E-6</v>
      </c>
      <c r="BE176" s="10">
        <f>3/24000000*OO[[#This Row],[113 (03JUL1985 00:00:00)-Water Temperature (C)]]*OO[[#This Row],[55]]</f>
        <v>9.3126364307162492E-7</v>
      </c>
      <c r="BF176" s="10">
        <f>3/24000000*OO[[#This Row],[114 (03JUL1985 03:00:00)-Water Temperature (C)]]*OO[[#This Row],[56]]</f>
        <v>8.91746305164E-7</v>
      </c>
      <c r="BG176" s="10">
        <f>3/24000000*OO[[#This Row],[115 (03JUL1985 06:00:00)-Water Temperature (C)]]*OO[[#This Row],[57]]</f>
        <v>8.6731563494099993E-7</v>
      </c>
      <c r="BH176" s="10">
        <f>3/24000000*OO[[#This Row],[116 (03JUL1985 09:00:00)-Water Temperature (C)]]*OO[[#This Row],[58]]</f>
        <v>8.3357819580750006E-7</v>
      </c>
      <c r="BI176" s="10">
        <f>3/24000000*OO[[#This Row],[117 (03JUL1985 12:00:00)-Water Temperature (C)]]*OO[[#This Row],[59]]</f>
        <v>7.9248387344100006E-7</v>
      </c>
      <c r="BJ176" s="10">
        <f>3/24000000*OO[[#This Row],[118 (03JUL1985 15:00:00)-Water Temperature (C)]]*OO[[#This Row],[60]]</f>
        <v>7.3493115900750005E-7</v>
      </c>
      <c r="BK176" s="10">
        <f>3/24000000*OO[[#This Row],[119 (03JUL1985 18:00:00)-Water Temperature (C)]]*OO[[#This Row],[61]]</f>
        <v>6.7767475704674998E-7</v>
      </c>
      <c r="BL176" s="10">
        <f>3/24000000*OO[[#This Row],[120 (03JUL1985 21:00:00)-Water Temperature (C)]]*OO[[#This Row],[62]]</f>
        <v>6.3217635209099997E-7</v>
      </c>
      <c r="BM176" s="10">
        <f>3/24000000*OO[[#This Row],[121 (04JUL1985 00:00:00)-Water Temperature (C)]]*OO[[#This Row],[63]]</f>
        <v>5.9890949508862498E-7</v>
      </c>
      <c r="BN176" s="10">
        <f>3/24000000*OO[[#This Row],[122 (04JUL1985 03:00:00)-Water Temperature (C)]]*OO[[#This Row],[64]]</f>
        <v>5.867828377993751E-7</v>
      </c>
      <c r="BO176" s="10">
        <f>3/24000000*OO[[#This Row],[123 (04JUL1985 06:00:00)-Water Temperature (C)]]*OO[[#This Row],[65]]</f>
        <v>5.6853918346999993E-7</v>
      </c>
      <c r="BP176" s="10">
        <f>3/24000000*OO[[#This Row],[124 (04JUL1985 09:00:00)-Water Temperature (C)]]*OO[[#This Row],[66]]</f>
        <v>5.4483370885124995E-7</v>
      </c>
      <c r="BQ176" s="10">
        <f>3/24000000*OO[[#This Row],[125 (04JUL1985 12:00:00)-Water Temperature (C)]]*OO[[#This Row],[67]]</f>
        <v>5.1201094590137491E-7</v>
      </c>
      <c r="BR176" s="10">
        <f>3/24000000*OO[[#This Row],[126 (04JUL1985 15:00:00)-Water Temperature (C)]]*OO[[#This Row],[68]]</f>
        <v>4.7869450144425007E-7</v>
      </c>
      <c r="BS176" s="10">
        <f>3/24000000*OO[[#This Row],[127 (04JUL1985 18:00:00)-Water Temperature (C)]]*OO[[#This Row],[69]]</f>
        <v>4.5414466124887494E-7</v>
      </c>
      <c r="BT176" s="10">
        <f>3/24000000*OO[[#This Row],[128 (04JUL1985 21:00:00)-Water Temperature (C)]]*OO[[#This Row],[70]]</f>
        <v>4.35080074975625E-7</v>
      </c>
      <c r="BU176" s="10">
        <f>3/24000000*OO[[#This Row],[129 (05JUL1985 00:00:00)-Water Temperature (C)]]*OO[[#This Row],[71]]</f>
        <v>4.1798501827687493E-7</v>
      </c>
      <c r="BV176" s="10">
        <f>3/24000000*OO[[#This Row],[130 (05JUL1985 03:00:00)-Water Temperature (C)]]*OO[[#This Row],[72]]</f>
        <v>4.1501425513450003E-7</v>
      </c>
      <c r="BW176" s="10">
        <f>3/24000000*OO[[#This Row],[131 (05JUL1985 06:00:00)-Water Temperature (C)]]*OO[[#This Row],[73]]</f>
        <v>4.0528911282812501E-7</v>
      </c>
      <c r="BX176" s="10">
        <f>3/24000000*OO[[#This Row],[132 (05JUL1985 09:00:00)-Water Temperature (C)]]*OO[[#This Row],[74]]</f>
        <v>3.9097498577899999E-7</v>
      </c>
      <c r="BY176" s="10">
        <f>3/24000000*OO[[#This Row],[133 (05JUL1985 12:00:00)-Water Temperature (C)]]*OO[[#This Row],[75]]</f>
        <v>3.7433950340874999E-7</v>
      </c>
      <c r="BZ176" s="10">
        <f>3/24000000*OO[[#This Row],[134 (05JUL1985 15:00:00)-Water Temperature (C)]]*OO[[#This Row],[76]]</f>
        <v>3.5184121026525001E-7</v>
      </c>
      <c r="CA176" s="10">
        <f>3/24000000*OO[[#This Row],[135 (05JUL1985 18:00:00)-Water Temperature (C)]]*OO[[#This Row],[77]]</f>
        <v>3.2794334551125E-7</v>
      </c>
      <c r="CB176" s="10">
        <f>3/24000000*OO[[#This Row],[136 (05JUL1985 21:00:00)-Water Temperature (C)]]*OO[[#This Row],[78]]</f>
        <v>3.0625831523437499E-7</v>
      </c>
      <c r="CC176" s="10">
        <f>3/24000000*OO[[#This Row],[137 (06JUL1985 00:00:00)-Water Temperature (C)]]*OO[[#This Row],[79]]</f>
        <v>2.90637522789625E-7</v>
      </c>
      <c r="CD176" s="10">
        <f>3/24000000*OO[[#This Row],[138 (06JUL1985 03:00:00)-Water Temperature (C)]]*OO[[#This Row],[80]]</f>
        <v>2.8984904847724997E-7</v>
      </c>
      <c r="CE176" s="10">
        <f>3/24000000*OO[[#This Row],[139 (06JUL1985 06:00:00)-Water Temperature (C)]]*OO[[#This Row],[81]]</f>
        <v>2.8961468777587495E-7</v>
      </c>
      <c r="CF176" s="10">
        <f>3/24000000*OO[[#This Row],[140 (06JUL1985 09:00:00)-Water Temperature (C)]]*OO[[#This Row],[82]]</f>
        <v>2.8637730978299999E-7</v>
      </c>
      <c r="CG176" s="10">
        <f>3/24000000*OO[[#This Row],[141 (06JUL1985 12:00:00)-Water Temperature (C)]]*OO[[#This Row],[83]]</f>
        <v>2.8480832991500003E-7</v>
      </c>
      <c r="CH176" s="10">
        <f>3/24000000*OO[[#This Row],[142 (06JUL1985 15:00:00)-Water Temperature (C)]]*OO[[#This Row],[84]]</f>
        <v>2.7743579497462498E-7</v>
      </c>
      <c r="CI176" s="10">
        <f>3/24000000*OO[[#This Row],[143 (06JUL1985 18:00:00)-Water Temperature (C)]]*OO[[#This Row],[85]]</f>
        <v>2.6301692201606248E-7</v>
      </c>
      <c r="CJ176" s="10">
        <f>3/24000000*OO[[#This Row],[144 (06JUL1985 21:00:00)-Water Temperature (C)]]*OO[[#This Row],[86]]</f>
        <v>2.493487859312E-7</v>
      </c>
      <c r="CK176" s="10">
        <f>3/24000000*OO[[#This Row],[145 (07JUL1985 00:00:00)-Water Temperature (C)]]*OO[[#This Row],[87]]</f>
        <v>2.4144522437325001E-7</v>
      </c>
      <c r="CL176" s="10">
        <f>3/24000000*OO[[#This Row],[146 (07JUL1985 03:00:00)-Water Temperature (C)]]*OO[[#This Row],[88]]</f>
        <v>2.4319864504480001E-7</v>
      </c>
      <c r="CM176" s="10">
        <f>3/24000000*OO[[#This Row],[147 (07JUL1985 06:00:00)-Water Temperature (C)]]*OO[[#This Row],[89]]</f>
        <v>2.4416306777430002E-7</v>
      </c>
      <c r="CN176" s="10">
        <f>3/24000000*OO[[#This Row],[148 (07JUL1985 09:00:00)-Water Temperature (C)]]*OO[[#This Row],[90]]</f>
        <v>2.3876209241542495E-7</v>
      </c>
      <c r="CO176" s="10">
        <f>3/24000000*OO[[#This Row],[149 (07JUL1985 12:00:00)-Water Temperature (C)]]*OO[[#This Row],[91]]</f>
        <v>2.3052448654004999E-7</v>
      </c>
      <c r="CP176" s="10">
        <f>3/24000000*OO[[#This Row],[150 (07JUL1985 15:00:00)-Water Temperature (C)]]*OO[[#This Row],[92]]</f>
        <v>2.1834432467039995E-7</v>
      </c>
      <c r="CQ176" s="10">
        <f>3/24000000*OO[[#This Row],[151 (07JUL1985 18:00:00)-Water Temperature (C)]]*OO[[#This Row],[93]]</f>
        <v>2.0490173879759997E-7</v>
      </c>
      <c r="CR176" s="10">
        <f>3/24000000*OO[[#This Row],[152 (07JUL1985 21:00:00)-Water Temperature (C)]]*OO[[#This Row],[94]]</f>
        <v>1.9431078431924998E-7</v>
      </c>
      <c r="CS176" s="10">
        <f>3/24000000*OO[[#This Row],[153 (08JUL1985 00:00:00)-Water Temperature (C)]]*OO[[#This Row],[95]]</f>
        <v>1.86711833645925E-7</v>
      </c>
      <c r="CT176" s="10">
        <f>3/24000000*OO[[#This Row],[154 (08JUL1985 03:00:00)-Water Temperature (C)]]*OO[[#This Row],[96]]</f>
        <v>1.82497514381175E-7</v>
      </c>
      <c r="CU176" s="10">
        <f>3/24000000*OO[[#This Row],[155 (08JUL1985 06:00:00)-Water Temperature (C)]]*OO[[#This Row],[97]]</f>
        <v>1.7959171029068748E-7</v>
      </c>
      <c r="CV176" s="10">
        <f>3/24000000*OO[[#This Row],[156 (08JUL1985 09:00:00)-Water Temperature (C)]]*OO[[#This Row],[98]]</f>
        <v>1.7270744553930001E-7</v>
      </c>
      <c r="CW176" s="10">
        <f>3/24000000*OO[[#This Row],[157 (08JUL1985 12:00:00)-Water Temperature (C)]]*OO[[#This Row],[99]]</f>
        <v>1.6453861734686251E-7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2.916357139061229E-42</v>
      </c>
      <c r="I177" s="10">
        <f>3/24*OO[[#This Row],[65 (27JUN1985 00:00:00)-Water Temperature (C)]]*OO[[#This Row],[7]]/SUM(OO[7])</f>
        <v>5.4915192326091831E-31</v>
      </c>
      <c r="J177" s="10">
        <f>3/24*OO[[#This Row],[66 (27JUN1985 03:00:00)-Water Temperature (C)]]*OO[[#This Row],[8]]/SUM(OO[8])</f>
        <v>3.9866467592837339E-19</v>
      </c>
      <c r="K177" s="10">
        <f>3/24*OO[[#This Row],[67 (27JUN1985 06:00:00)-Water Temperature (C)]]*OO[[#This Row],[9]]/SUM(OO[9])</f>
        <v>1.2463253007354319E-9</v>
      </c>
      <c r="L177" s="10">
        <f>3/24*OO[[#This Row],[68 (27JUN1985 09:00:00)-Water Temperature (C)]]*OO[[#This Row],[10]]/SUM(OO[10])</f>
        <v>4.1864700693941712E-6</v>
      </c>
      <c r="M177" s="10">
        <f>3/24*OO[[#This Row],[69 (27JUN1985 12:00:00)-Water Temperature (C)]]*OO[[#This Row],[11]]/SUM(OO[11])</f>
        <v>5.1569549563245927E-4</v>
      </c>
      <c r="N177" s="10">
        <f>3/24*OO[[#This Row],[70 (27JUN1985 15:00:00)-Water Temperature (C)]]*OO[[#This Row],[12]]/SUM(OO[12])</f>
        <v>9.4074727032602296E-3</v>
      </c>
      <c r="O177" s="10">
        <f>3/24*OO[[#This Row],[71 (27JUN1985 18:00:00)-Water Temperature (C)]]*OO[[#This Row],[13]]/SUM(OO[13])</f>
        <v>4.457779349917624E-2</v>
      </c>
      <c r="P177" s="10">
        <f>3/24*OO[[#This Row],[72 (27JUN1985 21:00:00)-Water Temperature (C)]]*OO[[#This Row],[14]]/SUM(OO[14])</f>
        <v>7.5206767572641983E-2</v>
      </c>
      <c r="Q177" s="10">
        <f>3/24*OO[[#This Row],[73 (28JUN1985 00:00:00)-Water Temperature (C)]]*OO[[#This Row],[15]]/SUM(OO[15])</f>
        <v>5.7301284397280237E-2</v>
      </c>
      <c r="R177" s="10">
        <f>3/24*OO[[#This Row],[74 (28JUN1985 03:00:00)-Water Temperature (C)]]*OO[[#This Row],[16]]/SUM(OO[16])</f>
        <v>2.3520290411560524E-2</v>
      </c>
      <c r="S177" s="10">
        <f>3/24*OO[[#This Row],[75 (28JUN1985 06:00:00)-Water Temperature (C)]]*OO[[#This Row],[17]]/SUM(OO[17])</f>
        <v>5.9337695031422104E-3</v>
      </c>
      <c r="T177" s="10">
        <f>3/24*OO[[#This Row],[76 (28JUN1985 09:00:00)-Water Temperature (C)]]*OO[[#This Row],[18]]/SUM(OO[18])</f>
        <v>1.0609261910336462E-3</v>
      </c>
      <c r="U177" s="10">
        <f>3/24*OO[[#This Row],[77 (28JUN1985 12:00:00)-Water Temperature (C)]]*OO[[#This Row],[19]]/SUM(OO[19])</f>
        <v>1.8264279531619683E-4</v>
      </c>
      <c r="V177" s="10">
        <f>3/24000000*OO[[#This Row],[78 (28JUN1985 15:00:00)-Water Temperature (C)]]*OO[[#This Row],[20]]</f>
        <v>6.5608945185074996E-5</v>
      </c>
      <c r="W177" s="10">
        <f>3/24000000*OO[[#This Row],[79 (28JUN1985 18:00:00)-Water Temperature (C)]]*OO[[#This Row],[21]]</f>
        <v>5.4722001255374997E-5</v>
      </c>
      <c r="X177" s="10">
        <f>3/24000000*OO[[#This Row],[80 (28JUN1985 21:00:00)-Water Temperature (C)]]*OO[[#This Row],[22]]</f>
        <v>5.6423428444350004E-5</v>
      </c>
      <c r="Y177" s="10">
        <f>3/24000000*OO[[#This Row],[81 (29JUN1985 00:00:00)-Water Temperature (C)]]*OO[[#This Row],[23]]</f>
        <v>5.724431809093749E-5</v>
      </c>
      <c r="Z177" s="10">
        <f>3/24000000*OO[[#This Row],[82 (29JUN1985 03:00:00)-Water Temperature (C)]]*OO[[#This Row],[24]]</f>
        <v>5.6207846853525001E-5</v>
      </c>
      <c r="AA177" s="10">
        <f>3/24000000*OO[[#This Row],[83 (29JUN1985 06:00:00)-Water Temperature (C)]]*OO[[#This Row],[25]]</f>
        <v>5.3456859799199988E-5</v>
      </c>
      <c r="AB177" s="10">
        <f>3/24000000*OO[[#This Row],[84 (29JUN1985 09:00:00)-Water Temperature (C)]]*OO[[#This Row],[26]]</f>
        <v>4.9123348033387493E-5</v>
      </c>
      <c r="AC177" s="10">
        <f>3/24000000*OO[[#This Row],[85 (29JUN1985 12:00:00)-Water Temperature (C)]]*OO[[#This Row],[27]]</f>
        <v>4.4275137888125003E-5</v>
      </c>
      <c r="AD177" s="10">
        <f>3/24000000*OO[[#This Row],[86 (29JUN1985 15:00:00)-Water Temperature (C)]]*OO[[#This Row],[28]]</f>
        <v>3.9201980787287492E-5</v>
      </c>
      <c r="AE177" s="10">
        <f>3/24000000*OO[[#This Row],[88 (29JUN1985 21:00:00)-Water Temperature (C)]]*OO[[#This Row],[30]]</f>
        <v>3.1097359366199996E-5</v>
      </c>
      <c r="AF177" s="10">
        <f>3/24000000*OO[[#This Row],[88 (29JUN1985 21:00:00)-Water Temperature (C)]]*OO[[#This Row],[30]]</f>
        <v>3.1097359366199996E-5</v>
      </c>
      <c r="AG177" s="10">
        <f>3/24000000*OO[[#This Row],[89 (30JUN1985 00:00:00)-Water Temperature (C)]]*OO[[#This Row],[31]]</f>
        <v>2.7683338987000006E-5</v>
      </c>
      <c r="AH177" s="10">
        <f>3/24000000*OO[[#This Row],[90 (30JUN1985 03:00:00)-Water Temperature (C)]]*OO[[#This Row],[32]]</f>
        <v>2.5097801335749998E-5</v>
      </c>
      <c r="AI177" s="10">
        <f>3/24000000*OO[[#This Row],[91 (30JUN1985 06:00:00)-Water Temperature (C)]]*OO[[#This Row],[33]]</f>
        <v>2.2829184464549997E-5</v>
      </c>
      <c r="AJ177" s="10">
        <f>3/24000000*OO[[#This Row],[92 (30JUN1985 09:00:00)-Water Temperature (C)]]*OO[[#This Row],[34]]</f>
        <v>2.0653712470449998E-5</v>
      </c>
      <c r="AK177" s="10">
        <f>3/24000000*OO[[#This Row],[93 (30JUN1985 12:00:00)-Water Temperature (C)]]*OO[[#This Row],[35]]</f>
        <v>1.8489553181804998E-5</v>
      </c>
      <c r="AL177" s="10">
        <f>3/24000000*OO[[#This Row],[94 (30JUN1985 15:00:00)-Water Temperature (C)]]*OO[[#This Row],[36]]</f>
        <v>1.6176040707057498E-5</v>
      </c>
      <c r="AM177" s="10">
        <f>3/24000000*OO[[#This Row],[95 (30JUN1985 18:00:00)-Water Temperature (C)]]*OO[[#This Row],[37]]</f>
        <v>1.4062704537839998E-5</v>
      </c>
      <c r="AN177" s="10">
        <f>3/24000000*OO[[#This Row],[96 (30JUN1985 21:00:00)-Water Temperature (C)]]*OO[[#This Row],[38]]</f>
        <v>1.2397290595787502E-5</v>
      </c>
      <c r="AO177" s="10">
        <f>3/24000000*OO[[#This Row],[97 (01JUL1985 00:00:00)-Water Temperature (C)]]*OO[[#This Row],[39]]</f>
        <v>1.11549700878E-5</v>
      </c>
      <c r="AP177" s="10">
        <f>3/24000000*OO[[#This Row],[98 (01JUL1985 03:00:00)-Water Temperature (C)]]*OO[[#This Row],[40]]</f>
        <v>1.0506116525749999E-5</v>
      </c>
      <c r="AQ177" s="10">
        <f>3/24000000*OO[[#This Row],[99 (01JUL1985 06:00:00)-Water Temperature (C)]]*OO[[#This Row],[41]]</f>
        <v>9.7531712549799995E-6</v>
      </c>
      <c r="AR177" s="10">
        <f>3/24000000*OO[[#This Row],[100 (01JUL1985 09:00:00)-Water Temperature (C)]]*OO[[#This Row],[42]]</f>
        <v>8.8256793369599997E-6</v>
      </c>
      <c r="AS177" s="10">
        <f>3/24000000*OO[[#This Row],[101 (01JUL1985 12:00:00)-Water Temperature (C)]]*OO[[#This Row],[43]]</f>
        <v>7.7682699867975001E-6</v>
      </c>
      <c r="AT177" s="10">
        <f>3/24000000*OO[[#This Row],[102 (01JUL1985 15:00:00)-Water Temperature (C)]]*OO[[#This Row],[44]]</f>
        <v>6.7061564304950001E-6</v>
      </c>
      <c r="AU177" s="10">
        <f>3/24000000*OO[[#This Row],[103 (01JUL1985 18:00:00)-Water Temperature (C)]]*OO[[#This Row],[45]]</f>
        <v>5.7451412505600004E-6</v>
      </c>
      <c r="AV177" s="10">
        <f>3/24000000*OO[[#This Row],[104 (01JUL1985 21:00:00)-Water Temperature (C)]]*OO[[#This Row],[46]]</f>
        <v>4.93951271352E-6</v>
      </c>
      <c r="AW177" s="10">
        <f>3/24000000*OO[[#This Row],[105 (02JUL1985 00:00:00)-Water Temperature (C)]]*OO[[#This Row],[47]]</f>
        <v>4.2531991442249995E-6</v>
      </c>
      <c r="AX177" s="10">
        <f>3/24000000*OO[[#This Row],[106 (02JUL1985 03:00:00)-Water Temperature (C)]]*OO[[#This Row],[48]]</f>
        <v>3.6960827000025E-6</v>
      </c>
      <c r="AY177" s="10">
        <f>3/24000000*OO[[#This Row],[107 (02JUL1985 06:00:00)-Water Temperature (C)]]*OO[[#This Row],[49]]</f>
        <v>3.0599222947199995E-6</v>
      </c>
      <c r="AZ177" s="10">
        <f>3/24000000*OO[[#This Row],[108 (02JUL1985 09:00:00)-Water Temperature (C)]]*OO[[#This Row],[50]]</f>
        <v>2.3950826441499997E-6</v>
      </c>
      <c r="BA177" s="10">
        <f>3/24000000*OO[[#This Row],[109 (02JUL1985 12:00:00)-Water Temperature (C)]]*OO[[#This Row],[51]]</f>
        <v>1.8426582127642499E-6</v>
      </c>
      <c r="BB177" s="10">
        <f>3/24000000*OO[[#This Row],[110 (02JUL1985 15:00:00)-Water Temperature (C)]]*OO[[#This Row],[52]]</f>
        <v>1.4240441649569998E-6</v>
      </c>
      <c r="BC177" s="10">
        <f>3/24000000*OO[[#This Row],[111 (02JUL1985 18:00:00)-Water Temperature (C)]]*OO[[#This Row],[53]]</f>
        <v>1.1439661628254999E-6</v>
      </c>
      <c r="BD177" s="10">
        <f>3/24000000*OO[[#This Row],[112 (02JUL1985 21:00:00)-Water Temperature (C)]]*OO[[#This Row],[54]]</f>
        <v>9.7151398598700001E-7</v>
      </c>
      <c r="BE177" s="10">
        <f>3/24000000*OO[[#This Row],[113 (03JUL1985 00:00:00)-Water Temperature (C)]]*OO[[#This Row],[55]]</f>
        <v>8.7133852488149989E-7</v>
      </c>
      <c r="BF177" s="10">
        <f>3/24000000*OO[[#This Row],[114 (03JUL1985 03:00:00)-Water Temperature (C)]]*OO[[#This Row],[56]]</f>
        <v>8.3140609983099977E-7</v>
      </c>
      <c r="BG177" s="10">
        <f>3/24000000*OO[[#This Row],[115 (03JUL1985 06:00:00)-Water Temperature (C)]]*OO[[#This Row],[57]]</f>
        <v>8.0765946294012507E-7</v>
      </c>
      <c r="BH177" s="10">
        <f>3/24000000*OO[[#This Row],[116 (03JUL1985 09:00:00)-Water Temperature (C)]]*OO[[#This Row],[58]]</f>
        <v>7.7640995799337494E-7</v>
      </c>
      <c r="BI177" s="10">
        <f>3/24000000*OO[[#This Row],[117 (03JUL1985 12:00:00)-Water Temperature (C)]]*OO[[#This Row],[59]]</f>
        <v>7.3833677687212501E-7</v>
      </c>
      <c r="BJ177" s="10">
        <f>3/24000000*OO[[#This Row],[118 (03JUL1985 15:00:00)-Water Temperature (C)]]*OO[[#This Row],[60]]</f>
        <v>6.8475666853124989E-7</v>
      </c>
      <c r="BK177" s="10">
        <f>3/24000000*OO[[#This Row],[119 (03JUL1985 18:00:00)-Water Temperature (C)]]*OO[[#This Row],[61]]</f>
        <v>6.3088389448199996E-7</v>
      </c>
      <c r="BL177" s="10">
        <f>3/24000000*OO[[#This Row],[120 (03JUL1985 21:00:00)-Water Temperature (C)]]*OO[[#This Row],[62]]</f>
        <v>5.8744105926412504E-7</v>
      </c>
      <c r="BM177" s="10">
        <f>3/24000000*OO[[#This Row],[121 (04JUL1985 00:00:00)-Water Temperature (C)]]*OO[[#This Row],[63]]</f>
        <v>5.5602730936187494E-7</v>
      </c>
      <c r="BN177" s="10">
        <f>3/24000000*OO[[#This Row],[122 (04JUL1985 03:00:00)-Water Temperature (C)]]*OO[[#This Row],[64]]</f>
        <v>5.444952267799999E-7</v>
      </c>
      <c r="BO177" s="10">
        <f>3/24000000*OO[[#This Row],[123 (04JUL1985 06:00:00)-Water Temperature (C)]]*OO[[#This Row],[65]]</f>
        <v>5.28206212301E-7</v>
      </c>
      <c r="BP177" s="10">
        <f>3/24000000*OO[[#This Row],[124 (04JUL1985 09:00:00)-Water Temperature (C)]]*OO[[#This Row],[66]]</f>
        <v>5.0710594715199991E-7</v>
      </c>
      <c r="BQ177" s="10">
        <f>3/24000000*OO[[#This Row],[125 (04JUL1985 12:00:00)-Water Temperature (C)]]*OO[[#This Row],[67]]</f>
        <v>4.7664466610025E-7</v>
      </c>
      <c r="BR177" s="10">
        <f>3/24000000*OO[[#This Row],[126 (04JUL1985 15:00:00)-Water Temperature (C)]]*OO[[#This Row],[68]]</f>
        <v>4.4554752034562498E-7</v>
      </c>
      <c r="BS177" s="10">
        <f>3/24000000*OO[[#This Row],[127 (04JUL1985 18:00:00)-Water Temperature (C)]]*OO[[#This Row],[69]]</f>
        <v>4.2225712204900002E-7</v>
      </c>
      <c r="BT177" s="10">
        <f>3/24000000*OO[[#This Row],[128 (04JUL1985 21:00:00)-Water Temperature (C)]]*OO[[#This Row],[70]]</f>
        <v>4.0414953601662497E-7</v>
      </c>
      <c r="BU177" s="10">
        <f>3/24000000*OO[[#This Row],[129 (05JUL1985 00:00:00)-Water Temperature (C)]]*OO[[#This Row],[71]]</f>
        <v>3.8818722323437499E-7</v>
      </c>
      <c r="BV177" s="10">
        <f>3/24000000*OO[[#This Row],[130 (05JUL1985 03:00:00)-Water Temperature (C)]]*OO[[#This Row],[72]]</f>
        <v>3.8514357997224997E-7</v>
      </c>
      <c r="BW177" s="10">
        <f>3/24000000*OO[[#This Row],[131 (05JUL1985 06:00:00)-Water Temperature (C)]]*OO[[#This Row],[73]]</f>
        <v>3.7629402073874996E-7</v>
      </c>
      <c r="BX177" s="10">
        <f>3/24000000*OO[[#This Row],[132 (05JUL1985 09:00:00)-Water Temperature (C)]]*OO[[#This Row],[74]]</f>
        <v>3.6328193719200002E-7</v>
      </c>
      <c r="BY177" s="10">
        <f>3/24000000*OO[[#This Row],[133 (05JUL1985 12:00:00)-Water Temperature (C)]]*OO[[#This Row],[75]]</f>
        <v>3.4788482376250005E-7</v>
      </c>
      <c r="BZ177" s="10">
        <f>3/24000000*OO[[#This Row],[134 (05JUL1985 15:00:00)-Water Temperature (C)]]*OO[[#This Row],[76]]</f>
        <v>3.2726702616599993E-7</v>
      </c>
      <c r="CA177" s="10">
        <f>3/24000000*OO[[#This Row],[135 (05JUL1985 18:00:00)-Water Temperature (C)]]*OO[[#This Row],[77]]</f>
        <v>3.0482918176E-7</v>
      </c>
      <c r="CB177" s="10">
        <f>3/24000000*OO[[#This Row],[136 (05JUL1985 21:00:00)-Water Temperature (C)]]*OO[[#This Row],[78]]</f>
        <v>2.8476464690674997E-7</v>
      </c>
      <c r="CC177" s="10">
        <f>3/24000000*OO[[#This Row],[137 (06JUL1985 00:00:00)-Water Temperature (C)]]*OO[[#This Row],[79]]</f>
        <v>2.6985514304519997E-7</v>
      </c>
      <c r="CD177" s="10">
        <f>3/24000000*OO[[#This Row],[138 (06JUL1985 03:00:00)-Water Temperature (C)]]*OO[[#This Row],[80]]</f>
        <v>2.6874245504303745E-7</v>
      </c>
      <c r="CE177" s="10">
        <f>3/24000000*OO[[#This Row],[139 (06JUL1985 06:00:00)-Water Temperature (C)]]*OO[[#This Row],[81]]</f>
        <v>2.6862287409191247E-7</v>
      </c>
      <c r="CF177" s="10">
        <f>3/24000000*OO[[#This Row],[140 (06JUL1985 09:00:00)-Water Temperature (C)]]*OO[[#This Row],[82]]</f>
        <v>2.6565922674689995E-7</v>
      </c>
      <c r="CG177" s="10">
        <f>3/24000000*OO[[#This Row],[141 (06JUL1985 12:00:00)-Water Temperature (C)]]*OO[[#This Row],[83]]</f>
        <v>2.6437628681871247E-7</v>
      </c>
      <c r="CH177" s="10">
        <f>3/24000000*OO[[#This Row],[142 (06JUL1985 15:00:00)-Water Temperature (C)]]*OO[[#This Row],[84]]</f>
        <v>2.5746984169910001E-7</v>
      </c>
      <c r="CI177" s="10">
        <f>3/24000000*OO[[#This Row],[143 (06JUL1985 18:00:00)-Water Temperature (C)]]*OO[[#This Row],[85]]</f>
        <v>2.4426359813729998E-7</v>
      </c>
      <c r="CJ177" s="10">
        <f>3/24000000*OO[[#This Row],[144 (06JUL1985 21:00:00)-Water Temperature (C)]]*OO[[#This Row],[86]]</f>
        <v>2.3141467618500002E-7</v>
      </c>
      <c r="CK177" s="10">
        <f>3/24000000*OO[[#This Row],[145 (07JUL1985 00:00:00)-Water Temperature (C)]]*OO[[#This Row],[87]]</f>
        <v>2.2375296094053749E-7</v>
      </c>
      <c r="CL177" s="10">
        <f>3/24000000*OO[[#This Row],[146 (07JUL1985 03:00:00)-Water Temperature (C)]]*OO[[#This Row],[88]]</f>
        <v>2.2525674828198751E-7</v>
      </c>
      <c r="CM177" s="10">
        <f>3/24000000*OO[[#This Row],[147 (07JUL1985 06:00:00)-Water Temperature (C)]]*OO[[#This Row],[89]]</f>
        <v>2.2626842663411246E-7</v>
      </c>
      <c r="CN177" s="10">
        <f>3/24000000*OO[[#This Row],[148 (07JUL1985 09:00:00)-Water Temperature (C)]]*OO[[#This Row],[90]]</f>
        <v>2.2172989267485001E-7</v>
      </c>
      <c r="CO177" s="10">
        <f>3/24000000*OO[[#This Row],[149 (07JUL1985 12:00:00)-Water Temperature (C)]]*OO[[#This Row],[91]]</f>
        <v>2.1426471286257498E-7</v>
      </c>
      <c r="CP177" s="10">
        <f>3/24000000*OO[[#This Row],[150 (07JUL1985 15:00:00)-Water Temperature (C)]]*OO[[#This Row],[92]]</f>
        <v>2.0285947550299999E-7</v>
      </c>
      <c r="CQ177" s="10">
        <f>3/24000000*OO[[#This Row],[151 (07JUL1985 18:00:00)-Water Temperature (C)]]*OO[[#This Row],[93]]</f>
        <v>1.9038392071765001E-7</v>
      </c>
      <c r="CR177" s="10">
        <f>3/24000000*OO[[#This Row],[152 (07JUL1985 21:00:00)-Water Temperature (C)]]*OO[[#This Row],[94]]</f>
        <v>1.80373057140375E-7</v>
      </c>
      <c r="CS177" s="10">
        <f>3/24000000*OO[[#This Row],[153 (08JUL1985 00:00:00)-Water Temperature (C)]]*OO[[#This Row],[95]]</f>
        <v>1.7314138108312499E-7</v>
      </c>
      <c r="CT177" s="10">
        <f>3/24000000*OO[[#This Row],[154 (08JUL1985 03:00:00)-Water Temperature (C)]]*OO[[#This Row],[96]]</f>
        <v>1.6925570337272499E-7</v>
      </c>
      <c r="CU177" s="10">
        <f>3/24000000*OO[[#This Row],[155 (08JUL1985 06:00:00)-Water Temperature (C)]]*OO[[#This Row],[97]]</f>
        <v>1.6672538218865E-7</v>
      </c>
      <c r="CV177" s="10">
        <f>3/24000000*OO[[#This Row],[156 (08JUL1985 09:00:00)-Water Temperature (C)]]*OO[[#This Row],[98]]</f>
        <v>1.6051014038119998E-7</v>
      </c>
      <c r="CW177" s="10">
        <f>3/24000000*OO[[#This Row],[157 (08JUL1985 12:00:00)-Water Temperature (C)]]*OO[[#This Row],[99]]</f>
        <v>1.5285623978900002E-7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3.4840886625319687E-43</v>
      </c>
      <c r="I178" s="10">
        <f>3/24*OO[[#This Row],[65 (27JUN1985 00:00:00)-Water Temperature (C)]]*OO[[#This Row],[7]]/SUM(OO[7])</f>
        <v>6.756457211528129E-32</v>
      </c>
      <c r="J178" s="10">
        <f>3/24*OO[[#This Row],[66 (27JUN1985 03:00:00)-Water Temperature (C)]]*OO[[#This Row],[8]]/SUM(OO[8])</f>
        <v>4.7576313104310558E-20</v>
      </c>
      <c r="K178" s="10">
        <f>3/24*OO[[#This Row],[67 (27JUN1985 06:00:00)-Water Temperature (C)]]*OO[[#This Row],[9]]/SUM(OO[9])</f>
        <v>4.6195088039712402E-10</v>
      </c>
      <c r="L178" s="10">
        <f>3/24*OO[[#This Row],[68 (27JUN1985 09:00:00)-Water Temperature (C)]]*OO[[#This Row],[10]]/SUM(OO[10])</f>
        <v>2.1401614097497346E-6</v>
      </c>
      <c r="M178" s="10">
        <f>3/24*OO[[#This Row],[69 (27JUN1985 12:00:00)-Water Temperature (C)]]*OO[[#This Row],[11]]/SUM(OO[11])</f>
        <v>3.0561171854769678E-4</v>
      </c>
      <c r="N178" s="10">
        <f>3/24*OO[[#This Row],[70 (27JUN1985 15:00:00)-Water Temperature (C)]]*OO[[#This Row],[12]]/SUM(OO[12])</f>
        <v>6.1794437443061095E-3</v>
      </c>
      <c r="O178" s="10">
        <f>3/24*OO[[#This Row],[71 (27JUN1985 18:00:00)-Water Temperature (C)]]*OO[[#This Row],[13]]/SUM(OO[13])</f>
        <v>3.173199681543843E-2</v>
      </c>
      <c r="P178" s="10">
        <f>3/24*OO[[#This Row],[72 (27JUN1985 21:00:00)-Water Temperature (C)]]*OO[[#This Row],[14]]/SUM(OO[14])</f>
        <v>5.7115026082600391E-2</v>
      </c>
      <c r="Q178" s="10">
        <f>3/24*OO[[#This Row],[73 (28JUN1985 00:00:00)-Water Temperature (C)]]*OO[[#This Row],[15]]/SUM(OO[15])</f>
        <v>4.5914612031575486E-2</v>
      </c>
      <c r="R178" s="10">
        <f>3/24*OO[[#This Row],[74 (28JUN1985 03:00:00)-Water Temperature (C)]]*OO[[#This Row],[16]]/SUM(OO[16])</f>
        <v>1.9689325748960415E-2</v>
      </c>
      <c r="S178" s="10">
        <f>3/24*OO[[#This Row],[75 (28JUN1985 06:00:00)-Water Temperature (C)]]*OO[[#This Row],[17]]/SUM(OO[17])</f>
        <v>5.141298088616319E-3</v>
      </c>
      <c r="T178" s="10">
        <f>3/24*OO[[#This Row],[76 (28JUN1985 09:00:00)-Water Temperature (C)]]*OO[[#This Row],[18]]/SUM(OO[18])</f>
        <v>9.3907957405143995E-4</v>
      </c>
      <c r="U178" s="10">
        <f>3/24*OO[[#This Row],[77 (28JUN1985 12:00:00)-Water Temperature (C)]]*OO[[#This Row],[19]]/SUM(OO[19])</f>
        <v>1.5872419326531148E-4</v>
      </c>
      <c r="V178" s="10">
        <f>3/24000000*OO[[#This Row],[78 (28JUN1985 15:00:00)-Water Temperature (C)]]*OO[[#This Row],[20]]</f>
        <v>5.2513188180500002E-5</v>
      </c>
      <c r="W178" s="10">
        <f>3/24000000*OO[[#This Row],[79 (28JUN1985 18:00:00)-Water Temperature (C)]]*OO[[#This Row],[21]]</f>
        <v>4.2121432710512501E-5</v>
      </c>
      <c r="X178" s="10">
        <f>3/24000000*OO[[#This Row],[80 (28JUN1985 21:00:00)-Water Temperature (C)]]*OO[[#This Row],[22]]</f>
        <v>4.3302676720687496E-5</v>
      </c>
      <c r="Y178" s="10">
        <f>3/24000000*OO[[#This Row],[81 (29JUN1985 00:00:00)-Water Temperature (C)]]*OO[[#This Row],[23]]</f>
        <v>4.4105707677200001E-5</v>
      </c>
      <c r="Z178" s="10">
        <f>3/24000000*OO[[#This Row],[82 (29JUN1985 03:00:00)-Water Temperature (C)]]*OO[[#This Row],[24]]</f>
        <v>4.3545076922449995E-5</v>
      </c>
      <c r="AA178" s="10">
        <f>3/24000000*OO[[#This Row],[83 (29JUN1985 06:00:00)-Water Temperature (C)]]*OO[[#This Row],[25]]</f>
        <v>4.1608439300999995E-5</v>
      </c>
      <c r="AB178" s="10">
        <f>3/24000000*OO[[#This Row],[84 (29JUN1985 09:00:00)-Water Temperature (C)]]*OO[[#This Row],[26]]</f>
        <v>3.83663779228375E-5</v>
      </c>
      <c r="AC178" s="10">
        <f>3/24000000*OO[[#This Row],[85 (29JUN1985 12:00:00)-Water Temperature (C)]]*OO[[#This Row],[27]]</f>
        <v>3.4670858863649998E-5</v>
      </c>
      <c r="AD178" s="10">
        <f>3/24000000*OO[[#This Row],[86 (29JUN1985 15:00:00)-Water Temperature (C)]]*OO[[#This Row],[28]]</f>
        <v>3.0758435829199999E-5</v>
      </c>
      <c r="AE178" s="10">
        <f>3/24000000*OO[[#This Row],[88 (29JUN1985 21:00:00)-Water Temperature (C)]]*OO[[#This Row],[30]]</f>
        <v>2.4496448905433747E-5</v>
      </c>
      <c r="AF178" s="10">
        <f>3/24000000*OO[[#This Row],[88 (29JUN1985 21:00:00)-Water Temperature (C)]]*OO[[#This Row],[30]]</f>
        <v>2.4496448905433747E-5</v>
      </c>
      <c r="AG178" s="10">
        <f>3/24000000*OO[[#This Row],[89 (30JUN1985 00:00:00)-Water Temperature (C)]]*OO[[#This Row],[31]]</f>
        <v>2.1859455602022501E-5</v>
      </c>
      <c r="AH178" s="10">
        <f>3/24000000*OO[[#This Row],[90 (30JUN1985 03:00:00)-Water Temperature (C)]]*OO[[#This Row],[32]]</f>
        <v>1.9872458115539998E-5</v>
      </c>
      <c r="AI178" s="10">
        <f>3/24000000*OO[[#This Row],[91 (30JUN1985 06:00:00)-Water Temperature (C)]]*OO[[#This Row],[33]]</f>
        <v>1.8124556369824999E-5</v>
      </c>
      <c r="AJ178" s="10">
        <f>3/24000000*OO[[#This Row],[92 (30JUN1985 09:00:00)-Water Temperature (C)]]*OO[[#This Row],[34]]</f>
        <v>1.6468042111443749E-5</v>
      </c>
      <c r="AK178" s="10">
        <f>3/24000000*OO[[#This Row],[93 (30JUN1985 12:00:00)-Water Temperature (C)]]*OO[[#This Row],[35]]</f>
        <v>1.4802179444460001E-5</v>
      </c>
      <c r="AL178" s="10">
        <f>3/24000000*OO[[#This Row],[94 (30JUN1985 15:00:00)-Water Temperature (C)]]*OO[[#This Row],[36]]</f>
        <v>1.2994025397249999E-5</v>
      </c>
      <c r="AM178" s="10">
        <f>3/24000000*OO[[#This Row],[95 (30JUN1985 18:00:00)-Water Temperature (C)]]*OO[[#This Row],[37]]</f>
        <v>1.1331381307132499E-5</v>
      </c>
      <c r="AN178" s="10">
        <f>3/24000000*OO[[#This Row],[96 (30JUN1985 21:00:00)-Water Temperature (C)]]*OO[[#This Row],[38]]</f>
        <v>1.0019666033999998E-5</v>
      </c>
      <c r="AO178" s="10">
        <f>3/24000000*OO[[#This Row],[97 (01JUL1985 00:00:00)-Water Temperature (C)]]*OO[[#This Row],[39]]</f>
        <v>9.0426312664799993E-6</v>
      </c>
      <c r="AP178" s="10">
        <f>3/24000000*OO[[#This Row],[98 (01JUL1985 03:00:00)-Water Temperature (C)]]*OO[[#This Row],[40]]</f>
        <v>8.5395718487812497E-6</v>
      </c>
      <c r="AQ178" s="10">
        <f>3/24000000*OO[[#This Row],[99 (01JUL1985 06:00:00)-Water Temperature (C)]]*OO[[#This Row],[41]]</f>
        <v>7.954415202649999E-6</v>
      </c>
      <c r="AR178" s="10">
        <f>3/24000000*OO[[#This Row],[100 (01JUL1985 09:00:00)-Water Temperature (C)]]*OO[[#This Row],[42]]</f>
        <v>7.2271503238799981E-6</v>
      </c>
      <c r="AS178" s="10">
        <f>3/24000000*OO[[#This Row],[101 (01JUL1985 12:00:00)-Water Temperature (C)]]*OO[[#This Row],[43]]</f>
        <v>6.3818335432025E-6</v>
      </c>
      <c r="AT178" s="10">
        <f>3/24000000*OO[[#This Row],[102 (01JUL1985 15:00:00)-Water Temperature (C)]]*OO[[#This Row],[44]]</f>
        <v>5.5224076525249996E-6</v>
      </c>
      <c r="AU178" s="10">
        <f>3/24000000*OO[[#This Row],[103 (01JUL1985 18:00:00)-Water Temperature (C)]]*OO[[#This Row],[45]]</f>
        <v>4.7362055065312505E-6</v>
      </c>
      <c r="AV178" s="10">
        <f>3/24000000*OO[[#This Row],[104 (01JUL1985 21:00:00)-Water Temperature (C)]]*OO[[#This Row],[46]]</f>
        <v>4.0763921543099994E-6</v>
      </c>
      <c r="AW178" s="10">
        <f>3/24000000*OO[[#This Row],[105 (02JUL1985 00:00:00)-Water Temperature (C)]]*OO[[#This Row],[47]]</f>
        <v>3.5174871235374998E-6</v>
      </c>
      <c r="AX178" s="10">
        <f>3/24000000*OO[[#This Row],[106 (02JUL1985 03:00:00)-Water Temperature (C)]]*OO[[#This Row],[48]]</f>
        <v>3.0681168543649999E-6</v>
      </c>
      <c r="AY178" s="10">
        <f>3/24000000*OO[[#This Row],[107 (02JUL1985 06:00:00)-Water Temperature (C)]]*OO[[#This Row],[49]]</f>
        <v>2.5540001566843748E-6</v>
      </c>
      <c r="AZ178" s="10">
        <f>3/24000000*OO[[#This Row],[108 (02JUL1985 09:00:00)-Water Temperature (C)]]*OO[[#This Row],[50]]</f>
        <v>2.0073295318079999E-6</v>
      </c>
      <c r="BA178" s="10">
        <f>3/24000000*OO[[#This Row],[109 (02JUL1985 12:00:00)-Water Temperature (C)]]*OO[[#This Row],[51]]</f>
        <v>1.5445546328333749E-6</v>
      </c>
      <c r="BB178" s="10">
        <f>3/24000000*OO[[#This Row],[110 (02JUL1985 15:00:00)-Water Temperature (C)]]*OO[[#This Row],[52]]</f>
        <v>1.190519793041E-6</v>
      </c>
      <c r="BC178" s="10">
        <f>3/24000000*OO[[#This Row],[111 (02JUL1985 18:00:00)-Water Temperature (C)]]*OO[[#This Row],[53]]</f>
        <v>9.5138766098250002E-7</v>
      </c>
      <c r="BD178" s="10">
        <f>3/24000000*OO[[#This Row],[112 (02JUL1985 21:00:00)-Water Temperature (C)]]*OO[[#This Row],[54]]</f>
        <v>8.0338670788062486E-7</v>
      </c>
      <c r="BE178" s="10">
        <f>3/24000000*OO[[#This Row],[113 (03JUL1985 00:00:00)-Water Temperature (C)]]*OO[[#This Row],[55]]</f>
        <v>7.1766959327274996E-7</v>
      </c>
      <c r="BF178" s="10">
        <f>3/24000000*OO[[#This Row],[114 (03JUL1985 03:00:00)-Water Temperature (C)]]*OO[[#This Row],[56]]</f>
        <v>6.8281968324899993E-7</v>
      </c>
      <c r="BG178" s="10">
        <f>3/24000000*OO[[#This Row],[115 (03JUL1985 06:00:00)-Water Temperature (C)]]*OO[[#This Row],[57]]</f>
        <v>6.6304489493124989E-7</v>
      </c>
      <c r="BH178" s="10">
        <f>3/24000000*OO[[#This Row],[116 (03JUL1985 09:00:00)-Water Temperature (C)]]*OO[[#This Row],[58]]</f>
        <v>6.3781954985962497E-7</v>
      </c>
      <c r="BI178" s="10">
        <f>3/24000000*OO[[#This Row],[117 (03JUL1985 12:00:00)-Water Temperature (C)]]*OO[[#This Row],[59]]</f>
        <v>6.068100072869999E-7</v>
      </c>
      <c r="BJ178" s="10">
        <f>3/24000000*OO[[#This Row],[118 (03JUL1985 15:00:00)-Water Temperature (C)]]*OO[[#This Row],[60]]</f>
        <v>5.6310397837124987E-7</v>
      </c>
      <c r="BK178" s="10">
        <f>3/24000000*OO[[#This Row],[119 (03JUL1985 18:00:00)-Water Temperature (C)]]*OO[[#This Row],[61]]</f>
        <v>5.1836116141249998E-7</v>
      </c>
      <c r="BL178" s="10">
        <f>3/24000000*OO[[#This Row],[120 (03JUL1985 21:00:00)-Water Temperature (C)]]*OO[[#This Row],[62]]</f>
        <v>4.819386833549999E-7</v>
      </c>
      <c r="BM178" s="10">
        <f>3/24000000*OO[[#This Row],[121 (04JUL1985 00:00:00)-Water Temperature (C)]]*OO[[#This Row],[63]]</f>
        <v>4.5571726640124993E-7</v>
      </c>
      <c r="BN178" s="10">
        <f>3/24000000*OO[[#This Row],[122 (04JUL1985 03:00:00)-Water Temperature (C)]]*OO[[#This Row],[64]]</f>
        <v>4.4585826294099997E-7</v>
      </c>
      <c r="BO178" s="10">
        <f>3/24000000*OO[[#This Row],[123 (04JUL1985 06:00:00)-Water Temperature (C)]]*OO[[#This Row],[65]]</f>
        <v>4.3302578964900001E-7</v>
      </c>
      <c r="BP178" s="10">
        <f>3/24000000*OO[[#This Row],[124 (04JUL1985 09:00:00)-Water Temperature (C)]]*OO[[#This Row],[66]]</f>
        <v>4.1640919153625003E-7</v>
      </c>
      <c r="BQ178" s="10">
        <f>3/24000000*OO[[#This Row],[125 (04JUL1985 12:00:00)-Water Temperature (C)]]*OO[[#This Row],[67]]</f>
        <v>3.9160761454687499E-7</v>
      </c>
      <c r="BR178" s="10">
        <f>3/24000000*OO[[#This Row],[126 (04JUL1985 15:00:00)-Water Temperature (C)]]*OO[[#This Row],[68]]</f>
        <v>3.66043957497625E-7</v>
      </c>
      <c r="BS178" s="10">
        <f>3/24000000*OO[[#This Row],[127 (04JUL1985 18:00:00)-Water Temperature (C)]]*OO[[#This Row],[69]]</f>
        <v>3.4656561914549999E-7</v>
      </c>
      <c r="BT178" s="10">
        <f>3/24000000*OO[[#This Row],[128 (04JUL1985 21:00:00)-Water Temperature (C)]]*OO[[#This Row],[70]]</f>
        <v>3.3141319627849996E-7</v>
      </c>
      <c r="BU178" s="10">
        <f>3/24000000*OO[[#This Row],[129 (05JUL1985 00:00:00)-Water Temperature (C)]]*OO[[#This Row],[71]]</f>
        <v>3.1819488595124998E-7</v>
      </c>
      <c r="BV178" s="10">
        <f>3/24000000*OO[[#This Row],[130 (05JUL1985 03:00:00)-Water Temperature (C)]]*OO[[#This Row],[72]]</f>
        <v>3.1542642399349999E-7</v>
      </c>
      <c r="BW178" s="10">
        <f>3/24000000*OO[[#This Row],[131 (05JUL1985 06:00:00)-Water Temperature (C)]]*OO[[#This Row],[73]]</f>
        <v>3.0838415725987495E-7</v>
      </c>
      <c r="BX178" s="10">
        <f>3/24000000*OO[[#This Row],[132 (05JUL1985 09:00:00)-Water Temperature (C)]]*OO[[#This Row],[74]]</f>
        <v>2.9795924611327495E-7</v>
      </c>
      <c r="BY178" s="10">
        <f>3/24000000*OO[[#This Row],[133 (05JUL1985 12:00:00)-Water Temperature (C)]]*OO[[#This Row],[75]]</f>
        <v>2.8540984972225001E-7</v>
      </c>
      <c r="BZ178" s="10">
        <f>3/24000000*OO[[#This Row],[134 (05JUL1985 15:00:00)-Water Temperature (C)]]*OO[[#This Row],[76]]</f>
        <v>2.6875809970056249E-7</v>
      </c>
      <c r="CA178" s="10">
        <f>3/24000000*OO[[#This Row],[135 (05JUL1985 18:00:00)-Water Temperature (C)]]*OO[[#This Row],[77]]</f>
        <v>2.5021443979849999E-7</v>
      </c>
      <c r="CB178" s="10">
        <f>3/24000000*OO[[#This Row],[136 (05JUL1985 21:00:00)-Water Temperature (C)]]*OO[[#This Row],[78]]</f>
        <v>2.3378028890924998E-7</v>
      </c>
      <c r="CC178" s="10">
        <f>3/24000000*OO[[#This Row],[137 (06JUL1985 00:00:00)-Water Temperature (C)]]*OO[[#This Row],[79]]</f>
        <v>2.21229391251675E-7</v>
      </c>
      <c r="CD178" s="10">
        <f>3/24000000*OO[[#This Row],[138 (06JUL1985 03:00:00)-Water Temperature (C)]]*OO[[#This Row],[80]]</f>
        <v>2.1999778685076251E-7</v>
      </c>
      <c r="CE178" s="10">
        <f>3/24000000*OO[[#This Row],[139 (06JUL1985 06:00:00)-Water Temperature (C)]]*OO[[#This Row],[81]]</f>
        <v>2.1996381248552501E-7</v>
      </c>
      <c r="CF178" s="10">
        <f>3/24000000*OO[[#This Row],[140 (06JUL1985 09:00:00)-Water Temperature (C)]]*OO[[#This Row],[82]]</f>
        <v>2.1762508711750003E-7</v>
      </c>
      <c r="CG178" s="10">
        <f>3/24000000*OO[[#This Row],[141 (06JUL1985 12:00:00)-Water Temperature (C)]]*OO[[#This Row],[83]]</f>
        <v>2.1661461907738748E-7</v>
      </c>
      <c r="CH178" s="10">
        <f>3/24000000*OO[[#This Row],[142 (06JUL1985 15:00:00)-Water Temperature (C)]]*OO[[#This Row],[84]]</f>
        <v>2.1103834384099997E-7</v>
      </c>
      <c r="CI178" s="10">
        <f>3/24000000*OO[[#This Row],[143 (06JUL1985 18:00:00)-Water Temperature (C)]]*OO[[#This Row],[85]]</f>
        <v>2.0034647259344997E-7</v>
      </c>
      <c r="CJ178" s="10">
        <f>3/24000000*OO[[#This Row],[144 (06JUL1985 21:00:00)-Water Temperature (C)]]*OO[[#This Row],[86]]</f>
        <v>1.897386405429375E-7</v>
      </c>
      <c r="CK178" s="10">
        <f>3/24000000*OO[[#This Row],[145 (07JUL1985 00:00:00)-Water Temperature (C)]]*OO[[#This Row],[87]]</f>
        <v>1.8323717838863748E-7</v>
      </c>
      <c r="CL178" s="10">
        <f>3/24000000*OO[[#This Row],[146 (07JUL1985 03:00:00)-Water Temperature (C)]]*OO[[#This Row],[88]]</f>
        <v>1.843352871940125E-7</v>
      </c>
      <c r="CM178" s="10">
        <f>3/24000000*OO[[#This Row],[147 (07JUL1985 06:00:00)-Water Temperature (C)]]*OO[[#This Row],[89]]</f>
        <v>1.85311569989775E-7</v>
      </c>
      <c r="CN178" s="10">
        <f>3/24000000*OO[[#This Row],[148 (07JUL1985 09:00:00)-Water Temperature (C)]]*OO[[#This Row],[90]]</f>
        <v>1.8192095697689999E-7</v>
      </c>
      <c r="CO178" s="10">
        <f>3/24000000*OO[[#This Row],[149 (07JUL1985 12:00:00)-Water Temperature (C)]]*OO[[#This Row],[91]]</f>
        <v>1.75974796867875E-7</v>
      </c>
      <c r="CP178" s="10">
        <f>3/24000000*OO[[#This Row],[150 (07JUL1985 15:00:00)-Water Temperature (C)]]*OO[[#This Row],[92]]</f>
        <v>1.666235811003875E-7</v>
      </c>
      <c r="CQ178" s="10">
        <f>3/24000000*OO[[#This Row],[151 (07JUL1985 18:00:00)-Water Temperature (C)]]*OO[[#This Row],[93]]</f>
        <v>1.5635769574839997E-7</v>
      </c>
      <c r="CR178" s="10">
        <f>3/24000000*OO[[#This Row],[152 (07JUL1985 21:00:00)-Water Temperature (C)]]*OO[[#This Row],[94]]</f>
        <v>1.479852977031E-7</v>
      </c>
      <c r="CS178" s="10">
        <f>3/24000000*OO[[#This Row],[153 (08JUL1985 00:00:00)-Water Temperature (C)]]*OO[[#This Row],[95]]</f>
        <v>1.4191053617182499E-7</v>
      </c>
      <c r="CT178" s="10">
        <f>3/24000000*OO[[#This Row],[154 (08JUL1985 03:00:00)-Water Temperature (C)]]*OO[[#This Row],[96]]</f>
        <v>1.3870211812599999E-7</v>
      </c>
      <c r="CU178" s="10">
        <f>3/24000000*OO[[#This Row],[155 (08JUL1985 06:00:00)-Water Temperature (C)]]*OO[[#This Row],[97]]</f>
        <v>1.3675586168012501E-7</v>
      </c>
      <c r="CV178" s="10">
        <f>3/24000000*OO[[#This Row],[156 (08JUL1985 09:00:00)-Water Temperature (C)]]*OO[[#This Row],[98]]</f>
        <v>1.3179256390066249E-7</v>
      </c>
      <c r="CW178" s="10">
        <f>3/24000000*OO[[#This Row],[157 (08JUL1985 12:00:00)-Water Temperature (C)]]*OO[[#This Row],[99]]</f>
        <v>1.2556135998395E-7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6.609100754002944E-44</v>
      </c>
      <c r="I179" s="10">
        <f>3/24*OO[[#This Row],[65 (27JUN1985 00:00:00)-Water Temperature (C)]]*OO[[#This Row],[7]]/SUM(OO[7])</f>
        <v>1.3430504804552929E-32</v>
      </c>
      <c r="J179" s="10">
        <f>3/24*OO[[#This Row],[66 (27JUN1985 03:00:00)-Water Temperature (C)]]*OO[[#This Row],[8]]/SUM(OO[8])</f>
        <v>9.2202271349374622E-21</v>
      </c>
      <c r="K179" s="10">
        <f>3/24*OO[[#This Row],[67 (27JUN1985 06:00:00)-Water Temperature (C)]]*OO[[#This Row],[9]]/SUM(OO[9])</f>
        <v>2.4333088113970037E-10</v>
      </c>
      <c r="L179" s="10">
        <f>3/24*OO[[#This Row],[68 (27JUN1985 09:00:00)-Water Temperature (C)]]*OO[[#This Row],[10]]/SUM(OO[10])</f>
        <v>1.5665432042403221E-6</v>
      </c>
      <c r="M179" s="10">
        <f>3/24*OO[[#This Row],[69 (27JUN1985 12:00:00)-Water Temperature (C)]]*OO[[#This Row],[11]]/SUM(OO[11])</f>
        <v>2.5912399196296727E-4</v>
      </c>
      <c r="N179" s="10">
        <f>3/24*OO[[#This Row],[70 (27JUN1985 15:00:00)-Water Temperature (C)]]*OO[[#This Row],[12]]/SUM(OO[12])</f>
        <v>5.8125718515714573E-3</v>
      </c>
      <c r="O179" s="10">
        <f>3/24*OO[[#This Row],[71 (27JUN1985 18:00:00)-Water Temperature (C)]]*OO[[#This Row],[13]]/SUM(OO[13])</f>
        <v>3.2371470281668056E-2</v>
      </c>
      <c r="P179" s="10">
        <f>3/24*OO[[#This Row],[72 (27JUN1985 21:00:00)-Water Temperature (C)]]*OO[[#This Row],[14]]/SUM(OO[14])</f>
        <v>6.2249728530160704E-2</v>
      </c>
      <c r="Q179" s="10">
        <f>3/24*OO[[#This Row],[73 (28JUN1985 00:00:00)-Water Temperature (C)]]*OO[[#This Row],[15]]/SUM(OO[15])</f>
        <v>5.2876525786326879E-2</v>
      </c>
      <c r="R179" s="10">
        <f>3/24*OO[[#This Row],[74 (28JUN1985 03:00:00)-Water Temperature (C)]]*OO[[#This Row],[16]]/SUM(OO[16])</f>
        <v>2.3731507319652494E-2</v>
      </c>
      <c r="S179" s="10">
        <f>3/24*OO[[#This Row],[75 (28JUN1985 06:00:00)-Water Temperature (C)]]*OO[[#This Row],[17]]/SUM(OO[17])</f>
        <v>6.4284388809910213E-3</v>
      </c>
      <c r="T179" s="10">
        <f>3/24*OO[[#This Row],[76 (28JUN1985 09:00:00)-Water Temperature (C)]]*OO[[#This Row],[18]]/SUM(OO[18])</f>
        <v>1.2034647531982245E-3</v>
      </c>
      <c r="U179" s="10">
        <f>3/24*OO[[#This Row],[77 (28JUN1985 12:00:00)-Water Temperature (C)]]*OO[[#This Row],[19]]/SUM(OO[19])</f>
        <v>2.0101839946374774E-4</v>
      </c>
      <c r="V179" s="10">
        <f>3/24000000*OO[[#This Row],[78 (28JUN1985 15:00:00)-Water Temperature (C)]]*OO[[#This Row],[20]]</f>
        <v>6.1342812401849999E-5</v>
      </c>
      <c r="W179" s="10">
        <f>3/24000000*OO[[#This Row],[79 (28JUN1985 18:00:00)-Water Temperature (C)]]*OO[[#This Row],[21]]</f>
        <v>4.7100643918249985E-5</v>
      </c>
      <c r="X179" s="10">
        <f>3/24000000*OO[[#This Row],[80 (28JUN1985 21:00:00)-Water Temperature (C)]]*OO[[#This Row],[22]]</f>
        <v>4.8276730033262496E-5</v>
      </c>
      <c r="Y179" s="10">
        <f>3/24000000*OO[[#This Row],[81 (29JUN1985 00:00:00)-Water Temperature (C)]]*OO[[#This Row],[23]]</f>
        <v>4.9432365259350005E-5</v>
      </c>
      <c r="Z179" s="10">
        <f>3/24000000*OO[[#This Row],[82 (29JUN1985 03:00:00)-Water Temperature (C)]]*OO[[#This Row],[24]]</f>
        <v>4.9109634251787497E-5</v>
      </c>
      <c r="AA179" s="10">
        <f>3/24000000*OO[[#This Row],[83 (29JUN1985 06:00:00)-Water Temperature (C)]]*OO[[#This Row],[25]]</f>
        <v>4.7106499587149996E-5</v>
      </c>
      <c r="AB179" s="10">
        <f>3/24000000*OO[[#This Row],[84 (29JUN1985 09:00:00)-Water Temperature (C)]]*OO[[#This Row],[26]]</f>
        <v>4.3543385924787495E-5</v>
      </c>
      <c r="AC179" s="10">
        <f>3/24000000*OO[[#This Row],[85 (29JUN1985 12:00:00)-Water Temperature (C)]]*OO[[#This Row],[27]]</f>
        <v>3.9414562826537497E-5</v>
      </c>
      <c r="AD179" s="10">
        <f>3/24000000*OO[[#This Row],[86 (29JUN1985 15:00:00)-Water Temperature (C)]]*OO[[#This Row],[28]]</f>
        <v>3.4997124341962498E-5</v>
      </c>
      <c r="AE179" s="10">
        <f>3/24000000*OO[[#This Row],[88 (29JUN1985 21:00:00)-Water Temperature (C)]]*OO[[#This Row],[30]]</f>
        <v>2.7921674065950002E-5</v>
      </c>
      <c r="AF179" s="10">
        <f>3/24000000*OO[[#This Row],[88 (29JUN1985 21:00:00)-Water Temperature (C)]]*OO[[#This Row],[30]]</f>
        <v>2.7921674065950002E-5</v>
      </c>
      <c r="AG179" s="10">
        <f>3/24000000*OO[[#This Row],[89 (30JUN1985 00:00:00)-Water Temperature (C)]]*OO[[#This Row],[31]]</f>
        <v>2.4957163564859999E-5</v>
      </c>
      <c r="AH179" s="10">
        <f>3/24000000*OO[[#This Row],[90 (30JUN1985 03:00:00)-Water Temperature (C)]]*OO[[#This Row],[32]]</f>
        <v>2.2730256979300003E-5</v>
      </c>
      <c r="AI179" s="10">
        <f>3/24000000*OO[[#This Row],[91 (30JUN1985 06:00:00)-Water Temperature (C)]]*OO[[#This Row],[33]]</f>
        <v>2.0759361193949999E-5</v>
      </c>
      <c r="AJ179" s="10">
        <f>3/24000000*OO[[#This Row],[92 (30JUN1985 09:00:00)-Water Temperature (C)]]*OO[[#This Row],[34]]</f>
        <v>1.887862434165625E-5</v>
      </c>
      <c r="AK179" s="10">
        <f>3/24000000*OO[[#This Row],[93 (30JUN1985 12:00:00)-Water Temperature (C)]]*OO[[#This Row],[35]]</f>
        <v>1.6966989884159999E-5</v>
      </c>
      <c r="AL179" s="10">
        <f>3/24000000*OO[[#This Row],[94 (30JUN1985 15:00:00)-Water Temperature (C)]]*OO[[#This Row],[36]]</f>
        <v>1.4881990519439997E-5</v>
      </c>
      <c r="AM179" s="10">
        <f>3/24000000*OO[[#This Row],[95 (30JUN1985 18:00:00)-Water Temperature (C)]]*OO[[#This Row],[37]]</f>
        <v>1.2959802915731249E-5</v>
      </c>
      <c r="AN179" s="10">
        <f>3/24000000*OO[[#This Row],[96 (30JUN1985 21:00:00)-Water Temperature (C)]]*OO[[#This Row],[38]]</f>
        <v>1.14390163074775E-5</v>
      </c>
      <c r="AO179" s="10">
        <f>3/24000000*OO[[#This Row],[97 (01JUL1985 00:00:00)-Water Temperature (C)]]*OO[[#This Row],[39]]</f>
        <v>1.03056596795775E-5</v>
      </c>
      <c r="AP179" s="10">
        <f>3/24000000*OO[[#This Row],[98 (01JUL1985 03:00:00)-Water Temperature (C)]]*OO[[#This Row],[40]]</f>
        <v>9.7201861684899987E-6</v>
      </c>
      <c r="AQ179" s="10">
        <f>3/24000000*OO[[#This Row],[99 (01JUL1985 06:00:00)-Water Temperature (C)]]*OO[[#This Row],[41]]</f>
        <v>9.0610169502124994E-6</v>
      </c>
      <c r="AR179" s="10">
        <f>3/24000000*OO[[#This Row],[100 (01JUL1985 09:00:00)-Water Temperature (C)]]*OO[[#This Row],[42]]</f>
        <v>8.2420077776400009E-6</v>
      </c>
      <c r="AS179" s="10">
        <f>3/24000000*OO[[#This Row],[101 (01JUL1985 12:00:00)-Water Temperature (C)]]*OO[[#This Row],[43]]</f>
        <v>7.2845705732624984E-6</v>
      </c>
      <c r="AT179" s="10">
        <f>3/24000000*OO[[#This Row],[102 (01JUL1985 15:00:00)-Water Temperature (C)]]*OO[[#This Row],[44]]</f>
        <v>6.30612117036E-6</v>
      </c>
      <c r="AU179" s="10">
        <f>3/24000000*OO[[#This Row],[103 (01JUL1985 18:00:00)-Water Temperature (C)]]*OO[[#This Row],[45]]</f>
        <v>5.4062399786775001E-6</v>
      </c>
      <c r="AV179" s="10">
        <f>3/24000000*OO[[#This Row],[104 (01JUL1985 21:00:00)-Water Temperature (C)]]*OO[[#This Row],[46]]</f>
        <v>4.651607176424999E-6</v>
      </c>
      <c r="AW179" s="10">
        <f>3/24000000*OO[[#This Row],[105 (02JUL1985 00:00:00)-Water Temperature (C)]]*OO[[#This Row],[47]]</f>
        <v>4.0188529777799994E-6</v>
      </c>
      <c r="AX179" s="10">
        <f>3/24000000*OO[[#This Row],[106 (02JUL1985 03:00:00)-Water Temperature (C)]]*OO[[#This Row],[48]]</f>
        <v>3.5153976669899995E-6</v>
      </c>
      <c r="AY179" s="10">
        <f>3/24000000*OO[[#This Row],[107 (02JUL1985 06:00:00)-Water Temperature (C)]]*OO[[#This Row],[49]]</f>
        <v>2.9413264224120002E-6</v>
      </c>
      <c r="AZ179" s="10">
        <f>3/24000000*OO[[#This Row],[108 (02JUL1985 09:00:00)-Water Temperature (C)]]*OO[[#This Row],[50]]</f>
        <v>2.3214220728641252E-6</v>
      </c>
      <c r="BA179" s="10">
        <f>3/24000000*OO[[#This Row],[109 (02JUL1985 12:00:00)-Water Temperature (C)]]*OO[[#This Row],[51]]</f>
        <v>1.7863819301624999E-6</v>
      </c>
      <c r="BB179" s="10">
        <f>3/24000000*OO[[#This Row],[110 (02JUL1985 15:00:00)-Water Temperature (C)]]*OO[[#This Row],[52]]</f>
        <v>1.3734190746864999E-6</v>
      </c>
      <c r="BC179" s="10">
        <f>3/24000000*OO[[#This Row],[111 (02JUL1985 18:00:00)-Water Temperature (C)]]*OO[[#This Row],[53]]</f>
        <v>1.09079404006875E-6</v>
      </c>
      <c r="BD179" s="10">
        <f>3/24000000*OO[[#This Row],[112 (02JUL1985 21:00:00)-Water Temperature (C)]]*OO[[#This Row],[54]]</f>
        <v>9.1591464077299988E-7</v>
      </c>
      <c r="BE179" s="10">
        <f>3/24000000*OO[[#This Row],[113 (03JUL1985 00:00:00)-Water Temperature (C)]]*OO[[#This Row],[55]]</f>
        <v>8.1478665995062498E-7</v>
      </c>
      <c r="BF179" s="10">
        <f>3/24000000*OO[[#This Row],[114 (03JUL1985 03:00:00)-Water Temperature (C)]]*OO[[#This Row],[56]]</f>
        <v>7.7275622341437493E-7</v>
      </c>
      <c r="BG179" s="10">
        <f>3/24000000*OO[[#This Row],[115 (03JUL1985 06:00:00)-Water Temperature (C)]]*OO[[#This Row],[57]]</f>
        <v>7.500861146759999E-7</v>
      </c>
      <c r="BH179" s="10">
        <f>3/24000000*OO[[#This Row],[116 (03JUL1985 09:00:00)-Water Temperature (C)]]*OO[[#This Row],[58]]</f>
        <v>7.2209599360762502E-7</v>
      </c>
      <c r="BI179" s="10">
        <f>3/24000000*OO[[#This Row],[117 (03JUL1985 12:00:00)-Water Temperature (C)]]*OO[[#This Row],[59]]</f>
        <v>6.8724467451199999E-7</v>
      </c>
      <c r="BJ179" s="10">
        <f>3/24000000*OO[[#This Row],[118 (03JUL1985 15:00:00)-Water Temperature (C)]]*OO[[#This Row],[60]]</f>
        <v>6.3814300040724995E-7</v>
      </c>
      <c r="BK179" s="10">
        <f>3/24000000*OO[[#This Row],[119 (03JUL1985 18:00:00)-Water Temperature (C)]]*OO[[#This Row],[61]]</f>
        <v>5.8689757748249998E-7</v>
      </c>
      <c r="BL179" s="10">
        <f>3/24000000*OO[[#This Row],[120 (03JUL1985 21:00:00)-Water Temperature (C)]]*OO[[#This Row],[62]]</f>
        <v>5.4489424709674996E-7</v>
      </c>
      <c r="BM179" s="10">
        <f>3/24000000*OO[[#This Row],[121 (04JUL1985 00:00:00)-Water Temperature (C)]]*OO[[#This Row],[63]]</f>
        <v>5.1474722320050002E-7</v>
      </c>
      <c r="BN179" s="10">
        <f>3/24000000*OO[[#This Row],[122 (04JUL1985 03:00:00)-Water Temperature (C)]]*OO[[#This Row],[64]]</f>
        <v>5.0306309787300008E-7</v>
      </c>
      <c r="BO179" s="10">
        <f>3/24000000*OO[[#This Row],[123 (04JUL1985 06:00:00)-Water Temperature (C)]]*OO[[#This Row],[65]]</f>
        <v>4.8908310768449995E-7</v>
      </c>
      <c r="BP179" s="10">
        <f>3/24000000*OO[[#This Row],[124 (04JUL1985 09:00:00)-Water Temperature (C)]]*OO[[#This Row],[66]]</f>
        <v>4.7110096252049997E-7</v>
      </c>
      <c r="BQ179" s="10">
        <f>3/24000000*OO[[#This Row],[125 (04JUL1985 12:00:00)-Water Temperature (C)]]*OO[[#This Row],[67]]</f>
        <v>4.4331455023899993E-7</v>
      </c>
      <c r="BR179" s="10">
        <f>3/24000000*OO[[#This Row],[126 (04JUL1985 15:00:00)-Water Temperature (C)]]*OO[[#This Row],[68]]</f>
        <v>4.1446839284400001E-7</v>
      </c>
      <c r="BS179" s="10">
        <f>3/24000000*OO[[#This Row],[127 (04JUL1985 18:00:00)-Water Temperature (C)]]*OO[[#This Row],[69]]</f>
        <v>3.9199268862499995E-7</v>
      </c>
      <c r="BT179" s="10">
        <f>3/24000000*OO[[#This Row],[128 (04JUL1985 21:00:00)-Water Temperature (C)]]*OO[[#This Row],[70]]</f>
        <v>3.74523581946375E-7</v>
      </c>
      <c r="BU179" s="10">
        <f>3/24000000*OO[[#This Row],[129 (05JUL1985 00:00:00)-Water Temperature (C)]]*OO[[#This Row],[71]]</f>
        <v>3.5941868966849998E-7</v>
      </c>
      <c r="BV179" s="10">
        <f>3/24000000*OO[[#This Row],[130 (05JUL1985 03:00:00)-Water Temperature (C)]]*OO[[#This Row],[72]]</f>
        <v>3.5598968521462494E-7</v>
      </c>
      <c r="BW179" s="10">
        <f>3/24000000*OO[[#This Row],[131 (05JUL1985 06:00:00)-Water Temperature (C)]]*OO[[#This Row],[73]]</f>
        <v>3.4823207333849998E-7</v>
      </c>
      <c r="BX179" s="10">
        <f>3/24000000*OO[[#This Row],[132 (05JUL1985 09:00:00)-Water Temperature (C)]]*OO[[#This Row],[74]]</f>
        <v>3.3676138447874995E-7</v>
      </c>
      <c r="BY179" s="10">
        <f>3/24000000*OO[[#This Row],[133 (05JUL1985 12:00:00)-Water Temperature (C)]]*OO[[#This Row],[75]]</f>
        <v>3.22704812731E-7</v>
      </c>
      <c r="BZ179" s="10">
        <f>3/24000000*OO[[#This Row],[134 (05JUL1985 15:00:00)-Water Temperature (C)]]*OO[[#This Row],[76]]</f>
        <v>3.0412638666637498E-7</v>
      </c>
      <c r="CA179" s="10">
        <f>3/24000000*OO[[#This Row],[135 (05JUL1985 18:00:00)-Water Temperature (C)]]*OO[[#This Row],[77]]</f>
        <v>2.8304431913403748E-7</v>
      </c>
      <c r="CB179" s="10">
        <f>3/24000000*OO[[#This Row],[136 (05JUL1985 21:00:00)-Water Temperature (C)]]*OO[[#This Row],[78]]</f>
        <v>2.6448575642257496E-7</v>
      </c>
      <c r="CC179" s="10">
        <f>3/24000000*OO[[#This Row],[137 (06JUL1985 00:00:00)-Water Temperature (C)]]*OO[[#This Row],[79]]</f>
        <v>2.499690788426E-7</v>
      </c>
      <c r="CD179" s="10">
        <f>3/24000000*OO[[#This Row],[138 (06JUL1985 03:00:00)-Water Temperature (C)]]*OO[[#This Row],[80]]</f>
        <v>2.4821382124526248E-7</v>
      </c>
      <c r="CE179" s="10">
        <f>3/24000000*OO[[#This Row],[139 (06JUL1985 06:00:00)-Water Temperature (C)]]*OO[[#This Row],[81]]</f>
        <v>2.481489562051125E-7</v>
      </c>
      <c r="CF179" s="10">
        <f>3/24000000*OO[[#This Row],[140 (06JUL1985 09:00:00)-Water Temperature (C)]]*OO[[#This Row],[82]]</f>
        <v>2.4567126039337499E-7</v>
      </c>
      <c r="CG179" s="10">
        <f>3/24000000*OO[[#This Row],[141 (06JUL1985 12:00:00)-Water Temperature (C)]]*OO[[#This Row],[83]]</f>
        <v>2.4450844609387495E-7</v>
      </c>
      <c r="CH179" s="10">
        <f>3/24000000*OO[[#This Row],[142 (06JUL1985 15:00:00)-Water Temperature (C)]]*OO[[#This Row],[84]]</f>
        <v>2.3828266245524996E-7</v>
      </c>
      <c r="CI179" s="10">
        <f>3/24000000*OO[[#This Row],[143 (06JUL1985 18:00:00)-Water Temperature (C)]]*OO[[#This Row],[85]]</f>
        <v>2.2632950117193748E-7</v>
      </c>
      <c r="CJ179" s="10">
        <f>3/24000000*OO[[#This Row],[144 (06JUL1985 21:00:00)-Water Temperature (C)]]*OO[[#This Row],[86]]</f>
        <v>2.1426471631962499E-7</v>
      </c>
      <c r="CK179" s="10">
        <f>3/24000000*OO[[#This Row],[145 (07JUL1985 00:00:00)-Water Temperature (C)]]*OO[[#This Row],[87]]</f>
        <v>2.0670366726019998E-7</v>
      </c>
      <c r="CL179" s="10">
        <f>3/24000000*OO[[#This Row],[146 (07JUL1985 03:00:00)-Water Temperature (C)]]*OO[[#This Row],[88]]</f>
        <v>2.077377403896375E-7</v>
      </c>
      <c r="CM179" s="10">
        <f>3/24000000*OO[[#This Row],[147 (07JUL1985 06:00:00)-Water Temperature (C)]]*OO[[#This Row],[89]]</f>
        <v>2.0895750039387503E-7</v>
      </c>
      <c r="CN179" s="10">
        <f>3/24000000*OO[[#This Row],[148 (07JUL1985 09:00:00)-Water Temperature (C)]]*OO[[#This Row],[90]]</f>
        <v>2.0546694112587499E-7</v>
      </c>
      <c r="CO179" s="10">
        <f>3/24000000*OO[[#This Row],[149 (07JUL1985 12:00:00)-Water Temperature (C)]]*OO[[#This Row],[91]]</f>
        <v>1.9894612250364998E-7</v>
      </c>
      <c r="CP179" s="10">
        <f>3/24000000*OO[[#This Row],[150 (07JUL1985 15:00:00)-Water Temperature (C)]]*OO[[#This Row],[92]]</f>
        <v>1.8839938175049999E-7</v>
      </c>
      <c r="CQ179" s="10">
        <f>3/24000000*OO[[#This Row],[151 (07JUL1985 18:00:00)-Water Temperature (C)]]*OO[[#This Row],[93]]</f>
        <v>1.7677017203264997E-7</v>
      </c>
      <c r="CR179" s="10">
        <f>3/24000000*OO[[#This Row],[152 (07JUL1985 21:00:00)-Water Temperature (C)]]*OO[[#This Row],[94]]</f>
        <v>1.6711001215844999E-7</v>
      </c>
      <c r="CS179" s="10">
        <f>3/24000000*OO[[#This Row],[153 (08JUL1985 00:00:00)-Water Temperature (C)]]*OO[[#This Row],[95]]</f>
        <v>1.6008064074469999E-7</v>
      </c>
      <c r="CT179" s="10">
        <f>3/24000000*OO[[#This Row],[154 (08JUL1985 03:00:00)-Water Temperature (C)]]*OO[[#This Row],[96]]</f>
        <v>1.5641217473860001E-7</v>
      </c>
      <c r="CU179" s="10">
        <f>3/24000000*OO[[#This Row],[155 (08JUL1985 06:00:00)-Water Temperature (C)]]*OO[[#This Row],[97]]</f>
        <v>1.5433523144775001E-7</v>
      </c>
      <c r="CV179" s="10">
        <f>3/24000000*OO[[#This Row],[156 (08JUL1985 09:00:00)-Water Temperature (C)]]*OO[[#This Row],[98]]</f>
        <v>1.4888583450779999E-7</v>
      </c>
      <c r="CW179" s="10">
        <f>3/24000000*OO[[#This Row],[157 (08JUL1985 12:00:00)-Water Temperature (C)]]*OO[[#This Row],[99]]</f>
        <v>1.4190563375125E-7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0</v>
      </c>
      <c r="I180" s="10">
        <f>3/24*OO[[#This Row],[65 (27JUN1985 00:00:00)-Water Temperature (C)]]*OO[[#This Row],[7]]/SUM(OO[7])</f>
        <v>2.5005769731212807E-33</v>
      </c>
      <c r="J180" s="10">
        <f>3/24*OO[[#This Row],[66 (27JUN1985 03:00:00)-Water Temperature (C)]]*OO[[#This Row],[8]]/SUM(OO[8])</f>
        <v>1.6644398216850667E-21</v>
      </c>
      <c r="K180" s="10">
        <f>3/24*OO[[#This Row],[67 (27JUN1985 06:00:00)-Water Temperature (C)]]*OO[[#This Row],[9]]/SUM(OO[9])</f>
        <v>1.1227185756050889E-10</v>
      </c>
      <c r="L180" s="10">
        <f>3/24*OO[[#This Row],[68 (27JUN1985 09:00:00)-Water Temperature (C)]]*OO[[#This Row],[10]]/SUM(OO[10])</f>
        <v>1.0817772658487202E-6</v>
      </c>
      <c r="M180" s="10">
        <f>3/24*OO[[#This Row],[69 (27JUN1985 12:00:00)-Water Temperature (C)]]*OO[[#This Row],[11]]/SUM(OO[11])</f>
        <v>2.1134942113803053E-4</v>
      </c>
      <c r="N180" s="10">
        <f>3/24*OO[[#This Row],[70 (27JUN1985 15:00:00)-Water Temperature (C)]]*OO[[#This Row],[12]]/SUM(OO[12])</f>
        <v>5.3255943264549077E-3</v>
      </c>
      <c r="O180" s="10">
        <f>3/24*OO[[#This Row],[71 (27JUN1985 18:00:00)-Water Temperature (C)]]*OO[[#This Row],[13]]/SUM(OO[13])</f>
        <v>3.246396207820948E-2</v>
      </c>
      <c r="P180" s="10">
        <f>3/24*OO[[#This Row],[72 (27JUN1985 21:00:00)-Water Temperature (C)]]*OO[[#This Row],[14]]/SUM(OO[14])</f>
        <v>6.7206495669562549E-2</v>
      </c>
      <c r="Q180" s="10">
        <f>3/24*OO[[#This Row],[73 (28JUN1985 00:00:00)-Water Temperature (C)]]*OO[[#This Row],[15]]/SUM(OO[15])</f>
        <v>6.0652927166303112E-2</v>
      </c>
      <c r="R180" s="10">
        <f>3/24*OO[[#This Row],[74 (28JUN1985 03:00:00)-Water Temperature (C)]]*OO[[#This Row],[16]]/SUM(OO[16])</f>
        <v>2.8607592095032896E-2</v>
      </c>
      <c r="S180" s="10">
        <f>3/24*OO[[#This Row],[75 (28JUN1985 06:00:00)-Water Temperature (C)]]*OO[[#This Row],[17]]/SUM(OO[17])</f>
        <v>8.0616064112085297E-3</v>
      </c>
      <c r="T180" s="10">
        <f>3/24*OO[[#This Row],[76 (28JUN1985 09:00:00)-Water Temperature (C)]]*OO[[#This Row],[18]]/SUM(OO[18])</f>
        <v>1.54949597852684E-3</v>
      </c>
      <c r="U180" s="10">
        <f>3/24*OO[[#This Row],[77 (28JUN1985 12:00:00)-Water Temperature (C)]]*OO[[#This Row],[19]]/SUM(OO[19])</f>
        <v>2.561645716183699E-4</v>
      </c>
      <c r="V180" s="10">
        <f>3/24000000*OO[[#This Row],[78 (28JUN1985 15:00:00)-Water Temperature (C)]]*OO[[#This Row],[20]]</f>
        <v>7.1497252875899985E-5</v>
      </c>
      <c r="W180" s="10">
        <f>3/24000000*OO[[#This Row],[79 (28JUN1985 18:00:00)-Water Temperature (C)]]*OO[[#This Row],[21]]</f>
        <v>5.1844487117512505E-5</v>
      </c>
      <c r="X180" s="10">
        <f>3/24000000*OO[[#This Row],[80 (28JUN1985 21:00:00)-Water Temperature (C)]]*OO[[#This Row],[22]]</f>
        <v>5.2670524213812497E-5</v>
      </c>
      <c r="Y180" s="10">
        <f>3/24000000*OO[[#This Row],[81 (29JUN1985 00:00:00)-Water Temperature (C)]]*OO[[#This Row],[23]]</f>
        <v>5.4041916347999995E-5</v>
      </c>
      <c r="Z180" s="10">
        <f>3/24000000*OO[[#This Row],[82 (29JUN1985 03:00:00)-Water Temperature (C)]]*OO[[#This Row],[24]]</f>
        <v>5.3857482617099994E-5</v>
      </c>
      <c r="AA180" s="10">
        <f>3/24000000*OO[[#This Row],[83 (29JUN1985 06:00:00)-Water Temperature (C)]]*OO[[#This Row],[25]]</f>
        <v>5.1726921191149991E-5</v>
      </c>
      <c r="AB180" s="10">
        <f>3/24000000*OO[[#This Row],[84 (29JUN1985 09:00:00)-Water Temperature (C)]]*OO[[#This Row],[26]]</f>
        <v>4.78148470885875E-5</v>
      </c>
      <c r="AC180" s="10">
        <f>3/24000000*OO[[#This Row],[85 (29JUN1985 12:00:00)-Water Temperature (C)]]*OO[[#This Row],[27]]</f>
        <v>4.3234527643950003E-5</v>
      </c>
      <c r="AD180" s="10">
        <f>3/24000000*OO[[#This Row],[86 (29JUN1985 15:00:00)-Water Temperature (C)]]*OO[[#This Row],[28]]</f>
        <v>3.8298478023E-5</v>
      </c>
      <c r="AE180" s="10">
        <f>3/24000000*OO[[#This Row],[88 (29JUN1985 21:00:00)-Water Temperature (C)]]*OO[[#This Row],[30]]</f>
        <v>3.0390694623000004E-5</v>
      </c>
      <c r="AF180" s="10">
        <f>3/24000000*OO[[#This Row],[88 (29JUN1985 21:00:00)-Water Temperature (C)]]*OO[[#This Row],[30]]</f>
        <v>3.0390694623000004E-5</v>
      </c>
      <c r="AG180" s="10">
        <f>3/24000000*OO[[#This Row],[89 (30JUN1985 00:00:00)-Water Temperature (C)]]*OO[[#This Row],[31]]</f>
        <v>2.7105739732799997E-5</v>
      </c>
      <c r="AH180" s="10">
        <f>3/24000000*OO[[#This Row],[90 (30JUN1985 03:00:00)-Water Temperature (C)]]*OO[[#This Row],[32]]</f>
        <v>2.4631130372887499E-5</v>
      </c>
      <c r="AI180" s="10">
        <f>3/24000000*OO[[#This Row],[91 (30JUN1985 06:00:00)-Water Temperature (C)]]*OO[[#This Row],[33]]</f>
        <v>2.2451500918064998E-5</v>
      </c>
      <c r="AJ180" s="10">
        <f>3/24000000*OO[[#This Row],[92 (30JUN1985 09:00:00)-Water Temperature (C)]]*OO[[#This Row],[34]]</f>
        <v>2.0380087151049999E-5</v>
      </c>
      <c r="AK180" s="10">
        <f>3/24000000*OO[[#This Row],[93 (30JUN1985 12:00:00)-Water Temperature (C)]]*OO[[#This Row],[35]]</f>
        <v>1.8268730458469999E-5</v>
      </c>
      <c r="AL180" s="10">
        <f>3/24000000*OO[[#This Row],[94 (30JUN1985 15:00:00)-Water Temperature (C)]]*OO[[#This Row],[36]]</f>
        <v>1.597303787809875E-5</v>
      </c>
      <c r="AM180" s="10">
        <f>3/24000000*OO[[#This Row],[95 (30JUN1985 18:00:00)-Water Temperature (C)]]*OO[[#This Row],[37]]</f>
        <v>1.3857542216100001E-5</v>
      </c>
      <c r="AN180" s="10">
        <f>3/24000000*OO[[#This Row],[96 (30JUN1985 21:00:00)-Water Temperature (C)]]*OO[[#This Row],[38]]</f>
        <v>1.2178201895742501E-5</v>
      </c>
      <c r="AO180" s="10">
        <f>3/24000000*OO[[#This Row],[97 (01JUL1985 00:00:00)-Water Temperature (C)]]*OO[[#This Row],[39]]</f>
        <v>1.0925510658435E-5</v>
      </c>
      <c r="AP180" s="10">
        <f>3/24000000*OO[[#This Row],[98 (01JUL1985 03:00:00)-Water Temperature (C)]]*OO[[#This Row],[40]]</f>
        <v>1.02583779167475E-5</v>
      </c>
      <c r="AQ180" s="10">
        <f>3/24000000*OO[[#This Row],[99 (01JUL1985 06:00:00)-Water Temperature (C)]]*OO[[#This Row],[41]]</f>
        <v>9.5351401557749992E-6</v>
      </c>
      <c r="AR180" s="10">
        <f>3/24000000*OO[[#This Row],[100 (01JUL1985 09:00:00)-Water Temperature (C)]]*OO[[#This Row],[42]]</f>
        <v>8.6555168306750004E-6</v>
      </c>
      <c r="AS180" s="10">
        <f>3/24000000*OO[[#This Row],[101 (01JUL1985 12:00:00)-Water Temperature (C)]]*OO[[#This Row],[43]]</f>
        <v>7.6488370443712499E-6</v>
      </c>
      <c r="AT180" s="10">
        <f>3/24000000*OO[[#This Row],[102 (01JUL1985 15:00:00)-Water Temperature (C)]]*OO[[#This Row],[44]]</f>
        <v>6.6168216130900009E-6</v>
      </c>
      <c r="AU180" s="10">
        <f>3/24000000*OO[[#This Row],[103 (01JUL1985 18:00:00)-Water Temperature (C)]]*OO[[#This Row],[45]]</f>
        <v>5.6659220604025001E-6</v>
      </c>
      <c r="AV180" s="10">
        <f>3/24000000*OO[[#This Row],[104 (01JUL1985 21:00:00)-Water Temperature (C)]]*OO[[#This Row],[46]]</f>
        <v>4.8695942573199986E-6</v>
      </c>
      <c r="AW180" s="10">
        <f>3/24000000*OO[[#This Row],[105 (02JUL1985 00:00:00)-Water Temperature (C)]]*OO[[#This Row],[47]]</f>
        <v>4.209991143935E-6</v>
      </c>
      <c r="AX180" s="10">
        <f>3/24000000*OO[[#This Row],[106 (02JUL1985 03:00:00)-Water Temperature (C)]]*OO[[#This Row],[48]]</f>
        <v>3.6927184675149994E-6</v>
      </c>
      <c r="AY180" s="10">
        <f>3/24000000*OO[[#This Row],[107 (02JUL1985 06:00:00)-Water Temperature (C)]]*OO[[#This Row],[49]]</f>
        <v>3.1032753307874997E-6</v>
      </c>
      <c r="AZ180" s="10">
        <f>3/24000000*OO[[#This Row],[108 (02JUL1985 09:00:00)-Water Temperature (C)]]*OO[[#This Row],[50]]</f>
        <v>2.4592298998499999E-6</v>
      </c>
      <c r="BA180" s="10">
        <f>3/24000000*OO[[#This Row],[109 (02JUL1985 12:00:00)-Water Temperature (C)]]*OO[[#This Row],[51]]</f>
        <v>1.8927974907453751E-6</v>
      </c>
      <c r="BB180" s="10">
        <f>3/24000000*OO[[#This Row],[110 (02JUL1985 15:00:00)-Water Temperature (C)]]*OO[[#This Row],[52]]</f>
        <v>1.4511285515302501E-6</v>
      </c>
      <c r="BC180" s="10">
        <f>3/24000000*OO[[#This Row],[111 (02JUL1985 18:00:00)-Water Temperature (C)]]*OO[[#This Row],[53]]</f>
        <v>1.1454980362743749E-6</v>
      </c>
      <c r="BD180" s="10">
        <f>3/24000000*OO[[#This Row],[112 (02JUL1985 21:00:00)-Water Temperature (C)]]*OO[[#This Row],[54]]</f>
        <v>9.5658507347274988E-7</v>
      </c>
      <c r="BE180" s="10">
        <f>3/24000000*OO[[#This Row],[113 (03JUL1985 00:00:00)-Water Temperature (C)]]*OO[[#This Row],[55]]</f>
        <v>8.4739841650799986E-7</v>
      </c>
      <c r="BF180" s="10">
        <f>3/24000000*OO[[#This Row],[114 (03JUL1985 03:00:00)-Water Temperature (C)]]*OO[[#This Row],[56]]</f>
        <v>8.0116156263412493E-7</v>
      </c>
      <c r="BG180" s="10">
        <f>3/24000000*OO[[#This Row],[115 (03JUL1985 06:00:00)-Water Temperature (C)]]*OO[[#This Row],[57]]</f>
        <v>7.7728433328075E-7</v>
      </c>
      <c r="BH180" s="10">
        <f>3/24000000*OO[[#This Row],[116 (03JUL1985 09:00:00)-Water Temperature (C)]]*OO[[#This Row],[58]]</f>
        <v>7.4876799433312501E-7</v>
      </c>
      <c r="BI180" s="10">
        <f>3/24000000*OO[[#This Row],[117 (03JUL1985 12:00:00)-Water Temperature (C)]]*OO[[#This Row],[59]]</f>
        <v>7.1285800153325001E-7</v>
      </c>
      <c r="BJ180" s="10">
        <f>3/24000000*OO[[#This Row],[118 (03JUL1985 15:00:00)-Water Temperature (C)]]*OO[[#This Row],[60]]</f>
        <v>6.62125492108E-7</v>
      </c>
      <c r="BK180" s="10">
        <f>3/24000000*OO[[#This Row],[119 (03JUL1985 18:00:00)-Water Temperature (C)]]*OO[[#This Row],[61]]</f>
        <v>6.0837740684175007E-7</v>
      </c>
      <c r="BL180" s="10">
        <f>3/24000000*OO[[#This Row],[120 (03JUL1985 21:00:00)-Water Temperature (C)]]*OO[[#This Row],[62]]</f>
        <v>5.6415185272875006E-7</v>
      </c>
      <c r="BM180" s="10">
        <f>3/24000000*OO[[#This Row],[121 (04JUL1985 00:00:00)-Water Temperature (C)]]*OO[[#This Row],[63]]</f>
        <v>5.3250013197924996E-7</v>
      </c>
      <c r="BN180" s="10">
        <f>3/24000000*OO[[#This Row],[122 (04JUL1985 03:00:00)-Water Temperature (C)]]*OO[[#This Row],[64]]</f>
        <v>5.1995570943874999E-7</v>
      </c>
      <c r="BO180" s="10">
        <f>3/24000000*OO[[#This Row],[123 (04JUL1985 06:00:00)-Water Temperature (C)]]*OO[[#This Row],[65]]</f>
        <v>5.0578348313187498E-7</v>
      </c>
      <c r="BP180" s="10">
        <f>3/24000000*OO[[#This Row],[124 (04JUL1985 09:00:00)-Water Temperature (C)]]*OO[[#This Row],[66]]</f>
        <v>4.8798195785624984E-7</v>
      </c>
      <c r="BQ180" s="10">
        <f>3/24000000*OO[[#This Row],[125 (04JUL1985 12:00:00)-Water Temperature (C)]]*OO[[#This Row],[67]]</f>
        <v>4.5945775918424998E-7</v>
      </c>
      <c r="BR180" s="10">
        <f>3/24000000*OO[[#This Row],[126 (04JUL1985 15:00:00)-Water Temperature (C)]]*OO[[#This Row],[68]]</f>
        <v>4.2978700080749997E-7</v>
      </c>
      <c r="BS180" s="10">
        <f>3/24000000*OO[[#This Row],[127 (04JUL1985 18:00:00)-Water Temperature (C)]]*OO[[#This Row],[69]]</f>
        <v>4.0602762477800003E-7</v>
      </c>
      <c r="BT180" s="10">
        <f>3/24000000*OO[[#This Row],[128 (04JUL1985 21:00:00)-Water Temperature (C)]]*OO[[#This Row],[70]]</f>
        <v>3.8762302684049993E-7</v>
      </c>
      <c r="BU180" s="10">
        <f>3/24000000*OO[[#This Row],[129 (05JUL1985 00:00:00)-Water Temperature (C)]]*OO[[#This Row],[71]]</f>
        <v>3.7182356882499996E-7</v>
      </c>
      <c r="BV180" s="10">
        <f>3/24000000*OO[[#This Row],[130 (05JUL1985 03:00:00)-Water Temperature (C)]]*OO[[#This Row],[72]]</f>
        <v>3.6804887842062494E-7</v>
      </c>
      <c r="BW180" s="10">
        <f>3/24000000*OO[[#This Row],[131 (05JUL1985 06:00:00)-Water Temperature (C)]]*OO[[#This Row],[73]]</f>
        <v>3.6010651340374997E-7</v>
      </c>
      <c r="BX180" s="10">
        <f>3/24000000*OO[[#This Row],[132 (05JUL1985 09:00:00)-Water Temperature (C)]]*OO[[#This Row],[74]]</f>
        <v>3.4856665224974998E-7</v>
      </c>
      <c r="BY180" s="10">
        <f>3/24000000*OO[[#This Row],[133 (05JUL1985 12:00:00)-Water Temperature (C)]]*OO[[#This Row],[75]]</f>
        <v>3.3416039184499997E-7</v>
      </c>
      <c r="BZ180" s="10">
        <f>3/24000000*OO[[#This Row],[134 (05JUL1985 15:00:00)-Water Temperature (C)]]*OO[[#This Row],[76]]</f>
        <v>3.1508210194649996E-7</v>
      </c>
      <c r="CA180" s="10">
        <f>3/24000000*OO[[#This Row],[135 (05JUL1985 18:00:00)-Water Temperature (C)]]*OO[[#This Row],[77]]</f>
        <v>2.9316719609924999E-7</v>
      </c>
      <c r="CB180" s="10">
        <f>3/24000000*OO[[#This Row],[136 (05JUL1985 21:00:00)-Water Temperature (C)]]*OO[[#This Row],[78]]</f>
        <v>2.7397293237562497E-7</v>
      </c>
      <c r="CC180" s="10">
        <f>3/24000000*OO[[#This Row],[137 (06JUL1985 00:00:00)-Water Temperature (C)]]*OO[[#This Row],[79]]</f>
        <v>2.5871592080062496E-7</v>
      </c>
      <c r="CD180" s="10">
        <f>3/24000000*OO[[#This Row],[138 (06JUL1985 03:00:00)-Water Temperature (C)]]*OO[[#This Row],[80]]</f>
        <v>2.5661715321127503E-7</v>
      </c>
      <c r="CE180" s="10">
        <f>3/24000000*OO[[#This Row],[139 (06JUL1985 06:00:00)-Water Temperature (C)]]*OO[[#This Row],[81]]</f>
        <v>2.5637548157272497E-7</v>
      </c>
      <c r="CF180" s="10">
        <f>3/24000000*OO[[#This Row],[140 (06JUL1985 09:00:00)-Water Temperature (C)]]*OO[[#This Row],[82]]</f>
        <v>2.5404032820527498E-7</v>
      </c>
      <c r="CG180" s="10">
        <f>3/24000000*OO[[#This Row],[141 (06JUL1985 12:00:00)-Water Temperature (C)]]*OO[[#This Row],[83]]</f>
        <v>2.5279045418031249E-7</v>
      </c>
      <c r="CH180" s="10">
        <f>3/24000000*OO[[#This Row],[142 (06JUL1985 15:00:00)-Water Temperature (C)]]*OO[[#This Row],[84]]</f>
        <v>2.4633170237612502E-7</v>
      </c>
      <c r="CI180" s="10">
        <f>3/24000000*OO[[#This Row],[143 (06JUL1985 18:00:00)-Water Temperature (C)]]*OO[[#This Row],[85]]</f>
        <v>2.3405628548699999E-7</v>
      </c>
      <c r="CJ180" s="10">
        <f>3/24000000*OO[[#This Row],[144 (06JUL1985 21:00:00)-Water Temperature (C)]]*OO[[#This Row],[86]]</f>
        <v>2.2150696255398749E-7</v>
      </c>
      <c r="CK180" s="10">
        <f>3/24000000*OO[[#This Row],[145 (07JUL1985 00:00:00)-Water Temperature (C)]]*OO[[#This Row],[87]]</f>
        <v>2.1355968696679998E-7</v>
      </c>
      <c r="CL180" s="10">
        <f>3/24000000*OO[[#This Row],[146 (07JUL1985 03:00:00)-Water Temperature (C)]]*OO[[#This Row],[88]]</f>
        <v>2.1441951900512501E-7</v>
      </c>
      <c r="CM180" s="10">
        <f>3/24000000*OO[[#This Row],[147 (07JUL1985 06:00:00)-Water Temperature (C)]]*OO[[#This Row],[89]]</f>
        <v>2.1575029783569999E-7</v>
      </c>
      <c r="CN180" s="10">
        <f>3/24000000*OO[[#This Row],[148 (07JUL1985 09:00:00)-Water Temperature (C)]]*OO[[#This Row],[90]]</f>
        <v>2.1244059968261249E-7</v>
      </c>
      <c r="CO180" s="10">
        <f>3/24000000*OO[[#This Row],[149 (07JUL1985 12:00:00)-Water Temperature (C)]]*OO[[#This Row],[91]]</f>
        <v>2.0587022404904998E-7</v>
      </c>
      <c r="CP180" s="10">
        <f>3/24000000*OO[[#This Row],[150 (07JUL1985 15:00:00)-Water Temperature (C)]]*OO[[#This Row],[92]]</f>
        <v>1.9495529531297499E-7</v>
      </c>
      <c r="CQ180" s="10">
        <f>3/24000000*OO[[#This Row],[151 (07JUL1985 18:00:00)-Water Temperature (C)]]*OO[[#This Row],[93]]</f>
        <v>1.8291450978633749E-7</v>
      </c>
      <c r="CR180" s="10">
        <f>3/24000000*OO[[#This Row],[152 (07JUL1985 21:00:00)-Water Temperature (C)]]*OO[[#This Row],[94]]</f>
        <v>1.7271438625349999E-7</v>
      </c>
      <c r="CS180" s="10">
        <f>3/24000000*OO[[#This Row],[153 (08JUL1985 00:00:00)-Water Temperature (C)]]*OO[[#This Row],[95]]</f>
        <v>1.652775080562E-7</v>
      </c>
      <c r="CT180" s="10">
        <f>3/24000000*OO[[#This Row],[154 (08JUL1985 03:00:00)-Water Temperature (C)]]*OO[[#This Row],[96]]</f>
        <v>1.6145566765012499E-7</v>
      </c>
      <c r="CU180" s="10">
        <f>3/24000000*OO[[#This Row],[155 (08JUL1985 06:00:00)-Water Temperature (C)]]*OO[[#This Row],[97]]</f>
        <v>1.5940251189799999E-7</v>
      </c>
      <c r="CV180" s="10">
        <f>3/24000000*OO[[#This Row],[156 (08JUL1985 09:00:00)-Water Temperature (C)]]*OO[[#This Row],[98]]</f>
        <v>1.5393626167739999E-7</v>
      </c>
      <c r="CW180" s="10">
        <f>3/24000000*OO[[#This Row],[157 (08JUL1985 12:00:00)-Water Temperature (C)]]*OO[[#This Row],[99]]</f>
        <v>1.4675668987306249E-7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3.6583359630984626E-34</v>
      </c>
      <c r="J181" s="10">
        <f>3/24*OO[[#This Row],[66 (27JUN1985 03:00:00)-Water Temperature (C)]]*OO[[#This Row],[8]]/SUM(OO[8])</f>
        <v>2.3428786088869393E-22</v>
      </c>
      <c r="K181" s="10">
        <f>3/24*OO[[#This Row],[67 (27JUN1985 06:00:00)-Water Temperature (C)]]*OO[[#This Row],[9]]/SUM(OO[9])</f>
        <v>4.1155892089192711E-11</v>
      </c>
      <c r="L181" s="10">
        <f>3/24*OO[[#This Row],[68 (27JUN1985 09:00:00)-Water Temperature (C)]]*OO[[#This Row],[10]]/SUM(OO[10])</f>
        <v>6.440022781703414E-7</v>
      </c>
      <c r="M181" s="10">
        <f>3/24*OO[[#This Row],[69 (27JUN1985 12:00:00)-Water Temperature (C)]]*OO[[#This Row],[11]]/SUM(OO[11])</f>
        <v>1.5057727313617637E-4</v>
      </c>
      <c r="N181" s="10">
        <f>3/24*OO[[#This Row],[70 (27JUN1985 15:00:00)-Water Temperature (C)]]*OO[[#This Row],[12]]/SUM(OO[12])</f>
        <v>4.3027704413213484E-3</v>
      </c>
      <c r="O181" s="10">
        <f>3/24*OO[[#This Row],[71 (27JUN1985 18:00:00)-Water Temperature (C)]]*OO[[#This Row],[13]]/SUM(OO[13])</f>
        <v>2.8952537338541608E-2</v>
      </c>
      <c r="P181" s="10">
        <f>3/24*OO[[#This Row],[72 (27JUN1985 21:00:00)-Water Temperature (C)]]*OO[[#This Row],[14]]/SUM(OO[14])</f>
        <v>6.5094997821702805E-2</v>
      </c>
      <c r="Q181" s="10">
        <f>3/24*OO[[#This Row],[73 (28JUN1985 00:00:00)-Water Temperature (C)]]*OO[[#This Row],[15]]/SUM(OO[15])</f>
        <v>6.2950257592180689E-2</v>
      </c>
      <c r="R181" s="10">
        <f>3/24*OO[[#This Row],[74 (28JUN1985 03:00:00)-Water Temperature (C)]]*OO[[#This Row],[16]]/SUM(OO[16])</f>
        <v>3.146440555255002E-2</v>
      </c>
      <c r="S181" s="10">
        <f>3/24*OO[[#This Row],[75 (28JUN1985 06:00:00)-Water Temperature (C)]]*OO[[#This Row],[17]]/SUM(OO[17])</f>
        <v>9.299622746672247E-3</v>
      </c>
      <c r="T181" s="10">
        <f>3/24*OO[[#This Row],[76 (28JUN1985 09:00:00)-Water Temperature (C)]]*OO[[#This Row],[18]]/SUM(OO[18])</f>
        <v>1.849669750503054E-3</v>
      </c>
      <c r="U181" s="10">
        <f>3/24*OO[[#This Row],[77 (28JUN1985 12:00:00)-Water Temperature (C)]]*OO[[#This Row],[19]]/SUM(OO[19])</f>
        <v>3.0491463294555224E-4</v>
      </c>
      <c r="V181" s="10">
        <f>3/24000000*OO[[#This Row],[78 (28JUN1985 15:00:00)-Water Temperature (C)]]*OO[[#This Row],[20]]</f>
        <v>7.7327029139025001E-5</v>
      </c>
      <c r="W181" s="10">
        <f>3/24000000*OO[[#This Row],[79 (28JUN1985 18:00:00)-Water Temperature (C)]]*OO[[#This Row],[21]]</f>
        <v>5.2097328363062496E-5</v>
      </c>
      <c r="X181" s="10">
        <f>3/24000000*OO[[#This Row],[80 (28JUN1985 21:00:00)-Water Temperature (C)]]*OO[[#This Row],[22]]</f>
        <v>5.2269181333874996E-5</v>
      </c>
      <c r="Y181" s="10">
        <f>3/24000000*OO[[#This Row],[81 (29JUN1985 00:00:00)-Water Temperature (C)]]*OO[[#This Row],[23]]</f>
        <v>5.3773822250050005E-5</v>
      </c>
      <c r="Z181" s="10">
        <f>3/24000000*OO[[#This Row],[82 (29JUN1985 03:00:00)-Water Temperature (C)]]*OO[[#This Row],[24]]</f>
        <v>5.3850708275099995E-5</v>
      </c>
      <c r="AA181" s="10">
        <f>3/24000000*OO[[#This Row],[83 (29JUN1985 06:00:00)-Water Temperature (C)]]*OO[[#This Row],[25]]</f>
        <v>5.1896620148549991E-5</v>
      </c>
      <c r="AB181" s="10">
        <f>3/24000000*OO[[#This Row],[84 (29JUN1985 09:00:00)-Water Temperature (C)]]*OO[[#This Row],[26]]</f>
        <v>4.8048104605749997E-5</v>
      </c>
      <c r="AC181" s="10">
        <f>3/24000000*OO[[#This Row],[85 (29JUN1985 12:00:00)-Water Temperature (C)]]*OO[[#This Row],[27]]</f>
        <v>4.3480708929462494E-5</v>
      </c>
      <c r="AD181" s="10">
        <f>3/24000000*OO[[#This Row],[86 (29JUN1985 15:00:00)-Water Temperature (C)]]*OO[[#This Row],[28]]</f>
        <v>3.8487789344999993E-5</v>
      </c>
      <c r="AE181" s="10">
        <f>3/24000000*OO[[#This Row],[88 (29JUN1985 21:00:00)-Water Temperature (C)]]*OO[[#This Row],[30]]</f>
        <v>3.0453796206487499E-5</v>
      </c>
      <c r="AF181" s="10">
        <f>3/24000000*OO[[#This Row],[88 (29JUN1985 21:00:00)-Water Temperature (C)]]*OO[[#This Row],[30]]</f>
        <v>3.0453796206487499E-5</v>
      </c>
      <c r="AG181" s="10">
        <f>3/24000000*OO[[#This Row],[89 (30JUN1985 00:00:00)-Water Temperature (C)]]*OO[[#This Row],[31]]</f>
        <v>2.7133304508749998E-5</v>
      </c>
      <c r="AH181" s="10">
        <f>3/24000000*OO[[#This Row],[90 (30JUN1985 03:00:00)-Water Temperature (C)]]*OO[[#This Row],[32]]</f>
        <v>2.4625432359319996E-5</v>
      </c>
      <c r="AI181" s="10">
        <f>3/24000000*OO[[#This Row],[91 (30JUN1985 06:00:00)-Water Temperature (C)]]*OO[[#This Row],[33]]</f>
        <v>2.2437779791879999E-5</v>
      </c>
      <c r="AJ181" s="10">
        <f>3/24000000*OO[[#This Row],[92 (30JUN1985 09:00:00)-Water Temperature (C)]]*OO[[#This Row],[34]]</f>
        <v>2.036667993795E-5</v>
      </c>
      <c r="AK181" s="10">
        <f>3/24000000*OO[[#This Row],[93 (30JUN1985 12:00:00)-Water Temperature (C)]]*OO[[#This Row],[35]]</f>
        <v>1.8260173596937499E-5</v>
      </c>
      <c r="AL181" s="10">
        <f>3/24000000*OO[[#This Row],[94 (30JUN1985 15:00:00)-Water Temperature (C)]]*OO[[#This Row],[36]]</f>
        <v>1.5968657265611251E-5</v>
      </c>
      <c r="AM181" s="10">
        <f>3/24000000*OO[[#This Row],[95 (30JUN1985 18:00:00)-Water Temperature (C)]]*OO[[#This Row],[37]]</f>
        <v>1.3847629794439999E-5</v>
      </c>
      <c r="AN181" s="10">
        <f>3/24000000*OO[[#This Row],[96 (30JUN1985 21:00:00)-Water Temperature (C)]]*OO[[#This Row],[38]]</f>
        <v>1.2158032081519998E-5</v>
      </c>
      <c r="AO181" s="10">
        <f>3/24000000*OO[[#This Row],[97 (01JUL1985 00:00:00)-Water Temperature (C)]]*OO[[#This Row],[39]]</f>
        <v>1.090063570974E-5</v>
      </c>
      <c r="AP181" s="10">
        <f>3/24000000*OO[[#This Row],[98 (01JUL1985 03:00:00)-Water Temperature (C)]]*OO[[#This Row],[40]]</f>
        <v>1.0218658492079999E-5</v>
      </c>
      <c r="AQ181" s="10">
        <f>3/24000000*OO[[#This Row],[99 (01JUL1985 06:00:00)-Water Temperature (C)]]*OO[[#This Row],[41]]</f>
        <v>9.4953668031300006E-6</v>
      </c>
      <c r="AR181" s="10">
        <f>3/24000000*OO[[#This Row],[100 (01JUL1985 09:00:00)-Water Temperature (C)]]*OO[[#This Row],[42]]</f>
        <v>8.6240154796200009E-6</v>
      </c>
      <c r="AS181" s="10">
        <f>3/24000000*OO[[#This Row],[101 (01JUL1985 12:00:00)-Water Temperature (C)]]*OO[[#This Row],[43]]</f>
        <v>7.627854602875E-6</v>
      </c>
      <c r="AT181" s="10">
        <f>3/24000000*OO[[#This Row],[102 (01JUL1985 15:00:00)-Water Temperature (C)]]*OO[[#This Row],[44]]</f>
        <v>6.5990654895374989E-6</v>
      </c>
      <c r="AU181" s="10">
        <f>3/24000000*OO[[#This Row],[103 (01JUL1985 18:00:00)-Water Temperature (C)]]*OO[[#This Row],[45]]</f>
        <v>5.6471022452699995E-6</v>
      </c>
      <c r="AV181" s="10">
        <f>3/24000000*OO[[#This Row],[104 (01JUL1985 21:00:00)-Water Temperature (C)]]*OO[[#This Row],[46]]</f>
        <v>4.8495370225549994E-6</v>
      </c>
      <c r="AW181" s="10">
        <f>3/24000000*OO[[#This Row],[105 (02JUL1985 00:00:00)-Water Temperature (C)]]*OO[[#This Row],[47]]</f>
        <v>4.1970447787574993E-6</v>
      </c>
      <c r="AX181" s="10">
        <f>3/24000000*OO[[#This Row],[106 (02JUL1985 03:00:00)-Water Temperature (C)]]*OO[[#This Row],[48]]</f>
        <v>3.6934618698899995E-6</v>
      </c>
      <c r="AY181" s="10">
        <f>3/24000000*OO[[#This Row],[107 (02JUL1985 06:00:00)-Water Temperature (C)]]*OO[[#This Row],[49]]</f>
        <v>3.1195518329999998E-6</v>
      </c>
      <c r="AZ181" s="10">
        <f>3/24000000*OO[[#This Row],[108 (02JUL1985 09:00:00)-Water Temperature (C)]]*OO[[#This Row],[50]]</f>
        <v>2.4849284627424996E-6</v>
      </c>
      <c r="BA181" s="10">
        <f>3/24000000*OO[[#This Row],[109 (02JUL1985 12:00:00)-Water Temperature (C)]]*OO[[#This Row],[51]]</f>
        <v>1.914132268150875E-6</v>
      </c>
      <c r="BB181" s="10">
        <f>3/24000000*OO[[#This Row],[110 (02JUL1985 15:00:00)-Water Temperature (C)]]*OO[[#This Row],[52]]</f>
        <v>1.4624342548284998E-6</v>
      </c>
      <c r="BC181" s="10">
        <f>3/24000000*OO[[#This Row],[111 (02JUL1985 18:00:00)-Water Temperature (C)]]*OO[[#This Row],[53]]</f>
        <v>1.1469096392489998E-6</v>
      </c>
      <c r="BD181" s="10">
        <f>3/24000000*OO[[#This Row],[112 (02JUL1985 21:00:00)-Water Temperature (C)]]*OO[[#This Row],[54]]</f>
        <v>9.5188555974200009E-7</v>
      </c>
      <c r="BE181" s="10">
        <f>3/24000000*OO[[#This Row],[113 (03JUL1985 00:00:00)-Water Temperature (C)]]*OO[[#This Row],[55]]</f>
        <v>8.3896048216249993E-7</v>
      </c>
      <c r="BF181" s="10">
        <f>3/24000000*OO[[#This Row],[114 (03JUL1985 03:00:00)-Water Temperature (C)]]*OO[[#This Row],[56]]</f>
        <v>7.9042045479512493E-7</v>
      </c>
      <c r="BG181" s="10">
        <f>3/24000000*OO[[#This Row],[115 (03JUL1985 06:00:00)-Water Temperature (C)]]*OO[[#This Row],[57]]</f>
        <v>7.6613425553500001E-7</v>
      </c>
      <c r="BH181" s="10">
        <f>3/24000000*OO[[#This Row],[116 (03JUL1985 09:00:00)-Water Temperature (C)]]*OO[[#This Row],[58]]</f>
        <v>7.3843718487562496E-7</v>
      </c>
      <c r="BI181" s="10">
        <f>3/24000000*OO[[#This Row],[117 (03JUL1985 12:00:00)-Water Temperature (C)]]*OO[[#This Row],[59]]</f>
        <v>7.0334124351324999E-7</v>
      </c>
      <c r="BJ181" s="10">
        <f>3/24000000*OO[[#This Row],[118 (03JUL1985 15:00:00)-Water Temperature (C)]]*OO[[#This Row],[60]]</f>
        <v>6.5332271614724999E-7</v>
      </c>
      <c r="BK181" s="10">
        <f>3/24000000*OO[[#This Row],[119 (03JUL1985 18:00:00)-Water Temperature (C)]]*OO[[#This Row],[61]]</f>
        <v>5.9973065648250002E-7</v>
      </c>
      <c r="BL181" s="10">
        <f>3/24000000*OO[[#This Row],[120 (03JUL1985 21:00:00)-Water Temperature (C)]]*OO[[#This Row],[62]]</f>
        <v>5.5543297807937503E-7</v>
      </c>
      <c r="BM181" s="10">
        <f>3/24000000*OO[[#This Row],[121 (04JUL1985 00:00:00)-Water Temperature (C)]]*OO[[#This Row],[63]]</f>
        <v>5.2377012229687499E-7</v>
      </c>
      <c r="BN181" s="10">
        <f>3/24000000*OO[[#This Row],[122 (04JUL1985 03:00:00)-Water Temperature (C)]]*OO[[#This Row],[64]]</f>
        <v>5.1099211929324996E-7</v>
      </c>
      <c r="BO181" s="10">
        <f>3/24000000*OO[[#This Row],[123 (04JUL1985 06:00:00)-Water Temperature (C)]]*OO[[#This Row],[65]]</f>
        <v>4.9714050981487498E-7</v>
      </c>
      <c r="BP181" s="10">
        <f>3/24000000*OO[[#This Row],[124 (04JUL1985 09:00:00)-Water Temperature (C)]]*OO[[#This Row],[66]]</f>
        <v>4.804713929881249E-7</v>
      </c>
      <c r="BQ181" s="10">
        <f>3/24000000*OO[[#This Row],[125 (04JUL1985 12:00:00)-Water Temperature (C)]]*OO[[#This Row],[67]]</f>
        <v>4.5273726773624993E-7</v>
      </c>
      <c r="BR181" s="10">
        <f>3/24000000*OO[[#This Row],[126 (04JUL1985 15:00:00)-Water Temperature (C)]]*OO[[#This Row],[68]]</f>
        <v>4.2385148808425E-7</v>
      </c>
      <c r="BS181" s="10">
        <f>3/24000000*OO[[#This Row],[127 (04JUL1985 18:00:00)-Water Temperature (C)]]*OO[[#This Row],[69]]</f>
        <v>3.9996195527999996E-7</v>
      </c>
      <c r="BT181" s="10">
        <f>3/24000000*OO[[#This Row],[128 (04JUL1985 21:00:00)-Water Temperature (C)]]*OO[[#This Row],[70]]</f>
        <v>3.8147399332524998E-7</v>
      </c>
      <c r="BU181" s="10">
        <f>3/24000000*OO[[#This Row],[129 (05JUL1985 00:00:00)-Water Temperature (C)]]*OO[[#This Row],[71]]</f>
        <v>3.6573113812087497E-7</v>
      </c>
      <c r="BV181" s="10">
        <f>3/24000000*OO[[#This Row],[130 (05JUL1985 03:00:00)-Water Temperature (C)]]*OO[[#This Row],[72]]</f>
        <v>3.6180517238250001E-7</v>
      </c>
      <c r="BW181" s="10">
        <f>3/24000000*OO[[#This Row],[131 (05JUL1985 06:00:00)-Water Temperature (C)]]*OO[[#This Row],[73]]</f>
        <v>3.5399289840524998E-7</v>
      </c>
      <c r="BX181" s="10">
        <f>3/24000000*OO[[#This Row],[132 (05JUL1985 09:00:00)-Water Temperature (C)]]*OO[[#This Row],[74]]</f>
        <v>3.4301527588787494E-7</v>
      </c>
      <c r="BY181" s="10">
        <f>3/24000000*OO[[#This Row],[133 (05JUL1985 12:00:00)-Water Temperature (C)]]*OO[[#This Row],[75]]</f>
        <v>3.2900659501875002E-7</v>
      </c>
      <c r="BZ181" s="10">
        <f>3/24000000*OO[[#This Row],[134 (05JUL1985 15:00:00)-Water Temperature (C)]]*OO[[#This Row],[76]]</f>
        <v>3.1035309509850001E-7</v>
      </c>
      <c r="CA181" s="10">
        <f>3/24000000*OO[[#This Row],[135 (05JUL1985 18:00:00)-Water Temperature (C)]]*OO[[#This Row],[77]]</f>
        <v>2.8872465229349998E-7</v>
      </c>
      <c r="CB181" s="10">
        <f>3/24000000*OO[[#This Row],[136 (05JUL1985 21:00:00)-Water Temperature (C)]]*OO[[#This Row],[78]]</f>
        <v>2.6982412021125E-7</v>
      </c>
      <c r="CC181" s="10">
        <f>3/24000000*OO[[#This Row],[137 (06JUL1985 00:00:00)-Water Temperature (C)]]*OO[[#This Row],[79]]</f>
        <v>2.5464524232975E-7</v>
      </c>
      <c r="CD181" s="10">
        <f>3/24000000*OO[[#This Row],[138 (06JUL1985 03:00:00)-Water Temperature (C)]]*OO[[#This Row],[80]]</f>
        <v>2.5233489076789999E-7</v>
      </c>
      <c r="CE181" s="10">
        <f>3/24000000*OO[[#This Row],[139 (06JUL1985 06:00:00)-Water Temperature (C)]]*OO[[#This Row],[81]]</f>
        <v>2.5179110083965002E-7</v>
      </c>
      <c r="CF181" s="10">
        <f>3/24000000*OO[[#This Row],[140 (06JUL1985 09:00:00)-Water Temperature (C)]]*OO[[#This Row],[82]]</f>
        <v>2.4977152543050001E-7</v>
      </c>
      <c r="CG181" s="10">
        <f>3/24000000*OO[[#This Row],[141 (06JUL1985 12:00:00)-Water Temperature (C)]]*OO[[#This Row],[83]]</f>
        <v>2.4852836056305001E-7</v>
      </c>
      <c r="CH181" s="10">
        <f>3/24000000*OO[[#This Row],[142 (06JUL1985 15:00:00)-Water Temperature (C)]]*OO[[#This Row],[84]]</f>
        <v>2.4209928986376248E-7</v>
      </c>
      <c r="CI181" s="10">
        <f>3/24000000*OO[[#This Row],[143 (06JUL1985 18:00:00)-Water Temperature (C)]]*OO[[#This Row],[85]]</f>
        <v>2.3009487309525001E-7</v>
      </c>
      <c r="CJ181" s="10">
        <f>3/24000000*OO[[#This Row],[144 (06JUL1985 21:00:00)-Water Temperature (C)]]*OO[[#This Row],[86]]</f>
        <v>2.176842176208E-7</v>
      </c>
      <c r="CK181" s="10">
        <f>3/24000000*OO[[#This Row],[145 (07JUL1985 00:00:00)-Water Temperature (C)]]*OO[[#This Row],[87]]</f>
        <v>2.098173192108E-7</v>
      </c>
      <c r="CL181" s="10">
        <f>3/24000000*OO[[#This Row],[146 (07JUL1985 03:00:00)-Water Temperature (C)]]*OO[[#This Row],[88]]</f>
        <v>2.1045989906119998E-7</v>
      </c>
      <c r="CM181" s="10">
        <f>3/24000000*OO[[#This Row],[147 (07JUL1985 06:00:00)-Water Temperature (C)]]*OO[[#This Row],[89]]</f>
        <v>2.1180957861659998E-7</v>
      </c>
      <c r="CN181" s="10">
        <f>3/24000000*OO[[#This Row],[148 (07JUL1985 09:00:00)-Water Temperature (C)]]*OO[[#This Row],[90]]</f>
        <v>2.0888067997799997E-7</v>
      </c>
      <c r="CO181" s="10">
        <f>3/24000000*OO[[#This Row],[149 (07JUL1985 12:00:00)-Water Temperature (C)]]*OO[[#This Row],[91]]</f>
        <v>2.0261497035099996E-7</v>
      </c>
      <c r="CP181" s="10">
        <f>3/24000000*OO[[#This Row],[150 (07JUL1985 15:00:00)-Water Temperature (C)]]*OO[[#This Row],[92]]</f>
        <v>1.9185843807322502E-7</v>
      </c>
      <c r="CQ181" s="10">
        <f>3/24000000*OO[[#This Row],[151 (07JUL1985 18:00:00)-Water Temperature (C)]]*OO[[#This Row],[93]]</f>
        <v>1.800270152901E-7</v>
      </c>
      <c r="CR181" s="10">
        <f>3/24000000*OO[[#This Row],[152 (07JUL1985 21:00:00)-Water Temperature (C)]]*OO[[#This Row],[94]]</f>
        <v>1.6979535383605E-7</v>
      </c>
      <c r="CS181" s="10">
        <f>3/24000000*OO[[#This Row],[153 (08JUL1985 00:00:00)-Water Temperature (C)]]*OO[[#This Row],[95]]</f>
        <v>1.6228668543674999E-7</v>
      </c>
      <c r="CT181" s="10">
        <f>3/24000000*OO[[#This Row],[154 (08JUL1985 03:00:00)-Water Temperature (C)]]*OO[[#This Row],[96]]</f>
        <v>1.5847318778357497E-7</v>
      </c>
      <c r="CU181" s="10">
        <f>3/24000000*OO[[#This Row],[155 (08JUL1985 06:00:00)-Water Temperature (C)]]*OO[[#This Row],[97]]</f>
        <v>1.565720820352E-7</v>
      </c>
      <c r="CV181" s="10">
        <f>3/24000000*OO[[#This Row],[156 (08JUL1985 09:00:00)-Water Temperature (C)]]*OO[[#This Row],[98]]</f>
        <v>1.5138439008000002E-7</v>
      </c>
      <c r="CW181" s="10">
        <f>3/24000000*OO[[#This Row],[157 (08JUL1985 12:00:00)-Water Temperature (C)]]*OO[[#This Row],[99]]</f>
        <v>1.4438734159519997E-7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8.368681330178596E-35</v>
      </c>
      <c r="J182" s="10">
        <f>3/24*OO[[#This Row],[66 (27JUN1985 03:00:00)-Water Temperature (C)]]*OO[[#This Row],[8]]/SUM(OO[8])</f>
        <v>5.2365394351177775E-23</v>
      </c>
      <c r="K182" s="10">
        <f>3/24*OO[[#This Row],[67 (27JUN1985 06:00:00)-Water Temperature (C)]]*OO[[#This Row],[9]]/SUM(OO[9])</f>
        <v>1.5207974789441636E-11</v>
      </c>
      <c r="L182" s="10">
        <f>3/24*OO[[#This Row],[68 (27JUN1985 09:00:00)-Water Temperature (C)]]*OO[[#This Row],[10]]/SUM(OO[10])</f>
        <v>4.4330516807111653E-7</v>
      </c>
      <c r="M182" s="10">
        <f>3/24*OO[[#This Row],[69 (27JUN1985 12:00:00)-Water Temperature (C)]]*OO[[#This Row],[11]]/SUM(OO[11])</f>
        <v>1.2617693478332532E-4</v>
      </c>
      <c r="N182" s="10">
        <f>3/24*OO[[#This Row],[70 (27JUN1985 15:00:00)-Water Temperature (C)]]*OO[[#This Row],[12]]/SUM(OO[12])</f>
        <v>4.1349387127405015E-3</v>
      </c>
      <c r="O182" s="10">
        <f>3/24*OO[[#This Row],[71 (27JUN1985 18:00:00)-Water Temperature (C)]]*OO[[#This Row],[13]]/SUM(OO[13])</f>
        <v>3.0978756287005433E-2</v>
      </c>
      <c r="P182" s="10">
        <f>3/24*OO[[#This Row],[72 (27JUN1985 21:00:00)-Water Temperature (C)]]*OO[[#This Row],[14]]/SUM(OO[14])</f>
        <v>7.6225932743540836E-2</v>
      </c>
      <c r="Q182" s="10">
        <f>3/24*OO[[#This Row],[73 (28JUN1985 00:00:00)-Water Temperature (C)]]*OO[[#This Row],[15]]/SUM(OO[15])</f>
        <v>7.9496159208510983E-2</v>
      </c>
      <c r="R182" s="10">
        <f>3/24*OO[[#This Row],[74 (28JUN1985 03:00:00)-Water Temperature (C)]]*OO[[#This Row],[16]]/SUM(OO[16])</f>
        <v>4.2345900546261028E-2</v>
      </c>
      <c r="S182" s="10">
        <f>3/24*OO[[#This Row],[75 (28JUN1985 06:00:00)-Water Temperature (C)]]*OO[[#This Row],[17]]/SUM(OO[17])</f>
        <v>1.3194522640805525E-2</v>
      </c>
      <c r="T182" s="10">
        <f>3/24*OO[[#This Row],[76 (28JUN1985 09:00:00)-Water Temperature (C)]]*OO[[#This Row],[18]]/SUM(OO[18])</f>
        <v>2.7291606809249271E-3</v>
      </c>
      <c r="U182" s="10">
        <f>3/24*OO[[#This Row],[77 (28JUN1985 12:00:00)-Water Temperature (C)]]*OO[[#This Row],[19]]/SUM(OO[19])</f>
        <v>4.5205914347272593E-4</v>
      </c>
      <c r="V182" s="10">
        <f>3/24000000*OO[[#This Row],[78 (28JUN1985 15:00:00)-Water Temperature (C)]]*OO[[#This Row],[20]]</f>
        <v>1.044564810776375E-4</v>
      </c>
      <c r="W182" s="10">
        <f>3/24000000*OO[[#This Row],[79 (28JUN1985 18:00:00)-Water Temperature (C)]]*OO[[#This Row],[21]]</f>
        <v>6.4458062854499991E-5</v>
      </c>
      <c r="X182" s="10">
        <f>3/24000000*OO[[#This Row],[80 (28JUN1985 21:00:00)-Water Temperature (C)]]*OO[[#This Row],[22]]</f>
        <v>6.3598039541387495E-5</v>
      </c>
      <c r="Y182" s="10">
        <f>3/24000000*OO[[#This Row],[81 (29JUN1985 00:00:00)-Water Temperature (C)]]*OO[[#This Row],[23]]</f>
        <v>6.5638785808462487E-5</v>
      </c>
      <c r="Z182" s="10">
        <f>3/24000000*OO[[#This Row],[82 (29JUN1985 03:00:00)-Water Temperature (C)]]*OO[[#This Row],[24]]</f>
        <v>6.6128839431974995E-5</v>
      </c>
      <c r="AA182" s="10">
        <f>3/24000000*OO[[#This Row],[83 (29JUN1985 06:00:00)-Water Temperature (C)]]*OO[[#This Row],[25]]</f>
        <v>6.4045174587500003E-5</v>
      </c>
      <c r="AB182" s="10">
        <f>3/24000000*OO[[#This Row],[84 (29JUN1985 09:00:00)-Water Temperature (C)]]*OO[[#This Row],[26]]</f>
        <v>5.9450896968300004E-5</v>
      </c>
      <c r="AC182" s="10">
        <f>3/24000000*OO[[#This Row],[85 (29JUN1985 12:00:00)-Water Temperature (C)]]*OO[[#This Row],[27]]</f>
        <v>5.3890321535212491E-5</v>
      </c>
      <c r="AD182" s="10">
        <f>3/24000000*OO[[#This Row],[86 (29JUN1985 15:00:00)-Water Temperature (C)]]*OO[[#This Row],[28]]</f>
        <v>4.7711958576449999E-5</v>
      </c>
      <c r="AE182" s="10">
        <f>3/24000000*OO[[#This Row],[88 (29JUN1985 21:00:00)-Water Temperature (C)]]*OO[[#This Row],[30]]</f>
        <v>3.7803771888437503E-5</v>
      </c>
      <c r="AF182" s="10">
        <f>3/24000000*OO[[#This Row],[88 (29JUN1985 21:00:00)-Water Temperature (C)]]*OO[[#This Row],[30]]</f>
        <v>3.7803771888437503E-5</v>
      </c>
      <c r="AG182" s="10">
        <f>3/24000000*OO[[#This Row],[89 (30JUN1985 00:00:00)-Water Temperature (C)]]*OO[[#This Row],[31]]</f>
        <v>3.3726294717074999E-5</v>
      </c>
      <c r="AH182" s="10">
        <f>3/24000000*OO[[#This Row],[90 (30JUN1985 03:00:00)-Water Temperature (C)]]*OO[[#This Row],[32]]</f>
        <v>3.0645446890312498E-5</v>
      </c>
      <c r="AI182" s="10">
        <f>3/24000000*OO[[#This Row],[91 (30JUN1985 06:00:00)-Water Temperature (C)]]*OO[[#This Row],[33]]</f>
        <v>2.7988787719999997E-5</v>
      </c>
      <c r="AJ182" s="10">
        <f>3/24000000*OO[[#This Row],[92 (30JUN1985 09:00:00)-Water Temperature (C)]]*OO[[#This Row],[34]]</f>
        <v>2.5464708552579997E-5</v>
      </c>
      <c r="AK182" s="10">
        <f>3/24000000*OO[[#This Row],[93 (30JUN1985 12:00:00)-Water Temperature (C)]]*OO[[#This Row],[35]]</f>
        <v>2.2878912980381251E-5</v>
      </c>
      <c r="AL182" s="10">
        <f>3/24000000*OO[[#This Row],[94 (30JUN1985 15:00:00)-Water Temperature (C)]]*OO[[#This Row],[36]]</f>
        <v>2.0053395092438752E-5</v>
      </c>
      <c r="AM182" s="10">
        <f>3/24000000*OO[[#This Row],[95 (30JUN1985 18:00:00)-Water Temperature (C)]]*OO[[#This Row],[37]]</f>
        <v>1.7417772345675001E-5</v>
      </c>
      <c r="AN182" s="10">
        <f>3/24000000*OO[[#This Row],[96 (30JUN1985 21:00:00)-Water Temperature (C)]]*OO[[#This Row],[38]]</f>
        <v>1.5310059349504997E-5</v>
      </c>
      <c r="AO182" s="10">
        <f>3/24000000*OO[[#This Row],[97 (01JUL1985 00:00:00)-Water Temperature (C)]]*OO[[#This Row],[39]]</f>
        <v>1.3745734268876251E-5</v>
      </c>
      <c r="AP182" s="10">
        <f>3/24000000*OO[[#This Row],[98 (01JUL1985 03:00:00)-Water Temperature (C)]]*OO[[#This Row],[40]]</f>
        <v>1.2898977277689999E-5</v>
      </c>
      <c r="AQ182" s="10">
        <f>3/24000000*OO[[#This Row],[99 (01JUL1985 06:00:00)-Water Temperature (C)]]*OO[[#This Row],[41]]</f>
        <v>1.201671160965E-5</v>
      </c>
      <c r="AR182" s="10">
        <f>3/24000000*OO[[#This Row],[100 (01JUL1985 09:00:00)-Water Temperature (C)]]*OO[[#This Row],[42]]</f>
        <v>1.0947614418807499E-5</v>
      </c>
      <c r="AS182" s="10">
        <f>3/24000000*OO[[#This Row],[101 (01JUL1985 12:00:00)-Water Temperature (C)]]*OO[[#This Row],[43]]</f>
        <v>9.7001588511562503E-6</v>
      </c>
      <c r="AT182" s="10">
        <f>3/24000000*OO[[#This Row],[102 (01JUL1985 15:00:00)-Water Temperature (C)]]*OO[[#This Row],[44]]</f>
        <v>8.3978401900749986E-6</v>
      </c>
      <c r="AU182" s="10">
        <f>3/24000000*OO[[#This Row],[103 (01JUL1985 18:00:00)-Water Temperature (C)]]*OO[[#This Row],[45]]</f>
        <v>7.1856636973762499E-6</v>
      </c>
      <c r="AV182" s="10">
        <f>3/24000000*OO[[#This Row],[104 (01JUL1985 21:00:00)-Water Temperature (C)]]*OO[[#This Row],[46]]</f>
        <v>6.1683314556587495E-6</v>
      </c>
      <c r="AW182" s="10">
        <f>3/24000000*OO[[#This Row],[105 (02JUL1985 00:00:00)-Water Temperature (C)]]*OO[[#This Row],[47]]</f>
        <v>5.3445676257675002E-6</v>
      </c>
      <c r="AX182" s="10">
        <f>3/24000000*OO[[#This Row],[106 (02JUL1985 03:00:00)-Water Temperature (C)]]*OO[[#This Row],[48]]</f>
        <v>4.7200143675799997E-6</v>
      </c>
      <c r="AY182" s="10">
        <f>3/24000000*OO[[#This Row],[107 (02JUL1985 06:00:00)-Water Temperature (C)]]*OO[[#This Row],[49]]</f>
        <v>4.0079756706112499E-6</v>
      </c>
      <c r="AZ182" s="10">
        <f>3/24000000*OO[[#This Row],[108 (02JUL1985 09:00:00)-Water Temperature (C)]]*OO[[#This Row],[50]]</f>
        <v>3.2115670325374993E-6</v>
      </c>
      <c r="BA182" s="10">
        <f>3/24000000*OO[[#This Row],[109 (02JUL1985 12:00:00)-Water Temperature (C)]]*OO[[#This Row],[51]]</f>
        <v>2.4778853050877496E-6</v>
      </c>
      <c r="BB182" s="10">
        <f>3/24000000*OO[[#This Row],[110 (02JUL1985 15:00:00)-Water Temperature (C)]]*OO[[#This Row],[52]]</f>
        <v>1.8868998154979996E-6</v>
      </c>
      <c r="BC182" s="10">
        <f>3/24000000*OO[[#This Row],[111 (02JUL1985 18:00:00)-Water Temperature (C)]]*OO[[#This Row],[53]]</f>
        <v>1.47019644866925E-6</v>
      </c>
      <c r="BD182" s="10">
        <f>3/24000000*OO[[#This Row],[112 (02JUL1985 21:00:00)-Water Temperature (C)]]*OO[[#This Row],[54]]</f>
        <v>1.2124117040743749E-6</v>
      </c>
      <c r="BE182" s="10">
        <f>3/24000000*OO[[#This Row],[113 (03JUL1985 00:00:00)-Water Temperature (C)]]*OO[[#This Row],[55]]</f>
        <v>1.0624061694959999E-6</v>
      </c>
      <c r="BF182" s="10">
        <f>3/24000000*OO[[#This Row],[114 (03JUL1985 03:00:00)-Water Temperature (C)]]*OO[[#This Row],[56]]</f>
        <v>9.9720407500875008E-7</v>
      </c>
      <c r="BG182" s="10">
        <f>3/24000000*OO[[#This Row],[115 (03JUL1985 06:00:00)-Water Temperature (C)]]*OO[[#This Row],[57]]</f>
        <v>9.651910665565001E-7</v>
      </c>
      <c r="BH182" s="10">
        <f>3/24000000*OO[[#This Row],[116 (03JUL1985 09:00:00)-Water Temperature (C)]]*OO[[#This Row],[58]]</f>
        <v>9.3068139827549991E-7</v>
      </c>
      <c r="BI182" s="10">
        <f>3/24000000*OO[[#This Row],[117 (03JUL1985 12:00:00)-Water Temperature (C)]]*OO[[#This Row],[59]]</f>
        <v>8.8707186225224985E-7</v>
      </c>
      <c r="BJ182" s="10">
        <f>3/24000000*OO[[#This Row],[118 (03JUL1985 15:00:00)-Water Temperature (C)]]*OO[[#This Row],[60]]</f>
        <v>8.2398380224224991E-7</v>
      </c>
      <c r="BK182" s="10">
        <f>3/24000000*OO[[#This Row],[119 (03JUL1985 18:00:00)-Water Temperature (C)]]*OO[[#This Row],[61]]</f>
        <v>7.5582090377950001E-7</v>
      </c>
      <c r="BL182" s="10">
        <f>3/24000000*OO[[#This Row],[120 (03JUL1985 21:00:00)-Water Temperature (C)]]*OO[[#This Row],[62]]</f>
        <v>6.9917106785549998E-7</v>
      </c>
      <c r="BM182" s="10">
        <f>3/24000000*OO[[#This Row],[121 (04JUL1985 00:00:00)-Water Temperature (C)]]*OO[[#This Row],[63]]</f>
        <v>6.5849278687499997E-7</v>
      </c>
      <c r="BN182" s="10">
        <f>3/24000000*OO[[#This Row],[122 (04JUL1985 03:00:00)-Water Temperature (C)]]*OO[[#This Row],[64]]</f>
        <v>6.4183989402799997E-7</v>
      </c>
      <c r="BO182" s="10">
        <f>3/24000000*OO[[#This Row],[123 (04JUL1985 06:00:00)-Water Temperature (C)]]*OO[[#This Row],[65]]</f>
        <v>6.2436476170712499E-7</v>
      </c>
      <c r="BP182" s="10">
        <f>3/24000000*OO[[#This Row],[124 (04JUL1985 09:00:00)-Water Temperature (C)]]*OO[[#This Row],[66]]</f>
        <v>6.0442901952712492E-7</v>
      </c>
      <c r="BQ182" s="10">
        <f>3/24000000*OO[[#This Row],[125 (04JUL1985 12:00:00)-Water Temperature (C)]]*OO[[#This Row],[67]]</f>
        <v>5.701641276175E-7</v>
      </c>
      <c r="BR182" s="10">
        <f>3/24000000*OO[[#This Row],[126 (04JUL1985 15:00:00)-Water Temperature (C)]]*OO[[#This Row],[68]]</f>
        <v>5.3426158306499992E-7</v>
      </c>
      <c r="BS182" s="10">
        <f>3/24000000*OO[[#This Row],[127 (04JUL1985 18:00:00)-Water Temperature (C)]]*OO[[#This Row],[69]]</f>
        <v>5.0367942806599992E-7</v>
      </c>
      <c r="BT182" s="10">
        <f>3/24000000*OO[[#This Row],[128 (04JUL1985 21:00:00)-Water Temperature (C)]]*OO[[#This Row],[70]]</f>
        <v>4.798598098875E-7</v>
      </c>
      <c r="BU182" s="10">
        <f>3/24000000*OO[[#This Row],[129 (05JUL1985 00:00:00)-Water Temperature (C)]]*OO[[#This Row],[71]]</f>
        <v>4.5976299022237503E-7</v>
      </c>
      <c r="BV182" s="10">
        <f>3/24000000*OO[[#This Row],[130 (05JUL1985 03:00:00)-Water Temperature (C)]]*OO[[#This Row],[72]]</f>
        <v>4.5450671955799992E-7</v>
      </c>
      <c r="BW182" s="10">
        <f>3/24000000*OO[[#This Row],[131 (05JUL1985 06:00:00)-Water Temperature (C)]]*OO[[#This Row],[73]]</f>
        <v>4.4466903235012505E-7</v>
      </c>
      <c r="BX182" s="10">
        <f>3/24000000*OO[[#This Row],[132 (05JUL1985 09:00:00)-Water Temperature (C)]]*OO[[#This Row],[74]]</f>
        <v>4.3134734278350002E-7</v>
      </c>
      <c r="BY182" s="10">
        <f>3/24000000*OO[[#This Row],[133 (05JUL1985 12:00:00)-Water Temperature (C)]]*OO[[#This Row],[75]]</f>
        <v>4.1397757241399999E-7</v>
      </c>
      <c r="BZ182" s="10">
        <f>3/24000000*OO[[#This Row],[134 (05JUL1985 15:00:00)-Water Temperature (C)]]*OO[[#This Row],[76]]</f>
        <v>3.9069318901562494E-7</v>
      </c>
      <c r="CA182" s="10">
        <f>3/24000000*OO[[#This Row],[135 (05JUL1985 18:00:00)-Water Temperature (C)]]*OO[[#This Row],[77]]</f>
        <v>3.6347664414287495E-7</v>
      </c>
      <c r="CB182" s="10">
        <f>3/24000000*OO[[#This Row],[136 (05JUL1985 21:00:00)-Water Temperature (C)]]*OO[[#This Row],[78]]</f>
        <v>3.3963029387175004E-7</v>
      </c>
      <c r="CC182" s="10">
        <f>3/24000000*OO[[#This Row],[137 (06JUL1985 00:00:00)-Water Temperature (C)]]*OO[[#This Row],[79]]</f>
        <v>3.2035544897524996E-7</v>
      </c>
      <c r="CD182" s="10">
        <f>3/24000000*OO[[#This Row],[138 (06JUL1985 03:00:00)-Water Temperature (C)]]*OO[[#This Row],[80]]</f>
        <v>3.1713562847600003E-7</v>
      </c>
      <c r="CE182" s="10">
        <f>3/24000000*OO[[#This Row],[139 (06JUL1985 06:00:00)-Water Temperature (C)]]*OO[[#This Row],[81]]</f>
        <v>3.1599944491349996E-7</v>
      </c>
      <c r="CF182" s="10">
        <f>3/24000000*OO[[#This Row],[140 (06JUL1985 09:00:00)-Water Temperature (C)]]*OO[[#This Row],[82]]</f>
        <v>3.1377893378874998E-7</v>
      </c>
      <c r="CG182" s="10">
        <f>3/24000000*OO[[#This Row],[141 (06JUL1985 12:00:00)-Water Temperature (C)]]*OO[[#This Row],[83]]</f>
        <v>3.1227456028124999E-7</v>
      </c>
      <c r="CH182" s="10">
        <f>3/24000000*OO[[#This Row],[142 (06JUL1985 15:00:00)-Water Temperature (C)]]*OO[[#This Row],[84]]</f>
        <v>3.0412648895437503E-7</v>
      </c>
      <c r="CI182" s="10">
        <f>3/24000000*OO[[#This Row],[143 (06JUL1985 18:00:00)-Water Temperature (C)]]*OO[[#This Row],[85]]</f>
        <v>2.8909217128102498E-7</v>
      </c>
      <c r="CJ182" s="10">
        <f>3/24000000*OO[[#This Row],[144 (06JUL1985 21:00:00)-Water Temperature (C)]]*OO[[#This Row],[86]]</f>
        <v>2.7341112884653751E-7</v>
      </c>
      <c r="CK182" s="10">
        <f>3/24000000*OO[[#This Row],[145 (07JUL1985 00:00:00)-Water Temperature (C)]]*OO[[#This Row],[87]]</f>
        <v>2.6345854757093745E-7</v>
      </c>
      <c r="CL182" s="10">
        <f>3/24000000*OO[[#This Row],[146 (07JUL1985 03:00:00)-Water Temperature (C)]]*OO[[#This Row],[88]]</f>
        <v>2.6401398994846251E-7</v>
      </c>
      <c r="CM182" s="10">
        <f>3/24000000*OO[[#This Row],[147 (07JUL1985 06:00:00)-Water Temperature (C)]]*OO[[#This Row],[89]]</f>
        <v>2.6571936026579998E-7</v>
      </c>
      <c r="CN182" s="10">
        <f>3/24000000*OO[[#This Row],[148 (07JUL1985 09:00:00)-Water Temperature (C)]]*OO[[#This Row],[90]]</f>
        <v>2.624755002175E-7</v>
      </c>
      <c r="CO182" s="10">
        <f>3/24000000*OO[[#This Row],[149 (07JUL1985 12:00:00)-Water Temperature (C)]]*OO[[#This Row],[91]]</f>
        <v>2.5489782422574998E-7</v>
      </c>
      <c r="CP182" s="10">
        <f>3/24000000*OO[[#This Row],[150 (07JUL1985 15:00:00)-Water Temperature (C)]]*OO[[#This Row],[92]]</f>
        <v>2.4137068639781251E-7</v>
      </c>
      <c r="CQ182" s="10">
        <f>3/24000000*OO[[#This Row],[151 (07JUL1985 18:00:00)-Water Temperature (C)]]*OO[[#This Row],[93]]</f>
        <v>2.2652224545857499E-7</v>
      </c>
      <c r="CR182" s="10">
        <f>3/24000000*OO[[#This Row],[152 (07JUL1985 21:00:00)-Water Temperature (C)]]*OO[[#This Row],[94]]</f>
        <v>2.13440132411025E-7</v>
      </c>
      <c r="CS182" s="10">
        <f>3/24000000*OO[[#This Row],[153 (08JUL1985 00:00:00)-Water Temperature (C)]]*OO[[#This Row],[95]]</f>
        <v>2.0372638334289997E-7</v>
      </c>
      <c r="CT182" s="10">
        <f>3/24000000*OO[[#This Row],[154 (08JUL1985 03:00:00)-Water Temperature (C)]]*OO[[#This Row],[96]]</f>
        <v>1.9878936297645001E-7</v>
      </c>
      <c r="CU182" s="10">
        <f>3/24000000*OO[[#This Row],[155 (08JUL1985 06:00:00)-Water Temperature (C)]]*OO[[#This Row],[97]]</f>
        <v>1.965965646954E-7</v>
      </c>
      <c r="CV182" s="10">
        <f>3/24000000*OO[[#This Row],[156 (08JUL1985 09:00:00)-Water Temperature (C)]]*OO[[#This Row],[98]]</f>
        <v>1.9030636266031247E-7</v>
      </c>
      <c r="CW182" s="10">
        <f>3/24000000*OO[[#This Row],[157 (08JUL1985 12:00:00)-Water Temperature (C)]]*OO[[#This Row],[99]]</f>
        <v>1.8164677123425001E-7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1.337468739608402E-35</v>
      </c>
      <c r="J183" s="10">
        <f>3/24*OO[[#This Row],[66 (27JUN1985 03:00:00)-Water Temperature (C)]]*OO[[#This Row],[8]]/SUM(OO[8])</f>
        <v>8.0263974863231124E-24</v>
      </c>
      <c r="K183" s="10">
        <f>3/24*OO[[#This Row],[67 (27JUN1985 06:00:00)-Water Temperature (C)]]*OO[[#This Row],[9]]/SUM(OO[9])</f>
        <v>3.395207070320863E-12</v>
      </c>
      <c r="L183" s="10">
        <f>3/24*OO[[#This Row],[68 (27JUN1985 09:00:00)-Water Temperature (C)]]*OO[[#This Row],[10]]/SUM(OO[10])</f>
        <v>2.3896095453801726E-7</v>
      </c>
      <c r="M183" s="10">
        <f>3/24*OO[[#This Row],[69 (27JUN1985 12:00:00)-Water Temperature (C)]]*OO[[#This Row],[11]]/SUM(OO[11])</f>
        <v>8.3660915519723694E-5</v>
      </c>
      <c r="N183" s="10">
        <f>3/24*OO[[#This Row],[70 (27JUN1985 15:00:00)-Water Temperature (C)]]*OO[[#This Row],[12]]/SUM(OO[12])</f>
        <v>3.1528617954649052E-3</v>
      </c>
      <c r="O183" s="10">
        <f>3/24*OO[[#This Row],[71 (27JUN1985 18:00:00)-Water Temperature (C)]]*OO[[#This Row],[13]]/SUM(OO[13])</f>
        <v>2.6298169507765361E-2</v>
      </c>
      <c r="P183" s="10">
        <f>3/24*OO[[#This Row],[72 (27JUN1985 21:00:00)-Water Temperature (C)]]*OO[[#This Row],[14]]/SUM(OO[14])</f>
        <v>7.072271809837466E-2</v>
      </c>
      <c r="Q183" s="10">
        <f>3/24*OO[[#This Row],[73 (28JUN1985 00:00:00)-Water Temperature (C)]]*OO[[#This Row],[15]]/SUM(OO[15])</f>
        <v>7.9369008942818453E-2</v>
      </c>
      <c r="R183" s="10">
        <f>3/24*OO[[#This Row],[74 (28JUN1985 03:00:00)-Water Temperature (C)]]*OO[[#This Row],[16]]/SUM(OO[16])</f>
        <v>4.494087101772986E-2</v>
      </c>
      <c r="S183" s="10">
        <f>3/24*OO[[#This Row],[75 (28JUN1985 06:00:00)-Water Temperature (C)]]*OO[[#This Row],[17]]/SUM(OO[17])</f>
        <v>1.4727219804498736E-2</v>
      </c>
      <c r="T183" s="10">
        <f>3/24*OO[[#This Row],[76 (28JUN1985 09:00:00)-Water Temperature (C)]]*OO[[#This Row],[18]]/SUM(OO[18])</f>
        <v>3.1636772435118241E-3</v>
      </c>
      <c r="U183" s="10">
        <f>3/24*OO[[#This Row],[77 (28JUN1985 12:00:00)-Water Temperature (C)]]*OO[[#This Row],[19]]/SUM(OO[19])</f>
        <v>5.2908083965195324E-4</v>
      </c>
      <c r="V183" s="10">
        <f>3/24000000*OO[[#This Row],[78 (28JUN1985 15:00:00)-Water Temperature (C)]]*OO[[#This Row],[20]]</f>
        <v>1.1310620093727501E-4</v>
      </c>
      <c r="W183" s="10">
        <f>3/24000000*OO[[#This Row],[79 (28JUN1985 18:00:00)-Water Temperature (C)]]*OO[[#This Row],[21]]</f>
        <v>6.3706056930562494E-5</v>
      </c>
      <c r="X183" s="10">
        <f>3/24000000*OO[[#This Row],[80 (28JUN1985 21:00:00)-Water Temperature (C)]]*OO[[#This Row],[22]]</f>
        <v>6.1585069473449997E-5</v>
      </c>
      <c r="Y183" s="10">
        <f>3/24000000*OO[[#This Row],[81 (29JUN1985 00:00:00)-Water Temperature (C)]]*OO[[#This Row],[23]]</f>
        <v>6.3703481237199988E-5</v>
      </c>
      <c r="Z183" s="10">
        <f>3/24000000*OO[[#This Row],[82 (29JUN1985 03:00:00)-Water Temperature (C)]]*OO[[#This Row],[24]]</f>
        <v>6.4534423730950002E-5</v>
      </c>
      <c r="AA183" s="10">
        <f>3/24000000*OO[[#This Row],[83 (29JUN1985 06:00:00)-Water Temperature (C)]]*OO[[#This Row],[25]]</f>
        <v>6.2803250905149998E-5</v>
      </c>
      <c r="AB183" s="10">
        <f>3/24000000*OO[[#This Row],[84 (29JUN1985 09:00:00)-Water Temperature (C)]]*OO[[#This Row],[26]]</f>
        <v>5.8465974460762485E-5</v>
      </c>
      <c r="AC183" s="10">
        <f>3/24000000*OO[[#This Row],[85 (29JUN1985 12:00:00)-Water Temperature (C)]]*OO[[#This Row],[27]]</f>
        <v>5.308431336958749E-5</v>
      </c>
      <c r="AD183" s="10">
        <f>3/24000000*OO[[#This Row],[86 (29JUN1985 15:00:00)-Water Temperature (C)]]*OO[[#This Row],[28]]</f>
        <v>4.7011908981674999E-5</v>
      </c>
      <c r="AE183" s="10">
        <f>3/24000000*OO[[#This Row],[88 (29JUN1985 21:00:00)-Water Temperature (C)]]*OO[[#This Row],[30]]</f>
        <v>3.7248751531462502E-5</v>
      </c>
      <c r="AF183" s="10">
        <f>3/24000000*OO[[#This Row],[88 (29JUN1985 21:00:00)-Water Temperature (C)]]*OO[[#This Row],[30]]</f>
        <v>3.7248751531462502E-5</v>
      </c>
      <c r="AG183" s="10">
        <f>3/24000000*OO[[#This Row],[89 (30JUN1985 00:00:00)-Water Temperature (C)]]*OO[[#This Row],[31]]</f>
        <v>3.3255606889399994E-5</v>
      </c>
      <c r="AH183" s="10">
        <f>3/24000000*OO[[#This Row],[90 (30JUN1985 03:00:00)-Water Temperature (C)]]*OO[[#This Row],[32]]</f>
        <v>3.0236554409624993E-5</v>
      </c>
      <c r="AI183" s="10">
        <f>3/24000000*OO[[#This Row],[91 (30JUN1985 06:00:00)-Water Temperature (C)]]*OO[[#This Row],[33]]</f>
        <v>2.76635690476875E-5</v>
      </c>
      <c r="AJ183" s="10">
        <f>3/24000000*OO[[#This Row],[92 (30JUN1985 09:00:00)-Water Temperature (C)]]*OO[[#This Row],[34]]</f>
        <v>2.5210722267056247E-5</v>
      </c>
      <c r="AK183" s="10">
        <f>3/24000000*OO[[#This Row],[93 (30JUN1985 12:00:00)-Water Temperature (C)]]*OO[[#This Row],[35]]</f>
        <v>2.2674457526931252E-5</v>
      </c>
      <c r="AL183" s="10">
        <f>3/24000000*OO[[#This Row],[94 (30JUN1985 15:00:00)-Water Temperature (C)]]*OO[[#This Row],[36]]</f>
        <v>1.9895855674872502E-5</v>
      </c>
      <c r="AM183" s="10">
        <f>3/24000000*OO[[#This Row],[95 (30JUN1985 18:00:00)-Water Temperature (C)]]*OO[[#This Row],[37]]</f>
        <v>1.7280822114418751E-5</v>
      </c>
      <c r="AN183" s="10">
        <f>3/24000000*OO[[#This Row],[96 (30JUN1985 21:00:00)-Water Temperature (C)]]*OO[[#This Row],[38]]</f>
        <v>1.5189085528695E-5</v>
      </c>
      <c r="AO183" s="10">
        <f>3/24000000*OO[[#This Row],[97 (01JUL1985 00:00:00)-Water Temperature (C)]]*OO[[#This Row],[39]]</f>
        <v>1.3637028213095002E-5</v>
      </c>
      <c r="AP183" s="10">
        <f>3/24000000*OO[[#This Row],[98 (01JUL1985 03:00:00)-Water Temperature (C)]]*OO[[#This Row],[40]]</f>
        <v>1.27921301875625E-5</v>
      </c>
      <c r="AQ183" s="10">
        <f>3/24000000*OO[[#This Row],[99 (01JUL1985 06:00:00)-Water Temperature (C)]]*OO[[#This Row],[41]]</f>
        <v>1.1934152635190001E-5</v>
      </c>
      <c r="AR183" s="10">
        <f>3/24000000*OO[[#This Row],[100 (01JUL1985 09:00:00)-Water Temperature (C)]]*OO[[#This Row],[42]]</f>
        <v>1.089656337112875E-5</v>
      </c>
      <c r="AS183" s="10">
        <f>3/24000000*OO[[#This Row],[101 (01JUL1985 12:00:00)-Water Temperature (C)]]*OO[[#This Row],[43]]</f>
        <v>9.676603018874999E-6</v>
      </c>
      <c r="AT183" s="10">
        <f>3/24000000*OO[[#This Row],[102 (01JUL1985 15:00:00)-Water Temperature (C)]]*OO[[#This Row],[44]]</f>
        <v>8.3869062794225006E-6</v>
      </c>
      <c r="AU183" s="10">
        <f>3/24000000*OO[[#This Row],[103 (01JUL1985 18:00:00)-Water Temperature (C)]]*OO[[#This Row],[45]]</f>
        <v>7.1780116755375007E-6</v>
      </c>
      <c r="AV183" s="10">
        <f>3/24000000*OO[[#This Row],[104 (01JUL1985 21:00:00)-Water Temperature (C)]]*OO[[#This Row],[46]]</f>
        <v>6.1601369130450004E-6</v>
      </c>
      <c r="AW183" s="10">
        <f>3/24000000*OO[[#This Row],[105 (02JUL1985 00:00:00)-Water Temperature (C)]]*OO[[#This Row],[47]]</f>
        <v>5.3426319639412496E-6</v>
      </c>
      <c r="AX183" s="10">
        <f>3/24000000*OO[[#This Row],[106 (02JUL1985 03:00:00)-Water Temperature (C)]]*OO[[#This Row],[48]]</f>
        <v>4.7336906124499993E-6</v>
      </c>
      <c r="AY183" s="10">
        <f>3/24000000*OO[[#This Row],[107 (02JUL1985 06:00:00)-Water Temperature (C)]]*OO[[#This Row],[49]]</f>
        <v>4.0405633951049993E-6</v>
      </c>
      <c r="AZ183" s="10">
        <f>3/24000000*OO[[#This Row],[108 (02JUL1985 09:00:00)-Water Temperature (C)]]*OO[[#This Row],[50]]</f>
        <v>3.2572986476599996E-6</v>
      </c>
      <c r="BA183" s="10">
        <f>3/24000000*OO[[#This Row],[109 (02JUL1985 12:00:00)-Water Temperature (C)]]*OO[[#This Row],[51]]</f>
        <v>2.5189975415539996E-6</v>
      </c>
      <c r="BB183" s="10">
        <f>3/24000000*OO[[#This Row],[110 (02JUL1985 15:00:00)-Water Temperature (C)]]*OO[[#This Row],[52]]</f>
        <v>1.9131363718750001E-6</v>
      </c>
      <c r="BC183" s="10">
        <f>3/24000000*OO[[#This Row],[111 (02JUL1985 18:00:00)-Water Temperature (C)]]*OO[[#This Row],[53]]</f>
        <v>1.4816083191879997E-6</v>
      </c>
      <c r="BD183" s="10">
        <f>3/24000000*OO[[#This Row],[112 (02JUL1985 21:00:00)-Water Temperature (C)]]*OO[[#This Row],[54]]</f>
        <v>1.2142823143788751E-6</v>
      </c>
      <c r="BE183" s="10">
        <f>3/24000000*OO[[#This Row],[113 (03JUL1985 00:00:00)-Water Temperature (C)]]*OO[[#This Row],[55]]</f>
        <v>1.0576140911017499E-6</v>
      </c>
      <c r="BF183" s="10">
        <f>3/24000000*OO[[#This Row],[114 (03JUL1985 03:00:00)-Water Temperature (C)]]*OO[[#This Row],[56]]</f>
        <v>9.8894030657287492E-7</v>
      </c>
      <c r="BG183" s="10">
        <f>3/24000000*OO[[#This Row],[115 (03JUL1985 06:00:00)-Water Temperature (C)]]*OO[[#This Row],[57]]</f>
        <v>9.5549036772987505E-7</v>
      </c>
      <c r="BH183" s="10">
        <f>3/24000000*OO[[#This Row],[116 (03JUL1985 09:00:00)-Water Temperature (C)]]*OO[[#This Row],[58]]</f>
        <v>9.2157047521875001E-7</v>
      </c>
      <c r="BI183" s="10">
        <f>3/24000000*OO[[#This Row],[117 (03JUL1985 12:00:00)-Water Temperature (C)]]*OO[[#This Row],[59]]</f>
        <v>8.791262988577499E-7</v>
      </c>
      <c r="BJ183" s="10">
        <f>3/24000000*OO[[#This Row],[118 (03JUL1985 15:00:00)-Water Temperature (C)]]*OO[[#This Row],[60]]</f>
        <v>8.1669923083874993E-7</v>
      </c>
      <c r="BK183" s="10">
        <f>3/24000000*OO[[#This Row],[119 (03JUL1985 18:00:00)-Water Temperature (C)]]*OO[[#This Row],[61]]</f>
        <v>7.4872102117150008E-7</v>
      </c>
      <c r="BL183" s="10">
        <f>3/24000000*OO[[#This Row],[120 (03JUL1985 21:00:00)-Water Temperature (C)]]*OO[[#This Row],[62]]</f>
        <v>6.9186016227999998E-7</v>
      </c>
      <c r="BM183" s="10">
        <f>3/24000000*OO[[#This Row],[121 (04JUL1985 00:00:00)-Water Temperature (C)]]*OO[[#This Row],[63]]</f>
        <v>6.5066082576974993E-7</v>
      </c>
      <c r="BN183" s="10">
        <f>3/24000000*OO[[#This Row],[122 (04JUL1985 03:00:00)-Water Temperature (C)]]*OO[[#This Row],[64]]</f>
        <v>6.3359127264374997E-7</v>
      </c>
      <c r="BO183" s="10">
        <f>3/24000000*OO[[#This Row],[123 (04JUL1985 06:00:00)-Water Temperature (C)]]*OO[[#This Row],[65]]</f>
        <v>6.1617283006499997E-7</v>
      </c>
      <c r="BP183" s="10">
        <f>3/24000000*OO[[#This Row],[124 (04JUL1985 09:00:00)-Water Temperature (C)]]*OO[[#This Row],[66]]</f>
        <v>5.9738943571174992E-7</v>
      </c>
      <c r="BQ183" s="10">
        <f>3/24000000*OO[[#This Row],[125 (04JUL1985 12:00:00)-Water Temperature (C)]]*OO[[#This Row],[67]]</f>
        <v>5.6428356082499994E-7</v>
      </c>
      <c r="BR183" s="10">
        <f>3/24000000*OO[[#This Row],[126 (04JUL1985 15:00:00)-Water Temperature (C)]]*OO[[#This Row],[68]]</f>
        <v>5.2916874509124987E-7</v>
      </c>
      <c r="BS183" s="10">
        <f>3/24000000*OO[[#This Row],[127 (04JUL1985 18:00:00)-Water Temperature (C)]]*OO[[#This Row],[69]]</f>
        <v>4.9855444617524996E-7</v>
      </c>
      <c r="BT183" s="10">
        <f>3/24000000*OO[[#This Row],[128 (04JUL1985 21:00:00)-Water Temperature (C)]]*OO[[#This Row],[70]]</f>
        <v>4.7441127539699999E-7</v>
      </c>
      <c r="BU183" s="10">
        <f>3/24000000*OO[[#This Row],[129 (05JUL1985 00:00:00)-Water Temperature (C)]]*OO[[#This Row],[71]]</f>
        <v>4.5422852118874996E-7</v>
      </c>
      <c r="BV183" s="10">
        <f>3/24000000*OO[[#This Row],[130 (05JUL1985 03:00:00)-Water Temperature (C)]]*OO[[#This Row],[72]]</f>
        <v>4.4866002566999997E-7</v>
      </c>
      <c r="BW183" s="10">
        <f>3/24000000*OO[[#This Row],[131 (05JUL1985 06:00:00)-Water Temperature (C)]]*OO[[#This Row],[73]]</f>
        <v>4.3893703207612499E-7</v>
      </c>
      <c r="BX183" s="10">
        <f>3/24000000*OO[[#This Row],[132 (05JUL1985 09:00:00)-Water Temperature (C)]]*OO[[#This Row],[74]]</f>
        <v>4.2619232672099995E-7</v>
      </c>
      <c r="BY183" s="10">
        <f>3/24000000*OO[[#This Row],[133 (05JUL1985 12:00:00)-Water Temperature (C)]]*OO[[#This Row],[75]]</f>
        <v>4.0931066751862503E-7</v>
      </c>
      <c r="BZ183" s="10">
        <f>3/24000000*OO[[#This Row],[134 (05JUL1985 15:00:00)-Water Temperature (C)]]*OO[[#This Row],[76]]</f>
        <v>3.8648964865799998E-7</v>
      </c>
      <c r="CA183" s="10">
        <f>3/24000000*OO[[#This Row],[135 (05JUL1985 18:00:00)-Water Temperature (C)]]*OO[[#This Row],[77]]</f>
        <v>3.5963525725649996E-7</v>
      </c>
      <c r="CB183" s="10">
        <f>3/24000000*OO[[#This Row],[136 (05JUL1985 21:00:00)-Water Temperature (C)]]*OO[[#This Row],[78]]</f>
        <v>3.3594654892499996E-7</v>
      </c>
      <c r="CC183" s="10">
        <f>3/24000000*OO[[#This Row],[137 (06JUL1985 00:00:00)-Water Temperature (C)]]*OO[[#This Row],[79]]</f>
        <v>3.16736618748E-7</v>
      </c>
      <c r="CD183" s="10">
        <f>3/24000000*OO[[#This Row],[138 (06JUL1985 03:00:00)-Water Temperature (C)]]*OO[[#This Row],[80]]</f>
        <v>3.132222095425E-7</v>
      </c>
      <c r="CE183" s="10">
        <f>3/24000000*OO[[#This Row],[139 (06JUL1985 06:00:00)-Water Temperature (C)]]*OO[[#This Row],[81]]</f>
        <v>3.11675411072E-7</v>
      </c>
      <c r="CF183" s="10">
        <f>3/24000000*OO[[#This Row],[140 (06JUL1985 09:00:00)-Water Temperature (C)]]*OO[[#This Row],[82]]</f>
        <v>3.0971535374325E-7</v>
      </c>
      <c r="CG183" s="10">
        <f>3/24000000*OO[[#This Row],[141 (06JUL1985 12:00:00)-Water Temperature (C)]]*OO[[#This Row],[83]]</f>
        <v>3.0832804844031247E-7</v>
      </c>
      <c r="CH183" s="10">
        <f>3/24000000*OO[[#This Row],[142 (06JUL1985 15:00:00)-Water Temperature (C)]]*OO[[#This Row],[84]]</f>
        <v>3.002893576032E-7</v>
      </c>
      <c r="CI183" s="10">
        <f>3/24000000*OO[[#This Row],[143 (06JUL1985 18:00:00)-Water Temperature (C)]]*OO[[#This Row],[85]]</f>
        <v>2.8547081558894997E-7</v>
      </c>
      <c r="CJ183" s="10">
        <f>3/24000000*OO[[#This Row],[144 (06JUL1985 21:00:00)-Water Temperature (C)]]*OO[[#This Row],[86]]</f>
        <v>2.6992787130742499E-7</v>
      </c>
      <c r="CK183" s="10">
        <f>3/24000000*OO[[#This Row],[145 (07JUL1985 00:00:00)-Water Temperature (C)]]*OO[[#This Row],[87]]</f>
        <v>2.5998499747397496E-7</v>
      </c>
      <c r="CL183" s="10">
        <f>3/24000000*OO[[#This Row],[146 (07JUL1985 03:00:00)-Water Temperature (C)]]*OO[[#This Row],[88]]</f>
        <v>2.6029904325272498E-7</v>
      </c>
      <c r="CM183" s="10">
        <f>3/24000000*OO[[#This Row],[147 (07JUL1985 06:00:00)-Water Temperature (C)]]*OO[[#This Row],[89]]</f>
        <v>2.61957969172275E-7</v>
      </c>
      <c r="CN183" s="10">
        <f>3/24000000*OO[[#This Row],[148 (07JUL1985 09:00:00)-Water Temperature (C)]]*OO[[#This Row],[90]]</f>
        <v>2.5916493921156249E-7</v>
      </c>
      <c r="CO183" s="10">
        <f>3/24000000*OO[[#This Row],[149 (07JUL1985 12:00:00)-Water Temperature (C)]]*OO[[#This Row],[91]]</f>
        <v>2.52008432547575E-7</v>
      </c>
      <c r="CP183" s="10">
        <f>3/24000000*OO[[#This Row],[150 (07JUL1985 15:00:00)-Water Temperature (C)]]*OO[[#This Row],[92]]</f>
        <v>2.3868729630462498E-7</v>
      </c>
      <c r="CQ183" s="10">
        <f>3/24000000*OO[[#This Row],[151 (07JUL1985 18:00:00)-Water Temperature (C)]]*OO[[#This Row],[93]]</f>
        <v>2.2404149710739998E-7</v>
      </c>
      <c r="CR183" s="10">
        <f>3/24000000*OO[[#This Row],[152 (07JUL1985 21:00:00)-Water Temperature (C)]]*OO[[#This Row],[94]]</f>
        <v>2.1093640711682498E-7</v>
      </c>
      <c r="CS183" s="10">
        <f>3/24000000*OO[[#This Row],[153 (08JUL1985 00:00:00)-Water Temperature (C)]]*OO[[#This Row],[95]]</f>
        <v>2.0106213973619999E-7</v>
      </c>
      <c r="CT183" s="10">
        <f>3/24000000*OO[[#This Row],[154 (08JUL1985 03:00:00)-Water Temperature (C)]]*OO[[#This Row],[96]]</f>
        <v>1.9599102894880001E-7</v>
      </c>
      <c r="CU183" s="10">
        <f>3/24000000*OO[[#This Row],[155 (08JUL1985 06:00:00)-Water Temperature (C)]]*OO[[#This Row],[97]]</f>
        <v>1.9401691603039996E-7</v>
      </c>
      <c r="CV183" s="10">
        <f>3/24000000*OO[[#This Row],[156 (08JUL1985 09:00:00)-Water Temperature (C)]]*OO[[#This Row],[98]]</f>
        <v>1.8801697890503751E-7</v>
      </c>
      <c r="CW183" s="10">
        <f>3/24000000*OO[[#This Row],[157 (08JUL1985 12:00:00)-Water Temperature (C)]]*OO[[#This Row],[99]]</f>
        <v>1.79643107645325E-7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1.7710544742672966E-36</v>
      </c>
      <c r="J184" s="10">
        <f>3/24*OO[[#This Row],[66 (27JUN1985 03:00:00)-Water Temperature (C)]]*OO[[#This Row],[8]]/SUM(OO[8])</f>
        <v>1.0234268501623679E-24</v>
      </c>
      <c r="K184" s="10">
        <f>3/24*OO[[#This Row],[67 (27JUN1985 06:00:00)-Water Temperature (C)]]*OO[[#This Row],[9]]/SUM(OO[9])</f>
        <v>4.6136721147407096E-13</v>
      </c>
      <c r="L184" s="10">
        <f>3/24*OO[[#This Row],[68 (27JUN1985 09:00:00)-Water Temperature (C)]]*OO[[#This Row],[10]]/SUM(OO[10])</f>
        <v>1.2559167309530699E-7</v>
      </c>
      <c r="M184" s="10">
        <f>3/24*OO[[#This Row],[69 (27JUN1985 12:00:00)-Water Temperature (C)]]*OO[[#This Row],[11]]/SUM(OO[11])</f>
        <v>5.5143041995907847E-5</v>
      </c>
      <c r="N184" s="10">
        <f>3/24*OO[[#This Row],[70 (27JUN1985 15:00:00)-Water Temperature (C)]]*OO[[#This Row],[12]]/SUM(OO[12])</f>
        <v>2.426279937610108E-3</v>
      </c>
      <c r="O184" s="10">
        <f>3/24*OO[[#This Row],[71 (27JUN1985 18:00:00)-Water Temperature (C)]]*OO[[#This Row],[13]]/SUM(OO[13])</f>
        <v>2.2867780998178315E-2</v>
      </c>
      <c r="P184" s="10">
        <f>3/24*OO[[#This Row],[72 (27JUN1985 21:00:00)-Water Temperature (C)]]*OO[[#This Row],[14]]/SUM(OO[14])</f>
        <v>6.8272396884078976E-2</v>
      </c>
      <c r="Q184" s="10">
        <f>3/24*OO[[#This Row],[73 (28JUN1985 00:00:00)-Water Temperature (C)]]*OO[[#This Row],[15]]/SUM(OO[15])</f>
        <v>8.3770854288216678E-2</v>
      </c>
      <c r="R184" s="10">
        <f>3/24*OO[[#This Row],[74 (28JUN1985 03:00:00)-Water Temperature (C)]]*OO[[#This Row],[16]]/SUM(OO[16])</f>
        <v>5.1228014157223986E-2</v>
      </c>
      <c r="S184" s="10">
        <f>3/24*OO[[#This Row],[75 (28JUN1985 06:00:00)-Water Temperature (C)]]*OO[[#This Row],[17]]/SUM(OO[17])</f>
        <v>1.7931605691860142E-2</v>
      </c>
      <c r="T184" s="10">
        <f>3/24*OO[[#This Row],[76 (28JUN1985 09:00:00)-Water Temperature (C)]]*OO[[#This Row],[18]]/SUM(OO[18])</f>
        <v>4.0579576165580347E-3</v>
      </c>
      <c r="U184" s="10">
        <f>3/24*OO[[#This Row],[77 (28JUN1985 12:00:00)-Water Temperature (C)]]*OO[[#This Row],[19]]/SUM(OO[19])</f>
        <v>6.9327941569139536E-4</v>
      </c>
      <c r="V184" s="10">
        <f>3/24000000*OO[[#This Row],[78 (28JUN1985 15:00:00)-Water Temperature (C)]]*OO[[#This Row],[20]]</f>
        <v>1.363864130652E-4</v>
      </c>
      <c r="W184" s="10">
        <f>3/24000000*OO[[#This Row],[79 (28JUN1985 18:00:00)-Water Temperature (C)]]*OO[[#This Row],[21]]</f>
        <v>6.7519626702749986E-5</v>
      </c>
      <c r="X184" s="10">
        <f>3/24000000*OO[[#This Row],[80 (28JUN1985 21:00:00)-Water Temperature (C)]]*OO[[#This Row],[22]]</f>
        <v>6.303353937733749E-5</v>
      </c>
      <c r="Y184" s="10">
        <f>3/24000000*OO[[#This Row],[81 (29JUN1985 00:00:00)-Water Temperature (C)]]*OO[[#This Row],[23]]</f>
        <v>6.5204446438862503E-5</v>
      </c>
      <c r="Z184" s="10">
        <f>3/24000000*OO[[#This Row],[82 (29JUN1985 03:00:00)-Water Temperature (C)]]*OO[[#This Row],[24]]</f>
        <v>6.6412656223374997E-5</v>
      </c>
      <c r="AA184" s="10">
        <f>3/24000000*OO[[#This Row],[83 (29JUN1985 06:00:00)-Water Temperature (C)]]*OO[[#This Row],[25]]</f>
        <v>6.494655118400001E-5</v>
      </c>
      <c r="AB184" s="10">
        <f>3/24000000*OO[[#This Row],[84 (29JUN1985 09:00:00)-Water Temperature (C)]]*OO[[#This Row],[26]]</f>
        <v>6.0608167719100001E-5</v>
      </c>
      <c r="AC184" s="10">
        <f>3/24000000*OO[[#This Row],[85 (29JUN1985 12:00:00)-Water Temperature (C)]]*OO[[#This Row],[27]]</f>
        <v>5.5064818800887498E-5</v>
      </c>
      <c r="AD184" s="10">
        <f>3/24000000*OO[[#This Row],[86 (29JUN1985 15:00:00)-Water Temperature (C)]]*OO[[#This Row],[28]]</f>
        <v>4.8710017779499999E-5</v>
      </c>
      <c r="AE184" s="10">
        <f>3/24000000*OO[[#This Row],[88 (29JUN1985 21:00:00)-Water Temperature (C)]]*OO[[#This Row],[30]]</f>
        <v>3.8359328113899992E-5</v>
      </c>
      <c r="AF184" s="10">
        <f>3/24000000*OO[[#This Row],[88 (29JUN1985 21:00:00)-Water Temperature (C)]]*OO[[#This Row],[30]]</f>
        <v>3.8359328113899992E-5</v>
      </c>
      <c r="AG184" s="10">
        <f>3/24000000*OO[[#This Row],[89 (30JUN1985 00:00:00)-Water Temperature (C)]]*OO[[#This Row],[31]]</f>
        <v>3.41633900254625E-5</v>
      </c>
      <c r="AH184" s="10">
        <f>3/24000000*OO[[#This Row],[90 (30JUN1985 03:00:00)-Water Temperature (C)]]*OO[[#This Row],[32]]</f>
        <v>3.0993435472037499E-5</v>
      </c>
      <c r="AI184" s="10">
        <f>3/24000000*OO[[#This Row],[91 (30JUN1985 06:00:00)-Water Temperature (C)]]*OO[[#This Row],[33]]</f>
        <v>2.8318992444824999E-5</v>
      </c>
      <c r="AJ184" s="10">
        <f>3/24000000*OO[[#This Row],[92 (30JUN1985 09:00:00)-Water Temperature (C)]]*OO[[#This Row],[34]]</f>
        <v>2.5770772634129997E-5</v>
      </c>
      <c r="AK184" s="10">
        <f>3/24000000*OO[[#This Row],[93 (30JUN1985 12:00:00)-Water Temperature (C)]]*OO[[#This Row],[35]]</f>
        <v>2.3124272759962499E-5</v>
      </c>
      <c r="AL184" s="10">
        <f>3/24000000*OO[[#This Row],[94 (30JUN1985 15:00:00)-Water Temperature (C)]]*OO[[#This Row],[36]]</f>
        <v>2.0240595632865E-5</v>
      </c>
      <c r="AM184" s="10">
        <f>3/24000000*OO[[#This Row],[95 (30JUN1985 18:00:00)-Water Temperature (C)]]*OO[[#This Row],[37]]</f>
        <v>1.750909429269E-5</v>
      </c>
      <c r="AN184" s="10">
        <f>3/24000000*OO[[#This Row],[96 (30JUN1985 21:00:00)-Water Temperature (C)]]*OO[[#This Row],[38]]</f>
        <v>1.5314329511389999E-5</v>
      </c>
      <c r="AO184" s="10">
        <f>3/24000000*OO[[#This Row],[97 (01JUL1985 00:00:00)-Water Temperature (C)]]*OO[[#This Row],[39]]</f>
        <v>1.3693936800074999E-5</v>
      </c>
      <c r="AP184" s="10">
        <f>3/24000000*OO[[#This Row],[98 (01JUL1985 03:00:00)-Water Temperature (C)]]*OO[[#This Row],[40]]</f>
        <v>1.2819255754931251E-5</v>
      </c>
      <c r="AQ184" s="10">
        <f>3/24000000*OO[[#This Row],[99 (01JUL1985 06:00:00)-Water Temperature (C)]]*OO[[#This Row],[41]]</f>
        <v>1.1943583342365E-5</v>
      </c>
      <c r="AR184" s="10">
        <f>3/24000000*OO[[#This Row],[100 (01JUL1985 09:00:00)-Water Temperature (C)]]*OO[[#This Row],[42]]</f>
        <v>1.0906186902974998E-5</v>
      </c>
      <c r="AS184" s="10">
        <f>3/24000000*OO[[#This Row],[101 (01JUL1985 12:00:00)-Water Temperature (C)]]*OO[[#This Row],[43]]</f>
        <v>9.6921420659249976E-6</v>
      </c>
      <c r="AT184" s="10">
        <f>3/24000000*OO[[#This Row],[102 (01JUL1985 15:00:00)-Water Temperature (C)]]*OO[[#This Row],[44]]</f>
        <v>8.3985948846675001E-6</v>
      </c>
      <c r="AU184" s="10">
        <f>3/24000000*OO[[#This Row],[103 (01JUL1985 18:00:00)-Water Temperature (C)]]*OO[[#This Row],[45]]</f>
        <v>7.1807403931249992E-6</v>
      </c>
      <c r="AV184" s="10">
        <f>3/24000000*OO[[#This Row],[104 (01JUL1985 21:00:00)-Water Temperature (C)]]*OO[[#This Row],[46]]</f>
        <v>6.1530800260875008E-6</v>
      </c>
      <c r="AW184" s="10">
        <f>3/24000000*OO[[#This Row],[105 (02JUL1985 00:00:00)-Water Temperature (C)]]*OO[[#This Row],[47]]</f>
        <v>5.3363134131174999E-6</v>
      </c>
      <c r="AX184" s="10">
        <f>3/24000000*OO[[#This Row],[106 (02JUL1985 03:00:00)-Water Temperature (C)]]*OO[[#This Row],[48]]</f>
        <v>4.7404237965812491E-6</v>
      </c>
      <c r="AY184" s="10">
        <f>3/24000000*OO[[#This Row],[107 (02JUL1985 06:00:00)-Water Temperature (C)]]*OO[[#This Row],[49]]</f>
        <v>4.0663395348500001E-6</v>
      </c>
      <c r="AZ184" s="10">
        <f>3/24000000*OO[[#This Row],[108 (02JUL1985 09:00:00)-Water Temperature (C)]]*OO[[#This Row],[50]]</f>
        <v>3.2993106702462501E-6</v>
      </c>
      <c r="BA184" s="10">
        <f>3/24000000*OO[[#This Row],[109 (02JUL1985 12:00:00)-Water Temperature (C)]]*OO[[#This Row],[51]]</f>
        <v>2.5594631839944999E-6</v>
      </c>
      <c r="BB184" s="10">
        <f>3/24000000*OO[[#This Row],[110 (02JUL1985 15:00:00)-Water Temperature (C)]]*OO[[#This Row],[52]]</f>
        <v>1.9389288589604998E-6</v>
      </c>
      <c r="BC184" s="10">
        <f>3/24000000*OO[[#This Row],[111 (02JUL1985 18:00:00)-Water Temperature (C)]]*OO[[#This Row],[53]]</f>
        <v>1.491810933789E-6</v>
      </c>
      <c r="BD184" s="10">
        <f>3/24000000*OO[[#This Row],[112 (02JUL1985 21:00:00)-Water Temperature (C)]]*OO[[#This Row],[54]]</f>
        <v>1.2139231253727503E-6</v>
      </c>
      <c r="BE184" s="10">
        <f>3/24000000*OO[[#This Row],[113 (03JUL1985 00:00:00)-Water Temperature (C)]]*OO[[#This Row],[55]]</f>
        <v>1.049826248127625E-6</v>
      </c>
      <c r="BF184" s="10">
        <f>3/24000000*OO[[#This Row],[114 (03JUL1985 03:00:00)-Water Temperature (C)]]*OO[[#This Row],[56]]</f>
        <v>9.7726525473749984E-7</v>
      </c>
      <c r="BG184" s="10">
        <f>3/24000000*OO[[#This Row],[115 (03JUL1985 06:00:00)-Water Temperature (C)]]*OO[[#This Row],[57]]</f>
        <v>9.4187118335499988E-7</v>
      </c>
      <c r="BH184" s="10">
        <f>3/24000000*OO[[#This Row],[116 (03JUL1985 09:00:00)-Water Temperature (C)]]*OO[[#This Row],[58]]</f>
        <v>9.0843097266599985E-7</v>
      </c>
      <c r="BI184" s="10">
        <f>3/24000000*OO[[#This Row],[117 (03JUL1985 12:00:00)-Water Temperature (C)]]*OO[[#This Row],[59]]</f>
        <v>8.6741337756149981E-7</v>
      </c>
      <c r="BJ184" s="10">
        <f>3/24000000*OO[[#This Row],[118 (03JUL1985 15:00:00)-Water Temperature (C)]]*OO[[#This Row],[60]]</f>
        <v>8.0585113944974991E-7</v>
      </c>
      <c r="BK184" s="10">
        <f>3/24000000*OO[[#This Row],[119 (03JUL1985 18:00:00)-Water Temperature (C)]]*OO[[#This Row],[61]]</f>
        <v>7.3849203573749995E-7</v>
      </c>
      <c r="BL184" s="10">
        <f>3/24000000*OO[[#This Row],[120 (03JUL1985 21:00:00)-Water Temperature (C)]]*OO[[#This Row],[62]]</f>
        <v>6.8162097939074989E-7</v>
      </c>
      <c r="BM184" s="10">
        <f>3/24000000*OO[[#This Row],[121 (04JUL1985 00:00:00)-Water Temperature (C)]]*OO[[#This Row],[63]]</f>
        <v>6.3991254166874995E-7</v>
      </c>
      <c r="BN184" s="10">
        <f>3/24000000*OO[[#This Row],[122 (04JUL1985 03:00:00)-Water Temperature (C)]]*OO[[#This Row],[64]]</f>
        <v>6.2251018143749998E-7</v>
      </c>
      <c r="BO184" s="10">
        <f>3/24000000*OO[[#This Row],[123 (04JUL1985 06:00:00)-Water Temperature (C)]]*OO[[#This Row],[65]]</f>
        <v>6.0505900041900006E-7</v>
      </c>
      <c r="BP184" s="10">
        <f>3/24000000*OO[[#This Row],[124 (04JUL1985 09:00:00)-Water Temperature (C)]]*OO[[#This Row],[66]]</f>
        <v>5.8752776805937492E-7</v>
      </c>
      <c r="BQ184" s="10">
        <f>3/24000000*OO[[#This Row],[125 (04JUL1985 12:00:00)-Water Temperature (C)]]*OO[[#This Row],[67]]</f>
        <v>5.5588842610249998E-7</v>
      </c>
      <c r="BR184" s="10">
        <f>3/24000000*OO[[#This Row],[126 (04JUL1985 15:00:00)-Water Temperature (C)]]*OO[[#This Row],[68]]</f>
        <v>5.2171164827524995E-7</v>
      </c>
      <c r="BS184" s="10">
        <f>3/24000000*OO[[#This Row],[127 (04JUL1985 18:00:00)-Water Temperature (C)]]*OO[[#This Row],[69]]</f>
        <v>4.9132789594175E-7</v>
      </c>
      <c r="BT184" s="10">
        <f>3/24000000*OO[[#This Row],[128 (04JUL1985 21:00:00)-Water Temperature (C)]]*OO[[#This Row],[70]]</f>
        <v>4.6691435083125002E-7</v>
      </c>
      <c r="BU184" s="10">
        <f>3/24000000*OO[[#This Row],[129 (05JUL1985 00:00:00)-Water Temperature (C)]]*OO[[#This Row],[71]]</f>
        <v>4.4664783163575001E-7</v>
      </c>
      <c r="BV184" s="10">
        <f>3/24000000*OO[[#This Row],[130 (05JUL1985 03:00:00)-Water Temperature (C)]]*OO[[#This Row],[72]]</f>
        <v>4.4084906915424999E-7</v>
      </c>
      <c r="BW184" s="10">
        <f>3/24000000*OO[[#This Row],[131 (05JUL1985 06:00:00)-Water Temperature (C)]]*OO[[#This Row],[73]]</f>
        <v>4.31139481524E-7</v>
      </c>
      <c r="BX184" s="10">
        <f>3/24000000*OO[[#This Row],[132 (05JUL1985 09:00:00)-Water Temperature (C)]]*OO[[#This Row],[74]]</f>
        <v>4.1898174052699999E-7</v>
      </c>
      <c r="BY184" s="10">
        <f>3/24000000*OO[[#This Row],[133 (05JUL1985 12:00:00)-Water Temperature (C)]]*OO[[#This Row],[75]]</f>
        <v>4.02779562612E-7</v>
      </c>
      <c r="BZ184" s="10">
        <f>3/24000000*OO[[#This Row],[134 (05JUL1985 15:00:00)-Water Temperature (C)]]*OO[[#This Row],[76]]</f>
        <v>3.8047799259387502E-7</v>
      </c>
      <c r="CA184" s="10">
        <f>3/24000000*OO[[#This Row],[135 (05JUL1985 18:00:00)-Water Temperature (C)]]*OO[[#This Row],[77]]</f>
        <v>3.5420956205625002E-7</v>
      </c>
      <c r="CB184" s="10">
        <f>3/24000000*OO[[#This Row],[136 (05JUL1985 21:00:00)-Water Temperature (C)]]*OO[[#This Row],[78]]</f>
        <v>3.3072793289874999E-7</v>
      </c>
      <c r="CC184" s="10">
        <f>3/24000000*OO[[#This Row],[137 (06JUL1985 00:00:00)-Water Temperature (C)]]*OO[[#This Row],[79]]</f>
        <v>3.117643428665E-7</v>
      </c>
      <c r="CD184" s="10">
        <f>3/24000000*OO[[#This Row],[138 (06JUL1985 03:00:00)-Water Temperature (C)]]*OO[[#This Row],[80]]</f>
        <v>3.0795191239550001E-7</v>
      </c>
      <c r="CE184" s="10">
        <f>3/24000000*OO[[#This Row],[139 (06JUL1985 06:00:00)-Water Temperature (C)]]*OO[[#This Row],[81]]</f>
        <v>3.0593047887899994E-7</v>
      </c>
      <c r="CF184" s="10">
        <f>3/24000000*OO[[#This Row],[140 (06JUL1985 09:00:00)-Water Temperature (C)]]*OO[[#This Row],[82]]</f>
        <v>3.0418967663924996E-7</v>
      </c>
      <c r="CG184" s="10">
        <f>3/24000000*OO[[#This Row],[141 (06JUL1985 12:00:00)-Water Temperature (C)]]*OO[[#This Row],[83]]</f>
        <v>3.0294088683432499E-7</v>
      </c>
      <c r="CH184" s="10">
        <f>3/24000000*OO[[#This Row],[142 (06JUL1985 15:00:00)-Water Temperature (C)]]*OO[[#This Row],[84]]</f>
        <v>2.9502994581580001E-7</v>
      </c>
      <c r="CI184" s="10">
        <f>3/24000000*OO[[#This Row],[143 (06JUL1985 18:00:00)-Water Temperature (C)]]*OO[[#This Row],[85]]</f>
        <v>2.8044323661749996E-7</v>
      </c>
      <c r="CJ184" s="10">
        <f>3/24000000*OO[[#This Row],[144 (06JUL1985 21:00:00)-Water Temperature (C)]]*OO[[#This Row],[86]]</f>
        <v>2.6514339453834993E-7</v>
      </c>
      <c r="CK184" s="10">
        <f>3/24000000*OO[[#This Row],[145 (07JUL1985 00:00:00)-Water Temperature (C)]]*OO[[#This Row],[87]]</f>
        <v>2.5522752950479995E-7</v>
      </c>
      <c r="CL184" s="10">
        <f>3/24000000*OO[[#This Row],[146 (07JUL1985 03:00:00)-Water Temperature (C)]]*OO[[#This Row],[88]]</f>
        <v>2.5528034748299998E-7</v>
      </c>
      <c r="CM184" s="10">
        <f>3/24000000*OO[[#This Row],[147 (07JUL1985 06:00:00)-Water Temperature (C)]]*OO[[#This Row],[89]]</f>
        <v>2.5680062187360003E-7</v>
      </c>
      <c r="CN184" s="10">
        <f>3/24000000*OO[[#This Row],[148 (07JUL1985 09:00:00)-Water Temperature (C)]]*OO[[#This Row],[90]]</f>
        <v>2.5440912668351246E-7</v>
      </c>
      <c r="CO184" s="10">
        <f>3/24000000*OO[[#This Row],[149 (07JUL1985 12:00:00)-Water Temperature (C)]]*OO[[#This Row],[91]]</f>
        <v>2.4775307803042497E-7</v>
      </c>
      <c r="CP184" s="10">
        <f>3/24000000*OO[[#This Row],[150 (07JUL1985 15:00:00)-Water Temperature (C)]]*OO[[#This Row],[92]]</f>
        <v>2.3474921971762498E-7</v>
      </c>
      <c r="CQ184" s="10">
        <f>3/24000000*OO[[#This Row],[151 (07JUL1985 18:00:00)-Water Temperature (C)]]*OO[[#This Row],[93]]</f>
        <v>2.2036135099940001E-7</v>
      </c>
      <c r="CR184" s="10">
        <f>3/24000000*OO[[#This Row],[152 (07JUL1985 21:00:00)-Water Temperature (C)]]*OO[[#This Row],[94]]</f>
        <v>2.0733894248430001E-7</v>
      </c>
      <c r="CS184" s="10">
        <f>3/24000000*OO[[#This Row],[153 (08JUL1985 00:00:00)-Water Temperature (C)]]*OO[[#This Row],[95]]</f>
        <v>1.9731729672208752E-7</v>
      </c>
      <c r="CT184" s="10">
        <f>3/24000000*OO[[#This Row],[154 (08JUL1985 03:00:00)-Water Temperature (C)]]*OO[[#This Row],[96]]</f>
        <v>1.9211656177422501E-7</v>
      </c>
      <c r="CU184" s="10">
        <f>3/24000000*OO[[#This Row],[155 (08JUL1985 06:00:00)-Water Temperature (C)]]*OO[[#This Row],[97]]</f>
        <v>1.9032781898939998E-7</v>
      </c>
      <c r="CV184" s="10">
        <f>3/24000000*OO[[#This Row],[156 (08JUL1985 09:00:00)-Water Temperature (C)]]*OO[[#This Row],[98]]</f>
        <v>1.8465294243667498E-7</v>
      </c>
      <c r="CW184" s="10">
        <f>3/24000000*OO[[#This Row],[157 (08JUL1985 12:00:00)-Water Temperature (C)]]*OO[[#This Row],[99]]</f>
        <v>1.7663249097743747E-7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3.7015335213486557E-37</v>
      </c>
      <c r="J185" s="10">
        <f>3/24*OO[[#This Row],[66 (27JUN1985 03:00:00)-Water Temperature (C)]]*OO[[#This Row],[8]]/SUM(OO[8])</f>
        <v>2.0573440339786697E-25</v>
      </c>
      <c r="K185" s="10">
        <f>3/24*OO[[#This Row],[67 (27JUN1985 06:00:00)-Water Temperature (C)]]*OO[[#This Row],[9]]/SUM(OO[9])</f>
        <v>9.5543894156649167E-14</v>
      </c>
      <c r="L185" s="10">
        <f>3/24*OO[[#This Row],[68 (27JUN1985 09:00:00)-Water Temperature (C)]]*OO[[#This Row],[10]]/SUM(OO[10])</f>
        <v>6.9709375597049678E-8</v>
      </c>
      <c r="M185" s="10">
        <f>3/24*OO[[#This Row],[69 (27JUN1985 12:00:00)-Water Temperature (C)]]*OO[[#This Row],[11]]/SUM(OO[11])</f>
        <v>3.8172872450800345E-5</v>
      </c>
      <c r="N185" s="10">
        <f>3/24*OO[[#This Row],[70 (27JUN1985 15:00:00)-Water Temperature (C)]]*OO[[#This Row],[12]]/SUM(OO[12])</f>
        <v>1.9413421547952601E-3</v>
      </c>
      <c r="O185" s="10">
        <f>3/24*OO[[#This Row],[71 (27JUN1985 18:00:00)-Water Temperature (C)]]*OO[[#This Row],[13]]/SUM(OO[13])</f>
        <v>2.0446257412077361E-2</v>
      </c>
      <c r="P185" s="10">
        <f>3/24*OO[[#This Row],[72 (27JUN1985 21:00:00)-Water Temperature (C)]]*OO[[#This Row],[14]]/SUM(OO[14])</f>
        <v>6.6952165521926024E-2</v>
      </c>
      <c r="Q185" s="10">
        <f>3/24*OO[[#This Row],[73 (28JUN1985 00:00:00)-Water Temperature (C)]]*OO[[#This Row],[15]]/SUM(OO[15])</f>
        <v>8.8738341728886311E-2</v>
      </c>
      <c r="R185" s="10">
        <f>3/24*OO[[#This Row],[74 (28JUN1985 03:00:00)-Water Temperature (C)]]*OO[[#This Row],[16]]/SUM(OO[16])</f>
        <v>5.7923670858763404E-2</v>
      </c>
      <c r="S185" s="10">
        <f>3/24*OO[[#This Row],[75 (28JUN1985 06:00:00)-Water Temperature (C)]]*OO[[#This Row],[17]]/SUM(OO[17])</f>
        <v>2.1423414724207137E-2</v>
      </c>
      <c r="T185" s="10">
        <f>3/24*OO[[#This Row],[76 (28JUN1985 09:00:00)-Water Temperature (C)]]*OO[[#This Row],[18]]/SUM(OO[18])</f>
        <v>5.0637879251862403E-3</v>
      </c>
      <c r="U185" s="10">
        <f>3/24*OO[[#This Row],[77 (28JUN1985 12:00:00)-Water Temperature (C)]]*OO[[#This Row],[19]]/SUM(OO[19])</f>
        <v>8.8408179346050368E-4</v>
      </c>
      <c r="V185" s="10">
        <f>3/24000000*OO[[#This Row],[78 (28JUN1985 15:00:00)-Water Temperature (C)]]*OO[[#This Row],[20]]</f>
        <v>1.6477519564983748E-4</v>
      </c>
      <c r="W185" s="10">
        <f>3/24000000*OO[[#This Row],[79 (28JUN1985 18:00:00)-Water Temperature (C)]]*OO[[#This Row],[21]]</f>
        <v>7.3015342150712512E-5</v>
      </c>
      <c r="X185" s="10">
        <f>3/24000000*OO[[#This Row],[80 (28JUN1985 21:00:00)-Water Temperature (C)]]*OO[[#This Row],[22]]</f>
        <v>6.5845947045937498E-5</v>
      </c>
      <c r="Y185" s="10">
        <f>3/24000000*OO[[#This Row],[81 (29JUN1985 00:00:00)-Water Temperature (C)]]*OO[[#This Row],[23]]</f>
        <v>6.8098926717499991E-5</v>
      </c>
      <c r="Z185" s="10">
        <f>3/24000000*OO[[#This Row],[82 (29JUN1985 03:00:00)-Water Temperature (C)]]*OO[[#This Row],[24]]</f>
        <v>6.9727459987999993E-5</v>
      </c>
      <c r="AA185" s="10">
        <f>3/24000000*OO[[#This Row],[83 (29JUN1985 06:00:00)-Water Temperature (C)]]*OO[[#This Row],[25]]</f>
        <v>6.8578129812950001E-5</v>
      </c>
      <c r="AB185" s="10">
        <f>3/24000000*OO[[#This Row],[84 (29JUN1985 09:00:00)-Water Temperature (C)]]*OO[[#This Row],[26]]</f>
        <v>6.4227222597000003E-5</v>
      </c>
      <c r="AC185" s="10">
        <f>3/24000000*OO[[#This Row],[85 (29JUN1985 12:00:00)-Water Temperature (C)]]*OO[[#This Row],[27]]</f>
        <v>5.8476818484000011E-5</v>
      </c>
      <c r="AD185" s="10">
        <f>3/24000000*OO[[#This Row],[86 (29JUN1985 15:00:00)-Water Temperature (C)]]*OO[[#This Row],[28]]</f>
        <v>5.1770151756450004E-5</v>
      </c>
      <c r="AE185" s="10">
        <f>3/24000000*OO[[#This Row],[88 (29JUN1985 21:00:00)-Water Temperature (C)]]*OO[[#This Row],[30]]</f>
        <v>4.074025311E-5</v>
      </c>
      <c r="AF185" s="10">
        <f>3/24000000*OO[[#This Row],[88 (29JUN1985 21:00:00)-Water Temperature (C)]]*OO[[#This Row],[30]]</f>
        <v>4.074025311E-5</v>
      </c>
      <c r="AG185" s="10">
        <f>3/24000000*OO[[#This Row],[89 (30JUN1985 00:00:00)-Water Temperature (C)]]*OO[[#This Row],[31]]</f>
        <v>3.6288392751849999E-5</v>
      </c>
      <c r="AH185" s="10">
        <f>3/24000000*OO[[#This Row],[90 (30JUN1985 03:00:00)-Water Temperature (C)]]*OO[[#This Row],[32]]</f>
        <v>3.2939539200099999E-5</v>
      </c>
      <c r="AI185" s="10">
        <f>3/24000000*OO[[#This Row],[91 (30JUN1985 06:00:00)-Water Temperature (C)]]*OO[[#This Row],[33]]</f>
        <v>3.0141963276775001E-5</v>
      </c>
      <c r="AJ185" s="10">
        <f>3/24000000*OO[[#This Row],[92 (30JUN1985 09:00:00)-Water Temperature (C)]]*OO[[#This Row],[34]]</f>
        <v>2.7470795994162503E-5</v>
      </c>
      <c r="AK185" s="10">
        <f>3/24000000*OO[[#This Row],[93 (30JUN1985 12:00:00)-Water Temperature (C)]]*OO[[#This Row],[35]]</f>
        <v>2.4675031908875E-5</v>
      </c>
      <c r="AL185" s="10">
        <f>3/24000000*OO[[#This Row],[94 (30JUN1985 15:00:00)-Water Temperature (C)]]*OO[[#This Row],[36]]</f>
        <v>2.1617804367329996E-5</v>
      </c>
      <c r="AM185" s="10">
        <f>3/24000000*OO[[#This Row],[95 (30JUN1985 18:00:00)-Water Temperature (C)]]*OO[[#This Row],[37]]</f>
        <v>1.86989084664975E-5</v>
      </c>
      <c r="AN185" s="10">
        <f>3/24000000*OO[[#This Row],[96 (30JUN1985 21:00:00)-Water Temperature (C)]]*OO[[#This Row],[38]]</f>
        <v>1.6335730466180001E-5</v>
      </c>
      <c r="AO185" s="10">
        <f>3/24000000*OO[[#This Row],[97 (01JUL1985 00:00:00)-Water Temperature (C)]]*OO[[#This Row],[39]]</f>
        <v>1.4590724371360001E-5</v>
      </c>
      <c r="AP185" s="10">
        <f>3/24000000*OO[[#This Row],[98 (01JUL1985 03:00:00)-Water Temperature (C)]]*OO[[#This Row],[40]]</f>
        <v>1.3662106161302499E-5</v>
      </c>
      <c r="AQ185" s="10">
        <f>3/24000000*OO[[#This Row],[99 (01JUL1985 06:00:00)-Water Temperature (C)]]*OO[[#This Row],[41]]</f>
        <v>1.2739550738096249E-5</v>
      </c>
      <c r="AR185" s="10">
        <f>3/24000000*OO[[#This Row],[100 (01JUL1985 09:00:00)-Water Temperature (C)]]*OO[[#This Row],[42]]</f>
        <v>1.1657518377434999E-5</v>
      </c>
      <c r="AS185" s="10">
        <f>3/24000000*OO[[#This Row],[101 (01JUL1985 12:00:00)-Water Temperature (C)]]*OO[[#This Row],[43]]</f>
        <v>1.0387046831884999E-5</v>
      </c>
      <c r="AT185" s="10">
        <f>3/24000000*OO[[#This Row],[102 (01JUL1985 15:00:00)-Water Temperature (C)]]*OO[[#This Row],[44]]</f>
        <v>9.0171105439599995E-6</v>
      </c>
      <c r="AU185" s="10">
        <f>3/24000000*OO[[#This Row],[103 (01JUL1985 18:00:00)-Water Temperature (C)]]*OO[[#This Row],[45]]</f>
        <v>7.7159566437900004E-6</v>
      </c>
      <c r="AV185" s="10">
        <f>3/24000000*OO[[#This Row],[104 (01JUL1985 21:00:00)-Water Temperature (C)]]*OO[[#This Row],[46]]</f>
        <v>6.6120033399199997E-6</v>
      </c>
      <c r="AW185" s="10">
        <f>3/24000000*OO[[#This Row],[105 (02JUL1985 00:00:00)-Water Temperature (C)]]*OO[[#This Row],[47]]</f>
        <v>5.7383190743512494E-6</v>
      </c>
      <c r="AX185" s="10">
        <f>3/24000000*OO[[#This Row],[106 (02JUL1985 03:00:00)-Water Temperature (C)]]*OO[[#This Row],[48]]</f>
        <v>5.111881118055E-6</v>
      </c>
      <c r="AY185" s="10">
        <f>3/24000000*OO[[#This Row],[107 (02JUL1985 06:00:00)-Water Temperature (C)]]*OO[[#This Row],[49]]</f>
        <v>4.4060092487099995E-6</v>
      </c>
      <c r="AZ185" s="10">
        <f>3/24000000*OO[[#This Row],[108 (02JUL1985 09:00:00)-Water Temperature (C)]]*OO[[#This Row],[50]]</f>
        <v>3.59795413153125E-6</v>
      </c>
      <c r="BA185" s="10">
        <f>3/24000000*OO[[#This Row],[109 (02JUL1985 12:00:00)-Water Temperature (C)]]*OO[[#This Row],[51]]</f>
        <v>2.8015903485900001E-6</v>
      </c>
      <c r="BB185" s="10">
        <f>3/24000000*OO[[#This Row],[110 (02JUL1985 15:00:00)-Water Temperature (C)]]*OO[[#This Row],[52]]</f>
        <v>2.1194303342127498E-6</v>
      </c>
      <c r="BC185" s="10">
        <f>3/24000000*OO[[#This Row],[111 (02JUL1985 18:00:00)-Water Temperature (C)]]*OO[[#This Row],[53]]</f>
        <v>1.621968306278625E-6</v>
      </c>
      <c r="BD185" s="10">
        <f>3/24000000*OO[[#This Row],[112 (02JUL1985 21:00:00)-Water Temperature (C)]]*OO[[#This Row],[54]]</f>
        <v>1.3113156942568748E-6</v>
      </c>
      <c r="BE185" s="10">
        <f>3/24000000*OO[[#This Row],[113 (03JUL1985 00:00:00)-Water Temperature (C)]]*OO[[#This Row],[55]]</f>
        <v>1.1266163322749999E-6</v>
      </c>
      <c r="BF185" s="10">
        <f>3/24000000*OO[[#This Row],[114 (03JUL1985 03:00:00)-Water Temperature (C)]]*OO[[#This Row],[56]]</f>
        <v>1.044306044661375E-6</v>
      </c>
      <c r="BG185" s="10">
        <f>3/24000000*OO[[#This Row],[115 (03JUL1985 06:00:00)-Water Temperature (C)]]*OO[[#This Row],[57]]</f>
        <v>1.0039157518418748E-6</v>
      </c>
      <c r="BH185" s="10">
        <f>3/24000000*OO[[#This Row],[116 (03JUL1985 09:00:00)-Water Temperature (C)]]*OO[[#This Row],[58]]</f>
        <v>9.6808381282749977E-7</v>
      </c>
      <c r="BI185" s="10">
        <f>3/24000000*OO[[#This Row],[117 (03JUL1985 12:00:00)-Water Temperature (C)]]*OO[[#This Row],[59]]</f>
        <v>9.2517039855674981E-7</v>
      </c>
      <c r="BJ185" s="10">
        <f>3/24000000*OO[[#This Row],[118 (03JUL1985 15:00:00)-Water Temperature (C)]]*OO[[#This Row],[60]]</f>
        <v>8.5967942964374994E-7</v>
      </c>
      <c r="BK185" s="10">
        <f>3/24000000*OO[[#This Row],[119 (03JUL1985 18:00:00)-Water Temperature (C)]]*OO[[#This Row],[61]]</f>
        <v>7.8767549429175005E-7</v>
      </c>
      <c r="BL185" s="10">
        <f>3/24000000*OO[[#This Row],[120 (03JUL1985 21:00:00)-Water Temperature (C)]]*OO[[#This Row],[62]]</f>
        <v>7.2629820282374989E-7</v>
      </c>
      <c r="BM185" s="10">
        <f>3/24000000*OO[[#This Row],[121 (04JUL1985 00:00:00)-Water Temperature (C)]]*OO[[#This Row],[63]]</f>
        <v>6.8070748100549992E-7</v>
      </c>
      <c r="BN185" s="10">
        <f>3/24000000*OO[[#This Row],[122 (04JUL1985 03:00:00)-Water Temperature (C)]]*OO[[#This Row],[64]]</f>
        <v>6.6154432315512497E-7</v>
      </c>
      <c r="BO185" s="10">
        <f>3/24000000*OO[[#This Row],[123 (04JUL1985 06:00:00)-Water Temperature (C)]]*OO[[#This Row],[65]]</f>
        <v>6.4264282815337493E-7</v>
      </c>
      <c r="BP185" s="10">
        <f>3/24000000*OO[[#This Row],[124 (04JUL1985 09:00:00)-Water Temperature (C)]]*OO[[#This Row],[66]]</f>
        <v>6.2482234444525005E-7</v>
      </c>
      <c r="BQ185" s="10">
        <f>3/24000000*OO[[#This Row],[125 (04JUL1985 12:00:00)-Water Temperature (C)]]*OO[[#This Row],[67]]</f>
        <v>5.9215564465900005E-7</v>
      </c>
      <c r="BR185" s="10">
        <f>3/24000000*OO[[#This Row],[126 (04JUL1985 15:00:00)-Water Temperature (C)]]*OO[[#This Row],[68]]</f>
        <v>5.5610102245162501E-7</v>
      </c>
      <c r="BS185" s="10">
        <f>3/24000000*OO[[#This Row],[127 (04JUL1985 18:00:00)-Water Temperature (C)]]*OO[[#This Row],[69]]</f>
        <v>5.2364468441287493E-7</v>
      </c>
      <c r="BT185" s="10">
        <f>3/24000000*OO[[#This Row],[128 (04JUL1985 21:00:00)-Water Temperature (C)]]*OO[[#This Row],[70]]</f>
        <v>4.9699413702899984E-7</v>
      </c>
      <c r="BU185" s="10">
        <f>3/24000000*OO[[#This Row],[129 (05JUL1985 00:00:00)-Water Temperature (C)]]*OO[[#This Row],[71]]</f>
        <v>4.7503056503999994E-7</v>
      </c>
      <c r="BV185" s="10">
        <f>3/24000000*OO[[#This Row],[130 (05JUL1985 03:00:00)-Water Temperature (C)]]*OO[[#This Row],[72]]</f>
        <v>4.6852664497099995E-7</v>
      </c>
      <c r="BW185" s="10">
        <f>3/24000000*OO[[#This Row],[131 (05JUL1985 06:00:00)-Water Temperature (C)]]*OO[[#This Row],[73]]</f>
        <v>4.5803892759624996E-7</v>
      </c>
      <c r="BX185" s="10">
        <f>3/24000000*OO[[#This Row],[132 (05JUL1985 09:00:00)-Water Temperature (C)]]*OO[[#This Row],[74]]</f>
        <v>4.4537781223074997E-7</v>
      </c>
      <c r="BY185" s="10">
        <f>3/24000000*OO[[#This Row],[133 (05JUL1985 12:00:00)-Water Temperature (C)]]*OO[[#This Row],[75]]</f>
        <v>4.2859476627012503E-7</v>
      </c>
      <c r="BZ185" s="10">
        <f>3/24000000*OO[[#This Row],[134 (05JUL1985 15:00:00)-Water Temperature (C)]]*OO[[#This Row],[76]]</f>
        <v>4.0502729606499999E-7</v>
      </c>
      <c r="CA185" s="10">
        <f>3/24000000*OO[[#This Row],[135 (05JUL1985 18:00:00)-Water Temperature (C)]]*OO[[#This Row],[77]]</f>
        <v>3.7727375934999996E-7</v>
      </c>
      <c r="CB185" s="10">
        <f>3/24000000*OO[[#This Row],[136 (05JUL1985 21:00:00)-Water Temperature (C)]]*OO[[#This Row],[78]]</f>
        <v>3.5211064175524993E-7</v>
      </c>
      <c r="CC185" s="10">
        <f>3/24000000*OO[[#This Row],[137 (06JUL1985 00:00:00)-Water Temperature (C)]]*OO[[#This Row],[79]]</f>
        <v>3.3188049261449997E-7</v>
      </c>
      <c r="CD185" s="10">
        <f>3/24000000*OO[[#This Row],[138 (06JUL1985 03:00:00)-Water Temperature (C)]]*OO[[#This Row],[80]]</f>
        <v>3.2745818637400002E-7</v>
      </c>
      <c r="CE185" s="10">
        <f>3/24000000*OO[[#This Row],[139 (06JUL1985 06:00:00)-Water Temperature (C)]]*OO[[#This Row],[81]]</f>
        <v>3.2485274448550002E-7</v>
      </c>
      <c r="CF185" s="10">
        <f>3/24000000*OO[[#This Row],[140 (06JUL1985 09:00:00)-Water Temperature (C)]]*OO[[#This Row],[82]]</f>
        <v>3.2310532729649999E-7</v>
      </c>
      <c r="CG185" s="10">
        <f>3/24000000*OO[[#This Row],[141 (06JUL1985 12:00:00)-Water Temperature (C)]]*OO[[#This Row],[83]]</f>
        <v>3.2192362719749996E-7</v>
      </c>
      <c r="CH185" s="10">
        <f>3/24000000*OO[[#This Row],[142 (06JUL1985 15:00:00)-Water Temperature (C)]]*OO[[#This Row],[84]]</f>
        <v>3.1357819112899998E-7</v>
      </c>
      <c r="CI185" s="10">
        <f>3/24000000*OO[[#This Row],[143 (06JUL1985 18:00:00)-Water Temperature (C)]]*OO[[#This Row],[85]]</f>
        <v>2.9804068496028743E-7</v>
      </c>
      <c r="CJ185" s="10">
        <f>3/24000000*OO[[#This Row],[144 (06JUL1985 21:00:00)-Water Temperature (C)]]*OO[[#This Row],[86]]</f>
        <v>2.8181908527759999E-7</v>
      </c>
      <c r="CK185" s="10">
        <f>3/24000000*OO[[#This Row],[145 (07JUL1985 00:00:00)-Water Temperature (C)]]*OO[[#This Row],[87]]</f>
        <v>2.7113693962724996E-7</v>
      </c>
      <c r="CL185" s="10">
        <f>3/24000000*OO[[#This Row],[146 (07JUL1985 03:00:00)-Water Temperature (C)]]*OO[[#This Row],[88]]</f>
        <v>2.7096458775897498E-7</v>
      </c>
      <c r="CM185" s="10">
        <f>3/24000000*OO[[#This Row],[147 (07JUL1985 06:00:00)-Water Temperature (C)]]*OO[[#This Row],[89]]</f>
        <v>2.7246127224662503E-7</v>
      </c>
      <c r="CN185" s="10">
        <f>3/24000000*OO[[#This Row],[148 (07JUL1985 09:00:00)-Water Temperature (C)]]*OO[[#This Row],[90]]</f>
        <v>2.7023272086667498E-7</v>
      </c>
      <c r="CO185" s="10">
        <f>3/24000000*OO[[#This Row],[149 (07JUL1985 12:00:00)-Water Temperature (C)]]*OO[[#This Row],[91]]</f>
        <v>2.63562816533925E-7</v>
      </c>
      <c r="CP185" s="10">
        <f>3/24000000*OO[[#This Row],[150 (07JUL1985 15:00:00)-Water Temperature (C)]]*OO[[#This Row],[92]]</f>
        <v>2.4988964406116245E-7</v>
      </c>
      <c r="CQ185" s="10">
        <f>3/24000000*OO[[#This Row],[151 (07JUL1985 18:00:00)-Water Temperature (C)]]*OO[[#This Row],[93]]</f>
        <v>2.3457264794804995E-7</v>
      </c>
      <c r="CR185" s="10">
        <f>3/24000000*OO[[#This Row],[152 (07JUL1985 21:00:00)-Water Temperature (C)]]*OO[[#This Row],[94]]</f>
        <v>2.2061770541834998E-7</v>
      </c>
      <c r="CS185" s="10">
        <f>3/24000000*OO[[#This Row],[153 (08JUL1985 00:00:00)-Water Temperature (C)]]*OO[[#This Row],[95]]</f>
        <v>2.0965718571063747E-7</v>
      </c>
      <c r="CT185" s="10">
        <f>3/24000000*OO[[#This Row],[154 (08JUL1985 03:00:00)-Water Temperature (C)]]*OO[[#This Row],[96]]</f>
        <v>2.038953498988125E-7</v>
      </c>
      <c r="CU185" s="10">
        <f>3/24000000*OO[[#This Row],[155 (08JUL1985 06:00:00)-Water Temperature (C)]]*OO[[#This Row],[97]]</f>
        <v>2.02107725210925E-7</v>
      </c>
      <c r="CV185" s="10">
        <f>3/24000000*OO[[#This Row],[156 (08JUL1985 09:00:00)-Water Temperature (C)]]*OO[[#This Row],[98]]</f>
        <v>1.9627114221549999E-7</v>
      </c>
      <c r="CW185" s="10">
        <f>3/24000000*OO[[#This Row],[157 (08JUL1985 12:00:00)-Water Temperature (C)]]*OO[[#This Row],[99]]</f>
        <v>1.8797279871474998E-7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5.2307471853178284E-38</v>
      </c>
      <c r="J186" s="10">
        <f>3/24*OO[[#This Row],[66 (27JUN1985 03:00:00)-Water Temperature (C)]]*OO[[#This Row],[8]]/SUM(OO[8])</f>
        <v>2.769918602079367E-26</v>
      </c>
      <c r="K186" s="10">
        <f>3/24*OO[[#This Row],[67 (27JUN1985 06:00:00)-Water Temperature (C)]]*OO[[#This Row],[9]]/SUM(OO[9])</f>
        <v>1.3049791071897553E-14</v>
      </c>
      <c r="L186" s="10">
        <f>3/24*OO[[#This Row],[68 (27JUN1985 09:00:00)-Water Temperature (C)]]*OO[[#This Row],[10]]/SUM(OO[10])</f>
        <v>3.3689111729832099E-8</v>
      </c>
      <c r="M186" s="10">
        <f>3/24*OO[[#This Row],[69 (27JUN1985 12:00:00)-Water Temperature (C)]]*OO[[#This Row],[11]]/SUM(OO[11])</f>
        <v>2.3351690264766099E-5</v>
      </c>
      <c r="N186" s="10">
        <f>3/24*OO[[#This Row],[70 (27JUN1985 15:00:00)-Water Temperature (C)]]*OO[[#This Row],[12]]/SUM(OO[12])</f>
        <v>1.3849323452802204E-3</v>
      </c>
      <c r="O186" s="10">
        <f>3/24*OO[[#This Row],[71 (27JUN1985 18:00:00)-Water Temperature (C)]]*OO[[#This Row],[13]]/SUM(OO[13])</f>
        <v>1.6424991542372733E-2</v>
      </c>
      <c r="P186" s="10">
        <f>3/24*OO[[#This Row],[72 (27JUN1985 21:00:00)-Water Temperature (C)]]*OO[[#This Row],[14]]/SUM(OO[14])</f>
        <v>5.942777846892152E-2</v>
      </c>
      <c r="Q186" s="10">
        <f>3/24*OO[[#This Row],[73 (28JUN1985 00:00:00)-Water Temperature (C)]]*OO[[#This Row],[15]]/SUM(OO[15])</f>
        <v>8.5605305174991E-2</v>
      </c>
      <c r="R186" s="10">
        <f>3/24*OO[[#This Row],[74 (28JUN1985 03:00:00)-Water Temperature (C)]]*OO[[#This Row],[16]]/SUM(OO[16])</f>
        <v>6.0183550750017495E-2</v>
      </c>
      <c r="S186" s="10">
        <f>3/24*OO[[#This Row],[75 (28JUN1985 06:00:00)-Water Temperature (C)]]*OO[[#This Row],[17]]/SUM(OO[17])</f>
        <v>2.3702863380618732E-2</v>
      </c>
      <c r="T186" s="10">
        <f>3/24*OO[[#This Row],[76 (28JUN1985 09:00:00)-Water Temperature (C)]]*OO[[#This Row],[18]]/SUM(OO[18])</f>
        <v>5.8983447672283067E-3</v>
      </c>
      <c r="U186" s="10">
        <f>3/24*OO[[#This Row],[77 (28JUN1985 12:00:00)-Water Temperature (C)]]*OO[[#This Row],[19]]/SUM(OO[19])</f>
        <v>1.061859957695196E-3</v>
      </c>
      <c r="V186" s="10">
        <f>3/24000000*OO[[#This Row],[78 (28JUN1985 15:00:00)-Water Temperature (C)]]*OO[[#This Row],[20]]</f>
        <v>1.8949203717395002E-4</v>
      </c>
      <c r="W186" s="10">
        <f>3/24000000*OO[[#This Row],[79 (28JUN1985 18:00:00)-Water Temperature (C)]]*OO[[#This Row],[21]]</f>
        <v>7.4033714069000002E-5</v>
      </c>
      <c r="X186" s="10">
        <f>3/24000000*OO[[#This Row],[80 (28JUN1985 21:00:00)-Water Temperature (C)]]*OO[[#This Row],[22]]</f>
        <v>6.3765941686999995E-5</v>
      </c>
      <c r="Y186" s="10">
        <f>3/24000000*OO[[#This Row],[81 (29JUN1985 00:00:00)-Water Temperature (C)]]*OO[[#This Row],[23]]</f>
        <v>6.5881451697037495E-5</v>
      </c>
      <c r="Z186" s="10">
        <f>3/24000000*OO[[#This Row],[82 (29JUN1985 03:00:00)-Water Temperature (C)]]*OO[[#This Row],[24]]</f>
        <v>6.7915251640800011E-5</v>
      </c>
      <c r="AA186" s="10">
        <f>3/24000000*OO[[#This Row],[83 (29JUN1985 06:00:00)-Water Temperature (C)]]*OO[[#This Row],[25]]</f>
        <v>6.730615775375E-5</v>
      </c>
      <c r="AB186" s="10">
        <f>3/24000000*OO[[#This Row],[84 (29JUN1985 09:00:00)-Water Temperature (C)]]*OO[[#This Row],[26]]</f>
        <v>6.3403975298250001E-5</v>
      </c>
      <c r="AC186" s="10">
        <f>3/24000000*OO[[#This Row],[85 (29JUN1985 12:00:00)-Water Temperature (C)]]*OO[[#This Row],[27]]</f>
        <v>5.7983770998625001E-5</v>
      </c>
      <c r="AD186" s="10">
        <f>3/24000000*OO[[#This Row],[86 (29JUN1985 15:00:00)-Water Temperature (C)]]*OO[[#This Row],[28]]</f>
        <v>5.1517253969999987E-5</v>
      </c>
      <c r="AE186" s="10">
        <f>3/24000000*OO[[#This Row],[88 (29JUN1985 21:00:00)-Water Temperature (C)]]*OO[[#This Row],[30]]</f>
        <v>4.0708534164424997E-5</v>
      </c>
      <c r="AF186" s="10">
        <f>3/24000000*OO[[#This Row],[88 (29JUN1985 21:00:00)-Water Temperature (C)]]*OO[[#This Row],[30]]</f>
        <v>4.0708534164424997E-5</v>
      </c>
      <c r="AG186" s="10">
        <f>3/24000000*OO[[#This Row],[89 (30JUN1985 00:00:00)-Water Temperature (C)]]*OO[[#This Row],[31]]</f>
        <v>3.6355451521874997E-5</v>
      </c>
      <c r="AH186" s="10">
        <f>3/24000000*OO[[#This Row],[90 (30JUN1985 03:00:00)-Water Temperature (C)]]*OO[[#This Row],[32]]</f>
        <v>3.309713838605E-5</v>
      </c>
      <c r="AI186" s="10">
        <f>3/24000000*OO[[#This Row],[91 (30JUN1985 06:00:00)-Water Temperature (C)]]*OO[[#This Row],[33]]</f>
        <v>3.0400570325049998E-5</v>
      </c>
      <c r="AJ186" s="10">
        <f>3/24000000*OO[[#This Row],[92 (30JUN1985 09:00:00)-Water Temperature (C)]]*OO[[#This Row],[34]]</f>
        <v>2.7824034575837503E-5</v>
      </c>
      <c r="AK186" s="10">
        <f>3/24000000*OO[[#This Row],[93 (30JUN1985 12:00:00)-Water Temperature (C)]]*OO[[#This Row],[35]]</f>
        <v>2.510990219589E-5</v>
      </c>
      <c r="AL186" s="10">
        <f>3/24000000*OO[[#This Row],[94 (30JUN1985 15:00:00)-Water Temperature (C)]]*OO[[#This Row],[36]]</f>
        <v>2.2101361878821248E-5</v>
      </c>
      <c r="AM186" s="10">
        <f>3/24000000*OO[[#This Row],[95 (30JUN1985 18:00:00)-Water Temperature (C)]]*OO[[#This Row],[37]]</f>
        <v>1.9186609792772499E-5</v>
      </c>
      <c r="AN186" s="10">
        <f>3/24000000*OO[[#This Row],[96 (30JUN1985 21:00:00)-Water Temperature (C)]]*OO[[#This Row],[38]]</f>
        <v>1.6810224806690001E-5</v>
      </c>
      <c r="AO186" s="10">
        <f>3/24000000*OO[[#This Row],[97 (01JUL1985 00:00:00)-Water Temperature (C)]]*OO[[#This Row],[39]]</f>
        <v>1.5040282100360001E-5</v>
      </c>
      <c r="AP186" s="10">
        <f>3/24000000*OO[[#This Row],[98 (01JUL1985 03:00:00)-Water Temperature (C)]]*OO[[#This Row],[40]]</f>
        <v>1.410854391815625E-5</v>
      </c>
      <c r="AQ186" s="10">
        <f>3/24000000*OO[[#This Row],[99 (01JUL1985 06:00:00)-Water Temperature (C)]]*OO[[#This Row],[41]]</f>
        <v>1.3196724882675E-5</v>
      </c>
      <c r="AR186" s="10">
        <f>3/24000000*OO[[#This Row],[100 (01JUL1985 09:00:00)-Water Temperature (C)]]*OO[[#This Row],[42]]</f>
        <v>1.2127219991835E-5</v>
      </c>
      <c r="AS186" s="10">
        <f>3/24000000*OO[[#This Row],[101 (01JUL1985 12:00:00)-Water Temperature (C)]]*OO[[#This Row],[43]]</f>
        <v>1.0861087466600001E-5</v>
      </c>
      <c r="AT186" s="10">
        <f>3/24000000*OO[[#This Row],[102 (01JUL1985 15:00:00)-Water Temperature (C)]]*OO[[#This Row],[44]]</f>
        <v>9.4689220204424984E-6</v>
      </c>
      <c r="AU186" s="10">
        <f>3/24000000*OO[[#This Row],[103 (01JUL1985 18:00:00)-Water Temperature (C)]]*OO[[#This Row],[45]]</f>
        <v>8.1246850661699997E-6</v>
      </c>
      <c r="AV186" s="10">
        <f>3/24000000*OO[[#This Row],[104 (01JUL1985 21:00:00)-Water Temperature (C)]]*OO[[#This Row],[46]]</f>
        <v>6.9723813583375001E-6</v>
      </c>
      <c r="AW186" s="10">
        <f>3/24000000*OO[[#This Row],[105 (02JUL1985 00:00:00)-Water Temperature (C)]]*OO[[#This Row],[47]]</f>
        <v>6.0585037368987499E-6</v>
      </c>
      <c r="AX186" s="10">
        <f>3/24000000*OO[[#This Row],[106 (02JUL1985 03:00:00)-Water Temperature (C)]]*OO[[#This Row],[48]]</f>
        <v>5.4158451789600001E-6</v>
      </c>
      <c r="AY186" s="10">
        <f>3/24000000*OO[[#This Row],[107 (02JUL1985 06:00:00)-Water Temperature (C)]]*OO[[#This Row],[49]]</f>
        <v>4.6955207236725002E-6</v>
      </c>
      <c r="AZ186" s="10">
        <f>3/24000000*OO[[#This Row],[108 (02JUL1985 09:00:00)-Water Temperature (C)]]*OO[[#This Row],[50]]</f>
        <v>3.8632132400175E-6</v>
      </c>
      <c r="BA186" s="10">
        <f>3/24000000*OO[[#This Row],[109 (02JUL1985 12:00:00)-Water Temperature (C)]]*OO[[#This Row],[51]]</f>
        <v>3.0240613246000003E-6</v>
      </c>
      <c r="BB186" s="10">
        <f>3/24000000*OO[[#This Row],[110 (02JUL1985 15:00:00)-Water Temperature (C)]]*OO[[#This Row],[52]]</f>
        <v>2.2875479052854998E-6</v>
      </c>
      <c r="BC186" s="10">
        <f>3/24000000*OO[[#This Row],[111 (02JUL1985 18:00:00)-Water Temperature (C)]]*OO[[#This Row],[53]]</f>
        <v>1.7413785933719998E-6</v>
      </c>
      <c r="BD186" s="10">
        <f>3/24000000*OO[[#This Row],[112 (02JUL1985 21:00:00)-Water Temperature (C)]]*OO[[#This Row],[54]]</f>
        <v>1.397597016154625E-6</v>
      </c>
      <c r="BE186" s="10">
        <f>3/24000000*OO[[#This Row],[113 (03JUL1985 00:00:00)-Water Temperature (C)]]*OO[[#This Row],[55]]</f>
        <v>1.1915167031960001E-6</v>
      </c>
      <c r="BF186" s="10">
        <f>3/24000000*OO[[#This Row],[114 (03JUL1985 03:00:00)-Water Temperature (C)]]*OO[[#This Row],[56]]</f>
        <v>1.0985280212666251E-6</v>
      </c>
      <c r="BG186" s="10">
        <f>3/24000000*OO[[#This Row],[115 (03JUL1985 06:00:00)-Water Temperature (C)]]*OO[[#This Row],[57]]</f>
        <v>1.0525878118769999E-6</v>
      </c>
      <c r="BH186" s="10">
        <f>3/24000000*OO[[#This Row],[116 (03JUL1985 09:00:00)-Water Temperature (C)]]*OO[[#This Row],[58]]</f>
        <v>1.0146464385206249E-6</v>
      </c>
      <c r="BI186" s="10">
        <f>3/24000000*OO[[#This Row],[117 (03JUL1985 12:00:00)-Water Temperature (C)]]*OO[[#This Row],[59]]</f>
        <v>9.7059371281274985E-7</v>
      </c>
      <c r="BJ186" s="10">
        <f>3/24000000*OO[[#This Row],[118 (03JUL1985 15:00:00)-Water Temperature (C)]]*OO[[#This Row],[60]]</f>
        <v>9.0260774852512495E-7</v>
      </c>
      <c r="BK186" s="10">
        <f>3/24000000*OO[[#This Row],[119 (03JUL1985 18:00:00)-Water Temperature (C)]]*OO[[#This Row],[61]]</f>
        <v>8.2698906709999999E-7</v>
      </c>
      <c r="BL186" s="10">
        <f>3/24000000*OO[[#This Row],[120 (03JUL1985 21:00:00)-Water Temperature (C)]]*OO[[#This Row],[62]]</f>
        <v>7.6172716999749991E-7</v>
      </c>
      <c r="BM186" s="10">
        <f>3/24000000*OO[[#This Row],[121 (04JUL1985 00:00:00)-Water Temperature (C)]]*OO[[#This Row],[63]]</f>
        <v>7.1245587076862498E-7</v>
      </c>
      <c r="BN186" s="10">
        <f>3/24000000*OO[[#This Row],[122 (04JUL1985 03:00:00)-Water Temperature (C)]]*OO[[#This Row],[64]]</f>
        <v>6.9135892308612496E-7</v>
      </c>
      <c r="BO186" s="10">
        <f>3/24000000*OO[[#This Row],[123 (04JUL1985 06:00:00)-Water Temperature (C)]]*OO[[#This Row],[65]]</f>
        <v>6.7127403008899993E-7</v>
      </c>
      <c r="BP186" s="10">
        <f>3/24000000*OO[[#This Row],[124 (04JUL1985 09:00:00)-Water Temperature (C)]]*OO[[#This Row],[66]]</f>
        <v>6.5339103780700001E-7</v>
      </c>
      <c r="BQ186" s="10">
        <f>3/24000000*OO[[#This Row],[125 (04JUL1985 12:00:00)-Water Temperature (C)]]*OO[[#This Row],[67]]</f>
        <v>6.2058867179999998E-7</v>
      </c>
      <c r="BR186" s="10">
        <f>3/24000000*OO[[#This Row],[126 (04JUL1985 15:00:00)-Water Temperature (C)]]*OO[[#This Row],[68]]</f>
        <v>5.8314876880499995E-7</v>
      </c>
      <c r="BS186" s="10">
        <f>3/24000000*OO[[#This Row],[127 (04JUL1985 18:00:00)-Water Temperature (C)]]*OO[[#This Row],[69]]</f>
        <v>5.4919053273699991E-7</v>
      </c>
      <c r="BT186" s="10">
        <f>3/24000000*OO[[#This Row],[128 (04JUL1985 21:00:00)-Water Temperature (C)]]*OO[[#This Row],[70]]</f>
        <v>5.20466747953125E-7</v>
      </c>
      <c r="BU186" s="10">
        <f>3/24000000*OO[[#This Row],[129 (05JUL1985 00:00:00)-Water Temperature (C)]]*OO[[#This Row],[71]]</f>
        <v>4.9697901556125003E-7</v>
      </c>
      <c r="BV186" s="10">
        <f>3/24000000*OO[[#This Row],[130 (05JUL1985 03:00:00)-Water Temperature (C)]]*OO[[#This Row],[72]]</f>
        <v>4.8959844833249995E-7</v>
      </c>
      <c r="BW186" s="10">
        <f>3/24000000*OO[[#This Row],[131 (05JUL1985 06:00:00)-Water Temperature (C)]]*OO[[#This Row],[73]]</f>
        <v>4.7856856586700001E-7</v>
      </c>
      <c r="BX186" s="10">
        <f>3/24000000*OO[[#This Row],[132 (05JUL1985 09:00:00)-Water Temperature (C)]]*OO[[#This Row],[74]]</f>
        <v>4.6552348374E-7</v>
      </c>
      <c r="BY186" s="10">
        <f>3/24000000*OO[[#This Row],[133 (05JUL1985 12:00:00)-Water Temperature (C)]]*OO[[#This Row],[75]]</f>
        <v>4.4854733892837496E-7</v>
      </c>
      <c r="BZ186" s="10">
        <f>3/24000000*OO[[#This Row],[134 (05JUL1985 15:00:00)-Water Temperature (C)]]*OO[[#This Row],[76]]</f>
        <v>4.2420581653037495E-7</v>
      </c>
      <c r="CA186" s="10">
        <f>3/24000000*OO[[#This Row],[135 (05JUL1985 18:00:00)-Water Temperature (C)]]*OO[[#This Row],[77]]</f>
        <v>3.9540484422899997E-7</v>
      </c>
      <c r="CB186" s="10">
        <f>3/24000000*OO[[#This Row],[136 (05JUL1985 21:00:00)-Water Temperature (C)]]*OO[[#This Row],[78]]</f>
        <v>3.6887173517137498E-7</v>
      </c>
      <c r="CC186" s="10">
        <f>3/24000000*OO[[#This Row],[137 (06JUL1985 00:00:00)-Water Temperature (C)]]*OO[[#This Row],[79]]</f>
        <v>3.4754335428124998E-7</v>
      </c>
      <c r="CD186" s="10">
        <f>3/24000000*OO[[#This Row],[138 (06JUL1985 03:00:00)-Water Temperature (C)]]*OO[[#This Row],[80]]</f>
        <v>3.4238187559174997E-7</v>
      </c>
      <c r="CE186" s="10">
        <f>3/24000000*OO[[#This Row],[139 (06JUL1985 06:00:00)-Water Temperature (C)]]*OO[[#This Row],[81]]</f>
        <v>3.3922947823199996E-7</v>
      </c>
      <c r="CF186" s="10">
        <f>3/24000000*OO[[#This Row],[140 (06JUL1985 09:00:00)-Water Temperature (C)]]*OO[[#This Row],[82]]</f>
        <v>3.3737807418124999E-7</v>
      </c>
      <c r="CG186" s="10">
        <f>3/24000000*OO[[#This Row],[141 (06JUL1985 12:00:00)-Water Temperature (C)]]*OO[[#This Row],[83]]</f>
        <v>3.3634843136625E-7</v>
      </c>
      <c r="CH186" s="10">
        <f>3/24000000*OO[[#This Row],[142 (06JUL1985 15:00:00)-Water Temperature (C)]]*OO[[#This Row],[84]]</f>
        <v>3.2788750640624998E-7</v>
      </c>
      <c r="CI186" s="10">
        <f>3/24000000*OO[[#This Row],[143 (06JUL1985 18:00:00)-Water Temperature (C)]]*OO[[#This Row],[85]]</f>
        <v>3.1164482784599998E-7</v>
      </c>
      <c r="CJ186" s="10">
        <f>3/24000000*OO[[#This Row],[144 (06JUL1985 21:00:00)-Water Temperature (C)]]*OO[[#This Row],[86]]</f>
        <v>2.9479999858953748E-7</v>
      </c>
      <c r="CK186" s="10">
        <f>3/24000000*OO[[#This Row],[145 (07JUL1985 00:00:00)-Water Temperature (C)]]*OO[[#This Row],[87]]</f>
        <v>2.8338311088325E-7</v>
      </c>
      <c r="CL186" s="10">
        <f>3/24000000*OO[[#This Row],[146 (07JUL1985 03:00:00)-Water Temperature (C)]]*OO[[#This Row],[88]]</f>
        <v>2.829054130142E-7</v>
      </c>
      <c r="CM186" s="10">
        <f>3/24000000*OO[[#This Row],[147 (07JUL1985 06:00:00)-Water Temperature (C)]]*OO[[#This Row],[89]]</f>
        <v>2.8433777394959999E-7</v>
      </c>
      <c r="CN186" s="10">
        <f>3/24000000*OO[[#This Row],[148 (07JUL1985 09:00:00)-Water Temperature (C)]]*OO[[#This Row],[90]]</f>
        <v>2.8235693074368749E-7</v>
      </c>
      <c r="CO186" s="10">
        <f>3/24000000*OO[[#This Row],[149 (07JUL1985 12:00:00)-Water Temperature (C)]]*OO[[#This Row],[91]]</f>
        <v>2.7593202005102498E-7</v>
      </c>
      <c r="CP186" s="10">
        <f>3/24000000*OO[[#This Row],[150 (07JUL1985 15:00:00)-Water Temperature (C)]]*OO[[#This Row],[92]]</f>
        <v>2.6193996567562504E-7</v>
      </c>
      <c r="CQ186" s="10">
        <f>3/24000000*OO[[#This Row],[151 (07JUL1985 18:00:00)-Water Temperature (C)]]*OO[[#This Row],[93]]</f>
        <v>2.4587717440509996E-7</v>
      </c>
      <c r="CR186" s="10">
        <f>3/24000000*OO[[#This Row],[152 (07JUL1985 21:00:00)-Water Temperature (C)]]*OO[[#This Row],[94]]</f>
        <v>2.3118400721225001E-7</v>
      </c>
      <c r="CS186" s="10">
        <f>3/24000000*OO[[#This Row],[153 (08JUL1985 00:00:00)-Water Temperature (C)]]*OO[[#This Row],[95]]</f>
        <v>2.193666860952E-7</v>
      </c>
      <c r="CT186" s="10">
        <f>3/24000000*OO[[#This Row],[154 (08JUL1985 03:00:00)-Water Temperature (C)]]*OO[[#This Row],[96]]</f>
        <v>2.1300219235652495E-7</v>
      </c>
      <c r="CU186" s="10">
        <f>3/24000000*OO[[#This Row],[155 (08JUL1985 06:00:00)-Water Temperature (C)]]*OO[[#This Row],[97]]</f>
        <v>2.1121633895040002E-7</v>
      </c>
      <c r="CV186" s="10">
        <f>3/24000000*OO[[#This Row],[156 (08JUL1985 09:00:00)-Water Temperature (C)]]*OO[[#This Row],[98]]</f>
        <v>2.0533385082733749E-7</v>
      </c>
      <c r="CW186" s="10">
        <f>3/24000000*OO[[#This Row],[157 (08JUL1985 12:00:00)-Water Temperature (C)]]*OO[[#This Row],[99]]</f>
        <v>1.96992512892875E-7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8.8150210395244449E-39</v>
      </c>
      <c r="J187" s="10">
        <f>3/24*OO[[#This Row],[66 (27JUN1985 03:00:00)-Water Temperature (C)]]*OO[[#This Row],[8]]/SUM(OO[8])</f>
        <v>4.4634414755067509E-27</v>
      </c>
      <c r="K187" s="10">
        <f>3/24*OO[[#This Row],[67 (27JUN1985 06:00:00)-Water Temperature (C)]]*OO[[#This Row],[9]]/SUM(OO[9])</f>
        <v>2.0950977543098852E-15</v>
      </c>
      <c r="L187" s="10">
        <f>3/24*OO[[#This Row],[68 (27JUN1985 09:00:00)-Water Temperature (C)]]*OO[[#This Row],[10]]/SUM(OO[10])</f>
        <v>1.7071906526899034E-8</v>
      </c>
      <c r="M187" s="10">
        <f>3/24*OO[[#This Row],[69 (27JUN1985 12:00:00)-Water Temperature (C)]]*OO[[#This Row],[11]]/SUM(OO[11])</f>
        <v>1.5134569499653313E-5</v>
      </c>
      <c r="N187" s="10">
        <f>3/24*OO[[#This Row],[70 (27JUN1985 15:00:00)-Water Temperature (C)]]*OO[[#This Row],[12]]/SUM(OO[12])</f>
        <v>1.0501795849839277E-3</v>
      </c>
      <c r="O187" s="10">
        <f>3/24*OO[[#This Row],[71 (27JUN1985 18:00:00)-Water Temperature (C)]]*OO[[#This Row],[13]]/SUM(OO[13])</f>
        <v>1.4061305498383227E-2</v>
      </c>
      <c r="P187" s="10">
        <f>3/24*OO[[#This Row],[72 (27JUN1985 21:00:00)-Water Temperature (C)]]*OO[[#This Row],[14]]/SUM(OO[14])</f>
        <v>5.6315123799292842E-2</v>
      </c>
      <c r="Q187" s="10">
        <f>3/24*OO[[#This Row],[73 (28JUN1985 00:00:00)-Water Temperature (C)]]*OO[[#This Row],[15]]/SUM(OO[15])</f>
        <v>8.8533983444612913E-2</v>
      </c>
      <c r="R187" s="10">
        <f>3/24*OO[[#This Row],[74 (28JUN1985 03:00:00)-Water Temperature (C)]]*OO[[#This Row],[16]]/SUM(OO[16])</f>
        <v>6.694487893497636E-2</v>
      </c>
      <c r="S187" s="10">
        <f>3/24*OO[[#This Row],[75 (28JUN1985 06:00:00)-Water Temperature (C)]]*OO[[#This Row],[17]]/SUM(OO[17])</f>
        <v>2.8084995440733548E-2</v>
      </c>
      <c r="T187" s="10">
        <f>3/24*OO[[#This Row],[76 (28JUN1985 09:00:00)-Water Temperature (C)]]*OO[[#This Row],[18]]/SUM(OO[18])</f>
        <v>7.3552828914064021E-3</v>
      </c>
      <c r="U187" s="10">
        <f>3/24*OO[[#This Row],[77 (28JUN1985 12:00:00)-Water Temperature (C)]]*OO[[#This Row],[19]]/SUM(OO[19])</f>
        <v>1.3666455600257481E-3</v>
      </c>
      <c r="V187" s="10">
        <f>3/24000000*OO[[#This Row],[78 (28JUN1985 15:00:00)-Water Temperature (C)]]*OO[[#This Row],[20]]</f>
        <v>2.3574360992122497E-4</v>
      </c>
      <c r="W187" s="10">
        <f>3/24000000*OO[[#This Row],[79 (28JUN1985 18:00:00)-Water Temperature (C)]]*OO[[#This Row],[21]]</f>
        <v>8.079944286778751E-5</v>
      </c>
      <c r="X187" s="10">
        <f>3/24000000*OO[[#This Row],[80 (28JUN1985 21:00:00)-Water Temperature (C)]]*OO[[#This Row],[22]]</f>
        <v>6.5585737368374994E-5</v>
      </c>
      <c r="Y187" s="10">
        <f>3/24000000*OO[[#This Row],[81 (29JUN1985 00:00:00)-Water Temperature (C)]]*OO[[#This Row],[23]]</f>
        <v>6.7344392564412493E-5</v>
      </c>
      <c r="Z187" s="10">
        <f>3/24000000*OO[[#This Row],[82 (29JUN1985 03:00:00)-Water Temperature (C)]]*OO[[#This Row],[24]]</f>
        <v>6.9695677804349989E-5</v>
      </c>
      <c r="AA187" s="10">
        <f>3/24000000*OO[[#This Row],[83 (29JUN1985 06:00:00)-Water Temperature (C)]]*OO[[#This Row],[25]]</f>
        <v>6.9409979272250013E-5</v>
      </c>
      <c r="AB187" s="10">
        <f>3/24000000*OO[[#This Row],[84 (29JUN1985 09:00:00)-Water Temperature (C)]]*OO[[#This Row],[26]]</f>
        <v>6.5587526445375012E-5</v>
      </c>
      <c r="AC187" s="10">
        <f>3/24000000*OO[[#This Row],[85 (29JUN1985 12:00:00)-Water Temperature (C)]]*OO[[#This Row],[27]]</f>
        <v>6.0044228730499991E-5</v>
      </c>
      <c r="AD187" s="10">
        <f>3/24000000*OO[[#This Row],[86 (29JUN1985 15:00:00)-Water Temperature (C)]]*OO[[#This Row],[28]]</f>
        <v>5.3348281081312507E-5</v>
      </c>
      <c r="AE187" s="10">
        <f>3/24000000*OO[[#This Row],[88 (29JUN1985 21:00:00)-Water Temperature (C)]]*OO[[#This Row],[30]]</f>
        <v>4.2039770022999989E-5</v>
      </c>
      <c r="AF187" s="10">
        <f>3/24000000*OO[[#This Row],[88 (29JUN1985 21:00:00)-Water Temperature (C)]]*OO[[#This Row],[30]]</f>
        <v>4.2039770022999989E-5</v>
      </c>
      <c r="AG187" s="10">
        <f>3/24000000*OO[[#This Row],[89 (30JUN1985 00:00:00)-Water Temperature (C)]]*OO[[#This Row],[31]]</f>
        <v>3.7542474130600003E-5</v>
      </c>
      <c r="AH187" s="10">
        <f>3/24000000*OO[[#This Row],[90 (30JUN1985 03:00:00)-Water Temperature (C)]]*OO[[#This Row],[32]]</f>
        <v>3.4177717107199998E-5</v>
      </c>
      <c r="AI187" s="10">
        <f>3/24000000*OO[[#This Row],[91 (30JUN1985 06:00:00)-Water Temperature (C)]]*OO[[#This Row],[33]]</f>
        <v>3.1405391981499995E-5</v>
      </c>
      <c r="AJ187" s="10">
        <f>3/24000000*OO[[#This Row],[92 (30JUN1985 09:00:00)-Water Temperature (C)]]*OO[[#This Row],[34]]</f>
        <v>2.8775134803537498E-5</v>
      </c>
      <c r="AK187" s="10">
        <f>3/24000000*OO[[#This Row],[93 (30JUN1985 12:00:00)-Water Temperature (C)]]*OO[[#This Row],[35]]</f>
        <v>2.6006659967389994E-5</v>
      </c>
      <c r="AL187" s="10">
        <f>3/24000000*OO[[#This Row],[94 (30JUN1985 15:00:00)-Water Temperature (C)]]*OO[[#This Row],[36]]</f>
        <v>2.2916069544724995E-5</v>
      </c>
      <c r="AM187" s="10">
        <f>3/24000000*OO[[#This Row],[95 (30JUN1985 18:00:00)-Water Temperature (C)]]*OO[[#This Row],[37]]</f>
        <v>1.9893616770494998E-5</v>
      </c>
      <c r="AN187" s="10">
        <f>3/24000000*OO[[#This Row],[96 (30JUN1985 21:00:00)-Water Temperature (C)]]*OO[[#This Row],[38]]</f>
        <v>1.7414876110100001E-5</v>
      </c>
      <c r="AO187" s="10">
        <f>3/24000000*OO[[#This Row],[97 (01JUL1985 00:00:00)-Water Temperature (C)]]*OO[[#This Row],[39]]</f>
        <v>1.5557663782485002E-5</v>
      </c>
      <c r="AP187" s="10">
        <f>3/24000000*OO[[#This Row],[98 (01JUL1985 03:00:00)-Water Temperature (C)]]*OO[[#This Row],[40]]</f>
        <v>1.4576747223687499E-5</v>
      </c>
      <c r="AQ187" s="10">
        <f>3/24000000*OO[[#This Row],[99 (01JUL1985 06:00:00)-Water Temperature (C)]]*OO[[#This Row],[41]]</f>
        <v>1.3637764823234998E-5</v>
      </c>
      <c r="AR187" s="10">
        <f>3/24000000*OO[[#This Row],[100 (01JUL1985 09:00:00)-Water Temperature (C)]]*OO[[#This Row],[42]]</f>
        <v>1.2552011221218749E-5</v>
      </c>
      <c r="AS187" s="10">
        <f>3/24000000*OO[[#This Row],[101 (01JUL1985 12:00:00)-Water Temperature (C)]]*OO[[#This Row],[43]]</f>
        <v>1.1267382274619998E-5</v>
      </c>
      <c r="AT187" s="10">
        <f>3/24000000*OO[[#This Row],[102 (01JUL1985 15:00:00)-Water Temperature (C)]]*OO[[#This Row],[44]]</f>
        <v>9.8436997631774995E-6</v>
      </c>
      <c r="AU187" s="10">
        <f>3/24000000*OO[[#This Row],[103 (01JUL1985 18:00:00)-Water Temperature (C)]]*OO[[#This Row],[45]]</f>
        <v>8.4539683863249982E-6</v>
      </c>
      <c r="AV187" s="10">
        <f>3/24000000*OO[[#This Row],[104 (01JUL1985 21:00:00)-Water Temperature (C)]]*OO[[#This Row],[46]]</f>
        <v>7.2541042056600001E-6</v>
      </c>
      <c r="AW187" s="10">
        <f>3/24000000*OO[[#This Row],[105 (02JUL1985 00:00:00)-Water Temperature (C)]]*OO[[#This Row],[47]]</f>
        <v>6.3027703439999992E-6</v>
      </c>
      <c r="AX187" s="10">
        <f>3/24000000*OO[[#This Row],[106 (02JUL1985 03:00:00)-Water Temperature (C)]]*OO[[#This Row],[48]]</f>
        <v>5.6453146105125001E-6</v>
      </c>
      <c r="AY187" s="10">
        <f>3/24000000*OO[[#This Row],[107 (02JUL1985 06:00:00)-Water Temperature (C)]]*OO[[#This Row],[49]]</f>
        <v>4.9188861155037493E-6</v>
      </c>
      <c r="AZ187" s="10">
        <f>3/24000000*OO[[#This Row],[108 (02JUL1985 09:00:00)-Water Temperature (C)]]*OO[[#This Row],[50]]</f>
        <v>4.0753634296524993E-6</v>
      </c>
      <c r="BA187" s="10">
        <f>3/24000000*OO[[#This Row],[109 (02JUL1985 12:00:00)-Water Temperature (C)]]*OO[[#This Row],[51]]</f>
        <v>3.2077553259412498E-6</v>
      </c>
      <c r="BB187" s="10">
        <f>3/24000000*OO[[#This Row],[110 (02JUL1985 15:00:00)-Water Temperature (C)]]*OO[[#This Row],[52]]</f>
        <v>2.4279079426030001E-6</v>
      </c>
      <c r="BC187" s="10">
        <f>3/24000000*OO[[#This Row],[111 (02JUL1985 18:00:00)-Water Temperature (C)]]*OO[[#This Row],[53]]</f>
        <v>1.8395007625252499E-6</v>
      </c>
      <c r="BD187" s="10">
        <f>3/24000000*OO[[#This Row],[112 (02JUL1985 21:00:00)-Water Temperature (C)]]*OO[[#This Row],[54]]</f>
        <v>1.4653109253828749E-6</v>
      </c>
      <c r="BE187" s="10">
        <f>3/24000000*OO[[#This Row],[113 (03JUL1985 00:00:00)-Water Temperature (C)]]*OO[[#This Row],[55]]</f>
        <v>1.239522889755375E-6</v>
      </c>
      <c r="BF187" s="10">
        <f>3/24000000*OO[[#This Row],[114 (03JUL1985 03:00:00)-Water Temperature (C)]]*OO[[#This Row],[56]]</f>
        <v>1.1359516741697499E-6</v>
      </c>
      <c r="BG187" s="10">
        <f>3/24000000*OO[[#This Row],[115 (03JUL1985 06:00:00)-Water Temperature (C)]]*OO[[#This Row],[57]]</f>
        <v>1.0844784712439998E-6</v>
      </c>
      <c r="BH187" s="10">
        <f>3/24000000*OO[[#This Row],[116 (03JUL1985 09:00:00)-Water Temperature (C)]]*OO[[#This Row],[58]]</f>
        <v>1.0447329781949998E-6</v>
      </c>
      <c r="BI187" s="10">
        <f>3/24000000*OO[[#This Row],[117 (03JUL1985 12:00:00)-Water Temperature (C)]]*OO[[#This Row],[59]]</f>
        <v>1.00022689094125E-6</v>
      </c>
      <c r="BJ187" s="10">
        <f>3/24000000*OO[[#This Row],[118 (03JUL1985 15:00:00)-Water Temperature (C)]]*OO[[#This Row],[60]]</f>
        <v>9.3106040513687493E-7</v>
      </c>
      <c r="BK187" s="10">
        <f>3/24000000*OO[[#This Row],[119 (03JUL1985 18:00:00)-Water Temperature (C)]]*OO[[#This Row],[61]]</f>
        <v>8.5316887298937513E-7</v>
      </c>
      <c r="BL187" s="10">
        <f>3/24000000*OO[[#This Row],[120 (03JUL1985 21:00:00)-Water Temperature (C)]]*OO[[#This Row],[62]]</f>
        <v>7.8504863288950002E-7</v>
      </c>
      <c r="BM187" s="10">
        <f>3/24000000*OO[[#This Row],[121 (04JUL1985 00:00:00)-Water Temperature (C)]]*OO[[#This Row],[63]]</f>
        <v>7.327896353189999E-7</v>
      </c>
      <c r="BN187" s="10">
        <f>3/24000000*OO[[#This Row],[122 (04JUL1985 03:00:00)-Water Temperature (C)]]*OO[[#This Row],[64]]</f>
        <v>7.0989056160399996E-7</v>
      </c>
      <c r="BO187" s="10">
        <f>3/24000000*OO[[#This Row],[123 (04JUL1985 06:00:00)-Water Temperature (C)]]*OO[[#This Row],[65]]</f>
        <v>6.8888635429487497E-7</v>
      </c>
      <c r="BP187" s="10">
        <f>3/24000000*OO[[#This Row],[124 (04JUL1985 09:00:00)-Water Temperature (C)]]*OO[[#This Row],[66]]</f>
        <v>6.7112099183500004E-7</v>
      </c>
      <c r="BQ187" s="10">
        <f>3/24000000*OO[[#This Row],[125 (04JUL1985 12:00:00)-Water Temperature (C)]]*OO[[#This Row],[67]]</f>
        <v>6.3885337094137492E-7</v>
      </c>
      <c r="BR187" s="10">
        <f>3/24000000*OO[[#This Row],[126 (04JUL1985 15:00:00)-Water Temperature (C)]]*OO[[#This Row],[68]]</f>
        <v>6.00715194378375E-7</v>
      </c>
      <c r="BS187" s="10">
        <f>3/24000000*OO[[#This Row],[127 (04JUL1985 18:00:00)-Water Temperature (C)]]*OO[[#This Row],[69]]</f>
        <v>5.6591474676300005E-7</v>
      </c>
      <c r="BT187" s="10">
        <f>3/24000000*OO[[#This Row],[128 (04JUL1985 21:00:00)-Water Temperature (C)]]*OO[[#This Row],[70]]</f>
        <v>5.3556478284249999E-7</v>
      </c>
      <c r="BU187" s="10">
        <f>3/24000000*OO[[#This Row],[129 (05JUL1985 00:00:00)-Water Temperature (C)]]*OO[[#This Row],[71]]</f>
        <v>5.1085276051949992E-7</v>
      </c>
      <c r="BV187" s="10">
        <f>3/24000000*OO[[#This Row],[130 (05JUL1985 03:00:00)-Water Temperature (C)]]*OO[[#This Row],[72]]</f>
        <v>5.02653955627125E-7</v>
      </c>
      <c r="BW187" s="10">
        <f>3/24000000*OO[[#This Row],[131 (05JUL1985 06:00:00)-Water Temperature (C)]]*OO[[#This Row],[73]]</f>
        <v>4.9122294974637502E-7</v>
      </c>
      <c r="BX187" s="10">
        <f>3/24000000*OO[[#This Row],[132 (05JUL1985 09:00:00)-Water Temperature (C)]]*OO[[#This Row],[74]]</f>
        <v>4.7796224580000003E-7</v>
      </c>
      <c r="BY187" s="10">
        <f>3/24000000*OO[[#This Row],[133 (05JUL1985 12:00:00)-Water Temperature (C)]]*OO[[#This Row],[75]]</f>
        <v>4.6114432408887496E-7</v>
      </c>
      <c r="BZ187" s="10">
        <f>3/24000000*OO[[#This Row],[134 (05JUL1985 15:00:00)-Water Temperature (C)]]*OO[[#This Row],[76]]</f>
        <v>4.3648276144199996E-7</v>
      </c>
      <c r="CA187" s="10">
        <f>3/24000000*OO[[#This Row],[135 (05JUL1985 18:00:00)-Water Temperature (C)]]*OO[[#This Row],[77]]</f>
        <v>4.0714921841199991E-7</v>
      </c>
      <c r="CB187" s="10">
        <f>3/24000000*OO[[#This Row],[136 (05JUL1985 21:00:00)-Water Temperature (C)]]*OO[[#This Row],[78]]</f>
        <v>3.7968633618574996E-7</v>
      </c>
      <c r="CC187" s="10">
        <f>3/24000000*OO[[#This Row],[137 (06JUL1985 00:00:00)-Water Temperature (C)]]*OO[[#This Row],[79]]</f>
        <v>3.5761738130250005E-7</v>
      </c>
      <c r="CD187" s="10">
        <f>3/24000000*OO[[#This Row],[138 (06JUL1985 03:00:00)-Water Temperature (C)]]*OO[[#This Row],[80]]</f>
        <v>3.5170600912499998E-7</v>
      </c>
      <c r="CE187" s="10">
        <f>3/24000000*OO[[#This Row],[139 (06JUL1985 06:00:00)-Water Temperature (C)]]*OO[[#This Row],[81]]</f>
        <v>3.4804606551924995E-7</v>
      </c>
      <c r="CF187" s="10">
        <f>3/24000000*OO[[#This Row],[140 (06JUL1985 09:00:00)-Water Temperature (C)]]*OO[[#This Row],[82]]</f>
        <v>3.4601654018999999E-7</v>
      </c>
      <c r="CG187" s="10">
        <f>3/24000000*OO[[#This Row],[141 (06JUL1985 12:00:00)-Water Temperature (C)]]*OO[[#This Row],[83]]</f>
        <v>3.4514670807662494E-7</v>
      </c>
      <c r="CH187" s="10">
        <f>3/24000000*OO[[#This Row],[142 (06JUL1985 15:00:00)-Water Temperature (C)]]*OO[[#This Row],[84]]</f>
        <v>3.3672049465275001E-7</v>
      </c>
      <c r="CI187" s="10">
        <f>3/24000000*OO[[#This Row],[143 (06JUL1985 18:00:00)-Water Temperature (C)]]*OO[[#This Row],[85]]</f>
        <v>3.2006784305249994E-7</v>
      </c>
      <c r="CJ187" s="10">
        <f>3/24000000*OO[[#This Row],[144 (06JUL1985 21:00:00)-Water Temperature (C)]]*OO[[#This Row],[86]]</f>
        <v>3.0288863536399997E-7</v>
      </c>
      <c r="CK187" s="10">
        <f>3/24000000*OO[[#This Row],[145 (07JUL1985 00:00:00)-Water Temperature (C)]]*OO[[#This Row],[87]]</f>
        <v>2.9087339676986247E-7</v>
      </c>
      <c r="CL187" s="10">
        <f>3/24000000*OO[[#This Row],[146 (07JUL1985 03:00:00)-Water Temperature (C)]]*OO[[#This Row],[88]]</f>
        <v>2.9002015256952502E-7</v>
      </c>
      <c r="CM187" s="10">
        <f>3/24000000*OO[[#This Row],[147 (07JUL1985 06:00:00)-Water Temperature (C)]]*OO[[#This Row],[89]]</f>
        <v>2.9128339043833745E-7</v>
      </c>
      <c r="CN187" s="10">
        <f>3/24000000*OO[[#This Row],[148 (07JUL1985 09:00:00)-Water Temperature (C)]]*OO[[#This Row],[90]]</f>
        <v>2.8950950130577497E-7</v>
      </c>
      <c r="CO187" s="10">
        <f>3/24000000*OO[[#This Row],[149 (07JUL1985 12:00:00)-Water Temperature (C)]]*OO[[#This Row],[91]]</f>
        <v>2.8346545480500001E-7</v>
      </c>
      <c r="CP187" s="10">
        <f>3/24000000*OO[[#This Row],[150 (07JUL1985 15:00:00)-Water Temperature (C)]]*OO[[#This Row],[92]]</f>
        <v>2.6948111478434993E-7</v>
      </c>
      <c r="CQ187" s="10">
        <f>3/24000000*OO[[#This Row],[151 (07JUL1985 18:00:00)-Water Temperature (C)]]*OO[[#This Row],[93]]</f>
        <v>2.5295666659856254E-7</v>
      </c>
      <c r="CR187" s="10">
        <f>3/24000000*OO[[#This Row],[152 (07JUL1985 21:00:00)-Water Temperature (C)]]*OO[[#This Row],[94]]</f>
        <v>2.3780173847039996E-7</v>
      </c>
      <c r="CS187" s="10">
        <f>3/24000000*OO[[#This Row],[153 (08JUL1985 00:00:00)-Water Temperature (C)]]*OO[[#This Row],[95]]</f>
        <v>2.2531967945519996E-7</v>
      </c>
      <c r="CT187" s="10">
        <f>3/24000000*OO[[#This Row],[154 (08JUL1985 03:00:00)-Water Temperature (C)]]*OO[[#This Row],[96]]</f>
        <v>2.1842675798763747E-7</v>
      </c>
      <c r="CU187" s="10">
        <f>3/24000000*OO[[#This Row],[155 (08JUL1985 06:00:00)-Water Temperature (C)]]*OO[[#This Row],[97]]</f>
        <v>2.1657089988799998E-7</v>
      </c>
      <c r="CV187" s="10">
        <f>3/24000000*OO[[#This Row],[156 (08JUL1985 09:00:00)-Water Temperature (C)]]*OO[[#This Row],[98]]</f>
        <v>2.1076709059260001E-7</v>
      </c>
      <c r="CW187" s="10">
        <f>3/24000000*OO[[#This Row],[157 (08JUL1985 12:00:00)-Water Temperature (C)]]*OO[[#This Row],[99]]</f>
        <v>2.0253623861493747E-7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1.6422281177130163E-39</v>
      </c>
      <c r="J188" s="10">
        <f>3/24*OO[[#This Row],[66 (27JUN1985 03:00:00)-Water Temperature (C)]]*OO[[#This Row],[8]]/SUM(OO[8])</f>
        <v>7.8812063172767268E-28</v>
      </c>
      <c r="K188" s="10">
        <f>3/24*OO[[#This Row],[67 (27JUN1985 06:00:00)-Water Temperature (C)]]*OO[[#This Row],[9]]/SUM(OO[9])</f>
        <v>3.6658700738368256E-16</v>
      </c>
      <c r="L188" s="10">
        <f>3/24*OO[[#This Row],[68 (27JUN1985 09:00:00)-Water Temperature (C)]]*OO[[#This Row],[10]]/SUM(OO[10])</f>
        <v>8.4511840763502741E-9</v>
      </c>
      <c r="M188" s="10">
        <f>3/24*OO[[#This Row],[69 (27JUN1985 12:00:00)-Water Temperature (C)]]*OO[[#This Row],[11]]/SUM(OO[11])</f>
        <v>9.608462708778731E-6</v>
      </c>
      <c r="N188" s="10">
        <f>3/24*OO[[#This Row],[70 (27JUN1985 15:00:00)-Water Temperature (C)]]*OO[[#This Row],[12]]/SUM(OO[12])</f>
        <v>7.7528669739591459E-4</v>
      </c>
      <c r="O188" s="10">
        <f>3/24*OO[[#This Row],[71 (27JUN1985 18:00:00)-Water Temperature (C)]]*OO[[#This Row],[13]]/SUM(OO[13])</f>
        <v>1.1629194798275873E-2</v>
      </c>
      <c r="P188" s="10">
        <f>3/24*OO[[#This Row],[72 (27JUN1985 21:00:00)-Water Temperature (C)]]*OO[[#This Row],[14]]/SUM(OO[14])</f>
        <v>5.1087212046871749E-2</v>
      </c>
      <c r="Q188" s="10">
        <f>3/24*OO[[#This Row],[73 (28JUN1985 00:00:00)-Water Temperature (C)]]*OO[[#This Row],[15]]/SUM(OO[15])</f>
        <v>8.677752935060605E-2</v>
      </c>
      <c r="R188" s="10">
        <f>3/24*OO[[#This Row],[74 (28JUN1985 03:00:00)-Water Temperature (C)]]*OO[[#This Row],[16]]/SUM(OO[16])</f>
        <v>7.0002593496851076E-2</v>
      </c>
      <c r="S188" s="10">
        <f>3/24*OO[[#This Row],[75 (28JUN1985 06:00:00)-Water Temperature (C)]]*OO[[#This Row],[17]]/SUM(OO[17])</f>
        <v>3.1018118958798104E-2</v>
      </c>
      <c r="T188" s="10">
        <f>3/24*OO[[#This Row],[76 (28JUN1985 09:00:00)-Water Temperature (C)]]*OO[[#This Row],[18]]/SUM(OO[18])</f>
        <v>8.4908300853035381E-3</v>
      </c>
      <c r="U188" s="10">
        <f>3/24*OO[[#This Row],[77 (28JUN1985 12:00:00)-Water Temperature (C)]]*OO[[#This Row],[19]]/SUM(OO[19])</f>
        <v>1.6246155644638763E-3</v>
      </c>
      <c r="V188" s="10">
        <f>3/24000000*OO[[#This Row],[78 (28JUN1985 15:00:00)-Water Temperature (C)]]*OO[[#This Row],[20]]</f>
        <v>2.75436353140125E-4</v>
      </c>
      <c r="W188" s="10">
        <f>3/24000000*OO[[#This Row],[79 (28JUN1985 18:00:00)-Water Temperature (C)]]*OO[[#This Row],[21]]</f>
        <v>8.5000781828062488E-5</v>
      </c>
      <c r="X188" s="10">
        <f>3/24000000*OO[[#This Row],[80 (28JUN1985 21:00:00)-Water Temperature (C)]]*OO[[#This Row],[22]]</f>
        <v>6.5100809944499988E-5</v>
      </c>
      <c r="Y188" s="10">
        <f>3/24000000*OO[[#This Row],[81 (29JUN1985 00:00:00)-Water Temperature (C)]]*OO[[#This Row],[23]]</f>
        <v>6.6440726298562505E-5</v>
      </c>
      <c r="Z188" s="10">
        <f>3/24000000*OO[[#This Row],[82 (29JUN1985 03:00:00)-Water Temperature (C)]]*OO[[#This Row],[24]]</f>
        <v>6.9035981628449999E-5</v>
      </c>
      <c r="AA188" s="10">
        <f>3/24000000*OO[[#This Row],[83 (29JUN1985 06:00:00)-Water Temperature (C)]]*OO[[#This Row],[25]]</f>
        <v>6.9119389940774996E-5</v>
      </c>
      <c r="AB188" s="10">
        <f>3/24000000*OO[[#This Row],[84 (29JUN1985 09:00:00)-Water Temperature (C)]]*OO[[#This Row],[26]]</f>
        <v>6.5604731081049991E-5</v>
      </c>
      <c r="AC188" s="10">
        <f>3/24000000*OO[[#This Row],[85 (29JUN1985 12:00:00)-Water Temperature (C)]]*OO[[#This Row],[27]]</f>
        <v>6.0216437383075004E-5</v>
      </c>
      <c r="AD188" s="10">
        <f>3/24000000*OO[[#This Row],[86 (29JUN1985 15:00:00)-Water Temperature (C)]]*OO[[#This Row],[28]]</f>
        <v>5.3596830757000003E-5</v>
      </c>
      <c r="AE188" s="10">
        <f>3/24000000*OO[[#This Row],[88 (29JUN1985 21:00:00)-Water Temperature (C)]]*OO[[#This Row],[30]]</f>
        <v>4.22525300242E-5</v>
      </c>
      <c r="AF188" s="10">
        <f>3/24000000*OO[[#This Row],[88 (29JUN1985 21:00:00)-Water Temperature (C)]]*OO[[#This Row],[30]]</f>
        <v>4.22525300242E-5</v>
      </c>
      <c r="AG188" s="10">
        <f>3/24000000*OO[[#This Row],[89 (30JUN1985 00:00:00)-Water Temperature (C)]]*OO[[#This Row],[31]]</f>
        <v>3.7750933481725E-5</v>
      </c>
      <c r="AH188" s="10">
        <f>3/24000000*OO[[#This Row],[90 (30JUN1985 03:00:00)-Water Temperature (C)]]*OO[[#This Row],[32]]</f>
        <v>3.4382673051524999E-5</v>
      </c>
      <c r="AI188" s="10">
        <f>3/24000000*OO[[#This Row],[91 (30JUN1985 06:00:00)-Water Temperature (C)]]*OO[[#This Row],[33]]</f>
        <v>3.1619815889200002E-5</v>
      </c>
      <c r="AJ188" s="10">
        <f>3/24000000*OO[[#This Row],[92 (30JUN1985 09:00:00)-Water Temperature (C)]]*OO[[#This Row],[34]]</f>
        <v>2.9027203039800002E-5</v>
      </c>
      <c r="AK188" s="10">
        <f>3/24000000*OO[[#This Row],[93 (30JUN1985 12:00:00)-Water Temperature (C)]]*OO[[#This Row],[35]]</f>
        <v>2.6291812671339999E-5</v>
      </c>
      <c r="AL188" s="10">
        <f>3/24000000*OO[[#This Row],[94 (30JUN1985 15:00:00)-Water Temperature (C)]]*OO[[#This Row],[36]]</f>
        <v>2.3209170480367498E-5</v>
      </c>
      <c r="AM188" s="10">
        <f>3/24000000*OO[[#This Row],[95 (30JUN1985 18:00:00)-Water Temperature (C)]]*OO[[#This Row],[37]]</f>
        <v>2.0167888538193748E-5</v>
      </c>
      <c r="AN188" s="10">
        <f>3/24000000*OO[[#This Row],[96 (30JUN1985 21:00:00)-Water Temperature (C)]]*OO[[#This Row],[38]]</f>
        <v>1.7657228754401252E-5</v>
      </c>
      <c r="AO188" s="10">
        <f>3/24000000*OO[[#This Row],[97 (01JUL1985 00:00:00)-Water Temperature (C)]]*OO[[#This Row],[39]]</f>
        <v>1.5768471549549996E-5</v>
      </c>
      <c r="AP188" s="10">
        <f>3/24000000*OO[[#This Row],[98 (01JUL1985 03:00:00)-Water Temperature (C)]]*OO[[#This Row],[40]]</f>
        <v>1.476863705123E-5</v>
      </c>
      <c r="AQ188" s="10">
        <f>3/24000000*OO[[#This Row],[99 (01JUL1985 06:00:00)-Water Temperature (C)]]*OO[[#This Row],[41]]</f>
        <v>1.3831924531664999E-5</v>
      </c>
      <c r="AR188" s="10">
        <f>3/24000000*OO[[#This Row],[100 (01JUL1985 09:00:00)-Water Temperature (C)]]*OO[[#This Row],[42]]</f>
        <v>1.2759908317015001E-5</v>
      </c>
      <c r="AS188" s="10">
        <f>3/24000000*OO[[#This Row],[101 (01JUL1985 12:00:00)-Water Temperature (C)]]*OO[[#This Row],[43]]</f>
        <v>1.1483366570726249E-5</v>
      </c>
      <c r="AT188" s="10">
        <f>3/24000000*OO[[#This Row],[102 (01JUL1985 15:00:00)-Water Temperature (C)]]*OO[[#This Row],[44]]</f>
        <v>1.0057919005699999E-5</v>
      </c>
      <c r="AU188" s="10">
        <f>3/24000000*OO[[#This Row],[103 (01JUL1985 18:00:00)-Water Temperature (C)]]*OO[[#This Row],[45]]</f>
        <v>8.6506692959050006E-6</v>
      </c>
      <c r="AV188" s="10">
        <f>3/24000000*OO[[#This Row],[104 (01JUL1985 21:00:00)-Water Temperature (C)]]*OO[[#This Row],[46]]</f>
        <v>7.4259479827899998E-6</v>
      </c>
      <c r="AW188" s="10">
        <f>3/24000000*OO[[#This Row],[105 (02JUL1985 00:00:00)-Water Temperature (C)]]*OO[[#This Row],[47]]</f>
        <v>6.4527481308675006E-6</v>
      </c>
      <c r="AX188" s="10">
        <f>3/24000000*OO[[#This Row],[106 (02JUL1985 03:00:00)-Water Temperature (C)]]*OO[[#This Row],[48]]</f>
        <v>5.7885886978912497E-6</v>
      </c>
      <c r="AY188" s="10">
        <f>3/24000000*OO[[#This Row],[107 (02JUL1985 06:00:00)-Water Temperature (C)]]*OO[[#This Row],[49]]</f>
        <v>5.0649675901999999E-6</v>
      </c>
      <c r="AZ188" s="10">
        <f>3/24000000*OO[[#This Row],[108 (02JUL1985 09:00:00)-Water Temperature (C)]]*OO[[#This Row],[50]]</f>
        <v>4.2211049572949998E-6</v>
      </c>
      <c r="BA188" s="10">
        <f>3/24000000*OO[[#This Row],[109 (02JUL1985 12:00:00)-Water Temperature (C)]]*OO[[#This Row],[51]]</f>
        <v>3.3394800735575001E-6</v>
      </c>
      <c r="BB188" s="10">
        <f>3/24000000*OO[[#This Row],[110 (02JUL1985 15:00:00)-Water Temperature (C)]]*OO[[#This Row],[52]]</f>
        <v>2.5305032859000002E-6</v>
      </c>
      <c r="BC188" s="10">
        <f>3/24000000*OO[[#This Row],[111 (02JUL1985 18:00:00)-Water Temperature (C)]]*OO[[#This Row],[53]]</f>
        <v>1.9106954006537498E-6</v>
      </c>
      <c r="BD188" s="10">
        <f>3/24000000*OO[[#This Row],[112 (02JUL1985 21:00:00)-Water Temperature (C)]]*OO[[#This Row],[54]]</f>
        <v>1.5124945968019998E-6</v>
      </c>
      <c r="BE188" s="10">
        <f>3/24000000*OO[[#This Row],[113 (03JUL1985 00:00:00)-Water Temperature (C)]]*OO[[#This Row],[55]]</f>
        <v>1.271067874572375E-6</v>
      </c>
      <c r="BF188" s="10">
        <f>3/24000000*OO[[#This Row],[114 (03JUL1985 03:00:00)-Water Temperature (C)]]*OO[[#This Row],[56]]</f>
        <v>1.1585604133337499E-6</v>
      </c>
      <c r="BG188" s="10">
        <f>3/24000000*OO[[#This Row],[115 (03JUL1985 06:00:00)-Water Temperature (C)]]*OO[[#This Row],[57]]</f>
        <v>1.1024171014110002E-6</v>
      </c>
      <c r="BH188" s="10">
        <f>3/24000000*OO[[#This Row],[116 (03JUL1985 09:00:00)-Water Temperature (C)]]*OO[[#This Row],[58]]</f>
        <v>1.0612723469534999E-6</v>
      </c>
      <c r="BI188" s="10">
        <f>3/24000000*OO[[#This Row],[117 (03JUL1985 12:00:00)-Water Temperature (C)]]*OO[[#This Row],[59]]</f>
        <v>1.01671140715375E-6</v>
      </c>
      <c r="BJ188" s="10">
        <f>3/24000000*OO[[#This Row],[118 (03JUL1985 15:00:00)-Water Temperature (C)]]*OO[[#This Row],[60]]</f>
        <v>9.4735433741099985E-7</v>
      </c>
      <c r="BK188" s="10">
        <f>3/24000000*OO[[#This Row],[119 (03JUL1985 18:00:00)-Water Temperature (C)]]*OO[[#This Row],[61]]</f>
        <v>8.6829370455799994E-7</v>
      </c>
      <c r="BL188" s="10">
        <f>3/24000000*OO[[#This Row],[120 (03JUL1985 21:00:00)-Water Temperature (C)]]*OO[[#This Row],[62]]</f>
        <v>7.9832163984787498E-7</v>
      </c>
      <c r="BM188" s="10">
        <f>3/24000000*OO[[#This Row],[121 (04JUL1985 00:00:00)-Water Temperature (C)]]*OO[[#This Row],[63]]</f>
        <v>7.4395237558000001E-7</v>
      </c>
      <c r="BN188" s="10">
        <f>3/24000000*OO[[#This Row],[122 (04JUL1985 03:00:00)-Water Temperature (C)]]*OO[[#This Row],[64]]</f>
        <v>7.1956046848987496E-7</v>
      </c>
      <c r="BO188" s="10">
        <f>3/24000000*OO[[#This Row],[123 (04JUL1985 06:00:00)-Water Temperature (C)]]*OO[[#This Row],[65]]</f>
        <v>6.9792456424425008E-7</v>
      </c>
      <c r="BP188" s="10">
        <f>3/24000000*OO[[#This Row],[124 (04JUL1985 09:00:00)-Water Temperature (C)]]*OO[[#This Row],[66]]</f>
        <v>6.8029700691324998E-7</v>
      </c>
      <c r="BQ188" s="10">
        <f>3/24000000*OO[[#This Row],[125 (04JUL1985 12:00:00)-Water Temperature (C)]]*OO[[#This Row],[67]]</f>
        <v>6.4881694252312499E-7</v>
      </c>
      <c r="BR188" s="10">
        <f>3/24000000*OO[[#This Row],[126 (04JUL1985 15:00:00)-Water Temperature (C)]]*OO[[#This Row],[68]]</f>
        <v>6.1046906393299994E-7</v>
      </c>
      <c r="BS188" s="10">
        <f>3/24000000*OO[[#This Row],[127 (04JUL1985 18:00:00)-Water Temperature (C)]]*OO[[#This Row],[69]]</f>
        <v>5.7531816971400004E-7</v>
      </c>
      <c r="BT188" s="10">
        <f>3/24000000*OO[[#This Row],[128 (04JUL1985 21:00:00)-Water Temperature (C)]]*OO[[#This Row],[70]]</f>
        <v>5.4384514655850003E-7</v>
      </c>
      <c r="BU188" s="10">
        <f>3/24000000*OO[[#This Row],[129 (05JUL1985 00:00:00)-Water Temperature (C)]]*OO[[#This Row],[71]]</f>
        <v>5.1828528877650006E-7</v>
      </c>
      <c r="BV188" s="10">
        <f>3/24000000*OO[[#This Row],[130 (05JUL1985 03:00:00)-Water Temperature (C)]]*OO[[#This Row],[72]]</f>
        <v>5.0938545022425006E-7</v>
      </c>
      <c r="BW188" s="10">
        <f>3/24000000*OO[[#This Row],[131 (05JUL1985 06:00:00)-Water Temperature (C)]]*OO[[#This Row],[73]]</f>
        <v>4.977260864744999E-7</v>
      </c>
      <c r="BX188" s="10">
        <f>3/24000000*OO[[#This Row],[132 (05JUL1985 09:00:00)-Water Temperature (C)]]*OO[[#This Row],[74]]</f>
        <v>4.8435669508012498E-7</v>
      </c>
      <c r="BY188" s="10">
        <f>3/24000000*OO[[#This Row],[133 (05JUL1985 12:00:00)-Water Temperature (C)]]*OO[[#This Row],[75]]</f>
        <v>4.6784889801624993E-7</v>
      </c>
      <c r="BZ188" s="10">
        <f>3/24000000*OO[[#This Row],[134 (05JUL1985 15:00:00)-Water Temperature (C)]]*OO[[#This Row],[76]]</f>
        <v>4.4317546072812506E-7</v>
      </c>
      <c r="CA188" s="10">
        <f>3/24000000*OO[[#This Row],[135 (05JUL1985 18:00:00)-Water Temperature (C)]]*OO[[#This Row],[77]]</f>
        <v>4.1366133602062498E-7</v>
      </c>
      <c r="CB188" s="10">
        <f>3/24000000*OO[[#This Row],[136 (05JUL1985 21:00:00)-Water Temperature (C)]]*OO[[#This Row],[78]]</f>
        <v>3.85670889145E-7</v>
      </c>
      <c r="CC188" s="10">
        <f>3/24000000*OO[[#This Row],[137 (06JUL1985 00:00:00)-Water Temperature (C)]]*OO[[#This Row],[79]]</f>
        <v>3.6314624661E-7</v>
      </c>
      <c r="CD188" s="10">
        <f>3/24000000*OO[[#This Row],[138 (06JUL1985 03:00:00)-Water Temperature (C)]]*OO[[#This Row],[80]]</f>
        <v>3.5658629168174996E-7</v>
      </c>
      <c r="CE188" s="10">
        <f>3/24000000*OO[[#This Row],[139 (06JUL1985 06:00:00)-Water Temperature (C)]]*OO[[#This Row],[81]]</f>
        <v>3.5254989581149997E-7</v>
      </c>
      <c r="CF188" s="10">
        <f>3/24000000*OO[[#This Row],[140 (06JUL1985 09:00:00)-Water Temperature (C)]]*OO[[#This Row],[82]]</f>
        <v>3.5029170956700004E-7</v>
      </c>
      <c r="CG188" s="10">
        <f>3/24000000*OO[[#This Row],[141 (06JUL1985 12:00:00)-Water Temperature (C)]]*OO[[#This Row],[83]]</f>
        <v>3.4958750059012498E-7</v>
      </c>
      <c r="CH188" s="10">
        <f>3/24000000*OO[[#This Row],[142 (06JUL1985 15:00:00)-Water Temperature (C)]]*OO[[#This Row],[84]]</f>
        <v>3.4130858855062493E-7</v>
      </c>
      <c r="CI188" s="10">
        <f>3/24000000*OO[[#This Row],[143 (06JUL1985 18:00:00)-Water Temperature (C)]]*OO[[#This Row],[85]]</f>
        <v>3.2450583036050003E-7</v>
      </c>
      <c r="CJ188" s="10">
        <f>3/24000000*OO[[#This Row],[144 (06JUL1985 21:00:00)-Water Temperature (C)]]*OO[[#This Row],[86]]</f>
        <v>3.0720266202149999E-7</v>
      </c>
      <c r="CK188" s="10">
        <f>3/24000000*OO[[#This Row],[145 (07JUL1985 00:00:00)-Water Temperature (C)]]*OO[[#This Row],[87]]</f>
        <v>2.9477826477445E-7</v>
      </c>
      <c r="CL188" s="10">
        <f>3/24000000*OO[[#This Row],[146 (07JUL1985 03:00:00)-Water Temperature (C)]]*OO[[#This Row],[88]]</f>
        <v>2.9359103329279998E-7</v>
      </c>
      <c r="CM188" s="10">
        <f>3/24000000*OO[[#This Row],[147 (07JUL1985 06:00:00)-Water Temperature (C)]]*OO[[#This Row],[89]]</f>
        <v>2.9468070609944999E-7</v>
      </c>
      <c r="CN188" s="10">
        <f>3/24000000*OO[[#This Row],[148 (07JUL1985 09:00:00)-Water Temperature (C)]]*OO[[#This Row],[90]]</f>
        <v>2.9307531364874997E-7</v>
      </c>
      <c r="CO188" s="10">
        <f>3/24000000*OO[[#This Row],[149 (07JUL1985 12:00:00)-Water Temperature (C)]]*OO[[#This Row],[91]]</f>
        <v>2.8743247816469996E-7</v>
      </c>
      <c r="CP188" s="10">
        <f>3/24000000*OO[[#This Row],[150 (07JUL1985 15:00:00)-Water Temperature (C)]]*OO[[#This Row],[92]]</f>
        <v>2.7364549590659999E-7</v>
      </c>
      <c r="CQ188" s="10">
        <f>3/24000000*OO[[#This Row],[151 (07JUL1985 18:00:00)-Water Temperature (C)]]*OO[[#This Row],[93]]</f>
        <v>2.5689075815039998E-7</v>
      </c>
      <c r="CR188" s="10">
        <f>3/24000000*OO[[#This Row],[152 (07JUL1985 21:00:00)-Water Temperature (C)]]*OO[[#This Row],[94]]</f>
        <v>2.4148031292559995E-7</v>
      </c>
      <c r="CS188" s="10">
        <f>3/24000000*OO[[#This Row],[153 (08JUL1985 00:00:00)-Water Temperature (C)]]*OO[[#This Row],[95]]</f>
        <v>2.2855261632900002E-7</v>
      </c>
      <c r="CT188" s="10">
        <f>3/24000000*OO[[#This Row],[154 (08JUL1985 03:00:00)-Water Temperature (C)]]*OO[[#This Row],[96]]</f>
        <v>2.2125162364683749E-7</v>
      </c>
      <c r="CU188" s="10">
        <f>3/24000000*OO[[#This Row],[155 (08JUL1985 06:00:00)-Water Temperature (C)]]*OO[[#This Row],[97]]</f>
        <v>2.1928533642813748E-7</v>
      </c>
      <c r="CV188" s="10">
        <f>3/24000000*OO[[#This Row],[156 (08JUL1985 09:00:00)-Water Temperature (C)]]*OO[[#This Row],[98]]</f>
        <v>2.1361322485181248E-7</v>
      </c>
      <c r="CW188" s="10">
        <f>3/24000000*OO[[#This Row],[157 (08JUL1985 12:00:00)-Water Temperature (C)]]*OO[[#This Row],[99]]</f>
        <v>2.0555830883733749E-7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1.9285471466403497E-40</v>
      </c>
      <c r="J189" s="10">
        <f>3/24*OO[[#This Row],[66 (27JUN1985 03:00:00)-Water Temperature (C)]]*OO[[#This Row],[8]]/SUM(OO[8])</f>
        <v>8.6356055835065103E-29</v>
      </c>
      <c r="K189" s="10">
        <f>3/24*OO[[#This Row],[67 (27JUN1985 06:00:00)-Water Temperature (C)]]*OO[[#This Row],[9]]/SUM(OO[9])</f>
        <v>3.9927681243039641E-17</v>
      </c>
      <c r="L189" s="10">
        <f>3/24*OO[[#This Row],[68 (27JUN1985 09:00:00)-Water Temperature (C)]]*OO[[#This Row],[10]]/SUM(OO[10])</f>
        <v>3.4997014689541868E-9</v>
      </c>
      <c r="M189" s="10">
        <f>3/24*OO[[#This Row],[69 (27JUN1985 12:00:00)-Water Temperature (C)]]*OO[[#This Row],[11]]/SUM(OO[11])</f>
        <v>5.1587760663068562E-6</v>
      </c>
      <c r="N189" s="10">
        <f>3/24*OO[[#This Row],[70 (27JUN1985 15:00:00)-Water Temperature (C)]]*OO[[#This Row],[12]]/SUM(OO[12])</f>
        <v>4.8684950952371811E-4</v>
      </c>
      <c r="O189" s="10">
        <f>3/24*OO[[#This Row],[71 (27JUN1985 18:00:00)-Water Temperature (C)]]*OO[[#This Row],[13]]/SUM(OO[13])</f>
        <v>8.2331758555452758E-3</v>
      </c>
      <c r="P189" s="10">
        <f>3/24*OO[[#This Row],[72 (27JUN1985 21:00:00)-Water Temperature (C)]]*OO[[#This Row],[14]]/SUM(OO[14])</f>
        <v>3.996061492125931E-2</v>
      </c>
      <c r="Q189" s="10">
        <f>3/24*OO[[#This Row],[73 (28JUN1985 00:00:00)-Water Temperature (C)]]*OO[[#This Row],[15]]/SUM(OO[15])</f>
        <v>7.3973876308131653E-2</v>
      </c>
      <c r="R189" s="10">
        <f>3/24*OO[[#This Row],[74 (28JUN1985 03:00:00)-Water Temperature (C)]]*OO[[#This Row],[16]]/SUM(OO[16])</f>
        <v>6.4298883071317731E-2</v>
      </c>
      <c r="S189" s="10">
        <f>3/24*OO[[#This Row],[75 (28JUN1985 06:00:00)-Water Temperature (C)]]*OO[[#This Row],[17]]/SUM(OO[17])</f>
        <v>3.0410857592538001E-2</v>
      </c>
      <c r="T189" s="10">
        <f>3/24*OO[[#This Row],[76 (28JUN1985 09:00:00)-Water Temperature (C)]]*OO[[#This Row],[18]]/SUM(OO[18])</f>
        <v>8.7983764342659913E-3</v>
      </c>
      <c r="U189" s="10">
        <f>3/24*OO[[#This Row],[77 (28JUN1985 12:00:00)-Water Temperature (C)]]*OO[[#This Row],[19]]/SUM(OO[19])</f>
        <v>1.7533572940519918E-3</v>
      </c>
      <c r="V189" s="10">
        <f>3/24000000*OO[[#This Row],[78 (28JUN1985 15:00:00)-Water Temperature (C)]]*OO[[#This Row],[20]]</f>
        <v>2.9547873742800002E-4</v>
      </c>
      <c r="W189" s="10">
        <f>3/24000000*OO[[#This Row],[79 (28JUN1985 18:00:00)-Water Temperature (C)]]*OO[[#This Row],[21]]</f>
        <v>8.1192545575112503E-5</v>
      </c>
      <c r="X189" s="10">
        <f>3/24000000*OO[[#This Row],[80 (28JUN1985 21:00:00)-Water Temperature (C)]]*OO[[#This Row],[22]]</f>
        <v>5.73759550161375E-5</v>
      </c>
      <c r="Y189" s="10">
        <f>3/24000000*OO[[#This Row],[81 (29JUN1985 00:00:00)-Water Temperature (C)]]*OO[[#This Row],[23]]</f>
        <v>5.7877054432574986E-5</v>
      </c>
      <c r="Z189" s="10">
        <f>3/24000000*OO[[#This Row],[82 (29JUN1985 03:00:00)-Water Temperature (C)]]*OO[[#This Row],[24]]</f>
        <v>6.0355376310299999E-5</v>
      </c>
      <c r="AA189" s="10">
        <f>3/24000000*OO[[#This Row],[83 (29JUN1985 06:00:00)-Water Temperature (C)]]*OO[[#This Row],[25]]</f>
        <v>6.0774612650299989E-5</v>
      </c>
      <c r="AB189" s="10">
        <f>3/24000000*OO[[#This Row],[84 (29JUN1985 09:00:00)-Water Temperature (C)]]*OO[[#This Row],[26]]</f>
        <v>5.7949416698124997E-5</v>
      </c>
      <c r="AC189" s="10">
        <f>3/24000000*OO[[#This Row],[85 (29JUN1985 12:00:00)-Water Temperature (C)]]*OO[[#This Row],[27]]</f>
        <v>5.3338347115312496E-5</v>
      </c>
      <c r="AD189" s="10">
        <f>3/24000000*OO[[#This Row],[86 (29JUN1985 15:00:00)-Water Temperature (C)]]*OO[[#This Row],[28]]</f>
        <v>4.7588373417937494E-5</v>
      </c>
      <c r="AE189" s="10">
        <f>3/24000000*OO[[#This Row],[88 (29JUN1985 21:00:00)-Water Temperature (C)]]*OO[[#This Row],[30]]</f>
        <v>3.7514193316199996E-5</v>
      </c>
      <c r="AF189" s="10">
        <f>3/24000000*OO[[#This Row],[88 (29JUN1985 21:00:00)-Water Temperature (C)]]*OO[[#This Row],[30]]</f>
        <v>3.7514193316199996E-5</v>
      </c>
      <c r="AG189" s="10">
        <f>3/24000000*OO[[#This Row],[89 (30JUN1985 00:00:00)-Water Temperature (C)]]*OO[[#This Row],[31]]</f>
        <v>3.3489594744999998E-5</v>
      </c>
      <c r="AH189" s="10">
        <f>3/24000000*OO[[#This Row],[90 (30JUN1985 03:00:00)-Water Temperature (C)]]*OO[[#This Row],[32]]</f>
        <v>3.0473674684099992E-5</v>
      </c>
      <c r="AI189" s="10">
        <f>3/24000000*OO[[#This Row],[91 (30JUN1985 06:00:00)-Water Temperature (C)]]*OO[[#This Row],[33]]</f>
        <v>2.80098678614625E-5</v>
      </c>
      <c r="AJ189" s="10">
        <f>3/24000000*OO[[#This Row],[92 (30JUN1985 09:00:00)-Water Temperature (C)]]*OO[[#This Row],[34]]</f>
        <v>2.5725738166356252E-5</v>
      </c>
      <c r="AK189" s="10">
        <f>3/24000000*OO[[#This Row],[93 (30JUN1985 12:00:00)-Water Temperature (C)]]*OO[[#This Row],[35]]</f>
        <v>2.332331753552E-5</v>
      </c>
      <c r="AL189" s="10">
        <f>3/24000000*OO[[#This Row],[94 (30JUN1985 15:00:00)-Water Temperature (C)]]*OO[[#This Row],[36]]</f>
        <v>2.0606472494692503E-5</v>
      </c>
      <c r="AM189" s="10">
        <f>3/24000000*OO[[#This Row],[95 (30JUN1985 18:00:00)-Water Temperature (C)]]*OO[[#This Row],[37]]</f>
        <v>1.7908544728799999E-5</v>
      </c>
      <c r="AN189" s="10">
        <f>3/24000000*OO[[#This Row],[96 (30JUN1985 21:00:00)-Water Temperature (C)]]*OO[[#This Row],[38]]</f>
        <v>1.5656388856800001E-5</v>
      </c>
      <c r="AO189" s="10">
        <f>3/24000000*OO[[#This Row],[97 (01JUL1985 00:00:00)-Water Temperature (C)]]*OO[[#This Row],[39]]</f>
        <v>1.395295912712875E-5</v>
      </c>
      <c r="AP189" s="10">
        <f>3/24000000*OO[[#This Row],[98 (01JUL1985 03:00:00)-Water Temperature (C)]]*OO[[#This Row],[40]]</f>
        <v>1.3035139337207497E-5</v>
      </c>
      <c r="AQ189" s="10">
        <f>3/24000000*OO[[#This Row],[99 (01JUL1985 06:00:00)-Water Temperature (C)]]*OO[[#This Row],[41]]</f>
        <v>1.2195341189531249E-5</v>
      </c>
      <c r="AR189" s="10">
        <f>3/24000000*OO[[#This Row],[100 (01JUL1985 09:00:00)-Water Temperature (C)]]*OO[[#This Row],[42]]</f>
        <v>1.125428443059375E-5</v>
      </c>
      <c r="AS189" s="10">
        <f>3/24000000*OO[[#This Row],[101 (01JUL1985 12:00:00)-Water Temperature (C)]]*OO[[#This Row],[43]]</f>
        <v>1.0144863401969999E-5</v>
      </c>
      <c r="AT189" s="10">
        <f>3/24000000*OO[[#This Row],[102 (01JUL1985 15:00:00)-Water Temperature (C)]]*OO[[#This Row],[44]]</f>
        <v>8.9030996440574986E-6</v>
      </c>
      <c r="AU189" s="10">
        <f>3/24000000*OO[[#This Row],[103 (01JUL1985 18:00:00)-Water Temperature (C)]]*OO[[#This Row],[45]]</f>
        <v>7.6647152128499986E-6</v>
      </c>
      <c r="AV189" s="10">
        <f>3/24000000*OO[[#This Row],[104 (01JUL1985 21:00:00)-Water Temperature (C)]]*OO[[#This Row],[46]]</f>
        <v>6.5777198635774989E-6</v>
      </c>
      <c r="AW189" s="10">
        <f>3/24000000*OO[[#This Row],[105 (02JUL1985 00:00:00)-Water Temperature (C)]]*OO[[#This Row],[47]]</f>
        <v>5.7118777514874994E-6</v>
      </c>
      <c r="AX189" s="10">
        <f>3/24000000*OO[[#This Row],[106 (02JUL1985 03:00:00)-Water Temperature (C)]]*OO[[#This Row],[48]]</f>
        <v>5.1279619921687502E-6</v>
      </c>
      <c r="AY189" s="10">
        <f>3/24000000*OO[[#This Row],[107 (02JUL1985 06:00:00)-Water Temperature (C)]]*OO[[#This Row],[49]]</f>
        <v>4.50595204653E-6</v>
      </c>
      <c r="AZ189" s="10">
        <f>3/24000000*OO[[#This Row],[108 (02JUL1985 09:00:00)-Water Temperature (C)]]*OO[[#This Row],[50]]</f>
        <v>3.7800992296237496E-6</v>
      </c>
      <c r="BA189" s="10">
        <f>3/24000000*OO[[#This Row],[109 (02JUL1985 12:00:00)-Water Temperature (C)]]*OO[[#This Row],[51]]</f>
        <v>3.0100727383749999E-6</v>
      </c>
      <c r="BB189" s="10">
        <f>3/24000000*OO[[#This Row],[110 (02JUL1985 15:00:00)-Water Temperature (C)]]*OO[[#This Row],[52]]</f>
        <v>2.2854407138145001E-6</v>
      </c>
      <c r="BC189" s="10">
        <f>3/24000000*OO[[#This Row],[111 (02JUL1985 18:00:00)-Water Temperature (C)]]*OO[[#This Row],[53]]</f>
        <v>1.7197479618179999E-6</v>
      </c>
      <c r="BD189" s="10">
        <f>3/24000000*OO[[#This Row],[112 (02JUL1985 21:00:00)-Water Temperature (C)]]*OO[[#This Row],[54]]</f>
        <v>1.3509386695441249E-6</v>
      </c>
      <c r="BE189" s="10">
        <f>3/24000000*OO[[#This Row],[113 (03JUL1985 00:00:00)-Water Temperature (C)]]*OO[[#This Row],[55]]</f>
        <v>1.1262720655349999E-6</v>
      </c>
      <c r="BF189" s="10">
        <f>3/24000000*OO[[#This Row],[114 (03JUL1985 03:00:00)-Water Temperature (C)]]*OO[[#This Row],[56]]</f>
        <v>1.019273920258125E-6</v>
      </c>
      <c r="BG189" s="10">
        <f>3/24000000*OO[[#This Row],[115 (03JUL1985 06:00:00)-Water Temperature (C)]]*OO[[#This Row],[57]]</f>
        <v>9.6556760269987486E-7</v>
      </c>
      <c r="BH189" s="10">
        <f>3/24000000*OO[[#This Row],[116 (03JUL1985 09:00:00)-Water Temperature (C)]]*OO[[#This Row],[58]]</f>
        <v>9.2823717294599998E-7</v>
      </c>
      <c r="BI189" s="10">
        <f>3/24000000*OO[[#This Row],[117 (03JUL1985 12:00:00)-Water Temperature (C)]]*OO[[#This Row],[59]]</f>
        <v>8.8969513568512489E-7</v>
      </c>
      <c r="BJ189" s="10">
        <f>3/24000000*OO[[#This Row],[118 (03JUL1985 15:00:00)-Water Temperature (C)]]*OO[[#This Row],[60]]</f>
        <v>8.2997864229937503E-7</v>
      </c>
      <c r="BK189" s="10">
        <f>3/24000000*OO[[#This Row],[119 (03JUL1985 18:00:00)-Water Temperature (C)]]*OO[[#This Row],[61]]</f>
        <v>7.6105057126800002E-7</v>
      </c>
      <c r="BL189" s="10">
        <f>3/24000000*OO[[#This Row],[120 (03JUL1985 21:00:00)-Water Temperature (C)]]*OO[[#This Row],[62]]</f>
        <v>6.991239675665E-7</v>
      </c>
      <c r="BM189" s="10">
        <f>3/24000000*OO[[#This Row],[121 (04JUL1985 00:00:00)-Water Temperature (C)]]*OO[[#This Row],[63]]</f>
        <v>6.5038136788800003E-7</v>
      </c>
      <c r="BN189" s="10">
        <f>3/24000000*OO[[#This Row],[122 (04JUL1985 03:00:00)-Water Temperature (C)]]*OO[[#This Row],[64]]</f>
        <v>6.2783333743749989E-7</v>
      </c>
      <c r="BO189" s="10">
        <f>3/24000000*OO[[#This Row],[123 (04JUL1985 06:00:00)-Water Temperature (C)]]*OO[[#This Row],[65]]</f>
        <v>6.0847027742799997E-7</v>
      </c>
      <c r="BP189" s="10">
        <f>3/24000000*OO[[#This Row],[124 (04JUL1985 09:00:00)-Water Temperature (C)]]*OO[[#This Row],[66]]</f>
        <v>5.9322640853125003E-7</v>
      </c>
      <c r="BQ189" s="10">
        <f>3/24000000*OO[[#This Row],[125 (04JUL1985 12:00:00)-Water Temperature (C)]]*OO[[#This Row],[67]]</f>
        <v>5.6697984881999999E-7</v>
      </c>
      <c r="BR189" s="10">
        <f>3/24000000*OO[[#This Row],[126 (04JUL1985 15:00:00)-Water Temperature (C)]]*OO[[#This Row],[68]]</f>
        <v>5.3406717518400005E-7</v>
      </c>
      <c r="BS189" s="10">
        <f>3/24000000*OO[[#This Row],[127 (04JUL1985 18:00:00)-Water Temperature (C)]]*OO[[#This Row],[69]]</f>
        <v>5.0356613808149994E-7</v>
      </c>
      <c r="BT189" s="10">
        <f>3/24000000*OO[[#This Row],[128 (04JUL1985 21:00:00)-Water Temperature (C)]]*OO[[#This Row],[70]]</f>
        <v>4.7550094541187499E-7</v>
      </c>
      <c r="BU189" s="10">
        <f>3/24000000*OO[[#This Row],[129 (05JUL1985 00:00:00)-Water Temperature (C)]]*OO[[#This Row],[71]]</f>
        <v>4.5264958860212502E-7</v>
      </c>
      <c r="BV189" s="10">
        <f>3/24000000*OO[[#This Row],[130 (05JUL1985 03:00:00)-Water Temperature (C)]]*OO[[#This Row],[72]]</f>
        <v>4.4429168293874992E-7</v>
      </c>
      <c r="BW189" s="10">
        <f>3/24000000*OO[[#This Row],[131 (05JUL1985 06:00:00)-Water Temperature (C)]]*OO[[#This Row],[73]]</f>
        <v>4.3393486500224997E-7</v>
      </c>
      <c r="BX189" s="10">
        <f>3/24000000*OO[[#This Row],[132 (05JUL1985 09:00:00)-Water Temperature (C)]]*OO[[#This Row],[74]]</f>
        <v>4.2231924185925001E-7</v>
      </c>
      <c r="BY189" s="10">
        <f>3/24000000*OO[[#This Row],[133 (05JUL1985 12:00:00)-Water Temperature (C)]]*OO[[#This Row],[75]]</f>
        <v>4.0843769239175E-7</v>
      </c>
      <c r="BZ189" s="10">
        <f>3/24000000*OO[[#This Row],[134 (05JUL1985 15:00:00)-Water Temperature (C)]]*OO[[#This Row],[76]]</f>
        <v>3.8725490856374997E-7</v>
      </c>
      <c r="CA189" s="10">
        <f>3/24000000*OO[[#This Row],[135 (05JUL1985 18:00:00)-Water Temperature (C)]]*OO[[#This Row],[77]]</f>
        <v>3.6177227392374997E-7</v>
      </c>
      <c r="CB189" s="10">
        <f>3/24000000*OO[[#This Row],[136 (05JUL1985 21:00:00)-Water Temperature (C)]]*OO[[#This Row],[78]]</f>
        <v>3.3725539035937495E-7</v>
      </c>
      <c r="CC189" s="10">
        <f>3/24000000*OO[[#This Row],[137 (06JUL1985 00:00:00)-Water Temperature (C)]]*OO[[#This Row],[79]]</f>
        <v>3.1749122556412496E-7</v>
      </c>
      <c r="CD189" s="10">
        <f>3/24000000*OO[[#This Row],[138 (06JUL1985 03:00:00)-Water Temperature (C)]]*OO[[#This Row],[80]]</f>
        <v>3.1122615888487499E-7</v>
      </c>
      <c r="CE189" s="10">
        <f>3/24000000*OO[[#This Row],[139 (06JUL1985 06:00:00)-Water Temperature (C)]]*OO[[#This Row],[81]]</f>
        <v>3.0731033910149999E-7</v>
      </c>
      <c r="CF189" s="10">
        <f>3/24000000*OO[[#This Row],[140 (06JUL1985 09:00:00)-Water Temperature (C)]]*OO[[#This Row],[82]]</f>
        <v>3.0506588972249997E-7</v>
      </c>
      <c r="CG189" s="10">
        <f>3/24000000*OO[[#This Row],[141 (06JUL1985 12:00:00)-Water Temperature (C)]]*OO[[#This Row],[83]]</f>
        <v>3.0462804170387499E-7</v>
      </c>
      <c r="CH189" s="10">
        <f>3/24000000*OO[[#This Row],[142 (06JUL1985 15:00:00)-Water Temperature (C)]]*OO[[#This Row],[84]]</f>
        <v>2.9759535107645001E-7</v>
      </c>
      <c r="CI189" s="10">
        <f>3/24000000*OO[[#This Row],[143 (06JUL1985 18:00:00)-Water Temperature (C)]]*OO[[#This Row],[85]]</f>
        <v>2.8305535842236249E-7</v>
      </c>
      <c r="CJ189" s="10">
        <f>3/24000000*OO[[#This Row],[144 (06JUL1985 21:00:00)-Water Temperature (C)]]*OO[[#This Row],[86]]</f>
        <v>2.6806093515722497E-7</v>
      </c>
      <c r="CK189" s="10">
        <f>3/24000000*OO[[#This Row],[145 (07JUL1985 00:00:00)-Water Temperature (C)]]*OO[[#This Row],[87]]</f>
        <v>2.5704480881718748E-7</v>
      </c>
      <c r="CL189" s="10">
        <f>3/24000000*OO[[#This Row],[146 (07JUL1985 03:00:00)-Water Temperature (C)]]*OO[[#This Row],[88]]</f>
        <v>2.5564701179014997E-7</v>
      </c>
      <c r="CM189" s="10">
        <f>3/24000000*OO[[#This Row],[147 (07JUL1985 06:00:00)-Water Temperature (C)]]*OO[[#This Row],[89]]</f>
        <v>2.56342358703375E-7</v>
      </c>
      <c r="CN189" s="10">
        <f>3/24000000*OO[[#This Row],[148 (07JUL1985 09:00:00)-Water Temperature (C)]]*OO[[#This Row],[90]]</f>
        <v>2.5504697774684996E-7</v>
      </c>
      <c r="CO189" s="10">
        <f>3/24000000*OO[[#This Row],[149 (07JUL1985 12:00:00)-Water Temperature (C)]]*OO[[#This Row],[91]]</f>
        <v>2.5058125321404994E-7</v>
      </c>
      <c r="CP189" s="10">
        <f>3/24000000*OO[[#This Row],[150 (07JUL1985 15:00:00)-Water Temperature (C)]]*OO[[#This Row],[92]]</f>
        <v>2.3897589921581249E-7</v>
      </c>
      <c r="CQ189" s="10">
        <f>3/24000000*OO[[#This Row],[151 (07JUL1985 18:00:00)-Water Temperature (C)]]*OO[[#This Row],[93]]</f>
        <v>2.2440852161942499E-7</v>
      </c>
      <c r="CR189" s="10">
        <f>3/24000000*OO[[#This Row],[152 (07JUL1985 21:00:00)-Water Temperature (C)]]*OO[[#This Row],[94]]</f>
        <v>2.1093815749119998E-7</v>
      </c>
      <c r="CS189" s="10">
        <f>3/24000000*OO[[#This Row],[153 (08JUL1985 00:00:00)-Water Temperature (C)]]*OO[[#This Row],[95]]</f>
        <v>1.9941220616809998E-7</v>
      </c>
      <c r="CT189" s="10">
        <f>3/24000000*OO[[#This Row],[154 (08JUL1985 03:00:00)-Water Temperature (C)]]*OO[[#This Row],[96]]</f>
        <v>1.92704833282875E-7</v>
      </c>
      <c r="CU189" s="10">
        <f>3/24000000*OO[[#This Row],[155 (08JUL1985 06:00:00)-Water Temperature (C)]]*OO[[#This Row],[97]]</f>
        <v>1.9082701069416248E-7</v>
      </c>
      <c r="CV189" s="10">
        <f>3/24000000*OO[[#This Row],[156 (08JUL1985 09:00:00)-Water Temperature (C)]]*OO[[#This Row],[98]]</f>
        <v>1.8610136361875E-7</v>
      </c>
      <c r="CW189" s="10">
        <f>3/24000000*OO[[#This Row],[157 (08JUL1985 12:00:00)-Water Temperature (C)]]*OO[[#This Row],[99]]</f>
        <v>1.7932639499774999E-7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5.0531183777397885E-41</v>
      </c>
      <c r="J190" s="10">
        <f>3/24*OO[[#This Row],[66 (27JUN1985 03:00:00)-Water Temperature (C)]]*OO[[#This Row],[8]]/SUM(OO[8])</f>
        <v>2.1811662657138417E-29</v>
      </c>
      <c r="K190" s="10">
        <f>3/24*OO[[#This Row],[67 (27JUN1985 06:00:00)-Water Temperature (C)]]*OO[[#This Row],[9]]/SUM(OO[9])</f>
        <v>1.0149475592793445E-17</v>
      </c>
      <c r="L190" s="10">
        <f>3/24*OO[[#This Row],[68 (27JUN1985 09:00:00)-Water Temperature (C)]]*OO[[#This Row],[10]]/SUM(OO[10])</f>
        <v>2.0197454378782306E-9</v>
      </c>
      <c r="M190" s="10">
        <f>3/24*OO[[#This Row],[69 (27JUN1985 12:00:00)-Water Temperature (C)]]*OO[[#This Row],[11]]/SUM(OO[11])</f>
        <v>3.9000956535311087E-6</v>
      </c>
      <c r="N190" s="10">
        <f>3/24*OO[[#This Row],[70 (27JUN1985 15:00:00)-Water Temperature (C)]]*OO[[#This Row],[12]]/SUM(OO[12])</f>
        <v>4.3083300523516266E-4</v>
      </c>
      <c r="O190" s="10">
        <f>3/24*OO[[#This Row],[71 (27JUN1985 18:00:00)-Water Temperature (C)]]*OO[[#This Row],[13]]/SUM(OO[13])</f>
        <v>8.2058800339962542E-3</v>
      </c>
      <c r="P190" s="10">
        <f>3/24*OO[[#This Row],[72 (27JUN1985 21:00:00)-Water Temperature (C)]]*OO[[#This Row],[14]]/SUM(OO[14])</f>
        <v>4.3910629083690741E-2</v>
      </c>
      <c r="Q190" s="10">
        <f>3/24*OO[[#This Row],[73 (28JUN1985 00:00:00)-Water Temperature (C)]]*OO[[#This Row],[15]]/SUM(OO[15])</f>
        <v>8.8363344561141546E-2</v>
      </c>
      <c r="R190" s="10">
        <f>3/24*OO[[#This Row],[74 (28JUN1985 03:00:00)-Water Temperature (C)]]*OO[[#This Row],[16]]/SUM(OO[16])</f>
        <v>8.2506707374187915E-2</v>
      </c>
      <c r="S190" s="10">
        <f>3/24*OO[[#This Row],[75 (28JUN1985 06:00:00)-Water Temperature (C)]]*OO[[#This Row],[17]]/SUM(OO[17])</f>
        <v>4.1505909869250179E-2</v>
      </c>
      <c r="T190" s="10">
        <f>3/24*OO[[#This Row],[76 (28JUN1985 09:00:00)-Water Temperature (C)]]*OO[[#This Row],[18]]/SUM(OO[18])</f>
        <v>1.2651803188079014E-2</v>
      </c>
      <c r="U190" s="10">
        <f>3/24*OO[[#This Row],[77 (28JUN1985 12:00:00)-Water Temperature (C)]]*OO[[#This Row],[19]]/SUM(OO[19])</f>
        <v>2.6220154034105464E-3</v>
      </c>
      <c r="V190" s="10">
        <f>3/24000000*OO[[#This Row],[78 (28JUN1985 15:00:00)-Water Temperature (C)]]*OO[[#This Row],[20]]</f>
        <v>4.4277003508499995E-4</v>
      </c>
      <c r="W190" s="10">
        <f>3/24000000*OO[[#This Row],[79 (28JUN1985 18:00:00)-Water Temperature (C)]]*OO[[#This Row],[21]]</f>
        <v>1.1013609224379999E-4</v>
      </c>
      <c r="X190" s="10">
        <f>3/24000000*OO[[#This Row],[80 (28JUN1985 21:00:00)-Water Temperature (C)]]*OO[[#This Row],[22]]</f>
        <v>7.1392187986874992E-5</v>
      </c>
      <c r="Y190" s="10">
        <f>3/24000000*OO[[#This Row],[81 (29JUN1985 00:00:00)-Water Temperature (C)]]*OO[[#This Row],[23]]</f>
        <v>7.0968470112375002E-5</v>
      </c>
      <c r="Z190" s="10">
        <f>3/24000000*OO[[#This Row],[82 (29JUN1985 03:00:00)-Water Temperature (C)]]*OO[[#This Row],[24]]</f>
        <v>7.4263234989774998E-5</v>
      </c>
      <c r="AA190" s="10">
        <f>3/24000000*OO[[#This Row],[83 (29JUN1985 06:00:00)-Water Temperature (C)]]*OO[[#This Row],[25]]</f>
        <v>7.5241645637499986E-5</v>
      </c>
      <c r="AB190" s="10">
        <f>3/24000000*OO[[#This Row],[84 (29JUN1985 09:00:00)-Water Temperature (C)]]*OO[[#This Row],[26]]</f>
        <v>7.2101659274249999E-5</v>
      </c>
      <c r="AC190" s="10">
        <f>3/24000000*OO[[#This Row],[85 (29JUN1985 12:00:00)-Water Temperature (C)]]*OO[[#This Row],[27]]</f>
        <v>6.655877350212499E-5</v>
      </c>
      <c r="AD190" s="10">
        <f>3/24000000*OO[[#This Row],[86 (29JUN1985 15:00:00)-Water Temperature (C)]]*OO[[#This Row],[28]]</f>
        <v>5.950631644374999E-5</v>
      </c>
      <c r="AE190" s="10">
        <f>3/24000000*OO[[#This Row],[88 (29JUN1985 21:00:00)-Water Temperature (C)]]*OO[[#This Row],[30]]</f>
        <v>4.6917367513950003E-5</v>
      </c>
      <c r="AF190" s="10">
        <f>3/24000000*OO[[#This Row],[88 (29JUN1985 21:00:00)-Water Temperature (C)]]*OO[[#This Row],[30]]</f>
        <v>4.6917367513950003E-5</v>
      </c>
      <c r="AG190" s="10">
        <f>3/24000000*OO[[#This Row],[89 (30JUN1985 00:00:00)-Water Temperature (C)]]*OO[[#This Row],[31]]</f>
        <v>4.18919552508E-5</v>
      </c>
      <c r="AH190" s="10">
        <f>3/24000000*OO[[#This Row],[90 (30JUN1985 03:00:00)-Water Temperature (C)]]*OO[[#This Row],[32]]</f>
        <v>3.8124310702337498E-5</v>
      </c>
      <c r="AI190" s="10">
        <f>3/24000000*OO[[#This Row],[91 (30JUN1985 06:00:00)-Water Temperature (C)]]*OO[[#This Row],[33]]</f>
        <v>3.5060146649849999E-5</v>
      </c>
      <c r="AJ190" s="10">
        <f>3/24000000*OO[[#This Row],[92 (30JUN1985 09:00:00)-Water Temperature (C)]]*OO[[#This Row],[34]]</f>
        <v>3.2239933019524997E-5</v>
      </c>
      <c r="AK190" s="10">
        <f>3/24000000*OO[[#This Row],[93 (30JUN1985 12:00:00)-Water Temperature (C)]]*OO[[#This Row],[35]]</f>
        <v>2.9273284747574995E-5</v>
      </c>
      <c r="AL190" s="10">
        <f>3/24000000*OO[[#This Row],[94 (30JUN1985 15:00:00)-Water Temperature (C)]]*OO[[#This Row],[36]]</f>
        <v>2.5896202860749999E-5</v>
      </c>
      <c r="AM190" s="10">
        <f>3/24000000*OO[[#This Row],[95 (30JUN1985 18:00:00)-Water Temperature (C)]]*OO[[#This Row],[37]]</f>
        <v>2.2524037003687501E-5</v>
      </c>
      <c r="AN190" s="10">
        <f>3/24000000*OO[[#This Row],[96 (30JUN1985 21:00:00)-Water Temperature (C)]]*OO[[#This Row],[38]]</f>
        <v>1.9681213187854997E-5</v>
      </c>
      <c r="AO190" s="10">
        <f>3/24000000*OO[[#This Row],[97 (01JUL1985 00:00:00)-Water Temperature (C)]]*OO[[#This Row],[39]]</f>
        <v>1.7521343138392501E-5</v>
      </c>
      <c r="AP190" s="10">
        <f>3/24000000*OO[[#This Row],[98 (01JUL1985 03:00:00)-Water Temperature (C)]]*OO[[#This Row],[40]]</f>
        <v>1.6342157533056248E-5</v>
      </c>
      <c r="AQ190" s="10">
        <f>3/24000000*OO[[#This Row],[99 (01JUL1985 06:00:00)-Water Temperature (C)]]*OO[[#This Row],[41]]</f>
        <v>1.5283473681525003E-5</v>
      </c>
      <c r="AR190" s="10">
        <f>3/24000000*OO[[#This Row],[100 (01JUL1985 09:00:00)-Water Temperature (C)]]*OO[[#This Row],[42]]</f>
        <v>1.4117281234115E-5</v>
      </c>
      <c r="AS190" s="10">
        <f>3/24000000*OO[[#This Row],[101 (01JUL1985 12:00:00)-Water Temperature (C)]]*OO[[#This Row],[43]]</f>
        <v>1.2750454176143747E-5</v>
      </c>
      <c r="AT190" s="10">
        <f>3/24000000*OO[[#This Row],[102 (01JUL1985 15:00:00)-Water Temperature (C)]]*OO[[#This Row],[44]]</f>
        <v>1.1215828341135E-5</v>
      </c>
      <c r="AU190" s="10">
        <f>3/24000000*OO[[#This Row],[103 (01JUL1985 18:00:00)-Water Temperature (C)]]*OO[[#This Row],[45]]</f>
        <v>9.6698225746499996E-6</v>
      </c>
      <c r="AV190" s="10">
        <f>3/24000000*OO[[#This Row],[104 (01JUL1985 21:00:00)-Water Temperature (C)]]*OO[[#This Row],[46]]</f>
        <v>8.3006807421899995E-6</v>
      </c>
      <c r="AW190" s="10">
        <f>3/24000000*OO[[#This Row],[105 (02JUL1985 00:00:00)-Water Temperature (C)]]*OO[[#This Row],[47]]</f>
        <v>7.2063893114775005E-6</v>
      </c>
      <c r="AX190" s="10">
        <f>3/24000000*OO[[#This Row],[106 (02JUL1985 03:00:00)-Water Temperature (C)]]*OO[[#This Row],[48]]</f>
        <v>6.4744134345887493E-6</v>
      </c>
      <c r="AY190" s="10">
        <f>3/24000000*OO[[#This Row],[107 (02JUL1985 06:00:00)-Water Temperature (C)]]*OO[[#This Row],[49]]</f>
        <v>5.7113131562024999E-6</v>
      </c>
      <c r="AZ190" s="10">
        <f>3/24000000*OO[[#This Row],[108 (02JUL1985 09:00:00)-Water Temperature (C)]]*OO[[#This Row],[50]]</f>
        <v>4.8209958937087501E-6</v>
      </c>
      <c r="BA190" s="10">
        <f>3/24000000*OO[[#This Row],[109 (02JUL1985 12:00:00)-Water Temperature (C)]]*OO[[#This Row],[51]]</f>
        <v>3.8638899402512502E-6</v>
      </c>
      <c r="BB190" s="10">
        <f>3/24000000*OO[[#This Row],[110 (02JUL1985 15:00:00)-Water Temperature (C)]]*OO[[#This Row],[52]]</f>
        <v>2.9414364053849995E-6</v>
      </c>
      <c r="BC190" s="10">
        <f>3/24000000*OO[[#This Row],[111 (02JUL1985 18:00:00)-Water Temperature (C)]]*OO[[#This Row],[53]]</f>
        <v>2.2077487355175002E-6</v>
      </c>
      <c r="BD190" s="10">
        <f>3/24000000*OO[[#This Row],[112 (02JUL1985 21:00:00)-Water Temperature (C)]]*OO[[#This Row],[54]]</f>
        <v>1.7223272627494999E-6</v>
      </c>
      <c r="BE190" s="10">
        <f>3/24000000*OO[[#This Row],[113 (03JUL1985 00:00:00)-Water Temperature (C)]]*OO[[#This Row],[55]]</f>
        <v>1.4252144712382498E-6</v>
      </c>
      <c r="BF190" s="10">
        <f>3/24000000*OO[[#This Row],[114 (03JUL1985 03:00:00)-Water Temperature (C)]]*OO[[#This Row],[56]]</f>
        <v>1.2807424950075E-6</v>
      </c>
      <c r="BG190" s="10">
        <f>3/24000000*OO[[#This Row],[115 (03JUL1985 06:00:00)-Water Temperature (C)]]*OO[[#This Row],[57]]</f>
        <v>1.2077774487056249E-6</v>
      </c>
      <c r="BH190" s="10">
        <f>3/24000000*OO[[#This Row],[116 (03JUL1985 09:00:00)-Water Temperature (C)]]*OO[[#This Row],[58]]</f>
        <v>1.1591469733438749E-6</v>
      </c>
      <c r="BI190" s="10">
        <f>3/24000000*OO[[#This Row],[117 (03JUL1985 12:00:00)-Water Temperature (C)]]*OO[[#This Row],[59]]</f>
        <v>1.1113672866379998E-6</v>
      </c>
      <c r="BJ190" s="10">
        <f>3/24000000*OO[[#This Row],[118 (03JUL1985 15:00:00)-Water Temperature (C)]]*OO[[#This Row],[60]]</f>
        <v>1.0378961068287501E-6</v>
      </c>
      <c r="BK190" s="10">
        <f>3/24000000*OO[[#This Row],[119 (03JUL1985 18:00:00)-Water Temperature (C)]]*OO[[#This Row],[61]]</f>
        <v>9.5216444176749998E-7</v>
      </c>
      <c r="BL190" s="10">
        <f>3/24000000*OO[[#This Row],[120 (03JUL1985 21:00:00)-Water Temperature (C)]]*OO[[#This Row],[62]]</f>
        <v>8.7409509313424986E-7</v>
      </c>
      <c r="BM190" s="10">
        <f>3/24000000*OO[[#This Row],[121 (04JUL1985 00:00:00)-Water Temperature (C)]]*OO[[#This Row],[63]]</f>
        <v>8.1197951661749987E-7</v>
      </c>
      <c r="BN190" s="10">
        <f>3/24000000*OO[[#This Row],[122 (04JUL1985 03:00:00)-Water Temperature (C)]]*OO[[#This Row],[64]]</f>
        <v>7.8232182750149993E-7</v>
      </c>
      <c r="BO190" s="10">
        <f>3/24000000*OO[[#This Row],[123 (04JUL1985 06:00:00)-Water Temperature (C)]]*OO[[#This Row],[65]]</f>
        <v>7.5750425352300009E-7</v>
      </c>
      <c r="BP190" s="10">
        <f>3/24000000*OO[[#This Row],[124 (04JUL1985 09:00:00)-Water Temperature (C)]]*OO[[#This Row],[66]]</f>
        <v>7.3851705343199985E-7</v>
      </c>
      <c r="BQ190" s="10">
        <f>3/24000000*OO[[#This Row],[125 (04JUL1985 12:00:00)-Water Temperature (C)]]*OO[[#This Row],[67]]</f>
        <v>7.07146856992625E-7</v>
      </c>
      <c r="BR190" s="10">
        <f>3/24000000*OO[[#This Row],[126 (04JUL1985 15:00:00)-Water Temperature (C)]]*OO[[#This Row],[68]]</f>
        <v>6.6696648497200006E-7</v>
      </c>
      <c r="BS190" s="10">
        <f>3/24000000*OO[[#This Row],[127 (04JUL1985 18:00:00)-Water Temperature (C)]]*OO[[#This Row],[69]]</f>
        <v>6.29199484128E-7</v>
      </c>
      <c r="BT190" s="10">
        <f>3/24000000*OO[[#This Row],[128 (04JUL1985 21:00:00)-Water Temperature (C)]]*OO[[#This Row],[70]]</f>
        <v>5.9367375501087485E-7</v>
      </c>
      <c r="BU190" s="10">
        <f>3/24000000*OO[[#This Row],[129 (05JUL1985 00:00:00)-Water Temperature (C)]]*OO[[#This Row],[71]]</f>
        <v>5.645083364223749E-7</v>
      </c>
      <c r="BV190" s="10">
        <f>3/24000000*OO[[#This Row],[130 (05JUL1985 03:00:00)-Water Temperature (C)]]*OO[[#This Row],[72]]</f>
        <v>5.534121014915E-7</v>
      </c>
      <c r="BW190" s="10">
        <f>3/24000000*OO[[#This Row],[131 (05JUL1985 06:00:00)-Water Temperature (C)]]*OO[[#This Row],[73]]</f>
        <v>5.4019817317400002E-7</v>
      </c>
      <c r="BX190" s="10">
        <f>3/24000000*OO[[#This Row],[132 (05JUL1985 09:00:00)-Water Temperature (C)]]*OO[[#This Row],[74]]</f>
        <v>5.2577783295599999E-7</v>
      </c>
      <c r="BY190" s="10">
        <f>3/24000000*OO[[#This Row],[133 (05JUL1985 12:00:00)-Water Temperature (C)]]*OO[[#This Row],[75]]</f>
        <v>5.0901907219649995E-7</v>
      </c>
      <c r="BZ190" s="10">
        <f>3/24000000*OO[[#This Row],[134 (05JUL1985 15:00:00)-Water Temperature (C)]]*OO[[#This Row],[76]]</f>
        <v>4.8307099994899996E-7</v>
      </c>
      <c r="CA190" s="10">
        <f>3/24000000*OO[[#This Row],[135 (05JUL1985 18:00:00)-Water Temperature (C)]]*OO[[#This Row],[77]]</f>
        <v>4.5166123988099998E-7</v>
      </c>
      <c r="CB190" s="10">
        <f>3/24000000*OO[[#This Row],[136 (05JUL1985 21:00:00)-Water Temperature (C)]]*OO[[#This Row],[78]]</f>
        <v>4.2106380871949994E-7</v>
      </c>
      <c r="CC190" s="10">
        <f>3/24000000*OO[[#This Row],[137 (06JUL1985 00:00:00)-Water Temperature (C)]]*OO[[#This Row],[79]]</f>
        <v>3.9630668817262503E-7</v>
      </c>
      <c r="CD190" s="10">
        <f>3/24000000*OO[[#This Row],[138 (06JUL1985 03:00:00)-Water Temperature (C)]]*OO[[#This Row],[80]]</f>
        <v>3.8792689401674993E-7</v>
      </c>
      <c r="CE190" s="10">
        <f>3/24000000*OO[[#This Row],[139 (06JUL1985 06:00:00)-Water Temperature (C)]]*OO[[#This Row],[81]]</f>
        <v>3.825490358525E-7</v>
      </c>
      <c r="CF190" s="10">
        <f>3/24000000*OO[[#This Row],[140 (06JUL1985 09:00:00)-Water Temperature (C)]]*OO[[#This Row],[82]]</f>
        <v>3.7938469507337506E-7</v>
      </c>
      <c r="CG190" s="10">
        <f>3/24000000*OO[[#This Row],[141 (06JUL1985 12:00:00)-Water Temperature (C)]]*OO[[#This Row],[83]]</f>
        <v>3.7902891126074998E-7</v>
      </c>
      <c r="CH190" s="10">
        <f>3/24000000*OO[[#This Row],[142 (06JUL1985 15:00:00)-Water Temperature (C)]]*OO[[#This Row],[84]]</f>
        <v>3.7046635063199998E-7</v>
      </c>
      <c r="CI190" s="10">
        <f>3/24000000*OO[[#This Row],[143 (06JUL1985 18:00:00)-Water Temperature (C)]]*OO[[#This Row],[85]]</f>
        <v>3.5253226692199998E-7</v>
      </c>
      <c r="CJ190" s="10">
        <f>3/24000000*OO[[#This Row],[144 (06JUL1985 21:00:00)-Water Temperature (C)]]*OO[[#This Row],[86]]</f>
        <v>3.3397011364999996E-7</v>
      </c>
      <c r="CK190" s="10">
        <f>3/24000000*OO[[#This Row],[145 (07JUL1985 00:00:00)-Water Temperature (C)]]*OO[[#This Row],[87]]</f>
        <v>3.2010604867000003E-7</v>
      </c>
      <c r="CL190" s="10">
        <f>3/24000000*OO[[#This Row],[146 (07JUL1985 03:00:00)-Water Temperature (C)]]*OO[[#This Row],[88]]</f>
        <v>3.1795780020549997E-7</v>
      </c>
      <c r="CM190" s="10">
        <f>3/24000000*OO[[#This Row],[147 (07JUL1985 06:00:00)-Water Temperature (C)]]*OO[[#This Row],[89]]</f>
        <v>3.1850667130239998E-7</v>
      </c>
      <c r="CN190" s="10">
        <f>3/24000000*OO[[#This Row],[148 (07JUL1985 09:00:00)-Water Temperature (C)]]*OO[[#This Row],[90]]</f>
        <v>3.1697704771371245E-7</v>
      </c>
      <c r="CO190" s="10">
        <f>3/24000000*OO[[#This Row],[149 (07JUL1985 12:00:00)-Water Temperature (C)]]*OO[[#This Row],[91]]</f>
        <v>3.1191650168839994E-7</v>
      </c>
      <c r="CP190" s="10">
        <f>3/24000000*OO[[#This Row],[150 (07JUL1985 15:00:00)-Water Temperature (C)]]*OO[[#This Row],[92]]</f>
        <v>2.9796611648985001E-7</v>
      </c>
      <c r="CQ190" s="10">
        <f>3/24000000*OO[[#This Row],[151 (07JUL1985 18:00:00)-Water Temperature (C)]]*OO[[#This Row],[93]]</f>
        <v>2.7994445063129996E-7</v>
      </c>
      <c r="CR190" s="10">
        <f>3/24000000*OO[[#This Row],[152 (07JUL1985 21:00:00)-Water Temperature (C)]]*OO[[#This Row],[94]]</f>
        <v>2.6315539832577503E-7</v>
      </c>
      <c r="CS190" s="10">
        <f>3/24000000*OO[[#This Row],[153 (08JUL1985 00:00:00)-Water Temperature (C)]]*OO[[#This Row],[95]]</f>
        <v>2.4853931391764995E-7</v>
      </c>
      <c r="CT190" s="10">
        <f>3/24000000*OO[[#This Row],[154 (08JUL1985 03:00:00)-Water Temperature (C)]]*OO[[#This Row],[96]]</f>
        <v>2.3979314747294999E-7</v>
      </c>
      <c r="CU190" s="10">
        <f>3/24000000*OO[[#This Row],[155 (08JUL1985 06:00:00)-Water Temperature (C)]]*OO[[#This Row],[97]]</f>
        <v>2.3719554011798748E-7</v>
      </c>
      <c r="CV190" s="10">
        <f>3/24000000*OO[[#This Row],[156 (08JUL1985 09:00:00)-Water Temperature (C)]]*OO[[#This Row],[98]]</f>
        <v>2.3156276233154998E-7</v>
      </c>
      <c r="CW190" s="10">
        <f>3/24000000*OO[[#This Row],[157 (08JUL1985 12:00:00)-Water Temperature (C)]]*OO[[#This Row],[99]]</f>
        <v>2.2339888597289999E-7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7.3691632228864473E-42</v>
      </c>
      <c r="J191" s="10">
        <f>3/24*OO[[#This Row],[66 (27JUN1985 03:00:00)-Water Temperature (C)]]*OO[[#This Row],[8]]/SUM(OO[8])</f>
        <v>2.9830495962357199E-30</v>
      </c>
      <c r="K191" s="10">
        <f>3/24*OO[[#This Row],[67 (27JUN1985 06:00:00)-Water Temperature (C)]]*OO[[#This Row],[9]]/SUM(OO[9])</f>
        <v>1.4122659645483835E-18</v>
      </c>
      <c r="L191" s="10">
        <f>3/24*OO[[#This Row],[68 (27JUN1985 09:00:00)-Water Temperature (C)]]*OO[[#This Row],[10]]/SUM(OO[10])</f>
        <v>8.390885728126526E-10</v>
      </c>
      <c r="M191" s="10">
        <f>3/24*OO[[#This Row],[69 (27JUN1985 12:00:00)-Water Temperature (C)]]*OO[[#This Row],[11]]/SUM(OO[11])</f>
        <v>2.2177292942136159E-6</v>
      </c>
      <c r="N191" s="10">
        <f>3/24*OO[[#This Row],[70 (27JUN1985 15:00:00)-Water Temperature (C)]]*OO[[#This Row],[12]]/SUM(OO[12])</f>
        <v>2.9156383524390187E-4</v>
      </c>
      <c r="O191" s="10">
        <f>3/24*OO[[#This Row],[71 (27JUN1985 18:00:00)-Water Temperature (C)]]*OO[[#This Row],[13]]/SUM(OO[13])</f>
        <v>6.3252758334535796E-3</v>
      </c>
      <c r="P191" s="10">
        <f>3/24*OO[[#This Row],[72 (27JUN1985 21:00:00)-Water Temperature (C)]]*OO[[#This Row],[14]]/SUM(OO[14])</f>
        <v>3.7639526061978228E-2</v>
      </c>
      <c r="Q191" s="10">
        <f>3/24*OO[[#This Row],[73 (28JUN1985 00:00:00)-Water Temperature (C)]]*OO[[#This Row],[15]]/SUM(OO[15])</f>
        <v>8.2948797285309725E-2</v>
      </c>
      <c r="R191" s="10">
        <f>3/24*OO[[#This Row],[74 (28JUN1985 03:00:00)-Water Temperature (C)]]*OO[[#This Row],[16]]/SUM(OO[16])</f>
        <v>8.372558523981169E-2</v>
      </c>
      <c r="S191" s="10">
        <f>3/24*OO[[#This Row],[75 (28JUN1985 06:00:00)-Water Temperature (C)]]*OO[[#This Row],[17]]/SUM(OO[17])</f>
        <v>4.5049206514821888E-2</v>
      </c>
      <c r="T191" s="10">
        <f>3/24*OO[[#This Row],[76 (28JUN1985 09:00:00)-Water Temperature (C)]]*OO[[#This Row],[18]]/SUM(OO[18])</f>
        <v>1.4543108403365286E-2</v>
      </c>
      <c r="U191" s="10">
        <f>3/24*OO[[#This Row],[77 (28JUN1985 12:00:00)-Water Temperature (C)]]*OO[[#This Row],[19]]/SUM(OO[19])</f>
        <v>3.1510893376087545E-3</v>
      </c>
      <c r="V191" s="10">
        <f>3/24000000*OO[[#This Row],[78 (28JUN1985 15:00:00)-Water Temperature (C)]]*OO[[#This Row],[20]]</f>
        <v>5.3788230748437504E-4</v>
      </c>
      <c r="W191" s="10">
        <f>3/24000000*OO[[#This Row],[79 (28JUN1985 18:00:00)-Water Temperature (C)]]*OO[[#This Row],[21]]</f>
        <v>1.2182164751704999E-4</v>
      </c>
      <c r="X191" s="10">
        <f>3/24000000*OO[[#This Row],[80 (28JUN1985 21:00:00)-Water Temperature (C)]]*OO[[#This Row],[22]]</f>
        <v>7.1155336317187497E-5</v>
      </c>
      <c r="Y191" s="10">
        <f>3/24000000*OO[[#This Row],[81 (29JUN1985 00:00:00)-Water Temperature (C)]]*OO[[#This Row],[23]]</f>
        <v>6.9249107163600002E-5</v>
      </c>
      <c r="Z191" s="10">
        <f>3/24000000*OO[[#This Row],[82 (29JUN1985 03:00:00)-Water Temperature (C)]]*OO[[#This Row],[24]]</f>
        <v>7.2685620643800011E-5</v>
      </c>
      <c r="AA191" s="10">
        <f>3/24000000*OO[[#This Row],[83 (29JUN1985 06:00:00)-Water Temperature (C)]]*OO[[#This Row],[25]]</f>
        <v>7.4150682317099996E-5</v>
      </c>
      <c r="AB191" s="10">
        <f>3/24000000*OO[[#This Row],[84 (29JUN1985 09:00:00)-Water Temperature (C)]]*OO[[#This Row],[26]]</f>
        <v>7.1511023611225009E-5</v>
      </c>
      <c r="AC191" s="10">
        <f>3/24000000*OO[[#This Row],[85 (29JUN1985 12:00:00)-Water Temperature (C)]]*OO[[#This Row],[27]]</f>
        <v>6.6280014714874998E-5</v>
      </c>
      <c r="AD191" s="10">
        <f>3/24000000*OO[[#This Row],[86 (29JUN1985 15:00:00)-Water Temperature (C)]]*OO[[#This Row],[28]]</f>
        <v>5.9414327481999997E-5</v>
      </c>
      <c r="AE191" s="10">
        <f>3/24000000*OO[[#This Row],[88 (29JUN1985 21:00:00)-Water Temperature (C)]]*OO[[#This Row],[30]]</f>
        <v>4.6883067591249998E-5</v>
      </c>
      <c r="AF191" s="10">
        <f>3/24000000*OO[[#This Row],[88 (29JUN1985 21:00:00)-Water Temperature (C)]]*OO[[#This Row],[30]]</f>
        <v>4.6883067591249998E-5</v>
      </c>
      <c r="AG191" s="10">
        <f>3/24000000*OO[[#This Row],[89 (30JUN1985 00:00:00)-Water Temperature (C)]]*OO[[#This Row],[31]]</f>
        <v>4.1876726771925001E-5</v>
      </c>
      <c r="AH191" s="10">
        <f>3/24000000*OO[[#This Row],[90 (30JUN1985 03:00:00)-Water Temperature (C)]]*OO[[#This Row],[32]]</f>
        <v>3.81256894006E-5</v>
      </c>
      <c r="AI191" s="10">
        <f>3/24000000*OO[[#This Row],[91 (30JUN1985 06:00:00)-Water Temperature (C)]]*OO[[#This Row],[33]]</f>
        <v>3.5091684453374999E-5</v>
      </c>
      <c r="AJ191" s="10">
        <f>3/24000000*OO[[#This Row],[92 (30JUN1985 09:00:00)-Water Temperature (C)]]*OO[[#This Row],[34]]</f>
        <v>3.2327012779599994E-5</v>
      </c>
      <c r="AK191" s="10">
        <f>3/24000000*OO[[#This Row],[93 (30JUN1985 12:00:00)-Water Temperature (C)]]*OO[[#This Row],[35]]</f>
        <v>2.9415764720624998E-5</v>
      </c>
      <c r="AL191" s="10">
        <f>3/24000000*OO[[#This Row],[94 (30JUN1985 15:00:00)-Water Temperature (C)]]*OO[[#This Row],[36]]</f>
        <v>2.6071762419366249E-5</v>
      </c>
      <c r="AM191" s="10">
        <f>3/24000000*OO[[#This Row],[95 (30JUN1985 18:00:00)-Water Temperature (C)]]*OO[[#This Row],[37]]</f>
        <v>2.2711394641012503E-5</v>
      </c>
      <c r="AN191" s="10">
        <f>3/24000000*OO[[#This Row],[96 (30JUN1985 21:00:00)-Water Temperature (C)]]*OO[[#This Row],[38]]</f>
        <v>1.9845744098092499E-5</v>
      </c>
      <c r="AO191" s="10">
        <f>3/24000000*OO[[#This Row],[97 (01JUL1985 00:00:00)-Water Temperature (C)]]*OO[[#This Row],[39]]</f>
        <v>1.7654956939181247E-5</v>
      </c>
      <c r="AP191" s="10">
        <f>3/24000000*OO[[#This Row],[98 (01JUL1985 03:00:00)-Water Temperature (C)]]*OO[[#This Row],[40]]</f>
        <v>1.6449765446709995E-5</v>
      </c>
      <c r="AQ191" s="10">
        <f>3/24000000*OO[[#This Row],[99 (01JUL1985 06:00:00)-Water Temperature (C)]]*OO[[#This Row],[41]]</f>
        <v>1.5388689227762501E-5</v>
      </c>
      <c r="AR191" s="10">
        <f>3/24000000*OO[[#This Row],[100 (01JUL1985 09:00:00)-Water Temperature (C)]]*OO[[#This Row],[42]]</f>
        <v>1.424142745194E-5</v>
      </c>
      <c r="AS191" s="10">
        <f>3/24000000*OO[[#This Row],[101 (01JUL1985 12:00:00)-Water Temperature (C)]]*OO[[#This Row],[43]]</f>
        <v>1.2897520664543749E-5</v>
      </c>
      <c r="AT191" s="10">
        <f>3/24000000*OO[[#This Row],[102 (01JUL1985 15:00:00)-Water Temperature (C)]]*OO[[#This Row],[44]]</f>
        <v>1.1380967385303749E-5</v>
      </c>
      <c r="AU191" s="10">
        <f>3/24000000*OO[[#This Row],[103 (01JUL1985 18:00:00)-Water Temperature (C)]]*OO[[#This Row],[45]]</f>
        <v>9.8344027557749989E-6</v>
      </c>
      <c r="AV191" s="10">
        <f>3/24000000*OO[[#This Row],[104 (01JUL1985 21:00:00)-Water Temperature (C)]]*OO[[#This Row],[46]]</f>
        <v>8.4490158340349989E-6</v>
      </c>
      <c r="AW191" s="10">
        <f>3/24000000*OO[[#This Row],[105 (02JUL1985 00:00:00)-Water Temperature (C)]]*OO[[#This Row],[47]]</f>
        <v>7.3353977477550008E-6</v>
      </c>
      <c r="AX191" s="10">
        <f>3/24000000*OO[[#This Row],[106 (02JUL1985 03:00:00)-Water Temperature (C)]]*OO[[#This Row],[48]]</f>
        <v>6.5945036819875001E-6</v>
      </c>
      <c r="AY191" s="10">
        <f>3/24000000*OO[[#This Row],[107 (02JUL1985 06:00:00)-Water Temperature (C)]]*OO[[#This Row],[49]]</f>
        <v>5.8403772486899986E-6</v>
      </c>
      <c r="AZ191" s="10">
        <f>3/24000000*OO[[#This Row],[108 (02JUL1985 09:00:00)-Water Temperature (C)]]*OO[[#This Row],[50]]</f>
        <v>4.9616511576749997E-6</v>
      </c>
      <c r="BA191" s="10">
        <f>3/24000000*OO[[#This Row],[109 (02JUL1985 12:00:00)-Water Temperature (C)]]*OO[[#This Row],[51]]</f>
        <v>4.0053088713299991E-6</v>
      </c>
      <c r="BB191" s="10">
        <f>3/24000000*OO[[#This Row],[110 (02JUL1985 15:00:00)-Water Temperature (C)]]*OO[[#This Row],[52]]</f>
        <v>3.0603147154184998E-6</v>
      </c>
      <c r="BC191" s="10">
        <f>3/24000000*OO[[#This Row],[111 (02JUL1985 18:00:00)-Water Temperature (C)]]*OO[[#This Row],[53]]</f>
        <v>2.2926873005399998E-6</v>
      </c>
      <c r="BD191" s="10">
        <f>3/24000000*OO[[#This Row],[112 (02JUL1985 21:00:00)-Water Temperature (C)]]*OO[[#This Row],[54]]</f>
        <v>1.7763230481848749E-6</v>
      </c>
      <c r="BE191" s="10">
        <f>3/24000000*OO[[#This Row],[113 (03JUL1985 00:00:00)-Water Temperature (C)]]*OO[[#This Row],[55]]</f>
        <v>1.4583249722275E-6</v>
      </c>
      <c r="BF191" s="10">
        <f>3/24000000*OO[[#This Row],[114 (03JUL1985 03:00:00)-Water Temperature (C)]]*OO[[#This Row],[56]]</f>
        <v>1.300226694885E-6</v>
      </c>
      <c r="BG191" s="10">
        <f>3/24000000*OO[[#This Row],[115 (03JUL1985 06:00:00)-Water Temperature (C)]]*OO[[#This Row],[57]]</f>
        <v>1.21989065039625E-6</v>
      </c>
      <c r="BH191" s="10">
        <f>3/24000000*OO[[#This Row],[116 (03JUL1985 09:00:00)-Water Temperature (C)]]*OO[[#This Row],[58]]</f>
        <v>1.16825470258975E-6</v>
      </c>
      <c r="BI191" s="10">
        <f>3/24000000*OO[[#This Row],[117 (03JUL1985 12:00:00)-Water Temperature (C)]]*OO[[#This Row],[59]]</f>
        <v>1.1202432027311249E-6</v>
      </c>
      <c r="BJ191" s="10">
        <f>3/24000000*OO[[#This Row],[118 (03JUL1985 15:00:00)-Water Temperature (C)]]*OO[[#This Row],[60]]</f>
        <v>1.0475011012774999E-6</v>
      </c>
      <c r="BK191" s="10">
        <f>3/24000000*OO[[#This Row],[119 (03JUL1985 18:00:00)-Water Temperature (C)]]*OO[[#This Row],[61]]</f>
        <v>9.6156716246499984E-7</v>
      </c>
      <c r="BL191" s="10">
        <f>3/24000000*OO[[#This Row],[120 (03JUL1985 21:00:00)-Water Temperature (C)]]*OO[[#This Row],[62]]</f>
        <v>8.8224988220062505E-7</v>
      </c>
      <c r="BM191" s="10">
        <f>3/24000000*OO[[#This Row],[121 (04JUL1985 00:00:00)-Water Temperature (C)]]*OO[[#This Row],[63]]</f>
        <v>8.184021067132499E-7</v>
      </c>
      <c r="BN191" s="10">
        <f>3/24000000*OO[[#This Row],[122 (04JUL1985 03:00:00)-Water Temperature (C)]]*OO[[#This Row],[64]]</f>
        <v>7.8677254476050002E-7</v>
      </c>
      <c r="BO191" s="10">
        <f>3/24000000*OO[[#This Row],[123 (04JUL1985 06:00:00)-Water Temperature (C)]]*OO[[#This Row],[65]]</f>
        <v>7.6097201110700007E-7</v>
      </c>
      <c r="BP191" s="10">
        <f>3/24000000*OO[[#This Row],[124 (04JUL1985 09:00:00)-Water Temperature (C)]]*OO[[#This Row],[66]]</f>
        <v>7.4174076828749993E-7</v>
      </c>
      <c r="BQ191" s="10">
        <f>3/24000000*OO[[#This Row],[125 (04JUL1985 12:00:00)-Water Temperature (C)]]*OO[[#This Row],[67]]</f>
        <v>7.1153934875100005E-7</v>
      </c>
      <c r="BR191" s="10">
        <f>3/24000000*OO[[#This Row],[126 (04JUL1985 15:00:00)-Water Temperature (C)]]*OO[[#This Row],[68]]</f>
        <v>6.7216643339999997E-7</v>
      </c>
      <c r="BS191" s="10">
        <f>3/24000000*OO[[#This Row],[127 (04JUL1985 18:00:00)-Water Temperature (C)]]*OO[[#This Row],[69]]</f>
        <v>6.3448766243499997E-7</v>
      </c>
      <c r="BT191" s="10">
        <f>3/24000000*OO[[#This Row],[128 (04JUL1985 21:00:00)-Water Temperature (C)]]*OO[[#This Row],[70]]</f>
        <v>5.9831592281674994E-7</v>
      </c>
      <c r="BU191" s="10">
        <f>3/24000000*OO[[#This Row],[129 (05JUL1985 00:00:00)-Water Temperature (C)]]*OO[[#This Row],[71]]</f>
        <v>5.6819618539200002E-7</v>
      </c>
      <c r="BV191" s="10">
        <f>3/24000000*OO[[#This Row],[130 (05JUL1985 03:00:00)-Water Temperature (C)]]*OO[[#This Row],[72]]</f>
        <v>5.5627119117512498E-7</v>
      </c>
      <c r="BW191" s="10">
        <f>3/24000000*OO[[#This Row],[131 (05JUL1985 06:00:00)-Water Temperature (C)]]*OO[[#This Row],[73]]</f>
        <v>5.4263337830937503E-7</v>
      </c>
      <c r="BX191" s="10">
        <f>3/24000000*OO[[#This Row],[132 (05JUL1985 09:00:00)-Water Temperature (C)]]*OO[[#This Row],[74]]</f>
        <v>5.2815996441574994E-7</v>
      </c>
      <c r="BY191" s="10">
        <f>3/24000000*OO[[#This Row],[133 (05JUL1985 12:00:00)-Water Temperature (C)]]*OO[[#This Row],[75]]</f>
        <v>5.1178676132249992E-7</v>
      </c>
      <c r="BZ191" s="10">
        <f>3/24000000*OO[[#This Row],[134 (05JUL1985 15:00:00)-Water Temperature (C)]]*OO[[#This Row],[76]]</f>
        <v>4.8627473871774995E-7</v>
      </c>
      <c r="CA191" s="10">
        <f>3/24000000*OO[[#This Row],[135 (05JUL1985 18:00:00)-Water Temperature (C)]]*OO[[#This Row],[77]]</f>
        <v>4.5506316287249993E-7</v>
      </c>
      <c r="CB191" s="10">
        <f>3/24000000*OO[[#This Row],[136 (05JUL1985 21:00:00)-Water Temperature (C)]]*OO[[#This Row],[78]]</f>
        <v>4.2432219078650009E-7</v>
      </c>
      <c r="CC191" s="10">
        <f>3/24000000*OO[[#This Row],[137 (06JUL1985 00:00:00)-Water Temperature (C)]]*OO[[#This Row],[79]]</f>
        <v>3.9921730569250001E-7</v>
      </c>
      <c r="CD191" s="10">
        <f>3/24000000*OO[[#This Row],[138 (06JUL1985 03:00:00)-Water Temperature (C)]]*OO[[#This Row],[80]]</f>
        <v>3.9022194426075001E-7</v>
      </c>
      <c r="CE191" s="10">
        <f>3/24000000*OO[[#This Row],[139 (06JUL1985 06:00:00)-Water Temperature (C)]]*OO[[#This Row],[81]]</f>
        <v>3.8428174025100001E-7</v>
      </c>
      <c r="CF191" s="10">
        <f>3/24000000*OO[[#This Row],[140 (06JUL1985 09:00:00)-Water Temperature (C)]]*OO[[#This Row],[82]]</f>
        <v>3.8065941956175001E-7</v>
      </c>
      <c r="CG191" s="10">
        <f>3/24000000*OO[[#This Row],[141 (06JUL1985 12:00:00)-Water Temperature (C)]]*OO[[#This Row],[83]]</f>
        <v>3.8045519004787497E-7</v>
      </c>
      <c r="CH191" s="10">
        <f>3/24000000*OO[[#This Row],[142 (06JUL1985 15:00:00)-Water Temperature (C)]]*OO[[#This Row],[84]]</f>
        <v>3.7211310053437502E-7</v>
      </c>
      <c r="CI191" s="10">
        <f>3/24000000*OO[[#This Row],[143 (06JUL1985 18:00:00)-Water Temperature (C)]]*OO[[#This Row],[85]]</f>
        <v>3.5434023142350004E-7</v>
      </c>
      <c r="CJ191" s="10">
        <f>3/24000000*OO[[#This Row],[144 (06JUL1985 21:00:00)-Water Temperature (C)]]*OO[[#This Row],[86]]</f>
        <v>3.357918776385E-7</v>
      </c>
      <c r="CK191" s="10">
        <f>3/24000000*OO[[#This Row],[145 (07JUL1985 00:00:00)-Water Temperature (C)]]*OO[[#This Row],[87]]</f>
        <v>3.2172960157750001E-7</v>
      </c>
      <c r="CL191" s="10">
        <f>3/24000000*OO[[#This Row],[146 (07JUL1985 03:00:00)-Water Temperature (C)]]*OO[[#This Row],[88]]</f>
        <v>3.1914626042475E-7</v>
      </c>
      <c r="CM191" s="10">
        <f>3/24000000*OO[[#This Row],[147 (07JUL1985 06:00:00)-Water Temperature (C)]]*OO[[#This Row],[89]]</f>
        <v>3.1935092769937497E-7</v>
      </c>
      <c r="CN191" s="10">
        <f>3/24000000*OO[[#This Row],[148 (07JUL1985 09:00:00)-Water Temperature (C)]]*OO[[#This Row],[90]]</f>
        <v>3.1785749017906246E-7</v>
      </c>
      <c r="CO191" s="10">
        <f>3/24000000*OO[[#This Row],[149 (07JUL1985 12:00:00)-Water Temperature (C)]]*OO[[#This Row],[91]]</f>
        <v>3.1329244881522501E-7</v>
      </c>
      <c r="CP191" s="10">
        <f>3/24000000*OO[[#This Row],[150 (07JUL1985 15:00:00)-Water Temperature (C)]]*OO[[#This Row],[92]]</f>
        <v>2.9984636826094997E-7</v>
      </c>
      <c r="CQ191" s="10">
        <f>3/24000000*OO[[#This Row],[151 (07JUL1985 18:00:00)-Water Temperature (C)]]*OO[[#This Row],[93]]</f>
        <v>2.8193346248124997E-7</v>
      </c>
      <c r="CR191" s="10">
        <f>3/24000000*OO[[#This Row],[152 (07JUL1985 21:00:00)-Water Temperature (C)]]*OO[[#This Row],[94]]</f>
        <v>2.6504645872E-7</v>
      </c>
      <c r="CS191" s="10">
        <f>3/24000000*OO[[#This Row],[153 (08JUL1985 00:00:00)-Water Temperature (C)]]*OO[[#This Row],[95]]</f>
        <v>2.5012587308204995E-7</v>
      </c>
      <c r="CT191" s="10">
        <f>3/24000000*OO[[#This Row],[154 (08JUL1985 03:00:00)-Water Temperature (C)]]*OO[[#This Row],[96]]</f>
        <v>2.4089871854362501E-7</v>
      </c>
      <c r="CU191" s="10">
        <f>3/24000000*OO[[#This Row],[155 (08JUL1985 06:00:00)-Water Temperature (C)]]*OO[[#This Row],[97]]</f>
        <v>2.3797634709971248E-7</v>
      </c>
      <c r="CV191" s="10">
        <f>3/24000000*OO[[#This Row],[156 (08JUL1985 09:00:00)-Water Temperature (C)]]*OO[[#This Row],[98]]</f>
        <v>2.3255421465599995E-7</v>
      </c>
      <c r="CW191" s="10">
        <f>3/24000000*OO[[#This Row],[157 (08JUL1985 12:00:00)-Water Temperature (C)]]*OO[[#This Row],[99]]</f>
        <v>2.2465386385777502E-7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1.107546651336326E-42</v>
      </c>
      <c r="J192" s="10">
        <f>3/24*OO[[#This Row],[66 (27JUN1985 03:00:00)-Water Temperature (C)]]*OO[[#This Row],[8]]/SUM(OO[8])</f>
        <v>4.1929004619356133E-31</v>
      </c>
      <c r="K192" s="10">
        <f>3/24*OO[[#This Row],[67 (27JUN1985 06:00:00)-Water Temperature (C)]]*OO[[#This Row],[9]]/SUM(OO[9])</f>
        <v>2.0453512971451287E-19</v>
      </c>
      <c r="L192" s="10">
        <f>3/24*OO[[#This Row],[68 (27JUN1985 09:00:00)-Water Temperature (C)]]*OO[[#This Row],[10]]/SUM(OO[10])</f>
        <v>3.4126418950410829E-10</v>
      </c>
      <c r="M192" s="10">
        <f>3/24*OO[[#This Row],[69 (27JUN1985 12:00:00)-Water Temperature (C)]]*OO[[#This Row],[11]]/SUM(OO[11])</f>
        <v>1.2630535618968639E-6</v>
      </c>
      <c r="N192" s="10">
        <f>3/24*OO[[#This Row],[70 (27JUN1985 15:00:00)-Water Temperature (C)]]*OO[[#This Row],[12]]/SUM(OO[12])</f>
        <v>1.9783534117298699E-4</v>
      </c>
      <c r="O192" s="10">
        <f>3/24*OO[[#This Row],[71 (27JUN1985 18:00:00)-Water Temperature (C)]]*OO[[#This Row],[13]]/SUM(OO[13])</f>
        <v>4.8863933358455781E-3</v>
      </c>
      <c r="P192" s="10">
        <f>3/24*OO[[#This Row],[72 (27JUN1985 21:00:00)-Water Temperature (C)]]*OO[[#This Row],[14]]/SUM(OO[14])</f>
        <v>3.2301284942549906E-2</v>
      </c>
      <c r="Q192" s="10">
        <f>3/24*OO[[#This Row],[73 (28JUN1985 00:00:00)-Water Temperature (C)]]*OO[[#This Row],[15]]/SUM(OO[15])</f>
        <v>7.7870056893361655E-2</v>
      </c>
      <c r="R192" s="10">
        <f>3/24*OO[[#This Row],[74 (28JUN1985 03:00:00)-Water Temperature (C)]]*OO[[#This Row],[16]]/SUM(OO[16])</f>
        <v>8.4864176078582237E-2</v>
      </c>
      <c r="S192" s="10">
        <f>3/24*OO[[#This Row],[75 (28JUN1985 06:00:00)-Water Temperature (C)]]*OO[[#This Row],[17]]/SUM(OO[17])</f>
        <v>4.8780703435672472E-2</v>
      </c>
      <c r="T192" s="10">
        <f>3/24*OO[[#This Row],[76 (28JUN1985 09:00:00)-Water Temperature (C)]]*OO[[#This Row],[18]]/SUM(OO[18])</f>
        <v>1.6659110726375888E-2</v>
      </c>
      <c r="U192" s="10">
        <f>3/24*OO[[#This Row],[77 (28JUN1985 12:00:00)-Water Temperature (C)]]*OO[[#This Row],[19]]/SUM(OO[19])</f>
        <v>3.7724855845590638E-3</v>
      </c>
      <c r="V192" s="10">
        <f>3/24000000*OO[[#This Row],[78 (28JUN1985 15:00:00)-Water Temperature (C)]]*OO[[#This Row],[20]]</f>
        <v>6.5429762467162495E-4</v>
      </c>
      <c r="W192" s="10">
        <f>3/24000000*OO[[#This Row],[79 (28JUN1985 18:00:00)-Water Temperature (C)]]*OO[[#This Row],[21]]</f>
        <v>1.3698306290150001E-4</v>
      </c>
      <c r="X192" s="10">
        <f>3/24000000*OO[[#This Row],[80 (28JUN1985 21:00:00)-Water Temperature (C)]]*OO[[#This Row],[22]]</f>
        <v>7.1424789396750006E-5</v>
      </c>
      <c r="Y192" s="10">
        <f>3/24000000*OO[[#This Row],[81 (29JUN1985 00:00:00)-Water Temperature (C)]]*OO[[#This Row],[23]]</f>
        <v>6.7520392323024996E-5</v>
      </c>
      <c r="Z192" s="10">
        <f>3/24000000*OO[[#This Row],[82 (29JUN1985 03:00:00)-Water Temperature (C)]]*OO[[#This Row],[24]]</f>
        <v>7.0885678526475007E-5</v>
      </c>
      <c r="AA192" s="10">
        <f>3/24000000*OO[[#This Row],[83 (29JUN1985 06:00:00)-Water Temperature (C)]]*OO[[#This Row],[25]]</f>
        <v>7.2661641770587493E-5</v>
      </c>
      <c r="AB192" s="10">
        <f>3/24000000*OO[[#This Row],[84 (29JUN1985 09:00:00)-Water Temperature (C)]]*OO[[#This Row],[26]]</f>
        <v>7.0397087619275005E-5</v>
      </c>
      <c r="AC192" s="10">
        <f>3/24000000*OO[[#This Row],[85 (29JUN1985 12:00:00)-Water Temperature (C)]]*OO[[#This Row],[27]]</f>
        <v>6.5421244025937487E-5</v>
      </c>
      <c r="AD192" s="10">
        <f>3/24000000*OO[[#This Row],[86 (29JUN1985 15:00:00)-Water Temperature (C)]]*OO[[#This Row],[28]]</f>
        <v>5.8721745680062499E-5</v>
      </c>
      <c r="AE192" s="10">
        <f>3/24000000*OO[[#This Row],[88 (29JUN1985 21:00:00)-Water Temperature (C)]]*OO[[#This Row],[30]]</f>
        <v>4.6255601184274993E-5</v>
      </c>
      <c r="AF192" s="10">
        <f>3/24000000*OO[[#This Row],[88 (29JUN1985 21:00:00)-Water Temperature (C)]]*OO[[#This Row],[30]]</f>
        <v>4.6255601184274993E-5</v>
      </c>
      <c r="AG192" s="10">
        <f>3/24000000*OO[[#This Row],[89 (30JUN1985 00:00:00)-Water Temperature (C)]]*OO[[#This Row],[31]]</f>
        <v>4.1267376108212496E-5</v>
      </c>
      <c r="AH192" s="10">
        <f>3/24000000*OO[[#This Row],[90 (30JUN1985 03:00:00)-Water Temperature (C)]]*OO[[#This Row],[32]]</f>
        <v>3.7526951449937499E-5</v>
      </c>
      <c r="AI192" s="10">
        <f>3/24000000*OO[[#This Row],[91 (30JUN1985 06:00:00)-Water Temperature (C)]]*OO[[#This Row],[33]]</f>
        <v>3.4511255996924995E-5</v>
      </c>
      <c r="AJ192" s="10">
        <f>3/24000000*OO[[#This Row],[92 (30JUN1985 09:00:00)-Water Temperature (C)]]*OO[[#This Row],[34]]</f>
        <v>3.1790399478599999E-5</v>
      </c>
      <c r="AK192" s="10">
        <f>3/24000000*OO[[#This Row],[93 (30JUN1985 12:00:00)-Water Temperature (C)]]*OO[[#This Row],[35]]</f>
        <v>2.89496007217125E-5</v>
      </c>
      <c r="AL192" s="10">
        <f>3/24000000*OO[[#This Row],[94 (30JUN1985 15:00:00)-Water Temperature (C)]]*OO[[#This Row],[36]]</f>
        <v>2.567627444043375E-5</v>
      </c>
      <c r="AM192" s="10">
        <f>3/24000000*OO[[#This Row],[95 (30JUN1985 18:00:00)-Water Temperature (C)]]*OO[[#This Row],[37]]</f>
        <v>2.2375804489500002E-5</v>
      </c>
      <c r="AN192" s="10">
        <f>3/24000000*OO[[#This Row],[96 (30JUN1985 21:00:00)-Water Temperature (C)]]*OO[[#This Row],[38]]</f>
        <v>1.9527948261102501E-5</v>
      </c>
      <c r="AO192" s="10">
        <f>3/24000000*OO[[#This Row],[97 (01JUL1985 00:00:00)-Water Temperature (C)]]*OO[[#This Row],[39]]</f>
        <v>1.7336683932176248E-5</v>
      </c>
      <c r="AP192" s="10">
        <f>3/24000000*OO[[#This Row],[98 (01JUL1985 03:00:00)-Water Temperature (C)]]*OO[[#This Row],[40]]</f>
        <v>1.611032107203125E-5</v>
      </c>
      <c r="AQ192" s="10">
        <f>3/24000000*OO[[#This Row],[99 (01JUL1985 06:00:00)-Water Temperature (C)]]*OO[[#This Row],[41]]</f>
        <v>1.5045844496996251E-5</v>
      </c>
      <c r="AR192" s="10">
        <f>3/24000000*OO[[#This Row],[100 (01JUL1985 09:00:00)-Water Temperature (C)]]*OO[[#This Row],[42]]</f>
        <v>1.3924661161574998E-5</v>
      </c>
      <c r="AS192" s="10">
        <f>3/24000000*OO[[#This Row],[101 (01JUL1985 12:00:00)-Water Temperature (C)]]*OO[[#This Row],[43]]</f>
        <v>1.2628065355140001E-5</v>
      </c>
      <c r="AT192" s="10">
        <f>3/24000000*OO[[#This Row],[102 (01JUL1985 15:00:00)-Water Temperature (C)]]*OO[[#This Row],[44]]</f>
        <v>1.11646792023075E-5</v>
      </c>
      <c r="AU192" s="10">
        <f>3/24000000*OO[[#This Row],[103 (01JUL1985 18:00:00)-Water Temperature (C)]]*OO[[#This Row],[45]]</f>
        <v>9.6604095525299993E-6</v>
      </c>
      <c r="AV192" s="10">
        <f>3/24000000*OO[[#This Row],[104 (01JUL1985 21:00:00)-Water Temperature (C)]]*OO[[#This Row],[46]]</f>
        <v>8.3004671142900007E-6</v>
      </c>
      <c r="AW192" s="10">
        <f>3/24000000*OO[[#This Row],[105 (02JUL1985 00:00:00)-Water Temperature (C)]]*OO[[#This Row],[47]]</f>
        <v>7.2024262128200004E-6</v>
      </c>
      <c r="AX192" s="10">
        <f>3/24000000*OO[[#This Row],[106 (02JUL1985 03:00:00)-Water Temperature (C)]]*OO[[#This Row],[48]]</f>
        <v>6.4743772430699987E-6</v>
      </c>
      <c r="AY192" s="10">
        <f>3/24000000*OO[[#This Row],[107 (02JUL1985 06:00:00)-Water Temperature (C)]]*OO[[#This Row],[49]]</f>
        <v>5.7507964031924991E-6</v>
      </c>
      <c r="AZ192" s="10">
        <f>3/24000000*OO[[#This Row],[108 (02JUL1985 09:00:00)-Water Temperature (C)]]*OO[[#This Row],[50]]</f>
        <v>4.9127970637699994E-6</v>
      </c>
      <c r="BA192" s="10">
        <f>3/24000000*OO[[#This Row],[109 (02JUL1985 12:00:00)-Water Temperature (C)]]*OO[[#This Row],[51]]</f>
        <v>3.9929009156924998E-6</v>
      </c>
      <c r="BB192" s="10">
        <f>3/24000000*OO[[#This Row],[110 (02JUL1985 15:00:00)-Water Temperature (C)]]*OO[[#This Row],[52]]</f>
        <v>3.0629206645234993E-6</v>
      </c>
      <c r="BC192" s="10">
        <f>3/24000000*OO[[#This Row],[111 (02JUL1985 18:00:00)-Water Temperature (C)]]*OO[[#This Row],[53]]</f>
        <v>2.291957505894375E-6</v>
      </c>
      <c r="BD192" s="10">
        <f>3/24000000*OO[[#This Row],[112 (02JUL1985 21:00:00)-Water Temperature (C)]]*OO[[#This Row],[54]]</f>
        <v>1.7648518428311247E-6</v>
      </c>
      <c r="BE192" s="10">
        <f>3/24000000*OO[[#This Row],[113 (03JUL1985 00:00:00)-Water Temperature (C)]]*OO[[#This Row],[55]]</f>
        <v>1.4380094400602499E-6</v>
      </c>
      <c r="BF192" s="10">
        <f>3/24000000*OO[[#This Row],[114 (03JUL1985 03:00:00)-Water Temperature (C)]]*OO[[#This Row],[56]]</f>
        <v>1.2721609269599998E-6</v>
      </c>
      <c r="BG192" s="10">
        <f>3/24000000*OO[[#This Row],[115 (03JUL1985 06:00:00)-Water Temperature (C)]]*OO[[#This Row],[57]]</f>
        <v>1.1873623300449999E-6</v>
      </c>
      <c r="BH192" s="10">
        <f>3/24000000*OO[[#This Row],[116 (03JUL1985 09:00:00)-Water Temperature (C)]]*OO[[#This Row],[58]]</f>
        <v>1.1341699316137499E-6</v>
      </c>
      <c r="BI192" s="10">
        <f>3/24000000*OO[[#This Row],[117 (03JUL1985 12:00:00)-Water Temperature (C)]]*OO[[#This Row],[59]]</f>
        <v>1.087434087024625E-6</v>
      </c>
      <c r="BJ192" s="10">
        <f>3/24000000*OO[[#This Row],[118 (03JUL1985 15:00:00)-Water Temperature (C)]]*OO[[#This Row],[60]]</f>
        <v>1.01790558768E-6</v>
      </c>
      <c r="BK192" s="10">
        <f>3/24000000*OO[[#This Row],[119 (03JUL1985 18:00:00)-Water Temperature (C)]]*OO[[#This Row],[61]]</f>
        <v>9.350585819138748E-7</v>
      </c>
      <c r="BL192" s="10">
        <f>3/24000000*OO[[#This Row],[120 (03JUL1985 21:00:00)-Water Temperature (C)]]*OO[[#This Row],[62]]</f>
        <v>8.5765094687999989E-7</v>
      </c>
      <c r="BM192" s="10">
        <f>3/24000000*OO[[#This Row],[121 (04JUL1985 00:00:00)-Water Temperature (C)]]*OO[[#This Row],[63]]</f>
        <v>7.9462196215874999E-7</v>
      </c>
      <c r="BN192" s="10">
        <f>3/24000000*OO[[#This Row],[122 (04JUL1985 03:00:00)-Water Temperature (C)]]*OO[[#This Row],[64]]</f>
        <v>7.6231855178662504E-7</v>
      </c>
      <c r="BO192" s="10">
        <f>3/24000000*OO[[#This Row],[123 (04JUL1985 06:00:00)-Water Temperature (C)]]*OO[[#This Row],[65]]</f>
        <v>7.3636370981250007E-7</v>
      </c>
      <c r="BP192" s="10">
        <f>3/24000000*OO[[#This Row],[124 (04JUL1985 09:00:00)-Water Temperature (C)]]*OO[[#This Row],[66]]</f>
        <v>7.175370404844999E-7</v>
      </c>
      <c r="BQ192" s="10">
        <f>3/24000000*OO[[#This Row],[125 (04JUL1985 12:00:00)-Water Temperature (C)]]*OO[[#This Row],[67]]</f>
        <v>6.8933270553124992E-7</v>
      </c>
      <c r="BR192" s="10">
        <f>3/24000000*OO[[#This Row],[126 (04JUL1985 15:00:00)-Water Temperature (C)]]*OO[[#This Row],[68]]</f>
        <v>6.5233261736899988E-7</v>
      </c>
      <c r="BS192" s="10">
        <f>3/24000000*OO[[#This Row],[127 (04JUL1985 18:00:00)-Water Temperature (C)]]*OO[[#This Row],[69]]</f>
        <v>6.1612133256399996E-7</v>
      </c>
      <c r="BT192" s="10">
        <f>3/24000000*OO[[#This Row],[128 (04JUL1985 21:00:00)-Water Temperature (C)]]*OO[[#This Row],[70]]</f>
        <v>5.8080727131749995E-7</v>
      </c>
      <c r="BU192" s="10">
        <f>3/24000000*OO[[#This Row],[129 (05JUL1985 00:00:00)-Water Temperature (C)]]*OO[[#This Row],[71]]</f>
        <v>5.5089358305312496E-7</v>
      </c>
      <c r="BV192" s="10">
        <f>3/24000000*OO[[#This Row],[130 (05JUL1985 03:00:00)-Water Temperature (C)]]*OO[[#This Row],[72]]</f>
        <v>5.3867672171874999E-7</v>
      </c>
      <c r="BW192" s="10">
        <f>3/24000000*OO[[#This Row],[131 (05JUL1985 06:00:00)-Water Temperature (C)]]*OO[[#This Row],[73]]</f>
        <v>5.2503507430850001E-7</v>
      </c>
      <c r="BX192" s="10">
        <f>3/24000000*OO[[#This Row],[132 (05JUL1985 09:00:00)-Water Temperature (C)]]*OO[[#This Row],[74]]</f>
        <v>5.1102342905499989E-7</v>
      </c>
      <c r="BY192" s="10">
        <f>3/24000000*OO[[#This Row],[133 (05JUL1985 12:00:00)-Water Temperature (C)]]*OO[[#This Row],[75]]</f>
        <v>4.9551419529000004E-7</v>
      </c>
      <c r="BZ192" s="10">
        <f>3/24000000*OO[[#This Row],[134 (05JUL1985 15:00:00)-Water Temperature (C)]]*OO[[#This Row],[76]]</f>
        <v>4.7135915212074995E-7</v>
      </c>
      <c r="CA192" s="10">
        <f>3/24000000*OO[[#This Row],[135 (05JUL1985 18:00:00)-Water Temperature (C)]]*OO[[#This Row],[77]]</f>
        <v>4.4149515105712503E-7</v>
      </c>
      <c r="CB192" s="10">
        <f>3/24000000*OO[[#This Row],[136 (05JUL1985 21:00:00)-Water Temperature (C)]]*OO[[#This Row],[78]]</f>
        <v>4.1182294309199998E-7</v>
      </c>
      <c r="CC192" s="10">
        <f>3/24000000*OO[[#This Row],[137 (06JUL1985 00:00:00)-Water Temperature (C)]]*OO[[#This Row],[79]]</f>
        <v>3.8733153568949993E-7</v>
      </c>
      <c r="CD192" s="10">
        <f>3/24000000*OO[[#This Row],[138 (06JUL1985 03:00:00)-Water Temperature (C)]]*OO[[#This Row],[80]]</f>
        <v>3.7815946149787495E-7</v>
      </c>
      <c r="CE192" s="10">
        <f>3/24000000*OO[[#This Row],[139 (06JUL1985 06:00:00)-Water Temperature (C)]]*OO[[#This Row],[81]]</f>
        <v>3.7188510579499999E-7</v>
      </c>
      <c r="CF192" s="10">
        <f>3/24000000*OO[[#This Row],[140 (06JUL1985 09:00:00)-Water Temperature (C)]]*OO[[#This Row],[82]]</f>
        <v>3.6793686057774999E-7</v>
      </c>
      <c r="CG192" s="10">
        <f>3/24000000*OO[[#This Row],[141 (06JUL1985 12:00:00)-Water Temperature (C)]]*OO[[#This Row],[83]]</f>
        <v>3.6782290475999996E-7</v>
      </c>
      <c r="CH192" s="10">
        <f>3/24000000*OO[[#This Row],[142 (06JUL1985 15:00:00)-Water Temperature (C)]]*OO[[#This Row],[84]]</f>
        <v>3.59930362183625E-7</v>
      </c>
      <c r="CI192" s="10">
        <f>3/24000000*OO[[#This Row],[143 (06JUL1985 18:00:00)-Water Temperature (C)]]*OO[[#This Row],[85]]</f>
        <v>3.4300048125749996E-7</v>
      </c>
      <c r="CJ192" s="10">
        <f>3/24000000*OO[[#This Row],[144 (06JUL1985 21:00:00)-Water Temperature (C)]]*OO[[#This Row],[86]]</f>
        <v>3.2510620804875001E-7</v>
      </c>
      <c r="CK192" s="10">
        <f>3/24000000*OO[[#This Row],[145 (07JUL1985 00:00:00)-Water Temperature (C)]]*OO[[#This Row],[87]]</f>
        <v>3.1143024315062497E-7</v>
      </c>
      <c r="CL192" s="10">
        <f>3/24000000*OO[[#This Row],[146 (07JUL1985 03:00:00)-Water Temperature (C)]]*OO[[#This Row],[88]]</f>
        <v>3.0853639545620002E-7</v>
      </c>
      <c r="CM192" s="10">
        <f>3/24000000*OO[[#This Row],[147 (07JUL1985 06:00:00)-Water Temperature (C)]]*OO[[#This Row],[89]]</f>
        <v>3.0838277412389997E-7</v>
      </c>
      <c r="CN192" s="10">
        <f>3/24000000*OO[[#This Row],[148 (07JUL1985 09:00:00)-Water Temperature (C)]]*OO[[#This Row],[90]]</f>
        <v>3.0689647989036246E-7</v>
      </c>
      <c r="CO192" s="10">
        <f>3/24000000*OO[[#This Row],[149 (07JUL1985 12:00:00)-Water Temperature (C)]]*OO[[#This Row],[91]]</f>
        <v>3.0287124794339997E-7</v>
      </c>
      <c r="CP192" s="10">
        <f>3/24000000*OO[[#This Row],[150 (07JUL1985 15:00:00)-Water Temperature (C)]]*OO[[#This Row],[92]]</f>
        <v>2.9038517699949996E-7</v>
      </c>
      <c r="CQ192" s="10">
        <f>3/24000000*OO[[#This Row],[151 (07JUL1985 18:00:00)-Water Temperature (C)]]*OO[[#This Row],[93]]</f>
        <v>2.7329185888392499E-7</v>
      </c>
      <c r="CR192" s="10">
        <f>3/24000000*OO[[#This Row],[152 (07JUL1985 21:00:00)-Water Temperature (C)]]*OO[[#This Row],[94]]</f>
        <v>2.5693442332410002E-7</v>
      </c>
      <c r="CS192" s="10">
        <f>3/24000000*OO[[#This Row],[153 (08JUL1985 00:00:00)-Water Temperature (C)]]*OO[[#This Row],[95]]</f>
        <v>2.4231858436940003E-7</v>
      </c>
      <c r="CT192" s="10">
        <f>3/24000000*OO[[#This Row],[154 (08JUL1985 03:00:00)-Water Temperature (C)]]*OO[[#This Row],[96]]</f>
        <v>2.3300522504E-7</v>
      </c>
      <c r="CU192" s="10">
        <f>3/24000000*OO[[#This Row],[155 (08JUL1985 06:00:00)-Water Temperature (C)]]*OO[[#This Row],[97]]</f>
        <v>2.2984120177556249E-7</v>
      </c>
      <c r="CV192" s="10">
        <f>3/24000000*OO[[#This Row],[156 (08JUL1985 09:00:00)-Water Temperature (C)]]*OO[[#This Row],[98]]</f>
        <v>2.2476604050065E-7</v>
      </c>
      <c r="CW192" s="10">
        <f>3/24000000*OO[[#This Row],[157 (08JUL1985 12:00:00)-Water Temperature (C)]]*OO[[#This Row],[99]]</f>
        <v>2.17370831050425E-7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1.75315246376702E-43</v>
      </c>
      <c r="J193" s="10">
        <f>3/24*OO[[#This Row],[66 (27JUN1985 03:00:00)-Water Temperature (C)]]*OO[[#This Row],[8]]/SUM(OO[8])</f>
        <v>6.1781706120300386E-32</v>
      </c>
      <c r="K193" s="10">
        <f>3/24*OO[[#This Row],[67 (27JUN1985 06:00:00)-Water Temperature (C)]]*OO[[#This Row],[9]]/SUM(OO[9])</f>
        <v>3.1508325498017101E-20</v>
      </c>
      <c r="L193" s="10">
        <f>3/24*OO[[#This Row],[68 (27JUN1985 09:00:00)-Water Temperature (C)]]*OO[[#This Row],[10]]/SUM(OO[10])</f>
        <v>1.354291174045967E-10</v>
      </c>
      <c r="M193" s="10">
        <f>3/24*OO[[#This Row],[69 (27JUN1985 12:00:00)-Water Temperature (C)]]*OO[[#This Row],[11]]/SUM(OO[11])</f>
        <v>7.1706270915918123E-7</v>
      </c>
      <c r="N193" s="10">
        <f>3/24*OO[[#This Row],[70 (27JUN1985 15:00:00)-Water Temperature (C)]]*OO[[#This Row],[12]]/SUM(OO[12])</f>
        <v>1.3343288136890769E-4</v>
      </c>
      <c r="O193" s="10">
        <f>3/24*OO[[#This Row],[71 (27JUN1985 18:00:00)-Water Temperature (C)]]*OO[[#This Row],[13]]/SUM(OO[13])</f>
        <v>3.7357013106479381E-3</v>
      </c>
      <c r="P193" s="10">
        <f>3/24*OO[[#This Row],[72 (27JUN1985 21:00:00)-Water Temperature (C)]]*OO[[#This Row],[14]]/SUM(OO[14])</f>
        <v>2.7294625277271015E-2</v>
      </c>
      <c r="Q193" s="10">
        <f>3/24*OO[[#This Row],[73 (28JUN1985 00:00:00)-Water Temperature (C)]]*OO[[#This Row],[15]]/SUM(OO[15])</f>
        <v>7.1612801174860755E-2</v>
      </c>
      <c r="R193" s="10">
        <f>3/24*OO[[#This Row],[74 (28JUN1985 03:00:00)-Water Temperature (C)]]*OO[[#This Row],[16]]/SUM(OO[16])</f>
        <v>8.3845326025873274E-2</v>
      </c>
      <c r="S193" s="10">
        <f>3/24*OO[[#This Row],[75 (28JUN1985 06:00:00)-Water Temperature (C)]]*OO[[#This Row],[17]]/SUM(OO[17])</f>
        <v>5.124567314207111E-2</v>
      </c>
      <c r="T193" s="10">
        <f>3/24*OO[[#This Row],[76 (28JUN1985 09:00:00)-Water Temperature (C)]]*OO[[#This Row],[18]]/SUM(OO[18])</f>
        <v>1.8438610390603273E-2</v>
      </c>
      <c r="U193" s="10">
        <f>3/24*OO[[#This Row],[77 (28JUN1985 12:00:00)-Water Temperature (C)]]*OO[[#This Row],[19]]/SUM(OO[19])</f>
        <v>4.3522949849557711E-3</v>
      </c>
      <c r="V193" s="10">
        <f>3/24000000*OO[[#This Row],[78 (28JUN1985 15:00:00)-Water Temperature (C)]]*OO[[#This Row],[20]]</f>
        <v>7.6966767204787495E-4</v>
      </c>
      <c r="W193" s="10">
        <f>3/24000000*OO[[#This Row],[79 (28JUN1985 18:00:00)-Water Temperature (C)]]*OO[[#This Row],[21]]</f>
        <v>1.52107645909725E-4</v>
      </c>
      <c r="X193" s="10">
        <f>3/24000000*OO[[#This Row],[80 (28JUN1985 21:00:00)-Water Temperature (C)]]*OO[[#This Row],[22]]</f>
        <v>7.1164489072499985E-5</v>
      </c>
      <c r="Y193" s="10">
        <f>3/24000000*OO[[#This Row],[81 (29JUN1985 00:00:00)-Water Temperature (C)]]*OO[[#This Row],[23]]</f>
        <v>6.5138588096949989E-5</v>
      </c>
      <c r="Z193" s="10">
        <f>3/24000000*OO[[#This Row],[82 (29JUN1985 03:00:00)-Water Temperature (C)]]*OO[[#This Row],[24]]</f>
        <v>6.8368621880625006E-5</v>
      </c>
      <c r="AA193" s="10">
        <f>3/24000000*OO[[#This Row],[83 (29JUN1985 06:00:00)-Water Temperature (C)]]*OO[[#This Row],[25]]</f>
        <v>7.0434237344624989E-5</v>
      </c>
      <c r="AB193" s="10">
        <f>3/24000000*OO[[#This Row],[84 (29JUN1985 09:00:00)-Water Temperature (C)]]*OO[[#This Row],[26]]</f>
        <v>6.8592610094974998E-5</v>
      </c>
      <c r="AC193" s="10">
        <f>3/24000000*OO[[#This Row],[85 (29JUN1985 12:00:00)-Water Temperature (C)]]*OO[[#This Row],[27]]</f>
        <v>6.3968196995249995E-5</v>
      </c>
      <c r="AD193" s="10">
        <f>3/24000000*OO[[#This Row],[86 (29JUN1985 15:00:00)-Water Temperature (C)]]*OO[[#This Row],[28]]</f>
        <v>5.7546532294762495E-5</v>
      </c>
      <c r="AE193" s="10">
        <f>3/24000000*OO[[#This Row],[88 (29JUN1985 21:00:00)-Water Temperature (C)]]*OO[[#This Row],[30]]</f>
        <v>4.5358119453199998E-5</v>
      </c>
      <c r="AF193" s="10">
        <f>3/24000000*OO[[#This Row],[88 (29JUN1985 21:00:00)-Water Temperature (C)]]*OO[[#This Row],[30]]</f>
        <v>4.5358119453199998E-5</v>
      </c>
      <c r="AG193" s="10">
        <f>3/24000000*OO[[#This Row],[89 (30JUN1985 00:00:00)-Water Temperature (C)]]*OO[[#This Row],[31]]</f>
        <v>4.0465349152937499E-5</v>
      </c>
      <c r="AH193" s="10">
        <f>3/24000000*OO[[#This Row],[90 (30JUN1985 03:00:00)-Water Temperature (C)]]*OO[[#This Row],[32]]</f>
        <v>3.6794286482812503E-5</v>
      </c>
      <c r="AI193" s="10">
        <f>3/24000000*OO[[#This Row],[91 (30JUN1985 06:00:00)-Water Temperature (C)]]*OO[[#This Row],[33]]</f>
        <v>3.3841195451999993E-5</v>
      </c>
      <c r="AJ193" s="10">
        <f>3/24000000*OO[[#This Row],[92 (30JUN1985 09:00:00)-Water Temperature (C)]]*OO[[#This Row],[34]]</f>
        <v>3.1198686093637498E-5</v>
      </c>
      <c r="AK193" s="10">
        <f>3/24000000*OO[[#This Row],[93 (30JUN1985 12:00:00)-Water Temperature (C)]]*OO[[#This Row],[35]]</f>
        <v>2.8450357860750002E-5</v>
      </c>
      <c r="AL193" s="10">
        <f>3/24000000*OO[[#This Row],[94 (30JUN1985 15:00:00)-Water Temperature (C)]]*OO[[#This Row],[36]]</f>
        <v>2.52719240692E-5</v>
      </c>
      <c r="AM193" s="10">
        <f>3/24000000*OO[[#This Row],[95 (30JUN1985 18:00:00)-Water Temperature (C)]]*OO[[#This Row],[37]]</f>
        <v>2.2052902579400002E-5</v>
      </c>
      <c r="AN193" s="10">
        <f>3/24000000*OO[[#This Row],[96 (30JUN1985 21:00:00)-Water Temperature (C)]]*OO[[#This Row],[38]]</f>
        <v>1.9243475941194999E-5</v>
      </c>
      <c r="AO193" s="10">
        <f>3/24000000*OO[[#This Row],[97 (01JUL1985 00:00:00)-Water Temperature (C)]]*OO[[#This Row],[39]]</f>
        <v>1.706927678863875E-5</v>
      </c>
      <c r="AP193" s="10">
        <f>3/24000000*OO[[#This Row],[98 (01JUL1985 03:00:00)-Water Temperature (C)]]*OO[[#This Row],[40]]</f>
        <v>1.5833502308744999E-5</v>
      </c>
      <c r="AQ193" s="10">
        <f>3/24000000*OO[[#This Row],[99 (01JUL1985 06:00:00)-Water Temperature (C)]]*OO[[#This Row],[41]]</f>
        <v>1.477201867295E-5</v>
      </c>
      <c r="AR193" s="10">
        <f>3/24000000*OO[[#This Row],[100 (01JUL1985 09:00:00)-Water Temperature (C)]]*OO[[#This Row],[42]]</f>
        <v>1.3676819409472497E-5</v>
      </c>
      <c r="AS193" s="10">
        <f>3/24000000*OO[[#This Row],[101 (01JUL1985 12:00:00)-Water Temperature (C)]]*OO[[#This Row],[43]]</f>
        <v>1.2425581341219999E-5</v>
      </c>
      <c r="AT193" s="10">
        <f>3/24000000*OO[[#This Row],[102 (01JUL1985 15:00:00)-Water Temperature (C)]]*OO[[#This Row],[44]]</f>
        <v>1.101311440123125E-5</v>
      </c>
      <c r="AU193" s="10">
        <f>3/24000000*OO[[#This Row],[103 (01JUL1985 18:00:00)-Water Temperature (C)]]*OO[[#This Row],[45]]</f>
        <v>9.5473356023687493E-6</v>
      </c>
      <c r="AV193" s="10">
        <f>3/24000000*OO[[#This Row],[104 (01JUL1985 21:00:00)-Water Temperature (C)]]*OO[[#This Row],[46]]</f>
        <v>8.2094244185887497E-6</v>
      </c>
      <c r="AW193" s="10">
        <f>3/24000000*OO[[#This Row],[105 (02JUL1985 00:00:00)-Water Temperature (C)]]*OO[[#This Row],[47]]</f>
        <v>7.1225513934149991E-6</v>
      </c>
      <c r="AX193" s="10">
        <f>3/24000000*OO[[#This Row],[106 (02JUL1985 03:00:00)-Water Temperature (C)]]*OO[[#This Row],[48]]</f>
        <v>6.4026912667249992E-6</v>
      </c>
      <c r="AY193" s="10">
        <f>3/24000000*OO[[#This Row],[107 (02JUL1985 06:00:00)-Water Temperature (C)]]*OO[[#This Row],[49]]</f>
        <v>5.70179702510625E-6</v>
      </c>
      <c r="AZ193" s="10">
        <f>3/24000000*OO[[#This Row],[108 (02JUL1985 09:00:00)-Water Temperature (C)]]*OO[[#This Row],[50]]</f>
        <v>4.8953800978200006E-6</v>
      </c>
      <c r="BA193" s="10">
        <f>3/24000000*OO[[#This Row],[109 (02JUL1985 12:00:00)-Water Temperature (C)]]*OO[[#This Row],[51]]</f>
        <v>4.0037810193E-6</v>
      </c>
      <c r="BB193" s="10">
        <f>3/24000000*OO[[#This Row],[110 (02JUL1985 15:00:00)-Water Temperature (C)]]*OO[[#This Row],[52]]</f>
        <v>3.0843135664233752E-6</v>
      </c>
      <c r="BC193" s="10">
        <f>3/24000000*OO[[#This Row],[111 (02JUL1985 18:00:00)-Water Temperature (C)]]*OO[[#This Row],[53]]</f>
        <v>2.3069334248274999E-6</v>
      </c>
      <c r="BD193" s="10">
        <f>3/24000000*OO[[#This Row],[112 (02JUL1985 21:00:00)-Water Temperature (C)]]*OO[[#This Row],[54]]</f>
        <v>1.7673803711384999E-6</v>
      </c>
      <c r="BE193" s="10">
        <f>3/24000000*OO[[#This Row],[113 (03JUL1985 00:00:00)-Water Temperature (C)]]*OO[[#This Row],[55]]</f>
        <v>1.430262270164875E-6</v>
      </c>
      <c r="BF193" s="10">
        <f>3/24000000*OO[[#This Row],[114 (03JUL1985 03:00:00)-Water Temperature (C)]]*OO[[#This Row],[56]]</f>
        <v>1.2562525523581251E-6</v>
      </c>
      <c r="BG193" s="10">
        <f>3/24000000*OO[[#This Row],[115 (03JUL1985 06:00:00)-Water Temperature (C)]]*OO[[#This Row],[57]]</f>
        <v>1.166675712475E-6</v>
      </c>
      <c r="BH193" s="10">
        <f>3/24000000*OO[[#This Row],[116 (03JUL1985 09:00:00)-Water Temperature (C)]]*OO[[#This Row],[58]]</f>
        <v>1.1114098282735001E-6</v>
      </c>
      <c r="BI193" s="10">
        <f>3/24000000*OO[[#This Row],[117 (03JUL1985 12:00:00)-Water Temperature (C)]]*OO[[#This Row],[59]]</f>
        <v>1.0653289662369999E-6</v>
      </c>
      <c r="BJ193" s="10">
        <f>3/24000000*OO[[#This Row],[118 (03JUL1985 15:00:00)-Water Temperature (C)]]*OO[[#This Row],[60]]</f>
        <v>9.9814145301499983E-7</v>
      </c>
      <c r="BK193" s="10">
        <f>3/24000000*OO[[#This Row],[119 (03JUL1985 18:00:00)-Water Temperature (C)]]*OO[[#This Row],[61]]</f>
        <v>9.1756934948525003E-7</v>
      </c>
      <c r="BL193" s="10">
        <f>3/24000000*OO[[#This Row],[120 (03JUL1985 21:00:00)-Water Temperature (C)]]*OO[[#This Row],[62]]</f>
        <v>8.4149560421849993E-7</v>
      </c>
      <c r="BM193" s="10">
        <f>3/24000000*OO[[#This Row],[121 (04JUL1985 00:00:00)-Water Temperature (C)]]*OO[[#This Row],[63]]</f>
        <v>7.7884838529799988E-7</v>
      </c>
      <c r="BN193" s="10">
        <f>3/24000000*OO[[#This Row],[122 (04JUL1985 03:00:00)-Water Temperature (C)]]*OO[[#This Row],[64]]</f>
        <v>7.4574114095250005E-7</v>
      </c>
      <c r="BO193" s="10">
        <f>3/24000000*OO[[#This Row],[123 (04JUL1985 06:00:00)-Water Temperature (C)]]*OO[[#This Row],[65]]</f>
        <v>7.1944361823599999E-7</v>
      </c>
      <c r="BP193" s="10">
        <f>3/24000000*OO[[#This Row],[124 (04JUL1985 09:00:00)-Water Temperature (C)]]*OO[[#This Row],[66]]</f>
        <v>7.0076093166599996E-7</v>
      </c>
      <c r="BQ193" s="10">
        <f>3/24000000*OO[[#This Row],[125 (04JUL1985 12:00:00)-Water Temperature (C)]]*OO[[#This Row],[67]]</f>
        <v>6.7400769926349999E-7</v>
      </c>
      <c r="BR193" s="10">
        <f>3/24000000*OO[[#This Row],[126 (04JUL1985 15:00:00)-Water Temperature (C)]]*OO[[#This Row],[68]]</f>
        <v>6.3892438709724996E-7</v>
      </c>
      <c r="BS193" s="10">
        <f>3/24000000*OO[[#This Row],[127 (04JUL1985 18:00:00)-Water Temperature (C)]]*OO[[#This Row],[69]]</f>
        <v>6.0380103035387498E-7</v>
      </c>
      <c r="BT193" s="10">
        <f>3/24000000*OO[[#This Row],[128 (04JUL1985 21:00:00)-Water Temperature (C)]]*OO[[#This Row],[70]]</f>
        <v>5.691231060359999E-7</v>
      </c>
      <c r="BU193" s="10">
        <f>3/24000000*OO[[#This Row],[129 (05JUL1985 00:00:00)-Water Temperature (C)]]*OO[[#This Row],[71]]</f>
        <v>5.3919144022400002E-7</v>
      </c>
      <c r="BV193" s="10">
        <f>3/24000000*OO[[#This Row],[130 (05JUL1985 03:00:00)-Water Temperature (C)]]*OO[[#This Row],[72]]</f>
        <v>5.2664484542875009E-7</v>
      </c>
      <c r="BW193" s="10">
        <f>3/24000000*OO[[#This Row],[131 (05JUL1985 06:00:00)-Water Temperature (C)]]*OO[[#This Row],[73]]</f>
        <v>5.1288250589624996E-7</v>
      </c>
      <c r="BX193" s="10">
        <f>3/24000000*OO[[#This Row],[132 (05JUL1985 09:00:00)-Water Temperature (C)]]*OO[[#This Row],[74]]</f>
        <v>4.9917459173875002E-7</v>
      </c>
      <c r="BY193" s="10">
        <f>3/24000000*OO[[#This Row],[133 (05JUL1985 12:00:00)-Water Temperature (C)]]*OO[[#This Row],[75]]</f>
        <v>4.8426448434974995E-7</v>
      </c>
      <c r="BZ193" s="10">
        <f>3/24000000*OO[[#This Row],[134 (05JUL1985 15:00:00)-Water Temperature (C)]]*OO[[#This Row],[76]]</f>
        <v>4.6117521750562495E-7</v>
      </c>
      <c r="CA193" s="10">
        <f>3/24000000*OO[[#This Row],[135 (05JUL1985 18:00:00)-Water Temperature (C)]]*OO[[#This Row],[77]]</f>
        <v>4.3231216587199993E-7</v>
      </c>
      <c r="CB193" s="10">
        <f>3/24000000*OO[[#This Row],[136 (05JUL1985 21:00:00)-Water Temperature (C)]]*OO[[#This Row],[78]]</f>
        <v>4.0343077291999997E-7</v>
      </c>
      <c r="CC193" s="10">
        <f>3/24000000*OO[[#This Row],[137 (06JUL1985 00:00:00)-Water Temperature (C)]]*OO[[#This Row],[79]]</f>
        <v>3.79312879785E-7</v>
      </c>
      <c r="CD193" s="10">
        <f>3/24000000*OO[[#This Row],[138 (06JUL1985 03:00:00)-Water Temperature (C)]]*OO[[#This Row],[80]]</f>
        <v>3.6997137005500004E-7</v>
      </c>
      <c r="CE193" s="10">
        <f>3/24000000*OO[[#This Row],[139 (06JUL1985 06:00:00)-Water Temperature (C)]]*OO[[#This Row],[81]]</f>
        <v>3.6337375050374998E-7</v>
      </c>
      <c r="CF193" s="10">
        <f>3/24000000*OO[[#This Row],[140 (06JUL1985 09:00:00)-Water Temperature (C)]]*OO[[#This Row],[82]]</f>
        <v>3.5911482310799995E-7</v>
      </c>
      <c r="CG193" s="10">
        <f>3/24000000*OO[[#This Row],[141 (06JUL1985 12:00:00)-Water Temperature (C)]]*OO[[#This Row],[83]]</f>
        <v>3.5902900836750002E-7</v>
      </c>
      <c r="CH193" s="10">
        <f>3/24000000*OO[[#This Row],[142 (06JUL1985 15:00:00)-Water Temperature (C)]]*OO[[#This Row],[84]]</f>
        <v>3.5149324258949998E-7</v>
      </c>
      <c r="CI193" s="10">
        <f>3/24000000*OO[[#This Row],[143 (06JUL1985 18:00:00)-Water Temperature (C)]]*OO[[#This Row],[85]]</f>
        <v>3.3521619167662501E-7</v>
      </c>
      <c r="CJ193" s="10">
        <f>3/24000000*OO[[#This Row],[144 (06JUL1985 21:00:00)-Water Temperature (C)]]*OO[[#This Row],[86]]</f>
        <v>3.1778532294825001E-7</v>
      </c>
      <c r="CK193" s="10">
        <f>3/24000000*OO[[#This Row],[145 (07JUL1985 00:00:00)-Water Temperature (C)]]*OO[[#This Row],[87]]</f>
        <v>3.0438573398378744E-7</v>
      </c>
      <c r="CL193" s="10">
        <f>3/24000000*OO[[#This Row],[146 (07JUL1985 03:00:00)-Water Temperature (C)]]*OO[[#This Row],[88]]</f>
        <v>3.0122601678599999E-7</v>
      </c>
      <c r="CM193" s="10">
        <f>3/24000000*OO[[#This Row],[147 (07JUL1985 06:00:00)-Water Temperature (C)]]*OO[[#This Row],[89]]</f>
        <v>3.0077759023112497E-7</v>
      </c>
      <c r="CN193" s="10">
        <f>3/24000000*OO[[#This Row],[148 (07JUL1985 09:00:00)-Water Temperature (C)]]*OO[[#This Row],[90]]</f>
        <v>2.9924705923364997E-7</v>
      </c>
      <c r="CO193" s="10">
        <f>3/24000000*OO[[#This Row],[149 (07JUL1985 12:00:00)-Water Temperature (C)]]*OO[[#This Row],[91]]</f>
        <v>2.9563776984788747E-7</v>
      </c>
      <c r="CP193" s="10">
        <f>3/24000000*OO[[#This Row],[150 (07JUL1985 15:00:00)-Water Temperature (C)]]*OO[[#This Row],[92]]</f>
        <v>2.8392194509818746E-7</v>
      </c>
      <c r="CQ193" s="10">
        <f>3/24000000*OO[[#This Row],[151 (07JUL1985 18:00:00)-Water Temperature (C)]]*OO[[#This Row],[93]]</f>
        <v>2.6748003530154995E-7</v>
      </c>
      <c r="CR193" s="10">
        <f>3/24000000*OO[[#This Row],[152 (07JUL1985 21:00:00)-Water Temperature (C)]]*OO[[#This Row],[94]]</f>
        <v>2.5149647303316252E-7</v>
      </c>
      <c r="CS193" s="10">
        <f>3/24000000*OO[[#This Row],[153 (08JUL1985 00:00:00)-Water Temperature (C)]]*OO[[#This Row],[95]]</f>
        <v>2.3708130157136251E-7</v>
      </c>
      <c r="CT193" s="10">
        <f>3/24000000*OO[[#This Row],[154 (08JUL1985 03:00:00)-Water Temperature (C)]]*OO[[#This Row],[96]]</f>
        <v>2.2764447437175E-7</v>
      </c>
      <c r="CU193" s="10">
        <f>3/24000000*OO[[#This Row],[155 (08JUL1985 06:00:00)-Water Temperature (C)]]*OO[[#This Row],[97]]</f>
        <v>2.2424299410461247E-7</v>
      </c>
      <c r="CV193" s="10">
        <f>3/24000000*OO[[#This Row],[156 (08JUL1985 09:00:00)-Water Temperature (C)]]*OO[[#This Row],[98]]</f>
        <v>2.1939644480069996E-7</v>
      </c>
      <c r="CW193" s="10">
        <f>3/24000000*OO[[#This Row],[157 (08JUL1985 12:00:00)-Water Temperature (C)]]*OO[[#This Row],[99]]</f>
        <v>2.1238814910993751E-7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0</v>
      </c>
      <c r="J194" s="10">
        <f>3/24*OO[[#This Row],[66 (27JUN1985 03:00:00)-Water Temperature (C)]]*OO[[#This Row],[8]]/SUM(OO[8])</f>
        <v>8.1399711728752814E-33</v>
      </c>
      <c r="K194" s="10">
        <f>3/24*OO[[#This Row],[67 (27JUN1985 06:00:00)-Water Temperature (C)]]*OO[[#This Row],[9]]/SUM(OO[9])</f>
        <v>4.3908763583279093E-21</v>
      </c>
      <c r="L194" s="10">
        <f>3/24*OO[[#This Row],[68 (27JUN1985 09:00:00)-Water Temperature (C)]]*OO[[#This Row],[10]]/SUM(OO[10])</f>
        <v>5.1083749826607731E-11</v>
      </c>
      <c r="M194" s="10">
        <f>3/24*OO[[#This Row],[69 (27JUN1985 12:00:00)-Water Temperature (C)]]*OO[[#This Row],[11]]/SUM(OO[11])</f>
        <v>4.0112535813982591E-7</v>
      </c>
      <c r="N194" s="10">
        <f>3/24*OO[[#This Row],[70 (27JUN1985 15:00:00)-Water Temperature (C)]]*OO[[#This Row],[12]]/SUM(OO[12])</f>
        <v>8.9044251150244031E-5</v>
      </c>
      <c r="O194" s="10">
        <f>3/24*OO[[#This Row],[71 (27JUN1985 18:00:00)-Water Temperature (C)]]*OO[[#This Row],[13]]/SUM(OO[13])</f>
        <v>2.8338993648880256E-3</v>
      </c>
      <c r="P194" s="10">
        <f>3/24*OO[[#This Row],[72 (27JUN1985 21:00:00)-Water Temperature (C)]]*OO[[#This Row],[14]]/SUM(OO[14])</f>
        <v>2.2945894294543353E-2</v>
      </c>
      <c r="Q194" s="10">
        <f>3/24*OO[[#This Row],[73 (28JUN1985 00:00:00)-Water Temperature (C)]]*OO[[#This Row],[15]]/SUM(OO[15])</f>
        <v>6.5712362315016634E-2</v>
      </c>
      <c r="R194" s="10">
        <f>3/24*OO[[#This Row],[74 (28JUN1985 03:00:00)-Water Temperature (C)]]*OO[[#This Row],[16]]/SUM(OO[16])</f>
        <v>8.2924015954030386E-2</v>
      </c>
      <c r="S194" s="10">
        <f>3/24*OO[[#This Row],[75 (28JUN1985 06:00:00)-Water Temperature (C)]]*OO[[#This Row],[17]]/SUM(OO[17])</f>
        <v>5.4068461781584219E-2</v>
      </c>
      <c r="T194" s="10">
        <f>3/24*OO[[#This Row],[76 (28JUN1985 09:00:00)-Water Temperature (C)]]*OO[[#This Row],[18]]/SUM(OO[18])</f>
        <v>2.0568014583482959E-2</v>
      </c>
      <c r="U194" s="10">
        <f>3/24*OO[[#This Row],[77 (28JUN1985 12:00:00)-Water Temperature (C)]]*OO[[#This Row],[19]]/SUM(OO[19])</f>
        <v>5.0793007315795011E-3</v>
      </c>
      <c r="V194" s="10">
        <f>3/24000000*OO[[#This Row],[78 (28JUN1985 15:00:00)-Water Temperature (C)]]*OO[[#This Row],[20]]</f>
        <v>9.209043887242499E-4</v>
      </c>
      <c r="W194" s="10">
        <f>3/24000000*OO[[#This Row],[79 (28JUN1985 18:00:00)-Water Temperature (C)]]*OO[[#This Row],[21]]</f>
        <v>1.7353556356446248E-4</v>
      </c>
      <c r="X194" s="10">
        <f>3/24000000*OO[[#This Row],[80 (28JUN1985 21:00:00)-Water Temperature (C)]]*OO[[#This Row],[22]]</f>
        <v>7.2061402566974995E-5</v>
      </c>
      <c r="Y194" s="10">
        <f>3/24000000*OO[[#This Row],[81 (29JUN1985 00:00:00)-Water Temperature (C)]]*OO[[#This Row],[23]]</f>
        <v>6.3190269343725E-5</v>
      </c>
      <c r="Z194" s="10">
        <f>3/24000000*OO[[#This Row],[82 (29JUN1985 03:00:00)-Water Temperature (C)]]*OO[[#This Row],[24]]</f>
        <v>6.6156799793650004E-5</v>
      </c>
      <c r="AA194" s="10">
        <f>3/24000000*OO[[#This Row],[83 (29JUN1985 06:00:00)-Water Temperature (C)]]*OO[[#This Row],[25]]</f>
        <v>6.8445504383549995E-5</v>
      </c>
      <c r="AB194" s="10">
        <f>3/24000000*OO[[#This Row],[84 (29JUN1985 09:00:00)-Water Temperature (C)]]*OO[[#This Row],[26]]</f>
        <v>6.6972843927625003E-5</v>
      </c>
      <c r="AC194" s="10">
        <f>3/24000000*OO[[#This Row],[85 (29JUN1985 12:00:00)-Water Temperature (C)]]*OO[[#This Row],[27]]</f>
        <v>6.2670449850000005E-5</v>
      </c>
      <c r="AD194" s="10">
        <f>3/24000000*OO[[#This Row],[86 (29JUN1985 15:00:00)-Water Temperature (C)]]*OO[[#This Row],[28]]</f>
        <v>5.6490275384724996E-5</v>
      </c>
      <c r="AE194" s="10">
        <f>3/24000000*OO[[#This Row],[88 (29JUN1985 21:00:00)-Water Temperature (C)]]*OO[[#This Row],[30]]</f>
        <v>4.4527550160999998E-5</v>
      </c>
      <c r="AF194" s="10">
        <f>3/24000000*OO[[#This Row],[88 (29JUN1985 21:00:00)-Water Temperature (C)]]*OO[[#This Row],[30]]</f>
        <v>4.4527550160999998E-5</v>
      </c>
      <c r="AG194" s="10">
        <f>3/24000000*OO[[#This Row],[89 (30JUN1985 00:00:00)-Water Temperature (C)]]*OO[[#This Row],[31]]</f>
        <v>3.9701119291699997E-5</v>
      </c>
      <c r="AH194" s="10">
        <f>3/24000000*OO[[#This Row],[90 (30JUN1985 03:00:00)-Water Temperature (C)]]*OO[[#This Row],[32]]</f>
        <v>3.6082748849550001E-5</v>
      </c>
      <c r="AI194" s="10">
        <f>3/24000000*OO[[#This Row],[91 (30JUN1985 06:00:00)-Water Temperature (C)]]*OO[[#This Row],[33]]</f>
        <v>3.3177669925600004E-5</v>
      </c>
      <c r="AJ194" s="10">
        <f>3/24000000*OO[[#This Row],[92 (30JUN1985 09:00:00)-Water Temperature (C)]]*OO[[#This Row],[34]]</f>
        <v>3.0596483066475001E-5</v>
      </c>
      <c r="AK194" s="10">
        <f>3/24000000*OO[[#This Row],[93 (30JUN1985 12:00:00)-Water Temperature (C)]]*OO[[#This Row],[35]]</f>
        <v>2.7921072349999997E-5</v>
      </c>
      <c r="AL194" s="10">
        <f>3/24000000*OO[[#This Row],[94 (30JUN1985 15:00:00)-Water Temperature (C)]]*OO[[#This Row],[36]]</f>
        <v>2.4843345762124995E-5</v>
      </c>
      <c r="AM194" s="10">
        <f>3/24000000*OO[[#This Row],[95 (30JUN1985 18:00:00)-Water Temperature (C)]]*OO[[#This Row],[37]]</f>
        <v>2.1710814611639998E-5</v>
      </c>
      <c r="AN194" s="10">
        <f>3/24000000*OO[[#This Row],[96 (30JUN1985 21:00:00)-Water Temperature (C)]]*OO[[#This Row],[38]]</f>
        <v>1.8944438064089998E-5</v>
      </c>
      <c r="AO194" s="10">
        <f>3/24000000*OO[[#This Row],[97 (01JUL1985 00:00:00)-Water Temperature (C)]]*OO[[#This Row],[39]]</f>
        <v>1.6790263623945001E-5</v>
      </c>
      <c r="AP194" s="10">
        <f>3/24000000*OO[[#This Row],[98 (01JUL1985 03:00:00)-Water Temperature (C)]]*OO[[#This Row],[40]]</f>
        <v>1.5552712247985E-5</v>
      </c>
      <c r="AQ194" s="10">
        <f>3/24000000*OO[[#This Row],[99 (01JUL1985 06:00:00)-Water Temperature (C)]]*OO[[#This Row],[41]]</f>
        <v>1.4493571962905E-5</v>
      </c>
      <c r="AR194" s="10">
        <f>3/24000000*OO[[#This Row],[100 (01JUL1985 09:00:00)-Water Temperature (C)]]*OO[[#This Row],[42]]</f>
        <v>1.34234022019125E-5</v>
      </c>
      <c r="AS194" s="10">
        <f>3/24000000*OO[[#This Row],[101 (01JUL1985 12:00:00)-Water Temperature (C)]]*OO[[#This Row],[43]]</f>
        <v>1.2223493184577502E-5</v>
      </c>
      <c r="AT194" s="10">
        <f>3/24000000*OO[[#This Row],[102 (01JUL1985 15:00:00)-Water Temperature (C)]]*OO[[#This Row],[44]]</f>
        <v>1.0869406976924998E-5</v>
      </c>
      <c r="AU194" s="10">
        <f>3/24000000*OO[[#This Row],[103 (01JUL1985 18:00:00)-Water Temperature (C)]]*OO[[#This Row],[45]]</f>
        <v>9.4499684201437495E-6</v>
      </c>
      <c r="AV194" s="10">
        <f>3/24000000*OO[[#This Row],[104 (01JUL1985 21:00:00)-Water Temperature (C)]]*OO[[#This Row],[46]]</f>
        <v>8.1391805477999987E-6</v>
      </c>
      <c r="AW194" s="10">
        <f>3/24000000*OO[[#This Row],[105 (02JUL1985 00:00:00)-Water Temperature (C)]]*OO[[#This Row],[47]]</f>
        <v>7.06487638913125E-6</v>
      </c>
      <c r="AX194" s="10">
        <f>3/24000000*OO[[#This Row],[106 (02JUL1985 03:00:00)-Water Temperature (C)]]*OO[[#This Row],[48]]</f>
        <v>6.3527776648374986E-6</v>
      </c>
      <c r="AY194" s="10">
        <f>3/24000000*OO[[#This Row],[107 (02JUL1985 06:00:00)-Water Temperature (C)]]*OO[[#This Row],[49]]</f>
        <v>5.6721221236049994E-6</v>
      </c>
      <c r="AZ194" s="10">
        <f>3/24000000*OO[[#This Row],[108 (02JUL1985 09:00:00)-Water Temperature (C)]]*OO[[#This Row],[50]]</f>
        <v>4.8952251899949994E-6</v>
      </c>
      <c r="BA194" s="10">
        <f>3/24000000*OO[[#This Row],[109 (02JUL1985 12:00:00)-Water Temperature (C)]]*OO[[#This Row],[51]]</f>
        <v>4.0302506292499998E-6</v>
      </c>
      <c r="BB194" s="10">
        <f>3/24000000*OO[[#This Row],[110 (02JUL1985 15:00:00)-Water Temperature (C)]]*OO[[#This Row],[52]]</f>
        <v>3.1206546688244997E-6</v>
      </c>
      <c r="BC194" s="10">
        <f>3/24000000*OO[[#This Row],[111 (02JUL1985 18:00:00)-Water Temperature (C)]]*OO[[#This Row],[53]]</f>
        <v>2.3349594953925E-6</v>
      </c>
      <c r="BD194" s="10">
        <f>3/24000000*OO[[#This Row],[112 (02JUL1985 21:00:00)-Water Temperature (C)]]*OO[[#This Row],[54]]</f>
        <v>1.780578884939E-6</v>
      </c>
      <c r="BE194" s="10">
        <f>3/24000000*OO[[#This Row],[113 (03JUL1985 00:00:00)-Water Temperature (C)]]*OO[[#This Row],[55]]</f>
        <v>1.430867786902875E-6</v>
      </c>
      <c r="BF194" s="10">
        <f>3/24000000*OO[[#This Row],[114 (03JUL1985 03:00:00)-Water Temperature (C)]]*OO[[#This Row],[56]]</f>
        <v>1.2473352969520001E-6</v>
      </c>
      <c r="BG194" s="10">
        <f>3/24000000*OO[[#This Row],[115 (03JUL1985 06:00:00)-Water Temperature (C)]]*OO[[#This Row],[57]]</f>
        <v>1.1521255925152497E-6</v>
      </c>
      <c r="BH194" s="10">
        <f>3/24000000*OO[[#This Row],[116 (03JUL1985 09:00:00)-Water Temperature (C)]]*OO[[#This Row],[58]]</f>
        <v>1.0940205838799999E-6</v>
      </c>
      <c r="BI194" s="10">
        <f>3/24000000*OO[[#This Row],[117 (03JUL1985 12:00:00)-Water Temperature (C)]]*OO[[#This Row],[59]]</f>
        <v>1.048174374585625E-6</v>
      </c>
      <c r="BJ194" s="10">
        <f>3/24000000*OO[[#This Row],[118 (03JUL1985 15:00:00)-Water Temperature (C)]]*OO[[#This Row],[60]]</f>
        <v>9.8302499608062482E-7</v>
      </c>
      <c r="BK194" s="10">
        <f>3/24000000*OO[[#This Row],[119 (03JUL1985 18:00:00)-Water Temperature (C)]]*OO[[#This Row],[61]]</f>
        <v>9.0446564297024995E-7</v>
      </c>
      <c r="BL194" s="10">
        <f>3/24000000*OO[[#This Row],[120 (03JUL1985 21:00:00)-Water Temperature (C)]]*OO[[#This Row],[62]]</f>
        <v>8.2948414276874987E-7</v>
      </c>
      <c r="BM194" s="10">
        <f>3/24000000*OO[[#This Row],[121 (04JUL1985 00:00:00)-Water Temperature (C)]]*OO[[#This Row],[63]]</f>
        <v>7.6693363898937489E-7</v>
      </c>
      <c r="BN194" s="10">
        <f>3/24000000*OO[[#This Row],[122 (04JUL1985 03:00:00)-Water Temperature (C)]]*OO[[#This Row],[64]]</f>
        <v>7.3281811438699989E-7</v>
      </c>
      <c r="BO194" s="10">
        <f>3/24000000*OO[[#This Row],[123 (04JUL1985 06:00:00)-Water Temperature (C)]]*OO[[#This Row],[65]]</f>
        <v>7.0603410068262494E-7</v>
      </c>
      <c r="BP194" s="10">
        <f>3/24000000*OO[[#This Row],[124 (04JUL1985 09:00:00)-Water Temperature (C)]]*OO[[#This Row],[66]]</f>
        <v>6.8730339458200004E-7</v>
      </c>
      <c r="BQ194" s="10">
        <f>3/24000000*OO[[#This Row],[125 (04JUL1985 12:00:00)-Water Temperature (C)]]*OO[[#This Row],[67]]</f>
        <v>6.6178647324524994E-7</v>
      </c>
      <c r="BR194" s="10">
        <f>3/24000000*OO[[#This Row],[126 (04JUL1985 15:00:00)-Water Temperature (C)]]*OO[[#This Row],[68]]</f>
        <v>6.2845335120262497E-7</v>
      </c>
      <c r="BS194" s="10">
        <f>3/24000000*OO[[#This Row],[127 (04JUL1985 18:00:00)-Water Temperature (C)]]*OO[[#This Row],[69]]</f>
        <v>5.9432688569800002E-7</v>
      </c>
      <c r="BT194" s="10">
        <f>3/24000000*OO[[#This Row],[128 (04JUL1985 21:00:00)-Water Temperature (C)]]*OO[[#This Row],[70]]</f>
        <v>5.6021125391024998E-7</v>
      </c>
      <c r="BU194" s="10">
        <f>3/24000000*OO[[#This Row],[129 (05JUL1985 00:00:00)-Water Temperature (C)]]*OO[[#This Row],[71]]</f>
        <v>5.3011050941299994E-7</v>
      </c>
      <c r="BV194" s="10">
        <f>3/24000000*OO[[#This Row],[130 (05JUL1985 03:00:00)-Water Temperature (C)]]*OO[[#This Row],[72]]</f>
        <v>5.1713798358524992E-7</v>
      </c>
      <c r="BW194" s="10">
        <f>3/24000000*OO[[#This Row],[131 (05JUL1985 06:00:00)-Water Temperature (C)]]*OO[[#This Row],[73]]</f>
        <v>5.0319404451899996E-7</v>
      </c>
      <c r="BX194" s="10">
        <f>3/24000000*OO[[#This Row],[132 (05JUL1985 09:00:00)-Water Temperature (C)]]*OO[[#This Row],[74]]</f>
        <v>4.8967346109274992E-7</v>
      </c>
      <c r="BY194" s="10">
        <f>3/24000000*OO[[#This Row],[133 (05JUL1985 12:00:00)-Water Temperature (C)]]*OO[[#This Row],[75]]</f>
        <v>4.7526159133199989E-7</v>
      </c>
      <c r="BZ194" s="10">
        <f>3/24000000*OO[[#This Row],[134 (05JUL1985 15:00:00)-Water Temperature (C)]]*OO[[#This Row],[76]]</f>
        <v>4.5316234476487503E-7</v>
      </c>
      <c r="CA194" s="10">
        <f>3/24000000*OO[[#This Row],[135 (05JUL1985 18:00:00)-Water Temperature (C)]]*OO[[#This Row],[77]]</f>
        <v>4.2517319453374996E-7</v>
      </c>
      <c r="CB194" s="10">
        <f>3/24000000*OO[[#This Row],[136 (05JUL1985 21:00:00)-Water Temperature (C)]]*OO[[#This Row],[78]]</f>
        <v>3.9697969851224997E-7</v>
      </c>
      <c r="CC194" s="10">
        <f>3/24000000*OO[[#This Row],[137 (06JUL1985 00:00:00)-Water Temperature (C)]]*OO[[#This Row],[79]]</f>
        <v>3.7309413010537499E-7</v>
      </c>
      <c r="CD194" s="10">
        <f>3/24000000*OO[[#This Row],[138 (06JUL1985 03:00:00)-Water Temperature (C)]]*OO[[#This Row],[80]]</f>
        <v>3.6356763502937501E-7</v>
      </c>
      <c r="CE194" s="10">
        <f>3/24000000*OO[[#This Row],[139 (06JUL1985 06:00:00)-Water Temperature (C)]]*OO[[#This Row],[81]]</f>
        <v>3.5661804635925E-7</v>
      </c>
      <c r="CF194" s="10">
        <f>3/24000000*OO[[#This Row],[140 (06JUL1985 09:00:00)-Water Temperature (C)]]*OO[[#This Row],[82]]</f>
        <v>3.5202950938574995E-7</v>
      </c>
      <c r="CG194" s="10">
        <f>3/24000000*OO[[#This Row],[141 (06JUL1985 12:00:00)-Water Temperature (C)]]*OO[[#This Row],[83]]</f>
        <v>3.5189300818350002E-7</v>
      </c>
      <c r="CH194" s="10">
        <f>3/24000000*OO[[#This Row],[142 (06JUL1985 15:00:00)-Water Temperature (C)]]*OO[[#This Row],[84]]</f>
        <v>3.4474850624099998E-7</v>
      </c>
      <c r="CI194" s="10">
        <f>3/24000000*OO[[#This Row],[143 (06JUL1985 18:00:00)-Water Temperature (C)]]*OO[[#This Row],[85]]</f>
        <v>3.2905558098150003E-7</v>
      </c>
      <c r="CJ194" s="10">
        <f>3/24000000*OO[[#This Row],[144 (06JUL1985 21:00:00)-Water Temperature (C)]]*OO[[#This Row],[86]]</f>
        <v>3.1202303235187501E-7</v>
      </c>
      <c r="CK194" s="10">
        <f>3/24000000*OO[[#This Row],[145 (07JUL1985 00:00:00)-Water Temperature (C)]]*OO[[#This Row],[87]]</f>
        <v>2.9884945766760002E-7</v>
      </c>
      <c r="CL194" s="10">
        <f>3/24000000*OO[[#This Row],[146 (07JUL1985 03:00:00)-Water Temperature (C)]]*OO[[#This Row],[88]]</f>
        <v>2.9542545423332499E-7</v>
      </c>
      <c r="CM194" s="10">
        <f>3/24000000*OO[[#This Row],[147 (07JUL1985 06:00:00)-Water Temperature (C)]]*OO[[#This Row],[89]]</f>
        <v>2.9471189975907501E-7</v>
      </c>
      <c r="CN194" s="10">
        <f>3/24000000*OO[[#This Row],[148 (07JUL1985 09:00:00)-Water Temperature (C)]]*OO[[#This Row],[90]]</f>
        <v>2.9309889539340002E-7</v>
      </c>
      <c r="CO194" s="10">
        <f>3/24000000*OO[[#This Row],[149 (07JUL1985 12:00:00)-Water Temperature (C)]]*OO[[#This Row],[91]]</f>
        <v>2.8986189673949997E-7</v>
      </c>
      <c r="CP194" s="10">
        <f>3/24000000*OO[[#This Row],[150 (07JUL1985 15:00:00)-Water Temperature (C)]]*OO[[#This Row],[92]]</f>
        <v>2.7888829327693751E-7</v>
      </c>
      <c r="CQ194" s="10">
        <f>3/24000000*OO[[#This Row],[151 (07JUL1985 18:00:00)-Water Temperature (C)]]*OO[[#This Row],[93]]</f>
        <v>2.6306454695911251E-7</v>
      </c>
      <c r="CR194" s="10">
        <f>3/24000000*OO[[#This Row],[152 (07JUL1985 21:00:00)-Water Temperature (C)]]*OO[[#This Row],[94]]</f>
        <v>2.473844845937E-7</v>
      </c>
      <c r="CS194" s="10">
        <f>3/24000000*OO[[#This Row],[153 (08JUL1985 00:00:00)-Water Temperature (C)]]*OO[[#This Row],[95]]</f>
        <v>2.3312952258652496E-7</v>
      </c>
      <c r="CT194" s="10">
        <f>3/24000000*OO[[#This Row],[154 (08JUL1985 03:00:00)-Water Temperature (C)]]*OO[[#This Row],[96]]</f>
        <v>2.2352145103799999E-7</v>
      </c>
      <c r="CU194" s="10">
        <f>3/24000000*OO[[#This Row],[155 (08JUL1985 06:00:00)-Water Temperature (C)]]*OO[[#This Row],[97]]</f>
        <v>2.1986165144999996E-7</v>
      </c>
      <c r="CV194" s="10">
        <f>3/24000000*OO[[#This Row],[156 (08JUL1985 09:00:00)-Water Temperature (C)]]*OO[[#This Row],[98]]</f>
        <v>2.15172508201575E-7</v>
      </c>
      <c r="CW194" s="10">
        <f>3/24000000*OO[[#This Row],[157 (08JUL1985 12:00:00)-Water Temperature (C)]]*OO[[#This Row],[99]]</f>
        <v>2.0852812071206247E-7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0</v>
      </c>
      <c r="J195" s="10">
        <f>3/24*OO[[#This Row],[66 (27JUN1985 03:00:00)-Water Temperature (C)]]*OO[[#This Row],[8]]/SUM(OO[8])</f>
        <v>1.3504367710005773E-33</v>
      </c>
      <c r="K195" s="10">
        <f>3/24*OO[[#This Row],[67 (27JUN1985 06:00:00)-Water Temperature (C)]]*OO[[#This Row],[9]]/SUM(OO[9])</f>
        <v>7.5827619725179049E-22</v>
      </c>
      <c r="L195" s="10">
        <f>3/24*OO[[#This Row],[68 (27JUN1985 09:00:00)-Water Temperature (C)]]*OO[[#This Row],[10]]/SUM(OO[10])</f>
        <v>1.9089956925870545E-11</v>
      </c>
      <c r="M195" s="10">
        <f>3/24*OO[[#This Row],[69 (27JUN1985 12:00:00)-Water Temperature (C)]]*OO[[#This Row],[11]]/SUM(OO[11])</f>
        <v>2.4195945879781242E-7</v>
      </c>
      <c r="N195" s="10">
        <f>3/24*OO[[#This Row],[70 (27JUN1985 15:00:00)-Water Temperature (C)]]*OO[[#This Row],[12]]/SUM(OO[12])</f>
        <v>6.5376253225830569E-5</v>
      </c>
      <c r="O195" s="10">
        <f>3/24*OO[[#This Row],[71 (27JUN1985 18:00:00)-Water Temperature (C)]]*OO[[#This Row],[13]]/SUM(OO[13])</f>
        <v>2.4026088143985292E-3</v>
      </c>
      <c r="P195" s="10">
        <f>3/24*OO[[#This Row],[72 (27JUN1985 21:00:00)-Water Temperature (C)]]*OO[[#This Row],[14]]/SUM(OO[14])</f>
        <v>2.1855163186487201E-2</v>
      </c>
      <c r="Q195" s="10">
        <f>3/24*OO[[#This Row],[73 (28JUN1985 00:00:00)-Water Temperature (C)]]*OO[[#This Row],[15]]/SUM(OO[15])</f>
        <v>6.919495873801651E-2</v>
      </c>
      <c r="R195" s="10">
        <f>3/24*OO[[#This Row],[74 (28JUN1985 03:00:00)-Water Temperature (C)]]*OO[[#This Row],[16]]/SUM(OO[16])</f>
        <v>9.520323730120589E-2</v>
      </c>
      <c r="S195" s="10">
        <f>3/24*OO[[#This Row],[75 (28JUN1985 06:00:00)-Water Temperature (C)]]*OO[[#This Row],[17]]/SUM(OO[17])</f>
        <v>6.6983276564303432E-2</v>
      </c>
      <c r="T195" s="10">
        <f>3/24*OO[[#This Row],[76 (28JUN1985 09:00:00)-Water Temperature (C)]]*OO[[#This Row],[18]]/SUM(OO[18])</f>
        <v>2.7201033490791757E-2</v>
      </c>
      <c r="U195" s="10">
        <f>3/24*OO[[#This Row],[77 (28JUN1985 12:00:00)-Water Temperature (C)]]*OO[[#This Row],[19]]/SUM(OO[19])</f>
        <v>7.0870645582666418E-3</v>
      </c>
      <c r="V195" s="10">
        <f>3/24000000*OO[[#This Row],[78 (28JUN1985 15:00:00)-Water Temperature (C)]]*OO[[#This Row],[20]]</f>
        <v>1.3275378260775E-3</v>
      </c>
      <c r="W195" s="10">
        <f>3/24000000*OO[[#This Row],[79 (28JUN1985 18:00:00)-Water Temperature (C)]]*OO[[#This Row],[21]]</f>
        <v>2.4030294798764999E-4</v>
      </c>
      <c r="X195" s="10">
        <f>3/24000000*OO[[#This Row],[80 (28JUN1985 21:00:00)-Water Temperature (C)]]*OO[[#This Row],[22]]</f>
        <v>8.6624689571225007E-5</v>
      </c>
      <c r="Y195" s="10">
        <f>3/24000000*OO[[#This Row],[81 (29JUN1985 00:00:00)-Water Temperature (C)]]*OO[[#This Row],[23]]</f>
        <v>7.1325343493799985E-5</v>
      </c>
      <c r="Z195" s="10">
        <f>3/24000000*OO[[#This Row],[82 (29JUN1985 03:00:00)-Water Temperature (C)]]*OO[[#This Row],[24]]</f>
        <v>7.4156202027599998E-5</v>
      </c>
      <c r="AA195" s="10">
        <f>3/24000000*OO[[#This Row],[83 (29JUN1985 06:00:00)-Water Temperature (C)]]*OO[[#This Row],[25]]</f>
        <v>7.6963667393787507E-5</v>
      </c>
      <c r="AB195" s="10">
        <f>3/24000000*OO[[#This Row],[84 (29JUN1985 09:00:00)-Water Temperature (C)]]*OO[[#This Row],[26]]</f>
        <v>7.5589315358549994E-5</v>
      </c>
      <c r="AC195" s="10">
        <f>3/24000000*OO[[#This Row],[85 (29JUN1985 12:00:00)-Water Temperature (C)]]*OO[[#This Row],[27]]</f>
        <v>7.0853725438049998E-5</v>
      </c>
      <c r="AD195" s="10">
        <f>3/24000000*OO[[#This Row],[86 (29JUN1985 15:00:00)-Water Temperature (C)]]*OO[[#This Row],[28]]</f>
        <v>6.3822959720399993E-5</v>
      </c>
      <c r="AE195" s="10">
        <f>3/24000000*OO[[#This Row],[88 (29JUN1985 21:00:00)-Water Temperature (C)]]*OO[[#This Row],[30]]</f>
        <v>5.0056433148999988E-5</v>
      </c>
      <c r="AF195" s="10">
        <f>3/24000000*OO[[#This Row],[88 (29JUN1985 21:00:00)-Water Temperature (C)]]*OO[[#This Row],[30]]</f>
        <v>5.0056433148999988E-5</v>
      </c>
      <c r="AG195" s="10">
        <f>3/24000000*OO[[#This Row],[89 (30JUN1985 00:00:00)-Water Temperature (C)]]*OO[[#This Row],[31]]</f>
        <v>4.4473169629999994E-5</v>
      </c>
      <c r="AH195" s="10">
        <f>3/24000000*OO[[#This Row],[90 (30JUN1985 03:00:00)-Water Temperature (C)]]*OO[[#This Row],[32]]</f>
        <v>4.029348057855E-5</v>
      </c>
      <c r="AI195" s="10">
        <f>3/24000000*OO[[#This Row],[91 (30JUN1985 06:00:00)-Water Temperature (C)]]*OO[[#This Row],[33]]</f>
        <v>3.6934802250012497E-5</v>
      </c>
      <c r="AJ195" s="10">
        <f>3/24000000*OO[[#This Row],[92 (30JUN1985 09:00:00)-Water Temperature (C)]]*OO[[#This Row],[34]]</f>
        <v>3.3958468972349997E-5</v>
      </c>
      <c r="AK195" s="10">
        <f>3/24000000*OO[[#This Row],[93 (30JUN1985 12:00:00)-Water Temperature (C)]]*OO[[#This Row],[35]]</f>
        <v>3.0899741829300005E-5</v>
      </c>
      <c r="AL195" s="10">
        <f>3/24000000*OO[[#This Row],[94 (30JUN1985 15:00:00)-Water Temperature (C)]]*OO[[#This Row],[36]]</f>
        <v>2.7433219197222496E-5</v>
      </c>
      <c r="AM195" s="10">
        <f>3/24000000*OO[[#This Row],[95 (30JUN1985 18:00:00)-Water Temperature (C)]]*OO[[#This Row],[37]]</f>
        <v>2.3924607489172498E-5</v>
      </c>
      <c r="AN195" s="10">
        <f>3/24000000*OO[[#This Row],[96 (30JUN1985 21:00:00)-Water Temperature (C)]]*OO[[#This Row],[38]]</f>
        <v>2.0835159637077496E-5</v>
      </c>
      <c r="AO195" s="10">
        <f>3/24000000*OO[[#This Row],[97 (01JUL1985 00:00:00)-Water Temperature (C)]]*OO[[#This Row],[39]]</f>
        <v>1.8414330899197498E-5</v>
      </c>
      <c r="AP195" s="10">
        <f>3/24000000*OO[[#This Row],[98 (01JUL1985 03:00:00)-Water Temperature (C)]]*OO[[#This Row],[40]]</f>
        <v>1.6994229365922499E-5</v>
      </c>
      <c r="AQ195" s="10">
        <f>3/24000000*OO[[#This Row],[99 (01JUL1985 06:00:00)-Water Temperature (C)]]*OO[[#This Row],[41]]</f>
        <v>1.5773042267013748E-5</v>
      </c>
      <c r="AR195" s="10">
        <f>3/24000000*OO[[#This Row],[100 (01JUL1985 09:00:00)-Water Temperature (C)]]*OO[[#This Row],[42]]</f>
        <v>1.4572428361514998E-5</v>
      </c>
      <c r="AS195" s="10">
        <f>3/24000000*OO[[#This Row],[101 (01JUL1985 12:00:00)-Water Temperature (C)]]*OO[[#This Row],[43]]</f>
        <v>1.326135366291E-5</v>
      </c>
      <c r="AT195" s="10">
        <f>3/24000000*OO[[#This Row],[102 (01JUL1985 15:00:00)-Water Temperature (C)]]*OO[[#This Row],[44]]</f>
        <v>1.1797624120684998E-5</v>
      </c>
      <c r="AU195" s="10">
        <f>3/24000000*OO[[#This Row],[103 (01JUL1985 18:00:00)-Water Temperature (C)]]*OO[[#This Row],[45]]</f>
        <v>1.026572889902E-5</v>
      </c>
      <c r="AV195" s="10">
        <f>3/24000000*OO[[#This Row],[104 (01JUL1985 21:00:00)-Water Temperature (C)]]*OO[[#This Row],[46]]</f>
        <v>8.8500325771899995E-6</v>
      </c>
      <c r="AW195" s="10">
        <f>3/24000000*OO[[#This Row],[105 (02JUL1985 00:00:00)-Water Temperature (C)]]*OO[[#This Row],[47]]</f>
        <v>7.6831120848124998E-6</v>
      </c>
      <c r="AX195" s="10">
        <f>3/24000000*OO[[#This Row],[106 (02JUL1985 03:00:00)-Water Temperature (C)]]*OO[[#This Row],[48]]</f>
        <v>6.9078851794912496E-6</v>
      </c>
      <c r="AY195" s="10">
        <f>3/24000000*OO[[#This Row],[107 (02JUL1985 06:00:00)-Water Temperature (C)]]*OO[[#This Row],[49]]</f>
        <v>6.1792017952437489E-6</v>
      </c>
      <c r="AZ195" s="10">
        <f>3/24000000*OO[[#This Row],[108 (02JUL1985 09:00:00)-Water Temperature (C)]]*OO[[#This Row],[50]]</f>
        <v>5.3594165849375002E-6</v>
      </c>
      <c r="BA195" s="10">
        <f>3/24000000*OO[[#This Row],[109 (02JUL1985 12:00:00)-Water Temperature (C)]]*OO[[#This Row],[51]]</f>
        <v>4.4441722063499999E-6</v>
      </c>
      <c r="BB195" s="10">
        <f>3/24000000*OO[[#This Row],[110 (02JUL1985 15:00:00)-Water Temperature (C)]]*OO[[#This Row],[52]]</f>
        <v>3.4610943301400003E-6</v>
      </c>
      <c r="BC195" s="10">
        <f>3/24000000*OO[[#This Row],[111 (02JUL1985 18:00:00)-Water Temperature (C)]]*OO[[#This Row],[53]]</f>
        <v>2.592764630625E-6</v>
      </c>
      <c r="BD195" s="10">
        <f>3/24000000*OO[[#This Row],[112 (02JUL1985 21:00:00)-Water Temperature (C)]]*OO[[#This Row],[54]]</f>
        <v>1.9681487034862499E-6</v>
      </c>
      <c r="BE195" s="10">
        <f>3/24000000*OO[[#This Row],[113 (03JUL1985 00:00:00)-Water Temperature (C)]]*OO[[#This Row],[55]]</f>
        <v>1.5693944761079999E-6</v>
      </c>
      <c r="BF195" s="10">
        <f>3/24000000*OO[[#This Row],[114 (03JUL1985 03:00:00)-Water Temperature (C)]]*OO[[#This Row],[56]]</f>
        <v>1.3566716374231251E-6</v>
      </c>
      <c r="BG195" s="10">
        <f>3/24000000*OO[[#This Row],[115 (03JUL1985 06:00:00)-Water Temperature (C)]]*OO[[#This Row],[57]]</f>
        <v>1.2445742651384999E-6</v>
      </c>
      <c r="BH195" s="10">
        <f>3/24000000*OO[[#This Row],[116 (03JUL1985 09:00:00)-Water Temperature (C)]]*OO[[#This Row],[58]]</f>
        <v>1.1772519698581249E-6</v>
      </c>
      <c r="BI195" s="10">
        <f>3/24000000*OO[[#This Row],[117 (03JUL1985 12:00:00)-Water Temperature (C)]]*OO[[#This Row],[59]]</f>
        <v>1.126578734912875E-6</v>
      </c>
      <c r="BJ195" s="10">
        <f>3/24000000*OO[[#This Row],[118 (03JUL1985 15:00:00)-Water Temperature (C)]]*OO[[#This Row],[60]]</f>
        <v>1.0571418235994998E-6</v>
      </c>
      <c r="BK195" s="10">
        <f>3/24000000*OO[[#This Row],[119 (03JUL1985 18:00:00)-Water Temperature (C)]]*OO[[#This Row],[61]]</f>
        <v>9.7370485304674988E-7</v>
      </c>
      <c r="BL195" s="10">
        <f>3/24000000*OO[[#This Row],[120 (03JUL1985 21:00:00)-Water Temperature (C)]]*OO[[#This Row],[62]]</f>
        <v>8.9313877971999985E-7</v>
      </c>
      <c r="BM195" s="10">
        <f>3/24000000*OO[[#This Row],[121 (04JUL1985 00:00:00)-Water Temperature (C)]]*OO[[#This Row],[63]]</f>
        <v>8.2505655232874989E-7</v>
      </c>
      <c r="BN195" s="10">
        <f>3/24000000*OO[[#This Row],[122 (04JUL1985 03:00:00)-Water Temperature (C)]]*OO[[#This Row],[64]]</f>
        <v>7.8682006567599992E-7</v>
      </c>
      <c r="BO195" s="10">
        <f>3/24000000*OO[[#This Row],[123 (04JUL1985 06:00:00)-Water Temperature (C)]]*OO[[#This Row],[65]]</f>
        <v>7.5664933628700008E-7</v>
      </c>
      <c r="BP195" s="10">
        <f>3/24000000*OO[[#This Row],[124 (04JUL1985 09:00:00)-Water Temperature (C)]]*OO[[#This Row],[66]]</f>
        <v>7.3607873303649999E-7</v>
      </c>
      <c r="BQ195" s="10">
        <f>3/24000000*OO[[#This Row],[125 (04JUL1985 12:00:00)-Water Temperature (C)]]*OO[[#This Row],[67]]</f>
        <v>7.0922236290325003E-7</v>
      </c>
      <c r="BR195" s="10">
        <f>3/24000000*OO[[#This Row],[126 (04JUL1985 15:00:00)-Water Temperature (C)]]*OO[[#This Row],[68]]</f>
        <v>6.7497249283837495E-7</v>
      </c>
      <c r="BS195" s="10">
        <f>3/24000000*OO[[#This Row],[127 (04JUL1985 18:00:00)-Water Temperature (C)]]*OO[[#This Row],[69]]</f>
        <v>6.3887625546062497E-7</v>
      </c>
      <c r="BT195" s="10">
        <f>3/24000000*OO[[#This Row],[128 (04JUL1985 21:00:00)-Water Temperature (C)]]*OO[[#This Row],[70]]</f>
        <v>6.0235933855174999E-7</v>
      </c>
      <c r="BU195" s="10">
        <f>3/24000000*OO[[#This Row],[129 (05JUL1985 00:00:00)-Water Temperature (C)]]*OO[[#This Row],[71]]</f>
        <v>5.6933088852199996E-7</v>
      </c>
      <c r="BV195" s="10">
        <f>3/24000000*OO[[#This Row],[130 (05JUL1985 03:00:00)-Water Temperature (C)]]*OO[[#This Row],[72]]</f>
        <v>5.5479760163812492E-7</v>
      </c>
      <c r="BW195" s="10">
        <f>3/24000000*OO[[#This Row],[131 (05JUL1985 06:00:00)-Water Temperature (C)]]*OO[[#This Row],[73]]</f>
        <v>5.3908820935374992E-7</v>
      </c>
      <c r="BX195" s="10">
        <f>3/24000000*OO[[#This Row],[132 (05JUL1985 09:00:00)-Water Temperature (C)]]*OO[[#This Row],[74]]</f>
        <v>5.2448728106275004E-7</v>
      </c>
      <c r="BY195" s="10">
        <f>3/24000000*OO[[#This Row],[133 (05JUL1985 12:00:00)-Water Temperature (C)]]*OO[[#This Row],[75]]</f>
        <v>5.0921141445424994E-7</v>
      </c>
      <c r="BZ195" s="10">
        <f>3/24000000*OO[[#This Row],[134 (05JUL1985 15:00:00)-Water Temperature (C)]]*OO[[#This Row],[76]]</f>
        <v>4.8606832916249987E-7</v>
      </c>
      <c r="CA195" s="10">
        <f>3/24000000*OO[[#This Row],[135 (05JUL1985 18:00:00)-Water Temperature (C)]]*OO[[#This Row],[77]]</f>
        <v>4.5652243153649991E-7</v>
      </c>
      <c r="CB195" s="10">
        <f>3/24000000*OO[[#This Row],[136 (05JUL1985 21:00:00)-Water Temperature (C)]]*OO[[#This Row],[78]]</f>
        <v>4.2656229798750002E-7</v>
      </c>
      <c r="CC195" s="10">
        <f>3/24000000*OO[[#This Row],[137 (06JUL1985 00:00:00)-Water Temperature (C)]]*OO[[#This Row],[79]]</f>
        <v>4.0086700144237496E-7</v>
      </c>
      <c r="CD195" s="10">
        <f>3/24000000*OO[[#This Row],[138 (06JUL1985 03:00:00)-Water Temperature (C)]]*OO[[#This Row],[80]]</f>
        <v>3.9040033823999997E-7</v>
      </c>
      <c r="CE195" s="10">
        <f>3/24000000*OO[[#This Row],[139 (06JUL1985 06:00:00)-Water Temperature (C)]]*OO[[#This Row],[81]]</f>
        <v>3.8226180622762504E-7</v>
      </c>
      <c r="CF195" s="10">
        <f>3/24000000*OO[[#This Row],[140 (06JUL1985 09:00:00)-Water Temperature (C)]]*OO[[#This Row],[82]]</f>
        <v>3.7690616186575E-7</v>
      </c>
      <c r="CG195" s="10">
        <f>3/24000000*OO[[#This Row],[141 (06JUL1985 12:00:00)-Water Temperature (C)]]*OO[[#This Row],[83]]</f>
        <v>3.7657111655624999E-7</v>
      </c>
      <c r="CH195" s="10">
        <f>3/24000000*OO[[#This Row],[142 (06JUL1985 15:00:00)-Water Temperature (C)]]*OO[[#This Row],[84]]</f>
        <v>3.6903425351374998E-7</v>
      </c>
      <c r="CI195" s="10">
        <f>3/24000000*OO[[#This Row],[143 (06JUL1985 18:00:00)-Water Temperature (C)]]*OO[[#This Row],[85]]</f>
        <v>3.5251804886124997E-7</v>
      </c>
      <c r="CJ195" s="10">
        <f>3/24000000*OO[[#This Row],[144 (06JUL1985 21:00:00)-Water Temperature (C)]]*OO[[#This Row],[86]]</f>
        <v>3.3436018250250003E-7</v>
      </c>
      <c r="CK195" s="10">
        <f>3/24000000*OO[[#This Row],[145 (07JUL1985 00:00:00)-Water Temperature (C)]]*OO[[#This Row],[87]]</f>
        <v>3.2036941985400002E-7</v>
      </c>
      <c r="CL195" s="10">
        <f>3/24000000*OO[[#This Row],[146 (07JUL1985 03:00:00)-Water Temperature (C)]]*OO[[#This Row],[88]]</f>
        <v>3.1638549582975004E-7</v>
      </c>
      <c r="CM195" s="10">
        <f>3/24000000*OO[[#This Row],[147 (07JUL1985 06:00:00)-Water Temperature (C)]]*OO[[#This Row],[89]]</f>
        <v>3.1517747546429999E-7</v>
      </c>
      <c r="CN195" s="10">
        <f>3/24000000*OO[[#This Row],[148 (07JUL1985 09:00:00)-Water Temperature (C)]]*OO[[#This Row],[90]]</f>
        <v>3.1324111177619995E-7</v>
      </c>
      <c r="CO195" s="10">
        <f>3/24000000*OO[[#This Row],[149 (07JUL1985 12:00:00)-Water Temperature (C)]]*OO[[#This Row],[91]]</f>
        <v>3.0998726012413749E-7</v>
      </c>
      <c r="CP195" s="10">
        <f>3/24000000*OO[[#This Row],[150 (07JUL1985 15:00:00)-Water Temperature (C)]]*OO[[#This Row],[92]]</f>
        <v>2.9877550840802497E-7</v>
      </c>
      <c r="CQ195" s="10">
        <f>3/24000000*OO[[#This Row],[151 (07JUL1985 18:00:00)-Water Temperature (C)]]*OO[[#This Row],[93]]</f>
        <v>2.8226747546244997E-7</v>
      </c>
      <c r="CR195" s="10">
        <f>3/24000000*OO[[#This Row],[152 (07JUL1985 21:00:00)-Water Temperature (C)]]*OO[[#This Row],[94]]</f>
        <v>2.6550526100220002E-7</v>
      </c>
      <c r="CS195" s="10">
        <f>3/24000000*OO[[#This Row],[153 (08JUL1985 00:00:00)-Water Temperature (C)]]*OO[[#This Row],[95]]</f>
        <v>2.5015624443809999E-7</v>
      </c>
      <c r="CT195" s="10">
        <f>3/24000000*OO[[#This Row],[154 (08JUL1985 03:00:00)-Water Temperature (C)]]*OO[[#This Row],[96]]</f>
        <v>2.3952406532837497E-7</v>
      </c>
      <c r="CU195" s="10">
        <f>3/24000000*OO[[#This Row],[155 (08JUL1985 06:00:00)-Water Temperature (C)]]*OO[[#This Row],[97]]</f>
        <v>2.3519601619540001E-7</v>
      </c>
      <c r="CV195" s="10">
        <f>3/24000000*OO[[#This Row],[156 (08JUL1985 09:00:00)-Water Temperature (C)]]*OO[[#This Row],[98]]</f>
        <v>2.3013692903757496E-7</v>
      </c>
      <c r="CW195" s="10">
        <f>3/24000000*OO[[#This Row],[157 (08JUL1985 12:00:00)-Water Temperature (C)]]*OO[[#This Row],[99]]</f>
        <v>2.2322791246627501E-7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2.1082274371998515E-34</v>
      </c>
      <c r="K196" s="10">
        <f>3/24*OO[[#This Row],[67 (27JUN1985 06:00:00)-Water Temperature (C)]]*OO[[#This Row],[9]]/SUM(OO[9])</f>
        <v>1.2555575575845755E-22</v>
      </c>
      <c r="L196" s="10">
        <f>3/24*OO[[#This Row],[68 (27JUN1985 09:00:00)-Water Temperature (C)]]*OO[[#This Row],[10]]/SUM(OO[10])</f>
        <v>5.7335335161464106E-12</v>
      </c>
      <c r="M196" s="10">
        <f>3/24*OO[[#This Row],[69 (27JUN1985 12:00:00)-Water Temperature (C)]]*OO[[#This Row],[11]]/SUM(OO[11])</f>
        <v>1.2626805604946714E-7</v>
      </c>
      <c r="N196" s="10">
        <f>3/24*OO[[#This Row],[70 (27JUN1985 15:00:00)-Water Temperature (C)]]*OO[[#This Row],[12]]/SUM(OO[12])</f>
        <v>4.1050305129753626E-5</v>
      </c>
      <c r="O196" s="10">
        <f>3/24*OO[[#This Row],[71 (27JUN1985 18:00:00)-Water Temperature (C)]]*OO[[#This Row],[13]]/SUM(OO[13])</f>
        <v>1.714296015668842E-3</v>
      </c>
      <c r="P196" s="10">
        <f>3/24*OO[[#This Row],[72 (27JUN1985 21:00:00)-Water Temperature (C)]]*OO[[#This Row],[14]]/SUM(OO[14])</f>
        <v>1.7210798790638356E-2</v>
      </c>
      <c r="Q196" s="10">
        <f>3/24*OO[[#This Row],[73 (28JUN1985 00:00:00)-Water Temperature (C)]]*OO[[#This Row],[15]]/SUM(OO[15])</f>
        <v>5.9113199155497342E-2</v>
      </c>
      <c r="R196" s="10">
        <f>3/24*OO[[#This Row],[74 (28JUN1985 03:00:00)-Water Temperature (C)]]*OO[[#This Row],[16]]/SUM(OO[16])</f>
        <v>8.6969968378778822E-2</v>
      </c>
      <c r="S196" s="10">
        <f>3/24*OO[[#This Row],[75 (28JUN1985 06:00:00)-Water Temperature (C)]]*OO[[#This Row],[17]]/SUM(OO[17])</f>
        <v>6.4816351891531329E-2</v>
      </c>
      <c r="T196" s="10">
        <f>3/24*OO[[#This Row],[76 (28JUN1985 09:00:00)-Water Temperature (C)]]*OO[[#This Row],[18]]/SUM(OO[18])</f>
        <v>2.7592303492280656E-2</v>
      </c>
      <c r="U196" s="10">
        <f>3/24*OO[[#This Row],[77 (28JUN1985 12:00:00)-Water Temperature (C)]]*OO[[#This Row],[19]]/SUM(OO[19])</f>
        <v>7.4641407267013416E-3</v>
      </c>
      <c r="V196" s="10">
        <f>3/24000000*OO[[#This Row],[78 (28JUN1985 15:00:00)-Water Temperature (C)]]*OO[[#This Row],[20]]</f>
        <v>1.4311122316125E-3</v>
      </c>
      <c r="W196" s="10">
        <f>3/24000000*OO[[#This Row],[79 (28JUN1985 18:00:00)-Water Temperature (C)]]*OO[[#This Row],[21]]</f>
        <v>2.5374504226331247E-4</v>
      </c>
      <c r="X196" s="10">
        <f>3/24000000*OO[[#This Row],[80 (28JUN1985 21:00:00)-Water Temperature (C)]]*OO[[#This Row],[22]]</f>
        <v>8.2948453047075E-5</v>
      </c>
      <c r="Y196" s="10">
        <f>3/24000000*OO[[#This Row],[81 (29JUN1985 00:00:00)-Water Temperature (C)]]*OO[[#This Row],[23]]</f>
        <v>6.4794478134300005E-5</v>
      </c>
      <c r="Z196" s="10">
        <f>3/24000000*OO[[#This Row],[82 (29JUN1985 03:00:00)-Water Temperature (C)]]*OO[[#This Row],[24]]</f>
        <v>6.6960029431687498E-5</v>
      </c>
      <c r="AA196" s="10">
        <f>3/24000000*OO[[#This Row],[83 (29JUN1985 06:00:00)-Water Temperature (C)]]*OO[[#This Row],[25]]</f>
        <v>6.9655794981187498E-5</v>
      </c>
      <c r="AB196" s="10">
        <f>3/24000000*OO[[#This Row],[84 (29JUN1985 09:00:00)-Water Temperature (C)]]*OO[[#This Row],[26]]</f>
        <v>6.8608458817375007E-5</v>
      </c>
      <c r="AC196" s="10">
        <f>3/24000000*OO[[#This Row],[85 (29JUN1985 12:00:00)-Water Temperature (C)]]*OO[[#This Row],[27]]</f>
        <v>6.4372499812500008E-5</v>
      </c>
      <c r="AD196" s="10">
        <f>3/24000000*OO[[#This Row],[86 (29JUN1985 15:00:00)-Water Temperature (C)]]*OO[[#This Row],[28]]</f>
        <v>5.7918358245099998E-5</v>
      </c>
      <c r="AE196" s="10">
        <f>3/24000000*OO[[#This Row],[88 (29JUN1985 21:00:00)-Water Temperature (C)]]*OO[[#This Row],[30]]</f>
        <v>4.52471698936125E-5</v>
      </c>
      <c r="AF196" s="10">
        <f>3/24000000*OO[[#This Row],[88 (29JUN1985 21:00:00)-Water Temperature (C)]]*OO[[#This Row],[30]]</f>
        <v>4.52471698936125E-5</v>
      </c>
      <c r="AG196" s="10">
        <f>3/24000000*OO[[#This Row],[89 (30JUN1985 00:00:00)-Water Temperature (C)]]*OO[[#This Row],[31]]</f>
        <v>4.0109787746774995E-5</v>
      </c>
      <c r="AH196" s="10">
        <f>3/24000000*OO[[#This Row],[90 (30JUN1985 03:00:00)-Water Temperature (C)]]*OO[[#This Row],[32]]</f>
        <v>3.6273732592074999E-5</v>
      </c>
      <c r="AI196" s="10">
        <f>3/24000000*OO[[#This Row],[91 (30JUN1985 06:00:00)-Water Temperature (C)]]*OO[[#This Row],[33]]</f>
        <v>3.3187156279287497E-5</v>
      </c>
      <c r="AJ196" s="10">
        <f>3/24000000*OO[[#This Row],[92 (30JUN1985 09:00:00)-Water Temperature (C)]]*OO[[#This Row],[34]]</f>
        <v>3.0445301507500001E-5</v>
      </c>
      <c r="AK196" s="10">
        <f>3/24000000*OO[[#This Row],[93 (30JUN1985 12:00:00)-Water Temperature (C)]]*OO[[#This Row],[35]]</f>
        <v>2.763234584545875E-5</v>
      </c>
      <c r="AL196" s="10">
        <f>3/24000000*OO[[#This Row],[94 (30JUN1985 15:00:00)-Water Temperature (C)]]*OO[[#This Row],[36]]</f>
        <v>2.4471368450457502E-5</v>
      </c>
      <c r="AM196" s="10">
        <f>3/24000000*OO[[#This Row],[95 (30JUN1985 18:00:00)-Water Temperature (C)]]*OO[[#This Row],[37]]</f>
        <v>2.1285576484034998E-5</v>
      </c>
      <c r="AN196" s="10">
        <f>3/24000000*OO[[#This Row],[96 (30JUN1985 21:00:00)-Water Temperature (C)]]*OO[[#This Row],[38]]</f>
        <v>1.8511156424899996E-5</v>
      </c>
      <c r="AO196" s="10">
        <f>3/24000000*OO[[#This Row],[97 (01JUL1985 00:00:00)-Water Temperature (C)]]*OO[[#This Row],[39]]</f>
        <v>1.6327905416000002E-5</v>
      </c>
      <c r="AP196" s="10">
        <f>3/24000000*OO[[#This Row],[98 (01JUL1985 03:00:00)-Water Temperature (C)]]*OO[[#This Row],[40]]</f>
        <v>1.5031689156599997E-5</v>
      </c>
      <c r="AQ196" s="10">
        <f>3/24000000*OO[[#This Row],[99 (01JUL1985 06:00:00)-Water Temperature (C)]]*OO[[#This Row],[41]]</f>
        <v>1.3899762385462497E-5</v>
      </c>
      <c r="AR196" s="10">
        <f>3/24000000*OO[[#This Row],[100 (01JUL1985 09:00:00)-Water Temperature (C)]]*OO[[#This Row],[42]]</f>
        <v>1.2808794831668751E-5</v>
      </c>
      <c r="AS196" s="10">
        <f>3/24000000*OO[[#This Row],[101 (01JUL1985 12:00:00)-Water Temperature (C)]]*OO[[#This Row],[43]]</f>
        <v>1.1635830607983749E-5</v>
      </c>
      <c r="AT196" s="10">
        <f>3/24000000*OO[[#This Row],[102 (01JUL1985 15:00:00)-Water Temperature (C)]]*OO[[#This Row],[44]]</f>
        <v>1.0338236522005001E-5</v>
      </c>
      <c r="AU196" s="10">
        <f>3/24000000*OO[[#This Row],[103 (01JUL1985 18:00:00)-Water Temperature (C)]]*OO[[#This Row],[45]]</f>
        <v>8.9899770744224991E-6</v>
      </c>
      <c r="AV196" s="10">
        <f>3/24000000*OO[[#This Row],[104 (01JUL1985 21:00:00)-Water Temperature (C)]]*OO[[#This Row],[46]]</f>
        <v>7.7463591831299991E-6</v>
      </c>
      <c r="AW196" s="10">
        <f>3/24000000*OO[[#This Row],[105 (02JUL1985 00:00:00)-Water Temperature (C)]]*OO[[#This Row],[47]]</f>
        <v>6.7212815170462498E-6</v>
      </c>
      <c r="AX196" s="10">
        <f>3/24000000*OO[[#This Row],[106 (02JUL1985 03:00:00)-Water Temperature (C)]]*OO[[#This Row],[48]]</f>
        <v>6.0393720231699995E-6</v>
      </c>
      <c r="AY196" s="10">
        <f>3/24000000*OO[[#This Row],[107 (02JUL1985 06:00:00)-Water Temperature (C)]]*OO[[#This Row],[49]]</f>
        <v>5.4036129982312495E-6</v>
      </c>
      <c r="AZ196" s="10">
        <f>3/24000000*OO[[#This Row],[108 (02JUL1985 09:00:00)-Water Temperature (C)]]*OO[[#This Row],[50]]</f>
        <v>4.6995328129037491E-6</v>
      </c>
      <c r="BA196" s="10">
        <f>3/24000000*OO[[#This Row],[109 (02JUL1985 12:00:00)-Water Temperature (C)]]*OO[[#This Row],[51]]</f>
        <v>3.9139010154837497E-6</v>
      </c>
      <c r="BB196" s="10">
        <f>3/24000000*OO[[#This Row],[110 (02JUL1985 15:00:00)-Water Temperature (C)]]*OO[[#This Row],[52]]</f>
        <v>3.0586891557292498E-6</v>
      </c>
      <c r="BC196" s="10">
        <f>3/24000000*OO[[#This Row],[111 (02JUL1985 18:00:00)-Water Temperature (C)]]*OO[[#This Row],[53]]</f>
        <v>2.2934412279124998E-6</v>
      </c>
      <c r="BD196" s="10">
        <f>3/24000000*OO[[#This Row],[112 (02JUL1985 21:00:00)-Water Temperature (C)]]*OO[[#This Row],[54]]</f>
        <v>1.7358809009247501E-6</v>
      </c>
      <c r="BE196" s="10">
        <f>3/24000000*OO[[#This Row],[113 (03JUL1985 00:00:00)-Water Temperature (C)]]*OO[[#This Row],[55]]</f>
        <v>1.3771816918974999E-6</v>
      </c>
      <c r="BF196" s="10">
        <f>3/24000000*OO[[#This Row],[114 (03JUL1985 03:00:00)-Water Temperature (C)]]*OO[[#This Row],[56]]</f>
        <v>1.18403420940125E-6</v>
      </c>
      <c r="BG196" s="10">
        <f>3/24000000*OO[[#This Row],[115 (03JUL1985 06:00:00)-Water Temperature (C)]]*OO[[#This Row],[57]]</f>
        <v>1.0810311608355E-6</v>
      </c>
      <c r="BH196" s="10">
        <f>3/24000000*OO[[#This Row],[116 (03JUL1985 09:00:00)-Water Temperature (C)]]*OO[[#This Row],[58]]</f>
        <v>1.0193915508313747E-6</v>
      </c>
      <c r="BI196" s="10">
        <f>3/24000000*OO[[#This Row],[117 (03JUL1985 12:00:00)-Water Temperature (C)]]*OO[[#This Row],[59]]</f>
        <v>9.7459538298275E-7</v>
      </c>
      <c r="BJ196" s="10">
        <f>3/24000000*OO[[#This Row],[118 (03JUL1985 15:00:00)-Water Temperature (C)]]*OO[[#This Row],[60]]</f>
        <v>9.1450398152812486E-7</v>
      </c>
      <c r="BK196" s="10">
        <f>3/24000000*OO[[#This Row],[119 (03JUL1985 18:00:00)-Water Temperature (C)]]*OO[[#This Row],[61]]</f>
        <v>8.4294231458799998E-7</v>
      </c>
      <c r="BL196" s="10">
        <f>3/24000000*OO[[#This Row],[120 (03JUL1985 21:00:00)-Water Temperature (C)]]*OO[[#This Row],[62]]</f>
        <v>7.7332779878399984E-7</v>
      </c>
      <c r="BM196" s="10">
        <f>3/24000000*OO[[#This Row],[121 (04JUL1985 00:00:00)-Water Temperature (C)]]*OO[[#This Row],[63]]</f>
        <v>7.1407546788112488E-7</v>
      </c>
      <c r="BN196" s="10">
        <f>3/24000000*OO[[#This Row],[122 (04JUL1985 03:00:00)-Water Temperature (C)]]*OO[[#This Row],[64]]</f>
        <v>6.8031393387099996E-7</v>
      </c>
      <c r="BO196" s="10">
        <f>3/24000000*OO[[#This Row],[123 (04JUL1985 06:00:00)-Water Temperature (C)]]*OO[[#This Row],[65]]</f>
        <v>6.5322674913299994E-7</v>
      </c>
      <c r="BP196" s="10">
        <f>3/24000000*OO[[#This Row],[124 (04JUL1985 09:00:00)-Water Temperature (C)]]*OO[[#This Row],[66]]</f>
        <v>6.3518729531350007E-7</v>
      </c>
      <c r="BQ196" s="10">
        <f>3/24000000*OO[[#This Row],[125 (04JUL1985 12:00:00)-Water Temperature (C)]]*OO[[#This Row],[67]]</f>
        <v>6.1209526475225007E-7</v>
      </c>
      <c r="BR196" s="10">
        <f>3/24000000*OO[[#This Row],[126 (04JUL1985 15:00:00)-Water Temperature (C)]]*OO[[#This Row],[68]]</f>
        <v>5.8346474915574991E-7</v>
      </c>
      <c r="BS196" s="10">
        <f>3/24000000*OO[[#This Row],[127 (04JUL1985 18:00:00)-Water Temperature (C)]]*OO[[#This Row],[69]]</f>
        <v>5.5259663941124995E-7</v>
      </c>
      <c r="BT196" s="10">
        <f>3/24000000*OO[[#This Row],[128 (04JUL1985 21:00:00)-Water Temperature (C)]]*OO[[#This Row],[70]]</f>
        <v>5.2117127165712504E-7</v>
      </c>
      <c r="BU196" s="10">
        <f>3/24000000*OO[[#This Row],[129 (05JUL1985 00:00:00)-Water Temperature (C)]]*OO[[#This Row],[71]]</f>
        <v>4.9224398139887502E-7</v>
      </c>
      <c r="BV196" s="10">
        <f>3/24000000*OO[[#This Row],[130 (05JUL1985 03:00:00)-Water Temperature (C)]]*OO[[#This Row],[72]]</f>
        <v>4.7947290253149992E-7</v>
      </c>
      <c r="BW196" s="10">
        <f>3/24000000*OO[[#This Row],[131 (05JUL1985 06:00:00)-Water Temperature (C)]]*OO[[#This Row],[73]]</f>
        <v>4.6530698262749994E-7</v>
      </c>
      <c r="BX196" s="10">
        <f>3/24000000*OO[[#This Row],[132 (05JUL1985 09:00:00)-Water Temperature (C)]]*OO[[#This Row],[74]]</f>
        <v>4.5265025334750002E-7</v>
      </c>
      <c r="BY196" s="10">
        <f>3/24000000*OO[[#This Row],[133 (05JUL1985 12:00:00)-Water Temperature (C)]]*OO[[#This Row],[75]]</f>
        <v>4.3950962329125001E-7</v>
      </c>
      <c r="BZ196" s="10">
        <f>3/24000000*OO[[#This Row],[134 (05JUL1985 15:00:00)-Water Temperature (C)]]*OO[[#This Row],[76]]</f>
        <v>4.1974086310075E-7</v>
      </c>
      <c r="CA196" s="10">
        <f>3/24000000*OO[[#This Row],[135 (05JUL1985 18:00:00)-Water Temperature (C)]]*OO[[#This Row],[77]]</f>
        <v>3.9450770918537502E-7</v>
      </c>
      <c r="CB196" s="10">
        <f>3/24000000*OO[[#This Row],[136 (05JUL1985 21:00:00)-Water Temperature (C)]]*OO[[#This Row],[78]]</f>
        <v>3.6881867299475003E-7</v>
      </c>
      <c r="CC196" s="10">
        <f>3/24000000*OO[[#This Row],[137 (06JUL1985 00:00:00)-Water Temperature (C)]]*OO[[#This Row],[79]]</f>
        <v>3.4669134375674997E-7</v>
      </c>
      <c r="CD196" s="10">
        <f>3/24000000*OO[[#This Row],[138 (06JUL1985 03:00:00)-Water Temperature (C)]]*OO[[#This Row],[80]]</f>
        <v>3.3761196967049996E-7</v>
      </c>
      <c r="CE196" s="10">
        <f>3/24000000*OO[[#This Row],[139 (06JUL1985 06:00:00)-Water Temperature (C)]]*OO[[#This Row],[81]]</f>
        <v>3.3010714935412501E-7</v>
      </c>
      <c r="CF196" s="10">
        <f>3/24000000*OO[[#This Row],[140 (06JUL1985 09:00:00)-Water Temperature (C)]]*OO[[#This Row],[82]]</f>
        <v>3.2526444378074998E-7</v>
      </c>
      <c r="CG196" s="10">
        <f>3/24000000*OO[[#This Row],[141 (06JUL1985 12:00:00)-Water Temperature (C)]]*OO[[#This Row],[83]]</f>
        <v>3.2482988366062495E-7</v>
      </c>
      <c r="CH196" s="10">
        <f>3/24000000*OO[[#This Row],[142 (06JUL1985 15:00:00)-Water Temperature (C)]]*OO[[#This Row],[84]]</f>
        <v>3.1824895596074998E-7</v>
      </c>
      <c r="CI196" s="10">
        <f>3/24000000*OO[[#This Row],[143 (06JUL1985 18:00:00)-Water Temperature (C)]]*OO[[#This Row],[85]]</f>
        <v>3.0412723322155002E-7</v>
      </c>
      <c r="CJ196" s="10">
        <f>3/24000000*OO[[#This Row],[144 (06JUL1985 21:00:00)-Water Temperature (C)]]*OO[[#This Row],[86]]</f>
        <v>2.8851150963397499E-7</v>
      </c>
      <c r="CK196" s="10">
        <f>3/24000000*OO[[#This Row],[145 (07JUL1985 00:00:00)-Water Temperature (C)]]*OO[[#This Row],[87]]</f>
        <v>2.76582050148375E-7</v>
      </c>
      <c r="CL196" s="10">
        <f>3/24000000*OO[[#This Row],[146 (07JUL1985 03:00:00)-Water Temperature (C)]]*OO[[#This Row],[88]]</f>
        <v>2.7300847215712498E-7</v>
      </c>
      <c r="CM196" s="10">
        <f>3/24000000*OO[[#This Row],[147 (07JUL1985 06:00:00)-Water Temperature (C)]]*OO[[#This Row],[89]]</f>
        <v>2.7165834674528748E-7</v>
      </c>
      <c r="CN196" s="10">
        <f>3/24000000*OO[[#This Row],[148 (07JUL1985 09:00:00)-Water Temperature (C)]]*OO[[#This Row],[90]]</f>
        <v>2.6978133301511249E-7</v>
      </c>
      <c r="CO196" s="10">
        <f>3/24000000*OO[[#This Row],[149 (07JUL1985 12:00:00)-Water Temperature (C)]]*OO[[#This Row],[91]]</f>
        <v>2.6702583425416251E-7</v>
      </c>
      <c r="CP196" s="10">
        <f>3/24000000*OO[[#This Row],[150 (07JUL1985 15:00:00)-Water Temperature (C)]]*OO[[#This Row],[92]]</f>
        <v>2.5758827789899997E-7</v>
      </c>
      <c r="CQ196" s="10">
        <f>3/24000000*OO[[#This Row],[151 (07JUL1985 18:00:00)-Water Temperature (C)]]*OO[[#This Row],[93]]</f>
        <v>2.4361333833554997E-7</v>
      </c>
      <c r="CR196" s="10">
        <f>3/24000000*OO[[#This Row],[152 (07JUL1985 21:00:00)-Water Temperature (C)]]*OO[[#This Row],[94]]</f>
        <v>2.2918420126436246E-7</v>
      </c>
      <c r="CS196" s="10">
        <f>3/24000000*OO[[#This Row],[153 (08JUL1985 00:00:00)-Water Temperature (C)]]*OO[[#This Row],[95]]</f>
        <v>2.1591518731019998E-7</v>
      </c>
      <c r="CT196" s="10">
        <f>3/24000000*OO[[#This Row],[154 (08JUL1985 03:00:00)-Water Temperature (C)]]*OO[[#This Row],[96]]</f>
        <v>2.0660052698010001E-7</v>
      </c>
      <c r="CU196" s="10">
        <f>3/24000000*OO[[#This Row],[155 (08JUL1985 06:00:00)-Water Temperature (C)]]*OO[[#This Row],[97]]</f>
        <v>2.0258535051313747E-7</v>
      </c>
      <c r="CV196" s="10">
        <f>3/24000000*OO[[#This Row],[156 (08JUL1985 09:00:00)-Water Temperature (C)]]*OO[[#This Row],[98]]</f>
        <v>1.9818440179593748E-7</v>
      </c>
      <c r="CW196" s="10">
        <f>3/24000000*OO[[#This Row],[157 (08JUL1985 12:00:00)-Water Temperature (C)]]*OO[[#This Row],[99]]</f>
        <v>1.9228726628990001E-7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2.3382314817773467E-35</v>
      </c>
      <c r="K197" s="10">
        <f>3/24*OO[[#This Row],[67 (27JUN1985 06:00:00)-Water Temperature (C)]]*OO[[#This Row],[9]]/SUM(OO[9])</f>
        <v>1.4872460734061103E-23</v>
      </c>
      <c r="L197" s="10">
        <f>3/24*OO[[#This Row],[68 (27JUN1985 09:00:00)-Water Temperature (C)]]*OO[[#This Row],[10]]/SUM(OO[10])</f>
        <v>1.4585607028838937E-12</v>
      </c>
      <c r="M197" s="10">
        <f>3/24*OO[[#This Row],[69 (27JUN1985 12:00:00)-Water Temperature (C)]]*OO[[#This Row],[11]]/SUM(OO[11])</f>
        <v>6.1027201720079168E-8</v>
      </c>
      <c r="N197" s="10">
        <f>3/24*OO[[#This Row],[70 (27JUN1985 15:00:00)-Water Temperature (C)]]*OO[[#This Row],[12]]/SUM(OO[12])</f>
        <v>2.3859870018026365E-5</v>
      </c>
      <c r="O197" s="10">
        <f>3/24*OO[[#This Row],[71 (27JUN1985 18:00:00)-Water Temperature (C)]]*OO[[#This Row],[13]]/SUM(OO[13])</f>
        <v>1.1318937797671986E-3</v>
      </c>
      <c r="P197" s="10">
        <f>3/24*OO[[#This Row],[72 (27JUN1985 21:00:00)-Water Temperature (C)]]*OO[[#This Row],[14]]/SUM(OO[14])</f>
        <v>1.2551541827887541E-2</v>
      </c>
      <c r="Q197" s="10">
        <f>3/24*OO[[#This Row],[73 (28JUN1985 00:00:00)-Water Temperature (C)]]*OO[[#This Row],[15]]/SUM(OO[15])</f>
        <v>4.6843220799216635E-2</v>
      </c>
      <c r="R197" s="10">
        <f>3/24*OO[[#This Row],[74 (28JUN1985 03:00:00)-Water Temperature (C)]]*OO[[#This Row],[16]]/SUM(OO[16])</f>
        <v>7.4010967928708024E-2</v>
      </c>
      <c r="S197" s="10">
        <f>3/24*OO[[#This Row],[75 (28JUN1985 06:00:00)-Water Temperature (C)]]*OO[[#This Row],[17]]/SUM(OO[17])</f>
        <v>5.8529479662922143E-2</v>
      </c>
      <c r="T197" s="10">
        <f>3/24*OO[[#This Row],[76 (28JUN1985 09:00:00)-Water Temperature (C)]]*OO[[#This Row],[18]]/SUM(OO[18])</f>
        <v>2.6225933622171953E-2</v>
      </c>
      <c r="U197" s="10">
        <f>3/24*OO[[#This Row],[77 (28JUN1985 12:00:00)-Water Temperature (C)]]*OO[[#This Row],[19]]/SUM(OO[19])</f>
        <v>7.3967907819618836E-3</v>
      </c>
      <c r="V197" s="10">
        <f>3/24000000*OO[[#This Row],[78 (28JUN1985 15:00:00)-Water Temperature (C)]]*OO[[#This Row],[20]]</f>
        <v>1.4588630433587501E-3</v>
      </c>
      <c r="W197" s="10">
        <f>3/24000000*OO[[#This Row],[79 (28JUN1985 18:00:00)-Water Temperature (C)]]*OO[[#This Row],[21]]</f>
        <v>2.5572339910730002E-4</v>
      </c>
      <c r="X197" s="10">
        <f>3/24000000*OO[[#This Row],[80 (28JUN1985 21:00:00)-Water Temperature (C)]]*OO[[#This Row],[22]]</f>
        <v>7.6148837916549991E-5</v>
      </c>
      <c r="Y197" s="10">
        <f>3/24000000*OO[[#This Row],[81 (29JUN1985 00:00:00)-Water Temperature (C)]]*OO[[#This Row],[23]]</f>
        <v>5.6130461958937493E-5</v>
      </c>
      <c r="Z197" s="10">
        <f>3/24000000*OO[[#This Row],[82 (29JUN1985 03:00:00)-Water Temperature (C)]]*OO[[#This Row],[24]]</f>
        <v>5.7682720632112496E-5</v>
      </c>
      <c r="AA197" s="10">
        <f>3/24000000*OO[[#This Row],[83 (29JUN1985 06:00:00)-Water Temperature (C)]]*OO[[#This Row],[25]]</f>
        <v>6.0335489535299996E-5</v>
      </c>
      <c r="AB197" s="10">
        <f>3/24000000*OO[[#This Row],[84 (29JUN1985 09:00:00)-Water Temperature (C)]]*OO[[#This Row],[26]]</f>
        <v>5.9829097204499996E-5</v>
      </c>
      <c r="AC197" s="10">
        <f>3/24000000*OO[[#This Row],[85 (29JUN1985 12:00:00)-Water Temperature (C)]]*OO[[#This Row],[27]]</f>
        <v>5.6457460750500007E-5</v>
      </c>
      <c r="AD197" s="10">
        <f>3/24000000*OO[[#This Row],[86 (29JUN1985 15:00:00)-Water Temperature (C)]]*OO[[#This Row],[28]]</f>
        <v>5.1001274539799994E-5</v>
      </c>
      <c r="AE197" s="10">
        <f>3/24000000*OO[[#This Row],[88 (29JUN1985 21:00:00)-Water Temperature (C)]]*OO[[#This Row],[30]]</f>
        <v>4.0082389930474994E-5</v>
      </c>
      <c r="AF197" s="10">
        <f>3/24000000*OO[[#This Row],[88 (29JUN1985 21:00:00)-Water Temperature (C)]]*OO[[#This Row],[30]]</f>
        <v>4.0082389930474994E-5</v>
      </c>
      <c r="AG197" s="10">
        <f>3/24000000*OO[[#This Row],[89 (30JUN1985 00:00:00)-Water Temperature (C)]]*OO[[#This Row],[31]]</f>
        <v>3.5625583387875001E-5</v>
      </c>
      <c r="AH197" s="10">
        <f>3/24000000*OO[[#This Row],[90 (30JUN1985 03:00:00)-Water Temperature (C)]]*OO[[#This Row],[32]]</f>
        <v>3.231998639445E-5</v>
      </c>
      <c r="AI197" s="10">
        <f>3/24000000*OO[[#This Row],[91 (30JUN1985 06:00:00)-Water Temperature (C)]]*OO[[#This Row],[33]]</f>
        <v>2.9666748083949994E-5</v>
      </c>
      <c r="AJ197" s="10">
        <f>3/24000000*OO[[#This Row],[92 (30JUN1985 09:00:00)-Water Temperature (C)]]*OO[[#This Row],[34]]</f>
        <v>2.7309079679876248E-5</v>
      </c>
      <c r="AK197" s="10">
        <f>3/24000000*OO[[#This Row],[93 (30JUN1985 12:00:00)-Water Temperature (C)]]*OO[[#This Row],[35]]</f>
        <v>2.4883468362788747E-5</v>
      </c>
      <c r="AL197" s="10">
        <f>3/24000000*OO[[#This Row],[94 (30JUN1985 15:00:00)-Water Temperature (C)]]*OO[[#This Row],[36]]</f>
        <v>2.2127363714574999E-5</v>
      </c>
      <c r="AM197" s="10">
        <f>3/24000000*OO[[#This Row],[95 (30JUN1985 18:00:00)-Water Temperature (C)]]*OO[[#This Row],[37]]</f>
        <v>1.9315544663645E-5</v>
      </c>
      <c r="AN197" s="10">
        <f>3/24000000*OO[[#This Row],[96 (30JUN1985 21:00:00)-Water Temperature (C)]]*OO[[#This Row],[38]]</f>
        <v>1.6851345221632502E-5</v>
      </c>
      <c r="AO197" s="10">
        <f>3/24000000*OO[[#This Row],[97 (01JUL1985 00:00:00)-Water Temperature (C)]]*OO[[#This Row],[39]]</f>
        <v>1.4900414252420001E-5</v>
      </c>
      <c r="AP197" s="10">
        <f>3/24000000*OO[[#This Row],[98 (01JUL1985 03:00:00)-Water Temperature (C)]]*OO[[#This Row],[40]]</f>
        <v>1.3750902123088751E-5</v>
      </c>
      <c r="AQ197" s="10">
        <f>3/24000000*OO[[#This Row],[99 (01JUL1985 06:00:00)-Water Temperature (C)]]*OO[[#This Row],[41]]</f>
        <v>1.2739976367158751E-5</v>
      </c>
      <c r="AR197" s="10">
        <f>3/24000000*OO[[#This Row],[100 (01JUL1985 09:00:00)-Water Temperature (C)]]*OO[[#This Row],[42]]</f>
        <v>1.1773932693562498E-5</v>
      </c>
      <c r="AS197" s="10">
        <f>3/24000000*OO[[#This Row],[101 (01JUL1985 12:00:00)-Water Temperature (C)]]*OO[[#This Row],[43]]</f>
        <v>1.073234258997E-5</v>
      </c>
      <c r="AT197" s="10">
        <f>3/24000000*OO[[#This Row],[102 (01JUL1985 15:00:00)-Water Temperature (C)]]*OO[[#This Row],[44]]</f>
        <v>9.5715629660274994E-6</v>
      </c>
      <c r="AU197" s="10">
        <f>3/24000000*OO[[#This Row],[103 (01JUL1985 18:00:00)-Water Temperature (C)]]*OO[[#This Row],[45]]</f>
        <v>8.3535587842000001E-6</v>
      </c>
      <c r="AV197" s="10">
        <f>3/24000000*OO[[#This Row],[104 (01JUL1985 21:00:00)-Water Temperature (C)]]*OO[[#This Row],[46]]</f>
        <v>7.2111699835350001E-6</v>
      </c>
      <c r="AW197" s="10">
        <f>3/24000000*OO[[#This Row],[105 (02JUL1985 00:00:00)-Water Temperature (C)]]*OO[[#This Row],[47]]</f>
        <v>6.2624705168500001E-6</v>
      </c>
      <c r="AX197" s="10">
        <f>3/24000000*OO[[#This Row],[106 (02JUL1985 03:00:00)-Water Temperature (C)]]*OO[[#This Row],[48]]</f>
        <v>5.6306780901175005E-6</v>
      </c>
      <c r="AY197" s="10">
        <f>3/24000000*OO[[#This Row],[107 (02JUL1985 06:00:00)-Water Temperature (C)]]*OO[[#This Row],[49]]</f>
        <v>5.0446086430499996E-6</v>
      </c>
      <c r="AZ197" s="10">
        <f>3/24000000*OO[[#This Row],[108 (02JUL1985 09:00:00)-Water Temperature (C)]]*OO[[#This Row],[50]]</f>
        <v>4.4026223565749992E-6</v>
      </c>
      <c r="BA197" s="10">
        <f>3/24000000*OO[[#This Row],[109 (02JUL1985 12:00:00)-Water Temperature (C)]]*OO[[#This Row],[51]]</f>
        <v>3.6843348681899995E-6</v>
      </c>
      <c r="BB197" s="10">
        <f>3/24000000*OO[[#This Row],[110 (02JUL1985 15:00:00)-Water Temperature (C)]]*OO[[#This Row],[52]]</f>
        <v>2.8926764786047496E-6</v>
      </c>
      <c r="BC197" s="10">
        <f>3/24000000*OO[[#This Row],[111 (02JUL1985 18:00:00)-Water Temperature (C)]]*OO[[#This Row],[53]]</f>
        <v>2.1723226540068751E-6</v>
      </c>
      <c r="BD197" s="10">
        <f>3/24000000*OO[[#This Row],[112 (02JUL1985 21:00:00)-Water Temperature (C)]]*OO[[#This Row],[54]]</f>
        <v>1.6402068667076246E-6</v>
      </c>
      <c r="BE197" s="10">
        <f>3/24000000*OO[[#This Row],[113 (03JUL1985 00:00:00)-Water Temperature (C)]]*OO[[#This Row],[55]]</f>
        <v>1.2944692982492501E-6</v>
      </c>
      <c r="BF197" s="10">
        <f>3/24000000*OO[[#This Row],[114 (03JUL1985 03:00:00)-Water Temperature (C)]]*OO[[#This Row],[56]]</f>
        <v>1.1065626796822498E-6</v>
      </c>
      <c r="BG197" s="10">
        <f>3/24000000*OO[[#This Row],[115 (03JUL1985 06:00:00)-Water Temperature (C)]]*OO[[#This Row],[57]]</f>
        <v>1.0052073137242499E-6</v>
      </c>
      <c r="BH197" s="10">
        <f>3/24000000*OO[[#This Row],[116 (03JUL1985 09:00:00)-Water Temperature (C)]]*OO[[#This Row],[58]]</f>
        <v>9.447344761841249E-7</v>
      </c>
      <c r="BI197" s="10">
        <f>3/24000000*OO[[#This Row],[117 (03JUL1985 12:00:00)-Water Temperature (C)]]*OO[[#This Row],[59]]</f>
        <v>9.0226279862949982E-7</v>
      </c>
      <c r="BJ197" s="10">
        <f>3/24000000*OO[[#This Row],[118 (03JUL1985 15:00:00)-Water Temperature (C)]]*OO[[#This Row],[60]]</f>
        <v>8.4679226392949995E-7</v>
      </c>
      <c r="BK197" s="10">
        <f>3/24000000*OO[[#This Row],[119 (03JUL1985 18:00:00)-Water Temperature (C)]]*OO[[#This Row],[61]]</f>
        <v>7.8114903458849988E-7</v>
      </c>
      <c r="BL197" s="10">
        <f>3/24000000*OO[[#This Row],[120 (03JUL1985 21:00:00)-Water Temperature (C)]]*OO[[#This Row],[62]]</f>
        <v>7.1680438369987503E-7</v>
      </c>
      <c r="BM197" s="10">
        <f>3/24000000*OO[[#This Row],[121 (04JUL1985 00:00:00)-Water Temperature (C)]]*OO[[#This Row],[63]]</f>
        <v>6.6151017068499997E-7</v>
      </c>
      <c r="BN197" s="10">
        <f>3/24000000*OO[[#This Row],[122 (04JUL1985 03:00:00)-Water Temperature (C)]]*OO[[#This Row],[64]]</f>
        <v>6.2952868679400005E-7</v>
      </c>
      <c r="BO197" s="10">
        <f>3/24000000*OO[[#This Row],[123 (04JUL1985 06:00:00)-Water Temperature (C)]]*OO[[#This Row],[65]]</f>
        <v>6.0355921246874993E-7</v>
      </c>
      <c r="BP197" s="10">
        <f>3/24000000*OO[[#This Row],[124 (04JUL1985 09:00:00)-Water Temperature (C)]]*OO[[#This Row],[66]]</f>
        <v>5.8653398997299994E-7</v>
      </c>
      <c r="BQ197" s="10">
        <f>3/24000000*OO[[#This Row],[125 (04JUL1985 12:00:00)-Water Temperature (C)]]*OO[[#This Row],[67]]</f>
        <v>5.6533740339599993E-7</v>
      </c>
      <c r="BR197" s="10">
        <f>3/24000000*OO[[#This Row],[126 (04JUL1985 15:00:00)-Water Temperature (C)]]*OO[[#This Row],[68]]</f>
        <v>5.3967966031274988E-7</v>
      </c>
      <c r="BS197" s="10">
        <f>3/24000000*OO[[#This Row],[127 (04JUL1985 18:00:00)-Water Temperature (C)]]*OO[[#This Row],[69]]</f>
        <v>5.1154350897562489E-7</v>
      </c>
      <c r="BT197" s="10">
        <f>3/24000000*OO[[#This Row],[128 (04JUL1985 21:00:00)-Water Temperature (C)]]*OO[[#This Row],[70]]</f>
        <v>4.8262338916499998E-7</v>
      </c>
      <c r="BU197" s="10">
        <f>3/24000000*OO[[#This Row],[129 (05JUL1985 00:00:00)-Water Temperature (C)]]*OO[[#This Row],[71]]</f>
        <v>4.5548414253650002E-7</v>
      </c>
      <c r="BV197" s="10">
        <f>3/24000000*OO[[#This Row],[130 (05JUL1985 03:00:00)-Water Temperature (C)]]*OO[[#This Row],[72]]</f>
        <v>4.43372662131E-7</v>
      </c>
      <c r="BW197" s="10">
        <f>3/24000000*OO[[#This Row],[131 (05JUL1985 06:00:00)-Water Temperature (C)]]*OO[[#This Row],[73]]</f>
        <v>4.2983302263499994E-7</v>
      </c>
      <c r="BX197" s="10">
        <f>3/24000000*OO[[#This Row],[132 (05JUL1985 09:00:00)-Water Temperature (C)]]*OO[[#This Row],[74]]</f>
        <v>4.1805416365424997E-7</v>
      </c>
      <c r="BY197" s="10">
        <f>3/24000000*OO[[#This Row],[133 (05JUL1985 12:00:00)-Water Temperature (C)]]*OO[[#This Row],[75]]</f>
        <v>4.0591447819649995E-7</v>
      </c>
      <c r="BZ197" s="10">
        <f>3/24000000*OO[[#This Row],[134 (05JUL1985 15:00:00)-Water Temperature (C)]]*OO[[#This Row],[76]]</f>
        <v>3.8794533416887501E-7</v>
      </c>
      <c r="CA197" s="10">
        <f>3/24000000*OO[[#This Row],[135 (05JUL1985 18:00:00)-Water Temperature (C)]]*OO[[#This Row],[77]]</f>
        <v>3.6488407779900003E-7</v>
      </c>
      <c r="CB197" s="10">
        <f>3/24000000*OO[[#This Row],[136 (05JUL1985 21:00:00)-Water Temperature (C)]]*OO[[#This Row],[78]]</f>
        <v>3.41330281477625E-7</v>
      </c>
      <c r="CC197" s="10">
        <f>3/24000000*OO[[#This Row],[137 (06JUL1985 00:00:00)-Water Temperature (C)]]*OO[[#This Row],[79]]</f>
        <v>3.2084762751900005E-7</v>
      </c>
      <c r="CD197" s="10">
        <f>3/24000000*OO[[#This Row],[138 (06JUL1985 03:00:00)-Water Temperature (C)]]*OO[[#This Row],[80]]</f>
        <v>3.1239500441374997E-7</v>
      </c>
      <c r="CE197" s="10">
        <f>3/24000000*OO[[#This Row],[139 (06JUL1985 06:00:00)-Water Temperature (C)]]*OO[[#This Row],[81]]</f>
        <v>3.0508094372025002E-7</v>
      </c>
      <c r="CF197" s="10">
        <f>3/24000000*OO[[#This Row],[140 (06JUL1985 09:00:00)-Water Temperature (C)]]*OO[[#This Row],[82]]</f>
        <v>3.0033778804349998E-7</v>
      </c>
      <c r="CG197" s="10">
        <f>3/24000000*OO[[#This Row],[141 (06JUL1985 12:00:00)-Water Temperature (C)]]*OO[[#This Row],[83]]</f>
        <v>2.9979781365325E-7</v>
      </c>
      <c r="CH197" s="10">
        <f>3/24000000*OO[[#This Row],[142 (06JUL1985 15:00:00)-Water Temperature (C)]]*OO[[#This Row],[84]]</f>
        <v>2.9379995971312499E-7</v>
      </c>
      <c r="CI197" s="10">
        <f>3/24000000*OO[[#This Row],[143 (06JUL1985 18:00:00)-Water Temperature (C)]]*OO[[#This Row],[85]]</f>
        <v>2.8089222416232496E-7</v>
      </c>
      <c r="CJ197" s="10">
        <f>3/24000000*OO[[#This Row],[144 (06JUL1985 21:00:00)-Water Temperature (C)]]*OO[[#This Row],[86]]</f>
        <v>2.6655177161601253E-7</v>
      </c>
      <c r="CK197" s="10">
        <f>3/24000000*OO[[#This Row],[145 (07JUL1985 00:00:00)-Water Temperature (C)]]*OO[[#This Row],[87]]</f>
        <v>2.5561200162483747E-7</v>
      </c>
      <c r="CL197" s="10">
        <f>3/24000000*OO[[#This Row],[146 (07JUL1985 03:00:00)-Water Temperature (C)]]*OO[[#This Row],[88]]</f>
        <v>2.5222232555261248E-7</v>
      </c>
      <c r="CM197" s="10">
        <f>3/24000000*OO[[#This Row],[147 (07JUL1985 06:00:00)-Water Temperature (C)]]*OO[[#This Row],[89]]</f>
        <v>2.5075239498442502E-7</v>
      </c>
      <c r="CN197" s="10">
        <f>3/24000000*OO[[#This Row],[148 (07JUL1985 09:00:00)-Water Temperature (C)]]*OO[[#This Row],[90]]</f>
        <v>2.4887146751912495E-7</v>
      </c>
      <c r="CO197" s="10">
        <f>3/24000000*OO[[#This Row],[149 (07JUL1985 12:00:00)-Water Temperature (C)]]*OO[[#This Row],[91]]</f>
        <v>2.4642955504469998E-7</v>
      </c>
      <c r="CP197" s="10">
        <f>3/24000000*OO[[#This Row],[150 (07JUL1985 15:00:00)-Water Temperature (C)]]*OO[[#This Row],[92]]</f>
        <v>2.3797122055542498E-7</v>
      </c>
      <c r="CQ197" s="10">
        <f>3/24000000*OO[[#This Row],[151 (07JUL1985 18:00:00)-Water Temperature (C)]]*OO[[#This Row],[93]]</f>
        <v>2.2533663525179997E-7</v>
      </c>
      <c r="CR197" s="10">
        <f>3/24000000*OO[[#This Row],[152 (07JUL1985 21:00:00)-Water Temperature (C)]]*OO[[#This Row],[94]]</f>
        <v>2.1205862088162498E-7</v>
      </c>
      <c r="CS197" s="10">
        <f>3/24000000*OO[[#This Row],[153 (08JUL1985 00:00:00)-Water Temperature (C)]]*OO[[#This Row],[95]]</f>
        <v>1.9977744690469996E-7</v>
      </c>
      <c r="CT197" s="10">
        <f>3/24000000*OO[[#This Row],[154 (08JUL1985 03:00:00)-Water Temperature (C)]]*OO[[#This Row],[96]]</f>
        <v>1.9100549000194999E-7</v>
      </c>
      <c r="CU197" s="10">
        <f>3/24000000*OO[[#This Row],[155 (08JUL1985 06:00:00)-Water Temperature (C)]]*OO[[#This Row],[97]]</f>
        <v>1.8708440046708748E-7</v>
      </c>
      <c r="CV197" s="10">
        <f>3/24000000*OO[[#This Row],[156 (08JUL1985 09:00:00)-Water Temperature (C)]]*OO[[#This Row],[98]]</f>
        <v>1.82937465351025E-7</v>
      </c>
      <c r="CW197" s="10">
        <f>3/24000000*OO[[#This Row],[157 (08JUL1985 12:00:00)-Water Temperature (C)]]*OO[[#This Row],[99]]</f>
        <v>1.7761752083527499E-7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3.5599137250890981E-36</v>
      </c>
      <c r="K198" s="10">
        <f>3/24*OO[[#This Row],[67 (27JUN1985 06:00:00)-Water Temperature (C)]]*OO[[#This Row],[9]]/SUM(OO[9])</f>
        <v>2.3556009004556139E-24</v>
      </c>
      <c r="L198" s="10">
        <f>3/24*OO[[#This Row],[68 (27JUN1985 09:00:00)-Water Temperature (C)]]*OO[[#This Row],[10]]/SUM(OO[10])</f>
        <v>3.7236550477164406E-13</v>
      </c>
      <c r="M198" s="10">
        <f>3/24*OO[[#This Row],[69 (27JUN1985 12:00:00)-Water Temperature (C)]]*OO[[#This Row],[11]]/SUM(OO[11])</f>
        <v>3.5930758096182022E-8</v>
      </c>
      <c r="N198" s="10">
        <f>3/24*OO[[#This Row],[70 (27JUN1985 15:00:00)-Water Temperature (C)]]*OO[[#This Row],[12]]/SUM(OO[12])</f>
        <v>1.6969359854887682E-5</v>
      </c>
      <c r="O198" s="10">
        <f>3/24*OO[[#This Row],[71 (27JUN1985 18:00:00)-Water Temperature (C)]]*OO[[#This Row],[13]]/SUM(OO[13])</f>
        <v>9.1687978171949632E-4</v>
      </c>
      <c r="P198" s="10">
        <f>3/24*OO[[#This Row],[72 (27JUN1985 21:00:00)-Water Temperature (C)]]*OO[[#This Row],[14]]/SUM(OO[14])</f>
        <v>1.1260732560158776E-2</v>
      </c>
      <c r="Q198" s="10">
        <f>3/24*OO[[#This Row],[73 (28JUN1985 00:00:00)-Water Temperature (C)]]*OO[[#This Row],[15]]/SUM(OO[15])</f>
        <v>4.5787105184503803E-2</v>
      </c>
      <c r="R198" s="10">
        <f>3/24*OO[[#This Row],[74 (28JUN1985 03:00:00)-Water Temperature (C)]]*OO[[#This Row],[16]]/SUM(OO[16])</f>
        <v>7.7865022615694127E-2</v>
      </c>
      <c r="S198" s="10">
        <f>3/24*OO[[#This Row],[75 (28JUN1985 06:00:00)-Water Temperature (C)]]*OO[[#This Row],[17]]/SUM(OO[17])</f>
        <v>6.559458658716194E-2</v>
      </c>
      <c r="T198" s="10">
        <f>3/24*OO[[#This Row],[76 (28JUN1985 09:00:00)-Water Temperature (C)]]*OO[[#This Row],[18]]/SUM(OO[18])</f>
        <v>3.1046156953692939E-2</v>
      </c>
      <c r="U198" s="10">
        <f>3/24*OO[[#This Row],[77 (28JUN1985 12:00:00)-Water Temperature (C)]]*OO[[#This Row],[19]]/SUM(OO[19])</f>
        <v>9.1731715353358962E-3</v>
      </c>
      <c r="V198" s="10">
        <f>3/24000000*OO[[#This Row],[78 (28JUN1985 15:00:00)-Water Temperature (C)]]*OO[[#This Row],[20]]</f>
        <v>1.8723781054997496E-3</v>
      </c>
      <c r="W198" s="10">
        <f>3/24000000*OO[[#This Row],[79 (28JUN1985 18:00:00)-Water Temperature (C)]]*OO[[#This Row],[21]]</f>
        <v>3.2719918689499999E-4</v>
      </c>
      <c r="X198" s="10">
        <f>3/24000000*OO[[#This Row],[80 (28JUN1985 21:00:00)-Water Temperature (C)]]*OO[[#This Row],[22]]</f>
        <v>8.8373498672499997E-5</v>
      </c>
      <c r="Y198" s="10">
        <f>3/24000000*OO[[#This Row],[81 (29JUN1985 00:00:00)-Water Temperature (C)]]*OO[[#This Row],[23]]</f>
        <v>6.0315629602499992E-5</v>
      </c>
      <c r="Z198" s="10">
        <f>3/24000000*OO[[#This Row],[82 (29JUN1985 03:00:00)-Water Temperature (C)]]*OO[[#This Row],[24]]</f>
        <v>6.1236863962800005E-5</v>
      </c>
      <c r="AA198" s="10">
        <f>3/24000000*OO[[#This Row],[83 (29JUN1985 06:00:00)-Water Temperature (C)]]*OO[[#This Row],[25]]</f>
        <v>6.4261347345649991E-5</v>
      </c>
      <c r="AB198" s="10">
        <f>3/24000000*OO[[#This Row],[84 (29JUN1985 09:00:00)-Water Temperature (C)]]*OO[[#This Row],[26]]</f>
        <v>6.4097333988749993E-5</v>
      </c>
      <c r="AC198" s="10">
        <f>3/24000000*OO[[#This Row],[85 (29JUN1985 12:00:00)-Water Temperature (C)]]*OO[[#This Row],[27]]</f>
        <v>6.0801309753249996E-5</v>
      </c>
      <c r="AD198" s="10">
        <f>3/24000000*OO[[#This Row],[86 (29JUN1985 15:00:00)-Water Temperature (C)]]*OO[[#This Row],[28]]</f>
        <v>5.5118177167724999E-5</v>
      </c>
      <c r="AE198" s="10">
        <f>3/24000000*OO[[#This Row],[88 (29JUN1985 21:00:00)-Water Temperature (C)]]*OO[[#This Row],[30]]</f>
        <v>4.3449539234999999E-5</v>
      </c>
      <c r="AF198" s="10">
        <f>3/24000000*OO[[#This Row],[88 (29JUN1985 21:00:00)-Water Temperature (C)]]*OO[[#This Row],[30]]</f>
        <v>4.3449539234999999E-5</v>
      </c>
      <c r="AG198" s="10">
        <f>3/24000000*OO[[#This Row],[89 (30JUN1985 00:00:00)-Water Temperature (C)]]*OO[[#This Row],[31]]</f>
        <v>3.8618940397575005E-5</v>
      </c>
      <c r="AH198" s="10">
        <f>3/24000000*OO[[#This Row],[90 (30JUN1985 03:00:00)-Water Temperature (C)]]*OO[[#This Row],[32]]</f>
        <v>3.5049978536787504E-5</v>
      </c>
      <c r="AI198" s="10">
        <f>3/24000000*OO[[#This Row],[91 (30JUN1985 06:00:00)-Water Temperature (C)]]*OO[[#This Row],[33]]</f>
        <v>3.217916418255E-5</v>
      </c>
      <c r="AJ198" s="10">
        <f>3/24000000*OO[[#This Row],[92 (30JUN1985 09:00:00)-Water Temperature (C)]]*OO[[#This Row],[34]]</f>
        <v>2.9689765916399998E-5</v>
      </c>
      <c r="AK198" s="10">
        <f>3/24000000*OO[[#This Row],[93 (30JUN1985 12:00:00)-Water Temperature (C)]]*OO[[#This Row],[35]]</f>
        <v>2.71557487889675E-5</v>
      </c>
      <c r="AL198" s="10">
        <f>3/24000000*OO[[#This Row],[94 (30JUN1985 15:00:00)-Water Temperature (C)]]*OO[[#This Row],[36]]</f>
        <v>2.4241660258407502E-5</v>
      </c>
      <c r="AM198" s="10">
        <f>3/24000000*OO[[#This Row],[95 (30JUN1985 18:00:00)-Water Temperature (C)]]*OO[[#This Row],[37]]</f>
        <v>2.1240783136498748E-5</v>
      </c>
      <c r="AN198" s="10">
        <f>3/24000000*OO[[#This Row],[96 (30JUN1985 21:00:00)-Water Temperature (C)]]*OO[[#This Row],[38]]</f>
        <v>1.8571664966029999E-5</v>
      </c>
      <c r="AO198" s="10">
        <f>3/24000000*OO[[#This Row],[97 (01JUL1985 00:00:00)-Water Temperature (C)]]*OO[[#This Row],[39]]</f>
        <v>1.6436434267889999E-5</v>
      </c>
      <c r="AP198" s="10">
        <f>3/24000000*OO[[#This Row],[98 (01JUL1985 03:00:00)-Water Temperature (C)]]*OO[[#This Row],[40]]</f>
        <v>1.5175140341987497E-5</v>
      </c>
      <c r="AQ198" s="10">
        <f>3/24000000*OO[[#This Row],[99 (01JUL1985 06:00:00)-Water Temperature (C)]]*OO[[#This Row],[41]]</f>
        <v>1.4073976693521248E-5</v>
      </c>
      <c r="AR198" s="10">
        <f>3/24000000*OO[[#This Row],[100 (01JUL1985 09:00:00)-Water Temperature (C)]]*OO[[#This Row],[42]]</f>
        <v>1.3041259179520001E-5</v>
      </c>
      <c r="AS198" s="10">
        <f>3/24000000*OO[[#This Row],[101 (01JUL1985 12:00:00)-Water Temperature (C)]]*OO[[#This Row],[43]]</f>
        <v>1.1926472406749999E-5</v>
      </c>
      <c r="AT198" s="10">
        <f>3/24000000*OO[[#This Row],[102 (01JUL1985 15:00:00)-Water Temperature (C)]]*OO[[#This Row],[44]]</f>
        <v>1.0680605813999998E-5</v>
      </c>
      <c r="AU198" s="10">
        <f>3/24000000*OO[[#This Row],[103 (01JUL1985 18:00:00)-Water Temperature (C)]]*OO[[#This Row],[45]]</f>
        <v>9.3587842280699997E-6</v>
      </c>
      <c r="AV198" s="10">
        <f>3/24000000*OO[[#This Row],[104 (01JUL1985 21:00:00)-Water Temperature (C)]]*OO[[#This Row],[46]]</f>
        <v>8.1001960729124994E-6</v>
      </c>
      <c r="AW198" s="10">
        <f>3/24000000*OO[[#This Row],[105 (02JUL1985 00:00:00)-Water Temperature (C)]]*OO[[#This Row],[47]]</f>
        <v>7.0415689106387498E-6</v>
      </c>
      <c r="AX198" s="10">
        <f>3/24000000*OO[[#This Row],[106 (02JUL1985 03:00:00)-Water Temperature (C)]]*OO[[#This Row],[48]]</f>
        <v>6.3349822111450005E-6</v>
      </c>
      <c r="AY198" s="10">
        <f>3/24000000*OO[[#This Row],[107 (02JUL1985 06:00:00)-Water Temperature (C)]]*OO[[#This Row],[49]]</f>
        <v>5.6848088360999995E-6</v>
      </c>
      <c r="AZ198" s="10">
        <f>3/24000000*OO[[#This Row],[108 (02JUL1985 09:00:00)-Water Temperature (C)]]*OO[[#This Row],[50]]</f>
        <v>4.9824154330249997E-6</v>
      </c>
      <c r="BA198" s="10">
        <f>3/24000000*OO[[#This Row],[109 (02JUL1985 12:00:00)-Water Temperature (C)]]*OO[[#This Row],[51]]</f>
        <v>4.1951741181874996E-6</v>
      </c>
      <c r="BB198" s="10">
        <f>3/24000000*OO[[#This Row],[110 (02JUL1985 15:00:00)-Water Temperature (C)]]*OO[[#This Row],[52]]</f>
        <v>3.3146823122225003E-6</v>
      </c>
      <c r="BC198" s="10">
        <f>3/24000000*OO[[#This Row],[111 (02JUL1985 18:00:00)-Water Temperature (C)]]*OO[[#This Row],[53]]</f>
        <v>2.49558503897025E-6</v>
      </c>
      <c r="BD198" s="10">
        <f>3/24000000*OO[[#This Row],[112 (02JUL1985 21:00:00)-Water Temperature (C)]]*OO[[#This Row],[54]]</f>
        <v>1.8800997279661249E-6</v>
      </c>
      <c r="BE198" s="10">
        <f>3/24000000*OO[[#This Row],[113 (03JUL1985 00:00:00)-Water Temperature (C)]]*OO[[#This Row],[55]]</f>
        <v>1.4744428394857502E-6</v>
      </c>
      <c r="BF198" s="10">
        <f>3/24000000*OO[[#This Row],[114 (03JUL1985 03:00:00)-Water Temperature (C)]]*OO[[#This Row],[56]]</f>
        <v>1.2514114411054997E-6</v>
      </c>
      <c r="BG198" s="10">
        <f>3/24000000*OO[[#This Row],[115 (03JUL1985 06:00:00)-Water Temperature (C)]]*OO[[#This Row],[57]]</f>
        <v>1.1295158949374999E-6</v>
      </c>
      <c r="BH198" s="10">
        <f>3/24000000*OO[[#This Row],[116 (03JUL1985 09:00:00)-Water Temperature (C)]]*OO[[#This Row],[58]]</f>
        <v>1.0571666948807501E-6</v>
      </c>
      <c r="BI198" s="10">
        <f>3/24000000*OO[[#This Row],[117 (03JUL1985 12:00:00)-Water Temperature (C)]]*OO[[#This Row],[59]]</f>
        <v>1.0082131259901248E-6</v>
      </c>
      <c r="BJ198" s="10">
        <f>3/24000000*OO[[#This Row],[118 (03JUL1985 15:00:00)-Water Temperature (C)]]*OO[[#This Row],[60]]</f>
        <v>9.4677741075749996E-7</v>
      </c>
      <c r="BK198" s="10">
        <f>3/24000000*OO[[#This Row],[119 (03JUL1985 18:00:00)-Water Temperature (C)]]*OO[[#This Row],[61]]</f>
        <v>8.7421636853100009E-7</v>
      </c>
      <c r="BL198" s="10">
        <f>3/24000000*OO[[#This Row],[120 (03JUL1985 21:00:00)-Water Temperature (C)]]*OO[[#This Row],[62]]</f>
        <v>8.0253455875062497E-7</v>
      </c>
      <c r="BM198" s="10">
        <f>3/24000000*OO[[#This Row],[121 (04JUL1985 00:00:00)-Water Temperature (C)]]*OO[[#This Row],[63]]</f>
        <v>7.4006056736099995E-7</v>
      </c>
      <c r="BN198" s="10">
        <f>3/24000000*OO[[#This Row],[122 (04JUL1985 03:00:00)-Water Temperature (C)]]*OO[[#This Row],[64]]</f>
        <v>7.0312367235000004E-7</v>
      </c>
      <c r="BO198" s="10">
        <f>3/24000000*OO[[#This Row],[123 (04JUL1985 06:00:00)-Water Temperature (C)]]*OO[[#This Row],[65]]</f>
        <v>6.7308088077449988E-7</v>
      </c>
      <c r="BP198" s="10">
        <f>3/24000000*OO[[#This Row],[124 (04JUL1985 09:00:00)-Water Temperature (C)]]*OO[[#This Row],[66]]</f>
        <v>6.5353413357525005E-7</v>
      </c>
      <c r="BQ198" s="10">
        <f>3/24000000*OO[[#This Row],[125 (04JUL1985 12:00:00)-Water Temperature (C)]]*OO[[#This Row],[67]]</f>
        <v>6.3010306305100007E-7</v>
      </c>
      <c r="BR198" s="10">
        <f>3/24000000*OO[[#This Row],[126 (04JUL1985 15:00:00)-Water Temperature (C)]]*OO[[#This Row],[68]]</f>
        <v>6.0238950123624996E-7</v>
      </c>
      <c r="BS198" s="10">
        <f>3/24000000*OO[[#This Row],[127 (04JUL1985 18:00:00)-Water Temperature (C)]]*OO[[#This Row],[69]]</f>
        <v>5.7166255308250002E-7</v>
      </c>
      <c r="BT198" s="10">
        <f>3/24000000*OO[[#This Row],[128 (04JUL1985 21:00:00)-Water Temperature (C)]]*OO[[#This Row],[70]]</f>
        <v>5.3953261369374996E-7</v>
      </c>
      <c r="BU198" s="10">
        <f>3/24000000*OO[[#This Row],[129 (05JUL1985 00:00:00)-Water Temperature (C)]]*OO[[#This Row],[71]]</f>
        <v>5.0881023771800005E-7</v>
      </c>
      <c r="BV198" s="10">
        <f>3/24000000*OO[[#This Row],[130 (05JUL1985 03:00:00)-Water Temperature (C)]]*OO[[#This Row],[72]]</f>
        <v>4.9462403739750001E-7</v>
      </c>
      <c r="BW198" s="10">
        <f>3/24000000*OO[[#This Row],[131 (05JUL1985 06:00:00)-Water Temperature (C)]]*OO[[#This Row],[73]]</f>
        <v>4.7915465259925002E-7</v>
      </c>
      <c r="BX198" s="10">
        <f>3/24000000*OO[[#This Row],[132 (05JUL1985 09:00:00)-Water Temperature (C)]]*OO[[#This Row],[74]]</f>
        <v>4.6578527868187498E-7</v>
      </c>
      <c r="BY198" s="10">
        <f>3/24000000*OO[[#This Row],[133 (05JUL1985 12:00:00)-Water Temperature (C)]]*OO[[#This Row],[75]]</f>
        <v>4.5227613830549995E-7</v>
      </c>
      <c r="BZ198" s="10">
        <f>3/24000000*OO[[#This Row],[134 (05JUL1985 15:00:00)-Water Temperature (C)]]*OO[[#This Row],[76]]</f>
        <v>4.3277964013599999E-7</v>
      </c>
      <c r="CA198" s="10">
        <f>3/24000000*OO[[#This Row],[135 (05JUL1985 18:00:00)-Water Temperature (C)]]*OO[[#This Row],[77]]</f>
        <v>4.0741576711874997E-7</v>
      </c>
      <c r="CB198" s="10">
        <f>3/24000000*OO[[#This Row],[136 (05JUL1985 21:00:00)-Water Temperature (C)]]*OO[[#This Row],[78]]</f>
        <v>3.8139606936550001E-7</v>
      </c>
      <c r="CC198" s="10">
        <f>3/24000000*OO[[#This Row],[137 (06JUL1985 00:00:00)-Water Temperature (C)]]*OO[[#This Row],[79]]</f>
        <v>3.5838512459999999E-7</v>
      </c>
      <c r="CD198" s="10">
        <f>3/24000000*OO[[#This Row],[138 (06JUL1985 03:00:00)-Water Temperature (C)]]*OO[[#This Row],[80]]</f>
        <v>3.48752039348375E-7</v>
      </c>
      <c r="CE198" s="10">
        <f>3/24000000*OO[[#This Row],[139 (06JUL1985 06:00:00)-Water Temperature (C)]]*OO[[#This Row],[81]]</f>
        <v>3.4024824150299995E-7</v>
      </c>
      <c r="CF198" s="10">
        <f>3/24000000*OO[[#This Row],[140 (06JUL1985 09:00:00)-Water Temperature (C)]]*OO[[#This Row],[82]]</f>
        <v>3.3451105132687499E-7</v>
      </c>
      <c r="CG198" s="10">
        <f>3/24000000*OO[[#This Row],[141 (06JUL1985 12:00:00)-Water Temperature (C)]]*OO[[#This Row],[83]]</f>
        <v>3.3369590297474999E-7</v>
      </c>
      <c r="CH198" s="10">
        <f>3/24000000*OO[[#This Row],[142 (06JUL1985 15:00:00)-Water Temperature (C)]]*OO[[#This Row],[84]]</f>
        <v>3.27279980934375E-7</v>
      </c>
      <c r="CI198" s="10">
        <f>3/24000000*OO[[#This Row],[143 (06JUL1985 18:00:00)-Water Temperature (C)]]*OO[[#This Row],[85]]</f>
        <v>3.1309528376819997E-7</v>
      </c>
      <c r="CJ198" s="10">
        <f>3/24000000*OO[[#This Row],[144 (06JUL1985 21:00:00)-Water Temperature (C)]]*OO[[#This Row],[86]]</f>
        <v>2.9724641543380005E-7</v>
      </c>
      <c r="CK198" s="10">
        <f>3/24000000*OO[[#This Row],[145 (07JUL1985 00:00:00)-Water Temperature (C)]]*OO[[#This Row],[87]]</f>
        <v>2.8502950782818749E-7</v>
      </c>
      <c r="CL198" s="10">
        <f>3/24000000*OO[[#This Row],[146 (07JUL1985 03:00:00)-Water Temperature (C)]]*OO[[#This Row],[88]]</f>
        <v>2.8109114336725004E-7</v>
      </c>
      <c r="CM198" s="10">
        <f>3/24000000*OO[[#This Row],[147 (07JUL1985 06:00:00)-Water Temperature (C)]]*OO[[#This Row],[89]]</f>
        <v>2.7919065956417493E-7</v>
      </c>
      <c r="CN198" s="10">
        <f>3/24000000*OO[[#This Row],[148 (07JUL1985 09:00:00)-Water Temperature (C)]]*OO[[#This Row],[90]]</f>
        <v>2.7691808068722498E-7</v>
      </c>
      <c r="CO198" s="10">
        <f>3/24000000*OO[[#This Row],[149 (07JUL1985 12:00:00)-Water Temperature (C)]]*OO[[#This Row],[91]]</f>
        <v>2.7433987987395E-7</v>
      </c>
      <c r="CP198" s="10">
        <f>3/24000000*OO[[#This Row],[150 (07JUL1985 15:00:00)-Water Temperature (C)]]*OO[[#This Row],[92]]</f>
        <v>2.6535409179584997E-7</v>
      </c>
      <c r="CQ198" s="10">
        <f>3/24000000*OO[[#This Row],[151 (07JUL1985 18:00:00)-Water Temperature (C)]]*OO[[#This Row],[93]]</f>
        <v>2.5164775720471248E-7</v>
      </c>
      <c r="CR198" s="10">
        <f>3/24000000*OO[[#This Row],[152 (07JUL1985 21:00:00)-Water Temperature (C)]]*OO[[#This Row],[94]]</f>
        <v>2.3694852645480001E-7</v>
      </c>
      <c r="CS198" s="10">
        <f>3/24000000*OO[[#This Row],[153 (08JUL1985 00:00:00)-Water Temperature (C)]]*OO[[#This Row],[95]]</f>
        <v>2.2322218323326249E-7</v>
      </c>
      <c r="CT198" s="10">
        <f>3/24000000*OO[[#This Row],[154 (08JUL1985 03:00:00)-Water Temperature (C)]]*OO[[#This Row],[96]]</f>
        <v>2.1317544887899998E-7</v>
      </c>
      <c r="CU198" s="10">
        <f>3/24000000*OO[[#This Row],[155 (08JUL1985 06:00:00)-Water Temperature (C)]]*OO[[#This Row],[97]]</f>
        <v>2.0854980263955E-7</v>
      </c>
      <c r="CV198" s="10">
        <f>3/24000000*OO[[#This Row],[156 (08JUL1985 09:00:00)-Water Temperature (C)]]*OO[[#This Row],[98]]</f>
        <v>2.0376054424710003E-7</v>
      </c>
      <c r="CW198" s="10">
        <f>3/24000000*OO[[#This Row],[157 (08JUL1985 12:00:00)-Water Temperature (C)]]*OO[[#This Row],[99]]</f>
        <v>1.9806805157015E-7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6.2549628435010382E-37</v>
      </c>
      <c r="K199" s="10">
        <f>3/24*OO[[#This Row],[67 (27JUN1985 06:00:00)-Water Temperature (C)]]*OO[[#This Row],[9]]/SUM(OO[9])</f>
        <v>4.2477609693627556E-25</v>
      </c>
      <c r="L199" s="10">
        <f>3/24*OO[[#This Row],[68 (27JUN1985 09:00:00)-Water Temperature (C)]]*OO[[#This Row],[10]]/SUM(OO[10])</f>
        <v>6.689460238597193E-14</v>
      </c>
      <c r="M199" s="10">
        <f>3/24*OO[[#This Row],[69 (27JUN1985 12:00:00)-Water Temperature (C)]]*OO[[#This Row],[11]]/SUM(OO[11])</f>
        <v>2.1063432250095977E-8</v>
      </c>
      <c r="N199" s="10">
        <f>3/24*OO[[#This Row],[70 (27JUN1985 15:00:00)-Water Temperature (C)]]*OO[[#This Row],[12]]/SUM(OO[12])</f>
        <v>1.2338594358195928E-5</v>
      </c>
      <c r="O199" s="10">
        <f>3/24*OO[[#This Row],[71 (27JUN1985 18:00:00)-Water Temperature (C)]]*OO[[#This Row],[13]]/SUM(OO[13])</f>
        <v>7.7223733609953389E-4</v>
      </c>
      <c r="P199" s="10">
        <f>3/24*OO[[#This Row],[72 (27JUN1985 21:00:00)-Water Temperature (C)]]*OO[[#This Row],[14]]/SUM(OO[14])</f>
        <v>1.0651822391394356E-2</v>
      </c>
      <c r="Q199" s="10">
        <f>3/24*OO[[#This Row],[73 (28JUN1985 00:00:00)-Water Temperature (C)]]*OO[[#This Row],[15]]/SUM(OO[15])</f>
        <v>4.7770236843760118E-2</v>
      </c>
      <c r="R199" s="10">
        <f>3/24*OO[[#This Row],[74 (28JUN1985 03:00:00)-Water Temperature (C)]]*OO[[#This Row],[16]]/SUM(OO[16])</f>
        <v>8.8459056918994125E-2</v>
      </c>
      <c r="S199" s="10">
        <f>3/24*OO[[#This Row],[75 (28JUN1985 06:00:00)-Water Temperature (C)]]*OO[[#This Row],[17]]/SUM(OO[17])</f>
        <v>8.0230228137269918E-2</v>
      </c>
      <c r="T199" s="10">
        <f>3/24*OO[[#This Row],[76 (28JUN1985 09:00:00)-Water Temperature (C)]]*OO[[#This Row],[18]]/SUM(OO[18])</f>
        <v>4.0501487962161117E-2</v>
      </c>
      <c r="U199" s="10">
        <f>3/24*OO[[#This Row],[77 (28JUN1985 12:00:00)-Water Temperature (C)]]*OO[[#This Row],[19]]/SUM(OO[19])</f>
        <v>1.2643483489060225E-2</v>
      </c>
      <c r="V199" s="10">
        <f>3/24000000*OO[[#This Row],[78 (28JUN1985 15:00:00)-Water Temperature (C)]]*OO[[#This Row],[20]]</f>
        <v>2.6904643849159997E-3</v>
      </c>
      <c r="W199" s="10">
        <f>3/24000000*OO[[#This Row],[79 (28JUN1985 18:00:00)-Water Temperature (C)]]*OO[[#This Row],[21]]</f>
        <v>4.7227930948124996E-4</v>
      </c>
      <c r="X199" s="10">
        <f>3/24000000*OO[[#This Row],[80 (28JUN1985 21:00:00)-Water Temperature (C)]]*OO[[#This Row],[22]]</f>
        <v>1.1509647552843749E-4</v>
      </c>
      <c r="Y199" s="10">
        <f>3/24000000*OO[[#This Row],[81 (29JUN1985 00:00:00)-Water Temperature (C)]]*OO[[#This Row],[23]]</f>
        <v>7.0902492440437487E-5</v>
      </c>
      <c r="Z199" s="10">
        <f>3/24000000*OO[[#This Row],[82 (29JUN1985 03:00:00)-Water Temperature (C)]]*OO[[#This Row],[24]]</f>
        <v>7.0541791182775004E-5</v>
      </c>
      <c r="AA199" s="10">
        <f>3/24000000*OO[[#This Row],[83 (29JUN1985 06:00:00)-Water Temperature (C)]]*OO[[#This Row],[25]]</f>
        <v>7.4151266625674991E-5</v>
      </c>
      <c r="AB199" s="10">
        <f>3/24000000*OO[[#This Row],[84 (29JUN1985 09:00:00)-Water Temperature (C)]]*OO[[#This Row],[26]]</f>
        <v>7.428426371973749E-5</v>
      </c>
      <c r="AC199" s="10">
        <f>3/24000000*OO[[#This Row],[85 (29JUN1985 12:00:00)-Water Temperature (C)]]*OO[[#This Row],[27]]</f>
        <v>7.0694078037937506E-5</v>
      </c>
      <c r="AD199" s="10">
        <f>3/24000000*OO[[#This Row],[86 (29JUN1985 15:00:00)-Water Temperature (C)]]*OO[[#This Row],[28]]</f>
        <v>6.4167399862062499E-5</v>
      </c>
      <c r="AE199" s="10">
        <f>3/24000000*OO[[#This Row],[88 (29JUN1985 21:00:00)-Water Temperature (C)]]*OO[[#This Row],[30]]</f>
        <v>5.0505527401874999E-5</v>
      </c>
      <c r="AF199" s="10">
        <f>3/24000000*OO[[#This Row],[88 (29JUN1985 21:00:00)-Water Temperature (C)]]*OO[[#This Row],[30]]</f>
        <v>5.0505527401874999E-5</v>
      </c>
      <c r="AG199" s="10">
        <f>3/24000000*OO[[#This Row],[89 (30JUN1985 00:00:00)-Water Temperature (C)]]*OO[[#This Row],[31]]</f>
        <v>4.4783960750024995E-5</v>
      </c>
      <c r="AH199" s="10">
        <f>3/24000000*OO[[#This Row],[90 (30JUN1985 03:00:00)-Water Temperature (C)]]*OO[[#This Row],[32]]</f>
        <v>4.0563368744975002E-5</v>
      </c>
      <c r="AI199" s="10">
        <f>3/24000000*OO[[#This Row],[91 (30JUN1985 06:00:00)-Water Temperature (C)]]*OO[[#This Row],[33]]</f>
        <v>3.7155130167374999E-5</v>
      </c>
      <c r="AJ199" s="10">
        <f>3/24000000*OO[[#This Row],[92 (30JUN1985 09:00:00)-Water Temperature (C)]]*OO[[#This Row],[34]]</f>
        <v>3.4202157962287499E-5</v>
      </c>
      <c r="AK199" s="10">
        <f>3/24000000*OO[[#This Row],[93 (30JUN1985 12:00:00)-Water Temperature (C)]]*OO[[#This Row],[35]]</f>
        <v>3.1233401810849998E-5</v>
      </c>
      <c r="AL199" s="10">
        <f>3/24000000*OO[[#This Row],[94 (30JUN1985 15:00:00)-Water Temperature (C)]]*OO[[#This Row],[36]]</f>
        <v>2.784931515332125E-5</v>
      </c>
      <c r="AM199" s="10">
        <f>3/24000000*OO[[#This Row],[95 (30JUN1985 18:00:00)-Water Temperature (C)]]*OO[[#This Row],[37]]</f>
        <v>2.437218845936875E-5</v>
      </c>
      <c r="AN199" s="10">
        <f>3/24000000*OO[[#This Row],[96 (30JUN1985 21:00:00)-Water Temperature (C)]]*OO[[#This Row],[38]]</f>
        <v>2.1268156074220002E-5</v>
      </c>
      <c r="AO199" s="10">
        <f>3/24000000*OO[[#This Row],[97 (01JUL1985 00:00:00)-Water Temperature (C)]]*OO[[#This Row],[39]]</f>
        <v>1.8766493616639997E-5</v>
      </c>
      <c r="AP199" s="10">
        <f>3/24000000*OO[[#This Row],[98 (01JUL1985 03:00:00)-Water Temperature (C)]]*OO[[#This Row],[40]]</f>
        <v>1.7262404486617498E-5</v>
      </c>
      <c r="AQ199" s="10">
        <f>3/24000000*OO[[#This Row],[99 (01JUL1985 06:00:00)-Water Temperature (C)]]*OO[[#This Row],[41]]</f>
        <v>1.5932863895639997E-5</v>
      </c>
      <c r="AR199" s="10">
        <f>3/24000000*OO[[#This Row],[100 (01JUL1985 09:00:00)-Water Temperature (C)]]*OO[[#This Row],[42]]</f>
        <v>1.4704490973959996E-5</v>
      </c>
      <c r="AS199" s="10">
        <f>3/24000000*OO[[#This Row],[101 (01JUL1985 12:00:00)-Water Temperature (C)]]*OO[[#This Row],[43]]</f>
        <v>1.3421587844369997E-5</v>
      </c>
      <c r="AT199" s="10">
        <f>3/24000000*OO[[#This Row],[102 (01JUL1985 15:00:00)-Water Temperature (C)]]*OO[[#This Row],[44]]</f>
        <v>1.2018736617063749E-5</v>
      </c>
      <c r="AU199" s="10">
        <f>3/24000000*OO[[#This Row],[103 (01JUL1985 18:00:00)-Water Temperature (C)]]*OO[[#This Row],[45]]</f>
        <v>1.053737149011E-5</v>
      </c>
      <c r="AV199" s="10">
        <f>3/24000000*OO[[#This Row],[104 (01JUL1985 21:00:00)-Water Temperature (C)]]*OO[[#This Row],[46]]</f>
        <v>9.1216313207499987E-6</v>
      </c>
      <c r="AW199" s="10">
        <f>3/24000000*OO[[#This Row],[105 (02JUL1985 00:00:00)-Water Temperature (C)]]*OO[[#This Row],[47]]</f>
        <v>7.9235616310987497E-6</v>
      </c>
      <c r="AX199" s="10">
        <f>3/24000000*OO[[#This Row],[106 (02JUL1985 03:00:00)-Water Temperature (C)]]*OO[[#This Row],[48]]</f>
        <v>7.1198819887475003E-6</v>
      </c>
      <c r="AY199" s="10">
        <f>3/24000000*OO[[#This Row],[107 (02JUL1985 06:00:00)-Water Temperature (C)]]*OO[[#This Row],[49]]</f>
        <v>6.3898126262999997E-6</v>
      </c>
      <c r="AZ199" s="10">
        <f>3/24000000*OO[[#This Row],[108 (02JUL1985 09:00:00)-Water Temperature (C)]]*OO[[#This Row],[50]]</f>
        <v>5.6171966635487499E-6</v>
      </c>
      <c r="BA199" s="10">
        <f>3/24000000*OO[[#This Row],[109 (02JUL1985 12:00:00)-Water Temperature (C)]]*OO[[#This Row],[51]]</f>
        <v>4.7580558782400005E-6</v>
      </c>
      <c r="BB199" s="10">
        <f>3/24000000*OO[[#This Row],[110 (02JUL1985 15:00:00)-Water Temperature (C)]]*OO[[#This Row],[52]]</f>
        <v>3.7850507483249998E-6</v>
      </c>
      <c r="BC199" s="10">
        <f>3/24000000*OO[[#This Row],[111 (02JUL1985 18:00:00)-Water Temperature (C)]]*OO[[#This Row],[53]]</f>
        <v>2.8592922722430004E-6</v>
      </c>
      <c r="BD199" s="10">
        <f>3/24000000*OO[[#This Row],[112 (02JUL1985 21:00:00)-Water Temperature (C)]]*OO[[#This Row],[54]]</f>
        <v>2.1496193934185E-6</v>
      </c>
      <c r="BE199" s="10">
        <f>3/24000000*OO[[#This Row],[113 (03JUL1985 00:00:00)-Water Temperature (C)]]*OO[[#This Row],[55]]</f>
        <v>1.6740935672512499E-6</v>
      </c>
      <c r="BF199" s="10">
        <f>3/24000000*OO[[#This Row],[114 (03JUL1985 03:00:00)-Water Temperature (C)]]*OO[[#This Row],[56]]</f>
        <v>1.4089302658265E-6</v>
      </c>
      <c r="BG199" s="10">
        <f>3/24000000*OO[[#This Row],[115 (03JUL1985 06:00:00)-Water Temperature (C)]]*OO[[#This Row],[57]]</f>
        <v>1.2616101320474997E-6</v>
      </c>
      <c r="BH199" s="10">
        <f>3/24000000*OO[[#This Row],[116 (03JUL1985 09:00:00)-Water Temperature (C)]]*OO[[#This Row],[58]]</f>
        <v>1.1746322032529998E-6</v>
      </c>
      <c r="BI199" s="10">
        <f>3/24000000*OO[[#This Row],[117 (03JUL1985 12:00:00)-Water Temperature (C)]]*OO[[#This Row],[59]]</f>
        <v>1.1174394673890001E-6</v>
      </c>
      <c r="BJ199" s="10">
        <f>3/24000000*OO[[#This Row],[118 (03JUL1985 15:00:00)-Water Temperature (C)]]*OO[[#This Row],[60]]</f>
        <v>1.0493488977765E-6</v>
      </c>
      <c r="BK199" s="10">
        <f>3/24000000*OO[[#This Row],[119 (03JUL1985 18:00:00)-Water Temperature (C)]]*OO[[#This Row],[61]]</f>
        <v>9.6990388803174991E-7</v>
      </c>
      <c r="BL199" s="10">
        <f>3/24000000*OO[[#This Row],[120 (03JUL1985 21:00:00)-Water Temperature (C)]]*OO[[#This Row],[62]]</f>
        <v>8.9092781778499998E-7</v>
      </c>
      <c r="BM199" s="10">
        <f>3/24000000*OO[[#This Row],[121 (04JUL1985 00:00:00)-Water Temperature (C)]]*OO[[#This Row],[63]]</f>
        <v>8.2114522955787498E-7</v>
      </c>
      <c r="BN199" s="10">
        <f>3/24000000*OO[[#This Row],[122 (04JUL1985 03:00:00)-Water Temperature (C)]]*OO[[#This Row],[64]]</f>
        <v>7.7892231820549986E-7</v>
      </c>
      <c r="BO199" s="10">
        <f>3/24000000*OO[[#This Row],[123 (04JUL1985 06:00:00)-Water Temperature (C)]]*OO[[#This Row],[65]]</f>
        <v>7.4418892927399989E-7</v>
      </c>
      <c r="BP199" s="10">
        <f>3/24000000*OO[[#This Row],[124 (04JUL1985 09:00:00)-Water Temperature (C)]]*OO[[#This Row],[66]]</f>
        <v>7.2173553188875E-7</v>
      </c>
      <c r="BQ199" s="10">
        <f>3/24000000*OO[[#This Row],[125 (04JUL1985 12:00:00)-Water Temperature (C)]]*OO[[#This Row],[67]]</f>
        <v>6.9579253313274996E-7</v>
      </c>
      <c r="BR199" s="10">
        <f>3/24000000*OO[[#This Row],[126 (04JUL1985 15:00:00)-Water Temperature (C)]]*OO[[#This Row],[68]]</f>
        <v>6.6625580747199987E-7</v>
      </c>
      <c r="BS199" s="10">
        <f>3/24000000*OO[[#This Row],[127 (04JUL1985 18:00:00)-Water Temperature (C)]]*OO[[#This Row],[69]]</f>
        <v>6.3327494428275007E-7</v>
      </c>
      <c r="BT199" s="10">
        <f>3/24000000*OO[[#This Row],[128 (04JUL1985 21:00:00)-Water Temperature (C)]]*OO[[#This Row],[70]]</f>
        <v>5.9798900882350001E-7</v>
      </c>
      <c r="BU199" s="10">
        <f>3/24000000*OO[[#This Row],[129 (05JUL1985 00:00:00)-Water Temperature (C)]]*OO[[#This Row],[71]]</f>
        <v>5.6364024316949994E-7</v>
      </c>
      <c r="BV199" s="10">
        <f>3/24000000*OO[[#This Row],[130 (05JUL1985 03:00:00)-Water Temperature (C)]]*OO[[#This Row],[72]]</f>
        <v>5.4717955184574998E-7</v>
      </c>
      <c r="BW199" s="10">
        <f>3/24000000*OO[[#This Row],[131 (05JUL1985 06:00:00)-Water Temperature (C)]]*OO[[#This Row],[73]]</f>
        <v>5.2946443528500004E-7</v>
      </c>
      <c r="BX199" s="10">
        <f>3/24000000*OO[[#This Row],[132 (05JUL1985 09:00:00)-Water Temperature (C)]]*OO[[#This Row],[74]]</f>
        <v>5.1428984807187499E-7</v>
      </c>
      <c r="BY199" s="10">
        <f>3/24000000*OO[[#This Row],[133 (05JUL1985 12:00:00)-Water Temperature (C)]]*OO[[#This Row],[75]]</f>
        <v>4.9942282235999994E-7</v>
      </c>
      <c r="BZ199" s="10">
        <f>3/24000000*OO[[#This Row],[134 (05JUL1985 15:00:00)-Water Temperature (C)]]*OO[[#This Row],[76]]</f>
        <v>4.7833951066412497E-7</v>
      </c>
      <c r="CA199" s="10">
        <f>3/24000000*OO[[#This Row],[135 (05JUL1985 18:00:00)-Water Temperature (C)]]*OO[[#This Row],[77]]</f>
        <v>4.5080288784974994E-7</v>
      </c>
      <c r="CB199" s="10">
        <f>3/24000000*OO[[#This Row],[136 (05JUL1985 21:00:00)-Water Temperature (C)]]*OO[[#This Row],[78]]</f>
        <v>4.2239223594575E-7</v>
      </c>
      <c r="CC199" s="10">
        <f>3/24000000*OO[[#This Row],[137 (06JUL1985 00:00:00)-Water Temperature (C)]]*OO[[#This Row],[79]]</f>
        <v>3.9697016521500005E-7</v>
      </c>
      <c r="CD199" s="10">
        <f>3/24000000*OO[[#This Row],[138 (06JUL1985 03:00:00)-Water Temperature (C)]]*OO[[#This Row],[80]]</f>
        <v>3.8610902190650001E-7</v>
      </c>
      <c r="CE199" s="10">
        <f>3/24000000*OO[[#This Row],[139 (06JUL1985 06:00:00)-Water Temperature (C)]]*OO[[#This Row],[81]]</f>
        <v>3.7623857337174989E-7</v>
      </c>
      <c r="CF199" s="10">
        <f>3/24000000*OO[[#This Row],[140 (06JUL1985 09:00:00)-Water Temperature (C)]]*OO[[#This Row],[82]]</f>
        <v>3.6934840242675E-7</v>
      </c>
      <c r="CG199" s="10">
        <f>3/24000000*OO[[#This Row],[141 (06JUL1985 12:00:00)-Water Temperature (C)]]*OO[[#This Row],[83]]</f>
        <v>3.6805090634949995E-7</v>
      </c>
      <c r="CH199" s="10">
        <f>3/24000000*OO[[#This Row],[142 (06JUL1985 15:00:00)-Water Temperature (C)]]*OO[[#This Row],[84]]</f>
        <v>3.6107537634875E-7</v>
      </c>
      <c r="CI199" s="10">
        <f>3/24000000*OO[[#This Row],[143 (06JUL1985 18:00:00)-Water Temperature (C)]]*OO[[#This Row],[85]]</f>
        <v>3.4560185161725002E-7</v>
      </c>
      <c r="CJ199" s="10">
        <f>3/24000000*OO[[#This Row],[144 (06JUL1985 21:00:00)-Water Temperature (C)]]*OO[[#This Row],[86]]</f>
        <v>3.2828721312149993E-7</v>
      </c>
      <c r="CK199" s="10">
        <f>3/24000000*OO[[#This Row],[145 (07JUL1985 00:00:00)-Water Temperature (C)]]*OO[[#This Row],[87]]</f>
        <v>3.1481130688262503E-7</v>
      </c>
      <c r="CL199" s="10">
        <f>3/24000000*OO[[#This Row],[146 (07JUL1985 03:00:00)-Water Temperature (C)]]*OO[[#This Row],[88]]</f>
        <v>3.1028784584682497E-7</v>
      </c>
      <c r="CM199" s="10">
        <f>3/24000000*OO[[#This Row],[147 (07JUL1985 06:00:00)-Water Temperature (C)]]*OO[[#This Row],[89]]</f>
        <v>3.0773192601637501E-7</v>
      </c>
      <c r="CN199" s="10">
        <f>3/24000000*OO[[#This Row],[148 (07JUL1985 09:00:00)-Water Temperature (C)]]*OO[[#This Row],[90]]</f>
        <v>3.0486824848814996E-7</v>
      </c>
      <c r="CO199" s="10">
        <f>3/24000000*OO[[#This Row],[149 (07JUL1985 12:00:00)-Water Temperature (C)]]*OO[[#This Row],[91]]</f>
        <v>3.0200871588667498E-7</v>
      </c>
      <c r="CP199" s="10">
        <f>3/24000000*OO[[#This Row],[150 (07JUL1985 15:00:00)-Water Temperature (C)]]*OO[[#This Row],[92]]</f>
        <v>2.9252366056244996E-7</v>
      </c>
      <c r="CQ199" s="10">
        <f>3/24000000*OO[[#This Row],[151 (07JUL1985 18:00:00)-Water Temperature (C)]]*OO[[#This Row],[93]]</f>
        <v>2.7786141875679999E-7</v>
      </c>
      <c r="CR199" s="10">
        <f>3/24000000*OO[[#This Row],[152 (07JUL1985 21:00:00)-Water Temperature (C)]]*OO[[#This Row],[94]]</f>
        <v>2.6181831844874999E-7</v>
      </c>
      <c r="CS199" s="10">
        <f>3/24000000*OO[[#This Row],[153 (08JUL1985 00:00:00)-Water Temperature (C)]]*OO[[#This Row],[95]]</f>
        <v>2.466498334521E-7</v>
      </c>
      <c r="CT199" s="10">
        <f>3/24000000*OO[[#This Row],[154 (08JUL1985 03:00:00)-Water Temperature (C)]]*OO[[#This Row],[96]]</f>
        <v>2.3532025361550002E-7</v>
      </c>
      <c r="CU199" s="10">
        <f>3/24000000*OO[[#This Row],[155 (08JUL1985 06:00:00)-Water Temperature (C)]]*OO[[#This Row],[97]]</f>
        <v>2.2980895262970002E-7</v>
      </c>
      <c r="CV199" s="10">
        <f>3/24000000*OO[[#This Row],[156 (08JUL1985 09:00:00)-Water Temperature (C)]]*OO[[#This Row],[98]]</f>
        <v>2.2425633464980002E-7</v>
      </c>
      <c r="CW199" s="10">
        <f>3/24000000*OO[[#This Row],[157 (08JUL1985 12:00:00)-Water Temperature (C)]]*OO[[#This Row],[99]]</f>
        <v>2.181537479446875E-7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9.9056588057710223E-38</v>
      </c>
      <c r="K200" s="10">
        <f>3/24*OO[[#This Row],[67 (27JUN1985 06:00:00)-Water Temperature (C)]]*OO[[#This Row],[9]]/SUM(OO[9])</f>
        <v>6.8923315683260477E-26</v>
      </c>
      <c r="L200" s="10">
        <f>3/24*OO[[#This Row],[68 (27JUN1985 09:00:00)-Water Temperature (C)]]*OO[[#This Row],[10]]/SUM(OO[10])</f>
        <v>1.1603604140422754E-14</v>
      </c>
      <c r="M200" s="10">
        <f>3/24*OO[[#This Row],[69 (27JUN1985 12:00:00)-Water Temperature (C)]]*OO[[#This Row],[11]]/SUM(OO[11])</f>
        <v>1.0487063317179739E-8</v>
      </c>
      <c r="N200" s="10">
        <f>3/24*OO[[#This Row],[70 (27JUN1985 15:00:00)-Water Temperature (C)]]*OO[[#This Row],[12]]/SUM(OO[12])</f>
        <v>7.7703769089122789E-6</v>
      </c>
      <c r="O200" s="10">
        <f>3/24*OO[[#This Row],[71 (27JUN1985 18:00:00)-Water Temperature (C)]]*OO[[#This Row],[13]]/SUM(OO[13])</f>
        <v>5.6762470508574692E-4</v>
      </c>
      <c r="P200" s="10">
        <f>3/24*OO[[#This Row],[72 (27JUN1985 21:00:00)-Water Temperature (C)]]*OO[[#This Row],[14]]/SUM(OO[14])</f>
        <v>8.8300619868546832E-3</v>
      </c>
      <c r="Q200" s="10">
        <f>3/24*OO[[#This Row],[73 (28JUN1985 00:00:00)-Water Temperature (C)]]*OO[[#This Row],[15]]/SUM(OO[15])</f>
        <v>4.3761880664816163E-2</v>
      </c>
      <c r="R200" s="10">
        <f>3/24*OO[[#This Row],[74 (28JUN1985 03:00:00)-Water Temperature (C)]]*OO[[#This Row],[16]]/SUM(OO[16])</f>
        <v>8.8303980774785282E-2</v>
      </c>
      <c r="S200" s="10">
        <f>3/24*OO[[#This Row],[75 (28JUN1985 06:00:00)-Water Temperature (C)]]*OO[[#This Row],[17]]/SUM(OO[17])</f>
        <v>8.6214164494128068E-2</v>
      </c>
      <c r="T200" s="10">
        <f>3/24*OO[[#This Row],[76 (28JUN1985 09:00:00)-Water Temperature (C)]]*OO[[#This Row],[18]]/SUM(OO[18])</f>
        <v>4.6375963577468669E-2</v>
      </c>
      <c r="U200" s="10">
        <f>3/24*OO[[#This Row],[77 (28JUN1985 12:00:00)-Water Temperature (C)]]*OO[[#This Row],[19]]/SUM(OO[19])</f>
        <v>1.527493789303281E-2</v>
      </c>
      <c r="V200" s="10">
        <f>3/24000000*OO[[#This Row],[78 (28JUN1985 15:00:00)-Water Temperature (C)]]*OO[[#This Row],[20]]</f>
        <v>3.3871162286062497E-3</v>
      </c>
      <c r="W200" s="10">
        <f>3/24000000*OO[[#This Row],[79 (28JUN1985 18:00:00)-Water Temperature (C)]]*OO[[#This Row],[21]]</f>
        <v>6.0172670067212494E-4</v>
      </c>
      <c r="X200" s="10">
        <f>3/24000000*OO[[#This Row],[80 (28JUN1985 21:00:00)-Water Temperature (C)]]*OO[[#This Row],[22]]</f>
        <v>1.3492778854582498E-4</v>
      </c>
      <c r="Y200" s="10">
        <f>3/24000000*OO[[#This Row],[81 (29JUN1985 00:00:00)-Water Temperature (C)]]*OO[[#This Row],[23]]</f>
        <v>7.4708685142200004E-5</v>
      </c>
      <c r="Z200" s="10">
        <f>3/24000000*OO[[#This Row],[82 (29JUN1985 03:00:00)-Water Temperature (C)]]*OO[[#This Row],[24]]</f>
        <v>7.2571248266399999E-5</v>
      </c>
      <c r="AA200" s="10">
        <f>3/24000000*OO[[#This Row],[83 (29JUN1985 06:00:00)-Water Temperature (C)]]*OO[[#This Row],[25]]</f>
        <v>7.6474952363762491E-5</v>
      </c>
      <c r="AB200" s="10">
        <f>3/24000000*OO[[#This Row],[84 (29JUN1985 09:00:00)-Water Temperature (C)]]*OO[[#This Row],[26]]</f>
        <v>7.7062276410799999E-5</v>
      </c>
      <c r="AC200" s="10">
        <f>3/24000000*OO[[#This Row],[85 (29JUN1985 12:00:00)-Water Temperature (C)]]*OO[[#This Row],[27]]</f>
        <v>7.3713515055875002E-5</v>
      </c>
      <c r="AD200" s="10">
        <f>3/24000000*OO[[#This Row],[86 (29JUN1985 15:00:00)-Water Temperature (C)]]*OO[[#This Row],[28]]</f>
        <v>6.7128312017599988E-5</v>
      </c>
      <c r="AE200" s="10">
        <f>3/24000000*OO[[#This Row],[88 (29JUN1985 21:00:00)-Water Temperature (C)]]*OO[[#This Row],[30]]</f>
        <v>5.3017456833287498E-5</v>
      </c>
      <c r="AF200" s="10">
        <f>3/24000000*OO[[#This Row],[88 (29JUN1985 21:00:00)-Water Temperature (C)]]*OO[[#This Row],[30]]</f>
        <v>5.3017456833287498E-5</v>
      </c>
      <c r="AG200" s="10">
        <f>3/24000000*OO[[#This Row],[89 (30JUN1985 00:00:00)-Water Temperature (C)]]*OO[[#This Row],[31]]</f>
        <v>4.7035832416950005E-5</v>
      </c>
      <c r="AH200" s="10">
        <f>3/24000000*OO[[#This Row],[90 (30JUN1985 03:00:00)-Water Temperature (C)]]*OO[[#This Row],[32]]</f>
        <v>4.2645308391675006E-5</v>
      </c>
      <c r="AI200" s="10">
        <f>3/24000000*OO[[#This Row],[91 (30JUN1985 06:00:00)-Water Temperature (C)]]*OO[[#This Row],[33]]</f>
        <v>3.910039334685E-5</v>
      </c>
      <c r="AJ200" s="10">
        <f>3/24000000*OO[[#This Row],[92 (30JUN1985 09:00:00)-Water Temperature (C)]]*OO[[#This Row],[34]]</f>
        <v>3.5992323220762496E-5</v>
      </c>
      <c r="AK200" s="10">
        <f>3/24000000*OO[[#This Row],[93 (30JUN1985 12:00:00)-Water Temperature (C)]]*OO[[#This Row],[35]]</f>
        <v>3.28785858154E-5</v>
      </c>
      <c r="AL200" s="10">
        <f>3/24000000*OO[[#This Row],[94 (30JUN1985 15:00:00)-Water Temperature (C)]]*OO[[#This Row],[36]]</f>
        <v>2.9332025252512497E-5</v>
      </c>
      <c r="AM200" s="10">
        <f>3/24000000*OO[[#This Row],[95 (30JUN1985 18:00:00)-Water Temperature (C)]]*OO[[#This Row],[37]]</f>
        <v>2.5689126600487496E-5</v>
      </c>
      <c r="AN200" s="10">
        <f>3/24000000*OO[[#This Row],[96 (30JUN1985 21:00:00)-Water Temperature (C)]]*OO[[#This Row],[38]]</f>
        <v>2.2428825815268747E-5</v>
      </c>
      <c r="AO200" s="10">
        <f>3/24000000*OO[[#This Row],[97 (01JUL1985 00:00:00)-Water Temperature (C)]]*OO[[#This Row],[39]]</f>
        <v>1.9780438354779999E-5</v>
      </c>
      <c r="AP200" s="10">
        <f>3/24000000*OO[[#This Row],[98 (01JUL1985 03:00:00)-Water Temperature (C)]]*OO[[#This Row],[40]]</f>
        <v>1.8173442961907501E-5</v>
      </c>
      <c r="AQ200" s="10">
        <f>3/24000000*OO[[#This Row],[99 (01JUL1985 06:00:00)-Water Temperature (C)]]*OO[[#This Row],[41]]</f>
        <v>1.6738701707187498E-5</v>
      </c>
      <c r="AR200" s="10">
        <f>3/24000000*OO[[#This Row],[100 (01JUL1985 09:00:00)-Water Temperature (C)]]*OO[[#This Row],[42]]</f>
        <v>1.54173819046925E-5</v>
      </c>
      <c r="AS200" s="10">
        <f>3/24000000*OO[[#This Row],[101 (01JUL1985 12:00:00)-Water Temperature (C)]]*OO[[#This Row],[43]]</f>
        <v>1.4067069270237501E-5</v>
      </c>
      <c r="AT200" s="10">
        <f>3/24000000*OO[[#This Row],[102 (01JUL1985 15:00:00)-Water Temperature (C)]]*OO[[#This Row],[44]]</f>
        <v>1.260883277408E-5</v>
      </c>
      <c r="AU200" s="10">
        <f>3/24000000*OO[[#This Row],[103 (01JUL1985 18:00:00)-Water Temperature (C)]]*OO[[#This Row],[45]]</f>
        <v>1.1075906978106249E-5</v>
      </c>
      <c r="AV200" s="10">
        <f>3/24000000*OO[[#This Row],[104 (01JUL1985 21:00:00)-Water Temperature (C)]]*OO[[#This Row],[46]]</f>
        <v>9.601796469319998E-6</v>
      </c>
      <c r="AW200" s="10">
        <f>3/24000000*OO[[#This Row],[105 (02JUL1985 00:00:00)-Water Temperature (C)]]*OO[[#This Row],[47]]</f>
        <v>8.3453051681999994E-6</v>
      </c>
      <c r="AX200" s="10">
        <f>3/24000000*OO[[#This Row],[106 (02JUL1985 03:00:00)-Water Temperature (C)]]*OO[[#This Row],[48]]</f>
        <v>7.4972721419374993E-6</v>
      </c>
      <c r="AY200" s="10">
        <f>3/24000000*OO[[#This Row],[107 (02JUL1985 06:00:00)-Water Temperature (C)]]*OO[[#This Row],[49]]</f>
        <v>6.7307172030249998E-6</v>
      </c>
      <c r="AZ200" s="10">
        <f>3/24000000*OO[[#This Row],[108 (02JUL1985 09:00:00)-Water Temperature (C)]]*OO[[#This Row],[50]]</f>
        <v>5.9345312702724996E-6</v>
      </c>
      <c r="BA200" s="10">
        <f>3/24000000*OO[[#This Row],[109 (02JUL1985 12:00:00)-Water Temperature (C)]]*OO[[#This Row],[51]]</f>
        <v>5.0544394755487499E-6</v>
      </c>
      <c r="BB200" s="10">
        <f>3/24000000*OO[[#This Row],[110 (02JUL1985 15:00:00)-Water Temperature (C)]]*OO[[#This Row],[52]]</f>
        <v>4.0464480585849995E-6</v>
      </c>
      <c r="BC200" s="10">
        <f>3/24000000*OO[[#This Row],[111 (02JUL1985 18:00:00)-Water Temperature (C)]]*OO[[#This Row],[53]]</f>
        <v>3.0682610274524999E-6</v>
      </c>
      <c r="BD200" s="10">
        <f>3/24000000*OO[[#This Row],[112 (02JUL1985 21:00:00)-Water Temperature (C)]]*OO[[#This Row],[54]]</f>
        <v>2.304316687886E-6</v>
      </c>
      <c r="BE200" s="10">
        <f>3/24000000*OO[[#This Row],[113 (03JUL1985 00:00:00)-Water Temperature (C)]]*OO[[#This Row],[55]]</f>
        <v>1.7843911711002496E-6</v>
      </c>
      <c r="BF200" s="10">
        <f>3/24000000*OO[[#This Row],[114 (03JUL1985 03:00:00)-Water Temperature (C)]]*OO[[#This Row],[56]]</f>
        <v>1.490609927329375E-6</v>
      </c>
      <c r="BG200" s="10">
        <f>3/24000000*OO[[#This Row],[115 (03JUL1985 06:00:00)-Water Temperature (C)]]*OO[[#This Row],[57]]</f>
        <v>1.3249499496777499E-6</v>
      </c>
      <c r="BH200" s="10">
        <f>3/24000000*OO[[#This Row],[116 (03JUL1985 09:00:00)-Water Temperature (C)]]*OO[[#This Row],[58]]</f>
        <v>1.2272525489250001E-6</v>
      </c>
      <c r="BI200" s="10">
        <f>3/24000000*OO[[#This Row],[117 (03JUL1985 12:00:00)-Water Temperature (C)]]*OO[[#This Row],[59]]</f>
        <v>1.1644703296376249E-6</v>
      </c>
      <c r="BJ200" s="10">
        <f>3/24000000*OO[[#This Row],[118 (03JUL1985 15:00:00)-Water Temperature (C)]]*OO[[#This Row],[60]]</f>
        <v>1.0931597045320001E-6</v>
      </c>
      <c r="BK200" s="10">
        <f>3/24000000*OO[[#This Row],[119 (03JUL1985 18:00:00)-Water Temperature (C)]]*OO[[#This Row],[61]]</f>
        <v>1.0112610097584999E-6</v>
      </c>
      <c r="BL200" s="10">
        <f>3/24000000*OO[[#This Row],[120 (03JUL1985 21:00:00)-Water Temperature (C)]]*OO[[#This Row],[62]]</f>
        <v>9.2955898536850014E-7</v>
      </c>
      <c r="BM200" s="10">
        <f>3/24000000*OO[[#This Row],[121 (04JUL1985 00:00:00)-Water Temperature (C)]]*OO[[#This Row],[63]]</f>
        <v>8.5650080095937494E-7</v>
      </c>
      <c r="BN200" s="10">
        <f>3/24000000*OO[[#This Row],[122 (04JUL1985 03:00:00)-Water Temperature (C)]]*OO[[#This Row],[64]]</f>
        <v>8.1145350957300011E-7</v>
      </c>
      <c r="BO200" s="10">
        <f>3/24000000*OO[[#This Row],[123 (04JUL1985 06:00:00)-Water Temperature (C)]]*OO[[#This Row],[65]]</f>
        <v>7.7384010524299989E-7</v>
      </c>
      <c r="BP200" s="10">
        <f>3/24000000*OO[[#This Row],[124 (04JUL1985 09:00:00)-Water Temperature (C)]]*OO[[#This Row],[66]]</f>
        <v>7.4958464444725E-7</v>
      </c>
      <c r="BQ200" s="10">
        <f>3/24000000*OO[[#This Row],[125 (04JUL1985 12:00:00)-Water Temperature (C)]]*OO[[#This Row],[67]]</f>
        <v>7.2243288451124995E-7</v>
      </c>
      <c r="BR200" s="10">
        <f>3/24000000*OO[[#This Row],[126 (04JUL1985 15:00:00)-Water Temperature (C)]]*OO[[#This Row],[68]]</f>
        <v>6.9269300486399995E-7</v>
      </c>
      <c r="BS200" s="10">
        <f>3/24000000*OO[[#This Row],[127 (04JUL1985 18:00:00)-Water Temperature (C)]]*OO[[#This Row],[69]]</f>
        <v>6.5943657248399991E-7</v>
      </c>
      <c r="BT200" s="10">
        <f>3/24000000*OO[[#This Row],[128 (04JUL1985 21:00:00)-Water Temperature (C)]]*OO[[#This Row],[70]]</f>
        <v>6.2305514258074996E-7</v>
      </c>
      <c r="BU200" s="10">
        <f>3/24000000*OO[[#This Row],[129 (05JUL1985 00:00:00)-Water Temperature (C)]]*OO[[#This Row],[71]]</f>
        <v>5.8709468768599987E-7</v>
      </c>
      <c r="BV200" s="10">
        <f>3/24000000*OO[[#This Row],[130 (05JUL1985 03:00:00)-Water Temperature (C)]]*OO[[#This Row],[72]]</f>
        <v>5.69302537909125E-7</v>
      </c>
      <c r="BW200" s="10">
        <f>3/24000000*OO[[#This Row],[131 (05JUL1985 06:00:00)-Water Temperature (C)]]*OO[[#This Row],[73]]</f>
        <v>5.5023509734049992E-7</v>
      </c>
      <c r="BX200" s="10">
        <f>3/24000000*OO[[#This Row],[132 (05JUL1985 09:00:00)-Water Temperature (C)]]*OO[[#This Row],[74]]</f>
        <v>5.3403871258574999E-7</v>
      </c>
      <c r="BY200" s="10">
        <f>3/24000000*OO[[#This Row],[133 (05JUL1985 12:00:00)-Water Temperature (C)]]*OO[[#This Row],[75]]</f>
        <v>5.1862876761062505E-7</v>
      </c>
      <c r="BZ200" s="10">
        <f>3/24000000*OO[[#This Row],[134 (05JUL1985 15:00:00)-Water Temperature (C)]]*OO[[#This Row],[76]]</f>
        <v>4.9702513415537504E-7</v>
      </c>
      <c r="CA200" s="10">
        <f>3/24000000*OO[[#This Row],[135 (05JUL1985 18:00:00)-Water Temperature (C)]]*OO[[#This Row],[77]]</f>
        <v>4.6890949740000004E-7</v>
      </c>
      <c r="CB200" s="10">
        <f>3/24000000*OO[[#This Row],[136 (05JUL1985 21:00:00)-Water Temperature (C)]]*OO[[#This Row],[78]]</f>
        <v>4.3972222280937496E-7</v>
      </c>
      <c r="CC200" s="10">
        <f>3/24000000*OO[[#This Row],[137 (06JUL1985 00:00:00)-Water Temperature (C)]]*OO[[#This Row],[79]]</f>
        <v>4.1342431687200003E-7</v>
      </c>
      <c r="CD200" s="10">
        <f>3/24000000*OO[[#This Row],[138 (06JUL1985 03:00:00)-Water Temperature (C)]]*OO[[#This Row],[80]]</f>
        <v>4.0198331852400001E-7</v>
      </c>
      <c r="CE200" s="10">
        <f>3/24000000*OO[[#This Row],[139 (06JUL1985 06:00:00)-Water Temperature (C)]]*OO[[#This Row],[81]]</f>
        <v>3.9128698960649993E-7</v>
      </c>
      <c r="CF200" s="10">
        <f>3/24000000*OO[[#This Row],[140 (06JUL1985 09:00:00)-Water Temperature (C)]]*OO[[#This Row],[82]]</f>
        <v>3.8360910919399996E-7</v>
      </c>
      <c r="CG200" s="10">
        <f>3/24000000*OO[[#This Row],[141 (06JUL1985 12:00:00)-Water Temperature (C)]]*OO[[#This Row],[83]]</f>
        <v>3.8186593717199999E-7</v>
      </c>
      <c r="CH200" s="10">
        <f>3/24000000*OO[[#This Row],[142 (06JUL1985 15:00:00)-Water Temperature (C)]]*OO[[#This Row],[84]]</f>
        <v>3.7463002100587495E-7</v>
      </c>
      <c r="CI200" s="10">
        <f>3/24000000*OO[[#This Row],[143 (06JUL1985 18:00:00)-Water Temperature (C)]]*OO[[#This Row],[85]]</f>
        <v>3.5873920138799997E-7</v>
      </c>
      <c r="CJ200" s="10">
        <f>3/24000000*OO[[#This Row],[144 (06JUL1985 21:00:00)-Water Temperature (C)]]*OO[[#This Row],[86]]</f>
        <v>3.4097131284799995E-7</v>
      </c>
      <c r="CK200" s="10">
        <f>3/24000000*OO[[#This Row],[145 (07JUL1985 00:00:00)-Water Temperature (C)]]*OO[[#This Row],[87]]</f>
        <v>3.2706696687075001E-7</v>
      </c>
      <c r="CL200" s="10">
        <f>3/24000000*OO[[#This Row],[146 (07JUL1985 03:00:00)-Water Temperature (C)]]*OO[[#This Row],[88]]</f>
        <v>3.2230000097099995E-7</v>
      </c>
      <c r="CM200" s="10">
        <f>3/24000000*OO[[#This Row],[147 (07JUL1985 06:00:00)-Water Temperature (C)]]*OO[[#This Row],[89]]</f>
        <v>3.1928206364752498E-7</v>
      </c>
      <c r="CN200" s="10">
        <f>3/24000000*OO[[#This Row],[148 (07JUL1985 09:00:00)-Water Temperature (C)]]*OO[[#This Row],[90]]</f>
        <v>3.159642459654125E-7</v>
      </c>
      <c r="CO200" s="10">
        <f>3/24000000*OO[[#This Row],[149 (07JUL1985 12:00:00)-Water Temperature (C)]]*OO[[#This Row],[91]]</f>
        <v>3.129162067942625E-7</v>
      </c>
      <c r="CP200" s="10">
        <f>3/24000000*OO[[#This Row],[150 (07JUL1985 15:00:00)-Water Temperature (C)]]*OO[[#This Row],[92]]</f>
        <v>3.0343174972357499E-7</v>
      </c>
      <c r="CQ200" s="10">
        <f>3/24000000*OO[[#This Row],[151 (07JUL1985 18:00:00)-Water Temperature (C)]]*OO[[#This Row],[93]]</f>
        <v>2.8867979851447497E-7</v>
      </c>
      <c r="CR200" s="10">
        <f>3/24000000*OO[[#This Row],[152 (07JUL1985 21:00:00)-Water Temperature (C)]]*OO[[#This Row],[94]]</f>
        <v>2.7225002513949998E-7</v>
      </c>
      <c r="CS200" s="10">
        <f>3/24000000*OO[[#This Row],[153 (08JUL1985 00:00:00)-Water Temperature (C)]]*OO[[#This Row],[95]]</f>
        <v>2.5650921164647498E-7</v>
      </c>
      <c r="CT200" s="10">
        <f>3/24000000*OO[[#This Row],[154 (08JUL1985 03:00:00)-Water Temperature (C)]]*OO[[#This Row],[96]]</f>
        <v>2.44580360172025E-7</v>
      </c>
      <c r="CU200" s="10">
        <f>3/24000000*OO[[#This Row],[155 (08JUL1985 06:00:00)-Water Temperature (C)]]*OO[[#This Row],[97]]</f>
        <v>2.3848851847287497E-7</v>
      </c>
      <c r="CV200" s="10">
        <f>3/24000000*OO[[#This Row],[156 (08JUL1985 09:00:00)-Water Temperature (C)]]*OO[[#This Row],[98]]</f>
        <v>2.3243722390049999E-7</v>
      </c>
      <c r="CW200" s="10">
        <f>3/24000000*OO[[#This Row],[157 (08JUL1985 12:00:00)-Water Temperature (C)]]*OO[[#This Row],[99]]</f>
        <v>2.2622071787877501E-7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1.171708144649235E-38</v>
      </c>
      <c r="K201" s="10">
        <f>3/24*OO[[#This Row],[67 (27JUN1985 06:00:00)-Water Temperature (C)]]*OO[[#This Row],[9]]/SUM(OO[9])</f>
        <v>8.3610142528645362E-27</v>
      </c>
      <c r="L201" s="10">
        <f>3/24*OO[[#This Row],[68 (27JUN1985 09:00:00)-Water Temperature (C)]]*OO[[#This Row],[10]]/SUM(OO[10])</f>
        <v>1.5605174554758553E-15</v>
      </c>
      <c r="M201" s="10">
        <f>3/24*OO[[#This Row],[69 (27JUN1985 12:00:00)-Water Temperature (C)]]*OO[[#This Row],[11]]/SUM(OO[11])</f>
        <v>4.1292777111139773E-9</v>
      </c>
      <c r="N201" s="10">
        <f>3/24*OO[[#This Row],[70 (27JUN1985 15:00:00)-Water Temperature (C)]]*OO[[#This Row],[12]]/SUM(OO[12])</f>
        <v>3.7223161152650561E-6</v>
      </c>
      <c r="O201" s="10">
        <f>3/24*OO[[#This Row],[71 (27JUN1985 18:00:00)-Water Temperature (C)]]*OO[[#This Row],[13]]/SUM(OO[13])</f>
        <v>3.0651525946360559E-4</v>
      </c>
      <c r="P201" s="10">
        <f>3/24*OO[[#This Row],[72 (27JUN1985 21:00:00)-Water Temperature (C)]]*OO[[#This Row],[14]]/SUM(OO[14])</f>
        <v>5.2115955587947009E-3</v>
      </c>
      <c r="Q201" s="10">
        <f>3/24*OO[[#This Row],[73 (28JUN1985 00:00:00)-Water Temperature (C)]]*OO[[#This Row],[15]]/SUM(OO[15])</f>
        <v>2.7720964981849398E-2</v>
      </c>
      <c r="R201" s="10">
        <f>3/24*OO[[#This Row],[74 (28JUN1985 03:00:00)-Water Temperature (C)]]*OO[[#This Row],[16]]/SUM(OO[16])</f>
        <v>5.9304636644056101E-2</v>
      </c>
      <c r="S201" s="10">
        <f>3/24*OO[[#This Row],[75 (28JUN1985 06:00:00)-Water Temperature (C)]]*OO[[#This Row],[17]]/SUM(OO[17])</f>
        <v>6.07745165163193E-2</v>
      </c>
      <c r="T201" s="10">
        <f>3/24*OO[[#This Row],[76 (28JUN1985 09:00:00)-Water Temperature (C)]]*OO[[#This Row],[18]]/SUM(OO[18])</f>
        <v>3.4038435810463889E-2</v>
      </c>
      <c r="U201" s="10">
        <f>3/24*OO[[#This Row],[77 (28JUN1985 12:00:00)-Water Temperature (C)]]*OO[[#This Row],[19]]/SUM(OO[19])</f>
        <v>1.1589123656004346E-2</v>
      </c>
      <c r="V201" s="10">
        <f>3/24000000*OO[[#This Row],[78 (28JUN1985 15:00:00)-Water Temperature (C)]]*OO[[#This Row],[20]]</f>
        <v>2.6349817881150001E-3</v>
      </c>
      <c r="W201" s="10">
        <f>3/24000000*OO[[#This Row],[79 (28JUN1985 18:00:00)-Water Temperature (C)]]*OO[[#This Row],[21]]</f>
        <v>4.7215743776099999E-4</v>
      </c>
      <c r="X201" s="10">
        <f>3/24000000*OO[[#This Row],[80 (28JUN1985 21:00:00)-Water Temperature (C)]]*OO[[#This Row],[22]]</f>
        <v>1.01151841053375E-4</v>
      </c>
      <c r="Y201" s="10">
        <f>3/24000000*OO[[#This Row],[81 (29JUN1985 00:00:00)-Water Temperature (C)]]*OO[[#This Row],[23]]</f>
        <v>5.2187775705112496E-5</v>
      </c>
      <c r="Z201" s="10">
        <f>3/24000000*OO[[#This Row],[82 (29JUN1985 03:00:00)-Water Temperature (C)]]*OO[[#This Row],[24]]</f>
        <v>4.9751481426562493E-5</v>
      </c>
      <c r="AA201" s="10">
        <f>3/24000000*OO[[#This Row],[83 (29JUN1985 06:00:00)-Water Temperature (C)]]*OO[[#This Row],[25]]</f>
        <v>5.2448011933199996E-5</v>
      </c>
      <c r="AB201" s="10">
        <f>3/24000000*OO[[#This Row],[84 (29JUN1985 09:00:00)-Water Temperature (C)]]*OO[[#This Row],[26]]</f>
        <v>5.3025825428799992E-5</v>
      </c>
      <c r="AC201" s="10">
        <f>3/24000000*OO[[#This Row],[85 (29JUN1985 12:00:00)-Water Temperature (C)]]*OO[[#This Row],[27]]</f>
        <v>5.0875055556637493E-5</v>
      </c>
      <c r="AD201" s="10">
        <f>3/24000000*OO[[#This Row],[86 (29JUN1985 15:00:00)-Water Temperature (C)]]*OO[[#This Row],[28]]</f>
        <v>4.6414884776449995E-5</v>
      </c>
      <c r="AE201" s="10">
        <f>3/24000000*OO[[#This Row],[88 (29JUN1985 21:00:00)-Water Temperature (C)]]*OO[[#This Row],[30]]</f>
        <v>3.6697596457499999E-5</v>
      </c>
      <c r="AF201" s="10">
        <f>3/24000000*OO[[#This Row],[88 (29JUN1985 21:00:00)-Water Temperature (C)]]*OO[[#This Row],[30]]</f>
        <v>3.6697596457499999E-5</v>
      </c>
      <c r="AG201" s="10">
        <f>3/24000000*OO[[#This Row],[89 (30JUN1985 00:00:00)-Water Temperature (C)]]*OO[[#This Row],[31]]</f>
        <v>3.2538287559249998E-5</v>
      </c>
      <c r="AH201" s="10">
        <f>3/24000000*OO[[#This Row],[90 (30JUN1985 03:00:00)-Water Temperature (C)]]*OO[[#This Row],[32]]</f>
        <v>2.9488619122749998E-5</v>
      </c>
      <c r="AI201" s="10">
        <f>3/24000000*OO[[#This Row],[91 (30JUN1985 06:00:00)-Water Temperature (C)]]*OO[[#This Row],[33]]</f>
        <v>2.7024281786630001E-5</v>
      </c>
      <c r="AJ201" s="10">
        <f>3/24000000*OO[[#This Row],[92 (30JUN1985 09:00:00)-Water Temperature (C)]]*OO[[#This Row],[34]]</f>
        <v>2.4871839273000001E-5</v>
      </c>
      <c r="AK201" s="10">
        <f>3/24000000*OO[[#This Row],[93 (30JUN1985 12:00:00)-Water Temperature (C)]]*OO[[#This Row],[35]]</f>
        <v>2.2722743321189997E-5</v>
      </c>
      <c r="AL201" s="10">
        <f>3/24000000*OO[[#This Row],[94 (30JUN1985 15:00:00)-Water Temperature (C)]]*OO[[#This Row],[36]]</f>
        <v>2.027341073656875E-5</v>
      </c>
      <c r="AM201" s="10">
        <f>3/24000000*OO[[#This Row],[95 (30JUN1985 18:00:00)-Water Temperature (C)]]*OO[[#This Row],[37]]</f>
        <v>1.775934768391E-5</v>
      </c>
      <c r="AN201" s="10">
        <f>3/24000000*OO[[#This Row],[96 (30JUN1985 21:00:00)-Water Temperature (C)]]*OO[[#This Row],[38]]</f>
        <v>1.5505190664765001E-5</v>
      </c>
      <c r="AO201" s="10">
        <f>3/24000000*OO[[#This Row],[97 (01JUL1985 00:00:00)-Water Temperature (C)]]*OO[[#This Row],[39]]</f>
        <v>1.3664492473099999E-5</v>
      </c>
      <c r="AP201" s="10">
        <f>3/24000000*OO[[#This Row],[98 (01JUL1985 03:00:00)-Water Temperature (C)]]*OO[[#This Row],[40]]</f>
        <v>1.2539248135955E-5</v>
      </c>
      <c r="AQ201" s="10">
        <f>3/24000000*OO[[#This Row],[99 (01JUL1985 06:00:00)-Water Temperature (C)]]*OO[[#This Row],[41]]</f>
        <v>1.1539448912868749E-5</v>
      </c>
      <c r="AR201" s="10">
        <f>3/24000000*OO[[#This Row],[100 (01JUL1985 09:00:00)-Water Temperature (C)]]*OO[[#This Row],[42]]</f>
        <v>1.06235386204775E-5</v>
      </c>
      <c r="AS201" s="10">
        <f>3/24000000*OO[[#This Row],[101 (01JUL1985 12:00:00)-Water Temperature (C)]]*OO[[#This Row],[43]]</f>
        <v>9.6940132151274997E-6</v>
      </c>
      <c r="AT201" s="10">
        <f>3/24000000*OO[[#This Row],[102 (01JUL1985 15:00:00)-Water Temperature (C)]]*OO[[#This Row],[44]]</f>
        <v>8.6935382818724983E-6</v>
      </c>
      <c r="AU201" s="10">
        <f>3/24000000*OO[[#This Row],[103 (01JUL1985 18:00:00)-Water Temperature (C)]]*OO[[#This Row],[45]]</f>
        <v>7.6448016192749995E-6</v>
      </c>
      <c r="AV201" s="10">
        <f>3/24000000*OO[[#This Row],[104 (01JUL1985 21:00:00)-Water Temperature (C)]]*OO[[#This Row],[46]]</f>
        <v>6.6328290779074998E-6</v>
      </c>
      <c r="AW201" s="10">
        <f>3/24000000*OO[[#This Row],[105 (02JUL1985 00:00:00)-Water Temperature (C)]]*OO[[#This Row],[47]]</f>
        <v>5.7662700777549985E-6</v>
      </c>
      <c r="AX201" s="10">
        <f>3/24000000*OO[[#This Row],[106 (02JUL1985 03:00:00)-Water Temperature (C)]]*OO[[#This Row],[48]]</f>
        <v>5.1789183577749988E-6</v>
      </c>
      <c r="AY201" s="10">
        <f>3/24000000*OO[[#This Row],[107 (02JUL1985 06:00:00)-Water Temperature (C)]]*OO[[#This Row],[49]]</f>
        <v>4.6492219844999998E-6</v>
      </c>
      <c r="AZ201" s="10">
        <f>3/24000000*OO[[#This Row],[108 (02JUL1985 09:00:00)-Water Temperature (C)]]*OO[[#This Row],[50]]</f>
        <v>4.1054709433499992E-6</v>
      </c>
      <c r="BA201" s="10">
        <f>3/24000000*OO[[#This Row],[109 (02JUL1985 12:00:00)-Water Temperature (C)]]*OO[[#This Row],[51]]</f>
        <v>3.5073811102499996E-6</v>
      </c>
      <c r="BB201" s="10">
        <f>3/24000000*OO[[#This Row],[110 (02JUL1985 15:00:00)-Water Temperature (C)]]*OO[[#This Row],[52]]</f>
        <v>2.8184607801387493E-6</v>
      </c>
      <c r="BC201" s="10">
        <f>3/24000000*OO[[#This Row],[111 (02JUL1985 18:00:00)-Water Temperature (C)]]*OO[[#This Row],[53]]</f>
        <v>2.1427390146479998E-6</v>
      </c>
      <c r="BD201" s="10">
        <f>3/24000000*OO[[#This Row],[112 (02JUL1985 21:00:00)-Water Temperature (C)]]*OO[[#This Row],[54]]</f>
        <v>1.6088763459300001E-6</v>
      </c>
      <c r="BE201" s="10">
        <f>3/24000000*OO[[#This Row],[113 (03JUL1985 00:00:00)-Water Temperature (C)]]*OO[[#This Row],[55]]</f>
        <v>1.2419628604251251E-6</v>
      </c>
      <c r="BF201" s="10">
        <f>3/24000000*OO[[#This Row],[114 (03JUL1985 03:00:00)-Water Temperature (C)]]*OO[[#This Row],[56]]</f>
        <v>1.0329852849879999E-6</v>
      </c>
      <c r="BG201" s="10">
        <f>3/24000000*OO[[#This Row],[115 (03JUL1985 06:00:00)-Water Temperature (C)]]*OO[[#This Row],[57]]</f>
        <v>9.1408767814687503E-7</v>
      </c>
      <c r="BH201" s="10">
        <f>3/24000000*OO[[#This Row],[116 (03JUL1985 09:00:00)-Water Temperature (C)]]*OO[[#This Row],[58]]</f>
        <v>8.4399469926387504E-7</v>
      </c>
      <c r="BI201" s="10">
        <f>3/24000000*OO[[#This Row],[117 (03JUL1985 12:00:00)-Water Temperature (C)]]*OO[[#This Row],[59]]</f>
        <v>7.9947292089749997E-7</v>
      </c>
      <c r="BJ201" s="10">
        <f>3/24000000*OO[[#This Row],[118 (03JUL1985 15:00:00)-Water Temperature (C)]]*OO[[#This Row],[60]]</f>
        <v>7.5030132943574995E-7</v>
      </c>
      <c r="BK201" s="10">
        <f>3/24000000*OO[[#This Row],[119 (03JUL1985 18:00:00)-Water Temperature (C)]]*OO[[#This Row],[61]]</f>
        <v>6.9444649569837493E-7</v>
      </c>
      <c r="BL201" s="10">
        <f>3/24000000*OO[[#This Row],[120 (03JUL1985 21:00:00)-Water Temperature (C)]]*OO[[#This Row],[62]]</f>
        <v>6.3863154658799999E-7</v>
      </c>
      <c r="BM201" s="10">
        <f>3/24000000*OO[[#This Row],[121 (04JUL1985 00:00:00)-Water Temperature (C)]]*OO[[#This Row],[63]]</f>
        <v>5.8837175710299994E-7</v>
      </c>
      <c r="BN201" s="10">
        <f>3/24000000*OO[[#This Row],[122 (04JUL1985 03:00:00)-Water Temperature (C)]]*OO[[#This Row],[64]]</f>
        <v>5.5703889905874988E-7</v>
      </c>
      <c r="BO201" s="10">
        <f>3/24000000*OO[[#This Row],[123 (04JUL1985 06:00:00)-Water Temperature (C)]]*OO[[#This Row],[65]]</f>
        <v>5.306150074225E-7</v>
      </c>
      <c r="BP201" s="10">
        <f>3/24000000*OO[[#This Row],[124 (04JUL1985 09:00:00)-Water Temperature (C)]]*OO[[#This Row],[66]]</f>
        <v>5.1358862147774994E-7</v>
      </c>
      <c r="BQ201" s="10">
        <f>3/24000000*OO[[#This Row],[125 (04JUL1985 12:00:00)-Water Temperature (C)]]*OO[[#This Row],[67]]</f>
        <v>4.9486610455087496E-7</v>
      </c>
      <c r="BR201" s="10">
        <f>3/24000000*OO[[#This Row],[126 (04JUL1985 15:00:00)-Water Temperature (C)]]*OO[[#This Row],[68]]</f>
        <v>4.7486277894999999E-7</v>
      </c>
      <c r="BS201" s="10">
        <f>3/24000000*OO[[#This Row],[127 (04JUL1985 18:00:00)-Water Temperature (C)]]*OO[[#This Row],[69]]</f>
        <v>4.5250173974175E-7</v>
      </c>
      <c r="BT201" s="10">
        <f>3/24000000*OO[[#This Row],[128 (04JUL1985 21:00:00)-Water Temperature (C)]]*OO[[#This Row],[70]]</f>
        <v>4.2771294886049999E-7</v>
      </c>
      <c r="BU201" s="10">
        <f>3/24000000*OO[[#This Row],[129 (05JUL1985 00:00:00)-Water Temperature (C)]]*OO[[#This Row],[71]]</f>
        <v>4.0297902712012499E-7</v>
      </c>
      <c r="BV201" s="10">
        <f>3/24000000*OO[[#This Row],[130 (05JUL1985 03:00:00)-Water Temperature (C)]]*OO[[#This Row],[72]]</f>
        <v>3.9050521794199999E-7</v>
      </c>
      <c r="BW201" s="10">
        <f>3/24000000*OO[[#This Row],[131 (05JUL1985 06:00:00)-Water Temperature (C)]]*OO[[#This Row],[73]]</f>
        <v>3.7714924741949998E-7</v>
      </c>
      <c r="BX201" s="10">
        <f>3/24000000*OO[[#This Row],[132 (05JUL1985 09:00:00)-Water Temperature (C)]]*OO[[#This Row],[74]]</f>
        <v>3.6586080867175E-7</v>
      </c>
      <c r="BY201" s="10">
        <f>3/24000000*OO[[#This Row],[133 (05JUL1985 12:00:00)-Water Temperature (C)]]*OO[[#This Row],[75]]</f>
        <v>3.55304778038E-7</v>
      </c>
      <c r="BZ201" s="10">
        <f>3/24000000*OO[[#This Row],[134 (05JUL1985 15:00:00)-Water Temperature (C)]]*OO[[#This Row],[76]]</f>
        <v>3.4060465666899998E-7</v>
      </c>
      <c r="CA201" s="10">
        <f>3/24000000*OO[[#This Row],[135 (05JUL1985 18:00:00)-Water Temperature (C)]]*OO[[#This Row],[77]]</f>
        <v>3.2154897083662502E-7</v>
      </c>
      <c r="CB201" s="10">
        <f>3/24000000*OO[[#This Row],[136 (05JUL1985 21:00:00)-Water Temperature (C)]]*OO[[#This Row],[78]]</f>
        <v>3.0168898223362498E-7</v>
      </c>
      <c r="CC201" s="10">
        <f>3/24000000*OO[[#This Row],[137 (06JUL1985 00:00:00)-Water Temperature (C)]]*OO[[#This Row],[79]]</f>
        <v>2.8373138239544998E-7</v>
      </c>
      <c r="CD201" s="10">
        <f>3/24000000*OO[[#This Row],[138 (06JUL1985 03:00:00)-Water Temperature (C)]]*OO[[#This Row],[80]]</f>
        <v>2.7583659731990005E-7</v>
      </c>
      <c r="CE201" s="10">
        <f>3/24000000*OO[[#This Row],[139 (06JUL1985 06:00:00)-Water Temperature (C)]]*OO[[#This Row],[81]]</f>
        <v>2.6832803245749999E-7</v>
      </c>
      <c r="CF201" s="10">
        <f>3/24000000*OO[[#This Row],[140 (06JUL1985 09:00:00)-Water Temperature (C)]]*OO[[#This Row],[82]]</f>
        <v>2.6285374633027497E-7</v>
      </c>
      <c r="CG201" s="10">
        <f>3/24000000*OO[[#This Row],[141 (06JUL1985 12:00:00)-Water Temperature (C)]]*OO[[#This Row],[83]]</f>
        <v>2.6150321549079997E-7</v>
      </c>
      <c r="CH201" s="10">
        <f>3/24000000*OO[[#This Row],[142 (06JUL1985 15:00:00)-Water Temperature (C)]]*OO[[#This Row],[84]]</f>
        <v>2.5653901965791249E-7</v>
      </c>
      <c r="CI201" s="10">
        <f>3/24000000*OO[[#This Row],[143 (06JUL1985 18:00:00)-Water Temperature (C)]]*OO[[#This Row],[85]]</f>
        <v>2.4574000788735002E-7</v>
      </c>
      <c r="CJ201" s="10">
        <f>3/24000000*OO[[#This Row],[144 (06JUL1985 21:00:00)-Water Temperature (C)]]*OO[[#This Row],[86]]</f>
        <v>2.3367741958256247E-7</v>
      </c>
      <c r="CK201" s="10">
        <f>3/24000000*OO[[#This Row],[145 (07JUL1985 00:00:00)-Water Temperature (C)]]*OO[[#This Row],[87]]</f>
        <v>2.242119607120375E-7</v>
      </c>
      <c r="CL201" s="10">
        <f>3/24000000*OO[[#This Row],[146 (07JUL1985 03:00:00)-Water Temperature (C)]]*OO[[#This Row],[88]]</f>
        <v>2.2095141575E-7</v>
      </c>
      <c r="CM201" s="10">
        <f>3/24000000*OO[[#This Row],[147 (07JUL1985 06:00:00)-Water Temperature (C)]]*OO[[#This Row],[89]]</f>
        <v>2.1876590119035001E-7</v>
      </c>
      <c r="CN201" s="10">
        <f>3/24000000*OO[[#This Row],[148 (07JUL1985 09:00:00)-Water Temperature (C)]]*OO[[#This Row],[90]]</f>
        <v>2.1637367815372499E-7</v>
      </c>
      <c r="CO201" s="10">
        <f>3/24000000*OO[[#This Row],[149 (07JUL1985 12:00:00)-Water Temperature (C)]]*OO[[#This Row],[91]]</f>
        <v>2.1426565749714999E-7</v>
      </c>
      <c r="CP201" s="10">
        <f>3/24000000*OO[[#This Row],[150 (07JUL1985 15:00:00)-Water Temperature (C)]]*OO[[#This Row],[92]]</f>
        <v>2.0792113962374998E-7</v>
      </c>
      <c r="CQ201" s="10">
        <f>3/24000000*OO[[#This Row],[151 (07JUL1985 18:00:00)-Water Temperature (C)]]*OO[[#This Row],[93]]</f>
        <v>1.9802652570469999E-7</v>
      </c>
      <c r="CR201" s="10">
        <f>3/24000000*OO[[#This Row],[152 (07JUL1985 21:00:00)-Water Temperature (C)]]*OO[[#This Row],[94]]</f>
        <v>1.8687821254368752E-7</v>
      </c>
      <c r="CS201" s="10">
        <f>3/24000000*OO[[#This Row],[153 (08JUL1985 00:00:00)-Water Temperature (C)]]*OO[[#This Row],[95]]</f>
        <v>1.760991571944E-7</v>
      </c>
      <c r="CT201" s="10">
        <f>3/24000000*OO[[#This Row],[154 (08JUL1985 03:00:00)-Water Temperature (C)]]*OO[[#This Row],[96]]</f>
        <v>1.6786967604500002E-7</v>
      </c>
      <c r="CU201" s="10">
        <f>3/24000000*OO[[#This Row],[155 (08JUL1985 06:00:00)-Water Temperature (C)]]*OO[[#This Row],[97]]</f>
        <v>1.6355601367324998E-7</v>
      </c>
      <c r="CV201" s="10">
        <f>3/24000000*OO[[#This Row],[156 (08JUL1985 09:00:00)-Water Temperature (C)]]*OO[[#This Row],[98]]</f>
        <v>1.5928519713209996E-7</v>
      </c>
      <c r="CW201" s="10">
        <f>3/24000000*OO[[#This Row],[157 (08JUL1985 12:00:00)-Water Temperature (C)]]*OO[[#This Row],[99]]</f>
        <v>1.5507690570716251E-7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1.9316002720429211E-39</v>
      </c>
      <c r="K202" s="10">
        <f>3/24*OO[[#This Row],[67 (27JUN1985 06:00:00)-Water Temperature (C)]]*OO[[#This Row],[9]]/SUM(OO[9])</f>
        <v>1.3787885041666376E-27</v>
      </c>
      <c r="L202" s="10">
        <f>3/24*OO[[#This Row],[68 (27JUN1985 09:00:00)-Water Temperature (C)]]*OO[[#This Row],[10]]/SUM(OO[10])</f>
        <v>2.8199104979147091E-16</v>
      </c>
      <c r="M202" s="10">
        <f>3/24*OO[[#This Row],[69 (27JUN1985 12:00:00)-Water Temperature (C)]]*OO[[#This Row],[11]]/SUM(OO[11])</f>
        <v>2.3572919220752982E-9</v>
      </c>
      <c r="N202" s="10">
        <f>3/24*OO[[#This Row],[70 (27JUN1985 15:00:00)-Water Temperature (C)]]*OO[[#This Row],[12]]/SUM(OO[12])</f>
        <v>2.6115421968206992E-6</v>
      </c>
      <c r="O202" s="10">
        <f>3/24*OO[[#This Row],[71 (27JUN1985 18:00:00)-Water Temperature (C)]]*OO[[#This Row],[13]]/SUM(OO[13])</f>
        <v>2.4497323679043448E-4</v>
      </c>
      <c r="P202" s="10">
        <f>3/24*OO[[#This Row],[72 (27JUN1985 21:00:00)-Water Temperature (C)]]*OO[[#This Row],[14]]/SUM(OO[14])</f>
        <v>4.6055599031968528E-3</v>
      </c>
      <c r="Q202" s="10">
        <f>3/24*OO[[#This Row],[73 (28JUN1985 00:00:00)-Water Temperature (C)]]*OO[[#This Row],[15]]/SUM(OO[15])</f>
        <v>2.66043622004794E-2</v>
      </c>
      <c r="R202" s="10">
        <f>3/24*OO[[#This Row],[74 (28JUN1985 03:00:00)-Water Temperature (C)]]*OO[[#This Row],[16]]/SUM(OO[16])</f>
        <v>6.1072372111988939E-2</v>
      </c>
      <c r="S202" s="10">
        <f>3/24*OO[[#This Row],[75 (28JUN1985 06:00:00)-Water Temperature (C)]]*OO[[#This Row],[17]]/SUM(OO[17])</f>
        <v>6.6455758173207882E-2</v>
      </c>
      <c r="T202" s="10">
        <f>3/24*OO[[#This Row],[76 (28JUN1985 09:00:00)-Water Temperature (C)]]*OO[[#This Row],[18]]/SUM(OO[18])</f>
        <v>3.9176891367489038E-2</v>
      </c>
      <c r="U202" s="10">
        <f>3/24*OO[[#This Row],[77 (28JUN1985 12:00:00)-Water Temperature (C)]]*OO[[#This Row],[19]]/SUM(OO[19])</f>
        <v>1.3924111321488075E-2</v>
      </c>
      <c r="V202" s="10">
        <f>3/24000000*OO[[#This Row],[78 (28JUN1985 15:00:00)-Water Temperature (C)]]*OO[[#This Row],[20]]</f>
        <v>3.2728484721450003E-3</v>
      </c>
      <c r="W202" s="10">
        <f>3/24000000*OO[[#This Row],[79 (28JUN1985 18:00:00)-Water Temperature (C)]]*OO[[#This Row],[21]]</f>
        <v>5.9429714169600002E-4</v>
      </c>
      <c r="X202" s="10">
        <f>3/24000000*OO[[#This Row],[80 (28JUN1985 21:00:00)-Water Temperature (C)]]*OO[[#This Row],[22]]</f>
        <v>1.2092095739022499E-4</v>
      </c>
      <c r="Y202" s="10">
        <f>3/24000000*OO[[#This Row],[81 (29JUN1985 00:00:00)-Water Temperature (C)]]*OO[[#This Row],[23]]</f>
        <v>5.6667980628374996E-5</v>
      </c>
      <c r="Z202" s="10">
        <f>3/24000000*OO[[#This Row],[82 (29JUN1985 03:00:00)-Water Temperature (C)]]*OO[[#This Row],[24]]</f>
        <v>5.2410895970400006E-5</v>
      </c>
      <c r="AA202" s="10">
        <f>3/24000000*OO[[#This Row],[83 (29JUN1985 06:00:00)-Water Temperature (C)]]*OO[[#This Row],[25]]</f>
        <v>5.5122964332074993E-5</v>
      </c>
      <c r="AB202" s="10">
        <f>3/24000000*OO[[#This Row],[84 (29JUN1985 09:00:00)-Water Temperature (C)]]*OO[[#This Row],[26]]</f>
        <v>5.5839352968375006E-5</v>
      </c>
      <c r="AC202" s="10">
        <f>3/24000000*OO[[#This Row],[85 (29JUN1985 12:00:00)-Water Temperature (C)]]*OO[[#This Row],[27]]</f>
        <v>5.3664766154374996E-5</v>
      </c>
      <c r="AD202" s="10">
        <f>3/24000000*OO[[#This Row],[86 (29JUN1985 15:00:00)-Water Temperature (C)]]*OO[[#This Row],[28]]</f>
        <v>4.8959994368924993E-5</v>
      </c>
      <c r="AE202" s="10">
        <f>3/24000000*OO[[#This Row],[88 (29JUN1985 21:00:00)-Water Temperature (C)]]*OO[[#This Row],[30]]</f>
        <v>3.8505583271024996E-5</v>
      </c>
      <c r="AF202" s="10">
        <f>3/24000000*OO[[#This Row],[88 (29JUN1985 21:00:00)-Water Temperature (C)]]*OO[[#This Row],[30]]</f>
        <v>3.8505583271024996E-5</v>
      </c>
      <c r="AG202" s="10">
        <f>3/24000000*OO[[#This Row],[89 (30JUN1985 00:00:00)-Water Temperature (C)]]*OO[[#This Row],[31]]</f>
        <v>3.4009247862624996E-5</v>
      </c>
      <c r="AH202" s="10">
        <f>3/24000000*OO[[#This Row],[90 (30JUN1985 03:00:00)-Water Temperature (C)]]*OO[[#This Row],[32]]</f>
        <v>3.0741841535999999E-5</v>
      </c>
      <c r="AI202" s="10">
        <f>3/24000000*OO[[#This Row],[91 (30JUN1985 06:00:00)-Water Temperature (C)]]*OO[[#This Row],[33]]</f>
        <v>2.8095806349000003E-5</v>
      </c>
      <c r="AJ202" s="10">
        <f>3/24000000*OO[[#This Row],[92 (30JUN1985 09:00:00)-Water Temperature (C)]]*OO[[#This Row],[34]]</f>
        <v>2.5791504229574998E-5</v>
      </c>
      <c r="AK202" s="10">
        <f>3/24000000*OO[[#This Row],[93 (30JUN1985 12:00:00)-Water Temperature (C)]]*OO[[#This Row],[35]]</f>
        <v>2.3499483940319994E-5</v>
      </c>
      <c r="AL202" s="10">
        <f>3/24000000*OO[[#This Row],[94 (30JUN1985 15:00:00)-Water Temperature (C)]]*OO[[#This Row],[36]]</f>
        <v>2.090953376257E-5</v>
      </c>
      <c r="AM202" s="10">
        <f>3/24000000*OO[[#This Row],[95 (30JUN1985 18:00:00)-Water Temperature (C)]]*OO[[#This Row],[37]]</f>
        <v>1.826515272997E-5</v>
      </c>
      <c r="AN202" s="10">
        <f>3/24000000*OO[[#This Row],[96 (30JUN1985 21:00:00)-Water Temperature (C)]]*OO[[#This Row],[38]]</f>
        <v>1.5908012138869998E-5</v>
      </c>
      <c r="AO202" s="10">
        <f>3/24000000*OO[[#This Row],[97 (01JUL1985 00:00:00)-Water Temperature (C)]]*OO[[#This Row],[39]]</f>
        <v>1.397176747791375E-5</v>
      </c>
      <c r="AP202" s="10">
        <f>3/24000000*OO[[#This Row],[98 (01JUL1985 03:00:00)-Water Temperature (C)]]*OO[[#This Row],[40]]</f>
        <v>1.276708029618E-5</v>
      </c>
      <c r="AQ202" s="10">
        <f>3/24000000*OO[[#This Row],[99 (01JUL1985 06:00:00)-Water Temperature (C)]]*OO[[#This Row],[41]]</f>
        <v>1.1710269995969998E-5</v>
      </c>
      <c r="AR202" s="10">
        <f>3/24000000*OO[[#This Row],[100 (01JUL1985 09:00:00)-Water Temperature (C)]]*OO[[#This Row],[42]]</f>
        <v>1.0753506854235E-5</v>
      </c>
      <c r="AS202" s="10">
        <f>3/24000000*OO[[#This Row],[101 (01JUL1985 12:00:00)-Water Temperature (C)]]*OO[[#This Row],[43]]</f>
        <v>9.7988689835587488E-6</v>
      </c>
      <c r="AT202" s="10">
        <f>3/24000000*OO[[#This Row],[102 (01JUL1985 15:00:00)-Water Temperature (C)]]*OO[[#This Row],[44]]</f>
        <v>8.7842447997637502E-6</v>
      </c>
      <c r="AU202" s="10">
        <f>3/24000000*OO[[#This Row],[103 (01JUL1985 18:00:00)-Water Temperature (C)]]*OO[[#This Row],[45]]</f>
        <v>7.7237504657249982E-6</v>
      </c>
      <c r="AV202" s="10">
        <f>3/24000000*OO[[#This Row],[104 (01JUL1985 21:00:00)-Water Temperature (C)]]*OO[[#This Row],[46]]</f>
        <v>6.7008441841250005E-6</v>
      </c>
      <c r="AW202" s="10">
        <f>3/24000000*OO[[#This Row],[105 (02JUL1985 00:00:00)-Water Temperature (C)]]*OO[[#This Row],[47]]</f>
        <v>5.8218814542000005E-6</v>
      </c>
      <c r="AX202" s="10">
        <f>3/24000000*OO[[#This Row],[106 (02JUL1985 03:00:00)-Water Temperature (C)]]*OO[[#This Row],[48]]</f>
        <v>5.2229841470400003E-6</v>
      </c>
      <c r="AY202" s="10">
        <f>3/24000000*OO[[#This Row],[107 (02JUL1985 06:00:00)-Water Temperature (C)]]*OO[[#This Row],[49]]</f>
        <v>4.6840668483399996E-6</v>
      </c>
      <c r="AZ202" s="10">
        <f>3/24000000*OO[[#This Row],[108 (02JUL1985 09:00:00)-Water Temperature (C)]]*OO[[#This Row],[50]]</f>
        <v>4.1401545609712496E-6</v>
      </c>
      <c r="BA202" s="10">
        <f>3/24000000*OO[[#This Row],[109 (02JUL1985 12:00:00)-Water Temperature (C)]]*OO[[#This Row],[51]]</f>
        <v>3.5477631541874997E-6</v>
      </c>
      <c r="BB202" s="10">
        <f>3/24000000*OO[[#This Row],[110 (02JUL1985 15:00:00)-Water Temperature (C)]]*OO[[#This Row],[52]]</f>
        <v>2.8625733192419997E-6</v>
      </c>
      <c r="BC202" s="10">
        <f>3/24000000*OO[[#This Row],[111 (02JUL1985 18:00:00)-Water Temperature (C)]]*OO[[#This Row],[53]]</f>
        <v>2.1837022716752498E-6</v>
      </c>
      <c r="BD202" s="10">
        <f>3/24000000*OO[[#This Row],[112 (02JUL1985 21:00:00)-Water Temperature (C)]]*OO[[#This Row],[54]]</f>
        <v>1.6398895378466247E-6</v>
      </c>
      <c r="BE202" s="10">
        <f>3/24000000*OO[[#This Row],[113 (03JUL1985 00:00:00)-Water Temperature (C)]]*OO[[#This Row],[55]]</f>
        <v>1.2614779047324999E-6</v>
      </c>
      <c r="BF202" s="10">
        <f>3/24000000*OO[[#This Row],[114 (03JUL1985 03:00:00)-Water Temperature (C)]]*OO[[#This Row],[56]]</f>
        <v>1.043793471655E-6</v>
      </c>
      <c r="BG202" s="10">
        <f>3/24000000*OO[[#This Row],[115 (03JUL1985 06:00:00)-Water Temperature (C)]]*OO[[#This Row],[57]]</f>
        <v>9.1847457378299997E-7</v>
      </c>
      <c r="BH202" s="10">
        <f>3/24000000*OO[[#This Row],[116 (03JUL1985 09:00:00)-Water Temperature (C)]]*OO[[#This Row],[58]]</f>
        <v>8.4447847914937499E-7</v>
      </c>
      <c r="BI202" s="10">
        <f>3/24000000*OO[[#This Row],[117 (03JUL1985 12:00:00)-Water Temperature (C)]]*OO[[#This Row],[59]]</f>
        <v>7.9801309087499983E-7</v>
      </c>
      <c r="BJ202" s="10">
        <f>3/24000000*OO[[#This Row],[118 (03JUL1985 15:00:00)-Water Temperature (C)]]*OO[[#This Row],[60]]</f>
        <v>7.4843730925049996E-7</v>
      </c>
      <c r="BK202" s="10">
        <f>3/24000000*OO[[#This Row],[119 (03JUL1985 18:00:00)-Water Temperature (C)]]*OO[[#This Row],[61]]</f>
        <v>6.9308374368975003E-7</v>
      </c>
      <c r="BL202" s="10">
        <f>3/24000000*OO[[#This Row],[120 (03JUL1985 21:00:00)-Water Temperature (C)]]*OO[[#This Row],[62]]</f>
        <v>6.3776707922249996E-7</v>
      </c>
      <c r="BM202" s="10">
        <f>3/24000000*OO[[#This Row],[121 (04JUL1985 00:00:00)-Water Temperature (C)]]*OO[[#This Row],[63]]</f>
        <v>5.8760303277774997E-7</v>
      </c>
      <c r="BN202" s="10">
        <f>3/24000000*OO[[#This Row],[122 (04JUL1985 03:00:00)-Water Temperature (C)]]*OO[[#This Row],[64]]</f>
        <v>5.5595314407450006E-7</v>
      </c>
      <c r="BO202" s="10">
        <f>3/24000000*OO[[#This Row],[123 (04JUL1985 06:00:00)-Water Temperature (C)]]*OO[[#This Row],[65]]</f>
        <v>5.2879451717799999E-7</v>
      </c>
      <c r="BP202" s="10">
        <f>3/24000000*OO[[#This Row],[124 (04JUL1985 09:00:00)-Water Temperature (C)]]*OO[[#This Row],[66]]</f>
        <v>5.1132014505749998E-7</v>
      </c>
      <c r="BQ202" s="10">
        <f>3/24000000*OO[[#This Row],[125 (04JUL1985 12:00:00)-Water Temperature (C)]]*OO[[#This Row],[67]]</f>
        <v>4.9243683715187496E-7</v>
      </c>
      <c r="BR202" s="10">
        <f>3/24000000*OO[[#This Row],[126 (04JUL1985 15:00:00)-Water Temperature (C)]]*OO[[#This Row],[68]]</f>
        <v>4.7294058910612493E-7</v>
      </c>
      <c r="BS202" s="10">
        <f>3/24000000*OO[[#This Row],[127 (04JUL1985 18:00:00)-Water Temperature (C)]]*OO[[#This Row],[69]]</f>
        <v>4.5122974162749997E-7</v>
      </c>
      <c r="BT202" s="10">
        <f>3/24000000*OO[[#This Row],[128 (04JUL1985 21:00:00)-Water Temperature (C)]]*OO[[#This Row],[70]]</f>
        <v>4.2674237368812491E-7</v>
      </c>
      <c r="BU202" s="10">
        <f>3/24000000*OO[[#This Row],[129 (05JUL1985 00:00:00)-Water Temperature (C)]]*OO[[#This Row],[71]]</f>
        <v>4.0205309542800001E-7</v>
      </c>
      <c r="BV202" s="10">
        <f>3/24000000*OO[[#This Row],[130 (05JUL1985 03:00:00)-Water Temperature (C)]]*OO[[#This Row],[72]]</f>
        <v>3.8936507660774998E-7</v>
      </c>
      <c r="BW202" s="10">
        <f>3/24000000*OO[[#This Row],[131 (05JUL1985 06:00:00)-Water Temperature (C)]]*OO[[#This Row],[73]]</f>
        <v>3.7566744456937493E-7</v>
      </c>
      <c r="BX202" s="10">
        <f>3/24000000*OO[[#This Row],[132 (05JUL1985 09:00:00)-Water Temperature (C)]]*OO[[#This Row],[74]]</f>
        <v>3.6418886844874996E-7</v>
      </c>
      <c r="BY202" s="10">
        <f>3/24000000*OO[[#This Row],[133 (05JUL1985 12:00:00)-Water Temperature (C)]]*OO[[#This Row],[75]]</f>
        <v>3.5364390949125002E-7</v>
      </c>
      <c r="BZ202" s="10">
        <f>3/24000000*OO[[#This Row],[134 (05JUL1985 15:00:00)-Water Temperature (C)]]*OO[[#This Row],[76]]</f>
        <v>3.3907503413E-7</v>
      </c>
      <c r="CA202" s="10">
        <f>3/24000000*OO[[#This Row],[135 (05JUL1985 18:00:00)-Water Temperature (C)]]*OO[[#This Row],[77]]</f>
        <v>3.2035010367925E-7</v>
      </c>
      <c r="CB202" s="10">
        <f>3/24000000*OO[[#This Row],[136 (05JUL1985 21:00:00)-Water Temperature (C)]]*OO[[#This Row],[78]]</f>
        <v>3.0076797075650001E-7</v>
      </c>
      <c r="CC202" s="10">
        <f>3/24000000*OO[[#This Row],[137 (06JUL1985 00:00:00)-Water Temperature (C)]]*OO[[#This Row],[79]]</f>
        <v>2.8302592832999997E-7</v>
      </c>
      <c r="CD202" s="10">
        <f>3/24000000*OO[[#This Row],[138 (06JUL1985 03:00:00)-Water Temperature (C)]]*OO[[#This Row],[80]]</f>
        <v>2.7515229351679998E-7</v>
      </c>
      <c r="CE202" s="10">
        <f>3/24000000*OO[[#This Row],[139 (06JUL1985 06:00:00)-Water Temperature (C)]]*OO[[#This Row],[81]]</f>
        <v>2.6743606719536253E-7</v>
      </c>
      <c r="CF202" s="10">
        <f>3/24000000*OO[[#This Row],[140 (06JUL1985 09:00:00)-Water Temperature (C)]]*OO[[#This Row],[82]]</f>
        <v>2.6174743369899999E-7</v>
      </c>
      <c r="CG202" s="10">
        <f>3/24000000*OO[[#This Row],[141 (06JUL1985 12:00:00)-Water Temperature (C)]]*OO[[#This Row],[83]]</f>
        <v>2.6020311117154998E-7</v>
      </c>
      <c r="CH202" s="10">
        <f>3/24000000*OO[[#This Row],[142 (06JUL1985 15:00:00)-Water Temperature (C)]]*OO[[#This Row],[84]]</f>
        <v>2.5516868526359996E-7</v>
      </c>
      <c r="CI202" s="10">
        <f>3/24000000*OO[[#This Row],[143 (06JUL1985 18:00:00)-Water Temperature (C)]]*OO[[#This Row],[85]]</f>
        <v>2.4450775600320001E-7</v>
      </c>
      <c r="CJ202" s="10">
        <f>3/24000000*OO[[#This Row],[144 (06JUL1985 21:00:00)-Water Temperature (C)]]*OO[[#This Row],[86]]</f>
        <v>2.3264782555345001E-7</v>
      </c>
      <c r="CK202" s="10">
        <f>3/24000000*OO[[#This Row],[145 (07JUL1985 00:00:00)-Water Temperature (C)]]*OO[[#This Row],[87]]</f>
        <v>2.23328164885525E-7</v>
      </c>
      <c r="CL202" s="10">
        <f>3/24000000*OO[[#This Row],[146 (07JUL1985 03:00:00)-Water Temperature (C)]]*OO[[#This Row],[88]]</f>
        <v>2.2012341733289996E-7</v>
      </c>
      <c r="CM202" s="10">
        <f>3/24000000*OO[[#This Row],[147 (07JUL1985 06:00:00)-Water Temperature (C)]]*OO[[#This Row],[89]]</f>
        <v>2.1780310931517501E-7</v>
      </c>
      <c r="CN202" s="10">
        <f>3/24000000*OO[[#This Row],[148 (07JUL1985 09:00:00)-Water Temperature (C)]]*OO[[#This Row],[90]]</f>
        <v>2.1524964552288748E-7</v>
      </c>
      <c r="CO202" s="10">
        <f>3/24000000*OO[[#This Row],[149 (07JUL1985 12:00:00)-Water Temperature (C)]]*OO[[#This Row],[91]]</f>
        <v>2.1308506965551249E-7</v>
      </c>
      <c r="CP202" s="10">
        <f>3/24000000*OO[[#This Row],[150 (07JUL1985 15:00:00)-Water Temperature (C)]]*OO[[#This Row],[92]]</f>
        <v>2.0689942962324999E-7</v>
      </c>
      <c r="CQ202" s="10">
        <f>3/24000000*OO[[#This Row],[151 (07JUL1985 18:00:00)-Water Temperature (C)]]*OO[[#This Row],[93]]</f>
        <v>1.9730856796674999E-7</v>
      </c>
      <c r="CR202" s="10">
        <f>3/24000000*OO[[#This Row],[152 (07JUL1985 21:00:00)-Water Temperature (C)]]*OO[[#This Row],[94]]</f>
        <v>1.8637199967674999E-7</v>
      </c>
      <c r="CS202" s="10">
        <f>3/24000000*OO[[#This Row],[153 (08JUL1985 00:00:00)-Water Temperature (C)]]*OO[[#This Row],[95]]</f>
        <v>1.7565685278391252E-7</v>
      </c>
      <c r="CT202" s="10">
        <f>3/24000000*OO[[#This Row],[154 (08JUL1985 03:00:00)-Water Temperature (C)]]*OO[[#This Row],[96]]</f>
        <v>1.674298891623375E-7</v>
      </c>
      <c r="CU202" s="10">
        <f>3/24000000*OO[[#This Row],[155 (08JUL1985 06:00:00)-Water Temperature (C)]]*OO[[#This Row],[97]]</f>
        <v>1.6295827342080002E-7</v>
      </c>
      <c r="CV202" s="10">
        <f>3/24000000*OO[[#This Row],[156 (08JUL1985 09:00:00)-Water Temperature (C)]]*OO[[#This Row],[98]]</f>
        <v>1.5854695587624999E-7</v>
      </c>
      <c r="CW202" s="10">
        <f>3/24000000*OO[[#This Row],[157 (08JUL1985 12:00:00)-Water Temperature (C)]]*OO[[#This Row],[99]]</f>
        <v>1.5437529786562497E-7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1.5596424388757727E-40</v>
      </c>
      <c r="K203" s="10">
        <f>3/24*OO[[#This Row],[67 (27JUN1985 06:00:00)-Water Temperature (C)]]*OO[[#This Row],[9]]/SUM(OO[9])</f>
        <v>1.1046294022617474E-28</v>
      </c>
      <c r="L203" s="10">
        <f>3/24*OO[[#This Row],[68 (27JUN1985 09:00:00)-Water Temperature (C)]]*OO[[#This Row],[10]]/SUM(OO[10])</f>
        <v>2.7156630175157831E-17</v>
      </c>
      <c r="M203" s="10">
        <f>3/24*OO[[#This Row],[69 (27JUN1985 12:00:00)-Water Temperature (C)]]*OO[[#This Row],[11]]/SUM(OO[11])</f>
        <v>6.6260076826292659E-10</v>
      </c>
      <c r="N203" s="10">
        <f>3/24*OO[[#This Row],[70 (27JUN1985 15:00:00)-Water Temperature (C)]]*OO[[#This Row],[12]]/SUM(OO[12])</f>
        <v>8.4814162030934794E-7</v>
      </c>
      <c r="O203" s="10">
        <f>3/24*OO[[#This Row],[71 (27JUN1985 18:00:00)-Water Temperature (C)]]*OO[[#This Row],[13]]/SUM(OO[13])</f>
        <v>8.6549174406455777E-5</v>
      </c>
      <c r="P203" s="10">
        <f>3/24*OO[[#This Row],[72 (27JUN1985 21:00:00)-Water Temperature (C)]]*OO[[#This Row],[14]]/SUM(OO[14])</f>
        <v>1.7308450822808765E-3</v>
      </c>
      <c r="Q203" s="10">
        <f>3/24*OO[[#This Row],[73 (28JUN1985 00:00:00)-Water Temperature (C)]]*OO[[#This Row],[15]]/SUM(OO[15])</f>
        <v>1.0497277620974852E-2</v>
      </c>
      <c r="R203" s="10">
        <f>3/24*OO[[#This Row],[74 (28JUN1985 03:00:00)-Water Temperature (C)]]*OO[[#This Row],[16]]/SUM(OO[16])</f>
        <v>2.5086652251491162E-2</v>
      </c>
      <c r="S203" s="10">
        <f>3/24*OO[[#This Row],[75 (28JUN1985 06:00:00)-Water Temperature (C)]]*OO[[#This Row],[17]]/SUM(OO[17])</f>
        <v>2.822111852746512E-2</v>
      </c>
      <c r="T203" s="10">
        <f>3/24*OO[[#This Row],[76 (28JUN1985 09:00:00)-Water Temperature (C)]]*OO[[#This Row],[18]]/SUM(OO[18])</f>
        <v>1.7104444568101437E-2</v>
      </c>
      <c r="U203" s="10">
        <f>3/24*OO[[#This Row],[77 (28JUN1985 12:00:00)-Water Temperature (C)]]*OO[[#This Row],[19]]/SUM(OO[19])</f>
        <v>6.2190864607920742E-3</v>
      </c>
      <c r="V203" s="10">
        <f>3/24000000*OO[[#This Row],[78 (28JUN1985 15:00:00)-Water Temperature (C)]]*OO[[#This Row],[20]]</f>
        <v>1.4876227512819998E-3</v>
      </c>
      <c r="W203" s="10">
        <f>3/24000000*OO[[#This Row],[79 (28JUN1985 18:00:00)-Water Temperature (C)]]*OO[[#This Row],[21]]</f>
        <v>2.7237920032225E-4</v>
      </c>
      <c r="X203" s="10">
        <f>3/24000000*OO[[#This Row],[80 (28JUN1985 21:00:00)-Water Temperature (C)]]*OO[[#This Row],[22]]</f>
        <v>5.4211406126474986E-5</v>
      </c>
      <c r="Y203" s="10">
        <f>3/24000000*OO[[#This Row],[81 (29JUN1985 00:00:00)-Water Temperature (C)]]*OO[[#This Row],[23]]</f>
        <v>2.419422450111375E-5</v>
      </c>
      <c r="Z203" s="10">
        <f>3/24000000*OO[[#This Row],[82 (29JUN1985 03:00:00)-Water Temperature (C)]]*OO[[#This Row],[24]]</f>
        <v>2.2021609947120001E-5</v>
      </c>
      <c r="AA203" s="10">
        <f>3/24000000*OO[[#This Row],[83 (29JUN1985 06:00:00)-Water Temperature (C)]]*OO[[#This Row],[25]]</f>
        <v>2.3168315504908751E-5</v>
      </c>
      <c r="AB203" s="10">
        <f>3/24000000*OO[[#This Row],[84 (29JUN1985 09:00:00)-Water Temperature (C)]]*OO[[#This Row],[26]]</f>
        <v>2.3540255851437501E-5</v>
      </c>
      <c r="AC203" s="10">
        <f>3/24000000*OO[[#This Row],[85 (29JUN1985 12:00:00)-Water Temperature (C)]]*OO[[#This Row],[27]]</f>
        <v>2.2693555718377498E-5</v>
      </c>
      <c r="AD203" s="10">
        <f>3/24000000*OO[[#This Row],[86 (29JUN1985 15:00:00)-Water Temperature (C)]]*OO[[#This Row],[28]]</f>
        <v>2.0752801709572498E-5</v>
      </c>
      <c r="AE203" s="10">
        <f>3/24000000*OO[[#This Row],[88 (29JUN1985 21:00:00)-Water Temperature (C)]]*OO[[#This Row],[30]]</f>
        <v>1.6367058412312501E-5</v>
      </c>
      <c r="AF203" s="10">
        <f>3/24000000*OO[[#This Row],[88 (29JUN1985 21:00:00)-Water Temperature (C)]]*OO[[#This Row],[30]]</f>
        <v>1.6367058412312501E-5</v>
      </c>
      <c r="AG203" s="10">
        <f>3/24000000*OO[[#This Row],[89 (30JUN1985 00:00:00)-Water Temperature (C)]]*OO[[#This Row],[31]]</f>
        <v>1.4468102031003749E-5</v>
      </c>
      <c r="AH203" s="10">
        <f>3/24000000*OO[[#This Row],[90 (30JUN1985 03:00:00)-Water Temperature (C)]]*OO[[#This Row],[32]]</f>
        <v>1.3092271817483751E-5</v>
      </c>
      <c r="AI203" s="10">
        <f>3/24000000*OO[[#This Row],[91 (30JUN1985 06:00:00)-Water Temperature (C)]]*OO[[#This Row],[33]]</f>
        <v>1.1978805144442499E-5</v>
      </c>
      <c r="AJ203" s="10">
        <f>3/24000000*OO[[#This Row],[92 (30JUN1985 09:00:00)-Water Temperature (C)]]*OO[[#This Row],[34]]</f>
        <v>1.10109567273E-5</v>
      </c>
      <c r="AK203" s="10">
        <f>3/24000000*OO[[#This Row],[93 (30JUN1985 12:00:00)-Water Temperature (C)]]*OO[[#This Row],[35]]</f>
        <v>1.0048259848050001E-5</v>
      </c>
      <c r="AL203" s="10">
        <f>3/24000000*OO[[#This Row],[94 (30JUN1985 15:00:00)-Water Temperature (C)]]*OO[[#This Row],[36]]</f>
        <v>8.9552286838949998E-6</v>
      </c>
      <c r="AM203" s="10">
        <f>3/24000000*OO[[#This Row],[95 (30JUN1985 18:00:00)-Water Temperature (C)]]*OO[[#This Row],[37]]</f>
        <v>7.8361113341974993E-6</v>
      </c>
      <c r="AN203" s="10">
        <f>3/24000000*OO[[#This Row],[96 (30JUN1985 21:00:00)-Water Temperature (C)]]*OO[[#This Row],[38]]</f>
        <v>6.8358605099399997E-6</v>
      </c>
      <c r="AO203" s="10">
        <f>3/24000000*OO[[#This Row],[97 (01JUL1985 00:00:00)-Water Temperature (C)]]*OO[[#This Row],[39]]</f>
        <v>6.0108337792000014E-6</v>
      </c>
      <c r="AP203" s="10">
        <f>3/24000000*OO[[#This Row],[98 (01JUL1985 03:00:00)-Water Temperature (C)]]*OO[[#This Row],[40]]</f>
        <v>5.4976869899824998E-6</v>
      </c>
      <c r="AQ203" s="10">
        <f>3/24000000*OO[[#This Row],[99 (01JUL1985 06:00:00)-Water Temperature (C)]]*OO[[#This Row],[41]]</f>
        <v>5.0481506852699993E-6</v>
      </c>
      <c r="AR203" s="10">
        <f>3/24000000*OO[[#This Row],[100 (01JUL1985 09:00:00)-Water Temperature (C)]]*OO[[#This Row],[42]]</f>
        <v>4.6423781013962495E-6</v>
      </c>
      <c r="AS203" s="10">
        <f>3/24000000*OO[[#This Row],[101 (01JUL1985 12:00:00)-Water Temperature (C)]]*OO[[#This Row],[43]]</f>
        <v>4.2378030058350001E-6</v>
      </c>
      <c r="AT203" s="10">
        <f>3/24000000*OO[[#This Row],[102 (01JUL1985 15:00:00)-Water Temperature (C)]]*OO[[#This Row],[44]]</f>
        <v>3.8077533811762497E-6</v>
      </c>
      <c r="AU203" s="10">
        <f>3/24000000*OO[[#This Row],[103 (01JUL1985 18:00:00)-Water Temperature (C)]]*OO[[#This Row],[45]]</f>
        <v>3.3559968440625001E-6</v>
      </c>
      <c r="AV203" s="10">
        <f>3/24000000*OO[[#This Row],[104 (01JUL1985 21:00:00)-Water Temperature (C)]]*OO[[#This Row],[46]]</f>
        <v>2.9175719040812499E-6</v>
      </c>
      <c r="AW203" s="10">
        <f>3/24000000*OO[[#This Row],[105 (02JUL1985 00:00:00)-Water Temperature (C)]]*OO[[#This Row],[47]]</f>
        <v>2.5381805887106251E-6</v>
      </c>
      <c r="AX203" s="10">
        <f>3/24000000*OO[[#This Row],[106 (02JUL1985 03:00:00)-Water Temperature (C)]]*OO[[#This Row],[48]]</f>
        <v>2.2789168436561245E-6</v>
      </c>
      <c r="AY203" s="10">
        <f>3/24000000*OO[[#This Row],[107 (02JUL1985 06:00:00)-Water Temperature (C)]]*OO[[#This Row],[49]]</f>
        <v>2.0451668979490001E-6</v>
      </c>
      <c r="AZ203" s="10">
        <f>3/24000000*OO[[#This Row],[108 (02JUL1985 09:00:00)-Water Temperature (C)]]*OO[[#This Row],[50]]</f>
        <v>1.810259562191625E-6</v>
      </c>
      <c r="BA203" s="10">
        <f>3/24000000*OO[[#This Row],[109 (02JUL1985 12:00:00)-Water Temperature (C)]]*OO[[#This Row],[51]]</f>
        <v>1.5547760721599998E-6</v>
      </c>
      <c r="BB203" s="10">
        <f>3/24000000*OO[[#This Row],[110 (02JUL1985 15:00:00)-Water Temperature (C)]]*OO[[#This Row],[52]]</f>
        <v>1.2580332761354999E-6</v>
      </c>
      <c r="BC203" s="10">
        <f>3/24000000*OO[[#This Row],[111 (02JUL1985 18:00:00)-Water Temperature (C)]]*OO[[#This Row],[53]]</f>
        <v>9.6156671141812498E-7</v>
      </c>
      <c r="BD203" s="10">
        <f>3/24000000*OO[[#This Row],[112 (02JUL1985 21:00:00)-Water Temperature (C)]]*OO[[#This Row],[54]]</f>
        <v>7.2226249541224994E-7</v>
      </c>
      <c r="BE203" s="10">
        <f>3/24000000*OO[[#This Row],[113 (03JUL1985 00:00:00)-Water Temperature (C)]]*OO[[#This Row],[55]]</f>
        <v>5.54575391841E-7</v>
      </c>
      <c r="BF203" s="10">
        <f>3/24000000*OO[[#This Row],[114 (03JUL1985 03:00:00)-Water Temperature (C)]]*OO[[#This Row],[56]]</f>
        <v>4.5759491961462507E-7</v>
      </c>
      <c r="BG203" s="10">
        <f>3/24000000*OO[[#This Row],[115 (03JUL1985 06:00:00)-Water Temperature (C)]]*OO[[#This Row],[57]]</f>
        <v>4.0145768839799995E-7</v>
      </c>
      <c r="BH203" s="10">
        <f>3/24000000*OO[[#This Row],[116 (03JUL1985 09:00:00)-Water Temperature (C)]]*OO[[#This Row],[58]]</f>
        <v>3.6825681815299997E-7</v>
      </c>
      <c r="BI203" s="10">
        <f>3/24000000*OO[[#This Row],[117 (03JUL1985 12:00:00)-Water Temperature (C)]]*OO[[#This Row],[59]]</f>
        <v>3.4757024125949999E-7</v>
      </c>
      <c r="BJ203" s="10">
        <f>3/24000000*OO[[#This Row],[118 (03JUL1985 15:00:00)-Water Temperature (C)]]*OO[[#This Row],[60]]</f>
        <v>3.2589019721733747E-7</v>
      </c>
      <c r="BK203" s="10">
        <f>3/24000000*OO[[#This Row],[119 (03JUL1985 18:00:00)-Water Temperature (C)]]*OO[[#This Row],[61]]</f>
        <v>3.0186851543940004E-7</v>
      </c>
      <c r="BL203" s="10">
        <f>3/24000000*OO[[#This Row],[120 (03JUL1985 21:00:00)-Water Temperature (C)]]*OO[[#This Row],[62]]</f>
        <v>2.7787378259882502E-7</v>
      </c>
      <c r="BM203" s="10">
        <f>3/24000000*OO[[#This Row],[121 (04JUL1985 00:00:00)-Water Temperature (C)]]*OO[[#This Row],[63]]</f>
        <v>2.5600751027702503E-7</v>
      </c>
      <c r="BN203" s="10">
        <f>3/24000000*OO[[#This Row],[122 (04JUL1985 03:00:00)-Water Temperature (C)]]*OO[[#This Row],[64]]</f>
        <v>2.4211483584881252E-7</v>
      </c>
      <c r="BO203" s="10">
        <f>3/24000000*OO[[#This Row],[123 (04JUL1985 06:00:00)-Water Temperature (C)]]*OO[[#This Row],[65]]</f>
        <v>2.30121649156875E-7</v>
      </c>
      <c r="BP203" s="10">
        <f>3/24000000*OO[[#This Row],[124 (04JUL1985 09:00:00)-Water Temperature (C)]]*OO[[#This Row],[66]]</f>
        <v>2.2238825243262497E-7</v>
      </c>
      <c r="BQ203" s="10">
        <f>3/24000000*OO[[#This Row],[125 (04JUL1985 12:00:00)-Water Temperature (C)]]*OO[[#This Row],[67]]</f>
        <v>2.1413879677469997E-7</v>
      </c>
      <c r="BR203" s="10">
        <f>3/24000000*OO[[#This Row],[126 (04JUL1985 15:00:00)-Water Temperature (C)]]*OO[[#This Row],[68]]</f>
        <v>2.0573809172166249E-7</v>
      </c>
      <c r="BS203" s="10">
        <f>3/24000000*OO[[#This Row],[127 (04JUL1985 18:00:00)-Water Temperature (C)]]*OO[[#This Row],[69]]</f>
        <v>1.9642879415683748E-7</v>
      </c>
      <c r="BT203" s="10">
        <f>3/24000000*OO[[#This Row],[128 (04JUL1985 21:00:00)-Water Temperature (C)]]*OO[[#This Row],[70]]</f>
        <v>1.8582147067769999E-7</v>
      </c>
      <c r="BU203" s="10">
        <f>3/24000000*OO[[#This Row],[129 (05JUL1985 00:00:00)-Water Temperature (C)]]*OO[[#This Row],[71]]</f>
        <v>1.7506470582931249E-7</v>
      </c>
      <c r="BV203" s="10">
        <f>3/24000000*OO[[#This Row],[130 (05JUL1985 03:00:00)-Water Temperature (C)]]*OO[[#This Row],[72]]</f>
        <v>1.6946874452624999E-7</v>
      </c>
      <c r="BW203" s="10">
        <f>3/24000000*OO[[#This Row],[131 (05JUL1985 06:00:00)-Water Temperature (C)]]*OO[[#This Row],[73]]</f>
        <v>1.6343766932025E-7</v>
      </c>
      <c r="BX203" s="10">
        <f>3/24000000*OO[[#This Row],[132 (05JUL1985 09:00:00)-Water Temperature (C)]]*OO[[#This Row],[74]]</f>
        <v>1.583879447534E-7</v>
      </c>
      <c r="BY203" s="10">
        <f>3/24000000*OO[[#This Row],[133 (05JUL1985 12:00:00)-Water Temperature (C)]]*OO[[#This Row],[75]]</f>
        <v>1.5378758910099999E-7</v>
      </c>
      <c r="BZ203" s="10">
        <f>3/24000000*OO[[#This Row],[134 (05JUL1985 15:00:00)-Water Temperature (C)]]*OO[[#This Row],[76]]</f>
        <v>1.4748294953183748E-7</v>
      </c>
      <c r="CA203" s="10">
        <f>3/24000000*OO[[#This Row],[135 (05JUL1985 18:00:00)-Water Temperature (C)]]*OO[[#This Row],[77]]</f>
        <v>1.39394396408025E-7</v>
      </c>
      <c r="CB203" s="10">
        <f>3/24000000*OO[[#This Row],[136 (05JUL1985 21:00:00)-Water Temperature (C)]]*OO[[#This Row],[78]]</f>
        <v>1.309196750488E-7</v>
      </c>
      <c r="CC203" s="10">
        <f>3/24000000*OO[[#This Row],[137 (06JUL1985 00:00:00)-Water Temperature (C)]]*OO[[#This Row],[79]]</f>
        <v>1.2321794505259998E-7</v>
      </c>
      <c r="CD203" s="10">
        <f>3/24000000*OO[[#This Row],[138 (06JUL1985 03:00:00)-Water Temperature (C)]]*OO[[#This Row],[80]]</f>
        <v>1.1977984855515001E-7</v>
      </c>
      <c r="CE203" s="10">
        <f>3/24000000*OO[[#This Row],[139 (06JUL1985 06:00:00)-Water Temperature (C)]]*OO[[#This Row],[81]]</f>
        <v>1.1638489409554999E-7</v>
      </c>
      <c r="CF203" s="10">
        <f>3/24000000*OO[[#This Row],[140 (06JUL1985 09:00:00)-Water Temperature (C)]]*OO[[#This Row],[82]]</f>
        <v>1.1384525501405001E-7</v>
      </c>
      <c r="CG203" s="10">
        <f>3/24000000*OO[[#This Row],[141 (06JUL1985 12:00:00)-Water Temperature (C)]]*OO[[#This Row],[83]]</f>
        <v>1.13127122491925E-7</v>
      </c>
      <c r="CH203" s="10">
        <f>3/24000000*OO[[#This Row],[142 (06JUL1985 15:00:00)-Water Temperature (C)]]*OO[[#This Row],[84]]</f>
        <v>1.109362880142E-7</v>
      </c>
      <c r="CI203" s="10">
        <f>3/24000000*OO[[#This Row],[143 (06JUL1985 18:00:00)-Water Temperature (C)]]*OO[[#This Row],[85]]</f>
        <v>1.063215281907E-7</v>
      </c>
      <c r="CJ203" s="10">
        <f>3/24000000*OO[[#This Row],[144 (06JUL1985 21:00:00)-Water Temperature (C)]]*OO[[#This Row],[86]]</f>
        <v>1.0119551570842501E-7</v>
      </c>
      <c r="CK203" s="10">
        <f>3/24000000*OO[[#This Row],[145 (07JUL1985 00:00:00)-Water Temperature (C)]]*OO[[#This Row],[87]]</f>
        <v>9.7154640802499981E-8</v>
      </c>
      <c r="CL203" s="10">
        <f>3/24000000*OO[[#This Row],[146 (07JUL1985 03:00:00)-Water Temperature (C)]]*OO[[#This Row],[88]]</f>
        <v>9.5765321808000012E-8</v>
      </c>
      <c r="CM203" s="10">
        <f>3/24000000*OO[[#This Row],[147 (07JUL1985 06:00:00)-Water Temperature (C)]]*OO[[#This Row],[89]]</f>
        <v>9.4728968956599998E-8</v>
      </c>
      <c r="CN203" s="10">
        <f>3/24000000*OO[[#This Row],[148 (07JUL1985 09:00:00)-Water Temperature (C)]]*OO[[#This Row],[90]]</f>
        <v>9.3579073757700003E-8</v>
      </c>
      <c r="CO203" s="10">
        <f>3/24000000*OO[[#This Row],[149 (07JUL1985 12:00:00)-Water Temperature (C)]]*OO[[#This Row],[91]]</f>
        <v>9.2633247686200001E-8</v>
      </c>
      <c r="CP203" s="10">
        <f>3/24000000*OO[[#This Row],[150 (07JUL1985 15:00:00)-Water Temperature (C)]]*OO[[#This Row],[92]]</f>
        <v>8.9977652592187503E-8</v>
      </c>
      <c r="CQ203" s="10">
        <f>3/24000000*OO[[#This Row],[151 (07JUL1985 18:00:00)-Water Temperature (C)]]*OO[[#This Row],[93]]</f>
        <v>8.5865050463924992E-8</v>
      </c>
      <c r="CR203" s="10">
        <f>3/24000000*OO[[#This Row],[152 (07JUL1985 21:00:00)-Water Temperature (C)]]*OO[[#This Row],[94]]</f>
        <v>8.1148157387549992E-8</v>
      </c>
      <c r="CS203" s="10">
        <f>3/24000000*OO[[#This Row],[153 (08JUL1985 00:00:00)-Water Temperature (C)]]*OO[[#This Row],[95]]</f>
        <v>7.6491185489699991E-8</v>
      </c>
      <c r="CT203" s="10">
        <f>3/24000000*OO[[#This Row],[154 (08JUL1985 03:00:00)-Water Temperature (C)]]*OO[[#This Row],[96]]</f>
        <v>7.2897148150474995E-8</v>
      </c>
      <c r="CU203" s="10">
        <f>3/24000000*OO[[#This Row],[155 (08JUL1985 06:00:00)-Water Temperature (C)]]*OO[[#This Row],[97]]</f>
        <v>7.0917740669637497E-8</v>
      </c>
      <c r="CV203" s="10">
        <f>3/24000000*OO[[#This Row],[156 (08JUL1985 09:00:00)-Water Temperature (C)]]*OO[[#This Row],[98]]</f>
        <v>6.8961184680375016E-8</v>
      </c>
      <c r="CW203" s="10">
        <f>3/24000000*OO[[#This Row],[157 (08JUL1985 12:00:00)-Water Temperature (C)]]*OO[[#This Row],[99]]</f>
        <v>6.71550195164E-8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4.1672612622593832E-41</v>
      </c>
      <c r="K204" s="10">
        <f>3/24*OO[[#This Row],[67 (27JUN1985 06:00:00)-Water Temperature (C)]]*OO[[#This Row],[9]]/SUM(OO[9])</f>
        <v>2.9347718055437486E-29</v>
      </c>
      <c r="L204" s="10">
        <f>3/24*OO[[#This Row],[68 (27JUN1985 09:00:00)-Water Temperature (C)]]*OO[[#This Row],[10]]/SUM(OO[10])</f>
        <v>7.863783095522645E-18</v>
      </c>
      <c r="M204" s="10">
        <f>3/24*OO[[#This Row],[69 (27JUN1985 12:00:00)-Water Temperature (C)]]*OO[[#This Row],[11]]/SUM(OO[11])</f>
        <v>2.5881331966988593E-10</v>
      </c>
      <c r="N204" s="10">
        <f>3/24*OO[[#This Row],[70 (27JUN1985 15:00:00)-Water Temperature (C)]]*OO[[#This Row],[12]]/SUM(OO[12])</f>
        <v>3.4864814233676217E-7</v>
      </c>
      <c r="O204" s="10">
        <f>3/24*OO[[#This Row],[71 (27JUN1985 18:00:00)-Water Temperature (C)]]*OO[[#This Row],[13]]/SUM(OO[13])</f>
        <v>3.6659238644010419E-5</v>
      </c>
      <c r="P204" s="10">
        <f>3/24*OO[[#This Row],[72 (27JUN1985 21:00:00)-Water Temperature (C)]]*OO[[#This Row],[14]]/SUM(OO[14])</f>
        <v>7.4952180917368873E-4</v>
      </c>
      <c r="Q204" s="10">
        <f>3/24*OO[[#This Row],[73 (28JUN1985 00:00:00)-Water Temperature (C)]]*OO[[#This Row],[15]]/SUM(OO[15])</f>
        <v>4.6264273023966743E-3</v>
      </c>
      <c r="R204" s="10">
        <f>3/24*OO[[#This Row],[74 (28JUN1985 03:00:00)-Water Temperature (C)]]*OO[[#This Row],[16]]/SUM(OO[16])</f>
        <v>1.1223315815739288E-2</v>
      </c>
      <c r="S204" s="10">
        <f>3/24*OO[[#This Row],[75 (28JUN1985 06:00:00)-Water Temperature (C)]]*OO[[#This Row],[17]]/SUM(OO[17])</f>
        <v>1.2787799762930334E-2</v>
      </c>
      <c r="T204" s="10">
        <f>3/24*OO[[#This Row],[76 (28JUN1985 09:00:00)-Water Temperature (C)]]*OO[[#This Row],[18]]/SUM(OO[18])</f>
        <v>7.8366260306419969E-3</v>
      </c>
      <c r="U204" s="10">
        <f>3/24*OO[[#This Row],[77 (28JUN1985 12:00:00)-Water Temperature (C)]]*OO[[#This Row],[19]]/SUM(OO[19])</f>
        <v>2.8764773867408079E-3</v>
      </c>
      <c r="V204" s="10">
        <f>3/24000000*OO[[#This Row],[78 (28JUN1985 15:00:00)-Water Temperature (C)]]*OO[[#This Row],[20]]</f>
        <v>6.9351993235387496E-4</v>
      </c>
      <c r="W204" s="10">
        <f>3/24000000*OO[[#This Row],[79 (28JUN1985 18:00:00)-Water Temperature (C)]]*OO[[#This Row],[21]]</f>
        <v>1.276571590243125E-4</v>
      </c>
      <c r="X204" s="10">
        <f>3/24000000*OO[[#This Row],[80 (28JUN1985 21:00:00)-Water Temperature (C)]]*OO[[#This Row],[22]]</f>
        <v>2.532041488300125E-5</v>
      </c>
      <c r="Y204" s="10">
        <f>3/24000000*OO[[#This Row],[81 (29JUN1985 00:00:00)-Water Temperature (C)]]*OO[[#This Row],[23]]</f>
        <v>1.115769483619375E-5</v>
      </c>
      <c r="Z204" s="10">
        <f>3/24000000*OO[[#This Row],[82 (29JUN1985 03:00:00)-Water Temperature (C)]]*OO[[#This Row],[24]]</f>
        <v>1.0129079837318748E-5</v>
      </c>
      <c r="AA204" s="10">
        <f>3/24000000*OO[[#This Row],[83 (29JUN1985 06:00:00)-Water Temperature (C)]]*OO[[#This Row],[25]]</f>
        <v>1.068983043163E-5</v>
      </c>
      <c r="AB204" s="10">
        <f>3/24000000*OO[[#This Row],[84 (29JUN1985 09:00:00)-Water Temperature (C)]]*OO[[#This Row],[26]]</f>
        <v>1.090833399714E-5</v>
      </c>
      <c r="AC204" s="10">
        <f>3/24000000*OO[[#This Row],[85 (29JUN1985 12:00:00)-Water Temperature (C)]]*OO[[#This Row],[27]]</f>
        <v>1.05713300553E-5</v>
      </c>
      <c r="AD204" s="10">
        <f>3/24000000*OO[[#This Row],[86 (29JUN1985 15:00:00)-Water Temperature (C)]]*OO[[#This Row],[28]]</f>
        <v>9.7204669878487509E-6</v>
      </c>
      <c r="AE204" s="10">
        <f>3/24000000*OO[[#This Row],[88 (29JUN1985 21:00:00)-Water Temperature (C)]]*OO[[#This Row],[30]]</f>
        <v>7.7518548337912493E-6</v>
      </c>
      <c r="AF204" s="10">
        <f>3/24000000*OO[[#This Row],[88 (29JUN1985 21:00:00)-Water Temperature (C)]]*OO[[#This Row],[30]]</f>
        <v>7.7518548337912493E-6</v>
      </c>
      <c r="AG204" s="10">
        <f>3/24000000*OO[[#This Row],[89 (30JUN1985 00:00:00)-Water Temperature (C)]]*OO[[#This Row],[31]]</f>
        <v>6.8847127056150011E-6</v>
      </c>
      <c r="AH204" s="10">
        <f>3/24000000*OO[[#This Row],[90 (30JUN1985 03:00:00)-Water Temperature (C)]]*OO[[#This Row],[32]]</f>
        <v>6.2548965046124989E-6</v>
      </c>
      <c r="AI204" s="10">
        <f>3/24000000*OO[[#This Row],[91 (30JUN1985 06:00:00)-Water Temperature (C)]]*OO[[#This Row],[33]]</f>
        <v>5.7467833009474993E-6</v>
      </c>
      <c r="AJ204" s="10">
        <f>3/24000000*OO[[#This Row],[92 (30JUN1985 09:00:00)-Water Temperature (C)]]*OO[[#This Row],[34]]</f>
        <v>5.3065569339074989E-6</v>
      </c>
      <c r="AK204" s="10">
        <f>3/24000000*OO[[#This Row],[93 (30JUN1985 12:00:00)-Water Temperature (C)]]*OO[[#This Row],[35]]</f>
        <v>4.8669038863087493E-6</v>
      </c>
      <c r="AL204" s="10">
        <f>3/24000000*OO[[#This Row],[94 (30JUN1985 15:00:00)-Water Temperature (C)]]*OO[[#This Row],[36]]</f>
        <v>4.3597980943524998E-6</v>
      </c>
      <c r="AM204" s="10">
        <f>3/24000000*OO[[#This Row],[95 (30JUN1985 18:00:00)-Water Temperature (C)]]*OO[[#This Row],[37]]</f>
        <v>3.8350415817999994E-6</v>
      </c>
      <c r="AN204" s="10">
        <f>3/24000000*OO[[#This Row],[96 (30JUN1985 21:00:00)-Water Temperature (C)]]*OO[[#This Row],[38]]</f>
        <v>3.3603232276125E-6</v>
      </c>
      <c r="AO204" s="10">
        <f>3/24000000*OO[[#This Row],[97 (01JUL1985 00:00:00)-Water Temperature (C)]]*OO[[#This Row],[39]]</f>
        <v>2.9676017969325002E-6</v>
      </c>
      <c r="AP204" s="10">
        <f>3/24000000*OO[[#This Row],[98 (01JUL1985 03:00:00)-Water Temperature (C)]]*OO[[#This Row],[40]]</f>
        <v>2.7268694757900001E-6</v>
      </c>
      <c r="AQ204" s="10">
        <f>3/24000000*OO[[#This Row],[99 (01JUL1985 06:00:00)-Water Temperature (C)]]*OO[[#This Row],[41]]</f>
        <v>2.5154693086299997E-6</v>
      </c>
      <c r="AR204" s="10">
        <f>3/24000000*OO[[#This Row],[100 (01JUL1985 09:00:00)-Water Temperature (C)]]*OO[[#This Row],[42]]</f>
        <v>2.3239612458870002E-6</v>
      </c>
      <c r="AS204" s="10">
        <f>3/24000000*OO[[#This Row],[101 (01JUL1985 12:00:00)-Water Temperature (C)]]*OO[[#This Row],[43]]</f>
        <v>2.1311064339912498E-6</v>
      </c>
      <c r="AT204" s="10">
        <f>3/24000000*OO[[#This Row],[102 (01JUL1985 15:00:00)-Water Temperature (C)]]*OO[[#This Row],[44]]</f>
        <v>1.9232094604559998E-6</v>
      </c>
      <c r="AU204" s="10">
        <f>3/24000000*OO[[#This Row],[103 (01JUL1985 18:00:00)-Water Temperature (C)]]*OO[[#This Row],[45]]</f>
        <v>1.7018411964537499E-6</v>
      </c>
      <c r="AV204" s="10">
        <f>3/24000000*OO[[#This Row],[104 (01JUL1985 21:00:00)-Water Temperature (C)]]*OO[[#This Row],[46]]</f>
        <v>1.4846600880825E-6</v>
      </c>
      <c r="AW204" s="10">
        <f>3/24000000*OO[[#This Row],[105 (02JUL1985 00:00:00)-Water Temperature (C)]]*OO[[#This Row],[47]]</f>
        <v>1.2949877715780001E-6</v>
      </c>
      <c r="AX204" s="10">
        <f>3/24000000*OO[[#This Row],[106 (02JUL1985 03:00:00)-Water Temperature (C)]]*OO[[#This Row],[48]]</f>
        <v>1.1651292684582499E-6</v>
      </c>
      <c r="AY204" s="10">
        <f>3/24000000*OO[[#This Row],[107 (02JUL1985 06:00:00)-Water Temperature (C)]]*OO[[#This Row],[49]]</f>
        <v>1.0476010363079999E-6</v>
      </c>
      <c r="AZ204" s="10">
        <f>3/24000000*OO[[#This Row],[108 (02JUL1985 09:00:00)-Water Temperature (C)]]*OO[[#This Row],[50]]</f>
        <v>9.2894113537200008E-7</v>
      </c>
      <c r="BA204" s="10">
        <f>3/24000000*OO[[#This Row],[109 (02JUL1985 12:00:00)-Water Temperature (C)]]*OO[[#This Row],[51]]</f>
        <v>7.9940969934249995E-7</v>
      </c>
      <c r="BB204" s="10">
        <f>3/24000000*OO[[#This Row],[110 (02JUL1985 15:00:00)-Water Temperature (C)]]*OO[[#This Row],[52]]</f>
        <v>6.4820164608599993E-7</v>
      </c>
      <c r="BC204" s="10">
        <f>3/24000000*OO[[#This Row],[111 (02JUL1985 18:00:00)-Water Temperature (C)]]*OO[[#This Row],[53]]</f>
        <v>4.9614418131249996E-7</v>
      </c>
      <c r="BD204" s="10">
        <f>3/24000000*OO[[#This Row],[112 (02JUL1985 21:00:00)-Water Temperature (C)]]*OO[[#This Row],[54]]</f>
        <v>3.7282513708137501E-7</v>
      </c>
      <c r="BE204" s="10">
        <f>3/24000000*OO[[#This Row],[113 (03JUL1985 00:00:00)-Water Temperature (C)]]*OO[[#This Row],[55]]</f>
        <v>2.8605775415389997E-7</v>
      </c>
      <c r="BF204" s="10">
        <f>3/24000000*OO[[#This Row],[114 (03JUL1985 03:00:00)-Water Temperature (C)]]*OO[[#This Row],[56]]</f>
        <v>2.3573179979505E-7</v>
      </c>
      <c r="BG204" s="10">
        <f>3/24000000*OO[[#This Row],[115 (03JUL1985 06:00:00)-Water Temperature (C)]]*OO[[#This Row],[57]]</f>
        <v>2.0653085828812498E-7</v>
      </c>
      <c r="BH204" s="10">
        <f>3/24000000*OO[[#This Row],[116 (03JUL1985 09:00:00)-Water Temperature (C)]]*OO[[#This Row],[58]]</f>
        <v>1.8926098392439999E-7</v>
      </c>
      <c r="BI204" s="10">
        <f>3/24000000*OO[[#This Row],[117 (03JUL1985 12:00:00)-Water Temperature (C)]]*OO[[#This Row],[59]]</f>
        <v>1.78526711664875E-7</v>
      </c>
      <c r="BJ204" s="10">
        <f>3/24000000*OO[[#This Row],[118 (03JUL1985 15:00:00)-Water Temperature (C)]]*OO[[#This Row],[60]]</f>
        <v>1.6739407743709998E-7</v>
      </c>
      <c r="BK204" s="10">
        <f>3/24000000*OO[[#This Row],[119 (03JUL1985 18:00:00)-Water Temperature (C)]]*OO[[#This Row],[61]]</f>
        <v>1.5507868563044996E-7</v>
      </c>
      <c r="BL204" s="10">
        <f>3/24000000*OO[[#This Row],[120 (03JUL1985 21:00:00)-Water Temperature (C)]]*OO[[#This Row],[62]]</f>
        <v>1.4277550483043749E-7</v>
      </c>
      <c r="BM204" s="10">
        <f>3/24000000*OO[[#This Row],[121 (04JUL1985 00:00:00)-Water Temperature (C)]]*OO[[#This Row],[63]]</f>
        <v>1.315315805460125E-7</v>
      </c>
      <c r="BN204" s="10">
        <f>3/24000000*OO[[#This Row],[122 (04JUL1985 03:00:00)-Water Temperature (C)]]*OO[[#This Row],[64]]</f>
        <v>1.2435771561572501E-7</v>
      </c>
      <c r="BO204" s="10">
        <f>3/24000000*OO[[#This Row],[123 (04JUL1985 06:00:00)-Water Temperature (C)]]*OO[[#This Row],[65]]</f>
        <v>1.1816605436119998E-7</v>
      </c>
      <c r="BP204" s="10">
        <f>3/24000000*OO[[#This Row],[124 (04JUL1985 09:00:00)-Water Temperature (C)]]*OO[[#This Row],[66]]</f>
        <v>1.1415990055702498E-7</v>
      </c>
      <c r="BQ204" s="10">
        <f>3/24000000*OO[[#This Row],[125 (04JUL1985 12:00:00)-Water Temperature (C)]]*OO[[#This Row],[67]]</f>
        <v>1.099264776928E-7</v>
      </c>
      <c r="BR204" s="10">
        <f>3/24000000*OO[[#This Row],[126 (04JUL1985 15:00:00)-Water Temperature (C)]]*OO[[#This Row],[68]]</f>
        <v>1.056250717080375E-7</v>
      </c>
      <c r="BS204" s="10">
        <f>3/24000000*OO[[#This Row],[127 (04JUL1985 18:00:00)-Water Temperature (C)]]*OO[[#This Row],[69]]</f>
        <v>1.0088081795137501E-7</v>
      </c>
      <c r="BT204" s="10">
        <f>3/24000000*OO[[#This Row],[128 (04JUL1985 21:00:00)-Water Temperature (C)]]*OO[[#This Row],[70]]</f>
        <v>9.5445366730500004E-8</v>
      </c>
      <c r="BU204" s="10">
        <f>3/24000000*OO[[#This Row],[129 (05JUL1985 00:00:00)-Water Temperature (C)]]*OO[[#This Row],[71]]</f>
        <v>8.9916864076087494E-8</v>
      </c>
      <c r="BV204" s="10">
        <f>3/24000000*OO[[#This Row],[130 (05JUL1985 03:00:00)-Water Temperature (C)]]*OO[[#This Row],[72]]</f>
        <v>8.7015659001599989E-8</v>
      </c>
      <c r="BW204" s="10">
        <f>3/24000000*OO[[#This Row],[131 (05JUL1985 06:00:00)-Water Temperature (C)]]*OO[[#This Row],[73]]</f>
        <v>8.3912772487499991E-8</v>
      </c>
      <c r="BX204" s="10">
        <f>3/24000000*OO[[#This Row],[132 (05JUL1985 09:00:00)-Water Temperature (C)]]*OO[[#This Row],[74]]</f>
        <v>8.1303394777250002E-8</v>
      </c>
      <c r="BY204" s="10">
        <f>3/24000000*OO[[#This Row],[133 (05JUL1985 12:00:00)-Water Temperature (C)]]*OO[[#This Row],[75]]</f>
        <v>7.8938287416137504E-8</v>
      </c>
      <c r="BZ204" s="10">
        <f>3/24000000*OO[[#This Row],[134 (05JUL1985 15:00:00)-Water Temperature (C)]]*OO[[#This Row],[76]]</f>
        <v>7.5718347801999995E-8</v>
      </c>
      <c r="CA204" s="10">
        <f>3/24000000*OO[[#This Row],[135 (05JUL1985 18:00:00)-Water Temperature (C)]]*OO[[#This Row],[77]]</f>
        <v>7.1579099877299999E-8</v>
      </c>
      <c r="CB204" s="10">
        <f>3/24000000*OO[[#This Row],[136 (05JUL1985 21:00:00)-Water Temperature (C)]]*OO[[#This Row],[78]]</f>
        <v>6.7239055505187495E-8</v>
      </c>
      <c r="CC204" s="10">
        <f>3/24000000*OO[[#This Row],[137 (06JUL1985 00:00:00)-Water Temperature (C)]]*OO[[#This Row],[79]]</f>
        <v>6.3280272916674993E-8</v>
      </c>
      <c r="CD204" s="10">
        <f>3/24000000*OO[[#This Row],[138 (06JUL1985 03:00:00)-Water Temperature (C)]]*OO[[#This Row],[80]]</f>
        <v>6.1505811888499999E-8</v>
      </c>
      <c r="CE204" s="10">
        <f>3/24000000*OO[[#This Row],[139 (06JUL1985 06:00:00)-Water Temperature (C)]]*OO[[#This Row],[81]]</f>
        <v>5.9760969634924987E-8</v>
      </c>
      <c r="CF204" s="10">
        <f>3/24000000*OO[[#This Row],[140 (06JUL1985 09:00:00)-Water Temperature (C)]]*OO[[#This Row],[82]]</f>
        <v>5.8438152237600007E-8</v>
      </c>
      <c r="CG204" s="10">
        <f>3/24000000*OO[[#This Row],[141 (06JUL1985 12:00:00)-Water Temperature (C)]]*OO[[#This Row],[83]]</f>
        <v>5.8062146456587493E-8</v>
      </c>
      <c r="CH204" s="10">
        <f>3/24000000*OO[[#This Row],[142 (06JUL1985 15:00:00)-Water Temperature (C)]]*OO[[#This Row],[84]]</f>
        <v>5.6948091590249993E-8</v>
      </c>
      <c r="CI204" s="10">
        <f>3/24000000*OO[[#This Row],[143 (06JUL1985 18:00:00)-Water Temperature (C)]]*OO[[#This Row],[85]]</f>
        <v>5.4588579762975007E-8</v>
      </c>
      <c r="CJ204" s="10">
        <f>3/24000000*OO[[#This Row],[144 (06JUL1985 21:00:00)-Water Temperature (C)]]*OO[[#This Row],[86]]</f>
        <v>5.1969294832274988E-8</v>
      </c>
      <c r="CK204" s="10">
        <f>3/24000000*OO[[#This Row],[145 (07JUL1985 00:00:00)-Water Temperature (C)]]*OO[[#This Row],[87]]</f>
        <v>4.9896772030349998E-8</v>
      </c>
      <c r="CL204" s="10">
        <f>3/24000000*OO[[#This Row],[146 (07JUL1985 03:00:00)-Water Temperature (C)]]*OO[[#This Row],[88]]</f>
        <v>4.91877832468E-8</v>
      </c>
      <c r="CM204" s="10">
        <f>3/24000000*OO[[#This Row],[147 (07JUL1985 06:00:00)-Water Temperature (C)]]*OO[[#This Row],[89]]</f>
        <v>4.8657606203800003E-8</v>
      </c>
      <c r="CN204" s="10">
        <f>3/24000000*OO[[#This Row],[148 (07JUL1985 09:00:00)-Water Temperature (C)]]*OO[[#This Row],[90]]</f>
        <v>4.8069196505400004E-8</v>
      </c>
      <c r="CO204" s="10">
        <f>3/24000000*OO[[#This Row],[149 (07JUL1985 12:00:00)-Water Temperature (C)]]*OO[[#This Row],[91]]</f>
        <v>4.7591129100712499E-8</v>
      </c>
      <c r="CP204" s="10">
        <f>3/24000000*OO[[#This Row],[150 (07JUL1985 15:00:00)-Water Temperature (C)]]*OO[[#This Row],[92]]</f>
        <v>4.6245483483024998E-8</v>
      </c>
      <c r="CQ204" s="10">
        <f>3/24000000*OO[[#This Row],[151 (07JUL1985 18:00:00)-Water Temperature (C)]]*OO[[#This Row],[93]]</f>
        <v>4.4151724611999994E-8</v>
      </c>
      <c r="CR204" s="10">
        <f>3/24000000*OO[[#This Row],[152 (07JUL1985 21:00:00)-Water Temperature (C)]]*OO[[#This Row],[94]]</f>
        <v>4.1742134676112499E-8</v>
      </c>
      <c r="CS204" s="10">
        <f>3/24000000*OO[[#This Row],[153 (08JUL1985 00:00:00)-Water Temperature (C)]]*OO[[#This Row],[95]]</f>
        <v>3.9352372143962494E-8</v>
      </c>
      <c r="CT204" s="10">
        <f>3/24000000*OO[[#This Row],[154 (08JUL1985 03:00:00)-Water Temperature (C)]]*OO[[#This Row],[96]]</f>
        <v>3.7499711443812504E-8</v>
      </c>
      <c r="CU204" s="10">
        <f>3/24000000*OO[[#This Row],[155 (08JUL1985 06:00:00)-Water Temperature (C)]]*OO[[#This Row],[97]]</f>
        <v>3.6479337251E-8</v>
      </c>
      <c r="CV204" s="10">
        <f>3/24000000*OO[[#This Row],[156 (08JUL1985 09:00:00)-Water Temperature (C)]]*OO[[#This Row],[98]]</f>
        <v>3.5465571981400001E-8</v>
      </c>
      <c r="CW204" s="10">
        <f>3/24000000*OO[[#This Row],[157 (08JUL1985 12:00:00)-Water Temperature (C)]]*OO[[#This Row],[99]]</f>
        <v>3.4545409237499996E-8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1.3291805550462106E-41</v>
      </c>
      <c r="K205" s="10">
        <f>3/24*OO[[#This Row],[67 (27JUN1985 06:00:00)-Water Temperature (C)]]*OO[[#This Row],[9]]/SUM(OO[9])</f>
        <v>9.3190054887002291E-30</v>
      </c>
      <c r="L205" s="10">
        <f>3/24*OO[[#This Row],[68 (27JUN1985 09:00:00)-Water Temperature (C)]]*OO[[#This Row],[10]]/SUM(OO[10])</f>
        <v>2.5497734779418705E-18</v>
      </c>
      <c r="M205" s="10">
        <f>3/24*OO[[#This Row],[69 (27JUN1985 12:00:00)-Water Temperature (C)]]*OO[[#This Row],[11]]/SUM(OO[11])</f>
        <v>9.2111308916789409E-11</v>
      </c>
      <c r="N205" s="10">
        <f>3/24*OO[[#This Row],[70 (27JUN1985 15:00:00)-Water Temperature (C)]]*OO[[#This Row],[12]]/SUM(OO[12])</f>
        <v>1.2744876446490654E-7</v>
      </c>
      <c r="O205" s="10">
        <f>3/24*OO[[#This Row],[71 (27JUN1985 18:00:00)-Water Temperature (C)]]*OO[[#This Row],[13]]/SUM(OO[13])</f>
        <v>1.3628110576010998E-5</v>
      </c>
      <c r="P205" s="10">
        <f>3/24*OO[[#This Row],[72 (27JUN1985 21:00:00)-Water Temperature (C)]]*OO[[#This Row],[14]]/SUM(OO[14])</f>
        <v>2.8234268685918009E-4</v>
      </c>
      <c r="Q205" s="10">
        <f>3/24*OO[[#This Row],[73 (28JUN1985 00:00:00)-Water Temperature (C)]]*OO[[#This Row],[15]]/SUM(OO[15])</f>
        <v>1.7622264734761368E-3</v>
      </c>
      <c r="R205" s="10">
        <f>3/24*OO[[#This Row],[74 (28JUN1985 03:00:00)-Water Temperature (C)]]*OO[[#This Row],[16]]/SUM(OO[16])</f>
        <v>4.3166451023152448E-3</v>
      </c>
      <c r="S205" s="10">
        <f>3/24*OO[[#This Row],[75 (28JUN1985 06:00:00)-Water Temperature (C)]]*OO[[#This Row],[17]]/SUM(OO[17])</f>
        <v>4.9617190866222448E-3</v>
      </c>
      <c r="T205" s="10">
        <f>3/24*OO[[#This Row],[76 (28JUN1985 09:00:00)-Water Temperature (C)]]*OO[[#This Row],[18]]/SUM(OO[18])</f>
        <v>3.0659479040208342E-3</v>
      </c>
      <c r="U205" s="10">
        <f>3/24*OO[[#This Row],[77 (28JUN1985 12:00:00)-Water Temperature (C)]]*OO[[#This Row],[19]]/SUM(OO[19])</f>
        <v>1.1343308323022311E-3</v>
      </c>
      <c r="V205" s="10">
        <f>3/24000000*OO[[#This Row],[78 (28JUN1985 15:00:00)-Water Temperature (C)]]*OO[[#This Row],[20]]</f>
        <v>2.7556178877750004E-4</v>
      </c>
      <c r="W205" s="10">
        <f>3/24000000*OO[[#This Row],[79 (28JUN1985 18:00:00)-Water Temperature (C)]]*OO[[#This Row],[21]]</f>
        <v>5.0988471423124997E-5</v>
      </c>
      <c r="X205" s="10">
        <f>3/24000000*OO[[#This Row],[80 (28JUN1985 21:00:00)-Water Temperature (C)]]*OO[[#This Row],[22]]</f>
        <v>1.0076020161647499E-5</v>
      </c>
      <c r="Y205" s="10">
        <f>3/24000000*OO[[#This Row],[81 (29JUN1985 00:00:00)-Water Temperature (C)]]*OO[[#This Row],[23]]</f>
        <v>4.3827369996749993E-6</v>
      </c>
      <c r="Z205" s="10">
        <f>3/24000000*OO[[#This Row],[82 (29JUN1985 03:00:00)-Water Temperature (C)]]*OO[[#This Row],[24]]</f>
        <v>3.9617001996000001E-6</v>
      </c>
      <c r="AA205" s="10">
        <f>3/24000000*OO[[#This Row],[83 (29JUN1985 06:00:00)-Water Temperature (C)]]*OO[[#This Row],[25]]</f>
        <v>4.1852155705549994E-6</v>
      </c>
      <c r="AB205" s="10">
        <f>3/24000000*OO[[#This Row],[84 (29JUN1985 09:00:00)-Water Temperature (C)]]*OO[[#This Row],[26]]</f>
        <v>4.2793257622050005E-6</v>
      </c>
      <c r="AC205" s="10">
        <f>3/24000000*OO[[#This Row],[85 (29JUN1985 12:00:00)-Water Temperature (C)]]*OO[[#This Row],[27]]</f>
        <v>4.1563360637999993E-6</v>
      </c>
      <c r="AD205" s="10">
        <f>3/24000000*OO[[#This Row],[86 (29JUN1985 15:00:00)-Water Temperature (C)]]*OO[[#This Row],[28]]</f>
        <v>3.8300860691499995E-6</v>
      </c>
      <c r="AE205" s="10">
        <f>3/24000000*OO[[#This Row],[88 (29JUN1985 21:00:00)-Water Temperature (C)]]*OO[[#This Row],[30]]</f>
        <v>3.0667049653200001E-6</v>
      </c>
      <c r="AF205" s="10">
        <f>3/24000000*OO[[#This Row],[88 (29JUN1985 21:00:00)-Water Temperature (C)]]*OO[[#This Row],[30]]</f>
        <v>3.0667049653200001E-6</v>
      </c>
      <c r="AG205" s="10">
        <f>3/24000000*OO[[#This Row],[89 (30JUN1985 00:00:00)-Water Temperature (C)]]*OO[[#This Row],[31]]</f>
        <v>2.7273913168250001E-6</v>
      </c>
      <c r="AH205" s="10">
        <f>3/24000000*OO[[#This Row],[90 (30JUN1985 03:00:00)-Water Temperature (C)]]*OO[[#This Row],[32]]</f>
        <v>2.4806978752100001E-6</v>
      </c>
      <c r="AI205" s="10">
        <f>3/24000000*OO[[#This Row],[91 (30JUN1985 06:00:00)-Water Temperature (C)]]*OO[[#This Row],[33]]</f>
        <v>2.2818976843650002E-6</v>
      </c>
      <c r="AJ205" s="10">
        <f>3/24000000*OO[[#This Row],[92 (30JUN1985 09:00:00)-Water Temperature (C)]]*OO[[#This Row],[34]]</f>
        <v>2.111299819385125E-6</v>
      </c>
      <c r="AK205" s="10">
        <f>3/24000000*OO[[#This Row],[93 (30JUN1985 12:00:00)-Water Temperature (C)]]*OO[[#This Row],[35]]</f>
        <v>1.9417136224199996E-6</v>
      </c>
      <c r="AL205" s="10">
        <f>3/24000000*OO[[#This Row],[94 (30JUN1985 15:00:00)-Water Temperature (C)]]*OO[[#This Row],[36]]</f>
        <v>1.7442719711296249E-6</v>
      </c>
      <c r="AM205" s="10">
        <f>3/24000000*OO[[#This Row],[95 (30JUN1985 18:00:00)-Water Temperature (C)]]*OO[[#This Row],[37]]</f>
        <v>1.5387021803999999E-6</v>
      </c>
      <c r="AN205" s="10">
        <f>3/24000000*OO[[#This Row],[96 (30JUN1985 21:00:00)-Water Temperature (C)]]*OO[[#This Row],[38]]</f>
        <v>1.3519052081589999E-6</v>
      </c>
      <c r="AO205" s="10">
        <f>3/24000000*OO[[#This Row],[97 (01JUL1985 00:00:00)-Water Temperature (C)]]*OO[[#This Row],[39]]</f>
        <v>1.1970398621956251E-6</v>
      </c>
      <c r="AP205" s="10">
        <f>3/24000000*OO[[#This Row],[98 (01JUL1985 03:00:00)-Water Temperature (C)]]*OO[[#This Row],[40]]</f>
        <v>1.1030869070262501E-6</v>
      </c>
      <c r="AQ205" s="10">
        <f>3/24000000*OO[[#This Row],[99 (01JUL1985 06:00:00)-Water Temperature (C)]]*OO[[#This Row],[41]]</f>
        <v>1.020592693113E-6</v>
      </c>
      <c r="AR205" s="10">
        <f>3/24000000*OO[[#This Row],[100 (01JUL1985 09:00:00)-Water Temperature (C)]]*OO[[#This Row],[42]]</f>
        <v>9.4565430013874985E-7</v>
      </c>
      <c r="AS205" s="10">
        <f>3/24000000*OO[[#This Row],[101 (01JUL1985 12:00:00)-Water Temperature (C)]]*OO[[#This Row],[43]]</f>
        <v>8.6969053714499996E-7</v>
      </c>
      <c r="AT205" s="10">
        <f>3/24000000*OO[[#This Row],[102 (01JUL1985 15:00:00)-Water Temperature (C)]]*OO[[#This Row],[44]]</f>
        <v>7.8701230444499998E-7</v>
      </c>
      <c r="AU205" s="10">
        <f>3/24000000*OO[[#This Row],[103 (01JUL1985 18:00:00)-Water Temperature (C)]]*OO[[#This Row],[45]]</f>
        <v>6.9818657506949995E-7</v>
      </c>
      <c r="AV205" s="10">
        <f>3/24000000*OO[[#This Row],[104 (01JUL1985 21:00:00)-Water Temperature (C)]]*OO[[#This Row],[46]]</f>
        <v>6.1043317591600003E-7</v>
      </c>
      <c r="AW205" s="10">
        <f>3/24000000*OO[[#This Row],[105 (02JUL1985 00:00:00)-Water Temperature (C)]]*OO[[#This Row],[47]]</f>
        <v>5.3332482909599997E-7</v>
      </c>
      <c r="AX205" s="10">
        <f>3/24000000*OO[[#This Row],[106 (02JUL1985 03:00:00)-Water Temperature (C)]]*OO[[#This Row],[48]]</f>
        <v>4.8046680792774997E-7</v>
      </c>
      <c r="AY205" s="10">
        <f>3/24000000*OO[[#This Row],[107 (02JUL1985 06:00:00)-Water Temperature (C)]]*OO[[#This Row],[49]]</f>
        <v>4.3252435796000002E-7</v>
      </c>
      <c r="AZ205" s="10">
        <f>3/24000000*OO[[#This Row],[108 (02JUL1985 09:00:00)-Water Temperature (C)]]*OO[[#This Row],[50]]</f>
        <v>3.8400514218062497E-7</v>
      </c>
      <c r="BA205" s="10">
        <f>3/24000000*OO[[#This Row],[109 (02JUL1985 12:00:00)-Water Temperature (C)]]*OO[[#This Row],[51]]</f>
        <v>3.3090886155962502E-7</v>
      </c>
      <c r="BB205" s="10">
        <f>3/24000000*OO[[#This Row],[110 (02JUL1985 15:00:00)-Water Temperature (C)]]*OO[[#This Row],[52]]</f>
        <v>2.6871400357222501E-7</v>
      </c>
      <c r="BC205" s="10">
        <f>3/24000000*OO[[#This Row],[111 (02JUL1985 18:00:00)-Water Temperature (C)]]*OO[[#This Row],[53]]</f>
        <v>2.0588901753923746E-7</v>
      </c>
      <c r="BD205" s="10">
        <f>3/24000000*OO[[#This Row],[112 (02JUL1985 21:00:00)-Water Temperature (C)]]*OO[[#This Row],[54]]</f>
        <v>1.5476180416124998E-7</v>
      </c>
      <c r="BE205" s="10">
        <f>3/24000000*OO[[#This Row],[113 (03JUL1985 00:00:00)-Water Temperature (C)]]*OO[[#This Row],[55]]</f>
        <v>1.1868425243346249E-7</v>
      </c>
      <c r="BF205" s="10">
        <f>3/24000000*OO[[#This Row],[114 (03JUL1985 03:00:00)-Water Temperature (C)]]*OO[[#This Row],[56]]</f>
        <v>9.7709707566062486E-8</v>
      </c>
      <c r="BG205" s="10">
        <f>3/24000000*OO[[#This Row],[115 (03JUL1985 06:00:00)-Water Temperature (C)]]*OO[[#This Row],[57]]</f>
        <v>8.5522119247874992E-8</v>
      </c>
      <c r="BH205" s="10">
        <f>3/24000000*OO[[#This Row],[116 (03JUL1985 09:00:00)-Water Temperature (C)]]*OO[[#This Row],[58]]</f>
        <v>7.8312614413199993E-8</v>
      </c>
      <c r="BI205" s="10">
        <f>3/24000000*OO[[#This Row],[117 (03JUL1985 12:00:00)-Water Temperature (C)]]*OO[[#This Row],[59]]</f>
        <v>7.3840344459875001E-8</v>
      </c>
      <c r="BJ205" s="10">
        <f>3/24000000*OO[[#This Row],[118 (03JUL1985 15:00:00)-Water Temperature (C)]]*OO[[#This Row],[60]]</f>
        <v>6.9236117607549998E-8</v>
      </c>
      <c r="BK205" s="10">
        <f>3/24000000*OO[[#This Row],[119 (03JUL1985 18:00:00)-Water Temperature (C)]]*OO[[#This Row],[61]]</f>
        <v>6.4149499959999995E-8</v>
      </c>
      <c r="BL205" s="10">
        <f>3/24000000*OO[[#This Row],[120 (03JUL1985 21:00:00)-Water Temperature (C)]]*OO[[#This Row],[62]]</f>
        <v>5.9067607858750001E-8</v>
      </c>
      <c r="BM205" s="10">
        <f>3/24000000*OO[[#This Row],[121 (04JUL1985 00:00:00)-Water Temperature (C)]]*OO[[#This Row],[63]]</f>
        <v>5.4412985366862507E-8</v>
      </c>
      <c r="BN205" s="10">
        <f>3/24000000*OO[[#This Row],[122 (04JUL1985 03:00:00)-Water Temperature (C)]]*OO[[#This Row],[64]]</f>
        <v>5.1433734184237505E-8</v>
      </c>
      <c r="BO205" s="10">
        <f>3/24000000*OO[[#This Row],[123 (04JUL1985 06:00:00)-Water Temperature (C)]]*OO[[#This Row],[65]]</f>
        <v>4.8864008710499994E-8</v>
      </c>
      <c r="BP205" s="10">
        <f>3/24000000*OO[[#This Row],[124 (04JUL1985 09:00:00)-Water Temperature (C)]]*OO[[#This Row],[66]]</f>
        <v>4.7197258150575001E-8</v>
      </c>
      <c r="BQ205" s="10">
        <f>3/24000000*OO[[#This Row],[125 (04JUL1985 12:00:00)-Water Temperature (C)]]*OO[[#This Row],[67]]</f>
        <v>4.5446570582249996E-8</v>
      </c>
      <c r="BR205" s="10">
        <f>3/24000000*OO[[#This Row],[126 (04JUL1985 15:00:00)-Water Temperature (C)]]*OO[[#This Row],[68]]</f>
        <v>4.3671551302875002E-8</v>
      </c>
      <c r="BS205" s="10">
        <f>3/24000000*OO[[#This Row],[127 (04JUL1985 18:00:00)-Water Temperature (C)]]*OO[[#This Row],[69]]</f>
        <v>4.1720386489525006E-8</v>
      </c>
      <c r="BT205" s="10">
        <f>3/24000000*OO[[#This Row],[128 (04JUL1985 21:00:00)-Water Temperature (C)]]*OO[[#This Row],[70]]</f>
        <v>3.9476008135999999E-8</v>
      </c>
      <c r="BU205" s="10">
        <f>3/24000000*OO[[#This Row],[129 (05JUL1985 00:00:00)-Water Temperature (C)]]*OO[[#This Row],[71]]</f>
        <v>3.7189370599999999E-8</v>
      </c>
      <c r="BV205" s="10">
        <f>3/24000000*OO[[#This Row],[130 (05JUL1985 03:00:00)-Water Temperature (C)]]*OO[[#This Row],[72]]</f>
        <v>3.59801612388375E-8</v>
      </c>
      <c r="BW205" s="10">
        <f>3/24000000*OO[[#This Row],[131 (05JUL1985 06:00:00)-Water Temperature (C)]]*OO[[#This Row],[73]]</f>
        <v>3.46963743727625E-8</v>
      </c>
      <c r="BX205" s="10">
        <f>3/24000000*OO[[#This Row],[132 (05JUL1985 09:00:00)-Water Temperature (C)]]*OO[[#This Row],[74]]</f>
        <v>3.3611964183049999E-8</v>
      </c>
      <c r="BY205" s="10">
        <f>3/24000000*OO[[#This Row],[133 (05JUL1985 12:00:00)-Water Temperature (C)]]*OO[[#This Row],[75]]</f>
        <v>3.2633084786749995E-8</v>
      </c>
      <c r="BZ205" s="10">
        <f>3/24000000*OO[[#This Row],[134 (05JUL1985 15:00:00)-Water Temperature (C)]]*OO[[#This Row],[76]]</f>
        <v>3.1306864011574996E-8</v>
      </c>
      <c r="CA205" s="10">
        <f>3/24000000*OO[[#This Row],[135 (05JUL1985 18:00:00)-Water Temperature (C)]]*OO[[#This Row],[77]]</f>
        <v>2.9599504557299998E-8</v>
      </c>
      <c r="CB205" s="10">
        <f>3/24000000*OO[[#This Row],[136 (05JUL1985 21:00:00)-Water Temperature (C)]]*OO[[#This Row],[78]]</f>
        <v>2.7808592229650001E-8</v>
      </c>
      <c r="CC205" s="10">
        <f>3/24000000*OO[[#This Row],[137 (06JUL1985 00:00:00)-Water Temperature (C)]]*OO[[#This Row],[79]]</f>
        <v>2.617027571478125E-8</v>
      </c>
      <c r="CD205" s="10">
        <f>3/24000000*OO[[#This Row],[138 (06JUL1985 03:00:00)-Water Temperature (C)]]*OO[[#This Row],[80]]</f>
        <v>2.5433731803899996E-8</v>
      </c>
      <c r="CE205" s="10">
        <f>3/24000000*OO[[#This Row],[139 (06JUL1985 06:00:00)-Water Temperature (C)]]*OO[[#This Row],[81]]</f>
        <v>2.4711448147942499E-8</v>
      </c>
      <c r="CF205" s="10">
        <f>3/24000000*OO[[#This Row],[140 (06JUL1985 09:00:00)-Water Temperature (C)]]*OO[[#This Row],[82]]</f>
        <v>2.4158833896843753E-8</v>
      </c>
      <c r="CG205" s="10">
        <f>3/24000000*OO[[#This Row],[141 (06JUL1985 12:00:00)-Water Temperature (C)]]*OO[[#This Row],[83]]</f>
        <v>2.4000525517849999E-8</v>
      </c>
      <c r="CH205" s="10">
        <f>3/24000000*OO[[#This Row],[142 (06JUL1985 15:00:00)-Water Temperature (C)]]*OO[[#This Row],[84]]</f>
        <v>2.3543671959727498E-8</v>
      </c>
      <c r="CI205" s="10">
        <f>3/24000000*OO[[#This Row],[143 (06JUL1985 18:00:00)-Water Temperature (C)]]*OO[[#This Row],[85]]</f>
        <v>2.2570802131166249E-8</v>
      </c>
      <c r="CJ205" s="10">
        <f>3/24000000*OO[[#This Row],[144 (06JUL1985 21:00:00)-Water Temperature (C)]]*OO[[#This Row],[86]]</f>
        <v>2.1491299123537499E-8</v>
      </c>
      <c r="CK205" s="10">
        <f>3/24000000*OO[[#This Row],[145 (07JUL1985 00:00:00)-Water Temperature (C)]]*OO[[#This Row],[87]]</f>
        <v>2.0634480553994999E-8</v>
      </c>
      <c r="CL205" s="10">
        <f>3/24000000*OO[[#This Row],[146 (07JUL1985 03:00:00)-Water Temperature (C)]]*OO[[#This Row],[88]]</f>
        <v>2.0342586462078746E-8</v>
      </c>
      <c r="CM205" s="10">
        <f>3/24000000*OO[[#This Row],[147 (07JUL1985 06:00:00)-Water Temperature (C)]]*OO[[#This Row],[89]]</f>
        <v>2.0123484110785001E-8</v>
      </c>
      <c r="CN205" s="10">
        <f>3/24000000*OO[[#This Row],[148 (07JUL1985 09:00:00)-Water Temperature (C)]]*OO[[#This Row],[90]]</f>
        <v>1.9880771915906249E-8</v>
      </c>
      <c r="CO205" s="10">
        <f>3/24000000*OO[[#This Row],[149 (07JUL1985 12:00:00)-Water Temperature (C)]]*OO[[#This Row],[91]]</f>
        <v>1.9685216072325E-8</v>
      </c>
      <c r="CP205" s="10">
        <f>3/24000000*OO[[#This Row],[150 (07JUL1985 15:00:00)-Water Temperature (C)]]*OO[[#This Row],[92]]</f>
        <v>1.9133588799269999E-8</v>
      </c>
      <c r="CQ205" s="10">
        <f>3/24000000*OO[[#This Row],[151 (07JUL1985 18:00:00)-Water Temperature (C)]]*OO[[#This Row],[93]]</f>
        <v>1.8273236703507499E-8</v>
      </c>
      <c r="CR205" s="10">
        <f>3/24000000*OO[[#This Row],[152 (07JUL1985 21:00:00)-Water Temperature (C)]]*OO[[#This Row],[94]]</f>
        <v>1.7280626595897496E-8</v>
      </c>
      <c r="CS205" s="10">
        <f>3/24000000*OO[[#This Row],[153 (08JUL1985 00:00:00)-Water Temperature (C)]]*OO[[#This Row],[95]]</f>
        <v>1.6292668577646251E-8</v>
      </c>
      <c r="CT205" s="10">
        <f>3/24000000*OO[[#This Row],[154 (08JUL1985 03:00:00)-Water Temperature (C)]]*OO[[#This Row],[96]]</f>
        <v>1.5524777113446249E-8</v>
      </c>
      <c r="CU205" s="10">
        <f>3/24000000*OO[[#This Row],[155 (08JUL1985 06:00:00)-Water Temperature (C)]]*OO[[#This Row],[97]]</f>
        <v>1.5101214892649999E-8</v>
      </c>
      <c r="CV205" s="10">
        <f>3/24000000*OO[[#This Row],[156 (08JUL1985 09:00:00)-Water Temperature (C)]]*OO[[#This Row],[98]]</f>
        <v>1.4679227326479999E-8</v>
      </c>
      <c r="CW205" s="10">
        <f>3/24000000*OO[[#This Row],[157 (08JUL1985 12:00:00)-Water Temperature (C)]]*OO[[#This Row],[99]]</f>
        <v>1.430097504025E-8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3.9035700032850198E-41</v>
      </c>
      <c r="K206" s="10">
        <f>3/24*OO[[#This Row],[67 (27JUN1985 06:00:00)-Water Temperature (C)]]*OO[[#This Row],[9]]/SUM(OO[9])</f>
        <v>2.709415188918451E-29</v>
      </c>
      <c r="L206" s="10">
        <f>3/24*OO[[#This Row],[68 (27JUN1985 09:00:00)-Water Temperature (C)]]*OO[[#This Row],[10]]/SUM(OO[10])</f>
        <v>7.700102356783351E-18</v>
      </c>
      <c r="M206" s="10">
        <f>3/24*OO[[#This Row],[69 (27JUN1985 12:00:00)-Water Temperature (C)]]*OO[[#This Row],[11]]/SUM(OO[11])</f>
        <v>3.3842387813211257E-10</v>
      </c>
      <c r="N206" s="10">
        <f>3/24*OO[[#This Row],[70 (27JUN1985 15:00:00)-Water Temperature (C)]]*OO[[#This Row],[12]]/SUM(OO[12])</f>
        <v>4.9844814704963065E-7</v>
      </c>
      <c r="O206" s="10">
        <f>3/24*OO[[#This Row],[71 (27JUN1985 18:00:00)-Water Temperature (C)]]*OO[[#This Row],[13]]/SUM(OO[13])</f>
        <v>5.5361140718946601E-5</v>
      </c>
      <c r="P206" s="10">
        <f>3/24*OO[[#This Row],[72 (27JUN1985 21:00:00)-Water Temperature (C)]]*OO[[#This Row],[14]]/SUM(OO[14])</f>
        <v>1.180550310155752E-3</v>
      </c>
      <c r="Q206" s="10">
        <f>3/24*OO[[#This Row],[73 (28JUN1985 00:00:00)-Water Temperature (C)]]*OO[[#This Row],[15]]/SUM(OO[15])</f>
        <v>7.5425814545407345E-3</v>
      </c>
      <c r="R206" s="10">
        <f>3/24*OO[[#This Row],[74 (28JUN1985 03:00:00)-Water Temperature (C)]]*OO[[#This Row],[16]]/SUM(OO[16])</f>
        <v>1.8841328770330096E-2</v>
      </c>
      <c r="S206" s="10">
        <f>3/24*OO[[#This Row],[75 (28JUN1985 06:00:00)-Water Temperature (C)]]*OO[[#This Row],[17]]/SUM(OO[17])</f>
        <v>2.2013221577993153E-2</v>
      </c>
      <c r="T206" s="10">
        <f>3/24*OO[[#This Row],[76 (28JUN1985 09:00:00)-Water Temperature (C)]]*OO[[#This Row],[18]]/SUM(OO[18])</f>
        <v>1.3792480447462689E-2</v>
      </c>
      <c r="U206" s="10">
        <f>3/24*OO[[#This Row],[77 (28JUN1985 12:00:00)-Water Temperature (C)]]*OO[[#This Row],[19]]/SUM(OO[19])</f>
        <v>5.1620546753286759E-3</v>
      </c>
      <c r="V206" s="10">
        <f>3/24000000*OO[[#This Row],[78 (28JUN1985 15:00:00)-Water Temperature (C)]]*OO[[#This Row],[20]]</f>
        <v>1.265460903756625E-3</v>
      </c>
      <c r="W206" s="10">
        <f>3/24000000*OO[[#This Row],[79 (28JUN1985 18:00:00)-Water Temperature (C)]]*OO[[#This Row],[21]]</f>
        <v>2.3519114675217497E-4</v>
      </c>
      <c r="X206" s="10">
        <f>3/24000000*OO[[#This Row],[80 (28JUN1985 21:00:00)-Water Temperature (C)]]*OO[[#This Row],[22]]</f>
        <v>4.5974733318337495E-5</v>
      </c>
      <c r="Y206" s="10">
        <f>3/24000000*OO[[#This Row],[81 (29JUN1985 00:00:00)-Water Temperature (C)]]*OO[[#This Row],[23]]</f>
        <v>1.9451936758467502E-5</v>
      </c>
      <c r="Z206" s="10">
        <f>3/24000000*OO[[#This Row],[82 (29JUN1985 03:00:00)-Water Temperature (C)]]*OO[[#This Row],[24]]</f>
        <v>1.7384970932799998E-5</v>
      </c>
      <c r="AA206" s="10">
        <f>3/24000000*OO[[#This Row],[83 (29JUN1985 06:00:00)-Water Temperature (C)]]*OO[[#This Row],[25]]</f>
        <v>1.8335433739769998E-5</v>
      </c>
      <c r="AB206" s="10">
        <f>3/24000000*OO[[#This Row],[84 (29JUN1985 09:00:00)-Water Temperature (C)]]*OO[[#This Row],[26]]</f>
        <v>1.8749913411754998E-5</v>
      </c>
      <c r="AC206" s="10">
        <f>3/24000000*OO[[#This Row],[85 (29JUN1985 12:00:00)-Water Temperature (C)]]*OO[[#This Row],[27]]</f>
        <v>1.8204356558272501E-5</v>
      </c>
      <c r="AD206" s="10">
        <f>3/24000000*OO[[#This Row],[86 (29JUN1985 15:00:00)-Water Temperature (C)]]*OO[[#This Row],[28]]</f>
        <v>1.6756786452299999E-5</v>
      </c>
      <c r="AE206" s="10">
        <f>3/24000000*OO[[#This Row],[88 (29JUN1985 21:00:00)-Water Temperature (C)]]*OO[[#This Row],[30]]</f>
        <v>1.3368583758816247E-5</v>
      </c>
      <c r="AF206" s="10">
        <f>3/24000000*OO[[#This Row],[88 (29JUN1985 21:00:00)-Water Temperature (C)]]*OO[[#This Row],[30]]</f>
        <v>1.3368583758816247E-5</v>
      </c>
      <c r="AG206" s="10">
        <f>3/24000000*OO[[#This Row],[89 (30JUN1985 00:00:00)-Water Temperature (C)]]*OO[[#This Row],[31]]</f>
        <v>1.1859930864203749E-5</v>
      </c>
      <c r="AH206" s="10">
        <f>3/24000000*OO[[#This Row],[90 (30JUN1985 03:00:00)-Water Temperature (C)]]*OO[[#This Row],[32]]</f>
        <v>1.0758718534374999E-5</v>
      </c>
      <c r="AI206" s="10">
        <f>3/24000000*OO[[#This Row],[91 (30JUN1985 06:00:00)-Water Temperature (C)]]*OO[[#This Row],[33]]</f>
        <v>9.8693734140375009E-6</v>
      </c>
      <c r="AJ206" s="10">
        <f>3/24000000*OO[[#This Row],[92 (30JUN1985 09:00:00)-Water Temperature (C)]]*OO[[#This Row],[34]]</f>
        <v>9.1013854509900004E-6</v>
      </c>
      <c r="AK206" s="10">
        <f>3/24000000*OO[[#This Row],[93 (30JUN1985 12:00:00)-Water Temperature (C)]]*OO[[#This Row],[35]]</f>
        <v>8.3404625585399987E-6</v>
      </c>
      <c r="AL206" s="10">
        <f>3/24000000*OO[[#This Row],[94 (30JUN1985 15:00:00)-Water Temperature (C)]]*OO[[#This Row],[36]]</f>
        <v>7.4636190247450006E-6</v>
      </c>
      <c r="AM206" s="10">
        <f>3/24000000*OO[[#This Row],[95 (30JUN1985 18:00:00)-Water Temperature (C)]]*OO[[#This Row],[37]]</f>
        <v>6.5582300496200004E-6</v>
      </c>
      <c r="AN206" s="10">
        <f>3/24000000*OO[[#This Row],[96 (30JUN1985 21:00:00)-Water Temperature (C)]]*OO[[#This Row],[38]]</f>
        <v>5.7376844238599994E-6</v>
      </c>
      <c r="AO206" s="10">
        <f>3/24000000*OO[[#This Row],[97 (01JUL1985 00:00:00)-Water Temperature (C)]]*OO[[#This Row],[39]]</f>
        <v>5.0565801563062503E-6</v>
      </c>
      <c r="AP206" s="10">
        <f>3/24000000*OO[[#This Row],[98 (01JUL1985 03:00:00)-Water Temperature (C)]]*OO[[#This Row],[40]]</f>
        <v>4.6367375206000006E-6</v>
      </c>
      <c r="AQ206" s="10">
        <f>3/24000000*OO[[#This Row],[99 (01JUL1985 06:00:00)-Water Temperature (C)]]*OO[[#This Row],[41]]</f>
        <v>4.2691010326249992E-6</v>
      </c>
      <c r="AR206" s="10">
        <f>3/24000000*OO[[#This Row],[100 (01JUL1985 09:00:00)-Water Temperature (C)]]*OO[[#This Row],[42]]</f>
        <v>3.9376367116799998E-6</v>
      </c>
      <c r="AS206" s="10">
        <f>3/24000000*OO[[#This Row],[101 (01JUL1985 12:00:00)-Water Temperature (C)]]*OO[[#This Row],[43]]</f>
        <v>3.6065013625725E-6</v>
      </c>
      <c r="AT206" s="10">
        <f>3/24000000*OO[[#This Row],[102 (01JUL1985 15:00:00)-Water Temperature (C)]]*OO[[#This Row],[44]]</f>
        <v>3.2525319689224999E-6</v>
      </c>
      <c r="AU206" s="10">
        <f>3/24000000*OO[[#This Row],[103 (01JUL1985 18:00:00)-Water Temperature (C)]]*OO[[#This Row],[45]]</f>
        <v>2.8771333171919999E-6</v>
      </c>
      <c r="AV206" s="10">
        <f>3/24000000*OO[[#This Row],[104 (01JUL1985 21:00:00)-Water Temperature (C)]]*OO[[#This Row],[46]]</f>
        <v>2.5093409550789997E-6</v>
      </c>
      <c r="AW206" s="10">
        <f>3/24000000*OO[[#This Row],[105 (02JUL1985 00:00:00)-Water Temperature (C)]]*OO[[#This Row],[47]]</f>
        <v>2.1878198269599998E-6</v>
      </c>
      <c r="AX206" s="10">
        <f>3/24000000*OO[[#This Row],[106 (02JUL1985 03:00:00)-Water Temperature (C)]]*OO[[#This Row],[48]]</f>
        <v>1.9672502637269998E-6</v>
      </c>
      <c r="AY206" s="10">
        <f>3/24000000*OO[[#This Row],[107 (02JUL1985 06:00:00)-Water Temperature (C)]]*OO[[#This Row],[49]]</f>
        <v>1.7684532861239997E-6</v>
      </c>
      <c r="AZ206" s="10">
        <f>3/24000000*OO[[#This Row],[108 (02JUL1985 09:00:00)-Water Temperature (C)]]*OO[[#This Row],[50]]</f>
        <v>1.5690801254259999E-6</v>
      </c>
      <c r="BA206" s="10">
        <f>3/24000000*OO[[#This Row],[109 (02JUL1985 12:00:00)-Water Temperature (C)]]*OO[[#This Row],[51]]</f>
        <v>1.352454220215E-6</v>
      </c>
      <c r="BB206" s="10">
        <f>3/24000000*OO[[#This Row],[110 (02JUL1985 15:00:00)-Water Temperature (C)]]*OO[[#This Row],[52]]</f>
        <v>1.099359148524E-6</v>
      </c>
      <c r="BC206" s="10">
        <f>3/24000000*OO[[#This Row],[111 (02JUL1985 18:00:00)-Water Temperature (C)]]*OO[[#This Row],[53]]</f>
        <v>8.4296896685312491E-7</v>
      </c>
      <c r="BD206" s="10">
        <f>3/24000000*OO[[#This Row],[112 (02JUL1985 21:00:00)-Water Temperature (C)]]*OO[[#This Row],[54]]</f>
        <v>6.3357274926749999E-7</v>
      </c>
      <c r="BE206" s="10">
        <f>3/24000000*OO[[#This Row],[113 (03JUL1985 00:00:00)-Water Temperature (C)]]*OO[[#This Row],[55]]</f>
        <v>4.8526945581274991E-7</v>
      </c>
      <c r="BF206" s="10">
        <f>3/24000000*OO[[#This Row],[114 (03JUL1985 03:00:00)-Water Temperature (C)]]*OO[[#This Row],[56]]</f>
        <v>3.9877398146487498E-7</v>
      </c>
      <c r="BG206" s="10">
        <f>3/24000000*OO[[#This Row],[115 (03JUL1985 06:00:00)-Water Temperature (C)]]*OO[[#This Row],[57]]</f>
        <v>3.4839318613312497E-7</v>
      </c>
      <c r="BH206" s="10">
        <f>3/24000000*OO[[#This Row],[116 (03JUL1985 09:00:00)-Water Temperature (C)]]*OO[[#This Row],[58]]</f>
        <v>3.1858676474625001E-7</v>
      </c>
      <c r="BI206" s="10">
        <f>3/24000000*OO[[#This Row],[117 (03JUL1985 12:00:00)-Water Temperature (C)]]*OO[[#This Row],[59]]</f>
        <v>3.0015177268874998E-7</v>
      </c>
      <c r="BJ206" s="10">
        <f>3/24000000*OO[[#This Row],[118 (03JUL1985 15:00:00)-Water Temperature (C)]]*OO[[#This Row],[60]]</f>
        <v>2.8141516805985001E-7</v>
      </c>
      <c r="BK206" s="10">
        <f>3/24000000*OO[[#This Row],[119 (03JUL1985 18:00:00)-Water Temperature (C)]]*OO[[#This Row],[61]]</f>
        <v>2.6077024260817501E-7</v>
      </c>
      <c r="BL206" s="10">
        <f>3/24000000*OO[[#This Row],[120 (03JUL1985 21:00:00)-Water Temperature (C)]]*OO[[#This Row],[62]]</f>
        <v>2.4016060179659998E-7</v>
      </c>
      <c r="BM206" s="10">
        <f>3/24000000*OO[[#This Row],[121 (04JUL1985 00:00:00)-Water Temperature (C)]]*OO[[#This Row],[63]]</f>
        <v>2.2121986401171251E-7</v>
      </c>
      <c r="BN206" s="10">
        <f>3/24000000*OO[[#This Row],[122 (04JUL1985 03:00:00)-Water Temperature (C)]]*OO[[#This Row],[64]]</f>
        <v>2.0903503187300001E-7</v>
      </c>
      <c r="BO206" s="10">
        <f>3/24000000*OO[[#This Row],[123 (04JUL1985 06:00:00)-Water Temperature (C)]]*OO[[#This Row],[65]]</f>
        <v>1.9852814498285E-7</v>
      </c>
      <c r="BP206" s="10">
        <f>3/24000000*OO[[#This Row],[124 (04JUL1985 09:00:00)-Water Temperature (C)]]*OO[[#This Row],[66]]</f>
        <v>1.9168446333383749E-7</v>
      </c>
      <c r="BQ206" s="10">
        <f>3/24000000*OO[[#This Row],[125 (04JUL1985 12:00:00)-Water Temperature (C)]]*OO[[#This Row],[67]]</f>
        <v>1.8456615072463748E-7</v>
      </c>
      <c r="BR206" s="10">
        <f>3/24000000*OO[[#This Row],[126 (04JUL1985 15:00:00)-Water Temperature (C)]]*OO[[#This Row],[68]]</f>
        <v>1.7738040390305001E-7</v>
      </c>
      <c r="BS206" s="10">
        <f>3/24000000*OO[[#This Row],[127 (04JUL1985 18:00:00)-Water Temperature (C)]]*OO[[#This Row],[69]]</f>
        <v>1.6952584816172499E-7</v>
      </c>
      <c r="BT206" s="10">
        <f>3/24000000*OO[[#This Row],[128 (04JUL1985 21:00:00)-Water Temperature (C)]]*OO[[#This Row],[70]]</f>
        <v>1.6042900269575E-7</v>
      </c>
      <c r="BU206" s="10">
        <f>3/24000000*OO[[#This Row],[129 (05JUL1985 00:00:00)-Water Temperature (C)]]*OO[[#This Row],[71]]</f>
        <v>1.5113808805049999E-7</v>
      </c>
      <c r="BV206" s="10">
        <f>3/24000000*OO[[#This Row],[130 (05JUL1985 03:00:00)-Water Temperature (C)]]*OO[[#This Row],[72]]</f>
        <v>1.4617089225613749E-7</v>
      </c>
      <c r="BW206" s="10">
        <f>3/24000000*OO[[#This Row],[131 (05JUL1985 06:00:00)-Water Temperature (C)]]*OO[[#This Row],[73]]</f>
        <v>1.409401416984E-7</v>
      </c>
      <c r="BX206" s="10">
        <f>3/24000000*OO[[#This Row],[132 (05JUL1985 09:00:00)-Water Temperature (C)]]*OO[[#This Row],[74]]</f>
        <v>1.3650006295306252E-7</v>
      </c>
      <c r="BY206" s="10">
        <f>3/24000000*OO[[#This Row],[133 (05JUL1985 12:00:00)-Water Temperature (C)]]*OO[[#This Row],[75]]</f>
        <v>1.3252061752017502E-7</v>
      </c>
      <c r="BZ206" s="10">
        <f>3/24000000*OO[[#This Row],[134 (05JUL1985 15:00:00)-Water Temperature (C)]]*OO[[#This Row],[76]]</f>
        <v>1.2716046380054997E-7</v>
      </c>
      <c r="CA206" s="10">
        <f>3/24000000*OO[[#This Row],[135 (05JUL1985 18:00:00)-Water Temperature (C)]]*OO[[#This Row],[77]]</f>
        <v>1.2025006146999997E-7</v>
      </c>
      <c r="CB206" s="10">
        <f>3/24000000*OO[[#This Row],[136 (05JUL1985 21:00:00)-Water Temperature (C)]]*OO[[#This Row],[78]]</f>
        <v>1.1300083774454999E-7</v>
      </c>
      <c r="CC206" s="10">
        <f>3/24000000*OO[[#This Row],[137 (06JUL1985 00:00:00)-Water Temperature (C)]]*OO[[#This Row],[79]]</f>
        <v>1.063419396529875E-7</v>
      </c>
      <c r="CD206" s="10">
        <f>3/24000000*OO[[#This Row],[138 (06JUL1985 03:00:00)-Water Temperature (C)]]*OO[[#This Row],[80]]</f>
        <v>1.0333264872947501E-7</v>
      </c>
      <c r="CE206" s="10">
        <f>3/24000000*OO[[#This Row],[139 (06JUL1985 06:00:00)-Water Temperature (C)]]*OO[[#This Row],[81]]</f>
        <v>1.003899013959375E-7</v>
      </c>
      <c r="CF206" s="10">
        <f>3/24000000*OO[[#This Row],[140 (06JUL1985 09:00:00)-Water Temperature (C)]]*OO[[#This Row],[82]]</f>
        <v>9.8105763455999994E-8</v>
      </c>
      <c r="CG206" s="10">
        <f>3/24000000*OO[[#This Row],[141 (06JUL1985 12:00:00)-Water Temperature (C)]]*OO[[#This Row],[83]]</f>
        <v>9.7435051152599998E-8</v>
      </c>
      <c r="CH206" s="10">
        <f>3/24000000*OO[[#This Row],[142 (06JUL1985 15:00:00)-Water Temperature (C)]]*OO[[#This Row],[84]]</f>
        <v>9.5588214585324996E-8</v>
      </c>
      <c r="CI206" s="10">
        <f>3/24000000*OO[[#This Row],[143 (06JUL1985 18:00:00)-Water Temperature (C)]]*OO[[#This Row],[85]]</f>
        <v>9.1642832437599993E-8</v>
      </c>
      <c r="CJ206" s="10">
        <f>3/24000000*OO[[#This Row],[144 (06JUL1985 21:00:00)-Water Temperature (C)]]*OO[[#This Row],[86]]</f>
        <v>8.7265261741050003E-8</v>
      </c>
      <c r="CK206" s="10">
        <f>3/24000000*OO[[#This Row],[145 (07JUL1985 00:00:00)-Water Temperature (C)]]*OO[[#This Row],[87]]</f>
        <v>8.3769982189574989E-8</v>
      </c>
      <c r="CL206" s="10">
        <f>3/24000000*OO[[#This Row],[146 (07JUL1985 03:00:00)-Water Temperature (C)]]*OO[[#This Row],[88]]</f>
        <v>8.2567623570962487E-8</v>
      </c>
      <c r="CM206" s="10">
        <f>3/24000000*OO[[#This Row],[147 (07JUL1985 06:00:00)-Water Temperature (C)]]*OO[[#This Row],[89]]</f>
        <v>8.1653446369099993E-8</v>
      </c>
      <c r="CN206" s="10">
        <f>3/24000000*OO[[#This Row],[148 (07JUL1985 09:00:00)-Water Temperature (C)]]*OO[[#This Row],[90]]</f>
        <v>8.0638524434474994E-8</v>
      </c>
      <c r="CO206" s="10">
        <f>3/24000000*OO[[#This Row],[149 (07JUL1985 12:00:00)-Water Temperature (C)]]*OO[[#This Row],[91]]</f>
        <v>7.9829167623124979E-8</v>
      </c>
      <c r="CP206" s="10">
        <f>3/24000000*OO[[#This Row],[150 (07JUL1985 15:00:00)-Water Temperature (C)]]*OO[[#This Row],[92]]</f>
        <v>7.7599439972975004E-8</v>
      </c>
      <c r="CQ206" s="10">
        <f>3/24000000*OO[[#This Row],[151 (07JUL1985 18:00:00)-Water Temperature (C)]]*OO[[#This Row],[93]]</f>
        <v>7.41268758816E-8</v>
      </c>
      <c r="CR206" s="10">
        <f>3/24000000*OO[[#This Row],[152 (07JUL1985 21:00:00)-Water Temperature (C)]]*OO[[#This Row],[94]]</f>
        <v>7.0111979004150001E-8</v>
      </c>
      <c r="CS206" s="10">
        <f>3/24000000*OO[[#This Row],[153 (08JUL1985 00:00:00)-Water Temperature (C)]]*OO[[#This Row],[95]]</f>
        <v>6.6100204456875002E-8</v>
      </c>
      <c r="CT206" s="10">
        <f>3/24000000*OO[[#This Row],[154 (08JUL1985 03:00:00)-Water Temperature (C)]]*OO[[#This Row],[96]]</f>
        <v>6.2968022343599999E-8</v>
      </c>
      <c r="CU206" s="10">
        <f>3/24000000*OO[[#This Row],[155 (08JUL1985 06:00:00)-Water Temperature (C)]]*OO[[#This Row],[97]]</f>
        <v>6.1229086712062488E-8</v>
      </c>
      <c r="CV206" s="10">
        <f>3/24000000*OO[[#This Row],[156 (08JUL1985 09:00:00)-Water Temperature (C)]]*OO[[#This Row],[98]]</f>
        <v>5.949471974754999E-8</v>
      </c>
      <c r="CW206" s="10">
        <f>3/24000000*OO[[#This Row],[157 (08JUL1985 12:00:00)-Water Temperature (C)]]*OO[[#This Row],[99]]</f>
        <v>5.7962069389325001E-8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4.9448565376471549E-41</v>
      </c>
      <c r="K207" s="10">
        <f>3/24*OO[[#This Row],[67 (27JUN1985 06:00:00)-Water Temperature (C)]]*OO[[#This Row],[9]]/SUM(OO[9])</f>
        <v>3.3616967062933193E-29</v>
      </c>
      <c r="L207" s="10">
        <f>3/24*OO[[#This Row],[68 (27JUN1985 09:00:00)-Water Temperature (C)]]*OO[[#This Row],[10]]/SUM(OO[10])</f>
        <v>1.0398097942288546E-17</v>
      </c>
      <c r="M207" s="10">
        <f>3/24*OO[[#This Row],[69 (27JUN1985 12:00:00)-Water Temperature (C)]]*OO[[#This Row],[11]]/SUM(OO[11])</f>
        <v>7.1495737409643419E-10</v>
      </c>
      <c r="N207" s="10">
        <f>3/24*OO[[#This Row],[70 (27JUN1985 15:00:00)-Water Temperature (C)]]*OO[[#This Row],[12]]/SUM(OO[12])</f>
        <v>1.2118776973614866E-6</v>
      </c>
      <c r="O207" s="10">
        <f>3/24*OO[[#This Row],[71 (27JUN1985 18:00:00)-Water Temperature (C)]]*OO[[#This Row],[13]]/SUM(OO[13])</f>
        <v>1.4603816425459373E-4</v>
      </c>
      <c r="P207" s="10">
        <f>3/24*OO[[#This Row],[72 (27JUN1985 21:00:00)-Water Temperature (C)]]*OO[[#This Row],[14]]/SUM(OO[14])</f>
        <v>3.3066341623977312E-3</v>
      </c>
      <c r="Q207" s="10">
        <f>3/24*OO[[#This Row],[73 (28JUN1985 00:00:00)-Water Temperature (C)]]*OO[[#This Row],[15]]/SUM(OO[15])</f>
        <v>2.2140095909922539E-2</v>
      </c>
      <c r="R207" s="10">
        <f>3/24*OO[[#This Row],[74 (28JUN1985 03:00:00)-Water Temperature (C)]]*OO[[#This Row],[16]]/SUM(OO[16])</f>
        <v>5.7464333159149568E-2</v>
      </c>
      <c r="S207" s="10">
        <f>3/24*OO[[#This Row],[75 (28JUN1985 06:00:00)-Water Temperature (C)]]*OO[[#This Row],[17]]/SUM(OO[17])</f>
        <v>6.925482968555749E-2</v>
      </c>
      <c r="T207" s="10">
        <f>3/24*OO[[#This Row],[76 (28JUN1985 09:00:00)-Water Temperature (C)]]*OO[[#This Row],[18]]/SUM(OO[18])</f>
        <v>4.4523778421702818E-2</v>
      </c>
      <c r="U207" s="10">
        <f>3/24*OO[[#This Row],[77 (28JUN1985 12:00:00)-Water Temperature (C)]]*OO[[#This Row],[19]]/SUM(OO[19])</f>
        <v>1.7022637551255018E-2</v>
      </c>
      <c r="V207" s="10">
        <f>3/24000000*OO[[#This Row],[78 (28JUN1985 15:00:00)-Water Temperature (C)]]*OO[[#This Row],[20]]</f>
        <v>4.2430652049562497E-3</v>
      </c>
      <c r="W207" s="10">
        <f>3/24000000*OO[[#This Row],[79 (28JUN1985 18:00:00)-Water Temperature (C)]]*OO[[#This Row],[21]]</f>
        <v>7.9544801107687502E-4</v>
      </c>
      <c r="X207" s="10">
        <f>3/24000000*OO[[#This Row],[80 (28JUN1985 21:00:00)-Water Temperature (C)]]*OO[[#This Row],[22]]</f>
        <v>1.5295341943192501E-4</v>
      </c>
      <c r="Y207" s="10">
        <f>3/24000000*OO[[#This Row],[81 (29JUN1985 00:00:00)-Water Temperature (C)]]*OO[[#This Row],[23]]</f>
        <v>6.1775702352787499E-5</v>
      </c>
      <c r="Z207" s="10">
        <f>3/24000000*OO[[#This Row],[82 (29JUN1985 03:00:00)-Water Temperature (C)]]*OO[[#This Row],[24]]</f>
        <v>5.4173030742750005E-5</v>
      </c>
      <c r="AA207" s="10">
        <f>3/24000000*OO[[#This Row],[83 (29JUN1985 06:00:00)-Water Temperature (C)]]*OO[[#This Row],[25]]</f>
        <v>5.7065421802875E-5</v>
      </c>
      <c r="AB207" s="10">
        <f>3/24000000*OO[[#This Row],[84 (29JUN1985 09:00:00)-Water Temperature (C)]]*OO[[#This Row],[26]]</f>
        <v>5.8458490916712495E-5</v>
      </c>
      <c r="AC207" s="10">
        <f>3/24000000*OO[[#This Row],[85 (29JUN1985 12:00:00)-Water Temperature (C)]]*OO[[#This Row],[27]]</f>
        <v>5.686738736829999E-5</v>
      </c>
      <c r="AD207" s="10">
        <f>3/24000000*OO[[#This Row],[86 (29JUN1985 15:00:00)-Water Temperature (C)]]*OO[[#This Row],[28]]</f>
        <v>5.2420030434937505E-5</v>
      </c>
      <c r="AE207" s="10">
        <f>3/24000000*OO[[#This Row],[88 (29JUN1985 21:00:00)-Water Temperature (C)]]*OO[[#This Row],[30]]</f>
        <v>4.18455855828E-5</v>
      </c>
      <c r="AF207" s="10">
        <f>3/24000000*OO[[#This Row],[88 (29JUN1985 21:00:00)-Water Temperature (C)]]*OO[[#This Row],[30]]</f>
        <v>4.18455855828E-5</v>
      </c>
      <c r="AG207" s="10">
        <f>3/24000000*OO[[#This Row],[89 (30JUN1985 00:00:00)-Water Temperature (C)]]*OO[[#This Row],[31]]</f>
        <v>3.7097073080999999E-5</v>
      </c>
      <c r="AH207" s="10">
        <f>3/24000000*OO[[#This Row],[90 (30JUN1985 03:00:00)-Water Temperature (C)]]*OO[[#This Row],[32]]</f>
        <v>3.3624854695287501E-5</v>
      </c>
      <c r="AI207" s="10">
        <f>3/24000000*OO[[#This Row],[91 (30JUN1985 06:00:00)-Water Temperature (C)]]*OO[[#This Row],[33]]</f>
        <v>3.0823964890524996E-5</v>
      </c>
      <c r="AJ207" s="10">
        <f>3/24000000*OO[[#This Row],[92 (30JUN1985 09:00:00)-Water Temperature (C)]]*OO[[#This Row],[34]]</f>
        <v>2.84061939204E-5</v>
      </c>
      <c r="AK207" s="10">
        <f>3/24000000*OO[[#This Row],[93 (30JUN1985 12:00:00)-Water Temperature (C)]]*OO[[#This Row],[35]]</f>
        <v>2.6021457095265E-5</v>
      </c>
      <c r="AL207" s="10">
        <f>3/24000000*OO[[#This Row],[94 (30JUN1985 15:00:00)-Water Temperature (C)]]*OO[[#This Row],[36]]</f>
        <v>2.3293494313159997E-5</v>
      </c>
      <c r="AM207" s="10">
        <f>3/24000000*OO[[#This Row],[95 (30JUN1985 18:00:00)-Water Temperature (C)]]*OO[[#This Row],[37]]</f>
        <v>2.0472007778377497E-5</v>
      </c>
      <c r="AN207" s="10">
        <f>3/24000000*OO[[#This Row],[96 (30JUN1985 21:00:00)-Water Temperature (C)]]*OO[[#This Row],[38]]</f>
        <v>1.7908541155679999E-5</v>
      </c>
      <c r="AO207" s="10">
        <f>3/24000000*OO[[#This Row],[97 (01JUL1985 00:00:00)-Water Temperature (C)]]*OO[[#This Row],[39]]</f>
        <v>1.5772648187039999E-5</v>
      </c>
      <c r="AP207" s="10">
        <f>3/24000000*OO[[#This Row],[98 (01JUL1985 03:00:00)-Water Temperature (C)]]*OO[[#This Row],[40]]</f>
        <v>1.4447519845847501E-5</v>
      </c>
      <c r="AQ207" s="10">
        <f>3/24000000*OO[[#This Row],[99 (01JUL1985 06:00:00)-Water Temperature (C)]]*OO[[#This Row],[41]]</f>
        <v>1.3293533998181251E-5</v>
      </c>
      <c r="AR207" s="10">
        <f>3/24000000*OO[[#This Row],[100 (01JUL1985 09:00:00)-Water Temperature (C)]]*OO[[#This Row],[42]]</f>
        <v>1.2259030684109998E-5</v>
      </c>
      <c r="AS207" s="10">
        <f>3/24000000*OO[[#This Row],[101 (01JUL1985 12:00:00)-Water Temperature (C)]]*OO[[#This Row],[43]]</f>
        <v>1.12311504E-5</v>
      </c>
      <c r="AT207" s="10">
        <f>3/24000000*OO[[#This Row],[102 (01JUL1985 15:00:00)-Water Temperature (C)]]*OO[[#This Row],[44]]</f>
        <v>1.0137226253099999E-5</v>
      </c>
      <c r="AU207" s="10">
        <f>3/24000000*OO[[#This Row],[103 (01JUL1985 18:00:00)-Water Temperature (C)]]*OO[[#This Row],[45]]</f>
        <v>8.9766062460149998E-6</v>
      </c>
      <c r="AV207" s="10">
        <f>3/24000000*OO[[#This Row],[104 (01JUL1985 21:00:00)-Water Temperature (C)]]*OO[[#This Row],[46]]</f>
        <v>7.8367078973137495E-6</v>
      </c>
      <c r="AW207" s="10">
        <f>3/24000000*OO[[#This Row],[105 (02JUL1985 00:00:00)-Water Temperature (C)]]*OO[[#This Row],[47]]</f>
        <v>6.8348740199999989E-6</v>
      </c>
      <c r="AX207" s="10">
        <f>3/24000000*OO[[#This Row],[106 (02JUL1985 03:00:00)-Water Temperature (C)]]*OO[[#This Row],[48]]</f>
        <v>6.1452431159624995E-6</v>
      </c>
      <c r="AY207" s="10">
        <f>3/24000000*OO[[#This Row],[107 (02JUL1985 06:00:00)-Water Temperature (C)]]*OO[[#This Row],[49]]</f>
        <v>5.5253797489799996E-6</v>
      </c>
      <c r="AZ207" s="10">
        <f>3/24000000*OO[[#This Row],[108 (02JUL1985 09:00:00)-Water Temperature (C)]]*OO[[#This Row],[50]]</f>
        <v>4.9071585844012496E-6</v>
      </c>
      <c r="BA207" s="10">
        <f>3/24000000*OO[[#This Row],[109 (02JUL1985 12:00:00)-Water Temperature (C)]]*OO[[#This Row],[51]]</f>
        <v>4.2382817840574997E-6</v>
      </c>
      <c r="BB207" s="10">
        <f>3/24000000*OO[[#This Row],[110 (02JUL1985 15:00:00)-Water Temperature (C)]]*OO[[#This Row],[52]]</f>
        <v>3.4553838886475003E-6</v>
      </c>
      <c r="BC207" s="10">
        <f>3/24000000*OO[[#This Row],[111 (02JUL1985 18:00:00)-Water Temperature (C)]]*OO[[#This Row],[53]]</f>
        <v>2.6553425673533747E-6</v>
      </c>
      <c r="BD207" s="10">
        <f>3/24000000*OO[[#This Row],[112 (02JUL1985 21:00:00)-Water Temperature (C)]]*OO[[#This Row],[54]]</f>
        <v>1.9965228496672498E-6</v>
      </c>
      <c r="BE207" s="10">
        <f>3/24000000*OO[[#This Row],[113 (03JUL1985 00:00:00)-Water Temperature (C)]]*OO[[#This Row],[55]]</f>
        <v>1.5263802865592501E-6</v>
      </c>
      <c r="BF207" s="10">
        <f>3/24000000*OO[[#This Row],[114 (03JUL1985 03:00:00)-Water Temperature (C)]]*OO[[#This Row],[56]]</f>
        <v>1.2503309661809999E-6</v>
      </c>
      <c r="BG207" s="10">
        <f>3/24000000*OO[[#This Row],[115 (03JUL1985 06:00:00)-Water Temperature (C)]]*OO[[#This Row],[57]]</f>
        <v>1.0888893802959998E-6</v>
      </c>
      <c r="BH207" s="10">
        <f>3/24000000*OO[[#This Row],[116 (03JUL1985 09:00:00)-Water Temperature (C)]]*OO[[#This Row],[58]]</f>
        <v>9.9329289698062502E-7</v>
      </c>
      <c r="BI207" s="10">
        <f>3/24000000*OO[[#This Row],[117 (03JUL1985 12:00:00)-Water Temperature (C)]]*OO[[#This Row],[59]]</f>
        <v>9.3449215818399985E-7</v>
      </c>
      <c r="BJ207" s="10">
        <f>3/24000000*OO[[#This Row],[118 (03JUL1985 15:00:00)-Water Temperature (C)]]*OO[[#This Row],[60]]</f>
        <v>8.7604042845312511E-7</v>
      </c>
      <c r="BK207" s="10">
        <f>3/24000000*OO[[#This Row],[119 (03JUL1985 18:00:00)-Water Temperature (C)]]*OO[[#This Row],[61]]</f>
        <v>8.1198801902299998E-7</v>
      </c>
      <c r="BL207" s="10">
        <f>3/24000000*OO[[#This Row],[120 (03JUL1985 21:00:00)-Water Temperature (C)]]*OO[[#This Row],[62]]</f>
        <v>7.480996846391249E-7</v>
      </c>
      <c r="BM207" s="10">
        <f>3/24000000*OO[[#This Row],[121 (04JUL1985 00:00:00)-Water Temperature (C)]]*OO[[#This Row],[63]]</f>
        <v>6.8903801582199998E-7</v>
      </c>
      <c r="BN207" s="10">
        <f>3/24000000*OO[[#This Row],[122 (04JUL1985 03:00:00)-Water Temperature (C)]]*OO[[#This Row],[64]]</f>
        <v>6.5067026603462491E-7</v>
      </c>
      <c r="BO207" s="10">
        <f>3/24000000*OO[[#This Row],[123 (04JUL1985 06:00:00)-Water Temperature (C)]]*OO[[#This Row],[65]]</f>
        <v>6.1760981002349991E-7</v>
      </c>
      <c r="BP207" s="10">
        <f>3/24000000*OO[[#This Row],[124 (04JUL1985 09:00:00)-Water Temperature (C)]]*OO[[#This Row],[66]]</f>
        <v>5.9590896257474996E-7</v>
      </c>
      <c r="BQ207" s="10">
        <f>3/24000000*OO[[#This Row],[125 (04JUL1985 12:00:00)-Water Temperature (C)]]*OO[[#This Row],[67]]</f>
        <v>5.7372864780749997E-7</v>
      </c>
      <c r="BR207" s="10">
        <f>3/24000000*OO[[#This Row],[126 (04JUL1985 15:00:00)-Water Temperature (C)]]*OO[[#This Row],[68]]</f>
        <v>5.5150921800000002E-7</v>
      </c>
      <c r="BS207" s="10">
        <f>3/24000000*OO[[#This Row],[127 (04JUL1985 18:00:00)-Water Temperature (C)]]*OO[[#This Row],[69]]</f>
        <v>5.2748568878774995E-7</v>
      </c>
      <c r="BT207" s="10">
        <f>3/24000000*OO[[#This Row],[128 (04JUL1985 21:00:00)-Water Temperature (C)]]*OO[[#This Row],[70]]</f>
        <v>4.9933690955112504E-7</v>
      </c>
      <c r="BU207" s="10">
        <f>3/24000000*OO[[#This Row],[129 (05JUL1985 00:00:00)-Water Temperature (C)]]*OO[[#This Row],[71]]</f>
        <v>4.7043034475675002E-7</v>
      </c>
      <c r="BV207" s="10">
        <f>3/24000000*OO[[#This Row],[130 (05JUL1985 03:00:00)-Water Temperature (C)]]*OO[[#This Row],[72]]</f>
        <v>4.5465417687449997E-7</v>
      </c>
      <c r="BW207" s="10">
        <f>3/24000000*OO[[#This Row],[131 (05JUL1985 06:00:00)-Water Temperature (C)]]*OO[[#This Row],[73]]</f>
        <v>4.3829953879999993E-7</v>
      </c>
      <c r="BX207" s="10">
        <f>3/24000000*OO[[#This Row],[132 (05JUL1985 09:00:00)-Water Temperature (C)]]*OO[[#This Row],[74]]</f>
        <v>4.2427937672324999E-7</v>
      </c>
      <c r="BY207" s="10">
        <f>3/24000000*OO[[#This Row],[133 (05JUL1985 12:00:00)-Water Temperature (C)]]*OO[[#This Row],[75]]</f>
        <v>4.1189523103574997E-7</v>
      </c>
      <c r="BZ207" s="10">
        <f>3/24000000*OO[[#This Row],[134 (05JUL1985 15:00:00)-Water Temperature (C)]]*OO[[#This Row],[76]]</f>
        <v>3.9536703989224998E-7</v>
      </c>
      <c r="CA207" s="10">
        <f>3/24000000*OO[[#This Row],[135 (05JUL1985 18:00:00)-Water Temperature (C)]]*OO[[#This Row],[77]]</f>
        <v>3.7404622600199996E-7</v>
      </c>
      <c r="CB207" s="10">
        <f>3/24000000*OO[[#This Row],[136 (05JUL1985 21:00:00)-Water Temperature (C)]]*OO[[#This Row],[78]]</f>
        <v>3.5163293619174998E-7</v>
      </c>
      <c r="CC207" s="10">
        <f>3/24000000*OO[[#This Row],[137 (06JUL1985 00:00:00)-Water Temperature (C)]]*OO[[#This Row],[79]]</f>
        <v>3.3091917023574998E-7</v>
      </c>
      <c r="CD207" s="10">
        <f>3/24000000*OO[[#This Row],[138 (06JUL1985 03:00:00)-Water Temperature (C)]]*OO[[#This Row],[80]]</f>
        <v>3.2145319150899998E-7</v>
      </c>
      <c r="CE207" s="10">
        <f>3/24000000*OO[[#This Row],[139 (06JUL1985 06:00:00)-Water Temperature (C)]]*OO[[#This Row],[81]]</f>
        <v>3.1225945241175001E-7</v>
      </c>
      <c r="CF207" s="10">
        <f>3/24000000*OO[[#This Row],[140 (06JUL1985 09:00:00)-Water Temperature (C)]]*OO[[#This Row],[82]]</f>
        <v>3.0494559105893754E-7</v>
      </c>
      <c r="CG207" s="10">
        <f>3/24000000*OO[[#This Row],[141 (06JUL1985 12:00:00)-Water Temperature (C)]]*OO[[#This Row],[83]]</f>
        <v>3.0271641165599997E-7</v>
      </c>
      <c r="CH207" s="10">
        <f>3/24000000*OO[[#This Row],[142 (06JUL1985 15:00:00)-Water Temperature (C)]]*OO[[#This Row],[84]]</f>
        <v>2.9703877447781247E-7</v>
      </c>
      <c r="CI207" s="10">
        <f>3/24000000*OO[[#This Row],[143 (06JUL1985 18:00:00)-Water Temperature (C)]]*OO[[#This Row],[85]]</f>
        <v>2.8483744200872496E-7</v>
      </c>
      <c r="CJ207" s="10">
        <f>3/24000000*OO[[#This Row],[144 (06JUL1985 21:00:00)-Water Temperature (C)]]*OO[[#This Row],[86]]</f>
        <v>2.7131154411515E-7</v>
      </c>
      <c r="CK207" s="10">
        <f>3/24000000*OO[[#This Row],[145 (07JUL1985 00:00:00)-Water Temperature (C)]]*OO[[#This Row],[87]]</f>
        <v>2.6040380665949998E-7</v>
      </c>
      <c r="CL207" s="10">
        <f>3/24000000*OO[[#This Row],[146 (07JUL1985 03:00:00)-Water Temperature (C)]]*OO[[#This Row],[88]]</f>
        <v>2.5663692613129997E-7</v>
      </c>
      <c r="CM207" s="10">
        <f>3/24000000*OO[[#This Row],[147 (07JUL1985 06:00:00)-Water Temperature (C)]]*OO[[#This Row],[89]]</f>
        <v>2.5372478720997494E-7</v>
      </c>
      <c r="CN207" s="10">
        <f>3/24000000*OO[[#This Row],[148 (07JUL1985 09:00:00)-Water Temperature (C)]]*OO[[#This Row],[90]]</f>
        <v>2.5047319686770001E-7</v>
      </c>
      <c r="CO207" s="10">
        <f>3/24000000*OO[[#This Row],[149 (07JUL1985 12:00:00)-Water Temperature (C)]]*OO[[#This Row],[91]]</f>
        <v>2.4793216888049996E-7</v>
      </c>
      <c r="CP207" s="10">
        <f>3/24000000*OO[[#This Row],[150 (07JUL1985 15:00:00)-Water Temperature (C)]]*OO[[#This Row],[92]]</f>
        <v>2.411197067444E-7</v>
      </c>
      <c r="CQ207" s="10">
        <f>3/24000000*OO[[#This Row],[151 (07JUL1985 18:00:00)-Water Temperature (C)]]*OO[[#This Row],[93]]</f>
        <v>2.3048067590940001E-7</v>
      </c>
      <c r="CR207" s="10">
        <f>3/24000000*OO[[#This Row],[152 (07JUL1985 21:00:00)-Water Temperature (C)]]*OO[[#This Row],[94]]</f>
        <v>2.1811199660689998E-7</v>
      </c>
      <c r="CS207" s="10">
        <f>3/24000000*OO[[#This Row],[153 (08JUL1985 00:00:00)-Water Temperature (C)]]*OO[[#This Row],[95]]</f>
        <v>2.0565225902760002E-7</v>
      </c>
      <c r="CT207" s="10">
        <f>3/24000000*OO[[#This Row],[154 (08JUL1985 03:00:00)-Water Temperature (C)]]*OO[[#This Row],[96]]</f>
        <v>1.9584814704857498E-7</v>
      </c>
      <c r="CU207" s="10">
        <f>3/24000000*OO[[#This Row],[155 (08JUL1985 06:00:00)-Water Temperature (C)]]*OO[[#This Row],[97]]</f>
        <v>1.9034961947599999E-7</v>
      </c>
      <c r="CV207" s="10">
        <f>3/24000000*OO[[#This Row],[156 (08JUL1985 09:00:00)-Water Temperature (C)]]*OO[[#This Row],[98]]</f>
        <v>1.8484296178713747E-7</v>
      </c>
      <c r="CW207" s="10">
        <f>3/24000000*OO[[#This Row],[157 (08JUL1985 12:00:00)-Water Temperature (C)]]*OO[[#This Row],[99]]</f>
        <v>1.801128287646E-7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8.5483323445166084E-42</v>
      </c>
      <c r="K208" s="10">
        <f>3/24*OO[[#This Row],[67 (27JUN1985 06:00:00)-Water Temperature (C)]]*OO[[#This Row],[9]]/SUM(OO[9])</f>
        <v>5.394898312553195E-30</v>
      </c>
      <c r="L208" s="10">
        <f>3/24*OO[[#This Row],[68 (27JUN1985 09:00:00)-Water Temperature (C)]]*OO[[#This Row],[10]]/SUM(OO[10])</f>
        <v>2.0767747832173115E-18</v>
      </c>
      <c r="M208" s="10">
        <f>3/24*OO[[#This Row],[69 (27JUN1985 12:00:00)-Water Temperature (C)]]*OO[[#This Row],[11]]/SUM(OO[11])</f>
        <v>3.3464441948688517E-10</v>
      </c>
      <c r="N208" s="10">
        <f>3/24*OO[[#This Row],[70 (27JUN1985 15:00:00)-Water Temperature (C)]]*OO[[#This Row],[12]]/SUM(OO[12])</f>
        <v>7.2316887834807029E-7</v>
      </c>
      <c r="O208" s="10">
        <f>3/24*OO[[#This Row],[71 (27JUN1985 18:00:00)-Water Temperature (C)]]*OO[[#This Row],[13]]/SUM(OO[13])</f>
        <v>1.0036476875617825E-4</v>
      </c>
      <c r="P208" s="10">
        <f>3/24*OO[[#This Row],[72 (27JUN1985 21:00:00)-Water Temperature (C)]]*OO[[#This Row],[14]]/SUM(OO[14])</f>
        <v>2.5285623296188646E-3</v>
      </c>
      <c r="Q208" s="10">
        <f>3/24*OO[[#This Row],[73 (28JUN1985 00:00:00)-Water Temperature (C)]]*OO[[#This Row],[15]]/SUM(OO[15])</f>
        <v>1.8454094675332735E-2</v>
      </c>
      <c r="R208" s="10">
        <f>3/24*OO[[#This Row],[74 (28JUN1985 03:00:00)-Water Temperature (C)]]*OO[[#This Row],[16]]/SUM(OO[16])</f>
        <v>5.1522719720324246E-2</v>
      </c>
      <c r="S208" s="10">
        <f>3/24*OO[[#This Row],[75 (28JUN1985 06:00:00)-Water Temperature (C)]]*OO[[#This Row],[17]]/SUM(OO[17])</f>
        <v>6.6094112357703821E-2</v>
      </c>
      <c r="T208" s="10">
        <f>3/24*OO[[#This Row],[76 (28JUN1985 09:00:00)-Water Temperature (C)]]*OO[[#This Row],[18]]/SUM(OO[18])</f>
        <v>4.4828480818723648E-2</v>
      </c>
      <c r="U208" s="10">
        <f>3/24*OO[[#This Row],[77 (28JUN1985 12:00:00)-Water Temperature (C)]]*OO[[#This Row],[19]]/SUM(OO[19])</f>
        <v>1.7951019674660944E-2</v>
      </c>
      <c r="V208" s="10">
        <f>3/24000000*OO[[#This Row],[78 (28JUN1985 15:00:00)-Water Temperature (C)]]*OO[[#This Row],[20]]</f>
        <v>4.6487677660399995E-3</v>
      </c>
      <c r="W208" s="10">
        <f>3/24000000*OO[[#This Row],[79 (28JUN1985 18:00:00)-Water Temperature (C)]]*OO[[#This Row],[21]]</f>
        <v>8.9182288892812492E-4</v>
      </c>
      <c r="X208" s="10">
        <f>3/24000000*OO[[#This Row],[80 (28JUN1985 21:00:00)-Water Temperature (C)]]*OO[[#This Row],[22]]</f>
        <v>1.6706929849158748E-4</v>
      </c>
      <c r="Y208" s="10">
        <f>3/24000000*OO[[#This Row],[81 (29JUN1985 00:00:00)-Water Temperature (C)]]*OO[[#This Row],[23]]</f>
        <v>6.120041408649999E-5</v>
      </c>
      <c r="Z208" s="10">
        <f>3/24000000*OO[[#This Row],[82 (29JUN1985 03:00:00)-Water Temperature (C)]]*OO[[#This Row],[24]]</f>
        <v>5.1307990685437496E-5</v>
      </c>
      <c r="AA208" s="10">
        <f>3/24000000*OO[[#This Row],[83 (29JUN1985 06:00:00)-Water Temperature (C)]]*OO[[#This Row],[25]]</f>
        <v>5.3838857758400002E-5</v>
      </c>
      <c r="AB208" s="10">
        <f>3/24000000*OO[[#This Row],[84 (29JUN1985 09:00:00)-Water Temperature (C)]]*OO[[#This Row],[26]]</f>
        <v>5.5398623731499996E-5</v>
      </c>
      <c r="AC208" s="10">
        <f>3/24000000*OO[[#This Row],[85 (29JUN1985 12:00:00)-Water Temperature (C)]]*OO[[#This Row],[27]]</f>
        <v>5.4154222656137489E-5</v>
      </c>
      <c r="AD208" s="10">
        <f>3/24000000*OO[[#This Row],[86 (29JUN1985 15:00:00)-Water Temperature (C)]]*OO[[#This Row],[28]]</f>
        <v>5.0126650589600003E-5</v>
      </c>
      <c r="AE208" s="10">
        <f>3/24000000*OO[[#This Row],[88 (29JUN1985 21:00:00)-Water Temperature (C)]]*OO[[#This Row],[30]]</f>
        <v>4.0178091862437498E-5</v>
      </c>
      <c r="AF208" s="10">
        <f>3/24000000*OO[[#This Row],[88 (29JUN1985 21:00:00)-Water Temperature (C)]]*OO[[#This Row],[30]]</f>
        <v>4.0178091862437498E-5</v>
      </c>
      <c r="AG208" s="10">
        <f>3/24000000*OO[[#This Row],[89 (30JUN1985 00:00:00)-Water Temperature (C)]]*OO[[#This Row],[31]]</f>
        <v>3.5619069100562497E-5</v>
      </c>
      <c r="AH208" s="10">
        <f>3/24000000*OO[[#This Row],[90 (30JUN1985 03:00:00)-Water Temperature (C)]]*OO[[#This Row],[32]]</f>
        <v>3.2272703603762498E-5</v>
      </c>
      <c r="AI208" s="10">
        <f>3/24000000*OO[[#This Row],[91 (30JUN1985 06:00:00)-Water Temperature (C)]]*OO[[#This Row],[33]]</f>
        <v>2.9580835581449997E-5</v>
      </c>
      <c r="AJ208" s="10">
        <f>3/24000000*OO[[#This Row],[92 (30JUN1985 09:00:00)-Water Temperature (C)]]*OO[[#This Row],[34]]</f>
        <v>2.72727925181E-5</v>
      </c>
      <c r="AK208" s="10">
        <f>3/24000000*OO[[#This Row],[93 (30JUN1985 12:00:00)-Water Temperature (C)]]*OO[[#This Row],[35]]</f>
        <v>2.5014057306907498E-5</v>
      </c>
      <c r="AL208" s="10">
        <f>3/24000000*OO[[#This Row],[94 (30JUN1985 15:00:00)-Water Temperature (C)]]*OO[[#This Row],[36]]</f>
        <v>2.2432668255525E-5</v>
      </c>
      <c r="AM208" s="10">
        <f>3/24000000*OO[[#This Row],[95 (30JUN1985 18:00:00)-Water Temperature (C)]]*OO[[#This Row],[37]]</f>
        <v>1.9750058566244999E-5</v>
      </c>
      <c r="AN208" s="10">
        <f>3/24000000*OO[[#This Row],[96 (30JUN1985 21:00:00)-Water Temperature (C)]]*OO[[#This Row],[38]]</f>
        <v>1.7297310524422498E-5</v>
      </c>
      <c r="AO208" s="10">
        <f>3/24000000*OO[[#This Row],[97 (01JUL1985 00:00:00)-Water Temperature (C)]]*OO[[#This Row],[39]]</f>
        <v>1.5236962588799999E-5</v>
      </c>
      <c r="AP208" s="10">
        <f>3/24000000*OO[[#This Row],[98 (01JUL1985 03:00:00)-Water Temperature (C)]]*OO[[#This Row],[40]]</f>
        <v>1.3946827059324999E-5</v>
      </c>
      <c r="AQ208" s="10">
        <f>3/24000000*OO[[#This Row],[99 (01JUL1985 06:00:00)-Water Temperature (C)]]*OO[[#This Row],[41]]</f>
        <v>1.2833204079059999E-5</v>
      </c>
      <c r="AR208" s="10">
        <f>3/24000000*OO[[#This Row],[100 (01JUL1985 09:00:00)-Water Temperature (C)]]*OO[[#This Row],[42]]</f>
        <v>1.1838530623349998E-5</v>
      </c>
      <c r="AS208" s="10">
        <f>3/24000000*OO[[#This Row],[101 (01JUL1985 12:00:00)-Water Temperature (C)]]*OO[[#This Row],[43]]</f>
        <v>1.0858224771224997E-5</v>
      </c>
      <c r="AT208" s="10">
        <f>3/24000000*OO[[#This Row],[102 (01JUL1985 15:00:00)-Water Temperature (C)]]*OO[[#This Row],[44]]</f>
        <v>9.8227212424649997E-6</v>
      </c>
      <c r="AU208" s="10">
        <f>3/24000000*OO[[#This Row],[103 (01JUL1985 18:00:00)-Water Temperature (C)]]*OO[[#This Row],[45]]</f>
        <v>8.7210948654E-6</v>
      </c>
      <c r="AV208" s="10">
        <f>3/24000000*OO[[#This Row],[104 (01JUL1985 21:00:00)-Water Temperature (C)]]*OO[[#This Row],[46]]</f>
        <v>7.6327299188999997E-6</v>
      </c>
      <c r="AW208" s="10">
        <f>3/24000000*OO[[#This Row],[105 (02JUL1985 00:00:00)-Water Temperature (C)]]*OO[[#This Row],[47]]</f>
        <v>6.6637068923974993E-6</v>
      </c>
      <c r="AX208" s="10">
        <f>3/24000000*OO[[#This Row],[106 (02JUL1985 03:00:00)-Water Temperature (C)]]*OO[[#This Row],[48]]</f>
        <v>5.9912445010949997E-6</v>
      </c>
      <c r="AY208" s="10">
        <f>3/24000000*OO[[#This Row],[107 (02JUL1985 06:00:00)-Water Temperature (C)]]*OO[[#This Row],[49]]</f>
        <v>5.3902363507300005E-6</v>
      </c>
      <c r="AZ208" s="10">
        <f>3/24000000*OO[[#This Row],[108 (02JUL1985 09:00:00)-Water Temperature (C)]]*OO[[#This Row],[50]]</f>
        <v>4.7963684287199989E-6</v>
      </c>
      <c r="BA208" s="10">
        <f>3/24000000*OO[[#This Row],[109 (02JUL1985 12:00:00)-Water Temperature (C)]]*OO[[#This Row],[51]]</f>
        <v>4.1598086837312501E-6</v>
      </c>
      <c r="BB208" s="10">
        <f>3/24000000*OO[[#This Row],[110 (02JUL1985 15:00:00)-Water Temperature (C)]]*OO[[#This Row],[52]]</f>
        <v>3.4122404851099994E-6</v>
      </c>
      <c r="BC208" s="10">
        <f>3/24000000*OO[[#This Row],[111 (02JUL1985 18:00:00)-Water Temperature (C)]]*OO[[#This Row],[53]]</f>
        <v>2.6352488264812499E-6</v>
      </c>
      <c r="BD208" s="10">
        <f>3/24000000*OO[[#This Row],[112 (02JUL1985 21:00:00)-Water Temperature (C)]]*OO[[#This Row],[54]]</f>
        <v>1.9841570497439998E-6</v>
      </c>
      <c r="BE208" s="10">
        <f>3/24000000*OO[[#This Row],[113 (03JUL1985 00:00:00)-Water Temperature (C)]]*OO[[#This Row],[55]]</f>
        <v>1.5120342846157497E-6</v>
      </c>
      <c r="BF208" s="10">
        <f>3/24000000*OO[[#This Row],[114 (03JUL1985 03:00:00)-Water Temperature (C)]]*OO[[#This Row],[56]]</f>
        <v>1.2305517148014999E-6</v>
      </c>
      <c r="BG208" s="10">
        <f>3/24000000*OO[[#This Row],[115 (03JUL1985 06:00:00)-Water Temperature (C)]]*OO[[#This Row],[57]]</f>
        <v>1.064641676790375E-6</v>
      </c>
      <c r="BH208" s="10">
        <f>3/24000000*OO[[#This Row],[116 (03JUL1985 09:00:00)-Water Temperature (C)]]*OO[[#This Row],[58]]</f>
        <v>9.6608080785649991E-7</v>
      </c>
      <c r="BI208" s="10">
        <f>3/24000000*OO[[#This Row],[117 (03JUL1985 12:00:00)-Water Temperature (C)]]*OO[[#This Row],[59]]</f>
        <v>9.0598491247999991E-7</v>
      </c>
      <c r="BJ208" s="10">
        <f>3/24000000*OO[[#This Row],[118 (03JUL1985 15:00:00)-Water Temperature (C)]]*OO[[#This Row],[60]]</f>
        <v>8.4892035935999989E-7</v>
      </c>
      <c r="BK208" s="10">
        <f>3/24000000*OO[[#This Row],[119 (03JUL1985 18:00:00)-Water Temperature (C)]]*OO[[#This Row],[61]]</f>
        <v>7.8719503866299996E-7</v>
      </c>
      <c r="BL208" s="10">
        <f>3/24000000*OO[[#This Row],[120 (03JUL1985 21:00:00)-Water Temperature (C)]]*OO[[#This Row],[62]]</f>
        <v>7.2584715673574982E-7</v>
      </c>
      <c r="BM208" s="10">
        <f>3/24000000*OO[[#This Row],[121 (04JUL1985 00:00:00)-Water Temperature (C)]]*OO[[#This Row],[63]]</f>
        <v>6.6851149877399989E-7</v>
      </c>
      <c r="BN208" s="10">
        <f>3/24000000*OO[[#This Row],[122 (04JUL1985 03:00:00)-Water Temperature (C)]]*OO[[#This Row],[64]]</f>
        <v>6.3046948048987491E-7</v>
      </c>
      <c r="BO208" s="10">
        <f>3/24000000*OO[[#This Row],[123 (04JUL1985 06:00:00)-Water Temperature (C)]]*OO[[#This Row],[65]]</f>
        <v>5.977943163224999E-7</v>
      </c>
      <c r="BP208" s="10">
        <f>3/24000000*OO[[#This Row],[124 (04JUL1985 09:00:00)-Water Temperature (C)]]*OO[[#This Row],[66]]</f>
        <v>5.7592585040499994E-7</v>
      </c>
      <c r="BQ208" s="10">
        <f>3/24000000*OO[[#This Row],[125 (04JUL1985 12:00:00)-Water Temperature (C)]]*OO[[#This Row],[67]]</f>
        <v>5.5434529294375003E-7</v>
      </c>
      <c r="BR208" s="10">
        <f>3/24000000*OO[[#This Row],[126 (04JUL1985 15:00:00)-Water Temperature (C)]]*OO[[#This Row],[68]]</f>
        <v>5.32993453738625E-7</v>
      </c>
      <c r="BS208" s="10">
        <f>3/24000000*OO[[#This Row],[127 (04JUL1985 18:00:00)-Water Temperature (C)]]*OO[[#This Row],[69]]</f>
        <v>5.1055358288999996E-7</v>
      </c>
      <c r="BT208" s="10">
        <f>3/24000000*OO[[#This Row],[128 (04JUL1985 21:00:00)-Water Temperature (C)]]*OO[[#This Row],[70]]</f>
        <v>4.8367369405649995E-7</v>
      </c>
      <c r="BU208" s="10">
        <f>3/24000000*OO[[#This Row],[129 (05JUL1985 00:00:00)-Water Temperature (C)]]*OO[[#This Row],[71]]</f>
        <v>4.5577756501874995E-7</v>
      </c>
      <c r="BV208" s="10">
        <f>3/24000000*OO[[#This Row],[130 (05JUL1985 03:00:00)-Water Temperature (C)]]*OO[[#This Row],[72]]</f>
        <v>4.3983648017750003E-7</v>
      </c>
      <c r="BW208" s="10">
        <f>3/24000000*OO[[#This Row],[131 (05JUL1985 06:00:00)-Water Temperature (C)]]*OO[[#This Row],[73]]</f>
        <v>4.2387697101600001E-7</v>
      </c>
      <c r="BX208" s="10">
        <f>3/24000000*OO[[#This Row],[132 (05JUL1985 09:00:00)-Water Temperature (C)]]*OO[[#This Row],[74]]</f>
        <v>4.0988418152412502E-7</v>
      </c>
      <c r="BY208" s="10">
        <f>3/24000000*OO[[#This Row],[133 (05JUL1985 12:00:00)-Water Temperature (C)]]*OO[[#This Row],[75]]</f>
        <v>3.9788549149999998E-7</v>
      </c>
      <c r="BZ208" s="10">
        <f>3/24000000*OO[[#This Row],[134 (05JUL1985 15:00:00)-Water Temperature (C)]]*OO[[#This Row],[76]]</f>
        <v>3.8212781912549997E-7</v>
      </c>
      <c r="CA208" s="10">
        <f>3/24000000*OO[[#This Row],[135 (05JUL1985 18:00:00)-Water Temperature (C)]]*OO[[#This Row],[77]]</f>
        <v>3.6185717022299994E-7</v>
      </c>
      <c r="CB208" s="10">
        <f>3/24000000*OO[[#This Row],[136 (05JUL1985 21:00:00)-Water Temperature (C)]]*OO[[#This Row],[78]]</f>
        <v>3.4043101434599995E-7</v>
      </c>
      <c r="CC208" s="10">
        <f>3/24000000*OO[[#This Row],[137 (06JUL1985 00:00:00)-Water Temperature (C)]]*OO[[#This Row],[79]]</f>
        <v>3.2044782410400001E-7</v>
      </c>
      <c r="CD208" s="10">
        <f>3/24000000*OO[[#This Row],[138 (06JUL1985 03:00:00)-Water Temperature (C)]]*OO[[#This Row],[80]]</f>
        <v>3.1104115741249999E-7</v>
      </c>
      <c r="CE208" s="10">
        <f>3/24000000*OO[[#This Row],[139 (06JUL1985 06:00:00)-Water Temperature (C)]]*OO[[#This Row],[81]]</f>
        <v>3.0210896172800003E-7</v>
      </c>
      <c r="CF208" s="10">
        <f>3/24000000*OO[[#This Row],[140 (06JUL1985 09:00:00)-Water Temperature (C)]]*OO[[#This Row],[82]]</f>
        <v>2.9464252351269998E-7</v>
      </c>
      <c r="CG208" s="10">
        <f>3/24000000*OO[[#This Row],[141 (06JUL1985 12:00:00)-Water Temperature (C)]]*OO[[#This Row],[83]]</f>
        <v>2.9215981345154998E-7</v>
      </c>
      <c r="CH208" s="10">
        <f>3/24000000*OO[[#This Row],[142 (06JUL1985 15:00:00)-Water Temperature (C)]]*OO[[#This Row],[84]]</f>
        <v>2.8677465781249997E-7</v>
      </c>
      <c r="CI208" s="10">
        <f>3/24000000*OO[[#This Row],[143 (06JUL1985 18:00:00)-Water Temperature (C)]]*OO[[#This Row],[85]]</f>
        <v>2.7513700243612503E-7</v>
      </c>
      <c r="CJ208" s="10">
        <f>3/24000000*OO[[#This Row],[144 (06JUL1985 21:00:00)-Water Temperature (C)]]*OO[[#This Row],[86]]</f>
        <v>2.6223778760364996E-7</v>
      </c>
      <c r="CK208" s="10">
        <f>3/24000000*OO[[#This Row],[145 (07JUL1985 00:00:00)-Water Temperature (C)]]*OO[[#This Row],[87]]</f>
        <v>2.5163641870208748E-7</v>
      </c>
      <c r="CL208" s="10">
        <f>3/24000000*OO[[#This Row],[146 (07JUL1985 03:00:00)-Water Temperature (C)]]*OO[[#This Row],[88]]</f>
        <v>2.4792675641686246E-7</v>
      </c>
      <c r="CM208" s="10">
        <f>3/24000000*OO[[#This Row],[147 (07JUL1985 06:00:00)-Water Temperature (C)]]*OO[[#This Row],[89]]</f>
        <v>2.4499797137249998E-7</v>
      </c>
      <c r="CN208" s="10">
        <f>3/24000000*OO[[#This Row],[148 (07JUL1985 09:00:00)-Water Temperature (C)]]*OO[[#This Row],[90]]</f>
        <v>2.4166890844029998E-7</v>
      </c>
      <c r="CO208" s="10">
        <f>3/24000000*OO[[#This Row],[149 (07JUL1985 12:00:00)-Water Temperature (C)]]*OO[[#This Row],[91]]</f>
        <v>2.3913720788875E-7</v>
      </c>
      <c r="CP208" s="10">
        <f>3/24000000*OO[[#This Row],[150 (07JUL1985 15:00:00)-Water Temperature (C)]]*OO[[#This Row],[92]]</f>
        <v>2.3280045592629996E-7</v>
      </c>
      <c r="CQ208" s="10">
        <f>3/24000000*OO[[#This Row],[151 (07JUL1985 18:00:00)-Water Temperature (C)]]*OO[[#This Row],[93]]</f>
        <v>2.2281631550557494E-7</v>
      </c>
      <c r="CR208" s="10">
        <f>3/24000000*OO[[#This Row],[152 (07JUL1985 21:00:00)-Water Temperature (C)]]*OO[[#This Row],[94]]</f>
        <v>2.1111205016646245E-7</v>
      </c>
      <c r="CS208" s="10">
        <f>3/24000000*OO[[#This Row],[153 (08JUL1985 00:00:00)-Water Temperature (C)]]*OO[[#This Row],[95]]</f>
        <v>1.9911510819345E-7</v>
      </c>
      <c r="CT208" s="10">
        <f>3/24000000*OO[[#This Row],[154 (08JUL1985 03:00:00)-Water Temperature (C)]]*OO[[#This Row],[96]]</f>
        <v>1.8953144711952499E-7</v>
      </c>
      <c r="CU208" s="10">
        <f>3/24000000*OO[[#This Row],[155 (08JUL1985 06:00:00)-Water Temperature (C)]]*OO[[#This Row],[97]]</f>
        <v>1.8401534678454998E-7</v>
      </c>
      <c r="CV208" s="10">
        <f>3/24000000*OO[[#This Row],[156 (08JUL1985 09:00:00)-Water Temperature (C)]]*OO[[#This Row],[98]]</f>
        <v>1.784848742578125E-7</v>
      </c>
      <c r="CW208" s="10">
        <f>3/24000000*OO[[#This Row],[157 (08JUL1985 12:00:00)-Water Temperature (C)]]*OO[[#This Row],[99]]</f>
        <v>1.7393962905832498E-7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1.6877247680588292E-42</v>
      </c>
      <c r="K209" s="10">
        <f>3/24*OO[[#This Row],[67 (27JUN1985 06:00:00)-Water Temperature (C)]]*OO[[#This Row],[9]]/SUM(OO[9])</f>
        <v>1.0503529025547802E-30</v>
      </c>
      <c r="L209" s="10">
        <f>3/24*OO[[#This Row],[68 (27JUN1985 09:00:00)-Water Temperature (C)]]*OO[[#This Row],[10]]/SUM(OO[10])</f>
        <v>3.9840696484720851E-19</v>
      </c>
      <c r="M209" s="10">
        <f>3/24*OO[[#This Row],[69 (27JUN1985 12:00:00)-Water Temperature (C)]]*OO[[#This Row],[11]]/SUM(OO[11])</f>
        <v>1.9792097155831052E-10</v>
      </c>
      <c r="N209" s="10">
        <f>3/24*OO[[#This Row],[70 (27JUN1985 15:00:00)-Water Temperature (C)]]*OO[[#This Row],[12]]/SUM(OO[12])</f>
        <v>5.7924297042647105E-7</v>
      </c>
      <c r="O209" s="10">
        <f>3/24*OO[[#This Row],[71 (27JUN1985 18:00:00)-Water Temperature (C)]]*OO[[#This Row],[13]]/SUM(OO[13])</f>
        <v>9.5196185483234066E-5</v>
      </c>
      <c r="P209" s="10">
        <f>3/24*OO[[#This Row],[72 (27JUN1985 21:00:00)-Water Temperature (C)]]*OO[[#This Row],[14]]/SUM(OO[14])</f>
        <v>2.7270985958336639E-3</v>
      </c>
      <c r="Q209" s="10">
        <f>3/24*OO[[#This Row],[73 (28JUN1985 00:00:00)-Water Temperature (C)]]*OO[[#This Row],[15]]/SUM(OO[15])</f>
        <v>2.2095838602527444E-2</v>
      </c>
      <c r="R209" s="10">
        <f>3/24*OO[[#This Row],[74 (28JUN1985 03:00:00)-Water Temperature (C)]]*OO[[#This Row],[16]]/SUM(OO[16])</f>
        <v>6.7488422705348106E-2</v>
      </c>
      <c r="S209" s="10">
        <f>3/24*OO[[#This Row],[75 (28JUN1985 06:00:00)-Water Temperature (C)]]*OO[[#This Row],[17]]/SUM(OO[17])</f>
        <v>9.3495237098972006E-2</v>
      </c>
      <c r="T209" s="10">
        <f>3/24*OO[[#This Row],[76 (28JUN1985 09:00:00)-Water Temperature (C)]]*OO[[#This Row],[18]]/SUM(OO[18])</f>
        <v>6.7872046153493973E-2</v>
      </c>
      <c r="U209" s="10">
        <f>3/24*OO[[#This Row],[77 (28JUN1985 12:00:00)-Water Temperature (C)]]*OO[[#This Row],[19]]/SUM(OO[19])</f>
        <v>2.880041153935959E-2</v>
      </c>
      <c r="V209" s="10">
        <f>3/24000000*OO[[#This Row],[78 (28JUN1985 15:00:00)-Water Temperature (C)]]*OO[[#This Row],[20]]</f>
        <v>7.8285691722462507E-3</v>
      </c>
      <c r="W209" s="10">
        <f>3/24000000*OO[[#This Row],[79 (28JUN1985 18:00:00)-Water Temperature (C)]]*OO[[#This Row],[21]]</f>
        <v>1.5494141345339999E-3</v>
      </c>
      <c r="X209" s="10">
        <f>3/24000000*OO[[#This Row],[80 (28JUN1985 21:00:00)-Water Temperature (C)]]*OO[[#This Row],[22]]</f>
        <v>2.8392863110349999E-4</v>
      </c>
      <c r="Y209" s="10">
        <f>3/24000000*OO[[#This Row],[81 (29JUN1985 00:00:00)-Water Temperature (C)]]*OO[[#This Row],[23]]</f>
        <v>9.193514855524999E-5</v>
      </c>
      <c r="Z209" s="10">
        <f>3/24000000*OO[[#This Row],[82 (29JUN1985 03:00:00)-Water Temperature (C)]]*OO[[#This Row],[24]]</f>
        <v>7.1764380073624984E-5</v>
      </c>
      <c r="AA209" s="10">
        <f>3/24000000*OO[[#This Row],[83 (29JUN1985 06:00:00)-Water Temperature (C)]]*OO[[#This Row],[25]]</f>
        <v>7.4644974379662485E-5</v>
      </c>
      <c r="AB209" s="10">
        <f>3/24000000*OO[[#This Row],[84 (29JUN1985 09:00:00)-Water Temperature (C)]]*OO[[#This Row],[26]]</f>
        <v>7.7054702515087496E-5</v>
      </c>
      <c r="AC209" s="10">
        <f>3/24000000*OO[[#This Row],[85 (29JUN1985 12:00:00)-Water Temperature (C)]]*OO[[#This Row],[27]]</f>
        <v>7.5644575623150012E-5</v>
      </c>
      <c r="AD209" s="10">
        <f>3/24000000*OO[[#This Row],[86 (29JUN1985 15:00:00)-Water Temperature (C)]]*OO[[#This Row],[28]]</f>
        <v>7.0249896939400002E-5</v>
      </c>
      <c r="AE209" s="10">
        <f>3/24000000*OO[[#This Row],[88 (29JUN1985 21:00:00)-Water Temperature (C)]]*OO[[#This Row],[30]]</f>
        <v>5.6368445894374998E-5</v>
      </c>
      <c r="AF209" s="10">
        <f>3/24000000*OO[[#This Row],[88 (29JUN1985 21:00:00)-Water Temperature (C)]]*OO[[#This Row],[30]]</f>
        <v>5.6368445894374998E-5</v>
      </c>
      <c r="AG209" s="10">
        <f>3/24000000*OO[[#This Row],[89 (30JUN1985 00:00:00)-Water Temperature (C)]]*OO[[#This Row],[31]]</f>
        <v>4.9907062103175001E-5</v>
      </c>
      <c r="AH209" s="10">
        <f>3/24000000*OO[[#This Row],[90 (30JUN1985 03:00:00)-Water Temperature (C)]]*OO[[#This Row],[32]]</f>
        <v>4.5121308605137495E-5</v>
      </c>
      <c r="AI209" s="10">
        <f>3/24000000*OO[[#This Row],[91 (30JUN1985 06:00:00)-Water Temperature (C)]]*OO[[#This Row],[33]]</f>
        <v>4.1302744978575003E-5</v>
      </c>
      <c r="AJ209" s="10">
        <f>3/24000000*OO[[#This Row],[92 (30JUN1985 09:00:00)-Water Temperature (C)]]*OO[[#This Row],[34]]</f>
        <v>3.8030836895624998E-5</v>
      </c>
      <c r="AK209" s="10">
        <f>3/24000000*OO[[#This Row],[93 (30JUN1985 12:00:00)-Water Temperature (C)]]*OO[[#This Row],[35]]</f>
        <v>3.4837419974499993E-5</v>
      </c>
      <c r="AL209" s="10">
        <f>3/24000000*OO[[#This Row],[94 (30JUN1985 15:00:00)-Water Temperature (C)]]*OO[[#This Row],[36]]</f>
        <v>3.1232968275999997E-5</v>
      </c>
      <c r="AM209" s="10">
        <f>3/24000000*OO[[#This Row],[95 (30JUN1985 18:00:00)-Water Temperature (C)]]*OO[[#This Row],[37]]</f>
        <v>2.7517071968749998E-5</v>
      </c>
      <c r="AN209" s="10">
        <f>3/24000000*OO[[#This Row],[96 (30JUN1985 21:00:00)-Water Temperature (C)]]*OO[[#This Row],[38]]</f>
        <v>2.4098732301532502E-5</v>
      </c>
      <c r="AO209" s="10">
        <f>3/24000000*OO[[#This Row],[97 (01JUL1985 00:00:00)-Water Temperature (C)]]*OO[[#This Row],[39]]</f>
        <v>2.1207494996943752E-5</v>
      </c>
      <c r="AP209" s="10">
        <f>3/24000000*OO[[#This Row],[98 (01JUL1985 03:00:00)-Water Temperature (C)]]*OO[[#This Row],[40]]</f>
        <v>1.9361298427809994E-5</v>
      </c>
      <c r="AQ209" s="10">
        <f>3/24000000*OO[[#This Row],[99 (01JUL1985 06:00:00)-Water Temperature (C)]]*OO[[#This Row],[41]]</f>
        <v>1.7793445596411248E-5</v>
      </c>
      <c r="AR209" s="10">
        <f>3/24000000*OO[[#This Row],[100 (01JUL1985 09:00:00)-Water Temperature (C)]]*OO[[#This Row],[42]]</f>
        <v>1.6380013667731249E-5</v>
      </c>
      <c r="AS209" s="10">
        <f>3/24000000*OO[[#This Row],[101 (01JUL1985 12:00:00)-Water Temperature (C)]]*OO[[#This Row],[43]]</f>
        <v>1.5018830225397498E-5</v>
      </c>
      <c r="AT209" s="10">
        <f>3/24000000*OO[[#This Row],[102 (01JUL1985 15:00:00)-Water Temperature (C)]]*OO[[#This Row],[44]]</f>
        <v>1.3598526552907498E-5</v>
      </c>
      <c r="AU209" s="10">
        <f>3/24000000*OO[[#This Row],[103 (01JUL1985 18:00:00)-Water Temperature (C)]]*OO[[#This Row],[45]]</f>
        <v>1.2092229478687499E-5</v>
      </c>
      <c r="AV209" s="10">
        <f>3/24000000*OO[[#This Row],[104 (01JUL1985 21:00:00)-Water Temperature (C)]]*OO[[#This Row],[46]]</f>
        <v>1.060025825134375E-5</v>
      </c>
      <c r="AW209" s="10">
        <f>3/24000000*OO[[#This Row],[105 (02JUL1985 00:00:00)-Water Temperature (C)]]*OO[[#This Row],[47]]</f>
        <v>9.260018763206249E-6</v>
      </c>
      <c r="AX209" s="10">
        <f>3/24000000*OO[[#This Row],[106 (02JUL1985 03:00:00)-Water Temperature (C)]]*OO[[#This Row],[48]]</f>
        <v>8.3210180459312506E-6</v>
      </c>
      <c r="AY209" s="10">
        <f>3/24000000*OO[[#This Row],[107 (02JUL1985 06:00:00)-Water Temperature (C)]]*OO[[#This Row],[49]]</f>
        <v>7.4876719860249995E-6</v>
      </c>
      <c r="AZ209" s="10">
        <f>3/24000000*OO[[#This Row],[108 (02JUL1985 09:00:00)-Water Temperature (C)]]*OO[[#This Row],[50]]</f>
        <v>6.6711085698049994E-6</v>
      </c>
      <c r="BA209" s="10">
        <f>3/24000000*OO[[#This Row],[109 (02JUL1985 12:00:00)-Water Temperature (C)]]*OO[[#This Row],[51]]</f>
        <v>5.8079633697125001E-6</v>
      </c>
      <c r="BB209" s="10">
        <f>3/24000000*OO[[#This Row],[110 (02JUL1985 15:00:00)-Water Temperature (C)]]*OO[[#This Row],[52]]</f>
        <v>4.7927376795999999E-6</v>
      </c>
      <c r="BC209" s="10">
        <f>3/24000000*OO[[#This Row],[111 (02JUL1985 18:00:00)-Water Temperature (C)]]*OO[[#This Row],[53]]</f>
        <v>3.7213932957350001E-6</v>
      </c>
      <c r="BD209" s="10">
        <f>3/24000000*OO[[#This Row],[112 (02JUL1985 21:00:00)-Water Temperature (C)]]*OO[[#This Row],[54]]</f>
        <v>2.8070647535900001E-6</v>
      </c>
      <c r="BE209" s="10">
        <f>3/24000000*OO[[#This Row],[113 (03JUL1985 00:00:00)-Water Temperature (C)]]*OO[[#This Row],[55]]</f>
        <v>2.13296311076825E-6</v>
      </c>
      <c r="BF209" s="10">
        <f>3/24000000*OO[[#This Row],[114 (03JUL1985 03:00:00)-Water Temperature (C)]]*OO[[#This Row],[56]]</f>
        <v>1.7244239982199996E-6</v>
      </c>
      <c r="BG209" s="10">
        <f>3/24000000*OO[[#This Row],[115 (03JUL1985 06:00:00)-Water Temperature (C)]]*OO[[#This Row],[57]]</f>
        <v>1.4816155676042502E-6</v>
      </c>
      <c r="BH209" s="10">
        <f>3/24000000*OO[[#This Row],[116 (03JUL1985 09:00:00)-Water Temperature (C)]]*OO[[#This Row],[58]]</f>
        <v>1.3367123535371248E-6</v>
      </c>
      <c r="BI209" s="10">
        <f>3/24000000*OO[[#This Row],[117 (03JUL1985 12:00:00)-Water Temperature (C)]]*OO[[#This Row],[59]]</f>
        <v>1.248912693417E-6</v>
      </c>
      <c r="BJ209" s="10">
        <f>3/24000000*OO[[#This Row],[118 (03JUL1985 15:00:00)-Water Temperature (C)]]*OO[[#This Row],[60]]</f>
        <v>1.1692957041706249E-6</v>
      </c>
      <c r="BK209" s="10">
        <f>3/24000000*OO[[#This Row],[119 (03JUL1985 18:00:00)-Water Temperature (C)]]*OO[[#This Row],[61]]</f>
        <v>1.084651913078375E-6</v>
      </c>
      <c r="BL209" s="10">
        <f>3/24000000*OO[[#This Row],[120 (03JUL1985 21:00:00)-Water Temperature (C)]]*OO[[#This Row],[62]]</f>
        <v>1.0009575937639998E-6</v>
      </c>
      <c r="BM209" s="10">
        <f>3/24000000*OO[[#This Row],[121 (04JUL1985 00:00:00)-Water Temperature (C)]]*OO[[#This Row],[63]]</f>
        <v>9.2204542821625001E-7</v>
      </c>
      <c r="BN209" s="10">
        <f>3/24000000*OO[[#This Row],[122 (04JUL1985 03:00:00)-Water Temperature (C)]]*OO[[#This Row],[64]]</f>
        <v>8.6847023072699994E-7</v>
      </c>
      <c r="BO209" s="10">
        <f>3/24000000*OO[[#This Row],[123 (04JUL1985 06:00:00)-Water Temperature (C)]]*OO[[#This Row],[65]]</f>
        <v>8.2256498022037498E-7</v>
      </c>
      <c r="BP209" s="10">
        <f>3/24000000*OO[[#This Row],[124 (04JUL1985 09:00:00)-Water Temperature (C)]]*OO[[#This Row],[66]]</f>
        <v>7.9119743811499993E-7</v>
      </c>
      <c r="BQ209" s="10">
        <f>3/24000000*OO[[#This Row],[125 (04JUL1985 12:00:00)-Water Temperature (C)]]*OO[[#This Row],[67]]</f>
        <v>7.6118964126900001E-7</v>
      </c>
      <c r="BR209" s="10">
        <f>3/24000000*OO[[#This Row],[126 (04JUL1985 15:00:00)-Water Temperature (C)]]*OO[[#This Row],[68]]</f>
        <v>7.3199482916812495E-7</v>
      </c>
      <c r="BS209" s="10">
        <f>3/24000000*OO[[#This Row],[127 (04JUL1985 18:00:00)-Water Temperature (C)]]*OO[[#This Row],[69]]</f>
        <v>7.0221982730412501E-7</v>
      </c>
      <c r="BT209" s="10">
        <f>3/24000000*OO[[#This Row],[128 (04JUL1985 21:00:00)-Water Temperature (C)]]*OO[[#This Row],[70]]</f>
        <v>6.6587783781425004E-7</v>
      </c>
      <c r="BU209" s="10">
        <f>3/24000000*OO[[#This Row],[129 (05JUL1985 00:00:00)-Water Temperature (C)]]*OO[[#This Row],[71]]</f>
        <v>6.2772012009962492E-7</v>
      </c>
      <c r="BV209" s="10">
        <f>3/24000000*OO[[#This Row],[130 (05JUL1985 03:00:00)-Water Temperature (C)]]*OO[[#This Row],[72]]</f>
        <v>6.0489799454600003E-7</v>
      </c>
      <c r="BW209" s="10">
        <f>3/24000000*OO[[#This Row],[131 (05JUL1985 06:00:00)-Water Temperature (C)]]*OO[[#This Row],[73]]</f>
        <v>5.8268052385350006E-7</v>
      </c>
      <c r="BX209" s="10">
        <f>3/24000000*OO[[#This Row],[132 (05JUL1985 09:00:00)-Water Temperature (C)]]*OO[[#This Row],[74]]</f>
        <v>5.6281589491250001E-7</v>
      </c>
      <c r="BY209" s="10">
        <f>3/24000000*OO[[#This Row],[133 (05JUL1985 12:00:00)-Water Temperature (C)]]*OO[[#This Row],[75]]</f>
        <v>5.4628429338E-7</v>
      </c>
      <c r="BZ209" s="10">
        <f>3/24000000*OO[[#This Row],[134 (05JUL1985 15:00:00)-Water Temperature (C)]]*OO[[#This Row],[76]]</f>
        <v>5.2484878073699994E-7</v>
      </c>
      <c r="CA209" s="10">
        <f>3/24000000*OO[[#This Row],[135 (05JUL1985 18:00:00)-Water Temperature (C)]]*OO[[#This Row],[77]]</f>
        <v>4.97476434247125E-7</v>
      </c>
      <c r="CB209" s="10">
        <f>3/24000000*OO[[#This Row],[136 (05JUL1985 21:00:00)-Water Temperature (C)]]*OO[[#This Row],[78]]</f>
        <v>4.6841300260974999E-7</v>
      </c>
      <c r="CC209" s="10">
        <f>3/24000000*OO[[#This Row],[137 (06JUL1985 00:00:00)-Water Temperature (C)]]*OO[[#This Row],[79]]</f>
        <v>4.4111257062687491E-7</v>
      </c>
      <c r="CD209" s="10">
        <f>3/24000000*OO[[#This Row],[138 (06JUL1985 03:00:00)-Water Temperature (C)]]*OO[[#This Row],[80]]</f>
        <v>4.27805111969625E-7</v>
      </c>
      <c r="CE209" s="10">
        <f>3/24000000*OO[[#This Row],[139 (06JUL1985 06:00:00)-Water Temperature (C)]]*OO[[#This Row],[81]]</f>
        <v>4.1544820676924995E-7</v>
      </c>
      <c r="CF209" s="10">
        <f>3/24000000*OO[[#This Row],[140 (06JUL1985 09:00:00)-Water Temperature (C)]]*OO[[#This Row],[82]]</f>
        <v>4.0468573549800004E-7</v>
      </c>
      <c r="CG209" s="10">
        <f>3/24000000*OO[[#This Row],[141 (06JUL1985 12:00:00)-Water Temperature (C)]]*OO[[#This Row],[83]]</f>
        <v>4.0076150556374993E-7</v>
      </c>
      <c r="CH209" s="10">
        <f>3/24000000*OO[[#This Row],[142 (06JUL1985 15:00:00)-Water Temperature (C)]]*OO[[#This Row],[84]]</f>
        <v>3.9340133642812501E-7</v>
      </c>
      <c r="CI209" s="10">
        <f>3/24000000*OO[[#This Row],[143 (06JUL1985 18:00:00)-Water Temperature (C)]]*OO[[#This Row],[85]]</f>
        <v>3.776588515535E-7</v>
      </c>
      <c r="CJ209" s="10">
        <f>3/24000000*OO[[#This Row],[144 (06JUL1985 21:00:00)-Water Temperature (C)]]*OO[[#This Row],[86]]</f>
        <v>3.60183275371875E-7</v>
      </c>
      <c r="CK209" s="10">
        <f>3/24000000*OO[[#This Row],[145 (07JUL1985 00:00:00)-Water Temperature (C)]]*OO[[#This Row],[87]]</f>
        <v>3.4560390513599998E-7</v>
      </c>
      <c r="CL209" s="10">
        <f>3/24000000*OO[[#This Row],[146 (07JUL1985 03:00:00)-Water Temperature (C)]]*OO[[#This Row],[88]]</f>
        <v>3.4038135670862504E-7</v>
      </c>
      <c r="CM209" s="10">
        <f>3/24000000*OO[[#This Row],[147 (07JUL1985 06:00:00)-Water Temperature (C)]]*OO[[#This Row],[89]]</f>
        <v>3.3618685527449995E-7</v>
      </c>
      <c r="CN209" s="10">
        <f>3/24000000*OO[[#This Row],[148 (07JUL1985 09:00:00)-Water Temperature (C)]]*OO[[#This Row],[90]]</f>
        <v>3.313323204403E-7</v>
      </c>
      <c r="CO209" s="10">
        <f>3/24000000*OO[[#This Row],[149 (07JUL1985 12:00:00)-Water Temperature (C)]]*OO[[#This Row],[91]]</f>
        <v>3.2766235730624999E-7</v>
      </c>
      <c r="CP209" s="10">
        <f>3/24000000*OO[[#This Row],[150 (07JUL1985 15:00:00)-Water Temperature (C)]]*OO[[#This Row],[92]]</f>
        <v>3.192631113351375E-7</v>
      </c>
      <c r="CQ209" s="10">
        <f>3/24000000*OO[[#This Row],[151 (07JUL1985 18:00:00)-Water Temperature (C)]]*OO[[#This Row],[93]]</f>
        <v>3.05976642511275E-7</v>
      </c>
      <c r="CR209" s="10">
        <f>3/24000000*OO[[#This Row],[152 (07JUL1985 21:00:00)-Water Temperature (C)]]*OO[[#This Row],[94]]</f>
        <v>2.9027826757574999E-7</v>
      </c>
      <c r="CS209" s="10">
        <f>3/24000000*OO[[#This Row],[153 (08JUL1985 00:00:00)-Water Temperature (C)]]*OO[[#This Row],[95]]</f>
        <v>2.7389572727908745E-7</v>
      </c>
      <c r="CT209" s="10">
        <f>3/24000000*OO[[#This Row],[154 (08JUL1985 03:00:00)-Water Temperature (C)]]*OO[[#This Row],[96]]</f>
        <v>2.6062737796924999E-7</v>
      </c>
      <c r="CU209" s="10">
        <f>3/24000000*OO[[#This Row],[155 (08JUL1985 06:00:00)-Water Temperature (C)]]*OO[[#This Row],[97]]</f>
        <v>2.5272090487912496E-7</v>
      </c>
      <c r="CV209" s="10">
        <f>3/24000000*OO[[#This Row],[156 (08JUL1985 09:00:00)-Water Temperature (C)]]*OO[[#This Row],[98]]</f>
        <v>2.4486025395424996E-7</v>
      </c>
      <c r="CW209" s="10">
        <f>3/24000000*OO[[#This Row],[157 (08JUL1985 12:00:00)-Water Temperature (C)]]*OO[[#This Row],[99]]</f>
        <v>2.3855621854001249E-7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2.7123617058178171E-43</v>
      </c>
      <c r="K210" s="10">
        <f>3/24*OO[[#This Row],[67 (27JUN1985 06:00:00)-Water Temperature (C)]]*OO[[#This Row],[9]]/SUM(OO[9])</f>
        <v>1.6138334875890385E-31</v>
      </c>
      <c r="L210" s="10">
        <f>3/24*OO[[#This Row],[68 (27JUN1985 09:00:00)-Water Temperature (C)]]*OO[[#This Row],[10]]/SUM(OO[10])</f>
        <v>6.4875857241581727E-20</v>
      </c>
      <c r="M210" s="10">
        <f>3/24*OO[[#This Row],[69 (27JUN1985 12:00:00)-Water Temperature (C)]]*OO[[#This Row],[11]]/SUM(OO[11])</f>
        <v>7.8075043506165005E-11</v>
      </c>
      <c r="N210" s="10">
        <f>3/24*OO[[#This Row],[70 (27JUN1985 15:00:00)-Water Temperature (C)]]*OO[[#This Row],[12]]/SUM(OO[12])</f>
        <v>3.263054003939527E-7</v>
      </c>
      <c r="O210" s="10">
        <f>3/24*OO[[#This Row],[71 (27JUN1985 18:00:00)-Water Temperature (C)]]*OO[[#This Row],[13]]/SUM(OO[13])</f>
        <v>6.4018279185017548E-5</v>
      </c>
      <c r="P210" s="10">
        <f>3/24*OO[[#This Row],[72 (27JUN1985 21:00:00)-Water Temperature (C)]]*OO[[#This Row],[14]]/SUM(OO[14])</f>
        <v>2.0836739920177269E-3</v>
      </c>
      <c r="Q210" s="10">
        <f>3/24*OO[[#This Row],[73 (28JUN1985 00:00:00)-Water Temperature (C)]]*OO[[#This Row],[15]]/SUM(OO[15])</f>
        <v>1.865486311662462E-2</v>
      </c>
      <c r="R210" s="10">
        <f>3/24*OO[[#This Row],[74 (28JUN1985 03:00:00)-Water Temperature (C)]]*OO[[#This Row],[16]]/SUM(OO[16])</f>
        <v>6.1864581016379788E-2</v>
      </c>
      <c r="S210" s="10">
        <f>3/24*OO[[#This Row],[75 (28JUN1985 06:00:00)-Water Temperature (C)]]*OO[[#This Row],[17]]/SUM(OO[17])</f>
        <v>9.1753029948787646E-2</v>
      </c>
      <c r="T210" s="10">
        <f>3/24*OO[[#This Row],[76 (28JUN1985 09:00:00)-Water Temperature (C)]]*OO[[#This Row],[18]]/SUM(OO[18])</f>
        <v>7.0505203481434853E-2</v>
      </c>
      <c r="U210" s="10">
        <f>3/24*OO[[#This Row],[77 (28JUN1985 12:00:00)-Water Temperature (C)]]*OO[[#This Row],[19]]/SUM(OO[19])</f>
        <v>3.1338409962193517E-2</v>
      </c>
      <c r="V210" s="10">
        <f>3/24000000*OO[[#This Row],[78 (28JUN1985 15:00:00)-Water Temperature (C)]]*OO[[#This Row],[20]]</f>
        <v>8.8378394333925008E-3</v>
      </c>
      <c r="W210" s="10">
        <f>3/24000000*OO[[#This Row],[79 (28JUN1985 18:00:00)-Water Temperature (C)]]*OO[[#This Row],[21]]</f>
        <v>1.7900069112282498E-3</v>
      </c>
      <c r="X210" s="10">
        <f>3/24000000*OO[[#This Row],[80 (28JUN1985 21:00:00)-Water Temperature (C)]]*OO[[#This Row],[22]]</f>
        <v>3.2324375180987501E-4</v>
      </c>
      <c r="Y210" s="10">
        <f>3/24000000*OO[[#This Row],[81 (29JUN1985 00:00:00)-Water Temperature (C)]]*OO[[#This Row],[23]]</f>
        <v>9.5334590397600009E-5</v>
      </c>
      <c r="Z210" s="10">
        <f>3/24000000*OO[[#This Row],[82 (29JUN1985 03:00:00)-Water Temperature (C)]]*OO[[#This Row],[24]]</f>
        <v>6.9820677696000004E-5</v>
      </c>
      <c r="AA210" s="10">
        <f>3/24000000*OO[[#This Row],[83 (29JUN1985 06:00:00)-Water Temperature (C)]]*OO[[#This Row],[25]]</f>
        <v>7.1934838083075004E-5</v>
      </c>
      <c r="AB210" s="10">
        <f>3/24000000*OO[[#This Row],[84 (29JUN1985 09:00:00)-Water Temperature (C)]]*OO[[#This Row],[26]]</f>
        <v>7.444686894959999E-5</v>
      </c>
      <c r="AC210" s="10">
        <f>3/24000000*OO[[#This Row],[85 (29JUN1985 12:00:00)-Water Temperature (C)]]*OO[[#This Row],[27]]</f>
        <v>7.3349968881424992E-5</v>
      </c>
      <c r="AD210" s="10">
        <f>3/24000000*OO[[#This Row],[86 (29JUN1985 15:00:00)-Water Temperature (C)]]*OO[[#This Row],[28]]</f>
        <v>6.8306345394000001E-5</v>
      </c>
      <c r="AE210" s="10">
        <f>3/24000000*OO[[#This Row],[88 (29JUN1985 21:00:00)-Water Temperature (C)]]*OO[[#This Row],[30]]</f>
        <v>5.4843007619400001E-5</v>
      </c>
      <c r="AF210" s="10">
        <f>3/24000000*OO[[#This Row],[88 (29JUN1985 21:00:00)-Water Temperature (C)]]*OO[[#This Row],[30]]</f>
        <v>5.4843007619400001E-5</v>
      </c>
      <c r="AG210" s="10">
        <f>3/24000000*OO[[#This Row],[89 (30JUN1985 00:00:00)-Water Temperature (C)]]*OO[[#This Row],[31]]</f>
        <v>4.8528592180950002E-5</v>
      </c>
      <c r="AH210" s="10">
        <f>3/24000000*OO[[#This Row],[90 (30JUN1985 03:00:00)-Water Temperature (C)]]*OO[[#This Row],[32]]</f>
        <v>4.3850740010324992E-5</v>
      </c>
      <c r="AI210" s="10">
        <f>3/24000000*OO[[#This Row],[91 (30JUN1985 06:00:00)-Water Temperature (C)]]*OO[[#This Row],[33]]</f>
        <v>4.0143993605624994E-5</v>
      </c>
      <c r="AJ210" s="10">
        <f>3/24000000*OO[[#This Row],[92 (30JUN1985 09:00:00)-Water Temperature (C)]]*OO[[#This Row],[34]]</f>
        <v>3.6964959437249999E-5</v>
      </c>
      <c r="AK210" s="10">
        <f>3/24000000*OO[[#This Row],[93 (30JUN1985 12:00:00)-Water Temperature (C)]]*OO[[#This Row],[35]]</f>
        <v>3.3870130353149999E-5</v>
      </c>
      <c r="AL210" s="10">
        <f>3/24000000*OO[[#This Row],[94 (30JUN1985 15:00:00)-Water Temperature (C)]]*OO[[#This Row],[36]]</f>
        <v>3.04014325902625E-5</v>
      </c>
      <c r="AM210" s="10">
        <f>3/24000000*OO[[#This Row],[95 (30JUN1985 18:00:00)-Water Temperature (C)]]*OO[[#This Row],[37]]</f>
        <v>2.6826469471687498E-5</v>
      </c>
      <c r="AN210" s="10">
        <f>3/24000000*OO[[#This Row],[96 (30JUN1985 21:00:00)-Water Temperature (C)]]*OO[[#This Row],[38]]</f>
        <v>2.3532701897416251E-5</v>
      </c>
      <c r="AO210" s="10">
        <f>3/24000000*OO[[#This Row],[97 (01JUL1985 00:00:00)-Water Temperature (C)]]*OO[[#This Row],[39]]</f>
        <v>2.0726862878012502E-5</v>
      </c>
      <c r="AP210" s="10">
        <f>3/24000000*OO[[#This Row],[98 (01JUL1985 03:00:00)-Water Temperature (C)]]*OO[[#This Row],[40]]</f>
        <v>1.890767874657125E-5</v>
      </c>
      <c r="AQ210" s="10">
        <f>3/24000000*OO[[#This Row],[99 (01JUL1985 06:00:00)-Water Temperature (C)]]*OO[[#This Row],[41]]</f>
        <v>1.7385438247499997E-5</v>
      </c>
      <c r="AR210" s="10">
        <f>3/24000000*OO[[#This Row],[100 (01JUL1985 09:00:00)-Water Temperature (C)]]*OO[[#This Row],[42]]</f>
        <v>1.6006122732652497E-5</v>
      </c>
      <c r="AS210" s="10">
        <f>3/24000000*OO[[#This Row],[101 (01JUL1985 12:00:00)-Water Temperature (C)]]*OO[[#This Row],[43]]</f>
        <v>1.4694812175599999E-5</v>
      </c>
      <c r="AT210" s="10">
        <f>3/24000000*OO[[#This Row],[102 (01JUL1985 15:00:00)-Water Temperature (C)]]*OO[[#This Row],[44]]</f>
        <v>1.333826425744E-5</v>
      </c>
      <c r="AU210" s="10">
        <f>3/24000000*OO[[#This Row],[103 (01JUL1985 18:00:00)-Water Temperature (C)]]*OO[[#This Row],[45]]</f>
        <v>1.18968044731575E-5</v>
      </c>
      <c r="AV210" s="10">
        <f>3/24000000*OO[[#This Row],[104 (01JUL1985 21:00:00)-Water Temperature (C)]]*OO[[#This Row],[46]]</f>
        <v>1.0459531711399999E-5</v>
      </c>
      <c r="AW210" s="10">
        <f>3/24000000*OO[[#This Row],[105 (02JUL1985 00:00:00)-Water Temperature (C)]]*OO[[#This Row],[47]]</f>
        <v>9.1515968466187512E-6</v>
      </c>
      <c r="AX210" s="10">
        <f>3/24000000*OO[[#This Row],[106 (02JUL1985 03:00:00)-Water Temperature (C)]]*OO[[#This Row],[48]]</f>
        <v>8.2237878137324994E-6</v>
      </c>
      <c r="AY210" s="10">
        <f>3/24000000*OO[[#This Row],[107 (02JUL1985 06:00:00)-Water Temperature (C)]]*OO[[#This Row],[49]]</f>
        <v>7.4063186286887495E-6</v>
      </c>
      <c r="AZ210" s="10">
        <f>3/24000000*OO[[#This Row],[108 (02JUL1985 09:00:00)-Water Temperature (C)]]*OO[[#This Row],[50]]</f>
        <v>6.6088257400999998E-6</v>
      </c>
      <c r="BA210" s="10">
        <f>3/24000000*OO[[#This Row],[109 (02JUL1985 12:00:00)-Water Temperature (C)]]*OO[[#This Row],[51]]</f>
        <v>5.7757805050000006E-6</v>
      </c>
      <c r="BB210" s="10">
        <f>3/24000000*OO[[#This Row],[110 (02JUL1985 15:00:00)-Water Temperature (C)]]*OO[[#This Row],[52]]</f>
        <v>4.7950675632849997E-6</v>
      </c>
      <c r="BC210" s="10">
        <f>3/24000000*OO[[#This Row],[111 (02JUL1985 18:00:00)-Water Temperature (C)]]*OO[[#This Row],[53]]</f>
        <v>3.74376208836125E-6</v>
      </c>
      <c r="BD210" s="10">
        <f>3/24000000*OO[[#This Row],[112 (02JUL1985 21:00:00)-Water Temperature (C)]]*OO[[#This Row],[54]]</f>
        <v>2.8300155472044998E-6</v>
      </c>
      <c r="BE210" s="10">
        <f>3/24000000*OO[[#This Row],[113 (03JUL1985 00:00:00)-Water Temperature (C)]]*OO[[#This Row],[55]]</f>
        <v>2.1452079012195001E-6</v>
      </c>
      <c r="BF210" s="10">
        <f>3/24000000*OO[[#This Row],[114 (03JUL1985 03:00:00)-Water Temperature (C)]]*OO[[#This Row],[56]]</f>
        <v>1.7234062390895002E-6</v>
      </c>
      <c r="BG210" s="10">
        <f>3/24000000*OO[[#This Row],[115 (03JUL1985 06:00:00)-Water Temperature (C)]]*OO[[#This Row],[57]]</f>
        <v>1.4709962606624998E-6</v>
      </c>
      <c r="BH210" s="10">
        <f>3/24000000*OO[[#This Row],[116 (03JUL1985 09:00:00)-Water Temperature (C)]]*OO[[#This Row],[58]]</f>
        <v>1.3197790146960001E-6</v>
      </c>
      <c r="BI210" s="10">
        <f>3/24000000*OO[[#This Row],[117 (03JUL1985 12:00:00)-Water Temperature (C)]]*OO[[#This Row],[59]]</f>
        <v>1.2285824360249998E-6</v>
      </c>
      <c r="BJ210" s="10">
        <f>3/24000000*OO[[#This Row],[118 (03JUL1985 15:00:00)-Water Temperature (C)]]*OO[[#This Row],[60]]</f>
        <v>1.1493185132673749E-6</v>
      </c>
      <c r="BK210" s="10">
        <f>3/24000000*OO[[#This Row],[119 (03JUL1985 18:00:00)-Water Temperature (C)]]*OO[[#This Row],[61]]</f>
        <v>1.0665080217960001E-6</v>
      </c>
      <c r="BL210" s="10">
        <f>3/24000000*OO[[#This Row],[120 (03JUL1985 21:00:00)-Water Temperature (C)]]*OO[[#This Row],[62]]</f>
        <v>9.8502087228799989E-7</v>
      </c>
      <c r="BM210" s="10">
        <f>3/24000000*OO[[#This Row],[121 (04JUL1985 00:00:00)-Water Temperature (C)]]*OO[[#This Row],[63]]</f>
        <v>9.0753679899787497E-7</v>
      </c>
      <c r="BN210" s="10">
        <f>3/24000000*OO[[#This Row],[122 (04JUL1985 03:00:00)-Water Temperature (C)]]*OO[[#This Row],[64]]</f>
        <v>8.5366397507325009E-7</v>
      </c>
      <c r="BO210" s="10">
        <f>3/24000000*OO[[#This Row],[123 (04JUL1985 06:00:00)-Water Temperature (C)]]*OO[[#This Row],[65]]</f>
        <v>8.0782809376887496E-7</v>
      </c>
      <c r="BP210" s="10">
        <f>3/24000000*OO[[#This Row],[124 (04JUL1985 09:00:00)-Water Temperature (C)]]*OO[[#This Row],[66]]</f>
        <v>7.7571100335999995E-7</v>
      </c>
      <c r="BQ210" s="10">
        <f>3/24000000*OO[[#This Row],[125 (04JUL1985 12:00:00)-Water Temperature (C)]]*OO[[#This Row],[67]]</f>
        <v>7.4597898725174999E-7</v>
      </c>
      <c r="BR210" s="10">
        <f>3/24000000*OO[[#This Row],[126 (04JUL1985 15:00:00)-Water Temperature (C)]]*OO[[#This Row],[68]]</f>
        <v>7.1741555089062505E-7</v>
      </c>
      <c r="BS210" s="10">
        <f>3/24000000*OO[[#This Row],[127 (04JUL1985 18:00:00)-Water Temperature (C)]]*OO[[#This Row],[69]]</f>
        <v>6.89170713285375E-7</v>
      </c>
      <c r="BT210" s="10">
        <f>3/24000000*OO[[#This Row],[128 (04JUL1985 21:00:00)-Water Temperature (C)]]*OO[[#This Row],[70]]</f>
        <v>6.5413749305087499E-7</v>
      </c>
      <c r="BU210" s="10">
        <f>3/24000000*OO[[#This Row],[129 (05JUL1985 00:00:00)-Water Temperature (C)]]*OO[[#This Row],[71]]</f>
        <v>6.1693567687374996E-7</v>
      </c>
      <c r="BV210" s="10">
        <f>3/24000000*OO[[#This Row],[130 (05JUL1985 03:00:00)-Water Temperature (C)]]*OO[[#This Row],[72]]</f>
        <v>5.93604677858125E-7</v>
      </c>
      <c r="BW210" s="10">
        <f>3/24000000*OO[[#This Row],[131 (05JUL1985 06:00:00)-Water Temperature (C)]]*OO[[#This Row],[73]]</f>
        <v>5.7161786419450001E-7</v>
      </c>
      <c r="BX210" s="10">
        <f>3/24000000*OO[[#This Row],[132 (05JUL1985 09:00:00)-Water Temperature (C)]]*OO[[#This Row],[74]]</f>
        <v>5.5153358596749998E-7</v>
      </c>
      <c r="BY210" s="10">
        <f>3/24000000*OO[[#This Row],[133 (05JUL1985 12:00:00)-Water Temperature (C)]]*OO[[#This Row],[75]]</f>
        <v>5.3521129993499995E-7</v>
      </c>
      <c r="BZ210" s="10">
        <f>3/24000000*OO[[#This Row],[134 (05JUL1985 15:00:00)-Water Temperature (C)]]*OO[[#This Row],[76]]</f>
        <v>5.1448609876799988E-7</v>
      </c>
      <c r="CA210" s="10">
        <f>3/24000000*OO[[#This Row],[135 (05JUL1985 18:00:00)-Water Temperature (C)]]*OO[[#This Row],[77]]</f>
        <v>4.8809414186799994E-7</v>
      </c>
      <c r="CB210" s="10">
        <f>3/24000000*OO[[#This Row],[136 (05JUL1985 21:00:00)-Water Temperature (C)]]*OO[[#This Row],[78]]</f>
        <v>4.5995629015049995E-7</v>
      </c>
      <c r="CC210" s="10">
        <f>3/24000000*OO[[#This Row],[137 (06JUL1985 00:00:00)-Water Temperature (C)]]*OO[[#This Row],[79]]</f>
        <v>4.3330902408249991E-7</v>
      </c>
      <c r="CD210" s="10">
        <f>3/24000000*OO[[#This Row],[138 (06JUL1985 03:00:00)-Water Temperature (C)]]*OO[[#This Row],[80]]</f>
        <v>4.1981449327974999E-7</v>
      </c>
      <c r="CE210" s="10">
        <f>3/24000000*OO[[#This Row],[139 (06JUL1985 06:00:00)-Water Temperature (C)]]*OO[[#This Row],[81]]</f>
        <v>4.0767066641999999E-7</v>
      </c>
      <c r="CF210" s="10">
        <f>3/24000000*OO[[#This Row],[140 (06JUL1985 09:00:00)-Water Temperature (C)]]*OO[[#This Row],[82]]</f>
        <v>3.9664612076512497E-7</v>
      </c>
      <c r="CG210" s="10">
        <f>3/24000000*OO[[#This Row],[141 (06JUL1985 12:00:00)-Water Temperature (C)]]*OO[[#This Row],[83]]</f>
        <v>3.9232316973787493E-7</v>
      </c>
      <c r="CH210" s="10">
        <f>3/24000000*OO[[#This Row],[142 (06JUL1985 15:00:00)-Water Temperature (C)]]*OO[[#This Row],[84]]</f>
        <v>3.8517040706625004E-7</v>
      </c>
      <c r="CI210" s="10">
        <f>3/24000000*OO[[#This Row],[143 (06JUL1985 18:00:00)-Water Temperature (C)]]*OO[[#This Row],[85]]</f>
        <v>3.7001819874425E-7</v>
      </c>
      <c r="CJ210" s="10">
        <f>3/24000000*OO[[#This Row],[144 (06JUL1985 21:00:00)-Water Temperature (C)]]*OO[[#This Row],[86]]</f>
        <v>3.5311244797962494E-7</v>
      </c>
      <c r="CK210" s="10">
        <f>3/24000000*OO[[#This Row],[145 (07JUL1985 00:00:00)-Water Temperature (C)]]*OO[[#This Row],[87]]</f>
        <v>3.3879702144749998E-7</v>
      </c>
      <c r="CL210" s="10">
        <f>3/24000000*OO[[#This Row],[146 (07JUL1985 03:00:00)-Water Temperature (C)]]*OO[[#This Row],[88]]</f>
        <v>3.3351163607324996E-7</v>
      </c>
      <c r="CM210" s="10">
        <f>3/24000000*OO[[#This Row],[147 (07JUL1985 06:00:00)-Water Temperature (C)]]*OO[[#This Row],[89]]</f>
        <v>3.2928546720374999E-7</v>
      </c>
      <c r="CN210" s="10">
        <f>3/24000000*OO[[#This Row],[148 (07JUL1985 09:00:00)-Water Temperature (C)]]*OO[[#This Row],[90]]</f>
        <v>3.2430641114194999E-7</v>
      </c>
      <c r="CO210" s="10">
        <f>3/24000000*OO[[#This Row],[149 (07JUL1985 12:00:00)-Water Temperature (C)]]*OO[[#This Row],[91]]</f>
        <v>3.2053610225325002E-7</v>
      </c>
      <c r="CP210" s="10">
        <f>3/24000000*OO[[#This Row],[150 (07JUL1985 15:00:00)-Water Temperature (C)]]*OO[[#This Row],[92]]</f>
        <v>3.1260326310089995E-7</v>
      </c>
      <c r="CQ210" s="10">
        <f>3/24000000*OO[[#This Row],[151 (07JUL1985 18:00:00)-Water Temperature (C)]]*OO[[#This Row],[93]]</f>
        <v>3.0001320022687498E-7</v>
      </c>
      <c r="CR210" s="10">
        <f>3/24000000*OO[[#This Row],[152 (07JUL1985 21:00:00)-Water Temperature (C)]]*OO[[#This Row],[94]]</f>
        <v>2.8500020483850001E-7</v>
      </c>
      <c r="CS210" s="10">
        <f>3/24000000*OO[[#This Row],[153 (08JUL1985 00:00:00)-Water Temperature (C)]]*OO[[#This Row],[95]]</f>
        <v>2.6903214764522499E-7</v>
      </c>
      <c r="CT210" s="10">
        <f>3/24000000*OO[[#This Row],[154 (08JUL1985 03:00:00)-Water Temperature (C)]]*OO[[#This Row],[96]]</f>
        <v>2.5591709033156253E-7</v>
      </c>
      <c r="CU210" s="10">
        <f>3/24000000*OO[[#This Row],[155 (08JUL1985 06:00:00)-Water Temperature (C)]]*OO[[#This Row],[97]]</f>
        <v>2.4785633710967499E-7</v>
      </c>
      <c r="CV210" s="10">
        <f>3/24000000*OO[[#This Row],[156 (08JUL1985 09:00:00)-Water Temperature (C)]]*OO[[#This Row],[98]]</f>
        <v>2.3993901820349998E-7</v>
      </c>
      <c r="CW210" s="10">
        <f>3/24000000*OO[[#This Row],[157 (08JUL1985 12:00:00)-Water Temperature (C)]]*OO[[#This Row],[99]]</f>
        <v>2.3367107573159997E-7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0</v>
      </c>
      <c r="K211" s="10">
        <f>3/24*OO[[#This Row],[67 (27JUN1985 06:00:00)-Water Temperature (C)]]*OO[[#This Row],[9]]/SUM(OO[9])</f>
        <v>1.0952595636948611E-32</v>
      </c>
      <c r="L211" s="10">
        <f>3/24*OO[[#This Row],[68 (27JUN1985 09:00:00)-Water Temperature (C)]]*OO[[#This Row],[10]]/SUM(OO[10])</f>
        <v>4.6536813439275123E-21</v>
      </c>
      <c r="M211" s="10">
        <f>3/24*OO[[#This Row],[69 (27JUN1985 12:00:00)-Water Temperature (C)]]*OO[[#This Row],[11]]/SUM(OO[11])</f>
        <v>2.7937475625133934E-11</v>
      </c>
      <c r="N211" s="10">
        <f>3/24*OO[[#This Row],[70 (27JUN1985 15:00:00)-Water Temperature (C)]]*OO[[#This Row],[12]]/SUM(OO[12])</f>
        <v>1.6673495570397052E-7</v>
      </c>
      <c r="O211" s="10">
        <f>3/24*OO[[#This Row],[71 (27JUN1985 18:00:00)-Water Temperature (C)]]*OO[[#This Row],[13]]/SUM(OO[13])</f>
        <v>3.8726713313217333E-5</v>
      </c>
      <c r="P211" s="10">
        <f>3/24*OO[[#This Row],[72 (27JUN1985 21:00:00)-Water Temperature (C)]]*OO[[#This Row],[14]]/SUM(OO[14])</f>
        <v>1.4276972164947101E-3</v>
      </c>
      <c r="Q211" s="10">
        <f>3/24*OO[[#This Row],[73 (28JUN1985 00:00:00)-Water Temperature (C)]]*OO[[#This Row],[15]]/SUM(OO[15])</f>
        <v>1.4143866054742193E-2</v>
      </c>
      <c r="R211" s="10">
        <f>3/24*OO[[#This Row],[74 (28JUN1985 03:00:00)-Water Temperature (C)]]*OO[[#This Row],[16]]/SUM(OO[16])</f>
        <v>5.1186722403021259E-2</v>
      </c>
      <c r="S211" s="10">
        <f>3/24*OO[[#This Row],[75 (28JUN1985 06:00:00)-Water Temperature (C)]]*OO[[#This Row],[17]]/SUM(OO[17])</f>
        <v>8.2024594523852412E-2</v>
      </c>
      <c r="T211" s="10">
        <f>3/24*OO[[#This Row],[76 (28JUN1985 09:00:00)-Water Temperature (C)]]*OO[[#This Row],[18]]/SUM(OO[18])</f>
        <v>6.7443864639482612E-2</v>
      </c>
      <c r="U211" s="10">
        <f>3/24*OO[[#This Row],[77 (28JUN1985 12:00:00)-Water Temperature (C)]]*OO[[#This Row],[19]]/SUM(OO[19])</f>
        <v>3.1840688709464222E-2</v>
      </c>
      <c r="V211" s="10">
        <f>3/24000000*OO[[#This Row],[78 (28JUN1985 15:00:00)-Water Temperature (C)]]*OO[[#This Row],[20]]</f>
        <v>9.4630993759250003E-3</v>
      </c>
      <c r="W211" s="10">
        <f>3/24000000*OO[[#This Row],[79 (28JUN1985 18:00:00)-Water Temperature (C)]]*OO[[#This Row],[21]]</f>
        <v>1.9945397435947496E-3</v>
      </c>
      <c r="X211" s="10">
        <f>3/24000000*OO[[#This Row],[80 (28JUN1985 21:00:00)-Water Temperature (C)]]*OO[[#This Row],[22]]</f>
        <v>3.600476833004999E-4</v>
      </c>
      <c r="Y211" s="10">
        <f>3/24000000*OO[[#This Row],[81 (29JUN1985 00:00:00)-Water Temperature (C)]]*OO[[#This Row],[23]]</f>
        <v>9.5920601612812509E-5</v>
      </c>
      <c r="Z211" s="10">
        <f>3/24000000*OO[[#This Row],[82 (29JUN1985 03:00:00)-Water Temperature (C)]]*OO[[#This Row],[24]]</f>
        <v>6.4329364771874991E-5</v>
      </c>
      <c r="AA211" s="10">
        <f>3/24000000*OO[[#This Row],[83 (29JUN1985 06:00:00)-Water Temperature (C)]]*OO[[#This Row],[25]]</f>
        <v>6.5317991036374992E-5</v>
      </c>
      <c r="AB211" s="10">
        <f>3/24000000*OO[[#This Row],[84 (29JUN1985 09:00:00)-Water Temperature (C)]]*OO[[#This Row],[26]]</f>
        <v>6.7866024416249991E-5</v>
      </c>
      <c r="AC211" s="10">
        <f>3/24000000*OO[[#This Row],[85 (29JUN1985 12:00:00)-Water Temperature (C)]]*OO[[#This Row],[27]]</f>
        <v>6.7285935867824999E-5</v>
      </c>
      <c r="AD211" s="10">
        <f>3/24000000*OO[[#This Row],[86 (29JUN1985 15:00:00)-Water Temperature (C)]]*OO[[#This Row],[28]]</f>
        <v>6.3003012073162504E-5</v>
      </c>
      <c r="AE211" s="10">
        <f>3/24000000*OO[[#This Row],[88 (29JUN1985 21:00:00)-Water Temperature (C)]]*OO[[#This Row],[30]]</f>
        <v>5.0864632027062501E-5</v>
      </c>
      <c r="AF211" s="10">
        <f>3/24000000*OO[[#This Row],[88 (29JUN1985 21:00:00)-Water Temperature (C)]]*OO[[#This Row],[30]]</f>
        <v>5.0864632027062501E-5</v>
      </c>
      <c r="AG211" s="10">
        <f>3/24000000*OO[[#This Row],[89 (30JUN1985 00:00:00)-Water Temperature (C)]]*OO[[#This Row],[31]]</f>
        <v>4.5035733237562496E-5</v>
      </c>
      <c r="AH211" s="10">
        <f>3/24000000*OO[[#This Row],[90 (30JUN1985 03:00:00)-Water Temperature (C)]]*OO[[#This Row],[32]]</f>
        <v>4.0674830252262493E-5</v>
      </c>
      <c r="AI211" s="10">
        <f>3/24000000*OO[[#This Row],[91 (30JUN1985 06:00:00)-Water Temperature (C)]]*OO[[#This Row],[33]]</f>
        <v>3.7256514596925006E-5</v>
      </c>
      <c r="AJ211" s="10">
        <f>3/24000000*OO[[#This Row],[92 (30JUN1985 09:00:00)-Water Temperature (C)]]*OO[[#This Row],[34]]</f>
        <v>3.4308576451500003E-5</v>
      </c>
      <c r="AK211" s="10">
        <f>3/24000000*OO[[#This Row],[93 (30JUN1985 12:00:00)-Water Temperature (C)]]*OO[[#This Row],[35]]</f>
        <v>3.1447442575125005E-5</v>
      </c>
      <c r="AL211" s="10">
        <f>3/24000000*OO[[#This Row],[94 (30JUN1985 15:00:00)-Water Temperature (C)]]*OO[[#This Row],[36]]</f>
        <v>2.8266007209562496E-5</v>
      </c>
      <c r="AM211" s="10">
        <f>3/24000000*OO[[#This Row],[95 (30JUN1985 18:00:00)-Water Temperature (C)]]*OO[[#This Row],[37]]</f>
        <v>2.4959056572289997E-5</v>
      </c>
      <c r="AN211" s="10">
        <f>3/24000000*OO[[#This Row],[96 (30JUN1985 21:00:00)-Water Temperature (C)]]*OO[[#This Row],[38]]</f>
        <v>2.190587142115125E-5</v>
      </c>
      <c r="AO211" s="10">
        <f>3/24000000*OO[[#This Row],[97 (01JUL1985 00:00:00)-Water Temperature (C)]]*OO[[#This Row],[39]]</f>
        <v>1.9293465989889999E-5</v>
      </c>
      <c r="AP211" s="10">
        <f>3/24000000*OO[[#This Row],[98 (01JUL1985 03:00:00)-Water Temperature (C)]]*OO[[#This Row],[40]]</f>
        <v>1.755990140814E-5</v>
      </c>
      <c r="AQ211" s="10">
        <f>3/24000000*OO[[#This Row],[99 (01JUL1985 06:00:00)-Water Temperature (C)]]*OO[[#This Row],[41]]</f>
        <v>1.6123513870681251E-5</v>
      </c>
      <c r="AR211" s="10">
        <f>3/24000000*OO[[#This Row],[100 (01JUL1985 09:00:00)-Water Temperature (C)]]*OO[[#This Row],[42]]</f>
        <v>1.4825348706484997E-5</v>
      </c>
      <c r="AS211" s="10">
        <f>3/24000000*OO[[#This Row],[101 (01JUL1985 12:00:00)-Water Temperature (C)]]*OO[[#This Row],[43]]</f>
        <v>1.3602008441189999E-5</v>
      </c>
      <c r="AT211" s="10">
        <f>3/24000000*OO[[#This Row],[102 (01JUL1985 15:00:00)-Water Temperature (C)]]*OO[[#This Row],[44]]</f>
        <v>1.2353374870400001E-5</v>
      </c>
      <c r="AU211" s="10">
        <f>3/24000000*OO[[#This Row],[103 (01JUL1985 18:00:00)-Water Temperature (C)]]*OO[[#This Row],[45]]</f>
        <v>1.10367717873625E-5</v>
      </c>
      <c r="AV211" s="10">
        <f>3/24000000*OO[[#This Row],[104 (01JUL1985 21:00:00)-Water Temperature (C)]]*OO[[#This Row],[46]]</f>
        <v>9.7230764999499988E-6</v>
      </c>
      <c r="AW211" s="10">
        <f>3/24000000*OO[[#This Row],[105 (02JUL1985 00:00:00)-Water Temperature (C)]]*OO[[#This Row],[47]]</f>
        <v>8.5197840173074993E-6</v>
      </c>
      <c r="AX211" s="10">
        <f>3/24000000*OO[[#This Row],[106 (02JUL1985 03:00:00)-Water Temperature (C)]]*OO[[#This Row],[48]]</f>
        <v>7.6512263339474998E-6</v>
      </c>
      <c r="AY211" s="10">
        <f>3/24000000*OO[[#This Row],[107 (02JUL1985 06:00:00)-Water Temperature (C)]]*OO[[#This Row],[49]]</f>
        <v>6.8883181638387495E-6</v>
      </c>
      <c r="AZ211" s="10">
        <f>3/24000000*OO[[#This Row],[108 (02JUL1985 09:00:00)-Water Temperature (C)]]*OO[[#This Row],[50]]</f>
        <v>6.1529999107812499E-6</v>
      </c>
      <c r="BA211" s="10">
        <f>3/24000000*OO[[#This Row],[109 (02JUL1985 12:00:00)-Water Temperature (C)]]*OO[[#This Row],[51]]</f>
        <v>5.39839808240625E-6</v>
      </c>
      <c r="BB211" s="10">
        <f>3/24000000*OO[[#This Row],[110 (02JUL1985 15:00:00)-Water Temperature (C)]]*OO[[#This Row],[52]]</f>
        <v>4.5122667682199996E-6</v>
      </c>
      <c r="BC211" s="10">
        <f>3/24000000*OO[[#This Row],[111 (02JUL1985 18:00:00)-Water Temperature (C)]]*OO[[#This Row],[53]]</f>
        <v>3.5499076262650002E-6</v>
      </c>
      <c r="BD211" s="10">
        <f>3/24000000*OO[[#This Row],[112 (02JUL1985 21:00:00)-Water Temperature (C)]]*OO[[#This Row],[54]]</f>
        <v>2.6937591897504996E-6</v>
      </c>
      <c r="BE211" s="10">
        <f>3/24000000*OO[[#This Row],[113 (03JUL1985 00:00:00)-Water Temperature (C)]]*OO[[#This Row],[55]]</f>
        <v>2.038271122602E-6</v>
      </c>
      <c r="BF211" s="10">
        <f>3/24000000*OO[[#This Row],[114 (03JUL1985 03:00:00)-Water Temperature (C)]]*OO[[#This Row],[56]]</f>
        <v>1.6250825600640001E-6</v>
      </c>
      <c r="BG211" s="10">
        <f>3/24000000*OO[[#This Row],[115 (03JUL1985 06:00:00)-Water Temperature (C)]]*OO[[#This Row],[57]]</f>
        <v>1.3748814040574998E-6</v>
      </c>
      <c r="BH211" s="10">
        <f>3/24000000*OO[[#This Row],[116 (03JUL1985 09:00:00)-Water Temperature (C)]]*OO[[#This Row],[58]]</f>
        <v>1.2236963496449999E-6</v>
      </c>
      <c r="BI211" s="10">
        <f>3/24000000*OO[[#This Row],[117 (03JUL1985 12:00:00)-Water Temperature (C)]]*OO[[#This Row],[59]]</f>
        <v>1.1328480888461249E-6</v>
      </c>
      <c r="BJ211" s="10">
        <f>3/24000000*OO[[#This Row],[118 (03JUL1985 15:00:00)-Water Temperature (C)]]*OO[[#This Row],[60]]</f>
        <v>1.05749274057E-6</v>
      </c>
      <c r="BK211" s="10">
        <f>3/24000000*OO[[#This Row],[119 (03JUL1985 18:00:00)-Water Temperature (C)]]*OO[[#This Row],[61]]</f>
        <v>9.8152837323749994E-7</v>
      </c>
      <c r="BL211" s="10">
        <f>3/24000000*OO[[#This Row],[120 (03JUL1985 21:00:00)-Water Temperature (C)]]*OO[[#This Row],[62]]</f>
        <v>9.0739912283437497E-7</v>
      </c>
      <c r="BM211" s="10">
        <f>3/24000000*OO[[#This Row],[121 (04JUL1985 00:00:00)-Water Temperature (C)]]*OO[[#This Row],[63]]</f>
        <v>8.3651662725050006E-7</v>
      </c>
      <c r="BN211" s="10">
        <f>3/24000000*OO[[#This Row],[122 (04JUL1985 03:00:00)-Water Temperature (C)]]*OO[[#This Row],[64]]</f>
        <v>7.859937617474999E-7</v>
      </c>
      <c r="BO211" s="10">
        <f>3/24000000*OO[[#This Row],[123 (04JUL1985 06:00:00)-Water Temperature (C)]]*OO[[#This Row],[65]]</f>
        <v>7.4271326845237495E-7</v>
      </c>
      <c r="BP211" s="10">
        <f>3/24000000*OO[[#This Row],[124 (04JUL1985 09:00:00)-Water Temperature (C)]]*OO[[#This Row],[66]]</f>
        <v>7.1165190546449998E-7</v>
      </c>
      <c r="BQ211" s="10">
        <f>3/24000000*OO[[#This Row],[125 (04JUL1985 12:00:00)-Water Temperature (C)]]*OO[[#This Row],[67]]</f>
        <v>6.8371745901499993E-7</v>
      </c>
      <c r="BR211" s="10">
        <f>3/24000000*OO[[#This Row],[126 (04JUL1985 15:00:00)-Water Temperature (C)]]*OO[[#This Row],[68]]</f>
        <v>6.5757488573037493E-7</v>
      </c>
      <c r="BS211" s="10">
        <f>3/24000000*OO[[#This Row],[127 (04JUL1985 18:00:00)-Water Temperature (C)]]*OO[[#This Row],[69]]</f>
        <v>6.3254836694699997E-7</v>
      </c>
      <c r="BT211" s="10">
        <f>3/24000000*OO[[#This Row],[128 (04JUL1985 21:00:00)-Water Temperature (C)]]*OO[[#This Row],[70]]</f>
        <v>6.0133073768599999E-7</v>
      </c>
      <c r="BU211" s="10">
        <f>3/24000000*OO[[#This Row],[129 (05JUL1985 00:00:00)-Water Temperature (C)]]*OO[[#This Row],[71]]</f>
        <v>5.6752961875350001E-7</v>
      </c>
      <c r="BV211" s="10">
        <f>3/24000000*OO[[#This Row],[130 (05JUL1985 03:00:00)-Water Temperature (C)]]*OO[[#This Row],[72]]</f>
        <v>5.4541059980399998E-7</v>
      </c>
      <c r="BW211" s="10">
        <f>3/24000000*OO[[#This Row],[131 (05JUL1985 06:00:00)-Water Temperature (C)]]*OO[[#This Row],[73]]</f>
        <v>5.2468734146399995E-7</v>
      </c>
      <c r="BX211" s="10">
        <f>3/24000000*OO[[#This Row],[132 (05JUL1985 09:00:00)-Water Temperature (C)]]*OO[[#This Row],[74]]</f>
        <v>5.057002329137499E-7</v>
      </c>
      <c r="BY211" s="10">
        <f>3/24000000*OO[[#This Row],[133 (05JUL1985 12:00:00)-Water Temperature (C)]]*OO[[#This Row],[75]]</f>
        <v>4.9040632840224989E-7</v>
      </c>
      <c r="BZ211" s="10">
        <f>3/24000000*OO[[#This Row],[134 (05JUL1985 15:00:00)-Water Temperature (C)]]*OO[[#This Row],[76]]</f>
        <v>4.7154294041800004E-7</v>
      </c>
      <c r="CA211" s="10">
        <f>3/24000000*OO[[#This Row],[135 (05JUL1985 18:00:00)-Water Temperature (C)]]*OO[[#This Row],[77]]</f>
        <v>4.4786572824275002E-7</v>
      </c>
      <c r="CB211" s="10">
        <f>3/24000000*OO[[#This Row],[136 (05JUL1985 21:00:00)-Water Temperature (C)]]*OO[[#This Row],[78]]</f>
        <v>4.2251539107349997E-7</v>
      </c>
      <c r="CC211" s="10">
        <f>3/24000000*OO[[#This Row],[137 (06JUL1985 00:00:00)-Water Temperature (C)]]*OO[[#This Row],[79]]</f>
        <v>3.9838862129599999E-7</v>
      </c>
      <c r="CD211" s="10">
        <f>3/24000000*OO[[#This Row],[138 (06JUL1985 03:00:00)-Water Temperature (C)]]*OO[[#This Row],[80]]</f>
        <v>3.856503689635E-7</v>
      </c>
      <c r="CE211" s="10">
        <f>3/24000000*OO[[#This Row],[139 (06JUL1985 06:00:00)-Water Temperature (C)]]*OO[[#This Row],[81]]</f>
        <v>3.7431649952374994E-7</v>
      </c>
      <c r="CF211" s="10">
        <f>3/24000000*OO[[#This Row],[140 (06JUL1985 09:00:00)-Water Temperature (C)]]*OO[[#This Row],[82]]</f>
        <v>3.6379881015299997E-7</v>
      </c>
      <c r="CG211" s="10">
        <f>3/24000000*OO[[#This Row],[141 (06JUL1985 12:00:00)-Water Temperature (C)]]*OO[[#This Row],[83]]</f>
        <v>3.5927476089149998E-7</v>
      </c>
      <c r="CH211" s="10">
        <f>3/24000000*OO[[#This Row],[142 (06JUL1985 15:00:00)-Water Temperature (C)]]*OO[[#This Row],[84]]</f>
        <v>3.5248168743899994E-7</v>
      </c>
      <c r="CI211" s="10">
        <f>3/24000000*OO[[#This Row],[143 (06JUL1985 18:00:00)-Water Temperature (C)]]*OO[[#This Row],[85]]</f>
        <v>3.3891811113599998E-7</v>
      </c>
      <c r="CJ211" s="10">
        <f>3/24000000*OO[[#This Row],[144 (06JUL1985 21:00:00)-Water Temperature (C)]]*OO[[#This Row],[86]]</f>
        <v>3.2364625563299999E-7</v>
      </c>
      <c r="CK211" s="10">
        <f>3/24000000*OO[[#This Row],[145 (07JUL1985 00:00:00)-Water Temperature (C)]]*OO[[#This Row],[87]]</f>
        <v>3.1065841714399997E-7</v>
      </c>
      <c r="CL211" s="10">
        <f>3/24000000*OO[[#This Row],[146 (07JUL1985 03:00:00)-Water Temperature (C)]]*OO[[#This Row],[88]]</f>
        <v>3.0561263438488745E-7</v>
      </c>
      <c r="CM211" s="10">
        <f>3/24000000*OO[[#This Row],[147 (07JUL1985 06:00:00)-Water Temperature (C)]]*OO[[#This Row],[89]]</f>
        <v>3.0160495079373749E-7</v>
      </c>
      <c r="CN211" s="10">
        <f>3/24000000*OO[[#This Row],[148 (07JUL1985 09:00:00)-Water Temperature (C)]]*OO[[#This Row],[90]]</f>
        <v>2.9676729017249995E-7</v>
      </c>
      <c r="CO211" s="10">
        <f>3/24000000*OO[[#This Row],[149 (07JUL1985 12:00:00)-Water Temperature (C)]]*OO[[#This Row],[91]]</f>
        <v>2.9301306634965002E-7</v>
      </c>
      <c r="CP211" s="10">
        <f>3/24000000*OO[[#This Row],[150 (07JUL1985 15:00:00)-Water Temperature (C)]]*OO[[#This Row],[92]]</f>
        <v>2.8588140800813749E-7</v>
      </c>
      <c r="CQ211" s="10">
        <f>3/24000000*OO[[#This Row],[151 (07JUL1985 18:00:00)-Water Temperature (C)]]*OO[[#This Row],[93]]</f>
        <v>2.7483338200659994E-7</v>
      </c>
      <c r="CR211" s="10">
        <f>3/24000000*OO[[#This Row],[152 (07JUL1985 21:00:00)-Water Temperature (C)]]*OO[[#This Row],[94]]</f>
        <v>2.6153430345387501E-7</v>
      </c>
      <c r="CS211" s="10">
        <f>3/24000000*OO[[#This Row],[153 (08JUL1985 00:00:00)-Water Temperature (C)]]*OO[[#This Row],[95]]</f>
        <v>2.4708877689727495E-7</v>
      </c>
      <c r="CT211" s="10">
        <f>3/24000000*OO[[#This Row],[154 (08JUL1985 03:00:00)-Water Temperature (C)]]*OO[[#This Row],[96]]</f>
        <v>2.3500470805140003E-7</v>
      </c>
      <c r="CU211" s="10">
        <f>3/24000000*OO[[#This Row],[155 (08JUL1985 06:00:00)-Water Temperature (C)]]*OO[[#This Row],[97]]</f>
        <v>2.2727453190667502E-7</v>
      </c>
      <c r="CV211" s="10">
        <f>3/24000000*OO[[#This Row],[156 (08JUL1985 09:00:00)-Water Temperature (C)]]*OO[[#This Row],[98]]</f>
        <v>2.1973317254201251E-7</v>
      </c>
      <c r="CW211" s="10">
        <f>3/24000000*OO[[#This Row],[157 (08JUL1985 12:00:00)-Water Temperature (C)]]*OO[[#This Row],[99]]</f>
        <v>2.1376752685259995E-7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0</v>
      </c>
      <c r="K212" s="10">
        <f>3/24*OO[[#This Row],[67 (27JUN1985 06:00:00)-Water Temperature (C)]]*OO[[#This Row],[9]]/SUM(OO[9])</f>
        <v>4.9355986468248745E-33</v>
      </c>
      <c r="L212" s="10">
        <f>3/24*OO[[#This Row],[68 (27JUN1985 09:00:00)-Water Temperature (C)]]*OO[[#This Row],[10]]/SUM(OO[10])</f>
        <v>2.0814443591999169E-21</v>
      </c>
      <c r="M212" s="10">
        <f>3/24*OO[[#This Row],[69 (27JUN1985 12:00:00)-Water Temperature (C)]]*OO[[#This Row],[11]]/SUM(OO[11])</f>
        <v>1.2118566886516336E-11</v>
      </c>
      <c r="N212" s="10">
        <f>3/24*OO[[#This Row],[70 (27JUN1985 15:00:00)-Water Temperature (C)]]*OO[[#This Row],[12]]/SUM(OO[12])</f>
        <v>1.4512977970838339E-7</v>
      </c>
      <c r="O212" s="10">
        <f>3/24*OO[[#This Row],[71 (27JUN1985 18:00:00)-Water Temperature (C)]]*OO[[#This Row],[13]]/SUM(OO[13])</f>
        <v>4.4382060178748225E-5</v>
      </c>
      <c r="P212" s="10">
        <f>3/24*OO[[#This Row],[72 (27JUN1985 21:00:00)-Water Temperature (C)]]*OO[[#This Row],[14]]/SUM(OO[14])</f>
        <v>1.9971050894762527E-3</v>
      </c>
      <c r="Q212" s="10">
        <f>3/24*OO[[#This Row],[73 (28JUN1985 00:00:00)-Water Temperature (C)]]*OO[[#This Row],[15]]/SUM(OO[15])</f>
        <v>2.3230850328862577E-2</v>
      </c>
      <c r="R212" s="10">
        <f>3/24*OO[[#This Row],[74 (28JUN1985 03:00:00)-Water Temperature (C)]]*OO[[#This Row],[16]]/SUM(OO[16])</f>
        <v>9.6341822269581892E-2</v>
      </c>
      <c r="S212" s="10">
        <f>3/24*OO[[#This Row],[75 (28JUN1985 06:00:00)-Water Temperature (C)]]*OO[[#This Row],[17]]/SUM(OO[17])</f>
        <v>0.17374116083966873</v>
      </c>
      <c r="T212" s="10">
        <f>3/24*OO[[#This Row],[76 (28JUN1985 09:00:00)-Water Temperature (C)]]*OO[[#This Row],[18]]/SUM(OO[18])</f>
        <v>0.1580221812197192</v>
      </c>
      <c r="U212" s="10">
        <f>3/24*OO[[#This Row],[77 (28JUN1985 12:00:00)-Water Temperature (C)]]*OO[[#This Row],[19]]/SUM(OO[19])</f>
        <v>8.1357046922709522E-2</v>
      </c>
      <c r="V212" s="10">
        <f>3/24000000*OO[[#This Row],[78 (28JUN1985 15:00:00)-Water Temperature (C)]]*OO[[#This Row],[20]]</f>
        <v>2.5991929393082498E-2</v>
      </c>
      <c r="W212" s="10">
        <f>3/24000000*OO[[#This Row],[79 (28JUN1985 18:00:00)-Water Temperature (C)]]*OO[[#This Row],[21]]</f>
        <v>5.7814258954787499E-3</v>
      </c>
      <c r="X212" s="10">
        <f>3/24000000*OO[[#This Row],[80 (28JUN1985 21:00:00)-Water Temperature (C)]]*OO[[#This Row],[22]]</f>
        <v>1.0507728937345E-3</v>
      </c>
      <c r="Y212" s="10">
        <f>3/24000000*OO[[#This Row],[81 (29JUN1985 00:00:00)-Water Temperature (C)]]*OO[[#This Row],[23]]</f>
        <v>2.4592493762112501E-4</v>
      </c>
      <c r="Z212" s="10">
        <f>3/24000000*OO[[#This Row],[82 (29JUN1985 03:00:00)-Water Temperature (C)]]*OO[[#This Row],[24]]</f>
        <v>1.4238849999187499E-4</v>
      </c>
      <c r="AA212" s="10">
        <f>3/24000000*OO[[#This Row],[83 (29JUN1985 06:00:00)-Water Temperature (C)]]*OO[[#This Row],[25]]</f>
        <v>1.3972809673226249E-4</v>
      </c>
      <c r="AB212" s="10">
        <f>3/24000000*OO[[#This Row],[84 (29JUN1985 09:00:00)-Water Temperature (C)]]*OO[[#This Row],[26]]</f>
        <v>1.4531852008732501E-4</v>
      </c>
      <c r="AC212" s="10">
        <f>3/24000000*OO[[#This Row],[85 (29JUN1985 12:00:00)-Water Temperature (C)]]*OO[[#This Row],[27]]</f>
        <v>1.4498671672712499E-4</v>
      </c>
      <c r="AD212" s="10">
        <f>3/24000000*OO[[#This Row],[86 (29JUN1985 15:00:00)-Water Temperature (C)]]*OO[[#This Row],[28]]</f>
        <v>1.36419743379E-4</v>
      </c>
      <c r="AE212" s="10">
        <f>3/24000000*OO[[#This Row],[88 (29JUN1985 21:00:00)-Water Temperature (C)]]*OO[[#This Row],[30]]</f>
        <v>1.1041944115259999E-4</v>
      </c>
      <c r="AF212" s="10">
        <f>3/24000000*OO[[#This Row],[88 (29JUN1985 21:00:00)-Water Temperature (C)]]*OO[[#This Row],[30]]</f>
        <v>1.1041944115259999E-4</v>
      </c>
      <c r="AG212" s="10">
        <f>3/24000000*OO[[#This Row],[89 (30JUN1985 00:00:00)-Water Temperature (C)]]*OO[[#This Row],[31]]</f>
        <v>9.7555710441687505E-5</v>
      </c>
      <c r="AH212" s="10">
        <f>3/24000000*OO[[#This Row],[90 (30JUN1985 03:00:00)-Water Temperature (C)]]*OO[[#This Row],[32]]</f>
        <v>8.7704349151799987E-5</v>
      </c>
      <c r="AI212" s="10">
        <f>3/24000000*OO[[#This Row],[91 (30JUN1985 06:00:00)-Water Temperature (C)]]*OO[[#This Row],[33]]</f>
        <v>8.0048722417649996E-5</v>
      </c>
      <c r="AJ212" s="10">
        <f>3/24000000*OO[[#This Row],[92 (30JUN1985 09:00:00)-Water Temperature (C)]]*OO[[#This Row],[34]]</f>
        <v>7.3611664470337501E-5</v>
      </c>
      <c r="AK212" s="10">
        <f>3/24000000*OO[[#This Row],[93 (30JUN1985 12:00:00)-Water Temperature (C)]]*OO[[#This Row],[35]]</f>
        <v>6.7473009302812504E-5</v>
      </c>
      <c r="AL212" s="10">
        <f>3/24000000*OO[[#This Row],[94 (30JUN1985 15:00:00)-Water Temperature (C)]]*OO[[#This Row],[36]]</f>
        <v>6.0765288615937497E-5</v>
      </c>
      <c r="AM212" s="10">
        <f>3/24000000*OO[[#This Row],[95 (30JUN1985 18:00:00)-Water Temperature (C)]]*OO[[#This Row],[37]]</f>
        <v>5.3767585100475003E-5</v>
      </c>
      <c r="AN212" s="10">
        <f>3/24000000*OO[[#This Row],[96 (30JUN1985 21:00:00)-Water Temperature (C)]]*OO[[#This Row],[38]]</f>
        <v>4.7249926770300003E-5</v>
      </c>
      <c r="AO212" s="10">
        <f>3/24000000*OO[[#This Row],[97 (01JUL1985 00:00:00)-Water Temperature (C)]]*OO[[#This Row],[39]]</f>
        <v>4.1645023360500002E-5</v>
      </c>
      <c r="AP212" s="10">
        <f>3/24000000*OO[[#This Row],[98 (01JUL1985 03:00:00)-Water Temperature (C)]]*OO[[#This Row],[40]]</f>
        <v>3.7818241201649992E-5</v>
      </c>
      <c r="AQ212" s="10">
        <f>3/24000000*OO[[#This Row],[99 (01JUL1985 06:00:00)-Water Temperature (C)]]*OO[[#This Row],[41]]</f>
        <v>3.4642322153275002E-5</v>
      </c>
      <c r="AR212" s="10">
        <f>3/24000000*OO[[#This Row],[100 (01JUL1985 09:00:00)-Water Temperature (C)]]*OO[[#This Row],[42]]</f>
        <v>3.1784276881637497E-5</v>
      </c>
      <c r="AS212" s="10">
        <f>3/24000000*OO[[#This Row],[101 (01JUL1985 12:00:00)-Water Temperature (C)]]*OO[[#This Row],[43]]</f>
        <v>2.91274203246E-5</v>
      </c>
      <c r="AT212" s="10">
        <f>3/24000000*OO[[#This Row],[102 (01JUL1985 15:00:00)-Water Temperature (C)]]*OO[[#This Row],[44]]</f>
        <v>2.6459057797567498E-5</v>
      </c>
      <c r="AU212" s="10">
        <f>3/24000000*OO[[#This Row],[103 (01JUL1985 18:00:00)-Water Temperature (C)]]*OO[[#This Row],[45]]</f>
        <v>2.3684930314019999E-5</v>
      </c>
      <c r="AV212" s="10">
        <f>3/24000000*OO[[#This Row],[104 (01JUL1985 21:00:00)-Water Temperature (C)]]*OO[[#This Row],[46]]</f>
        <v>2.0916627207626247E-5</v>
      </c>
      <c r="AW212" s="10">
        <f>3/24000000*OO[[#This Row],[105 (02JUL1985 00:00:00)-Water Temperature (C)]]*OO[[#This Row],[47]]</f>
        <v>1.8367170765599996E-5</v>
      </c>
      <c r="AX212" s="10">
        <f>3/24000000*OO[[#This Row],[106 (02JUL1985 03:00:00)-Water Temperature (C)]]*OO[[#This Row],[48]]</f>
        <v>1.6482109367312497E-5</v>
      </c>
      <c r="AY212" s="10">
        <f>3/24000000*OO[[#This Row],[107 (02JUL1985 06:00:00)-Water Temperature (C)]]*OO[[#This Row],[49]]</f>
        <v>1.482507911353E-5</v>
      </c>
      <c r="AZ212" s="10">
        <f>3/24000000*OO[[#This Row],[108 (02JUL1985 09:00:00)-Water Temperature (C)]]*OO[[#This Row],[50]]</f>
        <v>1.3251214691324999E-5</v>
      </c>
      <c r="BA212" s="10">
        <f>3/24000000*OO[[#This Row],[109 (02JUL1985 12:00:00)-Water Temperature (C)]]*OO[[#This Row],[51]]</f>
        <v>1.1672655842070001E-5</v>
      </c>
      <c r="BB212" s="10">
        <f>3/24000000*OO[[#This Row],[110 (02JUL1985 15:00:00)-Water Temperature (C)]]*OO[[#This Row],[52]]</f>
        <v>9.8330555438849996E-6</v>
      </c>
      <c r="BC212" s="10">
        <f>3/24000000*OO[[#This Row],[111 (02JUL1985 18:00:00)-Water Temperature (C)]]*OO[[#This Row],[53]]</f>
        <v>7.8140707889400005E-6</v>
      </c>
      <c r="BD212" s="10">
        <f>3/24000000*OO[[#This Row],[112 (02JUL1985 21:00:00)-Water Temperature (C)]]*OO[[#This Row],[54]]</f>
        <v>5.9637662627537494E-6</v>
      </c>
      <c r="BE212" s="10">
        <f>3/24000000*OO[[#This Row],[113 (03JUL1985 00:00:00)-Water Temperature (C)]]*OO[[#This Row],[55]]</f>
        <v>4.5079691804550001E-6</v>
      </c>
      <c r="BF212" s="10">
        <f>3/24000000*OO[[#This Row],[114 (03JUL1985 03:00:00)-Water Temperature (C)]]*OO[[#This Row],[56]]</f>
        <v>3.5625163454999998E-6</v>
      </c>
      <c r="BG212" s="10">
        <f>3/24000000*OO[[#This Row],[115 (03JUL1985 06:00:00)-Water Temperature (C)]]*OO[[#This Row],[57]]</f>
        <v>2.9799249130175002E-6</v>
      </c>
      <c r="BH212" s="10">
        <f>3/24000000*OO[[#This Row],[116 (03JUL1985 09:00:00)-Water Temperature (C)]]*OO[[#This Row],[58]]</f>
        <v>2.6233847859433748E-6</v>
      </c>
      <c r="BI212" s="10">
        <f>3/24000000*OO[[#This Row],[117 (03JUL1985 12:00:00)-Water Temperature (C)]]*OO[[#This Row],[59]]</f>
        <v>2.409834439295625E-6</v>
      </c>
      <c r="BJ212" s="10">
        <f>3/24000000*OO[[#This Row],[118 (03JUL1985 15:00:00)-Water Temperature (C)]]*OO[[#This Row],[60]]</f>
        <v>2.2410504096625001E-6</v>
      </c>
      <c r="BK212" s="10">
        <f>3/24000000*OO[[#This Row],[119 (03JUL1985 18:00:00)-Water Temperature (C)]]*OO[[#This Row],[61]]</f>
        <v>2.080250472394E-6</v>
      </c>
      <c r="BL212" s="10">
        <f>3/24000000*OO[[#This Row],[120 (03JUL1985 21:00:00)-Water Temperature (C)]]*OO[[#This Row],[62]]</f>
        <v>1.9252763681524997E-6</v>
      </c>
      <c r="BM212" s="10">
        <f>3/24000000*OO[[#This Row],[121 (04JUL1985 00:00:00)-Water Temperature (C)]]*OO[[#This Row],[63]]</f>
        <v>1.7768459215080001E-6</v>
      </c>
      <c r="BN212" s="10">
        <f>3/24000000*OO[[#This Row],[122 (04JUL1985 03:00:00)-Water Temperature (C)]]*OO[[#This Row],[64]]</f>
        <v>1.6680328850396252E-6</v>
      </c>
      <c r="BO212" s="10">
        <f>3/24000000*OO[[#This Row],[123 (04JUL1985 06:00:00)-Water Temperature (C)]]*OO[[#This Row],[65]]</f>
        <v>1.5727978580460001E-6</v>
      </c>
      <c r="BP212" s="10">
        <f>3/24000000*OO[[#This Row],[124 (04JUL1985 09:00:00)-Water Temperature (C)]]*OO[[#This Row],[66]]</f>
        <v>1.5030520423574999E-6</v>
      </c>
      <c r="BQ212" s="10">
        <f>3/24000000*OO[[#This Row],[125 (04JUL1985 12:00:00)-Water Temperature (C)]]*OO[[#This Row],[67]]</f>
        <v>1.44161858096625E-6</v>
      </c>
      <c r="BR212" s="10">
        <f>3/24000000*OO[[#This Row],[126 (04JUL1985 15:00:00)-Water Temperature (C)]]*OO[[#This Row],[68]]</f>
        <v>1.3866000281819999E-6</v>
      </c>
      <c r="BS212" s="10">
        <f>3/24000000*OO[[#This Row],[127 (04JUL1985 18:00:00)-Water Temperature (C)]]*OO[[#This Row],[69]]</f>
        <v>1.335671592617125E-6</v>
      </c>
      <c r="BT212" s="10">
        <f>3/24000000*OO[[#This Row],[128 (04JUL1985 21:00:00)-Water Temperature (C)]]*OO[[#This Row],[70]]</f>
        <v>1.2727080232545E-6</v>
      </c>
      <c r="BU212" s="10">
        <f>3/24000000*OO[[#This Row],[129 (05JUL1985 00:00:00)-Water Temperature (C)]]*OO[[#This Row],[71]]</f>
        <v>1.2022730135427499E-6</v>
      </c>
      <c r="BV212" s="10">
        <f>3/24000000*OO[[#This Row],[130 (05JUL1985 03:00:00)-Water Temperature (C)]]*OO[[#This Row],[72]]</f>
        <v>1.15455449560125E-6</v>
      </c>
      <c r="BW212" s="10">
        <f>3/24000000*OO[[#This Row],[131 (05JUL1985 06:00:00)-Water Temperature (C)]]*OO[[#This Row],[73]]</f>
        <v>1.1085709921211249E-6</v>
      </c>
      <c r="BX212" s="10">
        <f>3/24000000*OO[[#This Row],[132 (05JUL1985 09:00:00)-Water Temperature (C)]]*OO[[#This Row],[74]]</f>
        <v>1.0673274113452501E-6</v>
      </c>
      <c r="BY212" s="10">
        <f>3/24000000*OO[[#This Row],[133 (05JUL1985 12:00:00)-Water Temperature (C)]]*OO[[#This Row],[75]]</f>
        <v>1.03374076212925E-6</v>
      </c>
      <c r="BZ212" s="10">
        <f>3/24000000*OO[[#This Row],[134 (05JUL1985 15:00:00)-Water Temperature (C)]]*OO[[#This Row],[76]]</f>
        <v>9.9398126234887501E-7</v>
      </c>
      <c r="CA212" s="10">
        <f>3/24000000*OO[[#This Row],[135 (05JUL1985 18:00:00)-Water Temperature (C)]]*OO[[#This Row],[77]]</f>
        <v>9.4540593799987488E-7</v>
      </c>
      <c r="CB212" s="10">
        <f>3/24000000*OO[[#This Row],[136 (05JUL1985 21:00:00)-Water Temperature (C)]]*OO[[#This Row],[78]]</f>
        <v>8.9323298127099991E-7</v>
      </c>
      <c r="CC212" s="10">
        <f>3/24000000*OO[[#This Row],[137 (06JUL1985 00:00:00)-Water Temperature (C)]]*OO[[#This Row],[79]]</f>
        <v>8.4342688701300001E-7</v>
      </c>
      <c r="CD212" s="10">
        <f>3/24000000*OO[[#This Row],[138 (06JUL1985 03:00:00)-Water Temperature (C)]]*OO[[#This Row],[80]]</f>
        <v>8.1596643054725008E-7</v>
      </c>
      <c r="CE212" s="10">
        <f>3/24000000*OO[[#This Row],[139 (06JUL1985 06:00:00)-Water Temperature (C)]]*OO[[#This Row],[81]]</f>
        <v>7.9119424996799988E-7</v>
      </c>
      <c r="CF212" s="10">
        <f>3/24000000*OO[[#This Row],[140 (06JUL1985 09:00:00)-Water Temperature (C)]]*OO[[#This Row],[82]]</f>
        <v>7.6820083502074995E-7</v>
      </c>
      <c r="CG212" s="10">
        <f>3/24000000*OO[[#This Row],[141 (06JUL1985 12:00:00)-Water Temperature (C)]]*OO[[#This Row],[83]]</f>
        <v>7.5705583837500004E-7</v>
      </c>
      <c r="CH212" s="10">
        <f>3/24000000*OO[[#This Row],[142 (06JUL1985 15:00:00)-Water Temperature (C)]]*OO[[#This Row],[84]]</f>
        <v>7.4160735409749997E-7</v>
      </c>
      <c r="CI212" s="10">
        <f>3/24000000*OO[[#This Row],[143 (06JUL1985 18:00:00)-Water Temperature (C)]]*OO[[#This Row],[85]]</f>
        <v>7.1380168783674989E-7</v>
      </c>
      <c r="CJ212" s="10">
        <f>3/24000000*OO[[#This Row],[144 (06JUL1985 21:00:00)-Water Temperature (C)]]*OO[[#This Row],[86]]</f>
        <v>6.8219035947124993E-7</v>
      </c>
      <c r="CK212" s="10">
        <f>3/24000000*OO[[#This Row],[145 (07JUL1985 00:00:00)-Water Temperature (C)]]*OO[[#This Row],[87]]</f>
        <v>6.5546758053399989E-7</v>
      </c>
      <c r="CL212" s="10">
        <f>3/24000000*OO[[#This Row],[146 (07JUL1985 03:00:00)-Water Temperature (C)]]*OO[[#This Row],[88]]</f>
        <v>6.4436947044750003E-7</v>
      </c>
      <c r="CM212" s="10">
        <f>3/24000000*OO[[#This Row],[147 (07JUL1985 06:00:00)-Water Temperature (C)]]*OO[[#This Row],[89]]</f>
        <v>6.355664337174999E-7</v>
      </c>
      <c r="CN212" s="10">
        <f>3/24000000*OO[[#This Row],[148 (07JUL1985 09:00:00)-Water Temperature (C)]]*OO[[#This Row],[90]]</f>
        <v>6.2458572402525006E-7</v>
      </c>
      <c r="CO212" s="10">
        <f>3/24000000*OO[[#This Row],[149 (07JUL1985 12:00:00)-Water Temperature (C)]]*OO[[#This Row],[91]]</f>
        <v>6.1577770672487504E-7</v>
      </c>
      <c r="CP212" s="10">
        <f>3/24000000*OO[[#This Row],[150 (07JUL1985 15:00:00)-Water Temperature (C)]]*OO[[#This Row],[92]]</f>
        <v>6.0075821006300004E-7</v>
      </c>
      <c r="CQ212" s="10">
        <f>3/24000000*OO[[#This Row],[151 (07JUL1985 18:00:00)-Water Temperature (C)]]*OO[[#This Row],[93]]</f>
        <v>5.7874910612400012E-7</v>
      </c>
      <c r="CR212" s="10">
        <f>3/24000000*OO[[#This Row],[152 (07JUL1985 21:00:00)-Water Temperature (C)]]*OO[[#This Row],[94]]</f>
        <v>5.5200656142600002E-7</v>
      </c>
      <c r="CS212" s="10">
        <f>3/24000000*OO[[#This Row],[153 (08JUL1985 00:00:00)-Water Temperature (C)]]*OO[[#This Row],[95]]</f>
        <v>5.2225049651612498E-7</v>
      </c>
      <c r="CT212" s="10">
        <f>3/24000000*OO[[#This Row],[154 (08JUL1985 03:00:00)-Water Temperature (C)]]*OO[[#This Row],[96]]</f>
        <v>4.9671771988387502E-7</v>
      </c>
      <c r="CU212" s="10">
        <f>3/24000000*OO[[#This Row],[155 (08JUL1985 06:00:00)-Water Temperature (C)]]*OO[[#This Row],[97]]</f>
        <v>4.7958492178800001E-7</v>
      </c>
      <c r="CV212" s="10">
        <f>3/24000000*OO[[#This Row],[156 (08JUL1985 09:00:00)-Water Temperature (C)]]*OO[[#This Row],[98]]</f>
        <v>4.6299122343199997E-7</v>
      </c>
      <c r="CW212" s="10">
        <f>3/24000000*OO[[#This Row],[157 (08JUL1985 12:00:00)-Water Temperature (C)]]*OO[[#This Row],[99]]</f>
        <v>4.4948719605749996E-7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1.0555625721624549E-34</v>
      </c>
      <c r="L213" s="10">
        <f>3/24*OO[[#This Row],[68 (27JUN1985 09:00:00)-Water Temperature (C)]]*OO[[#This Row],[10]]/SUM(OO[10])</f>
        <v>4.513765253174907E-23</v>
      </c>
      <c r="M213" s="10">
        <f>3/24*OO[[#This Row],[69 (27JUN1985 12:00:00)-Water Temperature (C)]]*OO[[#This Row],[11]]/SUM(OO[11])</f>
        <v>2.3856640475157116E-13</v>
      </c>
      <c r="N213" s="10">
        <f>3/24*OO[[#This Row],[70 (27JUN1985 15:00:00)-Water Temperature (C)]]*OO[[#This Row],[12]]/SUM(OO[12])</f>
        <v>2.3128900788799822E-8</v>
      </c>
      <c r="O213" s="10">
        <f>3/24*OO[[#This Row],[71 (27JUN1985 18:00:00)-Water Temperature (C)]]*OO[[#This Row],[13]]/SUM(OO[13])</f>
        <v>9.7790343730332257E-6</v>
      </c>
      <c r="P213" s="10">
        <f>3/24*OO[[#This Row],[72 (27JUN1985 21:00:00)-Water Temperature (C)]]*OO[[#This Row],[14]]/SUM(OO[14])</f>
        <v>5.3847298064309366E-4</v>
      </c>
      <c r="Q213" s="10">
        <f>3/24*OO[[#This Row],[73 (28JUN1985 00:00:00)-Water Temperature (C)]]*OO[[#This Row],[15]]/SUM(OO[15])</f>
        <v>7.2853236227969518E-3</v>
      </c>
      <c r="R213" s="10">
        <f>3/24*OO[[#This Row],[74 (28JUN1985 03:00:00)-Water Temperature (C)]]*OO[[#This Row],[16]]/SUM(OO[16])</f>
        <v>3.4142835951018739E-2</v>
      </c>
      <c r="S213" s="10">
        <f>3/24*OO[[#This Row],[75 (28JUN1985 06:00:00)-Water Temperature (C)]]*OO[[#This Row],[17]]/SUM(OO[17])</f>
        <v>6.8241895602813601E-2</v>
      </c>
      <c r="T213" s="10">
        <f>3/24*OO[[#This Row],[76 (28JUN1985 09:00:00)-Water Temperature (C)]]*OO[[#This Row],[18]]/SUM(OO[18])</f>
        <v>6.7668724090472213E-2</v>
      </c>
      <c r="U213" s="10">
        <f>3/24*OO[[#This Row],[77 (28JUN1985 12:00:00)-Water Temperature (C)]]*OO[[#This Row],[19]]/SUM(OO[19])</f>
        <v>3.7487390758730824E-2</v>
      </c>
      <c r="V213" s="10">
        <f>3/24000000*OO[[#This Row],[78 (28JUN1985 15:00:00)-Water Temperature (C)]]*OO[[#This Row],[20]]</f>
        <v>1.2735553692502498E-2</v>
      </c>
      <c r="W213" s="10">
        <f>3/24000000*OO[[#This Row],[79 (28JUN1985 18:00:00)-Water Temperature (C)]]*OO[[#This Row],[21]]</f>
        <v>2.9732095553250001E-3</v>
      </c>
      <c r="X213" s="10">
        <f>3/24000000*OO[[#This Row],[80 (28JUN1985 21:00:00)-Water Temperature (C)]]*OO[[#This Row],[22]]</f>
        <v>5.4953907544687502E-4</v>
      </c>
      <c r="Y213" s="10">
        <f>3/24000000*OO[[#This Row],[81 (29JUN1985 00:00:00)-Water Temperature (C)]]*OO[[#This Row],[23]]</f>
        <v>1.1795646055950001E-4</v>
      </c>
      <c r="Z213" s="10">
        <f>3/24000000*OO[[#This Row],[82 (29JUN1985 03:00:00)-Water Temperature (C)]]*OO[[#This Row],[24]]</f>
        <v>5.9480724275937497E-5</v>
      </c>
      <c r="AA213" s="10">
        <f>3/24000000*OO[[#This Row],[83 (29JUN1985 06:00:00)-Water Temperature (C)]]*OO[[#This Row],[25]]</f>
        <v>5.6120900153999995E-5</v>
      </c>
      <c r="AB213" s="10">
        <f>3/24000000*OO[[#This Row],[84 (29JUN1985 09:00:00)-Water Temperature (C)]]*OO[[#This Row],[26]]</f>
        <v>5.8320520066362497E-5</v>
      </c>
      <c r="AC213" s="10">
        <f>3/24000000*OO[[#This Row],[85 (29JUN1985 12:00:00)-Water Temperature (C)]]*OO[[#This Row],[27]]</f>
        <v>5.8491878298299994E-5</v>
      </c>
      <c r="AD213" s="10">
        <f>3/24000000*OO[[#This Row],[86 (29JUN1985 15:00:00)-Water Temperature (C)]]*OO[[#This Row],[28]]</f>
        <v>5.52625536431375E-5</v>
      </c>
      <c r="AE213" s="10">
        <f>3/24000000*OO[[#This Row],[88 (29JUN1985 21:00:00)-Water Temperature (C)]]*OO[[#This Row],[30]]</f>
        <v>4.4874442016600003E-5</v>
      </c>
      <c r="AF213" s="10">
        <f>3/24000000*OO[[#This Row],[88 (29JUN1985 21:00:00)-Water Temperature (C)]]*OO[[#This Row],[30]]</f>
        <v>4.4874442016600003E-5</v>
      </c>
      <c r="AG213" s="10">
        <f>3/24000000*OO[[#This Row],[89 (30JUN1985 00:00:00)-Water Temperature (C)]]*OO[[#This Row],[31]]</f>
        <v>3.9625364278349999E-5</v>
      </c>
      <c r="AH213" s="10">
        <f>3/24000000*OO[[#This Row],[90 (30JUN1985 03:00:00)-Water Temperature (C)]]*OO[[#This Row],[32]]</f>
        <v>3.5554773877187496E-5</v>
      </c>
      <c r="AI213" s="10">
        <f>3/24000000*OO[[#This Row],[91 (30JUN1985 06:00:00)-Water Temperature (C)]]*OO[[#This Row],[33]]</f>
        <v>3.2401959349375002E-5</v>
      </c>
      <c r="AJ213" s="10">
        <f>3/24000000*OO[[#This Row],[92 (30JUN1985 09:00:00)-Water Temperature (C)]]*OO[[#This Row],[34]]</f>
        <v>2.9767653584124997E-5</v>
      </c>
      <c r="AK213" s="10">
        <f>3/24000000*OO[[#This Row],[93 (30JUN1985 12:00:00)-Water Temperature (C)]]*OO[[#This Row],[35]]</f>
        <v>2.7281353906162499E-5</v>
      </c>
      <c r="AL213" s="10">
        <f>3/24000000*OO[[#This Row],[94 (30JUN1985 15:00:00)-Water Temperature (C)]]*OO[[#This Row],[36]]</f>
        <v>2.459939960976875E-5</v>
      </c>
      <c r="AM213" s="10">
        <f>3/24000000*OO[[#This Row],[95 (30JUN1985 18:00:00)-Water Temperature (C)]]*OO[[#This Row],[37]]</f>
        <v>2.1809105467072498E-5</v>
      </c>
      <c r="AN213" s="10">
        <f>3/24000000*OO[[#This Row],[96 (30JUN1985 21:00:00)-Water Temperature (C)]]*OO[[#This Row],[38]]</f>
        <v>1.919992815065375E-5</v>
      </c>
      <c r="AO213" s="10">
        <f>3/24000000*OO[[#This Row],[97 (01JUL1985 00:00:00)-Water Temperature (C)]]*OO[[#This Row],[39]]</f>
        <v>1.6951044253935E-5</v>
      </c>
      <c r="AP213" s="10">
        <f>3/24000000*OO[[#This Row],[98 (01JUL1985 03:00:00)-Water Temperature (C)]]*OO[[#This Row],[40]]</f>
        <v>1.5391685278768751E-5</v>
      </c>
      <c r="AQ213" s="10">
        <f>3/24000000*OO[[#This Row],[99 (01JUL1985 06:00:00)-Water Temperature (C)]]*OO[[#This Row],[41]]</f>
        <v>1.4064209971782501E-5</v>
      </c>
      <c r="AR213" s="10">
        <f>3/24000000*OO[[#This Row],[100 (01JUL1985 09:00:00)-Water Temperature (C)]]*OO[[#This Row],[42]]</f>
        <v>1.2867100589612497E-5</v>
      </c>
      <c r="AS213" s="10">
        <f>3/24000000*OO[[#This Row],[101 (01JUL1985 12:00:00)-Water Temperature (C)]]*OO[[#This Row],[43]]</f>
        <v>1.1763494297054999E-5</v>
      </c>
      <c r="AT213" s="10">
        <f>3/24000000*OO[[#This Row],[102 (01JUL1985 15:00:00)-Water Temperature (C)]]*OO[[#This Row],[44]]</f>
        <v>1.06750574662875E-5</v>
      </c>
      <c r="AU213" s="10">
        <f>3/24000000*OO[[#This Row],[103 (01JUL1985 18:00:00)-Water Temperature (C)]]*OO[[#This Row],[45]]</f>
        <v>9.5628045769162498E-6</v>
      </c>
      <c r="AV213" s="10">
        <f>3/24000000*OO[[#This Row],[104 (01JUL1985 21:00:00)-Water Temperature (C)]]*OO[[#This Row],[46]]</f>
        <v>8.4563983872000008E-6</v>
      </c>
      <c r="AW213" s="10">
        <f>3/24000000*OO[[#This Row],[105 (02JUL1985 00:00:00)-Water Temperature (C)]]*OO[[#This Row],[47]]</f>
        <v>7.4368367117062497E-6</v>
      </c>
      <c r="AX213" s="10">
        <f>3/24000000*OO[[#This Row],[106 (02JUL1985 03:00:00)-Water Temperature (C)]]*OO[[#This Row],[48]]</f>
        <v>6.669944950833749E-6</v>
      </c>
      <c r="AY213" s="10">
        <f>3/24000000*OO[[#This Row],[107 (02JUL1985 06:00:00)-Water Temperature (C)]]*OO[[#This Row],[49]]</f>
        <v>5.990752490384999E-6</v>
      </c>
      <c r="AZ213" s="10">
        <f>3/24000000*OO[[#This Row],[108 (02JUL1985 09:00:00)-Water Temperature (C)]]*OO[[#This Row],[50]]</f>
        <v>5.3530583225400003E-6</v>
      </c>
      <c r="BA213" s="10">
        <f>3/24000000*OO[[#This Row],[109 (02JUL1985 12:00:00)-Water Temperature (C)]]*OO[[#This Row],[51]]</f>
        <v>4.72692248372E-6</v>
      </c>
      <c r="BB213" s="10">
        <f>3/24000000*OO[[#This Row],[110 (02JUL1985 15:00:00)-Water Temperature (C)]]*OO[[#This Row],[52]]</f>
        <v>4.0030153907624997E-6</v>
      </c>
      <c r="BC213" s="10">
        <f>3/24000000*OO[[#This Row],[111 (02JUL1985 18:00:00)-Water Temperature (C)]]*OO[[#This Row],[53]]</f>
        <v>3.2066379458712494E-6</v>
      </c>
      <c r="BD213" s="10">
        <f>3/24000000*OO[[#This Row],[112 (02JUL1985 21:00:00)-Water Temperature (C)]]*OO[[#This Row],[54]]</f>
        <v>2.4606994620316248E-6</v>
      </c>
      <c r="BE213" s="10">
        <f>3/24000000*OO[[#This Row],[113 (03JUL1985 00:00:00)-Water Temperature (C)]]*OO[[#This Row],[55]]</f>
        <v>1.8607148561191249E-6</v>
      </c>
      <c r="BF213" s="10">
        <f>3/24000000*OO[[#This Row],[114 (03JUL1985 03:00:00)-Water Temperature (C)]]*OO[[#This Row],[56]]</f>
        <v>1.4618084228559998E-6</v>
      </c>
      <c r="BG213" s="10">
        <f>3/24000000*OO[[#This Row],[115 (03JUL1985 06:00:00)-Water Temperature (C)]]*OO[[#This Row],[57]]</f>
        <v>1.211547193588875E-6</v>
      </c>
      <c r="BH213" s="10">
        <f>3/24000000*OO[[#This Row],[116 (03JUL1985 09:00:00)-Water Temperature (C)]]*OO[[#This Row],[58]]</f>
        <v>1.0566380758781251E-6</v>
      </c>
      <c r="BI213" s="10">
        <f>3/24000000*OO[[#This Row],[117 (03JUL1985 12:00:00)-Water Temperature (C)]]*OO[[#This Row],[59]]</f>
        <v>9.6397075739249994E-7</v>
      </c>
      <c r="BJ213" s="10">
        <f>3/24000000*OO[[#This Row],[118 (03JUL1985 15:00:00)-Water Temperature (C)]]*OO[[#This Row],[60]]</f>
        <v>8.9263967556400003E-7</v>
      </c>
      <c r="BK213" s="10">
        <f>3/24000000*OO[[#This Row],[119 (03JUL1985 18:00:00)-Water Temperature (C)]]*OO[[#This Row],[61]]</f>
        <v>8.2832461329712497E-7</v>
      </c>
      <c r="BL213" s="10">
        <f>3/24000000*OO[[#This Row],[120 (03JUL1985 21:00:00)-Water Temperature (C)]]*OO[[#This Row],[62]]</f>
        <v>7.6724377335899999E-7</v>
      </c>
      <c r="BM213" s="10">
        <f>3/24000000*OO[[#This Row],[121 (04JUL1985 00:00:00)-Water Temperature (C)]]*OO[[#This Row],[63]]</f>
        <v>7.0891650644149999E-7</v>
      </c>
      <c r="BN213" s="10">
        <f>3/24000000*OO[[#This Row],[122 (04JUL1985 03:00:00)-Water Temperature (C)]]*OO[[#This Row],[64]]</f>
        <v>6.6544018932450002E-7</v>
      </c>
      <c r="BO213" s="10">
        <f>3/24000000*OO[[#This Row],[123 (04JUL1985 06:00:00)-Water Temperature (C)]]*OO[[#This Row],[65]]</f>
        <v>6.2616234446237498E-7</v>
      </c>
      <c r="BP213" s="10">
        <f>3/24000000*OO[[#This Row],[124 (04JUL1985 09:00:00)-Water Temperature (C)]]*OO[[#This Row],[66]]</f>
        <v>5.9730373733625004E-7</v>
      </c>
      <c r="BQ213" s="10">
        <f>3/24000000*OO[[#This Row],[125 (04JUL1985 12:00:00)-Water Temperature (C)]]*OO[[#This Row],[67]]</f>
        <v>5.7182252697325001E-7</v>
      </c>
      <c r="BR213" s="10">
        <f>3/24000000*OO[[#This Row],[126 (04JUL1985 15:00:00)-Water Temperature (C)]]*OO[[#This Row],[68]]</f>
        <v>5.4996572169000001E-7</v>
      </c>
      <c r="BS213" s="10">
        <f>3/24000000*OO[[#This Row],[127 (04JUL1985 18:00:00)-Water Temperature (C)]]*OO[[#This Row],[69]]</f>
        <v>5.3023934246900004E-7</v>
      </c>
      <c r="BT213" s="10">
        <f>3/24000000*OO[[#This Row],[128 (04JUL1985 21:00:00)-Water Temperature (C)]]*OO[[#This Row],[70]]</f>
        <v>5.0627042564699998E-7</v>
      </c>
      <c r="BU213" s="10">
        <f>3/24000000*OO[[#This Row],[129 (05JUL1985 00:00:00)-Water Temperature (C)]]*OO[[#This Row],[71]]</f>
        <v>4.7864255736200003E-7</v>
      </c>
      <c r="BV213" s="10">
        <f>3/24000000*OO[[#This Row],[130 (05JUL1985 03:00:00)-Water Temperature (C)]]*OO[[#This Row],[72]]</f>
        <v>4.5974337866424994E-7</v>
      </c>
      <c r="BW213" s="10">
        <f>3/24000000*OO[[#This Row],[131 (05JUL1985 06:00:00)-Water Temperature (C)]]*OO[[#This Row],[73]]</f>
        <v>4.4049857359200003E-7</v>
      </c>
      <c r="BX213" s="10">
        <f>3/24000000*OO[[#This Row],[132 (05JUL1985 09:00:00)-Water Temperature (C)]]*OO[[#This Row],[74]]</f>
        <v>4.2385856064187501E-7</v>
      </c>
      <c r="BY213" s="10">
        <f>3/24000000*OO[[#This Row],[133 (05JUL1985 12:00:00)-Water Temperature (C)]]*OO[[#This Row],[75]]</f>
        <v>4.0998636830062506E-7</v>
      </c>
      <c r="BZ213" s="10">
        <f>3/24000000*OO[[#This Row],[134 (05JUL1985 15:00:00)-Water Temperature (C)]]*OO[[#This Row],[76]]</f>
        <v>3.9405685233374997E-7</v>
      </c>
      <c r="CA213" s="10">
        <f>3/24000000*OO[[#This Row],[135 (05JUL1985 18:00:00)-Water Temperature (C)]]*OO[[#This Row],[77]]</f>
        <v>3.7517265452450004E-7</v>
      </c>
      <c r="CB213" s="10">
        <f>3/24000000*OO[[#This Row],[136 (05JUL1985 21:00:00)-Water Temperature (C)]]*OO[[#This Row],[78]]</f>
        <v>3.5490647633124999E-7</v>
      </c>
      <c r="CC213" s="10">
        <f>3/24000000*OO[[#This Row],[137 (06JUL1985 00:00:00)-Water Temperature (C)]]*OO[[#This Row],[79]]</f>
        <v>3.3560227418462497E-7</v>
      </c>
      <c r="CD213" s="10">
        <f>3/24000000*OO[[#This Row],[138 (06JUL1985 03:00:00)-Water Temperature (C)]]*OO[[#This Row],[80]]</f>
        <v>3.2476662906624996E-7</v>
      </c>
      <c r="CE213" s="10">
        <f>3/24000000*OO[[#This Row],[139 (06JUL1985 06:00:00)-Water Temperature (C)]]*OO[[#This Row],[81]]</f>
        <v>3.1453128388387496E-7</v>
      </c>
      <c r="CF213" s="10">
        <f>3/24000000*OO[[#This Row],[140 (06JUL1985 09:00:00)-Water Temperature (C)]]*OO[[#This Row],[82]]</f>
        <v>3.05254991855925E-7</v>
      </c>
      <c r="CG213" s="10">
        <f>3/24000000*OO[[#This Row],[141 (06JUL1985 12:00:00)-Water Temperature (C)]]*OO[[#This Row],[83]]</f>
        <v>3.0033561152456254E-7</v>
      </c>
      <c r="CH213" s="10">
        <f>3/24000000*OO[[#This Row],[142 (06JUL1985 15:00:00)-Water Temperature (C)]]*OO[[#This Row],[84]]</f>
        <v>2.9363780805759995E-7</v>
      </c>
      <c r="CI213" s="10">
        <f>3/24000000*OO[[#This Row],[143 (06JUL1985 18:00:00)-Water Temperature (C)]]*OO[[#This Row],[85]]</f>
        <v>2.8275397434927502E-7</v>
      </c>
      <c r="CJ213" s="10">
        <f>3/24000000*OO[[#This Row],[144 (06JUL1985 21:00:00)-Water Temperature (C)]]*OO[[#This Row],[86]]</f>
        <v>2.7041173111173755E-7</v>
      </c>
      <c r="CK213" s="10">
        <f>3/24000000*OO[[#This Row],[145 (07JUL1985 00:00:00)-Water Temperature (C)]]*OO[[#This Row],[87]]</f>
        <v>2.6012682818019998E-7</v>
      </c>
      <c r="CL213" s="10">
        <f>3/24000000*OO[[#This Row],[146 (07JUL1985 03:00:00)-Water Temperature (C)]]*OO[[#This Row],[88]]</f>
        <v>2.5568161029969999E-7</v>
      </c>
      <c r="CM213" s="10">
        <f>3/24000000*OO[[#This Row],[147 (07JUL1985 06:00:00)-Water Temperature (C)]]*OO[[#This Row],[89]]</f>
        <v>2.520538804728E-7</v>
      </c>
      <c r="CN213" s="10">
        <f>3/24000000*OO[[#This Row],[148 (07JUL1985 09:00:00)-Water Temperature (C)]]*OO[[#This Row],[90]]</f>
        <v>2.4743213942282499E-7</v>
      </c>
      <c r="CO213" s="10">
        <f>3/24000000*OO[[#This Row],[149 (07JUL1985 12:00:00)-Water Temperature (C)]]*OO[[#This Row],[91]]</f>
        <v>2.4362071274065E-7</v>
      </c>
      <c r="CP213" s="10">
        <f>3/24000000*OO[[#This Row],[150 (07JUL1985 15:00:00)-Water Temperature (C)]]*OO[[#This Row],[92]]</f>
        <v>2.3750407393289999E-7</v>
      </c>
      <c r="CQ213" s="10">
        <f>3/24000000*OO[[#This Row],[151 (07JUL1985 18:00:00)-Water Temperature (C)]]*OO[[#This Row],[93]]</f>
        <v>2.2913480477842497E-7</v>
      </c>
      <c r="CR213" s="10">
        <f>3/24000000*OO[[#This Row],[152 (07JUL1985 21:00:00)-Water Temperature (C)]]*OO[[#This Row],[94]]</f>
        <v>2.1894716371512503E-7</v>
      </c>
      <c r="CS213" s="10">
        <f>3/24000000*OO[[#This Row],[153 (08JUL1985 00:00:00)-Water Temperature (C)]]*OO[[#This Row],[95]]</f>
        <v>2.0742904665079998E-7</v>
      </c>
      <c r="CT213" s="10">
        <f>3/24000000*OO[[#This Row],[154 (08JUL1985 03:00:00)-Water Temperature (C)]]*OO[[#This Row],[96]]</f>
        <v>1.9736470826866249E-7</v>
      </c>
      <c r="CU213" s="10">
        <f>3/24000000*OO[[#This Row],[155 (08JUL1985 06:00:00)-Water Temperature (C)]]*OO[[#This Row],[97]]</f>
        <v>1.90352975491075E-7</v>
      </c>
      <c r="CV213" s="10">
        <f>3/24000000*OO[[#This Row],[156 (08JUL1985 09:00:00)-Water Temperature (C)]]*OO[[#This Row],[98]]</f>
        <v>1.8353395536382501E-7</v>
      </c>
      <c r="CW213" s="10">
        <f>3/24000000*OO[[#This Row],[157 (08JUL1985 12:00:00)-Water Temperature (C)]]*OO[[#This Row],[99]]</f>
        <v>1.7781692503440002E-7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2.0405343496885648E-35</v>
      </c>
      <c r="L214" s="10">
        <f>3/24*OO[[#This Row],[68 (27JUN1985 09:00:00)-Water Temperature (C)]]*OO[[#This Row],[10]]/SUM(OO[10])</f>
        <v>8.9585858635852885E-24</v>
      </c>
      <c r="M214" s="10">
        <f>3/24*OO[[#This Row],[69 (27JUN1985 12:00:00)-Water Temperature (C)]]*OO[[#This Row],[11]]/SUM(OO[11])</f>
        <v>5.1290429340300799E-14</v>
      </c>
      <c r="N214" s="10">
        <f>3/24*OO[[#This Row],[70 (27JUN1985 15:00:00)-Water Temperature (C)]]*OO[[#This Row],[12]]/SUM(OO[12])</f>
        <v>1.4468623899074747E-8</v>
      </c>
      <c r="O214" s="10">
        <f>3/24*OO[[#This Row],[71 (27JUN1985 18:00:00)-Water Temperature (C)]]*OO[[#This Row],[13]]/SUM(OO[13])</f>
        <v>7.6083886689135062E-6</v>
      </c>
      <c r="P214" s="10">
        <f>3/24*OO[[#This Row],[72 (27JUN1985 21:00:00)-Water Temperature (C)]]*OO[[#This Row],[14]]/SUM(OO[14])</f>
        <v>4.8196762279944979E-4</v>
      </c>
      <c r="Q214" s="10">
        <f>3/24*OO[[#This Row],[73 (28JUN1985 00:00:00)-Water Temperature (C)]]*OO[[#This Row],[15]]/SUM(OO[15])</f>
        <v>7.2733986485993742E-3</v>
      </c>
      <c r="R214" s="10">
        <f>3/24*OO[[#This Row],[74 (28JUN1985 03:00:00)-Water Temperature (C)]]*OO[[#This Row],[16]]/SUM(OO[16])</f>
        <v>3.7345901467525006E-2</v>
      </c>
      <c r="S214" s="10">
        <f>3/24*OO[[#This Row],[75 (28JUN1985 06:00:00)-Water Temperature (C)]]*OO[[#This Row],[17]]/SUM(OO[17])</f>
        <v>8.0820362565279927E-2</v>
      </c>
      <c r="T214" s="10">
        <f>3/24*OO[[#This Row],[76 (28JUN1985 09:00:00)-Water Temperature (C)]]*OO[[#This Row],[18]]/SUM(OO[18])</f>
        <v>8.5952058442611279E-2</v>
      </c>
      <c r="U214" s="10">
        <f>3/24*OO[[#This Row],[77 (28JUN1985 12:00:00)-Water Temperature (C)]]*OO[[#This Row],[19]]/SUM(OO[19])</f>
        <v>5.0682937896579447E-2</v>
      </c>
      <c r="V214" s="10">
        <f>3/24000000*OO[[#This Row],[78 (28JUN1985 15:00:00)-Water Temperature (C)]]*OO[[#This Row],[20]]</f>
        <v>1.8192764173850001E-2</v>
      </c>
      <c r="W214" s="10">
        <f>3/24000000*OO[[#This Row],[79 (28JUN1985 18:00:00)-Water Temperature (C)]]*OO[[#This Row],[21]]</f>
        <v>4.4472846462512497E-3</v>
      </c>
      <c r="X214" s="10">
        <f>3/24000000*OO[[#This Row],[80 (28JUN1985 21:00:00)-Water Temperature (C)]]*OO[[#This Row],[22]]</f>
        <v>8.4385856168737506E-4</v>
      </c>
      <c r="Y214" s="10">
        <f>3/24000000*OO[[#This Row],[81 (29JUN1985 00:00:00)-Water Temperature (C)]]*OO[[#This Row],[23]]</f>
        <v>1.732061628698E-4</v>
      </c>
      <c r="Z214" s="10">
        <f>3/24000000*OO[[#This Row],[82 (29JUN1985 03:00:00)-Water Temperature (C)]]*OO[[#This Row],[24]]</f>
        <v>7.8516902025349994E-5</v>
      </c>
      <c r="AA214" s="10">
        <f>3/24000000*OO[[#This Row],[83 (29JUN1985 06:00:00)-Water Temperature (C)]]*OO[[#This Row],[25]]</f>
        <v>7.1769960314274996E-5</v>
      </c>
      <c r="AB214" s="10">
        <f>3/24000000*OO[[#This Row],[84 (29JUN1985 09:00:00)-Water Temperature (C)]]*OO[[#This Row],[26]]</f>
        <v>7.4902893626349997E-5</v>
      </c>
      <c r="AC214" s="10">
        <f>3/24000000*OO[[#This Row],[85 (29JUN1985 12:00:00)-Water Temperature (C)]]*OO[[#This Row],[27]]</f>
        <v>7.592292247512501E-5</v>
      </c>
      <c r="AD214" s="10">
        <f>3/24000000*OO[[#This Row],[86 (29JUN1985 15:00:00)-Water Temperature (C)]]*OO[[#This Row],[28]]</f>
        <v>7.2505276734362501E-5</v>
      </c>
      <c r="AE214" s="10">
        <f>3/24000000*OO[[#This Row],[88 (29JUN1985 21:00:00)-Water Temperature (C)]]*OO[[#This Row],[30]]</f>
        <v>5.9921206882900003E-5</v>
      </c>
      <c r="AF214" s="10">
        <f>3/24000000*OO[[#This Row],[88 (29JUN1985 21:00:00)-Water Temperature (C)]]*OO[[#This Row],[30]]</f>
        <v>5.9921206882900003E-5</v>
      </c>
      <c r="AG214" s="10">
        <f>3/24000000*OO[[#This Row],[89 (30JUN1985 00:00:00)-Water Temperature (C)]]*OO[[#This Row],[31]]</f>
        <v>5.3316416326487501E-5</v>
      </c>
      <c r="AH214" s="10">
        <f>3/24000000*OO[[#This Row],[90 (30JUN1985 03:00:00)-Water Temperature (C)]]*OO[[#This Row],[32]]</f>
        <v>4.8164322686550002E-5</v>
      </c>
      <c r="AI214" s="10">
        <f>3/24000000*OO[[#This Row],[91 (30JUN1985 06:00:00)-Water Temperature (C)]]*OO[[#This Row],[33]]</f>
        <v>4.4194980014800002E-5</v>
      </c>
      <c r="AJ214" s="10">
        <f>3/24000000*OO[[#This Row],[92 (30JUN1985 09:00:00)-Water Temperature (C)]]*OO[[#This Row],[34]]</f>
        <v>4.0804755747562497E-5</v>
      </c>
      <c r="AK214" s="10">
        <f>3/24000000*OO[[#This Row],[93 (30JUN1985 12:00:00)-Water Temperature (C)]]*OO[[#This Row],[35]]</f>
        <v>3.7584341100187495E-5</v>
      </c>
      <c r="AL214" s="10">
        <f>3/24000000*OO[[#This Row],[94 (30JUN1985 15:00:00)-Water Temperature (C)]]*OO[[#This Row],[36]]</f>
        <v>3.4074832582050001E-5</v>
      </c>
      <c r="AM214" s="10">
        <f>3/24000000*OO[[#This Row],[95 (30JUN1985 18:00:00)-Water Temperature (C)]]*OO[[#This Row],[37]]</f>
        <v>3.0392167565399998E-5</v>
      </c>
      <c r="AN214" s="10">
        <f>3/24000000*OO[[#This Row],[96 (30JUN1985 21:00:00)-Water Temperature (C)]]*OO[[#This Row],[38]]</f>
        <v>2.691900350055625E-5</v>
      </c>
      <c r="AO214" s="10">
        <f>3/24000000*OO[[#This Row],[97 (01JUL1985 00:00:00)-Water Temperature (C)]]*OO[[#This Row],[39]]</f>
        <v>2.3898864437557496E-5</v>
      </c>
      <c r="AP214" s="10">
        <f>3/24000000*OO[[#This Row],[98 (01JUL1985 03:00:00)-Water Temperature (C)]]*OO[[#This Row],[40]]</f>
        <v>2.1809182341813751E-5</v>
      </c>
      <c r="AQ214" s="10">
        <f>3/24000000*OO[[#This Row],[99 (01JUL1985 06:00:00)-Water Temperature (C)]]*OO[[#This Row],[41]]</f>
        <v>2.0003845490612497E-5</v>
      </c>
      <c r="AR214" s="10">
        <f>3/24000000*OO[[#This Row],[100 (01JUL1985 09:00:00)-Water Temperature (C)]]*OO[[#This Row],[42]]</f>
        <v>1.8369979296408749E-5</v>
      </c>
      <c r="AS214" s="10">
        <f>3/24000000*OO[[#This Row],[101 (01JUL1985 12:00:00)-Water Temperature (C)]]*OO[[#This Row],[43]]</f>
        <v>1.685520676614E-5</v>
      </c>
      <c r="AT214" s="10">
        <f>3/24000000*OO[[#This Row],[102 (01JUL1985 15:00:00)-Water Temperature (C)]]*OO[[#This Row],[44]]</f>
        <v>1.5363951160301249E-5</v>
      </c>
      <c r="AU214" s="10">
        <f>3/24000000*OO[[#This Row],[103 (01JUL1985 18:00:00)-Water Temperature (C)]]*OO[[#This Row],[45]]</f>
        <v>1.3837628729343749E-5</v>
      </c>
      <c r="AV214" s="10">
        <f>3/24000000*OO[[#This Row],[104 (01JUL1985 21:00:00)-Water Temperature (C)]]*OO[[#This Row],[46]]</f>
        <v>1.2305087107481249E-5</v>
      </c>
      <c r="AW214" s="10">
        <f>3/24000000*OO[[#This Row],[105 (02JUL1985 00:00:00)-Water Temperature (C)]]*OO[[#This Row],[47]]</f>
        <v>1.0872251953335E-5</v>
      </c>
      <c r="AX214" s="10">
        <f>3/24000000*OO[[#This Row],[106 (02JUL1985 03:00:00)-Water Temperature (C)]]*OO[[#This Row],[48]]</f>
        <v>9.7785881311312496E-6</v>
      </c>
      <c r="AY214" s="10">
        <f>3/24000000*OO[[#This Row],[107 (02JUL1985 06:00:00)-Water Temperature (C)]]*OO[[#This Row],[49]]</f>
        <v>8.7975398372150003E-6</v>
      </c>
      <c r="AZ214" s="10">
        <f>3/24000000*OO[[#This Row],[108 (02JUL1985 09:00:00)-Water Temperature (C)]]*OO[[#This Row],[50]]</f>
        <v>7.8777834271162497E-6</v>
      </c>
      <c r="BA214" s="10">
        <f>3/24000000*OO[[#This Row],[109 (02JUL1985 12:00:00)-Water Temperature (C)]]*OO[[#This Row],[51]]</f>
        <v>6.9806066399999984E-6</v>
      </c>
      <c r="BB214" s="10">
        <f>3/24000000*OO[[#This Row],[110 (02JUL1985 15:00:00)-Water Temperature (C)]]*OO[[#This Row],[52]]</f>
        <v>5.9482170956874993E-6</v>
      </c>
      <c r="BC214" s="10">
        <f>3/24000000*OO[[#This Row],[111 (02JUL1985 18:00:00)-Water Temperature (C)]]*OO[[#This Row],[53]]</f>
        <v>4.8023664231425004E-6</v>
      </c>
      <c r="BD214" s="10">
        <f>3/24000000*OO[[#This Row],[112 (02JUL1985 21:00:00)-Water Temperature (C)]]*OO[[#This Row],[54]]</f>
        <v>3.7079737865437502E-6</v>
      </c>
      <c r="BE214" s="10">
        <f>3/24000000*OO[[#This Row],[113 (03JUL1985 00:00:00)-Water Temperature (C)]]*OO[[#This Row],[55]]</f>
        <v>2.8075460301673747E-6</v>
      </c>
      <c r="BF214" s="10">
        <f>3/24000000*OO[[#This Row],[114 (03JUL1985 03:00:00)-Water Temperature (C)]]*OO[[#This Row],[56]]</f>
        <v>2.1960577413675E-6</v>
      </c>
      <c r="BG214" s="10">
        <f>3/24000000*OO[[#This Row],[115 (03JUL1985 06:00:00)-Water Temperature (C)]]*OO[[#This Row],[57]]</f>
        <v>1.8059058573110001E-6</v>
      </c>
      <c r="BH214" s="10">
        <f>3/24000000*OO[[#This Row],[116 (03JUL1985 09:00:00)-Water Temperature (C)]]*OO[[#This Row],[58]]</f>
        <v>1.5622956766387499E-6</v>
      </c>
      <c r="BI214" s="10">
        <f>3/24000000*OO[[#This Row],[117 (03JUL1985 12:00:00)-Water Temperature (C)]]*OO[[#This Row],[59]]</f>
        <v>1.4163535954880001E-6</v>
      </c>
      <c r="BJ214" s="10">
        <f>3/24000000*OO[[#This Row],[118 (03JUL1985 15:00:00)-Water Temperature (C)]]*OO[[#This Row],[60]]</f>
        <v>1.3069675490908748E-6</v>
      </c>
      <c r="BK214" s="10">
        <f>3/24000000*OO[[#This Row],[119 (03JUL1985 18:00:00)-Water Temperature (C)]]*OO[[#This Row],[61]]</f>
        <v>1.212000882432E-6</v>
      </c>
      <c r="BL214" s="10">
        <f>3/24000000*OO[[#This Row],[120 (03JUL1985 21:00:00)-Water Temperature (C)]]*OO[[#This Row],[62]]</f>
        <v>1.1233189685962499E-6</v>
      </c>
      <c r="BM214" s="10">
        <f>3/24000000*OO[[#This Row],[121 (04JUL1985 00:00:00)-Water Temperature (C)]]*OO[[#This Row],[63]]</f>
        <v>1.038680270603625E-6</v>
      </c>
      <c r="BN214" s="10">
        <f>3/24000000*OO[[#This Row],[122 (04JUL1985 03:00:00)-Water Temperature (C)]]*OO[[#This Row],[64]]</f>
        <v>9.7466544772024978E-7</v>
      </c>
      <c r="BO214" s="10">
        <f>3/24000000*OO[[#This Row],[123 (04JUL1985 06:00:00)-Water Temperature (C)]]*OO[[#This Row],[65]]</f>
        <v>9.1587126487112504E-7</v>
      </c>
      <c r="BP214" s="10">
        <f>3/24000000*OO[[#This Row],[124 (04JUL1985 09:00:00)-Water Temperature (C)]]*OO[[#This Row],[66]]</f>
        <v>8.7234426188362502E-7</v>
      </c>
      <c r="BQ214" s="10">
        <f>3/24000000*OO[[#This Row],[125 (04JUL1985 12:00:00)-Water Temperature (C)]]*OO[[#This Row],[67]]</f>
        <v>8.3389202440049988E-7</v>
      </c>
      <c r="BR214" s="10">
        <f>3/24000000*OO[[#This Row],[126 (04JUL1985 15:00:00)-Water Temperature (C)]]*OO[[#This Row],[68]]</f>
        <v>8.016625155532499E-7</v>
      </c>
      <c r="BS214" s="10">
        <f>3/24000000*OO[[#This Row],[127 (04JUL1985 18:00:00)-Water Temperature (C)]]*OO[[#This Row],[69]]</f>
        <v>7.7341775017199998E-7</v>
      </c>
      <c r="BT214" s="10">
        <f>3/24000000*OO[[#This Row],[128 (04JUL1985 21:00:00)-Water Temperature (C)]]*OO[[#This Row],[70]]</f>
        <v>7.3967796548250003E-7</v>
      </c>
      <c r="BU214" s="10">
        <f>3/24000000*OO[[#This Row],[129 (05JUL1985 00:00:00)-Water Temperature (C)]]*OO[[#This Row],[71]]</f>
        <v>6.9987093340499999E-7</v>
      </c>
      <c r="BV214" s="10">
        <f>3/24000000*OO[[#This Row],[130 (05JUL1985 03:00:00)-Water Temperature (C)]]*OO[[#This Row],[72]]</f>
        <v>6.721580329415E-7</v>
      </c>
      <c r="BW214" s="10">
        <f>3/24000000*OO[[#This Row],[131 (05JUL1985 06:00:00)-Water Temperature (C)]]*OO[[#This Row],[73]]</f>
        <v>6.4318914406399995E-7</v>
      </c>
      <c r="BX214" s="10">
        <f>3/24000000*OO[[#This Row],[132 (05JUL1985 09:00:00)-Water Temperature (C)]]*OO[[#This Row],[74]]</f>
        <v>6.18492445154875E-7</v>
      </c>
      <c r="BY214" s="10">
        <f>3/24000000*OO[[#This Row],[133 (05JUL1985 12:00:00)-Water Temperature (C)]]*OO[[#This Row],[75]]</f>
        <v>5.9753141635624991E-7</v>
      </c>
      <c r="BZ214" s="10">
        <f>3/24000000*OO[[#This Row],[134 (05JUL1985 15:00:00)-Water Temperature (C)]]*OO[[#This Row],[76]]</f>
        <v>5.7437187934599995E-7</v>
      </c>
      <c r="CA214" s="10">
        <f>3/24000000*OO[[#This Row],[135 (05JUL1985 18:00:00)-Water Temperature (C)]]*OO[[#This Row],[77]]</f>
        <v>5.472323785061249E-7</v>
      </c>
      <c r="CB214" s="10">
        <f>3/24000000*OO[[#This Row],[136 (05JUL1985 21:00:00)-Water Temperature (C)]]*OO[[#This Row],[78]]</f>
        <v>5.1821527154999998E-7</v>
      </c>
      <c r="CC214" s="10">
        <f>3/24000000*OO[[#This Row],[137 (06JUL1985 00:00:00)-Water Temperature (C)]]*OO[[#This Row],[79]]</f>
        <v>4.9035756840237498E-7</v>
      </c>
      <c r="CD214" s="10">
        <f>3/24000000*OO[[#This Row],[138 (06JUL1985 03:00:00)-Water Temperature (C)]]*OO[[#This Row],[80]]</f>
        <v>4.7457173958349993E-7</v>
      </c>
      <c r="CE214" s="10">
        <f>3/24000000*OO[[#This Row],[139 (06JUL1985 06:00:00)-Water Temperature (C)]]*OO[[#This Row],[81]]</f>
        <v>4.5934272517499994E-7</v>
      </c>
      <c r="CF214" s="10">
        <f>3/24000000*OO[[#This Row],[140 (06JUL1985 09:00:00)-Water Temperature (C)]]*OO[[#This Row],[82]]</f>
        <v>4.4551569554699999E-7</v>
      </c>
      <c r="CG214" s="10">
        <f>3/24000000*OO[[#This Row],[141 (06JUL1985 12:00:00)-Water Temperature (C)]]*OO[[#This Row],[83]]</f>
        <v>4.3774215628924999E-7</v>
      </c>
      <c r="CH214" s="10">
        <f>3/24000000*OO[[#This Row],[142 (06JUL1985 15:00:00)-Water Temperature (C)]]*OO[[#This Row],[84]]</f>
        <v>4.2762432308799992E-7</v>
      </c>
      <c r="CI214" s="10">
        <f>3/24000000*OO[[#This Row],[143 (06JUL1985 18:00:00)-Water Temperature (C)]]*OO[[#This Row],[85]]</f>
        <v>4.1188493913400001E-7</v>
      </c>
      <c r="CJ214" s="10">
        <f>3/24000000*OO[[#This Row],[144 (06JUL1985 21:00:00)-Water Temperature (C)]]*OO[[#This Row],[86]]</f>
        <v>3.9417679013025001E-7</v>
      </c>
      <c r="CK214" s="10">
        <f>3/24000000*OO[[#This Row],[145 (07JUL1985 00:00:00)-Water Temperature (C)]]*OO[[#This Row],[87]]</f>
        <v>3.7937167394887497E-7</v>
      </c>
      <c r="CL214" s="10">
        <f>3/24000000*OO[[#This Row],[146 (07JUL1985 03:00:00)-Water Temperature (C)]]*OO[[#This Row],[88]]</f>
        <v>3.7285278052262492E-7</v>
      </c>
      <c r="CM214" s="10">
        <f>3/24000000*OO[[#This Row],[147 (07JUL1985 06:00:00)-Water Temperature (C)]]*OO[[#This Row],[89]]</f>
        <v>3.6750957502849999E-7</v>
      </c>
      <c r="CN214" s="10">
        <f>3/24000000*OO[[#This Row],[148 (07JUL1985 09:00:00)-Water Temperature (C)]]*OO[[#This Row],[90]]</f>
        <v>3.6060276338212499E-7</v>
      </c>
      <c r="CO214" s="10">
        <f>3/24000000*OO[[#This Row],[149 (07JUL1985 12:00:00)-Water Temperature (C)]]*OO[[#This Row],[91]]</f>
        <v>3.5481402395399994E-7</v>
      </c>
      <c r="CP214" s="10">
        <f>3/24000000*OO[[#This Row],[150 (07JUL1985 15:00:00)-Water Temperature (C)]]*OO[[#This Row],[92]]</f>
        <v>3.4586497002749996E-7</v>
      </c>
      <c r="CQ214" s="10">
        <f>3/24000000*OO[[#This Row],[151 (07JUL1985 18:00:00)-Water Temperature (C)]]*OO[[#This Row],[93]]</f>
        <v>3.3406817329920006E-7</v>
      </c>
      <c r="CR214" s="10">
        <f>3/24000000*OO[[#This Row],[152 (07JUL1985 21:00:00)-Water Temperature (C)]]*OO[[#This Row],[94]]</f>
        <v>3.1976635111640002E-7</v>
      </c>
      <c r="CS214" s="10">
        <f>3/24000000*OO[[#This Row],[153 (08JUL1985 00:00:00)-Water Temperature (C)]]*OO[[#This Row],[95]]</f>
        <v>3.0337357237214994E-7</v>
      </c>
      <c r="CT214" s="10">
        <f>3/24000000*OO[[#This Row],[154 (08JUL1985 03:00:00)-Water Temperature (C)]]*OO[[#This Row],[96]]</f>
        <v>2.887077756609375E-7</v>
      </c>
      <c r="CU214" s="10">
        <f>3/24000000*OO[[#This Row],[155 (08JUL1985 06:00:00)-Water Temperature (C)]]*OO[[#This Row],[97]]</f>
        <v>2.7834306768073745E-7</v>
      </c>
      <c r="CV214" s="10">
        <f>3/24000000*OO[[#This Row],[156 (08JUL1985 09:00:00)-Water Temperature (C)]]*OO[[#This Row],[98]]</f>
        <v>2.6803981226879999E-7</v>
      </c>
      <c r="CW214" s="10">
        <f>3/24000000*OO[[#This Row],[157 (08JUL1985 12:00:00)-Water Temperature (C)]]*OO[[#This Row],[99]]</f>
        <v>2.5943475375023749E-7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3.0152992445928807E-36</v>
      </c>
      <c r="L215" s="10">
        <f>3/24*OO[[#This Row],[68 (27JUN1985 09:00:00)-Water Temperature (C)]]*OO[[#This Row],[10]]/SUM(OO[10])</f>
        <v>1.3442918729923878E-24</v>
      </c>
      <c r="M215" s="10">
        <f>3/24*OO[[#This Row],[69 (27JUN1985 12:00:00)-Water Temperature (C)]]*OO[[#This Row],[11]]/SUM(OO[11])</f>
        <v>8.4516487739448656E-15</v>
      </c>
      <c r="N215" s="10">
        <f>3/24*OO[[#This Row],[70 (27JUN1985 15:00:00)-Water Temperature (C)]]*OO[[#This Row],[12]]/SUM(OO[12])</f>
        <v>7.3683664793150704E-9</v>
      </c>
      <c r="O215" s="10">
        <f>3/24*OO[[#This Row],[71 (27JUN1985 18:00:00)-Water Temperature (C)]]*OO[[#This Row],[13]]/SUM(OO[13])</f>
        <v>4.8996200202740904E-6</v>
      </c>
      <c r="P215" s="10">
        <f>3/24*OO[[#This Row],[72 (27JUN1985 21:00:00)-Water Temperature (C)]]*OO[[#This Row],[14]]/SUM(OO[14])</f>
        <v>3.6033116709234964E-4</v>
      </c>
      <c r="Q215" s="10">
        <f>3/24*OO[[#This Row],[73 (28JUN1985 00:00:00)-Water Temperature (C)]]*OO[[#This Row],[15]]/SUM(OO[15])</f>
        <v>6.1051421280438499E-3</v>
      </c>
      <c r="R215" s="10">
        <f>3/24*OO[[#This Row],[74 (28JUN1985 03:00:00)-Water Temperature (C)]]*OO[[#This Row],[16]]/SUM(OO[16])</f>
        <v>3.4504209690073492E-2</v>
      </c>
      <c r="S215" s="10">
        <f>3/24*OO[[#This Row],[75 (28JUN1985 06:00:00)-Water Temperature (C)]]*OO[[#This Row],[17]]/SUM(OO[17])</f>
        <v>8.1105721933235453E-2</v>
      </c>
      <c r="T215" s="10">
        <f>3/24*OO[[#This Row],[76 (28JUN1985 09:00:00)-Water Temperature (C)]]*OO[[#This Row],[18]]/SUM(OO[18])</f>
        <v>9.268298274724765E-2</v>
      </c>
      <c r="U215" s="10">
        <f>3/24*OO[[#This Row],[77 (28JUN1985 12:00:00)-Water Temperature (C)]]*OO[[#This Row],[19]]/SUM(OO[19])</f>
        <v>5.8199865533416224E-2</v>
      </c>
      <c r="V215" s="10">
        <f>3/24000000*OO[[#This Row],[78 (28JUN1985 15:00:00)-Water Temperature (C)]]*OO[[#This Row],[20]]</f>
        <v>2.2061945398306249E-2</v>
      </c>
      <c r="W215" s="10">
        <f>3/24000000*OO[[#This Row],[79 (28JUN1985 18:00:00)-Water Temperature (C)]]*OO[[#This Row],[21]]</f>
        <v>5.640392040329999E-3</v>
      </c>
      <c r="X215" s="10">
        <f>3/24000000*OO[[#This Row],[80 (28JUN1985 21:00:00)-Water Temperature (C)]]*OO[[#This Row],[22]]</f>
        <v>1.098309770728625E-3</v>
      </c>
      <c r="Y215" s="10">
        <f>3/24000000*OO[[#This Row],[81 (29JUN1985 00:00:00)-Water Temperature (C)]]*OO[[#This Row],[23]]</f>
        <v>2.1650516544112499E-4</v>
      </c>
      <c r="Z215" s="10">
        <f>3/24000000*OO[[#This Row],[82 (29JUN1985 03:00:00)-Water Temperature (C)]]*OO[[#This Row],[24]]</f>
        <v>8.6849440198325011E-5</v>
      </c>
      <c r="AA215" s="10">
        <f>3/24000000*OO[[#This Row],[83 (29JUN1985 06:00:00)-Water Temperature (C)]]*OO[[#This Row],[25]]</f>
        <v>7.5446551522650001E-5</v>
      </c>
      <c r="AB215" s="10">
        <f>3/24000000*OO[[#This Row],[84 (29JUN1985 09:00:00)-Water Temperature (C)]]*OO[[#This Row],[26]]</f>
        <v>7.8404737469299986E-5</v>
      </c>
      <c r="AC215" s="10">
        <f>3/24000000*OO[[#This Row],[85 (29JUN1985 12:00:00)-Water Temperature (C)]]*OO[[#This Row],[27]]</f>
        <v>7.9844111517899993E-5</v>
      </c>
      <c r="AD215" s="10">
        <f>3/24000000*OO[[#This Row],[86 (29JUN1985 15:00:00)-Water Temperature (C)]]*OO[[#This Row],[28]]</f>
        <v>7.6654522680850005E-5</v>
      </c>
      <c r="AE215" s="10">
        <f>3/24000000*OO[[#This Row],[88 (29JUN1985 21:00:00)-Water Temperature (C)]]*OO[[#This Row],[30]]</f>
        <v>6.3669605956562505E-5</v>
      </c>
      <c r="AF215" s="10">
        <f>3/24000000*OO[[#This Row],[88 (29JUN1985 21:00:00)-Water Temperature (C)]]*OO[[#This Row],[30]]</f>
        <v>6.3669605956562505E-5</v>
      </c>
      <c r="AG215" s="10">
        <f>3/24000000*OO[[#This Row],[89 (30JUN1985 00:00:00)-Water Temperature (C)]]*OO[[#This Row],[31]]</f>
        <v>5.6679647682599993E-5</v>
      </c>
      <c r="AH215" s="10">
        <f>3/24000000*OO[[#This Row],[90 (30JUN1985 03:00:00)-Water Temperature (C)]]*OO[[#This Row],[32]]</f>
        <v>5.11520609082E-5</v>
      </c>
      <c r="AI215" s="10">
        <f>3/24000000*OO[[#This Row],[91 (30JUN1985 06:00:00)-Water Temperature (C)]]*OO[[#This Row],[33]]</f>
        <v>4.6864042863562503E-5</v>
      </c>
      <c r="AJ215" s="10">
        <f>3/24000000*OO[[#This Row],[92 (30JUN1985 09:00:00)-Water Temperature (C)]]*OO[[#This Row],[34]]</f>
        <v>4.3230027140849997E-5</v>
      </c>
      <c r="AK215" s="10">
        <f>3/24000000*OO[[#This Row],[93 (30JUN1985 12:00:00)-Water Temperature (C)]]*OO[[#This Row],[35]]</f>
        <v>3.9800037987787502E-5</v>
      </c>
      <c r="AL215" s="10">
        <f>3/24000000*OO[[#This Row],[94 (30JUN1985 15:00:00)-Water Temperature (C)]]*OO[[#This Row],[36]]</f>
        <v>3.6085981243024996E-5</v>
      </c>
      <c r="AM215" s="10">
        <f>3/24000000*OO[[#This Row],[95 (30JUN1985 18:00:00)-Water Temperature (C)]]*OO[[#This Row],[37]]</f>
        <v>3.2207065332850002E-5</v>
      </c>
      <c r="AN215" s="10">
        <f>3/24000000*OO[[#This Row],[96 (30JUN1985 21:00:00)-Water Temperature (C)]]*OO[[#This Row],[38]]</f>
        <v>2.8544157616612497E-5</v>
      </c>
      <c r="AO215" s="10">
        <f>3/24000000*OO[[#This Row],[97 (01JUL1985 00:00:00)-Water Temperature (C)]]*OO[[#This Row],[39]]</f>
        <v>2.533576401421875E-5</v>
      </c>
      <c r="AP215" s="10">
        <f>3/24000000*OO[[#This Row],[98 (01JUL1985 03:00:00)-Water Temperature (C)]]*OO[[#This Row],[40]]</f>
        <v>2.3094169280325E-5</v>
      </c>
      <c r="AQ215" s="10">
        <f>3/24000000*OO[[#This Row],[99 (01JUL1985 06:00:00)-Water Temperature (C)]]*OO[[#This Row],[41]]</f>
        <v>2.1130598353409998E-5</v>
      </c>
      <c r="AR215" s="10">
        <f>3/24000000*OO[[#This Row],[100 (01JUL1985 09:00:00)-Water Temperature (C)]]*OO[[#This Row],[42]]</f>
        <v>1.9368846495074999E-5</v>
      </c>
      <c r="AS215" s="10">
        <f>3/24000000*OO[[#This Row],[101 (01JUL1985 12:00:00)-Water Temperature (C)]]*OO[[#This Row],[43]]</f>
        <v>1.7734900833607497E-5</v>
      </c>
      <c r="AT215" s="10">
        <f>3/24000000*OO[[#This Row],[102 (01JUL1985 15:00:00)-Water Temperature (C)]]*OO[[#This Row],[44]]</f>
        <v>1.6153215786759998E-5</v>
      </c>
      <c r="AU215" s="10">
        <f>3/24000000*OO[[#This Row],[103 (01JUL1985 18:00:00)-Water Temperature (C)]]*OO[[#This Row],[45]]</f>
        <v>1.4557707008909999E-5</v>
      </c>
      <c r="AV215" s="10">
        <f>3/24000000*OO[[#This Row],[104 (01JUL1985 21:00:00)-Water Temperature (C)]]*OO[[#This Row],[46]]</f>
        <v>1.2965078064802497E-5</v>
      </c>
      <c r="AW215" s="10">
        <f>3/24000000*OO[[#This Row],[105 (02JUL1985 00:00:00)-Water Temperature (C)]]*OO[[#This Row],[47]]</f>
        <v>1.1473390087441249E-5</v>
      </c>
      <c r="AX215" s="10">
        <f>3/24000000*OO[[#This Row],[106 (02JUL1985 03:00:00)-Water Temperature (C)]]*OO[[#This Row],[48]]</f>
        <v>1.0327943693339999E-5</v>
      </c>
      <c r="AY215" s="10">
        <f>3/24000000*OO[[#This Row],[107 (02JUL1985 06:00:00)-Water Temperature (C)]]*OO[[#This Row],[49]]</f>
        <v>9.2875157523049988E-6</v>
      </c>
      <c r="AZ215" s="10">
        <f>3/24000000*OO[[#This Row],[108 (02JUL1985 09:00:00)-Water Temperature (C)]]*OO[[#This Row],[50]]</f>
        <v>8.3193281668587483E-6</v>
      </c>
      <c r="BA215" s="10">
        <f>3/24000000*OO[[#This Row],[109 (02JUL1985 12:00:00)-Water Temperature (C)]]*OO[[#This Row],[51]]</f>
        <v>7.386379103220001E-6</v>
      </c>
      <c r="BB215" s="10">
        <f>3/24000000*OO[[#This Row],[110 (02JUL1985 15:00:00)-Water Temperature (C)]]*OO[[#This Row],[52]]</f>
        <v>6.3256381323299997E-6</v>
      </c>
      <c r="BC215" s="10">
        <f>3/24000000*OO[[#This Row],[111 (02JUL1985 18:00:00)-Water Temperature (C)]]*OO[[#This Row],[53]]</f>
        <v>5.1450266324887489E-6</v>
      </c>
      <c r="BD215" s="10">
        <f>3/24000000*OO[[#This Row],[112 (02JUL1985 21:00:00)-Water Temperature (C)]]*OO[[#This Row],[54]]</f>
        <v>3.9989692120749996E-6</v>
      </c>
      <c r="BE215" s="10">
        <f>3/24000000*OO[[#This Row],[113 (03JUL1985 00:00:00)-Water Temperature (C)]]*OO[[#This Row],[55]]</f>
        <v>3.0340270796060001E-6</v>
      </c>
      <c r="BF215" s="10">
        <f>3/24000000*OO[[#This Row],[114 (03JUL1985 03:00:00)-Water Temperature (C)]]*OO[[#This Row],[56]]</f>
        <v>2.3640699665777498E-6</v>
      </c>
      <c r="BG215" s="10">
        <f>3/24000000*OO[[#This Row],[115 (03JUL1985 06:00:00)-Water Temperature (C)]]*OO[[#This Row],[57]]</f>
        <v>1.9281018678430001E-6</v>
      </c>
      <c r="BH215" s="10">
        <f>3/24000000*OO[[#This Row],[116 (03JUL1985 09:00:00)-Water Temperature (C)]]*OO[[#This Row],[58]]</f>
        <v>1.6534311162000001E-6</v>
      </c>
      <c r="BI215" s="10">
        <f>3/24000000*OO[[#This Row],[117 (03JUL1985 12:00:00)-Water Temperature (C)]]*OO[[#This Row],[59]]</f>
        <v>1.488470344786875E-6</v>
      </c>
      <c r="BJ215" s="10">
        <f>3/24000000*OO[[#This Row],[118 (03JUL1985 15:00:00)-Water Temperature (C)]]*OO[[#This Row],[60]]</f>
        <v>1.367155111952375E-6</v>
      </c>
      <c r="BK215" s="10">
        <f>3/24000000*OO[[#This Row],[119 (03JUL1985 18:00:00)-Water Temperature (C)]]*OO[[#This Row],[61]]</f>
        <v>1.2663740398818748E-6</v>
      </c>
      <c r="BL215" s="10">
        <f>3/24000000*OO[[#This Row],[120 (03JUL1985 21:00:00)-Water Temperature (C)]]*OO[[#This Row],[62]]</f>
        <v>1.1742629793118752E-6</v>
      </c>
      <c r="BM215" s="10">
        <f>3/24000000*OO[[#This Row],[121 (04JUL1985 00:00:00)-Water Temperature (C)]]*OO[[#This Row],[63]]</f>
        <v>1.0867513603861249E-6</v>
      </c>
      <c r="BN215" s="10">
        <f>3/24000000*OO[[#This Row],[122 (04JUL1985 03:00:00)-Water Temperature (C)]]*OO[[#This Row],[64]]</f>
        <v>1.0197461514525E-6</v>
      </c>
      <c r="BO215" s="10">
        <f>3/24000000*OO[[#This Row],[123 (04JUL1985 06:00:00)-Water Temperature (C)]]*OO[[#This Row],[65]]</f>
        <v>9.5691528715874983E-7</v>
      </c>
      <c r="BP215" s="10">
        <f>3/24000000*OO[[#This Row],[124 (04JUL1985 09:00:00)-Water Temperature (C)]]*OO[[#This Row],[66]]</f>
        <v>9.100591359749999E-7</v>
      </c>
      <c r="BQ215" s="10">
        <f>3/24000000*OO[[#This Row],[125 (04JUL1985 12:00:00)-Water Temperature (C)]]*OO[[#This Row],[67]]</f>
        <v>8.6834452396500002E-7</v>
      </c>
      <c r="BR215" s="10">
        <f>3/24000000*OO[[#This Row],[126 (04JUL1985 15:00:00)-Water Temperature (C)]]*OO[[#This Row],[68]]</f>
        <v>8.3432800331399992E-7</v>
      </c>
      <c r="BS215" s="10">
        <f>3/24000000*OO[[#This Row],[127 (04JUL1985 18:00:00)-Water Temperature (C)]]*OO[[#This Row],[69]]</f>
        <v>8.0527147468487485E-7</v>
      </c>
      <c r="BT215" s="10">
        <f>3/24000000*OO[[#This Row],[128 (04JUL1985 21:00:00)-Water Temperature (C)]]*OO[[#This Row],[70]]</f>
        <v>7.7143724280149998E-7</v>
      </c>
      <c r="BU215" s="10">
        <f>3/24000000*OO[[#This Row],[129 (05JUL1985 00:00:00)-Water Temperature (C)]]*OO[[#This Row],[71]]</f>
        <v>7.3073043113024996E-7</v>
      </c>
      <c r="BV215" s="10">
        <f>3/24000000*OO[[#This Row],[130 (05JUL1985 03:00:00)-Water Temperature (C)]]*OO[[#This Row],[72]]</f>
        <v>7.0192937521874991E-7</v>
      </c>
      <c r="BW215" s="10">
        <f>3/24000000*OO[[#This Row],[131 (05JUL1985 06:00:00)-Water Temperature (C)]]*OO[[#This Row],[73]]</f>
        <v>6.7070345856499992E-7</v>
      </c>
      <c r="BX215" s="10">
        <f>3/24000000*OO[[#This Row],[132 (05JUL1985 09:00:00)-Water Temperature (C)]]*OO[[#This Row],[74]]</f>
        <v>6.4444469831587496E-7</v>
      </c>
      <c r="BY215" s="10">
        <f>3/24000000*OO[[#This Row],[133 (05JUL1985 12:00:00)-Water Temperature (C)]]*OO[[#This Row],[75]]</f>
        <v>6.2187631842624995E-7</v>
      </c>
      <c r="BZ215" s="10">
        <f>3/24000000*OO[[#This Row],[134 (05JUL1985 15:00:00)-Water Temperature (C)]]*OO[[#This Row],[76]]</f>
        <v>5.9762315620799999E-7</v>
      </c>
      <c r="CA215" s="10">
        <f>3/24000000*OO[[#This Row],[135 (05JUL1985 18:00:00)-Water Temperature (C)]]*OO[[#This Row],[77]]</f>
        <v>5.6974275408787491E-7</v>
      </c>
      <c r="CB215" s="10">
        <f>3/24000000*OO[[#This Row],[136 (05JUL1985 21:00:00)-Water Temperature (C)]]*OO[[#This Row],[78]]</f>
        <v>5.4013928113012502E-7</v>
      </c>
      <c r="CC215" s="10">
        <f>3/24000000*OO[[#This Row],[137 (06JUL1985 00:00:00)-Water Temperature (C)]]*OO[[#This Row],[79]]</f>
        <v>5.1159125683024999E-7</v>
      </c>
      <c r="CD215" s="10">
        <f>3/24000000*OO[[#This Row],[138 (06JUL1985 03:00:00)-Water Temperature (C)]]*OO[[#This Row],[80]]</f>
        <v>4.9530651572099991E-7</v>
      </c>
      <c r="CE215" s="10">
        <f>3/24000000*OO[[#This Row],[139 (06JUL1985 06:00:00)-Water Temperature (C)]]*OO[[#This Row],[81]]</f>
        <v>4.7907336084562499E-7</v>
      </c>
      <c r="CF215" s="10">
        <f>3/24000000*OO[[#This Row],[140 (06JUL1985 09:00:00)-Water Temperature (C)]]*OO[[#This Row],[82]]</f>
        <v>4.6439998420612499E-7</v>
      </c>
      <c r="CG215" s="10">
        <f>3/24000000*OO[[#This Row],[141 (06JUL1985 12:00:00)-Water Temperature (C)]]*OO[[#This Row],[83]]</f>
        <v>4.5563890715199993E-7</v>
      </c>
      <c r="CH215" s="10">
        <f>3/24000000*OO[[#This Row],[142 (06JUL1985 15:00:00)-Water Temperature (C)]]*OO[[#This Row],[84]]</f>
        <v>4.4457500139799998E-7</v>
      </c>
      <c r="CI215" s="10">
        <f>3/24000000*OO[[#This Row],[143 (06JUL1985 18:00:00)-Water Temperature (C)]]*OO[[#This Row],[85]]</f>
        <v>4.2814707616662505E-7</v>
      </c>
      <c r="CJ215" s="10">
        <f>3/24000000*OO[[#This Row],[144 (06JUL1985 21:00:00)-Water Temperature (C)]]*OO[[#This Row],[86]]</f>
        <v>4.1002577370100007E-7</v>
      </c>
      <c r="CK215" s="10">
        <f>3/24000000*OO[[#This Row],[145 (07JUL1985 00:00:00)-Water Temperature (C)]]*OO[[#This Row],[87]]</f>
        <v>3.9487186396162499E-7</v>
      </c>
      <c r="CL215" s="10">
        <f>3/24000000*OO[[#This Row],[146 (07JUL1985 03:00:00)-Water Temperature (C)]]*OO[[#This Row],[88]]</f>
        <v>3.8808961536937493E-7</v>
      </c>
      <c r="CM215" s="10">
        <f>3/24000000*OO[[#This Row],[147 (07JUL1985 06:00:00)-Water Temperature (C)]]*OO[[#This Row],[89]]</f>
        <v>3.8237916488312497E-7</v>
      </c>
      <c r="CN215" s="10">
        <f>3/24000000*OO[[#This Row],[148 (07JUL1985 09:00:00)-Water Temperature (C)]]*OO[[#This Row],[90]]</f>
        <v>3.74934523716E-7</v>
      </c>
      <c r="CO215" s="10">
        <f>3/24000000*OO[[#This Row],[149 (07JUL1985 12:00:00)-Water Temperature (C)]]*OO[[#This Row],[91]]</f>
        <v>3.6859298931000001E-7</v>
      </c>
      <c r="CP215" s="10">
        <f>3/24000000*OO[[#This Row],[150 (07JUL1985 15:00:00)-Water Temperature (C)]]*OO[[#This Row],[92]]</f>
        <v>3.5906437137749999E-7</v>
      </c>
      <c r="CQ215" s="10">
        <f>3/24000000*OO[[#This Row],[151 (07JUL1985 18:00:00)-Water Temperature (C)]]*OO[[#This Row],[93]]</f>
        <v>3.4711541984512501E-7</v>
      </c>
      <c r="CR215" s="10">
        <f>3/24000000*OO[[#This Row],[152 (07JUL1985 21:00:00)-Water Temperature (C)]]*OO[[#This Row],[94]]</f>
        <v>3.3282162258370003E-7</v>
      </c>
      <c r="CS215" s="10">
        <f>3/24000000*OO[[#This Row],[153 (08JUL1985 00:00:00)-Water Temperature (C)]]*OO[[#This Row],[95]]</f>
        <v>3.1623778590104998E-7</v>
      </c>
      <c r="CT215" s="10">
        <f>3/24000000*OO[[#This Row],[154 (08JUL1985 03:00:00)-Water Temperature (C)]]*OO[[#This Row],[96]]</f>
        <v>3.0106722427317498E-7</v>
      </c>
      <c r="CU215" s="10">
        <f>3/24000000*OO[[#This Row],[155 (08JUL1985 06:00:00)-Water Temperature (C)]]*OO[[#This Row],[97]]</f>
        <v>2.9011885462158754E-7</v>
      </c>
      <c r="CV215" s="10">
        <f>3/24000000*OO[[#This Row],[156 (08JUL1985 09:00:00)-Water Temperature (C)]]*OO[[#This Row],[98]]</f>
        <v>2.7899170404239995E-7</v>
      </c>
      <c r="CW215" s="10">
        <f>3/24000000*OO[[#This Row],[157 (08JUL1985 12:00:00)-Water Temperature (C)]]*OO[[#This Row],[99]]</f>
        <v>2.6969967716632496E-7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3.4321090605482802E-37</v>
      </c>
      <c r="L216" s="10">
        <f>3/24*OO[[#This Row],[68 (27JUN1985 09:00:00)-Water Temperature (C)]]*OO[[#This Row],[10]]/SUM(OO[10])</f>
        <v>1.555618067528692E-25</v>
      </c>
      <c r="M216" s="10">
        <f>3/24*OO[[#This Row],[69 (27JUN1985 12:00:00)-Water Temperature (C)]]*OO[[#This Row],[11]]/SUM(OO[11])</f>
        <v>1.5941754549795037E-15</v>
      </c>
      <c r="N216" s="10">
        <f>3/24*OO[[#This Row],[70 (27JUN1985 15:00:00)-Water Temperature (C)]]*OO[[#This Row],[12]]/SUM(OO[12])</f>
        <v>3.1569620982515181E-9</v>
      </c>
      <c r="O216" s="10">
        <f>3/24*OO[[#This Row],[71 (27JUN1985 18:00:00)-Water Temperature (C)]]*OO[[#This Row],[13]]/SUM(OO[13])</f>
        <v>2.6373982853245478E-6</v>
      </c>
      <c r="P216" s="10">
        <f>3/24*OO[[#This Row],[72 (27JUN1985 21:00:00)-Water Temperature (C)]]*OO[[#This Row],[14]]/SUM(OO[14])</f>
        <v>2.2303399802490906E-4</v>
      </c>
      <c r="Q216" s="10">
        <f>3/24*OO[[#This Row],[73 (28JUN1985 00:00:00)-Water Temperature (C)]]*OO[[#This Row],[15]]/SUM(OO[15])</f>
        <v>4.2032894205419136E-3</v>
      </c>
      <c r="R216" s="10">
        <f>3/24*OO[[#This Row],[74 (28JUN1985 03:00:00)-Water Temperature (C)]]*OO[[#This Row],[16]]/SUM(OO[16])</f>
        <v>2.5904654711379146E-2</v>
      </c>
      <c r="S216" s="10">
        <f>3/24*OO[[#This Row],[75 (28JUN1985 06:00:00)-Water Temperature (C)]]*OO[[#This Row],[17]]/SUM(OO[17])</f>
        <v>6.5527981596823895E-2</v>
      </c>
      <c r="T216" s="10">
        <f>3/24*OO[[#This Row],[76 (28JUN1985 09:00:00)-Water Temperature (C)]]*OO[[#This Row],[18]]/SUM(OO[18])</f>
        <v>7.9720256275179771E-2</v>
      </c>
      <c r="U216" s="10">
        <f>3/24*OO[[#This Row],[77 (28JUN1985 12:00:00)-Water Temperature (C)]]*OO[[#This Row],[19]]/SUM(OO[19])</f>
        <v>5.2831327061067794E-2</v>
      </c>
      <c r="V216" s="10">
        <f>3/24000000*OO[[#This Row],[78 (28JUN1985 15:00:00)-Water Temperature (C)]]*OO[[#This Row],[20]]</f>
        <v>2.0957895491097497E-2</v>
      </c>
      <c r="W216" s="10">
        <f>3/24000000*OO[[#This Row],[79 (28JUN1985 18:00:00)-Water Temperature (C)]]*OO[[#This Row],[21]]</f>
        <v>5.5594968420375002E-3</v>
      </c>
      <c r="X216" s="10">
        <f>3/24000000*OO[[#This Row],[80 (28JUN1985 21:00:00)-Water Temperature (C)]]*OO[[#This Row],[22]]</f>
        <v>1.1063699014904999E-3</v>
      </c>
      <c r="Y216" s="10">
        <f>3/24000000*OO[[#This Row],[81 (29JUN1985 00:00:00)-Water Temperature (C)]]*OO[[#This Row],[23]]</f>
        <v>2.1215310751449999E-4</v>
      </c>
      <c r="Z216" s="10">
        <f>3/24000000*OO[[#This Row],[82 (29JUN1985 03:00:00)-Water Temperature (C)]]*OO[[#This Row],[24]]</f>
        <v>7.6558039252049996E-5</v>
      </c>
      <c r="AA216" s="10">
        <f>3/24000000*OO[[#This Row],[83 (29JUN1985 06:00:00)-Water Temperature (C)]]*OO[[#This Row],[25]]</f>
        <v>6.291539730735E-5</v>
      </c>
      <c r="AB216" s="10">
        <f>3/24000000*OO[[#This Row],[84 (29JUN1985 09:00:00)-Water Temperature (C)]]*OO[[#This Row],[26]]</f>
        <v>6.4847471646499997E-5</v>
      </c>
      <c r="AC216" s="10">
        <f>3/24000000*OO[[#This Row],[85 (29JUN1985 12:00:00)-Water Temperature (C)]]*OO[[#This Row],[27]]</f>
        <v>6.6051306818950002E-5</v>
      </c>
      <c r="AD216" s="10">
        <f>3/24000000*OO[[#This Row],[86 (29JUN1985 15:00:00)-Water Temperature (C)]]*OO[[#This Row],[28]]</f>
        <v>6.3468809773349987E-5</v>
      </c>
      <c r="AE216" s="10">
        <f>3/24000000*OO[[#This Row],[88 (29JUN1985 21:00:00)-Water Temperature (C)]]*OO[[#This Row],[30]]</f>
        <v>5.2591020459249995E-5</v>
      </c>
      <c r="AF216" s="10">
        <f>3/24000000*OO[[#This Row],[88 (29JUN1985 21:00:00)-Water Temperature (C)]]*OO[[#This Row],[30]]</f>
        <v>5.2591020459249995E-5</v>
      </c>
      <c r="AG216" s="10">
        <f>3/24000000*OO[[#This Row],[89 (30JUN1985 00:00:00)-Water Temperature (C)]]*OO[[#This Row],[31]]</f>
        <v>4.6677034613237502E-5</v>
      </c>
      <c r="AH216" s="10">
        <f>3/24000000*OO[[#This Row],[90 (30JUN1985 03:00:00)-Water Temperature (C)]]*OO[[#This Row],[32]]</f>
        <v>4.19466273194375E-5</v>
      </c>
      <c r="AI216" s="10">
        <f>3/24000000*OO[[#This Row],[91 (30JUN1985 06:00:00)-Water Temperature (C)]]*OO[[#This Row],[33]]</f>
        <v>3.8239981014950004E-5</v>
      </c>
      <c r="AJ216" s="10">
        <f>3/24000000*OO[[#This Row],[92 (30JUN1985 09:00:00)-Water Temperature (C)]]*OO[[#This Row],[34]]</f>
        <v>3.50935595716875E-5</v>
      </c>
      <c r="AK216" s="10">
        <f>3/24000000*OO[[#This Row],[93 (30JUN1985 12:00:00)-Water Temperature (C)]]*OO[[#This Row],[35]]</f>
        <v>3.2149755820099995E-5</v>
      </c>
      <c r="AL216" s="10">
        <f>3/24000000*OO[[#This Row],[94 (30JUN1985 15:00:00)-Water Temperature (C)]]*OO[[#This Row],[36]]</f>
        <v>2.9007841574324997E-5</v>
      </c>
      <c r="AM216" s="10">
        <f>3/24000000*OO[[#This Row],[95 (30JUN1985 18:00:00)-Water Temperature (C)]]*OO[[#This Row],[37]]</f>
        <v>2.5789200776437502E-5</v>
      </c>
      <c r="AN216" s="10">
        <f>3/24000000*OO[[#This Row],[96 (30JUN1985 21:00:00)-Water Temperature (C)]]*OO[[#This Row],[38]]</f>
        <v>2.2771951037343749E-5</v>
      </c>
      <c r="AO216" s="10">
        <f>3/24000000*OO[[#This Row],[97 (01JUL1985 00:00:00)-Water Temperature (C)]]*OO[[#This Row],[39]]</f>
        <v>2.0134619364778748E-5</v>
      </c>
      <c r="AP216" s="10">
        <f>3/24000000*OO[[#This Row],[98 (01JUL1985 03:00:00)-Water Temperature (C)]]*OO[[#This Row],[40]]</f>
        <v>1.8267855027759999E-5</v>
      </c>
      <c r="AQ216" s="10">
        <f>3/24000000*OO[[#This Row],[99 (01JUL1985 06:00:00)-Water Temperature (C)]]*OO[[#This Row],[41]]</f>
        <v>1.659374979858E-5</v>
      </c>
      <c r="AR216" s="10">
        <f>3/24000000*OO[[#This Row],[100 (01JUL1985 09:00:00)-Water Temperature (C)]]*OO[[#This Row],[42]]</f>
        <v>1.5099770358169998E-5</v>
      </c>
      <c r="AS216" s="10">
        <f>3/24000000*OO[[#This Row],[101 (01JUL1985 12:00:00)-Water Temperature (C)]]*OO[[#This Row],[43]]</f>
        <v>1.3730572828539999E-5</v>
      </c>
      <c r="AT216" s="10">
        <f>3/24000000*OO[[#This Row],[102 (01JUL1985 15:00:00)-Water Temperature (C)]]*OO[[#This Row],[44]]</f>
        <v>1.2429971544084999E-5</v>
      </c>
      <c r="AU216" s="10">
        <f>3/24000000*OO[[#This Row],[103 (01JUL1985 18:00:00)-Water Temperature (C)]]*OO[[#This Row],[45]]</f>
        <v>1.11615789585975E-5</v>
      </c>
      <c r="AV216" s="10">
        <f>3/24000000*OO[[#This Row],[104 (01JUL1985 21:00:00)-Water Temperature (C)]]*OO[[#This Row],[46]]</f>
        <v>9.9180229925537488E-6</v>
      </c>
      <c r="AW216" s="10">
        <f>3/24000000*OO[[#This Row],[105 (02JUL1985 00:00:00)-Water Temperature (C)]]*OO[[#This Row],[47]]</f>
        <v>8.7679534061375E-6</v>
      </c>
      <c r="AX216" s="10">
        <f>3/24000000*OO[[#This Row],[106 (02JUL1985 03:00:00)-Water Temperature (C)]]*OO[[#This Row],[48]]</f>
        <v>7.888239508975E-6</v>
      </c>
      <c r="AY216" s="10">
        <f>3/24000000*OO[[#This Row],[107 (02JUL1985 06:00:00)-Water Temperature (C)]]*OO[[#This Row],[49]]</f>
        <v>7.0786722318549996E-6</v>
      </c>
      <c r="AZ216" s="10">
        <f>3/24000000*OO[[#This Row],[108 (02JUL1985 09:00:00)-Water Temperature (C)]]*OO[[#This Row],[50]]</f>
        <v>6.3322327238237501E-6</v>
      </c>
      <c r="BA216" s="10">
        <f>3/24000000*OO[[#This Row],[109 (02JUL1985 12:00:00)-Water Temperature (C)]]*OO[[#This Row],[51]]</f>
        <v>5.6237741423099995E-6</v>
      </c>
      <c r="BB216" s="10">
        <f>3/24000000*OO[[#This Row],[110 (02JUL1985 15:00:00)-Water Temperature (C)]]*OO[[#This Row],[52]]</f>
        <v>4.8255341717749998E-6</v>
      </c>
      <c r="BC216" s="10">
        <f>3/24000000*OO[[#This Row],[111 (02JUL1985 18:00:00)-Water Temperature (C)]]*OO[[#This Row],[53]]</f>
        <v>3.9441101745699997E-6</v>
      </c>
      <c r="BD216" s="10">
        <f>3/24000000*OO[[#This Row],[112 (02JUL1985 21:00:00)-Water Temperature (C)]]*OO[[#This Row],[54]]</f>
        <v>3.0804437049159995E-6</v>
      </c>
      <c r="BE216" s="10">
        <f>3/24000000*OO[[#This Row],[113 (03JUL1985 00:00:00)-Water Temperature (C)]]*OO[[#This Row],[55]]</f>
        <v>2.3422383684094998E-6</v>
      </c>
      <c r="BF216" s="10">
        <f>3/24000000*OO[[#This Row],[114 (03JUL1985 03:00:00)-Water Temperature (C)]]*OO[[#This Row],[56]]</f>
        <v>1.8214028469127498E-6</v>
      </c>
      <c r="BG216" s="10">
        <f>3/24000000*OO[[#This Row],[115 (03JUL1985 06:00:00)-Water Temperature (C)]]*OO[[#This Row],[57]]</f>
        <v>1.4765227253356249E-6</v>
      </c>
      <c r="BH216" s="10">
        <f>3/24000000*OO[[#This Row],[116 (03JUL1985 09:00:00)-Water Temperature (C)]]*OO[[#This Row],[58]]</f>
        <v>1.25747432779725E-6</v>
      </c>
      <c r="BI216" s="10">
        <f>3/24000000*OO[[#This Row],[117 (03JUL1985 12:00:00)-Water Temperature (C)]]*OO[[#This Row],[59]]</f>
        <v>1.1251254074579998E-6</v>
      </c>
      <c r="BJ216" s="10">
        <f>3/24000000*OO[[#This Row],[118 (03JUL1985 15:00:00)-Water Temperature (C)]]*OO[[#This Row],[60]]</f>
        <v>1.0289833117970001E-6</v>
      </c>
      <c r="BK216" s="10">
        <f>3/24000000*OO[[#This Row],[119 (03JUL1985 18:00:00)-Water Temperature (C)]]*OO[[#This Row],[61]]</f>
        <v>9.5190800036475002E-7</v>
      </c>
      <c r="BL216" s="10">
        <f>3/24000000*OO[[#This Row],[120 (03JUL1985 21:00:00)-Water Temperature (C)]]*OO[[#This Row],[62]]</f>
        <v>8.8294223376749999E-7</v>
      </c>
      <c r="BM216" s="10">
        <f>3/24000000*OO[[#This Row],[121 (04JUL1985 00:00:00)-Water Temperature (C)]]*OO[[#This Row],[63]]</f>
        <v>8.1794933606099989E-7</v>
      </c>
      <c r="BN216" s="10">
        <f>3/24000000*OO[[#This Row],[122 (04JUL1985 03:00:00)-Water Temperature (C)]]*OO[[#This Row],[64]]</f>
        <v>7.6802212535587485E-7</v>
      </c>
      <c r="BO216" s="10">
        <f>3/24000000*OO[[#This Row],[123 (04JUL1985 06:00:00)-Water Temperature (C)]]*OO[[#This Row],[65]]</f>
        <v>7.1975290976575001E-7</v>
      </c>
      <c r="BP216" s="10">
        <f>3/24000000*OO[[#This Row],[124 (04JUL1985 09:00:00)-Water Temperature (C)]]*OO[[#This Row],[66]]</f>
        <v>6.8383827878999996E-7</v>
      </c>
      <c r="BQ216" s="10">
        <f>3/24000000*OO[[#This Row],[125 (04JUL1985 12:00:00)-Water Temperature (C)]]*OO[[#This Row],[67]]</f>
        <v>6.5128641193412494E-7</v>
      </c>
      <c r="BR216" s="10">
        <f>3/24000000*OO[[#This Row],[126 (04JUL1985 15:00:00)-Water Temperature (C)]]*OO[[#This Row],[68]]</f>
        <v>6.2551377016199999E-7</v>
      </c>
      <c r="BS216" s="10">
        <f>3/24000000*OO[[#This Row],[127 (04JUL1985 18:00:00)-Water Temperature (C)]]*OO[[#This Row],[69]]</f>
        <v>6.038460736259999E-7</v>
      </c>
      <c r="BT216" s="10">
        <f>3/24000000*OO[[#This Row],[128 (04JUL1985 21:00:00)-Water Temperature (C)]]*OO[[#This Row],[70]]</f>
        <v>5.7923036713749996E-7</v>
      </c>
      <c r="BU216" s="10">
        <f>3/24000000*OO[[#This Row],[129 (05JUL1985 00:00:00)-Water Temperature (C)]]*OO[[#This Row],[71]]</f>
        <v>5.4921073908299998E-7</v>
      </c>
      <c r="BV216" s="10">
        <f>3/24000000*OO[[#This Row],[130 (05JUL1985 03:00:00)-Water Temperature (C)]]*OO[[#This Row],[72]]</f>
        <v>5.2802880738037493E-7</v>
      </c>
      <c r="BW216" s="10">
        <f>3/24000000*OO[[#This Row],[131 (05JUL1985 06:00:00)-Water Temperature (C)]]*OO[[#This Row],[73]]</f>
        <v>5.0372480886799991E-7</v>
      </c>
      <c r="BX216" s="10">
        <f>3/24000000*OO[[#This Row],[132 (05JUL1985 09:00:00)-Water Temperature (C)]]*OO[[#This Row],[74]]</f>
        <v>4.837479760545E-7</v>
      </c>
      <c r="BY216" s="10">
        <f>3/24000000*OO[[#This Row],[133 (05JUL1985 12:00:00)-Water Temperature (C)]]*OO[[#This Row],[75]]</f>
        <v>4.664073947985E-7</v>
      </c>
      <c r="BZ216" s="10">
        <f>3/24000000*OO[[#This Row],[134 (05JUL1985 15:00:00)-Water Temperature (C)]]*OO[[#This Row],[76]]</f>
        <v>4.4783105371874993E-7</v>
      </c>
      <c r="CA216" s="10">
        <f>3/24000000*OO[[#This Row],[135 (05JUL1985 18:00:00)-Water Temperature (C)]]*OO[[#This Row],[77]]</f>
        <v>4.2709162587712492E-7</v>
      </c>
      <c r="CB216" s="10">
        <f>3/24000000*OO[[#This Row],[136 (05JUL1985 21:00:00)-Water Temperature (C)]]*OO[[#This Row],[78]]</f>
        <v>4.0525316614949999E-7</v>
      </c>
      <c r="CC216" s="10">
        <f>3/24000000*OO[[#This Row],[137 (06JUL1985 00:00:00)-Water Temperature (C)]]*OO[[#This Row],[79]]</f>
        <v>3.8434506014599994E-7</v>
      </c>
      <c r="CD216" s="10">
        <f>3/24000000*OO[[#This Row],[138 (06JUL1985 03:00:00)-Water Temperature (C)]]*OO[[#This Row],[80]]</f>
        <v>3.7246145244874997E-7</v>
      </c>
      <c r="CE216" s="10">
        <f>3/24000000*OO[[#This Row],[139 (06JUL1985 06:00:00)-Water Temperature (C)]]*OO[[#This Row],[81]]</f>
        <v>3.5990283353637498E-7</v>
      </c>
      <c r="CF216" s="10">
        <f>3/24000000*OO[[#This Row],[140 (06JUL1985 09:00:00)-Water Temperature (C)]]*OO[[#This Row],[82]]</f>
        <v>3.4884311545799999E-7</v>
      </c>
      <c r="CG216" s="10">
        <f>3/24000000*OO[[#This Row],[141 (06JUL1985 12:00:00)-Water Temperature (C)]]*OO[[#This Row],[83]]</f>
        <v>3.4193124930237501E-7</v>
      </c>
      <c r="CH216" s="10">
        <f>3/24000000*OO[[#This Row],[142 (06JUL1985 15:00:00)-Water Temperature (C)]]*OO[[#This Row],[84]]</f>
        <v>3.3298000531599996E-7</v>
      </c>
      <c r="CI216" s="10">
        <f>3/24000000*OO[[#This Row],[143 (06JUL1985 18:00:00)-Water Temperature (C)]]*OO[[#This Row],[85]]</f>
        <v>3.2056525822349999E-7</v>
      </c>
      <c r="CJ216" s="10">
        <f>3/24000000*OO[[#This Row],[144 (06JUL1985 21:00:00)-Water Temperature (C)]]*OO[[#This Row],[86]]</f>
        <v>3.0712993951324994E-7</v>
      </c>
      <c r="CK216" s="10">
        <f>3/24000000*OO[[#This Row],[145 (07JUL1985 00:00:00)-Water Temperature (C)]]*OO[[#This Row],[87]]</f>
        <v>2.960986696122E-7</v>
      </c>
      <c r="CL216" s="10">
        <f>3/24000000*OO[[#This Row],[146 (07JUL1985 03:00:00)-Water Temperature (C)]]*OO[[#This Row],[88]]</f>
        <v>2.9112656017829996E-7</v>
      </c>
      <c r="CM216" s="10">
        <f>3/24000000*OO[[#This Row],[147 (07JUL1985 06:00:00)-Water Temperature (C)]]*OO[[#This Row],[89]]</f>
        <v>2.866877295553625E-7</v>
      </c>
      <c r="CN216" s="10">
        <f>3/24000000*OO[[#This Row],[148 (07JUL1985 09:00:00)-Water Temperature (C)]]*OO[[#This Row],[90]]</f>
        <v>2.8088359150184999E-7</v>
      </c>
      <c r="CO216" s="10">
        <f>3/24000000*OO[[#This Row],[149 (07JUL1985 12:00:00)-Water Temperature (C)]]*OO[[#This Row],[91]]</f>
        <v>2.7579289525387497E-7</v>
      </c>
      <c r="CP216" s="10">
        <f>3/24000000*OO[[#This Row],[150 (07JUL1985 15:00:00)-Water Temperature (C)]]*OO[[#This Row],[92]]</f>
        <v>2.6838770957039996E-7</v>
      </c>
      <c r="CQ216" s="10">
        <f>3/24000000*OO[[#This Row],[151 (07JUL1985 18:00:00)-Water Temperature (C)]]*OO[[#This Row],[93]]</f>
        <v>2.5955427961461248E-7</v>
      </c>
      <c r="CR216" s="10">
        <f>3/24000000*OO[[#This Row],[152 (07JUL1985 21:00:00)-Water Temperature (C)]]*OO[[#This Row],[94]]</f>
        <v>2.4916178525432498E-7</v>
      </c>
      <c r="CS216" s="10">
        <f>3/24000000*OO[[#This Row],[153 (08JUL1985 00:00:00)-Water Temperature (C)]]*OO[[#This Row],[95]]</f>
        <v>2.3703629132707503E-7</v>
      </c>
      <c r="CT216" s="10">
        <f>3/24000000*OO[[#This Row],[154 (08JUL1985 03:00:00)-Water Temperature (C)]]*OO[[#This Row],[96]]</f>
        <v>2.2583665517111249E-7</v>
      </c>
      <c r="CU216" s="10">
        <f>3/24000000*OO[[#This Row],[155 (08JUL1985 06:00:00)-Water Temperature (C)]]*OO[[#This Row],[97]]</f>
        <v>2.1752467087627499E-7</v>
      </c>
      <c r="CV216" s="10">
        <f>3/24000000*OO[[#This Row],[156 (08JUL1985 09:00:00)-Water Temperature (C)]]*OO[[#This Row],[98]]</f>
        <v>2.0896617697167498E-7</v>
      </c>
      <c r="CW216" s="10">
        <f>3/24000000*OO[[#This Row],[157 (08JUL1985 12:00:00)-Water Temperature (C)]]*OO[[#This Row],[99]]</f>
        <v>2.0169145512914998E-7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5.0121215263652574E-38</v>
      </c>
      <c r="L217" s="10">
        <f>3/24*OO[[#This Row],[68 (27JUN1985 09:00:00)-Water Temperature (C)]]*OO[[#This Row],[10]]/SUM(OO[10])</f>
        <v>2.3143110722101193E-26</v>
      </c>
      <c r="M217" s="10">
        <f>3/24*OO[[#This Row],[69 (27JUN1985 12:00:00)-Water Temperature (C)]]*OO[[#This Row],[11]]/SUM(OO[11])</f>
        <v>5.3548498054745533E-16</v>
      </c>
      <c r="N217" s="10">
        <f>3/24*OO[[#This Row],[70 (27JUN1985 15:00:00)-Water Temperature (C)]]*OO[[#This Row],[12]]/SUM(OO[12])</f>
        <v>1.534707624691758E-9</v>
      </c>
      <c r="O217" s="10">
        <f>3/24*OO[[#This Row],[71 (27JUN1985 18:00:00)-Water Temperature (C)]]*OO[[#This Row],[13]]/SUM(OO[13])</f>
        <v>1.5797811933039563E-6</v>
      </c>
      <c r="P217" s="10">
        <f>3/24*OO[[#This Row],[72 (27JUN1985 21:00:00)-Water Temperature (C)]]*OO[[#This Row],[14]]/SUM(OO[14])</f>
        <v>1.5126476444560539E-4</v>
      </c>
      <c r="Q217" s="10">
        <f>3/24*OO[[#This Row],[73 (28JUN1985 00:00:00)-Water Temperature (C)]]*OO[[#This Row],[15]]/SUM(OO[15])</f>
        <v>3.1310930101025496E-3</v>
      </c>
      <c r="R217" s="10">
        <f>3/24*OO[[#This Row],[74 (28JUN1985 03:00:00)-Water Temperature (C)]]*OO[[#This Row],[16]]/SUM(OO[16])</f>
        <v>2.0814268256521735E-2</v>
      </c>
      <c r="S217" s="10">
        <f>3/24*OO[[#This Row],[75 (28JUN1985 06:00:00)-Water Temperature (C)]]*OO[[#This Row],[17]]/SUM(OO[17])</f>
        <v>5.6126873517057377E-2</v>
      </c>
      <c r="T217" s="10">
        <f>3/24*OO[[#This Row],[76 (28JUN1985 09:00:00)-Water Temperature (C)]]*OO[[#This Row],[18]]/SUM(OO[18])</f>
        <v>7.2088532489111026E-2</v>
      </c>
      <c r="U217" s="10">
        <f>3/24*OO[[#This Row],[77 (28JUN1985 12:00:00)-Water Temperature (C)]]*OO[[#This Row],[19]]/SUM(OO[19])</f>
        <v>5.0064152957727523E-2</v>
      </c>
      <c r="V217" s="10">
        <f>3/24000000*OO[[#This Row],[78 (28JUN1985 15:00:00)-Water Temperature (C)]]*OO[[#This Row],[20]]</f>
        <v>2.0665620946211251E-2</v>
      </c>
      <c r="W217" s="10">
        <f>3/24000000*OO[[#This Row],[79 (28JUN1985 18:00:00)-Water Temperature (C)]]*OO[[#This Row],[21]]</f>
        <v>5.6652610870624991E-3</v>
      </c>
      <c r="X217" s="10">
        <f>3/24000000*OO[[#This Row],[80 (28JUN1985 21:00:00)-Water Temperature (C)]]*OO[[#This Row],[22]]</f>
        <v>1.1521770407236249E-3</v>
      </c>
      <c r="Y217" s="10">
        <f>3/24000000*OO[[#This Row],[81 (29JUN1985 00:00:00)-Water Temperature (C)]]*OO[[#This Row],[23]]</f>
        <v>2.1795400057396253E-4</v>
      </c>
      <c r="Z217" s="10">
        <f>3/24000000*OO[[#This Row],[82 (29JUN1985 03:00:00)-Water Temperature (C)]]*OO[[#This Row],[24]]</f>
        <v>7.2553412715674998E-5</v>
      </c>
      <c r="AA217" s="10">
        <f>3/24000000*OO[[#This Row],[83 (29JUN1985 06:00:00)-Water Temperature (C)]]*OO[[#This Row],[25]]</f>
        <v>5.6824729754400005E-5</v>
      </c>
      <c r="AB217" s="10">
        <f>3/24000000*OO[[#This Row],[84 (29JUN1985 09:00:00)-Water Temperature (C)]]*OO[[#This Row],[26]]</f>
        <v>5.8272435516099997E-5</v>
      </c>
      <c r="AC217" s="10">
        <f>3/24000000*OO[[#This Row],[85 (29JUN1985 12:00:00)-Water Temperature (C)]]*OO[[#This Row],[27]]</f>
        <v>5.9580889578524994E-5</v>
      </c>
      <c r="AD217" s="10">
        <f>3/24000000*OO[[#This Row],[86 (29JUN1985 15:00:00)-Water Temperature (C)]]*OO[[#This Row],[28]]</f>
        <v>5.7515552061549992E-5</v>
      </c>
      <c r="AE217" s="10">
        <f>3/24000000*OO[[#This Row],[88 (29JUN1985 21:00:00)-Water Temperature (C)]]*OO[[#This Row],[30]]</f>
        <v>4.7971566841987498E-5</v>
      </c>
      <c r="AF217" s="10">
        <f>3/24000000*OO[[#This Row],[88 (29JUN1985 21:00:00)-Water Temperature (C)]]*OO[[#This Row],[30]]</f>
        <v>4.7971566841987498E-5</v>
      </c>
      <c r="AG217" s="10">
        <f>3/24000000*OO[[#This Row],[89 (30JUN1985 00:00:00)-Water Temperature (C)]]*OO[[#This Row],[31]]</f>
        <v>4.2655177303837496E-5</v>
      </c>
      <c r="AH217" s="10">
        <f>3/24000000*OO[[#This Row],[90 (30JUN1985 03:00:00)-Water Temperature (C)]]*OO[[#This Row],[32]]</f>
        <v>3.8371860288812494E-5</v>
      </c>
      <c r="AI217" s="10">
        <f>3/24000000*OO[[#This Row],[91 (30JUN1985 06:00:00)-Water Temperature (C)]]*OO[[#This Row],[33]]</f>
        <v>3.4997876578812504E-5</v>
      </c>
      <c r="AJ217" s="10">
        <f>3/24000000*OO[[#This Row],[92 (30JUN1985 09:00:00)-Water Temperature (C)]]*OO[[#This Row],[34]]</f>
        <v>3.2142503300124997E-5</v>
      </c>
      <c r="AK217" s="10">
        <f>3/24000000*OO[[#This Row],[93 (30JUN1985 12:00:00)-Water Temperature (C)]]*OO[[#This Row],[35]]</f>
        <v>2.9472955223999998E-5</v>
      </c>
      <c r="AL217" s="10">
        <f>3/24000000*OO[[#This Row],[94 (30JUN1985 15:00:00)-Water Temperature (C)]]*OO[[#This Row],[36]]</f>
        <v>2.6619936755658747E-5</v>
      </c>
      <c r="AM217" s="10">
        <f>3/24000000*OO[[#This Row],[95 (30JUN1985 18:00:00)-Water Temperature (C)]]*OO[[#This Row],[37]]</f>
        <v>2.371010538486375E-5</v>
      </c>
      <c r="AN217" s="10">
        <f>3/24000000*OO[[#This Row],[96 (30JUN1985 21:00:00)-Water Temperature (C)]]*OO[[#This Row],[38]]</f>
        <v>2.0981870073596251E-5</v>
      </c>
      <c r="AO217" s="10">
        <f>3/24000000*OO[[#This Row],[97 (01JUL1985 00:00:00)-Water Temperature (C)]]*OO[[#This Row],[39]]</f>
        <v>1.8589605592111249E-5</v>
      </c>
      <c r="AP217" s="10">
        <f>3/24000000*OO[[#This Row],[98 (01JUL1985 03:00:00)-Water Temperature (C)]]*OO[[#This Row],[40]]</f>
        <v>1.68950250218525E-5</v>
      </c>
      <c r="AQ217" s="10">
        <f>3/24000000*OO[[#This Row],[99 (01JUL1985 06:00:00)-Water Temperature (C)]]*OO[[#This Row],[41]]</f>
        <v>1.5345850848397498E-5</v>
      </c>
      <c r="AR217" s="10">
        <f>3/24000000*OO[[#This Row],[100 (01JUL1985 09:00:00)-Water Temperature (C)]]*OO[[#This Row],[42]]</f>
        <v>1.3969957576499998E-5</v>
      </c>
      <c r="AS217" s="10">
        <f>3/24000000*OO[[#This Row],[101 (01JUL1985 12:00:00)-Water Temperature (C)]]*OO[[#This Row],[43]]</f>
        <v>1.2706594286927498E-5</v>
      </c>
      <c r="AT217" s="10">
        <f>3/24000000*OO[[#This Row],[102 (01JUL1985 15:00:00)-Water Temperature (C)]]*OO[[#This Row],[44]]</f>
        <v>1.1511340556155E-5</v>
      </c>
      <c r="AU217" s="10">
        <f>3/24000000*OO[[#This Row],[103 (01JUL1985 18:00:00)-Water Temperature (C)]]*OO[[#This Row],[45]]</f>
        <v>1.0355276492448752E-5</v>
      </c>
      <c r="AV217" s="10">
        <f>3/24000000*OO[[#This Row],[104 (01JUL1985 21:00:00)-Water Temperature (C)]]*OO[[#This Row],[46]]</f>
        <v>9.2241109800124996E-6</v>
      </c>
      <c r="AW217" s="10">
        <f>3/24000000*OO[[#This Row],[105 (02JUL1985 00:00:00)-Water Temperature (C)]]*OO[[#This Row],[47]]</f>
        <v>8.1764159448249995E-6</v>
      </c>
      <c r="AX217" s="10">
        <f>3/24000000*OO[[#This Row],[106 (02JUL1985 03:00:00)-Water Temperature (C)]]*OO[[#This Row],[48]]</f>
        <v>7.3707115826099995E-6</v>
      </c>
      <c r="AY217" s="10">
        <f>3/24000000*OO[[#This Row],[107 (02JUL1985 06:00:00)-Water Temperature (C)]]*OO[[#This Row],[49]]</f>
        <v>6.6160888173699997E-6</v>
      </c>
      <c r="AZ217" s="10">
        <f>3/24000000*OO[[#This Row],[108 (02JUL1985 09:00:00)-Water Temperature (C)]]*OO[[#This Row],[50]]</f>
        <v>5.9205828237937501E-6</v>
      </c>
      <c r="BA217" s="10">
        <f>3/24000000*OO[[#This Row],[109 (02JUL1985 12:00:00)-Water Temperature (C)]]*OO[[#This Row],[51]]</f>
        <v>5.2645384798275E-6</v>
      </c>
      <c r="BB217" s="10">
        <f>3/24000000*OO[[#This Row],[110 (02JUL1985 15:00:00)-Water Temperature (C)]]*OO[[#This Row],[52]]</f>
        <v>4.5285815410399994E-6</v>
      </c>
      <c r="BC217" s="10">
        <f>3/24000000*OO[[#This Row],[111 (02JUL1985 18:00:00)-Water Temperature (C)]]*OO[[#This Row],[53]]</f>
        <v>3.7181448237574995E-6</v>
      </c>
      <c r="BD217" s="10">
        <f>3/24000000*OO[[#This Row],[112 (02JUL1985 21:00:00)-Water Temperature (C)]]*OO[[#This Row],[54]]</f>
        <v>2.9175685823302501E-6</v>
      </c>
      <c r="BE217" s="10">
        <f>3/24000000*OO[[#This Row],[113 (03JUL1985 00:00:00)-Water Temperature (C)]]*OO[[#This Row],[55]]</f>
        <v>2.2236147231262498E-6</v>
      </c>
      <c r="BF217" s="10">
        <f>3/24000000*OO[[#This Row],[114 (03JUL1985 03:00:00)-Water Temperature (C)]]*OO[[#This Row],[56]]</f>
        <v>1.7273108378132497E-6</v>
      </c>
      <c r="BG217" s="10">
        <f>3/24000000*OO[[#This Row],[115 (03JUL1985 06:00:00)-Water Temperature (C)]]*OO[[#This Row],[57]]</f>
        <v>1.3936590300847498E-6</v>
      </c>
      <c r="BH217" s="10">
        <f>3/24000000*OO[[#This Row],[116 (03JUL1985 09:00:00)-Water Temperature (C)]]*OO[[#This Row],[58]]</f>
        <v>1.1801552630049998E-6</v>
      </c>
      <c r="BI217" s="10">
        <f>3/24000000*OO[[#This Row],[117 (03JUL1985 12:00:00)-Water Temperature (C)]]*OO[[#This Row],[59]]</f>
        <v>1.050641783324875E-6</v>
      </c>
      <c r="BJ217" s="10">
        <f>3/24000000*OO[[#This Row],[118 (03JUL1985 15:00:00)-Water Temperature (C)]]*OO[[#This Row],[60]]</f>
        <v>9.5723060559449989E-7</v>
      </c>
      <c r="BK217" s="10">
        <f>3/24000000*OO[[#This Row],[119 (03JUL1985 18:00:00)-Water Temperature (C)]]*OO[[#This Row],[61]]</f>
        <v>8.8436665212962505E-7</v>
      </c>
      <c r="BL217" s="10">
        <f>3/24000000*OO[[#This Row],[120 (03JUL1985 21:00:00)-Water Temperature (C)]]*OO[[#This Row],[62]]</f>
        <v>8.2044331483600004E-7</v>
      </c>
      <c r="BM217" s="10">
        <f>3/24000000*OO[[#This Row],[121 (04JUL1985 00:00:00)-Water Temperature (C)]]*OO[[#This Row],[63]]</f>
        <v>7.6061549969500003E-7</v>
      </c>
      <c r="BN217" s="10">
        <f>3/24000000*OO[[#This Row],[122 (04JUL1985 03:00:00)-Water Temperature (C)]]*OO[[#This Row],[64]]</f>
        <v>7.1464193691187489E-7</v>
      </c>
      <c r="BO217" s="10">
        <f>3/24000000*OO[[#This Row],[123 (04JUL1985 06:00:00)-Water Temperature (C)]]*OO[[#This Row],[65]]</f>
        <v>6.6905914945537499E-7</v>
      </c>
      <c r="BP217" s="10">
        <f>3/24000000*OO[[#This Row],[124 (04JUL1985 09:00:00)-Water Temperature (C)]]*OO[[#This Row],[66]]</f>
        <v>6.3514419001162496E-7</v>
      </c>
      <c r="BQ217" s="10">
        <f>3/24000000*OO[[#This Row],[125 (04JUL1985 12:00:00)-Water Temperature (C)]]*OO[[#This Row],[67]]</f>
        <v>6.0400490153575009E-7</v>
      </c>
      <c r="BR217" s="10">
        <f>3/24000000*OO[[#This Row],[126 (04JUL1985 15:00:00)-Water Temperature (C)]]*OO[[#This Row],[68]]</f>
        <v>5.7986223379849992E-7</v>
      </c>
      <c r="BS217" s="10">
        <f>3/24000000*OO[[#This Row],[127 (04JUL1985 18:00:00)-Water Temperature (C)]]*OO[[#This Row],[69]]</f>
        <v>5.5982591709975E-7</v>
      </c>
      <c r="BT217" s="10">
        <f>3/24000000*OO[[#This Row],[128 (04JUL1985 21:00:00)-Water Temperature (C)]]*OO[[#This Row],[70]]</f>
        <v>5.3754707600999999E-7</v>
      </c>
      <c r="BU217" s="10">
        <f>3/24000000*OO[[#This Row],[129 (05JUL1985 00:00:00)-Water Temperature (C)]]*OO[[#This Row],[71]]</f>
        <v>5.1011149761825007E-7</v>
      </c>
      <c r="BV217" s="10">
        <f>3/24000000*OO[[#This Row],[130 (05JUL1985 03:00:00)-Water Temperature (C)]]*OO[[#This Row],[72]]</f>
        <v>4.9082205703125E-7</v>
      </c>
      <c r="BW217" s="10">
        <f>3/24000000*OO[[#This Row],[131 (05JUL1985 06:00:00)-Water Temperature (C)]]*OO[[#This Row],[73]]</f>
        <v>4.6767914879999996E-7</v>
      </c>
      <c r="BX217" s="10">
        <f>3/24000000*OO[[#This Row],[132 (05JUL1985 09:00:00)-Water Temperature (C)]]*OO[[#This Row],[74]]</f>
        <v>4.4891796816750004E-7</v>
      </c>
      <c r="BY217" s="10">
        <f>3/24000000*OO[[#This Row],[133 (05JUL1985 12:00:00)-Water Temperature (C)]]*OO[[#This Row],[75]]</f>
        <v>4.3249159429599994E-7</v>
      </c>
      <c r="BZ217" s="10">
        <f>3/24000000*OO[[#This Row],[134 (05JUL1985 15:00:00)-Water Temperature (C)]]*OO[[#This Row],[76]]</f>
        <v>4.1499678808799994E-7</v>
      </c>
      <c r="CA217" s="10">
        <f>3/24000000*OO[[#This Row],[135 (05JUL1985 18:00:00)-Water Temperature (C)]]*OO[[#This Row],[77]]</f>
        <v>3.9584741614312499E-7</v>
      </c>
      <c r="CB217" s="10">
        <f>3/24000000*OO[[#This Row],[136 (05JUL1985 21:00:00)-Water Temperature (C)]]*OO[[#This Row],[78]]</f>
        <v>3.7587923125650002E-7</v>
      </c>
      <c r="CC217" s="10">
        <f>3/24000000*OO[[#This Row],[137 (06JUL1985 00:00:00)-Water Temperature (C)]]*OO[[#This Row],[79]]</f>
        <v>3.5682663171225E-7</v>
      </c>
      <c r="CD217" s="10">
        <f>3/24000000*OO[[#This Row],[138 (06JUL1985 03:00:00)-Water Temperature (C)]]*OO[[#This Row],[80]]</f>
        <v>3.4612149828374996E-7</v>
      </c>
      <c r="CE217" s="10">
        <f>3/24000000*OO[[#This Row],[139 (06JUL1985 06:00:00)-Water Temperature (C)]]*OO[[#This Row],[81]]</f>
        <v>3.3420935163012502E-7</v>
      </c>
      <c r="CF217" s="10">
        <f>3/24000000*OO[[#This Row],[140 (06JUL1985 09:00:00)-Water Temperature (C)]]*OO[[#This Row],[82]]</f>
        <v>3.2387177400225001E-7</v>
      </c>
      <c r="CG217" s="10">
        <f>3/24000000*OO[[#This Row],[141 (06JUL1985 12:00:00)-Water Temperature (C)]]*OO[[#This Row],[83]]</f>
        <v>3.1725008346000003E-7</v>
      </c>
      <c r="CH217" s="10">
        <f>3/24000000*OO[[#This Row],[142 (06JUL1985 15:00:00)-Water Temperature (C)]]*OO[[#This Row],[84]]</f>
        <v>3.0849779794106249E-7</v>
      </c>
      <c r="CI217" s="10">
        <f>3/24000000*OO[[#This Row],[143 (06JUL1985 18:00:00)-Water Temperature (C)]]*OO[[#This Row],[85]]</f>
        <v>2.9686131093712497E-7</v>
      </c>
      <c r="CJ217" s="10">
        <f>3/24000000*OO[[#This Row],[144 (06JUL1985 21:00:00)-Water Temperature (C)]]*OO[[#This Row],[86]]</f>
        <v>2.8454613143279999E-7</v>
      </c>
      <c r="CK217" s="10">
        <f>3/24000000*OO[[#This Row],[145 (07JUL1985 00:00:00)-Water Temperature (C)]]*OO[[#This Row],[87]]</f>
        <v>2.7456359145049997E-7</v>
      </c>
      <c r="CL217" s="10">
        <f>3/24000000*OO[[#This Row],[146 (07JUL1985 03:00:00)-Water Temperature (C)]]*OO[[#This Row],[88]]</f>
        <v>2.7010497472162502E-7</v>
      </c>
      <c r="CM217" s="10">
        <f>3/24000000*OO[[#This Row],[147 (07JUL1985 06:00:00)-Water Temperature (C)]]*OO[[#This Row],[89]]</f>
        <v>2.6591461787100001E-7</v>
      </c>
      <c r="CN217" s="10">
        <f>3/24000000*OO[[#This Row],[148 (07JUL1985 09:00:00)-Water Temperature (C)]]*OO[[#This Row],[90]]</f>
        <v>2.6042557325530001E-7</v>
      </c>
      <c r="CO217" s="10">
        <f>3/24000000*OO[[#This Row],[149 (07JUL1985 12:00:00)-Water Temperature (C)]]*OO[[#This Row],[91]]</f>
        <v>2.5551920404479997E-7</v>
      </c>
      <c r="CP217" s="10">
        <f>3/24000000*OO[[#This Row],[150 (07JUL1985 15:00:00)-Water Temperature (C)]]*OO[[#This Row],[92]]</f>
        <v>2.4845988704128751E-7</v>
      </c>
      <c r="CQ217" s="10">
        <f>3/24000000*OO[[#This Row],[151 (07JUL1985 18:00:00)-Water Temperature (C)]]*OO[[#This Row],[93]]</f>
        <v>2.4036379825516251E-7</v>
      </c>
      <c r="CR217" s="10">
        <f>3/24000000*OO[[#This Row],[152 (07JUL1985 21:00:00)-Water Temperature (C)]]*OO[[#This Row],[94]]</f>
        <v>2.3099563612346248E-7</v>
      </c>
      <c r="CS217" s="10">
        <f>3/24000000*OO[[#This Row],[153 (08JUL1985 00:00:00)-Water Temperature (C)]]*OO[[#This Row],[95]]</f>
        <v>2.20011828768625E-7</v>
      </c>
      <c r="CT217" s="10">
        <f>3/24000000*OO[[#This Row],[154 (08JUL1985 03:00:00)-Water Temperature (C)]]*OO[[#This Row],[96]]</f>
        <v>2.09765818119275E-7</v>
      </c>
      <c r="CU217" s="10">
        <f>3/24000000*OO[[#This Row],[155 (08JUL1985 06:00:00)-Water Temperature (C)]]*OO[[#This Row],[97]]</f>
        <v>2.0204075181333753E-7</v>
      </c>
      <c r="CV217" s="10">
        <f>3/24000000*OO[[#This Row],[156 (08JUL1985 09:00:00)-Water Temperature (C)]]*OO[[#This Row],[98]]</f>
        <v>1.9392662838257499E-7</v>
      </c>
      <c r="CW217" s="10">
        <f>3/24000000*OO[[#This Row],[157 (08JUL1985 12:00:00)-Water Temperature (C)]]*OO[[#This Row],[99]]</f>
        <v>1.8698382134595E-7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6.9426093885441206E-39</v>
      </c>
      <c r="L218" s="10">
        <f>3/24*OO[[#This Row],[68 (27JUN1985 09:00:00)-Water Temperature (C)]]*OO[[#This Row],[10]]/SUM(OO[10])</f>
        <v>3.2833340363925621E-27</v>
      </c>
      <c r="M218" s="10">
        <f>3/24*OO[[#This Row],[69 (27JUN1985 12:00:00)-Water Temperature (C)]]*OO[[#This Row],[11]]/SUM(OO[11])</f>
        <v>2.3795358028711115E-16</v>
      </c>
      <c r="N218" s="10">
        <f>3/24*OO[[#This Row],[70 (27JUN1985 15:00:00)-Water Temperature (C)]]*OO[[#This Row],[12]]/SUM(OO[12])</f>
        <v>7.6204557351184449E-10</v>
      </c>
      <c r="O218" s="10">
        <f>3/24*OO[[#This Row],[71 (27JUN1985 18:00:00)-Water Temperature (C)]]*OO[[#This Row],[13]]/SUM(OO[13])</f>
        <v>9.6304794637695084E-7</v>
      </c>
      <c r="P218" s="10">
        <f>3/24*OO[[#This Row],[72 (27JUN1985 21:00:00)-Water Temperature (C)]]*OO[[#This Row],[14]]/SUM(OO[14])</f>
        <v>1.0398021126967873E-4</v>
      </c>
      <c r="Q218" s="10">
        <f>3/24*OO[[#This Row],[73 (28JUN1985 00:00:00)-Water Temperature (C)]]*OO[[#This Row],[15]]/SUM(OO[15])</f>
        <v>2.3575484073907259E-3</v>
      </c>
      <c r="R218" s="10">
        <f>3/24*OO[[#This Row],[74 (28JUN1985 03:00:00)-Water Temperature (C)]]*OO[[#This Row],[16]]/SUM(OO[16])</f>
        <v>1.6873707803744708E-2</v>
      </c>
      <c r="S218" s="10">
        <f>3/24*OO[[#This Row],[75 (28JUN1985 06:00:00)-Water Temperature (C)]]*OO[[#This Row],[17]]/SUM(OO[17])</f>
        <v>4.8448979832520875E-2</v>
      </c>
      <c r="T218" s="10">
        <f>3/24*OO[[#This Row],[76 (28JUN1985 09:00:00)-Water Temperature (C)]]*OO[[#This Row],[18]]/SUM(OO[18])</f>
        <v>6.5654173992855835E-2</v>
      </c>
      <c r="U218" s="10">
        <f>3/24*OO[[#This Row],[77 (28JUN1985 12:00:00)-Water Temperature (C)]]*OO[[#This Row],[19]]/SUM(OO[19])</f>
        <v>4.7798840472485823E-2</v>
      </c>
      <c r="V218" s="10">
        <f>3/24000000*OO[[#This Row],[78 (28JUN1985 15:00:00)-Water Temperature (C)]]*OO[[#This Row],[20]]</f>
        <v>2.0539023739162499E-2</v>
      </c>
      <c r="W218" s="10">
        <f>3/24000000*OO[[#This Row],[79 (28JUN1985 18:00:00)-Water Temperature (C)]]*OO[[#This Row],[21]]</f>
        <v>5.8233360475675004E-3</v>
      </c>
      <c r="X218" s="10">
        <f>3/24000000*OO[[#This Row],[80 (28JUN1985 21:00:00)-Water Temperature (C)]]*OO[[#This Row],[22]]</f>
        <v>1.2125791742399999E-3</v>
      </c>
      <c r="Y218" s="10">
        <f>3/24000000*OO[[#This Row],[81 (29JUN1985 00:00:00)-Water Temperature (C)]]*OO[[#This Row],[23]]</f>
        <v>2.2756964730532499E-4</v>
      </c>
      <c r="Z218" s="10">
        <f>3/24000000*OO[[#This Row],[82 (29JUN1985 03:00:00)-Water Temperature (C)]]*OO[[#This Row],[24]]</f>
        <v>7.0131224873399995E-5</v>
      </c>
      <c r="AA218" s="10">
        <f>3/24000000*OO[[#This Row],[83 (29JUN1985 06:00:00)-Water Temperature (C)]]*OO[[#This Row],[25]]</f>
        <v>5.2028959941787495E-5</v>
      </c>
      <c r="AB218" s="10">
        <f>3/24000000*OO[[#This Row],[84 (29JUN1985 09:00:00)-Water Temperature (C)]]*OO[[#This Row],[26]]</f>
        <v>5.2979466808999999E-5</v>
      </c>
      <c r="AC218" s="10">
        <f>3/24000000*OO[[#This Row],[85 (29JUN1985 12:00:00)-Water Temperature (C)]]*OO[[#This Row],[27]]</f>
        <v>5.4362742376524999E-5</v>
      </c>
      <c r="AD218" s="10">
        <f>3/24000000*OO[[#This Row],[86 (29JUN1985 15:00:00)-Water Temperature (C)]]*OO[[#This Row],[28]]</f>
        <v>5.2729766117875E-5</v>
      </c>
      <c r="AE218" s="10">
        <f>3/24000000*OO[[#This Row],[88 (29JUN1985 21:00:00)-Water Temperature (C)]]*OO[[#This Row],[30]]</f>
        <v>4.4264438370399993E-5</v>
      </c>
      <c r="AF218" s="10">
        <f>3/24000000*OO[[#This Row],[88 (29JUN1985 21:00:00)-Water Temperature (C)]]*OO[[#This Row],[30]]</f>
        <v>4.4264438370399993E-5</v>
      </c>
      <c r="AG218" s="10">
        <f>3/24000000*OO[[#This Row],[89 (30JUN1985 00:00:00)-Water Temperature (C)]]*OO[[#This Row],[31]]</f>
        <v>3.9422218352999991E-5</v>
      </c>
      <c r="AH218" s="10">
        <f>3/24000000*OO[[#This Row],[90 (30JUN1985 03:00:00)-Water Temperature (C)]]*OO[[#This Row],[32]]</f>
        <v>3.5493175930874998E-5</v>
      </c>
      <c r="AI218" s="10">
        <f>3/24000000*OO[[#This Row],[91 (30JUN1985 06:00:00)-Water Temperature (C)]]*OO[[#This Row],[33]]</f>
        <v>3.2379799984749996E-5</v>
      </c>
      <c r="AJ218" s="10">
        <f>3/24000000*OO[[#This Row],[92 (30JUN1985 09:00:00)-Water Temperature (C)]]*OO[[#This Row],[34]]</f>
        <v>2.9758683662500003E-5</v>
      </c>
      <c r="AK218" s="10">
        <f>3/24000000*OO[[#This Row],[93 (30JUN1985 12:00:00)-Water Temperature (C)]]*OO[[#This Row],[35]]</f>
        <v>2.7309961613539999E-5</v>
      </c>
      <c r="AL218" s="10">
        <f>3/24000000*OO[[#This Row],[94 (30JUN1985 15:00:00)-Water Temperature (C)]]*OO[[#This Row],[36]]</f>
        <v>2.4687676831817503E-5</v>
      </c>
      <c r="AM218" s="10">
        <f>3/24000000*OO[[#This Row],[95 (30JUN1985 18:00:00)-Water Temperature (C)]]*OO[[#This Row],[37]]</f>
        <v>2.2020827300538746E-5</v>
      </c>
      <c r="AN218" s="10">
        <f>3/24000000*OO[[#This Row],[96 (30JUN1985 21:00:00)-Water Temperature (C)]]*OO[[#This Row],[38]]</f>
        <v>1.9517826811323748E-5</v>
      </c>
      <c r="AO218" s="10">
        <f>3/24000000*OO[[#This Row],[97 (01JUL1985 00:00:00)-Water Temperature (C)]]*OO[[#This Row],[39]]</f>
        <v>1.7314684833712499E-5</v>
      </c>
      <c r="AP218" s="10">
        <f>3/24000000*OO[[#This Row],[98 (01JUL1985 03:00:00)-Water Temperature (C)]]*OO[[#This Row],[40]]</f>
        <v>1.5753990503224999E-5</v>
      </c>
      <c r="AQ218" s="10">
        <f>3/24000000*OO[[#This Row],[99 (01JUL1985 06:00:00)-Water Temperature (C)]]*OO[[#This Row],[41]]</f>
        <v>1.4305071702424996E-5</v>
      </c>
      <c r="AR218" s="10">
        <f>3/24000000*OO[[#This Row],[100 (01JUL1985 09:00:00)-Water Temperature (C)]]*OO[[#This Row],[42]]</f>
        <v>1.302343265785625E-5</v>
      </c>
      <c r="AS218" s="10">
        <f>3/24000000*OO[[#This Row],[101 (01JUL1985 12:00:00)-Water Temperature (C)]]*OO[[#This Row],[43]]</f>
        <v>1.1843301971134999E-5</v>
      </c>
      <c r="AT218" s="10">
        <f>3/24000000*OO[[#This Row],[102 (01JUL1985 15:00:00)-Water Temperature (C)]]*OO[[#This Row],[44]]</f>
        <v>1.07322084778075E-5</v>
      </c>
      <c r="AU218" s="10">
        <f>3/24000000*OO[[#This Row],[103 (01JUL1985 18:00:00)-Water Temperature (C)]]*OO[[#This Row],[45]]</f>
        <v>9.6583255530362481E-6</v>
      </c>
      <c r="AV218" s="10">
        <f>3/24000000*OO[[#This Row],[104 (01JUL1985 21:00:00)-Water Temperature (C)]]*OO[[#This Row],[46]]</f>
        <v>8.6134444327362493E-6</v>
      </c>
      <c r="AW218" s="10">
        <f>3/24000000*OO[[#This Row],[105 (02JUL1985 00:00:00)-Water Temperature (C)]]*OO[[#This Row],[47]]</f>
        <v>7.6461415845224986E-6</v>
      </c>
      <c r="AX218" s="10">
        <f>3/24000000*OO[[#This Row],[106 (02JUL1985 03:00:00)-Water Temperature (C)]]*OO[[#This Row],[48]]</f>
        <v>6.9011565051974995E-6</v>
      </c>
      <c r="AY218" s="10">
        <f>3/24000000*OO[[#This Row],[107 (02JUL1985 06:00:00)-Water Temperature (C)]]*OO[[#This Row],[49]]</f>
        <v>6.1932951000362497E-6</v>
      </c>
      <c r="AZ218" s="10">
        <f>3/24000000*OO[[#This Row],[108 (02JUL1985 09:00:00)-Water Temperature (C)]]*OO[[#This Row],[50]]</f>
        <v>5.5417815039450003E-6</v>
      </c>
      <c r="BA218" s="10">
        <f>3/24000000*OO[[#This Row],[109 (02JUL1985 12:00:00)-Water Temperature (C)]]*OO[[#This Row],[51]]</f>
        <v>4.9311423245599996E-6</v>
      </c>
      <c r="BB218" s="10">
        <f>3/24000000*OO[[#This Row],[110 (02JUL1985 15:00:00)-Water Temperature (C)]]*OO[[#This Row],[52]]</f>
        <v>4.2511187258099997E-6</v>
      </c>
      <c r="BC218" s="10">
        <f>3/24000000*OO[[#This Row],[111 (02JUL1985 18:00:00)-Water Temperature (C)]]*OO[[#This Row],[53]]</f>
        <v>3.5049359441249992E-6</v>
      </c>
      <c r="BD218" s="10">
        <f>3/24000000*OO[[#This Row],[112 (02JUL1985 21:00:00)-Water Temperature (C)]]*OO[[#This Row],[54]]</f>
        <v>2.7634530236695002E-6</v>
      </c>
      <c r="BE218" s="10">
        <f>3/24000000*OO[[#This Row],[113 (03JUL1985 00:00:00)-Water Temperature (C)]]*OO[[#This Row],[55]]</f>
        <v>2.1115779166304997E-6</v>
      </c>
      <c r="BF218" s="10">
        <f>3/24000000*OO[[#This Row],[114 (03JUL1985 03:00:00)-Water Temperature (C)]]*OO[[#This Row],[56]]</f>
        <v>1.6390774293185001E-6</v>
      </c>
      <c r="BG218" s="10">
        <f>3/24000000*OO[[#This Row],[115 (03JUL1985 06:00:00)-Water Temperature (C)]]*OO[[#This Row],[57]]</f>
        <v>1.3163885341560001E-6</v>
      </c>
      <c r="BH218" s="10">
        <f>3/24000000*OO[[#This Row],[116 (03JUL1985 09:00:00)-Water Temperature (C)]]*OO[[#This Row],[58]]</f>
        <v>1.1082333493799999E-6</v>
      </c>
      <c r="BI218" s="10">
        <f>3/24000000*OO[[#This Row],[117 (03JUL1985 12:00:00)-Water Temperature (C)]]*OO[[#This Row],[59]]</f>
        <v>9.8144507264374997E-7</v>
      </c>
      <c r="BJ218" s="10">
        <f>3/24000000*OO[[#This Row],[118 (03JUL1985 15:00:00)-Water Temperature (C)]]*OO[[#This Row],[60]]</f>
        <v>8.9062167126562502E-7</v>
      </c>
      <c r="BK218" s="10">
        <f>3/24000000*OO[[#This Row],[119 (03JUL1985 18:00:00)-Water Temperature (C)]]*OO[[#This Row],[61]]</f>
        <v>8.21472492283E-7</v>
      </c>
      <c r="BL218" s="10">
        <f>3/24000000*OO[[#This Row],[120 (03JUL1985 21:00:00)-Water Temperature (C)]]*OO[[#This Row],[62]]</f>
        <v>7.6214764497074995E-7</v>
      </c>
      <c r="BM218" s="10">
        <f>3/24000000*OO[[#This Row],[121 (04JUL1985 00:00:00)-Water Temperature (C)]]*OO[[#This Row],[63]]</f>
        <v>7.0703009574712507E-7</v>
      </c>
      <c r="BN218" s="10">
        <f>3/24000000*OO[[#This Row],[122 (04JUL1985 03:00:00)-Water Temperature (C)]]*OO[[#This Row],[64]]</f>
        <v>6.6476467059137493E-7</v>
      </c>
      <c r="BO218" s="10">
        <f>3/24000000*OO[[#This Row],[123 (04JUL1985 06:00:00)-Water Temperature (C)]]*OO[[#This Row],[65]]</f>
        <v>6.2182999213349988E-7</v>
      </c>
      <c r="BP218" s="10">
        <f>3/24000000*OO[[#This Row],[124 (04JUL1985 09:00:00)-Water Temperature (C)]]*OO[[#This Row],[66]]</f>
        <v>5.8977488504549997E-7</v>
      </c>
      <c r="BQ218" s="10">
        <f>3/24000000*OO[[#This Row],[125 (04JUL1985 12:00:00)-Water Temperature (C)]]*OO[[#This Row],[67]]</f>
        <v>5.6004431021549995E-7</v>
      </c>
      <c r="BR218" s="10">
        <f>3/24000000*OO[[#This Row],[126 (04JUL1985 15:00:00)-Water Temperature (C)]]*OO[[#This Row],[68]]</f>
        <v>5.3737081916700002E-7</v>
      </c>
      <c r="BS218" s="10">
        <f>3/24000000*OO[[#This Row],[127 (04JUL1985 18:00:00)-Water Temperature (C)]]*OO[[#This Row],[69]]</f>
        <v>5.1884368741799995E-7</v>
      </c>
      <c r="BT218" s="10">
        <f>3/24000000*OO[[#This Row],[128 (04JUL1985 21:00:00)-Water Temperature (C)]]*OO[[#This Row],[70]]</f>
        <v>4.9862052242400001E-7</v>
      </c>
      <c r="BU218" s="10">
        <f>3/24000000*OO[[#This Row],[129 (05JUL1985 00:00:00)-Water Temperature (C)]]*OO[[#This Row],[71]]</f>
        <v>4.7361395469374996E-7</v>
      </c>
      <c r="BV218" s="10">
        <f>3/24000000*OO[[#This Row],[130 (05JUL1985 03:00:00)-Water Temperature (C)]]*OO[[#This Row],[72]]</f>
        <v>4.5606847244699998E-7</v>
      </c>
      <c r="BW218" s="10">
        <f>3/24000000*OO[[#This Row],[131 (05JUL1985 06:00:00)-Water Temperature (C)]]*OO[[#This Row],[73]]</f>
        <v>4.3413332671012493E-7</v>
      </c>
      <c r="BX218" s="10">
        <f>3/24000000*OO[[#This Row],[132 (05JUL1985 09:00:00)-Water Temperature (C)]]*OO[[#This Row],[74]]</f>
        <v>4.1648202274387493E-7</v>
      </c>
      <c r="BY218" s="10">
        <f>3/24000000*OO[[#This Row],[133 (05JUL1985 12:00:00)-Water Temperature (C)]]*OO[[#This Row],[75]]</f>
        <v>4.0092292617124994E-7</v>
      </c>
      <c r="BZ218" s="10">
        <f>3/24000000*OO[[#This Row],[134 (05JUL1985 15:00:00)-Water Temperature (C)]]*OO[[#This Row],[76]]</f>
        <v>3.8447483604199999E-7</v>
      </c>
      <c r="CA218" s="10">
        <f>3/24000000*OO[[#This Row],[135 (05JUL1985 18:00:00)-Water Temperature (C)]]*OO[[#This Row],[77]]</f>
        <v>3.6674094687037496E-7</v>
      </c>
      <c r="CB218" s="10">
        <f>3/24000000*OO[[#This Row],[136 (05JUL1985 21:00:00)-Water Temperature (C)]]*OO[[#This Row],[78]]</f>
        <v>3.4849756087E-7</v>
      </c>
      <c r="CC218" s="10">
        <f>3/24000000*OO[[#This Row],[137 (06JUL1985 00:00:00)-Water Temperature (C)]]*OO[[#This Row],[79]]</f>
        <v>3.31122286268E-7</v>
      </c>
      <c r="CD218" s="10">
        <f>3/24000000*OO[[#This Row],[138 (06JUL1985 03:00:00)-Water Temperature (C)]]*OO[[#This Row],[80]]</f>
        <v>3.2151866807349998E-7</v>
      </c>
      <c r="CE218" s="10">
        <f>3/24000000*OO[[#This Row],[139 (06JUL1985 06:00:00)-Water Temperature (C)]]*OO[[#This Row],[81]]</f>
        <v>3.1027479377125003E-7</v>
      </c>
      <c r="CF218" s="10">
        <f>3/24000000*OO[[#This Row],[140 (06JUL1985 09:00:00)-Water Temperature (C)]]*OO[[#This Row],[82]]</f>
        <v>3.0057736475357496E-7</v>
      </c>
      <c r="CG218" s="10">
        <f>3/24000000*OO[[#This Row],[141 (06JUL1985 12:00:00)-Water Temperature (C)]]*OO[[#This Row],[83]]</f>
        <v>2.9426988341024998E-7</v>
      </c>
      <c r="CH218" s="10">
        <f>3/24000000*OO[[#This Row],[142 (06JUL1985 15:00:00)-Water Temperature (C)]]*OO[[#This Row],[84]]</f>
        <v>2.8577176633543749E-7</v>
      </c>
      <c r="CI218" s="10">
        <f>3/24000000*OO[[#This Row],[143 (06JUL1985 18:00:00)-Water Temperature (C)]]*OO[[#This Row],[85]]</f>
        <v>2.7480256728975001E-7</v>
      </c>
      <c r="CJ218" s="10">
        <f>3/24000000*OO[[#This Row],[144 (06JUL1985 21:00:00)-Water Temperature (C)]]*OO[[#This Row],[86]]</f>
        <v>2.6350158395093755E-7</v>
      </c>
      <c r="CK218" s="10">
        <f>3/24000000*OO[[#This Row],[145 (07JUL1985 00:00:00)-Water Temperature (C)]]*OO[[#This Row],[87]]</f>
        <v>2.5444395516982496E-7</v>
      </c>
      <c r="CL218" s="10">
        <f>3/24000000*OO[[#This Row],[146 (07JUL1985 03:00:00)-Water Temperature (C)]]*OO[[#This Row],[88]]</f>
        <v>2.5048581764071248E-7</v>
      </c>
      <c r="CM218" s="10">
        <f>3/24000000*OO[[#This Row],[147 (07JUL1985 06:00:00)-Water Temperature (C)]]*OO[[#This Row],[89]]</f>
        <v>2.4652549913310001E-7</v>
      </c>
      <c r="CN218" s="10">
        <f>3/24000000*OO[[#This Row],[148 (07JUL1985 09:00:00)-Water Temperature (C)]]*OO[[#This Row],[90]]</f>
        <v>2.4133321694159996E-7</v>
      </c>
      <c r="CO218" s="10">
        <f>3/24000000*OO[[#This Row],[149 (07JUL1985 12:00:00)-Water Temperature (C)]]*OO[[#This Row],[91]]</f>
        <v>2.3662563408157498E-7</v>
      </c>
      <c r="CP218" s="10">
        <f>3/24000000*OO[[#This Row],[150 (07JUL1985 15:00:00)-Water Temperature (C)]]*OO[[#This Row],[92]]</f>
        <v>2.2987344607352496E-7</v>
      </c>
      <c r="CQ218" s="10">
        <f>3/24000000*OO[[#This Row],[151 (07JUL1985 18:00:00)-Water Temperature (C)]]*OO[[#This Row],[93]]</f>
        <v>2.2241735827568749E-7</v>
      </c>
      <c r="CR218" s="10">
        <f>3/24000000*OO[[#This Row],[152 (07JUL1985 21:00:00)-Water Temperature (C)]]*OO[[#This Row],[94]]</f>
        <v>2.1397692694364998E-7</v>
      </c>
      <c r="CS218" s="10">
        <f>3/24000000*OO[[#This Row],[153 (08JUL1985 00:00:00)-Water Temperature (C)]]*OO[[#This Row],[95]]</f>
        <v>2.04035919813E-7</v>
      </c>
      <c r="CT218" s="10">
        <f>3/24000000*OO[[#This Row],[154 (08JUL1985 03:00:00)-Water Temperature (C)]]*OO[[#This Row],[96]]</f>
        <v>1.9466985113449996E-7</v>
      </c>
      <c r="CU218" s="10">
        <f>3/24000000*OO[[#This Row],[155 (08JUL1985 06:00:00)-Water Temperature (C)]]*OO[[#This Row],[97]]</f>
        <v>1.8752096695871251E-7</v>
      </c>
      <c r="CV218" s="10">
        <f>3/24000000*OO[[#This Row],[156 (08JUL1985 09:00:00)-Water Temperature (C)]]*OO[[#This Row],[98]]</f>
        <v>1.7982317785324997E-7</v>
      </c>
      <c r="CW218" s="10">
        <f>3/24000000*OO[[#This Row],[157 (08JUL1985 12:00:00)-Water Temperature (C)]]*OO[[#This Row],[99]]</f>
        <v>1.7322947437319998E-7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1.2895858175623784E-39</v>
      </c>
      <c r="L219" s="10">
        <f>3/24*OO[[#This Row],[68 (27JUN1985 09:00:00)-Water Temperature (C)]]*OO[[#This Row],[10]]/SUM(OO[10])</f>
        <v>6.1997628277579275E-28</v>
      </c>
      <c r="M219" s="10">
        <f>3/24*OO[[#This Row],[69 (27JUN1985 12:00:00)-Water Temperature (C)]]*OO[[#This Row],[11]]/SUM(OO[11])</f>
        <v>1.2763583919570907E-16</v>
      </c>
      <c r="N219" s="10">
        <f>3/24*OO[[#This Row],[70 (27JUN1985 15:00:00)-Water Temperature (C)]]*OO[[#This Row],[12]]/SUM(OO[12])</f>
        <v>4.6237341883309844E-10</v>
      </c>
      <c r="O219" s="10">
        <f>3/24*OO[[#This Row],[71 (27JUN1985 18:00:00)-Water Temperature (C)]]*OO[[#This Row],[13]]/SUM(OO[13])</f>
        <v>7.3565689919216407E-7</v>
      </c>
      <c r="P219" s="10">
        <f>3/24*OO[[#This Row],[72 (27JUN1985 21:00:00)-Water Temperature (C)]]*OO[[#This Row],[14]]/SUM(OO[14])</f>
        <v>9.0759189597899571E-5</v>
      </c>
      <c r="Q219" s="10">
        <f>3/24*OO[[#This Row],[73 (28JUN1985 00:00:00)-Water Temperature (C)]]*OO[[#This Row],[15]]/SUM(OO[15])</f>
        <v>2.2800731428224744E-3</v>
      </c>
      <c r="R219" s="10">
        <f>3/24*OO[[#This Row],[74 (28JUN1985 03:00:00)-Water Temperature (C)]]*OO[[#This Row],[16]]/SUM(OO[16])</f>
        <v>1.7762427913322932E-2</v>
      </c>
      <c r="S219" s="10">
        <f>3/24*OO[[#This Row],[75 (28JUN1985 06:00:00)-Water Temperature (C)]]*OO[[#This Row],[17]]/SUM(OO[17])</f>
        <v>5.489703532065638E-2</v>
      </c>
      <c r="T219" s="10">
        <f>3/24*OO[[#This Row],[76 (28JUN1985 09:00:00)-Water Temperature (C)]]*OO[[#This Row],[18]]/SUM(OO[18])</f>
        <v>7.9396809956696152E-2</v>
      </c>
      <c r="U219" s="10">
        <f>3/24*OO[[#This Row],[77 (28JUN1985 12:00:00)-Water Temperature (C)]]*OO[[#This Row],[19]]/SUM(OO[19])</f>
        <v>6.1218076015150939E-2</v>
      </c>
      <c r="V219" s="10">
        <f>3/24000000*OO[[#This Row],[78 (28JUN1985 15:00:00)-Water Temperature (C)]]*OO[[#This Row],[20]]</f>
        <v>2.7683115664750003E-2</v>
      </c>
      <c r="W219" s="10">
        <f>3/24000000*OO[[#This Row],[79 (28JUN1985 18:00:00)-Water Temperature (C)]]*OO[[#This Row],[21]]</f>
        <v>8.2013474286900014E-3</v>
      </c>
      <c r="X219" s="10">
        <f>3/24000000*OO[[#This Row],[80 (28JUN1985 21:00:00)-Water Temperature (C)]]*OO[[#This Row],[22]]</f>
        <v>1.7651553424917498E-3</v>
      </c>
      <c r="Y219" s="10">
        <f>3/24000000*OO[[#This Row],[81 (29JUN1985 00:00:00)-Water Temperature (C)]]*OO[[#This Row],[23]]</f>
        <v>3.3083116220899999E-4</v>
      </c>
      <c r="Z219" s="10">
        <f>3/24000000*OO[[#This Row],[82 (29JUN1985 03:00:00)-Water Temperature (C)]]*OO[[#This Row],[24]]</f>
        <v>9.321807397477501E-5</v>
      </c>
      <c r="AA219" s="10">
        <f>3/24000000*OO[[#This Row],[83 (29JUN1985 06:00:00)-Water Temperature (C)]]*OO[[#This Row],[25]]</f>
        <v>6.4035137199025001E-5</v>
      </c>
      <c r="AB219" s="10">
        <f>3/24000000*OO[[#This Row],[84 (29JUN1985 09:00:00)-Water Temperature (C)]]*OO[[#This Row],[26]]</f>
        <v>6.4401460628224998E-5</v>
      </c>
      <c r="AC219" s="10">
        <f>3/24000000*OO[[#This Row],[85 (29JUN1985 12:00:00)-Water Temperature (C)]]*OO[[#This Row],[27]]</f>
        <v>6.6337195801499999E-5</v>
      </c>
      <c r="AD219" s="10">
        <f>3/24000000*OO[[#This Row],[86 (29JUN1985 15:00:00)-Water Temperature (C)]]*OO[[#This Row],[28]]</f>
        <v>6.4736525092662505E-5</v>
      </c>
      <c r="AE219" s="10">
        <f>3/24000000*OO[[#This Row],[88 (29JUN1985 21:00:00)-Water Temperature (C)]]*OO[[#This Row],[30]]</f>
        <v>5.4823292428400004E-5</v>
      </c>
      <c r="AF219" s="10">
        <f>3/24000000*OO[[#This Row],[88 (29JUN1985 21:00:00)-Water Temperature (C)]]*OO[[#This Row],[30]]</f>
        <v>5.4823292428400004E-5</v>
      </c>
      <c r="AG219" s="10">
        <f>3/24000000*OO[[#This Row],[89 (30JUN1985 00:00:00)-Water Temperature (C)]]*OO[[#This Row],[31]]</f>
        <v>4.8950200795824992E-5</v>
      </c>
      <c r="AH219" s="10">
        <f>3/24000000*OO[[#This Row],[90 (30JUN1985 03:00:00)-Water Temperature (C)]]*OO[[#This Row],[32]]</f>
        <v>4.4136208419050002E-5</v>
      </c>
      <c r="AI219" s="10">
        <f>3/24000000*OO[[#This Row],[91 (30JUN1985 06:00:00)-Water Temperature (C)]]*OO[[#This Row],[33]]</f>
        <v>4.0292944970399998E-5</v>
      </c>
      <c r="AJ219" s="10">
        <f>3/24000000*OO[[#This Row],[92 (30JUN1985 09:00:00)-Water Temperature (C)]]*OO[[#This Row],[34]]</f>
        <v>3.7084189738587498E-5</v>
      </c>
      <c r="AK219" s="10">
        <f>3/24000000*OO[[#This Row],[93 (30JUN1985 12:00:00)-Water Temperature (C)]]*OO[[#This Row],[35]]</f>
        <v>3.4088800834200003E-5</v>
      </c>
      <c r="AL219" s="10">
        <f>3/24000000*OO[[#This Row],[94 (30JUN1985 15:00:00)-Water Temperature (C)]]*OO[[#This Row],[36]]</f>
        <v>3.08675716731375E-5</v>
      </c>
      <c r="AM219" s="10">
        <f>3/24000000*OO[[#This Row],[95 (30JUN1985 18:00:00)-Water Temperature (C)]]*OO[[#This Row],[37]]</f>
        <v>2.7602471597927499E-5</v>
      </c>
      <c r="AN219" s="10">
        <f>3/24000000*OO[[#This Row],[96 (30JUN1985 21:00:00)-Water Temperature (C)]]*OO[[#This Row],[38]]</f>
        <v>2.4538390678562497E-5</v>
      </c>
      <c r="AO219" s="10">
        <f>3/24000000*OO[[#This Row],[97 (01JUL1985 00:00:00)-Water Temperature (C)]]*OO[[#This Row],[39]]</f>
        <v>2.182194494271E-5</v>
      </c>
      <c r="AP219" s="10">
        <f>3/24000000*OO[[#This Row],[98 (01JUL1985 03:00:00)-Water Temperature (C)]]*OO[[#This Row],[40]]</f>
        <v>1.9903076093477503E-5</v>
      </c>
      <c r="AQ219" s="10">
        <f>3/24000000*OO[[#This Row],[99 (01JUL1985 06:00:00)-Water Temperature (C)]]*OO[[#This Row],[41]]</f>
        <v>1.80972012085625E-5</v>
      </c>
      <c r="AR219" s="10">
        <f>3/24000000*OO[[#This Row],[100 (01JUL1985 09:00:00)-Water Temperature (C)]]*OO[[#This Row],[42]]</f>
        <v>1.649785382859625E-5</v>
      </c>
      <c r="AS219" s="10">
        <f>3/24000000*OO[[#This Row],[101 (01JUL1985 12:00:00)-Water Temperature (C)]]*OO[[#This Row],[43]]</f>
        <v>1.50189197604875E-5</v>
      </c>
      <c r="AT219" s="10">
        <f>3/24000000*OO[[#This Row],[102 (01JUL1985 15:00:00)-Water Temperature (C)]]*OO[[#This Row],[44]]</f>
        <v>1.3631927184371249E-5</v>
      </c>
      <c r="AU219" s="10">
        <f>3/24000000*OO[[#This Row],[103 (01JUL1985 18:00:00)-Water Temperature (C)]]*OO[[#This Row],[45]]</f>
        <v>1.229880851985E-5</v>
      </c>
      <c r="AV219" s="10">
        <f>3/24000000*OO[[#This Row],[104 (01JUL1985 21:00:00)-Water Temperature (C)]]*OO[[#This Row],[46]]</f>
        <v>1.100591540446125E-5</v>
      </c>
      <c r="AW219" s="10">
        <f>3/24000000*OO[[#This Row],[105 (02JUL1985 00:00:00)-Water Temperature (C)]]*OO[[#This Row],[47]]</f>
        <v>9.8005808991149984E-6</v>
      </c>
      <c r="AX219" s="10">
        <f>3/24000000*OO[[#This Row],[106 (02JUL1985 03:00:00)-Water Temperature (C)]]*OO[[#This Row],[48]]</f>
        <v>8.8706609341874996E-6</v>
      </c>
      <c r="AY219" s="10">
        <f>3/24000000*OO[[#This Row],[107 (02JUL1985 06:00:00)-Water Temperature (C)]]*OO[[#This Row],[49]]</f>
        <v>7.9706661974999992E-6</v>
      </c>
      <c r="AZ219" s="10">
        <f>3/24000000*OO[[#This Row],[108 (02JUL1985 09:00:00)-Water Temperature (C)]]*OO[[#This Row],[50]]</f>
        <v>7.1391173891299995E-6</v>
      </c>
      <c r="BA219" s="10">
        <f>3/24000000*OO[[#This Row],[109 (02JUL1985 12:00:00)-Water Temperature (C)]]*OO[[#This Row],[51]]</f>
        <v>6.3630074404050001E-6</v>
      </c>
      <c r="BB219" s="10">
        <f>3/24000000*OO[[#This Row],[110 (02JUL1985 15:00:00)-Water Temperature (C)]]*OO[[#This Row],[52]]</f>
        <v>5.5047336212137495E-6</v>
      </c>
      <c r="BC219" s="10">
        <f>3/24000000*OO[[#This Row],[111 (02JUL1985 18:00:00)-Water Temperature (C)]]*OO[[#This Row],[53]]</f>
        <v>4.5623562865300001E-6</v>
      </c>
      <c r="BD219" s="10">
        <f>3/24000000*OO[[#This Row],[112 (02JUL1985 21:00:00)-Water Temperature (C)]]*OO[[#This Row],[54]]</f>
        <v>3.6198497252799998E-6</v>
      </c>
      <c r="BE219" s="10">
        <f>3/24000000*OO[[#This Row],[113 (03JUL1985 00:00:00)-Water Temperature (C)]]*OO[[#This Row],[55]]</f>
        <v>2.7759564378402499E-6</v>
      </c>
      <c r="BF219" s="10">
        <f>3/24000000*OO[[#This Row],[114 (03JUL1985 03:00:00)-Water Temperature (C)]]*OO[[#This Row],[56]]</f>
        <v>2.1538602253439998E-6</v>
      </c>
      <c r="BG219" s="10">
        <f>3/24000000*OO[[#This Row],[115 (03JUL1985 06:00:00)-Water Temperature (C)]]*OO[[#This Row],[57]]</f>
        <v>1.7210865857175001E-6</v>
      </c>
      <c r="BH219" s="10">
        <f>3/24000000*OO[[#This Row],[116 (03JUL1985 09:00:00)-Water Temperature (C)]]*OO[[#This Row],[58]]</f>
        <v>1.4390286811499999E-6</v>
      </c>
      <c r="BI219" s="10">
        <f>3/24000000*OO[[#This Row],[117 (03JUL1985 12:00:00)-Water Temperature (C)]]*OO[[#This Row],[59]]</f>
        <v>1.2661737519806251E-6</v>
      </c>
      <c r="BJ219" s="10">
        <f>3/24000000*OO[[#This Row],[118 (03JUL1985 15:00:00)-Water Temperature (C)]]*OO[[#This Row],[60]]</f>
        <v>1.1436401197735E-6</v>
      </c>
      <c r="BK219" s="10">
        <f>3/24000000*OO[[#This Row],[119 (03JUL1985 18:00:00)-Water Temperature (C)]]*OO[[#This Row],[61]]</f>
        <v>1.0523708435384998E-6</v>
      </c>
      <c r="BL219" s="10">
        <f>3/24000000*OO[[#This Row],[120 (03JUL1985 21:00:00)-Water Temperature (C)]]*OO[[#This Row],[62]]</f>
        <v>9.7629738576562484E-7</v>
      </c>
      <c r="BM219" s="10">
        <f>3/24000000*OO[[#This Row],[121 (04JUL1985 00:00:00)-Water Temperature (C)]]*OO[[#This Row],[63]]</f>
        <v>9.062036847425E-7</v>
      </c>
      <c r="BN219" s="10">
        <f>3/24000000*OO[[#This Row],[122 (04JUL1985 03:00:00)-Water Temperature (C)]]*OO[[#This Row],[64]]</f>
        <v>8.5248641738962494E-7</v>
      </c>
      <c r="BO219" s="10">
        <f>3/24000000*OO[[#This Row],[123 (04JUL1985 06:00:00)-Water Temperature (C)]]*OO[[#This Row],[65]]</f>
        <v>7.9699936571699992E-7</v>
      </c>
      <c r="BP219" s="10">
        <f>3/24000000*OO[[#This Row],[124 (04JUL1985 09:00:00)-Water Temperature (C)]]*OO[[#This Row],[66]]</f>
        <v>7.5500606203312496E-7</v>
      </c>
      <c r="BQ219" s="10">
        <f>3/24000000*OO[[#This Row],[125 (04JUL1985 12:00:00)-Water Temperature (C)]]*OO[[#This Row],[67]]</f>
        <v>7.1590966305912492E-7</v>
      </c>
      <c r="BR219" s="10">
        <f>3/24000000*OO[[#This Row],[126 (04JUL1985 15:00:00)-Water Temperature (C)]]*OO[[#This Row],[68]]</f>
        <v>6.8621998078124998E-7</v>
      </c>
      <c r="BS219" s="10">
        <f>3/24000000*OO[[#This Row],[127 (04JUL1985 18:00:00)-Water Temperature (C)]]*OO[[#This Row],[69]]</f>
        <v>6.6263570499600004E-7</v>
      </c>
      <c r="BT219" s="10">
        <f>3/24000000*OO[[#This Row],[128 (04JUL1985 21:00:00)-Water Temperature (C)]]*OO[[#This Row],[70]]</f>
        <v>6.3733770914799996E-7</v>
      </c>
      <c r="BU219" s="10">
        <f>3/24000000*OO[[#This Row],[129 (05JUL1985 00:00:00)-Water Temperature (C)]]*OO[[#This Row],[71]]</f>
        <v>6.0608199866499999E-7</v>
      </c>
      <c r="BV219" s="10">
        <f>3/24000000*OO[[#This Row],[130 (05JUL1985 03:00:00)-Water Temperature (C)]]*OO[[#This Row],[72]]</f>
        <v>5.8396869439312491E-7</v>
      </c>
      <c r="BW219" s="10">
        <f>3/24000000*OO[[#This Row],[131 (05JUL1985 06:00:00)-Water Temperature (C)]]*OO[[#This Row],[73]]</f>
        <v>5.5560329758125002E-7</v>
      </c>
      <c r="BX219" s="10">
        <f>3/24000000*OO[[#This Row],[132 (05JUL1985 09:00:00)-Water Temperature (C)]]*OO[[#This Row],[74]]</f>
        <v>5.3248817398799994E-7</v>
      </c>
      <c r="BY219" s="10">
        <f>3/24000000*OO[[#This Row],[133 (05JUL1985 12:00:00)-Water Temperature (C)]]*OO[[#This Row],[75]]</f>
        <v>5.1218625025950002E-7</v>
      </c>
      <c r="BZ219" s="10">
        <f>3/24000000*OO[[#This Row],[134 (05JUL1985 15:00:00)-Water Temperature (C)]]*OO[[#This Row],[76]]</f>
        <v>4.9093351900775E-7</v>
      </c>
      <c r="CA219" s="10">
        <f>3/24000000*OO[[#This Row],[135 (05JUL1985 18:00:00)-Water Temperature (C)]]*OO[[#This Row],[77]]</f>
        <v>4.6824748519087497E-7</v>
      </c>
      <c r="CB219" s="10">
        <f>3/24000000*OO[[#This Row],[136 (05JUL1985 21:00:00)-Water Temperature (C)]]*OO[[#This Row],[78]]</f>
        <v>4.45314488464375E-7</v>
      </c>
      <c r="CC219" s="10">
        <f>3/24000000*OO[[#This Row],[137 (06JUL1985 00:00:00)-Water Temperature (C)]]*OO[[#This Row],[79]]</f>
        <v>4.2339525462562503E-7</v>
      </c>
      <c r="CD219" s="10">
        <f>3/24000000*OO[[#This Row],[138 (06JUL1985 03:00:00)-Water Temperature (C)]]*OO[[#This Row],[80]]</f>
        <v>4.1151177663950002E-7</v>
      </c>
      <c r="CE219" s="10">
        <f>3/24000000*OO[[#This Row],[139 (06JUL1985 06:00:00)-Water Temperature (C)]]*OO[[#This Row],[81]]</f>
        <v>3.97040790187875E-7</v>
      </c>
      <c r="CF219" s="10">
        <f>3/24000000*OO[[#This Row],[140 (06JUL1985 09:00:00)-Water Temperature (C)]]*OO[[#This Row],[82]]</f>
        <v>3.8437757481825002E-7</v>
      </c>
      <c r="CG219" s="10">
        <f>3/24000000*OO[[#This Row],[141 (06JUL1985 12:00:00)-Water Temperature (C)]]*OO[[#This Row],[83]]</f>
        <v>3.760871738355E-7</v>
      </c>
      <c r="CH219" s="10">
        <f>3/24000000*OO[[#This Row],[142 (06JUL1985 15:00:00)-Water Temperature (C)]]*OO[[#This Row],[84]]</f>
        <v>3.6487947319199999E-7</v>
      </c>
      <c r="CI219" s="10">
        <f>3/24000000*OO[[#This Row],[143 (06JUL1985 18:00:00)-Water Temperature (C)]]*OO[[#This Row],[85]]</f>
        <v>3.5054531415924994E-7</v>
      </c>
      <c r="CJ219" s="10">
        <f>3/24000000*OO[[#This Row],[144 (06JUL1985 21:00:00)-Water Temperature (C)]]*OO[[#This Row],[86]]</f>
        <v>3.3627419931787497E-7</v>
      </c>
      <c r="CK219" s="10">
        <f>3/24000000*OO[[#This Row],[145 (07JUL1985 00:00:00)-Water Temperature (C)]]*OO[[#This Row],[87]]</f>
        <v>3.2486194418624997E-7</v>
      </c>
      <c r="CL219" s="10">
        <f>3/24000000*OO[[#This Row],[146 (07JUL1985 03:00:00)-Water Temperature (C)]]*OO[[#This Row],[88]]</f>
        <v>3.2004900901868747E-7</v>
      </c>
      <c r="CM219" s="10">
        <f>3/24000000*OO[[#This Row],[147 (07JUL1985 06:00:00)-Water Temperature (C)]]*OO[[#This Row],[89]]</f>
        <v>3.1494553923509999E-7</v>
      </c>
      <c r="CN219" s="10">
        <f>3/24000000*OO[[#This Row],[148 (07JUL1985 09:00:00)-Water Temperature (C)]]*OO[[#This Row],[90]]</f>
        <v>3.0822483729990002E-7</v>
      </c>
      <c r="CO219" s="10">
        <f>3/24000000*OO[[#This Row],[149 (07JUL1985 12:00:00)-Water Temperature (C)]]*OO[[#This Row],[91]]</f>
        <v>3.0207247560343748E-7</v>
      </c>
      <c r="CP219" s="10">
        <f>3/24000000*OO[[#This Row],[150 (07JUL1985 15:00:00)-Water Temperature (C)]]*OO[[#This Row],[92]]</f>
        <v>2.9322138487027497E-7</v>
      </c>
      <c r="CQ219" s="10">
        <f>3/24000000*OO[[#This Row],[151 (07JUL1985 18:00:00)-Water Temperature (C)]]*OO[[#This Row],[93]]</f>
        <v>2.8373832467358747E-7</v>
      </c>
      <c r="CR219" s="10">
        <f>3/24000000*OO[[#This Row],[152 (07JUL1985 21:00:00)-Water Temperature (C)]]*OO[[#This Row],[94]]</f>
        <v>2.7330634177708747E-7</v>
      </c>
      <c r="CS219" s="10">
        <f>3/24000000*OO[[#This Row],[153 (08JUL1985 00:00:00)-Water Temperature (C)]]*OO[[#This Row],[95]]</f>
        <v>2.6097875862563748E-7</v>
      </c>
      <c r="CT219" s="10">
        <f>3/24000000*OO[[#This Row],[154 (08JUL1985 03:00:00)-Water Temperature (C)]]*OO[[#This Row],[96]]</f>
        <v>2.4917434689999997E-7</v>
      </c>
      <c r="CU219" s="10">
        <f>3/24000000*OO[[#This Row],[155 (08JUL1985 06:00:00)-Water Temperature (C)]]*OO[[#This Row],[97]]</f>
        <v>2.401103629498E-7</v>
      </c>
      <c r="CV219" s="10">
        <f>3/24000000*OO[[#This Row],[156 (08JUL1985 09:00:00)-Water Temperature (C)]]*OO[[#This Row],[98]]</f>
        <v>2.3001639998224996E-7</v>
      </c>
      <c r="CW219" s="10">
        <f>3/24000000*OO[[#This Row],[157 (08JUL1985 12:00:00)-Water Temperature (C)]]*OO[[#This Row],[99]]</f>
        <v>2.2143571011956249E-7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2.7655366326271087E-40</v>
      </c>
      <c r="L220" s="10">
        <f>3/24*OO[[#This Row],[68 (27JUN1985 09:00:00)-Water Temperature (C)]]*OO[[#This Row],[10]]/SUM(OO[10])</f>
        <v>1.35063630633007E-28</v>
      </c>
      <c r="M220" s="10">
        <f>3/24*OO[[#This Row],[69 (27JUN1985 12:00:00)-Water Temperature (C)]]*OO[[#This Row],[11]]/SUM(OO[11])</f>
        <v>4.9442313976300834E-17</v>
      </c>
      <c r="N220" s="10">
        <f>3/24*OO[[#This Row],[70 (27JUN1985 15:00:00)-Water Temperature (C)]]*OO[[#This Row],[12]]/SUM(OO[12])</f>
        <v>2.4851934748220758E-10</v>
      </c>
      <c r="O220" s="10">
        <f>3/24*OO[[#This Row],[71 (27JUN1985 18:00:00)-Water Temperature (C)]]*OO[[#This Row],[13]]/SUM(OO[13])</f>
        <v>5.3091540429602197E-7</v>
      </c>
      <c r="P220" s="10">
        <f>3/24*OO[[#This Row],[72 (27JUN1985 21:00:00)-Water Temperature (C)]]*OO[[#This Row],[14]]/SUM(OO[14])</f>
        <v>7.7184960026907361E-5</v>
      </c>
      <c r="Q220" s="10">
        <f>3/24*OO[[#This Row],[73 (28JUN1985 00:00:00)-Water Temperature (C)]]*OO[[#This Row],[15]]/SUM(OO[15])</f>
        <v>2.2007992911085286E-3</v>
      </c>
      <c r="R220" s="10">
        <f>3/24*OO[[#This Row],[74 (28JUN1985 03:00:00)-Water Temperature (C)]]*OO[[#This Row],[16]]/SUM(OO[16])</f>
        <v>1.9052723116928232E-2</v>
      </c>
      <c r="S220" s="10">
        <f>3/24*OO[[#This Row],[75 (28JUN1985 06:00:00)-Water Temperature (C)]]*OO[[#This Row],[17]]/SUM(OO[17])</f>
        <v>6.4594829921920074E-2</v>
      </c>
      <c r="T220" s="10">
        <f>3/24*OO[[#This Row],[76 (28JUN1985 09:00:00)-Water Temperature (C)]]*OO[[#This Row],[18]]/SUM(OO[18])</f>
        <v>0.1015365003444734</v>
      </c>
      <c r="U220" s="10">
        <f>3/24*OO[[#This Row],[77 (28JUN1985 12:00:00)-Water Temperature (C)]]*OO[[#This Row],[19]]/SUM(OO[19])</f>
        <v>8.4285373497526489E-2</v>
      </c>
      <c r="V220" s="10">
        <f>3/24000000*OO[[#This Row],[78 (28JUN1985 15:00:00)-Water Temperature (C)]]*OO[[#This Row],[20]]</f>
        <v>4.074601616865E-2</v>
      </c>
      <c r="W220" s="10">
        <f>3/24000000*OO[[#This Row],[79 (28JUN1985 18:00:00)-Water Temperature (C)]]*OO[[#This Row],[21]]</f>
        <v>1.27966204699725E-2</v>
      </c>
      <c r="X220" s="10">
        <f>3/24000000*OO[[#This Row],[80 (28JUN1985 21:00:00)-Water Temperature (C)]]*OO[[#This Row],[22]]</f>
        <v>2.8842549078475E-3</v>
      </c>
      <c r="Y220" s="10">
        <f>3/24000000*OO[[#This Row],[81 (29JUN1985 00:00:00)-Water Temperature (C)]]*OO[[#This Row],[23]]</f>
        <v>5.4535771028400002E-4</v>
      </c>
      <c r="Z220" s="10">
        <f>3/24000000*OO[[#This Row],[82 (29JUN1985 03:00:00)-Water Temperature (C)]]*OO[[#This Row],[24]]</f>
        <v>1.386592531543125E-4</v>
      </c>
      <c r="AA220" s="10">
        <f>3/24000000*OO[[#This Row],[83 (29JUN1985 06:00:00)-Water Temperature (C)]]*OO[[#This Row],[25]]</f>
        <v>8.48869256964375E-5</v>
      </c>
      <c r="AB220" s="10">
        <f>3/24000000*OO[[#This Row],[84 (29JUN1985 09:00:00)-Water Temperature (C)]]*OO[[#This Row],[26]]</f>
        <v>8.3341127122312501E-5</v>
      </c>
      <c r="AC220" s="10">
        <f>3/24000000*OO[[#This Row],[85 (29JUN1985 12:00:00)-Water Temperature (C)]]*OO[[#This Row],[27]]</f>
        <v>8.6107841132500003E-5</v>
      </c>
      <c r="AD220" s="10">
        <f>3/24000000*OO[[#This Row],[86 (29JUN1985 15:00:00)-Water Temperature (C)]]*OO[[#This Row],[28]]</f>
        <v>8.463840843479999E-5</v>
      </c>
      <c r="AE220" s="10">
        <f>3/24000000*OO[[#This Row],[88 (29JUN1985 21:00:00)-Water Temperature (C)]]*OO[[#This Row],[30]]</f>
        <v>7.2420617544899997E-5</v>
      </c>
      <c r="AF220" s="10">
        <f>3/24000000*OO[[#This Row],[88 (29JUN1985 21:00:00)-Water Temperature (C)]]*OO[[#This Row],[30]]</f>
        <v>7.2420617544899997E-5</v>
      </c>
      <c r="AG220" s="10">
        <f>3/24000000*OO[[#This Row],[89 (30JUN1985 00:00:00)-Water Temperature (C)]]*OO[[#This Row],[31]]</f>
        <v>6.4832769955450002E-5</v>
      </c>
      <c r="AH220" s="10">
        <f>3/24000000*OO[[#This Row],[90 (30JUN1985 03:00:00)-Water Temperature (C)]]*OO[[#This Row],[32]]</f>
        <v>5.8514585560499993E-5</v>
      </c>
      <c r="AI220" s="10">
        <f>3/24000000*OO[[#This Row],[91 (30JUN1985 06:00:00)-Water Temperature (C)]]*OO[[#This Row],[33]]</f>
        <v>5.3410055832550001E-5</v>
      </c>
      <c r="AJ220" s="10">
        <f>3/24000000*OO[[#This Row],[92 (30JUN1985 09:00:00)-Water Temperature (C)]]*OO[[#This Row],[34]]</f>
        <v>4.9194837422437496E-5</v>
      </c>
      <c r="AK220" s="10">
        <f>3/24000000*OO[[#This Row],[93 (30JUN1985 12:00:00)-Water Temperature (C)]]*OO[[#This Row],[35]]</f>
        <v>4.5261920746450003E-5</v>
      </c>
      <c r="AL220" s="10">
        <f>3/24000000*OO[[#This Row],[94 (30JUN1985 15:00:00)-Water Temperature (C)]]*OO[[#This Row],[36]]</f>
        <v>4.1032882161200001E-5</v>
      </c>
      <c r="AM220" s="10">
        <f>3/24000000*OO[[#This Row],[95 (30JUN1985 18:00:00)-Water Temperature (C)]]*OO[[#This Row],[37]]</f>
        <v>3.6772870400475002E-5</v>
      </c>
      <c r="AN220" s="10">
        <f>3/24000000*OO[[#This Row],[96 (30JUN1985 21:00:00)-Water Temperature (C)]]*OO[[#This Row],[38]]</f>
        <v>3.2779398495099995E-5</v>
      </c>
      <c r="AO220" s="10">
        <f>3/24000000*OO[[#This Row],[97 (01JUL1985 00:00:00)-Water Temperature (C)]]*OO[[#This Row],[39]]</f>
        <v>2.9210659809150001E-5</v>
      </c>
      <c r="AP220" s="10">
        <f>3/24000000*OO[[#This Row],[98 (01JUL1985 03:00:00)-Water Temperature (C)]]*OO[[#This Row],[40]]</f>
        <v>2.6684800275835001E-5</v>
      </c>
      <c r="AQ220" s="10">
        <f>3/24000000*OO[[#This Row],[99 (01JUL1985 06:00:00)-Water Temperature (C)]]*OO[[#This Row],[41]]</f>
        <v>2.4278224724774996E-5</v>
      </c>
      <c r="AR220" s="10">
        <f>3/24000000*OO[[#This Row],[100 (01JUL1985 09:00:00)-Water Temperature (C)]]*OO[[#This Row],[42]]</f>
        <v>2.2130783338031247E-5</v>
      </c>
      <c r="AS220" s="10">
        <f>3/24000000*OO[[#This Row],[101 (01JUL1985 12:00:00)-Water Temperature (C)]]*OO[[#This Row],[43]]</f>
        <v>2.0146573239406247E-5</v>
      </c>
      <c r="AT220" s="10">
        <f>3/24000000*OO[[#This Row],[102 (01JUL1985 15:00:00)-Water Temperature (C)]]*OO[[#This Row],[44]]</f>
        <v>1.8300112381687497E-5</v>
      </c>
      <c r="AU220" s="10">
        <f>3/24000000*OO[[#This Row],[103 (01JUL1985 18:00:00)-Water Temperature (C)]]*OO[[#This Row],[45]]</f>
        <v>1.6548385821579998E-5</v>
      </c>
      <c r="AV220" s="10">
        <f>3/24000000*OO[[#This Row],[104 (01JUL1985 21:00:00)-Water Temperature (C)]]*OO[[#This Row],[46]]</f>
        <v>1.4862247787475E-5</v>
      </c>
      <c r="AW220" s="10">
        <f>3/24000000*OO[[#This Row],[105 (02JUL1985 00:00:00)-Water Temperature (C)]]*OO[[#This Row],[47]]</f>
        <v>1.3279100260021251E-5</v>
      </c>
      <c r="AX220" s="10">
        <f>3/24000000*OO[[#This Row],[106 (02JUL1985 03:00:00)-Water Temperature (C)]]*OO[[#This Row],[48]]</f>
        <v>1.2056685982747498E-5</v>
      </c>
      <c r="AY220" s="10">
        <f>3/24000000*OO[[#This Row],[107 (02JUL1985 06:00:00)-Water Temperature (C)]]*OO[[#This Row],[49]]</f>
        <v>1.084999548535E-5</v>
      </c>
      <c r="AZ220" s="10">
        <f>3/24000000*OO[[#This Row],[108 (02JUL1985 09:00:00)-Water Temperature (C)]]*OO[[#This Row],[50]]</f>
        <v>9.7244032259100003E-6</v>
      </c>
      <c r="BA220" s="10">
        <f>3/24000000*OO[[#This Row],[109 (02JUL1985 12:00:00)-Water Temperature (C)]]*OO[[#This Row],[51]]</f>
        <v>8.6817248978624992E-6</v>
      </c>
      <c r="BB220" s="10">
        <f>3/24000000*OO[[#This Row],[110 (02JUL1985 15:00:00)-Water Temperature (C)]]*OO[[#This Row],[52]]</f>
        <v>7.5447632028437502E-6</v>
      </c>
      <c r="BC220" s="10">
        <f>3/24000000*OO[[#This Row],[111 (02JUL1985 18:00:00)-Water Temperature (C)]]*OO[[#This Row],[53]]</f>
        <v>6.2956427221237499E-6</v>
      </c>
      <c r="BD220" s="10">
        <f>3/24000000*OO[[#This Row],[112 (02JUL1985 21:00:00)-Water Temperature (C)]]*OO[[#This Row],[54]]</f>
        <v>5.0396845175099992E-6</v>
      </c>
      <c r="BE220" s="10">
        <f>3/24000000*OO[[#This Row],[113 (03JUL1985 00:00:00)-Water Temperature (C)]]*OO[[#This Row],[55]]</f>
        <v>3.8868525609075E-6</v>
      </c>
      <c r="BF220" s="10">
        <f>3/24000000*OO[[#This Row],[114 (03JUL1985 03:00:00)-Water Temperature (C)]]*OO[[#This Row],[56]]</f>
        <v>3.0158192520187499E-6</v>
      </c>
      <c r="BG220" s="10">
        <f>3/24000000*OO[[#This Row],[115 (03JUL1985 06:00:00)-Water Temperature (C)]]*OO[[#This Row],[57]]</f>
        <v>2.3946757957297499E-6</v>
      </c>
      <c r="BH220" s="10">
        <f>3/24000000*OO[[#This Row],[116 (03JUL1985 09:00:00)-Water Temperature (C)]]*OO[[#This Row],[58]]</f>
        <v>1.9833026899446252E-6</v>
      </c>
      <c r="BI220" s="10">
        <f>3/24000000*OO[[#This Row],[117 (03JUL1985 12:00:00)-Water Temperature (C)]]*OO[[#This Row],[59]]</f>
        <v>1.7285351812087499E-6</v>
      </c>
      <c r="BJ220" s="10">
        <f>3/24000000*OO[[#This Row],[118 (03JUL1985 15:00:00)-Water Temperature (C)]]*OO[[#This Row],[60]]</f>
        <v>1.5508096960624999E-6</v>
      </c>
      <c r="BK220" s="10">
        <f>3/24000000*OO[[#This Row],[119 (03JUL1985 18:00:00)-Water Temperature (C)]]*OO[[#This Row],[61]]</f>
        <v>1.421214317901E-6</v>
      </c>
      <c r="BL220" s="10">
        <f>3/24000000*OO[[#This Row],[120 (03JUL1985 21:00:00)-Water Temperature (C)]]*OO[[#This Row],[62]]</f>
        <v>1.3178651411323749E-6</v>
      </c>
      <c r="BM220" s="10">
        <f>3/24000000*OO[[#This Row],[121 (04JUL1985 00:00:00)-Water Temperature (C)]]*OO[[#This Row],[63]]</f>
        <v>1.2239245345072498E-6</v>
      </c>
      <c r="BN220" s="10">
        <f>3/24000000*OO[[#This Row],[122 (04JUL1985 03:00:00)-Water Temperature (C)]]*OO[[#This Row],[64]]</f>
        <v>1.1519300618276249E-6</v>
      </c>
      <c r="BO220" s="10">
        <f>3/24000000*OO[[#This Row],[123 (04JUL1985 06:00:00)-Water Temperature (C)]]*OO[[#This Row],[65]]</f>
        <v>1.0768062269999998E-6</v>
      </c>
      <c r="BP220" s="10">
        <f>3/24000000*OO[[#This Row],[124 (04JUL1985 09:00:00)-Water Temperature (C)]]*OO[[#This Row],[66]]</f>
        <v>1.0182177450757501E-6</v>
      </c>
      <c r="BQ220" s="10">
        <f>3/24000000*OO[[#This Row],[125 (04JUL1985 12:00:00)-Water Temperature (C)]]*OO[[#This Row],[67]]</f>
        <v>9.6383893886625E-7</v>
      </c>
      <c r="BR220" s="10">
        <f>3/24000000*OO[[#This Row],[126 (04JUL1985 15:00:00)-Water Temperature (C)]]*OO[[#This Row],[68]]</f>
        <v>9.2212690651725E-7</v>
      </c>
      <c r="BS220" s="10">
        <f>3/24000000*OO[[#This Row],[127 (04JUL1985 18:00:00)-Water Temperature (C)]]*OO[[#This Row],[69]]</f>
        <v>8.9039430622062505E-7</v>
      </c>
      <c r="BT220" s="10">
        <f>3/24000000*OO[[#This Row],[128 (04JUL1985 21:00:00)-Water Temperature (C)]]*OO[[#This Row],[70]]</f>
        <v>8.5721022264749999E-7</v>
      </c>
      <c r="BU220" s="10">
        <f>3/24000000*OO[[#This Row],[129 (05JUL1985 00:00:00)-Water Temperature (C)]]*OO[[#This Row],[71]]</f>
        <v>8.1664400242499994E-7</v>
      </c>
      <c r="BV220" s="10">
        <f>3/24000000*OO[[#This Row],[130 (05JUL1985 03:00:00)-Water Temperature (C)]]*OO[[#This Row],[72]]</f>
        <v>7.8718367549387498E-7</v>
      </c>
      <c r="BW220" s="10">
        <f>3/24000000*OO[[#This Row],[131 (05JUL1985 06:00:00)-Water Temperature (C)]]*OO[[#This Row],[73]]</f>
        <v>7.4906355844124985E-7</v>
      </c>
      <c r="BX220" s="10">
        <f>3/24000000*OO[[#This Row],[132 (05JUL1985 09:00:00)-Water Temperature (C)]]*OO[[#This Row],[74]]</f>
        <v>7.1660727680924996E-7</v>
      </c>
      <c r="BY220" s="10">
        <f>3/24000000*OO[[#This Row],[133 (05JUL1985 12:00:00)-Water Temperature (C)]]*OO[[#This Row],[75]]</f>
        <v>6.8875859524725E-7</v>
      </c>
      <c r="BZ220" s="10">
        <f>3/24000000*OO[[#This Row],[134 (05JUL1985 15:00:00)-Water Temperature (C)]]*OO[[#This Row],[76]]</f>
        <v>6.5971179550337487E-7</v>
      </c>
      <c r="CA220" s="10">
        <f>3/24000000*OO[[#This Row],[135 (05JUL1985 18:00:00)-Water Temperature (C)]]*OO[[#This Row],[77]]</f>
        <v>6.290792297854999E-7</v>
      </c>
      <c r="CB220" s="10">
        <f>3/24000000*OO[[#This Row],[136 (05JUL1985 21:00:00)-Water Temperature (C)]]*OO[[#This Row],[78]]</f>
        <v>5.9886661376024999E-7</v>
      </c>
      <c r="CC220" s="10">
        <f>3/24000000*OO[[#This Row],[137 (06JUL1985 00:00:00)-Water Temperature (C)]]*OO[[#This Row],[79]]</f>
        <v>5.6982775320300004E-7</v>
      </c>
      <c r="CD220" s="10">
        <f>3/24000000*OO[[#This Row],[138 (06JUL1985 03:00:00)-Water Temperature (C)]]*OO[[#This Row],[80]]</f>
        <v>5.5435990026824989E-7</v>
      </c>
      <c r="CE220" s="10">
        <f>3/24000000*OO[[#This Row],[139 (06JUL1985 06:00:00)-Water Temperature (C)]]*OO[[#This Row],[81]]</f>
        <v>5.350513684742501E-7</v>
      </c>
      <c r="CF220" s="10">
        <f>3/24000000*OO[[#This Row],[140 (06JUL1985 09:00:00)-Water Temperature (C)]]*OO[[#This Row],[82]]</f>
        <v>5.1737186375437497E-7</v>
      </c>
      <c r="CG220" s="10">
        <f>3/24000000*OO[[#This Row],[141 (06JUL1985 12:00:00)-Water Temperature (C)]]*OO[[#This Row],[83]]</f>
        <v>5.0578630765500007E-7</v>
      </c>
      <c r="CH220" s="10">
        <f>3/24000000*OO[[#This Row],[142 (06JUL1985 15:00:00)-Water Temperature (C)]]*OO[[#This Row],[84]]</f>
        <v>4.9029782446387498E-7</v>
      </c>
      <c r="CI220" s="10">
        <f>3/24000000*OO[[#This Row],[143 (06JUL1985 18:00:00)-Water Temperature (C)]]*OO[[#This Row],[85]]</f>
        <v>4.7036206202749998E-7</v>
      </c>
      <c r="CJ220" s="10">
        <f>3/24000000*OO[[#This Row],[144 (06JUL1985 21:00:00)-Water Temperature (C)]]*OO[[#This Row],[86]]</f>
        <v>4.5142235768699992E-7</v>
      </c>
      <c r="CK220" s="10">
        <f>3/24000000*OO[[#This Row],[145 (07JUL1985 00:00:00)-Water Temperature (C)]]*OO[[#This Row],[87]]</f>
        <v>4.3619488188499994E-7</v>
      </c>
      <c r="CL220" s="10">
        <f>3/24000000*OO[[#This Row],[146 (07JUL1985 03:00:00)-Water Temperature (C)]]*OO[[#This Row],[88]]</f>
        <v>4.3006822456325002E-7</v>
      </c>
      <c r="CM220" s="10">
        <f>3/24000000*OO[[#This Row],[147 (07JUL1985 06:00:00)-Water Temperature (C)]]*OO[[#This Row],[89]]</f>
        <v>4.2318040361549992E-7</v>
      </c>
      <c r="CN220" s="10">
        <f>3/24000000*OO[[#This Row],[148 (07JUL1985 09:00:00)-Water Temperature (C)]]*OO[[#This Row],[90]]</f>
        <v>4.1401702569499991E-7</v>
      </c>
      <c r="CO220" s="10">
        <f>3/24000000*OO[[#This Row],[149 (07JUL1985 12:00:00)-Water Temperature (C)]]*OO[[#This Row],[91]]</f>
        <v>4.0549794372324996E-7</v>
      </c>
      <c r="CP220" s="10">
        <f>3/24000000*OO[[#This Row],[150 (07JUL1985 15:00:00)-Water Temperature (C)]]*OO[[#This Row],[92]]</f>
        <v>3.9330462238675E-7</v>
      </c>
      <c r="CQ220" s="10">
        <f>3/24000000*OO[[#This Row],[151 (07JUL1985 18:00:00)-Water Temperature (C)]]*OO[[#This Row],[93]]</f>
        <v>3.8047913700299995E-7</v>
      </c>
      <c r="CR220" s="10">
        <f>3/24000000*OO[[#This Row],[152 (07JUL1985 21:00:00)-Water Temperature (C)]]*OO[[#This Row],[94]]</f>
        <v>3.6703771742849995E-7</v>
      </c>
      <c r="CS220" s="10">
        <f>3/24000000*OO[[#This Row],[153 (08JUL1985 00:00:00)-Water Temperature (C)]]*OO[[#This Row],[95]]</f>
        <v>3.511486189575E-7</v>
      </c>
      <c r="CT220" s="10">
        <f>3/24000000*OO[[#This Row],[154 (08JUL1985 03:00:00)-Water Temperature (C)]]*OO[[#This Row],[96]]</f>
        <v>3.3561797829650003E-7</v>
      </c>
      <c r="CU220" s="10">
        <f>3/24000000*OO[[#This Row],[155 (08JUL1985 06:00:00)-Water Temperature (C)]]*OO[[#This Row],[97]]</f>
        <v>3.2354712264912497E-7</v>
      </c>
      <c r="CV220" s="10">
        <f>3/24000000*OO[[#This Row],[156 (08JUL1985 09:00:00)-Water Temperature (C)]]*OO[[#This Row],[98]]</f>
        <v>3.0958623556874997E-7</v>
      </c>
      <c r="CW220" s="10">
        <f>3/24000000*OO[[#This Row],[157 (08JUL1985 12:00:00)-Water Temperature (C)]]*OO[[#This Row],[99]]</f>
        <v>2.9780524847562495E-7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4.1211742069555097E-41</v>
      </c>
      <c r="L221" s="10">
        <f>3/24*OO[[#This Row],[68 (27JUN1985 09:00:00)-Water Temperature (C)]]*OO[[#This Row],[10]]/SUM(OO[10])</f>
        <v>2.0664304566914123E-29</v>
      </c>
      <c r="M221" s="10">
        <f>3/24*OO[[#This Row],[69 (27JUN1985 12:00:00)-Water Temperature (C)]]*OO[[#This Row],[11]]/SUM(OO[11])</f>
        <v>1.0287041407395584E-17</v>
      </c>
      <c r="N221" s="10">
        <f>3/24*OO[[#This Row],[70 (27JUN1985 15:00:00)-Water Temperature (C)]]*OO[[#This Row],[12]]/SUM(OO[12])</f>
        <v>9.6302204964826968E-11</v>
      </c>
      <c r="O221" s="10">
        <f>3/24*OO[[#This Row],[71 (27JUN1985 18:00:00)-Water Temperature (C)]]*OO[[#This Row],[13]]/SUM(OO[13])</f>
        <v>2.8279519097056115E-7</v>
      </c>
      <c r="P221" s="10">
        <f>3/24*OO[[#This Row],[72 (27JUN1985 21:00:00)-Water Temperature (C)]]*OO[[#This Row],[14]]/SUM(OO[14])</f>
        <v>4.8115167449155571E-5</v>
      </c>
      <c r="Q221" s="10">
        <f>3/24*OO[[#This Row],[73 (28JUN1985 00:00:00)-Water Temperature (C)]]*OO[[#This Row],[15]]/SUM(OO[15])</f>
        <v>1.5395400948077979E-3</v>
      </c>
      <c r="R221" s="10">
        <f>3/24*OO[[#This Row],[74 (28JUN1985 03:00:00)-Water Temperature (C)]]*OO[[#This Row],[16]]/SUM(OO[16])</f>
        <v>1.4614905861436716E-2</v>
      </c>
      <c r="S221" s="10">
        <f>3/24*OO[[#This Row],[75 (28JUN1985 06:00:00)-Water Temperature (C)]]*OO[[#This Row],[17]]/SUM(OO[17])</f>
        <v>5.3555812898424947E-2</v>
      </c>
      <c r="T221" s="10">
        <f>3/24*OO[[#This Row],[76 (28JUN1985 09:00:00)-Water Temperature (C)]]*OO[[#This Row],[18]]/SUM(OO[18])</f>
        <v>8.9994506923004189E-2</v>
      </c>
      <c r="U221" s="10">
        <f>3/24*OO[[#This Row],[77 (28JUN1985 12:00:00)-Water Temperature (C)]]*OO[[#This Row],[19]]/SUM(OO[19])</f>
        <v>7.9097710000405122E-2</v>
      </c>
      <c r="V221" s="10">
        <f>3/24000000*OO[[#This Row],[78 (28JUN1985 15:00:00)-Water Temperature (C)]]*OO[[#This Row],[20]]</f>
        <v>4.0170586864199997E-2</v>
      </c>
      <c r="W221" s="10">
        <f>3/24000000*OO[[#This Row],[79 (28JUN1985 18:00:00)-Water Temperature (C)]]*OO[[#This Row],[21]]</f>
        <v>1.3148975280359998E-2</v>
      </c>
      <c r="X221" s="10">
        <f>3/24000000*OO[[#This Row],[80 (28JUN1985 21:00:00)-Water Temperature (C)]]*OO[[#This Row],[22]]</f>
        <v>3.0586491655199997E-3</v>
      </c>
      <c r="Y221" s="10">
        <f>3/24000000*OO[[#This Row],[81 (29JUN1985 00:00:00)-Water Temperature (C)]]*OO[[#This Row],[23]]</f>
        <v>5.8279215797749995E-4</v>
      </c>
      <c r="Z221" s="10">
        <f>3/24000000*OO[[#This Row],[82 (29JUN1985 03:00:00)-Water Temperature (C)]]*OO[[#This Row],[24]]</f>
        <v>1.3859337112083746E-4</v>
      </c>
      <c r="AA221" s="10">
        <f>3/24000000*OO[[#This Row],[83 (29JUN1985 06:00:00)-Water Temperature (C)]]*OO[[#This Row],[25]]</f>
        <v>7.7276130277500007E-5</v>
      </c>
      <c r="AB221" s="10">
        <f>3/24000000*OO[[#This Row],[84 (29JUN1985 09:00:00)-Water Temperature (C)]]*OO[[#This Row],[26]]</f>
        <v>7.4026267441875001E-5</v>
      </c>
      <c r="AC221" s="10">
        <f>3/24000000*OO[[#This Row],[85 (29JUN1985 12:00:00)-Water Temperature (C)]]*OO[[#This Row],[27]]</f>
        <v>7.6455783955999996E-5</v>
      </c>
      <c r="AD221" s="10">
        <f>3/24000000*OO[[#This Row],[86 (29JUN1985 15:00:00)-Water Temperature (C)]]*OO[[#This Row],[28]]</f>
        <v>7.5400432026499986E-5</v>
      </c>
      <c r="AE221" s="10">
        <f>3/24000000*OO[[#This Row],[88 (29JUN1985 21:00:00)-Water Temperature (C)]]*OO[[#This Row],[30]]</f>
        <v>6.4749248675099989E-5</v>
      </c>
      <c r="AF221" s="10">
        <f>3/24000000*OO[[#This Row],[88 (29JUN1985 21:00:00)-Water Temperature (C)]]*OO[[#This Row],[30]]</f>
        <v>6.4749248675099989E-5</v>
      </c>
      <c r="AG221" s="10">
        <f>3/24000000*OO[[#This Row],[89 (30JUN1985 00:00:00)-Water Temperature (C)]]*OO[[#This Row],[31]]</f>
        <v>5.7946397210999996E-5</v>
      </c>
      <c r="AH221" s="10">
        <f>3/24000000*OO[[#This Row],[90 (30JUN1985 03:00:00)-Water Temperature (C)]]*OO[[#This Row],[32]]</f>
        <v>5.2216134432012501E-5</v>
      </c>
      <c r="AI221" s="10">
        <f>3/24000000*OO[[#This Row],[91 (30JUN1985 06:00:00)-Water Temperature (C)]]*OO[[#This Row],[33]]</f>
        <v>4.7539284911125E-5</v>
      </c>
      <c r="AJ221" s="10">
        <f>3/24000000*OO[[#This Row],[92 (30JUN1985 09:00:00)-Water Temperature (C)]]*OO[[#This Row],[34]]</f>
        <v>4.3702018308399999E-5</v>
      </c>
      <c r="AK221" s="10">
        <f>3/24000000*OO[[#This Row],[93 (30JUN1985 12:00:00)-Water Temperature (C)]]*OO[[#This Row],[35]]</f>
        <v>4.0151885119624996E-5</v>
      </c>
      <c r="AL221" s="10">
        <f>3/24000000*OO[[#This Row],[94 (30JUN1985 15:00:00)-Water Temperature (C)]]*OO[[#This Row],[36]]</f>
        <v>3.6360596536175001E-5</v>
      </c>
      <c r="AM221" s="10">
        <f>3/24000000*OO[[#This Row],[95 (30JUN1985 18:00:00)-Water Temperature (C)]]*OO[[#This Row],[37]]</f>
        <v>3.2572163942999996E-5</v>
      </c>
      <c r="AN221" s="10">
        <f>3/24000000*OO[[#This Row],[96 (30JUN1985 21:00:00)-Water Temperature (C)]]*OO[[#This Row],[38]]</f>
        <v>2.9029919715937495E-5</v>
      </c>
      <c r="AO221" s="10">
        <f>3/24000000*OO[[#This Row],[97 (01JUL1985 00:00:00)-Water Temperature (C)]]*OO[[#This Row],[39]]</f>
        <v>2.5857943092389996E-5</v>
      </c>
      <c r="AP221" s="10">
        <f>3/24000000*OO[[#This Row],[98 (01JUL1985 03:00:00)-Water Temperature (C)]]*OO[[#This Row],[40]]</f>
        <v>2.3594928877500001E-5</v>
      </c>
      <c r="AQ221" s="10">
        <f>3/24000000*OO[[#This Row],[99 (01JUL1985 06:00:00)-Water Temperature (C)]]*OO[[#This Row],[41]]</f>
        <v>2.141934207625625E-5</v>
      </c>
      <c r="AR221" s="10">
        <f>3/24000000*OO[[#This Row],[100 (01JUL1985 09:00:00)-Water Temperature (C)]]*OO[[#This Row],[42]]</f>
        <v>1.9472305703759998E-5</v>
      </c>
      <c r="AS221" s="10">
        <f>3/24000000*OO[[#This Row],[101 (01JUL1985 12:00:00)-Water Temperature (C)]]*OO[[#This Row],[43]]</f>
        <v>1.7689254045974998E-5</v>
      </c>
      <c r="AT221" s="10">
        <f>3/24000000*OO[[#This Row],[102 (01JUL1985 15:00:00)-Water Temperature (C)]]*OO[[#This Row],[44]]</f>
        <v>1.6041716793506248E-5</v>
      </c>
      <c r="AU221" s="10">
        <f>3/24000000*OO[[#This Row],[103 (01JUL1985 18:00:00)-Water Temperature (C)]]*OO[[#This Row],[45]]</f>
        <v>1.4495312760521248E-5</v>
      </c>
      <c r="AV221" s="10">
        <f>3/24000000*OO[[#This Row],[104 (01JUL1985 21:00:00)-Water Temperature (C)]]*OO[[#This Row],[46]]</f>
        <v>1.3024224404479998E-5</v>
      </c>
      <c r="AW221" s="10">
        <f>3/24000000*OO[[#This Row],[105 (02JUL1985 00:00:00)-Water Temperature (C)]]*OO[[#This Row],[47]]</f>
        <v>1.1647708533708749E-5</v>
      </c>
      <c r="AX221" s="10">
        <f>3/24000000*OO[[#This Row],[106 (02JUL1985 03:00:00)-Water Temperature (C)]]*OO[[#This Row],[48]]</f>
        <v>1.058529049864E-5</v>
      </c>
      <c r="AY221" s="10">
        <f>3/24000000*OO[[#This Row],[107 (02JUL1985 06:00:00)-Water Temperature (C)]]*OO[[#This Row],[49]]</f>
        <v>9.5266091188124992E-6</v>
      </c>
      <c r="AZ221" s="10">
        <f>3/24000000*OO[[#This Row],[108 (02JUL1985 09:00:00)-Water Temperature (C)]]*OO[[#This Row],[50]]</f>
        <v>8.5339632948599993E-6</v>
      </c>
      <c r="BA221" s="10">
        <f>3/24000000*OO[[#This Row],[109 (02JUL1985 12:00:00)-Water Temperature (C)]]*OO[[#This Row],[51]]</f>
        <v>7.6223736981274998E-6</v>
      </c>
      <c r="BB221" s="10">
        <f>3/24000000*OO[[#This Row],[110 (02JUL1985 15:00:00)-Water Temperature (C)]]*OO[[#This Row],[52]]</f>
        <v>6.6377037954712496E-6</v>
      </c>
      <c r="BC221" s="10">
        <f>3/24000000*OO[[#This Row],[111 (02JUL1985 18:00:00)-Water Temperature (C)]]*OO[[#This Row],[53]]</f>
        <v>5.5613519241062504E-6</v>
      </c>
      <c r="BD221" s="10">
        <f>3/24000000*OO[[#This Row],[112 (02JUL1985 21:00:00)-Water Temperature (C)]]*OO[[#This Row],[54]]</f>
        <v>4.4780392045512504E-6</v>
      </c>
      <c r="BE221" s="10">
        <f>3/24000000*OO[[#This Row],[113 (03JUL1985 00:00:00)-Water Temperature (C)]]*OO[[#This Row],[55]]</f>
        <v>3.4682558631699999E-6</v>
      </c>
      <c r="BF221" s="10">
        <f>3/24000000*OO[[#This Row],[114 (03JUL1985 03:00:00)-Water Temperature (C)]]*OO[[#This Row],[56]]</f>
        <v>2.6921849104522503E-6</v>
      </c>
      <c r="BG221" s="10">
        <f>3/24000000*OO[[#This Row],[115 (03JUL1985 06:00:00)-Water Temperature (C)]]*OO[[#This Row],[57]]</f>
        <v>2.1292054064499996E-6</v>
      </c>
      <c r="BH221" s="10">
        <f>3/24000000*OO[[#This Row],[116 (03JUL1985 09:00:00)-Water Temperature (C)]]*OO[[#This Row],[58]]</f>
        <v>1.7519806704768748E-6</v>
      </c>
      <c r="BI221" s="10">
        <f>3/24000000*OO[[#This Row],[117 (03JUL1985 12:00:00)-Water Temperature (C)]]*OO[[#This Row],[59]]</f>
        <v>1.5165656497143751E-6</v>
      </c>
      <c r="BJ221" s="10">
        <f>3/24000000*OO[[#This Row],[118 (03JUL1985 15:00:00)-Water Temperature (C)]]*OO[[#This Row],[60]]</f>
        <v>1.353746923509375E-6</v>
      </c>
      <c r="BK221" s="10">
        <f>3/24000000*OO[[#This Row],[119 (03JUL1985 18:00:00)-Water Temperature (C)]]*OO[[#This Row],[61]]</f>
        <v>1.2367128372453749E-6</v>
      </c>
      <c r="BL221" s="10">
        <f>3/24000000*OO[[#This Row],[120 (03JUL1985 21:00:00)-Water Temperature (C)]]*OO[[#This Row],[62]]</f>
        <v>1.1461892646847501E-6</v>
      </c>
      <c r="BM221" s="10">
        <f>3/24000000*OO[[#This Row],[121 (04JUL1985 00:00:00)-Water Temperature (C)]]*OO[[#This Row],[63]]</f>
        <v>1.0649533363454998E-6</v>
      </c>
      <c r="BN221" s="10">
        <f>3/24000000*OO[[#This Row],[122 (04JUL1985 03:00:00)-Water Temperature (C)]]*OO[[#This Row],[64]]</f>
        <v>1.0027670902859998E-6</v>
      </c>
      <c r="BO221" s="10">
        <f>3/24000000*OO[[#This Row],[123 (04JUL1985 06:00:00)-Water Temperature (C)]]*OO[[#This Row],[65]]</f>
        <v>9.3735894637124995E-7</v>
      </c>
      <c r="BP221" s="10">
        <f>3/24000000*OO[[#This Row],[124 (04JUL1985 09:00:00)-Water Temperature (C)]]*OO[[#This Row],[66]]</f>
        <v>8.8524541130874996E-7</v>
      </c>
      <c r="BQ221" s="10">
        <f>3/24000000*OO[[#This Row],[125 (04JUL1985 12:00:00)-Water Temperature (C)]]*OO[[#This Row],[67]]</f>
        <v>8.3693176490549994E-7</v>
      </c>
      <c r="BR221" s="10">
        <f>3/24000000*OO[[#This Row],[126 (04JUL1985 15:00:00)-Water Temperature (C)]]*OO[[#This Row],[68]]</f>
        <v>7.9962933454949996E-7</v>
      </c>
      <c r="BS221" s="10">
        <f>3/24000000*OO[[#This Row],[127 (04JUL1985 18:00:00)-Water Temperature (C)]]*OO[[#This Row],[69]]</f>
        <v>7.7198375694949993E-7</v>
      </c>
      <c r="BT221" s="10">
        <f>3/24000000*OO[[#This Row],[128 (04JUL1985 21:00:00)-Water Temperature (C)]]*OO[[#This Row],[70]]</f>
        <v>7.4364420830124994E-7</v>
      </c>
      <c r="BU221" s="10">
        <f>3/24000000*OO[[#This Row],[129 (05JUL1985 00:00:00)-Water Temperature (C)]]*OO[[#This Row],[71]]</f>
        <v>7.0941142456874999E-7</v>
      </c>
      <c r="BV221" s="10">
        <f>3/24000000*OO[[#This Row],[130 (05JUL1985 03:00:00)-Water Temperature (C)]]*OO[[#This Row],[72]]</f>
        <v>6.8410993795337496E-7</v>
      </c>
      <c r="BW221" s="10">
        <f>3/24000000*OO[[#This Row],[131 (05JUL1985 06:00:00)-Water Temperature (C)]]*OO[[#This Row],[73]]</f>
        <v>6.5108988152212491E-7</v>
      </c>
      <c r="BX221" s="10">
        <f>3/24000000*OO[[#This Row],[132 (05JUL1985 09:00:00)-Water Temperature (C)]]*OO[[#This Row],[74]]</f>
        <v>6.220602259327499E-7</v>
      </c>
      <c r="BY221" s="10">
        <f>3/24000000*OO[[#This Row],[133 (05JUL1985 12:00:00)-Water Temperature (C)]]*OO[[#This Row],[75]]</f>
        <v>5.9762690784000002E-7</v>
      </c>
      <c r="BZ221" s="10">
        <f>3/24000000*OO[[#This Row],[134 (05JUL1985 15:00:00)-Water Temperature (C)]]*OO[[#This Row],[76]]</f>
        <v>5.7199542047000005E-7</v>
      </c>
      <c r="CA221" s="10">
        <f>3/24000000*OO[[#This Row],[135 (05JUL1985 18:00:00)-Water Temperature (C)]]*OO[[#This Row],[77]]</f>
        <v>5.4531914165362491E-7</v>
      </c>
      <c r="CB221" s="10">
        <f>3/24000000*OO[[#This Row],[136 (05JUL1985 21:00:00)-Water Temperature (C)]]*OO[[#This Row],[78]]</f>
        <v>5.1945820225499997E-7</v>
      </c>
      <c r="CC221" s="10">
        <f>3/24000000*OO[[#This Row],[137 (06JUL1985 00:00:00)-Water Temperature (C)]]*OO[[#This Row],[79]]</f>
        <v>4.9465753452374992E-7</v>
      </c>
      <c r="CD221" s="10">
        <f>3/24000000*OO[[#This Row],[138 (06JUL1985 03:00:00)-Water Temperature (C)]]*OO[[#This Row],[80]]</f>
        <v>4.8156078889974998E-7</v>
      </c>
      <c r="CE221" s="10">
        <f>3/24000000*OO[[#This Row],[139 (06JUL1985 06:00:00)-Water Temperature (C)]]*OO[[#This Row],[81]]</f>
        <v>4.6491349140500003E-7</v>
      </c>
      <c r="CF221" s="10">
        <f>3/24000000*OO[[#This Row],[140 (06JUL1985 09:00:00)-Water Temperature (C)]]*OO[[#This Row],[82]]</f>
        <v>4.4921854504624997E-7</v>
      </c>
      <c r="CG221" s="10">
        <f>3/24000000*OO[[#This Row],[141 (06JUL1985 12:00:00)-Water Temperature (C)]]*OO[[#This Row],[83]]</f>
        <v>4.3889838700125003E-7</v>
      </c>
      <c r="CH221" s="10">
        <f>3/24000000*OO[[#This Row],[142 (06JUL1985 15:00:00)-Water Temperature (C)]]*OO[[#This Row],[84]]</f>
        <v>4.2511140042900003E-7</v>
      </c>
      <c r="CI221" s="10">
        <f>3/24000000*OO[[#This Row],[143 (06JUL1985 18:00:00)-Water Temperature (C)]]*OO[[#This Row],[85]]</f>
        <v>4.0737768546749999E-7</v>
      </c>
      <c r="CJ221" s="10">
        <f>3/24000000*OO[[#This Row],[144 (06JUL1985 21:00:00)-Water Temperature (C)]]*OO[[#This Row],[86]]</f>
        <v>3.9105994479074995E-7</v>
      </c>
      <c r="CK221" s="10">
        <f>3/24000000*OO[[#This Row],[145 (07JUL1985 00:00:00)-Water Temperature (C)]]*OO[[#This Row],[87]]</f>
        <v>3.7797850232662498E-7</v>
      </c>
      <c r="CL221" s="10">
        <f>3/24000000*OO[[#This Row],[146 (07JUL1985 03:00:00)-Water Temperature (C)]]*OO[[#This Row],[88]]</f>
        <v>3.7287165758150003E-7</v>
      </c>
      <c r="CM221" s="10">
        <f>3/24000000*OO[[#This Row],[147 (07JUL1985 06:00:00)-Water Temperature (C)]]*OO[[#This Row],[89]]</f>
        <v>3.6686667612750002E-7</v>
      </c>
      <c r="CN221" s="10">
        <f>3/24000000*OO[[#This Row],[148 (07JUL1985 09:00:00)-Water Temperature (C)]]*OO[[#This Row],[90]]</f>
        <v>3.5879817065450002E-7</v>
      </c>
      <c r="CO221" s="10">
        <f>3/24000000*OO[[#This Row],[149 (07JUL1985 12:00:00)-Water Temperature (C)]]*OO[[#This Row],[91]]</f>
        <v>3.5118293340899997E-7</v>
      </c>
      <c r="CP221" s="10">
        <f>3/24000000*OO[[#This Row],[150 (07JUL1985 15:00:00)-Water Temperature (C)]]*OO[[#This Row],[92]]</f>
        <v>3.4039908726423751E-7</v>
      </c>
      <c r="CQ221" s="10">
        <f>3/24000000*OO[[#This Row],[151 (07JUL1985 18:00:00)-Water Temperature (C)]]*OO[[#This Row],[93]]</f>
        <v>3.2915814922639997E-7</v>
      </c>
      <c r="CR221" s="10">
        <f>3/24000000*OO[[#This Row],[152 (07JUL1985 21:00:00)-Water Temperature (C)]]*OO[[#This Row],[94]]</f>
        <v>3.1781192819706244E-7</v>
      </c>
      <c r="CS221" s="10">
        <f>3/24000000*OO[[#This Row],[153 (08JUL1985 00:00:00)-Water Temperature (C)]]*OO[[#This Row],[95]]</f>
        <v>3.0444481972905E-7</v>
      </c>
      <c r="CT221" s="10">
        <f>3/24000000*OO[[#This Row],[154 (08JUL1985 03:00:00)-Water Temperature (C)]]*OO[[#This Row],[96]]</f>
        <v>2.9125188826369992E-7</v>
      </c>
      <c r="CU221" s="10">
        <f>3/24000000*OO[[#This Row],[155 (08JUL1985 06:00:00)-Water Temperature (C)]]*OO[[#This Row],[97]]</f>
        <v>2.8081541780797498E-7</v>
      </c>
      <c r="CV221" s="10">
        <f>3/24000000*OO[[#This Row],[156 (08JUL1985 09:00:00)-Water Temperature (C)]]*OO[[#This Row],[98]]</f>
        <v>2.6852217697882495E-7</v>
      </c>
      <c r="CW221" s="10">
        <f>3/24000000*OO[[#This Row],[157 (08JUL1985 12:00:00)-Water Temperature (C)]]*OO[[#This Row],[99]]</f>
        <v>2.5809397075392497E-7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4.7542235988919847E-42</v>
      </c>
      <c r="L222" s="10">
        <f>3/24*OO[[#This Row],[68 (27JUN1985 09:00:00)-Water Temperature (C)]]*OO[[#This Row],[10]]/SUM(OO[10])</f>
        <v>2.4703368360486659E-30</v>
      </c>
      <c r="M222" s="10">
        <f>3/24*OO[[#This Row],[69 (27JUN1985 12:00:00)-Water Temperature (C)]]*OO[[#This Row],[11]]/SUM(OO[11])</f>
        <v>1.3697569335977235E-18</v>
      </c>
      <c r="N222" s="10">
        <f>3/24*OO[[#This Row],[70 (27JUN1985 15:00:00)-Water Temperature (C)]]*OO[[#This Row],[12]]/SUM(OO[12])</f>
        <v>3.4515199211813246E-11</v>
      </c>
      <c r="O222" s="10">
        <f>3/24*OO[[#This Row],[71 (27JUN1985 18:00:00)-Water Temperature (C)]]*OO[[#This Row],[13]]/SUM(OO[13])</f>
        <v>1.3902348263979153E-7</v>
      </c>
      <c r="P222" s="10">
        <f>3/24*OO[[#This Row],[72 (27JUN1985 21:00:00)-Water Temperature (C)]]*OO[[#This Row],[14]]/SUM(OO[14])</f>
        <v>2.7356008280573469E-5</v>
      </c>
      <c r="Q222" s="10">
        <f>3/24*OO[[#This Row],[73 (28JUN1985 00:00:00)-Water Temperature (C)]]*OO[[#This Row],[15]]/SUM(OO[15])</f>
        <v>9.7321323274139702E-4</v>
      </c>
      <c r="R222" s="10">
        <f>3/24*OO[[#This Row],[74 (28JUN1985 03:00:00)-Water Temperature (C)]]*OO[[#This Row],[16]]/SUM(OO[16])</f>
        <v>1.0056664451549065E-2</v>
      </c>
      <c r="S222" s="10">
        <f>3/24*OO[[#This Row],[75 (28JUN1985 06:00:00)-Water Temperature (C)]]*OO[[#This Row],[17]]/SUM(OO[17])</f>
        <v>3.9586201566674514E-2</v>
      </c>
      <c r="T222" s="10">
        <f>3/24*OO[[#This Row],[76 (28JUN1985 09:00:00)-Water Temperature (C)]]*OO[[#This Row],[18]]/SUM(OO[18])</f>
        <v>7.073746365238455E-2</v>
      </c>
      <c r="U222" s="10">
        <f>3/24*OO[[#This Row],[77 (28JUN1985 12:00:00)-Water Temperature (C)]]*OO[[#This Row],[19]]/SUM(OO[19])</f>
        <v>6.5538452781117681E-2</v>
      </c>
      <c r="V222" s="10">
        <f>3/24000000*OO[[#This Row],[78 (28JUN1985 15:00:00)-Water Temperature (C)]]*OO[[#This Row],[20]]</f>
        <v>3.4833864879000004E-2</v>
      </c>
      <c r="W222" s="10">
        <f>3/24000000*OO[[#This Row],[79 (28JUN1985 18:00:00)-Water Temperature (C)]]*OO[[#This Row],[21]]</f>
        <v>1.1850146212349998E-2</v>
      </c>
      <c r="X222" s="10">
        <f>3/24000000*OO[[#This Row],[80 (28JUN1985 21:00:00)-Water Temperature (C)]]*OO[[#This Row],[22]]</f>
        <v>2.8404578921600002E-3</v>
      </c>
      <c r="Y222" s="10">
        <f>3/24000000*OO[[#This Row],[81 (29JUN1985 00:00:00)-Water Temperature (C)]]*OO[[#This Row],[23]]</f>
        <v>5.471247247374999E-4</v>
      </c>
      <c r="Z222" s="10">
        <f>3/24000000*OO[[#This Row],[82 (29JUN1985 03:00:00)-Water Temperature (C)]]*OO[[#This Row],[24]]</f>
        <v>1.235206567447875E-4</v>
      </c>
      <c r="AA222" s="10">
        <f>3/24000000*OO[[#This Row],[83 (29JUN1985 06:00:00)-Water Temperature (C)]]*OO[[#This Row],[25]]</f>
        <v>6.2965427959912494E-5</v>
      </c>
      <c r="AB222" s="10">
        <f>3/24000000*OO[[#This Row],[84 (29JUN1985 09:00:00)-Water Temperature (C)]]*OO[[#This Row],[26]]</f>
        <v>5.8691933726737494E-5</v>
      </c>
      <c r="AC222" s="10">
        <f>3/24000000*OO[[#This Row],[85 (29JUN1985 12:00:00)-Water Temperature (C)]]*OO[[#This Row],[27]]</f>
        <v>6.0544268049262496E-5</v>
      </c>
      <c r="AD222" s="10">
        <f>3/24000000*OO[[#This Row],[86 (29JUN1985 15:00:00)-Water Temperature (C)]]*OO[[#This Row],[28]]</f>
        <v>5.9880355446000001E-5</v>
      </c>
      <c r="AE222" s="10">
        <f>3/24000000*OO[[#This Row],[88 (29JUN1985 21:00:00)-Water Temperature (C)]]*OO[[#This Row],[30]]</f>
        <v>5.16183903191875E-5</v>
      </c>
      <c r="AF222" s="10">
        <f>3/24000000*OO[[#This Row],[88 (29JUN1985 21:00:00)-Water Temperature (C)]]*OO[[#This Row],[30]]</f>
        <v>5.16183903191875E-5</v>
      </c>
      <c r="AG222" s="10">
        <f>3/24000000*OO[[#This Row],[89 (30JUN1985 00:00:00)-Water Temperature (C)]]*OO[[#This Row],[31]]</f>
        <v>4.6191366849599992E-5</v>
      </c>
      <c r="AH222" s="10">
        <f>3/24000000*OO[[#This Row],[90 (30JUN1985 03:00:00)-Water Temperature (C)]]*OO[[#This Row],[32]]</f>
        <v>4.1576174674999999E-5</v>
      </c>
      <c r="AI222" s="10">
        <f>3/24000000*OO[[#This Row],[91 (30JUN1985 06:00:00)-Water Temperature (C)]]*OO[[#This Row],[33]]</f>
        <v>3.7774884405737502E-5</v>
      </c>
      <c r="AJ222" s="10">
        <f>3/24000000*OO[[#This Row],[92 (30JUN1985 09:00:00)-Water Temperature (C)]]*OO[[#This Row],[34]]</f>
        <v>3.4663031588587503E-5</v>
      </c>
      <c r="AK222" s="10">
        <f>3/24000000*OO[[#This Row],[93 (30JUN1985 12:00:00)-Water Temperature (C)]]*OO[[#This Row],[35]]</f>
        <v>3.1792212616875003E-5</v>
      </c>
      <c r="AL222" s="10">
        <f>3/24000000*OO[[#This Row],[94 (30JUN1985 15:00:00)-Water Temperature (C)]]*OO[[#This Row],[36]]</f>
        <v>2.8749475976724999E-5</v>
      </c>
      <c r="AM222" s="10">
        <f>3/24000000*OO[[#This Row],[95 (30JUN1985 18:00:00)-Water Temperature (C)]]*OO[[#This Row],[37]]</f>
        <v>2.5731684318374998E-5</v>
      </c>
      <c r="AN222" s="10">
        <f>3/24000000*OO[[#This Row],[96 (30JUN1985 21:00:00)-Water Temperature (C)]]*OO[[#This Row],[38]]</f>
        <v>2.2921833783257504E-5</v>
      </c>
      <c r="AO222" s="10">
        <f>3/24000000*OO[[#This Row],[97 (01JUL1985 00:00:00)-Water Temperature (C)]]*OO[[#This Row],[39]]</f>
        <v>2.0406274092146248E-5</v>
      </c>
      <c r="AP222" s="10">
        <f>3/24000000*OO[[#This Row],[98 (01JUL1985 03:00:00)-Water Temperature (C)]]*OO[[#This Row],[40]]</f>
        <v>1.8595543865180001E-5</v>
      </c>
      <c r="AQ222" s="10">
        <f>3/24000000*OO[[#This Row],[99 (01JUL1985 06:00:00)-Water Temperature (C)]]*OO[[#This Row],[41]]</f>
        <v>1.6848272217462498E-5</v>
      </c>
      <c r="AR222" s="10">
        <f>3/24000000*OO[[#This Row],[100 (01JUL1985 09:00:00)-Water Temperature (C)]]*OO[[#This Row],[42]]</f>
        <v>1.527087025758E-5</v>
      </c>
      <c r="AS222" s="10">
        <f>3/24000000*OO[[#This Row],[101 (01JUL1985 12:00:00)-Water Temperature (C)]]*OO[[#This Row],[43]]</f>
        <v>1.3836524580239999E-5</v>
      </c>
      <c r="AT222" s="10">
        <f>3/24000000*OO[[#This Row],[102 (01JUL1985 15:00:00)-Water Temperature (C)]]*OO[[#This Row],[44]]</f>
        <v>1.2517318703382499E-5</v>
      </c>
      <c r="AU222" s="10">
        <f>3/24000000*OO[[#This Row],[103 (01JUL1985 18:00:00)-Water Temperature (C)]]*OO[[#This Row],[45]]</f>
        <v>1.12880110086675E-5</v>
      </c>
      <c r="AV222" s="10">
        <f>3/24000000*OO[[#This Row],[104 (01JUL1985 21:00:00)-Water Temperature (C)]]*OO[[#This Row],[46]]</f>
        <v>1.0134945710471251E-5</v>
      </c>
      <c r="AW222" s="10">
        <f>3/24000000*OO[[#This Row],[105 (02JUL1985 00:00:00)-Water Temperature (C)]]*OO[[#This Row],[47]]</f>
        <v>9.0657910107249999E-6</v>
      </c>
      <c r="AX222" s="10">
        <f>3/24000000*OO[[#This Row],[106 (02JUL1985 03:00:00)-Water Temperature (C)]]*OO[[#This Row],[48]]</f>
        <v>8.2410628332924999E-6</v>
      </c>
      <c r="AY222" s="10">
        <f>3/24000000*OO[[#This Row],[107 (02JUL1985 06:00:00)-Water Temperature (C)]]*OO[[#This Row],[49]]</f>
        <v>7.4124890738925002E-6</v>
      </c>
      <c r="AZ222" s="10">
        <f>3/24000000*OO[[#This Row],[108 (02JUL1985 09:00:00)-Water Temperature (C)]]*OO[[#This Row],[50]]</f>
        <v>6.632406305374999E-6</v>
      </c>
      <c r="BA222" s="10">
        <f>3/24000000*OO[[#This Row],[109 (02JUL1985 12:00:00)-Water Temperature (C)]]*OO[[#This Row],[51]]</f>
        <v>5.9212096206324997E-6</v>
      </c>
      <c r="BB222" s="10">
        <f>3/24000000*OO[[#This Row],[110 (02JUL1985 15:00:00)-Water Temperature (C)]]*OO[[#This Row],[52]]</f>
        <v>5.1626379451624993E-6</v>
      </c>
      <c r="BC222" s="10">
        <f>3/24000000*OO[[#This Row],[111 (02JUL1985 18:00:00)-Water Temperature (C)]]*OO[[#This Row],[53]]</f>
        <v>4.340289850715E-6</v>
      </c>
      <c r="BD222" s="10">
        <f>3/24000000*OO[[#This Row],[112 (02JUL1985 21:00:00)-Water Temperature (C)]]*OO[[#This Row],[54]]</f>
        <v>3.5132558335662497E-6</v>
      </c>
      <c r="BE222" s="10">
        <f>3/24000000*OO[[#This Row],[113 (03JUL1985 00:00:00)-Water Temperature (C)]]*OO[[#This Row],[55]]</f>
        <v>2.733184447119E-6</v>
      </c>
      <c r="BF222" s="10">
        <f>3/24000000*OO[[#This Row],[114 (03JUL1985 03:00:00)-Water Temperature (C)]]*OO[[#This Row],[56]]</f>
        <v>2.1239137551686249E-6</v>
      </c>
      <c r="BG222" s="10">
        <f>3/24000000*OO[[#This Row],[115 (03JUL1985 06:00:00)-Water Temperature (C)]]*OO[[#This Row],[57]]</f>
        <v>1.6744284971450001E-6</v>
      </c>
      <c r="BH222" s="10">
        <f>3/24000000*OO[[#This Row],[116 (03JUL1985 09:00:00)-Water Temperature (C)]]*OO[[#This Row],[58]]</f>
        <v>1.36950076752675E-6</v>
      </c>
      <c r="BI222" s="10">
        <f>3/24000000*OO[[#This Row],[117 (03JUL1985 12:00:00)-Water Temperature (C)]]*OO[[#This Row],[59]]</f>
        <v>1.1777863234945E-6</v>
      </c>
      <c r="BJ222" s="10">
        <f>3/24000000*OO[[#This Row],[118 (03JUL1985 15:00:00)-Water Temperature (C)]]*OO[[#This Row],[60]]</f>
        <v>1.045763942997E-6</v>
      </c>
      <c r="BK222" s="10">
        <f>3/24000000*OO[[#This Row],[119 (03JUL1985 18:00:00)-Water Temperature (C)]]*OO[[#This Row],[61]]</f>
        <v>9.5228949138400002E-7</v>
      </c>
      <c r="BL222" s="10">
        <f>3/24000000*OO[[#This Row],[120 (03JUL1985 21:00:00)-Water Temperature (C)]]*OO[[#This Row],[62]]</f>
        <v>8.8192929017812502E-7</v>
      </c>
      <c r="BM222" s="10">
        <f>3/24000000*OO[[#This Row],[121 (04JUL1985 00:00:00)-Water Temperature (C)]]*OO[[#This Row],[63]]</f>
        <v>8.1984098179912495E-7</v>
      </c>
      <c r="BN222" s="10">
        <f>3/24000000*OO[[#This Row],[122 (04JUL1985 03:00:00)-Water Temperature (C)]]*OO[[#This Row],[64]]</f>
        <v>7.7252125892337491E-7</v>
      </c>
      <c r="BO222" s="10">
        <f>3/24000000*OO[[#This Row],[123 (04JUL1985 06:00:00)-Water Temperature (C)]]*OO[[#This Row],[65]]</f>
        <v>7.2209430483199994E-7</v>
      </c>
      <c r="BP222" s="10">
        <f>3/24000000*OO[[#This Row],[124 (04JUL1985 09:00:00)-Water Temperature (C)]]*OO[[#This Row],[66]]</f>
        <v>6.8120390689474993E-7</v>
      </c>
      <c r="BQ222" s="10">
        <f>3/24000000*OO[[#This Row],[125 (04JUL1985 12:00:00)-Water Temperature (C)]]*OO[[#This Row],[67]]</f>
        <v>6.4320141416399996E-7</v>
      </c>
      <c r="BR222" s="10">
        <f>3/24000000*OO[[#This Row],[126 (04JUL1985 15:00:00)-Water Temperature (C)]]*OO[[#This Row],[68]]</f>
        <v>6.1377702517949998E-7</v>
      </c>
      <c r="BS222" s="10">
        <f>3/24000000*OO[[#This Row],[127 (04JUL1985 18:00:00)-Water Temperature (C)]]*OO[[#This Row],[69]]</f>
        <v>5.9238594846087496E-7</v>
      </c>
      <c r="BT222" s="10">
        <f>3/24000000*OO[[#This Row],[128 (04JUL1985 21:00:00)-Water Temperature (C)]]*OO[[#This Row],[70]]</f>
        <v>5.7091560551287503E-7</v>
      </c>
      <c r="BU222" s="10">
        <f>3/24000000*OO[[#This Row],[129 (05JUL1985 00:00:00)-Water Temperature (C)]]*OO[[#This Row],[71]]</f>
        <v>5.4531816144750001E-7</v>
      </c>
      <c r="BV222" s="10">
        <f>3/24000000*OO[[#This Row],[130 (05JUL1985 03:00:00)-Water Temperature (C)]]*OO[[#This Row],[72]]</f>
        <v>5.2628847236050003E-7</v>
      </c>
      <c r="BW222" s="10">
        <f>3/24000000*OO[[#This Row],[131 (05JUL1985 06:00:00)-Water Temperature (C)]]*OO[[#This Row],[73]]</f>
        <v>5.0088071344074996E-7</v>
      </c>
      <c r="BX222" s="10">
        <f>3/24000000*OO[[#This Row],[132 (05JUL1985 09:00:00)-Water Temperature (C)]]*OO[[#This Row],[74]]</f>
        <v>4.7801936874462494E-7</v>
      </c>
      <c r="BY222" s="10">
        <f>3/24000000*OO[[#This Row],[133 (05JUL1985 12:00:00)-Water Temperature (C)]]*OO[[#This Row],[75]]</f>
        <v>4.5904096932799994E-7</v>
      </c>
      <c r="BZ222" s="10">
        <f>3/24000000*OO[[#This Row],[134 (05JUL1985 15:00:00)-Water Temperature (C)]]*OO[[#This Row],[76]]</f>
        <v>4.3889921250499998E-7</v>
      </c>
      <c r="CA222" s="10">
        <f>3/24000000*OO[[#This Row],[135 (05JUL1985 18:00:00)-Water Temperature (C)]]*OO[[#This Row],[77]]</f>
        <v>4.1832650555149996E-7</v>
      </c>
      <c r="CB222" s="10">
        <f>3/24000000*OO[[#This Row],[136 (05JUL1985 21:00:00)-Water Temperature (C)]]*OO[[#This Row],[78]]</f>
        <v>3.9868468323249992E-7</v>
      </c>
      <c r="CC222" s="10">
        <f>3/24000000*OO[[#This Row],[137 (06JUL1985 00:00:00)-Water Temperature (C)]]*OO[[#This Row],[79]]</f>
        <v>3.8006032841999997E-7</v>
      </c>
      <c r="CD222" s="10">
        <f>3/24000000*OO[[#This Row],[138 (06JUL1985 03:00:00)-Water Temperature (C)]]*OO[[#This Row],[80]]</f>
        <v>3.7031189259262493E-7</v>
      </c>
      <c r="CE222" s="10">
        <f>3/24000000*OO[[#This Row],[139 (06JUL1985 06:00:00)-Water Temperature (C)]]*OO[[#This Row],[81]]</f>
        <v>3.5755739624150001E-7</v>
      </c>
      <c r="CF222" s="10">
        <f>3/24000000*OO[[#This Row],[140 (06JUL1985 09:00:00)-Water Temperature (C)]]*OO[[#This Row],[82]]</f>
        <v>3.4531946355599998E-7</v>
      </c>
      <c r="CG222" s="10">
        <f>3/24000000*OO[[#This Row],[141 (06JUL1985 12:00:00)-Water Temperature (C)]]*OO[[#This Row],[83]]</f>
        <v>3.372257966215E-7</v>
      </c>
      <c r="CH222" s="10">
        <f>3/24000000*OO[[#This Row],[142 (06JUL1985 15:00:00)-Water Temperature (C)]]*OO[[#This Row],[84]]</f>
        <v>3.2623716421700002E-7</v>
      </c>
      <c r="CI222" s="10">
        <f>3/24000000*OO[[#This Row],[143 (06JUL1985 18:00:00)-Water Temperature (C)]]*OO[[#This Row],[85]]</f>
        <v>3.1228235476620001E-7</v>
      </c>
      <c r="CJ222" s="10">
        <f>3/24000000*OO[[#This Row],[144 (06JUL1985 21:00:00)-Water Temperature (C)]]*OO[[#This Row],[86]]</f>
        <v>2.9979047656285E-7</v>
      </c>
      <c r="CK222" s="10">
        <f>3/24000000*OO[[#This Row],[145 (07JUL1985 00:00:00)-Water Temperature (C)]]*OO[[#This Row],[87]]</f>
        <v>2.8994789207999999E-7</v>
      </c>
      <c r="CL222" s="10">
        <f>3/24000000*OO[[#This Row],[146 (07JUL1985 03:00:00)-Water Temperature (C)]]*OO[[#This Row],[88]]</f>
        <v>2.8621728229526247E-7</v>
      </c>
      <c r="CM222" s="10">
        <f>3/24000000*OO[[#This Row],[147 (07JUL1985 06:00:00)-Water Temperature (C)]]*OO[[#This Row],[89]]</f>
        <v>2.8160400341450002E-7</v>
      </c>
      <c r="CN222" s="10">
        <f>3/24000000*OO[[#This Row],[148 (07JUL1985 09:00:00)-Water Temperature (C)]]*OO[[#This Row],[90]]</f>
        <v>2.7528750086418749E-7</v>
      </c>
      <c r="CO222" s="10">
        <f>3/24000000*OO[[#This Row],[149 (07JUL1985 12:00:00)-Water Temperature (C)]]*OO[[#This Row],[91]]</f>
        <v>2.6924586268612499E-7</v>
      </c>
      <c r="CP222" s="10">
        <f>3/24000000*OO[[#This Row],[150 (07JUL1985 15:00:00)-Water Temperature (C)]]*OO[[#This Row],[92]]</f>
        <v>2.6074916633486251E-7</v>
      </c>
      <c r="CQ222" s="10">
        <f>3/24000000*OO[[#This Row],[151 (07JUL1985 18:00:00)-Water Temperature (C)]]*OO[[#This Row],[93]]</f>
        <v>2.52018244124525E-7</v>
      </c>
      <c r="CR222" s="10">
        <f>3/24000000*OO[[#This Row],[152 (07JUL1985 21:00:00)-Water Temperature (C)]]*OO[[#This Row],[94]]</f>
        <v>2.4349787952577496E-7</v>
      </c>
      <c r="CS222" s="10">
        <f>3/24000000*OO[[#This Row],[153 (08JUL1985 00:00:00)-Water Temperature (C)]]*OO[[#This Row],[95]]</f>
        <v>2.3354392183516249E-7</v>
      </c>
      <c r="CT222" s="10">
        <f>3/24000000*OO[[#This Row],[154 (08JUL1985 03:00:00)-Water Temperature (C)]]*OO[[#This Row],[96]]</f>
        <v>2.2367719996493753E-7</v>
      </c>
      <c r="CU222" s="10">
        <f>3/24000000*OO[[#This Row],[155 (08JUL1985 06:00:00)-Water Temperature (C)]]*OO[[#This Row],[97]]</f>
        <v>2.1568885188739998E-7</v>
      </c>
      <c r="CV222" s="10">
        <f>3/24000000*OO[[#This Row],[156 (08JUL1985 09:00:00)-Water Temperature (C)]]*OO[[#This Row],[98]]</f>
        <v>2.061627392734E-7</v>
      </c>
      <c r="CW222" s="10">
        <f>3/24000000*OO[[#This Row],[157 (08JUL1985 12:00:00)-Water Temperature (C)]]*OO[[#This Row],[99]]</f>
        <v>1.9794065143462501E-7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8.3649434008007514E-43</v>
      </c>
      <c r="L223" s="10">
        <f>3/24*OO[[#This Row],[68 (27JUN1985 09:00:00)-Water Temperature (C)]]*OO[[#This Row],[10]]/SUM(OO[10])</f>
        <v>4.5064175502154377E-31</v>
      </c>
      <c r="M223" s="10">
        <f>3/24*OO[[#This Row],[69 (27JUN1985 12:00:00)-Water Temperature (C)]]*OO[[#This Row],[11]]/SUM(OO[11])</f>
        <v>2.0953000534891139E-19</v>
      </c>
      <c r="N223" s="10">
        <f>3/24*OO[[#This Row],[70 (27JUN1985 15:00:00)-Water Temperature (C)]]*OO[[#This Row],[12]]/SUM(OO[12])</f>
        <v>1.5830104755783669E-11</v>
      </c>
      <c r="O223" s="10">
        <f>3/24*OO[[#This Row],[71 (27JUN1985 18:00:00)-Water Temperature (C)]]*OO[[#This Row],[13]]/SUM(OO[13])</f>
        <v>8.7503733542120116E-8</v>
      </c>
      <c r="P223" s="10">
        <f>3/24*OO[[#This Row],[72 (27JUN1985 21:00:00)-Water Temperature (C)]]*OO[[#This Row],[14]]/SUM(OO[14])</f>
        <v>1.9685306884198228E-5</v>
      </c>
      <c r="Q223" s="10">
        <f>3/24*OO[[#This Row],[73 (28JUN1985 00:00:00)-Water Temperature (C)]]*OO[[#This Row],[15]]/SUM(OO[15])</f>
        <v>7.7073325955513781E-4</v>
      </c>
      <c r="R223" s="10">
        <f>3/24*OO[[#This Row],[74 (28JUN1985 03:00:00)-Water Temperature (C)]]*OO[[#This Row],[16]]/SUM(OO[16])</f>
        <v>8.5899978878340166E-3</v>
      </c>
      <c r="S223" s="10">
        <f>3/24*OO[[#This Row],[75 (28JUN1985 06:00:00)-Water Temperature (C)]]*OO[[#This Row],[17]]/SUM(OO[17])</f>
        <v>3.6003911482282047E-2</v>
      </c>
      <c r="T223" s="10">
        <f>3/24*OO[[#This Row],[76 (28JUN1985 09:00:00)-Water Temperature (C)]]*OO[[#This Row],[18]]/SUM(OO[18])</f>
        <v>6.7852596533559725E-2</v>
      </c>
      <c r="U223" s="10">
        <f>3/24*OO[[#This Row],[77 (28JUN1985 12:00:00)-Water Temperature (C)]]*OO[[#This Row],[19]]/SUM(OO[19])</f>
        <v>6.5770362204576563E-2</v>
      </c>
      <c r="V223" s="10">
        <f>3/24000000*OO[[#This Row],[78 (28JUN1985 15:00:00)-Water Temperature (C)]]*OO[[#This Row],[20]]</f>
        <v>3.6334205474524997E-2</v>
      </c>
      <c r="W223" s="10">
        <f>3/24000000*OO[[#This Row],[79 (28JUN1985 18:00:00)-Water Temperature (C)]]*OO[[#This Row],[21]]</f>
        <v>1.2767714259139999E-2</v>
      </c>
      <c r="X223" s="10">
        <f>3/24000000*OO[[#This Row],[80 (28JUN1985 21:00:00)-Water Temperature (C)]]*OO[[#This Row],[22]]</f>
        <v>3.1393847224000003E-3</v>
      </c>
      <c r="Y223" s="10">
        <f>3/24000000*OO[[#This Row],[81 (29JUN1985 00:00:00)-Water Temperature (C)]]*OO[[#This Row],[23]]</f>
        <v>6.1184560280187501E-4</v>
      </c>
      <c r="Z223" s="10">
        <f>3/24000000*OO[[#This Row],[82 (29JUN1985 03:00:00)-Water Temperature (C)]]*OO[[#This Row],[24]]</f>
        <v>1.3357605705020001E-4</v>
      </c>
      <c r="AA223" s="10">
        <f>3/24000000*OO[[#This Row],[83 (29JUN1985 06:00:00)-Water Temperature (C)]]*OO[[#This Row],[25]]</f>
        <v>6.3473080957724987E-5</v>
      </c>
      <c r="AB223" s="10">
        <f>3/24000000*OO[[#This Row],[84 (29JUN1985 09:00:00)-Water Temperature (C)]]*OO[[#This Row],[26]]</f>
        <v>5.784526302815E-5</v>
      </c>
      <c r="AC223" s="10">
        <f>3/24000000*OO[[#This Row],[85 (29JUN1985 12:00:00)-Water Temperature (C)]]*OO[[#This Row],[27]]</f>
        <v>5.9706627869399993E-5</v>
      </c>
      <c r="AD223" s="10">
        <f>3/24000000*OO[[#This Row],[86 (29JUN1985 15:00:00)-Water Temperature (C)]]*OO[[#This Row],[28]]</f>
        <v>5.9336220679574999E-5</v>
      </c>
      <c r="AE223" s="10">
        <f>3/24000000*OO[[#This Row],[88 (29JUN1985 21:00:00)-Water Temperature (C)]]*OO[[#This Row],[30]]</f>
        <v>5.158527702693749E-5</v>
      </c>
      <c r="AF223" s="10">
        <f>3/24000000*OO[[#This Row],[88 (29JUN1985 21:00:00)-Water Temperature (C)]]*OO[[#This Row],[30]]</f>
        <v>5.158527702693749E-5</v>
      </c>
      <c r="AG223" s="10">
        <f>3/24000000*OO[[#This Row],[89 (30JUN1985 00:00:00)-Water Temperature (C)]]*OO[[#This Row],[31]]</f>
        <v>4.6288403393749998E-5</v>
      </c>
      <c r="AH223" s="10">
        <f>3/24000000*OO[[#This Row],[90 (30JUN1985 03:00:00)-Water Temperature (C)]]*OO[[#This Row],[32]]</f>
        <v>4.1746762665124999E-5</v>
      </c>
      <c r="AI223" s="10">
        <f>3/24000000*OO[[#This Row],[91 (30JUN1985 06:00:00)-Water Temperature (C)]]*OO[[#This Row],[33]]</f>
        <v>3.7985150020299998E-5</v>
      </c>
      <c r="AJ223" s="10">
        <f>3/24000000*OO[[#This Row],[92 (30JUN1985 09:00:00)-Water Temperature (C)]]*OO[[#This Row],[34]]</f>
        <v>3.4900312061775002E-5</v>
      </c>
      <c r="AK223" s="10">
        <f>3/24000000*OO[[#This Row],[93 (30JUN1985 12:00:00)-Water Temperature (C)]]*OO[[#This Row],[35]]</f>
        <v>3.20285896112125E-5</v>
      </c>
      <c r="AL223" s="10">
        <f>3/24000000*OO[[#This Row],[94 (30JUN1985 15:00:00)-Water Temperature (C)]]*OO[[#This Row],[36]]</f>
        <v>2.89863975978375E-5</v>
      </c>
      <c r="AM223" s="10">
        <f>3/24000000*OO[[#This Row],[95 (30JUN1985 18:00:00)-Water Temperature (C)]]*OO[[#This Row],[37]]</f>
        <v>2.5976423028037499E-5</v>
      </c>
      <c r="AN223" s="10">
        <f>3/24000000*OO[[#This Row],[96 (30JUN1985 21:00:00)-Water Temperature (C)]]*OO[[#This Row],[38]]</f>
        <v>2.31785099883125E-5</v>
      </c>
      <c r="AO223" s="10">
        <f>3/24000000*OO[[#This Row],[97 (01JUL1985 00:00:00)-Water Temperature (C)]]*OO[[#This Row],[39]]</f>
        <v>2.066849589316E-5</v>
      </c>
      <c r="AP223" s="10">
        <f>3/24000000*OO[[#This Row],[98 (01JUL1985 03:00:00)-Water Temperature (C)]]*OO[[#This Row],[40]]</f>
        <v>1.8856414695819998E-5</v>
      </c>
      <c r="AQ223" s="10">
        <f>3/24000000*OO[[#This Row],[99 (01JUL1985 06:00:00)-Water Temperature (C)]]*OO[[#This Row],[41]]</f>
        <v>1.7097774135419999E-5</v>
      </c>
      <c r="AR223" s="10">
        <f>3/24000000*OO[[#This Row],[100 (01JUL1985 09:00:00)-Water Temperature (C)]]*OO[[#This Row],[42]]</f>
        <v>1.5493248268815E-5</v>
      </c>
      <c r="AS223" s="10">
        <f>3/24000000*OO[[#This Row],[101 (01JUL1985 12:00:00)-Water Temperature (C)]]*OO[[#This Row],[43]]</f>
        <v>1.40358299998625E-5</v>
      </c>
      <c r="AT223" s="10">
        <f>3/24000000*OO[[#This Row],[102 (01JUL1985 15:00:00)-Water Temperature (C)]]*OO[[#This Row],[44]]</f>
        <v>1.2696014306648749E-5</v>
      </c>
      <c r="AU223" s="10">
        <f>3/24000000*OO[[#This Row],[103 (01JUL1985 18:00:00)-Water Temperature (C)]]*OO[[#This Row],[45]]</f>
        <v>1.1453781046282499E-5</v>
      </c>
      <c r="AV223" s="10">
        <f>3/24000000*OO[[#This Row],[104 (01JUL1985 21:00:00)-Water Temperature (C)]]*OO[[#This Row],[46]]</f>
        <v>1.0296560734769999E-5</v>
      </c>
      <c r="AW223" s="10">
        <f>3/24000000*OO[[#This Row],[105 (02JUL1985 00:00:00)-Water Temperature (C)]]*OO[[#This Row],[47]]</f>
        <v>9.2268630461349998E-6</v>
      </c>
      <c r="AX223" s="10">
        <f>3/24000000*OO[[#This Row],[106 (02JUL1985 03:00:00)-Water Temperature (C)]]*OO[[#This Row],[48]]</f>
        <v>8.4007883668799999E-6</v>
      </c>
      <c r="AY223" s="10">
        <f>3/24000000*OO[[#This Row],[107 (02JUL1985 06:00:00)-Water Temperature (C)]]*OO[[#This Row],[49]]</f>
        <v>7.5620998419624985E-6</v>
      </c>
      <c r="AZ223" s="10">
        <f>3/24000000*OO[[#This Row],[108 (02JUL1985 09:00:00)-Water Temperature (C)]]*OO[[#This Row],[50]]</f>
        <v>6.7665027649449997E-6</v>
      </c>
      <c r="BA223" s="10">
        <f>3/24000000*OO[[#This Row],[109 (02JUL1985 12:00:00)-Water Temperature (C)]]*OO[[#This Row],[51]]</f>
        <v>6.0431056106837492E-6</v>
      </c>
      <c r="BB223" s="10">
        <f>3/24000000*OO[[#This Row],[110 (02JUL1985 15:00:00)-Water Temperature (C)]]*OO[[#This Row],[52]]</f>
        <v>5.2758846801562497E-6</v>
      </c>
      <c r="BC223" s="10">
        <f>3/24000000*OO[[#This Row],[111 (02JUL1985 18:00:00)-Water Temperature (C)]]*OO[[#This Row],[53]]</f>
        <v>4.4487630367950004E-6</v>
      </c>
      <c r="BD223" s="10">
        <f>3/24000000*OO[[#This Row],[112 (02JUL1985 21:00:00)-Water Temperature (C)]]*OO[[#This Row],[54]]</f>
        <v>3.6170694020825E-6</v>
      </c>
      <c r="BE223" s="10">
        <f>3/24000000*OO[[#This Row],[113 (03JUL1985 00:00:00)-Water Temperature (C)]]*OO[[#This Row],[55]]</f>
        <v>2.8250345218249997E-6</v>
      </c>
      <c r="BF223" s="10">
        <f>3/24000000*OO[[#This Row],[114 (03JUL1985 03:00:00)-Water Temperature (C)]]*OO[[#This Row],[56]]</f>
        <v>2.1980608041600002E-6</v>
      </c>
      <c r="BG223" s="10">
        <f>3/24000000*OO[[#This Row],[115 (03JUL1985 06:00:00)-Water Temperature (C)]]*OO[[#This Row],[57]]</f>
        <v>1.7291081348832499E-6</v>
      </c>
      <c r="BH223" s="10">
        <f>3/24000000*OO[[#This Row],[116 (03JUL1985 09:00:00)-Water Temperature (C)]]*OO[[#This Row],[58]]</f>
        <v>1.4074736793542499E-6</v>
      </c>
      <c r="BI223" s="10">
        <f>3/24000000*OO[[#This Row],[117 (03JUL1985 12:00:00)-Water Temperature (C)]]*OO[[#This Row],[59]]</f>
        <v>1.204117441023875E-6</v>
      </c>
      <c r="BJ223" s="10">
        <f>3/24000000*OO[[#This Row],[118 (03JUL1985 15:00:00)-Water Temperature (C)]]*OO[[#This Row],[60]]</f>
        <v>1.0644359754428749E-6</v>
      </c>
      <c r="BK223" s="10">
        <f>3/24000000*OO[[#This Row],[119 (03JUL1985 18:00:00)-Water Temperature (C)]]*OO[[#This Row],[61]]</f>
        <v>9.6660405824800012E-7</v>
      </c>
      <c r="BL223" s="10">
        <f>3/24000000*OO[[#This Row],[120 (03JUL1985 21:00:00)-Water Temperature (C)]]*OO[[#This Row],[62]]</f>
        <v>8.9452845728187506E-7</v>
      </c>
      <c r="BM223" s="10">
        <f>3/24000000*OO[[#This Row],[121 (04JUL1985 00:00:00)-Water Temperature (C)]]*OO[[#This Row],[63]]</f>
        <v>8.3183936738287498E-7</v>
      </c>
      <c r="BN223" s="10">
        <f>3/24000000*OO[[#This Row],[122 (04JUL1985 03:00:00)-Water Temperature (C)]]*OO[[#This Row],[64]]</f>
        <v>7.8431338507237495E-7</v>
      </c>
      <c r="BO223" s="10">
        <f>3/24000000*OO[[#This Row],[123 (04JUL1985 06:00:00)-Water Temperature (C)]]*OO[[#This Row],[65]]</f>
        <v>7.3312065038624995E-7</v>
      </c>
      <c r="BP223" s="10">
        <f>3/24000000*OO[[#This Row],[124 (04JUL1985 09:00:00)-Water Temperature (C)]]*OO[[#This Row],[66]]</f>
        <v>6.9101457995674995E-7</v>
      </c>
      <c r="BQ223" s="10">
        <f>3/24000000*OO[[#This Row],[125 (04JUL1985 12:00:00)-Water Temperature (C)]]*OO[[#This Row],[67]]</f>
        <v>6.51821046388875E-7</v>
      </c>
      <c r="BR223" s="10">
        <f>3/24000000*OO[[#This Row],[126 (04JUL1985 15:00:00)-Water Temperature (C)]]*OO[[#This Row],[68]]</f>
        <v>6.2134574069100005E-7</v>
      </c>
      <c r="BS223" s="10">
        <f>3/24000000*OO[[#This Row],[127 (04JUL1985 18:00:00)-Water Temperature (C)]]*OO[[#This Row],[69]]</f>
        <v>5.995218494925E-7</v>
      </c>
      <c r="BT223" s="10">
        <f>3/24000000*OO[[#This Row],[128 (04JUL1985 21:00:00)-Water Temperature (C)]]*OO[[#This Row],[70]]</f>
        <v>5.7797646598999991E-7</v>
      </c>
      <c r="BU223" s="10">
        <f>3/24000000*OO[[#This Row],[129 (05JUL1985 00:00:00)-Water Temperature (C)]]*OO[[#This Row],[71]]</f>
        <v>5.5260583538699993E-7</v>
      </c>
      <c r="BV223" s="10">
        <f>3/24000000*OO[[#This Row],[130 (05JUL1985 03:00:00)-Water Temperature (C)]]*OO[[#This Row],[72]]</f>
        <v>5.3368396906500009E-7</v>
      </c>
      <c r="BW223" s="10">
        <f>3/24000000*OO[[#This Row],[131 (05JUL1985 06:00:00)-Water Temperature (C)]]*OO[[#This Row],[73]]</f>
        <v>5.0797045901999997E-7</v>
      </c>
      <c r="BX223" s="10">
        <f>3/24000000*OO[[#This Row],[132 (05JUL1985 09:00:00)-Water Temperature (C)]]*OO[[#This Row],[74]]</f>
        <v>4.8436673351674992E-7</v>
      </c>
      <c r="BY223" s="10">
        <f>3/24000000*OO[[#This Row],[133 (05JUL1985 12:00:00)-Water Temperature (C)]]*OO[[#This Row],[75]]</f>
        <v>4.6493364970774994E-7</v>
      </c>
      <c r="BZ223" s="10">
        <f>3/24000000*OO[[#This Row],[134 (05JUL1985 15:00:00)-Water Temperature (C)]]*OO[[#This Row],[76]]</f>
        <v>4.4419349041899995E-7</v>
      </c>
      <c r="CA223" s="10">
        <f>3/24000000*OO[[#This Row],[135 (05JUL1985 18:00:00)-Water Temperature (C)]]*OO[[#This Row],[77]]</f>
        <v>4.2325943723875002E-7</v>
      </c>
      <c r="CB223" s="10">
        <f>3/24000000*OO[[#This Row],[136 (05JUL1985 21:00:00)-Water Temperature (C)]]*OO[[#This Row],[78]]</f>
        <v>4.0353224419049999E-7</v>
      </c>
      <c r="CC223" s="10">
        <f>3/24000000*OO[[#This Row],[137 (06JUL1985 00:00:00)-Water Temperature (C)]]*OO[[#This Row],[79]]</f>
        <v>3.8499099625337495E-7</v>
      </c>
      <c r="CD223" s="10">
        <f>3/24000000*OO[[#This Row],[138 (06JUL1985 03:00:00)-Water Temperature (C)]]*OO[[#This Row],[80]]</f>
        <v>3.7537509885025E-7</v>
      </c>
      <c r="CE223" s="10">
        <f>3/24000000*OO[[#This Row],[139 (06JUL1985 06:00:00)-Water Temperature (C)]]*OO[[#This Row],[81]]</f>
        <v>3.6251707889937501E-7</v>
      </c>
      <c r="CF223" s="10">
        <f>3/24000000*OO[[#This Row],[140 (06JUL1985 09:00:00)-Water Temperature (C)]]*OO[[#This Row],[82]]</f>
        <v>3.4996301999999999E-7</v>
      </c>
      <c r="CG223" s="10">
        <f>3/24000000*OO[[#This Row],[141 (06JUL1985 12:00:00)-Water Temperature (C)]]*OO[[#This Row],[83]]</f>
        <v>3.4166424614887499E-7</v>
      </c>
      <c r="CH223" s="10">
        <f>3/24000000*OO[[#This Row],[142 (06JUL1985 15:00:00)-Water Temperature (C)]]*OO[[#This Row],[84]]</f>
        <v>3.3022826176874996E-7</v>
      </c>
      <c r="CI223" s="10">
        <f>3/24000000*OO[[#This Row],[143 (06JUL1985 18:00:00)-Water Temperature (C)]]*OO[[#This Row],[85]]</f>
        <v>3.1582354414747502E-7</v>
      </c>
      <c r="CJ223" s="10">
        <f>3/24000000*OO[[#This Row],[144 (06JUL1985 21:00:00)-Water Temperature (C)]]*OO[[#This Row],[86]]</f>
        <v>3.0317106158576253E-7</v>
      </c>
      <c r="CK223" s="10">
        <f>3/24000000*OO[[#This Row],[145 (07JUL1985 00:00:00)-Water Temperature (C)]]*OO[[#This Row],[87]]</f>
        <v>2.9337868913106242E-7</v>
      </c>
      <c r="CL223" s="10">
        <f>3/24000000*OO[[#This Row],[146 (07JUL1985 03:00:00)-Water Temperature (C)]]*OO[[#This Row],[88]]</f>
        <v>2.8976414565243747E-7</v>
      </c>
      <c r="CM223" s="10">
        <f>3/24000000*OO[[#This Row],[147 (07JUL1985 06:00:00)-Water Temperature (C)]]*OO[[#This Row],[89]]</f>
        <v>2.8512641160622494E-7</v>
      </c>
      <c r="CN223" s="10">
        <f>3/24000000*OO[[#This Row],[148 (07JUL1985 09:00:00)-Water Temperature (C)]]*OO[[#This Row],[90]]</f>
        <v>2.7865931803499998E-7</v>
      </c>
      <c r="CO223" s="10">
        <f>3/24000000*OO[[#This Row],[149 (07JUL1985 12:00:00)-Water Temperature (C)]]*OO[[#This Row],[91]]</f>
        <v>2.7241487704045E-7</v>
      </c>
      <c r="CP223" s="10">
        <f>3/24000000*OO[[#This Row],[150 (07JUL1985 15:00:00)-Water Temperature (C)]]*OO[[#This Row],[92]]</f>
        <v>2.6364281872789999E-7</v>
      </c>
      <c r="CQ223" s="10">
        <f>3/24000000*OO[[#This Row],[151 (07JUL1985 18:00:00)-Water Temperature (C)]]*OO[[#This Row],[93]]</f>
        <v>2.5472716147502495E-7</v>
      </c>
      <c r="CR223" s="10">
        <f>3/24000000*OO[[#This Row],[152 (07JUL1985 21:00:00)-Water Temperature (C)]]*OO[[#This Row],[94]]</f>
        <v>2.46243385359E-7</v>
      </c>
      <c r="CS223" s="10">
        <f>3/24000000*OO[[#This Row],[153 (08JUL1985 00:00:00)-Water Temperature (C)]]*OO[[#This Row],[95]]</f>
        <v>2.3642775905962498E-7</v>
      </c>
      <c r="CT223" s="10">
        <f>3/24000000*OO[[#This Row],[154 (08JUL1985 03:00:00)-Water Temperature (C)]]*OO[[#This Row],[96]]</f>
        <v>2.2665874551611252E-7</v>
      </c>
      <c r="CU223" s="10">
        <f>3/24000000*OO[[#This Row],[155 (08JUL1985 06:00:00)-Water Temperature (C)]]*OO[[#This Row],[97]]</f>
        <v>2.18619391326E-7</v>
      </c>
      <c r="CV223" s="10">
        <f>3/24000000*OO[[#This Row],[156 (08JUL1985 09:00:00)-Water Temperature (C)]]*OO[[#This Row],[98]]</f>
        <v>2.0891183503657501E-7</v>
      </c>
      <c r="CW223" s="10">
        <f>3/24000000*OO[[#This Row],[157 (08JUL1985 12:00:00)-Water Temperature (C)]]*OO[[#This Row],[99]]</f>
        <v>2.0041422132599997E-7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8.8013305002017864E-44</v>
      </c>
      <c r="L224" s="10">
        <f>3/24*OO[[#This Row],[68 (27JUN1985 09:00:00)-Water Temperature (C)]]*OO[[#This Row],[10]]/SUM(OO[10])</f>
        <v>4.8995926490290841E-32</v>
      </c>
      <c r="M224" s="10">
        <f>3/24*OO[[#This Row],[69 (27JUN1985 12:00:00)-Water Temperature (C)]]*OO[[#This Row],[11]]/SUM(OO[11])</f>
        <v>1.8924618725914308E-20</v>
      </c>
      <c r="N224" s="10">
        <f>3/24*OO[[#This Row],[70 (27JUN1985 15:00:00)-Water Temperature (C)]]*OO[[#This Row],[12]]/SUM(OO[12])</f>
        <v>6.5638373665577063E-12</v>
      </c>
      <c r="O224" s="10">
        <f>3/24*OO[[#This Row],[71 (27JUN1985 18:00:00)-Water Temperature (C)]]*OO[[#This Row],[13]]/SUM(OO[13])</f>
        <v>5.282890014352032E-8</v>
      </c>
      <c r="P224" s="10">
        <f>3/24*OO[[#This Row],[72 (27JUN1985 21:00:00)-Water Temperature (C)]]*OO[[#This Row],[14]]/SUM(OO[14])</f>
        <v>1.3783423177893589E-5</v>
      </c>
      <c r="Q224" s="10">
        <f>3/24*OO[[#This Row],[73 (28JUN1985 00:00:00)-Water Temperature (C)]]*OO[[#This Row],[15]]/SUM(OO[15])</f>
        <v>6.0120155883012908E-4</v>
      </c>
      <c r="R224" s="10">
        <f>3/24*OO[[#This Row],[74 (28JUN1985 03:00:00)-Water Temperature (C)]]*OO[[#This Row],[16]]/SUM(OO[16])</f>
        <v>7.3149839794030957E-3</v>
      </c>
      <c r="S224" s="10">
        <f>3/24*OO[[#This Row],[75 (28JUN1985 06:00:00)-Water Temperature (C)]]*OO[[#This Row],[17]]/SUM(OO[17])</f>
        <v>3.3055093569244548E-2</v>
      </c>
      <c r="T224" s="10">
        <f>3/24*OO[[#This Row],[76 (28JUN1985 09:00:00)-Water Temperature (C)]]*OO[[#This Row],[18]]/SUM(OO[18])</f>
        <v>6.6562798921511415E-2</v>
      </c>
      <c r="U224" s="10">
        <f>3/24*OO[[#This Row],[77 (28JUN1985 12:00:00)-Water Temperature (C)]]*OO[[#This Row],[19]]/SUM(OO[19])</f>
        <v>6.8437432918196942E-2</v>
      </c>
      <c r="V224" s="10">
        <f>3/24000000*OO[[#This Row],[78 (28JUN1985 15:00:00)-Water Temperature (C)]]*OO[[#This Row],[20]]</f>
        <v>3.9861915911900005E-2</v>
      </c>
      <c r="W224" s="10">
        <f>3/24000000*OO[[#This Row],[79 (28JUN1985 18:00:00)-Water Temperature (C)]]*OO[[#This Row],[21]]</f>
        <v>1.4684072399509997E-2</v>
      </c>
      <c r="X224" s="10">
        <f>3/24000000*OO[[#This Row],[80 (28JUN1985 21:00:00)-Water Temperature (C)]]*OO[[#This Row],[22]]</f>
        <v>3.7585142147175004E-3</v>
      </c>
      <c r="Y224" s="10">
        <f>3/24000000*OO[[#This Row],[81 (29JUN1985 00:00:00)-Water Temperature (C)]]*OO[[#This Row],[23]]</f>
        <v>7.5007537079800006E-4</v>
      </c>
      <c r="Z224" s="10">
        <f>3/24000000*OO[[#This Row],[82 (29JUN1985 03:00:00)-Water Temperature (C)]]*OO[[#This Row],[24]]</f>
        <v>1.5769786184018748E-4</v>
      </c>
      <c r="AA224" s="10">
        <f>3/24000000*OO[[#This Row],[83 (29JUN1985 06:00:00)-Water Temperature (C)]]*OO[[#This Row],[25]]</f>
        <v>6.717289155244999E-5</v>
      </c>
      <c r="AB224" s="10">
        <f>3/24000000*OO[[#This Row],[84 (29JUN1985 09:00:00)-Water Temperature (C)]]*OO[[#This Row],[26]]</f>
        <v>5.85235379537E-5</v>
      </c>
      <c r="AC224" s="10">
        <f>3/24000000*OO[[#This Row],[85 (29JUN1985 12:00:00)-Water Temperature (C)]]*OO[[#This Row],[27]]</f>
        <v>6.0191375338012495E-5</v>
      </c>
      <c r="AD224" s="10">
        <f>3/24000000*OO[[#This Row],[86 (29JUN1985 15:00:00)-Water Temperature (C)]]*OO[[#This Row],[28]]</f>
        <v>6.0079820060799986E-5</v>
      </c>
      <c r="AE224" s="10">
        <f>3/24000000*OO[[#This Row],[88 (29JUN1985 21:00:00)-Water Temperature (C)]]*OO[[#This Row],[30]]</f>
        <v>5.2642607665699994E-5</v>
      </c>
      <c r="AF224" s="10">
        <f>3/24000000*OO[[#This Row],[88 (29JUN1985 21:00:00)-Water Temperature (C)]]*OO[[#This Row],[30]]</f>
        <v>5.2642607665699994E-5</v>
      </c>
      <c r="AG224" s="10">
        <f>3/24000000*OO[[#This Row],[89 (30JUN1985 00:00:00)-Water Temperature (C)]]*OO[[#This Row],[31]]</f>
        <v>4.7323058041849993E-5</v>
      </c>
      <c r="AH224" s="10">
        <f>3/24000000*OO[[#This Row],[90 (30JUN1985 03:00:00)-Water Temperature (C)]]*OO[[#This Row],[32]]</f>
        <v>4.2707617650000003E-5</v>
      </c>
      <c r="AI224" s="10">
        <f>3/24000000*OO[[#This Row],[91 (30JUN1985 06:00:00)-Water Temperature (C)]]*OO[[#This Row],[33]]</f>
        <v>3.8844754136275003E-5</v>
      </c>
      <c r="AJ224" s="10">
        <f>3/24000000*OO[[#This Row],[92 (30JUN1985 09:00:00)-Water Temperature (C)]]*OO[[#This Row],[34]]</f>
        <v>3.5664761034787492E-5</v>
      </c>
      <c r="AK224" s="10">
        <f>3/24000000*OO[[#This Row],[93 (30JUN1985 12:00:00)-Water Temperature (C)]]*OO[[#This Row],[35]]</f>
        <v>3.2710200068437501E-5</v>
      </c>
      <c r="AL224" s="10">
        <f>3/24000000*OO[[#This Row],[94 (30JUN1985 15:00:00)-Water Temperature (C)]]*OO[[#This Row],[36]]</f>
        <v>2.9604512623849998E-5</v>
      </c>
      <c r="AM224" s="10">
        <f>3/24000000*OO[[#This Row],[95 (30JUN1985 18:00:00)-Water Temperature (C)]]*OO[[#This Row],[37]]</f>
        <v>2.6546903193777496E-5</v>
      </c>
      <c r="AN224" s="10">
        <f>3/24000000*OO[[#This Row],[96 (30JUN1985 21:00:00)-Water Temperature (C)]]*OO[[#This Row],[38]]</f>
        <v>2.3716416756030003E-5</v>
      </c>
      <c r="AO224" s="10">
        <f>3/24000000*OO[[#This Row],[97 (01JUL1985 00:00:00)-Water Temperature (C)]]*OO[[#This Row],[39]]</f>
        <v>2.1173680756428749E-5</v>
      </c>
      <c r="AP224" s="10">
        <f>3/24000000*OO[[#This Row],[98 (01JUL1985 03:00:00)-Water Temperature (C)]]*OO[[#This Row],[40]]</f>
        <v>1.9326459810629999E-5</v>
      </c>
      <c r="AQ224" s="10">
        <f>3/24000000*OO[[#This Row],[99 (01JUL1985 06:00:00)-Water Temperature (C)]]*OO[[#This Row],[41]]</f>
        <v>1.75204354356E-5</v>
      </c>
      <c r="AR224" s="10">
        <f>3/24000000*OO[[#This Row],[100 (01JUL1985 09:00:00)-Water Temperature (C)]]*OO[[#This Row],[42]]</f>
        <v>1.5852876480105E-5</v>
      </c>
      <c r="AS224" s="10">
        <f>3/24000000*OO[[#This Row],[101 (01JUL1985 12:00:00)-Water Temperature (C)]]*OO[[#This Row],[43]]</f>
        <v>1.434320644939375E-5</v>
      </c>
      <c r="AT224" s="10">
        <f>3/24000000*OO[[#This Row],[102 (01JUL1985 15:00:00)-Water Temperature (C)]]*OO[[#This Row],[44]]</f>
        <v>1.2961309686675001E-5</v>
      </c>
      <c r="AU224" s="10">
        <f>3/24000000*OO[[#This Row],[103 (01JUL1985 18:00:00)-Water Temperature (C)]]*OO[[#This Row],[45]]</f>
        <v>1.1689869155744998E-5</v>
      </c>
      <c r="AV224" s="10">
        <f>3/24000000*OO[[#This Row],[104 (01JUL1985 21:00:00)-Water Temperature (C)]]*OO[[#This Row],[46]]</f>
        <v>1.0518666511220002E-5</v>
      </c>
      <c r="AW224" s="10">
        <f>3/24000000*OO[[#This Row],[105 (02JUL1985 00:00:00)-Water Temperature (C)]]*OO[[#This Row],[47]]</f>
        <v>9.4432631256662488E-6</v>
      </c>
      <c r="AX224" s="10">
        <f>3/24000000*OO[[#This Row],[106 (02JUL1985 03:00:00)-Water Temperature (C)]]*OO[[#This Row],[48]]</f>
        <v>8.6128465361687512E-6</v>
      </c>
      <c r="AY224" s="10">
        <f>3/24000000*OO[[#This Row],[107 (02JUL1985 06:00:00)-Water Temperature (C)]]*OO[[#This Row],[49]]</f>
        <v>7.7608466119824999E-6</v>
      </c>
      <c r="AZ224" s="10">
        <f>3/24000000*OO[[#This Row],[108 (02JUL1985 09:00:00)-Water Temperature (C)]]*OO[[#This Row],[50]]</f>
        <v>6.9439014123749994E-6</v>
      </c>
      <c r="BA224" s="10">
        <f>3/24000000*OO[[#This Row],[109 (02JUL1985 12:00:00)-Water Temperature (C)]]*OO[[#This Row],[51]]</f>
        <v>6.2028039424999987E-6</v>
      </c>
      <c r="BB224" s="10">
        <f>3/24000000*OO[[#This Row],[110 (02JUL1985 15:00:00)-Water Temperature (C)]]*OO[[#This Row],[52]]</f>
        <v>5.4224624018762493E-6</v>
      </c>
      <c r="BC224" s="10">
        <f>3/24000000*OO[[#This Row],[111 (02JUL1985 18:00:00)-Water Temperature (C)]]*OO[[#This Row],[53]]</f>
        <v>4.5886817887200002E-6</v>
      </c>
      <c r="BD224" s="10">
        <f>3/24000000*OO[[#This Row],[112 (02JUL1985 21:00:00)-Water Temperature (C)]]*OO[[#This Row],[54]]</f>
        <v>3.7527735782474996E-6</v>
      </c>
      <c r="BE224" s="10">
        <f>3/24000000*OO[[#This Row],[113 (03JUL1985 00:00:00)-Water Temperature (C)]]*OO[[#This Row],[55]]</f>
        <v>2.9478651611736247E-6</v>
      </c>
      <c r="BF224" s="10">
        <f>3/24000000*OO[[#This Row],[114 (03JUL1985 03:00:00)-Water Temperature (C)]]*OO[[#This Row],[56]]</f>
        <v>2.299342513886E-6</v>
      </c>
      <c r="BG224" s="10">
        <f>3/24000000*OO[[#This Row],[115 (03JUL1985 06:00:00)-Water Temperature (C)]]*OO[[#This Row],[57]]</f>
        <v>1.8046873785654997E-6</v>
      </c>
      <c r="BH224" s="10">
        <f>3/24000000*OO[[#This Row],[116 (03JUL1985 09:00:00)-Water Temperature (C)]]*OO[[#This Row],[58]]</f>
        <v>1.4595745381087501E-6</v>
      </c>
      <c r="BI224" s="10">
        <f>3/24000000*OO[[#This Row],[117 (03JUL1985 12:00:00)-Water Temperature (C)]]*OO[[#This Row],[59]]</f>
        <v>1.2392997979969999E-6</v>
      </c>
      <c r="BJ224" s="10">
        <f>3/24000000*OO[[#This Row],[118 (03JUL1985 15:00:00)-Water Temperature (C)]]*OO[[#This Row],[60]]</f>
        <v>1.0883246908049998E-6</v>
      </c>
      <c r="BK224" s="10">
        <f>3/24000000*OO[[#This Row],[119 (03JUL1985 18:00:00)-Water Temperature (C)]]*OO[[#This Row],[61]]</f>
        <v>9.8395757475862501E-7</v>
      </c>
      <c r="BL224" s="10">
        <f>3/24000000*OO[[#This Row],[120 (03JUL1985 21:00:00)-Water Temperature (C)]]*OO[[#This Row],[62]]</f>
        <v>9.0913040577499997E-7</v>
      </c>
      <c r="BM224" s="10">
        <f>3/24000000*OO[[#This Row],[121 (04JUL1985 00:00:00)-Water Temperature (C)]]*OO[[#This Row],[63]]</f>
        <v>8.4562854522487496E-7</v>
      </c>
      <c r="BN224" s="10">
        <f>3/24000000*OO[[#This Row],[122 (04JUL1985 03:00:00)-Water Temperature (C)]]*OO[[#This Row],[64]]</f>
        <v>7.979562740587499E-7</v>
      </c>
      <c r="BO224" s="10">
        <f>3/24000000*OO[[#This Row],[123 (04JUL1985 06:00:00)-Water Temperature (C)]]*OO[[#This Row],[65]]</f>
        <v>7.4600586727875E-7</v>
      </c>
      <c r="BP224" s="10">
        <f>3/24000000*OO[[#This Row],[124 (04JUL1985 09:00:00)-Water Temperature (C)]]*OO[[#This Row],[66]]</f>
        <v>7.0241434069449996E-7</v>
      </c>
      <c r="BQ224" s="10">
        <f>3/24000000*OO[[#This Row],[125 (04JUL1985 12:00:00)-Water Temperature (C)]]*OO[[#This Row],[67]]</f>
        <v>6.6171579600399998E-7</v>
      </c>
      <c r="BR224" s="10">
        <f>3/24000000*OO[[#This Row],[126 (04JUL1985 15:00:00)-Water Temperature (C)]]*OO[[#This Row],[68]]</f>
        <v>6.2985412732087496E-7</v>
      </c>
      <c r="BS224" s="10">
        <f>3/24000000*OO[[#This Row],[127 (04JUL1985 18:00:00)-Water Temperature (C)]]*OO[[#This Row],[69]]</f>
        <v>6.07362615584875E-7</v>
      </c>
      <c r="BT224" s="10">
        <f>3/24000000*OO[[#This Row],[128 (04JUL1985 21:00:00)-Water Temperature (C)]]*OO[[#This Row],[70]]</f>
        <v>5.8569725438125001E-7</v>
      </c>
      <c r="BU224" s="10">
        <f>3/24000000*OO[[#This Row],[129 (05JUL1985 00:00:00)-Water Temperature (C)]]*OO[[#This Row],[71]]</f>
        <v>5.6065025511625004E-7</v>
      </c>
      <c r="BV224" s="10">
        <f>3/24000000*OO[[#This Row],[130 (05JUL1985 03:00:00)-Water Temperature (C)]]*OO[[#This Row],[72]]</f>
        <v>5.4203844092249994E-7</v>
      </c>
      <c r="BW224" s="10">
        <f>3/24000000*OO[[#This Row],[131 (05JUL1985 06:00:00)-Water Temperature (C)]]*OO[[#This Row],[73]]</f>
        <v>5.1607779412524996E-7</v>
      </c>
      <c r="BX224" s="10">
        <f>3/24000000*OO[[#This Row],[132 (05JUL1985 09:00:00)-Water Temperature (C)]]*OO[[#This Row],[74]]</f>
        <v>4.9161230580400001E-7</v>
      </c>
      <c r="BY224" s="10">
        <f>3/24000000*OO[[#This Row],[133 (05JUL1985 12:00:00)-Water Temperature (C)]]*OO[[#This Row],[75]]</f>
        <v>4.71521695476E-7</v>
      </c>
      <c r="BZ224" s="10">
        <f>3/24000000*OO[[#This Row],[134 (05JUL1985 15:00:00)-Water Temperature (C)]]*OO[[#This Row],[76]]</f>
        <v>4.5005501059099998E-7</v>
      </c>
      <c r="CA224" s="10">
        <f>3/24000000*OO[[#This Row],[135 (05JUL1985 18:00:00)-Water Temperature (C)]]*OO[[#This Row],[77]]</f>
        <v>4.2865467084600001E-7</v>
      </c>
      <c r="CB224" s="10">
        <f>3/24000000*OO[[#This Row],[136 (05JUL1985 21:00:00)-Water Temperature (C)]]*OO[[#This Row],[78]]</f>
        <v>4.08808807113E-7</v>
      </c>
      <c r="CC224" s="10">
        <f>3/24000000*OO[[#This Row],[137 (06JUL1985 00:00:00)-Water Temperature (C)]]*OO[[#This Row],[79]]</f>
        <v>3.9040218434299994E-7</v>
      </c>
      <c r="CD224" s="10">
        <f>3/24000000*OO[[#This Row],[138 (06JUL1985 03:00:00)-Water Temperature (C)]]*OO[[#This Row],[80]]</f>
        <v>3.8102578877699998E-7</v>
      </c>
      <c r="CE224" s="10">
        <f>3/24000000*OO[[#This Row],[139 (06JUL1985 06:00:00)-Water Temperature (C)]]*OO[[#This Row],[81]]</f>
        <v>3.6813457290199995E-7</v>
      </c>
      <c r="CF224" s="10">
        <f>3/24000000*OO[[#This Row],[140 (06JUL1985 09:00:00)-Water Temperature (C)]]*OO[[#This Row],[82]]</f>
        <v>3.5521209954999999E-7</v>
      </c>
      <c r="CG224" s="10">
        <f>3/24000000*OO[[#This Row],[141 (06JUL1985 12:00:00)-Water Temperature (C)]]*OO[[#This Row],[83]]</f>
        <v>3.4665237597412498E-7</v>
      </c>
      <c r="CH224" s="10">
        <f>3/24000000*OO[[#This Row],[142 (06JUL1985 15:00:00)-Water Temperature (C)]]*OO[[#This Row],[84]]</f>
        <v>3.3467845950175002E-7</v>
      </c>
      <c r="CI224" s="10">
        <f>3/24000000*OO[[#This Row],[143 (06JUL1985 18:00:00)-Water Temperature (C)]]*OO[[#This Row],[85]]</f>
        <v>3.1967170566029998E-7</v>
      </c>
      <c r="CJ224" s="10">
        <f>3/24000000*OO[[#This Row],[144 (06JUL1985 21:00:00)-Water Temperature (C)]]*OO[[#This Row],[86]]</f>
        <v>3.0675967416243748E-7</v>
      </c>
      <c r="CK224" s="10">
        <f>3/24000000*OO[[#This Row],[145 (07JUL1985 00:00:00)-Water Temperature (C)]]*OO[[#This Row],[87]]</f>
        <v>2.9702899890080003E-7</v>
      </c>
      <c r="CL224" s="10">
        <f>3/24000000*OO[[#This Row],[146 (07JUL1985 03:00:00)-Water Temperature (C)]]*OO[[#This Row],[88]]</f>
        <v>2.9356522639798748E-7</v>
      </c>
      <c r="CM224" s="10">
        <f>3/24000000*OO[[#This Row],[147 (07JUL1985 06:00:00)-Water Temperature (C)]]*OO[[#This Row],[89]]</f>
        <v>2.8893524831275004E-7</v>
      </c>
      <c r="CN224" s="10">
        <f>3/24000000*OO[[#This Row],[148 (07JUL1985 09:00:00)-Water Temperature (C)]]*OO[[#This Row],[90]]</f>
        <v>2.8229765224860003E-7</v>
      </c>
      <c r="CO224" s="10">
        <f>3/24000000*OO[[#This Row],[149 (07JUL1985 12:00:00)-Water Temperature (C)]]*OO[[#This Row],[91]]</f>
        <v>2.7579132682984999E-7</v>
      </c>
      <c r="CP224" s="10">
        <f>3/24000000*OO[[#This Row],[150 (07JUL1985 15:00:00)-Water Temperature (C)]]*OO[[#This Row],[92]]</f>
        <v>2.6664760402125E-7</v>
      </c>
      <c r="CQ224" s="10">
        <f>3/24000000*OO[[#This Row],[151 (07JUL1985 18:00:00)-Water Temperature (C)]]*OO[[#This Row],[93]]</f>
        <v>2.5745586233287495E-7</v>
      </c>
      <c r="CR224" s="10">
        <f>3/24000000*OO[[#This Row],[152 (07JUL1985 21:00:00)-Water Temperature (C)]]*OO[[#This Row],[94]]</f>
        <v>2.48992619335575E-7</v>
      </c>
      <c r="CS224" s="10">
        <f>3/24000000*OO[[#This Row],[153 (08JUL1985 00:00:00)-Water Temperature (C)]]*OO[[#This Row],[95]]</f>
        <v>2.3938607625399996E-7</v>
      </c>
      <c r="CT224" s="10">
        <f>3/24000000*OO[[#This Row],[154 (08JUL1985 03:00:00)-Water Temperature (C)]]*OO[[#This Row],[96]]</f>
        <v>2.2979445156867499E-7</v>
      </c>
      <c r="CU224" s="10">
        <f>3/24000000*OO[[#This Row],[155 (08JUL1985 06:00:00)-Water Temperature (C)]]*OO[[#This Row],[97]]</f>
        <v>2.2175828930149998E-7</v>
      </c>
      <c r="CV224" s="10">
        <f>3/24000000*OO[[#This Row],[156 (08JUL1985 09:00:00)-Water Temperature (C)]]*OO[[#This Row],[98]]</f>
        <v>2.1187070577854996E-7</v>
      </c>
      <c r="CW224" s="10">
        <f>3/24000000*OO[[#This Row],[157 (08JUL1985 12:00:00)-Water Temperature (C)]]*OO[[#This Row],[99]]</f>
        <v>2.0302607047031247E-7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0</v>
      </c>
      <c r="L225" s="10">
        <f>3/24*OO[[#This Row],[68 (27JUN1985 09:00:00)-Water Temperature (C)]]*OO[[#This Row],[10]]/SUM(OO[10])</f>
        <v>1.316023688765087E-32</v>
      </c>
      <c r="M225" s="10">
        <f>3/24*OO[[#This Row],[69 (27JUN1985 12:00:00)-Water Temperature (C)]]*OO[[#This Row],[11]]/SUM(OO[11])</f>
        <v>4.9588897284013814E-21</v>
      </c>
      <c r="N225" s="10">
        <f>3/24*OO[[#This Row],[70 (27JUN1985 15:00:00)-Water Temperature (C)]]*OO[[#This Row],[12]]/SUM(OO[12])</f>
        <v>2.5850784071237683E-12</v>
      </c>
      <c r="O225" s="10">
        <f>3/24*OO[[#This Row],[71 (27JUN1985 18:00:00)-Water Temperature (C)]]*OO[[#This Row],[13]]/SUM(OO[13])</f>
        <v>3.8099031037457732E-8</v>
      </c>
      <c r="P225" s="10">
        <f>3/24*OO[[#This Row],[72 (27JUN1985 21:00:00)-Water Temperature (C)]]*OO[[#This Row],[14]]/SUM(OO[14])</f>
        <v>1.2114583319915973E-5</v>
      </c>
      <c r="Q225" s="10">
        <f>3/24*OO[[#This Row],[73 (28JUN1985 00:00:00)-Water Temperature (C)]]*OO[[#This Row],[15]]/SUM(OO[15])</f>
        <v>6.1259760171603029E-4</v>
      </c>
      <c r="R225" s="10">
        <f>3/24*OO[[#This Row],[74 (28JUN1985 03:00:00)-Water Temperature (C)]]*OO[[#This Row],[16]]/SUM(OO[16])</f>
        <v>8.443884434650821E-3</v>
      </c>
      <c r="S225" s="10">
        <f>3/24*OO[[#This Row],[75 (28JUN1985 06:00:00)-Water Temperature (C)]]*OO[[#This Row],[17]]/SUM(OO[17])</f>
        <v>4.262704478937239E-2</v>
      </c>
      <c r="T225" s="10">
        <f>3/24*OO[[#This Row],[76 (28JUN1985 09:00:00)-Water Temperature (C)]]*OO[[#This Row],[18]]/SUM(OO[18])</f>
        <v>9.505500690105835E-2</v>
      </c>
      <c r="U225" s="10">
        <f>3/24*OO[[#This Row],[77 (28JUN1985 12:00:00)-Water Temperature (C)]]*OO[[#This Row],[19]]/SUM(OO[19])</f>
        <v>0.10743105841814228</v>
      </c>
      <c r="V225" s="10">
        <f>3/24000000*OO[[#This Row],[78 (28JUN1985 15:00:00)-Water Temperature (C)]]*OO[[#This Row],[20]]</f>
        <v>6.8334912943650003E-2</v>
      </c>
      <c r="W225" s="10">
        <f>3/24000000*OO[[#This Row],[79 (28JUN1985 18:00:00)-Water Temperature (C)]]*OO[[#This Row],[21]]</f>
        <v>2.7302188329009998E-2</v>
      </c>
      <c r="X225" s="10">
        <f>3/24000000*OO[[#This Row],[80 (28JUN1985 21:00:00)-Water Temperature (C)]]*OO[[#This Row],[22]]</f>
        <v>7.5109508620737489E-3</v>
      </c>
      <c r="Y225" s="10">
        <f>3/24000000*OO[[#This Row],[81 (29JUN1985 00:00:00)-Water Temperature (C)]]*OO[[#This Row],[23]]</f>
        <v>1.5766920793513751E-3</v>
      </c>
      <c r="Z225" s="10">
        <f>3/24000000*OO[[#This Row],[82 (29JUN1985 03:00:00)-Water Temperature (C)]]*OO[[#This Row],[24]]</f>
        <v>3.2032576736749999E-4</v>
      </c>
      <c r="AA225" s="10">
        <f>3/24000000*OO[[#This Row],[83 (29JUN1985 06:00:00)-Water Temperature (C)]]*OO[[#This Row],[25]]</f>
        <v>1.1436502564375E-4</v>
      </c>
      <c r="AB225" s="10">
        <f>3/24000000*OO[[#This Row],[84 (29JUN1985 09:00:00)-Water Temperature (C)]]*OO[[#This Row],[26]]</f>
        <v>9.0579537992349998E-5</v>
      </c>
      <c r="AC225" s="10">
        <f>3/24000000*OO[[#This Row],[85 (29JUN1985 12:00:00)-Water Temperature (C)]]*OO[[#This Row],[27]]</f>
        <v>9.2251069544574995E-5</v>
      </c>
      <c r="AD225" s="10">
        <f>3/24000000*OO[[#This Row],[86 (29JUN1985 15:00:00)-Water Temperature (C)]]*OO[[#This Row],[28]]</f>
        <v>9.2752269363899996E-5</v>
      </c>
      <c r="AE225" s="10">
        <f>3/24000000*OO[[#This Row],[88 (29JUN1985 21:00:00)-Water Temperature (C)]]*OO[[#This Row],[30]]</f>
        <v>8.2618800065024987E-5</v>
      </c>
      <c r="AF225" s="10">
        <f>3/24000000*OO[[#This Row],[88 (29JUN1985 21:00:00)-Water Temperature (C)]]*OO[[#This Row],[30]]</f>
        <v>8.2618800065024987E-5</v>
      </c>
      <c r="AG225" s="10">
        <f>3/24000000*OO[[#This Row],[89 (30JUN1985 00:00:00)-Water Temperature (C)]]*OO[[#This Row],[31]]</f>
        <v>7.4639973688162502E-5</v>
      </c>
      <c r="AH225" s="10">
        <f>3/24000000*OO[[#This Row],[90 (30JUN1985 03:00:00)-Water Temperature (C)]]*OO[[#This Row],[32]]</f>
        <v>6.7569614297149989E-5</v>
      </c>
      <c r="AI225" s="10">
        <f>3/24000000*OO[[#This Row],[91 (30JUN1985 06:00:00)-Water Temperature (C)]]*OO[[#This Row],[33]]</f>
        <v>6.1548534500374991E-5</v>
      </c>
      <c r="AJ225" s="10">
        <f>3/24000000*OO[[#This Row],[92 (30JUN1985 09:00:00)-Water Temperature (C)]]*OO[[#This Row],[34]]</f>
        <v>5.6565778835437506E-5</v>
      </c>
      <c r="AK225" s="10">
        <f>3/24000000*OO[[#This Row],[93 (30JUN1985 12:00:00)-Water Temperature (C)]]*OO[[#This Row],[35]]</f>
        <v>5.1966636880762494E-5</v>
      </c>
      <c r="AL225" s="10">
        <f>3/24000000*OO[[#This Row],[94 (30JUN1985 15:00:00)-Water Temperature (C)]]*OO[[#This Row],[36]]</f>
        <v>4.7136565722924998E-5</v>
      </c>
      <c r="AM225" s="10">
        <f>3/24000000*OO[[#This Row],[95 (30JUN1985 18:00:00)-Water Temperature (C)]]*OO[[#This Row],[37]]</f>
        <v>4.2381898418024999E-5</v>
      </c>
      <c r="AN225" s="10">
        <f>3/24000000*OO[[#This Row],[96 (30JUN1985 21:00:00)-Water Temperature (C)]]*OO[[#This Row],[38]]</f>
        <v>3.8002678361437491E-5</v>
      </c>
      <c r="AO225" s="10">
        <f>3/24000000*OO[[#This Row],[97 (01JUL1985 00:00:00)-Water Temperature (C)]]*OO[[#This Row],[39]]</f>
        <v>3.4056930853212498E-5</v>
      </c>
      <c r="AP225" s="10">
        <f>3/24000000*OO[[#This Row],[98 (01JUL1985 03:00:00)-Water Temperature (C)]]*OO[[#This Row],[40]]</f>
        <v>3.1176472272362494E-5</v>
      </c>
      <c r="AQ225" s="10">
        <f>3/24000000*OO[[#This Row],[99 (01JUL1985 06:00:00)-Water Temperature (C)]]*OO[[#This Row],[41]]</f>
        <v>2.8344339273071248E-5</v>
      </c>
      <c r="AR225" s="10">
        <f>3/24000000*OO[[#This Row],[100 (01JUL1985 09:00:00)-Water Temperature (C)]]*OO[[#This Row],[42]]</f>
        <v>2.5674972862522501E-5</v>
      </c>
      <c r="AS225" s="10">
        <f>3/24000000*OO[[#This Row],[101 (01JUL1985 12:00:00)-Water Temperature (C)]]*OO[[#This Row],[43]]</f>
        <v>2.3255713992930002E-5</v>
      </c>
      <c r="AT225" s="10">
        <f>3/24000000*OO[[#This Row],[102 (01JUL1985 15:00:00)-Water Temperature (C)]]*OO[[#This Row],[44]]</f>
        <v>2.1039415939734999E-5</v>
      </c>
      <c r="AU225" s="10">
        <f>3/24000000*OO[[#This Row],[103 (01JUL1985 18:00:00)-Water Temperature (C)]]*OO[[#This Row],[45]]</f>
        <v>1.9013886145979999E-5</v>
      </c>
      <c r="AV225" s="10">
        <f>3/24000000*OO[[#This Row],[104 (01JUL1985 21:00:00)-Water Temperature (C)]]*OO[[#This Row],[46]]</f>
        <v>1.717063929841E-5</v>
      </c>
      <c r="AW225" s="10">
        <f>3/24000000*OO[[#This Row],[105 (02JUL1985 00:00:00)-Water Temperature (C)]]*OO[[#This Row],[47]]</f>
        <v>1.5484798684237496E-5</v>
      </c>
      <c r="AX225" s="10">
        <f>3/24000000*OO[[#This Row],[106 (02JUL1985 03:00:00)-Water Temperature (C)]]*OO[[#This Row],[48]]</f>
        <v>1.4184219097768752E-5</v>
      </c>
      <c r="AY225" s="10">
        <f>3/24000000*OO[[#This Row],[107 (02JUL1985 06:00:00)-Water Temperature (C)]]*OO[[#This Row],[49]]</f>
        <v>1.2830432101017499E-5</v>
      </c>
      <c r="AZ225" s="10">
        <f>3/24000000*OO[[#This Row],[108 (02JUL1985 09:00:00)-Water Temperature (C)]]*OO[[#This Row],[50]]</f>
        <v>1.1498218997054998E-5</v>
      </c>
      <c r="BA225" s="10">
        <f>3/24000000*OO[[#This Row],[109 (02JUL1985 12:00:00)-Water Temperature (C)]]*OO[[#This Row],[51]]</f>
        <v>1.0284027059037499E-5</v>
      </c>
      <c r="BB225" s="10">
        <f>3/24000000*OO[[#This Row],[110 (02JUL1985 15:00:00)-Water Temperature (C)]]*OO[[#This Row],[52]]</f>
        <v>9.0205362869699984E-6</v>
      </c>
      <c r="BC225" s="10">
        <f>3/24000000*OO[[#This Row],[111 (02JUL1985 18:00:00)-Water Temperature (C)]]*OO[[#This Row],[53]]</f>
        <v>7.6809519309599981E-6</v>
      </c>
      <c r="BD225" s="10">
        <f>3/24000000*OO[[#This Row],[112 (02JUL1985 21:00:00)-Water Temperature (C)]]*OO[[#This Row],[54]]</f>
        <v>6.3431683354049992E-6</v>
      </c>
      <c r="BE225" s="10">
        <f>3/24000000*OO[[#This Row],[113 (03JUL1985 00:00:00)-Water Temperature (C)]]*OO[[#This Row],[55]]</f>
        <v>5.0340281716599998E-6</v>
      </c>
      <c r="BF225" s="10">
        <f>3/24000000*OO[[#This Row],[114 (03JUL1985 03:00:00)-Water Temperature (C)]]*OO[[#This Row],[56]]</f>
        <v>3.9474805874962502E-6</v>
      </c>
      <c r="BG225" s="10">
        <f>3/24000000*OO[[#This Row],[115 (03JUL1985 06:00:00)-Water Temperature (C)]]*OO[[#This Row],[57]]</f>
        <v>3.0921716968243749E-6</v>
      </c>
      <c r="BH225" s="10">
        <f>3/24000000*OO[[#This Row],[116 (03JUL1985 09:00:00)-Water Temperature (C)]]*OO[[#This Row],[58]]</f>
        <v>2.4774764970719997E-6</v>
      </c>
      <c r="BI225" s="10">
        <f>3/24000000*OO[[#This Row],[117 (03JUL1985 12:00:00)-Water Temperature (C)]]*OO[[#This Row],[59]]</f>
        <v>2.0778635340092501E-6</v>
      </c>
      <c r="BJ225" s="10">
        <f>3/24000000*OO[[#This Row],[118 (03JUL1985 15:00:00)-Water Temperature (C)]]*OO[[#This Row],[60]]</f>
        <v>1.8048616111749996E-6</v>
      </c>
      <c r="BK225" s="10">
        <f>3/24000000*OO[[#This Row],[119 (03JUL1985 18:00:00)-Water Temperature (C)]]*OO[[#This Row],[61]]</f>
        <v>1.6186953426037499E-6</v>
      </c>
      <c r="BL225" s="10">
        <f>3/24000000*OO[[#This Row],[120 (03JUL1985 21:00:00)-Water Temperature (C)]]*OO[[#This Row],[62]]</f>
        <v>1.4901640054639999E-6</v>
      </c>
      <c r="BM225" s="10">
        <f>3/24000000*OO[[#This Row],[121 (04JUL1985 00:00:00)-Water Temperature (C)]]*OO[[#This Row],[63]]</f>
        <v>1.3856614427298752E-6</v>
      </c>
      <c r="BN225" s="10">
        <f>3/24000000*OO[[#This Row],[122 (04JUL1985 03:00:00)-Water Temperature (C)]]*OO[[#This Row],[64]]</f>
        <v>1.308411508434625E-6</v>
      </c>
      <c r="BO225" s="10">
        <f>3/24000000*OO[[#This Row],[123 (04JUL1985 06:00:00)-Water Temperature (C)]]*OO[[#This Row],[65]]</f>
        <v>1.2243737056425E-6</v>
      </c>
      <c r="BP225" s="10">
        <f>3/24000000*OO[[#This Row],[124 (04JUL1985 09:00:00)-Water Temperature (C)]]*OO[[#This Row],[66]]</f>
        <v>1.1511597741744999E-6</v>
      </c>
      <c r="BQ225" s="10">
        <f>3/24000000*OO[[#This Row],[125 (04JUL1985 12:00:00)-Water Temperature (C)]]*OO[[#This Row],[67]]</f>
        <v>1.08253174747475E-6</v>
      </c>
      <c r="BR225" s="10">
        <f>3/24000000*OO[[#This Row],[126 (04JUL1985 15:00:00)-Water Temperature (C)]]*OO[[#This Row],[68]]</f>
        <v>1.0276862287781248E-6</v>
      </c>
      <c r="BS225" s="10">
        <f>3/24000000*OO[[#This Row],[127 (04JUL1985 18:00:00)-Water Temperature (C)]]*OO[[#This Row],[69]]</f>
        <v>9.8960738206999998E-7</v>
      </c>
      <c r="BT225" s="10">
        <f>3/24000000*OO[[#This Row],[128 (04JUL1985 21:00:00)-Water Temperature (C)]]*OO[[#This Row],[70]]</f>
        <v>9.5446423184049987E-7</v>
      </c>
      <c r="BU225" s="10">
        <f>3/24000000*OO[[#This Row],[129 (05JUL1985 00:00:00)-Water Temperature (C)]]*OO[[#This Row],[71]]</f>
        <v>9.1520691871049986E-7</v>
      </c>
      <c r="BV225" s="10">
        <f>3/24000000*OO[[#This Row],[130 (05JUL1985 03:00:00)-Water Temperature (C)]]*OO[[#This Row],[72]]</f>
        <v>8.8604721587249987E-7</v>
      </c>
      <c r="BW225" s="10">
        <f>3/24000000*OO[[#This Row],[131 (05JUL1985 06:00:00)-Water Temperature (C)]]*OO[[#This Row],[73]]</f>
        <v>8.4465816994649994E-7</v>
      </c>
      <c r="BX225" s="10">
        <f>3/24000000*OO[[#This Row],[132 (05JUL1985 09:00:00)-Water Temperature (C)]]*OO[[#This Row],[74]]</f>
        <v>8.0354430498387493E-7</v>
      </c>
      <c r="BY225" s="10">
        <f>3/24000000*OO[[#This Row],[133 (05JUL1985 12:00:00)-Water Temperature (C)]]*OO[[#This Row],[75]]</f>
        <v>7.695844568786249E-7</v>
      </c>
      <c r="BZ225" s="10">
        <f>3/24000000*OO[[#This Row],[134 (05JUL1985 15:00:00)-Water Temperature (C)]]*OO[[#This Row],[76]]</f>
        <v>7.3383463290599991E-7</v>
      </c>
      <c r="CA225" s="10">
        <f>3/24000000*OO[[#This Row],[135 (05JUL1985 18:00:00)-Water Temperature (C)]]*OO[[#This Row],[77]]</f>
        <v>6.9827831820600007E-7</v>
      </c>
      <c r="CB225" s="10">
        <f>3/24000000*OO[[#This Row],[136 (05JUL1985 21:00:00)-Water Temperature (C)]]*OO[[#This Row],[78]]</f>
        <v>6.6610731271274997E-7</v>
      </c>
      <c r="CC225" s="10">
        <f>3/24000000*OO[[#This Row],[137 (06JUL1985 00:00:00)-Water Temperature (C)]]*OO[[#This Row],[79]]</f>
        <v>6.3677219572837499E-7</v>
      </c>
      <c r="CD225" s="10">
        <f>3/24000000*OO[[#This Row],[138 (06JUL1985 03:00:00)-Water Temperature (C)]]*OO[[#This Row],[80]]</f>
        <v>6.2214600608999996E-7</v>
      </c>
      <c r="CE225" s="10">
        <f>3/24000000*OO[[#This Row],[139 (06JUL1985 06:00:00)-Water Temperature (C)]]*OO[[#This Row],[81]]</f>
        <v>6.0198532119E-7</v>
      </c>
      <c r="CF225" s="10">
        <f>3/24000000*OO[[#This Row],[140 (06JUL1985 09:00:00)-Water Temperature (C)]]*OO[[#This Row],[82]]</f>
        <v>5.8038053448375004E-7</v>
      </c>
      <c r="CG225" s="10">
        <f>3/24000000*OO[[#This Row],[141 (06JUL1985 12:00:00)-Water Temperature (C)]]*OO[[#This Row],[83]]</f>
        <v>5.6587105116837498E-7</v>
      </c>
      <c r="CH225" s="10">
        <f>3/24000000*OO[[#This Row],[142 (06JUL1985 15:00:00)-Water Temperature (C)]]*OO[[#This Row],[84]]</f>
        <v>5.4590756994450004E-7</v>
      </c>
      <c r="CI225" s="10">
        <f>3/24000000*OO[[#This Row],[143 (06JUL1985 18:00:00)-Water Temperature (C)]]*OO[[#This Row],[85]]</f>
        <v>5.2049441057449997E-7</v>
      </c>
      <c r="CJ225" s="10">
        <f>3/24000000*OO[[#This Row],[144 (06JUL1985 21:00:00)-Water Temperature (C)]]*OO[[#This Row],[86]]</f>
        <v>4.9893708254025005E-7</v>
      </c>
      <c r="CK225" s="10">
        <f>3/24000000*OO[[#This Row],[145 (07JUL1985 00:00:00)-Water Temperature (C)]]*OO[[#This Row],[87]]</f>
        <v>4.8327042031199998E-7</v>
      </c>
      <c r="CL225" s="10">
        <f>3/24000000*OO[[#This Row],[146 (07JUL1985 03:00:00)-Water Temperature (C)]]*OO[[#This Row],[88]]</f>
        <v>4.7800139481449999E-7</v>
      </c>
      <c r="CM225" s="10">
        <f>3/24000000*OO[[#This Row],[147 (07JUL1985 06:00:00)-Water Temperature (C)]]*OO[[#This Row],[89]]</f>
        <v>4.7087440099274999E-7</v>
      </c>
      <c r="CN225" s="10">
        <f>3/24000000*OO[[#This Row],[148 (07JUL1985 09:00:00)-Water Temperature (C)]]*OO[[#This Row],[90]]</f>
        <v>4.5999135678512503E-7</v>
      </c>
      <c r="CO225" s="10">
        <f>3/24000000*OO[[#This Row],[149 (07JUL1985 12:00:00)-Water Temperature (C)]]*OO[[#This Row],[91]]</f>
        <v>4.4914685205249993E-7</v>
      </c>
      <c r="CP225" s="10">
        <f>3/24000000*OO[[#This Row],[150 (07JUL1985 15:00:00)-Water Temperature (C)]]*OO[[#This Row],[92]]</f>
        <v>4.3386662568512497E-7</v>
      </c>
      <c r="CQ225" s="10">
        <f>3/24000000*OO[[#This Row],[151 (07JUL1985 18:00:00)-Water Temperature (C)]]*OO[[#This Row],[93]]</f>
        <v>4.1842335416474997E-7</v>
      </c>
      <c r="CR225" s="10">
        <f>3/24000000*OO[[#This Row],[152 (07JUL1985 21:00:00)-Water Temperature (C)]]*OO[[#This Row],[94]]</f>
        <v>4.0485555000287503E-7</v>
      </c>
      <c r="CS225" s="10">
        <f>3/24000000*OO[[#This Row],[153 (08JUL1985 00:00:00)-Water Temperature (C)]]*OO[[#This Row],[95]]</f>
        <v>3.9003650767949999E-7</v>
      </c>
      <c r="CT225" s="10">
        <f>3/24000000*OO[[#This Row],[154 (08JUL1985 03:00:00)-Water Temperature (C)]]*OO[[#This Row],[96]]</f>
        <v>3.751511229675E-7</v>
      </c>
      <c r="CU225" s="10">
        <f>3/24000000*OO[[#This Row],[155 (08JUL1985 06:00:00)-Water Temperature (C)]]*OO[[#This Row],[97]]</f>
        <v>3.62485277555625E-7</v>
      </c>
      <c r="CV225" s="10">
        <f>3/24000000*OO[[#This Row],[156 (08JUL1985 09:00:00)-Water Temperature (C)]]*OO[[#This Row],[98]]</f>
        <v>3.4634920780349996E-7</v>
      </c>
      <c r="CW225" s="10">
        <f>3/24000000*OO[[#This Row],[157 (08JUL1985 12:00:00)-Water Temperature (C)]]*OO[[#This Row],[99]]</f>
        <v>3.31490742219E-7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0</v>
      </c>
      <c r="L226" s="10">
        <f>3/24*OO[[#This Row],[68 (27JUN1985 09:00:00)-Water Temperature (C)]]*OO[[#This Row],[10]]/SUM(OO[10])</f>
        <v>2.9781985249874598E-33</v>
      </c>
      <c r="M226" s="10">
        <f>3/24*OO[[#This Row],[69 (27JUN1985 12:00:00)-Water Temperature (C)]]*OO[[#This Row],[11]]/SUM(OO[11])</f>
        <v>9.9326290940883579E-22</v>
      </c>
      <c r="N226" s="10">
        <f>3/24*OO[[#This Row],[70 (27JUN1985 15:00:00)-Water Temperature (C)]]*OO[[#This Row],[12]]/SUM(OO[12])</f>
        <v>8.0492969788828768E-13</v>
      </c>
      <c r="O226" s="10">
        <f>3/24*OO[[#This Row],[71 (27JUN1985 18:00:00)-Water Temperature (C)]]*OO[[#This Row],[13]]/SUM(OO[13])</f>
        <v>2.1181594964010676E-8</v>
      </c>
      <c r="P226" s="10">
        <f>3/24*OO[[#This Row],[72 (27JUN1985 21:00:00)-Water Temperature (C)]]*OO[[#This Row],[14]]/SUM(OO[14])</f>
        <v>8.1665310665703677E-6</v>
      </c>
      <c r="Q226" s="10">
        <f>3/24*OO[[#This Row],[73 (28JUN1985 00:00:00)-Water Temperature (C)]]*OO[[#This Row],[15]]/SUM(OO[15])</f>
        <v>4.717084414906601E-4</v>
      </c>
      <c r="R226" s="10">
        <f>3/24*OO[[#This Row],[74 (28JUN1985 03:00:00)-Water Temperature (C)]]*OO[[#This Row],[16]]/SUM(OO[16])</f>
        <v>7.2237007042568521E-3</v>
      </c>
      <c r="S226" s="10">
        <f>3/24*OO[[#This Row],[75 (28JUN1985 06:00:00)-Water Temperature (C)]]*OO[[#This Row],[17]]/SUM(OO[17])</f>
        <v>3.9807995135146691E-2</v>
      </c>
      <c r="T226" s="10">
        <f>3/24*OO[[#This Row],[76 (28JUN1985 09:00:00)-Water Temperature (C)]]*OO[[#This Row],[18]]/SUM(OO[18])</f>
        <v>9.5729647368524295E-2</v>
      </c>
      <c r="U226" s="10">
        <f>3/24*OO[[#This Row],[77 (28JUN1985 12:00:00)-Water Temperature (C)]]*OO[[#This Row],[19]]/SUM(OO[19])</f>
        <v>0.11548972030885567</v>
      </c>
      <c r="V226" s="10">
        <f>3/24000000*OO[[#This Row],[78 (28JUN1985 15:00:00)-Water Temperature (C)]]*OO[[#This Row],[20]]</f>
        <v>7.7740500611562499E-2</v>
      </c>
      <c r="W226" s="10">
        <f>3/24000000*OO[[#This Row],[79 (28JUN1985 18:00:00)-Water Temperature (C)]]*OO[[#This Row],[21]]</f>
        <v>3.2603584848412498E-2</v>
      </c>
      <c r="X226" s="10">
        <f>3/24000000*OO[[#This Row],[80 (28JUN1985 21:00:00)-Water Temperature (C)]]*OO[[#This Row],[22]]</f>
        <v>9.3348996707537501E-3</v>
      </c>
      <c r="Y226" s="10">
        <f>3/24000000*OO[[#This Row],[81 (29JUN1985 00:00:00)-Water Temperature (C)]]*OO[[#This Row],[23]]</f>
        <v>2.012431656251E-3</v>
      </c>
      <c r="Z226" s="10">
        <f>3/24000000*OO[[#This Row],[82 (29JUN1985 03:00:00)-Water Temperature (C)]]*OO[[#This Row],[24]]</f>
        <v>4.0266543670349994E-4</v>
      </c>
      <c r="AA226" s="10">
        <f>3/24000000*OO[[#This Row],[83 (29JUN1985 06:00:00)-Water Temperature (C)]]*OO[[#This Row],[25]]</f>
        <v>1.2985745727881249E-4</v>
      </c>
      <c r="AB226" s="10">
        <f>3/24000000*OO[[#This Row],[84 (29JUN1985 09:00:00)-Water Temperature (C)]]*OO[[#This Row],[26]]</f>
        <v>9.5838733690687482E-5</v>
      </c>
      <c r="AC226" s="10">
        <f>3/24000000*OO[[#This Row],[85 (29JUN1985 12:00:00)-Water Temperature (C)]]*OO[[#This Row],[27]]</f>
        <v>9.6499013372250002E-5</v>
      </c>
      <c r="AD226" s="10">
        <f>3/24000000*OO[[#This Row],[86 (29JUN1985 15:00:00)-Water Temperature (C)]]*OO[[#This Row],[28]]</f>
        <v>9.7185595552874999E-5</v>
      </c>
      <c r="AE226" s="10">
        <f>3/24000000*OO[[#This Row],[88 (29JUN1985 21:00:00)-Water Temperature (C)]]*OO[[#This Row],[30]]</f>
        <v>8.6971110389887503E-5</v>
      </c>
      <c r="AF226" s="10">
        <f>3/24000000*OO[[#This Row],[88 (29JUN1985 21:00:00)-Water Temperature (C)]]*OO[[#This Row],[30]]</f>
        <v>8.6971110389887503E-5</v>
      </c>
      <c r="AG226" s="10">
        <f>3/24000000*OO[[#This Row],[89 (30JUN1985 00:00:00)-Water Temperature (C)]]*OO[[#This Row],[31]]</f>
        <v>7.8570702570749992E-5</v>
      </c>
      <c r="AH226" s="10">
        <f>3/24000000*OO[[#This Row],[90 (30JUN1985 03:00:00)-Water Temperature (C)]]*OO[[#This Row],[32]]</f>
        <v>7.1077275779349997E-5</v>
      </c>
      <c r="AI226" s="10">
        <f>3/24000000*OO[[#This Row],[91 (30JUN1985 06:00:00)-Water Temperature (C)]]*OO[[#This Row],[33]]</f>
        <v>6.4641946400524999E-5</v>
      </c>
      <c r="AJ226" s="10">
        <f>3/24000000*OO[[#This Row],[92 (30JUN1985 09:00:00)-Water Temperature (C)]]*OO[[#This Row],[34]]</f>
        <v>5.9281289627174996E-5</v>
      </c>
      <c r="AK226" s="10">
        <f>3/24000000*OO[[#This Row],[93 (30JUN1985 12:00:00)-Water Temperature (C)]]*OO[[#This Row],[35]]</f>
        <v>5.4356098289400002E-5</v>
      </c>
      <c r="AL226" s="10">
        <f>3/24000000*OO[[#This Row],[94 (30JUN1985 15:00:00)-Water Temperature (C)]]*OO[[#This Row],[36]]</f>
        <v>4.9217777285599993E-5</v>
      </c>
      <c r="AM226" s="10">
        <f>3/24000000*OO[[#This Row],[95 (30JUN1985 18:00:00)-Water Temperature (C)]]*OO[[#This Row],[37]]</f>
        <v>4.4185324456187494E-5</v>
      </c>
      <c r="AN226" s="10">
        <f>3/24000000*OO[[#This Row],[96 (30JUN1985 21:00:00)-Water Temperature (C)]]*OO[[#This Row],[38]]</f>
        <v>3.9579813373800002E-5</v>
      </c>
      <c r="AO226" s="10">
        <f>3/24000000*OO[[#This Row],[97 (01JUL1985 00:00:00)-Water Temperature (C)]]*OO[[#This Row],[39]]</f>
        <v>3.5435629463349996E-5</v>
      </c>
      <c r="AP226" s="10">
        <f>3/24000000*OO[[#This Row],[98 (01JUL1985 03:00:00)-Water Temperature (C)]]*OO[[#This Row],[40]]</f>
        <v>3.2419109995124997E-5</v>
      </c>
      <c r="AQ226" s="10">
        <f>3/24000000*OO[[#This Row],[99 (01JUL1985 06:00:00)-Water Temperature (C)]]*OO[[#This Row],[41]]</f>
        <v>2.9458513375287497E-5</v>
      </c>
      <c r="AR226" s="10">
        <f>3/24000000*OO[[#This Row],[100 (01JUL1985 09:00:00)-Water Temperature (C)]]*OO[[#This Row],[42]]</f>
        <v>2.6639978242499999E-5</v>
      </c>
      <c r="AS226" s="10">
        <f>3/24000000*OO[[#This Row],[101 (01JUL1985 12:00:00)-Water Temperature (C)]]*OO[[#This Row],[43]]</f>
        <v>2.4088304414824999E-5</v>
      </c>
      <c r="AT226" s="10">
        <f>3/24000000*OO[[#This Row],[102 (01JUL1985 15:00:00)-Water Temperature (C)]]*OO[[#This Row],[44]]</f>
        <v>2.175405832799375E-5</v>
      </c>
      <c r="AU226" s="10">
        <f>3/24000000*OO[[#This Row],[103 (01JUL1985 18:00:00)-Water Temperature (C)]]*OO[[#This Row],[45]]</f>
        <v>1.963708362882E-5</v>
      </c>
      <c r="AV226" s="10">
        <f>3/24000000*OO[[#This Row],[104 (01JUL1985 21:00:00)-Water Temperature (C)]]*OO[[#This Row],[46]]</f>
        <v>1.77309499777875E-5</v>
      </c>
      <c r="AW226" s="10">
        <f>3/24000000*OO[[#This Row],[105 (02JUL1985 00:00:00)-Water Temperature (C)]]*OO[[#This Row],[47]]</f>
        <v>1.6002019636638751E-5</v>
      </c>
      <c r="AX226" s="10">
        <f>3/24000000*OO[[#This Row],[106 (02JUL1985 03:00:00)-Water Temperature (C)]]*OO[[#This Row],[48]]</f>
        <v>1.4682871404240001E-5</v>
      </c>
      <c r="AY226" s="10">
        <f>3/24000000*OO[[#This Row],[107 (02JUL1985 06:00:00)-Water Temperature (C)]]*OO[[#This Row],[49]]</f>
        <v>1.3305875890299999E-5</v>
      </c>
      <c r="AZ226" s="10">
        <f>3/24000000*OO[[#This Row],[108 (02JUL1985 09:00:00)-Water Temperature (C)]]*OO[[#This Row],[50]]</f>
        <v>1.193172708805E-5</v>
      </c>
      <c r="BA226" s="10">
        <f>3/24000000*OO[[#This Row],[109 (02JUL1985 12:00:00)-Water Temperature (C)]]*OO[[#This Row],[51]]</f>
        <v>1.0675920964875E-5</v>
      </c>
      <c r="BB226" s="10">
        <f>3/24000000*OO[[#This Row],[110 (02JUL1985 15:00:00)-Water Temperature (C)]]*OO[[#This Row],[52]]</f>
        <v>9.3784332381262489E-6</v>
      </c>
      <c r="BC226" s="10">
        <f>3/24000000*OO[[#This Row],[111 (02JUL1985 18:00:00)-Water Temperature (C)]]*OO[[#This Row],[53]]</f>
        <v>8.0100274163387504E-6</v>
      </c>
      <c r="BD226" s="10">
        <f>3/24000000*OO[[#This Row],[112 (02JUL1985 21:00:00)-Water Temperature (C)]]*OO[[#This Row],[54]]</f>
        <v>6.6476545801275004E-6</v>
      </c>
      <c r="BE226" s="10">
        <f>3/24000000*OO[[#This Row],[113 (03JUL1985 00:00:00)-Water Temperature (C)]]*OO[[#This Row],[55]]</f>
        <v>5.3049903382274998E-6</v>
      </c>
      <c r="BF226" s="10">
        <f>3/24000000*OO[[#This Row],[114 (03JUL1985 03:00:00)-Water Temperature (C)]]*OO[[#This Row],[56]]</f>
        <v>4.1725553485899998E-6</v>
      </c>
      <c r="BG226" s="10">
        <f>3/24000000*OO[[#This Row],[115 (03JUL1985 06:00:00)-Water Temperature (C)]]*OO[[#This Row],[57]]</f>
        <v>3.2662421060362499E-6</v>
      </c>
      <c r="BH226" s="10">
        <f>3/24000000*OO[[#This Row],[116 (03JUL1985 09:00:00)-Water Temperature (C)]]*OO[[#This Row],[58]]</f>
        <v>2.6045801168996251E-6</v>
      </c>
      <c r="BI226" s="10">
        <f>3/24000000*OO[[#This Row],[117 (03JUL1985 12:00:00)-Water Temperature (C)]]*OO[[#This Row],[59]]</f>
        <v>2.1701954526E-6</v>
      </c>
      <c r="BJ226" s="10">
        <f>3/24000000*OO[[#This Row],[118 (03JUL1985 15:00:00)-Water Temperature (C)]]*OO[[#This Row],[60]]</f>
        <v>1.87378068260625E-6</v>
      </c>
      <c r="BK226" s="10">
        <f>3/24000000*OO[[#This Row],[119 (03JUL1985 18:00:00)-Water Temperature (C)]]*OO[[#This Row],[61]]</f>
        <v>1.6728727227456249E-6</v>
      </c>
      <c r="BL226" s="10">
        <f>3/24000000*OO[[#This Row],[120 (03JUL1985 21:00:00)-Water Temperature (C)]]*OO[[#This Row],[62]]</f>
        <v>1.5366012556999999E-6</v>
      </c>
      <c r="BM226" s="10">
        <f>3/24000000*OO[[#This Row],[121 (04JUL1985 00:00:00)-Water Temperature (C)]]*OO[[#This Row],[63]]</f>
        <v>1.4284790251379999E-6</v>
      </c>
      <c r="BN226" s="10">
        <f>3/24000000*OO[[#This Row],[122 (04JUL1985 03:00:00)-Water Temperature (C)]]*OO[[#This Row],[64]]</f>
        <v>1.3492096601250001E-6</v>
      </c>
      <c r="BO226" s="10">
        <f>3/24000000*OO[[#This Row],[123 (04JUL1985 06:00:00)-Water Temperature (C)]]*OO[[#This Row],[65]]</f>
        <v>1.26329749767225E-6</v>
      </c>
      <c r="BP226" s="10">
        <f>3/24000000*OO[[#This Row],[124 (04JUL1985 09:00:00)-Water Temperature (C)]]*OO[[#This Row],[66]]</f>
        <v>1.1869455753415E-6</v>
      </c>
      <c r="BQ226" s="10">
        <f>3/24000000*OO[[#This Row],[125 (04JUL1985 12:00:00)-Water Temperature (C)]]*OO[[#This Row],[67]]</f>
        <v>1.1151106948338747E-6</v>
      </c>
      <c r="BR226" s="10">
        <f>3/24000000*OO[[#This Row],[126 (04JUL1985 15:00:00)-Water Temperature (C)]]*OO[[#This Row],[68]]</f>
        <v>1.0570646695177502E-6</v>
      </c>
      <c r="BS226" s="10">
        <f>3/24000000*OO[[#This Row],[127 (04JUL1985 18:00:00)-Water Temperature (C)]]*OO[[#This Row],[69]]</f>
        <v>1.0170448063674999E-6</v>
      </c>
      <c r="BT226" s="10">
        <f>3/24000000*OO[[#This Row],[128 (04JUL1985 21:00:00)-Water Temperature (C)]]*OO[[#This Row],[70]]</f>
        <v>9.8094242865249972E-7</v>
      </c>
      <c r="BU226" s="10">
        <f>3/24000000*OO[[#This Row],[129 (05JUL1985 00:00:00)-Water Temperature (C)]]*OO[[#This Row],[71]]</f>
        <v>9.4144004509499993E-7</v>
      </c>
      <c r="BV226" s="10">
        <f>3/24000000*OO[[#This Row],[130 (05JUL1985 03:00:00)-Water Temperature (C)]]*OO[[#This Row],[72]]</f>
        <v>9.1209768233925001E-7</v>
      </c>
      <c r="BW226" s="10">
        <f>3/24000000*OO[[#This Row],[131 (05JUL1985 06:00:00)-Water Temperature (C)]]*OO[[#This Row],[73]]</f>
        <v>8.7018272577599988E-7</v>
      </c>
      <c r="BX226" s="10">
        <f>3/24000000*OO[[#This Row],[132 (05JUL1985 09:00:00)-Water Temperature (C)]]*OO[[#This Row],[74]]</f>
        <v>8.2727126062874995E-7</v>
      </c>
      <c r="BY226" s="10">
        <f>3/24000000*OO[[#This Row],[133 (05JUL1985 12:00:00)-Water Temperature (C)]]*OO[[#This Row],[75]]</f>
        <v>7.9167715913399989E-7</v>
      </c>
      <c r="BZ226" s="10">
        <f>3/24000000*OO[[#This Row],[134 (05JUL1985 15:00:00)-Water Temperature (C)]]*OO[[#This Row],[76]]</f>
        <v>7.5453082096249998E-7</v>
      </c>
      <c r="CA226" s="10">
        <f>3/24000000*OO[[#This Row],[135 (05JUL1985 18:00:00)-Water Temperature (C)]]*OO[[#This Row],[77]]</f>
        <v>7.1755634805799991E-7</v>
      </c>
      <c r="CB226" s="10">
        <f>3/24000000*OO[[#This Row],[136 (05JUL1985 21:00:00)-Water Temperature (C)]]*OO[[#This Row],[78]]</f>
        <v>6.8453739527862502E-7</v>
      </c>
      <c r="CC226" s="10">
        <f>3/24000000*OO[[#This Row],[137 (06JUL1985 00:00:00)-Water Temperature (C)]]*OO[[#This Row],[79]]</f>
        <v>6.5474762388749996E-7</v>
      </c>
      <c r="CD226" s="10">
        <f>3/24000000*OO[[#This Row],[138 (06JUL1985 03:00:00)-Water Temperature (C)]]*OO[[#This Row],[80]]</f>
        <v>6.4003377092499991E-7</v>
      </c>
      <c r="CE226" s="10">
        <f>3/24000000*OO[[#This Row],[139 (06JUL1985 06:00:00)-Water Temperature (C)]]*OO[[#This Row],[81]]</f>
        <v>6.19849229993125E-7</v>
      </c>
      <c r="CF226" s="10">
        <f>3/24000000*OO[[#This Row],[140 (06JUL1985 09:00:00)-Water Temperature (C)]]*OO[[#This Row],[82]]</f>
        <v>5.9738760544562501E-7</v>
      </c>
      <c r="CG226" s="10">
        <f>3/24000000*OO[[#This Row],[141 (06JUL1985 12:00:00)-Water Temperature (C)]]*OO[[#This Row],[83]]</f>
        <v>5.8211245287449997E-7</v>
      </c>
      <c r="CH226" s="10">
        <f>3/24000000*OO[[#This Row],[142 (06JUL1985 15:00:00)-Water Temperature (C)]]*OO[[#This Row],[84]]</f>
        <v>5.6139537601162499E-7</v>
      </c>
      <c r="CI226" s="10">
        <f>3/24000000*OO[[#This Row],[143 (06JUL1985 18:00:00)-Water Temperature (C)]]*OO[[#This Row],[85]]</f>
        <v>5.3476358197162501E-7</v>
      </c>
      <c r="CJ226" s="10">
        <f>3/24000000*OO[[#This Row],[144 (06JUL1985 21:00:00)-Water Temperature (C)]]*OO[[#This Row],[86]]</f>
        <v>5.1225008438625003E-7</v>
      </c>
      <c r="CK226" s="10">
        <f>3/24000000*OO[[#This Row],[145 (07JUL1985 00:00:00)-Water Temperature (C)]]*OO[[#This Row],[87]]</f>
        <v>4.9621838598237494E-7</v>
      </c>
      <c r="CL226" s="10">
        <f>3/24000000*OO[[#This Row],[146 (07JUL1985 03:00:00)-Water Temperature (C)]]*OO[[#This Row],[88]]</f>
        <v>4.9097257141187492E-7</v>
      </c>
      <c r="CM226" s="10">
        <f>3/24000000*OO[[#This Row],[147 (07JUL1985 06:00:00)-Water Temperature (C)]]*OO[[#This Row],[89]]</f>
        <v>4.8390622677562496E-7</v>
      </c>
      <c r="CN226" s="10">
        <f>3/24000000*OO[[#This Row],[148 (07JUL1985 09:00:00)-Water Temperature (C)]]*OO[[#This Row],[90]]</f>
        <v>4.7268085746824993E-7</v>
      </c>
      <c r="CO226" s="10">
        <f>3/24000000*OO[[#This Row],[149 (07JUL1985 12:00:00)-Water Temperature (C)]]*OO[[#This Row],[91]]</f>
        <v>4.6140242907449995E-7</v>
      </c>
      <c r="CP226" s="10">
        <f>3/24000000*OO[[#This Row],[150 (07JUL1985 15:00:00)-Water Temperature (C)]]*OO[[#This Row],[92]]</f>
        <v>4.4551384918962496E-7</v>
      </c>
      <c r="CQ226" s="10">
        <f>3/24000000*OO[[#This Row],[151 (07JUL1985 18:00:00)-Water Temperature (C)]]*OO[[#This Row],[93]]</f>
        <v>4.2935149930049992E-7</v>
      </c>
      <c r="CR226" s="10">
        <f>3/24000000*OO[[#This Row],[152 (07JUL1985 21:00:00)-Water Temperature (C)]]*OO[[#This Row],[94]]</f>
        <v>4.1547149827575002E-7</v>
      </c>
      <c r="CS226" s="10">
        <f>3/24000000*OO[[#This Row],[153 (08JUL1985 00:00:00)-Water Temperature (C)]]*OO[[#This Row],[95]]</f>
        <v>4.0069306450687497E-7</v>
      </c>
      <c r="CT226" s="10">
        <f>3/24000000*OO[[#This Row],[154 (08JUL1985 03:00:00)-Water Temperature (C)]]*OO[[#This Row],[96]]</f>
        <v>3.8582326735312495E-7</v>
      </c>
      <c r="CU226" s="10">
        <f>3/24000000*OO[[#This Row],[155 (08JUL1985 06:00:00)-Water Temperature (C)]]*OO[[#This Row],[97]]</f>
        <v>3.7304486240024993E-7</v>
      </c>
      <c r="CV226" s="10">
        <f>3/24000000*OO[[#This Row],[156 (08JUL1985 09:00:00)-Water Temperature (C)]]*OO[[#This Row],[98]]</f>
        <v>3.5648148359774999E-7</v>
      </c>
      <c r="CW226" s="10">
        <f>3/24000000*OO[[#This Row],[157 (08JUL1985 12:00:00)-Water Temperature (C)]]*OO[[#This Row],[99]]</f>
        <v>3.4097233292549997E-7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0</v>
      </c>
      <c r="L227" s="10">
        <f>3/24*OO[[#This Row],[68 (27JUN1985 09:00:00)-Water Temperature (C)]]*OO[[#This Row],[10]]/SUM(OO[10])</f>
        <v>3.3629668057490641E-34</v>
      </c>
      <c r="M227" s="10">
        <f>3/24*OO[[#This Row],[69 (27JUN1985 12:00:00)-Water Temperature (C)]]*OO[[#This Row],[11]]/SUM(OO[11])</f>
        <v>9.0178524130199719E-23</v>
      </c>
      <c r="N227" s="10">
        <f>3/24*OO[[#This Row],[70 (27JUN1985 15:00:00)-Water Temperature (C)]]*OO[[#This Row],[12]]/SUM(OO[12])</f>
        <v>1.4797443193702144E-13</v>
      </c>
      <c r="O227" s="10">
        <f>3/24*OO[[#This Row],[71 (27JUN1985 18:00:00)-Water Temperature (C)]]*OO[[#This Row],[13]]/SUM(OO[13])</f>
        <v>7.8189980743519183E-9</v>
      </c>
      <c r="P227" s="10">
        <f>3/24*OO[[#This Row],[72 (27JUN1985 21:00:00)-Water Temperature (C)]]*OO[[#This Row],[14]]/SUM(OO[14])</f>
        <v>3.5816571132714301E-6</v>
      </c>
      <c r="Q227" s="10">
        <f>3/24*OO[[#This Row],[73 (28JUN1985 00:00:00)-Water Temperature (C)]]*OO[[#This Row],[15]]/SUM(OO[15])</f>
        <v>2.3177630144448843E-4</v>
      </c>
      <c r="R227" s="10">
        <f>3/24*OO[[#This Row],[74 (28JUN1985 03:00:00)-Water Temperature (C)]]*OO[[#This Row],[16]]/SUM(OO[16])</f>
        <v>3.8724871639890138E-3</v>
      </c>
      <c r="S227" s="10">
        <f>3/24*OO[[#This Row],[75 (28JUN1985 06:00:00)-Water Temperature (C)]]*OO[[#This Row],[17]]/SUM(OO[17])</f>
        <v>2.2898190763556658E-2</v>
      </c>
      <c r="T227" s="10">
        <f>3/24*OO[[#This Row],[76 (28JUN1985 09:00:00)-Water Temperature (C)]]*OO[[#This Row],[18]]/SUM(OO[18])</f>
        <v>5.8390099735696283E-2</v>
      </c>
      <c r="U227" s="10">
        <f>3/24*OO[[#This Row],[77 (28JUN1985 12:00:00)-Water Temperature (C)]]*OO[[#This Row],[19]]/SUM(OO[19])</f>
        <v>7.396332966320128E-2</v>
      </c>
      <c r="V227" s="10">
        <f>3/24000000*OO[[#This Row],[78 (28JUN1985 15:00:00)-Water Temperature (C)]]*OO[[#This Row],[20]]</f>
        <v>5.1887750444999999E-2</v>
      </c>
      <c r="W227" s="10">
        <f>3/24000000*OO[[#This Row],[79 (28JUN1985 18:00:00)-Water Temperature (C)]]*OO[[#This Row],[21]]</f>
        <v>2.2524538525798748E-2</v>
      </c>
      <c r="X227" s="10">
        <f>3/24000000*OO[[#This Row],[80 (28JUN1985 21:00:00)-Water Temperature (C)]]*OO[[#This Row],[22]]</f>
        <v>6.6300976411999999E-3</v>
      </c>
      <c r="Y227" s="10">
        <f>3/24000000*OO[[#This Row],[81 (29JUN1985 00:00:00)-Water Temperature (C)]]*OO[[#This Row],[23]]</f>
        <v>1.455905812918E-3</v>
      </c>
      <c r="Z227" s="10">
        <f>3/24000000*OO[[#This Row],[82 (29JUN1985 03:00:00)-Water Temperature (C)]]*OO[[#This Row],[24]]</f>
        <v>2.8902470642999998E-4</v>
      </c>
      <c r="AA227" s="10">
        <f>3/24000000*OO[[#This Row],[83 (29JUN1985 06:00:00)-Water Temperature (C)]]*OO[[#This Row],[25]]</f>
        <v>8.6923916143837491E-5</v>
      </c>
      <c r="AB227" s="10">
        <f>3/24000000*OO[[#This Row],[84 (29JUN1985 09:00:00)-Water Temperature (C)]]*OO[[#This Row],[26]]</f>
        <v>6.05559802029E-5</v>
      </c>
      <c r="AC227" s="10">
        <f>3/24000000*OO[[#This Row],[85 (29JUN1985 12:00:00)-Water Temperature (C)]]*OO[[#This Row],[27]]</f>
        <v>6.0262416434937498E-5</v>
      </c>
      <c r="AD227" s="10">
        <f>3/24000000*OO[[#This Row],[86 (29JUN1985 15:00:00)-Water Temperature (C)]]*OO[[#This Row],[28]]</f>
        <v>6.065877719992499E-5</v>
      </c>
      <c r="AE227" s="10">
        <f>3/24000000*OO[[#This Row],[88 (29JUN1985 21:00:00)-Water Temperature (C)]]*OO[[#This Row],[30]]</f>
        <v>5.4332723675362502E-5</v>
      </c>
      <c r="AF227" s="10">
        <f>3/24000000*OO[[#This Row],[88 (29JUN1985 21:00:00)-Water Temperature (C)]]*OO[[#This Row],[30]]</f>
        <v>5.4332723675362502E-5</v>
      </c>
      <c r="AG227" s="10">
        <f>3/24000000*OO[[#This Row],[89 (30JUN1985 00:00:00)-Water Temperature (C)]]*OO[[#This Row],[31]]</f>
        <v>4.9018703301899992E-5</v>
      </c>
      <c r="AH227" s="10">
        <f>3/24000000*OO[[#This Row],[90 (30JUN1985 03:00:00)-Water Temperature (C)]]*OO[[#This Row],[32]]</f>
        <v>4.4267653803099992E-5</v>
      </c>
      <c r="AI227" s="10">
        <f>3/24000000*OO[[#This Row],[91 (30JUN1985 06:00:00)-Water Temperature (C)]]*OO[[#This Row],[33]]</f>
        <v>4.0161005017187495E-5</v>
      </c>
      <c r="AJ227" s="10">
        <f>3/24000000*OO[[#This Row],[92 (30JUN1985 09:00:00)-Water Temperature (C)]]*OO[[#This Row],[34]]</f>
        <v>3.6710624468549996E-5</v>
      </c>
      <c r="AK227" s="10">
        <f>3/24000000*OO[[#This Row],[93 (30JUN1985 12:00:00)-Water Temperature (C)]]*OO[[#This Row],[35]]</f>
        <v>3.3541333008749993E-5</v>
      </c>
      <c r="AL227" s="10">
        <f>3/24000000*OO[[#This Row],[94 (30JUN1985 15:00:00)-Water Temperature (C)]]*OO[[#This Row],[36]]</f>
        <v>3.02713643565E-5</v>
      </c>
      <c r="AM227" s="10">
        <f>3/24000000*OO[[#This Row],[95 (30JUN1985 18:00:00)-Water Temperature (C)]]*OO[[#This Row],[37]]</f>
        <v>2.709538396862625E-5</v>
      </c>
      <c r="AN227" s="10">
        <f>3/24000000*OO[[#This Row],[96 (30JUN1985 21:00:00)-Water Temperature (C)]]*OO[[#This Row],[38]]</f>
        <v>2.4208761925555E-5</v>
      </c>
      <c r="AO227" s="10">
        <f>3/24000000*OO[[#This Row],[97 (01JUL1985 00:00:00)-Water Temperature (C)]]*OO[[#This Row],[39]]</f>
        <v>2.1623637369097499E-5</v>
      </c>
      <c r="AP227" s="10">
        <f>3/24000000*OO[[#This Row],[98 (01JUL1985 03:00:00)-Water Temperature (C)]]*OO[[#This Row],[40]]</f>
        <v>1.9744247866818751E-5</v>
      </c>
      <c r="AQ227" s="10">
        <f>3/24000000*OO[[#This Row],[99 (01JUL1985 06:00:00)-Water Temperature (C)]]*OO[[#This Row],[41]]</f>
        <v>1.7893321271279999E-5</v>
      </c>
      <c r="AR227" s="10">
        <f>3/24000000*OO[[#This Row],[100 (01JUL1985 09:00:00)-Water Temperature (C)]]*OO[[#This Row],[42]]</f>
        <v>1.6122263579712499E-5</v>
      </c>
      <c r="AS227" s="10">
        <f>3/24000000*OO[[#This Row],[101 (01JUL1985 12:00:00)-Water Temperature (C)]]*OO[[#This Row],[43]]</f>
        <v>1.4524390273982499E-5</v>
      </c>
      <c r="AT227" s="10">
        <f>3/24000000*OO[[#This Row],[102 (01JUL1985 15:00:00)-Water Temperature (C)]]*OO[[#This Row],[44]]</f>
        <v>1.3067682734347502E-5</v>
      </c>
      <c r="AU227" s="10">
        <f>3/24000000*OO[[#This Row],[103 (01JUL1985 18:00:00)-Water Temperature (C)]]*OO[[#This Row],[45]]</f>
        <v>1.1759698658081248E-5</v>
      </c>
      <c r="AV227" s="10">
        <f>3/24000000*OO[[#This Row],[104 (01JUL1985 21:00:00)-Water Temperature (C)]]*OO[[#This Row],[46]]</f>
        <v>1.0595076779174999E-5</v>
      </c>
      <c r="AW227" s="10">
        <f>3/24000000*OO[[#This Row],[105 (02JUL1985 00:00:00)-Water Temperature (C)]]*OO[[#This Row],[47]]</f>
        <v>9.553919133459999E-6</v>
      </c>
      <c r="AX227" s="10">
        <f>3/24000000*OO[[#This Row],[106 (02JUL1985 03:00:00)-Water Temperature (C)]]*OO[[#This Row],[48]]</f>
        <v>8.7678862291475009E-6</v>
      </c>
      <c r="AY227" s="10">
        <f>3/24000000*OO[[#This Row],[107 (02JUL1985 06:00:00)-Water Temperature (C)]]*OO[[#This Row],[49]]</f>
        <v>7.9481463615050003E-6</v>
      </c>
      <c r="AZ227" s="10">
        <f>3/24000000*OO[[#This Row],[108 (02JUL1985 09:00:00)-Water Temperature (C)]]*OO[[#This Row],[50]]</f>
        <v>7.1244050933500004E-6</v>
      </c>
      <c r="BA227" s="10">
        <f>3/24000000*OO[[#This Row],[109 (02JUL1985 12:00:00)-Water Temperature (C)]]*OO[[#This Row],[51]]</f>
        <v>6.3718437003937495E-6</v>
      </c>
      <c r="BB227" s="10">
        <f>3/24000000*OO[[#This Row],[110 (02JUL1985 15:00:00)-Water Temperature (C)]]*OO[[#This Row],[52]]</f>
        <v>5.59878051532E-6</v>
      </c>
      <c r="BC227" s="10">
        <f>3/24000000*OO[[#This Row],[111 (02JUL1985 18:00:00)-Water Temperature (C)]]*OO[[#This Row],[53]]</f>
        <v>4.7903481423599992E-6</v>
      </c>
      <c r="BD227" s="10">
        <f>3/24000000*OO[[#This Row],[112 (02JUL1985 21:00:00)-Water Temperature (C)]]*OO[[#This Row],[54]]</f>
        <v>3.9887929286099997E-6</v>
      </c>
      <c r="BE227" s="10">
        <f>3/24000000*OO[[#This Row],[113 (03JUL1985 00:00:00)-Water Temperature (C)]]*OO[[#This Row],[55]]</f>
        <v>3.1966039261874993E-6</v>
      </c>
      <c r="BF227" s="10">
        <f>3/24000000*OO[[#This Row],[114 (03JUL1985 03:00:00)-Water Temperature (C)]]*OO[[#This Row],[56]]</f>
        <v>2.5204789092284997E-6</v>
      </c>
      <c r="BG227" s="10">
        <f>3/24000000*OO[[#This Row],[115 (03JUL1985 06:00:00)-Water Temperature (C)]]*OO[[#This Row],[57]]</f>
        <v>1.9723716732325E-6</v>
      </c>
      <c r="BH227" s="10">
        <f>3/24000000*OO[[#This Row],[116 (03JUL1985 09:00:00)-Water Temperature (C)]]*OO[[#This Row],[58]]</f>
        <v>1.5673544113237501E-6</v>
      </c>
      <c r="BI227" s="10">
        <f>3/24000000*OO[[#This Row],[117 (03JUL1985 12:00:00)-Water Temperature (C)]]*OO[[#This Row],[59]]</f>
        <v>1.2994114115587499E-6</v>
      </c>
      <c r="BJ227" s="10">
        <f>3/24000000*OO[[#This Row],[118 (03JUL1985 15:00:00)-Water Temperature (C)]]*OO[[#This Row],[60]]</f>
        <v>1.11643630474875E-6</v>
      </c>
      <c r="BK227" s="10">
        <f>3/24000000*OO[[#This Row],[119 (03JUL1985 18:00:00)-Water Temperature (C)]]*OO[[#This Row],[61]]</f>
        <v>9.9315120636262487E-7</v>
      </c>
      <c r="BL227" s="10">
        <f>3/24000000*OO[[#This Row],[120 (03JUL1985 21:00:00)-Water Temperature (C)]]*OO[[#This Row],[62]]</f>
        <v>9.1058023858100002E-7</v>
      </c>
      <c r="BM227" s="10">
        <f>3/24000000*OO[[#This Row],[121 (04JUL1985 00:00:00)-Water Temperature (C)]]*OO[[#This Row],[63]]</f>
        <v>8.463522789135E-7</v>
      </c>
      <c r="BN227" s="10">
        <f>3/24000000*OO[[#This Row],[122 (04JUL1985 03:00:00)-Water Temperature (C)]]*OO[[#This Row],[64]]</f>
        <v>7.9966362244725003E-7</v>
      </c>
      <c r="BO227" s="10">
        <f>3/24000000*OO[[#This Row],[123 (04JUL1985 06:00:00)-Water Temperature (C)]]*OO[[#This Row],[65]]</f>
        <v>7.4899085298974996E-7</v>
      </c>
      <c r="BP227" s="10">
        <f>3/24000000*OO[[#This Row],[124 (04JUL1985 09:00:00)-Water Temperature (C)]]*OO[[#This Row],[66]]</f>
        <v>7.0344378370499994E-7</v>
      </c>
      <c r="BQ227" s="10">
        <f>3/24000000*OO[[#This Row],[125 (04JUL1985 12:00:00)-Water Temperature (C)]]*OO[[#This Row],[67]]</f>
        <v>6.60295701115E-7</v>
      </c>
      <c r="BR227" s="10">
        <f>3/24000000*OO[[#This Row],[126 (04JUL1985 15:00:00)-Water Temperature (C)]]*OO[[#This Row],[68]]</f>
        <v>6.2527933747075008E-7</v>
      </c>
      <c r="BS227" s="10">
        <f>3/24000000*OO[[#This Row],[127 (04JUL1985 18:00:00)-Water Temperature (C)]]*OO[[#This Row],[69]]</f>
        <v>6.0116408300174987E-7</v>
      </c>
      <c r="BT227" s="10">
        <f>3/24000000*OO[[#This Row],[128 (04JUL1985 21:00:00)-Water Temperature (C)]]*OO[[#This Row],[70]]</f>
        <v>5.7984470822987491E-7</v>
      </c>
      <c r="BU227" s="10">
        <f>3/24000000*OO[[#This Row],[129 (05JUL1985 00:00:00)-Water Temperature (C)]]*OO[[#This Row],[71]]</f>
        <v>5.5684547973599998E-7</v>
      </c>
      <c r="BV227" s="10">
        <f>3/24000000*OO[[#This Row],[130 (05JUL1985 03:00:00)-Water Temperature (C)]]*OO[[#This Row],[72]]</f>
        <v>5.3991943529099996E-7</v>
      </c>
      <c r="BW227" s="10">
        <f>3/24000000*OO[[#This Row],[131 (05JUL1985 06:00:00)-Water Temperature (C)]]*OO[[#This Row],[73]]</f>
        <v>5.1532446496499995E-7</v>
      </c>
      <c r="BX227" s="10">
        <f>3/24000000*OO[[#This Row],[132 (05JUL1985 09:00:00)-Water Temperature (C)]]*OO[[#This Row],[74]]</f>
        <v>4.8971854418625003E-7</v>
      </c>
      <c r="BY227" s="10">
        <f>3/24000000*OO[[#This Row],[133 (05JUL1985 12:00:00)-Water Temperature (C)]]*OO[[#This Row],[75]]</f>
        <v>4.6837043973299998E-7</v>
      </c>
      <c r="BZ227" s="10">
        <f>3/24000000*OO[[#This Row],[134 (05JUL1985 15:00:00)-Water Temperature (C)]]*OO[[#This Row],[76]]</f>
        <v>4.4613047209275001E-7</v>
      </c>
      <c r="CA227" s="10">
        <f>3/24000000*OO[[#This Row],[135 (05JUL1985 18:00:00)-Water Temperature (C)]]*OO[[#This Row],[77]]</f>
        <v>4.24073986297E-7</v>
      </c>
      <c r="CB227" s="10">
        <f>3/24000000*OO[[#This Row],[136 (05JUL1985 21:00:00)-Water Temperature (C)]]*OO[[#This Row],[78]]</f>
        <v>4.0454790386687503E-7</v>
      </c>
      <c r="CC227" s="10">
        <f>3/24000000*OO[[#This Row],[137 (06JUL1985 00:00:00)-Water Temperature (C)]]*OO[[#This Row],[79]]</f>
        <v>3.8719429540837494E-7</v>
      </c>
      <c r="CD227" s="10">
        <f>3/24000000*OO[[#This Row],[138 (06JUL1985 03:00:00)-Water Temperature (C)]]*OO[[#This Row],[80]]</f>
        <v>3.7868997628874996E-7</v>
      </c>
      <c r="CE227" s="10">
        <f>3/24000000*OO[[#This Row],[139 (06JUL1985 06:00:00)-Water Temperature (C)]]*OO[[#This Row],[81]]</f>
        <v>3.6694609760687498E-7</v>
      </c>
      <c r="CF227" s="10">
        <f>3/24000000*OO[[#This Row],[140 (06JUL1985 09:00:00)-Water Temperature (C)]]*OO[[#This Row],[82]]</f>
        <v>3.5362093458824994E-7</v>
      </c>
      <c r="CG227" s="10">
        <f>3/24000000*OO[[#This Row],[141 (06JUL1985 12:00:00)-Water Temperature (C)]]*OO[[#This Row],[83]]</f>
        <v>3.4442232959374997E-7</v>
      </c>
      <c r="CH227" s="10">
        <f>3/24000000*OO[[#This Row],[142 (06JUL1985 15:00:00)-Water Temperature (C)]]*OO[[#This Row],[84]]</f>
        <v>3.3197929671749998E-7</v>
      </c>
      <c r="CI227" s="10">
        <f>3/24000000*OO[[#This Row],[143 (06JUL1985 18:00:00)-Water Temperature (C)]]*OO[[#This Row],[85]]</f>
        <v>3.16001750645625E-7</v>
      </c>
      <c r="CJ227" s="10">
        <f>3/24000000*OO[[#This Row],[144 (06JUL1985 21:00:00)-Water Temperature (C)]]*OO[[#This Row],[86]]</f>
        <v>3.0251601096431251E-7</v>
      </c>
      <c r="CK227" s="10">
        <f>3/24000000*OO[[#This Row],[145 (07JUL1985 00:00:00)-Water Temperature (C)]]*OO[[#This Row],[87]]</f>
        <v>2.9312833562333745E-7</v>
      </c>
      <c r="CL227" s="10">
        <f>3/24000000*OO[[#This Row],[146 (07JUL1985 03:00:00)-Water Temperature (C)]]*OO[[#This Row],[88]]</f>
        <v>2.9010863463839996E-7</v>
      </c>
      <c r="CM227" s="10">
        <f>3/24000000*OO[[#This Row],[147 (07JUL1985 06:00:00)-Water Temperature (C)]]*OO[[#This Row],[89]]</f>
        <v>2.8603091125977505E-7</v>
      </c>
      <c r="CN227" s="10">
        <f>3/24000000*OO[[#This Row],[148 (07JUL1985 09:00:00)-Water Temperature (C)]]*OO[[#This Row],[90]]</f>
        <v>2.7934416601069997E-7</v>
      </c>
      <c r="CO227" s="10">
        <f>3/24000000*OO[[#This Row],[149 (07JUL1985 12:00:00)-Water Temperature (C)]]*OO[[#This Row],[91]]</f>
        <v>2.7256588084308752E-7</v>
      </c>
      <c r="CP227" s="10">
        <f>3/24000000*OO[[#This Row],[150 (07JUL1985 15:00:00)-Water Temperature (C)]]*OO[[#This Row],[92]]</f>
        <v>2.6304255843119998E-7</v>
      </c>
      <c r="CQ227" s="10">
        <f>3/24000000*OO[[#This Row],[151 (07JUL1985 18:00:00)-Water Temperature (C)]]*OO[[#This Row],[93]]</f>
        <v>2.5334463804567499E-7</v>
      </c>
      <c r="CR227" s="10">
        <f>3/24000000*OO[[#This Row],[152 (07JUL1985 21:00:00)-Water Temperature (C)]]*OO[[#This Row],[94]]</f>
        <v>2.4514152411627502E-7</v>
      </c>
      <c r="CS227" s="10">
        <f>3/24000000*OO[[#This Row],[153 (08JUL1985 00:00:00)-Water Temperature (C)]]*OO[[#This Row],[95]]</f>
        <v>2.3659071781674999E-7</v>
      </c>
      <c r="CT227" s="10">
        <f>3/24000000*OO[[#This Row],[154 (08JUL1985 03:00:00)-Water Temperature (C)]]*OO[[#This Row],[96]]</f>
        <v>2.2803207146381248E-7</v>
      </c>
      <c r="CU227" s="10">
        <f>3/24000000*OO[[#This Row],[155 (08JUL1985 06:00:00)-Water Temperature (C)]]*OO[[#This Row],[97]]</f>
        <v>2.2056292731199997E-7</v>
      </c>
      <c r="CV227" s="10">
        <f>3/24000000*OO[[#This Row],[156 (08JUL1985 09:00:00)-Water Temperature (C)]]*OO[[#This Row],[98]]</f>
        <v>2.1080279625681249E-7</v>
      </c>
      <c r="CW227" s="10">
        <f>3/24000000*OO[[#This Row],[157 (08JUL1985 12:00:00)-Water Temperature (C)]]*OO[[#This Row],[99]]</f>
        <v>2.0148851424945001E-7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4.3907092984896966E-35</v>
      </c>
      <c r="M228" s="10">
        <f>3/24*OO[[#This Row],[69 (27JUN1985 12:00:00)-Water Temperature (C)]]*OO[[#This Row],[11]]/SUM(OO[11])</f>
        <v>1.0053221386845683E-23</v>
      </c>
      <c r="N228" s="10">
        <f>3/24*OO[[#This Row],[70 (27JUN1985 15:00:00)-Water Temperature (C)]]*OO[[#This Row],[12]]/SUM(OO[12])</f>
        <v>3.7255768338683415E-14</v>
      </c>
      <c r="O228" s="10">
        <f>3/24*OO[[#This Row],[71 (27JUN1985 18:00:00)-Water Temperature (C)]]*OO[[#This Row],[13]]/SUM(OO[13])</f>
        <v>4.2205587843041331E-9</v>
      </c>
      <c r="P228" s="10">
        <f>3/24*OO[[#This Row],[72 (27JUN1985 21:00:00)-Water Temperature (C)]]*OO[[#This Row],[14]]/SUM(OO[14])</f>
        <v>2.2896570817545771E-6</v>
      </c>
      <c r="Q228" s="10">
        <f>3/24*OO[[#This Row],[73 (28JUN1985 00:00:00)-Water Temperature (C)]]*OO[[#This Row],[15]]/SUM(OO[15])</f>
        <v>1.6617761420766977E-4</v>
      </c>
      <c r="R228" s="10">
        <f>3/24*OO[[#This Row],[74 (28JUN1985 03:00:00)-Water Temperature (C)]]*OO[[#This Row],[16]]/SUM(OO[16])</f>
        <v>3.0416599912675415E-3</v>
      </c>
      <c r="S228" s="10">
        <f>3/24*OO[[#This Row],[75 (28JUN1985 06:00:00)-Water Temperature (C)]]*OO[[#This Row],[17]]/SUM(OO[17])</f>
        <v>1.9414203235725989E-2</v>
      </c>
      <c r="T228" s="10">
        <f>3/24*OO[[#This Row],[76 (28JUN1985 09:00:00)-Water Temperature (C)]]*OO[[#This Row],[18]]/SUM(OO[18])</f>
        <v>5.2915529589935582E-2</v>
      </c>
      <c r="U228" s="10">
        <f>3/24*OO[[#This Row],[77 (28JUN1985 12:00:00)-Water Temperature (C)]]*OO[[#This Row],[19]]/SUM(OO[19])</f>
        <v>7.1040898934030192E-2</v>
      </c>
      <c r="V228" s="10">
        <f>3/24000000*OO[[#This Row],[78 (28JUN1985 15:00:00)-Water Temperature (C)]]*OO[[#This Row],[20]]</f>
        <v>5.2541121920912502E-2</v>
      </c>
      <c r="W228" s="10">
        <f>3/24000000*OO[[#This Row],[79 (28JUN1985 18:00:00)-Water Temperature (C)]]*OO[[#This Row],[21]]</f>
        <v>2.3889764373337501E-2</v>
      </c>
      <c r="X228" s="10">
        <f>3/24000000*OO[[#This Row],[80 (28JUN1985 21:00:00)-Water Temperature (C)]]*OO[[#This Row],[22]]</f>
        <v>7.3197054647624995E-3</v>
      </c>
      <c r="Y228" s="10">
        <f>3/24000000*OO[[#This Row],[81 (29JUN1985 00:00:00)-Water Temperature (C)]]*OO[[#This Row],[23]]</f>
        <v>1.6576825609049997E-3</v>
      </c>
      <c r="Z228" s="10">
        <f>3/24000000*OO[[#This Row],[82 (29JUN1985 03:00:00)-Water Temperature (C)]]*OO[[#This Row],[24]]</f>
        <v>3.3013295240299996E-4</v>
      </c>
      <c r="AA228" s="10">
        <f>3/24000000*OO[[#This Row],[83 (29JUN1985 06:00:00)-Water Temperature (C)]]*OO[[#This Row],[25]]</f>
        <v>9.2395460161199983E-5</v>
      </c>
      <c r="AB228" s="10">
        <f>3/24000000*OO[[#This Row],[84 (29JUN1985 09:00:00)-Water Temperature (C)]]*OO[[#This Row],[26]]</f>
        <v>5.9911622350525006E-5</v>
      </c>
      <c r="AC228" s="10">
        <f>3/24000000*OO[[#This Row],[85 (29JUN1985 12:00:00)-Water Temperature (C)]]*OO[[#This Row],[27]]</f>
        <v>5.8941823748175002E-5</v>
      </c>
      <c r="AD228" s="10">
        <f>3/24000000*OO[[#This Row],[86 (29JUN1985 15:00:00)-Water Temperature (C)]]*OO[[#This Row],[28]]</f>
        <v>5.9669268467562499E-5</v>
      </c>
      <c r="AE228" s="10">
        <f>3/24000000*OO[[#This Row],[88 (29JUN1985 21:00:00)-Water Temperature (C)]]*OO[[#This Row],[30]]</f>
        <v>5.43031314330375E-5</v>
      </c>
      <c r="AF228" s="10">
        <f>3/24000000*OO[[#This Row],[88 (29JUN1985 21:00:00)-Water Temperature (C)]]*OO[[#This Row],[30]]</f>
        <v>5.43031314330375E-5</v>
      </c>
      <c r="AG228" s="10">
        <f>3/24000000*OO[[#This Row],[89 (30JUN1985 00:00:00)-Water Temperature (C)]]*OO[[#This Row],[31]]</f>
        <v>4.9318351241999994E-5</v>
      </c>
      <c r="AH228" s="10">
        <f>3/24000000*OO[[#This Row],[90 (30JUN1985 03:00:00)-Water Temperature (C)]]*OO[[#This Row],[32]]</f>
        <v>4.4760400701087503E-5</v>
      </c>
      <c r="AI228" s="10">
        <f>3/24000000*OO[[#This Row],[91 (30JUN1985 06:00:00)-Water Temperature (C)]]*OO[[#This Row],[33]]</f>
        <v>4.0753543508575E-5</v>
      </c>
      <c r="AJ228" s="10">
        <f>3/24000000*OO[[#This Row],[92 (30JUN1985 09:00:00)-Water Temperature (C)]]*OO[[#This Row],[34]]</f>
        <v>3.7366038997912499E-5</v>
      </c>
      <c r="AK228" s="10">
        <f>3/24000000*OO[[#This Row],[93 (30JUN1985 12:00:00)-Water Temperature (C)]]*OO[[#This Row],[35]]</f>
        <v>3.4265124148312498E-5</v>
      </c>
      <c r="AL228" s="10">
        <f>3/24000000*OO[[#This Row],[94 (30JUN1985 15:00:00)-Water Temperature (C)]]*OO[[#This Row],[36]]</f>
        <v>3.1042306261125E-5</v>
      </c>
      <c r="AM228" s="10">
        <f>3/24000000*OO[[#This Row],[95 (30JUN1985 18:00:00)-Water Temperature (C)]]*OO[[#This Row],[37]]</f>
        <v>2.7899396560724998E-5</v>
      </c>
      <c r="AN228" s="10">
        <f>3/24000000*OO[[#This Row],[96 (30JUN1985 21:00:00)-Water Temperature (C)]]*OO[[#This Row],[38]]</f>
        <v>2.5048488345979995E-5</v>
      </c>
      <c r="AO228" s="10">
        <f>3/24000000*OO[[#This Row],[97 (01JUL1985 00:00:00)-Water Temperature (C)]]*OO[[#This Row],[39]]</f>
        <v>2.24917770376E-5</v>
      </c>
      <c r="AP228" s="10">
        <f>3/24000000*OO[[#This Row],[98 (01JUL1985 03:00:00)-Water Temperature (C)]]*OO[[#This Row],[40]]</f>
        <v>2.060941353645625E-5</v>
      </c>
      <c r="AQ228" s="10">
        <f>3/24000000*OO[[#This Row],[99 (01JUL1985 06:00:00)-Water Temperature (C)]]*OO[[#This Row],[41]]</f>
        <v>1.8724896947644998E-5</v>
      </c>
      <c r="AR228" s="10">
        <f>3/24000000*OO[[#This Row],[100 (01JUL1985 09:00:00)-Water Temperature (C)]]*OO[[#This Row],[42]]</f>
        <v>1.6900180763399997E-5</v>
      </c>
      <c r="AS228" s="10">
        <f>3/24000000*OO[[#This Row],[101 (01JUL1985 12:00:00)-Water Temperature (C)]]*OO[[#This Row],[43]]</f>
        <v>1.5246247431154998E-5</v>
      </c>
      <c r="AT228" s="10">
        <f>3/24000000*OO[[#This Row],[102 (01JUL1985 15:00:00)-Water Temperature (C)]]*OO[[#This Row],[44]]</f>
        <v>1.3736271473245E-5</v>
      </c>
      <c r="AU228" s="10">
        <f>3/24000000*OO[[#This Row],[103 (01JUL1985 18:00:00)-Water Temperature (C)]]*OO[[#This Row],[45]]</f>
        <v>1.2383037250349999E-5</v>
      </c>
      <c r="AV228" s="10">
        <f>3/24000000*OO[[#This Row],[104 (01JUL1985 21:00:00)-Water Temperature (C)]]*OO[[#This Row],[46]]</f>
        <v>1.118438515705875E-5</v>
      </c>
      <c r="AW228" s="10">
        <f>3/24000000*OO[[#This Row],[105 (02JUL1985 00:00:00)-Water Temperature (C)]]*OO[[#This Row],[47]]</f>
        <v>1.0120043271742499E-5</v>
      </c>
      <c r="AX228" s="10">
        <f>3/24000000*OO[[#This Row],[106 (02JUL1985 03:00:00)-Water Temperature (C)]]*OO[[#This Row],[48]]</f>
        <v>9.3057276900987488E-6</v>
      </c>
      <c r="AY228" s="10">
        <f>3/24000000*OO[[#This Row],[107 (02JUL1985 06:00:00)-Water Temperature (C)]]*OO[[#This Row],[49]]</f>
        <v>8.4485349170949998E-6</v>
      </c>
      <c r="AZ228" s="10">
        <f>3/24000000*OO[[#This Row],[108 (02JUL1985 09:00:00)-Water Temperature (C)]]*OO[[#This Row],[50]]</f>
        <v>7.5762682460412488E-6</v>
      </c>
      <c r="BA228" s="10">
        <f>3/24000000*OO[[#This Row],[109 (02JUL1985 12:00:00)-Water Temperature (C)]]*OO[[#This Row],[51]]</f>
        <v>6.7763272317187498E-6</v>
      </c>
      <c r="BB228" s="10">
        <f>3/24000000*OO[[#This Row],[110 (02JUL1985 15:00:00)-Water Temperature (C)]]*OO[[#This Row],[52]]</f>
        <v>5.9584050611249992E-6</v>
      </c>
      <c r="BC228" s="10">
        <f>3/24000000*OO[[#This Row],[111 (02JUL1985 18:00:00)-Water Temperature (C)]]*OO[[#This Row],[53]]</f>
        <v>5.1110337615887496E-6</v>
      </c>
      <c r="BD228" s="10">
        <f>3/24000000*OO[[#This Row],[112 (02JUL1985 21:00:00)-Water Temperature (C)]]*OO[[#This Row],[54]]</f>
        <v>4.2751909760175002E-6</v>
      </c>
      <c r="BE228" s="10">
        <f>3/24000000*OO[[#This Row],[113 (03JUL1985 00:00:00)-Water Temperature (C)]]*OO[[#This Row],[55]]</f>
        <v>3.4467099830499998E-6</v>
      </c>
      <c r="BF228" s="10">
        <f>3/24000000*OO[[#This Row],[114 (03JUL1985 03:00:00)-Water Temperature (C)]]*OO[[#This Row],[56]]</f>
        <v>2.729007773636E-6</v>
      </c>
      <c r="BG228" s="10">
        <f>3/24000000*OO[[#This Row],[115 (03JUL1985 06:00:00)-Water Temperature (C)]]*OO[[#This Row],[57]]</f>
        <v>2.1362671856714998E-6</v>
      </c>
      <c r="BH228" s="10">
        <f>3/24000000*OO[[#This Row],[116 (03JUL1985 09:00:00)-Water Temperature (C)]]*OO[[#This Row],[58]]</f>
        <v>1.6905108482692501E-6</v>
      </c>
      <c r="BI228" s="10">
        <f>3/24000000*OO[[#This Row],[117 (03JUL1985 12:00:00)-Water Temperature (C)]]*OO[[#This Row],[59]]</f>
        <v>1.392123138678E-6</v>
      </c>
      <c r="BJ228" s="10">
        <f>3/24000000*OO[[#This Row],[118 (03JUL1985 15:00:00)-Water Temperature (C)]]*OO[[#This Row],[60]]</f>
        <v>1.187836348099375E-6</v>
      </c>
      <c r="BK228" s="10">
        <f>3/24000000*OO[[#This Row],[119 (03JUL1985 18:00:00)-Water Temperature (C)]]*OO[[#This Row],[61]]</f>
        <v>1.0511218471737499E-6</v>
      </c>
      <c r="BL228" s="10">
        <f>3/24000000*OO[[#This Row],[120 (03JUL1985 21:00:00)-Water Temperature (C)]]*OO[[#This Row],[62]]</f>
        <v>9.6087047765999996E-7</v>
      </c>
      <c r="BM228" s="10">
        <f>3/24000000*OO[[#This Row],[121 (04JUL1985 00:00:00)-Water Temperature (C)]]*OO[[#This Row],[63]]</f>
        <v>8.9263442673562501E-7</v>
      </c>
      <c r="BN228" s="10">
        <f>3/24000000*OO[[#This Row],[122 (04JUL1985 03:00:00)-Water Temperature (C)]]*OO[[#This Row],[64]]</f>
        <v>8.4379372851400001E-7</v>
      </c>
      <c r="BO228" s="10">
        <f>3/24000000*OO[[#This Row],[123 (04JUL1985 06:00:00)-Water Temperature (C)]]*OO[[#This Row],[65]]</f>
        <v>7.9065824581012492E-7</v>
      </c>
      <c r="BP228" s="10">
        <f>3/24000000*OO[[#This Row],[124 (04JUL1985 09:00:00)-Water Temperature (C)]]*OO[[#This Row],[66]]</f>
        <v>7.4234880750962498E-7</v>
      </c>
      <c r="BQ228" s="10">
        <f>3/24000000*OO[[#This Row],[125 (04JUL1985 12:00:00)-Water Temperature (C)]]*OO[[#This Row],[67]]</f>
        <v>6.9599913360862495E-7</v>
      </c>
      <c r="BR228" s="10">
        <f>3/24000000*OO[[#This Row],[126 (04JUL1985 15:00:00)-Water Temperature (C)]]*OO[[#This Row],[68]]</f>
        <v>6.5824226896924997E-7</v>
      </c>
      <c r="BS228" s="10">
        <f>3/24000000*OO[[#This Row],[127 (04JUL1985 18:00:00)-Water Temperature (C)]]*OO[[#This Row],[69]]</f>
        <v>6.3212501079675004E-7</v>
      </c>
      <c r="BT228" s="10">
        <f>3/24000000*OO[[#This Row],[128 (04JUL1985 21:00:00)-Water Temperature (C)]]*OO[[#This Row],[70]]</f>
        <v>6.0962999100187491E-7</v>
      </c>
      <c r="BU228" s="10">
        <f>3/24000000*OO[[#This Row],[129 (05JUL1985 00:00:00)-Water Temperature (C)]]*OO[[#This Row],[71]]</f>
        <v>5.8586467878399999E-7</v>
      </c>
      <c r="BV228" s="10">
        <f>3/24000000*OO[[#This Row],[130 (05JUL1985 03:00:00)-Water Temperature (C)]]*OO[[#This Row],[72]]</f>
        <v>5.6874602881999994E-7</v>
      </c>
      <c r="BW228" s="10">
        <f>3/24000000*OO[[#This Row],[131 (05JUL1985 06:00:00)-Water Temperature (C)]]*OO[[#This Row],[73]]</f>
        <v>5.4311002972199998E-7</v>
      </c>
      <c r="BX228" s="10">
        <f>3/24000000*OO[[#This Row],[132 (05JUL1985 09:00:00)-Water Temperature (C)]]*OO[[#This Row],[74]]</f>
        <v>5.1603834792225E-7</v>
      </c>
      <c r="BY228" s="10">
        <f>3/24000000*OO[[#This Row],[133 (05JUL1985 12:00:00)-Water Temperature (C)]]*OO[[#This Row],[75]]</f>
        <v>4.9306743649637499E-7</v>
      </c>
      <c r="BZ228" s="10">
        <f>3/24000000*OO[[#This Row],[134 (05JUL1985 15:00:00)-Water Temperature (C)]]*OO[[#This Row],[76]]</f>
        <v>4.6930001534324999E-7</v>
      </c>
      <c r="CA228" s="10">
        <f>3/24000000*OO[[#This Row],[135 (05JUL1985 18:00:00)-Water Temperature (C)]]*OO[[#This Row],[77]]</f>
        <v>4.4580052696999999E-7</v>
      </c>
      <c r="CB228" s="10">
        <f>3/24000000*OO[[#This Row],[136 (05JUL1985 21:00:00)-Water Temperature (C)]]*OO[[#This Row],[78]]</f>
        <v>4.25200101621E-7</v>
      </c>
      <c r="CC228" s="10">
        <f>3/24000000*OO[[#This Row],[137 (06JUL1985 00:00:00)-Water Temperature (C)]]*OO[[#This Row],[79]]</f>
        <v>4.0729061282524995E-7</v>
      </c>
      <c r="CD228" s="10">
        <f>3/24000000*OO[[#This Row],[138 (06JUL1985 03:00:00)-Water Temperature (C)]]*OO[[#This Row],[80]]</f>
        <v>3.9865060042799992E-7</v>
      </c>
      <c r="CE228" s="10">
        <f>3/24000000*OO[[#This Row],[139 (06JUL1985 06:00:00)-Water Temperature (C)]]*OO[[#This Row],[81]]</f>
        <v>3.8655620302174993E-7</v>
      </c>
      <c r="CF228" s="10">
        <f>3/24000000*OO[[#This Row],[140 (06JUL1985 09:00:00)-Water Temperature (C)]]*OO[[#This Row],[82]]</f>
        <v>3.7253233563874994E-7</v>
      </c>
      <c r="CG228" s="10">
        <f>3/24000000*OO[[#This Row],[141 (06JUL1985 12:00:00)-Water Temperature (C)]]*OO[[#This Row],[83]]</f>
        <v>3.6264143581812502E-7</v>
      </c>
      <c r="CH228" s="10">
        <f>3/24000000*OO[[#This Row],[142 (06JUL1985 15:00:00)-Water Temperature (C)]]*OO[[#This Row],[84]]</f>
        <v>3.4928624704874999E-7</v>
      </c>
      <c r="CI228" s="10">
        <f>3/24000000*OO[[#This Row],[143 (06JUL1985 18:00:00)-Water Temperature (C)]]*OO[[#This Row],[85]]</f>
        <v>3.3216558175812498E-7</v>
      </c>
      <c r="CJ228" s="10">
        <f>3/24000000*OO[[#This Row],[144 (06JUL1985 21:00:00)-Water Temperature (C)]]*OO[[#This Row],[86]]</f>
        <v>3.1770411517124994E-7</v>
      </c>
      <c r="CK228" s="10">
        <f>3/24000000*OO[[#This Row],[145 (07JUL1985 00:00:00)-Water Temperature (C)]]*OO[[#This Row],[87]]</f>
        <v>3.0792806926843746E-7</v>
      </c>
      <c r="CL228" s="10">
        <f>3/24000000*OO[[#This Row],[146 (07JUL1985 03:00:00)-Water Temperature (C)]]*OO[[#This Row],[88]]</f>
        <v>3.048934539762375E-7</v>
      </c>
      <c r="CM228" s="10">
        <f>3/24000000*OO[[#This Row],[147 (07JUL1985 06:00:00)-Water Temperature (C)]]*OO[[#This Row],[89]]</f>
        <v>3.0076708371937499E-7</v>
      </c>
      <c r="CN228" s="10">
        <f>3/24000000*OO[[#This Row],[148 (07JUL1985 09:00:00)-Water Temperature (C)]]*OO[[#This Row],[90]]</f>
        <v>2.9371203206975E-7</v>
      </c>
      <c r="CO228" s="10">
        <f>3/24000000*OO[[#This Row],[149 (07JUL1985 12:00:00)-Water Temperature (C)]]*OO[[#This Row],[91]]</f>
        <v>2.8645576770277501E-7</v>
      </c>
      <c r="CP228" s="10">
        <f>3/24000000*OO[[#This Row],[150 (07JUL1985 15:00:00)-Water Temperature (C)]]*OO[[#This Row],[92]]</f>
        <v>2.7626793215777496E-7</v>
      </c>
      <c r="CQ228" s="10">
        <f>3/24000000*OO[[#This Row],[151 (07JUL1985 18:00:00)-Water Temperature (C)]]*OO[[#This Row],[93]]</f>
        <v>2.6588193519509998E-7</v>
      </c>
      <c r="CR228" s="10">
        <f>3/24000000*OO[[#This Row],[152 (07JUL1985 21:00:00)-Water Temperature (C)]]*OO[[#This Row],[94]]</f>
        <v>2.5722483175487494E-7</v>
      </c>
      <c r="CS228" s="10">
        <f>3/24000000*OO[[#This Row],[153 (08JUL1985 00:00:00)-Water Temperature (C)]]*OO[[#This Row],[95]]</f>
        <v>2.4847867340318749E-7</v>
      </c>
      <c r="CT228" s="10">
        <f>3/24000000*OO[[#This Row],[154 (08JUL1985 03:00:00)-Water Temperature (C)]]*OO[[#This Row],[96]]</f>
        <v>2.3981526757031249E-7</v>
      </c>
      <c r="CU228" s="10">
        <f>3/24000000*OO[[#This Row],[155 (08JUL1985 06:00:00)-Water Temperature (C)]]*OO[[#This Row],[97]]</f>
        <v>2.3213417557552501E-7</v>
      </c>
      <c r="CV228" s="10">
        <f>3/24000000*OO[[#This Row],[156 (08JUL1985 09:00:00)-Water Temperature (C)]]*OO[[#This Row],[98]]</f>
        <v>2.2193413618749998E-7</v>
      </c>
      <c r="CW228" s="10">
        <f>3/24000000*OO[[#This Row],[157 (08JUL1985 12:00:00)-Water Temperature (C)]]*OO[[#This Row],[99]]</f>
        <v>2.1195679417818751E-7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7.9066793472273502E-36</v>
      </c>
      <c r="M229" s="10">
        <f>3/24*OO[[#This Row],[69 (27JUN1985 12:00:00)-Water Temperature (C)]]*OO[[#This Row],[11]]/SUM(OO[11])</f>
        <v>1.8772770034745704E-24</v>
      </c>
      <c r="N229" s="10">
        <f>3/24*OO[[#This Row],[70 (27JUN1985 15:00:00)-Water Temperature (C)]]*OO[[#This Row],[12]]/SUM(OO[12])</f>
        <v>8.1171911014189102E-15</v>
      </c>
      <c r="O229" s="10">
        <f>3/24*OO[[#This Row],[71 (27JUN1985 18:00:00)-Water Temperature (C)]]*OO[[#This Row],[13]]/SUM(OO[13])</f>
        <v>2.4688572831881778E-9</v>
      </c>
      <c r="P229" s="10">
        <f>3/24*OO[[#This Row],[72 (27JUN1985 21:00:00)-Water Temperature (C)]]*OO[[#This Row],[14]]/SUM(OO[14])</f>
        <v>1.5896700162279822E-6</v>
      </c>
      <c r="Q229" s="10">
        <f>3/24*OO[[#This Row],[73 (28JUN1985 00:00:00)-Water Temperature (C)]]*OO[[#This Row],[15]]/SUM(OO[15])</f>
        <v>1.2909317364919725E-4</v>
      </c>
      <c r="R229" s="10">
        <f>3/24*OO[[#This Row],[74 (28JUN1985 03:00:00)-Water Temperature (C)]]*OO[[#This Row],[16]]/SUM(OO[16])</f>
        <v>2.5794149979121708E-3</v>
      </c>
      <c r="S229" s="10">
        <f>3/24*OO[[#This Row],[75 (28JUN1985 06:00:00)-Water Temperature (C)]]*OO[[#This Row],[17]]/SUM(OO[17])</f>
        <v>1.7696043648624801E-2</v>
      </c>
      <c r="T229" s="10">
        <f>3/24*OO[[#This Row],[76 (28JUN1985 09:00:00)-Water Temperature (C)]]*OO[[#This Row],[18]]/SUM(OO[18])</f>
        <v>5.1302805617058876E-2</v>
      </c>
      <c r="U229" s="10">
        <f>3/24*OO[[#This Row],[77 (28JUN1985 12:00:00)-Water Temperature (C)]]*OO[[#This Row],[19]]/SUM(OO[19])</f>
        <v>7.2679967285549665E-2</v>
      </c>
      <c r="V229" s="10">
        <f>3/24000000*OO[[#This Row],[78 (28JUN1985 15:00:00)-Water Temperature (C)]]*OO[[#This Row],[20]]</f>
        <v>5.6278890461624993E-2</v>
      </c>
      <c r="W229" s="10">
        <f>3/24000000*OO[[#This Row],[79 (28JUN1985 18:00:00)-Water Temperature (C)]]*OO[[#This Row],[21]]</f>
        <v>2.66346571499625E-2</v>
      </c>
      <c r="X229" s="10">
        <f>3/24000000*OO[[#This Row],[80 (28JUN1985 21:00:00)-Water Temperature (C)]]*OO[[#This Row],[22]]</f>
        <v>8.440634021874999E-3</v>
      </c>
      <c r="Y229" s="10">
        <f>3/24000000*OO[[#This Row],[81 (29JUN1985 00:00:00)-Water Temperature (C)]]*OO[[#This Row],[23]]</f>
        <v>1.9605696909153749E-3</v>
      </c>
      <c r="Z229" s="10">
        <f>3/24000000*OO[[#This Row],[82 (29JUN1985 03:00:00)-Water Temperature (C)]]*OO[[#This Row],[24]]</f>
        <v>3.9164692916112494E-4</v>
      </c>
      <c r="AA229" s="10">
        <f>3/24000000*OO[[#This Row],[83 (29JUN1985 06:00:00)-Water Temperature (C)]]*OO[[#This Row],[25]]</f>
        <v>1.0299530208161249E-4</v>
      </c>
      <c r="AB229" s="10">
        <f>3/24000000*OO[[#This Row],[84 (29JUN1985 09:00:00)-Water Temperature (C)]]*OO[[#This Row],[26]]</f>
        <v>6.1991549216250003E-5</v>
      </c>
      <c r="AC229" s="10">
        <f>3/24000000*OO[[#This Row],[85 (29JUN1985 12:00:00)-Water Temperature (C)]]*OO[[#This Row],[27]]</f>
        <v>5.9914632757000004E-5</v>
      </c>
      <c r="AD229" s="10">
        <f>3/24000000*OO[[#This Row],[86 (29JUN1985 15:00:00)-Water Temperature (C)]]*OO[[#This Row],[28]]</f>
        <v>6.0674856460200004E-5</v>
      </c>
      <c r="AE229" s="10">
        <f>3/24000000*OO[[#This Row],[88 (29JUN1985 21:00:00)-Water Temperature (C)]]*OO[[#This Row],[30]]</f>
        <v>5.5512461103049995E-5</v>
      </c>
      <c r="AF229" s="10">
        <f>3/24000000*OO[[#This Row],[88 (29JUN1985 21:00:00)-Water Temperature (C)]]*OO[[#This Row],[30]]</f>
        <v>5.5512461103049995E-5</v>
      </c>
      <c r="AG229" s="10">
        <f>3/24000000*OO[[#This Row],[89 (30JUN1985 00:00:00)-Water Temperature (C)]]*OO[[#This Row],[31]]</f>
        <v>5.0463645635187506E-5</v>
      </c>
      <c r="AH229" s="10">
        <f>3/24000000*OO[[#This Row],[90 (30JUN1985 03:00:00)-Water Temperature (C)]]*OO[[#This Row],[32]]</f>
        <v>4.5792116534437493E-5</v>
      </c>
      <c r="AI229" s="10">
        <f>3/24000000*OO[[#This Row],[91 (30JUN1985 06:00:00)-Water Temperature (C)]]*OO[[#This Row],[33]]</f>
        <v>4.1643573488400005E-5</v>
      </c>
      <c r="AJ229" s="10">
        <f>3/24000000*OO[[#This Row],[92 (30JUN1985 09:00:00)-Water Temperature (C)]]*OO[[#This Row],[34]]</f>
        <v>3.8107121879374993E-5</v>
      </c>
      <c r="AK229" s="10">
        <f>3/24000000*OO[[#This Row],[93 (30JUN1985 12:00:00)-Water Temperature (C)]]*OO[[#This Row],[35]]</f>
        <v>3.4884684329699997E-5</v>
      </c>
      <c r="AL229" s="10">
        <f>3/24000000*OO[[#This Row],[94 (30JUN1985 15:00:00)-Water Temperature (C)]]*OO[[#This Row],[36]]</f>
        <v>3.1548942521999999E-5</v>
      </c>
      <c r="AM229" s="10">
        <f>3/24000000*OO[[#This Row],[95 (30JUN1985 18:00:00)-Water Temperature (C)]]*OO[[#This Row],[37]]</f>
        <v>2.8312088045624999E-5</v>
      </c>
      <c r="AN229" s="10">
        <f>3/24000000*OO[[#This Row],[96 (30JUN1985 21:00:00)-Water Temperature (C)]]*OO[[#This Row],[38]]</f>
        <v>2.5393754797124995E-5</v>
      </c>
      <c r="AO229" s="10">
        <f>3/24000000*OO[[#This Row],[97 (01JUL1985 00:00:00)-Water Temperature (C)]]*OO[[#This Row],[39]]</f>
        <v>2.277856940969E-5</v>
      </c>
      <c r="AP229" s="10">
        <f>3/24000000*OO[[#This Row],[98 (01JUL1985 03:00:00)-Water Temperature (C)]]*OO[[#This Row],[40]]</f>
        <v>2.0839047778675E-5</v>
      </c>
      <c r="AQ229" s="10">
        <f>3/24000000*OO[[#This Row],[99 (01JUL1985 06:00:00)-Water Temperature (C)]]*OO[[#This Row],[41]]</f>
        <v>1.8890388567960001E-5</v>
      </c>
      <c r="AR229" s="10">
        <f>3/24000000*OO[[#This Row],[100 (01JUL1985 09:00:00)-Water Temperature (C)]]*OO[[#This Row],[42]]</f>
        <v>1.6998932685105E-5</v>
      </c>
      <c r="AS229" s="10">
        <f>3/24000000*OO[[#This Row],[101 (01JUL1985 12:00:00)-Water Temperature (C)]]*OO[[#This Row],[43]]</f>
        <v>1.5282463945227502E-5</v>
      </c>
      <c r="AT229" s="10">
        <f>3/24000000*OO[[#This Row],[102 (01JUL1985 15:00:00)-Water Temperature (C)]]*OO[[#This Row],[44]]</f>
        <v>1.3722120956609998E-5</v>
      </c>
      <c r="AU229" s="10">
        <f>3/24000000*OO[[#This Row],[103 (01JUL1985 18:00:00)-Water Temperature (C)]]*OO[[#This Row],[45]]</f>
        <v>1.2334191320274999E-5</v>
      </c>
      <c r="AV229" s="10">
        <f>3/24000000*OO[[#This Row],[104 (01JUL1985 21:00:00)-Water Temperature (C)]]*OO[[#This Row],[46]]</f>
        <v>1.1118594177332501E-5</v>
      </c>
      <c r="AW229" s="10">
        <f>3/24000000*OO[[#This Row],[105 (02JUL1985 00:00:00)-Water Temperature (C)]]*OO[[#This Row],[47]]</f>
        <v>1.0056924895897501E-5</v>
      </c>
      <c r="AX229" s="10">
        <f>3/24000000*OO[[#This Row],[106 (02JUL1985 03:00:00)-Water Temperature (C)]]*OO[[#This Row],[48]]</f>
        <v>9.2469616777499989E-6</v>
      </c>
      <c r="AY229" s="10">
        <f>3/24000000*OO[[#This Row],[107 (02JUL1985 06:00:00)-Water Temperature (C)]]*OO[[#This Row],[49]]</f>
        <v>8.3937978430649987E-6</v>
      </c>
      <c r="AZ229" s="10">
        <f>3/24000000*OO[[#This Row],[108 (02JUL1985 09:00:00)-Water Temperature (C)]]*OO[[#This Row],[50]]</f>
        <v>7.52411093818125E-6</v>
      </c>
      <c r="BA229" s="10">
        <f>3/24000000*OO[[#This Row],[109 (02JUL1985 12:00:00)-Water Temperature (C)]]*OO[[#This Row],[51]]</f>
        <v>6.7256498830299996E-6</v>
      </c>
      <c r="BB229" s="10">
        <f>3/24000000*OO[[#This Row],[110 (02JUL1985 15:00:00)-Water Temperature (C)]]*OO[[#This Row],[52]]</f>
        <v>5.9128562235637503E-6</v>
      </c>
      <c r="BC229" s="10">
        <f>3/24000000*OO[[#This Row],[111 (02JUL1985 18:00:00)-Water Temperature (C)]]*OO[[#This Row],[53]]</f>
        <v>5.0800953979562502E-6</v>
      </c>
      <c r="BD229" s="10">
        <f>3/24000000*OO[[#This Row],[112 (02JUL1985 21:00:00)-Water Temperature (C)]]*OO[[#This Row],[54]]</f>
        <v>4.2637090548925004E-6</v>
      </c>
      <c r="BE229" s="10">
        <f>3/24000000*OO[[#This Row],[113 (03JUL1985 00:00:00)-Water Temperature (C)]]*OO[[#This Row],[55]]</f>
        <v>3.4542648139999997E-6</v>
      </c>
      <c r="BF229" s="10">
        <f>3/24000000*OO[[#This Row],[114 (03JUL1985 03:00:00)-Water Temperature (C)]]*OO[[#This Row],[56]]</f>
        <v>2.7453347545819996E-6</v>
      </c>
      <c r="BG229" s="10">
        <f>3/24000000*OO[[#This Row],[115 (03JUL1985 06:00:00)-Water Temperature (C)]]*OO[[#This Row],[57]]</f>
        <v>2.1502375865129999E-6</v>
      </c>
      <c r="BH229" s="10">
        <f>3/24000000*OO[[#This Row],[116 (03JUL1985 09:00:00)-Water Temperature (C)]]*OO[[#This Row],[58]]</f>
        <v>1.6960828796539996E-6</v>
      </c>
      <c r="BI229" s="10">
        <f>3/24000000*OO[[#This Row],[117 (03JUL1985 12:00:00)-Water Temperature (C)]]*OO[[#This Row],[59]]</f>
        <v>1.3889524465075E-6</v>
      </c>
      <c r="BJ229" s="10">
        <f>3/24000000*OO[[#This Row],[118 (03JUL1985 15:00:00)-Water Temperature (C)]]*OO[[#This Row],[60]]</f>
        <v>1.1779029545174998E-6</v>
      </c>
      <c r="BK229" s="10">
        <f>3/24000000*OO[[#This Row],[119 (03JUL1985 18:00:00)-Water Temperature (C)]]*OO[[#This Row],[61]]</f>
        <v>1.037605496571E-6</v>
      </c>
      <c r="BL229" s="10">
        <f>3/24000000*OO[[#This Row],[120 (03JUL1985 21:00:00)-Water Temperature (C)]]*OO[[#This Row],[62]]</f>
        <v>9.4594311443649993E-7</v>
      </c>
      <c r="BM229" s="10">
        <f>3/24000000*OO[[#This Row],[121 (04JUL1985 00:00:00)-Water Temperature (C)]]*OO[[#This Row],[63]]</f>
        <v>8.7832723439824993E-7</v>
      </c>
      <c r="BN229" s="10">
        <f>3/24000000*OO[[#This Row],[122 (04JUL1985 03:00:00)-Water Temperature (C)]]*OO[[#This Row],[64]]</f>
        <v>8.3071450604187492E-7</v>
      </c>
      <c r="BO229" s="10">
        <f>3/24000000*OO[[#This Row],[123 (04JUL1985 06:00:00)-Water Temperature (C)]]*OO[[#This Row],[65]]</f>
        <v>7.7858013059662499E-7</v>
      </c>
      <c r="BP229" s="10">
        <f>3/24000000*OO[[#This Row],[124 (04JUL1985 09:00:00)-Water Temperature (C)]]*OO[[#This Row],[66]]</f>
        <v>7.3091205089525003E-7</v>
      </c>
      <c r="BQ229" s="10">
        <f>3/24000000*OO[[#This Row],[125 (04JUL1985 12:00:00)-Water Temperature (C)]]*OO[[#This Row],[67]]</f>
        <v>6.8455029110562498E-7</v>
      </c>
      <c r="BR229" s="10">
        <f>3/24000000*OO[[#This Row],[126 (04JUL1985 15:00:00)-Water Temperature (C)]]*OO[[#This Row],[68]]</f>
        <v>6.4679177007900001E-7</v>
      </c>
      <c r="BS229" s="10">
        <f>3/24000000*OO[[#This Row],[127 (04JUL1985 18:00:00)-Water Temperature (C)]]*OO[[#This Row],[69]]</f>
        <v>6.2048273590499984E-7</v>
      </c>
      <c r="BT229" s="10">
        <f>3/24000000*OO[[#This Row],[128 (04JUL1985 21:00:00)-Water Temperature (C)]]*OO[[#This Row],[70]]</f>
        <v>5.9830750130124997E-7</v>
      </c>
      <c r="BU229" s="10">
        <f>3/24000000*OO[[#This Row],[129 (05JUL1985 00:00:00)-Water Temperature (C)]]*OO[[#This Row],[71]]</f>
        <v>5.7528038522925002E-7</v>
      </c>
      <c r="BV229" s="10">
        <f>3/24000000*OO[[#This Row],[130 (05JUL1985 03:00:00)-Water Temperature (C)]]*OO[[#This Row],[72]]</f>
        <v>5.5915358355112501E-7</v>
      </c>
      <c r="BW229" s="10">
        <f>3/24000000*OO[[#This Row],[131 (05JUL1985 06:00:00)-Water Temperature (C)]]*OO[[#This Row],[73]]</f>
        <v>5.3408899506E-7</v>
      </c>
      <c r="BX229" s="10">
        <f>3/24000000*OO[[#This Row],[132 (05JUL1985 09:00:00)-Water Temperature (C)]]*OO[[#This Row],[74]]</f>
        <v>5.0748001335499991E-7</v>
      </c>
      <c r="BY229" s="10">
        <f>3/24000000*OO[[#This Row],[133 (05JUL1985 12:00:00)-Water Temperature (C)]]*OO[[#This Row],[75]]</f>
        <v>4.8447101962187495E-7</v>
      </c>
      <c r="BZ229" s="10">
        <f>3/24000000*OO[[#This Row],[134 (05JUL1985 15:00:00)-Water Temperature (C)]]*OO[[#This Row],[76]]</f>
        <v>4.6076618317625002E-7</v>
      </c>
      <c r="CA229" s="10">
        <f>3/24000000*OO[[#This Row],[135 (05JUL1985 18:00:00)-Water Temperature (C)]]*OO[[#This Row],[77]]</f>
        <v>4.374351539452501E-7</v>
      </c>
      <c r="CB229" s="10">
        <f>3/24000000*OO[[#This Row],[136 (05JUL1985 21:00:00)-Water Temperature (C)]]*OO[[#This Row],[78]]</f>
        <v>4.1714897703999996E-7</v>
      </c>
      <c r="CC229" s="10">
        <f>3/24000000*OO[[#This Row],[137 (06JUL1985 00:00:00)-Water Temperature (C)]]*OO[[#This Row],[79]]</f>
        <v>3.9988035078949999E-7</v>
      </c>
      <c r="CD229" s="10">
        <f>3/24000000*OO[[#This Row],[138 (06JUL1985 03:00:00)-Water Temperature (C)]]*OO[[#This Row],[80]]</f>
        <v>3.9173267170350001E-7</v>
      </c>
      <c r="CE229" s="10">
        <f>3/24000000*OO[[#This Row],[139 (06JUL1985 06:00:00)-Water Temperature (C)]]*OO[[#This Row],[81]]</f>
        <v>3.8001470496874993E-7</v>
      </c>
      <c r="CF229" s="10">
        <f>3/24000000*OO[[#This Row],[140 (06JUL1985 09:00:00)-Water Temperature (C)]]*OO[[#This Row],[82]]</f>
        <v>3.6630436037474996E-7</v>
      </c>
      <c r="CG229" s="10">
        <f>3/24000000*OO[[#This Row],[141 (06JUL1985 12:00:00)-Water Temperature (C)]]*OO[[#This Row],[83]]</f>
        <v>3.5641691560799998E-7</v>
      </c>
      <c r="CH229" s="10">
        <f>3/24000000*OO[[#This Row],[142 (06JUL1985 15:00:00)-Water Temperature (C)]]*OO[[#This Row],[84]]</f>
        <v>3.4300286014062498E-7</v>
      </c>
      <c r="CI229" s="10">
        <f>3/24000000*OO[[#This Row],[143 (06JUL1985 18:00:00)-Water Temperature (C)]]*OO[[#This Row],[85]]</f>
        <v>3.2592746616099997E-7</v>
      </c>
      <c r="CJ229" s="10">
        <f>3/24000000*OO[[#This Row],[144 (06JUL1985 21:00:00)-Water Temperature (C)]]*OO[[#This Row],[86]]</f>
        <v>3.1147268074949997E-7</v>
      </c>
      <c r="CK229" s="10">
        <f>3/24000000*OO[[#This Row],[145 (07JUL1985 00:00:00)-Water Temperature (C)]]*OO[[#This Row],[87]]</f>
        <v>3.01985104416E-7</v>
      </c>
      <c r="CL229" s="10">
        <f>3/24000000*OO[[#This Row],[146 (07JUL1985 03:00:00)-Water Temperature (C)]]*OO[[#This Row],[88]]</f>
        <v>2.9914418688441247E-7</v>
      </c>
      <c r="CM229" s="10">
        <f>3/24000000*OO[[#This Row],[147 (07JUL1985 06:00:00)-Water Temperature (C)]]*OO[[#This Row],[89]]</f>
        <v>2.9520755587863747E-7</v>
      </c>
      <c r="CN229" s="10">
        <f>3/24000000*OO[[#This Row],[148 (07JUL1985 09:00:00)-Water Temperature (C)]]*OO[[#This Row],[90]]</f>
        <v>2.8823676143453748E-7</v>
      </c>
      <c r="CO229" s="10">
        <f>3/24000000*OO[[#This Row],[149 (07JUL1985 12:00:00)-Water Temperature (C)]]*OO[[#This Row],[91]]</f>
        <v>2.8098801120194998E-7</v>
      </c>
      <c r="CP229" s="10">
        <f>3/24000000*OO[[#This Row],[150 (07JUL1985 15:00:00)-Water Temperature (C)]]*OO[[#This Row],[92]]</f>
        <v>2.7078300252718751E-7</v>
      </c>
      <c r="CQ229" s="10">
        <f>3/24000000*OO[[#This Row],[151 (07JUL1985 18:00:00)-Water Temperature (C)]]*OO[[#This Row],[93]]</f>
        <v>2.6041790926153745E-7</v>
      </c>
      <c r="CR229" s="10">
        <f>3/24000000*OO[[#This Row],[152 (07JUL1985 21:00:00)-Water Temperature (C)]]*OO[[#This Row],[94]]</f>
        <v>2.5186046409992498E-7</v>
      </c>
      <c r="CS229" s="10">
        <f>3/24000000*OO[[#This Row],[153 (08JUL1985 00:00:00)-Water Temperature (C)]]*OO[[#This Row],[95]]</f>
        <v>2.434674926339625E-7</v>
      </c>
      <c r="CT229" s="10">
        <f>3/24000000*OO[[#This Row],[154 (08JUL1985 03:00:00)-Water Temperature (C)]]*OO[[#This Row],[96]]</f>
        <v>2.3525664843340002E-7</v>
      </c>
      <c r="CU229" s="10">
        <f>3/24000000*OO[[#This Row],[155 (08JUL1985 06:00:00)-Water Temperature (C)]]*OO[[#This Row],[97]]</f>
        <v>2.2786727695289998E-7</v>
      </c>
      <c r="CV229" s="10">
        <f>3/24000000*OO[[#This Row],[156 (08JUL1985 09:00:00)-Water Temperature (C)]]*OO[[#This Row],[98]]</f>
        <v>2.1791294100400001E-7</v>
      </c>
      <c r="CW229" s="10">
        <f>3/24000000*OO[[#This Row],[157 (08JUL1985 12:00:00)-Water Temperature (C)]]*OO[[#This Row],[99]]</f>
        <v>2.0795903095090001E-7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1.2944700994461497E-36</v>
      </c>
      <c r="M230" s="10">
        <f>3/24*OO[[#This Row],[69 (27JUN1985 12:00:00)-Water Temperature (C)]]*OO[[#This Row],[11]]/SUM(OO[11])</f>
        <v>3.2933485559096747E-25</v>
      </c>
      <c r="N230" s="10">
        <f>3/24*OO[[#This Row],[70 (27JUN1985 15:00:00)-Water Temperature (C)]]*OO[[#This Row],[12]]/SUM(OO[12])</f>
        <v>1.422485925832543E-15</v>
      </c>
      <c r="O230" s="10">
        <f>3/24*OO[[#This Row],[71 (27JUN1985 18:00:00)-Water Temperature (C)]]*OO[[#This Row],[13]]/SUM(OO[13])</f>
        <v>1.3603619801629E-9</v>
      </c>
      <c r="P230" s="10">
        <f>3/24*OO[[#This Row],[72 (27JUN1985 21:00:00)-Water Temperature (C)]]*OO[[#This Row],[14]]/SUM(OO[14])</f>
        <v>1.0459916452907918E-6</v>
      </c>
      <c r="Q230" s="10">
        <f>3/24*OO[[#This Row],[73 (28JUN1985 00:00:00)-Water Temperature (C)]]*OO[[#This Row],[15]]/SUM(OO[15])</f>
        <v>9.5142103671736104E-5</v>
      </c>
      <c r="R230" s="10">
        <f>3/24*OO[[#This Row],[74 (28JUN1985 03:00:00)-Water Temperature (C)]]*OO[[#This Row],[16]]/SUM(OO[16])</f>
        <v>2.0753524346692961E-3</v>
      </c>
      <c r="S230" s="10">
        <f>3/24*OO[[#This Row],[75 (28JUN1985 06:00:00)-Water Temperature (C)]]*OO[[#This Row],[17]]/SUM(OO[17])</f>
        <v>1.5297781210153374E-2</v>
      </c>
      <c r="T230" s="10">
        <f>3/24*OO[[#This Row],[76 (28JUN1985 09:00:00)-Water Temperature (C)]]*OO[[#This Row],[18]]/SUM(OO[18])</f>
        <v>4.7133966228082073E-2</v>
      </c>
      <c r="U230" s="10">
        <f>3/24*OO[[#This Row],[77 (28JUN1985 12:00:00)-Water Temperature (C)]]*OO[[#This Row],[19]]/SUM(OO[19])</f>
        <v>7.0381995384697749E-2</v>
      </c>
      <c r="V230" s="10">
        <f>3/24000000*OO[[#This Row],[78 (28JUN1985 15:00:00)-Water Temperature (C)]]*OO[[#This Row],[20]]</f>
        <v>5.6986012395687506E-2</v>
      </c>
      <c r="W230" s="10">
        <f>3/24000000*OO[[#This Row],[79 (28JUN1985 18:00:00)-Water Temperature (C)]]*OO[[#This Row],[21]]</f>
        <v>2.8037372676487499E-2</v>
      </c>
      <c r="X230" s="10">
        <f>3/24000000*OO[[#This Row],[80 (28JUN1985 21:00:00)-Water Temperature (C)]]*OO[[#This Row],[22]]</f>
        <v>9.1810032951262499E-3</v>
      </c>
      <c r="Y230" s="10">
        <f>3/24000000*OO[[#This Row],[81 (29JUN1985 00:00:00)-Water Temperature (C)]]*OO[[#This Row],[23]]</f>
        <v>2.1863454898999996E-3</v>
      </c>
      <c r="Z230" s="10">
        <f>3/24000000*OO[[#This Row],[82 (29JUN1985 03:00:00)-Water Temperature (C)]]*OO[[#This Row],[24]]</f>
        <v>4.3927372418324994E-4</v>
      </c>
      <c r="AA230" s="10">
        <f>3/24000000*OO[[#This Row],[83 (29JUN1985 06:00:00)-Water Temperature (C)]]*OO[[#This Row],[25]]</f>
        <v>1.0942920612194999E-4</v>
      </c>
      <c r="AB230" s="10">
        <f>3/24000000*OO[[#This Row],[84 (29JUN1985 09:00:00)-Water Temperature (C)]]*OO[[#This Row],[26]]</f>
        <v>6.0977933643375003E-5</v>
      </c>
      <c r="AC230" s="10">
        <f>3/24000000*OO[[#This Row],[85 (29JUN1985 12:00:00)-Water Temperature (C)]]*OO[[#This Row],[27]]</f>
        <v>5.7689808308575004E-5</v>
      </c>
      <c r="AD230" s="10">
        <f>3/24000000*OO[[#This Row],[86 (29JUN1985 15:00:00)-Water Temperature (C)]]*OO[[#This Row],[28]]</f>
        <v>5.8355609248987502E-5</v>
      </c>
      <c r="AE230" s="10">
        <f>3/24000000*OO[[#This Row],[88 (29JUN1985 21:00:00)-Water Temperature (C)]]*OO[[#This Row],[30]]</f>
        <v>5.3586420717549989E-5</v>
      </c>
      <c r="AF230" s="10">
        <f>3/24000000*OO[[#This Row],[88 (29JUN1985 21:00:00)-Water Temperature (C)]]*OO[[#This Row],[30]]</f>
        <v>5.3586420717549989E-5</v>
      </c>
      <c r="AG230" s="10">
        <f>3/24000000*OO[[#This Row],[89 (30JUN1985 00:00:00)-Water Temperature (C)]]*OO[[#This Row],[31]]</f>
        <v>4.8714676898800007E-5</v>
      </c>
      <c r="AH230" s="10">
        <f>3/24000000*OO[[#This Row],[90 (30JUN1985 03:00:00)-Water Temperature (C)]]*OO[[#This Row],[32]]</f>
        <v>4.4181325491762499E-5</v>
      </c>
      <c r="AI230" s="10">
        <f>3/24000000*OO[[#This Row],[91 (30JUN1985 06:00:00)-Water Temperature (C)]]*OO[[#This Row],[33]]</f>
        <v>4.0129234581362502E-5</v>
      </c>
      <c r="AJ230" s="10">
        <f>3/24000000*OO[[#This Row],[92 (30JUN1985 09:00:00)-Water Temperature (C)]]*OO[[#This Row],[34]]</f>
        <v>3.6639864392799999E-5</v>
      </c>
      <c r="AK230" s="10">
        <f>3/24000000*OO[[#This Row],[93 (30JUN1985 12:00:00)-Water Temperature (C)]]*OO[[#This Row],[35]]</f>
        <v>3.3464152235E-5</v>
      </c>
      <c r="AL230" s="10">
        <f>3/24000000*OO[[#This Row],[94 (30JUN1985 15:00:00)-Water Temperature (C)]]*OO[[#This Row],[36]]</f>
        <v>3.0193611193212503E-5</v>
      </c>
      <c r="AM230" s="10">
        <f>3/24000000*OO[[#This Row],[95 (30JUN1985 18:00:00)-Water Temperature (C)]]*OO[[#This Row],[37]]</f>
        <v>2.7039282699432497E-5</v>
      </c>
      <c r="AN230" s="10">
        <f>3/24000000*OO[[#This Row],[96 (30JUN1985 21:00:00)-Water Temperature (C)]]*OO[[#This Row],[38]]</f>
        <v>2.4212357164355001E-5</v>
      </c>
      <c r="AO230" s="10">
        <f>3/24000000*OO[[#This Row],[97 (01JUL1985 00:00:00)-Water Temperature (C)]]*OO[[#This Row],[39]]</f>
        <v>2.1680114700472498E-5</v>
      </c>
      <c r="AP230" s="10">
        <f>3/24000000*OO[[#This Row],[98 (01JUL1985 03:00:00)-Water Temperature (C)]]*OO[[#This Row],[40]]</f>
        <v>1.982762902788E-5</v>
      </c>
      <c r="AQ230" s="10">
        <f>3/24000000*OO[[#This Row],[99 (01JUL1985 06:00:00)-Water Temperature (C)]]*OO[[#This Row],[41]]</f>
        <v>1.7981541821153745E-5</v>
      </c>
      <c r="AR230" s="10">
        <f>3/24000000*OO[[#This Row],[100 (01JUL1985 09:00:00)-Water Temperature (C)]]*OO[[#This Row],[42]]</f>
        <v>1.6185583079234999E-5</v>
      </c>
      <c r="AS230" s="10">
        <f>3/24000000*OO[[#This Row],[101 (01JUL1985 12:00:00)-Water Temperature (C)]]*OO[[#This Row],[43]]</f>
        <v>1.4546195196549999E-5</v>
      </c>
      <c r="AT230" s="10">
        <f>3/24000000*OO[[#This Row],[102 (01JUL1985 15:00:00)-Water Temperature (C)]]*OO[[#This Row],[44]]</f>
        <v>1.3054539397859998E-5</v>
      </c>
      <c r="AU230" s="10">
        <f>3/24000000*OO[[#This Row],[103 (01JUL1985 18:00:00)-Water Temperature (C)]]*OO[[#This Row],[45]]</f>
        <v>1.17310426990025E-5</v>
      </c>
      <c r="AV230" s="10">
        <f>3/24000000*OO[[#This Row],[104 (01JUL1985 21:00:00)-Water Temperature (C)]]*OO[[#This Row],[46]]</f>
        <v>1.0579969507340002E-5</v>
      </c>
      <c r="AW230" s="10">
        <f>3/24000000*OO[[#This Row],[105 (02JUL1985 00:00:00)-Water Temperature (C)]]*OO[[#This Row],[47]]</f>
        <v>9.5831102145624991E-6</v>
      </c>
      <c r="AX230" s="10">
        <f>3/24000000*OO[[#This Row],[106 (02JUL1985 03:00:00)-Water Temperature (C)]]*OO[[#This Row],[48]]</f>
        <v>8.8280913929124988E-6</v>
      </c>
      <c r="AY230" s="10">
        <f>3/24000000*OO[[#This Row],[107 (02JUL1985 06:00:00)-Water Temperature (C)]]*OO[[#This Row],[49]]</f>
        <v>8.028231286383749E-6</v>
      </c>
      <c r="AZ230" s="10">
        <f>3/24000000*OO[[#This Row],[108 (02JUL1985 09:00:00)-Water Temperature (C)]]*OO[[#This Row],[50]]</f>
        <v>7.2046671382824997E-6</v>
      </c>
      <c r="BA230" s="10">
        <f>3/24000000*OO[[#This Row],[109 (02JUL1985 12:00:00)-Water Temperature (C)]]*OO[[#This Row],[51]]</f>
        <v>6.4433003314500001E-6</v>
      </c>
      <c r="BB230" s="10">
        <f>3/24000000*OO[[#This Row],[110 (02JUL1985 15:00:00)-Water Temperature (C)]]*OO[[#This Row],[52]]</f>
        <v>5.6684283933749991E-6</v>
      </c>
      <c r="BC230" s="10">
        <f>3/24000000*OO[[#This Row],[111 (02JUL1985 18:00:00)-Water Temperature (C)]]*OO[[#This Row],[53]]</f>
        <v>4.8787794120449995E-6</v>
      </c>
      <c r="BD230" s="10">
        <f>3/24000000*OO[[#This Row],[112 (02JUL1985 21:00:00)-Water Temperature (C)]]*OO[[#This Row],[54]]</f>
        <v>4.107500607925E-6</v>
      </c>
      <c r="BE230" s="10">
        <f>3/24000000*OO[[#This Row],[113 (03JUL1985 00:00:00)-Water Temperature (C)]]*OO[[#This Row],[55]]</f>
        <v>3.3416995911974997E-6</v>
      </c>
      <c r="BF230" s="10">
        <f>3/24000000*OO[[#This Row],[114 (03JUL1985 03:00:00)-Water Temperature (C)]]*OO[[#This Row],[56]]</f>
        <v>2.6650210370962499E-6</v>
      </c>
      <c r="BG230" s="10">
        <f>3/24000000*OO[[#This Row],[115 (03JUL1985 06:00:00)-Water Temperature (C)]]*OO[[#This Row],[57]]</f>
        <v>2.0890083081120001E-6</v>
      </c>
      <c r="BH230" s="10">
        <f>3/24000000*OO[[#This Row],[116 (03JUL1985 09:00:00)-Water Temperature (C)]]*OO[[#This Row],[58]]</f>
        <v>1.643965191474375E-6</v>
      </c>
      <c r="BI230" s="10">
        <f>3/24000000*OO[[#This Row],[117 (03JUL1985 12:00:00)-Water Temperature (C)]]*OO[[#This Row],[59]]</f>
        <v>1.3403563841799999E-6</v>
      </c>
      <c r="BJ230" s="10">
        <f>3/24000000*OO[[#This Row],[118 (03JUL1985 15:00:00)-Water Temperature (C)]]*OO[[#This Row],[60]]</f>
        <v>1.1310603873662499E-6</v>
      </c>
      <c r="BK230" s="10">
        <f>3/24000000*OO[[#This Row],[119 (03JUL1985 18:00:00)-Water Temperature (C)]]*OO[[#This Row],[61]]</f>
        <v>9.9254221261650006E-7</v>
      </c>
      <c r="BL230" s="10">
        <f>3/24000000*OO[[#This Row],[120 (03JUL1985 21:00:00)-Water Temperature (C)]]*OO[[#This Row],[62]]</f>
        <v>9.0268548716424999E-7</v>
      </c>
      <c r="BM230" s="10">
        <f>3/24000000*OO[[#This Row],[121 (04JUL1985 00:00:00)-Water Temperature (C)]]*OO[[#This Row],[63]]</f>
        <v>8.3767606258074996E-7</v>
      </c>
      <c r="BN230" s="10">
        <f>3/24000000*OO[[#This Row],[122 (04JUL1985 03:00:00)-Water Temperature (C)]]*OO[[#This Row],[64]]</f>
        <v>7.9256283929450004E-7</v>
      </c>
      <c r="BO230" s="10">
        <f>3/24000000*OO[[#This Row],[123 (04JUL1985 06:00:00)-Water Temperature (C)]]*OO[[#This Row],[65]]</f>
        <v>7.4301077779299992E-7</v>
      </c>
      <c r="BP230" s="10">
        <f>3/24000000*OO[[#This Row],[124 (04JUL1985 09:00:00)-Water Temperature (C)]]*OO[[#This Row],[66]]</f>
        <v>6.9746844677399995E-7</v>
      </c>
      <c r="BQ230" s="10">
        <f>3/24000000*OO[[#This Row],[125 (04JUL1985 12:00:00)-Water Temperature (C)]]*OO[[#This Row],[67]]</f>
        <v>6.5271267908812494E-7</v>
      </c>
      <c r="BR230" s="10">
        <f>3/24000000*OO[[#This Row],[126 (04JUL1985 15:00:00)-Water Temperature (C)]]*OO[[#This Row],[68]]</f>
        <v>6.1620646507649996E-7</v>
      </c>
      <c r="BS230" s="10">
        <f>3/24000000*OO[[#This Row],[127 (04JUL1985 18:00:00)-Water Temperature (C)]]*OO[[#This Row],[69]]</f>
        <v>5.9061082953674996E-7</v>
      </c>
      <c r="BT230" s="10">
        <f>3/24000000*OO[[#This Row],[128 (04JUL1985 21:00:00)-Water Temperature (C)]]*OO[[#This Row],[70]]</f>
        <v>5.6939629591349995E-7</v>
      </c>
      <c r="BU230" s="10">
        <f>3/24000000*OO[[#This Row],[129 (05JUL1985 00:00:00)-Water Temperature (C)]]*OO[[#This Row],[71]]</f>
        <v>5.47662474513625E-7</v>
      </c>
      <c r="BV230" s="10">
        <f>3/24000000*OO[[#This Row],[130 (05JUL1985 03:00:00)-Water Temperature (C)]]*OO[[#This Row],[72]]</f>
        <v>5.3281822447874995E-7</v>
      </c>
      <c r="BW230" s="10">
        <f>3/24000000*OO[[#This Row],[131 (05JUL1985 06:00:00)-Water Temperature (C)]]*OO[[#This Row],[73]]</f>
        <v>5.0911155486674998E-7</v>
      </c>
      <c r="BX230" s="10">
        <f>3/24000000*OO[[#This Row],[132 (05JUL1985 09:00:00)-Water Temperature (C)]]*OO[[#This Row],[74]]</f>
        <v>4.8379620893174994E-7</v>
      </c>
      <c r="BY230" s="10">
        <f>3/24000000*OO[[#This Row],[133 (05JUL1985 12:00:00)-Water Temperature (C)]]*OO[[#This Row],[75]]</f>
        <v>4.6149546231749998E-7</v>
      </c>
      <c r="BZ230" s="10">
        <f>3/24000000*OO[[#This Row],[134 (05JUL1985 15:00:00)-Water Temperature (C)]]*OO[[#This Row],[76]]</f>
        <v>4.3870104676262502E-7</v>
      </c>
      <c r="CA230" s="10">
        <f>3/24000000*OO[[#This Row],[135 (05JUL1985 18:00:00)-Water Temperature (C)]]*OO[[#This Row],[77]]</f>
        <v>4.1626777918099998E-7</v>
      </c>
      <c r="CB230" s="10">
        <f>3/24000000*OO[[#This Row],[136 (05JUL1985 21:00:00)-Water Temperature (C)]]*OO[[#This Row],[78]]</f>
        <v>3.9689589553987503E-7</v>
      </c>
      <c r="CC230" s="10">
        <f>3/24000000*OO[[#This Row],[137 (06JUL1985 00:00:00)-Water Temperature (C)]]*OO[[#This Row],[79]]</f>
        <v>3.8062338201787495E-7</v>
      </c>
      <c r="CD230" s="10">
        <f>3/24000000*OO[[#This Row],[138 (06JUL1985 03:00:00)-Water Temperature (C)]]*OO[[#This Row],[80]]</f>
        <v>3.7313335563437495E-7</v>
      </c>
      <c r="CE230" s="10">
        <f>3/24000000*OO[[#This Row],[139 (06JUL1985 06:00:00)-Water Temperature (C)]]*OO[[#This Row],[81]]</f>
        <v>3.6213528639924997E-7</v>
      </c>
      <c r="CF230" s="10">
        <f>3/24000000*OO[[#This Row],[140 (06JUL1985 09:00:00)-Water Temperature (C)]]*OO[[#This Row],[82]]</f>
        <v>3.4912092161999995E-7</v>
      </c>
      <c r="CG230" s="10">
        <f>3/24000000*OO[[#This Row],[141 (06JUL1985 12:00:00)-Water Temperature (C)]]*OO[[#This Row],[83]]</f>
        <v>3.39589925591125E-7</v>
      </c>
      <c r="CH230" s="10">
        <f>3/24000000*OO[[#This Row],[142 (06JUL1985 15:00:00)-Water Temperature (C)]]*OO[[#This Row],[84]]</f>
        <v>3.266462282805E-7</v>
      </c>
      <c r="CI230" s="10">
        <f>3/24000000*OO[[#This Row],[143 (06JUL1985 18:00:00)-Water Temperature (C)]]*OO[[#This Row],[85]]</f>
        <v>3.1017881474627496E-7</v>
      </c>
      <c r="CJ230" s="10">
        <f>3/24000000*OO[[#This Row],[144 (06JUL1985 21:00:00)-Water Temperature (C)]]*OO[[#This Row],[86]]</f>
        <v>2.9621548507875E-7</v>
      </c>
      <c r="CK230" s="10">
        <f>3/24000000*OO[[#This Row],[145 (07JUL1985 00:00:00)-Water Temperature (C)]]*OO[[#This Row],[87]]</f>
        <v>2.8723087199939998E-7</v>
      </c>
      <c r="CL230" s="10">
        <f>3/24000000*OO[[#This Row],[146 (07JUL1985 03:00:00)-Water Temperature (C)]]*OO[[#This Row],[88]]</f>
        <v>2.8464222894119995E-7</v>
      </c>
      <c r="CM230" s="10">
        <f>3/24000000*OO[[#This Row],[147 (07JUL1985 06:00:00)-Water Temperature (C)]]*OO[[#This Row],[89]]</f>
        <v>2.8102137960679999E-7</v>
      </c>
      <c r="CN230" s="10">
        <f>3/24000000*OO[[#This Row],[148 (07JUL1985 09:00:00)-Water Temperature (C)]]*OO[[#This Row],[90]]</f>
        <v>2.74396931582E-7</v>
      </c>
      <c r="CO230" s="10">
        <f>3/24000000*OO[[#This Row],[149 (07JUL1985 12:00:00)-Water Temperature (C)]]*OO[[#This Row],[91]]</f>
        <v>2.67448012607475E-7</v>
      </c>
      <c r="CP230" s="10">
        <f>3/24000000*OO[[#This Row],[150 (07JUL1985 15:00:00)-Water Temperature (C)]]*OO[[#This Row],[92]]</f>
        <v>2.5760739033688745E-7</v>
      </c>
      <c r="CQ230" s="10">
        <f>3/24000000*OO[[#This Row],[151 (07JUL1985 18:00:00)-Water Temperature (C)]]*OO[[#This Row],[93]]</f>
        <v>2.4763632624159997E-7</v>
      </c>
      <c r="CR230" s="10">
        <f>3/24000000*OO[[#This Row],[152 (07JUL1985 21:00:00)-Water Temperature (C)]]*OO[[#This Row],[94]]</f>
        <v>2.3944395770197494E-7</v>
      </c>
      <c r="CS230" s="10">
        <f>3/24000000*OO[[#This Row],[153 (08JUL1985 00:00:00)-Water Temperature (C)]]*OO[[#This Row],[95]]</f>
        <v>2.3160411976792502E-7</v>
      </c>
      <c r="CT230" s="10">
        <f>3/24000000*OO[[#This Row],[154 (08JUL1985 03:00:00)-Water Temperature (C)]]*OO[[#This Row],[96]]</f>
        <v>2.2400432758200001E-7</v>
      </c>
      <c r="CU230" s="10">
        <f>3/24000000*OO[[#This Row],[155 (08JUL1985 06:00:00)-Water Temperature (C)]]*OO[[#This Row],[97]]</f>
        <v>2.1713296046824998E-7</v>
      </c>
      <c r="CV230" s="10">
        <f>3/24000000*OO[[#This Row],[156 (08JUL1985 09:00:00)-Water Temperature (C)]]*OO[[#This Row],[98]]</f>
        <v>2.0769167558779999E-7</v>
      </c>
      <c r="CW230" s="10">
        <f>3/24000000*OO[[#This Row],[157 (08JUL1985 12:00:00)-Water Temperature (C)]]*OO[[#This Row],[99]]</f>
        <v>1.9813914357938749E-7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2.1790511599177261E-37</v>
      </c>
      <c r="M231" s="10">
        <f>3/24*OO[[#This Row],[69 (27JUN1985 12:00:00)-Water Temperature (C)]]*OO[[#This Row],[11]]/SUM(OO[11])</f>
        <v>6.0085542838955973E-26</v>
      </c>
      <c r="N231" s="10">
        <f>3/24*OO[[#This Row],[70 (27JUN1985 15:00:00)-Water Temperature (C)]]*OO[[#This Row],[12]]/SUM(OO[12])</f>
        <v>2.8261270615247966E-16</v>
      </c>
      <c r="O231" s="10">
        <f>3/24*OO[[#This Row],[71 (27JUN1985 18:00:00)-Water Temperature (C)]]*OO[[#This Row],[13]]/SUM(OO[13])</f>
        <v>7.6367574468350101E-10</v>
      </c>
      <c r="P231" s="10">
        <f>3/24*OO[[#This Row],[72 (27JUN1985 21:00:00)-Water Temperature (C)]]*OO[[#This Row],[14]]/SUM(OO[14])</f>
        <v>7.066217694197509E-7</v>
      </c>
      <c r="Q231" s="10">
        <f>3/24*OO[[#This Row],[73 (28JUN1985 00:00:00)-Water Temperature (C)]]*OO[[#This Row],[15]]/SUM(OO[15])</f>
        <v>7.2176620591242452E-5</v>
      </c>
      <c r="R231" s="10">
        <f>3/24*OO[[#This Row],[74 (28JUN1985 03:00:00)-Water Temperature (C)]]*OO[[#This Row],[16]]/SUM(OO[16])</f>
        <v>1.7219159104805439E-3</v>
      </c>
      <c r="S231" s="10">
        <f>3/24*OO[[#This Row],[75 (28JUN1985 06:00:00)-Water Temperature (C)]]*OO[[#This Row],[17]]/SUM(OO[17])</f>
        <v>1.3660339402702244E-2</v>
      </c>
      <c r="T231" s="10">
        <f>3/24*OO[[#This Row],[76 (28JUN1985 09:00:00)-Water Temperature (C)]]*OO[[#This Row],[18]]/SUM(OO[18])</f>
        <v>4.4809400328204942E-2</v>
      </c>
      <c r="U231" s="10">
        <f>3/24*OO[[#This Row],[77 (28JUN1985 12:00:00)-Water Temperature (C)]]*OO[[#This Row],[19]]/SUM(OO[19])</f>
        <v>7.0653415128990607E-2</v>
      </c>
      <c r="V231" s="10">
        <f>3/24000000*OO[[#This Row],[78 (28JUN1985 15:00:00)-Water Temperature (C)]]*OO[[#This Row],[20]]</f>
        <v>5.9957837608724994E-2</v>
      </c>
      <c r="W231" s="10">
        <f>3/24000000*OO[[#This Row],[79 (28JUN1985 18:00:00)-Water Temperature (C)]]*OO[[#This Row],[21]]</f>
        <v>3.0744008923387498E-2</v>
      </c>
      <c r="X231" s="10">
        <f>3/24000000*OO[[#This Row],[80 (28JUN1985 21:00:00)-Water Temperature (C)]]*OO[[#This Row],[22]]</f>
        <v>1.0431009653150001E-2</v>
      </c>
      <c r="Y231" s="10">
        <f>3/24000000*OO[[#This Row],[81 (29JUN1985 00:00:00)-Water Temperature (C)]]*OO[[#This Row],[23]]</f>
        <v>2.5549416101342498E-3</v>
      </c>
      <c r="Z231" s="10">
        <f>3/24000000*OO[[#This Row],[82 (29JUN1985 03:00:00)-Water Temperature (C)]]*OO[[#This Row],[24]]</f>
        <v>5.1905190611137493E-4</v>
      </c>
      <c r="AA231" s="10">
        <f>3/24000000*OO[[#This Row],[83 (29JUN1985 06:00:00)-Water Temperature (C)]]*OO[[#This Row],[25]]</f>
        <v>1.235056709882625E-4</v>
      </c>
      <c r="AB231" s="10">
        <f>3/24000000*OO[[#This Row],[84 (29JUN1985 09:00:00)-Water Temperature (C)]]*OO[[#This Row],[26]]</f>
        <v>6.3516417492749999E-5</v>
      </c>
      <c r="AC231" s="10">
        <f>3/24000000*OO[[#This Row],[85 (29JUN1985 12:00:00)-Water Temperature (C)]]*OO[[#This Row],[27]]</f>
        <v>5.8674352834999994E-5</v>
      </c>
      <c r="AD231" s="10">
        <f>3/24000000*OO[[#This Row],[86 (29JUN1985 15:00:00)-Water Temperature (C)]]*OO[[#This Row],[28]]</f>
        <v>5.9370320452950006E-5</v>
      </c>
      <c r="AE231" s="10">
        <f>3/24000000*OO[[#This Row],[88 (29JUN1985 21:00:00)-Water Temperature (C)]]*OO[[#This Row],[30]]</f>
        <v>5.4998309183912506E-5</v>
      </c>
      <c r="AF231" s="10">
        <f>3/24000000*OO[[#This Row],[88 (29JUN1985 21:00:00)-Water Temperature (C)]]*OO[[#This Row],[30]]</f>
        <v>5.4998309183912506E-5</v>
      </c>
      <c r="AG231" s="10">
        <f>3/24000000*OO[[#This Row],[89 (30JUN1985 00:00:00)-Water Temperature (C)]]*OO[[#This Row],[31]]</f>
        <v>5.0148228827899996E-5</v>
      </c>
      <c r="AH231" s="10">
        <f>3/24000000*OO[[#This Row],[90 (30JUN1985 03:00:00)-Water Temperature (C)]]*OO[[#This Row],[32]]</f>
        <v>4.5581796199825E-5</v>
      </c>
      <c r="AI231" s="10">
        <f>3/24000000*OO[[#This Row],[91 (30JUN1985 06:00:00)-Water Temperature (C)]]*OO[[#This Row],[33]]</f>
        <v>4.1455152361349999E-5</v>
      </c>
      <c r="AJ231" s="10">
        <f>3/24000000*OO[[#This Row],[92 (30JUN1985 09:00:00)-Water Temperature (C)]]*OO[[#This Row],[34]]</f>
        <v>3.7865927227149998E-5</v>
      </c>
      <c r="AK231" s="10">
        <f>3/24000000*OO[[#This Row],[93 (30JUN1985 12:00:00)-Water Temperature (C)]]*OO[[#This Row],[35]]</f>
        <v>3.4600218528750001E-5</v>
      </c>
      <c r="AL231" s="10">
        <f>3/24000000*OO[[#This Row],[94 (30JUN1985 15:00:00)-Water Temperature (C)]]*OO[[#This Row],[36]]</f>
        <v>3.1234342149899998E-5</v>
      </c>
      <c r="AM231" s="10">
        <f>3/24000000*OO[[#This Row],[95 (30JUN1985 18:00:00)-Water Temperature (C)]]*OO[[#This Row],[37]]</f>
        <v>2.7994717312607495E-5</v>
      </c>
      <c r="AN231" s="10">
        <f>3/24000000*OO[[#This Row],[96 (30JUN1985 21:00:00)-Water Temperature (C)]]*OO[[#This Row],[38]]</f>
        <v>2.5100836030560001E-5</v>
      </c>
      <c r="AO231" s="10">
        <f>3/24000000*OO[[#This Row],[97 (01JUL1985 00:00:00)-Water Temperature (C)]]*OO[[#This Row],[39]]</f>
        <v>2.2511500271802501E-5</v>
      </c>
      <c r="AP231" s="10">
        <f>3/24000000*OO[[#This Row],[98 (01JUL1985 03:00:00)-Water Temperature (C)]]*OO[[#This Row],[40]]</f>
        <v>2.0624217864828748E-5</v>
      </c>
      <c r="AQ231" s="10">
        <f>3/24000000*OO[[#This Row],[99 (01JUL1985 06:00:00)-Water Temperature (C)]]*OO[[#This Row],[41]]</f>
        <v>1.87217437607E-5</v>
      </c>
      <c r="AR231" s="10">
        <f>3/24000000*OO[[#This Row],[100 (01JUL1985 09:00:00)-Water Temperature (C)]]*OO[[#This Row],[42]]</f>
        <v>1.6862915469632496E-5</v>
      </c>
      <c r="AS231" s="10">
        <f>3/24000000*OO[[#This Row],[101 (01JUL1985 12:00:00)-Water Temperature (C)]]*OO[[#This Row],[43]]</f>
        <v>1.5154379341875001E-5</v>
      </c>
      <c r="AT231" s="10">
        <f>3/24000000*OO[[#This Row],[102 (01JUL1985 15:00:00)-Water Temperature (C)]]*OO[[#This Row],[44]]</f>
        <v>1.3604096617361249E-5</v>
      </c>
      <c r="AU231" s="10">
        <f>3/24000000*OO[[#This Row],[103 (01JUL1985 18:00:00)-Water Temperature (C)]]*OO[[#This Row],[45]]</f>
        <v>1.2231452054858748E-5</v>
      </c>
      <c r="AV231" s="10">
        <f>3/24000000*OO[[#This Row],[104 (01JUL1985 21:00:00)-Water Temperature (C)]]*OO[[#This Row],[46]]</f>
        <v>1.1045104203420002E-5</v>
      </c>
      <c r="AW231" s="10">
        <f>3/24000000*OO[[#This Row],[105 (02JUL1985 00:00:00)-Water Temperature (C)]]*OO[[#This Row],[47]]</f>
        <v>1.0028281937017499E-5</v>
      </c>
      <c r="AX231" s="10">
        <f>3/24000000*OO[[#This Row],[106 (02JUL1985 03:00:00)-Water Temperature (C)]]*OO[[#This Row],[48]]</f>
        <v>9.2625024672250003E-6</v>
      </c>
      <c r="AY231" s="10">
        <f>3/24000000*OO[[#This Row],[107 (02JUL1985 06:00:00)-Water Temperature (C)]]*OO[[#This Row],[49]]</f>
        <v>8.4415620082149999E-6</v>
      </c>
      <c r="AZ231" s="10">
        <f>3/24000000*OO[[#This Row],[108 (02JUL1985 09:00:00)-Water Temperature (C)]]*OO[[#This Row],[50]]</f>
        <v>7.5837215517099998E-6</v>
      </c>
      <c r="BA231" s="10">
        <f>3/24000000*OO[[#This Row],[109 (02JUL1985 12:00:00)-Water Temperature (C)]]*OO[[#This Row],[51]]</f>
        <v>6.7832595666249993E-6</v>
      </c>
      <c r="BB231" s="10">
        <f>3/24000000*OO[[#This Row],[110 (02JUL1985 15:00:00)-Water Temperature (C)]]*OO[[#This Row],[52]]</f>
        <v>5.9696944311375001E-6</v>
      </c>
      <c r="BC231" s="10">
        <f>3/24000000*OO[[#This Row],[111 (02JUL1985 18:00:00)-Water Temperature (C)]]*OO[[#This Row],[53]]</f>
        <v>5.1473607239412492E-6</v>
      </c>
      <c r="BD231" s="10">
        <f>3/24000000*OO[[#This Row],[112 (02JUL1985 21:00:00)-Water Temperature (C)]]*OO[[#This Row],[54]]</f>
        <v>4.3496092395000001E-6</v>
      </c>
      <c r="BE231" s="10">
        <f>3/24000000*OO[[#This Row],[113 (03JUL1985 00:00:00)-Water Temperature (C)]]*OO[[#This Row],[55]]</f>
        <v>3.5578558673212503E-6</v>
      </c>
      <c r="BF231" s="10">
        <f>3/24000000*OO[[#This Row],[114 (03JUL1985 03:00:00)-Water Temperature (C)]]*OO[[#This Row],[56]]</f>
        <v>2.8511707645509997E-6</v>
      </c>
      <c r="BG231" s="10">
        <f>3/24000000*OO[[#This Row],[115 (03JUL1985 06:00:00)-Water Temperature (C)]]*OO[[#This Row],[57]]</f>
        <v>2.2383750892882502E-6</v>
      </c>
      <c r="BH231" s="10">
        <f>3/24000000*OO[[#This Row],[116 (03JUL1985 09:00:00)-Water Temperature (C)]]*OO[[#This Row],[58]]</f>
        <v>1.7568456499934997E-6</v>
      </c>
      <c r="BI231" s="10">
        <f>3/24000000*OO[[#This Row],[117 (03JUL1985 12:00:00)-Water Temperature (C)]]*OO[[#This Row],[59]]</f>
        <v>1.4241578895889999E-6</v>
      </c>
      <c r="BJ231" s="10">
        <f>3/24000000*OO[[#This Row],[118 (03JUL1985 15:00:00)-Water Temperature (C)]]*OO[[#This Row],[60]]</f>
        <v>1.193721738622875E-6</v>
      </c>
      <c r="BK231" s="10">
        <f>3/24000000*OO[[#This Row],[119 (03JUL1985 18:00:00)-Water Temperature (C)]]*OO[[#This Row],[61]]</f>
        <v>1.0417430704668751E-6</v>
      </c>
      <c r="BL231" s="10">
        <f>3/24000000*OO[[#This Row],[120 (03JUL1985 21:00:00)-Water Temperature (C)]]*OO[[#This Row],[62]]</f>
        <v>9.4408371605624998E-7</v>
      </c>
      <c r="BM231" s="10">
        <f>3/24000000*OO[[#This Row],[121 (04JUL1985 00:00:00)-Water Temperature (C)]]*OO[[#This Row],[63]]</f>
        <v>8.7511550961099984E-7</v>
      </c>
      <c r="BN231" s="10">
        <f>3/24000000*OO[[#This Row],[122 (04JUL1985 03:00:00)-Water Temperature (C)]]*OO[[#This Row],[64]]</f>
        <v>8.2828041308125012E-7</v>
      </c>
      <c r="BO231" s="10">
        <f>3/24000000*OO[[#This Row],[123 (04JUL1985 06:00:00)-Water Temperature (C)]]*OO[[#This Row],[65]]</f>
        <v>7.7680068784737501E-7</v>
      </c>
      <c r="BP231" s="10">
        <f>3/24000000*OO[[#This Row],[124 (04JUL1985 09:00:00)-Water Temperature (C)]]*OO[[#This Row],[66]]</f>
        <v>7.2924695751899998E-7</v>
      </c>
      <c r="BQ231" s="10">
        <f>3/24000000*OO[[#This Row],[125 (04JUL1985 12:00:00)-Water Temperature (C)]]*OO[[#This Row],[67]]</f>
        <v>6.8174183663049999E-7</v>
      </c>
      <c r="BR231" s="10">
        <f>3/24000000*OO[[#This Row],[126 (04JUL1985 15:00:00)-Water Temperature (C)]]*OO[[#This Row],[68]]</f>
        <v>6.4291588628924994E-7</v>
      </c>
      <c r="BS231" s="10">
        <f>3/24000000*OO[[#This Row],[127 (04JUL1985 18:00:00)-Water Temperature (C)]]*OO[[#This Row],[69]]</f>
        <v>6.1544624159924997E-7</v>
      </c>
      <c r="BT231" s="10">
        <f>3/24000000*OO[[#This Row],[128 (04JUL1985 21:00:00)-Water Temperature (C)]]*OO[[#This Row],[70]]</f>
        <v>5.9310998408749998E-7</v>
      </c>
      <c r="BU231" s="10">
        <f>3/24000000*OO[[#This Row],[129 (05JUL1985 00:00:00)-Water Temperature (C)]]*OO[[#This Row],[71]]</f>
        <v>5.7066657187499993E-7</v>
      </c>
      <c r="BV231" s="10">
        <f>3/24000000*OO[[#This Row],[130 (05JUL1985 03:00:00)-Water Temperature (C)]]*OO[[#This Row],[72]]</f>
        <v>5.5587662317074993E-7</v>
      </c>
      <c r="BW231" s="10">
        <f>3/24000000*OO[[#This Row],[131 (05JUL1985 06:00:00)-Water Temperature (C)]]*OO[[#This Row],[73]]</f>
        <v>5.3142553282599993E-7</v>
      </c>
      <c r="BX231" s="10">
        <f>3/24000000*OO[[#This Row],[132 (05JUL1985 09:00:00)-Water Temperature (C)]]*OO[[#This Row],[74]]</f>
        <v>5.051521053539999E-7</v>
      </c>
      <c r="BY231" s="10">
        <f>3/24000000*OO[[#This Row],[133 (05JUL1985 12:00:00)-Water Temperature (C)]]*OO[[#This Row],[75]]</f>
        <v>4.8136701733750002E-7</v>
      </c>
      <c r="BZ231" s="10">
        <f>3/24000000*OO[[#This Row],[134 (05JUL1985 15:00:00)-Water Temperature (C)]]*OO[[#This Row],[76]]</f>
        <v>4.5730368355124996E-7</v>
      </c>
      <c r="CA231" s="10">
        <f>3/24000000*OO[[#This Row],[135 (05JUL1985 18:00:00)-Water Temperature (C)]]*OO[[#This Row],[77]]</f>
        <v>4.3360690985474999E-7</v>
      </c>
      <c r="CB231" s="10">
        <f>3/24000000*OO[[#This Row],[136 (05JUL1985 21:00:00)-Water Temperature (C)]]*OO[[#This Row],[78]]</f>
        <v>4.1329729613462489E-7</v>
      </c>
      <c r="CC231" s="10">
        <f>3/24000000*OO[[#This Row],[137 (06JUL1985 00:00:00)-Water Temperature (C)]]*OO[[#This Row],[79]]</f>
        <v>3.96524903794125E-7</v>
      </c>
      <c r="CD231" s="10">
        <f>3/24000000*OO[[#This Row],[138 (06JUL1985 03:00:00)-Water Temperature (C)]]*OO[[#This Row],[80]]</f>
        <v>3.8909227845599998E-7</v>
      </c>
      <c r="CE231" s="10">
        <f>3/24000000*OO[[#This Row],[139 (06JUL1985 06:00:00)-Water Temperature (C)]]*OO[[#This Row],[81]]</f>
        <v>3.7785269119325002E-7</v>
      </c>
      <c r="CF231" s="10">
        <f>3/24000000*OO[[#This Row],[140 (06JUL1985 09:00:00)-Water Temperature (C)]]*OO[[#This Row],[82]]</f>
        <v>3.6438512299624996E-7</v>
      </c>
      <c r="CG231" s="10">
        <f>3/24000000*OO[[#This Row],[141 (06JUL1985 12:00:00)-Water Temperature (C)]]*OO[[#This Row],[83]]</f>
        <v>3.5429399003699999E-7</v>
      </c>
      <c r="CH231" s="10">
        <f>3/24000000*OO[[#This Row],[142 (06JUL1985 15:00:00)-Water Temperature (C)]]*OO[[#This Row],[84]]</f>
        <v>3.4058504980250003E-7</v>
      </c>
      <c r="CI231" s="10">
        <f>3/24000000*OO[[#This Row],[143 (06JUL1985 18:00:00)-Water Temperature (C)]]*OO[[#This Row],[85]]</f>
        <v>3.2312690174187501E-7</v>
      </c>
      <c r="CJ231" s="10">
        <f>3/24000000*OO[[#This Row],[144 (06JUL1985 21:00:00)-Water Temperature (C)]]*OO[[#This Row],[86]]</f>
        <v>3.0826114254000002E-7</v>
      </c>
      <c r="CK231" s="10">
        <f>3/24000000*OO[[#This Row],[145 (07JUL1985 00:00:00)-Water Temperature (C)]]*OO[[#This Row],[87]]</f>
        <v>2.9890615099302498E-7</v>
      </c>
      <c r="CL231" s="10">
        <f>3/24000000*OO[[#This Row],[146 (07JUL1985 03:00:00)-Water Temperature (C)]]*OO[[#This Row],[88]]</f>
        <v>2.9637302560623748E-7</v>
      </c>
      <c r="CM231" s="10">
        <f>3/24000000*OO[[#This Row],[147 (07JUL1985 06:00:00)-Water Temperature (C)]]*OO[[#This Row],[89]]</f>
        <v>2.9275101868218748E-7</v>
      </c>
      <c r="CN231" s="10">
        <f>3/24000000*OO[[#This Row],[148 (07JUL1985 09:00:00)-Water Temperature (C)]]*OO[[#This Row],[90]]</f>
        <v>2.8587327928417499E-7</v>
      </c>
      <c r="CO231" s="10">
        <f>3/24000000*OO[[#This Row],[149 (07JUL1985 12:00:00)-Water Temperature (C)]]*OO[[#This Row],[91]]</f>
        <v>2.7856057326911247E-7</v>
      </c>
      <c r="CP231" s="10">
        <f>3/24000000*OO[[#This Row],[150 (07JUL1985 15:00:00)-Water Temperature (C)]]*OO[[#This Row],[92]]</f>
        <v>2.6812837106759998E-7</v>
      </c>
      <c r="CQ231" s="10">
        <f>3/24000000*OO[[#This Row],[151 (07JUL1985 18:00:00)-Water Temperature (C)]]*OO[[#This Row],[93]]</f>
        <v>2.5756897658662499E-7</v>
      </c>
      <c r="CR231" s="10">
        <f>3/24000000*OO[[#This Row],[152 (07JUL1985 21:00:00)-Water Temperature (C)]]*OO[[#This Row],[94]]</f>
        <v>2.4893075041080003E-7</v>
      </c>
      <c r="CS231" s="10">
        <f>3/24000000*OO[[#This Row],[153 (08JUL1985 00:00:00)-Water Temperature (C)]]*OO[[#This Row],[95]]</f>
        <v>2.4091563262332503E-7</v>
      </c>
      <c r="CT231" s="10">
        <f>3/24000000*OO[[#This Row],[154 (08JUL1985 03:00:00)-Water Temperature (C)]]*OO[[#This Row],[96]]</f>
        <v>2.3328569200319999E-7</v>
      </c>
      <c r="CU231" s="10">
        <f>3/24000000*OO[[#This Row],[155 (08JUL1985 06:00:00)-Water Temperature (C)]]*OO[[#This Row],[97]]</f>
        <v>2.2637345415393751E-7</v>
      </c>
      <c r="CV231" s="10">
        <f>3/24000000*OO[[#This Row],[156 (08JUL1985 09:00:00)-Water Temperature (C)]]*OO[[#This Row],[98]]</f>
        <v>2.1659142146100001E-7</v>
      </c>
      <c r="CW231" s="10">
        <f>3/24000000*OO[[#This Row],[157 (08JUL1985 12:00:00)-Water Temperature (C)]]*OO[[#This Row],[99]]</f>
        <v>2.0656751757637497E-7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3.536303370632874E-38</v>
      </c>
      <c r="M232" s="10">
        <f>3/24*OO[[#This Row],[69 (27JUN1985 12:00:00)-Water Temperature (C)]]*OO[[#This Row],[11]]/SUM(OO[11])</f>
        <v>1.046472150772737E-26</v>
      </c>
      <c r="N232" s="10">
        <f>3/24*OO[[#This Row],[70 (27JUN1985 15:00:00)-Water Temperature (C)]]*OO[[#This Row],[12]]/SUM(OO[12])</f>
        <v>6.554519438558834E-17</v>
      </c>
      <c r="O232" s="10">
        <f>3/24*OO[[#This Row],[71 (27JUN1985 18:00:00)-Water Temperature (C)]]*OO[[#This Row],[13]]/SUM(OO[13])</f>
        <v>4.2003325868131186E-10</v>
      </c>
      <c r="P232" s="10">
        <f>3/24*OO[[#This Row],[72 (27JUN1985 21:00:00)-Water Temperature (C)]]*OO[[#This Row],[14]]/SUM(OO[14])</f>
        <v>4.7643370864457618E-7</v>
      </c>
      <c r="Q232" s="10">
        <f>3/24*OO[[#This Row],[73 (28JUN1985 00:00:00)-Water Temperature (C)]]*OO[[#This Row],[15]]/SUM(OO[15])</f>
        <v>5.5155229041206882E-5</v>
      </c>
      <c r="R232" s="10">
        <f>3/24*OO[[#This Row],[74 (28JUN1985 03:00:00)-Water Temperature (C)]]*OO[[#This Row],[16]]/SUM(OO[16])</f>
        <v>1.4496156948504548E-3</v>
      </c>
      <c r="S232" s="10">
        <f>3/24*OO[[#This Row],[75 (28JUN1985 06:00:00)-Water Temperature (C)]]*OO[[#This Row],[17]]/SUM(OO[17])</f>
        <v>1.2456096061562989E-2</v>
      </c>
      <c r="T232" s="10">
        <f>3/24*OO[[#This Row],[76 (28JUN1985 09:00:00)-Water Temperature (C)]]*OO[[#This Row],[18]]/SUM(OO[18])</f>
        <v>4.3741619338892618E-2</v>
      </c>
      <c r="U232" s="10">
        <f>3/24*OO[[#This Row],[77 (28JUN1985 12:00:00)-Water Temperature (C)]]*OO[[#This Row],[19]]/SUM(OO[19])</f>
        <v>7.3179395671675584E-2</v>
      </c>
      <c r="V232" s="10">
        <f>3/24000000*OO[[#This Row],[78 (28JUN1985 15:00:00)-Water Temperature (C)]]*OO[[#This Row],[20]]</f>
        <v>6.5356702759575003E-2</v>
      </c>
      <c r="W232" s="10">
        <f>3/24000000*OO[[#This Row],[79 (28JUN1985 18:00:00)-Water Temperature (C)]]*OO[[#This Row],[21]]</f>
        <v>3.5048341482000006E-2</v>
      </c>
      <c r="X232" s="10">
        <f>3/24000000*OO[[#This Row],[80 (28JUN1985 21:00:00)-Water Temperature (C)]]*OO[[#This Row],[22]]</f>
        <v>1.2351170152418749E-2</v>
      </c>
      <c r="Y232" s="10">
        <f>3/24000000*OO[[#This Row],[81 (29JUN1985 00:00:00)-Water Temperature (C)]]*OO[[#This Row],[23]]</f>
        <v>3.1170105515700001E-3</v>
      </c>
      <c r="Z232" s="10">
        <f>3/24000000*OO[[#This Row],[82 (29JUN1985 03:00:00)-Water Temperature (C)]]*OO[[#This Row],[24]]</f>
        <v>6.4142598307150001E-4</v>
      </c>
      <c r="AA232" s="10">
        <f>3/24000000*OO[[#This Row],[83 (29JUN1985 06:00:00)-Water Temperature (C)]]*OO[[#This Row],[25]]</f>
        <v>1.4590935090449998E-4</v>
      </c>
      <c r="AB232" s="10">
        <f>3/24000000*OO[[#This Row],[84 (29JUN1985 09:00:00)-Water Temperature (C)]]*OO[[#This Row],[26]]</f>
        <v>6.8319538758899995E-5</v>
      </c>
      <c r="AC232" s="10">
        <f>3/24000000*OO[[#This Row],[85 (29JUN1985 12:00:00)-Water Temperature (C)]]*OO[[#This Row],[27]]</f>
        <v>6.0981642277500008E-5</v>
      </c>
      <c r="AD232" s="10">
        <f>3/24000000*OO[[#This Row],[86 (29JUN1985 15:00:00)-Water Temperature (C)]]*OO[[#This Row],[28]]</f>
        <v>6.1451907725250005E-5</v>
      </c>
      <c r="AE232" s="10">
        <f>3/24000000*OO[[#This Row],[88 (29JUN1985 21:00:00)-Water Temperature (C)]]*OO[[#This Row],[30]]</f>
        <v>5.7153125422574995E-5</v>
      </c>
      <c r="AF232" s="10">
        <f>3/24000000*OO[[#This Row],[88 (29JUN1985 21:00:00)-Water Temperature (C)]]*OO[[#This Row],[30]]</f>
        <v>5.7153125422574995E-5</v>
      </c>
      <c r="AG232" s="10">
        <f>3/24000000*OO[[#This Row],[89 (30JUN1985 00:00:00)-Water Temperature (C)]]*OO[[#This Row],[31]]</f>
        <v>5.2198509371699995E-5</v>
      </c>
      <c r="AH232" s="10">
        <f>3/24000000*OO[[#This Row],[90 (30JUN1985 03:00:00)-Water Temperature (C)]]*OO[[#This Row],[32]]</f>
        <v>4.7458480823999992E-5</v>
      </c>
      <c r="AI232" s="10">
        <f>3/24000000*OO[[#This Row],[91 (30JUN1985 06:00:00)-Water Temperature (C)]]*OO[[#This Row],[33]]</f>
        <v>4.3123131404799999E-5</v>
      </c>
      <c r="AJ232" s="10">
        <f>3/24000000*OO[[#This Row],[92 (30JUN1985 09:00:00)-Water Temperature (C)]]*OO[[#This Row],[34]]</f>
        <v>3.9303200615062505E-5</v>
      </c>
      <c r="AK232" s="10">
        <f>3/24000000*OO[[#This Row],[93 (30JUN1985 12:00:00)-Water Temperature (C)]]*OO[[#This Row],[35]]</f>
        <v>3.5821720446050001E-5</v>
      </c>
      <c r="AL232" s="10">
        <f>3/24000000*OO[[#This Row],[94 (30JUN1985 15:00:00)-Water Temperature (C)]]*OO[[#This Row],[36]]</f>
        <v>3.2254575301687501E-5</v>
      </c>
      <c r="AM232" s="10">
        <f>3/24000000*OO[[#This Row],[95 (30JUN1985 18:00:00)-Water Temperature (C)]]*OO[[#This Row],[37]]</f>
        <v>2.8845063772149995E-5</v>
      </c>
      <c r="AN232" s="10">
        <f>3/24000000*OO[[#This Row],[96 (30JUN1985 21:00:00)-Water Temperature (C)]]*OO[[#This Row],[38]]</f>
        <v>2.5829818595992498E-5</v>
      </c>
      <c r="AO232" s="10">
        <f>3/24000000*OO[[#This Row],[97 (01JUL1985 00:00:00)-Water Temperature (C)]]*OO[[#This Row],[39]]</f>
        <v>2.3214916724314998E-5</v>
      </c>
      <c r="AP232" s="10">
        <f>3/24000000*OO[[#This Row],[98 (01JUL1985 03:00:00)-Water Temperature (C)]]*OO[[#This Row],[40]]</f>
        <v>2.1282515133678749E-5</v>
      </c>
      <c r="AQ232" s="10">
        <f>3/24000000*OO[[#This Row],[99 (01JUL1985 06:00:00)-Water Temperature (C)]]*OO[[#This Row],[41]]</f>
        <v>1.92793423480875E-5</v>
      </c>
      <c r="AR232" s="10">
        <f>3/24000000*OO[[#This Row],[100 (01JUL1985 09:00:00)-Water Temperature (C)]]*OO[[#This Row],[42]]</f>
        <v>1.73205342217625E-5</v>
      </c>
      <c r="AS232" s="10">
        <f>3/24000000*OO[[#This Row],[101 (01JUL1985 12:00:00)-Water Temperature (C)]]*OO[[#This Row],[43]]</f>
        <v>1.5514239933708749E-5</v>
      </c>
      <c r="AT232" s="10">
        <f>3/24000000*OO[[#This Row],[102 (01JUL1985 15:00:00)-Water Temperature (C)]]*OO[[#This Row],[44]]</f>
        <v>1.3882266868679999E-5</v>
      </c>
      <c r="AU232" s="10">
        <f>3/24000000*OO[[#This Row],[103 (01JUL1985 18:00:00)-Water Temperature (C)]]*OO[[#This Row],[45]]</f>
        <v>1.2444442296249997E-5</v>
      </c>
      <c r="AV232" s="10">
        <f>3/24000000*OO[[#This Row],[104 (01JUL1985 21:00:00)-Water Temperature (C)]]*OO[[#This Row],[46]]</f>
        <v>1.1215608861892499E-5</v>
      </c>
      <c r="AW232" s="10">
        <f>3/24000000*OO[[#This Row],[105 (02JUL1985 00:00:00)-Water Temperature (C)]]*OO[[#This Row],[47]]</f>
        <v>1.01864329904975E-5</v>
      </c>
      <c r="AX232" s="10">
        <f>3/24000000*OO[[#This Row],[106 (02JUL1985 03:00:00)-Water Temperature (C)]]*OO[[#This Row],[48]]</f>
        <v>9.4140678454124986E-6</v>
      </c>
      <c r="AY232" s="10">
        <f>3/24000000*OO[[#This Row],[107 (02JUL1985 06:00:00)-Water Temperature (C)]]*OO[[#This Row],[49]]</f>
        <v>8.5801271904399997E-6</v>
      </c>
      <c r="AZ232" s="10">
        <f>3/24000000*OO[[#This Row],[108 (02JUL1985 09:00:00)-Water Temperature (C)]]*OO[[#This Row],[50]]</f>
        <v>7.7061180951237514E-6</v>
      </c>
      <c r="BA232" s="10">
        <f>3/24000000*OO[[#This Row],[109 (02JUL1985 12:00:00)-Water Temperature (C)]]*OO[[#This Row],[51]]</f>
        <v>6.887210174609999E-6</v>
      </c>
      <c r="BB232" s="10">
        <f>3/24000000*OO[[#This Row],[110 (02JUL1985 15:00:00)-Water Temperature (C)]]*OO[[#This Row],[52]]</f>
        <v>6.0569394607187506E-6</v>
      </c>
      <c r="BC232" s="10">
        <f>3/24000000*OO[[#This Row],[111 (02JUL1985 18:00:00)-Water Temperature (C)]]*OO[[#This Row],[53]]</f>
        <v>5.2270740156874991E-6</v>
      </c>
      <c r="BD232" s="10">
        <f>3/24000000*OO[[#This Row],[112 (02JUL1985 21:00:00)-Water Temperature (C)]]*OO[[#This Row],[54]]</f>
        <v>4.4291085600099994E-6</v>
      </c>
      <c r="BE232" s="10">
        <f>3/24000000*OO[[#This Row],[113 (03JUL1985 00:00:00)-Water Temperature (C)]]*OO[[#This Row],[55]]</f>
        <v>3.6397343060650002E-6</v>
      </c>
      <c r="BF232" s="10">
        <f>3/24000000*OO[[#This Row],[114 (03JUL1985 03:00:00)-Water Temperature (C)]]*OO[[#This Row],[56]]</f>
        <v>2.9299528060719999E-6</v>
      </c>
      <c r="BG232" s="10">
        <f>3/24000000*OO[[#This Row],[115 (03JUL1985 06:00:00)-Water Temperature (C)]]*OO[[#This Row],[57]]</f>
        <v>2.3039783800915001E-6</v>
      </c>
      <c r="BH232" s="10">
        <f>3/24000000*OO[[#This Row],[116 (03JUL1985 09:00:00)-Water Temperature (C)]]*OO[[#This Row],[58]]</f>
        <v>1.8045049944437497E-6</v>
      </c>
      <c r="BI232" s="10">
        <f>3/24000000*OO[[#This Row],[117 (03JUL1985 12:00:00)-Water Temperature (C)]]*OO[[#This Row],[59]]</f>
        <v>1.4553009366077498E-6</v>
      </c>
      <c r="BJ232" s="10">
        <f>3/24000000*OO[[#This Row],[118 (03JUL1985 15:00:00)-Water Temperature (C)]]*OO[[#This Row],[60]]</f>
        <v>1.2120890362514998E-6</v>
      </c>
      <c r="BK232" s="10">
        <f>3/24000000*OO[[#This Row],[119 (03JUL1985 18:00:00)-Water Temperature (C)]]*OO[[#This Row],[61]]</f>
        <v>1.05230373738875E-6</v>
      </c>
      <c r="BL232" s="10">
        <f>3/24000000*OO[[#This Row],[120 (03JUL1985 21:00:00)-Water Temperature (C)]]*OO[[#This Row],[62]]</f>
        <v>9.5039277111624995E-7</v>
      </c>
      <c r="BM232" s="10">
        <f>3/24000000*OO[[#This Row],[121 (04JUL1985 00:00:00)-Water Temperature (C)]]*OO[[#This Row],[63]]</f>
        <v>8.7998708999562498E-7</v>
      </c>
      <c r="BN232" s="10">
        <f>3/24000000*OO[[#This Row],[122 (04JUL1985 03:00:00)-Water Temperature (C)]]*OO[[#This Row],[64]]</f>
        <v>8.3323244143200011E-7</v>
      </c>
      <c r="BO232" s="10">
        <f>3/24000000*OO[[#This Row],[123 (04JUL1985 06:00:00)-Water Temperature (C)]]*OO[[#This Row],[65]]</f>
        <v>7.81610677961E-7</v>
      </c>
      <c r="BP232" s="10">
        <f>3/24000000*OO[[#This Row],[124 (04JUL1985 09:00:00)-Water Temperature (C)]]*OO[[#This Row],[66]]</f>
        <v>7.3393181965362493E-7</v>
      </c>
      <c r="BQ232" s="10">
        <f>3/24000000*OO[[#This Row],[125 (04JUL1985 12:00:00)-Water Temperature (C)]]*OO[[#This Row],[67]]</f>
        <v>6.8541959138374992E-7</v>
      </c>
      <c r="BR232" s="10">
        <f>3/24000000*OO[[#This Row],[126 (04JUL1985 15:00:00)-Water Temperature (C)]]*OO[[#This Row],[68]]</f>
        <v>6.4581837882375001E-7</v>
      </c>
      <c r="BS232" s="10">
        <f>3/24000000*OO[[#This Row],[127 (04JUL1985 18:00:00)-Water Temperature (C)]]*OO[[#This Row],[69]]</f>
        <v>6.1750238564249999E-7</v>
      </c>
      <c r="BT232" s="10">
        <f>3/24000000*OO[[#This Row],[128 (04JUL1985 21:00:00)-Water Temperature (C)]]*OO[[#This Row],[70]]</f>
        <v>5.9485899175400005E-7</v>
      </c>
      <c r="BU232" s="10">
        <f>3/24000000*OO[[#This Row],[129 (05JUL1985 00:00:00)-Water Temperature (C)]]*OO[[#This Row],[71]]</f>
        <v>5.7248239579500004E-7</v>
      </c>
      <c r="BV232" s="10">
        <f>3/24000000*OO[[#This Row],[130 (05JUL1985 03:00:00)-Water Temperature (C)]]*OO[[#This Row],[72]]</f>
        <v>5.5837482473325002E-7</v>
      </c>
      <c r="BW232" s="10">
        <f>3/24000000*OO[[#This Row],[131 (05JUL1985 06:00:00)-Water Temperature (C)]]*OO[[#This Row],[73]]</f>
        <v>5.3397103926999998E-7</v>
      </c>
      <c r="BX232" s="10">
        <f>3/24000000*OO[[#This Row],[132 (05JUL1985 09:00:00)-Water Temperature (C)]]*OO[[#This Row],[74]]</f>
        <v>5.0775346745862494E-7</v>
      </c>
      <c r="BY232" s="10">
        <f>3/24000000*OO[[#This Row],[133 (05JUL1985 12:00:00)-Water Temperature (C)]]*OO[[#This Row],[75]]</f>
        <v>4.8344524469674994E-7</v>
      </c>
      <c r="BZ232" s="10">
        <f>3/24000000*OO[[#This Row],[134 (05JUL1985 15:00:00)-Water Temperature (C)]]*OO[[#This Row],[76]]</f>
        <v>4.5890653382700003E-7</v>
      </c>
      <c r="CA232" s="10">
        <f>3/24000000*OO[[#This Row],[135 (05JUL1985 18:00:00)-Water Temperature (C)]]*OO[[#This Row],[77]]</f>
        <v>4.3483473293624997E-7</v>
      </c>
      <c r="CB232" s="10">
        <f>3/24000000*OO[[#This Row],[136 (05JUL1985 21:00:00)-Water Temperature (C)]]*OO[[#This Row],[78]]</f>
        <v>4.1433267819900002E-7</v>
      </c>
      <c r="CC232" s="10">
        <f>3/24000000*OO[[#This Row],[137 (06JUL1985 00:00:00)-Water Temperature (C)]]*OO[[#This Row],[79]]</f>
        <v>3.9773127344999998E-7</v>
      </c>
      <c r="CD232" s="10">
        <f>3/24000000*OO[[#This Row],[138 (06JUL1985 03:00:00)-Water Temperature (C)]]*OO[[#This Row],[80]]</f>
        <v>3.90695766327E-7</v>
      </c>
      <c r="CE232" s="10">
        <f>3/24000000*OO[[#This Row],[139 (06JUL1985 06:00:00)-Water Temperature (C)]]*OO[[#This Row],[81]]</f>
        <v>3.7955163315712496E-7</v>
      </c>
      <c r="CF232" s="10">
        <f>3/24000000*OO[[#This Row],[140 (06JUL1985 09:00:00)-Water Temperature (C)]]*OO[[#This Row],[82]]</f>
        <v>3.6618775283849996E-7</v>
      </c>
      <c r="CG232" s="10">
        <f>3/24000000*OO[[#This Row],[141 (06JUL1985 12:00:00)-Water Temperature (C)]]*OO[[#This Row],[83]]</f>
        <v>3.5592998806224998E-7</v>
      </c>
      <c r="CH232" s="10">
        <f>3/24000000*OO[[#This Row],[142 (06JUL1985 15:00:00)-Water Temperature (C)]]*OO[[#This Row],[84]]</f>
        <v>3.4186526860562497E-7</v>
      </c>
      <c r="CI232" s="10">
        <f>3/24000000*OO[[#This Row],[143 (06JUL1985 18:00:00)-Water Temperature (C)]]*OO[[#This Row],[85]]</f>
        <v>3.2406870850124995E-7</v>
      </c>
      <c r="CJ232" s="10">
        <f>3/24000000*OO[[#This Row],[144 (06JUL1985 21:00:00)-Water Temperature (C)]]*OO[[#This Row],[86]]</f>
        <v>3.0887058855412498E-7</v>
      </c>
      <c r="CK232" s="10">
        <f>3/24000000*OO[[#This Row],[145 (07JUL1985 00:00:00)-Water Temperature (C)]]*OO[[#This Row],[87]]</f>
        <v>2.9951233099068745E-7</v>
      </c>
      <c r="CL232" s="10">
        <f>3/24000000*OO[[#This Row],[146 (07JUL1985 03:00:00)-Water Temperature (C)]]*OO[[#This Row],[88]]</f>
        <v>2.9714746264372496E-7</v>
      </c>
      <c r="CM232" s="10">
        <f>3/24000000*OO[[#This Row],[147 (07JUL1985 06:00:00)-Water Temperature (C)]]*OO[[#This Row],[89]]</f>
        <v>2.9360334673319997E-7</v>
      </c>
      <c r="CN232" s="10">
        <f>3/24000000*OO[[#This Row],[148 (07JUL1985 09:00:00)-Water Temperature (C)]]*OO[[#This Row],[90]]</f>
        <v>2.8669094343675E-7</v>
      </c>
      <c r="CO232" s="10">
        <f>3/24000000*OO[[#This Row],[149 (07JUL1985 12:00:00)-Water Temperature (C)]]*OO[[#This Row],[91]]</f>
        <v>2.7924253736407498E-7</v>
      </c>
      <c r="CP232" s="10">
        <f>3/24000000*OO[[#This Row],[150 (07JUL1985 15:00:00)-Water Temperature (C)]]*OO[[#This Row],[92]]</f>
        <v>2.6855068549949999E-7</v>
      </c>
      <c r="CQ232" s="10">
        <f>3/24000000*OO[[#This Row],[151 (07JUL1985 18:00:00)-Water Temperature (C)]]*OO[[#This Row],[93]]</f>
        <v>2.5777119866842495E-7</v>
      </c>
      <c r="CR232" s="10">
        <f>3/24000000*OO[[#This Row],[152 (07JUL1985 21:00:00)-Water Temperature (C)]]*OO[[#This Row],[94]]</f>
        <v>2.4897940051757497E-7</v>
      </c>
      <c r="CS232" s="10">
        <f>3/24000000*OO[[#This Row],[153 (08JUL1985 00:00:00)-Water Temperature (C)]]*OO[[#This Row],[95]]</f>
        <v>2.4104874416950003E-7</v>
      </c>
      <c r="CT232" s="10">
        <f>3/24000000*OO[[#This Row],[154 (08JUL1985 03:00:00)-Water Temperature (C)]]*OO[[#This Row],[96]]</f>
        <v>2.3367630369999996E-7</v>
      </c>
      <c r="CU232" s="10">
        <f>3/24000000*OO[[#This Row],[155 (08JUL1985 06:00:00)-Water Temperature (C)]]*OO[[#This Row],[97]]</f>
        <v>2.2694796871119998E-7</v>
      </c>
      <c r="CV232" s="10">
        <f>3/24000000*OO[[#This Row],[156 (08JUL1985 09:00:00)-Water Temperature (C)]]*OO[[#This Row],[98]]</f>
        <v>2.1720160611002496E-7</v>
      </c>
      <c r="CW232" s="10">
        <f>3/24000000*OO[[#This Row],[157 (08JUL1985 12:00:00)-Water Temperature (C)]]*OO[[#This Row],[99]]</f>
        <v>2.0705281117862501E-7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6.8800689069602989E-39</v>
      </c>
      <c r="M233" s="10">
        <f>3/24*OO[[#This Row],[69 (27JUN1985 12:00:00)-Water Temperature (C)]]*OO[[#This Row],[11]]/SUM(OO[11])</f>
        <v>2.1795923357542848E-27</v>
      </c>
      <c r="N233" s="10">
        <f>3/24*OO[[#This Row],[70 (27JUN1985 15:00:00)-Water Temperature (C)]]*OO[[#This Row],[12]]/SUM(OO[12])</f>
        <v>2.2517922665263887E-17</v>
      </c>
      <c r="O233" s="10">
        <f>3/24*OO[[#This Row],[71 (27JUN1985 18:00:00)-Water Temperature (C)]]*OO[[#This Row],[13]]/SUM(OO[13])</f>
        <v>2.2563142527475581E-10</v>
      </c>
      <c r="P233" s="10">
        <f>3/24*OO[[#This Row],[72 (27JUN1985 21:00:00)-Water Temperature (C)]]*OO[[#This Row],[14]]/SUM(OO[14])</f>
        <v>3.1497879277538491E-7</v>
      </c>
      <c r="Q233" s="10">
        <f>3/24*OO[[#This Row],[73 (28JUN1985 00:00:00)-Water Temperature (C)]]*OO[[#This Row],[15]]/SUM(OO[15])</f>
        <v>4.1153767211673949E-5</v>
      </c>
      <c r="R233" s="10">
        <f>3/24*OO[[#This Row],[74 (28JUN1985 03:00:00)-Water Temperature (C)]]*OO[[#This Row],[16]]/SUM(OO[16])</f>
        <v>1.1848086192973956E-3</v>
      </c>
      <c r="S233" s="10">
        <f>3/24*OO[[#This Row],[75 (28JUN1985 06:00:00)-Water Temperature (C)]]*OO[[#This Row],[17]]/SUM(OO[17])</f>
        <v>1.0957423822545966E-2</v>
      </c>
      <c r="T233" s="10">
        <f>3/24*OO[[#This Row],[76 (28JUN1985 09:00:00)-Water Temperature (C)]]*OO[[#This Row],[18]]/SUM(OO[18])</f>
        <v>4.0912617780077966E-2</v>
      </c>
      <c r="U233" s="10">
        <f>3/24*OO[[#This Row],[77 (28JUN1985 12:00:00)-Water Temperature (C)]]*OO[[#This Row],[19]]/SUM(OO[19])</f>
        <v>7.2108722307878986E-2</v>
      </c>
      <c r="V233" s="10">
        <f>3/24000000*OO[[#This Row],[78 (28JUN1985 15:00:00)-Water Temperature (C)]]*OO[[#This Row],[20]]</f>
        <v>6.7294245938275002E-2</v>
      </c>
      <c r="W233" s="10">
        <f>3/24000000*OO[[#This Row],[79 (28JUN1985 18:00:00)-Water Temperature (C)]]*OO[[#This Row],[21]]</f>
        <v>3.7493524557999994E-2</v>
      </c>
      <c r="X233" s="10">
        <f>3/24000000*OO[[#This Row],[80 (28JUN1985 21:00:00)-Water Temperature (C)]]*OO[[#This Row],[22]]</f>
        <v>1.3643653722918748E-2</v>
      </c>
      <c r="Y233" s="10">
        <f>3/24000000*OO[[#This Row],[81 (29JUN1985 00:00:00)-Water Temperature (C)]]*OO[[#This Row],[23]]</f>
        <v>3.5310096143999995E-3</v>
      </c>
      <c r="Z233" s="10">
        <f>3/24000000*OO[[#This Row],[82 (29JUN1985 03:00:00)-Water Temperature (C)]]*OO[[#This Row],[24]]</f>
        <v>7.355875621650001E-4</v>
      </c>
      <c r="AA233" s="10">
        <f>3/24000000*OO[[#This Row],[83 (29JUN1985 06:00:00)-Water Temperature (C)]]*OO[[#This Row],[25]]</f>
        <v>1.6207731976767499E-4</v>
      </c>
      <c r="AB233" s="10">
        <f>3/24000000*OO[[#This Row],[84 (29JUN1985 09:00:00)-Water Temperature (C)]]*OO[[#This Row],[26]]</f>
        <v>7.0064192470000006E-5</v>
      </c>
      <c r="AC233" s="10">
        <f>3/24000000*OO[[#This Row],[85 (29JUN1985 12:00:00)-Water Temperature (C)]]*OO[[#This Row],[27]]</f>
        <v>6.0465222446E-5</v>
      </c>
      <c r="AD233" s="10">
        <f>3/24000000*OO[[#This Row],[86 (29JUN1985 15:00:00)-Water Temperature (C)]]*OO[[#This Row],[28]]</f>
        <v>6.0647006643124999E-5</v>
      </c>
      <c r="AE233" s="10">
        <f>3/24000000*OO[[#This Row],[88 (29JUN1985 21:00:00)-Water Temperature (C)]]*OO[[#This Row],[30]]</f>
        <v>5.6544706094525005E-5</v>
      </c>
      <c r="AF233" s="10">
        <f>3/24000000*OO[[#This Row],[88 (29JUN1985 21:00:00)-Water Temperature (C)]]*OO[[#This Row],[30]]</f>
        <v>5.6544706094525005E-5</v>
      </c>
      <c r="AG233" s="10">
        <f>3/24000000*OO[[#This Row],[89 (30JUN1985 00:00:00)-Water Temperature (C)]]*OO[[#This Row],[31]]</f>
        <v>5.1676985453324999E-5</v>
      </c>
      <c r="AH233" s="10">
        <f>3/24000000*OO[[#This Row],[90 (30JUN1985 03:00:00)-Water Temperature (C)]]*OO[[#This Row],[32]]</f>
        <v>4.7002194176775003E-5</v>
      </c>
      <c r="AI233" s="10">
        <f>3/24000000*OO[[#This Row],[91 (30JUN1985 06:00:00)-Water Temperature (C)]]*OO[[#This Row],[33]]</f>
        <v>4.2685746261799997E-5</v>
      </c>
      <c r="AJ233" s="10">
        <f>3/24000000*OO[[#This Row],[92 (30JUN1985 09:00:00)-Water Temperature (C)]]*OO[[#This Row],[34]]</f>
        <v>3.8831846741462497E-5</v>
      </c>
      <c r="AK233" s="10">
        <f>3/24000000*OO[[#This Row],[93 (30JUN1985 12:00:00)-Water Temperature (C)]]*OO[[#This Row],[35]]</f>
        <v>3.5306172486637499E-5</v>
      </c>
      <c r="AL233" s="10">
        <f>3/24000000*OO[[#This Row],[94 (30JUN1985 15:00:00)-Water Temperature (C)]]*OO[[#This Row],[36]]</f>
        <v>3.1711395907399998E-5</v>
      </c>
      <c r="AM233" s="10">
        <f>3/24000000*OO[[#This Row],[95 (30JUN1985 18:00:00)-Water Temperature (C)]]*OO[[#This Row],[37]]</f>
        <v>2.8298081271500003E-5</v>
      </c>
      <c r="AN233" s="10">
        <f>3/24000000*OO[[#This Row],[96 (30JUN1985 21:00:00)-Water Temperature (C)]]*OO[[#This Row],[38]]</f>
        <v>2.5306518153800002E-5</v>
      </c>
      <c r="AO233" s="10">
        <f>3/24000000*OO[[#This Row],[97 (01JUL1985 00:00:00)-Water Temperature (C)]]*OO[[#This Row],[39]]</f>
        <v>2.275213336392E-5</v>
      </c>
      <c r="AP233" s="10">
        <f>3/24000000*OO[[#This Row],[98 (01JUL1985 03:00:00)-Water Temperature (C)]]*OO[[#This Row],[40]]</f>
        <v>2.0885160242320001E-5</v>
      </c>
      <c r="AQ233" s="10">
        <f>3/24000000*OO[[#This Row],[99 (01JUL1985 06:00:00)-Water Temperature (C)]]*OO[[#This Row],[41]]</f>
        <v>1.8955790864268751E-5</v>
      </c>
      <c r="AR233" s="10">
        <f>3/24000000*OO[[#This Row],[100 (01JUL1985 09:00:00)-Water Temperature (C)]]*OO[[#This Row],[42]]</f>
        <v>1.7059454534422498E-5</v>
      </c>
      <c r="AS233" s="10">
        <f>3/24000000*OO[[#This Row],[101 (01JUL1985 12:00:00)-Water Temperature (C)]]*OO[[#This Row],[43]]</f>
        <v>1.5293890836524997E-5</v>
      </c>
      <c r="AT233" s="10">
        <f>3/24000000*OO[[#This Row],[102 (01JUL1985 15:00:00)-Water Temperature (C)]]*OO[[#This Row],[44]]</f>
        <v>1.3696390203734999E-5</v>
      </c>
      <c r="AU233" s="10">
        <f>3/24000000*OO[[#This Row],[103 (01JUL1985 18:00:00)-Water Temperature (C)]]*OO[[#This Row],[45]]</f>
        <v>1.2289779023231249E-5</v>
      </c>
      <c r="AV233" s="10">
        <f>3/24000000*OO[[#This Row],[104 (01JUL1985 21:00:00)-Water Temperature (C)]]*OO[[#This Row],[46]]</f>
        <v>1.1088405397964999E-5</v>
      </c>
      <c r="AW233" s="10">
        <f>3/24000000*OO[[#This Row],[105 (02JUL1985 00:00:00)-Water Temperature (C)]]*OO[[#This Row],[47]]</f>
        <v>1.0085592153232499E-5</v>
      </c>
      <c r="AX233" s="10">
        <f>3/24000000*OO[[#This Row],[106 (02JUL1985 03:00:00)-Water Temperature (C)]]*OO[[#This Row],[48]]</f>
        <v>9.3363006605199996E-6</v>
      </c>
      <c r="AY233" s="10">
        <f>3/24000000*OO[[#This Row],[107 (02JUL1985 06:00:00)-Water Temperature (C)]]*OO[[#This Row],[49]]</f>
        <v>8.5194639184375002E-6</v>
      </c>
      <c r="AZ233" s="10">
        <f>3/24000000*OO[[#This Row],[108 (02JUL1985 09:00:00)-Water Temperature (C)]]*OO[[#This Row],[50]]</f>
        <v>7.6575677070299994E-6</v>
      </c>
      <c r="BA233" s="10">
        <f>3/24000000*OO[[#This Row],[109 (02JUL1985 12:00:00)-Water Temperature (C)]]*OO[[#This Row],[51]]</f>
        <v>6.8466387100099999E-6</v>
      </c>
      <c r="BB233" s="10">
        <f>3/24000000*OO[[#This Row],[110 (02JUL1985 15:00:00)-Water Temperature (C)]]*OO[[#This Row],[52]]</f>
        <v>6.0237599285587497E-6</v>
      </c>
      <c r="BC233" s="10">
        <f>3/24000000*OO[[#This Row],[111 (02JUL1985 18:00:00)-Water Temperature (C)]]*OO[[#This Row],[53]]</f>
        <v>5.2045355885337492E-6</v>
      </c>
      <c r="BD233" s="10">
        <f>3/24000000*OO[[#This Row],[112 (02JUL1985 21:00:00)-Water Temperature (C)]]*OO[[#This Row],[54]]</f>
        <v>4.4208063332624998E-6</v>
      </c>
      <c r="BE233" s="10">
        <f>3/24000000*OO[[#This Row],[113 (03JUL1985 00:00:00)-Water Temperature (C)]]*OO[[#This Row],[55]]</f>
        <v>3.6459923486099998E-6</v>
      </c>
      <c r="BF233" s="10">
        <f>3/24000000*OO[[#This Row],[114 (03JUL1985 03:00:00)-Water Temperature (C)]]*OO[[#This Row],[56]]</f>
        <v>2.945675408865E-6</v>
      </c>
      <c r="BG233" s="10">
        <f>3/24000000*OO[[#This Row],[115 (03JUL1985 06:00:00)-Water Temperature (C)]]*OO[[#This Row],[57]]</f>
        <v>2.3198376818006249E-6</v>
      </c>
      <c r="BH233" s="10">
        <f>3/24000000*OO[[#This Row],[116 (03JUL1985 09:00:00)-Water Temperature (C)]]*OO[[#This Row],[58]]</f>
        <v>1.8145595888122499E-6</v>
      </c>
      <c r="BI233" s="10">
        <f>3/24000000*OO[[#This Row],[117 (03JUL1985 12:00:00)-Water Temperature (C)]]*OO[[#This Row],[59]]</f>
        <v>1.4581117856249999E-6</v>
      </c>
      <c r="BJ233" s="10">
        <f>3/24000000*OO[[#This Row],[118 (03JUL1985 15:00:00)-Water Temperature (C)]]*OO[[#This Row],[60]]</f>
        <v>1.2088746683104998E-6</v>
      </c>
      <c r="BK233" s="10">
        <f>3/24000000*OO[[#This Row],[119 (03JUL1985 18:00:00)-Water Temperature (C)]]*OO[[#This Row],[61]]</f>
        <v>1.045455046948125E-6</v>
      </c>
      <c r="BL233" s="10">
        <f>3/24000000*OO[[#This Row],[120 (03JUL1985 21:00:00)-Water Temperature (C)]]*OO[[#This Row],[62]]</f>
        <v>9.4171998718375003E-7</v>
      </c>
      <c r="BM233" s="10">
        <f>3/24000000*OO[[#This Row],[121 (04JUL1985 00:00:00)-Water Temperature (C)]]*OO[[#This Row],[63]]</f>
        <v>8.7112928575399998E-7</v>
      </c>
      <c r="BN233" s="10">
        <f>3/24000000*OO[[#This Row],[122 (04JUL1985 03:00:00)-Water Temperature (C)]]*OO[[#This Row],[64]]</f>
        <v>8.2504280753499988E-7</v>
      </c>
      <c r="BO233" s="10">
        <f>3/24000000*OO[[#This Row],[123 (04JUL1985 06:00:00)-Water Temperature (C)]]*OO[[#This Row],[65]]</f>
        <v>7.7409874695312492E-7</v>
      </c>
      <c r="BP233" s="10">
        <f>3/24000000*OO[[#This Row],[124 (04JUL1985 09:00:00)-Water Temperature (C)]]*OO[[#This Row],[66]]</f>
        <v>7.2700908515999998E-7</v>
      </c>
      <c r="BQ233" s="10">
        <f>3/24000000*OO[[#This Row],[125 (04JUL1985 12:00:00)-Water Temperature (C)]]*OO[[#This Row],[67]]</f>
        <v>6.7850628202987503E-7</v>
      </c>
      <c r="BR233" s="10">
        <f>3/24000000*OO[[#This Row],[126 (04JUL1985 15:00:00)-Water Temperature (C)]]*OO[[#This Row],[68]]</f>
        <v>6.3885800521237494E-7</v>
      </c>
      <c r="BS233" s="10">
        <f>3/24000000*OO[[#This Row],[127 (04JUL1985 18:00:00)-Water Temperature (C)]]*OO[[#This Row],[69]]</f>
        <v>6.10312440362625E-7</v>
      </c>
      <c r="BT233" s="10">
        <f>3/24000000*OO[[#This Row],[128 (04JUL1985 21:00:00)-Water Temperature (C)]]*OO[[#This Row],[70]]</f>
        <v>5.8772501528124999E-7</v>
      </c>
      <c r="BU233" s="10">
        <f>3/24000000*OO[[#This Row],[129 (05JUL1985 00:00:00)-Water Temperature (C)]]*OO[[#This Row],[71]]</f>
        <v>5.6569174376000005E-7</v>
      </c>
      <c r="BV233" s="10">
        <f>3/24000000*OO[[#This Row],[130 (05JUL1985 03:00:00)-Water Temperature (C)]]*OO[[#This Row],[72]]</f>
        <v>5.5226190185437488E-7</v>
      </c>
      <c r="BW233" s="10">
        <f>3/24000000*OO[[#This Row],[131 (05JUL1985 06:00:00)-Water Temperature (C)]]*OO[[#This Row],[73]]</f>
        <v>5.282908097324999E-7</v>
      </c>
      <c r="BX233" s="10">
        <f>3/24000000*OO[[#This Row],[132 (05JUL1985 09:00:00)-Water Temperature (C)]]*OO[[#This Row],[74]]</f>
        <v>5.0249926666387503E-7</v>
      </c>
      <c r="BY233" s="10">
        <f>3/24000000*OO[[#This Row],[133 (05JUL1985 12:00:00)-Water Temperature (C)]]*OO[[#This Row],[75]]</f>
        <v>4.7815106874149993E-7</v>
      </c>
      <c r="BZ233" s="10">
        <f>3/24000000*OO[[#This Row],[134 (05JUL1985 15:00:00)-Water Temperature (C)]]*OO[[#This Row],[76]]</f>
        <v>4.5364327638987497E-7</v>
      </c>
      <c r="CA233" s="10">
        <f>3/24000000*OO[[#This Row],[135 (05JUL1985 18:00:00)-Water Temperature (C)]]*OO[[#This Row],[77]]</f>
        <v>4.2961177038437498E-7</v>
      </c>
      <c r="CB233" s="10">
        <f>3/24000000*OO[[#This Row],[136 (05JUL1985 21:00:00)-Water Temperature (C)]]*OO[[#This Row],[78]]</f>
        <v>4.0925578567499998E-7</v>
      </c>
      <c r="CC233" s="10">
        <f>3/24000000*OO[[#This Row],[137 (06JUL1985 00:00:00)-Water Temperature (C)]]*OO[[#This Row],[79]]</f>
        <v>3.9294831727849995E-7</v>
      </c>
      <c r="CD233" s="10">
        <f>3/24000000*OO[[#This Row],[138 (06JUL1985 03:00:00)-Water Temperature (C)]]*OO[[#This Row],[80]]</f>
        <v>3.8631247217962497E-7</v>
      </c>
      <c r="CE233" s="10">
        <f>3/24000000*OO[[#This Row],[139 (06JUL1985 06:00:00)-Water Temperature (C)]]*OO[[#This Row],[81]]</f>
        <v>3.7543073156937499E-7</v>
      </c>
      <c r="CF233" s="10">
        <f>3/24000000*OO[[#This Row],[140 (06JUL1985 09:00:00)-Water Temperature (C)]]*OO[[#This Row],[82]]</f>
        <v>3.6231557500024995E-7</v>
      </c>
      <c r="CG233" s="10">
        <f>3/24000000*OO[[#This Row],[141 (06JUL1985 12:00:00)-Water Temperature (C)]]*OO[[#This Row],[83]]</f>
        <v>3.5208819518437492E-7</v>
      </c>
      <c r="CH233" s="10">
        <f>3/24000000*OO[[#This Row],[142 (06JUL1985 15:00:00)-Water Temperature (C)]]*OO[[#This Row],[84]]</f>
        <v>3.3801807165299998E-7</v>
      </c>
      <c r="CI233" s="10">
        <f>3/24000000*OO[[#This Row],[143 (06JUL1985 18:00:00)-Water Temperature (C)]]*OO[[#This Row],[85]]</f>
        <v>3.20229470540325E-7</v>
      </c>
      <c r="CJ233" s="10">
        <f>3/24000000*OO[[#This Row],[144 (06JUL1985 21:00:00)-Water Temperature (C)]]*OO[[#This Row],[86]]</f>
        <v>3.0499642255599993E-7</v>
      </c>
      <c r="CK233" s="10">
        <f>3/24000000*OO[[#This Row],[145 (07JUL1985 00:00:00)-Water Temperature (C)]]*OO[[#This Row],[87]]</f>
        <v>2.9573753373360001E-7</v>
      </c>
      <c r="CL233" s="10">
        <f>3/24000000*OO[[#This Row],[146 (07JUL1985 03:00:00)-Water Temperature (C)]]*OO[[#This Row],[88]]</f>
        <v>2.9354245014218746E-7</v>
      </c>
      <c r="CM233" s="10">
        <f>3/24000000*OO[[#This Row],[147 (07JUL1985 06:00:00)-Water Temperature (C)]]*OO[[#This Row],[89]]</f>
        <v>2.9014234188972499E-7</v>
      </c>
      <c r="CN233" s="10">
        <f>3/24000000*OO[[#This Row],[148 (07JUL1985 09:00:00)-Water Temperature (C)]]*OO[[#This Row],[90]]</f>
        <v>2.83342324997275E-7</v>
      </c>
      <c r="CO233" s="10">
        <f>3/24000000*OO[[#This Row],[149 (07JUL1985 12:00:00)-Water Temperature (C)]]*OO[[#This Row],[91]]</f>
        <v>2.7595350396603746E-7</v>
      </c>
      <c r="CP233" s="10">
        <f>3/24000000*OO[[#This Row],[150 (07JUL1985 15:00:00)-Water Temperature (C)]]*OO[[#This Row],[92]]</f>
        <v>2.6525386844009997E-7</v>
      </c>
      <c r="CQ233" s="10">
        <f>3/24000000*OO[[#This Row],[151 (07JUL1985 18:00:00)-Water Temperature (C)]]*OO[[#This Row],[93]]</f>
        <v>2.5449037241350002E-7</v>
      </c>
      <c r="CR233" s="10">
        <f>3/24000000*OO[[#This Row],[152 (07JUL1985 21:00:00)-Water Temperature (C)]]*OO[[#This Row],[94]]</f>
        <v>2.4572003272794998E-7</v>
      </c>
      <c r="CS233" s="10">
        <f>3/24000000*OO[[#This Row],[153 (08JUL1985 00:00:00)-Water Temperature (C)]]*OO[[#This Row],[95]]</f>
        <v>2.379682661109625E-7</v>
      </c>
      <c r="CT233" s="10">
        <f>3/24000000*OO[[#This Row],[154 (08JUL1985 03:00:00)-Water Temperature (C)]]*OO[[#This Row],[96]]</f>
        <v>2.3088783328037497E-7</v>
      </c>
      <c r="CU233" s="10">
        <f>3/24000000*OO[[#This Row],[155 (08JUL1985 06:00:00)-Water Temperature (C)]]*OO[[#This Row],[97]]</f>
        <v>2.2442096118599998E-7</v>
      </c>
      <c r="CV233" s="10">
        <f>3/24000000*OO[[#This Row],[156 (08JUL1985 09:00:00)-Water Temperature (C)]]*OO[[#This Row],[98]]</f>
        <v>2.1483842031784998E-7</v>
      </c>
      <c r="CW233" s="10">
        <f>3/24000000*OO[[#This Row],[157 (08JUL1985 12:00:00)-Water Temperature (C)]]*OO[[#This Row],[99]]</f>
        <v>2.0477543854792497E-7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8.310281917048401E-40</v>
      </c>
      <c r="M234" s="10">
        <f>3/24*OO[[#This Row],[69 (27JUN1985 12:00:00)-Water Temperature (C)]]*OO[[#This Row],[11]]/SUM(OO[11])</f>
        <v>2.893370129210706E-28</v>
      </c>
      <c r="N234" s="10">
        <f>3/24*OO[[#This Row],[70 (27JUN1985 15:00:00)-Water Temperature (C)]]*OO[[#This Row],[12]]/SUM(OO[12])</f>
        <v>9.4202227638934824E-18</v>
      </c>
      <c r="O234" s="10">
        <f>3/24*OO[[#This Row],[71 (27JUN1985 18:00:00)-Water Temperature (C)]]*OO[[#This Row],[13]]/SUM(OO[13])</f>
        <v>1.0453099648601023E-10</v>
      </c>
      <c r="P234" s="10">
        <f>3/24*OO[[#This Row],[72 (27JUN1985 21:00:00)-Water Temperature (C)]]*OO[[#This Row],[14]]/SUM(OO[14])</f>
        <v>1.7903703706692986E-7</v>
      </c>
      <c r="Q234" s="10">
        <f>3/24*OO[[#This Row],[73 (28JUN1985 00:00:00)-Water Temperature (C)]]*OO[[#This Row],[15]]/SUM(OO[15])</f>
        <v>2.6293741938486973E-5</v>
      </c>
      <c r="R234" s="10">
        <f>3/24*OO[[#This Row],[74 (28JUN1985 03:00:00)-Water Temperature (C)]]*OO[[#This Row],[16]]/SUM(OO[16])</f>
        <v>8.2754168969296279E-4</v>
      </c>
      <c r="S234" s="10">
        <f>3/24*OO[[#This Row],[75 (28JUN1985 06:00:00)-Water Temperature (C)]]*OO[[#This Row],[17]]/SUM(OO[17])</f>
        <v>8.2348779524583048E-3</v>
      </c>
      <c r="T234" s="10">
        <f>3/24*OO[[#This Row],[76 (28JUN1985 09:00:00)-Water Temperature (C)]]*OO[[#This Row],[18]]/SUM(OO[18])</f>
        <v>3.2747791338897415E-2</v>
      </c>
      <c r="U234" s="10">
        <f>3/24*OO[[#This Row],[77 (28JUN1985 12:00:00)-Water Temperature (C)]]*OO[[#This Row],[19]]/SUM(OO[19])</f>
        <v>6.1011944827408168E-2</v>
      </c>
      <c r="V234" s="10">
        <f>3/24000000*OO[[#This Row],[78 (28JUN1985 15:00:00)-Water Temperature (C)]]*OO[[#This Row],[20]]</f>
        <v>5.9796402980049998E-2</v>
      </c>
      <c r="W234" s="10">
        <f>3/24000000*OO[[#This Row],[79 (28JUN1985 18:00:00)-Water Temperature (C)]]*OO[[#This Row],[21]]</f>
        <v>3.4832685260912495E-2</v>
      </c>
      <c r="X234" s="10">
        <f>3/24000000*OO[[#This Row],[80 (28JUN1985 21:00:00)-Water Temperature (C)]]*OO[[#This Row],[22]]</f>
        <v>1.3193112929312498E-2</v>
      </c>
      <c r="Y234" s="10">
        <f>3/24000000*OO[[#This Row],[81 (29JUN1985 00:00:00)-Water Temperature (C)]]*OO[[#This Row],[23]]</f>
        <v>3.534353139975E-3</v>
      </c>
      <c r="Z234" s="10">
        <f>3/24000000*OO[[#This Row],[82 (29JUN1985 03:00:00)-Water Temperature (C)]]*OO[[#This Row],[24]]</f>
        <v>7.5362008620299991E-4</v>
      </c>
      <c r="AA234" s="10">
        <f>3/24000000*OO[[#This Row],[83 (29JUN1985 06:00:00)-Water Temperature (C)]]*OO[[#This Row],[25]]</f>
        <v>1.6246612182157499E-4</v>
      </c>
      <c r="AB234" s="10">
        <f>3/24000000*OO[[#This Row],[84 (29JUN1985 09:00:00)-Water Temperature (C)]]*OO[[#This Row],[26]]</f>
        <v>6.4314692968650013E-5</v>
      </c>
      <c r="AC234" s="10">
        <f>3/24000000*OO[[#This Row],[85 (29JUN1985 12:00:00)-Water Temperature (C)]]*OO[[#This Row],[27]]</f>
        <v>5.3206894884000003E-5</v>
      </c>
      <c r="AD234" s="10">
        <f>3/24000000*OO[[#This Row],[86 (29JUN1985 15:00:00)-Water Temperature (C)]]*OO[[#This Row],[28]]</f>
        <v>5.32223086443875E-5</v>
      </c>
      <c r="AE234" s="10">
        <f>3/24000000*OO[[#This Row],[88 (29JUN1985 21:00:00)-Water Temperature (C)]]*OO[[#This Row],[30]]</f>
        <v>5.0169435920925008E-5</v>
      </c>
      <c r="AF234" s="10">
        <f>3/24000000*OO[[#This Row],[88 (29JUN1985 21:00:00)-Water Temperature (C)]]*OO[[#This Row],[30]]</f>
        <v>5.0169435920925008E-5</v>
      </c>
      <c r="AG234" s="10">
        <f>3/24000000*OO[[#This Row],[89 (30JUN1985 00:00:00)-Water Temperature (C)]]*OO[[#This Row],[31]]</f>
        <v>4.6051883261999995E-5</v>
      </c>
      <c r="AH234" s="10">
        <f>3/24000000*OO[[#This Row],[90 (30JUN1985 03:00:00)-Water Temperature (C)]]*OO[[#This Row],[32]]</f>
        <v>4.2050973909000001E-5</v>
      </c>
      <c r="AI234" s="10">
        <f>3/24000000*OO[[#This Row],[91 (30JUN1985 06:00:00)-Water Temperature (C)]]*OO[[#This Row],[33]]</f>
        <v>3.8298446363475002E-5</v>
      </c>
      <c r="AJ234" s="10">
        <f>3/24000000*OO[[#This Row],[92 (30JUN1985 09:00:00)-Water Temperature (C)]]*OO[[#This Row],[34]]</f>
        <v>3.4921886529574997E-5</v>
      </c>
      <c r="AK234" s="10">
        <f>3/24000000*OO[[#This Row],[93 (30JUN1985 12:00:00)-Water Temperature (C)]]*OO[[#This Row],[35]]</f>
        <v>3.1818381028874996E-5</v>
      </c>
      <c r="AL234" s="10">
        <f>3/24000000*OO[[#This Row],[94 (30JUN1985 15:00:00)-Water Temperature (C)]]*OO[[#This Row],[36]]</f>
        <v>2.8634331816225E-5</v>
      </c>
      <c r="AM234" s="10">
        <f>3/24000000*OO[[#This Row],[95 (30JUN1985 18:00:00)-Water Temperature (C)]]*OO[[#This Row],[37]]</f>
        <v>2.5610814529312499E-5</v>
      </c>
      <c r="AN234" s="10">
        <f>3/24000000*OO[[#This Row],[96 (30JUN1985 21:00:00)-Water Temperature (C)]]*OO[[#This Row],[38]]</f>
        <v>2.2969697963107496E-5</v>
      </c>
      <c r="AO234" s="10">
        <f>3/24000000*OO[[#This Row],[97 (01JUL1985 00:00:00)-Water Temperature (C)]]*OO[[#This Row],[39]]</f>
        <v>2.067866405209125E-5</v>
      </c>
      <c r="AP234" s="10">
        <f>3/24000000*OO[[#This Row],[98 (01JUL1985 03:00:00)-Water Temperature (C)]]*OO[[#This Row],[40]]</f>
        <v>1.9020341678481248E-5</v>
      </c>
      <c r="AQ234" s="10">
        <f>3/24000000*OO[[#This Row],[99 (01JUL1985 06:00:00)-Water Temperature (C)]]*OO[[#This Row],[41]]</f>
        <v>1.7291670204768748E-5</v>
      </c>
      <c r="AR234" s="10">
        <f>3/24000000*OO[[#This Row],[100 (01JUL1985 09:00:00)-Water Temperature (C)]]*OO[[#This Row],[42]]</f>
        <v>1.5583939709039999E-5</v>
      </c>
      <c r="AS234" s="10">
        <f>3/24000000*OO[[#This Row],[101 (01JUL1985 12:00:00)-Water Temperature (C)]]*OO[[#This Row],[43]]</f>
        <v>1.398363319E-5</v>
      </c>
      <c r="AT234" s="10">
        <f>3/24000000*OO[[#This Row],[102 (01JUL1985 15:00:00)-Water Temperature (C)]]*OO[[#This Row],[44]]</f>
        <v>1.2533032099524998E-5</v>
      </c>
      <c r="AU234" s="10">
        <f>3/24000000*OO[[#This Row],[103 (01JUL1985 18:00:00)-Water Temperature (C)]]*OO[[#This Row],[45]]</f>
        <v>1.1254013744049999E-5</v>
      </c>
      <c r="AV234" s="10">
        <f>3/24000000*OO[[#This Row],[104 (01JUL1985 21:00:00)-Water Temperature (C)]]*OO[[#This Row],[46]]</f>
        <v>1.0159815434125E-5</v>
      </c>
      <c r="AW234" s="10">
        <f>3/24000000*OO[[#This Row],[105 (02JUL1985 00:00:00)-Water Temperature (C)]]*OO[[#This Row],[47]]</f>
        <v>9.2409258106112488E-6</v>
      </c>
      <c r="AX234" s="10">
        <f>3/24000000*OO[[#This Row],[106 (02JUL1985 03:00:00)-Water Temperature (C)]]*OO[[#This Row],[48]]</f>
        <v>8.5624817319999991E-6</v>
      </c>
      <c r="AY234" s="10">
        <f>3/24000000*OO[[#This Row],[107 (02JUL1985 06:00:00)-Water Temperature (C)]]*OO[[#This Row],[49]]</f>
        <v>7.8136950618687509E-6</v>
      </c>
      <c r="AZ234" s="10">
        <f>3/24000000*OO[[#This Row],[108 (02JUL1985 09:00:00)-Water Temperature (C)]]*OO[[#This Row],[50]]</f>
        <v>7.0245553181999993E-6</v>
      </c>
      <c r="BA234" s="10">
        <f>3/24000000*OO[[#This Row],[109 (02JUL1985 12:00:00)-Water Temperature (C)]]*OO[[#This Row],[51]]</f>
        <v>6.2772828024562502E-6</v>
      </c>
      <c r="BB234" s="10">
        <f>3/24000000*OO[[#This Row],[110 (02JUL1985 15:00:00)-Water Temperature (C)]]*OO[[#This Row],[52]]</f>
        <v>5.5196839583999998E-6</v>
      </c>
      <c r="BC234" s="10">
        <f>3/24000000*OO[[#This Row],[111 (02JUL1985 18:00:00)-Water Temperature (C)]]*OO[[#This Row],[53]]</f>
        <v>4.7716210179549997E-6</v>
      </c>
      <c r="BD234" s="10">
        <f>3/24000000*OO[[#This Row],[112 (02JUL1985 21:00:00)-Water Temperature (C)]]*OO[[#This Row],[54]]</f>
        <v>4.0643170622699998E-6</v>
      </c>
      <c r="BE234" s="10">
        <f>3/24000000*OO[[#This Row],[113 (03JUL1985 00:00:00)-Water Temperature (C)]]*OO[[#This Row],[55]]</f>
        <v>3.3678922661474999E-6</v>
      </c>
      <c r="BF234" s="10">
        <f>3/24000000*OO[[#This Row],[114 (03JUL1985 03:00:00)-Water Temperature (C)]]*OO[[#This Row],[56]]</f>
        <v>2.73658539702975E-6</v>
      </c>
      <c r="BG234" s="10">
        <f>3/24000000*OO[[#This Row],[115 (03JUL1985 06:00:00)-Water Temperature (C)]]*OO[[#This Row],[57]]</f>
        <v>2.1604002677328748E-6</v>
      </c>
      <c r="BH234" s="10">
        <f>3/24000000*OO[[#This Row],[116 (03JUL1985 09:00:00)-Water Temperature (C)]]*OO[[#This Row],[58]]</f>
        <v>1.687826622267E-6</v>
      </c>
      <c r="BI234" s="10">
        <f>3/24000000*OO[[#This Row],[117 (03JUL1985 12:00:00)-Water Temperature (C)]]*OO[[#This Row],[59]]</f>
        <v>1.3494135505675E-6</v>
      </c>
      <c r="BJ234" s="10">
        <f>3/24000000*OO[[#This Row],[118 (03JUL1985 15:00:00)-Water Temperature (C)]]*OO[[#This Row],[60]]</f>
        <v>1.111038224573375E-6</v>
      </c>
      <c r="BK234" s="10">
        <f>3/24000000*OO[[#This Row],[119 (03JUL1985 18:00:00)-Water Temperature (C)]]*OO[[#This Row],[61]]</f>
        <v>9.5476457918662496E-7</v>
      </c>
      <c r="BL234" s="10">
        <f>3/24000000*OO[[#This Row],[120 (03JUL1985 21:00:00)-Water Temperature (C)]]*OO[[#This Row],[62]]</f>
        <v>8.56125644921625E-7</v>
      </c>
      <c r="BM234" s="10">
        <f>3/24000000*OO[[#This Row],[121 (04JUL1985 00:00:00)-Water Temperature (C)]]*OO[[#This Row],[63]]</f>
        <v>7.9042133279149995E-7</v>
      </c>
      <c r="BN234" s="10">
        <f>3/24000000*OO[[#This Row],[122 (04JUL1985 03:00:00)-Water Temperature (C)]]*OO[[#This Row],[64]]</f>
        <v>7.4864084623837493E-7</v>
      </c>
      <c r="BO234" s="10">
        <f>3/24000000*OO[[#This Row],[123 (04JUL1985 06:00:00)-Water Temperature (C)]]*OO[[#This Row],[65]]</f>
        <v>7.0262650318575004E-7</v>
      </c>
      <c r="BP234" s="10">
        <f>3/24000000*OO[[#This Row],[124 (04JUL1985 09:00:00)-Water Temperature (C)]]*OO[[#This Row],[66]]</f>
        <v>6.6008594459499986E-7</v>
      </c>
      <c r="BQ234" s="10">
        <f>3/24000000*OO[[#This Row],[125 (04JUL1985 12:00:00)-Water Temperature (C)]]*OO[[#This Row],[67]]</f>
        <v>6.15563506171875E-7</v>
      </c>
      <c r="BR234" s="10">
        <f>3/24000000*OO[[#This Row],[126 (04JUL1985 15:00:00)-Water Temperature (C)]]*OO[[#This Row],[68]]</f>
        <v>5.7901015043124995E-7</v>
      </c>
      <c r="BS234" s="10">
        <f>3/24000000*OO[[#This Row],[127 (04JUL1985 18:00:00)-Water Temperature (C)]]*OO[[#This Row],[69]]</f>
        <v>5.5246333475999998E-7</v>
      </c>
      <c r="BT234" s="10">
        <f>3/24000000*OO[[#This Row],[128 (04JUL1985 21:00:00)-Water Temperature (C)]]*OO[[#This Row],[70]]</f>
        <v>5.315939281885E-7</v>
      </c>
      <c r="BU234" s="10">
        <f>3/24000000*OO[[#This Row],[129 (05JUL1985 00:00:00)-Water Temperature (C)]]*OO[[#This Row],[71]]</f>
        <v>5.1172800771749997E-7</v>
      </c>
      <c r="BV234" s="10">
        <f>3/24000000*OO[[#This Row],[130 (05JUL1985 03:00:00)-Water Temperature (C)]]*OO[[#This Row],[72]]</f>
        <v>5.0014497419550004E-7</v>
      </c>
      <c r="BW234" s="10">
        <f>3/24000000*OO[[#This Row],[131 (05JUL1985 06:00:00)-Water Temperature (C)]]*OO[[#This Row],[73]]</f>
        <v>4.7873467444162494E-7</v>
      </c>
      <c r="BX234" s="10">
        <f>3/24000000*OO[[#This Row],[132 (05JUL1985 09:00:00)-Water Temperature (C)]]*OO[[#This Row],[74]]</f>
        <v>4.5557885932499992E-7</v>
      </c>
      <c r="BY234" s="10">
        <f>3/24000000*OO[[#This Row],[133 (05JUL1985 12:00:00)-Water Temperature (C)]]*OO[[#This Row],[75]]</f>
        <v>4.3323714627237494E-7</v>
      </c>
      <c r="BZ234" s="10">
        <f>3/24000000*OO[[#This Row],[134 (05JUL1985 15:00:00)-Water Temperature (C)]]*OO[[#This Row],[76]]</f>
        <v>4.1067923773574992E-7</v>
      </c>
      <c r="CA234" s="10">
        <f>3/24000000*OO[[#This Row],[135 (05JUL1985 18:00:00)-Water Temperature (C)]]*OO[[#This Row],[77]]</f>
        <v>3.8862260041499998E-7</v>
      </c>
      <c r="CB234" s="10">
        <f>3/24000000*OO[[#This Row],[136 (05JUL1985 21:00:00)-Water Temperature (C)]]*OO[[#This Row],[78]]</f>
        <v>3.7002818333424996E-7</v>
      </c>
      <c r="CC234" s="10">
        <f>3/24000000*OO[[#This Row],[137 (06JUL1985 00:00:00)-Water Temperature (C)]]*OO[[#This Row],[79]]</f>
        <v>3.5536313041987502E-7</v>
      </c>
      <c r="CD234" s="10">
        <f>3/24000000*OO[[#This Row],[138 (06JUL1985 03:00:00)-Water Temperature (C)]]*OO[[#This Row],[80]]</f>
        <v>3.4974520043574998E-7</v>
      </c>
      <c r="CE234" s="10">
        <f>3/24000000*OO[[#This Row],[139 (06JUL1985 06:00:00)-Water Temperature (C)]]*OO[[#This Row],[81]]</f>
        <v>3.4009253021099992E-7</v>
      </c>
      <c r="CF234" s="10">
        <f>3/24000000*OO[[#This Row],[140 (06JUL1985 09:00:00)-Water Temperature (C)]]*OO[[#This Row],[82]]</f>
        <v>3.28390610405E-7</v>
      </c>
      <c r="CG234" s="10">
        <f>3/24000000*OO[[#This Row],[141 (06JUL1985 12:00:00)-Water Temperature (C)]]*OO[[#This Row],[83]]</f>
        <v>3.1902680569206252E-7</v>
      </c>
      <c r="CH234" s="10">
        <f>3/24000000*OO[[#This Row],[142 (06JUL1985 15:00:00)-Water Temperature (C)]]*OO[[#This Row],[84]]</f>
        <v>3.0609182169477496E-7</v>
      </c>
      <c r="CI234" s="10">
        <f>3/24000000*OO[[#This Row],[143 (06JUL1985 18:00:00)-Water Temperature (C)]]*OO[[#This Row],[85]]</f>
        <v>2.8973689671412497E-7</v>
      </c>
      <c r="CJ234" s="10">
        <f>3/24000000*OO[[#This Row],[144 (06JUL1985 21:00:00)-Water Temperature (C)]]*OO[[#This Row],[86]]</f>
        <v>2.7566048194453752E-7</v>
      </c>
      <c r="CK234" s="10">
        <f>3/24000000*OO[[#This Row],[145 (07JUL1985 00:00:00)-Water Temperature (C)]]*OO[[#This Row],[87]]</f>
        <v>2.6720037517868752E-7</v>
      </c>
      <c r="CL234" s="10">
        <f>3/24000000*OO[[#This Row],[146 (07JUL1985 03:00:00)-Water Temperature (C)]]*OO[[#This Row],[88]]</f>
        <v>2.6544826409869997E-7</v>
      </c>
      <c r="CM234" s="10">
        <f>3/24000000*OO[[#This Row],[147 (07JUL1985 06:00:00)-Water Temperature (C)]]*OO[[#This Row],[89]]</f>
        <v>2.6242081227792498E-7</v>
      </c>
      <c r="CN234" s="10">
        <f>3/24000000*OO[[#This Row],[148 (07JUL1985 09:00:00)-Water Temperature (C)]]*OO[[#This Row],[90]]</f>
        <v>2.5632385442852499E-7</v>
      </c>
      <c r="CO234" s="10">
        <f>3/24000000*OO[[#This Row],[149 (07JUL1985 12:00:00)-Water Temperature (C)]]*OO[[#This Row],[91]]</f>
        <v>2.4959265706692503E-7</v>
      </c>
      <c r="CP234" s="10">
        <f>3/24000000*OO[[#This Row],[150 (07JUL1985 15:00:00)-Water Temperature (C)]]*OO[[#This Row],[92]]</f>
        <v>2.3975947349485001E-7</v>
      </c>
      <c r="CQ234" s="10">
        <f>3/24000000*OO[[#This Row],[151 (07JUL1985 18:00:00)-Water Temperature (C)]]*OO[[#This Row],[93]]</f>
        <v>2.29865272966275E-7</v>
      </c>
      <c r="CR234" s="10">
        <f>3/24000000*OO[[#This Row],[152 (07JUL1985 21:00:00)-Water Temperature (C)]]*OO[[#This Row],[94]]</f>
        <v>2.2180983418439995E-7</v>
      </c>
      <c r="CS234" s="10">
        <f>3/24000000*OO[[#This Row],[153 (08JUL1985 00:00:00)-Water Temperature (C)]]*OO[[#This Row],[95]]</f>
        <v>2.1486612586104998E-7</v>
      </c>
      <c r="CT234" s="10">
        <f>3/24000000*OO[[#This Row],[154 (08JUL1985 03:00:00)-Water Temperature (C)]]*OO[[#This Row],[96]]</f>
        <v>2.0869122373697501E-7</v>
      </c>
      <c r="CU234" s="10">
        <f>3/24000000*OO[[#This Row],[155 (08JUL1985 06:00:00)-Water Temperature (C)]]*OO[[#This Row],[97]]</f>
        <v>2.0308758808639999E-7</v>
      </c>
      <c r="CV234" s="10">
        <f>3/24000000*OO[[#This Row],[156 (08JUL1985 09:00:00)-Water Temperature (C)]]*OO[[#This Row],[98]]</f>
        <v>1.94512189025375E-7</v>
      </c>
      <c r="CW234" s="10">
        <f>3/24000000*OO[[#This Row],[157 (08JUL1985 12:00:00)-Water Temperature (C)]]*OO[[#This Row],[99]]</f>
        <v>1.8540207408192501E-7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1.9598522262994931E-40</v>
      </c>
      <c r="M235" s="10">
        <f>3/24*OO[[#This Row],[69 (27JUN1985 12:00:00)-Water Temperature (C)]]*OO[[#This Row],[11]]/SUM(OO[11])</f>
        <v>6.7903075463129118E-29</v>
      </c>
      <c r="N235" s="10">
        <f>3/24*OO[[#This Row],[70 (27JUN1985 15:00:00)-Water Temperature (C)]]*OO[[#This Row],[12]]/SUM(OO[12])</f>
        <v>7.2450863804913751E-18</v>
      </c>
      <c r="O235" s="10">
        <f>3/24*OO[[#This Row],[71 (27JUN1985 18:00:00)-Water Temperature (C)]]*OO[[#This Row],[13]]/SUM(OO[13])</f>
        <v>7.062690343302911E-11</v>
      </c>
      <c r="P235" s="10">
        <f>3/24*OO[[#This Row],[72 (27JUN1985 21:00:00)-Water Temperature (C)]]*OO[[#This Row],[14]]/SUM(OO[14])</f>
        <v>1.6273887403365509E-7</v>
      </c>
      <c r="Q235" s="10">
        <f>3/24*OO[[#This Row],[73 (28JUN1985 00:00:00)-Water Temperature (C)]]*OO[[#This Row],[15]]/SUM(OO[15])</f>
        <v>2.8341620511989578E-5</v>
      </c>
      <c r="R235" s="10">
        <f>3/24*OO[[#This Row],[74 (28JUN1985 03:00:00)-Water Temperature (C)]]*OO[[#This Row],[16]]/SUM(OO[16])</f>
        <v>1.0218108441117767E-3</v>
      </c>
      <c r="S235" s="10">
        <f>3/24*OO[[#This Row],[75 (28JUN1985 06:00:00)-Water Temperature (C)]]*OO[[#This Row],[17]]/SUM(OO[17])</f>
        <v>1.1435300049505834E-2</v>
      </c>
      <c r="T235" s="10">
        <f>3/24*OO[[#This Row],[76 (28JUN1985 09:00:00)-Water Temperature (C)]]*OO[[#This Row],[18]]/SUM(OO[18])</f>
        <v>5.0610315068763387E-2</v>
      </c>
      <c r="U235" s="10">
        <f>3/24*OO[[#This Row],[77 (28JUN1985 12:00:00)-Water Temperature (C)]]*OO[[#This Row],[19]]/SUM(OO[19])</f>
        <v>0.10425404932590916</v>
      </c>
      <c r="V235" s="10">
        <f>3/24000000*OO[[#This Row],[78 (28JUN1985 15:00:00)-Water Temperature (C)]]*OO[[#This Row],[20]]</f>
        <v>0.11241478571124999</v>
      </c>
      <c r="W235" s="10">
        <f>3/24000000*OO[[#This Row],[79 (28JUN1985 18:00:00)-Water Temperature (C)]]*OO[[#This Row],[21]]</f>
        <v>7.1642475753199986E-2</v>
      </c>
      <c r="X235" s="10">
        <f>3/24000000*OO[[#This Row],[80 (28JUN1985 21:00:00)-Water Temperature (C)]]*OO[[#This Row],[22]]</f>
        <v>2.9568180603450001E-2</v>
      </c>
      <c r="Y235" s="10">
        <f>3/24000000*OO[[#This Row],[81 (29JUN1985 00:00:00)-Water Temperature (C)]]*OO[[#This Row],[23]]</f>
        <v>8.5736608907750009E-3</v>
      </c>
      <c r="Z235" s="10">
        <f>3/24000000*OO[[#This Row],[82 (29JUN1985 03:00:00)-Water Temperature (C)]]*OO[[#This Row],[24]]</f>
        <v>1.9436073452268748E-3</v>
      </c>
      <c r="AA235" s="10">
        <f>3/24000000*OO[[#This Row],[83 (29JUN1985 06:00:00)-Water Temperature (C)]]*OO[[#This Row],[25]]</f>
        <v>4.1236987328687494E-4</v>
      </c>
      <c r="AB235" s="10">
        <f>3/24000000*OO[[#This Row],[84 (29JUN1985 09:00:00)-Water Temperature (C)]]*OO[[#This Row],[26]]</f>
        <v>1.3676809194089999E-4</v>
      </c>
      <c r="AC235" s="10">
        <f>3/24000000*OO[[#This Row],[85 (29JUN1985 12:00:00)-Water Temperature (C)]]*OO[[#This Row],[27]]</f>
        <v>1.0047223079437498E-4</v>
      </c>
      <c r="AD235" s="10">
        <f>3/24000000*OO[[#This Row],[86 (29JUN1985 15:00:00)-Water Temperature (C)]]*OO[[#This Row],[28]]</f>
        <v>9.899893479957499E-5</v>
      </c>
      <c r="AE235" s="10">
        <f>3/24000000*OO[[#This Row],[88 (29JUN1985 21:00:00)-Water Temperature (C)]]*OO[[#This Row],[30]]</f>
        <v>9.5214224737799984E-5</v>
      </c>
      <c r="AF235" s="10">
        <f>3/24000000*OO[[#This Row],[88 (29JUN1985 21:00:00)-Water Temperature (C)]]*OO[[#This Row],[30]]</f>
        <v>9.5214224737799984E-5</v>
      </c>
      <c r="AG235" s="10">
        <f>3/24000000*OO[[#This Row],[89 (30JUN1985 00:00:00)-Water Temperature (C)]]*OO[[#This Row],[31]]</f>
        <v>8.8280632457549997E-5</v>
      </c>
      <c r="AH235" s="10">
        <f>3/24000000*OO[[#This Row],[90 (30JUN1985 03:00:00)-Water Temperature (C)]]*OO[[#This Row],[32]]</f>
        <v>8.1213145156562493E-5</v>
      </c>
      <c r="AI235" s="10">
        <f>3/24000000*OO[[#This Row],[91 (30JUN1985 06:00:00)-Water Temperature (C)]]*OO[[#This Row],[33]]</f>
        <v>7.4359961965062495E-5</v>
      </c>
      <c r="AJ235" s="10">
        <f>3/24000000*OO[[#This Row],[92 (30JUN1985 09:00:00)-Water Temperature (C)]]*OO[[#This Row],[34]]</f>
        <v>6.8113825486699995E-5</v>
      </c>
      <c r="AK235" s="10">
        <f>3/24000000*OO[[#This Row],[93 (30JUN1985 12:00:00)-Water Temperature (C)]]*OO[[#This Row],[35]]</f>
        <v>6.2348564905899992E-5</v>
      </c>
      <c r="AL235" s="10">
        <f>3/24000000*OO[[#This Row],[94 (30JUN1985 15:00:00)-Water Temperature (C)]]*OO[[#This Row],[36]]</f>
        <v>5.6352907529099991E-5</v>
      </c>
      <c r="AM235" s="10">
        <f>3/24000000*OO[[#This Row],[95 (30JUN1985 18:00:00)-Water Temperature (C)]]*OO[[#This Row],[37]]</f>
        <v>5.062986351525E-5</v>
      </c>
      <c r="AN235" s="10">
        <f>3/24000000*OO[[#This Row],[96 (30JUN1985 21:00:00)-Water Temperature (C)]]*OO[[#This Row],[38]]</f>
        <v>4.5652592378212498E-5</v>
      </c>
      <c r="AO235" s="10">
        <f>3/24000000*OO[[#This Row],[97 (01JUL1985 00:00:00)-Water Temperature (C)]]*OO[[#This Row],[39]]</f>
        <v>4.1329527529925E-5</v>
      </c>
      <c r="AP235" s="10">
        <f>3/24000000*OO[[#This Row],[98 (01JUL1985 03:00:00)-Water Temperature (C)]]*OO[[#This Row],[40]]</f>
        <v>3.8244159916550002E-5</v>
      </c>
      <c r="AQ235" s="10">
        <f>3/24000000*OO[[#This Row],[99 (01JUL1985 06:00:00)-Water Temperature (C)]]*OO[[#This Row],[41]]</f>
        <v>3.4935522068399996E-5</v>
      </c>
      <c r="AR235" s="10">
        <f>3/24000000*OO[[#This Row],[100 (01JUL1985 09:00:00)-Water Temperature (C)]]*OO[[#This Row],[42]]</f>
        <v>3.1602744969225001E-5</v>
      </c>
      <c r="AS235" s="10">
        <f>3/24000000*OO[[#This Row],[101 (01JUL1985 12:00:00)-Water Temperature (C)]]*OO[[#This Row],[43]]</f>
        <v>2.8413148425337502E-5</v>
      </c>
      <c r="AT235" s="10">
        <f>3/24000000*OO[[#This Row],[102 (01JUL1985 15:00:00)-Water Temperature (C)]]*OO[[#This Row],[44]]</f>
        <v>2.5510489329524997E-5</v>
      </c>
      <c r="AU235" s="10">
        <f>3/24000000*OO[[#This Row],[103 (01JUL1985 18:00:00)-Water Temperature (C)]]*OO[[#This Row],[45]]</f>
        <v>2.293898575483125E-5</v>
      </c>
      <c r="AV235" s="10">
        <f>3/24000000*OO[[#This Row],[104 (01JUL1985 21:00:00)-Water Temperature (C)]]*OO[[#This Row],[46]]</f>
        <v>2.0758326160417502E-5</v>
      </c>
      <c r="AW235" s="10">
        <f>3/24000000*OO[[#This Row],[105 (02JUL1985 00:00:00)-Water Temperature (C)]]*OO[[#This Row],[47]]</f>
        <v>1.8934917914314997E-5</v>
      </c>
      <c r="AX235" s="10">
        <f>3/24000000*OO[[#This Row],[106 (02JUL1985 03:00:00)-Water Temperature (C)]]*OO[[#This Row],[48]]</f>
        <v>1.7620717921018746E-5</v>
      </c>
      <c r="AY235" s="10">
        <f>3/24000000*OO[[#This Row],[107 (02JUL1985 06:00:00)-Water Temperature (C)]]*OO[[#This Row],[49]]</f>
        <v>1.6167148570154998E-5</v>
      </c>
      <c r="AZ235" s="10">
        <f>3/24000000*OO[[#This Row],[108 (02JUL1985 09:00:00)-Water Temperature (C)]]*OO[[#This Row],[50]]</f>
        <v>1.4594144107440002E-5</v>
      </c>
      <c r="BA235" s="10">
        <f>3/24000000*OO[[#This Row],[109 (02JUL1985 12:00:00)-Water Temperature (C)]]*OO[[#This Row],[51]]</f>
        <v>1.3067331029607501E-5</v>
      </c>
      <c r="BB235" s="10">
        <f>3/24000000*OO[[#This Row],[110 (02JUL1985 15:00:00)-Water Temperature (C)]]*OO[[#This Row],[52]]</f>
        <v>1.1511746436135001E-5</v>
      </c>
      <c r="BC235" s="10">
        <f>3/24000000*OO[[#This Row],[111 (02JUL1985 18:00:00)-Water Temperature (C)]]*OO[[#This Row],[53]]</f>
        <v>9.9763187193525007E-6</v>
      </c>
      <c r="BD235" s="10">
        <f>3/24000000*OO[[#This Row],[112 (02JUL1985 21:00:00)-Water Temperature (C)]]*OO[[#This Row],[54]]</f>
        <v>8.5447338887875007E-6</v>
      </c>
      <c r="BE235" s="10">
        <f>3/24000000*OO[[#This Row],[113 (03JUL1985 00:00:00)-Water Temperature (C)]]*OO[[#This Row],[55]]</f>
        <v>7.1444350150387494E-6</v>
      </c>
      <c r="BF235" s="10">
        <f>3/24000000*OO[[#This Row],[114 (03JUL1985 03:00:00)-Water Temperature (C)]]*OO[[#This Row],[56]]</f>
        <v>5.8657222180950002E-6</v>
      </c>
      <c r="BG235" s="10">
        <f>3/24000000*OO[[#This Row],[115 (03JUL1985 06:00:00)-Water Temperature (C)]]*OO[[#This Row],[57]]</f>
        <v>4.6661894254274996E-6</v>
      </c>
      <c r="BH235" s="10">
        <f>3/24000000*OO[[#This Row],[116 (03JUL1985 09:00:00)-Water Temperature (C)]]*OO[[#This Row],[58]]</f>
        <v>3.6461213341962501E-6</v>
      </c>
      <c r="BI235" s="10">
        <f>3/24000000*OO[[#This Row],[117 (03JUL1985 12:00:00)-Water Temperature (C)]]*OO[[#This Row],[59]]</f>
        <v>2.8919737874861252E-6</v>
      </c>
      <c r="BJ235" s="10">
        <f>3/24000000*OO[[#This Row],[118 (03JUL1985 15:00:00)-Water Temperature (C)]]*OO[[#This Row],[60]]</f>
        <v>2.35277638E-6</v>
      </c>
      <c r="BK235" s="10">
        <f>3/24000000*OO[[#This Row],[119 (03JUL1985 18:00:00)-Water Temperature (C)]]*OO[[#This Row],[61]]</f>
        <v>1.9960215954872499E-6</v>
      </c>
      <c r="BL235" s="10">
        <f>3/24000000*OO[[#This Row],[120 (03JUL1985 21:00:00)-Water Temperature (C)]]*OO[[#This Row],[62]]</f>
        <v>1.77282747472125E-6</v>
      </c>
      <c r="BM235" s="10">
        <f>3/24000000*OO[[#This Row],[121 (04JUL1985 00:00:00)-Water Temperature (C)]]*OO[[#This Row],[63]]</f>
        <v>1.627711687096E-6</v>
      </c>
      <c r="BN235" s="10">
        <f>3/24000000*OO[[#This Row],[122 (04JUL1985 03:00:00)-Water Temperature (C)]]*OO[[#This Row],[64]]</f>
        <v>1.53948828815875E-6</v>
      </c>
      <c r="BO235" s="10">
        <f>3/24000000*OO[[#This Row],[123 (04JUL1985 06:00:00)-Water Temperature (C)]]*OO[[#This Row],[65]]</f>
        <v>1.4463111729329999E-6</v>
      </c>
      <c r="BP235" s="10">
        <f>3/24000000*OO[[#This Row],[124 (04JUL1985 09:00:00)-Water Temperature (C)]]*OO[[#This Row],[66]]</f>
        <v>1.3594048259118749E-6</v>
      </c>
      <c r="BQ235" s="10">
        <f>3/24000000*OO[[#This Row],[125 (04JUL1985 12:00:00)-Water Temperature (C)]]*OO[[#This Row],[67]]</f>
        <v>1.2670555834462498E-6</v>
      </c>
      <c r="BR235" s="10">
        <f>3/24000000*OO[[#This Row],[126 (04JUL1985 15:00:00)-Water Temperature (C)]]*OO[[#This Row],[68]]</f>
        <v>1.1890711123967498E-6</v>
      </c>
      <c r="BS235" s="10">
        <f>3/24000000*OO[[#This Row],[127 (04JUL1985 18:00:00)-Water Temperature (C)]]*OO[[#This Row],[69]]</f>
        <v>1.13198782086675E-6</v>
      </c>
      <c r="BT235" s="10">
        <f>3/24000000*OO[[#This Row],[128 (04JUL1985 21:00:00)-Water Temperature (C)]]*OO[[#This Row],[70]]</f>
        <v>1.0871756314184999E-6</v>
      </c>
      <c r="BU235" s="10">
        <f>3/24000000*OO[[#This Row],[129 (05JUL1985 00:00:00)-Water Temperature (C)]]*OO[[#This Row],[71]]</f>
        <v>1.0464521981199999E-6</v>
      </c>
      <c r="BV235" s="10">
        <f>3/24000000*OO[[#This Row],[130 (05JUL1985 03:00:00)-Water Temperature (C)]]*OO[[#This Row],[72]]</f>
        <v>1.0236159784513749E-6</v>
      </c>
      <c r="BW235" s="10">
        <f>3/24000000*OO[[#This Row],[131 (05JUL1985 06:00:00)-Water Temperature (C)]]*OO[[#This Row],[73]]</f>
        <v>9.8216506607499991E-7</v>
      </c>
      <c r="BX235" s="10">
        <f>3/24000000*OO[[#This Row],[132 (05JUL1985 09:00:00)-Water Temperature (C)]]*OO[[#This Row],[74]]</f>
        <v>9.3529598618399992E-7</v>
      </c>
      <c r="BY235" s="10">
        <f>3/24000000*OO[[#This Row],[133 (05JUL1985 12:00:00)-Water Temperature (C)]]*OO[[#This Row],[75]]</f>
        <v>8.8898175390099992E-7</v>
      </c>
      <c r="BZ235" s="10">
        <f>3/24000000*OO[[#This Row],[134 (05JUL1985 15:00:00)-Water Temperature (C)]]*OO[[#This Row],[76]]</f>
        <v>8.4185893231537486E-7</v>
      </c>
      <c r="CA235" s="10">
        <f>3/24000000*OO[[#This Row],[135 (05JUL1985 18:00:00)-Water Temperature (C)]]*OO[[#This Row],[77]]</f>
        <v>7.9552926815224996E-7</v>
      </c>
      <c r="CB235" s="10">
        <f>3/24000000*OO[[#This Row],[136 (05JUL1985 21:00:00)-Water Temperature (C)]]*OO[[#This Row],[78]]</f>
        <v>7.5659161757899992E-7</v>
      </c>
      <c r="CC235" s="10">
        <f>3/24000000*OO[[#This Row],[137 (06JUL1985 00:00:00)-Water Temperature (C)]]*OO[[#This Row],[79]]</f>
        <v>7.2615181299062497E-7</v>
      </c>
      <c r="CD235" s="10">
        <f>3/24000000*OO[[#This Row],[138 (06JUL1985 03:00:00)-Water Temperature (C)]]*OO[[#This Row],[80]]</f>
        <v>7.1534946468974996E-7</v>
      </c>
      <c r="CE235" s="10">
        <f>3/24000000*OO[[#This Row],[139 (06JUL1985 06:00:00)-Water Temperature (C)]]*OO[[#This Row],[81]]</f>
        <v>6.9685860859412494E-7</v>
      </c>
      <c r="CF235" s="10">
        <f>3/24000000*OO[[#This Row],[140 (06JUL1985 09:00:00)-Water Temperature (C)]]*OO[[#This Row],[82]]</f>
        <v>6.7340643680699998E-7</v>
      </c>
      <c r="CG235" s="10">
        <f>3/24000000*OO[[#This Row],[141 (06JUL1985 12:00:00)-Water Temperature (C)]]*OO[[#This Row],[83]]</f>
        <v>6.5397858633774998E-7</v>
      </c>
      <c r="CH235" s="10">
        <f>3/24000000*OO[[#This Row],[142 (06JUL1985 15:00:00)-Water Temperature (C)]]*OO[[#This Row],[84]]</f>
        <v>6.2756364251100001E-7</v>
      </c>
      <c r="CI235" s="10">
        <f>3/24000000*OO[[#This Row],[143 (06JUL1985 18:00:00)-Water Temperature (C)]]*OO[[#This Row],[85]]</f>
        <v>5.9332638897000001E-7</v>
      </c>
      <c r="CJ235" s="10">
        <f>3/24000000*OO[[#This Row],[144 (06JUL1985 21:00:00)-Water Temperature (C)]]*OO[[#This Row],[86]]</f>
        <v>5.6351029640924996E-7</v>
      </c>
      <c r="CK235" s="10">
        <f>3/24000000*OO[[#This Row],[145 (07JUL1985 00:00:00)-Water Temperature (C)]]*OO[[#This Row],[87]]</f>
        <v>5.4511932322224999E-7</v>
      </c>
      <c r="CL235" s="10">
        <f>3/24000000*OO[[#This Row],[146 (07JUL1985 03:00:00)-Water Temperature (C)]]*OO[[#This Row],[88]]</f>
        <v>5.4154466815799998E-7</v>
      </c>
      <c r="CM235" s="10">
        <f>3/24000000*OO[[#This Row],[147 (07JUL1985 06:00:00)-Water Temperature (C)]]*OO[[#This Row],[89]]</f>
        <v>5.3617840478850007E-7</v>
      </c>
      <c r="CN235" s="10">
        <f>3/24000000*OO[[#This Row],[148 (07JUL1985 09:00:00)-Water Temperature (C)]]*OO[[#This Row],[90]]</f>
        <v>5.2423710884999992E-7</v>
      </c>
      <c r="CO235" s="10">
        <f>3/24000000*OO[[#This Row],[149 (07JUL1985 12:00:00)-Water Temperature (C)]]*OO[[#This Row],[91]]</f>
        <v>5.1059257212375001E-7</v>
      </c>
      <c r="CP235" s="10">
        <f>3/24000000*OO[[#This Row],[150 (07JUL1985 15:00:00)-Water Temperature (C)]]*OO[[#This Row],[92]]</f>
        <v>4.9049653453299996E-7</v>
      </c>
      <c r="CQ235" s="10">
        <f>3/24000000*OO[[#This Row],[151 (07JUL1985 18:00:00)-Water Temperature (C)]]*OO[[#This Row],[93]]</f>
        <v>4.6973297981624999E-7</v>
      </c>
      <c r="CR235" s="10">
        <f>3/24000000*OO[[#This Row],[152 (07JUL1985 21:00:00)-Water Temperature (C)]]*OO[[#This Row],[94]]</f>
        <v>4.5277559349549999E-7</v>
      </c>
      <c r="CS235" s="10">
        <f>3/24000000*OO[[#This Row],[153 (08JUL1985 00:00:00)-Water Temperature (C)]]*OO[[#This Row],[95]]</f>
        <v>4.3862230363174998E-7</v>
      </c>
      <c r="CT235" s="10">
        <f>3/24000000*OO[[#This Row],[154 (08JUL1985 03:00:00)-Water Temperature (C)]]*OO[[#This Row],[96]]</f>
        <v>4.2667575661999997E-7</v>
      </c>
      <c r="CU235" s="10">
        <f>3/24000000*OO[[#This Row],[155 (08JUL1985 06:00:00)-Water Temperature (C)]]*OO[[#This Row],[97]]</f>
        <v>4.1625173352262502E-7</v>
      </c>
      <c r="CV235" s="10">
        <f>3/24000000*OO[[#This Row],[156 (08JUL1985 09:00:00)-Water Temperature (C)]]*OO[[#This Row],[98]]</f>
        <v>3.9923309243437496E-7</v>
      </c>
      <c r="CW235" s="10">
        <f>3/24000000*OO[[#This Row],[157 (08JUL1985 12:00:00)-Water Temperature (C)]]*OO[[#This Row],[99]]</f>
        <v>3.8092002405799998E-7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4.4740366241276744E-41</v>
      </c>
      <c r="M236" s="10">
        <f>3/24*OO[[#This Row],[69 (27JUN1985 12:00:00)-Water Temperature (C)]]*OO[[#This Row],[11]]/SUM(OO[11])</f>
        <v>1.6387568928881332E-29</v>
      </c>
      <c r="N236" s="10">
        <f>3/24*OO[[#This Row],[70 (27JUN1985 15:00:00)-Water Temperature (C)]]*OO[[#This Row],[12]]/SUM(OO[12])</f>
        <v>3.2421048548698262E-18</v>
      </c>
      <c r="O236" s="10">
        <f>3/24*OO[[#This Row],[71 (27JUN1985 18:00:00)-Water Temperature (C)]]*OO[[#This Row],[13]]/SUM(OO[13])</f>
        <v>2.7474365989396491E-11</v>
      </c>
      <c r="P236" s="10">
        <f>3/24*OO[[#This Row],[72 (27JUN1985 21:00:00)-Water Temperature (C)]]*OO[[#This Row],[14]]/SUM(OO[14])</f>
        <v>9.2320766391795839E-8</v>
      </c>
      <c r="Q236" s="10">
        <f>3/24*OO[[#This Row],[73 (28JUN1985 00:00:00)-Water Temperature (C)]]*OO[[#This Row],[15]]/SUM(OO[15])</f>
        <v>1.9480036438360518E-5</v>
      </c>
      <c r="R236" s="10">
        <f>3/24*OO[[#This Row],[74 (28JUN1985 03:00:00)-Water Temperature (C)]]*OO[[#This Row],[16]]/SUM(OO[16])</f>
        <v>8.1228256135968367E-4</v>
      </c>
      <c r="S236" s="10">
        <f>3/24*OO[[#This Row],[75 (28JUN1985 06:00:00)-Water Temperature (C)]]*OO[[#This Row],[17]]/SUM(OO[17])</f>
        <v>1.0259370613726801E-2</v>
      </c>
      <c r="T236" s="10">
        <f>3/24*OO[[#This Row],[76 (28JUN1985 09:00:00)-Water Temperature (C)]]*OO[[#This Row],[18]]/SUM(OO[18])</f>
        <v>5.0490345318853221E-2</v>
      </c>
      <c r="U236" s="10">
        <f>3/24*OO[[#This Row],[77 (28JUN1985 12:00:00)-Water Temperature (C)]]*OO[[#This Row],[19]]/SUM(OO[19])</f>
        <v>0.11438716570899912</v>
      </c>
      <c r="V236" s="10">
        <f>3/24000000*OO[[#This Row],[78 (28JUN1985 15:00:00)-Water Temperature (C)]]*OO[[#This Row],[20]]</f>
        <v>0.13443536810714998</v>
      </c>
      <c r="W236" s="10">
        <f>3/24000000*OO[[#This Row],[79 (28JUN1985 18:00:00)-Water Temperature (C)]]*OO[[#This Row],[21]]</f>
        <v>9.2584927253899996E-2</v>
      </c>
      <c r="X236" s="10">
        <f>3/24000000*OO[[#This Row],[80 (28JUN1985 21:00:00)-Water Temperature (C)]]*OO[[#This Row],[22]]</f>
        <v>4.0979914027649993E-2</v>
      </c>
      <c r="Y236" s="10">
        <f>3/24000000*OO[[#This Row],[81 (29JUN1985 00:00:00)-Water Temperature (C)]]*OO[[#This Row],[23]]</f>
        <v>1.2630653349999998E-2</v>
      </c>
      <c r="Z236" s="10">
        <f>3/24000000*OO[[#This Row],[82 (29JUN1985 03:00:00)-Water Temperature (C)]]*OO[[#This Row],[24]]</f>
        <v>2.9971543464649992E-3</v>
      </c>
      <c r="AA236" s="10">
        <f>3/24000000*OO[[#This Row],[83 (29JUN1985 06:00:00)-Water Temperature (C)]]*OO[[#This Row],[25]]</f>
        <v>6.3448971948062494E-4</v>
      </c>
      <c r="AB236" s="10">
        <f>3/24000000*OO[[#This Row],[84 (29JUN1985 09:00:00)-Water Temperature (C)]]*OO[[#This Row],[26]]</f>
        <v>1.8571353008220001E-4</v>
      </c>
      <c r="AC236" s="10">
        <f>3/24000000*OO[[#This Row],[85 (29JUN1985 12:00:00)-Water Temperature (C)]]*OO[[#This Row],[27]]</f>
        <v>1.2137781963950002E-4</v>
      </c>
      <c r="AD236" s="10">
        <f>3/24000000*OO[[#This Row],[86 (29JUN1985 15:00:00)-Water Temperature (C)]]*OO[[#This Row],[28]]</f>
        <v>1.1709400229589998E-4</v>
      </c>
      <c r="AE236" s="10">
        <f>3/24000000*OO[[#This Row],[88 (29JUN1985 21:00:00)-Water Temperature (C)]]*OO[[#This Row],[30]]</f>
        <v>1.140267730306125E-4</v>
      </c>
      <c r="AF236" s="10">
        <f>3/24000000*OO[[#This Row],[88 (29JUN1985 21:00:00)-Water Temperature (C)]]*OO[[#This Row],[30]]</f>
        <v>1.140267730306125E-4</v>
      </c>
      <c r="AG236" s="10">
        <f>3/24000000*OO[[#This Row],[89 (30JUN1985 00:00:00)-Water Temperature (C)]]*OO[[#This Row],[31]]</f>
        <v>1.0644293986901249E-4</v>
      </c>
      <c r="AH236" s="10">
        <f>3/24000000*OO[[#This Row],[90 (30JUN1985 03:00:00)-Water Temperature (C)]]*OO[[#This Row],[32]]</f>
        <v>9.8357111909487489E-5</v>
      </c>
      <c r="AI236" s="10">
        <f>3/24000000*OO[[#This Row],[91 (30JUN1985 06:00:00)-Water Temperature (C)]]*OO[[#This Row],[33]]</f>
        <v>9.0307335974900002E-5</v>
      </c>
      <c r="AJ236" s="10">
        <f>3/24000000*OO[[#This Row],[92 (30JUN1985 09:00:00)-Water Temperature (C)]]*OO[[#This Row],[34]]</f>
        <v>8.28830371335625E-5</v>
      </c>
      <c r="AK236" s="10">
        <f>3/24000000*OO[[#This Row],[93 (30JUN1985 12:00:00)-Water Temperature (C)]]*OO[[#This Row],[35]]</f>
        <v>7.6002046420799992E-5</v>
      </c>
      <c r="AL236" s="10">
        <f>3/24000000*OO[[#This Row],[94 (30JUN1985 15:00:00)-Water Temperature (C)]]*OO[[#This Row],[36]]</f>
        <v>6.8808144327999987E-5</v>
      </c>
      <c r="AM236" s="10">
        <f>3/24000000*OO[[#This Row],[95 (30JUN1985 18:00:00)-Water Temperature (C)]]*OO[[#This Row],[37]]</f>
        <v>6.1918120779899996E-5</v>
      </c>
      <c r="AN236" s="10">
        <f>3/24000000*OO[[#This Row],[96 (30JUN1985 21:00:00)-Water Temperature (C)]]*OO[[#This Row],[38]]</f>
        <v>5.59368851959E-5</v>
      </c>
      <c r="AO236" s="10">
        <f>3/24000000*OO[[#This Row],[97 (01JUL1985 00:00:00)-Water Temperature (C)]]*OO[[#This Row],[39]]</f>
        <v>5.0755667141724999E-5</v>
      </c>
      <c r="AP236" s="10">
        <f>3/24000000*OO[[#This Row],[98 (01JUL1985 03:00:00)-Water Temperature (C)]]*OO[[#This Row],[40]]</f>
        <v>4.7095376089500006E-5</v>
      </c>
      <c r="AQ236" s="10">
        <f>3/24000000*OO[[#This Row],[99 (01JUL1985 06:00:00)-Water Temperature (C)]]*OO[[#This Row],[41]]</f>
        <v>4.3189327883324999E-5</v>
      </c>
      <c r="AR236" s="10">
        <f>3/24000000*OO[[#This Row],[100 (01JUL1985 09:00:00)-Water Temperature (C)]]*OO[[#This Row],[42]]</f>
        <v>3.9168761557499993E-5</v>
      </c>
      <c r="AS236" s="10">
        <f>3/24000000*OO[[#This Row],[101 (01JUL1985 12:00:00)-Water Temperature (C)]]*OO[[#This Row],[43]]</f>
        <v>3.5268425686349995E-5</v>
      </c>
      <c r="AT236" s="10">
        <f>3/24000000*OO[[#This Row],[102 (01JUL1985 15:00:00)-Water Temperature (C)]]*OO[[#This Row],[44]]</f>
        <v>3.1704808288999995E-5</v>
      </c>
      <c r="AU236" s="10">
        <f>3/24000000*OO[[#This Row],[103 (01JUL1985 18:00:00)-Water Temperature (C)]]*OO[[#This Row],[45]]</f>
        <v>2.8533406470696249E-5</v>
      </c>
      <c r="AV236" s="10">
        <f>3/24000000*OO[[#This Row],[104 (01JUL1985 21:00:00)-Water Temperature (C)]]*OO[[#This Row],[46]]</f>
        <v>2.58584673886E-5</v>
      </c>
      <c r="AW236" s="10">
        <f>3/24000000*OO[[#This Row],[105 (02JUL1985 00:00:00)-Water Temperature (C)]]*OO[[#This Row],[47]]</f>
        <v>2.362777143064625E-5</v>
      </c>
      <c r="AX236" s="10">
        <f>3/24000000*OO[[#This Row],[106 (02JUL1985 03:00:00)-Water Temperature (C)]]*OO[[#This Row],[48]]</f>
        <v>2.2055191890637499E-5</v>
      </c>
      <c r="AY236" s="10">
        <f>3/24000000*OO[[#This Row],[107 (02JUL1985 06:00:00)-Water Temperature (C)]]*OO[[#This Row],[49]]</f>
        <v>2.0327059439394999E-5</v>
      </c>
      <c r="AZ236" s="10">
        <f>3/24000000*OO[[#This Row],[108 (02JUL1985 09:00:00)-Water Temperature (C)]]*OO[[#This Row],[50]]</f>
        <v>1.841791473151E-5</v>
      </c>
      <c r="BA236" s="10">
        <f>3/24000000*OO[[#This Row],[109 (02JUL1985 12:00:00)-Water Temperature (C)]]*OO[[#This Row],[51]]</f>
        <v>1.6528151337972497E-5</v>
      </c>
      <c r="BB236" s="10">
        <f>3/24000000*OO[[#This Row],[110 (02JUL1985 15:00:00)-Water Temperature (C)]]*OO[[#This Row],[52]]</f>
        <v>1.45933621502325E-5</v>
      </c>
      <c r="BC236" s="10">
        <f>3/24000000*OO[[#This Row],[111 (02JUL1985 18:00:00)-Water Temperature (C)]]*OO[[#This Row],[53]]</f>
        <v>1.2672519524343752E-5</v>
      </c>
      <c r="BD236" s="10">
        <f>3/24000000*OO[[#This Row],[112 (02JUL1985 21:00:00)-Water Temperature (C)]]*OO[[#This Row],[54]]</f>
        <v>1.0900607027602499E-5</v>
      </c>
      <c r="BE236" s="10">
        <f>3/24000000*OO[[#This Row],[113 (03JUL1985 00:00:00)-Water Temperature (C)]]*OO[[#This Row],[55]]</f>
        <v>9.1771323140849988E-6</v>
      </c>
      <c r="BF236" s="10">
        <f>3/24000000*OO[[#This Row],[114 (03JUL1985 03:00:00)-Water Temperature (C)]]*OO[[#This Row],[56]]</f>
        <v>7.5973653640724997E-6</v>
      </c>
      <c r="BG236" s="10">
        <f>3/24000000*OO[[#This Row],[115 (03JUL1985 06:00:00)-Water Temperature (C)]]*OO[[#This Row],[57]]</f>
        <v>6.0850058491025E-6</v>
      </c>
      <c r="BH236" s="10">
        <f>3/24000000*OO[[#This Row],[116 (03JUL1985 09:00:00)-Water Temperature (C)]]*OO[[#This Row],[58]]</f>
        <v>4.7612099600549995E-6</v>
      </c>
      <c r="BI236" s="10">
        <f>3/24000000*OO[[#This Row],[117 (03JUL1985 12:00:00)-Water Temperature (C)]]*OO[[#This Row],[59]]</f>
        <v>3.7557974269062497E-6</v>
      </c>
      <c r="BJ236" s="10">
        <f>3/24000000*OO[[#This Row],[118 (03JUL1985 15:00:00)-Water Temperature (C)]]*OO[[#This Row],[60]]</f>
        <v>3.0282860066139995E-6</v>
      </c>
      <c r="BK236" s="10">
        <f>3/24000000*OO[[#This Row],[119 (03JUL1985 18:00:00)-Water Temperature (C)]]*OO[[#This Row],[61]]</f>
        <v>2.5417750449363747E-6</v>
      </c>
      <c r="BL236" s="10">
        <f>3/24000000*OO[[#This Row],[120 (03JUL1985 21:00:00)-Water Temperature (C)]]*OO[[#This Row],[62]]</f>
        <v>2.23847787504E-6</v>
      </c>
      <c r="BM236" s="10">
        <f>3/24000000*OO[[#This Row],[121 (04JUL1985 00:00:00)-Water Temperature (C)]]*OO[[#This Row],[63]]</f>
        <v>2.0444286709439999E-6</v>
      </c>
      <c r="BN236" s="10">
        <f>3/24000000*OO[[#This Row],[122 (04JUL1985 03:00:00)-Water Temperature (C)]]*OO[[#This Row],[64]]</f>
        <v>1.9290889892846247E-6</v>
      </c>
      <c r="BO236" s="10">
        <f>3/24000000*OO[[#This Row],[123 (04JUL1985 06:00:00)-Water Temperature (C)]]*OO[[#This Row],[65]]</f>
        <v>1.8147785168164997E-6</v>
      </c>
      <c r="BP236" s="10">
        <f>3/24000000*OO[[#This Row],[124 (04JUL1985 09:00:00)-Water Temperature (C)]]*OO[[#This Row],[66]]</f>
        <v>1.7062843720084999E-6</v>
      </c>
      <c r="BQ236" s="10">
        <f>3/24000000*OO[[#This Row],[125 (04JUL1985 12:00:00)-Water Temperature (C)]]*OO[[#This Row],[67]]</f>
        <v>1.5904240007999998E-6</v>
      </c>
      <c r="BR236" s="10">
        <f>3/24000000*OO[[#This Row],[126 (04JUL1985 15:00:00)-Water Temperature (C)]]*OO[[#This Row],[68]]</f>
        <v>1.4895644605545001E-6</v>
      </c>
      <c r="BS236" s="10">
        <f>3/24000000*OO[[#This Row],[127 (04JUL1985 18:00:00)-Water Temperature (C)]]*OO[[#This Row],[69]]</f>
        <v>1.4153663417906248E-6</v>
      </c>
      <c r="BT236" s="10">
        <f>3/24000000*OO[[#This Row],[128 (04JUL1985 21:00:00)-Water Temperature (C)]]*OO[[#This Row],[70]]</f>
        <v>1.3569658635487499E-6</v>
      </c>
      <c r="BU236" s="10">
        <f>3/24000000*OO[[#This Row],[129 (05JUL1985 00:00:00)-Water Temperature (C)]]*OO[[#This Row],[71]]</f>
        <v>1.3057569467568749E-6</v>
      </c>
      <c r="BV236" s="10">
        <f>3/24000000*OO[[#This Row],[130 (05JUL1985 03:00:00)-Water Temperature (C)]]*OO[[#This Row],[72]]</f>
        <v>1.277031463905375E-6</v>
      </c>
      <c r="BW236" s="10">
        <f>3/24000000*OO[[#This Row],[131 (05JUL1985 06:00:00)-Water Temperature (C)]]*OO[[#This Row],[73]]</f>
        <v>1.2287099247806247E-6</v>
      </c>
      <c r="BX236" s="10">
        <f>3/24000000*OO[[#This Row],[132 (05JUL1985 09:00:00)-Water Temperature (C)]]*OO[[#This Row],[74]]</f>
        <v>1.170687247781E-6</v>
      </c>
      <c r="BY236" s="10">
        <f>3/24000000*OO[[#This Row],[133 (05JUL1985 12:00:00)-Water Temperature (C)]]*OO[[#This Row],[75]]</f>
        <v>1.1126952044407499E-6</v>
      </c>
      <c r="BZ236" s="10">
        <f>3/24000000*OO[[#This Row],[134 (05JUL1985 15:00:00)-Water Temperature (C)]]*OO[[#This Row],[76]]</f>
        <v>1.0530877073624999E-6</v>
      </c>
      <c r="CA236" s="10">
        <f>3/24000000*OO[[#This Row],[135 (05JUL1985 18:00:00)-Water Temperature (C)]]*OO[[#This Row],[77]]</f>
        <v>9.9405034164450007E-7</v>
      </c>
      <c r="CB236" s="10">
        <f>3/24000000*OO[[#This Row],[136 (05JUL1985 21:00:00)-Water Temperature (C)]]*OO[[#This Row],[78]]</f>
        <v>9.4440182391424994E-7</v>
      </c>
      <c r="CC236" s="10">
        <f>3/24000000*OO[[#This Row],[137 (06JUL1985 00:00:00)-Water Temperature (C)]]*OO[[#This Row],[79]]</f>
        <v>9.0556934960175004E-7</v>
      </c>
      <c r="CD236" s="10">
        <f>3/24000000*OO[[#This Row],[138 (06JUL1985 03:00:00)-Water Temperature (C)]]*OO[[#This Row],[80]]</f>
        <v>8.9193989408562504E-7</v>
      </c>
      <c r="CE236" s="10">
        <f>3/24000000*OO[[#This Row],[139 (06JUL1985 06:00:00)-Water Temperature (C)]]*OO[[#This Row],[81]]</f>
        <v>8.706954085777499E-7</v>
      </c>
      <c r="CF236" s="10">
        <f>3/24000000*OO[[#This Row],[140 (06JUL1985 09:00:00)-Water Temperature (C)]]*OO[[#This Row],[82]]</f>
        <v>8.4191210737675E-7</v>
      </c>
      <c r="CG236" s="10">
        <f>3/24000000*OO[[#This Row],[141 (06JUL1985 12:00:00)-Water Temperature (C)]]*OO[[#This Row],[83]]</f>
        <v>8.1744768182374998E-7</v>
      </c>
      <c r="CH236" s="10">
        <f>3/24000000*OO[[#This Row],[142 (06JUL1985 15:00:00)-Water Temperature (C)]]*OO[[#This Row],[84]]</f>
        <v>7.8489951313925002E-7</v>
      </c>
      <c r="CI236" s="10">
        <f>3/24000000*OO[[#This Row],[143 (06JUL1985 18:00:00)-Water Temperature (C)]]*OO[[#This Row],[85]]</f>
        <v>7.4159452786787501E-7</v>
      </c>
      <c r="CJ236" s="10">
        <f>3/24000000*OO[[#This Row],[144 (06JUL1985 21:00:00)-Water Temperature (C)]]*OO[[#This Row],[86]]</f>
        <v>7.0337557524912502E-7</v>
      </c>
      <c r="CK236" s="10">
        <f>3/24000000*OO[[#This Row],[145 (07JUL1985 00:00:00)-Water Temperature (C)]]*OO[[#This Row],[87]]</f>
        <v>6.7891367434149999E-7</v>
      </c>
      <c r="CL236" s="10">
        <f>3/24000000*OO[[#This Row],[146 (07JUL1985 03:00:00)-Water Temperature (C)]]*OO[[#This Row],[88]]</f>
        <v>6.7412632135899989E-7</v>
      </c>
      <c r="CM236" s="10">
        <f>3/24000000*OO[[#This Row],[147 (07JUL1985 06:00:00)-Water Temperature (C)]]*OO[[#This Row],[89]]</f>
        <v>6.6799525795874998E-7</v>
      </c>
      <c r="CN236" s="10">
        <f>3/24000000*OO[[#This Row],[148 (07JUL1985 09:00:00)-Water Temperature (C)]]*OO[[#This Row],[90]]</f>
        <v>6.5394681742250003E-7</v>
      </c>
      <c r="CO236" s="10">
        <f>3/24000000*OO[[#This Row],[149 (07JUL1985 12:00:00)-Water Temperature (C)]]*OO[[#This Row],[91]]</f>
        <v>6.3711540471149993E-7</v>
      </c>
      <c r="CP236" s="10">
        <f>3/24000000*OO[[#This Row],[150 (07JUL1985 15:00:00)-Water Temperature (C)]]*OO[[#This Row],[92]]</f>
        <v>6.1232141015974999E-7</v>
      </c>
      <c r="CQ236" s="10">
        <f>3/24000000*OO[[#This Row],[151 (07JUL1985 18:00:00)-Water Temperature (C)]]*OO[[#This Row],[93]]</f>
        <v>5.8587812407637498E-7</v>
      </c>
      <c r="CR236" s="10">
        <f>3/24000000*OO[[#This Row],[152 (07JUL1985 21:00:00)-Water Temperature (C)]]*OO[[#This Row],[94]]</f>
        <v>5.6418554925849998E-7</v>
      </c>
      <c r="CS236" s="10">
        <f>3/24000000*OO[[#This Row],[153 (08JUL1985 00:00:00)-Water Temperature (C)]]*OO[[#This Row],[95]]</f>
        <v>5.4637330506525003E-7</v>
      </c>
      <c r="CT236" s="10">
        <f>3/24000000*OO[[#This Row],[154 (08JUL1985 03:00:00)-Water Temperature (C)]]*OO[[#This Row],[96]]</f>
        <v>5.3195397298562496E-7</v>
      </c>
      <c r="CU236" s="10">
        <f>3/24000000*OO[[#This Row],[155 (08JUL1985 06:00:00)-Water Temperature (C)]]*OO[[#This Row],[97]]</f>
        <v>5.1991914009599993E-7</v>
      </c>
      <c r="CV236" s="10">
        <f>3/24000000*OO[[#This Row],[156 (08JUL1985 09:00:00)-Water Temperature (C)]]*OO[[#This Row],[98]]</f>
        <v>4.993517868587499E-7</v>
      </c>
      <c r="CW236" s="10">
        <f>3/24000000*OO[[#This Row],[157 (08JUL1985 12:00:00)-Water Temperature (C)]]*OO[[#This Row],[99]]</f>
        <v>4.7697657141062503E-7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4.8480714740252092E-42</v>
      </c>
      <c r="M237" s="10">
        <f>3/24*OO[[#This Row],[69 (27JUN1985 12:00:00)-Water Temperature (C)]]*OO[[#This Row],[11]]/SUM(OO[11])</f>
        <v>1.9156738425721722E-30</v>
      </c>
      <c r="N237" s="10">
        <f>3/24*OO[[#This Row],[70 (27JUN1985 15:00:00)-Water Temperature (C)]]*OO[[#This Row],[12]]/SUM(OO[12])</f>
        <v>8.4906680197731948E-19</v>
      </c>
      <c r="O237" s="10">
        <f>3/24*OO[[#This Row],[71 (27JUN1985 18:00:00)-Water Temperature (C)]]*OO[[#This Row],[13]]/SUM(OO[13])</f>
        <v>7.1139101239090889E-12</v>
      </c>
      <c r="P237" s="10">
        <f>3/24*OO[[#This Row],[72 (27JUN1985 21:00:00)-Water Temperature (C)]]*OO[[#This Row],[14]]/SUM(OO[14])</f>
        <v>3.4501904297359773E-8</v>
      </c>
      <c r="Q237" s="10">
        <f>3/24*OO[[#This Row],[73 (28JUN1985 00:00:00)-Water Temperature (C)]]*OO[[#This Row],[15]]/SUM(OO[15])</f>
        <v>8.5327074231206937E-6</v>
      </c>
      <c r="R237" s="10">
        <f>3/24*OO[[#This Row],[74 (28JUN1985 03:00:00)-Water Temperature (C)]]*OO[[#This Row],[16]]/SUM(OO[16])</f>
        <v>3.9814529606662145E-4</v>
      </c>
      <c r="S237" s="10">
        <f>3/24*OO[[#This Row],[75 (28JUN1985 06:00:00)-Water Temperature (C)]]*OO[[#This Row],[17]]/SUM(OO[17])</f>
        <v>5.4971641470436929E-3</v>
      </c>
      <c r="T237" s="10">
        <f>3/24*OO[[#This Row],[76 (28JUN1985 09:00:00)-Water Temperature (C)]]*OO[[#This Row],[18]]/SUM(OO[18])</f>
        <v>2.9144586425757305E-2</v>
      </c>
      <c r="U237" s="10">
        <f>3/24*OO[[#This Row],[77 (28JUN1985 12:00:00)-Water Temperature (C)]]*OO[[#This Row],[19]]/SUM(OO[19])</f>
        <v>7.0383608893249405E-2</v>
      </c>
      <c r="V237" s="10">
        <f>3/24000000*OO[[#This Row],[78 (28JUN1985 15:00:00)-Water Temperature (C)]]*OO[[#This Row],[20]]</f>
        <v>8.7358472686450001E-2</v>
      </c>
      <c r="W237" s="10">
        <f>3/24000000*OO[[#This Row],[79 (28JUN1985 18:00:00)-Water Temperature (C)]]*OO[[#This Row],[21]]</f>
        <v>6.3179621609937495E-2</v>
      </c>
      <c r="X237" s="10">
        <f>3/24000000*OO[[#This Row],[80 (28JUN1985 21:00:00)-Water Temperature (C)]]*OO[[#This Row],[22]]</f>
        <v>2.9157951602475002E-2</v>
      </c>
      <c r="Y237" s="10">
        <f>3/24000000*OO[[#This Row],[81 (29JUN1985 00:00:00)-Water Temperature (C)]]*OO[[#This Row],[23]]</f>
        <v>9.3105248775299989E-3</v>
      </c>
      <c r="Z237" s="10">
        <f>3/24000000*OO[[#This Row],[82 (29JUN1985 03:00:00)-Water Temperature (C)]]*OO[[#This Row],[24]]</f>
        <v>2.2675715048799997E-3</v>
      </c>
      <c r="AA237" s="10">
        <f>3/24000000*OO[[#This Row],[83 (29JUN1985 06:00:00)-Water Temperature (C)]]*OO[[#This Row],[25]]</f>
        <v>4.8082749888524997E-4</v>
      </c>
      <c r="AB237" s="10">
        <f>3/24000000*OO[[#This Row],[84 (29JUN1985 09:00:00)-Water Temperature (C)]]*OO[[#This Row],[26]]</f>
        <v>1.3142891458125001E-4</v>
      </c>
      <c r="AC237" s="10">
        <f>3/24000000*OO[[#This Row],[85 (29JUN1985 12:00:00)-Water Temperature (C)]]*OO[[#This Row],[27]]</f>
        <v>7.9148749776087511E-5</v>
      </c>
      <c r="AD237" s="10">
        <f>3/24000000*OO[[#This Row],[86 (29JUN1985 15:00:00)-Water Temperature (C)]]*OO[[#This Row],[28]]</f>
        <v>7.4829776581599995E-5</v>
      </c>
      <c r="AE237" s="10">
        <f>3/24000000*OO[[#This Row],[88 (29JUN1985 21:00:00)-Water Temperature (C)]]*OO[[#This Row],[30]]</f>
        <v>7.3031499663099998E-5</v>
      </c>
      <c r="AF237" s="10">
        <f>3/24000000*OO[[#This Row],[88 (29JUN1985 21:00:00)-Water Temperature (C)]]*OO[[#This Row],[30]]</f>
        <v>7.3031499663099998E-5</v>
      </c>
      <c r="AG237" s="10">
        <f>3/24000000*OO[[#This Row],[89 (30JUN1985 00:00:00)-Water Temperature (C)]]*OO[[#This Row],[31]]</f>
        <v>6.8302595609325001E-5</v>
      </c>
      <c r="AH237" s="10">
        <f>3/24000000*OO[[#This Row],[90 (30JUN1985 03:00:00)-Water Temperature (C)]]*OO[[#This Row],[32]]</f>
        <v>6.3131611459299998E-5</v>
      </c>
      <c r="AI237" s="10">
        <f>3/24000000*OO[[#This Row],[91 (30JUN1985 06:00:00)-Water Temperature (C)]]*OO[[#This Row],[33]]</f>
        <v>5.7925966400437497E-5</v>
      </c>
      <c r="AJ237" s="10">
        <f>3/24000000*OO[[#This Row],[92 (30JUN1985 09:00:00)-Water Temperature (C)]]*OO[[#This Row],[34]]</f>
        <v>5.3084827025999999E-5</v>
      </c>
      <c r="AK237" s="10">
        <f>3/24000000*OO[[#This Row],[93 (30JUN1985 12:00:00)-Water Temperature (C)]]*OO[[#This Row],[35]]</f>
        <v>4.8568732611187494E-5</v>
      </c>
      <c r="AL237" s="10">
        <f>3/24000000*OO[[#This Row],[94 (30JUN1985 15:00:00)-Water Temperature (C)]]*OO[[#This Row],[36]]</f>
        <v>4.3869946395049998E-5</v>
      </c>
      <c r="AM237" s="10">
        <f>3/24000000*OO[[#This Row],[95 (30JUN1985 18:00:00)-Water Temperature (C)]]*OO[[#This Row],[37]]</f>
        <v>3.9382066754499996E-5</v>
      </c>
      <c r="AN237" s="10">
        <f>3/24000000*OO[[#This Row],[96 (30JUN1985 21:00:00)-Water Temperature (C)]]*OO[[#This Row],[38]]</f>
        <v>3.5494422237037498E-5</v>
      </c>
      <c r="AO237" s="10">
        <f>3/24000000*OO[[#This Row],[97 (01JUL1985 00:00:00)-Water Temperature (C)]]*OO[[#This Row],[39]]</f>
        <v>3.2150048337749997E-5</v>
      </c>
      <c r="AP237" s="10">
        <f>3/24000000*OO[[#This Row],[98 (01JUL1985 03:00:00)-Water Temperature (C)]]*OO[[#This Row],[40]]</f>
        <v>2.9777720093399998E-5</v>
      </c>
      <c r="AQ237" s="10">
        <f>3/24000000*OO[[#This Row],[99 (01JUL1985 06:00:00)-Water Temperature (C)]]*OO[[#This Row],[41]]</f>
        <v>2.7272313637756245E-5</v>
      </c>
      <c r="AR237" s="10">
        <f>3/24000000*OO[[#This Row],[100 (01JUL1985 09:00:00)-Water Temperature (C)]]*OO[[#This Row],[42]]</f>
        <v>2.4675697556815001E-5</v>
      </c>
      <c r="AS237" s="10">
        <f>3/24000000*OO[[#This Row],[101 (01JUL1985 12:00:00)-Water Temperature (C)]]*OO[[#This Row],[43]]</f>
        <v>2.2154242397512498E-5</v>
      </c>
      <c r="AT237" s="10">
        <f>3/24000000*OO[[#This Row],[102 (01JUL1985 15:00:00)-Water Temperature (C)]]*OO[[#This Row],[44]]</f>
        <v>1.9847955115240002E-5</v>
      </c>
      <c r="AU237" s="10">
        <f>3/24000000*OO[[#This Row],[103 (01JUL1985 18:00:00)-Water Temperature (C)]]*OO[[#This Row],[45]]</f>
        <v>1.7799396917564998E-5</v>
      </c>
      <c r="AV237" s="10">
        <f>3/24000000*OO[[#This Row],[104 (01JUL1985 21:00:00)-Water Temperature (C)]]*OO[[#This Row],[46]]</f>
        <v>1.608010535751E-5</v>
      </c>
      <c r="AW237" s="10">
        <f>3/24000000*OO[[#This Row],[105 (02JUL1985 00:00:00)-Water Temperature (C)]]*OO[[#This Row],[47]]</f>
        <v>1.4660794348432499E-5</v>
      </c>
      <c r="AX237" s="10">
        <f>3/24000000*OO[[#This Row],[106 (02JUL1985 03:00:00)-Water Temperature (C)]]*OO[[#This Row],[48]]</f>
        <v>1.3672418810017501E-5</v>
      </c>
      <c r="AY237" s="10">
        <f>3/24000000*OO[[#This Row],[107 (02JUL1985 06:00:00)-Water Temperature (C)]]*OO[[#This Row],[49]]</f>
        <v>1.2604175718123749E-5</v>
      </c>
      <c r="AZ237" s="10">
        <f>3/24000000*OO[[#This Row],[108 (02JUL1985 09:00:00)-Water Temperature (C)]]*OO[[#This Row],[50]]</f>
        <v>1.1424364422699998E-5</v>
      </c>
      <c r="BA237" s="10">
        <f>3/24000000*OO[[#This Row],[109 (02JUL1985 12:00:00)-Water Temperature (C)]]*OO[[#This Row],[51]]</f>
        <v>1.0251435418852499E-5</v>
      </c>
      <c r="BB237" s="10">
        <f>3/24000000*OO[[#This Row],[110 (02JUL1985 15:00:00)-Water Temperature (C)]]*OO[[#This Row],[52]]</f>
        <v>9.0501026650999997E-6</v>
      </c>
      <c r="BC237" s="10">
        <f>3/24000000*OO[[#This Row],[111 (02JUL1985 18:00:00)-Water Temperature (C)]]*OO[[#This Row],[53]]</f>
        <v>7.8614918598787503E-6</v>
      </c>
      <c r="BD237" s="10">
        <f>3/24000000*OO[[#This Row],[112 (02JUL1985 21:00:00)-Water Temperature (C)]]*OO[[#This Row],[54]]</f>
        <v>6.7745183380874997E-6</v>
      </c>
      <c r="BE237" s="10">
        <f>3/24000000*OO[[#This Row],[113 (03JUL1985 00:00:00)-Water Temperature (C)]]*OO[[#This Row],[55]]</f>
        <v>5.7262035146574993E-6</v>
      </c>
      <c r="BF237" s="10">
        <f>3/24000000*OO[[#This Row],[114 (03JUL1985 03:00:00)-Water Temperature (C)]]*OO[[#This Row],[56]]</f>
        <v>4.7652396685074998E-6</v>
      </c>
      <c r="BG237" s="10">
        <f>3/24000000*OO[[#This Row],[115 (03JUL1985 06:00:00)-Water Temperature (C)]]*OO[[#This Row],[57]]</f>
        <v>3.8340705585099998E-6</v>
      </c>
      <c r="BH237" s="10">
        <f>3/24000000*OO[[#This Row],[116 (03JUL1985 09:00:00)-Water Temperature (C)]]*OO[[#This Row],[58]]</f>
        <v>3.0037125628549995E-6</v>
      </c>
      <c r="BI237" s="10">
        <f>3/24000000*OO[[#This Row],[117 (03JUL1985 12:00:00)-Water Temperature (C)]]*OO[[#This Row],[59]]</f>
        <v>2.36166987361125E-6</v>
      </c>
      <c r="BJ237" s="10">
        <f>3/24000000*OO[[#This Row],[118 (03JUL1985 15:00:00)-Water Temperature (C)]]*OO[[#This Row],[60]]</f>
        <v>1.89264085587675E-6</v>
      </c>
      <c r="BK237" s="10">
        <f>3/24000000*OO[[#This Row],[119 (03JUL1985 18:00:00)-Water Temperature (C)]]*OO[[#This Row],[61]]</f>
        <v>1.5772221139274998E-6</v>
      </c>
      <c r="BL237" s="10">
        <f>3/24000000*OO[[#This Row],[120 (03JUL1985 21:00:00)-Water Temperature (C)]]*OO[[#This Row],[62]]</f>
        <v>1.3807632708843748E-6</v>
      </c>
      <c r="BM237" s="10">
        <f>3/24000000*OO[[#This Row],[121 (04JUL1985 00:00:00)-Water Temperature (C)]]*OO[[#This Row],[63]]</f>
        <v>1.2564057887287501E-6</v>
      </c>
      <c r="BN237" s="10">
        <f>3/24000000*OO[[#This Row],[122 (04JUL1985 03:00:00)-Water Temperature (C)]]*OO[[#This Row],[64]]</f>
        <v>1.1836801297582501E-6</v>
      </c>
      <c r="BO237" s="10">
        <f>3/24000000*OO[[#This Row],[123 (04JUL1985 06:00:00)-Water Temperature (C)]]*OO[[#This Row],[65]]</f>
        <v>1.1140974444E-6</v>
      </c>
      <c r="BP237" s="10">
        <f>3/24000000*OO[[#This Row],[124 (04JUL1985 09:00:00)-Water Temperature (C)]]*OO[[#This Row],[66]]</f>
        <v>1.0477677931049998E-6</v>
      </c>
      <c r="BQ237" s="10">
        <f>3/24000000*OO[[#This Row],[125 (04JUL1985 12:00:00)-Water Temperature (C)]]*OO[[#This Row],[67]]</f>
        <v>9.7657846744974996E-7</v>
      </c>
      <c r="BR237" s="10">
        <f>3/24000000*OO[[#This Row],[126 (04JUL1985 15:00:00)-Water Temperature (C)]]*OO[[#This Row],[68]]</f>
        <v>9.1366531092374997E-7</v>
      </c>
      <c r="BS237" s="10">
        <f>3/24000000*OO[[#This Row],[127 (04JUL1985 18:00:00)-Water Temperature (C)]]*OO[[#This Row],[69]]</f>
        <v>8.6699266527999996E-7</v>
      </c>
      <c r="BT237" s="10">
        <f>3/24000000*OO[[#This Row],[128 (04JUL1985 21:00:00)-Water Temperature (C)]]*OO[[#This Row],[70]]</f>
        <v>8.3020274006400001E-7</v>
      </c>
      <c r="BU237" s="10">
        <f>3/24000000*OO[[#This Row],[129 (05JUL1985 00:00:00)-Water Temperature (C)]]*OO[[#This Row],[71]]</f>
        <v>7.9867356538875001E-7</v>
      </c>
      <c r="BV237" s="10">
        <f>3/24000000*OO[[#This Row],[130 (05JUL1985 03:00:00)-Water Temperature (C)]]*OO[[#This Row],[72]]</f>
        <v>7.8114323732474995E-7</v>
      </c>
      <c r="BW237" s="10">
        <f>3/24000000*OO[[#This Row],[131 (05JUL1985 06:00:00)-Water Temperature (C)]]*OO[[#This Row],[73]]</f>
        <v>7.5271114295999991E-7</v>
      </c>
      <c r="BX237" s="10">
        <f>3/24000000*OO[[#This Row],[132 (05JUL1985 09:00:00)-Water Temperature (C)]]*OO[[#This Row],[74]]</f>
        <v>7.1752139149837492E-7</v>
      </c>
      <c r="BY237" s="10">
        <f>3/24000000*OO[[#This Row],[133 (05JUL1985 12:00:00)-Water Temperature (C)]]*OO[[#This Row],[75]]</f>
        <v>6.82103385135E-7</v>
      </c>
      <c r="BZ237" s="10">
        <f>3/24000000*OO[[#This Row],[134 (05JUL1985 15:00:00)-Water Temperature (C)]]*OO[[#This Row],[76]]</f>
        <v>6.4510205799374998E-7</v>
      </c>
      <c r="CA237" s="10">
        <f>3/24000000*OO[[#This Row],[135 (05JUL1985 18:00:00)-Water Temperature (C)]]*OO[[#This Row],[77]]</f>
        <v>6.0853128109124996E-7</v>
      </c>
      <c r="CB237" s="10">
        <f>3/24000000*OO[[#This Row],[136 (05JUL1985 21:00:00)-Water Temperature (C)]]*OO[[#This Row],[78]]</f>
        <v>5.7771900767812506E-7</v>
      </c>
      <c r="CC237" s="10">
        <f>3/24000000*OO[[#This Row],[137 (06JUL1985 00:00:00)-Water Temperature (C)]]*OO[[#This Row],[79]]</f>
        <v>5.5377209202562495E-7</v>
      </c>
      <c r="CD237" s="10">
        <f>3/24000000*OO[[#This Row],[138 (06JUL1985 03:00:00)-Water Temperature (C)]]*OO[[#This Row],[80]]</f>
        <v>5.4539770547600005E-7</v>
      </c>
      <c r="CE237" s="10">
        <f>3/24000000*OO[[#This Row],[139 (06JUL1985 06:00:00)-Water Temperature (C)]]*OO[[#This Row],[81]]</f>
        <v>5.3298945584187493E-7</v>
      </c>
      <c r="CF237" s="10">
        <f>3/24000000*OO[[#This Row],[140 (06JUL1985 09:00:00)-Water Temperature (C)]]*OO[[#This Row],[82]]</f>
        <v>5.1572393686649988E-7</v>
      </c>
      <c r="CG237" s="10">
        <f>3/24000000*OO[[#This Row],[141 (06JUL1985 12:00:00)-Water Temperature (C)]]*OO[[#This Row],[83]]</f>
        <v>5.0070167708437494E-7</v>
      </c>
      <c r="CH237" s="10">
        <f>3/24000000*OO[[#This Row],[142 (06JUL1985 15:00:00)-Water Temperature (C)]]*OO[[#This Row],[84]]</f>
        <v>4.8071658535874993E-7</v>
      </c>
      <c r="CI237" s="10">
        <f>3/24000000*OO[[#This Row],[143 (06JUL1985 18:00:00)-Water Temperature (C)]]*OO[[#This Row],[85]]</f>
        <v>4.5404264752600002E-7</v>
      </c>
      <c r="CJ237" s="10">
        <f>3/24000000*OO[[#This Row],[144 (06JUL1985 21:00:00)-Water Temperature (C)]]*OO[[#This Row],[86]]</f>
        <v>4.3026137351099999E-7</v>
      </c>
      <c r="CK237" s="10">
        <f>3/24000000*OO[[#This Row],[145 (07JUL1985 00:00:00)-Water Temperature (C)]]*OO[[#This Row],[87]]</f>
        <v>4.1480531317899996E-7</v>
      </c>
      <c r="CL237" s="10">
        <f>3/24000000*OO[[#This Row],[146 (07JUL1985 03:00:00)-Water Temperature (C)]]*OO[[#This Row],[88]]</f>
        <v>4.1166960205387497E-7</v>
      </c>
      <c r="CM237" s="10">
        <f>3/24000000*OO[[#This Row],[147 (07JUL1985 06:00:00)-Water Temperature (C)]]*OO[[#This Row],[89]]</f>
        <v>4.0806799812562501E-7</v>
      </c>
      <c r="CN237" s="10">
        <f>3/24000000*OO[[#This Row],[148 (07JUL1985 09:00:00)-Water Temperature (C)]]*OO[[#This Row],[90]]</f>
        <v>3.9974566198937498E-7</v>
      </c>
      <c r="CO237" s="10">
        <f>3/24000000*OO[[#This Row],[149 (07JUL1985 12:00:00)-Water Temperature (C)]]*OO[[#This Row],[91]]</f>
        <v>3.8941507437000001E-7</v>
      </c>
      <c r="CP237" s="10">
        <f>3/24000000*OO[[#This Row],[150 (07JUL1985 15:00:00)-Water Temperature (C)]]*OO[[#This Row],[92]]</f>
        <v>3.7425982313574996E-7</v>
      </c>
      <c r="CQ237" s="10">
        <f>3/24000000*OO[[#This Row],[151 (07JUL1985 18:00:00)-Water Temperature (C)]]*OO[[#This Row],[93]]</f>
        <v>3.5786843842749998E-7</v>
      </c>
      <c r="CR237" s="10">
        <f>3/24000000*OO[[#This Row],[152 (07JUL1985 21:00:00)-Water Temperature (C)]]*OO[[#This Row],[94]]</f>
        <v>3.4433475836175E-7</v>
      </c>
      <c r="CS237" s="10">
        <f>3/24000000*OO[[#This Row],[153 (08JUL1985 00:00:00)-Water Temperature (C)]]*OO[[#This Row],[95]]</f>
        <v>3.3331775233769993E-7</v>
      </c>
      <c r="CT237" s="10">
        <f>3/24000000*OO[[#This Row],[154 (08JUL1985 03:00:00)-Water Temperature (C)]]*OO[[#This Row],[96]]</f>
        <v>3.2471020970445E-7</v>
      </c>
      <c r="CU237" s="10">
        <f>3/24000000*OO[[#This Row],[155 (08JUL1985 06:00:00)-Water Temperature (C)]]*OO[[#This Row],[97]]</f>
        <v>3.176366060748E-7</v>
      </c>
      <c r="CV237" s="10">
        <f>3/24000000*OO[[#This Row],[156 (08JUL1985 09:00:00)-Water Temperature (C)]]*OO[[#This Row],[98]]</f>
        <v>3.0540209905424998E-7</v>
      </c>
      <c r="CW237" s="10">
        <f>3/24000000*OO[[#This Row],[157 (08JUL1985 12:00:00)-Water Temperature (C)]]*OO[[#This Row],[99]]</f>
        <v>2.918235916402625E-7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6.3069420371737932E-43</v>
      </c>
      <c r="M238" s="10">
        <f>3/24*OO[[#This Row],[69 (27JUN1985 12:00:00)-Water Temperature (C)]]*OO[[#This Row],[11]]/SUM(OO[11])</f>
        <v>2.5693796987748902E-31</v>
      </c>
      <c r="N238" s="10">
        <f>3/24*OO[[#This Row],[70 (27JUN1985 15:00:00)-Water Temperature (C)]]*OO[[#This Row],[12]]/SUM(OO[12])</f>
        <v>2.9077883079048125E-19</v>
      </c>
      <c r="O238" s="10">
        <f>3/24*OO[[#This Row],[71 (27JUN1985 18:00:00)-Water Temperature (C)]]*OO[[#This Row],[13]]/SUM(OO[13])</f>
        <v>2.9265551812350799E-12</v>
      </c>
      <c r="P238" s="10">
        <f>3/24*OO[[#This Row],[72 (27JUN1985 21:00:00)-Water Temperature (C)]]*OO[[#This Row],[14]]/SUM(OO[14])</f>
        <v>2.0593677386041088E-8</v>
      </c>
      <c r="Q238" s="10">
        <f>3/24*OO[[#This Row],[73 (28JUN1985 00:00:00)-Water Temperature (C)]]*OO[[#This Row],[15]]/SUM(OO[15])</f>
        <v>6.0269480749539628E-6</v>
      </c>
      <c r="R238" s="10">
        <f>3/24*OO[[#This Row],[74 (28JUN1985 03:00:00)-Water Temperature (C)]]*OO[[#This Row],[16]]/SUM(OO[16])</f>
        <v>3.1902914712188051E-4</v>
      </c>
      <c r="S238" s="10">
        <f>3/24*OO[[#This Row],[75 (28JUN1985 06:00:00)-Water Temperature (C)]]*OO[[#This Row],[17]]/SUM(OO[17])</f>
        <v>4.8972088626159814E-3</v>
      </c>
      <c r="T238" s="10">
        <f>3/24*OO[[#This Row],[76 (28JUN1985 09:00:00)-Water Temperature (C)]]*OO[[#This Row],[18]]/SUM(OO[18])</f>
        <v>2.8500655887769046E-2</v>
      </c>
      <c r="U238" s="10">
        <f>3/24*OO[[#This Row],[77 (28JUN1985 12:00:00)-Water Temperature (C)]]*OO[[#This Row],[19]]/SUM(OO[19])</f>
        <v>7.4899935684200322E-2</v>
      </c>
      <c r="V238" s="10">
        <f>3/24000000*OO[[#This Row],[78 (28JUN1985 15:00:00)-Water Temperature (C)]]*OO[[#This Row],[20]]</f>
        <v>0.1004821080807375</v>
      </c>
      <c r="W238" s="10">
        <f>3/24000000*OO[[#This Row],[79 (28JUN1985 18:00:00)-Water Temperature (C)]]*OO[[#This Row],[21]]</f>
        <v>7.7969628168749999E-2</v>
      </c>
      <c r="X238" s="10">
        <f>3/24000000*OO[[#This Row],[80 (28JUN1985 21:00:00)-Water Temperature (C)]]*OO[[#This Row],[22]]</f>
        <v>3.8393913974374999E-2</v>
      </c>
      <c r="Y238" s="10">
        <f>3/24000000*OO[[#This Row],[81 (29JUN1985 00:00:00)-Water Temperature (C)]]*OO[[#This Row],[23]]</f>
        <v>1.299333284298E-2</v>
      </c>
      <c r="Z238" s="10">
        <f>3/24000000*OO[[#This Row],[82 (29JUN1985 03:00:00)-Water Temperature (C)]]*OO[[#This Row],[24]]</f>
        <v>3.3176870077600003E-3</v>
      </c>
      <c r="AA238" s="10">
        <f>3/24000000*OO[[#This Row],[83 (29JUN1985 06:00:00)-Water Temperature (C)]]*OO[[#This Row],[25]]</f>
        <v>7.158155787639999E-4</v>
      </c>
      <c r="AB238" s="10">
        <f>3/24000000*OO[[#This Row],[84 (29JUN1985 09:00:00)-Water Temperature (C)]]*OO[[#This Row],[26]]</f>
        <v>1.802585622076875E-4</v>
      </c>
      <c r="AC238" s="10">
        <f>3/24000000*OO[[#This Row],[85 (29JUN1985 12:00:00)-Water Temperature (C)]]*OO[[#This Row],[27]]</f>
        <v>9.4964095828724995E-5</v>
      </c>
      <c r="AD238" s="10">
        <f>3/24000000*OO[[#This Row],[86 (29JUN1985 15:00:00)-Water Temperature (C)]]*OO[[#This Row],[28]]</f>
        <v>8.6291881518149997E-5</v>
      </c>
      <c r="AE238" s="10">
        <f>3/24000000*OO[[#This Row],[88 (29JUN1985 21:00:00)-Water Temperature (C)]]*OO[[#This Row],[30]]</f>
        <v>8.462114259480001E-5</v>
      </c>
      <c r="AF238" s="10">
        <f>3/24000000*OO[[#This Row],[88 (29JUN1985 21:00:00)-Water Temperature (C)]]*OO[[#This Row],[30]]</f>
        <v>8.462114259480001E-5</v>
      </c>
      <c r="AG238" s="10">
        <f>3/24000000*OO[[#This Row],[89 (30JUN1985 00:00:00)-Water Temperature (C)]]*OO[[#This Row],[31]]</f>
        <v>7.9578050720287497E-5</v>
      </c>
      <c r="AH238" s="10">
        <f>3/24000000*OO[[#This Row],[90 (30JUN1985 03:00:00)-Water Temperature (C)]]*OO[[#This Row],[32]]</f>
        <v>7.3789715733749999E-5</v>
      </c>
      <c r="AI238" s="10">
        <f>3/24000000*OO[[#This Row],[91 (30JUN1985 06:00:00)-Water Temperature (C)]]*OO[[#This Row],[33]]</f>
        <v>6.7845287193999998E-5</v>
      </c>
      <c r="AJ238" s="10">
        <f>3/24000000*OO[[#This Row],[92 (30JUN1985 09:00:00)-Water Temperature (C)]]*OO[[#This Row],[34]]</f>
        <v>6.2225722800624998E-5</v>
      </c>
      <c r="AK238" s="10">
        <f>3/24000000*OO[[#This Row],[93 (30JUN1985 12:00:00)-Water Temperature (C)]]*OO[[#This Row],[35]]</f>
        <v>5.69110388298625E-5</v>
      </c>
      <c r="AL238" s="10">
        <f>3/24000000*OO[[#This Row],[94 (30JUN1985 15:00:00)-Water Temperature (C)]]*OO[[#This Row],[36]]</f>
        <v>5.1395156633712509E-5</v>
      </c>
      <c r="AM238" s="10">
        <f>3/24000000*OO[[#This Row],[95 (30JUN1985 18:00:00)-Water Temperature (C)]]*OO[[#This Row],[37]]</f>
        <v>4.6126501717724995E-5</v>
      </c>
      <c r="AN238" s="10">
        <f>3/24000000*OO[[#This Row],[96 (30JUN1985 21:00:00)-Water Temperature (C)]]*OO[[#This Row],[38]]</f>
        <v>4.1564418387899999E-5</v>
      </c>
      <c r="AO238" s="10">
        <f>3/24000000*OO[[#This Row],[97 (01JUL1985 00:00:00)-Water Temperature (C)]]*OO[[#This Row],[39]]</f>
        <v>3.7673715017625E-5</v>
      </c>
      <c r="AP238" s="10">
        <f>3/24000000*OO[[#This Row],[98 (01JUL1985 03:00:00)-Water Temperature (C)]]*OO[[#This Row],[40]]</f>
        <v>3.4917513068249999E-5</v>
      </c>
      <c r="AQ238" s="10">
        <f>3/24000000*OO[[#This Row],[99 (01JUL1985 06:00:00)-Water Temperature (C)]]*OO[[#This Row],[41]]</f>
        <v>3.2026645963037497E-5</v>
      </c>
      <c r="AR238" s="10">
        <f>3/24000000*OO[[#This Row],[100 (01JUL1985 09:00:00)-Water Temperature (C)]]*OO[[#This Row],[42]]</f>
        <v>2.8993190055667498E-5</v>
      </c>
      <c r="AS238" s="10">
        <f>3/24000000*OO[[#This Row],[101 (01JUL1985 12:00:00)-Water Temperature (C)]]*OO[[#This Row],[43]]</f>
        <v>2.6024174840070001E-5</v>
      </c>
      <c r="AT238" s="10">
        <f>3/24000000*OO[[#This Row],[102 (01JUL1985 15:00:00)-Water Temperature (C)]]*OO[[#This Row],[44]]</f>
        <v>2.3286452924927496E-5</v>
      </c>
      <c r="AU238" s="10">
        <f>3/24000000*OO[[#This Row],[103 (01JUL1985 18:00:00)-Water Temperature (C)]]*OO[[#This Row],[45]]</f>
        <v>2.0854392006139999E-5</v>
      </c>
      <c r="AV238" s="10">
        <f>3/24000000*OO[[#This Row],[104 (01JUL1985 21:00:00)-Water Temperature (C)]]*OO[[#This Row],[46]]</f>
        <v>1.8816521909432498E-5</v>
      </c>
      <c r="AW238" s="10">
        <f>3/24000000*OO[[#This Row],[105 (02JUL1985 00:00:00)-Water Temperature (C)]]*OO[[#This Row],[47]]</f>
        <v>1.7155601640584999E-5</v>
      </c>
      <c r="AX238" s="10">
        <f>3/24000000*OO[[#This Row],[106 (02JUL1985 03:00:00)-Water Temperature (C)]]*OO[[#This Row],[48]]</f>
        <v>1.6027292067799996E-5</v>
      </c>
      <c r="AY238" s="10">
        <f>3/24000000*OO[[#This Row],[107 (02JUL1985 06:00:00)-Water Temperature (C)]]*OO[[#This Row],[49]]</f>
        <v>1.4818820539620001E-5</v>
      </c>
      <c r="AZ238" s="10">
        <f>3/24000000*OO[[#This Row],[108 (02JUL1985 09:00:00)-Water Temperature (C)]]*OO[[#This Row],[50]]</f>
        <v>1.3470956843242498E-5</v>
      </c>
      <c r="BA238" s="10">
        <f>3/24000000*OO[[#This Row],[109 (02JUL1985 12:00:00)-Water Temperature (C)]]*OO[[#This Row],[51]]</f>
        <v>1.2106900159200001E-5</v>
      </c>
      <c r="BB238" s="10">
        <f>3/24000000*OO[[#This Row],[110 (02JUL1985 15:00:00)-Water Temperature (C)]]*OO[[#This Row],[52]]</f>
        <v>1.0696717185769999E-5</v>
      </c>
      <c r="BC238" s="10">
        <f>3/24000000*OO[[#This Row],[111 (02JUL1985 18:00:00)-Water Temperature (C)]]*OO[[#This Row],[53]]</f>
        <v>9.3032448116700007E-6</v>
      </c>
      <c r="BD238" s="10">
        <f>3/24000000*OO[[#This Row],[112 (02JUL1985 21:00:00)-Water Temperature (C)]]*OO[[#This Row],[54]]</f>
        <v>8.0381832860699998E-6</v>
      </c>
      <c r="BE238" s="10">
        <f>3/24000000*OO[[#This Row],[113 (03JUL1985 00:00:00)-Water Temperature (C)]]*OO[[#This Row],[55]]</f>
        <v>6.8321798347900004E-6</v>
      </c>
      <c r="BF238" s="10">
        <f>3/24000000*OO[[#This Row],[114 (03JUL1985 03:00:00)-Water Temperature (C)]]*OO[[#This Row],[56]]</f>
        <v>5.7280920806200005E-6</v>
      </c>
      <c r="BG238" s="10">
        <f>3/24000000*OO[[#This Row],[115 (03JUL1985 06:00:00)-Water Temperature (C)]]*OO[[#This Row],[57]]</f>
        <v>4.6418604388087507E-6</v>
      </c>
      <c r="BH238" s="10">
        <f>3/24000000*OO[[#This Row],[116 (03JUL1985 09:00:00)-Water Temperature (C)]]*OO[[#This Row],[58]]</f>
        <v>3.6479549117587502E-6</v>
      </c>
      <c r="BI238" s="10">
        <f>3/24000000*OO[[#This Row],[117 (03JUL1985 12:00:00)-Water Temperature (C)]]*OO[[#This Row],[59]]</f>
        <v>2.8591989599312498E-6</v>
      </c>
      <c r="BJ238" s="10">
        <f>3/24000000*OO[[#This Row],[118 (03JUL1985 15:00:00)-Water Temperature (C)]]*OO[[#This Row],[60]]</f>
        <v>2.2732970119875E-6</v>
      </c>
      <c r="BK238" s="10">
        <f>3/24000000*OO[[#This Row],[119 (03JUL1985 18:00:00)-Water Temperature (C)]]*OO[[#This Row],[61]]</f>
        <v>1.8759273512452498E-6</v>
      </c>
      <c r="BL238" s="10">
        <f>3/24000000*OO[[#This Row],[120 (03JUL1985 21:00:00)-Water Temperature (C)]]*OO[[#This Row],[62]]</f>
        <v>1.627852013140375E-6</v>
      </c>
      <c r="BM238" s="10">
        <f>3/24000000*OO[[#This Row],[121 (04JUL1985 00:00:00)-Water Temperature (C)]]*OO[[#This Row],[63]]</f>
        <v>1.4726822511719998E-6</v>
      </c>
      <c r="BN238" s="10">
        <f>3/24000000*OO[[#This Row],[122 (04JUL1985 03:00:00)-Water Temperature (C)]]*OO[[#This Row],[64]]</f>
        <v>1.3837583435512499E-6</v>
      </c>
      <c r="BO238" s="10">
        <f>3/24000000*OO[[#This Row],[123 (04JUL1985 06:00:00)-Water Temperature (C)]]*OO[[#This Row],[65]]</f>
        <v>1.30251269715E-6</v>
      </c>
      <c r="BP238" s="10">
        <f>3/24000000*OO[[#This Row],[124 (04JUL1985 09:00:00)-Water Temperature (C)]]*OO[[#This Row],[66]]</f>
        <v>1.225465734745E-6</v>
      </c>
      <c r="BQ238" s="10">
        <f>3/24000000*OO[[#This Row],[125 (04JUL1985 12:00:00)-Water Temperature (C)]]*OO[[#This Row],[67]]</f>
        <v>1.1423489711674998E-6</v>
      </c>
      <c r="BR238" s="10">
        <f>3/24000000*OO[[#This Row],[126 (04JUL1985 15:00:00)-Water Temperature (C)]]*OO[[#This Row],[68]]</f>
        <v>1.06756969776075E-6</v>
      </c>
      <c r="BS238" s="10">
        <f>3/24000000*OO[[#This Row],[127 (04JUL1985 18:00:00)-Water Temperature (C)]]*OO[[#This Row],[69]]</f>
        <v>1.0111375501815001E-6</v>
      </c>
      <c r="BT238" s="10">
        <f>3/24000000*OO[[#This Row],[128 (04JUL1985 21:00:00)-Water Temperature (C)]]*OO[[#This Row],[70]]</f>
        <v>9.6662984623625003E-7</v>
      </c>
      <c r="BU238" s="10">
        <f>3/24000000*OO[[#This Row],[129 (05JUL1985 00:00:00)-Water Temperature (C)]]*OO[[#This Row],[71]]</f>
        <v>9.2928803408549998E-7</v>
      </c>
      <c r="BV238" s="10">
        <f>3/24000000*OO[[#This Row],[130 (05JUL1985 03:00:00)-Water Temperature (C)]]*OO[[#This Row],[72]]</f>
        <v>9.0899313872962507E-7</v>
      </c>
      <c r="BW238" s="10">
        <f>3/24000000*OO[[#This Row],[131 (05JUL1985 06:00:00)-Water Temperature (C)]]*OO[[#This Row],[73]]</f>
        <v>8.7725597553600003E-7</v>
      </c>
      <c r="BX238" s="10">
        <f>3/24000000*OO[[#This Row],[132 (05JUL1985 09:00:00)-Water Temperature (C)]]*OO[[#This Row],[74]]</f>
        <v>8.3714707841525006E-7</v>
      </c>
      <c r="BY238" s="10">
        <f>3/24000000*OO[[#This Row],[133 (05JUL1985 12:00:00)-Water Temperature (C)]]*OO[[#This Row],[75]]</f>
        <v>7.9607084381824992E-7</v>
      </c>
      <c r="BZ238" s="10">
        <f>3/24000000*OO[[#This Row],[134 (05JUL1985 15:00:00)-Water Temperature (C)]]*OO[[#This Row],[76]]</f>
        <v>7.5221167881074996E-7</v>
      </c>
      <c r="CA238" s="10">
        <f>3/24000000*OO[[#This Row],[135 (05JUL1985 18:00:00)-Water Temperature (C)]]*OO[[#This Row],[77]]</f>
        <v>7.0898076209999997E-7</v>
      </c>
      <c r="CB238" s="10">
        <f>3/24000000*OO[[#This Row],[136 (05JUL1985 21:00:00)-Water Temperature (C)]]*OO[[#This Row],[78]]</f>
        <v>6.7237669972187502E-7</v>
      </c>
      <c r="CC238" s="10">
        <f>3/24000000*OO[[#This Row],[137 (06JUL1985 00:00:00)-Water Temperature (C)]]*OO[[#This Row],[79]]</f>
        <v>6.4421082454749996E-7</v>
      </c>
      <c r="CD238" s="10">
        <f>3/24000000*OO[[#This Row],[138 (06JUL1985 03:00:00)-Water Temperature (C)]]*OO[[#This Row],[80]]</f>
        <v>6.3433358729099995E-7</v>
      </c>
      <c r="CE238" s="10">
        <f>3/24000000*OO[[#This Row],[139 (06JUL1985 06:00:00)-Water Temperature (C)]]*OO[[#This Row],[81]]</f>
        <v>6.2057018557462502E-7</v>
      </c>
      <c r="CF238" s="10">
        <f>3/24000000*OO[[#This Row],[140 (06JUL1985 09:00:00)-Water Temperature (C)]]*OO[[#This Row],[82]]</f>
        <v>6.0116914173800004E-7</v>
      </c>
      <c r="CG238" s="10">
        <f>3/24000000*OO[[#This Row],[141 (06JUL1985 12:00:00)-Water Temperature (C)]]*OO[[#This Row],[83]]</f>
        <v>5.8376734616550002E-7</v>
      </c>
      <c r="CH238" s="10">
        <f>3/24000000*OO[[#This Row],[142 (06JUL1985 15:00:00)-Water Temperature (C)]]*OO[[#This Row],[84]]</f>
        <v>5.6027613872099996E-7</v>
      </c>
      <c r="CI238" s="10">
        <f>3/24000000*OO[[#This Row],[143 (06JUL1985 18:00:00)-Water Temperature (C)]]*OO[[#This Row],[85]]</f>
        <v>5.2910324777775007E-7</v>
      </c>
      <c r="CJ238" s="10">
        <f>3/24000000*OO[[#This Row],[144 (06JUL1985 21:00:00)-Water Temperature (C)]]*OO[[#This Row],[86]]</f>
        <v>5.0081816760075005E-7</v>
      </c>
      <c r="CK238" s="10">
        <f>3/24000000*OO[[#This Row],[145 (07JUL1985 00:00:00)-Water Temperature (C)]]*OO[[#This Row],[87]]</f>
        <v>4.8211951620799992E-7</v>
      </c>
      <c r="CL238" s="10">
        <f>3/24000000*OO[[#This Row],[146 (07JUL1985 03:00:00)-Water Temperature (C)]]*OO[[#This Row],[88]]</f>
        <v>4.7804836707074994E-7</v>
      </c>
      <c r="CM238" s="10">
        <f>3/24000000*OO[[#This Row],[147 (07JUL1985 06:00:00)-Water Temperature (C)]]*OO[[#This Row],[89]]</f>
        <v>4.7412260759249996E-7</v>
      </c>
      <c r="CN238" s="10">
        <f>3/24000000*OO[[#This Row],[148 (07JUL1985 09:00:00)-Water Temperature (C)]]*OO[[#This Row],[90]]</f>
        <v>4.6485637497125003E-7</v>
      </c>
      <c r="CO238" s="10">
        <f>3/24000000*OO[[#This Row],[149 (07JUL1985 12:00:00)-Water Temperature (C)]]*OO[[#This Row],[91]]</f>
        <v>4.5291994983312497E-7</v>
      </c>
      <c r="CP238" s="10">
        <f>3/24000000*OO[[#This Row],[150 (07JUL1985 15:00:00)-Water Temperature (C)]]*OO[[#This Row],[92]]</f>
        <v>4.3529148018999997E-7</v>
      </c>
      <c r="CQ238" s="10">
        <f>3/24000000*OO[[#This Row],[151 (07JUL1985 18:00:00)-Water Temperature (C)]]*OO[[#This Row],[93]]</f>
        <v>4.1601347334499999E-7</v>
      </c>
      <c r="CR238" s="10">
        <f>3/24000000*OO[[#This Row],[152 (07JUL1985 21:00:00)-Water Temperature (C)]]*OO[[#This Row],[94]]</f>
        <v>3.9987594213262503E-7</v>
      </c>
      <c r="CS238" s="10">
        <f>3/24000000*OO[[#This Row],[153 (08JUL1985 00:00:00)-Water Temperature (C)]]*OO[[#This Row],[95]]</f>
        <v>3.8682544516875E-7</v>
      </c>
      <c r="CT238" s="10">
        <f>3/24000000*OO[[#This Row],[154 (08JUL1985 03:00:00)-Water Temperature (C)]]*OO[[#This Row],[96]]</f>
        <v>3.7707809568187498E-7</v>
      </c>
      <c r="CU238" s="10">
        <f>3/24000000*OO[[#This Row],[155 (08JUL1985 06:00:00)-Water Temperature (C)]]*OO[[#This Row],[97]]</f>
        <v>3.6929620773499999E-7</v>
      </c>
      <c r="CV238" s="10">
        <f>3/24000000*OO[[#This Row],[156 (08JUL1985 09:00:00)-Water Temperature (C)]]*OO[[#This Row],[98]]</f>
        <v>3.5570306194199998E-7</v>
      </c>
      <c r="CW238" s="10">
        <f>3/24000000*OO[[#This Row],[157 (08JUL1985 12:00:00)-Water Temperature (C)]]*OO[[#This Row],[99]]</f>
        <v>3.4007744399803748E-7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1.146153897379882E-43</v>
      </c>
      <c r="M239" s="10">
        <f>3/24*OO[[#This Row],[69 (27JUN1985 12:00:00)-Water Temperature (C)]]*OO[[#This Row],[11]]/SUM(OO[11])</f>
        <v>4.8196936474316691E-32</v>
      </c>
      <c r="N239" s="10">
        <f>3/24*OO[[#This Row],[70 (27JUN1985 15:00:00)-Water Temperature (C)]]*OO[[#This Row],[12]]/SUM(OO[12])</f>
        <v>7.0991764985623154E-20</v>
      </c>
      <c r="O239" s="10">
        <f>3/24*OO[[#This Row],[71 (27JUN1985 18:00:00)-Water Temperature (C)]]*OO[[#This Row],[13]]/SUM(OO[13])</f>
        <v>1.0497265275412641E-12</v>
      </c>
      <c r="P239" s="10">
        <f>3/24*OO[[#This Row],[72 (27JUN1985 21:00:00)-Water Temperature (C)]]*OO[[#This Row],[14]]/SUM(OO[14])</f>
        <v>1.1199831329920298E-8</v>
      </c>
      <c r="Q239" s="10">
        <f>3/24*OO[[#This Row],[73 (28JUN1985 00:00:00)-Water Temperature (C)]]*OO[[#This Row],[15]]/SUM(OO[15])</f>
        <v>3.8951417972732156E-6</v>
      </c>
      <c r="R239" s="10">
        <f>3/24*OO[[#This Row],[74 (28JUN1985 03:00:00)-Water Temperature (C)]]*OO[[#This Row],[16]]/SUM(OO[16])</f>
        <v>2.3339873990794487E-4</v>
      </c>
      <c r="S239" s="10">
        <f>3/24*OO[[#This Row],[75 (28JUN1985 06:00:00)-Water Temperature (C)]]*OO[[#This Row],[17]]/SUM(OO[17])</f>
        <v>3.9631752475368454E-3</v>
      </c>
      <c r="T239" s="10">
        <f>3/24*OO[[#This Row],[76 (28JUN1985 09:00:00)-Water Temperature (C)]]*OO[[#This Row],[18]]/SUM(OO[18])</f>
        <v>2.5129475641935753E-2</v>
      </c>
      <c r="U239" s="10">
        <f>3/24*OO[[#This Row],[77 (28JUN1985 12:00:00)-Water Temperature (C)]]*OO[[#This Row],[19]]/SUM(OO[19])</f>
        <v>7.1195061730982626E-2</v>
      </c>
      <c r="V239" s="10">
        <f>3/24000000*OO[[#This Row],[78 (28JUN1985 15:00:00)-Water Temperature (C)]]*OO[[#This Row],[20]]</f>
        <v>0.10214342689219999</v>
      </c>
      <c r="W239" s="10">
        <f>3/24000000*OO[[#This Row],[79 (28JUN1985 18:00:00)-Water Temperature (C)]]*OO[[#This Row],[21]]</f>
        <v>8.4033689562899985E-2</v>
      </c>
      <c r="X239" s="10">
        <f>3/24000000*OO[[#This Row],[80 (28JUN1985 21:00:00)-Water Temperature (C)]]*OO[[#This Row],[22]]</f>
        <v>4.36034535216E-2</v>
      </c>
      <c r="Y239" s="10">
        <f>3/24000000*OO[[#This Row],[81 (29JUN1985 00:00:00)-Water Temperature (C)]]*OO[[#This Row],[23]]</f>
        <v>1.5443340047393748E-2</v>
      </c>
      <c r="Z239" s="10">
        <f>3/24000000*OO[[#This Row],[82 (29JUN1985 03:00:00)-Water Temperature (C)]]*OO[[#This Row],[24]]</f>
        <v>4.0892932264887504E-3</v>
      </c>
      <c r="AA239" s="10">
        <f>3/24000000*OO[[#This Row],[83 (29JUN1985 06:00:00)-Water Temperature (C)]]*OO[[#This Row],[25]]</f>
        <v>8.9649306210937499E-4</v>
      </c>
      <c r="AB239" s="10">
        <f>3/24000000*OO[[#This Row],[84 (29JUN1985 09:00:00)-Water Temperature (C)]]*OO[[#This Row],[26]]</f>
        <v>2.1419209347243748E-4</v>
      </c>
      <c r="AC239" s="10">
        <f>3/24000000*OO[[#This Row],[85 (29JUN1985 12:00:00)-Water Temperature (C)]]*OO[[#This Row],[27]]</f>
        <v>1.0099203062549999E-4</v>
      </c>
      <c r="AD239" s="10">
        <f>3/24000000*OO[[#This Row],[86 (29JUN1985 15:00:00)-Water Temperature (C)]]*OO[[#This Row],[28]]</f>
        <v>8.807855490117501E-5</v>
      </c>
      <c r="AE239" s="10">
        <f>3/24000000*OO[[#This Row],[88 (29JUN1985 21:00:00)-Water Temperature (C)]]*OO[[#This Row],[30]]</f>
        <v>8.6520232178249993E-5</v>
      </c>
      <c r="AF239" s="10">
        <f>3/24000000*OO[[#This Row],[88 (29JUN1985 21:00:00)-Water Temperature (C)]]*OO[[#This Row],[30]]</f>
        <v>8.6520232178249993E-5</v>
      </c>
      <c r="AG239" s="10">
        <f>3/24000000*OO[[#This Row],[89 (30JUN1985 00:00:00)-Water Temperature (C)]]*OO[[#This Row],[31]]</f>
        <v>8.1713386801349992E-5</v>
      </c>
      <c r="AH239" s="10">
        <f>3/24000000*OO[[#This Row],[90 (30JUN1985 03:00:00)-Water Temperature (C)]]*OO[[#This Row],[32]]</f>
        <v>7.5947111237812496E-5</v>
      </c>
      <c r="AI239" s="10">
        <f>3/24000000*OO[[#This Row],[91 (30JUN1985 06:00:00)-Water Temperature (C)]]*OO[[#This Row],[33]]</f>
        <v>6.9928948152999987E-5</v>
      </c>
      <c r="AJ239" s="10">
        <f>3/24000000*OO[[#This Row],[92 (30JUN1985 09:00:00)-Water Temperature (C)]]*OO[[#This Row],[34]]</f>
        <v>6.4151132335337488E-5</v>
      </c>
      <c r="AK239" s="10">
        <f>3/24000000*OO[[#This Row],[93 (30JUN1985 12:00:00)-Water Temperature (C)]]*OO[[#This Row],[35]]</f>
        <v>5.8623504570687496E-5</v>
      </c>
      <c r="AL239" s="10">
        <f>3/24000000*OO[[#This Row],[94 (30JUN1985 15:00:00)-Water Temperature (C)]]*OO[[#This Row],[36]]</f>
        <v>5.2938162155162501E-5</v>
      </c>
      <c r="AM239" s="10">
        <f>3/24000000*OO[[#This Row],[95 (30JUN1985 18:00:00)-Water Temperature (C)]]*OO[[#This Row],[37]]</f>
        <v>4.7534566414062492E-5</v>
      </c>
      <c r="AN239" s="10">
        <f>3/24000000*OO[[#This Row],[96 (30JUN1985 21:00:00)-Water Temperature (C)]]*OO[[#This Row],[38]]</f>
        <v>4.2853994315625005E-5</v>
      </c>
      <c r="AO239" s="10">
        <f>3/24000000*OO[[#This Row],[97 (01JUL1985 00:00:00)-Water Temperature (C)]]*OO[[#This Row],[39]]</f>
        <v>3.8886419350774991E-5</v>
      </c>
      <c r="AP239" s="10">
        <f>3/24000000*OO[[#This Row],[98 (01JUL1985 03:00:00)-Water Temperature (C)]]*OO[[#This Row],[40]]</f>
        <v>3.6079843146299996E-5</v>
      </c>
      <c r="AQ239" s="10">
        <f>3/24000000*OO[[#This Row],[99 (01JUL1985 06:00:00)-Water Temperature (C)]]*OO[[#This Row],[41]]</f>
        <v>3.3154137065199998E-5</v>
      </c>
      <c r="AR239" s="10">
        <f>3/24000000*OO[[#This Row],[100 (01JUL1985 09:00:00)-Water Temperature (C)]]*OO[[#This Row],[42]]</f>
        <v>3.0055552100000001E-5</v>
      </c>
      <c r="AS239" s="10">
        <f>3/24000000*OO[[#This Row],[101 (01JUL1985 12:00:00)-Water Temperature (C)]]*OO[[#This Row],[43]]</f>
        <v>2.6996104437000003E-5</v>
      </c>
      <c r="AT239" s="10">
        <f>3/24000000*OO[[#This Row],[102 (01JUL1985 15:00:00)-Water Temperature (C)]]*OO[[#This Row],[44]]</f>
        <v>2.415849223603E-5</v>
      </c>
      <c r="AU239" s="10">
        <f>3/24000000*OO[[#This Row],[103 (01JUL1985 18:00:00)-Water Temperature (C)]]*OO[[#This Row],[45]]</f>
        <v>2.1638439357423746E-5</v>
      </c>
      <c r="AV239" s="10">
        <f>3/24000000*OO[[#This Row],[104 (01JUL1985 21:00:00)-Water Temperature (C)]]*OO[[#This Row],[46]]</f>
        <v>1.9527916735299998E-5</v>
      </c>
      <c r="AW239" s="10">
        <f>3/24000000*OO[[#This Row],[105 (02JUL1985 00:00:00)-Water Temperature (C)]]*OO[[#This Row],[47]]</f>
        <v>1.7819314391190002E-5</v>
      </c>
      <c r="AX239" s="10">
        <f>3/24000000*OO[[#This Row],[106 (02JUL1985 03:00:00)-Water Temperature (C)]]*OO[[#This Row],[48]]</f>
        <v>1.6675021883745001E-5</v>
      </c>
      <c r="AY239" s="10">
        <f>3/24000000*OO[[#This Row],[107 (02JUL1985 06:00:00)-Water Temperature (C)]]*OO[[#This Row],[49]]</f>
        <v>1.54604978387375E-5</v>
      </c>
      <c r="AZ239" s="10">
        <f>3/24000000*OO[[#This Row],[108 (02JUL1985 09:00:00)-Water Temperature (C)]]*OO[[#This Row],[50]]</f>
        <v>1.4093661377475E-5</v>
      </c>
      <c r="BA239" s="10">
        <f>3/24000000*OO[[#This Row],[109 (02JUL1985 12:00:00)-Water Temperature (C)]]*OO[[#This Row],[51]]</f>
        <v>1.269012445299375E-5</v>
      </c>
      <c r="BB239" s="10">
        <f>3/24000000*OO[[#This Row],[110 (02JUL1985 15:00:00)-Water Temperature (C)]]*OO[[#This Row],[52]]</f>
        <v>1.1224605931025E-5</v>
      </c>
      <c r="BC239" s="10">
        <f>3/24000000*OO[[#This Row],[111 (02JUL1985 18:00:00)-Water Temperature (C)]]*OO[[#This Row],[53]]</f>
        <v>9.7745843688062505E-6</v>
      </c>
      <c r="BD239" s="10">
        <f>3/24000000*OO[[#This Row],[112 (02JUL1985 21:00:00)-Water Temperature (C)]]*OO[[#This Row],[54]]</f>
        <v>8.4637563756350003E-6</v>
      </c>
      <c r="BE239" s="10">
        <f>3/24000000*OO[[#This Row],[113 (03JUL1985 00:00:00)-Water Temperature (C)]]*OO[[#This Row],[55]]</f>
        <v>7.2255805498375E-6</v>
      </c>
      <c r="BF239" s="10">
        <f>3/24000000*OO[[#This Row],[114 (03JUL1985 03:00:00)-Water Temperature (C)]]*OO[[#This Row],[56]]</f>
        <v>6.0952919130524996E-6</v>
      </c>
      <c r="BG239" s="10">
        <f>3/24000000*OO[[#This Row],[115 (03JUL1985 06:00:00)-Water Temperature (C)]]*OO[[#This Row],[57]]</f>
        <v>4.9701138616812502E-6</v>
      </c>
      <c r="BH239" s="10">
        <f>3/24000000*OO[[#This Row],[116 (03JUL1985 09:00:00)-Water Temperature (C)]]*OO[[#This Row],[58]]</f>
        <v>3.9184084354849999E-6</v>
      </c>
      <c r="BI239" s="10">
        <f>3/24000000*OO[[#This Row],[117 (03JUL1985 12:00:00)-Water Temperature (C)]]*OO[[#This Row],[59]]</f>
        <v>3.0655897772820001E-6</v>
      </c>
      <c r="BJ239" s="10">
        <f>3/24000000*OO[[#This Row],[118 (03JUL1985 15:00:00)-Water Temperature (C)]]*OO[[#This Row],[60]]</f>
        <v>2.422652712951875E-6</v>
      </c>
      <c r="BK239" s="10">
        <f>3/24000000*OO[[#This Row],[119 (03JUL1985 18:00:00)-Water Temperature (C)]]*OO[[#This Row],[61]]</f>
        <v>1.983270992259375E-6</v>
      </c>
      <c r="BL239" s="10">
        <f>3/24000000*OO[[#This Row],[120 (03JUL1985 21:00:00)-Water Temperature (C)]]*OO[[#This Row],[62]]</f>
        <v>1.7080365878015001E-6</v>
      </c>
      <c r="BM239" s="10">
        <f>3/24000000*OO[[#This Row],[121 (04JUL1985 00:00:00)-Water Temperature (C)]]*OO[[#This Row],[63]]</f>
        <v>1.5371691457874999E-6</v>
      </c>
      <c r="BN239" s="10">
        <f>3/24000000*OO[[#This Row],[122 (04JUL1985 03:00:00)-Water Temperature (C)]]*OO[[#This Row],[64]]</f>
        <v>1.4406980627687501E-6</v>
      </c>
      <c r="BO239" s="10">
        <f>3/24000000*OO[[#This Row],[123 (04JUL1985 06:00:00)-Water Temperature (C)]]*OO[[#This Row],[65]]</f>
        <v>1.3557639216029999E-6</v>
      </c>
      <c r="BP239" s="10">
        <f>3/24000000*OO[[#This Row],[124 (04JUL1985 09:00:00)-Water Temperature (C)]]*OO[[#This Row],[66]]</f>
        <v>1.2760398159671251E-6</v>
      </c>
      <c r="BQ239" s="10">
        <f>3/24000000*OO[[#This Row],[125 (04JUL1985 12:00:00)-Water Temperature (C)]]*OO[[#This Row],[67]]</f>
        <v>1.1897766757717499E-6</v>
      </c>
      <c r="BR239" s="10">
        <f>3/24000000*OO[[#This Row],[126 (04JUL1985 15:00:00)-Water Temperature (C)]]*OO[[#This Row],[68]]</f>
        <v>1.1110032449313749E-6</v>
      </c>
      <c r="BS239" s="10">
        <f>3/24000000*OO[[#This Row],[127 (04JUL1985 18:00:00)-Water Temperature (C)]]*OO[[#This Row],[69]]</f>
        <v>1.0506426378264999E-6</v>
      </c>
      <c r="BT239" s="10">
        <f>3/24000000*OO[[#This Row],[128 (04JUL1985 21:00:00)-Water Temperature (C)]]*OO[[#This Row],[70]]</f>
        <v>1.0029932204192501E-6</v>
      </c>
      <c r="BU239" s="10">
        <f>3/24000000*OO[[#This Row],[129 (05JUL1985 00:00:00)-Water Temperature (C)]]*OO[[#This Row],[71]]</f>
        <v>9.6353353057600003E-7</v>
      </c>
      <c r="BV239" s="10">
        <f>3/24000000*OO[[#This Row],[130 (05JUL1985 03:00:00)-Water Temperature (C)]]*OO[[#This Row],[72]]</f>
        <v>9.4252196526474992E-7</v>
      </c>
      <c r="BW239" s="10">
        <f>3/24000000*OO[[#This Row],[131 (05JUL1985 06:00:00)-Water Temperature (C)]]*OO[[#This Row],[73]]</f>
        <v>9.1063874267500008E-7</v>
      </c>
      <c r="BX239" s="10">
        <f>3/24000000*OO[[#This Row],[132 (05JUL1985 09:00:00)-Water Temperature (C)]]*OO[[#This Row],[74]]</f>
        <v>8.6997154638899993E-7</v>
      </c>
      <c r="BY239" s="10">
        <f>3/24000000*OO[[#This Row],[133 (05JUL1985 12:00:00)-Water Temperature (C)]]*OO[[#This Row],[75]]</f>
        <v>8.2748942280899987E-7</v>
      </c>
      <c r="BZ239" s="10">
        <f>3/24000000*OO[[#This Row],[134 (05JUL1985 15:00:00)-Water Temperature (C)]]*OO[[#This Row],[76]]</f>
        <v>7.8141774654599992E-7</v>
      </c>
      <c r="CA239" s="10">
        <f>3/24000000*OO[[#This Row],[135 (05JUL1985 18:00:00)-Water Temperature (C)]]*OO[[#This Row],[77]]</f>
        <v>7.3601731895999999E-7</v>
      </c>
      <c r="CB239" s="10">
        <f>3/24000000*OO[[#This Row],[136 (05JUL1985 21:00:00)-Water Temperature (C)]]*OO[[#This Row],[78]]</f>
        <v>6.9738380421299998E-7</v>
      </c>
      <c r="CC239" s="10">
        <f>3/24000000*OO[[#This Row],[137 (06JUL1985 00:00:00)-Water Temperature (C)]]*OO[[#This Row],[79]]</f>
        <v>6.678423434549999E-7</v>
      </c>
      <c r="CD239" s="10">
        <f>3/24000000*OO[[#This Row],[138 (06JUL1985 03:00:00)-Water Temperature (C)]]*OO[[#This Row],[80]]</f>
        <v>6.5744624305049998E-7</v>
      </c>
      <c r="CE239" s="10">
        <f>3/24000000*OO[[#This Row],[139 (06JUL1985 06:00:00)-Water Temperature (C)]]*OO[[#This Row],[81]]</f>
        <v>6.4368879124799989E-7</v>
      </c>
      <c r="CF239" s="10">
        <f>3/24000000*OO[[#This Row],[140 (06JUL1985 09:00:00)-Water Temperature (C)]]*OO[[#This Row],[82]]</f>
        <v>6.2418193994049998E-7</v>
      </c>
      <c r="CG239" s="10">
        <f>3/24000000*OO[[#This Row],[141 (06JUL1985 12:00:00)-Water Temperature (C)]]*OO[[#This Row],[83]]</f>
        <v>6.0631408457812495E-7</v>
      </c>
      <c r="CH239" s="10">
        <f>3/24000000*OO[[#This Row],[142 (06JUL1985 15:00:00)-Water Temperature (C)]]*OO[[#This Row],[84]]</f>
        <v>5.8176526089999999E-7</v>
      </c>
      <c r="CI239" s="10">
        <f>3/24000000*OO[[#This Row],[143 (06JUL1985 18:00:00)-Water Temperature (C)]]*OO[[#This Row],[85]]</f>
        <v>5.4936160995712495E-7</v>
      </c>
      <c r="CJ239" s="10">
        <f>3/24000000*OO[[#This Row],[144 (06JUL1985 21:00:00)-Water Temperature (C)]]*OO[[#This Row],[86]]</f>
        <v>5.1952943243500002E-7</v>
      </c>
      <c r="CK239" s="10">
        <f>3/24000000*OO[[#This Row],[145 (07JUL1985 00:00:00)-Water Temperature (C)]]*OO[[#This Row],[87]]</f>
        <v>4.9950767877275001E-7</v>
      </c>
      <c r="CL239" s="10">
        <f>3/24000000*OO[[#This Row],[146 (07JUL1985 03:00:00)-Water Temperature (C)]]*OO[[#This Row],[88]]</f>
        <v>4.9488430876499998E-7</v>
      </c>
      <c r="CM239" s="10">
        <f>3/24000000*OO[[#This Row],[147 (07JUL1985 06:00:00)-Water Temperature (C)]]*OO[[#This Row],[89]]</f>
        <v>4.9098457604299994E-7</v>
      </c>
      <c r="CN239" s="10">
        <f>3/24000000*OO[[#This Row],[148 (07JUL1985 09:00:00)-Water Temperature (C)]]*OO[[#This Row],[90]]</f>
        <v>4.8175461549599994E-7</v>
      </c>
      <c r="CO239" s="10">
        <f>3/24000000*OO[[#This Row],[149 (07JUL1985 12:00:00)-Water Temperature (C)]]*OO[[#This Row],[91]]</f>
        <v>4.6954129673149998E-7</v>
      </c>
      <c r="CP239" s="10">
        <f>3/24000000*OO[[#This Row],[150 (07JUL1985 15:00:00)-Water Temperature (C)]]*OO[[#This Row],[92]]</f>
        <v>4.5126309255499999E-7</v>
      </c>
      <c r="CQ239" s="10">
        <f>3/24000000*OO[[#This Row],[151 (07JUL1985 18:00:00)-Water Temperature (C)]]*OO[[#This Row],[93]]</f>
        <v>4.3114750988399991E-7</v>
      </c>
      <c r="CR239" s="10">
        <f>3/24000000*OO[[#This Row],[152 (07JUL1985 21:00:00)-Water Temperature (C)]]*OO[[#This Row],[94]]</f>
        <v>4.1408344792962504E-7</v>
      </c>
      <c r="CS239" s="10">
        <f>3/24000000*OO[[#This Row],[153 (08JUL1985 00:00:00)-Water Temperature (C)]]*OO[[#This Row],[95]]</f>
        <v>4.0033042031374998E-7</v>
      </c>
      <c r="CT239" s="10">
        <f>3/24000000*OO[[#This Row],[154 (08JUL1985 03:00:00)-Water Temperature (C)]]*OO[[#This Row],[96]]</f>
        <v>3.9038515985424999E-7</v>
      </c>
      <c r="CU239" s="10">
        <f>3/24000000*OO[[#This Row],[155 (08JUL1985 06:00:00)-Water Temperature (C)]]*OO[[#This Row],[97]]</f>
        <v>3.8271971634287492E-7</v>
      </c>
      <c r="CV239" s="10">
        <f>3/24000000*OO[[#This Row],[156 (08JUL1985 09:00:00)-Water Temperature (C)]]*OO[[#This Row],[98]]</f>
        <v>3.6920250676349997E-7</v>
      </c>
      <c r="CW239" s="10">
        <f>3/24000000*OO[[#This Row],[157 (08JUL1985 12:00:00)-Water Temperature (C)]]*OO[[#This Row],[99]]</f>
        <v>3.5318450986200001E-7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0</v>
      </c>
      <c r="M240" s="10">
        <f>3/24*OO[[#This Row],[69 (27JUN1985 12:00:00)-Water Temperature (C)]]*OO[[#This Row],[11]]/SUM(OO[11])</f>
        <v>6.5663039259742046E-33</v>
      </c>
      <c r="N240" s="10">
        <f>3/24*OO[[#This Row],[70 (27JUN1985 15:00:00)-Water Temperature (C)]]*OO[[#This Row],[12]]/SUM(OO[12])</f>
        <v>1.1794421775485337E-20</v>
      </c>
      <c r="O240" s="10">
        <f>3/24*OO[[#This Row],[71 (27JUN1985 18:00:00)-Water Temperature (C)]]*OO[[#This Row],[13]]/SUM(OO[13])</f>
        <v>3.1362922301052441E-13</v>
      </c>
      <c r="P240" s="10">
        <f>3/24*OO[[#This Row],[72 (27JUN1985 21:00:00)-Water Temperature (C)]]*OO[[#This Row],[14]]/SUM(OO[14])</f>
        <v>5.207359224154742E-9</v>
      </c>
      <c r="Q240" s="10">
        <f>3/24*OO[[#This Row],[73 (28JUN1985 00:00:00)-Water Temperature (C)]]*OO[[#This Row],[15]]/SUM(OO[15])</f>
        <v>2.1370453258144391E-6</v>
      </c>
      <c r="R240" s="10">
        <f>3/24*OO[[#This Row],[74 (28JUN1985 03:00:00)-Water Temperature (C)]]*OO[[#This Row],[16]]/SUM(OO[16])</f>
        <v>1.4358409941410378E-4</v>
      </c>
      <c r="S240" s="10">
        <f>3/24*OO[[#This Row],[75 (28JUN1985 06:00:00)-Water Temperature (C)]]*OO[[#This Row],[17]]/SUM(OO[17])</f>
        <v>2.6701504679103745E-3</v>
      </c>
      <c r="T240" s="10">
        <f>3/24*OO[[#This Row],[76 (28JUN1985 09:00:00)-Water Temperature (C)]]*OO[[#This Row],[18]]/SUM(OO[18])</f>
        <v>1.8250404909668134E-2</v>
      </c>
      <c r="U240" s="10">
        <f>3/24*OO[[#This Row],[77 (28JUN1985 12:00:00)-Water Temperature (C)]]*OO[[#This Row],[19]]/SUM(OO[19])</f>
        <v>5.51307829375235E-2</v>
      </c>
      <c r="V240" s="10">
        <f>3/24000000*OO[[#This Row],[78 (28JUN1985 15:00:00)-Water Temperature (C)]]*OO[[#This Row],[20]]</f>
        <v>8.3607146378399999E-2</v>
      </c>
      <c r="W240" s="10">
        <f>3/24000000*OO[[#This Row],[79 (28JUN1985 18:00:00)-Water Temperature (C)]]*OO[[#This Row],[21]]</f>
        <v>7.2152059490000003E-2</v>
      </c>
      <c r="X240" s="10">
        <f>3/24000000*OO[[#This Row],[80 (28JUN1985 21:00:00)-Water Temperature (C)]]*OO[[#This Row],[22]]</f>
        <v>3.9022107345037499E-2</v>
      </c>
      <c r="Y240" s="10">
        <f>3/24000000*OO[[#This Row],[81 (29JUN1985 00:00:00)-Water Temperature (C)]]*OO[[#This Row],[23]]</f>
        <v>1.431493024768625E-2</v>
      </c>
      <c r="Z240" s="10">
        <f>3/24000000*OO[[#This Row],[82 (29JUN1985 03:00:00)-Water Temperature (C)]]*OO[[#This Row],[24]]</f>
        <v>3.8964310991475002E-3</v>
      </c>
      <c r="AA240" s="10">
        <f>3/24000000*OO[[#This Row],[83 (29JUN1985 06:00:00)-Water Temperature (C)]]*OO[[#This Row],[25]]</f>
        <v>8.6507546106974996E-4</v>
      </c>
      <c r="AB240" s="10">
        <f>3/24000000*OO[[#This Row],[84 (29JUN1985 09:00:00)-Water Temperature (C)]]*OO[[#This Row],[26]]</f>
        <v>1.9956844219874999E-4</v>
      </c>
      <c r="AC240" s="10">
        <f>3/24000000*OO[[#This Row],[85 (29JUN1985 12:00:00)-Water Temperature (C)]]*OO[[#This Row],[27]]</f>
        <v>8.5922187752712488E-5</v>
      </c>
      <c r="AD240" s="10">
        <f>3/24000000*OO[[#This Row],[86 (29JUN1985 15:00:00)-Water Temperature (C)]]*OO[[#This Row],[28]]</f>
        <v>7.1909740960999987E-5</v>
      </c>
      <c r="AE240" s="10">
        <f>3/24000000*OO[[#This Row],[88 (29JUN1985 21:00:00)-Water Temperature (C)]]*OO[[#This Row],[30]]</f>
        <v>7.0360912040624986E-5</v>
      </c>
      <c r="AF240" s="10">
        <f>3/24000000*OO[[#This Row],[88 (29JUN1985 21:00:00)-Water Temperature (C)]]*OO[[#This Row],[30]]</f>
        <v>7.0360912040624986E-5</v>
      </c>
      <c r="AG240" s="10">
        <f>3/24000000*OO[[#This Row],[89 (30JUN1985 00:00:00)-Water Temperature (C)]]*OO[[#This Row],[31]]</f>
        <v>6.6561982605337498E-5</v>
      </c>
      <c r="AH240" s="10">
        <f>3/24000000*OO[[#This Row],[90 (30JUN1985 03:00:00)-Water Temperature (C)]]*OO[[#This Row],[32]]</f>
        <v>6.1873744576599997E-5</v>
      </c>
      <c r="AI240" s="10">
        <f>3/24000000*OO[[#This Row],[91 (30JUN1985 06:00:00)-Water Temperature (C)]]*OO[[#This Row],[33]]</f>
        <v>5.6935199002299993E-5</v>
      </c>
      <c r="AJ240" s="10">
        <f>3/24000000*OO[[#This Row],[92 (30JUN1985 09:00:00)-Water Temperature (C)]]*OO[[#This Row],[34]]</f>
        <v>5.2125889383499993E-5</v>
      </c>
      <c r="AK240" s="10">
        <f>3/24000000*OO[[#This Row],[93 (30JUN1985 12:00:00)-Water Temperature (C)]]*OO[[#This Row],[35]]</f>
        <v>4.7480299424149997E-5</v>
      </c>
      <c r="AL240" s="10">
        <f>3/24000000*OO[[#This Row],[94 (30JUN1985 15:00:00)-Water Temperature (C)]]*OO[[#This Row],[36]]</f>
        <v>4.2758568029212493E-5</v>
      </c>
      <c r="AM240" s="10">
        <f>3/24000000*OO[[#This Row],[95 (30JUN1985 18:00:00)-Water Temperature (C)]]*OO[[#This Row],[37]]</f>
        <v>3.8298433819099999E-5</v>
      </c>
      <c r="AN240" s="10">
        <f>3/24000000*OO[[#This Row],[96 (30JUN1985 21:00:00)-Water Temperature (C)]]*OO[[#This Row],[38]]</f>
        <v>3.4439818513949998E-5</v>
      </c>
      <c r="AO240" s="10">
        <f>3/24000000*OO[[#This Row],[97 (01JUL1985 00:00:00)-Water Temperature (C)]]*OO[[#This Row],[39]]</f>
        <v>3.1193573467100003E-5</v>
      </c>
      <c r="AP240" s="10">
        <f>3/24000000*OO[[#This Row],[98 (01JUL1985 03:00:00)-Water Temperature (C)]]*OO[[#This Row],[40]]</f>
        <v>2.8883157501669999E-5</v>
      </c>
      <c r="AQ240" s="10">
        <f>3/24000000*OO[[#This Row],[99 (01JUL1985 06:00:00)-Water Temperature (C)]]*OO[[#This Row],[41]]</f>
        <v>2.6485482800406247E-5</v>
      </c>
      <c r="AR240" s="10">
        <f>3/24000000*OO[[#This Row],[100 (01JUL1985 09:00:00)-Water Temperature (C)]]*OO[[#This Row],[42]]</f>
        <v>2.3955428307610004E-5</v>
      </c>
      <c r="AS240" s="10">
        <f>3/24000000*OO[[#This Row],[101 (01JUL1985 12:00:00)-Water Temperature (C)]]*OO[[#This Row],[43]]</f>
        <v>2.1457858370681247E-5</v>
      </c>
      <c r="AT240" s="10">
        <f>3/24000000*OO[[#This Row],[102 (01JUL1985 15:00:00)-Water Temperature (C)]]*OO[[#This Row],[44]]</f>
        <v>1.91374221965375E-5</v>
      </c>
      <c r="AU240" s="10">
        <f>3/24000000*OO[[#This Row],[103 (01JUL1985 18:00:00)-Water Temperature (C)]]*OO[[#This Row],[45]]</f>
        <v>1.7084200770168751E-5</v>
      </c>
      <c r="AV240" s="10">
        <f>3/24000000*OO[[#This Row],[104 (01JUL1985 21:00:00)-Water Temperature (C)]]*OO[[#This Row],[46]]</f>
        <v>1.5368225370194999E-5</v>
      </c>
      <c r="AW240" s="10">
        <f>3/24000000*OO[[#This Row],[105 (02JUL1985 00:00:00)-Water Temperature (C)]]*OO[[#This Row],[47]]</f>
        <v>1.3992110811922498E-5</v>
      </c>
      <c r="AX240" s="10">
        <f>3/24000000*OO[[#This Row],[106 (02JUL1985 03:00:00)-Water Temperature (C)]]*OO[[#This Row],[48]]</f>
        <v>1.3077646194824999E-5</v>
      </c>
      <c r="AY240" s="10">
        <f>3/24000000*OO[[#This Row],[107 (02JUL1985 06:00:00)-Water Temperature (C)]]*OO[[#This Row],[49]]</f>
        <v>1.21171517595225E-5</v>
      </c>
      <c r="AZ240" s="10">
        <f>3/24000000*OO[[#This Row],[108 (02JUL1985 09:00:00)-Water Temperature (C)]]*OO[[#This Row],[50]]</f>
        <v>1.1046571427039998E-5</v>
      </c>
      <c r="BA240" s="10">
        <f>3/24000000*OO[[#This Row],[109 (02JUL1985 12:00:00)-Water Temperature (C)]]*OO[[#This Row],[51]]</f>
        <v>9.9439838497799989E-6</v>
      </c>
      <c r="BB240" s="10">
        <f>3/24000000*OO[[#This Row],[110 (02JUL1985 15:00:00)-Water Temperature (C)]]*OO[[#This Row],[52]]</f>
        <v>8.7878222522812494E-6</v>
      </c>
      <c r="BC240" s="10">
        <f>3/24000000*OO[[#This Row],[111 (02JUL1985 18:00:00)-Water Temperature (C)]]*OO[[#This Row],[53]]</f>
        <v>7.6520103917125003E-6</v>
      </c>
      <c r="BD240" s="10">
        <f>3/24000000*OO[[#This Row],[112 (02JUL1985 21:00:00)-Water Temperature (C)]]*OO[[#This Row],[54]]</f>
        <v>6.6303221290799997E-6</v>
      </c>
      <c r="BE240" s="10">
        <f>3/24000000*OO[[#This Row],[113 (03JUL1985 00:00:00)-Water Temperature (C)]]*OO[[#This Row],[55]]</f>
        <v>5.67583565296875E-6</v>
      </c>
      <c r="BF240" s="10">
        <f>3/24000000*OO[[#This Row],[114 (03JUL1985 03:00:00)-Water Temperature (C)]]*OO[[#This Row],[56]]</f>
        <v>4.8089912224924994E-6</v>
      </c>
      <c r="BG240" s="10">
        <f>3/24000000*OO[[#This Row],[115 (03JUL1985 06:00:00)-Water Temperature (C)]]*OO[[#This Row],[57]]</f>
        <v>3.93877707675E-6</v>
      </c>
      <c r="BH240" s="10">
        <f>3/24000000*OO[[#This Row],[116 (03JUL1985 09:00:00)-Water Temperature (C)]]*OO[[#This Row],[58]]</f>
        <v>3.1126747178527499E-6</v>
      </c>
      <c r="BI240" s="10">
        <f>3/24000000*OO[[#This Row],[117 (03JUL1985 12:00:00)-Water Temperature (C)]]*OO[[#This Row],[59]]</f>
        <v>2.4323747320667496E-6</v>
      </c>
      <c r="BJ240" s="10">
        <f>3/24000000*OO[[#This Row],[118 (03JUL1985 15:00:00)-Water Temperature (C)]]*OO[[#This Row],[60]]</f>
        <v>1.9130119670729999E-6</v>
      </c>
      <c r="BK240" s="10">
        <f>3/24000000*OO[[#This Row],[119 (03JUL1985 18:00:00)-Water Temperature (C)]]*OO[[#This Row],[61]]</f>
        <v>1.556686090638E-6</v>
      </c>
      <c r="BL240" s="10">
        <f>3/24000000*OO[[#This Row],[120 (03JUL1985 21:00:00)-Water Temperature (C)]]*OO[[#This Row],[62]]</f>
        <v>1.3328362695059998E-6</v>
      </c>
      <c r="BM240" s="10">
        <f>3/24000000*OO[[#This Row],[121 (04JUL1985 00:00:00)-Water Temperature (C)]]*OO[[#This Row],[63]]</f>
        <v>1.1946619619482502E-6</v>
      </c>
      <c r="BN240" s="10">
        <f>3/24000000*OO[[#This Row],[122 (04JUL1985 03:00:00)-Water Temperature (C)]]*OO[[#This Row],[64]]</f>
        <v>1.1176505187795E-6</v>
      </c>
      <c r="BO240" s="10">
        <f>3/24000000*OO[[#This Row],[123 (04JUL1985 06:00:00)-Water Temperature (C)]]*OO[[#This Row],[65]]</f>
        <v>1.051065478189125E-6</v>
      </c>
      <c r="BP240" s="10">
        <f>3/24000000*OO[[#This Row],[124 (04JUL1985 09:00:00)-Water Temperature (C)]]*OO[[#This Row],[66]]</f>
        <v>9.8961511842187494E-7</v>
      </c>
      <c r="BQ240" s="10">
        <f>3/24000000*OO[[#This Row],[125 (04JUL1985 12:00:00)-Water Temperature (C)]]*OO[[#This Row],[67]]</f>
        <v>9.2274334875449988E-7</v>
      </c>
      <c r="BR240" s="10">
        <f>3/24000000*OO[[#This Row],[126 (04JUL1985 15:00:00)-Water Temperature (C)]]*OO[[#This Row],[68]]</f>
        <v>8.6131984924424991E-7</v>
      </c>
      <c r="BS240" s="10">
        <f>3/24000000*OO[[#This Row],[127 (04JUL1985 18:00:00)-Water Temperature (C)]]*OO[[#This Row],[69]]</f>
        <v>8.1358072428462487E-7</v>
      </c>
      <c r="BT240" s="10">
        <f>3/24000000*OO[[#This Row],[128 (04JUL1985 21:00:00)-Water Temperature (C)]]*OO[[#This Row],[70]]</f>
        <v>7.7587884897599995E-7</v>
      </c>
      <c r="BU240" s="10">
        <f>3/24000000*OO[[#This Row],[129 (05JUL1985 00:00:00)-Water Temperature (C)]]*OO[[#This Row],[71]]</f>
        <v>7.4487924774999998E-7</v>
      </c>
      <c r="BV240" s="10">
        <f>3/24000000*OO[[#This Row],[130 (05JUL1985 03:00:00)-Water Temperature (C)]]*OO[[#This Row],[72]]</f>
        <v>7.2889187389249996E-7</v>
      </c>
      <c r="BW240" s="10">
        <f>3/24000000*OO[[#This Row],[131 (05JUL1985 06:00:00)-Water Temperature (C)]]*OO[[#This Row],[73]]</f>
        <v>7.0448573680537494E-7</v>
      </c>
      <c r="BX240" s="10">
        <f>3/24000000*OO[[#This Row],[132 (05JUL1985 09:00:00)-Water Temperature (C)]]*OO[[#This Row],[74]]</f>
        <v>6.7372525801424999E-7</v>
      </c>
      <c r="BY240" s="10">
        <f>3/24000000*OO[[#This Row],[133 (05JUL1985 12:00:00)-Water Temperature (C)]]*OO[[#This Row],[75]]</f>
        <v>6.40957431471875E-7</v>
      </c>
      <c r="BZ240" s="10">
        <f>3/24000000*OO[[#This Row],[134 (05JUL1985 15:00:00)-Water Temperature (C)]]*OO[[#This Row],[76]]</f>
        <v>6.0483332780887496E-7</v>
      </c>
      <c r="CA240" s="10">
        <f>3/24000000*OO[[#This Row],[135 (05JUL1985 18:00:00)-Water Temperature (C)]]*OO[[#This Row],[77]]</f>
        <v>5.6941133490112493E-7</v>
      </c>
      <c r="CB240" s="10">
        <f>3/24000000*OO[[#This Row],[136 (05JUL1985 21:00:00)-Water Temperature (C)]]*OO[[#This Row],[78]]</f>
        <v>5.3914965932799994E-7</v>
      </c>
      <c r="CC240" s="10">
        <f>3/24000000*OO[[#This Row],[137 (06JUL1985 00:00:00)-Water Temperature (C)]]*OO[[#This Row],[79]]</f>
        <v>5.1628423283500001E-7</v>
      </c>
      <c r="CD240" s="10">
        <f>3/24000000*OO[[#This Row],[138 (06JUL1985 03:00:00)-Water Temperature (C)]]*OO[[#This Row],[80]]</f>
        <v>5.0829986802725002E-7</v>
      </c>
      <c r="CE240" s="10">
        <f>3/24000000*OO[[#This Row],[139 (06JUL1985 06:00:00)-Water Temperature (C)]]*OO[[#This Row],[81]]</f>
        <v>4.9776746672024996E-7</v>
      </c>
      <c r="CF240" s="10">
        <f>3/24000000*OO[[#This Row],[140 (06JUL1985 09:00:00)-Water Temperature (C)]]*OO[[#This Row],[82]]</f>
        <v>4.8313716864012495E-7</v>
      </c>
      <c r="CG240" s="10">
        <f>3/24000000*OO[[#This Row],[141 (06JUL1985 12:00:00)-Water Temperature (C)]]*OO[[#This Row],[83]]</f>
        <v>4.6947923582000002E-7</v>
      </c>
      <c r="CH240" s="10">
        <f>3/24000000*OO[[#This Row],[142 (06JUL1985 15:00:00)-Water Temperature (C)]]*OO[[#This Row],[84]]</f>
        <v>4.5014152767500004E-7</v>
      </c>
      <c r="CI240" s="10">
        <f>3/24000000*OO[[#This Row],[143 (06JUL1985 18:00:00)-Water Temperature (C)]]*OO[[#This Row],[85]]</f>
        <v>4.2502787280600002E-7</v>
      </c>
      <c r="CJ240" s="10">
        <f>3/24000000*OO[[#This Row],[144 (06JUL1985 21:00:00)-Water Temperature (C)]]*OO[[#This Row],[86]]</f>
        <v>4.0167641169749996E-7</v>
      </c>
      <c r="CK240" s="10">
        <f>3/24000000*OO[[#This Row],[145 (07JUL1985 00:00:00)-Water Temperature (C)]]*OO[[#This Row],[87]]</f>
        <v>3.85971910596875E-7</v>
      </c>
      <c r="CL240" s="10">
        <f>3/24000000*OO[[#This Row],[146 (07JUL1985 03:00:00)-Water Temperature (C)]]*OO[[#This Row],[88]]</f>
        <v>3.8216262393675E-7</v>
      </c>
      <c r="CM240" s="10">
        <f>3/24000000*OO[[#This Row],[147 (07JUL1985 06:00:00)-Water Temperature (C)]]*OO[[#This Row],[89]]</f>
        <v>3.7919294837999999E-7</v>
      </c>
      <c r="CN240" s="10">
        <f>3/24000000*OO[[#This Row],[148 (07JUL1985 09:00:00)-Water Temperature (C)]]*OO[[#This Row],[90]]</f>
        <v>3.7218199227299995E-7</v>
      </c>
      <c r="CO240" s="10">
        <f>3/24000000*OO[[#This Row],[149 (07JUL1985 12:00:00)-Water Temperature (C)]]*OO[[#This Row],[91]]</f>
        <v>3.6275621043374997E-7</v>
      </c>
      <c r="CP240" s="10">
        <f>3/24000000*OO[[#This Row],[150 (07JUL1985 15:00:00)-Water Temperature (C)]]*OO[[#This Row],[92]]</f>
        <v>3.4848928253024999E-7</v>
      </c>
      <c r="CQ240" s="10">
        <f>3/24000000*OO[[#This Row],[151 (07JUL1985 18:00:00)-Water Temperature (C)]]*OO[[#This Row],[93]]</f>
        <v>3.3285960298386245E-7</v>
      </c>
      <c r="CR240" s="10">
        <f>3/24000000*OO[[#This Row],[152 (07JUL1985 21:00:00)-Water Temperature (C)]]*OO[[#This Row],[94]]</f>
        <v>3.1944480169049999E-7</v>
      </c>
      <c r="CS240" s="10">
        <f>3/24000000*OO[[#This Row],[153 (08JUL1985 00:00:00)-Water Temperature (C)]]*OO[[#This Row],[95]]</f>
        <v>3.0866498788919999E-7</v>
      </c>
      <c r="CT240" s="10">
        <f>3/24000000*OO[[#This Row],[154 (08JUL1985 03:00:00)-Water Temperature (C)]]*OO[[#This Row],[96]]</f>
        <v>3.01086848352125E-7</v>
      </c>
      <c r="CU240" s="10">
        <f>3/24000000*OO[[#This Row],[155 (08JUL1985 06:00:00)-Water Temperature (C)]]*OO[[#This Row],[97]]</f>
        <v>2.9533890101072501E-7</v>
      </c>
      <c r="CV240" s="10">
        <f>3/24000000*OO[[#This Row],[156 (08JUL1985 09:00:00)-Water Temperature (C)]]*OO[[#This Row],[98]]</f>
        <v>2.8523133824602501E-7</v>
      </c>
      <c r="CW240" s="10">
        <f>3/24000000*OO[[#This Row],[157 (08JUL1985 12:00:00)-Water Temperature (C)]]*OO[[#This Row],[99]]</f>
        <v>2.7288135880949996E-7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0</v>
      </c>
      <c r="M241" s="10">
        <f>3/24*OO[[#This Row],[69 (27JUN1985 12:00:00)-Water Temperature (C)]]*OO[[#This Row],[11]]/SUM(OO[11])</f>
        <v>7.9052586826638818E-34</v>
      </c>
      <c r="N241" s="10">
        <f>3/24*OO[[#This Row],[70 (27JUN1985 15:00:00)-Water Temperature (C)]]*OO[[#This Row],[12]]/SUM(OO[12])</f>
        <v>1.6146897325285465E-21</v>
      </c>
      <c r="O241" s="10">
        <f>3/24*OO[[#This Row],[71 (27JUN1985 18:00:00)-Water Temperature (C)]]*OO[[#This Row],[13]]/SUM(OO[13])</f>
        <v>9.2546716092771676E-14</v>
      </c>
      <c r="P241" s="10">
        <f>3/24*OO[[#This Row],[72 (27JUN1985 21:00:00)-Water Temperature (C)]]*OO[[#This Row],[14]]/SUM(OO[14])</f>
        <v>2.3936051421911851E-9</v>
      </c>
      <c r="Q241" s="10">
        <f>3/24*OO[[#This Row],[73 (28JUN1985 00:00:00)-Water Temperature (C)]]*OO[[#This Row],[15]]/SUM(OO[15])</f>
        <v>1.1457186702558932E-6</v>
      </c>
      <c r="R241" s="10">
        <f>3/24*OO[[#This Row],[74 (28JUN1985 03:00:00)-Water Temperature (C)]]*OO[[#This Row],[16]]/SUM(OO[16])</f>
        <v>8.554218631418816E-5</v>
      </c>
      <c r="S241" s="10">
        <f>3/24*OO[[#This Row],[75 (28JUN1985 06:00:00)-Water Temperature (C)]]*OO[[#This Row],[17]]/SUM(OO[17])</f>
        <v>1.7299721755675767E-3</v>
      </c>
      <c r="T241" s="10">
        <f>3/24*OO[[#This Row],[76 (28JUN1985 09:00:00)-Water Temperature (C)]]*OO[[#This Row],[18]]/SUM(OO[18])</f>
        <v>1.2675081718088788E-2</v>
      </c>
      <c r="U241" s="10">
        <f>3/24*OO[[#This Row],[77 (28JUN1985 12:00:00)-Water Temperature (C)]]*OO[[#This Row],[19]]/SUM(OO[19])</f>
        <v>4.064620377083733E-2</v>
      </c>
      <c r="V241" s="10">
        <f>3/24000000*OO[[#This Row],[78 (28JUN1985 15:00:00)-Water Temperature (C)]]*OO[[#This Row],[20]]</f>
        <v>6.4934968859062497E-2</v>
      </c>
      <c r="W241" s="10">
        <f>3/24000000*OO[[#This Row],[79 (28JUN1985 18:00:00)-Water Temperature (C)]]*OO[[#This Row],[21]]</f>
        <v>5.8653017210000005E-2</v>
      </c>
      <c r="X241" s="10">
        <f>3/24000000*OO[[#This Row],[80 (28JUN1985 21:00:00)-Water Temperature (C)]]*OO[[#This Row],[22]]</f>
        <v>3.3015561546000001E-2</v>
      </c>
      <c r="Y241" s="10">
        <f>3/24000000*OO[[#This Row],[81 (29JUN1985 00:00:00)-Water Temperature (C)]]*OO[[#This Row],[23]]</f>
        <v>1.253771779395E-2</v>
      </c>
      <c r="Z241" s="10">
        <f>3/24000000*OO[[#This Row],[82 (29JUN1985 03:00:00)-Water Temperature (C)]]*OO[[#This Row],[24]]</f>
        <v>3.5106649063124996E-3</v>
      </c>
      <c r="AA241" s="10">
        <f>3/24000000*OO[[#This Row],[83 (29JUN1985 06:00:00)-Water Temperature (C)]]*OO[[#This Row],[25]]</f>
        <v>7.9223216769849986E-4</v>
      </c>
      <c r="AB241" s="10">
        <f>3/24000000*OO[[#This Row],[84 (29JUN1985 09:00:00)-Water Temperature (C)]]*OO[[#This Row],[26]]</f>
        <v>1.7862145430790001E-4</v>
      </c>
      <c r="AC241" s="10">
        <f>3/24000000*OO[[#This Row],[85 (29JUN1985 12:00:00)-Water Temperature (C)]]*OO[[#This Row],[27]]</f>
        <v>7.1003700215299992E-5</v>
      </c>
      <c r="AD241" s="10">
        <f>3/24000000*OO[[#This Row],[86 (29JUN1985 15:00:00)-Water Temperature (C)]]*OO[[#This Row],[28]]</f>
        <v>5.7005101242600004E-5</v>
      </c>
      <c r="AE241" s="10">
        <f>3/24000000*OO[[#This Row],[88 (29JUN1985 21:00:00)-Water Temperature (C)]]*OO[[#This Row],[30]]</f>
        <v>5.5695405530800002E-5</v>
      </c>
      <c r="AF241" s="10">
        <f>3/24000000*OO[[#This Row],[88 (29JUN1985 21:00:00)-Water Temperature (C)]]*OO[[#This Row],[30]]</f>
        <v>5.5695405530800002E-5</v>
      </c>
      <c r="AG241" s="10">
        <f>3/24000000*OO[[#This Row],[89 (30JUN1985 00:00:00)-Water Temperature (C)]]*OO[[#This Row],[31]]</f>
        <v>5.2881775760174995E-5</v>
      </c>
      <c r="AH241" s="10">
        <f>3/24000000*OO[[#This Row],[90 (30JUN1985 03:00:00)-Water Temperature (C)]]*OO[[#This Row],[32]]</f>
        <v>4.928363270175001E-5</v>
      </c>
      <c r="AI241" s="10">
        <f>3/24000000*OO[[#This Row],[91 (30JUN1985 06:00:00)-Water Temperature (C)]]*OO[[#This Row],[33]]</f>
        <v>4.54320820798625E-5</v>
      </c>
      <c r="AJ241" s="10">
        <f>3/24000000*OO[[#This Row],[92 (30JUN1985 09:00:00)-Water Temperature (C)]]*OO[[#This Row],[34]]</f>
        <v>4.1613434362500005E-5</v>
      </c>
      <c r="AK241" s="10">
        <f>3/24000000*OO[[#This Row],[93 (30JUN1985 12:00:00)-Water Temperature (C)]]*OO[[#This Row],[35]]</f>
        <v>3.7878103711249995E-5</v>
      </c>
      <c r="AL241" s="10">
        <f>3/24000000*OO[[#This Row],[94 (30JUN1985 15:00:00)-Water Temperature (C)]]*OO[[#This Row],[36]]</f>
        <v>3.4063654589249994E-5</v>
      </c>
      <c r="AM241" s="10">
        <f>3/24000000*OO[[#This Row],[95 (30JUN1985 18:00:00)-Water Temperature (C)]]*OO[[#This Row],[37]]</f>
        <v>3.0446861876562496E-5</v>
      </c>
      <c r="AN241" s="10">
        <f>3/24000000*OO[[#This Row],[96 (30JUN1985 21:00:00)-Water Temperature (C)]]*OO[[#This Row],[38]]</f>
        <v>2.7325507981424994E-5</v>
      </c>
      <c r="AO241" s="10">
        <f>3/24000000*OO[[#This Row],[97 (01JUL1985 00:00:00)-Water Temperature (C)]]*OO[[#This Row],[39]]</f>
        <v>2.4723268216696249E-5</v>
      </c>
      <c r="AP241" s="10">
        <f>3/24000000*OO[[#This Row],[98 (01JUL1985 03:00:00)-Water Temperature (C)]]*OO[[#This Row],[40]]</f>
        <v>2.2867953843635E-5</v>
      </c>
      <c r="AQ241" s="10">
        <f>3/24000000*OO[[#This Row],[99 (01JUL1985 06:00:00)-Water Temperature (C)]]*OO[[#This Row],[41]]</f>
        <v>2.0936208696314998E-5</v>
      </c>
      <c r="AR241" s="10">
        <f>3/24000000*OO[[#This Row],[100 (01JUL1985 09:00:00)-Water Temperature (C)]]*OO[[#This Row],[42]]</f>
        <v>1.8907173131771246E-5</v>
      </c>
      <c r="AS241" s="10">
        <f>3/24000000*OO[[#This Row],[101 (01JUL1985 12:00:00)-Water Temperature (C)]]*OO[[#This Row],[43]]</f>
        <v>1.69015163401975E-5</v>
      </c>
      <c r="AT241" s="10">
        <f>3/24000000*OO[[#This Row],[102 (01JUL1985 15:00:00)-Water Temperature (C)]]*OO[[#This Row],[44]]</f>
        <v>1.502439488779625E-5</v>
      </c>
      <c r="AU241" s="10">
        <f>3/24000000*OO[[#This Row],[103 (01JUL1985 18:00:00)-Water Temperature (C)]]*OO[[#This Row],[45]]</f>
        <v>1.3365816186007501E-5</v>
      </c>
      <c r="AV241" s="10">
        <f>3/24000000*OO[[#This Row],[104 (01JUL1985 21:00:00)-Water Temperature (C)]]*OO[[#This Row],[46]]</f>
        <v>1.1984876332799999E-5</v>
      </c>
      <c r="AW241" s="10">
        <f>3/24000000*OO[[#This Row],[105 (02JUL1985 00:00:00)-Water Temperature (C)]]*OO[[#This Row],[47]]</f>
        <v>1.0893218033280001E-5</v>
      </c>
      <c r="AX241" s="10">
        <f>3/24000000*OO[[#This Row],[106 (02JUL1985 03:00:00)-Water Temperature (C)]]*OO[[#This Row],[48]]</f>
        <v>1.0172444154022499E-5</v>
      </c>
      <c r="AY241" s="10">
        <f>3/24000000*OO[[#This Row],[107 (02JUL1985 06:00:00)-Water Temperature (C)]]*OO[[#This Row],[49]]</f>
        <v>9.4183358291725003E-6</v>
      </c>
      <c r="AZ241" s="10">
        <f>3/24000000*OO[[#This Row],[108 (02JUL1985 09:00:00)-Water Temperature (C)]]*OO[[#This Row],[50]]</f>
        <v>8.5857459235599985E-6</v>
      </c>
      <c r="BA241" s="10">
        <f>3/24000000*OO[[#This Row],[109 (02JUL1985 12:00:00)-Water Temperature (C)]]*OO[[#This Row],[51]]</f>
        <v>7.7268889392599979E-6</v>
      </c>
      <c r="BB241" s="10">
        <f>3/24000000*OO[[#This Row],[110 (02JUL1985 15:00:00)-Water Temperature (C)]]*OO[[#This Row],[52]]</f>
        <v>6.8208450444850004E-6</v>
      </c>
      <c r="BC241" s="10">
        <f>3/24000000*OO[[#This Row],[111 (02JUL1985 18:00:00)-Water Temperature (C)]]*OO[[#This Row],[53]]</f>
        <v>5.9384143276999996E-6</v>
      </c>
      <c r="BD241" s="10">
        <f>3/24000000*OO[[#This Row],[112 (02JUL1985 21:00:00)-Water Temperature (C)]]*OO[[#This Row],[54]]</f>
        <v>5.1476685374999997E-6</v>
      </c>
      <c r="BE241" s="10">
        <f>3/24000000*OO[[#This Row],[113 (03JUL1985 00:00:00)-Water Temperature (C)]]*OO[[#This Row],[55]]</f>
        <v>4.4164312387262501E-6</v>
      </c>
      <c r="BF241" s="10">
        <f>3/24000000*OO[[#This Row],[114 (03JUL1985 03:00:00)-Water Temperature (C)]]*OO[[#This Row],[56]]</f>
        <v>3.7567510045999999E-6</v>
      </c>
      <c r="BG241" s="10">
        <f>3/24000000*OO[[#This Row],[115 (03JUL1985 06:00:00)-Water Temperature (C)]]*OO[[#This Row],[57]]</f>
        <v>3.0885182418724996E-6</v>
      </c>
      <c r="BH241" s="10">
        <f>3/24000000*OO[[#This Row],[116 (03JUL1985 09:00:00)-Water Temperature (C)]]*OO[[#This Row],[58]]</f>
        <v>2.4459938050020001E-6</v>
      </c>
      <c r="BI241" s="10">
        <f>3/24000000*OO[[#This Row],[117 (03JUL1985 12:00:00)-Water Temperature (C)]]*OO[[#This Row],[59]]</f>
        <v>1.9100170495395001E-6</v>
      </c>
      <c r="BJ241" s="10">
        <f>3/24000000*OO[[#This Row],[118 (03JUL1985 15:00:00)-Water Temperature (C)]]*OO[[#This Row],[60]]</f>
        <v>1.4958397891167499E-6</v>
      </c>
      <c r="BK241" s="10">
        <f>3/24000000*OO[[#This Row],[119 (03JUL1985 18:00:00)-Water Temperature (C)]]*OO[[#This Row],[61]]</f>
        <v>1.2110514134864999E-6</v>
      </c>
      <c r="BL241" s="10">
        <f>3/24000000*OO[[#This Row],[120 (03JUL1985 21:00:00)-Water Temperature (C)]]*OO[[#This Row],[62]]</f>
        <v>1.0316037019859999E-6</v>
      </c>
      <c r="BM241" s="10">
        <f>3/24000000*OO[[#This Row],[121 (04JUL1985 00:00:00)-Water Temperature (C)]]*OO[[#This Row],[63]]</f>
        <v>9.2140975468124996E-7</v>
      </c>
      <c r="BN241" s="10">
        <f>3/24000000*OO[[#This Row],[122 (04JUL1985 03:00:00)-Water Temperature (C)]]*OO[[#This Row],[64]]</f>
        <v>8.6077863695699994E-7</v>
      </c>
      <c r="BO241" s="10">
        <f>3/24000000*OO[[#This Row],[123 (04JUL1985 06:00:00)-Water Temperature (C)]]*OO[[#This Row],[65]]</f>
        <v>8.0874874402874997E-7</v>
      </c>
      <c r="BP241" s="10">
        <f>3/24000000*OO[[#This Row],[124 (04JUL1985 09:00:00)-Water Temperature (C)]]*OO[[#This Row],[66]]</f>
        <v>7.6177073996450001E-7</v>
      </c>
      <c r="BQ241" s="10">
        <f>3/24000000*OO[[#This Row],[125 (04JUL1985 12:00:00)-Water Temperature (C)]]*OO[[#This Row],[67]]</f>
        <v>7.1017637486499994E-7</v>
      </c>
      <c r="BR241" s="10">
        <f>3/24000000*OO[[#This Row],[126 (04JUL1985 15:00:00)-Water Temperature (C)]]*OO[[#This Row],[68]]</f>
        <v>6.6283767916349993E-7</v>
      </c>
      <c r="BS241" s="10">
        <f>3/24000000*OO[[#This Row],[127 (04JUL1985 18:00:00)-Water Temperature (C)]]*OO[[#This Row],[69]]</f>
        <v>6.2548488793374996E-7</v>
      </c>
      <c r="BT241" s="10">
        <f>3/24000000*OO[[#This Row],[128 (04JUL1985 21:00:00)-Water Temperature (C)]]*OO[[#This Row],[70]]</f>
        <v>5.9599397593574996E-7</v>
      </c>
      <c r="BU241" s="10">
        <f>3/24000000*OO[[#This Row],[129 (05JUL1985 00:00:00)-Water Temperature (C)]]*OO[[#This Row],[71]]</f>
        <v>5.71824574488E-7</v>
      </c>
      <c r="BV241" s="10">
        <f>3/24000000*OO[[#This Row],[130 (05JUL1985 03:00:00)-Water Temperature (C)]]*OO[[#This Row],[72]]</f>
        <v>5.5988895029987504E-7</v>
      </c>
      <c r="BW241" s="10">
        <f>3/24000000*OO[[#This Row],[131 (05JUL1985 06:00:00)-Water Temperature (C)]]*OO[[#This Row],[73]]</f>
        <v>5.4106770183375003E-7</v>
      </c>
      <c r="BX241" s="10">
        <f>3/24000000*OO[[#This Row],[132 (05JUL1985 09:00:00)-Water Temperature (C)]]*OO[[#This Row],[74]]</f>
        <v>5.1797801995312493E-7</v>
      </c>
      <c r="BY241" s="10">
        <f>3/24000000*OO[[#This Row],[133 (05JUL1985 12:00:00)-Water Temperature (C)]]*OO[[#This Row],[75]]</f>
        <v>4.9285439558399992E-7</v>
      </c>
      <c r="BZ241" s="10">
        <f>3/24000000*OO[[#This Row],[134 (05JUL1985 15:00:00)-Water Temperature (C)]]*OO[[#This Row],[76]]</f>
        <v>4.6472590248374996E-7</v>
      </c>
      <c r="CA241" s="10">
        <f>3/24000000*OO[[#This Row],[135 (05JUL1985 18:00:00)-Water Temperature (C)]]*OO[[#This Row],[77]]</f>
        <v>4.3732688366312503E-7</v>
      </c>
      <c r="CB241" s="10">
        <f>3/24000000*OO[[#This Row],[136 (05JUL1985 21:00:00)-Water Temperature (C)]]*OO[[#This Row],[78]]</f>
        <v>4.1384374096124996E-7</v>
      </c>
      <c r="CC241" s="10">
        <f>3/24000000*OO[[#This Row],[137 (06JUL1985 00:00:00)-Water Temperature (C)]]*OO[[#This Row],[79]]</f>
        <v>3.9634041590849994E-7</v>
      </c>
      <c r="CD241" s="10">
        <f>3/24000000*OO[[#This Row],[138 (06JUL1985 03:00:00)-Water Temperature (C)]]*OO[[#This Row],[80]]</f>
        <v>3.9036500639074997E-7</v>
      </c>
      <c r="CE241" s="10">
        <f>3/24000000*OO[[#This Row],[139 (06JUL1985 06:00:00)-Water Temperature (C)]]*OO[[#This Row],[81]]</f>
        <v>3.8223732894024999E-7</v>
      </c>
      <c r="CF241" s="10">
        <f>3/24000000*OO[[#This Row],[140 (06JUL1985 09:00:00)-Water Temperature (C)]]*OO[[#This Row],[82]]</f>
        <v>3.7134613143999999E-7</v>
      </c>
      <c r="CG241" s="10">
        <f>3/24000000*OO[[#This Row],[141 (06JUL1985 12:00:00)-Water Temperature (C)]]*OO[[#This Row],[83]]</f>
        <v>3.6099806737150001E-7</v>
      </c>
      <c r="CH241" s="10">
        <f>3/24000000*OO[[#This Row],[142 (06JUL1985 15:00:00)-Water Temperature (C)]]*OO[[#This Row],[84]]</f>
        <v>3.4578221945624998E-7</v>
      </c>
      <c r="CI241" s="10">
        <f>3/24000000*OO[[#This Row],[143 (06JUL1985 18:00:00)-Water Temperature (C)]]*OO[[#This Row],[85]]</f>
        <v>3.2644503333149995E-7</v>
      </c>
      <c r="CJ241" s="10">
        <f>3/24000000*OO[[#This Row],[144 (06JUL1985 21:00:00)-Water Temperature (C)]]*OO[[#This Row],[86]]</f>
        <v>3.0833813008949995E-7</v>
      </c>
      <c r="CK241" s="10">
        <f>3/24000000*OO[[#This Row],[145 (07JUL1985 00:00:00)-Water Temperature (C)]]*OO[[#This Row],[87]]</f>
        <v>2.9622498402509993E-7</v>
      </c>
      <c r="CL241" s="10">
        <f>3/24000000*OO[[#This Row],[146 (07JUL1985 03:00:00)-Water Temperature (C)]]*OO[[#This Row],[88]]</f>
        <v>2.9321382182504996E-7</v>
      </c>
      <c r="CM241" s="10">
        <f>3/24000000*OO[[#This Row],[147 (07JUL1985 06:00:00)-Water Temperature (C)]]*OO[[#This Row],[89]]</f>
        <v>2.9092774179944995E-7</v>
      </c>
      <c r="CN241" s="10">
        <f>3/24000000*OO[[#This Row],[148 (07JUL1985 09:00:00)-Water Temperature (C)]]*OO[[#This Row],[90]]</f>
        <v>2.8557909012476248E-7</v>
      </c>
      <c r="CO241" s="10">
        <f>3/24000000*OO[[#This Row],[149 (07JUL1985 12:00:00)-Water Temperature (C)]]*OO[[#This Row],[91]]</f>
        <v>2.7833913482519996E-7</v>
      </c>
      <c r="CP241" s="10">
        <f>3/24000000*OO[[#This Row],[150 (07JUL1985 15:00:00)-Water Temperature (C)]]*OO[[#This Row],[92]]</f>
        <v>2.6722740772394996E-7</v>
      </c>
      <c r="CQ241" s="10">
        <f>3/24000000*OO[[#This Row],[151 (07JUL1985 18:00:00)-Water Temperature (C)]]*OO[[#This Row],[93]]</f>
        <v>2.55189774679125E-7</v>
      </c>
      <c r="CR241" s="10">
        <f>3/24000000*OO[[#This Row],[152 (07JUL1985 21:00:00)-Water Temperature (C)]]*OO[[#This Row],[94]]</f>
        <v>2.447583628805625E-7</v>
      </c>
      <c r="CS241" s="10">
        <f>3/24000000*OO[[#This Row],[153 (08JUL1985 00:00:00)-Water Temperature (C)]]*OO[[#This Row],[95]]</f>
        <v>2.3638698659074999E-7</v>
      </c>
      <c r="CT241" s="10">
        <f>3/24000000*OO[[#This Row],[154 (08JUL1985 03:00:00)-Water Temperature (C)]]*OO[[#This Row],[96]]</f>
        <v>2.30664828864075E-7</v>
      </c>
      <c r="CU241" s="10">
        <f>3/24000000*OO[[#This Row],[155 (08JUL1985 06:00:00)-Water Temperature (C)]]*OO[[#This Row],[97]]</f>
        <v>2.2636611322143748E-7</v>
      </c>
      <c r="CV241" s="10">
        <f>3/24000000*OO[[#This Row],[156 (08JUL1985 09:00:00)-Water Temperature (C)]]*OO[[#This Row],[98]]</f>
        <v>2.188140185488125E-7</v>
      </c>
      <c r="CW241" s="10">
        <f>3/24000000*OO[[#This Row],[157 (08JUL1985 12:00:00)-Water Temperature (C)]]*OO[[#This Row],[99]]</f>
        <v>2.0933451479274999E-7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0</v>
      </c>
      <c r="M242" s="10">
        <f>3/24*OO[[#This Row],[69 (27JUN1985 12:00:00)-Water Temperature (C)]]*OO[[#This Row],[11]]/SUM(OO[11])</f>
        <v>1.5254961118738817E-34</v>
      </c>
      <c r="N242" s="10">
        <f>3/24*OO[[#This Row],[70 (27JUN1985 15:00:00)-Water Temperature (C)]]*OO[[#This Row],[12]]/SUM(OO[12])</f>
        <v>3.1242855822185667E-22</v>
      </c>
      <c r="O242" s="10">
        <f>3/24*OO[[#This Row],[71 (27JUN1985 18:00:00)-Water Temperature (C)]]*OO[[#This Row],[13]]/SUM(OO[13])</f>
        <v>3.5309944817446789E-14</v>
      </c>
      <c r="P242" s="10">
        <f>3/24*OO[[#This Row],[72 (27JUN1985 21:00:00)-Water Temperature (C)]]*OO[[#This Row],[14]]/SUM(OO[14])</f>
        <v>1.4310414413544134E-9</v>
      </c>
      <c r="Q242" s="10">
        <f>3/24*OO[[#This Row],[73 (28JUN1985 00:00:00)-Water Temperature (C)]]*OO[[#This Row],[15]]/SUM(OO[15])</f>
        <v>7.8900553389021568E-7</v>
      </c>
      <c r="R242" s="10">
        <f>3/24*OO[[#This Row],[74 (28JUN1985 03:00:00)-Water Temperature (C)]]*OO[[#This Row],[16]]/SUM(OO[16])</f>
        <v>6.4762136954215303E-5</v>
      </c>
      <c r="S242" s="10">
        <f>3/24*OO[[#This Row],[75 (28JUN1985 06:00:00)-Water Temperature (C)]]*OO[[#This Row],[17]]/SUM(OO[17])</f>
        <v>1.4106370171865531E-3</v>
      </c>
      <c r="T242" s="10">
        <f>3/24*OO[[#This Row],[76 (28JUN1985 09:00:00)-Water Temperature (C)]]*OO[[#This Row],[18]]/SUM(OO[18])</f>
        <v>1.0982823242800723E-2</v>
      </c>
      <c r="U242" s="10">
        <f>3/24*OO[[#This Row],[77 (28JUN1985 12:00:00)-Water Temperature (C)]]*OO[[#This Row],[19]]/SUM(OO[19])</f>
        <v>3.7085121454317055E-2</v>
      </c>
      <c r="V242" s="10">
        <f>3/24000000*OO[[#This Row],[78 (28JUN1985 15:00:00)-Water Temperature (C)]]*OO[[#This Row],[20]]</f>
        <v>6.1966606567999995E-2</v>
      </c>
      <c r="W242" s="10">
        <f>3/24000000*OO[[#This Row],[79 (28JUN1985 18:00:00)-Water Temperature (C)]]*OO[[#This Row],[21]]</f>
        <v>5.8203879596100003E-2</v>
      </c>
      <c r="X242" s="10">
        <f>3/24000000*OO[[#This Row],[80 (28JUN1985 21:00:00)-Water Temperature (C)]]*OO[[#This Row],[22]]</f>
        <v>3.3899780956124996E-2</v>
      </c>
      <c r="Y242" s="10">
        <f>3/24000000*OO[[#This Row],[81 (29JUN1985 00:00:00)-Water Temperature (C)]]*OO[[#This Row],[23]]</f>
        <v>1.3258785020144997E-2</v>
      </c>
      <c r="Z242" s="10">
        <f>3/24000000*OO[[#This Row],[82 (29JUN1985 03:00:00)-Water Temperature (C)]]*OO[[#This Row],[24]]</f>
        <v>3.8043829248875002E-3</v>
      </c>
      <c r="AA242" s="10">
        <f>3/24000000*OO[[#This Row],[83 (29JUN1985 06:00:00)-Water Temperature (C)]]*OO[[#This Row],[25]]</f>
        <v>8.7176536602449981E-4</v>
      </c>
      <c r="AB242" s="10">
        <f>3/24000000*OO[[#This Row],[84 (29JUN1985 09:00:00)-Water Temperature (C)]]*OO[[#This Row],[26]]</f>
        <v>1.93643762944625E-4</v>
      </c>
      <c r="AC242" s="10">
        <f>3/24000000*OO[[#This Row],[85 (29JUN1985 12:00:00)-Water Temperature (C)]]*OO[[#This Row],[27]]</f>
        <v>7.216182132787499E-5</v>
      </c>
      <c r="AD242" s="10">
        <f>3/24000000*OO[[#This Row],[86 (29JUN1985 15:00:00)-Water Temperature (C)]]*OO[[#This Row],[28]]</f>
        <v>5.5751711998500003E-5</v>
      </c>
      <c r="AE242" s="10">
        <f>3/24000000*OO[[#This Row],[88 (29JUN1985 21:00:00)-Water Temperature (C)]]*OO[[#This Row],[30]]</f>
        <v>5.4379757841975002E-5</v>
      </c>
      <c r="AF242" s="10">
        <f>3/24000000*OO[[#This Row],[88 (29JUN1985 21:00:00)-Water Temperature (C)]]*OO[[#This Row],[30]]</f>
        <v>5.4379757841975002E-5</v>
      </c>
      <c r="AG242" s="10">
        <f>3/24000000*OO[[#This Row],[89 (30JUN1985 00:00:00)-Water Temperature (C)]]*OO[[#This Row],[31]]</f>
        <v>5.18195800144E-5</v>
      </c>
      <c r="AH242" s="10">
        <f>3/24000000*OO[[#This Row],[90 (30JUN1985 03:00:00)-Water Temperature (C)]]*OO[[#This Row],[32]]</f>
        <v>4.8449491730750001E-5</v>
      </c>
      <c r="AI242" s="10">
        <f>3/24000000*OO[[#This Row],[91 (30JUN1985 06:00:00)-Water Temperature (C)]]*OO[[#This Row],[33]]</f>
        <v>4.4792837327024998E-5</v>
      </c>
      <c r="AJ242" s="10">
        <f>3/24000000*OO[[#This Row],[92 (30JUN1985 09:00:00)-Water Temperature (C)]]*OO[[#This Row],[34]]</f>
        <v>4.1103421062974996E-5</v>
      </c>
      <c r="AK242" s="10">
        <f>3/24000000*OO[[#This Row],[93 (30JUN1985 12:00:00)-Water Temperature (C)]]*OO[[#This Row],[35]]</f>
        <v>3.7451998652074993E-5</v>
      </c>
      <c r="AL242" s="10">
        <f>3/24000000*OO[[#This Row],[94 (30JUN1985 15:00:00)-Water Temperature (C)]]*OO[[#This Row],[36]]</f>
        <v>3.3707795865974998E-5</v>
      </c>
      <c r="AM242" s="10">
        <f>3/24000000*OO[[#This Row],[95 (30JUN1985 18:00:00)-Water Temperature (C)]]*OO[[#This Row],[37]]</f>
        <v>3.0153892912049998E-5</v>
      </c>
      <c r="AN242" s="10">
        <f>3/24000000*OO[[#This Row],[96 (30JUN1985 21:00:00)-Water Temperature (C)]]*OO[[#This Row],[38]]</f>
        <v>2.7090433050404997E-5</v>
      </c>
      <c r="AO242" s="10">
        <f>3/24000000*OO[[#This Row],[97 (01JUL1985 00:00:00)-Water Temperature (C)]]*OO[[#This Row],[39]]</f>
        <v>2.45482602434775E-5</v>
      </c>
      <c r="AP242" s="10">
        <f>3/24000000*OO[[#This Row],[98 (01JUL1985 03:00:00)-Water Temperature (C)]]*OO[[#This Row],[40]]</f>
        <v>2.2747927878483752E-5</v>
      </c>
      <c r="AQ242" s="10">
        <f>3/24000000*OO[[#This Row],[99 (01JUL1985 06:00:00)-Water Temperature (C)]]*OO[[#This Row],[41]]</f>
        <v>2.0880283836408749E-5</v>
      </c>
      <c r="AR242" s="10">
        <f>3/24000000*OO[[#This Row],[100 (01JUL1985 09:00:00)-Water Temperature (C)]]*OO[[#This Row],[42]]</f>
        <v>1.8918697816224998E-5</v>
      </c>
      <c r="AS242" s="10">
        <f>3/24000000*OO[[#This Row],[101 (01JUL1985 12:00:00)-Water Temperature (C)]]*OO[[#This Row],[43]]</f>
        <v>1.6959375446772502E-5</v>
      </c>
      <c r="AT242" s="10">
        <f>3/24000000*OO[[#This Row],[102 (01JUL1985 15:00:00)-Water Temperature (C)]]*OO[[#This Row],[44]]</f>
        <v>1.5106524103049997E-5</v>
      </c>
      <c r="AU242" s="10">
        <f>3/24000000*OO[[#This Row],[103 (01JUL1985 18:00:00)-Water Temperature (C)]]*OO[[#This Row],[45]]</f>
        <v>1.34660391060975E-5</v>
      </c>
      <c r="AV242" s="10">
        <f>3/24000000*OO[[#This Row],[104 (01JUL1985 21:00:00)-Water Temperature (C)]]*OO[[#This Row],[46]]</f>
        <v>1.20995876625325E-5</v>
      </c>
      <c r="AW242" s="10">
        <f>3/24000000*OO[[#This Row],[105 (02JUL1985 00:00:00)-Water Temperature (C)]]*OO[[#This Row],[47]]</f>
        <v>1.1025313188142499E-5</v>
      </c>
      <c r="AX242" s="10">
        <f>3/24000000*OO[[#This Row],[106 (02JUL1985 03:00:00)-Water Temperature (C)]]*OO[[#This Row],[48]]</f>
        <v>1.03234947714075E-5</v>
      </c>
      <c r="AY242" s="10">
        <f>3/24000000*OO[[#This Row],[107 (02JUL1985 06:00:00)-Water Temperature (C)]]*OO[[#This Row],[49]]</f>
        <v>9.5834295741949983E-6</v>
      </c>
      <c r="AZ242" s="10">
        <f>3/24000000*OO[[#This Row],[108 (02JUL1985 09:00:00)-Water Temperature (C)]]*OO[[#This Row],[50]]</f>
        <v>8.7589145747812488E-6</v>
      </c>
      <c r="BA242" s="10">
        <f>3/24000000*OO[[#This Row],[109 (02JUL1985 12:00:00)-Water Temperature (C)]]*OO[[#This Row],[51]]</f>
        <v>7.8997795800050002E-6</v>
      </c>
      <c r="BB242" s="10">
        <f>3/24000000*OO[[#This Row],[110 (02JUL1985 15:00:00)-Water Temperature (C)]]*OO[[#This Row],[52]]</f>
        <v>6.9823733570499996E-6</v>
      </c>
      <c r="BC242" s="10">
        <f>3/24000000*OO[[#This Row],[111 (02JUL1985 18:00:00)-Water Temperature (C)]]*OO[[#This Row],[53]]</f>
        <v>6.08629336488E-6</v>
      </c>
      <c r="BD242" s="10">
        <f>3/24000000*OO[[#This Row],[112 (02JUL1985 21:00:00)-Water Temperature (C)]]*OO[[#This Row],[54]]</f>
        <v>5.2832623531950005E-6</v>
      </c>
      <c r="BE242" s="10">
        <f>3/24000000*OO[[#This Row],[113 (03JUL1985 00:00:00)-Water Temperature (C)]]*OO[[#This Row],[55]]</f>
        <v>4.5428975112374989E-6</v>
      </c>
      <c r="BF242" s="10">
        <f>3/24000000*OO[[#This Row],[114 (03JUL1985 03:00:00)-Water Temperature (C)]]*OO[[#This Row],[56]]</f>
        <v>3.8775067169099996E-6</v>
      </c>
      <c r="BG242" s="10">
        <f>3/24000000*OO[[#This Row],[115 (03JUL1985 06:00:00)-Water Temperature (C)]]*OO[[#This Row],[57]]</f>
        <v>3.1988273370397497E-6</v>
      </c>
      <c r="BH242" s="10">
        <f>3/24000000*OO[[#This Row],[116 (03JUL1985 09:00:00)-Water Temperature (C)]]*OO[[#This Row],[58]]</f>
        <v>2.5387439830286246E-6</v>
      </c>
      <c r="BI242" s="10">
        <f>3/24000000*OO[[#This Row],[117 (03JUL1985 12:00:00)-Water Temperature (C)]]*OO[[#This Row],[59]]</f>
        <v>1.9823046332174997E-6</v>
      </c>
      <c r="BJ242" s="10">
        <f>3/24000000*OO[[#This Row],[118 (03JUL1985 15:00:00)-Water Temperature (C)]]*OO[[#This Row],[60]]</f>
        <v>1.5482399128818748E-6</v>
      </c>
      <c r="BK242" s="10">
        <f>3/24000000*OO[[#This Row],[119 (03JUL1985 18:00:00)-Water Temperature (C)]]*OO[[#This Row],[61]]</f>
        <v>1.2487466788221248E-6</v>
      </c>
      <c r="BL242" s="10">
        <f>3/24000000*OO[[#This Row],[120 (03JUL1985 21:00:00)-Water Temperature (C)]]*OO[[#This Row],[62]]</f>
        <v>1.0594933158262499E-6</v>
      </c>
      <c r="BM242" s="10">
        <f>3/24000000*OO[[#This Row],[121 (04JUL1985 00:00:00)-Water Temperature (C)]]*OO[[#This Row],[63]]</f>
        <v>9.4360108636337499E-7</v>
      </c>
      <c r="BN242" s="10">
        <f>3/24000000*OO[[#This Row],[122 (04JUL1985 03:00:00)-Water Temperature (C)]]*OO[[#This Row],[64]]</f>
        <v>8.8033137694700005E-7</v>
      </c>
      <c r="BO242" s="10">
        <f>3/24000000*OO[[#This Row],[123 (04JUL1985 06:00:00)-Water Temperature (C)]]*OO[[#This Row],[65]]</f>
        <v>8.2656839410199989E-7</v>
      </c>
      <c r="BP242" s="10">
        <f>3/24000000*OO[[#This Row],[124 (04JUL1985 09:00:00)-Water Temperature (C)]]*OO[[#This Row],[66]]</f>
        <v>7.7881127238300001E-7</v>
      </c>
      <c r="BQ242" s="10">
        <f>3/24000000*OO[[#This Row],[125 (04JUL1985 12:00:00)-Water Temperature (C)]]*OO[[#This Row],[67]]</f>
        <v>7.2607009009924997E-7</v>
      </c>
      <c r="BR242" s="10">
        <f>3/24000000*OO[[#This Row],[126 (04JUL1985 15:00:00)-Water Temperature (C)]]*OO[[#This Row],[68]]</f>
        <v>6.7759909175887499E-7</v>
      </c>
      <c r="BS242" s="10">
        <f>3/24000000*OO[[#This Row],[127 (04JUL1985 18:00:00)-Water Temperature (C)]]*OO[[#This Row],[69]]</f>
        <v>6.3894369046199985E-7</v>
      </c>
      <c r="BT242" s="10">
        <f>3/24000000*OO[[#This Row],[128 (04JUL1985 21:00:00)-Water Temperature (C)]]*OO[[#This Row],[70]]</f>
        <v>6.0839126337150001E-7</v>
      </c>
      <c r="BU242" s="10">
        <f>3/24000000*OO[[#This Row],[129 (05JUL1985 00:00:00)-Water Temperature (C)]]*OO[[#This Row],[71]]</f>
        <v>5.8338784686212502E-7</v>
      </c>
      <c r="BV242" s="10">
        <f>3/24000000*OO[[#This Row],[130 (05JUL1985 03:00:00)-Water Temperature (C)]]*OO[[#This Row],[72]]</f>
        <v>5.7136310565862502E-7</v>
      </c>
      <c r="BW242" s="10">
        <f>3/24000000*OO[[#This Row],[131 (05JUL1985 06:00:00)-Water Temperature (C)]]*OO[[#This Row],[73]]</f>
        <v>5.5219448171700002E-7</v>
      </c>
      <c r="BX242" s="10">
        <f>3/24000000*OO[[#This Row],[132 (05JUL1985 09:00:00)-Water Temperature (C)]]*OO[[#This Row],[74]]</f>
        <v>5.2906054054537503E-7</v>
      </c>
      <c r="BY242" s="10">
        <f>3/24000000*OO[[#This Row],[133 (05JUL1985 12:00:00)-Water Temperature (C)]]*OO[[#This Row],[75]]</f>
        <v>5.0343391900749998E-7</v>
      </c>
      <c r="BZ242" s="10">
        <f>3/24000000*OO[[#This Row],[134 (05JUL1985 15:00:00)-Water Temperature (C)]]*OO[[#This Row],[76]]</f>
        <v>4.7456164355874996E-7</v>
      </c>
      <c r="CA242" s="10">
        <f>3/24000000*OO[[#This Row],[135 (05JUL1985 18:00:00)-Water Temperature (C)]]*OO[[#This Row],[77]]</f>
        <v>4.4642235007137496E-7</v>
      </c>
      <c r="CB242" s="10">
        <f>3/24000000*OO[[#This Row],[136 (05JUL1985 21:00:00)-Water Temperature (C)]]*OO[[#This Row],[78]]</f>
        <v>4.2226296340799997E-7</v>
      </c>
      <c r="CC242" s="10">
        <f>3/24000000*OO[[#This Row],[137 (06JUL1985 00:00:00)-Water Temperature (C)]]*OO[[#This Row],[79]]</f>
        <v>4.0429602484287499E-7</v>
      </c>
      <c r="CD242" s="10">
        <f>3/24000000*OO[[#This Row],[138 (06JUL1985 03:00:00)-Water Temperature (C)]]*OO[[#This Row],[80]]</f>
        <v>3.9829258441875001E-7</v>
      </c>
      <c r="CE242" s="10">
        <f>3/24000000*OO[[#This Row],[139 (06JUL1985 06:00:00)-Water Temperature (C)]]*OO[[#This Row],[81]]</f>
        <v>3.9003191003699999E-7</v>
      </c>
      <c r="CF242" s="10">
        <f>3/24000000*OO[[#This Row],[140 (06JUL1985 09:00:00)-Water Temperature (C)]]*OO[[#This Row],[82]]</f>
        <v>3.7913413891724998E-7</v>
      </c>
      <c r="CG242" s="10">
        <f>3/24000000*OO[[#This Row],[141 (06JUL1985 12:00:00)-Water Temperature (C)]]*OO[[#This Row],[83]]</f>
        <v>3.6871254420762497E-7</v>
      </c>
      <c r="CH242" s="10">
        <f>3/24000000*OO[[#This Row],[142 (06JUL1985 15:00:00)-Water Temperature (C)]]*OO[[#This Row],[84]]</f>
        <v>3.5304103732349998E-7</v>
      </c>
      <c r="CI242" s="10">
        <f>3/24000000*OO[[#This Row],[143 (06JUL1985 18:00:00)-Water Temperature (C)]]*OO[[#This Row],[85]]</f>
        <v>3.3325974976875E-7</v>
      </c>
      <c r="CJ242" s="10">
        <f>3/24000000*OO[[#This Row],[144 (06JUL1985 21:00:00)-Water Temperature (C)]]*OO[[#This Row],[86]]</f>
        <v>3.1465782777057503E-7</v>
      </c>
      <c r="CK242" s="10">
        <f>3/24000000*OO[[#This Row],[145 (07JUL1985 00:00:00)-Water Temperature (C)]]*OO[[#This Row],[87]]</f>
        <v>3.0217852192937498E-7</v>
      </c>
      <c r="CL242" s="10">
        <f>3/24000000*OO[[#This Row],[146 (07JUL1985 03:00:00)-Water Temperature (C)]]*OO[[#This Row],[88]]</f>
        <v>2.9903410343699997E-7</v>
      </c>
      <c r="CM242" s="10">
        <f>3/24000000*OO[[#This Row],[147 (07JUL1985 06:00:00)-Water Temperature (C)]]*OO[[#This Row],[89]]</f>
        <v>2.96739875531E-7</v>
      </c>
      <c r="CN242" s="10">
        <f>3/24000000*OO[[#This Row],[148 (07JUL1985 09:00:00)-Water Temperature (C)]]*OO[[#This Row],[90]]</f>
        <v>2.9138088928681245E-7</v>
      </c>
      <c r="CO242" s="10">
        <f>3/24000000*OO[[#This Row],[149 (07JUL1985 12:00:00)-Water Temperature (C)]]*OO[[#This Row],[91]]</f>
        <v>2.8408709191114999E-7</v>
      </c>
      <c r="CP242" s="10">
        <f>3/24000000*OO[[#This Row],[150 (07JUL1985 15:00:00)-Water Temperature (C)]]*OO[[#This Row],[92]]</f>
        <v>2.7269654733572497E-7</v>
      </c>
      <c r="CQ242" s="10">
        <f>3/24000000*OO[[#This Row],[151 (07JUL1985 18:00:00)-Water Temperature (C)]]*OO[[#This Row],[93]]</f>
        <v>2.6041662366242501E-7</v>
      </c>
      <c r="CR242" s="10">
        <f>3/24000000*OO[[#This Row],[152 (07JUL1985 21:00:00)-Water Temperature (C)]]*OO[[#This Row],[94]]</f>
        <v>2.4970442634409997E-7</v>
      </c>
      <c r="CS242" s="10">
        <f>3/24000000*OO[[#This Row],[153 (08JUL1985 00:00:00)-Water Temperature (C)]]*OO[[#This Row],[95]]</f>
        <v>2.4110372189088745E-7</v>
      </c>
      <c r="CT242" s="10">
        <f>3/24000000*OO[[#This Row],[154 (08JUL1985 03:00:00)-Water Temperature (C)]]*OO[[#This Row],[96]]</f>
        <v>2.3530666986131251E-7</v>
      </c>
      <c r="CU242" s="10">
        <f>3/24000000*OO[[#This Row],[155 (08JUL1985 06:00:00)-Water Temperature (C)]]*OO[[#This Row],[97]]</f>
        <v>2.3108663915551252E-7</v>
      </c>
      <c r="CV242" s="10">
        <f>3/24000000*OO[[#This Row],[156 (08JUL1985 09:00:00)-Water Temperature (C)]]*OO[[#This Row],[98]]</f>
        <v>2.2353366698794998E-7</v>
      </c>
      <c r="CW242" s="10">
        <f>3/24000000*OO[[#This Row],[157 (08JUL1985 12:00:00)-Water Temperature (C)]]*OO[[#This Row],[99]]</f>
        <v>2.1393423393222499E-7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2.3432383357088348E-35</v>
      </c>
      <c r="N243" s="10">
        <f>3/24*OO[[#This Row],[70 (27JUN1985 15:00:00)-Water Temperature (C)]]*OO[[#This Row],[12]]/SUM(OO[12])</f>
        <v>4.6153267145335533E-23</v>
      </c>
      <c r="O243" s="10">
        <f>3/24*OO[[#This Row],[71 (27JUN1985 18:00:00)-Water Temperature (C)]]*OO[[#This Row],[13]]/SUM(OO[13])</f>
        <v>1.17457076461226E-14</v>
      </c>
      <c r="P243" s="10">
        <f>3/24*OO[[#This Row],[72 (27JUN1985 21:00:00)-Water Temperature (C)]]*OO[[#This Row],[14]]/SUM(OO[14])</f>
        <v>8.0244717089762327E-10</v>
      </c>
      <c r="Q243" s="10">
        <f>3/24*OO[[#This Row],[73 (28JUN1985 00:00:00)-Water Temperature (C)]]*OO[[#This Row],[15]]/SUM(OO[15])</f>
        <v>5.1372339325132632E-7</v>
      </c>
      <c r="R243" s="10">
        <f>3/24*OO[[#This Row],[74 (28JUN1985 03:00:00)-Water Temperature (C)]]*OO[[#This Row],[16]]/SUM(OO[16])</f>
        <v>4.656090679179782E-5</v>
      </c>
      <c r="S243" s="10">
        <f>3/24*OO[[#This Row],[75 (28JUN1985 06:00:00)-Water Temperature (C)]]*OO[[#This Row],[17]]/SUM(OO[17])</f>
        <v>1.0961490776675183E-3</v>
      </c>
      <c r="T243" s="10">
        <f>3/24*OO[[#This Row],[76 (28JUN1985 09:00:00)-Water Temperature (C)]]*OO[[#This Row],[18]]/SUM(OO[18])</f>
        <v>9.096523943160165E-3</v>
      </c>
      <c r="U243" s="10">
        <f>3/24*OO[[#This Row],[77 (28JUN1985 12:00:00)-Water Temperature (C)]]*OO[[#This Row],[19]]/SUM(OO[19])</f>
        <v>3.2432764571983061E-2</v>
      </c>
      <c r="V243" s="10">
        <f>3/24000000*OO[[#This Row],[78 (28JUN1985 15:00:00)-Water Temperature (C)]]*OO[[#This Row],[20]]</f>
        <v>5.6804973757649993E-2</v>
      </c>
      <c r="W243" s="10">
        <f>3/24000000*OO[[#This Row],[79 (28JUN1985 18:00:00)-Water Temperature (C)]]*OO[[#This Row],[21]]</f>
        <v>5.5595414737500001E-2</v>
      </c>
      <c r="X243" s="10">
        <f>3/24000000*OO[[#This Row],[80 (28JUN1985 21:00:00)-Water Temperature (C)]]*OO[[#This Row],[22]]</f>
        <v>3.3561374378674999E-2</v>
      </c>
      <c r="Y243" s="10">
        <f>3/24000000*OO[[#This Row],[81 (29JUN1985 00:00:00)-Water Temperature (C)]]*OO[[#This Row],[23]]</f>
        <v>1.3538240484050001E-2</v>
      </c>
      <c r="Z243" s="10">
        <f>3/24000000*OO[[#This Row],[82 (29JUN1985 03:00:00)-Water Temperature (C)]]*OO[[#This Row],[24]]</f>
        <v>3.9853178735962495E-3</v>
      </c>
      <c r="AA243" s="10">
        <f>3/24000000*OO[[#This Row],[83 (29JUN1985 06:00:00)-Water Temperature (C)]]*OO[[#This Row],[25]]</f>
        <v>9.2855776571999999E-4</v>
      </c>
      <c r="AB243" s="10">
        <f>3/24000000*OO[[#This Row],[84 (29JUN1985 09:00:00)-Water Temperature (C)]]*OO[[#This Row],[26]]</f>
        <v>2.0381969765270004E-4</v>
      </c>
      <c r="AC243" s="10">
        <f>3/24000000*OO[[#This Row],[85 (29JUN1985 12:00:00)-Water Temperature (C)]]*OO[[#This Row],[27]]</f>
        <v>7.104973157935E-5</v>
      </c>
      <c r="AD243" s="10">
        <f>3/24000000*OO[[#This Row],[86 (29JUN1985 15:00:00)-Water Temperature (C)]]*OO[[#This Row],[28]]</f>
        <v>5.2436412535912499E-5</v>
      </c>
      <c r="AE243" s="10">
        <f>3/24000000*OO[[#This Row],[88 (29JUN1985 21:00:00)-Water Temperature (C)]]*OO[[#This Row],[30]]</f>
        <v>5.0920452315600001E-5</v>
      </c>
      <c r="AF243" s="10">
        <f>3/24000000*OO[[#This Row],[88 (29JUN1985 21:00:00)-Water Temperature (C)]]*OO[[#This Row],[30]]</f>
        <v>5.0920452315600001E-5</v>
      </c>
      <c r="AG243" s="10">
        <f>3/24000000*OO[[#This Row],[89 (30JUN1985 00:00:00)-Water Temperature (C)]]*OO[[#This Row],[31]]</f>
        <v>4.8693451237424999E-5</v>
      </c>
      <c r="AH243" s="10">
        <f>3/24000000*OO[[#This Row],[90 (30JUN1985 03:00:00)-Water Temperature (C)]]*OO[[#This Row],[32]]</f>
        <v>4.5662785004199994E-5</v>
      </c>
      <c r="AI243" s="10">
        <f>3/24000000*OO[[#This Row],[91 (30JUN1985 06:00:00)-Water Temperature (C)]]*OO[[#This Row],[33]]</f>
        <v>4.230673165679999E-5</v>
      </c>
      <c r="AJ243" s="10">
        <f>3/24000000*OO[[#This Row],[92 (30JUN1985 09:00:00)-Water Temperature (C)]]*OO[[#This Row],[34]]</f>
        <v>3.8851937861874998E-5</v>
      </c>
      <c r="AK243" s="10">
        <f>3/24000000*OO[[#This Row],[93 (30JUN1985 12:00:00)-Water Temperature (C)]]*OO[[#This Row],[35]]</f>
        <v>3.5389408270799996E-5</v>
      </c>
      <c r="AL243" s="10">
        <f>3/24000000*OO[[#This Row],[94 (30JUN1985 15:00:00)-Water Temperature (C)]]*OO[[#This Row],[36]]</f>
        <v>3.1848232744687493E-5</v>
      </c>
      <c r="AM243" s="10">
        <f>3/24000000*OO[[#This Row],[95 (30JUN1985 18:00:00)-Water Temperature (C)]]*OO[[#This Row],[37]]</f>
        <v>2.8485090804837495E-5</v>
      </c>
      <c r="AN243" s="10">
        <f>3/24000000*OO[[#This Row],[96 (30JUN1985 21:00:00)-Water Temperature (C)]]*OO[[#This Row],[38]]</f>
        <v>2.5590023231005001E-5</v>
      </c>
      <c r="AO243" s="10">
        <f>3/24000000*OO[[#This Row],[97 (01JUL1985 00:00:00)-Water Temperature (C)]]*OO[[#This Row],[39]]</f>
        <v>2.3197374433502499E-5</v>
      </c>
      <c r="AP243" s="10">
        <f>3/24000000*OO[[#This Row],[98 (01JUL1985 03:00:00)-Water Temperature (C)]]*OO[[#This Row],[40]]</f>
        <v>2.1513410161229998E-5</v>
      </c>
      <c r="AQ243" s="10">
        <f>3/24000000*OO[[#This Row],[99 (01JUL1985 06:00:00)-Water Temperature (C)]]*OO[[#This Row],[41]]</f>
        <v>1.9757001563199999E-5</v>
      </c>
      <c r="AR243" s="10">
        <f>3/24000000*OO[[#This Row],[100 (01JUL1985 09:00:00)-Water Temperature (C)]]*OO[[#This Row],[42]]</f>
        <v>1.79165710366575E-5</v>
      </c>
      <c r="AS243" s="10">
        <f>3/24000000*OO[[#This Row],[101 (01JUL1985 12:00:00)-Water Temperature (C)]]*OO[[#This Row],[43]]</f>
        <v>1.6061568017563748E-5</v>
      </c>
      <c r="AT243" s="10">
        <f>3/24000000*OO[[#This Row],[102 (01JUL1985 15:00:00)-Water Temperature (C)]]*OO[[#This Row],[44]]</f>
        <v>1.43033153162675E-5</v>
      </c>
      <c r="AU243" s="10">
        <f>3/24000000*OO[[#This Row],[103 (01JUL1985 18:00:00)-Water Temperature (C)]]*OO[[#This Row],[45]]</f>
        <v>1.2748511441495E-5</v>
      </c>
      <c r="AV243" s="10">
        <f>3/24000000*OO[[#This Row],[104 (01JUL1985 21:00:00)-Water Temperature (C)]]*OO[[#This Row],[46]]</f>
        <v>1.1452147643781247E-5</v>
      </c>
      <c r="AW243" s="10">
        <f>3/24000000*OO[[#This Row],[105 (02JUL1985 00:00:00)-Water Temperature (C)]]*OO[[#This Row],[47]]</f>
        <v>1.0436266492687499E-5</v>
      </c>
      <c r="AX243" s="10">
        <f>3/24000000*OO[[#This Row],[106 (02JUL1985 03:00:00)-Water Temperature (C)]]*OO[[#This Row],[48]]</f>
        <v>9.7817721342599976E-6</v>
      </c>
      <c r="AY243" s="10">
        <f>3/24000000*OO[[#This Row],[107 (02JUL1985 06:00:00)-Water Temperature (C)]]*OO[[#This Row],[49]]</f>
        <v>9.0913578038300011E-6</v>
      </c>
      <c r="AZ243" s="10">
        <f>3/24000000*OO[[#This Row],[108 (02JUL1985 09:00:00)-Water Temperature (C)]]*OO[[#This Row],[50]]</f>
        <v>8.3222485310249999E-6</v>
      </c>
      <c r="BA243" s="10">
        <f>3/24000000*OO[[#This Row],[109 (02JUL1985 12:00:00)-Water Temperature (C)]]*OO[[#This Row],[51]]</f>
        <v>7.5162982339099999E-6</v>
      </c>
      <c r="BB243" s="10">
        <f>3/24000000*OO[[#This Row],[110 (02JUL1985 15:00:00)-Water Temperature (C)]]*OO[[#This Row],[52]]</f>
        <v>6.6471126787199999E-6</v>
      </c>
      <c r="BC243" s="10">
        <f>3/24000000*OO[[#This Row],[111 (02JUL1985 18:00:00)-Water Temperature (C)]]*OO[[#This Row],[53]]</f>
        <v>5.79696534029375E-6</v>
      </c>
      <c r="BD243" s="10">
        <f>3/24000000*OO[[#This Row],[112 (02JUL1985 21:00:00)-Water Temperature (C)]]*OO[[#This Row],[54]]</f>
        <v>5.0366500665412501E-6</v>
      </c>
      <c r="BE243" s="10">
        <f>3/24000000*OO[[#This Row],[113 (03JUL1985 00:00:00)-Water Temperature (C)]]*OO[[#This Row],[55]]</f>
        <v>4.3404021079874999E-6</v>
      </c>
      <c r="BF243" s="10">
        <f>3/24000000*OO[[#This Row],[114 (03JUL1985 03:00:00)-Water Temperature (C)]]*OO[[#This Row],[56]]</f>
        <v>3.720336592125E-6</v>
      </c>
      <c r="BG243" s="10">
        <f>3/24000000*OO[[#This Row],[115 (03JUL1985 06:00:00)-Water Temperature (C)]]*OO[[#This Row],[57]]</f>
        <v>3.0830072338320001E-6</v>
      </c>
      <c r="BH243" s="10">
        <f>3/24000000*OO[[#This Row],[116 (03JUL1985 09:00:00)-Water Temperature (C)]]*OO[[#This Row],[58]]</f>
        <v>2.4543571550872498E-6</v>
      </c>
      <c r="BI243" s="10">
        <f>3/24000000*OO[[#This Row],[117 (03JUL1985 12:00:00)-Water Temperature (C)]]*OO[[#This Row],[59]]</f>
        <v>1.916799972406375E-6</v>
      </c>
      <c r="BJ243" s="10">
        <f>3/24000000*OO[[#This Row],[118 (03JUL1985 15:00:00)-Water Temperature (C)]]*OO[[#This Row],[60]]</f>
        <v>1.49170063624225E-6</v>
      </c>
      <c r="BK243" s="10">
        <f>3/24000000*OO[[#This Row],[119 (03JUL1985 18:00:00)-Water Temperature (C)]]*OO[[#This Row],[61]]</f>
        <v>1.196640741335E-6</v>
      </c>
      <c r="BL243" s="10">
        <f>3/24000000*OO[[#This Row],[120 (03JUL1985 21:00:00)-Water Temperature (C)]]*OO[[#This Row],[62]]</f>
        <v>1.0094438229785E-6</v>
      </c>
      <c r="BM243" s="10">
        <f>3/24000000*OO[[#This Row],[121 (04JUL1985 00:00:00)-Water Temperature (C)]]*OO[[#This Row],[63]]</f>
        <v>8.9496896948550001E-7</v>
      </c>
      <c r="BN243" s="10">
        <f>3/24000000*OO[[#This Row],[122 (04JUL1985 03:00:00)-Water Temperature (C)]]*OO[[#This Row],[64]]</f>
        <v>8.3308989172899994E-7</v>
      </c>
      <c r="BO243" s="10">
        <f>3/24000000*OO[[#This Row],[123 (04JUL1985 06:00:00)-Water Temperature (C)]]*OO[[#This Row],[65]]</f>
        <v>7.8138224518337503E-7</v>
      </c>
      <c r="BP243" s="10">
        <f>3/24000000*OO[[#This Row],[124 (04JUL1985 09:00:00)-Water Temperature (C)]]*OO[[#This Row],[66]]</f>
        <v>7.3655756597962492E-7</v>
      </c>
      <c r="BQ243" s="10">
        <f>3/24000000*OO[[#This Row],[125 (04JUL1985 12:00:00)-Water Temperature (C)]]*OO[[#This Row],[67]]</f>
        <v>6.8672095238949996E-7</v>
      </c>
      <c r="BR243" s="10">
        <f>3/24000000*OO[[#This Row],[126 (04JUL1985 15:00:00)-Water Temperature (C)]]*OO[[#This Row],[68]]</f>
        <v>6.4076207185837495E-7</v>
      </c>
      <c r="BS243" s="10">
        <f>3/24000000*OO[[#This Row],[127 (04JUL1985 18:00:00)-Water Temperature (C)]]*OO[[#This Row],[69]]</f>
        <v>6.0368214311625004E-7</v>
      </c>
      <c r="BT243" s="10">
        <f>3/24000000*OO[[#This Row],[128 (04JUL1985 21:00:00)-Water Temperature (C)]]*OO[[#This Row],[70]]</f>
        <v>5.7418082569599993E-7</v>
      </c>
      <c r="BU243" s="10">
        <f>3/24000000*OO[[#This Row],[129 (05JUL1985 00:00:00)-Water Temperature (C)]]*OO[[#This Row],[71]]</f>
        <v>5.5010381051512498E-7</v>
      </c>
      <c r="BV243" s="10">
        <f>3/24000000*OO[[#This Row],[130 (05JUL1985 03:00:00)-Water Temperature (C)]]*OO[[#This Row],[72]]</f>
        <v>5.3891158266524996E-7</v>
      </c>
      <c r="BW243" s="10">
        <f>3/24000000*OO[[#This Row],[131 (05JUL1985 06:00:00)-Water Temperature (C)]]*OO[[#This Row],[73]]</f>
        <v>5.2085782570499999E-7</v>
      </c>
      <c r="BX243" s="10">
        <f>3/24000000*OO[[#This Row],[132 (05JUL1985 09:00:00)-Water Temperature (C)]]*OO[[#This Row],[74]]</f>
        <v>4.9958191189500008E-7</v>
      </c>
      <c r="BY243" s="10">
        <f>3/24000000*OO[[#This Row],[133 (05JUL1985 12:00:00)-Water Temperature (C)]]*OO[[#This Row],[75]]</f>
        <v>4.7549739231500002E-7</v>
      </c>
      <c r="BZ243" s="10">
        <f>3/24000000*OO[[#This Row],[134 (05JUL1985 15:00:00)-Water Temperature (C)]]*OO[[#This Row],[76]]</f>
        <v>4.4812651526587495E-7</v>
      </c>
      <c r="CA243" s="10">
        <f>3/24000000*OO[[#This Row],[135 (05JUL1985 18:00:00)-Water Temperature (C)]]*OO[[#This Row],[77]]</f>
        <v>4.2129676585537502E-7</v>
      </c>
      <c r="CB243" s="10">
        <f>3/24000000*OO[[#This Row],[136 (05JUL1985 21:00:00)-Water Temperature (C)]]*OO[[#This Row],[78]]</f>
        <v>3.9826617553399988E-7</v>
      </c>
      <c r="CC243" s="10">
        <f>3/24000000*OO[[#This Row],[137 (06JUL1985 00:00:00)-Water Temperature (C)]]*OO[[#This Row],[79]]</f>
        <v>3.8112565110637498E-7</v>
      </c>
      <c r="CD243" s="10">
        <f>3/24000000*OO[[#This Row],[138 (06JUL1985 03:00:00)-Water Temperature (C)]]*OO[[#This Row],[80]]</f>
        <v>3.75589355716E-7</v>
      </c>
      <c r="CE243" s="10">
        <f>3/24000000*OO[[#This Row],[139 (06JUL1985 06:00:00)-Water Temperature (C)]]*OO[[#This Row],[81]]</f>
        <v>3.6783708704175E-7</v>
      </c>
      <c r="CF243" s="10">
        <f>3/24000000*OO[[#This Row],[140 (06JUL1985 09:00:00)-Water Temperature (C)]]*OO[[#This Row],[82]]</f>
        <v>3.5781843541350004E-7</v>
      </c>
      <c r="CG243" s="10">
        <f>3/24000000*OO[[#This Row],[141 (06JUL1985 12:00:00)-Water Temperature (C)]]*OO[[#This Row],[83]]</f>
        <v>3.4816289542400001E-7</v>
      </c>
      <c r="CH243" s="10">
        <f>3/24000000*OO[[#This Row],[142 (06JUL1985 15:00:00)-Water Temperature (C)]]*OO[[#This Row],[84]]</f>
        <v>3.3327874581169995E-7</v>
      </c>
      <c r="CI243" s="10">
        <f>3/24000000*OO[[#This Row],[143 (06JUL1985 18:00:00)-Water Temperature (C)]]*OO[[#This Row],[85]]</f>
        <v>3.1452461997969997E-7</v>
      </c>
      <c r="CJ243" s="10">
        <f>3/24000000*OO[[#This Row],[144 (06JUL1985 21:00:00)-Water Temperature (C)]]*OO[[#This Row],[86]]</f>
        <v>2.9681273266837499E-7</v>
      </c>
      <c r="CK243" s="10">
        <f>3/24000000*OO[[#This Row],[145 (07JUL1985 00:00:00)-Water Temperature (C)]]*OO[[#This Row],[87]]</f>
        <v>2.8484528392754999E-7</v>
      </c>
      <c r="CL243" s="10">
        <f>3/24000000*OO[[#This Row],[146 (07JUL1985 03:00:00)-Water Temperature (C)]]*OO[[#This Row],[88]]</f>
        <v>2.8175804259960001E-7</v>
      </c>
      <c r="CM243" s="10">
        <f>3/24000000*OO[[#This Row],[147 (07JUL1985 06:00:00)-Water Temperature (C)]]*OO[[#This Row],[89]]</f>
        <v>2.7958887350187498E-7</v>
      </c>
      <c r="CN243" s="10">
        <f>3/24000000*OO[[#This Row],[148 (07JUL1985 09:00:00)-Water Temperature (C)]]*OO[[#This Row],[90]]</f>
        <v>2.7461792283248752E-7</v>
      </c>
      <c r="CO243" s="10">
        <f>3/24000000*OO[[#This Row],[149 (07JUL1985 12:00:00)-Water Temperature (C)]]*OO[[#This Row],[91]]</f>
        <v>2.6786118110603747E-7</v>
      </c>
      <c r="CP243" s="10">
        <f>3/24000000*OO[[#This Row],[150 (07JUL1985 15:00:00)-Water Temperature (C)]]*OO[[#This Row],[92]]</f>
        <v>2.5705286324869999E-7</v>
      </c>
      <c r="CQ243" s="10">
        <f>3/24000000*OO[[#This Row],[151 (07JUL1985 18:00:00)-Water Temperature (C)]]*OO[[#This Row],[93]]</f>
        <v>2.4542372663405001E-7</v>
      </c>
      <c r="CR243" s="10">
        <f>3/24000000*OO[[#This Row],[152 (07JUL1985 21:00:00)-Water Temperature (C)]]*OO[[#This Row],[94]]</f>
        <v>2.3520853920902496E-7</v>
      </c>
      <c r="CS243" s="10">
        <f>3/24000000*OO[[#This Row],[153 (08JUL1985 00:00:00)-Water Temperature (C)]]*OO[[#This Row],[95]]</f>
        <v>2.2698558727967501E-7</v>
      </c>
      <c r="CT243" s="10">
        <f>3/24000000*OO[[#This Row],[154 (08JUL1985 03:00:00)-Water Temperature (C)]]*OO[[#This Row],[96]]</f>
        <v>2.2151865622325E-7</v>
      </c>
      <c r="CU243" s="10">
        <f>3/24000000*OO[[#This Row],[155 (08JUL1985 06:00:00)-Water Temperature (C)]]*OO[[#This Row],[97]]</f>
        <v>2.17736490914525E-7</v>
      </c>
      <c r="CV243" s="10">
        <f>3/24000000*OO[[#This Row],[156 (08JUL1985 09:00:00)-Water Temperature (C)]]*OO[[#This Row],[98]]</f>
        <v>2.1077804424669997E-7</v>
      </c>
      <c r="CW243" s="10">
        <f>3/24000000*OO[[#This Row],[157 (08JUL1985 12:00:00)-Water Temperature (C)]]*OO[[#This Row],[99]]</f>
        <v>2.0186309946367499E-7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4.6583245806980355E-36</v>
      </c>
      <c r="N244" s="10">
        <f>3/24*OO[[#This Row],[70 (27JUN1985 15:00:00)-Water Temperature (C)]]*OO[[#This Row],[12]]/SUM(OO[12])</f>
        <v>8.2324061528833719E-24</v>
      </c>
      <c r="O244" s="10">
        <f>3/24*OO[[#This Row],[71 (27JUN1985 18:00:00)-Water Temperature (C)]]*OO[[#This Row],[13]]/SUM(OO[13])</f>
        <v>4.1001398047880075E-15</v>
      </c>
      <c r="P244" s="10">
        <f>3/24*OO[[#This Row],[72 (27JUN1985 21:00:00)-Water Temperature (C)]]*OO[[#This Row],[14]]/SUM(OO[14])</f>
        <v>4.9089310616366303E-10</v>
      </c>
      <c r="Q244" s="10">
        <f>3/24*OO[[#This Row],[73 (28JUN1985 00:00:00)-Water Temperature (C)]]*OO[[#This Row],[15]]/SUM(OO[15])</f>
        <v>3.6183126393581479E-7</v>
      </c>
      <c r="R244" s="10">
        <f>3/24*OO[[#This Row],[74 (28JUN1985 03:00:00)-Water Temperature (C)]]*OO[[#This Row],[16]]/SUM(OO[16])</f>
        <v>3.593694896703635E-5</v>
      </c>
      <c r="S244" s="10">
        <f>3/24*OO[[#This Row],[75 (28JUN1985 06:00:00)-Water Temperature (C)]]*OO[[#This Row],[17]]/SUM(OO[17])</f>
        <v>9.0833522128991328E-4</v>
      </c>
      <c r="T244" s="10">
        <f>3/24*OO[[#This Row],[76 (28JUN1985 09:00:00)-Water Temperature (C)]]*OO[[#This Row],[18]]/SUM(OO[18])</f>
        <v>7.9881620971460985E-3</v>
      </c>
      <c r="U244" s="10">
        <f>3/24*OO[[#This Row],[77 (28JUN1985 12:00:00)-Water Temperature (C)]]*OO[[#This Row],[19]]/SUM(OO[19])</f>
        <v>2.9919102860508133E-2</v>
      </c>
      <c r="V244" s="10">
        <f>3/24000000*OO[[#This Row],[78 (28JUN1985 15:00:00)-Water Temperature (C)]]*OO[[#This Row],[20]]</f>
        <v>5.4651564543712498E-2</v>
      </c>
      <c r="W244" s="10">
        <f>3/24000000*OO[[#This Row],[79 (28JUN1985 18:00:00)-Water Temperature (C)]]*OO[[#This Row],[21]]</f>
        <v>5.5487461109849999E-2</v>
      </c>
      <c r="X244" s="10">
        <f>3/24000000*OO[[#This Row],[80 (28JUN1985 21:00:00)-Water Temperature (C)]]*OO[[#This Row],[22]]</f>
        <v>3.4580522166825001E-2</v>
      </c>
      <c r="Y244" s="10">
        <f>3/24000000*OO[[#This Row],[81 (29JUN1985 00:00:00)-Water Temperature (C)]]*OO[[#This Row],[23]]</f>
        <v>1.4337553887465E-2</v>
      </c>
      <c r="Z244" s="10">
        <f>3/24000000*OO[[#This Row],[82 (29JUN1985 03:00:00)-Water Temperature (C)]]*OO[[#This Row],[24]]</f>
        <v>4.3196948289187494E-3</v>
      </c>
      <c r="AA244" s="10">
        <f>3/24000000*OO[[#This Row],[83 (29JUN1985 06:00:00)-Water Temperature (C)]]*OO[[#This Row],[25]]</f>
        <v>1.022397418434375E-3</v>
      </c>
      <c r="AB244" s="10">
        <f>3/24000000*OO[[#This Row],[84 (29JUN1985 09:00:00)-Water Temperature (C)]]*OO[[#This Row],[26]]</f>
        <v>2.2271377233264999E-4</v>
      </c>
      <c r="AC244" s="10">
        <f>3/24000000*OO[[#This Row],[85 (29JUN1985 12:00:00)-Water Temperature (C)]]*OO[[#This Row],[27]]</f>
        <v>7.3257345527437507E-5</v>
      </c>
      <c r="AD244" s="10">
        <f>3/24000000*OO[[#This Row],[86 (29JUN1985 15:00:00)-Water Temperature (C)]]*OO[[#This Row],[28]]</f>
        <v>5.1626269937499995E-5</v>
      </c>
      <c r="AE244" s="10">
        <f>3/24000000*OO[[#This Row],[88 (29JUN1985 21:00:00)-Water Temperature (C)]]*OO[[#This Row],[30]]</f>
        <v>4.9767002922949995E-5</v>
      </c>
      <c r="AF244" s="10">
        <f>3/24000000*OO[[#This Row],[88 (29JUN1985 21:00:00)-Water Temperature (C)]]*OO[[#This Row],[30]]</f>
        <v>4.9767002922949995E-5</v>
      </c>
      <c r="AG244" s="10">
        <f>3/24000000*OO[[#This Row],[89 (30JUN1985 00:00:00)-Water Temperature (C)]]*OO[[#This Row],[31]]</f>
        <v>4.7707140507599996E-5</v>
      </c>
      <c r="AH244" s="10">
        <f>3/24000000*OO[[#This Row],[90 (30JUN1985 03:00:00)-Water Temperature (C)]]*OO[[#This Row],[32]]</f>
        <v>4.4804307156337494E-5</v>
      </c>
      <c r="AI244" s="10">
        <f>3/24000000*OO[[#This Row],[91 (30JUN1985 06:00:00)-Water Temperature (C)]]*OO[[#This Row],[33]]</f>
        <v>4.1515251253162493E-5</v>
      </c>
      <c r="AJ244" s="10">
        <f>3/24000000*OO[[#This Row],[92 (30JUN1985 09:00:00)-Water Temperature (C)]]*OO[[#This Row],[34]]</f>
        <v>3.8064431181562494E-5</v>
      </c>
      <c r="AK244" s="10">
        <f>3/24000000*OO[[#This Row],[93 (30JUN1985 12:00:00)-Water Temperature (C)]]*OO[[#This Row],[35]]</f>
        <v>3.4567756407262498E-5</v>
      </c>
      <c r="AL244" s="10">
        <f>3/24000000*OO[[#This Row],[94 (30JUN1985 15:00:00)-Water Temperature (C)]]*OO[[#This Row],[36]]</f>
        <v>3.10154813796E-5</v>
      </c>
      <c r="AM244" s="10">
        <f>3/24000000*OO[[#This Row],[95 (30JUN1985 18:00:00)-Water Temperature (C)]]*OO[[#This Row],[37]]</f>
        <v>2.7652999357199999E-5</v>
      </c>
      <c r="AN244" s="10">
        <f>3/24000000*OO[[#This Row],[96 (30JUN1985 21:00:00)-Water Temperature (C)]]*OO[[#This Row],[38]]</f>
        <v>2.4764878021737499E-5</v>
      </c>
      <c r="AO244" s="10">
        <f>3/24000000*OO[[#This Row],[97 (01JUL1985 00:00:00)-Water Temperature (C)]]*OO[[#This Row],[39]]</f>
        <v>2.2390441517325E-5</v>
      </c>
      <c r="AP244" s="10">
        <f>3/24000000*OO[[#This Row],[98 (01JUL1985 03:00:00)-Water Temperature (C)]]*OO[[#This Row],[40]]</f>
        <v>2.0713819800781249E-5</v>
      </c>
      <c r="AQ244" s="10">
        <f>3/24000000*OO[[#This Row],[99 (01JUL1985 06:00:00)-Water Temperature (C)]]*OO[[#This Row],[41]]</f>
        <v>1.8945303954132499E-5</v>
      </c>
      <c r="AR244" s="10">
        <f>3/24000000*OO[[#This Row],[100 (01JUL1985 09:00:00)-Water Temperature (C)]]*OO[[#This Row],[42]]</f>
        <v>1.71046545581175E-5</v>
      </c>
      <c r="AS244" s="10">
        <f>3/24000000*OO[[#This Row],[101 (01JUL1985 12:00:00)-Water Temperature (C)]]*OO[[#This Row],[43]]</f>
        <v>1.5261264720512497E-5</v>
      </c>
      <c r="AT244" s="10">
        <f>3/24000000*OO[[#This Row],[102 (01JUL1985 15:00:00)-Water Temperature (C)]]*OO[[#This Row],[44]]</f>
        <v>1.3515284167E-5</v>
      </c>
      <c r="AU244" s="10">
        <f>3/24000000*OO[[#This Row],[103 (01JUL1985 18:00:00)-Water Temperature (C)]]*OO[[#This Row],[45]]</f>
        <v>1.197648020572E-5</v>
      </c>
      <c r="AV244" s="10">
        <f>3/24000000*OO[[#This Row],[104 (01JUL1985 21:00:00)-Water Temperature (C)]]*OO[[#This Row],[46]]</f>
        <v>1.069620743964E-5</v>
      </c>
      <c r="AW244" s="10">
        <f>3/24000000*OO[[#This Row],[105 (02JUL1985 00:00:00)-Water Temperature (C)]]*OO[[#This Row],[47]]</f>
        <v>9.7000841201424994E-6</v>
      </c>
      <c r="AX244" s="10">
        <f>3/24000000*OO[[#This Row],[106 (02JUL1985 03:00:00)-Water Temperature (C)]]*OO[[#This Row],[48]]</f>
        <v>9.0570268013825006E-6</v>
      </c>
      <c r="AY244" s="10">
        <f>3/24000000*OO[[#This Row],[107 (02JUL1985 06:00:00)-Water Temperature (C)]]*OO[[#This Row],[49]]</f>
        <v>8.3922073122612505E-6</v>
      </c>
      <c r="AZ244" s="10">
        <f>3/24000000*OO[[#This Row],[108 (02JUL1985 09:00:00)-Water Temperature (C)]]*OO[[#This Row],[50]]</f>
        <v>7.6624357587749996E-6</v>
      </c>
      <c r="BA244" s="10">
        <f>3/24000000*OO[[#This Row],[109 (02JUL1985 12:00:00)-Water Temperature (C)]]*OO[[#This Row],[51]]</f>
        <v>6.9068772242499995E-6</v>
      </c>
      <c r="BB244" s="10">
        <f>3/24000000*OO[[#This Row],[110 (02JUL1985 15:00:00)-Water Temperature (C)]]*OO[[#This Row],[52]]</f>
        <v>6.0943390726025001E-6</v>
      </c>
      <c r="BC244" s="10">
        <f>3/24000000*OO[[#This Row],[111 (02JUL1985 18:00:00)-Water Temperature (C)]]*OO[[#This Row],[53]]</f>
        <v>5.3069574597974994E-6</v>
      </c>
      <c r="BD244" s="10">
        <f>3/24000000*OO[[#This Row],[112 (02JUL1985 21:00:00)-Water Temperature (C)]]*OO[[#This Row],[54]]</f>
        <v>4.6087355277437502E-6</v>
      </c>
      <c r="BE244" s="10">
        <f>3/24000000*OO[[#This Row],[113 (03JUL1985 00:00:00)-Water Temperature (C)]]*OO[[#This Row],[55]]</f>
        <v>3.9753475674399999E-6</v>
      </c>
      <c r="BF244" s="10">
        <f>3/24000000*OO[[#This Row],[114 (03JUL1985 03:00:00)-Water Temperature (C)]]*OO[[#This Row],[56]]</f>
        <v>3.4169813276250004E-6</v>
      </c>
      <c r="BG244" s="10">
        <f>3/24000000*OO[[#This Row],[115 (03JUL1985 06:00:00)-Water Temperature (C)]]*OO[[#This Row],[57]]</f>
        <v>2.8409867008659997E-6</v>
      </c>
      <c r="BH244" s="10">
        <f>3/24000000*OO[[#This Row],[116 (03JUL1985 09:00:00)-Water Temperature (C)]]*OO[[#This Row],[58]]</f>
        <v>2.2660508280850003E-6</v>
      </c>
      <c r="BI244" s="10">
        <f>3/24000000*OO[[#This Row],[117 (03JUL1985 12:00:00)-Water Temperature (C)]]*OO[[#This Row],[59]]</f>
        <v>1.7698700718125002E-6</v>
      </c>
      <c r="BJ244" s="10">
        <f>3/24000000*OO[[#This Row],[118 (03JUL1985 15:00:00)-Water Temperature (C)]]*OO[[#This Row],[60]]</f>
        <v>1.3730282171623749E-6</v>
      </c>
      <c r="BK244" s="10">
        <f>3/24000000*OO[[#This Row],[119 (03JUL1985 18:00:00)-Water Temperature (C)]]*OO[[#This Row],[61]]</f>
        <v>1.0967368147855E-6</v>
      </c>
      <c r="BL244" s="10">
        <f>3/24000000*OO[[#This Row],[120 (03JUL1985 21:00:00)-Water Temperature (C)]]*OO[[#This Row],[62]]</f>
        <v>9.2093573534374987E-7</v>
      </c>
      <c r="BM244" s="10">
        <f>3/24000000*OO[[#This Row],[121 (04JUL1985 00:00:00)-Water Temperature (C)]]*OO[[#This Row],[63]]</f>
        <v>8.1361351968749995E-7</v>
      </c>
      <c r="BN244" s="10">
        <f>3/24000000*OO[[#This Row],[122 (04JUL1985 03:00:00)-Water Temperature (C)]]*OO[[#This Row],[64]]</f>
        <v>7.5614055193799993E-7</v>
      </c>
      <c r="BO244" s="10">
        <f>3/24000000*OO[[#This Row],[123 (04JUL1985 06:00:00)-Water Temperature (C)]]*OO[[#This Row],[65]]</f>
        <v>7.0834505047874991E-7</v>
      </c>
      <c r="BP244" s="10">
        <f>3/24000000*OO[[#This Row],[124 (04JUL1985 09:00:00)-Water Temperature (C)]]*OO[[#This Row],[66]]</f>
        <v>6.6792283683299997E-7</v>
      </c>
      <c r="BQ244" s="10">
        <f>3/24000000*OO[[#This Row],[125 (04JUL1985 12:00:00)-Water Temperature (C)]]*OO[[#This Row],[67]]</f>
        <v>6.226190595195E-7</v>
      </c>
      <c r="BR244" s="10">
        <f>3/24000000*OO[[#This Row],[126 (04JUL1985 15:00:00)-Water Temperature (C)]]*OO[[#This Row],[68]]</f>
        <v>5.8096482439324999E-7</v>
      </c>
      <c r="BS244" s="10">
        <f>3/24000000*OO[[#This Row],[127 (04JUL1985 18:00:00)-Water Temperature (C)]]*OO[[#This Row],[69]]</f>
        <v>5.4699731647274997E-7</v>
      </c>
      <c r="BT244" s="10">
        <f>3/24000000*OO[[#This Row],[128 (04JUL1985 21:00:00)-Water Temperature (C)]]*OO[[#This Row],[70]]</f>
        <v>5.1984027161499998E-7</v>
      </c>
      <c r="BU244" s="10">
        <f>3/24000000*OO[[#This Row],[129 (05JUL1985 00:00:00)-Water Temperature (C)]]*OO[[#This Row],[71]]</f>
        <v>4.9770564112649997E-7</v>
      </c>
      <c r="BV244" s="10">
        <f>3/24000000*OO[[#This Row],[130 (05JUL1985 03:00:00)-Water Temperature (C)]]*OO[[#This Row],[72]]</f>
        <v>4.8792150733599998E-7</v>
      </c>
      <c r="BW244" s="10">
        <f>3/24000000*OO[[#This Row],[131 (05JUL1985 06:00:00)-Water Temperature (C)]]*OO[[#This Row],[73]]</f>
        <v>4.7130713804250003E-7</v>
      </c>
      <c r="BX244" s="10">
        <f>3/24000000*OO[[#This Row],[132 (05JUL1985 09:00:00)-Water Temperature (C)]]*OO[[#This Row],[74]]</f>
        <v>4.5244320173612506E-7</v>
      </c>
      <c r="BY244" s="10">
        <f>3/24000000*OO[[#This Row],[133 (05JUL1985 12:00:00)-Water Temperature (C)]]*OO[[#This Row],[75]]</f>
        <v>4.3076341300124992E-7</v>
      </c>
      <c r="BZ244" s="10">
        <f>3/24000000*OO[[#This Row],[134 (05JUL1985 15:00:00)-Water Temperature (C)]]*OO[[#This Row],[76]]</f>
        <v>4.0578163005824999E-7</v>
      </c>
      <c r="CA244" s="10">
        <f>3/24000000*OO[[#This Row],[135 (05JUL1985 18:00:00)-Water Temperature (C)]]*OO[[#This Row],[77]]</f>
        <v>3.81310199596125E-7</v>
      </c>
      <c r="CB244" s="10">
        <f>3/24000000*OO[[#This Row],[136 (05JUL1985 21:00:00)-Water Temperature (C)]]*OO[[#This Row],[78]]</f>
        <v>3.6030865548549998E-7</v>
      </c>
      <c r="CC244" s="10">
        <f>3/24000000*OO[[#This Row],[137 (06JUL1985 00:00:00)-Water Temperature (C)]]*OO[[#This Row],[79]]</f>
        <v>3.4478354585850002E-7</v>
      </c>
      <c r="CD244" s="10">
        <f>3/24000000*OO[[#This Row],[138 (06JUL1985 03:00:00)-Water Temperature (C)]]*OO[[#This Row],[80]]</f>
        <v>3.4004368921899995E-7</v>
      </c>
      <c r="CE244" s="10">
        <f>3/24000000*OO[[#This Row],[139 (06JUL1985 06:00:00)-Water Temperature (C)]]*OO[[#This Row],[81]]</f>
        <v>3.3286196683874999E-7</v>
      </c>
      <c r="CF244" s="10">
        <f>3/24000000*OO[[#This Row],[140 (06JUL1985 09:00:00)-Water Temperature (C)]]*OO[[#This Row],[82]]</f>
        <v>3.2401910933699996E-7</v>
      </c>
      <c r="CG244" s="10">
        <f>3/24000000*OO[[#This Row],[141 (06JUL1985 12:00:00)-Water Temperature (C)]]*OO[[#This Row],[83]]</f>
        <v>3.1540399876114998E-7</v>
      </c>
      <c r="CH244" s="10">
        <f>3/24000000*OO[[#This Row],[142 (06JUL1985 15:00:00)-Water Temperature (C)]]*OO[[#This Row],[84]]</f>
        <v>3.0173251165035004E-7</v>
      </c>
      <c r="CI244" s="10">
        <f>3/24000000*OO[[#This Row],[143 (06JUL1985 18:00:00)-Water Temperature (C)]]*OO[[#This Row],[85]]</f>
        <v>2.8465404943770001E-7</v>
      </c>
      <c r="CJ244" s="10">
        <f>3/24000000*OO[[#This Row],[144 (06JUL1985 21:00:00)-Water Temperature (C)]]*OO[[#This Row],[86]]</f>
        <v>2.6852719751976248E-7</v>
      </c>
      <c r="CK244" s="10">
        <f>3/24000000*OO[[#This Row],[145 (07JUL1985 00:00:00)-Water Temperature (C)]]*OO[[#This Row],[87]]</f>
        <v>2.5765238828549999E-7</v>
      </c>
      <c r="CL244" s="10">
        <f>3/24000000*OO[[#This Row],[146 (07JUL1985 03:00:00)-Water Temperature (C)]]*OO[[#This Row],[88]]</f>
        <v>2.548732132056125E-7</v>
      </c>
      <c r="CM244" s="10">
        <f>3/24000000*OO[[#This Row],[147 (07JUL1985 06:00:00)-Water Temperature (C)]]*OO[[#This Row],[89]]</f>
        <v>2.5282583516924999E-7</v>
      </c>
      <c r="CN244" s="10">
        <f>3/24000000*OO[[#This Row],[148 (07JUL1985 09:00:00)-Water Temperature (C)]]*OO[[#This Row],[90]]</f>
        <v>2.4826593334949998E-7</v>
      </c>
      <c r="CO244" s="10">
        <f>3/24000000*OO[[#This Row],[149 (07JUL1985 12:00:00)-Water Temperature (C)]]*OO[[#This Row],[91]]</f>
        <v>2.4216663826047495E-7</v>
      </c>
      <c r="CP244" s="10">
        <f>3/24000000*OO[[#This Row],[150 (07JUL1985 15:00:00)-Water Temperature (C)]]*OO[[#This Row],[92]]</f>
        <v>2.3226801484016247E-7</v>
      </c>
      <c r="CQ244" s="10">
        <f>3/24000000*OO[[#This Row],[151 (07JUL1985 18:00:00)-Water Temperature (C)]]*OO[[#This Row],[93]]</f>
        <v>2.2168280420257499E-7</v>
      </c>
      <c r="CR244" s="10">
        <f>3/24000000*OO[[#This Row],[152 (07JUL1985 21:00:00)-Water Temperature (C)]]*OO[[#This Row],[94]]</f>
        <v>2.1234629966625E-7</v>
      </c>
      <c r="CS244" s="10">
        <f>3/24000000*OO[[#This Row],[153 (08JUL1985 00:00:00)-Water Temperature (C)]]*OO[[#This Row],[95]]</f>
        <v>2.0481926027020001E-7</v>
      </c>
      <c r="CT244" s="10">
        <f>3/24000000*OO[[#This Row],[154 (08JUL1985 03:00:00)-Water Temperature (C)]]*OO[[#This Row],[96]]</f>
        <v>1.9990123237062499E-7</v>
      </c>
      <c r="CU244" s="10">
        <f>3/24000000*OO[[#This Row],[155 (08JUL1985 06:00:00)-Water Temperature (C)]]*OO[[#This Row],[97]]</f>
        <v>1.9655196726282496E-7</v>
      </c>
      <c r="CV244" s="10">
        <f>3/24000000*OO[[#This Row],[156 (08JUL1985 09:00:00)-Water Temperature (C)]]*OO[[#This Row],[98]]</f>
        <v>1.9036093171009997E-7</v>
      </c>
      <c r="CW244" s="10">
        <f>3/24000000*OO[[#This Row],[157 (08JUL1985 12:00:00)-Water Temperature (C)]]*OO[[#This Row],[99]]</f>
        <v>1.8234309774449999E-7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7.2839321921670992E-37</v>
      </c>
      <c r="N245" s="10">
        <f>3/24*OO[[#This Row],[70 (27JUN1985 15:00:00)-Water Temperature (C)]]*OO[[#This Row],[12]]/SUM(OO[12])</f>
        <v>1.2536132490065948E-24</v>
      </c>
      <c r="O245" s="10">
        <f>3/24*OO[[#This Row],[71 (27JUN1985 18:00:00)-Water Temperature (C)]]*OO[[#This Row],[13]]/SUM(OO[13])</f>
        <v>1.0027263414070345E-15</v>
      </c>
      <c r="P245" s="10">
        <f>3/24*OO[[#This Row],[72 (27JUN1985 21:00:00)-Water Temperature (C)]]*OO[[#This Row],[14]]/SUM(OO[14])</f>
        <v>3.6059073029445328E-10</v>
      </c>
      <c r="Q245" s="10">
        <f>3/24*OO[[#This Row],[73 (28JUN1985 00:00:00)-Water Temperature (C)]]*OO[[#This Row],[15]]/SUM(OO[15])</f>
        <v>3.2751564619029791E-7</v>
      </c>
      <c r="R245" s="10">
        <f>3/24*OO[[#This Row],[74 (28JUN1985 03:00:00)-Water Temperature (C)]]*OO[[#This Row],[16]]/SUM(OO[16])</f>
        <v>3.7428210482943149E-5</v>
      </c>
      <c r="S245" s="10">
        <f>3/24*OO[[#This Row],[75 (28JUN1985 06:00:00)-Water Temperature (C)]]*OO[[#This Row],[17]]/SUM(OO[17])</f>
        <v>1.060324234866492E-3</v>
      </c>
      <c r="T245" s="10">
        <f>3/24*OO[[#This Row],[76 (28JUN1985 09:00:00)-Water Temperature (C)]]*OO[[#This Row],[18]]/SUM(OO[18])</f>
        <v>1.0296524229558212E-2</v>
      </c>
      <c r="U245" s="10">
        <f>3/24*OO[[#This Row],[77 (28JUN1985 12:00:00)-Water Temperature (C)]]*OO[[#This Row],[19]]/SUM(OO[19])</f>
        <v>4.2155299979891224E-2</v>
      </c>
      <c r="V245" s="10">
        <f>3/24000000*OO[[#This Row],[78 (28JUN1985 15:00:00)-Water Temperature (C)]]*OO[[#This Row],[20]]</f>
        <v>8.354951361705E-2</v>
      </c>
      <c r="W245" s="10">
        <f>3/24000000*OO[[#This Row],[79 (28JUN1985 18:00:00)-Water Temperature (C)]]*OO[[#This Row],[21]]</f>
        <v>9.1440260312550009E-2</v>
      </c>
      <c r="X245" s="10">
        <f>3/24000000*OO[[#This Row],[80 (28JUN1985 21:00:00)-Water Temperature (C)]]*OO[[#This Row],[22]]</f>
        <v>6.1069142167750008E-2</v>
      </c>
      <c r="Y245" s="10">
        <f>3/24000000*OO[[#This Row],[81 (29JUN1985 00:00:00)-Water Temperature (C)]]*OO[[#This Row],[23]]</f>
        <v>2.698197292805625E-2</v>
      </c>
      <c r="Z245" s="10">
        <f>3/24000000*OO[[#This Row],[82 (29JUN1985 03:00:00)-Water Temperature (C)]]*OO[[#This Row],[24]]</f>
        <v>8.6048086147124999E-3</v>
      </c>
      <c r="AA245" s="10">
        <f>3/24000000*OO[[#This Row],[83 (29JUN1985 06:00:00)-Water Temperature (C)]]*OO[[#This Row],[25]]</f>
        <v>2.1293467364124998E-3</v>
      </c>
      <c r="AB245" s="10">
        <f>3/24000000*OO[[#This Row],[84 (29JUN1985 09:00:00)-Water Temperature (C)]]*OO[[#This Row],[26]]</f>
        <v>4.6499497291562495E-4</v>
      </c>
      <c r="AC245" s="10">
        <f>3/24000000*OO[[#This Row],[85 (29JUN1985 12:00:00)-Water Temperature (C)]]*OO[[#This Row],[27]]</f>
        <v>1.3747663696403749E-4</v>
      </c>
      <c r="AD245" s="10">
        <f>3/24000000*OO[[#This Row],[86 (29JUN1985 15:00:00)-Water Temperature (C)]]*OO[[#This Row],[28]]</f>
        <v>8.7014405137274996E-5</v>
      </c>
      <c r="AE245" s="10">
        <f>3/24000000*OO[[#This Row],[88 (29JUN1985 21:00:00)-Water Temperature (C)]]*OO[[#This Row],[30]]</f>
        <v>8.2671104141999991E-5</v>
      </c>
      <c r="AF245" s="10">
        <f>3/24000000*OO[[#This Row],[88 (29JUN1985 21:00:00)-Water Temperature (C)]]*OO[[#This Row],[30]]</f>
        <v>8.2671104141999991E-5</v>
      </c>
      <c r="AG245" s="10">
        <f>3/24000000*OO[[#This Row],[89 (30JUN1985 00:00:00)-Water Temperature (C)]]*OO[[#This Row],[31]]</f>
        <v>8.0044650285899992E-5</v>
      </c>
      <c r="AH245" s="10">
        <f>3/24000000*OO[[#This Row],[90 (30JUN1985 03:00:00)-Water Temperature (C)]]*OO[[#This Row],[32]]</f>
        <v>7.5863645698499987E-5</v>
      </c>
      <c r="AI245" s="10">
        <f>3/24000000*OO[[#This Row],[91 (30JUN1985 06:00:00)-Water Temperature (C)]]*OO[[#This Row],[33]]</f>
        <v>7.07876022542E-5</v>
      </c>
      <c r="AJ245" s="10">
        <f>3/24000000*OO[[#This Row],[92 (30JUN1985 09:00:00)-Water Temperature (C)]]*OO[[#This Row],[34]]</f>
        <v>6.5274363753025001E-5</v>
      </c>
      <c r="AK245" s="10">
        <f>3/24000000*OO[[#This Row],[93 (30JUN1985 12:00:00)-Water Temperature (C)]]*OO[[#This Row],[35]]</f>
        <v>5.9597103365399992E-5</v>
      </c>
      <c r="AL245" s="10">
        <f>3/24000000*OO[[#This Row],[94 (30JUN1985 15:00:00)-Water Temperature (C)]]*OO[[#This Row],[36]]</f>
        <v>5.372110753514999E-5</v>
      </c>
      <c r="AM245" s="10">
        <f>3/24000000*OO[[#This Row],[95 (30JUN1985 18:00:00)-Water Temperature (C)]]*OO[[#This Row],[37]]</f>
        <v>4.8117587713000005E-5</v>
      </c>
      <c r="AN245" s="10">
        <f>3/24000000*OO[[#This Row],[96 (30JUN1985 21:00:00)-Water Temperature (C)]]*OO[[#This Row],[38]]</f>
        <v>4.3305905336687494E-5</v>
      </c>
      <c r="AO245" s="10">
        <f>3/24000000*OO[[#This Row],[97 (01JUL1985 00:00:00)-Water Temperature (C)]]*OO[[#This Row],[39]]</f>
        <v>3.9344119219999996E-5</v>
      </c>
      <c r="AP245" s="10">
        <f>3/24000000*OO[[#This Row],[98 (01JUL1985 03:00:00)-Water Temperature (C)]]*OO[[#This Row],[40]]</f>
        <v>3.6633553303875E-5</v>
      </c>
      <c r="AQ245" s="10">
        <f>3/24000000*OO[[#This Row],[99 (01JUL1985 06:00:00)-Water Temperature (C)]]*OO[[#This Row],[41]]</f>
        <v>3.3732515544349996E-5</v>
      </c>
      <c r="AR245" s="10">
        <f>3/24000000*OO[[#This Row],[100 (01JUL1985 09:00:00)-Water Temperature (C)]]*OO[[#This Row],[42]]</f>
        <v>3.0674467831999998E-5</v>
      </c>
      <c r="AS245" s="10">
        <f>3/24000000*OO[[#This Row],[101 (01JUL1985 12:00:00)-Water Temperature (C)]]*OO[[#This Row],[43]]</f>
        <v>2.7542807921086245E-5</v>
      </c>
      <c r="AT245" s="10">
        <f>3/24000000*OO[[#This Row],[102 (01JUL1985 15:00:00)-Water Temperature (C)]]*OO[[#This Row],[44]]</f>
        <v>2.451639115347E-5</v>
      </c>
      <c r="AU245" s="10">
        <f>3/24000000*OO[[#This Row],[103 (01JUL1985 18:00:00)-Water Temperature (C)]]*OO[[#This Row],[45]]</f>
        <v>2.1816385274565E-5</v>
      </c>
      <c r="AV245" s="10">
        <f>3/24000000*OO[[#This Row],[104 (01JUL1985 21:00:00)-Water Temperature (C)]]*OO[[#This Row],[46]]</f>
        <v>1.95629616369225E-5</v>
      </c>
      <c r="AW245" s="10">
        <f>3/24000000*OO[[#This Row],[105 (02JUL1985 00:00:00)-Water Temperature (C)]]*OO[[#This Row],[47]]</f>
        <v>1.7806842117382499E-5</v>
      </c>
      <c r="AX245" s="10">
        <f>3/24000000*OO[[#This Row],[106 (02JUL1985 03:00:00)-Water Temperature (C)]]*OO[[#This Row],[48]]</f>
        <v>1.67065635663025E-5</v>
      </c>
      <c r="AY245" s="10">
        <f>3/24000000*OO[[#This Row],[107 (02JUL1985 06:00:00)-Water Temperature (C)]]*OO[[#This Row],[49]]</f>
        <v>1.5557554051184997E-5</v>
      </c>
      <c r="AZ245" s="10">
        <f>3/24000000*OO[[#This Row],[108 (02JUL1985 09:00:00)-Water Temperature (C)]]*OO[[#This Row],[50]]</f>
        <v>1.4279826368419997E-5</v>
      </c>
      <c r="BA245" s="10">
        <f>3/24000000*OO[[#This Row],[109 (02JUL1985 12:00:00)-Water Temperature (C)]]*OO[[#This Row],[51]]</f>
        <v>1.2932441985412498E-5</v>
      </c>
      <c r="BB245" s="10">
        <f>3/24000000*OO[[#This Row],[110 (02JUL1985 15:00:00)-Water Temperature (C)]]*OO[[#This Row],[52]]</f>
        <v>1.1450843177499999E-5</v>
      </c>
      <c r="BC245" s="10">
        <f>3/24000000*OO[[#This Row],[111 (02JUL1985 18:00:00)-Water Temperature (C)]]*OO[[#This Row],[53]]</f>
        <v>9.9893925671499996E-6</v>
      </c>
      <c r="BD245" s="10">
        <f>3/24000000*OO[[#This Row],[112 (02JUL1985 21:00:00)-Water Temperature (C)]]*OO[[#This Row],[54]]</f>
        <v>8.6977899248625E-6</v>
      </c>
      <c r="BE245" s="10">
        <f>3/24000000*OO[[#This Row],[113 (03JUL1985 00:00:00)-Water Temperature (C)]]*OO[[#This Row],[55]]</f>
        <v>7.5313685497874998E-6</v>
      </c>
      <c r="BF245" s="10">
        <f>3/24000000*OO[[#This Row],[114 (03JUL1985 03:00:00)-Water Temperature (C)]]*OO[[#This Row],[56]]</f>
        <v>6.5174658285012495E-6</v>
      </c>
      <c r="BG245" s="10">
        <f>3/24000000*OO[[#This Row],[115 (03JUL1985 06:00:00)-Water Temperature (C)]]*OO[[#This Row],[57]]</f>
        <v>5.4625238072249993E-6</v>
      </c>
      <c r="BH245" s="10">
        <f>3/24000000*OO[[#This Row],[116 (03JUL1985 09:00:00)-Water Temperature (C)]]*OO[[#This Row],[58]]</f>
        <v>4.3881570896849992E-6</v>
      </c>
      <c r="BI245" s="10">
        <f>3/24000000*OO[[#This Row],[117 (03JUL1985 12:00:00)-Water Temperature (C)]]*OO[[#This Row],[59]]</f>
        <v>3.4358698830150002E-6</v>
      </c>
      <c r="BJ245" s="10">
        <f>3/24000000*OO[[#This Row],[118 (03JUL1985 15:00:00)-Water Temperature (C)]]*OO[[#This Row],[60]]</f>
        <v>2.6560137675761248E-6</v>
      </c>
      <c r="BK245" s="10">
        <f>3/24000000*OO[[#This Row],[119 (03JUL1985 18:00:00)-Water Temperature (C)]]*OO[[#This Row],[61]]</f>
        <v>2.1037157828235E-6</v>
      </c>
      <c r="BL245" s="10">
        <f>3/24000000*OO[[#This Row],[120 (03JUL1985 21:00:00)-Water Temperature (C)]]*OO[[#This Row],[62]]</f>
        <v>1.7494279682915E-6</v>
      </c>
      <c r="BM245" s="10">
        <f>3/24000000*OO[[#This Row],[121 (04JUL1985 00:00:00)-Water Temperature (C)]]*OO[[#This Row],[63]]</f>
        <v>1.5324288988499998E-6</v>
      </c>
      <c r="BN245" s="10">
        <f>3/24000000*OO[[#This Row],[122 (04JUL1985 03:00:00)-Water Temperature (C)]]*OO[[#This Row],[64]]</f>
        <v>1.41662724593E-6</v>
      </c>
      <c r="BO245" s="10">
        <f>3/24000000*OO[[#This Row],[123 (04JUL1985 06:00:00)-Water Temperature (C)]]*OO[[#This Row],[65]]</f>
        <v>1.324611612590625E-6</v>
      </c>
      <c r="BP245" s="10">
        <f>3/24000000*OO[[#This Row],[124 (04JUL1985 09:00:00)-Water Temperature (C)]]*OO[[#This Row],[66]]</f>
        <v>1.2492685751040001E-6</v>
      </c>
      <c r="BQ245" s="10">
        <f>3/24000000*OO[[#This Row],[125 (04JUL1985 12:00:00)-Water Temperature (C)]]*OO[[#This Row],[67]]</f>
        <v>1.165086204802125E-6</v>
      </c>
      <c r="BR245" s="10">
        <f>3/24000000*OO[[#This Row],[126 (04JUL1985 15:00:00)-Water Temperature (C)]]*OO[[#This Row],[68]]</f>
        <v>1.086660083550375E-6</v>
      </c>
      <c r="BS245" s="10">
        <f>3/24000000*OO[[#This Row],[127 (04JUL1985 18:00:00)-Water Temperature (C)]]*OO[[#This Row],[69]]</f>
        <v>1.0221036303794999E-6</v>
      </c>
      <c r="BT245" s="10">
        <f>3/24000000*OO[[#This Row],[128 (04JUL1985 21:00:00)-Water Temperature (C)]]*OO[[#This Row],[70]]</f>
        <v>9.6953840589487493E-7</v>
      </c>
      <c r="BU245" s="10">
        <f>3/24000000*OO[[#This Row],[129 (05JUL1985 00:00:00)-Water Temperature (C)]]*OO[[#This Row],[71]]</f>
        <v>9.2674308712500001E-7</v>
      </c>
      <c r="BV245" s="10">
        <f>3/24000000*OO[[#This Row],[130 (05JUL1985 03:00:00)-Water Temperature (C)]]*OO[[#This Row],[72]]</f>
        <v>9.0782766669250015E-7</v>
      </c>
      <c r="BW245" s="10">
        <f>3/24000000*OO[[#This Row],[131 (05JUL1985 06:00:00)-Water Temperature (C)]]*OO[[#This Row],[73]]</f>
        <v>8.7771472945449992E-7</v>
      </c>
      <c r="BX245" s="10">
        <f>3/24000000*OO[[#This Row],[132 (05JUL1985 09:00:00)-Water Temperature (C)]]*OO[[#This Row],[74]]</f>
        <v>8.436005120376249E-7</v>
      </c>
      <c r="BY245" s="10">
        <f>3/24000000*OO[[#This Row],[133 (05JUL1985 12:00:00)-Water Temperature (C)]]*OO[[#This Row],[75]]</f>
        <v>8.0394454616737494E-7</v>
      </c>
      <c r="BZ245" s="10">
        <f>3/24000000*OO[[#This Row],[134 (05JUL1985 15:00:00)-Water Temperature (C)]]*OO[[#This Row],[76]]</f>
        <v>7.5756866099099994E-7</v>
      </c>
      <c r="CA245" s="10">
        <f>3/24000000*OO[[#This Row],[135 (05JUL1985 18:00:00)-Water Temperature (C)]]*OO[[#This Row],[77]]</f>
        <v>7.1117194687449984E-7</v>
      </c>
      <c r="CB245" s="10">
        <f>3/24000000*OO[[#This Row],[136 (05JUL1985 21:00:00)-Water Temperature (C)]]*OO[[#This Row],[78]]</f>
        <v>6.7138640129399989E-7</v>
      </c>
      <c r="CC245" s="10">
        <f>3/24000000*OO[[#This Row],[137 (06JUL1985 00:00:00)-Water Temperature (C)]]*OO[[#This Row],[79]]</f>
        <v>6.4151849041224995E-7</v>
      </c>
      <c r="CD245" s="10">
        <f>3/24000000*OO[[#This Row],[138 (06JUL1985 03:00:00)-Water Temperature (C)]]*OO[[#This Row],[80]]</f>
        <v>6.3245526448249994E-7</v>
      </c>
      <c r="CE245" s="10">
        <f>3/24000000*OO[[#This Row],[139 (06JUL1985 06:00:00)-Water Temperature (C)]]*OO[[#This Row],[81]]</f>
        <v>6.1968450390825001E-7</v>
      </c>
      <c r="CF245" s="10">
        <f>3/24000000*OO[[#This Row],[140 (06JUL1985 09:00:00)-Water Temperature (C)]]*OO[[#This Row],[82]]</f>
        <v>6.0359760356249999E-7</v>
      </c>
      <c r="CG245" s="10">
        <f>3/24000000*OO[[#This Row],[141 (06JUL1985 12:00:00)-Water Temperature (C)]]*OO[[#This Row],[83]]</f>
        <v>5.8811489635550001E-7</v>
      </c>
      <c r="CH245" s="10">
        <f>3/24000000*OO[[#This Row],[142 (06JUL1985 15:00:00)-Water Temperature (C)]]*OO[[#This Row],[84]]</f>
        <v>5.6300085439062499E-7</v>
      </c>
      <c r="CI245" s="10">
        <f>3/24000000*OO[[#This Row],[143 (06JUL1985 18:00:00)-Water Temperature (C)]]*OO[[#This Row],[85]]</f>
        <v>5.30817912156E-7</v>
      </c>
      <c r="CJ245" s="10">
        <f>3/24000000*OO[[#This Row],[144 (06JUL1985 21:00:00)-Water Temperature (C)]]*OO[[#This Row],[86]]</f>
        <v>5.005136049374999E-7</v>
      </c>
      <c r="CK245" s="10">
        <f>3/24000000*OO[[#This Row],[145 (07JUL1985 00:00:00)-Water Temperature (C)]]*OO[[#This Row],[87]]</f>
        <v>4.7949987269024999E-7</v>
      </c>
      <c r="CL245" s="10">
        <f>3/24000000*OO[[#This Row],[146 (07JUL1985 03:00:00)-Water Temperature (C)]]*OO[[#This Row],[88]]</f>
        <v>4.7379191336700001E-7</v>
      </c>
      <c r="CM245" s="10">
        <f>3/24000000*OO[[#This Row],[147 (07JUL1985 06:00:00)-Water Temperature (C)]]*OO[[#This Row],[89]]</f>
        <v>4.6992419039499997E-7</v>
      </c>
      <c r="CN245" s="10">
        <f>3/24000000*OO[[#This Row],[148 (07JUL1985 09:00:00)-Water Temperature (C)]]*OO[[#This Row],[90]]</f>
        <v>4.6182370514249999E-7</v>
      </c>
      <c r="CO245" s="10">
        <f>3/24000000*OO[[#This Row],[149 (07JUL1985 12:00:00)-Water Temperature (C)]]*OO[[#This Row],[91]]</f>
        <v>4.5101413258212505E-7</v>
      </c>
      <c r="CP245" s="10">
        <f>3/24000000*OO[[#This Row],[150 (07JUL1985 15:00:00)-Water Temperature (C)]]*OO[[#This Row],[92]]</f>
        <v>4.3276734590425E-7</v>
      </c>
      <c r="CQ245" s="10">
        <f>3/24000000*OO[[#This Row],[151 (07JUL1985 18:00:00)-Water Temperature (C)]]*OO[[#This Row],[93]]</f>
        <v>4.1296969554362498E-7</v>
      </c>
      <c r="CR245" s="10">
        <f>3/24000000*OO[[#This Row],[152 (07JUL1985 21:00:00)-Water Temperature (C)]]*OO[[#This Row],[94]]</f>
        <v>3.9539967153087502E-7</v>
      </c>
      <c r="CS245" s="10">
        <f>3/24000000*OO[[#This Row],[153 (08JUL1985 00:00:00)-Water Temperature (C)]]*OO[[#This Row],[95]]</f>
        <v>3.8109345848675E-7</v>
      </c>
      <c r="CT245" s="10">
        <f>3/24000000*OO[[#This Row],[154 (08JUL1985 03:00:00)-Water Temperature (C)]]*OO[[#This Row],[96]]</f>
        <v>3.7176787946399997E-7</v>
      </c>
      <c r="CU245" s="10">
        <f>3/24000000*OO[[#This Row],[155 (08JUL1985 06:00:00)-Water Temperature (C)]]*OO[[#This Row],[97]]</f>
        <v>3.6609377288762498E-7</v>
      </c>
      <c r="CV245" s="10">
        <f>3/24000000*OO[[#This Row],[156 (08JUL1985 09:00:00)-Water Temperature (C)]]*OO[[#This Row],[98]]</f>
        <v>3.5494299974087494E-7</v>
      </c>
      <c r="CW245" s="10">
        <f>3/24000000*OO[[#This Row],[157 (08JUL1985 12:00:00)-Water Temperature (C)]]*OO[[#This Row],[99]]</f>
        <v>3.4070553019654999E-7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1.9707886879380596E-37</v>
      </c>
      <c r="N246" s="10">
        <f>3/24*OO[[#This Row],[70 (27JUN1985 15:00:00)-Water Temperature (C)]]*OO[[#This Row],[12]]/SUM(OO[12])</f>
        <v>3.1097172735477186E-25</v>
      </c>
      <c r="O246" s="10">
        <f>3/24*OO[[#This Row],[71 (27JUN1985 18:00:00)-Water Temperature (C)]]*OO[[#This Row],[13]]/SUM(OO[13])</f>
        <v>2.5020281645414348E-16</v>
      </c>
      <c r="P246" s="10">
        <f>3/24*OO[[#This Row],[72 (27JUN1985 21:00:00)-Water Temperature (C)]]*OO[[#This Row],[14]]/SUM(OO[14])</f>
        <v>1.913098777127924E-10</v>
      </c>
      <c r="Q246" s="10">
        <f>3/24*OO[[#This Row],[73 (28JUN1985 00:00:00)-Water Temperature (C)]]*OO[[#This Row],[15]]/SUM(OO[15])</f>
        <v>2.1798848137980177E-7</v>
      </c>
      <c r="R246" s="10">
        <f>3/24*OO[[#This Row],[74 (28JUN1985 03:00:00)-Water Temperature (C)]]*OO[[#This Row],[16]]/SUM(OO[16])</f>
        <v>2.8634526234100909E-5</v>
      </c>
      <c r="S246" s="10">
        <f>3/24*OO[[#This Row],[75 (28JUN1985 06:00:00)-Water Temperature (C)]]*OO[[#This Row],[17]]/SUM(OO[17])</f>
        <v>9.0254618290741128E-4</v>
      </c>
      <c r="T246" s="10">
        <f>3/24*OO[[#This Row],[76 (28JUN1985 09:00:00)-Water Temperature (C)]]*OO[[#This Row],[18]]/SUM(OO[18])</f>
        <v>9.5665913830361993E-3</v>
      </c>
      <c r="U246" s="10">
        <f>3/24*OO[[#This Row],[77 (28JUN1985 12:00:00)-Water Temperature (C)]]*OO[[#This Row],[19]]/SUM(OO[19])</f>
        <v>4.2198050113687567E-2</v>
      </c>
      <c r="V246" s="10">
        <f>3/24000000*OO[[#This Row],[78 (28JUN1985 15:00:00)-Water Temperature (C)]]*OO[[#This Row],[20]]</f>
        <v>8.9231498328375E-2</v>
      </c>
      <c r="W246" s="10">
        <f>3/24000000*OO[[#This Row],[79 (28JUN1985 18:00:00)-Water Temperature (C)]]*OO[[#This Row],[21]]</f>
        <v>0.10333881949009999</v>
      </c>
      <c r="X246" s="10">
        <f>3/24000000*OO[[#This Row],[80 (28JUN1985 21:00:00)-Water Temperature (C)]]*OO[[#This Row],[22]]</f>
        <v>7.2516086653850009E-2</v>
      </c>
      <c r="Y246" s="10">
        <f>3/24000000*OO[[#This Row],[81 (29JUN1985 00:00:00)-Water Temperature (C)]]*OO[[#This Row],[23]]</f>
        <v>3.3453107670450004E-2</v>
      </c>
      <c r="Z246" s="10">
        <f>3/24000000*OO[[#This Row],[82 (29JUN1985 03:00:00)-Water Temperature (C)]]*OO[[#This Row],[24]]</f>
        <v>1.1064529865412499E-2</v>
      </c>
      <c r="AA246" s="10">
        <f>3/24000000*OO[[#This Row],[83 (29JUN1985 06:00:00)-Water Temperature (C)]]*OO[[#This Row],[25]]</f>
        <v>2.8132130536047502E-3</v>
      </c>
      <c r="AB246" s="10">
        <f>3/24000000*OO[[#This Row],[84 (29JUN1985 09:00:00)-Water Temperature (C)]]*OO[[#This Row],[26]]</f>
        <v>6.1533054318249993E-4</v>
      </c>
      <c r="AC246" s="10">
        <f>3/24000000*OO[[#This Row],[85 (29JUN1985 12:00:00)-Water Temperature (C)]]*OO[[#This Row],[27]]</f>
        <v>1.69654618574375E-4</v>
      </c>
      <c r="AD246" s="10">
        <f>3/24000000*OO[[#This Row],[86 (29JUN1985 15:00:00)-Water Temperature (C)]]*OO[[#This Row],[28]]</f>
        <v>9.8352367369049985E-5</v>
      </c>
      <c r="AE246" s="10">
        <f>3/24000000*OO[[#This Row],[88 (29JUN1985 21:00:00)-Water Temperature (C)]]*OO[[#This Row],[30]]</f>
        <v>9.1150759444874995E-5</v>
      </c>
      <c r="AF246" s="10">
        <f>3/24000000*OO[[#This Row],[88 (29JUN1985 21:00:00)-Water Temperature (C)]]*OO[[#This Row],[30]]</f>
        <v>9.1150759444874995E-5</v>
      </c>
      <c r="AG246" s="10">
        <f>3/24000000*OO[[#This Row],[89 (30JUN1985 00:00:00)-Water Temperature (C)]]*OO[[#This Row],[31]]</f>
        <v>8.8490879961187496E-5</v>
      </c>
      <c r="AH246" s="10">
        <f>3/24000000*OO[[#This Row],[90 (30JUN1985 03:00:00)-Water Temperature (C)]]*OO[[#This Row],[32]]</f>
        <v>8.4036623646499981E-5</v>
      </c>
      <c r="AI246" s="10">
        <f>3/24000000*OO[[#This Row],[91 (30JUN1985 06:00:00)-Water Temperature (C)]]*OO[[#This Row],[33]]</f>
        <v>7.8440211036337495E-5</v>
      </c>
      <c r="AJ246" s="10">
        <f>3/24000000*OO[[#This Row],[92 (30JUN1985 09:00:00)-Water Temperature (C)]]*OO[[#This Row],[34]]</f>
        <v>7.2339766012124987E-5</v>
      </c>
      <c r="AK246" s="10">
        <f>3/24000000*OO[[#This Row],[93 (30JUN1985 12:00:00)-Water Temperature (C)]]*OO[[#This Row],[35]]</f>
        <v>6.6028232202825E-5</v>
      </c>
      <c r="AL246" s="10">
        <f>3/24000000*OO[[#This Row],[94 (30JUN1985 15:00:00)-Water Temperature (C)]]*OO[[#This Row],[36]]</f>
        <v>5.9440468907024998E-5</v>
      </c>
      <c r="AM246" s="10">
        <f>3/24000000*OO[[#This Row],[95 (30JUN1985 18:00:00)-Water Temperature (C)]]*OO[[#This Row],[37]]</f>
        <v>5.3161551088800002E-5</v>
      </c>
      <c r="AN246" s="10">
        <f>3/24000000*OO[[#This Row],[96 (30JUN1985 21:00:00)-Water Temperature (C)]]*OO[[#This Row],[38]]</f>
        <v>4.77803913731125E-5</v>
      </c>
      <c r="AO246" s="10">
        <f>3/24000000*OO[[#This Row],[97 (01JUL1985 00:00:00)-Water Temperature (C)]]*OO[[#This Row],[39]]</f>
        <v>4.3349132682499991E-5</v>
      </c>
      <c r="AP246" s="10">
        <f>3/24000000*OO[[#This Row],[98 (01JUL1985 03:00:00)-Water Temperature (C)]]*OO[[#This Row],[40]]</f>
        <v>4.0335166675399996E-5</v>
      </c>
      <c r="AQ246" s="10">
        <f>3/24000000*OO[[#This Row],[99 (01JUL1985 06:00:00)-Water Temperature (C)]]*OO[[#This Row],[41]]</f>
        <v>3.7122043525100002E-5</v>
      </c>
      <c r="AR246" s="10">
        <f>3/24000000*OO[[#This Row],[100 (01JUL1985 09:00:00)-Water Temperature (C)]]*OO[[#This Row],[42]]</f>
        <v>3.3763268769599995E-5</v>
      </c>
      <c r="AS246" s="10">
        <f>3/24000000*OO[[#This Row],[101 (01JUL1985 12:00:00)-Water Temperature (C)]]*OO[[#This Row],[43]]</f>
        <v>3.0335590301250003E-5</v>
      </c>
      <c r="AT246" s="10">
        <f>3/24000000*OO[[#This Row],[102 (01JUL1985 15:00:00)-Water Temperature (C)]]*OO[[#This Row],[44]]</f>
        <v>2.6996964741787495E-5</v>
      </c>
      <c r="AU246" s="10">
        <f>3/24000000*OO[[#This Row],[103 (01JUL1985 18:00:00)-Water Temperature (C)]]*OO[[#This Row],[45]]</f>
        <v>2.4002199056107502E-5</v>
      </c>
      <c r="AV246" s="10">
        <f>3/24000000*OO[[#This Row],[104 (01JUL1985 21:00:00)-Water Temperature (C)]]*OO[[#This Row],[46]]</f>
        <v>2.1504503116979999E-5</v>
      </c>
      <c r="AW246" s="10">
        <f>3/24000000*OO[[#This Row],[105 (02JUL1985 00:00:00)-Water Temperature (C)]]*OO[[#This Row],[47]]</f>
        <v>1.9553761747172502E-5</v>
      </c>
      <c r="AX246" s="10">
        <f>3/24000000*OO[[#This Row],[106 (02JUL1985 03:00:00)-Water Temperature (C)]]*OO[[#This Row],[48]]</f>
        <v>1.835128927709875E-5</v>
      </c>
      <c r="AY246" s="10">
        <f>3/24000000*OO[[#This Row],[107 (02JUL1985 06:00:00)-Water Temperature (C)]]*OO[[#This Row],[49]]</f>
        <v>1.7107477806954999E-5</v>
      </c>
      <c r="AZ246" s="10">
        <f>3/24000000*OO[[#This Row],[108 (02JUL1985 09:00:00)-Water Temperature (C)]]*OO[[#This Row],[50]]</f>
        <v>1.5722583073949999E-5</v>
      </c>
      <c r="BA246" s="10">
        <f>3/24000000*OO[[#This Row],[109 (02JUL1985 12:00:00)-Water Temperature (C)]]*OO[[#This Row],[51]]</f>
        <v>1.4262342932557499E-5</v>
      </c>
      <c r="BB246" s="10">
        <f>3/24000000*OO[[#This Row],[110 (02JUL1985 15:00:00)-Water Temperature (C)]]*OO[[#This Row],[52]]</f>
        <v>1.2644222707989999E-5</v>
      </c>
      <c r="BC246" s="10">
        <f>3/24000000*OO[[#This Row],[111 (02JUL1985 18:00:00)-Water Temperature (C)]]*OO[[#This Row],[53]]</f>
        <v>1.1032506167025E-5</v>
      </c>
      <c r="BD246" s="10">
        <f>3/24000000*OO[[#This Row],[112 (02JUL1985 21:00:00)-Water Temperature (C)]]*OO[[#This Row],[54]]</f>
        <v>9.6128343343424985E-6</v>
      </c>
      <c r="BE246" s="10">
        <f>3/24000000*OO[[#This Row],[113 (03JUL1985 00:00:00)-Water Temperature (C)]]*OO[[#This Row],[55]]</f>
        <v>8.3377207767999987E-6</v>
      </c>
      <c r="BF246" s="10">
        <f>3/24000000*OO[[#This Row],[114 (03JUL1985 03:00:00)-Water Temperature (C)]]*OO[[#This Row],[56]]</f>
        <v>7.2439760437737502E-6</v>
      </c>
      <c r="BG246" s="10">
        <f>3/24000000*OO[[#This Row],[115 (03JUL1985 06:00:00)-Water Temperature (C)]]*OO[[#This Row],[57]]</f>
        <v>6.1038690500549998E-6</v>
      </c>
      <c r="BH246" s="10">
        <f>3/24000000*OO[[#This Row],[116 (03JUL1985 09:00:00)-Water Temperature (C)]]*OO[[#This Row],[58]]</f>
        <v>4.9264976282737497E-6</v>
      </c>
      <c r="BI246" s="10">
        <f>3/24000000*OO[[#This Row],[117 (03JUL1985 12:00:00)-Water Temperature (C)]]*OO[[#This Row],[59]]</f>
        <v>3.8645762825625006E-6</v>
      </c>
      <c r="BJ246" s="10">
        <f>3/24000000*OO[[#This Row],[118 (03JUL1985 15:00:00)-Water Temperature (C)]]*OO[[#This Row],[60]]</f>
        <v>2.9810972416492501E-6</v>
      </c>
      <c r="BK246" s="10">
        <f>3/24000000*OO[[#This Row],[119 (03JUL1985 18:00:00)-Water Temperature (C)]]*OO[[#This Row],[61]]</f>
        <v>2.3472806419409997E-6</v>
      </c>
      <c r="BL246" s="10">
        <f>3/24000000*OO[[#This Row],[120 (03JUL1985 21:00:00)-Water Temperature (C)]]*OO[[#This Row],[62]]</f>
        <v>1.9384253615142501E-6</v>
      </c>
      <c r="BM246" s="10">
        <f>3/24000000*OO[[#This Row],[121 (04JUL1985 00:00:00)-Water Temperature (C)]]*OO[[#This Row],[63]]</f>
        <v>1.687205430408375E-6</v>
      </c>
      <c r="BN246" s="10">
        <f>3/24000000*OO[[#This Row],[122 (04JUL1985 03:00:00)-Water Temperature (C)]]*OO[[#This Row],[64]]</f>
        <v>1.5534497079264999E-6</v>
      </c>
      <c r="BO246" s="10">
        <f>3/24000000*OO[[#This Row],[123 (04JUL1985 06:00:00)-Water Temperature (C)]]*OO[[#This Row],[65]]</f>
        <v>1.4502593000134999E-6</v>
      </c>
      <c r="BP246" s="10">
        <f>3/24000000*OO[[#This Row],[124 (04JUL1985 09:00:00)-Water Temperature (C)]]*OO[[#This Row],[66]]</f>
        <v>1.3676649680317498E-6</v>
      </c>
      <c r="BQ246" s="10">
        <f>3/24000000*OO[[#This Row],[125 (04JUL1985 12:00:00)-Water Temperature (C)]]*OO[[#This Row],[67]]</f>
        <v>1.2759982438150001E-6</v>
      </c>
      <c r="BR246" s="10">
        <f>3/24000000*OO[[#This Row],[126 (04JUL1985 15:00:00)-Water Temperature (C)]]*OO[[#This Row],[68]]</f>
        <v>1.18974867358375E-6</v>
      </c>
      <c r="BS246" s="10">
        <f>3/24000000*OO[[#This Row],[127 (04JUL1985 18:00:00)-Water Temperature (C)]]*OO[[#This Row],[69]]</f>
        <v>1.1183148590152499E-6</v>
      </c>
      <c r="BT246" s="10">
        <f>3/24000000*OO[[#This Row],[128 (04JUL1985 21:00:00)-Water Temperature (C)]]*OO[[#This Row],[70]]</f>
        <v>1.0593573283700001E-6</v>
      </c>
      <c r="BU246" s="10">
        <f>3/24000000*OO[[#This Row],[129 (05JUL1985 00:00:00)-Water Temperature (C)]]*OO[[#This Row],[71]]</f>
        <v>1.0114421619112498E-6</v>
      </c>
      <c r="BV246" s="10">
        <f>3/24000000*OO[[#This Row],[130 (05JUL1985 03:00:00)-Water Temperature (C)]]*OO[[#This Row],[72]]</f>
        <v>9.9029927157049985E-7</v>
      </c>
      <c r="BW246" s="10">
        <f>3/24000000*OO[[#This Row],[131 (05JUL1985 06:00:00)-Water Temperature (C)]]*OO[[#This Row],[73]]</f>
        <v>9.5791134627425004E-7</v>
      </c>
      <c r="BX246" s="10">
        <f>3/24000000*OO[[#This Row],[132 (05JUL1985 09:00:00)-Water Temperature (C)]]*OO[[#This Row],[74]]</f>
        <v>9.213126957579999E-7</v>
      </c>
      <c r="BY246" s="10">
        <f>3/24000000*OO[[#This Row],[133 (05JUL1985 12:00:00)-Water Temperature (C)]]*OO[[#This Row],[75]]</f>
        <v>8.7876113973862503E-7</v>
      </c>
      <c r="BZ246" s="10">
        <f>3/24000000*OO[[#This Row],[134 (05JUL1985 15:00:00)-Water Temperature (C)]]*OO[[#This Row],[76]]</f>
        <v>8.2835305198262506E-7</v>
      </c>
      <c r="CA246" s="10">
        <f>3/24000000*OO[[#This Row],[135 (05JUL1985 18:00:00)-Water Temperature (C)]]*OO[[#This Row],[77]]</f>
        <v>7.7705316755549997E-7</v>
      </c>
      <c r="CB246" s="10">
        <f>3/24000000*OO[[#This Row],[136 (05JUL1985 21:00:00)-Water Temperature (C)]]*OO[[#This Row],[78]]</f>
        <v>7.3309943057962503E-7</v>
      </c>
      <c r="CC246" s="10">
        <f>3/24000000*OO[[#This Row],[137 (06JUL1985 00:00:00)-Water Temperature (C)]]*OO[[#This Row],[79]]</f>
        <v>6.9976245424499985E-7</v>
      </c>
      <c r="CD246" s="10">
        <f>3/24000000*OO[[#This Row],[138 (06JUL1985 03:00:00)-Water Temperature (C)]]*OO[[#This Row],[80]]</f>
        <v>6.8964194294862494E-7</v>
      </c>
      <c r="CE246" s="10">
        <f>3/24000000*OO[[#This Row],[139 (06JUL1985 06:00:00)-Water Temperature (C)]]*OO[[#This Row],[81]]</f>
        <v>6.7609938671249994E-7</v>
      </c>
      <c r="CF246" s="10">
        <f>3/24000000*OO[[#This Row],[140 (06JUL1985 09:00:00)-Water Temperature (C)]]*OO[[#This Row],[82]]</f>
        <v>6.5880861005999994E-7</v>
      </c>
      <c r="CG246" s="10">
        <f>3/24000000*OO[[#This Row],[141 (06JUL1985 12:00:00)-Water Temperature (C)]]*OO[[#This Row],[83]]</f>
        <v>6.4232527252424993E-7</v>
      </c>
      <c r="CH246" s="10">
        <f>3/24000000*OO[[#This Row],[142 (06JUL1985 15:00:00)-Water Temperature (C)]]*OO[[#This Row],[84]]</f>
        <v>6.1528597748799994E-7</v>
      </c>
      <c r="CI246" s="10">
        <f>3/24000000*OO[[#This Row],[143 (06JUL1985 18:00:00)-Water Temperature (C)]]*OO[[#This Row],[85]]</f>
        <v>5.79862058328875E-7</v>
      </c>
      <c r="CJ246" s="10">
        <f>3/24000000*OO[[#This Row],[144 (06JUL1985 21:00:00)-Water Temperature (C)]]*OO[[#This Row],[86]]</f>
        <v>5.4659779496024994E-7</v>
      </c>
      <c r="CK246" s="10">
        <f>3/24000000*OO[[#This Row],[145 (07JUL1985 00:00:00)-Water Temperature (C)]]*OO[[#This Row],[87]]</f>
        <v>5.2301225621899995E-7</v>
      </c>
      <c r="CL246" s="10">
        <f>3/24000000*OO[[#This Row],[146 (07JUL1985 03:00:00)-Water Temperature (C)]]*OO[[#This Row],[88]]</f>
        <v>5.1634500394000002E-7</v>
      </c>
      <c r="CM246" s="10">
        <f>3/24000000*OO[[#This Row],[147 (07JUL1985 06:00:00)-Water Temperature (C)]]*OO[[#This Row],[89]]</f>
        <v>5.1203876140837505E-7</v>
      </c>
      <c r="CN246" s="10">
        <f>3/24000000*OO[[#This Row],[148 (07JUL1985 09:00:00)-Water Temperature (C)]]*OO[[#This Row],[90]]</f>
        <v>5.0330061304912507E-7</v>
      </c>
      <c r="CO246" s="10">
        <f>3/24000000*OO[[#This Row],[149 (07JUL1985 12:00:00)-Water Temperature (C)]]*OO[[#This Row],[91]]</f>
        <v>4.9183392604500003E-7</v>
      </c>
      <c r="CP246" s="10">
        <f>3/24000000*OO[[#This Row],[150 (07JUL1985 15:00:00)-Water Temperature (C)]]*OO[[#This Row],[92]]</f>
        <v>4.7208986568399999E-7</v>
      </c>
      <c r="CQ246" s="10">
        <f>3/24000000*OO[[#This Row],[151 (07JUL1985 18:00:00)-Water Temperature (C)]]*OO[[#This Row],[93]]</f>
        <v>4.5034827982650003E-7</v>
      </c>
      <c r="CR246" s="10">
        <f>3/24000000*OO[[#This Row],[152 (07JUL1985 21:00:00)-Water Temperature (C)]]*OO[[#This Row],[94]]</f>
        <v>4.3099051147949998E-7</v>
      </c>
      <c r="CS246" s="10">
        <f>3/24000000*OO[[#This Row],[153 (08JUL1985 00:00:00)-Water Temperature (C)]]*OO[[#This Row],[95]]</f>
        <v>4.1507733587249995E-7</v>
      </c>
      <c r="CT246" s="10">
        <f>3/24000000*OO[[#This Row],[154 (08JUL1985 03:00:00)-Water Temperature (C)]]*OO[[#This Row],[96]]</f>
        <v>4.0474752317999999E-7</v>
      </c>
      <c r="CU246" s="10">
        <f>3/24000000*OO[[#This Row],[155 (08JUL1985 06:00:00)-Water Temperature (C)]]*OO[[#This Row],[97]]</f>
        <v>3.9881451974E-7</v>
      </c>
      <c r="CV246" s="10">
        <f>3/24000000*OO[[#This Row],[156 (08JUL1985 09:00:00)-Water Temperature (C)]]*OO[[#This Row],[98]]</f>
        <v>3.8692927736924994E-7</v>
      </c>
      <c r="CW246" s="10">
        <f>3/24000000*OO[[#This Row],[157 (08JUL1985 12:00:00)-Water Temperature (C)]]*OO[[#This Row],[99]]</f>
        <v>3.719519415675E-7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2.3312526673521638E-38</v>
      </c>
      <c r="N247" s="10">
        <f>3/24*OO[[#This Row],[70 (27JUN1985 15:00:00)-Water Temperature (C)]]*OO[[#This Row],[12]]/SUM(OO[12])</f>
        <v>2.8204877661647605E-26</v>
      </c>
      <c r="O247" s="10">
        <f>3/24*OO[[#This Row],[71 (27JUN1985 18:00:00)-Water Temperature (C)]]*OO[[#This Row],[13]]/SUM(OO[13])</f>
        <v>2.6452531758449105E-17</v>
      </c>
      <c r="P247" s="10">
        <f>3/24*OO[[#This Row],[72 (27JUN1985 21:00:00)-Water Temperature (C)]]*OO[[#This Row],[14]]/SUM(OO[14])</f>
        <v>6.3385087327581864E-11</v>
      </c>
      <c r="Q247" s="10">
        <f>3/24*OO[[#This Row],[73 (28JUN1985 00:00:00)-Water Temperature (C)]]*OO[[#This Row],[15]]/SUM(OO[15])</f>
        <v>9.0598814019440719E-8</v>
      </c>
      <c r="R247" s="10">
        <f>3/24*OO[[#This Row],[74 (28JUN1985 03:00:00)-Water Temperature (C)]]*OO[[#This Row],[16]]/SUM(OO[16])</f>
        <v>1.3590941059264814E-5</v>
      </c>
      <c r="S247" s="10">
        <f>3/24*OO[[#This Row],[75 (28JUN1985 06:00:00)-Water Temperature (C)]]*OO[[#This Row],[17]]/SUM(OO[17])</f>
        <v>4.737185106128468E-4</v>
      </c>
      <c r="T247" s="10">
        <f>3/24*OO[[#This Row],[76 (28JUN1985 09:00:00)-Water Temperature (C)]]*OO[[#This Row],[18]]/SUM(OO[18])</f>
        <v>5.4474971616516026E-3</v>
      </c>
      <c r="U247" s="10">
        <f>3/24*OO[[#This Row],[77 (28JUN1985 12:00:00)-Water Temperature (C)]]*OO[[#This Row],[19]]/SUM(OO[19])</f>
        <v>2.5730960429459573E-2</v>
      </c>
      <c r="V247" s="10">
        <f>3/24000000*OO[[#This Row],[78 (28JUN1985 15:00:00)-Water Temperature (C)]]*OO[[#This Row],[20]]</f>
        <v>5.7676903493999988E-2</v>
      </c>
      <c r="W247" s="10">
        <f>3/24000000*OO[[#This Row],[79 (28JUN1985 18:00:00)-Water Temperature (C)]]*OO[[#This Row],[21]]</f>
        <v>7.0271653310099991E-2</v>
      </c>
      <c r="X247" s="10">
        <f>3/24000000*OO[[#This Row],[80 (28JUN1985 21:00:00)-Water Temperature (C)]]*OO[[#This Row],[22]]</f>
        <v>5.1513368543199996E-2</v>
      </c>
      <c r="Y247" s="10">
        <f>3/24000000*OO[[#This Row],[81 (29JUN1985 00:00:00)-Water Temperature (C)]]*OO[[#This Row],[23]]</f>
        <v>2.4670114044261251E-2</v>
      </c>
      <c r="Z247" s="10">
        <f>3/24000000*OO[[#This Row],[82 (29JUN1985 03:00:00)-Water Temperature (C)]]*OO[[#This Row],[24]]</f>
        <v>8.415557015454999E-3</v>
      </c>
      <c r="AA247" s="10">
        <f>3/24000000*OO[[#This Row],[83 (29JUN1985 06:00:00)-Water Temperature (C)]]*OO[[#This Row],[25]]</f>
        <v>2.1856564516242495E-3</v>
      </c>
      <c r="AB247" s="10">
        <f>3/24000000*OO[[#This Row],[84 (29JUN1985 09:00:00)-Water Temperature (C)]]*OO[[#This Row],[26]]</f>
        <v>4.7889737468925E-4</v>
      </c>
      <c r="AC247" s="10">
        <f>3/24000000*OO[[#This Row],[85 (29JUN1985 12:00:00)-Water Temperature (C)]]*OO[[#This Row],[27]]</f>
        <v>1.2427071014609999E-4</v>
      </c>
      <c r="AD247" s="10">
        <f>3/24000000*OO[[#This Row],[86 (29JUN1985 15:00:00)-Water Temperature (C)]]*OO[[#This Row],[28]]</f>
        <v>6.5730013019124999E-5</v>
      </c>
      <c r="AE247" s="10">
        <f>3/24000000*OO[[#This Row],[88 (29JUN1985 21:00:00)-Water Temperature (C)]]*OO[[#This Row],[30]]</f>
        <v>5.8598717506449996E-5</v>
      </c>
      <c r="AF247" s="10">
        <f>3/24000000*OO[[#This Row],[88 (29JUN1985 21:00:00)-Water Temperature (C)]]*OO[[#This Row],[30]]</f>
        <v>5.8598717506449996E-5</v>
      </c>
      <c r="AG247" s="10">
        <f>3/24000000*OO[[#This Row],[89 (30JUN1985 00:00:00)-Water Temperature (C)]]*OO[[#This Row],[31]]</f>
        <v>5.6729300511974997E-5</v>
      </c>
      <c r="AH247" s="10">
        <f>3/24000000*OO[[#This Row],[90 (30JUN1985 03:00:00)-Water Temperature (C)]]*OO[[#This Row],[32]]</f>
        <v>5.3709831978074999E-5</v>
      </c>
      <c r="AI247" s="10">
        <f>3/24000000*OO[[#This Row],[91 (30JUN1985 06:00:00)-Water Temperature (C)]]*OO[[#This Row],[33]]</f>
        <v>4.9904647771249992E-5</v>
      </c>
      <c r="AJ247" s="10">
        <f>3/24000000*OO[[#This Row],[92 (30JUN1985 09:00:00)-Water Temperature (C)]]*OO[[#This Row],[34]]</f>
        <v>4.5810744971399995E-5</v>
      </c>
      <c r="AK247" s="10">
        <f>3/24000000*OO[[#This Row],[93 (30JUN1985 12:00:00)-Water Temperature (C)]]*OO[[#This Row],[35]]</f>
        <v>4.1558837509350002E-5</v>
      </c>
      <c r="AL247" s="10">
        <f>3/24000000*OO[[#This Row],[94 (30JUN1985 15:00:00)-Water Temperature (C)]]*OO[[#This Row],[36]]</f>
        <v>3.7153376886274998E-5</v>
      </c>
      <c r="AM247" s="10">
        <f>3/24000000*OO[[#This Row],[95 (30JUN1985 18:00:00)-Water Temperature (C)]]*OO[[#This Row],[37]]</f>
        <v>3.2994534234900001E-5</v>
      </c>
      <c r="AN247" s="10">
        <f>3/24000000*OO[[#This Row],[96 (30JUN1985 21:00:00)-Water Temperature (C)]]*OO[[#This Row],[38]]</f>
        <v>2.9443799851799996E-5</v>
      </c>
      <c r="AO247" s="10">
        <f>3/24000000*OO[[#This Row],[97 (01JUL1985 00:00:00)-Water Temperature (C)]]*OO[[#This Row],[39]]</f>
        <v>2.6535021647714995E-5</v>
      </c>
      <c r="AP247" s="10">
        <f>3/24000000*OO[[#This Row],[98 (01JUL1985 03:00:00)-Water Temperature (C)]]*OO[[#This Row],[40]]</f>
        <v>2.4531243621337496E-5</v>
      </c>
      <c r="AQ247" s="10">
        <f>3/24000000*OO[[#This Row],[99 (01JUL1985 06:00:00)-Water Temperature (C)]]*OO[[#This Row],[41]]</f>
        <v>2.2389602434823749E-5</v>
      </c>
      <c r="AR247" s="10">
        <f>3/24000000*OO[[#This Row],[100 (01JUL1985 09:00:00)-Water Temperature (C)]]*OO[[#This Row],[42]]</f>
        <v>2.0196128433337497E-5</v>
      </c>
      <c r="AS247" s="10">
        <f>3/24000000*OO[[#This Row],[101 (01JUL1985 12:00:00)-Water Temperature (C)]]*OO[[#This Row],[43]]</f>
        <v>1.8006473404992497E-5</v>
      </c>
      <c r="AT247" s="10">
        <f>3/24000000*OO[[#This Row],[102 (01JUL1985 15:00:00)-Water Temperature (C)]]*OO[[#This Row],[44]]</f>
        <v>1.5880451199909998E-5</v>
      </c>
      <c r="AU247" s="10">
        <f>3/24000000*OO[[#This Row],[103 (01JUL1985 18:00:00)-Water Temperature (C)]]*OO[[#This Row],[45]]</f>
        <v>1.3981093181555E-5</v>
      </c>
      <c r="AV247" s="10">
        <f>3/24000000*OO[[#This Row],[104 (01JUL1985 21:00:00)-Water Temperature (C)]]*OO[[#This Row],[46]]</f>
        <v>1.240100838065625E-5</v>
      </c>
      <c r="AW247" s="10">
        <f>3/24000000*OO[[#This Row],[105 (02JUL1985 00:00:00)-Water Temperature (C)]]*OO[[#This Row],[47]]</f>
        <v>1.1176559731635E-5</v>
      </c>
      <c r="AX247" s="10">
        <f>3/24000000*OO[[#This Row],[106 (02JUL1985 03:00:00)-Water Temperature (C)]]*OO[[#This Row],[48]]</f>
        <v>1.0405970981455E-5</v>
      </c>
      <c r="AY247" s="10">
        <f>3/24000000*OO[[#This Row],[107 (02JUL1985 06:00:00)-Water Temperature (C)]]*OO[[#This Row],[49]]</f>
        <v>9.6290188154999991E-6</v>
      </c>
      <c r="AZ247" s="10">
        <f>3/24000000*OO[[#This Row],[108 (02JUL1985 09:00:00)-Water Temperature (C)]]*OO[[#This Row],[50]]</f>
        <v>8.8007462436749984E-6</v>
      </c>
      <c r="BA247" s="10">
        <f>3/24000000*OO[[#This Row],[109 (02JUL1985 12:00:00)-Water Temperature (C)]]*OO[[#This Row],[51]]</f>
        <v>7.9421265919999996E-6</v>
      </c>
      <c r="BB247" s="10">
        <f>3/24000000*OO[[#This Row],[110 (02JUL1985 15:00:00)-Water Temperature (C)]]*OO[[#This Row],[52]]</f>
        <v>7.0002730041999993E-6</v>
      </c>
      <c r="BC247" s="10">
        <f>3/24000000*OO[[#This Row],[111 (02JUL1985 18:00:00)-Water Temperature (C)]]*OO[[#This Row],[53]]</f>
        <v>6.0803693246499991E-6</v>
      </c>
      <c r="BD247" s="10">
        <f>3/24000000*OO[[#This Row],[112 (02JUL1985 21:00:00)-Water Temperature (C)]]*OO[[#This Row],[54]]</f>
        <v>5.2836433151499996E-6</v>
      </c>
      <c r="BE247" s="10">
        <f>3/24000000*OO[[#This Row],[113 (03JUL1985 00:00:00)-Water Temperature (C)]]*OO[[#This Row],[55]]</f>
        <v>4.5807429718800005E-6</v>
      </c>
      <c r="BF247" s="10">
        <f>3/24000000*OO[[#This Row],[114 (03JUL1985 03:00:00)-Water Temperature (C)]]*OO[[#This Row],[56]]</f>
        <v>3.9866430887924998E-6</v>
      </c>
      <c r="BG247" s="10">
        <f>3/24000000*OO[[#This Row],[115 (03JUL1985 06:00:00)-Water Temperature (C)]]*OO[[#This Row],[57]]</f>
        <v>3.3697088663925001E-6</v>
      </c>
      <c r="BH247" s="10">
        <f>3/24000000*OO[[#This Row],[116 (03JUL1985 09:00:00)-Water Temperature (C)]]*OO[[#This Row],[58]]</f>
        <v>2.7271119088068752E-6</v>
      </c>
      <c r="BI247" s="10">
        <f>3/24000000*OO[[#This Row],[117 (03JUL1985 12:00:00)-Water Temperature (C)]]*OO[[#This Row],[59]]</f>
        <v>2.140809014205E-6</v>
      </c>
      <c r="BJ247" s="10">
        <f>3/24000000*OO[[#This Row],[118 (03JUL1985 15:00:00)-Water Temperature (C)]]*OO[[#This Row],[60]]</f>
        <v>1.6464959116313749E-6</v>
      </c>
      <c r="BK247" s="10">
        <f>3/24000000*OO[[#This Row],[119 (03JUL1985 18:00:00)-Water Temperature (C)]]*OO[[#This Row],[61]]</f>
        <v>1.2901915778790002E-6</v>
      </c>
      <c r="BL247" s="10">
        <f>3/24000000*OO[[#This Row],[120 (03JUL1985 21:00:00)-Water Temperature (C)]]*OO[[#This Row],[62]]</f>
        <v>1.0594939121181248E-6</v>
      </c>
      <c r="BM247" s="10">
        <f>3/24000000*OO[[#This Row],[121 (04JUL1985 00:00:00)-Water Temperature (C)]]*OO[[#This Row],[63]]</f>
        <v>9.1780235137499999E-7</v>
      </c>
      <c r="BN247" s="10">
        <f>3/24000000*OO[[#This Row],[122 (04JUL1985 03:00:00)-Water Temperature (C)]]*OO[[#This Row],[64]]</f>
        <v>8.4253714351712498E-7</v>
      </c>
      <c r="BO247" s="10">
        <f>3/24000000*OO[[#This Row],[123 (04JUL1985 06:00:00)-Water Temperature (C)]]*OO[[#This Row],[65]]</f>
        <v>7.851994128062499E-7</v>
      </c>
      <c r="BP247" s="10">
        <f>3/24000000*OO[[#This Row],[124 (04JUL1985 09:00:00)-Water Temperature (C)]]*OO[[#This Row],[66]]</f>
        <v>7.4034631299837507E-7</v>
      </c>
      <c r="BQ247" s="10">
        <f>3/24000000*OO[[#This Row],[125 (04JUL1985 12:00:00)-Water Temperature (C)]]*OO[[#This Row],[67]]</f>
        <v>6.905099186765001E-7</v>
      </c>
      <c r="BR247" s="10">
        <f>3/24000000*OO[[#This Row],[126 (04JUL1985 15:00:00)-Water Temperature (C)]]*OO[[#This Row],[68]]</f>
        <v>6.4400259718849998E-7</v>
      </c>
      <c r="BS247" s="10">
        <f>3/24000000*OO[[#This Row],[127 (04JUL1985 18:00:00)-Water Temperature (C)]]*OO[[#This Row],[69]]</f>
        <v>6.0497113080074992E-7</v>
      </c>
      <c r="BT247" s="10">
        <f>3/24000000*OO[[#This Row],[128 (04JUL1985 21:00:00)-Water Temperature (C)]]*OO[[#This Row],[70]]</f>
        <v>5.7258598638487506E-7</v>
      </c>
      <c r="BU247" s="10">
        <f>3/24000000*OO[[#This Row],[129 (05JUL1985 00:00:00)-Water Temperature (C)]]*OO[[#This Row],[71]]</f>
        <v>5.4623809126562494E-7</v>
      </c>
      <c r="BV247" s="10">
        <f>3/24000000*OO[[#This Row],[130 (05JUL1985 03:00:00)-Water Temperature (C)]]*OO[[#This Row],[72]]</f>
        <v>5.3494288965899999E-7</v>
      </c>
      <c r="BW247" s="10">
        <f>3/24000000*OO[[#This Row],[131 (05JUL1985 06:00:00)-Water Temperature (C)]]*OO[[#This Row],[73]]</f>
        <v>5.1722387713487497E-7</v>
      </c>
      <c r="BX247" s="10">
        <f>3/24000000*OO[[#This Row],[132 (05JUL1985 09:00:00)-Water Temperature (C)]]*OO[[#This Row],[74]]</f>
        <v>4.9779141964900006E-7</v>
      </c>
      <c r="BY247" s="10">
        <f>3/24000000*OO[[#This Row],[133 (05JUL1985 12:00:00)-Water Temperature (C)]]*OO[[#This Row],[75]]</f>
        <v>4.7516053356449997E-7</v>
      </c>
      <c r="BZ247" s="10">
        <f>3/24000000*OO[[#This Row],[134 (05JUL1985 15:00:00)-Water Temperature (C)]]*OO[[#This Row],[76]]</f>
        <v>4.4763326602687491E-7</v>
      </c>
      <c r="CA247" s="10">
        <f>3/24000000*OO[[#This Row],[135 (05JUL1985 18:00:00)-Water Temperature (C)]]*OO[[#This Row],[77]]</f>
        <v>4.1967615546524998E-7</v>
      </c>
      <c r="CB247" s="10">
        <f>3/24000000*OO[[#This Row],[136 (05JUL1985 21:00:00)-Water Temperature (C)]]*OO[[#This Row],[78]]</f>
        <v>3.9574567226699993E-7</v>
      </c>
      <c r="CC247" s="10">
        <f>3/24000000*OO[[#This Row],[137 (06JUL1985 00:00:00)-Water Temperature (C)]]*OO[[#This Row],[79]]</f>
        <v>3.77853286672875E-7</v>
      </c>
      <c r="CD247" s="10">
        <f>3/24000000*OO[[#This Row],[138 (06JUL1985 03:00:00)-Water Temperature (C)]]*OO[[#This Row],[80]]</f>
        <v>3.7259668606762503E-7</v>
      </c>
      <c r="CE247" s="10">
        <f>3/24000000*OO[[#This Row],[139 (06JUL1985 06:00:00)-Water Temperature (C)]]*OO[[#This Row],[81]]</f>
        <v>3.6509832931799997E-7</v>
      </c>
      <c r="CF247" s="10">
        <f>3/24000000*OO[[#This Row],[140 (06JUL1985 09:00:00)-Water Temperature (C)]]*OO[[#This Row],[82]]</f>
        <v>3.5602603216687496E-7</v>
      </c>
      <c r="CG247" s="10">
        <f>3/24000000*OO[[#This Row],[141 (06JUL1985 12:00:00)-Water Temperature (C)]]*OO[[#This Row],[83]]</f>
        <v>3.4732585022124999E-7</v>
      </c>
      <c r="CH247" s="10">
        <f>3/24000000*OO[[#This Row],[142 (06JUL1985 15:00:00)-Water Temperature (C)]]*OO[[#This Row],[84]]</f>
        <v>3.324036711540625E-7</v>
      </c>
      <c r="CI247" s="10">
        <f>3/24000000*OO[[#This Row],[143 (06JUL1985 18:00:00)-Water Temperature (C)]]*OO[[#This Row],[85]]</f>
        <v>3.130925217625E-7</v>
      </c>
      <c r="CJ247" s="10">
        <f>3/24000000*OO[[#This Row],[144 (06JUL1985 21:00:00)-Water Temperature (C)]]*OO[[#This Row],[86]]</f>
        <v>2.9507191603500001E-7</v>
      </c>
      <c r="CK247" s="10">
        <f>3/24000000*OO[[#This Row],[145 (07JUL1985 00:00:00)-Water Temperature (C)]]*OO[[#This Row],[87]]</f>
        <v>2.8237977176272499E-7</v>
      </c>
      <c r="CL247" s="10">
        <f>3/24000000*OO[[#This Row],[146 (07JUL1985 03:00:00)-Water Temperature (C)]]*OO[[#This Row],[88]]</f>
        <v>2.7873702394279994E-7</v>
      </c>
      <c r="CM247" s="10">
        <f>3/24000000*OO[[#This Row],[147 (07JUL1985 06:00:00)-Water Temperature (C)]]*OO[[#This Row],[89]]</f>
        <v>2.7617258474520002E-7</v>
      </c>
      <c r="CN247" s="10">
        <f>3/24000000*OO[[#This Row],[148 (07JUL1985 09:00:00)-Water Temperature (C)]]*OO[[#This Row],[90]]</f>
        <v>2.7140047126396244E-7</v>
      </c>
      <c r="CO247" s="10">
        <f>3/24000000*OO[[#This Row],[149 (07JUL1985 12:00:00)-Water Temperature (C)]]*OO[[#This Row],[91]]</f>
        <v>2.6511257208889995E-7</v>
      </c>
      <c r="CP247" s="10">
        <f>3/24000000*OO[[#This Row],[150 (07JUL1985 15:00:00)-Water Temperature (C)]]*OO[[#This Row],[92]]</f>
        <v>2.5428910627242503E-7</v>
      </c>
      <c r="CQ247" s="10">
        <f>3/24000000*OO[[#This Row],[151 (07JUL1985 18:00:00)-Water Temperature (C)]]*OO[[#This Row],[93]]</f>
        <v>2.4244548414693749E-7</v>
      </c>
      <c r="CR247" s="10">
        <f>3/24000000*OO[[#This Row],[152 (07JUL1985 21:00:00)-Water Temperature (C)]]*OO[[#This Row],[94]]</f>
        <v>2.3189291400359995E-7</v>
      </c>
      <c r="CS247" s="10">
        <f>3/24000000*OO[[#This Row],[153 (08JUL1985 00:00:00)-Water Temperature (C)]]*OO[[#This Row],[95]]</f>
        <v>2.2315480528887502E-7</v>
      </c>
      <c r="CT247" s="10">
        <f>3/24000000*OO[[#This Row],[154 (08JUL1985 03:00:00)-Water Temperature (C)]]*OO[[#This Row],[96]]</f>
        <v>2.1756328839268748E-7</v>
      </c>
      <c r="CU247" s="10">
        <f>3/24000000*OO[[#This Row],[155 (08JUL1985 06:00:00)-Water Temperature (C)]]*OO[[#This Row],[97]]</f>
        <v>2.1437211308321246E-7</v>
      </c>
      <c r="CV247" s="10">
        <f>3/24000000*OO[[#This Row],[156 (08JUL1985 09:00:00)-Water Temperature (C)]]*OO[[#This Row],[98]]</f>
        <v>2.0807165179316249E-7</v>
      </c>
      <c r="CW247" s="10">
        <f>3/24000000*OO[[#This Row],[157 (08JUL1985 12:00:00)-Water Temperature (C)]]*OO[[#This Row],[99]]</f>
        <v>2.0001559990499997E-7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4.2531936186585124E-39</v>
      </c>
      <c r="N248" s="10">
        <f>3/24*OO[[#This Row],[70 (27JUN1985 15:00:00)-Water Temperature (C)]]*OO[[#This Row],[12]]/SUM(OO[12])</f>
        <v>4.1701558241978896E-27</v>
      </c>
      <c r="O248" s="10">
        <f>3/24*OO[[#This Row],[71 (27JUN1985 18:00:00)-Water Temperature (C)]]*OO[[#This Row],[13]]/SUM(OO[13])</f>
        <v>5.534980173245596E-18</v>
      </c>
      <c r="P248" s="10">
        <f>3/24*OO[[#This Row],[72 (27JUN1985 21:00:00)-Water Temperature (C)]]*OO[[#This Row],[14]]/SUM(OO[14])</f>
        <v>3.4180721876675282E-11</v>
      </c>
      <c r="Q248" s="10">
        <f>3/24*OO[[#This Row],[73 (28JUN1985 00:00:00)-Water Temperature (C)]]*OO[[#This Row],[15]]/SUM(OO[15])</f>
        <v>5.9433724780142656E-8</v>
      </c>
      <c r="R248" s="10">
        <f>3/24*OO[[#This Row],[74 (28JUN1985 03:00:00)-Water Temperature (C)]]*OO[[#This Row],[16]]/SUM(OO[16])</f>
        <v>9.9827038555381051E-6</v>
      </c>
      <c r="S248" s="10">
        <f>3/24*OO[[#This Row],[75 (28JUN1985 06:00:00)-Water Temperature (C)]]*OO[[#This Row],[17]]/SUM(OO[17])</f>
        <v>3.7914038214336256E-4</v>
      </c>
      <c r="T248" s="10">
        <f>3/24*OO[[#This Row],[76 (28JUN1985 09:00:00)-Water Temperature (C)]]*OO[[#This Row],[18]]/SUM(OO[18])</f>
        <v>4.6768961329158231E-3</v>
      </c>
      <c r="U248" s="10">
        <f>3/24*OO[[#This Row],[77 (28JUN1985 12:00:00)-Water Temperature (C)]]*OO[[#This Row],[19]]/SUM(OO[19])</f>
        <v>2.3447186896688937E-2</v>
      </c>
      <c r="V248" s="10">
        <f>3/24000000*OO[[#This Row],[78 (28JUN1985 15:00:00)-Water Temperature (C)]]*OO[[#This Row],[20]]</f>
        <v>5.5343755861649996E-2</v>
      </c>
      <c r="W248" s="10">
        <f>3/24000000*OO[[#This Row],[79 (28JUN1985 18:00:00)-Water Temperature (C)]]*OO[[#This Row],[21]]</f>
        <v>7.053826567803749E-2</v>
      </c>
      <c r="X248" s="10">
        <f>3/24000000*OO[[#This Row],[80 (28JUN1985 21:00:00)-Water Temperature (C)]]*OO[[#This Row],[22]]</f>
        <v>5.3898122610899997E-2</v>
      </c>
      <c r="Y248" s="10">
        <f>3/24000000*OO[[#This Row],[81 (29JUN1985 00:00:00)-Water Temperature (C)]]*OO[[#This Row],[23]]</f>
        <v>2.6762062439612502E-2</v>
      </c>
      <c r="Z248" s="10">
        <f>3/24000000*OO[[#This Row],[82 (29JUN1985 03:00:00)-Water Temperature (C)]]*OO[[#This Row],[24]]</f>
        <v>9.42289561256625E-3</v>
      </c>
      <c r="AA248" s="10">
        <f>3/24000000*OO[[#This Row],[83 (29JUN1985 06:00:00)-Water Temperature (C)]]*OO[[#This Row],[25]]</f>
        <v>2.5092650693738748E-3</v>
      </c>
      <c r="AB248" s="10">
        <f>3/24000000*OO[[#This Row],[84 (29JUN1985 09:00:00)-Water Temperature (C)]]*OO[[#This Row],[26]]</f>
        <v>5.5553034093299997E-4</v>
      </c>
      <c r="AC248" s="10">
        <f>3/24000000*OO[[#This Row],[85 (29JUN1985 12:00:00)-Water Temperature (C)]]*OO[[#This Row],[27]]</f>
        <v>1.38891143368425E-4</v>
      </c>
      <c r="AD248" s="10">
        <f>3/24000000*OO[[#This Row],[86 (29JUN1985 15:00:00)-Water Temperature (C)]]*OO[[#This Row],[28]]</f>
        <v>6.8306756166900003E-5</v>
      </c>
      <c r="AE248" s="10">
        <f>3/24000000*OO[[#This Row],[88 (29JUN1985 21:00:00)-Water Temperature (C)]]*OO[[#This Row],[30]]</f>
        <v>5.9464699739999998E-5</v>
      </c>
      <c r="AF248" s="10">
        <f>3/24000000*OO[[#This Row],[88 (29JUN1985 21:00:00)-Water Temperature (C)]]*OO[[#This Row],[30]]</f>
        <v>5.9464699739999998E-5</v>
      </c>
      <c r="AG248" s="10">
        <f>3/24000000*OO[[#This Row],[89 (30JUN1985 00:00:00)-Water Temperature (C)]]*OO[[#This Row],[31]]</f>
        <v>5.786299436342499E-5</v>
      </c>
      <c r="AH248" s="10">
        <f>3/24000000*OO[[#This Row],[90 (30JUN1985 03:00:00)-Water Temperature (C)]]*OO[[#This Row],[32]]</f>
        <v>5.5079258258787503E-5</v>
      </c>
      <c r="AI248" s="10">
        <f>3/24000000*OO[[#This Row],[91 (30JUN1985 06:00:00)-Water Temperature (C)]]*OO[[#This Row],[33]]</f>
        <v>5.1392729668549993E-5</v>
      </c>
      <c r="AJ248" s="10">
        <f>3/24000000*OO[[#This Row],[92 (30JUN1985 09:00:00)-Water Temperature (C)]]*OO[[#This Row],[34]]</f>
        <v>4.7328164653225006E-5</v>
      </c>
      <c r="AK248" s="10">
        <f>3/24000000*OO[[#This Row],[93 (30JUN1985 12:00:00)-Water Temperature (C)]]*OO[[#This Row],[35]]</f>
        <v>4.3028199843487504E-5</v>
      </c>
      <c r="AL248" s="10">
        <f>3/24000000*OO[[#This Row],[94 (30JUN1985 15:00:00)-Water Temperature (C)]]*OO[[#This Row],[36]]</f>
        <v>3.8532559405350001E-5</v>
      </c>
      <c r="AM248" s="10">
        <f>3/24000000*OO[[#This Row],[95 (30JUN1985 18:00:00)-Water Temperature (C)]]*OO[[#This Row],[37]]</f>
        <v>3.4287641421762498E-5</v>
      </c>
      <c r="AN248" s="10">
        <f>3/24000000*OO[[#This Row],[96 (30JUN1985 21:00:00)-Water Temperature (C)]]*OO[[#This Row],[38]]</f>
        <v>3.0671018699062492E-5</v>
      </c>
      <c r="AO248" s="10">
        <f>3/24000000*OO[[#This Row],[97 (01JUL1985 00:00:00)-Water Temperature (C)]]*OO[[#This Row],[39]]</f>
        <v>2.77412234742825E-5</v>
      </c>
      <c r="AP248" s="10">
        <f>3/24000000*OO[[#This Row],[98 (01JUL1985 03:00:00)-Water Temperature (C)]]*OO[[#This Row],[40]]</f>
        <v>2.5766762682612497E-5</v>
      </c>
      <c r="AQ248" s="10">
        <f>3/24000000*OO[[#This Row],[99 (01JUL1985 06:00:00)-Water Temperature (C)]]*OO[[#This Row],[41]]</f>
        <v>2.359709989564375E-5</v>
      </c>
      <c r="AR248" s="10">
        <f>3/24000000*OO[[#This Row],[100 (01JUL1985 09:00:00)-Water Temperature (C)]]*OO[[#This Row],[42]]</f>
        <v>2.1345944527577499E-5</v>
      </c>
      <c r="AS248" s="10">
        <f>3/24000000*OO[[#This Row],[101 (01JUL1985 12:00:00)-Water Temperature (C)]]*OO[[#This Row],[43]]</f>
        <v>1.9050352872179999E-5</v>
      </c>
      <c r="AT248" s="10">
        <f>3/24000000*OO[[#This Row],[102 (01JUL1985 15:00:00)-Water Temperature (C)]]*OO[[#This Row],[44]]</f>
        <v>1.6802182789387497E-5</v>
      </c>
      <c r="AU248" s="10">
        <f>3/24000000*OO[[#This Row],[103 (01JUL1985 18:00:00)-Water Temperature (C)]]*OO[[#This Row],[45]]</f>
        <v>1.478451464599375E-5</v>
      </c>
      <c r="AV248" s="10">
        <f>3/24000000*OO[[#This Row],[104 (01JUL1985 21:00:00)-Water Temperature (C)]]*OO[[#This Row],[46]]</f>
        <v>1.3111851916109998E-5</v>
      </c>
      <c r="AW248" s="10">
        <f>3/24000000*OO[[#This Row],[105 (02JUL1985 00:00:00)-Water Temperature (C)]]*OO[[#This Row],[47]]</f>
        <v>1.1826036242867499E-5</v>
      </c>
      <c r="AX248" s="10">
        <f>3/24000000*OO[[#This Row],[106 (02JUL1985 03:00:00)-Water Temperature (C)]]*OO[[#This Row],[48]]</f>
        <v>1.1021958978889999E-5</v>
      </c>
      <c r="AY248" s="10">
        <f>3/24000000*OO[[#This Row],[107 (02JUL1985 06:00:00)-Water Temperature (C)]]*OO[[#This Row],[49]]</f>
        <v>1.0207666272943749E-5</v>
      </c>
      <c r="AZ248" s="10">
        <f>3/24000000*OO[[#This Row],[108 (02JUL1985 09:00:00)-Water Temperature (C)]]*OO[[#This Row],[50]]</f>
        <v>9.3403325542800006E-6</v>
      </c>
      <c r="BA248" s="10">
        <f>3/24000000*OO[[#This Row],[109 (02JUL1985 12:00:00)-Water Temperature (C)]]*OO[[#This Row],[51]]</f>
        <v>8.4299084158374988E-6</v>
      </c>
      <c r="BB248" s="10">
        <f>3/24000000*OO[[#This Row],[110 (02JUL1985 15:00:00)-Water Temperature (C)]]*OO[[#This Row],[52]]</f>
        <v>7.4229416038975E-6</v>
      </c>
      <c r="BC248" s="10">
        <f>3/24000000*OO[[#This Row],[111 (02JUL1985 18:00:00)-Water Temperature (C)]]*OO[[#This Row],[53]]</f>
        <v>6.4415658258900007E-6</v>
      </c>
      <c r="BD248" s="10">
        <f>3/24000000*OO[[#This Row],[112 (02JUL1985 21:00:00)-Water Temperature (C)]]*OO[[#This Row],[54]]</f>
        <v>5.5966982063275E-6</v>
      </c>
      <c r="BE248" s="10">
        <f>3/24000000*OO[[#This Row],[113 (03JUL1985 00:00:00)-Water Temperature (C)]]*OO[[#This Row],[55]]</f>
        <v>4.8573735120412496E-6</v>
      </c>
      <c r="BF248" s="10">
        <f>3/24000000*OO[[#This Row],[114 (03JUL1985 03:00:00)-Water Temperature (C)]]*OO[[#This Row],[56]]</f>
        <v>4.2393161451562494E-6</v>
      </c>
      <c r="BG248" s="10">
        <f>3/24000000*OO[[#This Row],[115 (03JUL1985 06:00:00)-Water Temperature (C)]]*OO[[#This Row],[57]]</f>
        <v>3.596287815935E-6</v>
      </c>
      <c r="BH248" s="10">
        <f>3/24000000*OO[[#This Row],[116 (03JUL1985 09:00:00)-Water Temperature (C)]]*OO[[#This Row],[58]]</f>
        <v>2.920817356594E-6</v>
      </c>
      <c r="BI248" s="10">
        <f>3/24000000*OO[[#This Row],[117 (03JUL1985 12:00:00)-Water Temperature (C)]]*OO[[#This Row],[59]]</f>
        <v>2.2954889382297498E-6</v>
      </c>
      <c r="BJ248" s="10">
        <f>3/24000000*OO[[#This Row],[118 (03JUL1985 15:00:00)-Water Temperature (C)]]*OO[[#This Row],[60]]</f>
        <v>1.7624041402262502E-6</v>
      </c>
      <c r="BK248" s="10">
        <f>3/24000000*OO[[#This Row],[119 (03JUL1985 18:00:00)-Water Temperature (C)]]*OO[[#This Row],[61]]</f>
        <v>1.3757348061625E-6</v>
      </c>
      <c r="BL248" s="10">
        <f>3/24000000*OO[[#This Row],[120 (03JUL1985 21:00:00)-Water Temperature (C)]]*OO[[#This Row],[62]]</f>
        <v>1.1243461137187499E-6</v>
      </c>
      <c r="BM248" s="10">
        <f>3/24000000*OO[[#This Row],[121 (04JUL1985 00:00:00)-Water Temperature (C)]]*OO[[#This Row],[63]]</f>
        <v>9.6978274974312489E-7</v>
      </c>
      <c r="BN248" s="10">
        <f>3/24000000*OO[[#This Row],[122 (04JUL1985 03:00:00)-Water Temperature (C)]]*OO[[#This Row],[64]]</f>
        <v>8.8799953169000003E-7</v>
      </c>
      <c r="BO248" s="10">
        <f>3/24000000*OO[[#This Row],[123 (04JUL1985 06:00:00)-Water Temperature (C)]]*OO[[#This Row],[65]]</f>
        <v>8.2599077087624985E-7</v>
      </c>
      <c r="BP248" s="10">
        <f>3/24000000*OO[[#This Row],[124 (04JUL1985 09:00:00)-Water Temperature (C)]]*OO[[#This Row],[66]]</f>
        <v>7.7855480375749987E-7</v>
      </c>
      <c r="BQ248" s="10">
        <f>3/24000000*OO[[#This Row],[125 (04JUL1985 12:00:00)-Water Temperature (C)]]*OO[[#This Row],[67]]</f>
        <v>7.2604972348999995E-7</v>
      </c>
      <c r="BR248" s="10">
        <f>3/24000000*OO[[#This Row],[126 (04JUL1985 15:00:00)-Water Temperature (C)]]*OO[[#This Row],[68]]</f>
        <v>6.7728602579624991E-7</v>
      </c>
      <c r="BS248" s="10">
        <f>3/24000000*OO[[#This Row],[127 (04JUL1985 18:00:00)-Water Temperature (C)]]*OO[[#This Row],[69]]</f>
        <v>6.3599686919699996E-7</v>
      </c>
      <c r="BT248" s="10">
        <f>3/24000000*OO[[#This Row],[128 (04JUL1985 21:00:00)-Water Temperature (C)]]*OO[[#This Row],[70]]</f>
        <v>6.0148529892399998E-7</v>
      </c>
      <c r="BU248" s="10">
        <f>3/24000000*OO[[#This Row],[129 (05JUL1985 00:00:00)-Water Temperature (C)]]*OO[[#This Row],[71]]</f>
        <v>5.7333697783499996E-7</v>
      </c>
      <c r="BV248" s="10">
        <f>3/24000000*OO[[#This Row],[130 (05JUL1985 03:00:00)-Water Temperature (C)]]*OO[[#This Row],[72]]</f>
        <v>5.6167689525124998E-7</v>
      </c>
      <c r="BW248" s="10">
        <f>3/24000000*OO[[#This Row],[131 (05JUL1985 06:00:00)-Water Temperature (C)]]*OO[[#This Row],[73]]</f>
        <v>5.4276925515224992E-7</v>
      </c>
      <c r="BX248" s="10">
        <f>3/24000000*OO[[#This Row],[132 (05JUL1985 09:00:00)-Water Temperature (C)]]*OO[[#This Row],[74]]</f>
        <v>5.2265313690999993E-7</v>
      </c>
      <c r="BY248" s="10">
        <f>3/24000000*OO[[#This Row],[133 (05JUL1985 12:00:00)-Water Temperature (C)]]*OO[[#This Row],[75]]</f>
        <v>4.9918634648424995E-7</v>
      </c>
      <c r="BZ248" s="10">
        <f>3/24000000*OO[[#This Row],[134 (05JUL1985 15:00:00)-Water Temperature (C)]]*OO[[#This Row],[76]]</f>
        <v>4.7013147160649997E-7</v>
      </c>
      <c r="CA248" s="10">
        <f>3/24000000*OO[[#This Row],[135 (05JUL1985 18:00:00)-Water Temperature (C)]]*OO[[#This Row],[77]]</f>
        <v>4.4054901369062496E-7</v>
      </c>
      <c r="CB248" s="10">
        <f>3/24000000*OO[[#This Row],[136 (05JUL1985 21:00:00)-Water Temperature (C)]]*OO[[#This Row],[78]]</f>
        <v>4.1526997998225002E-7</v>
      </c>
      <c r="CC248" s="10">
        <f>3/24000000*OO[[#This Row],[137 (06JUL1985 00:00:00)-Water Temperature (C)]]*OO[[#This Row],[79]]</f>
        <v>3.96486607777E-7</v>
      </c>
      <c r="CD248" s="10">
        <f>3/24000000*OO[[#This Row],[138 (06JUL1985 03:00:00)-Water Temperature (C)]]*OO[[#This Row],[80]]</f>
        <v>3.9127581286499999E-7</v>
      </c>
      <c r="CE248" s="10">
        <f>3/24000000*OO[[#This Row],[139 (06JUL1985 06:00:00)-Water Temperature (C)]]*OO[[#This Row],[81]]</f>
        <v>3.8319758357224996E-7</v>
      </c>
      <c r="CF248" s="10">
        <f>3/24000000*OO[[#This Row],[140 (06JUL1985 09:00:00)-Water Temperature (C)]]*OO[[#This Row],[82]]</f>
        <v>3.7383285757125002E-7</v>
      </c>
      <c r="CG248" s="10">
        <f>3/24000000*OO[[#This Row],[141 (06JUL1985 12:00:00)-Water Temperature (C)]]*OO[[#This Row],[83]]</f>
        <v>3.6490513291699996E-7</v>
      </c>
      <c r="CH248" s="10">
        <f>3/24000000*OO[[#This Row],[142 (06JUL1985 15:00:00)-Water Temperature (C)]]*OO[[#This Row],[84]]</f>
        <v>3.4906571597099999E-7</v>
      </c>
      <c r="CI248" s="10">
        <f>3/24000000*OO[[#This Row],[143 (06JUL1985 18:00:00)-Water Temperature (C)]]*OO[[#This Row],[85]]</f>
        <v>3.286113695349E-7</v>
      </c>
      <c r="CJ248" s="10">
        <f>3/24000000*OO[[#This Row],[144 (06JUL1985 21:00:00)-Water Temperature (C)]]*OO[[#This Row],[86]]</f>
        <v>3.09648961760125E-7</v>
      </c>
      <c r="CK248" s="10">
        <f>3/24000000*OO[[#This Row],[145 (07JUL1985 00:00:00)-Water Temperature (C)]]*OO[[#This Row],[87]]</f>
        <v>2.9636239503587502E-7</v>
      </c>
      <c r="CL248" s="10">
        <f>3/24000000*OO[[#This Row],[146 (07JUL1985 03:00:00)-Water Temperature (C)]]*OO[[#This Row],[88]]</f>
        <v>2.9263841391399992E-7</v>
      </c>
      <c r="CM248" s="10">
        <f>3/24000000*OO[[#This Row],[147 (07JUL1985 06:00:00)-Water Temperature (C)]]*OO[[#This Row],[89]]</f>
        <v>2.8976557664259998E-7</v>
      </c>
      <c r="CN248" s="10">
        <f>3/24000000*OO[[#This Row],[148 (07JUL1985 09:00:00)-Water Temperature (C)]]*OO[[#This Row],[90]]</f>
        <v>2.8476203591942498E-7</v>
      </c>
      <c r="CO248" s="10">
        <f>3/24000000*OO[[#This Row],[149 (07JUL1985 12:00:00)-Water Temperature (C)]]*OO[[#This Row],[91]]</f>
        <v>2.7811712344320003E-7</v>
      </c>
      <c r="CP248" s="10">
        <f>3/24000000*OO[[#This Row],[150 (07JUL1985 15:00:00)-Water Temperature (C)]]*OO[[#This Row],[92]]</f>
        <v>2.6666186894189998E-7</v>
      </c>
      <c r="CQ248" s="10">
        <f>3/24000000*OO[[#This Row],[151 (07JUL1985 18:00:00)-Water Temperature (C)]]*OO[[#This Row],[93]]</f>
        <v>2.5420147630850003E-7</v>
      </c>
      <c r="CR248" s="10">
        <f>3/24000000*OO[[#This Row],[152 (07JUL1985 21:00:00)-Water Temperature (C)]]*OO[[#This Row],[94]]</f>
        <v>2.4308949791209997E-7</v>
      </c>
      <c r="CS248" s="10">
        <f>3/24000000*OO[[#This Row],[153 (08JUL1985 00:00:00)-Water Temperature (C)]]*OO[[#This Row],[95]]</f>
        <v>2.3384054220179998E-7</v>
      </c>
      <c r="CT248" s="10">
        <f>3/24000000*OO[[#This Row],[154 (08JUL1985 03:00:00)-Water Temperature (C)]]*OO[[#This Row],[96]]</f>
        <v>2.2799117909356247E-7</v>
      </c>
      <c r="CU248" s="10">
        <f>3/24000000*OO[[#This Row],[155 (08JUL1985 06:00:00)-Water Temperature (C)]]*OO[[#This Row],[97]]</f>
        <v>2.2475150812140001E-7</v>
      </c>
      <c r="CV248" s="10">
        <f>3/24000000*OO[[#This Row],[156 (08JUL1985 09:00:00)-Water Temperature (C)]]*OO[[#This Row],[98]]</f>
        <v>2.1821300198279999E-7</v>
      </c>
      <c r="CW248" s="10">
        <f>3/24000000*OO[[#This Row],[157 (08JUL1985 12:00:00)-Water Temperature (C)]]*OO[[#This Row],[99]]</f>
        <v>2.0984089829422497E-7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7.0046981615678943E-40</v>
      </c>
      <c r="N249" s="10">
        <f>3/24*OO[[#This Row],[70 (27JUN1985 15:00:00)-Water Temperature (C)]]*OO[[#This Row],[12]]/SUM(OO[12])</f>
        <v>6.2629835819321035E-28</v>
      </c>
      <c r="O249" s="10">
        <f>3/24*OO[[#This Row],[71 (27JUN1985 18:00:00)-Water Temperature (C)]]*OO[[#This Row],[13]]/SUM(OO[13])</f>
        <v>1.3210991268734323E-18</v>
      </c>
      <c r="P249" s="10">
        <f>3/24*OO[[#This Row],[72 (27JUN1985 21:00:00)-Water Temperature (C)]]*OO[[#This Row],[14]]/SUM(OO[14])</f>
        <v>2.0257217874072133E-11</v>
      </c>
      <c r="Q249" s="10">
        <f>3/24*OO[[#This Row],[73 (28JUN1985 00:00:00)-Water Temperature (C)]]*OO[[#This Row],[15]]/SUM(OO[15])</f>
        <v>4.614474226844121E-8</v>
      </c>
      <c r="R249" s="10">
        <f>3/24*OO[[#This Row],[74 (28JUN1985 03:00:00)-Water Temperature (C)]]*OO[[#This Row],[16]]/SUM(OO[16])</f>
        <v>9.0647583496516788E-6</v>
      </c>
      <c r="S249" s="10">
        <f>3/24*OO[[#This Row],[75 (28JUN1985 06:00:00)-Water Temperature (C)]]*OO[[#This Row],[17]]/SUM(OO[17])</f>
        <v>3.8896061502835132E-4</v>
      </c>
      <c r="T249" s="10">
        <f>3/24*OO[[#This Row],[76 (28JUN1985 09:00:00)-Water Temperature (C)]]*OO[[#This Row],[18]]/SUM(OO[18])</f>
        <v>5.3259092803833313E-3</v>
      </c>
      <c r="U249" s="10">
        <f>3/24*OO[[#This Row],[77 (28JUN1985 12:00:00)-Water Temperature (C)]]*OO[[#This Row],[19]]/SUM(OO[19])</f>
        <v>2.9279668398225218E-2</v>
      </c>
      <c r="V249" s="10">
        <f>3/24000000*OO[[#This Row],[78 (28JUN1985 15:00:00)-Water Temperature (C)]]*OO[[#This Row],[20]]</f>
        <v>7.5166037069987493E-2</v>
      </c>
      <c r="W249" s="10">
        <f>3/24000000*OO[[#This Row],[79 (28JUN1985 18:00:00)-Water Temperature (C)]]*OO[[#This Row],[21]]</f>
        <v>0.1035315832728</v>
      </c>
      <c r="X249" s="10">
        <f>3/24000000*OO[[#This Row],[80 (28JUN1985 21:00:00)-Water Temperature (C)]]*OO[[#This Row],[22]]</f>
        <v>8.4838971381637499E-2</v>
      </c>
      <c r="Y249" s="10">
        <f>3/24000000*OO[[#This Row],[81 (29JUN1985 00:00:00)-Water Temperature (C)]]*OO[[#This Row],[23]]</f>
        <v>4.4968054378949997E-2</v>
      </c>
      <c r="Z249" s="10">
        <f>3/24000000*OO[[#This Row],[82 (29JUN1985 03:00:00)-Water Temperature (C)]]*OO[[#This Row],[24]]</f>
        <v>1.6805065200412497E-2</v>
      </c>
      <c r="AA249" s="10">
        <f>3/24000000*OO[[#This Row],[83 (29JUN1985 06:00:00)-Water Temperature (C)]]*OO[[#This Row],[25]]</f>
        <v>4.7136096037637496E-3</v>
      </c>
      <c r="AB249" s="10">
        <f>3/24000000*OO[[#This Row],[84 (29JUN1985 09:00:00)-Water Temperature (C)]]*OO[[#This Row],[26]]</f>
        <v>1.07495897182425E-3</v>
      </c>
      <c r="AC249" s="10">
        <f>3/24000000*OO[[#This Row],[85 (29JUN1985 12:00:00)-Water Temperature (C)]]*OO[[#This Row],[27]]</f>
        <v>2.5704978131622496E-4</v>
      </c>
      <c r="AD249" s="10">
        <f>3/24000000*OO[[#This Row],[86 (29JUN1985 15:00:00)-Water Temperature (C)]]*OO[[#This Row],[28]]</f>
        <v>1.1141292511962501E-4</v>
      </c>
      <c r="AE249" s="10">
        <f>3/24000000*OO[[#This Row],[88 (29JUN1985 21:00:00)-Water Temperature (C)]]*OO[[#This Row],[30]]</f>
        <v>9.2093734860749997E-5</v>
      </c>
      <c r="AF249" s="10">
        <f>3/24000000*OO[[#This Row],[88 (29JUN1985 21:00:00)-Water Temperature (C)]]*OO[[#This Row],[30]]</f>
        <v>9.2093734860749997E-5</v>
      </c>
      <c r="AG249" s="10">
        <f>3/24000000*OO[[#This Row],[89 (30JUN1985 00:00:00)-Water Temperature (C)]]*OO[[#This Row],[31]]</f>
        <v>9.0608780020399993E-5</v>
      </c>
      <c r="AH249" s="10">
        <f>3/24000000*OO[[#This Row],[90 (30JUN1985 03:00:00)-Water Temperature (C)]]*OO[[#This Row],[32]]</f>
        <v>8.7267402789874997E-5</v>
      </c>
      <c r="AI249" s="10">
        <f>3/24000000*OO[[#This Row],[91 (30JUN1985 06:00:00)-Water Temperature (C)]]*OO[[#This Row],[33]]</f>
        <v>8.2227840236062501E-5</v>
      </c>
      <c r="AJ249" s="10">
        <f>3/24000000*OO[[#This Row],[92 (30JUN1985 09:00:00)-Water Temperature (C)]]*OO[[#This Row],[34]]</f>
        <v>7.6394949171199999E-5</v>
      </c>
      <c r="AK249" s="10">
        <f>3/24000000*OO[[#This Row],[93 (30JUN1985 12:00:00)-Water Temperature (C)]]*OO[[#This Row],[35]]</f>
        <v>7.0062558387300002E-5</v>
      </c>
      <c r="AL249" s="10">
        <f>3/24000000*OO[[#This Row],[94 (30JUN1985 15:00:00)-Water Temperature (C)]]*OO[[#This Row],[36]]</f>
        <v>6.3199034467799995E-5</v>
      </c>
      <c r="AM249" s="10">
        <f>3/24000000*OO[[#This Row],[95 (30JUN1985 18:00:00)-Water Temperature (C)]]*OO[[#This Row],[37]]</f>
        <v>5.6660485563487492E-5</v>
      </c>
      <c r="AN249" s="10">
        <f>3/24000000*OO[[#This Row],[96 (30JUN1985 21:00:00)-Water Temperature (C)]]*OO[[#This Row],[38]]</f>
        <v>5.10874161138E-5</v>
      </c>
      <c r="AO249" s="10">
        <f>3/24000000*OO[[#This Row],[97 (01JUL1985 00:00:00)-Water Temperature (C)]]*OO[[#This Row],[39]]</f>
        <v>4.6547573839912491E-5</v>
      </c>
      <c r="AP249" s="10">
        <f>3/24000000*OO[[#This Row],[98 (01JUL1985 03:00:00)-Water Temperature (C)]]*OO[[#This Row],[40]]</f>
        <v>4.3619756552925E-5</v>
      </c>
      <c r="AQ249" s="10">
        <f>3/24000000*OO[[#This Row],[99 (01JUL1985 06:00:00)-Water Temperature (C)]]*OO[[#This Row],[41]]</f>
        <v>4.03937073393125E-5</v>
      </c>
      <c r="AR249" s="10">
        <f>3/24000000*OO[[#This Row],[100 (01JUL1985 09:00:00)-Water Temperature (C)]]*OO[[#This Row],[42]]</f>
        <v>3.69437420045375E-5</v>
      </c>
      <c r="AS249" s="10">
        <f>3/24000000*OO[[#This Row],[101 (01JUL1985 12:00:00)-Water Temperature (C)]]*OO[[#This Row],[43]]</f>
        <v>3.3316729561875001E-5</v>
      </c>
      <c r="AT249" s="10">
        <f>3/24000000*OO[[#This Row],[102 (01JUL1985 15:00:00)-Water Temperature (C)]]*OO[[#This Row],[44]]</f>
        <v>2.9688459168025001E-5</v>
      </c>
      <c r="AU249" s="10">
        <f>3/24000000*OO[[#This Row],[103 (01JUL1985 18:00:00)-Water Temperature (C)]]*OO[[#This Row],[45]]</f>
        <v>2.6368990860730002E-5</v>
      </c>
      <c r="AV249" s="10">
        <f>3/24000000*OO[[#This Row],[104 (01JUL1985 21:00:00)-Water Temperature (C)]]*OO[[#This Row],[46]]</f>
        <v>2.35994204829E-5</v>
      </c>
      <c r="AW249" s="10">
        <f>3/24000000*OO[[#This Row],[105 (02JUL1985 00:00:00)-Water Temperature (C)]]*OO[[#This Row],[47]]</f>
        <v>2.14536215692975E-5</v>
      </c>
      <c r="AX249" s="10">
        <f>3/24000000*OO[[#This Row],[106 (02JUL1985 03:00:00)-Water Temperature (C)]]*OO[[#This Row],[48]]</f>
        <v>2.0170904322398749E-5</v>
      </c>
      <c r="AY249" s="10">
        <f>3/24000000*OO[[#This Row],[107 (02JUL1985 06:00:00)-Water Temperature (C)]]*OO[[#This Row],[49]]</f>
        <v>1.8858253536321249E-5</v>
      </c>
      <c r="AZ249" s="10">
        <f>3/24000000*OO[[#This Row],[108 (02JUL1985 09:00:00)-Water Temperature (C)]]*OO[[#This Row],[50]]</f>
        <v>1.7408024397843748E-5</v>
      </c>
      <c r="BA249" s="10">
        <f>3/24000000*OO[[#This Row],[109 (02JUL1985 12:00:00)-Water Temperature (C)]]*OO[[#This Row],[51]]</f>
        <v>1.5850801217493751E-5</v>
      </c>
      <c r="BB249" s="10">
        <f>3/24000000*OO[[#This Row],[110 (02JUL1985 15:00:00)-Water Temperature (C)]]*OO[[#This Row],[52]]</f>
        <v>1.4068252609447501E-5</v>
      </c>
      <c r="BC249" s="10">
        <f>3/24000000*OO[[#This Row],[111 (02JUL1985 18:00:00)-Water Temperature (C)]]*OO[[#This Row],[53]]</f>
        <v>1.2264228733229998E-5</v>
      </c>
      <c r="BD249" s="10">
        <f>3/24000000*OO[[#This Row],[112 (02JUL1985 21:00:00)-Water Temperature (C)]]*OO[[#This Row],[54]]</f>
        <v>1.0696358474362499E-5</v>
      </c>
      <c r="BE249" s="10">
        <f>3/24000000*OO[[#This Row],[113 (03JUL1985 00:00:00)-Water Temperature (C)]]*OO[[#This Row],[55]]</f>
        <v>9.3166050790687505E-6</v>
      </c>
      <c r="BF249" s="10">
        <f>3/24000000*OO[[#This Row],[114 (03JUL1985 03:00:00)-Water Temperature (C)]]*OO[[#This Row],[56]]</f>
        <v>8.1773111019600009E-6</v>
      </c>
      <c r="BG249" s="10">
        <f>3/24000000*OO[[#This Row],[115 (03JUL1985 06:00:00)-Water Temperature (C)]]*OO[[#This Row],[57]]</f>
        <v>6.9931648751587509E-6</v>
      </c>
      <c r="BH249" s="10">
        <f>3/24000000*OO[[#This Row],[116 (03JUL1985 09:00:00)-Water Temperature (C)]]*OO[[#This Row],[58]]</f>
        <v>5.7268653637499994E-6</v>
      </c>
      <c r="BI249" s="10">
        <f>3/24000000*OO[[#This Row],[117 (03JUL1985 12:00:00)-Water Temperature (C)]]*OO[[#This Row],[59]]</f>
        <v>4.5268633766824993E-6</v>
      </c>
      <c r="BJ249" s="10">
        <f>3/24000000*OO[[#This Row],[118 (03JUL1985 15:00:00)-Water Temperature (C)]]*OO[[#This Row],[60]]</f>
        <v>3.4777676618299994E-6</v>
      </c>
      <c r="BK249" s="10">
        <f>3/24000000*OO[[#This Row],[119 (03JUL1985 18:00:00)-Water Temperature (C)]]*OO[[#This Row],[61]]</f>
        <v>2.6976165361908747E-6</v>
      </c>
      <c r="BL249" s="10">
        <f>3/24000000*OO[[#This Row],[120 (03JUL1985 21:00:00)-Water Temperature (C)]]*OO[[#This Row],[62]]</f>
        <v>2.184906234966E-6</v>
      </c>
      <c r="BM249" s="10">
        <f>3/24000000*OO[[#This Row],[121 (04JUL1985 00:00:00)-Water Temperature (C)]]*OO[[#This Row],[63]]</f>
        <v>1.8665104140700002E-6</v>
      </c>
      <c r="BN249" s="10">
        <f>3/24000000*OO[[#This Row],[122 (04JUL1985 03:00:00)-Water Temperature (C)]]*OO[[#This Row],[64]]</f>
        <v>1.69662433591E-6</v>
      </c>
      <c r="BO249" s="10">
        <f>3/24000000*OO[[#This Row],[123 (04JUL1985 06:00:00)-Water Temperature (C)]]*OO[[#This Row],[65]]</f>
        <v>1.573943267848875E-6</v>
      </c>
      <c r="BP249" s="10">
        <f>3/24000000*OO[[#This Row],[124 (04JUL1985 09:00:00)-Water Temperature (C)]]*OO[[#This Row],[66]]</f>
        <v>1.4816352740400001E-6</v>
      </c>
      <c r="BQ249" s="10">
        <f>3/24000000*OO[[#This Row],[125 (04JUL1985 12:00:00)-Water Temperature (C)]]*OO[[#This Row],[67]]</f>
        <v>1.382936805755E-6</v>
      </c>
      <c r="BR249" s="10">
        <f>3/24000000*OO[[#This Row],[126 (04JUL1985 15:00:00)-Water Temperature (C)]]*OO[[#This Row],[68]]</f>
        <v>1.2896032584375E-6</v>
      </c>
      <c r="BS249" s="10">
        <f>3/24000000*OO[[#This Row],[127 (04JUL1985 18:00:00)-Water Temperature (C)]]*OO[[#This Row],[69]]</f>
        <v>1.2104833305699998E-6</v>
      </c>
      <c r="BT249" s="10">
        <f>3/24000000*OO[[#This Row],[128 (04JUL1985 21:00:00)-Water Temperature (C)]]*OO[[#This Row],[70]]</f>
        <v>1.1428502772368749E-6</v>
      </c>
      <c r="BU249" s="10">
        <f>3/24000000*OO[[#This Row],[129 (05JUL1985 00:00:00)-Water Temperature (C)]]*OO[[#This Row],[71]]</f>
        <v>1.0874947978804999E-6</v>
      </c>
      <c r="BV249" s="10">
        <f>3/24000000*OO[[#This Row],[130 (05JUL1985 03:00:00)-Water Temperature (C)]]*OO[[#This Row],[72]]</f>
        <v>1.0632081495788751E-6</v>
      </c>
      <c r="BW249" s="10">
        <f>3/24000000*OO[[#This Row],[131 (05JUL1985 06:00:00)-Water Temperature (C)]]*OO[[#This Row],[73]]</f>
        <v>1.0289069867339997E-6</v>
      </c>
      <c r="BX249" s="10">
        <f>3/24000000*OO[[#This Row],[132 (05JUL1985 09:00:00)-Water Temperature (C)]]*OO[[#This Row],[74]]</f>
        <v>9.9117508249349999E-7</v>
      </c>
      <c r="BY249" s="10">
        <f>3/24000000*OO[[#This Row],[133 (05JUL1985 12:00:00)-Water Temperature (C)]]*OO[[#This Row],[75]]</f>
        <v>9.4786579730650001E-7</v>
      </c>
      <c r="BZ249" s="10">
        <f>3/24000000*OO[[#This Row],[134 (05JUL1985 15:00:00)-Water Temperature (C)]]*OO[[#This Row],[76]]</f>
        <v>8.9386720376774999E-7</v>
      </c>
      <c r="CA249" s="10">
        <f>3/24000000*OO[[#This Row],[135 (05JUL1985 18:00:00)-Water Temperature (C)]]*OO[[#This Row],[77]]</f>
        <v>8.3694317469137487E-7</v>
      </c>
      <c r="CB249" s="10">
        <f>3/24000000*OO[[#This Row],[136 (05JUL1985 21:00:00)-Water Temperature (C)]]*OO[[#This Row],[78]]</f>
        <v>7.8821043235537508E-7</v>
      </c>
      <c r="CC249" s="10">
        <f>3/24000000*OO[[#This Row],[137 (06JUL1985 00:00:00)-Water Temperature (C)]]*OO[[#This Row],[79]]</f>
        <v>7.5106697645362485E-7</v>
      </c>
      <c r="CD249" s="10">
        <f>3/24000000*OO[[#This Row],[138 (06JUL1985 03:00:00)-Water Temperature (C)]]*OO[[#This Row],[80]]</f>
        <v>7.4032232754150004E-7</v>
      </c>
      <c r="CE249" s="10">
        <f>3/24000000*OO[[#This Row],[139 (06JUL1985 06:00:00)-Water Temperature (C)]]*OO[[#This Row],[81]]</f>
        <v>7.2592072987499999E-7</v>
      </c>
      <c r="CF249" s="10">
        <f>3/24000000*OO[[#This Row],[140 (06JUL1985 09:00:00)-Water Temperature (C)]]*OO[[#This Row],[82]]</f>
        <v>7.0806920759312492E-7</v>
      </c>
      <c r="CG249" s="10">
        <f>3/24000000*OO[[#This Row],[141 (06JUL1985 12:00:00)-Water Temperature (C)]]*OO[[#This Row],[83]]</f>
        <v>6.920243565E-7</v>
      </c>
      <c r="CH249" s="10">
        <f>3/24000000*OO[[#This Row],[142 (06JUL1985 15:00:00)-Water Temperature (C)]]*OO[[#This Row],[84]]</f>
        <v>6.6323596354649991E-7</v>
      </c>
      <c r="CI249" s="10">
        <f>3/24000000*OO[[#This Row],[143 (06JUL1985 18:00:00)-Water Temperature (C)]]*OO[[#This Row],[85]]</f>
        <v>6.2403914838749989E-7</v>
      </c>
      <c r="CJ249" s="10">
        <f>3/24000000*OO[[#This Row],[144 (06JUL1985 21:00:00)-Water Temperature (C)]]*OO[[#This Row],[86]]</f>
        <v>5.8784237121149997E-7</v>
      </c>
      <c r="CK249" s="10">
        <f>3/24000000*OO[[#This Row],[145 (07JUL1985 00:00:00)-Water Temperature (C)]]*OO[[#This Row],[87]]</f>
        <v>5.6160447487999998E-7</v>
      </c>
      <c r="CL249" s="10">
        <f>3/24000000*OO[[#This Row],[146 (07JUL1985 03:00:00)-Water Temperature (C)]]*OO[[#This Row],[88]]</f>
        <v>5.5364168283674995E-7</v>
      </c>
      <c r="CM249" s="10">
        <f>3/24000000*OO[[#This Row],[147 (07JUL1985 06:00:00)-Water Temperature (C)]]*OO[[#This Row],[89]]</f>
        <v>5.4811997347274997E-7</v>
      </c>
      <c r="CN249" s="10">
        <f>3/24000000*OO[[#This Row],[148 (07JUL1985 09:00:00)-Water Temperature (C)]]*OO[[#This Row],[90]]</f>
        <v>5.3896609871999992E-7</v>
      </c>
      <c r="CO249" s="10">
        <f>3/24000000*OO[[#This Row],[149 (07JUL1985 12:00:00)-Water Temperature (C)]]*OO[[#This Row],[91]]</f>
        <v>5.2729830805324991E-7</v>
      </c>
      <c r="CP249" s="10">
        <f>3/24000000*OO[[#This Row],[150 (07JUL1985 15:00:00)-Water Temperature (C)]]*OO[[#This Row],[92]]</f>
        <v>5.0610568818599996E-7</v>
      </c>
      <c r="CQ249" s="10">
        <f>3/24000000*OO[[#This Row],[151 (07JUL1985 18:00:00)-Water Temperature (C)]]*OO[[#This Row],[93]]</f>
        <v>4.8244920317274994E-7</v>
      </c>
      <c r="CR249" s="10">
        <f>3/24000000*OO[[#This Row],[152 (07JUL1985 21:00:00)-Water Temperature (C)]]*OO[[#This Row],[94]]</f>
        <v>4.6132975489125E-7</v>
      </c>
      <c r="CS249" s="10">
        <f>3/24000000*OO[[#This Row],[153 (08JUL1985 00:00:00)-Water Temperature (C)]]*OO[[#This Row],[95]]</f>
        <v>4.4348443632649996E-7</v>
      </c>
      <c r="CT249" s="10">
        <f>3/24000000*OO[[#This Row],[154 (08JUL1985 03:00:00)-Water Temperature (C)]]*OO[[#This Row],[96]]</f>
        <v>4.3195398385624999E-7</v>
      </c>
      <c r="CU249" s="10">
        <f>3/24000000*OO[[#This Row],[155 (08JUL1985 06:00:00)-Water Temperature (C)]]*OO[[#This Row],[97]]</f>
        <v>4.2618930149474997E-7</v>
      </c>
      <c r="CV249" s="10">
        <f>3/24000000*OO[[#This Row],[156 (08JUL1985 09:00:00)-Water Temperature (C)]]*OO[[#This Row],[98]]</f>
        <v>4.1433221380949998E-7</v>
      </c>
      <c r="CW249" s="10">
        <f>3/24000000*OO[[#This Row],[157 (08JUL1985 12:00:00)-Water Temperature (C)]]*OO[[#This Row],[99]]</f>
        <v>3.9945437735200004E-7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1.1332503031681737E-40</v>
      </c>
      <c r="N250" s="10">
        <f>3/24*OO[[#This Row],[70 (27JUN1985 15:00:00)-Water Temperature (C)]]*OO[[#This Row],[12]]/SUM(OO[12])</f>
        <v>8.4920075900641006E-29</v>
      </c>
      <c r="O250" s="10">
        <f>3/24*OO[[#This Row],[71 (27JUN1985 18:00:00)-Water Temperature (C)]]*OO[[#This Row],[13]]/SUM(OO[13])</f>
        <v>4.1716819207663784E-19</v>
      </c>
      <c r="P250" s="10">
        <f>3/24*OO[[#This Row],[72 (27JUN1985 21:00:00)-Water Temperature (C)]]*OO[[#This Row],[14]]/SUM(OO[14])</f>
        <v>7.8135744615712571E-12</v>
      </c>
      <c r="Q250" s="10">
        <f>3/24*OO[[#This Row],[73 (28JUN1985 00:00:00)-Water Temperature (C)]]*OO[[#This Row],[15]]/SUM(OO[15])</f>
        <v>2.4883745083636673E-8</v>
      </c>
      <c r="R250" s="10">
        <f>3/24*OO[[#This Row],[74 (28JUN1985 03:00:00)-Water Temperature (C)]]*OO[[#This Row],[16]]/SUM(OO[16])</f>
        <v>5.8253111289786886E-6</v>
      </c>
      <c r="S250" s="10">
        <f>3/24*OO[[#This Row],[75 (28JUN1985 06:00:00)-Water Temperature (C)]]*OO[[#This Row],[17]]/SUM(OO[17])</f>
        <v>2.8500468848123849E-4</v>
      </c>
      <c r="T250" s="10">
        <f>3/24*OO[[#This Row],[76 (28JUN1985 09:00:00)-Water Temperature (C)]]*OO[[#This Row],[18]]/SUM(OO[18])</f>
        <v>4.3528791364551792E-3</v>
      </c>
      <c r="U250" s="10">
        <f>3/24*OO[[#This Row],[77 (28JUN1985 12:00:00)-Water Temperature (C)]]*OO[[#This Row],[19]]/SUM(OO[19])</f>
        <v>2.6289358748582851E-2</v>
      </c>
      <c r="V250" s="10">
        <f>3/24000000*OO[[#This Row],[78 (28JUN1985 15:00:00)-Water Temperature (C)]]*OO[[#This Row],[20]]</f>
        <v>7.337621070780001E-2</v>
      </c>
      <c r="W250" s="10">
        <f>3/24000000*OO[[#This Row],[79 (28JUN1985 18:00:00)-Water Temperature (C)]]*OO[[#This Row],[21]]</f>
        <v>0.10887970449225</v>
      </c>
      <c r="X250" s="10">
        <f>3/24000000*OO[[#This Row],[80 (28JUN1985 21:00:00)-Water Temperature (C)]]*OO[[#This Row],[22]]</f>
        <v>9.5407352046825003E-2</v>
      </c>
      <c r="Y250" s="10">
        <f>3/24000000*OO[[#This Row],[81 (29JUN1985 00:00:00)-Water Temperature (C)]]*OO[[#This Row],[23]]</f>
        <v>5.3724154445187494E-2</v>
      </c>
      <c r="Z250" s="10">
        <f>3/24000000*OO[[#This Row],[82 (29JUN1985 03:00:00)-Water Temperature (C)]]*OO[[#This Row],[24]]</f>
        <v>2.1183961835275E-2</v>
      </c>
      <c r="AA250" s="10">
        <f>3/24000000*OO[[#This Row],[83 (29JUN1985 06:00:00)-Water Temperature (C)]]*OO[[#This Row],[25]]</f>
        <v>6.2206761253174991E-3</v>
      </c>
      <c r="AB250" s="10">
        <f>3/24000000*OO[[#This Row],[84 (29JUN1985 09:00:00)-Water Temperature (C)]]*OO[[#This Row],[26]]</f>
        <v>1.4596319121E-3</v>
      </c>
      <c r="AC250" s="10">
        <f>3/24000000*OO[[#This Row],[85 (29JUN1985 12:00:00)-Water Temperature (C)]]*OO[[#This Row],[27]]</f>
        <v>3.3770895180824999E-4</v>
      </c>
      <c r="AD250" s="10">
        <f>3/24000000*OO[[#This Row],[86 (29JUN1985 15:00:00)-Water Temperature (C)]]*OO[[#This Row],[28]]</f>
        <v>1.2885715385129999E-4</v>
      </c>
      <c r="AE250" s="10">
        <f>3/24000000*OO[[#This Row],[88 (29JUN1985 21:00:00)-Water Temperature (C)]]*OO[[#This Row],[30]]</f>
        <v>9.8035039259362504E-5</v>
      </c>
      <c r="AF250" s="10">
        <f>3/24000000*OO[[#This Row],[88 (29JUN1985 21:00:00)-Water Temperature (C)]]*OO[[#This Row],[30]]</f>
        <v>9.8035039259362504E-5</v>
      </c>
      <c r="AG250" s="10">
        <f>3/24000000*OO[[#This Row],[89 (30JUN1985 00:00:00)-Water Temperature (C)]]*OO[[#This Row],[31]]</f>
        <v>9.6812431743824998E-5</v>
      </c>
      <c r="AH250" s="10">
        <f>3/24000000*OO[[#This Row],[90 (30JUN1985 03:00:00)-Water Temperature (C)]]*OO[[#This Row],[32]]</f>
        <v>9.3688013811949985E-5</v>
      </c>
      <c r="AI250" s="10">
        <f>3/24000000*OO[[#This Row],[91 (30JUN1985 06:00:00)-Water Temperature (C)]]*OO[[#This Row],[33]]</f>
        <v>8.8552387415537492E-5</v>
      </c>
      <c r="AJ250" s="10">
        <f>3/24000000*OO[[#This Row],[92 (30JUN1985 09:00:00)-Water Temperature (C)]]*OO[[#This Row],[34]]</f>
        <v>8.2445377801762491E-5</v>
      </c>
      <c r="AK250" s="10">
        <f>3/24000000*OO[[#This Row],[93 (30JUN1985 12:00:00)-Water Temperature (C)]]*OO[[#This Row],[35]]</f>
        <v>7.5699736961625007E-5</v>
      </c>
      <c r="AL250" s="10">
        <f>3/24000000*OO[[#This Row],[94 (30JUN1985 15:00:00)-Water Temperature (C)]]*OO[[#This Row],[36]]</f>
        <v>6.8247593315212498E-5</v>
      </c>
      <c r="AM250" s="10">
        <f>3/24000000*OO[[#This Row],[95 (30JUN1985 18:00:00)-Water Temperature (C)]]*OO[[#This Row],[37]]</f>
        <v>6.1135139506124998E-5</v>
      </c>
      <c r="AN250" s="10">
        <f>3/24000000*OO[[#This Row],[96 (30JUN1985 21:00:00)-Water Temperature (C)]]*OO[[#This Row],[38]]</f>
        <v>5.5063393858274998E-5</v>
      </c>
      <c r="AO250" s="10">
        <f>3/24000000*OO[[#This Row],[97 (01JUL1985 00:00:00)-Water Temperature (C)]]*OO[[#This Row],[39]]</f>
        <v>5.0085474971662498E-5</v>
      </c>
      <c r="AP250" s="10">
        <f>3/24000000*OO[[#This Row],[98 (01JUL1985 03:00:00)-Water Temperature (C)]]*OO[[#This Row],[40]]</f>
        <v>4.6883358134287503E-5</v>
      </c>
      <c r="AQ250" s="10">
        <f>3/24000000*OO[[#This Row],[99 (01JUL1985 06:00:00)-Water Temperature (C)]]*OO[[#This Row],[41]]</f>
        <v>4.3444038793187493E-5</v>
      </c>
      <c r="AR250" s="10">
        <f>3/24000000*OO[[#This Row],[100 (01JUL1985 09:00:00)-Water Temperature (C)]]*OO[[#This Row],[42]]</f>
        <v>3.9739268924649998E-5</v>
      </c>
      <c r="AS250" s="10">
        <f>3/24000000*OO[[#This Row],[101 (01JUL1985 12:00:00)-Water Temperature (C)]]*OO[[#This Row],[43]]</f>
        <v>3.5828758406999999E-5</v>
      </c>
      <c r="AT250" s="10">
        <f>3/24000000*OO[[#This Row],[102 (01JUL1985 15:00:00)-Water Temperature (C)]]*OO[[#This Row],[44]]</f>
        <v>3.1895815371199993E-5</v>
      </c>
      <c r="AU250" s="10">
        <f>3/24000000*OO[[#This Row],[103 (01JUL1985 18:00:00)-Water Temperature (C)]]*OO[[#This Row],[45]]</f>
        <v>2.8265698447800001E-5</v>
      </c>
      <c r="AV250" s="10">
        <f>3/24000000*OO[[#This Row],[104 (01JUL1985 21:00:00)-Water Temperature (C)]]*OO[[#This Row],[46]]</f>
        <v>2.5222799823447497E-5</v>
      </c>
      <c r="AW250" s="10">
        <f>3/24000000*OO[[#This Row],[105 (02JUL1985 00:00:00)-Water Temperature (C)]]*OO[[#This Row],[47]]</f>
        <v>2.2844349487272499E-5</v>
      </c>
      <c r="AX250" s="10">
        <f>3/24000000*OO[[#This Row],[106 (02JUL1985 03:00:00)-Water Temperature (C)]]*OO[[#This Row],[48]]</f>
        <v>2.14198233045925E-5</v>
      </c>
      <c r="AY250" s="10">
        <f>3/24000000*OO[[#This Row],[107 (02JUL1985 06:00:00)-Water Temperature (C)]]*OO[[#This Row],[49]]</f>
        <v>2.002216444188E-5</v>
      </c>
      <c r="AZ250" s="10">
        <f>3/24000000*OO[[#This Row],[108 (02JUL1985 09:00:00)-Water Temperature (C)]]*OO[[#This Row],[50]]</f>
        <v>1.8491637417629997E-5</v>
      </c>
      <c r="BA250" s="10">
        <f>3/24000000*OO[[#This Row],[109 (02JUL1985 12:00:00)-Water Temperature (C)]]*OO[[#This Row],[51]]</f>
        <v>1.6852217305563752E-5</v>
      </c>
      <c r="BB250" s="10">
        <f>3/24000000*OO[[#This Row],[110 (02JUL1985 15:00:00)-Water Temperature (C)]]*OO[[#This Row],[52]]</f>
        <v>1.4981525549289998E-5</v>
      </c>
      <c r="BC250" s="10">
        <f>3/24000000*OO[[#This Row],[111 (02JUL1985 18:00:00)-Water Temperature (C)]]*OO[[#This Row],[53]]</f>
        <v>1.30607875346025E-5</v>
      </c>
      <c r="BD250" s="10">
        <f>3/24000000*OO[[#This Row],[112 (02JUL1985 21:00:00)-Water Temperature (C)]]*OO[[#This Row],[54]]</f>
        <v>1.1392532397717497E-5</v>
      </c>
      <c r="BE250" s="10">
        <f>3/24000000*OO[[#This Row],[113 (03JUL1985 00:00:00)-Water Temperature (C)]]*OO[[#This Row],[55]]</f>
        <v>9.9333007860712494E-6</v>
      </c>
      <c r="BF250" s="10">
        <f>3/24000000*OO[[#This Row],[114 (03JUL1985 03:00:00)-Water Temperature (C)]]*OO[[#This Row],[56]]</f>
        <v>8.7448206651899992E-6</v>
      </c>
      <c r="BG250" s="10">
        <f>3/24000000*OO[[#This Row],[115 (03JUL1985 06:00:00)-Water Temperature (C)]]*OO[[#This Row],[57]]</f>
        <v>7.5279599202924992E-6</v>
      </c>
      <c r="BH250" s="10">
        <f>3/24000000*OO[[#This Row],[116 (03JUL1985 09:00:00)-Water Temperature (C)]]*OO[[#This Row],[58]]</f>
        <v>6.2110183128175001E-6</v>
      </c>
      <c r="BI250" s="10">
        <f>3/24000000*OO[[#This Row],[117 (03JUL1985 12:00:00)-Water Temperature (C)]]*OO[[#This Row],[59]]</f>
        <v>4.9352198155425002E-6</v>
      </c>
      <c r="BJ250" s="10">
        <f>3/24000000*OO[[#This Row],[118 (03JUL1985 15:00:00)-Water Temperature (C)]]*OO[[#This Row],[60]]</f>
        <v>3.7949540971649994E-6</v>
      </c>
      <c r="BK250" s="10">
        <f>3/24000000*OO[[#This Row],[119 (03JUL1985 18:00:00)-Water Temperature (C)]]*OO[[#This Row],[61]]</f>
        <v>2.9265256900915E-6</v>
      </c>
      <c r="BL250" s="10">
        <f>3/24000000*OO[[#This Row],[120 (03JUL1985 21:00:00)-Water Temperature (C)]]*OO[[#This Row],[62]]</f>
        <v>2.349036865454E-6</v>
      </c>
      <c r="BM250" s="10">
        <f>3/24000000*OO[[#This Row],[121 (04JUL1985 00:00:00)-Water Temperature (C)]]*OO[[#This Row],[63]]</f>
        <v>1.98715540769375E-6</v>
      </c>
      <c r="BN250" s="10">
        <f>3/24000000*OO[[#This Row],[122 (04JUL1985 03:00:00)-Water Temperature (C)]]*OO[[#This Row],[64]]</f>
        <v>1.7918961817735001E-6</v>
      </c>
      <c r="BO250" s="10">
        <f>3/24000000*OO[[#This Row],[123 (04JUL1985 06:00:00)-Water Temperature (C)]]*OO[[#This Row],[65]]</f>
        <v>1.6567822494720001E-6</v>
      </c>
      <c r="BP250" s="10">
        <f>3/24000000*OO[[#This Row],[124 (04JUL1985 09:00:00)-Water Temperature (C)]]*OO[[#This Row],[66]]</f>
        <v>1.5569245354874999E-6</v>
      </c>
      <c r="BQ250" s="10">
        <f>3/24000000*OO[[#This Row],[125 (04JUL1985 12:00:00)-Water Temperature (C)]]*OO[[#This Row],[67]]</f>
        <v>1.4541804199199998E-6</v>
      </c>
      <c r="BR250" s="10">
        <f>3/24000000*OO[[#This Row],[126 (04JUL1985 15:00:00)-Water Temperature (C)]]*OO[[#This Row],[68]]</f>
        <v>1.3556868466162499E-6</v>
      </c>
      <c r="BS250" s="10">
        <f>3/24000000*OO[[#This Row],[127 (04JUL1985 18:00:00)-Water Temperature (C)]]*OO[[#This Row],[69]]</f>
        <v>1.2720243081E-6</v>
      </c>
      <c r="BT250" s="10">
        <f>3/24000000*OO[[#This Row],[128 (04JUL1985 21:00:00)-Water Temperature (C)]]*OO[[#This Row],[70]]</f>
        <v>1.1991035120479998E-6</v>
      </c>
      <c r="BU250" s="10">
        <f>3/24000000*OO[[#This Row],[129 (05JUL1985 00:00:00)-Water Temperature (C)]]*OO[[#This Row],[71]]</f>
        <v>1.13918630595E-6</v>
      </c>
      <c r="BV250" s="10">
        <f>3/24000000*OO[[#This Row],[130 (05JUL1985 03:00:00)-Water Temperature (C)]]*OO[[#This Row],[72]]</f>
        <v>1.1115840764279999E-6</v>
      </c>
      <c r="BW250" s="10">
        <f>3/24000000*OO[[#This Row],[131 (05JUL1985 06:00:00)-Water Temperature (C)]]*OO[[#This Row],[73]]</f>
        <v>1.07672024328625E-6</v>
      </c>
      <c r="BX250" s="10">
        <f>3/24000000*OO[[#This Row],[132 (05JUL1985 09:00:00)-Water Temperature (C)]]*OO[[#This Row],[74]]</f>
        <v>1.0373505257976249E-6</v>
      </c>
      <c r="BY250" s="10">
        <f>3/24000000*OO[[#This Row],[133 (05JUL1985 12:00:00)-Water Temperature (C)]]*OO[[#This Row],[75]]</f>
        <v>9.9360388517149994E-7</v>
      </c>
      <c r="BZ250" s="10">
        <f>3/24000000*OO[[#This Row],[134 (05JUL1985 15:00:00)-Water Temperature (C)]]*OO[[#This Row],[76]]</f>
        <v>9.3806665955899996E-7</v>
      </c>
      <c r="CA250" s="10">
        <f>3/24000000*OO[[#This Row],[135 (05JUL1985 18:00:00)-Water Temperature (C)]]*OO[[#This Row],[77]]</f>
        <v>8.7787992621874988E-7</v>
      </c>
      <c r="CB250" s="10">
        <f>3/24000000*OO[[#This Row],[136 (05JUL1985 21:00:00)-Water Temperature (C)]]*OO[[#This Row],[78]]</f>
        <v>8.2601088943800001E-7</v>
      </c>
      <c r="CC250" s="10">
        <f>3/24000000*OO[[#This Row],[137 (06JUL1985 00:00:00)-Water Temperature (C)]]*OO[[#This Row],[79]]</f>
        <v>7.8583730876550007E-7</v>
      </c>
      <c r="CD250" s="10">
        <f>3/24000000*OO[[#This Row],[138 (06JUL1985 03:00:00)-Water Temperature (C)]]*OO[[#This Row],[80]]</f>
        <v>7.7372542255200004E-7</v>
      </c>
      <c r="CE250" s="10">
        <f>3/24000000*OO[[#This Row],[139 (06JUL1985 06:00:00)-Water Temperature (C)]]*OO[[#This Row],[81]]</f>
        <v>7.5911260345650009E-7</v>
      </c>
      <c r="CF250" s="10">
        <f>3/24000000*OO[[#This Row],[140 (06JUL1985 09:00:00)-Water Temperature (C)]]*OO[[#This Row],[82]]</f>
        <v>7.4056277052099991E-7</v>
      </c>
      <c r="CG250" s="10">
        <f>3/24000000*OO[[#This Row],[141 (06JUL1985 12:00:00)-Water Temperature (C)]]*OO[[#This Row],[83]]</f>
        <v>7.2437829066899988E-7</v>
      </c>
      <c r="CH250" s="10">
        <f>3/24000000*OO[[#This Row],[142 (06JUL1985 15:00:00)-Water Temperature (C)]]*OO[[#This Row],[84]]</f>
        <v>6.9543193514987492E-7</v>
      </c>
      <c r="CI250" s="10">
        <f>3/24000000*OO[[#This Row],[143 (06JUL1985 18:00:00)-Water Temperature (C)]]*OO[[#This Row],[85]]</f>
        <v>6.5419783755299998E-7</v>
      </c>
      <c r="CJ250" s="10">
        <f>3/24000000*OO[[#This Row],[144 (06JUL1985 21:00:00)-Water Temperature (C)]]*OO[[#This Row],[86]]</f>
        <v>6.1603584516225003E-7</v>
      </c>
      <c r="CK250" s="10">
        <f>3/24000000*OO[[#This Row],[145 (07JUL1985 00:00:00)-Water Temperature (C)]]*OO[[#This Row],[87]]</f>
        <v>5.8758318457825E-7</v>
      </c>
      <c r="CL250" s="10">
        <f>3/24000000*OO[[#This Row],[146 (07JUL1985 03:00:00)-Water Temperature (C)]]*OO[[#This Row],[88]]</f>
        <v>5.7836371119049995E-7</v>
      </c>
      <c r="CM250" s="10">
        <f>3/24000000*OO[[#This Row],[147 (07JUL1985 06:00:00)-Water Temperature (C)]]*OO[[#This Row],[89]]</f>
        <v>5.72367442548E-7</v>
      </c>
      <c r="CN250" s="10">
        <f>3/24000000*OO[[#This Row],[148 (07JUL1985 09:00:00)-Water Temperature (C)]]*OO[[#This Row],[90]]</f>
        <v>5.6277416791049999E-7</v>
      </c>
      <c r="CO250" s="10">
        <f>3/24000000*OO[[#This Row],[149 (07JUL1985 12:00:00)-Water Temperature (C)]]*OO[[#This Row],[91]]</f>
        <v>5.5091914079449993E-7</v>
      </c>
      <c r="CP250" s="10">
        <f>3/24000000*OO[[#This Row],[150 (07JUL1985 15:00:00)-Water Temperature (C)]]*OO[[#This Row],[92]]</f>
        <v>5.2932471171749992E-7</v>
      </c>
      <c r="CQ250" s="10">
        <f>3/24000000*OO[[#This Row],[151 (07JUL1985 18:00:00)-Water Temperature (C)]]*OO[[#This Row],[93]]</f>
        <v>5.0441277535537506E-7</v>
      </c>
      <c r="CR250" s="10">
        <f>3/24000000*OO[[#This Row],[152 (07JUL1985 21:00:00)-Water Temperature (C)]]*OO[[#This Row],[94]]</f>
        <v>4.8212052204775002E-7</v>
      </c>
      <c r="CS250" s="10">
        <f>3/24000000*OO[[#This Row],[153 (08JUL1985 00:00:00)-Water Temperature (C)]]*OO[[#This Row],[95]]</f>
        <v>4.6302221667487495E-7</v>
      </c>
      <c r="CT250" s="10">
        <f>3/24000000*OO[[#This Row],[154 (08JUL1985 03:00:00)-Water Temperature (C)]]*OO[[#This Row],[96]]</f>
        <v>4.5044498577974998E-7</v>
      </c>
      <c r="CU250" s="10">
        <f>3/24000000*OO[[#This Row],[155 (08JUL1985 06:00:00)-Water Temperature (C)]]*OO[[#This Row],[97]]</f>
        <v>4.4442835899087496E-7</v>
      </c>
      <c r="CV250" s="10">
        <f>3/24000000*OO[[#This Row],[156 (08JUL1985 09:00:00)-Water Temperature (C)]]*OO[[#This Row],[98]]</f>
        <v>4.3251454008449996E-7</v>
      </c>
      <c r="CW250" s="10">
        <f>3/24000000*OO[[#This Row],[157 (08JUL1985 12:00:00)-Water Temperature (C)]]*OO[[#This Row],[99]]</f>
        <v>4.1775391196500001E-7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1.1755453174628347E-41</v>
      </c>
      <c r="N251" s="10">
        <f>3/24*OO[[#This Row],[70 (27JUN1985 15:00:00)-Water Temperature (C)]]*OO[[#This Row],[12]]/SUM(OO[12])</f>
        <v>6.8012625278307036E-30</v>
      </c>
      <c r="O251" s="10">
        <f>3/24*OO[[#This Row],[71 (27JUN1985 18:00:00)-Water Temperature (C)]]*OO[[#This Row],[13]]/SUM(OO[13])</f>
        <v>1.4318744976494835E-19</v>
      </c>
      <c r="P251" s="10">
        <f>3/24*OO[[#This Row],[72 (27JUN1985 21:00:00)-Water Temperature (C)]]*OO[[#This Row],[14]]/SUM(OO[14])</f>
        <v>2.4191523612745759E-12</v>
      </c>
      <c r="Q251" s="10">
        <f>3/24*OO[[#This Row],[73 (28JUN1985 00:00:00)-Water Temperature (C)]]*OO[[#This Row],[15]]/SUM(OO[15])</f>
        <v>1.0954409741899876E-8</v>
      </c>
      <c r="R251" s="10">
        <f>3/24*OO[[#This Row],[74 (28JUN1985 03:00:00)-Water Temperature (C)]]*OO[[#This Row],[16]]/SUM(OO[16])</f>
        <v>3.0254202378229725E-6</v>
      </c>
      <c r="S251" s="10">
        <f>3/24*OO[[#This Row],[75 (28JUN1985 06:00:00)-Water Temperature (C)]]*OO[[#This Row],[17]]/SUM(OO[17])</f>
        <v>1.6685202488602276E-4</v>
      </c>
      <c r="T251" s="10">
        <f>3/24*OO[[#This Row],[76 (28JUN1985 09:00:00)-Water Temperature (C)]]*OO[[#This Row],[18]]/SUM(OO[18])</f>
        <v>2.8083876931729759E-3</v>
      </c>
      <c r="U251" s="10">
        <f>3/24*OO[[#This Row],[77 (28JUN1985 12:00:00)-Water Temperature (C)]]*OO[[#This Row],[19]]/SUM(OO[19])</f>
        <v>1.8409469775654864E-2</v>
      </c>
      <c r="V251" s="10">
        <f>3/24000000*OO[[#This Row],[78 (28JUN1985 15:00:00)-Water Temperature (C)]]*OO[[#This Row],[20]]</f>
        <v>5.5177124437199999E-2</v>
      </c>
      <c r="W251" s="10">
        <f>3/24000000*OO[[#This Row],[79 (28JUN1985 18:00:00)-Water Temperature (C)]]*OO[[#This Row],[21]]</f>
        <v>8.71610263774375E-2</v>
      </c>
      <c r="X251" s="10">
        <f>3/24000000*OO[[#This Row],[80 (28JUN1985 21:00:00)-Water Temperature (C)]]*OO[[#This Row],[22]]</f>
        <v>8.0714997052200005E-2</v>
      </c>
      <c r="Y251" s="10">
        <f>3/24000000*OO[[#This Row],[81 (29JUN1985 00:00:00)-Water Temperature (C)]]*OO[[#This Row],[23]]</f>
        <v>4.7730192894599996E-2</v>
      </c>
      <c r="Z251" s="10">
        <f>3/24000000*OO[[#This Row],[82 (29JUN1985 03:00:00)-Water Temperature (C)]]*OO[[#This Row],[24]]</f>
        <v>1.9637643553157495E-2</v>
      </c>
      <c r="AA251" s="10">
        <f>3/24000000*OO[[#This Row],[83 (29JUN1985 06:00:00)-Water Temperature (C)]]*OO[[#This Row],[25]]</f>
        <v>5.9734246117612482E-3</v>
      </c>
      <c r="AB251" s="10">
        <f>3/24000000*OO[[#This Row],[84 (29JUN1985 09:00:00)-Water Temperature (C)]]*OO[[#This Row],[26]]</f>
        <v>1.4336028509573748E-3</v>
      </c>
      <c r="AC251" s="10">
        <f>3/24000000*OO[[#This Row],[85 (29JUN1985 12:00:00)-Water Temperature (C)]]*OO[[#This Row],[27]]</f>
        <v>3.2530490992800003E-4</v>
      </c>
      <c r="AD251" s="10">
        <f>3/24000000*OO[[#This Row],[86 (29JUN1985 15:00:00)-Water Temperature (C)]]*OO[[#This Row],[28]]</f>
        <v>1.1233160695675E-4</v>
      </c>
      <c r="AE251" s="10">
        <f>3/24000000*OO[[#This Row],[88 (29JUN1985 21:00:00)-Water Temperature (C)]]*OO[[#This Row],[30]]</f>
        <v>7.8393989046149999E-5</v>
      </c>
      <c r="AF251" s="10">
        <f>3/24000000*OO[[#This Row],[88 (29JUN1985 21:00:00)-Water Temperature (C)]]*OO[[#This Row],[30]]</f>
        <v>7.8393989046149999E-5</v>
      </c>
      <c r="AG251" s="10">
        <f>3/24000000*OO[[#This Row],[89 (30JUN1985 00:00:00)-Water Temperature (C)]]*OO[[#This Row],[31]]</f>
        <v>7.740852281682499E-5</v>
      </c>
      <c r="AH251" s="10">
        <f>3/24000000*OO[[#This Row],[90 (30JUN1985 03:00:00)-Water Temperature (C)]]*OO[[#This Row],[32]]</f>
        <v>7.5024494261249989E-5</v>
      </c>
      <c r="AI251" s="10">
        <f>3/24000000*OO[[#This Row],[91 (30JUN1985 06:00:00)-Water Temperature (C)]]*OO[[#This Row],[33]]</f>
        <v>7.0949961684249989E-5</v>
      </c>
      <c r="AJ251" s="10">
        <f>3/24000000*OO[[#This Row],[92 (30JUN1985 09:00:00)-Water Temperature (C)]]*OO[[#This Row],[34]]</f>
        <v>6.6013731796674995E-5</v>
      </c>
      <c r="AK251" s="10">
        <f>3/24000000*OO[[#This Row],[93 (30JUN1985 12:00:00)-Water Temperature (C)]]*OO[[#This Row],[35]]</f>
        <v>6.0458595086924991E-5</v>
      </c>
      <c r="AL251" s="10">
        <f>3/24000000*OO[[#This Row],[94 (30JUN1985 15:00:00)-Water Temperature (C)]]*OO[[#This Row],[36]]</f>
        <v>5.4292010566937497E-5</v>
      </c>
      <c r="AM251" s="10">
        <f>3/24000000*OO[[#This Row],[95 (30JUN1985 18:00:00)-Water Temperature (C)]]*OO[[#This Row],[37]]</f>
        <v>4.8415248279124998E-5</v>
      </c>
      <c r="AN251" s="10">
        <f>3/24000000*OO[[#This Row],[96 (30JUN1985 21:00:00)-Water Temperature (C)]]*OO[[#This Row],[38]]</f>
        <v>4.3395582964475E-5</v>
      </c>
      <c r="AO251" s="10">
        <f>3/24000000*OO[[#This Row],[97 (01JUL1985 00:00:00)-Water Temperature (C)]]*OO[[#This Row],[39]]</f>
        <v>3.929059218825E-5</v>
      </c>
      <c r="AP251" s="10">
        <f>3/24000000*OO[[#This Row],[98 (01JUL1985 03:00:00)-Water Temperature (C)]]*OO[[#This Row],[40]]</f>
        <v>3.6611766379012496E-5</v>
      </c>
      <c r="AQ251" s="10">
        <f>3/24000000*OO[[#This Row],[99 (01JUL1985 06:00:00)-Water Temperature (C)]]*OO[[#This Row],[41]]</f>
        <v>3.3788618665449995E-5</v>
      </c>
      <c r="AR251" s="10">
        <f>3/24000000*OO[[#This Row],[100 (01JUL1985 09:00:00)-Water Temperature (C)]]*OO[[#This Row],[42]]</f>
        <v>3.0759636003349996E-5</v>
      </c>
      <c r="AS251" s="10">
        <f>3/24000000*OO[[#This Row],[101 (01JUL1985 12:00:00)-Water Temperature (C)]]*OO[[#This Row],[43]]</f>
        <v>2.7603028450062499E-5</v>
      </c>
      <c r="AT251" s="10">
        <f>3/24000000*OO[[#This Row],[102 (01JUL1985 15:00:00)-Water Temperature (C)]]*OO[[#This Row],[44]]</f>
        <v>2.4412239189149996E-5</v>
      </c>
      <c r="AU251" s="10">
        <f>3/24000000*OO[[#This Row],[103 (01JUL1985 18:00:00)-Water Temperature (C)]]*OO[[#This Row],[45]]</f>
        <v>2.14629351379425E-5</v>
      </c>
      <c r="AV251" s="10">
        <f>3/24000000*OO[[#This Row],[104 (01JUL1985 21:00:00)-Water Temperature (C)]]*OO[[#This Row],[46]]</f>
        <v>1.8987923134350001E-5</v>
      </c>
      <c r="AW251" s="10">
        <f>3/24000000*OO[[#This Row],[105 (02JUL1985 00:00:00)-Water Temperature (C)]]*OO[[#This Row],[47]]</f>
        <v>1.7059368797472498E-5</v>
      </c>
      <c r="AX251" s="10">
        <f>3/24000000*OO[[#This Row],[106 (02JUL1985 03:00:00)-Water Temperature (C)]]*OO[[#This Row],[48]]</f>
        <v>1.5875369233425E-5</v>
      </c>
      <c r="AY251" s="10">
        <f>3/24000000*OO[[#This Row],[107 (02JUL1985 06:00:00)-Water Temperature (C)]]*OO[[#This Row],[49]]</f>
        <v>1.4749679326499999E-5</v>
      </c>
      <c r="AZ251" s="10">
        <f>3/24000000*OO[[#This Row],[108 (02JUL1985 09:00:00)-Water Temperature (C)]]*OO[[#This Row],[50]]</f>
        <v>1.35603372866E-5</v>
      </c>
      <c r="BA251" s="10">
        <f>3/24000000*OO[[#This Row],[109 (02JUL1985 12:00:00)-Water Temperature (C)]]*OO[[#This Row],[51]]</f>
        <v>1.2317132398839999E-5</v>
      </c>
      <c r="BB251" s="10">
        <f>3/24000000*OO[[#This Row],[110 (02JUL1985 15:00:00)-Water Temperature (C)]]*OO[[#This Row],[52]]</f>
        <v>1.09112829024E-5</v>
      </c>
      <c r="BC251" s="10">
        <f>3/24000000*OO[[#This Row],[111 (02JUL1985 18:00:00)-Water Temperature (C)]]*OO[[#This Row],[53]]</f>
        <v>9.48348336985375E-6</v>
      </c>
      <c r="BD251" s="10">
        <f>3/24000000*OO[[#This Row],[112 (02JUL1985 21:00:00)-Water Temperature (C)]]*OO[[#This Row],[54]]</f>
        <v>8.2510937049087508E-6</v>
      </c>
      <c r="BE251" s="10">
        <f>3/24000000*OO[[#This Row],[113 (03JUL1985 00:00:00)-Water Temperature (C)]]*OO[[#This Row],[55]]</f>
        <v>7.1881740401624998E-6</v>
      </c>
      <c r="BF251" s="10">
        <f>3/24000000*OO[[#This Row],[114 (03JUL1985 03:00:00)-Water Temperature (C)]]*OO[[#This Row],[56]]</f>
        <v>6.3367181268050004E-6</v>
      </c>
      <c r="BG251" s="10">
        <f>3/24000000*OO[[#This Row],[115 (03JUL1985 06:00:00)-Water Temperature (C)]]*OO[[#This Row],[57]]</f>
        <v>5.4730520240012491E-6</v>
      </c>
      <c r="BH251" s="10">
        <f>3/24000000*OO[[#This Row],[116 (03JUL1985 09:00:00)-Water Temperature (C)]]*OO[[#This Row],[58]]</f>
        <v>4.5358626301137491E-6</v>
      </c>
      <c r="BI251" s="10">
        <f>3/24000000*OO[[#This Row],[117 (03JUL1985 12:00:00)-Water Temperature (C)]]*OO[[#This Row],[59]]</f>
        <v>3.6155325047875002E-6</v>
      </c>
      <c r="BJ251" s="10">
        <f>3/24000000*OO[[#This Row],[118 (03JUL1985 15:00:00)-Water Temperature (C)]]*OO[[#This Row],[60]]</f>
        <v>2.77963590285875E-6</v>
      </c>
      <c r="BK251" s="10">
        <f>3/24000000*OO[[#This Row],[119 (03JUL1985 18:00:00)-Water Temperature (C)]]*OO[[#This Row],[61]]</f>
        <v>2.1350691085312504E-6</v>
      </c>
      <c r="BL251" s="10">
        <f>3/24000000*OO[[#This Row],[120 (03JUL1985 21:00:00)-Water Temperature (C)]]*OO[[#This Row],[62]]</f>
        <v>1.7025534485531249E-6</v>
      </c>
      <c r="BM251" s="10">
        <f>3/24000000*OO[[#This Row],[121 (04JUL1985 00:00:00)-Water Temperature (C)]]*OO[[#This Row],[63]]</f>
        <v>1.4304072538631249E-6</v>
      </c>
      <c r="BN251" s="10">
        <f>3/24000000*OO[[#This Row],[122 (04JUL1985 03:00:00)-Water Temperature (C)]]*OO[[#This Row],[64]]</f>
        <v>1.2826438663912499E-6</v>
      </c>
      <c r="BO251" s="10">
        <f>3/24000000*OO[[#This Row],[123 (04JUL1985 06:00:00)-Water Temperature (C)]]*OO[[#This Row],[65]]</f>
        <v>1.1819441273127499E-6</v>
      </c>
      <c r="BP251" s="10">
        <f>3/24000000*OO[[#This Row],[124 (04JUL1985 09:00:00)-Water Temperature (C)]]*OO[[#This Row],[66]]</f>
        <v>1.1090997185486251E-6</v>
      </c>
      <c r="BQ251" s="10">
        <f>3/24000000*OO[[#This Row],[125 (04JUL1985 12:00:00)-Water Temperature (C)]]*OO[[#This Row],[67]]</f>
        <v>1.0357662613949998E-6</v>
      </c>
      <c r="BR251" s="10">
        <f>3/24000000*OO[[#This Row],[126 (04JUL1985 15:00:00)-Water Temperature (C)]]*OO[[#This Row],[68]]</f>
        <v>9.6581263599625E-7</v>
      </c>
      <c r="BS251" s="10">
        <f>3/24000000*OO[[#This Row],[127 (04JUL1985 18:00:00)-Water Temperature (C)]]*OO[[#This Row],[69]]</f>
        <v>9.0592800862874995E-7</v>
      </c>
      <c r="BT251" s="10">
        <f>3/24000000*OO[[#This Row],[128 (04JUL1985 21:00:00)-Water Temperature (C)]]*OO[[#This Row],[70]]</f>
        <v>8.5323858003299989E-7</v>
      </c>
      <c r="BU251" s="10">
        <f>3/24000000*OO[[#This Row],[129 (05JUL1985 00:00:00)-Water Temperature (C)]]*OO[[#This Row],[71]]</f>
        <v>8.0970734362462508E-7</v>
      </c>
      <c r="BV251" s="10">
        <f>3/24000000*OO[[#This Row],[130 (05JUL1985 03:00:00)-Water Temperature (C)]]*OO[[#This Row],[72]]</f>
        <v>7.89345399068125E-7</v>
      </c>
      <c r="BW251" s="10">
        <f>3/24000000*OO[[#This Row],[131 (05JUL1985 06:00:00)-Water Temperature (C)]]*OO[[#This Row],[73]]</f>
        <v>7.645313510279999E-7</v>
      </c>
      <c r="BX251" s="10">
        <f>3/24000000*OO[[#This Row],[132 (05JUL1985 09:00:00)-Water Temperature (C)]]*OO[[#This Row],[74]]</f>
        <v>7.3670812890674996E-7</v>
      </c>
      <c r="BY251" s="10">
        <f>3/24000000*OO[[#This Row],[133 (05JUL1985 12:00:00)-Water Temperature (C)]]*OO[[#This Row],[75]]</f>
        <v>7.0645596684E-7</v>
      </c>
      <c r="BZ251" s="10">
        <f>3/24000000*OO[[#This Row],[134 (05JUL1985 15:00:00)-Water Temperature (C)]]*OO[[#This Row],[76]]</f>
        <v>6.6703813910649999E-7</v>
      </c>
      <c r="CA251" s="10">
        <f>3/24000000*OO[[#This Row],[135 (05JUL1985 18:00:00)-Water Temperature (C)]]*OO[[#This Row],[77]]</f>
        <v>6.2412400147050003E-7</v>
      </c>
      <c r="CB251" s="10">
        <f>3/24000000*OO[[#This Row],[136 (05JUL1985 21:00:00)-Water Temperature (C)]]*OO[[#This Row],[78]]</f>
        <v>5.8687248657100003E-7</v>
      </c>
      <c r="CC251" s="10">
        <f>3/24000000*OO[[#This Row],[137 (06JUL1985 00:00:00)-Water Temperature (C)]]*OO[[#This Row],[79]]</f>
        <v>5.5821055615324994E-7</v>
      </c>
      <c r="CD251" s="10">
        <f>3/24000000*OO[[#This Row],[138 (06JUL1985 03:00:00)-Water Temperature (C)]]*OO[[#This Row],[80]]</f>
        <v>5.4923587680000005E-7</v>
      </c>
      <c r="CE251" s="10">
        <f>3/24000000*OO[[#This Row],[139 (06JUL1985 06:00:00)-Water Temperature (C)]]*OO[[#This Row],[81]]</f>
        <v>5.3889291288400006E-7</v>
      </c>
      <c r="CF251" s="10">
        <f>3/24000000*OO[[#This Row],[140 (06JUL1985 09:00:00)-Water Temperature (C)]]*OO[[#This Row],[82]]</f>
        <v>5.2597758981225001E-7</v>
      </c>
      <c r="CG251" s="10">
        <f>3/24000000*OO[[#This Row],[141 (06JUL1985 12:00:00)-Water Temperature (C)]]*OO[[#This Row],[83]]</f>
        <v>5.1478422579900002E-7</v>
      </c>
      <c r="CH251" s="10">
        <f>3/24000000*OO[[#This Row],[142 (06JUL1985 15:00:00)-Water Temperature (C)]]*OO[[#This Row],[84]]</f>
        <v>4.9423111541100005E-7</v>
      </c>
      <c r="CI251" s="10">
        <f>3/24000000*OO[[#This Row],[143 (06JUL1985 18:00:00)-Water Temperature (C)]]*OO[[#This Row],[85]]</f>
        <v>4.6488816572187498E-7</v>
      </c>
      <c r="CJ251" s="10">
        <f>3/24000000*OO[[#This Row],[144 (06JUL1985 21:00:00)-Water Temperature (C)]]*OO[[#This Row],[86]]</f>
        <v>4.3763519602599998E-7</v>
      </c>
      <c r="CK251" s="10">
        <f>3/24000000*OO[[#This Row],[145 (07JUL1985 00:00:00)-Water Temperature (C)]]*OO[[#This Row],[87]]</f>
        <v>4.1735698477475001E-7</v>
      </c>
      <c r="CL251" s="10">
        <f>3/24000000*OO[[#This Row],[146 (07JUL1985 03:00:00)-Water Temperature (C)]]*OO[[#This Row],[88]]</f>
        <v>4.1048485877100004E-7</v>
      </c>
      <c r="CM251" s="10">
        <f>3/24000000*OO[[#This Row],[147 (07JUL1985 06:00:00)-Water Temperature (C)]]*OO[[#This Row],[89]]</f>
        <v>4.0583369148874995E-7</v>
      </c>
      <c r="CN251" s="10">
        <f>3/24000000*OO[[#This Row],[148 (07JUL1985 09:00:00)-Water Temperature (C)]]*OO[[#This Row],[90]]</f>
        <v>3.98948048442375E-7</v>
      </c>
      <c r="CO251" s="10">
        <f>3/24000000*OO[[#This Row],[149 (07JUL1985 12:00:00)-Water Temperature (C)]]*OO[[#This Row],[91]]</f>
        <v>3.9041097918499995E-7</v>
      </c>
      <c r="CP251" s="10">
        <f>3/24000000*OO[[#This Row],[150 (07JUL1985 15:00:00)-Water Temperature (C)]]*OO[[#This Row],[92]]</f>
        <v>3.7513909469974996E-7</v>
      </c>
      <c r="CQ251" s="10">
        <f>3/24000000*OO[[#This Row],[151 (07JUL1985 18:00:00)-Water Temperature (C)]]*OO[[#This Row],[93]]</f>
        <v>3.5735014757975002E-7</v>
      </c>
      <c r="CR251" s="10">
        <f>3/24000000*OO[[#This Row],[152 (07JUL1985 21:00:00)-Water Temperature (C)]]*OO[[#This Row],[94]]</f>
        <v>3.4138033112387501E-7</v>
      </c>
      <c r="CS251" s="10">
        <f>3/24000000*OO[[#This Row],[153 (08JUL1985 00:00:00)-Water Temperature (C)]]*OO[[#This Row],[95]]</f>
        <v>3.2761595662042502E-7</v>
      </c>
      <c r="CT251" s="10">
        <f>3/24000000*OO[[#This Row],[154 (08JUL1985 03:00:00)-Water Temperature (C)]]*OO[[#This Row],[96]]</f>
        <v>3.1851341414482496E-7</v>
      </c>
      <c r="CU251" s="10">
        <f>3/24000000*OO[[#This Row],[155 (08JUL1985 06:00:00)-Water Temperature (C)]]*OO[[#This Row],[97]]</f>
        <v>3.1405190014372497E-7</v>
      </c>
      <c r="CV251" s="10">
        <f>3/24000000*OO[[#This Row],[156 (08JUL1985 09:00:00)-Water Temperature (C)]]*OO[[#This Row],[98]]</f>
        <v>3.0586837855683752E-7</v>
      </c>
      <c r="CW251" s="10">
        <f>3/24000000*OO[[#This Row],[157 (08JUL1985 12:00:00)-Water Temperature (C)]]*OO[[#This Row],[99]]</f>
        <v>2.9550762415935002E-7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1.5725353560932819E-42</v>
      </c>
      <c r="N252" s="10">
        <f>3/24*OO[[#This Row],[70 (27JUN1985 15:00:00)-Water Temperature (C)]]*OO[[#This Row],[12]]/SUM(OO[12])</f>
        <v>7.5495337343488358E-31</v>
      </c>
      <c r="O252" s="10">
        <f>3/24*OO[[#This Row],[71 (27JUN1985 18:00:00)-Water Temperature (C)]]*OO[[#This Row],[13]]/SUM(OO[13])</f>
        <v>7.0588795130472435E-20</v>
      </c>
      <c r="P252" s="10">
        <f>3/24*OO[[#This Row],[72 (27JUN1985 21:00:00)-Water Temperature (C)]]*OO[[#This Row],[14]]/SUM(OO[14])</f>
        <v>9.0223059629939541E-13</v>
      </c>
      <c r="Q252" s="10">
        <f>3/24*OO[[#This Row],[73 (28JUN1985 00:00:00)-Water Temperature (C)]]*OO[[#This Row],[15]]/SUM(OO[15])</f>
        <v>5.8148179052894761E-9</v>
      </c>
      <c r="R252" s="10">
        <f>3/24*OO[[#This Row],[74 (28JUN1985 03:00:00)-Water Temperature (C)]]*OO[[#This Row],[16]]/SUM(OO[16])</f>
        <v>1.8788886889020375E-6</v>
      </c>
      <c r="S252" s="10">
        <f>3/24*OO[[#This Row],[75 (28JUN1985 06:00:00)-Water Temperature (C)]]*OO[[#This Row],[17]]/SUM(OO[17])</f>
        <v>1.1609822024595991E-4</v>
      </c>
      <c r="T252" s="10">
        <f>3/24*OO[[#This Row],[76 (28JUN1985 09:00:00)-Water Temperature (C)]]*OO[[#This Row],[18]]/SUM(OO[18])</f>
        <v>2.1439881366752465E-3</v>
      </c>
      <c r="U252" s="10">
        <f>3/24*OO[[#This Row],[77 (28JUN1985 12:00:00)-Water Temperature (C)]]*OO[[#This Row],[19]]/SUM(OO[19])</f>
        <v>1.5205155481884905E-2</v>
      </c>
      <c r="V252" s="10">
        <f>3/24000000*OO[[#This Row],[78 (28JUN1985 15:00:00)-Water Temperature (C)]]*OO[[#This Row],[20]]</f>
        <v>4.8828912099599997E-2</v>
      </c>
      <c r="W252" s="10">
        <f>3/24000000*OO[[#This Row],[79 (28JUN1985 18:00:00)-Water Temperature (C)]]*OO[[#This Row],[21]]</f>
        <v>8.1989703780925002E-2</v>
      </c>
      <c r="X252" s="10">
        <f>3/24000000*OO[[#This Row],[80 (28JUN1985 21:00:00)-Water Temperature (C)]]*OO[[#This Row],[22]]</f>
        <v>8.017495173077499E-2</v>
      </c>
      <c r="Y252" s="10">
        <f>3/24000000*OO[[#This Row],[81 (29JUN1985 00:00:00)-Water Temperature (C)]]*OO[[#This Row],[23]]</f>
        <v>4.9777299835424997E-2</v>
      </c>
      <c r="Z252" s="10">
        <f>3/24000000*OO[[#This Row],[82 (29JUN1985 03:00:00)-Water Temperature (C)]]*OO[[#This Row],[24]]</f>
        <v>2.1379402292097501E-2</v>
      </c>
      <c r="AA252" s="10">
        <f>3/24000000*OO[[#This Row],[83 (29JUN1985 06:00:00)-Water Temperature (C)]]*OO[[#This Row],[25]]</f>
        <v>6.7479915280612502E-3</v>
      </c>
      <c r="AB252" s="10">
        <f>3/24000000*OO[[#This Row],[84 (29JUN1985 09:00:00)-Water Temperature (C)]]*OO[[#This Row],[26]]</f>
        <v>1.6630622966729998E-3</v>
      </c>
      <c r="AC252" s="10">
        <f>3/24000000*OO[[#This Row],[85 (29JUN1985 12:00:00)-Water Temperature (C)]]*OO[[#This Row],[27]]</f>
        <v>3.7472241760000001E-4</v>
      </c>
      <c r="AD252" s="10">
        <f>3/24000000*OO[[#This Row],[86 (29JUN1985 15:00:00)-Water Temperature (C)]]*OO[[#This Row],[28]]</f>
        <v>1.1900741780193749E-4</v>
      </c>
      <c r="AE252" s="10">
        <f>3/24000000*OO[[#This Row],[88 (29JUN1985 21:00:00)-Water Temperature (C)]]*OO[[#This Row],[30]]</f>
        <v>7.6046162907000007E-5</v>
      </c>
      <c r="AF252" s="10">
        <f>3/24000000*OO[[#This Row],[88 (29JUN1985 21:00:00)-Water Temperature (C)]]*OO[[#This Row],[30]]</f>
        <v>7.6046162907000007E-5</v>
      </c>
      <c r="AG252" s="10">
        <f>3/24000000*OO[[#This Row],[89 (30JUN1985 00:00:00)-Water Temperature (C)]]*OO[[#This Row],[31]]</f>
        <v>7.5298079778999999E-5</v>
      </c>
      <c r="AH252" s="10">
        <f>3/24000000*OO[[#This Row],[90 (30JUN1985 03:00:00)-Water Temperature (C)]]*OO[[#This Row],[32]]</f>
        <v>7.3355263926174987E-5</v>
      </c>
      <c r="AI252" s="10">
        <f>3/24000000*OO[[#This Row],[91 (30JUN1985 06:00:00)-Water Temperature (C)]]*OO[[#This Row],[33]]</f>
        <v>6.9681944802000008E-5</v>
      </c>
      <c r="AJ252" s="10">
        <f>3/24000000*OO[[#This Row],[92 (30JUN1985 09:00:00)-Water Temperature (C)]]*OO[[#This Row],[34]]</f>
        <v>6.5041709324899994E-5</v>
      </c>
      <c r="AK252" s="10">
        <f>3/24000000*OO[[#This Row],[93 (30JUN1985 12:00:00)-Water Temperature (C)]]*OO[[#This Row],[35]]</f>
        <v>5.9681484861824999E-5</v>
      </c>
      <c r="AL252" s="10">
        <f>3/24000000*OO[[#This Row],[94 (30JUN1985 15:00:00)-Water Temperature (C)]]*OO[[#This Row],[36]]</f>
        <v>5.3654134070325003E-5</v>
      </c>
      <c r="AM252" s="10">
        <f>3/24000000*OO[[#This Row],[95 (30JUN1985 18:00:00)-Water Temperature (C)]]*OO[[#This Row],[37]]</f>
        <v>4.7889176962874992E-5</v>
      </c>
      <c r="AN252" s="10">
        <f>3/24000000*OO[[#This Row],[96 (30JUN1985 21:00:00)-Water Temperature (C)]]*OO[[#This Row],[38]]</f>
        <v>4.29562027780875E-5</v>
      </c>
      <c r="AO252" s="10">
        <f>3/24000000*OO[[#This Row],[97 (01JUL1985 00:00:00)-Water Temperature (C)]]*OO[[#This Row],[39]]</f>
        <v>3.8936613792562493E-5</v>
      </c>
      <c r="AP252" s="10">
        <f>3/24000000*OO[[#This Row],[98 (01JUL1985 03:00:00)-Water Temperature (C)]]*OO[[#This Row],[40]]</f>
        <v>3.6327179698124998E-5</v>
      </c>
      <c r="AQ252" s="10">
        <f>3/24000000*OO[[#This Row],[99 (01JUL1985 06:00:00)-Water Temperature (C)]]*OO[[#This Row],[41]]</f>
        <v>3.3591275866499997E-5</v>
      </c>
      <c r="AR252" s="10">
        <f>3/24000000*OO[[#This Row],[100 (01JUL1985 09:00:00)-Water Temperature (C)]]*OO[[#This Row],[42]]</f>
        <v>3.0637743710362491E-5</v>
      </c>
      <c r="AS252" s="10">
        <f>3/24000000*OO[[#This Row],[101 (01JUL1985 12:00:00)-Water Temperature (C)]]*OO[[#This Row],[43]]</f>
        <v>2.7550348263164999E-5</v>
      </c>
      <c r="AT252" s="10">
        <f>3/24000000*OO[[#This Row],[102 (01JUL1985 15:00:00)-Water Temperature (C)]]*OO[[#This Row],[44]]</f>
        <v>2.4395627649819999E-5</v>
      </c>
      <c r="AU252" s="10">
        <f>3/24000000*OO[[#This Row],[103 (01JUL1985 18:00:00)-Water Temperature (C)]]*OO[[#This Row],[45]]</f>
        <v>2.145732535414E-5</v>
      </c>
      <c r="AV252" s="10">
        <f>3/24000000*OO[[#This Row],[104 (01JUL1985 21:00:00)-Water Temperature (C)]]*OO[[#This Row],[46]]</f>
        <v>1.8983039074999998E-5</v>
      </c>
      <c r="AW252" s="10">
        <f>3/24000000*OO[[#This Row],[105 (02JUL1985 00:00:00)-Water Temperature (C)]]*OO[[#This Row],[47]]</f>
        <v>1.7056534707647497E-5</v>
      </c>
      <c r="AX252" s="10">
        <f>3/24000000*OO[[#This Row],[106 (02JUL1985 03:00:00)-Water Temperature (C)]]*OO[[#This Row],[48]]</f>
        <v>1.5876458187637501E-5</v>
      </c>
      <c r="AY252" s="10">
        <f>3/24000000*OO[[#This Row],[107 (02JUL1985 06:00:00)-Water Temperature (C)]]*OO[[#This Row],[49]]</f>
        <v>1.47644311490625E-5</v>
      </c>
      <c r="AZ252" s="10">
        <f>3/24000000*OO[[#This Row],[108 (02JUL1985 09:00:00)-Water Temperature (C)]]*OO[[#This Row],[50]]</f>
        <v>1.3594003136133748E-5</v>
      </c>
      <c r="BA252" s="10">
        <f>3/24000000*OO[[#This Row],[109 (02JUL1985 12:00:00)-Water Temperature (C)]]*OO[[#This Row],[51]]</f>
        <v>1.2369044594285001E-5</v>
      </c>
      <c r="BB252" s="10">
        <f>3/24000000*OO[[#This Row],[110 (02JUL1985 15:00:00)-Water Temperature (C)]]*OO[[#This Row],[52]]</f>
        <v>1.0968432875007499E-5</v>
      </c>
      <c r="BC252" s="10">
        <f>3/24000000*OO[[#This Row],[111 (02JUL1985 18:00:00)-Water Temperature (C)]]*OO[[#This Row],[53]]</f>
        <v>9.5367645057749989E-6</v>
      </c>
      <c r="BD252" s="10">
        <f>3/24000000*OO[[#This Row],[112 (02JUL1985 21:00:00)-Water Temperature (C)]]*OO[[#This Row],[54]]</f>
        <v>8.2972846914374999E-6</v>
      </c>
      <c r="BE252" s="10">
        <f>3/24000000*OO[[#This Row],[113 (03JUL1985 00:00:00)-Water Temperature (C)]]*OO[[#This Row],[55]]</f>
        <v>7.2348373882812482E-6</v>
      </c>
      <c r="BF252" s="10">
        <f>3/24000000*OO[[#This Row],[114 (03JUL1985 03:00:00)-Water Temperature (C)]]*OO[[#This Row],[56]]</f>
        <v>6.3926998709562498E-6</v>
      </c>
      <c r="BG252" s="10">
        <f>3/24000000*OO[[#This Row],[115 (03JUL1985 06:00:00)-Water Temperature (C)]]*OO[[#This Row],[57]]</f>
        <v>5.5443054479799997E-6</v>
      </c>
      <c r="BH252" s="10">
        <f>3/24000000*OO[[#This Row],[116 (03JUL1985 09:00:00)-Water Temperature (C)]]*OO[[#This Row],[58]]</f>
        <v>4.6180824121049999E-6</v>
      </c>
      <c r="BI252" s="10">
        <f>3/24000000*OO[[#This Row],[117 (03JUL1985 12:00:00)-Water Temperature (C)]]*OO[[#This Row],[59]]</f>
        <v>3.6958200672624996E-6</v>
      </c>
      <c r="BJ252" s="10">
        <f>3/24000000*OO[[#This Row],[118 (03JUL1985 15:00:00)-Water Temperature (C)]]*OO[[#This Row],[60]]</f>
        <v>2.8439026097687498E-6</v>
      </c>
      <c r="BK252" s="10">
        <f>3/24000000*OO[[#This Row],[119 (03JUL1985 18:00:00)-Water Temperature (C)]]*OO[[#This Row],[61]]</f>
        <v>2.1779163425760003E-6</v>
      </c>
      <c r="BL252" s="10">
        <f>3/24000000*OO[[#This Row],[120 (03JUL1985 21:00:00)-Water Temperature (C)]]*OO[[#This Row],[62]]</f>
        <v>1.7265833539247499E-6</v>
      </c>
      <c r="BM252" s="10">
        <f>3/24000000*OO[[#This Row],[121 (04JUL1985 00:00:00)-Water Temperature (C)]]*OO[[#This Row],[63]]</f>
        <v>1.4410985571348748E-6</v>
      </c>
      <c r="BN252" s="10">
        <f>3/24000000*OO[[#This Row],[122 (04JUL1985 03:00:00)-Water Temperature (C)]]*OO[[#This Row],[64]]</f>
        <v>1.2851638589009999E-6</v>
      </c>
      <c r="BO252" s="10">
        <f>3/24000000*OO[[#This Row],[123 (04JUL1985 06:00:00)-Water Temperature (C)]]*OO[[#This Row],[65]]</f>
        <v>1.1799698895517499E-6</v>
      </c>
      <c r="BP252" s="10">
        <f>3/24000000*OO[[#This Row],[124 (04JUL1985 09:00:00)-Water Temperature (C)]]*OO[[#This Row],[66]]</f>
        <v>1.10551379327675E-6</v>
      </c>
      <c r="BQ252" s="10">
        <f>3/24000000*OO[[#This Row],[125 (04JUL1985 12:00:00)-Water Temperature (C)]]*OO[[#This Row],[67]]</f>
        <v>1.0322840323713752E-6</v>
      </c>
      <c r="BR252" s="10">
        <f>3/24000000*OO[[#This Row],[126 (04JUL1985 15:00:00)-Water Temperature (C)]]*OO[[#This Row],[68]]</f>
        <v>9.6279651946799999E-7</v>
      </c>
      <c r="BS252" s="10">
        <f>3/24000000*OO[[#This Row],[127 (04JUL1985 18:00:00)-Water Temperature (C)]]*OO[[#This Row],[69]]</f>
        <v>9.0287834234737506E-7</v>
      </c>
      <c r="BT252" s="10">
        <f>3/24000000*OO[[#This Row],[128 (04JUL1985 21:00:00)-Water Temperature (C)]]*OO[[#This Row],[70]]</f>
        <v>8.4976707004087493E-7</v>
      </c>
      <c r="BU252" s="10">
        <f>3/24000000*OO[[#This Row],[129 (05JUL1985 00:00:00)-Water Temperature (C)]]*OO[[#This Row],[71]]</f>
        <v>8.0548250329824995E-7</v>
      </c>
      <c r="BV252" s="10">
        <f>3/24000000*OO[[#This Row],[130 (05JUL1985 03:00:00)-Water Temperature (C)]]*OO[[#This Row],[72]]</f>
        <v>7.8462216550374999E-7</v>
      </c>
      <c r="BW252" s="10">
        <f>3/24000000*OO[[#This Row],[131 (05JUL1985 06:00:00)-Water Temperature (C)]]*OO[[#This Row],[73]]</f>
        <v>7.5966790878124999E-7</v>
      </c>
      <c r="BX252" s="10">
        <f>3/24000000*OO[[#This Row],[132 (05JUL1985 09:00:00)-Water Temperature (C)]]*OO[[#This Row],[74]]</f>
        <v>7.32237750184E-7</v>
      </c>
      <c r="BY252" s="10">
        <f>3/24000000*OO[[#This Row],[133 (05JUL1985 12:00:00)-Water Temperature (C)]]*OO[[#This Row],[75]]</f>
        <v>7.0275187885500003E-7</v>
      </c>
      <c r="BZ252" s="10">
        <f>3/24000000*OO[[#This Row],[134 (05JUL1985 15:00:00)-Water Temperature (C)]]*OO[[#This Row],[76]]</f>
        <v>6.6380209928374999E-7</v>
      </c>
      <c r="CA252" s="10">
        <f>3/24000000*OO[[#This Row],[135 (05JUL1985 18:00:00)-Water Temperature (C)]]*OO[[#This Row],[77]]</f>
        <v>6.2103988657799995E-7</v>
      </c>
      <c r="CB252" s="10">
        <f>3/24000000*OO[[#This Row],[136 (05JUL1985 21:00:00)-Water Temperature (C)]]*OO[[#This Row],[78]]</f>
        <v>5.8360413050074995E-7</v>
      </c>
      <c r="CC252" s="10">
        <f>3/24000000*OO[[#This Row],[137 (06JUL1985 00:00:00)-Water Temperature (C)]]*OO[[#This Row],[79]]</f>
        <v>5.5490138446874996E-7</v>
      </c>
      <c r="CD252" s="10">
        <f>3/24000000*OO[[#This Row],[138 (06JUL1985 03:00:00)-Water Temperature (C)]]*OO[[#This Row],[80]]</f>
        <v>5.4575324640749998E-7</v>
      </c>
      <c r="CE252" s="10">
        <f>3/24000000*OO[[#This Row],[139 (06JUL1985 06:00:00)-Water Temperature (C)]]*OO[[#This Row],[81]]</f>
        <v>5.3538482051874996E-7</v>
      </c>
      <c r="CF252" s="10">
        <f>3/24000000*OO[[#This Row],[140 (06JUL1985 09:00:00)-Water Temperature (C)]]*OO[[#This Row],[82]]</f>
        <v>5.2270163406999995E-7</v>
      </c>
      <c r="CG252" s="10">
        <f>3/24000000*OO[[#This Row],[141 (06JUL1985 12:00:00)-Water Temperature (C)]]*OO[[#This Row],[83]]</f>
        <v>5.1192319868199991E-7</v>
      </c>
      <c r="CH252" s="10">
        <f>3/24000000*OO[[#This Row],[142 (06JUL1985 15:00:00)-Water Temperature (C)]]*OO[[#This Row],[84]]</f>
        <v>4.9156000319999999E-7</v>
      </c>
      <c r="CI252" s="10">
        <f>3/24000000*OO[[#This Row],[143 (06JUL1985 18:00:00)-Water Temperature (C)]]*OO[[#This Row],[85]]</f>
        <v>4.6239756322424997E-7</v>
      </c>
      <c r="CJ252" s="10">
        <f>3/24000000*OO[[#This Row],[144 (06JUL1985 21:00:00)-Water Temperature (C)]]*OO[[#This Row],[86]]</f>
        <v>4.3513532810637491E-7</v>
      </c>
      <c r="CK252" s="10">
        <f>3/24000000*OO[[#This Row],[145 (07JUL1985 00:00:00)-Water Temperature (C)]]*OO[[#This Row],[87]]</f>
        <v>4.14936485588625E-7</v>
      </c>
      <c r="CL252" s="10">
        <f>3/24000000*OO[[#This Row],[146 (07JUL1985 03:00:00)-Water Temperature (C)]]*OO[[#This Row],[88]]</f>
        <v>4.078397416725E-7</v>
      </c>
      <c r="CM252" s="10">
        <f>3/24000000*OO[[#This Row],[147 (07JUL1985 06:00:00)-Water Temperature (C)]]*OO[[#This Row],[89]]</f>
        <v>4.0297933639975E-7</v>
      </c>
      <c r="CN252" s="10">
        <f>3/24000000*OO[[#This Row],[148 (07JUL1985 09:00:00)-Water Temperature (C)]]*OO[[#This Row],[90]]</f>
        <v>3.9602845382099995E-7</v>
      </c>
      <c r="CO252" s="10">
        <f>3/24000000*OO[[#This Row],[149 (07JUL1985 12:00:00)-Water Temperature (C)]]*OO[[#This Row],[91]]</f>
        <v>3.8754918995975003E-7</v>
      </c>
      <c r="CP252" s="10">
        <f>3/24000000*OO[[#This Row],[150 (07JUL1985 15:00:00)-Water Temperature (C)]]*OO[[#This Row],[92]]</f>
        <v>3.7247014940024997E-7</v>
      </c>
      <c r="CQ252" s="10">
        <f>3/24000000*OO[[#This Row],[151 (07JUL1985 18:00:00)-Water Temperature (C)]]*OO[[#This Row],[93]]</f>
        <v>3.5479496452499999E-7</v>
      </c>
      <c r="CR252" s="10">
        <f>3/24000000*OO[[#This Row],[152 (07JUL1985 21:00:00)-Water Temperature (C)]]*OO[[#This Row],[94]]</f>
        <v>3.3886344891587499E-7</v>
      </c>
      <c r="CS252" s="10">
        <f>3/24000000*OO[[#This Row],[153 (08JUL1985 00:00:00)-Water Temperature (C)]]*OO[[#This Row],[95]]</f>
        <v>3.2506261672154998E-7</v>
      </c>
      <c r="CT252" s="10">
        <f>3/24000000*OO[[#This Row],[154 (08JUL1985 03:00:00)-Water Temperature (C)]]*OO[[#This Row],[96]]</f>
        <v>3.1590340325377501E-7</v>
      </c>
      <c r="CU252" s="10">
        <f>3/24000000*OO[[#This Row],[155 (08JUL1985 06:00:00)-Water Temperature (C)]]*OO[[#This Row],[97]]</f>
        <v>3.1138312899925E-7</v>
      </c>
      <c r="CV252" s="10">
        <f>3/24000000*OO[[#This Row],[156 (08JUL1985 09:00:00)-Water Temperature (C)]]*OO[[#This Row],[98]]</f>
        <v>3.0349261704262496E-7</v>
      </c>
      <c r="CW252" s="10">
        <f>3/24000000*OO[[#This Row],[157 (08JUL1985 12:00:00)-Water Temperature (C)]]*OO[[#This Row],[99]]</f>
        <v>2.9335505566037498E-7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2.0779212268644998E-43</v>
      </c>
      <c r="N253" s="10">
        <f>3/24*OO[[#This Row],[70 (27JUN1985 15:00:00)-Water Temperature (C)]]*OO[[#This Row],[12]]/SUM(OO[12])</f>
        <v>8.4048087537424082E-32</v>
      </c>
      <c r="O253" s="10">
        <f>3/24*OO[[#This Row],[71 (27JUN1985 18:00:00)-Water Temperature (C)]]*OO[[#This Row],[13]]/SUM(OO[13])</f>
        <v>3.2278887991094684E-20</v>
      </c>
      <c r="P253" s="10">
        <f>3/24*OO[[#This Row],[72 (27JUN1985 21:00:00)-Water Temperature (C)]]*OO[[#This Row],[14]]/SUM(OO[14])</f>
        <v>3.2260342988472484E-13</v>
      </c>
      <c r="Q253" s="10">
        <f>3/24*OO[[#This Row],[73 (28JUN1985 00:00:00)-Water Temperature (C)]]*OO[[#This Row],[15]]/SUM(OO[15])</f>
        <v>3.0193746021485081E-9</v>
      </c>
      <c r="R253" s="10">
        <f>3/24*OO[[#This Row],[74 (28JUN1985 03:00:00)-Water Temperature (C)]]*OO[[#This Row],[16]]/SUM(OO[16])</f>
        <v>1.1378619379447802E-6</v>
      </c>
      <c r="S253" s="10">
        <f>3/24*OO[[#This Row],[75 (28JUN1985 06:00:00)-Water Temperature (C)]]*OO[[#This Row],[17]]/SUM(OO[17])</f>
        <v>7.8459369983073572E-5</v>
      </c>
      <c r="T253" s="10">
        <f>3/24*OO[[#This Row],[76 (28JUN1985 09:00:00)-Water Temperature (C)]]*OO[[#This Row],[18]]/SUM(OO[18])</f>
        <v>1.5833840251808626E-3</v>
      </c>
      <c r="U253" s="10">
        <f>3/24*OO[[#This Row],[77 (28JUN1985 12:00:00)-Water Temperature (C)]]*OO[[#This Row],[19]]/SUM(OO[19])</f>
        <v>1.2101840112426083E-2</v>
      </c>
      <c r="V253" s="10">
        <f>3/24000000*OO[[#This Row],[78 (28JUN1985 15:00:00)-Water Temperature (C)]]*OO[[#This Row],[20]]</f>
        <v>4.1481930442900002E-2</v>
      </c>
      <c r="W253" s="10">
        <f>3/24000000*OO[[#This Row],[79 (28JUN1985 18:00:00)-Water Temperature (C)]]*OO[[#This Row],[21]]</f>
        <v>7.3744182186512505E-2</v>
      </c>
      <c r="X253" s="10">
        <f>3/24000000*OO[[#This Row],[80 (28JUN1985 21:00:00)-Water Temperature (C)]]*OO[[#This Row],[22]]</f>
        <v>7.5843685527637483E-2</v>
      </c>
      <c r="Y253" s="10">
        <f>3/24000000*OO[[#This Row],[81 (29JUN1985 00:00:00)-Water Temperature (C)]]*OO[[#This Row],[23]]</f>
        <v>4.9232383023600002E-2</v>
      </c>
      <c r="Z253" s="10">
        <f>3/24000000*OO[[#This Row],[82 (29JUN1985 03:00:00)-Water Temperature (C)]]*OO[[#This Row],[24]]</f>
        <v>2.1987217899106251E-2</v>
      </c>
      <c r="AA253" s="10">
        <f>3/24000000*OO[[#This Row],[83 (29JUN1985 06:00:00)-Water Temperature (C)]]*OO[[#This Row],[25]]</f>
        <v>7.1780274738250001E-3</v>
      </c>
      <c r="AB253" s="10">
        <f>3/24000000*OO[[#This Row],[84 (29JUN1985 09:00:00)-Water Temperature (C)]]*OO[[#This Row],[26]]</f>
        <v>1.8141916885977502E-3</v>
      </c>
      <c r="AC253" s="10">
        <f>3/24000000*OO[[#This Row],[85 (29JUN1985 12:00:00)-Water Temperature (C)]]*OO[[#This Row],[27]]</f>
        <v>4.0855890886812497E-4</v>
      </c>
      <c r="AD253" s="10">
        <f>3/24000000*OO[[#This Row],[86 (29JUN1985 15:00:00)-Water Temperature (C)]]*OO[[#This Row],[28]]</f>
        <v>1.2142254678249999E-4</v>
      </c>
      <c r="AE253" s="10">
        <f>3/24000000*OO[[#This Row],[88 (29JUN1985 21:00:00)-Water Temperature (C)]]*OO[[#This Row],[30]]</f>
        <v>7.1120058073125E-5</v>
      </c>
      <c r="AF253" s="10">
        <f>3/24000000*OO[[#This Row],[88 (29JUN1985 21:00:00)-Water Temperature (C)]]*OO[[#This Row],[30]]</f>
        <v>7.1120058073125E-5</v>
      </c>
      <c r="AG253" s="10">
        <f>3/24000000*OO[[#This Row],[89 (30JUN1985 00:00:00)-Water Temperature (C)]]*OO[[#This Row],[31]]</f>
        <v>7.0600652123787487E-5</v>
      </c>
      <c r="AH253" s="10">
        <f>3/24000000*OO[[#This Row],[90 (30JUN1985 03:00:00)-Water Temperature (C)]]*OO[[#This Row],[32]]</f>
        <v>6.9146143565624997E-5</v>
      </c>
      <c r="AI253" s="10">
        <f>3/24000000*OO[[#This Row],[91 (30JUN1985 06:00:00)-Water Temperature (C)]]*OO[[#This Row],[33]]</f>
        <v>6.6000139734374996E-5</v>
      </c>
      <c r="AJ253" s="10">
        <f>3/24000000*OO[[#This Row],[92 (30JUN1985 09:00:00)-Water Temperature (C)]]*OO[[#This Row],[34]]</f>
        <v>6.1829156678712505E-5</v>
      </c>
      <c r="AK253" s="10">
        <f>3/24000000*OO[[#This Row],[93 (30JUN1985 12:00:00)-Water Temperature (C)]]*OO[[#This Row],[35]]</f>
        <v>5.6898680104974999E-5</v>
      </c>
      <c r="AL253" s="10">
        <f>3/24000000*OO[[#This Row],[94 (30JUN1985 15:00:00)-Water Temperature (C)]]*OO[[#This Row],[36]]</f>
        <v>5.1268477723087493E-5</v>
      </c>
      <c r="AM253" s="10">
        <f>3/24000000*OO[[#This Row],[95 (30JUN1985 18:00:00)-Water Temperature (C)]]*OO[[#This Row],[37]]</f>
        <v>4.5845794560524999E-5</v>
      </c>
      <c r="AN253" s="10">
        <f>3/24000000*OO[[#This Row],[96 (30JUN1985 21:00:00)-Water Temperature (C)]]*OO[[#This Row],[38]]</f>
        <v>4.1196439920862498E-5</v>
      </c>
      <c r="AO253" s="10">
        <f>3/24000000*OO[[#This Row],[97 (01JUL1985 00:00:00)-Water Temperature (C)]]*OO[[#This Row],[39]]</f>
        <v>3.741276006456249E-5</v>
      </c>
      <c r="AP253" s="10">
        <f>3/24000000*OO[[#This Row],[98 (01JUL1985 03:00:00)-Water Temperature (C)]]*OO[[#This Row],[40]]</f>
        <v>3.4977128834099998E-5</v>
      </c>
      <c r="AQ253" s="10">
        <f>3/24000000*OO[[#This Row],[99 (01JUL1985 06:00:00)-Water Temperature (C)]]*OO[[#This Row],[41]]</f>
        <v>3.2443953320512498E-5</v>
      </c>
      <c r="AR253" s="10">
        <f>3/24000000*OO[[#This Row],[100 (01JUL1985 09:00:00)-Water Temperature (C)]]*OO[[#This Row],[42]]</f>
        <v>2.96872517346675E-5</v>
      </c>
      <c r="AS253" s="10">
        <f>3/24000000*OO[[#This Row],[101 (01JUL1985 12:00:00)-Water Temperature (C)]]*OO[[#This Row],[43]]</f>
        <v>2.6779218509624998E-5</v>
      </c>
      <c r="AT253" s="10">
        <f>3/24000000*OO[[#This Row],[102 (01JUL1985 15:00:00)-Water Temperature (C)]]*OO[[#This Row],[44]]</f>
        <v>2.3780651214319997E-5</v>
      </c>
      <c r="AU253" s="10">
        <f>3/24000000*OO[[#This Row],[103 (01JUL1985 18:00:00)-Water Temperature (C)]]*OO[[#This Row],[45]]</f>
        <v>2.096687779694625E-5</v>
      </c>
      <c r="AV253" s="10">
        <f>3/24000000*OO[[#This Row],[104 (01JUL1985 21:00:00)-Water Temperature (C)]]*OO[[#This Row],[46]]</f>
        <v>1.858681913388E-5</v>
      </c>
      <c r="AW253" s="10">
        <f>3/24000000*OO[[#This Row],[105 (02JUL1985 00:00:00)-Water Temperature (C)]]*OO[[#This Row],[47]]</f>
        <v>1.6730201395375001E-5</v>
      </c>
      <c r="AX253" s="10">
        <f>3/24000000*OO[[#This Row],[106 (02JUL1985 03:00:00)-Water Temperature (C)]]*OO[[#This Row],[48]]</f>
        <v>1.560387422568E-5</v>
      </c>
      <c r="AY253" s="10">
        <f>3/24000000*OO[[#This Row],[107 (02JUL1985 06:00:00)-Water Temperature (C)]]*OO[[#This Row],[49]]</f>
        <v>1.4546392220344999E-5</v>
      </c>
      <c r="AZ253" s="10">
        <f>3/24000000*OO[[#This Row],[108 (02JUL1985 09:00:00)-Water Temperature (C)]]*OO[[#This Row],[50]]</f>
        <v>1.3423600267220001E-5</v>
      </c>
      <c r="BA253" s="10">
        <f>3/24000000*OO[[#This Row],[109 (02JUL1985 12:00:00)-Water Temperature (C)]]*OO[[#This Row],[51]]</f>
        <v>1.2245556596043751E-5</v>
      </c>
      <c r="BB253" s="10">
        <f>3/24000000*OO[[#This Row],[110 (02JUL1985 15:00:00)-Water Temperature (C)]]*OO[[#This Row],[52]]</f>
        <v>1.0886089491750001E-5</v>
      </c>
      <c r="BC253" s="10">
        <f>3/24000000*OO[[#This Row],[111 (02JUL1985 18:00:00)-Water Temperature (C)]]*OO[[#This Row],[53]]</f>
        <v>9.4799032811999989E-6</v>
      </c>
      <c r="BD253" s="10">
        <f>3/24000000*OO[[#This Row],[112 (02JUL1985 21:00:00)-Water Temperature (C)]]*OO[[#This Row],[54]]</f>
        <v>8.2550935715062492E-6</v>
      </c>
      <c r="BE253" s="10">
        <f>3/24000000*OO[[#This Row],[113 (03JUL1985 00:00:00)-Water Temperature (C)]]*OO[[#This Row],[55]]</f>
        <v>7.2068624981512493E-6</v>
      </c>
      <c r="BF253" s="10">
        <f>3/24000000*OO[[#This Row],[114 (03JUL1985 03:00:00)-Water Temperature (C)]]*OO[[#This Row],[56]]</f>
        <v>6.3825680604974992E-6</v>
      </c>
      <c r="BG253" s="10">
        <f>3/24000000*OO[[#This Row],[115 (03JUL1985 06:00:00)-Water Temperature (C)]]*OO[[#This Row],[57]]</f>
        <v>5.5585430565750004E-6</v>
      </c>
      <c r="BH253" s="10">
        <f>3/24000000*OO[[#This Row],[116 (03JUL1985 09:00:00)-Water Temperature (C)]]*OO[[#This Row],[58]]</f>
        <v>4.6529814933875005E-6</v>
      </c>
      <c r="BI253" s="10">
        <f>3/24000000*OO[[#This Row],[117 (03JUL1985 12:00:00)-Water Temperature (C)]]*OO[[#This Row],[59]]</f>
        <v>3.73993158159E-6</v>
      </c>
      <c r="BJ253" s="10">
        <f>3/24000000*OO[[#This Row],[118 (03JUL1985 15:00:00)-Water Temperature (C)]]*OO[[#This Row],[60]]</f>
        <v>2.8826967089894995E-6</v>
      </c>
      <c r="BK253" s="10">
        <f>3/24000000*OO[[#This Row],[119 (03JUL1985 18:00:00)-Water Temperature (C)]]*OO[[#This Row],[61]]</f>
        <v>2.2028635415232498E-6</v>
      </c>
      <c r="BL253" s="10">
        <f>3/24000000*OO[[#This Row],[120 (03JUL1985 21:00:00)-Water Temperature (C)]]*OO[[#This Row],[62]]</f>
        <v>1.7373005691195002E-6</v>
      </c>
      <c r="BM253" s="10">
        <f>3/24000000*OO[[#This Row],[121 (04JUL1985 00:00:00)-Water Temperature (C)]]*OO[[#This Row],[63]]</f>
        <v>1.4409947144040001E-6</v>
      </c>
      <c r="BN253" s="10">
        <f>3/24000000*OO[[#This Row],[122 (04JUL1985 03:00:00)-Water Temperature (C)]]*OO[[#This Row],[64]]</f>
        <v>1.27802949784475E-6</v>
      </c>
      <c r="BO253" s="10">
        <f>3/24000000*OO[[#This Row],[123 (04JUL1985 06:00:00)-Water Temperature (C)]]*OO[[#This Row],[65]]</f>
        <v>1.16923277534E-6</v>
      </c>
      <c r="BP253" s="10">
        <f>3/24000000*OO[[#This Row],[124 (04JUL1985 09:00:00)-Water Temperature (C)]]*OO[[#This Row],[66]]</f>
        <v>1.093725538498875E-6</v>
      </c>
      <c r="BQ253" s="10">
        <f>3/24000000*OO[[#This Row],[125 (04JUL1985 12:00:00)-Water Temperature (C)]]*OO[[#This Row],[67]]</f>
        <v>1.02117698280675E-6</v>
      </c>
      <c r="BR253" s="10">
        <f>3/24000000*OO[[#This Row],[126 (04JUL1985 15:00:00)-Water Temperature (C)]]*OO[[#This Row],[68]]</f>
        <v>9.5258332694924999E-7</v>
      </c>
      <c r="BS253" s="10">
        <f>3/24000000*OO[[#This Row],[127 (04JUL1985 18:00:00)-Water Temperature (C)]]*OO[[#This Row],[69]]</f>
        <v>8.9316029581900002E-7</v>
      </c>
      <c r="BT253" s="10">
        <f>3/24000000*OO[[#This Row],[128 (04JUL1985 21:00:00)-Water Temperature (C)]]*OO[[#This Row],[70]]</f>
        <v>8.4009822614899991E-7</v>
      </c>
      <c r="BU253" s="10">
        <f>3/24000000*OO[[#This Row],[129 (05JUL1985 00:00:00)-Water Temperature (C)]]*OO[[#This Row],[71]]</f>
        <v>7.9540124673849998E-7</v>
      </c>
      <c r="BV253" s="10">
        <f>3/24000000*OO[[#This Row],[130 (05JUL1985 03:00:00)-Water Temperature (C)]]*OO[[#This Row],[72]]</f>
        <v>7.7407481077624992E-7</v>
      </c>
      <c r="BW253" s="10">
        <f>3/24000000*OO[[#This Row],[131 (05JUL1985 06:00:00)-Water Temperature (C)]]*OO[[#This Row],[73]]</f>
        <v>7.4925695639687495E-7</v>
      </c>
      <c r="BX253" s="10">
        <f>3/24000000*OO[[#This Row],[132 (05JUL1985 09:00:00)-Water Temperature (C)]]*OO[[#This Row],[74]]</f>
        <v>7.2242720386812498E-7</v>
      </c>
      <c r="BY253" s="10">
        <f>3/24000000*OO[[#This Row],[133 (05JUL1985 12:00:00)-Water Temperature (C)]]*OO[[#This Row],[75]]</f>
        <v>6.9373672541999996E-7</v>
      </c>
      <c r="BZ253" s="10">
        <f>3/24000000*OO[[#This Row],[134 (05JUL1985 15:00:00)-Water Temperature (C)]]*OO[[#This Row],[76]]</f>
        <v>6.5577435094799997E-7</v>
      </c>
      <c r="CA253" s="10">
        <f>3/24000000*OO[[#This Row],[135 (05JUL1985 18:00:00)-Water Temperature (C)]]*OO[[#This Row],[77]]</f>
        <v>6.1352658945374997E-7</v>
      </c>
      <c r="CB253" s="10">
        <f>3/24000000*OO[[#This Row],[136 (05JUL1985 21:00:00)-Water Temperature (C)]]*OO[[#This Row],[78]]</f>
        <v>5.7620096360250003E-7</v>
      </c>
      <c r="CC253" s="10">
        <f>3/24000000*OO[[#This Row],[137 (06JUL1985 00:00:00)-Water Temperature (C)]]*OO[[#This Row],[79]]</f>
        <v>5.4752605152349993E-7</v>
      </c>
      <c r="CD253" s="10">
        <f>3/24000000*OO[[#This Row],[138 (06JUL1985 03:00:00)-Water Temperature (C)]]*OO[[#This Row],[80]]</f>
        <v>5.381699533634999E-7</v>
      </c>
      <c r="CE253" s="10">
        <f>3/24000000*OO[[#This Row],[139 (06JUL1985 06:00:00)-Water Temperature (C)]]*OO[[#This Row],[81]]</f>
        <v>5.2795578942600008E-7</v>
      </c>
      <c r="CF253" s="10">
        <f>3/24000000*OO[[#This Row],[140 (06JUL1985 09:00:00)-Water Temperature (C)]]*OO[[#This Row],[82]]</f>
        <v>5.1549520806200002E-7</v>
      </c>
      <c r="CG253" s="10">
        <f>3/24000000*OO[[#This Row],[141 (06JUL1985 12:00:00)-Water Temperature (C)]]*OO[[#This Row],[83]]</f>
        <v>5.0517652637500004E-7</v>
      </c>
      <c r="CH253" s="10">
        <f>3/24000000*OO[[#This Row],[142 (06JUL1985 15:00:00)-Water Temperature (C)]]*OO[[#This Row],[84]]</f>
        <v>4.8536648013149996E-7</v>
      </c>
      <c r="CI253" s="10">
        <f>3/24000000*OO[[#This Row],[143 (06JUL1985 18:00:00)-Water Temperature (C)]]*OO[[#This Row],[85]]</f>
        <v>4.5663078037599994E-7</v>
      </c>
      <c r="CJ253" s="10">
        <f>3/24000000*OO[[#This Row],[144 (06JUL1985 21:00:00)-Water Temperature (C)]]*OO[[#This Row],[86]]</f>
        <v>4.2954281342662499E-7</v>
      </c>
      <c r="CK253" s="10">
        <f>3/24000000*OO[[#This Row],[145 (07JUL1985 00:00:00)-Water Temperature (C)]]*OO[[#This Row],[87]]</f>
        <v>4.0947066434625002E-7</v>
      </c>
      <c r="CL253" s="10">
        <f>3/24000000*OO[[#This Row],[146 (07JUL1985 03:00:00)-Water Temperature (C)]]*OO[[#This Row],[88]]</f>
        <v>4.0217831641849997E-7</v>
      </c>
      <c r="CM253" s="10">
        <f>3/24000000*OO[[#This Row],[147 (07JUL1985 06:00:00)-Water Temperature (C)]]*OO[[#This Row],[89]]</f>
        <v>3.9719309477287497E-7</v>
      </c>
      <c r="CN253" s="10">
        <f>3/24000000*OO[[#This Row],[148 (07JUL1985 09:00:00)-Water Temperature (C)]]*OO[[#This Row],[90]]</f>
        <v>3.9025747284825002E-7</v>
      </c>
      <c r="CO253" s="10">
        <f>3/24000000*OO[[#This Row],[149 (07JUL1985 12:00:00)-Water Temperature (C)]]*OO[[#This Row],[91]]</f>
        <v>3.8201232701099998E-7</v>
      </c>
      <c r="CP253" s="10">
        <f>3/24000000*OO[[#This Row],[150 (07JUL1985 15:00:00)-Water Temperature (C)]]*OO[[#This Row],[92]]</f>
        <v>3.6728481355799998E-7</v>
      </c>
      <c r="CQ253" s="10">
        <f>3/24000000*OO[[#This Row],[151 (07JUL1985 18:00:00)-Water Temperature (C)]]*OO[[#This Row],[93]]</f>
        <v>3.4988276813199996E-7</v>
      </c>
      <c r="CR253" s="10">
        <f>3/24000000*OO[[#This Row],[152 (07JUL1985 21:00:00)-Water Temperature (C)]]*OO[[#This Row],[94]]</f>
        <v>3.341133347832E-7</v>
      </c>
      <c r="CS253" s="10">
        <f>3/24000000*OO[[#This Row],[153 (08JUL1985 00:00:00)-Water Temperature (C)]]*OO[[#This Row],[95]]</f>
        <v>3.2039712857893749E-7</v>
      </c>
      <c r="CT253" s="10">
        <f>3/24000000*OO[[#This Row],[154 (08JUL1985 03:00:00)-Water Temperature (C)]]*OO[[#This Row],[96]]</f>
        <v>3.111923328634375E-7</v>
      </c>
      <c r="CU253" s="10">
        <f>3/24000000*OO[[#This Row],[155 (08JUL1985 06:00:00)-Water Temperature (C)]]*OO[[#This Row],[97]]</f>
        <v>3.0671095701025E-7</v>
      </c>
      <c r="CV253" s="10">
        <f>3/24000000*OO[[#This Row],[156 (08JUL1985 09:00:00)-Water Temperature (C)]]*OO[[#This Row],[98]]</f>
        <v>2.9913562293292496E-7</v>
      </c>
      <c r="CW253" s="10">
        <f>3/24000000*OO[[#This Row],[157 (08JUL1985 12:00:00)-Water Temperature (C)]]*OO[[#This Row],[99]]</f>
        <v>2.8935237028175E-7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0</v>
      </c>
      <c r="N254" s="10">
        <f>3/24*OO[[#This Row],[70 (27JUN1985 15:00:00)-Water Temperature (C)]]*OO[[#This Row],[12]]/SUM(OO[12])</f>
        <v>1.1466873508301782E-32</v>
      </c>
      <c r="O254" s="10">
        <f>3/24*OO[[#This Row],[71 (27JUN1985 18:00:00)-Water Temperature (C)]]*OO[[#This Row],[13]]/SUM(OO[13])</f>
        <v>1.3629338416851556E-20</v>
      </c>
      <c r="P254" s="10">
        <f>3/24*OO[[#This Row],[72 (27JUN1985 21:00:00)-Water Temperature (C)]]*OO[[#This Row],[14]]/SUM(OO[14])</f>
        <v>1.1891393827026047E-13</v>
      </c>
      <c r="Q254" s="10">
        <f>3/24*OO[[#This Row],[73 (28JUN1985 00:00:00)-Water Temperature (C)]]*OO[[#This Row],[15]]/SUM(OO[15])</f>
        <v>1.6987483417896059E-9</v>
      </c>
      <c r="R254" s="10">
        <f>3/24*OO[[#This Row],[74 (28JUN1985 03:00:00)-Water Temperature (C)]]*OO[[#This Row],[16]]/SUM(OO[16])</f>
        <v>7.5329357918106245E-7</v>
      </c>
      <c r="S254" s="10">
        <f>3/24*OO[[#This Row],[75 (28JUN1985 06:00:00)-Water Temperature (C)]]*OO[[#This Row],[17]]/SUM(OO[17])</f>
        <v>5.8323100461205209E-5</v>
      </c>
      <c r="T254" s="10">
        <f>3/24*OO[[#This Row],[76 (28JUN1985 09:00:00)-Water Temperature (C)]]*OO[[#This Row],[18]]/SUM(OO[18])</f>
        <v>1.2930774705966657E-3</v>
      </c>
      <c r="U254" s="10">
        <f>3/24*OO[[#This Row],[77 (28JUN1985 12:00:00)-Water Temperature (C)]]*OO[[#This Row],[19]]/SUM(OO[19])</f>
        <v>1.0705845311908508E-2</v>
      </c>
      <c r="V254" s="10">
        <f>3/24000000*OO[[#This Row],[78 (28JUN1985 15:00:00)-Water Temperature (C)]]*OO[[#This Row],[20]]</f>
        <v>3.9361158437300002E-2</v>
      </c>
      <c r="W254" s="10">
        <f>3/24000000*OO[[#This Row],[79 (28JUN1985 18:00:00)-Water Temperature (C)]]*OO[[#This Row],[21]]</f>
        <v>7.4485039149674998E-2</v>
      </c>
      <c r="X254" s="10">
        <f>3/24000000*OO[[#This Row],[80 (28JUN1985 21:00:00)-Water Temperature (C)]]*OO[[#This Row],[22]]</f>
        <v>8.1012531151100006E-2</v>
      </c>
      <c r="Y254" s="10">
        <f>3/24000000*OO[[#This Row],[81 (29JUN1985 00:00:00)-Water Temperature (C)]]*OO[[#This Row],[23]]</f>
        <v>5.5302341989499994E-2</v>
      </c>
      <c r="Z254" s="10">
        <f>3/24000000*OO[[#This Row],[82 (29JUN1985 03:00:00)-Water Temperature (C)]]*OO[[#This Row],[24]]</f>
        <v>2.5829254383550004E-2</v>
      </c>
      <c r="AA254" s="10">
        <f>3/24000000*OO[[#This Row],[83 (29JUN1985 06:00:00)-Water Temperature (C)]]*OO[[#This Row],[25]]</f>
        <v>8.761519162527499E-3</v>
      </c>
      <c r="AB254" s="10">
        <f>3/24000000*OO[[#This Row],[84 (29JUN1985 09:00:00)-Water Temperature (C)]]*OO[[#This Row],[26]]</f>
        <v>2.2807675455562503E-3</v>
      </c>
      <c r="AC254" s="10">
        <f>3/24000000*OO[[#This Row],[85 (29JUN1985 12:00:00)-Water Temperature (C)]]*OO[[#This Row],[27]]</f>
        <v>5.1533267042250003E-4</v>
      </c>
      <c r="AD254" s="10">
        <f>3/24000000*OO[[#This Row],[86 (29JUN1985 15:00:00)-Water Temperature (C)]]*OO[[#This Row],[28]]</f>
        <v>1.4248962656252499E-4</v>
      </c>
      <c r="AE254" s="10">
        <f>3/24000000*OO[[#This Row],[88 (29JUN1985 21:00:00)-Water Temperature (C)]]*OO[[#This Row],[30]]</f>
        <v>7.3617549412050004E-5</v>
      </c>
      <c r="AF254" s="10">
        <f>3/24000000*OO[[#This Row],[88 (29JUN1985 21:00:00)-Water Temperature (C)]]*OO[[#This Row],[30]]</f>
        <v>7.3617549412050004E-5</v>
      </c>
      <c r="AG254" s="10">
        <f>3/24000000*OO[[#This Row],[89 (30JUN1985 00:00:00)-Water Temperature (C)]]*OO[[#This Row],[31]]</f>
        <v>7.2927481693950001E-5</v>
      </c>
      <c r="AH254" s="10">
        <f>3/24000000*OO[[#This Row],[90 (30JUN1985 03:00:00)-Water Temperature (C)]]*OO[[#This Row],[32]]</f>
        <v>7.1588937213762496E-5</v>
      </c>
      <c r="AI254" s="10">
        <f>3/24000000*OO[[#This Row],[91 (30JUN1985 06:00:00)-Water Temperature (C)]]*OO[[#This Row],[33]]</f>
        <v>6.8475143144387508E-5</v>
      </c>
      <c r="AJ254" s="10">
        <f>3/24000000*OO[[#This Row],[92 (30JUN1985 09:00:00)-Water Temperature (C)]]*OO[[#This Row],[34]]</f>
        <v>6.4177596454374991E-5</v>
      </c>
      <c r="AK254" s="10">
        <f>3/24000000*OO[[#This Row],[93 (30JUN1985 12:00:00)-Water Temperature (C)]]*OO[[#This Row],[35]]</f>
        <v>5.8979779996199993E-5</v>
      </c>
      <c r="AL254" s="10">
        <f>3/24000000*OO[[#This Row],[94 (30JUN1985 15:00:00)-Water Temperature (C)]]*OO[[#This Row],[36]]</f>
        <v>5.3005096713075006E-5</v>
      </c>
      <c r="AM254" s="10">
        <f>3/24000000*OO[[#This Row],[95 (30JUN1985 18:00:00)-Water Temperature (C)]]*OO[[#This Row],[37]]</f>
        <v>4.7310459435249996E-5</v>
      </c>
      <c r="AN254" s="10">
        <f>3/24000000*OO[[#This Row],[96 (30JUN1985 21:00:00)-Water Temperature (C)]]*OO[[#This Row],[38]]</f>
        <v>4.2430235784999996E-5</v>
      </c>
      <c r="AO254" s="10">
        <f>3/24000000*OO[[#This Row],[97 (01JUL1985 00:00:00)-Water Temperature (C)]]*OO[[#This Row],[39]]</f>
        <v>3.8466559040624998E-5</v>
      </c>
      <c r="AP254" s="10">
        <f>3/24000000*OO[[#This Row],[98 (01JUL1985 03:00:00)-Water Temperature (C)]]*OO[[#This Row],[40]]</f>
        <v>3.5897534446962501E-5</v>
      </c>
      <c r="AQ254" s="10">
        <f>3/24000000*OO[[#This Row],[99 (01JUL1985 06:00:00)-Water Temperature (C)]]*OO[[#This Row],[41]]</f>
        <v>3.3260313953374999E-5</v>
      </c>
      <c r="AR254" s="10">
        <f>3/24000000*OO[[#This Row],[100 (01JUL1985 09:00:00)-Water Temperature (C)]]*OO[[#This Row],[42]]</f>
        <v>3.0400647311125E-5</v>
      </c>
      <c r="AS254" s="10">
        <f>3/24000000*OO[[#This Row],[101 (01JUL1985 12:00:00)-Water Temperature (C)]]*OO[[#This Row],[43]]</f>
        <v>2.7388404807749996E-5</v>
      </c>
      <c r="AT254" s="10">
        <f>3/24000000*OO[[#This Row],[102 (01JUL1985 15:00:00)-Water Temperature (C)]]*OO[[#This Row],[44]]</f>
        <v>2.425058529536625E-5</v>
      </c>
      <c r="AU254" s="10">
        <f>3/24000000*OO[[#This Row],[103 (01JUL1985 18:00:00)-Water Temperature (C)]]*OO[[#This Row],[45]]</f>
        <v>2.1353348159106251E-5</v>
      </c>
      <c r="AV254" s="10">
        <f>3/24000000*OO[[#This Row],[104 (01JUL1985 21:00:00)-Water Temperature (C)]]*OO[[#This Row],[46]]</f>
        <v>1.8888763864188749E-5</v>
      </c>
      <c r="AW254" s="10">
        <f>3/24000000*OO[[#This Row],[105 (02JUL1985 00:00:00)-Water Temperature (C)]]*OO[[#This Row],[47]]</f>
        <v>1.6963332807870001E-5</v>
      </c>
      <c r="AX254" s="10">
        <f>3/24000000*OO[[#This Row],[106 (02JUL1985 03:00:00)-Water Temperature (C)]]*OO[[#This Row],[48]]</f>
        <v>1.5787286761252496E-5</v>
      </c>
      <c r="AY254" s="10">
        <f>3/24000000*OO[[#This Row],[107 (02JUL1985 06:00:00)-Water Temperature (C)]]*OO[[#This Row],[49]]</f>
        <v>1.4703539039148747E-5</v>
      </c>
      <c r="AZ254" s="10">
        <f>3/24000000*OO[[#This Row],[108 (02JUL1985 09:00:00)-Water Temperature (C)]]*OO[[#This Row],[50]]</f>
        <v>1.3564532229333748E-5</v>
      </c>
      <c r="BA254" s="10">
        <f>3/24000000*OO[[#This Row],[109 (02JUL1985 12:00:00)-Water Temperature (C)]]*OO[[#This Row],[51]]</f>
        <v>1.2383338555187499E-5</v>
      </c>
      <c r="BB254" s="10">
        <f>3/24000000*OO[[#This Row],[110 (02JUL1985 15:00:00)-Water Temperature (C)]]*OO[[#This Row],[52]]</f>
        <v>1.1030438808409999E-5</v>
      </c>
      <c r="BC254" s="10">
        <f>3/24000000*OO[[#This Row],[111 (02JUL1985 18:00:00)-Water Temperature (C)]]*OO[[#This Row],[53]]</f>
        <v>9.6171747734837506E-6</v>
      </c>
      <c r="BD254" s="10">
        <f>3/24000000*OO[[#This Row],[112 (02JUL1985 21:00:00)-Water Temperature (C)]]*OO[[#This Row],[54]]</f>
        <v>8.3783386259437511E-6</v>
      </c>
      <c r="BE254" s="10">
        <f>3/24000000*OO[[#This Row],[113 (03JUL1985 00:00:00)-Water Temperature (C)]]*OO[[#This Row],[55]]</f>
        <v>7.3201261545187503E-6</v>
      </c>
      <c r="BF254" s="10">
        <f>3/24000000*OO[[#This Row],[114 (03JUL1985 03:00:00)-Water Temperature (C)]]*OO[[#This Row],[56]]</f>
        <v>6.4949727096224994E-6</v>
      </c>
      <c r="BG254" s="10">
        <f>3/24000000*OO[[#This Row],[115 (03JUL1985 06:00:00)-Water Temperature (C)]]*OO[[#This Row],[57]]</f>
        <v>5.6791041250124997E-6</v>
      </c>
      <c r="BH254" s="10">
        <f>3/24000000*OO[[#This Row],[116 (03JUL1985 09:00:00)-Water Temperature (C)]]*OO[[#This Row],[58]]</f>
        <v>4.7789480318062495E-6</v>
      </c>
      <c r="BI254" s="10">
        <f>3/24000000*OO[[#This Row],[117 (03JUL1985 12:00:00)-Water Temperature (C)]]*OO[[#This Row],[59]]</f>
        <v>3.8598839664E-6</v>
      </c>
      <c r="BJ254" s="10">
        <f>3/24000000*OO[[#This Row],[118 (03JUL1985 15:00:00)-Water Temperature (C)]]*OO[[#This Row],[60]]</f>
        <v>2.9821847468909998E-6</v>
      </c>
      <c r="BK254" s="10">
        <f>3/24000000*OO[[#This Row],[119 (03JUL1985 18:00:00)-Water Temperature (C)]]*OO[[#This Row],[61]]</f>
        <v>2.2747958773387496E-6</v>
      </c>
      <c r="BL254" s="10">
        <f>3/24000000*OO[[#This Row],[120 (03JUL1985 21:00:00)-Water Temperature (C)]]*OO[[#This Row],[62]]</f>
        <v>1.7843490937089999E-6</v>
      </c>
      <c r="BM254" s="10">
        <f>3/24000000*OO[[#This Row],[121 (04JUL1985 00:00:00)-Water Temperature (C)]]*OO[[#This Row],[63]]</f>
        <v>1.4698856106550002E-6</v>
      </c>
      <c r="BN254" s="10">
        <f>3/24000000*OO[[#This Row],[122 (04JUL1985 03:00:00)-Water Temperature (C)]]*OO[[#This Row],[64]]</f>
        <v>1.2953879882879998E-6</v>
      </c>
      <c r="BO254" s="10">
        <f>3/24000000*OO[[#This Row],[123 (04JUL1985 06:00:00)-Water Temperature (C)]]*OO[[#This Row],[65]]</f>
        <v>1.1802821926094999E-6</v>
      </c>
      <c r="BP254" s="10">
        <f>3/24000000*OO[[#This Row],[124 (04JUL1985 09:00:00)-Water Temperature (C)]]*OO[[#This Row],[66]]</f>
        <v>1.101884978298125E-6</v>
      </c>
      <c r="BQ254" s="10">
        <f>3/24000000*OO[[#This Row],[125 (04JUL1985 12:00:00)-Water Temperature (C)]]*OO[[#This Row],[67]]</f>
        <v>1.028488837605125E-6</v>
      </c>
      <c r="BR254" s="10">
        <f>3/24000000*OO[[#This Row],[126 (04JUL1985 15:00:00)-Water Temperature (C)]]*OO[[#This Row],[68]]</f>
        <v>9.5953848244050004E-7</v>
      </c>
      <c r="BS254" s="10">
        <f>3/24000000*OO[[#This Row],[127 (04JUL1985 18:00:00)-Water Temperature (C)]]*OO[[#This Row],[69]]</f>
        <v>8.9956287915975005E-7</v>
      </c>
      <c r="BT254" s="10">
        <f>3/24000000*OO[[#This Row],[128 (04JUL1985 21:00:00)-Water Temperature (C)]]*OO[[#This Row],[70]]</f>
        <v>8.4561359036799999E-7</v>
      </c>
      <c r="BU254" s="10">
        <f>3/24000000*OO[[#This Row],[129 (05JUL1985 00:00:00)-Water Temperature (C)]]*OO[[#This Row],[71]]</f>
        <v>7.9964069133025004E-7</v>
      </c>
      <c r="BV254" s="10">
        <f>3/24000000*OO[[#This Row],[130 (05JUL1985 03:00:00)-Water Temperature (C)]]*OO[[#This Row],[72]]</f>
        <v>7.7730772524999989E-7</v>
      </c>
      <c r="BW254" s="10">
        <f>3/24000000*OO[[#This Row],[131 (05JUL1985 06:00:00)-Water Temperature (C)]]*OO[[#This Row],[73]]</f>
        <v>7.5212485603124993E-7</v>
      </c>
      <c r="BX254" s="10">
        <f>3/24000000*OO[[#This Row],[132 (05JUL1985 09:00:00)-Water Temperature (C)]]*OO[[#This Row],[74]]</f>
        <v>7.2538806352750001E-7</v>
      </c>
      <c r="BY254" s="10">
        <f>3/24000000*OO[[#This Row],[133 (05JUL1985 12:00:00)-Water Temperature (C)]]*OO[[#This Row],[75]]</f>
        <v>6.9696820961599999E-7</v>
      </c>
      <c r="BZ254" s="10">
        <f>3/24000000*OO[[#This Row],[134 (05JUL1985 15:00:00)-Water Temperature (C)]]*OO[[#This Row],[76]]</f>
        <v>6.5944733837849993E-7</v>
      </c>
      <c r="CA254" s="10">
        <f>3/24000000*OO[[#This Row],[135 (05JUL1985 18:00:00)-Water Temperature (C)]]*OO[[#This Row],[77]]</f>
        <v>6.1705836403224997E-7</v>
      </c>
      <c r="CB254" s="10">
        <f>3/24000000*OO[[#This Row],[136 (05JUL1985 21:00:00)-Water Temperature (C)]]*OO[[#This Row],[78]]</f>
        <v>5.7915539403287502E-7</v>
      </c>
      <c r="CC254" s="10">
        <f>3/24000000*OO[[#This Row],[137 (06JUL1985 00:00:00)-Water Temperature (C)]]*OO[[#This Row],[79]]</f>
        <v>5.4990226951012495E-7</v>
      </c>
      <c r="CD254" s="10">
        <f>3/24000000*OO[[#This Row],[138 (06JUL1985 03:00:00)-Water Temperature (C)]]*OO[[#This Row],[80]]</f>
        <v>5.4007843375674996E-7</v>
      </c>
      <c r="CE254" s="10">
        <f>3/24000000*OO[[#This Row],[139 (06JUL1985 06:00:00)-Water Temperature (C)]]*OO[[#This Row],[81]]</f>
        <v>5.2984652692799997E-7</v>
      </c>
      <c r="CF254" s="10">
        <f>3/24000000*OO[[#This Row],[140 (06JUL1985 09:00:00)-Water Temperature (C)]]*OO[[#This Row],[82]]</f>
        <v>5.173938973887499E-7</v>
      </c>
      <c r="CG254" s="10">
        <f>3/24000000*OO[[#This Row],[141 (06JUL1985 12:00:00)-Water Temperature (C)]]*OO[[#This Row],[83]]</f>
        <v>5.0728082008425001E-7</v>
      </c>
      <c r="CH254" s="10">
        <f>3/24000000*OO[[#This Row],[142 (06JUL1985 15:00:00)-Water Temperature (C)]]*OO[[#This Row],[84]]</f>
        <v>4.8782150499287496E-7</v>
      </c>
      <c r="CI254" s="10">
        <f>3/24000000*OO[[#This Row],[143 (06JUL1985 18:00:00)-Water Temperature (C)]]*OO[[#This Row],[85]]</f>
        <v>4.5906319893449999E-7</v>
      </c>
      <c r="CJ254" s="10">
        <f>3/24000000*OO[[#This Row],[144 (06JUL1985 21:00:00)-Water Temperature (C)]]*OO[[#This Row],[86]]</f>
        <v>4.3165574410200003E-7</v>
      </c>
      <c r="CK254" s="10">
        <f>3/24000000*OO[[#This Row],[145 (07JUL1985 00:00:00)-Water Temperature (C)]]*OO[[#This Row],[87]]</f>
        <v>4.1128000936049992E-7</v>
      </c>
      <c r="CL254" s="10">
        <f>3/24000000*OO[[#This Row],[146 (07JUL1985 03:00:00)-Water Temperature (C)]]*OO[[#This Row],[88]]</f>
        <v>4.0361325062499992E-7</v>
      </c>
      <c r="CM254" s="10">
        <f>3/24000000*OO[[#This Row],[147 (07JUL1985 06:00:00)-Water Temperature (C)]]*OO[[#This Row],[89]]</f>
        <v>3.9837962665999994E-7</v>
      </c>
      <c r="CN254" s="10">
        <f>3/24000000*OO[[#This Row],[148 (07JUL1985 09:00:00)-Water Temperature (C)]]*OO[[#This Row],[90]]</f>
        <v>3.9130911726299997E-7</v>
      </c>
      <c r="CO254" s="10">
        <f>3/24000000*OO[[#This Row],[149 (07JUL1985 12:00:00)-Water Temperature (C)]]*OO[[#This Row],[91]]</f>
        <v>3.8316336884099999E-7</v>
      </c>
      <c r="CP254" s="10">
        <f>3/24000000*OO[[#This Row],[150 (07JUL1985 15:00:00)-Water Temperature (C)]]*OO[[#This Row],[92]]</f>
        <v>3.6855484139449997E-7</v>
      </c>
      <c r="CQ254" s="10">
        <f>3/24000000*OO[[#This Row],[151 (07JUL1985 18:00:00)-Water Temperature (C)]]*OO[[#This Row],[93]]</f>
        <v>3.5113778379000001E-7</v>
      </c>
      <c r="CR254" s="10">
        <f>3/24000000*OO[[#This Row],[152 (07JUL1985 21:00:00)-Water Temperature (C)]]*OO[[#This Row],[94]]</f>
        <v>3.3522002622556249E-7</v>
      </c>
      <c r="CS254" s="10">
        <f>3/24000000*OO[[#This Row],[153 (08JUL1985 00:00:00)-Water Temperature (C)]]*OO[[#This Row],[95]]</f>
        <v>3.2133225255780004E-7</v>
      </c>
      <c r="CT254" s="10">
        <f>3/24000000*OO[[#This Row],[154 (08JUL1985 03:00:00)-Water Temperature (C)]]*OO[[#This Row],[96]]</f>
        <v>3.1187372700749997E-7</v>
      </c>
      <c r="CU254" s="10">
        <f>3/24000000*OO[[#This Row],[155 (08JUL1985 06:00:00)-Water Temperature (C)]]*OO[[#This Row],[97]]</f>
        <v>3.0732258879359998E-7</v>
      </c>
      <c r="CV254" s="10">
        <f>3/24000000*OO[[#This Row],[156 (08JUL1985 09:00:00)-Water Temperature (C)]]*OO[[#This Row],[98]]</f>
        <v>2.9987118282345001E-7</v>
      </c>
      <c r="CW254" s="10">
        <f>3/24000000*OO[[#This Row],[157 (08JUL1985 12:00:00)-Water Temperature (C)]]*OO[[#This Row],[99]]</f>
        <v>2.9032018214403747E-7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0</v>
      </c>
      <c r="N255" s="10">
        <f>3/24*OO[[#This Row],[70 (27JUN1985 15:00:00)-Water Temperature (C)]]*OO[[#This Row],[12]]/SUM(OO[12])</f>
        <v>1.6341995030251794E-33</v>
      </c>
      <c r="O255" s="10">
        <f>3/24*OO[[#This Row],[71 (27JUN1985 18:00:00)-Water Temperature (C)]]*OO[[#This Row],[13]]/SUM(OO[13])</f>
        <v>4.4032861048874989E-21</v>
      </c>
      <c r="P255" s="10">
        <f>3/24*OO[[#This Row],[72 (27JUN1985 21:00:00)-Water Temperature (C)]]*OO[[#This Row],[14]]/SUM(OO[14])</f>
        <v>3.871378277507221E-14</v>
      </c>
      <c r="Q255" s="10">
        <f>3/24*OO[[#This Row],[73 (28JUN1985 00:00:00)-Water Temperature (C)]]*OO[[#This Row],[15]]/SUM(OO[15])</f>
        <v>8.7870165353915706E-10</v>
      </c>
      <c r="R255" s="10">
        <f>3/24*OO[[#This Row],[74 (28JUN1985 03:00:00)-Water Temperature (C)]]*OO[[#This Row],[16]]/SUM(OO[16])</f>
        <v>4.5557290213711403E-7</v>
      </c>
      <c r="S255" s="10">
        <f>3/24*OO[[#This Row],[75 (28JUN1985 06:00:00)-Water Temperature (C)]]*OO[[#This Row],[17]]/SUM(OO[17])</f>
        <v>3.9269471077846619E-5</v>
      </c>
      <c r="T255" s="10">
        <f>3/24*OO[[#This Row],[76 (28JUN1985 09:00:00)-Water Temperature (C)]]*OO[[#This Row],[18]]/SUM(OO[18])</f>
        <v>9.4742238147212327E-4</v>
      </c>
      <c r="U255" s="10">
        <f>3/24*OO[[#This Row],[77 (28JUN1985 12:00:00)-Water Temperature (C)]]*OO[[#This Row],[19]]/SUM(OO[19])</f>
        <v>8.4144241764348756E-3</v>
      </c>
      <c r="V255" s="10">
        <f>3/24000000*OO[[#This Row],[78 (28JUN1985 15:00:00)-Water Temperature (C)]]*OO[[#This Row],[20]]</f>
        <v>3.2841988279925002E-2</v>
      </c>
      <c r="W255" s="10">
        <f>3/24000000*OO[[#This Row],[79 (28JUN1985 18:00:00)-Water Temperature (C)]]*OO[[#This Row],[21]]</f>
        <v>6.5484177162124999E-2</v>
      </c>
      <c r="X255" s="10">
        <f>3/24000000*OO[[#This Row],[80 (28JUN1985 21:00:00)-Water Temperature (C)]]*OO[[#This Row],[22]]</f>
        <v>7.4541377806912487E-2</v>
      </c>
      <c r="Y255" s="10">
        <f>3/24000000*OO[[#This Row],[81 (29JUN1985 00:00:00)-Water Temperature (C)]]*OO[[#This Row],[23]]</f>
        <v>5.295639815956249E-2</v>
      </c>
      <c r="Z255" s="10">
        <f>3/24000000*OO[[#This Row],[82 (29JUN1985 03:00:00)-Water Temperature (C)]]*OO[[#This Row],[24]]</f>
        <v>2.5604420494038747E-2</v>
      </c>
      <c r="AA255" s="10">
        <f>3/24000000*OO[[#This Row],[83 (29JUN1985 06:00:00)-Water Temperature (C)]]*OO[[#This Row],[25]]</f>
        <v>8.9488138618124997E-3</v>
      </c>
      <c r="AB255" s="10">
        <f>3/24000000*OO[[#This Row],[84 (29JUN1985 09:00:00)-Water Temperature (C)]]*OO[[#This Row],[26]]</f>
        <v>2.3833117874624997E-3</v>
      </c>
      <c r="AC255" s="10">
        <f>3/24000000*OO[[#This Row],[85 (29JUN1985 12:00:00)-Water Temperature (C)]]*OO[[#This Row],[27]]</f>
        <v>5.4119833455974992E-4</v>
      </c>
      <c r="AD255" s="10">
        <f>3/24000000*OO[[#This Row],[86 (29JUN1985 15:00:00)-Water Temperature (C)]]*OO[[#This Row],[28]]</f>
        <v>1.4251887220411249E-4</v>
      </c>
      <c r="AE255" s="10">
        <f>3/24000000*OO[[#This Row],[88 (29JUN1985 21:00:00)-Water Temperature (C)]]*OO[[#This Row],[30]]</f>
        <v>6.6270821875087492E-5</v>
      </c>
      <c r="AF255" s="10">
        <f>3/24000000*OO[[#This Row],[88 (29JUN1985 21:00:00)-Water Temperature (C)]]*OO[[#This Row],[30]]</f>
        <v>6.6270821875087492E-5</v>
      </c>
      <c r="AG255" s="10">
        <f>3/24000000*OO[[#This Row],[89 (30JUN1985 00:00:00)-Water Temperature (C)]]*OO[[#This Row],[31]]</f>
        <v>6.5502501386812504E-5</v>
      </c>
      <c r="AH255" s="10">
        <f>3/24000000*OO[[#This Row],[90 (30JUN1985 03:00:00)-Water Temperature (C)]]*OO[[#This Row],[32]]</f>
        <v>6.4426545887800006E-5</v>
      </c>
      <c r="AI255" s="10">
        <f>3/24000000*OO[[#This Row],[91 (30JUN1985 06:00:00)-Water Temperature (C)]]*OO[[#This Row],[33]]</f>
        <v>6.1740197970062505E-5</v>
      </c>
      <c r="AJ255" s="10">
        <f>3/24000000*OO[[#This Row],[92 (30JUN1985 09:00:00)-Water Temperature (C)]]*OO[[#This Row],[34]]</f>
        <v>5.7889100273812509E-5</v>
      </c>
      <c r="AK255" s="10">
        <f>3/24000000*OO[[#This Row],[93 (30JUN1985 12:00:00)-Water Temperature (C)]]*OO[[#This Row],[35]]</f>
        <v>5.3127432212775005E-5</v>
      </c>
      <c r="AL255" s="10">
        <f>3/24000000*OO[[#This Row],[94 (30JUN1985 15:00:00)-Water Temperature (C)]]*OO[[#This Row],[36]]</f>
        <v>4.7666490518787495E-5</v>
      </c>
      <c r="AM255" s="10">
        <f>3/24000000*OO[[#This Row],[95 (30JUN1985 18:00:00)-Water Temperature (C)]]*OO[[#This Row],[37]]</f>
        <v>4.2478594196000002E-5</v>
      </c>
      <c r="AN255" s="10">
        <f>3/24000000*OO[[#This Row],[96 (30JUN1985 21:00:00)-Water Temperature (C)]]*OO[[#This Row],[38]]</f>
        <v>3.8030322935575003E-5</v>
      </c>
      <c r="AO255" s="10">
        <f>3/24000000*OO[[#This Row],[97 (01JUL1985 00:00:00)-Water Temperature (C)]]*OO[[#This Row],[39]]</f>
        <v>3.4428357682650001E-5</v>
      </c>
      <c r="AP255" s="10">
        <f>3/24000000*OO[[#This Row],[98 (01JUL1985 03:00:00)-Water Temperature (C)]]*OO[[#This Row],[40]]</f>
        <v>3.2080858657087501E-5</v>
      </c>
      <c r="AQ255" s="10">
        <f>3/24000000*OO[[#This Row],[99 (01JUL1985 06:00:00)-Water Temperature (C)]]*OO[[#This Row],[41]]</f>
        <v>2.9679587213996251E-5</v>
      </c>
      <c r="AR255" s="10">
        <f>3/24000000*OO[[#This Row],[100 (01JUL1985 09:00:00)-Water Temperature (C)]]*OO[[#This Row],[42]]</f>
        <v>2.7092390684159995E-5</v>
      </c>
      <c r="AS255" s="10">
        <f>3/24000000*OO[[#This Row],[101 (01JUL1985 12:00:00)-Water Temperature (C)]]*OO[[#This Row],[43]]</f>
        <v>2.4372290692874994E-5</v>
      </c>
      <c r="AT255" s="10">
        <f>3/24000000*OO[[#This Row],[102 (01JUL1985 15:00:00)-Water Temperature (C)]]*OO[[#This Row],[44]]</f>
        <v>2.1518361441187499E-5</v>
      </c>
      <c r="AU255" s="10">
        <f>3/24000000*OO[[#This Row],[103 (01JUL1985 18:00:00)-Water Temperature (C)]]*OO[[#This Row],[45]]</f>
        <v>1.889233479669375E-5</v>
      </c>
      <c r="AV255" s="10">
        <f>3/24000000*OO[[#This Row],[104 (01JUL1985 21:00:00)-Water Temperature (C)]]*OO[[#This Row],[46]]</f>
        <v>1.6650736308512501E-5</v>
      </c>
      <c r="AW255" s="10">
        <f>3/24000000*OO[[#This Row],[105 (02JUL1985 00:00:00)-Water Temperature (C)]]*OO[[#This Row],[47]]</f>
        <v>1.4897926743158752E-5</v>
      </c>
      <c r="AX255" s="10">
        <f>3/24000000*OO[[#This Row],[106 (02JUL1985 03:00:00)-Water Temperature (C)]]*OO[[#This Row],[48]]</f>
        <v>1.3815755395052498E-5</v>
      </c>
      <c r="AY255" s="10">
        <f>3/24000000*OO[[#This Row],[107 (02JUL1985 06:00:00)-Water Temperature (C)]]*OO[[#This Row],[49]]</f>
        <v>1.2830537021198751E-5</v>
      </c>
      <c r="AZ255" s="10">
        <f>3/24000000*OO[[#This Row],[108 (02JUL1985 09:00:00)-Water Temperature (C)]]*OO[[#This Row],[50]]</f>
        <v>1.1810175653519999E-5</v>
      </c>
      <c r="BA255" s="10">
        <f>3/24000000*OO[[#This Row],[109 (02JUL1985 12:00:00)-Water Temperature (C)]]*OO[[#This Row],[51]]</f>
        <v>1.076606254849125E-5</v>
      </c>
      <c r="BB255" s="10">
        <f>3/24000000*OO[[#This Row],[110 (02JUL1985 15:00:00)-Water Temperature (C)]]*OO[[#This Row],[52]]</f>
        <v>9.5785548221750011E-6</v>
      </c>
      <c r="BC255" s="10">
        <f>3/24000000*OO[[#This Row],[111 (02JUL1985 18:00:00)-Water Temperature (C)]]*OO[[#This Row],[53]]</f>
        <v>8.3420587266712504E-6</v>
      </c>
      <c r="BD255" s="10">
        <f>3/24000000*OO[[#This Row],[112 (02JUL1985 21:00:00)-Water Temperature (C)]]*OO[[#This Row],[54]]</f>
        <v>7.2576997650212494E-6</v>
      </c>
      <c r="BE255" s="10">
        <f>3/24000000*OO[[#This Row],[113 (03JUL1985 00:00:00)-Water Temperature (C)]]*OO[[#This Row],[55]]</f>
        <v>6.3370700851587489E-6</v>
      </c>
      <c r="BF255" s="10">
        <f>3/24000000*OO[[#This Row],[114 (03JUL1985 03:00:00)-Water Temperature (C)]]*OO[[#This Row],[56]]</f>
        <v>5.6255839163200002E-6</v>
      </c>
      <c r="BG255" s="10">
        <f>3/24000000*OO[[#This Row],[115 (03JUL1985 06:00:00)-Water Temperature (C)]]*OO[[#This Row],[57]]</f>
        <v>4.9291156095449998E-6</v>
      </c>
      <c r="BH255" s="10">
        <f>3/24000000*OO[[#This Row],[116 (03JUL1985 09:00:00)-Water Temperature (C)]]*OO[[#This Row],[58]]</f>
        <v>4.1616665279325E-6</v>
      </c>
      <c r="BI255" s="10">
        <f>3/24000000*OO[[#This Row],[117 (03JUL1985 12:00:00)-Water Temperature (C)]]*OO[[#This Row],[59]]</f>
        <v>3.3725556653420003E-6</v>
      </c>
      <c r="BJ255" s="10">
        <f>3/24000000*OO[[#This Row],[118 (03JUL1985 15:00:00)-Water Temperature (C)]]*OO[[#This Row],[60]]</f>
        <v>2.6096390489621246E-6</v>
      </c>
      <c r="BK255" s="10">
        <f>3/24000000*OO[[#This Row],[119 (03JUL1985 18:00:00)-Water Temperature (C)]]*OO[[#This Row],[61]]</f>
        <v>1.9880681898597501E-6</v>
      </c>
      <c r="BL255" s="10">
        <f>3/24000000*OO[[#This Row],[120 (03JUL1985 21:00:00)-Water Temperature (C)]]*OO[[#This Row],[62]]</f>
        <v>1.553086000454375E-6</v>
      </c>
      <c r="BM255" s="10">
        <f>3/24000000*OO[[#This Row],[121 (04JUL1985 00:00:00)-Water Temperature (C)]]*OO[[#This Row],[63]]</f>
        <v>1.2726971370400001E-6</v>
      </c>
      <c r="BN255" s="10">
        <f>3/24000000*OO[[#This Row],[122 (04JUL1985 03:00:00)-Water Temperature (C)]]*OO[[#This Row],[64]]</f>
        <v>1.1161218924261249E-6</v>
      </c>
      <c r="BO255" s="10">
        <f>3/24000000*OO[[#This Row],[123 (04JUL1985 06:00:00)-Water Temperature (C)]]*OO[[#This Row],[65]]</f>
        <v>1.0134010118026252E-6</v>
      </c>
      <c r="BP255" s="10">
        <f>3/24000000*OO[[#This Row],[124 (04JUL1985 09:00:00)-Water Temperature (C)]]*OO[[#This Row],[66]]</f>
        <v>9.4452519436274994E-7</v>
      </c>
      <c r="BQ255" s="10">
        <f>3/24000000*OO[[#This Row],[125 (04JUL1985 12:00:00)-Water Temperature (C)]]*OO[[#This Row],[67]]</f>
        <v>8.8116447191562494E-7</v>
      </c>
      <c r="BR255" s="10">
        <f>3/24000000*OO[[#This Row],[126 (04JUL1985 15:00:00)-Water Temperature (C)]]*OO[[#This Row],[68]]</f>
        <v>8.2223582250375005E-7</v>
      </c>
      <c r="BS255" s="10">
        <f>3/24000000*OO[[#This Row],[127 (04JUL1985 18:00:00)-Water Temperature (C)]]*OO[[#This Row],[69]]</f>
        <v>7.7076010281624986E-7</v>
      </c>
      <c r="BT255" s="10">
        <f>3/24000000*OO[[#This Row],[128 (04JUL1985 21:00:00)-Water Temperature (C)]]*OO[[#This Row],[70]]</f>
        <v>7.2424871989524988E-7</v>
      </c>
      <c r="BU255" s="10">
        <f>3/24000000*OO[[#This Row],[129 (05JUL1985 00:00:00)-Water Temperature (C)]]*OO[[#This Row],[71]]</f>
        <v>6.8427821130474997E-7</v>
      </c>
      <c r="BV255" s="10">
        <f>3/24000000*OO[[#This Row],[130 (05JUL1985 03:00:00)-Water Temperature (C)]]*OO[[#This Row],[72]]</f>
        <v>6.6466774874637491E-7</v>
      </c>
      <c r="BW255" s="10">
        <f>3/24000000*OO[[#This Row],[131 (05JUL1985 06:00:00)-Water Temperature (C)]]*OO[[#This Row],[73]]</f>
        <v>6.4277850753000003E-7</v>
      </c>
      <c r="BX255" s="10">
        <f>3/24000000*OO[[#This Row],[132 (05JUL1985 09:00:00)-Water Temperature (C)]]*OO[[#This Row],[74]]</f>
        <v>6.2005947737799985E-7</v>
      </c>
      <c r="BY255" s="10">
        <f>3/24000000*OO[[#This Row],[133 (05JUL1985 12:00:00)-Water Temperature (C)]]*OO[[#This Row],[75]]</f>
        <v>5.9602681995762504E-7</v>
      </c>
      <c r="BZ255" s="10">
        <f>3/24000000*OO[[#This Row],[134 (05JUL1985 15:00:00)-Water Temperature (C)]]*OO[[#This Row],[76]]</f>
        <v>5.6425802527774987E-7</v>
      </c>
      <c r="CA255" s="10">
        <f>3/24000000*OO[[#This Row],[135 (05JUL1985 18:00:00)-Water Temperature (C)]]*OO[[#This Row],[77]]</f>
        <v>5.2808296635524997E-7</v>
      </c>
      <c r="CB255" s="10">
        <f>3/24000000*OO[[#This Row],[136 (05JUL1985 21:00:00)-Water Temperature (C)]]*OO[[#This Row],[78]]</f>
        <v>4.95420276767E-7</v>
      </c>
      <c r="CC255" s="10">
        <f>3/24000000*OO[[#This Row],[137 (06JUL1985 00:00:00)-Water Temperature (C)]]*OO[[#This Row],[79]]</f>
        <v>4.7021404461224995E-7</v>
      </c>
      <c r="CD255" s="10">
        <f>3/24000000*OO[[#This Row],[138 (06JUL1985 03:00:00)-Water Temperature (C)]]*OO[[#This Row],[80]]</f>
        <v>4.6159897900049991E-7</v>
      </c>
      <c r="CE255" s="10">
        <f>3/24000000*OO[[#This Row],[139 (06JUL1985 06:00:00)-Water Temperature (C)]]*OO[[#This Row],[81]]</f>
        <v>4.5275817896374995E-7</v>
      </c>
      <c r="CF255" s="10">
        <f>3/24000000*OO[[#This Row],[140 (06JUL1985 09:00:00)-Water Temperature (C)]]*OO[[#This Row],[82]]</f>
        <v>4.422149758884999E-7</v>
      </c>
      <c r="CG255" s="10">
        <f>3/24000000*OO[[#This Row],[141 (06JUL1985 12:00:00)-Water Temperature (C)]]*OO[[#This Row],[83]]</f>
        <v>4.3368537912374996E-7</v>
      </c>
      <c r="CH255" s="10">
        <f>3/24000000*OO[[#This Row],[142 (06JUL1985 15:00:00)-Water Temperature (C)]]*OO[[#This Row],[84]]</f>
        <v>4.1722586754337505E-7</v>
      </c>
      <c r="CI255" s="10">
        <f>3/24000000*OO[[#This Row],[143 (06JUL1985 18:00:00)-Water Temperature (C)]]*OO[[#This Row],[85]]</f>
        <v>3.9272998583937497E-7</v>
      </c>
      <c r="CJ255" s="10">
        <f>3/24000000*OO[[#This Row],[144 (06JUL1985 21:00:00)-Water Temperature (C)]]*OO[[#This Row],[86]]</f>
        <v>3.6917266675425002E-7</v>
      </c>
      <c r="CK255" s="10">
        <f>3/24000000*OO[[#This Row],[145 (07JUL1985 00:00:00)-Water Temperature (C)]]*OO[[#This Row],[87]]</f>
        <v>3.5166948349999995E-7</v>
      </c>
      <c r="CL255" s="10">
        <f>3/24000000*OO[[#This Row],[146 (07JUL1985 03:00:00)-Water Temperature (C)]]*OO[[#This Row],[88]]</f>
        <v>3.4492087046399996E-7</v>
      </c>
      <c r="CM255" s="10">
        <f>3/24000000*OO[[#This Row],[147 (07JUL1985 06:00:00)-Water Temperature (C)]]*OO[[#This Row],[89]]</f>
        <v>3.4025073470407502E-7</v>
      </c>
      <c r="CN255" s="10">
        <f>3/24000000*OO[[#This Row],[148 (07JUL1985 09:00:00)-Water Temperature (C)]]*OO[[#This Row],[90]]</f>
        <v>3.3406872272425001E-7</v>
      </c>
      <c r="CO255" s="10">
        <f>3/24000000*OO[[#This Row],[149 (07JUL1985 12:00:00)-Water Temperature (C)]]*OO[[#This Row],[91]]</f>
        <v>3.2709475965479999E-7</v>
      </c>
      <c r="CP255" s="10">
        <f>3/24000000*OO[[#This Row],[150 (07JUL1985 15:00:00)-Water Temperature (C)]]*OO[[#This Row],[92]]</f>
        <v>3.1465992975033751E-7</v>
      </c>
      <c r="CQ255" s="10">
        <f>3/24000000*OO[[#This Row],[151 (07JUL1985 18:00:00)-Water Temperature (C)]]*OO[[#This Row],[93]]</f>
        <v>2.9978292805920001E-7</v>
      </c>
      <c r="CR255" s="10">
        <f>3/24000000*OO[[#This Row],[152 (07JUL1985 21:00:00)-Water Temperature (C)]]*OO[[#This Row],[94]]</f>
        <v>2.8609738301970001E-7</v>
      </c>
      <c r="CS255" s="10">
        <f>3/24000000*OO[[#This Row],[153 (08JUL1985 00:00:00)-Water Temperature (C)]]*OO[[#This Row],[95]]</f>
        <v>2.741335628637E-7</v>
      </c>
      <c r="CT255" s="10">
        <f>3/24000000*OO[[#This Row],[154 (08JUL1985 03:00:00)-Water Temperature (C)]]*OO[[#This Row],[96]]</f>
        <v>2.6590032651584998E-7</v>
      </c>
      <c r="CU255" s="10">
        <f>3/24000000*OO[[#This Row],[155 (08JUL1985 06:00:00)-Water Temperature (C)]]*OO[[#This Row],[97]]</f>
        <v>2.6191060671032497E-7</v>
      </c>
      <c r="CV255" s="10">
        <f>3/24000000*OO[[#This Row],[156 (08JUL1985 09:00:00)-Water Temperature (C)]]*OO[[#This Row],[98]]</f>
        <v>2.5560423857718747E-7</v>
      </c>
      <c r="CW255" s="10">
        <f>3/24000000*OO[[#This Row],[157 (08JUL1985 12:00:00)-Water Temperature (C)]]*OO[[#This Row],[99]]</f>
        <v>2.4755675651520002E-7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0</v>
      </c>
      <c r="N256" s="10">
        <f>3/24*OO[[#This Row],[70 (27JUN1985 15:00:00)-Water Temperature (C)]]*OO[[#This Row],[12]]/SUM(OO[12])</f>
        <v>2.4616798900353394E-34</v>
      </c>
      <c r="O256" s="10">
        <f>3/24*OO[[#This Row],[71 (27JUN1985 18:00:00)-Water Temperature (C)]]*OO[[#This Row],[13]]/SUM(OO[13])</f>
        <v>1.1864308918867691E-21</v>
      </c>
      <c r="P256" s="10">
        <f>3/24*OO[[#This Row],[72 (27JUN1985 21:00:00)-Water Temperature (C)]]*OO[[#This Row],[14]]/SUM(OO[14])</f>
        <v>1.2752852351134254E-14</v>
      </c>
      <c r="Q256" s="10">
        <f>3/24*OO[[#This Row],[73 (28JUN1985 00:00:00)-Water Temperature (C)]]*OO[[#This Row],[15]]/SUM(OO[15])</f>
        <v>4.8227105524460721E-10</v>
      </c>
      <c r="R256" s="10">
        <f>3/24*OO[[#This Row],[74 (28JUN1985 03:00:00)-Water Temperature (C)]]*OO[[#This Row],[16]]/SUM(OO[16])</f>
        <v>2.9185764622608962E-7</v>
      </c>
      <c r="S256" s="10">
        <f>3/24*OO[[#This Row],[75 (28JUN1985 06:00:00)-Water Temperature (C)]]*OO[[#This Row],[17]]/SUM(OO[17])</f>
        <v>2.792283360424829E-5</v>
      </c>
      <c r="T256" s="10">
        <f>3/24*OO[[#This Row],[76 (28JUN1985 09:00:00)-Water Temperature (C)]]*OO[[#This Row],[18]]/SUM(OO[18])</f>
        <v>7.3105307220593574E-4</v>
      </c>
      <c r="U256" s="10">
        <f>3/24*OO[[#This Row],[77 (28JUN1985 12:00:00)-Water Temperature (C)]]*OO[[#This Row],[19]]/SUM(OO[19])</f>
        <v>6.9485700894828363E-3</v>
      </c>
      <c r="V256" s="10">
        <f>3/24000000*OO[[#This Row],[78 (28JUN1985 15:00:00)-Water Temperature (C)]]*OO[[#This Row],[20]]</f>
        <v>2.8740446463025E-2</v>
      </c>
      <c r="W256" s="10">
        <f>3/24000000*OO[[#This Row],[79 (28JUN1985 18:00:00)-Water Temperature (C)]]*OO[[#This Row],[21]]</f>
        <v>6.0282685997050001E-2</v>
      </c>
      <c r="X256" s="10">
        <f>3/24000000*OO[[#This Row],[80 (28JUN1985 21:00:00)-Water Temperature (C)]]*OO[[#This Row],[22]]</f>
        <v>7.1745308354824996E-2</v>
      </c>
      <c r="Y256" s="10">
        <f>3/24000000*OO[[#This Row],[81 (29JUN1985 00:00:00)-Water Temperature (C)]]*OO[[#This Row],[23]]</f>
        <v>5.3017253098212501E-2</v>
      </c>
      <c r="Z256" s="10">
        <f>3/24000000*OO[[#This Row],[82 (29JUN1985 03:00:00)-Water Temperature (C)]]*OO[[#This Row],[24]]</f>
        <v>2.6543503219068749E-2</v>
      </c>
      <c r="AA256" s="10">
        <f>3/24000000*OO[[#This Row],[83 (29JUN1985 06:00:00)-Water Temperature (C)]]*OO[[#This Row],[25]]</f>
        <v>9.5645771341887481E-3</v>
      </c>
      <c r="AB256" s="10">
        <f>3/24000000*OO[[#This Row],[84 (29JUN1985 09:00:00)-Water Temperature (C)]]*OO[[#This Row],[26]]</f>
        <v>2.6104637240389997E-3</v>
      </c>
      <c r="AC256" s="10">
        <f>3/24000000*OO[[#This Row],[85 (29JUN1985 12:00:00)-Water Temperature (C)]]*OO[[#This Row],[27]]</f>
        <v>5.9919687033437496E-4</v>
      </c>
      <c r="AD256" s="10">
        <f>3/24000000*OO[[#This Row],[86 (29JUN1985 15:00:00)-Water Temperature (C)]]*OO[[#This Row],[28]]</f>
        <v>1.5271567130163748E-4</v>
      </c>
      <c r="AE256" s="10">
        <f>3/24000000*OO[[#This Row],[88 (29JUN1985 21:00:00)-Water Temperature (C)]]*OO[[#This Row],[30]]</f>
        <v>6.4958892365650012E-5</v>
      </c>
      <c r="AF256" s="10">
        <f>3/24000000*OO[[#This Row],[88 (29JUN1985 21:00:00)-Water Temperature (C)]]*OO[[#This Row],[30]]</f>
        <v>6.4958892365650012E-5</v>
      </c>
      <c r="AG256" s="10">
        <f>3/24000000*OO[[#This Row],[89 (30JUN1985 00:00:00)-Water Temperature (C)]]*OO[[#This Row],[31]]</f>
        <v>6.4331610597099986E-5</v>
      </c>
      <c r="AH256" s="10">
        <f>3/24000000*OO[[#This Row],[90 (30JUN1985 03:00:00)-Water Temperature (C)]]*OO[[#This Row],[32]]</f>
        <v>6.3693528884999992E-5</v>
      </c>
      <c r="AI256" s="10">
        <f>3/24000000*OO[[#This Row],[91 (30JUN1985 06:00:00)-Water Temperature (C)]]*OO[[#This Row],[33]]</f>
        <v>6.14392789844375E-5</v>
      </c>
      <c r="AJ256" s="10">
        <f>3/24000000*OO[[#This Row],[92 (30JUN1985 09:00:00)-Water Temperature (C)]]*OO[[#This Row],[34]]</f>
        <v>5.7922000695124993E-5</v>
      </c>
      <c r="AK256" s="10">
        <f>3/24000000*OO[[#This Row],[93 (30JUN1985 12:00:00)-Water Temperature (C)]]*OO[[#This Row],[35]]</f>
        <v>5.3434984981200007E-5</v>
      </c>
      <c r="AL256" s="10">
        <f>3/24000000*OO[[#This Row],[94 (30JUN1985 15:00:00)-Water Temperature (C)]]*OO[[#This Row],[36]]</f>
        <v>4.8193722782887494E-5</v>
      </c>
      <c r="AM256" s="10">
        <f>3/24000000*OO[[#This Row],[95 (30JUN1985 18:00:00)-Water Temperature (C)]]*OO[[#This Row],[37]]</f>
        <v>4.3096821096699993E-5</v>
      </c>
      <c r="AN256" s="10">
        <f>3/24000000*OO[[#This Row],[96 (30JUN1985 21:00:00)-Water Temperature (C)]]*OO[[#This Row],[38]]</f>
        <v>3.8714635365312496E-5</v>
      </c>
      <c r="AO256" s="10">
        <f>3/24000000*OO[[#This Row],[97 (01JUL1985 00:00:00)-Water Temperature (C)]]*OO[[#This Row],[39]]</f>
        <v>3.5164781773450003E-5</v>
      </c>
      <c r="AP256" s="10">
        <f>3/24000000*OO[[#This Row],[98 (01JUL1985 03:00:00)-Water Temperature (C)]]*OO[[#This Row],[40]]</f>
        <v>3.2886534705637497E-5</v>
      </c>
      <c r="AQ256" s="10">
        <f>3/24000000*OO[[#This Row],[99 (01JUL1985 06:00:00)-Water Temperature (C)]]*OO[[#This Row],[41]]</f>
        <v>3.0562184101487503E-5</v>
      </c>
      <c r="AR256" s="10">
        <f>3/24000000*OO[[#This Row],[100 (01JUL1985 09:00:00)-Water Temperature (C)]]*OO[[#This Row],[42]]</f>
        <v>2.8035309318267497E-5</v>
      </c>
      <c r="AS256" s="10">
        <f>3/24000000*OO[[#This Row],[101 (01JUL1985 12:00:00)-Water Temperature (C)]]*OO[[#This Row],[43]]</f>
        <v>2.5349228427091249E-5</v>
      </c>
      <c r="AT256" s="10">
        <f>3/24000000*OO[[#This Row],[102 (01JUL1985 15:00:00)-Water Temperature (C)]]*OO[[#This Row],[44]]</f>
        <v>2.2501611533071252E-5</v>
      </c>
      <c r="AU256" s="10">
        <f>3/24000000*OO[[#This Row],[103 (01JUL1985 18:00:00)-Water Temperature (C)]]*OO[[#This Row],[45]]</f>
        <v>1.981727919474E-5</v>
      </c>
      <c r="AV256" s="10">
        <f>3/24000000*OO[[#This Row],[104 (01JUL1985 21:00:00)-Water Temperature (C)]]*OO[[#This Row],[46]]</f>
        <v>1.751657690211E-5</v>
      </c>
      <c r="AW256" s="10">
        <f>3/24000000*OO[[#This Row],[105 (02JUL1985 00:00:00)-Water Temperature (C)]]*OO[[#This Row],[47]]</f>
        <v>1.5713081824999999E-5</v>
      </c>
      <c r="AX256" s="10">
        <f>3/24000000*OO[[#This Row],[106 (02JUL1985 03:00:00)-Water Temperature (C)]]*OO[[#This Row],[48]]</f>
        <v>1.4609893611198749E-5</v>
      </c>
      <c r="AY256" s="10">
        <f>3/24000000*OO[[#This Row],[107 (02JUL1985 06:00:00)-Water Temperature (C)]]*OO[[#This Row],[49]]</f>
        <v>1.3611146952352499E-5</v>
      </c>
      <c r="AZ256" s="10">
        <f>3/24000000*OO[[#This Row],[108 (02JUL1985 09:00:00)-Water Temperature (C)]]*OO[[#This Row],[50]]</f>
        <v>1.2570539289123749E-5</v>
      </c>
      <c r="BA256" s="10">
        <f>3/24000000*OO[[#This Row],[109 (02JUL1985 12:00:00)-Water Temperature (C)]]*OO[[#This Row],[51]]</f>
        <v>1.1490551350795001E-5</v>
      </c>
      <c r="BB256" s="10">
        <f>3/24000000*OO[[#This Row],[110 (02JUL1985 15:00:00)-Water Temperature (C)]]*OO[[#This Row],[52]]</f>
        <v>1.0242566913294999E-5</v>
      </c>
      <c r="BC256" s="10">
        <f>3/24000000*OO[[#This Row],[111 (02JUL1985 18:00:00)-Water Temperature (C)]]*OO[[#This Row],[53]]</f>
        <v>8.9320632323249989E-6</v>
      </c>
      <c r="BD256" s="10">
        <f>3/24000000*OO[[#This Row],[112 (02JUL1985 21:00:00)-Water Temperature (C)]]*OO[[#This Row],[54]]</f>
        <v>7.7753659501187486E-6</v>
      </c>
      <c r="BE256" s="10">
        <f>3/24000000*OO[[#This Row],[113 (03JUL1985 00:00:00)-Water Temperature (C)]]*OO[[#This Row],[55]]</f>
        <v>6.7934182851749989E-6</v>
      </c>
      <c r="BF256" s="10">
        <f>3/24000000*OO[[#This Row],[114 (03JUL1985 03:00:00)-Water Temperature (C)]]*OO[[#This Row],[56]]</f>
        <v>6.0388851013199988E-6</v>
      </c>
      <c r="BG256" s="10">
        <f>3/24000000*OO[[#This Row],[115 (03JUL1985 06:00:00)-Water Temperature (C)]]*OO[[#This Row],[57]]</f>
        <v>5.3057931528724997E-6</v>
      </c>
      <c r="BH256" s="10">
        <f>3/24000000*OO[[#This Row],[116 (03JUL1985 09:00:00)-Water Temperature (C)]]*OO[[#This Row],[58]]</f>
        <v>4.4968371275249999E-6</v>
      </c>
      <c r="BI256" s="10">
        <f>3/24000000*OO[[#This Row],[117 (03JUL1985 12:00:00)-Water Temperature (C)]]*OO[[#This Row],[59]]</f>
        <v>3.6585292504499996E-6</v>
      </c>
      <c r="BJ256" s="10">
        <f>3/24000000*OO[[#This Row],[118 (03JUL1985 15:00:00)-Water Temperature (C)]]*OO[[#This Row],[60]]</f>
        <v>2.8372922275833747E-6</v>
      </c>
      <c r="BK256" s="10">
        <f>3/24000000*OO[[#This Row],[119 (03JUL1985 18:00:00)-Water Temperature (C)]]*OO[[#This Row],[61]]</f>
        <v>2.1599586059017497E-6</v>
      </c>
      <c r="BL256" s="10">
        <f>3/24000000*OO[[#This Row],[120 (03JUL1985 21:00:00)-Water Temperature (C)]]*OO[[#This Row],[62]]</f>
        <v>1.6812402958890001E-6</v>
      </c>
      <c r="BM256" s="10">
        <f>3/24000000*OO[[#This Row],[121 (04JUL1985 00:00:00)-Water Temperature (C)]]*OO[[#This Row],[63]]</f>
        <v>1.3707910964449997E-6</v>
      </c>
      <c r="BN256" s="10">
        <f>3/24000000*OO[[#This Row],[122 (04JUL1985 03:00:00)-Water Temperature (C)]]*OO[[#This Row],[64]]</f>
        <v>1.1962405428862501E-6</v>
      </c>
      <c r="BO256" s="10">
        <f>3/24000000*OO[[#This Row],[123 (04JUL1985 06:00:00)-Water Temperature (C)]]*OO[[#This Row],[65]]</f>
        <v>1.0823665135424998E-6</v>
      </c>
      <c r="BP256" s="10">
        <f>3/24000000*OO[[#This Row],[124 (04JUL1985 09:00:00)-Water Temperature (C)]]*OO[[#This Row],[66]]</f>
        <v>1.0070619140622499E-6</v>
      </c>
      <c r="BQ256" s="10">
        <f>3/24000000*OO[[#This Row],[125 (04JUL1985 12:00:00)-Water Temperature (C)]]*OO[[#This Row],[67]]</f>
        <v>9.3903361152000007E-7</v>
      </c>
      <c r="BR256" s="10">
        <f>3/24000000*OO[[#This Row],[126 (04JUL1985 15:00:00)-Water Temperature (C)]]*OO[[#This Row],[68]]</f>
        <v>8.7631390933799985E-7</v>
      </c>
      <c r="BS256" s="10">
        <f>3/24000000*OO[[#This Row],[127 (04JUL1985 18:00:00)-Water Temperature (C)]]*OO[[#This Row],[69]]</f>
        <v>8.2145975296874999E-7</v>
      </c>
      <c r="BT256" s="10">
        <f>3/24000000*OO[[#This Row],[128 (04JUL1985 21:00:00)-Water Temperature (C)]]*OO[[#This Row],[70]]</f>
        <v>7.7156266202475001E-7</v>
      </c>
      <c r="BU256" s="10">
        <f>3/24000000*OO[[#This Row],[129 (05JUL1985 00:00:00)-Water Temperature (C)]]*OO[[#This Row],[71]]</f>
        <v>7.2837283011012498E-7</v>
      </c>
      <c r="BV256" s="10">
        <f>3/24000000*OO[[#This Row],[130 (05JUL1985 03:00:00)-Water Temperature (C)]]*OO[[#This Row],[72]]</f>
        <v>7.0687963138649994E-7</v>
      </c>
      <c r="BW256" s="10">
        <f>3/24000000*OO[[#This Row],[131 (05JUL1985 06:00:00)-Water Temperature (C)]]*OO[[#This Row],[73]]</f>
        <v>6.8327504111049997E-7</v>
      </c>
      <c r="BX256" s="10">
        <f>3/24000000*OO[[#This Row],[132 (05JUL1985 09:00:00)-Water Temperature (C)]]*OO[[#This Row],[74]]</f>
        <v>6.5924282214175E-7</v>
      </c>
      <c r="BY256" s="10">
        <f>3/24000000*OO[[#This Row],[133 (05JUL1985 12:00:00)-Water Temperature (C)]]*OO[[#This Row],[75]]</f>
        <v>6.3394829348787492E-7</v>
      </c>
      <c r="BZ256" s="10">
        <f>3/24000000*OO[[#This Row],[134 (05JUL1985 15:00:00)-Water Temperature (C)]]*OO[[#This Row],[76]]</f>
        <v>6.0057844232062501E-7</v>
      </c>
      <c r="CA256" s="10">
        <f>3/24000000*OO[[#This Row],[135 (05JUL1985 18:00:00)-Water Temperature (C)]]*OO[[#This Row],[77]]</f>
        <v>5.6219247185849997E-7</v>
      </c>
      <c r="CB256" s="10">
        <f>3/24000000*OO[[#This Row],[136 (05JUL1985 21:00:00)-Water Temperature (C)]]*OO[[#This Row],[78]]</f>
        <v>5.2720619656350004E-7</v>
      </c>
      <c r="CC256" s="10">
        <f>3/24000000*OO[[#This Row],[137 (06JUL1985 00:00:00)-Water Temperature (C)]]*OO[[#This Row],[79]]</f>
        <v>5.0011210138237507E-7</v>
      </c>
      <c r="CD256" s="10">
        <f>3/24000000*OO[[#This Row],[138 (06JUL1985 03:00:00)-Water Temperature (C)]]*OO[[#This Row],[80]]</f>
        <v>4.9068331116100004E-7</v>
      </c>
      <c r="CE256" s="10">
        <f>3/24000000*OO[[#This Row],[139 (06JUL1985 06:00:00)-Water Temperature (C)]]*OO[[#This Row],[81]]</f>
        <v>4.812129997815E-7</v>
      </c>
      <c r="CF256" s="10">
        <f>3/24000000*OO[[#This Row],[140 (06JUL1985 09:00:00)-Water Temperature (C)]]*OO[[#This Row],[82]]</f>
        <v>4.7007559324337505E-7</v>
      </c>
      <c r="CG256" s="10">
        <f>3/24000000*OO[[#This Row],[141 (06JUL1985 12:00:00)-Water Temperature (C)]]*OO[[#This Row],[83]]</f>
        <v>4.6109719011562496E-7</v>
      </c>
      <c r="CH256" s="10">
        <f>3/24000000*OO[[#This Row],[142 (06JUL1985 15:00:00)-Water Temperature (C)]]*OO[[#This Row],[84]]</f>
        <v>4.4387288418587502E-7</v>
      </c>
      <c r="CI256" s="10">
        <f>3/24000000*OO[[#This Row],[143 (06JUL1985 18:00:00)-Water Temperature (C)]]*OO[[#This Row],[85]]</f>
        <v>4.1795175979124993E-7</v>
      </c>
      <c r="CJ256" s="10">
        <f>3/24000000*OO[[#This Row],[144 (06JUL1985 21:00:00)-Water Temperature (C)]]*OO[[#This Row],[86]]</f>
        <v>3.9278986770099997E-7</v>
      </c>
      <c r="CK256" s="10">
        <f>3/24000000*OO[[#This Row],[145 (07JUL1985 00:00:00)-Water Temperature (C)]]*OO[[#This Row],[87]]</f>
        <v>3.7403842966924999E-7</v>
      </c>
      <c r="CL256" s="10">
        <f>3/24000000*OO[[#This Row],[146 (07JUL1985 03:00:00)-Water Temperature (C)]]*OO[[#This Row],[88]]</f>
        <v>3.6666924567575002E-7</v>
      </c>
      <c r="CM256" s="10">
        <f>3/24000000*OO[[#This Row],[147 (07JUL1985 06:00:00)-Water Temperature (C)]]*OO[[#This Row],[89]]</f>
        <v>3.6152346843199999E-7</v>
      </c>
      <c r="CN256" s="10">
        <f>3/24000000*OO[[#This Row],[148 (07JUL1985 09:00:00)-Water Temperature (C)]]*OO[[#This Row],[90]]</f>
        <v>3.5485446502049992E-7</v>
      </c>
      <c r="CO256" s="10">
        <f>3/24000000*OO[[#This Row],[149 (07JUL1985 12:00:00)-Water Temperature (C)]]*OO[[#This Row],[91]]</f>
        <v>3.4747952213949997E-7</v>
      </c>
      <c r="CP256" s="10">
        <f>3/24000000*OO[[#This Row],[150 (07JUL1985 15:00:00)-Water Temperature (C)]]*OO[[#This Row],[92]]</f>
        <v>3.3440120468124997E-7</v>
      </c>
      <c r="CQ256" s="10">
        <f>3/24000000*OO[[#This Row],[151 (07JUL1985 18:00:00)-Water Temperature (C)]]*OO[[#This Row],[93]]</f>
        <v>3.1862786110832499E-7</v>
      </c>
      <c r="CR256" s="10">
        <f>3/24000000*OO[[#This Row],[152 (07JUL1985 21:00:00)-Water Temperature (C)]]*OO[[#This Row],[94]]</f>
        <v>3.0404652891306248E-7</v>
      </c>
      <c r="CS256" s="10">
        <f>3/24000000*OO[[#This Row],[153 (08JUL1985 00:00:00)-Water Temperature (C)]]*OO[[#This Row],[95]]</f>
        <v>2.9126582928015E-7</v>
      </c>
      <c r="CT256" s="10">
        <f>3/24000000*OO[[#This Row],[154 (08JUL1985 03:00:00)-Water Temperature (C)]]*OO[[#This Row],[96]]</f>
        <v>2.8238591166679997E-7</v>
      </c>
      <c r="CU256" s="10">
        <f>3/24000000*OO[[#This Row],[155 (08JUL1985 06:00:00)-Water Temperature (C)]]*OO[[#This Row],[97]]</f>
        <v>2.7807108234269996E-7</v>
      </c>
      <c r="CV256" s="10">
        <f>3/24000000*OO[[#This Row],[156 (08JUL1985 09:00:00)-Water Temperature (C)]]*OO[[#This Row],[98]]</f>
        <v>2.7143334271875001E-7</v>
      </c>
      <c r="CW256" s="10">
        <f>3/24000000*OO[[#This Row],[157 (08JUL1985 12:00:00)-Water Temperature (C)]]*OO[[#This Row],[99]]</f>
        <v>2.6305226899019998E-7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2.8216462379515948E-35</v>
      </c>
      <c r="O257" s="10">
        <f>3/24*OO[[#This Row],[71 (27JUN1985 18:00:00)-Water Temperature (C)]]*OO[[#This Row],[13]]/SUM(OO[13])</f>
        <v>1.8813499954506745E-22</v>
      </c>
      <c r="P257" s="10">
        <f>3/24*OO[[#This Row],[72 (27JUN1985 21:00:00)-Water Temperature (C)]]*OO[[#This Row],[14]]/SUM(OO[14])</f>
        <v>3.545123775179456E-15</v>
      </c>
      <c r="Q257" s="10">
        <f>3/24*OO[[#This Row],[73 (28JUN1985 00:00:00)-Water Temperature (C)]]*OO[[#This Row],[15]]/SUM(OO[15])</f>
        <v>2.4386579187155778E-10</v>
      </c>
      <c r="R257" s="10">
        <f>3/24*OO[[#This Row],[74 (28JUN1985 03:00:00)-Water Temperature (C)]]*OO[[#This Row],[16]]/SUM(OO[16])</f>
        <v>1.7308525486266448E-7</v>
      </c>
      <c r="S257" s="10">
        <f>3/24*OO[[#This Row],[75 (28JUN1985 06:00:00)-Water Temperature (C)]]*OO[[#This Row],[17]]/SUM(OO[17])</f>
        <v>1.8402022065759153E-5</v>
      </c>
      <c r="T257" s="10">
        <f>3/24*OO[[#This Row],[76 (28JUN1985 09:00:00)-Water Temperature (C)]]*OO[[#This Row],[18]]/SUM(OO[18])</f>
        <v>5.2307817842914706E-4</v>
      </c>
      <c r="U257" s="10">
        <f>3/24*OO[[#This Row],[77 (28JUN1985 12:00:00)-Water Temperature (C)]]*OO[[#This Row],[19]]/SUM(OO[19])</f>
        <v>5.3218263242547038E-3</v>
      </c>
      <c r="V257" s="10">
        <f>3/24000000*OO[[#This Row],[78 (28JUN1985 15:00:00)-Water Temperature (C)]]*OO[[#This Row],[20]]</f>
        <v>2.3322686605160001E-2</v>
      </c>
      <c r="W257" s="10">
        <f>3/24000000*OO[[#This Row],[79 (28JUN1985 18:00:00)-Water Temperature (C)]]*OO[[#This Row],[21]]</f>
        <v>5.1437750562412489E-2</v>
      </c>
      <c r="X257" s="10">
        <f>3/24000000*OO[[#This Row],[80 (28JUN1985 21:00:00)-Water Temperature (C)]]*OO[[#This Row],[22]]</f>
        <v>6.3927019056049986E-2</v>
      </c>
      <c r="Y257" s="10">
        <f>3/24000000*OO[[#This Row],[81 (29JUN1985 00:00:00)-Water Temperature (C)]]*OO[[#This Row],[23]]</f>
        <v>4.910857273975E-2</v>
      </c>
      <c r="Z257" s="10">
        <f>3/24000000*OO[[#This Row],[82 (29JUN1985 03:00:00)-Water Temperature (C)]]*OO[[#This Row],[24]]</f>
        <v>2.5423400219902498E-2</v>
      </c>
      <c r="AA257" s="10">
        <f>3/24000000*OO[[#This Row],[83 (29JUN1985 06:00:00)-Water Temperature (C)]]*OO[[#This Row],[25]]</f>
        <v>9.4160712381225007E-3</v>
      </c>
      <c r="AB257" s="10">
        <f>3/24000000*OO[[#This Row],[84 (29JUN1985 09:00:00)-Water Temperature (C)]]*OO[[#This Row],[26]]</f>
        <v>2.6254516842468749E-3</v>
      </c>
      <c r="AC257" s="10">
        <f>3/24000000*OO[[#This Row],[85 (29JUN1985 12:00:00)-Water Temperature (C)]]*OO[[#This Row],[27]]</f>
        <v>6.0774601742400001E-4</v>
      </c>
      <c r="AD257" s="10">
        <f>3/24000000*OO[[#This Row],[86 (29JUN1985 15:00:00)-Water Temperature (C)]]*OO[[#This Row],[28]]</f>
        <v>1.498404712535625E-4</v>
      </c>
      <c r="AE257" s="10">
        <f>3/24000000*OO[[#This Row],[88 (29JUN1985 21:00:00)-Water Temperature (C)]]*OO[[#This Row],[30]]</f>
        <v>5.7209364954237499E-5</v>
      </c>
      <c r="AF257" s="10">
        <f>3/24000000*OO[[#This Row],[88 (29JUN1985 21:00:00)-Water Temperature (C)]]*OO[[#This Row],[30]]</f>
        <v>5.7209364954237499E-5</v>
      </c>
      <c r="AG257" s="10">
        <f>3/24000000*OO[[#This Row],[89 (30JUN1985 00:00:00)-Water Temperature (C)]]*OO[[#This Row],[31]]</f>
        <v>5.6378539752599998E-5</v>
      </c>
      <c r="AH257" s="10">
        <f>3/24000000*OO[[#This Row],[90 (30JUN1985 03:00:00)-Water Temperature (C)]]*OO[[#This Row],[32]]</f>
        <v>5.5851991842849996E-5</v>
      </c>
      <c r="AI257" s="10">
        <f>3/24000000*OO[[#This Row],[91 (30JUN1985 06:00:00)-Water Temperature (C)]]*OO[[#This Row],[33]]</f>
        <v>5.3907784487899985E-5</v>
      </c>
      <c r="AJ257" s="10">
        <f>3/24000000*OO[[#This Row],[92 (30JUN1985 09:00:00)-Water Temperature (C)]]*OO[[#This Row],[34]]</f>
        <v>5.0786769491999997E-5</v>
      </c>
      <c r="AK257" s="10">
        <f>3/24000000*OO[[#This Row],[93 (30JUN1985 12:00:00)-Water Temperature (C)]]*OO[[#This Row],[35]]</f>
        <v>4.6817798647112503E-5</v>
      </c>
      <c r="AL257" s="10">
        <f>3/24000000*OO[[#This Row],[94 (30JUN1985 15:00:00)-Water Temperature (C)]]*OO[[#This Row],[36]]</f>
        <v>4.2152116547774997E-5</v>
      </c>
      <c r="AM257" s="10">
        <f>3/24000000*OO[[#This Row],[95 (30JUN1985 18:00:00)-Water Temperature (C)]]*OO[[#This Row],[37]]</f>
        <v>3.7577985589049999E-5</v>
      </c>
      <c r="AN257" s="10">
        <f>3/24000000*OO[[#This Row],[96 (30JUN1985 21:00:00)-Water Temperature (C)]]*OO[[#This Row],[38]]</f>
        <v>3.3649022469824994E-5</v>
      </c>
      <c r="AO257" s="10">
        <f>3/24000000*OO[[#This Row],[97 (01JUL1985 00:00:00)-Water Temperature (C)]]*OO[[#This Row],[39]]</f>
        <v>3.0461389686812501E-5</v>
      </c>
      <c r="AP257" s="10">
        <f>3/24000000*OO[[#This Row],[98 (01JUL1985 03:00:00)-Water Temperature (C)]]*OO[[#This Row],[40]]</f>
        <v>2.8388710981439995E-5</v>
      </c>
      <c r="AQ257" s="10">
        <f>3/24000000*OO[[#This Row],[99 (01JUL1985 06:00:00)-Water Temperature (C)]]*OO[[#This Row],[41]]</f>
        <v>2.62946006412875E-5</v>
      </c>
      <c r="AR257" s="10">
        <f>3/24000000*OO[[#This Row],[100 (01JUL1985 09:00:00)-Water Temperature (C)]]*OO[[#This Row],[42]]</f>
        <v>2.4037504067268747E-5</v>
      </c>
      <c r="AS257" s="10">
        <f>3/24000000*OO[[#This Row],[101 (01JUL1985 12:00:00)-Water Temperature (C)]]*OO[[#This Row],[43]]</f>
        <v>2.167657436124E-5</v>
      </c>
      <c r="AT257" s="10">
        <f>3/24000000*OO[[#This Row],[102 (01JUL1985 15:00:00)-Water Temperature (C)]]*OO[[#This Row],[44]]</f>
        <v>1.92351057610075E-5</v>
      </c>
      <c r="AU257" s="10">
        <f>3/24000000*OO[[#This Row],[103 (01JUL1985 18:00:00)-Water Temperature (C)]]*OO[[#This Row],[45]]</f>
        <v>1.6924041005478749E-5</v>
      </c>
      <c r="AV257" s="10">
        <f>3/24000000*OO[[#This Row],[104 (01JUL1985 21:00:00)-Water Temperature (C)]]*OO[[#This Row],[46]]</f>
        <v>1.4935452272125001E-5</v>
      </c>
      <c r="AW257" s="10">
        <f>3/24000000*OO[[#This Row],[105 (02JUL1985 00:00:00)-Water Temperature (C)]]*OO[[#This Row],[47]]</f>
        <v>1.3369857912089998E-5</v>
      </c>
      <c r="AX257" s="10">
        <f>3/24000000*OO[[#This Row],[106 (02JUL1985 03:00:00)-Water Temperature (C)]]*OO[[#This Row],[48]]</f>
        <v>1.2404413494191251E-5</v>
      </c>
      <c r="AY257" s="10">
        <f>3/24000000*OO[[#This Row],[107 (02JUL1985 06:00:00)-Water Temperature (C)]]*OO[[#This Row],[49]]</f>
        <v>1.1539248138599999E-5</v>
      </c>
      <c r="AZ257" s="10">
        <f>3/24000000*OO[[#This Row],[108 (02JUL1985 09:00:00)-Water Temperature (C)]]*OO[[#This Row],[50]]</f>
        <v>1.0670088199111249E-5</v>
      </c>
      <c r="BA257" s="10">
        <f>3/24000000*OO[[#This Row],[109 (02JUL1985 12:00:00)-Water Temperature (C)]]*OO[[#This Row],[51]]</f>
        <v>9.7724487572699989E-6</v>
      </c>
      <c r="BB257" s="10">
        <f>3/24000000*OO[[#This Row],[110 (02JUL1985 15:00:00)-Water Temperature (C)]]*OO[[#This Row],[52]]</f>
        <v>8.7302304774562503E-6</v>
      </c>
      <c r="BC257" s="10">
        <f>3/24000000*OO[[#This Row],[111 (02JUL1985 18:00:00)-Water Temperature (C)]]*OO[[#This Row],[53]]</f>
        <v>7.6250471820199994E-6</v>
      </c>
      <c r="BD257" s="10">
        <f>3/24000000*OO[[#This Row],[112 (02JUL1985 21:00:00)-Water Temperature (C)]]*OO[[#This Row],[54]]</f>
        <v>6.6427750967812486E-6</v>
      </c>
      <c r="BE257" s="10">
        <f>3/24000000*OO[[#This Row],[113 (03JUL1985 00:00:00)-Water Temperature (C)]]*OO[[#This Row],[55]]</f>
        <v>5.8071373323437499E-6</v>
      </c>
      <c r="BF257" s="10">
        <f>3/24000000*OO[[#This Row],[114 (03JUL1985 03:00:00)-Water Temperature (C)]]*OO[[#This Row],[56]]</f>
        <v>5.1678443073749999E-6</v>
      </c>
      <c r="BG257" s="10">
        <f>3/24000000*OO[[#This Row],[115 (03JUL1985 06:00:00)-Water Temperature (C)]]*OO[[#This Row],[57]]</f>
        <v>4.5511931491675001E-6</v>
      </c>
      <c r="BH257" s="10">
        <f>3/24000000*OO[[#This Row],[116 (03JUL1985 09:00:00)-Water Temperature (C)]]*OO[[#This Row],[58]]</f>
        <v>3.8711751498524995E-6</v>
      </c>
      <c r="BI257" s="10">
        <f>3/24000000*OO[[#This Row],[117 (03JUL1985 12:00:00)-Water Temperature (C)]]*OO[[#This Row],[59]]</f>
        <v>3.1605975251955E-6</v>
      </c>
      <c r="BJ257" s="10">
        <f>3/24000000*OO[[#This Row],[118 (03JUL1985 15:00:00)-Water Temperature (C)]]*OO[[#This Row],[60]]</f>
        <v>2.4568820964929999E-6</v>
      </c>
      <c r="BK257" s="10">
        <f>3/24000000*OO[[#This Row],[119 (03JUL1985 18:00:00)-Water Temperature (C)]]*OO[[#This Row],[61]]</f>
        <v>1.8695793273502495E-6</v>
      </c>
      <c r="BL257" s="10">
        <f>3/24000000*OO[[#This Row],[120 (03JUL1985 21:00:00)-Water Temperature (C)]]*OO[[#This Row],[62]]</f>
        <v>1.4506898999172499E-6</v>
      </c>
      <c r="BM257" s="10">
        <f>3/24000000*OO[[#This Row],[121 (04JUL1985 00:00:00)-Water Temperature (C)]]*OO[[#This Row],[63]]</f>
        <v>1.177477476112E-6</v>
      </c>
      <c r="BN257" s="10">
        <f>3/24000000*OO[[#This Row],[122 (04JUL1985 03:00:00)-Water Temperature (C)]]*OO[[#This Row],[64]]</f>
        <v>1.0228314398777499E-6</v>
      </c>
      <c r="BO257" s="10">
        <f>3/24000000*OO[[#This Row],[123 (04JUL1985 06:00:00)-Water Temperature (C)]]*OO[[#This Row],[65]]</f>
        <v>9.2255560862650006E-7</v>
      </c>
      <c r="BP257" s="10">
        <f>3/24000000*OO[[#This Row],[124 (04JUL1985 09:00:00)-Water Temperature (C)]]*OO[[#This Row],[66]]</f>
        <v>8.5695400883137484E-7</v>
      </c>
      <c r="BQ257" s="10">
        <f>3/24000000*OO[[#This Row],[125 (04JUL1985 12:00:00)-Water Temperature (C)]]*OO[[#This Row],[67]]</f>
        <v>7.9869333398400001E-7</v>
      </c>
      <c r="BR257" s="10">
        <f>3/24000000*OO[[#This Row],[126 (04JUL1985 15:00:00)-Water Temperature (C)]]*OO[[#This Row],[68]]</f>
        <v>7.4535384209625E-7</v>
      </c>
      <c r="BS257" s="10">
        <f>3/24000000*OO[[#This Row],[127 (04JUL1985 18:00:00)-Water Temperature (C)]]*OO[[#This Row],[69]]</f>
        <v>6.9871579123499995E-7</v>
      </c>
      <c r="BT257" s="10">
        <f>3/24000000*OO[[#This Row],[128 (04JUL1985 21:00:00)-Water Temperature (C)]]*OO[[#This Row],[70]]</f>
        <v>6.5602847321374993E-7</v>
      </c>
      <c r="BU257" s="10">
        <f>3/24000000*OO[[#This Row],[129 (05JUL1985 00:00:00)-Water Temperature (C)]]*OO[[#This Row],[71]]</f>
        <v>6.1885494269725004E-7</v>
      </c>
      <c r="BV257" s="10">
        <f>3/24000000*OO[[#This Row],[130 (05JUL1985 03:00:00)-Water Temperature (C)]]*OO[[#This Row],[72]]</f>
        <v>6.0004130471999991E-7</v>
      </c>
      <c r="BW257" s="10">
        <f>3/24000000*OO[[#This Row],[131 (05JUL1985 06:00:00)-Water Temperature (C)]]*OO[[#This Row],[73]]</f>
        <v>5.7980079065400001E-7</v>
      </c>
      <c r="BX257" s="10">
        <f>3/24000000*OO[[#This Row],[132 (05JUL1985 09:00:00)-Water Temperature (C)]]*OO[[#This Row],[74]]</f>
        <v>5.5947218226900008E-7</v>
      </c>
      <c r="BY257" s="10">
        <f>3/24000000*OO[[#This Row],[133 (05JUL1985 12:00:00)-Water Temperature (C)]]*OO[[#This Row],[75]]</f>
        <v>5.3819474888724996E-7</v>
      </c>
      <c r="BZ257" s="10">
        <f>3/24000000*OO[[#This Row],[134 (05JUL1985 15:00:00)-Water Temperature (C)]]*OO[[#This Row],[76]]</f>
        <v>5.1024615196274995E-7</v>
      </c>
      <c r="CA257" s="10">
        <f>3/24000000*OO[[#This Row],[135 (05JUL1985 18:00:00)-Water Temperature (C)]]*OO[[#This Row],[77]]</f>
        <v>4.7774312121549993E-7</v>
      </c>
      <c r="CB257" s="10">
        <f>3/24000000*OO[[#This Row],[136 (05JUL1985 21:00:00)-Water Temperature (C)]]*OO[[#This Row],[78]]</f>
        <v>4.4786417195849997E-7</v>
      </c>
      <c r="CC257" s="10">
        <f>3/24000000*OO[[#This Row],[137 (06JUL1985 00:00:00)-Water Temperature (C)]]*OO[[#This Row],[79]]</f>
        <v>4.2458768716574994E-7</v>
      </c>
      <c r="CD257" s="10">
        <f>3/24000000*OO[[#This Row],[138 (06JUL1985 03:00:00)-Water Temperature (C)]]*OO[[#This Row],[80]]</f>
        <v>4.1632207085699993E-7</v>
      </c>
      <c r="CE257" s="10">
        <f>3/24000000*OO[[#This Row],[139 (06JUL1985 06:00:00)-Water Temperature (C)]]*OO[[#This Row],[81]]</f>
        <v>4.0826219917162498E-7</v>
      </c>
      <c r="CF257" s="10">
        <f>3/24000000*OO[[#This Row],[140 (06JUL1985 09:00:00)-Water Temperature (C)]]*OO[[#This Row],[82]]</f>
        <v>3.9884081502524993E-7</v>
      </c>
      <c r="CG257" s="10">
        <f>3/24000000*OO[[#This Row],[141 (06JUL1985 12:00:00)-Water Temperature (C)]]*OO[[#This Row],[83]]</f>
        <v>3.9127610215725001E-7</v>
      </c>
      <c r="CH257" s="10">
        <f>3/24000000*OO[[#This Row],[142 (06JUL1985 15:00:00)-Water Temperature (C)]]*OO[[#This Row],[84]]</f>
        <v>3.7693796044799996E-7</v>
      </c>
      <c r="CI257" s="10">
        <f>3/24000000*OO[[#This Row],[143 (06JUL1985 18:00:00)-Water Temperature (C)]]*OO[[#This Row],[85]]</f>
        <v>3.550497852825E-7</v>
      </c>
      <c r="CJ257" s="10">
        <f>3/24000000*OO[[#This Row],[144 (06JUL1985 21:00:00)-Water Temperature (C)]]*OO[[#This Row],[86]]</f>
        <v>3.3361496350650001E-7</v>
      </c>
      <c r="CK257" s="10">
        <f>3/24000000*OO[[#This Row],[145 (07JUL1985 00:00:00)-Water Temperature (C)]]*OO[[#This Row],[87]]</f>
        <v>3.1755865635584996E-7</v>
      </c>
      <c r="CL257" s="10">
        <f>3/24000000*OO[[#This Row],[146 (07JUL1985 03:00:00)-Water Temperature (C)]]*OO[[#This Row],[88]]</f>
        <v>3.1113068411707499E-7</v>
      </c>
      <c r="CM257" s="10">
        <f>3/24000000*OO[[#This Row],[147 (07JUL1985 06:00:00)-Water Temperature (C)]]*OO[[#This Row],[89]]</f>
        <v>3.0663954493867502E-7</v>
      </c>
      <c r="CN257" s="10">
        <f>3/24000000*OO[[#This Row],[148 (07JUL1985 09:00:00)-Water Temperature (C)]]*OO[[#This Row],[90]]</f>
        <v>3.0090746768076248E-7</v>
      </c>
      <c r="CO257" s="10">
        <f>3/24000000*OO[[#This Row],[149 (07JUL1985 12:00:00)-Water Temperature (C)]]*OO[[#This Row],[91]]</f>
        <v>2.9470718437469998E-7</v>
      </c>
      <c r="CP257" s="10">
        <f>3/24000000*OO[[#This Row],[150 (07JUL1985 15:00:00)-Water Temperature (C)]]*OO[[#This Row],[92]]</f>
        <v>2.8374574727441248E-7</v>
      </c>
      <c r="CQ257" s="10">
        <f>3/24000000*OO[[#This Row],[151 (07JUL1985 18:00:00)-Water Temperature (C)]]*OO[[#This Row],[93]]</f>
        <v>2.7040527110471248E-7</v>
      </c>
      <c r="CR257" s="10">
        <f>3/24000000*OO[[#This Row],[152 (07JUL1985 21:00:00)-Water Temperature (C)]]*OO[[#This Row],[94]]</f>
        <v>2.5800804623282498E-7</v>
      </c>
      <c r="CS257" s="10">
        <f>3/24000000*OO[[#This Row],[153 (08JUL1985 00:00:00)-Water Temperature (C)]]*OO[[#This Row],[95]]</f>
        <v>2.4711866344834997E-7</v>
      </c>
      <c r="CT257" s="10">
        <f>3/24000000*OO[[#This Row],[154 (08JUL1985 03:00:00)-Water Temperature (C)]]*OO[[#This Row],[96]]</f>
        <v>2.3947554933509997E-7</v>
      </c>
      <c r="CU257" s="10">
        <f>3/24000000*OO[[#This Row],[155 (08JUL1985 06:00:00)-Water Temperature (C)]]*OO[[#This Row],[97]]</f>
        <v>2.3575851467594994E-7</v>
      </c>
      <c r="CV257" s="10">
        <f>3/24000000*OO[[#This Row],[156 (08JUL1985 09:00:00)-Water Temperature (C)]]*OO[[#This Row],[98]]</f>
        <v>2.3016487928912502E-7</v>
      </c>
      <c r="CW257" s="10">
        <f>3/24000000*OO[[#This Row],[157 (08JUL1985 12:00:00)-Water Temperature (C)]]*OO[[#This Row],[99]]</f>
        <v>2.2321711320232498E-7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4.0359048477129983E-36</v>
      </c>
      <c r="O258" s="10">
        <f>3/24*OO[[#This Row],[71 (27JUN1985 18:00:00)-Water Temperature (C)]]*OO[[#This Row],[13]]/SUM(OO[13])</f>
        <v>2.0681032394977246E-23</v>
      </c>
      <c r="P258" s="10">
        <f>3/24*OO[[#This Row],[72 (27JUN1985 21:00:00)-Water Temperature (C)]]*OO[[#This Row],[14]]/SUM(OO[14])</f>
        <v>9.6498321306561974E-16</v>
      </c>
      <c r="Q258" s="10">
        <f>3/24*OO[[#This Row],[73 (28JUN1985 00:00:00)-Water Temperature (C)]]*OO[[#This Row],[15]]/SUM(OO[15])</f>
        <v>1.3761206488708775E-10</v>
      </c>
      <c r="R258" s="10">
        <f>3/24*OO[[#This Row],[74 (28JUN1985 03:00:00)-Water Temperature (C)]]*OO[[#This Row],[16]]/SUM(OO[16])</f>
        <v>1.1507270975667305E-7</v>
      </c>
      <c r="S258" s="10">
        <f>3/24*OO[[#This Row],[75 (28JUN1985 06:00:00)-Water Temperature (C)]]*OO[[#This Row],[17]]/SUM(OO[17])</f>
        <v>1.3616824323181217E-5</v>
      </c>
      <c r="T258" s="10">
        <f>3/24*OO[[#This Row],[76 (28JUN1985 09:00:00)-Water Temperature (C)]]*OO[[#This Row],[18]]/SUM(OO[18])</f>
        <v>4.2066766889154984E-4</v>
      </c>
      <c r="U258" s="10">
        <f>3/24*OO[[#This Row],[77 (28JUN1985 12:00:00)-Water Temperature (C)]]*OO[[#This Row],[19]]/SUM(OO[19])</f>
        <v>4.5862370644690021E-3</v>
      </c>
      <c r="V258" s="10">
        <f>3/24000000*OO[[#This Row],[78 (28JUN1985 15:00:00)-Water Temperature (C)]]*OO[[#This Row],[20]]</f>
        <v>2.1314148077634997E-2</v>
      </c>
      <c r="W258" s="10">
        <f>3/24000000*OO[[#This Row],[79 (28JUN1985 18:00:00)-Water Temperature (C)]]*OO[[#This Row],[21]]</f>
        <v>4.9488053074349996E-2</v>
      </c>
      <c r="X258" s="10">
        <f>3/24000000*OO[[#This Row],[80 (28JUN1985 21:00:00)-Water Temperature (C)]]*OO[[#This Row],[22]]</f>
        <v>6.4342862793124997E-2</v>
      </c>
      <c r="Y258" s="10">
        <f>3/24000000*OO[[#This Row],[81 (29JUN1985 00:00:00)-Water Temperature (C)]]*OO[[#This Row],[23]]</f>
        <v>5.1392060837287493E-2</v>
      </c>
      <c r="Z258" s="10">
        <f>3/24000000*OO[[#This Row],[82 (29JUN1985 03:00:00)-Water Temperature (C)]]*OO[[#This Row],[24]]</f>
        <v>2.7546372634261251E-2</v>
      </c>
      <c r="AA258" s="10">
        <f>3/24000000*OO[[#This Row],[83 (29JUN1985 06:00:00)-Water Temperature (C)]]*OO[[#This Row],[25]]</f>
        <v>1.05086694034575E-2</v>
      </c>
      <c r="AB258" s="10">
        <f>3/24000000*OO[[#This Row],[84 (29JUN1985 09:00:00)-Water Temperature (C)]]*OO[[#This Row],[26]]</f>
        <v>2.9989027939499998E-3</v>
      </c>
      <c r="AC258" s="10">
        <f>3/24000000*OO[[#This Row],[85 (29JUN1985 12:00:00)-Water Temperature (C)]]*OO[[#This Row],[27]]</f>
        <v>7.0169218209349996E-4</v>
      </c>
      <c r="AD258" s="10">
        <f>3/24000000*OO[[#This Row],[86 (29JUN1985 15:00:00)-Water Temperature (C)]]*OO[[#This Row],[28]]</f>
        <v>1.6781706852898748E-4</v>
      </c>
      <c r="AE258" s="10">
        <f>3/24000000*OO[[#This Row],[88 (29JUN1985 21:00:00)-Water Temperature (C)]]*OO[[#This Row],[30]]</f>
        <v>5.6564630200912501E-5</v>
      </c>
      <c r="AF258" s="10">
        <f>3/24000000*OO[[#This Row],[88 (29JUN1985 21:00:00)-Water Temperature (C)]]*OO[[#This Row],[30]]</f>
        <v>5.6564630200912501E-5</v>
      </c>
      <c r="AG258" s="10">
        <f>3/24000000*OO[[#This Row],[89 (30JUN1985 00:00:00)-Water Temperature (C)]]*OO[[#This Row],[31]]</f>
        <v>5.5278556808250008E-5</v>
      </c>
      <c r="AH258" s="10">
        <f>3/24000000*OO[[#This Row],[90 (30JUN1985 03:00:00)-Water Temperature (C)]]*OO[[#This Row],[32]]</f>
        <v>5.4695757487249999E-5</v>
      </c>
      <c r="AI258" s="10">
        <f>3/24000000*OO[[#This Row],[91 (30JUN1985 06:00:00)-Water Temperature (C)]]*OO[[#This Row],[33]]</f>
        <v>5.2735690530300003E-5</v>
      </c>
      <c r="AJ258" s="10">
        <f>3/24000000*OO[[#This Row],[92 (30JUN1985 09:00:00)-Water Temperature (C)]]*OO[[#This Row],[34]]</f>
        <v>4.9571266169424992E-5</v>
      </c>
      <c r="AK258" s="10">
        <f>3/24000000*OO[[#This Row],[93 (30JUN1985 12:00:00)-Water Temperature (C)]]*OO[[#This Row],[35]]</f>
        <v>4.5645468160749995E-5</v>
      </c>
      <c r="AL258" s="10">
        <f>3/24000000*OO[[#This Row],[94 (30JUN1985 15:00:00)-Water Temperature (C)]]*OO[[#This Row],[36]]</f>
        <v>4.1038791776824995E-5</v>
      </c>
      <c r="AM258" s="10">
        <f>3/24000000*OO[[#This Row],[95 (30JUN1985 18:00:00)-Water Temperature (C)]]*OO[[#This Row],[37]]</f>
        <v>3.6507115024924991E-5</v>
      </c>
      <c r="AN258" s="10">
        <f>3/24000000*OO[[#This Row],[96 (30JUN1985 21:00:00)-Water Temperature (C)]]*OO[[#This Row],[38]]</f>
        <v>3.2615628186000002E-5</v>
      </c>
      <c r="AO258" s="10">
        <f>3/24000000*OO[[#This Row],[97 (01JUL1985 00:00:00)-Water Temperature (C)]]*OO[[#This Row],[39]]</f>
        <v>2.9465112596287501E-5</v>
      </c>
      <c r="AP258" s="10">
        <f>3/24000000*OO[[#This Row],[98 (01JUL1985 03:00:00)-Water Temperature (C)]]*OO[[#This Row],[40]]</f>
        <v>2.7394392528480002E-5</v>
      </c>
      <c r="AQ258" s="10">
        <f>3/24000000*OO[[#This Row],[99 (01JUL1985 06:00:00)-Water Temperature (C)]]*OO[[#This Row],[41]]</f>
        <v>2.52978523217425E-5</v>
      </c>
      <c r="AR258" s="10">
        <f>3/24000000*OO[[#This Row],[100 (01JUL1985 09:00:00)-Water Temperature (C)]]*OO[[#This Row],[42]]</f>
        <v>2.3058883853583748E-5</v>
      </c>
      <c r="AS258" s="10">
        <f>3/24000000*OO[[#This Row],[101 (01JUL1985 12:00:00)-Water Temperature (C)]]*OO[[#This Row],[43]]</f>
        <v>2.0738019068689997E-5</v>
      </c>
      <c r="AT258" s="10">
        <f>3/24000000*OO[[#This Row],[102 (01JUL1985 15:00:00)-Water Temperature (C)]]*OO[[#This Row],[44]]</f>
        <v>1.8408659689822501E-5</v>
      </c>
      <c r="AU258" s="10">
        <f>3/24000000*OO[[#This Row],[103 (01JUL1985 18:00:00)-Water Temperature (C)]]*OO[[#This Row],[45]]</f>
        <v>1.6193849256402499E-5</v>
      </c>
      <c r="AV258" s="10">
        <f>3/24000000*OO[[#This Row],[104 (01JUL1985 21:00:00)-Water Temperature (C)]]*OO[[#This Row],[46]]</f>
        <v>1.4276652710894999E-5</v>
      </c>
      <c r="AW258" s="10">
        <f>3/24000000*OO[[#This Row],[105 (02JUL1985 00:00:00)-Water Temperature (C)]]*OO[[#This Row],[47]]</f>
        <v>1.2764205389531249E-5</v>
      </c>
      <c r="AX258" s="10">
        <f>3/24000000*OO[[#This Row],[106 (02JUL1985 03:00:00)-Water Temperature (C)]]*OO[[#This Row],[48]]</f>
        <v>1.18245260586075E-5</v>
      </c>
      <c r="AY258" s="10">
        <f>3/24000000*OO[[#This Row],[107 (02JUL1985 06:00:00)-Water Temperature (C)]]*OO[[#This Row],[49]]</f>
        <v>1.098278989399125E-5</v>
      </c>
      <c r="AZ258" s="10">
        <f>3/24000000*OO[[#This Row],[108 (02JUL1985 09:00:00)-Water Temperature (C)]]*OO[[#This Row],[50]]</f>
        <v>1.0149650027094999E-5</v>
      </c>
      <c r="BA258" s="10">
        <f>3/24000000*OO[[#This Row],[109 (02JUL1985 12:00:00)-Water Temperature (C)]]*OO[[#This Row],[51]]</f>
        <v>9.2953325720999996E-6</v>
      </c>
      <c r="BB258" s="10">
        <f>3/24000000*OO[[#This Row],[110 (02JUL1985 15:00:00)-Water Temperature (C)]]*OO[[#This Row],[52]]</f>
        <v>8.3054070408399994E-6</v>
      </c>
      <c r="BC258" s="10">
        <f>3/24000000*OO[[#This Row],[111 (02JUL1985 18:00:00)-Water Temperature (C)]]*OO[[#This Row],[53]]</f>
        <v>7.255739695425E-6</v>
      </c>
      <c r="BD258" s="10">
        <f>3/24000000*OO[[#This Row],[112 (02JUL1985 21:00:00)-Water Temperature (C)]]*OO[[#This Row],[54]]</f>
        <v>6.3190128125375003E-6</v>
      </c>
      <c r="BE258" s="10">
        <f>3/24000000*OO[[#This Row],[113 (03JUL1985 00:00:00)-Water Temperature (C)]]*OO[[#This Row],[55]]</f>
        <v>5.5246061281249998E-6</v>
      </c>
      <c r="BF258" s="10">
        <f>3/24000000*OO[[#This Row],[114 (03JUL1985 03:00:00)-Water Temperature (C)]]*OO[[#This Row],[56]]</f>
        <v>4.9201944951899996E-6</v>
      </c>
      <c r="BG258" s="10">
        <f>3/24000000*OO[[#This Row],[115 (03JUL1985 06:00:00)-Water Temperature (C)]]*OO[[#This Row],[57]]</f>
        <v>4.3428466651162497E-6</v>
      </c>
      <c r="BH258" s="10">
        <f>3/24000000*OO[[#This Row],[116 (03JUL1985 09:00:00)-Water Temperature (C)]]*OO[[#This Row],[58]]</f>
        <v>3.7071927582212497E-6</v>
      </c>
      <c r="BI258" s="10">
        <f>3/24000000*OO[[#This Row],[117 (03JUL1985 12:00:00)-Water Temperature (C)]]*OO[[#This Row],[59]]</f>
        <v>3.0388528131975002E-6</v>
      </c>
      <c r="BJ258" s="10">
        <f>3/24000000*OO[[#This Row],[118 (03JUL1985 15:00:00)-Water Temperature (C)]]*OO[[#This Row],[60]]</f>
        <v>2.3682181694971247E-6</v>
      </c>
      <c r="BK258" s="10">
        <f>3/24000000*OO[[#This Row],[119 (03JUL1985 18:00:00)-Water Temperature (C)]]*OO[[#This Row],[61]]</f>
        <v>1.8018661833899999E-6</v>
      </c>
      <c r="BL258" s="10">
        <f>3/24000000*OO[[#This Row],[120 (03JUL1985 21:00:00)-Water Temperature (C)]]*OO[[#This Row],[62]]</f>
        <v>1.3933343619247498E-6</v>
      </c>
      <c r="BM258" s="10">
        <f>3/24000000*OO[[#This Row],[121 (04JUL1985 00:00:00)-Water Temperature (C)]]*OO[[#This Row],[63]]</f>
        <v>1.1250895016475001E-6</v>
      </c>
      <c r="BN258" s="10">
        <f>3/24000000*OO[[#This Row],[122 (04JUL1985 03:00:00)-Water Temperature (C)]]*OO[[#This Row],[64]]</f>
        <v>9.7206925554200002E-7</v>
      </c>
      <c r="BO258" s="10">
        <f>3/24000000*OO[[#This Row],[123 (04JUL1985 06:00:00)-Water Temperature (C)]]*OO[[#This Row],[65]]</f>
        <v>8.7297336020900006E-7</v>
      </c>
      <c r="BP258" s="10">
        <f>3/24000000*OO[[#This Row],[124 (04JUL1985 09:00:00)-Water Temperature (C)]]*OO[[#This Row],[66]]</f>
        <v>8.09125687913625E-7</v>
      </c>
      <c r="BQ258" s="10">
        <f>3/24000000*OO[[#This Row],[125 (04JUL1985 12:00:00)-Water Temperature (C)]]*OO[[#This Row],[67]]</f>
        <v>7.5335175093500002E-7</v>
      </c>
      <c r="BR258" s="10">
        <f>3/24000000*OO[[#This Row],[126 (04JUL1985 15:00:00)-Water Temperature (C)]]*OO[[#This Row],[68]]</f>
        <v>7.0315281846599989E-7</v>
      </c>
      <c r="BS258" s="10">
        <f>3/24000000*OO[[#This Row],[127 (04JUL1985 18:00:00)-Water Temperature (C)]]*OO[[#This Row],[69]]</f>
        <v>6.5913171425999996E-7</v>
      </c>
      <c r="BT258" s="10">
        <f>3/24000000*OO[[#This Row],[128 (04JUL1985 21:00:00)-Water Temperature (C)]]*OO[[#This Row],[70]]</f>
        <v>6.18643667835E-7</v>
      </c>
      <c r="BU258" s="10">
        <f>3/24000000*OO[[#This Row],[129 (05JUL1985 00:00:00)-Water Temperature (C)]]*OO[[#This Row],[71]]</f>
        <v>5.8316506850024993E-7</v>
      </c>
      <c r="BV258" s="10">
        <f>3/24000000*OO[[#This Row],[130 (05JUL1985 03:00:00)-Water Temperature (C)]]*OO[[#This Row],[72]]</f>
        <v>5.6497611337012497E-7</v>
      </c>
      <c r="BW258" s="10">
        <f>3/24000000*OO[[#This Row],[131 (05JUL1985 06:00:00)-Water Temperature (C)]]*OO[[#This Row],[73]]</f>
        <v>5.4547219422724998E-7</v>
      </c>
      <c r="BX258" s="10">
        <f>3/24000000*OO[[#This Row],[132 (05JUL1985 09:00:00)-Water Temperature (C)]]*OO[[#This Row],[74]]</f>
        <v>5.2639887783600003E-7</v>
      </c>
      <c r="BY258" s="10">
        <f>3/24000000*OO[[#This Row],[133 (05JUL1985 12:00:00)-Water Temperature (C)]]*OO[[#This Row],[75]]</f>
        <v>5.0656153563225002E-7</v>
      </c>
      <c r="BZ258" s="10">
        <f>3/24000000*OO[[#This Row],[134 (05JUL1985 15:00:00)-Water Temperature (C)]]*OO[[#This Row],[76]]</f>
        <v>4.8055241708000002E-7</v>
      </c>
      <c r="CA258" s="10">
        <f>3/24000000*OO[[#This Row],[135 (05JUL1985 18:00:00)-Water Temperature (C)]]*OO[[#This Row],[77]]</f>
        <v>4.5009410809087494E-7</v>
      </c>
      <c r="CB258" s="10">
        <f>3/24000000*OO[[#This Row],[136 (05JUL1985 21:00:00)-Water Temperature (C)]]*OO[[#This Row],[78]]</f>
        <v>4.2180197116199996E-7</v>
      </c>
      <c r="CC258" s="10">
        <f>3/24000000*OO[[#This Row],[137 (06JUL1985 00:00:00)-Water Temperature (C)]]*OO[[#This Row],[79]]</f>
        <v>3.9975864546374999E-7</v>
      </c>
      <c r="CD258" s="10">
        <f>3/24000000*OO[[#This Row],[138 (06JUL1985 03:00:00)-Water Temperature (C)]]*OO[[#This Row],[80]]</f>
        <v>3.9179293360674996E-7</v>
      </c>
      <c r="CE258" s="10">
        <f>3/24000000*OO[[#This Row],[139 (06JUL1985 06:00:00)-Water Temperature (C)]]*OO[[#This Row],[81]]</f>
        <v>3.8402176091324996E-7</v>
      </c>
      <c r="CF258" s="10">
        <f>3/24000000*OO[[#This Row],[140 (06JUL1985 09:00:00)-Water Temperature (C)]]*OO[[#This Row],[82]]</f>
        <v>3.7524730442024999E-7</v>
      </c>
      <c r="CG258" s="10">
        <f>3/24000000*OO[[#This Row],[141 (06JUL1985 12:00:00)-Water Temperature (C)]]*OO[[#This Row],[83]]</f>
        <v>3.6818378948099998E-7</v>
      </c>
      <c r="CH258" s="10">
        <f>3/24000000*OO[[#This Row],[142 (06JUL1985 15:00:00)-Water Temperature (C)]]*OO[[#This Row],[84]]</f>
        <v>3.5482200533100001E-7</v>
      </c>
      <c r="CI258" s="10">
        <f>3/24000000*OO[[#This Row],[143 (06JUL1985 18:00:00)-Water Temperature (C)]]*OO[[#This Row],[85]]</f>
        <v>3.3435763641444998E-7</v>
      </c>
      <c r="CJ258" s="10">
        <f>3/24000000*OO[[#This Row],[144 (06JUL1985 21:00:00)-Water Temperature (C)]]*OO[[#This Row],[86]]</f>
        <v>3.141175094815625E-7</v>
      </c>
      <c r="CK258" s="10">
        <f>3/24000000*OO[[#This Row],[145 (07JUL1985 00:00:00)-Water Temperature (C)]]*OO[[#This Row],[87]]</f>
        <v>2.9898211833697496E-7</v>
      </c>
      <c r="CL258" s="10">
        <f>3/24000000*OO[[#This Row],[146 (07JUL1985 03:00:00)-Water Temperature (C)]]*OO[[#This Row],[88]]</f>
        <v>2.9280316971587496E-7</v>
      </c>
      <c r="CM258" s="10">
        <f>3/24000000*OO[[#This Row],[147 (07JUL1985 06:00:00)-Water Temperature (C)]]*OO[[#This Row],[89]]</f>
        <v>2.8839115477541251E-7</v>
      </c>
      <c r="CN258" s="10">
        <f>3/24000000*OO[[#This Row],[148 (07JUL1985 09:00:00)-Water Temperature (C)]]*OO[[#This Row],[90]]</f>
        <v>2.8286499477397497E-7</v>
      </c>
      <c r="CO258" s="10">
        <f>3/24000000*OO[[#This Row],[149 (07JUL1985 12:00:00)-Water Temperature (C)]]*OO[[#This Row],[91]]</f>
        <v>2.7700289334396252E-7</v>
      </c>
      <c r="CP258" s="10">
        <f>3/24000000*OO[[#This Row],[150 (07JUL1985 15:00:00)-Water Temperature (C)]]*OO[[#This Row],[92]]</f>
        <v>2.6673823796944999E-7</v>
      </c>
      <c r="CQ258" s="10">
        <f>3/24000000*OO[[#This Row],[151 (07JUL1985 18:00:00)-Water Temperature (C)]]*OO[[#This Row],[93]]</f>
        <v>2.5424615968402504E-7</v>
      </c>
      <c r="CR258" s="10">
        <f>3/24000000*OO[[#This Row],[152 (07JUL1985 21:00:00)-Water Temperature (C)]]*OO[[#This Row],[94]]</f>
        <v>2.4255048300229998E-7</v>
      </c>
      <c r="CS258" s="10">
        <f>3/24000000*OO[[#This Row],[153 (08JUL1985 00:00:00)-Water Temperature (C)]]*OO[[#This Row],[95]]</f>
        <v>2.3226508854394997E-7</v>
      </c>
      <c r="CT258" s="10">
        <f>3/24000000*OO[[#This Row],[154 (08JUL1985 03:00:00)-Water Temperature (C)]]*OO[[#This Row],[96]]</f>
        <v>2.2499447872934994E-7</v>
      </c>
      <c r="CU258" s="10">
        <f>3/24000000*OO[[#This Row],[155 (08JUL1985 06:00:00)-Water Temperature (C)]]*OO[[#This Row],[97]]</f>
        <v>2.2138529373821248E-7</v>
      </c>
      <c r="CV258" s="10">
        <f>3/24000000*OO[[#This Row],[156 (08JUL1985 09:00:00)-Water Temperature (C)]]*OO[[#This Row],[98]]</f>
        <v>2.1614259479782498E-7</v>
      </c>
      <c r="CW258" s="10">
        <f>3/24000000*OO[[#This Row],[157 (08JUL1985 12:00:00)-Water Temperature (C)]]*OO[[#This Row],[99]]</f>
        <v>2.0971212449192499E-7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8.3831953768567836E-37</v>
      </c>
      <c r="O259" s="10">
        <f>3/24*OO[[#This Row],[71 (27JUN1985 18:00:00)-Water Temperature (C)]]*OO[[#This Row],[13]]/SUM(OO[13])</f>
        <v>3.8225182390462467E-24</v>
      </c>
      <c r="P259" s="10">
        <f>3/24*OO[[#This Row],[72 (27JUN1985 21:00:00)-Water Temperature (C)]]*OO[[#This Row],[14]]/SUM(OO[14])</f>
        <v>2.0985284154544661E-16</v>
      </c>
      <c r="Q259" s="10">
        <f>3/24*OO[[#This Row],[73 (28JUN1985 00:00:00)-Water Temperature (C)]]*OO[[#This Row],[15]]/SUM(OO[15])</f>
        <v>8.3645826067755021E-11</v>
      </c>
      <c r="R259" s="10">
        <f>3/24*OO[[#This Row],[74 (28JUN1985 03:00:00)-Water Temperature (C)]]*OO[[#This Row],[16]]/SUM(OO[16])</f>
        <v>8.3703286051850854E-8</v>
      </c>
      <c r="S259" s="10">
        <f>3/24*OO[[#This Row],[75 (28JUN1985 06:00:00)-Water Temperature (C)]]*OO[[#This Row],[17]]/SUM(OO[17])</f>
        <v>1.111347521255614E-5</v>
      </c>
      <c r="T259" s="10">
        <f>3/24*OO[[#This Row],[76 (28JUN1985 09:00:00)-Water Temperature (C)]]*OO[[#This Row],[18]]/SUM(OO[18])</f>
        <v>3.75509127234299E-4</v>
      </c>
      <c r="U259" s="10">
        <f>3/24*OO[[#This Row],[77 (28JUN1985 12:00:00)-Water Temperature (C)]]*OO[[#This Row],[19]]/SUM(OO[19])</f>
        <v>4.4114815423796352E-3</v>
      </c>
      <c r="V259" s="10">
        <f>3/24000000*OO[[#This Row],[78 (28JUN1985 15:00:00)-Water Temperature (C)]]*OO[[#This Row],[20]]</f>
        <v>2.1854596837145E-2</v>
      </c>
      <c r="W259" s="10">
        <f>3/24000000*OO[[#This Row],[79 (28JUN1985 18:00:00)-Water Temperature (C)]]*OO[[#This Row],[21]]</f>
        <v>5.3684577944550005E-2</v>
      </c>
      <c r="X259" s="10">
        <f>3/24000000*OO[[#This Row],[80 (28JUN1985 21:00:00)-Water Temperature (C)]]*OO[[#This Row],[22]]</f>
        <v>7.3380599770687491E-2</v>
      </c>
      <c r="Y259" s="10">
        <f>3/24000000*OO[[#This Row],[81 (29JUN1985 00:00:00)-Water Temperature (C)]]*OO[[#This Row],[23]]</f>
        <v>6.1235230683749996E-2</v>
      </c>
      <c r="Z259" s="10">
        <f>3/24000000*OO[[#This Row],[82 (29JUN1985 03:00:00)-Water Temperature (C)]]*OO[[#This Row],[24]]</f>
        <v>3.4153206730649997E-2</v>
      </c>
      <c r="AA259" s="10">
        <f>3/24000000*OO[[#This Row],[83 (29JUN1985 06:00:00)-Water Temperature (C)]]*OO[[#This Row],[25]]</f>
        <v>1.349070365807125E-2</v>
      </c>
      <c r="AB259" s="10">
        <f>3/24000000*OO[[#This Row],[84 (29JUN1985 09:00:00)-Water Temperature (C)]]*OO[[#This Row],[26]]</f>
        <v>3.9619433217374994E-3</v>
      </c>
      <c r="AC259" s="10">
        <f>3/24000000*OO[[#This Row],[85 (29JUN1985 12:00:00)-Water Temperature (C)]]*OO[[#This Row],[27]]</f>
        <v>9.4330331602049996E-4</v>
      </c>
      <c r="AD259" s="10">
        <f>3/24000000*OO[[#This Row],[86 (29JUN1985 15:00:00)-Water Temperature (C)]]*OO[[#This Row],[28]]</f>
        <v>2.210236155235625E-4</v>
      </c>
      <c r="AE259" s="10">
        <f>3/24000000*OO[[#This Row],[88 (29JUN1985 21:00:00)-Water Temperature (C)]]*OO[[#This Row],[30]]</f>
        <v>6.5844216009487493E-5</v>
      </c>
      <c r="AF259" s="10">
        <f>3/24000000*OO[[#This Row],[88 (29JUN1985 21:00:00)-Water Temperature (C)]]*OO[[#This Row],[30]]</f>
        <v>6.5844216009487493E-5</v>
      </c>
      <c r="AG259" s="10">
        <f>3/24000000*OO[[#This Row],[89 (30JUN1985 00:00:00)-Water Temperature (C)]]*OO[[#This Row],[31]]</f>
        <v>6.4016535226674997E-5</v>
      </c>
      <c r="AH259" s="10">
        <f>3/24000000*OO[[#This Row],[90 (30JUN1985 03:00:00)-Water Temperature (C)]]*OO[[#This Row],[32]]</f>
        <v>6.3603819993862491E-5</v>
      </c>
      <c r="AI259" s="10">
        <f>3/24000000*OO[[#This Row],[91 (30JUN1985 06:00:00)-Water Temperature (C)]]*OO[[#This Row],[33]]</f>
        <v>6.1617449830949999E-5</v>
      </c>
      <c r="AJ259" s="10">
        <f>3/24000000*OO[[#This Row],[92 (30JUN1985 09:00:00)-Water Temperature (C)]]*OO[[#This Row],[34]]</f>
        <v>5.8122993716849994E-5</v>
      </c>
      <c r="AK259" s="10">
        <f>3/24000000*OO[[#This Row],[93 (30JUN1985 12:00:00)-Water Temperature (C)]]*OO[[#This Row],[35]]</f>
        <v>5.3703281792362492E-5</v>
      </c>
      <c r="AL259" s="10">
        <f>3/24000000*OO[[#This Row],[94 (30JUN1985 15:00:00)-Water Temperature (C)]]*OO[[#This Row],[36]]</f>
        <v>4.8428799086624999E-5</v>
      </c>
      <c r="AM259" s="10">
        <f>3/24000000*OO[[#This Row],[95 (30JUN1985 18:00:00)-Water Temperature (C)]]*OO[[#This Row],[37]]</f>
        <v>4.3186719332549997E-5</v>
      </c>
      <c r="AN259" s="10">
        <f>3/24000000*OO[[#This Row],[96 (30JUN1985 21:00:00)-Water Temperature (C)]]*OO[[#This Row],[38]]</f>
        <v>3.8683307060749998E-5</v>
      </c>
      <c r="AO259" s="10">
        <f>3/24000000*OO[[#This Row],[97 (01JUL1985 00:00:00)-Water Temperature (C)]]*OO[[#This Row],[39]]</f>
        <v>3.5042109822999999E-5</v>
      </c>
      <c r="AP259" s="10">
        <f>3/24000000*OO[[#This Row],[98 (01JUL1985 03:00:00)-Water Temperature (C)]]*OO[[#This Row],[40]]</f>
        <v>3.2676634051874992E-5</v>
      </c>
      <c r="AQ259" s="10">
        <f>3/24000000*OO[[#This Row],[99 (01JUL1985 06:00:00)-Water Temperature (C)]]*OO[[#This Row],[41]]</f>
        <v>3.0263761409700001E-5</v>
      </c>
      <c r="AR259" s="10">
        <f>3/24000000*OO[[#This Row],[100 (01JUL1985 09:00:00)-Water Temperature (C)]]*OO[[#This Row],[42]]</f>
        <v>2.7679610305443746E-5</v>
      </c>
      <c r="AS259" s="10">
        <f>3/24000000*OO[[#This Row],[101 (01JUL1985 12:00:00)-Water Temperature (C)]]*OO[[#This Row],[43]]</f>
        <v>2.4973232724937503E-5</v>
      </c>
      <c r="AT259" s="10">
        <f>3/24000000*OO[[#This Row],[102 (01JUL1985 15:00:00)-Water Temperature (C)]]*OO[[#This Row],[44]]</f>
        <v>2.225675392056E-5</v>
      </c>
      <c r="AU259" s="10">
        <f>3/24000000*OO[[#This Row],[103 (01JUL1985 18:00:00)-Water Temperature (C)]]*OO[[#This Row],[45]]</f>
        <v>1.9648884050452498E-5</v>
      </c>
      <c r="AV259" s="10">
        <f>3/24000000*OO[[#This Row],[104 (01JUL1985 21:00:00)-Water Temperature (C)]]*OO[[#This Row],[46]]</f>
        <v>1.7376993747948748E-5</v>
      </c>
      <c r="AW259" s="10">
        <f>3/24000000*OO[[#This Row],[105 (02JUL1985 00:00:00)-Water Temperature (C)]]*OO[[#This Row],[47]]</f>
        <v>1.5582585193239997E-5</v>
      </c>
      <c r="AX259" s="10">
        <f>3/24000000*OO[[#This Row],[106 (02JUL1985 03:00:00)-Water Temperature (C)]]*OO[[#This Row],[48]]</f>
        <v>1.4477352627518748E-5</v>
      </c>
      <c r="AY259" s="10">
        <f>3/24000000*OO[[#This Row],[107 (02JUL1985 06:00:00)-Water Temperature (C)]]*OO[[#This Row],[49]]</f>
        <v>1.3484657827637501E-5</v>
      </c>
      <c r="AZ259" s="10">
        <f>3/24000000*OO[[#This Row],[108 (02JUL1985 09:00:00)-Water Temperature (C)]]*OO[[#This Row],[50]]</f>
        <v>1.2473435364967499E-5</v>
      </c>
      <c r="BA259" s="10">
        <f>3/24000000*OO[[#This Row],[109 (02JUL1985 12:00:00)-Water Temperature (C)]]*OO[[#This Row],[51]]</f>
        <v>1.1441157348147499E-5</v>
      </c>
      <c r="BB259" s="10">
        <f>3/24000000*OO[[#This Row],[110 (02JUL1985 15:00:00)-Water Temperature (C)]]*OO[[#This Row],[52]]</f>
        <v>1.02485044431E-5</v>
      </c>
      <c r="BC259" s="10">
        <f>3/24000000*OO[[#This Row],[111 (02JUL1985 18:00:00)-Water Temperature (C)]]*OO[[#This Row],[53]]</f>
        <v>8.9738916135399985E-6</v>
      </c>
      <c r="BD259" s="10">
        <f>3/24000000*OO[[#This Row],[112 (02JUL1985 21:00:00)-Water Temperature (C)]]*OO[[#This Row],[54]]</f>
        <v>7.8260994219849992E-6</v>
      </c>
      <c r="BE259" s="10">
        <f>3/24000000*OO[[#This Row],[113 (03JUL1985 00:00:00)-Water Temperature (C)]]*OO[[#This Row],[55]]</f>
        <v>6.8505087810462491E-6</v>
      </c>
      <c r="BF259" s="10">
        <f>3/24000000*OO[[#This Row],[114 (03JUL1985 03:00:00)-Water Temperature (C)]]*OO[[#This Row],[56]]</f>
        <v>6.1110692484824997E-6</v>
      </c>
      <c r="BG259" s="10">
        <f>3/24000000*OO[[#This Row],[115 (03JUL1985 06:00:00)-Water Temperature (C)]]*OO[[#This Row],[57]]</f>
        <v>5.409004205345E-6</v>
      </c>
      <c r="BH259" s="10">
        <f>3/24000000*OO[[#This Row],[116 (03JUL1985 09:00:00)-Water Temperature (C)]]*OO[[#This Row],[58]]</f>
        <v>4.6360352109749999E-6</v>
      </c>
      <c r="BI259" s="10">
        <f>3/24000000*OO[[#This Row],[117 (03JUL1985 12:00:00)-Water Temperature (C)]]*OO[[#This Row],[59]]</f>
        <v>3.8171545308975005E-6</v>
      </c>
      <c r="BJ259" s="10">
        <f>3/24000000*OO[[#This Row],[118 (03JUL1985 15:00:00)-Water Temperature (C)]]*OO[[#This Row],[60]]</f>
        <v>2.9839129093268747E-6</v>
      </c>
      <c r="BK259" s="10">
        <f>3/24000000*OO[[#This Row],[119 (03JUL1985 18:00:00)-Water Temperature (C)]]*OO[[#This Row],[61]]</f>
        <v>2.2712685630220002E-6</v>
      </c>
      <c r="BL259" s="10">
        <f>3/24000000*OO[[#This Row],[120 (03JUL1985 21:00:00)-Water Temperature (C)]]*OO[[#This Row],[62]]</f>
        <v>1.7511932279619998E-6</v>
      </c>
      <c r="BM259" s="10">
        <f>3/24000000*OO[[#This Row],[121 (04JUL1985 00:00:00)-Water Temperature (C)]]*OO[[#This Row],[63]]</f>
        <v>1.407062292181E-6</v>
      </c>
      <c r="BN259" s="10">
        <f>3/24000000*OO[[#This Row],[122 (04JUL1985 03:00:00)-Water Temperature (C)]]*OO[[#This Row],[64]]</f>
        <v>1.2091856224074999E-6</v>
      </c>
      <c r="BO259" s="10">
        <f>3/24000000*OO[[#This Row],[123 (04JUL1985 06:00:00)-Water Temperature (C)]]*OO[[#This Row],[65]]</f>
        <v>1.081186084639375E-6</v>
      </c>
      <c r="BP259" s="10">
        <f>3/24000000*OO[[#This Row],[124 (04JUL1985 09:00:00)-Water Temperature (C)]]*OO[[#This Row],[66]]</f>
        <v>9.9972885373624981E-7</v>
      </c>
      <c r="BQ259" s="10">
        <f>3/24000000*OO[[#This Row],[125 (04JUL1985 12:00:00)-Water Temperature (C)]]*OO[[#This Row],[67]]</f>
        <v>9.2983487701499997E-7</v>
      </c>
      <c r="BR259" s="10">
        <f>3/24000000*OO[[#This Row],[126 (04JUL1985 15:00:00)-Water Temperature (C)]]*OO[[#This Row],[68]]</f>
        <v>8.6796168117425004E-7</v>
      </c>
      <c r="BS259" s="10">
        <f>3/24000000*OO[[#This Row],[127 (04JUL1985 18:00:00)-Water Temperature (C)]]*OO[[#This Row],[69]]</f>
        <v>8.1363671179537495E-7</v>
      </c>
      <c r="BT259" s="10">
        <f>3/24000000*OO[[#This Row],[128 (04JUL1985 21:00:00)-Water Temperature (C)]]*OO[[#This Row],[70]]</f>
        <v>7.63450278074E-7</v>
      </c>
      <c r="BU259" s="10">
        <f>3/24000000*OO[[#This Row],[129 (05JUL1985 00:00:00)-Water Temperature (C)]]*OO[[#This Row],[71]]</f>
        <v>7.1915568287399993E-7</v>
      </c>
      <c r="BV259" s="10">
        <f>3/24000000*OO[[#This Row],[130 (05JUL1985 03:00:00)-Water Temperature (C)]]*OO[[#This Row],[72]]</f>
        <v>6.9613508863374995E-7</v>
      </c>
      <c r="BW259" s="10">
        <f>3/24000000*OO[[#This Row],[131 (05JUL1985 06:00:00)-Water Temperature (C)]]*OO[[#This Row],[73]]</f>
        <v>6.7157510212099998E-7</v>
      </c>
      <c r="BX259" s="10">
        <f>3/24000000*OO[[#This Row],[132 (05JUL1985 09:00:00)-Water Temperature (C)]]*OO[[#This Row],[74]]</f>
        <v>6.4813563975500005E-7</v>
      </c>
      <c r="BY259" s="10">
        <f>3/24000000*OO[[#This Row],[133 (05JUL1985 12:00:00)-Water Temperature (C)]]*OO[[#This Row],[75]]</f>
        <v>6.2385092296249998E-7</v>
      </c>
      <c r="BZ259" s="10">
        <f>3/24000000*OO[[#This Row],[134 (05JUL1985 15:00:00)-Water Temperature (C)]]*OO[[#This Row],[76]]</f>
        <v>5.9223098162199997E-7</v>
      </c>
      <c r="CA259" s="10">
        <f>3/24000000*OO[[#This Row],[135 (05JUL1985 18:00:00)-Water Temperature (C)]]*OO[[#This Row],[77]]</f>
        <v>5.5491341664500007E-7</v>
      </c>
      <c r="CB259" s="10">
        <f>3/24000000*OO[[#This Row],[136 (05JUL1985 21:00:00)-Water Temperature (C)]]*OO[[#This Row],[78]]</f>
        <v>5.1989268843899996E-7</v>
      </c>
      <c r="CC259" s="10">
        <f>3/24000000*OO[[#This Row],[137 (06JUL1985 00:00:00)-Water Temperature (C)]]*OO[[#This Row],[79]]</f>
        <v>4.9251722187249989E-7</v>
      </c>
      <c r="CD259" s="10">
        <f>3/24000000*OO[[#This Row],[138 (06JUL1985 03:00:00)-Water Temperature (C)]]*OO[[#This Row],[80]]</f>
        <v>4.8247879974850004E-7</v>
      </c>
      <c r="CE259" s="10">
        <f>3/24000000*OO[[#This Row],[139 (06JUL1985 06:00:00)-Water Temperature (C)]]*OO[[#This Row],[81]]</f>
        <v>4.7268858828000002E-7</v>
      </c>
      <c r="CF259" s="10">
        <f>3/24000000*OO[[#This Row],[140 (06JUL1985 09:00:00)-Water Temperature (C)]]*OO[[#This Row],[82]]</f>
        <v>4.61939867919E-7</v>
      </c>
      <c r="CG259" s="10">
        <f>3/24000000*OO[[#This Row],[141 (06JUL1985 12:00:00)-Water Temperature (C)]]*OO[[#This Row],[83]]</f>
        <v>4.5332397966449996E-7</v>
      </c>
      <c r="CH259" s="10">
        <f>3/24000000*OO[[#This Row],[142 (06JUL1985 15:00:00)-Water Temperature (C)]]*OO[[#This Row],[84]]</f>
        <v>4.3706773226874996E-7</v>
      </c>
      <c r="CI259" s="10">
        <f>3/24000000*OO[[#This Row],[143 (06JUL1985 18:00:00)-Water Temperature (C)]]*OO[[#This Row],[85]]</f>
        <v>4.1204158907112496E-7</v>
      </c>
      <c r="CJ259" s="10">
        <f>3/24000000*OO[[#This Row],[144 (06JUL1985 21:00:00)-Water Temperature (C)]]*OO[[#This Row],[86]]</f>
        <v>3.8706322256400003E-7</v>
      </c>
      <c r="CK259" s="10">
        <f>3/24000000*OO[[#This Row],[145 (07JUL1985 00:00:00)-Water Temperature (C)]]*OO[[#This Row],[87]]</f>
        <v>3.6836068388000004E-7</v>
      </c>
      <c r="CL259" s="10">
        <f>3/24000000*OO[[#This Row],[146 (07JUL1985 03:00:00)-Water Temperature (C)]]*OO[[#This Row],[88]]</f>
        <v>3.6061313146949996E-7</v>
      </c>
      <c r="CM259" s="10">
        <f>3/24000000*OO[[#This Row],[147 (07JUL1985 06:00:00)-Water Temperature (C)]]*OO[[#This Row],[89]]</f>
        <v>3.5498358402437501E-7</v>
      </c>
      <c r="CN259" s="10">
        <f>3/24000000*OO[[#This Row],[148 (07JUL1985 09:00:00)-Water Temperature (C)]]*OO[[#This Row],[90]]</f>
        <v>3.4804372091816247E-7</v>
      </c>
      <c r="CO259" s="10">
        <f>3/24000000*OO[[#This Row],[149 (07JUL1985 12:00:00)-Water Temperature (C)]]*OO[[#This Row],[91]]</f>
        <v>3.4081746778265E-7</v>
      </c>
      <c r="CP259" s="10">
        <f>3/24000000*OO[[#This Row],[150 (07JUL1985 15:00:00)-Water Temperature (C)]]*OO[[#This Row],[92]]</f>
        <v>3.2826075417914999E-7</v>
      </c>
      <c r="CQ259" s="10">
        <f>3/24000000*OO[[#This Row],[151 (07JUL1985 18:00:00)-Water Temperature (C)]]*OO[[#This Row],[93]]</f>
        <v>3.1300379118172499E-7</v>
      </c>
      <c r="CR259" s="10">
        <f>3/24000000*OO[[#This Row],[152 (07JUL1985 21:00:00)-Water Temperature (C)]]*OO[[#This Row],[94]]</f>
        <v>2.9860542690075001E-7</v>
      </c>
      <c r="CS259" s="10">
        <f>3/24000000*OO[[#This Row],[153 (08JUL1985 00:00:00)-Water Temperature (C)]]*OO[[#This Row],[95]]</f>
        <v>2.8591550617657494E-7</v>
      </c>
      <c r="CT259" s="10">
        <f>3/24000000*OO[[#This Row],[154 (08JUL1985 03:00:00)-Water Temperature (C)]]*OO[[#This Row],[96]]</f>
        <v>2.7688896910950003E-7</v>
      </c>
      <c r="CU259" s="10">
        <f>3/24000000*OO[[#This Row],[155 (08JUL1985 06:00:00)-Water Temperature (C)]]*OO[[#This Row],[97]]</f>
        <v>2.7235143177919998E-7</v>
      </c>
      <c r="CV259" s="10">
        <f>3/24000000*OO[[#This Row],[156 (08JUL1985 09:00:00)-Water Temperature (C)]]*OO[[#This Row],[98]]</f>
        <v>2.6592283128187498E-7</v>
      </c>
      <c r="CW259" s="10">
        <f>3/24000000*OO[[#This Row],[157 (08JUL1985 12:00:00)-Water Temperature (C)]]*OO[[#This Row],[99]]</f>
        <v>2.5817489491650003E-7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1.3434755364381196E-37</v>
      </c>
      <c r="O260" s="10">
        <f>3/24*OO[[#This Row],[71 (27JUN1985 18:00:00)-Water Temperature (C)]]*OO[[#This Row],[13]]/SUM(OO[13])</f>
        <v>5.41998953541313E-25</v>
      </c>
      <c r="P260" s="10">
        <f>3/24*OO[[#This Row],[72 (27JUN1985 21:00:00)-Water Temperature (C)]]*OO[[#This Row],[14]]/SUM(OO[14])</f>
        <v>3.6400668619452352E-17</v>
      </c>
      <c r="Q260" s="10">
        <f>3/24*OO[[#This Row],[73 (28JUN1985 00:00:00)-Water Temperature (C)]]*OO[[#This Row],[15]]/SUM(OO[15])</f>
        <v>4.2573819986291404E-11</v>
      </c>
      <c r="R260" s="10">
        <f>3/24*OO[[#This Row],[74 (28JUN1985 03:00:00)-Water Temperature (C)]]*OO[[#This Row],[16]]/SUM(OO[16])</f>
        <v>5.1159090226021065E-8</v>
      </c>
      <c r="S260" s="10">
        <f>3/24*OO[[#This Row],[75 (28JUN1985 06:00:00)-Water Temperature (C)]]*OO[[#This Row],[17]]/SUM(OO[17])</f>
        <v>7.6065881852571956E-6</v>
      </c>
      <c r="T260" s="10">
        <f>3/24*OO[[#This Row],[76 (28JUN1985 09:00:00)-Water Temperature (C)]]*OO[[#This Row],[18]]/SUM(OO[18])</f>
        <v>2.8036124433250455E-4</v>
      </c>
      <c r="U260" s="10">
        <f>3/24*OO[[#This Row],[77 (28JUN1985 12:00:00)-Water Temperature (C)]]*OO[[#This Row],[19]]/SUM(OO[19])</f>
        <v>3.5391631200831614E-3</v>
      </c>
      <c r="V260" s="10">
        <f>3/24000000*OO[[#This Row],[78 (28JUN1985 15:00:00)-Water Temperature (C)]]*OO[[#This Row],[20]]</f>
        <v>1.8635924747895001E-2</v>
      </c>
      <c r="W260" s="10">
        <f>3/24000000*OO[[#This Row],[79 (28JUN1985 18:00:00)-Water Temperature (C)]]*OO[[#This Row],[21]]</f>
        <v>4.8288787002562499E-2</v>
      </c>
      <c r="X260" s="10">
        <f>3/24000000*OO[[#This Row],[80 (28JUN1985 21:00:00)-Water Temperature (C)]]*OO[[#This Row],[22]]</f>
        <v>6.9185821637850003E-2</v>
      </c>
      <c r="Y260" s="10">
        <f>3/24000000*OO[[#This Row],[81 (29JUN1985 00:00:00)-Water Temperature (C)]]*OO[[#This Row],[23]]</f>
        <v>6.0178461950750002E-2</v>
      </c>
      <c r="Z260" s="10">
        <f>3/24000000*OO[[#This Row],[82 (29JUN1985 03:00:00)-Water Temperature (C)]]*OO[[#This Row],[24]]</f>
        <v>3.4822883022724994E-2</v>
      </c>
      <c r="AA260" s="10">
        <f>3/24000000*OO[[#This Row],[83 (29JUN1985 06:00:00)-Water Temperature (C)]]*OO[[#This Row],[25]]</f>
        <v>1.420221714536625E-2</v>
      </c>
      <c r="AB260" s="10">
        <f>3/24000000*OO[[#This Row],[84 (29JUN1985 09:00:00)-Water Temperature (C)]]*OO[[#This Row],[26]]</f>
        <v>4.2822891304750005E-3</v>
      </c>
      <c r="AC260" s="10">
        <f>3/24000000*OO[[#This Row],[85 (29JUN1985 12:00:00)-Water Temperature (C)]]*OO[[#This Row],[27]]</f>
        <v>1.0368965757034999E-3</v>
      </c>
      <c r="AD260" s="10">
        <f>3/24000000*OO[[#This Row],[86 (29JUN1985 15:00:00)-Water Temperature (C)]]*OO[[#This Row],[28]]</f>
        <v>2.3941933373662497E-4</v>
      </c>
      <c r="AE260" s="10">
        <f>3/24000000*OO[[#This Row],[88 (29JUN1985 21:00:00)-Water Temperature (C)]]*OO[[#This Row],[30]]</f>
        <v>6.32467988865E-5</v>
      </c>
      <c r="AF260" s="10">
        <f>3/24000000*OO[[#This Row],[88 (29JUN1985 21:00:00)-Water Temperature (C)]]*OO[[#This Row],[30]]</f>
        <v>6.32467988865E-5</v>
      </c>
      <c r="AG260" s="10">
        <f>3/24000000*OO[[#This Row],[89 (30JUN1985 00:00:00)-Water Temperature (C)]]*OO[[#This Row],[31]]</f>
        <v>6.1010097129299999E-5</v>
      </c>
      <c r="AH260" s="10">
        <f>3/24000000*OO[[#This Row],[90 (30JUN1985 03:00:00)-Water Temperature (C)]]*OO[[#This Row],[32]]</f>
        <v>6.0770639532812493E-5</v>
      </c>
      <c r="AI260" s="10">
        <f>3/24000000*OO[[#This Row],[91 (30JUN1985 06:00:00)-Water Temperature (C)]]*OO[[#This Row],[33]]</f>
        <v>5.9084605677224993E-5</v>
      </c>
      <c r="AJ260" s="10">
        <f>3/24000000*OO[[#This Row],[92 (30JUN1985 09:00:00)-Water Temperature (C)]]*OO[[#This Row],[34]]</f>
        <v>5.5860483661349995E-5</v>
      </c>
      <c r="AK260" s="10">
        <f>3/24000000*OO[[#This Row],[93 (30JUN1985 12:00:00)-Water Temperature (C)]]*OO[[#This Row],[35]]</f>
        <v>5.1659491618312501E-5</v>
      </c>
      <c r="AL260" s="10">
        <f>3/24000000*OO[[#This Row],[94 (30JUN1985 15:00:00)-Water Temperature (C)]]*OO[[#This Row],[36]]</f>
        <v>4.6585468089875002E-5</v>
      </c>
      <c r="AM260" s="10">
        <f>3/24000000*OO[[#This Row],[95 (30JUN1985 18:00:00)-Water Temperature (C)]]*OO[[#This Row],[37]]</f>
        <v>4.1509999523024994E-5</v>
      </c>
      <c r="AN260" s="10">
        <f>3/24000000*OO[[#This Row],[96 (30JUN1985 21:00:00)-Water Temperature (C)]]*OO[[#This Row],[38]]</f>
        <v>3.7150391724912499E-5</v>
      </c>
      <c r="AO260" s="10">
        <f>3/24000000*OO[[#This Row],[97 (01JUL1985 00:00:00)-Water Temperature (C)]]*OO[[#This Row],[39]]</f>
        <v>3.3623889864574998E-5</v>
      </c>
      <c r="AP260" s="10">
        <f>3/24000000*OO[[#This Row],[98 (01JUL1985 03:00:00)-Water Temperature (C)]]*OO[[#This Row],[40]]</f>
        <v>3.1331440062749995E-5</v>
      </c>
      <c r="AQ260" s="10">
        <f>3/24000000*OO[[#This Row],[99 (01JUL1985 06:00:00)-Water Temperature (C)]]*OO[[#This Row],[41]]</f>
        <v>2.898249024863E-5</v>
      </c>
      <c r="AR260" s="10">
        <f>3/24000000*OO[[#This Row],[100 (01JUL1985 09:00:00)-Water Temperature (C)]]*OO[[#This Row],[42]]</f>
        <v>2.6493223654174999E-5</v>
      </c>
      <c r="AS260" s="10">
        <f>3/24000000*OO[[#This Row],[101 (01JUL1985 12:00:00)-Water Temperature (C)]]*OO[[#This Row],[43]]</f>
        <v>2.3893571721545001E-5</v>
      </c>
      <c r="AT260" s="10">
        <f>3/24000000*OO[[#This Row],[102 (01JUL1985 15:00:00)-Water Temperature (C)]]*OO[[#This Row],[44]]</f>
        <v>2.1308391093950001E-5</v>
      </c>
      <c r="AU260" s="10">
        <f>3/24000000*OO[[#This Row],[103 (01JUL1985 18:00:00)-Water Temperature (C)]]*OO[[#This Row],[45]]</f>
        <v>1.8813258126054999E-5</v>
      </c>
      <c r="AV260" s="10">
        <f>3/24000000*OO[[#This Row],[104 (01JUL1985 21:00:00)-Water Temperature (C)]]*OO[[#This Row],[46]]</f>
        <v>1.6630722870849999E-5</v>
      </c>
      <c r="AW260" s="10">
        <f>3/24000000*OO[[#This Row],[105 (02JUL1985 00:00:00)-Water Temperature (C)]]*OO[[#This Row],[47]]</f>
        <v>1.4901254199481251E-5</v>
      </c>
      <c r="AX260" s="10">
        <f>3/24000000*OO[[#This Row],[106 (02JUL1985 03:00:00)-Water Temperature (C)]]*OO[[#This Row],[48]]</f>
        <v>1.3832458946093751E-5</v>
      </c>
      <c r="AY260" s="10">
        <f>3/24000000*OO[[#This Row],[107 (02JUL1985 06:00:00)-Water Temperature (C)]]*OO[[#This Row],[49]]</f>
        <v>1.2872284589499998E-5</v>
      </c>
      <c r="AZ260" s="10">
        <f>3/24000000*OO[[#This Row],[108 (02JUL1985 09:00:00)-Water Temperature (C)]]*OO[[#This Row],[50]]</f>
        <v>1.19126857723275E-5</v>
      </c>
      <c r="BA260" s="10">
        <f>3/24000000*OO[[#This Row],[109 (02JUL1985 12:00:00)-Water Temperature (C)]]*OO[[#This Row],[51]]</f>
        <v>1.095109547829875E-5</v>
      </c>
      <c r="BB260" s="10">
        <f>3/24000000*OO[[#This Row],[110 (02JUL1985 15:00:00)-Water Temperature (C)]]*OO[[#This Row],[52]]</f>
        <v>9.833470911373749E-6</v>
      </c>
      <c r="BC260" s="10">
        <f>3/24000000*OO[[#This Row],[111 (02JUL1985 18:00:00)-Water Temperature (C)]]*OO[[#This Row],[53]]</f>
        <v>8.6298792137500003E-6</v>
      </c>
      <c r="BD260" s="10">
        <f>3/24000000*OO[[#This Row],[112 (02JUL1985 21:00:00)-Water Temperature (C)]]*OO[[#This Row],[54]]</f>
        <v>7.5366746127224996E-6</v>
      </c>
      <c r="BE260" s="10">
        <f>3/24000000*OO[[#This Row],[113 (03JUL1985 00:00:00)-Water Temperature (C)]]*OO[[#This Row],[55]]</f>
        <v>6.6042107299900008E-6</v>
      </c>
      <c r="BF260" s="10">
        <f>3/24000000*OO[[#This Row],[114 (03JUL1985 03:00:00)-Water Temperature (C)]]*OO[[#This Row],[56]]</f>
        <v>5.9001259185749988E-6</v>
      </c>
      <c r="BG260" s="10">
        <f>3/24000000*OO[[#This Row],[115 (03JUL1985 06:00:00)-Water Temperature (C)]]*OO[[#This Row],[57]]</f>
        <v>5.2352204630000005E-6</v>
      </c>
      <c r="BH260" s="10">
        <f>3/24000000*OO[[#This Row],[116 (03JUL1985 09:00:00)-Water Temperature (C)]]*OO[[#This Row],[58]]</f>
        <v>4.50378928807125E-6</v>
      </c>
      <c r="BI260" s="10">
        <f>3/24000000*OO[[#This Row],[117 (03JUL1985 12:00:00)-Water Temperature (C)]]*OO[[#This Row],[59]]</f>
        <v>3.7238993167087498E-6</v>
      </c>
      <c r="BJ260" s="10">
        <f>3/24000000*OO[[#This Row],[118 (03JUL1985 15:00:00)-Water Temperature (C)]]*OO[[#This Row],[60]]</f>
        <v>2.9201687546359997E-6</v>
      </c>
      <c r="BK260" s="10">
        <f>3/24000000*OO[[#This Row],[119 (03JUL1985 18:00:00)-Water Temperature (C)]]*OO[[#This Row],[61]]</f>
        <v>2.2243112998574998E-6</v>
      </c>
      <c r="BL260" s="10">
        <f>3/24000000*OO[[#This Row],[120 (03JUL1985 21:00:00)-Water Temperature (C)]]*OO[[#This Row],[62]]</f>
        <v>1.7107038119845E-6</v>
      </c>
      <c r="BM260" s="10">
        <f>3/24000000*OO[[#This Row],[121 (04JUL1985 00:00:00)-Water Temperature (C)]]*OO[[#This Row],[63]]</f>
        <v>1.3681860364787501E-6</v>
      </c>
      <c r="BN260" s="10">
        <f>3/24000000*OO[[#This Row],[122 (04JUL1985 03:00:00)-Water Temperature (C)]]*OO[[#This Row],[64]]</f>
        <v>1.1697237409897499E-6</v>
      </c>
      <c r="BO260" s="10">
        <f>3/24000000*OO[[#This Row],[123 (04JUL1985 06:00:00)-Water Temperature (C)]]*OO[[#This Row],[65]]</f>
        <v>1.0414405739652499E-6</v>
      </c>
      <c r="BP260" s="10">
        <f>3/24000000*OO[[#This Row],[124 (04JUL1985 09:00:00)-Water Temperature (C)]]*OO[[#This Row],[66]]</f>
        <v>9.6061054122750011E-7</v>
      </c>
      <c r="BQ260" s="10">
        <f>3/24000000*OO[[#This Row],[125 (04JUL1985 12:00:00)-Water Temperature (C)]]*OO[[#This Row],[67]]</f>
        <v>8.9249889038149986E-7</v>
      </c>
      <c r="BR260" s="10">
        <f>3/24000000*OO[[#This Row],[126 (04JUL1985 15:00:00)-Water Temperature (C)]]*OO[[#This Row],[68]]</f>
        <v>8.3310308866499995E-7</v>
      </c>
      <c r="BS260" s="10">
        <f>3/24000000*OO[[#This Row],[127 (04JUL1985 18:00:00)-Water Temperature (C)]]*OO[[#This Row],[69]]</f>
        <v>7.8098978188087499E-7</v>
      </c>
      <c r="BT260" s="10">
        <f>3/24000000*OO[[#This Row],[128 (04JUL1985 21:00:00)-Water Temperature (C)]]*OO[[#This Row],[70]]</f>
        <v>7.3267000472249996E-7</v>
      </c>
      <c r="BU260" s="10">
        <f>3/24000000*OO[[#This Row],[129 (05JUL1985 00:00:00)-Water Temperature (C)]]*OO[[#This Row],[71]]</f>
        <v>6.897131651642499E-7</v>
      </c>
      <c r="BV260" s="10">
        <f>3/24000000*OO[[#This Row],[130 (05JUL1985 03:00:00)-Water Temperature (C)]]*OO[[#This Row],[72]]</f>
        <v>6.6705090217412501E-7</v>
      </c>
      <c r="BW260" s="10">
        <f>3/24000000*OO[[#This Row],[131 (05JUL1985 06:00:00)-Water Temperature (C)]]*OO[[#This Row],[73]]</f>
        <v>6.4305112192374985E-7</v>
      </c>
      <c r="BX260" s="10">
        <f>3/24000000*OO[[#This Row],[132 (05JUL1985 09:00:00)-Water Temperature (C)]]*OO[[#This Row],[74]]</f>
        <v>6.2061312127762488E-7</v>
      </c>
      <c r="BY260" s="10">
        <f>3/24000000*OO[[#This Row],[133 (05JUL1985 12:00:00)-Water Temperature (C)]]*OO[[#This Row],[75]]</f>
        <v>5.9747089961999995E-7</v>
      </c>
      <c r="BZ260" s="10">
        <f>3/24000000*OO[[#This Row],[134 (05JUL1985 15:00:00)-Water Temperature (C)]]*OO[[#This Row],[76]]</f>
        <v>5.6758892667724999E-7</v>
      </c>
      <c r="CA260" s="10">
        <f>3/24000000*OO[[#This Row],[135 (05JUL1985 18:00:00)-Water Temperature (C)]]*OO[[#This Row],[77]]</f>
        <v>5.3203941683112492E-7</v>
      </c>
      <c r="CB260" s="10">
        <f>3/24000000*OO[[#This Row],[136 (05JUL1985 21:00:00)-Water Temperature (C)]]*OO[[#This Row],[78]]</f>
        <v>4.9838492189799998E-7</v>
      </c>
      <c r="CC260" s="10">
        <f>3/24000000*OO[[#This Row],[137 (06JUL1985 00:00:00)-Water Temperature (C)]]*OO[[#This Row],[79]]</f>
        <v>4.7189295705312501E-7</v>
      </c>
      <c r="CD260" s="10">
        <f>3/24000000*OO[[#This Row],[138 (06JUL1985 03:00:00)-Water Temperature (C)]]*OO[[#This Row],[80]]</f>
        <v>4.6205352399050006E-7</v>
      </c>
      <c r="CE260" s="10">
        <f>3/24000000*OO[[#This Row],[139 (06JUL1985 06:00:00)-Water Temperature (C)]]*OO[[#This Row],[81]]</f>
        <v>4.5248949695912502E-7</v>
      </c>
      <c r="CF260" s="10">
        <f>3/24000000*OO[[#This Row],[140 (06JUL1985 09:00:00)-Water Temperature (C)]]*OO[[#This Row],[82]]</f>
        <v>4.4222035353062507E-7</v>
      </c>
      <c r="CG260" s="10">
        <f>3/24000000*OO[[#This Row],[141 (06JUL1985 12:00:00)-Water Temperature (C)]]*OO[[#This Row],[83]]</f>
        <v>4.34048619210375E-7</v>
      </c>
      <c r="CH260" s="10">
        <f>3/24000000*OO[[#This Row],[142 (06JUL1985 15:00:00)-Water Temperature (C)]]*OO[[#This Row],[84]]</f>
        <v>4.1868381473999996E-7</v>
      </c>
      <c r="CI260" s="10">
        <f>3/24000000*OO[[#This Row],[143 (06JUL1985 18:00:00)-Water Temperature (C)]]*OO[[#This Row],[85]]</f>
        <v>3.9489082040649997E-7</v>
      </c>
      <c r="CJ260" s="10">
        <f>3/24000000*OO[[#This Row],[144 (06JUL1985 21:00:00)-Water Temperature (C)]]*OO[[#This Row],[86]]</f>
        <v>3.7094651065900001E-7</v>
      </c>
      <c r="CK260" s="10">
        <f>3/24000000*OO[[#This Row],[145 (07JUL1985 00:00:00)-Water Temperature (C)]]*OO[[#This Row],[87]]</f>
        <v>3.5292573096387494E-7</v>
      </c>
      <c r="CL260" s="10">
        <f>3/24000000*OO[[#This Row],[146 (07JUL1985 03:00:00)-Water Temperature (C)]]*OO[[#This Row],[88]]</f>
        <v>3.4537964868399994E-7</v>
      </c>
      <c r="CM260" s="10">
        <f>3/24000000*OO[[#This Row],[147 (07JUL1985 06:00:00)-Water Temperature (C)]]*OO[[#This Row],[89]]</f>
        <v>3.3981310663901247E-7</v>
      </c>
      <c r="CN260" s="10">
        <f>3/24000000*OO[[#This Row],[148 (07JUL1985 09:00:00)-Water Temperature (C)]]*OO[[#This Row],[90]]</f>
        <v>3.3304786937504997E-7</v>
      </c>
      <c r="CO260" s="10">
        <f>3/24000000*OO[[#This Row],[149 (07JUL1985 12:00:00)-Water Temperature (C)]]*OO[[#This Row],[91]]</f>
        <v>3.2612247783387492E-7</v>
      </c>
      <c r="CP260" s="10">
        <f>3/24000000*OO[[#This Row],[150 (07JUL1985 15:00:00)-Water Temperature (C)]]*OO[[#This Row],[92]]</f>
        <v>3.1417187011784999E-7</v>
      </c>
      <c r="CQ260" s="10">
        <f>3/24000000*OO[[#This Row],[151 (07JUL1985 18:00:00)-Water Temperature (C)]]*OO[[#This Row],[93]]</f>
        <v>2.9967732857977498E-7</v>
      </c>
      <c r="CR260" s="10">
        <f>3/24000000*OO[[#This Row],[152 (07JUL1985 21:00:00)-Water Temperature (C)]]*OO[[#This Row],[94]]</f>
        <v>2.8589746978139998E-7</v>
      </c>
      <c r="CS260" s="10">
        <f>3/24000000*OO[[#This Row],[153 (08JUL1985 00:00:00)-Water Temperature (C)]]*OO[[#This Row],[95]]</f>
        <v>2.7371674528574994E-7</v>
      </c>
      <c r="CT260" s="10">
        <f>3/24000000*OO[[#This Row],[154 (08JUL1985 03:00:00)-Water Temperature (C)]]*OO[[#This Row],[96]]</f>
        <v>2.6499544211679995E-7</v>
      </c>
      <c r="CU260" s="10">
        <f>3/24000000*OO[[#This Row],[155 (08JUL1985 06:00:00)-Water Temperature (C)]]*OO[[#This Row],[97]]</f>
        <v>2.6056547742146249E-7</v>
      </c>
      <c r="CV260" s="10">
        <f>3/24000000*OO[[#This Row],[156 (08JUL1985 09:00:00)-Water Temperature (C)]]*OO[[#This Row],[98]]</f>
        <v>2.5441798709261249E-7</v>
      </c>
      <c r="CW260" s="10">
        <f>3/24000000*OO[[#This Row],[157 (08JUL1985 12:00:00)-Water Temperature (C)]]*OO[[#This Row],[99]]</f>
        <v>2.4716055207099998E-7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2.4007864175700767E-38</v>
      </c>
      <c r="O261" s="10">
        <f>3/24*OO[[#This Row],[71 (27JUN1985 18:00:00)-Water Temperature (C)]]*OO[[#This Row],[13]]/SUM(OO[13])</f>
        <v>9.2545882640427932E-26</v>
      </c>
      <c r="P261" s="10">
        <f>3/24*OO[[#This Row],[72 (27JUN1985 21:00:00)-Water Temperature (C)]]*OO[[#This Row],[14]]/SUM(OO[14])</f>
        <v>7.239642109396262E-18</v>
      </c>
      <c r="Q261" s="10">
        <f>3/24*OO[[#This Row],[73 (28JUN1985 00:00:00)-Water Temperature (C)]]*OO[[#This Row],[15]]/SUM(OO[15])</f>
        <v>2.7303336634454152E-11</v>
      </c>
      <c r="R261" s="10">
        <f>3/24*OO[[#This Row],[74 (28JUN1985 03:00:00)-Water Temperature (C)]]*OO[[#This Row],[16]]/SUM(OO[16])</f>
        <v>4.0327327852912788E-8</v>
      </c>
      <c r="S261" s="10">
        <f>3/24*OO[[#This Row],[75 (28JUN1985 06:00:00)-Water Temperature (C)]]*OO[[#This Row],[17]]/SUM(OO[17])</f>
        <v>6.7982954713467795E-6</v>
      </c>
      <c r="T261" s="10">
        <f>3/24*OO[[#This Row],[76 (28JUN1985 09:00:00)-Water Temperature (C)]]*OO[[#This Row],[18]]/SUM(OO[18])</f>
        <v>2.7602996880736588E-4</v>
      </c>
      <c r="U261" s="10">
        <f>3/24*OO[[#This Row],[77 (28JUN1985 12:00:00)-Water Temperature (C)]]*OO[[#This Row],[19]]/SUM(OO[19])</f>
        <v>3.7763668056115655E-3</v>
      </c>
      <c r="V261" s="10">
        <f>3/24000000*OO[[#This Row],[78 (28JUN1985 15:00:00)-Water Temperature (C)]]*OO[[#This Row],[20]]</f>
        <v>2.1297865297885001E-2</v>
      </c>
      <c r="W261" s="10">
        <f>3/24000000*OO[[#This Row],[79 (28JUN1985 18:00:00)-Water Temperature (C)]]*OO[[#This Row],[21]]</f>
        <v>5.8616580699812501E-2</v>
      </c>
      <c r="X261" s="10">
        <f>3/24000000*OO[[#This Row],[80 (28JUN1985 21:00:00)-Water Temperature (C)]]*OO[[#This Row],[22]]</f>
        <v>8.8583220052500009E-2</v>
      </c>
      <c r="Y261" s="10">
        <f>3/24000000*OO[[#This Row],[81 (29JUN1985 00:00:00)-Water Temperature (C)]]*OO[[#This Row],[23]]</f>
        <v>8.0781711573012491E-2</v>
      </c>
      <c r="Z261" s="10">
        <f>3/24000000*OO[[#This Row],[82 (29JUN1985 03:00:00)-Water Temperature (C)]]*OO[[#This Row],[24]]</f>
        <v>4.8744877219349995E-2</v>
      </c>
      <c r="AA261" s="10">
        <f>3/24000000*OO[[#This Row],[83 (29JUN1985 06:00:00)-Water Temperature (C)]]*OO[[#This Row],[25]]</f>
        <v>2.062313491109E-2</v>
      </c>
      <c r="AB261" s="10">
        <f>3/24000000*OO[[#This Row],[84 (29JUN1985 09:00:00)-Water Temperature (C)]]*OO[[#This Row],[26]]</f>
        <v>6.4114688519575002E-3</v>
      </c>
      <c r="AC261" s="10">
        <f>3/24000000*OO[[#This Row],[85 (29JUN1985 12:00:00)-Water Temperature (C)]]*OO[[#This Row],[27]]</f>
        <v>1.5851333664663749E-3</v>
      </c>
      <c r="AD261" s="10">
        <f>3/24000000*OO[[#This Row],[86 (29JUN1985 15:00:00)-Water Temperature (C)]]*OO[[#This Row],[28]]</f>
        <v>3.6216277373849994E-4</v>
      </c>
      <c r="AE261" s="10">
        <f>3/24000000*OO[[#This Row],[88 (29JUN1985 21:00:00)-Water Temperature (C)]]*OO[[#This Row],[30]]</f>
        <v>8.3320816911474998E-5</v>
      </c>
      <c r="AF261" s="10">
        <f>3/24000000*OO[[#This Row],[88 (29JUN1985 21:00:00)-Water Temperature (C)]]*OO[[#This Row],[30]]</f>
        <v>8.3320816911474998E-5</v>
      </c>
      <c r="AG261" s="10">
        <f>3/24000000*OO[[#This Row],[89 (30JUN1985 00:00:00)-Water Temperature (C)]]*OO[[#This Row],[31]]</f>
        <v>7.9471663926462499E-5</v>
      </c>
      <c r="AH261" s="10">
        <f>3/24000000*OO[[#This Row],[90 (30JUN1985 03:00:00)-Water Temperature (C)]]*OO[[#This Row],[32]]</f>
        <v>7.9400413066799995E-5</v>
      </c>
      <c r="AI261" s="10">
        <f>3/24000000*OO[[#This Row],[91 (30JUN1985 06:00:00)-Water Temperature (C)]]*OO[[#This Row],[33]]</f>
        <v>7.7544581188849991E-5</v>
      </c>
      <c r="AJ261" s="10">
        <f>3/24000000*OO[[#This Row],[92 (30JUN1985 09:00:00)-Water Temperature (C)]]*OO[[#This Row],[34]]</f>
        <v>7.3590174967499993E-5</v>
      </c>
      <c r="AK261" s="10">
        <f>3/24000000*OO[[#This Row],[93 (30JUN1985 12:00:00)-Water Temperature (C)]]*OO[[#This Row],[35]]</f>
        <v>6.8225348515499993E-5</v>
      </c>
      <c r="AL261" s="10">
        <f>3/24000000*OO[[#This Row],[94 (30JUN1985 15:00:00)-Water Temperature (C)]]*OO[[#This Row],[36]]</f>
        <v>6.1610114453124998E-5</v>
      </c>
      <c r="AM261" s="10">
        <f>3/24000000*OO[[#This Row],[95 (30JUN1985 18:00:00)-Water Temperature (C)]]*OO[[#This Row],[37]]</f>
        <v>5.4928270809087496E-5</v>
      </c>
      <c r="AN261" s="10">
        <f>3/24000000*OO[[#This Row],[96 (30JUN1985 21:00:00)-Water Temperature (C)]]*OO[[#This Row],[38]]</f>
        <v>4.91836680490625E-5</v>
      </c>
      <c r="AO261" s="10">
        <f>3/24000000*OO[[#This Row],[97 (01JUL1985 00:00:00)-Water Temperature (C)]]*OO[[#This Row],[39]]</f>
        <v>4.4533547071000001E-5</v>
      </c>
      <c r="AP261" s="10">
        <f>3/24000000*OO[[#This Row],[98 (01JUL1985 03:00:00)-Water Temperature (C)]]*OO[[#This Row],[40]]</f>
        <v>4.1570680612325E-5</v>
      </c>
      <c r="AQ261" s="10">
        <f>3/24000000*OO[[#This Row],[99 (01JUL1985 06:00:00)-Water Temperature (C)]]*OO[[#This Row],[41]]</f>
        <v>3.8510060760700002E-5</v>
      </c>
      <c r="AR261" s="10">
        <f>3/24000000*OO[[#This Row],[100 (01JUL1985 09:00:00)-Water Temperature (C)]]*OO[[#This Row],[42]]</f>
        <v>3.5288599083075003E-5</v>
      </c>
      <c r="AS261" s="10">
        <f>3/24000000*OO[[#This Row],[101 (01JUL1985 12:00:00)-Water Temperature (C)]]*OO[[#This Row],[43]]</f>
        <v>3.1890107069800001E-5</v>
      </c>
      <c r="AT261" s="10">
        <f>3/24000000*OO[[#This Row],[102 (01JUL1985 15:00:00)-Water Temperature (C)]]*OO[[#This Row],[44]]</f>
        <v>2.8499735058033747E-5</v>
      </c>
      <c r="AU261" s="10">
        <f>3/24000000*OO[[#This Row],[103 (01JUL1985 18:00:00)-Water Temperature (C)]]*OO[[#This Row],[45]]</f>
        <v>2.5205514968551244E-5</v>
      </c>
      <c r="AV261" s="10">
        <f>3/24000000*OO[[#This Row],[104 (01JUL1985 21:00:00)-Water Temperature (C)]]*OO[[#This Row],[46]]</f>
        <v>2.2307951845199998E-5</v>
      </c>
      <c r="AW261" s="10">
        <f>3/24000000*OO[[#This Row],[105 (02JUL1985 00:00:00)-Water Temperature (C)]]*OO[[#This Row],[47]]</f>
        <v>1.9999553037327501E-5</v>
      </c>
      <c r="AX261" s="10">
        <f>3/24000000*OO[[#This Row],[106 (02JUL1985 03:00:00)-Water Temperature (C)]]*OO[[#This Row],[48]]</f>
        <v>1.8593086373179997E-5</v>
      </c>
      <c r="AY261" s="10">
        <f>3/24000000*OO[[#This Row],[107 (02JUL1985 06:00:00)-Water Temperature (C)]]*OO[[#This Row],[49]]</f>
        <v>1.7330757624639998E-5</v>
      </c>
      <c r="AZ261" s="10">
        <f>3/24000000*OO[[#This Row],[108 (02JUL1985 09:00:00)-Water Temperature (C)]]*OO[[#This Row],[50]]</f>
        <v>1.6079436227564999E-5</v>
      </c>
      <c r="BA261" s="10">
        <f>3/24000000*OO[[#This Row],[109 (02JUL1985 12:00:00)-Water Temperature (C)]]*OO[[#This Row],[51]]</f>
        <v>1.4825078458749998E-5</v>
      </c>
      <c r="BB261" s="10">
        <f>3/24000000*OO[[#This Row],[110 (02JUL1985 15:00:00)-Water Temperature (C)]]*OO[[#This Row],[52]]</f>
        <v>1.3340868663581249E-5</v>
      </c>
      <c r="BC261" s="10">
        <f>3/24000000*OO[[#This Row],[111 (02JUL1985 18:00:00)-Water Temperature (C)]]*OO[[#This Row],[53]]</f>
        <v>1.1731308045869999E-5</v>
      </c>
      <c r="BD261" s="10">
        <f>3/24000000*OO[[#This Row],[112 (02JUL1985 21:00:00)-Water Temperature (C)]]*OO[[#This Row],[54]]</f>
        <v>1.025765619810125E-5</v>
      </c>
      <c r="BE261" s="10">
        <f>3/24000000*OO[[#This Row],[113 (03JUL1985 00:00:00)-Water Temperature (C)]]*OO[[#This Row],[55]]</f>
        <v>8.99547044727E-6</v>
      </c>
      <c r="BF261" s="10">
        <f>3/24000000*OO[[#This Row],[114 (03JUL1985 03:00:00)-Water Temperature (C)]]*OO[[#This Row],[56]]</f>
        <v>8.0464098716462502E-6</v>
      </c>
      <c r="BG261" s="10">
        <f>3/24000000*OO[[#This Row],[115 (03JUL1985 06:00:00)-Water Temperature (C)]]*OO[[#This Row],[57]]</f>
        <v>7.1570574828600004E-6</v>
      </c>
      <c r="BH261" s="10">
        <f>3/24000000*OO[[#This Row],[116 (03JUL1985 09:00:00)-Water Temperature (C)]]*OO[[#This Row],[58]]</f>
        <v>6.1824132440362493E-6</v>
      </c>
      <c r="BI261" s="10">
        <f>3/24000000*OO[[#This Row],[117 (03JUL1985 12:00:00)-Water Temperature (C)]]*OO[[#This Row],[59]]</f>
        <v>5.136650833012499E-6</v>
      </c>
      <c r="BJ261" s="10">
        <f>3/24000000*OO[[#This Row],[118 (03JUL1985 15:00:00)-Water Temperature (C)]]*OO[[#This Row],[60]]</f>
        <v>4.043878487845E-6</v>
      </c>
      <c r="BK261" s="10">
        <f>3/24000000*OO[[#This Row],[119 (03JUL1985 18:00:00)-Water Temperature (C)]]*OO[[#This Row],[61]]</f>
        <v>3.08407374268475E-6</v>
      </c>
      <c r="BL261" s="10">
        <f>3/24000000*OO[[#This Row],[120 (03JUL1985 21:00:00)-Water Temperature (C)]]*OO[[#This Row],[62]]</f>
        <v>2.3659897232919998E-6</v>
      </c>
      <c r="BM261" s="10">
        <f>3/24000000*OO[[#This Row],[121 (04JUL1985 00:00:00)-Water Temperature (C)]]*OO[[#This Row],[63]]</f>
        <v>1.8824663575329999E-6</v>
      </c>
      <c r="BN261" s="10">
        <f>3/24000000*OO[[#This Row],[122 (04JUL1985 03:00:00)-Water Temperature (C)]]*OO[[#This Row],[64]]</f>
        <v>1.599704800402625E-6</v>
      </c>
      <c r="BO261" s="10">
        <f>3/24000000*OO[[#This Row],[123 (04JUL1985 06:00:00)-Water Temperature (C)]]*OO[[#This Row],[65]]</f>
        <v>1.416899233666875E-6</v>
      </c>
      <c r="BP261" s="10">
        <f>3/24000000*OO[[#This Row],[124 (04JUL1985 09:00:00)-Water Temperature (C)]]*OO[[#This Row],[66]]</f>
        <v>1.3028468169528748E-6</v>
      </c>
      <c r="BQ261" s="10">
        <f>3/24000000*OO[[#This Row],[125 (04JUL1985 12:00:00)-Water Temperature (C)]]*OO[[#This Row],[67]]</f>
        <v>1.208724287137125E-6</v>
      </c>
      <c r="BR261" s="10">
        <f>3/24000000*OO[[#This Row],[126 (04JUL1985 15:00:00)-Water Temperature (C)]]*OO[[#This Row],[68]]</f>
        <v>1.128134972986E-6</v>
      </c>
      <c r="BS261" s="10">
        <f>3/24000000*OO[[#This Row],[127 (04JUL1985 18:00:00)-Water Temperature (C)]]*OO[[#This Row],[69]]</f>
        <v>1.0576338462998751E-6</v>
      </c>
      <c r="BT261" s="10">
        <f>3/24000000*OO[[#This Row],[128 (04JUL1985 21:00:00)-Water Temperature (C)]]*OO[[#This Row],[70]]</f>
        <v>9.9202226220224993E-7</v>
      </c>
      <c r="BU261" s="10">
        <f>3/24000000*OO[[#This Row],[129 (05JUL1985 00:00:00)-Water Temperature (C)]]*OO[[#This Row],[71]]</f>
        <v>9.3319836609999999E-7</v>
      </c>
      <c r="BV261" s="10">
        <f>3/24000000*OO[[#This Row],[130 (05JUL1985 03:00:00)-Water Temperature (C)]]*OO[[#This Row],[72]]</f>
        <v>9.0155745993787493E-7</v>
      </c>
      <c r="BW261" s="10">
        <f>3/24000000*OO[[#This Row],[131 (05JUL1985 06:00:00)-Water Temperature (C)]]*OO[[#This Row],[73]]</f>
        <v>8.6838251024550011E-7</v>
      </c>
      <c r="BX261" s="10">
        <f>3/24000000*OO[[#This Row],[132 (05JUL1985 09:00:00)-Water Temperature (C)]]*OO[[#This Row],[74]]</f>
        <v>8.3799816139574995E-7</v>
      </c>
      <c r="BY261" s="10">
        <f>3/24000000*OO[[#This Row],[133 (05JUL1985 12:00:00)-Water Temperature (C)]]*OO[[#This Row],[75]]</f>
        <v>8.0693808710400013E-7</v>
      </c>
      <c r="BZ261" s="10">
        <f>3/24000000*OO[[#This Row],[134 (05JUL1985 15:00:00)-Water Temperature (C)]]*OO[[#This Row],[76]]</f>
        <v>7.6717724352199991E-7</v>
      </c>
      <c r="CA261" s="10">
        <f>3/24000000*OO[[#This Row],[135 (05JUL1985 18:00:00)-Water Temperature (C)]]*OO[[#This Row],[77]]</f>
        <v>7.1950919504012496E-7</v>
      </c>
      <c r="CB261" s="10">
        <f>3/24000000*OO[[#This Row],[136 (05JUL1985 21:00:00)-Water Temperature (C)]]*OO[[#This Row],[78]]</f>
        <v>6.7395113291599996E-7</v>
      </c>
      <c r="CC261" s="10">
        <f>3/24000000*OO[[#This Row],[137 (06JUL1985 00:00:00)-Water Temperature (C)]]*OO[[#This Row],[79]]</f>
        <v>6.3772713527874998E-7</v>
      </c>
      <c r="CD261" s="10">
        <f>3/24000000*OO[[#This Row],[138 (06JUL1985 03:00:00)-Water Temperature (C)]]*OO[[#This Row],[80]]</f>
        <v>6.2404847435250002E-7</v>
      </c>
      <c r="CE261" s="10">
        <f>3/24000000*OO[[#This Row],[139 (06JUL1985 06:00:00)-Water Temperature (C)]]*OO[[#This Row],[81]]</f>
        <v>6.1082253112324989E-7</v>
      </c>
      <c r="CF261" s="10">
        <f>3/24000000*OO[[#This Row],[140 (06JUL1985 09:00:00)-Water Temperature (C)]]*OO[[#This Row],[82]]</f>
        <v>5.9696981248799996E-7</v>
      </c>
      <c r="CG261" s="10">
        <f>3/24000000*OO[[#This Row],[141 (06JUL1985 12:00:00)-Water Temperature (C)]]*OO[[#This Row],[83]]</f>
        <v>5.8605410261474998E-7</v>
      </c>
      <c r="CH261" s="10">
        <f>3/24000000*OO[[#This Row],[142 (06JUL1985 15:00:00)-Water Temperature (C)]]*OO[[#This Row],[84]]</f>
        <v>5.6560471900375003E-7</v>
      </c>
      <c r="CI261" s="10">
        <f>3/24000000*OO[[#This Row],[143 (06JUL1985 18:00:00)-Water Temperature (C)]]*OO[[#This Row],[85]]</f>
        <v>5.3378466064962495E-7</v>
      </c>
      <c r="CJ261" s="10">
        <f>3/24000000*OO[[#This Row],[144 (06JUL1985 21:00:00)-Water Temperature (C)]]*OO[[#This Row],[86]]</f>
        <v>5.0144231818012512E-7</v>
      </c>
      <c r="CK261" s="10">
        <f>3/24000000*OO[[#This Row],[145 (07JUL1985 00:00:00)-Water Temperature (C)]]*OO[[#This Row],[87]]</f>
        <v>4.7690566467987496E-7</v>
      </c>
      <c r="CL261" s="10">
        <f>3/24000000*OO[[#This Row],[146 (07JUL1985 03:00:00)-Water Temperature (C)]]*OO[[#This Row],[88]]</f>
        <v>4.6650943565649995E-7</v>
      </c>
      <c r="CM261" s="10">
        <f>3/24000000*OO[[#This Row],[147 (07JUL1985 06:00:00)-Water Temperature (C)]]*OO[[#This Row],[89]]</f>
        <v>4.5870304986712499E-7</v>
      </c>
      <c r="CN261" s="10">
        <f>3/24000000*OO[[#This Row],[148 (07JUL1985 09:00:00)-Water Temperature (C)]]*OO[[#This Row],[90]]</f>
        <v>4.4937402397050001E-7</v>
      </c>
      <c r="CO261" s="10">
        <f>3/24000000*OO[[#This Row],[149 (07JUL1985 12:00:00)-Water Temperature (C)]]*OO[[#This Row],[91]]</f>
        <v>4.3999195511624999E-7</v>
      </c>
      <c r="CP261" s="10">
        <f>3/24000000*OO[[#This Row],[150 (07JUL1985 15:00:00)-Water Temperature (C)]]*OO[[#This Row],[92]]</f>
        <v>4.2395473271874996E-7</v>
      </c>
      <c r="CQ261" s="10">
        <f>3/24000000*OO[[#This Row],[151 (07JUL1985 18:00:00)-Water Temperature (C)]]*OO[[#This Row],[93]]</f>
        <v>4.0455081667325E-7</v>
      </c>
      <c r="CR261" s="10">
        <f>3/24000000*OO[[#This Row],[152 (07JUL1985 21:00:00)-Water Temperature (C)]]*OO[[#This Row],[94]]</f>
        <v>3.8597394177200003E-7</v>
      </c>
      <c r="CS261" s="10">
        <f>3/24000000*OO[[#This Row],[153 (08JUL1985 00:00:00)-Water Temperature (C)]]*OO[[#This Row],[95]]</f>
        <v>3.6946699521149999E-7</v>
      </c>
      <c r="CT261" s="10">
        <f>3/24000000*OO[[#This Row],[154 (08JUL1985 03:00:00)-Water Temperature (C)]]*OO[[#This Row],[96]]</f>
        <v>3.5755254002399996E-7</v>
      </c>
      <c r="CU261" s="10">
        <f>3/24000000*OO[[#This Row],[155 (08JUL1985 06:00:00)-Water Temperature (C)]]*OO[[#This Row],[97]]</f>
        <v>3.5141851482074995E-7</v>
      </c>
      <c r="CV261" s="10">
        <f>3/24000000*OO[[#This Row],[156 (08JUL1985 09:00:00)-Water Temperature (C)]]*OO[[#This Row],[98]]</f>
        <v>3.4309367552750001E-7</v>
      </c>
      <c r="CW261" s="10">
        <f>3/24000000*OO[[#This Row],[157 (08JUL1985 12:00:00)-Water Temperature (C)]]*OO[[#This Row],[99]]</f>
        <v>3.3352893346611248E-7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3.6395215529573801E-39</v>
      </c>
      <c r="O262" s="10">
        <f>3/24*OO[[#This Row],[71 (27JUN1985 18:00:00)-Water Temperature (C)]]*OO[[#This Row],[13]]/SUM(OO[13])</f>
        <v>1.3532762307995805E-26</v>
      </c>
      <c r="P262" s="10">
        <f>3/24*OO[[#This Row],[72 (27JUN1985 21:00:00)-Water Temperature (C)]]*OO[[#This Row],[14]]/SUM(OO[14])</f>
        <v>1.2035192214887666E-18</v>
      </c>
      <c r="Q262" s="10">
        <f>3/24*OO[[#This Row],[73 (28JUN1985 00:00:00)-Water Temperature (C)]]*OO[[#This Row],[15]]/SUM(OO[15])</f>
        <v>1.3055825686121235E-11</v>
      </c>
      <c r="R262" s="10">
        <f>3/24*OO[[#This Row],[74 (28JUN1985 03:00:00)-Water Temperature (C)]]*OO[[#This Row],[16]]/SUM(OO[16])</f>
        <v>2.7720935589646144E-8</v>
      </c>
      <c r="S262" s="10">
        <f>3/24*OO[[#This Row],[75 (28JUN1985 06:00:00)-Water Temperature (C)]]*OO[[#This Row],[17]]/SUM(OO[17])</f>
        <v>5.7710665246375793E-6</v>
      </c>
      <c r="T262" s="10">
        <f>3/24*OO[[#This Row],[76 (28JUN1985 09:00:00)-Water Temperature (C)]]*OO[[#This Row],[18]]/SUM(OO[18])</f>
        <v>2.7621483982497659E-4</v>
      </c>
      <c r="U262" s="10">
        <f>3/24*OO[[#This Row],[77 (28JUN1985 12:00:00)-Water Temperature (C)]]*OO[[#This Row],[19]]/SUM(OO[19])</f>
        <v>4.3464023905143484E-3</v>
      </c>
      <c r="V262" s="10">
        <f>3/24000000*OO[[#This Row],[78 (28JUN1985 15:00:00)-Water Temperature (C)]]*OO[[#This Row],[20]]</f>
        <v>2.7731851441739997E-2</v>
      </c>
      <c r="W262" s="10">
        <f>3/24000000*OO[[#This Row],[79 (28JUN1985 18:00:00)-Water Temperature (C)]]*OO[[#This Row],[21]]</f>
        <v>8.5335670111999995E-2</v>
      </c>
      <c r="X262" s="10">
        <f>3/24000000*OO[[#This Row],[80 (28JUN1985 21:00:00)-Water Temperature (C)]]*OO[[#This Row],[22]]</f>
        <v>0.14289297241618751</v>
      </c>
      <c r="Y262" s="10">
        <f>3/24000000*OO[[#This Row],[81 (29JUN1985 00:00:00)-Water Temperature (C)]]*OO[[#This Row],[23]]</f>
        <v>0.14325627293735002</v>
      </c>
      <c r="Z262" s="10">
        <f>3/24000000*OO[[#This Row],[82 (29JUN1985 03:00:00)-Water Temperature (C)]]*OO[[#This Row],[24]]</f>
        <v>9.4337023642500004E-2</v>
      </c>
      <c r="AA262" s="10">
        <f>3/24000000*OO[[#This Row],[83 (29JUN1985 06:00:00)-Water Temperature (C)]]*OO[[#This Row],[25]]</f>
        <v>4.3256196629549999E-2</v>
      </c>
      <c r="AB262" s="10">
        <f>3/24000000*OO[[#This Row],[84 (29JUN1985 09:00:00)-Water Temperature (C)]]*OO[[#This Row],[26]]</f>
        <v>1.4445444655124998E-2</v>
      </c>
      <c r="AC262" s="10">
        <f>3/24000000*OO[[#This Row],[85 (29JUN1985 12:00:00)-Water Temperature (C)]]*OO[[#This Row],[27]]</f>
        <v>3.7761721855350001E-3</v>
      </c>
      <c r="AD262" s="10">
        <f>3/24000000*OO[[#This Row],[86 (29JUN1985 15:00:00)-Water Temperature (C)]]*OO[[#This Row],[28]]</f>
        <v>8.652408678667499E-4</v>
      </c>
      <c r="AE262" s="10">
        <f>3/24000000*OO[[#This Row],[88 (29JUN1985 21:00:00)-Water Temperature (C)]]*OO[[#This Row],[30]]</f>
        <v>1.4817757088233748E-4</v>
      </c>
      <c r="AF262" s="10">
        <f>3/24000000*OO[[#This Row],[88 (29JUN1985 21:00:00)-Water Temperature (C)]]*OO[[#This Row],[30]]</f>
        <v>1.4817757088233748E-4</v>
      </c>
      <c r="AG262" s="10">
        <f>3/24000000*OO[[#This Row],[89 (30JUN1985 00:00:00)-Water Temperature (C)]]*OO[[#This Row],[31]]</f>
        <v>1.3580567448769998E-4</v>
      </c>
      <c r="AH262" s="10">
        <f>3/24000000*OO[[#This Row],[90 (30JUN1985 03:00:00)-Water Temperature (C)]]*OO[[#This Row],[32]]</f>
        <v>1.3588031197593747E-4</v>
      </c>
      <c r="AI262" s="10">
        <f>3/24000000*OO[[#This Row],[91 (30JUN1985 06:00:00)-Water Temperature (C)]]*OO[[#This Row],[33]]</f>
        <v>1.33819588080825E-4</v>
      </c>
      <c r="AJ262" s="10">
        <f>3/24000000*OO[[#This Row],[92 (30JUN1985 09:00:00)-Water Temperature (C)]]*OO[[#This Row],[34]]</f>
        <v>1.2798913789485001E-4</v>
      </c>
      <c r="AK262" s="10">
        <f>3/24000000*OO[[#This Row],[93 (30JUN1985 12:00:00)-Water Temperature (C)]]*OO[[#This Row],[35]]</f>
        <v>1.193109783466125E-4</v>
      </c>
      <c r="AL262" s="10">
        <f>3/24000000*OO[[#This Row],[94 (30JUN1985 15:00:00)-Water Temperature (C)]]*OO[[#This Row],[36]]</f>
        <v>1.0808333168297502E-4</v>
      </c>
      <c r="AM262" s="10">
        <f>3/24000000*OO[[#This Row],[95 (30JUN1985 18:00:00)-Water Temperature (C)]]*OO[[#This Row],[37]]</f>
        <v>9.6514108170200015E-5</v>
      </c>
      <c r="AN262" s="10">
        <f>3/24000000*OO[[#This Row],[96 (30JUN1985 21:00:00)-Water Temperature (C)]]*OO[[#This Row],[38]]</f>
        <v>8.6493789207337502E-5</v>
      </c>
      <c r="AO262" s="10">
        <f>3/24000000*OO[[#This Row],[97 (01JUL1985 00:00:00)-Water Temperature (C)]]*OO[[#This Row],[39]]</f>
        <v>7.8359319656625008E-5</v>
      </c>
      <c r="AP262" s="10">
        <f>3/24000000*OO[[#This Row],[98 (01JUL1985 03:00:00)-Water Temperature (C)]]*OO[[#This Row],[40]]</f>
        <v>7.3288050975199993E-5</v>
      </c>
      <c r="AQ262" s="10">
        <f>3/24000000*OO[[#This Row],[99 (01JUL1985 06:00:00)-Water Temperature (C)]]*OO[[#This Row],[41]]</f>
        <v>6.8056615262975008E-5</v>
      </c>
      <c r="AR262" s="10">
        <f>3/24000000*OO[[#This Row],[100 (01JUL1985 09:00:00)-Water Temperature (C)]]*OO[[#This Row],[42]]</f>
        <v>6.2555624022399997E-5</v>
      </c>
      <c r="AS262" s="10">
        <f>3/24000000*OO[[#This Row],[101 (01JUL1985 12:00:00)-Water Temperature (C)]]*OO[[#This Row],[43]]</f>
        <v>5.670545838382499E-5</v>
      </c>
      <c r="AT262" s="10">
        <f>3/24000000*OO[[#This Row],[102 (01JUL1985 15:00:00)-Water Temperature (C)]]*OO[[#This Row],[44]]</f>
        <v>5.0832692325250003E-5</v>
      </c>
      <c r="AU262" s="10">
        <f>3/24000000*OO[[#This Row],[103 (01JUL1985 18:00:00)-Water Temperature (C)]]*OO[[#This Row],[45]]</f>
        <v>4.50674564621125E-5</v>
      </c>
      <c r="AV262" s="10">
        <f>3/24000000*OO[[#This Row],[104 (01JUL1985 21:00:00)-Water Temperature (C)]]*OO[[#This Row],[46]]</f>
        <v>3.9970849956537503E-5</v>
      </c>
      <c r="AW262" s="10">
        <f>3/24000000*OO[[#This Row],[105 (02JUL1985 00:00:00)-Water Temperature (C)]]*OO[[#This Row],[47]]</f>
        <v>3.5865124183162495E-5</v>
      </c>
      <c r="AX262" s="10">
        <f>3/24000000*OO[[#This Row],[106 (02JUL1985 03:00:00)-Water Temperature (C)]]*OO[[#This Row],[48]]</f>
        <v>3.3373980528749998E-5</v>
      </c>
      <c r="AY262" s="10">
        <f>3/24000000*OO[[#This Row],[107 (02JUL1985 06:00:00)-Water Temperature (C)]]*OO[[#This Row],[49]]</f>
        <v>3.1152587979224997E-5</v>
      </c>
      <c r="AZ262" s="10">
        <f>3/24000000*OO[[#This Row],[108 (02JUL1985 09:00:00)-Water Temperature (C)]]*OO[[#This Row],[50]]</f>
        <v>2.8960491324103747E-5</v>
      </c>
      <c r="BA262" s="10">
        <f>3/24000000*OO[[#This Row],[109 (02JUL1985 12:00:00)-Water Temperature (C)]]*OO[[#This Row],[51]]</f>
        <v>2.67682884110775E-5</v>
      </c>
      <c r="BB262" s="10">
        <f>3/24000000*OO[[#This Row],[110 (02JUL1985 15:00:00)-Water Temperature (C)]]*OO[[#This Row],[52]]</f>
        <v>2.4177350613569996E-5</v>
      </c>
      <c r="BC262" s="10">
        <f>3/24000000*OO[[#This Row],[111 (02JUL1985 18:00:00)-Water Temperature (C)]]*OO[[#This Row],[53]]</f>
        <v>2.1331504566412499E-5</v>
      </c>
      <c r="BD262" s="10">
        <f>3/24000000*OO[[#This Row],[112 (02JUL1985 21:00:00)-Water Temperature (C)]]*OO[[#This Row],[54]]</f>
        <v>1.8694429068487497E-5</v>
      </c>
      <c r="BE262" s="10">
        <f>3/24000000*OO[[#This Row],[113 (03JUL1985 00:00:00)-Water Temperature (C)]]*OO[[#This Row],[55]]</f>
        <v>1.6410560465099997E-5</v>
      </c>
      <c r="BF262" s="10">
        <f>3/24000000*OO[[#This Row],[114 (03JUL1985 03:00:00)-Water Temperature (C)]]*OO[[#This Row],[56]]</f>
        <v>1.4704665563225E-5</v>
      </c>
      <c r="BG262" s="10">
        <f>3/24000000*OO[[#This Row],[115 (03JUL1985 06:00:00)-Water Temperature (C)]]*OO[[#This Row],[57]]</f>
        <v>1.3134311420284998E-5</v>
      </c>
      <c r="BH262" s="10">
        <f>3/24000000*OO[[#This Row],[116 (03JUL1985 09:00:00)-Water Temperature (C)]]*OO[[#This Row],[58]]</f>
        <v>1.143545194034E-5</v>
      </c>
      <c r="BI262" s="10">
        <f>3/24000000*OO[[#This Row],[117 (03JUL1985 12:00:00)-Water Temperature (C)]]*OO[[#This Row],[59]]</f>
        <v>9.5977624610624991E-6</v>
      </c>
      <c r="BJ262" s="10">
        <f>3/24000000*OO[[#This Row],[118 (03JUL1985 15:00:00)-Water Temperature (C)]]*OO[[#This Row],[60]]</f>
        <v>7.6273684624125001E-6</v>
      </c>
      <c r="BK262" s="10">
        <f>3/24000000*OO[[#This Row],[119 (03JUL1985 18:00:00)-Water Temperature (C)]]*OO[[#This Row],[61]]</f>
        <v>5.8423477839787493E-6</v>
      </c>
      <c r="BL262" s="10">
        <f>3/24000000*OO[[#This Row],[120 (03JUL1985 21:00:00)-Water Temperature (C)]]*OO[[#This Row],[62]]</f>
        <v>4.4662629609899996E-6</v>
      </c>
      <c r="BM262" s="10">
        <f>3/24000000*OO[[#This Row],[121 (04JUL1985 00:00:00)-Water Temperature (C)]]*OO[[#This Row],[63]]</f>
        <v>3.5168588999512504E-6</v>
      </c>
      <c r="BN262" s="10">
        <f>3/24000000*OO[[#This Row],[122 (04JUL1985 03:00:00)-Water Temperature (C)]]*OO[[#This Row],[64]]</f>
        <v>2.9488003824992501E-6</v>
      </c>
      <c r="BO262" s="10">
        <f>3/24000000*OO[[#This Row],[123 (04JUL1985 06:00:00)-Water Temperature (C)]]*OO[[#This Row],[65]]</f>
        <v>2.5809354210318749E-6</v>
      </c>
      <c r="BP262" s="10">
        <f>3/24000000*OO[[#This Row],[124 (04JUL1985 09:00:00)-Water Temperature (C)]]*OO[[#This Row],[66]]</f>
        <v>2.3540695306738751E-6</v>
      </c>
      <c r="BQ262" s="10">
        <f>3/24000000*OO[[#This Row],[125 (04JUL1985 12:00:00)-Water Temperature (C)]]*OO[[#This Row],[67]]</f>
        <v>2.1756306149304998E-6</v>
      </c>
      <c r="BR262" s="10">
        <f>3/24000000*OO[[#This Row],[126 (04JUL1985 15:00:00)-Water Temperature (C)]]*OO[[#This Row],[68]]</f>
        <v>2.02859906584725E-6</v>
      </c>
      <c r="BS262" s="10">
        <f>3/24000000*OO[[#This Row],[127 (04JUL1985 18:00:00)-Water Temperature (C)]]*OO[[#This Row],[69]]</f>
        <v>1.9020812272469998E-6</v>
      </c>
      <c r="BT262" s="10">
        <f>3/24000000*OO[[#This Row],[128 (04JUL1985 21:00:00)-Water Temperature (C)]]*OO[[#This Row],[70]]</f>
        <v>1.7836463264238748E-6</v>
      </c>
      <c r="BU262" s="10">
        <f>3/24000000*OO[[#This Row],[129 (05JUL1985 00:00:00)-Water Temperature (C)]]*OO[[#This Row],[71]]</f>
        <v>1.6756666996722499E-6</v>
      </c>
      <c r="BV262" s="10">
        <f>3/24000000*OO[[#This Row],[130 (05JUL1985 03:00:00)-Water Temperature (C)]]*OO[[#This Row],[72]]</f>
        <v>1.6150816925538749E-6</v>
      </c>
      <c r="BW262" s="10">
        <f>3/24000000*OO[[#This Row],[131 (05JUL1985 06:00:00)-Water Temperature (C)]]*OO[[#This Row],[73]]</f>
        <v>1.55288941088175E-6</v>
      </c>
      <c r="BX262" s="10">
        <f>3/24000000*OO[[#This Row],[132 (05JUL1985 09:00:00)-Water Temperature (C)]]*OO[[#This Row],[74]]</f>
        <v>1.4974466664827498E-6</v>
      </c>
      <c r="BY262" s="10">
        <f>3/24000000*OO[[#This Row],[133 (05JUL1985 12:00:00)-Water Temperature (C)]]*OO[[#This Row],[75]]</f>
        <v>1.4425011417299999E-6</v>
      </c>
      <c r="BZ262" s="10">
        <f>3/24000000*OO[[#This Row],[134 (05JUL1985 15:00:00)-Water Temperature (C)]]*OO[[#This Row],[76]]</f>
        <v>1.3734067424574998E-6</v>
      </c>
      <c r="CA262" s="10">
        <f>3/24000000*OO[[#This Row],[135 (05JUL1985 18:00:00)-Water Temperature (C)]]*OO[[#This Row],[77]]</f>
        <v>1.2899261541419999E-6</v>
      </c>
      <c r="CB262" s="10">
        <f>3/24000000*OO[[#This Row],[136 (05JUL1985 21:00:00)-Water Temperature (C)]]*OO[[#This Row],[78]]</f>
        <v>1.2084523883006249E-6</v>
      </c>
      <c r="CC262" s="10">
        <f>3/24000000*OO[[#This Row],[137 (06JUL1985 00:00:00)-Water Temperature (C)]]*OO[[#This Row],[79]]</f>
        <v>1.1421186345239999E-6</v>
      </c>
      <c r="CD262" s="10">
        <f>3/24000000*OO[[#This Row],[138 (06JUL1985 03:00:00)-Water Temperature (C)]]*OO[[#This Row],[80]]</f>
        <v>1.1159107679669999E-6</v>
      </c>
      <c r="CE262" s="10">
        <f>3/24000000*OO[[#This Row],[139 (06JUL1985 06:00:00)-Water Temperature (C)]]*OO[[#This Row],[81]]</f>
        <v>1.091089097392E-6</v>
      </c>
      <c r="CF262" s="10">
        <f>3/24000000*OO[[#This Row],[140 (06JUL1985 09:00:00)-Water Temperature (C)]]*OO[[#This Row],[82]]</f>
        <v>1.0660417252104999E-6</v>
      </c>
      <c r="CG262" s="10">
        <f>3/24000000*OO[[#This Row],[141 (06JUL1985 12:00:00)-Water Temperature (C)]]*OO[[#This Row],[83]]</f>
        <v>1.0468921496284998E-6</v>
      </c>
      <c r="CH262" s="10">
        <f>3/24000000*OO[[#This Row],[142 (06JUL1985 15:00:00)-Water Temperature (C)]]*OO[[#This Row],[84]]</f>
        <v>1.0114866803017499E-6</v>
      </c>
      <c r="CI262" s="10">
        <f>3/24000000*OO[[#This Row],[143 (06JUL1985 18:00:00)-Water Temperature (C)]]*OO[[#This Row],[85]]</f>
        <v>9.5585087082524991E-7</v>
      </c>
      <c r="CJ262" s="10">
        <f>3/24000000*OO[[#This Row],[144 (06JUL1985 21:00:00)-Water Temperature (C)]]*OO[[#This Row],[86]]</f>
        <v>8.9840418712199995E-7</v>
      </c>
      <c r="CK262" s="10">
        <f>3/24000000*OO[[#This Row],[145 (07JUL1985 00:00:00)-Water Temperature (C)]]*OO[[#This Row],[87]]</f>
        <v>8.5372611097949993E-7</v>
      </c>
      <c r="CL262" s="10">
        <f>3/24000000*OO[[#This Row],[146 (07JUL1985 03:00:00)-Water Temperature (C)]]*OO[[#This Row],[88]]</f>
        <v>8.3423898105824997E-7</v>
      </c>
      <c r="CM262" s="10">
        <f>3/24000000*OO[[#This Row],[147 (07JUL1985 06:00:00)-Water Temperature (C)]]*OO[[#This Row],[89]]</f>
        <v>8.1924238947649993E-7</v>
      </c>
      <c r="CN262" s="10">
        <f>3/24000000*OO[[#This Row],[148 (07JUL1985 09:00:00)-Water Temperature (C)]]*OO[[#This Row],[90]]</f>
        <v>8.0172216177349991E-7</v>
      </c>
      <c r="CO262" s="10">
        <f>3/24000000*OO[[#This Row],[149 (07JUL1985 12:00:00)-Water Temperature (C)]]*OO[[#This Row],[91]]</f>
        <v>7.8462092937249997E-7</v>
      </c>
      <c r="CP262" s="10">
        <f>3/24000000*OO[[#This Row],[150 (07JUL1985 15:00:00)-Water Temperature (C)]]*OO[[#This Row],[92]]</f>
        <v>7.5638467282899999E-7</v>
      </c>
      <c r="CQ262" s="10">
        <f>3/24000000*OO[[#This Row],[151 (07JUL1985 18:00:00)-Water Temperature (C)]]*OO[[#This Row],[93]]</f>
        <v>7.2235012756499998E-7</v>
      </c>
      <c r="CR262" s="10">
        <f>3/24000000*OO[[#This Row],[152 (07JUL1985 21:00:00)-Water Temperature (C)]]*OO[[#This Row],[94]]</f>
        <v>6.8932971224999998E-7</v>
      </c>
      <c r="CS262" s="10">
        <f>3/24000000*OO[[#This Row],[153 (08JUL1985 00:00:00)-Water Temperature (C)]]*OO[[#This Row],[95]]</f>
        <v>6.5958751174287491E-7</v>
      </c>
      <c r="CT262" s="10">
        <f>3/24000000*OO[[#This Row],[154 (08JUL1985 03:00:00)-Water Temperature (C)]]*OO[[#This Row],[96]]</f>
        <v>6.3780576461075004E-7</v>
      </c>
      <c r="CU262" s="10">
        <f>3/24000000*OO[[#This Row],[155 (08JUL1985 06:00:00)-Water Temperature (C)]]*OO[[#This Row],[97]]</f>
        <v>6.2617017482612494E-7</v>
      </c>
      <c r="CV262" s="10">
        <f>3/24000000*OO[[#This Row],[156 (08JUL1985 09:00:00)-Water Temperature (C)]]*OO[[#This Row],[98]]</f>
        <v>6.1108515125000007E-7</v>
      </c>
      <c r="CW262" s="10">
        <f>3/24000000*OO[[#This Row],[157 (08JUL1985 12:00:00)-Water Temperature (C)]]*OO[[#This Row],[99]]</f>
        <v>5.9465169042324996E-7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-2.4054663945656486E-43</v>
      </c>
      <c r="O263" s="10">
        <f>3/24*OO[[#This Row],[71 (27JUN1985 18:00:00)-Water Temperature (C)]]*OO[[#This Row],[13]]/SUM(OO[13])</f>
        <v>-3.5145498063147101E-31</v>
      </c>
      <c r="P263" s="10">
        <f>3/24*OO[[#This Row],[72 (27JUN1985 21:00:00)-Water Temperature (C)]]*OO[[#This Row],[14]]/SUM(OO[14])</f>
        <v>1.7195129148542486E-20</v>
      </c>
      <c r="Q263" s="10">
        <f>3/24*OO[[#This Row],[73 (28JUN1985 00:00:00)-Water Temperature (C)]]*OO[[#This Row],[15]]/SUM(OO[15])</f>
        <v>2.1980018870303698E-12</v>
      </c>
      <c r="R263" s="10">
        <f>3/24*OO[[#This Row],[74 (28JUN1985 03:00:00)-Water Temperature (C)]]*OO[[#This Row],[16]]/SUM(OO[16])</f>
        <v>7.6967490235186577E-9</v>
      </c>
      <c r="S263" s="10">
        <f>3/24*OO[[#This Row],[75 (28JUN1985 06:00:00)-Water Temperature (C)]]*OO[[#This Row],[17]]/SUM(OO[17])</f>
        <v>1.991225730740489E-6</v>
      </c>
      <c r="T263" s="10">
        <f>3/24*OO[[#This Row],[76 (28JUN1985 09:00:00)-Water Temperature (C)]]*OO[[#This Row],[18]]/SUM(OO[18])</f>
        <v>1.106395985072695E-4</v>
      </c>
      <c r="U263" s="10">
        <f>3/24*OO[[#This Row],[77 (28JUN1985 12:00:00)-Water Temperature (C)]]*OO[[#This Row],[19]]/SUM(OO[19])</f>
        <v>1.9549387076158312E-3</v>
      </c>
      <c r="V263" s="10">
        <f>3/24000000*OO[[#This Row],[78 (28JUN1985 15:00:00)-Water Temperature (C)]]*OO[[#This Row],[20]]</f>
        <v>1.37159276302125E-2</v>
      </c>
      <c r="W263" s="10">
        <f>3/24000000*OO[[#This Row],[79 (28JUN1985 18:00:00)-Water Temperature (C)]]*OO[[#This Row],[21]]</f>
        <v>4.5719292640312499E-2</v>
      </c>
      <c r="X263" s="10">
        <f>3/24000000*OO[[#This Row],[80 (28JUN1985 21:00:00)-Water Temperature (C)]]*OO[[#This Row],[22]]</f>
        <v>8.202421722837501E-2</v>
      </c>
      <c r="Y263" s="10">
        <f>3/24000000*OO[[#This Row],[81 (29JUN1985 00:00:00)-Water Temperature (C)]]*OO[[#This Row],[23]]</f>
        <v>8.7315397928074995E-2</v>
      </c>
      <c r="Z263" s="10">
        <f>3/24000000*OO[[#This Row],[82 (29JUN1985 03:00:00)-Water Temperature (C)]]*OO[[#This Row],[24]]</f>
        <v>6.0572112037525001E-2</v>
      </c>
      <c r="AA263" s="10">
        <f>3/24000000*OO[[#This Row],[83 (29JUN1985 06:00:00)-Water Temperature (C)]]*OO[[#This Row],[25]]</f>
        <v>2.9065940919975001E-2</v>
      </c>
      <c r="AB263" s="10">
        <f>3/24000000*OO[[#This Row],[84 (29JUN1985 09:00:00)-Water Temperature (C)]]*OO[[#This Row],[26]]</f>
        <v>1.0088370442710002E-2</v>
      </c>
      <c r="AC263" s="10">
        <f>3/24000000*OO[[#This Row],[85 (29JUN1985 12:00:00)-Water Temperature (C)]]*OO[[#This Row],[27]]</f>
        <v>2.7156065499821251E-3</v>
      </c>
      <c r="AD263" s="10">
        <f>3/24000000*OO[[#This Row],[86 (29JUN1985 15:00:00)-Water Temperature (C)]]*OO[[#This Row],[28]]</f>
        <v>6.2574117163050004E-4</v>
      </c>
      <c r="AE263" s="10">
        <f>3/24000000*OO[[#This Row],[88 (29JUN1985 21:00:00)-Water Temperature (C)]]*OO[[#This Row],[30]]</f>
        <v>9.1332569403224995E-5</v>
      </c>
      <c r="AF263" s="10">
        <f>3/24000000*OO[[#This Row],[88 (29JUN1985 21:00:00)-Water Temperature (C)]]*OO[[#This Row],[30]]</f>
        <v>9.1332569403224995E-5</v>
      </c>
      <c r="AG263" s="10">
        <f>3/24000000*OO[[#This Row],[89 (30JUN1985 00:00:00)-Water Temperature (C)]]*OO[[#This Row],[31]]</f>
        <v>8.1156353030899998E-5</v>
      </c>
      <c r="AH263" s="10">
        <f>3/24000000*OO[[#This Row],[90 (30JUN1985 03:00:00)-Water Temperature (C)]]*OO[[#This Row],[32]]</f>
        <v>8.1148112781112496E-5</v>
      </c>
      <c r="AI263" s="10">
        <f>3/24000000*OO[[#This Row],[91 (30JUN1985 06:00:00)-Water Temperature (C)]]*OO[[#This Row],[33]]</f>
        <v>8.0276678828499992E-5</v>
      </c>
      <c r="AJ263" s="10">
        <f>3/24000000*OO[[#This Row],[92 (30JUN1985 09:00:00)-Water Temperature (C)]]*OO[[#This Row],[34]]</f>
        <v>7.7126559463012491E-5</v>
      </c>
      <c r="AK263" s="10">
        <f>3/24000000*OO[[#This Row],[93 (30JUN1985 12:00:00)-Water Temperature (C)]]*OO[[#This Row],[35]]</f>
        <v>7.2113504062162485E-5</v>
      </c>
      <c r="AL263" s="10">
        <f>3/24000000*OO[[#This Row],[94 (30JUN1985 15:00:00)-Water Temperature (C)]]*OO[[#This Row],[36]]</f>
        <v>6.5434386674250003E-5</v>
      </c>
      <c r="AM263" s="10">
        <f>3/24000000*OO[[#This Row],[95 (30JUN1985 18:00:00)-Water Temperature (C)]]*OO[[#This Row],[37]]</f>
        <v>5.8469144477512499E-5</v>
      </c>
      <c r="AN263" s="10">
        <f>3/24000000*OO[[#This Row],[96 (30JUN1985 21:00:00)-Water Temperature (C)]]*OO[[#This Row],[38]]</f>
        <v>5.2398613113524999E-5</v>
      </c>
      <c r="AO263" s="10">
        <f>3/24000000*OO[[#This Row],[97 (01JUL1985 00:00:00)-Water Temperature (C)]]*OO[[#This Row],[39]]</f>
        <v>4.74600977889E-5</v>
      </c>
      <c r="AP263" s="10">
        <f>3/24000000*OO[[#This Row],[98 (01JUL1985 03:00:00)-Water Temperature (C)]]*OO[[#This Row],[40]]</f>
        <v>4.4383066837812498E-5</v>
      </c>
      <c r="AQ263" s="10">
        <f>3/24000000*OO[[#This Row],[99 (01JUL1985 06:00:00)-Water Temperature (C)]]*OO[[#This Row],[41]]</f>
        <v>4.1245045701074993E-5</v>
      </c>
      <c r="AR263" s="10">
        <f>3/24000000*OO[[#This Row],[100 (01JUL1985 09:00:00)-Water Temperature (C)]]*OO[[#This Row],[42]]</f>
        <v>3.7959908740349999E-5</v>
      </c>
      <c r="AS263" s="10">
        <f>3/24000000*OO[[#This Row],[101 (01JUL1985 12:00:00)-Water Temperature (C)]]*OO[[#This Row],[43]]</f>
        <v>3.4462689997499996E-5</v>
      </c>
      <c r="AT263" s="10">
        <f>3/24000000*OO[[#This Row],[102 (01JUL1985 15:00:00)-Water Temperature (C)]]*OO[[#This Row],[44]]</f>
        <v>3.09356382190625E-5</v>
      </c>
      <c r="AU263" s="10">
        <f>3/24000000*OO[[#This Row],[103 (01JUL1985 18:00:00)-Water Temperature (C)]]*OO[[#This Row],[45]]</f>
        <v>2.7456811205557503E-5</v>
      </c>
      <c r="AV263" s="10">
        <f>3/24000000*OO[[#This Row],[104 (01JUL1985 21:00:00)-Water Temperature (C)]]*OO[[#This Row],[46]]</f>
        <v>2.4365270784562502E-5</v>
      </c>
      <c r="AW263" s="10">
        <f>3/24000000*OO[[#This Row],[105 (02JUL1985 00:00:00)-Water Temperature (C)]]*OO[[#This Row],[47]]</f>
        <v>2.185631373035E-5</v>
      </c>
      <c r="AX263" s="10">
        <f>3/24000000*OO[[#This Row],[106 (02JUL1985 03:00:00)-Water Temperature (C)]]*OO[[#This Row],[48]]</f>
        <v>2.032387669846625E-5</v>
      </c>
      <c r="AY263" s="10">
        <f>3/24000000*OO[[#This Row],[107 (02JUL1985 06:00:00)-Water Temperature (C)]]*OO[[#This Row],[49]]</f>
        <v>1.8963609327139998E-5</v>
      </c>
      <c r="AZ263" s="10">
        <f>3/24000000*OO[[#This Row],[108 (02JUL1985 09:00:00)-Water Temperature (C)]]*OO[[#This Row],[50]]</f>
        <v>1.7635880444620002E-5</v>
      </c>
      <c r="BA263" s="10">
        <f>3/24000000*OO[[#This Row],[109 (02JUL1985 12:00:00)-Water Temperature (C)]]*OO[[#This Row],[51]]</f>
        <v>1.6324003463105001E-5</v>
      </c>
      <c r="BB263" s="10">
        <f>3/24000000*OO[[#This Row],[110 (02JUL1985 15:00:00)-Water Temperature (C)]]*OO[[#This Row],[52]]</f>
        <v>1.4774184498560001E-5</v>
      </c>
      <c r="BC263" s="10">
        <f>3/24000000*OO[[#This Row],[111 (02JUL1985 18:00:00)-Water Temperature (C)]]*OO[[#This Row],[53]]</f>
        <v>1.3060289000884998E-5</v>
      </c>
      <c r="BD263" s="10">
        <f>3/24000000*OO[[#This Row],[112 (02JUL1985 21:00:00)-Water Temperature (C)]]*OO[[#This Row],[54]]</f>
        <v>1.1461680106226249E-5</v>
      </c>
      <c r="BE263" s="10">
        <f>3/24000000*OO[[#This Row],[113 (03JUL1985 00:00:00)-Water Temperature (C)]]*OO[[#This Row],[55]]</f>
        <v>1.0067119567599999E-5</v>
      </c>
      <c r="BF263" s="10">
        <f>3/24000000*OO[[#This Row],[114 (03JUL1985 03:00:00)-Water Temperature (C)]]*OO[[#This Row],[56]]</f>
        <v>9.0282581827099988E-6</v>
      </c>
      <c r="BG263" s="10">
        <f>3/24000000*OO[[#This Row],[115 (03JUL1985 06:00:00)-Water Temperature (C)]]*OO[[#This Row],[57]]</f>
        <v>8.0809577388750003E-6</v>
      </c>
      <c r="BH263" s="10">
        <f>3/24000000*OO[[#This Row],[116 (03JUL1985 09:00:00)-Water Temperature (C)]]*OO[[#This Row],[58]]</f>
        <v>7.0643131268387505E-6</v>
      </c>
      <c r="BI263" s="10">
        <f>3/24000000*OO[[#This Row],[117 (03JUL1985 12:00:00)-Water Temperature (C)]]*OO[[#This Row],[59]]</f>
        <v>5.9605472038725E-6</v>
      </c>
      <c r="BJ263" s="10">
        <f>3/24000000*OO[[#This Row],[118 (03JUL1985 15:00:00)-Water Temperature (C)]]*OO[[#This Row],[60]]</f>
        <v>4.7617662197799999E-6</v>
      </c>
      <c r="BK263" s="10">
        <f>3/24000000*OO[[#This Row],[119 (03JUL1985 18:00:00)-Water Temperature (C)]]*OO[[#This Row],[61]]</f>
        <v>3.6572059660375004E-6</v>
      </c>
      <c r="BL263" s="10">
        <f>3/24000000*OO[[#This Row],[120 (03JUL1985 21:00:00)-Water Temperature (C)]]*OO[[#This Row],[62]]</f>
        <v>2.7919712165458754E-6</v>
      </c>
      <c r="BM263" s="10">
        <f>3/24000000*OO[[#This Row],[121 (04JUL1985 00:00:00)-Water Temperature (C)]]*OO[[#This Row],[63]]</f>
        <v>2.1870449134607501E-6</v>
      </c>
      <c r="BN263" s="10">
        <f>3/24000000*OO[[#This Row],[122 (04JUL1985 03:00:00)-Water Temperature (C)]]*OO[[#This Row],[64]]</f>
        <v>1.8207622755217499E-6</v>
      </c>
      <c r="BO263" s="10">
        <f>3/24000000*OO[[#This Row],[123 (04JUL1985 06:00:00)-Water Temperature (C)]]*OO[[#This Row],[65]]</f>
        <v>1.5832577826975002E-6</v>
      </c>
      <c r="BP263" s="10">
        <f>3/24000000*OO[[#This Row],[124 (04JUL1985 09:00:00)-Water Temperature (C)]]*OO[[#This Row],[66]]</f>
        <v>1.4374368684775001E-6</v>
      </c>
      <c r="BQ263" s="10">
        <f>3/24000000*OO[[#This Row],[125 (04JUL1985 12:00:00)-Water Temperature (C)]]*OO[[#This Row],[67]]</f>
        <v>1.3254642970455001E-6</v>
      </c>
      <c r="BR263" s="10">
        <f>3/24000000*OO[[#This Row],[126 (04JUL1985 15:00:00)-Water Temperature (C)]]*OO[[#This Row],[68]]</f>
        <v>1.2350595141364999E-6</v>
      </c>
      <c r="BS263" s="10">
        <f>3/24000000*OO[[#This Row],[127 (04JUL1985 18:00:00)-Water Temperature (C)]]*OO[[#This Row],[69]]</f>
        <v>1.1581114058549999E-6</v>
      </c>
      <c r="BT263" s="10">
        <f>3/24000000*OO[[#This Row],[128 (04JUL1985 21:00:00)-Water Temperature (C)]]*OO[[#This Row],[70]]</f>
        <v>1.08588264142575E-6</v>
      </c>
      <c r="BU263" s="10">
        <f>3/24000000*OO[[#This Row],[129 (05JUL1985 00:00:00)-Water Temperature (C)]]*OO[[#This Row],[71]]</f>
        <v>1.0194990769501251E-6</v>
      </c>
      <c r="BV263" s="10">
        <f>3/24000000*OO[[#This Row],[130 (05JUL1985 03:00:00)-Water Temperature (C)]]*OO[[#This Row],[72]]</f>
        <v>9.8135743028099978E-7</v>
      </c>
      <c r="BW263" s="10">
        <f>3/24000000*OO[[#This Row],[131 (05JUL1985 06:00:00)-Water Temperature (C)]]*OO[[#This Row],[73]]</f>
        <v>9.4266515113875003E-7</v>
      </c>
      <c r="BX263" s="10">
        <f>3/24000000*OO[[#This Row],[132 (05JUL1985 09:00:00)-Water Temperature (C)]]*OO[[#This Row],[74]]</f>
        <v>9.0852431852574994E-7</v>
      </c>
      <c r="BY263" s="10">
        <f>3/24000000*OO[[#This Row],[133 (05JUL1985 12:00:00)-Water Temperature (C)]]*OO[[#This Row],[75]]</f>
        <v>8.7537212609212502E-7</v>
      </c>
      <c r="BZ263" s="10">
        <f>3/24000000*OO[[#This Row],[134 (05JUL1985 15:00:00)-Water Temperature (C)]]*OO[[#This Row],[76]]</f>
        <v>8.3405427765274999E-7</v>
      </c>
      <c r="CA263" s="10">
        <f>3/24000000*OO[[#This Row],[135 (05JUL1985 18:00:00)-Water Temperature (C)]]*OO[[#This Row],[77]]</f>
        <v>7.8403349921624984E-7</v>
      </c>
      <c r="CB263" s="10">
        <f>3/24000000*OO[[#This Row],[136 (05JUL1985 21:00:00)-Water Temperature (C)]]*OO[[#This Row],[78]]</f>
        <v>7.3463077815574995E-7</v>
      </c>
      <c r="CC263" s="10">
        <f>3/24000000*OO[[#This Row],[137 (06JUL1985 00:00:00)-Water Temperature (C)]]*OO[[#This Row],[79]]</f>
        <v>6.9386597182499987E-7</v>
      </c>
      <c r="CD263" s="10">
        <f>3/24000000*OO[[#This Row],[138 (06JUL1985 03:00:00)-Water Temperature (C)]]*OO[[#This Row],[80]]</f>
        <v>6.7734237785175002E-7</v>
      </c>
      <c r="CE263" s="10">
        <f>3/24000000*OO[[#This Row],[139 (06JUL1985 06:00:00)-Water Temperature (C)]]*OO[[#This Row],[81]]</f>
        <v>6.6188944068499987E-7</v>
      </c>
      <c r="CF263" s="10">
        <f>3/24000000*OO[[#This Row],[140 (06JUL1985 09:00:00)-Water Temperature (C)]]*OO[[#This Row],[82]]</f>
        <v>6.4655810179687497E-7</v>
      </c>
      <c r="CG263" s="10">
        <f>3/24000000*OO[[#This Row],[141 (06JUL1985 12:00:00)-Water Temperature (C)]]*OO[[#This Row],[83]]</f>
        <v>6.3503007347375007E-7</v>
      </c>
      <c r="CH263" s="10">
        <f>3/24000000*OO[[#This Row],[142 (06JUL1985 15:00:00)-Water Temperature (C)]]*OO[[#This Row],[84]]</f>
        <v>6.1391294363249994E-7</v>
      </c>
      <c r="CI263" s="10">
        <f>3/24000000*OO[[#This Row],[143 (06JUL1985 18:00:00)-Water Temperature (C)]]*OO[[#This Row],[85]]</f>
        <v>5.8059012174800003E-7</v>
      </c>
      <c r="CJ263" s="10">
        <f>3/24000000*OO[[#This Row],[144 (06JUL1985 21:00:00)-Water Temperature (C)]]*OO[[#This Row],[86]]</f>
        <v>5.459007353594999E-7</v>
      </c>
      <c r="CK263" s="10">
        <f>3/24000000*OO[[#This Row],[145 (07JUL1985 00:00:00)-Water Temperature (C)]]*OO[[#This Row],[87]]</f>
        <v>5.1851364430799996E-7</v>
      </c>
      <c r="CL263" s="10">
        <f>3/24000000*OO[[#This Row],[146 (07JUL1985 03:00:00)-Water Temperature (C)]]*OO[[#This Row],[88]]</f>
        <v>5.0637644655474997E-7</v>
      </c>
      <c r="CM263" s="10">
        <f>3/24000000*OO[[#This Row],[147 (07JUL1985 06:00:00)-Water Temperature (C)]]*OO[[#This Row],[89]]</f>
        <v>4.9693660755199991E-7</v>
      </c>
      <c r="CN263" s="10">
        <f>3/24000000*OO[[#This Row],[148 (07JUL1985 09:00:00)-Water Temperature (C)]]*OO[[#This Row],[90]]</f>
        <v>4.8601456962499999E-7</v>
      </c>
      <c r="CO263" s="10">
        <f>3/24000000*OO[[#This Row],[149 (07JUL1985 12:00:00)-Water Temperature (C)]]*OO[[#This Row],[91]]</f>
        <v>4.7549526017999995E-7</v>
      </c>
      <c r="CP263" s="10">
        <f>3/24000000*OO[[#This Row],[150 (07JUL1985 15:00:00)-Water Temperature (C)]]*OO[[#This Row],[92]]</f>
        <v>4.5850454238449996E-7</v>
      </c>
      <c r="CQ263" s="10">
        <f>3/24000000*OO[[#This Row],[151 (07JUL1985 18:00:00)-Water Temperature (C)]]*OO[[#This Row],[93]]</f>
        <v>4.3805787072124998E-7</v>
      </c>
      <c r="CR263" s="10">
        <f>3/24000000*OO[[#This Row],[152 (07JUL1985 21:00:00)-Water Temperature (C)]]*OO[[#This Row],[94]]</f>
        <v>4.1809400626874993E-7</v>
      </c>
      <c r="CS263" s="10">
        <f>3/24000000*OO[[#This Row],[153 (08JUL1985 00:00:00)-Water Temperature (C)]]*OO[[#This Row],[95]]</f>
        <v>3.9996588028724993E-7</v>
      </c>
      <c r="CT263" s="10">
        <f>3/24000000*OO[[#This Row],[154 (08JUL1985 03:00:00)-Water Temperature (C)]]*OO[[#This Row],[96]]</f>
        <v>3.865950175425E-7</v>
      </c>
      <c r="CU263" s="10">
        <f>3/24000000*OO[[#This Row],[155 (08JUL1985 06:00:00)-Water Temperature (C)]]*OO[[#This Row],[97]]</f>
        <v>3.7929667858199997E-7</v>
      </c>
      <c r="CV263" s="10">
        <f>3/24000000*OO[[#This Row],[156 (08JUL1985 09:00:00)-Water Temperature (C)]]*OO[[#This Row],[98]]</f>
        <v>3.7005813263299997E-7</v>
      </c>
      <c r="CW263" s="10">
        <f>3/24000000*OO[[#This Row],[157 (08JUL1985 12:00:00)-Water Temperature (C)]]*OO[[#This Row],[99]]</f>
        <v>3.6026737898374994E-7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-6.2381211668848366E-44</v>
      </c>
      <c r="O264" s="10">
        <f>3/24*OO[[#This Row],[71 (27JUN1985 18:00:00)-Water Temperature (C)]]*OO[[#This Row],[13]]/SUM(OO[13])</f>
        <v>-6.3541402506504505E-32</v>
      </c>
      <c r="P264" s="10">
        <f>3/24*OO[[#This Row],[72 (27JUN1985 21:00:00)-Water Temperature (C)]]*OO[[#This Row],[14]]/SUM(OO[14])</f>
        <v>4.1371575477020061E-21</v>
      </c>
      <c r="Q264" s="10">
        <f>3/24*OO[[#This Row],[73 (28JUN1985 00:00:00)-Water Temperature (C)]]*OO[[#This Row],[15]]/SUM(OO[15])</f>
        <v>5.9981026629291078E-13</v>
      </c>
      <c r="R264" s="10">
        <f>3/24*OO[[#This Row],[74 (28JUN1985 03:00:00)-Water Temperature (C)]]*OO[[#This Row],[16]]/SUM(OO[16])</f>
        <v>3.0060734881142042E-9</v>
      </c>
      <c r="S264" s="10">
        <f>3/24*OO[[#This Row],[75 (28JUN1985 06:00:00)-Water Temperature (C)]]*OO[[#This Row],[17]]/SUM(OO[17])</f>
        <v>8.9514099819220827E-7</v>
      </c>
      <c r="T264" s="10">
        <f>3/24*OO[[#This Row],[76 (28JUN1985 09:00:00)-Water Temperature (C)]]*OO[[#This Row],[18]]/SUM(OO[18])</f>
        <v>5.4799888670789187E-5</v>
      </c>
      <c r="U264" s="10">
        <f>3/24*OO[[#This Row],[77 (28JUN1985 12:00:00)-Water Temperature (C)]]*OO[[#This Row],[19]]/SUM(OO[19])</f>
        <v>1.0447531295230412E-3</v>
      </c>
      <c r="V264" s="10">
        <f>3/24000000*OO[[#This Row],[78 (28JUN1985 15:00:00)-Water Temperature (C)]]*OO[[#This Row],[20]]</f>
        <v>7.8046368868387494E-3</v>
      </c>
      <c r="W264" s="10">
        <f>3/24000000*OO[[#This Row],[79 (28JUN1985 18:00:00)-Water Temperature (C)]]*OO[[#This Row],[21]]</f>
        <v>2.7436337612499997E-2</v>
      </c>
      <c r="X264" s="10">
        <f>3/24000000*OO[[#This Row],[80 (28JUN1985 21:00:00)-Water Temperature (C)]]*OO[[#This Row],[22]]</f>
        <v>5.1540531469750003E-2</v>
      </c>
      <c r="Y264" s="10">
        <f>3/24000000*OO[[#This Row],[81 (29JUN1985 00:00:00)-Water Temperature (C)]]*OO[[#This Row],[23]]</f>
        <v>5.7100671653249994E-2</v>
      </c>
      <c r="Z264" s="10">
        <f>3/24000000*OO[[#This Row],[82 (29JUN1985 03:00:00)-Water Temperature (C)]]*OO[[#This Row],[24]]</f>
        <v>4.1011614857787496E-2</v>
      </c>
      <c r="AA264" s="10">
        <f>3/24000000*OO[[#This Row],[83 (29JUN1985 06:00:00)-Water Temperature (C)]]*OO[[#This Row],[25]]</f>
        <v>2.0279925515849999E-2</v>
      </c>
      <c r="AB264" s="10">
        <f>3/24000000*OO[[#This Row],[84 (29JUN1985 09:00:00)-Water Temperature (C)]]*OO[[#This Row],[26]]</f>
        <v>7.2212268012299989E-3</v>
      </c>
      <c r="AC264" s="10">
        <f>3/24000000*OO[[#This Row],[85 (29JUN1985 12:00:00)-Water Temperature (C)]]*OO[[#This Row],[27]]</f>
        <v>1.9819943607964998E-3</v>
      </c>
      <c r="AD264" s="10">
        <f>3/24000000*OO[[#This Row],[86 (29JUN1985 15:00:00)-Water Temperature (C)]]*OO[[#This Row],[28]]</f>
        <v>4.5914716290624999E-4</v>
      </c>
      <c r="AE264" s="10">
        <f>3/24000000*OO[[#This Row],[88 (29JUN1985 21:00:00)-Water Temperature (C)]]*OO[[#This Row],[30]]</f>
        <v>6.0225598493399995E-5</v>
      </c>
      <c r="AF264" s="10">
        <f>3/24000000*OO[[#This Row],[88 (29JUN1985 21:00:00)-Water Temperature (C)]]*OO[[#This Row],[30]]</f>
        <v>6.0225598493399995E-5</v>
      </c>
      <c r="AG264" s="10">
        <f>3/24000000*OO[[#This Row],[89 (30JUN1985 00:00:00)-Water Temperature (C)]]*OO[[#This Row],[31]]</f>
        <v>5.2108857827399992E-5</v>
      </c>
      <c r="AH264" s="10">
        <f>3/24000000*OO[[#This Row],[90 (30JUN1985 03:00:00)-Water Temperature (C)]]*OO[[#This Row],[32]]</f>
        <v>5.1983603951312505E-5</v>
      </c>
      <c r="AI264" s="10">
        <f>3/24000000*OO[[#This Row],[91 (30JUN1985 06:00:00)-Water Temperature (C)]]*OO[[#This Row],[33]]</f>
        <v>5.1540123847750006E-5</v>
      </c>
      <c r="AJ264" s="10">
        <f>3/24000000*OO[[#This Row],[92 (30JUN1985 09:00:00)-Water Temperature (C)]]*OO[[#This Row],[34]]</f>
        <v>4.9630777939087495E-5</v>
      </c>
      <c r="AK264" s="10">
        <f>3/24000000*OO[[#This Row],[93 (30JUN1985 12:00:00)-Water Temperature (C)]]*OO[[#This Row],[35]]</f>
        <v>4.6445351523299998E-5</v>
      </c>
      <c r="AL264" s="10">
        <f>3/24000000*OO[[#This Row],[94 (30JUN1985 15:00:00)-Water Temperature (C)]]*OO[[#This Row],[36]]</f>
        <v>4.2150687823000001E-5</v>
      </c>
      <c r="AM264" s="10">
        <f>3/24000000*OO[[#This Row],[95 (30JUN1985 18:00:00)-Water Temperature (C)]]*OO[[#This Row],[37]]</f>
        <v>3.7655423432274999E-5</v>
      </c>
      <c r="AN264" s="10">
        <f>3/24000000*OO[[#This Row],[96 (30JUN1985 21:00:00)-Water Temperature (C)]]*OO[[#This Row],[38]]</f>
        <v>3.3720649774249999E-5</v>
      </c>
      <c r="AO264" s="10">
        <f>3/24000000*OO[[#This Row],[97 (01JUL1985 00:00:00)-Water Temperature (C)]]*OO[[#This Row],[39]]</f>
        <v>3.0517677014624998E-5</v>
      </c>
      <c r="AP264" s="10">
        <f>3/24000000*OO[[#This Row],[98 (01JUL1985 03:00:00)-Water Temperature (C)]]*OO[[#This Row],[40]]</f>
        <v>2.8514249469225004E-5</v>
      </c>
      <c r="AQ264" s="10">
        <f>3/24000000*OO[[#This Row],[99 (01JUL1985 06:00:00)-Water Temperature (C)]]*OO[[#This Row],[41]]</f>
        <v>2.6487221286487502E-5</v>
      </c>
      <c r="AR264" s="10">
        <f>3/24000000*OO[[#This Row],[100 (01JUL1985 09:00:00)-Water Temperature (C)]]*OO[[#This Row],[42]]</f>
        <v>2.438141693108625E-5</v>
      </c>
      <c r="AS264" s="10">
        <f>3/24000000*OO[[#This Row],[101 (01JUL1985 12:00:00)-Water Temperature (C)]]*OO[[#This Row],[43]]</f>
        <v>2.2146304387519999E-5</v>
      </c>
      <c r="AT264" s="10">
        <f>3/24000000*OO[[#This Row],[102 (01JUL1985 15:00:00)-Water Temperature (C)]]*OO[[#This Row],[44]]</f>
        <v>1.9889268216491245E-5</v>
      </c>
      <c r="AU264" s="10">
        <f>3/24000000*OO[[#This Row],[103 (01JUL1985 18:00:00)-Water Temperature (C)]]*OO[[#This Row],[45]]</f>
        <v>1.7661610535700002E-5</v>
      </c>
      <c r="AV264" s="10">
        <f>3/24000000*OO[[#This Row],[104 (01JUL1985 21:00:00)-Water Temperature (C)]]*OO[[#This Row],[46]]</f>
        <v>1.5665009696264997E-5</v>
      </c>
      <c r="AW264" s="10">
        <f>3/24000000*OO[[#This Row],[105 (02JUL1985 00:00:00)-Water Temperature (C)]]*OO[[#This Row],[47]]</f>
        <v>1.4051826691061248E-5</v>
      </c>
      <c r="AX264" s="10">
        <f>3/24000000*OO[[#This Row],[106 (02JUL1985 03:00:00)-Water Temperature (C)]]*OO[[#This Row],[48]]</f>
        <v>1.30630314670425E-5</v>
      </c>
      <c r="AY264" s="10">
        <f>3/24000000*OO[[#This Row],[107 (02JUL1985 06:00:00)-Water Temperature (C)]]*OO[[#This Row],[49]]</f>
        <v>1.2187192965513751E-5</v>
      </c>
      <c r="AZ264" s="10">
        <f>3/24000000*OO[[#This Row],[108 (02JUL1985 09:00:00)-Water Temperature (C)]]*OO[[#This Row],[50]]</f>
        <v>1.1338266169717501E-5</v>
      </c>
      <c r="BA264" s="10">
        <f>3/24000000*OO[[#This Row],[109 (02JUL1985 12:00:00)-Water Temperature (C)]]*OO[[#This Row],[51]]</f>
        <v>1.0506498798374999E-5</v>
      </c>
      <c r="BB264" s="10">
        <f>3/24000000*OO[[#This Row],[110 (02JUL1985 15:00:00)-Water Temperature (C)]]*OO[[#This Row],[52]]</f>
        <v>9.5227954684062495E-6</v>
      </c>
      <c r="BC264" s="10">
        <f>3/24000000*OO[[#This Row],[111 (02JUL1985 18:00:00)-Water Temperature (C)]]*OO[[#This Row],[53]]</f>
        <v>8.4317377870687495E-6</v>
      </c>
      <c r="BD264" s="10">
        <f>3/24000000*OO[[#This Row],[112 (02JUL1985 21:00:00)-Water Temperature (C)]]*OO[[#This Row],[54]]</f>
        <v>7.4090901022099996E-6</v>
      </c>
      <c r="BE264" s="10">
        <f>3/24000000*OO[[#This Row],[113 (03JUL1985 00:00:00)-Water Temperature (C)]]*OO[[#This Row],[55]]</f>
        <v>6.5115847217349997E-6</v>
      </c>
      <c r="BF264" s="10">
        <f>3/24000000*OO[[#This Row],[114 (03JUL1985 03:00:00)-Water Temperature (C)]]*OO[[#This Row],[56]]</f>
        <v>5.8433591098375009E-6</v>
      </c>
      <c r="BG264" s="10">
        <f>3/24000000*OO[[#This Row],[115 (03JUL1985 06:00:00)-Water Temperature (C)]]*OO[[#This Row],[57]]</f>
        <v>5.2379785740074997E-6</v>
      </c>
      <c r="BH264" s="10">
        <f>3/24000000*OO[[#This Row],[116 (03JUL1985 09:00:00)-Water Temperature (C)]]*OO[[#This Row],[58]]</f>
        <v>4.5924627282187496E-6</v>
      </c>
      <c r="BI264" s="10">
        <f>3/24000000*OO[[#This Row],[117 (03JUL1985 12:00:00)-Water Temperature (C)]]*OO[[#This Row],[59]]</f>
        <v>3.8906847084399996E-6</v>
      </c>
      <c r="BJ264" s="10">
        <f>3/24000000*OO[[#This Row],[118 (03JUL1985 15:00:00)-Water Temperature (C)]]*OO[[#This Row],[60]]</f>
        <v>3.1211818869037499E-6</v>
      </c>
      <c r="BK264" s="10">
        <f>3/24000000*OO[[#This Row],[119 (03JUL1985 18:00:00)-Water Temperature (C)]]*OO[[#This Row],[61]]</f>
        <v>2.4031976281582495E-6</v>
      </c>
      <c r="BL264" s="10">
        <f>3/24000000*OO[[#This Row],[120 (03JUL1985 21:00:00)-Water Temperature (C)]]*OO[[#This Row],[62]]</f>
        <v>1.8335981002945002E-6</v>
      </c>
      <c r="BM264" s="10">
        <f>3/24000000*OO[[#This Row],[121 (04JUL1985 00:00:00)-Water Temperature (C)]]*OO[[#This Row],[63]]</f>
        <v>1.4309365086200002E-6</v>
      </c>
      <c r="BN264" s="10">
        <f>3/24000000*OO[[#This Row],[122 (04JUL1985 03:00:00)-Water Temperature (C)]]*OO[[#This Row],[64]]</f>
        <v>1.184833387365E-6</v>
      </c>
      <c r="BO264" s="10">
        <f>3/24000000*OO[[#This Row],[123 (04JUL1985 06:00:00)-Water Temperature (C)]]*OO[[#This Row],[65]]</f>
        <v>1.0247290215212499E-6</v>
      </c>
      <c r="BP264" s="10">
        <f>3/24000000*OO[[#This Row],[124 (04JUL1985 09:00:00)-Water Temperature (C)]]*OO[[#This Row],[66]]</f>
        <v>9.2665916088712485E-7</v>
      </c>
      <c r="BQ264" s="10">
        <f>3/24000000*OO[[#This Row],[125 (04JUL1985 12:00:00)-Water Temperature (C)]]*OO[[#This Row],[67]]</f>
        <v>8.5270243106749999E-7</v>
      </c>
      <c r="BR264" s="10">
        <f>3/24000000*OO[[#This Row],[126 (04JUL1985 15:00:00)-Water Temperature (C)]]*OO[[#This Row],[68]]</f>
        <v>7.9401314665637502E-7</v>
      </c>
      <c r="BS264" s="10">
        <f>3/24000000*OO[[#This Row],[127 (04JUL1985 18:00:00)-Water Temperature (C)]]*OO[[#This Row],[69]]</f>
        <v>7.4454064673549997E-7</v>
      </c>
      <c r="BT264" s="10">
        <f>3/24000000*OO[[#This Row],[128 (04JUL1985 21:00:00)-Water Temperature (C)]]*OO[[#This Row],[70]]</f>
        <v>6.9806013197399995E-7</v>
      </c>
      <c r="BU264" s="10">
        <f>3/24000000*OO[[#This Row],[129 (05JUL1985 00:00:00)-Water Temperature (C)]]*OO[[#This Row],[71]]</f>
        <v>6.55160821462E-7</v>
      </c>
      <c r="BV264" s="10">
        <f>3/24000000*OO[[#This Row],[130 (05JUL1985 03:00:00)-Water Temperature (C)]]*OO[[#This Row],[72]]</f>
        <v>6.3003387063625001E-7</v>
      </c>
      <c r="BW264" s="10">
        <f>3/24000000*OO[[#This Row],[131 (05JUL1985 06:00:00)-Water Temperature (C)]]*OO[[#This Row],[73]]</f>
        <v>6.0467689685662491E-7</v>
      </c>
      <c r="BX264" s="10">
        <f>3/24000000*OO[[#This Row],[132 (05JUL1985 09:00:00)-Water Temperature (C)]]*OO[[#This Row],[74]]</f>
        <v>5.8246761187649992E-7</v>
      </c>
      <c r="BY264" s="10">
        <f>3/24000000*OO[[#This Row],[133 (05JUL1985 12:00:00)-Water Temperature (C)]]*OO[[#This Row],[75]]</f>
        <v>5.6131638369562502E-7</v>
      </c>
      <c r="BZ264" s="10">
        <f>3/24000000*OO[[#This Row],[134 (05JUL1985 15:00:00)-Water Temperature (C)]]*OO[[#This Row],[76]]</f>
        <v>5.3503265020699995E-7</v>
      </c>
      <c r="CA264" s="10">
        <f>3/24000000*OO[[#This Row],[135 (05JUL1985 18:00:00)-Water Temperature (C)]]*OO[[#This Row],[77]]</f>
        <v>5.0330386531712496E-7</v>
      </c>
      <c r="CB264" s="10">
        <f>3/24000000*OO[[#This Row],[136 (05JUL1985 21:00:00)-Water Temperature (C)]]*OO[[#This Row],[78]]</f>
        <v>4.7169979406812502E-7</v>
      </c>
      <c r="CC264" s="10">
        <f>3/24000000*OO[[#This Row],[137 (06JUL1985 00:00:00)-Water Temperature (C)]]*OO[[#This Row],[79]]</f>
        <v>4.4538247903500001E-7</v>
      </c>
      <c r="CD264" s="10">
        <f>3/24000000*OO[[#This Row],[138 (06JUL1985 03:00:00)-Water Temperature (C)]]*OO[[#This Row],[80]]</f>
        <v>4.3450648646287497E-7</v>
      </c>
      <c r="CE264" s="10">
        <f>3/24000000*OO[[#This Row],[139 (06JUL1985 06:00:00)-Water Temperature (C)]]*OO[[#This Row],[81]]</f>
        <v>4.2434839506124992E-7</v>
      </c>
      <c r="CF264" s="10">
        <f>3/24000000*OO[[#This Row],[140 (06JUL1985 09:00:00)-Water Temperature (C)]]*OO[[#This Row],[82]]</f>
        <v>4.14446505242E-7</v>
      </c>
      <c r="CG264" s="10">
        <f>3/24000000*OO[[#This Row],[141 (06JUL1985 12:00:00)-Water Temperature (C)]]*OO[[#This Row],[83]]</f>
        <v>4.0707884767749995E-7</v>
      </c>
      <c r="CH264" s="10">
        <f>3/24000000*OO[[#This Row],[142 (06JUL1985 15:00:00)-Water Temperature (C)]]*OO[[#This Row],[84]]</f>
        <v>3.9363390722012501E-7</v>
      </c>
      <c r="CI264" s="10">
        <f>3/24000000*OO[[#This Row],[143 (06JUL1985 18:00:00)-Water Temperature (C)]]*OO[[#This Row],[85]]</f>
        <v>3.7251455750437499E-7</v>
      </c>
      <c r="CJ264" s="10">
        <f>3/24000000*OO[[#This Row],[144 (06JUL1985 21:00:00)-Water Temperature (C)]]*OO[[#This Row],[86]]</f>
        <v>3.5037612811750001E-7</v>
      </c>
      <c r="CK264" s="10">
        <f>3/24000000*OO[[#This Row],[145 (07JUL1985 00:00:00)-Water Temperature (C)]]*OO[[#This Row],[87]]</f>
        <v>3.3273520602824995E-7</v>
      </c>
      <c r="CL264" s="10">
        <f>3/24000000*OO[[#This Row],[146 (07JUL1985 03:00:00)-Water Temperature (C)]]*OO[[#This Row],[88]]</f>
        <v>3.2482132575566251E-7</v>
      </c>
      <c r="CM264" s="10">
        <f>3/24000000*OO[[#This Row],[147 (07JUL1985 06:00:00)-Water Temperature (C)]]*OO[[#This Row],[89]]</f>
        <v>3.1859296106505E-7</v>
      </c>
      <c r="CN264" s="10">
        <f>3/24000000*OO[[#This Row],[148 (07JUL1985 09:00:00)-Water Temperature (C)]]*OO[[#This Row],[90]]</f>
        <v>3.1142514324310003E-7</v>
      </c>
      <c r="CO264" s="10">
        <f>3/24000000*OO[[#This Row],[149 (07JUL1985 12:00:00)-Water Temperature (C)]]*OO[[#This Row],[91]]</f>
        <v>3.0456403189549999E-7</v>
      </c>
      <c r="CP264" s="10">
        <f>3/24000000*OO[[#This Row],[150 (07JUL1985 15:00:00)-Water Temperature (C)]]*OO[[#This Row],[92]]</f>
        <v>2.9370194905449997E-7</v>
      </c>
      <c r="CQ264" s="10">
        <f>3/24000000*OO[[#This Row],[151 (07JUL1985 18:00:00)-Water Temperature (C)]]*OO[[#This Row],[93]]</f>
        <v>2.8067398541625003E-7</v>
      </c>
      <c r="CR264" s="10">
        <f>3/24000000*OO[[#This Row],[152 (07JUL1985 21:00:00)-Water Temperature (C)]]*OO[[#This Row],[94]]</f>
        <v>2.6792468687025E-7</v>
      </c>
      <c r="CS264" s="10">
        <f>3/24000000*OO[[#This Row],[153 (08JUL1985 00:00:00)-Water Temperature (C)]]*OO[[#This Row],[95]]</f>
        <v>2.5626542428501248E-7</v>
      </c>
      <c r="CT264" s="10">
        <f>3/24000000*OO[[#This Row],[154 (08JUL1985 03:00:00)-Water Temperature (C)]]*OO[[#This Row],[96]]</f>
        <v>2.4762799706662501E-7</v>
      </c>
      <c r="CU264" s="10">
        <f>3/24000000*OO[[#This Row],[155 (08JUL1985 06:00:00)-Water Temperature (C)]]*OO[[#This Row],[97]]</f>
        <v>2.4281781092422502E-7</v>
      </c>
      <c r="CV264" s="10">
        <f>3/24000000*OO[[#This Row],[156 (08JUL1985 09:00:00)-Water Temperature (C)]]*OO[[#This Row],[98]]</f>
        <v>2.3683084515314999E-7</v>
      </c>
      <c r="CW264" s="10">
        <f>3/24000000*OO[[#This Row],[157 (08JUL1985 12:00:00)-Water Temperature (C)]]*OO[[#This Row],[99]]</f>
        <v>2.3059704999659996E-7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4.4225960275814392E-21</v>
      </c>
      <c r="Q265" s="10">
        <f>3/24*OO[[#This Row],[73 (28JUN1985 00:00:00)-Water Temperature (C)]]*OO[[#This Row],[15]]/SUM(OO[15])</f>
        <v>2.823737572260881E-13</v>
      </c>
      <c r="R265" s="10">
        <f>3/24*OO[[#This Row],[74 (28JUN1985 03:00:00)-Water Temperature (C)]]*OO[[#This Row],[16]]/SUM(OO[16])</f>
        <v>1.901003043999931E-9</v>
      </c>
      <c r="S265" s="10">
        <f>3/24*OO[[#This Row],[75 (28JUN1985 06:00:00)-Water Temperature (C)]]*OO[[#This Row],[17]]/SUM(OO[17])</f>
        <v>6.3721256059929142E-7</v>
      </c>
      <c r="T265" s="10">
        <f>3/24*OO[[#This Row],[76 (28JUN1985 09:00:00)-Water Temperature (C)]]*OO[[#This Row],[18]]/SUM(OO[18])</f>
        <v>4.2414081557719627E-5</v>
      </c>
      <c r="U265" s="10">
        <f>3/24*OO[[#This Row],[77 (28JUN1985 12:00:00)-Water Temperature (C)]]*OO[[#This Row],[19]]/SUM(OO[19])</f>
        <v>8.6448175664772555E-4</v>
      </c>
      <c r="V265" s="10">
        <f>3/24000000*OO[[#This Row],[78 (28JUN1985 15:00:00)-Water Temperature (C)]]*OO[[#This Row],[20]]</f>
        <v>6.8292975034350001E-3</v>
      </c>
      <c r="W265" s="10">
        <f>3/24000000*OO[[#This Row],[79 (28JUN1985 18:00:00)-Water Temperature (C)]]*OO[[#This Row],[21]]</f>
        <v>2.5185172196824999E-2</v>
      </c>
      <c r="X265" s="10">
        <f>3/24000000*OO[[#This Row],[80 (28JUN1985 21:00:00)-Water Temperature (C)]]*OO[[#This Row],[22]]</f>
        <v>4.9337445846712499E-2</v>
      </c>
      <c r="Y265" s="10">
        <f>3/24000000*OO[[#This Row],[81 (29JUN1985 00:00:00)-Water Temperature (C)]]*OO[[#This Row],[23]]</f>
        <v>5.6713187681999996E-2</v>
      </c>
      <c r="Z265" s="10">
        <f>3/24000000*OO[[#This Row],[82 (29JUN1985 03:00:00)-Water Temperature (C)]]*OO[[#This Row],[24]]</f>
        <v>4.2081302961600002E-2</v>
      </c>
      <c r="AA265" s="10">
        <f>3/24000000*OO[[#This Row],[83 (29JUN1985 06:00:00)-Water Temperature (C)]]*OO[[#This Row],[25]]</f>
        <v>2.1416963102744997E-2</v>
      </c>
      <c r="AB265" s="10">
        <f>3/24000000*OO[[#This Row],[84 (29JUN1985 09:00:00)-Water Temperature (C)]]*OO[[#This Row],[26]]</f>
        <v>7.820025474077499E-3</v>
      </c>
      <c r="AC265" s="10">
        <f>3/24000000*OO[[#This Row],[85 (29JUN1985 12:00:00)-Water Temperature (C)]]*OO[[#This Row],[27]]</f>
        <v>2.1900125840253748E-3</v>
      </c>
      <c r="AD265" s="10">
        <f>3/24000000*OO[[#This Row],[86 (29JUN1985 15:00:00)-Water Temperature (C)]]*OO[[#This Row],[28]]</f>
        <v>5.1191113704412495E-4</v>
      </c>
      <c r="AE265" s="10">
        <f>3/24000000*OO[[#This Row],[88 (29JUN1985 21:00:00)-Water Temperature (C)]]*OO[[#This Row],[30]]</f>
        <v>6.1493222209999996E-5</v>
      </c>
      <c r="AF265" s="10">
        <f>3/24000000*OO[[#This Row],[88 (29JUN1985 21:00:00)-Water Temperature (C)]]*OO[[#This Row],[30]]</f>
        <v>6.1493222209999996E-5</v>
      </c>
      <c r="AG265" s="10">
        <f>3/24000000*OO[[#This Row],[89 (30JUN1985 00:00:00)-Water Temperature (C)]]*OO[[#This Row],[31]]</f>
        <v>5.1869180167700001E-5</v>
      </c>
      <c r="AH265" s="10">
        <f>3/24000000*OO[[#This Row],[90 (30JUN1985 03:00:00)-Water Temperature (C)]]*OO[[#This Row],[32]]</f>
        <v>5.1674124991299998E-5</v>
      </c>
      <c r="AI265" s="10">
        <f>3/24000000*OO[[#This Row],[91 (30JUN1985 06:00:00)-Water Temperature (C)]]*OO[[#This Row],[33]]</f>
        <v>5.1415492878000005E-5</v>
      </c>
      <c r="AJ265" s="10">
        <f>3/24000000*OO[[#This Row],[92 (30JUN1985 09:00:00)-Water Temperature (C)]]*OO[[#This Row],[34]]</f>
        <v>4.9699994927587494E-5</v>
      </c>
      <c r="AK265" s="10">
        <f>3/24000000*OO[[#This Row],[93 (30JUN1985 12:00:00)-Water Temperature (C)]]*OO[[#This Row],[35]]</f>
        <v>4.6636644278449993E-5</v>
      </c>
      <c r="AL265" s="10">
        <f>3/24000000*OO[[#This Row],[94 (30JUN1985 15:00:00)-Water Temperature (C)]]*OO[[#This Row],[36]]</f>
        <v>4.2412647209587498E-5</v>
      </c>
      <c r="AM265" s="10">
        <f>3/24000000*OO[[#This Row],[95 (30JUN1985 18:00:00)-Water Temperature (C)]]*OO[[#This Row],[37]]</f>
        <v>3.7958770945549999E-5</v>
      </c>
      <c r="AN265" s="10">
        <f>3/24000000*OO[[#This Row],[96 (30JUN1985 21:00:00)-Water Temperature (C)]]*OO[[#This Row],[38]]</f>
        <v>3.4041718225987502E-5</v>
      </c>
      <c r="AO265" s="10">
        <f>3/24000000*OO[[#This Row],[97 (01JUL1985 00:00:00)-Water Temperature (C)]]*OO[[#This Row],[39]]</f>
        <v>3.0851746013199999E-5</v>
      </c>
      <c r="AP265" s="10">
        <f>3/24000000*OO[[#This Row],[98 (01JUL1985 03:00:00)-Water Temperature (C)]]*OO[[#This Row],[40]]</f>
        <v>2.8866758386912498E-5</v>
      </c>
      <c r="AQ265" s="10">
        <f>3/24000000*OO[[#This Row],[99 (01JUL1985 06:00:00)-Water Temperature (C)]]*OO[[#This Row],[41]]</f>
        <v>2.6853610395568751E-5</v>
      </c>
      <c r="AR265" s="10">
        <f>3/24000000*OO[[#This Row],[100 (01JUL1985 09:00:00)-Water Temperature (C)]]*OO[[#This Row],[42]]</f>
        <v>2.4749918501782502E-5</v>
      </c>
      <c r="AS265" s="10">
        <f>3/24000000*OO[[#This Row],[101 (01JUL1985 12:00:00)-Water Temperature (C)]]*OO[[#This Row],[43]]</f>
        <v>2.2516483268182497E-5</v>
      </c>
      <c r="AT265" s="10">
        <f>3/24000000*OO[[#This Row],[102 (01JUL1985 15:00:00)-Water Temperature (C)]]*OO[[#This Row],[44]]</f>
        <v>2.0249850523286249E-5</v>
      </c>
      <c r="AU265" s="10">
        <f>3/24000000*OO[[#This Row],[103 (01JUL1985 18:00:00)-Water Temperature (C)]]*OO[[#This Row],[45]]</f>
        <v>1.8010465555486247E-5</v>
      </c>
      <c r="AV265" s="10">
        <f>3/24000000*OO[[#This Row],[104 (01JUL1985 21:00:00)-Water Temperature (C)]]*OO[[#This Row],[46]]</f>
        <v>1.5994008568719999E-5</v>
      </c>
      <c r="AW265" s="10">
        <f>3/24000000*OO[[#This Row],[105 (02JUL1985 00:00:00)-Water Temperature (C)]]*OO[[#This Row],[47]]</f>
        <v>1.4366170790509999E-5</v>
      </c>
      <c r="AX265" s="10">
        <f>3/24000000*OO[[#This Row],[106 (02JUL1985 03:00:00)-Water Temperature (C)]]*OO[[#This Row],[48]]</f>
        <v>1.3371819105052499E-5</v>
      </c>
      <c r="AY265" s="10">
        <f>3/24000000*OO[[#This Row],[107 (02JUL1985 06:00:00)-Water Temperature (C)]]*OO[[#This Row],[49]]</f>
        <v>1.24922931524625E-5</v>
      </c>
      <c r="AZ265" s="10">
        <f>3/24000000*OO[[#This Row],[108 (02JUL1985 09:00:00)-Water Temperature (C)]]*OO[[#This Row],[50]]</f>
        <v>1.1638596955059999E-5</v>
      </c>
      <c r="BA265" s="10">
        <f>3/24000000*OO[[#This Row],[109 (02JUL1985 12:00:00)-Water Temperature (C)]]*OO[[#This Row],[51]]</f>
        <v>1.0797643673868749E-5</v>
      </c>
      <c r="BB265" s="10">
        <f>3/24000000*OO[[#This Row],[110 (02JUL1985 15:00:00)-Water Temperature (C)]]*OO[[#This Row],[52]]</f>
        <v>9.8012840718749994E-6</v>
      </c>
      <c r="BC265" s="10">
        <f>3/24000000*OO[[#This Row],[111 (02JUL1985 18:00:00)-Water Temperature (C)]]*OO[[#This Row],[53]]</f>
        <v>8.6927320902099997E-6</v>
      </c>
      <c r="BD265" s="10">
        <f>3/24000000*OO[[#This Row],[112 (02JUL1985 21:00:00)-Water Temperature (C)]]*OO[[#This Row],[54]]</f>
        <v>7.6486387356449998E-6</v>
      </c>
      <c r="BE265" s="10">
        <f>3/24000000*OO[[#This Row],[113 (03JUL1985 00:00:00)-Water Temperature (C)]]*OO[[#This Row],[55]]</f>
        <v>6.727280518530001E-6</v>
      </c>
      <c r="BF265" s="10">
        <f>3/24000000*OO[[#This Row],[114 (03JUL1985 03:00:00)-Water Temperature (C)]]*OO[[#This Row],[56]]</f>
        <v>6.0412879673624998E-6</v>
      </c>
      <c r="BG265" s="10">
        <f>3/24000000*OO[[#This Row],[115 (03JUL1985 06:00:00)-Water Temperature (C)]]*OO[[#This Row],[57]]</f>
        <v>5.4227146196999994E-6</v>
      </c>
      <c r="BH265" s="10">
        <f>3/24000000*OO[[#This Row],[116 (03JUL1985 09:00:00)-Water Temperature (C)]]*OO[[#This Row],[58]]</f>
        <v>4.7663676572024999E-6</v>
      </c>
      <c r="BI265" s="10">
        <f>3/24000000*OO[[#This Row],[117 (03JUL1985 12:00:00)-Water Temperature (C)]]*OO[[#This Row],[59]]</f>
        <v>4.0523889340912494E-6</v>
      </c>
      <c r="BJ265" s="10">
        <f>3/24000000*OO[[#This Row],[118 (03JUL1985 15:00:00)-Water Temperature (C)]]*OO[[#This Row],[60]]</f>
        <v>3.263263282734E-6</v>
      </c>
      <c r="BK265" s="10">
        <f>3/24000000*OO[[#This Row],[119 (03JUL1985 18:00:00)-Water Temperature (C)]]*OO[[#This Row],[61]]</f>
        <v>2.5187017610801247E-6</v>
      </c>
      <c r="BL265" s="10">
        <f>3/24000000*OO[[#This Row],[120 (03JUL1985 21:00:00)-Water Temperature (C)]]*OO[[#This Row],[62]]</f>
        <v>1.9215336596169999E-6</v>
      </c>
      <c r="BM265" s="10">
        <f>3/24000000*OO[[#This Row],[121 (04JUL1985 00:00:00)-Water Temperature (C)]]*OO[[#This Row],[63]]</f>
        <v>1.4951537532319999E-6</v>
      </c>
      <c r="BN265" s="10">
        <f>3/24000000*OO[[#This Row],[122 (04JUL1985 03:00:00)-Water Temperature (C)]]*OO[[#This Row],[64]]</f>
        <v>1.2322820054759998E-6</v>
      </c>
      <c r="BO265" s="10">
        <f>3/24000000*OO[[#This Row],[123 (04JUL1985 06:00:00)-Water Temperature (C)]]*OO[[#This Row],[65]]</f>
        <v>1.0607410690768749E-6</v>
      </c>
      <c r="BP265" s="10">
        <f>3/24000000*OO[[#This Row],[124 (04JUL1985 09:00:00)-Water Temperature (C)]]*OO[[#This Row],[66]]</f>
        <v>9.557171049708749E-7</v>
      </c>
      <c r="BQ265" s="10">
        <f>3/24000000*OO[[#This Row],[125 (04JUL1985 12:00:00)-Water Temperature (C)]]*OO[[#This Row],[67]]</f>
        <v>8.777408357643749E-7</v>
      </c>
      <c r="BR265" s="10">
        <f>3/24000000*OO[[#This Row],[126 (04JUL1985 15:00:00)-Water Temperature (C)]]*OO[[#This Row],[68]]</f>
        <v>8.16734107348E-7</v>
      </c>
      <c r="BS265" s="10">
        <f>3/24000000*OO[[#This Row],[127 (04JUL1985 18:00:00)-Water Temperature (C)]]*OO[[#This Row],[69]]</f>
        <v>7.6583030529799992E-7</v>
      </c>
      <c r="BT265" s="10">
        <f>3/24000000*OO[[#This Row],[128 (04JUL1985 21:00:00)-Water Temperature (C)]]*OO[[#This Row],[70]]</f>
        <v>7.1801235595162497E-7</v>
      </c>
      <c r="BU265" s="10">
        <f>3/24000000*OO[[#This Row],[129 (05JUL1985 00:00:00)-Water Temperature (C)]]*OO[[#This Row],[71]]</f>
        <v>6.7369376144874993E-7</v>
      </c>
      <c r="BV265" s="10">
        <f>3/24000000*OO[[#This Row],[130 (05JUL1985 03:00:00)-Water Temperature (C)]]*OO[[#This Row],[72]]</f>
        <v>6.4736823749662496E-7</v>
      </c>
      <c r="BW265" s="10">
        <f>3/24000000*OO[[#This Row],[131 (05JUL1985 06:00:00)-Water Temperature (C)]]*OO[[#This Row],[73]]</f>
        <v>6.2082122242524999E-7</v>
      </c>
      <c r="BX265" s="10">
        <f>3/24000000*OO[[#This Row],[132 (05JUL1985 09:00:00)-Water Temperature (C)]]*OO[[#This Row],[74]]</f>
        <v>5.9770905028512497E-7</v>
      </c>
      <c r="BY265" s="10">
        <f>3/24000000*OO[[#This Row],[133 (05JUL1985 12:00:00)-Water Temperature (C)]]*OO[[#This Row],[75]]</f>
        <v>5.7605930752987497E-7</v>
      </c>
      <c r="BZ265" s="10">
        <f>3/24000000*OO[[#This Row],[134 (05JUL1985 15:00:00)-Water Temperature (C)]]*OO[[#This Row],[76]]</f>
        <v>5.49247792944875E-7</v>
      </c>
      <c r="CA265" s="10">
        <f>3/24000000*OO[[#This Row],[135 (05JUL1985 18:00:00)-Water Temperature (C)]]*OO[[#This Row],[77]]</f>
        <v>5.1701022632699995E-7</v>
      </c>
      <c r="CB265" s="10">
        <f>3/24000000*OO[[#This Row],[136 (05JUL1985 21:00:00)-Water Temperature (C)]]*OO[[#This Row],[78]]</f>
        <v>4.8467235202874996E-7</v>
      </c>
      <c r="CC265" s="10">
        <f>3/24000000*OO[[#This Row],[137 (06JUL1985 00:00:00)-Water Temperature (C)]]*OO[[#This Row],[79]]</f>
        <v>4.5751277414699995E-7</v>
      </c>
      <c r="CD265" s="10">
        <f>3/24000000*OO[[#This Row],[138 (06JUL1985 03:00:00)-Water Temperature (C)]]*OO[[#This Row],[80]]</f>
        <v>4.4611597490274996E-7</v>
      </c>
      <c r="CE265" s="10">
        <f>3/24000000*OO[[#This Row],[139 (06JUL1985 06:00:00)-Water Temperature (C)]]*OO[[#This Row],[81]]</f>
        <v>4.3545419465599998E-7</v>
      </c>
      <c r="CF265" s="10">
        <f>3/24000000*OO[[#This Row],[140 (06JUL1985 09:00:00)-Water Temperature (C)]]*OO[[#This Row],[82]]</f>
        <v>4.2520595740874997E-7</v>
      </c>
      <c r="CG265" s="10">
        <f>3/24000000*OO[[#This Row],[141 (06JUL1985 12:00:00)-Water Temperature (C)]]*OO[[#This Row],[83]]</f>
        <v>4.1767540533562497E-7</v>
      </c>
      <c r="CH265" s="10">
        <f>3/24000000*OO[[#This Row],[142 (06JUL1985 15:00:00)-Water Temperature (C)]]*OO[[#This Row],[84]]</f>
        <v>4.0395730310049997E-7</v>
      </c>
      <c r="CI265" s="10">
        <f>3/24000000*OO[[#This Row],[143 (06JUL1985 18:00:00)-Water Temperature (C)]]*OO[[#This Row],[85]]</f>
        <v>3.8249748390437498E-7</v>
      </c>
      <c r="CJ265" s="10">
        <f>3/24000000*OO[[#This Row],[144 (06JUL1985 21:00:00)-Water Temperature (C)]]*OO[[#This Row],[86]]</f>
        <v>3.5988273512687493E-7</v>
      </c>
      <c r="CK265" s="10">
        <f>3/24000000*OO[[#This Row],[145 (07JUL1985 00:00:00)-Water Temperature (C)]]*OO[[#This Row],[87]]</f>
        <v>3.4172204397374999E-7</v>
      </c>
      <c r="CL265" s="10">
        <f>3/24000000*OO[[#This Row],[146 (07JUL1985 03:00:00)-Water Temperature (C)]]*OO[[#This Row],[88]]</f>
        <v>3.3348997562842499E-7</v>
      </c>
      <c r="CM265" s="10">
        <f>3/24000000*OO[[#This Row],[147 (07JUL1985 06:00:00)-Water Temperature (C)]]*OO[[#This Row],[89]]</f>
        <v>3.2694855466012501E-7</v>
      </c>
      <c r="CN265" s="10">
        <f>3/24000000*OO[[#This Row],[148 (07JUL1985 09:00:00)-Water Temperature (C)]]*OO[[#This Row],[90]]</f>
        <v>3.1945603079439999E-7</v>
      </c>
      <c r="CO265" s="10">
        <f>3/24000000*OO[[#This Row],[149 (07JUL1985 12:00:00)-Water Temperature (C)]]*OO[[#This Row],[91]]</f>
        <v>3.1230586035739998E-7</v>
      </c>
      <c r="CP265" s="10">
        <f>3/24000000*OO[[#This Row],[150 (07JUL1985 15:00:00)-Water Temperature (C)]]*OO[[#This Row],[92]]</f>
        <v>3.011930946416875E-7</v>
      </c>
      <c r="CQ265" s="10">
        <f>3/24000000*OO[[#This Row],[151 (07JUL1985 18:00:00)-Water Temperature (C)]]*OO[[#This Row],[93]]</f>
        <v>2.8790944232968749E-7</v>
      </c>
      <c r="CR265" s="10">
        <f>3/24000000*OO[[#This Row],[152 (07JUL1985 21:00:00)-Water Temperature (C)]]*OO[[#This Row],[94]]</f>
        <v>2.7488379378855001E-7</v>
      </c>
      <c r="CS265" s="10">
        <f>3/24000000*OO[[#This Row],[153 (08JUL1985 00:00:00)-Water Temperature (C)]]*OO[[#This Row],[95]]</f>
        <v>2.6291315746079999E-7</v>
      </c>
      <c r="CT265" s="10">
        <f>3/24000000*OO[[#This Row],[154 (08JUL1985 03:00:00)-Water Temperature (C)]]*OO[[#This Row],[96]]</f>
        <v>2.5400339099209998E-7</v>
      </c>
      <c r="CU265" s="10">
        <f>3/24000000*OO[[#This Row],[155 (08JUL1985 06:00:00)-Water Temperature (C)]]*OO[[#This Row],[97]]</f>
        <v>2.4897291034243748E-7</v>
      </c>
      <c r="CV265" s="10">
        <f>3/24000000*OO[[#This Row],[156 (08JUL1985 09:00:00)-Water Temperature (C)]]*OO[[#This Row],[98]]</f>
        <v>2.4277326140952499E-7</v>
      </c>
      <c r="CW265" s="10">
        <f>3/24000000*OO[[#This Row],[157 (08JUL1985 12:00:00)-Water Temperature (C)]]*OO[[#This Row],[99]]</f>
        <v>2.3640917610813748E-7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4.6349186096105092E-21</v>
      </c>
      <c r="Q266" s="10">
        <f>3/24*OO[[#This Row],[73 (28JUN1985 00:00:00)-Water Temperature (C)]]*OO[[#This Row],[15]]/SUM(OO[15])</f>
        <v>1.4212496762387601E-13</v>
      </c>
      <c r="R266" s="10">
        <f>3/24*OO[[#This Row],[74 (28JUN1985 03:00:00)-Water Temperature (C)]]*OO[[#This Row],[16]]/SUM(OO[16])</f>
        <v>1.3598496264740171E-9</v>
      </c>
      <c r="S266" s="10">
        <f>3/24*OO[[#This Row],[75 (28JUN1985 06:00:00)-Water Temperature (C)]]*OO[[#This Row],[17]]/SUM(OO[17])</f>
        <v>5.2489053327028124E-7</v>
      </c>
      <c r="T266" s="10">
        <f>3/24*OO[[#This Row],[76 (28JUN1985 09:00:00)-Water Temperature (C)]]*OO[[#This Row],[18]]/SUM(OO[18])</f>
        <v>3.8666063880810633E-5</v>
      </c>
      <c r="U266" s="10">
        <f>3/24*OO[[#This Row],[77 (28JUN1985 12:00:00)-Water Temperature (C)]]*OO[[#This Row],[19]]/SUM(OO[19])</f>
        <v>8.5592147147892192E-4</v>
      </c>
      <c r="V266" s="10">
        <f>3/24000000*OO[[#This Row],[78 (28JUN1985 15:00:00)-Water Temperature (C)]]*OO[[#This Row],[20]]</f>
        <v>7.2573427553399988E-3</v>
      </c>
      <c r="W266" s="10">
        <f>3/24000000*OO[[#This Row],[79 (28JUN1985 18:00:00)-Water Temperature (C)]]*OO[[#This Row],[21]]</f>
        <v>2.8468994880874999E-2</v>
      </c>
      <c r="X266" s="10">
        <f>3/24000000*OO[[#This Row],[80 (28JUN1985 21:00:00)-Water Temperature (C)]]*OO[[#This Row],[22]]</f>
        <v>5.894115270554999E-2</v>
      </c>
      <c r="Y266" s="10">
        <f>3/24000000*OO[[#This Row],[81 (29JUN1985 00:00:00)-Water Temperature (C)]]*OO[[#This Row],[23]]</f>
        <v>7.1189269432312491E-2</v>
      </c>
      <c r="Z266" s="10">
        <f>3/24000000*OO[[#This Row],[82 (29JUN1985 03:00:00)-Water Temperature (C)]]*OO[[#This Row],[24]]</f>
        <v>5.5265126644799996E-2</v>
      </c>
      <c r="AA266" s="10">
        <f>3/24000000*OO[[#This Row],[83 (29JUN1985 06:00:00)-Water Temperature (C)]]*OO[[#This Row],[25]]</f>
        <v>2.9296255866187497E-2</v>
      </c>
      <c r="AB266" s="10">
        <f>3/24000000*OO[[#This Row],[84 (29JUN1985 09:00:00)-Water Temperature (C)]]*OO[[#This Row],[26]]</f>
        <v>1.1091120260210001E-2</v>
      </c>
      <c r="AC266" s="10">
        <f>3/24000000*OO[[#This Row],[85 (29JUN1985 12:00:00)-Water Temperature (C)]]*OO[[#This Row],[27]]</f>
        <v>3.2009785502062501E-3</v>
      </c>
      <c r="AD266" s="10">
        <f>3/24000000*OO[[#This Row],[86 (29JUN1985 15:00:00)-Water Temperature (C)]]*OO[[#This Row],[28]]</f>
        <v>7.6056260477825005E-4</v>
      </c>
      <c r="AE266" s="10">
        <f>3/24000000*OO[[#This Row],[88 (29JUN1985 21:00:00)-Water Temperature (C)]]*OO[[#This Row],[30]]</f>
        <v>8.121073453359999E-5</v>
      </c>
      <c r="AF266" s="10">
        <f>3/24000000*OO[[#This Row],[88 (29JUN1985 21:00:00)-Water Temperature (C)]]*OO[[#This Row],[30]]</f>
        <v>8.121073453359999E-5</v>
      </c>
      <c r="AG266" s="10">
        <f>3/24000000*OO[[#This Row],[89 (30JUN1985 00:00:00)-Water Temperature (C)]]*OO[[#This Row],[31]]</f>
        <v>6.5574041448387494E-5</v>
      </c>
      <c r="AH266" s="10">
        <f>3/24000000*OO[[#This Row],[90 (30JUN1985 03:00:00)-Water Temperature (C)]]*OO[[#This Row],[32]]</f>
        <v>6.5027896887599995E-5</v>
      </c>
      <c r="AI266" s="10">
        <f>3/24000000*OO[[#This Row],[91 (30JUN1985 06:00:00)-Water Temperature (C)]]*OO[[#This Row],[33]]</f>
        <v>6.4969463582100002E-5</v>
      </c>
      <c r="AJ266" s="10">
        <f>3/24000000*OO[[#This Row],[92 (30JUN1985 09:00:00)-Water Temperature (C)]]*OO[[#This Row],[34]]</f>
        <v>6.3108209780324994E-5</v>
      </c>
      <c r="AK266" s="10">
        <f>3/24000000*OO[[#This Row],[93 (30JUN1985 12:00:00)-Water Temperature (C)]]*OO[[#This Row],[35]]</f>
        <v>5.9440362998374991E-5</v>
      </c>
      <c r="AL266" s="10">
        <f>3/24000000*OO[[#This Row],[94 (30JUN1985 15:00:00)-Water Temperature (C)]]*OO[[#This Row],[36]]</f>
        <v>5.4205877756249995E-5</v>
      </c>
      <c r="AM266" s="10">
        <f>3/24000000*OO[[#This Row],[95 (30JUN1985 18:00:00)-Water Temperature (C)]]*OO[[#This Row],[37]]</f>
        <v>4.8604656680812495E-5</v>
      </c>
      <c r="AN266" s="10">
        <f>3/24000000*OO[[#This Row],[96 (30JUN1985 21:00:00)-Water Temperature (C)]]*OO[[#This Row],[38]]</f>
        <v>4.3637817773362498E-5</v>
      </c>
      <c r="AO266" s="10">
        <f>3/24000000*OO[[#This Row],[97 (01JUL1985 00:00:00)-Water Temperature (C)]]*OO[[#This Row],[39]]</f>
        <v>3.9587873142675002E-5</v>
      </c>
      <c r="AP266" s="10">
        <f>3/24000000*OO[[#This Row],[98 (01JUL1985 03:00:00)-Water Temperature (C)]]*OO[[#This Row],[40]]</f>
        <v>3.7085565720699996E-5</v>
      </c>
      <c r="AQ266" s="10">
        <f>3/24000000*OO[[#This Row],[99 (01JUL1985 06:00:00)-Water Temperature (C)]]*OO[[#This Row],[41]]</f>
        <v>3.4564206280074995E-5</v>
      </c>
      <c r="AR266" s="10">
        <f>3/24000000*OO[[#This Row],[100 (01JUL1985 09:00:00)-Water Temperature (C)]]*OO[[#This Row],[42]]</f>
        <v>3.19209360797E-5</v>
      </c>
      <c r="AS266" s="10">
        <f>3/24000000*OO[[#This Row],[101 (01JUL1985 12:00:00)-Water Temperature (C)]]*OO[[#This Row],[43]]</f>
        <v>2.9110888798102497E-5</v>
      </c>
      <c r="AT266" s="10">
        <f>3/24000000*OO[[#This Row],[102 (01JUL1985 15:00:00)-Water Temperature (C)]]*OO[[#This Row],[44]]</f>
        <v>2.6237377547325E-5</v>
      </c>
      <c r="AU266" s="10">
        <f>3/24000000*OO[[#This Row],[103 (01JUL1985 18:00:00)-Water Temperature (C)]]*OO[[#This Row],[45]]</f>
        <v>2.3395841359228746E-5</v>
      </c>
      <c r="AV266" s="10">
        <f>3/24000000*OO[[#This Row],[104 (01JUL1985 21:00:00)-Water Temperature (C)]]*OO[[#This Row],[46]]</f>
        <v>2.0816962661349996E-5</v>
      </c>
      <c r="AW266" s="10">
        <f>3/24000000*OO[[#This Row],[105 (02JUL1985 00:00:00)-Water Temperature (C)]]*OO[[#This Row],[47]]</f>
        <v>1.8706787171549996E-5</v>
      </c>
      <c r="AX266" s="10">
        <f>3/24000000*OO[[#This Row],[106 (02JUL1985 03:00:00)-Water Temperature (C)]]*OO[[#This Row],[48]]</f>
        <v>1.7418508698819998E-5</v>
      </c>
      <c r="AY266" s="10">
        <f>3/24000000*OO[[#This Row],[107 (02JUL1985 06:00:00)-Water Temperature (C)]]*OO[[#This Row],[49]]</f>
        <v>1.6283356084187499E-5</v>
      </c>
      <c r="AZ266" s="10">
        <f>3/24000000*OO[[#This Row],[108 (02JUL1985 09:00:00)-Water Temperature (C)]]*OO[[#This Row],[50]]</f>
        <v>1.518813968815E-5</v>
      </c>
      <c r="BA266" s="10">
        <f>3/24000000*OO[[#This Row],[109 (02JUL1985 12:00:00)-Water Temperature (C)]]*OO[[#This Row],[51]]</f>
        <v>1.41127683864E-5</v>
      </c>
      <c r="BB266" s="10">
        <f>3/24000000*OO[[#This Row],[110 (02JUL1985 15:00:00)-Water Temperature (C)]]*OO[[#This Row],[52]]</f>
        <v>1.28382846079275E-5</v>
      </c>
      <c r="BC266" s="10">
        <f>3/24000000*OO[[#This Row],[111 (02JUL1985 18:00:00)-Water Temperature (C)]]*OO[[#This Row],[53]]</f>
        <v>1.1414192457942498E-5</v>
      </c>
      <c r="BD266" s="10">
        <f>3/24000000*OO[[#This Row],[112 (02JUL1985 21:00:00)-Water Temperature (C)]]*OO[[#This Row],[54]]</f>
        <v>1.00641327574E-5</v>
      </c>
      <c r="BE266" s="10">
        <f>3/24000000*OO[[#This Row],[113 (03JUL1985 00:00:00)-Water Temperature (C)]]*OO[[#This Row],[55]]</f>
        <v>8.8622954679349995E-6</v>
      </c>
      <c r="BF266" s="10">
        <f>3/24000000*OO[[#This Row],[114 (03JUL1985 03:00:00)-Water Temperature (C)]]*OO[[#This Row],[56]]</f>
        <v>7.9664224931899995E-6</v>
      </c>
      <c r="BG266" s="10">
        <f>3/24000000*OO[[#This Row],[115 (03JUL1985 06:00:00)-Water Temperature (C)]]*OO[[#This Row],[57]]</f>
        <v>7.1635166224212503E-6</v>
      </c>
      <c r="BH266" s="10">
        <f>3/24000000*OO[[#This Row],[116 (03JUL1985 09:00:00)-Water Temperature (C)]]*OO[[#This Row],[58]]</f>
        <v>6.3178338244312496E-6</v>
      </c>
      <c r="BI266" s="10">
        <f>3/24000000*OO[[#This Row],[117 (03JUL1985 12:00:00)-Water Temperature (C)]]*OO[[#This Row],[59]]</f>
        <v>5.4001896155775E-6</v>
      </c>
      <c r="BJ266" s="10">
        <f>3/24000000*OO[[#This Row],[118 (03JUL1985 15:00:00)-Water Temperature (C)]]*OO[[#This Row],[60]]</f>
        <v>4.3739773838999994E-6</v>
      </c>
      <c r="BK266" s="10">
        <f>3/24000000*OO[[#This Row],[119 (03JUL1985 18:00:00)-Water Temperature (C)]]*OO[[#This Row],[61]]</f>
        <v>3.3903094478229997E-6</v>
      </c>
      <c r="BL266" s="10">
        <f>3/24000000*OO[[#This Row],[120 (03JUL1985 21:00:00)-Water Temperature (C)]]*OO[[#This Row],[62]]</f>
        <v>2.5879728410790003E-6</v>
      </c>
      <c r="BM266" s="10">
        <f>3/24000000*OO[[#This Row],[121 (04JUL1985 00:00:00)-Water Temperature (C)]]*OO[[#This Row],[63]]</f>
        <v>2.0059428445458752E-6</v>
      </c>
      <c r="BN266" s="10">
        <f>3/24000000*OO[[#This Row],[122 (04JUL1985 03:00:00)-Water Temperature (C)]]*OO[[#This Row],[64]]</f>
        <v>1.6420287061873748E-6</v>
      </c>
      <c r="BO266" s="10">
        <f>3/24000000*OO[[#This Row],[123 (04JUL1985 06:00:00)-Water Temperature (C)]]*OO[[#This Row],[65]]</f>
        <v>1.4029496962986249E-6</v>
      </c>
      <c r="BP266" s="10">
        <f>3/24000000*OO[[#This Row],[124 (04JUL1985 09:00:00)-Water Temperature (C)]]*OO[[#This Row],[66]]</f>
        <v>1.2565205103380001E-6</v>
      </c>
      <c r="BQ266" s="10">
        <f>3/24000000*OO[[#This Row],[125 (04JUL1985 12:00:00)-Water Temperature (C)]]*OO[[#This Row],[67]]</f>
        <v>1.1500388792927502E-6</v>
      </c>
      <c r="BR266" s="10">
        <f>3/24000000*OO[[#This Row],[126 (04JUL1985 15:00:00)-Water Temperature (C)]]*OO[[#This Row],[68]]</f>
        <v>1.0686084849220001E-6</v>
      </c>
      <c r="BS266" s="10">
        <f>3/24000000*OO[[#This Row],[127 (04JUL1985 18:00:00)-Water Temperature (C)]]*OO[[#This Row],[69]]</f>
        <v>1.00188600367275E-6</v>
      </c>
      <c r="BT266" s="10">
        <f>3/24000000*OO[[#This Row],[128 (04JUL1985 21:00:00)-Water Temperature (C)]]*OO[[#This Row],[70]]</f>
        <v>9.3932804913849978E-7</v>
      </c>
      <c r="BU266" s="10">
        <f>3/24000000*OO[[#This Row],[129 (05JUL1985 00:00:00)-Water Temperature (C)]]*OO[[#This Row],[71]]</f>
        <v>8.8100884082249991E-7</v>
      </c>
      <c r="BV266" s="10">
        <f>3/24000000*OO[[#This Row],[130 (05JUL1985 03:00:00)-Water Temperature (C)]]*OO[[#This Row],[72]]</f>
        <v>8.4578704909399995E-7</v>
      </c>
      <c r="BW266" s="10">
        <f>3/24000000*OO[[#This Row],[131 (05JUL1985 06:00:00)-Water Temperature (C)]]*OO[[#This Row],[73]]</f>
        <v>8.1005775481312489E-7</v>
      </c>
      <c r="BX266" s="10">
        <f>3/24000000*OO[[#This Row],[132 (05JUL1985 09:00:00)-Water Temperature (C)]]*OO[[#This Row],[74]]</f>
        <v>7.7925675658899997E-7</v>
      </c>
      <c r="BY266" s="10">
        <f>3/24000000*OO[[#This Row],[133 (05JUL1985 12:00:00)-Water Temperature (C)]]*OO[[#This Row],[75]]</f>
        <v>7.5101564507262502E-7</v>
      </c>
      <c r="BZ266" s="10">
        <f>3/24000000*OO[[#This Row],[134 (05JUL1985 15:00:00)-Water Temperature (C)]]*OO[[#This Row],[76]]</f>
        <v>7.163117660249999E-7</v>
      </c>
      <c r="CA266" s="10">
        <f>3/24000000*OO[[#This Row],[135 (05JUL1985 18:00:00)-Water Temperature (C)]]*OO[[#This Row],[77]]</f>
        <v>6.7492533207949995E-7</v>
      </c>
      <c r="CB266" s="10">
        <f>3/24000000*OO[[#This Row],[136 (05JUL1985 21:00:00)-Water Temperature (C)]]*OO[[#This Row],[78]]</f>
        <v>6.3304047335524994E-7</v>
      </c>
      <c r="CC266" s="10">
        <f>3/24000000*OO[[#This Row],[137 (06JUL1985 00:00:00)-Water Temperature (C)]]*OO[[#This Row],[79]]</f>
        <v>5.9738932447387493E-7</v>
      </c>
      <c r="CD266" s="10">
        <f>3/24000000*OO[[#This Row],[138 (06JUL1985 03:00:00)-Water Temperature (C)]]*OO[[#This Row],[80]]</f>
        <v>5.8208039854912494E-7</v>
      </c>
      <c r="CE266" s="10">
        <f>3/24000000*OO[[#This Row],[139 (06JUL1985 06:00:00)-Water Temperature (C)]]*OO[[#This Row],[81]]</f>
        <v>5.6771856315999995E-7</v>
      </c>
      <c r="CF266" s="10">
        <f>3/24000000*OO[[#This Row],[140 (06JUL1985 09:00:00)-Water Temperature (C)]]*OO[[#This Row],[82]]</f>
        <v>5.5412750699250001E-7</v>
      </c>
      <c r="CG266" s="10">
        <f>3/24000000*OO[[#This Row],[141 (06JUL1985 12:00:00)-Water Temperature (C)]]*OO[[#This Row],[83]]</f>
        <v>5.4436394300424998E-7</v>
      </c>
      <c r="CH266" s="10">
        <f>3/24000000*OO[[#This Row],[142 (06JUL1985 15:00:00)-Water Temperature (C)]]*OO[[#This Row],[84]]</f>
        <v>5.2659789339599992E-7</v>
      </c>
      <c r="CI266" s="10">
        <f>3/24000000*OO[[#This Row],[143 (06JUL1985 18:00:00)-Water Temperature (C)]]*OO[[#This Row],[85]]</f>
        <v>4.9899263084812494E-7</v>
      </c>
      <c r="CJ266" s="10">
        <f>3/24000000*OO[[#This Row],[144 (06JUL1985 21:00:00)-Water Temperature (C)]]*OO[[#This Row],[86]]</f>
        <v>4.6977265217799994E-7</v>
      </c>
      <c r="CK266" s="10">
        <f>3/24000000*OO[[#This Row],[145 (07JUL1985 00:00:00)-Water Temperature (C)]]*OO[[#This Row],[87]]</f>
        <v>4.4601932325599998E-7</v>
      </c>
      <c r="CL266" s="10">
        <f>3/24000000*OO[[#This Row],[146 (07JUL1985 03:00:00)-Water Temperature (C)]]*OO[[#This Row],[88]]</f>
        <v>4.3509382825999997E-7</v>
      </c>
      <c r="CM266" s="10">
        <f>3/24000000*OO[[#This Row],[147 (07JUL1985 06:00:00)-Water Temperature (C)]]*OO[[#This Row],[89]]</f>
        <v>4.2629037065000001E-7</v>
      </c>
      <c r="CN266" s="10">
        <f>3/24000000*OO[[#This Row],[148 (07JUL1985 09:00:00)-Water Temperature (C)]]*OO[[#This Row],[90]]</f>
        <v>4.1623480099024998E-7</v>
      </c>
      <c r="CO266" s="10">
        <f>3/24000000*OO[[#This Row],[149 (07JUL1985 12:00:00)-Water Temperature (C)]]*OO[[#This Row],[91]]</f>
        <v>4.0669246200000003E-7</v>
      </c>
      <c r="CP266" s="10">
        <f>3/24000000*OO[[#This Row],[150 (07JUL1985 15:00:00)-Water Temperature (C)]]*OO[[#This Row],[92]]</f>
        <v>3.9218646621000002E-7</v>
      </c>
      <c r="CQ266" s="10">
        <f>3/24000000*OO[[#This Row],[151 (07JUL1985 18:00:00)-Water Temperature (C)]]*OO[[#This Row],[93]]</f>
        <v>3.7504063116487498E-7</v>
      </c>
      <c r="CR266" s="10">
        <f>3/24000000*OO[[#This Row],[152 (07JUL1985 21:00:00)-Water Temperature (C)]]*OO[[#This Row],[94]]</f>
        <v>3.5818687182999995E-7</v>
      </c>
      <c r="CS266" s="10">
        <f>3/24000000*OO[[#This Row],[153 (08JUL1985 00:00:00)-Water Temperature (C)]]*OO[[#This Row],[95]]</f>
        <v>3.4259100614403742E-7</v>
      </c>
      <c r="CT266" s="10">
        <f>3/24000000*OO[[#This Row],[154 (08JUL1985 03:00:00)-Water Temperature (C)]]*OO[[#This Row],[96]]</f>
        <v>3.3088545961469997E-7</v>
      </c>
      <c r="CU266" s="10">
        <f>3/24000000*OO[[#This Row],[155 (08JUL1985 06:00:00)-Water Temperature (C)]]*OO[[#This Row],[97]]</f>
        <v>3.2416209941937496E-7</v>
      </c>
      <c r="CV266" s="10">
        <f>3/24000000*OO[[#This Row],[156 (08JUL1985 09:00:00)-Water Temperature (C)]]*OO[[#This Row],[98]]</f>
        <v>3.1593005691060001E-7</v>
      </c>
      <c r="CW266" s="10">
        <f>3/24000000*OO[[#This Row],[157 (08JUL1985 12:00:00)-Water Temperature (C)]]*OO[[#This Row],[99]]</f>
        <v>3.0765974488908751E-7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3.9250762118827225E-21</v>
      </c>
      <c r="Q267" s="10">
        <f>3/24*OO[[#This Row],[73 (28JUN1985 00:00:00)-Water Temperature (C)]]*OO[[#This Row],[15]]/SUM(OO[15])</f>
        <v>5.912223130841513E-14</v>
      </c>
      <c r="R267" s="10">
        <f>3/24*OO[[#This Row],[74 (28JUN1985 03:00:00)-Water Temperature (C)]]*OO[[#This Row],[16]]/SUM(OO[16])</f>
        <v>8.8626024401201016E-10</v>
      </c>
      <c r="S267" s="10">
        <f>3/24*OO[[#This Row],[75 (28JUN1985 06:00:00)-Water Temperature (C)]]*OO[[#This Row],[17]]/SUM(OO[17])</f>
        <v>4.0271127628457174E-7</v>
      </c>
      <c r="T267" s="10">
        <f>3/24*OO[[#This Row],[76 (28JUN1985 09:00:00)-Water Temperature (C)]]*OO[[#This Row],[18]]/SUM(OO[18])</f>
        <v>3.325792480025059E-5</v>
      </c>
      <c r="U267" s="10">
        <f>3/24*OO[[#This Row],[77 (28JUN1985 12:00:00)-Water Temperature (C)]]*OO[[#This Row],[19]]/SUM(OO[19])</f>
        <v>8.0697566897378178E-4</v>
      </c>
      <c r="V267" s="10">
        <f>3/24000000*OO[[#This Row],[78 (28JUN1985 15:00:00)-Water Temperature (C)]]*OO[[#This Row],[20]]</f>
        <v>7.3947327650549987E-3</v>
      </c>
      <c r="W267" s="10">
        <f>3/24000000*OO[[#This Row],[79 (28JUN1985 18:00:00)-Water Temperature (C)]]*OO[[#This Row],[21]]</f>
        <v>3.1027585149899995E-2</v>
      </c>
      <c r="X267" s="10">
        <f>3/24000000*OO[[#This Row],[80 (28JUN1985 21:00:00)-Water Temperature (C)]]*OO[[#This Row],[22]]</f>
        <v>6.8174420925224993E-2</v>
      </c>
      <c r="Y267" s="10">
        <f>3/24000000*OO[[#This Row],[81 (29JUN1985 00:00:00)-Water Temperature (C)]]*OO[[#This Row],[23]]</f>
        <v>8.6772216982724998E-2</v>
      </c>
      <c r="Z267" s="10">
        <f>3/24000000*OO[[#This Row],[82 (29JUN1985 03:00:00)-Water Temperature (C)]]*OO[[#This Row],[24]]</f>
        <v>7.0657019113100003E-2</v>
      </c>
      <c r="AA267" s="10">
        <f>3/24000000*OO[[#This Row],[83 (29JUN1985 06:00:00)-Water Temperature (C)]]*OO[[#This Row],[25]]</f>
        <v>3.9060687168750004E-2</v>
      </c>
      <c r="AB267" s="10">
        <f>3/24000000*OO[[#This Row],[84 (29JUN1985 09:00:00)-Water Temperature (C)]]*OO[[#This Row],[26]]</f>
        <v>1.5337966512093749E-2</v>
      </c>
      <c r="AC267" s="10">
        <f>3/24000000*OO[[#This Row],[85 (29JUN1985 12:00:00)-Water Temperature (C)]]*OO[[#This Row],[27]]</f>
        <v>4.5606368194449987E-3</v>
      </c>
      <c r="AD267" s="10">
        <f>3/24000000*OO[[#This Row],[86 (29JUN1985 15:00:00)-Water Temperature (C)]]*OO[[#This Row],[28]]</f>
        <v>1.1014313314322499E-3</v>
      </c>
      <c r="AE267" s="10">
        <f>3/24000000*OO[[#This Row],[88 (29JUN1985 21:00:00)-Water Temperature (C)]]*OO[[#This Row],[30]]</f>
        <v>1.0418907379025001E-4</v>
      </c>
      <c r="AF267" s="10">
        <f>3/24000000*OO[[#This Row],[88 (29JUN1985 21:00:00)-Water Temperature (C)]]*OO[[#This Row],[30]]</f>
        <v>1.0418907379025001E-4</v>
      </c>
      <c r="AG267" s="10">
        <f>3/24000000*OO[[#This Row],[89 (30JUN1985 00:00:00)-Water Temperature (C)]]*OO[[#This Row],[31]]</f>
        <v>7.9450256125749997E-5</v>
      </c>
      <c r="AH267" s="10">
        <f>3/24000000*OO[[#This Row],[90 (30JUN1985 03:00:00)-Water Temperature (C)]]*OO[[#This Row],[32]]</f>
        <v>7.7961213589474999E-5</v>
      </c>
      <c r="AI267" s="10">
        <f>3/24000000*OO[[#This Row],[91 (30JUN1985 06:00:00)-Water Temperature (C)]]*OO[[#This Row],[33]]</f>
        <v>7.7944806591062493E-5</v>
      </c>
      <c r="AJ267" s="10">
        <f>3/24000000*OO[[#This Row],[92 (30JUN1985 09:00:00)-Water Temperature (C)]]*OO[[#This Row],[34]]</f>
        <v>7.5825691707749997E-5</v>
      </c>
      <c r="AK267" s="10">
        <f>3/24000000*OO[[#This Row],[93 (30JUN1985 12:00:00)-Water Temperature (C)]]*OO[[#This Row],[35]]</f>
        <v>7.1450674781850014E-5</v>
      </c>
      <c r="AL267" s="10">
        <f>3/24000000*OO[[#This Row],[94 (30JUN1985 15:00:00)-Water Temperature (C)]]*OO[[#This Row],[36]]</f>
        <v>6.5188086807287487E-5</v>
      </c>
      <c r="AM267" s="10">
        <f>3/24000000*OO[[#This Row],[95 (30JUN1985 18:00:00)-Water Temperature (C)]]*OO[[#This Row],[37]]</f>
        <v>5.8420482341774994E-5</v>
      </c>
      <c r="AN267" s="10">
        <f>3/24000000*OO[[#This Row],[96 (30JUN1985 21:00:00)-Water Temperature (C)]]*OO[[#This Row],[38]]</f>
        <v>5.2373570793950003E-5</v>
      </c>
      <c r="AO267" s="10">
        <f>3/24000000*OO[[#This Row],[97 (01JUL1985 00:00:00)-Water Temperature (C)]]*OO[[#This Row],[39]]</f>
        <v>4.7438109315187499E-5</v>
      </c>
      <c r="AP267" s="10">
        <f>3/24000000*OO[[#This Row],[98 (01JUL1985 03:00:00)-Water Temperature (C)]]*OO[[#This Row],[40]]</f>
        <v>4.4355231326249996E-5</v>
      </c>
      <c r="AQ267" s="10">
        <f>3/24000000*OO[[#This Row],[99 (01JUL1985 06:00:00)-Water Temperature (C)]]*OO[[#This Row],[41]]</f>
        <v>4.1276565252249998E-5</v>
      </c>
      <c r="AR267" s="10">
        <f>3/24000000*OO[[#This Row],[100 (01JUL1985 09:00:00)-Water Temperature (C)]]*OO[[#This Row],[42]]</f>
        <v>3.8060526589875002E-5</v>
      </c>
      <c r="AS267" s="10">
        <f>3/24000000*OO[[#This Row],[101 (01JUL1985 12:00:00)-Water Temperature (C)]]*OO[[#This Row],[43]]</f>
        <v>3.4676536234987496E-5</v>
      </c>
      <c r="AT267" s="10">
        <f>3/24000000*OO[[#This Row],[102 (01JUL1985 15:00:00)-Water Temperature (C)]]*OO[[#This Row],[44]]</f>
        <v>3.1220992368749996E-5</v>
      </c>
      <c r="AU267" s="10">
        <f>3/24000000*OO[[#This Row],[103 (01JUL1985 18:00:00)-Water Temperature (C)]]*OO[[#This Row],[45]]</f>
        <v>2.7820209275512496E-5</v>
      </c>
      <c r="AV267" s="10">
        <f>3/24000000*OO[[#This Row],[104 (01JUL1985 21:00:00)-Water Temperature (C)]]*OO[[#This Row],[46]]</f>
        <v>2.472265101141E-5</v>
      </c>
      <c r="AW267" s="10">
        <f>3/24000000*OO[[#This Row],[105 (02JUL1985 00:00:00)-Water Temperature (C)]]*OO[[#This Row],[47]]</f>
        <v>2.2190720174887501E-5</v>
      </c>
      <c r="AX267" s="10">
        <f>3/24000000*OO[[#This Row],[106 (02JUL1985 03:00:00)-Water Temperature (C)]]*OO[[#This Row],[48]]</f>
        <v>2.0632246531519999E-5</v>
      </c>
      <c r="AY267" s="10">
        <f>3/24000000*OO[[#This Row],[107 (02JUL1985 06:00:00)-Water Temperature (C)]]*OO[[#This Row],[49]]</f>
        <v>1.9262290273553749E-5</v>
      </c>
      <c r="AZ267" s="10">
        <f>3/24000000*OO[[#This Row],[108 (02JUL1985 09:00:00)-Water Temperature (C)]]*OO[[#This Row],[50]]</f>
        <v>1.7948990175542499E-5</v>
      </c>
      <c r="BA267" s="10">
        <f>3/24000000*OO[[#This Row],[109 (02JUL1985 12:00:00)-Water Temperature (C)]]*OO[[#This Row],[51]]</f>
        <v>1.6675950663644999E-5</v>
      </c>
      <c r="BB267" s="10">
        <f>3/24000000*OO[[#This Row],[110 (02JUL1985 15:00:00)-Water Temperature (C)]]*OO[[#This Row],[52]]</f>
        <v>1.5176751362171247E-5</v>
      </c>
      <c r="BC267" s="10">
        <f>3/24000000*OO[[#This Row],[111 (02JUL1985 18:00:00)-Water Temperature (C)]]*OO[[#This Row],[53]]</f>
        <v>1.350841199611875E-5</v>
      </c>
      <c r="BD267" s="10">
        <f>3/24000000*OO[[#This Row],[112 (02JUL1985 21:00:00)-Water Temperature (C)]]*OO[[#This Row],[54]]</f>
        <v>1.1923158621907499E-5</v>
      </c>
      <c r="BE267" s="10">
        <f>3/24000000*OO[[#This Row],[113 (03JUL1985 00:00:00)-Water Temperature (C)]]*OO[[#This Row],[55]]</f>
        <v>1.0505213474599999E-5</v>
      </c>
      <c r="BF267" s="10">
        <f>3/24000000*OO[[#This Row],[114 (03JUL1985 03:00:00)-Water Temperature (C)]]*OO[[#This Row],[56]]</f>
        <v>9.447983655941249E-6</v>
      </c>
      <c r="BG267" s="10">
        <f>3/24000000*OO[[#This Row],[115 (03JUL1985 06:00:00)-Water Temperature (C)]]*OO[[#This Row],[57]]</f>
        <v>8.5044083090575006E-6</v>
      </c>
      <c r="BH267" s="10">
        <f>3/24000000*OO[[#This Row],[116 (03JUL1985 09:00:00)-Water Temperature (C)]]*OO[[#This Row],[58]]</f>
        <v>7.5211219194899995E-6</v>
      </c>
      <c r="BI267" s="10">
        <f>3/24000000*OO[[#This Row],[117 (03JUL1985 12:00:00)-Water Temperature (C)]]*OO[[#This Row],[59]]</f>
        <v>6.4568827390399996E-6</v>
      </c>
      <c r="BJ267" s="10">
        <f>3/24000000*OO[[#This Row],[118 (03JUL1985 15:00:00)-Water Temperature (C)]]*OO[[#This Row],[60]]</f>
        <v>5.2562109701799991E-6</v>
      </c>
      <c r="BK267" s="10">
        <f>3/24000000*OO[[#This Row],[119 (03JUL1985 18:00:00)-Water Temperature (C)]]*OO[[#This Row],[61]]</f>
        <v>4.0910795650799989E-6</v>
      </c>
      <c r="BL267" s="10">
        <f>3/24000000*OO[[#This Row],[120 (03JUL1985 21:00:00)-Water Temperature (C)]]*OO[[#This Row],[62]]</f>
        <v>3.1259719601733747E-6</v>
      </c>
      <c r="BM267" s="10">
        <f>3/24000000*OO[[#This Row],[121 (04JUL1985 00:00:00)-Water Temperature (C)]]*OO[[#This Row],[63]]</f>
        <v>2.4153577129906251E-6</v>
      </c>
      <c r="BN267" s="10">
        <f>3/24000000*OO[[#This Row],[122 (04JUL1985 03:00:00)-Water Temperature (C)]]*OO[[#This Row],[64]]</f>
        <v>1.9653658438049999E-6</v>
      </c>
      <c r="BO267" s="10">
        <f>3/24000000*OO[[#This Row],[123 (04JUL1985 06:00:00)-Water Temperature (C)]]*OO[[#This Row],[65]]</f>
        <v>1.6670285810325001E-6</v>
      </c>
      <c r="BP267" s="10">
        <f>3/24000000*OO[[#This Row],[124 (04JUL1985 09:00:00)-Water Temperature (C)]]*OO[[#This Row],[66]]</f>
        <v>1.4843482179412499E-6</v>
      </c>
      <c r="BQ267" s="10">
        <f>3/24000000*OO[[#This Row],[125 (04JUL1985 12:00:00)-Water Temperature (C)]]*OO[[#This Row],[67]]</f>
        <v>1.3535394513110001E-6</v>
      </c>
      <c r="BR267" s="10">
        <f>3/24000000*OO[[#This Row],[126 (04JUL1985 15:00:00)-Water Temperature (C)]]*OO[[#This Row],[68]]</f>
        <v>1.2558636694215001E-6</v>
      </c>
      <c r="BS267" s="10">
        <f>3/24000000*OO[[#This Row],[127 (04JUL1985 18:00:00)-Water Temperature (C)]]*OO[[#This Row],[69]]</f>
        <v>1.1771680281003749E-6</v>
      </c>
      <c r="BT267" s="10">
        <f>3/24000000*OO[[#This Row],[128 (04JUL1985 21:00:00)-Water Temperature (C)]]*OO[[#This Row],[70]]</f>
        <v>1.103674422800125E-6</v>
      </c>
      <c r="BU267" s="10">
        <f>3/24000000*OO[[#This Row],[129 (05JUL1985 00:00:00)-Water Temperature (C)]]*OO[[#This Row],[71]]</f>
        <v>1.0348570951091249E-6</v>
      </c>
      <c r="BV267" s="10">
        <f>3/24000000*OO[[#This Row],[130 (05JUL1985 03:00:00)-Water Temperature (C)]]*OO[[#This Row],[72]]</f>
        <v>9.9285147347925007E-7</v>
      </c>
      <c r="BW267" s="10">
        <f>3/24000000*OO[[#This Row],[131 (05JUL1985 06:00:00)-Water Temperature (C)]]*OO[[#This Row],[73]]</f>
        <v>9.4956573176999993E-7</v>
      </c>
      <c r="BX267" s="10">
        <f>3/24000000*OO[[#This Row],[132 (05JUL1985 09:00:00)-Water Temperature (C)]]*OO[[#This Row],[74]]</f>
        <v>9.1272897955537499E-7</v>
      </c>
      <c r="BY267" s="10">
        <f>3/24000000*OO[[#This Row],[133 (05JUL1985 12:00:00)-Water Temperature (C)]]*OO[[#This Row],[75]]</f>
        <v>8.7953300601399996E-7</v>
      </c>
      <c r="BZ267" s="10">
        <f>3/24000000*OO[[#This Row],[134 (05JUL1985 15:00:00)-Water Temperature (C)]]*OO[[#This Row],[76]]</f>
        <v>8.3901560918350006E-7</v>
      </c>
      <c r="CA267" s="10">
        <f>3/24000000*OO[[#This Row],[135 (05JUL1985 18:00:00)-Water Temperature (C)]]*OO[[#This Row],[77]]</f>
        <v>7.9120325093437494E-7</v>
      </c>
      <c r="CB267" s="10">
        <f>3/24000000*OO[[#This Row],[136 (05JUL1985 21:00:00)-Water Temperature (C)]]*OO[[#This Row],[78]]</f>
        <v>7.4253775360837499E-7</v>
      </c>
      <c r="CC267" s="10">
        <f>3/24000000*OO[[#This Row],[137 (06JUL1985 00:00:00)-Water Temperature (C)]]*OO[[#This Row],[79]]</f>
        <v>7.0071537702187495E-7</v>
      </c>
      <c r="CD267" s="10">
        <f>3/24000000*OO[[#This Row],[138 (06JUL1985 03:00:00)-Water Temperature (C)]]*OO[[#This Row],[80]]</f>
        <v>6.8245035521062495E-7</v>
      </c>
      <c r="CE267" s="10">
        <f>3/24000000*OO[[#This Row],[139 (06JUL1985 06:00:00)-Water Temperature (C)]]*OO[[#This Row],[81]]</f>
        <v>6.6501265827862498E-7</v>
      </c>
      <c r="CF267" s="10">
        <f>3/24000000*OO[[#This Row],[140 (06JUL1985 09:00:00)-Water Temperature (C)]]*OO[[#This Row],[82]]</f>
        <v>6.4883416842000002E-7</v>
      </c>
      <c r="CG267" s="10">
        <f>3/24000000*OO[[#This Row],[141 (06JUL1985 12:00:00)-Water Temperature (C)]]*OO[[#This Row],[83]]</f>
        <v>6.3744249471999994E-7</v>
      </c>
      <c r="CH267" s="10">
        <f>3/24000000*OO[[#This Row],[142 (06JUL1985 15:00:00)-Water Temperature (C)]]*OO[[#This Row],[84]]</f>
        <v>6.1656660154600001E-7</v>
      </c>
      <c r="CI267" s="10">
        <f>3/24000000*OO[[#This Row],[143 (06JUL1985 18:00:00)-Water Temperature (C)]]*OO[[#This Row],[85]]</f>
        <v>5.8460155270349993E-7</v>
      </c>
      <c r="CJ267" s="10">
        <f>3/24000000*OO[[#This Row],[144 (06JUL1985 21:00:00)-Water Temperature (C)]]*OO[[#This Row],[86]]</f>
        <v>5.5071187692349997E-7</v>
      </c>
      <c r="CK267" s="10">
        <f>3/24000000*OO[[#This Row],[145 (07JUL1985 00:00:00)-Water Temperature (C)]]*OO[[#This Row],[87]]</f>
        <v>5.2295592813599995E-7</v>
      </c>
      <c r="CL267" s="10">
        <f>3/24000000*OO[[#This Row],[146 (07JUL1985 03:00:00)-Water Temperature (C)]]*OO[[#This Row],[88]]</f>
        <v>5.1002332465425005E-7</v>
      </c>
      <c r="CM267" s="10">
        <f>3/24000000*OO[[#This Row],[147 (07JUL1985 06:00:00)-Water Temperature (C)]]*OO[[#This Row],[89]]</f>
        <v>4.9938802324125002E-7</v>
      </c>
      <c r="CN267" s="10">
        <f>3/24000000*OO[[#This Row],[148 (07JUL1985 09:00:00)-Water Temperature (C)]]*OO[[#This Row],[90]]</f>
        <v>4.8723376527000007E-7</v>
      </c>
      <c r="CO267" s="10">
        <f>3/24000000*OO[[#This Row],[149 (07JUL1985 12:00:00)-Water Temperature (C)]]*OO[[#This Row],[91]]</f>
        <v>4.7574887032962503E-7</v>
      </c>
      <c r="CP267" s="10">
        <f>3/24000000*OO[[#This Row],[150 (07JUL1985 15:00:00)-Water Temperature (C)]]*OO[[#This Row],[92]]</f>
        <v>4.58586825483625E-7</v>
      </c>
      <c r="CQ267" s="10">
        <f>3/24000000*OO[[#This Row],[151 (07JUL1985 18:00:00)-Water Temperature (C)]]*OO[[#This Row],[93]]</f>
        <v>4.38654813224625E-7</v>
      </c>
      <c r="CR267" s="10">
        <f>3/24000000*OO[[#This Row],[152 (07JUL1985 21:00:00)-Water Temperature (C)]]*OO[[#This Row],[94]]</f>
        <v>4.1906587704912498E-7</v>
      </c>
      <c r="CS267" s="10">
        <f>3/24000000*OO[[#This Row],[153 (08JUL1985 00:00:00)-Water Temperature (C)]]*OO[[#This Row],[95]]</f>
        <v>4.00814268705E-7</v>
      </c>
      <c r="CT267" s="10">
        <f>3/24000000*OO[[#This Row],[154 (08JUL1985 03:00:00)-Water Temperature (C)]]*OO[[#This Row],[96]]</f>
        <v>3.8704825418212498E-7</v>
      </c>
      <c r="CU267" s="10">
        <f>3/24000000*OO[[#This Row],[155 (08JUL1985 06:00:00)-Water Temperature (C)]]*OO[[#This Row],[97]]</f>
        <v>3.7897707014999999E-7</v>
      </c>
      <c r="CV267" s="10">
        <f>3/24000000*OO[[#This Row],[156 (08JUL1985 09:00:00)-Water Temperature (C)]]*OO[[#This Row],[98]]</f>
        <v>3.6913148122087495E-7</v>
      </c>
      <c r="CW267" s="10">
        <f>3/24000000*OO[[#This Row],[157 (08JUL1985 12:00:00)-Water Temperature (C)]]*OO[[#This Row],[99]]</f>
        <v>3.5937096046675E-7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2.2157849901743333E-21</v>
      </c>
      <c r="Q268" s="10">
        <f>3/24*OO[[#This Row],[73 (28JUN1985 00:00:00)-Water Temperature (C)]]*OO[[#This Row],[15]]/SUM(OO[15])</f>
        <v>1.6346062867497334E-14</v>
      </c>
      <c r="R268" s="10">
        <f>3/24*OO[[#This Row],[74 (28JUN1985 03:00:00)-Water Temperature (C)]]*OO[[#This Row],[16]]/SUM(OO[16])</f>
        <v>4.4444392492623656E-10</v>
      </c>
      <c r="S268" s="10">
        <f>3/24*OO[[#This Row],[75 (28JUN1985 06:00:00)-Water Temperature (C)]]*OO[[#This Row],[17]]/SUM(OO[17])</f>
        <v>2.4165196730738348E-7</v>
      </c>
      <c r="T268" s="10">
        <f>3/24*OO[[#This Row],[76 (28JUN1985 09:00:00)-Water Temperature (C)]]*OO[[#This Row],[18]]/SUM(OO[18])</f>
        <v>2.2551151547684864E-5</v>
      </c>
      <c r="U268" s="10">
        <f>3/24*OO[[#This Row],[77 (28JUN1985 12:00:00)-Water Temperature (C)]]*OO[[#This Row],[19]]/SUM(OO[19])</f>
        <v>6.0297436304668792E-4</v>
      </c>
      <c r="V268" s="10">
        <f>3/24000000*OO[[#This Row],[78 (28JUN1985 15:00:00)-Water Temperature (C)]]*OO[[#This Row],[20]]</f>
        <v>5.9947159518624997E-3</v>
      </c>
      <c r="W268" s="10">
        <f>3/24000000*OO[[#This Row],[79 (28JUN1985 18:00:00)-Water Temperature (C)]]*OO[[#This Row],[21]]</f>
        <v>2.6994780725456247E-2</v>
      </c>
      <c r="X268" s="10">
        <f>3/24000000*OO[[#This Row],[80 (28JUN1985 21:00:00)-Water Temperature (C)]]*OO[[#This Row],[22]]</f>
        <v>6.3127553708399994E-2</v>
      </c>
      <c r="Y268" s="10">
        <f>3/24000000*OO[[#This Row],[81 (29JUN1985 00:00:00)-Water Temperature (C)]]*OO[[#This Row],[23]]</f>
        <v>8.4952929334749988E-2</v>
      </c>
      <c r="Z268" s="10">
        <f>3/24000000*OO[[#This Row],[82 (29JUN1985 03:00:00)-Water Temperature (C)]]*OO[[#This Row],[24]]</f>
        <v>7.2664865401499995E-2</v>
      </c>
      <c r="AA268" s="10">
        <f>3/24000000*OO[[#This Row],[83 (29JUN1985 06:00:00)-Water Temperature (C)]]*OO[[#This Row],[25]]</f>
        <v>4.1967555888775002E-2</v>
      </c>
      <c r="AB268" s="10">
        <f>3/24000000*OO[[#This Row],[84 (29JUN1985 09:00:00)-Water Temperature (C)]]*OO[[#This Row],[26]]</f>
        <v>1.7119164055708753E-2</v>
      </c>
      <c r="AC268" s="10">
        <f>3/24000000*OO[[#This Row],[85 (29JUN1985 12:00:00)-Water Temperature (C)]]*OO[[#This Row],[27]]</f>
        <v>5.2534992334499998E-3</v>
      </c>
      <c r="AD268" s="10">
        <f>3/24000000*OO[[#This Row],[86 (29JUN1985 15:00:00)-Water Temperature (C)]]*OO[[#This Row],[28]]</f>
        <v>1.2934279492653751E-3</v>
      </c>
      <c r="AE268" s="10">
        <f>3/24000000*OO[[#This Row],[88 (29JUN1985 21:00:00)-Water Temperature (C)]]*OO[[#This Row],[30]]</f>
        <v>1.0985236370302499E-4</v>
      </c>
      <c r="AF268" s="10">
        <f>3/24000000*OO[[#This Row],[88 (29JUN1985 21:00:00)-Water Temperature (C)]]*OO[[#This Row],[30]]</f>
        <v>1.0985236370302499E-4</v>
      </c>
      <c r="AG268" s="10">
        <f>3/24000000*OO[[#This Row],[89 (30JUN1985 00:00:00)-Water Temperature (C)]]*OO[[#This Row],[31]]</f>
        <v>7.8495979127699993E-5</v>
      </c>
      <c r="AH268" s="10">
        <f>3/24000000*OO[[#This Row],[90 (30JUN1985 03:00:00)-Water Temperature (C)]]*OO[[#This Row],[32]]</f>
        <v>7.604767255460001E-5</v>
      </c>
      <c r="AI268" s="10">
        <f>3/24000000*OO[[#This Row],[91 (30JUN1985 06:00:00)-Water Temperature (C)]]*OO[[#This Row],[33]]</f>
        <v>7.6129853423249986E-5</v>
      </c>
      <c r="AJ268" s="10">
        <f>3/24000000*OO[[#This Row],[92 (30JUN1985 09:00:00)-Water Temperature (C)]]*OO[[#This Row],[34]]</f>
        <v>7.4242177829699993E-5</v>
      </c>
      <c r="AK268" s="10">
        <f>3/24000000*OO[[#This Row],[93 (30JUN1985 12:00:00)-Water Temperature (C)]]*OO[[#This Row],[35]]</f>
        <v>7.0045864340199997E-5</v>
      </c>
      <c r="AL268" s="10">
        <f>3/24000000*OO[[#This Row],[94 (30JUN1985 15:00:00)-Water Temperature (C)]]*OO[[#This Row],[36]]</f>
        <v>6.3940989361599998E-5</v>
      </c>
      <c r="AM268" s="10">
        <f>3/24000000*OO[[#This Row],[95 (30JUN1985 18:00:00)-Water Temperature (C)]]*OO[[#This Row],[37]]</f>
        <v>5.7280649943925001E-5</v>
      </c>
      <c r="AN268" s="10">
        <f>3/24000000*OO[[#This Row],[96 (30JUN1985 21:00:00)-Water Temperature (C)]]*OO[[#This Row],[38]]</f>
        <v>5.1284474218875003E-5</v>
      </c>
      <c r="AO268" s="10">
        <f>3/24000000*OO[[#This Row],[97 (01JUL1985 00:00:00)-Water Temperature (C)]]*OO[[#This Row],[39]]</f>
        <v>4.6394978473599992E-5</v>
      </c>
      <c r="AP268" s="10">
        <f>3/24000000*OO[[#This Row],[98 (01JUL1985 03:00:00)-Water Temperature (C)]]*OO[[#This Row],[40]]</f>
        <v>4.3304313926E-5</v>
      </c>
      <c r="AQ268" s="10">
        <f>3/24000000*OO[[#This Row],[99 (01JUL1985 06:00:00)-Water Temperature (C)]]*OO[[#This Row],[41]]</f>
        <v>4.0212202557312497E-5</v>
      </c>
      <c r="AR268" s="10">
        <f>3/24000000*OO[[#This Row],[100 (01JUL1985 09:00:00)-Water Temperature (C)]]*OO[[#This Row],[42]]</f>
        <v>3.7006616340849998E-5</v>
      </c>
      <c r="AS268" s="10">
        <f>3/24000000*OO[[#This Row],[101 (01JUL1985 12:00:00)-Water Temperature (C)]]*OO[[#This Row],[43]]</f>
        <v>3.3670957304599993E-5</v>
      </c>
      <c r="AT268" s="10">
        <f>3/24000000*OO[[#This Row],[102 (01JUL1985 15:00:00)-Water Temperature (C)]]*OO[[#This Row],[44]]</f>
        <v>3.0271322730870001E-5</v>
      </c>
      <c r="AU268" s="10">
        <f>3/24000000*OO[[#This Row],[103 (01JUL1985 18:00:00)-Water Temperature (C)]]*OO[[#This Row],[45]]</f>
        <v>2.6947992345599998E-5</v>
      </c>
      <c r="AV268" s="10">
        <f>3/24000000*OO[[#This Row],[104 (01JUL1985 21:00:00)-Water Temperature (C)]]*OO[[#This Row],[46]]</f>
        <v>2.3910395807924999E-5</v>
      </c>
      <c r="AW268" s="10">
        <f>3/24000000*OO[[#This Row],[105 (02JUL1985 00:00:00)-Water Temperature (C)]]*OO[[#This Row],[47]]</f>
        <v>2.144878708812125E-5</v>
      </c>
      <c r="AX268" s="10">
        <f>3/24000000*OO[[#This Row],[106 (02JUL1985 03:00:00)-Water Temperature (C)]]*OO[[#This Row],[48]]</f>
        <v>1.9919979413844999E-5</v>
      </c>
      <c r="AY268" s="10">
        <f>3/24000000*OO[[#This Row],[107 (02JUL1985 06:00:00)-Water Temperature (C)]]*OO[[#This Row],[49]]</f>
        <v>1.8566754543715E-5</v>
      </c>
      <c r="AZ268" s="10">
        <f>3/24000000*OO[[#This Row],[108 (02JUL1985 09:00:00)-Water Temperature (C)]]*OO[[#This Row],[50]]</f>
        <v>1.7282034920834997E-5</v>
      </c>
      <c r="BA268" s="10">
        <f>3/24000000*OO[[#This Row],[109 (02JUL1985 12:00:00)-Water Temperature (C)]]*OO[[#This Row],[51]]</f>
        <v>1.60491379243725E-5</v>
      </c>
      <c r="BB268" s="10">
        <f>3/24000000*OO[[#This Row],[110 (02JUL1985 15:00:00)-Water Temperature (C)]]*OO[[#This Row],[52]]</f>
        <v>1.46057444655925E-5</v>
      </c>
      <c r="BC268" s="10">
        <f>3/24000000*OO[[#This Row],[111 (02JUL1985 18:00:00)-Water Temperature (C)]]*OO[[#This Row],[53]]</f>
        <v>1.3012507239807498E-5</v>
      </c>
      <c r="BD268" s="10">
        <f>3/24000000*OO[[#This Row],[112 (02JUL1985 21:00:00)-Water Temperature (C)]]*OO[[#This Row],[54]]</f>
        <v>1.1497216198162499E-5</v>
      </c>
      <c r="BE268" s="10">
        <f>3/24000000*OO[[#This Row],[113 (03JUL1985 00:00:00)-Water Temperature (C)]]*OO[[#This Row],[55]]</f>
        <v>1.013703364772125E-5</v>
      </c>
      <c r="BF268" s="10">
        <f>3/24000000*OO[[#This Row],[114 (03JUL1985 03:00:00)-Water Temperature (C)]]*OO[[#This Row],[56]]</f>
        <v>9.1234687248974988E-6</v>
      </c>
      <c r="BG268" s="10">
        <f>3/24000000*OO[[#This Row],[115 (03JUL1985 06:00:00)-Water Temperature (C)]]*OO[[#This Row],[57]]</f>
        <v>8.2198121550299992E-6</v>
      </c>
      <c r="BH268" s="10">
        <f>3/24000000*OO[[#This Row],[116 (03JUL1985 09:00:00)-Water Temperature (C)]]*OO[[#This Row],[58]]</f>
        <v>7.2852931361800005E-6</v>
      </c>
      <c r="BI268" s="10">
        <f>3/24000000*OO[[#This Row],[117 (03JUL1985 12:00:00)-Water Temperature (C)]]*OO[[#This Row],[59]]</f>
        <v>6.2804253360799993E-6</v>
      </c>
      <c r="BJ268" s="10">
        <f>3/24000000*OO[[#This Row],[118 (03JUL1985 15:00:00)-Water Temperature (C)]]*OO[[#This Row],[60]]</f>
        <v>5.1361350529849997E-6</v>
      </c>
      <c r="BK268" s="10">
        <f>3/24000000*OO[[#This Row],[119 (03JUL1985 18:00:00)-Water Temperature (C)]]*OO[[#This Row],[61]]</f>
        <v>4.0149286546162498E-6</v>
      </c>
      <c r="BL268" s="10">
        <f>3/24000000*OO[[#This Row],[120 (03JUL1985 21:00:00)-Water Temperature (C)]]*OO[[#This Row],[62]]</f>
        <v>3.072363309168625E-6</v>
      </c>
      <c r="BM268" s="10">
        <f>3/24000000*OO[[#This Row],[121 (04JUL1985 00:00:00)-Water Temperature (C)]]*OO[[#This Row],[63]]</f>
        <v>2.3679969638535002E-6</v>
      </c>
      <c r="BN268" s="10">
        <f>3/24000000*OO[[#This Row],[122 (04JUL1985 03:00:00)-Water Temperature (C)]]*OO[[#This Row],[64]]</f>
        <v>1.9165696163991252E-6</v>
      </c>
      <c r="BO268" s="10">
        <f>3/24000000*OO[[#This Row],[123 (04JUL1985 06:00:00)-Water Temperature (C)]]*OO[[#This Row],[65]]</f>
        <v>1.6137174159466248E-6</v>
      </c>
      <c r="BP268" s="10">
        <f>3/24000000*OO[[#This Row],[124 (04JUL1985 09:00:00)-Water Temperature (C)]]*OO[[#This Row],[66]]</f>
        <v>1.4283998178251249E-6</v>
      </c>
      <c r="BQ268" s="10">
        <f>3/24000000*OO[[#This Row],[125 (04JUL1985 12:00:00)-Water Temperature (C)]]*OO[[#This Row],[67]]</f>
        <v>1.2971819493675E-6</v>
      </c>
      <c r="BR268" s="10">
        <f>3/24000000*OO[[#This Row],[126 (04JUL1985 15:00:00)-Water Temperature (C)]]*OO[[#This Row],[68]]</f>
        <v>1.201668233698E-6</v>
      </c>
      <c r="BS268" s="10">
        <f>3/24000000*OO[[#This Row],[127 (04JUL1985 18:00:00)-Water Temperature (C)]]*OO[[#This Row],[69]]</f>
        <v>1.1259608588179998E-6</v>
      </c>
      <c r="BT268" s="10">
        <f>3/24000000*OO[[#This Row],[128 (04JUL1985 21:00:00)-Water Temperature (C)]]*OO[[#This Row],[70]]</f>
        <v>1.0556923113615E-6</v>
      </c>
      <c r="BU268" s="10">
        <f>3/24000000*OO[[#This Row],[129 (05JUL1985 00:00:00)-Water Temperature (C)]]*OO[[#This Row],[71]]</f>
        <v>9.8964631331249988E-7</v>
      </c>
      <c r="BV268" s="10">
        <f>3/24000000*OO[[#This Row],[130 (05JUL1985 03:00:00)-Water Temperature (C)]]*OO[[#This Row],[72]]</f>
        <v>9.4919355373499989E-7</v>
      </c>
      <c r="BW268" s="10">
        <f>3/24000000*OO[[#This Row],[131 (05JUL1985 06:00:00)-Water Temperature (C)]]*OO[[#This Row],[73]]</f>
        <v>9.063157618922499E-7</v>
      </c>
      <c r="BX268" s="10">
        <f>3/24000000*OO[[#This Row],[132 (05JUL1985 09:00:00)-Water Temperature (C)]]*OO[[#This Row],[74]]</f>
        <v>8.7048704007300002E-7</v>
      </c>
      <c r="BY268" s="10">
        <f>3/24000000*OO[[#This Row],[133 (05JUL1985 12:00:00)-Water Temperature (C)]]*OO[[#This Row],[75]]</f>
        <v>8.3857191009524988E-7</v>
      </c>
      <c r="BZ268" s="10">
        <f>3/24000000*OO[[#This Row],[134 (05JUL1985 15:00:00)-Water Temperature (C)]]*OO[[#This Row],[76]]</f>
        <v>7.9993195531199997E-7</v>
      </c>
      <c r="CA268" s="10">
        <f>3/24000000*OO[[#This Row],[135 (05JUL1985 18:00:00)-Water Temperature (C)]]*OO[[#This Row],[77]]</f>
        <v>7.5487626350999996E-7</v>
      </c>
      <c r="CB268" s="10">
        <f>3/24000000*OO[[#This Row],[136 (05JUL1985 21:00:00)-Water Temperature (C)]]*OO[[#This Row],[78]]</f>
        <v>7.0891434814199995E-7</v>
      </c>
      <c r="CC268" s="10">
        <f>3/24000000*OO[[#This Row],[137 (06JUL1985 00:00:00)-Water Temperature (C)]]*OO[[#This Row],[79]]</f>
        <v>6.6916565166099995E-7</v>
      </c>
      <c r="CD268" s="10">
        <f>3/24000000*OO[[#This Row],[138 (06JUL1985 03:00:00)-Water Temperature (C)]]*OO[[#This Row],[80]]</f>
        <v>6.5165104475624998E-7</v>
      </c>
      <c r="CE268" s="10">
        <f>3/24000000*OO[[#This Row],[139 (06JUL1985 06:00:00)-Water Temperature (C)]]*OO[[#This Row],[81]]</f>
        <v>6.3432421570875002E-7</v>
      </c>
      <c r="CF268" s="10">
        <f>3/24000000*OO[[#This Row],[140 (06JUL1985 09:00:00)-Water Temperature (C)]]*OO[[#This Row],[82]]</f>
        <v>6.1864090909125007E-7</v>
      </c>
      <c r="CG268" s="10">
        <f>3/24000000*OO[[#This Row],[141 (06JUL1985 12:00:00)-Water Temperature (C)]]*OO[[#This Row],[83]]</f>
        <v>6.0782362096862501E-7</v>
      </c>
      <c r="CH268" s="10">
        <f>3/24000000*OO[[#This Row],[142 (06JUL1985 15:00:00)-Water Temperature (C)]]*OO[[#This Row],[84]]</f>
        <v>5.8766910652799995E-7</v>
      </c>
      <c r="CI268" s="10">
        <f>3/24000000*OO[[#This Row],[143 (06JUL1985 18:00:00)-Water Temperature (C)]]*OO[[#This Row],[85]]</f>
        <v>5.5744870345862494E-7</v>
      </c>
      <c r="CJ268" s="10">
        <f>3/24000000*OO[[#This Row],[144 (06JUL1985 21:00:00)-Water Temperature (C)]]*OO[[#This Row],[86]]</f>
        <v>5.2547041900000004E-7</v>
      </c>
      <c r="CK268" s="10">
        <f>3/24000000*OO[[#This Row],[145 (07JUL1985 00:00:00)-Water Temperature (C)]]*OO[[#This Row],[87]]</f>
        <v>4.992435950175E-7</v>
      </c>
      <c r="CL268" s="10">
        <f>3/24000000*OO[[#This Row],[146 (07JUL1985 03:00:00)-Water Temperature (C)]]*OO[[#This Row],[88]]</f>
        <v>4.8688098757000003E-7</v>
      </c>
      <c r="CM268" s="10">
        <f>3/24000000*OO[[#This Row],[147 (07JUL1985 06:00:00)-Water Temperature (C)]]*OO[[#This Row],[89]]</f>
        <v>4.7642168045037502E-7</v>
      </c>
      <c r="CN268" s="10">
        <f>3/24000000*OO[[#This Row],[148 (07JUL1985 09:00:00)-Water Temperature (C)]]*OO[[#This Row],[90]]</f>
        <v>4.6442745776700006E-7</v>
      </c>
      <c r="CO268" s="10">
        <f>3/24000000*OO[[#This Row],[149 (07JUL1985 12:00:00)-Water Temperature (C)]]*OO[[#This Row],[91]]</f>
        <v>4.5315494837975002E-7</v>
      </c>
      <c r="CP268" s="10">
        <f>3/24000000*OO[[#This Row],[150 (07JUL1985 15:00:00)-Water Temperature (C)]]*OO[[#This Row],[92]]</f>
        <v>4.3651634709024996E-7</v>
      </c>
      <c r="CQ268" s="10">
        <f>3/24000000*OO[[#This Row],[151 (07JUL1985 18:00:00)-Water Temperature (C)]]*OO[[#This Row],[93]]</f>
        <v>4.1761993931437505E-7</v>
      </c>
      <c r="CR268" s="10">
        <f>3/24000000*OO[[#This Row],[152 (07JUL1985 21:00:00)-Water Temperature (C)]]*OO[[#This Row],[94]]</f>
        <v>3.9909877220975004E-7</v>
      </c>
      <c r="CS268" s="10">
        <f>3/24000000*OO[[#This Row],[153 (08JUL1985 00:00:00)-Water Temperature (C)]]*OO[[#This Row],[95]]</f>
        <v>3.8173270480800001E-7</v>
      </c>
      <c r="CT268" s="10">
        <f>3/24000000*OO[[#This Row],[154 (08JUL1985 03:00:00)-Water Temperature (C)]]*OO[[#This Row],[96]]</f>
        <v>3.6861443904424993E-7</v>
      </c>
      <c r="CU268" s="10">
        <f>3/24000000*OO[[#This Row],[155 (08JUL1985 06:00:00)-Water Temperature (C)]]*OO[[#This Row],[97]]</f>
        <v>3.6075876589999996E-7</v>
      </c>
      <c r="CV268" s="10">
        <f>3/24000000*OO[[#This Row],[156 (08JUL1985 09:00:00)-Water Temperature (C)]]*OO[[#This Row],[98]]</f>
        <v>3.5116369157718749E-7</v>
      </c>
      <c r="CW268" s="10">
        <f>3/24000000*OO[[#This Row],[157 (08JUL1985 12:00:00)-Water Temperature (C)]]*OO[[#This Row],[99]]</f>
        <v>3.417101626005E-7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9.726501832026852E-22</v>
      </c>
      <c r="Q269" s="10">
        <f>3/24*OO[[#This Row],[73 (28JUN1985 00:00:00)-Water Temperature (C)]]*OO[[#This Row],[15]]/SUM(OO[15])</f>
        <v>3.6542070350839865E-15</v>
      </c>
      <c r="R269" s="10">
        <f>3/24*OO[[#This Row],[74 (28JUN1985 03:00:00)-Water Temperature (C)]]*OO[[#This Row],[16]]/SUM(OO[16])</f>
        <v>2.027554870485929E-10</v>
      </c>
      <c r="S269" s="10">
        <f>3/24*OO[[#This Row],[75 (28JUN1985 06:00:00)-Water Temperature (C)]]*OO[[#This Row],[17]]/SUM(OO[17])</f>
        <v>1.2927094022074201E-7</v>
      </c>
      <c r="T269" s="10">
        <f>3/24*OO[[#This Row],[76 (28JUN1985 09:00:00)-Water Temperature (C)]]*OO[[#This Row],[18]]/SUM(OO[18])</f>
        <v>1.3376540338451441E-5</v>
      </c>
      <c r="U269" s="10">
        <f>3/24*OO[[#This Row],[77 (28JUN1985 12:00:00)-Water Temperature (C)]]*OO[[#This Row],[19]]/SUM(OO[19])</f>
        <v>3.8729183757288226E-4</v>
      </c>
      <c r="V269" s="10">
        <f>3/24000000*OO[[#This Row],[78 (28JUN1985 15:00:00)-Water Temperature (C)]]*OO[[#This Row],[20]]</f>
        <v>4.1100652832149996E-3</v>
      </c>
      <c r="W269" s="10">
        <f>3/24000000*OO[[#This Row],[79 (28JUN1985 18:00:00)-Water Temperature (C)]]*OO[[#This Row],[21]]</f>
        <v>1.9556489434335002E-2</v>
      </c>
      <c r="X269" s="10">
        <f>3/24000000*OO[[#This Row],[80 (28JUN1985 21:00:00)-Water Temperature (C)]]*OO[[#This Row],[22]]</f>
        <v>4.7962892762249999E-2</v>
      </c>
      <c r="Y269" s="10">
        <f>3/24000000*OO[[#This Row],[81 (29JUN1985 00:00:00)-Water Temperature (C)]]*OO[[#This Row],[23]]</f>
        <v>6.7294106315549995E-2</v>
      </c>
      <c r="Z269" s="10">
        <f>3/24000000*OO[[#This Row],[82 (29JUN1985 03:00:00)-Water Temperature (C)]]*OO[[#This Row],[24]]</f>
        <v>5.9666104474762498E-2</v>
      </c>
      <c r="AA269" s="10">
        <f>3/24000000*OO[[#This Row],[83 (29JUN1985 06:00:00)-Water Temperature (C)]]*OO[[#This Row],[25]]</f>
        <v>3.5567201820750002E-2</v>
      </c>
      <c r="AB269" s="10">
        <f>3/24000000*OO[[#This Row],[84 (29JUN1985 09:00:00)-Water Temperature (C)]]*OO[[#This Row],[26]]</f>
        <v>1.4910269942697502E-2</v>
      </c>
      <c r="AC269" s="10">
        <f>3/24000000*OO[[#This Row],[85 (29JUN1985 12:00:00)-Water Temperature (C)]]*OO[[#This Row],[27]]</f>
        <v>4.6808713987700002E-3</v>
      </c>
      <c r="AD269" s="10">
        <f>3/24000000*OO[[#This Row],[86 (29JUN1985 15:00:00)-Water Temperature (C)]]*OO[[#This Row],[28]]</f>
        <v>1.1701293679199998E-3</v>
      </c>
      <c r="AE269" s="10">
        <f>3/24000000*OO[[#This Row],[88 (29JUN1985 21:00:00)-Water Temperature (C)]]*OO[[#This Row],[30]]</f>
        <v>9.3404492346975E-5</v>
      </c>
      <c r="AF269" s="10">
        <f>3/24000000*OO[[#This Row],[88 (29JUN1985 21:00:00)-Water Temperature (C)]]*OO[[#This Row],[30]]</f>
        <v>9.3404492346975E-5</v>
      </c>
      <c r="AG269" s="10">
        <f>3/24000000*OO[[#This Row],[89 (30JUN1985 00:00:00)-Water Temperature (C)]]*OO[[#This Row],[31]]</f>
        <v>6.3734497822999983E-5</v>
      </c>
      <c r="AH269" s="10">
        <f>3/24000000*OO[[#This Row],[90 (30JUN1985 03:00:00)-Water Temperature (C)]]*OO[[#This Row],[32]]</f>
        <v>6.1235172295199991E-5</v>
      </c>
      <c r="AI269" s="10">
        <f>3/24000000*OO[[#This Row],[91 (30JUN1985 06:00:00)-Water Temperature (C)]]*OO[[#This Row],[33]]</f>
        <v>6.1480018386937508E-5</v>
      </c>
      <c r="AJ269" s="10">
        <f>3/24000000*OO[[#This Row],[92 (30JUN1985 09:00:00)-Water Temperature (C)]]*OO[[#This Row],[34]]</f>
        <v>6.0207209220450001E-5</v>
      </c>
      <c r="AK269" s="10">
        <f>3/24000000*OO[[#This Row],[93 (30JUN1985 12:00:00)-Water Temperature (C)]]*OO[[#This Row],[35]]</f>
        <v>5.6988744345974997E-5</v>
      </c>
      <c r="AL269" s="10">
        <f>3/24000000*OO[[#This Row],[94 (30JUN1985 15:00:00)-Water Temperature (C)]]*OO[[#This Row],[36]]</f>
        <v>5.2110716119950002E-5</v>
      </c>
      <c r="AM269" s="10">
        <f>3/24000000*OO[[#This Row],[95 (30JUN1985 18:00:00)-Water Temperature (C)]]*OO[[#This Row],[37]]</f>
        <v>4.6732799158825005E-5</v>
      </c>
      <c r="AN269" s="10">
        <f>3/24000000*OO[[#This Row],[96 (30JUN1985 21:00:00)-Water Temperature (C)]]*OO[[#This Row],[38]]</f>
        <v>4.185942833475E-5</v>
      </c>
      <c r="AO269" s="10">
        <f>3/24000000*OO[[#This Row],[97 (01JUL1985 00:00:00)-Water Temperature (C)]]*OO[[#This Row],[39]]</f>
        <v>3.7892817398562501E-5</v>
      </c>
      <c r="AP269" s="10">
        <f>3/24000000*OO[[#This Row],[98 (01JUL1985 03:00:00)-Water Temperature (C)]]*OO[[#This Row],[40]]</f>
        <v>3.5395243510049997E-5</v>
      </c>
      <c r="AQ269" s="10">
        <f>3/24000000*OO[[#This Row],[99 (01JUL1985 06:00:00)-Water Temperature (C)]]*OO[[#This Row],[41]]</f>
        <v>3.2886961069462501E-5</v>
      </c>
      <c r="AR269" s="10">
        <f>3/24000000*OO[[#This Row],[100 (01JUL1985 09:00:00)-Water Temperature (C)]]*OO[[#This Row],[42]]</f>
        <v>3.0290569331662496E-5</v>
      </c>
      <c r="AS269" s="10">
        <f>3/24000000*OO[[#This Row],[101 (01JUL1985 12:00:00)-Water Temperature (C)]]*OO[[#This Row],[43]]</f>
        <v>2.7593140439864997E-5</v>
      </c>
      <c r="AT269" s="10">
        <f>3/24000000*OO[[#This Row],[102 (01JUL1985 15:00:00)-Water Temperature (C)]]*OO[[#This Row],[44]]</f>
        <v>2.4830472206654998E-5</v>
      </c>
      <c r="AU269" s="10">
        <f>3/24000000*OO[[#This Row],[103 (01JUL1985 18:00:00)-Water Temperature (C)]]*OO[[#This Row],[45]]</f>
        <v>2.2134843058649999E-5</v>
      </c>
      <c r="AV269" s="10">
        <f>3/24000000*OO[[#This Row],[104 (01JUL1985 21:00:00)-Water Temperature (C)]]*OO[[#This Row],[46]]</f>
        <v>1.96506069711675E-5</v>
      </c>
      <c r="AW269" s="10">
        <f>3/24000000*OO[[#This Row],[105 (02JUL1985 00:00:00)-Water Temperature (C)]]*OO[[#This Row],[47]]</f>
        <v>1.7637092357963749E-5</v>
      </c>
      <c r="AX269" s="10">
        <f>3/24000000*OO[[#This Row],[106 (02JUL1985 03:00:00)-Water Temperature (C)]]*OO[[#This Row],[48]]</f>
        <v>1.6382639526157502E-5</v>
      </c>
      <c r="AY269" s="10">
        <f>3/24000000*OO[[#This Row],[107 (02JUL1985 06:00:00)-Water Temperature (C)]]*OO[[#This Row],[49]]</f>
        <v>1.5264470826438748E-5</v>
      </c>
      <c r="AZ269" s="10">
        <f>3/24000000*OO[[#This Row],[108 (02JUL1985 09:00:00)-Water Temperature (C)]]*OO[[#This Row],[50]]</f>
        <v>1.4207018071545001E-5</v>
      </c>
      <c r="BA269" s="10">
        <f>3/24000000*OO[[#This Row],[109 (02JUL1985 12:00:00)-Water Temperature (C)]]*OO[[#This Row],[51]]</f>
        <v>1.3198567764662501E-5</v>
      </c>
      <c r="BB269" s="10">
        <f>3/24000000*OO[[#This Row],[110 (02JUL1985 15:00:00)-Water Temperature (C)]]*OO[[#This Row],[52]]</f>
        <v>1.2020770061441249E-5</v>
      </c>
      <c r="BC269" s="10">
        <f>3/24000000*OO[[#This Row],[111 (02JUL1985 18:00:00)-Water Temperature (C)]]*OO[[#This Row],[53]]</f>
        <v>1.0723705641082499E-5</v>
      </c>
      <c r="BD269" s="10">
        <f>3/24000000*OO[[#This Row],[112 (02JUL1985 21:00:00)-Water Temperature (C)]]*OO[[#This Row],[54]]</f>
        <v>9.4874408245199985E-6</v>
      </c>
      <c r="BE269" s="10">
        <f>3/24000000*OO[[#This Row],[113 (03JUL1985 00:00:00)-Water Temperature (C)]]*OO[[#This Row],[55]]</f>
        <v>8.373383004150001E-6</v>
      </c>
      <c r="BF269" s="10">
        <f>3/24000000*OO[[#This Row],[114 (03JUL1985 03:00:00)-Water Temperature (C)]]*OO[[#This Row],[56]]</f>
        <v>7.5431023658674996E-6</v>
      </c>
      <c r="BG269" s="10">
        <f>3/24000000*OO[[#This Row],[115 (03JUL1985 06:00:00)-Water Temperature (C)]]*OO[[#This Row],[57]]</f>
        <v>6.8019955608824993E-6</v>
      </c>
      <c r="BH269" s="10">
        <f>3/24000000*OO[[#This Row],[116 (03JUL1985 09:00:00)-Water Temperature (C)]]*OO[[#This Row],[58]]</f>
        <v>6.0384449459324998E-6</v>
      </c>
      <c r="BI269" s="10">
        <f>3/24000000*OO[[#This Row],[117 (03JUL1985 12:00:00)-Water Temperature (C)]]*OO[[#This Row],[59]]</f>
        <v>5.2210152418699996E-6</v>
      </c>
      <c r="BJ269" s="10">
        <f>3/24000000*OO[[#This Row],[118 (03JUL1985 15:00:00)-Water Temperature (C)]]*OO[[#This Row],[60]]</f>
        <v>4.2839087077449995E-6</v>
      </c>
      <c r="BK269" s="10">
        <f>3/24000000*OO[[#This Row],[119 (03JUL1985 18:00:00)-Water Temperature (C)]]*OO[[#This Row],[61]]</f>
        <v>3.3594152208787502E-6</v>
      </c>
      <c r="BL269" s="10">
        <f>3/24000000*OO[[#This Row],[120 (03JUL1985 21:00:00)-Water Temperature (C)]]*OO[[#This Row],[62]]</f>
        <v>2.5741804410329995E-6</v>
      </c>
      <c r="BM269" s="10">
        <f>3/24000000*OO[[#This Row],[121 (04JUL1985 00:00:00)-Water Temperature (C)]]*OO[[#This Row],[63]]</f>
        <v>1.9810954299780001E-6</v>
      </c>
      <c r="BN269" s="10">
        <f>3/24000000*OO[[#This Row],[122 (04JUL1985 03:00:00)-Water Temperature (C)]]*OO[[#This Row],[64]]</f>
        <v>1.5977663629099998E-6</v>
      </c>
      <c r="BO269" s="10">
        <f>3/24000000*OO[[#This Row],[123 (04JUL1985 06:00:00)-Water Temperature (C)]]*OO[[#This Row],[65]]</f>
        <v>1.3384147777599998E-6</v>
      </c>
      <c r="BP269" s="10">
        <f>3/24000000*OO[[#This Row],[124 (04JUL1985 09:00:00)-Water Temperature (C)]]*OO[[#This Row],[66]]</f>
        <v>1.179716099941E-6</v>
      </c>
      <c r="BQ269" s="10">
        <f>3/24000000*OO[[#This Row],[125 (04JUL1985 12:00:00)-Water Temperature (C)]]*OO[[#This Row],[67]]</f>
        <v>1.06810319634125E-6</v>
      </c>
      <c r="BR269" s="10">
        <f>3/24000000*OO[[#This Row],[126 (04JUL1985 15:00:00)-Water Temperature (C)]]*OO[[#This Row],[68]]</f>
        <v>9.8824816297375006E-7</v>
      </c>
      <c r="BS269" s="10">
        <f>3/24000000*OO[[#This Row],[127 (04JUL1985 18:00:00)-Water Temperature (C)]]*OO[[#This Row],[69]]</f>
        <v>9.25708383112E-7</v>
      </c>
      <c r="BT269" s="10">
        <f>3/24000000*OO[[#This Row],[128 (04JUL1985 21:00:00)-Water Temperature (C)]]*OO[[#This Row],[70]]</f>
        <v>8.6794756114950008E-7</v>
      </c>
      <c r="BU269" s="10">
        <f>3/24000000*OO[[#This Row],[129 (05JUL1985 00:00:00)-Water Temperature (C)]]*OO[[#This Row],[71]]</f>
        <v>8.1353021382000003E-7</v>
      </c>
      <c r="BV269" s="10">
        <f>3/24000000*OO[[#This Row],[130 (05JUL1985 03:00:00)-Water Temperature (C)]]*OO[[#This Row],[72]]</f>
        <v>7.8016746921400002E-7</v>
      </c>
      <c r="BW269" s="10">
        <f>3/24000000*OO[[#This Row],[131 (05JUL1985 06:00:00)-Water Temperature (C)]]*OO[[#This Row],[73]]</f>
        <v>7.4404103626950003E-7</v>
      </c>
      <c r="BX269" s="10">
        <f>3/24000000*OO[[#This Row],[132 (05JUL1985 09:00:00)-Water Temperature (C)]]*OO[[#This Row],[74]]</f>
        <v>7.142424715372499E-7</v>
      </c>
      <c r="BY269" s="10">
        <f>3/24000000*OO[[#This Row],[133 (05JUL1985 12:00:00)-Water Temperature (C)]]*OO[[#This Row],[75]]</f>
        <v>6.8784284986500001E-7</v>
      </c>
      <c r="BZ269" s="10">
        <f>3/24000000*OO[[#This Row],[134 (05JUL1985 15:00:00)-Water Temperature (C)]]*OO[[#This Row],[76]]</f>
        <v>6.5613767970637502E-7</v>
      </c>
      <c r="CA269" s="10">
        <f>3/24000000*OO[[#This Row],[135 (05JUL1985 18:00:00)-Water Temperature (C)]]*OO[[#This Row],[77]]</f>
        <v>6.1947656426074995E-7</v>
      </c>
      <c r="CB269" s="10">
        <f>3/24000000*OO[[#This Row],[136 (05JUL1985 21:00:00)-Water Temperature (C)]]*OO[[#This Row],[78]]</f>
        <v>5.8203542504399994E-7</v>
      </c>
      <c r="CC269" s="10">
        <f>3/24000000*OO[[#This Row],[137 (06JUL1985 00:00:00)-Water Temperature (C)]]*OO[[#This Row],[79]]</f>
        <v>5.4953003469012495E-7</v>
      </c>
      <c r="CD269" s="10">
        <f>3/24000000*OO[[#This Row],[138 (06JUL1985 03:00:00)-Water Temperature (C)]]*OO[[#This Row],[80]]</f>
        <v>5.3514104037750001E-7</v>
      </c>
      <c r="CE269" s="10">
        <f>3/24000000*OO[[#This Row],[139 (06JUL1985 06:00:00)-Water Temperature (C)]]*OO[[#This Row],[81]]</f>
        <v>5.2051964139712496E-7</v>
      </c>
      <c r="CF269" s="10">
        <f>3/24000000*OO[[#This Row],[140 (06JUL1985 09:00:00)-Water Temperature (C)]]*OO[[#This Row],[82]]</f>
        <v>5.0748186903024997E-7</v>
      </c>
      <c r="CG269" s="10">
        <f>3/24000000*OO[[#This Row],[141 (06JUL1985 12:00:00)-Water Temperature (C)]]*OO[[#This Row],[83]]</f>
        <v>4.9863852366299996E-7</v>
      </c>
      <c r="CH269" s="10">
        <f>3/24000000*OO[[#This Row],[142 (06JUL1985 15:00:00)-Water Temperature (C)]]*OO[[#This Row],[84]]</f>
        <v>4.8196461380137497E-7</v>
      </c>
      <c r="CI269" s="10">
        <f>3/24000000*OO[[#This Row],[143 (06JUL1985 18:00:00)-Water Temperature (C)]]*OO[[#This Row],[85]]</f>
        <v>4.5727948473574998E-7</v>
      </c>
      <c r="CJ269" s="10">
        <f>3/24000000*OO[[#This Row],[144 (06JUL1985 21:00:00)-Water Temperature (C)]]*OO[[#This Row],[86]]</f>
        <v>4.3124585712749996E-7</v>
      </c>
      <c r="CK269" s="10">
        <f>3/24000000*OO[[#This Row],[145 (07JUL1985 00:00:00)-Water Temperature (C)]]*OO[[#This Row],[87]]</f>
        <v>4.0989639197062498E-7</v>
      </c>
      <c r="CL269" s="10">
        <f>3/24000000*OO[[#This Row],[146 (07JUL1985 03:00:00)-Water Temperature (C)]]*OO[[#This Row],[88]]</f>
        <v>3.9975966288350001E-7</v>
      </c>
      <c r="CM269" s="10">
        <f>3/24000000*OO[[#This Row],[147 (07JUL1985 06:00:00)-Water Temperature (C)]]*OO[[#This Row],[89]]</f>
        <v>3.9101289789099997E-7</v>
      </c>
      <c r="CN269" s="10">
        <f>3/24000000*OO[[#This Row],[148 (07JUL1985 09:00:00)-Water Temperature (C)]]*OO[[#This Row],[90]]</f>
        <v>3.8093581010975002E-7</v>
      </c>
      <c r="CO269" s="10">
        <f>3/24000000*OO[[#This Row],[149 (07JUL1985 12:00:00)-Water Temperature (C)]]*OO[[#This Row],[91]]</f>
        <v>3.7152713294937498E-7</v>
      </c>
      <c r="CP269" s="10">
        <f>3/24000000*OO[[#This Row],[150 (07JUL1985 15:00:00)-Water Temperature (C)]]*OO[[#This Row],[92]]</f>
        <v>3.5772037627812495E-7</v>
      </c>
      <c r="CQ269" s="10">
        <f>3/24000000*OO[[#This Row],[151 (07JUL1985 18:00:00)-Water Temperature (C)]]*OO[[#This Row],[93]]</f>
        <v>3.4227509465632497E-7</v>
      </c>
      <c r="CR269" s="10">
        <f>3/24000000*OO[[#This Row],[152 (07JUL1985 21:00:00)-Water Temperature (C)]]*OO[[#This Row],[94]]</f>
        <v>3.2718737809815002E-7</v>
      </c>
      <c r="CS269" s="10">
        <f>3/24000000*OO[[#This Row],[153 (08JUL1985 00:00:00)-Water Temperature (C)]]*OO[[#This Row],[95]]</f>
        <v>3.1297305397080001E-7</v>
      </c>
      <c r="CT269" s="10">
        <f>3/24000000*OO[[#This Row],[154 (08JUL1985 03:00:00)-Water Temperature (C)]]*OO[[#This Row],[96]]</f>
        <v>3.0222850090354999E-7</v>
      </c>
      <c r="CU269" s="10">
        <f>3/24000000*OO[[#This Row],[155 (08JUL1985 06:00:00)-Water Temperature (C)]]*OO[[#This Row],[97]]</f>
        <v>2.9572187348187495E-7</v>
      </c>
      <c r="CV269" s="10">
        <f>3/24000000*OO[[#This Row],[156 (08JUL1985 09:00:00)-Water Temperature (C)]]*OO[[#This Row],[98]]</f>
        <v>2.8773593496370001E-7</v>
      </c>
      <c r="CW269" s="10">
        <f>3/24000000*OO[[#This Row],[157 (08JUL1985 12:00:00)-Water Temperature (C)]]*OO[[#This Row],[99]]</f>
        <v>2.7990571633963749E-7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3.6985413022416952E-22</v>
      </c>
      <c r="Q270" s="10">
        <f>3/24*OO[[#This Row],[73 (28JUN1985 00:00:00)-Water Temperature (C)]]*OO[[#This Row],[15]]/SUM(OO[15])</f>
        <v>7.433559952494916E-16</v>
      </c>
      <c r="R270" s="10">
        <f>3/24*OO[[#This Row],[74 (28JUN1985 03:00:00)-Water Temperature (C)]]*OO[[#This Row],[16]]/SUM(OO[16])</f>
        <v>9.2854055759775451E-11</v>
      </c>
      <c r="S270" s="10">
        <f>3/24*OO[[#This Row],[75 (28JUN1985 06:00:00)-Water Temperature (C)]]*OO[[#This Row],[17]]/SUM(OO[17])</f>
        <v>6.8339828483020128E-8</v>
      </c>
      <c r="T270" s="10">
        <f>3/24*OO[[#This Row],[76 (28JUN1985 09:00:00)-Water Temperature (C)]]*OO[[#This Row],[18]]/SUM(OO[18])</f>
        <v>7.7562491604428051E-6</v>
      </c>
      <c r="U270" s="10">
        <f>3/24*OO[[#This Row],[77 (28JUN1985 12:00:00)-Water Temperature (C)]]*OO[[#This Row],[19]]/SUM(OO[19])</f>
        <v>2.411798813092918E-4</v>
      </c>
      <c r="V270" s="10">
        <f>3/24000000*OO[[#This Row],[78 (28JUN1985 15:00:00)-Water Temperature (C)]]*OO[[#This Row],[20]]</f>
        <v>2.7135366504611245E-3</v>
      </c>
      <c r="W270" s="10">
        <f>3/24000000*OO[[#This Row],[79 (28JUN1985 18:00:00)-Water Temperature (C)]]*OO[[#This Row],[21]]</f>
        <v>1.356902561664E-2</v>
      </c>
      <c r="X270" s="10">
        <f>3/24000000*OO[[#This Row],[80 (28JUN1985 21:00:00)-Water Temperature (C)]]*OO[[#This Row],[22]]</f>
        <v>3.4730373096562503E-2</v>
      </c>
      <c r="Y270" s="10">
        <f>3/24000000*OO[[#This Row],[81 (29JUN1985 00:00:00)-Water Temperature (C)]]*OO[[#This Row],[23]]</f>
        <v>5.0568281844749992E-2</v>
      </c>
      <c r="Z270" s="10">
        <f>3/24000000*OO[[#This Row],[82 (29JUN1985 03:00:00)-Water Temperature (C)]]*OO[[#This Row],[24]]</f>
        <v>4.62984246984375E-2</v>
      </c>
      <c r="AA270" s="10">
        <f>3/24000000*OO[[#This Row],[83 (29JUN1985 06:00:00)-Water Temperature (C)]]*OO[[#This Row],[25]]</f>
        <v>2.836473317405E-2</v>
      </c>
      <c r="AB270" s="10">
        <f>3/24000000*OO[[#This Row],[84 (29JUN1985 09:00:00)-Water Temperature (C)]]*OO[[#This Row],[26]]</f>
        <v>1.2165884203165001E-2</v>
      </c>
      <c r="AC270" s="10">
        <f>3/24000000*OO[[#This Row],[85 (29JUN1985 12:00:00)-Water Temperature (C)]]*OO[[#This Row],[27]]</f>
        <v>3.8892692021699989E-3</v>
      </c>
      <c r="AD270" s="10">
        <f>3/24000000*OO[[#This Row],[86 (29JUN1985 15:00:00)-Water Temperature (C)]]*OO[[#This Row],[28]]</f>
        <v>9.8290051209749991E-4</v>
      </c>
      <c r="AE270" s="10">
        <f>3/24000000*OO[[#This Row],[88 (29JUN1985 21:00:00)-Water Temperature (C)]]*OO[[#This Row],[30]]</f>
        <v>7.3752389154487505E-5</v>
      </c>
      <c r="AF270" s="10">
        <f>3/24000000*OO[[#This Row],[88 (29JUN1985 21:00:00)-Water Temperature (C)]]*OO[[#This Row],[30]]</f>
        <v>7.3752389154487505E-5</v>
      </c>
      <c r="AG270" s="10">
        <f>3/24000000*OO[[#This Row],[89 (30JUN1985 00:00:00)-Water Temperature (C)]]*OO[[#This Row],[31]]</f>
        <v>4.7780750170500006E-5</v>
      </c>
      <c r="AH270" s="10">
        <f>3/24000000*OO[[#This Row],[90 (30JUN1985 03:00:00)-Water Temperature (C)]]*OO[[#This Row],[32]]</f>
        <v>4.5250636256174993E-5</v>
      </c>
      <c r="AI270" s="10">
        <f>3/24000000*OO[[#This Row],[91 (30JUN1985 06:00:00)-Water Temperature (C)]]*OO[[#This Row],[33]]</f>
        <v>4.5312202787162499E-5</v>
      </c>
      <c r="AJ270" s="10">
        <f>3/24000000*OO[[#This Row],[92 (30JUN1985 09:00:00)-Water Temperature (C)]]*OO[[#This Row],[34]]</f>
        <v>4.4310416152812501E-5</v>
      </c>
      <c r="AK270" s="10">
        <f>3/24000000*OO[[#This Row],[93 (30JUN1985 12:00:00)-Water Temperature (C)]]*OO[[#This Row],[35]]</f>
        <v>4.1828477350574995E-5</v>
      </c>
      <c r="AL270" s="10">
        <f>3/24000000*OO[[#This Row],[94 (30JUN1985 15:00:00)-Water Temperature (C)]]*OO[[#This Row],[36]]</f>
        <v>3.8127204351249995E-5</v>
      </c>
      <c r="AM270" s="10">
        <f>3/24000000*OO[[#This Row],[95 (30JUN1985 18:00:00)-Water Temperature (C)]]*OO[[#This Row],[37]]</f>
        <v>3.4061566970199994E-5</v>
      </c>
      <c r="AN270" s="10">
        <f>3/24000000*OO[[#This Row],[96 (30JUN1985 21:00:00)-Water Temperature (C)]]*OO[[#This Row],[38]]</f>
        <v>3.03656993904E-5</v>
      </c>
      <c r="AO270" s="10">
        <f>3/24000000*OO[[#This Row],[97 (01JUL1985 00:00:00)-Water Temperature (C)]]*OO[[#This Row],[39]]</f>
        <v>2.7368261783999998E-5</v>
      </c>
      <c r="AP270" s="10">
        <f>3/24000000*OO[[#This Row],[98 (01JUL1985 03:00:00)-Water Temperature (C)]]*OO[[#This Row],[40]]</f>
        <v>2.5459808287078749E-5</v>
      </c>
      <c r="AQ270" s="10">
        <f>3/24000000*OO[[#This Row],[99 (01JUL1985 06:00:00)-Water Temperature (C)]]*OO[[#This Row],[41]]</f>
        <v>2.3524578314902501E-5</v>
      </c>
      <c r="AR270" s="10">
        <f>3/24000000*OO[[#This Row],[100 (01JUL1985 09:00:00)-Water Temperature (C)]]*OO[[#This Row],[42]]</f>
        <v>2.1546825558433748E-5</v>
      </c>
      <c r="AS270" s="10">
        <f>3/24000000*OO[[#This Row],[101 (01JUL1985 12:00:00)-Water Temperature (C)]]*OO[[#This Row],[43]]</f>
        <v>1.9526651899259999E-5</v>
      </c>
      <c r="AT270" s="10">
        <f>3/24000000*OO[[#This Row],[102 (01JUL1985 15:00:00)-Water Temperature (C)]]*OO[[#This Row],[44]]</f>
        <v>1.7476197782546248E-5</v>
      </c>
      <c r="AU270" s="10">
        <f>3/24000000*OO[[#This Row],[103 (01JUL1985 18:00:00)-Water Temperature (C)]]*OO[[#This Row],[45]]</f>
        <v>1.5505651136375E-5</v>
      </c>
      <c r="AV270" s="10">
        <f>3/24000000*OO[[#This Row],[104 (01JUL1985 21:00:00)-Water Temperature (C)]]*OO[[#This Row],[46]]</f>
        <v>1.3717995816037502E-5</v>
      </c>
      <c r="AW270" s="10">
        <f>3/24000000*OO[[#This Row],[105 (02JUL1985 00:00:00)-Water Temperature (C)]]*OO[[#This Row],[47]]</f>
        <v>1.2280571855943749E-5</v>
      </c>
      <c r="AX270" s="10">
        <f>3/24000000*OO[[#This Row],[106 (02JUL1985 03:00:00)-Water Temperature (C)]]*OO[[#This Row],[48]]</f>
        <v>1.136837549519625E-5</v>
      </c>
      <c r="AY270" s="10">
        <f>3/24000000*OO[[#This Row],[107 (02JUL1985 06:00:00)-Water Temperature (C)]]*OO[[#This Row],[49]]</f>
        <v>1.053823856196E-5</v>
      </c>
      <c r="AZ270" s="10">
        <f>3/24000000*OO[[#This Row],[108 (02JUL1985 09:00:00)-Water Temperature (C)]]*OO[[#This Row],[50]]</f>
        <v>9.7622969307099993E-6</v>
      </c>
      <c r="BA270" s="10">
        <f>3/24000000*OO[[#This Row],[109 (02JUL1985 12:00:00)-Water Temperature (C)]]*OO[[#This Row],[51]]</f>
        <v>9.0353359435950002E-6</v>
      </c>
      <c r="BB270" s="10">
        <f>3/24000000*OO[[#This Row],[110 (02JUL1985 15:00:00)-Water Temperature (C)]]*OO[[#This Row],[52]]</f>
        <v>8.2000748465325E-6</v>
      </c>
      <c r="BC270" s="10">
        <f>3/24000000*OO[[#This Row],[111 (02JUL1985 18:00:00)-Water Temperature (C)]]*OO[[#This Row],[53]]</f>
        <v>7.3011306495375E-6</v>
      </c>
      <c r="BD270" s="10">
        <f>3/24000000*OO[[#This Row],[112 (02JUL1985 21:00:00)-Water Temperature (C)]]*OO[[#This Row],[54]]</f>
        <v>6.4501612708800003E-6</v>
      </c>
      <c r="BE270" s="10">
        <f>3/24000000*OO[[#This Row],[113 (03JUL1985 00:00:00)-Water Temperature (C)]]*OO[[#This Row],[55]]</f>
        <v>5.6878592105187495E-6</v>
      </c>
      <c r="BF270" s="10">
        <f>3/24000000*OO[[#This Row],[114 (03JUL1985 03:00:00)-Water Temperature (C)]]*OO[[#This Row],[56]]</f>
        <v>5.1216999131349997E-6</v>
      </c>
      <c r="BG270" s="10">
        <f>3/24000000*OO[[#This Row],[115 (03JUL1985 06:00:00)-Water Temperature (C)]]*OO[[#This Row],[57]]</f>
        <v>4.6155986806800004E-6</v>
      </c>
      <c r="BH270" s="10">
        <f>3/24000000*OO[[#This Row],[116 (03JUL1985 09:00:00)-Water Temperature (C)]]*OO[[#This Row],[58]]</f>
        <v>4.0977677472874999E-6</v>
      </c>
      <c r="BI270" s="10">
        <f>3/24000000*OO[[#This Row],[117 (03JUL1985 12:00:00)-Water Temperature (C)]]*OO[[#This Row],[59]]</f>
        <v>3.5479647151200002E-6</v>
      </c>
      <c r="BJ270" s="10">
        <f>3/24000000*OO[[#This Row],[118 (03JUL1985 15:00:00)-Water Temperature (C)]]*OO[[#This Row],[60]]</f>
        <v>2.9152790321036248E-6</v>
      </c>
      <c r="BK270" s="10">
        <f>3/24000000*OO[[#This Row],[119 (03JUL1985 18:00:00)-Water Temperature (C)]]*OO[[#This Row],[61]]</f>
        <v>2.2911677479335E-6</v>
      </c>
      <c r="BL270" s="10">
        <f>3/24000000*OO[[#This Row],[120 (03JUL1985 21:00:00)-Water Temperature (C)]]*OO[[#This Row],[62]]</f>
        <v>1.75734700076475E-6</v>
      </c>
      <c r="BM270" s="10">
        <f>3/24000000*OO[[#This Row],[121 (04JUL1985 00:00:00)-Water Temperature (C)]]*OO[[#This Row],[63]]</f>
        <v>1.3511796985440001E-6</v>
      </c>
      <c r="BN270" s="10">
        <f>3/24000000*OO[[#This Row],[122 (04JUL1985 03:00:00)-Water Temperature (C)]]*OO[[#This Row],[64]]</f>
        <v>1.0871178350279999E-6</v>
      </c>
      <c r="BO270" s="10">
        <f>3/24000000*OO[[#This Row],[123 (04JUL1985 06:00:00)-Water Temperature (C)]]*OO[[#This Row],[65]]</f>
        <v>9.0640162350562486E-7</v>
      </c>
      <c r="BP270" s="10">
        <f>3/24000000*OO[[#This Row],[124 (04JUL1985 09:00:00)-Water Temperature (C)]]*OO[[#This Row],[66]]</f>
        <v>7.9608124543612502E-7</v>
      </c>
      <c r="BQ270" s="10">
        <f>3/24000000*OO[[#This Row],[125 (04JUL1985 12:00:00)-Water Temperature (C)]]*OO[[#This Row],[67]]</f>
        <v>7.1861001011800004E-7</v>
      </c>
      <c r="BR270" s="10">
        <f>3/24000000*OO[[#This Row],[126 (04JUL1985 15:00:00)-Water Temperature (C)]]*OO[[#This Row],[68]]</f>
        <v>6.6424850826674997E-7</v>
      </c>
      <c r="BS270" s="10">
        <f>3/24000000*OO[[#This Row],[127 (04JUL1985 18:00:00)-Water Temperature (C)]]*OO[[#This Row],[69]]</f>
        <v>6.2199119251124998E-7</v>
      </c>
      <c r="BT270" s="10">
        <f>3/24000000*OO[[#This Row],[128 (04JUL1985 21:00:00)-Water Temperature (C)]]*OO[[#This Row],[70]]</f>
        <v>5.8321631620049999E-7</v>
      </c>
      <c r="BU270" s="10">
        <f>3/24000000*OO[[#This Row],[129 (05JUL1985 00:00:00)-Water Temperature (C)]]*OO[[#This Row],[71]]</f>
        <v>5.4664046476049997E-7</v>
      </c>
      <c r="BV270" s="10">
        <f>3/24000000*OO[[#This Row],[130 (05JUL1985 03:00:00)-Water Temperature (C)]]*OO[[#This Row],[72]]</f>
        <v>5.2446590863199999E-7</v>
      </c>
      <c r="BW270" s="10">
        <f>3/24000000*OO[[#This Row],[131 (05JUL1985 06:00:00)-Water Temperature (C)]]*OO[[#This Row],[73]]</f>
        <v>4.9940093306000004E-7</v>
      </c>
      <c r="BX270" s="10">
        <f>3/24000000*OO[[#This Row],[132 (05JUL1985 09:00:00)-Water Temperature (C)]]*OO[[#This Row],[74]]</f>
        <v>4.7923860623225005E-7</v>
      </c>
      <c r="BY270" s="10">
        <f>3/24000000*OO[[#This Row],[133 (05JUL1985 12:00:00)-Water Temperature (C)]]*OO[[#This Row],[75]]</f>
        <v>4.6138767716249996E-7</v>
      </c>
      <c r="BZ270" s="10">
        <f>3/24000000*OO[[#This Row],[134 (05JUL1985 15:00:00)-Water Temperature (C)]]*OO[[#This Row],[76]]</f>
        <v>4.3986834696349999E-7</v>
      </c>
      <c r="CA270" s="10">
        <f>3/24000000*OO[[#This Row],[135 (05JUL1985 18:00:00)-Water Temperature (C)]]*OO[[#This Row],[77]]</f>
        <v>4.1544374455249995E-7</v>
      </c>
      <c r="CB270" s="10">
        <f>3/24000000*OO[[#This Row],[136 (05JUL1985 21:00:00)-Water Temperature (C)]]*OO[[#This Row],[78]]</f>
        <v>3.9049396956800001E-7</v>
      </c>
      <c r="CC270" s="10">
        <f>3/24000000*OO[[#This Row],[137 (06JUL1985 00:00:00)-Water Temperature (C)]]*OO[[#This Row],[79]]</f>
        <v>3.6898263071999995E-7</v>
      </c>
      <c r="CD270" s="10">
        <f>3/24000000*OO[[#This Row],[138 (06JUL1985 03:00:00)-Water Temperature (C)]]*OO[[#This Row],[80]]</f>
        <v>3.5951946176100001E-7</v>
      </c>
      <c r="CE270" s="10">
        <f>3/24000000*OO[[#This Row],[139 (06JUL1985 06:00:00)-Water Temperature (C)]]*OO[[#This Row],[81]]</f>
        <v>3.4931305070749999E-7</v>
      </c>
      <c r="CF270" s="10">
        <f>3/24000000*OO[[#This Row],[140 (06JUL1985 09:00:00)-Water Temperature (C)]]*OO[[#This Row],[82]]</f>
        <v>3.4054670213912502E-7</v>
      </c>
      <c r="CG270" s="10">
        <f>3/24000000*OO[[#This Row],[141 (06JUL1985 12:00:00)-Water Temperature (C)]]*OO[[#This Row],[83]]</f>
        <v>3.3462846223818742E-7</v>
      </c>
      <c r="CH270" s="10">
        <f>3/24000000*OO[[#This Row],[142 (06JUL1985 15:00:00)-Water Temperature (C)]]*OO[[#This Row],[84]]</f>
        <v>3.2310639804322499E-7</v>
      </c>
      <c r="CI270" s="10">
        <f>3/24000000*OO[[#This Row],[143 (06JUL1985 18:00:00)-Water Temperature (C)]]*OO[[#This Row],[85]]</f>
        <v>3.065715297204E-7</v>
      </c>
      <c r="CJ270" s="10">
        <f>3/24000000*OO[[#This Row],[144 (06JUL1985 21:00:00)-Water Temperature (C)]]*OO[[#This Row],[86]]</f>
        <v>2.8922007851241249E-7</v>
      </c>
      <c r="CK270" s="10">
        <f>3/24000000*OO[[#This Row],[145 (07JUL1985 00:00:00)-Water Temperature (C)]]*OO[[#This Row],[87]]</f>
        <v>2.7518985443774998E-7</v>
      </c>
      <c r="CL270" s="10">
        <f>3/24000000*OO[[#This Row],[146 (07JUL1985 03:00:00)-Water Temperature (C)]]*OO[[#This Row],[88]]</f>
        <v>2.6849279919479998E-7</v>
      </c>
      <c r="CM270" s="10">
        <f>3/24000000*OO[[#This Row],[147 (07JUL1985 06:00:00)-Water Temperature (C)]]*OO[[#This Row],[89]]</f>
        <v>2.6248639386799999E-7</v>
      </c>
      <c r="CN270" s="10">
        <f>3/24000000*OO[[#This Row],[148 (07JUL1985 09:00:00)-Water Temperature (C)]]*OO[[#This Row],[90]]</f>
        <v>2.5552935910864999E-7</v>
      </c>
      <c r="CO270" s="10">
        <f>3/24000000*OO[[#This Row],[149 (07JUL1985 12:00:00)-Water Temperature (C)]]*OO[[#This Row],[91]]</f>
        <v>2.4902695566168749E-7</v>
      </c>
      <c r="CP270" s="10">
        <f>3/24000000*OO[[#This Row],[150 (07JUL1985 15:00:00)-Water Temperature (C)]]*OO[[#This Row],[92]]</f>
        <v>2.3953566832627502E-7</v>
      </c>
      <c r="CQ270" s="10">
        <f>3/24000000*OO[[#This Row],[151 (07JUL1985 18:00:00)-Water Temperature (C)]]*OO[[#This Row],[93]]</f>
        <v>2.2918132700820001E-7</v>
      </c>
      <c r="CR270" s="10">
        <f>3/24000000*OO[[#This Row],[152 (07JUL1985 21:00:00)-Water Temperature (C)]]*OO[[#This Row],[94]]</f>
        <v>2.1910427715294998E-7</v>
      </c>
      <c r="CS270" s="10">
        <f>3/24000000*OO[[#This Row],[153 (08JUL1985 00:00:00)-Water Temperature (C)]]*OO[[#This Row],[95]]</f>
        <v>2.0958957099249999E-7</v>
      </c>
      <c r="CT270" s="10">
        <f>3/24000000*OO[[#This Row],[154 (08JUL1985 03:00:00)-Water Temperature (C)]]*OO[[#This Row],[96]]</f>
        <v>2.0245224267124997E-7</v>
      </c>
      <c r="CU270" s="10">
        <f>3/24000000*OO[[#This Row],[155 (08JUL1985 06:00:00)-Water Temperature (C)]]*OO[[#This Row],[97]]</f>
        <v>1.980016339903375E-7</v>
      </c>
      <c r="CV270" s="10">
        <f>3/24000000*OO[[#This Row],[156 (08JUL1985 09:00:00)-Water Temperature (C)]]*OO[[#This Row],[98]]</f>
        <v>1.92562028434925E-7</v>
      </c>
      <c r="CW270" s="10">
        <f>3/24000000*OO[[#This Row],[157 (08JUL1985 12:00:00)-Water Temperature (C)]]*OO[[#This Row],[99]]</f>
        <v>1.8715025701514999E-7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1.8341350158845898E-22</v>
      </c>
      <c r="Q271" s="10">
        <f>3/24*OO[[#This Row],[73 (28JUN1985 00:00:00)-Water Temperature (C)]]*OO[[#This Row],[15]]/SUM(OO[15])</f>
        <v>1.5605265477837585E-16</v>
      </c>
      <c r="R271" s="10">
        <f>3/24*OO[[#This Row],[74 (28JUN1985 03:00:00)-Water Temperature (C)]]*OO[[#This Row],[16]]/SUM(OO[16])</f>
        <v>6.736524647785449E-11</v>
      </c>
      <c r="S271" s="10">
        <f>3/24*OO[[#This Row],[75 (28JUN1985 06:00:00)-Water Temperature (C)]]*OO[[#This Row],[17]]/SUM(OO[17])</f>
        <v>5.8018263647884508E-8</v>
      </c>
      <c r="T271" s="10">
        <f>3/24*OO[[#This Row],[76 (28JUN1985 09:00:00)-Water Temperature (C)]]*OO[[#This Row],[18]]/SUM(OO[18])</f>
        <v>7.287930883967728E-6</v>
      </c>
      <c r="U271" s="10">
        <f>3/24*OO[[#This Row],[77 (28JUN1985 12:00:00)-Water Temperature (C)]]*OO[[#This Row],[19]]/SUM(OO[19])</f>
        <v>2.4534228506955391E-4</v>
      </c>
      <c r="V271" s="10">
        <f>3/24000000*OO[[#This Row],[78 (28JUN1985 15:00:00)-Water Temperature (C)]]*OO[[#This Row],[20]]</f>
        <v>2.94932625957E-3</v>
      </c>
      <c r="W271" s="10">
        <f>3/24000000*OO[[#This Row],[79 (28JUN1985 18:00:00)-Water Temperature (C)]]*OO[[#This Row],[21]]</f>
        <v>1.5615913502331252E-2</v>
      </c>
      <c r="X271" s="10">
        <f>3/24000000*OO[[#This Row],[80 (28JUN1985 21:00:00)-Water Temperature (C)]]*OO[[#This Row],[22]]</f>
        <v>4.2032382569837497E-2</v>
      </c>
      <c r="Y271" s="10">
        <f>3/24000000*OO[[#This Row],[81 (29JUN1985 00:00:00)-Water Temperature (C)]]*OO[[#This Row],[23]]</f>
        <v>6.4005949954749994E-2</v>
      </c>
      <c r="Z271" s="10">
        <f>3/24000000*OO[[#This Row],[82 (29JUN1985 03:00:00)-Water Temperature (C)]]*OO[[#This Row],[24]]</f>
        <v>6.1014512177112491E-2</v>
      </c>
      <c r="AA271" s="10">
        <f>3/24000000*OO[[#This Row],[83 (29JUN1985 06:00:00)-Water Temperature (C)]]*OO[[#This Row],[25]]</f>
        <v>3.8748963754187495E-2</v>
      </c>
      <c r="AB271" s="10">
        <f>3/24000000*OO[[#This Row],[84 (29JUN1985 09:00:00)-Water Temperature (C)]]*OO[[#This Row],[26]]</f>
        <v>1.7153849398134999E-2</v>
      </c>
      <c r="AC271" s="10">
        <f>3/24000000*OO[[#This Row],[85 (29JUN1985 12:00:00)-Water Temperature (C)]]*OO[[#This Row],[27]]</f>
        <v>5.6351420338812503E-3</v>
      </c>
      <c r="AD271" s="10">
        <f>3/24000000*OO[[#This Row],[86 (29JUN1985 15:00:00)-Water Temperature (C)]]*OO[[#This Row],[28]]</f>
        <v>1.4528214167894998E-3</v>
      </c>
      <c r="AE271" s="10">
        <f>3/24000000*OO[[#This Row],[88 (29JUN1985 21:00:00)-Water Temperature (C)]]*OO[[#This Row],[30]]</f>
        <v>1.03368089847E-4</v>
      </c>
      <c r="AF271" s="10">
        <f>3/24000000*OO[[#This Row],[88 (29JUN1985 21:00:00)-Water Temperature (C)]]*OO[[#This Row],[30]]</f>
        <v>1.03368089847E-4</v>
      </c>
      <c r="AG271" s="10">
        <f>3/24000000*OO[[#This Row],[89 (30JUN1985 00:00:00)-Water Temperature (C)]]*OO[[#This Row],[31]]</f>
        <v>6.3044965891599994E-5</v>
      </c>
      <c r="AH271" s="10">
        <f>3/24000000*OO[[#This Row],[90 (30JUN1985 03:00:00)-Water Temperature (C)]]*OO[[#This Row],[32]]</f>
        <v>5.8841344715550004E-5</v>
      </c>
      <c r="AI271" s="10">
        <f>3/24000000*OO[[#This Row],[91 (30JUN1985 06:00:00)-Water Temperature (C)]]*OO[[#This Row],[33]]</f>
        <v>5.9046820387200004E-5</v>
      </c>
      <c r="AJ271" s="10">
        <f>3/24000000*OO[[#This Row],[92 (30JUN1985 09:00:00)-Water Temperature (C)]]*OO[[#This Row],[34]]</f>
        <v>5.7997369338187489E-5</v>
      </c>
      <c r="AK271" s="10">
        <f>3/24000000*OO[[#This Row],[93 (30JUN1985 12:00:00)-Water Temperature (C)]]*OO[[#This Row],[35]]</f>
        <v>5.4960064385475002E-5</v>
      </c>
      <c r="AL271" s="10">
        <f>3/24000000*OO[[#This Row],[94 (30JUN1985 15:00:00)-Water Temperature (C)]]*OO[[#This Row],[36]]</f>
        <v>5.025737805017499E-5</v>
      </c>
      <c r="AM271" s="10">
        <f>3/24000000*OO[[#This Row],[95 (30JUN1985 18:00:00)-Water Temperature (C)]]*OO[[#This Row],[37]]</f>
        <v>4.5009593835412493E-5</v>
      </c>
      <c r="AN271" s="10">
        <f>3/24000000*OO[[#This Row],[96 (30JUN1985 21:00:00)-Water Temperature (C)]]*OO[[#This Row],[38]]</f>
        <v>4.0209556793437495E-5</v>
      </c>
      <c r="AO271" s="10">
        <f>3/24000000*OO[[#This Row],[97 (01JUL1985 00:00:00)-Water Temperature (C)]]*OO[[#This Row],[39]]</f>
        <v>3.6314331362400001E-5</v>
      </c>
      <c r="AP271" s="10">
        <f>3/24000000*OO[[#This Row],[98 (01JUL1985 03:00:00)-Water Temperature (C)]]*OO[[#This Row],[40]]</f>
        <v>3.3874164627599999E-5</v>
      </c>
      <c r="AQ271" s="10">
        <f>3/24000000*OO[[#This Row],[99 (01JUL1985 06:00:00)-Water Temperature (C)]]*OO[[#This Row],[41]]</f>
        <v>3.1341901583362495E-5</v>
      </c>
      <c r="AR271" s="10">
        <f>3/24000000*OO[[#This Row],[100 (01JUL1985 09:00:00)-Water Temperature (C)]]*OO[[#This Row],[42]]</f>
        <v>2.8764591748987502E-5</v>
      </c>
      <c r="AS271" s="10">
        <f>3/24000000*OO[[#This Row],[101 (01JUL1985 12:00:00)-Water Temperature (C)]]*OO[[#This Row],[43]]</f>
        <v>2.6123372048489998E-5</v>
      </c>
      <c r="AT271" s="10">
        <f>3/24000000*OO[[#This Row],[102 (01JUL1985 15:00:00)-Water Temperature (C)]]*OO[[#This Row],[44]]</f>
        <v>2.3419073726599997E-5</v>
      </c>
      <c r="AU271" s="10">
        <f>3/24000000*OO[[#This Row],[103 (01JUL1985 18:00:00)-Water Temperature (C)]]*OO[[#This Row],[45]]</f>
        <v>2.0822409306634997E-5</v>
      </c>
      <c r="AV271" s="10">
        <f>3/24000000*OO[[#This Row],[104 (01JUL1985 21:00:00)-Water Temperature (C)]]*OO[[#This Row],[46]]</f>
        <v>1.846649285236E-5</v>
      </c>
      <c r="AW271" s="10">
        <f>3/24000000*OO[[#This Row],[105 (02JUL1985 00:00:00)-Water Temperature (C)]]*OO[[#This Row],[47]]</f>
        <v>1.6574528337923749E-5</v>
      </c>
      <c r="AX271" s="10">
        <f>3/24000000*OO[[#This Row],[106 (02JUL1985 03:00:00)-Water Temperature (C)]]*OO[[#This Row],[48]]</f>
        <v>1.538502554498E-5</v>
      </c>
      <c r="AY271" s="10">
        <f>3/24000000*OO[[#This Row],[107 (02JUL1985 06:00:00)-Water Temperature (C)]]*OO[[#This Row],[49]]</f>
        <v>1.427406773548E-5</v>
      </c>
      <c r="AZ271" s="10">
        <f>3/24000000*OO[[#This Row],[108 (02JUL1985 09:00:00)-Water Temperature (C)]]*OO[[#This Row],[50]]</f>
        <v>1.3238763353585E-5</v>
      </c>
      <c r="BA271" s="10">
        <f>3/24000000*OO[[#This Row],[109 (02JUL1985 12:00:00)-Water Temperature (C)]]*OO[[#This Row],[51]]</f>
        <v>1.2268000673437499E-5</v>
      </c>
      <c r="BB271" s="10">
        <f>3/24000000*OO[[#This Row],[110 (02JUL1985 15:00:00)-Water Temperature (C)]]*OO[[#This Row],[52]]</f>
        <v>1.1142768466885E-5</v>
      </c>
      <c r="BC271" s="10">
        <f>3/24000000*OO[[#This Row],[111 (02JUL1985 18:00:00)-Water Temperature (C)]]*OO[[#This Row],[53]]</f>
        <v>9.9379016825400006E-6</v>
      </c>
      <c r="BD271" s="10">
        <f>3/24000000*OO[[#This Row],[112 (02JUL1985 21:00:00)-Water Temperature (C)]]*OO[[#This Row],[54]]</f>
        <v>8.7966284271500007E-6</v>
      </c>
      <c r="BE271" s="10">
        <f>3/24000000*OO[[#This Row],[113 (03JUL1985 00:00:00)-Water Temperature (C)]]*OO[[#This Row],[55]]</f>
        <v>7.7694934540999991E-6</v>
      </c>
      <c r="BF271" s="10">
        <f>3/24000000*OO[[#This Row],[114 (03JUL1985 03:00:00)-Water Temperature (C)]]*OO[[#This Row],[56]]</f>
        <v>7.0086738201599993E-6</v>
      </c>
      <c r="BG271" s="10">
        <f>3/24000000*OO[[#This Row],[115 (03JUL1985 06:00:00)-Water Temperature (C)]]*OO[[#This Row],[57]]</f>
        <v>6.3233032379999993E-6</v>
      </c>
      <c r="BH271" s="10">
        <f>3/24000000*OO[[#This Row],[116 (03JUL1985 09:00:00)-Water Temperature (C)]]*OO[[#This Row],[58]]</f>
        <v>5.6230475627624996E-6</v>
      </c>
      <c r="BI271" s="10">
        <f>3/24000000*OO[[#This Row],[117 (03JUL1985 12:00:00)-Water Temperature (C)]]*OO[[#This Row],[59]]</f>
        <v>4.8839998468800001E-6</v>
      </c>
      <c r="BJ271" s="10">
        <f>3/24000000*OO[[#This Row],[118 (03JUL1985 15:00:00)-Water Temperature (C)]]*OO[[#This Row],[60]]</f>
        <v>4.0259617799324999E-6</v>
      </c>
      <c r="BK271" s="10">
        <f>3/24000000*OO[[#This Row],[119 (03JUL1985 18:00:00)-Water Temperature (C)]]*OO[[#This Row],[61]]</f>
        <v>3.1760912117032499E-6</v>
      </c>
      <c r="BL271" s="10">
        <f>3/24000000*OO[[#This Row],[120 (03JUL1985 21:00:00)-Water Temperature (C)]]*OO[[#This Row],[62]]</f>
        <v>2.4413590031349998E-6</v>
      </c>
      <c r="BM271" s="10">
        <f>3/24000000*OO[[#This Row],[121 (04JUL1985 00:00:00)-Water Temperature (C)]]*OO[[#This Row],[63]]</f>
        <v>1.8755434819191247E-6</v>
      </c>
      <c r="BN271" s="10">
        <f>3/24000000*OO[[#This Row],[122 (04JUL1985 03:00:00)-Water Temperature (C)]]*OO[[#This Row],[64]]</f>
        <v>1.5042618803519999E-6</v>
      </c>
      <c r="BO271" s="10">
        <f>3/24000000*OO[[#This Row],[123 (04JUL1985 06:00:00)-Water Temperature (C)]]*OO[[#This Row],[65]]</f>
        <v>1.2467086894290001E-6</v>
      </c>
      <c r="BP271" s="10">
        <f>3/24000000*OO[[#This Row],[124 (04JUL1985 09:00:00)-Water Temperature (C)]]*OO[[#This Row],[66]]</f>
        <v>1.0894714917424999E-6</v>
      </c>
      <c r="BQ271" s="10">
        <f>3/24000000*OO[[#This Row],[125 (04JUL1985 12:00:00)-Water Temperature (C)]]*OO[[#This Row],[67]]</f>
        <v>9.79456426344E-7</v>
      </c>
      <c r="BR271" s="10">
        <f>3/24000000*OO[[#This Row],[126 (04JUL1985 15:00:00)-Water Temperature (C)]]*OO[[#This Row],[68]]</f>
        <v>9.0379263833150001E-7</v>
      </c>
      <c r="BS271" s="10">
        <f>3/24000000*OO[[#This Row],[127 (04JUL1985 18:00:00)-Water Temperature (C)]]*OO[[#This Row],[69]]</f>
        <v>8.4587928327875001E-7</v>
      </c>
      <c r="BT271" s="10">
        <f>3/24000000*OO[[#This Row],[128 (04JUL1985 21:00:00)-Water Temperature (C)]]*OO[[#This Row],[70]]</f>
        <v>7.931637296415E-7</v>
      </c>
      <c r="BU271" s="10">
        <f>3/24000000*OO[[#This Row],[129 (05JUL1985 00:00:00)-Water Temperature (C)]]*OO[[#This Row],[71]]</f>
        <v>7.4329072153774993E-7</v>
      </c>
      <c r="BV271" s="10">
        <f>3/24000000*OO[[#This Row],[130 (05JUL1985 03:00:00)-Water Temperature (C)]]*OO[[#This Row],[72]]</f>
        <v>7.1342827101299992E-7</v>
      </c>
      <c r="BW271" s="10">
        <f>3/24000000*OO[[#This Row],[131 (05JUL1985 06:00:00)-Water Temperature (C)]]*OO[[#This Row],[73]]</f>
        <v>6.7825980703249994E-7</v>
      </c>
      <c r="BX271" s="10">
        <f>3/24000000*OO[[#This Row],[132 (05JUL1985 09:00:00)-Water Temperature (C)]]*OO[[#This Row],[74]]</f>
        <v>6.5048288135249997E-7</v>
      </c>
      <c r="BY271" s="10">
        <f>3/24000000*OO[[#This Row],[133 (05JUL1985 12:00:00)-Water Temperature (C)]]*OO[[#This Row],[75]]</f>
        <v>6.2586529493850002E-7</v>
      </c>
      <c r="BZ271" s="10">
        <f>3/24000000*OO[[#This Row],[134 (05JUL1985 15:00:00)-Water Temperature (C)]]*OO[[#This Row],[76]]</f>
        <v>5.9651834088274985E-7</v>
      </c>
      <c r="CA271" s="10">
        <f>3/24000000*OO[[#This Row],[135 (05JUL1985 18:00:00)-Water Temperature (C)]]*OO[[#This Row],[77]]</f>
        <v>5.6358093480562507E-7</v>
      </c>
      <c r="CB271" s="10">
        <f>3/24000000*OO[[#This Row],[136 (05JUL1985 21:00:00)-Water Temperature (C)]]*OO[[#This Row],[78]]</f>
        <v>5.3007518785599996E-7</v>
      </c>
      <c r="CC271" s="10">
        <f>3/24000000*OO[[#This Row],[137 (06JUL1985 00:00:00)-Water Temperature (C)]]*OO[[#This Row],[79]]</f>
        <v>5.0110208784700003E-7</v>
      </c>
      <c r="CD271" s="10">
        <f>3/24000000*OO[[#This Row],[138 (06JUL1985 03:00:00)-Water Temperature (C)]]*OO[[#This Row],[80]]</f>
        <v>4.8858974678887497E-7</v>
      </c>
      <c r="CE271" s="10">
        <f>3/24000000*OO[[#This Row],[139 (06JUL1985 06:00:00)-Water Temperature (C)]]*OO[[#This Row],[81]]</f>
        <v>4.7424048735050002E-7</v>
      </c>
      <c r="CF271" s="10">
        <f>3/24000000*OO[[#This Row],[140 (06JUL1985 09:00:00)-Water Temperature (C)]]*OO[[#This Row],[82]]</f>
        <v>4.6211813968799995E-7</v>
      </c>
      <c r="CG271" s="10">
        <f>3/24000000*OO[[#This Row],[141 (06JUL1985 12:00:00)-Water Temperature (C)]]*OO[[#This Row],[83]]</f>
        <v>4.54131778386E-7</v>
      </c>
      <c r="CH271" s="10">
        <f>3/24000000*OO[[#This Row],[142 (06JUL1985 15:00:00)-Water Temperature (C)]]*OO[[#This Row],[84]]</f>
        <v>4.38212757010875E-7</v>
      </c>
      <c r="CI271" s="10">
        <f>3/24000000*OO[[#This Row],[143 (06JUL1985 18:00:00)-Water Temperature (C)]]*OO[[#This Row],[85]]</f>
        <v>4.1572248663200001E-7</v>
      </c>
      <c r="CJ271" s="10">
        <f>3/24000000*OO[[#This Row],[144 (06JUL1985 21:00:00)-Water Temperature (C)]]*OO[[#This Row],[86]]</f>
        <v>3.9239012175824997E-7</v>
      </c>
      <c r="CK271" s="10">
        <f>3/24000000*OO[[#This Row],[145 (07JUL1985 00:00:00)-Water Temperature (C)]]*OO[[#This Row],[87]]</f>
        <v>3.7365226106999998E-7</v>
      </c>
      <c r="CL271" s="10">
        <f>3/24000000*OO[[#This Row],[146 (07JUL1985 03:00:00)-Water Temperature (C)]]*OO[[#This Row],[88]]</f>
        <v>3.6478187726137499E-7</v>
      </c>
      <c r="CM271" s="10">
        <f>3/24000000*OO[[#This Row],[147 (07JUL1985 06:00:00)-Water Temperature (C)]]*OO[[#This Row],[89]]</f>
        <v>3.5647475805974999E-7</v>
      </c>
      <c r="CN271" s="10">
        <f>3/24000000*OO[[#This Row],[148 (07JUL1985 09:00:00)-Water Temperature (C)]]*OO[[#This Row],[90]]</f>
        <v>3.4675578148907498E-7</v>
      </c>
      <c r="CO271" s="10">
        <f>3/24000000*OO[[#This Row],[149 (07JUL1985 12:00:00)-Water Temperature (C)]]*OO[[#This Row],[91]]</f>
        <v>3.3774337984464996E-7</v>
      </c>
      <c r="CP271" s="10">
        <f>3/24000000*OO[[#This Row],[150 (07JUL1985 15:00:00)-Water Temperature (C)]]*OO[[#This Row],[92]]</f>
        <v>3.2456180585276252E-7</v>
      </c>
      <c r="CQ271" s="10">
        <f>3/24000000*OO[[#This Row],[151 (07JUL1985 18:00:00)-Water Temperature (C)]]*OO[[#This Row],[93]]</f>
        <v>3.1052944922683752E-7</v>
      </c>
      <c r="CR271" s="10">
        <f>3/24000000*OO[[#This Row],[152 (07JUL1985 21:00:00)-Water Temperature (C)]]*OO[[#This Row],[94]]</f>
        <v>2.9699028200441249E-7</v>
      </c>
      <c r="CS271" s="10">
        <f>3/24000000*OO[[#This Row],[153 (08JUL1985 00:00:00)-Water Temperature (C)]]*OO[[#This Row],[95]]</f>
        <v>2.8416848714347499E-7</v>
      </c>
      <c r="CT271" s="10">
        <f>3/24000000*OO[[#This Row],[154 (08JUL1985 03:00:00)-Water Temperature (C)]]*OO[[#This Row],[96]]</f>
        <v>2.7455335667969998E-7</v>
      </c>
      <c r="CU271" s="10">
        <f>3/24000000*OO[[#This Row],[155 (08JUL1985 06:00:00)-Water Temperature (C)]]*OO[[#This Row],[97]]</f>
        <v>2.6855390056372501E-7</v>
      </c>
      <c r="CV271" s="10">
        <f>3/24000000*OO[[#This Row],[156 (08JUL1985 09:00:00)-Water Temperature (C)]]*OO[[#This Row],[98]]</f>
        <v>2.6098489528070002E-7</v>
      </c>
      <c r="CW271" s="10">
        <f>3/24000000*OO[[#This Row],[157 (08JUL1985 12:00:00)-Water Temperature (C)]]*OO[[#This Row],[99]]</f>
        <v>2.5354586083777499E-7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4.9439548731877878E-23</v>
      </c>
      <c r="Q272" s="10">
        <f>3/24*OO[[#This Row],[73 (28JUN1985 00:00:00)-Water Temperature (C)]]*OO[[#This Row],[15]]/SUM(OO[15])</f>
        <v>2.4293648001409657E-17</v>
      </c>
      <c r="R272" s="10">
        <f>3/24*OO[[#This Row],[74 (28JUN1985 03:00:00)-Water Temperature (C)]]*OO[[#This Row],[16]]/SUM(OO[16])</f>
        <v>3.8249089040442218E-11</v>
      </c>
      <c r="S272" s="10">
        <f>3/24*OO[[#This Row],[75 (28JUN1985 06:00:00)-Water Temperature (C)]]*OO[[#This Row],[17]]/SUM(OO[17])</f>
        <v>3.9555162709168817E-8</v>
      </c>
      <c r="T272" s="10">
        <f>3/24*OO[[#This Row],[76 (28JUN1985 09:00:00)-Water Temperature (C)]]*OO[[#This Row],[18]]/SUM(OO[18])</f>
        <v>5.5757192551536212E-6</v>
      </c>
      <c r="U272" s="10">
        <f>3/24*OO[[#This Row],[77 (28JUN1985 12:00:00)-Water Temperature (C)]]*OO[[#This Row],[19]]/SUM(OO[19])</f>
        <v>2.053351876534677E-4</v>
      </c>
      <c r="V272" s="10">
        <f>3/24000000*OO[[#This Row],[78 (28JUN1985 15:00:00)-Water Temperature (C)]]*OO[[#This Row],[20]]</f>
        <v>2.6609231911319995E-3</v>
      </c>
      <c r="W272" s="10">
        <f>3/24000000*OO[[#This Row],[79 (28JUN1985 18:00:00)-Water Temperature (C)]]*OO[[#This Row],[21]]</f>
        <v>1.5029309121422502E-2</v>
      </c>
      <c r="X272" s="10">
        <f>3/24000000*OO[[#This Row],[80 (28JUN1985 21:00:00)-Water Temperature (C)]]*OO[[#This Row],[22]]</f>
        <v>4.282851758595E-2</v>
      </c>
      <c r="Y272" s="10">
        <f>3/24000000*OO[[#This Row],[81 (29JUN1985 00:00:00)-Water Temperature (C)]]*OO[[#This Row],[23]]</f>
        <v>6.86268502127E-2</v>
      </c>
      <c r="Z272" s="10">
        <f>3/24000000*OO[[#This Row],[82 (29JUN1985 03:00:00)-Water Temperature (C)]]*OO[[#This Row],[24]]</f>
        <v>6.8504373203499988E-2</v>
      </c>
      <c r="AA272" s="10">
        <f>3/24000000*OO[[#This Row],[83 (29JUN1985 06:00:00)-Water Temperature (C)]]*OO[[#This Row],[25]]</f>
        <v>4.5359767551599997E-2</v>
      </c>
      <c r="AB272" s="10">
        <f>3/24000000*OO[[#This Row],[84 (29JUN1985 09:00:00)-Water Temperature (C)]]*OO[[#This Row],[26]]</f>
        <v>2.0843262321375001E-2</v>
      </c>
      <c r="AC272" s="10">
        <f>3/24000000*OO[[#This Row],[85 (29JUN1985 12:00:00)-Water Temperature (C)]]*OO[[#This Row],[27]]</f>
        <v>7.0758511433537501E-3</v>
      </c>
      <c r="AD272" s="10">
        <f>3/24000000*OO[[#This Row],[86 (29JUN1985 15:00:00)-Water Temperature (C)]]*OO[[#This Row],[28]]</f>
        <v>1.8720571398079997E-3</v>
      </c>
      <c r="AE272" s="10">
        <f>3/24000000*OO[[#This Row],[88 (29JUN1985 21:00:00)-Water Temperature (C)]]*OO[[#This Row],[30]]</f>
        <v>1.2725885337449999E-4</v>
      </c>
      <c r="AF272" s="10">
        <f>3/24000000*OO[[#This Row],[88 (29JUN1985 21:00:00)-Water Temperature (C)]]*OO[[#This Row],[30]]</f>
        <v>1.2725885337449999E-4</v>
      </c>
      <c r="AG272" s="10">
        <f>3/24000000*OO[[#This Row],[89 (30JUN1985 00:00:00)-Water Temperature (C)]]*OO[[#This Row],[31]]</f>
        <v>7.2299444486400005E-5</v>
      </c>
      <c r="AH272" s="10">
        <f>3/24000000*OO[[#This Row],[90 (30JUN1985 03:00:00)-Water Temperature (C)]]*OO[[#This Row],[32]]</f>
        <v>6.6206772675099992E-5</v>
      </c>
      <c r="AI272" s="10">
        <f>3/24000000*OO[[#This Row],[91 (30JUN1985 06:00:00)-Water Temperature (C)]]*OO[[#This Row],[33]]</f>
        <v>6.6637124599799993E-5</v>
      </c>
      <c r="AJ272" s="10">
        <f>3/24000000*OO[[#This Row],[92 (30JUN1985 09:00:00)-Water Temperature (C)]]*OO[[#This Row],[34]]</f>
        <v>6.5911189010849994E-5</v>
      </c>
      <c r="AK272" s="10">
        <f>3/24000000*OO[[#This Row],[93 (30JUN1985 12:00:00)-Water Temperature (C)]]*OO[[#This Row],[35]]</f>
        <v>6.2909632032499989E-5</v>
      </c>
      <c r="AL272" s="10">
        <f>3/24000000*OO[[#This Row],[94 (30JUN1985 15:00:00)-Water Temperature (C)]]*OO[[#This Row],[36]]</f>
        <v>5.7867553239525E-5</v>
      </c>
      <c r="AM272" s="10">
        <f>3/24000000*OO[[#This Row],[95 (30JUN1985 18:00:00)-Water Temperature (C)]]*OO[[#This Row],[37]]</f>
        <v>5.2078808506875001E-5</v>
      </c>
      <c r="AN272" s="10">
        <f>3/24000000*OO[[#This Row],[96 (30JUN1985 21:00:00)-Water Temperature (C)]]*OO[[#This Row],[38]]</f>
        <v>4.6737202854625001E-5</v>
      </c>
      <c r="AO272" s="10">
        <f>3/24000000*OO[[#This Row],[97 (01JUL1985 00:00:00)-Water Temperature (C)]]*OO[[#This Row],[39]]</f>
        <v>4.2374063497700002E-5</v>
      </c>
      <c r="AP272" s="10">
        <f>3/24000000*OO[[#This Row],[98 (01JUL1985 03:00:00)-Water Temperature (C)]]*OO[[#This Row],[40]]</f>
        <v>3.9711836980237498E-5</v>
      </c>
      <c r="AQ272" s="10">
        <f>3/24000000*OO[[#This Row],[99 (01JUL1985 06:00:00)-Water Temperature (C)]]*OO[[#This Row],[41]]</f>
        <v>3.6927814176500003E-5</v>
      </c>
      <c r="AR272" s="10">
        <f>3/24000000*OO[[#This Row],[100 (01JUL1985 09:00:00)-Water Temperature (C)]]*OO[[#This Row],[42]]</f>
        <v>3.4084208484375001E-5</v>
      </c>
      <c r="AS272" s="10">
        <f>3/24000000*OO[[#This Row],[101 (01JUL1985 12:00:00)-Water Temperature (C)]]*OO[[#This Row],[43]]</f>
        <v>3.11281580098125E-5</v>
      </c>
      <c r="AT272" s="10">
        <f>3/24000000*OO[[#This Row],[102 (01JUL1985 15:00:00)-Water Temperature (C)]]*OO[[#This Row],[44]]</f>
        <v>2.8057785920999998E-5</v>
      </c>
      <c r="AU272" s="10">
        <f>3/24000000*OO[[#This Row],[103 (01JUL1985 18:00:00)-Water Temperature (C)]]*OO[[#This Row],[45]]</f>
        <v>2.508220642299E-5</v>
      </c>
      <c r="AV272" s="10">
        <f>3/24000000*OO[[#This Row],[104 (01JUL1985 21:00:00)-Water Temperature (C)]]*OO[[#This Row],[46]]</f>
        <v>2.2342490007727499E-5</v>
      </c>
      <c r="AW272" s="10">
        <f>3/24000000*OO[[#This Row],[105 (02JUL1985 00:00:00)-Water Temperature (C)]]*OO[[#This Row],[47]]</f>
        <v>2.01155341061675E-5</v>
      </c>
      <c r="AX272" s="10">
        <f>3/24000000*OO[[#This Row],[106 (02JUL1985 03:00:00)-Water Temperature (C)]]*OO[[#This Row],[48]]</f>
        <v>1.8744789682009998E-5</v>
      </c>
      <c r="AY272" s="10">
        <f>3/24000000*OO[[#This Row],[107 (02JUL1985 06:00:00)-Water Temperature (C)]]*OO[[#This Row],[49]]</f>
        <v>1.7445232537604999E-5</v>
      </c>
      <c r="AZ272" s="10">
        <f>3/24000000*OO[[#This Row],[108 (02JUL1985 09:00:00)-Water Temperature (C)]]*OO[[#This Row],[50]]</f>
        <v>1.6226908936568749E-5</v>
      </c>
      <c r="BA272" s="10">
        <f>3/24000000*OO[[#This Row],[109 (02JUL1985 12:00:00)-Water Temperature (C)]]*OO[[#This Row],[51]]</f>
        <v>1.5085066763259999E-5</v>
      </c>
      <c r="BB272" s="10">
        <f>3/24000000*OO[[#This Row],[110 (02JUL1985 15:00:00)-Water Temperature (C)]]*OO[[#This Row],[52]]</f>
        <v>1.37494921362E-5</v>
      </c>
      <c r="BC272" s="10">
        <f>3/24000000*OO[[#This Row],[111 (02JUL1985 18:00:00)-Water Temperature (C)]]*OO[[#This Row],[53]]</f>
        <v>1.230047965820875E-5</v>
      </c>
      <c r="BD272" s="10">
        <f>3/24000000*OO[[#This Row],[112 (02JUL1985 21:00:00)-Water Temperature (C)]]*OO[[#This Row],[54]]</f>
        <v>1.0925520560955E-5</v>
      </c>
      <c r="BE272" s="10">
        <f>3/24000000*OO[[#This Row],[113 (03JUL1985 00:00:00)-Water Temperature (C)]]*OO[[#This Row],[55]]</f>
        <v>9.6737887661100005E-6</v>
      </c>
      <c r="BF272" s="10">
        <f>3/24000000*OO[[#This Row],[114 (03JUL1985 03:00:00)-Water Temperature (C)]]*OO[[#This Row],[56]]</f>
        <v>8.7468947051849994E-6</v>
      </c>
      <c r="BG272" s="10">
        <f>3/24000000*OO[[#This Row],[115 (03JUL1985 06:00:00)-Water Temperature (C)]]*OO[[#This Row],[57]]</f>
        <v>7.9071058399124999E-6</v>
      </c>
      <c r="BH272" s="10">
        <f>3/24000000*OO[[#This Row],[116 (03JUL1985 09:00:00)-Water Temperature (C)]]*OO[[#This Row],[58]]</f>
        <v>7.0480906432949991E-6</v>
      </c>
      <c r="BI272" s="10">
        <f>3/24000000*OO[[#This Row],[117 (03JUL1985 12:00:00)-Water Temperature (C)]]*OO[[#This Row],[59]]</f>
        <v>6.1458113844499993E-6</v>
      </c>
      <c r="BJ272" s="10">
        <f>3/24000000*OO[[#This Row],[118 (03JUL1985 15:00:00)-Water Temperature (C)]]*OO[[#This Row],[60]]</f>
        <v>5.0915076898125E-6</v>
      </c>
      <c r="BK272" s="10">
        <f>3/24000000*OO[[#This Row],[119 (03JUL1985 18:00:00)-Water Temperature (C)]]*OO[[#This Row],[61]]</f>
        <v>4.0350921101399994E-6</v>
      </c>
      <c r="BL272" s="10">
        <f>3/24000000*OO[[#This Row],[120 (03JUL1985 21:00:00)-Water Temperature (C)]]*OO[[#This Row],[62]]</f>
        <v>3.1109281150920002E-6</v>
      </c>
      <c r="BM272" s="10">
        <f>3/24000000*OO[[#This Row],[121 (04JUL1985 00:00:00)-Water Temperature (C)]]*OO[[#This Row],[63]]</f>
        <v>2.3882855389327501E-6</v>
      </c>
      <c r="BN272" s="10">
        <f>3/24000000*OO[[#This Row],[122 (04JUL1985 03:00:00)-Water Temperature (C)]]*OO[[#This Row],[64]]</f>
        <v>1.9081870279945E-6</v>
      </c>
      <c r="BO272" s="10">
        <f>3/24000000*OO[[#This Row],[123 (04JUL1985 06:00:00)-Water Temperature (C)]]*OO[[#This Row],[65]]</f>
        <v>1.57180713376675E-6</v>
      </c>
      <c r="BP272" s="10">
        <f>3/24000000*OO[[#This Row],[124 (04JUL1985 09:00:00)-Water Temperature (C)]]*OO[[#This Row],[66]]</f>
        <v>1.3653913431657501E-6</v>
      </c>
      <c r="BQ272" s="10">
        <f>3/24000000*OO[[#This Row],[125 (04JUL1985 12:00:00)-Water Temperature (C)]]*OO[[#This Row],[67]]</f>
        <v>1.2219435410849999E-6</v>
      </c>
      <c r="BR272" s="10">
        <f>3/24000000*OO[[#This Row],[126 (04JUL1985 15:00:00)-Water Temperature (C)]]*OO[[#This Row],[68]]</f>
        <v>1.1246671240245E-6</v>
      </c>
      <c r="BS272" s="10">
        <f>3/24000000*OO[[#This Row],[127 (04JUL1985 18:00:00)-Water Temperature (C)]]*OO[[#This Row],[69]]</f>
        <v>1.05196003906725E-6</v>
      </c>
      <c r="BT272" s="10">
        <f>3/24000000*OO[[#This Row],[128 (04JUL1985 21:00:00)-Water Temperature (C)]]*OO[[#This Row],[70]]</f>
        <v>9.8631764215812499E-7</v>
      </c>
      <c r="BU272" s="10">
        <f>3/24000000*OO[[#This Row],[129 (05JUL1985 00:00:00)-Water Temperature (C)]]*OO[[#This Row],[71]]</f>
        <v>9.2403095751000005E-7</v>
      </c>
      <c r="BV272" s="10">
        <f>3/24000000*OO[[#This Row],[130 (05JUL1985 03:00:00)-Water Temperature (C)]]*OO[[#This Row],[72]]</f>
        <v>8.867349822593749E-7</v>
      </c>
      <c r="BW272" s="10">
        <f>3/24000000*OO[[#This Row],[131 (05JUL1985 06:00:00)-Water Temperature (C)]]*OO[[#This Row],[73]]</f>
        <v>8.4224483006249986E-7</v>
      </c>
      <c r="BX272" s="10">
        <f>3/24000000*OO[[#This Row],[132 (05JUL1985 09:00:00)-Water Temperature (C)]]*OO[[#This Row],[74]]</f>
        <v>8.0692221111250001E-7</v>
      </c>
      <c r="BY272" s="10">
        <f>3/24000000*OO[[#This Row],[133 (05JUL1985 12:00:00)-Water Temperature (C)]]*OO[[#This Row],[75]]</f>
        <v>7.7584603965524995E-7</v>
      </c>
      <c r="BZ272" s="10">
        <f>3/24000000*OO[[#This Row],[134 (05JUL1985 15:00:00)-Water Temperature (C)]]*OO[[#This Row],[76]]</f>
        <v>7.3964954473249993E-7</v>
      </c>
      <c r="CA272" s="10">
        <f>3/24000000*OO[[#This Row],[135 (05JUL1985 18:00:00)-Water Temperature (C)]]*OO[[#This Row],[77]]</f>
        <v>6.9900682959374987E-7</v>
      </c>
      <c r="CB272" s="10">
        <f>3/24000000*OO[[#This Row],[136 (05JUL1985 21:00:00)-Water Temperature (C)]]*OO[[#This Row],[78]]</f>
        <v>6.5792641047249993E-7</v>
      </c>
      <c r="CC272" s="10">
        <f>3/24000000*OO[[#This Row],[137 (06JUL1985 00:00:00)-Water Temperature (C)]]*OO[[#This Row],[79]]</f>
        <v>6.21906962525E-7</v>
      </c>
      <c r="CD272" s="10">
        <f>3/24000000*OO[[#This Row],[138 (06JUL1985 03:00:00)-Water Temperature (C)]]*OO[[#This Row],[80]]</f>
        <v>6.0658284887462502E-7</v>
      </c>
      <c r="CE272" s="10">
        <f>3/24000000*OO[[#This Row],[139 (06JUL1985 06:00:00)-Water Temperature (C)]]*OO[[#This Row],[81]]</f>
        <v>5.8850197125299997E-7</v>
      </c>
      <c r="CF272" s="10">
        <f>3/24000000*OO[[#This Row],[140 (06JUL1985 09:00:00)-Water Temperature (C)]]*OO[[#This Row],[82]]</f>
        <v>5.7290180471925001E-7</v>
      </c>
      <c r="CG272" s="10">
        <f>3/24000000*OO[[#This Row],[141 (06JUL1985 12:00:00)-Water Temperature (C)]]*OO[[#This Row],[83]]</f>
        <v>5.6302979642475E-7</v>
      </c>
      <c r="CH272" s="10">
        <f>3/24000000*OO[[#This Row],[142 (06JUL1985 15:00:00)-Water Temperature (C)]]*OO[[#This Row],[84]]</f>
        <v>5.4341689105099999E-7</v>
      </c>
      <c r="CI272" s="10">
        <f>3/24000000*OO[[#This Row],[143 (06JUL1985 18:00:00)-Water Temperature (C)]]*OO[[#This Row],[85]]</f>
        <v>5.1540321015049993E-7</v>
      </c>
      <c r="CJ272" s="10">
        <f>3/24000000*OO[[#This Row],[144 (06JUL1985 21:00:00)-Water Temperature (C)]]*OO[[#This Row],[86]]</f>
        <v>4.8674844073599994E-7</v>
      </c>
      <c r="CK272" s="10">
        <f>3/24000000*OO[[#This Row],[145 (07JUL1985 00:00:00)-Water Temperature (C)]]*OO[[#This Row],[87]]</f>
        <v>4.635467288225E-7</v>
      </c>
      <c r="CL272" s="10">
        <f>3/24000000*OO[[#This Row],[146 (07JUL1985 03:00:00)-Water Temperature (C)]]*OO[[#This Row],[88]]</f>
        <v>4.52754509207E-7</v>
      </c>
      <c r="CM272" s="10">
        <f>3/24000000*OO[[#This Row],[147 (07JUL1985 06:00:00)-Water Temperature (C)]]*OO[[#This Row],[89]]</f>
        <v>4.4235500590524998E-7</v>
      </c>
      <c r="CN272" s="10">
        <f>3/24000000*OO[[#This Row],[148 (07JUL1985 09:00:00)-Water Temperature (C)]]*OO[[#This Row],[90]]</f>
        <v>4.29992432214E-7</v>
      </c>
      <c r="CO272" s="10">
        <f>3/24000000*OO[[#This Row],[149 (07JUL1985 12:00:00)-Water Temperature (C)]]*OO[[#This Row],[91]]</f>
        <v>4.1872381808849997E-7</v>
      </c>
      <c r="CP272" s="10">
        <f>3/24000000*OO[[#This Row],[150 (07JUL1985 15:00:00)-Water Temperature (C)]]*OO[[#This Row],[92]]</f>
        <v>4.0215528422999998E-7</v>
      </c>
      <c r="CQ272" s="10">
        <f>3/24000000*OO[[#This Row],[151 (07JUL1985 18:00:00)-Water Temperature (C)]]*OO[[#This Row],[93]]</f>
        <v>3.8470915206450003E-7</v>
      </c>
      <c r="CR272" s="10">
        <f>3/24000000*OO[[#This Row],[152 (07JUL1985 21:00:00)-Water Temperature (C)]]*OO[[#This Row],[94]]</f>
        <v>3.6811028279287503E-7</v>
      </c>
      <c r="CS272" s="10">
        <f>3/24000000*OO[[#This Row],[153 (08JUL1985 00:00:00)-Water Temperature (C)]]*OO[[#This Row],[95]]</f>
        <v>3.5232246067199999E-7</v>
      </c>
      <c r="CT272" s="10">
        <f>3/24000000*OO[[#This Row],[154 (08JUL1985 03:00:00)-Water Temperature (C)]]*OO[[#This Row],[96]]</f>
        <v>3.4035619634388747E-7</v>
      </c>
      <c r="CU272" s="10">
        <f>3/24000000*OO[[#This Row],[155 (08JUL1985 06:00:00)-Water Temperature (C)]]*OO[[#This Row],[97]]</f>
        <v>3.3310449119729999E-7</v>
      </c>
      <c r="CV272" s="10">
        <f>3/24000000*OO[[#This Row],[156 (08JUL1985 09:00:00)-Water Temperature (C)]]*OO[[#This Row],[98]]</f>
        <v>3.2342162306912496E-7</v>
      </c>
      <c r="CW272" s="10">
        <f>3/24000000*OO[[#This Row],[157 (08JUL1985 12:00:00)-Water Temperature (C)]]*OO[[#This Row],[99]]</f>
        <v>3.1427018925799995E-7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6.1259346142306708E-24</v>
      </c>
      <c r="Q273" s="10">
        <f>3/24*OO[[#This Row],[73 (28JUN1985 00:00:00)-Water Temperature (C)]]*OO[[#This Row],[15]]/SUM(OO[15])</f>
        <v>3.226816402028735E-18</v>
      </c>
      <c r="R273" s="10">
        <f>3/24*OO[[#This Row],[74 (28JUN1985 03:00:00)-Water Temperature (C)]]*OO[[#This Row],[16]]/SUM(OO[16])</f>
        <v>2.0561409556989843E-11</v>
      </c>
      <c r="S273" s="10">
        <f>3/24*OO[[#This Row],[75 (28JUN1985 06:00:00)-Water Temperature (C)]]*OO[[#This Row],[17]]/SUM(OO[17])</f>
        <v>2.5624521501739476E-8</v>
      </c>
      <c r="T273" s="10">
        <f>3/24*OO[[#This Row],[76 (28JUN1985 09:00:00)-Water Temperature (C)]]*OO[[#This Row],[18]]/SUM(OO[18])</f>
        <v>4.0475851618442393E-6</v>
      </c>
      <c r="U273" s="10">
        <f>3/24*OO[[#This Row],[77 (28JUN1985 12:00:00)-Water Temperature (C)]]*OO[[#This Row],[19]]/SUM(OO[19])</f>
        <v>1.6278858582081417E-4</v>
      </c>
      <c r="V273" s="10">
        <f>3/24000000*OO[[#This Row],[78 (28JUN1985 15:00:00)-Water Temperature (C)]]*OO[[#This Row],[20]]</f>
        <v>2.2705831454550001E-3</v>
      </c>
      <c r="W273" s="10">
        <f>3/24000000*OO[[#This Row],[79 (28JUN1985 18:00:00)-Water Temperature (C)]]*OO[[#This Row],[21]]</f>
        <v>1.366724786431125E-2</v>
      </c>
      <c r="X273" s="10">
        <f>3/24000000*OO[[#This Row],[80 (28JUN1985 21:00:00)-Water Temperature (C)]]*OO[[#This Row],[22]]</f>
        <v>4.1205104896599995E-2</v>
      </c>
      <c r="Y273" s="10">
        <f>3/24000000*OO[[#This Row],[81 (29JUN1985 00:00:00)-Water Temperature (C)]]*OO[[#This Row],[23]]</f>
        <v>6.9457227617249997E-2</v>
      </c>
      <c r="Z273" s="10">
        <f>3/24000000*OO[[#This Row],[82 (29JUN1985 03:00:00)-Water Temperature (C)]]*OO[[#This Row],[24]]</f>
        <v>7.2630653056799999E-2</v>
      </c>
      <c r="AA273" s="10">
        <f>3/24000000*OO[[#This Row],[83 (29JUN1985 06:00:00)-Water Temperature (C)]]*OO[[#This Row],[25]]</f>
        <v>5.0144549955599999E-2</v>
      </c>
      <c r="AB273" s="10">
        <f>3/24000000*OO[[#This Row],[84 (29JUN1985 09:00:00)-Water Temperature (C)]]*OO[[#This Row],[26]]</f>
        <v>2.3925686623012497E-2</v>
      </c>
      <c r="AC273" s="10">
        <f>3/24000000*OO[[#This Row],[85 (29JUN1985 12:00:00)-Water Temperature (C)]]*OO[[#This Row],[27]]</f>
        <v>8.4011463278924996E-3</v>
      </c>
      <c r="AD273" s="10">
        <f>3/24000000*OO[[#This Row],[86 (29JUN1985 15:00:00)-Water Temperature (C)]]*OO[[#This Row],[28]]</f>
        <v>2.2840645424572498E-3</v>
      </c>
      <c r="AE273" s="10">
        <f>3/24000000*OO[[#This Row],[88 (29JUN1985 21:00:00)-Water Temperature (C)]]*OO[[#This Row],[30]]</f>
        <v>1.4825817023579997E-4</v>
      </c>
      <c r="AF273" s="10">
        <f>3/24000000*OO[[#This Row],[88 (29JUN1985 21:00:00)-Water Temperature (C)]]*OO[[#This Row],[30]]</f>
        <v>1.4825817023579997E-4</v>
      </c>
      <c r="AG273" s="10">
        <f>3/24000000*OO[[#This Row],[89 (30JUN1985 00:00:00)-Water Temperature (C)]]*OO[[#This Row],[31]]</f>
        <v>7.6706901571124987E-5</v>
      </c>
      <c r="AH273" s="10">
        <f>3/24000000*OO[[#This Row],[90 (30JUN1985 03:00:00)-Water Temperature (C)]]*OO[[#This Row],[32]]</f>
        <v>6.7745663186400011E-5</v>
      </c>
      <c r="AI273" s="10">
        <f>3/24000000*OO[[#This Row],[91 (30JUN1985 06:00:00)-Water Temperature (C)]]*OO[[#This Row],[33]]</f>
        <v>6.77988408502875E-5</v>
      </c>
      <c r="AJ273" s="10">
        <f>3/24000000*OO[[#This Row],[92 (30JUN1985 09:00:00)-Water Temperature (C)]]*OO[[#This Row],[34]]</f>
        <v>6.7067779753399992E-5</v>
      </c>
      <c r="AK273" s="10">
        <f>3/24000000*OO[[#This Row],[93 (30JUN1985 12:00:00)-Water Temperature (C)]]*OO[[#This Row],[35]]</f>
        <v>6.4037436601074993E-5</v>
      </c>
      <c r="AL273" s="10">
        <f>3/24000000*OO[[#This Row],[94 (30JUN1985 15:00:00)-Water Temperature (C)]]*OO[[#This Row],[36]]</f>
        <v>5.8848274347299994E-5</v>
      </c>
      <c r="AM273" s="10">
        <f>3/24000000*OO[[#This Row],[95 (30JUN1985 18:00:00)-Water Temperature (C)]]*OO[[#This Row],[37]]</f>
        <v>5.2868201952499993E-5</v>
      </c>
      <c r="AN273" s="10">
        <f>3/24000000*OO[[#This Row],[96 (30JUN1985 21:00:00)-Water Temperature (C)]]*OO[[#This Row],[38]]</f>
        <v>4.7352286853200003E-5</v>
      </c>
      <c r="AO273" s="10">
        <f>3/24000000*OO[[#This Row],[97 (01JUL1985 00:00:00)-Water Temperature (C)]]*OO[[#This Row],[39]]</f>
        <v>4.2812753161762499E-5</v>
      </c>
      <c r="AP273" s="10">
        <f>3/24000000*OO[[#This Row],[98 (01JUL1985 03:00:00)-Water Temperature (C)]]*OO[[#This Row],[40]]</f>
        <v>4.0029961923E-5</v>
      </c>
      <c r="AQ273" s="10">
        <f>3/24000000*OO[[#This Row],[99 (01JUL1985 06:00:00)-Water Temperature (C)]]*OO[[#This Row],[41]]</f>
        <v>3.7135553717525E-5</v>
      </c>
      <c r="AR273" s="10">
        <f>3/24000000*OO[[#This Row],[100 (01JUL1985 09:00:00)-Water Temperature (C)]]*OO[[#This Row],[42]]</f>
        <v>3.4190741422499997E-5</v>
      </c>
      <c r="AS273" s="10">
        <f>3/24000000*OO[[#This Row],[101 (01JUL1985 12:00:00)-Water Temperature (C)]]*OO[[#This Row],[43]]</f>
        <v>3.1147390296262498E-5</v>
      </c>
      <c r="AT273" s="10">
        <f>3/24000000*OO[[#This Row],[102 (01JUL1985 15:00:00)-Water Temperature (C)]]*OO[[#This Row],[44]]</f>
        <v>2.8018626791277499E-5</v>
      </c>
      <c r="AU273" s="10">
        <f>3/24000000*OO[[#This Row],[103 (01JUL1985 18:00:00)-Water Temperature (C)]]*OO[[#This Row],[45]]</f>
        <v>2.4998087676072501E-5</v>
      </c>
      <c r="AV273" s="10">
        <f>3/24000000*OO[[#This Row],[104 (01JUL1985 21:00:00)-Water Temperature (C)]]*OO[[#This Row],[46]]</f>
        <v>2.2224326253268748E-5</v>
      </c>
      <c r="AW273" s="10">
        <f>3/24000000*OO[[#This Row],[105 (02JUL1985 00:00:00)-Water Temperature (C)]]*OO[[#This Row],[47]]</f>
        <v>1.9956081548094998E-5</v>
      </c>
      <c r="AX273" s="10">
        <f>3/24000000*OO[[#This Row],[106 (02JUL1985 03:00:00)-Water Temperature (C)]]*OO[[#This Row],[48]]</f>
        <v>1.8558935666299998E-5</v>
      </c>
      <c r="AY273" s="10">
        <f>3/24000000*OO[[#This Row],[107 (02JUL1985 06:00:00)-Water Temperature (C)]]*OO[[#This Row],[49]]</f>
        <v>1.7224835791230001E-5</v>
      </c>
      <c r="AZ273" s="10">
        <f>3/24000000*OO[[#This Row],[108 (02JUL1985 09:00:00)-Water Temperature (C)]]*OO[[#This Row],[50]]</f>
        <v>1.597540663517E-5</v>
      </c>
      <c r="BA273" s="10">
        <f>3/24000000*OO[[#This Row],[109 (02JUL1985 12:00:00)-Water Temperature (C)]]*OO[[#This Row],[51]]</f>
        <v>1.4824678511204999E-5</v>
      </c>
      <c r="BB273" s="10">
        <f>3/24000000*OO[[#This Row],[110 (02JUL1985 15:00:00)-Water Temperature (C)]]*OO[[#This Row],[52]]</f>
        <v>1.349780093851E-5</v>
      </c>
      <c r="BC273" s="10">
        <f>3/24000000*OO[[#This Row],[111 (02JUL1985 18:00:00)-Water Temperature (C)]]*OO[[#This Row],[53]]</f>
        <v>1.2066380671171249E-5</v>
      </c>
      <c r="BD273" s="10">
        <f>3/24000000*OO[[#This Row],[112 (02JUL1985 21:00:00)-Water Temperature (C)]]*OO[[#This Row],[54]]</f>
        <v>1.0719430702575E-5</v>
      </c>
      <c r="BE273" s="10">
        <f>3/24000000*OO[[#This Row],[113 (03JUL1985 00:00:00)-Water Temperature (C)]]*OO[[#This Row],[55]]</f>
        <v>9.4919728600125007E-6</v>
      </c>
      <c r="BF273" s="10">
        <f>3/24000000*OO[[#This Row],[114 (03JUL1985 03:00:00)-Water Temperature (C)]]*OO[[#This Row],[56]]</f>
        <v>8.5853007141824996E-6</v>
      </c>
      <c r="BG273" s="10">
        <f>3/24000000*OO[[#This Row],[115 (03JUL1985 06:00:00)-Water Temperature (C)]]*OO[[#This Row],[57]]</f>
        <v>7.7637439353937497E-6</v>
      </c>
      <c r="BH273" s="10">
        <f>3/24000000*OO[[#This Row],[116 (03JUL1985 09:00:00)-Water Temperature (C)]]*OO[[#This Row],[58]]</f>
        <v>6.9260194379749997E-6</v>
      </c>
      <c r="BI273" s="10">
        <f>3/24000000*OO[[#This Row],[117 (03JUL1985 12:00:00)-Water Temperature (C)]]*OO[[#This Row],[59]]</f>
        <v>6.0545275389199997E-6</v>
      </c>
      <c r="BJ273" s="10">
        <f>3/24000000*OO[[#This Row],[118 (03JUL1985 15:00:00)-Water Temperature (C)]]*OO[[#This Row],[60]]</f>
        <v>5.0363656952674993E-6</v>
      </c>
      <c r="BK273" s="10">
        <f>3/24000000*OO[[#This Row],[119 (03JUL1985 18:00:00)-Water Temperature (C)]]*OO[[#This Row],[61]]</f>
        <v>4.0079633409899994E-6</v>
      </c>
      <c r="BL273" s="10">
        <f>3/24000000*OO[[#This Row],[120 (03JUL1985 21:00:00)-Water Temperature (C)]]*OO[[#This Row],[62]]</f>
        <v>3.0994123241475004E-6</v>
      </c>
      <c r="BM273" s="10">
        <f>3/24000000*OO[[#This Row],[121 (04JUL1985 00:00:00)-Water Temperature (C)]]*OO[[#This Row],[63]]</f>
        <v>2.3790857591340001E-6</v>
      </c>
      <c r="BN273" s="10">
        <f>3/24000000*OO[[#This Row],[122 (04JUL1985 03:00:00)-Water Temperature (C)]]*OO[[#This Row],[64]]</f>
        <v>1.8939185464158751E-6</v>
      </c>
      <c r="BO273" s="10">
        <f>3/24000000*OO[[#This Row],[123 (04JUL1985 06:00:00)-Water Temperature (C)]]*OO[[#This Row],[65]]</f>
        <v>1.5508862551249999E-6</v>
      </c>
      <c r="BP273" s="10">
        <f>3/24000000*OO[[#This Row],[124 (04JUL1985 09:00:00)-Water Temperature (C)]]*OO[[#This Row],[66]]</f>
        <v>1.3387648947075001E-6</v>
      </c>
      <c r="BQ273" s="10">
        <f>3/24000000*OO[[#This Row],[125 (04JUL1985 12:00:00)-Water Temperature (C)]]*OO[[#This Row],[67]]</f>
        <v>1.192114973952E-6</v>
      </c>
      <c r="BR273" s="10">
        <f>3/24000000*OO[[#This Row],[126 (04JUL1985 15:00:00)-Water Temperature (C)]]*OO[[#This Row],[68]]</f>
        <v>1.093952116327875E-6</v>
      </c>
      <c r="BS273" s="10">
        <f>3/24000000*OO[[#This Row],[127 (04JUL1985 18:00:00)-Water Temperature (C)]]*OO[[#This Row],[69]]</f>
        <v>1.02226830267475E-6</v>
      </c>
      <c r="BT273" s="10">
        <f>3/24000000*OO[[#This Row],[128 (04JUL1985 21:00:00)-Water Temperature (C)]]*OO[[#This Row],[70]]</f>
        <v>9.5827699838849991E-7</v>
      </c>
      <c r="BU273" s="10">
        <f>3/24000000*OO[[#This Row],[129 (05JUL1985 00:00:00)-Water Temperature (C)]]*OO[[#This Row],[71]]</f>
        <v>8.9764709982887506E-7</v>
      </c>
      <c r="BV273" s="10">
        <f>3/24000000*OO[[#This Row],[130 (05JUL1985 03:00:00)-Water Temperature (C)]]*OO[[#This Row],[72]]</f>
        <v>8.61167864655E-7</v>
      </c>
      <c r="BW273" s="10">
        <f>3/24000000*OO[[#This Row],[131 (05JUL1985 06:00:00)-Water Temperature (C)]]*OO[[#This Row],[73]]</f>
        <v>8.1735748849437496E-7</v>
      </c>
      <c r="BX273" s="10">
        <f>3/24000000*OO[[#This Row],[132 (05JUL1985 09:00:00)-Water Temperature (C)]]*OO[[#This Row],[74]]</f>
        <v>7.8208885448225007E-7</v>
      </c>
      <c r="BY273" s="10">
        <f>3/24000000*OO[[#This Row],[133 (05JUL1985 12:00:00)-Water Temperature (C)]]*OO[[#This Row],[75]]</f>
        <v>7.5161951103937494E-7</v>
      </c>
      <c r="BZ273" s="10">
        <f>3/24000000*OO[[#This Row],[134 (05JUL1985 15:00:00)-Water Temperature (C)]]*OO[[#This Row],[76]]</f>
        <v>7.1652204595124994E-7</v>
      </c>
      <c r="CA273" s="10">
        <f>3/24000000*OO[[#This Row],[135 (05JUL1985 18:00:00)-Water Temperature (C)]]*OO[[#This Row],[77]]</f>
        <v>6.7727558795324995E-7</v>
      </c>
      <c r="CB273" s="10">
        <f>3/24000000*OO[[#This Row],[136 (05JUL1985 21:00:00)-Water Temperature (C)]]*OO[[#This Row],[78]]</f>
        <v>6.3793107223912504E-7</v>
      </c>
      <c r="CC273" s="10">
        <f>3/24000000*OO[[#This Row],[137 (06JUL1985 00:00:00)-Water Temperature (C)]]*OO[[#This Row],[79]]</f>
        <v>6.0317406652499997E-7</v>
      </c>
      <c r="CD273" s="10">
        <f>3/24000000*OO[[#This Row],[138 (06JUL1985 03:00:00)-Water Temperature (C)]]*OO[[#This Row],[80]]</f>
        <v>5.8842349632062511E-7</v>
      </c>
      <c r="CE273" s="10">
        <f>3/24000000*OO[[#This Row],[139 (06JUL1985 06:00:00)-Water Temperature (C)]]*OO[[#This Row],[81]]</f>
        <v>5.7067499042549992E-7</v>
      </c>
      <c r="CF273" s="10">
        <f>3/24000000*OO[[#This Row],[140 (06JUL1985 09:00:00)-Water Temperature (C)]]*OO[[#This Row],[82]]</f>
        <v>5.5510852257674991E-7</v>
      </c>
      <c r="CG273" s="10">
        <f>3/24000000*OO[[#This Row],[141 (06JUL1985 12:00:00)-Water Temperature (C)]]*OO[[#This Row],[83]]</f>
        <v>5.4549949252049991E-7</v>
      </c>
      <c r="CH273" s="10">
        <f>3/24000000*OO[[#This Row],[142 (06JUL1985 15:00:00)-Water Temperature (C)]]*OO[[#This Row],[84]]</f>
        <v>5.2644571287E-7</v>
      </c>
      <c r="CI273" s="10">
        <f>3/24000000*OO[[#This Row],[143 (06JUL1985 18:00:00)-Water Temperature (C)]]*OO[[#This Row],[85]]</f>
        <v>4.9919340002174991E-7</v>
      </c>
      <c r="CJ273" s="10">
        <f>3/24000000*OO[[#This Row],[144 (06JUL1985 21:00:00)-Water Temperature (C)]]*OO[[#This Row],[86]]</f>
        <v>4.7169192572424997E-7</v>
      </c>
      <c r="CK273" s="10">
        <f>3/24000000*OO[[#This Row],[145 (07JUL1985 00:00:00)-Water Temperature (C)]]*OO[[#This Row],[87]]</f>
        <v>4.4933605467599995E-7</v>
      </c>
      <c r="CL273" s="10">
        <f>3/24000000*OO[[#This Row],[146 (07JUL1985 03:00:00)-Water Temperature (C)]]*OO[[#This Row],[88]]</f>
        <v>4.3904535011050002E-7</v>
      </c>
      <c r="CM273" s="10">
        <f>3/24000000*OO[[#This Row],[147 (07JUL1985 06:00:00)-Water Temperature (C)]]*OO[[#This Row],[89]]</f>
        <v>4.2885785456549994E-7</v>
      </c>
      <c r="CN273" s="10">
        <f>3/24000000*OO[[#This Row],[148 (07JUL1985 09:00:00)-Water Temperature (C)]]*OO[[#This Row],[90]]</f>
        <v>4.1655404238624994E-7</v>
      </c>
      <c r="CO273" s="10">
        <f>3/24000000*OO[[#This Row],[149 (07JUL1985 12:00:00)-Water Temperature (C)]]*OO[[#This Row],[91]]</f>
        <v>4.0540328765999995E-7</v>
      </c>
      <c r="CP273" s="10">
        <f>3/24000000*OO[[#This Row],[150 (07JUL1985 15:00:00)-Water Temperature (C)]]*OO[[#This Row],[92]]</f>
        <v>3.8910423294187497E-7</v>
      </c>
      <c r="CQ273" s="10">
        <f>3/24000000*OO[[#This Row],[151 (07JUL1985 18:00:00)-Water Temperature (C)]]*OO[[#This Row],[93]]</f>
        <v>3.7207978456187501E-7</v>
      </c>
      <c r="CR273" s="10">
        <f>3/24000000*OO[[#This Row],[152 (07JUL1985 21:00:00)-Water Temperature (C)]]*OO[[#This Row],[94]]</f>
        <v>3.5608615532874999E-7</v>
      </c>
      <c r="CS273" s="10">
        <f>3/24000000*OO[[#This Row],[153 (08JUL1985 00:00:00)-Water Temperature (C)]]*OO[[#This Row],[95]]</f>
        <v>3.4085966499404996E-7</v>
      </c>
      <c r="CT273" s="10">
        <f>3/24000000*OO[[#This Row],[154 (08JUL1985 03:00:00)-Water Temperature (C)]]*OO[[#This Row],[96]]</f>
        <v>3.2924456833268754E-7</v>
      </c>
      <c r="CU273" s="10">
        <f>3/24000000*OO[[#This Row],[155 (08JUL1985 06:00:00)-Water Temperature (C)]]*OO[[#This Row],[97]]</f>
        <v>3.2227224187669997E-7</v>
      </c>
      <c r="CV273" s="10">
        <f>3/24000000*OO[[#This Row],[156 (08JUL1985 09:00:00)-Water Temperature (C)]]*OO[[#This Row],[98]]</f>
        <v>3.1261597435915003E-7</v>
      </c>
      <c r="CW273" s="10">
        <f>3/24000000*OO[[#This Row],[157 (08JUL1985 12:00:00)-Water Temperature (C)]]*OO[[#This Row],[99]]</f>
        <v>3.0365809246705002E-7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1.4791117614085726E-24</v>
      </c>
      <c r="Q274" s="10">
        <f>3/24*OO[[#This Row],[73 (28JUN1985 00:00:00)-Water Temperature (C)]]*OO[[#This Row],[15]]/SUM(OO[15])</f>
        <v>7.9454386231444878E-19</v>
      </c>
      <c r="R274" s="10">
        <f>3/24*OO[[#This Row],[74 (28JUN1985 03:00:00)-Water Temperature (C)]]*OO[[#This Row],[16]]/SUM(OO[16])</f>
        <v>1.2276859637985452E-11</v>
      </c>
      <c r="S274" s="10">
        <f>3/24*OO[[#This Row],[75 (28JUN1985 06:00:00)-Water Temperature (C)]]*OO[[#This Row],[17]]/SUM(OO[17])</f>
        <v>2.0398813112887786E-8</v>
      </c>
      <c r="T274" s="10">
        <f>3/24*OO[[#This Row],[76 (28JUN1985 09:00:00)-Water Temperature (C)]]*OO[[#This Row],[18]]/SUM(OO[18])</f>
        <v>3.8364150592900096E-6</v>
      </c>
      <c r="U274" s="10">
        <f>3/24*OO[[#This Row],[77 (28JUN1985 12:00:00)-Water Temperature (C)]]*OO[[#This Row],[19]]/SUM(OO[19])</f>
        <v>1.7751853622023536E-4</v>
      </c>
      <c r="V274" s="10">
        <f>3/24000000*OO[[#This Row],[78 (28JUN1985 15:00:00)-Water Temperature (C)]]*OO[[#This Row],[20]]</f>
        <v>2.7994569198512499E-3</v>
      </c>
      <c r="W274" s="10">
        <f>3/24000000*OO[[#This Row],[79 (28JUN1985 18:00:00)-Water Temperature (C)]]*OO[[#This Row],[21]]</f>
        <v>1.8817347386927502E-2</v>
      </c>
      <c r="X274" s="10">
        <f>3/24000000*OO[[#This Row],[80 (28JUN1985 21:00:00)-Water Temperature (C)]]*OO[[#This Row],[22]]</f>
        <v>6.2863407946350008E-2</v>
      </c>
      <c r="Y274" s="10">
        <f>3/24000000*OO[[#This Row],[81 (29JUN1985 00:00:00)-Water Temperature (C)]]*OO[[#This Row],[23]]</f>
        <v>0.11675709961212498</v>
      </c>
      <c r="Z274" s="10">
        <f>3/24000000*OO[[#This Row],[82 (29JUN1985 03:00:00)-Water Temperature (C)]]*OO[[#This Row],[24]]</f>
        <v>0.13390405663653751</v>
      </c>
      <c r="AA274" s="10">
        <f>3/24000000*OO[[#This Row],[83 (29JUN1985 06:00:00)-Water Temperature (C)]]*OO[[#This Row],[25]]</f>
        <v>0.10101482950410001</v>
      </c>
      <c r="AB274" s="10">
        <f>3/24000000*OO[[#This Row],[84 (29JUN1985 09:00:00)-Water Temperature (C)]]*OO[[#This Row],[26]]</f>
        <v>5.2491485999474993E-2</v>
      </c>
      <c r="AC274" s="10">
        <f>3/24000000*OO[[#This Row],[85 (29JUN1985 12:00:00)-Water Temperature (C)]]*OO[[#This Row],[27]]</f>
        <v>1.9965669622154996E-2</v>
      </c>
      <c r="AD274" s="10">
        <f>3/24000000*OO[[#This Row],[86 (29JUN1985 15:00:00)-Water Temperature (C)]]*OO[[#This Row],[28]]</f>
        <v>5.8318568971812501E-3</v>
      </c>
      <c r="AE274" s="10">
        <f>3/24000000*OO[[#This Row],[88 (29JUN1985 21:00:00)-Water Temperature (C)]]*OO[[#This Row],[30]]</f>
        <v>3.6965004210837496E-4</v>
      </c>
      <c r="AF274" s="10">
        <f>3/24000000*OO[[#This Row],[88 (29JUN1985 21:00:00)-Water Temperature (C)]]*OO[[#This Row],[30]]</f>
        <v>3.6965004210837496E-4</v>
      </c>
      <c r="AG274" s="10">
        <f>3/24000000*OO[[#This Row],[89 (30JUN1985 00:00:00)-Water Temperature (C)]]*OO[[#This Row],[31]]</f>
        <v>1.5880957584108748E-4</v>
      </c>
      <c r="AH274" s="10">
        <f>3/24000000*OO[[#This Row],[90 (30JUN1985 03:00:00)-Water Temperature (C)]]*OO[[#This Row],[32]]</f>
        <v>1.2783448339447498E-4</v>
      </c>
      <c r="AI274" s="10">
        <f>3/24000000*OO[[#This Row],[91 (30JUN1985 06:00:00)-Water Temperature (C)]]*OO[[#This Row],[33]]</f>
        <v>1.2665944075057497E-4</v>
      </c>
      <c r="AJ274" s="10">
        <f>3/24000000*OO[[#This Row],[92 (30JUN1985 09:00:00)-Water Temperature (C)]]*OO[[#This Row],[34]]</f>
        <v>1.2655960700249999E-4</v>
      </c>
      <c r="AK274" s="10">
        <f>3/24000000*OO[[#This Row],[93 (30JUN1985 12:00:00)-Water Temperature (C)]]*OO[[#This Row],[35]]</f>
        <v>1.22336333304375E-4</v>
      </c>
      <c r="AL274" s="10">
        <f>3/24000000*OO[[#This Row],[94 (30JUN1985 15:00:00)-Water Temperature (C)]]*OO[[#This Row],[36]]</f>
        <v>1.1355844485314999E-4</v>
      </c>
      <c r="AM274" s="10">
        <f>3/24000000*OO[[#This Row],[95 (30JUN1985 18:00:00)-Water Temperature (C)]]*OO[[#This Row],[37]]</f>
        <v>1.027952271943E-4</v>
      </c>
      <c r="AN274" s="10">
        <f>3/24000000*OO[[#This Row],[96 (30JUN1985 21:00:00)-Water Temperature (C)]]*OO[[#This Row],[38]]</f>
        <v>9.2621171631625002E-5</v>
      </c>
      <c r="AO274" s="10">
        <f>3/24000000*OO[[#This Row],[97 (01JUL1985 00:00:00)-Water Temperature (C)]]*OO[[#This Row],[39]]</f>
        <v>8.4060497283099998E-5</v>
      </c>
      <c r="AP274" s="10">
        <f>3/24000000*OO[[#This Row],[98 (01JUL1985 03:00:00)-Water Temperature (C)]]*OO[[#This Row],[40]]</f>
        <v>7.88891017783125E-5</v>
      </c>
      <c r="AQ274" s="10">
        <f>3/24000000*OO[[#This Row],[99 (01JUL1985 06:00:00)-Water Temperature (C)]]*OO[[#This Row],[41]]</f>
        <v>7.3672228796774992E-5</v>
      </c>
      <c r="AR274" s="10">
        <f>3/24000000*OO[[#This Row],[100 (01JUL1985 09:00:00)-Water Temperature (C)]]*OO[[#This Row],[42]]</f>
        <v>6.8235626241262501E-5</v>
      </c>
      <c r="AS274" s="10">
        <f>3/24000000*OO[[#This Row],[101 (01JUL1985 12:00:00)-Water Temperature (C)]]*OO[[#This Row],[43]]</f>
        <v>6.2548762751999987E-5</v>
      </c>
      <c r="AT274" s="10">
        <f>3/24000000*OO[[#This Row],[102 (01JUL1985 15:00:00)-Water Temperature (C)]]*OO[[#This Row],[44]]</f>
        <v>5.6670475933949997E-5</v>
      </c>
      <c r="AU274" s="10">
        <f>3/24000000*OO[[#This Row],[103 (01JUL1985 18:00:00)-Water Temperature (C)]]*OO[[#This Row],[45]]</f>
        <v>5.0878723548324997E-5</v>
      </c>
      <c r="AV274" s="10">
        <f>3/24000000*OO[[#This Row],[104 (01JUL1985 21:00:00)-Water Temperature (C)]]*OO[[#This Row],[46]]</f>
        <v>4.5537430699325002E-5</v>
      </c>
      <c r="AW274" s="10">
        <f>3/24000000*OO[[#This Row],[105 (02JUL1985 00:00:00)-Water Temperature (C)]]*OO[[#This Row],[47]]</f>
        <v>4.1044167177124996E-5</v>
      </c>
      <c r="AX274" s="10">
        <f>3/24000000*OO[[#This Row],[106 (02JUL1985 03:00:00)-Water Temperature (C)]]*OO[[#This Row],[48]]</f>
        <v>3.8293071200600002E-5</v>
      </c>
      <c r="AY274" s="10">
        <f>3/24000000*OO[[#This Row],[107 (02JUL1985 06:00:00)-Water Temperature (C)]]*OO[[#This Row],[49]]</f>
        <v>3.5754021129149994E-5</v>
      </c>
      <c r="AZ274" s="10">
        <f>3/24000000*OO[[#This Row],[108 (02JUL1985 09:00:00)-Water Temperature (C)]]*OO[[#This Row],[50]]</f>
        <v>3.3326076303187502E-5</v>
      </c>
      <c r="BA274" s="10">
        <f>3/24000000*OO[[#This Row],[109 (02JUL1985 12:00:00)-Water Temperature (C)]]*OO[[#This Row],[51]]</f>
        <v>3.108196375299E-5</v>
      </c>
      <c r="BB274" s="10">
        <f>3/24000000*OO[[#This Row],[110 (02JUL1985 15:00:00)-Water Temperature (C)]]*OO[[#This Row],[52]]</f>
        <v>2.850624957006E-5</v>
      </c>
      <c r="BC274" s="10">
        <f>3/24000000*OO[[#This Row],[111 (02JUL1985 18:00:00)-Water Temperature (C)]]*OO[[#This Row],[53]]</f>
        <v>2.5625148038010001E-5</v>
      </c>
      <c r="BD274" s="10">
        <f>3/24000000*OO[[#This Row],[112 (02JUL1985 21:00:00)-Water Temperature (C)]]*OO[[#This Row],[54]]</f>
        <v>2.2898481882351249E-5</v>
      </c>
      <c r="BE274" s="10">
        <f>3/24000000*OO[[#This Row],[113 (03JUL1985 00:00:00)-Water Temperature (C)]]*OO[[#This Row],[55]]</f>
        <v>2.0360043533212501E-5</v>
      </c>
      <c r="BF274" s="10">
        <f>3/24000000*OO[[#This Row],[114 (03JUL1985 03:00:00)-Water Temperature (C)]]*OO[[#This Row],[56]]</f>
        <v>1.8445426733600002E-5</v>
      </c>
      <c r="BG274" s="10">
        <f>3/24000000*OO[[#This Row],[115 (03JUL1985 06:00:00)-Water Temperature (C)]]*OO[[#This Row],[57]]</f>
        <v>1.6736309453694999E-5</v>
      </c>
      <c r="BH274" s="10">
        <f>3/24000000*OO[[#This Row],[116 (03JUL1985 09:00:00)-Water Temperature (C)]]*OO[[#This Row],[58]]</f>
        <v>1.5001533884487501E-5</v>
      </c>
      <c r="BI274" s="10">
        <f>3/24000000*OO[[#This Row],[117 (03JUL1985 12:00:00)-Water Temperature (C)]]*OO[[#This Row],[59]]</f>
        <v>1.3203568023016249E-5</v>
      </c>
      <c r="BJ274" s="10">
        <f>3/24000000*OO[[#This Row],[118 (03JUL1985 15:00:00)-Water Temperature (C)]]*OO[[#This Row],[60]]</f>
        <v>1.110735766004375E-5</v>
      </c>
      <c r="BK274" s="10">
        <f>3/24000000*OO[[#This Row],[119 (03JUL1985 18:00:00)-Water Temperature (C)]]*OO[[#This Row],[61]]</f>
        <v>8.9256388337999992E-6</v>
      </c>
      <c r="BL274" s="10">
        <f>3/24000000*OO[[#This Row],[120 (03JUL1985 21:00:00)-Water Temperature (C)]]*OO[[#This Row],[62]]</f>
        <v>6.9561405861524996E-6</v>
      </c>
      <c r="BM274" s="10">
        <f>3/24000000*OO[[#This Row],[121 (04JUL1985 00:00:00)-Water Temperature (C)]]*OO[[#This Row],[63]]</f>
        <v>5.3458446215599994E-6</v>
      </c>
      <c r="BN274" s="10">
        <f>3/24000000*OO[[#This Row],[122 (04JUL1985 03:00:00)-Water Temperature (C)]]*OO[[#This Row],[64]]</f>
        <v>4.2242233138949999E-6</v>
      </c>
      <c r="BO274" s="10">
        <f>3/24000000*OO[[#This Row],[123 (04JUL1985 06:00:00)-Water Temperature (C)]]*OO[[#This Row],[65]]</f>
        <v>3.4269929579024998E-6</v>
      </c>
      <c r="BP274" s="10">
        <f>3/24000000*OO[[#This Row],[124 (04JUL1985 09:00:00)-Water Temperature (C)]]*OO[[#This Row],[66]]</f>
        <v>2.9187852785280002E-6</v>
      </c>
      <c r="BQ274" s="10">
        <f>3/24000000*OO[[#This Row],[125 (04JUL1985 12:00:00)-Water Temperature (C)]]*OO[[#This Row],[67]]</f>
        <v>2.5743181457195E-6</v>
      </c>
      <c r="BR274" s="10">
        <f>3/24000000*OO[[#This Row],[126 (04JUL1985 15:00:00)-Water Temperature (C)]]*OO[[#This Row],[68]]</f>
        <v>2.343968701297125E-6</v>
      </c>
      <c r="BS274" s="10">
        <f>3/24000000*OO[[#This Row],[127 (04JUL1985 18:00:00)-Water Temperature (C)]]*OO[[#This Row],[69]]</f>
        <v>2.1848931535612496E-6</v>
      </c>
      <c r="BT274" s="10">
        <f>3/24000000*OO[[#This Row],[128 (04JUL1985 21:00:00)-Water Temperature (C)]]*OO[[#This Row],[70]]</f>
        <v>2.0462610543479999E-6</v>
      </c>
      <c r="BU274" s="10">
        <f>3/24000000*OO[[#This Row],[129 (05JUL1985 00:00:00)-Water Temperature (C)]]*OO[[#This Row],[71]]</f>
        <v>1.9166122569080002E-6</v>
      </c>
      <c r="BV274" s="10">
        <f>3/24000000*OO[[#This Row],[130 (05JUL1985 03:00:00)-Water Temperature (C)]]*OO[[#This Row],[72]]</f>
        <v>1.8336756003255001E-6</v>
      </c>
      <c r="BW274" s="10">
        <f>3/24000000*OO[[#This Row],[131 (05JUL1985 06:00:00)-Water Temperature (C)]]*OO[[#This Row],[73]]</f>
        <v>1.74202873574625E-6</v>
      </c>
      <c r="BX274" s="10">
        <f>3/24000000*OO[[#This Row],[132 (05JUL1985 09:00:00)-Water Temperature (C)]]*OO[[#This Row],[74]]</f>
        <v>1.6615900827913748E-6</v>
      </c>
      <c r="BY274" s="10">
        <f>3/24000000*OO[[#This Row],[133 (05JUL1985 12:00:00)-Water Temperature (C)]]*OO[[#This Row],[75]]</f>
        <v>1.5956225606299999E-6</v>
      </c>
      <c r="BZ274" s="10">
        <f>3/24000000*OO[[#This Row],[134 (05JUL1985 15:00:00)-Water Temperature (C)]]*OO[[#This Row],[76]]</f>
        <v>1.5226941340940001E-6</v>
      </c>
      <c r="CA274" s="10">
        <f>3/24000000*OO[[#This Row],[135 (05JUL1985 18:00:00)-Water Temperature (C)]]*OO[[#This Row],[77]]</f>
        <v>1.439761185405E-6</v>
      </c>
      <c r="CB274" s="10">
        <f>3/24000000*OO[[#This Row],[136 (05JUL1985 21:00:00)-Water Temperature (C)]]*OO[[#This Row],[78]]</f>
        <v>1.3578813915914999E-6</v>
      </c>
      <c r="CC274" s="10">
        <f>3/24000000*OO[[#This Row],[137 (06JUL1985 00:00:00)-Water Temperature (C)]]*OO[[#This Row],[79]]</f>
        <v>1.2831369111635E-6</v>
      </c>
      <c r="CD274" s="10">
        <f>3/24000000*OO[[#This Row],[138 (06JUL1985 03:00:00)-Water Temperature (C)]]*OO[[#This Row],[80]]</f>
        <v>1.2494708556529998E-6</v>
      </c>
      <c r="CE274" s="10">
        <f>3/24000000*OO[[#This Row],[139 (06JUL1985 06:00:00)-Water Temperature (C)]]*OO[[#This Row],[81]]</f>
        <v>1.2129671226845001E-6</v>
      </c>
      <c r="CF274" s="10">
        <f>3/24000000*OO[[#This Row],[140 (06JUL1985 09:00:00)-Water Temperature (C)]]*OO[[#This Row],[82]]</f>
        <v>1.1770160451039998E-6</v>
      </c>
      <c r="CG274" s="10">
        <f>3/24000000*OO[[#This Row],[141 (06JUL1985 12:00:00)-Water Temperature (C)]]*OO[[#This Row],[83]]</f>
        <v>1.155456310828E-6</v>
      </c>
      <c r="CH274" s="10">
        <f>3/24000000*OO[[#This Row],[142 (06JUL1985 15:00:00)-Water Temperature (C)]]*OO[[#This Row],[84]]</f>
        <v>1.1182090745662498E-6</v>
      </c>
      <c r="CI274" s="10">
        <f>3/24000000*OO[[#This Row],[143 (06JUL1985 18:00:00)-Water Temperature (C)]]*OO[[#This Row],[85]]</f>
        <v>1.060434783918125E-6</v>
      </c>
      <c r="CJ274" s="10">
        <f>3/24000000*OO[[#This Row],[144 (06JUL1985 21:00:00)-Water Temperature (C)]]*OO[[#This Row],[86]]</f>
        <v>1.0030746863600001E-6</v>
      </c>
      <c r="CK274" s="10">
        <f>3/24000000*OO[[#This Row],[145 (07JUL1985 00:00:00)-Water Temperature (C)]]*OO[[#This Row],[87]]</f>
        <v>9.5459659423925003E-7</v>
      </c>
      <c r="CL274" s="10">
        <f>3/24000000*OO[[#This Row],[146 (07JUL1985 03:00:00)-Water Temperature (C)]]*OO[[#This Row],[88]]</f>
        <v>9.3193634550249991E-7</v>
      </c>
      <c r="CM274" s="10">
        <f>3/24000000*OO[[#This Row],[147 (07JUL1985 06:00:00)-Water Temperature (C)]]*OO[[#This Row],[89]]</f>
        <v>9.104018933939999E-7</v>
      </c>
      <c r="CN274" s="10">
        <f>3/24000000*OO[[#This Row],[148 (07JUL1985 09:00:00)-Water Temperature (C)]]*OO[[#This Row],[90]]</f>
        <v>8.8389444724087488E-7</v>
      </c>
      <c r="CO274" s="10">
        <f>3/24000000*OO[[#This Row],[149 (07JUL1985 12:00:00)-Water Temperature (C)]]*OO[[#This Row],[91]]</f>
        <v>8.5970898915499993E-7</v>
      </c>
      <c r="CP274" s="10">
        <f>3/24000000*OO[[#This Row],[150 (07JUL1985 15:00:00)-Water Temperature (C)]]*OO[[#This Row],[92]]</f>
        <v>8.2573966844362492E-7</v>
      </c>
      <c r="CQ274" s="10">
        <f>3/24000000*OO[[#This Row],[151 (07JUL1985 18:00:00)-Water Temperature (C)]]*OO[[#This Row],[93]]</f>
        <v>7.8912586305000004E-7</v>
      </c>
      <c r="CR274" s="10">
        <f>3/24000000*OO[[#This Row],[152 (07JUL1985 21:00:00)-Water Temperature (C)]]*OO[[#This Row],[94]]</f>
        <v>7.5552653319974997E-7</v>
      </c>
      <c r="CS274" s="10">
        <f>3/24000000*OO[[#This Row],[153 (08JUL1985 00:00:00)-Water Temperature (C)]]*OO[[#This Row],[95]]</f>
        <v>7.235296749999999E-7</v>
      </c>
      <c r="CT274" s="10">
        <f>3/24000000*OO[[#This Row],[154 (08JUL1985 03:00:00)-Water Temperature (C)]]*OO[[#This Row],[96]]</f>
        <v>6.9832250814537496E-7</v>
      </c>
      <c r="CU274" s="10">
        <f>3/24000000*OO[[#This Row],[155 (08JUL1985 06:00:00)-Water Temperature (C)]]*OO[[#This Row],[97]]</f>
        <v>6.8348503596449993E-7</v>
      </c>
      <c r="CV274" s="10">
        <f>3/24000000*OO[[#This Row],[156 (08JUL1985 09:00:00)-Water Temperature (C)]]*OO[[#This Row],[98]]</f>
        <v>6.6251794449749992E-7</v>
      </c>
      <c r="CW274" s="10">
        <f>3/24000000*OO[[#This Row],[157 (08JUL1985 12:00:00)-Water Temperature (C)]]*OO[[#This Row],[99]]</f>
        <v>6.4404791362199985E-7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1.5164777162468218E-25</v>
      </c>
      <c r="Q275" s="10">
        <f>3/24*OO[[#This Row],[73 (28JUN1985 00:00:00)-Water Temperature (C)]]*OO[[#This Row],[15]]/SUM(OO[15])</f>
        <v>9.5579856348386269E-20</v>
      </c>
      <c r="R275" s="10">
        <f>3/24*OO[[#This Row],[74 (28JUN1985 03:00:00)-Water Temperature (C)]]*OO[[#This Row],[16]]/SUM(OO[16])</f>
        <v>3.9763516294673418E-12</v>
      </c>
      <c r="S275" s="10">
        <f>3/24*OO[[#This Row],[75 (28JUN1985 06:00:00)-Water Temperature (C)]]*OO[[#This Row],[17]]/SUM(OO[17])</f>
        <v>9.08589313163812E-9</v>
      </c>
      <c r="T275" s="10">
        <f>3/24*OO[[#This Row],[76 (28JUN1985 09:00:00)-Water Temperature (C)]]*OO[[#This Row],[18]]/SUM(OO[18])</f>
        <v>2.0226271683698411E-6</v>
      </c>
      <c r="U275" s="10">
        <f>3/24*OO[[#This Row],[77 (28JUN1985 12:00:00)-Water Temperature (C)]]*OO[[#This Row],[19]]/SUM(OO[19])</f>
        <v>1.0590377760007498E-4</v>
      </c>
      <c r="V275" s="10">
        <f>3/24000000*OO[[#This Row],[78 (28JUN1985 15:00:00)-Water Temperature (C)]]*OO[[#This Row],[20]]</f>
        <v>1.8464326481684998E-3</v>
      </c>
      <c r="W275" s="10">
        <f>3/24000000*OO[[#This Row],[79 (28JUN1985 18:00:00)-Water Temperature (C)]]*OO[[#This Row],[21]]</f>
        <v>1.3497987732249998E-2</v>
      </c>
      <c r="X275" s="10">
        <f>3/24000000*OO[[#This Row],[80 (28JUN1985 21:00:00)-Water Temperature (C)]]*OO[[#This Row],[22]]</f>
        <v>4.8491622340424999E-2</v>
      </c>
      <c r="Y275" s="10">
        <f>3/24000000*OO[[#This Row],[81 (29JUN1985 00:00:00)-Water Temperature (C)]]*OO[[#This Row],[23]]</f>
        <v>9.60057458694E-2</v>
      </c>
      <c r="Z275" s="10">
        <f>3/24000000*OO[[#This Row],[82 (29JUN1985 03:00:00)-Water Temperature (C)]]*OO[[#This Row],[24]]</f>
        <v>0.1163828461862625</v>
      </c>
      <c r="AA275" s="10">
        <f>3/24000000*OO[[#This Row],[83 (29JUN1985 06:00:00)-Water Temperature (C)]]*OO[[#This Row],[25]]</f>
        <v>9.2442109472299999E-2</v>
      </c>
      <c r="AB275" s="10">
        <f>3/24000000*OO[[#This Row],[84 (29JUN1985 09:00:00)-Water Temperature (C)]]*OO[[#This Row],[26]]</f>
        <v>5.0259995346749992E-2</v>
      </c>
      <c r="AC275" s="10">
        <f>3/24000000*OO[[#This Row],[85 (29JUN1985 12:00:00)-Water Temperature (C)]]*OO[[#This Row],[27]]</f>
        <v>1.9887827867806247E-2</v>
      </c>
      <c r="AD275" s="10">
        <f>3/24000000*OO[[#This Row],[86 (29JUN1985 15:00:00)-Water Temperature (C)]]*OO[[#This Row],[28]]</f>
        <v>6.0077527824599986E-3</v>
      </c>
      <c r="AE275" s="10">
        <f>3/24000000*OO[[#This Row],[88 (29JUN1985 21:00:00)-Water Temperature (C)]]*OO[[#This Row],[30]]</f>
        <v>3.7895136083499994E-4</v>
      </c>
      <c r="AF275" s="10">
        <f>3/24000000*OO[[#This Row],[88 (29JUN1985 21:00:00)-Water Temperature (C)]]*OO[[#This Row],[30]]</f>
        <v>3.7895136083499994E-4</v>
      </c>
      <c r="AG275" s="10">
        <f>3/24000000*OO[[#This Row],[89 (30JUN1985 00:00:00)-Water Temperature (C)]]*OO[[#This Row],[31]]</f>
        <v>1.4862358758239999E-4</v>
      </c>
      <c r="AH275" s="10">
        <f>3/24000000*OO[[#This Row],[90 (30JUN1985 03:00:00)-Water Temperature (C)]]*OO[[#This Row],[32]]</f>
        <v>1.128106659889875E-4</v>
      </c>
      <c r="AI275" s="10">
        <f>3/24000000*OO[[#This Row],[91 (30JUN1985 06:00:00)-Water Temperature (C)]]*OO[[#This Row],[33]]</f>
        <v>1.1077015493879999E-4</v>
      </c>
      <c r="AJ275" s="10">
        <f>3/24000000*OO[[#This Row],[92 (30JUN1985 09:00:00)-Water Temperature (C)]]*OO[[#This Row],[34]]</f>
        <v>1.1118162091985001E-4</v>
      </c>
      <c r="AK275" s="10">
        <f>3/24000000*OO[[#This Row],[93 (30JUN1985 12:00:00)-Water Temperature (C)]]*OO[[#This Row],[35]]</f>
        <v>1.0818837554002501E-4</v>
      </c>
      <c r="AL275" s="10">
        <f>3/24000000*OO[[#This Row],[94 (30JUN1985 15:00:00)-Water Temperature (C)]]*OO[[#This Row],[36]]</f>
        <v>1.0095930018955E-4</v>
      </c>
      <c r="AM275" s="10">
        <f>3/24000000*OO[[#This Row],[95 (30JUN1985 18:00:00)-Water Temperature (C)]]*OO[[#This Row],[37]]</f>
        <v>9.1723200281774986E-5</v>
      </c>
      <c r="AN275" s="10">
        <f>3/24000000*OO[[#This Row],[96 (30JUN1985 21:00:00)-Water Temperature (C)]]*OO[[#This Row],[38]]</f>
        <v>8.2809513318074989E-5</v>
      </c>
      <c r="AO275" s="10">
        <f>3/24000000*OO[[#This Row],[97 (01JUL1985 00:00:00)-Water Temperature (C)]]*OO[[#This Row],[39]]</f>
        <v>7.5191612125824996E-5</v>
      </c>
      <c r="AP275" s="10">
        <f>3/24000000*OO[[#This Row],[98 (01JUL1985 03:00:00)-Water Temperature (C)]]*OO[[#This Row],[40]]</f>
        <v>7.0568600602149997E-5</v>
      </c>
      <c r="AQ275" s="10">
        <f>3/24000000*OO[[#This Row],[99 (01JUL1985 06:00:00)-Water Temperature (C)]]*OO[[#This Row],[41]]</f>
        <v>6.6058744201537495E-5</v>
      </c>
      <c r="AR275" s="10">
        <f>3/24000000*OO[[#This Row],[100 (01JUL1985 09:00:00)-Water Temperature (C)]]*OO[[#This Row],[42]]</f>
        <v>6.12853952672E-5</v>
      </c>
      <c r="AS275" s="10">
        <f>3/24000000*OO[[#This Row],[101 (01JUL1985 12:00:00)-Water Temperature (C)]]*OO[[#This Row],[43]]</f>
        <v>5.6285353054649996E-5</v>
      </c>
      <c r="AT275" s="10">
        <f>3/24000000*OO[[#This Row],[102 (01JUL1985 15:00:00)-Water Temperature (C)]]*OO[[#This Row],[44]]</f>
        <v>5.1146541279499996E-5</v>
      </c>
      <c r="AU275" s="10">
        <f>3/24000000*OO[[#This Row],[103 (01JUL1985 18:00:00)-Water Temperature (C)]]*OO[[#This Row],[45]]</f>
        <v>4.6023697906912501E-5</v>
      </c>
      <c r="AV275" s="10">
        <f>3/24000000*OO[[#This Row],[104 (01JUL1985 21:00:00)-Water Temperature (C)]]*OO[[#This Row],[46]]</f>
        <v>4.1292800860137501E-5</v>
      </c>
      <c r="AW275" s="10">
        <f>3/24000000*OO[[#This Row],[105 (02JUL1985 00:00:00)-Water Temperature (C)]]*OO[[#This Row],[47]]</f>
        <v>3.7239733531874999E-5</v>
      </c>
      <c r="AX275" s="10">
        <f>3/24000000*OO[[#This Row],[106 (02JUL1985 03:00:00)-Water Temperature (C)]]*OO[[#This Row],[48]]</f>
        <v>3.4726430005199998E-5</v>
      </c>
      <c r="AY275" s="10">
        <f>3/24000000*OO[[#This Row],[107 (02JUL1985 06:00:00)-Water Temperature (C)]]*OO[[#This Row],[49]]</f>
        <v>3.2467475219099999E-5</v>
      </c>
      <c r="AZ275" s="10">
        <f>3/24000000*OO[[#This Row],[108 (02JUL1985 09:00:00)-Water Temperature (C)]]*OO[[#This Row],[50]]</f>
        <v>3.0280432546687498E-5</v>
      </c>
      <c r="BA275" s="10">
        <f>3/24000000*OO[[#This Row],[109 (02JUL1985 12:00:00)-Water Temperature (C)]]*OO[[#This Row],[51]]</f>
        <v>2.8268006292775004E-5</v>
      </c>
      <c r="BB275" s="10">
        <f>3/24000000*OO[[#This Row],[110 (02JUL1985 15:00:00)-Water Temperature (C)]]*OO[[#This Row],[52]]</f>
        <v>2.6008187565502496E-5</v>
      </c>
      <c r="BC275" s="10">
        <f>3/24000000*OO[[#This Row],[111 (02JUL1985 18:00:00)-Water Temperature (C)]]*OO[[#This Row],[53]]</f>
        <v>2.3437043550959998E-5</v>
      </c>
      <c r="BD275" s="10">
        <f>3/24000000*OO[[#This Row],[112 (02JUL1985 21:00:00)-Water Temperature (C)]]*OO[[#This Row],[54]]</f>
        <v>2.100000443294375E-5</v>
      </c>
      <c r="BE275" s="10">
        <f>3/24000000*OO[[#This Row],[113 (03JUL1985 00:00:00)-Water Temperature (C)]]*OO[[#This Row],[55]]</f>
        <v>1.8710218821986249E-5</v>
      </c>
      <c r="BF275" s="10">
        <f>3/24000000*OO[[#This Row],[114 (03JUL1985 03:00:00)-Water Temperature (C)]]*OO[[#This Row],[56]]</f>
        <v>1.695048572858E-5</v>
      </c>
      <c r="BG275" s="10">
        <f>3/24000000*OO[[#This Row],[115 (03JUL1985 06:00:00)-Water Temperature (C)]]*OO[[#This Row],[57]]</f>
        <v>1.5409161958077498E-5</v>
      </c>
      <c r="BH275" s="10">
        <f>3/24000000*OO[[#This Row],[116 (03JUL1985 09:00:00)-Water Temperature (C)]]*OO[[#This Row],[58]]</f>
        <v>1.3849893747922498E-5</v>
      </c>
      <c r="BI275" s="10">
        <f>3/24000000*OO[[#This Row],[117 (03JUL1985 12:00:00)-Water Temperature (C)]]*OO[[#This Row],[59]]</f>
        <v>1.2241882262125001E-5</v>
      </c>
      <c r="BJ275" s="10">
        <f>3/24000000*OO[[#This Row],[118 (03JUL1985 15:00:00)-Water Temperature (C)]]*OO[[#This Row],[60]]</f>
        <v>1.038488488203875E-5</v>
      </c>
      <c r="BK275" s="10">
        <f>3/24000000*OO[[#This Row],[119 (03JUL1985 18:00:00)-Water Temperature (C)]]*OO[[#This Row],[61]]</f>
        <v>8.4098545893125002E-6</v>
      </c>
      <c r="BL275" s="10">
        <f>3/24000000*OO[[#This Row],[120 (03JUL1985 21:00:00)-Water Temperature (C)]]*OO[[#This Row],[62]]</f>
        <v>6.5960980631999994E-6</v>
      </c>
      <c r="BM275" s="10">
        <f>3/24000000*OO[[#This Row],[121 (04JUL1985 00:00:00)-Water Temperature (C)]]*OO[[#This Row],[63]]</f>
        <v>5.0784224382099996E-6</v>
      </c>
      <c r="BN275" s="10">
        <f>3/24000000*OO[[#This Row],[122 (04JUL1985 03:00:00)-Water Temperature (C)]]*OO[[#This Row],[64]]</f>
        <v>3.9914234496874988E-6</v>
      </c>
      <c r="BO275" s="10">
        <f>3/24000000*OO[[#This Row],[123 (04JUL1985 06:00:00)-Water Temperature (C)]]*OO[[#This Row],[65]]</f>
        <v>3.2164920788672498E-6</v>
      </c>
      <c r="BP275" s="10">
        <f>3/24000000*OO[[#This Row],[124 (04JUL1985 09:00:00)-Water Temperature (C)]]*OO[[#This Row],[66]]</f>
        <v>2.7097166598439998E-6</v>
      </c>
      <c r="BQ275" s="10">
        <f>3/24000000*OO[[#This Row],[125 (04JUL1985 12:00:00)-Water Temperature (C)]]*OO[[#This Row],[67]]</f>
        <v>2.3710334007550001E-6</v>
      </c>
      <c r="BR275" s="10">
        <f>3/24000000*OO[[#This Row],[126 (04JUL1985 15:00:00)-Water Temperature (C)]]*OO[[#This Row],[68]]</f>
        <v>2.1446822031498748E-6</v>
      </c>
      <c r="BS275" s="10">
        <f>3/24000000*OO[[#This Row],[127 (04JUL1985 18:00:00)-Water Temperature (C)]]*OO[[#This Row],[69]]</f>
        <v>1.9934600671999999E-6</v>
      </c>
      <c r="BT275" s="10">
        <f>3/24000000*OO[[#This Row],[128 (04JUL1985 21:00:00)-Water Temperature (C)]]*OO[[#This Row],[70]]</f>
        <v>1.865381501451E-6</v>
      </c>
      <c r="BU275" s="10">
        <f>3/24000000*OO[[#This Row],[129 (05JUL1985 00:00:00)-Water Temperature (C)]]*OO[[#This Row],[71]]</f>
        <v>1.7472365982384997E-6</v>
      </c>
      <c r="BV275" s="10">
        <f>3/24000000*OO[[#This Row],[130 (05JUL1985 03:00:00)-Water Temperature (C)]]*OO[[#This Row],[72]]</f>
        <v>1.6674265590687499E-6</v>
      </c>
      <c r="BW275" s="10">
        <f>3/24000000*OO[[#This Row],[131 (05JUL1985 06:00:00)-Water Temperature (C)]]*OO[[#This Row],[73]]</f>
        <v>1.5857449435388752E-6</v>
      </c>
      <c r="BX275" s="10">
        <f>3/24000000*OO[[#This Row],[132 (05JUL1985 09:00:00)-Water Temperature (C)]]*OO[[#This Row],[74]]</f>
        <v>1.5087522157607502E-6</v>
      </c>
      <c r="BY275" s="10">
        <f>3/24000000*OO[[#This Row],[133 (05JUL1985 12:00:00)-Water Temperature (C)]]*OO[[#This Row],[75]]</f>
        <v>1.4478787349407498E-6</v>
      </c>
      <c r="BZ275" s="10">
        <f>3/24000000*OO[[#This Row],[134 (05JUL1985 15:00:00)-Water Temperature (C)]]*OO[[#This Row],[76]]</f>
        <v>1.3826106146612499E-6</v>
      </c>
      <c r="CA275" s="10">
        <f>3/24000000*OO[[#This Row],[135 (05JUL1985 18:00:00)-Water Temperature (C)]]*OO[[#This Row],[77]]</f>
        <v>1.3077838487739999E-6</v>
      </c>
      <c r="CB275" s="10">
        <f>3/24000000*OO[[#This Row],[136 (05JUL1985 21:00:00)-Water Temperature (C)]]*OO[[#This Row],[78]]</f>
        <v>1.2345642197087499E-6</v>
      </c>
      <c r="CC275" s="10">
        <f>3/24000000*OO[[#This Row],[137 (06JUL1985 00:00:00)-Water Temperature (C)]]*OO[[#This Row],[79]]</f>
        <v>1.1664450577774998E-6</v>
      </c>
      <c r="CD275" s="10">
        <f>3/24000000*OO[[#This Row],[138 (06JUL1985 03:00:00)-Water Temperature (C)]]*OO[[#This Row],[80]]</f>
        <v>1.1333981623428748E-6</v>
      </c>
      <c r="CE275" s="10">
        <f>3/24000000*OO[[#This Row],[139 (06JUL1985 06:00:00)-Water Temperature (C)]]*OO[[#This Row],[81]]</f>
        <v>1.1012394420554998E-6</v>
      </c>
      <c r="CF275" s="10">
        <f>3/24000000*OO[[#This Row],[140 (06JUL1985 09:00:00)-Water Temperature (C)]]*OO[[#This Row],[82]]</f>
        <v>1.0670028929316249E-6</v>
      </c>
      <c r="CG275" s="10">
        <f>3/24000000*OO[[#This Row],[141 (06JUL1985 12:00:00)-Water Temperature (C)]]*OO[[#This Row],[83]]</f>
        <v>1.0464148295711248E-6</v>
      </c>
      <c r="CH275" s="10">
        <f>3/24000000*OO[[#This Row],[142 (06JUL1985 15:00:00)-Water Temperature (C)]]*OO[[#This Row],[84]]</f>
        <v>1.014558870792E-6</v>
      </c>
      <c r="CI275" s="10">
        <f>3/24000000*OO[[#This Row],[143 (06JUL1985 18:00:00)-Water Temperature (C)]]*OO[[#This Row],[85]]</f>
        <v>9.6271172656874989E-7</v>
      </c>
      <c r="CJ275" s="10">
        <f>3/24000000*OO[[#This Row],[144 (06JUL1985 21:00:00)-Water Temperature (C)]]*OO[[#This Row],[86]]</f>
        <v>9.1135286842200007E-7</v>
      </c>
      <c r="CK275" s="10">
        <f>3/24000000*OO[[#This Row],[145 (07JUL1985 00:00:00)-Water Temperature (C)]]*OO[[#This Row],[87]]</f>
        <v>8.6675211255349997E-7</v>
      </c>
      <c r="CL275" s="10">
        <f>3/24000000*OO[[#This Row],[146 (07JUL1985 03:00:00)-Water Temperature (C)]]*OO[[#This Row],[88]]</f>
        <v>8.450636486809999E-7</v>
      </c>
      <c r="CM275" s="10">
        <f>3/24000000*OO[[#This Row],[147 (07JUL1985 06:00:00)-Water Temperature (C)]]*OO[[#This Row],[89]]</f>
        <v>8.2562868090799999E-7</v>
      </c>
      <c r="CN275" s="10">
        <f>3/24000000*OO[[#This Row],[148 (07JUL1985 09:00:00)-Water Temperature (C)]]*OO[[#This Row],[90]]</f>
        <v>8.0145180438749984E-7</v>
      </c>
      <c r="CO275" s="10">
        <f>3/24000000*OO[[#This Row],[149 (07JUL1985 12:00:00)-Water Temperature (C)]]*OO[[#This Row],[91]]</f>
        <v>7.7890876668824995E-7</v>
      </c>
      <c r="CP275" s="10">
        <f>3/24000000*OO[[#This Row],[150 (07JUL1985 15:00:00)-Water Temperature (C)]]*OO[[#This Row],[92]]</f>
        <v>7.4873645144200001E-7</v>
      </c>
      <c r="CQ275" s="10">
        <f>3/24000000*OO[[#This Row],[151 (07JUL1985 18:00:00)-Water Temperature (C)]]*OO[[#This Row],[93]]</f>
        <v>7.1516283202399995E-7</v>
      </c>
      <c r="CR275" s="10">
        <f>3/24000000*OO[[#This Row],[152 (07JUL1985 21:00:00)-Water Temperature (C)]]*OO[[#This Row],[94]]</f>
        <v>6.8480574197699995E-7</v>
      </c>
      <c r="CS275" s="10">
        <f>3/24000000*OO[[#This Row],[153 (08JUL1985 00:00:00)-Water Temperature (C)]]*OO[[#This Row],[95]]</f>
        <v>6.5595805488074988E-7</v>
      </c>
      <c r="CT275" s="10">
        <f>3/24000000*OO[[#This Row],[154 (08JUL1985 03:00:00)-Water Temperature (C)]]*OO[[#This Row],[96]]</f>
        <v>6.3266189469475002E-7</v>
      </c>
      <c r="CU275" s="10">
        <f>3/24000000*OO[[#This Row],[155 (08JUL1985 06:00:00)-Water Temperature (C)]]*OO[[#This Row],[97]]</f>
        <v>6.1874037093124995E-7</v>
      </c>
      <c r="CV275" s="10">
        <f>3/24000000*OO[[#This Row],[156 (08JUL1985 09:00:00)-Water Temperature (C)]]*OO[[#This Row],[98]]</f>
        <v>5.9972273258449999E-7</v>
      </c>
      <c r="CW275" s="10">
        <f>3/24000000*OO[[#This Row],[157 (08JUL1985 12:00:00)-Water Temperature (C)]]*OO[[#This Row],[99]]</f>
        <v>5.8299038197999998E-7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5.3795817391112226E-27</v>
      </c>
      <c r="Q276" s="10">
        <f>3/24*OO[[#This Row],[73 (28JUN1985 00:00:00)-Water Temperature (C)]]*OO[[#This Row],[15]]/SUM(OO[15])</f>
        <v>6.6262669060171035E-21</v>
      </c>
      <c r="R276" s="10">
        <f>3/24*OO[[#This Row],[74 (28JUN1985 03:00:00)-Water Temperature (C)]]*OO[[#This Row],[16]]/SUM(OO[16])</f>
        <v>9.6283639701856209E-13</v>
      </c>
      <c r="S276" s="10">
        <f>3/24*OO[[#This Row],[75 (28JUN1985 06:00:00)-Water Temperature (C)]]*OO[[#This Row],[17]]/SUM(OO[17])</f>
        <v>2.8553774710310585E-9</v>
      </c>
      <c r="T276" s="10">
        <f>3/24*OO[[#This Row],[76 (28JUN1985 09:00:00)-Water Temperature (C)]]*OO[[#This Row],[18]]/SUM(OO[18])</f>
        <v>7.2315416816035148E-7</v>
      </c>
      <c r="U276" s="10">
        <f>3/24*OO[[#This Row],[77 (28JUN1985 12:00:00)-Water Temperature (C)]]*OO[[#This Row],[19]]/SUM(OO[19])</f>
        <v>4.1541846948429583E-5</v>
      </c>
      <c r="V276" s="10">
        <f>3/24000000*OO[[#This Row],[78 (28JUN1985 15:00:00)-Water Temperature (C)]]*OO[[#This Row],[20]]</f>
        <v>7.7991052994499986E-4</v>
      </c>
      <c r="W276" s="10">
        <f>3/24000000*OO[[#This Row],[79 (28JUN1985 18:00:00)-Water Temperature (C)]]*OO[[#This Row],[21]]</f>
        <v>6.0638562775725E-3</v>
      </c>
      <c r="X276" s="10">
        <f>3/24000000*OO[[#This Row],[80 (28JUN1985 21:00:00)-Water Temperature (C)]]*OO[[#This Row],[22]]</f>
        <v>2.2955395347517501E-2</v>
      </c>
      <c r="Y276" s="10">
        <f>3/24000000*OO[[#This Row],[81 (29JUN1985 00:00:00)-Water Temperature (C)]]*OO[[#This Row],[23]]</f>
        <v>4.7546262532525002E-2</v>
      </c>
      <c r="Z276" s="10">
        <f>3/24000000*OO[[#This Row],[82 (29JUN1985 03:00:00)-Water Temperature (C)]]*OO[[#This Row],[24]]</f>
        <v>5.985617496299999E-2</v>
      </c>
      <c r="AA276" s="10">
        <f>3/24000000*OO[[#This Row],[83 (29JUN1985 06:00:00)-Water Temperature (C)]]*OO[[#This Row],[25]]</f>
        <v>4.9152360586874999E-2</v>
      </c>
      <c r="AB276" s="10">
        <f>3/24000000*OO[[#This Row],[84 (29JUN1985 09:00:00)-Water Temperature (C)]]*OO[[#This Row],[26]]</f>
        <v>2.7483047502847496E-2</v>
      </c>
      <c r="AC276" s="10">
        <f>3/24000000*OO[[#This Row],[85 (29JUN1985 12:00:00)-Water Temperature (C)]]*OO[[#This Row],[27]]</f>
        <v>1.1135794746934999E-2</v>
      </c>
      <c r="AD276" s="10">
        <f>3/24000000*OO[[#This Row],[86 (29JUN1985 15:00:00)-Water Temperature (C)]]*OO[[#This Row],[28]]</f>
        <v>3.4270618401500003E-3</v>
      </c>
      <c r="AE276" s="10">
        <f>3/24000000*OO[[#This Row],[88 (29JUN1985 21:00:00)-Water Temperature (C)]]*OO[[#This Row],[30]]</f>
        <v>2.1397732910147495E-4</v>
      </c>
      <c r="AF276" s="10">
        <f>3/24000000*OO[[#This Row],[88 (29JUN1985 21:00:00)-Water Temperature (C)]]*OO[[#This Row],[30]]</f>
        <v>2.1397732910147495E-4</v>
      </c>
      <c r="AG276" s="10">
        <f>3/24000000*OO[[#This Row],[89 (30JUN1985 00:00:00)-Water Temperature (C)]]*OO[[#This Row],[31]]</f>
        <v>7.8164695575037502E-5</v>
      </c>
      <c r="AH276" s="10">
        <f>3/24000000*OO[[#This Row],[90 (30JUN1985 03:00:00)-Water Temperature (C)]]*OO[[#This Row],[32]]</f>
        <v>5.6101259479650003E-5</v>
      </c>
      <c r="AI276" s="10">
        <f>3/24000000*OO[[#This Row],[91 (30JUN1985 06:00:00)-Water Temperature (C)]]*OO[[#This Row],[33]]</f>
        <v>5.4219587773500001E-5</v>
      </c>
      <c r="AJ276" s="10">
        <f>3/24000000*OO[[#This Row],[92 (30JUN1985 09:00:00)-Water Temperature (C)]]*OO[[#This Row],[34]]</f>
        <v>5.4170967328400003E-5</v>
      </c>
      <c r="AK276" s="10">
        <f>3/24000000*OO[[#This Row],[93 (30JUN1985 12:00:00)-Water Temperature (C)]]*OO[[#This Row],[35]]</f>
        <v>5.2500059885212493E-5</v>
      </c>
      <c r="AL276" s="10">
        <f>3/24000000*OO[[#This Row],[94 (30JUN1985 15:00:00)-Water Temperature (C)]]*OO[[#This Row],[36]]</f>
        <v>4.8755405396099994E-5</v>
      </c>
      <c r="AM276" s="10">
        <f>3/24000000*OO[[#This Row],[95 (30JUN1985 18:00:00)-Water Temperature (C)]]*OO[[#This Row],[37]]</f>
        <v>4.40475502914E-5</v>
      </c>
      <c r="AN276" s="10">
        <f>3/24000000*OO[[#This Row],[96 (30JUN1985 21:00:00)-Water Temperature (C)]]*OO[[#This Row],[38]]</f>
        <v>3.9502564719712496E-5</v>
      </c>
      <c r="AO276" s="10">
        <f>3/24000000*OO[[#This Row],[97 (01JUL1985 00:00:00)-Water Temperature (C)]]*OO[[#This Row],[39]]</f>
        <v>3.5612342682299994E-5</v>
      </c>
      <c r="AP276" s="10">
        <f>3/24000000*OO[[#This Row],[98 (01JUL1985 03:00:00)-Water Temperature (C)]]*OO[[#This Row],[40]]</f>
        <v>3.3142154164374994E-5</v>
      </c>
      <c r="AQ276" s="10">
        <f>3/24000000*OO[[#This Row],[99 (01JUL1985 06:00:00)-Water Temperature (C)]]*OO[[#This Row],[41]]</f>
        <v>3.07695598990625E-5</v>
      </c>
      <c r="AR276" s="10">
        <f>3/24000000*OO[[#This Row],[100 (01JUL1985 09:00:00)-Water Temperature (C)]]*OO[[#This Row],[42]]</f>
        <v>2.8299388194480001E-5</v>
      </c>
      <c r="AS276" s="10">
        <f>3/24000000*OO[[#This Row],[101 (01JUL1985 12:00:00)-Water Temperature (C)]]*OO[[#This Row],[43]]</f>
        <v>2.5778390593593747E-5</v>
      </c>
      <c r="AT276" s="10">
        <f>3/24000000*OO[[#This Row],[102 (01JUL1985 15:00:00)-Water Temperature (C)]]*OO[[#This Row],[44]]</f>
        <v>2.3244959084579997E-5</v>
      </c>
      <c r="AU276" s="10">
        <f>3/24000000*OO[[#This Row],[103 (01JUL1985 18:00:00)-Water Temperature (C)]]*OO[[#This Row],[45]]</f>
        <v>2.0759977342574999E-5</v>
      </c>
      <c r="AV276" s="10">
        <f>3/24000000*OO[[#This Row],[104 (01JUL1985 21:00:00)-Water Temperature (C)]]*OO[[#This Row],[46]]</f>
        <v>1.8477841914489997E-5</v>
      </c>
      <c r="AW276" s="10">
        <f>3/24000000*OO[[#This Row],[105 (02JUL1985 00:00:00)-Water Temperature (C)]]*OO[[#This Row],[47]]</f>
        <v>1.6539572083432501E-5</v>
      </c>
      <c r="AX276" s="10">
        <f>3/24000000*OO[[#This Row],[106 (02JUL1985 03:00:00)-Water Temperature (C)]]*OO[[#This Row],[48]]</f>
        <v>1.5283747400902499E-5</v>
      </c>
      <c r="AY276" s="10">
        <f>3/24000000*OO[[#This Row],[107 (02JUL1985 06:00:00)-Water Temperature (C)]]*OO[[#This Row],[49]]</f>
        <v>1.4168150319892498E-5</v>
      </c>
      <c r="AZ276" s="10">
        <f>3/24000000*OO[[#This Row],[108 (02JUL1985 09:00:00)-Water Temperature (C)]]*OO[[#This Row],[50]]</f>
        <v>1.3104110582387501E-5</v>
      </c>
      <c r="BA276" s="10">
        <f>3/24000000*OO[[#This Row],[109 (02JUL1985 12:00:00)-Water Temperature (C)]]*OO[[#This Row],[51]]</f>
        <v>1.2142624386749999E-5</v>
      </c>
      <c r="BB276" s="10">
        <f>3/24000000*OO[[#This Row],[110 (02JUL1985 15:00:00)-Water Temperature (C)]]*OO[[#This Row],[52]]</f>
        <v>1.1097048948716251E-5</v>
      </c>
      <c r="BC276" s="10">
        <f>3/24000000*OO[[#This Row],[111 (02JUL1985 18:00:00)-Water Temperature (C)]]*OO[[#This Row],[53]]</f>
        <v>9.9527074451250003E-6</v>
      </c>
      <c r="BD276" s="10">
        <f>3/24000000*OO[[#This Row],[112 (02JUL1985 21:00:00)-Water Temperature (C)]]*OO[[#This Row],[54]]</f>
        <v>8.8836881360487496E-6</v>
      </c>
      <c r="BE276" s="10">
        <f>3/24000000*OO[[#This Row],[113 (03JUL1985 00:00:00)-Water Temperature (C)]]*OO[[#This Row],[55]]</f>
        <v>7.8967084590624996E-6</v>
      </c>
      <c r="BF276" s="10">
        <f>3/24000000*OO[[#This Row],[114 (03JUL1985 03:00:00)-Water Temperature (C)]]*OO[[#This Row],[56]]</f>
        <v>7.1365872959062505E-6</v>
      </c>
      <c r="BG276" s="10">
        <f>3/24000000*OO[[#This Row],[115 (03JUL1985 06:00:00)-Water Temperature (C)]]*OO[[#This Row],[57]]</f>
        <v>6.4726242151287498E-6</v>
      </c>
      <c r="BH276" s="10">
        <f>3/24000000*OO[[#This Row],[116 (03JUL1985 09:00:00)-Water Temperature (C)]]*OO[[#This Row],[58]]</f>
        <v>5.8128178158562499E-6</v>
      </c>
      <c r="BI276" s="10">
        <f>3/24000000*OO[[#This Row],[117 (03JUL1985 12:00:00)-Water Temperature (C)]]*OO[[#This Row],[59]]</f>
        <v>5.1393006516749997E-6</v>
      </c>
      <c r="BJ276" s="10">
        <f>3/24000000*OO[[#This Row],[118 (03JUL1985 15:00:00)-Water Temperature (C)]]*OO[[#This Row],[60]]</f>
        <v>4.3664994310037496E-6</v>
      </c>
      <c r="BK276" s="10">
        <f>3/24000000*OO[[#This Row],[119 (03JUL1985 18:00:00)-Water Temperature (C)]]*OO[[#This Row],[61]]</f>
        <v>3.5466521851799995E-6</v>
      </c>
      <c r="BL276" s="10">
        <f>3/24000000*OO[[#This Row],[120 (03JUL1985 21:00:00)-Water Temperature (C)]]*OO[[#This Row],[62]]</f>
        <v>2.7891797883232501E-6</v>
      </c>
      <c r="BM276" s="10">
        <f>3/24000000*OO[[#This Row],[121 (04JUL1985 00:00:00)-Water Temperature (C)]]*OO[[#This Row],[63]]</f>
        <v>2.1504843422019997E-6</v>
      </c>
      <c r="BN276" s="10">
        <f>3/24000000*OO[[#This Row],[122 (04JUL1985 03:00:00)-Water Temperature (C)]]*OO[[#This Row],[64]]</f>
        <v>1.6873951665278749E-6</v>
      </c>
      <c r="BO276" s="10">
        <f>3/24000000*OO[[#This Row],[123 (04JUL1985 06:00:00)-Water Temperature (C)]]*OO[[#This Row],[65]]</f>
        <v>1.3541066556254999E-6</v>
      </c>
      <c r="BP276" s="10">
        <f>3/24000000*OO[[#This Row],[124 (04JUL1985 09:00:00)-Water Temperature (C)]]*OO[[#This Row],[66]]</f>
        <v>1.1345546984835001E-6</v>
      </c>
      <c r="BQ276" s="10">
        <f>3/24000000*OO[[#This Row],[125 (04JUL1985 12:00:00)-Water Temperature (C)]]*OO[[#This Row],[67]]</f>
        <v>9.8785952430000004E-7</v>
      </c>
      <c r="BR276" s="10">
        <f>3/24000000*OO[[#This Row],[126 (04JUL1985 15:00:00)-Water Temperature (C)]]*OO[[#This Row],[68]]</f>
        <v>8.9075799772124983E-7</v>
      </c>
      <c r="BS276" s="10">
        <f>3/24000000*OO[[#This Row],[127 (04JUL1985 18:00:00)-Water Temperature (C)]]*OO[[#This Row],[69]]</f>
        <v>8.2653045041437494E-7</v>
      </c>
      <c r="BT276" s="10">
        <f>3/24000000*OO[[#This Row],[128 (04JUL1985 21:00:00)-Water Temperature (C)]]*OO[[#This Row],[70]]</f>
        <v>7.7317415864324998E-7</v>
      </c>
      <c r="BU276" s="10">
        <f>3/24000000*OO[[#This Row],[129 (05JUL1985 00:00:00)-Water Temperature (C)]]*OO[[#This Row],[71]]</f>
        <v>7.2427595397950001E-7</v>
      </c>
      <c r="BV276" s="10">
        <f>3/24000000*OO[[#This Row],[130 (05JUL1985 03:00:00)-Water Temperature (C)]]*OO[[#This Row],[72]]</f>
        <v>6.9115329708750003E-7</v>
      </c>
      <c r="BW276" s="10">
        <f>3/24000000*OO[[#This Row],[131 (05JUL1985 06:00:00)-Water Temperature (C)]]*OO[[#This Row],[73]]</f>
        <v>6.5680612908700003E-7</v>
      </c>
      <c r="BX276" s="10">
        <f>3/24000000*OO[[#This Row],[132 (05JUL1985 09:00:00)-Water Temperature (C)]]*OO[[#This Row],[74]]</f>
        <v>6.2438880714812505E-7</v>
      </c>
      <c r="BY276" s="10">
        <f>3/24000000*OO[[#This Row],[133 (05JUL1985 12:00:00)-Water Temperature (C)]]*OO[[#This Row],[75]]</f>
        <v>5.989338632531249E-7</v>
      </c>
      <c r="BZ276" s="10">
        <f>3/24000000*OO[[#This Row],[134 (05JUL1985 15:00:00)-Water Temperature (C)]]*OO[[#This Row],[76]]</f>
        <v>5.7146402539562495E-7</v>
      </c>
      <c r="CA276" s="10">
        <f>3/24000000*OO[[#This Row],[135 (05JUL1985 18:00:00)-Water Temperature (C)]]*OO[[#This Row],[77]]</f>
        <v>5.4065009608425002E-7</v>
      </c>
      <c r="CB276" s="10">
        <f>3/24000000*OO[[#This Row],[136 (05JUL1985 21:00:00)-Water Temperature (C)]]*OO[[#This Row],[78]]</f>
        <v>5.1061453024125003E-7</v>
      </c>
      <c r="CC276" s="10">
        <f>3/24000000*OO[[#This Row],[137 (06JUL1985 00:00:00)-Water Temperature (C)]]*OO[[#This Row],[79]]</f>
        <v>4.8305161138749999E-7</v>
      </c>
      <c r="CD276" s="10">
        <f>3/24000000*OO[[#This Row],[138 (06JUL1985 03:00:00)-Water Temperature (C)]]*OO[[#This Row],[80]]</f>
        <v>4.6925083967250003E-7</v>
      </c>
      <c r="CE276" s="10">
        <f>3/24000000*OO[[#This Row],[139 (06JUL1985 06:00:00)-Water Temperature (C)]]*OO[[#This Row],[81]]</f>
        <v>4.55660742639E-7</v>
      </c>
      <c r="CF276" s="10">
        <f>3/24000000*OO[[#This Row],[140 (06JUL1985 09:00:00)-Water Temperature (C)]]*OO[[#This Row],[82]]</f>
        <v>4.4147751775637496E-7</v>
      </c>
      <c r="CG276" s="10">
        <f>3/24000000*OO[[#This Row],[141 (06JUL1985 12:00:00)-Water Temperature (C)]]*OO[[#This Row],[83]]</f>
        <v>4.3255366402499996E-7</v>
      </c>
      <c r="CH276" s="10">
        <f>3/24000000*OO[[#This Row],[142 (06JUL1985 15:00:00)-Water Temperature (C)]]*OO[[#This Row],[84]]</f>
        <v>4.1919769472250004E-7</v>
      </c>
      <c r="CI276" s="10">
        <f>3/24000000*OO[[#This Row],[143 (06JUL1985 18:00:00)-Water Temperature (C)]]*OO[[#This Row],[85]]</f>
        <v>3.9790256655875002E-7</v>
      </c>
      <c r="CJ276" s="10">
        <f>3/24000000*OO[[#This Row],[144 (06JUL1985 21:00:00)-Water Temperature (C)]]*OO[[#This Row],[86]]</f>
        <v>3.7680431615124999E-7</v>
      </c>
      <c r="CK276" s="10">
        <f>3/24000000*OO[[#This Row],[145 (07JUL1985 00:00:00)-Water Temperature (C)]]*OO[[#This Row],[87]]</f>
        <v>3.5874232291799996E-7</v>
      </c>
      <c r="CL276" s="10">
        <f>3/24000000*OO[[#This Row],[146 (07JUL1985 03:00:00)-Water Temperature (C)]]*OO[[#This Row],[88]]</f>
        <v>3.4972366387249998E-7</v>
      </c>
      <c r="CM276" s="10">
        <f>3/24000000*OO[[#This Row],[147 (07JUL1985 06:00:00)-Water Temperature (C)]]*OO[[#This Row],[89]]</f>
        <v>3.4159435373057496E-7</v>
      </c>
      <c r="CN276" s="10">
        <f>3/24000000*OO[[#This Row],[148 (07JUL1985 09:00:00)-Water Temperature (C)]]*OO[[#This Row],[90]]</f>
        <v>3.3141328297306252E-7</v>
      </c>
      <c r="CO276" s="10">
        <f>3/24000000*OO[[#This Row],[149 (07JUL1985 12:00:00)-Water Temperature (C)]]*OO[[#This Row],[91]]</f>
        <v>3.2170376221031253E-7</v>
      </c>
      <c r="CP276" s="10">
        <f>3/24000000*OO[[#This Row],[150 (07JUL1985 15:00:00)-Water Temperature (C)]]*OO[[#This Row],[92]]</f>
        <v>3.0902059985606248E-7</v>
      </c>
      <c r="CQ276" s="10">
        <f>3/24000000*OO[[#This Row],[151 (07JUL1985 18:00:00)-Water Temperature (C)]]*OO[[#This Row],[93]]</f>
        <v>2.9504558560650001E-7</v>
      </c>
      <c r="CR276" s="10">
        <f>3/24000000*OO[[#This Row],[152 (07JUL1985 21:00:00)-Water Temperature (C)]]*OO[[#This Row],[94]]</f>
        <v>2.8246612177284999E-7</v>
      </c>
      <c r="CS276" s="10">
        <f>3/24000000*OO[[#This Row],[153 (08JUL1985 00:00:00)-Water Temperature (C)]]*OO[[#This Row],[95]]</f>
        <v>2.7056910665336247E-7</v>
      </c>
      <c r="CT276" s="10">
        <f>3/24000000*OO[[#This Row],[154 (08JUL1985 03:00:00)-Water Temperature (C)]]*OO[[#This Row],[96]]</f>
        <v>2.610093411814375E-7</v>
      </c>
      <c r="CU276" s="10">
        <f>3/24000000*OO[[#This Row],[155 (08JUL1985 06:00:00)-Water Temperature (C)]]*OO[[#This Row],[97]]</f>
        <v>2.5496182641037498E-7</v>
      </c>
      <c r="CV276" s="10">
        <f>3/24000000*OO[[#This Row],[156 (08JUL1985 09:00:00)-Water Temperature (C)]]*OO[[#This Row],[98]]</f>
        <v>2.4712758082599998E-7</v>
      </c>
      <c r="CW276" s="10">
        <f>3/24000000*OO[[#This Row],[157 (08JUL1985 12:00:00)-Water Temperature (C)]]*OO[[#This Row],[99]]</f>
        <v>2.3988404501262504E-7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7.726953952979412E-28</v>
      </c>
      <c r="Q277" s="10">
        <f>3/24*OO[[#This Row],[73 (28JUN1985 00:00:00)-Water Temperature (C)]]*OO[[#This Row],[15]]/SUM(OO[15])</f>
        <v>2.4964769946552232E-21</v>
      </c>
      <c r="R277" s="10">
        <f>3/24*OO[[#This Row],[74 (28JUN1985 03:00:00)-Water Temperature (C)]]*OO[[#This Row],[16]]/SUM(OO[16])</f>
        <v>5.1792350625038116E-13</v>
      </c>
      <c r="S277" s="10">
        <f>3/24*OO[[#This Row],[75 (28JUN1985 06:00:00)-Water Temperature (C)]]*OO[[#This Row],[17]]/SUM(OO[17])</f>
        <v>1.8938603659311293E-9</v>
      </c>
      <c r="T277" s="10">
        <f>3/24*OO[[#This Row],[76 (28JUN1985 09:00:00)-Water Temperature (C)]]*OO[[#This Row],[18]]/SUM(OO[18])</f>
        <v>5.3303562162978304E-7</v>
      </c>
      <c r="U277" s="10">
        <f>3/24*OO[[#This Row],[77 (28JUN1985 12:00:00)-Water Temperature (C)]]*OO[[#This Row],[19]]/SUM(OO[19])</f>
        <v>3.3082842381662546E-5</v>
      </c>
      <c r="V277" s="10">
        <f>3/24000000*OO[[#This Row],[78 (28JUN1985 15:00:00)-Water Temperature (C)]]*OO[[#This Row],[20]]</f>
        <v>6.6134961455999999E-4</v>
      </c>
      <c r="W277" s="10">
        <f>3/24000000*OO[[#This Row],[79 (28JUN1985 18:00:00)-Water Temperature (C)]]*OO[[#This Row],[21]]</f>
        <v>5.4242520862187501E-3</v>
      </c>
      <c r="X277" s="10">
        <f>3/24000000*OO[[#This Row],[80 (28JUN1985 21:00:00)-Water Temperature (C)]]*OO[[#This Row],[22]]</f>
        <v>2.15058302631525E-2</v>
      </c>
      <c r="Y277" s="10">
        <f>3/24000000*OO[[#This Row],[81 (29JUN1985 00:00:00)-Water Temperature (C)]]*OO[[#This Row],[23]]</f>
        <v>4.6401679632375001E-2</v>
      </c>
      <c r="Z277" s="10">
        <f>3/24000000*OO[[#This Row],[82 (29JUN1985 03:00:00)-Water Temperature (C)]]*OO[[#This Row],[24]]</f>
        <v>6.0601148102350004E-2</v>
      </c>
      <c r="AA277" s="10">
        <f>3/24000000*OO[[#This Row],[83 (29JUN1985 06:00:00)-Water Temperature (C)]]*OO[[#This Row],[25]]</f>
        <v>5.134288380607499E-2</v>
      </c>
      <c r="AB277" s="10">
        <f>3/24000000*OO[[#This Row],[84 (29JUN1985 09:00:00)-Water Temperature (C)]]*OO[[#This Row],[26]]</f>
        <v>2.9530513735899998E-2</v>
      </c>
      <c r="AC277" s="10">
        <f>3/24000000*OO[[#This Row],[85 (29JUN1985 12:00:00)-Water Temperature (C)]]*OO[[#This Row],[27]]</f>
        <v>1.226364817032625E-2</v>
      </c>
      <c r="AD277" s="10">
        <f>3/24000000*OO[[#This Row],[86 (29JUN1985 15:00:00)-Water Temperature (C)]]*OO[[#This Row],[28]]</f>
        <v>3.8521240799812497E-3</v>
      </c>
      <c r="AE277" s="10">
        <f>3/24000000*OO[[#This Row],[88 (29JUN1985 21:00:00)-Water Temperature (C)]]*OO[[#This Row],[30]]</f>
        <v>2.4176388264153745E-4</v>
      </c>
      <c r="AF277" s="10">
        <f>3/24000000*OO[[#This Row],[88 (29JUN1985 21:00:00)-Water Temperature (C)]]*OO[[#This Row],[30]]</f>
        <v>2.4176388264153745E-4</v>
      </c>
      <c r="AG277" s="10">
        <f>3/24000000*OO[[#This Row],[89 (30JUN1985 00:00:00)-Water Temperature (C)]]*OO[[#This Row],[31]]</f>
        <v>8.3659739630324997E-5</v>
      </c>
      <c r="AH277" s="10">
        <f>3/24000000*OO[[#This Row],[90 (30JUN1985 03:00:00)-Water Temperature (C)]]*OO[[#This Row],[32]]</f>
        <v>5.7208954309024997E-5</v>
      </c>
      <c r="AI277" s="10">
        <f>3/24000000*OO[[#This Row],[91 (30JUN1985 06:00:00)-Water Temperature (C)]]*OO[[#This Row],[33]]</f>
        <v>5.4660411653649999E-5</v>
      </c>
      <c r="AJ277" s="10">
        <f>3/24000000*OO[[#This Row],[92 (30JUN1985 09:00:00)-Water Temperature (C)]]*OO[[#This Row],[34]]</f>
        <v>5.4614617925174993E-5</v>
      </c>
      <c r="AK277" s="10">
        <f>3/24000000*OO[[#This Row],[93 (30JUN1985 12:00:00)-Water Temperature (C)]]*OO[[#This Row],[35]]</f>
        <v>5.2973382421049996E-5</v>
      </c>
      <c r="AL277" s="10">
        <f>3/24000000*OO[[#This Row],[94 (30JUN1985 15:00:00)-Water Temperature (C)]]*OO[[#This Row],[36]]</f>
        <v>4.9218653287387493E-5</v>
      </c>
      <c r="AM277" s="10">
        <f>3/24000000*OO[[#This Row],[95 (30JUN1985 18:00:00)-Water Temperature (C)]]*OO[[#This Row],[37]]</f>
        <v>4.4462545641049998E-5</v>
      </c>
      <c r="AN277" s="10">
        <f>3/24000000*OO[[#This Row],[96 (30JUN1985 21:00:00)-Water Temperature (C)]]*OO[[#This Row],[38]]</f>
        <v>3.9849375290174999E-5</v>
      </c>
      <c r="AO277" s="10">
        <f>3/24000000*OO[[#This Row],[97 (01JUL1985 00:00:00)-Water Temperature (C)]]*OO[[#This Row],[39]]</f>
        <v>3.589638505995E-5</v>
      </c>
      <c r="AP277" s="10">
        <f>3/24000000*OO[[#This Row],[98 (01JUL1985 03:00:00)-Water Temperature (C)]]*OO[[#This Row],[40]]</f>
        <v>3.3354173112225001E-5</v>
      </c>
      <c r="AQ277" s="10">
        <f>3/24000000*OO[[#This Row],[99 (01JUL1985 06:00:00)-Water Temperature (C)]]*OO[[#This Row],[41]]</f>
        <v>3.090158574905E-5</v>
      </c>
      <c r="AR277" s="10">
        <f>3/24000000*OO[[#This Row],[100 (01JUL1985 09:00:00)-Water Temperature (C)]]*OO[[#This Row],[42]]</f>
        <v>2.8357347434099997E-5</v>
      </c>
      <c r="AS277" s="10">
        <f>3/24000000*OO[[#This Row],[101 (01JUL1985 12:00:00)-Water Temperature (C)]]*OO[[#This Row],[43]]</f>
        <v>2.5785779271496247E-5</v>
      </c>
      <c r="AT277" s="10">
        <f>3/24000000*OO[[#This Row],[102 (01JUL1985 15:00:00)-Water Temperature (C)]]*OO[[#This Row],[44]]</f>
        <v>2.3207877840217502E-5</v>
      </c>
      <c r="AU277" s="10">
        <f>3/24000000*OO[[#This Row],[103 (01JUL1985 18:00:00)-Water Temperature (C)]]*OO[[#This Row],[45]]</f>
        <v>2.0689861178525001E-5</v>
      </c>
      <c r="AV277" s="10">
        <f>3/24000000*OO[[#This Row],[104 (01JUL1985 21:00:00)-Water Temperature (C)]]*OO[[#This Row],[46]]</f>
        <v>1.8380349588579998E-5</v>
      </c>
      <c r="AW277" s="10">
        <f>3/24000000*OO[[#This Row],[105 (02JUL1985 00:00:00)-Water Temperature (C)]]*OO[[#This Row],[47]]</f>
        <v>1.6428127732625E-5</v>
      </c>
      <c r="AX277" s="10">
        <f>3/24000000*OO[[#This Row],[106 (02JUL1985 03:00:00)-Water Temperature (C)]]*OO[[#This Row],[48]]</f>
        <v>1.5159738021882499E-5</v>
      </c>
      <c r="AY277" s="10">
        <f>3/24000000*OO[[#This Row],[107 (02JUL1985 06:00:00)-Water Temperature (C)]]*OO[[#This Row],[49]]</f>
        <v>1.4030031664057497E-5</v>
      </c>
      <c r="AZ277" s="10">
        <f>3/24000000*OO[[#This Row],[108 (02JUL1985 09:00:00)-Water Temperature (C)]]*OO[[#This Row],[50]]</f>
        <v>1.295338361349375E-5</v>
      </c>
      <c r="BA277" s="10">
        <f>3/24000000*OO[[#This Row],[109 (02JUL1985 12:00:00)-Water Temperature (C)]]*OO[[#This Row],[51]]</f>
        <v>1.1983223890560001E-5</v>
      </c>
      <c r="BB277" s="10">
        <f>3/24000000*OO[[#This Row],[110 (02JUL1985 15:00:00)-Water Temperature (C)]]*OO[[#This Row],[52]]</f>
        <v>1.09307709276475E-5</v>
      </c>
      <c r="BC277" s="10">
        <f>3/24000000*OO[[#This Row],[111 (02JUL1985 18:00:00)-Water Temperature (C)]]*OO[[#This Row],[53]]</f>
        <v>9.8004473601374981E-6</v>
      </c>
      <c r="BD277" s="10">
        <f>3/24000000*OO[[#This Row],[112 (02JUL1985 21:00:00)-Water Temperature (C)]]*OO[[#This Row],[54]]</f>
        <v>8.7469578188212496E-6</v>
      </c>
      <c r="BE277" s="10">
        <f>3/24000000*OO[[#This Row],[113 (03JUL1985 00:00:00)-Water Temperature (C)]]*OO[[#This Row],[55]]</f>
        <v>7.7812801650574986E-6</v>
      </c>
      <c r="BF277" s="10">
        <f>3/24000000*OO[[#This Row],[114 (03JUL1985 03:00:00)-Water Temperature (C)]]*OO[[#This Row],[56]]</f>
        <v>7.0354788008999988E-6</v>
      </c>
      <c r="BG277" s="10">
        <f>3/24000000*OO[[#This Row],[115 (03JUL1985 06:00:00)-Water Temperature (C)]]*OO[[#This Row],[57]]</f>
        <v>6.3813332414974997E-6</v>
      </c>
      <c r="BH277" s="10">
        <f>3/24000000*OO[[#This Row],[116 (03JUL1985 09:00:00)-Water Temperature (C)]]*OO[[#This Row],[58]]</f>
        <v>5.7317110274737497E-6</v>
      </c>
      <c r="BI277" s="10">
        <f>3/24000000*OO[[#This Row],[117 (03JUL1985 12:00:00)-Water Temperature (C)]]*OO[[#This Row],[59]]</f>
        <v>5.0718460064587502E-6</v>
      </c>
      <c r="BJ277" s="10">
        <f>3/24000000*OO[[#This Row],[118 (03JUL1985 15:00:00)-Water Temperature (C)]]*OO[[#This Row],[60]]</f>
        <v>4.3154341953362491E-6</v>
      </c>
      <c r="BK277" s="10">
        <f>3/24000000*OO[[#This Row],[119 (03JUL1985 18:00:00)-Water Temperature (C)]]*OO[[#This Row],[61]]</f>
        <v>3.5164587220124998E-6</v>
      </c>
      <c r="BL277" s="10">
        <f>3/24000000*OO[[#This Row],[120 (03JUL1985 21:00:00)-Water Temperature (C)]]*OO[[#This Row],[62]]</f>
        <v>2.7733668266062496E-6</v>
      </c>
      <c r="BM277" s="10">
        <f>3/24000000*OO[[#This Row],[121 (04JUL1985 00:00:00)-Water Temperature (C)]]*OO[[#This Row],[63]]</f>
        <v>2.1424514531355001E-6</v>
      </c>
      <c r="BN277" s="10">
        <f>3/24000000*OO[[#This Row],[122 (04JUL1985 03:00:00)-Water Temperature (C)]]*OO[[#This Row],[64]]</f>
        <v>1.6802863221624998E-6</v>
      </c>
      <c r="BO277" s="10">
        <f>3/24000000*OO[[#This Row],[123 (04JUL1985 06:00:00)-Water Temperature (C)]]*OO[[#This Row],[65]]</f>
        <v>1.343352210030875E-6</v>
      </c>
      <c r="BP277" s="10">
        <f>3/24000000*OO[[#This Row],[124 (04JUL1985 09:00:00)-Water Temperature (C)]]*OO[[#This Row],[66]]</f>
        <v>1.1203777587034999E-6</v>
      </c>
      <c r="BQ277" s="10">
        <f>3/24000000*OO[[#This Row],[125 (04JUL1985 12:00:00)-Water Temperature (C)]]*OO[[#This Row],[67]]</f>
        <v>9.7101039004199981E-7</v>
      </c>
      <c r="BR277" s="10">
        <f>3/24000000*OO[[#This Row],[126 (04JUL1985 15:00:00)-Water Temperature (C)]]*OO[[#This Row],[68]]</f>
        <v>8.7326436339275009E-7</v>
      </c>
      <c r="BS277" s="10">
        <f>3/24000000*OO[[#This Row],[127 (04JUL1985 18:00:00)-Water Temperature (C)]]*OO[[#This Row],[69]]</f>
        <v>8.0880770582062499E-7</v>
      </c>
      <c r="BT277" s="10">
        <f>3/24000000*OO[[#This Row],[128 (04JUL1985 21:00:00)-Water Temperature (C)]]*OO[[#This Row],[70]]</f>
        <v>7.5633159370099992E-7</v>
      </c>
      <c r="BU277" s="10">
        <f>3/24000000*OO[[#This Row],[129 (05JUL1985 00:00:00)-Water Temperature (C)]]*OO[[#This Row],[71]]</f>
        <v>7.085110740321249E-7</v>
      </c>
      <c r="BV277" s="10">
        <f>3/24000000*OO[[#This Row],[130 (05JUL1985 03:00:00)-Water Temperature (C)]]*OO[[#This Row],[72]]</f>
        <v>6.7645327810837504E-7</v>
      </c>
      <c r="BW277" s="10">
        <f>3/24000000*OO[[#This Row],[131 (05JUL1985 06:00:00)-Water Temperature (C)]]*OO[[#This Row],[73]]</f>
        <v>6.4207430698125001E-7</v>
      </c>
      <c r="BX277" s="10">
        <f>3/24000000*OO[[#This Row],[132 (05JUL1985 09:00:00)-Water Temperature (C)]]*OO[[#This Row],[74]]</f>
        <v>6.1015820093999999E-7</v>
      </c>
      <c r="BY277" s="10">
        <f>3/24000000*OO[[#This Row],[133 (05JUL1985 12:00:00)-Water Temperature (C)]]*OO[[#This Row],[75]]</f>
        <v>5.8484378497799991E-7</v>
      </c>
      <c r="BZ277" s="10">
        <f>3/24000000*OO[[#This Row],[134 (05JUL1985 15:00:00)-Water Temperature (C)]]*OO[[#This Row],[76]]</f>
        <v>5.5752360695899994E-7</v>
      </c>
      <c r="CA277" s="10">
        <f>3/24000000*OO[[#This Row],[135 (05JUL1985 18:00:00)-Water Temperature (C)]]*OO[[#This Row],[77]]</f>
        <v>5.2753931152650002E-7</v>
      </c>
      <c r="CB277" s="10">
        <f>3/24000000*OO[[#This Row],[136 (05JUL1985 21:00:00)-Water Temperature (C)]]*OO[[#This Row],[78]]</f>
        <v>4.9842152682462502E-7</v>
      </c>
      <c r="CC277" s="10">
        <f>3/24000000*OO[[#This Row],[137 (06JUL1985 00:00:00)-Water Temperature (C)]]*OO[[#This Row],[79]]</f>
        <v>4.7214842037749997E-7</v>
      </c>
      <c r="CD277" s="10">
        <f>3/24000000*OO[[#This Row],[138 (06JUL1985 03:00:00)-Water Temperature (C)]]*OO[[#This Row],[80]]</f>
        <v>4.5881717372887502E-7</v>
      </c>
      <c r="CE277" s="10">
        <f>3/24000000*OO[[#This Row],[139 (06JUL1985 06:00:00)-Water Temperature (C)]]*OO[[#This Row],[81]]</f>
        <v>4.4511683333399997E-7</v>
      </c>
      <c r="CF277" s="10">
        <f>3/24000000*OO[[#This Row],[140 (06JUL1985 09:00:00)-Water Temperature (C)]]*OO[[#This Row],[82]]</f>
        <v>4.3130750712175E-7</v>
      </c>
      <c r="CG277" s="10">
        <f>3/24000000*OO[[#This Row],[141 (06JUL1985 12:00:00)-Water Temperature (C)]]*OO[[#This Row],[83]]</f>
        <v>4.2242851637374997E-7</v>
      </c>
      <c r="CH277" s="10">
        <f>3/24000000*OO[[#This Row],[142 (06JUL1985 15:00:00)-Water Temperature (C)]]*OO[[#This Row],[84]]</f>
        <v>4.0888480580999998E-7</v>
      </c>
      <c r="CI277" s="10">
        <f>3/24000000*OO[[#This Row],[143 (06JUL1985 18:00:00)-Water Temperature (C)]]*OO[[#This Row],[85]]</f>
        <v>3.8821560285937496E-7</v>
      </c>
      <c r="CJ277" s="10">
        <f>3/24000000*OO[[#This Row],[144 (06JUL1985 21:00:00)-Water Temperature (C)]]*OO[[#This Row],[86]]</f>
        <v>3.6768549019950001E-7</v>
      </c>
      <c r="CK277" s="10">
        <f>3/24000000*OO[[#This Row],[145 (07JUL1985 00:00:00)-Water Temperature (C)]]*OO[[#This Row],[87]]</f>
        <v>3.5052980176000002E-7</v>
      </c>
      <c r="CL277" s="10">
        <f>3/24000000*OO[[#This Row],[146 (07JUL1985 03:00:00)-Water Temperature (C)]]*OO[[#This Row],[88]]</f>
        <v>3.4180971765599996E-7</v>
      </c>
      <c r="CM277" s="10">
        <f>3/24000000*OO[[#This Row],[147 (07JUL1985 06:00:00)-Water Temperature (C)]]*OO[[#This Row],[89]]</f>
        <v>3.3380077048799995E-7</v>
      </c>
      <c r="CN277" s="10">
        <f>3/24000000*OO[[#This Row],[148 (07JUL1985 09:00:00)-Water Temperature (C)]]*OO[[#This Row],[90]]</f>
        <v>3.237098645257E-7</v>
      </c>
      <c r="CO277" s="10">
        <f>3/24000000*OO[[#This Row],[149 (07JUL1985 12:00:00)-Water Temperature (C)]]*OO[[#This Row],[91]]</f>
        <v>3.1392736671712497E-7</v>
      </c>
      <c r="CP277" s="10">
        <f>3/24000000*OO[[#This Row],[150 (07JUL1985 15:00:00)-Water Temperature (C)]]*OO[[#This Row],[92]]</f>
        <v>3.0125350811568749E-7</v>
      </c>
      <c r="CQ277" s="10">
        <f>3/24000000*OO[[#This Row],[151 (07JUL1985 18:00:00)-Water Temperature (C)]]*OO[[#This Row],[93]]</f>
        <v>2.8760033258049994E-7</v>
      </c>
      <c r="CR277" s="10">
        <f>3/24000000*OO[[#This Row],[152 (07JUL1985 21:00:00)-Water Temperature (C)]]*OO[[#This Row],[94]]</f>
        <v>2.7534023028132502E-7</v>
      </c>
      <c r="CS277" s="10">
        <f>3/24000000*OO[[#This Row],[153 (08JUL1985 00:00:00)-Water Temperature (C)]]*OO[[#This Row],[95]]</f>
        <v>2.6381164822811246E-7</v>
      </c>
      <c r="CT277" s="10">
        <f>3/24000000*OO[[#This Row],[154 (08JUL1985 03:00:00)-Water Temperature (C)]]*OO[[#This Row],[96]]</f>
        <v>2.5463255342813746E-7</v>
      </c>
      <c r="CU277" s="10">
        <f>3/24000000*OO[[#This Row],[155 (08JUL1985 06:00:00)-Water Temperature (C)]]*OO[[#This Row],[97]]</f>
        <v>2.4856429919906251E-7</v>
      </c>
      <c r="CV277" s="10">
        <f>3/24000000*OO[[#This Row],[156 (08JUL1985 09:00:00)-Water Temperature (C)]]*OO[[#This Row],[98]]</f>
        <v>2.4098758972404999E-7</v>
      </c>
      <c r="CW277" s="10">
        <f>3/24000000*OO[[#This Row],[157 (08JUL1985 12:00:00)-Water Temperature (C)]]*OO[[#This Row],[99]]</f>
        <v>2.3359699707987498E-7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8.6766382548593534E-29</v>
      </c>
      <c r="Q278" s="10">
        <f>3/24*OO[[#This Row],[73 (28JUN1985 00:00:00)-Water Temperature (C)]]*OO[[#This Row],[15]]/SUM(OO[15])</f>
        <v>1.5618961229329852E-21</v>
      </c>
      <c r="R278" s="10">
        <f>3/24*OO[[#This Row],[74 (28JUN1985 03:00:00)-Water Temperature (C)]]*OO[[#This Row],[16]]/SUM(OO[16])</f>
        <v>2.6309935434721948E-13</v>
      </c>
      <c r="S278" s="10">
        <f>3/24*OO[[#This Row],[75 (28JUN1985 06:00:00)-Water Temperature (C)]]*OO[[#This Row],[17]]/SUM(OO[17])</f>
        <v>1.1912870768493141E-9</v>
      </c>
      <c r="T278" s="10">
        <f>3/24*OO[[#This Row],[76 (28JUN1985 09:00:00)-Water Temperature (C)]]*OO[[#This Row],[18]]/SUM(OO[18])</f>
        <v>3.7261009718926928E-7</v>
      </c>
      <c r="U278" s="10">
        <f>3/24*OO[[#This Row],[77 (28JUN1985 12:00:00)-Water Temperature (C)]]*OO[[#This Row],[19]]/SUM(OO[19])</f>
        <v>2.4996661360790459E-5</v>
      </c>
      <c r="V278" s="10">
        <f>3/24000000*OO[[#This Row],[78 (28JUN1985 15:00:00)-Water Temperature (C)]]*OO[[#This Row],[20]]</f>
        <v>5.3269977229724989E-4</v>
      </c>
      <c r="W278" s="10">
        <f>3/24000000*OO[[#This Row],[79 (28JUN1985 18:00:00)-Water Temperature (C)]]*OO[[#This Row],[21]]</f>
        <v>4.6164039264199996E-3</v>
      </c>
      <c r="X278" s="10">
        <f>3/24000000*OO[[#This Row],[80 (28JUN1985 21:00:00)-Water Temperature (C)]]*OO[[#This Row],[22]]</f>
        <v>1.9213703074079998E-2</v>
      </c>
      <c r="Y278" s="10">
        <f>3/24000000*OO[[#This Row],[81 (29JUN1985 00:00:00)-Water Temperature (C)]]*OO[[#This Row],[23]]</f>
        <v>4.3312302588549997E-2</v>
      </c>
      <c r="Z278" s="10">
        <f>3/24000000*OO[[#This Row],[82 (29JUN1985 03:00:00)-Water Temperature (C)]]*OO[[#This Row],[24]]</f>
        <v>5.8886122836474993E-2</v>
      </c>
      <c r="AA278" s="10">
        <f>3/24000000*OO[[#This Row],[83 (29JUN1985 06:00:00)-Water Temperature (C)]]*OO[[#This Row],[25]]</f>
        <v>5.1798249932837492E-2</v>
      </c>
      <c r="AB278" s="10">
        <f>3/24000000*OO[[#This Row],[84 (29JUN1985 09:00:00)-Water Temperature (C)]]*OO[[#This Row],[26]]</f>
        <v>3.0848294709249997E-2</v>
      </c>
      <c r="AC278" s="10">
        <f>3/24000000*OO[[#This Row],[85 (29JUN1985 12:00:00)-Water Temperature (C)]]*OO[[#This Row],[27]]</f>
        <v>1.3217109582455E-2</v>
      </c>
      <c r="AD278" s="10">
        <f>3/24000000*OO[[#This Row],[86 (29JUN1985 15:00:00)-Water Temperature (C)]]*OO[[#This Row],[28]]</f>
        <v>4.2678845867937494E-3</v>
      </c>
      <c r="AE278" s="10">
        <f>3/24000000*OO[[#This Row],[88 (29JUN1985 21:00:00)-Water Temperature (C)]]*OO[[#This Row],[30]]</f>
        <v>2.7322105726876246E-4</v>
      </c>
      <c r="AF278" s="10">
        <f>3/24000000*OO[[#This Row],[88 (29JUN1985 21:00:00)-Water Temperature (C)]]*OO[[#This Row],[30]]</f>
        <v>2.7322105726876246E-4</v>
      </c>
      <c r="AG278" s="10">
        <f>3/24000000*OO[[#This Row],[89 (30JUN1985 00:00:00)-Water Temperature (C)]]*OO[[#This Row],[31]]</f>
        <v>8.9432466443012504E-5</v>
      </c>
      <c r="AH278" s="10">
        <f>3/24000000*OO[[#This Row],[90 (30JUN1985 03:00:00)-Water Temperature (C)]]*OO[[#This Row],[32]]</f>
        <v>5.7596555206124994E-5</v>
      </c>
      <c r="AI278" s="10">
        <f>3/24000000*OO[[#This Row],[91 (30JUN1985 06:00:00)-Water Temperature (C)]]*OO[[#This Row],[33]]</f>
        <v>5.4217183840312493E-5</v>
      </c>
      <c r="AJ278" s="10">
        <f>3/24000000*OO[[#This Row],[92 (30JUN1985 09:00:00)-Water Temperature (C)]]*OO[[#This Row],[34]]</f>
        <v>5.4251032424850002E-5</v>
      </c>
      <c r="AK278" s="10">
        <f>3/24000000*OO[[#This Row],[93 (30JUN1985 12:00:00)-Water Temperature (C)]]*OO[[#This Row],[35]]</f>
        <v>5.2828657827187501E-5</v>
      </c>
      <c r="AL278" s="10">
        <f>3/24000000*OO[[#This Row],[94 (30JUN1985 15:00:00)-Water Temperature (C)]]*OO[[#This Row],[36]]</f>
        <v>4.9314319253850009E-5</v>
      </c>
      <c r="AM278" s="10">
        <f>3/24000000*OO[[#This Row],[95 (30JUN1985 18:00:00)-Water Temperature (C)]]*OO[[#This Row],[37]]</f>
        <v>4.4728038201549999E-5</v>
      </c>
      <c r="AN278" s="10">
        <f>3/24000000*OO[[#This Row],[96 (30JUN1985 21:00:00)-Water Temperature (C)]]*OO[[#This Row],[38]]</f>
        <v>4.0211448662000007E-5</v>
      </c>
      <c r="AO278" s="10">
        <f>3/24000000*OO[[#This Row],[97 (01JUL1985 00:00:00)-Water Temperature (C)]]*OO[[#This Row],[39]]</f>
        <v>3.6320292063525001E-5</v>
      </c>
      <c r="AP278" s="10">
        <f>3/24000000*OO[[#This Row],[98 (01JUL1985 03:00:00)-Water Temperature (C)]]*OO[[#This Row],[40]]</f>
        <v>3.3822204294275001E-5</v>
      </c>
      <c r="AQ278" s="10">
        <f>3/24000000*OO[[#This Row],[99 (01JUL1985 06:00:00)-Water Temperature (C)]]*OO[[#This Row],[41]]</f>
        <v>3.1407194032024998E-5</v>
      </c>
      <c r="AR278" s="10">
        <f>3/24000000*OO[[#This Row],[100 (01JUL1985 09:00:00)-Water Temperature (C)]]*OO[[#This Row],[42]]</f>
        <v>2.8901103691267496E-5</v>
      </c>
      <c r="AS278" s="10">
        <f>3/24000000*OO[[#This Row],[101 (01JUL1985 12:00:00)-Water Temperature (C)]]*OO[[#This Row],[43]]</f>
        <v>2.6352236398025E-5</v>
      </c>
      <c r="AT278" s="10">
        <f>3/24000000*OO[[#This Row],[102 (01JUL1985 15:00:00)-Water Temperature (C)]]*OO[[#This Row],[44]]</f>
        <v>2.378220226375E-5</v>
      </c>
      <c r="AU278" s="10">
        <f>3/24000000*OO[[#This Row],[103 (01JUL1985 18:00:00)-Water Temperature (C)]]*OO[[#This Row],[45]]</f>
        <v>2.1267195445597499E-5</v>
      </c>
      <c r="AV278" s="10">
        <f>3/24000000*OO[[#This Row],[104 (01JUL1985 21:00:00)-Water Temperature (C)]]*OO[[#This Row],[46]]</f>
        <v>1.8953551657219999E-5</v>
      </c>
      <c r="AW278" s="10">
        <f>3/24000000*OO[[#This Row],[105 (02JUL1985 00:00:00)-Water Temperature (C)]]*OO[[#This Row],[47]]</f>
        <v>1.69918012421675E-5</v>
      </c>
      <c r="AX278" s="10">
        <f>3/24000000*OO[[#This Row],[106 (02JUL1985 03:00:00)-Water Temperature (C)]]*OO[[#This Row],[48]]</f>
        <v>1.5723834509064999E-5</v>
      </c>
      <c r="AY278" s="10">
        <f>3/24000000*OO[[#This Row],[107 (02JUL1985 06:00:00)-Water Temperature (C)]]*OO[[#This Row],[49]]</f>
        <v>1.4588334200384999E-5</v>
      </c>
      <c r="AZ278" s="10">
        <f>3/24000000*OO[[#This Row],[108 (02JUL1985 09:00:00)-Water Temperature (C)]]*OO[[#This Row],[50]]</f>
        <v>1.3499953919097498E-5</v>
      </c>
      <c r="BA278" s="10">
        <f>3/24000000*OO[[#This Row],[109 (02JUL1985 12:00:00)-Water Temperature (C)]]*OO[[#This Row],[51]]</f>
        <v>1.2513594461992498E-5</v>
      </c>
      <c r="BB278" s="10">
        <f>3/24000000*OO[[#This Row],[110 (02JUL1985 15:00:00)-Water Temperature (C)]]*OO[[#This Row],[52]]</f>
        <v>1.1438568604697499E-5</v>
      </c>
      <c r="BC278" s="10">
        <f>3/24000000*OO[[#This Row],[111 (02JUL1985 18:00:00)-Water Temperature (C)]]*OO[[#This Row],[53]]</f>
        <v>1.0283133889249998E-5</v>
      </c>
      <c r="BD278" s="10">
        <f>3/24000000*OO[[#This Row],[112 (02JUL1985 21:00:00)-Water Temperature (C)]]*OO[[#This Row],[54]]</f>
        <v>9.2008621449999988E-6</v>
      </c>
      <c r="BE278" s="10">
        <f>3/24000000*OO[[#This Row],[113 (03JUL1985 00:00:00)-Water Temperature (C)]]*OO[[#This Row],[55]]</f>
        <v>8.2057434299225001E-6</v>
      </c>
      <c r="BF278" s="10">
        <f>3/24000000*OO[[#This Row],[114 (03JUL1985 03:00:00)-Water Temperature (C)]]*OO[[#This Row],[56]]</f>
        <v>7.4335822655999998E-6</v>
      </c>
      <c r="BG278" s="10">
        <f>3/24000000*OO[[#This Row],[115 (03JUL1985 06:00:00)-Water Temperature (C)]]*OO[[#This Row],[57]]</f>
        <v>6.7540524165812506E-6</v>
      </c>
      <c r="BH278" s="10">
        <f>3/24000000*OO[[#This Row],[116 (03JUL1985 09:00:00)-Water Temperature (C)]]*OO[[#This Row],[58]]</f>
        <v>6.0737042036124998E-6</v>
      </c>
      <c r="BI278" s="10">
        <f>3/24000000*OO[[#This Row],[117 (03JUL1985 12:00:00)-Water Temperature (C)]]*OO[[#This Row],[59]]</f>
        <v>5.38452863329375E-6</v>
      </c>
      <c r="BJ278" s="10">
        <f>3/24000000*OO[[#This Row],[118 (03JUL1985 15:00:00)-Water Temperature (C)]]*OO[[#This Row],[60]]</f>
        <v>4.5947155473187503E-6</v>
      </c>
      <c r="BK278" s="10">
        <f>3/24000000*OO[[#This Row],[119 (03JUL1985 18:00:00)-Water Temperature (C)]]*OO[[#This Row],[61]]</f>
        <v>3.75999929567625E-6</v>
      </c>
      <c r="BL278" s="10">
        <f>3/24000000*OO[[#This Row],[120 (03JUL1985 21:00:00)-Water Temperature (C)]]*OO[[#This Row],[62]]</f>
        <v>2.9769285657216246E-6</v>
      </c>
      <c r="BM278" s="10">
        <f>3/24000000*OO[[#This Row],[121 (04JUL1985 00:00:00)-Water Temperature (C)]]*OO[[#This Row],[63]]</f>
        <v>2.3054491359943752E-6</v>
      </c>
      <c r="BN278" s="10">
        <f>3/24000000*OO[[#This Row],[122 (04JUL1985 03:00:00)-Water Temperature (C)]]*OO[[#This Row],[64]]</f>
        <v>1.8075619848509996E-6</v>
      </c>
      <c r="BO278" s="10">
        <f>3/24000000*OO[[#This Row],[123 (04JUL1985 06:00:00)-Water Temperature (C)]]*OO[[#This Row],[65]]</f>
        <v>1.43978031477825E-6</v>
      </c>
      <c r="BP278" s="10">
        <f>3/24000000*OO[[#This Row],[124 (04JUL1985 09:00:00)-Water Temperature (C)]]*OO[[#This Row],[66]]</f>
        <v>1.1947225154951249E-6</v>
      </c>
      <c r="BQ278" s="10">
        <f>3/24000000*OO[[#This Row],[125 (04JUL1985 12:00:00)-Water Temperature (C)]]*OO[[#This Row],[67]]</f>
        <v>1.0300960811412499E-6</v>
      </c>
      <c r="BR278" s="10">
        <f>3/24000000*OO[[#This Row],[126 (04JUL1985 15:00:00)-Water Temperature (C)]]*OO[[#This Row],[68]]</f>
        <v>9.2314206340424998E-7</v>
      </c>
      <c r="BS278" s="10">
        <f>3/24000000*OO[[#This Row],[127 (04JUL1985 18:00:00)-Water Temperature (C)]]*OO[[#This Row],[69]]</f>
        <v>8.5300343039999996E-7</v>
      </c>
      <c r="BT278" s="10">
        <f>3/24000000*OO[[#This Row],[128 (04JUL1985 21:00:00)-Water Temperature (C)]]*OO[[#This Row],[70]]</f>
        <v>7.9711341157012486E-7</v>
      </c>
      <c r="BU278" s="10">
        <f>3/24000000*OO[[#This Row],[129 (05JUL1985 00:00:00)-Water Temperature (C)]]*OO[[#This Row],[71]]</f>
        <v>7.4655738380474998E-7</v>
      </c>
      <c r="BV278" s="10">
        <f>3/24000000*OO[[#This Row],[130 (05JUL1985 03:00:00)-Water Temperature (C)]]*OO[[#This Row],[72]]</f>
        <v>7.1285030911999994E-7</v>
      </c>
      <c r="BW278" s="10">
        <f>3/24000000*OO[[#This Row],[131 (05JUL1985 06:00:00)-Water Temperature (C)]]*OO[[#This Row],[73]]</f>
        <v>6.7607340562012506E-7</v>
      </c>
      <c r="BX278" s="10">
        <f>3/24000000*OO[[#This Row],[132 (05JUL1985 09:00:00)-Water Temperature (C)]]*OO[[#This Row],[74]]</f>
        <v>6.4224425323987505E-7</v>
      </c>
      <c r="BY278" s="10">
        <f>3/24000000*OO[[#This Row],[133 (05JUL1985 12:00:00)-Water Temperature (C)]]*OO[[#This Row],[75]]</f>
        <v>6.1490656081874999E-7</v>
      </c>
      <c r="BZ278" s="10">
        <f>3/24000000*OO[[#This Row],[134 (05JUL1985 15:00:00)-Water Temperature (C)]]*OO[[#This Row],[76]]</f>
        <v>5.8594764284300001E-7</v>
      </c>
      <c r="CA278" s="10">
        <f>3/24000000*OO[[#This Row],[135 (05JUL1985 18:00:00)-Water Temperature (C)]]*OO[[#This Row],[77]]</f>
        <v>5.5452122124499999E-7</v>
      </c>
      <c r="CB278" s="10">
        <f>3/24000000*OO[[#This Row],[136 (05JUL1985 21:00:00)-Water Temperature (C)]]*OO[[#This Row],[78]]</f>
        <v>5.2410087688199994E-7</v>
      </c>
      <c r="CC278" s="10">
        <f>3/24000000*OO[[#This Row],[137 (06JUL1985 00:00:00)-Water Temperature (C)]]*OO[[#This Row],[79]]</f>
        <v>4.96830471017E-7</v>
      </c>
      <c r="CD278" s="10">
        <f>3/24000000*OO[[#This Row],[138 (06JUL1985 03:00:00)-Water Temperature (C)]]*OO[[#This Row],[80]]</f>
        <v>4.8286516319999995E-7</v>
      </c>
      <c r="CE278" s="10">
        <f>3/24000000*OO[[#This Row],[139 (06JUL1985 06:00:00)-Water Temperature (C)]]*OO[[#This Row],[81]]</f>
        <v>4.6819913876124997E-7</v>
      </c>
      <c r="CF278" s="10">
        <f>3/24000000*OO[[#This Row],[140 (06JUL1985 09:00:00)-Water Temperature (C)]]*OO[[#This Row],[82]]</f>
        <v>4.5358675662662493E-7</v>
      </c>
      <c r="CG278" s="10">
        <f>3/24000000*OO[[#This Row],[141 (06JUL1985 12:00:00)-Water Temperature (C)]]*OO[[#This Row],[83]]</f>
        <v>4.4416797530624995E-7</v>
      </c>
      <c r="CH278" s="10">
        <f>3/24000000*OO[[#This Row],[142 (06JUL1985 15:00:00)-Water Temperature (C)]]*OO[[#This Row],[84]]</f>
        <v>4.29590692916E-7</v>
      </c>
      <c r="CI278" s="10">
        <f>3/24000000*OO[[#This Row],[143 (06JUL1985 18:00:00)-Water Temperature (C)]]*OO[[#This Row],[85]]</f>
        <v>4.0801986676249997E-7</v>
      </c>
      <c r="CJ278" s="10">
        <f>3/24000000*OO[[#This Row],[144 (06JUL1985 21:00:00)-Water Temperature (C)]]*OO[[#This Row],[86]]</f>
        <v>3.8646948705037499E-7</v>
      </c>
      <c r="CK278" s="10">
        <f>3/24000000*OO[[#This Row],[145 (07JUL1985 00:00:00)-Water Temperature (C)]]*OO[[#This Row],[87]]</f>
        <v>3.6871859359799998E-7</v>
      </c>
      <c r="CL278" s="10">
        <f>3/24000000*OO[[#This Row],[146 (07JUL1985 03:00:00)-Water Temperature (C)]]*OO[[#This Row],[88]]</f>
        <v>3.5957529806400005E-7</v>
      </c>
      <c r="CM278" s="10">
        <f>3/24000000*OO[[#This Row],[147 (07JUL1985 06:00:00)-Water Temperature (C)]]*OO[[#This Row],[89]]</f>
        <v>3.5114191415177503E-7</v>
      </c>
      <c r="CN278" s="10">
        <f>3/24000000*OO[[#This Row],[148 (07JUL1985 09:00:00)-Water Temperature (C)]]*OO[[#This Row],[90]]</f>
        <v>3.4045921685425002E-7</v>
      </c>
      <c r="CO278" s="10">
        <f>3/24000000*OO[[#This Row],[149 (07JUL1985 12:00:00)-Water Temperature (C)]]*OO[[#This Row],[91]]</f>
        <v>3.3000903724009999E-7</v>
      </c>
      <c r="CP278" s="10">
        <f>3/24000000*OO[[#This Row],[150 (07JUL1985 15:00:00)-Water Temperature (C)]]*OO[[#This Row],[92]]</f>
        <v>3.1648112184703748E-7</v>
      </c>
      <c r="CQ278" s="10">
        <f>3/24000000*OO[[#This Row],[151 (07JUL1985 18:00:00)-Water Temperature (C)]]*OO[[#This Row],[93]]</f>
        <v>3.0212737894199999E-7</v>
      </c>
      <c r="CR278" s="10">
        <f>3/24000000*OO[[#This Row],[152 (07JUL1985 21:00:00)-Water Temperature (C)]]*OO[[#This Row],[94]]</f>
        <v>2.8925977716404998E-7</v>
      </c>
      <c r="CS278" s="10">
        <f>3/24000000*OO[[#This Row],[153 (08JUL1985 00:00:00)-Water Temperature (C)]]*OO[[#This Row],[95]]</f>
        <v>2.7724377055445001E-7</v>
      </c>
      <c r="CT278" s="10">
        <f>3/24000000*OO[[#This Row],[154 (08JUL1985 03:00:00)-Water Temperature (C)]]*OO[[#This Row],[96]]</f>
        <v>2.6767070222816253E-7</v>
      </c>
      <c r="CU278" s="10">
        <f>3/24000000*OO[[#This Row],[155 (08JUL1985 06:00:00)-Water Temperature (C)]]*OO[[#This Row],[97]]</f>
        <v>2.6125996646549996E-7</v>
      </c>
      <c r="CV278" s="10">
        <f>3/24000000*OO[[#This Row],[156 (08JUL1985 09:00:00)-Water Temperature (C)]]*OO[[#This Row],[98]]</f>
        <v>2.5335100791157498E-7</v>
      </c>
      <c r="CW278" s="10">
        <f>3/24000000*OO[[#This Row],[157 (08JUL1985 12:00:00)-Water Temperature (C)]]*OO[[#This Row],[99]]</f>
        <v>2.4540340561668745E-7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2.1980696188931553E-29</v>
      </c>
      <c r="Q279" s="10">
        <f>3/24*OO[[#This Row],[73 (28JUN1985 00:00:00)-Water Temperature (C)]]*OO[[#This Row],[15]]/SUM(OO[15])</f>
        <v>1.9405601952511751E-21</v>
      </c>
      <c r="R279" s="10">
        <f>3/24*OO[[#This Row],[74 (28JUN1985 03:00:00)-Water Temperature (C)]]*OO[[#This Row],[16]]/SUM(OO[16])</f>
        <v>1.5637867366019369E-13</v>
      </c>
      <c r="S279" s="10">
        <f>3/24*OO[[#This Row],[75 (28JUN1985 06:00:00)-Water Temperature (C)]]*OO[[#This Row],[17]]/SUM(OO[17])</f>
        <v>1.0143036810586726E-9</v>
      </c>
      <c r="T279" s="10">
        <f>3/24*OO[[#This Row],[76 (28JUN1985 09:00:00)-Water Temperature (C)]]*OO[[#This Row],[18]]/SUM(OO[18])</f>
        <v>3.762534557212965E-7</v>
      </c>
      <c r="U279" s="10">
        <f>3/24*OO[[#This Row],[77 (28JUN1985 12:00:00)-Water Temperature (C)]]*OO[[#This Row],[19]]/SUM(OO[19])</f>
        <v>2.8775321003483819E-5</v>
      </c>
      <c r="V279" s="10">
        <f>3/24000000*OO[[#This Row],[78 (28JUN1985 15:00:00)-Water Temperature (C)]]*OO[[#This Row],[20]]</f>
        <v>6.8663656968849995E-4</v>
      </c>
      <c r="W279" s="10">
        <f>3/24000000*OO[[#This Row],[79 (28JUN1985 18:00:00)-Water Temperature (C)]]*OO[[#This Row],[21]]</f>
        <v>6.5815795637737496E-3</v>
      </c>
      <c r="X279" s="10">
        <f>3/24000000*OO[[#This Row],[80 (28JUN1985 21:00:00)-Water Temperature (C)]]*OO[[#This Row],[22]]</f>
        <v>3.0051613034287498E-2</v>
      </c>
      <c r="Y279" s="10">
        <f>3/24000000*OO[[#This Row],[81 (29JUN1985 00:00:00)-Water Temperature (C)]]*OO[[#This Row],[23]]</f>
        <v>7.3888806331999998E-2</v>
      </c>
      <c r="Z279" s="10">
        <f>3/24000000*OO[[#This Row],[82 (29JUN1985 03:00:00)-Water Temperature (C)]]*OO[[#This Row],[24]]</f>
        <v>0.1090145143625</v>
      </c>
      <c r="AA279" s="10">
        <f>3/24000000*OO[[#This Row],[83 (29JUN1985 06:00:00)-Water Temperature (C)]]*OO[[#This Row],[25]]</f>
        <v>0.10367059894125001</v>
      </c>
      <c r="AB279" s="10">
        <f>3/24000000*OO[[#This Row],[84 (29JUN1985 09:00:00)-Water Temperature (C)]]*OO[[#This Row],[26]]</f>
        <v>6.6548238398625004E-2</v>
      </c>
      <c r="AC279" s="10">
        <f>3/24000000*OO[[#This Row],[85 (29JUN1985 12:00:00)-Water Temperature (C)]]*OO[[#This Row],[27]]</f>
        <v>3.0593427698137495E-2</v>
      </c>
      <c r="AD279" s="10">
        <f>3/24000000*OO[[#This Row],[86 (29JUN1985 15:00:00)-Water Temperature (C)]]*OO[[#This Row],[28]]</f>
        <v>1.0545261869787499E-2</v>
      </c>
      <c r="AE279" s="10">
        <f>3/24000000*OO[[#This Row],[88 (29JUN1985 21:00:00)-Water Temperature (C)]]*OO[[#This Row],[30]]</f>
        <v>7.217429353743749E-4</v>
      </c>
      <c r="AF279" s="10">
        <f>3/24000000*OO[[#This Row],[88 (29JUN1985 21:00:00)-Water Temperature (C)]]*OO[[#This Row],[30]]</f>
        <v>7.217429353743749E-4</v>
      </c>
      <c r="AG279" s="10">
        <f>3/24000000*OO[[#This Row],[89 (30JUN1985 00:00:00)-Water Temperature (C)]]*OO[[#This Row],[31]]</f>
        <v>2.1411673380067502E-4</v>
      </c>
      <c r="AH279" s="10">
        <f>3/24000000*OO[[#This Row],[90 (30JUN1985 03:00:00)-Water Temperature (C)]]*OO[[#This Row],[32]]</f>
        <v>1.1933570921678751E-4</v>
      </c>
      <c r="AI279" s="10">
        <f>3/24000000*OO[[#This Row],[91 (30JUN1985 06:00:00)-Water Temperature (C)]]*OO[[#This Row],[33]]</f>
        <v>1.0726355993535E-4</v>
      </c>
      <c r="AJ279" s="10">
        <f>3/24000000*OO[[#This Row],[92 (30JUN1985 09:00:00)-Water Temperature (C)]]*OO[[#This Row],[34]]</f>
        <v>1.07472782106375E-4</v>
      </c>
      <c r="AK279" s="10">
        <f>3/24000000*OO[[#This Row],[93 (30JUN1985 12:00:00)-Water Temperature (C)]]*OO[[#This Row],[35]]</f>
        <v>1.0587113277902499E-4</v>
      </c>
      <c r="AL279" s="10">
        <f>3/24000000*OO[[#This Row],[94 (30JUN1985 15:00:00)-Water Temperature (C)]]*OO[[#This Row],[36]]</f>
        <v>9.9932981815699994E-5</v>
      </c>
      <c r="AM279" s="10">
        <f>3/24000000*OO[[#This Row],[95 (30JUN1985 18:00:00)-Water Temperature (C)]]*OO[[#This Row],[37]]</f>
        <v>9.1467614277562502E-5</v>
      </c>
      <c r="AN279" s="10">
        <f>3/24000000*OO[[#This Row],[96 (30JUN1985 21:00:00)-Water Temperature (C)]]*OO[[#This Row],[38]]</f>
        <v>8.2803618753999995E-5</v>
      </c>
      <c r="AO279" s="10">
        <f>3/24000000*OO[[#This Row],[97 (01JUL1985 00:00:00)-Water Temperature (C)]]*OO[[#This Row],[39]]</f>
        <v>7.5166150132799996E-5</v>
      </c>
      <c r="AP279" s="10">
        <f>3/24000000*OO[[#This Row],[98 (01JUL1985 03:00:00)-Water Temperature (C)]]*OO[[#This Row],[40]]</f>
        <v>7.0262792608950003E-5</v>
      </c>
      <c r="AQ279" s="10">
        <f>3/24000000*OO[[#This Row],[99 (01JUL1985 06:00:00)-Water Temperature (C)]]*OO[[#This Row],[41]]</f>
        <v>6.5667446060999992E-5</v>
      </c>
      <c r="AR279" s="10">
        <f>3/24000000*OO[[#This Row],[100 (01JUL1985 09:00:00)-Water Temperature (C)]]*OO[[#This Row],[42]]</f>
        <v>6.0856517763524995E-5</v>
      </c>
      <c r="AS279" s="10">
        <f>3/24000000*OO[[#This Row],[101 (01JUL1985 12:00:00)-Water Temperature (C)]]*OO[[#This Row],[43]]</f>
        <v>5.5889464624987498E-5</v>
      </c>
      <c r="AT279" s="10">
        <f>3/24000000*OO[[#This Row],[102 (01JUL1985 15:00:00)-Water Temperature (C)]]*OO[[#This Row],[44]]</f>
        <v>5.0813590556800005E-5</v>
      </c>
      <c r="AU279" s="10">
        <f>3/24000000*OO[[#This Row],[103 (01JUL1985 18:00:00)-Water Temperature (C)]]*OO[[#This Row],[45]]</f>
        <v>4.5771250087949996E-5</v>
      </c>
      <c r="AV279" s="10">
        <f>3/24000000*OO[[#This Row],[104 (01JUL1985 21:00:00)-Water Temperature (C)]]*OO[[#This Row],[46]]</f>
        <v>4.1090453081199994E-5</v>
      </c>
      <c r="AW279" s="10">
        <f>3/24000000*OO[[#This Row],[105 (02JUL1985 00:00:00)-Water Temperature (C)]]*OO[[#This Row],[47]]</f>
        <v>3.7046755814399996E-5</v>
      </c>
      <c r="AX279" s="10">
        <f>3/24000000*OO[[#This Row],[106 (02JUL1985 03:00:00)-Water Temperature (C)]]*OO[[#This Row],[48]]</f>
        <v>3.4408055409E-5</v>
      </c>
      <c r="AY279" s="10">
        <f>3/24000000*OO[[#This Row],[107 (02JUL1985 06:00:00)-Water Temperature (C)]]*OO[[#This Row],[49]]</f>
        <v>3.2120427987562495E-5</v>
      </c>
      <c r="AZ279" s="10">
        <f>3/24000000*OO[[#This Row],[108 (02JUL1985 09:00:00)-Water Temperature (C)]]*OO[[#This Row],[50]]</f>
        <v>2.9900971188681252E-5</v>
      </c>
      <c r="BA279" s="10">
        <f>3/24000000*OO[[#This Row],[109 (02JUL1985 12:00:00)-Water Temperature (C)]]*OO[[#This Row],[51]]</f>
        <v>2.7858238752659997E-5</v>
      </c>
      <c r="BB279" s="10">
        <f>3/24000000*OO[[#This Row],[110 (02JUL1985 15:00:00)-Water Temperature (C)]]*OO[[#This Row],[52]]</f>
        <v>2.5634098648379998E-5</v>
      </c>
      <c r="BC279" s="10">
        <f>3/24000000*OO[[#This Row],[111 (02JUL1985 18:00:00)-Water Temperature (C)]]*OO[[#This Row],[53]]</f>
        <v>2.3190674245392499E-5</v>
      </c>
      <c r="BD279" s="10">
        <f>3/24000000*OO[[#This Row],[112 (02JUL1985 21:00:00)-Water Temperature (C)]]*OO[[#This Row],[54]]</f>
        <v>2.0866808498152501E-5</v>
      </c>
      <c r="BE279" s="10">
        <f>3/24000000*OO[[#This Row],[113 (03JUL1985 00:00:00)-Water Temperature (C)]]*OO[[#This Row],[55]]</f>
        <v>1.870000788471375E-5</v>
      </c>
      <c r="BF279" s="10">
        <f>3/24000000*OO[[#This Row],[114 (03JUL1985 03:00:00)-Water Temperature (C)]]*OO[[#This Row],[56]]</f>
        <v>1.69938412776E-5</v>
      </c>
      <c r="BG279" s="10">
        <f>3/24000000*OO[[#This Row],[115 (03JUL1985 06:00:00)-Water Temperature (C)]]*OO[[#This Row],[57]]</f>
        <v>1.5480316097730003E-5</v>
      </c>
      <c r="BH279" s="10">
        <f>3/24000000*OO[[#This Row],[116 (03JUL1985 09:00:00)-Water Temperature (C)]]*OO[[#This Row],[58]]</f>
        <v>1.3975457106975E-5</v>
      </c>
      <c r="BI279" s="10">
        <f>3/24000000*OO[[#This Row],[117 (03JUL1985 12:00:00)-Water Temperature (C)]]*OO[[#This Row],[59]]</f>
        <v>1.2453051481412499E-5</v>
      </c>
      <c r="BJ279" s="10">
        <f>3/24000000*OO[[#This Row],[118 (03JUL1985 15:00:00)-Water Temperature (C)]]*OO[[#This Row],[60]]</f>
        <v>1.071605919241E-5</v>
      </c>
      <c r="BK279" s="10">
        <f>3/24000000*OO[[#This Row],[119 (03JUL1985 18:00:00)-Water Temperature (C)]]*OO[[#This Row],[61]]</f>
        <v>8.8553446373400005E-6</v>
      </c>
      <c r="BL279" s="10">
        <f>3/24000000*OO[[#This Row],[120 (03JUL1985 21:00:00)-Water Temperature (C)]]*OO[[#This Row],[62]]</f>
        <v>7.0757630579437499E-6</v>
      </c>
      <c r="BM279" s="10">
        <f>3/24000000*OO[[#This Row],[121 (04JUL1985 00:00:00)-Water Temperature (C)]]*OO[[#This Row],[63]]</f>
        <v>5.5114702714499997E-6</v>
      </c>
      <c r="BN279" s="10">
        <f>3/24000000*OO[[#This Row],[122 (04JUL1985 03:00:00)-Water Temperature (C)]]*OO[[#This Row],[64]]</f>
        <v>4.31729484300375E-6</v>
      </c>
      <c r="BO279" s="10">
        <f>3/24000000*OO[[#This Row],[123 (04JUL1985 06:00:00)-Water Temperature (C)]]*OO[[#This Row],[65]]</f>
        <v>3.4173828971624997E-6</v>
      </c>
      <c r="BP279" s="10">
        <f>3/24000000*OO[[#This Row],[124 (04JUL1985 09:00:00)-Water Temperature (C)]]*OO[[#This Row],[66]]</f>
        <v>2.8049228431446249E-6</v>
      </c>
      <c r="BQ279" s="10">
        <f>3/24000000*OO[[#This Row],[125 (04JUL1985 12:00:00)-Water Temperature (C)]]*OO[[#This Row],[67]]</f>
        <v>2.3911551757706249E-6</v>
      </c>
      <c r="BR279" s="10">
        <f>3/24000000*OO[[#This Row],[126 (04JUL1985 15:00:00)-Water Temperature (C)]]*OO[[#This Row],[68]]</f>
        <v>2.1225746291340002E-6</v>
      </c>
      <c r="BS279" s="10">
        <f>3/24000000*OO[[#This Row],[127 (04JUL1985 18:00:00)-Water Temperature (C)]]*OO[[#This Row],[69]]</f>
        <v>1.9494848600381248E-6</v>
      </c>
      <c r="BT279" s="10">
        <f>3/24000000*OO[[#This Row],[128 (04JUL1985 21:00:00)-Water Temperature (C)]]*OO[[#This Row],[70]]</f>
        <v>1.8176664544486251E-6</v>
      </c>
      <c r="BU279" s="10">
        <f>3/24000000*OO[[#This Row],[129 (05JUL1985 00:00:00)-Water Temperature (C)]]*OO[[#This Row],[71]]</f>
        <v>1.7010453381915E-6</v>
      </c>
      <c r="BV279" s="10">
        <f>3/24000000*OO[[#This Row],[130 (05JUL1985 03:00:00)-Water Temperature (C)]]*OO[[#This Row],[72]]</f>
        <v>1.6217034696129999E-6</v>
      </c>
      <c r="BW279" s="10">
        <f>3/24000000*OO[[#This Row],[131 (05JUL1985 06:00:00)-Water Temperature (C)]]*OO[[#This Row],[73]]</f>
        <v>1.5379428634475001E-6</v>
      </c>
      <c r="BX279" s="10">
        <f>3/24000000*OO[[#This Row],[132 (05JUL1985 09:00:00)-Water Temperature (C)]]*OO[[#This Row],[74]]</f>
        <v>1.459469466613125E-6</v>
      </c>
      <c r="BY279" s="10">
        <f>3/24000000*OO[[#This Row],[133 (05JUL1985 12:00:00)-Water Temperature (C)]]*OO[[#This Row],[75]]</f>
        <v>1.3941142303459999E-6</v>
      </c>
      <c r="BZ279" s="10">
        <f>3/24000000*OO[[#This Row],[134 (05JUL1985 15:00:00)-Water Temperature (C)]]*OO[[#This Row],[76]]</f>
        <v>1.328664968694375E-6</v>
      </c>
      <c r="CA279" s="10">
        <f>3/24000000*OO[[#This Row],[135 (05JUL1985 18:00:00)-Water Temperature (C)]]*OO[[#This Row],[77]]</f>
        <v>1.25793024264875E-6</v>
      </c>
      <c r="CB279" s="10">
        <f>3/24000000*OO[[#This Row],[136 (05JUL1985 21:00:00)-Water Temperature (C)]]*OO[[#This Row],[78]]</f>
        <v>1.1895968132148751E-6</v>
      </c>
      <c r="CC279" s="10">
        <f>3/24000000*OO[[#This Row],[137 (06JUL1985 00:00:00)-Water Temperature (C)]]*OO[[#This Row],[79]]</f>
        <v>1.127615791178E-6</v>
      </c>
      <c r="CD279" s="10">
        <f>3/24000000*OO[[#This Row],[138 (06JUL1985 03:00:00)-Water Temperature (C)]]*OO[[#This Row],[80]]</f>
        <v>1.0947609940149999E-6</v>
      </c>
      <c r="CE279" s="10">
        <f>3/24000000*OO[[#This Row],[139 (06JUL1985 06:00:00)-Water Temperature (C)]]*OO[[#This Row],[81]]</f>
        <v>1.0617761254018748E-6</v>
      </c>
      <c r="CF279" s="10">
        <f>3/24000000*OO[[#This Row],[140 (06JUL1985 09:00:00)-Water Temperature (C)]]*OO[[#This Row],[82]]</f>
        <v>1.0276417459237498E-6</v>
      </c>
      <c r="CG279" s="10">
        <f>3/24000000*OO[[#This Row],[141 (06JUL1985 12:00:00)-Water Temperature (C)]]*OO[[#This Row],[83]]</f>
        <v>1.004599035255375E-6</v>
      </c>
      <c r="CH279" s="10">
        <f>3/24000000*OO[[#This Row],[142 (06JUL1985 15:00:00)-Water Temperature (C)]]*OO[[#This Row],[84]]</f>
        <v>9.7299270783562485E-7</v>
      </c>
      <c r="CI279" s="10">
        <f>3/24000000*OO[[#This Row],[143 (06JUL1985 18:00:00)-Water Temperature (C)]]*OO[[#This Row],[85]]</f>
        <v>9.2517681226249996E-7</v>
      </c>
      <c r="CJ279" s="10">
        <f>3/24000000*OO[[#This Row],[144 (06JUL1985 21:00:00)-Water Temperature (C)]]*OO[[#This Row],[86]]</f>
        <v>8.7647996845124999E-7</v>
      </c>
      <c r="CK279" s="10">
        <f>3/24000000*OO[[#This Row],[145 (07JUL1985 00:00:00)-Water Temperature (C)]]*OO[[#This Row],[87]]</f>
        <v>8.3593626651974997E-7</v>
      </c>
      <c r="CL279" s="10">
        <f>3/24000000*OO[[#This Row],[146 (07JUL1985 03:00:00)-Water Temperature (C)]]*OO[[#This Row],[88]]</f>
        <v>8.1448740618187496E-7</v>
      </c>
      <c r="CM279" s="10">
        <f>3/24000000*OO[[#This Row],[147 (07JUL1985 06:00:00)-Water Temperature (C)]]*OO[[#This Row],[89]]</f>
        <v>7.9553000465737501E-7</v>
      </c>
      <c r="CN279" s="10">
        <f>3/24000000*OO[[#This Row],[148 (07JUL1985 09:00:00)-Water Temperature (C)]]*OO[[#This Row],[90]]</f>
        <v>7.7149353495974994E-7</v>
      </c>
      <c r="CO279" s="10">
        <f>3/24000000*OO[[#This Row],[149 (07JUL1985 12:00:00)-Water Temperature (C)]]*OO[[#This Row],[91]]</f>
        <v>7.4766462645599993E-7</v>
      </c>
      <c r="CP279" s="10">
        <f>3/24000000*OO[[#This Row],[150 (07JUL1985 15:00:00)-Water Temperature (C)]]*OO[[#This Row],[92]]</f>
        <v>7.170265563322499E-7</v>
      </c>
      <c r="CQ279" s="10">
        <f>3/24000000*OO[[#This Row],[151 (07JUL1985 18:00:00)-Water Temperature (C)]]*OO[[#This Row],[93]]</f>
        <v>6.8435406127199993E-7</v>
      </c>
      <c r="CR279" s="10">
        <f>3/24000000*OO[[#This Row],[152 (07JUL1985 21:00:00)-Water Temperature (C)]]*OO[[#This Row],[94]]</f>
        <v>6.5502207331500001E-7</v>
      </c>
      <c r="CS279" s="10">
        <f>3/24000000*OO[[#This Row],[153 (08JUL1985 00:00:00)-Water Temperature (C)]]*OO[[#This Row],[95]]</f>
        <v>6.2806203446187499E-7</v>
      </c>
      <c r="CT279" s="10">
        <f>3/24000000*OO[[#This Row],[154 (08JUL1985 03:00:00)-Water Temperature (C)]]*OO[[#This Row],[96]]</f>
        <v>6.0605179269637505E-7</v>
      </c>
      <c r="CU279" s="10">
        <f>3/24000000*OO[[#This Row],[155 (08JUL1985 06:00:00)-Water Temperature (C)]]*OO[[#This Row],[97]]</f>
        <v>5.9159771126450005E-7</v>
      </c>
      <c r="CV279" s="10">
        <f>3/24000000*OO[[#This Row],[156 (08JUL1985 09:00:00)-Water Temperature (C)]]*OO[[#This Row],[98]]</f>
        <v>5.7371252656262493E-7</v>
      </c>
      <c r="CW279" s="10">
        <f>3/24000000*OO[[#This Row],[157 (08JUL1985 12:00:00)-Water Temperature (C)]]*OO[[#This Row],[99]]</f>
        <v>5.5580698803674998E-7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2.8262350047310884E-30</v>
      </c>
      <c r="Q280" s="10">
        <f>3/24*OO[[#This Row],[73 (28JUN1985 00:00:00)-Water Temperature (C)]]*OO[[#This Row],[15]]/SUM(OO[15])</f>
        <v>1.3101154402666954E-21</v>
      </c>
      <c r="R280" s="10">
        <f>3/24*OO[[#This Row],[74 (28JUN1985 03:00:00)-Water Temperature (C)]]*OO[[#This Row],[16]]/SUM(OO[16])</f>
        <v>5.5250992008842609E-14</v>
      </c>
      <c r="S280" s="10">
        <f>3/24*OO[[#This Row],[75 (28JUN1985 06:00:00)-Water Temperature (C)]]*OO[[#This Row],[17]]/SUM(OO[17])</f>
        <v>4.9765459951600778E-10</v>
      </c>
      <c r="T280" s="10">
        <f>3/24*OO[[#This Row],[76 (28JUN1985 09:00:00)-Water Temperature (C)]]*OO[[#This Row],[18]]/SUM(OO[18])</f>
        <v>2.1448992047446319E-7</v>
      </c>
      <c r="U280" s="10">
        <f>3/24*OO[[#This Row],[77 (28JUN1985 12:00:00)-Water Temperature (C)]]*OO[[#This Row],[19]]/SUM(OO[19])</f>
        <v>1.8198994398484631E-5</v>
      </c>
      <c r="V280" s="10">
        <f>3/24000000*OO[[#This Row],[78 (28JUN1985 15:00:00)-Water Temperature (C)]]*OO[[#This Row],[20]]</f>
        <v>4.7156718467899995E-4</v>
      </c>
      <c r="W280" s="10">
        <f>3/24000000*OO[[#This Row],[79 (28JUN1985 18:00:00)-Water Temperature (C)]]*OO[[#This Row],[21]]</f>
        <v>4.8388069596499994E-3</v>
      </c>
      <c r="X280" s="10">
        <f>3/24000000*OO[[#This Row],[80 (28JUN1985 21:00:00)-Water Temperature (C)]]*OO[[#This Row],[22]]</f>
        <v>2.3416404194270001E-2</v>
      </c>
      <c r="Y280" s="10">
        <f>3/24000000*OO[[#This Row],[81 (29JUN1985 00:00:00)-Water Temperature (C)]]*OO[[#This Row],[23]]</f>
        <v>6.0563680163962491E-2</v>
      </c>
      <c r="Z280" s="10">
        <f>3/24000000*OO[[#This Row],[82 (29JUN1985 03:00:00)-Water Temperature (C)]]*OO[[#This Row],[24]]</f>
        <v>9.3393326679574992E-2</v>
      </c>
      <c r="AA280" s="10">
        <f>3/24000000*OO[[#This Row],[83 (29JUN1985 06:00:00)-Water Temperature (C)]]*OO[[#This Row],[25]]</f>
        <v>9.2352487278525006E-2</v>
      </c>
      <c r="AB280" s="10">
        <f>3/24000000*OO[[#This Row],[84 (29JUN1985 09:00:00)-Water Temperature (C)]]*OO[[#This Row],[26]]</f>
        <v>6.1391544625424996E-2</v>
      </c>
      <c r="AC280" s="10">
        <f>3/24000000*OO[[#This Row],[85 (29JUN1985 12:00:00)-Water Temperature (C)]]*OO[[#This Row],[27]]</f>
        <v>2.9101778868258748E-2</v>
      </c>
      <c r="AD280" s="10">
        <f>3/24000000*OO[[#This Row],[86 (29JUN1985 15:00:00)-Water Temperature (C)]]*OO[[#This Row],[28]]</f>
        <v>1.03019630111475E-2</v>
      </c>
      <c r="AE280" s="10">
        <f>3/24000000*OO[[#This Row],[88 (29JUN1985 21:00:00)-Water Temperature (C)]]*OO[[#This Row],[30]]</f>
        <v>7.2326258010037498E-4</v>
      </c>
      <c r="AF280" s="10">
        <f>3/24000000*OO[[#This Row],[88 (29JUN1985 21:00:00)-Water Temperature (C)]]*OO[[#This Row],[30]]</f>
        <v>7.2326258010037498E-4</v>
      </c>
      <c r="AG280" s="10">
        <f>3/24000000*OO[[#This Row],[89 (30JUN1985 00:00:00)-Water Temperature (C)]]*OO[[#This Row],[31]]</f>
        <v>2.0664803653875E-4</v>
      </c>
      <c r="AH280" s="10">
        <f>3/24000000*OO[[#This Row],[90 (30JUN1985 03:00:00)-Water Temperature (C)]]*OO[[#This Row],[32]]</f>
        <v>1.0770571338719998E-4</v>
      </c>
      <c r="AI280" s="10">
        <f>3/24000000*OO[[#This Row],[91 (30JUN1985 06:00:00)-Water Temperature (C)]]*OO[[#This Row],[33]]</f>
        <v>9.4284642939637504E-5</v>
      </c>
      <c r="AJ280" s="10">
        <f>3/24000000*OO[[#This Row],[92 (30JUN1985 09:00:00)-Water Temperature (C)]]*OO[[#This Row],[34]]</f>
        <v>9.4307557924775E-5</v>
      </c>
      <c r="AK280" s="10">
        <f>3/24000000*OO[[#This Row],[93 (30JUN1985 12:00:00)-Water Temperature (C)]]*OO[[#This Row],[35]]</f>
        <v>9.3268162969337504E-5</v>
      </c>
      <c r="AL280" s="10">
        <f>3/24000000*OO[[#This Row],[94 (30JUN1985 15:00:00)-Water Temperature (C)]]*OO[[#This Row],[36]]</f>
        <v>8.8364124504424995E-5</v>
      </c>
      <c r="AM280" s="10">
        <f>3/24000000*OO[[#This Row],[95 (30JUN1985 18:00:00)-Water Temperature (C)]]*OO[[#This Row],[37]]</f>
        <v>8.1091598408450003E-5</v>
      </c>
      <c r="AN280" s="10">
        <f>3/24000000*OO[[#This Row],[96 (30JUN1985 21:00:00)-Water Temperature (C)]]*OO[[#This Row],[38]]</f>
        <v>7.3512854286750007E-5</v>
      </c>
      <c r="AO280" s="10">
        <f>3/24000000*OO[[#This Row],[97 (01JUL1985 00:00:00)-Water Temperature (C)]]*OO[[#This Row],[39]]</f>
        <v>6.6749893796000002E-5</v>
      </c>
      <c r="AP280" s="10">
        <f>3/24000000*OO[[#This Row],[98 (01JUL1985 03:00:00)-Water Temperature (C)]]*OO[[#This Row],[40]]</f>
        <v>6.2361184412174992E-5</v>
      </c>
      <c r="AQ280" s="10">
        <f>3/24000000*OO[[#This Row],[99 (01JUL1985 06:00:00)-Water Temperature (C)]]*OO[[#This Row],[41]]</f>
        <v>5.8327881025050006E-5</v>
      </c>
      <c r="AR280" s="10">
        <f>3/24000000*OO[[#This Row],[100 (01JUL1985 09:00:00)-Water Temperature (C)]]*OO[[#This Row],[42]]</f>
        <v>5.4111383690887497E-5</v>
      </c>
      <c r="AS280" s="10">
        <f>3/24000000*OO[[#This Row],[101 (01JUL1985 12:00:00)-Water Temperature (C)]]*OO[[#This Row],[43]]</f>
        <v>4.9740027473199993E-5</v>
      </c>
      <c r="AT280" s="10">
        <f>3/24000000*OO[[#This Row],[102 (01JUL1985 15:00:00)-Water Temperature (C)]]*OO[[#This Row],[44]]</f>
        <v>4.5275432909562496E-5</v>
      </c>
      <c r="AU280" s="10">
        <f>3/24000000*OO[[#This Row],[103 (01JUL1985 18:00:00)-Water Temperature (C)]]*OO[[#This Row],[45]]</f>
        <v>4.0826180548037504E-5</v>
      </c>
      <c r="AV280" s="10">
        <f>3/24000000*OO[[#This Row],[104 (01JUL1985 21:00:00)-Water Temperature (C)]]*OO[[#This Row],[46]]</f>
        <v>3.66840104180625E-5</v>
      </c>
      <c r="AW280" s="10">
        <f>3/24000000*OO[[#This Row],[105 (02JUL1985 00:00:00)-Water Temperature (C)]]*OO[[#This Row],[47]]</f>
        <v>3.3077515068125001E-5</v>
      </c>
      <c r="AX280" s="10">
        <f>3/24000000*OO[[#This Row],[106 (02JUL1985 03:00:00)-Water Temperature (C)]]*OO[[#This Row],[48]]</f>
        <v>3.0699090834599999E-5</v>
      </c>
      <c r="AY280" s="10">
        <f>3/24000000*OO[[#This Row],[107 (02JUL1985 06:00:00)-Water Temperature (C)]]*OO[[#This Row],[49]]</f>
        <v>2.8660814695222502E-5</v>
      </c>
      <c r="AZ280" s="10">
        <f>3/24000000*OO[[#This Row],[108 (02JUL1985 09:00:00)-Water Temperature (C)]]*OO[[#This Row],[50]]</f>
        <v>2.6686498755468744E-5</v>
      </c>
      <c r="BA280" s="10">
        <f>3/24000000*OO[[#This Row],[109 (02JUL1985 12:00:00)-Water Temperature (C)]]*OO[[#This Row],[51]]</f>
        <v>2.4865171174182501E-5</v>
      </c>
      <c r="BB280" s="10">
        <f>3/24000000*OO[[#This Row],[110 (02JUL1985 15:00:00)-Water Temperature (C)]]*OO[[#This Row],[52]]</f>
        <v>2.2908379835193746E-5</v>
      </c>
      <c r="BC280" s="10">
        <f>3/24000000*OO[[#This Row],[111 (02JUL1985 18:00:00)-Water Temperature (C)]]*OO[[#This Row],[53]]</f>
        <v>2.0752924979544999E-5</v>
      </c>
      <c r="BD280" s="10">
        <f>3/24000000*OO[[#This Row],[112 (02JUL1985 21:00:00)-Water Temperature (C)]]*OO[[#This Row],[54]]</f>
        <v>1.8695832021974998E-5</v>
      </c>
      <c r="BE280" s="10">
        <f>3/24000000*OO[[#This Row],[113 (03JUL1985 00:00:00)-Water Temperature (C)]]*OO[[#This Row],[55]]</f>
        <v>1.6774229513082499E-5</v>
      </c>
      <c r="BF280" s="10">
        <f>3/24000000*OO[[#This Row],[114 (03JUL1985 03:00:00)-Water Temperature (C)]]*OO[[#This Row],[56]]</f>
        <v>1.5250063172639999E-5</v>
      </c>
      <c r="BG280" s="10">
        <f>3/24000000*OO[[#This Row],[115 (03JUL1985 06:00:00)-Water Temperature (C)]]*OO[[#This Row],[57]]</f>
        <v>1.3901331597326249E-5</v>
      </c>
      <c r="BH280" s="10">
        <f>3/24000000*OO[[#This Row],[116 (03JUL1985 09:00:00)-Water Temperature (C)]]*OO[[#This Row],[58]]</f>
        <v>1.2565408646399999E-5</v>
      </c>
      <c r="BI280" s="10">
        <f>3/24000000*OO[[#This Row],[117 (03JUL1985 12:00:00)-Water Temperature (C)]]*OO[[#This Row],[59]]</f>
        <v>1.1218298124444998E-5</v>
      </c>
      <c r="BJ280" s="10">
        <f>3/24000000*OO[[#This Row],[118 (03JUL1985 15:00:00)-Water Temperature (C)]]*OO[[#This Row],[60]]</f>
        <v>9.6920176855274993E-6</v>
      </c>
      <c r="BK280" s="10">
        <f>3/24000000*OO[[#This Row],[119 (03JUL1985 18:00:00)-Water Temperature (C)]]*OO[[#This Row],[61]]</f>
        <v>8.0479371851024988E-6</v>
      </c>
      <c r="BL280" s="10">
        <f>3/24000000*OO[[#This Row],[120 (03JUL1985 21:00:00)-Water Temperature (C)]]*OO[[#This Row],[62]]</f>
        <v>6.4607073800362504E-6</v>
      </c>
      <c r="BM280" s="10">
        <f>3/24000000*OO[[#This Row],[121 (04JUL1985 00:00:00)-Water Temperature (C)]]*OO[[#This Row],[63]]</f>
        <v>5.0480361254574997E-6</v>
      </c>
      <c r="BN280" s="10">
        <f>3/24000000*OO[[#This Row],[122 (04JUL1985 03:00:00)-Water Temperature (C)]]*OO[[#This Row],[64]]</f>
        <v>3.9527123891475E-6</v>
      </c>
      <c r="BO280" s="10">
        <f>3/24000000*OO[[#This Row],[123 (04JUL1985 06:00:00)-Water Temperature (C)]]*OO[[#This Row],[65]]</f>
        <v>3.1194270799842496E-6</v>
      </c>
      <c r="BP280" s="10">
        <f>3/24000000*OO[[#This Row],[124 (04JUL1985 09:00:00)-Water Temperature (C)]]*OO[[#This Row],[66]]</f>
        <v>2.5460877116220001E-6</v>
      </c>
      <c r="BQ280" s="10">
        <f>3/24000000*OO[[#This Row],[125 (04JUL1985 12:00:00)-Water Temperature (C)]]*OO[[#This Row],[67]]</f>
        <v>2.1572234673949998E-6</v>
      </c>
      <c r="BR280" s="10">
        <f>3/24000000*OO[[#This Row],[126 (04JUL1985 15:00:00)-Water Temperature (C)]]*OO[[#This Row],[68]]</f>
        <v>1.9047693730594998E-6</v>
      </c>
      <c r="BS280" s="10">
        <f>3/24000000*OO[[#This Row],[127 (04JUL1985 18:00:00)-Water Temperature (C)]]*OO[[#This Row],[69]]</f>
        <v>1.7434008315075001E-6</v>
      </c>
      <c r="BT280" s="10">
        <f>3/24000000*OO[[#This Row],[128 (04JUL1985 21:00:00)-Water Temperature (C)]]*OO[[#This Row],[70]]</f>
        <v>1.6232758333039998E-6</v>
      </c>
      <c r="BU280" s="10">
        <f>3/24000000*OO[[#This Row],[129 (05JUL1985 00:00:00)-Water Temperature (C)]]*OO[[#This Row],[71]]</f>
        <v>1.5185157284249999E-6</v>
      </c>
      <c r="BV280" s="10">
        <f>3/24000000*OO[[#This Row],[130 (05JUL1985 03:00:00)-Water Temperature (C)]]*OO[[#This Row],[72]]</f>
        <v>1.4462732043119999E-6</v>
      </c>
      <c r="BW280" s="10">
        <f>3/24000000*OO[[#This Row],[131 (05JUL1985 06:00:00)-Water Temperature (C)]]*OO[[#This Row],[73]]</f>
        <v>1.37160750952225E-6</v>
      </c>
      <c r="BX280" s="10">
        <f>3/24000000*OO[[#This Row],[132 (05JUL1985 09:00:00)-Water Temperature (C)]]*OO[[#This Row],[74]]</f>
        <v>1.3008575706749999E-6</v>
      </c>
      <c r="BY280" s="10">
        <f>3/24000000*OO[[#This Row],[133 (05JUL1985 12:00:00)-Water Temperature (C)]]*OO[[#This Row],[75]]</f>
        <v>1.2412466302162499E-6</v>
      </c>
      <c r="BZ280" s="10">
        <f>3/24000000*OO[[#This Row],[134 (05JUL1985 15:00:00)-Water Temperature (C)]]*OO[[#This Row],[76]]</f>
        <v>1.1829283518159997E-6</v>
      </c>
      <c r="CA280" s="10">
        <f>3/24000000*OO[[#This Row],[135 (05JUL1985 18:00:00)-Water Temperature (C)]]*OO[[#This Row],[77]]</f>
        <v>1.1202185495741248E-6</v>
      </c>
      <c r="CB280" s="10">
        <f>3/24000000*OO[[#This Row],[136 (05JUL1985 21:00:00)-Water Temperature (C)]]*OO[[#This Row],[78]]</f>
        <v>1.0596469143828749E-6</v>
      </c>
      <c r="CC280" s="10">
        <f>3/24000000*OO[[#This Row],[137 (06JUL1985 00:00:00)-Water Temperature (C)]]*OO[[#This Row],[79]]</f>
        <v>1.0044685045739999E-6</v>
      </c>
      <c r="CD280" s="10">
        <f>3/24000000*OO[[#This Row],[138 (06JUL1985 03:00:00)-Water Temperature (C)]]*OO[[#This Row],[80]]</f>
        <v>9.7452877045649985E-7</v>
      </c>
      <c r="CE280" s="10">
        <f>3/24000000*OO[[#This Row],[139 (06JUL1985 06:00:00)-Water Temperature (C)]]*OO[[#This Row],[81]]</f>
        <v>9.4531794009675005E-7</v>
      </c>
      <c r="CF280" s="10">
        <f>3/24000000*OO[[#This Row],[140 (06JUL1985 09:00:00)-Water Temperature (C)]]*OO[[#This Row],[82]]</f>
        <v>9.1453999705687479E-7</v>
      </c>
      <c r="CG280" s="10">
        <f>3/24000000*OO[[#This Row],[141 (06JUL1985 12:00:00)-Water Temperature (C)]]*OO[[#This Row],[83]]</f>
        <v>8.9323888144649996E-7</v>
      </c>
      <c r="CH280" s="10">
        <f>3/24000000*OO[[#This Row],[142 (06JUL1985 15:00:00)-Water Temperature (C)]]*OO[[#This Row],[84]]</f>
        <v>8.6563288275E-7</v>
      </c>
      <c r="CI280" s="10">
        <f>3/24000000*OO[[#This Row],[143 (06JUL1985 18:00:00)-Water Temperature (C)]]*OO[[#This Row],[85]]</f>
        <v>8.2366299417899994E-7</v>
      </c>
      <c r="CJ280" s="10">
        <f>3/24000000*OO[[#This Row],[144 (06JUL1985 21:00:00)-Water Temperature (C)]]*OO[[#This Row],[86]]</f>
        <v>7.8042727457649985E-7</v>
      </c>
      <c r="CK280" s="10">
        <f>3/24000000*OO[[#This Row],[145 (07JUL1985 00:00:00)-Water Temperature (C)]]*OO[[#This Row],[87]]</f>
        <v>7.4415388281725E-7</v>
      </c>
      <c r="CL280" s="10">
        <f>3/24000000*OO[[#This Row],[146 (07JUL1985 03:00:00)-Water Temperature (C)]]*OO[[#This Row],[88]]</f>
        <v>7.2465345892037495E-7</v>
      </c>
      <c r="CM280" s="10">
        <f>3/24000000*OO[[#This Row],[147 (07JUL1985 06:00:00)-Water Temperature (C)]]*OO[[#This Row],[89]]</f>
        <v>7.077969790649999E-7</v>
      </c>
      <c r="CN280" s="10">
        <f>3/24000000*OO[[#This Row],[148 (07JUL1985 09:00:00)-Water Temperature (C)]]*OO[[#This Row],[90]]</f>
        <v>6.8647694285462492E-7</v>
      </c>
      <c r="CO280" s="10">
        <f>3/24000000*OO[[#This Row],[149 (07JUL1985 12:00:00)-Water Temperature (C)]]*OO[[#This Row],[91]]</f>
        <v>6.6513805342799999E-7</v>
      </c>
      <c r="CP280" s="10">
        <f>3/24000000*OO[[#This Row],[150 (07JUL1985 15:00:00)-Water Temperature (C)]]*OO[[#This Row],[92]]</f>
        <v>6.37952488169E-7</v>
      </c>
      <c r="CQ280" s="10">
        <f>3/24000000*OO[[#This Row],[151 (07JUL1985 18:00:00)-Water Temperature (C)]]*OO[[#This Row],[93]]</f>
        <v>6.0874370313750005E-7</v>
      </c>
      <c r="CR280" s="10">
        <f>3/24000000*OO[[#This Row],[152 (07JUL1985 21:00:00)-Water Temperature (C)]]*OO[[#This Row],[94]]</f>
        <v>5.8248928310999995E-7</v>
      </c>
      <c r="CS280" s="10">
        <f>3/24000000*OO[[#This Row],[153 (08JUL1985 00:00:00)-Water Temperature (C)]]*OO[[#This Row],[95]]</f>
        <v>5.5856145344000002E-7</v>
      </c>
      <c r="CT280" s="10">
        <f>3/24000000*OO[[#This Row],[154 (08JUL1985 03:00:00)-Water Temperature (C)]]*OO[[#This Row],[96]]</f>
        <v>5.3881367836187502E-7</v>
      </c>
      <c r="CU280" s="10">
        <f>3/24000000*OO[[#This Row],[155 (08JUL1985 06:00:00)-Water Temperature (C)]]*OO[[#This Row],[97]]</f>
        <v>5.2584476818499992E-7</v>
      </c>
      <c r="CV280" s="10">
        <f>3/24000000*OO[[#This Row],[156 (08JUL1985 09:00:00)-Water Temperature (C)]]*OO[[#This Row],[98]]</f>
        <v>5.0989961425199988E-7</v>
      </c>
      <c r="CW280" s="10">
        <f>3/24000000*OO[[#This Row],[157 (08JUL1985 12:00:00)-Water Temperature (C)]]*OO[[#This Row],[99]]</f>
        <v>4.9399383893212507E-7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1.5764146936983132E-31</v>
      </c>
      <c r="Q281" s="10">
        <f>3/24*OO[[#This Row],[73 (28JUN1985 00:00:00)-Water Temperature (C)]]*OO[[#This Row],[15]]/SUM(OO[15])</f>
        <v>5.2386626455880547E-22</v>
      </c>
      <c r="R281" s="10">
        <f>3/24*OO[[#This Row],[74 (28JUN1985 03:00:00)-Water Temperature (C)]]*OO[[#This Row],[16]]/SUM(OO[16])</f>
        <v>1.3579895185579104E-14</v>
      </c>
      <c r="S281" s="10">
        <f>3/24*OO[[#This Row],[75 (28JUN1985 06:00:00)-Water Temperature (C)]]*OO[[#This Row],[17]]/SUM(OO[17])</f>
        <v>1.632987399384699E-10</v>
      </c>
      <c r="T281" s="10">
        <f>3/24*OO[[#This Row],[76 (28JUN1985 09:00:00)-Water Temperature (C)]]*OO[[#This Row],[18]]/SUM(OO[18])</f>
        <v>7.889822205156691E-8</v>
      </c>
      <c r="U281" s="10">
        <f>3/24*OO[[#This Row],[77 (28JUN1985 12:00:00)-Water Temperature (C)]]*OO[[#This Row],[19]]/SUM(OO[19])</f>
        <v>7.2315341365249176E-6</v>
      </c>
      <c r="V281" s="10">
        <f>3/24000000*OO[[#This Row],[78 (28JUN1985 15:00:00)-Water Temperature (C)]]*OO[[#This Row],[20]]</f>
        <v>1.9897214829062498E-4</v>
      </c>
      <c r="W281" s="10">
        <f>3/24000000*OO[[#This Row],[79 (28JUN1985 18:00:00)-Water Temperature (C)]]*OO[[#This Row],[21]]</f>
        <v>2.1445464198265002E-3</v>
      </c>
      <c r="X281" s="10">
        <f>3/24000000*OO[[#This Row],[80 (28JUN1985 21:00:00)-Water Temperature (C)]]*OO[[#This Row],[22]]</f>
        <v>1.0812556243935E-2</v>
      </c>
      <c r="Y281" s="10">
        <f>3/24000000*OO[[#This Row],[81 (29JUN1985 00:00:00)-Water Temperature (C)]]*OO[[#This Row],[23]]</f>
        <v>2.8961095148000004E-2</v>
      </c>
      <c r="Z281" s="10">
        <f>3/24000000*OO[[#This Row],[82 (29JUN1985 03:00:00)-Water Temperature (C)]]*OO[[#This Row],[24]]</f>
        <v>4.6012935980749993E-2</v>
      </c>
      <c r="AA281" s="10">
        <f>3/24000000*OO[[#This Row],[83 (29JUN1985 06:00:00)-Water Temperature (C)]]*OO[[#This Row],[25]]</f>
        <v>4.6677633394062501E-2</v>
      </c>
      <c r="AB281" s="10">
        <f>3/24000000*OO[[#This Row],[84 (29JUN1985 09:00:00)-Water Temperature (C)]]*OO[[#This Row],[26]]</f>
        <v>3.1719187105937498E-2</v>
      </c>
      <c r="AC281" s="10">
        <f>3/24000000*OO[[#This Row],[85 (29JUN1985 12:00:00)-Water Temperature (C)]]*OO[[#This Row],[27]]</f>
        <v>1.5314719060492499E-2</v>
      </c>
      <c r="AD281" s="10">
        <f>3/24000000*OO[[#This Row],[86 (29JUN1985 15:00:00)-Water Temperature (C)]]*OO[[#This Row],[28]]</f>
        <v>5.5030140063637503E-3</v>
      </c>
      <c r="AE281" s="10">
        <f>3/24000000*OO[[#This Row],[88 (29JUN1985 21:00:00)-Water Temperature (C)]]*OO[[#This Row],[30]]</f>
        <v>3.9062273263799994E-4</v>
      </c>
      <c r="AF281" s="10">
        <f>3/24000000*OO[[#This Row],[88 (29JUN1985 21:00:00)-Water Temperature (C)]]*OO[[#This Row],[30]]</f>
        <v>3.9062273263799994E-4</v>
      </c>
      <c r="AG281" s="10">
        <f>3/24000000*OO[[#This Row],[89 (30JUN1985 00:00:00)-Water Temperature (C)]]*OO[[#This Row],[31]]</f>
        <v>1.084758119445E-4</v>
      </c>
      <c r="AH281" s="10">
        <f>3/24000000*OO[[#This Row],[90 (30JUN1985 03:00:00)-Water Temperature (C)]]*OO[[#This Row],[32]]</f>
        <v>5.359512693175E-5</v>
      </c>
      <c r="AI281" s="10">
        <f>3/24000000*OO[[#This Row],[91 (30JUN1985 06:00:00)-Water Temperature (C)]]*OO[[#This Row],[33]]</f>
        <v>4.5686783459625005E-5</v>
      </c>
      <c r="AJ281" s="10">
        <f>3/24000000*OO[[#This Row],[92 (30JUN1985 09:00:00)-Water Temperature (C)]]*OO[[#This Row],[34]]</f>
        <v>4.5362702399999997E-5</v>
      </c>
      <c r="AK281" s="10">
        <f>3/24000000*OO[[#This Row],[93 (30JUN1985 12:00:00)-Water Temperature (C)]]*OO[[#This Row],[35]]</f>
        <v>4.4717166753875003E-5</v>
      </c>
      <c r="AL281" s="10">
        <f>3/24000000*OO[[#This Row],[94 (30JUN1985 15:00:00)-Water Temperature (C)]]*OO[[#This Row],[36]]</f>
        <v>4.2262969686049992E-5</v>
      </c>
      <c r="AM281" s="10">
        <f>3/24000000*OO[[#This Row],[95 (30JUN1985 18:00:00)-Water Temperature (C)]]*OO[[#This Row],[37]]</f>
        <v>3.8665427325825004E-5</v>
      </c>
      <c r="AN281" s="10">
        <f>3/24000000*OO[[#This Row],[96 (30JUN1985 21:00:00)-Water Temperature (C)]]*OO[[#This Row],[38]]</f>
        <v>3.4906321013375002E-5</v>
      </c>
      <c r="AO281" s="10">
        <f>3/24000000*OO[[#This Row],[97 (01JUL1985 00:00:00)-Water Temperature (C)]]*OO[[#This Row],[39]]</f>
        <v>3.1545909392925001E-5</v>
      </c>
      <c r="AP281" s="10">
        <f>3/24000000*OO[[#This Row],[98 (01JUL1985 03:00:00)-Water Temperature (C)]]*OO[[#This Row],[40]]</f>
        <v>2.9298853938243749E-5</v>
      </c>
      <c r="AQ281" s="10">
        <f>3/24000000*OO[[#This Row],[99 (01JUL1985 06:00:00)-Water Temperature (C)]]*OO[[#This Row],[41]]</f>
        <v>2.7248228382273753E-5</v>
      </c>
      <c r="AR281" s="10">
        <f>3/24000000*OO[[#This Row],[100 (01JUL1985 09:00:00)-Water Temperature (C)]]*OO[[#This Row],[42]]</f>
        <v>2.5131094258399999E-5</v>
      </c>
      <c r="AS281" s="10">
        <f>3/24000000*OO[[#This Row],[101 (01JUL1985 12:00:00)-Water Temperature (C)]]*OO[[#This Row],[43]]</f>
        <v>2.2966318652224998E-5</v>
      </c>
      <c r="AT281" s="10">
        <f>3/24000000*OO[[#This Row],[102 (01JUL1985 15:00:00)-Water Temperature (C)]]*OO[[#This Row],[44]]</f>
        <v>2.0785191894129999E-5</v>
      </c>
      <c r="AU281" s="10">
        <f>3/24000000*OO[[#This Row],[103 (01JUL1985 18:00:00)-Water Temperature (C)]]*OO[[#This Row],[45]]</f>
        <v>1.8647310461543748E-5</v>
      </c>
      <c r="AV281" s="10">
        <f>3/24000000*OO[[#This Row],[104 (01JUL1985 21:00:00)-Water Temperature (C)]]*OO[[#This Row],[46]]</f>
        <v>1.6671401507117501E-5</v>
      </c>
      <c r="AW281" s="10">
        <f>3/24000000*OO[[#This Row],[105 (02JUL1985 00:00:00)-Water Temperature (C)]]*OO[[#This Row],[47]]</f>
        <v>1.4960314312262499E-5</v>
      </c>
      <c r="AX281" s="10">
        <f>3/24000000*OO[[#This Row],[106 (02JUL1985 03:00:00)-Water Temperature (C)]]*OO[[#This Row],[48]]</f>
        <v>1.3802886435041249E-5</v>
      </c>
      <c r="AY281" s="10">
        <f>3/24000000*OO[[#This Row],[107 (02JUL1985 06:00:00)-Water Temperature (C)]]*OO[[#This Row],[49]]</f>
        <v>1.2814695077059997E-5</v>
      </c>
      <c r="AZ281" s="10">
        <f>3/24000000*OO[[#This Row],[108 (02JUL1985 09:00:00)-Water Temperature (C)]]*OO[[#This Row],[50]]</f>
        <v>1.18684797910225E-5</v>
      </c>
      <c r="BA281" s="10">
        <f>3/24000000*OO[[#This Row],[109 (02JUL1985 12:00:00)-Water Temperature (C)]]*OO[[#This Row],[51]]</f>
        <v>1.10028029071875E-5</v>
      </c>
      <c r="BB281" s="10">
        <f>3/24000000*OO[[#This Row],[110 (02JUL1985 15:00:00)-Water Temperature (C)]]*OO[[#This Row],[52]]</f>
        <v>1.008998311021875E-5</v>
      </c>
      <c r="BC281" s="10">
        <f>3/24000000*OO[[#This Row],[111 (02JUL1985 18:00:00)-Water Temperature (C)]]*OO[[#This Row],[53]]</f>
        <v>9.1106132944812492E-6</v>
      </c>
      <c r="BD281" s="10">
        <f>3/24000000*OO[[#This Row],[112 (02JUL1985 21:00:00)-Water Temperature (C)]]*OO[[#This Row],[54]]</f>
        <v>8.1850904901824981E-6</v>
      </c>
      <c r="BE281" s="10">
        <f>3/24000000*OO[[#This Row],[113 (03JUL1985 00:00:00)-Water Temperature (C)]]*OO[[#This Row],[55]]</f>
        <v>7.3308238814249995E-6</v>
      </c>
      <c r="BF281" s="10">
        <f>3/24000000*OO[[#This Row],[114 (03JUL1985 03:00:00)-Water Temperature (C)]]*OO[[#This Row],[56]]</f>
        <v>6.6538018073750001E-6</v>
      </c>
      <c r="BG281" s="10">
        <f>3/24000000*OO[[#This Row],[115 (03JUL1985 06:00:00)-Water Temperature (C)]]*OO[[#This Row],[57]]</f>
        <v>6.0544707271874997E-6</v>
      </c>
      <c r="BH281" s="10">
        <f>3/24000000*OO[[#This Row],[116 (03JUL1985 09:00:00)-Water Temperature (C)]]*OO[[#This Row],[58]]</f>
        <v>5.4686541517649996E-6</v>
      </c>
      <c r="BI281" s="10">
        <f>3/24000000*OO[[#This Row],[117 (03JUL1985 12:00:00)-Water Temperature (C)]]*OO[[#This Row],[59]]</f>
        <v>4.8820683955499997E-6</v>
      </c>
      <c r="BJ281" s="10">
        <f>3/24000000*OO[[#This Row],[118 (03JUL1985 15:00:00)-Water Temperature (C)]]*OO[[#This Row],[60]]</f>
        <v>4.2210991956712497E-6</v>
      </c>
      <c r="BK281" s="10">
        <f>3/24000000*OO[[#This Row],[119 (03JUL1985 18:00:00)-Water Temperature (C)]]*OO[[#This Row],[61]]</f>
        <v>3.5127879167674998E-6</v>
      </c>
      <c r="BL281" s="10">
        <f>3/24000000*OO[[#This Row],[120 (03JUL1985 21:00:00)-Water Temperature (C)]]*OO[[#This Row],[62]]</f>
        <v>2.8267736221257497E-6</v>
      </c>
      <c r="BM281" s="10">
        <f>3/24000000*OO[[#This Row],[121 (04JUL1985 00:00:00)-Water Temperature (C)]]*OO[[#This Row],[63]]</f>
        <v>2.21312575482E-6</v>
      </c>
      <c r="BN281" s="10">
        <f>3/24000000*OO[[#This Row],[122 (04JUL1985 03:00:00)-Water Temperature (C)]]*OO[[#This Row],[64]]</f>
        <v>1.7333161543949998E-6</v>
      </c>
      <c r="BO281" s="10">
        <f>3/24000000*OO[[#This Row],[123 (04JUL1985 06:00:00)-Water Temperature (C)]]*OO[[#This Row],[65]]</f>
        <v>1.3649704933599999E-6</v>
      </c>
      <c r="BP281" s="10">
        <f>3/24000000*OO[[#This Row],[124 (04JUL1985 09:00:00)-Water Temperature (C)]]*OO[[#This Row],[66]]</f>
        <v>1.1104444796484999E-6</v>
      </c>
      <c r="BQ281" s="10">
        <f>3/24000000*OO[[#This Row],[125 (04JUL1985 12:00:00)-Water Temperature (C)]]*OO[[#This Row],[67]]</f>
        <v>9.368984656053751E-7</v>
      </c>
      <c r="BR281" s="10">
        <f>3/24000000*OO[[#This Row],[126 (04JUL1985 15:00:00)-Water Temperature (C)]]*OO[[#This Row],[68]]</f>
        <v>8.2468992939524994E-7</v>
      </c>
      <c r="BS281" s="10">
        <f>3/24000000*OO[[#This Row],[127 (04JUL1985 18:00:00)-Water Temperature (C)]]*OO[[#This Row],[69]]</f>
        <v>7.53094495188E-7</v>
      </c>
      <c r="BT281" s="10">
        <f>3/24000000*OO[[#This Row],[128 (04JUL1985 21:00:00)-Water Temperature (C)]]*OO[[#This Row],[70]]</f>
        <v>7.0055706572362503E-7</v>
      </c>
      <c r="BU281" s="10">
        <f>3/24000000*OO[[#This Row],[129 (05JUL1985 00:00:00)-Water Temperature (C)]]*OO[[#This Row],[71]]</f>
        <v>6.5522801605924993E-7</v>
      </c>
      <c r="BV281" s="10">
        <f>3/24000000*OO[[#This Row],[130 (05JUL1985 03:00:00)-Water Temperature (C)]]*OO[[#This Row],[72]]</f>
        <v>6.2402792479774997E-7</v>
      </c>
      <c r="BW281" s="10">
        <f>3/24000000*OO[[#This Row],[131 (05JUL1985 06:00:00)-Water Temperature (C)]]*OO[[#This Row],[73]]</f>
        <v>5.9145724140299993E-7</v>
      </c>
      <c r="BX281" s="10">
        <f>3/24000000*OO[[#This Row],[132 (05JUL1985 09:00:00)-Water Temperature (C)]]*OO[[#This Row],[74]]</f>
        <v>5.6082095549312489E-7</v>
      </c>
      <c r="BY281" s="10">
        <f>3/24000000*OO[[#This Row],[133 (05JUL1985 12:00:00)-Water Temperature (C)]]*OO[[#This Row],[75]]</f>
        <v>5.3482949735074989E-7</v>
      </c>
      <c r="BZ281" s="10">
        <f>3/24000000*OO[[#This Row],[134 (05JUL1985 15:00:00)-Water Temperature (C)]]*OO[[#This Row],[76]]</f>
        <v>5.0936156648650001E-7</v>
      </c>
      <c r="CA281" s="10">
        <f>3/24000000*OO[[#This Row],[135 (05JUL1985 18:00:00)-Water Temperature (C)]]*OO[[#This Row],[77]]</f>
        <v>4.8242771347874998E-7</v>
      </c>
      <c r="CB281" s="10">
        <f>3/24000000*OO[[#This Row],[136 (05JUL1985 21:00:00)-Water Temperature (C)]]*OO[[#This Row],[78]]</f>
        <v>4.5640876619800001E-7</v>
      </c>
      <c r="CC281" s="10">
        <f>3/24000000*OO[[#This Row],[137 (06JUL1985 00:00:00)-Water Temperature (C)]]*OO[[#This Row],[79]]</f>
        <v>4.3295731804799997E-7</v>
      </c>
      <c r="CD281" s="10">
        <f>3/24000000*OO[[#This Row],[138 (06JUL1985 03:00:00)-Water Temperature (C)]]*OO[[#This Row],[80]]</f>
        <v>4.2005831007562498E-7</v>
      </c>
      <c r="CE281" s="10">
        <f>3/24000000*OO[[#This Row],[139 (06JUL1985 06:00:00)-Water Temperature (C)]]*OO[[#This Row],[81]]</f>
        <v>4.0729377132499999E-7</v>
      </c>
      <c r="CF281" s="10">
        <f>3/24000000*OO[[#This Row],[140 (06JUL1985 09:00:00)-Water Temperature (C)]]*OO[[#This Row],[82]]</f>
        <v>3.9407422661999996E-7</v>
      </c>
      <c r="CG281" s="10">
        <f>3/24000000*OO[[#This Row],[141 (06JUL1985 12:00:00)-Water Temperature (C)]]*OO[[#This Row],[83]]</f>
        <v>3.8459039602999999E-7</v>
      </c>
      <c r="CH281" s="10">
        <f>3/24000000*OO[[#This Row],[142 (06JUL1985 15:00:00)-Water Temperature (C)]]*OO[[#This Row],[84]]</f>
        <v>3.7257434664449995E-7</v>
      </c>
      <c r="CI281" s="10">
        <f>3/24000000*OO[[#This Row],[143 (06JUL1985 18:00:00)-Water Temperature (C)]]*OO[[#This Row],[85]]</f>
        <v>3.5464713436237498E-7</v>
      </c>
      <c r="CJ281" s="10">
        <f>3/24000000*OO[[#This Row],[144 (06JUL1985 21:00:00)-Water Temperature (C)]]*OO[[#This Row],[86]]</f>
        <v>3.36071831806025E-7</v>
      </c>
      <c r="CK281" s="10">
        <f>3/24000000*OO[[#This Row],[145 (07JUL1985 00:00:00)-Water Temperature (C)]]*OO[[#This Row],[87]]</f>
        <v>3.2062733050824998E-7</v>
      </c>
      <c r="CL281" s="10">
        <f>3/24000000*OO[[#This Row],[146 (07JUL1985 03:00:00)-Water Temperature (C)]]*OO[[#This Row],[88]]</f>
        <v>3.1221781861339998E-7</v>
      </c>
      <c r="CM281" s="10">
        <f>3/24000000*OO[[#This Row],[147 (07JUL1985 06:00:00)-Water Temperature (C)]]*OO[[#This Row],[89]]</f>
        <v>3.0489251813999999E-7</v>
      </c>
      <c r="CN281" s="10">
        <f>3/24000000*OO[[#This Row],[148 (07JUL1985 09:00:00)-Water Temperature (C)]]*OO[[#This Row],[90]]</f>
        <v>2.9564375186299996E-7</v>
      </c>
      <c r="CO281" s="10">
        <f>3/24000000*OO[[#This Row],[149 (07JUL1985 12:00:00)-Water Temperature (C)]]*OO[[#This Row],[91]]</f>
        <v>2.8628810975990002E-7</v>
      </c>
      <c r="CP281" s="10">
        <f>3/24000000*OO[[#This Row],[150 (07JUL1985 15:00:00)-Water Temperature (C)]]*OO[[#This Row],[92]]</f>
        <v>2.7447158609254997E-7</v>
      </c>
      <c r="CQ281" s="10">
        <f>3/24000000*OO[[#This Row],[151 (07JUL1985 18:00:00)-Water Temperature (C)]]*OO[[#This Row],[93]]</f>
        <v>2.6183586772499997E-7</v>
      </c>
      <c r="CR281" s="10">
        <f>3/24000000*OO[[#This Row],[152 (07JUL1985 21:00:00)-Water Temperature (C)]]*OO[[#This Row],[94]]</f>
        <v>2.5046505377676251E-7</v>
      </c>
      <c r="CS281" s="10">
        <f>3/24000000*OO[[#This Row],[153 (08JUL1985 00:00:00)-Water Temperature (C)]]*OO[[#This Row],[95]]</f>
        <v>2.4016374997319998E-7</v>
      </c>
      <c r="CT281" s="10">
        <f>3/24000000*OO[[#This Row],[154 (08JUL1985 03:00:00)-Water Temperature (C)]]*OO[[#This Row],[96]]</f>
        <v>2.3169858783303747E-7</v>
      </c>
      <c r="CU281" s="10">
        <f>3/24000000*OO[[#This Row],[155 (08JUL1985 06:00:00)-Water Temperature (C)]]*OO[[#This Row],[97]]</f>
        <v>2.2597884180129999E-7</v>
      </c>
      <c r="CV281" s="10">
        <f>3/24000000*OO[[#This Row],[156 (08JUL1985 09:00:00)-Water Temperature (C)]]*OO[[#This Row],[98]]</f>
        <v>2.1909307583047496E-7</v>
      </c>
      <c r="CW281" s="10">
        <f>3/24000000*OO[[#This Row],[157 (08JUL1985 12:00:00)-Water Temperature (C)]]*OO[[#This Row],[99]]</f>
        <v>2.1209513981504998E-7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1.8867104273664682E-32</v>
      </c>
      <c r="Q282" s="10">
        <f>3/24*OO[[#This Row],[73 (28JUN1985 00:00:00)-Water Temperature (C)]]*OO[[#This Row],[15]]/SUM(OO[15])</f>
        <v>4.6328892762403877E-22</v>
      </c>
      <c r="R282" s="10">
        <f>3/24*OO[[#This Row],[74 (28JUN1985 03:00:00)-Water Temperature (C)]]*OO[[#This Row],[16]]/SUM(OO[16])</f>
        <v>7.7490471621933817E-15</v>
      </c>
      <c r="S282" s="10">
        <f>3/24*OO[[#This Row],[75 (28JUN1985 06:00:00)-Water Temperature (C)]]*OO[[#This Row],[17]]/SUM(OO[17])</f>
        <v>1.268678376733927E-10</v>
      </c>
      <c r="T282" s="10">
        <f>3/24*OO[[#This Row],[76 (28JUN1985 09:00:00)-Water Temperature (C)]]*OO[[#This Row],[18]]/SUM(OO[18])</f>
        <v>6.9354983445195626E-8</v>
      </c>
      <c r="U282" s="10">
        <f>3/24*OO[[#This Row],[77 (28JUN1985 12:00:00)-Water Temperature (C)]]*OO[[#This Row],[19]]/SUM(OO[19])</f>
        <v>6.9373902297790474E-6</v>
      </c>
      <c r="V282" s="10">
        <f>3/24000000*OO[[#This Row],[78 (28JUN1985 15:00:00)-Water Temperature (C)]]*OO[[#This Row],[20]]</f>
        <v>2.04965063183725E-4</v>
      </c>
      <c r="W282" s="10">
        <f>3/24000000*OO[[#This Row],[79 (28JUN1985 18:00:00)-Water Temperature (C)]]*OO[[#This Row],[21]]</f>
        <v>2.34840732806E-3</v>
      </c>
      <c r="X282" s="10">
        <f>3/24000000*OO[[#This Row],[80 (28JUN1985 21:00:00)-Water Temperature (C)]]*OO[[#This Row],[22]]</f>
        <v>1.2492192865897499E-2</v>
      </c>
      <c r="Y282" s="10">
        <f>3/24000000*OO[[#This Row],[81 (29JUN1985 00:00:00)-Water Temperature (C)]]*OO[[#This Row],[23]]</f>
        <v>3.5107136143087504E-2</v>
      </c>
      <c r="Z282" s="10">
        <f>3/24000000*OO[[#This Row],[82 (29JUN1985 03:00:00)-Water Temperature (C)]]*OO[[#This Row],[24]]</f>
        <v>5.82538560664125E-2</v>
      </c>
      <c r="AA282" s="10">
        <f>3/24000000*OO[[#This Row],[83 (29JUN1985 06:00:00)-Water Temperature (C)]]*OO[[#This Row],[25]]</f>
        <v>6.1474279167000004E-2</v>
      </c>
      <c r="AB282" s="10">
        <f>3/24000000*OO[[#This Row],[84 (29JUN1985 09:00:00)-Water Temperature (C)]]*OO[[#This Row],[26]]</f>
        <v>4.3311904948599995E-2</v>
      </c>
      <c r="AC282" s="10">
        <f>3/24000000*OO[[#This Row],[85 (29JUN1985 12:00:00)-Water Temperature (C)]]*OO[[#This Row],[27]]</f>
        <v>2.160730822832E-2</v>
      </c>
      <c r="AD282" s="10">
        <f>3/24000000*OO[[#This Row],[86 (29JUN1985 15:00:00)-Water Temperature (C)]]*OO[[#This Row],[28]]</f>
        <v>7.9923189389400004E-3</v>
      </c>
      <c r="AE282" s="10">
        <f>3/24000000*OO[[#This Row],[88 (29JUN1985 21:00:00)-Water Temperature (C)]]*OO[[#This Row],[30]]</f>
        <v>5.8768028530174993E-4</v>
      </c>
      <c r="AF282" s="10">
        <f>3/24000000*OO[[#This Row],[88 (29JUN1985 21:00:00)-Water Temperature (C)]]*OO[[#This Row],[30]]</f>
        <v>5.8768028530174993E-4</v>
      </c>
      <c r="AG282" s="10">
        <f>3/24000000*OO[[#This Row],[89 (30JUN1985 00:00:00)-Water Temperature (C)]]*OO[[#This Row],[31]]</f>
        <v>1.5858332976406247E-4</v>
      </c>
      <c r="AH282" s="10">
        <f>3/24000000*OO[[#This Row],[90 (30JUN1985 03:00:00)-Water Temperature (C)]]*OO[[#This Row],[32]]</f>
        <v>7.2825612328574992E-5</v>
      </c>
      <c r="AI282" s="10">
        <f>3/24000000*OO[[#This Row],[91 (30JUN1985 06:00:00)-Water Temperature (C)]]*OO[[#This Row],[33]]</f>
        <v>5.9784638858174996E-5</v>
      </c>
      <c r="AJ282" s="10">
        <f>3/24000000*OO[[#This Row],[92 (30JUN1985 09:00:00)-Water Temperature (C)]]*OO[[#This Row],[34]]</f>
        <v>5.9049469980949987E-5</v>
      </c>
      <c r="AK282" s="10">
        <f>3/24000000*OO[[#This Row],[93 (30JUN1985 12:00:00)-Water Temperature (C)]]*OO[[#This Row],[35]]</f>
        <v>5.8346692049587497E-5</v>
      </c>
      <c r="AL282" s="10">
        <f>3/24000000*OO[[#This Row],[94 (30JUN1985 15:00:00)-Water Temperature (C)]]*OO[[#This Row],[36]]</f>
        <v>5.5365168226799999E-5</v>
      </c>
      <c r="AM282" s="10">
        <f>3/24000000*OO[[#This Row],[95 (30JUN1985 18:00:00)-Water Temperature (C)]]*OO[[#This Row],[37]]</f>
        <v>5.0824250816374993E-5</v>
      </c>
      <c r="AN282" s="10">
        <f>3/24000000*OO[[#This Row],[96 (30JUN1985 21:00:00)-Water Temperature (C)]]*OO[[#This Row],[38]]</f>
        <v>4.5989633141137503E-5</v>
      </c>
      <c r="AO282" s="10">
        <f>3/24000000*OO[[#This Row],[97 (01JUL1985 00:00:00)-Water Temperature (C)]]*OO[[#This Row],[39]]</f>
        <v>4.16405732685E-5</v>
      </c>
      <c r="AP282" s="10">
        <f>3/24000000*OO[[#This Row],[98 (01JUL1985 03:00:00)-Water Temperature (C)]]*OO[[#This Row],[40]]</f>
        <v>3.8705698867824996E-5</v>
      </c>
      <c r="AQ282" s="10">
        <f>3/24000000*OO[[#This Row],[99 (01JUL1985 06:00:00)-Water Temperature (C)]]*OO[[#This Row],[41]]</f>
        <v>3.602176758675E-5</v>
      </c>
      <c r="AR282" s="10">
        <f>3/24000000*OO[[#This Row],[100 (01JUL1985 09:00:00)-Water Temperature (C)]]*OO[[#This Row],[42]]</f>
        <v>3.3264457630074994E-5</v>
      </c>
      <c r="AS282" s="10">
        <f>3/24000000*OO[[#This Row],[101 (01JUL1985 12:00:00)-Water Temperature (C)]]*OO[[#This Row],[43]]</f>
        <v>3.0443907862663749E-5</v>
      </c>
      <c r="AT282" s="10">
        <f>3/24000000*OO[[#This Row],[102 (01JUL1985 15:00:00)-Water Temperature (C)]]*OO[[#This Row],[44]]</f>
        <v>2.7593006161702501E-5</v>
      </c>
      <c r="AU282" s="10">
        <f>3/24000000*OO[[#This Row],[103 (01JUL1985 18:00:00)-Water Temperature (C)]]*OO[[#This Row],[45]]</f>
        <v>2.480156431632E-5</v>
      </c>
      <c r="AV282" s="10">
        <f>3/24000000*OO[[#This Row],[104 (01JUL1985 21:00:00)-Water Temperature (C)]]*OO[[#This Row],[46]]</f>
        <v>2.2221117729581248E-5</v>
      </c>
      <c r="AW282" s="10">
        <f>3/24000000*OO[[#This Row],[105 (02JUL1985 00:00:00)-Water Temperature (C)]]*OO[[#This Row],[47]]</f>
        <v>1.9987853749599998E-5</v>
      </c>
      <c r="AX282" s="10">
        <f>3/24000000*OO[[#This Row],[106 (02JUL1985 03:00:00)-Water Temperature (C)]]*OO[[#This Row],[48]]</f>
        <v>1.8467407534797495E-5</v>
      </c>
      <c r="AY282" s="10">
        <f>3/24000000*OO[[#This Row],[107 (02JUL1985 06:00:00)-Water Temperature (C)]]*OO[[#This Row],[49]]</f>
        <v>1.7156868786222498E-5</v>
      </c>
      <c r="AZ282" s="10">
        <f>3/24000000*OO[[#This Row],[108 (02JUL1985 09:00:00)-Water Temperature (C)]]*OO[[#This Row],[50]]</f>
        <v>1.5909698007953747E-5</v>
      </c>
      <c r="BA282" s="10">
        <f>3/24000000*OO[[#This Row],[109 (02JUL1985 12:00:00)-Water Temperature (C)]]*OO[[#This Row],[51]]</f>
        <v>1.47632352433925E-5</v>
      </c>
      <c r="BB282" s="10">
        <f>3/24000000*OO[[#This Row],[110 (02JUL1985 15:00:00)-Water Temperature (C)]]*OO[[#This Row],[52]]</f>
        <v>1.3549760457103748E-5</v>
      </c>
      <c r="BC282" s="10">
        <f>3/24000000*OO[[#This Row],[111 (02JUL1985 18:00:00)-Water Temperature (C)]]*OO[[#This Row],[53]]</f>
        <v>1.2257103277209999E-5</v>
      </c>
      <c r="BD282" s="10">
        <f>3/24000000*OO[[#This Row],[112 (02JUL1985 21:00:00)-Water Temperature (C)]]*OO[[#This Row],[54]]</f>
        <v>1.103180154173625E-5</v>
      </c>
      <c r="BE282" s="10">
        <f>3/24000000*OO[[#This Row],[113 (03JUL1985 00:00:00)-Water Temperature (C)]]*OO[[#This Row],[55]]</f>
        <v>9.9017490491762506E-6</v>
      </c>
      <c r="BF282" s="10">
        <f>3/24000000*OO[[#This Row],[114 (03JUL1985 03:00:00)-Water Temperature (C)]]*OO[[#This Row],[56]]</f>
        <v>9.0027486077350002E-6</v>
      </c>
      <c r="BG282" s="10">
        <f>3/24000000*OO[[#This Row],[115 (03JUL1985 06:00:00)-Water Temperature (C)]]*OO[[#This Row],[57]]</f>
        <v>8.199099072449999E-6</v>
      </c>
      <c r="BH282" s="10">
        <f>3/24000000*OO[[#This Row],[116 (03JUL1985 09:00:00)-Water Temperature (C)]]*OO[[#This Row],[58]]</f>
        <v>7.414209586939999E-6</v>
      </c>
      <c r="BI282" s="10">
        <f>3/24000000*OO[[#This Row],[117 (03JUL1985 12:00:00)-Water Temperature (C)]]*OO[[#This Row],[59]]</f>
        <v>6.6294010158325E-6</v>
      </c>
      <c r="BJ282" s="10">
        <f>3/24000000*OO[[#This Row],[118 (03JUL1985 15:00:00)-Water Temperature (C)]]*OO[[#This Row],[60]]</f>
        <v>5.7460034336400001E-6</v>
      </c>
      <c r="BK282" s="10">
        <f>3/24000000*OO[[#This Row],[119 (03JUL1985 18:00:00)-Water Temperature (C)]]*OO[[#This Row],[61]]</f>
        <v>4.8025504724937494E-6</v>
      </c>
      <c r="BL282" s="10">
        <f>3/24000000*OO[[#This Row],[120 (03JUL1985 21:00:00)-Water Temperature (C)]]*OO[[#This Row],[62]]</f>
        <v>3.8824023638924996E-6</v>
      </c>
      <c r="BM282" s="10">
        <f>3/24000000*OO[[#This Row],[121 (04JUL1985 00:00:00)-Water Temperature (C)]]*OO[[#This Row],[63]]</f>
        <v>3.0514783038404999E-6</v>
      </c>
      <c r="BN282" s="10">
        <f>3/24000000*OO[[#This Row],[122 (04JUL1985 03:00:00)-Water Temperature (C)]]*OO[[#This Row],[64]]</f>
        <v>2.3931446263334996E-6</v>
      </c>
      <c r="BO282" s="10">
        <f>3/24000000*OO[[#This Row],[123 (04JUL1985 06:00:00)-Water Temperature (C)]]*OO[[#This Row],[65]]</f>
        <v>1.879655619039E-6</v>
      </c>
      <c r="BP282" s="10">
        <f>3/24000000*OO[[#This Row],[124 (04JUL1985 09:00:00)-Water Temperature (C)]]*OO[[#This Row],[66]]</f>
        <v>1.5221695306349999E-6</v>
      </c>
      <c r="BQ282" s="10">
        <f>3/24000000*OO[[#This Row],[125 (04JUL1985 12:00:00)-Water Temperature (C)]]*OO[[#This Row],[67]]</f>
        <v>1.2761402621975E-6</v>
      </c>
      <c r="BR282" s="10">
        <f>3/24000000*OO[[#This Row],[126 (04JUL1985 15:00:00)-Water Temperature (C)]]*OO[[#This Row],[68]]</f>
        <v>1.1176640654135E-6</v>
      </c>
      <c r="BS282" s="10">
        <f>3/24000000*OO[[#This Row],[127 (04JUL1985 18:00:00)-Water Temperature (C)]]*OO[[#This Row],[69]]</f>
        <v>1.0167720607500001E-6</v>
      </c>
      <c r="BT282" s="10">
        <f>3/24000000*OO[[#This Row],[128 (04JUL1985 21:00:00)-Water Temperature (C)]]*OO[[#This Row],[70]]</f>
        <v>9.4425355897837514E-7</v>
      </c>
      <c r="BU282" s="10">
        <f>3/24000000*OO[[#This Row],[129 (05JUL1985 00:00:00)-Water Temperature (C)]]*OO[[#This Row],[71]]</f>
        <v>8.8272534894637496E-7</v>
      </c>
      <c r="BV282" s="10">
        <f>3/24000000*OO[[#This Row],[130 (05JUL1985 03:00:00)-Water Temperature (C)]]*OO[[#This Row],[72]]</f>
        <v>8.4070972631249986E-7</v>
      </c>
      <c r="BW282" s="10">
        <f>3/24000000*OO[[#This Row],[131 (05JUL1985 06:00:00)-Water Temperature (C)]]*OO[[#This Row],[73]]</f>
        <v>7.9607691204924987E-7</v>
      </c>
      <c r="BX282" s="10">
        <f>3/24000000*OO[[#This Row],[132 (05JUL1985 09:00:00)-Water Temperature (C)]]*OO[[#This Row],[74]]</f>
        <v>7.5468716572999997E-7</v>
      </c>
      <c r="BY282" s="10">
        <f>3/24000000*OO[[#This Row],[133 (05JUL1985 12:00:00)-Water Temperature (C)]]*OO[[#This Row],[75]]</f>
        <v>7.1902754514149991E-7</v>
      </c>
      <c r="BZ282" s="10">
        <f>3/24000000*OO[[#This Row],[134 (05JUL1985 15:00:00)-Water Temperature (C)]]*OO[[#This Row],[76]]</f>
        <v>6.8419123815374996E-7</v>
      </c>
      <c r="CA282" s="10">
        <f>3/24000000*OO[[#This Row],[135 (05JUL1985 18:00:00)-Water Temperature (C)]]*OO[[#This Row],[77]]</f>
        <v>6.4802567207562494E-7</v>
      </c>
      <c r="CB282" s="10">
        <f>3/24000000*OO[[#This Row],[136 (05JUL1985 21:00:00)-Water Temperature (C)]]*OO[[#This Row],[78]]</f>
        <v>6.1322286735E-7</v>
      </c>
      <c r="CC282" s="10">
        <f>3/24000000*OO[[#This Row],[137 (06JUL1985 00:00:00)-Water Temperature (C)]]*OO[[#This Row],[79]]</f>
        <v>5.8221201932249995E-7</v>
      </c>
      <c r="CD282" s="10">
        <f>3/24000000*OO[[#This Row],[138 (06JUL1985 03:00:00)-Water Temperature (C)]]*OO[[#This Row],[80]]</f>
        <v>5.6503938535850005E-7</v>
      </c>
      <c r="CE282" s="10">
        <f>3/24000000*OO[[#This Row],[139 (06JUL1985 06:00:00)-Water Temperature (C)]]*OO[[#This Row],[81]]</f>
        <v>5.4749710273125002E-7</v>
      </c>
      <c r="CF282" s="10">
        <f>3/24000000*OO[[#This Row],[140 (06JUL1985 09:00:00)-Water Temperature (C)]]*OO[[#This Row],[82]]</f>
        <v>5.2976745072487499E-7</v>
      </c>
      <c r="CG282" s="10">
        <f>3/24000000*OO[[#This Row],[141 (06JUL1985 12:00:00)-Water Temperature (C)]]*OO[[#This Row],[83]]</f>
        <v>5.1663137664937501E-7</v>
      </c>
      <c r="CH282" s="10">
        <f>3/24000000*OO[[#This Row],[142 (06JUL1985 15:00:00)-Water Temperature (C)]]*OO[[#This Row],[84]]</f>
        <v>5.0008330717412498E-7</v>
      </c>
      <c r="CI282" s="10">
        <f>3/24000000*OO[[#This Row],[143 (06JUL1985 18:00:00)-Water Temperature (C)]]*OO[[#This Row],[85]]</f>
        <v>4.7623527800625E-7</v>
      </c>
      <c r="CJ282" s="10">
        <f>3/24000000*OO[[#This Row],[144 (06JUL1985 21:00:00)-Water Temperature (C)]]*OO[[#This Row],[86]]</f>
        <v>4.5140092154449997E-7</v>
      </c>
      <c r="CK282" s="10">
        <f>3/24000000*OO[[#This Row],[145 (07JUL1985 00:00:00)-Water Temperature (C)]]*OO[[#This Row],[87]]</f>
        <v>4.3095924202500001E-7</v>
      </c>
      <c r="CL282" s="10">
        <f>3/24000000*OO[[#This Row],[146 (07JUL1985 03:00:00)-Water Temperature (C)]]*OO[[#This Row],[88]]</f>
        <v>4.1973434261399998E-7</v>
      </c>
      <c r="CM282" s="10">
        <f>3/24000000*OO[[#This Row],[147 (07JUL1985 06:00:00)-Water Temperature (C)]]*OO[[#This Row],[89]]</f>
        <v>4.0977217671937497E-7</v>
      </c>
      <c r="CN282" s="10">
        <f>3/24000000*OO[[#This Row],[148 (07JUL1985 09:00:00)-Water Temperature (C)]]*OO[[#This Row],[90]]</f>
        <v>3.9729517961950002E-7</v>
      </c>
      <c r="CO282" s="10">
        <f>3/24000000*OO[[#This Row],[149 (07JUL1985 12:00:00)-Water Temperature (C)]]*OO[[#This Row],[91]]</f>
        <v>3.8453975462625003E-7</v>
      </c>
      <c r="CP282" s="10">
        <f>3/24000000*OO[[#This Row],[150 (07JUL1985 15:00:00)-Water Temperature (C)]]*OO[[#This Row],[92]]</f>
        <v>3.68453851682625E-7</v>
      </c>
      <c r="CQ282" s="10">
        <f>3/24000000*OO[[#This Row],[151 (07JUL1985 18:00:00)-Water Temperature (C)]]*OO[[#This Row],[93]]</f>
        <v>3.5144558904131247E-7</v>
      </c>
      <c r="CR282" s="10">
        <f>3/24000000*OO[[#This Row],[152 (07JUL1985 21:00:00)-Water Temperature (C)]]*OO[[#This Row],[94]]</f>
        <v>3.3613683825281245E-7</v>
      </c>
      <c r="CS282" s="10">
        <f>3/24000000*OO[[#This Row],[153 (08JUL1985 00:00:00)-Water Temperature (C)]]*OO[[#This Row],[95]]</f>
        <v>3.2236937246809999E-7</v>
      </c>
      <c r="CT282" s="10">
        <f>3/24000000*OO[[#This Row],[154 (08JUL1985 03:00:00)-Water Temperature (C)]]*OO[[#This Row],[96]]</f>
        <v>3.111381010409E-7</v>
      </c>
      <c r="CU282" s="10">
        <f>3/24000000*OO[[#This Row],[155 (08JUL1985 06:00:00)-Water Temperature (C)]]*OO[[#This Row],[97]]</f>
        <v>3.0338446191479997E-7</v>
      </c>
      <c r="CV282" s="10">
        <f>3/24000000*OO[[#This Row],[156 (08JUL1985 09:00:00)-Water Temperature (C)]]*OO[[#This Row],[98]]</f>
        <v>2.9410466020202502E-7</v>
      </c>
      <c r="CW282" s="10">
        <f>3/24000000*OO[[#This Row],[157 (08JUL1985 12:00:00)-Water Temperature (C)]]*OO[[#This Row],[99]]</f>
        <v>2.8457428801662498E-7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4.0911631125258987E-33</v>
      </c>
      <c r="Q283" s="10">
        <f>3/24*OO[[#This Row],[73 (28JUN1985 00:00:00)-Water Temperature (C)]]*OO[[#This Row],[15]]/SUM(OO[15])</f>
        <v>3.4108431648693774E-22</v>
      </c>
      <c r="R283" s="10">
        <f>3/24*OO[[#This Row],[74 (28JUN1985 03:00:00)-Water Temperature (C)]]*OO[[#This Row],[16]]/SUM(OO[16])</f>
        <v>3.5072641870633006E-15</v>
      </c>
      <c r="S283" s="10">
        <f>3/24*OO[[#This Row],[75 (28JUN1985 06:00:00)-Water Temperature (C)]]*OO[[#This Row],[17]]/SUM(OO[17])</f>
        <v>8.6437271223530939E-11</v>
      </c>
      <c r="T283" s="10">
        <f>3/24*OO[[#This Row],[76 (28JUN1985 09:00:00)-Water Temperature (C)]]*OO[[#This Row],[18]]/SUM(OO[18])</f>
        <v>5.4847502087831588E-8</v>
      </c>
      <c r="U283" s="10">
        <f>3/24*OO[[#This Row],[77 (28JUN1985 12:00:00)-Water Temperature (C)]]*OO[[#This Row],[19]]/SUM(OO[19])</f>
        <v>6.0797385646727256E-6</v>
      </c>
      <c r="V283" s="10">
        <f>3/24000000*OO[[#This Row],[78 (28JUN1985 15:00:00)-Water Temperature (C)]]*OO[[#This Row],[20]]</f>
        <v>1.9502851193119996E-4</v>
      </c>
      <c r="W283" s="10">
        <f>3/24000000*OO[[#This Row],[79 (28JUN1985 18:00:00)-Water Temperature (C)]]*OO[[#This Row],[21]]</f>
        <v>2.3963368544423751E-3</v>
      </c>
      <c r="X283" s="10">
        <f>3/24000000*OO[[#This Row],[80 (28JUN1985 21:00:00)-Water Temperature (C)]]*OO[[#This Row],[22]]</f>
        <v>1.3540967063229999E-2</v>
      </c>
      <c r="Y283" s="10">
        <f>3/24000000*OO[[#This Row],[81 (29JUN1985 00:00:00)-Water Temperature (C)]]*OO[[#This Row],[23]]</f>
        <v>4.0140544660675001E-2</v>
      </c>
      <c r="Z283" s="10">
        <f>3/24000000*OO[[#This Row],[82 (29JUN1985 03:00:00)-Water Temperature (C)]]*OO[[#This Row],[24]]</f>
        <v>6.9844144861499993E-2</v>
      </c>
      <c r="AA283" s="10">
        <f>3/24000000*OO[[#This Row],[83 (29JUN1985 06:00:00)-Water Temperature (C)]]*OO[[#This Row],[25]]</f>
        <v>7.6873144776750002E-2</v>
      </c>
      <c r="AB283" s="10">
        <f>3/24000000*OO[[#This Row],[84 (29JUN1985 09:00:00)-Water Temperature (C)]]*OO[[#This Row],[26]]</f>
        <v>5.6241724799649999E-2</v>
      </c>
      <c r="AC283" s="10">
        <f>3/24000000*OO[[#This Row],[85 (29JUN1985 12:00:00)-Water Temperature (C)]]*OO[[#This Row],[27]]</f>
        <v>2.900930614454875E-2</v>
      </c>
      <c r="AD283" s="10">
        <f>3/24000000*OO[[#This Row],[86 (29JUN1985 15:00:00)-Water Temperature (C)]]*OO[[#This Row],[28]]</f>
        <v>1.1049264976141249E-2</v>
      </c>
      <c r="AE283" s="10">
        <f>3/24000000*OO[[#This Row],[88 (29JUN1985 21:00:00)-Water Temperature (C)]]*OO[[#This Row],[30]]</f>
        <v>8.4208739408625E-4</v>
      </c>
      <c r="AF283" s="10">
        <f>3/24000000*OO[[#This Row],[88 (29JUN1985 21:00:00)-Water Temperature (C)]]*OO[[#This Row],[30]]</f>
        <v>8.4208739408625E-4</v>
      </c>
      <c r="AG283" s="10">
        <f>3/24000000*OO[[#This Row],[89 (30JUN1985 00:00:00)-Water Temperature (C)]]*OO[[#This Row],[31]]</f>
        <v>2.2145554698750001E-4</v>
      </c>
      <c r="AH283" s="10">
        <f>3/24000000*OO[[#This Row],[90 (30JUN1985 03:00:00)-Water Temperature (C)]]*OO[[#This Row],[32]]</f>
        <v>9.4212165884699991E-5</v>
      </c>
      <c r="AI283" s="10">
        <f>3/24000000*OO[[#This Row],[91 (30JUN1985 06:00:00)-Water Temperature (C)]]*OO[[#This Row],[33]]</f>
        <v>7.3856814759999992E-5</v>
      </c>
      <c r="AJ283" s="10">
        <f>3/24000000*OO[[#This Row],[92 (30JUN1985 09:00:00)-Water Temperature (C)]]*OO[[#This Row],[34]]</f>
        <v>7.2315123347674998E-5</v>
      </c>
      <c r="AK283" s="10">
        <f>3/24000000*OO[[#This Row],[93 (30JUN1985 12:00:00)-Water Temperature (C)]]*OO[[#This Row],[35]]</f>
        <v>7.1505723102937487E-5</v>
      </c>
      <c r="AL283" s="10">
        <f>3/24000000*OO[[#This Row],[94 (30JUN1985 15:00:00)-Water Temperature (C)]]*OO[[#This Row],[36]]</f>
        <v>6.7983649335375009E-5</v>
      </c>
      <c r="AM283" s="10">
        <f>3/24000000*OO[[#This Row],[95 (30JUN1985 18:00:00)-Water Temperature (C)]]*OO[[#This Row],[37]]</f>
        <v>6.2492023337250004E-5</v>
      </c>
      <c r="AN283" s="10">
        <f>3/24000000*OO[[#This Row],[96 (30JUN1985 21:00:00)-Water Temperature (C)]]*OO[[#This Row],[38]]</f>
        <v>5.6585494938775004E-5</v>
      </c>
      <c r="AO283" s="10">
        <f>3/24000000*OO[[#This Row],[97 (01JUL1985 00:00:00)-Water Temperature (C)]]*OO[[#This Row],[39]]</f>
        <v>5.1266999941199998E-5</v>
      </c>
      <c r="AP283" s="10">
        <f>3/24000000*OO[[#This Row],[98 (01JUL1985 03:00:00)-Water Temperature (C)]]*OO[[#This Row],[40]]</f>
        <v>4.76357156863875E-5</v>
      </c>
      <c r="AQ283" s="10">
        <f>3/24000000*OO[[#This Row],[99 (01JUL1985 06:00:00)-Water Temperature (C)]]*OO[[#This Row],[41]]</f>
        <v>4.4293266597124996E-5</v>
      </c>
      <c r="AR283" s="10">
        <f>3/24000000*OO[[#This Row],[100 (01JUL1985 09:00:00)-Water Temperature (C)]]*OO[[#This Row],[42]]</f>
        <v>4.0895789241299994E-5</v>
      </c>
      <c r="AS283" s="10">
        <f>3/24000000*OO[[#This Row],[101 (01JUL1985 12:00:00)-Water Temperature (C)]]*OO[[#This Row],[43]]</f>
        <v>3.7423206290937495E-5</v>
      </c>
      <c r="AT283" s="10">
        <f>3/24000000*OO[[#This Row],[102 (01JUL1985 15:00:00)-Water Temperature (C)]]*OO[[#This Row],[44]]</f>
        <v>3.3915259312050006E-5</v>
      </c>
      <c r="AU283" s="10">
        <f>3/24000000*OO[[#This Row],[103 (01JUL1985 18:00:00)-Water Temperature (C)]]*OO[[#This Row],[45]]</f>
        <v>3.0490736473057504E-5</v>
      </c>
      <c r="AV283" s="10">
        <f>3/24000000*OO[[#This Row],[104 (01JUL1985 21:00:00)-Water Temperature (C)]]*OO[[#This Row],[46]]</f>
        <v>2.7314667892582497E-5</v>
      </c>
      <c r="AW283" s="10">
        <f>3/24000000*OO[[#This Row],[105 (02JUL1985 00:00:00)-Water Temperature (C)]]*OO[[#This Row],[47]]</f>
        <v>2.4574434345337497E-5</v>
      </c>
      <c r="AX283" s="10">
        <f>3/24000000*OO[[#This Row],[106 (02JUL1985 03:00:00)-Water Temperature (C)]]*OO[[#This Row],[48]]</f>
        <v>2.270481127853125E-5</v>
      </c>
      <c r="AY283" s="10">
        <f>3/24000000*OO[[#This Row],[107 (02JUL1985 06:00:00)-Water Temperature (C)]]*OO[[#This Row],[49]]</f>
        <v>2.1085148086559998E-5</v>
      </c>
      <c r="AZ283" s="10">
        <f>3/24000000*OO[[#This Row],[108 (02JUL1985 09:00:00)-Water Temperature (C)]]*OO[[#This Row],[50]]</f>
        <v>1.9557295084057496E-5</v>
      </c>
      <c r="BA283" s="10">
        <f>3/24000000*OO[[#This Row],[109 (02JUL1985 12:00:00)-Water Temperature (C)]]*OO[[#This Row],[51]]</f>
        <v>1.8149197032427498E-5</v>
      </c>
      <c r="BB283" s="10">
        <f>3/24000000*OO[[#This Row],[110 (02JUL1985 15:00:00)-Water Temperature (C)]]*OO[[#This Row],[52]]</f>
        <v>1.66577915663875E-5</v>
      </c>
      <c r="BC283" s="10">
        <f>3/24000000*OO[[#This Row],[111 (02JUL1985 18:00:00)-Water Temperature (C)]]*OO[[#This Row],[53]]</f>
        <v>1.5085078812877501E-5</v>
      </c>
      <c r="BD283" s="10">
        <f>3/24000000*OO[[#This Row],[112 (02JUL1985 21:00:00)-Water Temperature (C)]]*OO[[#This Row],[54]]</f>
        <v>1.35934149119175E-5</v>
      </c>
      <c r="BE283" s="10">
        <f>3/24000000*OO[[#This Row],[113 (03JUL1985 00:00:00)-Water Temperature (C)]]*OO[[#This Row],[55]]</f>
        <v>1.222009303155E-5</v>
      </c>
      <c r="BF283" s="10">
        <f>3/24000000*OO[[#This Row],[114 (03JUL1985 03:00:00)-Water Temperature (C)]]*OO[[#This Row],[56]]</f>
        <v>1.1126340819789999E-5</v>
      </c>
      <c r="BG283" s="10">
        <f>3/24000000*OO[[#This Row],[115 (03JUL1985 06:00:00)-Water Temperature (C)]]*OO[[#This Row],[57]]</f>
        <v>1.0139747151599999E-5</v>
      </c>
      <c r="BH283" s="10">
        <f>3/24000000*OO[[#This Row],[116 (03JUL1985 09:00:00)-Water Temperature (C)]]*OO[[#This Row],[58]]</f>
        <v>9.1761735019599999E-6</v>
      </c>
      <c r="BI283" s="10">
        <f>3/24000000*OO[[#This Row],[117 (03JUL1985 12:00:00)-Water Temperature (C)]]*OO[[#This Row],[59]]</f>
        <v>8.2159635243699993E-6</v>
      </c>
      <c r="BJ283" s="10">
        <f>3/24000000*OO[[#This Row],[118 (03JUL1985 15:00:00)-Water Temperature (C)]]*OO[[#This Row],[60]]</f>
        <v>7.1364039181749987E-6</v>
      </c>
      <c r="BK283" s="10">
        <f>3/24000000*OO[[#This Row],[119 (03JUL1985 18:00:00)-Water Temperature (C)]]*OO[[#This Row],[61]]</f>
        <v>5.9886168994199997E-6</v>
      </c>
      <c r="BL283" s="10">
        <f>3/24000000*OO[[#This Row],[120 (03JUL1985 21:00:00)-Water Temperature (C)]]*OO[[#This Row],[62]]</f>
        <v>4.8626449879162496E-6</v>
      </c>
      <c r="BM283" s="10">
        <f>3/24000000*OO[[#This Row],[121 (04JUL1985 00:00:00)-Water Temperature (C)]]*OO[[#This Row],[63]]</f>
        <v>3.8365607656524997E-6</v>
      </c>
      <c r="BN283" s="10">
        <f>3/24000000*OO[[#This Row],[122 (04JUL1985 03:00:00)-Water Temperature (C)]]*OO[[#This Row],[64]]</f>
        <v>3.0136680590786249E-6</v>
      </c>
      <c r="BO283" s="10">
        <f>3/24000000*OO[[#This Row],[123 (04JUL1985 06:00:00)-Water Temperature (C)]]*OO[[#This Row],[65]]</f>
        <v>2.3617542395737502E-6</v>
      </c>
      <c r="BP283" s="10">
        <f>3/24000000*OO[[#This Row],[124 (04JUL1985 09:00:00)-Water Temperature (C)]]*OO[[#This Row],[66]]</f>
        <v>1.9044190473942499E-6</v>
      </c>
      <c r="BQ283" s="10">
        <f>3/24000000*OO[[#This Row],[125 (04JUL1985 12:00:00)-Water Temperature (C)]]*OO[[#This Row],[67]]</f>
        <v>1.5869556116503748E-6</v>
      </c>
      <c r="BR283" s="10">
        <f>3/24000000*OO[[#This Row],[126 (04JUL1985 15:00:00)-Water Temperature (C)]]*OO[[#This Row],[68]]</f>
        <v>1.3828494886439999E-6</v>
      </c>
      <c r="BS283" s="10">
        <f>3/24000000*OO[[#This Row],[127 (04JUL1985 18:00:00)-Water Temperature (C)]]*OO[[#This Row],[69]]</f>
        <v>1.25322273072425E-6</v>
      </c>
      <c r="BT283" s="10">
        <f>3/24000000*OO[[#This Row],[128 (04JUL1985 21:00:00)-Water Temperature (C)]]*OO[[#This Row],[70]]</f>
        <v>1.161665697855375E-6</v>
      </c>
      <c r="BU283" s="10">
        <f>3/24000000*OO[[#This Row],[129 (05JUL1985 00:00:00)-Water Temperature (C)]]*OO[[#This Row],[71]]</f>
        <v>1.08534120405025E-6</v>
      </c>
      <c r="BV283" s="10">
        <f>3/24000000*OO[[#This Row],[130 (05JUL1985 03:00:00)-Water Temperature (C)]]*OO[[#This Row],[72]]</f>
        <v>1.0336934648479998E-6</v>
      </c>
      <c r="BW283" s="10">
        <f>3/24000000*OO[[#This Row],[131 (05JUL1985 06:00:00)-Water Temperature (C)]]*OO[[#This Row],[73]]</f>
        <v>9.7795484211049998E-7</v>
      </c>
      <c r="BX283" s="10">
        <f>3/24000000*OO[[#This Row],[132 (05JUL1985 09:00:00)-Water Temperature (C)]]*OO[[#This Row],[74]]</f>
        <v>9.2699145126699991E-7</v>
      </c>
      <c r="BY283" s="10">
        <f>3/24000000*OO[[#This Row],[133 (05JUL1985 12:00:00)-Water Temperature (C)]]*OO[[#This Row],[75]]</f>
        <v>8.8228059197062491E-7</v>
      </c>
      <c r="BZ283" s="10">
        <f>3/24000000*OO[[#This Row],[134 (05JUL1985 15:00:00)-Water Temperature (C)]]*OO[[#This Row],[76]]</f>
        <v>8.3890740056749998E-7</v>
      </c>
      <c r="CA283" s="10">
        <f>3/24000000*OO[[#This Row],[135 (05JUL1985 18:00:00)-Water Temperature (C)]]*OO[[#This Row],[77]]</f>
        <v>7.9448770084500011E-7</v>
      </c>
      <c r="CB283" s="10">
        <f>3/24000000*OO[[#This Row],[136 (05JUL1985 21:00:00)-Water Temperature (C)]]*OO[[#This Row],[78]]</f>
        <v>7.5199829656874993E-7</v>
      </c>
      <c r="CC283" s="10">
        <f>3/24000000*OO[[#This Row],[137 (06JUL1985 00:00:00)-Water Temperature (C)]]*OO[[#This Row],[79]]</f>
        <v>7.1446156075125004E-7</v>
      </c>
      <c r="CD283" s="10">
        <f>3/24000000*OO[[#This Row],[138 (06JUL1985 03:00:00)-Water Temperature (C)]]*OO[[#This Row],[80]]</f>
        <v>6.9365210615799985E-7</v>
      </c>
      <c r="CE283" s="10">
        <f>3/24000000*OO[[#This Row],[139 (06JUL1985 06:00:00)-Water Temperature (C)]]*OO[[#This Row],[81]]</f>
        <v>6.7171818247312492E-7</v>
      </c>
      <c r="CF283" s="10">
        <f>3/24000000*OO[[#This Row],[140 (06JUL1985 09:00:00)-Water Temperature (C)]]*OO[[#This Row],[82]]</f>
        <v>6.4994155679699997E-7</v>
      </c>
      <c r="CG283" s="10">
        <f>3/24000000*OO[[#This Row],[141 (06JUL1985 12:00:00)-Water Temperature (C)]]*OO[[#This Row],[83]]</f>
        <v>6.3349599707999997E-7</v>
      </c>
      <c r="CH283" s="10">
        <f>3/24000000*OO[[#This Row],[142 (06JUL1985 15:00:00)-Water Temperature (C)]]*OO[[#This Row],[84]]</f>
        <v>6.1270891083749991E-7</v>
      </c>
      <c r="CI283" s="10">
        <f>3/24000000*OO[[#This Row],[143 (06JUL1985 18:00:00)-Water Temperature (C)]]*OO[[#This Row],[85]]</f>
        <v>5.8369633943212495E-7</v>
      </c>
      <c r="CJ283" s="10">
        <f>3/24000000*OO[[#This Row],[144 (06JUL1985 21:00:00)-Water Temperature (C)]]*OO[[#This Row],[86]]</f>
        <v>5.5339043382200004E-7</v>
      </c>
      <c r="CK283" s="10">
        <f>3/24000000*OO[[#This Row],[145 (07JUL1985 00:00:00)-Water Temperature (C)]]*OO[[#This Row],[87]]</f>
        <v>5.2861986343687499E-7</v>
      </c>
      <c r="CL283" s="10">
        <f>3/24000000*OO[[#This Row],[146 (07JUL1985 03:00:00)-Water Temperature (C)]]*OO[[#This Row],[88]]</f>
        <v>5.14977382901875E-7</v>
      </c>
      <c r="CM283" s="10">
        <f>3/24000000*OO[[#This Row],[147 (07JUL1985 06:00:00)-Water Temperature (C)]]*OO[[#This Row],[89]]</f>
        <v>5.0262678727600001E-7</v>
      </c>
      <c r="CN283" s="10">
        <f>3/24000000*OO[[#This Row],[148 (07JUL1985 09:00:00)-Water Temperature (C)]]*OO[[#This Row],[90]]</f>
        <v>4.8727601348749996E-7</v>
      </c>
      <c r="CO283" s="10">
        <f>3/24000000*OO[[#This Row],[149 (07JUL1985 12:00:00)-Water Temperature (C)]]*OO[[#This Row],[91]]</f>
        <v>4.7145539305999993E-7</v>
      </c>
      <c r="CP283" s="10">
        <f>3/24000000*OO[[#This Row],[150 (07JUL1985 15:00:00)-Water Temperature (C)]]*OO[[#This Row],[92]]</f>
        <v>4.5143947185187502E-7</v>
      </c>
      <c r="CQ283" s="10">
        <f>3/24000000*OO[[#This Row],[151 (07JUL1985 18:00:00)-Water Temperature (C)]]*OO[[#This Row],[93]]</f>
        <v>4.3053508684637497E-7</v>
      </c>
      <c r="CR283" s="10">
        <f>3/24000000*OO[[#This Row],[152 (07JUL1985 21:00:00)-Water Temperature (C)]]*OO[[#This Row],[94]]</f>
        <v>4.1169996028124996E-7</v>
      </c>
      <c r="CS283" s="10">
        <f>3/24000000*OO[[#This Row],[153 (08JUL1985 00:00:00)-Water Temperature (C)]]*OO[[#This Row],[95]]</f>
        <v>3.9486528096299998E-7</v>
      </c>
      <c r="CT283" s="10">
        <f>3/24000000*OO[[#This Row],[154 (08JUL1985 03:00:00)-Water Temperature (C)]]*OO[[#This Row],[96]]</f>
        <v>3.8121976218449998E-7</v>
      </c>
      <c r="CU283" s="10">
        <f>3/24000000*OO[[#This Row],[155 (08JUL1985 06:00:00)-Water Temperature (C)]]*OO[[#This Row],[97]]</f>
        <v>3.716848966655E-7</v>
      </c>
      <c r="CV283" s="10">
        <f>3/24000000*OO[[#This Row],[156 (08JUL1985 09:00:00)-Water Temperature (C)]]*OO[[#This Row],[98]]</f>
        <v>3.6022279178249993E-7</v>
      </c>
      <c r="CW283" s="10">
        <f>3/24000000*OO[[#This Row],[157 (08JUL1985 12:00:00)-Water Temperature (C)]]*OO[[#This Row],[99]]</f>
        <v>3.4843794066618745E-7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3.1913294683086877E-34</v>
      </c>
      <c r="Q284" s="10">
        <f>3/24*OO[[#This Row],[73 (28JUN1985 00:00:00)-Water Temperature (C)]]*OO[[#This Row],[15]]/SUM(OO[15])</f>
        <v>1.3398340371038307E-22</v>
      </c>
      <c r="R284" s="10">
        <f>3/24*OO[[#This Row],[74 (28JUN1985 03:00:00)-Water Temperature (C)]]*OO[[#This Row],[16]]/SUM(OO[16])</f>
        <v>8.869338223132781E-16</v>
      </c>
      <c r="S284" s="10">
        <f>3/24*OO[[#This Row],[75 (28JUN1985 06:00:00)-Water Temperature (C)]]*OO[[#This Row],[17]]/SUM(OO[17])</f>
        <v>3.36220052327733E-11</v>
      </c>
      <c r="T284" s="10">
        <f>3/24*OO[[#This Row],[76 (28JUN1985 09:00:00)-Water Temperature (C)]]*OO[[#This Row],[18]]/SUM(OO[18])</f>
        <v>2.4385282765034047E-8</v>
      </c>
      <c r="U284" s="10">
        <f>3/24*OO[[#This Row],[77 (28JUN1985 12:00:00)-Water Temperature (C)]]*OO[[#This Row],[19]]/SUM(OO[19])</f>
        <v>2.9519025156242793E-6</v>
      </c>
      <c r="V284" s="10">
        <f>3/24000000*OO[[#This Row],[78 (28JUN1985 15:00:00)-Water Temperature (C)]]*OO[[#This Row],[20]]</f>
        <v>1.0143190096650001E-4</v>
      </c>
      <c r="W284" s="10">
        <f>3/24000000*OO[[#This Row],[79 (28JUN1985 18:00:00)-Water Temperature (C)]]*OO[[#This Row],[21]]</f>
        <v>1.3198847859247499E-3</v>
      </c>
      <c r="X284" s="10">
        <f>3/24000000*OO[[#This Row],[80 (28JUN1985 21:00:00)-Water Temperature (C)]]*OO[[#This Row],[22]]</f>
        <v>7.8319932076800006E-3</v>
      </c>
      <c r="Y284" s="10">
        <f>3/24000000*OO[[#This Row],[81 (29JUN1985 00:00:00)-Water Temperature (C)]]*OO[[#This Row],[23]]</f>
        <v>2.42297623281525E-2</v>
      </c>
      <c r="Z284" s="10">
        <f>3/24000000*OO[[#This Row],[82 (29JUN1985 03:00:00)-Water Temperature (C)]]*OO[[#This Row],[24]]</f>
        <v>4.3781283839999997E-2</v>
      </c>
      <c r="AA284" s="10">
        <f>3/24000000*OO[[#This Row],[83 (29JUN1985 06:00:00)-Water Temperature (C)]]*OO[[#This Row],[25]]</f>
        <v>4.9816111668424999E-2</v>
      </c>
      <c r="AB284" s="10">
        <f>3/24000000*OO[[#This Row],[84 (29JUN1985 09:00:00)-Water Temperature (C)]]*OO[[#This Row],[26]]</f>
        <v>3.7543991914199999E-2</v>
      </c>
      <c r="AC284" s="10">
        <f>3/24000000*OO[[#This Row],[85 (29JUN1985 12:00:00)-Water Temperature (C)]]*OO[[#This Row],[27]]</f>
        <v>1.988201974059E-2</v>
      </c>
      <c r="AD284" s="10">
        <f>3/24000000*OO[[#This Row],[86 (29JUN1985 15:00:00)-Water Temperature (C)]]*OO[[#This Row],[28]]</f>
        <v>7.7469767094824988E-3</v>
      </c>
      <c r="AE284" s="10">
        <f>3/24000000*OO[[#This Row],[88 (29JUN1985 21:00:00)-Water Temperature (C)]]*OO[[#This Row],[30]]</f>
        <v>6.0819753783600012E-4</v>
      </c>
      <c r="AF284" s="10">
        <f>3/24000000*OO[[#This Row],[88 (29JUN1985 21:00:00)-Water Temperature (C)]]*OO[[#This Row],[30]]</f>
        <v>6.0819753783600012E-4</v>
      </c>
      <c r="AG284" s="10">
        <f>3/24000000*OO[[#This Row],[89 (30JUN1985 00:00:00)-Water Temperature (C)]]*OO[[#This Row],[31]]</f>
        <v>1.5764963767919999E-4</v>
      </c>
      <c r="AH284" s="10">
        <f>3/24000000*OO[[#This Row],[90 (30JUN1985 03:00:00)-Water Temperature (C)]]*OO[[#This Row],[32]]</f>
        <v>6.35119193715E-5</v>
      </c>
      <c r="AI284" s="10">
        <f>3/24000000*OO[[#This Row],[91 (30JUN1985 06:00:00)-Water Temperature (C)]]*OO[[#This Row],[33]]</f>
        <v>4.7967073913250002E-5</v>
      </c>
      <c r="AJ284" s="10">
        <f>3/24000000*OO[[#This Row],[92 (30JUN1985 09:00:00)-Water Temperature (C)]]*OO[[#This Row],[34]]</f>
        <v>4.6640493824300002E-5</v>
      </c>
      <c r="AK284" s="10">
        <f>3/24000000*OO[[#This Row],[93 (30JUN1985 12:00:00)-Water Temperature (C)]]*OO[[#This Row],[35]]</f>
        <v>4.6188005172975003E-5</v>
      </c>
      <c r="AL284" s="10">
        <f>3/24000000*OO[[#This Row],[94 (30JUN1985 15:00:00)-Water Temperature (C)]]*OO[[#This Row],[36]]</f>
        <v>4.402640664964999E-5</v>
      </c>
      <c r="AM284" s="10">
        <f>3/24000000*OO[[#This Row],[95 (30JUN1985 18:00:00)-Water Temperature (C)]]*OO[[#This Row],[37]]</f>
        <v>4.05576293942125E-5</v>
      </c>
      <c r="AN284" s="10">
        <f>3/24000000*OO[[#This Row],[96 (30JUN1985 21:00:00)-Water Temperature (C)]]*OO[[#This Row],[38]]</f>
        <v>3.6774796705424998E-5</v>
      </c>
      <c r="AO284" s="10">
        <f>3/24000000*OO[[#This Row],[97 (01JUL1985 00:00:00)-Water Temperature (C)]]*OO[[#This Row],[39]]</f>
        <v>3.3350574467962496E-5</v>
      </c>
      <c r="AP284" s="10">
        <f>3/24000000*OO[[#This Row],[98 (01JUL1985 03:00:00)-Water Temperature (C)]]*OO[[#This Row],[40]]</f>
        <v>3.0999184314037495E-5</v>
      </c>
      <c r="AQ284" s="10">
        <f>3/24000000*OO[[#This Row],[99 (01JUL1985 06:00:00)-Water Temperature (C)]]*OO[[#This Row],[41]]</f>
        <v>2.8817939903840002E-5</v>
      </c>
      <c r="AR284" s="10">
        <f>3/24000000*OO[[#This Row],[100 (01JUL1985 09:00:00)-Water Temperature (C)]]*OO[[#This Row],[42]]</f>
        <v>2.6620150254392498E-5</v>
      </c>
      <c r="AS284" s="10">
        <f>3/24000000*OO[[#This Row],[101 (01JUL1985 12:00:00)-Water Temperature (C)]]*OO[[#This Row],[43]]</f>
        <v>2.4370164980596247E-5</v>
      </c>
      <c r="AT284" s="10">
        <f>3/24000000*OO[[#This Row],[102 (01JUL1985 15:00:00)-Water Temperature (C)]]*OO[[#This Row],[44]]</f>
        <v>2.2096034724688751E-5</v>
      </c>
      <c r="AU284" s="10">
        <f>3/24000000*OO[[#This Row],[103 (01JUL1985 18:00:00)-Water Temperature (C)]]*OO[[#This Row],[45]]</f>
        <v>1.9882018652568751E-5</v>
      </c>
      <c r="AV284" s="10">
        <f>3/24000000*OO[[#This Row],[104 (01JUL1985 21:00:00)-Water Temperature (C)]]*OO[[#This Row],[46]]</f>
        <v>1.7821797886882498E-5</v>
      </c>
      <c r="AW284" s="10">
        <f>3/24000000*OO[[#This Row],[105 (02JUL1985 00:00:00)-Water Temperature (C)]]*OO[[#This Row],[47]]</f>
        <v>1.6047863443581252E-5</v>
      </c>
      <c r="AX284" s="10">
        <f>3/24000000*OO[[#This Row],[106 (02JUL1985 03:00:00)-Water Temperature (C)]]*OO[[#This Row],[48]]</f>
        <v>1.4832848965027499E-5</v>
      </c>
      <c r="AY284" s="10">
        <f>3/24000000*OO[[#This Row],[107 (02JUL1985 06:00:00)-Water Temperature (C)]]*OO[[#This Row],[49]]</f>
        <v>1.3769223918174997E-5</v>
      </c>
      <c r="AZ284" s="10">
        <f>3/24000000*OO[[#This Row],[108 (02JUL1985 09:00:00)-Water Temperature (C)]]*OO[[#This Row],[50]]</f>
        <v>1.2772996450969998E-5</v>
      </c>
      <c r="BA284" s="10">
        <f>3/24000000*OO[[#This Row],[109 (02JUL1985 12:00:00)-Water Temperature (C)]]*OO[[#This Row],[51]]</f>
        <v>1.185265631480625E-5</v>
      </c>
      <c r="BB284" s="10">
        <f>3/24000000*OO[[#This Row],[110 (02JUL1985 15:00:00)-Water Temperature (C)]]*OO[[#This Row],[52]]</f>
        <v>1.0877974964782499E-5</v>
      </c>
      <c r="BC284" s="10">
        <f>3/24000000*OO[[#This Row],[111 (02JUL1985 18:00:00)-Water Temperature (C)]]*OO[[#This Row],[53]]</f>
        <v>9.8578322991387485E-6</v>
      </c>
      <c r="BD284" s="10">
        <f>3/24000000*OO[[#This Row],[112 (02JUL1985 21:00:00)-Water Temperature (C)]]*OO[[#This Row],[54]]</f>
        <v>8.8907787744974988E-6</v>
      </c>
      <c r="BE284" s="10">
        <f>3/24000000*OO[[#This Row],[113 (03JUL1985 00:00:00)-Water Temperature (C)]]*OO[[#This Row],[55]]</f>
        <v>8.0015085538024989E-6</v>
      </c>
      <c r="BF284" s="10">
        <f>3/24000000*OO[[#This Row],[114 (03JUL1985 03:00:00)-Water Temperature (C)]]*OO[[#This Row],[56]]</f>
        <v>7.2936454879999989E-6</v>
      </c>
      <c r="BG284" s="10">
        <f>3/24000000*OO[[#This Row],[115 (03JUL1985 06:00:00)-Water Temperature (C)]]*OO[[#This Row],[57]]</f>
        <v>6.6502292791774995E-6</v>
      </c>
      <c r="BH284" s="10">
        <f>3/24000000*OO[[#This Row],[116 (03JUL1985 09:00:00)-Water Temperature (C)]]*OO[[#This Row],[58]]</f>
        <v>6.0212847729375E-6</v>
      </c>
      <c r="BI284" s="10">
        <f>3/24000000*OO[[#This Row],[117 (03JUL1985 12:00:00)-Water Temperature (C)]]*OO[[#This Row],[59]]</f>
        <v>5.3964852338750003E-6</v>
      </c>
      <c r="BJ284" s="10">
        <f>3/24000000*OO[[#This Row],[118 (03JUL1985 15:00:00)-Water Temperature (C)]]*OO[[#This Row],[60]]</f>
        <v>4.6944071027924993E-6</v>
      </c>
      <c r="BK284" s="10">
        <f>3/24000000*OO[[#This Row],[119 (03JUL1985 18:00:00)-Water Temperature (C)]]*OO[[#This Row],[61]]</f>
        <v>3.9509275457249992E-6</v>
      </c>
      <c r="BL284" s="10">
        <f>3/24000000*OO[[#This Row],[120 (03JUL1985 21:00:00)-Water Temperature (C)]]*OO[[#This Row],[62]]</f>
        <v>3.218825660735E-6</v>
      </c>
      <c r="BM284" s="10">
        <f>3/24000000*OO[[#This Row],[121 (04JUL1985 00:00:00)-Water Temperature (C)]]*OO[[#This Row],[63]]</f>
        <v>2.5471475523734999E-6</v>
      </c>
      <c r="BN284" s="10">
        <f>3/24000000*OO[[#This Row],[122 (04JUL1985 03:00:00)-Water Temperature (C)]]*OO[[#This Row],[64]]</f>
        <v>2.0037513439310002E-6</v>
      </c>
      <c r="BO284" s="10">
        <f>3/24000000*OO[[#This Row],[123 (04JUL1985 06:00:00)-Water Temperature (C)]]*OO[[#This Row],[65]]</f>
        <v>1.5679903868395E-6</v>
      </c>
      <c r="BP284" s="10">
        <f>3/24000000*OO[[#This Row],[124 (04JUL1985 09:00:00)-Water Temperature (C)]]*OO[[#This Row],[66]]</f>
        <v>1.2604523313529999E-6</v>
      </c>
      <c r="BQ284" s="10">
        <f>3/24000000*OO[[#This Row],[125 (04JUL1985 12:00:00)-Water Temperature (C)]]*OO[[#This Row],[67]]</f>
        <v>1.045560263854375E-6</v>
      </c>
      <c r="BR284" s="10">
        <f>3/24000000*OO[[#This Row],[126 (04JUL1985 15:00:00)-Water Temperature (C)]]*OO[[#This Row],[68]]</f>
        <v>9.0752326467900003E-7</v>
      </c>
      <c r="BS284" s="10">
        <f>3/24000000*OO[[#This Row],[127 (04JUL1985 18:00:00)-Water Temperature (C)]]*OO[[#This Row],[69]]</f>
        <v>8.1998610803900003E-7</v>
      </c>
      <c r="BT284" s="10">
        <f>3/24000000*OO[[#This Row],[128 (04JUL1985 21:00:00)-Water Temperature (C)]]*OO[[#This Row],[70]]</f>
        <v>7.588860658527499E-7</v>
      </c>
      <c r="BU284" s="10">
        <f>3/24000000*OO[[#This Row],[129 (05JUL1985 00:00:00)-Water Temperature (C)]]*OO[[#This Row],[71]]</f>
        <v>7.0866419171399997E-7</v>
      </c>
      <c r="BV284" s="10">
        <f>3/24000000*OO[[#This Row],[130 (05JUL1985 03:00:00)-Water Temperature (C)]]*OO[[#This Row],[72]]</f>
        <v>6.7494992210099992E-7</v>
      </c>
      <c r="BW284" s="10">
        <f>3/24000000*OO[[#This Row],[131 (05JUL1985 06:00:00)-Water Temperature (C)]]*OO[[#This Row],[73]]</f>
        <v>6.3814144111024998E-7</v>
      </c>
      <c r="BX284" s="10">
        <f>3/24000000*OO[[#This Row],[132 (05JUL1985 09:00:00)-Water Temperature (C)]]*OO[[#This Row],[74]]</f>
        <v>6.04835902696E-7</v>
      </c>
      <c r="BY284" s="10">
        <f>3/24000000*OO[[#This Row],[133 (05JUL1985 12:00:00)-Water Temperature (C)]]*OO[[#This Row],[75]]</f>
        <v>5.7521205332400006E-7</v>
      </c>
      <c r="BZ284" s="10">
        <f>3/24000000*OO[[#This Row],[134 (05JUL1985 15:00:00)-Water Temperature (C)]]*OO[[#This Row],[76]]</f>
        <v>5.4658998644249994E-7</v>
      </c>
      <c r="CA284" s="10">
        <f>3/24000000*OO[[#This Row],[135 (05JUL1985 18:00:00)-Water Temperature (C)]]*OO[[#This Row],[77]]</f>
        <v>5.1761097679874999E-7</v>
      </c>
      <c r="CB284" s="10">
        <f>3/24000000*OO[[#This Row],[136 (05JUL1985 21:00:00)-Water Temperature (C)]]*OO[[#This Row],[78]]</f>
        <v>4.8999641941637493E-7</v>
      </c>
      <c r="CC284" s="10">
        <f>3/24000000*OO[[#This Row],[137 (06JUL1985 00:00:00)-Water Temperature (C)]]*OO[[#This Row],[79]]</f>
        <v>4.6576908693000002E-7</v>
      </c>
      <c r="CD284" s="10">
        <f>3/24000000*OO[[#This Row],[138 (06JUL1985 03:00:00)-Water Temperature (C)]]*OO[[#This Row],[80]]</f>
        <v>4.5237510374999998E-7</v>
      </c>
      <c r="CE284" s="10">
        <f>3/24000000*OO[[#This Row],[139 (06JUL1985 06:00:00)-Water Temperature (C)]]*OO[[#This Row],[81]]</f>
        <v>4.37875346658375E-7</v>
      </c>
      <c r="CF284" s="10">
        <f>3/24000000*OO[[#This Row],[140 (06JUL1985 09:00:00)-Water Temperature (C)]]*OO[[#This Row],[82]]</f>
        <v>4.2365352645349995E-7</v>
      </c>
      <c r="CG284" s="10">
        <f>3/24000000*OO[[#This Row],[141 (06JUL1985 12:00:00)-Water Temperature (C)]]*OO[[#This Row],[83]]</f>
        <v>4.1281316955E-7</v>
      </c>
      <c r="CH284" s="10">
        <f>3/24000000*OO[[#This Row],[142 (06JUL1985 15:00:00)-Water Temperature (C)]]*OO[[#This Row],[84]]</f>
        <v>3.9900083368649994E-7</v>
      </c>
      <c r="CI284" s="10">
        <f>3/24000000*OO[[#This Row],[143 (06JUL1985 18:00:00)-Water Temperature (C)]]*OO[[#This Row],[85]]</f>
        <v>3.8017872308437494E-7</v>
      </c>
      <c r="CJ284" s="10">
        <f>3/24000000*OO[[#This Row],[144 (06JUL1985 21:00:00)-Water Temperature (C)]]*OO[[#This Row],[86]]</f>
        <v>3.6051045687300002E-7</v>
      </c>
      <c r="CK284" s="10">
        <f>3/24000000*OO[[#This Row],[145 (07JUL1985 00:00:00)-Water Temperature (C)]]*OO[[#This Row],[87]]</f>
        <v>3.4451217786185E-7</v>
      </c>
      <c r="CL284" s="10">
        <f>3/24000000*OO[[#This Row],[146 (07JUL1985 03:00:00)-Water Temperature (C)]]*OO[[#This Row],[88]]</f>
        <v>3.3570351162809997E-7</v>
      </c>
      <c r="CM284" s="10">
        <f>3/24000000*OO[[#This Row],[147 (07JUL1985 06:00:00)-Water Temperature (C)]]*OO[[#This Row],[89]]</f>
        <v>3.2758939305079996E-7</v>
      </c>
      <c r="CN284" s="10">
        <f>3/24000000*OO[[#This Row],[148 (07JUL1985 09:00:00)-Water Temperature (C)]]*OO[[#This Row],[90]]</f>
        <v>3.175647266671E-7</v>
      </c>
      <c r="CO284" s="10">
        <f>3/24000000*OO[[#This Row],[149 (07JUL1985 12:00:00)-Water Temperature (C)]]*OO[[#This Row],[91]]</f>
        <v>3.0717815711406248E-7</v>
      </c>
      <c r="CP284" s="10">
        <f>3/24000000*OO[[#This Row],[150 (07JUL1985 15:00:00)-Water Temperature (C)]]*OO[[#This Row],[92]]</f>
        <v>2.9397085195592496E-7</v>
      </c>
      <c r="CQ284" s="10">
        <f>3/24000000*OO[[#This Row],[151 (07JUL1985 18:00:00)-Water Temperature (C)]]*OO[[#This Row],[93]]</f>
        <v>2.8032856372949998E-7</v>
      </c>
      <c r="CR284" s="10">
        <f>3/24000000*OO[[#This Row],[152 (07JUL1985 21:00:00)-Water Temperature (C)]]*OO[[#This Row],[94]]</f>
        <v>2.680164334703625E-7</v>
      </c>
      <c r="CS284" s="10">
        <f>3/24000000*OO[[#This Row],[153 (08JUL1985 00:00:00)-Water Temperature (C)]]*OO[[#This Row],[95]]</f>
        <v>2.5706768724764997E-7</v>
      </c>
      <c r="CT284" s="10">
        <f>3/24000000*OO[[#This Row],[154 (08JUL1985 03:00:00)-Water Temperature (C)]]*OO[[#This Row],[96]]</f>
        <v>2.4823230531975E-7</v>
      </c>
      <c r="CU284" s="10">
        <f>3/24000000*OO[[#This Row],[155 (08JUL1985 06:00:00)-Water Temperature (C)]]*OO[[#This Row],[97]]</f>
        <v>2.4202847402369996E-7</v>
      </c>
      <c r="CV284" s="10">
        <f>3/24000000*OO[[#This Row],[156 (08JUL1985 09:00:00)-Water Temperature (C)]]*OO[[#This Row],[98]]</f>
        <v>2.3450681081831249E-7</v>
      </c>
      <c r="CW284" s="10">
        <f>3/24000000*OO[[#This Row],[157 (08JUL1985 12:00:00)-Water Temperature (C)]]*OO[[#This Row],[99]]</f>
        <v>2.267912362808875E-7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6.0898613481087535E-36</v>
      </c>
      <c r="Q285" s="10">
        <f>3/24*OO[[#This Row],[73 (28JUN1985 00:00:00)-Water Temperature (C)]]*OO[[#This Row],[15]]/SUM(OO[15])</f>
        <v>7.993046142938316E-24</v>
      </c>
      <c r="R285" s="10">
        <f>3/24*OO[[#This Row],[74 (28JUN1985 03:00:00)-Water Temperature (C)]]*OO[[#This Row],[16]]/SUM(OO[16])</f>
        <v>4.5879160736701456E-17</v>
      </c>
      <c r="S285" s="10">
        <f>3/24*OO[[#This Row],[75 (28JUN1985 06:00:00)-Water Temperature (C)]]*OO[[#This Row],[17]]/SUM(OO[17])</f>
        <v>2.0197351066300817E-12</v>
      </c>
      <c r="T285" s="10">
        <f>3/24*OO[[#This Row],[76 (28JUN1985 09:00:00)-Water Temperature (C)]]*OO[[#This Row],[18]]/SUM(OO[18])</f>
        <v>1.5247250829627432E-9</v>
      </c>
      <c r="U285" s="10">
        <f>3/24*OO[[#This Row],[77 (28JUN1985 12:00:00)-Water Temperature (C)]]*OO[[#This Row],[19]]/SUM(OO[19])</f>
        <v>1.8933558565807575E-7</v>
      </c>
      <c r="V285" s="10">
        <f>3/24000000*OO[[#This Row],[78 (28JUN1985 15:00:00)-Water Temperature (C)]]*OO[[#This Row],[20]]</f>
        <v>6.6343657976437491E-6</v>
      </c>
      <c r="W285" s="10">
        <f>3/24000000*OO[[#This Row],[79 (28JUN1985 18:00:00)-Water Temperature (C)]]*OO[[#This Row],[21]]</f>
        <v>8.7740334759524988E-5</v>
      </c>
      <c r="X285" s="10">
        <f>3/24000000*OO[[#This Row],[80 (28JUN1985 21:00:00)-Water Temperature (C)]]*OO[[#This Row],[22]]</f>
        <v>5.2784273533124993E-4</v>
      </c>
      <c r="Y285" s="10">
        <f>3/24000000*OO[[#This Row],[81 (29JUN1985 00:00:00)-Water Temperature (C)]]*OO[[#This Row],[23]]</f>
        <v>1.6527411435469997E-3</v>
      </c>
      <c r="Z285" s="10">
        <f>3/24000000*OO[[#This Row],[82 (29JUN1985 03:00:00)-Water Temperature (C)]]*OO[[#This Row],[24]]</f>
        <v>3.0184451716650002E-3</v>
      </c>
      <c r="AA285" s="10">
        <f>3/24000000*OO[[#This Row],[83 (29JUN1985 06:00:00)-Water Temperature (C)]]*OO[[#This Row],[25]]</f>
        <v>3.4674420278400001E-3</v>
      </c>
      <c r="AB285" s="10">
        <f>3/24000000*OO[[#This Row],[84 (29JUN1985 09:00:00)-Water Temperature (C)]]*OO[[#This Row],[26]]</f>
        <v>2.6353546641659999E-3</v>
      </c>
      <c r="AC285" s="10">
        <f>3/24000000*OO[[#This Row],[85 (29JUN1985 12:00:00)-Water Temperature (C)]]*OO[[#This Row],[27]]</f>
        <v>1.4063198356259999E-3</v>
      </c>
      <c r="AD285" s="10">
        <f>3/24000000*OO[[#This Row],[86 (29JUN1985 15:00:00)-Water Temperature (C)]]*OO[[#This Row],[28]]</f>
        <v>5.5132995022787493E-4</v>
      </c>
      <c r="AE285" s="10">
        <f>3/24000000*OO[[#This Row],[88 (29JUN1985 21:00:00)-Water Temperature (C)]]*OO[[#This Row],[30]]</f>
        <v>4.3645167003374989E-5</v>
      </c>
      <c r="AF285" s="10">
        <f>3/24000000*OO[[#This Row],[88 (29JUN1985 21:00:00)-Water Temperature (C)]]*OO[[#This Row],[30]]</f>
        <v>4.3645167003374989E-5</v>
      </c>
      <c r="AG285" s="10">
        <f>3/24000000*OO[[#This Row],[89 (30JUN1985 00:00:00)-Water Temperature (C)]]*OO[[#This Row],[31]]</f>
        <v>1.1279350644362501E-5</v>
      </c>
      <c r="AH285" s="10">
        <f>3/24000000*OO[[#This Row],[90 (30JUN1985 03:00:00)-Water Temperature (C)]]*OO[[#This Row],[32]]</f>
        <v>4.48197728328125E-6</v>
      </c>
      <c r="AI285" s="10">
        <f>3/24000000*OO[[#This Row],[91 (30JUN1985 06:00:00)-Water Temperature (C)]]*OO[[#This Row],[33]]</f>
        <v>3.35104808148E-6</v>
      </c>
      <c r="AJ285" s="10">
        <f>3/24000000*OO[[#This Row],[92 (30JUN1985 09:00:00)-Water Temperature (C)]]*OO[[#This Row],[34]]</f>
        <v>3.2526346097299997E-6</v>
      </c>
      <c r="AK285" s="10">
        <f>3/24000000*OO[[#This Row],[93 (30JUN1985 12:00:00)-Water Temperature (C)]]*OO[[#This Row],[35]]</f>
        <v>3.2231562732024993E-6</v>
      </c>
      <c r="AL285" s="10">
        <f>3/24000000*OO[[#This Row],[94 (30JUN1985 15:00:00)-Water Temperature (C)]]*OO[[#This Row],[36]]</f>
        <v>3.0754197384224997E-6</v>
      </c>
      <c r="AM285" s="10">
        <f>3/24000000*OO[[#This Row],[95 (30JUN1985 18:00:00)-Water Temperature (C)]]*OO[[#This Row],[37]]</f>
        <v>2.8356308298025001E-6</v>
      </c>
      <c r="AN285" s="10">
        <f>3/24000000*OO[[#This Row],[96 (30JUN1985 21:00:00)-Water Temperature (C)]]*OO[[#This Row],[38]]</f>
        <v>2.5717083728962495E-6</v>
      </c>
      <c r="AO285" s="10">
        <f>3/24000000*OO[[#This Row],[97 (01JUL1985 00:00:00)-Water Temperature (C)]]*OO[[#This Row],[39]]</f>
        <v>2.3312456238959997E-6</v>
      </c>
      <c r="AP285" s="10">
        <f>3/24000000*OO[[#This Row],[98 (01JUL1985 03:00:00)-Water Temperature (C)]]*OO[[#This Row],[40]]</f>
        <v>2.1655926892179997E-6</v>
      </c>
      <c r="AQ285" s="10">
        <f>3/24000000*OO[[#This Row],[99 (01JUL1985 06:00:00)-Water Temperature (C)]]*OO[[#This Row],[41]]</f>
        <v>2.0119548019454999E-6</v>
      </c>
      <c r="AR285" s="10">
        <f>3/24000000*OO[[#This Row],[100 (01JUL1985 09:00:00)-Water Temperature (C)]]*OO[[#This Row],[42]]</f>
        <v>1.8576046727024999E-6</v>
      </c>
      <c r="AS285" s="10">
        <f>3/24000000*OO[[#This Row],[101 (01JUL1985 12:00:00)-Water Temperature (C)]]*OO[[#This Row],[43]]</f>
        <v>1.699731987794125E-6</v>
      </c>
      <c r="AT285" s="10">
        <f>3/24000000*OO[[#This Row],[102 (01JUL1985 15:00:00)-Water Temperature (C)]]*OO[[#This Row],[44]]</f>
        <v>1.5403559674772499E-6</v>
      </c>
      <c r="AU285" s="10">
        <f>3/24000000*OO[[#This Row],[103 (01JUL1985 18:00:00)-Water Temperature (C)]]*OO[[#This Row],[45]]</f>
        <v>1.3854309186116249E-6</v>
      </c>
      <c r="AV285" s="10">
        <f>3/24000000*OO[[#This Row],[104 (01JUL1985 21:00:00)-Water Temperature (C)]]*OO[[#This Row],[46]]</f>
        <v>1.2413493385624999E-6</v>
      </c>
      <c r="AW285" s="10">
        <f>3/24000000*OO[[#This Row],[105 (02JUL1985 00:00:00)-Water Temperature (C)]]*OO[[#This Row],[47]]</f>
        <v>1.1173780109258749E-6</v>
      </c>
      <c r="AX285" s="10">
        <f>3/24000000*OO[[#This Row],[106 (02JUL1985 03:00:00)-Water Temperature (C)]]*OO[[#This Row],[48]]</f>
        <v>1.0317207319319998E-6</v>
      </c>
      <c r="AY285" s="10">
        <f>3/24000000*OO[[#This Row],[107 (02JUL1985 06:00:00)-Water Temperature (C)]]*OO[[#This Row],[49]]</f>
        <v>9.5594143417249994E-7</v>
      </c>
      <c r="AZ285" s="10">
        <f>3/24000000*OO[[#This Row],[108 (02JUL1985 09:00:00)-Water Temperature (C)]]*OO[[#This Row],[50]]</f>
        <v>8.8530532315762506E-7</v>
      </c>
      <c r="BA285" s="10">
        <f>3/24000000*OO[[#This Row],[109 (02JUL1985 12:00:00)-Water Temperature (C)]]*OO[[#This Row],[51]]</f>
        <v>8.2017950845162504E-7</v>
      </c>
      <c r="BB285" s="10">
        <f>3/24000000*OO[[#This Row],[110 (02JUL1985 15:00:00)-Water Temperature (C)]]*OO[[#This Row],[52]]</f>
        <v>7.5164922901574994E-7</v>
      </c>
      <c r="BC285" s="10">
        <f>3/24000000*OO[[#This Row],[111 (02JUL1985 18:00:00)-Water Temperature (C)]]*OO[[#This Row],[53]]</f>
        <v>6.8044072080112491E-7</v>
      </c>
      <c r="BD285" s="10">
        <f>3/24000000*OO[[#This Row],[112 (02JUL1985 21:00:00)-Water Temperature (C)]]*OO[[#This Row],[54]]</f>
        <v>6.1316849403799998E-7</v>
      </c>
      <c r="BE285" s="10">
        <f>3/24000000*OO[[#This Row],[113 (03JUL1985 00:00:00)-Water Temperature (C)]]*OO[[#This Row],[55]]</f>
        <v>5.5151558011799996E-7</v>
      </c>
      <c r="BF285" s="10">
        <f>3/24000000*OO[[#This Row],[114 (03JUL1985 03:00:00)-Water Temperature (C)]]*OO[[#This Row],[56]]</f>
        <v>5.02515096072E-7</v>
      </c>
      <c r="BG285" s="10">
        <f>3/24000000*OO[[#This Row],[115 (03JUL1985 06:00:00)-Water Temperature (C)]]*OO[[#This Row],[57]]</f>
        <v>4.5798801660974994E-7</v>
      </c>
      <c r="BH285" s="10">
        <f>3/24000000*OO[[#This Row],[116 (03JUL1985 09:00:00)-Water Temperature (C)]]*OO[[#This Row],[58]]</f>
        <v>4.1452628376450003E-7</v>
      </c>
      <c r="BI285" s="10">
        <f>3/24000000*OO[[#This Row],[117 (03JUL1985 12:00:00)-Water Temperature (C)]]*OO[[#This Row],[59]]</f>
        <v>3.7146235295399995E-7</v>
      </c>
      <c r="BJ285" s="10">
        <f>3/24000000*OO[[#This Row],[118 (03JUL1985 15:00:00)-Water Temperature (C)]]*OO[[#This Row],[60]]</f>
        <v>3.2315760893858752E-7</v>
      </c>
      <c r="BK285" s="10">
        <f>3/24000000*OO[[#This Row],[119 (03JUL1985 18:00:00)-Water Temperature (C)]]*OO[[#This Row],[61]]</f>
        <v>2.7212243881049997E-7</v>
      </c>
      <c r="BL285" s="10">
        <f>3/24000000*OO[[#This Row],[120 (03JUL1985 21:00:00)-Water Temperature (C)]]*OO[[#This Row],[62]]</f>
        <v>2.2184742529748749E-7</v>
      </c>
      <c r="BM285" s="10">
        <f>3/24000000*OO[[#This Row],[121 (04JUL1985 00:00:00)-Water Temperature (C)]]*OO[[#This Row],[63]]</f>
        <v>1.7567497670129998E-7</v>
      </c>
      <c r="BN285" s="10">
        <f>3/24000000*OO[[#This Row],[122 (04JUL1985 03:00:00)-Water Temperature (C)]]*OO[[#This Row],[64]]</f>
        <v>1.3824632936459999E-7</v>
      </c>
      <c r="BO285" s="10">
        <f>3/24000000*OO[[#This Row],[123 (04JUL1985 06:00:00)-Water Temperature (C)]]*OO[[#This Row],[65]]</f>
        <v>1.0813797735217499E-7</v>
      </c>
      <c r="BP285" s="10">
        <f>3/24000000*OO[[#This Row],[124 (04JUL1985 09:00:00)-Water Temperature (C)]]*OO[[#This Row],[66]]</f>
        <v>8.685958973632499E-8</v>
      </c>
      <c r="BQ285" s="10">
        <f>3/24000000*OO[[#This Row],[125 (04JUL1985 12:00:00)-Water Temperature (C)]]*OO[[#This Row],[67]]</f>
        <v>7.1967029889724994E-8</v>
      </c>
      <c r="BR285" s="10">
        <f>3/24000000*OO[[#This Row],[126 (04JUL1985 15:00:00)-Water Temperature (C)]]*OO[[#This Row],[68]]</f>
        <v>6.2403284997000002E-8</v>
      </c>
      <c r="BS285" s="10">
        <f>3/24000000*OO[[#This Row],[127 (04JUL1985 18:00:00)-Water Temperature (C)]]*OO[[#This Row],[69]]</f>
        <v>5.6338909749999989E-8</v>
      </c>
      <c r="BT285" s="10">
        <f>3/24000000*OO[[#This Row],[128 (04JUL1985 21:00:00)-Water Temperature (C)]]*OO[[#This Row],[70]]</f>
        <v>5.2119528932249995E-8</v>
      </c>
      <c r="BU285" s="10">
        <f>3/24000000*OO[[#This Row],[129 (05JUL1985 00:00:00)-Water Temperature (C)]]*OO[[#This Row],[71]]</f>
        <v>4.8662806818149999E-8</v>
      </c>
      <c r="BV285" s="10">
        <f>3/24000000*OO[[#This Row],[130 (05JUL1985 03:00:00)-Water Temperature (C)]]*OO[[#This Row],[72]]</f>
        <v>4.6349439878587497E-8</v>
      </c>
      <c r="BW285" s="10">
        <f>3/24000000*OO[[#This Row],[131 (05JUL1985 06:00:00)-Water Temperature (C)]]*OO[[#This Row],[73]]</f>
        <v>4.3813018441237497E-8</v>
      </c>
      <c r="BX285" s="10">
        <f>3/24000000*OO[[#This Row],[132 (05JUL1985 09:00:00)-Water Temperature (C)]]*OO[[#This Row],[74]]</f>
        <v>4.1524929863037499E-8</v>
      </c>
      <c r="BY285" s="10">
        <f>3/24000000*OO[[#This Row],[133 (05JUL1985 12:00:00)-Water Temperature (C)]]*OO[[#This Row],[75]]</f>
        <v>3.9484468082825001E-8</v>
      </c>
      <c r="BZ285" s="10">
        <f>3/24000000*OO[[#This Row],[134 (05JUL1985 15:00:00)-Water Temperature (C)]]*OO[[#This Row],[76]]</f>
        <v>3.7511753278349998E-8</v>
      </c>
      <c r="CA285" s="10">
        <f>3/24000000*OO[[#This Row],[135 (05JUL1985 18:00:00)-Water Temperature (C)]]*OO[[#This Row],[77]]</f>
        <v>3.55223382614E-8</v>
      </c>
      <c r="CB285" s="10">
        <f>3/24000000*OO[[#This Row],[136 (05JUL1985 21:00:00)-Water Temperature (C)]]*OO[[#This Row],[78]]</f>
        <v>3.362867549565E-8</v>
      </c>
      <c r="CC285" s="10">
        <f>3/24000000*OO[[#This Row],[137 (06JUL1985 00:00:00)-Water Temperature (C)]]*OO[[#This Row],[79]]</f>
        <v>3.1970453646214998E-8</v>
      </c>
      <c r="CD285" s="10">
        <f>3/24000000*OO[[#This Row],[138 (06JUL1985 03:00:00)-Water Temperature (C)]]*OO[[#This Row],[80]]</f>
        <v>3.1056027001773749E-8</v>
      </c>
      <c r="CE285" s="10">
        <f>3/24000000*OO[[#This Row],[139 (06JUL1985 06:00:00)-Water Temperature (C)]]*OO[[#This Row],[81]]</f>
        <v>3.0056064690925002E-8</v>
      </c>
      <c r="CF285" s="10">
        <f>3/24000000*OO[[#This Row],[140 (06JUL1985 09:00:00)-Water Temperature (C)]]*OO[[#This Row],[82]]</f>
        <v>2.9079828306268751E-8</v>
      </c>
      <c r="CG285" s="10">
        <f>3/24000000*OO[[#This Row],[141 (06JUL1985 12:00:00)-Water Temperature (C)]]*OO[[#This Row],[83]]</f>
        <v>2.8333604950199999E-8</v>
      </c>
      <c r="CH285" s="10">
        <f>3/24000000*OO[[#This Row],[142 (06JUL1985 15:00:00)-Water Temperature (C)]]*OO[[#This Row],[84]]</f>
        <v>2.7379076569016251E-8</v>
      </c>
      <c r="CI285" s="10">
        <f>3/24000000*OO[[#This Row],[143 (06JUL1985 18:00:00)-Water Temperature (C)]]*OO[[#This Row],[85]]</f>
        <v>2.6088177308024999E-8</v>
      </c>
      <c r="CJ285" s="10">
        <f>3/24000000*OO[[#This Row],[144 (06JUL1985 21:00:00)-Water Temperature (C)]]*OO[[#This Row],[86]]</f>
        <v>2.4740514646732502E-8</v>
      </c>
      <c r="CK285" s="10">
        <f>3/24000000*OO[[#This Row],[145 (07JUL1985 00:00:00)-Water Temperature (C)]]*OO[[#This Row],[87]]</f>
        <v>2.3645626020511246E-8</v>
      </c>
      <c r="CL285" s="10">
        <f>3/24000000*OO[[#This Row],[146 (07JUL1985 03:00:00)-Water Temperature (C)]]*OO[[#This Row],[88]]</f>
        <v>2.3043136551585E-8</v>
      </c>
      <c r="CM285" s="10">
        <f>3/24000000*OO[[#This Row],[147 (07JUL1985 06:00:00)-Water Temperature (C)]]*OO[[#This Row],[89]]</f>
        <v>2.2483930140162498E-8</v>
      </c>
      <c r="CN285" s="10">
        <f>3/24000000*OO[[#This Row],[148 (07JUL1985 09:00:00)-Water Temperature (C)]]*OO[[#This Row],[90]]</f>
        <v>2.1795291987039997E-8</v>
      </c>
      <c r="CO285" s="10">
        <f>3/24000000*OO[[#This Row],[149 (07JUL1985 12:00:00)-Water Temperature (C)]]*OO[[#This Row],[91]]</f>
        <v>2.108044853662E-8</v>
      </c>
      <c r="CP285" s="10">
        <f>3/24000000*OO[[#This Row],[150 (07JUL1985 15:00:00)-Water Temperature (C)]]*OO[[#This Row],[92]]</f>
        <v>2.0169733403764998E-8</v>
      </c>
      <c r="CQ285" s="10">
        <f>3/24000000*OO[[#This Row],[151 (07JUL1985 18:00:00)-Water Temperature (C)]]*OO[[#This Row],[93]]</f>
        <v>1.9232076634026248E-8</v>
      </c>
      <c r="CR285" s="10">
        <f>3/24000000*OO[[#This Row],[152 (07JUL1985 21:00:00)-Water Temperature (C)]]*OO[[#This Row],[94]]</f>
        <v>1.8385555260372502E-8</v>
      </c>
      <c r="CS285" s="10">
        <f>3/24000000*OO[[#This Row],[153 (08JUL1985 00:00:00)-Water Temperature (C)]]*OO[[#This Row],[95]]</f>
        <v>1.7633949285168751E-8</v>
      </c>
      <c r="CT285" s="10">
        <f>3/24000000*OO[[#This Row],[154 (08JUL1985 03:00:00)-Water Temperature (C)]]*OO[[#This Row],[96]]</f>
        <v>1.7027987735185001E-8</v>
      </c>
      <c r="CU285" s="10">
        <f>3/24000000*OO[[#This Row],[155 (08JUL1985 06:00:00)-Water Temperature (C)]]*OO[[#This Row],[97]]</f>
        <v>1.6601173482626247E-8</v>
      </c>
      <c r="CV285" s="10">
        <f>3/24000000*OO[[#This Row],[156 (08JUL1985 09:00:00)-Water Temperature (C)]]*OO[[#This Row],[98]]</f>
        <v>1.6082915247113751E-8</v>
      </c>
      <c r="CW285" s="10">
        <f>3/24000000*OO[[#This Row],[157 (08JUL1985 12:00:00)-Water Temperature (C)]]*OO[[#This Row],[99]]</f>
        <v>1.5551857064370001E-8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1.1732495192091257E-35</v>
      </c>
      <c r="Q286" s="10">
        <f>3/24*OO[[#This Row],[73 (28JUN1985 00:00:00)-Water Temperature (C)]]*OO[[#This Row],[15]]/SUM(OO[15])</f>
        <v>1.7265460042646523E-23</v>
      </c>
      <c r="R286" s="10">
        <f>3/24*OO[[#This Row],[74 (28JUN1985 03:00:00)-Water Temperature (C)]]*OO[[#This Row],[16]]/SUM(OO[16])</f>
        <v>9.6243060596390397E-17</v>
      </c>
      <c r="S286" s="10">
        <f>3/24*OO[[#This Row],[75 (28JUN1985 06:00:00)-Water Temperature (C)]]*OO[[#This Row],[17]]/SUM(OO[17])</f>
        <v>4.3778130290435913E-12</v>
      </c>
      <c r="T286" s="10">
        <f>3/24*OO[[#This Row],[76 (28JUN1985 09:00:00)-Water Temperature (C)]]*OO[[#This Row],[18]]/SUM(OO[18])</f>
        <v>3.3387056739404468E-9</v>
      </c>
      <c r="U286" s="10">
        <f>3/24*OO[[#This Row],[77 (28JUN1985 12:00:00)-Water Temperature (C)]]*OO[[#This Row],[19]]/SUM(OO[19])</f>
        <v>4.173970617930311E-7</v>
      </c>
      <c r="V286" s="10">
        <f>3/24000000*OO[[#This Row],[78 (28JUN1985 15:00:00)-Water Temperature (C)]]*OO[[#This Row],[20]]</f>
        <v>1.4702366452097502E-5</v>
      </c>
      <c r="W286" s="10">
        <f>3/24000000*OO[[#This Row],[79 (28JUN1985 18:00:00)-Water Temperature (C)]]*OO[[#This Row],[21]]</f>
        <v>1.952869948952E-4</v>
      </c>
      <c r="X286" s="10">
        <f>3/24000000*OO[[#This Row],[80 (28JUN1985 21:00:00)-Water Temperature (C)]]*OO[[#This Row],[22]]</f>
        <v>1.1790470193134999E-3</v>
      </c>
      <c r="Y286" s="10">
        <f>3/24000000*OO[[#This Row],[81 (29JUN1985 00:00:00)-Water Temperature (C)]]*OO[[#This Row],[23]]</f>
        <v>3.7027323295200001E-3</v>
      </c>
      <c r="Z286" s="10">
        <f>3/24000000*OO[[#This Row],[82 (29JUN1985 03:00:00)-Water Temperature (C)]]*OO[[#This Row],[24]]</f>
        <v>6.7791045500625001E-3</v>
      </c>
      <c r="AA286" s="10">
        <f>3/24000000*OO[[#This Row],[83 (29JUN1985 06:00:00)-Water Temperature (C)]]*OO[[#This Row],[25]]</f>
        <v>7.8032862244775004E-3</v>
      </c>
      <c r="AB286" s="10">
        <f>3/24000000*OO[[#This Row],[84 (29JUN1985 09:00:00)-Water Temperature (C)]]*OO[[#This Row],[26]]</f>
        <v>5.9397218085099996E-3</v>
      </c>
      <c r="AC286" s="10">
        <f>3/24000000*OO[[#This Row],[85 (29JUN1985 12:00:00)-Water Temperature (C)]]*OO[[#This Row],[27]]</f>
        <v>3.1733769044224999E-3</v>
      </c>
      <c r="AD286" s="10">
        <f>3/24000000*OO[[#This Row],[86 (29JUN1985 15:00:00)-Water Temperature (C)]]*OO[[#This Row],[28]]</f>
        <v>1.244967050389125E-3</v>
      </c>
      <c r="AE286" s="10">
        <f>3/24000000*OO[[#This Row],[88 (29JUN1985 21:00:00)-Water Temperature (C)]]*OO[[#This Row],[30]]</f>
        <v>9.8600751245000003E-5</v>
      </c>
      <c r="AF286" s="10">
        <f>3/24000000*OO[[#This Row],[88 (29JUN1985 21:00:00)-Water Temperature (C)]]*OO[[#This Row],[30]]</f>
        <v>9.8600751245000003E-5</v>
      </c>
      <c r="AG286" s="10">
        <f>3/24000000*OO[[#This Row],[89 (30JUN1985 00:00:00)-Water Temperature (C)]]*OO[[#This Row],[31]]</f>
        <v>2.5428502304E-5</v>
      </c>
      <c r="AH286" s="10">
        <f>3/24000000*OO[[#This Row],[90 (30JUN1985 03:00:00)-Water Temperature (C)]]*OO[[#This Row],[32]]</f>
        <v>1.0044062454708749E-5</v>
      </c>
      <c r="AI286" s="10">
        <f>3/24000000*OO[[#This Row],[91 (30JUN1985 06:00:00)-Water Temperature (C)]]*OO[[#This Row],[33]]</f>
        <v>7.4729999036262492E-6</v>
      </c>
      <c r="AJ286" s="10">
        <f>3/24000000*OO[[#This Row],[92 (30JUN1985 09:00:00)-Water Temperature (C)]]*OO[[#This Row],[34]]</f>
        <v>7.2391342596374996E-6</v>
      </c>
      <c r="AK286" s="10">
        <f>3/24000000*OO[[#This Row],[93 (30JUN1985 12:00:00)-Water Temperature (C)]]*OO[[#This Row],[35]]</f>
        <v>7.1651406615000012E-6</v>
      </c>
      <c r="AL286" s="10">
        <f>3/24000000*OO[[#This Row],[94 (30JUN1985 15:00:00)-Water Temperature (C)]]*OO[[#This Row],[36]]</f>
        <v>6.8297880218137504E-6</v>
      </c>
      <c r="AM286" s="10">
        <f>3/24000000*OO[[#This Row],[95 (30JUN1985 18:00:00)-Water Temperature (C)]]*OO[[#This Row],[37]]</f>
        <v>6.2904228749375008E-6</v>
      </c>
      <c r="AN286" s="10">
        <f>3/24000000*OO[[#This Row],[96 (30JUN1985 21:00:00)-Water Temperature (C)]]*OO[[#This Row],[38]]</f>
        <v>5.6979384311399996E-6</v>
      </c>
      <c r="AO286" s="10">
        <f>3/24000000*OO[[#This Row],[97 (01JUL1985 00:00:00)-Water Temperature (C)]]*OO[[#This Row],[39]]</f>
        <v>5.1581843839137501E-6</v>
      </c>
      <c r="AP286" s="10">
        <f>3/24000000*OO[[#This Row],[98 (01JUL1985 03:00:00)-Water Temperature (C)]]*OO[[#This Row],[40]]</f>
        <v>4.7850896648399991E-6</v>
      </c>
      <c r="AQ286" s="10">
        <f>3/24000000*OO[[#This Row],[99 (01JUL1985 06:00:00)-Water Temperature (C)]]*OO[[#This Row],[41]]</f>
        <v>4.439598846199999E-6</v>
      </c>
      <c r="AR286" s="10">
        <f>3/24000000*OO[[#This Row],[100 (01JUL1985 09:00:00)-Water Temperature (C)]]*OO[[#This Row],[42]]</f>
        <v>4.0934709903850001E-6</v>
      </c>
      <c r="AS286" s="10">
        <f>3/24000000*OO[[#This Row],[101 (01JUL1985 12:00:00)-Water Temperature (C)]]*OO[[#This Row],[43]]</f>
        <v>3.7403535953212497E-6</v>
      </c>
      <c r="AT286" s="10">
        <f>3/24000000*OO[[#This Row],[102 (01JUL1985 15:00:00)-Water Temperature (C)]]*OO[[#This Row],[44]]</f>
        <v>3.3847233439199998E-6</v>
      </c>
      <c r="AU286" s="10">
        <f>3/24000000*OO[[#This Row],[103 (01JUL1985 18:00:00)-Water Temperature (C)]]*OO[[#This Row],[45]]</f>
        <v>3.0400342161459998E-6</v>
      </c>
      <c r="AV286" s="10">
        <f>3/24000000*OO[[#This Row],[104 (01JUL1985 21:00:00)-Water Temperature (C)]]*OO[[#This Row],[46]]</f>
        <v>2.7199175001895003E-6</v>
      </c>
      <c r="AW286" s="10">
        <f>3/24000000*OO[[#This Row],[105 (02JUL1985 00:00:00)-Water Temperature (C)]]*OO[[#This Row],[47]]</f>
        <v>2.4446897065499999E-6</v>
      </c>
      <c r="AX286" s="10">
        <f>3/24000000*OO[[#This Row],[106 (02JUL1985 03:00:00)-Water Temperature (C)]]*OO[[#This Row],[48]]</f>
        <v>2.2538664091399999E-6</v>
      </c>
      <c r="AY286" s="10">
        <f>3/24000000*OO[[#This Row],[107 (02JUL1985 06:00:00)-Water Temperature (C)]]*OO[[#This Row],[49]]</f>
        <v>2.0849643072832497E-6</v>
      </c>
      <c r="AZ286" s="10">
        <f>3/24000000*OO[[#This Row],[108 (02JUL1985 09:00:00)-Water Temperature (C)]]*OO[[#This Row],[50]]</f>
        <v>1.9278683138550001E-6</v>
      </c>
      <c r="BA286" s="10">
        <f>3/24000000*OO[[#This Row],[109 (02JUL1985 12:00:00)-Water Temperature (C)]]*OO[[#This Row],[51]]</f>
        <v>1.7836111080463749E-6</v>
      </c>
      <c r="BB286" s="10">
        <f>3/24000000*OO[[#This Row],[110 (02JUL1985 15:00:00)-Water Temperature (C)]]*OO[[#This Row],[52]]</f>
        <v>1.6325516159419997E-6</v>
      </c>
      <c r="BC286" s="10">
        <f>3/24000000*OO[[#This Row],[111 (02JUL1985 18:00:00)-Water Temperature (C)]]*OO[[#This Row],[53]]</f>
        <v>1.4764010737319999E-6</v>
      </c>
      <c r="BD286" s="10">
        <f>3/24000000*OO[[#This Row],[112 (02JUL1985 21:00:00)-Water Temperature (C)]]*OO[[#This Row],[54]]</f>
        <v>1.329308173405625E-6</v>
      </c>
      <c r="BE286" s="10">
        <f>3/24000000*OO[[#This Row],[113 (03JUL1985 00:00:00)-Water Temperature (C)]]*OO[[#This Row],[55]]</f>
        <v>1.1948052194484999E-6</v>
      </c>
      <c r="BF286" s="10">
        <f>3/24000000*OO[[#This Row],[114 (03JUL1985 03:00:00)-Water Temperature (C)]]*OO[[#This Row],[56]]</f>
        <v>1.0880836791029998E-6</v>
      </c>
      <c r="BG286" s="10">
        <f>3/24000000*OO[[#This Row],[115 (03JUL1985 06:00:00)-Water Temperature (C)]]*OO[[#This Row],[57]]</f>
        <v>9.9120034006349983E-7</v>
      </c>
      <c r="BH286" s="10">
        <f>3/24000000*OO[[#This Row],[116 (03JUL1985 09:00:00)-Water Temperature (C)]]*OO[[#This Row],[58]]</f>
        <v>8.9681429804849996E-7</v>
      </c>
      <c r="BI286" s="10">
        <f>3/24000000*OO[[#This Row],[117 (03JUL1985 12:00:00)-Water Temperature (C)]]*OO[[#This Row],[59]]</f>
        <v>8.0347407472562506E-7</v>
      </c>
      <c r="BJ286" s="10">
        <f>3/24000000*OO[[#This Row],[118 (03JUL1985 15:00:00)-Water Temperature (C)]]*OO[[#This Row],[60]]</f>
        <v>6.9886003650449989E-7</v>
      </c>
      <c r="BK286" s="10">
        <f>3/24000000*OO[[#This Row],[119 (03JUL1985 18:00:00)-Water Temperature (C)]]*OO[[#This Row],[61]]</f>
        <v>5.8856365365525001E-7</v>
      </c>
      <c r="BL286" s="10">
        <f>3/24000000*OO[[#This Row],[120 (03JUL1985 21:00:00)-Water Temperature (C)]]*OO[[#This Row],[62]]</f>
        <v>4.7989887160499994E-7</v>
      </c>
      <c r="BM286" s="10">
        <f>3/24000000*OO[[#This Row],[121 (04JUL1985 00:00:00)-Water Temperature (C)]]*OO[[#This Row],[63]]</f>
        <v>3.8010415053450001E-7</v>
      </c>
      <c r="BN286" s="10">
        <f>3/24000000*OO[[#This Row],[122 (04JUL1985 03:00:00)-Water Temperature (C)]]*OO[[#This Row],[64]]</f>
        <v>2.9914426204221249E-7</v>
      </c>
      <c r="BO286" s="10">
        <f>3/24000000*OO[[#This Row],[123 (04JUL1985 06:00:00)-Water Temperature (C)]]*OO[[#This Row],[65]]</f>
        <v>2.3395824602806249E-7</v>
      </c>
      <c r="BP286" s="10">
        <f>3/24000000*OO[[#This Row],[124 (04JUL1985 09:00:00)-Water Temperature (C)]]*OO[[#This Row],[66]]</f>
        <v>1.8786739559601248E-7</v>
      </c>
      <c r="BQ286" s="10">
        <f>3/24000000*OO[[#This Row],[125 (04JUL1985 12:00:00)-Water Temperature (C)]]*OO[[#This Row],[67]]</f>
        <v>1.5558617636569999E-7</v>
      </c>
      <c r="BR286" s="10">
        <f>3/24000000*OO[[#This Row],[126 (04JUL1985 15:00:00)-Water Temperature (C)]]*OO[[#This Row],[68]]</f>
        <v>1.3486172510373749E-7</v>
      </c>
      <c r="BS286" s="10">
        <f>3/24000000*OO[[#This Row],[127 (04JUL1985 18:00:00)-Water Temperature (C)]]*OO[[#This Row],[69]]</f>
        <v>1.21717258410025E-7</v>
      </c>
      <c r="BT286" s="10">
        <f>3/24000000*OO[[#This Row],[128 (04JUL1985 21:00:00)-Water Temperature (C)]]*OO[[#This Row],[70]]</f>
        <v>1.1258368706274999E-7</v>
      </c>
      <c r="BU286" s="10">
        <f>3/24000000*OO[[#This Row],[129 (05JUL1985 00:00:00)-Water Temperature (C)]]*OO[[#This Row],[71]]</f>
        <v>1.0511111215532499E-7</v>
      </c>
      <c r="BV286" s="10">
        <f>3/24000000*OO[[#This Row],[130 (05JUL1985 03:00:00)-Water Temperature (C)]]*OO[[#This Row],[72]]</f>
        <v>1.001164399695875E-7</v>
      </c>
      <c r="BW286" s="10">
        <f>3/24000000*OO[[#This Row],[131 (05JUL1985 06:00:00)-Water Temperature (C)]]*OO[[#This Row],[73]]</f>
        <v>9.4628360689237486E-8</v>
      </c>
      <c r="BX286" s="10">
        <f>3/24000000*OO[[#This Row],[132 (05JUL1985 09:00:00)-Water Temperature (C)]]*OO[[#This Row],[74]]</f>
        <v>8.96868467556E-8</v>
      </c>
      <c r="BY286" s="10">
        <f>3/24000000*OO[[#This Row],[133 (05JUL1985 12:00:00)-Water Temperature (C)]]*OO[[#This Row],[75]]</f>
        <v>8.5274419320999994E-8</v>
      </c>
      <c r="BZ286" s="10">
        <f>3/24000000*OO[[#This Row],[134 (05JUL1985 15:00:00)-Water Temperature (C)]]*OO[[#This Row],[76]]</f>
        <v>8.1008326574849985E-8</v>
      </c>
      <c r="CA286" s="10">
        <f>3/24000000*OO[[#This Row],[135 (05JUL1985 18:00:00)-Water Temperature (C)]]*OO[[#This Row],[77]]</f>
        <v>7.671035932035E-8</v>
      </c>
      <c r="CB286" s="10">
        <f>3/24000000*OO[[#This Row],[136 (05JUL1985 21:00:00)-Water Temperature (C)]]*OO[[#This Row],[78]]</f>
        <v>7.2621662460737502E-8</v>
      </c>
      <c r="CC286" s="10">
        <f>3/24000000*OO[[#This Row],[137 (06JUL1985 00:00:00)-Water Temperature (C)]]*OO[[#This Row],[79]]</f>
        <v>6.9046961511549998E-8</v>
      </c>
      <c r="CD286" s="10">
        <f>3/24000000*OO[[#This Row],[138 (06JUL1985 03:00:00)-Water Temperature (C)]]*OO[[#This Row],[80]]</f>
        <v>6.7075133470825E-8</v>
      </c>
      <c r="CE286" s="10">
        <f>3/24000000*OO[[#This Row],[139 (06JUL1985 06:00:00)-Water Temperature (C)]]*OO[[#This Row],[81]]</f>
        <v>6.4911742973074993E-8</v>
      </c>
      <c r="CF286" s="10">
        <f>3/24000000*OO[[#This Row],[140 (06JUL1985 09:00:00)-Water Temperature (C)]]*OO[[#This Row],[82]]</f>
        <v>6.2801781439425005E-8</v>
      </c>
      <c r="CG286" s="10">
        <f>3/24000000*OO[[#This Row],[141 (06JUL1985 12:00:00)-Water Temperature (C)]]*OO[[#This Row],[83]]</f>
        <v>6.1189438681362495E-8</v>
      </c>
      <c r="CH286" s="10">
        <f>3/24000000*OO[[#This Row],[142 (06JUL1985 15:00:00)-Water Temperature (C)]]*OO[[#This Row],[84]]</f>
        <v>5.9122684804150003E-8</v>
      </c>
      <c r="CI286" s="10">
        <f>3/24000000*OO[[#This Row],[143 (06JUL1985 18:00:00)-Water Temperature (C)]]*OO[[#This Row],[85]]</f>
        <v>5.6335512184324996E-8</v>
      </c>
      <c r="CJ286" s="10">
        <f>3/24000000*OO[[#This Row],[144 (06JUL1985 21:00:00)-Water Temperature (C)]]*OO[[#This Row],[86]]</f>
        <v>5.3425344924337496E-8</v>
      </c>
      <c r="CK286" s="10">
        <f>3/24000000*OO[[#This Row],[145 (07JUL1985 00:00:00)-Water Temperature (C)]]*OO[[#This Row],[87]]</f>
        <v>5.1064611307874996E-8</v>
      </c>
      <c r="CL286" s="10">
        <f>3/24000000*OO[[#This Row],[146 (07JUL1985 03:00:00)-Water Temperature (C)]]*OO[[#This Row],[88]]</f>
        <v>4.97646979764E-8</v>
      </c>
      <c r="CM286" s="10">
        <f>3/24000000*OO[[#This Row],[147 (07JUL1985 06:00:00)-Water Temperature (C)]]*OO[[#This Row],[89]]</f>
        <v>4.8555570584400003E-8</v>
      </c>
      <c r="CN286" s="10">
        <f>3/24000000*OO[[#This Row],[148 (07JUL1985 09:00:00)-Water Temperature (C)]]*OO[[#This Row],[90]]</f>
        <v>4.7066147468999995E-8</v>
      </c>
      <c r="CO286" s="10">
        <f>3/24000000*OO[[#This Row],[149 (07JUL1985 12:00:00)-Water Temperature (C)]]*OO[[#This Row],[91]]</f>
        <v>4.5521754320625002E-8</v>
      </c>
      <c r="CP286" s="10">
        <f>3/24000000*OO[[#This Row],[150 (07JUL1985 15:00:00)-Water Temperature (C)]]*OO[[#This Row],[92]]</f>
        <v>4.3549108193474994E-8</v>
      </c>
      <c r="CQ286" s="10">
        <f>3/24000000*OO[[#This Row],[151 (07JUL1985 18:00:00)-Water Temperature (C)]]*OO[[#This Row],[93]]</f>
        <v>4.1523325826049997E-8</v>
      </c>
      <c r="CR286" s="10">
        <f>3/24000000*OO[[#This Row],[152 (07JUL1985 21:00:00)-Water Temperature (C)]]*OO[[#This Row],[94]]</f>
        <v>3.9693167272849992E-8</v>
      </c>
      <c r="CS286" s="10">
        <f>3/24000000*OO[[#This Row],[153 (08JUL1985 00:00:00)-Water Temperature (C)]]*OO[[#This Row],[95]]</f>
        <v>3.80677269991875E-8</v>
      </c>
      <c r="CT286" s="10">
        <f>3/24000000*OO[[#This Row],[154 (08JUL1985 03:00:00)-Water Temperature (C)]]*OO[[#This Row],[96]]</f>
        <v>3.675920831205E-8</v>
      </c>
      <c r="CU286" s="10">
        <f>3/24000000*OO[[#This Row],[155 (08JUL1985 06:00:00)-Water Temperature (C)]]*OO[[#This Row],[97]]</f>
        <v>3.5836223164499998E-8</v>
      </c>
      <c r="CV286" s="10">
        <f>3/24000000*OO[[#This Row],[156 (08JUL1985 09:00:00)-Water Temperature (C)]]*OO[[#This Row],[98]]</f>
        <v>3.4714711928891244E-8</v>
      </c>
      <c r="CW286" s="10">
        <f>3/24000000*OO[[#This Row],[157 (08JUL1985 12:00:00)-Water Temperature (C)]]*OO[[#This Row],[99]]</f>
        <v>3.3565450560840004E-8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2.1350830597171695E-35</v>
      </c>
      <c r="Q287" s="10">
        <f>3/24*OO[[#This Row],[73 (28JUN1985 00:00:00)-Water Temperature (C)]]*OO[[#This Row],[15]]/SUM(OO[15])</f>
        <v>8.8064939742111284E-23</v>
      </c>
      <c r="R287" s="10">
        <f>3/24*OO[[#This Row],[74 (28JUN1985 03:00:00)-Water Temperature (C)]]*OO[[#This Row],[16]]/SUM(OO[16])</f>
        <v>3.966092379218014E-16</v>
      </c>
      <c r="S287" s="10">
        <f>3/24*OO[[#This Row],[75 (28JUN1985 06:00:00)-Water Temperature (C)]]*OO[[#This Row],[17]]/SUM(OO[17])</f>
        <v>2.3213928088078927E-11</v>
      </c>
      <c r="T287" s="10">
        <f>3/24*OO[[#This Row],[76 (28JUN1985 09:00:00)-Water Temperature (C)]]*OO[[#This Row],[18]]/SUM(OO[18])</f>
        <v>1.9082147640213788E-8</v>
      </c>
      <c r="U287" s="10">
        <f>3/24*OO[[#This Row],[77 (28JUN1985 12:00:00)-Water Temperature (C)]]*OO[[#This Row],[19]]/SUM(OO[19])</f>
        <v>2.5058261481649971E-6</v>
      </c>
      <c r="V287" s="10">
        <f>3/24000000*OO[[#This Row],[78 (28JUN1985 15:00:00)-Water Temperature (C)]]*OO[[#This Row],[20]]</f>
        <v>9.1715757509924997E-5</v>
      </c>
      <c r="W287" s="10">
        <f>3/24000000*OO[[#This Row],[79 (28JUN1985 18:00:00)-Water Temperature (C)]]*OO[[#This Row],[21]]</f>
        <v>1.2579292408737498E-3</v>
      </c>
      <c r="X287" s="10">
        <f>3/24000000*OO[[#This Row],[80 (28JUN1985 21:00:00)-Water Temperature (C)]]*OO[[#This Row],[22]]</f>
        <v>7.8043641930625003E-3</v>
      </c>
      <c r="Y287" s="10">
        <f>3/24000000*OO[[#This Row],[81 (29JUN1985 00:00:00)-Water Temperature (C)]]*OO[[#This Row],[23]]</f>
        <v>2.5095868640699997E-2</v>
      </c>
      <c r="Z287" s="10">
        <f>3/24000000*OO[[#This Row],[82 (29JUN1985 03:00:00)-Water Temperature (C)]]*OO[[#This Row],[24]]</f>
        <v>4.6913209515800004E-2</v>
      </c>
      <c r="AA287" s="10">
        <f>3/24000000*OO[[#This Row],[83 (29JUN1985 06:00:00)-Water Temperature (C)]]*OO[[#This Row],[25]]</f>
        <v>5.5012463782499993E-2</v>
      </c>
      <c r="AB287" s="10">
        <f>3/24000000*OO[[#This Row],[84 (29JUN1985 09:00:00)-Water Temperature (C)]]*OO[[#This Row],[26]]</f>
        <v>4.2526090929887503E-2</v>
      </c>
      <c r="AC287" s="10">
        <f>3/24000000*OO[[#This Row],[85 (29JUN1985 12:00:00)-Water Temperature (C)]]*OO[[#This Row],[27]]</f>
        <v>2.304065654319875E-2</v>
      </c>
      <c r="AD287" s="10">
        <f>3/24000000*OO[[#This Row],[86 (29JUN1985 15:00:00)-Water Temperature (C)]]*OO[[#This Row],[28]]</f>
        <v>9.1586792284649981E-3</v>
      </c>
      <c r="AE287" s="10">
        <f>3/24000000*OO[[#This Row],[88 (29JUN1985 21:00:00)-Water Temperature (C)]]*OO[[#This Row],[30]]</f>
        <v>7.3895339763599996E-4</v>
      </c>
      <c r="AF287" s="10">
        <f>3/24000000*OO[[#This Row],[88 (29JUN1985 21:00:00)-Water Temperature (C)]]*OO[[#This Row],[30]]</f>
        <v>7.3895339763599996E-4</v>
      </c>
      <c r="AG287" s="10">
        <f>3/24000000*OO[[#This Row],[89 (30JUN1985 00:00:00)-Water Temperature (C)]]*OO[[#This Row],[31]]</f>
        <v>1.8946532754764999E-4</v>
      </c>
      <c r="AH287" s="10">
        <f>3/24000000*OO[[#This Row],[90 (30JUN1985 03:00:00)-Water Temperature (C)]]*OO[[#This Row],[32]]</f>
        <v>7.2638801816024998E-5</v>
      </c>
      <c r="AI287" s="10">
        <f>3/24000000*OO[[#This Row],[91 (30JUN1985 06:00:00)-Water Temperature (C)]]*OO[[#This Row],[33]]</f>
        <v>5.2773978047599999E-5</v>
      </c>
      <c r="AJ287" s="10">
        <f>3/24000000*OO[[#This Row],[92 (30JUN1985 09:00:00)-Water Temperature (C)]]*OO[[#This Row],[34]]</f>
        <v>5.0863240827599999E-5</v>
      </c>
      <c r="AK287" s="10">
        <f>3/24000000*OO[[#This Row],[93 (30JUN1985 12:00:00)-Water Temperature (C)]]*OO[[#This Row],[35]]</f>
        <v>5.0372508274875E-5</v>
      </c>
      <c r="AL287" s="10">
        <f>3/24000000*OO[[#This Row],[94 (30JUN1985 15:00:00)-Water Temperature (C)]]*OO[[#This Row],[36]]</f>
        <v>4.8085501001799994E-5</v>
      </c>
      <c r="AM287" s="10">
        <f>3/24000000*OO[[#This Row],[95 (30JUN1985 18:00:00)-Water Temperature (C)]]*OO[[#This Row],[37]]</f>
        <v>4.4344152308787497E-5</v>
      </c>
      <c r="AN287" s="10">
        <f>3/24000000*OO[[#This Row],[96 (30JUN1985 21:00:00)-Water Temperature (C)]]*OO[[#This Row],[38]]</f>
        <v>4.02127753721625E-5</v>
      </c>
      <c r="AO287" s="10">
        <f>3/24000000*OO[[#This Row],[97 (01JUL1985 00:00:00)-Water Temperature (C)]]*OO[[#This Row],[39]]</f>
        <v>3.6490100688899999E-5</v>
      </c>
      <c r="AP287" s="10">
        <f>3/24000000*OO[[#This Row],[98 (01JUL1985 03:00:00)-Water Temperature (C)]]*OO[[#This Row],[40]]</f>
        <v>3.39243722034E-5</v>
      </c>
      <c r="AQ287" s="10">
        <f>3/24000000*OO[[#This Row],[99 (01JUL1985 06:00:00)-Water Temperature (C)]]*OO[[#This Row],[41]]</f>
        <v>3.1532814050374997E-5</v>
      </c>
      <c r="AR287" s="10">
        <f>3/24000000*OO[[#This Row],[100 (01JUL1985 09:00:00)-Water Temperature (C)]]*OO[[#This Row],[42]]</f>
        <v>2.9141238367462495E-5</v>
      </c>
      <c r="AS287" s="10">
        <f>3/24000000*OO[[#This Row],[101 (01JUL1985 12:00:00)-Water Temperature (C)]]*OO[[#This Row],[43]]</f>
        <v>2.6689016343164996E-5</v>
      </c>
      <c r="AT287" s="10">
        <f>3/24000000*OO[[#This Row],[102 (01JUL1985 15:00:00)-Water Temperature (C)]]*OO[[#This Row],[44]]</f>
        <v>2.4207275746575002E-5</v>
      </c>
      <c r="AU287" s="10">
        <f>3/24000000*OO[[#This Row],[103 (01JUL1985 18:00:00)-Water Temperature (C)]]*OO[[#This Row],[45]]</f>
        <v>2.1795207916842499E-5</v>
      </c>
      <c r="AV287" s="10">
        <f>3/24000000*OO[[#This Row],[104 (01JUL1985 21:00:00)-Water Temperature (C)]]*OO[[#This Row],[46]]</f>
        <v>1.954846037782E-5</v>
      </c>
      <c r="AW287" s="10">
        <f>3/24000000*OO[[#This Row],[105 (02JUL1985 00:00:00)-Water Temperature (C)]]*OO[[#This Row],[47]]</f>
        <v>1.7614623168114998E-5</v>
      </c>
      <c r="AX287" s="10">
        <f>3/24000000*OO[[#This Row],[106 (02JUL1985 03:00:00)-Water Temperature (C)]]*OO[[#This Row],[48]]</f>
        <v>1.6276177674464999E-5</v>
      </c>
      <c r="AY287" s="10">
        <f>3/24000000*OO[[#This Row],[107 (02JUL1985 06:00:00)-Water Temperature (C)]]*OO[[#This Row],[49]]</f>
        <v>1.5087678813479998E-5</v>
      </c>
      <c r="AZ287" s="10">
        <f>3/24000000*OO[[#This Row],[108 (02JUL1985 09:00:00)-Water Temperature (C)]]*OO[[#This Row],[50]]</f>
        <v>1.3985392147487499E-5</v>
      </c>
      <c r="BA287" s="10">
        <f>3/24000000*OO[[#This Row],[109 (02JUL1985 12:00:00)-Water Temperature (C)]]*OO[[#This Row],[51]]</f>
        <v>1.296761992550875E-5</v>
      </c>
      <c r="BB287" s="10">
        <f>3/24000000*OO[[#This Row],[110 (02JUL1985 15:00:00)-Water Temperature (C)]]*OO[[#This Row],[52]]</f>
        <v>1.189222344254375E-5</v>
      </c>
      <c r="BC287" s="10">
        <f>3/24000000*OO[[#This Row],[111 (02JUL1985 18:00:00)-Water Temperature (C)]]*OO[[#This Row],[53]]</f>
        <v>1.0777464022542499E-5</v>
      </c>
      <c r="BD287" s="10">
        <f>3/24000000*OO[[#This Row],[112 (02JUL1985 21:00:00)-Water Temperature (C)]]*OO[[#This Row],[54]]</f>
        <v>9.7236271448062506E-6</v>
      </c>
      <c r="BE287" s="10">
        <f>3/24000000*OO[[#This Row],[113 (03JUL1985 00:00:00)-Water Temperature (C)]]*OO[[#This Row],[55]]</f>
        <v>8.7565659712025015E-6</v>
      </c>
      <c r="BF287" s="10">
        <f>3/24000000*OO[[#This Row],[114 (03JUL1985 03:00:00)-Water Temperature (C)]]*OO[[#This Row],[56]]</f>
        <v>7.9888941091199979E-6</v>
      </c>
      <c r="BG287" s="10">
        <f>3/24000000*OO[[#This Row],[115 (03JUL1985 06:00:00)-Water Temperature (C)]]*OO[[#This Row],[57]]</f>
        <v>7.286124007676249E-6</v>
      </c>
      <c r="BH287" s="10">
        <f>3/24000000*OO[[#This Row],[116 (03JUL1985 09:00:00)-Water Temperature (C)]]*OO[[#This Row],[58]]</f>
        <v>6.5981912959737491E-6</v>
      </c>
      <c r="BI287" s="10">
        <f>3/24000000*OO[[#This Row],[117 (03JUL1985 12:00:00)-Water Temperature (C)]]*OO[[#This Row],[59]]</f>
        <v>5.9175820171549996E-6</v>
      </c>
      <c r="BJ287" s="10">
        <f>3/24000000*OO[[#This Row],[118 (03JUL1985 15:00:00)-Water Temperature (C)]]*OO[[#This Row],[60]]</f>
        <v>5.1530735172250001E-6</v>
      </c>
      <c r="BK287" s="10">
        <f>3/24000000*OO[[#This Row],[119 (03JUL1985 18:00:00)-Water Temperature (C)]]*OO[[#This Row],[61]]</f>
        <v>4.3482481020449998E-6</v>
      </c>
      <c r="BL287" s="10">
        <f>3/24000000*OO[[#This Row],[120 (03JUL1985 21:00:00)-Water Temperature (C)]]*OO[[#This Row],[62]]</f>
        <v>3.5534644299E-6</v>
      </c>
      <c r="BM287" s="10">
        <f>3/24000000*OO[[#This Row],[121 (04JUL1985 00:00:00)-Water Temperature (C)]]*OO[[#This Row],[63]]</f>
        <v>2.8202525034840002E-6</v>
      </c>
      <c r="BN287" s="10">
        <f>3/24000000*OO[[#This Row],[122 (04JUL1985 03:00:00)-Water Temperature (C)]]*OO[[#This Row],[64]]</f>
        <v>2.2222931293031246E-6</v>
      </c>
      <c r="BO287" s="10">
        <f>3/24000000*OO[[#This Row],[123 (04JUL1985 06:00:00)-Water Temperature (C)]]*OO[[#This Row],[65]]</f>
        <v>1.7369033780437501E-6</v>
      </c>
      <c r="BP287" s="10">
        <f>3/24000000*OO[[#This Row],[124 (04JUL1985 09:00:00)-Water Temperature (C)]]*OO[[#This Row],[66]]</f>
        <v>1.3923057928905E-6</v>
      </c>
      <c r="BQ287" s="10">
        <f>3/24000000*OO[[#This Row],[125 (04JUL1985 12:00:00)-Water Temperature (C)]]*OO[[#This Row],[67]]</f>
        <v>1.1499336853012499E-6</v>
      </c>
      <c r="BR287" s="10">
        <f>3/24000000*OO[[#This Row],[126 (04JUL1985 15:00:00)-Water Temperature (C)]]*OO[[#This Row],[68]]</f>
        <v>9.943181151640001E-7</v>
      </c>
      <c r="BS287" s="10">
        <f>3/24000000*OO[[#This Row],[127 (04JUL1985 18:00:00)-Water Temperature (C)]]*OO[[#This Row],[69]]</f>
        <v>8.9569014668924997E-7</v>
      </c>
      <c r="BT287" s="10">
        <f>3/24000000*OO[[#This Row],[128 (04JUL1985 21:00:00)-Water Temperature (C)]]*OO[[#This Row],[70]]</f>
        <v>8.2758738664662496E-7</v>
      </c>
      <c r="BU287" s="10">
        <f>3/24000000*OO[[#This Row],[129 (05JUL1985 00:00:00)-Water Temperature (C)]]*OO[[#This Row],[71]]</f>
        <v>7.7235750059999992E-7</v>
      </c>
      <c r="BV287" s="10">
        <f>3/24000000*OO[[#This Row],[130 (05JUL1985 03:00:00)-Water Temperature (C)]]*OO[[#This Row],[72]]</f>
        <v>7.3571679759562505E-7</v>
      </c>
      <c r="BW287" s="10">
        <f>3/24000000*OO[[#This Row],[131 (05JUL1985 06:00:00)-Water Temperature (C)]]*OO[[#This Row],[73]]</f>
        <v>6.9510355216049992E-7</v>
      </c>
      <c r="BX287" s="10">
        <f>3/24000000*OO[[#This Row],[132 (05JUL1985 09:00:00)-Water Temperature (C)]]*OO[[#This Row],[74]]</f>
        <v>6.5875210956749997E-7</v>
      </c>
      <c r="BY287" s="10">
        <f>3/24000000*OO[[#This Row],[133 (05JUL1985 12:00:00)-Water Temperature (C)]]*OO[[#This Row],[75]]</f>
        <v>6.2606664093149995E-7</v>
      </c>
      <c r="BZ287" s="10">
        <f>3/24000000*OO[[#This Row],[134 (05JUL1985 15:00:00)-Water Temperature (C)]]*OO[[#This Row],[76]]</f>
        <v>5.9448226031650001E-7</v>
      </c>
      <c r="CA287" s="10">
        <f>3/24000000*OO[[#This Row],[135 (05JUL1985 18:00:00)-Water Temperature (C)]]*OO[[#This Row],[77]]</f>
        <v>5.6288169208049991E-7</v>
      </c>
      <c r="CB287" s="10">
        <f>3/24000000*OO[[#This Row],[136 (05JUL1985 21:00:00)-Water Temperature (C)]]*OO[[#This Row],[78]]</f>
        <v>5.3292710034537499E-7</v>
      </c>
      <c r="CC287" s="10">
        <f>3/24000000*OO[[#This Row],[137 (06JUL1985 00:00:00)-Water Temperature (C)]]*OO[[#This Row],[79]]</f>
        <v>5.0685025682025002E-7</v>
      </c>
      <c r="CD287" s="10">
        <f>3/24000000*OO[[#This Row],[138 (06JUL1985 03:00:00)-Water Temperature (C)]]*OO[[#This Row],[80]]</f>
        <v>4.9255141410025005E-7</v>
      </c>
      <c r="CE287" s="10">
        <f>3/24000000*OO[[#This Row],[139 (06JUL1985 06:00:00)-Water Temperature (C)]]*OO[[#This Row],[81]]</f>
        <v>4.7651587720100008E-7</v>
      </c>
      <c r="CF287" s="10">
        <f>3/24000000*OO[[#This Row],[140 (06JUL1985 09:00:00)-Water Temperature (C)]]*OO[[#This Row],[82]]</f>
        <v>4.6101075965999994E-7</v>
      </c>
      <c r="CG287" s="10">
        <f>3/24000000*OO[[#This Row],[141 (06JUL1985 12:00:00)-Water Temperature (C)]]*OO[[#This Row],[83]]</f>
        <v>4.4912701151174995E-7</v>
      </c>
      <c r="CH287" s="10">
        <f>3/24000000*OO[[#This Row],[142 (06JUL1985 15:00:00)-Water Temperature (C)]]*OO[[#This Row],[84]]</f>
        <v>4.3374380378874998E-7</v>
      </c>
      <c r="CI287" s="10">
        <f>3/24000000*OO[[#This Row],[143 (06JUL1985 18:00:00)-Water Temperature (C)]]*OO[[#This Row],[85]]</f>
        <v>4.1330325518549998E-7</v>
      </c>
      <c r="CJ287" s="10">
        <f>3/24000000*OO[[#This Row],[144 (06JUL1985 21:00:00)-Water Temperature (C)]]*OO[[#This Row],[86]]</f>
        <v>3.9201632772649995E-7</v>
      </c>
      <c r="CK287" s="10">
        <f>3/24000000*OO[[#This Row],[145 (07JUL1985 00:00:00)-Water Temperature (C)]]*OO[[#This Row],[87]]</f>
        <v>3.7479487459062504E-7</v>
      </c>
      <c r="CL287" s="10">
        <f>3/24000000*OO[[#This Row],[146 (07JUL1985 03:00:00)-Water Temperature (C)]]*OO[[#This Row],[88]]</f>
        <v>3.6535029347374995E-7</v>
      </c>
      <c r="CM287" s="10">
        <f>3/24000000*OO[[#This Row],[147 (07JUL1985 06:00:00)-Water Temperature (C)]]*OO[[#This Row],[89]]</f>
        <v>3.5643517019999997E-7</v>
      </c>
      <c r="CN287" s="10">
        <f>3/24000000*OO[[#This Row],[148 (07JUL1985 09:00:00)-Water Temperature (C)]]*OO[[#This Row],[90]]</f>
        <v>3.4548772727310001E-7</v>
      </c>
      <c r="CO287" s="10">
        <f>3/24000000*OO[[#This Row],[149 (07JUL1985 12:00:00)-Water Temperature (C)]]*OO[[#This Row],[91]]</f>
        <v>3.3412103803365001E-7</v>
      </c>
      <c r="CP287" s="10">
        <f>3/24000000*OO[[#This Row],[150 (07JUL1985 15:00:00)-Water Temperature (C)]]*OO[[#This Row],[92]]</f>
        <v>3.1954609507758753E-7</v>
      </c>
      <c r="CQ287" s="10">
        <f>3/24000000*OO[[#This Row],[151 (07JUL1985 18:00:00)-Water Temperature (C)]]*OO[[#This Row],[93]]</f>
        <v>3.0467088030750002E-7</v>
      </c>
      <c r="CR287" s="10">
        <f>3/24000000*OO[[#This Row],[152 (07JUL1985 21:00:00)-Water Temperature (C)]]*OO[[#This Row],[94]]</f>
        <v>2.9123465294789999E-7</v>
      </c>
      <c r="CS287" s="10">
        <f>3/24000000*OO[[#This Row],[153 (08JUL1985 00:00:00)-Water Temperature (C)]]*OO[[#This Row],[95]]</f>
        <v>2.7934029094867495E-7</v>
      </c>
      <c r="CT287" s="10">
        <f>3/24000000*OO[[#This Row],[154 (08JUL1985 03:00:00)-Water Temperature (C)]]*OO[[#This Row],[96]]</f>
        <v>2.6980661671930002E-7</v>
      </c>
      <c r="CU287" s="10">
        <f>3/24000000*OO[[#This Row],[155 (08JUL1985 06:00:00)-Water Temperature (C)]]*OO[[#This Row],[97]]</f>
        <v>2.6306330167687497E-7</v>
      </c>
      <c r="CV287" s="10">
        <f>3/24000000*OO[[#This Row],[156 (08JUL1985 09:00:00)-Water Temperature (C)]]*OO[[#This Row],[98]]</f>
        <v>2.548073298225E-7</v>
      </c>
      <c r="CW287" s="10">
        <f>3/24000000*OO[[#This Row],[157 (08JUL1985 12:00:00)-Water Temperature (C)]]*OO[[#This Row],[99]]</f>
        <v>2.4636884006799999E-7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2.3330466101214294E-36</v>
      </c>
      <c r="Q288" s="10">
        <f>3/24*OO[[#This Row],[73 (28JUN1985 00:00:00)-Water Temperature (C)]]*OO[[#This Row],[15]]/SUM(OO[15])</f>
        <v>5.6893580456377682E-23</v>
      </c>
      <c r="R288" s="10">
        <f>3/24*OO[[#This Row],[74 (28JUN1985 03:00:00)-Water Temperature (C)]]*OO[[#This Row],[16]]/SUM(OO[16])</f>
        <v>1.4940069965572017E-16</v>
      </c>
      <c r="S288" s="10">
        <f>3/24*OO[[#This Row],[75 (28JUN1985 06:00:00)-Water Temperature (C)]]*OO[[#This Row],[17]]/SUM(OO[17])</f>
        <v>1.7740953028357382E-11</v>
      </c>
      <c r="T288" s="10">
        <f>3/24*OO[[#This Row],[76 (28JUN1985 09:00:00)-Water Temperature (C)]]*OO[[#This Row],[18]]/SUM(OO[18])</f>
        <v>1.7559955160845967E-8</v>
      </c>
      <c r="U288" s="10">
        <f>3/24*OO[[#This Row],[77 (28JUN1985 12:00:00)-Water Temperature (C)]]*OO[[#This Row],[19]]/SUM(OO[19])</f>
        <v>2.6135636551979328E-6</v>
      </c>
      <c r="V288" s="10">
        <f>3/24000000*OO[[#This Row],[78 (28JUN1985 15:00:00)-Water Temperature (C)]]*OO[[#This Row],[20]]</f>
        <v>1.0587877411333748E-4</v>
      </c>
      <c r="W288" s="10">
        <f>3/24000000*OO[[#This Row],[79 (28JUN1985 18:00:00)-Water Temperature (C)]]*OO[[#This Row],[21]]</f>
        <v>1.5857607602849997E-3</v>
      </c>
      <c r="X288" s="10">
        <f>3/24000000*OO[[#This Row],[80 (28JUN1985 21:00:00)-Water Temperature (C)]]*OO[[#This Row],[22]]</f>
        <v>1.063668849756E-2</v>
      </c>
      <c r="Y288" s="10">
        <f>3/24000000*OO[[#This Row],[81 (29JUN1985 00:00:00)-Water Temperature (C)]]*OO[[#This Row],[23]]</f>
        <v>3.6705099140649997E-2</v>
      </c>
      <c r="Z288" s="10">
        <f>3/24000000*OO[[#This Row],[82 (29JUN1985 03:00:00)-Water Temperature (C)]]*OO[[#This Row],[24]]</f>
        <v>7.3230138969437503E-2</v>
      </c>
      <c r="AA288" s="10">
        <f>3/24000000*OO[[#This Row],[83 (29JUN1985 06:00:00)-Water Temperature (C)]]*OO[[#This Row],[25]]</f>
        <v>9.1061882462937505E-2</v>
      </c>
      <c r="AB288" s="10">
        <f>3/24000000*OO[[#This Row],[84 (29JUN1985 09:00:00)-Water Temperature (C)]]*OO[[#This Row],[26]]</f>
        <v>7.4487895285650002E-2</v>
      </c>
      <c r="AC288" s="10">
        <f>3/24000000*OO[[#This Row],[85 (29JUN1985 12:00:00)-Water Temperature (C)]]*OO[[#This Row],[27]]</f>
        <v>4.2488049303E-2</v>
      </c>
      <c r="AD288" s="10">
        <f>3/24000000*OO[[#This Row],[86 (29JUN1985 15:00:00)-Water Temperature (C)]]*OO[[#This Row],[28]]</f>
        <v>1.76839830903225E-2</v>
      </c>
      <c r="AE288" s="10">
        <f>3/24000000*OO[[#This Row],[88 (29JUN1985 21:00:00)-Water Temperature (C)]]*OO[[#This Row],[30]]</f>
        <v>1.530128059485E-3</v>
      </c>
      <c r="AF288" s="10">
        <f>3/24000000*OO[[#This Row],[88 (29JUN1985 21:00:00)-Water Temperature (C)]]*OO[[#This Row],[30]]</f>
        <v>1.530128059485E-3</v>
      </c>
      <c r="AG288" s="10">
        <f>3/24000000*OO[[#This Row],[89 (30JUN1985 00:00:00)-Water Temperature (C)]]*OO[[#This Row],[31]]</f>
        <v>3.8879130408899995E-4</v>
      </c>
      <c r="AH288" s="10">
        <f>3/24000000*OO[[#This Row],[90 (30JUN1985 03:00:00)-Water Temperature (C)]]*OO[[#This Row],[32]]</f>
        <v>1.362547218340875E-4</v>
      </c>
      <c r="AI288" s="10">
        <f>3/24000000*OO[[#This Row],[91 (30JUN1985 06:00:00)-Water Temperature (C)]]*OO[[#This Row],[33]]</f>
        <v>9.0830077369687503E-5</v>
      </c>
      <c r="AJ288" s="10">
        <f>3/24000000*OO[[#This Row],[92 (30JUN1985 09:00:00)-Water Temperature (C)]]*OO[[#This Row],[34]]</f>
        <v>8.5744381491049997E-5</v>
      </c>
      <c r="AK288" s="10">
        <f>3/24000000*OO[[#This Row],[93 (30JUN1985 12:00:00)-Water Temperature (C)]]*OO[[#This Row],[35]]</f>
        <v>8.5130378783999995E-5</v>
      </c>
      <c r="AL288" s="10">
        <f>3/24000000*OO[[#This Row],[94 (30JUN1985 15:00:00)-Water Temperature (C)]]*OO[[#This Row],[36]]</f>
        <v>8.1778984179225003E-5</v>
      </c>
      <c r="AM288" s="10">
        <f>3/24000000*OO[[#This Row],[95 (30JUN1985 18:00:00)-Water Temperature (C)]]*OO[[#This Row],[37]]</f>
        <v>7.5849030103925007E-5</v>
      </c>
      <c r="AN288" s="10">
        <f>3/24000000*OO[[#This Row],[96 (30JUN1985 21:00:00)-Water Temperature (C)]]*OO[[#This Row],[38]]</f>
        <v>6.90899110891E-5</v>
      </c>
      <c r="AO288" s="10">
        <f>3/24000000*OO[[#This Row],[97 (01JUL1985 00:00:00)-Water Temperature (C)]]*OO[[#This Row],[39]]</f>
        <v>6.2866089897675002E-5</v>
      </c>
      <c r="AP288" s="10">
        <f>3/24000000*OO[[#This Row],[98 (01JUL1985 03:00:00)-Water Temperature (C)]]*OO[[#This Row],[40]]</f>
        <v>5.8616196575475003E-5</v>
      </c>
      <c r="AQ288" s="10">
        <f>3/24000000*OO[[#This Row],[99 (01JUL1985 06:00:00)-Water Temperature (C)]]*OO[[#This Row],[41]]</f>
        <v>5.4588212862925006E-5</v>
      </c>
      <c r="AR288" s="10">
        <f>3/24000000*OO[[#This Row],[100 (01JUL1985 09:00:00)-Water Temperature (C)]]*OO[[#This Row],[42]]</f>
        <v>5.06113150753875E-5</v>
      </c>
      <c r="AS288" s="10">
        <f>3/24000000*OO[[#This Row],[101 (01JUL1985 12:00:00)-Water Temperature (C)]]*OO[[#This Row],[43]]</f>
        <v>4.6491846500000005E-5</v>
      </c>
      <c r="AT288" s="10">
        <f>3/24000000*OO[[#This Row],[102 (01JUL1985 15:00:00)-Water Temperature (C)]]*OO[[#This Row],[44]]</f>
        <v>4.2306693224250001E-5</v>
      </c>
      <c r="AU288" s="10">
        <f>3/24000000*OO[[#This Row],[103 (01JUL1985 18:00:00)-Water Temperature (C)]]*OO[[#This Row],[45]]</f>
        <v>3.8227997853100006E-5</v>
      </c>
      <c r="AV288" s="10">
        <f>3/24000000*OO[[#This Row],[104 (01JUL1985 21:00:00)-Water Temperature (C)]]*OO[[#This Row],[46]]</f>
        <v>3.4411893650500001E-5</v>
      </c>
      <c r="AW288" s="10">
        <f>3/24000000*OO[[#This Row],[105 (02JUL1985 00:00:00)-Water Temperature (C)]]*OO[[#This Row],[47]]</f>
        <v>3.1107535396874999E-5</v>
      </c>
      <c r="AX288" s="10">
        <f>3/24000000*OO[[#This Row],[106 (02JUL1985 03:00:00)-Water Temperature (C)]]*OO[[#This Row],[48]]</f>
        <v>2.8825713190863746E-5</v>
      </c>
      <c r="AY288" s="10">
        <f>3/24000000*OO[[#This Row],[107 (02JUL1985 06:00:00)-Water Temperature (C)]]*OO[[#This Row],[49]]</f>
        <v>2.6769446256420001E-5</v>
      </c>
      <c r="AZ288" s="10">
        <f>3/24000000*OO[[#This Row],[108 (02JUL1985 09:00:00)-Water Temperature (C)]]*OO[[#This Row],[50]]</f>
        <v>2.4875432932781243E-5</v>
      </c>
      <c r="BA288" s="10">
        <f>3/24000000*OO[[#This Row],[109 (02JUL1985 12:00:00)-Water Temperature (C)]]*OO[[#This Row],[51]]</f>
        <v>2.3121724569840001E-5</v>
      </c>
      <c r="BB288" s="10">
        <f>3/24000000*OO[[#This Row],[110 (02JUL1985 15:00:00)-Water Temperature (C)]]*OO[[#This Row],[52]]</f>
        <v>2.1256143682949999E-5</v>
      </c>
      <c r="BC288" s="10">
        <f>3/24000000*OO[[#This Row],[111 (02JUL1985 18:00:00)-Water Temperature (C)]]*OO[[#This Row],[53]]</f>
        <v>1.93149097319625E-5</v>
      </c>
      <c r="BD288" s="10">
        <f>3/24000000*OO[[#This Row],[112 (02JUL1985 21:00:00)-Water Temperature (C)]]*OO[[#This Row],[54]]</f>
        <v>1.7484045604011247E-5</v>
      </c>
      <c r="BE288" s="10">
        <f>3/24000000*OO[[#This Row],[113 (03JUL1985 00:00:00)-Water Temperature (C)]]*OO[[#This Row],[55]]</f>
        <v>1.5791549143938752E-5</v>
      </c>
      <c r="BF288" s="10">
        <f>3/24000000*OO[[#This Row],[114 (03JUL1985 03:00:00)-Water Temperature (C)]]*OO[[#This Row],[56]]</f>
        <v>1.445156491762125E-5</v>
      </c>
      <c r="BG288" s="10">
        <f>3/24000000*OO[[#This Row],[115 (03JUL1985 06:00:00)-Water Temperature (C)]]*OO[[#This Row],[57]]</f>
        <v>1.3208781322934998E-5</v>
      </c>
      <c r="BH288" s="10">
        <f>3/24000000*OO[[#This Row],[116 (03JUL1985 09:00:00)-Water Temperature (C)]]*OO[[#This Row],[58]]</f>
        <v>1.1981503279065001E-5</v>
      </c>
      <c r="BI288" s="10">
        <f>3/24000000*OO[[#This Row],[117 (03JUL1985 12:00:00)-Water Temperature (C)]]*OO[[#This Row],[59]]</f>
        <v>1.0772149451225E-5</v>
      </c>
      <c r="BJ288" s="10">
        <f>3/24000000*OO[[#This Row],[118 (03JUL1985 15:00:00)-Water Temperature (C)]]*OO[[#This Row],[60]]</f>
        <v>9.4154695036049991E-6</v>
      </c>
      <c r="BK288" s="10">
        <f>3/24000000*OO[[#This Row],[119 (03JUL1985 18:00:00)-Water Temperature (C)]]*OO[[#This Row],[61]]</f>
        <v>7.9898657446699986E-6</v>
      </c>
      <c r="BL288" s="10">
        <f>3/24000000*OO[[#This Row],[120 (03JUL1985 21:00:00)-Water Temperature (C)]]*OO[[#This Row],[62]]</f>
        <v>6.5766546892250002E-6</v>
      </c>
      <c r="BM288" s="10">
        <f>3/24000000*OO[[#This Row],[121 (04JUL1985 00:00:00)-Water Temperature (C)]]*OO[[#This Row],[63]]</f>
        <v>5.2540616726100002E-6</v>
      </c>
      <c r="BN288" s="10">
        <f>3/24000000*OO[[#This Row],[122 (04JUL1985 03:00:00)-Water Temperature (C)]]*OO[[#This Row],[64]]</f>
        <v>4.1570058259200002E-6</v>
      </c>
      <c r="BO288" s="10">
        <f>3/24000000*OO[[#This Row],[123 (04JUL1985 06:00:00)-Water Temperature (C)]]*OO[[#This Row],[65]]</f>
        <v>3.24624405336E-6</v>
      </c>
      <c r="BP288" s="10">
        <f>3/24000000*OO[[#This Row],[124 (04JUL1985 09:00:00)-Water Temperature (C)]]*OO[[#This Row],[66]]</f>
        <v>2.5876953651719996E-6</v>
      </c>
      <c r="BQ288" s="10">
        <f>3/24000000*OO[[#This Row],[125 (04JUL1985 12:00:00)-Water Temperature (C)]]*OO[[#This Row],[67]]</f>
        <v>2.1186605711864997E-6</v>
      </c>
      <c r="BR288" s="10">
        <f>3/24000000*OO[[#This Row],[126 (04JUL1985 15:00:00)-Water Temperature (C)]]*OO[[#This Row],[68]]</f>
        <v>1.8152160441889997E-6</v>
      </c>
      <c r="BS288" s="10">
        <f>3/24000000*OO[[#This Row],[127 (04JUL1985 18:00:00)-Water Temperature (C)]]*OO[[#This Row],[69]]</f>
        <v>1.6240375265800001E-6</v>
      </c>
      <c r="BT288" s="10">
        <f>3/24000000*OO[[#This Row],[128 (04JUL1985 21:00:00)-Water Temperature (C)]]*OO[[#This Row],[70]]</f>
        <v>1.4939300768124999E-6</v>
      </c>
      <c r="BU288" s="10">
        <f>3/24000000*OO[[#This Row],[129 (05JUL1985 00:00:00)-Water Temperature (C)]]*OO[[#This Row],[71]]</f>
        <v>1.3918994765280001E-6</v>
      </c>
      <c r="BV288" s="10">
        <f>3/24000000*OO[[#This Row],[130 (05JUL1985 03:00:00)-Water Temperature (C)]]*OO[[#This Row],[72]]</f>
        <v>1.3250367099904999E-6</v>
      </c>
      <c r="BW288" s="10">
        <f>3/24000000*OO[[#This Row],[131 (05JUL1985 06:00:00)-Water Temperature (C)]]*OO[[#This Row],[73]]</f>
        <v>1.2511958550136248E-6</v>
      </c>
      <c r="BX288" s="10">
        <f>3/24000000*OO[[#This Row],[132 (05JUL1985 09:00:00)-Water Temperature (C)]]*OO[[#This Row],[74]]</f>
        <v>1.1849685451942501E-6</v>
      </c>
      <c r="BY288" s="10">
        <f>3/24000000*OO[[#This Row],[133 (05JUL1985 12:00:00)-Water Temperature (C)]]*OO[[#This Row],[75]]</f>
        <v>1.1249431593085E-6</v>
      </c>
      <c r="BZ288" s="10">
        <f>3/24000000*OO[[#This Row],[134 (05JUL1985 15:00:00)-Water Temperature (C)]]*OO[[#This Row],[76]]</f>
        <v>1.0670060562936249E-6</v>
      </c>
      <c r="CA288" s="10">
        <f>3/24000000*OO[[#This Row],[135 (05JUL1985 18:00:00)-Water Temperature (C)]]*OO[[#This Row],[77]]</f>
        <v>1.0097580226434999E-6</v>
      </c>
      <c r="CB288" s="10">
        <f>3/24000000*OO[[#This Row],[136 (05JUL1985 21:00:00)-Water Temperature (C)]]*OO[[#This Row],[78]]</f>
        <v>9.5627790911999987E-7</v>
      </c>
      <c r="CC288" s="10">
        <f>3/24000000*OO[[#This Row],[137 (06JUL1985 00:00:00)-Water Temperature (C)]]*OO[[#This Row],[79]]</f>
        <v>9.0966718133499995E-7</v>
      </c>
      <c r="CD288" s="10">
        <f>3/24000000*OO[[#This Row],[138 (06JUL1985 03:00:00)-Water Temperature (C)]]*OO[[#This Row],[80]]</f>
        <v>8.8466833489450002E-7</v>
      </c>
      <c r="CE288" s="10">
        <f>3/24000000*OO[[#This Row],[139 (06JUL1985 06:00:00)-Water Temperature (C)]]*OO[[#This Row],[81]]</f>
        <v>8.5564928792699992E-7</v>
      </c>
      <c r="CF288" s="10">
        <f>3/24000000*OO[[#This Row],[140 (06JUL1985 09:00:00)-Water Temperature (C)]]*OO[[#This Row],[82]]</f>
        <v>8.2735239137249999E-7</v>
      </c>
      <c r="CG288" s="10">
        <f>3/24000000*OO[[#This Row],[141 (06JUL1985 12:00:00)-Water Temperature (C)]]*OO[[#This Row],[83]]</f>
        <v>8.0571267004899999E-7</v>
      </c>
      <c r="CH288" s="10">
        <f>3/24000000*OO[[#This Row],[142 (06JUL1985 15:00:00)-Water Temperature (C)]]*OO[[#This Row],[84]]</f>
        <v>7.77551356314E-7</v>
      </c>
      <c r="CI288" s="10">
        <f>3/24000000*OO[[#This Row],[143 (06JUL1985 18:00:00)-Water Temperature (C)]]*OO[[#This Row],[85]]</f>
        <v>7.4083870629999998E-7</v>
      </c>
      <c r="CJ288" s="10">
        <f>3/24000000*OO[[#This Row],[144 (06JUL1985 21:00:00)-Water Temperature (C)]]*OO[[#This Row],[86]]</f>
        <v>7.0314834119674999E-7</v>
      </c>
      <c r="CK288" s="10">
        <f>3/24000000*OO[[#This Row],[145 (07JUL1985 00:00:00)-Water Temperature (C)]]*OO[[#This Row],[87]]</f>
        <v>6.7224949861349991E-7</v>
      </c>
      <c r="CL288" s="10">
        <f>3/24000000*OO[[#This Row],[146 (07JUL1985 03:00:00)-Water Temperature (C)]]*OO[[#This Row],[88]]</f>
        <v>6.556566611853749E-7</v>
      </c>
      <c r="CM288" s="10">
        <f>3/24000000*OO[[#This Row],[147 (07JUL1985 06:00:00)-Water Temperature (C)]]*OO[[#This Row],[89]]</f>
        <v>6.3951767378774999E-7</v>
      </c>
      <c r="CN288" s="10">
        <f>3/24000000*OO[[#This Row],[148 (07JUL1985 09:00:00)-Water Temperature (C)]]*OO[[#This Row],[90]]</f>
        <v>6.1984783153725008E-7</v>
      </c>
      <c r="CO288" s="10">
        <f>3/24000000*OO[[#This Row],[149 (07JUL1985 12:00:00)-Water Temperature (C)]]*OO[[#This Row],[91]]</f>
        <v>5.9944939156024998E-7</v>
      </c>
      <c r="CP288" s="10">
        <f>3/24000000*OO[[#This Row],[150 (07JUL1985 15:00:00)-Water Temperature (C)]]*OO[[#This Row],[92]]</f>
        <v>5.7296460683437499E-7</v>
      </c>
      <c r="CQ288" s="10">
        <f>3/24000000*OO[[#This Row],[151 (07JUL1985 18:00:00)-Water Temperature (C)]]*OO[[#This Row],[93]]</f>
        <v>5.4603806720699999E-7</v>
      </c>
      <c r="CR288" s="10">
        <f>3/24000000*OO[[#This Row],[152 (07JUL1985 21:00:00)-Water Temperature (C)]]*OO[[#This Row],[94]]</f>
        <v>5.2181211256475003E-7</v>
      </c>
      <c r="CS288" s="10">
        <f>3/24000000*OO[[#This Row],[153 (08JUL1985 00:00:00)-Water Temperature (C)]]*OO[[#This Row],[95]]</f>
        <v>5.0046316799400007E-7</v>
      </c>
      <c r="CT288" s="10">
        <f>3/24000000*OO[[#This Row],[154 (08JUL1985 03:00:00)-Water Temperature (C)]]*OO[[#This Row],[96]]</f>
        <v>4.8343566674724992E-7</v>
      </c>
      <c r="CU288" s="10">
        <f>3/24000000*OO[[#This Row],[155 (08JUL1985 06:00:00)-Water Temperature (C)]]*OO[[#This Row],[97]]</f>
        <v>4.7153616002199998E-7</v>
      </c>
      <c r="CV288" s="10">
        <f>3/24000000*OO[[#This Row],[156 (08JUL1985 09:00:00)-Water Temperature (C)]]*OO[[#This Row],[98]]</f>
        <v>4.5647201476112502E-7</v>
      </c>
      <c r="CW288" s="10">
        <f>3/24000000*OO[[#This Row],[157 (08JUL1985 12:00:00)-Water Temperature (C)]]*OO[[#This Row],[99]]</f>
        <v>4.4153543835187495E-7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1.9934239057933059E-37</v>
      </c>
      <c r="Q289" s="10">
        <f>3/24*OO[[#This Row],[73 (28JUN1985 00:00:00)-Water Temperature (C)]]*OO[[#This Row],[15]]/SUM(OO[15])</f>
        <v>2.084510769865158E-23</v>
      </c>
      <c r="R289" s="10">
        <f>3/24*OO[[#This Row],[74 (28JUN1985 03:00:00)-Water Temperature (C)]]*OO[[#This Row],[16]]/SUM(OO[16])</f>
        <v>3.4502870694813618E-17</v>
      </c>
      <c r="S289" s="10">
        <f>3/24*OO[[#This Row],[75 (28JUN1985 06:00:00)-Water Temperature (C)]]*OO[[#This Row],[17]]/SUM(OO[17])</f>
        <v>8.670155047588064E-12</v>
      </c>
      <c r="T289" s="10">
        <f>3/24*OO[[#This Row],[76 (28JUN1985 09:00:00)-Water Temperature (C)]]*OO[[#This Row],[18]]/SUM(OO[18])</f>
        <v>1.0482705063644443E-8</v>
      </c>
      <c r="U289" s="10">
        <f>3/24*OO[[#This Row],[77 (28JUN1985 12:00:00)-Water Temperature (C)]]*OO[[#This Row],[19]]/SUM(OO[19])</f>
        <v>1.7646895629010102E-6</v>
      </c>
      <c r="V289" s="10">
        <f>3/24000000*OO[[#This Row],[78 (28JUN1985 15:00:00)-Water Temperature (C)]]*OO[[#This Row],[20]]</f>
        <v>7.8569398040000008E-5</v>
      </c>
      <c r="W289" s="10">
        <f>3/24000000*OO[[#This Row],[79 (28JUN1985 18:00:00)-Water Temperature (C)]]*OO[[#This Row],[21]]</f>
        <v>1.2721432949224999E-3</v>
      </c>
      <c r="X289" s="10">
        <f>3/24000000*OO[[#This Row],[80 (28JUN1985 21:00:00)-Water Temperature (C)]]*OO[[#This Row],[22]]</f>
        <v>9.1174359088312482E-3</v>
      </c>
      <c r="Y289" s="10">
        <f>3/24000000*OO[[#This Row],[81 (29JUN1985 00:00:00)-Water Temperature (C)]]*OO[[#This Row],[23]]</f>
        <v>3.3320746571775001E-2</v>
      </c>
      <c r="Z289" s="10">
        <f>3/24000000*OO[[#This Row],[82 (29JUN1985 03:00:00)-Water Temperature (C)]]*OO[[#This Row],[24]]</f>
        <v>6.993826303959999E-2</v>
      </c>
      <c r="AA289" s="10">
        <f>3/24000000*OO[[#This Row],[83 (29JUN1985 06:00:00)-Water Temperature (C)]]*OO[[#This Row],[25]]</f>
        <v>9.0981286039124989E-2</v>
      </c>
      <c r="AB289" s="10">
        <f>3/24000000*OO[[#This Row],[84 (29JUN1985 09:00:00)-Water Temperature (C)]]*OO[[#This Row],[26]]</f>
        <v>7.7457116352962485E-2</v>
      </c>
      <c r="AC289" s="10">
        <f>3/24000000*OO[[#This Row],[85 (29JUN1985 12:00:00)-Water Temperature (C)]]*OO[[#This Row],[27]]</f>
        <v>4.5800259163999997E-2</v>
      </c>
      <c r="AD289" s="10">
        <f>3/24000000*OO[[#This Row],[86 (29JUN1985 15:00:00)-Water Temperature (C)]]*OO[[#This Row],[28]]</f>
        <v>1.9655305618061249E-2</v>
      </c>
      <c r="AE289" s="10">
        <f>3/24000000*OO[[#This Row],[88 (29JUN1985 21:00:00)-Water Temperature (C)]]*OO[[#This Row],[30]]</f>
        <v>1.7777408133375001E-3</v>
      </c>
      <c r="AF289" s="10">
        <f>3/24000000*OO[[#This Row],[88 (29JUN1985 21:00:00)-Water Temperature (C)]]*OO[[#This Row],[30]]</f>
        <v>1.7777408133375001E-3</v>
      </c>
      <c r="AG289" s="10">
        <f>3/24000000*OO[[#This Row],[89 (30JUN1985 00:00:00)-Water Temperature (C)]]*OO[[#This Row],[31]]</f>
        <v>4.4989948434862498E-4</v>
      </c>
      <c r="AH289" s="10">
        <f>3/24000000*OO[[#This Row],[90 (30JUN1985 03:00:00)-Water Temperature (C)]]*OO[[#This Row],[32]]</f>
        <v>1.4905769463968748E-4</v>
      </c>
      <c r="AI289" s="10">
        <f>3/24000000*OO[[#This Row],[91 (30JUN1985 06:00:00)-Water Temperature (C)]]*OO[[#This Row],[33]]</f>
        <v>9.3164647286924992E-5</v>
      </c>
      <c r="AJ289" s="10">
        <f>3/24000000*OO[[#This Row],[92 (30JUN1985 09:00:00)-Water Temperature (C)]]*OO[[#This Row],[34]]</f>
        <v>8.6318724101774996E-5</v>
      </c>
      <c r="AK289" s="10">
        <f>3/24000000*OO[[#This Row],[93 (30JUN1985 12:00:00)-Water Temperature (C)]]*OO[[#This Row],[35]]</f>
        <v>8.5710094343824993E-5</v>
      </c>
      <c r="AL289" s="10">
        <f>3/24000000*OO[[#This Row],[94 (30JUN1985 15:00:00)-Water Temperature (C)]]*OO[[#This Row],[36]]</f>
        <v>8.2607630549675005E-5</v>
      </c>
      <c r="AM289" s="10">
        <f>3/24000000*OO[[#This Row],[95 (30JUN1985 18:00:00)-Water Temperature (C)]]*OO[[#This Row],[37]]</f>
        <v>7.6851088985612498E-5</v>
      </c>
      <c r="AN289" s="10">
        <f>3/24000000*OO[[#This Row],[96 (30JUN1985 21:00:00)-Water Temperature (C)]]*OO[[#This Row],[38]]</f>
        <v>7.014862348175E-5</v>
      </c>
      <c r="AO289" s="10">
        <f>3/24000000*OO[[#This Row],[97 (01JUL1985 00:00:00)-Water Temperature (C)]]*OO[[#This Row],[39]]</f>
        <v>6.3826193983649993E-5</v>
      </c>
      <c r="AP289" s="10">
        <f>3/24000000*OO[[#This Row],[98 (01JUL1985 03:00:00)-Water Temperature (C)]]*OO[[#This Row],[40]]</f>
        <v>5.9485814759312498E-5</v>
      </c>
      <c r="AQ289" s="10">
        <f>3/24000000*OO[[#This Row],[99 (01JUL1985 06:00:00)-Water Temperature (C)]]*OO[[#This Row],[41]]</f>
        <v>5.5331550843024998E-5</v>
      </c>
      <c r="AR289" s="10">
        <f>3/24000000*OO[[#This Row],[100 (01JUL1985 09:00:00)-Water Temperature (C)]]*OO[[#This Row],[42]]</f>
        <v>5.1272304367374999E-5</v>
      </c>
      <c r="AS289" s="10">
        <f>3/24000000*OO[[#This Row],[101 (01JUL1985 12:00:00)-Water Temperature (C)]]*OO[[#This Row],[43]]</f>
        <v>4.7070205698600001E-5</v>
      </c>
      <c r="AT289" s="10">
        <f>3/24000000*OO[[#This Row],[102 (01JUL1985 15:00:00)-Water Temperature (C)]]*OO[[#This Row],[44]]</f>
        <v>4.2814423847250002E-5</v>
      </c>
      <c r="AU289" s="10">
        <f>3/24000000*OO[[#This Row],[103 (01JUL1985 18:00:00)-Water Temperature (C)]]*OO[[#This Row],[45]]</f>
        <v>3.8678699789149999E-5</v>
      </c>
      <c r="AV289" s="10">
        <f>3/24000000*OO[[#This Row],[104 (01JUL1985 21:00:00)-Water Temperature (C)]]*OO[[#This Row],[46]]</f>
        <v>3.4810853107574994E-5</v>
      </c>
      <c r="AW289" s="10">
        <f>3/24000000*OO[[#This Row],[105 (02JUL1985 00:00:00)-Water Temperature (C)]]*OO[[#This Row],[47]]</f>
        <v>3.1455994202250003E-5</v>
      </c>
      <c r="AX289" s="10">
        <f>3/24000000*OO[[#This Row],[106 (02JUL1985 03:00:00)-Water Temperature (C)]]*OO[[#This Row],[48]]</f>
        <v>2.9133104121633746E-5</v>
      </c>
      <c r="AY289" s="10">
        <f>3/24000000*OO[[#This Row],[107 (02JUL1985 06:00:00)-Water Temperature (C)]]*OO[[#This Row],[49]]</f>
        <v>2.7016457216901248E-5</v>
      </c>
      <c r="AZ289" s="10">
        <f>3/24000000*OO[[#This Row],[108 (02JUL1985 09:00:00)-Water Temperature (C)]]*OO[[#This Row],[50]]</f>
        <v>2.507751669516E-5</v>
      </c>
      <c r="BA289" s="10">
        <f>3/24000000*OO[[#This Row],[109 (02JUL1985 12:00:00)-Water Temperature (C)]]*OO[[#This Row],[51]]</f>
        <v>2.3289757377562501E-5</v>
      </c>
      <c r="BB289" s="10">
        <f>3/24000000*OO[[#This Row],[110 (02JUL1985 15:00:00)-Water Temperature (C)]]*OO[[#This Row],[52]]</f>
        <v>2.1390961743558751E-5</v>
      </c>
      <c r="BC289" s="10">
        <f>3/24000000*OO[[#This Row],[111 (02JUL1985 18:00:00)-Water Temperature (C)]]*OO[[#This Row],[53]]</f>
        <v>1.9430774948875001E-5</v>
      </c>
      <c r="BD289" s="10">
        <f>3/24000000*OO[[#This Row],[112 (02JUL1985 21:00:00)-Water Temperature (C)]]*OO[[#This Row],[54]]</f>
        <v>1.7596372442746246E-5</v>
      </c>
      <c r="BE289" s="10">
        <f>3/24000000*OO[[#This Row],[113 (03JUL1985 00:00:00)-Water Temperature (C)]]*OO[[#This Row],[55]]</f>
        <v>1.5901235774449998E-5</v>
      </c>
      <c r="BF289" s="10">
        <f>3/24000000*OO[[#This Row],[114 (03JUL1985 03:00:00)-Water Temperature (C)]]*OO[[#This Row],[56]]</f>
        <v>1.4564257240035001E-5</v>
      </c>
      <c r="BG289" s="10">
        <f>3/24000000*OO[[#This Row],[115 (03JUL1985 06:00:00)-Water Temperature (C)]]*OO[[#This Row],[57]]</f>
        <v>1.3318066153559998E-5</v>
      </c>
      <c r="BH289" s="10">
        <f>3/24000000*OO[[#This Row],[116 (03JUL1985 09:00:00)-Water Temperature (C)]]*OO[[#This Row],[58]]</f>
        <v>1.20844841415375E-5</v>
      </c>
      <c r="BI289" s="10">
        <f>3/24000000*OO[[#This Row],[117 (03JUL1985 12:00:00)-Water Temperature (C)]]*OO[[#This Row],[59]]</f>
        <v>1.08741363272E-5</v>
      </c>
      <c r="BJ289" s="10">
        <f>3/24000000*OO[[#This Row],[118 (03JUL1985 15:00:00)-Water Temperature (C)]]*OO[[#This Row],[60]]</f>
        <v>9.5204858604762499E-6</v>
      </c>
      <c r="BK289" s="10">
        <f>3/24000000*OO[[#This Row],[119 (03JUL1985 18:00:00)-Water Temperature (C)]]*OO[[#This Row],[61]]</f>
        <v>8.103519425715E-6</v>
      </c>
      <c r="BL289" s="10">
        <f>3/24000000*OO[[#This Row],[120 (03JUL1985 21:00:00)-Water Temperature (C)]]*OO[[#This Row],[62]]</f>
        <v>6.6981317439249997E-6</v>
      </c>
      <c r="BM289" s="10">
        <f>3/24000000*OO[[#This Row],[121 (04JUL1985 00:00:00)-Water Temperature (C)]]*OO[[#This Row],[63]]</f>
        <v>5.3727563140425001E-6</v>
      </c>
      <c r="BN289" s="10">
        <f>3/24000000*OO[[#This Row],[122 (04JUL1985 03:00:00)-Water Temperature (C)]]*OO[[#This Row],[64]]</f>
        <v>4.2622214272274999E-6</v>
      </c>
      <c r="BO289" s="10">
        <f>3/24000000*OO[[#This Row],[123 (04JUL1985 06:00:00)-Water Temperature (C)]]*OO[[#This Row],[65]]</f>
        <v>3.3273815330469997E-6</v>
      </c>
      <c r="BP289" s="10">
        <f>3/24000000*OO[[#This Row],[124 (04JUL1985 09:00:00)-Water Temperature (C)]]*OO[[#This Row],[66]]</f>
        <v>2.643697823011875E-6</v>
      </c>
      <c r="BQ289" s="10">
        <f>3/24000000*OO[[#This Row],[125 (04JUL1985 12:00:00)-Water Temperature (C)]]*OO[[#This Row],[67]]</f>
        <v>2.1530011854104996E-6</v>
      </c>
      <c r="BR289" s="10">
        <f>3/24000000*OO[[#This Row],[126 (04JUL1985 15:00:00)-Water Temperature (C)]]*OO[[#This Row],[68]]</f>
        <v>1.8340246093376247E-6</v>
      </c>
      <c r="BS289" s="10">
        <f>3/24000000*OO[[#This Row],[127 (04JUL1985 18:00:00)-Water Temperature (C)]]*OO[[#This Row],[69]]</f>
        <v>1.6336557878793747E-6</v>
      </c>
      <c r="BT289" s="10">
        <f>3/24000000*OO[[#This Row],[128 (04JUL1985 21:00:00)-Water Temperature (C)]]*OO[[#This Row],[70]]</f>
        <v>1.4983297341382497E-6</v>
      </c>
      <c r="BU289" s="10">
        <f>3/24000000*OO[[#This Row],[129 (05JUL1985 00:00:00)-Water Temperature (C)]]*OO[[#This Row],[71]]</f>
        <v>1.3944300161777498E-6</v>
      </c>
      <c r="BV289" s="10">
        <f>3/24000000*OO[[#This Row],[130 (05JUL1985 03:00:00)-Water Temperature (C)]]*OO[[#This Row],[72]]</f>
        <v>1.3269407754484999E-6</v>
      </c>
      <c r="BW289" s="10">
        <f>3/24000000*OO[[#This Row],[131 (05JUL1985 06:00:00)-Water Temperature (C)]]*OO[[#This Row],[73]]</f>
        <v>1.2525273241739999E-6</v>
      </c>
      <c r="BX289" s="10">
        <f>3/24000000*OO[[#This Row],[132 (05JUL1985 09:00:00)-Water Temperature (C)]]*OO[[#This Row],[74]]</f>
        <v>1.1856321551336252E-6</v>
      </c>
      <c r="BY289" s="10">
        <f>3/24000000*OO[[#This Row],[133 (05JUL1985 12:00:00)-Water Temperature (C)]]*OO[[#This Row],[75]]</f>
        <v>1.1249789934699999E-6</v>
      </c>
      <c r="BZ289" s="10">
        <f>3/24000000*OO[[#This Row],[134 (05JUL1985 15:00:00)-Water Temperature (C)]]*OO[[#This Row],[76]]</f>
        <v>1.066114020735E-6</v>
      </c>
      <c r="CA289" s="10">
        <f>3/24000000*OO[[#This Row],[135 (05JUL1985 18:00:00)-Water Temperature (C)]]*OO[[#This Row],[77]]</f>
        <v>1.0085330709330001E-6</v>
      </c>
      <c r="CB289" s="10">
        <f>3/24000000*OO[[#This Row],[136 (05JUL1985 21:00:00)-Water Temperature (C)]]*OO[[#This Row],[78]]</f>
        <v>9.5524661848525003E-7</v>
      </c>
      <c r="CC289" s="10">
        <f>3/24000000*OO[[#This Row],[137 (06JUL1985 00:00:00)-Water Temperature (C)]]*OO[[#This Row],[79]]</f>
        <v>9.089258834879999E-7</v>
      </c>
      <c r="CD289" s="10">
        <f>3/24000000*OO[[#This Row],[138 (06JUL1985 03:00:00)-Water Temperature (C)]]*OO[[#This Row],[80]]</f>
        <v>8.8441997828849995E-7</v>
      </c>
      <c r="CE289" s="10">
        <f>3/24000000*OO[[#This Row],[139 (06JUL1985 06:00:00)-Water Temperature (C)]]*OO[[#This Row],[81]]</f>
        <v>8.55268616076E-7</v>
      </c>
      <c r="CF289" s="10">
        <f>3/24000000*OO[[#This Row],[140 (06JUL1985 09:00:00)-Water Temperature (C)]]*OO[[#This Row],[82]]</f>
        <v>8.2671934155975E-7</v>
      </c>
      <c r="CG289" s="10">
        <f>3/24000000*OO[[#This Row],[141 (06JUL1985 12:00:00)-Water Temperature (C)]]*OO[[#This Row],[83]]</f>
        <v>8.0490062553599997E-7</v>
      </c>
      <c r="CH289" s="10">
        <f>3/24000000*OO[[#This Row],[142 (06JUL1985 15:00:00)-Water Temperature (C)]]*OO[[#This Row],[84]]</f>
        <v>7.7629308291112505E-7</v>
      </c>
      <c r="CI289" s="10">
        <f>3/24000000*OO[[#This Row],[143 (06JUL1985 18:00:00)-Water Temperature (C)]]*OO[[#This Row],[85]]</f>
        <v>7.3952983393737503E-7</v>
      </c>
      <c r="CJ289" s="10">
        <f>3/24000000*OO[[#This Row],[144 (06JUL1985 21:00:00)-Water Temperature (C)]]*OO[[#This Row],[86]]</f>
        <v>7.0222466488125004E-7</v>
      </c>
      <c r="CK289" s="10">
        <f>3/24000000*OO[[#This Row],[145 (07JUL1985 00:00:00)-Water Temperature (C)]]*OO[[#This Row],[87]]</f>
        <v>6.7143642083174995E-7</v>
      </c>
      <c r="CL289" s="10">
        <f>3/24000000*OO[[#This Row],[146 (07JUL1985 03:00:00)-Water Temperature (C)]]*OO[[#This Row],[88]]</f>
        <v>6.5512243181699995E-7</v>
      </c>
      <c r="CM289" s="10">
        <f>3/24000000*OO[[#This Row],[147 (07JUL1985 06:00:00)-Water Temperature (C)]]*OO[[#This Row],[89]]</f>
        <v>6.388832975729999E-7</v>
      </c>
      <c r="CN289" s="10">
        <f>3/24000000*OO[[#This Row],[148 (07JUL1985 09:00:00)-Water Temperature (C)]]*OO[[#This Row],[90]]</f>
        <v>6.1916206961749992E-7</v>
      </c>
      <c r="CO289" s="10">
        <f>3/24000000*OO[[#This Row],[149 (07JUL1985 12:00:00)-Water Temperature (C)]]*OO[[#This Row],[91]]</f>
        <v>5.9870609458975004E-7</v>
      </c>
      <c r="CP289" s="10">
        <f>3/24000000*OO[[#This Row],[150 (07JUL1985 15:00:00)-Water Temperature (C)]]*OO[[#This Row],[92]]</f>
        <v>5.7201243764437491E-7</v>
      </c>
      <c r="CQ289" s="10">
        <f>3/24000000*OO[[#This Row],[151 (07JUL1985 18:00:00)-Water Temperature (C)]]*OO[[#This Row],[93]]</f>
        <v>5.4491068706362507E-7</v>
      </c>
      <c r="CR289" s="10">
        <f>3/24000000*OO[[#This Row],[152 (07JUL1985 21:00:00)-Water Temperature (C)]]*OO[[#This Row],[94]]</f>
        <v>5.206135492367499E-7</v>
      </c>
      <c r="CS289" s="10">
        <f>3/24000000*OO[[#This Row],[153 (08JUL1985 00:00:00)-Water Temperature (C)]]*OO[[#This Row],[95]]</f>
        <v>4.9923711606562503E-7</v>
      </c>
      <c r="CT289" s="10">
        <f>3/24000000*OO[[#This Row],[154 (08JUL1985 03:00:00)-Water Temperature (C)]]*OO[[#This Row],[96]]</f>
        <v>4.8229681104487496E-7</v>
      </c>
      <c r="CU289" s="10">
        <f>3/24000000*OO[[#This Row],[155 (08JUL1985 06:00:00)-Water Temperature (C)]]*OO[[#This Row],[97]]</f>
        <v>4.7044120371875001E-7</v>
      </c>
      <c r="CV289" s="10">
        <f>3/24000000*OO[[#This Row],[156 (08JUL1985 09:00:00)-Water Temperature (C)]]*OO[[#This Row],[98]]</f>
        <v>4.5522493445249996E-7</v>
      </c>
      <c r="CW289" s="10">
        <f>3/24000000*OO[[#This Row],[157 (08JUL1985 12:00:00)-Water Temperature (C)]]*OO[[#This Row],[99]]</f>
        <v>4.4035064296474998E-7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1.4999292613668807E-39</v>
      </c>
      <c r="Q290" s="10">
        <f>3/24*OO[[#This Row],[73 (28JUN1985 00:00:00)-Water Temperature (C)]]*OO[[#This Row],[15]]/SUM(OO[15])</f>
        <v>4.876452821380429E-24</v>
      </c>
      <c r="R290" s="10">
        <f>3/24*OO[[#This Row],[74 (28JUN1985 03:00:00)-Water Temperature (C)]]*OO[[#This Row],[16]]/SUM(OO[16])</f>
        <v>4.5346253201358868E-18</v>
      </c>
      <c r="S290" s="10">
        <f>3/24*OO[[#This Row],[75 (28JUN1985 06:00:00)-Water Temperature (C)]]*OO[[#This Row],[17]]/SUM(OO[17])</f>
        <v>2.9634947115676348E-12</v>
      </c>
      <c r="T290" s="10">
        <f>3/24*OO[[#This Row],[76 (28JUN1985 09:00:00)-Water Temperature (C)]]*OO[[#This Row],[18]]/SUM(OO[18])</f>
        <v>4.2930792583402483E-9</v>
      </c>
      <c r="U290" s="10">
        <f>3/24*OO[[#This Row],[77 (28JUN1985 12:00:00)-Water Temperature (C)]]*OO[[#This Row],[19]]/SUM(OO[19])</f>
        <v>8.0362778991209951E-7</v>
      </c>
      <c r="V290" s="10">
        <f>3/24000000*OO[[#This Row],[78 (28JUN1985 15:00:00)-Water Temperature (C)]]*OO[[#This Row],[20]]</f>
        <v>3.8750595836874997E-5</v>
      </c>
      <c r="W290" s="10">
        <f>3/24000000*OO[[#This Row],[79 (28JUN1985 18:00:00)-Water Temperature (C)]]*OO[[#This Row],[21]]</f>
        <v>6.6955876083862496E-4</v>
      </c>
      <c r="X290" s="10">
        <f>3/24000000*OO[[#This Row],[80 (28JUN1985 21:00:00)-Water Temperature (C)]]*OO[[#This Row],[22]]</f>
        <v>5.0679431292525003E-3</v>
      </c>
      <c r="Y290" s="10">
        <f>3/24000000*OO[[#This Row],[81 (29JUN1985 00:00:00)-Water Temperature (C)]]*OO[[#This Row],[23]]</f>
        <v>1.9408292149454998E-2</v>
      </c>
      <c r="Z290" s="10">
        <f>3/24000000*OO[[#This Row],[82 (29JUN1985 03:00:00)-Water Temperature (C)]]*OO[[#This Row],[24]]</f>
        <v>4.2436121135737498E-2</v>
      </c>
      <c r="AA290" s="10">
        <f>3/24000000*OO[[#This Row],[83 (29JUN1985 06:00:00)-Water Temperature (C)]]*OO[[#This Row],[25]]</f>
        <v>5.7218913233849998E-2</v>
      </c>
      <c r="AB290" s="10">
        <f>3/24000000*OO[[#This Row],[84 (29JUN1985 09:00:00)-Water Temperature (C)]]*OO[[#This Row],[26]]</f>
        <v>5.0270780581087499E-2</v>
      </c>
      <c r="AC290" s="10">
        <f>3/24000000*OO[[#This Row],[85 (29JUN1985 12:00:00)-Water Temperature (C)]]*OO[[#This Row],[27]]</f>
        <v>3.0568428732899999E-2</v>
      </c>
      <c r="AD290" s="10">
        <f>3/24000000*OO[[#This Row],[86 (29JUN1985 15:00:00)-Water Temperature (C)]]*OO[[#This Row],[28]]</f>
        <v>1.3439953300775E-2</v>
      </c>
      <c r="AE290" s="10">
        <f>3/24000000*OO[[#This Row],[88 (29JUN1985 21:00:00)-Water Temperature (C)]]*OO[[#This Row],[30]]</f>
        <v>1.2585520671179998E-3</v>
      </c>
      <c r="AF290" s="10">
        <f>3/24000000*OO[[#This Row],[88 (29JUN1985 21:00:00)-Water Temperature (C)]]*OO[[#This Row],[30]]</f>
        <v>1.2585520671179998E-3</v>
      </c>
      <c r="AG290" s="10">
        <f>3/24000000*OO[[#This Row],[89 (30JUN1985 00:00:00)-Water Temperature (C)]]*OO[[#This Row],[31]]</f>
        <v>3.1805125397674997E-4</v>
      </c>
      <c r="AH290" s="10">
        <f>3/24000000*OO[[#This Row],[90 (30JUN1985 03:00:00)-Water Temperature (C)]]*OO[[#This Row],[32]]</f>
        <v>1.0109898954141249E-4</v>
      </c>
      <c r="AI290" s="10">
        <f>3/24000000*OO[[#This Row],[91 (30JUN1985 06:00:00)-Water Temperature (C)]]*OO[[#This Row],[33]]</f>
        <v>5.9802038840875002E-5</v>
      </c>
      <c r="AJ290" s="10">
        <f>3/24000000*OO[[#This Row],[92 (30JUN1985 09:00:00)-Water Temperature (C)]]*OO[[#This Row],[34]]</f>
        <v>5.4384576276974999E-5</v>
      </c>
      <c r="AK290" s="10">
        <f>3/24000000*OO[[#This Row],[93 (30JUN1985 12:00:00)-Water Temperature (C)]]*OO[[#This Row],[35]]</f>
        <v>5.390629399405E-5</v>
      </c>
      <c r="AL290" s="10">
        <f>3/24000000*OO[[#This Row],[94 (30JUN1985 15:00:00)-Water Temperature (C)]]*OO[[#This Row],[36]]</f>
        <v>5.2024634116537506E-5</v>
      </c>
      <c r="AM290" s="10">
        <f>3/24000000*OO[[#This Row],[95 (30JUN1985 18:00:00)-Water Temperature (C)]]*OO[[#This Row],[37]]</f>
        <v>4.84731236352E-5</v>
      </c>
      <c r="AN290" s="10">
        <f>3/24000000*OO[[#This Row],[96 (30JUN1985 21:00:00)-Water Temperature (C)]]*OO[[#This Row],[38]]</f>
        <v>4.4285808568137494E-5</v>
      </c>
      <c r="AO290" s="10">
        <f>3/24000000*OO[[#This Row],[97 (01JUL1985 00:00:00)-Water Temperature (C)]]*OO[[#This Row],[39]]</f>
        <v>4.0283507054999998E-5</v>
      </c>
      <c r="AP290" s="10">
        <f>3/24000000*OO[[#This Row],[98 (01JUL1985 03:00:00)-Water Temperature (C)]]*OO[[#This Row],[40]]</f>
        <v>3.7491423890799995E-5</v>
      </c>
      <c r="AQ290" s="10">
        <f>3/24000000*OO[[#This Row],[99 (01JUL1985 06:00:00)-Water Temperature (C)]]*OO[[#This Row],[41]]</f>
        <v>3.4787729400387492E-5</v>
      </c>
      <c r="AR290" s="10">
        <f>3/24000000*OO[[#This Row],[100 (01JUL1985 09:00:00)-Water Temperature (C)]]*OO[[#This Row],[42]]</f>
        <v>3.2167986368700001E-5</v>
      </c>
      <c r="AS290" s="10">
        <f>3/24000000*OO[[#This Row],[101 (01JUL1985 12:00:00)-Water Temperature (C)]]*OO[[#This Row],[43]]</f>
        <v>2.9473540001970003E-5</v>
      </c>
      <c r="AT290" s="10">
        <f>3/24000000*OO[[#This Row],[102 (01JUL1985 15:00:00)-Water Temperature (C)]]*OO[[#This Row],[44]]</f>
        <v>2.6754787628519993E-5</v>
      </c>
      <c r="AU290" s="10">
        <f>3/24000000*OO[[#This Row],[103 (01JUL1985 18:00:00)-Water Temperature (C)]]*OO[[#This Row],[45]]</f>
        <v>2.4130626721739996E-5</v>
      </c>
      <c r="AV290" s="10">
        <f>3/24000000*OO[[#This Row],[104 (01JUL1985 21:00:00)-Water Temperature (C)]]*OO[[#This Row],[46]]</f>
        <v>2.168116716684E-5</v>
      </c>
      <c r="AW290" s="10">
        <f>3/24000000*OO[[#This Row],[105 (02JUL1985 00:00:00)-Water Temperature (C)]]*OO[[#This Row],[47]]</f>
        <v>1.9562140899009999E-5</v>
      </c>
      <c r="AX290" s="10">
        <f>3/24000000*OO[[#This Row],[106 (02JUL1985 03:00:00)-Water Temperature (C)]]*OO[[#This Row],[48]]</f>
        <v>1.809051198703125E-5</v>
      </c>
      <c r="AY290" s="10">
        <f>3/24000000*OO[[#This Row],[107 (02JUL1985 06:00:00)-Water Temperature (C)]]*OO[[#This Row],[49]]</f>
        <v>1.6733950385914996E-5</v>
      </c>
      <c r="AZ290" s="10">
        <f>3/24000000*OO[[#This Row],[108 (02JUL1985 09:00:00)-Water Temperature (C)]]*OO[[#This Row],[50]]</f>
        <v>1.5495933682237499E-5</v>
      </c>
      <c r="BA290" s="10">
        <f>3/24000000*OO[[#This Row],[109 (02JUL1985 12:00:00)-Water Temperature (C)]]*OO[[#This Row],[51]]</f>
        <v>1.4358263938218748E-5</v>
      </c>
      <c r="BB290" s="10">
        <f>3/24000000*OO[[#This Row],[110 (02JUL1985 15:00:00)-Water Temperature (C)]]*OO[[#This Row],[52]]</f>
        <v>1.315670341671E-5</v>
      </c>
      <c r="BC290" s="10">
        <f>3/24000000*OO[[#This Row],[111 (02JUL1985 18:00:00)-Water Temperature (C)]]*OO[[#This Row],[53]]</f>
        <v>1.19332561202675E-5</v>
      </c>
      <c r="BD290" s="10">
        <f>3/24000000*OO[[#This Row],[112 (02JUL1985 21:00:00)-Water Temperature (C)]]*OO[[#This Row],[54]]</f>
        <v>1.0799876229657499E-5</v>
      </c>
      <c r="BE290" s="10">
        <f>3/24000000*OO[[#This Row],[113 (03JUL1985 00:00:00)-Water Temperature (C)]]*OO[[#This Row],[55]]</f>
        <v>9.7583019266950005E-6</v>
      </c>
      <c r="BF290" s="10">
        <f>3/24000000*OO[[#This Row],[114 (03JUL1985 03:00:00)-Water Temperature (C)]]*OO[[#This Row],[56]]</f>
        <v>8.9411597813999992E-6</v>
      </c>
      <c r="BG290" s="10">
        <f>3/24000000*OO[[#This Row],[115 (03JUL1985 06:00:00)-Water Temperature (C)]]*OO[[#This Row],[57]]</f>
        <v>8.1750124802712488E-6</v>
      </c>
      <c r="BH290" s="10">
        <f>3/24000000*OO[[#This Row],[116 (03JUL1985 09:00:00)-Water Temperature (C)]]*OO[[#This Row],[58]]</f>
        <v>7.4157304532499986E-6</v>
      </c>
      <c r="BI290" s="10">
        <f>3/24000000*OO[[#This Row],[117 (03JUL1985 12:00:00)-Water Temperature (C)]]*OO[[#This Row],[59]]</f>
        <v>6.6740643645124991E-6</v>
      </c>
      <c r="BJ290" s="10">
        <f>3/24000000*OO[[#This Row],[118 (03JUL1985 15:00:00)-Water Temperature (C)]]*OO[[#This Row],[60]]</f>
        <v>5.8460774796449995E-6</v>
      </c>
      <c r="BK290" s="10">
        <f>3/24000000*OO[[#This Row],[119 (03JUL1985 18:00:00)-Water Temperature (C)]]*OO[[#This Row],[61]]</f>
        <v>4.9863312423649997E-6</v>
      </c>
      <c r="BL290" s="10">
        <f>3/24000000*OO[[#This Row],[120 (03JUL1985 21:00:00)-Water Temperature (C)]]*OO[[#This Row],[62]]</f>
        <v>4.1349152493449996E-6</v>
      </c>
      <c r="BM290" s="10">
        <f>3/24000000*OO[[#This Row],[121 (04JUL1985 00:00:00)-Water Temperature (C)]]*OO[[#This Row],[63]]</f>
        <v>3.3282491015138749E-6</v>
      </c>
      <c r="BN290" s="10">
        <f>3/24000000*OO[[#This Row],[122 (04JUL1985 03:00:00)-Water Temperature (C)]]*OO[[#This Row],[64]]</f>
        <v>2.6472656945253746E-6</v>
      </c>
      <c r="BO290" s="10">
        <f>3/24000000*OO[[#This Row],[123 (04JUL1985 06:00:00)-Water Temperature (C)]]*OO[[#This Row],[65]]</f>
        <v>2.0660837363155002E-6</v>
      </c>
      <c r="BP290" s="10">
        <f>3/24000000*OO[[#This Row],[124 (04JUL1985 09:00:00)-Water Temperature (C)]]*OO[[#This Row],[66]]</f>
        <v>1.637534750331375E-6</v>
      </c>
      <c r="BQ290" s="10">
        <f>3/24000000*OO[[#This Row],[125 (04JUL1985 12:00:00)-Water Temperature (C)]]*OO[[#This Row],[67]]</f>
        <v>1.3276456068302499E-6</v>
      </c>
      <c r="BR290" s="10">
        <f>3/24000000*OO[[#This Row],[126 (04JUL1985 15:00:00)-Water Temperature (C)]]*OO[[#This Row],[68]]</f>
        <v>1.12576260274875E-6</v>
      </c>
      <c r="BS290" s="10">
        <f>3/24000000*OO[[#This Row],[127 (04JUL1985 18:00:00)-Water Temperature (C)]]*OO[[#This Row],[69]]</f>
        <v>9.9898484285587508E-7</v>
      </c>
      <c r="BT290" s="10">
        <f>3/24000000*OO[[#This Row],[128 (04JUL1985 21:00:00)-Water Temperature (C)]]*OO[[#This Row],[70]]</f>
        <v>9.1392562572749991E-7</v>
      </c>
      <c r="BU290" s="10">
        <f>3/24000000*OO[[#This Row],[129 (05JUL1985 00:00:00)-Water Temperature (C)]]*OO[[#This Row],[71]]</f>
        <v>8.4967575681712488E-7</v>
      </c>
      <c r="BV290" s="10">
        <f>3/24000000*OO[[#This Row],[130 (05JUL1985 03:00:00)-Water Temperature (C)]]*OO[[#This Row],[72]]</f>
        <v>8.0860311217637496E-7</v>
      </c>
      <c r="BW290" s="10">
        <f>3/24000000*OO[[#This Row],[131 (05JUL1985 06:00:00)-Water Temperature (C)]]*OO[[#This Row],[73]]</f>
        <v>7.6272960273649995E-7</v>
      </c>
      <c r="BX290" s="10">
        <f>3/24000000*OO[[#This Row],[132 (05JUL1985 09:00:00)-Water Temperature (C)]]*OO[[#This Row],[74]]</f>
        <v>7.2172963234774994E-7</v>
      </c>
      <c r="BY290" s="10">
        <f>3/24000000*OO[[#This Row],[133 (05JUL1985 12:00:00)-Water Temperature (C)]]*OO[[#This Row],[75]]</f>
        <v>6.845827116273749E-7</v>
      </c>
      <c r="BZ290" s="10">
        <f>3/24000000*OO[[#This Row],[134 (05JUL1985 15:00:00)-Water Temperature (C)]]*OO[[#This Row],[76]]</f>
        <v>6.4801547952849997E-7</v>
      </c>
      <c r="CA290" s="10">
        <f>3/24000000*OO[[#This Row],[135 (05JUL1985 18:00:00)-Water Temperature (C)]]*OO[[#This Row],[77]]</f>
        <v>6.1279334515499992E-7</v>
      </c>
      <c r="CB290" s="10">
        <f>3/24000000*OO[[#This Row],[136 (05JUL1985 21:00:00)-Water Temperature (C)]]*OO[[#This Row],[78]]</f>
        <v>5.8047104139562503E-7</v>
      </c>
      <c r="CC290" s="10">
        <f>3/24000000*OO[[#This Row],[137 (06JUL1985 00:00:00)-Water Temperature (C)]]*OO[[#This Row],[79]]</f>
        <v>5.5269144747337497E-7</v>
      </c>
      <c r="CD290" s="10">
        <f>3/24000000*OO[[#This Row],[138 (06JUL1985 03:00:00)-Water Temperature (C)]]*OO[[#This Row],[80]]</f>
        <v>5.3821698082875002E-7</v>
      </c>
      <c r="CE290" s="10">
        <f>3/24000000*OO[[#This Row],[139 (06JUL1985 06:00:00)-Water Temperature (C)]]*OO[[#This Row],[81]]</f>
        <v>5.2025700167250001E-7</v>
      </c>
      <c r="CF290" s="10">
        <f>3/24000000*OO[[#This Row],[140 (06JUL1985 09:00:00)-Water Temperature (C)]]*OO[[#This Row],[82]]</f>
        <v>5.0284738038699994E-7</v>
      </c>
      <c r="CG290" s="10">
        <f>3/24000000*OO[[#This Row],[141 (06JUL1985 12:00:00)-Water Temperature (C)]]*OO[[#This Row],[83]]</f>
        <v>4.8950343462075E-7</v>
      </c>
      <c r="CH290" s="10">
        <f>3/24000000*OO[[#This Row],[142 (06JUL1985 15:00:00)-Water Temperature (C)]]*OO[[#This Row],[84]]</f>
        <v>4.7159155391287501E-7</v>
      </c>
      <c r="CI290" s="10">
        <f>3/24000000*OO[[#This Row],[143 (06JUL1985 18:00:00)-Water Temperature (C)]]*OO[[#This Row],[85]]</f>
        <v>4.4912934517500003E-7</v>
      </c>
      <c r="CJ290" s="10">
        <f>3/24000000*OO[[#This Row],[144 (06JUL1985 21:00:00)-Water Temperature (C)]]*OO[[#This Row],[86]]</f>
        <v>4.2663917427224998E-7</v>
      </c>
      <c r="CK290" s="10">
        <f>3/24000000*OO[[#This Row],[145 (07JUL1985 00:00:00)-Water Temperature (C)]]*OO[[#This Row],[87]]</f>
        <v>4.0816625063137495E-7</v>
      </c>
      <c r="CL290" s="10">
        <f>3/24000000*OO[[#This Row],[146 (07JUL1985 03:00:00)-Water Temperature (C)]]*OO[[#This Row],[88]]</f>
        <v>3.9848828851612497E-7</v>
      </c>
      <c r="CM290" s="10">
        <f>3/24000000*OO[[#This Row],[147 (07JUL1985 06:00:00)-Water Temperature (C)]]*OO[[#This Row],[89]]</f>
        <v>3.8854021260599997E-7</v>
      </c>
      <c r="CN290" s="10">
        <f>3/24000000*OO[[#This Row],[148 (07JUL1985 09:00:00)-Water Temperature (C)]]*OO[[#This Row],[90]]</f>
        <v>3.7644103260374998E-7</v>
      </c>
      <c r="CO290" s="10">
        <f>3/24000000*OO[[#This Row],[149 (07JUL1985 12:00:00)-Water Temperature (C)]]*OO[[#This Row],[91]]</f>
        <v>3.6387874592562501E-7</v>
      </c>
      <c r="CP290" s="10">
        <f>3/24000000*OO[[#This Row],[150 (07JUL1985 15:00:00)-Water Temperature (C)]]*OO[[#This Row],[92]]</f>
        <v>3.4742113020807501E-7</v>
      </c>
      <c r="CQ290" s="10">
        <f>3/24000000*OO[[#This Row],[151 (07JUL1985 18:00:00)-Water Temperature (C)]]*OO[[#This Row],[93]]</f>
        <v>3.308265649875E-7</v>
      </c>
      <c r="CR290" s="10">
        <f>3/24000000*OO[[#This Row],[152 (07JUL1985 21:00:00)-Water Temperature (C)]]*OO[[#This Row],[94]]</f>
        <v>3.1601663229198751E-7</v>
      </c>
      <c r="CS290" s="10">
        <f>3/24000000*OO[[#This Row],[153 (08JUL1985 00:00:00)-Water Temperature (C)]]*OO[[#This Row],[95]]</f>
        <v>3.030042620030625E-7</v>
      </c>
      <c r="CT290" s="10">
        <f>3/24000000*OO[[#This Row],[154 (08JUL1985 03:00:00)-Water Temperature (C)]]*OO[[#This Row],[96]]</f>
        <v>2.9282414975519998E-7</v>
      </c>
      <c r="CU290" s="10">
        <f>3/24000000*OO[[#This Row],[155 (08JUL1985 06:00:00)-Water Temperature (C)]]*OO[[#This Row],[97]]</f>
        <v>2.8558550193263748E-7</v>
      </c>
      <c r="CV290" s="10">
        <f>3/24000000*OO[[#This Row],[156 (08JUL1985 09:00:00)-Water Temperature (C)]]*OO[[#This Row],[98]]</f>
        <v>2.76265689963575E-7</v>
      </c>
      <c r="CW290" s="10">
        <f>3/24000000*OO[[#This Row],[157 (08JUL1985 12:00:00)-Water Temperature (C)]]*OO[[#This Row],[99]]</f>
        <v>2.671218357834625E-7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4.7311936106430887E-42</v>
      </c>
      <c r="Q291" s="10">
        <f>3/24*OO[[#This Row],[73 (28JUN1985 00:00:00)-Water Temperature (C)]]*OO[[#This Row],[15]]/SUM(OO[15])</f>
        <v>1.7324453991073472E-24</v>
      </c>
      <c r="R291" s="10">
        <f>3/24*OO[[#This Row],[74 (28JUN1985 03:00:00)-Water Temperature (C)]]*OO[[#This Row],[16]]/SUM(OO[16])</f>
        <v>8.104336065427949E-19</v>
      </c>
      <c r="S291" s="10">
        <f>3/24*OO[[#This Row],[75 (28JUN1985 06:00:00)-Water Temperature (C)]]*OO[[#This Row],[17]]/SUM(OO[17])</f>
        <v>1.6011204430865943E-12</v>
      </c>
      <c r="T291" s="10">
        <f>3/24*OO[[#This Row],[76 (28JUN1985 09:00:00)-Water Temperature (C)]]*OO[[#This Row],[18]]/SUM(OO[18])</f>
        <v>2.720176671373501E-9</v>
      </c>
      <c r="U291" s="10">
        <f>3/24*OO[[#This Row],[77 (28JUN1985 12:00:00)-Water Temperature (C)]]*OO[[#This Row],[19]]/SUM(OO[19])</f>
        <v>5.5925104833075215E-7</v>
      </c>
      <c r="V291" s="10">
        <f>3/24000000*OO[[#This Row],[78 (28JUN1985 15:00:00)-Water Temperature (C)]]*OO[[#This Row],[20]]</f>
        <v>2.89601348330175E-5</v>
      </c>
      <c r="W291" s="10">
        <f>3/24000000*OO[[#This Row],[79 (28JUN1985 18:00:00)-Water Temperature (C)]]*OO[[#This Row],[21]]</f>
        <v>5.3073558075887497E-4</v>
      </c>
      <c r="X291" s="10">
        <f>3/24000000*OO[[#This Row],[80 (28JUN1985 21:00:00)-Water Temperature (C)]]*OO[[#This Row],[22]]</f>
        <v>4.2237045057599999E-3</v>
      </c>
      <c r="Y291" s="10">
        <f>3/24000000*OO[[#This Row],[81 (29JUN1985 00:00:00)-Water Temperature (C)]]*OO[[#This Row],[23]]</f>
        <v>1.68954399555E-2</v>
      </c>
      <c r="Z291" s="10">
        <f>3/24000000*OO[[#This Row],[82 (29JUN1985 03:00:00)-Water Temperature (C)]]*OO[[#This Row],[24]]</f>
        <v>3.8392946846324993E-2</v>
      </c>
      <c r="AA291" s="10">
        <f>3/24000000*OO[[#This Row],[83 (29JUN1985 06:00:00)-Water Temperature (C)]]*OO[[#This Row],[25]]</f>
        <v>5.3560240400075003E-2</v>
      </c>
      <c r="AB291" s="10">
        <f>3/24000000*OO[[#This Row],[84 (29JUN1985 09:00:00)-Water Temperature (C)]]*OO[[#This Row],[26]]</f>
        <v>4.8497272607999999E-2</v>
      </c>
      <c r="AC291" s="10">
        <f>3/24000000*OO[[#This Row],[85 (29JUN1985 12:00:00)-Water Temperature (C)]]*OO[[#This Row],[27]]</f>
        <v>3.0298606733821246E-2</v>
      </c>
      <c r="AD291" s="10">
        <f>3/24000000*OO[[#This Row],[86 (29JUN1985 15:00:00)-Water Temperature (C)]]*OO[[#This Row],[28]]</f>
        <v>1.3641252992932498E-2</v>
      </c>
      <c r="AE291" s="10">
        <f>3/24000000*OO[[#This Row],[88 (29JUN1985 21:00:00)-Water Temperature (C)]]*OO[[#This Row],[30]]</f>
        <v>1.3238439060421249E-3</v>
      </c>
      <c r="AF291" s="10">
        <f>3/24000000*OO[[#This Row],[88 (29JUN1985 21:00:00)-Water Temperature (C)]]*OO[[#This Row],[30]]</f>
        <v>1.3238439060421249E-3</v>
      </c>
      <c r="AG291" s="10">
        <f>3/24000000*OO[[#This Row],[89 (30JUN1985 00:00:00)-Water Temperature (C)]]*OO[[#This Row],[31]]</f>
        <v>3.3503861255750002E-4</v>
      </c>
      <c r="AH291" s="10">
        <f>3/24000000*OO[[#This Row],[90 (30JUN1985 03:00:00)-Water Temperature (C)]]*OO[[#This Row],[32]]</f>
        <v>1.0277413645914999E-4</v>
      </c>
      <c r="AI291" s="10">
        <f>3/24000000*OO[[#This Row],[91 (30JUN1985 06:00:00)-Water Temperature (C)]]*OO[[#This Row],[33]]</f>
        <v>5.7546889059375003E-5</v>
      </c>
      <c r="AJ291" s="10">
        <f>3/24000000*OO[[#This Row],[92 (30JUN1985 09:00:00)-Water Temperature (C)]]*OO[[#This Row],[34]]</f>
        <v>5.1270387050474992E-5</v>
      </c>
      <c r="AK291" s="10">
        <f>3/24000000*OO[[#This Row],[93 (30JUN1985 12:00:00)-Water Temperature (C)]]*OO[[#This Row],[35]]</f>
        <v>5.0707392746174999E-5</v>
      </c>
      <c r="AL291" s="10">
        <f>3/24000000*OO[[#This Row],[94 (30JUN1985 15:00:00)-Water Temperature (C)]]*OO[[#This Row],[36]]</f>
        <v>4.9013059578625006E-5</v>
      </c>
      <c r="AM291" s="10">
        <f>3/24000000*OO[[#This Row],[95 (30JUN1985 18:00:00)-Water Temperature (C)]]*OO[[#This Row],[37]]</f>
        <v>4.5751531796012496E-5</v>
      </c>
      <c r="AN291" s="10">
        <f>3/24000000*OO[[#This Row],[96 (30JUN1985 21:00:00)-Water Temperature (C)]]*OO[[#This Row],[38]]</f>
        <v>4.1853182654250002E-5</v>
      </c>
      <c r="AO291" s="10">
        <f>3/24000000*OO[[#This Row],[97 (01JUL1985 00:00:00)-Water Temperature (C)]]*OO[[#This Row],[39]]</f>
        <v>3.8093437603724994E-5</v>
      </c>
      <c r="AP291" s="10">
        <f>3/24000000*OO[[#This Row],[98 (01JUL1985 03:00:00)-Water Temperature (C)]]*OO[[#This Row],[40]]</f>
        <v>3.5460033214374999E-5</v>
      </c>
      <c r="AQ291" s="10">
        <f>3/24000000*OO[[#This Row],[99 (01JUL1985 06:00:00)-Water Temperature (C)]]*OO[[#This Row],[41]]</f>
        <v>3.2868252659999996E-5</v>
      </c>
      <c r="AR291" s="10">
        <f>3/24000000*OO[[#This Row],[100 (01JUL1985 09:00:00)-Water Temperature (C)]]*OO[[#This Row],[42]]</f>
        <v>3.0371372120519993E-5</v>
      </c>
      <c r="AS291" s="10">
        <f>3/24000000*OO[[#This Row],[101 (01JUL1985 12:00:00)-Water Temperature (C)]]*OO[[#This Row],[43]]</f>
        <v>2.7813033128872498E-5</v>
      </c>
      <c r="AT291" s="10">
        <f>3/24000000*OO[[#This Row],[102 (01JUL1985 15:00:00)-Water Temperature (C)]]*OO[[#This Row],[44]]</f>
        <v>2.52300592346E-5</v>
      </c>
      <c r="AU291" s="10">
        <f>3/24000000*OO[[#This Row],[103 (01JUL1985 18:00:00)-Water Temperature (C)]]*OO[[#This Row],[45]]</f>
        <v>2.2749630316788749E-5</v>
      </c>
      <c r="AV291" s="10">
        <f>3/24000000*OO[[#This Row],[104 (01JUL1985 21:00:00)-Water Temperature (C)]]*OO[[#This Row],[46]]</f>
        <v>2.0438088507209997E-5</v>
      </c>
      <c r="AW291" s="10">
        <f>3/24000000*OO[[#This Row],[105 (02JUL1985 00:00:00)-Water Temperature (C)]]*OO[[#This Row],[47]]</f>
        <v>1.8444986673365002E-5</v>
      </c>
      <c r="AX291" s="10">
        <f>3/24000000*OO[[#This Row],[106 (02JUL1985 03:00:00)-Water Temperature (C)]]*OO[[#This Row],[48]]</f>
        <v>1.706137252209E-5</v>
      </c>
      <c r="AY291" s="10">
        <f>3/24000000*OO[[#This Row],[107 (02JUL1985 06:00:00)-Water Temperature (C)]]*OO[[#This Row],[49]]</f>
        <v>1.5766706989110001E-5</v>
      </c>
      <c r="AZ291" s="10">
        <f>3/24000000*OO[[#This Row],[108 (02JUL1985 09:00:00)-Water Temperature (C)]]*OO[[#This Row],[50]]</f>
        <v>1.458812139699375E-5</v>
      </c>
      <c r="BA291" s="10">
        <f>3/24000000*OO[[#This Row],[109 (02JUL1985 12:00:00)-Water Temperature (C)]]*OO[[#This Row],[51]]</f>
        <v>1.350779776405125E-5</v>
      </c>
      <c r="BB291" s="10">
        <f>3/24000000*OO[[#This Row],[110 (02JUL1985 15:00:00)-Water Temperature (C)]]*OO[[#This Row],[52]]</f>
        <v>1.2362304827812499E-5</v>
      </c>
      <c r="BC291" s="10">
        <f>3/24000000*OO[[#This Row],[111 (02JUL1985 18:00:00)-Water Temperature (C)]]*OO[[#This Row],[53]]</f>
        <v>1.12083080614E-5</v>
      </c>
      <c r="BD291" s="10">
        <f>3/24000000*OO[[#This Row],[112 (02JUL1985 21:00:00)-Water Temperature (C)]]*OO[[#This Row],[54]]</f>
        <v>1.014708415776375E-5</v>
      </c>
      <c r="BE291" s="10">
        <f>3/24000000*OO[[#This Row],[113 (03JUL1985 00:00:00)-Water Temperature (C)]]*OO[[#This Row],[55]]</f>
        <v>9.1752552730124987E-6</v>
      </c>
      <c r="BF291" s="10">
        <f>3/24000000*OO[[#This Row],[114 (03JUL1985 03:00:00)-Water Temperature (C)]]*OO[[#This Row],[56]]</f>
        <v>8.4172971383237498E-6</v>
      </c>
      <c r="BG291" s="10">
        <f>3/24000000*OO[[#This Row],[115 (03JUL1985 06:00:00)-Water Temperature (C)]]*OO[[#This Row],[57]]</f>
        <v>7.6994757587149984E-6</v>
      </c>
      <c r="BH291" s="10">
        <f>3/24000000*OO[[#This Row],[116 (03JUL1985 09:00:00)-Water Temperature (C)]]*OO[[#This Row],[58]]</f>
        <v>6.9845958709999991E-6</v>
      </c>
      <c r="BI291" s="10">
        <f>3/24000000*OO[[#This Row],[117 (03JUL1985 12:00:00)-Water Temperature (C)]]*OO[[#This Row],[59]]</f>
        <v>6.2884644674412499E-6</v>
      </c>
      <c r="BJ291" s="10">
        <f>3/24000000*OO[[#This Row],[118 (03JUL1985 15:00:00)-Water Temperature (C)]]*OO[[#This Row],[60]]</f>
        <v>5.5107118475999999E-6</v>
      </c>
      <c r="BK291" s="10">
        <f>3/24000000*OO[[#This Row],[119 (03JUL1985 18:00:00)-Water Temperature (C)]]*OO[[#This Row],[61]]</f>
        <v>4.7092839306200001E-6</v>
      </c>
      <c r="BL291" s="10">
        <f>3/24000000*OO[[#This Row],[120 (03JUL1985 21:00:00)-Water Temperature (C)]]*OO[[#This Row],[62]]</f>
        <v>3.9175821730124997E-6</v>
      </c>
      <c r="BM291" s="10">
        <f>3/24000000*OO[[#This Row],[121 (04JUL1985 00:00:00)-Water Temperature (C)]]*OO[[#This Row],[63]]</f>
        <v>3.1642887625387498E-6</v>
      </c>
      <c r="BN291" s="10">
        <f>3/24000000*OO[[#This Row],[122 (04JUL1985 03:00:00)-Water Temperature (C)]]*OO[[#This Row],[64]]</f>
        <v>2.52438852438075E-6</v>
      </c>
      <c r="BO291" s="10">
        <f>3/24000000*OO[[#This Row],[123 (04JUL1985 06:00:00)-Water Temperature (C)]]*OO[[#This Row],[65]]</f>
        <v>1.9701247588750001E-6</v>
      </c>
      <c r="BP291" s="10">
        <f>3/24000000*OO[[#This Row],[124 (04JUL1985 09:00:00)-Water Temperature (C)]]*OO[[#This Row],[66]]</f>
        <v>1.5582459494978748E-6</v>
      </c>
      <c r="BQ291" s="10">
        <f>3/24000000*OO[[#This Row],[125 (04JUL1985 12:00:00)-Water Temperature (C)]]*OO[[#This Row],[67]]</f>
        <v>1.2581170363889999E-6</v>
      </c>
      <c r="BR291" s="10">
        <f>3/24000000*OO[[#This Row],[126 (04JUL1985 15:00:00)-Water Temperature (C)]]*OO[[#This Row],[68]]</f>
        <v>1.062125467815E-6</v>
      </c>
      <c r="BS291" s="10">
        <f>3/24000000*OO[[#This Row],[127 (04JUL1985 18:00:00)-Water Temperature (C)]]*OO[[#This Row],[69]]</f>
        <v>9.3902498682099995E-7</v>
      </c>
      <c r="BT291" s="10">
        <f>3/24000000*OO[[#This Row],[128 (04JUL1985 21:00:00)-Water Temperature (C)]]*OO[[#This Row],[70]]</f>
        <v>8.5689661106437492E-7</v>
      </c>
      <c r="BU291" s="10">
        <f>3/24000000*OO[[#This Row],[129 (05JUL1985 00:00:00)-Water Temperature (C)]]*OO[[#This Row],[71]]</f>
        <v>7.9574562847899998E-7</v>
      </c>
      <c r="BV291" s="10">
        <f>3/24000000*OO[[#This Row],[130 (05JUL1985 03:00:00)-Water Temperature (C)]]*OO[[#This Row],[72]]</f>
        <v>7.5744307282074984E-7</v>
      </c>
      <c r="BW291" s="10">
        <f>3/24000000*OO[[#This Row],[131 (05JUL1985 06:00:00)-Water Temperature (C)]]*OO[[#This Row],[73]]</f>
        <v>7.138905135465E-7</v>
      </c>
      <c r="BX291" s="10">
        <f>3/24000000*OO[[#This Row],[132 (05JUL1985 09:00:00)-Water Temperature (C)]]*OO[[#This Row],[74]]</f>
        <v>6.7530892970749995E-7</v>
      </c>
      <c r="BY291" s="10">
        <f>3/24000000*OO[[#This Row],[133 (05JUL1985 12:00:00)-Water Temperature (C)]]*OO[[#This Row],[75]]</f>
        <v>6.4034053470625004E-7</v>
      </c>
      <c r="BZ291" s="10">
        <f>3/24000000*OO[[#This Row],[134 (05JUL1985 15:00:00)-Water Temperature (C)]]*OO[[#This Row],[76]]</f>
        <v>6.0543938267799988E-7</v>
      </c>
      <c r="CA291" s="10">
        <f>3/24000000*OO[[#This Row],[135 (05JUL1985 18:00:00)-Water Temperature (C)]]*OO[[#This Row],[77]]</f>
        <v>5.7225766253762489E-7</v>
      </c>
      <c r="CB291" s="10">
        <f>3/24000000*OO[[#This Row],[136 (05JUL1985 21:00:00)-Water Temperature (C)]]*OO[[#This Row],[78]]</f>
        <v>5.4212133633174995E-7</v>
      </c>
      <c r="CC291" s="10">
        <f>3/24000000*OO[[#This Row],[137 (06JUL1985 00:00:00)-Water Temperature (C)]]*OO[[#This Row],[79]]</f>
        <v>5.1653287684525003E-7</v>
      </c>
      <c r="CD291" s="10">
        <f>3/24000000*OO[[#This Row],[138 (06JUL1985 03:00:00)-Water Temperature (C)]]*OO[[#This Row],[80]]</f>
        <v>5.0351760415687499E-7</v>
      </c>
      <c r="CE291" s="10">
        <f>3/24000000*OO[[#This Row],[139 (06JUL1985 06:00:00)-Water Temperature (C)]]*OO[[#This Row],[81]]</f>
        <v>4.8649329077999996E-7</v>
      </c>
      <c r="CF291" s="10">
        <f>3/24000000*OO[[#This Row],[140 (06JUL1985 09:00:00)-Water Temperature (C)]]*OO[[#This Row],[82]]</f>
        <v>4.7016238492174998E-7</v>
      </c>
      <c r="CG291" s="10">
        <f>3/24000000*OO[[#This Row],[141 (06JUL1985 12:00:00)-Water Temperature (C)]]*OO[[#This Row],[83]]</f>
        <v>4.5767631038037493E-7</v>
      </c>
      <c r="CH291" s="10">
        <f>3/24000000*OO[[#This Row],[142 (06JUL1985 15:00:00)-Water Temperature (C)]]*OO[[#This Row],[84]]</f>
        <v>4.40388071866125E-7</v>
      </c>
      <c r="CI291" s="10">
        <f>3/24000000*OO[[#This Row],[143 (06JUL1985 18:00:00)-Water Temperature (C)]]*OO[[#This Row],[85]]</f>
        <v>4.1923826789787499E-7</v>
      </c>
      <c r="CJ291" s="10">
        <f>3/24000000*OO[[#This Row],[144 (06JUL1985 21:00:00)-Water Temperature (C)]]*OO[[#This Row],[86]]</f>
        <v>3.9835153180074997E-7</v>
      </c>
      <c r="CK291" s="10">
        <f>3/24000000*OO[[#This Row],[145 (07JUL1985 00:00:00)-Water Temperature (C)]]*OO[[#This Row],[87]]</f>
        <v>3.8138265893699997E-7</v>
      </c>
      <c r="CL291" s="10">
        <f>3/24000000*OO[[#This Row],[146 (07JUL1985 03:00:00)-Water Temperature (C)]]*OO[[#This Row],[88]]</f>
        <v>3.7261509316874998E-7</v>
      </c>
      <c r="CM291" s="10">
        <f>3/24000000*OO[[#This Row],[147 (07JUL1985 06:00:00)-Water Temperature (C)]]*OO[[#This Row],[89]]</f>
        <v>3.6327208060124995E-7</v>
      </c>
      <c r="CN291" s="10">
        <f>3/24000000*OO[[#This Row],[148 (07JUL1985 09:00:00)-Water Temperature (C)]]*OO[[#This Row],[90]]</f>
        <v>3.5184434695121249E-7</v>
      </c>
      <c r="CO291" s="10">
        <f>3/24000000*OO[[#This Row],[149 (07JUL1985 12:00:00)-Water Temperature (C)]]*OO[[#This Row],[91]]</f>
        <v>3.4001073532489998E-7</v>
      </c>
      <c r="CP291" s="10">
        <f>3/24000000*OO[[#This Row],[150 (07JUL1985 15:00:00)-Water Temperature (C)]]*OO[[#This Row],[92]]</f>
        <v>3.243666614925E-7</v>
      </c>
      <c r="CQ291" s="10">
        <f>3/24000000*OO[[#This Row],[151 (07JUL1985 18:00:00)-Water Temperature (C)]]*OO[[#This Row],[93]]</f>
        <v>3.0876005765370002E-7</v>
      </c>
      <c r="CR291" s="10">
        <f>3/24000000*OO[[#This Row],[152 (07JUL1985 21:00:00)-Water Temperature (C)]]*OO[[#This Row],[94]]</f>
        <v>2.9490613376386245E-7</v>
      </c>
      <c r="CS291" s="10">
        <f>3/24000000*OO[[#This Row],[153 (08JUL1985 00:00:00)-Water Temperature (C)]]*OO[[#This Row],[95]]</f>
        <v>2.8274593894775003E-7</v>
      </c>
      <c r="CT291" s="10">
        <f>3/24000000*OO[[#This Row],[154 (08JUL1985 03:00:00)-Water Temperature (C)]]*OO[[#This Row],[96]]</f>
        <v>2.7335753503782496E-7</v>
      </c>
      <c r="CU291" s="10">
        <f>3/24000000*OO[[#This Row],[155 (08JUL1985 06:00:00)-Water Temperature (C)]]*OO[[#This Row],[97]]</f>
        <v>2.6661552904857503E-7</v>
      </c>
      <c r="CV291" s="10">
        <f>3/24000000*OO[[#This Row],[156 (08JUL1985 09:00:00)-Water Temperature (C)]]*OO[[#This Row],[98]]</f>
        <v>2.5786288922582497E-7</v>
      </c>
      <c r="CW291" s="10">
        <f>3/24000000*OO[[#This Row],[157 (08JUL1985 12:00:00)-Water Temperature (C)]]*OO[[#This Row],[99]]</f>
        <v>2.4920341949074997E-7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2.3411895386789354E-42</v>
      </c>
      <c r="Q292" s="10">
        <f>3/24*OO[[#This Row],[73 (28JUN1985 00:00:00)-Water Temperature (C)]]*OO[[#This Row],[15]]/SUM(OO[15])</f>
        <v>6.429412685836123E-25</v>
      </c>
      <c r="R292" s="10">
        <f>3/24*OO[[#This Row],[74 (28JUN1985 03:00:00)-Water Temperature (C)]]*OO[[#This Row],[16]]/SUM(OO[16])</f>
        <v>1.6222848369574314E-19</v>
      </c>
      <c r="S292" s="10">
        <f>3/24*OO[[#This Row],[75 (28JUN1985 06:00:00)-Water Temperature (C)]]*OO[[#This Row],[17]]/SUM(OO[17])</f>
        <v>1.0335223589415467E-12</v>
      </c>
      <c r="T292" s="10">
        <f>3/24*OO[[#This Row],[76 (28JUN1985 09:00:00)-Water Temperature (C)]]*OO[[#This Row],[18]]/SUM(OO[18])</f>
        <v>2.0878105329027448E-9</v>
      </c>
      <c r="U292" s="10">
        <f>3/24*OO[[#This Row],[77 (28JUN1985 12:00:00)-Water Temperature (C)]]*OO[[#This Row],[19]]/SUM(OO[19])</f>
        <v>4.7407731233957817E-7</v>
      </c>
      <c r="V292" s="10">
        <f>3/24000000*OO[[#This Row],[78 (28JUN1985 15:00:00)-Water Temperature (C)]]*OO[[#This Row],[20]]</f>
        <v>2.6453389837650001E-5</v>
      </c>
      <c r="W292" s="10">
        <f>3/24000000*OO[[#This Row],[79 (28JUN1985 18:00:00)-Water Temperature (C)]]*OO[[#This Row],[21]]</f>
        <v>5.1562469358399992E-4</v>
      </c>
      <c r="X292" s="10">
        <f>3/24000000*OO[[#This Row],[80 (28JUN1985 21:00:00)-Water Temperature (C)]]*OO[[#This Row],[22]]</f>
        <v>4.3256528222874995E-3</v>
      </c>
      <c r="Y292" s="10">
        <f>3/24000000*OO[[#This Row],[81 (29JUN1985 00:00:00)-Water Temperature (C)]]*OO[[#This Row],[23]]</f>
        <v>1.8112679962614998E-2</v>
      </c>
      <c r="Z292" s="10">
        <f>3/24000000*OO[[#This Row],[82 (29JUN1985 03:00:00)-Water Temperature (C)]]*OO[[#This Row],[24]]</f>
        <v>4.28534568572125E-2</v>
      </c>
      <c r="AA292" s="10">
        <f>3/24000000*OO[[#This Row],[83 (29JUN1985 06:00:00)-Water Temperature (C)]]*OO[[#This Row],[25]]</f>
        <v>6.1943986049999997E-2</v>
      </c>
      <c r="AB292" s="10">
        <f>3/24000000*OO[[#This Row],[84 (29JUN1985 09:00:00)-Water Temperature (C)]]*OO[[#This Row],[26]]</f>
        <v>5.78784424295E-2</v>
      </c>
      <c r="AC292" s="10">
        <f>3/24000000*OO[[#This Row],[85 (29JUN1985 12:00:00)-Water Temperature (C)]]*OO[[#This Row],[27]]</f>
        <v>3.71873051240625E-2</v>
      </c>
      <c r="AD292" s="10">
        <f>3/24000000*OO[[#This Row],[86 (29JUN1985 15:00:00)-Water Temperature (C)]]*OO[[#This Row],[28]]</f>
        <v>1.7158447732683751E-2</v>
      </c>
      <c r="AE292" s="10">
        <f>3/24000000*OO[[#This Row],[88 (29JUN1985 21:00:00)-Water Temperature (C)]]*OO[[#This Row],[30]]</f>
        <v>1.7284141521667499E-3</v>
      </c>
      <c r="AF292" s="10">
        <f>3/24000000*OO[[#This Row],[88 (29JUN1985 21:00:00)-Water Temperature (C)]]*OO[[#This Row],[30]]</f>
        <v>1.7284141521667499E-3</v>
      </c>
      <c r="AG292" s="10">
        <f>3/24000000*OO[[#This Row],[89 (30JUN1985 00:00:00)-Water Temperature (C)]]*OO[[#This Row],[31]]</f>
        <v>4.3876914403299998E-4</v>
      </c>
      <c r="AH292" s="10">
        <f>3/24000000*OO[[#This Row],[90 (30JUN1985 03:00:00)-Water Temperature (C)]]*OO[[#This Row],[32]]</f>
        <v>1.30204634906475E-4</v>
      </c>
      <c r="AI292" s="10">
        <f>3/24000000*OO[[#This Row],[91 (30JUN1985 06:00:00)-Water Temperature (C)]]*OO[[#This Row],[33]]</f>
        <v>6.8763889731449993E-5</v>
      </c>
      <c r="AJ292" s="10">
        <f>3/24000000*OO[[#This Row],[92 (30JUN1985 09:00:00)-Water Temperature (C)]]*OO[[#This Row],[34]]</f>
        <v>5.9766590787424993E-5</v>
      </c>
      <c r="AK292" s="10">
        <f>3/24000000*OO[[#This Row],[93 (30JUN1985 12:00:00)-Water Temperature (C)]]*OO[[#This Row],[35]]</f>
        <v>5.89106043241625E-5</v>
      </c>
      <c r="AL292" s="10">
        <f>3/24000000*OO[[#This Row],[94 (30JUN1985 15:00:00)-Water Temperature (C)]]*OO[[#This Row],[36]]</f>
        <v>5.7009053026900005E-5</v>
      </c>
      <c r="AM292" s="10">
        <f>3/24000000*OO[[#This Row],[95 (30JUN1985 18:00:00)-Water Temperature (C)]]*OO[[#This Row],[37]]</f>
        <v>5.3304769164937501E-5</v>
      </c>
      <c r="AN292" s="10">
        <f>3/24000000*OO[[#This Row],[96 (30JUN1985 21:00:00)-Water Temperature (C)]]*OO[[#This Row],[38]]</f>
        <v>4.8816474064137489E-5</v>
      </c>
      <c r="AO292" s="10">
        <f>3/24000000*OO[[#This Row],[97 (01JUL1985 00:00:00)-Water Temperature (C)]]*OO[[#This Row],[39]]</f>
        <v>4.4452408380749994E-5</v>
      </c>
      <c r="AP292" s="10">
        <f>3/24000000*OO[[#This Row],[98 (01JUL1985 03:00:00)-Water Temperature (C)]]*OO[[#This Row],[40]]</f>
        <v>4.1378243130000002E-5</v>
      </c>
      <c r="AQ292" s="10">
        <f>3/24000000*OO[[#This Row],[99 (01JUL1985 06:00:00)-Water Temperature (C)]]*OO[[#This Row],[41]]</f>
        <v>3.8298419351374994E-5</v>
      </c>
      <c r="AR292" s="10">
        <f>3/24000000*OO[[#This Row],[100 (01JUL1985 09:00:00)-Water Temperature (C)]]*OO[[#This Row],[42]]</f>
        <v>3.5348326017000005E-5</v>
      </c>
      <c r="AS292" s="10">
        <f>3/24000000*OO[[#This Row],[101 (01JUL1985 12:00:00)-Water Temperature (C)]]*OO[[#This Row],[43]]</f>
        <v>3.2337644584937501E-5</v>
      </c>
      <c r="AT292" s="10">
        <f>3/24000000*OO[[#This Row],[102 (01JUL1985 15:00:00)-Water Temperature (C)]]*OO[[#This Row],[44]]</f>
        <v>2.9297311717669994E-5</v>
      </c>
      <c r="AU292" s="10">
        <f>3/24000000*OO[[#This Row],[103 (01JUL1985 18:00:00)-Water Temperature (C)]]*OO[[#This Row],[45]]</f>
        <v>2.6392458155094996E-5</v>
      </c>
      <c r="AV292" s="10">
        <f>3/24000000*OO[[#This Row],[104 (01JUL1985 21:00:00)-Water Temperature (C)]]*OO[[#This Row],[46]]</f>
        <v>2.3698478279767501E-5</v>
      </c>
      <c r="AW292" s="10">
        <f>3/24000000*OO[[#This Row],[105 (02JUL1985 00:00:00)-Water Temperature (C)]]*OO[[#This Row],[47]]</f>
        <v>2.1385729957882503E-5</v>
      </c>
      <c r="AX292" s="10">
        <f>3/24000000*OO[[#This Row],[106 (02JUL1985 03:00:00)-Water Temperature (C)]]*OO[[#This Row],[48]]</f>
        <v>1.978155420201E-5</v>
      </c>
      <c r="AY292" s="10">
        <f>3/24000000*OO[[#This Row],[107 (02JUL1985 06:00:00)-Water Temperature (C)]]*OO[[#This Row],[49]]</f>
        <v>1.8254944447951251E-5</v>
      </c>
      <c r="AZ292" s="10">
        <f>3/24000000*OO[[#This Row],[108 (02JUL1985 09:00:00)-Water Temperature (C)]]*OO[[#This Row],[50]]</f>
        <v>1.68667235449375E-5</v>
      </c>
      <c r="BA292" s="10">
        <f>3/24000000*OO[[#This Row],[109 (02JUL1985 12:00:00)-Water Temperature (C)]]*OO[[#This Row],[51]]</f>
        <v>1.5599107685655001E-5</v>
      </c>
      <c r="BB292" s="10">
        <f>3/24000000*OO[[#This Row],[110 (02JUL1985 15:00:00)-Water Temperature (C)]]*OO[[#This Row],[52]]</f>
        <v>1.4250833617946249E-5</v>
      </c>
      <c r="BC292" s="10">
        <f>3/24000000*OO[[#This Row],[111 (02JUL1985 18:00:00)-Water Temperature (C)]]*OO[[#This Row],[53]]</f>
        <v>1.2908599028808749E-5</v>
      </c>
      <c r="BD292" s="10">
        <f>3/24000000*OO[[#This Row],[112 (02JUL1985 21:00:00)-Water Temperature (C)]]*OO[[#This Row],[54]]</f>
        <v>1.1685839906519999E-5</v>
      </c>
      <c r="BE292" s="10">
        <f>3/24000000*OO[[#This Row],[113 (03JUL1985 00:00:00)-Water Temperature (C)]]*OO[[#This Row],[55]]</f>
        <v>1.05714202816125E-5</v>
      </c>
      <c r="BF292" s="10">
        <f>3/24000000*OO[[#This Row],[114 (03JUL1985 03:00:00)-Water Temperature (C)]]*OO[[#This Row],[56]]</f>
        <v>9.7093698465200001E-6</v>
      </c>
      <c r="BG292" s="10">
        <f>3/24000000*OO[[#This Row],[115 (03JUL1985 06:00:00)-Water Temperature (C)]]*OO[[#This Row],[57]]</f>
        <v>8.8839424463924988E-6</v>
      </c>
      <c r="BH292" s="10">
        <f>3/24000000*OO[[#This Row],[116 (03JUL1985 09:00:00)-Water Temperature (C)]]*OO[[#This Row],[58]]</f>
        <v>8.0576248761474987E-6</v>
      </c>
      <c r="BI292" s="10">
        <f>3/24000000*OO[[#This Row],[117 (03JUL1985 12:00:00)-Water Temperature (C)]]*OO[[#This Row],[59]]</f>
        <v>7.2559137139774993E-6</v>
      </c>
      <c r="BJ292" s="10">
        <f>3/24000000*OO[[#This Row],[118 (03JUL1985 15:00:00)-Water Temperature (C)]]*OO[[#This Row],[60]]</f>
        <v>6.3589551092999997E-6</v>
      </c>
      <c r="BK292" s="10">
        <f>3/24000000*OO[[#This Row],[119 (03JUL1985 18:00:00)-Water Temperature (C)]]*OO[[#This Row],[61]]</f>
        <v>5.4435116736224997E-6</v>
      </c>
      <c r="BL292" s="10">
        <f>3/24000000*OO[[#This Row],[120 (03JUL1985 21:00:00)-Water Temperature (C)]]*OO[[#This Row],[62]]</f>
        <v>4.5425651124325001E-6</v>
      </c>
      <c r="BM292" s="10">
        <f>3/24000000*OO[[#This Row],[121 (04JUL1985 00:00:00)-Water Temperature (C)]]*OO[[#This Row],[63]]</f>
        <v>3.6822520358999997E-6</v>
      </c>
      <c r="BN292" s="10">
        <f>3/24000000*OO[[#This Row],[122 (04JUL1985 03:00:00)-Water Temperature (C)]]*OO[[#This Row],[64]]</f>
        <v>2.9474226575171249E-6</v>
      </c>
      <c r="BO292" s="10">
        <f>3/24000000*OO[[#This Row],[123 (04JUL1985 06:00:00)-Water Temperature (C)]]*OO[[#This Row],[65]]</f>
        <v>2.3004707591625E-6</v>
      </c>
      <c r="BP292" s="10">
        <f>3/24000000*OO[[#This Row],[124 (04JUL1985 09:00:00)-Water Temperature (C)]]*OO[[#This Row],[66]]</f>
        <v>1.8161030156819999E-6</v>
      </c>
      <c r="BQ292" s="10">
        <f>3/24000000*OO[[#This Row],[125 (04JUL1985 12:00:00)-Water Temperature (C)]]*OO[[#This Row],[67]]</f>
        <v>1.4601371817681247E-6</v>
      </c>
      <c r="BR292" s="10">
        <f>3/24000000*OO[[#This Row],[126 (04JUL1985 15:00:00)-Water Temperature (C)]]*OO[[#This Row],[68]]</f>
        <v>1.2271908787947501E-6</v>
      </c>
      <c r="BS292" s="10">
        <f>3/24000000*OO[[#This Row],[127 (04JUL1985 18:00:00)-Water Temperature (C)]]*OO[[#This Row],[69]]</f>
        <v>1.080710605411375E-6</v>
      </c>
      <c r="BT292" s="10">
        <f>3/24000000*OO[[#This Row],[128 (04JUL1985 21:00:00)-Water Temperature (C)]]*OO[[#This Row],[70]]</f>
        <v>9.8349590133549984E-7</v>
      </c>
      <c r="BU292" s="10">
        <f>3/24000000*OO[[#This Row],[129 (05JUL1985 00:00:00)-Water Temperature (C)]]*OO[[#This Row],[71]]</f>
        <v>9.120952792979999E-7</v>
      </c>
      <c r="BV292" s="10">
        <f>3/24000000*OO[[#This Row],[130 (05JUL1985 03:00:00)-Water Temperature (C)]]*OO[[#This Row],[72]]</f>
        <v>8.6849291953200008E-7</v>
      </c>
      <c r="BW292" s="10">
        <f>3/24000000*OO[[#This Row],[131 (05JUL1985 06:00:00)-Water Temperature (C)]]*OO[[#This Row],[73]]</f>
        <v>8.1778785234299997E-7</v>
      </c>
      <c r="BX292" s="10">
        <f>3/24000000*OO[[#This Row],[132 (05JUL1985 09:00:00)-Water Temperature (C)]]*OO[[#This Row],[74]]</f>
        <v>7.7339692101299998E-7</v>
      </c>
      <c r="BY292" s="10">
        <f>3/24000000*OO[[#This Row],[133 (05JUL1985 12:00:00)-Water Temperature (C)]]*OO[[#This Row],[75]]</f>
        <v>7.3302276436187492E-7</v>
      </c>
      <c r="BZ292" s="10">
        <f>3/24000000*OO[[#This Row],[134 (05JUL1985 15:00:00)-Water Temperature (C)]]*OO[[#This Row],[76]]</f>
        <v>6.9225807294824997E-7</v>
      </c>
      <c r="CA292" s="10">
        <f>3/24000000*OO[[#This Row],[135 (05JUL1985 18:00:00)-Water Temperature (C)]]*OO[[#This Row],[77]]</f>
        <v>6.5393777242199987E-7</v>
      </c>
      <c r="CB292" s="10">
        <f>3/24000000*OO[[#This Row],[136 (05JUL1985 21:00:00)-Water Temperature (C)]]*OO[[#This Row],[78]]</f>
        <v>6.1953155327250009E-7</v>
      </c>
      <c r="CC292" s="10">
        <f>3/24000000*OO[[#This Row],[137 (06JUL1985 00:00:00)-Water Temperature (C)]]*OO[[#This Row],[79]]</f>
        <v>5.9071689386737496E-7</v>
      </c>
      <c r="CD292" s="10">
        <f>3/24000000*OO[[#This Row],[138 (06JUL1985 03:00:00)-Water Temperature (C)]]*OO[[#This Row],[80]]</f>
        <v>5.7656816754999994E-7</v>
      </c>
      <c r="CE292" s="10">
        <f>3/24000000*OO[[#This Row],[139 (06JUL1985 06:00:00)-Water Temperature (C)]]*OO[[#This Row],[81]]</f>
        <v>5.5680485437500006E-7</v>
      </c>
      <c r="CF292" s="10">
        <f>3/24000000*OO[[#This Row],[140 (06JUL1985 09:00:00)-Water Temperature (C)]]*OO[[#This Row],[82]]</f>
        <v>5.3802353739374995E-7</v>
      </c>
      <c r="CG292" s="10">
        <f>3/24000000*OO[[#This Row],[141 (06JUL1985 12:00:00)-Water Temperature (C)]]*OO[[#This Row],[83]]</f>
        <v>5.2377573404812495E-7</v>
      </c>
      <c r="CH292" s="10">
        <f>3/24000000*OO[[#This Row],[142 (06JUL1985 15:00:00)-Water Temperature (C)]]*OO[[#This Row],[84]]</f>
        <v>5.0331710996599992E-7</v>
      </c>
      <c r="CI292" s="10">
        <f>3/24000000*OO[[#This Row],[143 (06JUL1985 18:00:00)-Water Temperature (C)]]*OO[[#This Row],[85]]</f>
        <v>4.7885222945625008E-7</v>
      </c>
      <c r="CJ292" s="10">
        <f>3/24000000*OO[[#This Row],[144 (06JUL1985 21:00:00)-Water Temperature (C)]]*OO[[#This Row],[86]]</f>
        <v>4.5509835848737499E-7</v>
      </c>
      <c r="CK292" s="10">
        <f>3/24000000*OO[[#This Row],[145 (07JUL1985 00:00:00)-Water Temperature (C)]]*OO[[#This Row],[87]]</f>
        <v>4.3608560715337499E-7</v>
      </c>
      <c r="CL292" s="10">
        <f>3/24000000*OO[[#This Row],[146 (07JUL1985 03:00:00)-Water Temperature (C)]]*OO[[#This Row],[88]]</f>
        <v>4.2645354750337496E-7</v>
      </c>
      <c r="CM292" s="10">
        <f>3/24000000*OO[[#This Row],[147 (07JUL1985 06:00:00)-Water Temperature (C)]]*OO[[#This Row],[89]]</f>
        <v>4.1572591474875E-7</v>
      </c>
      <c r="CN292" s="10">
        <f>3/24000000*OO[[#This Row],[148 (07JUL1985 09:00:00)-Water Temperature (C)]]*OO[[#This Row],[90]]</f>
        <v>4.0249665461199999E-7</v>
      </c>
      <c r="CO292" s="10">
        <f>3/24000000*OO[[#This Row],[149 (07JUL1985 12:00:00)-Water Temperature (C)]]*OO[[#This Row],[91]]</f>
        <v>3.8883317117999999E-7</v>
      </c>
      <c r="CP292" s="10">
        <f>3/24000000*OO[[#This Row],[150 (07JUL1985 15:00:00)-Water Temperature (C)]]*OO[[#This Row],[92]]</f>
        <v>3.7057985903574997E-7</v>
      </c>
      <c r="CQ292" s="10">
        <f>3/24000000*OO[[#This Row],[151 (07JUL1985 18:00:00)-Water Temperature (C)]]*OO[[#This Row],[93]]</f>
        <v>3.5259691364786251E-7</v>
      </c>
      <c r="CR292" s="10">
        <f>3/24000000*OO[[#This Row],[152 (07JUL1985 21:00:00)-Water Temperature (C)]]*OO[[#This Row],[94]]</f>
        <v>3.3673508933328752E-7</v>
      </c>
      <c r="CS292" s="10">
        <f>3/24000000*OO[[#This Row],[153 (08JUL1985 00:00:00)-Water Temperature (C)]]*OO[[#This Row],[95]]</f>
        <v>3.2282300285410002E-7</v>
      </c>
      <c r="CT292" s="10">
        <f>3/24000000*OO[[#This Row],[154 (08JUL1985 03:00:00)-Water Temperature (C)]]*OO[[#This Row],[96]]</f>
        <v>3.1222586436499996E-7</v>
      </c>
      <c r="CU292" s="10">
        <f>3/24000000*OO[[#This Row],[155 (08JUL1985 06:00:00)-Water Temperature (C)]]*OO[[#This Row],[97]]</f>
        <v>3.0457646351752503E-7</v>
      </c>
      <c r="CV292" s="10">
        <f>3/24000000*OO[[#This Row],[156 (08JUL1985 09:00:00)-Water Temperature (C)]]*OO[[#This Row],[98]]</f>
        <v>2.9450383403209999E-7</v>
      </c>
      <c r="CW292" s="10">
        <f>3/24000000*OO[[#This Row],[157 (08JUL1985 12:00:00)-Water Temperature (C)]]*OO[[#This Row],[99]]</f>
        <v>2.8443607388765E-7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2.7162754970236257E-43</v>
      </c>
      <c r="Q293" s="10">
        <f>3/24*OO[[#This Row],[73 (28JUN1985 00:00:00)-Water Temperature (C)]]*OO[[#This Row],[15]]/SUM(OO[15])</f>
        <v>1.4072861432789866E-25</v>
      </c>
      <c r="R293" s="10">
        <f>3/24*OO[[#This Row],[74 (28JUN1985 03:00:00)-Water Temperature (C)]]*OO[[#This Row],[16]]/SUM(OO[16])</f>
        <v>2.7431929129143576E-20</v>
      </c>
      <c r="S293" s="10">
        <f>3/24*OO[[#This Row],[75 (28JUN1985 06:00:00)-Water Temperature (C)]]*OO[[#This Row],[17]]/SUM(OO[17])</f>
        <v>5.6712673341759151E-13</v>
      </c>
      <c r="T293" s="10">
        <f>3/24*OO[[#This Row],[76 (28JUN1985 09:00:00)-Water Temperature (C)]]*OO[[#This Row],[18]]/SUM(OO[18])</f>
        <v>1.4100545165248271E-9</v>
      </c>
      <c r="U293" s="10">
        <f>3/24*OO[[#This Row],[77 (28JUN1985 12:00:00)-Water Temperature (C)]]*OO[[#This Row],[19]]/SUM(OO[19])</f>
        <v>3.5986914758288888E-7</v>
      </c>
      <c r="V293" s="10">
        <f>3/24000000*OO[[#This Row],[78 (28JUN1985 15:00:00)-Water Temperature (C)]]*OO[[#This Row],[20]]</f>
        <v>2.1924061270520001E-5</v>
      </c>
      <c r="W293" s="10">
        <f>3/24000000*OO[[#This Row],[79 (28JUN1985 18:00:00)-Water Temperature (C)]]*OO[[#This Row],[21]]</f>
        <v>4.5937856699437504E-4</v>
      </c>
      <c r="X293" s="10">
        <f>3/24000000*OO[[#This Row],[80 (28JUN1985 21:00:00)-Water Temperature (C)]]*OO[[#This Row],[22]]</f>
        <v>4.0989077176549994E-3</v>
      </c>
      <c r="Y293" s="10">
        <f>3/24000000*OO[[#This Row],[81 (29JUN1985 00:00:00)-Water Temperature (C)]]*OO[[#This Row],[23]]</f>
        <v>1.8109242181387496E-2</v>
      </c>
      <c r="Z293" s="10">
        <f>3/24000000*OO[[#This Row],[82 (29JUN1985 03:00:00)-Water Temperature (C)]]*OO[[#This Row],[24]]</f>
        <v>4.4934534427949993E-2</v>
      </c>
      <c r="AA293" s="10">
        <f>3/24000000*OO[[#This Row],[83 (29JUN1985 06:00:00)-Water Temperature (C)]]*OO[[#This Row],[25]]</f>
        <v>6.7745747960099995E-2</v>
      </c>
      <c r="AB293" s="10">
        <f>3/24000000*OO[[#This Row],[84 (29JUN1985 09:00:00)-Water Temperature (C)]]*OO[[#This Row],[26]]</f>
        <v>6.5709458174574992E-2</v>
      </c>
      <c r="AC293" s="10">
        <f>3/24000000*OO[[#This Row],[85 (29JUN1985 12:00:00)-Water Temperature (C)]]*OO[[#This Row],[27]]</f>
        <v>4.3657629386624999E-2</v>
      </c>
      <c r="AD293" s="10">
        <f>3/24000000*OO[[#This Row],[86 (29JUN1985 15:00:00)-Water Temperature (C)]]*OO[[#This Row],[28]]</f>
        <v>2.0744812705762498E-2</v>
      </c>
      <c r="AE293" s="10">
        <f>3/24000000*OO[[#This Row],[88 (29JUN1985 21:00:00)-Water Temperature (C)]]*OO[[#This Row],[30]]</f>
        <v>2.1874156440339996E-3</v>
      </c>
      <c r="AF293" s="10">
        <f>3/24000000*OO[[#This Row],[88 (29JUN1985 21:00:00)-Water Temperature (C)]]*OO[[#This Row],[30]]</f>
        <v>2.1874156440339996E-3</v>
      </c>
      <c r="AG293" s="10">
        <f>3/24000000*OO[[#This Row],[89 (30JUN1985 00:00:00)-Water Temperature (C)]]*OO[[#This Row],[31]]</f>
        <v>5.5873839472524991E-4</v>
      </c>
      <c r="AH293" s="10">
        <f>3/24000000*OO[[#This Row],[90 (30JUN1985 03:00:00)-Water Temperature (C)]]*OO[[#This Row],[32]]</f>
        <v>1.6032781058124997E-4</v>
      </c>
      <c r="AI293" s="10">
        <f>3/24000000*OO[[#This Row],[91 (30JUN1985 06:00:00)-Water Temperature (C)]]*OO[[#This Row],[33]]</f>
        <v>7.8971438793650002E-5</v>
      </c>
      <c r="AJ293" s="10">
        <f>3/24000000*OO[[#This Row],[92 (30JUN1985 09:00:00)-Water Temperature (C)]]*OO[[#This Row],[34]]</f>
        <v>6.6401213551312501E-5</v>
      </c>
      <c r="AK293" s="10">
        <f>3/24000000*OO[[#This Row],[93 (30JUN1985 12:00:00)-Water Temperature (C)]]*OO[[#This Row],[35]]</f>
        <v>6.5127248082449997E-5</v>
      </c>
      <c r="AL293" s="10">
        <f>3/24000000*OO[[#This Row],[94 (30JUN1985 15:00:00)-Water Temperature (C)]]*OO[[#This Row],[36]]</f>
        <v>6.3111527703375002E-5</v>
      </c>
      <c r="AM293" s="10">
        <f>3/24000000*OO[[#This Row],[95 (30JUN1985 18:00:00)-Water Temperature (C)]]*OO[[#This Row],[37]]</f>
        <v>5.914266863863749E-5</v>
      </c>
      <c r="AN293" s="10">
        <f>3/24000000*OO[[#This Row],[96 (30JUN1985 21:00:00)-Water Temperature (C)]]*OO[[#This Row],[38]]</f>
        <v>5.4251035067437499E-5</v>
      </c>
      <c r="AO293" s="10">
        <f>3/24000000*OO[[#This Row],[97 (01JUL1985 00:00:00)-Water Temperature (C)]]*OO[[#This Row],[39]]</f>
        <v>4.9446626981399999E-5</v>
      </c>
      <c r="AP293" s="10">
        <f>3/24000000*OO[[#This Row],[98 (01JUL1985 03:00:00)-Water Temperature (C)]]*OO[[#This Row],[40]]</f>
        <v>4.6045686805537501E-5</v>
      </c>
      <c r="AQ293" s="10">
        <f>3/24000000*OO[[#This Row],[99 (01JUL1985 06:00:00)-Water Temperature (C)]]*OO[[#This Row],[41]]</f>
        <v>4.2560222879574997E-5</v>
      </c>
      <c r="AR293" s="10">
        <f>3/24000000*OO[[#This Row],[100 (01JUL1985 09:00:00)-Water Temperature (C)]]*OO[[#This Row],[42]]</f>
        <v>3.9236744136162502E-5</v>
      </c>
      <c r="AS293" s="10">
        <f>3/24000000*OO[[#This Row],[101 (01JUL1985 12:00:00)-Water Temperature (C)]]*OO[[#This Row],[43]]</f>
        <v>3.5869163854749998E-5</v>
      </c>
      <c r="AT293" s="10">
        <f>3/24000000*OO[[#This Row],[102 (01JUL1985 15:00:00)-Water Temperature (C)]]*OO[[#This Row],[44]]</f>
        <v>3.24731599206625E-5</v>
      </c>
      <c r="AU293" s="10">
        <f>3/24000000*OO[[#This Row],[103 (01JUL1985 18:00:00)-Water Temperature (C)]]*OO[[#This Row],[45]]</f>
        <v>2.9239210683349997E-5</v>
      </c>
      <c r="AV293" s="10">
        <f>3/24000000*OO[[#This Row],[104 (01JUL1985 21:00:00)-Water Temperature (C)]]*OO[[#This Row],[46]]</f>
        <v>2.625932114086875E-5</v>
      </c>
      <c r="AW293" s="10">
        <f>3/24000000*OO[[#This Row],[105 (02JUL1985 00:00:00)-Water Temperature (C)]]*OO[[#This Row],[47]]</f>
        <v>2.3708367231507499E-5</v>
      </c>
      <c r="AX293" s="10">
        <f>3/24000000*OO[[#This Row],[106 (02JUL1985 03:00:00)-Water Temperature (C)]]*OO[[#This Row],[48]]</f>
        <v>2.194816753671E-5</v>
      </c>
      <c r="AY293" s="10">
        <f>3/24000000*OO[[#This Row],[107 (02JUL1985 06:00:00)-Water Temperature (C)]]*OO[[#This Row],[49]]</f>
        <v>2.0237341588268752E-5</v>
      </c>
      <c r="AZ293" s="10">
        <f>3/24000000*OO[[#This Row],[108 (02JUL1985 09:00:00)-Water Temperature (C)]]*OO[[#This Row],[50]]</f>
        <v>1.867899657573125E-5</v>
      </c>
      <c r="BA293" s="10">
        <f>3/24000000*OO[[#This Row],[109 (02JUL1985 12:00:00)-Water Temperature (C)]]*OO[[#This Row],[51]]</f>
        <v>1.7261414634123747E-5</v>
      </c>
      <c r="BB293" s="10">
        <f>3/24000000*OO[[#This Row],[110 (02JUL1985 15:00:00)-Water Temperature (C)]]*OO[[#This Row],[52]]</f>
        <v>1.574667555582625E-5</v>
      </c>
      <c r="BC293" s="10">
        <f>3/24000000*OO[[#This Row],[111 (02JUL1985 18:00:00)-Water Temperature (C)]]*OO[[#This Row],[53]]</f>
        <v>1.4251605066562498E-5</v>
      </c>
      <c r="BD293" s="10">
        <f>3/24000000*OO[[#This Row],[112 (02JUL1985 21:00:00)-Water Temperature (C)]]*OO[[#This Row],[54]]</f>
        <v>1.290564054425E-5</v>
      </c>
      <c r="BE293" s="10">
        <f>3/24000000*OO[[#This Row],[113 (03JUL1985 00:00:00)-Water Temperature (C)]]*OO[[#This Row],[55]]</f>
        <v>1.1682675597879999E-5</v>
      </c>
      <c r="BF293" s="10">
        <f>3/24000000*OO[[#This Row],[114 (03JUL1985 03:00:00)-Water Temperature (C)]]*OO[[#This Row],[56]]</f>
        <v>1.0750329600331249E-5</v>
      </c>
      <c r="BG293" s="10">
        <f>3/24000000*OO[[#This Row],[115 (03JUL1985 06:00:00)-Water Temperature (C)]]*OO[[#This Row],[57]]</f>
        <v>9.8456293069849998E-6</v>
      </c>
      <c r="BH293" s="10">
        <f>3/24000000*OO[[#This Row],[116 (03JUL1985 09:00:00)-Water Temperature (C)]]*OO[[#This Row],[58]]</f>
        <v>8.9312815116099991E-6</v>
      </c>
      <c r="BI293" s="10">
        <f>3/24000000*OO[[#This Row],[117 (03JUL1985 12:00:00)-Water Temperature (C)]]*OO[[#This Row],[59]]</f>
        <v>8.0468729671999996E-6</v>
      </c>
      <c r="BJ293" s="10">
        <f>3/24000000*OO[[#This Row],[118 (03JUL1985 15:00:00)-Water Temperature (C)]]*OO[[#This Row],[60]]</f>
        <v>7.0541058528749998E-6</v>
      </c>
      <c r="BK293" s="10">
        <f>3/24000000*OO[[#This Row],[119 (03JUL1985 18:00:00)-Water Temperature (C)]]*OO[[#This Row],[61]]</f>
        <v>6.0500807197162502E-6</v>
      </c>
      <c r="BL293" s="10">
        <f>3/24000000*OO[[#This Row],[120 (03JUL1985 21:00:00)-Water Temperature (C)]]*OO[[#This Row],[62]]</f>
        <v>5.06740972255E-6</v>
      </c>
      <c r="BM293" s="10">
        <f>3/24000000*OO[[#This Row],[121 (04JUL1985 00:00:00)-Water Temperature (C)]]*OO[[#This Row],[63]]</f>
        <v>4.1247528823312499E-6</v>
      </c>
      <c r="BN293" s="10">
        <f>3/24000000*OO[[#This Row],[122 (04JUL1985 03:00:00)-Water Temperature (C)]]*OO[[#This Row],[64]]</f>
        <v>3.31520307246E-6</v>
      </c>
      <c r="BO293" s="10">
        <f>3/24000000*OO[[#This Row],[123 (04JUL1985 06:00:00)-Water Temperature (C)]]*OO[[#This Row],[65]]</f>
        <v>2.5889706205517499E-6</v>
      </c>
      <c r="BP293" s="10">
        <f>3/24000000*OO[[#This Row],[124 (04JUL1985 09:00:00)-Water Temperature (C)]]*OO[[#This Row],[66]]</f>
        <v>2.0400433597654999E-6</v>
      </c>
      <c r="BQ293" s="10">
        <f>3/24000000*OO[[#This Row],[125 (04JUL1985 12:00:00)-Water Temperature (C)]]*OO[[#This Row],[67]]</f>
        <v>1.6326757968475E-6</v>
      </c>
      <c r="BR293" s="10">
        <f>3/24000000*OO[[#This Row],[126 (04JUL1985 15:00:00)-Water Temperature (C)]]*OO[[#This Row],[68]]</f>
        <v>1.3650819658297501E-6</v>
      </c>
      <c r="BS293" s="10">
        <f>3/24000000*OO[[#This Row],[127 (04JUL1985 18:00:00)-Water Temperature (C)]]*OO[[#This Row],[69]]</f>
        <v>1.1965617743175001E-6</v>
      </c>
      <c r="BT293" s="10">
        <f>3/24000000*OO[[#This Row],[128 (04JUL1985 21:00:00)-Water Temperature (C)]]*OO[[#This Row],[70]]</f>
        <v>1.0852519796218751E-6</v>
      </c>
      <c r="BU293" s="10">
        <f>3/24000000*OO[[#This Row],[129 (05JUL1985 00:00:00)-Water Temperature (C)]]*OO[[#This Row],[71]]</f>
        <v>1.0046611204182497E-6</v>
      </c>
      <c r="BV293" s="10">
        <f>3/24000000*OO[[#This Row],[130 (05JUL1985 03:00:00)-Water Temperature (C)]]*OO[[#This Row],[72]]</f>
        <v>9.5695003325475005E-7</v>
      </c>
      <c r="BW293" s="10">
        <f>3/24000000*OO[[#This Row],[131 (05JUL1985 06:00:00)-Water Temperature (C)]]*OO[[#This Row],[73]]</f>
        <v>9.0016395653249995E-7</v>
      </c>
      <c r="BX293" s="10">
        <f>3/24000000*OO[[#This Row],[132 (05JUL1985 09:00:00)-Water Temperature (C)]]*OO[[#This Row],[74]]</f>
        <v>8.5101650988150004E-7</v>
      </c>
      <c r="BY293" s="10">
        <f>3/24000000*OO[[#This Row],[133 (05JUL1985 12:00:00)-Water Temperature (C)]]*OO[[#This Row],[75]]</f>
        <v>8.0617857249600004E-7</v>
      </c>
      <c r="BZ293" s="10">
        <f>3/24000000*OO[[#This Row],[134 (05JUL1985 15:00:00)-Water Temperature (C)]]*OO[[#This Row],[76]]</f>
        <v>7.6038699849749994E-7</v>
      </c>
      <c r="CA293" s="10">
        <f>3/24000000*OO[[#This Row],[135 (05JUL1985 18:00:00)-Water Temperature (C)]]*OO[[#This Row],[77]]</f>
        <v>7.1773048772137495E-7</v>
      </c>
      <c r="CB293" s="10">
        <f>3/24000000*OO[[#This Row],[136 (05JUL1985 21:00:00)-Water Temperature (C)]]*OO[[#This Row],[78]]</f>
        <v>6.7996979043937499E-7</v>
      </c>
      <c r="CC293" s="10">
        <f>3/24000000*OO[[#This Row],[137 (06JUL1985 00:00:00)-Water Temperature (C)]]*OO[[#This Row],[79]]</f>
        <v>6.4875199878499994E-7</v>
      </c>
      <c r="CD293" s="10">
        <f>3/24000000*OO[[#This Row],[138 (06JUL1985 03:00:00)-Water Temperature (C)]]*OO[[#This Row],[80]]</f>
        <v>6.3423136695187494E-7</v>
      </c>
      <c r="CE293" s="10">
        <f>3/24000000*OO[[#This Row],[139 (06JUL1985 06:00:00)-Water Temperature (C)]]*OO[[#This Row],[81]]</f>
        <v>6.1227900810387496E-7</v>
      </c>
      <c r="CF293" s="10">
        <f>3/24000000*OO[[#This Row],[140 (06JUL1985 09:00:00)-Water Temperature (C)]]*OO[[#This Row],[82]]</f>
        <v>5.9142356216124997E-7</v>
      </c>
      <c r="CG293" s="10">
        <f>3/24000000*OO[[#This Row],[141 (06JUL1985 12:00:00)-Water Temperature (C)]]*OO[[#This Row],[83]]</f>
        <v>5.7584914406774996E-7</v>
      </c>
      <c r="CH293" s="10">
        <f>3/24000000*OO[[#This Row],[142 (06JUL1985 15:00:00)-Water Temperature (C)]]*OO[[#This Row],[84]]</f>
        <v>5.52623398866E-7</v>
      </c>
      <c r="CI293" s="10">
        <f>3/24000000*OO[[#This Row],[143 (06JUL1985 18:00:00)-Water Temperature (C)]]*OO[[#This Row],[85]]</f>
        <v>5.252638434107501E-7</v>
      </c>
      <c r="CJ293" s="10">
        <f>3/24000000*OO[[#This Row],[144 (06JUL1985 21:00:00)-Water Temperature (C)]]*OO[[#This Row],[86]]</f>
        <v>4.9932963071999997E-7</v>
      </c>
      <c r="CK293" s="10">
        <f>3/24000000*OO[[#This Row],[145 (07JUL1985 00:00:00)-Water Temperature (C)]]*OO[[#This Row],[87]]</f>
        <v>4.7885228861250002E-7</v>
      </c>
      <c r="CL293" s="10">
        <f>3/24000000*OO[[#This Row],[146 (07JUL1985 03:00:00)-Water Temperature (C)]]*OO[[#This Row],[88]]</f>
        <v>4.6883948626549999E-7</v>
      </c>
      <c r="CM293" s="10">
        <f>3/24000000*OO[[#This Row],[147 (07JUL1985 06:00:00)-Water Temperature (C)]]*OO[[#This Row],[89]]</f>
        <v>4.5707507986649994E-7</v>
      </c>
      <c r="CN293" s="10">
        <f>3/24000000*OO[[#This Row],[148 (07JUL1985 09:00:00)-Water Temperature (C)]]*OO[[#This Row],[90]]</f>
        <v>4.4233251821999997E-7</v>
      </c>
      <c r="CO293" s="10">
        <f>3/24000000*OO[[#This Row],[149 (07JUL1985 12:00:00)-Water Temperature (C)]]*OO[[#This Row],[91]]</f>
        <v>4.2720761059262505E-7</v>
      </c>
      <c r="CP293" s="10">
        <f>3/24000000*OO[[#This Row],[150 (07JUL1985 15:00:00)-Water Temperature (C)]]*OO[[#This Row],[92]]</f>
        <v>4.06705196807875E-7</v>
      </c>
      <c r="CQ293" s="10">
        <f>3/24000000*OO[[#This Row],[151 (07JUL1985 18:00:00)-Water Temperature (C)]]*OO[[#This Row],[93]]</f>
        <v>3.8674844409624995E-7</v>
      </c>
      <c r="CR293" s="10">
        <f>3/24000000*OO[[#This Row],[152 (07JUL1985 21:00:00)-Water Temperature (C)]]*OO[[#This Row],[94]]</f>
        <v>3.6930602988312498E-7</v>
      </c>
      <c r="CS293" s="10">
        <f>3/24000000*OO[[#This Row],[153 (08JUL1985 00:00:00)-Water Temperature (C)]]*OO[[#This Row],[95]]</f>
        <v>3.5401497626249999E-7</v>
      </c>
      <c r="CT293" s="10">
        <f>3/24000000*OO[[#This Row],[154 (08JUL1985 03:00:00)-Water Temperature (C)]]*OO[[#This Row],[96]]</f>
        <v>3.4251858414156247E-7</v>
      </c>
      <c r="CU293" s="10">
        <f>3/24000000*OO[[#This Row],[155 (08JUL1985 06:00:00)-Water Temperature (C)]]*OO[[#This Row],[97]]</f>
        <v>3.3430884168374999E-7</v>
      </c>
      <c r="CV293" s="10">
        <f>3/24000000*OO[[#This Row],[156 (08JUL1985 09:00:00)-Water Temperature (C)]]*OO[[#This Row],[98]]</f>
        <v>3.2312602257984999E-7</v>
      </c>
      <c r="CW293" s="10">
        <f>3/24000000*OO[[#This Row],[157 (08JUL1985 12:00:00)-Water Temperature (C)]]*OO[[#This Row],[99]]</f>
        <v>3.1192011958169994E-7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0</v>
      </c>
      <c r="Q294" s="10">
        <f>3/24*OO[[#This Row],[73 (28JUN1985 00:00:00)-Water Temperature (C)]]*OO[[#This Row],[15]]/SUM(OO[15])</f>
        <v>2.0024917612165573E-26</v>
      </c>
      <c r="R294" s="10">
        <f>3/24*OO[[#This Row],[74 (28JUN1985 03:00:00)-Water Temperature (C)]]*OO[[#This Row],[16]]/SUM(OO[16])</f>
        <v>4.9704751107652312E-21</v>
      </c>
      <c r="S294" s="10">
        <f>3/24*OO[[#This Row],[75 (28JUN1985 06:00:00)-Water Temperature (C)]]*OO[[#This Row],[17]]/SUM(OO[17])</f>
        <v>2.755765120127029E-13</v>
      </c>
      <c r="T294" s="10">
        <f>3/24*OO[[#This Row],[76 (28JUN1985 09:00:00)-Water Temperature (C)]]*OO[[#This Row],[18]]/SUM(OO[18])</f>
        <v>8.6048881615791119E-10</v>
      </c>
      <c r="U294" s="10">
        <f>3/24*OO[[#This Row],[77 (28JUN1985 12:00:00)-Water Temperature (C)]]*OO[[#This Row],[19]]/SUM(OO[19])</f>
        <v>2.4853455108372763E-7</v>
      </c>
      <c r="V294" s="10">
        <f>3/24000000*OO[[#This Row],[78 (28JUN1985 15:00:00)-Water Temperature (C)]]*OO[[#This Row],[20]]</f>
        <v>1.660563863117625E-5</v>
      </c>
      <c r="W294" s="10">
        <f>3/24000000*OO[[#This Row],[79 (28JUN1985 18:00:00)-Water Temperature (C)]]*OO[[#This Row],[21]]</f>
        <v>3.752956110942499E-4</v>
      </c>
      <c r="X294" s="10">
        <f>3/24000000*OO[[#This Row],[80 (28JUN1985 21:00:00)-Water Temperature (C)]]*OO[[#This Row],[22]]</f>
        <v>3.5708152411599997E-3</v>
      </c>
      <c r="Y294" s="10">
        <f>3/24000000*OO[[#This Row],[81 (29JUN1985 00:00:00)-Water Temperature (C)]]*OO[[#This Row],[23]]</f>
        <v>1.668304994184E-2</v>
      </c>
      <c r="Z294" s="10">
        <f>3/24000000*OO[[#This Row],[82 (29JUN1985 03:00:00)-Water Temperature (C)]]*OO[[#This Row],[24]]</f>
        <v>4.3511400645299993E-2</v>
      </c>
      <c r="AA294" s="10">
        <f>3/24000000*OO[[#This Row],[83 (29JUN1985 06:00:00)-Water Temperature (C)]]*OO[[#This Row],[25]]</f>
        <v>6.8572678592000003E-2</v>
      </c>
      <c r="AB294" s="10">
        <f>3/24000000*OO[[#This Row],[84 (29JUN1985 09:00:00)-Water Temperature (C)]]*OO[[#This Row],[26]]</f>
        <v>6.9185087475074999E-2</v>
      </c>
      <c r="AC294" s="10">
        <f>3/24000000*OO[[#This Row],[85 (29JUN1985 12:00:00)-Water Temperature (C)]]*OO[[#This Row],[27]]</f>
        <v>4.7635690899087493E-2</v>
      </c>
      <c r="AD294" s="10">
        <f>3/24000000*OO[[#This Row],[86 (29JUN1985 15:00:00)-Water Temperature (C)]]*OO[[#This Row],[28]]</f>
        <v>2.3358199245150001E-2</v>
      </c>
      <c r="AE294" s="10">
        <f>3/24000000*OO[[#This Row],[88 (29JUN1985 21:00:00)-Water Temperature (C)]]*OO[[#This Row],[30]]</f>
        <v>2.5895259090799997E-3</v>
      </c>
      <c r="AF294" s="10">
        <f>3/24000000*OO[[#This Row],[88 (29JUN1985 21:00:00)-Water Temperature (C)]]*OO[[#This Row],[30]]</f>
        <v>2.5895259090799997E-3</v>
      </c>
      <c r="AG294" s="10">
        <f>3/24000000*OO[[#This Row],[89 (30JUN1985 00:00:00)-Water Temperature (C)]]*OO[[#This Row],[31]]</f>
        <v>6.6787634434687499E-4</v>
      </c>
      <c r="AH294" s="10">
        <f>3/24000000*OO[[#This Row],[90 (30JUN1985 03:00:00)-Water Temperature (C)]]*OO[[#This Row],[32]]</f>
        <v>1.8636349723529999E-4</v>
      </c>
      <c r="AI294" s="10">
        <f>3/24000000*OO[[#This Row],[91 (30JUN1985 06:00:00)-Water Temperature (C)]]*OO[[#This Row],[33]]</f>
        <v>8.5463956850899991E-5</v>
      </c>
      <c r="AJ294" s="10">
        <f>3/24000000*OO[[#This Row],[92 (30JUN1985 09:00:00)-Water Temperature (C)]]*OO[[#This Row],[34]]</f>
        <v>6.9118115858875009E-5</v>
      </c>
      <c r="AK294" s="10">
        <f>3/24000000*OO[[#This Row],[93 (30JUN1985 12:00:00)-Water Temperature (C)]]*OO[[#This Row],[35]]</f>
        <v>6.7394753036724989E-5</v>
      </c>
      <c r="AL294" s="10">
        <f>3/24000000*OO[[#This Row],[94 (30JUN1985 15:00:00)-Water Temperature (C)]]*OO[[#This Row],[36]]</f>
        <v>6.54462049665E-5</v>
      </c>
      <c r="AM294" s="10">
        <f>3/24000000*OO[[#This Row],[95 (30JUN1985 18:00:00)-Water Temperature (C)]]*OO[[#This Row],[37]]</f>
        <v>6.1528608050312491E-5</v>
      </c>
      <c r="AN294" s="10">
        <f>3/24000000*OO[[#This Row],[96 (30JUN1985 21:00:00)-Water Temperature (C)]]*OO[[#This Row],[38]]</f>
        <v>5.659683613167499E-5</v>
      </c>
      <c r="AO294" s="10">
        <f>3/24000000*OO[[#This Row],[97 (01JUL1985 00:00:00)-Water Temperature (C)]]*OO[[#This Row],[39]]</f>
        <v>5.1685296874874988E-5</v>
      </c>
      <c r="AP294" s="10">
        <f>3/24000000*OO[[#This Row],[98 (01JUL1985 03:00:00)-Water Temperature (C)]]*OO[[#This Row],[40]]</f>
        <v>4.8208550050350004E-5</v>
      </c>
      <c r="AQ294" s="10">
        <f>3/24000000*OO[[#This Row],[99 (01JUL1985 06:00:00)-Water Temperature (C)]]*OO[[#This Row],[41]]</f>
        <v>4.45553094734375E-5</v>
      </c>
      <c r="AR294" s="10">
        <f>3/24000000*OO[[#This Row],[100 (01JUL1985 09:00:00)-Water Temperature (C)]]*OO[[#This Row],[42]]</f>
        <v>4.1075664299549995E-5</v>
      </c>
      <c r="AS294" s="10">
        <f>3/24000000*OO[[#This Row],[101 (01JUL1985 12:00:00)-Water Temperature (C)]]*OO[[#This Row],[43]]</f>
        <v>3.7559326709537493E-5</v>
      </c>
      <c r="AT294" s="10">
        <f>3/24000000*OO[[#This Row],[102 (01JUL1985 15:00:00)-Water Temperature (C)]]*OO[[#This Row],[44]]</f>
        <v>3.4012297118699997E-5</v>
      </c>
      <c r="AU294" s="10">
        <f>3/24000000*OO[[#This Row],[103 (01JUL1985 18:00:00)-Water Temperature (C)]]*OO[[#This Row],[45]]</f>
        <v>3.0637179892368747E-5</v>
      </c>
      <c r="AV294" s="10">
        <f>3/24000000*OO[[#This Row],[104 (01JUL1985 21:00:00)-Water Temperature (C)]]*OO[[#This Row],[46]]</f>
        <v>2.75462502571225E-5</v>
      </c>
      <c r="AW294" s="10">
        <f>3/24000000*OO[[#This Row],[105 (02JUL1985 00:00:00)-Water Temperature (C)]]*OO[[#This Row],[47]]</f>
        <v>2.4902393341354994E-5</v>
      </c>
      <c r="AX294" s="10">
        <f>3/24000000*OO[[#This Row],[106 (02JUL1985 03:00:00)-Water Temperature (C)]]*OO[[#This Row],[48]]</f>
        <v>2.3097863824664999E-5</v>
      </c>
      <c r="AY294" s="10">
        <f>3/24000000*OO[[#This Row],[107 (02JUL1985 06:00:00)-Water Temperature (C)]]*OO[[#This Row],[49]]</f>
        <v>2.1303647937949997E-5</v>
      </c>
      <c r="AZ294" s="10">
        <f>3/24000000*OO[[#This Row],[108 (02JUL1985 09:00:00)-Water Temperature (C)]]*OO[[#This Row],[50]]</f>
        <v>1.9660568189441248E-5</v>
      </c>
      <c r="BA294" s="10">
        <f>3/24000000*OO[[#This Row],[109 (02JUL1985 12:00:00)-Water Temperature (C)]]*OO[[#This Row],[51]]</f>
        <v>1.8170975899612498E-5</v>
      </c>
      <c r="BB294" s="10">
        <f>3/24000000*OO[[#This Row],[110 (02JUL1985 15:00:00)-Water Temperature (C)]]*OO[[#This Row],[52]]</f>
        <v>1.656894363190125E-5</v>
      </c>
      <c r="BC294" s="10">
        <f>3/24000000*OO[[#This Row],[111 (02JUL1985 18:00:00)-Water Temperature (C)]]*OO[[#This Row],[53]]</f>
        <v>1.4992335582839999E-5</v>
      </c>
      <c r="BD294" s="10">
        <f>3/24000000*OO[[#This Row],[112 (02JUL1985 21:00:00)-Water Temperature (C)]]*OO[[#This Row],[54]]</f>
        <v>1.3589085502575001E-5</v>
      </c>
      <c r="BE294" s="10">
        <f>3/24000000*OO[[#This Row],[113 (03JUL1985 00:00:00)-Water Temperature (C)]]*OO[[#This Row],[55]]</f>
        <v>1.2315745220241249E-5</v>
      </c>
      <c r="BF294" s="10">
        <f>3/24000000*OO[[#This Row],[114 (03JUL1985 03:00:00)-Water Temperature (C)]]*OO[[#This Row],[56]]</f>
        <v>1.1357652867592499E-5</v>
      </c>
      <c r="BG294" s="10">
        <f>3/24000000*OO[[#This Row],[115 (03JUL1985 06:00:00)-Water Temperature (C)]]*OO[[#This Row],[57]]</f>
        <v>1.0416393693194999E-5</v>
      </c>
      <c r="BH294" s="10">
        <f>3/24000000*OO[[#This Row],[116 (03JUL1985 09:00:00)-Water Temperature (C)]]*OO[[#This Row],[58]]</f>
        <v>9.4534624102912497E-6</v>
      </c>
      <c r="BI294" s="10">
        <f>3/24000000*OO[[#This Row],[117 (03JUL1985 12:00:00)-Water Temperature (C)]]*OO[[#This Row],[59]]</f>
        <v>8.5231972468675002E-6</v>
      </c>
      <c r="BJ294" s="10">
        <f>3/24000000*OO[[#This Row],[118 (03JUL1985 15:00:00)-Water Temperature (C)]]*OO[[#This Row],[60]]</f>
        <v>7.4758328896799987E-6</v>
      </c>
      <c r="BK294" s="10">
        <f>3/24000000*OO[[#This Row],[119 (03JUL1985 18:00:00)-Water Temperature (C)]]*OO[[#This Row],[61]]</f>
        <v>6.4236276099449994E-6</v>
      </c>
      <c r="BL294" s="10">
        <f>3/24000000*OO[[#This Row],[120 (03JUL1985 21:00:00)-Water Temperature (C)]]*OO[[#This Row],[62]]</f>
        <v>5.4006148912749998E-6</v>
      </c>
      <c r="BM294" s="10">
        <f>3/24000000*OO[[#This Row],[121 (04JUL1985 00:00:00)-Water Temperature (C)]]*OO[[#This Row],[63]]</f>
        <v>4.4147681568612501E-6</v>
      </c>
      <c r="BN294" s="10">
        <f>3/24000000*OO[[#This Row],[122 (04JUL1985 03:00:00)-Water Temperature (C)]]*OO[[#This Row],[64]]</f>
        <v>3.5639534927500002E-6</v>
      </c>
      <c r="BO294" s="10">
        <f>3/24000000*OO[[#This Row],[123 (04JUL1985 06:00:00)-Water Temperature (C)]]*OO[[#This Row],[65]]</f>
        <v>2.786594178729375E-6</v>
      </c>
      <c r="BP294" s="10">
        <f>3/24000000*OO[[#This Row],[124 (04JUL1985 09:00:00)-Water Temperature (C)]]*OO[[#This Row],[66]]</f>
        <v>2.1922300273407501E-6</v>
      </c>
      <c r="BQ294" s="10">
        <f>3/24000000*OO[[#This Row],[125 (04JUL1985 12:00:00)-Water Temperature (C)]]*OO[[#This Row],[67]]</f>
        <v>1.74677034540375E-6</v>
      </c>
      <c r="BR294" s="10">
        <f>3/24000000*OO[[#This Row],[126 (04JUL1985 15:00:00)-Water Temperature (C)]]*OO[[#This Row],[68]]</f>
        <v>1.4522903025122498E-6</v>
      </c>
      <c r="BS294" s="10">
        <f>3/24000000*OO[[#This Row],[127 (04JUL1985 18:00:00)-Water Temperature (C)]]*OO[[#This Row],[69]]</f>
        <v>1.2667715028697498E-6</v>
      </c>
      <c r="BT294" s="10">
        <f>3/24000000*OO[[#This Row],[128 (04JUL1985 21:00:00)-Water Temperature (C)]]*OO[[#This Row],[70]]</f>
        <v>1.14460230998675E-6</v>
      </c>
      <c r="BU294" s="10">
        <f>3/24000000*OO[[#This Row],[129 (05JUL1985 00:00:00)-Water Temperature (C)]]*OO[[#This Row],[71]]</f>
        <v>1.0573313457511248E-6</v>
      </c>
      <c r="BV294" s="10">
        <f>3/24000000*OO[[#This Row],[130 (05JUL1985 03:00:00)-Water Temperature (C)]]*OO[[#This Row],[72]]</f>
        <v>1.0072126284336249E-6</v>
      </c>
      <c r="BW294" s="10">
        <f>3/24000000*OO[[#This Row],[131 (05JUL1985 06:00:00)-Water Temperature (C)]]*OO[[#This Row],[73]]</f>
        <v>9.4669272293874993E-7</v>
      </c>
      <c r="BX294" s="10">
        <f>3/24000000*OO[[#This Row],[132 (05JUL1985 09:00:00)-Water Temperature (C)]]*OO[[#This Row],[74]]</f>
        <v>8.9451623354225004E-7</v>
      </c>
      <c r="BY294" s="10">
        <f>3/24000000*OO[[#This Row],[133 (05JUL1985 12:00:00)-Water Temperature (C)]]*OO[[#This Row],[75]]</f>
        <v>8.4700623371249982E-7</v>
      </c>
      <c r="BZ294" s="10">
        <f>3/24000000*OO[[#This Row],[134 (05JUL1985 15:00:00)-Water Temperature (C)]]*OO[[#This Row],[76]]</f>
        <v>7.9802844028099996E-7</v>
      </c>
      <c r="CA294" s="10">
        <f>3/24000000*OO[[#This Row],[135 (05JUL1985 18:00:00)-Water Temperature (C)]]*OO[[#This Row],[77]]</f>
        <v>7.5252076863974995E-7</v>
      </c>
      <c r="CB294" s="10">
        <f>3/24000000*OO[[#This Row],[136 (05JUL1985 21:00:00)-Water Temperature (C)]]*OO[[#This Row],[78]]</f>
        <v>7.1288995043499997E-7</v>
      </c>
      <c r="CC294" s="10">
        <f>3/24000000*OO[[#This Row],[137 (06JUL1985 00:00:00)-Water Temperature (C)]]*OO[[#This Row],[79]]</f>
        <v>6.8041919372174993E-7</v>
      </c>
      <c r="CD294" s="10">
        <f>3/24000000*OO[[#This Row],[138 (06JUL1985 03:00:00)-Water Temperature (C)]]*OO[[#This Row],[80]]</f>
        <v>6.6628168333012487E-7</v>
      </c>
      <c r="CE294" s="10">
        <f>3/24000000*OO[[#This Row],[139 (06JUL1985 06:00:00)-Water Temperature (C)]]*OO[[#This Row],[81]]</f>
        <v>6.4322046485399995E-7</v>
      </c>
      <c r="CF294" s="10">
        <f>3/24000000*OO[[#This Row],[140 (06JUL1985 09:00:00)-Water Temperature (C)]]*OO[[#This Row],[82]]</f>
        <v>6.2099687842887498E-7</v>
      </c>
      <c r="CG294" s="10">
        <f>3/24000000*OO[[#This Row],[141 (06JUL1985 12:00:00)-Water Temperature (C)]]*OO[[#This Row],[83]]</f>
        <v>6.0472911011662494E-7</v>
      </c>
      <c r="CH294" s="10">
        <f>3/24000000*OO[[#This Row],[142 (06JUL1985 15:00:00)-Water Temperature (C)]]*OO[[#This Row],[84]]</f>
        <v>5.7975723531250002E-7</v>
      </c>
      <c r="CI294" s="10">
        <f>3/24000000*OO[[#This Row],[143 (06JUL1985 18:00:00)-Water Temperature (C)]]*OO[[#This Row],[85]]</f>
        <v>5.5039810596800001E-7</v>
      </c>
      <c r="CJ294" s="10">
        <f>3/24000000*OO[[#This Row],[144 (06JUL1985 21:00:00)-Water Temperature (C)]]*OO[[#This Row],[86]]</f>
        <v>5.23315389560875E-7</v>
      </c>
      <c r="CK294" s="10">
        <f>3/24000000*OO[[#This Row],[145 (07JUL1985 00:00:00)-Water Temperature (C)]]*OO[[#This Row],[87]]</f>
        <v>5.0214575083649996E-7</v>
      </c>
      <c r="CL294" s="10">
        <f>3/24000000*OO[[#This Row],[146 (07JUL1985 03:00:00)-Water Temperature (C)]]*OO[[#This Row],[88]]</f>
        <v>4.9227737722687494E-7</v>
      </c>
      <c r="CM294" s="10">
        <f>3/24000000*OO[[#This Row],[147 (07JUL1985 06:00:00)-Water Temperature (C)]]*OO[[#This Row],[89]]</f>
        <v>4.800334945778749E-7</v>
      </c>
      <c r="CN294" s="10">
        <f>3/24000000*OO[[#This Row],[148 (07JUL1985 09:00:00)-Water Temperature (C)]]*OO[[#This Row],[90]]</f>
        <v>4.6432558822899992E-7</v>
      </c>
      <c r="CO294" s="10">
        <f>3/24000000*OO[[#This Row],[149 (07JUL1985 12:00:00)-Water Temperature (C)]]*OO[[#This Row],[91]]</f>
        <v>4.4839135492549996E-7</v>
      </c>
      <c r="CP294" s="10">
        <f>3/24000000*OO[[#This Row],[150 (07JUL1985 15:00:00)-Water Temperature (C)]]*OO[[#This Row],[92]]</f>
        <v>4.2645753631237498E-7</v>
      </c>
      <c r="CQ294" s="10">
        <f>3/24000000*OO[[#This Row],[151 (07JUL1985 18:00:00)-Water Temperature (C)]]*OO[[#This Row],[93]]</f>
        <v>4.0524774828837506E-7</v>
      </c>
      <c r="CR294" s="10">
        <f>3/24000000*OO[[#This Row],[152 (07JUL1985 21:00:00)-Water Temperature (C)]]*OO[[#This Row],[94]]</f>
        <v>3.8691831228812497E-7</v>
      </c>
      <c r="CS294" s="10">
        <f>3/24000000*OO[[#This Row],[153 (08JUL1985 00:00:00)-Water Temperature (C)]]*OO[[#This Row],[95]]</f>
        <v>3.7084615812849998E-7</v>
      </c>
      <c r="CT294" s="10">
        <f>3/24000000*OO[[#This Row],[154 (08JUL1985 03:00:00)-Water Temperature (C)]]*OO[[#This Row],[96]]</f>
        <v>3.5890568910000003E-7</v>
      </c>
      <c r="CU294" s="10">
        <f>3/24000000*OO[[#This Row],[155 (08JUL1985 06:00:00)-Water Temperature (C)]]*OO[[#This Row],[97]]</f>
        <v>3.5056486718999998E-7</v>
      </c>
      <c r="CV294" s="10">
        <f>3/24000000*OO[[#This Row],[156 (08JUL1985 09:00:00)-Water Temperature (C)]]*OO[[#This Row],[98]]</f>
        <v>3.3866945595925003E-7</v>
      </c>
      <c r="CW294" s="10">
        <f>3/24000000*OO[[#This Row],[157 (08JUL1985 12:00:00)-Water Temperature (C)]]*OO[[#This Row],[99]]</f>
        <v>3.2683721113574997E-7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0</v>
      </c>
      <c r="Q295" s="10">
        <f>3/24*OO[[#This Row],[73 (28JUN1985 00:00:00)-Water Temperature (C)]]*OO[[#This Row],[15]]/SUM(OO[15])</f>
        <v>3.1463134433957563E-27</v>
      </c>
      <c r="R295" s="10">
        <f>3/24*OO[[#This Row],[74 (28JUN1985 03:00:00)-Water Temperature (C)]]*OO[[#This Row],[16]]/SUM(OO[16])</f>
        <v>1.3142516263951291E-21</v>
      </c>
      <c r="S295" s="10">
        <f>3/24*OO[[#This Row],[75 (28JUN1985 06:00:00)-Water Temperature (C)]]*OO[[#This Row],[17]]/SUM(OO[17])</f>
        <v>1.3523183996139276E-13</v>
      </c>
      <c r="T295" s="10">
        <f>3/24*OO[[#This Row],[76 (28JUN1985 09:00:00)-Water Temperature (C)]]*OO[[#This Row],[18]]/SUM(OO[18])</f>
        <v>5.4880542084164682E-10</v>
      </c>
      <c r="U295" s="10">
        <f>3/24*OO[[#This Row],[77 (28JUN1985 12:00:00)-Water Temperature (C)]]*OO[[#This Row],[19]]/SUM(OO[19])</f>
        <v>1.8178373992751515E-7</v>
      </c>
      <c r="V295" s="10">
        <f>3/24000000*OO[[#This Row],[78 (28JUN1985 15:00:00)-Water Temperature (C)]]*OO[[#This Row],[20]]</f>
        <v>1.3430642292562498E-5</v>
      </c>
      <c r="W295" s="10">
        <f>3/24000000*OO[[#This Row],[79 (28JUN1985 18:00:00)-Water Temperature (C)]]*OO[[#This Row],[21]]</f>
        <v>3.2981255073974994E-4</v>
      </c>
      <c r="X295" s="10">
        <f>3/24000000*OO[[#This Row],[80 (28JUN1985 21:00:00)-Water Temperature (C)]]*OO[[#This Row],[22]]</f>
        <v>3.3681037219712496E-3</v>
      </c>
      <c r="Y295" s="10">
        <f>3/24000000*OO[[#This Row],[81 (29JUN1985 00:00:00)-Water Temperature (C)]]*OO[[#This Row],[23]]</f>
        <v>1.6730894313950001E-2</v>
      </c>
      <c r="Z295" s="10">
        <f>3/24000000*OO[[#This Row],[82 (29JUN1985 03:00:00)-Water Temperature (C)]]*OO[[#This Row],[24]]</f>
        <v>4.6080276369049995E-2</v>
      </c>
      <c r="AA295" s="10">
        <f>3/24000000*OO[[#This Row],[83 (29JUN1985 06:00:00)-Water Temperature (C)]]*OO[[#This Row],[25]]</f>
        <v>7.6131183133249999E-2</v>
      </c>
      <c r="AB295" s="10">
        <f>3/24000000*OO[[#This Row],[84 (29JUN1985 09:00:00)-Water Temperature (C)]]*OO[[#This Row],[26]]</f>
        <v>8.0009669164512506E-2</v>
      </c>
      <c r="AC295" s="10">
        <f>3/24000000*OO[[#This Row],[85 (29JUN1985 12:00:00)-Water Temperature (C)]]*OO[[#This Row],[27]]</f>
        <v>5.7099682641749999E-2</v>
      </c>
      <c r="AD295" s="10">
        <f>3/24000000*OO[[#This Row],[86 (29JUN1985 15:00:00)-Water Temperature (C)]]*OO[[#This Row],[28]]</f>
        <v>2.8850046654874999E-2</v>
      </c>
      <c r="AE295" s="10">
        <f>3/24000000*OO[[#This Row],[88 (29JUN1985 21:00:00)-Water Temperature (C)]]*OO[[#This Row],[30]]</f>
        <v>3.34512162561375E-3</v>
      </c>
      <c r="AF295" s="10">
        <f>3/24000000*OO[[#This Row],[88 (29JUN1985 21:00:00)-Water Temperature (C)]]*OO[[#This Row],[30]]</f>
        <v>3.34512162561375E-3</v>
      </c>
      <c r="AG295" s="10">
        <f>3/24000000*OO[[#This Row],[89 (30JUN1985 00:00:00)-Water Temperature (C)]]*OO[[#This Row],[31]]</f>
        <v>8.6791043722499997E-4</v>
      </c>
      <c r="AH295" s="10">
        <f>3/24000000*OO[[#This Row],[90 (30JUN1985 03:00:00)-Water Temperature (C)]]*OO[[#This Row],[32]]</f>
        <v>2.3482957765557497E-4</v>
      </c>
      <c r="AI295" s="10">
        <f>3/24000000*OO[[#This Row],[91 (30JUN1985 06:00:00)-Water Temperature (C)]]*OO[[#This Row],[33]]</f>
        <v>9.9416700795950009E-5</v>
      </c>
      <c r="AJ295" s="10">
        <f>3/24000000*OO[[#This Row],[92 (30JUN1985 09:00:00)-Water Temperature (C)]]*OO[[#This Row],[34]]</f>
        <v>7.6372031643712505E-5</v>
      </c>
      <c r="AK295" s="10">
        <f>3/24000000*OO[[#This Row],[93 (30JUN1985 12:00:00)-Water Temperature (C)]]*OO[[#This Row],[35]]</f>
        <v>7.3490778493999994E-5</v>
      </c>
      <c r="AL295" s="10">
        <f>3/24000000*OO[[#This Row],[94 (30JUN1985 15:00:00)-Water Temperature (C)]]*OO[[#This Row],[36]]</f>
        <v>7.118522961046251E-5</v>
      </c>
      <c r="AM295" s="10">
        <f>3/24000000*OO[[#This Row],[95 (30JUN1985 18:00:00)-Water Temperature (C)]]*OO[[#This Row],[37]]</f>
        <v>6.6879998063725004E-5</v>
      </c>
      <c r="AN295" s="10">
        <f>3/24000000*OO[[#This Row],[96 (30JUN1985 21:00:00)-Water Temperature (C)]]*OO[[#This Row],[38]]</f>
        <v>6.1454666786012497E-5</v>
      </c>
      <c r="AO295" s="10">
        <f>3/24000000*OO[[#This Row],[97 (01JUL1985 00:00:00)-Water Temperature (C)]]*OO[[#This Row],[39]]</f>
        <v>5.6019407990587495E-5</v>
      </c>
      <c r="AP295" s="10">
        <f>3/24000000*OO[[#This Row],[98 (01JUL1985 03:00:00)-Water Temperature (C)]]*OO[[#This Row],[40]]</f>
        <v>5.2117366208762502E-5</v>
      </c>
      <c r="AQ295" s="10">
        <f>3/24000000*OO[[#This Row],[99 (01JUL1985 06:00:00)-Water Temperature (C)]]*OO[[#This Row],[41]]</f>
        <v>4.7918063330037501E-5</v>
      </c>
      <c r="AR295" s="10">
        <f>3/24000000*OO[[#This Row],[100 (01JUL1985 09:00:00)-Water Temperature (C)]]*OO[[#This Row],[42]]</f>
        <v>4.3934715089700002E-5</v>
      </c>
      <c r="AS295" s="10">
        <f>3/24000000*OO[[#This Row],[101 (01JUL1985 12:00:00)-Water Temperature (C)]]*OO[[#This Row],[43]]</f>
        <v>3.9975643896999992E-5</v>
      </c>
      <c r="AT295" s="10">
        <f>3/24000000*OO[[#This Row],[102 (01JUL1985 15:00:00)-Water Temperature (C)]]*OO[[#This Row],[44]]</f>
        <v>3.6172092827499998E-5</v>
      </c>
      <c r="AU295" s="10">
        <f>3/24000000*OO[[#This Row],[103 (01JUL1985 18:00:00)-Water Temperature (C)]]*OO[[#This Row],[45]]</f>
        <v>3.2562922404999994E-5</v>
      </c>
      <c r="AV295" s="10">
        <f>3/24000000*OO[[#This Row],[104 (01JUL1985 21:00:00)-Water Temperature (C)]]*OO[[#This Row],[46]]</f>
        <v>2.9279753002109998E-5</v>
      </c>
      <c r="AW295" s="10">
        <f>3/24000000*OO[[#This Row],[105 (02JUL1985 00:00:00)-Water Temperature (C)]]*OO[[#This Row],[47]]</f>
        <v>2.6478729696318746E-5</v>
      </c>
      <c r="AX295" s="10">
        <f>3/24000000*OO[[#This Row],[106 (02JUL1985 03:00:00)-Water Temperature (C)]]*OO[[#This Row],[48]]</f>
        <v>2.458521190942125E-5</v>
      </c>
      <c r="AY295" s="10">
        <f>3/24000000*OO[[#This Row],[107 (02JUL1985 06:00:00)-Water Temperature (C)]]*OO[[#This Row],[49]]</f>
        <v>2.2660569406199999E-5</v>
      </c>
      <c r="AZ295" s="10">
        <f>3/24000000*OO[[#This Row],[108 (02JUL1985 09:00:00)-Water Temperature (C)]]*OO[[#This Row],[50]]</f>
        <v>2.0887668154531247E-5</v>
      </c>
      <c r="BA295" s="10">
        <f>3/24000000*OO[[#This Row],[109 (02JUL1985 12:00:00)-Water Temperature (C)]]*OO[[#This Row],[51]]</f>
        <v>1.9288029764922497E-5</v>
      </c>
      <c r="BB295" s="10">
        <f>3/24000000*OO[[#This Row],[110 (02JUL1985 15:00:00)-Water Temperature (C)]]*OO[[#This Row],[52]]</f>
        <v>1.7563162980999998E-5</v>
      </c>
      <c r="BC295" s="10">
        <f>3/24000000*OO[[#This Row],[111 (02JUL1985 18:00:00)-Water Temperature (C)]]*OO[[#This Row],[53]]</f>
        <v>1.5872684101368754E-5</v>
      </c>
      <c r="BD295" s="10">
        <f>3/24000000*OO[[#This Row],[112 (02JUL1985 21:00:00)-Water Temperature (C)]]*OO[[#This Row],[54]]</f>
        <v>1.43879812871875E-5</v>
      </c>
      <c r="BE295" s="10">
        <f>3/24000000*OO[[#This Row],[113 (03JUL1985 00:00:00)-Water Temperature (C)]]*OO[[#This Row],[55]]</f>
        <v>1.304620899765E-5</v>
      </c>
      <c r="BF295" s="10">
        <f>3/24000000*OO[[#This Row],[114 (03JUL1985 03:00:00)-Water Temperature (C)]]*OO[[#This Row],[56]]</f>
        <v>1.2048537715575E-5</v>
      </c>
      <c r="BG295" s="10">
        <f>3/24000000*OO[[#This Row],[115 (03JUL1985 06:00:00)-Water Temperature (C)]]*OO[[#This Row],[57]]</f>
        <v>1.10641485971075E-5</v>
      </c>
      <c r="BH295" s="10">
        <f>3/24000000*OO[[#This Row],[116 (03JUL1985 09:00:00)-Water Temperature (C)]]*OO[[#This Row],[58]]</f>
        <v>1.0045460952010001E-5</v>
      </c>
      <c r="BI295" s="10">
        <f>3/24000000*OO[[#This Row],[117 (03JUL1985 12:00:00)-Water Temperature (C)]]*OO[[#This Row],[59]]</f>
        <v>9.0614171134349987E-6</v>
      </c>
      <c r="BJ295" s="10">
        <f>3/24000000*OO[[#This Row],[118 (03JUL1985 15:00:00)-Water Temperature (C)]]*OO[[#This Row],[60]]</f>
        <v>7.9518367505949995E-6</v>
      </c>
      <c r="BK295" s="10">
        <f>3/24000000*OO[[#This Row],[119 (03JUL1985 18:00:00)-Water Temperature (C)]]*OO[[#This Row],[61]]</f>
        <v>6.8426166377250005E-6</v>
      </c>
      <c r="BL295" s="10">
        <f>3/24000000*OO[[#This Row],[120 (03JUL1985 21:00:00)-Water Temperature (C)]]*OO[[#This Row],[62]]</f>
        <v>5.7726255172162498E-6</v>
      </c>
      <c r="BM295" s="10">
        <f>3/24000000*OO[[#This Row],[121 (04JUL1985 00:00:00)-Water Temperature (C)]]*OO[[#This Row],[63]]</f>
        <v>4.7384084318999996E-6</v>
      </c>
      <c r="BN295" s="10">
        <f>3/24000000*OO[[#This Row],[122 (04JUL1985 03:00:00)-Water Temperature (C)]]*OO[[#This Row],[64]]</f>
        <v>3.8418451364999998E-6</v>
      </c>
      <c r="BO295" s="10">
        <f>3/24000000*OO[[#This Row],[123 (04JUL1985 06:00:00)-Water Temperature (C)]]*OO[[#This Row],[65]]</f>
        <v>3.008873439158125E-6</v>
      </c>
      <c r="BP295" s="10">
        <f>3/24000000*OO[[#This Row],[124 (04JUL1985 09:00:00)-Water Temperature (C)]]*OO[[#This Row],[66]]</f>
        <v>2.3640614800844996E-6</v>
      </c>
      <c r="BQ295" s="10">
        <f>3/24000000*OO[[#This Row],[125 (04JUL1985 12:00:00)-Water Temperature (C)]]*OO[[#This Row],[67]]</f>
        <v>1.8761029864980001E-6</v>
      </c>
      <c r="BR295" s="10">
        <f>3/24000000*OO[[#This Row],[126 (04JUL1985 15:00:00)-Water Temperature (C)]]*OO[[#This Row],[68]]</f>
        <v>1.5512212254437501E-6</v>
      </c>
      <c r="BS295" s="10">
        <f>3/24000000*OO[[#This Row],[127 (04JUL1985 18:00:00)-Water Temperature (C)]]*OO[[#This Row],[69]]</f>
        <v>1.3464720393555E-6</v>
      </c>
      <c r="BT295" s="10">
        <f>3/24000000*OO[[#This Row],[128 (04JUL1985 21:00:00)-Water Temperature (C)]]*OO[[#This Row],[70]]</f>
        <v>1.2119135360799999E-6</v>
      </c>
      <c r="BU295" s="10">
        <f>3/24000000*OO[[#This Row],[129 (05JUL1985 00:00:00)-Water Temperature (C)]]*OO[[#This Row],[71]]</f>
        <v>1.1169578389556251E-6</v>
      </c>
      <c r="BV295" s="10">
        <f>3/24000000*OO[[#This Row],[130 (05JUL1985 03:00:00)-Water Temperature (C)]]*OO[[#This Row],[72]]</f>
        <v>1.0638615465904999E-6</v>
      </c>
      <c r="BW295" s="10">
        <f>3/24000000*OO[[#This Row],[131 (05JUL1985 06:00:00)-Water Temperature (C)]]*OO[[#This Row],[73]]</f>
        <v>9.9933695235937502E-7</v>
      </c>
      <c r="BX295" s="10">
        <f>3/24000000*OO[[#This Row],[132 (05JUL1985 09:00:00)-Water Temperature (C)]]*OO[[#This Row],[74]]</f>
        <v>9.4363505138512507E-7</v>
      </c>
      <c r="BY295" s="10">
        <f>3/24000000*OO[[#This Row],[133 (05JUL1985 12:00:00)-Water Temperature (C)]]*OO[[#This Row],[75]]</f>
        <v>8.932126153437499E-7</v>
      </c>
      <c r="BZ295" s="10">
        <f>3/24000000*OO[[#This Row],[134 (05JUL1985 15:00:00)-Water Temperature (C)]]*OO[[#This Row],[76]]</f>
        <v>8.4073214912199995E-7</v>
      </c>
      <c r="CA295" s="10">
        <f>3/24000000*OO[[#This Row],[135 (05JUL1985 18:00:00)-Water Temperature (C)]]*OO[[#This Row],[77]]</f>
        <v>7.9194054302999989E-7</v>
      </c>
      <c r="CB295" s="10">
        <f>3/24000000*OO[[#This Row],[136 (05JUL1985 21:00:00)-Water Temperature (C)]]*OO[[#This Row],[78]]</f>
        <v>7.5012580529249989E-7</v>
      </c>
      <c r="CC295" s="10">
        <f>3/24000000*OO[[#This Row],[137 (06JUL1985 00:00:00)-Water Temperature (C)]]*OO[[#This Row],[79]]</f>
        <v>7.1618364285124998E-7</v>
      </c>
      <c r="CD295" s="10">
        <f>3/24000000*OO[[#This Row],[138 (06JUL1985 03:00:00)-Water Temperature (C)]]*OO[[#This Row],[80]]</f>
        <v>7.0239744575999998E-7</v>
      </c>
      <c r="CE295" s="10">
        <f>3/24000000*OO[[#This Row],[139 (06JUL1985 06:00:00)-Water Temperature (C)]]*OO[[#This Row],[81]]</f>
        <v>6.7826569655424998E-7</v>
      </c>
      <c r="CF295" s="10">
        <f>3/24000000*OO[[#This Row],[140 (06JUL1985 09:00:00)-Water Temperature (C)]]*OO[[#This Row],[82]]</f>
        <v>6.5445171722562493E-7</v>
      </c>
      <c r="CG295" s="10">
        <f>3/24000000*OO[[#This Row],[141 (06JUL1985 12:00:00)-Water Temperature (C)]]*OO[[#This Row],[83]]</f>
        <v>6.3734266566874998E-7</v>
      </c>
      <c r="CH295" s="10">
        <f>3/24000000*OO[[#This Row],[142 (06JUL1985 15:00:00)-Water Temperature (C)]]*OO[[#This Row],[84]]</f>
        <v>6.1055678079712497E-7</v>
      </c>
      <c r="CI295" s="10">
        <f>3/24000000*OO[[#This Row],[143 (06JUL1985 18:00:00)-Water Temperature (C)]]*OO[[#This Row],[85]]</f>
        <v>5.78870769234375E-7</v>
      </c>
      <c r="CJ295" s="10">
        <f>3/24000000*OO[[#This Row],[144 (06JUL1985 21:00:00)-Water Temperature (C)]]*OO[[#This Row],[86]]</f>
        <v>5.5042676095650003E-7</v>
      </c>
      <c r="CK295" s="10">
        <f>3/24000000*OO[[#This Row],[145 (07JUL1985 00:00:00)-Water Temperature (C)]]*OO[[#This Row],[87]]</f>
        <v>5.2845461292199991E-7</v>
      </c>
      <c r="CL295" s="10">
        <f>3/24000000*OO[[#This Row],[146 (07JUL1985 03:00:00)-Water Temperature (C)]]*OO[[#This Row],[88]]</f>
        <v>5.1873015526200002E-7</v>
      </c>
      <c r="CM295" s="10">
        <f>3/24000000*OO[[#This Row],[147 (07JUL1985 06:00:00)-Water Temperature (C)]]*OO[[#This Row],[89]]</f>
        <v>5.0598698302950005E-7</v>
      </c>
      <c r="CN295" s="10">
        <f>3/24000000*OO[[#This Row],[148 (07JUL1985 09:00:00)-Water Temperature (C)]]*OO[[#This Row],[90]]</f>
        <v>4.8918769169174993E-7</v>
      </c>
      <c r="CO295" s="10">
        <f>3/24000000*OO[[#This Row],[149 (07JUL1985 12:00:00)-Water Temperature (C)]]*OO[[#This Row],[91]]</f>
        <v>4.7232968338125007E-7</v>
      </c>
      <c r="CP295" s="10">
        <f>3/24000000*OO[[#This Row],[150 (07JUL1985 15:00:00)-Water Temperature (C)]]*OO[[#This Row],[92]]</f>
        <v>4.4885765279937503E-7</v>
      </c>
      <c r="CQ295" s="10">
        <f>3/24000000*OO[[#This Row],[151 (07JUL1985 18:00:00)-Water Temperature (C)]]*OO[[#This Row],[93]]</f>
        <v>4.2619283361199998E-7</v>
      </c>
      <c r="CR295" s="10">
        <f>3/24000000*OO[[#This Row],[152 (07JUL1985 21:00:00)-Water Temperature (C)]]*OO[[#This Row],[94]]</f>
        <v>4.0682685487500004E-7</v>
      </c>
      <c r="CS295" s="10">
        <f>3/24000000*OO[[#This Row],[153 (08JUL1985 00:00:00)-Water Temperature (C)]]*OO[[#This Row],[95]]</f>
        <v>3.8988096275662498E-7</v>
      </c>
      <c r="CT295" s="10">
        <f>3/24000000*OO[[#This Row],[154 (08JUL1985 03:00:00)-Water Temperature (C)]]*OO[[#This Row],[96]]</f>
        <v>3.7741582716574995E-7</v>
      </c>
      <c r="CU295" s="10">
        <f>3/24000000*OO[[#This Row],[155 (08JUL1985 06:00:00)-Water Temperature (C)]]*OO[[#This Row],[97]]</f>
        <v>3.6890505756699999E-7</v>
      </c>
      <c r="CV295" s="10">
        <f>3/24000000*OO[[#This Row],[156 (08JUL1985 09:00:00)-Water Temperature (C)]]*OO[[#This Row],[98]]</f>
        <v>3.5620891999322499E-7</v>
      </c>
      <c r="CW295" s="10">
        <f>3/24000000*OO[[#This Row],[157 (08JUL1985 12:00:00)-Water Temperature (C)]]*OO[[#This Row],[99]]</f>
        <v>3.4369158078864997E-7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0</v>
      </c>
      <c r="Q296" s="10">
        <f>3/24*OO[[#This Row],[73 (28JUN1985 00:00:00)-Water Temperature (C)]]*OO[[#This Row],[15]]/SUM(OO[15])</f>
        <v>3.9754283615361016E-28</v>
      </c>
      <c r="R296" s="10">
        <f>3/24*OO[[#This Row],[74 (28JUN1985 03:00:00)-Water Temperature (C)]]*OO[[#This Row],[16]]/SUM(OO[16])</f>
        <v>4.9049932110819967E-22</v>
      </c>
      <c r="S296" s="10">
        <f>3/24*OO[[#This Row],[75 (28JUN1985 06:00:00)-Water Temperature (C)]]*OO[[#This Row],[17]]/SUM(OO[17])</f>
        <v>5.4175390865253677E-14</v>
      </c>
      <c r="T296" s="10">
        <f>3/24*OO[[#This Row],[76 (28JUN1985 09:00:00)-Water Temperature (C)]]*OO[[#This Row],[18]]/SUM(OO[18])</f>
        <v>2.9226381836066843E-10</v>
      </c>
      <c r="U296" s="10">
        <f>3/24*OO[[#This Row],[77 (28JUN1985 12:00:00)-Water Temperature (C)]]*OO[[#This Row],[19]]/SUM(OO[19])</f>
        <v>1.1115439925762925E-7</v>
      </c>
      <c r="V296" s="10">
        <f>3/24000000*OO[[#This Row],[78 (28JUN1985 15:00:00)-Water Temperature (C)]]*OO[[#This Row],[20]]</f>
        <v>9.0603431126474991E-6</v>
      </c>
      <c r="W296" s="10">
        <f>3/24000000*OO[[#This Row],[79 (28JUN1985 18:00:00)-Water Temperature (C)]]*OO[[#This Row],[21]]</f>
        <v>2.4090941875863753E-4</v>
      </c>
      <c r="X296" s="10">
        <f>3/24000000*OO[[#This Row],[80 (28JUN1985 21:00:00)-Water Temperature (C)]]*OO[[#This Row],[22]]</f>
        <v>2.6303333640675E-3</v>
      </c>
      <c r="Y296" s="10">
        <f>3/24000000*OO[[#This Row],[81 (29JUN1985 00:00:00)-Water Temperature (C)]]*OO[[#This Row],[23]]</f>
        <v>1.3837694079054998E-2</v>
      </c>
      <c r="Z296" s="10">
        <f>3/24000000*OO[[#This Row],[82 (29JUN1985 03:00:00)-Water Temperature (C)]]*OO[[#This Row],[24]]</f>
        <v>4.0097675274637493E-2</v>
      </c>
      <c r="AA296" s="10">
        <f>3/24000000*OO[[#This Row],[83 (29JUN1985 06:00:00)-Water Temperature (C)]]*OO[[#This Row],[25]]</f>
        <v>6.9224965019425003E-2</v>
      </c>
      <c r="AB296" s="10">
        <f>3/24000000*OO[[#This Row],[84 (29JUN1985 09:00:00)-Water Temperature (C)]]*OO[[#This Row],[26]]</f>
        <v>7.5563401395599999E-2</v>
      </c>
      <c r="AC296" s="10">
        <f>3/24000000*OO[[#This Row],[85 (29JUN1985 12:00:00)-Water Temperature (C)]]*OO[[#This Row],[27]]</f>
        <v>5.57721678384E-2</v>
      </c>
      <c r="AD296" s="10">
        <f>3/24000000*OO[[#This Row],[86 (29JUN1985 15:00:00)-Water Temperature (C)]]*OO[[#This Row],[28]]</f>
        <v>2.8993564272218754E-2</v>
      </c>
      <c r="AE296" s="10">
        <f>3/24000000*OO[[#This Row],[88 (29JUN1985 21:00:00)-Water Temperature (C)]]*OO[[#This Row],[30]]</f>
        <v>3.5172782036512499E-3</v>
      </c>
      <c r="AF296" s="10">
        <f>3/24000000*OO[[#This Row],[88 (29JUN1985 21:00:00)-Water Temperature (C)]]*OO[[#This Row],[30]]</f>
        <v>3.5172782036512499E-3</v>
      </c>
      <c r="AG296" s="10">
        <f>3/24000000*OO[[#This Row],[89 (30JUN1985 00:00:00)-Water Temperature (C)]]*OO[[#This Row],[31]]</f>
        <v>9.2283389281912502E-4</v>
      </c>
      <c r="AH296" s="10">
        <f>3/24000000*OO[[#This Row],[90 (30JUN1985 03:00:00)-Water Temperature (C)]]*OO[[#This Row],[32]]</f>
        <v>2.4562320683337502E-4</v>
      </c>
      <c r="AI296" s="10">
        <f>3/24000000*OO[[#This Row],[91 (30JUN1985 06:00:00)-Water Temperature (C)]]*OO[[#This Row],[33]]</f>
        <v>9.7670689735500002E-5</v>
      </c>
      <c r="AJ296" s="10">
        <f>3/24000000*OO[[#This Row],[92 (30JUN1985 09:00:00)-Water Temperature (C)]]*OO[[#This Row],[34]]</f>
        <v>7.1618674135149997E-5</v>
      </c>
      <c r="AK296" s="10">
        <f>3/24000000*OO[[#This Row],[93 (30JUN1985 12:00:00)-Water Temperature (C)]]*OO[[#This Row],[35]]</f>
        <v>6.8156877781362505E-5</v>
      </c>
      <c r="AL296" s="10">
        <f>3/24000000*OO[[#This Row],[94 (30JUN1985 15:00:00)-Water Temperature (C)]]*OO[[#This Row],[36]]</f>
        <v>6.5995588761525001E-5</v>
      </c>
      <c r="AM296" s="10">
        <f>3/24000000*OO[[#This Row],[95 (30JUN1985 18:00:00)-Water Temperature (C)]]*OO[[#This Row],[37]]</f>
        <v>6.2112226822550005E-5</v>
      </c>
      <c r="AN296" s="10">
        <f>3/24000000*OO[[#This Row],[96 (30JUN1985 21:00:00)-Water Temperature (C)]]*OO[[#This Row],[38]]</f>
        <v>5.7168088784462494E-5</v>
      </c>
      <c r="AO296" s="10">
        <f>3/24000000*OO[[#This Row],[97 (01JUL1985 00:00:00)-Water Temperature (C)]]*OO[[#This Row],[39]]</f>
        <v>5.2169379803950004E-5</v>
      </c>
      <c r="AP296" s="10">
        <f>3/24000000*OO[[#This Row],[98 (01JUL1985 03:00:00)-Water Temperature (C)]]*OO[[#This Row],[40]]</f>
        <v>4.8572251657799995E-5</v>
      </c>
      <c r="AQ296" s="10">
        <f>3/24000000*OO[[#This Row],[99 (01JUL1985 06:00:00)-Water Temperature (C)]]*OO[[#This Row],[41]]</f>
        <v>4.4584016436E-5</v>
      </c>
      <c r="AR296" s="10">
        <f>3/24000000*OO[[#This Row],[100 (01JUL1985 09:00:00)-Water Temperature (C)]]*OO[[#This Row],[42]]</f>
        <v>4.0813145279812496E-5</v>
      </c>
      <c r="AS296" s="10">
        <f>3/24000000*OO[[#This Row],[101 (01JUL1985 12:00:00)-Water Temperature (C)]]*OO[[#This Row],[43]]</f>
        <v>3.7087711035375E-5</v>
      </c>
      <c r="AT296" s="10">
        <f>3/24000000*OO[[#This Row],[102 (01JUL1985 15:00:00)-Water Temperature (C)]]*OO[[#This Row],[44]]</f>
        <v>3.35350349934E-5</v>
      </c>
      <c r="AU296" s="10">
        <f>3/24000000*OO[[#This Row],[103 (01JUL1985 18:00:00)-Water Temperature (C)]]*OO[[#This Row],[45]]</f>
        <v>3.0175119870999999E-5</v>
      </c>
      <c r="AV296" s="10">
        <f>3/24000000*OO[[#This Row],[104 (01JUL1985 21:00:00)-Water Temperature (C)]]*OO[[#This Row],[46]]</f>
        <v>2.7132831816116248E-5</v>
      </c>
      <c r="AW296" s="10">
        <f>3/24000000*OO[[#This Row],[105 (02JUL1985 00:00:00)-Water Temperature (C)]]*OO[[#This Row],[47]]</f>
        <v>2.4543507529937502E-5</v>
      </c>
      <c r="AX296" s="10">
        <f>3/24000000*OO[[#This Row],[106 (02JUL1985 03:00:00)-Water Temperature (C)]]*OO[[#This Row],[48]]</f>
        <v>2.2809696392587498E-5</v>
      </c>
      <c r="AY296" s="10">
        <f>3/24000000*OO[[#This Row],[107 (02JUL1985 06:00:00)-Water Temperature (C)]]*OO[[#This Row],[49]]</f>
        <v>2.1012601946435E-5</v>
      </c>
      <c r="AZ296" s="10">
        <f>3/24000000*OO[[#This Row],[108 (02JUL1985 09:00:00)-Water Temperature (C)]]*OO[[#This Row],[50]]</f>
        <v>1.9345844735046248E-5</v>
      </c>
      <c r="BA296" s="10">
        <f>3/24000000*OO[[#This Row],[109 (02JUL1985 12:00:00)-Water Temperature (C)]]*OO[[#This Row],[51]]</f>
        <v>1.7847445597765003E-5</v>
      </c>
      <c r="BB296" s="10">
        <f>3/24000000*OO[[#This Row],[110 (02JUL1985 15:00:00)-Water Temperature (C)]]*OO[[#This Row],[52]]</f>
        <v>1.6230120394502499E-5</v>
      </c>
      <c r="BC296" s="10">
        <f>3/24000000*OO[[#This Row],[111 (02JUL1985 18:00:00)-Water Temperature (C)]]*OO[[#This Row],[53]]</f>
        <v>1.465183562911E-5</v>
      </c>
      <c r="BD296" s="10">
        <f>3/24000000*OO[[#This Row],[112 (02JUL1985 21:00:00)-Water Temperature (C)]]*OO[[#This Row],[54]]</f>
        <v>1.3281834870719998E-5</v>
      </c>
      <c r="BE296" s="10">
        <f>3/24000000*OO[[#This Row],[113 (03JUL1985 00:00:00)-Water Temperature (C)]]*OO[[#This Row],[55]]</f>
        <v>1.20494986321275E-5</v>
      </c>
      <c r="BF296" s="10">
        <f>3/24000000*OO[[#This Row],[114 (03JUL1985 03:00:00)-Water Temperature (C)]]*OO[[#This Row],[56]]</f>
        <v>1.1144047113622498E-5</v>
      </c>
      <c r="BG296" s="10">
        <f>3/24000000*OO[[#This Row],[115 (03JUL1985 06:00:00)-Water Temperature (C)]]*OO[[#This Row],[57]]</f>
        <v>1.024623208845E-5</v>
      </c>
      <c r="BH296" s="10">
        <f>3/24000000*OO[[#This Row],[116 (03JUL1985 09:00:00)-Water Temperature (C)]]*OO[[#This Row],[58]]</f>
        <v>9.3065248880537504E-6</v>
      </c>
      <c r="BI296" s="10">
        <f>3/24000000*OO[[#This Row],[117 (03JUL1985 12:00:00)-Water Temperature (C)]]*OO[[#This Row],[59]]</f>
        <v>8.3980605232999998E-6</v>
      </c>
      <c r="BJ296" s="10">
        <f>3/24000000*OO[[#This Row],[118 (03JUL1985 15:00:00)-Water Temperature (C)]]*OO[[#This Row],[60]]</f>
        <v>7.3726410252599989E-6</v>
      </c>
      <c r="BK296" s="10">
        <f>3/24000000*OO[[#This Row],[119 (03JUL1985 18:00:00)-Water Temperature (C)]]*OO[[#This Row],[61]]</f>
        <v>6.3511657986000001E-6</v>
      </c>
      <c r="BL296" s="10">
        <f>3/24000000*OO[[#This Row],[120 (03JUL1985 21:00:00)-Water Temperature (C)]]*OO[[#This Row],[62]]</f>
        <v>5.37411078495E-6</v>
      </c>
      <c r="BM296" s="10">
        <f>3/24000000*OO[[#This Row],[121 (04JUL1985 00:00:00)-Water Temperature (C)]]*OO[[#This Row],[63]]</f>
        <v>4.4279177926987502E-6</v>
      </c>
      <c r="BN296" s="10">
        <f>3/24000000*OO[[#This Row],[122 (04JUL1985 03:00:00)-Water Temperature (C)]]*OO[[#This Row],[64]]</f>
        <v>3.6045631890099996E-6</v>
      </c>
      <c r="BO296" s="10">
        <f>3/24000000*OO[[#This Row],[123 (04JUL1985 06:00:00)-Water Temperature (C)]]*OO[[#This Row],[65]]</f>
        <v>2.828378155075875E-6</v>
      </c>
      <c r="BP296" s="10">
        <f>3/24000000*OO[[#This Row],[124 (04JUL1985 09:00:00)-Water Temperature (C)]]*OO[[#This Row],[66]]</f>
        <v>2.2202178138787497E-6</v>
      </c>
      <c r="BQ296" s="10">
        <f>3/24000000*OO[[#This Row],[125 (04JUL1985 12:00:00)-Water Temperature (C)]]*OO[[#This Row],[67]]</f>
        <v>1.7558421880456249E-6</v>
      </c>
      <c r="BR296" s="10">
        <f>3/24000000*OO[[#This Row],[126 (04JUL1985 15:00:00)-Water Temperature (C)]]*OO[[#This Row],[68]]</f>
        <v>1.444493002178625E-6</v>
      </c>
      <c r="BS296" s="10">
        <f>3/24000000*OO[[#This Row],[127 (04JUL1985 18:00:00)-Water Temperature (C)]]*OO[[#This Row],[69]]</f>
        <v>1.2481603922349998E-6</v>
      </c>
      <c r="BT296" s="10">
        <f>3/24000000*OO[[#This Row],[128 (04JUL1985 21:00:00)-Water Temperature (C)]]*OO[[#This Row],[70]]</f>
        <v>1.1192423460278749E-6</v>
      </c>
      <c r="BU296" s="10">
        <f>3/24000000*OO[[#This Row],[129 (05JUL1985 00:00:00)-Water Temperature (C)]]*OO[[#This Row],[71]]</f>
        <v>1.029247800693E-6</v>
      </c>
      <c r="BV296" s="10">
        <f>3/24000000*OO[[#This Row],[130 (05JUL1985 03:00:00)-Water Temperature (C)]]*OO[[#This Row],[72]]</f>
        <v>9.8000424479587499E-7</v>
      </c>
      <c r="BW296" s="10">
        <f>3/24000000*OO[[#This Row],[131 (05JUL1985 06:00:00)-Water Temperature (C)]]*OO[[#This Row],[73]]</f>
        <v>9.2015143546612489E-7</v>
      </c>
      <c r="BX296" s="10">
        <f>3/24000000*OO[[#This Row],[132 (05JUL1985 09:00:00)-Water Temperature (C)]]*OO[[#This Row],[74]]</f>
        <v>8.682606074045E-7</v>
      </c>
      <c r="BY296" s="10">
        <f>3/24000000*OO[[#This Row],[133 (05JUL1985 12:00:00)-Water Temperature (C)]]*OO[[#This Row],[75]]</f>
        <v>8.2167225886124993E-7</v>
      </c>
      <c r="BZ296" s="10">
        <f>3/24000000*OO[[#This Row],[134 (05JUL1985 15:00:00)-Water Temperature (C)]]*OO[[#This Row],[76]]</f>
        <v>7.7273330075624999E-7</v>
      </c>
      <c r="CA296" s="10">
        <f>3/24000000*OO[[#This Row],[135 (05JUL1985 18:00:00)-Water Temperature (C)]]*OO[[#This Row],[77]]</f>
        <v>7.2712651943025001E-7</v>
      </c>
      <c r="CB296" s="10">
        <f>3/24000000*OO[[#This Row],[136 (05JUL1985 21:00:00)-Water Temperature (C)]]*OO[[#This Row],[78]]</f>
        <v>6.885854789099998E-7</v>
      </c>
      <c r="CC296" s="10">
        <f>3/24000000*OO[[#This Row],[137 (06JUL1985 00:00:00)-Water Temperature (C)]]*OO[[#This Row],[79]]</f>
        <v>6.5762755669812484E-7</v>
      </c>
      <c r="CD296" s="10">
        <f>3/24000000*OO[[#This Row],[138 (06JUL1985 03:00:00)-Water Temperature (C)]]*OO[[#This Row],[80]]</f>
        <v>6.4586050056449992E-7</v>
      </c>
      <c r="CE296" s="10">
        <f>3/24000000*OO[[#This Row],[139 (06JUL1985 06:00:00)-Water Temperature (C)]]*OO[[#This Row],[81]]</f>
        <v>6.2392674237750002E-7</v>
      </c>
      <c r="CF296" s="10">
        <f>3/24000000*OO[[#This Row],[140 (06JUL1985 09:00:00)-Water Temperature (C)]]*OO[[#This Row],[82]]</f>
        <v>6.016795756305E-7</v>
      </c>
      <c r="CG296" s="10">
        <f>3/24000000*OO[[#This Row],[141 (06JUL1985 12:00:00)-Water Temperature (C)]]*OO[[#This Row],[83]]</f>
        <v>5.8593819000624995E-7</v>
      </c>
      <c r="CH296" s="10">
        <f>3/24000000*OO[[#This Row],[142 (06JUL1985 15:00:00)-Water Temperature (C)]]*OO[[#This Row],[84]]</f>
        <v>5.609939554215E-7</v>
      </c>
      <c r="CI296" s="10">
        <f>3/24000000*OO[[#This Row],[143 (06JUL1985 18:00:00)-Water Temperature (C)]]*OO[[#This Row],[85]]</f>
        <v>5.3117874087412493E-7</v>
      </c>
      <c r="CJ296" s="10">
        <f>3/24000000*OO[[#This Row],[144 (06JUL1985 21:00:00)-Water Temperature (C)]]*OO[[#This Row],[86]]</f>
        <v>5.0504835540787495E-7</v>
      </c>
      <c r="CK296" s="10">
        <f>3/24000000*OO[[#This Row],[145 (07JUL1985 00:00:00)-Water Temperature (C)]]*OO[[#This Row],[87]]</f>
        <v>4.8515095385075003E-7</v>
      </c>
      <c r="CL296" s="10">
        <f>3/24000000*OO[[#This Row],[146 (07JUL1985 03:00:00)-Water Temperature (C)]]*OO[[#This Row],[88]]</f>
        <v>4.7680433900287488E-7</v>
      </c>
      <c r="CM296" s="10">
        <f>3/24000000*OO[[#This Row],[147 (07JUL1985 06:00:00)-Water Temperature (C)]]*OO[[#This Row],[89]]</f>
        <v>4.6525502420212496E-7</v>
      </c>
      <c r="CN296" s="10">
        <f>3/24000000*OO[[#This Row],[148 (07JUL1985 09:00:00)-Water Temperature (C)]]*OO[[#This Row],[90]]</f>
        <v>4.4960266416275E-7</v>
      </c>
      <c r="CO296" s="10">
        <f>3/24000000*OO[[#This Row],[149 (07JUL1985 12:00:00)-Water Temperature (C)]]*OO[[#This Row],[91]]</f>
        <v>4.3402722408999997E-7</v>
      </c>
      <c r="CP296" s="10">
        <f>3/24000000*OO[[#This Row],[150 (07JUL1985 15:00:00)-Water Temperature (C)]]*OO[[#This Row],[92]]</f>
        <v>4.12191018688E-7</v>
      </c>
      <c r="CQ296" s="10">
        <f>3/24000000*OO[[#This Row],[151 (07JUL1985 18:00:00)-Water Temperature (C)]]*OO[[#This Row],[93]]</f>
        <v>3.9105329735599995E-7</v>
      </c>
      <c r="CR296" s="10">
        <f>3/24000000*OO[[#This Row],[152 (07JUL1985 21:00:00)-Water Temperature (C)]]*OO[[#This Row],[94]]</f>
        <v>3.7319553107812499E-7</v>
      </c>
      <c r="CS296" s="10">
        <f>3/24000000*OO[[#This Row],[153 (08JUL1985 00:00:00)-Water Temperature (C)]]*OO[[#This Row],[95]]</f>
        <v>3.5761686265599996E-7</v>
      </c>
      <c r="CT296" s="10">
        <f>3/24000000*OO[[#This Row],[154 (08JUL1985 03:00:00)-Water Temperature (C)]]*OO[[#This Row],[96]]</f>
        <v>3.4624936675979999E-7</v>
      </c>
      <c r="CU296" s="10">
        <f>3/24000000*OO[[#This Row],[155 (08JUL1985 06:00:00)-Water Temperature (C)]]*OO[[#This Row],[97]]</f>
        <v>3.3866113310111252E-7</v>
      </c>
      <c r="CV296" s="10">
        <f>3/24000000*OO[[#This Row],[156 (08JUL1985 09:00:00)-Water Temperature (C)]]*OO[[#This Row],[98]]</f>
        <v>3.2687962979034998E-7</v>
      </c>
      <c r="CW296" s="10">
        <f>3/24000000*OO[[#This Row],[157 (08JUL1985 12:00:00)-Water Temperature (C)]]*OO[[#This Row],[99]]</f>
        <v>3.1533036982312504E-7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0</v>
      </c>
      <c r="Q297" s="10">
        <f>3/24*OO[[#This Row],[73 (28JUN1985 00:00:00)-Water Temperature (C)]]*OO[[#This Row],[15]]/SUM(OO[15])</f>
        <v>3.2537689311695714E-29</v>
      </c>
      <c r="R297" s="10">
        <f>3/24*OO[[#This Row],[74 (28JUN1985 03:00:00)-Water Temperature (C)]]*OO[[#This Row],[16]]/SUM(OO[16])</f>
        <v>2.453176611828759E-22</v>
      </c>
      <c r="S297" s="10">
        <f>3/24*OO[[#This Row],[75 (28JUN1985 06:00:00)-Water Temperature (C)]]*OO[[#This Row],[17]]/SUM(OO[17])</f>
        <v>1.9048416144473655E-14</v>
      </c>
      <c r="T297" s="10">
        <f>3/24*OO[[#This Row],[76 (28JUN1985 09:00:00)-Water Temperature (C)]]*OO[[#This Row],[18]]/SUM(OO[18])</f>
        <v>1.3658196440345768E-10</v>
      </c>
      <c r="U297" s="10">
        <f>3/24*OO[[#This Row],[77 (28JUN1985 12:00:00)-Water Temperature (C)]]*OO[[#This Row],[19]]/SUM(OO[19])</f>
        <v>5.9308829888049234E-8</v>
      </c>
      <c r="V297" s="10">
        <f>3/24000000*OO[[#This Row],[78 (28JUN1985 15:00:00)-Water Temperature (C)]]*OO[[#This Row],[20]]</f>
        <v>5.3139325387449995E-6</v>
      </c>
      <c r="W297" s="10">
        <f>3/24000000*OO[[#This Row],[79 (28JUN1985 18:00:00)-Water Temperature (C)]]*OO[[#This Row],[21]]</f>
        <v>1.5259638074949998E-4</v>
      </c>
      <c r="X297" s="10">
        <f>3/24000000*OO[[#This Row],[80 (28JUN1985 21:00:00)-Water Temperature (C)]]*OO[[#This Row],[22]]</f>
        <v>1.7788637884599999E-3</v>
      </c>
      <c r="Y297" s="10">
        <f>3/24000000*OO[[#This Row],[81 (29JUN1985 00:00:00)-Water Temperature (C)]]*OO[[#This Row],[23]]</f>
        <v>9.9058956502799996E-3</v>
      </c>
      <c r="Z297" s="10">
        <f>3/24000000*OO[[#This Row],[82 (29JUN1985 03:00:00)-Water Temperature (C)]]*OO[[#This Row],[24]]</f>
        <v>3.02092994112E-2</v>
      </c>
      <c r="AA297" s="10">
        <f>3/24000000*OO[[#This Row],[83 (29JUN1985 06:00:00)-Water Temperature (C)]]*OO[[#This Row],[25]]</f>
        <v>5.4591904656799993E-2</v>
      </c>
      <c r="AB297" s="10">
        <f>3/24000000*OO[[#This Row],[84 (29JUN1985 09:00:00)-Water Temperature (C)]]*OO[[#This Row],[26]]</f>
        <v>6.2039441770599987E-2</v>
      </c>
      <c r="AC297" s="10">
        <f>3/24000000*OO[[#This Row],[85 (29JUN1985 12:00:00)-Water Temperature (C)]]*OO[[#This Row],[27]]</f>
        <v>4.7511587186249996E-2</v>
      </c>
      <c r="AD297" s="10">
        <f>3/24000000*OO[[#This Row],[86 (29JUN1985 15:00:00)-Water Temperature (C)]]*OO[[#This Row],[28]]</f>
        <v>2.5520344010507498E-2</v>
      </c>
      <c r="AE297" s="10">
        <f>3/24000000*OO[[#This Row],[88 (29JUN1985 21:00:00)-Water Temperature (C)]]*OO[[#This Row],[30]]</f>
        <v>3.27286951035E-3</v>
      </c>
      <c r="AF297" s="10">
        <f>3/24000000*OO[[#This Row],[88 (29JUN1985 21:00:00)-Water Temperature (C)]]*OO[[#This Row],[30]]</f>
        <v>3.27286951035E-3</v>
      </c>
      <c r="AG297" s="10">
        <f>3/24000000*OO[[#This Row],[89 (30JUN1985 00:00:00)-Water Temperature (C)]]*OO[[#This Row],[31]]</f>
        <v>8.7454556298125006E-4</v>
      </c>
      <c r="AH297" s="10">
        <f>3/24000000*OO[[#This Row],[90 (30JUN1985 03:00:00)-Water Temperature (C)]]*OO[[#This Row],[32]]</f>
        <v>2.3145103763900002E-4</v>
      </c>
      <c r="AI297" s="10">
        <f>3/24000000*OO[[#This Row],[91 (30JUN1985 06:00:00)-Water Temperature (C)]]*OO[[#This Row],[33]]</f>
        <v>8.7153630234750005E-5</v>
      </c>
      <c r="AJ297" s="10">
        <f>3/24000000*OO[[#This Row],[92 (30JUN1985 09:00:00)-Water Temperature (C)]]*OO[[#This Row],[34]]</f>
        <v>6.0972419115799993E-5</v>
      </c>
      <c r="AK297" s="10">
        <f>3/24000000*OO[[#This Row],[93 (30JUN1985 12:00:00)-Water Temperature (C)]]*OO[[#This Row],[35]]</f>
        <v>5.7497746581274994E-5</v>
      </c>
      <c r="AL297" s="10">
        <f>3/24000000*OO[[#This Row],[94 (30JUN1985 15:00:00)-Water Temperature (C)]]*OO[[#This Row],[36]]</f>
        <v>5.5817609056000001E-5</v>
      </c>
      <c r="AM297" s="10">
        <f>3/24000000*OO[[#This Row],[95 (30JUN1985 18:00:00)-Water Temperature (C)]]*OO[[#This Row],[37]]</f>
        <v>5.2779906024187489E-5</v>
      </c>
      <c r="AN297" s="10">
        <f>3/24000000*OO[[#This Row],[96 (30JUN1985 21:00:00)-Water Temperature (C)]]*OO[[#This Row],[38]]</f>
        <v>4.8813829869349998E-5</v>
      </c>
      <c r="AO297" s="10">
        <f>3/24000000*OO[[#This Row],[97 (01JUL1985 00:00:00)-Water Temperature (C)]]*OO[[#This Row],[39]]</f>
        <v>4.4727293833899995E-5</v>
      </c>
      <c r="AP297" s="10">
        <f>3/24000000*OO[[#This Row],[98 (01JUL1985 03:00:00)-Water Temperature (C)]]*OO[[#This Row],[40]]</f>
        <v>4.184987363489999E-5</v>
      </c>
      <c r="AQ297" s="10">
        <f>3/24000000*OO[[#This Row],[99 (01JUL1985 06:00:00)-Water Temperature (C)]]*OO[[#This Row],[41]]</f>
        <v>3.8574164847499997E-5</v>
      </c>
      <c r="AR297" s="10">
        <f>3/24000000*OO[[#This Row],[100 (01JUL1985 09:00:00)-Water Temperature (C)]]*OO[[#This Row],[42]]</f>
        <v>3.5456901057912502E-5</v>
      </c>
      <c r="AS297" s="10">
        <f>3/24000000*OO[[#This Row],[101 (01JUL1985 12:00:00)-Water Temperature (C)]]*OO[[#This Row],[43]]</f>
        <v>3.2344074214662499E-5</v>
      </c>
      <c r="AT297" s="10">
        <f>3/24000000*OO[[#This Row],[102 (01JUL1985 15:00:00)-Water Temperature (C)]]*OO[[#This Row],[44]]</f>
        <v>2.9221985503262496E-5</v>
      </c>
      <c r="AU297" s="10">
        <f>3/24000000*OO[[#This Row],[103 (01JUL1985 18:00:00)-Water Temperature (C)]]*OO[[#This Row],[45]]</f>
        <v>2.6281252273117501E-5</v>
      </c>
      <c r="AV297" s="10">
        <f>3/24000000*OO[[#This Row],[104 (01JUL1985 21:00:00)-Water Temperature (C)]]*OO[[#This Row],[46]]</f>
        <v>2.3631953331408747E-5</v>
      </c>
      <c r="AW297" s="10">
        <f>3/24000000*OO[[#This Row],[105 (02JUL1985 00:00:00)-Water Temperature (C)]]*OO[[#This Row],[47]]</f>
        <v>2.1376380201759998E-5</v>
      </c>
      <c r="AX297" s="10">
        <f>3/24000000*OO[[#This Row],[106 (02JUL1985 03:00:00)-Water Temperature (C)]]*OO[[#This Row],[48]]</f>
        <v>1.9882797708812499E-5</v>
      </c>
      <c r="AY297" s="10">
        <f>3/24000000*OO[[#This Row],[107 (02JUL1985 06:00:00)-Water Temperature (C)]]*OO[[#This Row],[49]]</f>
        <v>1.8310675232589998E-5</v>
      </c>
      <c r="AZ297" s="10">
        <f>3/24000000*OO[[#This Row],[108 (02JUL1985 09:00:00)-Water Temperature (C)]]*OO[[#This Row],[50]]</f>
        <v>1.6839179121292498E-5</v>
      </c>
      <c r="BA297" s="10">
        <f>3/24000000*OO[[#This Row],[109 (02JUL1985 12:00:00)-Water Temperature (C)]]*OO[[#This Row],[51]]</f>
        <v>1.5540176002649999E-5</v>
      </c>
      <c r="BB297" s="10">
        <f>3/24000000*OO[[#This Row],[110 (02JUL1985 15:00:00)-Water Temperature (C)]]*OO[[#This Row],[52]]</f>
        <v>1.4131632124726252E-5</v>
      </c>
      <c r="BC297" s="10">
        <f>3/24000000*OO[[#This Row],[111 (02JUL1985 18:00:00)-Water Temperature (C)]]*OO[[#This Row],[53]]</f>
        <v>1.2754716282693748E-5</v>
      </c>
      <c r="BD297" s="10">
        <f>3/24000000*OO[[#This Row],[112 (02JUL1985 21:00:00)-Water Temperature (C)]]*OO[[#This Row],[54]]</f>
        <v>1.15709543670375E-5</v>
      </c>
      <c r="BE297" s="10">
        <f>3/24000000*OO[[#This Row],[113 (03JUL1985 00:00:00)-Water Temperature (C)]]*OO[[#This Row],[55]]</f>
        <v>1.051008384472E-5</v>
      </c>
      <c r="BF297" s="10">
        <f>3/24000000*OO[[#This Row],[114 (03JUL1985 03:00:00)-Water Temperature (C)]]*OO[[#This Row],[56]]</f>
        <v>9.7376225732699996E-6</v>
      </c>
      <c r="BG297" s="10">
        <f>3/24000000*OO[[#This Row],[115 (03JUL1985 06:00:00)-Water Temperature (C)]]*OO[[#This Row],[57]]</f>
        <v>8.9644816742437487E-6</v>
      </c>
      <c r="BH297" s="10">
        <f>3/24000000*OO[[#This Row],[116 (03JUL1985 09:00:00)-Water Temperature (C)]]*OO[[#This Row],[58]]</f>
        <v>8.1462148350499993E-6</v>
      </c>
      <c r="BI297" s="10">
        <f>3/24000000*OO[[#This Row],[117 (03JUL1985 12:00:00)-Water Temperature (C)]]*OO[[#This Row],[59]]</f>
        <v>7.353187006383749E-6</v>
      </c>
      <c r="BJ297" s="10">
        <f>3/24000000*OO[[#This Row],[118 (03JUL1985 15:00:00)-Water Temperature (C)]]*OO[[#This Row],[60]]</f>
        <v>6.4580903852400002E-6</v>
      </c>
      <c r="BK297" s="10">
        <f>3/24000000*OO[[#This Row],[119 (03JUL1985 18:00:00)-Water Temperature (C)]]*OO[[#This Row],[61]]</f>
        <v>5.5681496914837499E-6</v>
      </c>
      <c r="BL297" s="10">
        <f>3/24000000*OO[[#This Row],[120 (03JUL1985 21:00:00)-Water Temperature (C)]]*OO[[#This Row],[62]]</f>
        <v>4.7243644782374997E-6</v>
      </c>
      <c r="BM297" s="10">
        <f>3/24000000*OO[[#This Row],[121 (04JUL1985 00:00:00)-Water Temperature (C)]]*OO[[#This Row],[63]]</f>
        <v>3.9063647841700001E-6</v>
      </c>
      <c r="BN297" s="10">
        <f>3/24000000*OO[[#This Row],[122 (04JUL1985 03:00:00)-Water Temperature (C)]]*OO[[#This Row],[64]]</f>
        <v>3.1923250167464999E-6</v>
      </c>
      <c r="BO297" s="10">
        <f>3/24000000*OO[[#This Row],[123 (04JUL1985 06:00:00)-Water Temperature (C)]]*OO[[#This Row],[65]]</f>
        <v>2.5103186709644996E-6</v>
      </c>
      <c r="BP297" s="10">
        <f>3/24000000*OO[[#This Row],[124 (04JUL1985 09:00:00)-Water Temperature (C)]]*OO[[#This Row],[66]]</f>
        <v>1.9693852925894999E-6</v>
      </c>
      <c r="BQ297" s="10">
        <f>3/24000000*OO[[#This Row],[125 (04JUL1985 12:00:00)-Water Temperature (C)]]*OO[[#This Row],[67]]</f>
        <v>1.552722548944875E-6</v>
      </c>
      <c r="BR297" s="10">
        <f>3/24000000*OO[[#This Row],[126 (04JUL1985 15:00:00)-Water Temperature (C)]]*OO[[#This Row],[68]]</f>
        <v>1.2713036113359998E-6</v>
      </c>
      <c r="BS297" s="10">
        <f>3/24000000*OO[[#This Row],[127 (04JUL1985 18:00:00)-Water Temperature (C)]]*OO[[#This Row],[69]]</f>
        <v>1.0936901307809999E-6</v>
      </c>
      <c r="BT297" s="10">
        <f>3/24000000*OO[[#This Row],[128 (04JUL1985 21:00:00)-Water Temperature (C)]]*OO[[#This Row],[70]]</f>
        <v>9.77095553895E-7</v>
      </c>
      <c r="BU297" s="10">
        <f>3/24000000*OO[[#This Row],[129 (05JUL1985 00:00:00)-Water Temperature (C)]]*OO[[#This Row],[71]]</f>
        <v>8.9646646883199994E-7</v>
      </c>
      <c r="BV297" s="10">
        <f>3/24000000*OO[[#This Row],[130 (05JUL1985 03:00:00)-Water Temperature (C)]]*OO[[#This Row],[72]]</f>
        <v>8.53157616965E-7</v>
      </c>
      <c r="BW297" s="10">
        <f>3/24000000*OO[[#This Row],[131 (05JUL1985 06:00:00)-Water Temperature (C)]]*OO[[#This Row],[73]]</f>
        <v>8.0081048973499988E-7</v>
      </c>
      <c r="BX297" s="10">
        <f>3/24000000*OO[[#This Row],[132 (05JUL1985 09:00:00)-Water Temperature (C)]]*OO[[#This Row],[74]]</f>
        <v>7.5505976995399992E-7</v>
      </c>
      <c r="BY297" s="10">
        <f>3/24000000*OO[[#This Row],[133 (05JUL1985 12:00:00)-Water Temperature (C)]]*OO[[#This Row],[75]]</f>
        <v>7.1440261940175002E-7</v>
      </c>
      <c r="BZ297" s="10">
        <f>3/24000000*OO[[#This Row],[134 (05JUL1985 15:00:00)-Water Temperature (C)]]*OO[[#This Row],[76]]</f>
        <v>6.7138126496525E-7</v>
      </c>
      <c r="CA297" s="10">
        <f>3/24000000*OO[[#This Row],[135 (05JUL1985 18:00:00)-Water Temperature (C)]]*OO[[#This Row],[77]]</f>
        <v>6.3107350474375009E-7</v>
      </c>
      <c r="CB297" s="10">
        <f>3/24000000*OO[[#This Row],[136 (05JUL1985 21:00:00)-Water Temperature (C)]]*OO[[#This Row],[78]]</f>
        <v>5.9745252932950001E-7</v>
      </c>
      <c r="CC297" s="10">
        <f>3/24000000*OO[[#This Row],[137 (06JUL1985 00:00:00)-Water Temperature (C)]]*OO[[#This Row],[79]]</f>
        <v>5.7071678468000006E-7</v>
      </c>
      <c r="CD297" s="10">
        <f>3/24000000*OO[[#This Row],[138 (06JUL1985 03:00:00)-Water Temperature (C)]]*OO[[#This Row],[80]]</f>
        <v>5.612140002828749E-7</v>
      </c>
      <c r="CE297" s="10">
        <f>3/24000000*OO[[#This Row],[139 (06JUL1985 06:00:00)-Water Temperature (C)]]*OO[[#This Row],[81]]</f>
        <v>5.4247721461374994E-7</v>
      </c>
      <c r="CF297" s="10">
        <f>3/24000000*OO[[#This Row],[140 (06JUL1985 09:00:00)-Water Temperature (C)]]*OO[[#This Row],[82]]</f>
        <v>5.2284585907574996E-7</v>
      </c>
      <c r="CG297" s="10">
        <f>3/24000000*OO[[#This Row],[141 (06JUL1985 12:00:00)-Water Temperature (C)]]*OO[[#This Row],[83]]</f>
        <v>5.0912858775225003E-7</v>
      </c>
      <c r="CH297" s="10">
        <f>3/24000000*OO[[#This Row],[142 (06JUL1985 15:00:00)-Water Temperature (C)]]*OO[[#This Row],[84]]</f>
        <v>4.8727793196325007E-7</v>
      </c>
      <c r="CI297" s="10">
        <f>3/24000000*OO[[#This Row],[143 (06JUL1985 18:00:00)-Water Temperature (C)]]*OO[[#This Row],[85]]</f>
        <v>4.6076407298024995E-7</v>
      </c>
      <c r="CJ297" s="10">
        <f>3/24000000*OO[[#This Row],[144 (06JUL1985 21:00:00)-Water Temperature (C)]]*OO[[#This Row],[86]]</f>
        <v>4.3803827658899994E-7</v>
      </c>
      <c r="CK297" s="10">
        <f>3/24000000*OO[[#This Row],[145 (07JUL1985 00:00:00)-Water Temperature (C)]]*OO[[#This Row],[87]]</f>
        <v>4.2096383667199997E-7</v>
      </c>
      <c r="CL297" s="10">
        <f>3/24000000*OO[[#This Row],[146 (07JUL1985 03:00:00)-Water Temperature (C)]]*OO[[#This Row],[88]]</f>
        <v>4.1418279554149995E-7</v>
      </c>
      <c r="CM297" s="10">
        <f>3/24000000*OO[[#This Row],[147 (07JUL1985 06:00:00)-Water Temperature (C)]]*OO[[#This Row],[89]]</f>
        <v>4.0433836580499997E-7</v>
      </c>
      <c r="CN297" s="10">
        <f>3/24000000*OO[[#This Row],[148 (07JUL1985 09:00:00)-Water Temperature (C)]]*OO[[#This Row],[90]]</f>
        <v>3.90580398163125E-7</v>
      </c>
      <c r="CO297" s="10">
        <f>3/24000000*OO[[#This Row],[149 (07JUL1985 12:00:00)-Water Temperature (C)]]*OO[[#This Row],[91]]</f>
        <v>3.7696926629262495E-7</v>
      </c>
      <c r="CP297" s="10">
        <f>3/24000000*OO[[#This Row],[150 (07JUL1985 15:00:00)-Water Temperature (C)]]*OO[[#This Row],[92]]</f>
        <v>3.5781866641949994E-7</v>
      </c>
      <c r="CQ297" s="10">
        <f>3/24000000*OO[[#This Row],[151 (07JUL1985 18:00:00)-Water Temperature (C)]]*OO[[#This Row],[93]]</f>
        <v>3.3918070929112499E-7</v>
      </c>
      <c r="CR297" s="10">
        <f>3/24000000*OO[[#This Row],[152 (07JUL1985 21:00:00)-Water Temperature (C)]]*OO[[#This Row],[94]]</f>
        <v>3.2362003647977498E-7</v>
      </c>
      <c r="CS297" s="10">
        <f>3/24000000*OO[[#This Row],[153 (08JUL1985 00:00:00)-Water Temperature (C)]]*OO[[#This Row],[95]]</f>
        <v>3.1006414947350002E-7</v>
      </c>
      <c r="CT297" s="10">
        <f>3/24000000*OO[[#This Row],[154 (08JUL1985 03:00:00)-Water Temperature (C)]]*OO[[#This Row],[96]]</f>
        <v>3.0027269584837498E-7</v>
      </c>
      <c r="CU297" s="10">
        <f>3/24000000*OO[[#This Row],[155 (08JUL1985 06:00:00)-Water Temperature (C)]]*OO[[#This Row],[97]]</f>
        <v>2.9385202584776244E-7</v>
      </c>
      <c r="CV297" s="10">
        <f>3/24000000*OO[[#This Row],[156 (08JUL1985 09:00:00)-Water Temperature (C)]]*OO[[#This Row],[98]]</f>
        <v>2.835507426231E-7</v>
      </c>
      <c r="CW297" s="10">
        <f>3/24000000*OO[[#This Row],[157 (08JUL1985 12:00:00)-Water Temperature (C)]]*OO[[#This Row],[99]]</f>
        <v>2.7349120155240001E-7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0</v>
      </c>
      <c r="Q298" s="10">
        <f>3/24*OO[[#This Row],[73 (28JUN1985 00:00:00)-Water Temperature (C)]]*OO[[#This Row],[15]]/SUM(OO[15])</f>
        <v>5.7185841605038595E-30</v>
      </c>
      <c r="R298" s="10">
        <f>3/24*OO[[#This Row],[74 (28JUN1985 03:00:00)-Water Temperature (C)]]*OO[[#This Row],[16]]/SUM(OO[16])</f>
        <v>1.979689107126129E-22</v>
      </c>
      <c r="S298" s="10">
        <f>3/24*OO[[#This Row],[75 (28JUN1985 06:00:00)-Water Temperature (C)]]*OO[[#This Row],[17]]/SUM(OO[17])</f>
        <v>9.3660372878209823E-15</v>
      </c>
      <c r="T298" s="10">
        <f>3/24*OO[[#This Row],[76 (28JUN1985 09:00:00)-Water Temperature (C)]]*OO[[#This Row],[18]]/SUM(OO[18])</f>
        <v>8.8563739694802759E-11</v>
      </c>
      <c r="U298" s="10">
        <f>3/24*OO[[#This Row],[77 (28JUN1985 12:00:00)-Water Temperature (C)]]*OO[[#This Row],[19]]/SUM(OO[19])</f>
        <v>4.3399755107536818E-8</v>
      </c>
      <c r="V298" s="10">
        <f>3/24000000*OO[[#This Row],[78 (28JUN1985 15:00:00)-Water Temperature (C)]]*OO[[#This Row],[20]]</f>
        <v>4.2294218168799995E-6</v>
      </c>
      <c r="W298" s="10">
        <f>3/24000000*OO[[#This Row],[79 (28JUN1985 18:00:00)-Water Temperature (C)]]*OO[[#This Row],[21]]</f>
        <v>1.298734242828E-4</v>
      </c>
      <c r="X298" s="10">
        <f>3/24000000*OO[[#This Row],[80 (28JUN1985 21:00:00)-Water Temperature (C)]]*OO[[#This Row],[22]]</f>
        <v>1.6011709251512499E-3</v>
      </c>
      <c r="Y298" s="10">
        <f>3/24000000*OO[[#This Row],[81 (29JUN1985 00:00:00)-Water Temperature (C)]]*OO[[#This Row],[23]]</f>
        <v>9.3512000055412485E-3</v>
      </c>
      <c r="Z298" s="10">
        <f>3/24000000*OO[[#This Row],[82 (29JUN1985 03:00:00)-Water Temperature (C)]]*OO[[#This Row],[24]]</f>
        <v>2.973885200395E-2</v>
      </c>
      <c r="AA298" s="10">
        <f>3/24000000*OO[[#This Row],[83 (29JUN1985 06:00:00)-Water Temperature (C)]]*OO[[#This Row],[25]]</f>
        <v>5.5743357906925001E-2</v>
      </c>
      <c r="AB298" s="10">
        <f>3/24000000*OO[[#This Row],[84 (29JUN1985 09:00:00)-Water Temperature (C)]]*OO[[#This Row],[26]]</f>
        <v>6.5363930234387496E-2</v>
      </c>
      <c r="AC298" s="10">
        <f>3/24000000*OO[[#This Row],[85 (29JUN1985 12:00:00)-Water Temperature (C)]]*OO[[#This Row],[27]]</f>
        <v>5.1473923871462497E-2</v>
      </c>
      <c r="AD298" s="10">
        <f>3/24000000*OO[[#This Row],[86 (29JUN1985 15:00:00)-Water Temperature (C)]]*OO[[#This Row],[28]]</f>
        <v>2.8319572537954998E-2</v>
      </c>
      <c r="AE298" s="10">
        <f>3/24000000*OO[[#This Row],[88 (29JUN1985 21:00:00)-Water Temperature (C)]]*OO[[#This Row],[30]]</f>
        <v>3.7720661304849997E-3</v>
      </c>
      <c r="AF298" s="10">
        <f>3/24000000*OO[[#This Row],[88 (29JUN1985 21:00:00)-Water Temperature (C)]]*OO[[#This Row],[30]]</f>
        <v>3.7720661304849997E-3</v>
      </c>
      <c r="AG298" s="10">
        <f>3/24000000*OO[[#This Row],[89 (30JUN1985 00:00:00)-Water Temperature (C)]]*OO[[#This Row],[31]]</f>
        <v>1.017998027860125E-3</v>
      </c>
      <c r="AH298" s="10">
        <f>3/24000000*OO[[#This Row],[90 (30JUN1985 03:00:00)-Water Temperature (C)]]*OO[[#This Row],[32]]</f>
        <v>2.6720150018741249E-4</v>
      </c>
      <c r="AI298" s="10">
        <f>3/24000000*OO[[#This Row],[91 (30JUN1985 06:00:00)-Water Temperature (C)]]*OO[[#This Row],[33]]</f>
        <v>9.5976002918249996E-5</v>
      </c>
      <c r="AJ298" s="10">
        <f>3/24000000*OO[[#This Row],[92 (30JUN1985 09:00:00)-Water Temperature (C)]]*OO[[#This Row],[34]]</f>
        <v>6.4138462046400003E-5</v>
      </c>
      <c r="AK298" s="10">
        <f>3/24000000*OO[[#This Row],[93 (30JUN1985 12:00:00)-Water Temperature (C)]]*OO[[#This Row],[35]]</f>
        <v>5.9670396845412498E-5</v>
      </c>
      <c r="AL298" s="10">
        <f>3/24000000*OO[[#This Row],[94 (30JUN1985 15:00:00)-Water Temperature (C)]]*OO[[#This Row],[36]]</f>
        <v>5.7871516333625001E-5</v>
      </c>
      <c r="AM298" s="10">
        <f>3/24000000*OO[[#This Row],[95 (30JUN1985 18:00:00)-Water Temperature (C)]]*OO[[#This Row],[37]]</f>
        <v>5.4816376323062493E-5</v>
      </c>
      <c r="AN298" s="10">
        <f>3/24000000*OO[[#This Row],[96 (30JUN1985 21:00:00)-Water Temperature (C)]]*OO[[#This Row],[38]]</f>
        <v>5.0792305790800001E-5</v>
      </c>
      <c r="AO298" s="10">
        <f>3/24000000*OO[[#This Row],[97 (01JUL1985 00:00:00)-Water Temperature (C)]]*OO[[#This Row],[39]]</f>
        <v>4.6590436658825003E-5</v>
      </c>
      <c r="AP298" s="10">
        <f>3/24000000*OO[[#This Row],[98 (01JUL1985 03:00:00)-Water Temperature (C)]]*OO[[#This Row],[40]]</f>
        <v>4.3650511380037495E-5</v>
      </c>
      <c r="AQ298" s="10">
        <f>3/24000000*OO[[#This Row],[99 (01JUL1985 06:00:00)-Water Temperature (C)]]*OO[[#This Row],[41]]</f>
        <v>4.0244744902949995E-5</v>
      </c>
      <c r="AR298" s="10">
        <f>3/24000000*OO[[#This Row],[100 (01JUL1985 09:00:00)-Water Temperature (C)]]*OO[[#This Row],[42]]</f>
        <v>3.6971691171099997E-5</v>
      </c>
      <c r="AS298" s="10">
        <f>3/24000000*OO[[#This Row],[101 (01JUL1985 12:00:00)-Water Temperature (C)]]*OO[[#This Row],[43]]</f>
        <v>3.3710507501062497E-5</v>
      </c>
      <c r="AT298" s="10">
        <f>3/24000000*OO[[#This Row],[102 (01JUL1985 15:00:00)-Water Temperature (C)]]*OO[[#This Row],[44]]</f>
        <v>3.04309040885425E-5</v>
      </c>
      <c r="AU298" s="10">
        <f>3/24000000*OO[[#This Row],[103 (01JUL1985 18:00:00)-Water Temperature (C)]]*OO[[#This Row],[45]]</f>
        <v>2.7351815664134996E-5</v>
      </c>
      <c r="AV298" s="10">
        <f>3/24000000*OO[[#This Row],[104 (01JUL1985 21:00:00)-Water Temperature (C)]]*OO[[#This Row],[46]]</f>
        <v>2.4597204224889999E-5</v>
      </c>
      <c r="AW298" s="10">
        <f>3/24000000*OO[[#This Row],[105 (02JUL1985 00:00:00)-Water Temperature (C)]]*OO[[#This Row],[47]]</f>
        <v>2.226621386001375E-5</v>
      </c>
      <c r="AX298" s="10">
        <f>3/24000000*OO[[#This Row],[106 (02JUL1985 03:00:00)-Water Temperature (C)]]*OO[[#This Row],[48]]</f>
        <v>2.0741130790962499E-5</v>
      </c>
      <c r="AY298" s="10">
        <f>3/24000000*OO[[#This Row],[107 (02JUL1985 06:00:00)-Water Temperature (C)]]*OO[[#This Row],[49]]</f>
        <v>1.9114292456775001E-5</v>
      </c>
      <c r="AZ298" s="10">
        <f>3/24000000*OO[[#This Row],[108 (02JUL1985 09:00:00)-Water Temperature (C)]]*OO[[#This Row],[50]]</f>
        <v>1.7575462197370001E-5</v>
      </c>
      <c r="BA298" s="10">
        <f>3/24000000*OO[[#This Row],[109 (02JUL1985 12:00:00)-Water Temperature (C)]]*OO[[#This Row],[51]]</f>
        <v>1.6228301299426253E-5</v>
      </c>
      <c r="BB298" s="10">
        <f>3/24000000*OO[[#This Row],[110 (02JUL1985 15:00:00)-Water Temperature (C)]]*OO[[#This Row],[52]]</f>
        <v>1.4761568451727499E-5</v>
      </c>
      <c r="BC298" s="10">
        <f>3/24000000*OO[[#This Row],[111 (02JUL1985 18:00:00)-Water Temperature (C)]]*OO[[#This Row],[53]]</f>
        <v>1.33197140745625E-5</v>
      </c>
      <c r="BD298" s="10">
        <f>3/24000000*OO[[#This Row],[112 (02JUL1985 21:00:00)-Water Temperature (C)]]*OO[[#This Row],[54]]</f>
        <v>1.2090620859299999E-5</v>
      </c>
      <c r="BE298" s="10">
        <f>3/24000000*OO[[#This Row],[113 (03JUL1985 00:00:00)-Water Temperature (C)]]*OO[[#This Row],[55]]</f>
        <v>1.09924657389525E-5</v>
      </c>
      <c r="BF298" s="10">
        <f>3/24000000*OO[[#This Row],[114 (03JUL1985 03:00:00)-Water Temperature (C)]]*OO[[#This Row],[56]]</f>
        <v>1.019983032237E-5</v>
      </c>
      <c r="BG298" s="10">
        <f>3/24000000*OO[[#This Row],[115 (03JUL1985 06:00:00)-Water Temperature (C)]]*OO[[#This Row],[57]]</f>
        <v>9.4032858133912508E-6</v>
      </c>
      <c r="BH298" s="10">
        <f>3/24000000*OO[[#This Row],[116 (03JUL1985 09:00:00)-Water Temperature (C)]]*OO[[#This Row],[58]]</f>
        <v>8.5509491280074989E-6</v>
      </c>
      <c r="BI298" s="10">
        <f>3/24000000*OO[[#This Row],[117 (03JUL1985 12:00:00)-Water Temperature (C)]]*OO[[#This Row],[59]]</f>
        <v>7.721986216150001E-6</v>
      </c>
      <c r="BJ298" s="10">
        <f>3/24000000*OO[[#This Row],[118 (03JUL1985 15:00:00)-Water Temperature (C)]]*OO[[#This Row],[60]]</f>
        <v>6.7859282033812491E-6</v>
      </c>
      <c r="BK298" s="10">
        <f>3/24000000*OO[[#This Row],[119 (03JUL1985 18:00:00)-Water Temperature (C)]]*OO[[#This Row],[61]]</f>
        <v>5.8553509917500007E-6</v>
      </c>
      <c r="BL298" s="10">
        <f>3/24000000*OO[[#This Row],[120 (03JUL1985 21:00:00)-Water Temperature (C)]]*OO[[#This Row],[62]]</f>
        <v>4.9793425384500005E-6</v>
      </c>
      <c r="BM298" s="10">
        <f>3/24000000*OO[[#This Row],[121 (04JUL1985 00:00:00)-Water Temperature (C)]]*OO[[#This Row],[63]]</f>
        <v>4.1298203351699999E-6</v>
      </c>
      <c r="BN298" s="10">
        <f>3/24000000*OO[[#This Row],[122 (04JUL1985 03:00:00)-Water Temperature (C)]]*OO[[#This Row],[64]]</f>
        <v>3.3861338040393746E-6</v>
      </c>
      <c r="BO298" s="10">
        <f>3/24000000*OO[[#This Row],[123 (04JUL1985 06:00:00)-Water Temperature (C)]]*OO[[#This Row],[65]]</f>
        <v>2.6685679864174999E-6</v>
      </c>
      <c r="BP298" s="10">
        <f>3/24000000*OO[[#This Row],[124 (04JUL1985 09:00:00)-Water Temperature (C)]]*OO[[#This Row],[66]]</f>
        <v>2.0928225923438749E-6</v>
      </c>
      <c r="BQ298" s="10">
        <f>3/24000000*OO[[#This Row],[125 (04JUL1985 12:00:00)-Water Temperature (C)]]*OO[[#This Row],[67]]</f>
        <v>1.6460438146857499E-6</v>
      </c>
      <c r="BR298" s="10">
        <f>3/24000000*OO[[#This Row],[126 (04JUL1985 15:00:00)-Water Temperature (C)]]*OO[[#This Row],[68]]</f>
        <v>1.3422579745069999E-6</v>
      </c>
      <c r="BS298" s="10">
        <f>3/24000000*OO[[#This Row],[127 (04JUL1985 18:00:00)-Water Temperature (C)]]*OO[[#This Row],[69]]</f>
        <v>1.1502919401330001E-6</v>
      </c>
      <c r="BT298" s="10">
        <f>3/24000000*OO[[#This Row],[128 (04JUL1985 21:00:00)-Water Temperature (C)]]*OO[[#This Row],[70]]</f>
        <v>1.02429114425E-6</v>
      </c>
      <c r="BU298" s="10">
        <f>3/24000000*OO[[#This Row],[129 (05JUL1985 00:00:00)-Water Temperature (C)]]*OO[[#This Row],[71]]</f>
        <v>9.3780230562024998E-7</v>
      </c>
      <c r="BV298" s="10">
        <f>3/24000000*OO[[#This Row],[130 (05JUL1985 03:00:00)-Water Temperature (C)]]*OO[[#This Row],[72]]</f>
        <v>8.9191208502874998E-7</v>
      </c>
      <c r="BW298" s="10">
        <f>3/24000000*OO[[#This Row],[131 (05JUL1985 06:00:00)-Water Temperature (C)]]*OO[[#This Row],[73]]</f>
        <v>8.3712447171999996E-7</v>
      </c>
      <c r="BX298" s="10">
        <f>3/24000000*OO[[#This Row],[132 (05JUL1985 09:00:00)-Water Temperature (C)]]*OO[[#This Row],[74]]</f>
        <v>7.88722273881E-7</v>
      </c>
      <c r="BY298" s="10">
        <f>3/24000000*OO[[#This Row],[133 (05JUL1985 12:00:00)-Water Temperature (C)]]*OO[[#This Row],[75]]</f>
        <v>7.4611529652987496E-7</v>
      </c>
      <c r="BZ298" s="10">
        <f>3/24000000*OO[[#This Row],[134 (05JUL1985 15:00:00)-Water Temperature (C)]]*OO[[#This Row],[76]]</f>
        <v>7.0082646430799991E-7</v>
      </c>
      <c r="CA298" s="10">
        <f>3/24000000*OO[[#This Row],[135 (05JUL1985 18:00:00)-Water Temperature (C)]]*OO[[#This Row],[77]]</f>
        <v>6.5811228937299996E-7</v>
      </c>
      <c r="CB298" s="10">
        <f>3/24000000*OO[[#This Row],[136 (05JUL1985 21:00:00)-Water Temperature (C)]]*OO[[#This Row],[78]]</f>
        <v>6.228712875254999E-7</v>
      </c>
      <c r="CC298" s="10">
        <f>3/24000000*OO[[#This Row],[137 (06JUL1985 00:00:00)-Water Temperature (C)]]*OO[[#This Row],[79]]</f>
        <v>5.9503766181049994E-7</v>
      </c>
      <c r="CD298" s="10">
        <f>3/24000000*OO[[#This Row],[138 (06JUL1985 03:00:00)-Water Temperature (C)]]*OO[[#This Row],[80]]</f>
        <v>5.8571142498450004E-7</v>
      </c>
      <c r="CE298" s="10">
        <f>3/24000000*OO[[#This Row],[139 (06JUL1985 06:00:00)-Water Temperature (C)]]*OO[[#This Row],[81]]</f>
        <v>5.6653749320199994E-7</v>
      </c>
      <c r="CF298" s="10">
        <f>3/24000000*OO[[#This Row],[140 (06JUL1985 09:00:00)-Water Temperature (C)]]*OO[[#This Row],[82]]</f>
        <v>5.457550426418749E-7</v>
      </c>
      <c r="CG298" s="10">
        <f>3/24000000*OO[[#This Row],[141 (06JUL1985 12:00:00)-Water Temperature (C)]]*OO[[#This Row],[83]]</f>
        <v>5.3139561257675E-7</v>
      </c>
      <c r="CH298" s="10">
        <f>3/24000000*OO[[#This Row],[142 (06JUL1985 15:00:00)-Water Temperature (C)]]*OO[[#This Row],[84]]</f>
        <v>5.0852848130474992E-7</v>
      </c>
      <c r="CI298" s="10">
        <f>3/24000000*OO[[#This Row],[143 (06JUL1985 18:00:00)-Water Temperature (C)]]*OO[[#This Row],[85]]</f>
        <v>4.80289145022375E-7</v>
      </c>
      <c r="CJ298" s="10">
        <f>3/24000000*OO[[#This Row],[144 (06JUL1985 21:00:00)-Water Temperature (C)]]*OO[[#This Row],[86]]</f>
        <v>4.5651406414687496E-7</v>
      </c>
      <c r="CK298" s="10">
        <f>3/24000000*OO[[#This Row],[145 (07JUL1985 00:00:00)-Water Temperature (C)]]*OO[[#This Row],[87]]</f>
        <v>4.3884143192374997E-7</v>
      </c>
      <c r="CL298" s="10">
        <f>3/24000000*OO[[#This Row],[146 (07JUL1985 03:00:00)-Water Temperature (C)]]*OO[[#This Row],[88]]</f>
        <v>4.3215115545299991E-7</v>
      </c>
      <c r="CM298" s="10">
        <f>3/24000000*OO[[#This Row],[147 (07JUL1985 06:00:00)-Water Temperature (C)]]*OO[[#This Row],[89]]</f>
        <v>4.2209068845937498E-7</v>
      </c>
      <c r="CN298" s="10">
        <f>3/24000000*OO[[#This Row],[148 (07JUL1985 09:00:00)-Water Temperature (C)]]*OO[[#This Row],[90]]</f>
        <v>4.0761976786449998E-7</v>
      </c>
      <c r="CO298" s="10">
        <f>3/24000000*OO[[#This Row],[149 (07JUL1985 12:00:00)-Water Temperature (C)]]*OO[[#This Row],[91]]</f>
        <v>3.9335507123375E-7</v>
      </c>
      <c r="CP298" s="10">
        <f>3/24000000*OO[[#This Row],[150 (07JUL1985 15:00:00)-Water Temperature (C)]]*OO[[#This Row],[92]]</f>
        <v>3.7324280059949992E-7</v>
      </c>
      <c r="CQ298" s="10">
        <f>3/24000000*OO[[#This Row],[151 (07JUL1985 18:00:00)-Water Temperature (C)]]*OO[[#This Row],[93]]</f>
        <v>3.5354711879499999E-7</v>
      </c>
      <c r="CR298" s="10">
        <f>3/24000000*OO[[#This Row],[152 (07JUL1985 21:00:00)-Water Temperature (C)]]*OO[[#This Row],[94]]</f>
        <v>3.3725369082999999E-7</v>
      </c>
      <c r="CS298" s="10">
        <f>3/24000000*OO[[#This Row],[153 (08JUL1985 00:00:00)-Water Temperature (C)]]*OO[[#This Row],[95]]</f>
        <v>3.2308881182374991E-7</v>
      </c>
      <c r="CT298" s="10">
        <f>3/24000000*OO[[#This Row],[154 (08JUL1985 03:00:00)-Water Temperature (C)]]*OO[[#This Row],[96]]</f>
        <v>3.1293116006538746E-7</v>
      </c>
      <c r="CU298" s="10">
        <f>3/24000000*OO[[#This Row],[155 (08JUL1985 06:00:00)-Water Temperature (C)]]*OO[[#This Row],[97]]</f>
        <v>3.0639160923449995E-7</v>
      </c>
      <c r="CV298" s="10">
        <f>3/24000000*OO[[#This Row],[156 (08JUL1985 09:00:00)-Water Temperature (C)]]*OO[[#This Row],[98]]</f>
        <v>2.9559540897810001E-7</v>
      </c>
      <c r="CW298" s="10">
        <f>3/24000000*OO[[#This Row],[157 (08JUL1985 12:00:00)-Water Temperature (C)]]*OO[[#This Row],[99]]</f>
        <v>2.8509081382499998E-7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0</v>
      </c>
      <c r="Q299" s="10">
        <f>3/24*OO[[#This Row],[73 (28JUN1985 00:00:00)-Water Temperature (C)]]*OO[[#This Row],[15]]/SUM(OO[15])</f>
        <v>5.7852935335488871E-31</v>
      </c>
      <c r="R299" s="10">
        <f>3/24*OO[[#This Row],[74 (28JUN1985 03:00:00)-Water Temperature (C)]]*OO[[#This Row],[16]]/SUM(OO[16])</f>
        <v>1.3046012430747685E-22</v>
      </c>
      <c r="S299" s="10">
        <f>3/24*OO[[#This Row],[75 (28JUN1985 06:00:00)-Water Temperature (C)]]*OO[[#This Row],[17]]/SUM(OO[17])</f>
        <v>3.6922854910852209E-15</v>
      </c>
      <c r="T299" s="10">
        <f>3/24*OO[[#This Row],[76 (28JUN1985 09:00:00)-Water Temperature (C)]]*OO[[#This Row],[18]]/SUM(OO[18])</f>
        <v>4.7450573402721931E-11</v>
      </c>
      <c r="U299" s="10">
        <f>3/24*OO[[#This Row],[77 (28JUN1985 12:00:00)-Water Temperature (C)]]*OO[[#This Row],[19]]/SUM(OO[19])</f>
        <v>2.6407663548030458E-8</v>
      </c>
      <c r="V299" s="10">
        <f>3/24000000*OO[[#This Row],[78 (28JUN1985 15:00:00)-Water Temperature (C)]]*OO[[#This Row],[20]]</f>
        <v>2.8104245378212503E-6</v>
      </c>
      <c r="W299" s="10">
        <f>3/24000000*OO[[#This Row],[79 (28JUN1985 18:00:00)-Water Temperature (C)]]*OO[[#This Row],[21]]</f>
        <v>9.2576757573749991E-5</v>
      </c>
      <c r="X299" s="10">
        <f>3/24000000*OO[[#This Row],[80 (28JUN1985 21:00:00)-Water Temperature (C)]]*OO[[#This Row],[22]]</f>
        <v>1.2109111069031251E-3</v>
      </c>
      <c r="Y299" s="10">
        <f>3/24000000*OO[[#This Row],[81 (29JUN1985 00:00:00)-Water Temperature (C)]]*OO[[#This Row],[23]]</f>
        <v>7.4400244743499993E-3</v>
      </c>
      <c r="Z299" s="10">
        <f>3/24000000*OO[[#This Row],[82 (29JUN1985 03:00:00)-Water Temperature (C)]]*OO[[#This Row],[24]]</f>
        <v>2.4750001506202497E-2</v>
      </c>
      <c r="AA299" s="10">
        <f>3/24000000*OO[[#This Row],[83 (29JUN1985 06:00:00)-Water Temperature (C)]]*OO[[#This Row],[25]]</f>
        <v>4.8289017515199997E-2</v>
      </c>
      <c r="AB299" s="10">
        <f>3/24000000*OO[[#This Row],[84 (29JUN1985 09:00:00)-Water Temperature (C)]]*OO[[#This Row],[26]]</f>
        <v>5.8620222723812496E-2</v>
      </c>
      <c r="AC299" s="10">
        <f>3/24000000*OO[[#This Row],[85 (29JUN1985 12:00:00)-Water Temperature (C)]]*OO[[#This Row],[27]]</f>
        <v>4.7671983593050006E-2</v>
      </c>
      <c r="AD299" s="10">
        <f>3/24000000*OO[[#This Row],[86 (29JUN1985 15:00:00)-Water Temperature (C)]]*OO[[#This Row],[28]]</f>
        <v>2.6981636758999998E-2</v>
      </c>
      <c r="AE299" s="10">
        <f>3/24000000*OO[[#This Row],[88 (29JUN1985 21:00:00)-Water Temperature (C)]]*OO[[#This Row],[30]]</f>
        <v>3.7600076454524997E-3</v>
      </c>
      <c r="AF299" s="10">
        <f>3/24000000*OO[[#This Row],[88 (29JUN1985 21:00:00)-Water Temperature (C)]]*OO[[#This Row],[30]]</f>
        <v>3.7600076454524997E-3</v>
      </c>
      <c r="AG299" s="10">
        <f>3/24000000*OO[[#This Row],[89 (30JUN1985 00:00:00)-Water Temperature (C)]]*OO[[#This Row],[31]]</f>
        <v>1.0292798963924999E-3</v>
      </c>
      <c r="AH299" s="10">
        <f>3/24000000*OO[[#This Row],[90 (30JUN1985 03:00:00)-Water Temperature (C)]]*OO[[#This Row],[32]]</f>
        <v>2.69340567373E-4</v>
      </c>
      <c r="AI299" s="10">
        <f>3/24000000*OO[[#This Row],[91 (30JUN1985 06:00:00)-Water Temperature (C)]]*OO[[#This Row],[33]]</f>
        <v>9.2611324705874992E-5</v>
      </c>
      <c r="AJ299" s="10">
        <f>3/24000000*OO[[#This Row],[92 (30JUN1985 09:00:00)-Water Temperature (C)]]*OO[[#This Row],[34]]</f>
        <v>5.898694574013749E-5</v>
      </c>
      <c r="AK299" s="10">
        <f>3/24000000*OO[[#This Row],[93 (30JUN1985 12:00:00)-Water Temperature (C)]]*OO[[#This Row],[35]]</f>
        <v>5.41715943016875E-5</v>
      </c>
      <c r="AL299" s="10">
        <f>3/24000000*OO[[#This Row],[94 (30JUN1985 15:00:00)-Water Temperature (C)]]*OO[[#This Row],[36]]</f>
        <v>5.2590232153500006E-5</v>
      </c>
      <c r="AM299" s="10">
        <f>3/24000000*OO[[#This Row],[95 (30JUN1985 18:00:00)-Water Temperature (C)]]*OO[[#This Row],[37]]</f>
        <v>4.9997309733574993E-5</v>
      </c>
      <c r="AN299" s="10">
        <f>3/24000000*OO[[#This Row],[96 (30JUN1985 21:00:00)-Water Temperature (C)]]*OO[[#This Row],[38]]</f>
        <v>4.6511006705399998E-5</v>
      </c>
      <c r="AO299" s="10">
        <f>3/24000000*OO[[#This Row],[97 (01JUL1985 00:00:00)-Water Temperature (C)]]*OO[[#This Row],[39]]</f>
        <v>4.2795052684375003E-5</v>
      </c>
      <c r="AP299" s="10">
        <f>3/24000000*OO[[#This Row],[98 (01JUL1985 03:00:00)-Water Temperature (C)]]*OO[[#This Row],[40]]</f>
        <v>4.0203235313324999E-5</v>
      </c>
      <c r="AQ299" s="10">
        <f>3/24000000*OO[[#This Row],[99 (01JUL1985 06:00:00)-Water Temperature (C)]]*OO[[#This Row],[41]]</f>
        <v>3.7117319334687495E-5</v>
      </c>
      <c r="AR299" s="10">
        <f>3/24000000*OO[[#This Row],[100 (01JUL1985 09:00:00)-Water Temperature (C)]]*OO[[#This Row],[42]]</f>
        <v>3.4108864888837496E-5</v>
      </c>
      <c r="AS299" s="10">
        <f>3/24000000*OO[[#This Row],[101 (01JUL1985 12:00:00)-Water Temperature (C)]]*OO[[#This Row],[43]]</f>
        <v>3.1107243308899997E-5</v>
      </c>
      <c r="AT299" s="10">
        <f>3/24000000*OO[[#This Row],[102 (01JUL1985 15:00:00)-Water Temperature (C)]]*OO[[#This Row],[44]]</f>
        <v>2.8085236654519995E-5</v>
      </c>
      <c r="AU299" s="10">
        <f>3/24000000*OO[[#This Row],[103 (01JUL1985 18:00:00)-Water Temperature (C)]]*OO[[#This Row],[45]]</f>
        <v>2.5246656999943749E-5</v>
      </c>
      <c r="AV299" s="10">
        <f>3/24000000*OO[[#This Row],[104 (01JUL1985 21:00:00)-Water Temperature (C)]]*OO[[#This Row],[46]]</f>
        <v>2.2719123989399996E-5</v>
      </c>
      <c r="AW299" s="10">
        <f>3/24000000*OO[[#This Row],[105 (02JUL1985 00:00:00)-Water Temperature (C)]]*OO[[#This Row],[47]]</f>
        <v>2.0588572427319999E-5</v>
      </c>
      <c r="AX299" s="10">
        <f>3/24000000*OO[[#This Row],[106 (02JUL1985 03:00:00)-Water Temperature (C)]]*OO[[#This Row],[48]]</f>
        <v>1.9212713997945001E-5</v>
      </c>
      <c r="AY299" s="10">
        <f>3/24000000*OO[[#This Row],[107 (02JUL1985 06:00:00)-Water Temperature (C)]]*OO[[#This Row],[49]]</f>
        <v>1.772854562328E-5</v>
      </c>
      <c r="AZ299" s="10">
        <f>3/24000000*OO[[#This Row],[108 (02JUL1985 09:00:00)-Water Temperature (C)]]*OO[[#This Row],[50]]</f>
        <v>1.6306607349255001E-5</v>
      </c>
      <c r="BA299" s="10">
        <f>3/24000000*OO[[#This Row],[109 (02JUL1985 12:00:00)-Water Temperature (C)]]*OO[[#This Row],[51]]</f>
        <v>1.5049847333928748E-5</v>
      </c>
      <c r="BB299" s="10">
        <f>3/24000000*OO[[#This Row],[110 (02JUL1985 15:00:00)-Water Temperature (C)]]*OO[[#This Row],[52]]</f>
        <v>1.3682532374279999E-5</v>
      </c>
      <c r="BC299" s="10">
        <f>3/24000000*OO[[#This Row],[111 (02JUL1985 18:00:00)-Water Temperature (C)]]*OO[[#This Row],[53]]</f>
        <v>1.2332889026437499E-5</v>
      </c>
      <c r="BD299" s="10">
        <f>3/24000000*OO[[#This Row],[112 (02JUL1985 21:00:00)-Water Temperature (C)]]*OO[[#This Row],[54]]</f>
        <v>1.11948166624525E-5</v>
      </c>
      <c r="BE299" s="10">
        <f>3/24000000*OO[[#This Row],[113 (03JUL1985 00:00:00)-Water Temperature (C)]]*OO[[#This Row],[55]]</f>
        <v>1.0183232963373751E-5</v>
      </c>
      <c r="BF299" s="10">
        <f>3/24000000*OO[[#This Row],[114 (03JUL1985 03:00:00)-Water Temperature (C)]]*OO[[#This Row],[56]]</f>
        <v>9.4592420647999999E-6</v>
      </c>
      <c r="BG299" s="10">
        <f>3/24000000*OO[[#This Row],[115 (03JUL1985 06:00:00)-Water Temperature (C)]]*OO[[#This Row],[57]]</f>
        <v>8.7309879821999995E-6</v>
      </c>
      <c r="BH299" s="10">
        <f>3/24000000*OO[[#This Row],[116 (03JUL1985 09:00:00)-Water Temperature (C)]]*OO[[#This Row],[58]]</f>
        <v>7.9438074855349987E-6</v>
      </c>
      <c r="BI299" s="10">
        <f>3/24000000*OO[[#This Row],[117 (03JUL1985 12:00:00)-Water Temperature (C)]]*OO[[#This Row],[59]]</f>
        <v>7.1755585394249996E-6</v>
      </c>
      <c r="BJ299" s="10">
        <f>3/24000000*OO[[#This Row],[118 (03JUL1985 15:00:00)-Water Temperature (C)]]*OO[[#This Row],[60]]</f>
        <v>6.3085138123E-6</v>
      </c>
      <c r="BK299" s="10">
        <f>3/24000000*OO[[#This Row],[119 (03JUL1985 18:00:00)-Water Temperature (C)]]*OO[[#This Row],[61]]</f>
        <v>5.4465551802674999E-6</v>
      </c>
      <c r="BL299" s="10">
        <f>3/24000000*OO[[#This Row],[120 (03JUL1985 21:00:00)-Water Temperature (C)]]*OO[[#This Row],[62]]</f>
        <v>4.6416714318600004E-6</v>
      </c>
      <c r="BM299" s="10">
        <f>3/24000000*OO[[#This Row],[121 (04JUL1985 00:00:00)-Water Temperature (C)]]*OO[[#This Row],[63]]</f>
        <v>3.8619509455824993E-6</v>
      </c>
      <c r="BN299" s="10">
        <f>3/24000000*OO[[#This Row],[122 (04JUL1985 03:00:00)-Water Temperature (C)]]*OO[[#This Row],[64]]</f>
        <v>3.1773960851749995E-6</v>
      </c>
      <c r="BO299" s="10">
        <f>3/24000000*OO[[#This Row],[123 (04JUL1985 06:00:00)-Water Temperature (C)]]*OO[[#This Row],[65]]</f>
        <v>2.5104348252443751E-6</v>
      </c>
      <c r="BP299" s="10">
        <f>3/24000000*OO[[#This Row],[124 (04JUL1985 09:00:00)-Water Temperature (C)]]*OO[[#This Row],[66]]</f>
        <v>1.9684722845997503E-6</v>
      </c>
      <c r="BQ299" s="10">
        <f>3/24000000*OO[[#This Row],[125 (04JUL1985 12:00:00)-Water Temperature (C)]]*OO[[#This Row],[67]]</f>
        <v>1.5445279855743749E-6</v>
      </c>
      <c r="BR299" s="10">
        <f>3/24000000*OO[[#This Row],[126 (04JUL1985 15:00:00)-Water Temperature (C)]]*OO[[#This Row],[68]]</f>
        <v>1.2541404400200001E-6</v>
      </c>
      <c r="BS299" s="10">
        <f>3/24000000*OO[[#This Row],[127 (04JUL1985 18:00:00)-Water Temperature (C)]]*OO[[#This Row],[69]]</f>
        <v>1.0703615445997499E-6</v>
      </c>
      <c r="BT299" s="10">
        <f>3/24000000*OO[[#This Row],[128 (04JUL1985 21:00:00)-Water Temperature (C)]]*OO[[#This Row],[70]]</f>
        <v>9.4971265381574984E-7</v>
      </c>
      <c r="BU299" s="10">
        <f>3/24000000*OO[[#This Row],[129 (05JUL1985 00:00:00)-Water Temperature (C)]]*OO[[#This Row],[71]]</f>
        <v>8.6747251027074992E-7</v>
      </c>
      <c r="BV299" s="10">
        <f>3/24000000*OO[[#This Row],[130 (05JUL1985 03:00:00)-Water Temperature (C)]]*OO[[#This Row],[72]]</f>
        <v>8.2428004135050002E-7</v>
      </c>
      <c r="BW299" s="10">
        <f>3/24000000*OO[[#This Row],[131 (05JUL1985 06:00:00)-Water Temperature (C)]]*OO[[#This Row],[73]]</f>
        <v>7.7364352654649996E-7</v>
      </c>
      <c r="BX299" s="10">
        <f>3/24000000*OO[[#This Row],[132 (05JUL1985 09:00:00)-Water Temperature (C)]]*OO[[#This Row],[74]]</f>
        <v>7.2834515277650006E-7</v>
      </c>
      <c r="BY299" s="10">
        <f>3/24000000*OO[[#This Row],[133 (05JUL1985 12:00:00)-Water Temperature (C)]]*OO[[#This Row],[75]]</f>
        <v>6.8885133346624986E-7</v>
      </c>
      <c r="BZ299" s="10">
        <f>3/24000000*OO[[#This Row],[134 (05JUL1985 15:00:00)-Water Temperature (C)]]*OO[[#This Row],[76]]</f>
        <v>6.4674324105112504E-7</v>
      </c>
      <c r="CA299" s="10">
        <f>3/24000000*OO[[#This Row],[135 (05JUL1985 18:00:00)-Water Temperature (C)]]*OO[[#This Row],[77]]</f>
        <v>6.06691473635625E-7</v>
      </c>
      <c r="CB299" s="10">
        <f>3/24000000*OO[[#This Row],[136 (05JUL1985 21:00:00)-Water Temperature (C)]]*OO[[#This Row],[78]]</f>
        <v>5.7400735839399996E-7</v>
      </c>
      <c r="CC299" s="10">
        <f>3/24000000*OO[[#This Row],[137 (06JUL1985 00:00:00)-Water Temperature (C)]]*OO[[#This Row],[79]]</f>
        <v>5.4836739810124999E-7</v>
      </c>
      <c r="CD299" s="10">
        <f>3/24000000*OO[[#This Row],[138 (06JUL1985 03:00:00)-Water Temperature (C)]]*OO[[#This Row],[80]]</f>
        <v>5.4028037303912498E-7</v>
      </c>
      <c r="CE299" s="10">
        <f>3/24000000*OO[[#This Row],[139 (06JUL1985 06:00:00)-Water Temperature (C)]]*OO[[#This Row],[81]]</f>
        <v>5.2299204774074997E-7</v>
      </c>
      <c r="CF299" s="10">
        <f>3/24000000*OO[[#This Row],[140 (06JUL1985 09:00:00)-Water Temperature (C)]]*OO[[#This Row],[82]]</f>
        <v>5.0355015986924996E-7</v>
      </c>
      <c r="CG299" s="10">
        <f>3/24000000*OO[[#This Row],[141 (06JUL1985 12:00:00)-Water Temperature (C)]]*OO[[#This Row],[83]]</f>
        <v>4.9027532041049994E-7</v>
      </c>
      <c r="CH299" s="10">
        <f>3/24000000*OO[[#This Row],[142 (06JUL1985 15:00:00)-Water Temperature (C)]]*OO[[#This Row],[84]]</f>
        <v>4.6913666315312502E-7</v>
      </c>
      <c r="CI299" s="10">
        <f>3/24000000*OO[[#This Row],[143 (06JUL1985 18:00:00)-Water Temperature (C)]]*OO[[#This Row],[85]]</f>
        <v>4.4254477676849997E-7</v>
      </c>
      <c r="CJ299" s="10">
        <f>3/24000000*OO[[#This Row],[144 (06JUL1985 21:00:00)-Water Temperature (C)]]*OO[[#This Row],[86]]</f>
        <v>4.2051677462099994E-7</v>
      </c>
      <c r="CK299" s="10">
        <f>3/24000000*OO[[#This Row],[145 (07JUL1985 00:00:00)-Water Temperature (C)]]*OO[[#This Row],[87]]</f>
        <v>4.0433508896650001E-7</v>
      </c>
      <c r="CL299" s="10">
        <f>3/24000000*OO[[#This Row],[146 (07JUL1985 03:00:00)-Water Temperature (C)]]*OO[[#This Row],[88]]</f>
        <v>3.9853418099950002E-7</v>
      </c>
      <c r="CM299" s="10">
        <f>3/24000000*OO[[#This Row],[147 (07JUL1985 06:00:00)-Water Temperature (C)]]*OO[[#This Row],[89]]</f>
        <v>3.8947434079999999E-7</v>
      </c>
      <c r="CN299" s="10">
        <f>3/24000000*OO[[#This Row],[148 (07JUL1985 09:00:00)-Water Temperature (C)]]*OO[[#This Row],[90]]</f>
        <v>3.7604617132750001E-7</v>
      </c>
      <c r="CO299" s="10">
        <f>3/24000000*OO[[#This Row],[149 (07JUL1985 12:00:00)-Water Temperature (C)]]*OO[[#This Row],[91]]</f>
        <v>3.62817136611775E-7</v>
      </c>
      <c r="CP299" s="10">
        <f>3/24000000*OO[[#This Row],[150 (07JUL1985 15:00:00)-Water Temperature (C)]]*OO[[#This Row],[92]]</f>
        <v>3.4414893347143748E-7</v>
      </c>
      <c r="CQ299" s="10">
        <f>3/24000000*OO[[#This Row],[151 (07JUL1985 18:00:00)-Water Temperature (C)]]*OO[[#This Row],[93]]</f>
        <v>3.2573321883959999E-7</v>
      </c>
      <c r="CR299" s="10">
        <f>3/24000000*OO[[#This Row],[152 (07JUL1985 21:00:00)-Water Temperature (C)]]*OO[[#This Row],[94]]</f>
        <v>3.1062597617187504E-7</v>
      </c>
      <c r="CS299" s="10">
        <f>3/24000000*OO[[#This Row],[153 (08JUL1985 00:00:00)-Water Temperature (C)]]*OO[[#This Row],[95]]</f>
        <v>2.9754959522437498E-7</v>
      </c>
      <c r="CT299" s="10">
        <f>3/24000000*OO[[#This Row],[154 (08JUL1985 03:00:00)-Water Temperature (C)]]*OO[[#This Row],[96]]</f>
        <v>2.882145448414E-7</v>
      </c>
      <c r="CU299" s="10">
        <f>3/24000000*OO[[#This Row],[155 (08JUL1985 06:00:00)-Water Temperature (C)]]*OO[[#This Row],[97]]</f>
        <v>2.8233598782249999E-7</v>
      </c>
      <c r="CV299" s="10">
        <f>3/24000000*OO[[#This Row],[156 (08JUL1985 09:00:00)-Water Temperature (C)]]*OO[[#This Row],[98]]</f>
        <v>2.723515378467E-7</v>
      </c>
      <c r="CW299" s="10">
        <f>3/24000000*OO[[#This Row],[157 (08JUL1985 12:00:00)-Water Temperature (C)]]*OO[[#This Row],[99]]</f>
        <v>2.6264032738831251E-7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0</v>
      </c>
      <c r="Q300" s="10">
        <f>3/24*OO[[#This Row],[73 (28JUN1985 00:00:00)-Water Temperature (C)]]*OO[[#This Row],[15]]/SUM(OO[15])</f>
        <v>8.5795274870265187E-32</v>
      </c>
      <c r="R300" s="10">
        <f>3/24*OO[[#This Row],[74 (28JUN1985 03:00:00)-Water Temperature (C)]]*OO[[#This Row],[16]]/SUM(OO[16])</f>
        <v>1.0137517838821435E-22</v>
      </c>
      <c r="S300" s="10">
        <f>3/24*OO[[#This Row],[75 (28JUN1985 06:00:00)-Water Temperature (C)]]*OO[[#This Row],[17]]/SUM(OO[17])</f>
        <v>1.7344789335511147E-15</v>
      </c>
      <c r="T300" s="10">
        <f>3/24*OO[[#This Row],[76 (28JUN1985 09:00:00)-Water Temperature (C)]]*OO[[#This Row],[18]]/SUM(OO[18])</f>
        <v>3.1761819424660773E-11</v>
      </c>
      <c r="U300" s="10">
        <f>3/24*OO[[#This Row],[77 (28JUN1985 12:00:00)-Water Temperature (C)]]*OO[[#This Row],[19]]/SUM(OO[19])</f>
        <v>2.0300495122702568E-8</v>
      </c>
      <c r="V300" s="10">
        <f>3/24000000*OO[[#This Row],[78 (28JUN1985 15:00:00)-Water Temperature (C)]]*OO[[#This Row],[20]]</f>
        <v>2.3769975033209999E-6</v>
      </c>
      <c r="W300" s="10">
        <f>3/24000000*OO[[#This Row],[79 (28JUN1985 18:00:00)-Water Temperature (C)]]*OO[[#This Row],[21]]</f>
        <v>8.4510169297812506E-5</v>
      </c>
      <c r="X300" s="10">
        <f>3/24000000*OO[[#This Row],[80 (28JUN1985 21:00:00)-Water Temperature (C)]]*OO[[#This Row],[22]]</f>
        <v>1.1794364118360001E-3</v>
      </c>
      <c r="Y300" s="10">
        <f>3/24000000*OO[[#This Row],[81 (29JUN1985 00:00:00)-Water Temperature (C)]]*OO[[#This Row],[23]]</f>
        <v>7.6643207687524988E-3</v>
      </c>
      <c r="Z300" s="10">
        <f>3/24000000*OO[[#This Row],[82 (29JUN1985 03:00:00)-Water Temperature (C)]]*OO[[#This Row],[24]]</f>
        <v>2.6791593420094996E-2</v>
      </c>
      <c r="AA300" s="10">
        <f>3/24000000*OO[[#This Row],[83 (29JUN1985 06:00:00)-Water Temperature (C)]]*OO[[#This Row],[25]]</f>
        <v>5.4644710639999997E-2</v>
      </c>
      <c r="AB300" s="10">
        <f>3/24000000*OO[[#This Row],[84 (29JUN1985 09:00:00)-Water Temperature (C)]]*OO[[#This Row],[26]]</f>
        <v>6.8991239614699995E-2</v>
      </c>
      <c r="AC300" s="10">
        <f>3/24000000*OO[[#This Row],[85 (29JUN1985 12:00:00)-Water Temperature (C)]]*OO[[#This Row],[27]]</f>
        <v>5.8089442717599998E-2</v>
      </c>
      <c r="AD300" s="10">
        <f>3/24000000*OO[[#This Row],[86 (29JUN1985 15:00:00)-Water Temperature (C)]]*OO[[#This Row],[28]]</f>
        <v>3.3928993790499996E-2</v>
      </c>
      <c r="AE300" s="10">
        <f>3/24000000*OO[[#This Row],[88 (29JUN1985 21:00:00)-Water Temperature (C)]]*OO[[#This Row],[30]]</f>
        <v>4.9715859787887503E-3</v>
      </c>
      <c r="AF300" s="10">
        <f>3/24000000*OO[[#This Row],[88 (29JUN1985 21:00:00)-Water Temperature (C)]]*OO[[#This Row],[30]]</f>
        <v>4.9715859787887503E-3</v>
      </c>
      <c r="AG300" s="10">
        <f>3/24000000*OO[[#This Row],[89 (30JUN1985 00:00:00)-Water Temperature (C)]]*OO[[#This Row],[31]]</f>
        <v>1.3826409563744999E-3</v>
      </c>
      <c r="AH300" s="10">
        <f>3/24000000*OO[[#This Row],[90 (30JUN1985 03:00:00)-Water Temperature (C)]]*OO[[#This Row],[32]]</f>
        <v>3.60785009935E-4</v>
      </c>
      <c r="AI300" s="10">
        <f>3/24000000*OO[[#This Row],[91 (30JUN1985 06:00:00)-Water Temperature (C)]]*OO[[#This Row],[33]]</f>
        <v>1.180377524068E-4</v>
      </c>
      <c r="AJ300" s="10">
        <f>3/24000000*OO[[#This Row],[92 (30JUN1985 09:00:00)-Water Temperature (C)]]*OO[[#This Row],[34]]</f>
        <v>7.0584033621062491E-5</v>
      </c>
      <c r="AK300" s="10">
        <f>3/24000000*OO[[#This Row],[93 (30JUN1985 12:00:00)-Water Temperature (C)]]*OO[[#This Row],[35]]</f>
        <v>6.3425708343749999E-5</v>
      </c>
      <c r="AL300" s="10">
        <f>3/24000000*OO[[#This Row],[94 (30JUN1985 15:00:00)-Water Temperature (C)]]*OO[[#This Row],[36]]</f>
        <v>6.1300951645287501E-5</v>
      </c>
      <c r="AM300" s="10">
        <f>3/24000000*OO[[#This Row],[95 (30JUN1985 18:00:00)-Water Temperature (C)]]*OO[[#This Row],[37]]</f>
        <v>5.8202738494874989E-5</v>
      </c>
      <c r="AN300" s="10">
        <f>3/24000000*OO[[#This Row],[96 (30JUN1985 21:00:00)-Water Temperature (C)]]*OO[[#This Row],[38]]</f>
        <v>5.4086795574699994E-5</v>
      </c>
      <c r="AO300" s="10">
        <f>3/24000000*OO[[#This Row],[97 (01JUL1985 00:00:00)-Water Temperature (C)]]*OO[[#This Row],[39]]</f>
        <v>4.9653840826049995E-5</v>
      </c>
      <c r="AP300" s="10">
        <f>3/24000000*OO[[#This Row],[98 (01JUL1985 03:00:00)-Water Temperature (C)]]*OO[[#This Row],[40]]</f>
        <v>4.6514851551149997E-5</v>
      </c>
      <c r="AQ300" s="10">
        <f>3/24000000*OO[[#This Row],[99 (01JUL1985 06:00:00)-Water Temperature (C)]]*OO[[#This Row],[41]]</f>
        <v>4.2760140511024999E-5</v>
      </c>
      <c r="AR300" s="10">
        <f>3/24000000*OO[[#This Row],[100 (01JUL1985 09:00:00)-Water Temperature (C)]]*OO[[#This Row],[42]]</f>
        <v>3.9071120421449999E-5</v>
      </c>
      <c r="AS300" s="10">
        <f>3/24000000*OO[[#This Row],[101 (01JUL1985 12:00:00)-Water Temperature (C)]]*OO[[#This Row],[43]]</f>
        <v>3.5472129127599999E-5</v>
      </c>
      <c r="AT300" s="10">
        <f>3/24000000*OO[[#This Row],[102 (01JUL1985 15:00:00)-Water Temperature (C)]]*OO[[#This Row],[44]]</f>
        <v>3.1871419910225E-5</v>
      </c>
      <c r="AU300" s="10">
        <f>3/24000000*OO[[#This Row],[103 (01JUL1985 18:00:00)-Water Temperature (C)]]*OO[[#This Row],[45]]</f>
        <v>2.8508916450637501E-5</v>
      </c>
      <c r="AV300" s="10">
        <f>3/24000000*OO[[#This Row],[104 (01JUL1985 21:00:00)-Water Temperature (C)]]*OO[[#This Row],[46]]</f>
        <v>2.5532988544437503E-5</v>
      </c>
      <c r="AW300" s="10">
        <f>3/24000000*OO[[#This Row],[105 (02JUL1985 00:00:00)-Water Temperature (C)]]*OO[[#This Row],[47]]</f>
        <v>2.3034458363669997E-5</v>
      </c>
      <c r="AX300" s="10">
        <f>3/24000000*OO[[#This Row],[106 (02JUL1985 03:00:00)-Water Temperature (C)]]*OO[[#This Row],[48]]</f>
        <v>2.1408854039752501E-5</v>
      </c>
      <c r="AY300" s="10">
        <f>3/24000000*OO[[#This Row],[107 (02JUL1985 06:00:00)-Water Temperature (C)]]*OO[[#This Row],[49]]</f>
        <v>1.9661219642100003E-5</v>
      </c>
      <c r="AZ300" s="10">
        <f>3/24000000*OO[[#This Row],[108 (02JUL1985 09:00:00)-Water Temperature (C)]]*OO[[#This Row],[50]]</f>
        <v>1.7978905501571249E-5</v>
      </c>
      <c r="BA300" s="10">
        <f>3/24000000*OO[[#This Row],[109 (02JUL1985 12:00:00)-Water Temperature (C)]]*OO[[#This Row],[51]]</f>
        <v>1.6499336200262497E-5</v>
      </c>
      <c r="BB300" s="10">
        <f>3/24000000*OO[[#This Row],[110 (02JUL1985 15:00:00)-Water Temperature (C)]]*OO[[#This Row],[52]]</f>
        <v>1.4938749539951249E-5</v>
      </c>
      <c r="BC300" s="10">
        <f>3/24000000*OO[[#This Row],[111 (02JUL1985 18:00:00)-Water Temperature (C)]]*OO[[#This Row],[53]]</f>
        <v>1.3411716128291249E-5</v>
      </c>
      <c r="BD300" s="10">
        <f>3/24000000*OO[[#This Row],[112 (02JUL1985 21:00:00)-Water Temperature (C)]]*OO[[#This Row],[54]]</f>
        <v>1.21429271786625E-5</v>
      </c>
      <c r="BE300" s="10">
        <f>3/24000000*OO[[#This Row],[113 (03JUL1985 00:00:00)-Water Temperature (C)]]*OO[[#This Row],[55]]</f>
        <v>1.1029952213775E-5</v>
      </c>
      <c r="BF300" s="10">
        <f>3/24000000*OO[[#This Row],[114 (03JUL1985 03:00:00)-Water Temperature (C)]]*OO[[#This Row],[56]]</f>
        <v>1.02409145608875E-5</v>
      </c>
      <c r="BG300" s="10">
        <f>3/24000000*OO[[#This Row],[115 (03JUL1985 06:00:00)-Water Temperature (C)]]*OO[[#This Row],[57]]</f>
        <v>9.4500560907000009E-6</v>
      </c>
      <c r="BH300" s="10">
        <f>3/24000000*OO[[#This Row],[116 (03JUL1985 09:00:00)-Water Temperature (C)]]*OO[[#This Row],[58]]</f>
        <v>8.5915540296674984E-6</v>
      </c>
      <c r="BI300" s="10">
        <f>3/24000000*OO[[#This Row],[117 (03JUL1985 12:00:00)-Water Temperature (C)]]*OO[[#This Row],[59]]</f>
        <v>7.7536612775024981E-6</v>
      </c>
      <c r="BJ300" s="10">
        <f>3/24000000*OO[[#This Row],[118 (03JUL1985 15:00:00)-Water Temperature (C)]]*OO[[#This Row],[60]]</f>
        <v>6.8112273204187503E-6</v>
      </c>
      <c r="BK300" s="10">
        <f>3/24000000*OO[[#This Row],[119 (03JUL1985 18:00:00)-Water Temperature (C)]]*OO[[#This Row],[61]]</f>
        <v>5.8798180130662499E-6</v>
      </c>
      <c r="BL300" s="10">
        <f>3/24000000*OO[[#This Row],[120 (03JUL1985 21:00:00)-Water Temperature (C)]]*OO[[#This Row],[62]]</f>
        <v>5.0189354430599999E-6</v>
      </c>
      <c r="BM300" s="10">
        <f>3/24000000*OO[[#This Row],[121 (04JUL1985 00:00:00)-Water Temperature (C)]]*OO[[#This Row],[63]]</f>
        <v>4.1888808898449995E-6</v>
      </c>
      <c r="BN300" s="10">
        <f>3/24000000*OO[[#This Row],[122 (04JUL1985 03:00:00)-Water Temperature (C)]]*OO[[#This Row],[64]]</f>
        <v>3.4590926592702499E-6</v>
      </c>
      <c r="BO300" s="10">
        <f>3/24000000*OO[[#This Row],[123 (04JUL1985 06:00:00)-Water Temperature (C)]]*OO[[#This Row],[65]]</f>
        <v>2.7396416748574999E-6</v>
      </c>
      <c r="BP300" s="10">
        <f>3/24000000*OO[[#This Row],[124 (04JUL1985 09:00:00)-Water Temperature (C)]]*OO[[#This Row],[66]]</f>
        <v>2.14816130378E-6</v>
      </c>
      <c r="BQ300" s="10">
        <f>3/24000000*OO[[#This Row],[125 (04JUL1985 12:00:00)-Water Temperature (C)]]*OO[[#This Row],[67]]</f>
        <v>1.681214929512E-6</v>
      </c>
      <c r="BR300" s="10">
        <f>3/24000000*OO[[#This Row],[126 (04JUL1985 15:00:00)-Water Temperature (C)]]*OO[[#This Row],[68]]</f>
        <v>1.35946328091E-6</v>
      </c>
      <c r="BS300" s="10">
        <f>3/24000000*OO[[#This Row],[127 (04JUL1985 18:00:00)-Water Temperature (C)]]*OO[[#This Row],[69]]</f>
        <v>1.15506523513125E-6</v>
      </c>
      <c r="BT300" s="10">
        <f>3/24000000*OO[[#This Row],[128 (04JUL1985 21:00:00)-Water Temperature (C)]]*OO[[#This Row],[70]]</f>
        <v>1.0209918953272499E-6</v>
      </c>
      <c r="BU300" s="10">
        <f>3/24000000*OO[[#This Row],[129 (05JUL1985 00:00:00)-Water Temperature (C)]]*OO[[#This Row],[71]]</f>
        <v>9.3016120711499986E-7</v>
      </c>
      <c r="BV300" s="10">
        <f>3/24000000*OO[[#This Row],[130 (05JUL1985 03:00:00)-Water Temperature (C)]]*OO[[#This Row],[72]]</f>
        <v>8.8316113149499991E-7</v>
      </c>
      <c r="BW300" s="10">
        <f>3/24000000*OO[[#This Row],[131 (05JUL1985 06:00:00)-Water Temperature (C)]]*OO[[#This Row],[73]]</f>
        <v>8.2860602988799986E-7</v>
      </c>
      <c r="BX300" s="10">
        <f>3/24000000*OO[[#This Row],[132 (05JUL1985 09:00:00)-Water Temperature (C)]]*OO[[#This Row],[74]]</f>
        <v>7.7950561861899999E-7</v>
      </c>
      <c r="BY300" s="10">
        <f>3/24000000*OO[[#This Row],[133 (05JUL1985 12:00:00)-Water Temperature (C)]]*OO[[#This Row],[75]]</f>
        <v>7.3706870665312496E-7</v>
      </c>
      <c r="BZ300" s="10">
        <f>3/24000000*OO[[#This Row],[134 (05JUL1985 15:00:00)-Water Temperature (C)]]*OO[[#This Row],[76]]</f>
        <v>6.9150542314050005E-7</v>
      </c>
      <c r="CA300" s="10">
        <f>3/24000000*OO[[#This Row],[135 (05JUL1985 18:00:00)-Water Temperature (C)]]*OO[[#This Row],[77]]</f>
        <v>6.4794487012699989E-7</v>
      </c>
      <c r="CB300" s="10">
        <f>3/24000000*OO[[#This Row],[136 (05JUL1985 21:00:00)-Water Temperature (C)]]*OO[[#This Row],[78]]</f>
        <v>6.1276427932399995E-7</v>
      </c>
      <c r="CC300" s="10">
        <f>3/24000000*OO[[#This Row],[137 (06JUL1985 00:00:00)-Water Temperature (C)]]*OO[[#This Row],[79]]</f>
        <v>5.8564646636050003E-7</v>
      </c>
      <c r="CD300" s="10">
        <f>3/24000000*OO[[#This Row],[138 (06JUL1985 03:00:00)-Water Temperature (C)]]*OO[[#This Row],[80]]</f>
        <v>5.7768027391599996E-7</v>
      </c>
      <c r="CE300" s="10">
        <f>3/24000000*OO[[#This Row],[139 (06JUL1985 06:00:00)-Water Temperature (C)]]*OO[[#This Row],[81]]</f>
        <v>5.5953601939462503E-7</v>
      </c>
      <c r="CF300" s="10">
        <f>3/24000000*OO[[#This Row],[140 (06JUL1985 09:00:00)-Water Temperature (C)]]*OO[[#This Row],[82]]</f>
        <v>5.3858234092399999E-7</v>
      </c>
      <c r="CG300" s="10">
        <f>3/24000000*OO[[#This Row],[141 (06JUL1985 12:00:00)-Water Temperature (C)]]*OO[[#This Row],[83]]</f>
        <v>5.24302905290625E-7</v>
      </c>
      <c r="CH300" s="10">
        <f>3/24000000*OO[[#This Row],[142 (06JUL1985 15:00:00)-Water Temperature (C)]]*OO[[#This Row],[84]]</f>
        <v>5.0142171622874991E-7</v>
      </c>
      <c r="CI300" s="10">
        <f>3/24000000*OO[[#This Row],[143 (06JUL1985 18:00:00)-Water Temperature (C)]]*OO[[#This Row],[85]]</f>
        <v>4.7241745131187495E-7</v>
      </c>
      <c r="CJ300" s="10">
        <f>3/24000000*OO[[#This Row],[144 (06JUL1985 21:00:00)-Water Temperature (C)]]*OO[[#This Row],[86]]</f>
        <v>4.4870573837375E-7</v>
      </c>
      <c r="CK300" s="10">
        <f>3/24000000*OO[[#This Row],[145 (07JUL1985 00:00:00)-Water Temperature (C)]]*OO[[#This Row],[87]]</f>
        <v>4.3173105242399999E-7</v>
      </c>
      <c r="CL300" s="10">
        <f>3/24000000*OO[[#This Row],[146 (07JUL1985 03:00:00)-Water Temperature (C)]]*OO[[#This Row],[88]]</f>
        <v>4.2599299616624994E-7</v>
      </c>
      <c r="CM300" s="10">
        <f>3/24000000*OO[[#This Row],[147 (07JUL1985 06:00:00)-Water Temperature (C)]]*OO[[#This Row],[89]]</f>
        <v>4.1656199404075001E-7</v>
      </c>
      <c r="CN300" s="10">
        <f>3/24000000*OO[[#This Row],[148 (07JUL1985 09:00:00)-Water Temperature (C)]]*OO[[#This Row],[90]]</f>
        <v>4.0207431385624996E-7</v>
      </c>
      <c r="CO300" s="10">
        <f>3/24000000*OO[[#This Row],[149 (07JUL1985 12:00:00)-Water Temperature (C)]]*OO[[#This Row],[91]]</f>
        <v>3.8773304950974997E-7</v>
      </c>
      <c r="CP300" s="10">
        <f>3/24000000*OO[[#This Row],[150 (07JUL1985 15:00:00)-Water Temperature (C)]]*OO[[#This Row],[92]]</f>
        <v>3.6754815227812496E-7</v>
      </c>
      <c r="CQ300" s="10">
        <f>3/24000000*OO[[#This Row],[151 (07JUL1985 18:00:00)-Water Temperature (C)]]*OO[[#This Row],[93]]</f>
        <v>3.4757832032280001E-7</v>
      </c>
      <c r="CR300" s="10">
        <f>3/24000000*OO[[#This Row],[152 (07JUL1985 21:00:00)-Water Temperature (C)]]*OO[[#This Row],[94]]</f>
        <v>3.3132001566950001E-7</v>
      </c>
      <c r="CS300" s="10">
        <f>3/24000000*OO[[#This Row],[153 (08JUL1985 00:00:00)-Water Temperature (C)]]*OO[[#This Row],[95]]</f>
        <v>3.1733061854064997E-7</v>
      </c>
      <c r="CT300" s="10">
        <f>3/24000000*OO[[#This Row],[154 (08JUL1985 03:00:00)-Water Temperature (C)]]*OO[[#This Row],[96]]</f>
        <v>3.0743230904700001E-7</v>
      </c>
      <c r="CU300" s="10">
        <f>3/24000000*OO[[#This Row],[155 (08JUL1985 06:00:00)-Water Temperature (C)]]*OO[[#This Row],[97]]</f>
        <v>3.0122696571258754E-7</v>
      </c>
      <c r="CV300" s="10">
        <f>3/24000000*OO[[#This Row],[156 (08JUL1985 09:00:00)-Water Temperature (C)]]*OO[[#This Row],[98]]</f>
        <v>2.9054619060934996E-7</v>
      </c>
      <c r="CW300" s="10">
        <f>3/24000000*OO[[#This Row],[157 (08JUL1985 12:00:00)-Water Temperature (C)]]*OO[[#This Row],[99]]</f>
        <v>2.8002266381967501E-7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1.4835509888376213E-32</v>
      </c>
      <c r="R301" s="10">
        <f>3/24*OO[[#This Row],[74 (28JUN1985 03:00:00)-Water Temperature (C)]]*OO[[#This Row],[16]]/SUM(OO[16])</f>
        <v>6.8442655749031056E-23</v>
      </c>
      <c r="S301" s="10">
        <f>3/24*OO[[#This Row],[75 (28JUN1985 06:00:00)-Water Temperature (C)]]*OO[[#This Row],[17]]/SUM(OO[17])</f>
        <v>6.6513375101220078E-16</v>
      </c>
      <c r="T301" s="10">
        <f>3/24*OO[[#This Row],[76 (28JUN1985 09:00:00)-Water Temperature (C)]]*OO[[#This Row],[18]]/SUM(OO[18])</f>
        <v>1.9772665795627201E-11</v>
      </c>
      <c r="U301" s="10">
        <f>3/24*OO[[#This Row],[77 (28JUN1985 12:00:00)-Water Temperature (C)]]*OO[[#This Row],[19]]/SUM(OO[19])</f>
        <v>1.4985631061937392E-8</v>
      </c>
      <c r="V301" s="10">
        <f>3/24000000*OO[[#This Row],[78 (28JUN1985 15:00:00)-Water Temperature (C)]]*OO[[#This Row],[20]]</f>
        <v>1.9720229055536249E-6</v>
      </c>
      <c r="W301" s="10">
        <f>3/24000000*OO[[#This Row],[79 (28JUN1985 18:00:00)-Water Temperature (C)]]*OO[[#This Row],[21]]</f>
        <v>7.6996728178987505E-5</v>
      </c>
      <c r="X301" s="10">
        <f>3/24000000*OO[[#This Row],[80 (28JUN1985 21:00:00)-Water Temperature (C)]]*OO[[#This Row],[22]]</f>
        <v>1.16475877609875E-3</v>
      </c>
      <c r="Y301" s="10">
        <f>3/24000000*OO[[#This Row],[81 (29JUN1985 00:00:00)-Water Temperature (C)]]*OO[[#This Row],[23]]</f>
        <v>8.1233259217112479E-3</v>
      </c>
      <c r="Z301" s="10">
        <f>3/24000000*OO[[#This Row],[82 (29JUN1985 03:00:00)-Water Temperature (C)]]*OO[[#This Row],[24]]</f>
        <v>3.0251279023049995E-2</v>
      </c>
      <c r="AA301" s="10">
        <f>3/24000000*OO[[#This Row],[83 (29JUN1985 06:00:00)-Water Temperature (C)]]*OO[[#This Row],[25]]</f>
        <v>6.5375331399862499E-2</v>
      </c>
      <c r="AB301" s="10">
        <f>3/24000000*OO[[#This Row],[84 (29JUN1985 09:00:00)-Water Temperature (C)]]*OO[[#This Row],[26]]</f>
        <v>8.6954108586787496E-2</v>
      </c>
      <c r="AC301" s="10">
        <f>3/24000000*OO[[#This Row],[85 (29JUN1985 12:00:00)-Water Temperature (C)]]*OO[[#This Row],[27]]</f>
        <v>7.6749654877187504E-2</v>
      </c>
      <c r="AD301" s="10">
        <f>3/24000000*OO[[#This Row],[86 (29JUN1985 15:00:00)-Water Temperature (C)]]*OO[[#This Row],[28]]</f>
        <v>4.6834750157625005E-2</v>
      </c>
      <c r="AE301" s="10">
        <f>3/24000000*OO[[#This Row],[88 (29JUN1985 21:00:00)-Water Temperature (C)]]*OO[[#This Row],[30]]</f>
        <v>7.378086547155E-3</v>
      </c>
      <c r="AF301" s="10">
        <f>3/24000000*OO[[#This Row],[88 (29JUN1985 21:00:00)-Water Temperature (C)]]*OO[[#This Row],[30]]</f>
        <v>7.378086547155E-3</v>
      </c>
      <c r="AG301" s="10">
        <f>3/24000000*OO[[#This Row],[89 (30JUN1985 00:00:00)-Water Temperature (C)]]*OO[[#This Row],[31]]</f>
        <v>2.1061084054291249E-3</v>
      </c>
      <c r="AH301" s="10">
        <f>3/24000000*OO[[#This Row],[90 (30JUN1985 03:00:00)-Water Temperature (C)]]*OO[[#This Row],[32]]</f>
        <v>5.5178514451499985E-4</v>
      </c>
      <c r="AI301" s="10">
        <f>3/24000000*OO[[#This Row],[91 (30JUN1985 06:00:00)-Water Temperature (C)]]*OO[[#This Row],[33]]</f>
        <v>1.7055402393750002E-4</v>
      </c>
      <c r="AJ301" s="10">
        <f>3/24000000*OO[[#This Row],[92 (30JUN1985 09:00:00)-Water Temperature (C)]]*OO[[#This Row],[34]]</f>
        <v>9.3224237232350003E-5</v>
      </c>
      <c r="AK301" s="10">
        <f>3/24000000*OO[[#This Row],[93 (30JUN1985 12:00:00)-Water Temperature (C)]]*OO[[#This Row],[35]]</f>
        <v>8.0881307206312499E-5</v>
      </c>
      <c r="AL301" s="10">
        <f>3/24000000*OO[[#This Row],[94 (30JUN1985 15:00:00)-Water Temperature (C)]]*OO[[#This Row],[36]]</f>
        <v>7.7828436137062501E-5</v>
      </c>
      <c r="AM301" s="10">
        <f>3/24000000*OO[[#This Row],[95 (30JUN1985 18:00:00)-Water Temperature (C)]]*OO[[#This Row],[37]]</f>
        <v>7.4052999759374993E-5</v>
      </c>
      <c r="AN301" s="10">
        <f>3/24000000*OO[[#This Row],[96 (30JUN1985 21:00:00)-Water Temperature (C)]]*OO[[#This Row],[38]]</f>
        <v>6.9010091841600004E-5</v>
      </c>
      <c r="AO301" s="10">
        <f>3/24000000*OO[[#This Row],[97 (01JUL1985 00:00:00)-Water Temperature (C)]]*OO[[#This Row],[39]]</f>
        <v>6.3451575166837497E-5</v>
      </c>
      <c r="AP301" s="10">
        <f>3/24000000*OO[[#This Row],[98 (01JUL1985 03:00:00)-Water Temperature (C)]]*OO[[#This Row],[40]]</f>
        <v>5.9514744917487496E-5</v>
      </c>
      <c r="AQ301" s="10">
        <f>3/24000000*OO[[#This Row],[99 (01JUL1985 06:00:00)-Water Temperature (C)]]*OO[[#This Row],[41]]</f>
        <v>5.4719129702549993E-5</v>
      </c>
      <c r="AR301" s="10">
        <f>3/24000000*OO[[#This Row],[100 (01JUL1985 09:00:00)-Water Temperature (C)]]*OO[[#This Row],[42]]</f>
        <v>4.9907795222649999E-5</v>
      </c>
      <c r="AS301" s="10">
        <f>3/24000000*OO[[#This Row],[101 (01JUL1985 12:00:00)-Water Temperature (C)]]*OO[[#This Row],[43]]</f>
        <v>4.5294919384062496E-5</v>
      </c>
      <c r="AT301" s="10">
        <f>3/24000000*OO[[#This Row],[102 (01JUL1985 15:00:00)-Water Temperature (C)]]*OO[[#This Row],[44]]</f>
        <v>4.06984198365E-5</v>
      </c>
      <c r="AU301" s="10">
        <f>3/24000000*OO[[#This Row],[103 (01JUL1985 18:00:00)-Water Temperature (C)]]*OO[[#This Row],[45]]</f>
        <v>3.6401791524587504E-5</v>
      </c>
      <c r="AV301" s="10">
        <f>3/24000000*OO[[#This Row],[104 (01JUL1985 21:00:00)-Water Temperature (C)]]*OO[[#This Row],[46]]</f>
        <v>3.2611189773599995E-5</v>
      </c>
      <c r="AW301" s="10">
        <f>3/24000000*OO[[#This Row],[105 (02JUL1985 00:00:00)-Water Temperature (C)]]*OO[[#This Row],[47]]</f>
        <v>2.9445728101637494E-5</v>
      </c>
      <c r="AX301" s="10">
        <f>3/24000000*OO[[#This Row],[106 (02JUL1985 03:00:00)-Water Temperature (C)]]*OO[[#This Row],[48]]</f>
        <v>2.7415912948748749E-5</v>
      </c>
      <c r="AY301" s="10">
        <f>3/24000000*OO[[#This Row],[107 (02JUL1985 06:00:00)-Water Temperature (C)]]*OO[[#This Row],[49]]</f>
        <v>2.5211664275171249E-5</v>
      </c>
      <c r="AZ301" s="10">
        <f>3/24000000*OO[[#This Row],[108 (02JUL1985 09:00:00)-Water Temperature (C)]]*OO[[#This Row],[50]]</f>
        <v>2.3046724576477498E-5</v>
      </c>
      <c r="BA301" s="10">
        <f>3/24000000*OO[[#This Row],[109 (02JUL1985 12:00:00)-Water Temperature (C)]]*OO[[#This Row],[51]]</f>
        <v>2.1139906956831247E-5</v>
      </c>
      <c r="BB301" s="10">
        <f>3/24000000*OO[[#This Row],[110 (02JUL1985 15:00:00)-Water Temperature (C)]]*OO[[#This Row],[52]]</f>
        <v>1.9120544360369999E-5</v>
      </c>
      <c r="BC301" s="10">
        <f>3/24000000*OO[[#This Row],[111 (02JUL1985 18:00:00)-Water Temperature (C)]]*OO[[#This Row],[53]]</f>
        <v>1.7135351770455E-5</v>
      </c>
      <c r="BD301" s="10">
        <f>3/24000000*OO[[#This Row],[112 (02JUL1985 21:00:00)-Water Temperature (C)]]*OO[[#This Row],[54]]</f>
        <v>1.5503650316178749E-5</v>
      </c>
      <c r="BE301" s="10">
        <f>3/24000000*OO[[#This Row],[113 (03JUL1985 00:00:00)-Water Temperature (C)]]*OO[[#This Row],[55]]</f>
        <v>1.4089549497614999E-5</v>
      </c>
      <c r="BF301" s="10">
        <f>3/24000000*OO[[#This Row],[114 (03JUL1985 03:00:00)-Water Temperature (C)]]*OO[[#This Row],[56]]</f>
        <v>1.3099380097353748E-5</v>
      </c>
      <c r="BG301" s="10">
        <f>3/24000000*OO[[#This Row],[115 (03JUL1985 06:00:00)-Water Temperature (C)]]*OO[[#This Row],[57]]</f>
        <v>1.2107457933025E-5</v>
      </c>
      <c r="BH301" s="10">
        <f>3/24000000*OO[[#This Row],[116 (03JUL1985 09:00:00)-Water Temperature (C)]]*OO[[#This Row],[58]]</f>
        <v>1.1014737952462499E-5</v>
      </c>
      <c r="BI301" s="10">
        <f>3/24000000*OO[[#This Row],[117 (03JUL1985 12:00:00)-Water Temperature (C)]]*OO[[#This Row],[59]]</f>
        <v>9.9410686121275001E-6</v>
      </c>
      <c r="BJ301" s="10">
        <f>3/24000000*OO[[#This Row],[118 (03JUL1985 15:00:00)-Water Temperature (C)]]*OO[[#This Row],[60]]</f>
        <v>8.7329612943124997E-6</v>
      </c>
      <c r="BK301" s="10">
        <f>3/24000000*OO[[#This Row],[119 (03JUL1985 18:00:00)-Water Temperature (C)]]*OO[[#This Row],[61]]</f>
        <v>7.541697822209999E-6</v>
      </c>
      <c r="BL301" s="10">
        <f>3/24000000*OO[[#This Row],[120 (03JUL1985 21:00:00)-Water Temperature (C)]]*OO[[#This Row],[62]]</f>
        <v>6.452999824480001E-6</v>
      </c>
      <c r="BM301" s="10">
        <f>3/24000000*OO[[#This Row],[121 (04JUL1985 00:00:00)-Water Temperature (C)]]*OO[[#This Row],[63]]</f>
        <v>5.4099929389500003E-6</v>
      </c>
      <c r="BN301" s="10">
        <f>3/24000000*OO[[#This Row],[122 (04JUL1985 03:00:00)-Water Temperature (C)]]*OO[[#This Row],[64]]</f>
        <v>4.4912929331924994E-6</v>
      </c>
      <c r="BO301" s="10">
        <f>3/24000000*OO[[#This Row],[123 (04JUL1985 06:00:00)-Water Temperature (C)]]*OO[[#This Row],[65]]</f>
        <v>3.5719257512750002E-6</v>
      </c>
      <c r="BP301" s="10">
        <f>3/24000000*OO[[#This Row],[124 (04JUL1985 09:00:00)-Water Temperature (C)]]*OO[[#This Row],[66]]</f>
        <v>2.8024340794301247E-6</v>
      </c>
      <c r="BQ301" s="10">
        <f>3/24000000*OO[[#This Row],[125 (04JUL1985 12:00:00)-Water Temperature (C)]]*OO[[#This Row],[67]]</f>
        <v>2.1871459318668752E-6</v>
      </c>
      <c r="BR301" s="10">
        <f>3/24000000*OO[[#This Row],[126 (04JUL1985 15:00:00)-Water Temperature (C)]]*OO[[#This Row],[68]]</f>
        <v>1.7587802092966249E-6</v>
      </c>
      <c r="BS301" s="10">
        <f>3/24000000*OO[[#This Row],[127 (04JUL1985 18:00:00)-Water Temperature (C)]]*OO[[#This Row],[69]]</f>
        <v>1.4849308354423749E-6</v>
      </c>
      <c r="BT301" s="10">
        <f>3/24000000*OO[[#This Row],[128 (04JUL1985 21:00:00)-Water Temperature (C)]]*OO[[#This Row],[70]]</f>
        <v>1.3053040970355E-6</v>
      </c>
      <c r="BU301" s="10">
        <f>3/24000000*OO[[#This Row],[129 (05JUL1985 00:00:00)-Water Temperature (C)]]*OO[[#This Row],[71]]</f>
        <v>1.18449126019E-6</v>
      </c>
      <c r="BV301" s="10">
        <f>3/24000000*OO[[#This Row],[130 (05JUL1985 03:00:00)-Water Temperature (C)]]*OO[[#This Row],[72]]</f>
        <v>1.1228770807755001E-6</v>
      </c>
      <c r="BW301" s="10">
        <f>3/24000000*OO[[#This Row],[131 (05JUL1985 06:00:00)-Water Temperature (C)]]*OO[[#This Row],[73]]</f>
        <v>1.05311049417425E-6</v>
      </c>
      <c r="BX301" s="10">
        <f>3/24000000*OO[[#This Row],[132 (05JUL1985 09:00:00)-Water Temperature (C)]]*OO[[#This Row],[74]]</f>
        <v>9.8975629746900003E-7</v>
      </c>
      <c r="BY301" s="10">
        <f>3/24000000*OO[[#This Row],[133 (05JUL1985 12:00:00)-Water Temperature (C)]]*OO[[#This Row],[75]]</f>
        <v>9.3537865834000004E-7</v>
      </c>
      <c r="BZ301" s="10">
        <f>3/24000000*OO[[#This Row],[134 (05JUL1985 15:00:00)-Water Temperature (C)]]*OO[[#This Row],[76]]</f>
        <v>8.7689380438187506E-7</v>
      </c>
      <c r="CA301" s="10">
        <f>3/24000000*OO[[#This Row],[135 (05JUL1985 18:00:00)-Water Temperature (C)]]*OO[[#This Row],[77]]</f>
        <v>8.2040236961962496E-7</v>
      </c>
      <c r="CB301" s="10">
        <f>3/24000000*OO[[#This Row],[136 (05JUL1985 21:00:00)-Water Temperature (C)]]*OO[[#This Row],[78]]</f>
        <v>7.7521891023450001E-7</v>
      </c>
      <c r="CC301" s="10">
        <f>3/24000000*OO[[#This Row],[137 (06JUL1985 00:00:00)-Water Temperature (C)]]*OO[[#This Row],[79]]</f>
        <v>7.4113599550575004E-7</v>
      </c>
      <c r="CD301" s="10">
        <f>3/24000000*OO[[#This Row],[138 (06JUL1985 03:00:00)-Water Temperature (C)]]*OO[[#This Row],[80]]</f>
        <v>7.3204190287499996E-7</v>
      </c>
      <c r="CE301" s="10">
        <f>3/24000000*OO[[#This Row],[139 (06JUL1985 06:00:00)-Water Temperature (C)]]*OO[[#This Row],[81]]</f>
        <v>7.09900908688125E-7</v>
      </c>
      <c r="CF301" s="10">
        <f>3/24000000*OO[[#This Row],[140 (06JUL1985 09:00:00)-Water Temperature (C)]]*OO[[#This Row],[82]]</f>
        <v>6.8306852885699993E-7</v>
      </c>
      <c r="CG301" s="10">
        <f>3/24000000*OO[[#This Row],[141 (06JUL1985 12:00:00)-Water Temperature (C)]]*OO[[#This Row],[83]]</f>
        <v>6.6480823124187499E-7</v>
      </c>
      <c r="CH301" s="10">
        <f>3/24000000*OO[[#This Row],[142 (06JUL1985 15:00:00)-Water Temperature (C)]]*OO[[#This Row],[84]]</f>
        <v>6.3554685556799999E-7</v>
      </c>
      <c r="CI301" s="10">
        <f>3/24000000*OO[[#This Row],[143 (06JUL1985 18:00:00)-Water Temperature (C)]]*OO[[#This Row],[85]]</f>
        <v>5.9782129939650003E-7</v>
      </c>
      <c r="CJ301" s="10">
        <f>3/24000000*OO[[#This Row],[144 (06JUL1985 21:00:00)-Water Temperature (C)]]*OO[[#This Row],[86]]</f>
        <v>5.673052488000001E-7</v>
      </c>
      <c r="CK301" s="10">
        <f>3/24000000*OO[[#This Row],[145 (07JUL1985 00:00:00)-Water Temperature (C)]]*OO[[#This Row],[87]]</f>
        <v>5.4617148096199993E-7</v>
      </c>
      <c r="CL301" s="10">
        <f>3/24000000*OO[[#This Row],[146 (07JUL1985 03:00:00)-Water Temperature (C)]]*OO[[#This Row],[88]]</f>
        <v>5.3964045562949995E-7</v>
      </c>
      <c r="CM301" s="10">
        <f>3/24000000*OO[[#This Row],[147 (07JUL1985 06:00:00)-Water Temperature (C)]]*OO[[#This Row],[89]]</f>
        <v>5.2826316442500003E-7</v>
      </c>
      <c r="CN301" s="10">
        <f>3/24000000*OO[[#This Row],[148 (07JUL1985 09:00:00)-Water Temperature (C)]]*OO[[#This Row],[90]]</f>
        <v>5.0978938577124997E-7</v>
      </c>
      <c r="CO301" s="10">
        <f>3/24000000*OO[[#This Row],[149 (07JUL1985 12:00:00)-Water Temperature (C)]]*OO[[#This Row],[91]]</f>
        <v>4.9134833912712501E-7</v>
      </c>
      <c r="CP301" s="10">
        <f>3/24000000*OO[[#This Row],[150 (07JUL1985 15:00:00)-Water Temperature (C)]]*OO[[#This Row],[92]]</f>
        <v>4.6543520036325005E-7</v>
      </c>
      <c r="CQ301" s="10">
        <f>3/24000000*OO[[#This Row],[151 (07JUL1985 18:00:00)-Water Temperature (C)]]*OO[[#This Row],[93]]</f>
        <v>4.3965801384299996E-7</v>
      </c>
      <c r="CR301" s="10">
        <f>3/24000000*OO[[#This Row],[152 (07JUL1985 21:00:00)-Water Temperature (C)]]*OO[[#This Row],[94]]</f>
        <v>4.1885492733674997E-7</v>
      </c>
      <c r="CS301" s="10">
        <f>3/24000000*OO[[#This Row],[153 (08JUL1985 00:00:00)-Water Temperature (C)]]*OO[[#This Row],[95]]</f>
        <v>4.0111795502324997E-7</v>
      </c>
      <c r="CT301" s="10">
        <f>3/24000000*OO[[#This Row],[154 (08JUL1985 03:00:00)-Water Temperature (C)]]*OO[[#This Row],[96]]</f>
        <v>3.8865580210249999E-7</v>
      </c>
      <c r="CU301" s="10">
        <f>3/24000000*OO[[#This Row],[155 (08JUL1985 06:00:00)-Water Temperature (C)]]*OO[[#This Row],[97]]</f>
        <v>3.8103832440849999E-7</v>
      </c>
      <c r="CV301" s="10">
        <f>3/24000000*OO[[#This Row],[156 (08JUL1985 09:00:00)-Water Temperature (C)]]*OO[[#This Row],[98]]</f>
        <v>3.6757421102999998E-7</v>
      </c>
      <c r="CW301" s="10">
        <f>3/24000000*OO[[#This Row],[157 (08JUL1985 12:00:00)-Water Temperature (C)]]*OO[[#This Row],[99]]</f>
        <v>3.5407180399499999E-7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2.2561051308876787E-33</v>
      </c>
      <c r="R302" s="10">
        <f>3/24*OO[[#This Row],[74 (28JUN1985 03:00:00)-Water Temperature (C)]]*OO[[#This Row],[16]]/SUM(OO[16])</f>
        <v>3.4548116606541682E-23</v>
      </c>
      <c r="S302" s="10">
        <f>3/24*OO[[#This Row],[75 (28JUN1985 06:00:00)-Water Temperature (C)]]*OO[[#This Row],[17]]/SUM(OO[17])</f>
        <v>1.7527469888611169E-16</v>
      </c>
      <c r="T302" s="10">
        <f>3/24*OO[[#This Row],[76 (28JUN1985 09:00:00)-Water Temperature (C)]]*OO[[#This Row],[18]]/SUM(OO[18])</f>
        <v>1.0054522848350554E-11</v>
      </c>
      <c r="U302" s="10">
        <f>3/24*OO[[#This Row],[77 (28JUN1985 12:00:00)-Water Temperature (C)]]*OO[[#This Row],[19]]/SUM(OO[19])</f>
        <v>9.2033742280531372E-9</v>
      </c>
      <c r="V302" s="10">
        <f>3/24000000*OO[[#This Row],[78 (28JUN1985 15:00:00)-Water Temperature (C)]]*OO[[#This Row],[20]]</f>
        <v>1.372288392881E-6</v>
      </c>
      <c r="W302" s="10">
        <f>3/24000000*OO[[#This Row],[79 (28JUN1985 18:00:00)-Water Temperature (C)]]*OO[[#This Row],[21]]</f>
        <v>5.912173974262499E-5</v>
      </c>
      <c r="X302" s="10">
        <f>3/24000000*OO[[#This Row],[80 (28JUN1985 21:00:00)-Water Temperature (C)]]*OO[[#This Row],[22]]</f>
        <v>9.7262631428412507E-4</v>
      </c>
      <c r="Y302" s="10">
        <f>3/24000000*OO[[#This Row],[81 (29JUN1985 00:00:00)-Water Temperature (C)]]*OO[[#This Row],[23]]</f>
        <v>7.2970545213749995E-3</v>
      </c>
      <c r="Z302" s="10">
        <f>3/24000000*OO[[#This Row],[82 (29JUN1985 03:00:00)-Water Temperature (C)]]*OO[[#This Row],[24]]</f>
        <v>2.898972667017E-2</v>
      </c>
      <c r="AA302" s="10">
        <f>3/24000000*OO[[#This Row],[83 (29JUN1985 06:00:00)-Water Temperature (C)]]*OO[[#This Row],[25]]</f>
        <v>6.6450483059537491E-2</v>
      </c>
      <c r="AB302" s="10">
        <f>3/24000000*OO[[#This Row],[84 (29JUN1985 09:00:00)-Water Temperature (C)]]*OO[[#This Row],[26]]</f>
        <v>9.3193448395587505E-2</v>
      </c>
      <c r="AC302" s="10">
        <f>3/24000000*OO[[#This Row],[85 (29JUN1985 12:00:00)-Water Temperature (C)]]*OO[[#This Row],[27]]</f>
        <v>8.6285400916499999E-2</v>
      </c>
      <c r="AD302" s="10">
        <f>3/24000000*OO[[#This Row],[86 (29JUN1985 15:00:00)-Water Temperature (C)]]*OO[[#This Row],[28]]</f>
        <v>5.5038148371799996E-2</v>
      </c>
      <c r="AE302" s="10">
        <f>3/24000000*OO[[#This Row],[88 (29JUN1985 21:00:00)-Water Temperature (C)]]*OO[[#This Row],[30]]</f>
        <v>9.3277939517000009E-3</v>
      </c>
      <c r="AF302" s="10">
        <f>3/24000000*OO[[#This Row],[88 (29JUN1985 21:00:00)-Water Temperature (C)]]*OO[[#This Row],[30]]</f>
        <v>9.3277939517000009E-3</v>
      </c>
      <c r="AG302" s="10">
        <f>3/24000000*OO[[#This Row],[89 (30JUN1985 00:00:00)-Water Temperature (C)]]*OO[[#This Row],[31]]</f>
        <v>2.73518989557E-3</v>
      </c>
      <c r="AH302" s="10">
        <f>3/24000000*OO[[#This Row],[90 (30JUN1985 03:00:00)-Water Temperature (C)]]*OO[[#This Row],[32]]</f>
        <v>7.2263700751874988E-4</v>
      </c>
      <c r="AI302" s="10">
        <f>3/24000000*OO[[#This Row],[91 (30JUN1985 06:00:00)-Water Temperature (C)]]*OO[[#This Row],[33]]</f>
        <v>2.1370709810408748E-4</v>
      </c>
      <c r="AJ302" s="10">
        <f>3/24000000*OO[[#This Row],[92 (30JUN1985 09:00:00)-Water Temperature (C)]]*OO[[#This Row],[34]]</f>
        <v>1.0701088726929999E-4</v>
      </c>
      <c r="AK302" s="10">
        <f>3/24000000*OO[[#This Row],[93 (30JUN1985 12:00:00)-Water Temperature (C)]]*OO[[#This Row],[35]]</f>
        <v>8.9213162697487509E-5</v>
      </c>
      <c r="AL302" s="10">
        <f>3/24000000*OO[[#This Row],[94 (30JUN1985 15:00:00)-Water Temperature (C)]]*OO[[#This Row],[36]]</f>
        <v>8.5420460483625005E-5</v>
      </c>
      <c r="AM302" s="10">
        <f>3/24000000*OO[[#This Row],[95 (30JUN1985 18:00:00)-Water Temperature (C)]]*OO[[#This Row],[37]]</f>
        <v>8.1525470646899996E-5</v>
      </c>
      <c r="AN302" s="10">
        <f>3/24000000*OO[[#This Row],[96 (30JUN1985 21:00:00)-Water Temperature (C)]]*OO[[#This Row],[38]]</f>
        <v>7.6280571538549989E-5</v>
      </c>
      <c r="AO302" s="10">
        <f>3/24000000*OO[[#This Row],[97 (01JUL1985 00:00:00)-Water Temperature (C)]]*OO[[#This Row],[39]]</f>
        <v>7.0339354582337496E-5</v>
      </c>
      <c r="AP302" s="10">
        <f>3/24000000*OO[[#This Row],[98 (01JUL1985 03:00:00)-Water Temperature (C)]]*OO[[#This Row],[40]]</f>
        <v>6.6121780321849995E-5</v>
      </c>
      <c r="AQ302" s="10">
        <f>3/24000000*OO[[#This Row],[99 (01JUL1985 06:00:00)-Water Temperature (C)]]*OO[[#This Row],[41]]</f>
        <v>6.0904168826400002E-5</v>
      </c>
      <c r="AR302" s="10">
        <f>3/24000000*OO[[#This Row],[100 (01JUL1985 09:00:00)-Water Temperature (C)]]*OO[[#This Row],[42]]</f>
        <v>5.5531448720999994E-5</v>
      </c>
      <c r="AS302" s="10">
        <f>3/24000000*OO[[#This Row],[101 (01JUL1985 12:00:00)-Water Temperature (C)]]*OO[[#This Row],[43]]</f>
        <v>5.03907698254125E-5</v>
      </c>
      <c r="AT302" s="10">
        <f>3/24000000*OO[[#This Row],[102 (01JUL1985 15:00:00)-Water Temperature (C)]]*OO[[#This Row],[44]]</f>
        <v>4.5311395658749999E-5</v>
      </c>
      <c r="AU302" s="10">
        <f>3/24000000*OO[[#This Row],[103 (01JUL1985 18:00:00)-Water Temperature (C)]]*OO[[#This Row],[45]]</f>
        <v>4.0559498948999991E-5</v>
      </c>
      <c r="AV302" s="10">
        <f>3/24000000*OO[[#This Row],[104 (01JUL1985 21:00:00)-Water Temperature (C)]]*OO[[#This Row],[46]]</f>
        <v>3.6377153576174998E-5</v>
      </c>
      <c r="AW302" s="10">
        <f>3/24000000*OO[[#This Row],[105 (02JUL1985 00:00:00)-Water Temperature (C)]]*OO[[#This Row],[47]]</f>
        <v>3.2893542850950001E-5</v>
      </c>
      <c r="AX302" s="10">
        <f>3/24000000*OO[[#This Row],[106 (02JUL1985 03:00:00)-Water Temperature (C)]]*OO[[#This Row],[48]]</f>
        <v>3.06931152136475E-5</v>
      </c>
      <c r="AY302" s="10">
        <f>3/24000000*OO[[#This Row],[107 (02JUL1985 06:00:00)-Water Temperature (C)]]*OO[[#This Row],[49]]</f>
        <v>2.8285803468702498E-5</v>
      </c>
      <c r="AZ302" s="10">
        <f>3/24000000*OO[[#This Row],[108 (02JUL1985 09:00:00)-Water Temperature (C)]]*OO[[#This Row],[50]]</f>
        <v>2.5869221859573752E-5</v>
      </c>
      <c r="BA302" s="10">
        <f>3/24000000*OO[[#This Row],[109 (02JUL1985 12:00:00)-Water Temperature (C)]]*OO[[#This Row],[51]]</f>
        <v>2.37314991075975E-5</v>
      </c>
      <c r="BB302" s="10">
        <f>3/24000000*OO[[#This Row],[110 (02JUL1985 15:00:00)-Water Temperature (C)]]*OO[[#This Row],[52]]</f>
        <v>2.1440549420758751E-5</v>
      </c>
      <c r="BC302" s="10">
        <f>3/24000000*OO[[#This Row],[111 (02JUL1985 18:00:00)-Water Temperature (C)]]*OO[[#This Row],[53]]</f>
        <v>1.9183118981009997E-5</v>
      </c>
      <c r="BD302" s="10">
        <f>3/24000000*OO[[#This Row],[112 (02JUL1985 21:00:00)-Water Temperature (C)]]*OO[[#This Row],[54]]</f>
        <v>1.73433740669175E-5</v>
      </c>
      <c r="BE302" s="10">
        <f>3/24000000*OO[[#This Row],[113 (03JUL1985 00:00:00)-Water Temperature (C)]]*OO[[#This Row],[55]]</f>
        <v>1.5767874886994997E-5</v>
      </c>
      <c r="BF302" s="10">
        <f>3/24000000*OO[[#This Row],[114 (03JUL1985 03:00:00)-Water Temperature (C)]]*OO[[#This Row],[56]]</f>
        <v>1.467684393315E-5</v>
      </c>
      <c r="BG302" s="10">
        <f>3/24000000*OO[[#This Row],[115 (03JUL1985 06:00:00)-Water Temperature (C)]]*OO[[#This Row],[57]]</f>
        <v>1.358765961260625E-5</v>
      </c>
      <c r="BH302" s="10">
        <f>3/24000000*OO[[#This Row],[116 (03JUL1985 09:00:00)-Water Temperature (C)]]*OO[[#This Row],[58]]</f>
        <v>1.2371991838200001E-5</v>
      </c>
      <c r="BI302" s="10">
        <f>3/24000000*OO[[#This Row],[117 (03JUL1985 12:00:00)-Water Temperature (C)]]*OO[[#This Row],[59]]</f>
        <v>1.1168084203220001E-5</v>
      </c>
      <c r="BJ302" s="10">
        <f>3/24000000*OO[[#This Row],[118 (03JUL1985 15:00:00)-Water Temperature (C)]]*OO[[#This Row],[60]]</f>
        <v>9.8132245081500001E-6</v>
      </c>
      <c r="BK302" s="10">
        <f>3/24000000*OO[[#This Row],[119 (03JUL1985 18:00:00)-Water Temperature (C)]]*OO[[#This Row],[61]]</f>
        <v>8.4772533437774991E-6</v>
      </c>
      <c r="BL302" s="10">
        <f>3/24000000*OO[[#This Row],[120 (03JUL1985 21:00:00)-Water Temperature (C)]]*OO[[#This Row],[62]]</f>
        <v>7.2681331297875002E-6</v>
      </c>
      <c r="BM302" s="10">
        <f>3/24000000*OO[[#This Row],[121 (04JUL1985 00:00:00)-Water Temperature (C)]]*OO[[#This Row],[63]]</f>
        <v>6.1175231641599995E-6</v>
      </c>
      <c r="BN302" s="10">
        <f>3/24000000*OO[[#This Row],[122 (04JUL1985 03:00:00)-Water Temperature (C)]]*OO[[#This Row],[64]]</f>
        <v>5.10324143652E-6</v>
      </c>
      <c r="BO302" s="10">
        <f>3/24000000*OO[[#This Row],[123 (04JUL1985 06:00:00)-Water Temperature (C)]]*OO[[#This Row],[65]]</f>
        <v>4.0757222025550002E-6</v>
      </c>
      <c r="BP302" s="10">
        <f>3/24000000*OO[[#This Row],[124 (04JUL1985 09:00:00)-Water Temperature (C)]]*OO[[#This Row],[66]]</f>
        <v>3.200848518024375E-6</v>
      </c>
      <c r="BQ302" s="10">
        <f>3/24000000*OO[[#This Row],[125 (04JUL1985 12:00:00)-Water Temperature (C)]]*OO[[#This Row],[67]]</f>
        <v>2.49287038748875E-6</v>
      </c>
      <c r="BR302" s="10">
        <f>3/24000000*OO[[#This Row],[126 (04JUL1985 15:00:00)-Water Temperature (C)]]*OO[[#This Row],[68]]</f>
        <v>1.9946812301862499E-6</v>
      </c>
      <c r="BS302" s="10">
        <f>3/24000000*OO[[#This Row],[127 (04JUL1985 18:00:00)-Water Temperature (C)]]*OO[[#This Row],[69]]</f>
        <v>1.674221721777E-6</v>
      </c>
      <c r="BT302" s="10">
        <f>3/24000000*OO[[#This Row],[128 (04JUL1985 21:00:00)-Water Temperature (C)]]*OO[[#This Row],[70]]</f>
        <v>1.4639270757320001E-6</v>
      </c>
      <c r="BU302" s="10">
        <f>3/24000000*OO[[#This Row],[129 (05JUL1985 00:00:00)-Water Temperature (C)]]*OO[[#This Row],[71]]</f>
        <v>1.323254320537E-6</v>
      </c>
      <c r="BV302" s="10">
        <f>3/24000000*OO[[#This Row],[130 (05JUL1985 03:00:00)-Water Temperature (C)]]*OO[[#This Row],[72]]</f>
        <v>1.2521105844411249E-6</v>
      </c>
      <c r="BW302" s="10">
        <f>3/24000000*OO[[#This Row],[131 (05JUL1985 06:00:00)-Water Temperature (C)]]*OO[[#This Row],[73]]</f>
        <v>1.1739669290093751E-6</v>
      </c>
      <c r="BX302" s="10">
        <f>3/24000000*OO[[#This Row],[132 (05JUL1985 09:00:00)-Water Temperature (C)]]*OO[[#This Row],[74]]</f>
        <v>1.1023817199755E-6</v>
      </c>
      <c r="BY302" s="10">
        <f>3/24000000*OO[[#This Row],[133 (05JUL1985 12:00:00)-Water Temperature (C)]]*OO[[#This Row],[75]]</f>
        <v>1.0412089079778751E-6</v>
      </c>
      <c r="BZ302" s="10">
        <f>3/24000000*OO[[#This Row],[134 (05JUL1985 15:00:00)-Water Temperature (C)]]*OO[[#This Row],[76]]</f>
        <v>9.7558695328087488E-7</v>
      </c>
      <c r="CA302" s="10">
        <f>3/24000000*OO[[#This Row],[135 (05JUL1985 18:00:00)-Water Temperature (C)]]*OO[[#This Row],[77]]</f>
        <v>9.1151837710499994E-7</v>
      </c>
      <c r="CB302" s="10">
        <f>3/24000000*OO[[#This Row],[136 (05JUL1985 21:00:00)-Water Temperature (C)]]*OO[[#This Row],[78]]</f>
        <v>8.6057821308037498E-7</v>
      </c>
      <c r="CC302" s="10">
        <f>3/24000000*OO[[#This Row],[137 (06JUL1985 00:00:00)-Water Temperature (C)]]*OO[[#This Row],[79]]</f>
        <v>8.2272130837312498E-7</v>
      </c>
      <c r="CD302" s="10">
        <f>3/24000000*OO[[#This Row],[138 (06JUL1985 03:00:00)-Water Temperature (C)]]*OO[[#This Row],[80]]</f>
        <v>8.1346799598350009E-7</v>
      </c>
      <c r="CE302" s="10">
        <f>3/24000000*OO[[#This Row],[139 (06JUL1985 06:00:00)-Water Temperature (C)]]*OO[[#This Row],[81]]</f>
        <v>7.8994397824374995E-7</v>
      </c>
      <c r="CF302" s="10">
        <f>3/24000000*OO[[#This Row],[140 (06JUL1985 09:00:00)-Water Temperature (C)]]*OO[[#This Row],[82]]</f>
        <v>7.5989050991999997E-7</v>
      </c>
      <c r="CG302" s="10">
        <f>3/24000000*OO[[#This Row],[141 (06JUL1985 12:00:00)-Water Temperature (C)]]*OO[[#This Row],[83]]</f>
        <v>7.3939907336599996E-7</v>
      </c>
      <c r="CH302" s="10">
        <f>3/24000000*OO[[#This Row],[142 (06JUL1985 15:00:00)-Water Temperature (C)]]*OO[[#This Row],[84]]</f>
        <v>7.0674648526950006E-7</v>
      </c>
      <c r="CI302" s="10">
        <f>3/24000000*OO[[#This Row],[143 (06JUL1985 18:00:00)-Water Temperature (C)]]*OO[[#This Row],[85]]</f>
        <v>6.6388671625424996E-7</v>
      </c>
      <c r="CJ302" s="10">
        <f>3/24000000*OO[[#This Row],[144 (06JUL1985 21:00:00)-Water Temperature (C)]]*OO[[#This Row],[86]]</f>
        <v>6.2935715316850001E-7</v>
      </c>
      <c r="CK302" s="10">
        <f>3/24000000*OO[[#This Row],[145 (07JUL1985 00:00:00)-Water Temperature (C)]]*OO[[#This Row],[87]]</f>
        <v>6.0609421762649987E-7</v>
      </c>
      <c r="CL302" s="10">
        <f>3/24000000*OO[[#This Row],[146 (07JUL1985 03:00:00)-Water Temperature (C)]]*OO[[#This Row],[88]]</f>
        <v>5.9951583992849995E-7</v>
      </c>
      <c r="CM302" s="10">
        <f>3/24000000*OO[[#This Row],[147 (07JUL1985 06:00:00)-Water Temperature (C)]]*OO[[#This Row],[89]]</f>
        <v>5.8753267247887487E-7</v>
      </c>
      <c r="CN302" s="10">
        <f>3/24000000*OO[[#This Row],[148 (07JUL1985 09:00:00)-Water Temperature (C)]]*OO[[#This Row],[90]]</f>
        <v>5.6697069961912491E-7</v>
      </c>
      <c r="CO302" s="10">
        <f>3/24000000*OO[[#This Row],[149 (07JUL1985 12:00:00)-Water Temperature (C)]]*OO[[#This Row],[91]]</f>
        <v>5.4622813230150004E-7</v>
      </c>
      <c r="CP302" s="10">
        <f>3/24000000*OO[[#This Row],[150 (07JUL1985 15:00:00)-Water Temperature (C)]]*OO[[#This Row],[92]]</f>
        <v>5.1714628994025007E-7</v>
      </c>
      <c r="CQ302" s="10">
        <f>3/24000000*OO[[#This Row],[151 (07JUL1985 18:00:00)-Water Temperature (C)]]*OO[[#This Row],[93]]</f>
        <v>4.8800355292849994E-7</v>
      </c>
      <c r="CR302" s="10">
        <f>3/24000000*OO[[#This Row],[152 (07JUL1985 21:00:00)-Water Temperature (C)]]*OO[[#This Row],[94]]</f>
        <v>4.6461352643499997E-7</v>
      </c>
      <c r="CS302" s="10">
        <f>3/24000000*OO[[#This Row],[153 (08JUL1985 00:00:00)-Water Temperature (C)]]*OO[[#This Row],[95]]</f>
        <v>4.4486562138749998E-7</v>
      </c>
      <c r="CT302" s="10">
        <f>3/24000000*OO[[#This Row],[154 (08JUL1985 03:00:00)-Water Temperature (C)]]*OO[[#This Row],[96]]</f>
        <v>4.3102630804837502E-7</v>
      </c>
      <c r="CU302" s="10">
        <f>3/24000000*OO[[#This Row],[155 (08JUL1985 06:00:00)-Water Temperature (C)]]*OO[[#This Row],[97]]</f>
        <v>4.2283294847699997E-7</v>
      </c>
      <c r="CV302" s="10">
        <f>3/24000000*OO[[#This Row],[156 (08JUL1985 09:00:00)-Water Temperature (C)]]*OO[[#This Row],[98]]</f>
        <v>4.0797383751287502E-7</v>
      </c>
      <c r="CW302" s="10">
        <f>3/24000000*OO[[#This Row],[157 (08JUL1985 12:00:00)-Water Temperature (C)]]*OO[[#This Row],[99]]</f>
        <v>3.9283690332099997E-7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2.3238199551631155E-34</v>
      </c>
      <c r="R303" s="10">
        <f>3/24*OO[[#This Row],[74 (28JUN1985 03:00:00)-Water Temperature (C)]]*OO[[#This Row],[16]]/SUM(OO[16])</f>
        <v>1.3292980079203826E-23</v>
      </c>
      <c r="S303" s="10">
        <f>3/24*OO[[#This Row],[75 (28JUN1985 06:00:00)-Water Temperature (C)]]*OO[[#This Row],[17]]/SUM(OO[17])</f>
        <v>3.3643245792326486E-17</v>
      </c>
      <c r="T303" s="10">
        <f>3/24*OO[[#This Row],[76 (28JUN1985 09:00:00)-Water Temperature (C)]]*OO[[#This Row],[18]]/SUM(OO[18])</f>
        <v>4.2245044955781705E-12</v>
      </c>
      <c r="U303" s="10">
        <f>3/24*OO[[#This Row],[77 (28JUN1985 12:00:00)-Water Temperature (C)]]*OO[[#This Row],[19]]/SUM(OO[19])</f>
        <v>4.6281724875079528E-9</v>
      </c>
      <c r="V303" s="10">
        <f>3/24000000*OO[[#This Row],[78 (28JUN1985 15:00:00)-Water Temperature (C)]]*OO[[#This Row],[20]]</f>
        <v>7.7347755994599996E-7</v>
      </c>
      <c r="W303" s="10">
        <f>3/24000000*OO[[#This Row],[79 (28JUN1985 18:00:00)-Water Temperature (C)]]*OO[[#This Row],[21]]</f>
        <v>3.6382104478062491E-5</v>
      </c>
      <c r="X303" s="10">
        <f>3/24000000*OO[[#This Row],[80 (28JUN1985 21:00:00)-Water Temperature (C)]]*OO[[#This Row],[22]]</f>
        <v>6.4433723699187494E-4</v>
      </c>
      <c r="Y303" s="10">
        <f>3/24000000*OO[[#This Row],[81 (29JUN1985 00:00:00)-Water Temperature (C)]]*OO[[#This Row],[23]]</f>
        <v>5.1504090137049997E-3</v>
      </c>
      <c r="Z303" s="10">
        <f>3/24000000*OO[[#This Row],[82 (29JUN1985 03:00:00)-Water Temperature (C)]]*OO[[#This Row],[24]]</f>
        <v>2.1625272635099998E-2</v>
      </c>
      <c r="AA303" s="10">
        <f>3/24000000*OO[[#This Row],[83 (29JUN1985 06:00:00)-Water Temperature (C)]]*OO[[#This Row],[25]]</f>
        <v>5.21111735265E-2</v>
      </c>
      <c r="AB303" s="10">
        <f>3/24000000*OO[[#This Row],[84 (29JUN1985 09:00:00)-Water Temperature (C)]]*OO[[#This Row],[26]]</f>
        <v>7.6428787696624992E-2</v>
      </c>
      <c r="AC303" s="10">
        <f>3/24000000*OO[[#This Row],[85 (29JUN1985 12:00:00)-Water Temperature (C)]]*OO[[#This Row],[27]]</f>
        <v>7.3650117815699995E-2</v>
      </c>
      <c r="AD303" s="10">
        <f>3/24000000*OO[[#This Row],[86 (29JUN1985 15:00:00)-Water Temperature (C)]]*OO[[#This Row],[28]]</f>
        <v>4.8749014560999997E-2</v>
      </c>
      <c r="AE303" s="10">
        <f>3/24000000*OO[[#This Row],[88 (29JUN1985 21:00:00)-Water Temperature (C)]]*OO[[#This Row],[30]]</f>
        <v>8.78175028435625E-3</v>
      </c>
      <c r="AF303" s="10">
        <f>3/24000000*OO[[#This Row],[88 (29JUN1985 21:00:00)-Water Temperature (C)]]*OO[[#This Row],[30]]</f>
        <v>8.78175028435625E-3</v>
      </c>
      <c r="AG303" s="10">
        <f>3/24000000*OO[[#This Row],[89 (30JUN1985 00:00:00)-Water Temperature (C)]]*OO[[#This Row],[31]]</f>
        <v>2.6339306260356249E-3</v>
      </c>
      <c r="AH303" s="10">
        <f>3/24000000*OO[[#This Row],[90 (30JUN1985 03:00:00)-Water Temperature (C)]]*OO[[#This Row],[32]]</f>
        <v>7.0230637563449994E-4</v>
      </c>
      <c r="AI303" s="10">
        <f>3/24000000*OO[[#This Row],[91 (30JUN1985 06:00:00)-Water Temperature (C)]]*OO[[#This Row],[33]]</f>
        <v>2.0171069182184996E-4</v>
      </c>
      <c r="AJ303" s="10">
        <f>3/24000000*OO[[#This Row],[92 (30JUN1985 09:00:00)-Water Temperature (C)]]*OO[[#This Row],[34]]</f>
        <v>9.3998110944375001E-5</v>
      </c>
      <c r="AK303" s="10">
        <f>3/24000000*OO[[#This Row],[93 (30JUN1985 12:00:00)-Water Temperature (C)]]*OO[[#This Row],[35]]</f>
        <v>7.5392347299500003E-5</v>
      </c>
      <c r="AL303" s="10">
        <f>3/24000000*OO[[#This Row],[94 (30JUN1985 15:00:00)-Water Temperature (C)]]*OO[[#This Row],[36]]</f>
        <v>7.1751905625962485E-5</v>
      </c>
      <c r="AM303" s="10">
        <f>3/24000000*OO[[#This Row],[95 (30JUN1985 18:00:00)-Water Temperature (C)]]*OO[[#This Row],[37]]</f>
        <v>6.8633698327999991E-5</v>
      </c>
      <c r="AN303" s="10">
        <f>3/24000000*OO[[#This Row],[96 (30JUN1985 21:00:00)-Water Temperature (C)]]*OO[[#This Row],[38]]</f>
        <v>6.4442504966174985E-5</v>
      </c>
      <c r="AO303" s="10">
        <f>3/24000000*OO[[#This Row],[97 (01JUL1985 00:00:00)-Water Temperature (C)]]*OO[[#This Row],[39]]</f>
        <v>5.9580647232849993E-5</v>
      </c>
      <c r="AP303" s="10">
        <f>3/24000000*OO[[#This Row],[98 (01JUL1985 03:00:00)-Water Temperature (C)]]*OO[[#This Row],[40]]</f>
        <v>5.60993182165875E-5</v>
      </c>
      <c r="AQ303" s="10">
        <f>3/24000000*OO[[#This Row],[99 (01JUL1985 06:00:00)-Water Temperature (C)]]*OO[[#This Row],[41]]</f>
        <v>5.1761304717049995E-5</v>
      </c>
      <c r="AR303" s="10">
        <f>3/24000000*OO[[#This Row],[100 (01JUL1985 09:00:00)-Water Temperature (C)]]*OO[[#This Row],[42]]</f>
        <v>4.7184047413200001E-5</v>
      </c>
      <c r="AS303" s="10">
        <f>3/24000000*OO[[#This Row],[101 (01JUL1985 12:00:00)-Water Temperature (C)]]*OO[[#This Row],[43]]</f>
        <v>4.2797802401899994E-5</v>
      </c>
      <c r="AT303" s="10">
        <f>3/24000000*OO[[#This Row],[102 (01JUL1985 15:00:00)-Water Temperature (C)]]*OO[[#This Row],[44]]</f>
        <v>3.8493044414499997E-5</v>
      </c>
      <c r="AU303" s="10">
        <f>3/24000000*OO[[#This Row],[103 (01JUL1985 18:00:00)-Water Temperature (C)]]*OO[[#This Row],[45]]</f>
        <v>3.4466488289174995E-5</v>
      </c>
      <c r="AV303" s="10">
        <f>3/24000000*OO[[#This Row],[104 (01JUL1985 21:00:00)-Water Temperature (C)]]*OO[[#This Row],[46]]</f>
        <v>3.0930943552950003E-5</v>
      </c>
      <c r="AW303" s="10">
        <f>3/24000000*OO[[#This Row],[105 (02JUL1985 00:00:00)-Water Temperature (C)]]*OO[[#This Row],[47]]</f>
        <v>2.7990399809461249E-5</v>
      </c>
      <c r="AX303" s="10">
        <f>3/24000000*OO[[#This Row],[106 (02JUL1985 03:00:00)-Water Temperature (C)]]*OO[[#This Row],[48]]</f>
        <v>2.6148241256073751E-5</v>
      </c>
      <c r="AY303" s="10">
        <f>3/24000000*OO[[#This Row],[107 (02JUL1985 06:00:00)-Water Temperature (C)]]*OO[[#This Row],[49]]</f>
        <v>2.4133926371885002E-5</v>
      </c>
      <c r="AZ303" s="10">
        <f>3/24000000*OO[[#This Row],[108 (02JUL1985 09:00:00)-Water Temperature (C)]]*OO[[#This Row],[50]]</f>
        <v>2.2071788579109997E-5</v>
      </c>
      <c r="BA303" s="10">
        <f>3/24000000*OO[[#This Row],[109 (02JUL1985 12:00:00)-Water Temperature (C)]]*OO[[#This Row],[51]]</f>
        <v>2.0238710580449999E-5</v>
      </c>
      <c r="BB303" s="10">
        <f>3/24000000*OO[[#This Row],[110 (02JUL1985 15:00:00)-Water Temperature (C)]]*OO[[#This Row],[52]]</f>
        <v>1.8282883839823749E-5</v>
      </c>
      <c r="BC303" s="10">
        <f>3/24000000*OO[[#This Row],[111 (02JUL1985 18:00:00)-Water Temperature (C)]]*OO[[#This Row],[53]]</f>
        <v>1.6344648688199999E-5</v>
      </c>
      <c r="BD303" s="10">
        <f>3/24000000*OO[[#This Row],[112 (02JUL1985 21:00:00)-Water Temperature (C)]]*OO[[#This Row],[54]]</f>
        <v>1.4773008104715E-5</v>
      </c>
      <c r="BE303" s="10">
        <f>3/24000000*OO[[#This Row],[113 (03JUL1985 00:00:00)-Water Temperature (C)]]*OO[[#This Row],[55]]</f>
        <v>1.3439579336119999E-5</v>
      </c>
      <c r="BF303" s="10">
        <f>3/24000000*OO[[#This Row],[114 (03JUL1985 03:00:00)-Water Temperature (C)]]*OO[[#This Row],[56]]</f>
        <v>1.2524142517787499E-5</v>
      </c>
      <c r="BG303" s="10">
        <f>3/24000000*OO[[#This Row],[115 (03JUL1985 06:00:00)-Water Temperature (C)]]*OO[[#This Row],[57]]</f>
        <v>1.1616513782039999E-5</v>
      </c>
      <c r="BH303" s="10">
        <f>3/24000000*OO[[#This Row],[116 (03JUL1985 09:00:00)-Water Temperature (C)]]*OO[[#This Row],[58]]</f>
        <v>1.059009267119E-5</v>
      </c>
      <c r="BI303" s="10">
        <f>3/24000000*OO[[#This Row],[117 (03JUL1985 12:00:00)-Water Temperature (C)]]*OO[[#This Row],[59]]</f>
        <v>9.5643707607824984E-6</v>
      </c>
      <c r="BJ303" s="10">
        <f>3/24000000*OO[[#This Row],[118 (03JUL1985 15:00:00)-Water Temperature (C)]]*OO[[#This Row],[60]]</f>
        <v>8.4094102273124995E-6</v>
      </c>
      <c r="BK303" s="10">
        <f>3/24000000*OO[[#This Row],[119 (03JUL1985 18:00:00)-Water Temperature (C)]]*OO[[#This Row],[61]]</f>
        <v>7.2673049206449994E-6</v>
      </c>
      <c r="BL303" s="10">
        <f>3/24000000*OO[[#This Row],[120 (03JUL1985 21:00:00)-Water Temperature (C)]]*OO[[#This Row],[62]]</f>
        <v>6.2412885534999995E-6</v>
      </c>
      <c r="BM303" s="10">
        <f>3/24000000*OO[[#This Row],[121 (04JUL1985 00:00:00)-Water Temperature (C)]]*OO[[#This Row],[63]]</f>
        <v>5.2709448901849994E-6</v>
      </c>
      <c r="BN303" s="10">
        <f>3/24000000*OO[[#This Row],[122 (04JUL1985 03:00:00)-Water Temperature (C)]]*OO[[#This Row],[64]]</f>
        <v>4.4148252701550003E-6</v>
      </c>
      <c r="BO303" s="10">
        <f>3/24000000*OO[[#This Row],[123 (04JUL1985 06:00:00)-Water Temperature (C)]]*OO[[#This Row],[65]]</f>
        <v>3.54068585958375E-6</v>
      </c>
      <c r="BP303" s="10">
        <f>3/24000000*OO[[#This Row],[124 (04JUL1985 09:00:00)-Water Temperature (C)]]*OO[[#This Row],[66]]</f>
        <v>2.7842650493973748E-6</v>
      </c>
      <c r="BQ303" s="10">
        <f>3/24000000*OO[[#This Row],[125 (04JUL1985 12:00:00)-Water Temperature (C)]]*OO[[#This Row],[67]]</f>
        <v>2.1653979296536249E-6</v>
      </c>
      <c r="BR303" s="10">
        <f>3/24000000*OO[[#This Row],[126 (04JUL1985 15:00:00)-Water Temperature (C)]]*OO[[#This Row],[68]]</f>
        <v>1.7253493751824999E-6</v>
      </c>
      <c r="BS303" s="10">
        <f>3/24000000*OO[[#This Row],[127 (04JUL1985 18:00:00)-Water Temperature (C)]]*OO[[#This Row],[69]]</f>
        <v>1.4406036737625E-6</v>
      </c>
      <c r="BT303" s="10">
        <f>3/24000000*OO[[#This Row],[128 (04JUL1985 21:00:00)-Water Temperature (C)]]*OO[[#This Row],[70]]</f>
        <v>1.2535893674951251E-6</v>
      </c>
      <c r="BU303" s="10">
        <f>3/24000000*OO[[#This Row],[129 (05JUL1985 00:00:00)-Water Temperature (C)]]*OO[[#This Row],[71]]</f>
        <v>1.1289730727343751E-6</v>
      </c>
      <c r="BV303" s="10">
        <f>3/24000000*OO[[#This Row],[130 (05JUL1985 03:00:00)-Water Temperature (C)]]*OO[[#This Row],[72]]</f>
        <v>1.0661170624419999E-6</v>
      </c>
      <c r="BW303" s="10">
        <f>3/24000000*OO[[#This Row],[131 (05JUL1985 06:00:00)-Water Temperature (C)]]*OO[[#This Row],[73]]</f>
        <v>9.9942283012862506E-7</v>
      </c>
      <c r="BX303" s="10">
        <f>3/24000000*OO[[#This Row],[132 (05JUL1985 09:00:00)-Water Temperature (C)]]*OO[[#This Row],[74]]</f>
        <v>9.377390740749999E-7</v>
      </c>
      <c r="BY303" s="10">
        <f>3/24000000*OO[[#This Row],[133 (05JUL1985 12:00:00)-Water Temperature (C)]]*OO[[#This Row],[75]]</f>
        <v>8.8521333113562499E-7</v>
      </c>
      <c r="BZ303" s="10">
        <f>3/24000000*OO[[#This Row],[134 (05JUL1985 15:00:00)-Water Temperature (C)]]*OO[[#This Row],[76]]</f>
        <v>8.2921463259599998E-7</v>
      </c>
      <c r="CA303" s="10">
        <f>3/24000000*OO[[#This Row],[135 (05JUL1985 18:00:00)-Water Temperature (C)]]*OO[[#This Row],[77]]</f>
        <v>7.739039023667499E-7</v>
      </c>
      <c r="CB303" s="10">
        <f>3/24000000*OO[[#This Row],[136 (05JUL1985 21:00:00)-Water Temperature (C)]]*OO[[#This Row],[78]]</f>
        <v>7.3001488604062497E-7</v>
      </c>
      <c r="CC303" s="10">
        <f>3/24000000*OO[[#This Row],[137 (06JUL1985 00:00:00)-Water Temperature (C)]]*OO[[#This Row],[79]]</f>
        <v>6.9769686869737501E-7</v>
      </c>
      <c r="CD303" s="10">
        <f>3/24000000*OO[[#This Row],[138 (06JUL1985 03:00:00)-Water Temperature (C)]]*OO[[#This Row],[80]]</f>
        <v>6.9029462907712487E-7</v>
      </c>
      <c r="CE303" s="10">
        <f>3/24000000*OO[[#This Row],[139 (06JUL1985 06:00:00)-Water Temperature (C)]]*OO[[#This Row],[81]]</f>
        <v>6.7128143739212505E-7</v>
      </c>
      <c r="CF303" s="10">
        <f>3/24000000*OO[[#This Row],[140 (06JUL1985 09:00:00)-Water Temperature (C)]]*OO[[#This Row],[82]]</f>
        <v>6.4566324361987489E-7</v>
      </c>
      <c r="CG303" s="10">
        <f>3/24000000*OO[[#This Row],[141 (06JUL1985 12:00:00)-Water Temperature (C)]]*OO[[#This Row],[83]]</f>
        <v>6.2802524070649995E-7</v>
      </c>
      <c r="CH303" s="10">
        <f>3/24000000*OO[[#This Row],[142 (06JUL1985 15:00:00)-Water Temperature (C)]]*OO[[#This Row],[84]]</f>
        <v>6.0040476748187496E-7</v>
      </c>
      <c r="CI303" s="10">
        <f>3/24000000*OO[[#This Row],[143 (06JUL1985 18:00:00)-Water Temperature (C)]]*OO[[#This Row],[85]]</f>
        <v>5.6341206270949989E-7</v>
      </c>
      <c r="CJ303" s="10">
        <f>3/24000000*OO[[#This Row],[144 (06JUL1985 21:00:00)-Water Temperature (C)]]*OO[[#This Row],[86]]</f>
        <v>5.3354613398100001E-7</v>
      </c>
      <c r="CK303" s="10">
        <f>3/24000000*OO[[#This Row],[145 (07JUL1985 00:00:00)-Water Temperature (C)]]*OO[[#This Row],[87]]</f>
        <v>5.1379366447199995E-7</v>
      </c>
      <c r="CL303" s="10">
        <f>3/24000000*OO[[#This Row],[146 (07JUL1985 03:00:00)-Water Temperature (C)]]*OO[[#This Row],[88]]</f>
        <v>5.0865374291474996E-7</v>
      </c>
      <c r="CM303" s="10">
        <f>3/24000000*OO[[#This Row],[147 (07JUL1985 06:00:00)-Water Temperature (C)]]*OO[[#This Row],[89]]</f>
        <v>4.9901670627924997E-7</v>
      </c>
      <c r="CN303" s="10">
        <f>3/24000000*OO[[#This Row],[148 (07JUL1985 09:00:00)-Water Temperature (C)]]*OO[[#This Row],[90]]</f>
        <v>4.8162795766874993E-7</v>
      </c>
      <c r="CO303" s="10">
        <f>3/24000000*OO[[#This Row],[149 (07JUL1985 12:00:00)-Water Temperature (C)]]*OO[[#This Row],[91]]</f>
        <v>4.6384988992224998E-7</v>
      </c>
      <c r="CP303" s="10">
        <f>3/24000000*OO[[#This Row],[150 (07JUL1985 15:00:00)-Water Temperature (C)]]*OO[[#This Row],[92]]</f>
        <v>4.39061987559E-7</v>
      </c>
      <c r="CQ303" s="10">
        <f>3/24000000*OO[[#This Row],[151 (07JUL1985 18:00:00)-Water Temperature (C)]]*OO[[#This Row],[93]]</f>
        <v>4.1395086204225003E-7</v>
      </c>
      <c r="CR303" s="10">
        <f>3/24000000*OO[[#This Row],[152 (07JUL1985 21:00:00)-Water Temperature (C)]]*OO[[#This Row],[94]]</f>
        <v>3.93862159504125E-7</v>
      </c>
      <c r="CS303" s="10">
        <f>3/24000000*OO[[#This Row],[153 (08JUL1985 00:00:00)-Water Temperature (C)]]*OO[[#This Row],[95]]</f>
        <v>3.7705217290949998E-7</v>
      </c>
      <c r="CT303" s="10">
        <f>3/24000000*OO[[#This Row],[154 (08JUL1985 03:00:00)-Water Temperature (C)]]*OO[[#This Row],[96]]</f>
        <v>3.6525087124662497E-7</v>
      </c>
      <c r="CU303" s="10">
        <f>3/24000000*OO[[#This Row],[155 (08JUL1985 06:00:00)-Water Temperature (C)]]*OO[[#This Row],[97]]</f>
        <v>3.5849516889549994E-7</v>
      </c>
      <c r="CV303" s="10">
        <f>3/24000000*OO[[#This Row],[156 (08JUL1985 09:00:00)-Water Temperature (C)]]*OO[[#This Row],[98]]</f>
        <v>3.4599524764080003E-7</v>
      </c>
      <c r="CW303" s="10">
        <f>3/24000000*OO[[#This Row],[157 (08JUL1985 12:00:00)-Water Temperature (C)]]*OO[[#This Row],[99]]</f>
        <v>3.3311678393220003E-7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2.7813686178620431E-35</v>
      </c>
      <c r="R304" s="10">
        <f>3/24*OO[[#This Row],[74 (28JUN1985 03:00:00)-Water Temperature (C)]]*OO[[#This Row],[16]]/SUM(OO[16])</f>
        <v>5.5181247633971148E-24</v>
      </c>
      <c r="S304" s="10">
        <f>3/24*OO[[#This Row],[75 (28JUN1985 06:00:00)-Water Temperature (C)]]*OO[[#This Row],[17]]/SUM(OO[17])</f>
        <v>6.9074578526539371E-18</v>
      </c>
      <c r="T304" s="10">
        <f>3/24*OO[[#This Row],[76 (28JUN1985 09:00:00)-Water Temperature (C)]]*OO[[#This Row],[18]]/SUM(OO[18])</f>
        <v>2.0621777338897455E-12</v>
      </c>
      <c r="U304" s="10">
        <f>3/24*OO[[#This Row],[77 (28JUN1985 12:00:00)-Water Temperature (C)]]*OO[[#This Row],[19]]/SUM(OO[19])</f>
        <v>2.6876207796454696E-9</v>
      </c>
      <c r="V304" s="10">
        <f>3/24000000*OO[[#This Row],[78 (28JUN1985 15:00:00)-Water Temperature (C)]]*OO[[#This Row],[20]]</f>
        <v>5.0126915221424998E-7</v>
      </c>
      <c r="W304" s="10">
        <f>3/24000000*OO[[#This Row],[79 (28JUN1985 18:00:00)-Water Temperature (C)]]*OO[[#This Row],[21]]</f>
        <v>2.566575011876E-5</v>
      </c>
      <c r="X304" s="10">
        <f>3/24000000*OO[[#This Row],[80 (28JUN1985 21:00:00)-Water Temperature (C)]]*OO[[#This Row],[22]]</f>
        <v>4.8835927857450001E-4</v>
      </c>
      <c r="Y304" s="10">
        <f>3/24000000*OO[[#This Row],[81 (29JUN1985 00:00:00)-Water Temperature (C)]]*OO[[#This Row],[23]]</f>
        <v>4.1540806663087496E-3</v>
      </c>
      <c r="Z304" s="10">
        <f>3/24000000*OO[[#This Row],[82 (29JUN1985 03:00:00)-Water Temperature (C)]]*OO[[#This Row],[24]]</f>
        <v>1.8417415558310002E-2</v>
      </c>
      <c r="AA304" s="10">
        <f>3/24000000*OO[[#This Row],[83 (29JUN1985 06:00:00)-Water Temperature (C)]]*OO[[#This Row],[25]]</f>
        <v>4.66380180205875E-2</v>
      </c>
      <c r="AB304" s="10">
        <f>3/24000000*OO[[#This Row],[84 (29JUN1985 09:00:00)-Water Temperature (C)]]*OO[[#This Row],[26]]</f>
        <v>7.1550736235662493E-2</v>
      </c>
      <c r="AC304" s="10">
        <f>3/24000000*OO[[#This Row],[85 (29JUN1985 12:00:00)-Water Temperature (C)]]*OO[[#This Row],[27]]</f>
        <v>7.1778906889949992E-2</v>
      </c>
      <c r="AD304" s="10">
        <f>3/24000000*OO[[#This Row],[86 (29JUN1985 15:00:00)-Water Temperature (C)]]*OO[[#This Row],[28]]</f>
        <v>4.9323168415950004E-2</v>
      </c>
      <c r="AE304" s="10">
        <f>3/24000000*OO[[#This Row],[88 (29JUN1985 21:00:00)-Water Temperature (C)]]*OO[[#This Row],[30]]</f>
        <v>9.4527379939087497E-3</v>
      </c>
      <c r="AF304" s="10">
        <f>3/24000000*OO[[#This Row],[88 (29JUN1985 21:00:00)-Water Temperature (C)]]*OO[[#This Row],[30]]</f>
        <v>9.4527379939087497E-3</v>
      </c>
      <c r="AG304" s="10">
        <f>3/24000000*OO[[#This Row],[89 (30JUN1985 00:00:00)-Water Temperature (C)]]*OO[[#This Row],[31]]</f>
        <v>2.9043522978539999E-3</v>
      </c>
      <c r="AH304" s="10">
        <f>3/24000000*OO[[#This Row],[90 (30JUN1985 03:00:00)-Water Temperature (C)]]*OO[[#This Row],[32]]</f>
        <v>7.8388989771900001E-4</v>
      </c>
      <c r="AI304" s="10">
        <f>3/24000000*OO[[#This Row],[91 (30JUN1985 06:00:00)-Water Temperature (C)]]*OO[[#This Row],[33]]</f>
        <v>2.2021922896244998E-4</v>
      </c>
      <c r="AJ304" s="10">
        <f>3/24000000*OO[[#This Row],[92 (30JUN1985 09:00:00)-Water Temperature (C)]]*OO[[#This Row],[34]]</f>
        <v>9.5739629119600002E-5</v>
      </c>
      <c r="AK304" s="10">
        <f>3/24000000*OO[[#This Row],[93 (30JUN1985 12:00:00)-Water Temperature (C)]]*OO[[#This Row],[35]]</f>
        <v>7.3542636976337502E-5</v>
      </c>
      <c r="AL304" s="10">
        <f>3/24000000*OO[[#This Row],[94 (30JUN1985 15:00:00)-Water Temperature (C)]]*OO[[#This Row],[36]]</f>
        <v>6.9491752214549996E-5</v>
      </c>
      <c r="AM304" s="10">
        <f>3/24000000*OO[[#This Row],[95 (30JUN1985 18:00:00)-Water Temperature (C)]]*OO[[#This Row],[37]]</f>
        <v>6.6653317329712502E-5</v>
      </c>
      <c r="AN304" s="10">
        <f>3/24000000*OO[[#This Row],[96 (30JUN1985 21:00:00)-Water Temperature (C)]]*OO[[#This Row],[38]]</f>
        <v>6.2843792703687489E-5</v>
      </c>
      <c r="AO304" s="10">
        <f>3/24000000*OO[[#This Row],[97 (01JUL1985 00:00:00)-Water Temperature (C)]]*OO[[#This Row],[39]]</f>
        <v>5.8306975350624993E-5</v>
      </c>
      <c r="AP304" s="10">
        <f>3/24000000*OO[[#This Row],[98 (01JUL1985 03:00:00)-Water Temperature (C)]]*OO[[#This Row],[40]]</f>
        <v>5.5064312350549993E-5</v>
      </c>
      <c r="AQ304" s="10">
        <f>3/24000000*OO[[#This Row],[99 (01JUL1985 06:00:00)-Water Temperature (C)]]*OO[[#This Row],[41]]</f>
        <v>5.1006144218249992E-5</v>
      </c>
      <c r="AR304" s="10">
        <f>3/24000000*OO[[#This Row],[100 (01JUL1985 09:00:00)-Water Temperature (C)]]*OO[[#This Row],[42]]</f>
        <v>4.6584401146549998E-5</v>
      </c>
      <c r="AS304" s="10">
        <f>3/24000000*OO[[#This Row],[101 (01JUL1985 12:00:00)-Water Temperature (C)]]*OO[[#This Row],[43]]</f>
        <v>4.2329477770049998E-5</v>
      </c>
      <c r="AT304" s="10">
        <f>3/24000000*OO[[#This Row],[102 (01JUL1985 15:00:00)-Water Temperature (C)]]*OO[[#This Row],[44]]</f>
        <v>3.8157183930262501E-5</v>
      </c>
      <c r="AU304" s="10">
        <f>3/24000000*OO[[#This Row],[103 (01JUL1985 18:00:00)-Water Temperature (C)]]*OO[[#This Row],[45]]</f>
        <v>3.4230514617524995E-5</v>
      </c>
      <c r="AV304" s="10">
        <f>3/24000000*OO[[#This Row],[104 (01JUL1985 21:00:00)-Water Temperature (C)]]*OO[[#This Row],[46]]</f>
        <v>3.0783050767874998E-5</v>
      </c>
      <c r="AW304" s="10">
        <f>3/24000000*OO[[#This Row],[105 (02JUL1985 00:00:00)-Water Temperature (C)]]*OO[[#This Row],[47]]</f>
        <v>2.7919411263325002E-5</v>
      </c>
      <c r="AX304" s="10">
        <f>3/24000000*OO[[#This Row],[106 (02JUL1985 03:00:00)-Water Temperature (C)]]*OO[[#This Row],[48]]</f>
        <v>2.6148735577314999E-5</v>
      </c>
      <c r="AY304" s="10">
        <f>3/24000000*OO[[#This Row],[107 (02JUL1985 06:00:00)-Water Temperature (C)]]*OO[[#This Row],[49]]</f>
        <v>2.42293894554075E-5</v>
      </c>
      <c r="AZ304" s="10">
        <f>3/24000000*OO[[#This Row],[108 (02JUL1985 09:00:00)-Water Temperature (C)]]*OO[[#This Row],[50]]</f>
        <v>2.2210640795069997E-5</v>
      </c>
      <c r="BA304" s="10">
        <f>3/24000000*OO[[#This Row],[109 (02JUL1985 12:00:00)-Water Temperature (C)]]*OO[[#This Row],[51]]</f>
        <v>2.0401153198976247E-5</v>
      </c>
      <c r="BB304" s="10">
        <f>3/24000000*OO[[#This Row],[110 (02JUL1985 15:00:00)-Water Temperature (C)]]*OO[[#This Row],[52]]</f>
        <v>1.8474381514079998E-5</v>
      </c>
      <c r="BC304" s="10">
        <f>3/24000000*OO[[#This Row],[111 (02JUL1985 18:00:00)-Water Temperature (C)]]*OO[[#This Row],[53]]</f>
        <v>1.6530807811861249E-5</v>
      </c>
      <c r="BD304" s="10">
        <f>3/24000000*OO[[#This Row],[112 (02JUL1985 21:00:00)-Water Temperature (C)]]*OO[[#This Row],[54]]</f>
        <v>1.4952529824899999E-5</v>
      </c>
      <c r="BE304" s="10">
        <f>3/24000000*OO[[#This Row],[113 (03JUL1985 00:00:00)-Water Temperature (C)]]*OO[[#This Row],[55]]</f>
        <v>1.3622423078696249E-5</v>
      </c>
      <c r="BF304" s="10">
        <f>3/24000000*OO[[#This Row],[114 (03JUL1985 03:00:00)-Water Temperature (C)]]*OO[[#This Row],[56]]</f>
        <v>1.2716102870399998E-5</v>
      </c>
      <c r="BG304" s="10">
        <f>3/24000000*OO[[#This Row],[115 (03JUL1985 06:00:00)-Water Temperature (C)]]*OO[[#This Row],[57]]</f>
        <v>1.182433978884E-5</v>
      </c>
      <c r="BH304" s="10">
        <f>3/24000000*OO[[#This Row],[116 (03JUL1985 09:00:00)-Water Temperature (C)]]*OO[[#This Row],[58]]</f>
        <v>1.0802304748012501E-5</v>
      </c>
      <c r="BI304" s="10">
        <f>3/24000000*OO[[#This Row],[117 (03JUL1985 12:00:00)-Water Temperature (C)]]*OO[[#This Row],[59]]</f>
        <v>9.7680718564649992E-6</v>
      </c>
      <c r="BJ304" s="10">
        <f>3/24000000*OO[[#This Row],[118 (03JUL1985 15:00:00)-Water Temperature (C)]]*OO[[#This Row],[60]]</f>
        <v>8.6024309880900008E-6</v>
      </c>
      <c r="BK304" s="10">
        <f>3/24000000*OO[[#This Row],[119 (03JUL1985 18:00:00)-Water Temperature (C)]]*OO[[#This Row],[61]]</f>
        <v>7.4395928950649997E-6</v>
      </c>
      <c r="BL304" s="10">
        <f>3/24000000*OO[[#This Row],[120 (03JUL1985 21:00:00)-Water Temperature (C)]]*OO[[#This Row],[62]]</f>
        <v>6.4002731837624992E-6</v>
      </c>
      <c r="BM304" s="10">
        <f>3/24000000*OO[[#This Row],[121 (04JUL1985 00:00:00)-Water Temperature (C)]]*OO[[#This Row],[63]]</f>
        <v>5.4222247369674991E-6</v>
      </c>
      <c r="BN304" s="10">
        <f>3/24000000*OO[[#This Row],[122 (04JUL1985 03:00:00)-Water Temperature (C)]]*OO[[#This Row],[64]]</f>
        <v>4.5585376477400005E-6</v>
      </c>
      <c r="BO304" s="10">
        <f>3/24000000*OO[[#This Row],[123 (04JUL1985 06:00:00)-Water Temperature (C)]]*OO[[#This Row],[65]]</f>
        <v>3.6726047636025003E-6</v>
      </c>
      <c r="BP304" s="10">
        <f>3/24000000*OO[[#This Row],[124 (04JUL1985 09:00:00)-Water Temperature (C)]]*OO[[#This Row],[66]]</f>
        <v>2.8927110672394997E-6</v>
      </c>
      <c r="BQ304" s="10">
        <f>3/24000000*OO[[#This Row],[125 (04JUL1985 12:00:00)-Water Temperature (C)]]*OO[[#This Row],[67]]</f>
        <v>2.2480591447476249E-6</v>
      </c>
      <c r="BR304" s="10">
        <f>3/24000000*OO[[#This Row],[126 (04JUL1985 15:00:00)-Water Temperature (C)]]*OO[[#This Row],[68]]</f>
        <v>1.7839925565087497E-6</v>
      </c>
      <c r="BS304" s="10">
        <f>3/24000000*OO[[#This Row],[127 (04JUL1985 18:00:00)-Water Temperature (C)]]*OO[[#This Row],[69]]</f>
        <v>1.4821134318952502E-6</v>
      </c>
      <c r="BT304" s="10">
        <f>3/24000000*OO[[#This Row],[128 (04JUL1985 21:00:00)-Water Temperature (C)]]*OO[[#This Row],[70]]</f>
        <v>1.283509624432E-6</v>
      </c>
      <c r="BU304" s="10">
        <f>3/24000000*OO[[#This Row],[129 (05JUL1985 00:00:00)-Water Temperature (C)]]*OO[[#This Row],[71]]</f>
        <v>1.151575997333E-6</v>
      </c>
      <c r="BV304" s="10">
        <f>3/24000000*OO[[#This Row],[130 (05JUL1985 03:00:00)-Water Temperature (C)]]*OO[[#This Row],[72]]</f>
        <v>1.08448940043075E-6</v>
      </c>
      <c r="BW304" s="10">
        <f>3/24000000*OO[[#This Row],[131 (05JUL1985 06:00:00)-Water Temperature (C)]]*OO[[#This Row],[73]]</f>
        <v>1.0169398888019998E-6</v>
      </c>
      <c r="BX304" s="10">
        <f>3/24000000*OO[[#This Row],[132 (05JUL1985 09:00:00)-Water Temperature (C)]]*OO[[#This Row],[74]]</f>
        <v>9.5339514518999999E-7</v>
      </c>
      <c r="BY304" s="10">
        <f>3/24000000*OO[[#This Row],[133 (05JUL1985 12:00:00)-Water Temperature (C)]]*OO[[#This Row],[75]]</f>
        <v>8.9951127318000006E-7</v>
      </c>
      <c r="BZ304" s="10">
        <f>3/24000000*OO[[#This Row],[134 (05JUL1985 15:00:00)-Water Temperature (C)]]*OO[[#This Row],[76]]</f>
        <v>8.4270188662049987E-7</v>
      </c>
      <c r="CA304" s="10">
        <f>3/24000000*OO[[#This Row],[135 (05JUL1985 18:00:00)-Water Temperature (C)]]*OO[[#This Row],[77]]</f>
        <v>7.8571349718749995E-7</v>
      </c>
      <c r="CB304" s="10">
        <f>3/24000000*OO[[#This Row],[136 (05JUL1985 21:00:00)-Water Temperature (C)]]*OO[[#This Row],[78]]</f>
        <v>7.4041268596774996E-7</v>
      </c>
      <c r="CC304" s="10">
        <f>3/24000000*OO[[#This Row],[137 (06JUL1985 00:00:00)-Water Temperature (C)]]*OO[[#This Row],[79]]</f>
        <v>7.0718073765499997E-7</v>
      </c>
      <c r="CD304" s="10">
        <f>3/24000000*OO[[#This Row],[138 (06JUL1985 03:00:00)-Water Temperature (C)]]*OO[[#This Row],[80]]</f>
        <v>6.9966565169287503E-7</v>
      </c>
      <c r="CE304" s="10">
        <f>3/24000000*OO[[#This Row],[139 (06JUL1985 06:00:00)-Water Temperature (C)]]*OO[[#This Row],[81]]</f>
        <v>6.81649148178E-7</v>
      </c>
      <c r="CF304" s="10">
        <f>3/24000000*OO[[#This Row],[140 (06JUL1985 09:00:00)-Water Temperature (C)]]*OO[[#This Row],[82]]</f>
        <v>6.5556273855800006E-7</v>
      </c>
      <c r="CG304" s="10">
        <f>3/24000000*OO[[#This Row],[141 (06JUL1985 12:00:00)-Water Temperature (C)]]*OO[[#This Row],[83]]</f>
        <v>6.3734879405400004E-7</v>
      </c>
      <c r="CH304" s="10">
        <f>3/24000000*OO[[#This Row],[142 (06JUL1985 15:00:00)-Water Temperature (C)]]*OO[[#This Row],[84]]</f>
        <v>6.0976173351500002E-7</v>
      </c>
      <c r="CI304" s="10">
        <f>3/24000000*OO[[#This Row],[143 (06JUL1985 18:00:00)-Water Temperature (C)]]*OO[[#This Row],[85]]</f>
        <v>5.7176737778624997E-7</v>
      </c>
      <c r="CJ304" s="10">
        <f>3/24000000*OO[[#This Row],[144 (06JUL1985 21:00:00)-Water Temperature (C)]]*OO[[#This Row],[86]]</f>
        <v>5.4084437754099985E-7</v>
      </c>
      <c r="CK304" s="10">
        <f>3/24000000*OO[[#This Row],[145 (07JUL1985 00:00:00)-Water Temperature (C)]]*OO[[#This Row],[87]]</f>
        <v>5.2053746338650006E-7</v>
      </c>
      <c r="CL304" s="10">
        <f>3/24000000*OO[[#This Row],[146 (07JUL1985 03:00:00)-Water Temperature (C)]]*OO[[#This Row],[88]]</f>
        <v>5.1546824492624988E-7</v>
      </c>
      <c r="CM304" s="10">
        <f>3/24000000*OO[[#This Row],[147 (07JUL1985 06:00:00)-Water Temperature (C)]]*OO[[#This Row],[89]]</f>
        <v>5.0637475420624992E-7</v>
      </c>
      <c r="CN304" s="10">
        <f>3/24000000*OO[[#This Row],[148 (07JUL1985 09:00:00)-Water Temperature (C)]]*OO[[#This Row],[90]]</f>
        <v>4.8893579427874999E-7</v>
      </c>
      <c r="CO304" s="10">
        <f>3/24000000*OO[[#This Row],[149 (07JUL1985 12:00:00)-Water Temperature (C)]]*OO[[#This Row],[91]]</f>
        <v>4.7081545605600001E-7</v>
      </c>
      <c r="CP304" s="10">
        <f>3/24000000*OO[[#This Row],[150 (07JUL1985 15:00:00)-Water Temperature (C)]]*OO[[#This Row],[92]]</f>
        <v>4.4574466017637501E-7</v>
      </c>
      <c r="CQ304" s="10">
        <f>3/24000000*OO[[#This Row],[151 (07JUL1985 18:00:00)-Water Temperature (C)]]*OO[[#This Row],[93]]</f>
        <v>4.1991891914349994E-7</v>
      </c>
      <c r="CR304" s="10">
        <f>3/24000000*OO[[#This Row],[152 (07JUL1985 21:00:00)-Water Temperature (C)]]*OO[[#This Row],[94]]</f>
        <v>3.9927369687974993E-7</v>
      </c>
      <c r="CS304" s="10">
        <f>3/24000000*OO[[#This Row],[153 (08JUL1985 00:00:00)-Water Temperature (C)]]*OO[[#This Row],[95]]</f>
        <v>3.8214349974937502E-7</v>
      </c>
      <c r="CT304" s="10">
        <f>3/24000000*OO[[#This Row],[154 (08JUL1985 03:00:00)-Water Temperature (C)]]*OO[[#This Row],[96]]</f>
        <v>3.7003555108937495E-7</v>
      </c>
      <c r="CU304" s="10">
        <f>3/24000000*OO[[#This Row],[155 (08JUL1985 06:00:00)-Water Temperature (C)]]*OO[[#This Row],[97]]</f>
        <v>3.6338595240037496E-7</v>
      </c>
      <c r="CV304" s="10">
        <f>3/24000000*OO[[#This Row],[156 (08JUL1985 09:00:00)-Water Temperature (C)]]*OO[[#This Row],[98]]</f>
        <v>3.5086621288375001E-7</v>
      </c>
      <c r="CW304" s="10">
        <f>3/24000000*OO[[#This Row],[157 (08JUL1985 12:00:00)-Water Temperature (C)]]*OO[[#This Row],[99]]</f>
        <v>3.3790137313252501E-7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4.4574021605295906E-36</v>
      </c>
      <c r="R305" s="10">
        <f>3/24*OO[[#This Row],[74 (28JUN1985 03:00:00)-Water Temperature (C)]]*OO[[#This Row],[16]]/SUM(OO[16])</f>
        <v>2.3524650055898408E-24</v>
      </c>
      <c r="S305" s="10">
        <f>3/24*OO[[#This Row],[75 (28JUN1985 06:00:00)-Water Temperature (C)]]*OO[[#This Row],[17]]/SUM(OO[17])</f>
        <v>1.5597581302840172E-18</v>
      </c>
      <c r="T305" s="10">
        <f>3/24*OO[[#This Row],[76 (28JUN1985 09:00:00)-Water Temperature (C)]]*OO[[#This Row],[18]]/SUM(OO[18])</f>
        <v>1.1170577397565085E-12</v>
      </c>
      <c r="U305" s="10">
        <f>3/24*OO[[#This Row],[77 (28JUN1985 12:00:00)-Water Temperature (C)]]*OO[[#This Row],[19]]/SUM(OO[19])</f>
        <v>1.7331259958465942E-9</v>
      </c>
      <c r="V305" s="10">
        <f>3/24000000*OO[[#This Row],[78 (28JUN1985 15:00:00)-Water Temperature (C)]]*OO[[#This Row],[20]]</f>
        <v>3.5928748769799996E-7</v>
      </c>
      <c r="W305" s="10">
        <f>3/24000000*OO[[#This Row],[79 (28JUN1985 18:00:00)-Water Temperature (C)]]*OO[[#This Row],[21]]</f>
        <v>1.9926754697575001E-5</v>
      </c>
      <c r="X305" s="10">
        <f>3/24000000*OO[[#This Row],[80 (28JUN1985 21:00:00)-Water Temperature (C)]]*OO[[#This Row],[22]]</f>
        <v>4.0504792021499992E-4</v>
      </c>
      <c r="Y305" s="10">
        <f>3/24000000*OO[[#This Row],[81 (29JUN1985 00:00:00)-Water Temperature (C)]]*OO[[#This Row],[23]]</f>
        <v>3.6442387867724997E-3</v>
      </c>
      <c r="Z305" s="10">
        <f>3/24000000*OO[[#This Row],[82 (29JUN1985 03:00:00)-Water Temperature (C)]]*OO[[#This Row],[24]]</f>
        <v>1.6950607603339999E-2</v>
      </c>
      <c r="AA305" s="10">
        <f>3/24000000*OO[[#This Row],[83 (29JUN1985 06:00:00)-Water Temperature (C)]]*OO[[#This Row],[25]]</f>
        <v>4.4795071337949993E-2</v>
      </c>
      <c r="AB305" s="10">
        <f>3/24000000*OO[[#This Row],[84 (29JUN1985 09:00:00)-Water Temperature (C)]]*OO[[#This Row],[26]]</f>
        <v>7.1376439327874991E-2</v>
      </c>
      <c r="AC305" s="10">
        <f>3/24000000*OO[[#This Row],[85 (29JUN1985 12:00:00)-Water Temperature (C)]]*OO[[#This Row],[27]]</f>
        <v>7.4000813655174996E-2</v>
      </c>
      <c r="AD305" s="10">
        <f>3/24000000*OO[[#This Row],[86 (29JUN1985 15:00:00)-Water Temperature (C)]]*OO[[#This Row],[28]]</f>
        <v>5.2388082726624999E-2</v>
      </c>
      <c r="AE305" s="10">
        <f>3/24000000*OO[[#This Row],[88 (29JUN1985 21:00:00)-Water Temperature (C)]]*OO[[#This Row],[30]]</f>
        <v>1.0536373345355E-2</v>
      </c>
      <c r="AF305" s="10">
        <f>3/24000000*OO[[#This Row],[88 (29JUN1985 21:00:00)-Water Temperature (C)]]*OO[[#This Row],[30]]</f>
        <v>1.0536373345355E-2</v>
      </c>
      <c r="AG305" s="10">
        <f>3/24000000*OO[[#This Row],[89 (30JUN1985 00:00:00)-Water Temperature (C)]]*OO[[#This Row],[31]]</f>
        <v>3.296930713125E-3</v>
      </c>
      <c r="AH305" s="10">
        <f>3/24000000*OO[[#This Row],[90 (30JUN1985 03:00:00)-Water Temperature (C)]]*OO[[#This Row],[32]]</f>
        <v>8.9805222472649987E-4</v>
      </c>
      <c r="AI305" s="10">
        <f>3/24000000*OO[[#This Row],[91 (30JUN1985 06:00:00)-Water Temperature (C)]]*OO[[#This Row],[33]]</f>
        <v>2.4835025313702501E-4</v>
      </c>
      <c r="AJ305" s="10">
        <f>3/24000000*OO[[#This Row],[92 (30JUN1985 09:00:00)-Water Temperature (C)]]*OO[[#This Row],[34]]</f>
        <v>1.0210503524636251E-4</v>
      </c>
      <c r="AK305" s="10">
        <f>3/24000000*OO[[#This Row],[93 (30JUN1985 12:00:00)-Water Temperature (C)]]*OO[[#This Row],[35]]</f>
        <v>7.5323979459887501E-5</v>
      </c>
      <c r="AL305" s="10">
        <f>3/24000000*OO[[#This Row],[94 (30JUN1985 15:00:00)-Water Temperature (C)]]*OO[[#This Row],[36]]</f>
        <v>7.0553840121124984E-5</v>
      </c>
      <c r="AM305" s="10">
        <f>3/24000000*OO[[#This Row],[95 (30JUN1985 18:00:00)-Water Temperature (C)]]*OO[[#This Row],[37]]</f>
        <v>6.7700143931762497E-5</v>
      </c>
      <c r="AN305" s="10">
        <f>3/24000000*OO[[#This Row],[96 (30JUN1985 21:00:00)-Water Temperature (C)]]*OO[[#This Row],[38]]</f>
        <v>6.3964792337199987E-5</v>
      </c>
      <c r="AO305" s="10">
        <f>3/24000000*OO[[#This Row],[97 (01JUL1985 00:00:00)-Water Temperature (C)]]*OO[[#This Row],[39]]</f>
        <v>5.9476896724274992E-5</v>
      </c>
      <c r="AP305" s="10">
        <f>3/24000000*OO[[#This Row],[98 (01JUL1985 03:00:00)-Water Temperature (C)]]*OO[[#This Row],[40]]</f>
        <v>5.6241995496750001E-5</v>
      </c>
      <c r="AQ305" s="10">
        <f>3/24000000*OO[[#This Row],[99 (01JUL1985 06:00:00)-Water Temperature (C)]]*OO[[#This Row],[41]]</f>
        <v>5.2216728197812504E-5</v>
      </c>
      <c r="AR305" s="10">
        <f>3/24000000*OO[[#This Row],[100 (01JUL1985 09:00:00)-Water Temperature (C)]]*OO[[#This Row],[42]]</f>
        <v>4.7718918861374995E-5</v>
      </c>
      <c r="AS305" s="10">
        <f>3/24000000*OO[[#This Row],[101 (01JUL1985 12:00:00)-Water Temperature (C)]]*OO[[#This Row],[43]]</f>
        <v>4.3376220464999995E-5</v>
      </c>
      <c r="AT305" s="10">
        <f>3/24000000*OO[[#This Row],[102 (01JUL1985 15:00:00)-Water Temperature (C)]]*OO[[#This Row],[44]]</f>
        <v>3.9135815004375E-5</v>
      </c>
      <c r="AU305" s="10">
        <f>3/24000000*OO[[#This Row],[103 (01JUL1985 18:00:00)-Water Temperature (C)]]*OO[[#This Row],[45]]</f>
        <v>3.5127058049574998E-5</v>
      </c>
      <c r="AV305" s="10">
        <f>3/24000000*OO[[#This Row],[104 (01JUL1985 21:00:00)-Water Temperature (C)]]*OO[[#This Row],[46]]</f>
        <v>3.1617274343699998E-5</v>
      </c>
      <c r="AW305" s="10">
        <f>3/24000000*OO[[#This Row],[105 (02JUL1985 00:00:00)-Water Temperature (C)]]*OO[[#This Row],[47]]</f>
        <v>2.8708721768325002E-5</v>
      </c>
      <c r="AX305" s="10">
        <f>3/24000000*OO[[#This Row],[106 (02JUL1985 03:00:00)-Water Temperature (C)]]*OO[[#This Row],[48]]</f>
        <v>2.692091686199E-5</v>
      </c>
      <c r="AY305" s="10">
        <f>3/24000000*OO[[#This Row],[107 (02JUL1985 06:00:00)-Water Temperature (C)]]*OO[[#This Row],[49]]</f>
        <v>2.5004188574549998E-5</v>
      </c>
      <c r="AZ305" s="10">
        <f>3/24000000*OO[[#This Row],[108 (02JUL1985 09:00:00)-Water Temperature (C)]]*OO[[#This Row],[50]]</f>
        <v>2.294931882718375E-5</v>
      </c>
      <c r="BA305" s="10">
        <f>3/24000000*OO[[#This Row],[109 (02JUL1985 12:00:00)-Water Temperature (C)]]*OO[[#This Row],[51]]</f>
        <v>2.1095093194281248E-5</v>
      </c>
      <c r="BB305" s="10">
        <f>3/24000000*OO[[#This Row],[110 (02JUL1985 15:00:00)-Water Temperature (C)]]*OO[[#This Row],[52]]</f>
        <v>1.9130738149462498E-5</v>
      </c>
      <c r="BC305" s="10">
        <f>3/24000000*OO[[#This Row],[111 (02JUL1985 18:00:00)-Water Temperature (C)]]*OO[[#This Row],[53]]</f>
        <v>1.712575269106875E-5</v>
      </c>
      <c r="BD305" s="10">
        <f>3/24000000*OO[[#This Row],[112 (02JUL1985 21:00:00)-Water Temperature (C)]]*OO[[#This Row],[54]]</f>
        <v>1.54957928115E-5</v>
      </c>
      <c r="BE305" s="10">
        <f>3/24000000*OO[[#This Row],[113 (03JUL1985 00:00:00)-Water Temperature (C)]]*OO[[#This Row],[55]]</f>
        <v>1.4128896883199999E-5</v>
      </c>
      <c r="BF305" s="10">
        <f>3/24000000*OO[[#This Row],[114 (03JUL1985 03:00:00)-Water Temperature (C)]]*OO[[#This Row],[56]]</f>
        <v>1.3200451398576247E-5</v>
      </c>
      <c r="BG305" s="10">
        <f>3/24000000*OO[[#This Row],[115 (03JUL1985 06:00:00)-Water Temperature (C)]]*OO[[#This Row],[57]]</f>
        <v>1.229727665535E-5</v>
      </c>
      <c r="BH305" s="10">
        <f>3/24000000*OO[[#This Row],[116 (03JUL1985 09:00:00)-Water Temperature (C)]]*OO[[#This Row],[58]]</f>
        <v>1.1255394056512499E-5</v>
      </c>
      <c r="BI305" s="10">
        <f>3/24000000*OO[[#This Row],[117 (03JUL1985 12:00:00)-Water Temperature (C)]]*OO[[#This Row],[59]]</f>
        <v>1.0188265413628749E-5</v>
      </c>
      <c r="BJ305" s="10">
        <f>3/24000000*OO[[#This Row],[118 (03JUL1985 15:00:00)-Water Temperature (C)]]*OO[[#This Row],[60]]</f>
        <v>8.9853790362062501E-6</v>
      </c>
      <c r="BK305" s="10">
        <f>3/24000000*OO[[#This Row],[119 (03JUL1985 18:00:00)-Water Temperature (C)]]*OO[[#This Row],[61]]</f>
        <v>7.7751154733999995E-6</v>
      </c>
      <c r="BL305" s="10">
        <f>3/24000000*OO[[#This Row],[120 (03JUL1985 21:00:00)-Water Temperature (C)]]*OO[[#This Row],[62]]</f>
        <v>6.6971111898874996E-6</v>
      </c>
      <c r="BM305" s="10">
        <f>3/24000000*OO[[#This Row],[121 (04JUL1985 00:00:00)-Water Temperature (C)]]*OO[[#This Row],[63]]</f>
        <v>5.6865028002412499E-6</v>
      </c>
      <c r="BN305" s="10">
        <f>3/24000000*OO[[#This Row],[122 (04JUL1985 03:00:00)-Water Temperature (C)]]*OO[[#This Row],[64]]</f>
        <v>4.7930043123550001E-6</v>
      </c>
      <c r="BO305" s="10">
        <f>3/24000000*OO[[#This Row],[123 (04JUL1985 06:00:00)-Water Temperature (C)]]*OO[[#This Row],[65]]</f>
        <v>3.8752667355675003E-6</v>
      </c>
      <c r="BP305" s="10">
        <f>3/24000000*OO[[#This Row],[124 (04JUL1985 09:00:00)-Water Temperature (C)]]*OO[[#This Row],[66]]</f>
        <v>3.0562974758587501E-6</v>
      </c>
      <c r="BQ305" s="10">
        <f>3/24000000*OO[[#This Row],[125 (04JUL1985 12:00:00)-Water Temperature (C)]]*OO[[#This Row],[67]]</f>
        <v>2.3743123757927495E-6</v>
      </c>
      <c r="BR305" s="10">
        <f>3/24000000*OO[[#This Row],[126 (04JUL1985 15:00:00)-Water Temperature (C)]]*OO[[#This Row],[68]]</f>
        <v>1.8786427396143748E-6</v>
      </c>
      <c r="BS305" s="10">
        <f>3/24000000*OO[[#This Row],[127 (04JUL1985 18:00:00)-Water Temperature (C)]]*OO[[#This Row],[69]]</f>
        <v>1.5550706812179998E-6</v>
      </c>
      <c r="BT305" s="10">
        <f>3/24000000*OO[[#This Row],[128 (04JUL1985 21:00:00)-Water Temperature (C)]]*OO[[#This Row],[70]]</f>
        <v>1.34188515412875E-6</v>
      </c>
      <c r="BU305" s="10">
        <f>3/24000000*OO[[#This Row],[129 (05JUL1985 00:00:00)-Water Temperature (C)]]*OO[[#This Row],[71]]</f>
        <v>1.2005544968395E-6</v>
      </c>
      <c r="BV305" s="10">
        <f>3/24000000*OO[[#This Row],[130 (05JUL1985 03:00:00)-Water Temperature (C)]]*OO[[#This Row],[72]]</f>
        <v>1.128109054009375E-6</v>
      </c>
      <c r="BW305" s="10">
        <f>3/24000000*OO[[#This Row],[131 (05JUL1985 06:00:00)-Water Temperature (C)]]*OO[[#This Row],[73]]</f>
        <v>1.0581657776560001E-6</v>
      </c>
      <c r="BX305" s="10">
        <f>3/24000000*OO[[#This Row],[132 (05JUL1985 09:00:00)-Water Temperature (C)]]*OO[[#This Row],[74]]</f>
        <v>9.9139391332749999E-7</v>
      </c>
      <c r="BY305" s="10">
        <f>3/24000000*OO[[#This Row],[133 (05JUL1985 12:00:00)-Water Temperature (C)]]*OO[[#This Row],[75]]</f>
        <v>9.3501354063487484E-7</v>
      </c>
      <c r="BZ305" s="10">
        <f>3/24000000*OO[[#This Row],[134 (05JUL1985 15:00:00)-Water Temperature (C)]]*OO[[#This Row],[76]]</f>
        <v>8.761276258799999E-7</v>
      </c>
      <c r="CA305" s="10">
        <f>3/24000000*OO[[#This Row],[135 (05JUL1985 18:00:00)-Water Temperature (C)]]*OO[[#This Row],[77]]</f>
        <v>8.1631966580424994E-7</v>
      </c>
      <c r="CB305" s="10">
        <f>3/24000000*OO[[#This Row],[136 (05JUL1985 21:00:00)-Water Temperature (C)]]*OO[[#This Row],[78]]</f>
        <v>7.6864502333024998E-7</v>
      </c>
      <c r="CC305" s="10">
        <f>3/24000000*OO[[#This Row],[137 (06JUL1985 00:00:00)-Water Temperature (C)]]*OO[[#This Row],[79]]</f>
        <v>7.3367751639475E-7</v>
      </c>
      <c r="CD305" s="10">
        <f>3/24000000*OO[[#This Row],[138 (06JUL1985 03:00:00)-Water Temperature (C)]]*OO[[#This Row],[80]]</f>
        <v>7.2581564587500007E-7</v>
      </c>
      <c r="CE305" s="10">
        <f>3/24000000*OO[[#This Row],[139 (06JUL1985 06:00:00)-Water Temperature (C)]]*OO[[#This Row],[81]]</f>
        <v>7.0814571664949996E-7</v>
      </c>
      <c r="CF305" s="10">
        <f>3/24000000*OO[[#This Row],[140 (06JUL1985 09:00:00)-Water Temperature (C)]]*OO[[#This Row],[82]]</f>
        <v>6.809937404729999E-7</v>
      </c>
      <c r="CG305" s="10">
        <f>3/24000000*OO[[#This Row],[141 (06JUL1985 12:00:00)-Water Temperature (C)]]*OO[[#This Row],[83]]</f>
        <v>6.6180369276075005E-7</v>
      </c>
      <c r="CH305" s="10">
        <f>3/24000000*OO[[#This Row],[142 (06JUL1985 15:00:00)-Water Temperature (C)]]*OO[[#This Row],[84]]</f>
        <v>6.3360218763399998E-7</v>
      </c>
      <c r="CI305" s="10">
        <f>3/24000000*OO[[#This Row],[143 (06JUL1985 18:00:00)-Water Temperature (C)]]*OO[[#This Row],[85]]</f>
        <v>5.9385172875299996E-7</v>
      </c>
      <c r="CJ305" s="10">
        <f>3/24000000*OO[[#This Row],[144 (06JUL1985 21:00:00)-Water Temperature (C)]]*OO[[#This Row],[86]]</f>
        <v>5.6124302002949995E-7</v>
      </c>
      <c r="CK305" s="10">
        <f>3/24000000*OO[[#This Row],[145 (07JUL1985 00:00:00)-Water Temperature (C)]]*OO[[#This Row],[87]]</f>
        <v>5.3984333533699986E-7</v>
      </c>
      <c r="CL305" s="10">
        <f>3/24000000*OO[[#This Row],[146 (07JUL1985 03:00:00)-Water Temperature (C)]]*OO[[#This Row],[88]]</f>
        <v>5.3466879291800004E-7</v>
      </c>
      <c r="CM305" s="10">
        <f>3/24000000*OO[[#This Row],[147 (07JUL1985 06:00:00)-Water Temperature (C)]]*OO[[#This Row],[89]]</f>
        <v>5.2574185107262491E-7</v>
      </c>
      <c r="CN305" s="10">
        <f>3/24000000*OO[[#This Row],[148 (07JUL1985 09:00:00)-Water Temperature (C)]]*OO[[#This Row],[90]]</f>
        <v>5.0782886156749991E-7</v>
      </c>
      <c r="CO305" s="10">
        <f>3/24000000*OO[[#This Row],[149 (07JUL1985 12:00:00)-Water Temperature (C)]]*OO[[#This Row],[91]]</f>
        <v>4.8896824801750003E-7</v>
      </c>
      <c r="CP305" s="10">
        <f>3/24000000*OO[[#This Row],[150 (07JUL1985 15:00:00)-Water Temperature (C)]]*OO[[#This Row],[92]]</f>
        <v>4.6308035041125005E-7</v>
      </c>
      <c r="CQ305" s="10">
        <f>3/24000000*OO[[#This Row],[151 (07JUL1985 18:00:00)-Water Temperature (C)]]*OO[[#This Row],[93]]</f>
        <v>4.3599594232425002E-7</v>
      </c>
      <c r="CR305" s="10">
        <f>3/24000000*OO[[#This Row],[152 (07JUL1985 21:00:00)-Water Temperature (C)]]*OO[[#This Row],[94]]</f>
        <v>4.1432551759999999E-7</v>
      </c>
      <c r="CS305" s="10">
        <f>3/24000000*OO[[#This Row],[153 (08JUL1985 00:00:00)-Water Temperature (C)]]*OO[[#This Row],[95]]</f>
        <v>3.9646648413487497E-7</v>
      </c>
      <c r="CT305" s="10">
        <f>3/24000000*OO[[#This Row],[154 (08JUL1985 03:00:00)-Water Temperature (C)]]*OO[[#This Row],[96]]</f>
        <v>3.8378407821187495E-7</v>
      </c>
      <c r="CU305" s="10">
        <f>3/24000000*OO[[#This Row],[155 (08JUL1985 06:00:00)-Water Temperature (C)]]*OO[[#This Row],[97]]</f>
        <v>3.7699232734800001E-7</v>
      </c>
      <c r="CV305" s="10">
        <f>3/24000000*OO[[#This Row],[156 (08JUL1985 09:00:00)-Water Temperature (C)]]*OO[[#This Row],[98]]</f>
        <v>3.6414335940524998E-7</v>
      </c>
      <c r="CW305" s="10">
        <f>3/24000000*OO[[#This Row],[157 (08JUL1985 12:00:00)-Water Temperature (C)]]*OO[[#This Row],[99]]</f>
        <v>3.5080399041444995E-7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3.516876055553199E-37</v>
      </c>
      <c r="R306" s="10">
        <f>3/24*OO[[#This Row],[74 (28JUN1985 03:00:00)-Water Temperature (C)]]*OO[[#This Row],[16]]/SUM(OO[16])</f>
        <v>7.0388993935092072E-25</v>
      </c>
      <c r="S306" s="10">
        <f>3/24*OO[[#This Row],[75 (28JUN1985 06:00:00)-Water Temperature (C)]]*OO[[#This Row],[17]]/SUM(OO[17])</f>
        <v>1.991693128354495E-19</v>
      </c>
      <c r="T306" s="10">
        <f>3/24*OO[[#This Row],[76 (28JUN1985 09:00:00)-Water Temperature (C)]]*OO[[#This Row],[18]]/SUM(OO[18])</f>
        <v>4.7347893053633267E-13</v>
      </c>
      <c r="U306" s="10">
        <f>3/24*OO[[#This Row],[77 (28JUN1985 12:00:00)-Water Temperature (C)]]*OO[[#This Row],[19]]/SUM(OO[19])</f>
        <v>8.8621924104219649E-10</v>
      </c>
      <c r="V306" s="10">
        <f>3/24000000*OO[[#This Row],[78 (28JUN1985 15:00:00)-Water Temperature (C)]]*OO[[#This Row],[20]]</f>
        <v>2.0546661370672498E-7</v>
      </c>
      <c r="W306" s="10">
        <f>3/24000000*OO[[#This Row],[79 (28JUN1985 18:00:00)-Water Temperature (C)]]*OO[[#This Row],[21]]</f>
        <v>1.2405025186255E-5</v>
      </c>
      <c r="X306" s="10">
        <f>3/24000000*OO[[#This Row],[80 (28JUN1985 21:00:00)-Water Temperature (C)]]*OO[[#This Row],[22]]</f>
        <v>2.7060767621621249E-4</v>
      </c>
      <c r="Y306" s="10">
        <f>3/24000000*OO[[#This Row],[81 (29JUN1985 00:00:00)-Water Temperature (C)]]*OO[[#This Row],[23]]</f>
        <v>2.58719772285075E-3</v>
      </c>
      <c r="Z306" s="10">
        <f>3/24000000*OO[[#This Row],[82 (29JUN1985 03:00:00)-Water Temperature (C)]]*OO[[#This Row],[24]]</f>
        <v>1.2681672475535002E-2</v>
      </c>
      <c r="AA306" s="10">
        <f>3/24000000*OO[[#This Row],[83 (29JUN1985 06:00:00)-Water Temperature (C)]]*OO[[#This Row],[25]]</f>
        <v>3.51334955200375E-2</v>
      </c>
      <c r="AB306" s="10">
        <f>3/24000000*OO[[#This Row],[84 (29JUN1985 09:00:00)-Water Temperature (C)]]*OO[[#This Row],[26]]</f>
        <v>5.8413075863624993E-2</v>
      </c>
      <c r="AC306" s="10">
        <f>3/24000000*OO[[#This Row],[85 (29JUN1985 12:00:00)-Water Temperature (C)]]*OO[[#This Row],[27]]</f>
        <v>6.2870637875174995E-2</v>
      </c>
      <c r="AD306" s="10">
        <f>3/24000000*OO[[#This Row],[86 (29JUN1985 15:00:00)-Water Temperature (C)]]*OO[[#This Row],[28]]</f>
        <v>4.6057708255499999E-2</v>
      </c>
      <c r="AE306" s="10">
        <f>3/24000000*OO[[#This Row],[88 (29JUN1985 21:00:00)-Water Temperature (C)]]*OO[[#This Row],[30]]</f>
        <v>9.8162323381800008E-3</v>
      </c>
      <c r="AF306" s="10">
        <f>3/24000000*OO[[#This Row],[88 (29JUN1985 21:00:00)-Water Temperature (C)]]*OO[[#This Row],[30]]</f>
        <v>9.8162323381800008E-3</v>
      </c>
      <c r="AG306" s="10">
        <f>3/24000000*OO[[#This Row],[89 (30JUN1985 00:00:00)-Water Temperature (C)]]*OO[[#This Row],[31]]</f>
        <v>3.1423084008000003E-3</v>
      </c>
      <c r="AH306" s="10">
        <f>3/24000000*OO[[#This Row],[90 (30JUN1985 03:00:00)-Water Temperature (C)]]*OO[[#This Row],[32]]</f>
        <v>8.6733489069100011E-4</v>
      </c>
      <c r="AI306" s="10">
        <f>3/24000000*OO[[#This Row],[91 (30JUN1985 06:00:00)-Water Temperature (C)]]*OO[[#This Row],[33]]</f>
        <v>2.3680700869626247E-4</v>
      </c>
      <c r="AJ306" s="10">
        <f>3/24000000*OO[[#This Row],[92 (30JUN1985 09:00:00)-Water Temperature (C)]]*OO[[#This Row],[34]]</f>
        <v>9.1517378216399996E-5</v>
      </c>
      <c r="AK306" s="10">
        <f>3/24000000*OO[[#This Row],[93 (30JUN1985 12:00:00)-Water Temperature (C)]]*OO[[#This Row],[35]]</f>
        <v>6.4078707477499997E-5</v>
      </c>
      <c r="AL306" s="10">
        <f>3/24000000*OO[[#This Row],[94 (30JUN1985 15:00:00)-Water Temperature (C)]]*OO[[#This Row],[36]]</f>
        <v>5.9271873186537496E-5</v>
      </c>
      <c r="AM306" s="10">
        <f>3/24000000*OO[[#This Row],[95 (30JUN1985 18:00:00)-Water Temperature (C)]]*OO[[#This Row],[37]]</f>
        <v>5.6884473397500006E-5</v>
      </c>
      <c r="AN306" s="10">
        <f>3/24000000*OO[[#This Row],[96 (30JUN1985 21:00:00)-Water Temperature (C)]]*OO[[#This Row],[38]]</f>
        <v>5.3895656319299999E-5</v>
      </c>
      <c r="AO306" s="10">
        <f>3/24000000*OO[[#This Row],[97 (01JUL1985 00:00:00)-Water Temperature (C)]]*OO[[#This Row],[39]]</f>
        <v>5.0312334864549998E-5</v>
      </c>
      <c r="AP306" s="10">
        <f>3/24000000*OO[[#This Row],[98 (01JUL1985 03:00:00)-Water Temperature (C)]]*OO[[#This Row],[40]]</f>
        <v>4.7689747506474996E-5</v>
      </c>
      <c r="AQ306" s="10">
        <f>3/24000000*OO[[#This Row],[99 (01JUL1985 06:00:00)-Water Temperature (C)]]*OO[[#This Row],[41]]</f>
        <v>4.4432272418625002E-5</v>
      </c>
      <c r="AR306" s="10">
        <f>3/24000000*OO[[#This Row],[100 (01JUL1985 09:00:00)-Water Temperature (C)]]*OO[[#This Row],[42]]</f>
        <v>4.0678792511699995E-5</v>
      </c>
      <c r="AS306" s="10">
        <f>3/24000000*OO[[#This Row],[101 (01JUL1985 12:00:00)-Water Temperature (C)]]*OO[[#This Row],[43]]</f>
        <v>3.7031402309737497E-5</v>
      </c>
      <c r="AT306" s="10">
        <f>3/24000000*OO[[#This Row],[102 (01JUL1985 15:00:00)-Water Temperature (C)]]*OO[[#This Row],[44]]</f>
        <v>3.3478249021524999E-5</v>
      </c>
      <c r="AU306" s="10">
        <f>3/24000000*OO[[#This Row],[103 (01JUL1985 18:00:00)-Water Temperature (C)]]*OO[[#This Row],[45]]</f>
        <v>3.0105222821902497E-5</v>
      </c>
      <c r="AV306" s="10">
        <f>3/24000000*OO[[#This Row],[104 (01JUL1985 21:00:00)-Water Temperature (C)]]*OO[[#This Row],[46]]</f>
        <v>2.7143466772840002E-5</v>
      </c>
      <c r="AW306" s="10">
        <f>3/24000000*OO[[#This Row],[105 (02JUL1985 00:00:00)-Water Temperature (C)]]*OO[[#This Row],[47]]</f>
        <v>2.4688479767124999E-5</v>
      </c>
      <c r="AX306" s="10">
        <f>3/24000000*OO[[#This Row],[106 (02JUL1985 03:00:00)-Water Temperature (C)]]*OO[[#This Row],[48]]</f>
        <v>2.3186243146349996E-5</v>
      </c>
      <c r="AY306" s="10">
        <f>3/24000000*OO[[#This Row],[107 (02JUL1985 06:00:00)-Water Temperature (C)]]*OO[[#This Row],[49]]</f>
        <v>2.1614256352349999E-5</v>
      </c>
      <c r="AZ306" s="10">
        <f>3/24000000*OO[[#This Row],[108 (02JUL1985 09:00:00)-Water Temperature (C)]]*OO[[#This Row],[50]]</f>
        <v>1.9884731281940003E-5</v>
      </c>
      <c r="BA306" s="10">
        <f>3/24000000*OO[[#This Row],[109 (02JUL1985 12:00:00)-Water Temperature (C)]]*OO[[#This Row],[51]]</f>
        <v>1.8302314593114998E-5</v>
      </c>
      <c r="BB306" s="10">
        <f>3/24000000*OO[[#This Row],[110 (02JUL1985 15:00:00)-Water Temperature (C)]]*OO[[#This Row],[52]]</f>
        <v>1.6640399138748748E-5</v>
      </c>
      <c r="BC306" s="10">
        <f>3/24000000*OO[[#This Row],[111 (02JUL1985 18:00:00)-Water Temperature (C)]]*OO[[#This Row],[53]]</f>
        <v>1.4913310064422498E-5</v>
      </c>
      <c r="BD306" s="10">
        <f>3/24000000*OO[[#This Row],[112 (02JUL1985 21:00:00)-Water Temperature (C)]]*OO[[#This Row],[54]]</f>
        <v>1.3500768320310002E-5</v>
      </c>
      <c r="BE306" s="10">
        <f>3/24000000*OO[[#This Row],[113 (03JUL1985 00:00:00)-Water Temperature (C)]]*OO[[#This Row],[55]]</f>
        <v>1.232456048703E-5</v>
      </c>
      <c r="BF306" s="10">
        <f>3/24000000*OO[[#This Row],[114 (03JUL1985 03:00:00)-Water Temperature (C)]]*OO[[#This Row],[56]]</f>
        <v>1.152570224358E-5</v>
      </c>
      <c r="BG306" s="10">
        <f>3/24000000*OO[[#This Row],[115 (03JUL1985 06:00:00)-Water Temperature (C)]]*OO[[#This Row],[57]]</f>
        <v>1.0768695399E-5</v>
      </c>
      <c r="BH306" s="10">
        <f>3/24000000*OO[[#This Row],[116 (03JUL1985 09:00:00)-Water Temperature (C)]]*OO[[#This Row],[58]]</f>
        <v>9.8833669541899991E-6</v>
      </c>
      <c r="BI306" s="10">
        <f>3/24000000*OO[[#This Row],[117 (03JUL1985 12:00:00)-Water Temperature (C)]]*OO[[#This Row],[59]]</f>
        <v>8.960924250474998E-6</v>
      </c>
      <c r="BJ306" s="10">
        <f>3/24000000*OO[[#This Row],[118 (03JUL1985 15:00:00)-Water Temperature (C)]]*OO[[#This Row],[60]]</f>
        <v>7.9219883053999994E-6</v>
      </c>
      <c r="BK306" s="10">
        <f>3/24000000*OO[[#This Row],[119 (03JUL1985 18:00:00)-Water Temperature (C)]]*OO[[#This Row],[61]]</f>
        <v>6.8630897107174993E-6</v>
      </c>
      <c r="BL306" s="10">
        <f>3/24000000*OO[[#This Row],[120 (03JUL1985 21:00:00)-Water Temperature (C)]]*OO[[#This Row],[62]]</f>
        <v>5.9211810793749999E-6</v>
      </c>
      <c r="BM306" s="10">
        <f>3/24000000*OO[[#This Row],[121 (04JUL1985 00:00:00)-Water Temperature (C)]]*OO[[#This Row],[63]]</f>
        <v>5.0440489245299999E-6</v>
      </c>
      <c r="BN306" s="10">
        <f>3/24000000*OO[[#This Row],[122 (04JUL1985 03:00:00)-Water Temperature (C)]]*OO[[#This Row],[64]]</f>
        <v>4.2668812025174998E-6</v>
      </c>
      <c r="BO306" s="10">
        <f>3/24000000*OO[[#This Row],[123 (04JUL1985 06:00:00)-Water Temperature (C)]]*OO[[#This Row],[65]]</f>
        <v>3.4706272520920001E-6</v>
      </c>
      <c r="BP306" s="10">
        <f>3/24000000*OO[[#This Row],[124 (04JUL1985 09:00:00)-Water Temperature (C)]]*OO[[#This Row],[66]]</f>
        <v>2.7442816569716248E-6</v>
      </c>
      <c r="BQ306" s="10">
        <f>3/24000000*OO[[#This Row],[125 (04JUL1985 12:00:00)-Water Temperature (C)]]*OO[[#This Row],[67]]</f>
        <v>2.1320923100263746E-6</v>
      </c>
      <c r="BR306" s="10">
        <f>3/24000000*OO[[#This Row],[126 (04JUL1985 15:00:00)-Water Temperature (C)]]*OO[[#This Row],[68]]</f>
        <v>1.67995406898375E-6</v>
      </c>
      <c r="BS306" s="10">
        <f>3/24000000*OO[[#This Row],[127 (04JUL1985 18:00:00)-Water Temperature (C)]]*OO[[#This Row],[69]]</f>
        <v>1.3825315574399999E-6</v>
      </c>
      <c r="BT306" s="10">
        <f>3/24000000*OO[[#This Row],[128 (04JUL1985 21:00:00)-Water Temperature (C)]]*OO[[#This Row],[70]]</f>
        <v>1.1861074802169999E-6</v>
      </c>
      <c r="BU306" s="10">
        <f>3/24000000*OO[[#This Row],[129 (05JUL1985 00:00:00)-Water Temperature (C)]]*OO[[#This Row],[71]]</f>
        <v>1.0562701401599999E-6</v>
      </c>
      <c r="BV306" s="10">
        <f>3/24000000*OO[[#This Row],[130 (05JUL1985 03:00:00)-Water Temperature (C)]]*OO[[#This Row],[72]]</f>
        <v>9.8830737778637491E-7</v>
      </c>
      <c r="BW306" s="10">
        <f>3/24000000*OO[[#This Row],[131 (05JUL1985 06:00:00)-Water Temperature (C)]]*OO[[#This Row],[73]]</f>
        <v>9.2748739024337492E-7</v>
      </c>
      <c r="BX306" s="10">
        <f>3/24000000*OO[[#This Row],[132 (05JUL1985 09:00:00)-Water Temperature (C)]]*OO[[#This Row],[74]]</f>
        <v>8.6812078299712496E-7</v>
      </c>
      <c r="BY306" s="10">
        <f>3/24000000*OO[[#This Row],[133 (05JUL1985 12:00:00)-Water Temperature (C)]]*OO[[#This Row],[75]]</f>
        <v>8.1827944393199992E-7</v>
      </c>
      <c r="BZ306" s="10">
        <f>3/24000000*OO[[#This Row],[134 (05JUL1985 15:00:00)-Water Temperature (C)]]*OO[[#This Row],[76]]</f>
        <v>7.6703672980474987E-7</v>
      </c>
      <c r="CA306" s="10">
        <f>3/24000000*OO[[#This Row],[135 (05JUL1985 18:00:00)-Water Temperature (C)]]*OO[[#This Row],[77]]</f>
        <v>7.1409745380775004E-7</v>
      </c>
      <c r="CB306" s="10">
        <f>3/24000000*OO[[#This Row],[136 (05JUL1985 21:00:00)-Water Temperature (C)]]*OO[[#This Row],[78]]</f>
        <v>6.7150587764350002E-7</v>
      </c>
      <c r="CC306" s="10">
        <f>3/24000000*OO[[#This Row],[137 (06JUL1985 00:00:00)-Water Temperature (C)]]*OO[[#This Row],[79]]</f>
        <v>6.4022696227425E-7</v>
      </c>
      <c r="CD306" s="10">
        <f>3/24000000*OO[[#This Row],[138 (06JUL1985 03:00:00)-Water Temperature (C)]]*OO[[#This Row],[80]]</f>
        <v>6.3277641815912499E-7</v>
      </c>
      <c r="CE306" s="10">
        <f>3/24000000*OO[[#This Row],[139 (06JUL1985 06:00:00)-Water Temperature (C)]]*OO[[#This Row],[81]]</f>
        <v>6.1878700052399996E-7</v>
      </c>
      <c r="CF306" s="10">
        <f>3/24000000*OO[[#This Row],[140 (06JUL1985 09:00:00)-Water Temperature (C)]]*OO[[#This Row],[82]]</f>
        <v>5.9525194001824994E-7</v>
      </c>
      <c r="CG306" s="10">
        <f>3/24000000*OO[[#This Row],[141 (06JUL1985 12:00:00)-Water Temperature (C)]]*OO[[#This Row],[83]]</f>
        <v>5.7797480637199993E-7</v>
      </c>
      <c r="CH306" s="10">
        <f>3/24000000*OO[[#This Row],[142 (06JUL1985 15:00:00)-Water Temperature (C)]]*OO[[#This Row],[84]]</f>
        <v>5.5404013220499998E-7</v>
      </c>
      <c r="CI306" s="10">
        <f>3/24000000*OO[[#This Row],[143 (06JUL1985 18:00:00)-Water Temperature (C)]]*OO[[#This Row],[85]]</f>
        <v>5.1923064029600002E-7</v>
      </c>
      <c r="CJ306" s="10">
        <f>3/24000000*OO[[#This Row],[144 (06JUL1985 21:00:00)-Water Temperature (C)]]*OO[[#This Row],[86]]</f>
        <v>4.9002346704750009E-7</v>
      </c>
      <c r="CK306" s="10">
        <f>3/24000000*OO[[#This Row],[145 (07JUL1985 00:00:00)-Water Temperature (C)]]*OO[[#This Row],[87]]</f>
        <v>4.7073141781062497E-7</v>
      </c>
      <c r="CL306" s="10">
        <f>3/24000000*OO[[#This Row],[146 (07JUL1985 03:00:00)-Water Temperature (C)]]*OO[[#This Row],[88]]</f>
        <v>4.6606430054375006E-7</v>
      </c>
      <c r="CM306" s="10">
        <f>3/24000000*OO[[#This Row],[147 (07JUL1985 06:00:00)-Water Temperature (C)]]*OO[[#This Row],[89]]</f>
        <v>4.5895325391825001E-7</v>
      </c>
      <c r="CN306" s="10">
        <f>3/24000000*OO[[#This Row],[148 (07JUL1985 09:00:00)-Water Temperature (C)]]*OO[[#This Row],[90]]</f>
        <v>4.4373019729849996E-7</v>
      </c>
      <c r="CO306" s="10">
        <f>3/24000000*OO[[#This Row],[149 (07JUL1985 12:00:00)-Water Temperature (C)]]*OO[[#This Row],[91]]</f>
        <v>4.271895158355E-7</v>
      </c>
      <c r="CP306" s="10">
        <f>3/24000000*OO[[#This Row],[150 (07JUL1985 15:00:00)-Water Temperature (C)]]*OO[[#This Row],[92]]</f>
        <v>4.0492941493724996E-7</v>
      </c>
      <c r="CQ306" s="10">
        <f>3/24000000*OO[[#This Row],[151 (07JUL1985 18:00:00)-Water Temperature (C)]]*OO[[#This Row],[93]]</f>
        <v>3.8097863751112503E-7</v>
      </c>
      <c r="CR306" s="10">
        <f>3/24000000*OO[[#This Row],[152 (07JUL1985 21:00:00)-Water Temperature (C)]]*OO[[#This Row],[94]]</f>
        <v>3.6168156614574997E-7</v>
      </c>
      <c r="CS306" s="10">
        <f>3/24000000*OO[[#This Row],[153 (08JUL1985 00:00:00)-Water Temperature (C)]]*OO[[#This Row],[95]]</f>
        <v>3.4595652861E-7</v>
      </c>
      <c r="CT306" s="10">
        <f>3/24000000*OO[[#This Row],[154 (08JUL1985 03:00:00)-Water Temperature (C)]]*OO[[#This Row],[96]]</f>
        <v>3.3468880087875002E-7</v>
      </c>
      <c r="CU306" s="10">
        <f>3/24000000*OO[[#This Row],[155 (08JUL1985 06:00:00)-Water Temperature (C)]]*OO[[#This Row],[97]]</f>
        <v>3.2877928023137493E-7</v>
      </c>
      <c r="CV306" s="10">
        <f>3/24000000*OO[[#This Row],[156 (08JUL1985 09:00:00)-Water Temperature (C)]]*OO[[#This Row],[98]]</f>
        <v>3.1785245119011252E-7</v>
      </c>
      <c r="CW306" s="10">
        <f>3/24000000*OO[[#This Row],[157 (08JUL1985 12:00:00)-Water Temperature (C)]]*OO[[#This Row],[99]]</f>
        <v>3.0636217416296247E-7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6.0772571480189033E-38</v>
      </c>
      <c r="R307" s="10">
        <f>3/24*OO[[#This Row],[74 (28JUN1985 03:00:00)-Water Temperature (C)]]*OO[[#This Row],[16]]/SUM(OO[16])</f>
        <v>2.4506521608398551E-25</v>
      </c>
      <c r="S307" s="10">
        <f>3/24*OO[[#This Row],[75 (28JUN1985 06:00:00)-Water Temperature (C)]]*OO[[#This Row],[17]]/SUM(OO[17])</f>
        <v>4.2440250961879891E-20</v>
      </c>
      <c r="T307" s="10">
        <f>3/24*OO[[#This Row],[76 (28JUN1985 09:00:00)-Water Temperature (C)]]*OO[[#This Row],[18]]/SUM(OO[18])</f>
        <v>2.6512005739302812E-13</v>
      </c>
      <c r="U307" s="10">
        <f>3/24*OO[[#This Row],[77 (28JUN1985 12:00:00)-Water Temperature (C)]]*OO[[#This Row],[19]]/SUM(OO[19])</f>
        <v>6.00557295618692E-10</v>
      </c>
      <c r="V307" s="10">
        <f>3/24000000*OO[[#This Row],[78 (28JUN1985 15:00:00)-Water Temperature (C)]]*OO[[#This Row],[20]]</f>
        <v>1.5555159672989997E-7</v>
      </c>
      <c r="W307" s="10">
        <f>3/24000000*OO[[#This Row],[79 (28JUN1985 18:00:00)-Water Temperature (C)]]*OO[[#This Row],[21]]</f>
        <v>1.021037267451875E-5</v>
      </c>
      <c r="X307" s="10">
        <f>3/24000000*OO[[#This Row],[80 (28JUN1985 21:00:00)-Water Temperature (C)]]*OO[[#This Row],[22]]</f>
        <v>2.38710201475475E-4</v>
      </c>
      <c r="Y307" s="10">
        <f>3/24000000*OO[[#This Row],[81 (29JUN1985 00:00:00)-Water Temperature (C)]]*OO[[#This Row],[23]]</f>
        <v>2.4223770137650003E-3</v>
      </c>
      <c r="Z307" s="10">
        <f>3/24000000*OO[[#This Row],[82 (29JUN1985 03:00:00)-Water Temperature (C)]]*OO[[#This Row],[24]]</f>
        <v>1.250053365319E-2</v>
      </c>
      <c r="AA307" s="10">
        <f>3/24000000*OO[[#This Row],[83 (29JUN1985 06:00:00)-Water Temperature (C)]]*OO[[#This Row],[25]]</f>
        <v>3.6268865237E-2</v>
      </c>
      <c r="AB307" s="10">
        <f>3/24000000*OO[[#This Row],[84 (29JUN1985 09:00:00)-Water Temperature (C)]]*OO[[#This Row],[26]]</f>
        <v>6.2868191832599993E-2</v>
      </c>
      <c r="AC307" s="10">
        <f>3/24000000*OO[[#This Row],[85 (29JUN1985 12:00:00)-Water Temperature (C)]]*OO[[#This Row],[27]]</f>
        <v>7.0197619192199995E-2</v>
      </c>
      <c r="AD307" s="10">
        <f>3/24000000*OO[[#This Row],[86 (29JUN1985 15:00:00)-Water Temperature (C)]]*OO[[#This Row],[28]]</f>
        <v>5.3173756542600002E-2</v>
      </c>
      <c r="AE307" s="10">
        <f>3/24000000*OO[[#This Row],[88 (29JUN1985 21:00:00)-Water Temperature (C)]]*OO[[#This Row],[30]]</f>
        <v>1.1989609569949999E-2</v>
      </c>
      <c r="AF307" s="10">
        <f>3/24000000*OO[[#This Row],[88 (29JUN1985 21:00:00)-Water Temperature (C)]]*OO[[#This Row],[30]]</f>
        <v>1.1989609569949999E-2</v>
      </c>
      <c r="AG307" s="10">
        <f>3/24000000*OO[[#This Row],[89 (30JUN1985 00:00:00)-Water Temperature (C)]]*OO[[#This Row],[31]]</f>
        <v>3.9271813890749997E-3</v>
      </c>
      <c r="AH307" s="10">
        <f>3/24000000*OO[[#This Row],[90 (30JUN1985 03:00:00)-Water Temperature (C)]]*OO[[#This Row],[32]]</f>
        <v>1.0999277066718748E-3</v>
      </c>
      <c r="AI307" s="10">
        <f>3/24000000*OO[[#This Row],[91 (30JUN1985 06:00:00)-Water Temperature (C)]]*OO[[#This Row],[33]]</f>
        <v>2.9808699243417497E-4</v>
      </c>
      <c r="AJ307" s="10">
        <f>3/24000000*OO[[#This Row],[92 (30JUN1985 09:00:00)-Water Temperature (C)]]*OO[[#This Row],[34]]</f>
        <v>1.0906226695924999E-4</v>
      </c>
      <c r="AK307" s="10">
        <f>3/24000000*OO[[#This Row],[93 (30JUN1985 12:00:00)-Water Temperature (C)]]*OO[[#This Row],[35]]</f>
        <v>7.2371874787849989E-5</v>
      </c>
      <c r="AL307" s="10">
        <f>3/24000000*OO[[#This Row],[94 (30JUN1985 15:00:00)-Water Temperature (C)]]*OO[[#This Row],[36]]</f>
        <v>6.6007320362999997E-5</v>
      </c>
      <c r="AM307" s="10">
        <f>3/24000000*OO[[#This Row],[95 (30JUN1985 18:00:00)-Water Temperature (C)]]*OO[[#This Row],[37]]</f>
        <v>6.3370032520537503E-5</v>
      </c>
      <c r="AN307" s="10">
        <f>3/24000000*OO[[#This Row],[96 (30JUN1985 21:00:00)-Water Temperature (C)]]*OO[[#This Row],[38]]</f>
        <v>6.0185759371400004E-5</v>
      </c>
      <c r="AO307" s="10">
        <f>3/24000000*OO[[#This Row],[97 (01JUL1985 00:00:00)-Water Temperature (C)]]*OO[[#This Row],[39]]</f>
        <v>5.6322183075374997E-5</v>
      </c>
      <c r="AP307" s="10">
        <f>3/24000000*OO[[#This Row],[98 (01JUL1985 03:00:00)-Water Temperature (C)]]*OO[[#This Row],[40]]</f>
        <v>5.3443717590350005E-5</v>
      </c>
      <c r="AQ307" s="10">
        <f>3/24000000*OO[[#This Row],[99 (01JUL1985 06:00:00)-Water Temperature (C)]]*OO[[#This Row],[41]]</f>
        <v>4.9897218188999989E-5</v>
      </c>
      <c r="AR307" s="10">
        <f>3/24000000*OO[[#This Row],[100 (01JUL1985 09:00:00)-Water Temperature (C)]]*OO[[#This Row],[42]]</f>
        <v>4.5709760716100002E-5</v>
      </c>
      <c r="AS307" s="10">
        <f>3/24000000*OO[[#This Row],[101 (01JUL1985 12:00:00)-Water Temperature (C)]]*OO[[#This Row],[43]]</f>
        <v>4.1612295169124996E-5</v>
      </c>
      <c r="AT307" s="10">
        <f>3/24000000*OO[[#This Row],[102 (01JUL1985 15:00:00)-Water Temperature (C)]]*OO[[#This Row],[44]]</f>
        <v>3.7643619741750003E-5</v>
      </c>
      <c r="AU307" s="10">
        <f>3/24000000*OO[[#This Row],[103 (01JUL1985 18:00:00)-Water Temperature (C)]]*OO[[#This Row],[45]]</f>
        <v>3.3864248866424999E-5</v>
      </c>
      <c r="AV307" s="10">
        <f>3/24000000*OO[[#This Row],[104 (01JUL1985 21:00:00)-Water Temperature (C)]]*OO[[#This Row],[46]]</f>
        <v>3.0531033474539997E-5</v>
      </c>
      <c r="AW307" s="10">
        <f>3/24000000*OO[[#This Row],[105 (02JUL1985 00:00:00)-Water Temperature (C)]]*OO[[#This Row],[47]]</f>
        <v>2.775066266075E-5</v>
      </c>
      <c r="AX307" s="10">
        <f>3/24000000*OO[[#This Row],[106 (02JUL1985 03:00:00)-Water Temperature (C)]]*OO[[#This Row],[48]]</f>
        <v>2.6031434549459999E-5</v>
      </c>
      <c r="AY307" s="10">
        <f>3/24000000*OO[[#This Row],[107 (02JUL1985 06:00:00)-Water Temperature (C)]]*OO[[#This Row],[49]]</f>
        <v>2.4289562302720002E-5</v>
      </c>
      <c r="AZ307" s="10">
        <f>3/24000000*OO[[#This Row],[108 (02JUL1985 09:00:00)-Water Temperature (C)]]*OO[[#This Row],[50]]</f>
        <v>2.2346942561212497E-5</v>
      </c>
      <c r="BA307" s="10">
        <f>3/24000000*OO[[#This Row],[109 (02JUL1985 12:00:00)-Water Temperature (C)]]*OO[[#This Row],[51]]</f>
        <v>2.0548377166949999E-5</v>
      </c>
      <c r="BB307" s="10">
        <f>3/24000000*OO[[#This Row],[110 (02JUL1985 15:00:00)-Water Temperature (C)]]*OO[[#This Row],[52]]</f>
        <v>1.8680038891465E-5</v>
      </c>
      <c r="BC307" s="10">
        <f>3/24000000*OO[[#This Row],[111 (02JUL1985 18:00:00)-Water Temperature (C)]]*OO[[#This Row],[53]]</f>
        <v>1.6730086120046249E-5</v>
      </c>
      <c r="BD307" s="10">
        <f>3/24000000*OO[[#This Row],[112 (02JUL1985 21:00:00)-Water Temperature (C)]]*OO[[#This Row],[54]]</f>
        <v>1.5125931143807501E-5</v>
      </c>
      <c r="BE307" s="10">
        <f>3/24000000*OO[[#This Row],[113 (03JUL1985 00:00:00)-Water Temperature (C)]]*OO[[#This Row],[55]]</f>
        <v>1.380355992997125E-5</v>
      </c>
      <c r="BF307" s="10">
        <f>3/24000000*OO[[#This Row],[114 (03JUL1985 03:00:00)-Water Temperature (C)]]*OO[[#This Row],[56]]</f>
        <v>1.2902536882339998E-5</v>
      </c>
      <c r="BG307" s="10">
        <f>3/24000000*OO[[#This Row],[115 (03JUL1985 06:00:00)-Water Temperature (C)]]*OO[[#This Row],[57]]</f>
        <v>1.2068076541359998E-5</v>
      </c>
      <c r="BH307" s="10">
        <f>3/24000000*OO[[#This Row],[116 (03JUL1985 09:00:00)-Water Temperature (C)]]*OO[[#This Row],[58]]</f>
        <v>1.1092060085219999E-5</v>
      </c>
      <c r="BI307" s="10">
        <f>3/24000000*OO[[#This Row],[117 (03JUL1985 12:00:00)-Water Temperature (C)]]*OO[[#This Row],[59]]</f>
        <v>1.0062487647885E-5</v>
      </c>
      <c r="BJ307" s="10">
        <f>3/24000000*OO[[#This Row],[118 (03JUL1985 15:00:00)-Water Temperature (C)]]*OO[[#This Row],[60]]</f>
        <v>8.9064485762174994E-6</v>
      </c>
      <c r="BK307" s="10">
        <f>3/24000000*OO[[#This Row],[119 (03JUL1985 18:00:00)-Water Temperature (C)]]*OO[[#This Row],[61]]</f>
        <v>7.7208536127937486E-6</v>
      </c>
      <c r="BL307" s="10">
        <f>3/24000000*OO[[#This Row],[120 (03JUL1985 21:00:00)-Water Temperature (C)]]*OO[[#This Row],[62]]</f>
        <v>6.6665864387587501E-6</v>
      </c>
      <c r="BM307" s="10">
        <f>3/24000000*OO[[#This Row],[121 (04JUL1985 00:00:00)-Water Temperature (C)]]*OO[[#This Row],[63]]</f>
        <v>5.6931899952287499E-6</v>
      </c>
      <c r="BN307" s="10">
        <f>3/24000000*OO[[#This Row],[122 (04JUL1985 03:00:00)-Water Temperature (C)]]*OO[[#This Row],[64]]</f>
        <v>4.830134539035E-6</v>
      </c>
      <c r="BO307" s="10">
        <f>3/24000000*OO[[#This Row],[123 (04JUL1985 06:00:00)-Water Temperature (C)]]*OO[[#This Row],[65]]</f>
        <v>3.9481980776325001E-6</v>
      </c>
      <c r="BP307" s="10">
        <f>3/24000000*OO[[#This Row],[124 (04JUL1985 09:00:00)-Water Temperature (C)]]*OO[[#This Row],[66]]</f>
        <v>3.1296159280609998E-6</v>
      </c>
      <c r="BQ307" s="10">
        <f>3/24000000*OO[[#This Row],[125 (04JUL1985 12:00:00)-Water Temperature (C)]]*OO[[#This Row],[67]]</f>
        <v>2.4320223437781247E-6</v>
      </c>
      <c r="BR307" s="10">
        <f>3/24000000*OO[[#This Row],[126 (04JUL1985 15:00:00)-Water Temperature (C)]]*OO[[#This Row],[68]]</f>
        <v>1.9100901350475E-6</v>
      </c>
      <c r="BS307" s="10">
        <f>3/24000000*OO[[#This Row],[127 (04JUL1985 18:00:00)-Water Temperature (C)]]*OO[[#This Row],[69]]</f>
        <v>1.563794023625E-6</v>
      </c>
      <c r="BT307" s="10">
        <f>3/24000000*OO[[#This Row],[128 (04JUL1985 21:00:00)-Water Temperature (C)]]*OO[[#This Row],[70]]</f>
        <v>1.3347851272664999E-6</v>
      </c>
      <c r="BU307" s="10">
        <f>3/24000000*OO[[#This Row],[129 (05JUL1985 00:00:00)-Water Temperature (C)]]*OO[[#This Row],[71]]</f>
        <v>1.183710730138125E-6</v>
      </c>
      <c r="BV307" s="10">
        <f>3/24000000*OO[[#This Row],[130 (05JUL1985 03:00:00)-Water Temperature (C)]]*OO[[#This Row],[72]]</f>
        <v>1.103267100263625E-6</v>
      </c>
      <c r="BW307" s="10">
        <f>3/24000000*OO[[#This Row],[131 (05JUL1985 06:00:00)-Water Temperature (C)]]*OO[[#This Row],[73]]</f>
        <v>1.0353531385479999E-6</v>
      </c>
      <c r="BX307" s="10">
        <f>3/24000000*OO[[#This Row],[132 (05JUL1985 09:00:00)-Water Temperature (C)]]*OO[[#This Row],[74]]</f>
        <v>9.6843064473375002E-7</v>
      </c>
      <c r="BY307" s="10">
        <f>3/24000000*OO[[#This Row],[133 (05JUL1985 12:00:00)-Water Temperature (C)]]*OO[[#This Row],[75]]</f>
        <v>9.1238703475499998E-7</v>
      </c>
      <c r="BZ307" s="10">
        <f>3/24000000*OO[[#This Row],[134 (05JUL1985 15:00:00)-Water Temperature (C)]]*OO[[#This Row],[76]]</f>
        <v>8.5533458008349994E-7</v>
      </c>
      <c r="CA307" s="10">
        <f>3/24000000*OO[[#This Row],[135 (05JUL1985 18:00:00)-Water Temperature (C)]]*OO[[#This Row],[77]]</f>
        <v>7.9584948611624999E-7</v>
      </c>
      <c r="CB307" s="10">
        <f>3/24000000*OO[[#This Row],[136 (05JUL1985 21:00:00)-Water Temperature (C)]]*OO[[#This Row],[78]]</f>
        <v>7.4749421696049992E-7</v>
      </c>
      <c r="CC307" s="10">
        <f>3/24000000*OO[[#This Row],[137 (06JUL1985 00:00:00)-Water Temperature (C)]]*OO[[#This Row],[79]]</f>
        <v>7.1209763223750001E-7</v>
      </c>
      <c r="CD307" s="10">
        <f>3/24000000*OO[[#This Row],[138 (06JUL1985 03:00:00)-Water Temperature (C)]]*OO[[#This Row],[80]]</f>
        <v>7.030799647699999E-7</v>
      </c>
      <c r="CE307" s="10">
        <f>3/24000000*OO[[#This Row],[139 (06JUL1985 06:00:00)-Water Temperature (C)]]*OO[[#This Row],[81]]</f>
        <v>6.8873335908462501E-7</v>
      </c>
      <c r="CF307" s="10">
        <f>3/24000000*OO[[#This Row],[140 (06JUL1985 09:00:00)-Water Temperature (C)]]*OO[[#This Row],[82]]</f>
        <v>6.6297008307724998E-7</v>
      </c>
      <c r="CG307" s="10">
        <f>3/24000000*OO[[#This Row],[141 (06JUL1985 12:00:00)-Water Temperature (C)]]*OO[[#This Row],[83]]</f>
        <v>6.4320577169512491E-7</v>
      </c>
      <c r="CH307" s="10">
        <f>3/24000000*OO[[#This Row],[142 (06JUL1985 15:00:00)-Water Temperature (C)]]*OO[[#This Row],[84]]</f>
        <v>6.1704776236799994E-7</v>
      </c>
      <c r="CI307" s="10">
        <f>3/24000000*OO[[#This Row],[143 (06JUL1985 18:00:00)-Water Temperature (C)]]*OO[[#This Row],[85]]</f>
        <v>5.7841260456849995E-7</v>
      </c>
      <c r="CJ307" s="10">
        <f>3/24000000*OO[[#This Row],[144 (06JUL1985 21:00:00)-Water Temperature (C)]]*OO[[#This Row],[86]]</f>
        <v>5.4519688878524997E-7</v>
      </c>
      <c r="CK307" s="10">
        <f>3/24000000*OO[[#This Row],[145 (07JUL1985 00:00:00)-Water Temperature (C)]]*OO[[#This Row],[87]]</f>
        <v>5.2322576974700006E-7</v>
      </c>
      <c r="CL307" s="10">
        <f>3/24000000*OO[[#This Row],[146 (07JUL1985 03:00:00)-Water Temperature (C)]]*OO[[#This Row],[88]]</f>
        <v>5.1778654090425005E-7</v>
      </c>
      <c r="CM307" s="10">
        <f>3/24000000*OO[[#This Row],[147 (07JUL1985 06:00:00)-Water Temperature (C)]]*OO[[#This Row],[89]]</f>
        <v>5.1046510113049999E-7</v>
      </c>
      <c r="CN307" s="10">
        <f>3/24000000*OO[[#This Row],[148 (07JUL1985 09:00:00)-Water Temperature (C)]]*OO[[#This Row],[90]]</f>
        <v>4.9399432415287495E-7</v>
      </c>
      <c r="CO307" s="10">
        <f>3/24000000*OO[[#This Row],[149 (07JUL1985 12:00:00)-Water Temperature (C)]]*OO[[#This Row],[91]]</f>
        <v>4.7546979609600002E-7</v>
      </c>
      <c r="CP307" s="10">
        <f>3/24000000*OO[[#This Row],[150 (07JUL1985 15:00:00)-Water Temperature (C)]]*OO[[#This Row],[92]]</f>
        <v>4.5096420854875E-7</v>
      </c>
      <c r="CQ307" s="10">
        <f>3/24000000*OO[[#This Row],[151 (07JUL1985 18:00:00)-Water Temperature (C)]]*OO[[#This Row],[93]]</f>
        <v>4.2409223134024999E-7</v>
      </c>
      <c r="CR307" s="10">
        <f>3/24000000*OO[[#This Row],[152 (07JUL1985 21:00:00)-Water Temperature (C)]]*OO[[#This Row],[94]]</f>
        <v>4.0223352153075003E-7</v>
      </c>
      <c r="CS307" s="10">
        <f>3/24000000*OO[[#This Row],[153 (08JUL1985 00:00:00)-Water Temperature (C)]]*OO[[#This Row],[95]]</f>
        <v>3.8456920186025002E-7</v>
      </c>
      <c r="CT307" s="10">
        <f>3/24000000*OO[[#This Row],[154 (08JUL1985 03:00:00)-Water Temperature (C)]]*OO[[#This Row],[96]]</f>
        <v>3.7184862181499997E-7</v>
      </c>
      <c r="CU307" s="10">
        <f>3/24000000*OO[[#This Row],[155 (08JUL1985 06:00:00)-Water Temperature (C)]]*OO[[#This Row],[97]]</f>
        <v>3.6515508998999998E-7</v>
      </c>
      <c r="CV307" s="10">
        <f>3/24000000*OO[[#This Row],[156 (08JUL1985 09:00:00)-Water Temperature (C)]]*OO[[#This Row],[98]]</f>
        <v>3.5333344847839999E-7</v>
      </c>
      <c r="CW307" s="10">
        <f>3/24000000*OO[[#This Row],[157 (08JUL1985 12:00:00)-Water Temperature (C)]]*OO[[#This Row],[99]]</f>
        <v>3.4058040888707494E-7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8.1670558175414914E-39</v>
      </c>
      <c r="R308" s="10">
        <f>3/24*OO[[#This Row],[74 (28JUN1985 03:00:00)-Water Temperature (C)]]*OO[[#This Row],[16]]/SUM(OO[16])</f>
        <v>5.9745534461895427E-26</v>
      </c>
      <c r="S308" s="10">
        <f>3/24*OO[[#This Row],[75 (28JUN1985 06:00:00)-Water Temperature (C)]]*OO[[#This Row],[17]]/SUM(OO[17])</f>
        <v>8.0173345642465022E-21</v>
      </c>
      <c r="T308" s="10">
        <f>3/24*OO[[#This Row],[76 (28JUN1985 09:00:00)-Water Temperature (C)]]*OO[[#This Row],[18]]/SUM(OO[18])</f>
        <v>1.2870799544925465E-13</v>
      </c>
      <c r="U308" s="10">
        <f>3/24*OO[[#This Row],[77 (28JUN1985 12:00:00)-Water Temperature (C)]]*OO[[#This Row],[19]]/SUM(OO[19])</f>
        <v>3.5490509146840659E-10</v>
      </c>
      <c r="V308" s="10">
        <f>3/24000000*OO[[#This Row],[78 (28JUN1985 15:00:00)-Water Temperature (C)]]*OO[[#This Row],[20]]</f>
        <v>1.0253101048034999E-7</v>
      </c>
      <c r="W308" s="10">
        <f>3/24000000*OO[[#This Row],[79 (28JUN1985 18:00:00)-Water Temperature (C)]]*OO[[#This Row],[21]]</f>
        <v>7.2973247951350008E-6</v>
      </c>
      <c r="X308" s="10">
        <f>3/24000000*OO[[#This Row],[80 (28JUN1985 21:00:00)-Water Temperature (C)]]*OO[[#This Row],[22]]</f>
        <v>1.8225017866394999E-4</v>
      </c>
      <c r="Y308" s="10">
        <f>3/24000000*OO[[#This Row],[81 (29JUN1985 00:00:00)-Water Temperature (C)]]*OO[[#This Row],[23]]</f>
        <v>1.9562563881052497E-3</v>
      </c>
      <c r="Z308" s="10">
        <f>3/24000000*OO[[#This Row],[82 (29JUN1985 03:00:00)-Water Temperature (C)]]*OO[[#This Row],[24]]</f>
        <v>1.0592448806309999E-2</v>
      </c>
      <c r="AA308" s="10">
        <f>3/24000000*OO[[#This Row],[83 (29JUN1985 06:00:00)-Water Temperature (C)]]*OO[[#This Row],[25]]</f>
        <v>3.2074333910850003E-2</v>
      </c>
      <c r="AB308" s="10">
        <f>3/24000000*OO[[#This Row],[84 (29JUN1985 09:00:00)-Water Temperature (C)]]*OO[[#This Row],[26]]</f>
        <v>5.7769232140600001E-2</v>
      </c>
      <c r="AC308" s="10">
        <f>3/24000000*OO[[#This Row],[85 (29JUN1985 12:00:00)-Water Temperature (C)]]*OO[[#This Row],[27]]</f>
        <v>6.6708630782362499E-2</v>
      </c>
      <c r="AD308" s="10">
        <f>3/24000000*OO[[#This Row],[86 (29JUN1985 15:00:00)-Water Temperature (C)]]*OO[[#This Row],[28]]</f>
        <v>5.2086122702124996E-2</v>
      </c>
      <c r="AE308" s="10">
        <f>3/24000000*OO[[#This Row],[88 (29JUN1985 21:00:00)-Water Temperature (C)]]*OO[[#This Row],[30]]</f>
        <v>1.2348780228058747E-2</v>
      </c>
      <c r="AF308" s="10">
        <f>3/24000000*OO[[#This Row],[88 (29JUN1985 21:00:00)-Water Temperature (C)]]*OO[[#This Row],[30]]</f>
        <v>1.2348780228058747E-2</v>
      </c>
      <c r="AG308" s="10">
        <f>3/24000000*OO[[#This Row],[89 (30JUN1985 00:00:00)-Water Temperature (C)]]*OO[[#This Row],[31]]</f>
        <v>4.1275117717737494E-3</v>
      </c>
      <c r="AH308" s="10">
        <f>3/24000000*OO[[#This Row],[90 (30JUN1985 03:00:00)-Water Temperature (C)]]*OO[[#This Row],[32]]</f>
        <v>1.1715706829239999E-3</v>
      </c>
      <c r="AI308" s="10">
        <f>3/24000000*OO[[#This Row],[91 (30JUN1985 06:00:00)-Water Temperature (C)]]*OO[[#This Row],[33]]</f>
        <v>3.1634854861049995E-4</v>
      </c>
      <c r="AJ308" s="10">
        <f>3/24000000*OO[[#This Row],[92 (30JUN1985 09:00:00)-Water Temperature (C)]]*OO[[#This Row],[34]]</f>
        <v>1.1076735931717499E-4</v>
      </c>
      <c r="AK308" s="10">
        <f>3/24000000*OO[[#This Row],[93 (30JUN1985 12:00:00)-Water Temperature (C)]]*OO[[#This Row],[35]]</f>
        <v>6.9956852656424991E-5</v>
      </c>
      <c r="AL308" s="10">
        <f>3/24000000*OO[[#This Row],[94 (30JUN1985 15:00:00)-Water Temperature (C)]]*OO[[#This Row],[36]]</f>
        <v>6.2909521886249999E-5</v>
      </c>
      <c r="AM308" s="10">
        <f>3/24000000*OO[[#This Row],[95 (30JUN1985 18:00:00)-Water Temperature (C)]]*OO[[#This Row],[37]]</f>
        <v>6.0412736487525002E-5</v>
      </c>
      <c r="AN308" s="10">
        <f>3/24000000*OO[[#This Row],[96 (30JUN1985 21:00:00)-Water Temperature (C)]]*OO[[#This Row],[38]]</f>
        <v>5.7525860669999993E-5</v>
      </c>
      <c r="AO308" s="10">
        <f>3/24000000*OO[[#This Row],[97 (01JUL1985 00:00:00)-Water Temperature (C)]]*OO[[#This Row],[39]]</f>
        <v>5.3966229730962502E-5</v>
      </c>
      <c r="AP308" s="10">
        <f>3/24000000*OO[[#This Row],[98 (01JUL1985 03:00:00)-Water Temperature (C)]]*OO[[#This Row],[40]]</f>
        <v>5.1264936206062506E-5</v>
      </c>
      <c r="AQ308" s="10">
        <f>3/24000000*OO[[#This Row],[99 (01JUL1985 06:00:00)-Water Temperature (C)]]*OO[[#This Row],[41]]</f>
        <v>4.7955162338174998E-5</v>
      </c>
      <c r="AR308" s="10">
        <f>3/24000000*OO[[#This Row],[100 (01JUL1985 09:00:00)-Water Temperature (C)]]*OO[[#This Row],[42]]</f>
        <v>4.3968657934025E-5</v>
      </c>
      <c r="AS308" s="10">
        <f>3/24000000*OO[[#This Row],[101 (01JUL1985 12:00:00)-Water Temperature (C)]]*OO[[#This Row],[43]]</f>
        <v>4.0067964943874995E-5</v>
      </c>
      <c r="AT308" s="10">
        <f>3/24000000*OO[[#This Row],[102 (01JUL1985 15:00:00)-Water Temperature (C)]]*OO[[#This Row],[44]]</f>
        <v>3.6313079265312504E-5</v>
      </c>
      <c r="AU308" s="10">
        <f>3/24000000*OO[[#This Row],[103 (01JUL1985 18:00:00)-Water Temperature (C)]]*OO[[#This Row],[45]]</f>
        <v>3.2722762691925E-5</v>
      </c>
      <c r="AV308" s="10">
        <f>3/24000000*OO[[#This Row],[104 (01JUL1985 21:00:00)-Water Temperature (C)]]*OO[[#This Row],[46]]</f>
        <v>2.9546377429809999E-5</v>
      </c>
      <c r="AW308" s="10">
        <f>3/24000000*OO[[#This Row],[105 (02JUL1985 00:00:00)-Water Temperature (C)]]*OO[[#This Row],[47]]</f>
        <v>2.6878128512075001E-5</v>
      </c>
      <c r="AX308" s="10">
        <f>3/24000000*OO[[#This Row],[106 (02JUL1985 03:00:00)-Water Temperature (C)]]*OO[[#This Row],[48]]</f>
        <v>2.5211685186547501E-5</v>
      </c>
      <c r="AY308" s="10">
        <f>3/24000000*OO[[#This Row],[107 (02JUL1985 06:00:00)-Water Temperature (C)]]*OO[[#This Row],[49]]</f>
        <v>2.3562002713810001E-5</v>
      </c>
      <c r="AZ308" s="10">
        <f>3/24000000*OO[[#This Row],[108 (02JUL1985 09:00:00)-Water Temperature (C)]]*OO[[#This Row],[50]]</f>
        <v>2.1698194947195002E-5</v>
      </c>
      <c r="BA308" s="10">
        <f>3/24000000*OO[[#This Row],[109 (02JUL1985 12:00:00)-Water Temperature (C)]]*OO[[#This Row],[51]]</f>
        <v>1.9951863518949999E-5</v>
      </c>
      <c r="BB308" s="10">
        <f>3/24000000*OO[[#This Row],[110 (02JUL1985 15:00:00)-Water Temperature (C)]]*OO[[#This Row],[52]]</f>
        <v>1.8149200661537498E-5</v>
      </c>
      <c r="BC308" s="10">
        <f>3/24000000*OO[[#This Row],[111 (02JUL1985 18:00:00)-Water Temperature (C)]]*OO[[#This Row],[53]]</f>
        <v>1.6266453844343749E-5</v>
      </c>
      <c r="BD308" s="10">
        <f>3/24000000*OO[[#This Row],[112 (02JUL1985 21:00:00)-Water Temperature (C)]]*OO[[#This Row],[54]]</f>
        <v>1.4707564132725002E-5</v>
      </c>
      <c r="BE308" s="10">
        <f>3/24000000*OO[[#This Row],[113 (03JUL1985 00:00:00)-Water Temperature (C)]]*OO[[#This Row],[55]]</f>
        <v>1.3430829647718749E-5</v>
      </c>
      <c r="BF308" s="10">
        <f>3/24000000*OO[[#This Row],[114 (03JUL1985 03:00:00)-Water Temperature (C)]]*OO[[#This Row],[56]]</f>
        <v>1.2559224059600002E-5</v>
      </c>
      <c r="BG308" s="10">
        <f>3/24000000*OO[[#This Row],[115 (03JUL1985 06:00:00)-Water Temperature (C)]]*OO[[#This Row],[57]]</f>
        <v>1.1765103442599999E-5</v>
      </c>
      <c r="BH308" s="10">
        <f>3/24000000*OO[[#This Row],[116 (03JUL1985 09:00:00)-Water Temperature (C)]]*OO[[#This Row],[58]]</f>
        <v>1.08332781946275E-5</v>
      </c>
      <c r="BI308" s="10">
        <f>3/24000000*OO[[#This Row],[117 (03JUL1985 12:00:00)-Water Temperature (C)]]*OO[[#This Row],[59]]</f>
        <v>9.8375698784924987E-6</v>
      </c>
      <c r="BJ308" s="10">
        <f>3/24000000*OO[[#This Row],[118 (03JUL1985 15:00:00)-Water Temperature (C)]]*OO[[#This Row],[60]]</f>
        <v>8.7184518340237517E-6</v>
      </c>
      <c r="BK308" s="10">
        <f>3/24000000*OO[[#This Row],[119 (03JUL1985 18:00:00)-Water Temperature (C)]]*OO[[#This Row],[61]]</f>
        <v>7.5640242484124989E-6</v>
      </c>
      <c r="BL308" s="10">
        <f>3/24000000*OO[[#This Row],[120 (03JUL1985 21:00:00)-Water Temperature (C)]]*OO[[#This Row],[62]]</f>
        <v>6.5355798078899994E-6</v>
      </c>
      <c r="BM308" s="10">
        <f>3/24000000*OO[[#This Row],[121 (04JUL1985 00:00:00)-Water Temperature (C)]]*OO[[#This Row],[63]]</f>
        <v>5.5922056160849994E-6</v>
      </c>
      <c r="BN308" s="10">
        <f>3/24000000*OO[[#This Row],[122 (04JUL1985 03:00:00)-Water Temperature (C)]]*OO[[#This Row],[64]]</f>
        <v>4.7548249764412497E-6</v>
      </c>
      <c r="BO308" s="10">
        <f>3/24000000*OO[[#This Row],[123 (04JUL1985 06:00:00)-Water Temperature (C)]]*OO[[#This Row],[65]]</f>
        <v>3.9011022078199998E-6</v>
      </c>
      <c r="BP308" s="10">
        <f>3/24000000*OO[[#This Row],[124 (04JUL1985 09:00:00)-Water Temperature (C)]]*OO[[#This Row],[66]]</f>
        <v>3.0984688578299996E-6</v>
      </c>
      <c r="BQ308" s="10">
        <f>3/24000000*OO[[#This Row],[125 (04JUL1985 12:00:00)-Water Temperature (C)]]*OO[[#This Row],[67]]</f>
        <v>2.4087023352944998E-6</v>
      </c>
      <c r="BR308" s="10">
        <f>3/24000000*OO[[#This Row],[126 (04JUL1985 15:00:00)-Water Temperature (C)]]*OO[[#This Row],[68]]</f>
        <v>1.8876321668859998E-6</v>
      </c>
      <c r="BS308" s="10">
        <f>3/24000000*OO[[#This Row],[127 (04JUL1985 18:00:00)-Water Temperature (C)]]*OO[[#This Row],[69]]</f>
        <v>1.5395315304922501E-6</v>
      </c>
      <c r="BT308" s="10">
        <f>3/24000000*OO[[#This Row],[128 (04JUL1985 21:00:00)-Water Temperature (C)]]*OO[[#This Row],[70]]</f>
        <v>1.3091155212236249E-6</v>
      </c>
      <c r="BU308" s="10">
        <f>3/24000000*OO[[#This Row],[129 (05JUL1985 00:00:00)-Water Temperature (C)]]*OO[[#This Row],[71]]</f>
        <v>1.1572745788395001E-6</v>
      </c>
      <c r="BV308" s="10">
        <f>3/24000000*OO[[#This Row],[130 (05JUL1985 03:00:00)-Water Temperature (C)]]*OO[[#This Row],[72]]</f>
        <v>1.0754391773515001E-6</v>
      </c>
      <c r="BW308" s="10">
        <f>3/24000000*OO[[#This Row],[131 (05JUL1985 06:00:00)-Water Temperature (C)]]*OO[[#This Row],[73]]</f>
        <v>1.009103658496E-6</v>
      </c>
      <c r="BX308" s="10">
        <f>3/24000000*OO[[#This Row],[132 (05JUL1985 09:00:00)-Water Temperature (C)]]*OO[[#This Row],[74]]</f>
        <v>9.434887242129999E-7</v>
      </c>
      <c r="BY308" s="10">
        <f>3/24000000*OO[[#This Row],[133 (05JUL1985 12:00:00)-Water Temperature (C)]]*OO[[#This Row],[75]]</f>
        <v>8.8854362578575002E-7</v>
      </c>
      <c r="BZ308" s="10">
        <f>3/24000000*OO[[#This Row],[134 (05JUL1985 15:00:00)-Water Temperature (C)]]*OO[[#This Row],[76]]</f>
        <v>8.3302892297099992E-7</v>
      </c>
      <c r="CA308" s="10">
        <f>3/24000000*OO[[#This Row],[135 (05JUL1985 18:00:00)-Water Temperature (C)]]*OO[[#This Row],[77]]</f>
        <v>7.7483600933399996E-7</v>
      </c>
      <c r="CB308" s="10">
        <f>3/24000000*OO[[#This Row],[136 (05JUL1985 21:00:00)-Water Temperature (C)]]*OO[[#This Row],[78]]</f>
        <v>7.2708528462499996E-7</v>
      </c>
      <c r="CC308" s="10">
        <f>3/24000000*OO[[#This Row],[137 (06JUL1985 00:00:00)-Water Temperature (C)]]*OO[[#This Row],[79]]</f>
        <v>6.9222527140500001E-7</v>
      </c>
      <c r="CD308" s="10">
        <f>3/24000000*OO[[#This Row],[138 (06JUL1985 03:00:00)-Water Temperature (C)]]*OO[[#This Row],[80]]</f>
        <v>6.8284023001374997E-7</v>
      </c>
      <c r="CE308" s="10">
        <f>3/24000000*OO[[#This Row],[139 (06JUL1985 06:00:00)-Water Temperature (C)]]*OO[[#This Row],[81]]</f>
        <v>6.6972837542099998E-7</v>
      </c>
      <c r="CF308" s="10">
        <f>3/24000000*OO[[#This Row],[140 (06JUL1985 09:00:00)-Water Temperature (C)]]*OO[[#This Row],[82]]</f>
        <v>6.450620050299999E-7</v>
      </c>
      <c r="CG308" s="10">
        <f>3/24000000*OO[[#This Row],[141 (06JUL1985 12:00:00)-Water Temperature (C)]]*OO[[#This Row],[83]]</f>
        <v>6.2546195684625002E-7</v>
      </c>
      <c r="CH308" s="10">
        <f>3/24000000*OO[[#This Row],[142 (06JUL1985 15:00:00)-Water Temperature (C)]]*OO[[#This Row],[84]]</f>
        <v>6.0036049593999995E-7</v>
      </c>
      <c r="CI308" s="10">
        <f>3/24000000*OO[[#This Row],[143 (06JUL1985 18:00:00)-Water Temperature (C)]]*OO[[#This Row],[85]]</f>
        <v>5.6293675658537502E-7</v>
      </c>
      <c r="CJ308" s="10">
        <f>3/24000000*OO[[#This Row],[144 (06JUL1985 21:00:00)-Water Temperature (C)]]*OO[[#This Row],[86]]</f>
        <v>5.3012242673624998E-7</v>
      </c>
      <c r="CK308" s="10">
        <f>3/24000000*OO[[#This Row],[145 (07JUL1985 00:00:00)-Water Temperature (C)]]*OO[[#This Row],[87]]</f>
        <v>5.08371077634875E-7</v>
      </c>
      <c r="CL308" s="10">
        <f>3/24000000*OO[[#This Row],[146 (07JUL1985 03:00:00)-Water Temperature (C)]]*OO[[#This Row],[88]]</f>
        <v>5.0284048063287492E-7</v>
      </c>
      <c r="CM308" s="10">
        <f>3/24000000*OO[[#This Row],[147 (07JUL1985 06:00:00)-Water Temperature (C)]]*OO[[#This Row],[89]]</f>
        <v>4.9613685003324991E-7</v>
      </c>
      <c r="CN308" s="10">
        <f>3/24000000*OO[[#This Row],[148 (07JUL1985 09:00:00)-Water Temperature (C)]]*OO[[#This Row],[90]]</f>
        <v>4.8051250394012497E-7</v>
      </c>
      <c r="CO308" s="10">
        <f>3/24000000*OO[[#This Row],[149 (07JUL1985 12:00:00)-Water Temperature (C)]]*OO[[#This Row],[91]]</f>
        <v>4.6243492683999995E-7</v>
      </c>
      <c r="CP308" s="10">
        <f>3/24000000*OO[[#This Row],[150 (07JUL1985 15:00:00)-Water Temperature (C)]]*OO[[#This Row],[92]]</f>
        <v>4.3879273840649996E-7</v>
      </c>
      <c r="CQ308" s="10">
        <f>3/24000000*OO[[#This Row],[151 (07JUL1985 18:00:00)-Water Temperature (C)]]*OO[[#This Row],[93]]</f>
        <v>4.1256056264312497E-7</v>
      </c>
      <c r="CR308" s="10">
        <f>3/24000000*OO[[#This Row],[152 (07JUL1985 21:00:00)-Water Temperature (C)]]*OO[[#This Row],[94]]</f>
        <v>3.9102879026474997E-7</v>
      </c>
      <c r="CS308" s="10">
        <f>3/24000000*OO[[#This Row],[153 (08JUL1985 00:00:00)-Water Temperature (C)]]*OO[[#This Row],[95]]</f>
        <v>3.7372779736099994E-7</v>
      </c>
      <c r="CT308" s="10">
        <f>3/24000000*OO[[#This Row],[154 (08JUL1985 03:00:00)-Water Temperature (C)]]*OO[[#This Row],[96]]</f>
        <v>3.6123938070349998E-7</v>
      </c>
      <c r="CU308" s="10">
        <f>3/24000000*OO[[#This Row],[155 (08JUL1985 06:00:00)-Water Temperature (C)]]*OO[[#This Row],[97]]</f>
        <v>3.5462546840521248E-7</v>
      </c>
      <c r="CV308" s="10">
        <f>3/24000000*OO[[#This Row],[156 (08JUL1985 09:00:00)-Water Temperature (C)]]*OO[[#This Row],[98]]</f>
        <v>3.4341477938224998E-7</v>
      </c>
      <c r="CW308" s="10">
        <f>3/24000000*OO[[#This Row],[157 (08JUL1985 12:00:00)-Water Temperature (C)]]*OO[[#This Row],[99]]</f>
        <v>3.3104857761347501E-7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8.5738307657470722E-40</v>
      </c>
      <c r="R309" s="10">
        <f>3/24*OO[[#This Row],[74 (28JUN1985 03:00:00)-Water Temperature (C)]]*OO[[#This Row],[16]]/SUM(OO[16])</f>
        <v>8.9773639503424448E-27</v>
      </c>
      <c r="S309" s="10">
        <f>3/24*OO[[#This Row],[75 (28JUN1985 06:00:00)-Water Temperature (C)]]*OO[[#This Row],[17]]/SUM(OO[17])</f>
        <v>1.2526933096225015E-21</v>
      </c>
      <c r="T309" s="10">
        <f>3/24*OO[[#This Row],[76 (28JUN1985 09:00:00)-Water Temperature (C)]]*OO[[#This Row],[18]]/SUM(OO[18])</f>
        <v>6.2143059925380112E-14</v>
      </c>
      <c r="U309" s="10">
        <f>3/24*OO[[#This Row],[77 (28JUN1985 12:00:00)-Water Temperature (C)]]*OO[[#This Row],[19]]/SUM(OO[19])</f>
        <v>2.1184818696377287E-10</v>
      </c>
      <c r="V309" s="10">
        <f>3/24000000*OO[[#This Row],[78 (28JUN1985 15:00:00)-Water Temperature (C)]]*OO[[#This Row],[20]]</f>
        <v>6.8746621754874997E-8</v>
      </c>
      <c r="W309" s="10">
        <f>3/24000000*OO[[#This Row],[79 (28JUN1985 18:00:00)-Water Temperature (C)]]*OO[[#This Row],[21]]</f>
        <v>5.3378004056849994E-6</v>
      </c>
      <c r="X309" s="10">
        <f>3/24000000*OO[[#This Row],[80 (28JUN1985 21:00:00)-Water Temperature (C)]]*OO[[#This Row],[22]]</f>
        <v>1.4322201459012498E-4</v>
      </c>
      <c r="Y309" s="10">
        <f>3/24000000*OO[[#This Row],[81 (29JUN1985 00:00:00)-Water Temperature (C)]]*OO[[#This Row],[23]]</f>
        <v>1.635508993065E-3</v>
      </c>
      <c r="Z309" s="10">
        <f>3/24000000*OO[[#This Row],[82 (29JUN1985 03:00:00)-Water Temperature (C)]]*OO[[#This Row],[24]]</f>
        <v>9.3453999168324996E-3</v>
      </c>
      <c r="AA309" s="10">
        <f>3/24000000*OO[[#This Row],[83 (29JUN1985 06:00:00)-Water Temperature (C)]]*OO[[#This Row],[25]]</f>
        <v>2.9697327053624999E-2</v>
      </c>
      <c r="AB309" s="10">
        <f>3/24000000*OO[[#This Row],[84 (29JUN1985 09:00:00)-Water Temperature (C)]]*OO[[#This Row],[26]]</f>
        <v>5.5885497990499994E-2</v>
      </c>
      <c r="AC309" s="10">
        <f>3/24000000*OO[[#This Row],[85 (29JUN1985 12:00:00)-Water Temperature (C)]]*OO[[#This Row],[27]]</f>
        <v>6.7068325890750013E-2</v>
      </c>
      <c r="AD309" s="10">
        <f>3/24000000*OO[[#This Row],[86 (29JUN1985 15:00:00)-Water Temperature (C)]]*OO[[#This Row],[28]]</f>
        <v>5.4278496330975007E-2</v>
      </c>
      <c r="AE309" s="10">
        <f>3/24000000*OO[[#This Row],[88 (29JUN1985 21:00:00)-Water Temperature (C)]]*OO[[#This Row],[30]]</f>
        <v>1.3649106736049996E-2</v>
      </c>
      <c r="AF309" s="10">
        <f>3/24000000*OO[[#This Row],[88 (29JUN1985 21:00:00)-Water Temperature (C)]]*OO[[#This Row],[30]]</f>
        <v>1.3649106736049996E-2</v>
      </c>
      <c r="AG309" s="10">
        <f>3/24000000*OO[[#This Row],[89 (30JUN1985 00:00:00)-Water Temperature (C)]]*OO[[#This Row],[31]]</f>
        <v>4.6715247828337499E-3</v>
      </c>
      <c r="AH309" s="10">
        <f>3/24000000*OO[[#This Row],[90 (30JUN1985 03:00:00)-Water Temperature (C)]]*OO[[#This Row],[32]]</f>
        <v>1.3499209240562498E-3</v>
      </c>
      <c r="AI309" s="10">
        <f>3/24000000*OO[[#This Row],[91 (30JUN1985 06:00:00)-Water Temperature (C)]]*OO[[#This Row],[33]]</f>
        <v>3.6425780831025E-4</v>
      </c>
      <c r="AJ309" s="10">
        <f>3/24000000*OO[[#This Row],[92 (30JUN1985 09:00:00)-Water Temperature (C)]]*OO[[#This Row],[34]]</f>
        <v>1.2147374912975001E-4</v>
      </c>
      <c r="AK309" s="10">
        <f>3/24000000*OO[[#This Row],[93 (30JUN1985 12:00:00)-Water Temperature (C)]]*OO[[#This Row],[35]]</f>
        <v>7.1908085310000007E-5</v>
      </c>
      <c r="AL309" s="10">
        <f>3/24000000*OO[[#This Row],[94 (30JUN1985 15:00:00)-Water Temperature (C)]]*OO[[#This Row],[36]]</f>
        <v>6.3254396838375001E-5</v>
      </c>
      <c r="AM309" s="10">
        <f>3/24000000*OO[[#This Row],[95 (30JUN1985 18:00:00)-Water Temperature (C)]]*OO[[#This Row],[37]]</f>
        <v>6.0642506222999988E-5</v>
      </c>
      <c r="AN309" s="10">
        <f>3/24000000*OO[[#This Row],[96 (30JUN1985 21:00:00)-Water Temperature (C)]]*OO[[#This Row],[38]]</f>
        <v>5.7876386869612503E-5</v>
      </c>
      <c r="AO309" s="10">
        <f>3/24000000*OO[[#This Row],[97 (01JUL1985 00:00:00)-Water Temperature (C)]]*OO[[#This Row],[39]]</f>
        <v>5.4436064472324992E-5</v>
      </c>
      <c r="AP309" s="10">
        <f>3/24000000*OO[[#This Row],[98 (01JUL1985 03:00:00)-Water Temperature (C)]]*OO[[#This Row],[40]]</f>
        <v>5.1750533230150001E-5</v>
      </c>
      <c r="AQ309" s="10">
        <f>3/24000000*OO[[#This Row],[99 (01JUL1985 06:00:00)-Water Temperature (C)]]*OO[[#This Row],[41]]</f>
        <v>4.8476261322074997E-5</v>
      </c>
      <c r="AR309" s="10">
        <f>3/24000000*OO[[#This Row],[100 (01JUL1985 09:00:00)-Water Temperature (C)]]*OO[[#This Row],[42]]</f>
        <v>4.4504197507349999E-5</v>
      </c>
      <c r="AS309" s="10">
        <f>3/24000000*OO[[#This Row],[101 (01JUL1985 12:00:00)-Water Temperature (C)]]*OO[[#This Row],[43]]</f>
        <v>4.0569668110124994E-5</v>
      </c>
      <c r="AT309" s="10">
        <f>3/24000000*OO[[#This Row],[102 (01JUL1985 15:00:00)-Water Temperature (C)]]*OO[[#This Row],[44]]</f>
        <v>3.6793403644662506E-5</v>
      </c>
      <c r="AU309" s="10">
        <f>3/24000000*OO[[#This Row],[103 (01JUL1985 18:00:00)-Water Temperature (C)]]*OO[[#This Row],[45]]</f>
        <v>3.3178419379012495E-5</v>
      </c>
      <c r="AV309" s="10">
        <f>3/24000000*OO[[#This Row],[104 (01JUL1985 21:00:00)-Water Temperature (C)]]*OO[[#This Row],[46]]</f>
        <v>2.9978632425E-5</v>
      </c>
      <c r="AW309" s="10">
        <f>3/24000000*OO[[#This Row],[105 (02JUL1985 00:00:00)-Water Temperature (C)]]*OO[[#This Row],[47]]</f>
        <v>2.7295075315159998E-5</v>
      </c>
      <c r="AX309" s="10">
        <f>3/24000000*OO[[#This Row],[106 (02JUL1985 03:00:00)-Water Temperature (C)]]*OO[[#This Row],[48]]</f>
        <v>2.5604244264637499E-5</v>
      </c>
      <c r="AY309" s="10">
        <f>3/24000000*OO[[#This Row],[107 (02JUL1985 06:00:00)-Water Temperature (C)]]*OO[[#This Row],[49]]</f>
        <v>2.3967462061489998E-5</v>
      </c>
      <c r="AZ309" s="10">
        <f>3/24000000*OO[[#This Row],[108 (02JUL1985 09:00:00)-Water Temperature (C)]]*OO[[#This Row],[50]]</f>
        <v>2.2102299099877498E-5</v>
      </c>
      <c r="BA309" s="10">
        <f>3/24000000*OO[[#This Row],[109 (02JUL1985 12:00:00)-Water Temperature (C)]]*OO[[#This Row],[51]]</f>
        <v>2.03234794203375E-5</v>
      </c>
      <c r="BB309" s="10">
        <f>3/24000000*OO[[#This Row],[110 (02JUL1985 15:00:00)-Water Temperature (C)]]*OO[[#This Row],[52]]</f>
        <v>1.8516114396270001E-5</v>
      </c>
      <c r="BC309" s="10">
        <f>3/24000000*OO[[#This Row],[111 (02JUL1985 18:00:00)-Water Temperature (C)]]*OO[[#This Row],[53]]</f>
        <v>1.6619299444440003E-5</v>
      </c>
      <c r="BD309" s="10">
        <f>3/24000000*OO[[#This Row],[112 (02JUL1985 21:00:00)-Water Temperature (C)]]*OO[[#This Row],[54]]</f>
        <v>1.5026557013299998E-5</v>
      </c>
      <c r="BE309" s="10">
        <f>3/24000000*OO[[#This Row],[113 (03JUL1985 00:00:00)-Water Temperature (C)]]*OO[[#This Row],[55]]</f>
        <v>1.373055658752375E-5</v>
      </c>
      <c r="BF309" s="10">
        <f>3/24000000*OO[[#This Row],[114 (03JUL1985 03:00:00)-Water Temperature (C)]]*OO[[#This Row],[56]]</f>
        <v>1.284429040587E-5</v>
      </c>
      <c r="BG309" s="10">
        <f>3/24000000*OO[[#This Row],[115 (03JUL1985 06:00:00)-Water Temperature (C)]]*OO[[#This Row],[57]]</f>
        <v>1.2055678240890001E-5</v>
      </c>
      <c r="BH309" s="10">
        <f>3/24000000*OO[[#This Row],[116 (03JUL1985 09:00:00)-Water Temperature (C)]]*OO[[#This Row],[58]]</f>
        <v>1.1132013481789999E-5</v>
      </c>
      <c r="BI309" s="10">
        <f>3/24000000*OO[[#This Row],[117 (03JUL1985 12:00:00)-Water Temperature (C)]]*OO[[#This Row],[59]]</f>
        <v>1.0126786741312498E-5</v>
      </c>
      <c r="BJ309" s="10">
        <f>3/24000000*OO[[#This Row],[118 (03JUL1985 15:00:00)-Water Temperature (C)]]*OO[[#This Row],[60]]</f>
        <v>8.9933518404212506E-6</v>
      </c>
      <c r="BK309" s="10">
        <f>3/24000000*OO[[#This Row],[119 (03JUL1985 18:00:00)-Water Temperature (C)]]*OO[[#This Row],[61]]</f>
        <v>7.8158494533787503E-6</v>
      </c>
      <c r="BL309" s="10">
        <f>3/24000000*OO[[#This Row],[120 (03JUL1985 21:00:00)-Water Temperature (C)]]*OO[[#This Row],[62]]</f>
        <v>6.7602684127837499E-6</v>
      </c>
      <c r="BM309" s="10">
        <f>3/24000000*OO[[#This Row],[121 (04JUL1985 00:00:00)-Water Temperature (C)]]*OO[[#This Row],[63]]</f>
        <v>5.8009874287049988E-6</v>
      </c>
      <c r="BN309" s="10">
        <f>3/24000000*OO[[#This Row],[122 (04JUL1985 03:00:00)-Water Temperature (C)]]*OO[[#This Row],[64]]</f>
        <v>4.9501568434499997E-6</v>
      </c>
      <c r="BO309" s="10">
        <f>3/24000000*OO[[#This Row],[123 (04JUL1985 06:00:00)-Water Temperature (C)]]*OO[[#This Row],[65]]</f>
        <v>4.0847599974499997E-6</v>
      </c>
      <c r="BP309" s="10">
        <f>3/24000000*OO[[#This Row],[124 (04JUL1985 09:00:00)-Water Temperature (C)]]*OO[[#This Row],[66]]</f>
        <v>3.2575054911920002E-6</v>
      </c>
      <c r="BQ309" s="10">
        <f>3/24000000*OO[[#This Row],[125 (04JUL1985 12:00:00)-Water Temperature (C)]]*OO[[#This Row],[67]]</f>
        <v>2.5356058847217501E-6</v>
      </c>
      <c r="BR309" s="10">
        <f>3/24000000*OO[[#This Row],[126 (04JUL1985 15:00:00)-Water Temperature (C)]]*OO[[#This Row],[68]]</f>
        <v>1.9815954287369997E-6</v>
      </c>
      <c r="BS309" s="10">
        <f>3/24000000*OO[[#This Row],[127 (04JUL1985 18:00:00)-Water Temperature (C)]]*OO[[#This Row],[69]]</f>
        <v>1.6063470884918751E-6</v>
      </c>
      <c r="BT309" s="10">
        <f>3/24000000*OO[[#This Row],[128 (04JUL1985 21:00:00)-Water Temperature (C)]]*OO[[#This Row],[70]]</f>
        <v>1.3573123980347497E-6</v>
      </c>
      <c r="BU309" s="10">
        <f>3/24000000*OO[[#This Row],[129 (05JUL1985 00:00:00)-Water Temperature (C)]]*OO[[#This Row],[71]]</f>
        <v>1.1932197844375E-6</v>
      </c>
      <c r="BV309" s="10">
        <f>3/24000000*OO[[#This Row],[130 (05JUL1985 03:00:00)-Water Temperature (C)]]*OO[[#This Row],[72]]</f>
        <v>1.10317832396925E-6</v>
      </c>
      <c r="BW309" s="10">
        <f>3/24000000*OO[[#This Row],[131 (05JUL1985 06:00:00)-Water Temperature (C)]]*OO[[#This Row],[73]]</f>
        <v>1.034037899908E-6</v>
      </c>
      <c r="BX309" s="10">
        <f>3/24000000*OO[[#This Row],[132 (05JUL1985 09:00:00)-Water Temperature (C)]]*OO[[#This Row],[74]]</f>
        <v>9.665931868670001E-7</v>
      </c>
      <c r="BY309" s="10">
        <f>3/24000000*OO[[#This Row],[133 (05JUL1985 12:00:00)-Water Temperature (C)]]*OO[[#This Row],[75]]</f>
        <v>9.0939386470275E-7</v>
      </c>
      <c r="BZ309" s="10">
        <f>3/24000000*OO[[#This Row],[134 (05JUL1985 15:00:00)-Water Temperature (C)]]*OO[[#This Row],[76]]</f>
        <v>8.5261329690074993E-7</v>
      </c>
      <c r="CA309" s="10">
        <f>3/24000000*OO[[#This Row],[135 (05JUL1985 18:00:00)-Water Temperature (C)]]*OO[[#This Row],[77]]</f>
        <v>7.9291830007700002E-7</v>
      </c>
      <c r="CB309" s="10">
        <f>3/24000000*OO[[#This Row],[136 (05JUL1985 21:00:00)-Water Temperature (C)]]*OO[[#This Row],[78]]</f>
        <v>7.4295114824812501E-7</v>
      </c>
      <c r="CC309" s="10">
        <f>3/24000000*OO[[#This Row],[137 (06JUL1985 00:00:00)-Water Temperature (C)]]*OO[[#This Row],[79]]</f>
        <v>7.0654978827874998E-7</v>
      </c>
      <c r="CD309" s="10">
        <f>3/24000000*OO[[#This Row],[138 (06JUL1985 03:00:00)-Water Temperature (C)]]*OO[[#This Row],[80]]</f>
        <v>6.9572066009699993E-7</v>
      </c>
      <c r="CE309" s="10">
        <f>3/24000000*OO[[#This Row],[139 (06JUL1985 06:00:00)-Water Temperature (C)]]*OO[[#This Row],[81]]</f>
        <v>6.8331546984400002E-7</v>
      </c>
      <c r="CF309" s="10">
        <f>3/24000000*OO[[#This Row],[140 (06JUL1985 09:00:00)-Water Temperature (C)]]*OO[[#This Row],[82]]</f>
        <v>6.5912407959712494E-7</v>
      </c>
      <c r="CG309" s="10">
        <f>3/24000000*OO[[#This Row],[141 (06JUL1985 12:00:00)-Water Temperature (C)]]*OO[[#This Row],[83]]</f>
        <v>6.3862417064474996E-7</v>
      </c>
      <c r="CH309" s="10">
        <f>3/24000000*OO[[#This Row],[142 (06JUL1985 15:00:00)-Water Temperature (C)]]*OO[[#This Row],[84]]</f>
        <v>6.1334253067499995E-7</v>
      </c>
      <c r="CI309" s="10">
        <f>3/24000000*OO[[#This Row],[143 (06JUL1985 18:00:00)-Water Temperature (C)]]*OO[[#This Row],[85]]</f>
        <v>5.7566050205312498E-7</v>
      </c>
      <c r="CJ309" s="10">
        <f>3/24000000*OO[[#This Row],[144 (06JUL1985 21:00:00)-Water Temperature (C)]]*OO[[#This Row],[86]]</f>
        <v>5.4137197887162497E-7</v>
      </c>
      <c r="CK309" s="10">
        <f>3/24000000*OO[[#This Row],[145 (07JUL1985 00:00:00)-Water Temperature (C)]]*OO[[#This Row],[87]]</f>
        <v>5.1844843412149991E-7</v>
      </c>
      <c r="CL309" s="10">
        <f>3/24000000*OO[[#This Row],[146 (07JUL1985 03:00:00)-Water Temperature (C)]]*OO[[#This Row],[88]]</f>
        <v>5.1219934253224998E-7</v>
      </c>
      <c r="CM309" s="10">
        <f>3/24000000*OO[[#This Row],[147 (07JUL1985 06:00:00)-Water Temperature (C)]]*OO[[#This Row],[89]]</f>
        <v>5.0591042225937504E-7</v>
      </c>
      <c r="CN309" s="10">
        <f>3/24000000*OO[[#This Row],[148 (07JUL1985 09:00:00)-Water Temperature (C)]]*OO[[#This Row],[90]]</f>
        <v>4.9074902126249992E-7</v>
      </c>
      <c r="CO309" s="10">
        <f>3/24000000*OO[[#This Row],[149 (07JUL1985 12:00:00)-Water Temperature (C)]]*OO[[#This Row],[91]]</f>
        <v>4.72274552030375E-7</v>
      </c>
      <c r="CP309" s="10">
        <f>3/24000000*OO[[#This Row],[150 (07JUL1985 15:00:00)-Water Temperature (C)]]*OO[[#This Row],[92]]</f>
        <v>4.4837431578600001E-7</v>
      </c>
      <c r="CQ309" s="10">
        <f>3/24000000*OO[[#This Row],[151 (07JUL1985 18:00:00)-Water Temperature (C)]]*OO[[#This Row],[93]]</f>
        <v>4.2160452635437494E-7</v>
      </c>
      <c r="CR309" s="10">
        <f>3/24000000*OO[[#This Row],[152 (07JUL1985 21:00:00)-Water Temperature (C)]]*OO[[#This Row],[94]]</f>
        <v>3.9914577164212502E-7</v>
      </c>
      <c r="CS309" s="10">
        <f>3/24000000*OO[[#This Row],[153 (08JUL1985 00:00:00)-Water Temperature (C)]]*OO[[#This Row],[95]]</f>
        <v>3.8123237132475E-7</v>
      </c>
      <c r="CT309" s="10">
        <f>3/24000000*OO[[#This Row],[154 (08JUL1985 03:00:00)-Water Temperature (C)]]*OO[[#This Row],[96]]</f>
        <v>3.6826169550099997E-7</v>
      </c>
      <c r="CU309" s="10">
        <f>3/24000000*OO[[#This Row],[155 (08JUL1985 06:00:00)-Water Temperature (C)]]*OO[[#This Row],[97]]</f>
        <v>3.6125710206284997E-7</v>
      </c>
      <c r="CV309" s="10">
        <f>3/24000000*OO[[#This Row],[156 (08JUL1985 09:00:00)-Water Temperature (C)]]*OO[[#This Row],[98]]</f>
        <v>3.5029239729275E-7</v>
      </c>
      <c r="CW309" s="10">
        <f>3/24000000*OO[[#This Row],[157 (08JUL1985 12:00:00)-Water Temperature (C)]]*OO[[#This Row],[99]]</f>
        <v>3.3775117935772499E-7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1.6913327052194148E-40</v>
      </c>
      <c r="R310" s="10">
        <f>3/24*OO[[#This Row],[74 (28JUN1985 03:00:00)-Water Temperature (C)]]*OO[[#This Row],[16]]/SUM(OO[16])</f>
        <v>1.8517697671396705E-27</v>
      </c>
      <c r="S310" s="10">
        <f>3/24*OO[[#This Row],[75 (28JUN1985 06:00:00)-Water Temperature (C)]]*OO[[#This Row],[17]]/SUM(OO[17])</f>
        <v>3.8087340699823569E-22</v>
      </c>
      <c r="T310" s="10">
        <f>3/24*OO[[#This Row],[76 (28JUN1985 09:00:00)-Water Temperature (C)]]*OO[[#This Row],[18]]/SUM(OO[18])</f>
        <v>3.389307503120929E-14</v>
      </c>
      <c r="U310" s="10">
        <f>3/24*OO[[#This Row],[77 (28JUN1985 12:00:00)-Water Temperature (C)]]*OO[[#This Row],[19]]/SUM(OO[19])</f>
        <v>1.4623952682459999E-10</v>
      </c>
      <c r="V310" s="10">
        <f>3/24000000*OO[[#This Row],[78 (28JUN1985 15:00:00)-Water Temperature (C)]]*OO[[#This Row],[20]]</f>
        <v>5.3727928611024991E-8</v>
      </c>
      <c r="W310" s="10">
        <f>3/24000000*OO[[#This Row],[79 (28JUN1985 18:00:00)-Water Temperature (C)]]*OO[[#This Row],[21]]</f>
        <v>4.5742543553099998E-6</v>
      </c>
      <c r="X310" s="10">
        <f>3/24000000*OO[[#This Row],[80 (28JUN1985 21:00:00)-Water Temperature (C)]]*OO[[#This Row],[22]]</f>
        <v>1.3234038307207498E-4</v>
      </c>
      <c r="Y310" s="10">
        <f>3/24000000*OO[[#This Row],[81 (29JUN1985 00:00:00)-Water Temperature (C)]]*OO[[#This Row],[23]]</f>
        <v>1.6124686922249999E-3</v>
      </c>
      <c r="Z310" s="10">
        <f>3/24000000*OO[[#This Row],[82 (29JUN1985 03:00:00)-Water Temperature (C)]]*OO[[#This Row],[24]]</f>
        <v>9.7483744113524996E-3</v>
      </c>
      <c r="AA310" s="10">
        <f>3/24000000*OO[[#This Row],[83 (29JUN1985 06:00:00)-Water Temperature (C)]]*OO[[#This Row],[25]]</f>
        <v>3.2571571392200002E-2</v>
      </c>
      <c r="AB310" s="10">
        <f>3/24000000*OO[[#This Row],[84 (29JUN1985 09:00:00)-Water Temperature (C)]]*OO[[#This Row],[26]]</f>
        <v>6.414787113989999E-2</v>
      </c>
      <c r="AC310" s="10">
        <f>3/24000000*OO[[#This Row],[85 (29JUN1985 12:00:00)-Water Temperature (C)]]*OO[[#This Row],[27]]</f>
        <v>8.0192495865624991E-2</v>
      </c>
      <c r="AD310" s="10">
        <f>3/24000000*OO[[#This Row],[86 (29JUN1985 15:00:00)-Water Temperature (C)]]*OO[[#This Row],[28]]</f>
        <v>6.7292162218462487E-2</v>
      </c>
      <c r="AE310" s="10">
        <f>3/24000000*OO[[#This Row],[88 (29JUN1985 21:00:00)-Water Temperature (C)]]*OO[[#This Row],[30]]</f>
        <v>1.8006827478557499E-2</v>
      </c>
      <c r="AF310" s="10">
        <f>3/24000000*OO[[#This Row],[88 (29JUN1985 21:00:00)-Water Temperature (C)]]*OO[[#This Row],[30]]</f>
        <v>1.8006827478557499E-2</v>
      </c>
      <c r="AG310" s="10">
        <f>3/24000000*OO[[#This Row],[89 (30JUN1985 00:00:00)-Water Temperature (C)]]*OO[[#This Row],[31]]</f>
        <v>6.32343140275E-3</v>
      </c>
      <c r="AH310" s="10">
        <f>3/24000000*OO[[#This Row],[90 (30JUN1985 03:00:00)-Water Temperature (C)]]*OO[[#This Row],[32]]</f>
        <v>1.8613786950562497E-3</v>
      </c>
      <c r="AI310" s="10">
        <f>3/24000000*OO[[#This Row],[91 (30JUN1985 06:00:00)-Water Temperature (C)]]*OO[[#This Row],[33]]</f>
        <v>5.0310550837949996E-4</v>
      </c>
      <c r="AJ310" s="10">
        <f>3/24000000*OO[[#This Row],[92 (30JUN1985 09:00:00)-Water Temperature (C)]]*OO[[#This Row],[34]]</f>
        <v>1.6058087825283749E-4</v>
      </c>
      <c r="AK310" s="10">
        <f>3/24000000*OO[[#This Row],[93 (30JUN1985 12:00:00)-Water Temperature (C)]]*OO[[#This Row],[35]]</f>
        <v>8.8877521435300005E-5</v>
      </c>
      <c r="AL310" s="10">
        <f>3/24000000*OO[[#This Row],[94 (30JUN1985 15:00:00)-Water Temperature (C)]]*OO[[#This Row],[36]]</f>
        <v>7.6182708477274999E-5</v>
      </c>
      <c r="AM310" s="10">
        <f>3/24000000*OO[[#This Row],[95 (30JUN1985 18:00:00)-Water Temperature (C)]]*OO[[#This Row],[37]]</f>
        <v>7.2879235340625004E-5</v>
      </c>
      <c r="AN310" s="10">
        <f>3/24000000*OO[[#This Row],[96 (30JUN1985 21:00:00)-Water Temperature (C)]]*OO[[#This Row],[38]]</f>
        <v>6.9753655534874993E-5</v>
      </c>
      <c r="AO310" s="10">
        <f>3/24000000*OO[[#This Row],[97 (01JUL1985 00:00:00)-Water Temperature (C)]]*OO[[#This Row],[39]]</f>
        <v>6.5830860537299986E-5</v>
      </c>
      <c r="AP310" s="10">
        <f>3/24000000*OO[[#This Row],[98 (01JUL1985 03:00:00)-Water Temperature (C)]]*OO[[#This Row],[40]]</f>
        <v>6.2707121830212512E-5</v>
      </c>
      <c r="AQ310" s="10">
        <f>3/24000000*OO[[#This Row],[99 (01JUL1985 06:00:00)-Water Temperature (C)]]*OO[[#This Row],[41]]</f>
        <v>5.8882226489775011E-5</v>
      </c>
      <c r="AR310" s="10">
        <f>3/24000000*OO[[#This Row],[100 (01JUL1985 09:00:00)-Water Temperature (C)]]*OO[[#This Row],[42]]</f>
        <v>5.4159937346449992E-5</v>
      </c>
      <c r="AS310" s="10">
        <f>3/24000000*OO[[#This Row],[101 (01JUL1985 12:00:00)-Water Temperature (C)]]*OO[[#This Row],[43]]</f>
        <v>4.9368475168975001E-5</v>
      </c>
      <c r="AT310" s="10">
        <f>3/24000000*OO[[#This Row],[102 (01JUL1985 15:00:00)-Water Temperature (C)]]*OO[[#This Row],[44]]</f>
        <v>4.4768060160399993E-5</v>
      </c>
      <c r="AU310" s="10">
        <f>3/24000000*OO[[#This Row],[103 (01JUL1985 18:00:00)-Water Temperature (C)]]*OO[[#This Row],[45]]</f>
        <v>4.0396230603599995E-5</v>
      </c>
      <c r="AV310" s="10">
        <f>3/24000000*OO[[#This Row],[104 (01JUL1985 21:00:00)-Water Temperature (C)]]*OO[[#This Row],[46]]</f>
        <v>3.6518400365699996E-5</v>
      </c>
      <c r="AW310" s="10">
        <f>3/24000000*OO[[#This Row],[105 (02JUL1985 00:00:00)-Water Temperature (C)]]*OO[[#This Row],[47]]</f>
        <v>3.3272869668749994E-5</v>
      </c>
      <c r="AX310" s="10">
        <f>3/24000000*OO[[#This Row],[106 (02JUL1985 03:00:00)-Water Temperature (C)]]*OO[[#This Row],[48]]</f>
        <v>3.1208986291961246E-5</v>
      </c>
      <c r="AY310" s="10">
        <f>3/24000000*OO[[#This Row],[107 (02JUL1985 06:00:00)-Water Temperature (C)]]*OO[[#This Row],[49]]</f>
        <v>2.9258695441075004E-5</v>
      </c>
      <c r="AZ310" s="10">
        <f>3/24000000*OO[[#This Row],[108 (02JUL1985 09:00:00)-Water Temperature (C)]]*OO[[#This Row],[50]]</f>
        <v>2.7027320325839998E-5</v>
      </c>
      <c r="BA310" s="10">
        <f>3/24000000*OO[[#This Row],[109 (02JUL1985 12:00:00)-Water Temperature (C)]]*OO[[#This Row],[51]]</f>
        <v>2.4857682893009999E-5</v>
      </c>
      <c r="BB310" s="10">
        <f>3/24000000*OO[[#This Row],[110 (02JUL1985 15:00:00)-Water Temperature (C)]]*OO[[#This Row],[52]]</f>
        <v>2.2659881192062499E-5</v>
      </c>
      <c r="BC310" s="10">
        <f>3/24000000*OO[[#This Row],[111 (02JUL1985 18:00:00)-Water Temperature (C)]]*OO[[#This Row],[53]]</f>
        <v>2.034837466999875E-5</v>
      </c>
      <c r="BD310" s="10">
        <f>3/24000000*OO[[#This Row],[112 (02JUL1985 21:00:00)-Water Temperature (C)]]*OO[[#This Row],[54]]</f>
        <v>1.8379376646187497E-5</v>
      </c>
      <c r="BE310" s="10">
        <f>3/24000000*OO[[#This Row],[113 (03JUL1985 00:00:00)-Water Temperature (C)]]*OO[[#This Row],[55]]</f>
        <v>1.6788383246889999E-5</v>
      </c>
      <c r="BF310" s="10">
        <f>3/24000000*OO[[#This Row],[114 (03JUL1985 03:00:00)-Water Temperature (C)]]*OO[[#This Row],[56]]</f>
        <v>1.5699407043292501E-5</v>
      </c>
      <c r="BG310" s="10">
        <f>3/24000000*OO[[#This Row],[115 (03JUL1985 06:00:00)-Water Temperature (C)]]*OO[[#This Row],[57]]</f>
        <v>1.4751637679439998E-5</v>
      </c>
      <c r="BH310" s="10">
        <f>3/24000000*OO[[#This Row],[116 (03JUL1985 09:00:00)-Water Temperature (C)]]*OO[[#This Row],[58]]</f>
        <v>1.3649453733026248E-5</v>
      </c>
      <c r="BI310" s="10">
        <f>3/24000000*OO[[#This Row],[117 (03JUL1985 12:00:00)-Water Temperature (C)]]*OO[[#This Row],[59]]</f>
        <v>1.2433975170434999E-5</v>
      </c>
      <c r="BJ310" s="10">
        <f>3/24000000*OO[[#This Row],[118 (03JUL1985 15:00:00)-Water Temperature (C)]]*OO[[#This Row],[60]]</f>
        <v>1.1058293084281248E-5</v>
      </c>
      <c r="BK310" s="10">
        <f>3/24000000*OO[[#This Row],[119 (03JUL1985 18:00:00)-Water Temperature (C)]]*OO[[#This Row],[61]]</f>
        <v>9.6246404514750004E-6</v>
      </c>
      <c r="BL310" s="10">
        <f>3/24000000*OO[[#This Row],[120 (03JUL1985 21:00:00)-Water Temperature (C)]]*OO[[#This Row],[62]]</f>
        <v>8.3308300990425007E-6</v>
      </c>
      <c r="BM310" s="10">
        <f>3/24000000*OO[[#This Row],[121 (04JUL1985 00:00:00)-Water Temperature (C)]]*OO[[#This Row],[63]]</f>
        <v>7.1646791903362504E-6</v>
      </c>
      <c r="BN310" s="10">
        <f>3/24000000*OO[[#This Row],[122 (04JUL1985 03:00:00)-Water Temperature (C)]]*OO[[#This Row],[64]]</f>
        <v>6.1332878577587498E-6</v>
      </c>
      <c r="BO310" s="10">
        <f>3/24000000*OO[[#This Row],[123 (04JUL1985 06:00:00)-Water Temperature (C)]]*OO[[#This Row],[65]]</f>
        <v>5.0846065944799996E-6</v>
      </c>
      <c r="BP310" s="10">
        <f>3/24000000*OO[[#This Row],[124 (04JUL1985 09:00:00)-Water Temperature (C)]]*OO[[#This Row],[66]]</f>
        <v>4.0712717722500001E-6</v>
      </c>
      <c r="BQ310" s="10">
        <f>3/24000000*OO[[#This Row],[125 (04JUL1985 12:00:00)-Water Temperature (C)]]*OO[[#This Row],[67]]</f>
        <v>3.1733540469624996E-6</v>
      </c>
      <c r="BR310" s="10">
        <f>3/24000000*OO[[#This Row],[126 (04JUL1985 15:00:00)-Water Temperature (C)]]*OO[[#This Row],[68]]</f>
        <v>2.4752425378702502E-6</v>
      </c>
      <c r="BS310" s="10">
        <f>3/24000000*OO[[#This Row],[127 (04JUL1985 18:00:00)-Water Temperature (C)]]*OO[[#This Row],[69]]</f>
        <v>1.9959561435255E-6</v>
      </c>
      <c r="BT310" s="10">
        <f>3/24000000*OO[[#This Row],[128 (04JUL1985 21:00:00)-Water Temperature (C)]]*OO[[#This Row],[70]]</f>
        <v>1.6770297806197499E-6</v>
      </c>
      <c r="BU310" s="10">
        <f>3/24000000*OO[[#This Row],[129 (05JUL1985 00:00:00)-Water Temperature (C)]]*OO[[#This Row],[71]]</f>
        <v>1.4667245304774999E-6</v>
      </c>
      <c r="BV310" s="10">
        <f>3/24000000*OO[[#This Row],[130 (05JUL1985 03:00:00)-Water Temperature (C)]]*OO[[#This Row],[72]]</f>
        <v>1.3498571727914998E-6</v>
      </c>
      <c r="BW310" s="10">
        <f>3/24000000*OO[[#This Row],[131 (05JUL1985 06:00:00)-Water Temperature (C)]]*OO[[#This Row],[73]]</f>
        <v>1.2632179922245E-6</v>
      </c>
      <c r="BX310" s="10">
        <f>3/24000000*OO[[#This Row],[132 (05JUL1985 09:00:00)-Water Temperature (C)]]*OO[[#This Row],[74]]</f>
        <v>1.1808668351422499E-6</v>
      </c>
      <c r="BY310" s="10">
        <f>3/24000000*OO[[#This Row],[133 (05JUL1985 12:00:00)-Water Temperature (C)]]*OO[[#This Row],[75]]</f>
        <v>1.1098936188798748E-6</v>
      </c>
      <c r="BZ310" s="10">
        <f>3/24000000*OO[[#This Row],[134 (05JUL1985 15:00:00)-Water Temperature (C)]]*OO[[#This Row],[76]]</f>
        <v>1.040484317666875E-6</v>
      </c>
      <c r="CA310" s="10">
        <f>3/24000000*OO[[#This Row],[135 (05JUL1985 18:00:00)-Water Temperature (C)]]*OO[[#This Row],[77]]</f>
        <v>9.6766244850974994E-7</v>
      </c>
      <c r="CB310" s="10">
        <f>3/24000000*OO[[#This Row],[136 (05JUL1985 21:00:00)-Water Temperature (C)]]*OO[[#This Row],[78]]</f>
        <v>9.0551278453124991E-7</v>
      </c>
      <c r="CC310" s="10">
        <f>3/24000000*OO[[#This Row],[137 (06JUL1985 00:00:00)-Water Temperature (C)]]*OO[[#This Row],[79]]</f>
        <v>8.6032526724562496E-7</v>
      </c>
      <c r="CD310" s="10">
        <f>3/24000000*OO[[#This Row],[138 (06JUL1985 03:00:00)-Water Temperature (C)]]*OO[[#This Row],[80]]</f>
        <v>8.4573165013399992E-7</v>
      </c>
      <c r="CE310" s="10">
        <f>3/24000000*OO[[#This Row],[139 (06JUL1985 06:00:00)-Water Temperature (C)]]*OO[[#This Row],[81]]</f>
        <v>8.3142888459999997E-7</v>
      </c>
      <c r="CF310" s="10">
        <f>3/24000000*OO[[#This Row],[140 (06JUL1985 09:00:00)-Water Temperature (C)]]*OO[[#This Row],[82]]</f>
        <v>8.0322737795299993E-7</v>
      </c>
      <c r="CG310" s="10">
        <f>3/24000000*OO[[#This Row],[141 (06JUL1985 12:00:00)-Water Temperature (C)]]*OO[[#This Row],[83]]</f>
        <v>7.7783466833875004E-7</v>
      </c>
      <c r="CH310" s="10">
        <f>3/24000000*OO[[#This Row],[142 (06JUL1985 15:00:00)-Water Temperature (C)]]*OO[[#This Row],[84]]</f>
        <v>7.4718001274774993E-7</v>
      </c>
      <c r="CI310" s="10">
        <f>3/24000000*OO[[#This Row],[143 (06JUL1985 18:00:00)-Water Temperature (C)]]*OO[[#This Row],[85]]</f>
        <v>7.0203203344787498E-7</v>
      </c>
      <c r="CJ310" s="10">
        <f>3/24000000*OO[[#This Row],[144 (06JUL1985 21:00:00)-Water Temperature (C)]]*OO[[#This Row],[86]]</f>
        <v>6.59495681528625E-7</v>
      </c>
      <c r="CK310" s="10">
        <f>3/24000000*OO[[#This Row],[145 (07JUL1985 00:00:00)-Water Temperature (C)]]*OO[[#This Row],[87]]</f>
        <v>6.3082996449374992E-7</v>
      </c>
      <c r="CL310" s="10">
        <f>3/24000000*OO[[#This Row],[146 (07JUL1985 03:00:00)-Water Temperature (C)]]*OO[[#This Row],[88]]</f>
        <v>6.224651636865E-7</v>
      </c>
      <c r="CM310" s="10">
        <f>3/24000000*OO[[#This Row],[147 (07JUL1985 06:00:00)-Water Temperature (C)]]*OO[[#This Row],[89]]</f>
        <v>6.1531444816124994E-7</v>
      </c>
      <c r="CN310" s="10">
        <f>3/24000000*OO[[#This Row],[148 (07JUL1985 09:00:00)-Water Temperature (C)]]*OO[[#This Row],[90]]</f>
        <v>5.9773010810400004E-7</v>
      </c>
      <c r="CO310" s="10">
        <f>3/24000000*OO[[#This Row],[149 (07JUL1985 12:00:00)-Water Temperature (C)]]*OO[[#This Row],[91]]</f>
        <v>5.7527564851562494E-7</v>
      </c>
      <c r="CP310" s="10">
        <f>3/24000000*OO[[#This Row],[150 (07JUL1985 15:00:00)-Water Temperature (C)]]*OO[[#This Row],[92]]</f>
        <v>5.4633755929912497E-7</v>
      </c>
      <c r="CQ310" s="10">
        <f>3/24000000*OO[[#This Row],[151 (07JUL1985 18:00:00)-Water Temperature (C)]]*OO[[#This Row],[93]]</f>
        <v>5.138414615662499E-7</v>
      </c>
      <c r="CR310" s="10">
        <f>3/24000000*OO[[#This Row],[152 (07JUL1985 21:00:00)-Water Temperature (C)]]*OO[[#This Row],[94]]</f>
        <v>4.8597036300312497E-7</v>
      </c>
      <c r="CS310" s="10">
        <f>3/24000000*OO[[#This Row],[153 (08JUL1985 00:00:00)-Water Temperature (C)]]*OO[[#This Row],[95]]</f>
        <v>4.6384186398824995E-7</v>
      </c>
      <c r="CT310" s="10">
        <f>3/24000000*OO[[#This Row],[154 (08JUL1985 03:00:00)-Water Temperature (C)]]*OO[[#This Row],[96]]</f>
        <v>4.4782111625149993E-7</v>
      </c>
      <c r="CU310" s="10">
        <f>3/24000000*OO[[#This Row],[155 (08JUL1985 06:00:00)-Water Temperature (C)]]*OO[[#This Row],[97]]</f>
        <v>4.3895424927737497E-7</v>
      </c>
      <c r="CV310" s="10">
        <f>3/24000000*OO[[#This Row],[156 (08JUL1985 09:00:00)-Water Temperature (C)]]*OO[[#This Row],[98]]</f>
        <v>4.2610233164099993E-7</v>
      </c>
      <c r="CW310" s="10">
        <f>3/24000000*OO[[#This Row],[157 (08JUL1985 12:00:00)-Water Temperature (C)]]*OO[[#This Row],[99]]</f>
        <v>4.1088732669075E-7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1.8845053246216965E-41</v>
      </c>
      <c r="R311" s="10">
        <f>3/24*OO[[#This Row],[74 (28JUN1985 03:00:00)-Water Temperature (C)]]*OO[[#This Row],[16]]/SUM(OO[16])</f>
        <v>2.5547653369148616E-28</v>
      </c>
      <c r="S311" s="10">
        <f>3/24*OO[[#This Row],[75 (28JUN1985 06:00:00)-Water Temperature (C)]]*OO[[#This Row],[17]]/SUM(OO[17])</f>
        <v>1.1789818267295279E-22</v>
      </c>
      <c r="T311" s="10">
        <f>3/24*OO[[#This Row],[76 (28JUN1985 09:00:00)-Water Temperature (C)]]*OO[[#This Row],[18]]/SUM(OO[18])</f>
        <v>1.410348731503274E-14</v>
      </c>
      <c r="U311" s="10">
        <f>3/24*OO[[#This Row],[77 (28JUN1985 12:00:00)-Water Temperature (C)]]*OO[[#This Row],[19]]/SUM(OO[19])</f>
        <v>8.0026112293116929E-11</v>
      </c>
      <c r="V311" s="10">
        <f>3/24000000*OO[[#This Row],[78 (28JUN1985 15:00:00)-Water Temperature (C)]]*OO[[#This Row],[20]]</f>
        <v>3.3708798813674999E-8</v>
      </c>
      <c r="W311" s="10">
        <f>3/24000000*OO[[#This Row],[79 (28JUN1985 18:00:00)-Water Temperature (C)]]*OO[[#This Row],[21]]</f>
        <v>3.1707742699499999E-6</v>
      </c>
      <c r="X311" s="10">
        <f>3/24000000*OO[[#This Row],[80 (28JUN1985 21:00:00)-Water Temperature (C)]]*OO[[#This Row],[22]]</f>
        <v>9.946170168344998E-5</v>
      </c>
      <c r="Y311" s="10">
        <f>3/24000000*OO[[#This Row],[81 (29JUN1985 00:00:00)-Water Temperature (C)]]*OO[[#This Row],[23]]</f>
        <v>1.2988316872099999E-3</v>
      </c>
      <c r="Z311" s="10">
        <f>3/24000000*OO[[#This Row],[82 (29JUN1985 03:00:00)-Water Temperature (C)]]*OO[[#This Row],[24]]</f>
        <v>8.3401516278999999E-3</v>
      </c>
      <c r="AA311" s="10">
        <f>3/24000000*OO[[#This Row],[83 (29JUN1985 06:00:00)-Water Temperature (C)]]*OO[[#This Row],[25]]</f>
        <v>2.9391084589993753E-2</v>
      </c>
      <c r="AB311" s="10">
        <f>3/24000000*OO[[#This Row],[84 (29JUN1985 09:00:00)-Water Temperature (C)]]*OO[[#This Row],[26]]</f>
        <v>6.0741705072687495E-2</v>
      </c>
      <c r="AC311" s="10">
        <f>3/24000000*OO[[#This Row],[85 (29JUN1985 12:00:00)-Water Temperature (C)]]*OO[[#This Row],[27]]</f>
        <v>7.9276380166162494E-2</v>
      </c>
      <c r="AD311" s="10">
        <f>3/24000000*OO[[#This Row],[86 (29JUN1985 15:00:00)-Water Temperature (C)]]*OO[[#This Row],[28]]</f>
        <v>6.9118643422799997E-2</v>
      </c>
      <c r="AE311" s="10">
        <f>3/24000000*OO[[#This Row],[88 (29JUN1985 21:00:00)-Water Temperature (C)]]*OO[[#This Row],[30]]</f>
        <v>1.97610952625E-2</v>
      </c>
      <c r="AF311" s="10">
        <f>3/24000000*OO[[#This Row],[88 (29JUN1985 21:00:00)-Water Temperature (C)]]*OO[[#This Row],[30]]</f>
        <v>1.97610952625E-2</v>
      </c>
      <c r="AG311" s="10">
        <f>3/24000000*OO[[#This Row],[89 (30JUN1985 00:00:00)-Water Temperature (C)]]*OO[[#This Row],[31]]</f>
        <v>7.1358199368187483E-3</v>
      </c>
      <c r="AH311" s="10">
        <f>3/24000000*OO[[#This Row],[90 (30JUN1985 03:00:00)-Water Temperature (C)]]*OO[[#This Row],[32]]</f>
        <v>2.1425823711509998E-3</v>
      </c>
      <c r="AI311" s="10">
        <f>3/24000000*OO[[#This Row],[91 (30JUN1985 06:00:00)-Water Temperature (C)]]*OO[[#This Row],[33]]</f>
        <v>5.8171664462174999E-4</v>
      </c>
      <c r="AJ311" s="10">
        <f>3/24000000*OO[[#This Row],[92 (30JUN1985 09:00:00)-Water Temperature (C)]]*OO[[#This Row],[34]]</f>
        <v>1.7849206040673748E-4</v>
      </c>
      <c r="AK311" s="10">
        <f>3/24000000*OO[[#This Row],[93 (30JUN1985 12:00:00)-Water Temperature (C)]]*OO[[#This Row],[35]]</f>
        <v>9.1838642478800004E-5</v>
      </c>
      <c r="AL311" s="10">
        <f>3/24000000*OO[[#This Row],[94 (30JUN1985 15:00:00)-Water Temperature (C)]]*OO[[#This Row],[36]]</f>
        <v>7.6138359161350002E-5</v>
      </c>
      <c r="AM311" s="10">
        <f>3/24000000*OO[[#This Row],[95 (30JUN1985 18:00:00)-Water Temperature (C)]]*OO[[#This Row],[37]]</f>
        <v>7.2464455453874989E-5</v>
      </c>
      <c r="AN311" s="10">
        <f>3/24000000*OO[[#This Row],[96 (30JUN1985 21:00:00)-Water Temperature (C)]]*OO[[#This Row],[38]]</f>
        <v>6.9449081458250009E-5</v>
      </c>
      <c r="AO311" s="10">
        <f>3/24000000*OO[[#This Row],[97 (01JUL1985 00:00:00)-Water Temperature (C)]]*OO[[#This Row],[39]]</f>
        <v>6.5687743329200001E-5</v>
      </c>
      <c r="AP311" s="10">
        <f>3/24000000*OO[[#This Row],[98 (01JUL1985 03:00:00)-Water Temperature (C)]]*OO[[#This Row],[40]]</f>
        <v>6.2621633962124993E-5</v>
      </c>
      <c r="AQ311" s="10">
        <f>3/24000000*OO[[#This Row],[99 (01JUL1985 06:00:00)-Water Temperature (C)]]*OO[[#This Row],[41]]</f>
        <v>5.8855859524087502E-5</v>
      </c>
      <c r="AR311" s="10">
        <f>3/24000000*OO[[#This Row],[100 (01JUL1985 09:00:00)-Water Temperature (C)]]*OO[[#This Row],[42]]</f>
        <v>5.4157907013299994E-5</v>
      </c>
      <c r="AS311" s="10">
        <f>3/24000000*OO[[#This Row],[101 (01JUL1985 12:00:00)-Water Temperature (C)]]*OO[[#This Row],[43]]</f>
        <v>4.9316874396499989E-5</v>
      </c>
      <c r="AT311" s="10">
        <f>3/24000000*OO[[#This Row],[102 (01JUL1985 15:00:00)-Water Temperature (C)]]*OO[[#This Row],[44]]</f>
        <v>4.4674120643625E-5</v>
      </c>
      <c r="AU311" s="10">
        <f>3/24000000*OO[[#This Row],[103 (01JUL1985 18:00:00)-Water Temperature (C)]]*OO[[#This Row],[45]]</f>
        <v>4.0283376706925006E-5</v>
      </c>
      <c r="AV311" s="10">
        <f>3/24000000*OO[[#This Row],[104 (01JUL1985 21:00:00)-Water Temperature (C)]]*OO[[#This Row],[46]]</f>
        <v>3.6382085884650003E-5</v>
      </c>
      <c r="AW311" s="10">
        <f>3/24000000*OO[[#This Row],[105 (02JUL1985 00:00:00)-Water Temperature (C)]]*OO[[#This Row],[47]]</f>
        <v>3.3133166591499997E-5</v>
      </c>
      <c r="AX311" s="10">
        <f>3/24000000*OO[[#This Row],[106 (02JUL1985 03:00:00)-Water Temperature (C)]]*OO[[#This Row],[48]]</f>
        <v>3.1037563747581245E-5</v>
      </c>
      <c r="AY311" s="10">
        <f>3/24000000*OO[[#This Row],[107 (02JUL1985 06:00:00)-Water Temperature (C)]]*OO[[#This Row],[49]]</f>
        <v>2.9092916036769999E-5</v>
      </c>
      <c r="AZ311" s="10">
        <f>3/24000000*OO[[#This Row],[108 (02JUL1985 09:00:00)-Water Temperature (C)]]*OO[[#This Row],[50]]</f>
        <v>2.6883080436839996E-5</v>
      </c>
      <c r="BA311" s="10">
        <f>3/24000000*OO[[#This Row],[109 (02JUL1985 12:00:00)-Water Temperature (C)]]*OO[[#This Row],[51]]</f>
        <v>2.4709519023481247E-5</v>
      </c>
      <c r="BB311" s="10">
        <f>3/24000000*OO[[#This Row],[110 (02JUL1985 15:00:00)-Water Temperature (C)]]*OO[[#This Row],[52]]</f>
        <v>2.2489191380587496E-5</v>
      </c>
      <c r="BC311" s="10">
        <f>3/24000000*OO[[#This Row],[111 (02JUL1985 18:00:00)-Water Temperature (C)]]*OO[[#This Row],[53]]</f>
        <v>2.0185464927169999E-5</v>
      </c>
      <c r="BD311" s="10">
        <f>3/24000000*OO[[#This Row],[112 (02JUL1985 21:00:00)-Water Temperature (C)]]*OO[[#This Row],[54]]</f>
        <v>1.8198468720125E-5</v>
      </c>
      <c r="BE311" s="10">
        <f>3/24000000*OO[[#This Row],[113 (03JUL1985 00:00:00)-Water Temperature (C)]]*OO[[#This Row],[55]]</f>
        <v>1.66059125131625E-5</v>
      </c>
      <c r="BF311" s="10">
        <f>3/24000000*OO[[#This Row],[114 (03JUL1985 03:00:00)-Water Temperature (C)]]*OO[[#This Row],[56]]</f>
        <v>1.55156518816E-5</v>
      </c>
      <c r="BG311" s="10">
        <f>3/24000000*OO[[#This Row],[115 (03JUL1985 06:00:00)-Water Temperature (C)]]*OO[[#This Row],[57]]</f>
        <v>1.45820921009E-5</v>
      </c>
      <c r="BH311" s="10">
        <f>3/24000000*OO[[#This Row],[116 (03JUL1985 09:00:00)-Water Temperature (C)]]*OO[[#This Row],[58]]</f>
        <v>1.3509819121755002E-5</v>
      </c>
      <c r="BI311" s="10">
        <f>3/24000000*OO[[#This Row],[117 (03JUL1985 12:00:00)-Water Temperature (C)]]*OO[[#This Row],[59]]</f>
        <v>1.2318920405494999E-5</v>
      </c>
      <c r="BJ311" s="10">
        <f>3/24000000*OO[[#This Row],[118 (03JUL1985 15:00:00)-Water Temperature (C)]]*OO[[#This Row],[60]]</f>
        <v>1.09623294195075E-5</v>
      </c>
      <c r="BK311" s="10">
        <f>3/24000000*OO[[#This Row],[119 (03JUL1985 18:00:00)-Water Temperature (C)]]*OO[[#This Row],[61]]</f>
        <v>9.5538278655000007E-6</v>
      </c>
      <c r="BL311" s="10">
        <f>3/24000000*OO[[#This Row],[120 (03JUL1985 21:00:00)-Water Temperature (C)]]*OO[[#This Row],[62]]</f>
        <v>8.2734743612249983E-6</v>
      </c>
      <c r="BM311" s="10">
        <f>3/24000000*OO[[#This Row],[121 (04JUL1985 00:00:00)-Water Temperature (C)]]*OO[[#This Row],[63]]</f>
        <v>7.1295362059049988E-6</v>
      </c>
      <c r="BN311" s="10">
        <f>3/24000000*OO[[#This Row],[122 (04JUL1985 03:00:00)-Water Temperature (C)]]*OO[[#This Row],[64]]</f>
        <v>6.1240653857999985E-6</v>
      </c>
      <c r="BO311" s="10">
        <f>3/24000000*OO[[#This Row],[123 (04JUL1985 06:00:00)-Water Temperature (C)]]*OO[[#This Row],[65]]</f>
        <v>5.09731595681E-6</v>
      </c>
      <c r="BP311" s="10">
        <f>3/24000000*OO[[#This Row],[124 (04JUL1985 09:00:00)-Water Temperature (C)]]*OO[[#This Row],[66]]</f>
        <v>4.0994969300999998E-6</v>
      </c>
      <c r="BQ311" s="10">
        <f>3/24000000*OO[[#This Row],[125 (04JUL1985 12:00:00)-Water Temperature (C)]]*OO[[#This Row],[67]]</f>
        <v>3.1998936421515E-6</v>
      </c>
      <c r="BR311" s="10">
        <f>3/24000000*OO[[#This Row],[126 (04JUL1985 15:00:00)-Water Temperature (C)]]*OO[[#This Row],[68]]</f>
        <v>2.4927885273889995E-6</v>
      </c>
      <c r="BS311" s="10">
        <f>3/24000000*OO[[#This Row],[127 (04JUL1985 18:00:00)-Water Temperature (C)]]*OO[[#This Row],[69]]</f>
        <v>1.9997833013193748E-6</v>
      </c>
      <c r="BT311" s="10">
        <f>3/24000000*OO[[#This Row],[128 (04JUL1985 21:00:00)-Water Temperature (C)]]*OO[[#This Row],[70]]</f>
        <v>1.6707536379468749E-6</v>
      </c>
      <c r="BU311" s="10">
        <f>3/24000000*OO[[#This Row],[129 (05JUL1985 00:00:00)-Water Temperature (C)]]*OO[[#This Row],[71]]</f>
        <v>1.453440995047125E-6</v>
      </c>
      <c r="BV311" s="10">
        <f>3/24000000*OO[[#This Row],[130 (05JUL1985 03:00:00)-Water Temperature (C)]]*OO[[#This Row],[72]]</f>
        <v>1.3319062993322501E-6</v>
      </c>
      <c r="BW311" s="10">
        <f>3/24000000*OO[[#This Row],[131 (05JUL1985 06:00:00)-Water Temperature (C)]]*OO[[#This Row],[73]]</f>
        <v>1.2431377408725E-6</v>
      </c>
      <c r="BX311" s="10">
        <f>3/24000000*OO[[#This Row],[132 (05JUL1985 09:00:00)-Water Temperature (C)]]*OO[[#This Row],[74]]</f>
        <v>1.1623684197506249E-6</v>
      </c>
      <c r="BY311" s="10">
        <f>3/24000000*OO[[#This Row],[133 (05JUL1985 12:00:00)-Water Temperature (C)]]*OO[[#This Row],[75]]</f>
        <v>1.0913672113863749E-6</v>
      </c>
      <c r="BZ311" s="10">
        <f>3/24000000*OO[[#This Row],[134 (05JUL1985 15:00:00)-Water Temperature (C)]]*OO[[#This Row],[76]]</f>
        <v>1.0226325062485001E-6</v>
      </c>
      <c r="CA311" s="10">
        <f>3/24000000*OO[[#This Row],[135 (05JUL1985 18:00:00)-Water Temperature (C)]]*OO[[#This Row],[77]]</f>
        <v>9.5119619194087503E-7</v>
      </c>
      <c r="CB311" s="10">
        <f>3/24000000*OO[[#This Row],[136 (05JUL1985 21:00:00)-Water Temperature (C)]]*OO[[#This Row],[78]]</f>
        <v>8.890304597957499E-7</v>
      </c>
      <c r="CC311" s="10">
        <f>3/24000000*OO[[#This Row],[137 (06JUL1985 00:00:00)-Water Temperature (C)]]*OO[[#This Row],[79]]</f>
        <v>8.4406387272549994E-7</v>
      </c>
      <c r="CD311" s="10">
        <f>3/24000000*OO[[#This Row],[138 (06JUL1985 03:00:00)-Water Temperature (C)]]*OO[[#This Row],[80]]</f>
        <v>8.2888373136937506E-7</v>
      </c>
      <c r="CE311" s="10">
        <f>3/24000000*OO[[#This Row],[139 (06JUL1985 06:00:00)-Water Temperature (C)]]*OO[[#This Row],[81]]</f>
        <v>8.1477044563200004E-7</v>
      </c>
      <c r="CF311" s="10">
        <f>3/24000000*OO[[#This Row],[140 (06JUL1985 09:00:00)-Water Temperature (C)]]*OO[[#This Row],[82]]</f>
        <v>7.8865637765374988E-7</v>
      </c>
      <c r="CG311" s="10">
        <f>3/24000000*OO[[#This Row],[141 (06JUL1985 12:00:00)-Water Temperature (C)]]*OO[[#This Row],[83]]</f>
        <v>7.6345884205649992E-7</v>
      </c>
      <c r="CH311" s="10">
        <f>3/24000000*OO[[#This Row],[142 (06JUL1985 15:00:00)-Water Temperature (C)]]*OO[[#This Row],[84]]</f>
        <v>7.3302475513574987E-7</v>
      </c>
      <c r="CI311" s="10">
        <f>3/24000000*OO[[#This Row],[143 (06JUL1985 18:00:00)-Water Temperature (C)]]*OO[[#This Row],[85]]</f>
        <v>6.8955176931199992E-7</v>
      </c>
      <c r="CJ311" s="10">
        <f>3/24000000*OO[[#This Row],[144 (06JUL1985 21:00:00)-Water Temperature (C)]]*OO[[#This Row],[86]]</f>
        <v>6.4716301986375001E-7</v>
      </c>
      <c r="CK311" s="10">
        <f>3/24000000*OO[[#This Row],[145 (07JUL1985 00:00:00)-Water Temperature (C)]]*OO[[#This Row],[87]]</f>
        <v>6.1851157022449997E-7</v>
      </c>
      <c r="CL311" s="10">
        <f>3/24000000*OO[[#This Row],[146 (07JUL1985 03:00:00)-Water Temperature (C)]]*OO[[#This Row],[88]]</f>
        <v>6.0968422336950003E-7</v>
      </c>
      <c r="CM311" s="10">
        <f>3/24000000*OO[[#This Row],[147 (07JUL1985 06:00:00)-Water Temperature (C)]]*OO[[#This Row],[89]]</f>
        <v>6.0293650060799997E-7</v>
      </c>
      <c r="CN311" s="10">
        <f>3/24000000*OO[[#This Row],[148 (07JUL1985 09:00:00)-Water Temperature (C)]]*OO[[#This Row],[90]]</f>
        <v>5.8647687634899991E-7</v>
      </c>
      <c r="CO311" s="10">
        <f>3/24000000*OO[[#This Row],[149 (07JUL1985 12:00:00)-Water Temperature (C)]]*OO[[#This Row],[91]]</f>
        <v>5.6451349343787494E-7</v>
      </c>
      <c r="CP311" s="10">
        <f>3/24000000*OO[[#This Row],[150 (07JUL1985 15:00:00)-Water Temperature (C)]]*OO[[#This Row],[92]]</f>
        <v>5.3609830221799994E-7</v>
      </c>
      <c r="CQ311" s="10">
        <f>3/24000000*OO[[#This Row],[151 (07JUL1985 18:00:00)-Water Temperature (C)]]*OO[[#This Row],[93]]</f>
        <v>5.0437700960799996E-7</v>
      </c>
      <c r="CR311" s="10">
        <f>3/24000000*OO[[#This Row],[152 (07JUL1985 21:00:00)-Water Temperature (C)]]*OO[[#This Row],[94]]</f>
        <v>4.7656798734600003E-7</v>
      </c>
      <c r="CS311" s="10">
        <f>3/24000000*OO[[#This Row],[153 (08JUL1985 00:00:00)-Water Temperature (C)]]*OO[[#This Row],[95]]</f>
        <v>4.5451997205999992E-7</v>
      </c>
      <c r="CT311" s="10">
        <f>3/24000000*OO[[#This Row],[154 (08JUL1985 03:00:00)-Water Temperature (C)]]*OO[[#This Row],[96]]</f>
        <v>4.3867409065625001E-7</v>
      </c>
      <c r="CU311" s="10">
        <f>3/24000000*OO[[#This Row],[155 (08JUL1985 06:00:00)-Water Temperature (C)]]*OO[[#This Row],[97]]</f>
        <v>4.2961680467249996E-7</v>
      </c>
      <c r="CV311" s="10">
        <f>3/24000000*OO[[#This Row],[156 (08JUL1985 09:00:00)-Water Temperature (C)]]*OO[[#This Row],[98]]</f>
        <v>4.174040285235E-7</v>
      </c>
      <c r="CW311" s="10">
        <f>3/24000000*OO[[#This Row],[157 (08JUL1985 12:00:00)-Water Temperature (C)]]*OO[[#This Row],[99]]</f>
        <v>4.0244065065600004E-7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1.7574270352551612E-42</v>
      </c>
      <c r="R312" s="10">
        <f>3/24*OO[[#This Row],[74 (28JUN1985 03:00:00)-Water Temperature (C)]]*OO[[#This Row],[16]]/SUM(OO[16])</f>
        <v>3.2502812766588351E-29</v>
      </c>
      <c r="S312" s="10">
        <f>3/24*OO[[#This Row],[75 (28JUN1985 06:00:00)-Water Temperature (C)]]*OO[[#This Row],[17]]/SUM(OO[17])</f>
        <v>5.687526682329646E-23</v>
      </c>
      <c r="T312" s="10">
        <f>3/24*OO[[#This Row],[76 (28JUN1985 09:00:00)-Water Temperature (C)]]*OO[[#This Row],[18]]/SUM(OO[18])</f>
        <v>5.4042676331494074E-15</v>
      </c>
      <c r="U312" s="10">
        <f>3/24*OO[[#This Row],[77 (28JUN1985 12:00:00)-Water Temperature (C)]]*OO[[#This Row],[19]]/SUM(OO[19])</f>
        <v>4.0719752554665018E-11</v>
      </c>
      <c r="V312" s="10">
        <f>3/24000000*OO[[#This Row],[78 (28JUN1985 15:00:00)-Water Temperature (C)]]*OO[[#This Row],[20]]</f>
        <v>1.9578376472375001E-8</v>
      </c>
      <c r="W312" s="10">
        <f>3/24000000*OO[[#This Row],[79 (28JUN1985 18:00:00)-Water Temperature (C)]]*OO[[#This Row],[21]]</f>
        <v>2.0238172045709999E-6</v>
      </c>
      <c r="X312" s="10">
        <f>3/24000000*OO[[#This Row],[80 (28JUN1985 21:00:00)-Water Temperature (C)]]*OO[[#This Row],[22]]</f>
        <v>6.8460113732624994E-5</v>
      </c>
      <c r="Y312" s="10">
        <f>3/24000000*OO[[#This Row],[81 (29JUN1985 00:00:00)-Water Temperature (C)]]*OO[[#This Row],[23]]</f>
        <v>9.532199486999999E-4</v>
      </c>
      <c r="Z312" s="10">
        <f>3/24000000*OO[[#This Row],[82 (29JUN1985 03:00:00)-Water Temperature (C)]]*OO[[#This Row],[24]]</f>
        <v>6.4695187378387498E-3</v>
      </c>
      <c r="AA312" s="10">
        <f>3/24000000*OO[[#This Row],[83 (29JUN1985 06:00:00)-Water Temperature (C)]]*OO[[#This Row],[25]]</f>
        <v>2.3925781073415E-2</v>
      </c>
      <c r="AB312" s="10">
        <f>3/24000000*OO[[#This Row],[84 (29JUN1985 09:00:00)-Water Temperature (C)]]*OO[[#This Row],[26]]</f>
        <v>5.1623280654300004E-2</v>
      </c>
      <c r="AC312" s="10">
        <f>3/24000000*OO[[#This Row],[85 (29JUN1985 12:00:00)-Water Temperature (C)]]*OO[[#This Row],[27]]</f>
        <v>6.9983450432425001E-2</v>
      </c>
      <c r="AD312" s="10">
        <f>3/24000000*OO[[#This Row],[86 (29JUN1985 15:00:00)-Water Temperature (C)]]*OO[[#This Row],[28]]</f>
        <v>6.3080522389499988E-2</v>
      </c>
      <c r="AE312" s="10">
        <f>3/24000000*OO[[#This Row],[88 (29JUN1985 21:00:00)-Water Temperature (C)]]*OO[[#This Row],[30]]</f>
        <v>1.9071626323417499E-2</v>
      </c>
      <c r="AF312" s="10">
        <f>3/24000000*OO[[#This Row],[88 (29JUN1985 21:00:00)-Water Temperature (C)]]*OO[[#This Row],[30]]</f>
        <v>1.9071626323417499E-2</v>
      </c>
      <c r="AG312" s="10">
        <f>3/24000000*OO[[#This Row],[89 (30JUN1985 00:00:00)-Water Temperature (C)]]*OO[[#This Row],[31]]</f>
        <v>7.0453260303799999E-3</v>
      </c>
      <c r="AH312" s="10">
        <f>3/24000000*OO[[#This Row],[90 (30JUN1985 03:00:00)-Water Temperature (C)]]*OO[[#This Row],[32]]</f>
        <v>2.1515259062051249E-3</v>
      </c>
      <c r="AI312" s="10">
        <f>3/24000000*OO[[#This Row],[91 (30JUN1985 06:00:00)-Water Temperature (C)]]*OO[[#This Row],[33]]</f>
        <v>5.8681721579962492E-4</v>
      </c>
      <c r="AJ312" s="10">
        <f>3/24000000*OO[[#This Row],[92 (30JUN1985 09:00:00)-Water Temperature (C)]]*OO[[#This Row],[34]]</f>
        <v>1.7446131023557499E-4</v>
      </c>
      <c r="AK312" s="10">
        <f>3/24000000*OO[[#This Row],[93 (30JUN1985 12:00:00)-Water Temperature (C)]]*OO[[#This Row],[35]]</f>
        <v>8.3845036235399997E-5</v>
      </c>
      <c r="AL312" s="10">
        <f>3/24000000*OO[[#This Row],[94 (30JUN1985 15:00:00)-Water Temperature (C)]]*OO[[#This Row],[36]]</f>
        <v>6.6975455911050003E-5</v>
      </c>
      <c r="AM312" s="10">
        <f>3/24000000*OO[[#This Row],[95 (30JUN1985 18:00:00)-Water Temperature (C)]]*OO[[#This Row],[37]]</f>
        <v>6.3167299352024994E-5</v>
      </c>
      <c r="AN312" s="10">
        <f>3/24000000*OO[[#This Row],[96 (30JUN1985 21:00:00)-Water Temperature (C)]]*OO[[#This Row],[38]]</f>
        <v>6.0404615454249989E-5</v>
      </c>
      <c r="AO312" s="10">
        <f>3/24000000*OO[[#This Row],[97 (01JUL1985 00:00:00)-Water Temperature (C)]]*OO[[#This Row],[39]]</f>
        <v>5.7077813230837491E-5</v>
      </c>
      <c r="AP312" s="10">
        <f>3/24000000*OO[[#This Row],[98 (01JUL1985 03:00:00)-Water Temperature (C)]]*OO[[#This Row],[40]]</f>
        <v>5.4306278431000002E-5</v>
      </c>
      <c r="AQ312" s="10">
        <f>3/24000000*OO[[#This Row],[99 (01JUL1985 06:00:00)-Water Temperature (C)]]*OO[[#This Row],[41]]</f>
        <v>5.0913077222624994E-5</v>
      </c>
      <c r="AR312" s="10">
        <f>3/24000000*OO[[#This Row],[100 (01JUL1985 09:00:00)-Water Temperature (C)]]*OO[[#This Row],[42]]</f>
        <v>4.6741584163249998E-5</v>
      </c>
      <c r="AS312" s="10">
        <f>3/24000000*OO[[#This Row],[101 (01JUL1985 12:00:00)-Water Temperature (C)]]*OO[[#This Row],[43]]</f>
        <v>4.2413616600224996E-5</v>
      </c>
      <c r="AT312" s="10">
        <f>3/24000000*OO[[#This Row],[102 (01JUL1985 15:00:00)-Water Temperature (C)]]*OO[[#This Row],[44]]</f>
        <v>3.8268984605000003E-5</v>
      </c>
      <c r="AU312" s="10">
        <f>3/24000000*OO[[#This Row],[103 (01JUL1985 18:00:00)-Water Temperature (C)]]*OO[[#This Row],[45]]</f>
        <v>3.4364706035400003E-5</v>
      </c>
      <c r="AV312" s="10">
        <f>3/24000000*OO[[#This Row],[104 (01JUL1985 21:00:00)-Water Temperature (C)]]*OO[[#This Row],[46]]</f>
        <v>3.0898412471699992E-5</v>
      </c>
      <c r="AW312" s="10">
        <f>3/24000000*OO[[#This Row],[105 (02JUL1985 00:00:00)-Water Temperature (C)]]*OO[[#This Row],[47]]</f>
        <v>2.8034797453425E-5</v>
      </c>
      <c r="AX312" s="10">
        <f>3/24000000*OO[[#This Row],[106 (02JUL1985 03:00:00)-Water Temperature (C)]]*OO[[#This Row],[48]]</f>
        <v>2.6144146846999999E-5</v>
      </c>
      <c r="AY312" s="10">
        <f>3/24000000*OO[[#This Row],[107 (02JUL1985 06:00:00)-Water Temperature (C)]]*OO[[#This Row],[49]]</f>
        <v>2.439751841285625E-5</v>
      </c>
      <c r="AZ312" s="10">
        <f>3/24000000*OO[[#This Row],[108 (02JUL1985 09:00:00)-Water Temperature (C)]]*OO[[#This Row],[50]]</f>
        <v>2.2473630901149997E-5</v>
      </c>
      <c r="BA312" s="10">
        <f>3/24000000*OO[[#This Row],[109 (02JUL1985 12:00:00)-Water Temperature (C)]]*OO[[#This Row],[51]]</f>
        <v>2.0582829637642501E-5</v>
      </c>
      <c r="BB312" s="10">
        <f>3/24000000*OO[[#This Row],[110 (02JUL1985 15:00:00)-Water Temperature (C)]]*OO[[#This Row],[52]]</f>
        <v>1.8650336513531246E-5</v>
      </c>
      <c r="BC312" s="10">
        <f>3/24000000*OO[[#This Row],[111 (02JUL1985 18:00:00)-Water Temperature (C)]]*OO[[#This Row],[53]]</f>
        <v>1.6693783245125002E-5</v>
      </c>
      <c r="BD312" s="10">
        <f>3/24000000*OO[[#This Row],[112 (02JUL1985 21:00:00)-Water Temperature (C)]]*OO[[#This Row],[54]]</f>
        <v>1.4996683629389998E-5</v>
      </c>
      <c r="BE312" s="10">
        <f>3/24000000*OO[[#This Row],[113 (03JUL1985 00:00:00)-Water Temperature (C)]]*OO[[#This Row],[55]]</f>
        <v>1.3649359315399999E-5</v>
      </c>
      <c r="BF312" s="10">
        <f>3/24000000*OO[[#This Row],[114 (03JUL1985 03:00:00)-Water Temperature (C)]]*OO[[#This Row],[56]]</f>
        <v>1.2728841993E-5</v>
      </c>
      <c r="BG312" s="10">
        <f>3/24000000*OO[[#This Row],[115 (03JUL1985 06:00:00)-Water Temperature (C)]]*OO[[#This Row],[57]]</f>
        <v>1.1943308414887498E-5</v>
      </c>
      <c r="BH312" s="10">
        <f>3/24000000*OO[[#This Row],[116 (03JUL1985 09:00:00)-Water Temperature (C)]]*OO[[#This Row],[58]]</f>
        <v>1.10604019104275E-5</v>
      </c>
      <c r="BI312" s="10">
        <f>3/24000000*OO[[#This Row],[117 (03JUL1985 12:00:00)-Water Temperature (C)]]*OO[[#This Row],[59]]</f>
        <v>1.0081962824456248E-5</v>
      </c>
      <c r="BJ312" s="10">
        <f>3/24000000*OO[[#This Row],[118 (03JUL1985 15:00:00)-Water Temperature (C)]]*OO[[#This Row],[60]]</f>
        <v>8.9615586824224998E-6</v>
      </c>
      <c r="BK312" s="10">
        <f>3/24000000*OO[[#This Row],[119 (03JUL1985 18:00:00)-Water Temperature (C)]]*OO[[#This Row],[61]]</f>
        <v>7.8131279027400006E-6</v>
      </c>
      <c r="BL312" s="10">
        <f>3/24000000*OO[[#This Row],[120 (03JUL1985 21:00:00)-Water Temperature (C)]]*OO[[#This Row],[62]]</f>
        <v>6.7652454374662497E-6</v>
      </c>
      <c r="BM312" s="10">
        <f>3/24000000*OO[[#This Row],[121 (04JUL1985 00:00:00)-Water Temperature (C)]]*OO[[#This Row],[63]]</f>
        <v>5.8373079619949998E-6</v>
      </c>
      <c r="BN312" s="10">
        <f>3/24000000*OO[[#This Row],[122 (04JUL1985 03:00:00)-Water Temperature (C)]]*OO[[#This Row],[64]]</f>
        <v>5.0278493128062497E-6</v>
      </c>
      <c r="BO312" s="10">
        <f>3/24000000*OO[[#This Row],[123 (04JUL1985 06:00:00)-Water Temperature (C)]]*OO[[#This Row],[65]]</f>
        <v>4.1952780575725E-6</v>
      </c>
      <c r="BP312" s="10">
        <f>3/24000000*OO[[#This Row],[124 (04JUL1985 09:00:00)-Water Temperature (C)]]*OO[[#This Row],[66]]</f>
        <v>3.3864460451639999E-6</v>
      </c>
      <c r="BQ312" s="10">
        <f>3/24000000*OO[[#This Row],[125 (04JUL1985 12:00:00)-Water Temperature (C)]]*OO[[#This Row],[67]]</f>
        <v>2.64562445124E-6</v>
      </c>
      <c r="BR312" s="10">
        <f>3/24000000*OO[[#This Row],[126 (04JUL1985 15:00:00)-Water Temperature (C)]]*OO[[#This Row],[68]]</f>
        <v>2.0600206315175E-6</v>
      </c>
      <c r="BS312" s="10">
        <f>3/24000000*OO[[#This Row],[127 (04JUL1985 18:00:00)-Water Temperature (C)]]*OO[[#This Row],[69]]</f>
        <v>1.646030938610625E-6</v>
      </c>
      <c r="BT312" s="10">
        <f>3/24000000*OO[[#This Row],[128 (04JUL1985 21:00:00)-Water Temperature (C)]]*OO[[#This Row],[70]]</f>
        <v>1.36904812050125E-6</v>
      </c>
      <c r="BU312" s="10">
        <f>3/24000000*OO[[#This Row],[129 (05JUL1985 00:00:00)-Water Temperature (C)]]*OO[[#This Row],[71]]</f>
        <v>1.18580070457E-6</v>
      </c>
      <c r="BV312" s="10">
        <f>3/24000000*OO[[#This Row],[130 (05JUL1985 03:00:00)-Water Temperature (C)]]*OO[[#This Row],[72]]</f>
        <v>1.08350718827325E-6</v>
      </c>
      <c r="BW312" s="10">
        <f>3/24000000*OO[[#This Row],[131 (05JUL1985 06:00:00)-Water Temperature (C)]]*OO[[#This Row],[73]]</f>
        <v>1.0081601264107499E-6</v>
      </c>
      <c r="BX312" s="10">
        <f>3/24000000*OO[[#This Row],[132 (05JUL1985 09:00:00)-Water Temperature (C)]]*OO[[#This Row],[74]]</f>
        <v>9.4301194042125005E-7</v>
      </c>
      <c r="BY312" s="10">
        <f>3/24000000*OO[[#This Row],[133 (05JUL1985 12:00:00)-Water Temperature (C)]]*OO[[#This Row],[75]]</f>
        <v>8.8467071786924993E-7</v>
      </c>
      <c r="BZ312" s="10">
        <f>3/24000000*OO[[#This Row],[134 (05JUL1985 15:00:00)-Water Temperature (C)]]*OO[[#This Row],[76]]</f>
        <v>8.2820073946874994E-7</v>
      </c>
      <c r="CA312" s="10">
        <f>3/24000000*OO[[#This Row],[135 (05JUL1985 18:00:00)-Water Temperature (C)]]*OO[[#This Row],[77]]</f>
        <v>7.7043949840799998E-7</v>
      </c>
      <c r="CB312" s="10">
        <f>3/24000000*OO[[#This Row],[136 (05JUL1985 21:00:00)-Water Temperature (C)]]*OO[[#This Row],[78]]</f>
        <v>7.1948381622975007E-7</v>
      </c>
      <c r="CC312" s="10">
        <f>3/24000000*OO[[#This Row],[137 (06JUL1985 00:00:00)-Water Temperature (C)]]*OO[[#This Row],[79]]</f>
        <v>6.8302606409324992E-7</v>
      </c>
      <c r="CD312" s="10">
        <f>3/24000000*OO[[#This Row],[138 (06JUL1985 03:00:00)-Water Temperature (C)]]*OO[[#This Row],[80]]</f>
        <v>6.7035297626937497E-7</v>
      </c>
      <c r="CE312" s="10">
        <f>3/24000000*OO[[#This Row],[139 (06JUL1985 06:00:00)-Water Temperature (C)]]*OO[[#This Row],[81]]</f>
        <v>6.5858434121999996E-7</v>
      </c>
      <c r="CF312" s="10">
        <f>3/24000000*OO[[#This Row],[140 (06JUL1985 09:00:00)-Water Temperature (C)]]*OO[[#This Row],[82]]</f>
        <v>6.3867093491362492E-7</v>
      </c>
      <c r="CG312" s="10">
        <f>3/24000000*OO[[#This Row],[141 (06JUL1985 12:00:00)-Water Temperature (C)]]*OO[[#This Row],[83]]</f>
        <v>6.1821491779687491E-7</v>
      </c>
      <c r="CH312" s="10">
        <f>3/24000000*OO[[#This Row],[142 (06JUL1985 15:00:00)-Water Temperature (C)]]*OO[[#This Row],[84]]</f>
        <v>5.92822222734E-7</v>
      </c>
      <c r="CI312" s="10">
        <f>3/24000000*OO[[#This Row],[143 (06JUL1985 18:00:00)-Water Temperature (C)]]*OO[[#This Row],[85]]</f>
        <v>5.5813967156024995E-7</v>
      </c>
      <c r="CJ312" s="10">
        <f>3/24000000*OO[[#This Row],[144 (06JUL1985 21:00:00)-Water Temperature (C)]]*OO[[#This Row],[86]]</f>
        <v>5.2352076405524993E-7</v>
      </c>
      <c r="CK312" s="10">
        <f>3/24000000*OO[[#This Row],[145 (07JUL1985 00:00:00)-Water Temperature (C)]]*OO[[#This Row],[87]]</f>
        <v>5.0029278505987504E-7</v>
      </c>
      <c r="CL312" s="10">
        <f>3/24000000*OO[[#This Row],[146 (07JUL1985 03:00:00)-Water Temperature (C)]]*OO[[#This Row],[88]]</f>
        <v>4.9284836489674993E-7</v>
      </c>
      <c r="CM312" s="10">
        <f>3/24000000*OO[[#This Row],[147 (07JUL1985 06:00:00)-Water Temperature (C)]]*OO[[#This Row],[89]]</f>
        <v>4.8749000111350002E-7</v>
      </c>
      <c r="CN312" s="10">
        <f>3/24000000*OO[[#This Row],[148 (07JUL1985 09:00:00)-Water Temperature (C)]]*OO[[#This Row],[90]]</f>
        <v>4.7457816985312495E-7</v>
      </c>
      <c r="CO312" s="10">
        <f>3/24000000*OO[[#This Row],[149 (07JUL1985 12:00:00)-Water Temperature (C)]]*OO[[#This Row],[91]]</f>
        <v>4.5677961860999997E-7</v>
      </c>
      <c r="CP312" s="10">
        <f>3/24000000*OO[[#This Row],[150 (07JUL1985 15:00:00)-Water Temperature (C)]]*OO[[#This Row],[92]]</f>
        <v>4.3353448959562502E-7</v>
      </c>
      <c r="CQ312" s="10">
        <f>3/24000000*OO[[#This Row],[151 (07JUL1985 18:00:00)-Water Temperature (C)]]*OO[[#This Row],[93]]</f>
        <v>4.0800948716424996E-7</v>
      </c>
      <c r="CR312" s="10">
        <f>3/24000000*OO[[#This Row],[152 (07JUL1985 21:00:00)-Water Temperature (C)]]*OO[[#This Row],[94]]</f>
        <v>3.8524377529649998E-7</v>
      </c>
      <c r="CS312" s="10">
        <f>3/24000000*OO[[#This Row],[153 (08JUL1985 00:00:00)-Water Temperature (C)]]*OO[[#This Row],[95]]</f>
        <v>3.6720140236250004E-7</v>
      </c>
      <c r="CT312" s="10">
        <f>3/24000000*OO[[#This Row],[154 (08JUL1985 03:00:00)-Water Temperature (C)]]*OO[[#This Row],[96]]</f>
        <v>3.5438918285848746E-7</v>
      </c>
      <c r="CU312" s="10">
        <f>3/24000000*OO[[#This Row],[155 (08JUL1985 06:00:00)-Water Temperature (C)]]*OO[[#This Row],[97]]</f>
        <v>3.4676282174269996E-7</v>
      </c>
      <c r="CV312" s="10">
        <f>3/24000000*OO[[#This Row],[156 (08JUL1985 09:00:00)-Water Temperature (C)]]*OO[[#This Row],[98]]</f>
        <v>3.3708384601909993E-7</v>
      </c>
      <c r="CW312" s="10">
        <f>3/24000000*OO[[#This Row],[157 (08JUL1985 12:00:00)-Water Temperature (C)]]*OO[[#This Row],[99]]</f>
        <v>3.2481192693656248E-7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1.9825995143704305E-43</v>
      </c>
      <c r="R313" s="10">
        <f>3/24*OO[[#This Row],[74 (28JUN1985 03:00:00)-Water Temperature (C)]]*OO[[#This Row],[16]]/SUM(OO[16])</f>
        <v>5.0447795033017374E-30</v>
      </c>
      <c r="S313" s="10">
        <f>3/24*OO[[#This Row],[75 (28JUN1985 06:00:00)-Water Temperature (C)]]*OO[[#This Row],[17]]/SUM(OO[17])</f>
        <v>4.047848444370722E-23</v>
      </c>
      <c r="T313" s="10">
        <f>3/24*OO[[#This Row],[76 (28JUN1985 09:00:00)-Water Temperature (C)]]*OO[[#This Row],[18]]/SUM(OO[18])</f>
        <v>2.3002579350475589E-15</v>
      </c>
      <c r="U313" s="10">
        <f>3/24*OO[[#This Row],[77 (28JUN1985 12:00:00)-Water Temperature (C)]]*OO[[#This Row],[19]]/SUM(OO[19])</f>
        <v>2.316500779617132E-11</v>
      </c>
      <c r="V313" s="10">
        <f>3/24000000*OO[[#This Row],[78 (28JUN1985 15:00:00)-Water Temperature (C)]]*OO[[#This Row],[20]]</f>
        <v>1.267552854785E-8</v>
      </c>
      <c r="W313" s="10">
        <f>3/24000000*OO[[#This Row],[79 (28JUN1985 18:00:00)-Water Temperature (C)]]*OO[[#This Row],[21]]</f>
        <v>1.4360885802899999E-6</v>
      </c>
      <c r="X313" s="10">
        <f>3/24000000*OO[[#This Row],[80 (28JUN1985 21:00:00)-Water Temperature (C)]]*OO[[#This Row],[22]]</f>
        <v>5.2280755388399998E-5</v>
      </c>
      <c r="Y313" s="10">
        <f>3/24000000*OO[[#This Row],[81 (29JUN1985 00:00:00)-Water Temperature (C)]]*OO[[#This Row],[23]]</f>
        <v>7.749973285762499E-4</v>
      </c>
      <c r="Z313" s="10">
        <f>3/24000000*OO[[#This Row],[82 (29JUN1985 03:00:00)-Water Temperature (C)]]*OO[[#This Row],[24]]</f>
        <v>5.5547099310674997E-3</v>
      </c>
      <c r="AA313" s="10">
        <f>3/24000000*OO[[#This Row],[83 (29JUN1985 06:00:00)-Water Temperature (C)]]*OO[[#This Row],[25]]</f>
        <v>2.1554675196438746E-2</v>
      </c>
      <c r="AB313" s="10">
        <f>3/24000000*OO[[#This Row],[84 (29JUN1985 09:00:00)-Water Temperature (C)]]*OO[[#This Row],[26]]</f>
        <v>4.8574895444762498E-2</v>
      </c>
      <c r="AC313" s="10">
        <f>3/24000000*OO[[#This Row],[85 (29JUN1985 12:00:00)-Water Temperature (C)]]*OO[[#This Row],[27]]</f>
        <v>6.8479606982325011E-2</v>
      </c>
      <c r="AD313" s="10">
        <f>3/24000000*OO[[#This Row],[86 (29JUN1985 15:00:00)-Water Temperature (C)]]*OO[[#This Row],[28]]</f>
        <v>6.3928414489887495E-2</v>
      </c>
      <c r="AE313" s="10">
        <f>3/24000000*OO[[#This Row],[88 (29JUN1985 21:00:00)-Water Temperature (C)]]*OO[[#This Row],[30]]</f>
        <v>2.0530398443411247E-2</v>
      </c>
      <c r="AF313" s="10">
        <f>3/24000000*OO[[#This Row],[88 (29JUN1985 21:00:00)-Water Temperature (C)]]*OO[[#This Row],[30]]</f>
        <v>2.0530398443411247E-2</v>
      </c>
      <c r="AG313" s="10">
        <f>3/24000000*OO[[#This Row],[89 (30JUN1985 00:00:00)-Water Temperature (C)]]*OO[[#This Row],[31]]</f>
        <v>7.7786943832587494E-3</v>
      </c>
      <c r="AH313" s="10">
        <f>3/24000000*OO[[#This Row],[90 (30JUN1985 03:00:00)-Water Temperature (C)]]*OO[[#This Row],[32]]</f>
        <v>2.4248644062392502E-3</v>
      </c>
      <c r="AI313" s="10">
        <f>3/24000000*OO[[#This Row],[91 (30JUN1985 06:00:00)-Water Temperature (C)]]*OO[[#This Row],[33]]</f>
        <v>6.6797687941374986E-4</v>
      </c>
      <c r="AJ313" s="10">
        <f>3/24000000*OO[[#This Row],[92 (30JUN1985 09:00:00)-Water Temperature (C)]]*OO[[#This Row],[34]]</f>
        <v>1.94409816624725E-4</v>
      </c>
      <c r="AK313" s="10">
        <f>3/24000000*OO[[#This Row],[93 (30JUN1985 12:00:00)-Water Temperature (C)]]*OO[[#This Row],[35]]</f>
        <v>8.8011317274187494E-5</v>
      </c>
      <c r="AL313" s="10">
        <f>3/24000000*OO[[#This Row],[94 (30JUN1985 15:00:00)-Water Temperature (C)]]*OO[[#This Row],[36]]</f>
        <v>6.7886847656812506E-5</v>
      </c>
      <c r="AM313" s="10">
        <f>3/24000000*OO[[#This Row],[95 (30JUN1985 18:00:00)-Water Temperature (C)]]*OO[[#This Row],[37]]</f>
        <v>6.3696181045000004E-5</v>
      </c>
      <c r="AN313" s="10">
        <f>3/24000000*OO[[#This Row],[96 (30JUN1985 21:00:00)-Water Temperature (C)]]*OO[[#This Row],[38]]</f>
        <v>6.1085486976050009E-5</v>
      </c>
      <c r="AO313" s="10">
        <f>3/24000000*OO[[#This Row],[97 (01JUL1985 00:00:00)-Water Temperature (C)]]*OO[[#This Row],[39]]</f>
        <v>5.7962387192499991E-5</v>
      </c>
      <c r="AP313" s="10">
        <f>3/24000000*OO[[#This Row],[98 (01JUL1985 03:00:00)-Water Temperature (C)]]*OO[[#This Row],[40]]</f>
        <v>5.5347284377799992E-5</v>
      </c>
      <c r="AQ313" s="10">
        <f>3/24000000*OO[[#This Row],[99 (01JUL1985 06:00:00)-Water Temperature (C)]]*OO[[#This Row],[41]]</f>
        <v>5.2026333126537504E-5</v>
      </c>
      <c r="AR313" s="10">
        <f>3/24000000*OO[[#This Row],[100 (01JUL1985 09:00:00)-Water Temperature (C)]]*OO[[#This Row],[42]]</f>
        <v>4.7921804939437496E-5</v>
      </c>
      <c r="AS313" s="10">
        <f>3/24000000*OO[[#This Row],[101 (01JUL1985 12:00:00)-Water Temperature (C)]]*OO[[#This Row],[43]]</f>
        <v>4.3562345138000001E-5</v>
      </c>
      <c r="AT313" s="10">
        <f>3/24000000*OO[[#This Row],[102 (01JUL1985 15:00:00)-Water Temperature (C)]]*OO[[#This Row],[44]]</f>
        <v>3.9369834655812498E-5</v>
      </c>
      <c r="AU313" s="10">
        <f>3/24000000*OO[[#This Row],[103 (01JUL1985 18:00:00)-Water Temperature (C)]]*OO[[#This Row],[45]]</f>
        <v>3.5427604121324998E-5</v>
      </c>
      <c r="AV313" s="10">
        <f>3/24000000*OO[[#This Row],[104 (01JUL1985 21:00:00)-Water Temperature (C)]]*OO[[#This Row],[46]]</f>
        <v>3.1914020315012496E-5</v>
      </c>
      <c r="AW313" s="10">
        <f>3/24000000*OO[[#This Row],[105 (02JUL1985 00:00:00)-Water Temperature (C)]]*OO[[#This Row],[47]]</f>
        <v>2.9022889103786249E-5</v>
      </c>
      <c r="AX313" s="10">
        <f>3/24000000*OO[[#This Row],[106 (02JUL1985 03:00:00)-Water Temperature (C)]]*OO[[#This Row],[48]]</f>
        <v>2.7121428155769997E-5</v>
      </c>
      <c r="AY313" s="10">
        <f>3/24000000*OO[[#This Row],[107 (02JUL1985 06:00:00)-Water Temperature (C)]]*OO[[#This Row],[49]]</f>
        <v>2.5356874380967501E-5</v>
      </c>
      <c r="AZ313" s="10">
        <f>3/24000000*OO[[#This Row],[108 (02JUL1985 09:00:00)-Water Temperature (C)]]*OO[[#This Row],[50]]</f>
        <v>2.3429700001702496E-5</v>
      </c>
      <c r="BA313" s="10">
        <f>3/24000000*OO[[#This Row],[109 (02JUL1985 12:00:00)-Water Temperature (C)]]*OO[[#This Row],[51]]</f>
        <v>2.1494270099839997E-5</v>
      </c>
      <c r="BB313" s="10">
        <f>3/24000000*OO[[#This Row],[110 (02JUL1985 15:00:00)-Water Temperature (C)]]*OO[[#This Row],[52]]</f>
        <v>1.9493087268374999E-5</v>
      </c>
      <c r="BC313" s="10">
        <f>3/24000000*OO[[#This Row],[111 (02JUL1985 18:00:00)-Water Temperature (C)]]*OO[[#This Row],[53]]</f>
        <v>1.7479775172103749E-5</v>
      </c>
      <c r="BD313" s="10">
        <f>3/24000000*OO[[#This Row],[112 (02JUL1985 21:00:00)-Water Temperature (C)]]*OO[[#This Row],[54]]</f>
        <v>1.57134990021975E-5</v>
      </c>
      <c r="BE313" s="10">
        <f>3/24000000*OO[[#This Row],[113 (03JUL1985 00:00:00)-Water Temperature (C)]]*OO[[#This Row],[55]]</f>
        <v>1.431151699741875E-5</v>
      </c>
      <c r="BF313" s="10">
        <f>3/24000000*OO[[#This Row],[114 (03JUL1985 03:00:00)-Water Temperature (C)]]*OO[[#This Row],[56]]</f>
        <v>1.3363984977747501E-5</v>
      </c>
      <c r="BG313" s="10">
        <f>3/24000000*OO[[#This Row],[115 (03JUL1985 06:00:00)-Water Temperature (C)]]*OO[[#This Row],[57]]</f>
        <v>1.2552636957214999E-5</v>
      </c>
      <c r="BH313" s="10">
        <f>3/24000000*OO[[#This Row],[116 (03JUL1985 09:00:00)-Water Temperature (C)]]*OO[[#This Row],[58]]</f>
        <v>1.164684436162E-5</v>
      </c>
      <c r="BI313" s="10">
        <f>3/24000000*OO[[#This Row],[117 (03JUL1985 12:00:00)-Water Temperature (C)]]*OO[[#This Row],[59]]</f>
        <v>1.0635763371839999E-5</v>
      </c>
      <c r="BJ313" s="10">
        <f>3/24000000*OO[[#This Row],[118 (03JUL1985 15:00:00)-Water Temperature (C)]]*OO[[#This Row],[60]]</f>
        <v>9.4603070550999987E-6</v>
      </c>
      <c r="BK313" s="10">
        <f>3/24000000*OO[[#This Row],[119 (03JUL1985 18:00:00)-Water Temperature (C)]]*OO[[#This Row],[61]]</f>
        <v>8.2608495158099997E-6</v>
      </c>
      <c r="BL313" s="10">
        <f>3/24000000*OO[[#This Row],[120 (03JUL1985 21:00:00)-Water Temperature (C)]]*OO[[#This Row],[62]]</f>
        <v>7.1589238943050003E-6</v>
      </c>
      <c r="BM313" s="10">
        <f>3/24000000*OO[[#This Row],[121 (04JUL1985 00:00:00)-Water Temperature (C)]]*OO[[#This Row],[63]]</f>
        <v>6.1869473763749992E-6</v>
      </c>
      <c r="BN313" s="10">
        <f>3/24000000*OO[[#This Row],[122 (04JUL1985 03:00:00)-Water Temperature (C)]]*OO[[#This Row],[64]]</f>
        <v>5.3463844804499996E-6</v>
      </c>
      <c r="BO313" s="10">
        <f>3/24000000*OO[[#This Row],[123 (04JUL1985 06:00:00)-Water Temperature (C)]]*OO[[#This Row],[65]]</f>
        <v>4.4743033653749992E-6</v>
      </c>
      <c r="BP313" s="10">
        <f>3/24000000*OO[[#This Row],[124 (04JUL1985 09:00:00)-Water Temperature (C)]]*OO[[#This Row],[66]]</f>
        <v>3.6274968657999997E-6</v>
      </c>
      <c r="BQ313" s="10">
        <f>3/24000000*OO[[#This Row],[125 (04JUL1985 12:00:00)-Water Temperature (C)]]*OO[[#This Row],[67]]</f>
        <v>2.8385038300409999E-6</v>
      </c>
      <c r="BR313" s="10">
        <f>3/24000000*OO[[#This Row],[126 (04JUL1985 15:00:00)-Water Temperature (C)]]*OO[[#This Row],[68]]</f>
        <v>2.2098489921234998E-6</v>
      </c>
      <c r="BS313" s="10">
        <f>3/24000000*OO[[#This Row],[127 (04JUL1985 18:00:00)-Water Temperature (C)]]*OO[[#This Row],[69]]</f>
        <v>1.7591613158764999E-6</v>
      </c>
      <c r="BT313" s="10">
        <f>3/24000000*OO[[#This Row],[128 (04JUL1985 21:00:00)-Water Temperature (C)]]*OO[[#This Row],[70]]</f>
        <v>1.4561435444146249E-6</v>
      </c>
      <c r="BU313" s="10">
        <f>3/24000000*OO[[#This Row],[129 (05JUL1985 00:00:00)-Water Temperature (C)]]*OO[[#This Row],[71]]</f>
        <v>1.2552247118309999E-6</v>
      </c>
      <c r="BV313" s="10">
        <f>3/24000000*OO[[#This Row],[130 (05JUL1985 03:00:00)-Water Temperature (C)]]*OO[[#This Row],[72]]</f>
        <v>1.1431125305219998E-6</v>
      </c>
      <c r="BW313" s="10">
        <f>3/24000000*OO[[#This Row],[131 (05JUL1985 06:00:00)-Water Temperature (C)]]*OO[[#This Row],[73]]</f>
        <v>1.0600672799112499E-6</v>
      </c>
      <c r="BX313" s="10">
        <f>3/24000000*OO[[#This Row],[132 (05JUL1985 09:00:00)-Water Temperature (C)]]*OO[[#This Row],[74]]</f>
        <v>9.9184767453499989E-7</v>
      </c>
      <c r="BY313" s="10">
        <f>3/24000000*OO[[#This Row],[133 (05JUL1985 12:00:00)-Water Temperature (C)]]*OO[[#This Row],[75]]</f>
        <v>9.2957376150337502E-7</v>
      </c>
      <c r="BZ313" s="10">
        <f>3/24000000*OO[[#This Row],[134 (05JUL1985 15:00:00)-Water Temperature (C)]]*OO[[#This Row],[76]]</f>
        <v>8.6964315469762497E-7</v>
      </c>
      <c r="CA313" s="10">
        <f>3/24000000*OO[[#This Row],[135 (05JUL1985 18:00:00)-Water Temperature (C)]]*OO[[#This Row],[77]]</f>
        <v>8.090763177429998E-7</v>
      </c>
      <c r="CB313" s="10">
        <f>3/24000000*OO[[#This Row],[136 (05JUL1985 21:00:00)-Water Temperature (C)]]*OO[[#This Row],[78]]</f>
        <v>7.5497650439999995E-7</v>
      </c>
      <c r="CC313" s="10">
        <f>3/24000000*OO[[#This Row],[137 (06JUL1985 00:00:00)-Water Temperature (C)]]*OO[[#This Row],[79]]</f>
        <v>7.16241431915625E-7</v>
      </c>
      <c r="CD313" s="10">
        <f>3/24000000*OO[[#This Row],[138 (06JUL1985 03:00:00)-Water Temperature (C)]]*OO[[#This Row],[80]]</f>
        <v>7.0264302237499996E-7</v>
      </c>
      <c r="CE313" s="10">
        <f>3/24000000*OO[[#This Row],[139 (06JUL1985 06:00:00)-Water Temperature (C)]]*OO[[#This Row],[81]]</f>
        <v>6.8991176721325004E-7</v>
      </c>
      <c r="CF313" s="10">
        <f>3/24000000*OO[[#This Row],[140 (06JUL1985 09:00:00)-Water Temperature (C)]]*OO[[#This Row],[82]]</f>
        <v>6.7015998608024998E-7</v>
      </c>
      <c r="CG313" s="10">
        <f>3/24000000*OO[[#This Row],[141 (06JUL1985 12:00:00)-Water Temperature (C)]]*OO[[#This Row],[83]]</f>
        <v>6.4883913240337499E-7</v>
      </c>
      <c r="CH313" s="10">
        <f>3/24000000*OO[[#This Row],[142 (06JUL1985 15:00:00)-Water Temperature (C)]]*OO[[#This Row],[84]]</f>
        <v>6.2159477260237499E-7</v>
      </c>
      <c r="CI313" s="10">
        <f>3/24000000*OO[[#This Row],[143 (06JUL1985 18:00:00)-Water Temperature (C)]]*OO[[#This Row],[85]]</f>
        <v>5.8566851178749995E-7</v>
      </c>
      <c r="CJ313" s="10">
        <f>3/24000000*OO[[#This Row],[144 (06JUL1985 21:00:00)-Water Temperature (C)]]*OO[[#This Row],[86]]</f>
        <v>5.491008356525E-7</v>
      </c>
      <c r="CK313" s="10">
        <f>3/24000000*OO[[#This Row],[145 (07JUL1985 00:00:00)-Water Temperature (C)]]*OO[[#This Row],[87]]</f>
        <v>5.2440512912925001E-7</v>
      </c>
      <c r="CL313" s="10">
        <f>3/24000000*OO[[#This Row],[146 (07JUL1985 03:00:00)-Water Temperature (C)]]*OO[[#This Row],[88]]</f>
        <v>5.1631178707674999E-7</v>
      </c>
      <c r="CM313" s="10">
        <f>3/24000000*OO[[#This Row],[147 (07JUL1985 06:00:00)-Water Temperature (C)]]*OO[[#This Row],[89]]</f>
        <v>5.1072083244000006E-7</v>
      </c>
      <c r="CN313" s="10">
        <f>3/24000000*OO[[#This Row],[148 (07JUL1985 09:00:00)-Water Temperature (C)]]*OO[[#This Row],[90]]</f>
        <v>4.9767767357774997E-7</v>
      </c>
      <c r="CO313" s="10">
        <f>3/24000000*OO[[#This Row],[149 (07JUL1985 12:00:00)-Water Temperature (C)]]*OO[[#This Row],[91]]</f>
        <v>4.7921826773799999E-7</v>
      </c>
      <c r="CP313" s="10">
        <f>3/24000000*OO[[#This Row],[150 (07JUL1985 15:00:00)-Water Temperature (C)]]*OO[[#This Row],[92]]</f>
        <v>4.5460385187524995E-7</v>
      </c>
      <c r="CQ313" s="10">
        <f>3/24000000*OO[[#This Row],[151 (07JUL1985 18:00:00)-Water Temperature (C)]]*OO[[#This Row],[93]]</f>
        <v>4.2803019932925E-7</v>
      </c>
      <c r="CR313" s="10">
        <f>3/24000000*OO[[#This Row],[152 (07JUL1985 21:00:00)-Water Temperature (C)]]*OO[[#This Row],[94]]</f>
        <v>4.0391320037174998E-7</v>
      </c>
      <c r="CS313" s="10">
        <f>3/24000000*OO[[#This Row],[153 (08JUL1985 00:00:00)-Water Temperature (C)]]*OO[[#This Row],[95]]</f>
        <v>3.8476889949262494E-7</v>
      </c>
      <c r="CT313" s="10">
        <f>3/24000000*OO[[#This Row],[154 (08JUL1985 03:00:00)-Water Temperature (C)]]*OO[[#This Row],[96]]</f>
        <v>3.7126326002737496E-7</v>
      </c>
      <c r="CU313" s="10">
        <f>3/24000000*OO[[#This Row],[155 (08JUL1985 06:00:00)-Water Temperature (C)]]*OO[[#This Row],[97]]</f>
        <v>3.6314858235662497E-7</v>
      </c>
      <c r="CV313" s="10">
        <f>3/24000000*OO[[#This Row],[156 (08JUL1985 09:00:00)-Water Temperature (C)]]*OO[[#This Row],[98]]</f>
        <v>3.5313946484310003E-7</v>
      </c>
      <c r="CW313" s="10">
        <f>3/24000000*OO[[#This Row],[157 (08JUL1985 12:00:00)-Water Temperature (C)]]*OO[[#This Row],[99]]</f>
        <v>3.4033397599154995E-7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0</v>
      </c>
      <c r="R314" s="10">
        <f>3/24*OO[[#This Row],[74 (28JUN1985 03:00:00)-Water Temperature (C)]]*OO[[#This Row],[16]]/SUM(OO[16])</f>
        <v>7.8531968117163817E-31</v>
      </c>
      <c r="S314" s="10">
        <f>3/24*OO[[#This Row],[75 (28JUN1985 06:00:00)-Water Temperature (C)]]*OO[[#This Row],[17]]/SUM(OO[17])</f>
        <v>3.1645396799554188E-23</v>
      </c>
      <c r="T314" s="10">
        <f>3/24*OO[[#This Row],[76 (28JUN1985 09:00:00)-Water Temperature (C)]]*OO[[#This Row],[18]]/SUM(OO[18])</f>
        <v>9.8265972280076262E-16</v>
      </c>
      <c r="U314" s="10">
        <f>3/24*OO[[#This Row],[77 (28JUN1985 12:00:00)-Water Temperature (C)]]*OO[[#This Row],[19]]/SUM(OO[19])</f>
        <v>1.3911116020541101E-11</v>
      </c>
      <c r="V314" s="10">
        <f>3/24000000*OO[[#This Row],[78 (28JUN1985 15:00:00)-Water Temperature (C)]]*OO[[#This Row],[20]]</f>
        <v>8.7912454083449996E-9</v>
      </c>
      <c r="W314" s="10">
        <f>3/24000000*OO[[#This Row],[79 (28JUN1985 18:00:00)-Water Temperature (C)]]*OO[[#This Row],[21]]</f>
        <v>1.102562052793125E-6</v>
      </c>
      <c r="X314" s="10">
        <f>3/24000000*OO[[#This Row],[80 (28JUN1985 21:00:00)-Water Temperature (C)]]*OO[[#This Row],[22]]</f>
        <v>4.3558401538050001E-5</v>
      </c>
      <c r="Y314" s="10">
        <f>3/24000000*OO[[#This Row],[81 (29JUN1985 00:00:00)-Water Temperature (C)]]*OO[[#This Row],[23]]</f>
        <v>6.9262059354287492E-4</v>
      </c>
      <c r="Z314" s="10">
        <f>3/24000000*OO[[#This Row],[82 (29JUN1985 03:00:00)-Water Temperature (C)]]*OO[[#This Row],[24]]</f>
        <v>5.2792168138312496E-3</v>
      </c>
      <c r="AA314" s="10">
        <f>3/24000000*OO[[#This Row],[83 (29JUN1985 06:00:00)-Water Temperature (C)]]*OO[[#This Row],[25]]</f>
        <v>2.1636421848139999E-2</v>
      </c>
      <c r="AB314" s="10">
        <f>3/24000000*OO[[#This Row],[84 (29JUN1985 09:00:00)-Water Temperature (C)]]*OO[[#This Row],[26]]</f>
        <v>5.1255464164087501E-2</v>
      </c>
      <c r="AC314" s="10">
        <f>3/24000000*OO[[#This Row],[85 (29JUN1985 12:00:00)-Water Temperature (C)]]*OO[[#This Row],[27]]</f>
        <v>7.5618420328125005E-2</v>
      </c>
      <c r="AD314" s="10">
        <f>3/24000000*OO[[#This Row],[86 (29JUN1985 15:00:00)-Water Temperature (C)]]*OO[[#This Row],[28]]</f>
        <v>7.3546408119749995E-2</v>
      </c>
      <c r="AE314" s="10">
        <f>3/24000000*OO[[#This Row],[88 (29JUN1985 21:00:00)-Water Temperature (C)]]*OO[[#This Row],[30]]</f>
        <v>2.5433484992594995E-2</v>
      </c>
      <c r="AF314" s="10">
        <f>3/24000000*OO[[#This Row],[88 (29JUN1985 21:00:00)-Water Temperature (C)]]*OO[[#This Row],[30]]</f>
        <v>2.5433484992594995E-2</v>
      </c>
      <c r="AG314" s="10">
        <f>3/24000000*OO[[#This Row],[89 (30JUN1985 00:00:00)-Water Temperature (C)]]*OO[[#This Row],[31]]</f>
        <v>9.9511913171587505E-3</v>
      </c>
      <c r="AH314" s="10">
        <f>3/24000000*OO[[#This Row],[90 (30JUN1985 03:00:00)-Water Temperature (C)]]*OO[[#This Row],[32]]</f>
        <v>3.1874906342399998E-3</v>
      </c>
      <c r="AI314" s="10">
        <f>3/24000000*OO[[#This Row],[91 (30JUN1985 06:00:00)-Water Temperature (C)]]*OO[[#This Row],[33]]</f>
        <v>8.9169486367649995E-4</v>
      </c>
      <c r="AJ314" s="10">
        <f>3/24000000*OO[[#This Row],[92 (30JUN1985 09:00:00)-Water Temperature (C)]]*OO[[#This Row],[34]]</f>
        <v>2.5454221886719999E-4</v>
      </c>
      <c r="AK314" s="10">
        <f>3/24000000*OO[[#This Row],[93 (30JUN1985 12:00:00)-Water Temperature (C)]]*OO[[#This Row],[35]]</f>
        <v>1.071904692470375E-4</v>
      </c>
      <c r="AL314" s="10">
        <f>3/24000000*OO[[#This Row],[94 (30JUN1985 15:00:00)-Water Temperature (C)]]*OO[[#This Row],[36]]</f>
        <v>7.85957319226125E-5</v>
      </c>
      <c r="AM314" s="10">
        <f>3/24000000*OO[[#This Row],[95 (30JUN1985 18:00:00)-Water Temperature (C)]]*OO[[#This Row],[37]]</f>
        <v>7.3040269593749999E-5</v>
      </c>
      <c r="AN314" s="10">
        <f>3/24000000*OO[[#This Row],[96 (30JUN1985 21:00:00)-Water Temperature (C)]]*OO[[#This Row],[38]]</f>
        <v>7.0243999022250001E-5</v>
      </c>
      <c r="AO314" s="10">
        <f>3/24000000*OO[[#This Row],[97 (01JUL1985 00:00:00)-Water Temperature (C)]]*OO[[#This Row],[39]]</f>
        <v>6.6965063937412487E-5</v>
      </c>
      <c r="AP314" s="10">
        <f>3/24000000*OO[[#This Row],[98 (01JUL1985 03:00:00)-Water Temperature (C)]]*OO[[#This Row],[40]]</f>
        <v>6.4229622383675004E-5</v>
      </c>
      <c r="AQ314" s="10">
        <f>3/24000000*OO[[#This Row],[99 (01JUL1985 06:00:00)-Water Temperature (C)]]*OO[[#This Row],[41]]</f>
        <v>6.0556841505999995E-5</v>
      </c>
      <c r="AR314" s="10">
        <f>3/24000000*OO[[#This Row],[100 (01JUL1985 09:00:00)-Water Temperature (C)]]*OO[[#This Row],[42]]</f>
        <v>5.59926979989E-5</v>
      </c>
      <c r="AS314" s="10">
        <f>3/24000000*OO[[#This Row],[101 (01JUL1985 12:00:00)-Water Temperature (C)]]*OO[[#This Row],[43]]</f>
        <v>5.0993690494899998E-5</v>
      </c>
      <c r="AT314" s="10">
        <f>3/24000000*OO[[#This Row],[102 (01JUL1985 15:00:00)-Water Temperature (C)]]*OO[[#This Row],[44]]</f>
        <v>4.61552305742E-5</v>
      </c>
      <c r="AU314" s="10">
        <f>3/24000000*OO[[#This Row],[103 (01JUL1985 18:00:00)-Water Temperature (C)]]*OO[[#This Row],[45]]</f>
        <v>4.1615920666000001E-5</v>
      </c>
      <c r="AV314" s="10">
        <f>3/24000000*OO[[#This Row],[104 (01JUL1985 21:00:00)-Water Temperature (C)]]*OO[[#This Row],[46]]</f>
        <v>3.7555924508199998E-5</v>
      </c>
      <c r="AW314" s="10">
        <f>3/24000000*OO[[#This Row],[105 (02JUL1985 00:00:00)-Water Temperature (C)]]*OO[[#This Row],[47]]</f>
        <v>3.4216594560499994E-5</v>
      </c>
      <c r="AX314" s="10">
        <f>3/24000000*OO[[#This Row],[106 (02JUL1985 03:00:00)-Water Temperature (C)]]*OO[[#This Row],[48]]</f>
        <v>3.2039475219137495E-5</v>
      </c>
      <c r="AY314" s="10">
        <f>3/24000000*OO[[#This Row],[107 (02JUL1985 06:00:00)-Water Temperature (C)]]*OO[[#This Row],[49]]</f>
        <v>3.0014118101528751E-5</v>
      </c>
      <c r="AZ314" s="10">
        <f>3/24000000*OO[[#This Row],[108 (02JUL1985 09:00:00)-Water Temperature (C)]]*OO[[#This Row],[50]]</f>
        <v>2.78200754121725E-5</v>
      </c>
      <c r="BA314" s="10">
        <f>3/24000000*OO[[#This Row],[109 (02JUL1985 12:00:00)-Water Temperature (C)]]*OO[[#This Row],[51]]</f>
        <v>2.5560623909804997E-5</v>
      </c>
      <c r="BB314" s="10">
        <f>3/24000000*OO[[#This Row],[110 (02JUL1985 15:00:00)-Water Temperature (C)]]*OO[[#This Row],[52]]</f>
        <v>2.3195580981159998E-5</v>
      </c>
      <c r="BC314" s="10">
        <f>3/24000000*OO[[#This Row],[111 (02JUL1985 18:00:00)-Water Temperature (C)]]*OO[[#This Row],[53]]</f>
        <v>2.0828799692085004E-5</v>
      </c>
      <c r="BD314" s="10">
        <f>3/24000000*OO[[#This Row],[112 (02JUL1985 21:00:00)-Water Temperature (C)]]*OO[[#This Row],[54]]</f>
        <v>1.8732642472905002E-5</v>
      </c>
      <c r="BE314" s="10">
        <f>3/24000000*OO[[#This Row],[113 (03JUL1985 00:00:00)-Water Temperature (C)]]*OO[[#This Row],[55]]</f>
        <v>1.7060613912725E-5</v>
      </c>
      <c r="BF314" s="10">
        <f>3/24000000*OO[[#This Row],[114 (03JUL1985 03:00:00)-Water Temperature (C)]]*OO[[#This Row],[56]]</f>
        <v>1.5946668583309998E-5</v>
      </c>
      <c r="BG314" s="10">
        <f>3/24000000*OO[[#This Row],[115 (03JUL1985 06:00:00)-Water Temperature (C)]]*OO[[#This Row],[57]]</f>
        <v>1.4990770437582498E-5</v>
      </c>
      <c r="BH314" s="10">
        <f>3/24000000*OO[[#This Row],[116 (03JUL1985 09:00:00)-Water Temperature (C)]]*OO[[#This Row],[58]]</f>
        <v>1.3938696321000001E-5</v>
      </c>
      <c r="BI314" s="10">
        <f>3/24000000*OO[[#This Row],[117 (03JUL1985 12:00:00)-Water Temperature (C)]]*OO[[#This Row],[59]]</f>
        <v>1.2757070265926249E-5</v>
      </c>
      <c r="BJ314" s="10">
        <f>3/24000000*OO[[#This Row],[118 (03JUL1985 15:00:00)-Water Temperature (C)]]*OO[[#This Row],[60]]</f>
        <v>1.1360278991655E-5</v>
      </c>
      <c r="BK314" s="10">
        <f>3/24000000*OO[[#This Row],[119 (03JUL1985 18:00:00)-Water Temperature (C)]]*OO[[#This Row],[61]]</f>
        <v>9.9371324012250001E-6</v>
      </c>
      <c r="BL314" s="10">
        <f>3/24000000*OO[[#This Row],[120 (03JUL1985 21:00:00)-Water Temperature (C)]]*OO[[#This Row],[62]]</f>
        <v>8.6205045017399993E-6</v>
      </c>
      <c r="BM314" s="10">
        <f>3/24000000*OO[[#This Row],[121 (04JUL1985 00:00:00)-Water Temperature (C)]]*OO[[#This Row],[63]]</f>
        <v>7.4615769890974995E-6</v>
      </c>
      <c r="BN314" s="10">
        <f>3/24000000*OO[[#This Row],[122 (04JUL1985 03:00:00)-Water Temperature (C)]]*OO[[#This Row],[64]]</f>
        <v>6.4711216007512498E-6</v>
      </c>
      <c r="BO314" s="10">
        <f>3/24000000*OO[[#This Row],[123 (04JUL1985 06:00:00)-Water Temperature (C)]]*OO[[#This Row],[65]]</f>
        <v>5.4361578259449994E-6</v>
      </c>
      <c r="BP314" s="10">
        <f>3/24000000*OO[[#This Row],[124 (04JUL1985 09:00:00)-Water Temperature (C)]]*OO[[#This Row],[66]]</f>
        <v>4.4321328278199991E-6</v>
      </c>
      <c r="BQ314" s="10">
        <f>3/24000000*OO[[#This Row],[125 (04JUL1985 12:00:00)-Water Temperature (C)]]*OO[[#This Row],[67]]</f>
        <v>3.4772297969114998E-6</v>
      </c>
      <c r="BR314" s="10">
        <f>3/24000000*OO[[#This Row],[126 (04JUL1985 15:00:00)-Water Temperature (C)]]*OO[[#This Row],[68]]</f>
        <v>2.7071729980751248E-6</v>
      </c>
      <c r="BS314" s="10">
        <f>3/24000000*OO[[#This Row],[127 (04JUL1985 18:00:00)-Water Temperature (C)]]*OO[[#This Row],[69]]</f>
        <v>2.1464080197476246E-6</v>
      </c>
      <c r="BT314" s="10">
        <f>3/24000000*OO[[#This Row],[128 (04JUL1985 21:00:00)-Water Temperature (C)]]*OO[[#This Row],[70]]</f>
        <v>1.7659407724623749E-6</v>
      </c>
      <c r="BU314" s="10">
        <f>3/24000000*OO[[#This Row],[129 (05JUL1985 00:00:00)-Water Temperature (C)]]*OO[[#This Row],[71]]</f>
        <v>1.5129404575015001E-6</v>
      </c>
      <c r="BV314" s="10">
        <f>3/24000000*OO[[#This Row],[130 (05JUL1985 03:00:00)-Water Temperature (C)]]*OO[[#This Row],[72]]</f>
        <v>1.371433131948875E-6</v>
      </c>
      <c r="BW314" s="10">
        <f>3/24000000*OO[[#This Row],[131 (05JUL1985 06:00:00)-Water Temperature (C)]]*OO[[#This Row],[73]]</f>
        <v>1.26638517453175E-6</v>
      </c>
      <c r="BX314" s="10">
        <f>3/24000000*OO[[#This Row],[132 (05JUL1985 09:00:00)-Water Temperature (C)]]*OO[[#This Row],[74]]</f>
        <v>1.1848382388569999E-6</v>
      </c>
      <c r="BY314" s="10">
        <f>3/24000000*OO[[#This Row],[133 (05JUL1985 12:00:00)-Water Temperature (C)]]*OO[[#This Row],[75]]</f>
        <v>1.1092518919899998E-6</v>
      </c>
      <c r="BZ314" s="10">
        <f>3/24000000*OO[[#This Row],[134 (05JUL1985 15:00:00)-Water Temperature (C)]]*OO[[#This Row],[76]]</f>
        <v>1.037071369815125E-6</v>
      </c>
      <c r="CA314" s="10">
        <f>3/24000000*OO[[#This Row],[135 (05JUL1985 18:00:00)-Water Temperature (C)]]*OO[[#This Row],[77]]</f>
        <v>9.6489338588499983E-7</v>
      </c>
      <c r="CB314" s="10">
        <f>3/24000000*OO[[#This Row],[136 (05JUL1985 21:00:00)-Water Temperature (C)]]*OO[[#This Row],[78]]</f>
        <v>8.9967035476237494E-7</v>
      </c>
      <c r="CC314" s="10">
        <f>3/24000000*OO[[#This Row],[137 (06JUL1985 00:00:00)-Water Temperature (C)]]*OO[[#This Row],[79]]</f>
        <v>8.5236985387462494E-7</v>
      </c>
      <c r="CD314" s="10">
        <f>3/24000000*OO[[#This Row],[138 (06JUL1985 03:00:00)-Water Temperature (C)]]*OO[[#This Row],[80]]</f>
        <v>8.3574151012337492E-7</v>
      </c>
      <c r="CE314" s="10">
        <f>3/24000000*OO[[#This Row],[139 (06JUL1985 06:00:00)-Water Temperature (C)]]*OO[[#This Row],[81]]</f>
        <v>8.1997142473162501E-7</v>
      </c>
      <c r="CF314" s="10">
        <f>3/24000000*OO[[#This Row],[140 (06JUL1985 09:00:00)-Water Temperature (C)]]*OO[[#This Row],[82]]</f>
        <v>7.9785088741812506E-7</v>
      </c>
      <c r="CG314" s="10">
        <f>3/24000000*OO[[#This Row],[141 (06JUL1985 12:00:00)-Water Temperature (C)]]*OO[[#This Row],[83]]</f>
        <v>7.7292103678799985E-7</v>
      </c>
      <c r="CH314" s="10">
        <f>3/24000000*OO[[#This Row],[142 (06JUL1985 15:00:00)-Water Temperature (C)]]*OO[[#This Row],[84]]</f>
        <v>7.3994538779274999E-7</v>
      </c>
      <c r="CI314" s="10">
        <f>3/24000000*OO[[#This Row],[143 (06JUL1985 18:00:00)-Water Temperature (C)]]*OO[[#This Row],[85]]</f>
        <v>6.976319112288749E-7</v>
      </c>
      <c r="CJ314" s="10">
        <f>3/24000000*OO[[#This Row],[144 (06JUL1985 21:00:00)-Water Temperature (C)]]*OO[[#This Row],[86]]</f>
        <v>6.5392659488325008E-7</v>
      </c>
      <c r="CK314" s="10">
        <f>3/24000000*OO[[#This Row],[145 (07JUL1985 00:00:00)-Water Temperature (C)]]*OO[[#This Row],[87]]</f>
        <v>6.2372523939274994E-7</v>
      </c>
      <c r="CL314" s="10">
        <f>3/24000000*OO[[#This Row],[146 (07JUL1985 03:00:00)-Water Temperature (C)]]*OO[[#This Row],[88]]</f>
        <v>6.1365552760899994E-7</v>
      </c>
      <c r="CM314" s="10">
        <f>3/24000000*OO[[#This Row],[147 (07JUL1985 06:00:00)-Water Temperature (C)]]*OO[[#This Row],[89]]</f>
        <v>6.0692462549224995E-7</v>
      </c>
      <c r="CN314" s="10">
        <f>3/24000000*OO[[#This Row],[148 (07JUL1985 09:00:00)-Water Temperature (C)]]*OO[[#This Row],[90]]</f>
        <v>5.9212185635137488E-7</v>
      </c>
      <c r="CO314" s="10">
        <f>3/24000000*OO[[#This Row],[149 (07JUL1985 12:00:00)-Water Temperature (C)]]*OO[[#This Row],[91]]</f>
        <v>5.7068338095750008E-7</v>
      </c>
      <c r="CP314" s="10">
        <f>3/24000000*OO[[#This Row],[150 (07JUL1985 15:00:00)-Water Temperature (C)]]*OO[[#This Row],[92]]</f>
        <v>5.4117103755799997E-7</v>
      </c>
      <c r="CQ314" s="10">
        <f>3/24000000*OO[[#This Row],[151 (07JUL1985 18:00:00)-Water Temperature (C)]]*OO[[#This Row],[93]]</f>
        <v>5.097355620204999E-7</v>
      </c>
      <c r="CR314" s="10">
        <f>3/24000000*OO[[#This Row],[152 (07JUL1985 21:00:00)-Water Temperature (C)]]*OO[[#This Row],[94]]</f>
        <v>4.8075437648000002E-7</v>
      </c>
      <c r="CS314" s="10">
        <f>3/24000000*OO[[#This Row],[153 (08JUL1985 00:00:00)-Water Temperature (C)]]*OO[[#This Row],[95]]</f>
        <v>4.5754005720274994E-7</v>
      </c>
      <c r="CT314" s="10">
        <f>3/24000000*OO[[#This Row],[154 (08JUL1985 03:00:00)-Water Temperature (C)]]*OO[[#This Row],[96]]</f>
        <v>4.4124988044212494E-7</v>
      </c>
      <c r="CU314" s="10">
        <f>3/24000000*OO[[#This Row],[155 (08JUL1985 06:00:00)-Water Temperature (C)]]*OO[[#This Row],[97]]</f>
        <v>4.3153098240874995E-7</v>
      </c>
      <c r="CV314" s="10">
        <f>3/24000000*OO[[#This Row],[156 (08JUL1985 09:00:00)-Water Temperature (C)]]*OO[[#This Row],[98]]</f>
        <v>4.1956463630112494E-7</v>
      </c>
      <c r="CW314" s="10">
        <f>3/24000000*OO[[#This Row],[157 (08JUL1985 12:00:00)-Water Temperature (C)]]*OO[[#This Row],[99]]</f>
        <v>4.0466755224174992E-7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0</v>
      </c>
      <c r="R315" s="10">
        <f>3/24*OO[[#This Row],[74 (28JUN1985 03:00:00)-Water Temperature (C)]]*OO[[#This Row],[16]]/SUM(OO[16])</f>
        <v>1.3675138093481399E-31</v>
      </c>
      <c r="S315" s="10">
        <f>3/24*OO[[#This Row],[75 (28JUN1985 06:00:00)-Water Temperature (C)]]*OO[[#This Row],[17]]/SUM(OO[17])</f>
        <v>2.1837662838709301E-23</v>
      </c>
      <c r="T315" s="10">
        <f>3/24*OO[[#This Row],[76 (28JUN1985 09:00:00)-Water Temperature (C)]]*OO[[#This Row],[18]]/SUM(OO[18])</f>
        <v>3.6478817758460241E-16</v>
      </c>
      <c r="U315" s="10">
        <f>3/24*OO[[#This Row],[77 (28JUN1985 12:00:00)-Water Temperature (C)]]*OO[[#This Row],[19]]/SUM(OO[19])</f>
        <v>7.8381479980660478E-12</v>
      </c>
      <c r="V315" s="10">
        <f>3/24000000*OO[[#This Row],[78 (28JUN1985 15:00:00)-Water Temperature (C)]]*OO[[#This Row],[20]]</f>
        <v>5.8045085037925E-9</v>
      </c>
      <c r="W315" s="10">
        <f>3/24000000*OO[[#This Row],[79 (28JUN1985 18:00:00)-Water Temperature (C)]]*OO[[#This Row],[21]]</f>
        <v>8.1217163540937499E-7</v>
      </c>
      <c r="X315" s="10">
        <f>3/24000000*OO[[#This Row],[80 (28JUN1985 21:00:00)-Water Temperature (C)]]*OO[[#This Row],[22]]</f>
        <v>3.5011571495399995E-5</v>
      </c>
      <c r="Y315" s="10">
        <f>3/24000000*OO[[#This Row],[81 (29JUN1985 00:00:00)-Water Temperature (C)]]*OO[[#This Row],[23]]</f>
        <v>5.9975297000974999E-4</v>
      </c>
      <c r="Z315" s="10">
        <f>3/24000000*OO[[#This Row],[82 (29JUN1985 03:00:00)-Water Temperature (C)]]*OO[[#This Row],[24]]</f>
        <v>4.8786027690825001E-3</v>
      </c>
      <c r="AA315" s="10">
        <f>3/24000000*OO[[#This Row],[83 (29JUN1985 06:00:00)-Water Temperature (C)]]*OO[[#This Row],[25]]</f>
        <v>2.1172442222084999E-2</v>
      </c>
      <c r="AB315" s="10">
        <f>3/24000000*OO[[#This Row],[84 (29JUN1985 09:00:00)-Water Temperature (C)]]*OO[[#This Row],[26]]</f>
        <v>5.2831298587374995E-2</v>
      </c>
      <c r="AC315" s="10">
        <f>3/24000000*OO[[#This Row],[85 (29JUN1985 12:00:00)-Water Temperature (C)]]*OO[[#This Row],[27]]</f>
        <v>8.1696286195299977E-2</v>
      </c>
      <c r="AD315" s="10">
        <f>3/24000000*OO[[#This Row],[86 (29JUN1985 15:00:00)-Water Temperature (C)]]*OO[[#This Row],[28]]</f>
        <v>8.2874471758649995E-2</v>
      </c>
      <c r="AE315" s="10">
        <f>3/24000000*OO[[#This Row],[88 (29JUN1985 21:00:00)-Water Temperature (C)]]*OO[[#This Row],[30]]</f>
        <v>3.0821830324687501E-2</v>
      </c>
      <c r="AF315" s="10">
        <f>3/24000000*OO[[#This Row],[88 (29JUN1985 21:00:00)-Water Temperature (C)]]*OO[[#This Row],[30]]</f>
        <v>3.0821830324687501E-2</v>
      </c>
      <c r="AG315" s="10">
        <f>3/24000000*OO[[#This Row],[89 (30JUN1985 00:00:00)-Water Temperature (C)]]*OO[[#This Row],[31]]</f>
        <v>1.2433886191139998E-2</v>
      </c>
      <c r="AH315" s="10">
        <f>3/24000000*OO[[#This Row],[90 (30JUN1985 03:00:00)-Water Temperature (C)]]*OO[[#This Row],[32]]</f>
        <v>4.0856687943487497E-3</v>
      </c>
      <c r="AI315" s="10">
        <f>3/24000000*OO[[#This Row],[91 (30JUN1985 06:00:00)-Water Temperature (C)]]*OO[[#This Row],[33]]</f>
        <v>1.1595037082832501E-3</v>
      </c>
      <c r="AJ315" s="10">
        <f>3/24000000*OO[[#This Row],[92 (30JUN1985 09:00:00)-Water Temperature (C)]]*OO[[#This Row],[34]]</f>
        <v>3.2525284251150001E-4</v>
      </c>
      <c r="AK315" s="10">
        <f>3/24000000*OO[[#This Row],[93 (30JUN1985 12:00:00)-Water Temperature (C)]]*OO[[#This Row],[35]]</f>
        <v>1.270076954044E-4</v>
      </c>
      <c r="AL315" s="10">
        <f>3/24000000*OO[[#This Row],[94 (30JUN1985 15:00:00)-Water Temperature (C)]]*OO[[#This Row],[36]]</f>
        <v>8.7335499436899989E-5</v>
      </c>
      <c r="AM315" s="10">
        <f>3/24000000*OO[[#This Row],[95 (30JUN1985 18:00:00)-Water Temperature (C)]]*OO[[#This Row],[37]]</f>
        <v>7.9729815814599993E-5</v>
      </c>
      <c r="AN315" s="10">
        <f>3/24000000*OO[[#This Row],[96 (30JUN1985 21:00:00)-Water Temperature (C)]]*OO[[#This Row],[38]]</f>
        <v>7.6513592625524992E-5</v>
      </c>
      <c r="AO315" s="10">
        <f>3/24000000*OO[[#This Row],[97 (01JUL1985 00:00:00)-Water Temperature (C)]]*OO[[#This Row],[39]]</f>
        <v>7.2980881554000001E-5</v>
      </c>
      <c r="AP315" s="10">
        <f>3/24000000*OO[[#This Row],[98 (01JUL1985 03:00:00)-Water Temperature (C)]]*OO[[#This Row],[40]]</f>
        <v>7.0030526212287508E-5</v>
      </c>
      <c r="AQ315" s="10">
        <f>3/24000000*OO[[#This Row],[99 (01JUL1985 06:00:00)-Water Temperature (C)]]*OO[[#This Row],[41]]</f>
        <v>6.5950819853999987E-5</v>
      </c>
      <c r="AR315" s="10">
        <f>3/24000000*OO[[#This Row],[100 (01JUL1985 09:00:00)-Water Temperature (C)]]*OO[[#This Row],[42]]</f>
        <v>6.0944081433362493E-5</v>
      </c>
      <c r="AS315" s="10">
        <f>3/24000000*OO[[#This Row],[101 (01JUL1985 12:00:00)-Water Temperature (C)]]*OO[[#This Row],[43]]</f>
        <v>5.5379526798712494E-5</v>
      </c>
      <c r="AT315" s="10">
        <f>3/24000000*OO[[#This Row],[102 (01JUL1985 15:00:00)-Water Temperature (C)]]*OO[[#This Row],[44]]</f>
        <v>4.9974609452462502E-5</v>
      </c>
      <c r="AU315" s="10">
        <f>3/24000000*OO[[#This Row],[103 (01JUL1985 18:00:00)-Water Temperature (C)]]*OO[[#This Row],[45]]</f>
        <v>4.4943136557875E-5</v>
      </c>
      <c r="AV315" s="10">
        <f>3/24000000*OO[[#This Row],[104 (01JUL1985 21:00:00)-Water Temperature (C)]]*OO[[#This Row],[46]]</f>
        <v>4.0445105310024999E-5</v>
      </c>
      <c r="AW315" s="10">
        <f>3/24000000*OO[[#This Row],[105 (02JUL1985 00:00:00)-Water Temperature (C)]]*OO[[#This Row],[47]]</f>
        <v>3.6752058460899997E-5</v>
      </c>
      <c r="AX315" s="10">
        <f>3/24000000*OO[[#This Row],[106 (02JUL1985 03:00:00)-Water Temperature (C)]]*OO[[#This Row],[48]]</f>
        <v>3.4330261868550002E-5</v>
      </c>
      <c r="AY315" s="10">
        <f>3/24000000*OO[[#This Row],[107 (02JUL1985 06:00:00)-Water Temperature (C)]]*OO[[#This Row],[49]]</f>
        <v>3.2061120690307497E-5</v>
      </c>
      <c r="AZ315" s="10">
        <f>3/24000000*OO[[#This Row],[108 (02JUL1985 09:00:00)-Water Temperature (C)]]*OO[[#This Row],[50]]</f>
        <v>2.9681758487634997E-5</v>
      </c>
      <c r="BA315" s="10">
        <f>3/24000000*OO[[#This Row],[109 (02JUL1985 12:00:00)-Water Temperature (C)]]*OO[[#This Row],[51]]</f>
        <v>2.722341852454E-5</v>
      </c>
      <c r="BB315" s="10">
        <f>3/24000000*OO[[#This Row],[110 (02JUL1985 15:00:00)-Water Temperature (C)]]*OO[[#This Row],[52]]</f>
        <v>2.4628077521600002E-5</v>
      </c>
      <c r="BC315" s="10">
        <f>3/24000000*OO[[#This Row],[111 (02JUL1985 18:00:00)-Water Temperature (C)]]*OO[[#This Row],[53]]</f>
        <v>2.2072309237517501E-5</v>
      </c>
      <c r="BD315" s="10">
        <f>3/24000000*OO[[#This Row],[112 (02JUL1985 21:00:00)-Water Temperature (C)]]*OO[[#This Row],[54]]</f>
        <v>1.9809230797999998E-5</v>
      </c>
      <c r="BE315" s="10">
        <f>3/24000000*OO[[#This Row],[113 (03JUL1985 00:00:00)-Water Temperature (C)]]*OO[[#This Row],[55]]</f>
        <v>1.7998286695053751E-5</v>
      </c>
      <c r="BF315" s="10">
        <f>3/24000000*OO[[#This Row],[114 (03JUL1985 03:00:00)-Water Temperature (C)]]*OO[[#This Row],[56]]</f>
        <v>1.68084440792975E-5</v>
      </c>
      <c r="BG315" s="10">
        <f>3/24000000*OO[[#This Row],[115 (03JUL1985 06:00:00)-Water Temperature (C)]]*OO[[#This Row],[57]]</f>
        <v>1.5784182113240002E-5</v>
      </c>
      <c r="BH315" s="10">
        <f>3/24000000*OO[[#This Row],[116 (03JUL1985 09:00:00)-Water Temperature (C)]]*OO[[#This Row],[58]]</f>
        <v>1.46784750284E-5</v>
      </c>
      <c r="BI315" s="10">
        <f>3/24000000*OO[[#This Row],[117 (03JUL1985 12:00:00)-Water Temperature (C)]]*OO[[#This Row],[59]]</f>
        <v>1.3445845642174999E-5</v>
      </c>
      <c r="BJ315" s="10">
        <f>3/24000000*OO[[#This Row],[118 (03JUL1985 15:00:00)-Water Temperature (C)]]*OO[[#This Row],[60]]</f>
        <v>1.1971287542999998E-5</v>
      </c>
      <c r="BK315" s="10">
        <f>3/24000000*OO[[#This Row],[119 (03JUL1985 18:00:00)-Water Temperature (C)]]*OO[[#This Row],[61]]</f>
        <v>1.04792100568925E-5</v>
      </c>
      <c r="BL315" s="10">
        <f>3/24000000*OO[[#This Row],[120 (03JUL1985 21:00:00)-Water Temperature (C)]]*OO[[#This Row],[62]]</f>
        <v>9.0959335380599995E-6</v>
      </c>
      <c r="BM315" s="10">
        <f>3/24000000*OO[[#This Row],[121 (04JUL1985 00:00:00)-Water Temperature (C)]]*OO[[#This Row],[63]]</f>
        <v>7.8815435615174988E-6</v>
      </c>
      <c r="BN315" s="10">
        <f>3/24000000*OO[[#This Row],[122 (04JUL1985 03:00:00)-Water Temperature (C)]]*OO[[#This Row],[64]]</f>
        <v>6.8572998465637496E-6</v>
      </c>
      <c r="BO315" s="10">
        <f>3/24000000*OO[[#This Row],[123 (04JUL1985 06:00:00)-Water Temperature (C)]]*OO[[#This Row],[65]]</f>
        <v>5.7791802551850002E-6</v>
      </c>
      <c r="BP315" s="10">
        <f>3/24000000*OO[[#This Row],[124 (04JUL1985 09:00:00)-Water Temperature (C)]]*OO[[#This Row],[66]]</f>
        <v>4.7371469662212495E-6</v>
      </c>
      <c r="BQ315" s="10">
        <f>3/24000000*OO[[#This Row],[125 (04JUL1985 12:00:00)-Water Temperature (C)]]*OO[[#This Row],[67]]</f>
        <v>3.7262829573287506E-6</v>
      </c>
      <c r="BR315" s="10">
        <f>3/24000000*OO[[#This Row],[126 (04JUL1985 15:00:00)-Water Temperature (C)]]*OO[[#This Row],[68]]</f>
        <v>2.9022635831929997E-6</v>
      </c>
      <c r="BS315" s="10">
        <f>3/24000000*OO[[#This Row],[127 (04JUL1985 18:00:00)-Water Temperature (C)]]*OO[[#This Row],[69]]</f>
        <v>2.2931666923428749E-6</v>
      </c>
      <c r="BT315" s="10">
        <f>3/24000000*OO[[#This Row],[128 (04JUL1985 21:00:00)-Water Temperature (C)]]*OO[[#This Row],[70]]</f>
        <v>1.8756151672003747E-6</v>
      </c>
      <c r="BU315" s="10">
        <f>3/24000000*OO[[#This Row],[129 (05JUL1985 00:00:00)-Water Temperature (C)]]*OO[[#This Row],[71]]</f>
        <v>1.5972177934098746E-6</v>
      </c>
      <c r="BV315" s="10">
        <f>3/24000000*OO[[#This Row],[130 (05JUL1985 03:00:00)-Water Temperature (C)]]*OO[[#This Row],[72]]</f>
        <v>1.4414251934809998E-6</v>
      </c>
      <c r="BW315" s="10">
        <f>3/24000000*OO[[#This Row],[131 (05JUL1985 06:00:00)-Water Temperature (C)]]*OO[[#This Row],[73]]</f>
        <v>1.3247016362476248E-6</v>
      </c>
      <c r="BX315" s="10">
        <f>3/24000000*OO[[#This Row],[132 (05JUL1985 09:00:00)-Water Temperature (C)]]*OO[[#This Row],[74]]</f>
        <v>1.2387374634160001E-6</v>
      </c>
      <c r="BY315" s="10">
        <f>3/24000000*OO[[#This Row],[133 (05JUL1985 12:00:00)-Water Temperature (C)]]*OO[[#This Row],[75]]</f>
        <v>1.1588857356190001E-6</v>
      </c>
      <c r="BZ315" s="10">
        <f>3/24000000*OO[[#This Row],[134 (05JUL1985 15:00:00)-Water Temperature (C)]]*OO[[#This Row],[76]]</f>
        <v>1.0823478090350001E-6</v>
      </c>
      <c r="CA315" s="10">
        <f>3/24000000*OO[[#This Row],[135 (05JUL1985 18:00:00)-Water Temperature (C)]]*OO[[#This Row],[77]]</f>
        <v>1.0069547932007498E-6</v>
      </c>
      <c r="CB315" s="10">
        <f>3/24000000*OO[[#This Row],[136 (05JUL1985 21:00:00)-Water Temperature (C)]]*OO[[#This Row],[78]]</f>
        <v>9.3836039346524999E-7</v>
      </c>
      <c r="CC315" s="10">
        <f>3/24000000*OO[[#This Row],[137 (06JUL1985 00:00:00)-Water Temperature (C)]]*OO[[#This Row],[79]]</f>
        <v>8.8812391154825006E-7</v>
      </c>
      <c r="CD315" s="10">
        <f>3/24000000*OO[[#This Row],[138 (06JUL1985 03:00:00)-Water Temperature (C)]]*OO[[#This Row],[80]]</f>
        <v>8.7064931718424993E-7</v>
      </c>
      <c r="CE315" s="10">
        <f>3/24000000*OO[[#This Row],[139 (06JUL1985 06:00:00)-Water Temperature (C)]]*OO[[#This Row],[81]]</f>
        <v>8.5328393557000003E-7</v>
      </c>
      <c r="CF315" s="10">
        <f>3/24000000*OO[[#This Row],[140 (06JUL1985 09:00:00)-Water Temperature (C)]]*OO[[#This Row],[82]]</f>
        <v>8.3144849231949991E-7</v>
      </c>
      <c r="CG315" s="10">
        <f>3/24000000*OO[[#This Row],[141 (06JUL1985 12:00:00)-Water Temperature (C)]]*OO[[#This Row],[83]]</f>
        <v>8.0613166969499996E-7</v>
      </c>
      <c r="CH315" s="10">
        <f>3/24000000*OO[[#This Row],[142 (06JUL1985 15:00:00)-Water Temperature (C)]]*OO[[#This Row],[84]]</f>
        <v>7.7091712351224991E-7</v>
      </c>
      <c r="CI315" s="10">
        <f>3/24000000*OO[[#This Row],[143 (06JUL1985 18:00:00)-Water Temperature (C)]]*OO[[#This Row],[85]]</f>
        <v>7.2706730182612496E-7</v>
      </c>
      <c r="CJ315" s="10">
        <f>3/24000000*OO[[#This Row],[144 (06JUL1985 21:00:00)-Water Temperature (C)]]*OO[[#This Row],[86]]</f>
        <v>6.815815659011249E-7</v>
      </c>
      <c r="CK315" s="10">
        <f>3/24000000*OO[[#This Row],[145 (07JUL1985 00:00:00)-Water Temperature (C)]]*OO[[#This Row],[87]]</f>
        <v>6.4953353436712491E-7</v>
      </c>
      <c r="CL315" s="10">
        <f>3/24000000*OO[[#This Row],[146 (07JUL1985 03:00:00)-Water Temperature (C)]]*OO[[#This Row],[88]]</f>
        <v>6.3879375484924998E-7</v>
      </c>
      <c r="CM315" s="10">
        <f>3/24000000*OO[[#This Row],[147 (07JUL1985 06:00:00)-Water Temperature (C)]]*OO[[#This Row],[89]]</f>
        <v>6.3145199653749994E-7</v>
      </c>
      <c r="CN315" s="10">
        <f>3/24000000*OO[[#This Row],[148 (07JUL1985 09:00:00)-Water Temperature (C)]]*OO[[#This Row],[90]]</f>
        <v>6.1659812325449997E-7</v>
      </c>
      <c r="CO315" s="10">
        <f>3/24000000*OO[[#This Row],[149 (07JUL1985 12:00:00)-Water Temperature (C)]]*OO[[#This Row],[91]]</f>
        <v>5.9477351718549997E-7</v>
      </c>
      <c r="CP315" s="10">
        <f>3/24000000*OO[[#This Row],[150 (07JUL1985 15:00:00)-Water Temperature (C)]]*OO[[#This Row],[92]]</f>
        <v>5.6369689577499995E-7</v>
      </c>
      <c r="CQ315" s="10">
        <f>3/24000000*OO[[#This Row],[151 (07JUL1985 18:00:00)-Water Temperature (C)]]*OO[[#This Row],[93]]</f>
        <v>5.3108042768299996E-7</v>
      </c>
      <c r="CR315" s="10">
        <f>3/24000000*OO[[#This Row],[152 (07JUL1985 21:00:00)-Water Temperature (C)]]*OO[[#This Row],[94]]</f>
        <v>5.0068983189224999E-7</v>
      </c>
      <c r="CS315" s="10">
        <f>3/24000000*OO[[#This Row],[153 (08JUL1985 00:00:00)-Water Temperature (C)]]*OO[[#This Row],[95]]</f>
        <v>4.7605069857849991E-7</v>
      </c>
      <c r="CT315" s="10">
        <f>3/24000000*OO[[#This Row],[154 (08JUL1985 03:00:00)-Water Temperature (C)]]*OO[[#This Row],[96]]</f>
        <v>4.5895189135499997E-7</v>
      </c>
      <c r="CU315" s="10">
        <f>3/24000000*OO[[#This Row],[155 (08JUL1985 06:00:00)-Water Temperature (C)]]*OO[[#This Row],[97]]</f>
        <v>4.4866465541800001E-7</v>
      </c>
      <c r="CV315" s="10">
        <f>3/24000000*OO[[#This Row],[156 (08JUL1985 09:00:00)-Water Temperature (C)]]*OO[[#This Row],[98]]</f>
        <v>4.3599063449025002E-7</v>
      </c>
      <c r="CW315" s="10">
        <f>3/24000000*OO[[#This Row],[157 (08JUL1985 12:00:00)-Water Temperature (C)]]*OO[[#This Row],[99]]</f>
        <v>4.2072597842400003E-7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0</v>
      </c>
      <c r="R316" s="10">
        <f>3/24*OO[[#This Row],[74 (28JUN1985 03:00:00)-Water Temperature (C)]]*OO[[#This Row],[16]]/SUM(OO[16])</f>
        <v>2.0784576395159978E-32</v>
      </c>
      <c r="S316" s="10">
        <f>3/24*OO[[#This Row],[75 (28JUN1985 06:00:00)-Water Temperature (C)]]*OO[[#This Row],[17]]/SUM(OO[17])</f>
        <v>1.2473624458833547E-23</v>
      </c>
      <c r="T316" s="10">
        <f>3/24*OO[[#This Row],[76 (28JUN1985 09:00:00)-Water Temperature (C)]]*OO[[#This Row],[18]]/SUM(OO[18])</f>
        <v>1.0766828438009723E-16</v>
      </c>
      <c r="U316" s="10">
        <f>3/24*OO[[#This Row],[77 (28JUN1985 12:00:00)-Water Temperature (C)]]*OO[[#This Row],[19]]/SUM(OO[19])</f>
        <v>3.9882239913449811E-12</v>
      </c>
      <c r="V316" s="10">
        <f>3/24000000*OO[[#This Row],[78 (28JUN1985 15:00:00)-Water Temperature (C)]]*OO[[#This Row],[20]]</f>
        <v>3.5291499065200001E-9</v>
      </c>
      <c r="W316" s="10">
        <f>3/24000000*OO[[#This Row],[79 (28JUN1985 18:00:00)-Water Temperature (C)]]*OO[[#This Row],[21]]</f>
        <v>5.5695614997149998E-7</v>
      </c>
      <c r="X316" s="10">
        <f>3/24000000*OO[[#This Row],[80 (28JUN1985 21:00:00)-Water Temperature (C)]]*OO[[#This Row],[22]]</f>
        <v>2.6417558318758747E-5</v>
      </c>
      <c r="Y316" s="10">
        <f>3/24000000*OO[[#This Row],[81 (29JUN1985 00:00:00)-Water Temperature (C)]]*OO[[#This Row],[23]]</f>
        <v>4.9096252128412498E-4</v>
      </c>
      <c r="Z316" s="10">
        <f>3/24000000*OO[[#This Row],[82 (29JUN1985 03:00:00)-Water Temperature (C)]]*OO[[#This Row],[24]]</f>
        <v>4.2894036186975001E-3</v>
      </c>
      <c r="AA316" s="10">
        <f>3/24000000*OO[[#This Row],[83 (29JUN1985 06:00:00)-Water Temperature (C)]]*OO[[#This Row],[25]]</f>
        <v>1.9827934013684996E-2</v>
      </c>
      <c r="AB316" s="10">
        <f>3/24000000*OO[[#This Row],[84 (29JUN1985 09:00:00)-Water Temperature (C)]]*OO[[#This Row],[26]]</f>
        <v>5.2404239233124997E-2</v>
      </c>
      <c r="AC316" s="10">
        <f>3/24000000*OO[[#This Row],[85 (29JUN1985 12:00:00)-Water Temperature (C)]]*OO[[#This Row],[27]]</f>
        <v>8.5406644968775008E-2</v>
      </c>
      <c r="AD316" s="10">
        <f>3/24000000*OO[[#This Row],[86 (29JUN1985 15:00:00)-Water Temperature (C)]]*OO[[#This Row],[28]]</f>
        <v>9.0841918967624988E-2</v>
      </c>
      <c r="AE316" s="10">
        <f>3/24000000*OO[[#This Row],[88 (29JUN1985 21:00:00)-Water Temperature (C)]]*OO[[#This Row],[30]]</f>
        <v>3.6633298014525001E-2</v>
      </c>
      <c r="AF316" s="10">
        <f>3/24000000*OO[[#This Row],[88 (29JUN1985 21:00:00)-Water Temperature (C)]]*OO[[#This Row],[30]]</f>
        <v>3.6633298014525001E-2</v>
      </c>
      <c r="AG316" s="10">
        <f>3/24000000*OO[[#This Row],[89 (30JUN1985 00:00:00)-Water Temperature (C)]]*OO[[#This Row],[31]]</f>
        <v>1.5289866298421252E-2</v>
      </c>
      <c r="AH316" s="10">
        <f>3/24000000*OO[[#This Row],[90 (30JUN1985 03:00:00)-Water Temperature (C)]]*OO[[#This Row],[32]]</f>
        <v>5.1734290224162496E-3</v>
      </c>
      <c r="AI316" s="10">
        <f>3/24000000*OO[[#This Row],[91 (30JUN1985 06:00:00)-Water Temperature (C)]]*OO[[#This Row],[33]]</f>
        <v>1.4961808727493751E-3</v>
      </c>
      <c r="AJ316" s="10">
        <f>3/24000000*OO[[#This Row],[92 (30JUN1985 09:00:00)-Water Temperature (C)]]*OO[[#This Row],[34]]</f>
        <v>4.1562471476399996E-4</v>
      </c>
      <c r="AK316" s="10">
        <f>3/24000000*OO[[#This Row],[93 (30JUN1985 12:00:00)-Water Temperature (C)]]*OO[[#This Row],[35]]</f>
        <v>1.51199931727875E-4</v>
      </c>
      <c r="AL316" s="10">
        <f>3/24000000*OO[[#This Row],[94 (30JUN1985 15:00:00)-Water Temperature (C)]]*OO[[#This Row],[36]]</f>
        <v>9.6705477779624989E-5</v>
      </c>
      <c r="AM316" s="10">
        <f>3/24000000*OO[[#This Row],[95 (30JUN1985 18:00:00)-Water Temperature (C)]]*OO[[#This Row],[37]]</f>
        <v>8.6421327798099989E-5</v>
      </c>
      <c r="AN316" s="10">
        <f>3/24000000*OO[[#This Row],[96 (30JUN1985 21:00:00)-Water Temperature (C)]]*OO[[#This Row],[38]]</f>
        <v>8.283828353685E-5</v>
      </c>
      <c r="AO316" s="10">
        <f>3/24000000*OO[[#This Row],[97 (01JUL1985 00:00:00)-Water Temperature (C)]]*OO[[#This Row],[39]]</f>
        <v>7.9205534352187496E-5</v>
      </c>
      <c r="AP316" s="10">
        <f>3/24000000*OO[[#This Row],[98 (01JUL1985 03:00:00)-Water Temperature (C)]]*OO[[#This Row],[40]]</f>
        <v>7.6202217770437506E-5</v>
      </c>
      <c r="AQ316" s="10">
        <f>3/24000000*OO[[#This Row],[99 (01JUL1985 06:00:00)-Water Temperature (C)]]*OO[[#This Row],[41]]</f>
        <v>7.1815600986524993E-5</v>
      </c>
      <c r="AR316" s="10">
        <f>3/24000000*OO[[#This Row],[100 (01JUL1985 09:00:00)-Water Temperature (C)]]*OO[[#This Row],[42]]</f>
        <v>6.6456682153800002E-5</v>
      </c>
      <c r="AS316" s="10">
        <f>3/24000000*OO[[#This Row],[101 (01JUL1985 12:00:00)-Water Temperature (C)]]*OO[[#This Row],[43]]</f>
        <v>6.0385628972475006E-5</v>
      </c>
      <c r="AT316" s="10">
        <f>3/24000000*OO[[#This Row],[102 (01JUL1985 15:00:00)-Water Temperature (C)]]*OO[[#This Row],[44]]</f>
        <v>5.4440483494499998E-5</v>
      </c>
      <c r="AU316" s="10">
        <f>3/24000000*OO[[#This Row],[103 (01JUL1985 18:00:00)-Water Temperature (C)]]*OO[[#This Row],[45]]</f>
        <v>4.8930780882124995E-5</v>
      </c>
      <c r="AV316" s="10">
        <f>3/24000000*OO[[#This Row],[104 (01JUL1985 21:00:00)-Water Temperature (C)]]*OO[[#This Row],[46]]</f>
        <v>4.4003521562249991E-5</v>
      </c>
      <c r="AW316" s="10">
        <f>3/24000000*OO[[#This Row],[105 (02JUL1985 00:00:00)-Water Temperature (C)]]*OO[[#This Row],[47]]</f>
        <v>3.9966944688000003E-5</v>
      </c>
      <c r="AX316" s="10">
        <f>3/24000000*OO[[#This Row],[106 (02JUL1985 03:00:00)-Water Temperature (C)]]*OO[[#This Row],[48]]</f>
        <v>3.7335513427499992E-5</v>
      </c>
      <c r="AY316" s="10">
        <f>3/24000000*OO[[#This Row],[107 (02JUL1985 06:00:00)-Water Temperature (C)]]*OO[[#This Row],[49]]</f>
        <v>3.4823470625999999E-5</v>
      </c>
      <c r="AZ316" s="10">
        <f>3/24000000*OO[[#This Row],[108 (02JUL1985 09:00:00)-Water Temperature (C)]]*OO[[#This Row],[50]]</f>
        <v>3.2252589273120001E-5</v>
      </c>
      <c r="BA316" s="10">
        <f>3/24000000*OO[[#This Row],[109 (02JUL1985 12:00:00)-Water Temperature (C)]]*OO[[#This Row],[51]]</f>
        <v>2.9581736207767502E-5</v>
      </c>
      <c r="BB316" s="10">
        <f>3/24000000*OO[[#This Row],[110 (02JUL1985 15:00:00)-Water Temperature (C)]]*OO[[#This Row],[52]]</f>
        <v>2.6720135334262499E-5</v>
      </c>
      <c r="BC316" s="10">
        <f>3/24000000*OO[[#This Row],[111 (02JUL1985 18:00:00)-Water Temperature (C)]]*OO[[#This Row],[53]]</f>
        <v>2.3929805516912501E-5</v>
      </c>
      <c r="BD316" s="10">
        <f>3/24000000*OO[[#This Row],[112 (02JUL1985 21:00:00)-Water Temperature (C)]]*OO[[#This Row],[54]]</f>
        <v>2.14644451864275E-5</v>
      </c>
      <c r="BE316" s="10">
        <f>3/24000000*OO[[#This Row],[113 (03JUL1985 00:00:00)-Water Temperature (C)]]*OO[[#This Row],[55]]</f>
        <v>1.9478140641050003E-5</v>
      </c>
      <c r="BF316" s="10">
        <f>3/24000000*OO[[#This Row],[114 (03JUL1985 03:00:00)-Water Temperature (C)]]*OO[[#This Row],[56]]</f>
        <v>1.8196113151874999E-5</v>
      </c>
      <c r="BG316" s="10">
        <f>3/24000000*OO[[#This Row],[115 (03JUL1985 06:00:00)-Water Temperature (C)]]*OO[[#This Row],[57]]</f>
        <v>1.7082229697179998E-5</v>
      </c>
      <c r="BH316" s="10">
        <f>3/24000000*OO[[#This Row],[116 (03JUL1985 09:00:00)-Water Temperature (C)]]*OO[[#This Row],[58]]</f>
        <v>1.589840604674E-5</v>
      </c>
      <c r="BI316" s="10">
        <f>3/24000000*OO[[#This Row],[117 (03JUL1985 12:00:00)-Water Temperature (C)]]*OO[[#This Row],[59]]</f>
        <v>1.4585693477192498E-5</v>
      </c>
      <c r="BJ316" s="10">
        <f>3/24000000*OO[[#This Row],[118 (03JUL1985 15:00:00)-Water Temperature (C)]]*OO[[#This Row],[60]]</f>
        <v>1.29885368032275E-5</v>
      </c>
      <c r="BK316" s="10">
        <f>3/24000000*OO[[#This Row],[119 (03JUL1985 18:00:00)-Water Temperature (C)]]*OO[[#This Row],[61]]</f>
        <v>1.1380056459264999E-5</v>
      </c>
      <c r="BL316" s="10">
        <f>3/24000000*OO[[#This Row],[120 (03JUL1985 21:00:00)-Water Temperature (C)]]*OO[[#This Row],[62]]</f>
        <v>9.8884759427024999E-6</v>
      </c>
      <c r="BM316" s="10">
        <f>3/24000000*OO[[#This Row],[121 (04JUL1985 00:00:00)-Water Temperature (C)]]*OO[[#This Row],[63]]</f>
        <v>8.578116151052499E-6</v>
      </c>
      <c r="BN316" s="10">
        <f>3/24000000*OO[[#This Row],[122 (04JUL1985 03:00:00)-Water Temperature (C)]]*OO[[#This Row],[64]]</f>
        <v>7.4896070685300004E-6</v>
      </c>
      <c r="BO316" s="10">
        <f>3/24000000*OO[[#This Row],[123 (04JUL1985 06:00:00)-Water Temperature (C)]]*OO[[#This Row],[65]]</f>
        <v>6.3330798894499996E-6</v>
      </c>
      <c r="BP316" s="10">
        <f>3/24000000*OO[[#This Row],[124 (04JUL1985 09:00:00)-Water Temperature (C)]]*OO[[#This Row],[66]]</f>
        <v>5.2194796109974991E-6</v>
      </c>
      <c r="BQ316" s="10">
        <f>3/24000000*OO[[#This Row],[125 (04JUL1985 12:00:00)-Water Temperature (C)]]*OO[[#This Row],[67]]</f>
        <v>4.1187172494599993E-6</v>
      </c>
      <c r="BR316" s="10">
        <f>3/24000000*OO[[#This Row],[126 (04JUL1985 15:00:00)-Water Temperature (C)]]*OO[[#This Row],[68]]</f>
        <v>3.21066694676525E-6</v>
      </c>
      <c r="BS316" s="10">
        <f>3/24000000*OO[[#This Row],[127 (04JUL1985 18:00:00)-Water Temperature (C)]]*OO[[#This Row],[69]]</f>
        <v>2.529523585060875E-6</v>
      </c>
      <c r="BT316" s="10">
        <f>3/24000000*OO[[#This Row],[128 (04JUL1985 21:00:00)-Water Temperature (C)]]*OO[[#This Row],[70]]</f>
        <v>2.0567327982822499E-6</v>
      </c>
      <c r="BU316" s="10">
        <f>3/24000000*OO[[#This Row],[129 (05JUL1985 00:00:00)-Water Temperature (C)]]*OO[[#This Row],[71]]</f>
        <v>1.74059243505125E-6</v>
      </c>
      <c r="BV316" s="10">
        <f>3/24000000*OO[[#This Row],[130 (05JUL1985 03:00:00)-Water Temperature (C)]]*OO[[#This Row],[72]]</f>
        <v>1.5634554784364998E-6</v>
      </c>
      <c r="BW316" s="10">
        <f>3/24000000*OO[[#This Row],[131 (05JUL1985 06:00:00)-Water Temperature (C)]]*OO[[#This Row],[73]]</f>
        <v>1.4295252689306249E-6</v>
      </c>
      <c r="BX316" s="10">
        <f>3/24000000*OO[[#This Row],[132 (05JUL1985 09:00:00)-Water Temperature (C)]]*OO[[#This Row],[74]]</f>
        <v>1.3351787701966249E-6</v>
      </c>
      <c r="BY316" s="10">
        <f>3/24000000*OO[[#This Row],[133 (05JUL1985 12:00:00)-Water Temperature (C)]]*OO[[#This Row],[75]]</f>
        <v>1.2484899582566249E-6</v>
      </c>
      <c r="BZ316" s="10">
        <f>3/24000000*OO[[#This Row],[134 (05JUL1985 15:00:00)-Water Temperature (C)]]*OO[[#This Row],[76]]</f>
        <v>1.16457891585975E-6</v>
      </c>
      <c r="CA316" s="10">
        <f>3/24000000*OO[[#This Row],[135 (05JUL1985 18:00:00)-Water Temperature (C)]]*OO[[#This Row],[77]]</f>
        <v>1.0831560002272502E-6</v>
      </c>
      <c r="CB316" s="10">
        <f>3/24000000*OO[[#This Row],[136 (05JUL1985 21:00:00)-Water Temperature (C)]]*OO[[#This Row],[78]]</f>
        <v>1.0089673200424999E-6</v>
      </c>
      <c r="CC316" s="10">
        <f>3/24000000*OO[[#This Row],[137 (06JUL1985 00:00:00)-Water Temperature (C)]]*OO[[#This Row],[79]]</f>
        <v>9.5405327673275001E-7</v>
      </c>
      <c r="CD316" s="10">
        <f>3/24000000*OO[[#This Row],[138 (06JUL1985 03:00:00)-Water Temperature (C)]]*OO[[#This Row],[80]]</f>
        <v>9.3538794822437499E-7</v>
      </c>
      <c r="CE316" s="10">
        <f>3/24000000*OO[[#This Row],[139 (06JUL1985 06:00:00)-Water Temperature (C)]]*OO[[#This Row],[81]]</f>
        <v>9.1545048863774998E-7</v>
      </c>
      <c r="CF316" s="10">
        <f>3/24000000*OO[[#This Row],[140 (06JUL1985 09:00:00)-Water Temperature (C)]]*OO[[#This Row],[82]]</f>
        <v>8.9306503545300008E-7</v>
      </c>
      <c r="CG316" s="10">
        <f>3/24000000*OO[[#This Row],[141 (06JUL1985 12:00:00)-Water Temperature (C)]]*OO[[#This Row],[83]]</f>
        <v>8.6688185561175001E-7</v>
      </c>
      <c r="CH316" s="10">
        <f>3/24000000*OO[[#This Row],[142 (06JUL1985 15:00:00)-Water Temperature (C)]]*OO[[#This Row],[84]]</f>
        <v>8.28052663312875E-7</v>
      </c>
      <c r="CI316" s="10">
        <f>3/24000000*OO[[#This Row],[143 (06JUL1985 18:00:00)-Water Temperature (C)]]*OO[[#This Row],[85]]</f>
        <v>7.8089283674124993E-7</v>
      </c>
      <c r="CJ316" s="10">
        <f>3/24000000*OO[[#This Row],[144 (06JUL1985 21:00:00)-Water Temperature (C)]]*OO[[#This Row],[86]]</f>
        <v>7.3231809108699986E-7</v>
      </c>
      <c r="CK316" s="10">
        <f>3/24000000*OO[[#This Row],[145 (07JUL1985 00:00:00)-Water Temperature (C)]]*OO[[#This Row],[87]]</f>
        <v>6.9740322150862499E-7</v>
      </c>
      <c r="CL316" s="10">
        <f>3/24000000*OO[[#This Row],[146 (07JUL1985 03:00:00)-Water Temperature (C)]]*OO[[#This Row],[88]]</f>
        <v>6.8574926025375003E-7</v>
      </c>
      <c r="CM316" s="10">
        <f>3/24000000*OO[[#This Row],[147 (07JUL1985 06:00:00)-Water Temperature (C)]]*OO[[#This Row],[89]]</f>
        <v>6.7738327821325005E-7</v>
      </c>
      <c r="CN316" s="10">
        <f>3/24000000*OO[[#This Row],[148 (07JUL1985 09:00:00)-Water Temperature (C)]]*OO[[#This Row],[90]]</f>
        <v>6.6186601930999992E-7</v>
      </c>
      <c r="CO316" s="10">
        <f>3/24000000*OO[[#This Row],[149 (07JUL1985 12:00:00)-Water Temperature (C)]]*OO[[#This Row],[91]]</f>
        <v>6.3905708515000003E-7</v>
      </c>
      <c r="CP316" s="10">
        <f>3/24000000*OO[[#This Row],[150 (07JUL1985 15:00:00)-Water Temperature (C)]]*OO[[#This Row],[92]]</f>
        <v>6.0525984520825001E-7</v>
      </c>
      <c r="CQ316" s="10">
        <f>3/24000000*OO[[#This Row],[151 (07JUL1985 18:00:00)-Water Temperature (C)]]*OO[[#This Row],[93]]</f>
        <v>5.7034923141574996E-7</v>
      </c>
      <c r="CR316" s="10">
        <f>3/24000000*OO[[#This Row],[152 (07JUL1985 21:00:00)-Water Temperature (C)]]*OO[[#This Row],[94]]</f>
        <v>5.3760485776150008E-7</v>
      </c>
      <c r="CS316" s="10">
        <f>3/24000000*OO[[#This Row],[153 (08JUL1985 00:00:00)-Water Temperature (C)]]*OO[[#This Row],[95]]</f>
        <v>5.1068236003699999E-7</v>
      </c>
      <c r="CT316" s="10">
        <f>3/24000000*OO[[#This Row],[154 (08JUL1985 03:00:00)-Water Temperature (C)]]*OO[[#This Row],[96]]</f>
        <v>4.9223570036600001E-7</v>
      </c>
      <c r="CU316" s="10">
        <f>3/24000000*OO[[#This Row],[155 (08JUL1985 06:00:00)-Water Temperature (C)]]*OO[[#This Row],[97]]</f>
        <v>4.8108220128150003E-7</v>
      </c>
      <c r="CV316" s="10">
        <f>3/24000000*OO[[#This Row],[156 (08JUL1985 09:00:00)-Water Temperature (C)]]*OO[[#This Row],[98]]</f>
        <v>4.6714498290624993E-7</v>
      </c>
      <c r="CW316" s="10">
        <f>3/24000000*OO[[#This Row],[157 (08JUL1985 12:00:00)-Water Temperature (C)]]*OO[[#This Row],[99]]</f>
        <v>4.5107893848599998E-7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0</v>
      </c>
      <c r="R317" s="10">
        <f>3/24*OO[[#This Row],[74 (28JUN1985 03:00:00)-Water Temperature (C)]]*OO[[#This Row],[16]]/SUM(OO[16])</f>
        <v>2.0893646879032101E-33</v>
      </c>
      <c r="S317" s="10">
        <f>3/24*OO[[#This Row],[75 (28JUN1985 06:00:00)-Water Temperature (C)]]*OO[[#This Row],[17]]/SUM(OO[17])</f>
        <v>5.0564368185444191E-24</v>
      </c>
      <c r="T317" s="10">
        <f>3/24*OO[[#This Row],[76 (28JUN1985 09:00:00)-Water Temperature (C)]]*OO[[#This Row],[18]]/SUM(OO[18])</f>
        <v>2.2057525378301668E-17</v>
      </c>
      <c r="U317" s="10">
        <f>3/24*OO[[#This Row],[77 (28JUN1985 12:00:00)-Water Temperature (C)]]*OO[[#This Row],[19]]/SUM(OO[19])</f>
        <v>1.5706029885519624E-12</v>
      </c>
      <c r="V317" s="10">
        <f>3/24000000*OO[[#This Row],[78 (28JUN1985 15:00:00)-Water Temperature (C)]]*OO[[#This Row],[20]]</f>
        <v>1.6400440677285E-9</v>
      </c>
      <c r="W317" s="10">
        <f>3/24000000*OO[[#This Row],[79 (28JUN1985 18:00:00)-Water Temperature (C)]]*OO[[#This Row],[21]]</f>
        <v>2.8798434612164998E-7</v>
      </c>
      <c r="X317" s="10">
        <f>3/24000000*OO[[#This Row],[80 (28JUN1985 21:00:00)-Water Temperature (C)]]*OO[[#This Row],[22]]</f>
        <v>1.4838758010199999E-5</v>
      </c>
      <c r="Y317" s="10">
        <f>3/24000000*OO[[#This Row],[81 (29JUN1985 00:00:00)-Water Temperature (C)]]*OO[[#This Row],[23]]</f>
        <v>2.95565802079375E-4</v>
      </c>
      <c r="Z317" s="10">
        <f>3/24000000*OO[[#This Row],[82 (29JUN1985 03:00:00)-Water Temperature (C)]]*OO[[#This Row],[24]]</f>
        <v>2.7413822486700001E-3</v>
      </c>
      <c r="AA317" s="10">
        <f>3/24000000*OO[[#This Row],[83 (29JUN1985 06:00:00)-Water Temperature (C)]]*OO[[#This Row],[25]]</f>
        <v>1.334927012834375E-2</v>
      </c>
      <c r="AB317" s="10">
        <f>3/24000000*OO[[#This Row],[84 (29JUN1985 09:00:00)-Water Temperature (C)]]*OO[[#This Row],[26]]</f>
        <v>3.6968852236999999E-2</v>
      </c>
      <c r="AC317" s="10">
        <f>3/24000000*OO[[#This Row],[85 (29JUN1985 12:00:00)-Water Temperature (C)]]*OO[[#This Row],[27]]</f>
        <v>6.2843004647850004E-2</v>
      </c>
      <c r="AD317" s="10">
        <f>3/24000000*OO[[#This Row],[86 (29JUN1985 15:00:00)-Water Temperature (C)]]*OO[[#This Row],[28]]</f>
        <v>6.9390948627000001E-2</v>
      </c>
      <c r="AE317" s="10">
        <f>3/24000000*OO[[#This Row],[88 (29JUN1985 21:00:00)-Water Temperature (C)]]*OO[[#This Row],[30]]</f>
        <v>2.9839898471093747E-2</v>
      </c>
      <c r="AF317" s="10">
        <f>3/24000000*OO[[#This Row],[88 (29JUN1985 21:00:00)-Water Temperature (C)]]*OO[[#This Row],[30]]</f>
        <v>2.9839898471093747E-2</v>
      </c>
      <c r="AG317" s="10">
        <f>3/24000000*OO[[#This Row],[89 (30JUN1985 00:00:00)-Water Temperature (C)]]*OO[[#This Row],[31]]</f>
        <v>1.2791581283422501E-2</v>
      </c>
      <c r="AH317" s="10">
        <f>3/24000000*OO[[#This Row],[90 (30JUN1985 03:00:00)-Water Temperature (C)]]*OO[[#This Row],[32]]</f>
        <v>4.4290474062075001E-3</v>
      </c>
      <c r="AI317" s="10">
        <f>3/24000000*OO[[#This Row],[91 (30JUN1985 06:00:00)-Water Temperature (C)]]*OO[[#This Row],[33]]</f>
        <v>1.30096232004575E-3</v>
      </c>
      <c r="AJ317" s="10">
        <f>3/24000000*OO[[#This Row],[92 (30JUN1985 09:00:00)-Water Temperature (C)]]*OO[[#This Row],[34]]</f>
        <v>3.60071658311625E-4</v>
      </c>
      <c r="AK317" s="10">
        <f>3/24000000*OO[[#This Row],[93 (30JUN1985 12:00:00)-Water Temperature (C)]]*OO[[#This Row],[35]]</f>
        <v>1.2469781736562497E-4</v>
      </c>
      <c r="AL317" s="10">
        <f>3/24000000*OO[[#This Row],[94 (30JUN1985 15:00:00)-Water Temperature (C)]]*OO[[#This Row],[36]]</f>
        <v>7.5137839111375011E-5</v>
      </c>
      <c r="AM317" s="10">
        <f>3/24000000*OO[[#This Row],[95 (30JUN1985 18:00:00)-Water Temperature (C)]]*OO[[#This Row],[37]]</f>
        <v>6.5843980544199994E-5</v>
      </c>
      <c r="AN317" s="10">
        <f>3/24000000*OO[[#This Row],[96 (30JUN1985 21:00:00)-Water Temperature (C)]]*OO[[#This Row],[38]]</f>
        <v>6.303339413835E-5</v>
      </c>
      <c r="AO317" s="10">
        <f>3/24000000*OO[[#This Row],[97 (01JUL1985 00:00:00)-Water Temperature (C)]]*OO[[#This Row],[39]]</f>
        <v>6.0399096576700002E-5</v>
      </c>
      <c r="AP317" s="10">
        <f>3/24000000*OO[[#This Row],[98 (01JUL1985 03:00:00)-Water Temperature (C)]]*OO[[#This Row],[40]]</f>
        <v>5.8265448228625005E-5</v>
      </c>
      <c r="AQ317" s="10">
        <f>3/24000000*OO[[#This Row],[99 (01JUL1985 06:00:00)-Water Temperature (C)]]*OO[[#This Row],[41]]</f>
        <v>5.4975880751850007E-5</v>
      </c>
      <c r="AR317" s="10">
        <f>3/24000000*OO[[#This Row],[100 (01JUL1985 09:00:00)-Water Temperature (C)]]*OO[[#This Row],[42]]</f>
        <v>5.0958785336350003E-5</v>
      </c>
      <c r="AS317" s="10">
        <f>3/24000000*OO[[#This Row],[101 (01JUL1985 12:00:00)-Water Temperature (C)]]*OO[[#This Row],[43]]</f>
        <v>4.6335841938399996E-5</v>
      </c>
      <c r="AT317" s="10">
        <f>3/24000000*OO[[#This Row],[102 (01JUL1985 15:00:00)-Water Temperature (C)]]*OO[[#This Row],[44]]</f>
        <v>4.1770535814500003E-5</v>
      </c>
      <c r="AU317" s="10">
        <f>3/24000000*OO[[#This Row],[103 (01JUL1985 18:00:00)-Water Temperature (C)]]*OO[[#This Row],[45]]</f>
        <v>3.7549696516587498E-5</v>
      </c>
      <c r="AV317" s="10">
        <f>3/24000000*OO[[#This Row],[104 (01JUL1985 21:00:00)-Water Temperature (C)]]*OO[[#This Row],[46]]</f>
        <v>3.3778980380949993E-5</v>
      </c>
      <c r="AW317" s="10">
        <f>3/24000000*OO[[#This Row],[105 (02JUL1985 00:00:00)-Water Temperature (C)]]*OO[[#This Row],[47]]</f>
        <v>3.0690372869625007E-5</v>
      </c>
      <c r="AX317" s="10">
        <f>3/24000000*OO[[#This Row],[106 (02JUL1985 03:00:00)-Water Temperature (C)]]*OO[[#This Row],[48]]</f>
        <v>2.869949551555E-5</v>
      </c>
      <c r="AY317" s="10">
        <f>3/24000000*OO[[#This Row],[107 (02JUL1985 06:00:00)-Water Temperature (C)]]*OO[[#This Row],[49]]</f>
        <v>2.6766197746656243E-5</v>
      </c>
      <c r="AZ317" s="10">
        <f>3/24000000*OO[[#This Row],[108 (02JUL1985 09:00:00)-Water Temperature (C)]]*OO[[#This Row],[50]]</f>
        <v>2.4812466296249997E-5</v>
      </c>
      <c r="BA317" s="10">
        <f>3/24000000*OO[[#This Row],[109 (02JUL1985 12:00:00)-Water Temperature (C)]]*OO[[#This Row],[51]]</f>
        <v>2.2770965706877499E-5</v>
      </c>
      <c r="BB317" s="10">
        <f>3/24000000*OO[[#This Row],[110 (02JUL1985 15:00:00)-Water Temperature (C)]]*OO[[#This Row],[52]]</f>
        <v>2.0556268284158748E-5</v>
      </c>
      <c r="BC317" s="10">
        <f>3/24000000*OO[[#This Row],[111 (02JUL1985 18:00:00)-Water Temperature (C)]]*OO[[#This Row],[53]]</f>
        <v>1.8403612546514999E-5</v>
      </c>
      <c r="BD317" s="10">
        <f>3/24000000*OO[[#This Row],[112 (02JUL1985 21:00:00)-Water Temperature (C)]]*OO[[#This Row],[54]]</f>
        <v>1.6508229781939998E-5</v>
      </c>
      <c r="BE317" s="10">
        <f>3/24000000*OO[[#This Row],[113 (03JUL1985 00:00:00)-Water Temperature (C)]]*OO[[#This Row],[55]]</f>
        <v>1.497037214602125E-5</v>
      </c>
      <c r="BF317" s="10">
        <f>3/24000000*OO[[#This Row],[114 (03JUL1985 03:00:00)-Water Temperature (C)]]*OO[[#This Row],[56]]</f>
        <v>1.3992409158117497E-5</v>
      </c>
      <c r="BG317" s="10">
        <f>3/24000000*OO[[#This Row],[115 (03JUL1985 06:00:00)-Water Temperature (C)]]*OO[[#This Row],[57]]</f>
        <v>1.313700750907E-5</v>
      </c>
      <c r="BH317" s="10">
        <f>3/24000000*OO[[#This Row],[116 (03JUL1985 09:00:00)-Water Temperature (C)]]*OO[[#This Row],[58]]</f>
        <v>1.223818648992E-5</v>
      </c>
      <c r="BI317" s="10">
        <f>3/24000000*OO[[#This Row],[117 (03JUL1985 12:00:00)-Water Temperature (C)]]*OO[[#This Row],[59]]</f>
        <v>1.124373915384E-5</v>
      </c>
      <c r="BJ317" s="10">
        <f>3/24000000*OO[[#This Row],[118 (03JUL1985 15:00:00)-Water Temperature (C)]]*OO[[#This Row],[60]]</f>
        <v>1.0017202376372499E-5</v>
      </c>
      <c r="BK317" s="10">
        <f>3/24000000*OO[[#This Row],[119 (03JUL1985 18:00:00)-Water Temperature (C)]]*OO[[#This Row],[61]]</f>
        <v>8.7831226957999994E-6</v>
      </c>
      <c r="BL317" s="10">
        <f>3/24000000*OO[[#This Row],[120 (03JUL1985 21:00:00)-Water Temperature (C)]]*OO[[#This Row],[62]]</f>
        <v>7.6398992369599997E-6</v>
      </c>
      <c r="BM317" s="10">
        <f>3/24000000*OO[[#This Row],[121 (04JUL1985 00:00:00)-Water Temperature (C)]]*OO[[#This Row],[63]]</f>
        <v>6.6330881027074998E-6</v>
      </c>
      <c r="BN317" s="10">
        <f>3/24000000*OO[[#This Row],[122 (04JUL1985 03:00:00)-Water Temperature (C)]]*OO[[#This Row],[64]]</f>
        <v>5.8070539342574995E-6</v>
      </c>
      <c r="BO317" s="10">
        <f>3/24000000*OO[[#This Row],[123 (04JUL1985 06:00:00)-Water Temperature (C)]]*OO[[#This Row],[65]]</f>
        <v>4.9235285551562504E-6</v>
      </c>
      <c r="BP317" s="10">
        <f>3/24000000*OO[[#This Row],[124 (04JUL1985 09:00:00)-Water Temperature (C)]]*OO[[#This Row],[66]]</f>
        <v>4.0744760469174996E-6</v>
      </c>
      <c r="BQ317" s="10">
        <f>3/24000000*OO[[#This Row],[125 (04JUL1985 12:00:00)-Water Temperature (C)]]*OO[[#This Row],[67]]</f>
        <v>3.2243136798106249E-6</v>
      </c>
      <c r="BR317" s="10">
        <f>3/24000000*OO[[#This Row],[126 (04JUL1985 15:00:00)-Water Temperature (C)]]*OO[[#This Row],[68]]</f>
        <v>2.51561158517E-6</v>
      </c>
      <c r="BS317" s="10">
        <f>3/24000000*OO[[#This Row],[127 (04JUL1985 18:00:00)-Water Temperature (C)]]*OO[[#This Row],[69]]</f>
        <v>1.9783778297978749E-6</v>
      </c>
      <c r="BT317" s="10">
        <f>3/24000000*OO[[#This Row],[128 (04JUL1985 21:00:00)-Water Temperature (C)]]*OO[[#This Row],[70]]</f>
        <v>1.6013767524442499E-6</v>
      </c>
      <c r="BU317" s="10">
        <f>3/24000000*OO[[#This Row],[129 (05JUL1985 00:00:00)-Water Temperature (C)]]*OO[[#This Row],[71]]</f>
        <v>1.3485840722805E-6</v>
      </c>
      <c r="BV317" s="10">
        <f>3/24000000*OO[[#This Row],[130 (05JUL1985 03:00:00)-Water Temperature (C)]]*OO[[#This Row],[72]]</f>
        <v>1.2066886297475E-6</v>
      </c>
      <c r="BW317" s="10">
        <f>3/24000000*OO[[#This Row],[131 (05JUL1985 06:00:00)-Water Temperature (C)]]*OO[[#This Row],[73]]</f>
        <v>1.098930962135E-6</v>
      </c>
      <c r="BX317" s="10">
        <f>3/24000000*OO[[#This Row],[132 (05JUL1985 09:00:00)-Water Temperature (C)]]*OO[[#This Row],[74]]</f>
        <v>1.0250025881452498E-6</v>
      </c>
      <c r="BY317" s="10">
        <f>3/24000000*OO[[#This Row],[133 (05JUL1985 12:00:00)-Water Temperature (C)]]*OO[[#This Row],[75]]</f>
        <v>9.5816637368374986E-7</v>
      </c>
      <c r="BZ317" s="10">
        <f>3/24000000*OO[[#This Row],[134 (05JUL1985 15:00:00)-Water Temperature (C)]]*OO[[#This Row],[76]]</f>
        <v>8.9290691858725002E-7</v>
      </c>
      <c r="CA317" s="10">
        <f>3/24000000*OO[[#This Row],[135 (05JUL1985 18:00:00)-Water Temperature (C)]]*OO[[#This Row],[77]]</f>
        <v>8.3017790850524988E-7</v>
      </c>
      <c r="CB317" s="10">
        <f>3/24000000*OO[[#This Row],[136 (05JUL1985 21:00:00)-Water Temperature (C)]]*OO[[#This Row],[78]]</f>
        <v>7.7314647652049993E-7</v>
      </c>
      <c r="CC317" s="10">
        <f>3/24000000*OO[[#This Row],[137 (06JUL1985 00:00:00)-Water Temperature (C)]]*OO[[#This Row],[79]]</f>
        <v>7.3050245763475003E-7</v>
      </c>
      <c r="CD317" s="10">
        <f>3/24000000*OO[[#This Row],[138 (06JUL1985 03:00:00)-Water Temperature (C)]]*OO[[#This Row],[80]]</f>
        <v>7.1631857266274998E-7</v>
      </c>
      <c r="CE317" s="10">
        <f>3/24000000*OO[[#This Row],[139 (06JUL1985 06:00:00)-Water Temperature (C)]]*OO[[#This Row],[81]]</f>
        <v>7.0028602434849996E-7</v>
      </c>
      <c r="CF317" s="10">
        <f>3/24000000*OO[[#This Row],[140 (06JUL1985 09:00:00)-Water Temperature (C)]]*OO[[#This Row],[82]]</f>
        <v>6.8359902182162498E-7</v>
      </c>
      <c r="CG317" s="10">
        <f>3/24000000*OO[[#This Row],[141 (06JUL1985 12:00:00)-Water Temperature (C)]]*OO[[#This Row],[83]]</f>
        <v>6.6429553806237492E-7</v>
      </c>
      <c r="CH317" s="10">
        <f>3/24000000*OO[[#This Row],[142 (06JUL1985 15:00:00)-Water Temperature (C)]]*OO[[#This Row],[84]]</f>
        <v>6.3405030629399999E-7</v>
      </c>
      <c r="CI317" s="10">
        <f>3/24000000*OO[[#This Row],[143 (06JUL1985 18:00:00)-Water Temperature (C)]]*OO[[#This Row],[85]]</f>
        <v>5.9772974793499999E-7</v>
      </c>
      <c r="CJ317" s="10">
        <f>3/24000000*OO[[#This Row],[144 (06JUL1985 21:00:00)-Water Temperature (C)]]*OO[[#This Row],[86]]</f>
        <v>5.6082640500899989E-7</v>
      </c>
      <c r="CK317" s="10">
        <f>3/24000000*OO[[#This Row],[145 (07JUL1985 00:00:00)-Water Temperature (C)]]*OO[[#This Row],[87]]</f>
        <v>5.3378094671774999E-7</v>
      </c>
      <c r="CL317" s="10">
        <f>3/24000000*OO[[#This Row],[146 (07JUL1985 03:00:00)-Water Temperature (C)]]*OO[[#This Row],[88]]</f>
        <v>5.2483397991099998E-7</v>
      </c>
      <c r="CM317" s="10">
        <f>3/24000000*OO[[#This Row],[147 (07JUL1985 06:00:00)-Water Temperature (C)]]*OO[[#This Row],[89]]</f>
        <v>5.1809890078575E-7</v>
      </c>
      <c r="CN317" s="10">
        <f>3/24000000*OO[[#This Row],[148 (07JUL1985 09:00:00)-Water Temperature (C)]]*OO[[#This Row],[90]]</f>
        <v>5.0642978082975005E-7</v>
      </c>
      <c r="CO317" s="10">
        <f>3/24000000*OO[[#This Row],[149 (07JUL1985 12:00:00)-Water Temperature (C)]]*OO[[#This Row],[91]]</f>
        <v>4.8938127513600001E-7</v>
      </c>
      <c r="CP317" s="10">
        <f>3/24000000*OO[[#This Row],[150 (07JUL1985 15:00:00)-Water Temperature (C)]]*OO[[#This Row],[92]]</f>
        <v>4.6328442163399993E-7</v>
      </c>
      <c r="CQ317" s="10">
        <f>3/24000000*OO[[#This Row],[151 (07JUL1985 18:00:00)-Water Temperature (C)]]*OO[[#This Row],[93]]</f>
        <v>4.3658466610987499E-7</v>
      </c>
      <c r="CR317" s="10">
        <f>3/24000000*OO[[#This Row],[152 (07JUL1985 21:00:00)-Water Temperature (C)]]*OO[[#This Row],[94]]</f>
        <v>4.1151250846299996E-7</v>
      </c>
      <c r="CS317" s="10">
        <f>3/24000000*OO[[#This Row],[153 (08JUL1985 00:00:00)-Water Temperature (C)]]*OO[[#This Row],[95]]</f>
        <v>3.9063859605374996E-7</v>
      </c>
      <c r="CT317" s="10">
        <f>3/24000000*OO[[#This Row],[154 (08JUL1985 03:00:00)-Water Temperature (C)]]*OO[[#This Row],[96]]</f>
        <v>3.7642472867874998E-7</v>
      </c>
      <c r="CU317" s="10">
        <f>3/24000000*OO[[#This Row],[155 (08JUL1985 06:00:00)-Water Temperature (C)]]*OO[[#This Row],[97]]</f>
        <v>3.6787905723749999E-7</v>
      </c>
      <c r="CV317" s="10">
        <f>3/24000000*OO[[#This Row],[156 (08JUL1985 09:00:00)-Water Temperature (C)]]*OO[[#This Row],[98]]</f>
        <v>3.569707093739375E-7</v>
      </c>
      <c r="CW317" s="10">
        <f>3/24000000*OO[[#This Row],[157 (08JUL1985 12:00:00)-Water Temperature (C)]]*OO[[#This Row],[99]]</f>
        <v>3.449074196409125E-7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0</v>
      </c>
      <c r="R318" s="10">
        <f>3/24*OO[[#This Row],[74 (28JUN1985 03:00:00)-Water Temperature (C)]]*OO[[#This Row],[16]]/SUM(OO[16])</f>
        <v>3.3282481636366129E-34</v>
      </c>
      <c r="S318" s="10">
        <f>3/24*OO[[#This Row],[75 (28JUN1985 06:00:00)-Water Temperature (C)]]*OO[[#This Row],[17]]/SUM(OO[17])</f>
        <v>2.5338364641458266E-24</v>
      </c>
      <c r="T318" s="10">
        <f>3/24*OO[[#This Row],[76 (28JUN1985 09:00:00)-Water Temperature (C)]]*OO[[#This Row],[18]]/SUM(OO[18])</f>
        <v>5.7510749074774242E-18</v>
      </c>
      <c r="U318" s="10">
        <f>3/24*OO[[#This Row],[77 (28JUN1985 12:00:00)-Water Temperature (C)]]*OO[[#This Row],[19]]/SUM(OO[19])</f>
        <v>8.1866186847033675E-13</v>
      </c>
      <c r="V318" s="10">
        <f>3/24000000*OO[[#This Row],[78 (28JUN1985 15:00:00)-Water Temperature (C)]]*OO[[#This Row],[20]]</f>
        <v>9.8919261477074993E-10</v>
      </c>
      <c r="W318" s="10">
        <f>3/24000000*OO[[#This Row],[79 (28JUN1985 18:00:00)-Water Temperature (C)]]*OO[[#This Row],[21]]</f>
        <v>1.9063357378608747E-7</v>
      </c>
      <c r="X318" s="10">
        <f>3/24000000*OO[[#This Row],[80 (28JUN1985 21:00:00)-Water Temperature (C)]]*OO[[#This Row],[22]]</f>
        <v>1.0556608536165E-5</v>
      </c>
      <c r="Y318" s="10">
        <f>3/24000000*OO[[#This Row],[81 (29JUN1985 00:00:00)-Water Temperature (C)]]*OO[[#This Row],[23]]</f>
        <v>2.23282478435E-4</v>
      </c>
      <c r="Z318" s="10">
        <f>3/24000000*OO[[#This Row],[82 (29JUN1985 03:00:00)-Water Temperature (C)]]*OO[[#This Row],[24]]</f>
        <v>2.1805440466777502E-3</v>
      </c>
      <c r="AA318" s="10">
        <f>3/24000000*OO[[#This Row],[83 (29JUN1985 06:00:00)-Water Temperature (C)]]*OO[[#This Row],[25]]</f>
        <v>1.11022466802525E-2</v>
      </c>
      <c r="AB318" s="10">
        <f>3/24000000*OO[[#This Row],[84 (29JUN1985 09:00:00)-Water Temperature (C)]]*OO[[#This Row],[26]]</f>
        <v>3.1985837850475006E-2</v>
      </c>
      <c r="AC318" s="10">
        <f>3/24000000*OO[[#This Row],[85 (29JUN1985 12:00:00)-Water Temperature (C)]]*OO[[#This Row],[27]]</f>
        <v>5.6330640570075009E-2</v>
      </c>
      <c r="AD318" s="10">
        <f>3/24000000*OO[[#This Row],[86 (29JUN1985 15:00:00)-Water Temperature (C)]]*OO[[#This Row],[28]]</f>
        <v>6.4176685841162498E-2</v>
      </c>
      <c r="AE318" s="10">
        <f>3/24000000*OO[[#This Row],[88 (29JUN1985 21:00:00)-Water Temperature (C)]]*OO[[#This Row],[30]]</f>
        <v>2.91127658772375E-2</v>
      </c>
      <c r="AF318" s="10">
        <f>3/24000000*OO[[#This Row],[88 (29JUN1985 21:00:00)-Water Temperature (C)]]*OO[[#This Row],[30]]</f>
        <v>2.91127658772375E-2</v>
      </c>
      <c r="AG318" s="10">
        <f>3/24000000*OO[[#This Row],[89 (30JUN1985 00:00:00)-Water Temperature (C)]]*OO[[#This Row],[31]]</f>
        <v>1.2754074886987498E-2</v>
      </c>
      <c r="AH318" s="10">
        <f>3/24000000*OO[[#This Row],[90 (30JUN1985 03:00:00)-Water Temperature (C)]]*OO[[#This Row],[32]]</f>
        <v>4.4986027316624997E-3</v>
      </c>
      <c r="AI318" s="10">
        <f>3/24000000*OO[[#This Row],[91 (30JUN1985 06:00:00)-Water Temperature (C)]]*OO[[#This Row],[33]]</f>
        <v>1.338021166335625E-3</v>
      </c>
      <c r="AJ318" s="10">
        <f>3/24000000*OO[[#This Row],[92 (30JUN1985 09:00:00)-Water Temperature (C)]]*OO[[#This Row],[34]]</f>
        <v>3.6951765068012494E-4</v>
      </c>
      <c r="AK318" s="10">
        <f>3/24000000*OO[[#This Row],[93 (30JUN1985 12:00:00)-Water Temperature (C)]]*OO[[#This Row],[35]]</f>
        <v>1.230701704160625E-4</v>
      </c>
      <c r="AL318" s="10">
        <f>3/24000000*OO[[#This Row],[94 (30JUN1985 15:00:00)-Water Temperature (C)]]*OO[[#This Row],[36]]</f>
        <v>7.0284867627787493E-5</v>
      </c>
      <c r="AM318" s="10">
        <f>3/24000000*OO[[#This Row],[95 (30JUN1985 18:00:00)-Water Temperature (C)]]*OO[[#This Row],[37]]</f>
        <v>6.032639917809999E-5</v>
      </c>
      <c r="AN318" s="10">
        <f>3/24000000*OO[[#This Row],[96 (30JUN1985 21:00:00)-Water Temperature (C)]]*OO[[#This Row],[38]]</f>
        <v>5.7591094543850001E-5</v>
      </c>
      <c r="AO318" s="10">
        <f>3/24000000*OO[[#This Row],[97 (01JUL1985 00:00:00)-Water Temperature (C)]]*OO[[#This Row],[39]]</f>
        <v>5.5280818123562487E-5</v>
      </c>
      <c r="AP318" s="10">
        <f>3/24000000*OO[[#This Row],[98 (01JUL1985 03:00:00)-Water Temperature (C)]]*OO[[#This Row],[40]]</f>
        <v>5.3442193881262506E-5</v>
      </c>
      <c r="AQ318" s="10">
        <f>3/24000000*OO[[#This Row],[99 (01JUL1985 06:00:00)-Water Temperature (C)]]*OO[[#This Row],[41]]</f>
        <v>5.0467262201849998E-5</v>
      </c>
      <c r="AR318" s="10">
        <f>3/24000000*OO[[#This Row],[100 (01JUL1985 09:00:00)-Water Temperature (C)]]*OO[[#This Row],[42]]</f>
        <v>4.6826538518124999E-5</v>
      </c>
      <c r="AS318" s="10">
        <f>3/24000000*OO[[#This Row],[101 (01JUL1985 12:00:00)-Water Temperature (C)]]*OO[[#This Row],[43]]</f>
        <v>4.2596896967200001E-5</v>
      </c>
      <c r="AT318" s="10">
        <f>3/24000000*OO[[#This Row],[102 (01JUL1985 15:00:00)-Water Temperature (C)]]*OO[[#This Row],[44]]</f>
        <v>3.838592058465E-5</v>
      </c>
      <c r="AU318" s="10">
        <f>3/24000000*OO[[#This Row],[103 (01JUL1985 18:00:00)-Water Temperature (C)]]*OO[[#This Row],[45]]</f>
        <v>3.4506791810149997E-5</v>
      </c>
      <c r="AV318" s="10">
        <f>3/24000000*OO[[#This Row],[104 (01JUL1985 21:00:00)-Water Temperature (C)]]*OO[[#This Row],[46]]</f>
        <v>3.1037289819600001E-5</v>
      </c>
      <c r="AW318" s="10">
        <f>3/24000000*OO[[#This Row],[105 (02JUL1985 00:00:00)-Water Temperature (C)]]*OO[[#This Row],[47]]</f>
        <v>2.8191559053279999E-5</v>
      </c>
      <c r="AX318" s="10">
        <f>3/24000000*OO[[#This Row],[106 (02JUL1985 03:00:00)-Water Temperature (C)]]*OO[[#This Row],[48]]</f>
        <v>2.6390567260781249E-5</v>
      </c>
      <c r="AY318" s="10">
        <f>3/24000000*OO[[#This Row],[107 (02JUL1985 06:00:00)-Water Temperature (C)]]*OO[[#This Row],[49]]</f>
        <v>2.4618975967863746E-5</v>
      </c>
      <c r="AZ318" s="10">
        <f>3/24000000*OO[[#This Row],[108 (02JUL1985 09:00:00)-Water Temperature (C)]]*OO[[#This Row],[50]]</f>
        <v>2.2846611800837501E-5</v>
      </c>
      <c r="BA318" s="10">
        <f>3/24000000*OO[[#This Row],[109 (02JUL1985 12:00:00)-Water Temperature (C)]]*OO[[#This Row],[51]]</f>
        <v>2.0988243413062496E-5</v>
      </c>
      <c r="BB318" s="10">
        <f>3/24000000*OO[[#This Row],[110 (02JUL1985 15:00:00)-Water Temperature (C)]]*OO[[#This Row],[52]]</f>
        <v>1.8948584208166248E-5</v>
      </c>
      <c r="BC318" s="10">
        <f>3/24000000*OO[[#This Row],[111 (02JUL1985 18:00:00)-Water Temperature (C)]]*OO[[#This Row],[53]]</f>
        <v>1.6964366372794999E-5</v>
      </c>
      <c r="BD318" s="10">
        <f>3/24000000*OO[[#This Row],[112 (02JUL1985 21:00:00)-Water Temperature (C)]]*OO[[#This Row],[54]]</f>
        <v>1.522505575423125E-5</v>
      </c>
      <c r="BE318" s="10">
        <f>3/24000000*OO[[#This Row],[113 (03JUL1985 00:00:00)-Water Temperature (C)]]*OO[[#This Row],[55]]</f>
        <v>1.3803737892376248E-5</v>
      </c>
      <c r="BF318" s="10">
        <f>3/24000000*OO[[#This Row],[114 (03JUL1985 03:00:00)-Water Temperature (C)]]*OO[[#This Row],[56]]</f>
        <v>1.2910290819750001E-5</v>
      </c>
      <c r="BG318" s="10">
        <f>3/24000000*OO[[#This Row],[115 (03JUL1985 06:00:00)-Water Temperature (C)]]*OO[[#This Row],[57]]</f>
        <v>1.2125914346796248E-5</v>
      </c>
      <c r="BH318" s="10">
        <f>3/24000000*OO[[#This Row],[116 (03JUL1985 09:00:00)-Water Temperature (C)]]*OO[[#This Row],[58]]</f>
        <v>1.130510908485E-5</v>
      </c>
      <c r="BI318" s="10">
        <f>3/24000000*OO[[#This Row],[117 (03JUL1985 12:00:00)-Water Temperature (C)]]*OO[[#This Row],[59]]</f>
        <v>1.040209894913E-5</v>
      </c>
      <c r="BJ318" s="10">
        <f>3/24000000*OO[[#This Row],[118 (03JUL1985 15:00:00)-Water Temperature (C)]]*OO[[#This Row],[60]]</f>
        <v>9.2745705248100002E-6</v>
      </c>
      <c r="BK318" s="10">
        <f>3/24000000*OO[[#This Row],[119 (03JUL1985 18:00:00)-Water Temperature (C)]]*OO[[#This Row],[61]]</f>
        <v>8.1372217349449991E-6</v>
      </c>
      <c r="BL318" s="10">
        <f>3/24000000*OO[[#This Row],[120 (03JUL1985 21:00:00)-Water Temperature (C)]]*OO[[#This Row],[62]]</f>
        <v>7.0858505549037488E-6</v>
      </c>
      <c r="BM318" s="10">
        <f>3/24000000*OO[[#This Row],[121 (04JUL1985 00:00:00)-Water Temperature (C)]]*OO[[#This Row],[63]]</f>
        <v>6.1563203927625E-6</v>
      </c>
      <c r="BN318" s="10">
        <f>3/24000000*OO[[#This Row],[122 (04JUL1985 03:00:00)-Water Temperature (C)]]*OO[[#This Row],[64]]</f>
        <v>5.4012304828299994E-6</v>
      </c>
      <c r="BO318" s="10">
        <f>3/24000000*OO[[#This Row],[123 (04JUL1985 06:00:00)-Water Temperature (C)]]*OO[[#This Row],[65]]</f>
        <v>4.590466681559999E-6</v>
      </c>
      <c r="BP318" s="10">
        <f>3/24000000*OO[[#This Row],[124 (04JUL1985 09:00:00)-Water Temperature (C)]]*OO[[#This Row],[66]]</f>
        <v>3.8115659639749997E-6</v>
      </c>
      <c r="BQ318" s="10">
        <f>3/24000000*OO[[#This Row],[125 (04JUL1985 12:00:00)-Water Temperature (C)]]*OO[[#This Row],[67]]</f>
        <v>3.0242605743374998E-6</v>
      </c>
      <c r="BR318" s="10">
        <f>3/24000000*OO[[#This Row],[126 (04JUL1985 15:00:00)-Water Temperature (C)]]*OO[[#This Row],[68]]</f>
        <v>2.3615242534770002E-6</v>
      </c>
      <c r="BS318" s="10">
        <f>3/24000000*OO[[#This Row],[127 (04JUL1985 18:00:00)-Water Temperature (C)]]*OO[[#This Row],[69]]</f>
        <v>1.8550832763004999E-6</v>
      </c>
      <c r="BT318" s="10">
        <f>3/24000000*OO[[#This Row],[128 (04JUL1985 21:00:00)-Water Temperature (C)]]*OO[[#This Row],[70]]</f>
        <v>1.4960682861149999E-6</v>
      </c>
      <c r="BU318" s="10">
        <f>3/24000000*OO[[#This Row],[129 (05JUL1985 00:00:00)-Water Temperature (C)]]*OO[[#This Row],[71]]</f>
        <v>1.2547324899768749E-6</v>
      </c>
      <c r="BV318" s="10">
        <f>3/24000000*OO[[#This Row],[130 (05JUL1985 03:00:00)-Water Temperature (C)]]*OO[[#This Row],[72]]</f>
        <v>1.1188996752375E-6</v>
      </c>
      <c r="BW318" s="10">
        <f>3/24000000*OO[[#This Row],[131 (05JUL1985 06:00:00)-Water Temperature (C)]]*OO[[#This Row],[73]]</f>
        <v>1.0156682177932498E-6</v>
      </c>
      <c r="BX318" s="10">
        <f>3/24000000*OO[[#This Row],[132 (05JUL1985 09:00:00)-Water Temperature (C)]]*OO[[#This Row],[74]]</f>
        <v>9.4591335400750002E-7</v>
      </c>
      <c r="BY318" s="10">
        <f>3/24000000*OO[[#This Row],[133 (05JUL1985 12:00:00)-Water Temperature (C)]]*OO[[#This Row],[75]]</f>
        <v>8.8405420714874994E-7</v>
      </c>
      <c r="BZ318" s="10">
        <f>3/24000000*OO[[#This Row],[134 (05JUL1985 15:00:00)-Water Temperature (C)]]*OO[[#This Row],[76]]</f>
        <v>8.2330111672049982E-7</v>
      </c>
      <c r="CA318" s="10">
        <f>3/24000000*OO[[#This Row],[135 (05JUL1985 18:00:00)-Water Temperature (C)]]*OO[[#This Row],[77]]</f>
        <v>7.6517668950274987E-7</v>
      </c>
      <c r="CB318" s="10">
        <f>3/24000000*OO[[#This Row],[136 (05JUL1985 21:00:00)-Water Temperature (C)]]*OO[[#This Row],[78]]</f>
        <v>7.1251076801449999E-7</v>
      </c>
      <c r="CC318" s="10">
        <f>3/24000000*OO[[#This Row],[137 (06JUL1985 00:00:00)-Water Temperature (C)]]*OO[[#This Row],[79]]</f>
        <v>6.726748523625E-7</v>
      </c>
      <c r="CD318" s="10">
        <f>3/24000000*OO[[#This Row],[138 (06JUL1985 03:00:00)-Water Temperature (C)]]*OO[[#This Row],[80]]</f>
        <v>6.5964077524799992E-7</v>
      </c>
      <c r="CE318" s="10">
        <f>3/24000000*OO[[#This Row],[139 (06JUL1985 06:00:00)-Water Temperature (C)]]*OO[[#This Row],[81]]</f>
        <v>6.4437193963874997E-7</v>
      </c>
      <c r="CF318" s="10">
        <f>3/24000000*OO[[#This Row],[140 (06JUL1985 09:00:00)-Water Temperature (C)]]*OO[[#This Row],[82]]</f>
        <v>6.2918576701499998E-7</v>
      </c>
      <c r="CG318" s="10">
        <f>3/24000000*OO[[#This Row],[141 (06JUL1985 12:00:00)-Water Temperature (C)]]*OO[[#This Row],[83]]</f>
        <v>6.1206480892912501E-7</v>
      </c>
      <c r="CH318" s="10">
        <f>3/24000000*OO[[#This Row],[142 (06JUL1985 15:00:00)-Water Temperature (C)]]*OO[[#This Row],[84]]</f>
        <v>5.8397812318324995E-7</v>
      </c>
      <c r="CI318" s="10">
        <f>3/24000000*OO[[#This Row],[143 (06JUL1985 18:00:00)-Water Temperature (C)]]*OO[[#This Row],[85]]</f>
        <v>5.5028130074299992E-7</v>
      </c>
      <c r="CJ318" s="10">
        <f>3/24000000*OO[[#This Row],[144 (06JUL1985 21:00:00)-Water Temperature (C)]]*OO[[#This Row],[86]]</f>
        <v>5.1657938373900006E-7</v>
      </c>
      <c r="CK318" s="10">
        <f>3/24000000*OO[[#This Row],[145 (07JUL1985 00:00:00)-Water Temperature (C)]]*OO[[#This Row],[87]]</f>
        <v>4.9135326569325004E-7</v>
      </c>
      <c r="CL318" s="10">
        <f>3/24000000*OO[[#This Row],[146 (07JUL1985 03:00:00)-Water Temperature (C)]]*OO[[#This Row],[88]]</f>
        <v>4.8307496383124997E-7</v>
      </c>
      <c r="CM318" s="10">
        <f>3/24000000*OO[[#This Row],[147 (07JUL1985 06:00:00)-Water Temperature (C)]]*OO[[#This Row],[89]]</f>
        <v>4.7664198878249991E-7</v>
      </c>
      <c r="CN318" s="10">
        <f>3/24000000*OO[[#This Row],[148 (07JUL1985 09:00:00)-Water Temperature (C)]]*OO[[#This Row],[90]]</f>
        <v>4.6602244096874999E-7</v>
      </c>
      <c r="CO318" s="10">
        <f>3/24000000*OO[[#This Row],[149 (07JUL1985 12:00:00)-Water Temperature (C)]]*OO[[#This Row],[91]]</f>
        <v>4.5068111574062499E-7</v>
      </c>
      <c r="CP318" s="10">
        <f>3/24000000*OO[[#This Row],[150 (07JUL1985 15:00:00)-Water Temperature (C)]]*OO[[#This Row],[92]]</f>
        <v>4.2656017880624994E-7</v>
      </c>
      <c r="CQ318" s="10">
        <f>3/24000000*OO[[#This Row],[151 (07JUL1985 18:00:00)-Water Temperature (C)]]*OO[[#This Row],[93]]</f>
        <v>4.0193314517400002E-7</v>
      </c>
      <c r="CR318" s="10">
        <f>3/24000000*OO[[#This Row],[152 (07JUL1985 21:00:00)-Water Temperature (C)]]*OO[[#This Row],[94]]</f>
        <v>3.7889625651749998E-7</v>
      </c>
      <c r="CS318" s="10">
        <f>3/24000000*OO[[#This Row],[153 (08JUL1985 00:00:00)-Water Temperature (C)]]*OO[[#This Row],[95]]</f>
        <v>3.5947956277737496E-7</v>
      </c>
      <c r="CT318" s="10">
        <f>3/24000000*OO[[#This Row],[154 (08JUL1985 03:00:00)-Water Temperature (C)]]*OO[[#This Row],[96]]</f>
        <v>3.4626961540856245E-7</v>
      </c>
      <c r="CU318" s="10">
        <f>3/24000000*OO[[#This Row],[155 (08JUL1985 06:00:00)-Water Temperature (C)]]*OO[[#This Row],[97]]</f>
        <v>3.3842597656252502E-7</v>
      </c>
      <c r="CV318" s="10">
        <f>3/24000000*OO[[#This Row],[156 (08JUL1985 09:00:00)-Water Temperature (C)]]*OO[[#This Row],[98]]</f>
        <v>3.2819306037787502E-7</v>
      </c>
      <c r="CW318" s="10">
        <f>3/24000000*OO[[#This Row],[157 (08JUL1985 12:00:00)-Water Temperature (C)]]*OO[[#This Row],[99]]</f>
        <v>3.1729139706446253E-7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0</v>
      </c>
      <c r="R319" s="10">
        <f>3/24*OO[[#This Row],[74 (28JUN1985 03:00:00)-Water Temperature (C)]]*OO[[#This Row],[16]]/SUM(OO[16])</f>
        <v>5.9146691378259255E-35</v>
      </c>
      <c r="S319" s="10">
        <f>3/24*OO[[#This Row],[75 (28JUN1985 06:00:00)-Water Temperature (C)]]*OO[[#This Row],[17]]/SUM(OO[17])</f>
        <v>1.2592642552450886E-24</v>
      </c>
      <c r="T319" s="10">
        <f>3/24*OO[[#This Row],[76 (28JUN1985 09:00:00)-Water Temperature (C)]]*OO[[#This Row],[18]]/SUM(OO[18])</f>
        <v>1.4109738713569736E-18</v>
      </c>
      <c r="U319" s="10">
        <f>3/24*OO[[#This Row],[77 (28JUN1985 12:00:00)-Water Temperature (C)]]*OO[[#This Row],[19]]/SUM(OO[19])</f>
        <v>4.4359711320857874E-13</v>
      </c>
      <c r="V319" s="10">
        <f>3/24000000*OO[[#This Row],[78 (28JUN1985 15:00:00)-Water Temperature (C)]]*OO[[#This Row],[20]]</f>
        <v>6.1515937901787492E-10</v>
      </c>
      <c r="W319" s="10">
        <f>3/24000000*OO[[#This Row],[79 (28JUN1985 18:00:00)-Water Temperature (C)]]*OO[[#This Row],[21]]</f>
        <v>1.290851117160875E-7</v>
      </c>
      <c r="X319" s="10">
        <f>3/24000000*OO[[#This Row],[80 (28JUN1985 21:00:00)-Water Temperature (C)]]*OO[[#This Row],[22]]</f>
        <v>7.6268613917999989E-6</v>
      </c>
      <c r="Y319" s="10">
        <f>3/24000000*OO[[#This Row],[81 (29JUN1985 00:00:00)-Water Temperature (C)]]*OO[[#This Row],[23]]</f>
        <v>1.7008290331919999E-4</v>
      </c>
      <c r="Z319" s="10">
        <f>3/24000000*OO[[#This Row],[82 (29JUN1985 03:00:00)-Water Temperature (C)]]*OO[[#This Row],[24]]</f>
        <v>1.7373480957449999E-3</v>
      </c>
      <c r="AA319" s="10">
        <f>3/24000000*OO[[#This Row],[83 (29JUN1985 06:00:00)-Water Temperature (C)]]*OO[[#This Row],[25]]</f>
        <v>9.1910889232550003E-3</v>
      </c>
      <c r="AB319" s="10">
        <f>3/24000000*OO[[#This Row],[84 (29JUN1985 09:00:00)-Water Temperature (C)]]*OO[[#This Row],[26]]</f>
        <v>2.7384324945225001E-2</v>
      </c>
      <c r="AC319" s="10">
        <f>3/24000000*OO[[#This Row],[85 (29JUN1985 12:00:00)-Water Temperature (C)]]*OO[[#This Row],[27]]</f>
        <v>4.9676292557987507E-2</v>
      </c>
      <c r="AD319" s="10">
        <f>3/24000000*OO[[#This Row],[86 (29JUN1985 15:00:00)-Water Temperature (C)]]*OO[[#This Row],[28]]</f>
        <v>5.8044843925624999E-2</v>
      </c>
      <c r="AE319" s="10">
        <f>3/24000000*OO[[#This Row],[88 (29JUN1985 21:00:00)-Water Temperature (C)]]*OO[[#This Row],[30]]</f>
        <v>2.7505141153089999E-2</v>
      </c>
      <c r="AF319" s="10">
        <f>3/24000000*OO[[#This Row],[88 (29JUN1985 21:00:00)-Water Temperature (C)]]*OO[[#This Row],[30]]</f>
        <v>2.7505141153089999E-2</v>
      </c>
      <c r="AG319" s="10">
        <f>3/24000000*OO[[#This Row],[89 (30JUN1985 00:00:00)-Water Temperature (C)]]*OO[[#This Row],[31]]</f>
        <v>1.2260706584014999E-2</v>
      </c>
      <c r="AH319" s="10">
        <f>3/24000000*OO[[#This Row],[90 (30JUN1985 03:00:00)-Water Temperature (C)]]*OO[[#This Row],[32]]</f>
        <v>4.3896671725312504E-3</v>
      </c>
      <c r="AI319" s="10">
        <f>3/24000000*OO[[#This Row],[91 (30JUN1985 06:00:00)-Water Temperature (C)]]*OO[[#This Row],[33]]</f>
        <v>1.319413253048125E-3</v>
      </c>
      <c r="AJ319" s="10">
        <f>3/24000000*OO[[#This Row],[92 (30JUN1985 09:00:00)-Water Temperature (C)]]*OO[[#This Row],[34]]</f>
        <v>3.6444684526387499E-4</v>
      </c>
      <c r="AK319" s="10">
        <f>3/24000000*OO[[#This Row],[93 (30JUN1985 12:00:00)-Water Temperature (C)]]*OO[[#This Row],[35]]</f>
        <v>1.1813847658652499E-4</v>
      </c>
      <c r="AL319" s="10">
        <f>3/24000000*OO[[#This Row],[94 (30JUN1985 15:00:00)-Water Temperature (C)]]*OO[[#This Row],[36]]</f>
        <v>6.4733695546949997E-5</v>
      </c>
      <c r="AM319" s="10">
        <f>3/24000000*OO[[#This Row],[95 (30JUN1985 18:00:00)-Water Temperature (C)]]*OO[[#This Row],[37]]</f>
        <v>5.4633017247749992E-5</v>
      </c>
      <c r="AN319" s="10">
        <f>3/24000000*OO[[#This Row],[96 (30JUN1985 21:00:00)-Water Temperature (C)]]*OO[[#This Row],[38]]</f>
        <v>5.2050982249349997E-5</v>
      </c>
      <c r="AO319" s="10">
        <f>3/24000000*OO[[#This Row],[97 (01JUL1985 00:00:00)-Water Temperature (C)]]*OO[[#This Row],[39]]</f>
        <v>5.0036452811124994E-5</v>
      </c>
      <c r="AP319" s="10">
        <f>3/24000000*OO[[#This Row],[98 (01JUL1985 03:00:00)-Water Temperature (C)]]*OO[[#This Row],[40]]</f>
        <v>4.8460055244712491E-5</v>
      </c>
      <c r="AQ319" s="10">
        <f>3/24000000*OO[[#This Row],[99 (01JUL1985 06:00:00)-Water Temperature (C)]]*OO[[#This Row],[41]]</f>
        <v>4.5805615927349995E-5</v>
      </c>
      <c r="AR319" s="10">
        <f>3/24000000*OO[[#This Row],[100 (01JUL1985 09:00:00)-Water Temperature (C)]]*OO[[#This Row],[42]]</f>
        <v>4.2540124587649993E-5</v>
      </c>
      <c r="AS319" s="10">
        <f>3/24000000*OO[[#This Row],[101 (01JUL1985 12:00:00)-Water Temperature (C)]]*OO[[#This Row],[43]]</f>
        <v>3.8718048725849992E-5</v>
      </c>
      <c r="AT319" s="10">
        <f>3/24000000*OO[[#This Row],[102 (01JUL1985 15:00:00)-Water Temperature (C)]]*OO[[#This Row],[44]]</f>
        <v>3.48885732602E-5</v>
      </c>
      <c r="AU319" s="10">
        <f>3/24000000*OO[[#This Row],[103 (01JUL1985 18:00:00)-Water Temperature (C)]]*OO[[#This Row],[45]]</f>
        <v>3.1357918272075002E-5</v>
      </c>
      <c r="AV319" s="10">
        <f>3/24000000*OO[[#This Row],[104 (01JUL1985 21:00:00)-Water Temperature (C)]]*OO[[#This Row],[46]]</f>
        <v>2.8210892109137501E-5</v>
      </c>
      <c r="AW319" s="10">
        <f>3/24000000*OO[[#This Row],[105 (02JUL1985 00:00:00)-Water Temperature (C)]]*OO[[#This Row],[47]]</f>
        <v>2.5622297821975001E-5</v>
      </c>
      <c r="AX319" s="10">
        <f>3/24000000*OO[[#This Row],[106 (02JUL1985 03:00:00)-Water Temperature (C)]]*OO[[#This Row],[48]]</f>
        <v>2.4007366202592497E-5</v>
      </c>
      <c r="AY319" s="10">
        <f>3/24000000*OO[[#This Row],[107 (02JUL1985 06:00:00)-Water Temperature (C)]]*OO[[#This Row],[49]]</f>
        <v>2.2401150504179999E-5</v>
      </c>
      <c r="AZ319" s="10">
        <f>3/24000000*OO[[#This Row],[108 (02JUL1985 09:00:00)-Water Temperature (C)]]*OO[[#This Row],[50]]</f>
        <v>2.0802768701879997E-5</v>
      </c>
      <c r="BA319" s="10">
        <f>3/24000000*OO[[#This Row],[109 (02JUL1985 12:00:00)-Water Temperature (C)]]*OO[[#This Row],[51]]</f>
        <v>1.9125931447534998E-5</v>
      </c>
      <c r="BB319" s="10">
        <f>3/24000000*OO[[#This Row],[110 (02JUL1985 15:00:00)-Water Temperature (C)]]*OO[[#This Row],[52]]</f>
        <v>1.726869361585375E-5</v>
      </c>
      <c r="BC319" s="10">
        <f>3/24000000*OO[[#This Row],[111 (02JUL1985 18:00:00)-Water Temperature (C)]]*OO[[#This Row],[53]]</f>
        <v>1.54591944574175E-5</v>
      </c>
      <c r="BD319" s="10">
        <f>3/24000000*OO[[#This Row],[112 (02JUL1985 21:00:00)-Water Temperature (C)]]*OO[[#This Row],[54]]</f>
        <v>1.3878549024462498E-5</v>
      </c>
      <c r="BE319" s="10">
        <f>3/24000000*OO[[#This Row],[113 (03JUL1985 00:00:00)-Water Temperature (C)]]*OO[[#This Row],[55]]</f>
        <v>1.2578911319672498E-5</v>
      </c>
      <c r="BF319" s="10">
        <f>3/24000000*OO[[#This Row],[114 (03JUL1985 03:00:00)-Water Temperature (C)]]*OO[[#This Row],[56]]</f>
        <v>1.176891754620375E-5</v>
      </c>
      <c r="BG319" s="10">
        <f>3/24000000*OO[[#This Row],[115 (03JUL1985 06:00:00)-Water Temperature (C)]]*OO[[#This Row],[57]]</f>
        <v>1.1058065434860001E-5</v>
      </c>
      <c r="BH319" s="10">
        <f>3/24000000*OO[[#This Row],[116 (03JUL1985 09:00:00)-Water Temperature (C)]]*OO[[#This Row],[58]]</f>
        <v>1.0317445508737497E-5</v>
      </c>
      <c r="BI319" s="10">
        <f>3/24000000*OO[[#This Row],[117 (03JUL1985 12:00:00)-Water Temperature (C)]]*OO[[#This Row],[59]]</f>
        <v>9.5048198548425007E-6</v>
      </c>
      <c r="BJ319" s="10">
        <f>3/24000000*OO[[#This Row],[118 (03JUL1985 15:00:00)-Water Temperature (C)]]*OO[[#This Row],[60]]</f>
        <v>8.4809121402850003E-6</v>
      </c>
      <c r="BK319" s="10">
        <f>3/24000000*OO[[#This Row],[119 (03JUL1985 18:00:00)-Water Temperature (C)]]*OO[[#This Row],[61]]</f>
        <v>7.4445736646699988E-6</v>
      </c>
      <c r="BL319" s="10">
        <f>3/24000000*OO[[#This Row],[120 (03JUL1985 21:00:00)-Water Temperature (C)]]*OO[[#This Row],[62]]</f>
        <v>6.4888394457249995E-6</v>
      </c>
      <c r="BM319" s="10">
        <f>3/24000000*OO[[#This Row],[121 (04JUL1985 00:00:00)-Water Temperature (C)]]*OO[[#This Row],[63]]</f>
        <v>5.6405309818299992E-6</v>
      </c>
      <c r="BN319" s="10">
        <f>3/24000000*OO[[#This Row],[122 (04JUL1985 03:00:00)-Water Temperature (C)]]*OO[[#This Row],[64]]</f>
        <v>4.9564921800574999E-6</v>
      </c>
      <c r="BO319" s="10">
        <f>3/24000000*OO[[#This Row],[123 (04JUL1985 06:00:00)-Water Temperature (C)]]*OO[[#This Row],[65]]</f>
        <v>4.2210666842124994E-6</v>
      </c>
      <c r="BP319" s="10">
        <f>3/24000000*OO[[#This Row],[124 (04JUL1985 09:00:00)-Water Temperature (C)]]*OO[[#This Row],[66]]</f>
        <v>3.51387247466475E-6</v>
      </c>
      <c r="BQ319" s="10">
        <f>3/24000000*OO[[#This Row],[125 (04JUL1985 12:00:00)-Water Temperature (C)]]*OO[[#This Row],[67]]</f>
        <v>2.7944911641928747E-6</v>
      </c>
      <c r="BR319" s="10">
        <f>3/24000000*OO[[#This Row],[126 (04JUL1985 15:00:00)-Water Temperature (C)]]*OO[[#This Row],[68]]</f>
        <v>2.1836835622080002E-6</v>
      </c>
      <c r="BS319" s="10">
        <f>3/24000000*OO[[#This Row],[127 (04JUL1985 18:00:00)-Water Temperature (C)]]*OO[[#This Row],[69]]</f>
        <v>1.7140508732429998E-6</v>
      </c>
      <c r="BT319" s="10">
        <f>3/24000000*OO[[#This Row],[128 (04JUL1985 21:00:00)-Water Temperature (C)]]*OO[[#This Row],[70]]</f>
        <v>1.3783131172034999E-6</v>
      </c>
      <c r="BU319" s="10">
        <f>3/24000000*OO[[#This Row],[129 (05JUL1985 00:00:00)-Water Temperature (C)]]*OO[[#This Row],[71]]</f>
        <v>1.15217143491125E-6</v>
      </c>
      <c r="BV319" s="10">
        <f>3/24000000*OO[[#This Row],[130 (05JUL1985 03:00:00)-Water Temperature (C)]]*OO[[#This Row],[72]]</f>
        <v>1.02450811233275E-6</v>
      </c>
      <c r="BW319" s="10">
        <f>3/24000000*OO[[#This Row],[131 (05JUL1985 06:00:00)-Water Temperature (C)]]*OO[[#This Row],[73]]</f>
        <v>9.2761615187175006E-7</v>
      </c>
      <c r="BX319" s="10">
        <f>3/24000000*OO[[#This Row],[132 (05JUL1985 09:00:00)-Water Temperature (C)]]*OO[[#This Row],[74]]</f>
        <v>8.6269002312349998E-7</v>
      </c>
      <c r="BY319" s="10">
        <f>3/24000000*OO[[#This Row],[133 (05JUL1985 12:00:00)-Water Temperature (C)]]*OO[[#This Row],[75]]</f>
        <v>8.0619416819299998E-7</v>
      </c>
      <c r="BZ319" s="10">
        <f>3/24000000*OO[[#This Row],[134 (05JUL1985 15:00:00)-Water Temperature (C)]]*OO[[#This Row],[76]]</f>
        <v>7.5043751737499989E-7</v>
      </c>
      <c r="CA319" s="10">
        <f>3/24000000*OO[[#This Row],[135 (05JUL1985 18:00:00)-Water Temperature (C)]]*OO[[#This Row],[77]]</f>
        <v>6.9720700519987497E-7</v>
      </c>
      <c r="CB319" s="10">
        <f>3/24000000*OO[[#This Row],[136 (05JUL1985 21:00:00)-Water Temperature (C)]]*OO[[#This Row],[78]]</f>
        <v>6.4917302675249999E-7</v>
      </c>
      <c r="CC319" s="10">
        <f>3/24000000*OO[[#This Row],[137 (06JUL1985 00:00:00)-Water Temperature (C)]]*OO[[#This Row],[79]]</f>
        <v>6.1243253608949996E-7</v>
      </c>
      <c r="CD319" s="10">
        <f>3/24000000*OO[[#This Row],[138 (06JUL1985 03:00:00)-Water Temperature (C)]]*OO[[#This Row],[80]]</f>
        <v>6.0054100788699999E-7</v>
      </c>
      <c r="CE319" s="10">
        <f>3/24000000*OO[[#This Row],[139 (06JUL1985 06:00:00)-Water Temperature (C)]]*OO[[#This Row],[81]]</f>
        <v>5.8631597421425003E-7</v>
      </c>
      <c r="CF319" s="10">
        <f>3/24000000*OO[[#This Row],[140 (06JUL1985 09:00:00)-Water Temperature (C)]]*OO[[#This Row],[82]]</f>
        <v>5.7253656208874988E-7</v>
      </c>
      <c r="CG319" s="10">
        <f>3/24000000*OO[[#This Row],[141 (06JUL1985 12:00:00)-Water Temperature (C)]]*OO[[#This Row],[83]]</f>
        <v>5.574646539585E-7</v>
      </c>
      <c r="CH319" s="10">
        <f>3/24000000*OO[[#This Row],[142 (06JUL1985 15:00:00)-Water Temperature (C)]]*OO[[#This Row],[84]]</f>
        <v>5.3181157488662505E-7</v>
      </c>
      <c r="CI319" s="10">
        <f>3/24000000*OO[[#This Row],[143 (06JUL1985 18:00:00)-Water Temperature (C)]]*OO[[#This Row],[85]]</f>
        <v>5.0092479820875E-7</v>
      </c>
      <c r="CJ319" s="10">
        <f>3/24000000*OO[[#This Row],[144 (06JUL1985 21:00:00)-Water Temperature (C)]]*OO[[#This Row],[86]]</f>
        <v>4.7045284107299996E-7</v>
      </c>
      <c r="CK319" s="10">
        <f>3/24000000*OO[[#This Row],[145 (07JUL1985 00:00:00)-Water Temperature (C)]]*OO[[#This Row],[87]]</f>
        <v>4.4721371199875E-7</v>
      </c>
      <c r="CL319" s="10">
        <f>3/24000000*OO[[#This Row],[146 (07JUL1985 03:00:00)-Water Temperature (C)]]*OO[[#This Row],[88]]</f>
        <v>4.3962446225137492E-7</v>
      </c>
      <c r="CM319" s="10">
        <f>3/24000000*OO[[#This Row],[147 (07JUL1985 06:00:00)-Water Temperature (C)]]*OO[[#This Row],[89]]</f>
        <v>4.3361096680799996E-7</v>
      </c>
      <c r="CN319" s="10">
        <f>3/24000000*OO[[#This Row],[148 (07JUL1985 09:00:00)-Water Temperature (C)]]*OO[[#This Row],[90]]</f>
        <v>4.2402465207075001E-7</v>
      </c>
      <c r="CO319" s="10">
        <f>3/24000000*OO[[#This Row],[149 (07JUL1985 12:00:00)-Water Temperature (C)]]*OO[[#This Row],[91]]</f>
        <v>4.1033902254250005E-7</v>
      </c>
      <c r="CP319" s="10">
        <f>3/24000000*OO[[#This Row],[150 (07JUL1985 15:00:00)-Water Temperature (C)]]*OO[[#This Row],[92]]</f>
        <v>3.8835338529449997E-7</v>
      </c>
      <c r="CQ319" s="10">
        <f>3/24000000*OO[[#This Row],[151 (07JUL1985 18:00:00)-Water Temperature (C)]]*OO[[#This Row],[93]]</f>
        <v>3.6588362488404999E-7</v>
      </c>
      <c r="CR319" s="10">
        <f>3/24000000*OO[[#This Row],[152 (07JUL1985 21:00:00)-Water Temperature (C)]]*OO[[#This Row],[94]]</f>
        <v>3.4495052347012496E-7</v>
      </c>
      <c r="CS319" s="10">
        <f>3/24000000*OO[[#This Row],[153 (08JUL1985 00:00:00)-Water Temperature (C)]]*OO[[#This Row],[95]]</f>
        <v>3.2712948933509999E-7</v>
      </c>
      <c r="CT319" s="10">
        <f>3/24000000*OO[[#This Row],[154 (08JUL1985 03:00:00)-Water Temperature (C)]]*OO[[#This Row],[96]]</f>
        <v>3.1500141890624993E-7</v>
      </c>
      <c r="CU319" s="10">
        <f>3/24000000*OO[[#This Row],[155 (08JUL1985 06:00:00)-Water Temperature (C)]]*OO[[#This Row],[97]]</f>
        <v>3.0789367652941246E-7</v>
      </c>
      <c r="CV319" s="10">
        <f>3/24000000*OO[[#This Row],[156 (08JUL1985 09:00:00)-Water Temperature (C)]]*OO[[#This Row],[98]]</f>
        <v>2.984268563786875E-7</v>
      </c>
      <c r="CW319" s="10">
        <f>3/24000000*OO[[#This Row],[157 (08JUL1985 12:00:00)-Water Temperature (C)]]*OO[[#This Row],[99]]</f>
        <v>2.8866344049400002E-7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5.8317719620975993E-36</v>
      </c>
      <c r="S320" s="10">
        <f>3/24*OO[[#This Row],[75 (28JUN1985 06:00:00)-Water Temperature (C)]]*OO[[#This Row],[17]]/SUM(OO[17])</f>
        <v>5.8337647968995458E-25</v>
      </c>
      <c r="T320" s="10">
        <f>3/24*OO[[#This Row],[76 (28JUN1985 09:00:00)-Water Temperature (C)]]*OO[[#This Row],[18]]/SUM(OO[18])</f>
        <v>2.4308716470874512E-19</v>
      </c>
      <c r="U320" s="10">
        <f>3/24*OO[[#This Row],[77 (28JUN1985 12:00:00)-Water Temperature (C)]]*OO[[#This Row],[19]]/SUM(OO[19])</f>
        <v>2.3904734143293973E-13</v>
      </c>
      <c r="V320" s="10">
        <f>3/24000000*OO[[#This Row],[78 (28JUN1985 15:00:00)-Water Temperature (C)]]*OO[[#This Row],[20]]</f>
        <v>3.88459656342375E-10</v>
      </c>
      <c r="W320" s="10">
        <f>3/24000000*OO[[#This Row],[79 (28JUN1985 18:00:00)-Water Temperature (C)]]*OO[[#This Row],[21]]</f>
        <v>8.9988491083399995E-8</v>
      </c>
      <c r="X320" s="10">
        <f>3/24000000*OO[[#This Row],[80 (28JUN1985 21:00:00)-Water Temperature (C)]]*OO[[#This Row],[22]]</f>
        <v>5.7397867969499996E-6</v>
      </c>
      <c r="Y320" s="10">
        <f>3/24000000*OO[[#This Row],[81 (29JUN1985 00:00:00)-Water Temperature (C)]]*OO[[#This Row],[23]]</f>
        <v>1.3641209038704998E-4</v>
      </c>
      <c r="Z320" s="10">
        <f>3/24000000*OO[[#This Row],[82 (29JUN1985 03:00:00)-Water Temperature (C)]]*OO[[#This Row],[24]]</f>
        <v>1.4727281378700001E-3</v>
      </c>
      <c r="AA320" s="10">
        <f>3/24000000*OO[[#This Row],[83 (29JUN1985 06:00:00)-Water Temperature (C)]]*OO[[#This Row],[25]]</f>
        <v>8.1717881294349985E-3</v>
      </c>
      <c r="AB320" s="10">
        <f>3/24000000*OO[[#This Row],[84 (29JUN1985 09:00:00)-Water Temperature (C)]]*OO[[#This Row],[26]]</f>
        <v>2.5389023314661249E-2</v>
      </c>
      <c r="AC320" s="10">
        <f>3/24000000*OO[[#This Row],[85 (29JUN1985 12:00:00)-Water Temperature (C)]]*OO[[#This Row],[27]]</f>
        <v>4.7812645367549991E-2</v>
      </c>
      <c r="AD320" s="10">
        <f>3/24000000*OO[[#This Row],[86 (29JUN1985 15:00:00)-Water Temperature (C)]]*OO[[#This Row],[28]]</f>
        <v>5.7807380699249997E-2</v>
      </c>
      <c r="AE320" s="10">
        <f>3/24000000*OO[[#This Row],[88 (29JUN1985 21:00:00)-Water Temperature (C)]]*OO[[#This Row],[30]]</f>
        <v>2.9006260020649998E-2</v>
      </c>
      <c r="AF320" s="10">
        <f>3/24000000*OO[[#This Row],[88 (29JUN1985 21:00:00)-Water Temperature (C)]]*OO[[#This Row],[30]]</f>
        <v>2.9006260020649998E-2</v>
      </c>
      <c r="AG320" s="10">
        <f>3/24000000*OO[[#This Row],[89 (30JUN1985 00:00:00)-Water Temperature (C)]]*OO[[#This Row],[31]]</f>
        <v>1.323476020042E-2</v>
      </c>
      <c r="AH320" s="10">
        <f>3/24000000*OO[[#This Row],[90 (30JUN1985 03:00:00)-Water Temperature (C)]]*OO[[#This Row],[32]]</f>
        <v>4.8349968446912495E-3</v>
      </c>
      <c r="AI320" s="10">
        <f>3/24000000*OO[[#This Row],[91 (30JUN1985 06:00:00)-Water Temperature (C)]]*OO[[#This Row],[33]]</f>
        <v>1.4737162597785001E-3</v>
      </c>
      <c r="AJ320" s="10">
        <f>3/24000000*OO[[#This Row],[92 (30JUN1985 09:00:00)-Water Temperature (C)]]*OO[[#This Row],[34]]</f>
        <v>4.0700650689199996E-4</v>
      </c>
      <c r="AK320" s="10">
        <f>3/24000000*OO[[#This Row],[93 (30JUN1985 12:00:00)-Water Temperature (C)]]*OO[[#This Row],[35]]</f>
        <v>1.2705096035834997E-4</v>
      </c>
      <c r="AL320" s="10">
        <f>3/24000000*OO[[#This Row],[94 (30JUN1985 15:00:00)-Water Temperature (C)]]*OO[[#This Row],[36]]</f>
        <v>6.52930641274875E-5</v>
      </c>
      <c r="AM320" s="10">
        <f>3/24000000*OO[[#This Row],[95 (30JUN1985 18:00:00)-Water Temperature (C)]]*OO[[#This Row],[37]]</f>
        <v>5.3429824275749997E-5</v>
      </c>
      <c r="AN320" s="10">
        <f>3/24000000*OO[[#This Row],[96 (30JUN1985 21:00:00)-Water Temperature (C)]]*OO[[#This Row],[38]]</f>
        <v>5.0631754183862494E-5</v>
      </c>
      <c r="AO320" s="10">
        <f>3/24000000*OO[[#This Row],[97 (01JUL1985 00:00:00)-Water Temperature (C)]]*OO[[#This Row],[39]]</f>
        <v>4.8688929405225E-5</v>
      </c>
      <c r="AP320" s="10">
        <f>3/24000000*OO[[#This Row],[98 (01JUL1985 03:00:00)-Water Temperature (C)]]*OO[[#This Row],[40]]</f>
        <v>4.7200716652425001E-5</v>
      </c>
      <c r="AQ320" s="10">
        <f>3/24000000*OO[[#This Row],[99 (01JUL1985 06:00:00)-Water Temperature (C)]]*OO[[#This Row],[41]]</f>
        <v>4.4583350826262494E-5</v>
      </c>
      <c r="AR320" s="10">
        <f>3/24000000*OO[[#This Row],[100 (01JUL1985 09:00:00)-Water Temperature (C)]]*OO[[#This Row],[42]]</f>
        <v>4.1376617260075008E-5</v>
      </c>
      <c r="AS320" s="10">
        <f>3/24000000*OO[[#This Row],[101 (01JUL1985 12:00:00)-Water Temperature (C)]]*OO[[#This Row],[43]]</f>
        <v>3.7613460733124999E-5</v>
      </c>
      <c r="AT320" s="10">
        <f>3/24000000*OO[[#This Row],[102 (01JUL1985 15:00:00)-Water Temperature (C)]]*OO[[#This Row],[44]]</f>
        <v>3.3814372483899998E-5</v>
      </c>
      <c r="AU320" s="10">
        <f>3/24000000*OO[[#This Row],[103 (01JUL1985 18:00:00)-Water Temperature (C)]]*OO[[#This Row],[45]]</f>
        <v>3.0321011629545E-5</v>
      </c>
      <c r="AV320" s="10">
        <f>3/24000000*OO[[#This Row],[104 (01JUL1985 21:00:00)-Water Temperature (C)]]*OO[[#This Row],[46]]</f>
        <v>2.7237660189398751E-5</v>
      </c>
      <c r="AW320" s="10">
        <f>3/24000000*OO[[#This Row],[105 (02JUL1985 00:00:00)-Water Temperature (C)]]*OO[[#This Row],[47]]</f>
        <v>2.4733846521200002E-5</v>
      </c>
      <c r="AX320" s="10">
        <f>3/24000000*OO[[#This Row],[106 (02JUL1985 03:00:00)-Water Temperature (C)]]*OO[[#This Row],[48]]</f>
        <v>2.316549021549375E-5</v>
      </c>
      <c r="AY320" s="10">
        <f>3/24000000*OO[[#This Row],[107 (02JUL1985 06:00:00)-Water Temperature (C)]]*OO[[#This Row],[49]]</f>
        <v>2.1593624981234999E-5</v>
      </c>
      <c r="AZ320" s="10">
        <f>3/24000000*OO[[#This Row],[108 (02JUL1985 09:00:00)-Water Temperature (C)]]*OO[[#This Row],[50]]</f>
        <v>2.0046216186000001E-5</v>
      </c>
      <c r="BA320" s="10">
        <f>3/24000000*OO[[#This Row],[109 (02JUL1985 12:00:00)-Water Temperature (C)]]*OO[[#This Row],[51]]</f>
        <v>1.8427717866539997E-5</v>
      </c>
      <c r="BB320" s="10">
        <f>3/24000000*OO[[#This Row],[110 (02JUL1985 15:00:00)-Water Temperature (C)]]*OO[[#This Row],[52]]</f>
        <v>1.6618961790812499E-5</v>
      </c>
      <c r="BC320" s="10">
        <f>3/24000000*OO[[#This Row],[111 (02JUL1985 18:00:00)-Water Temperature (C)]]*OO[[#This Row],[53]]</f>
        <v>1.4853334880004999E-5</v>
      </c>
      <c r="BD320" s="10">
        <f>3/24000000*OO[[#This Row],[112 (02JUL1985 21:00:00)-Water Temperature (C)]]*OO[[#This Row],[54]]</f>
        <v>1.3325206283069999E-5</v>
      </c>
      <c r="BE320" s="10">
        <f>3/24000000*OO[[#This Row],[113 (03JUL1985 00:00:00)-Water Temperature (C)]]*OO[[#This Row],[55]]</f>
        <v>1.205884418058E-5</v>
      </c>
      <c r="BF320" s="10">
        <f>3/24000000*OO[[#This Row],[114 (03JUL1985 03:00:00)-Water Temperature (C)]]*OO[[#This Row],[56]]</f>
        <v>1.1274477111225E-5</v>
      </c>
      <c r="BG320" s="10">
        <f>3/24000000*OO[[#This Row],[115 (03JUL1985 06:00:00)-Water Temperature (C)]]*OO[[#This Row],[57]]</f>
        <v>1.0588948932299999E-5</v>
      </c>
      <c r="BH320" s="10">
        <f>3/24000000*OO[[#This Row],[116 (03JUL1985 09:00:00)-Water Temperature (C)]]*OO[[#This Row],[58]]</f>
        <v>9.8810264465887501E-6</v>
      </c>
      <c r="BI320" s="10">
        <f>3/24000000*OO[[#This Row],[117 (03JUL1985 12:00:00)-Water Temperature (C)]]*OO[[#This Row],[59]]</f>
        <v>9.1125911618100001E-6</v>
      </c>
      <c r="BJ320" s="10">
        <f>3/24000000*OO[[#This Row],[118 (03JUL1985 15:00:00)-Water Temperature (C)]]*OO[[#This Row],[60]]</f>
        <v>8.1365131051874987E-6</v>
      </c>
      <c r="BK320" s="10">
        <f>3/24000000*OO[[#This Row],[119 (03JUL1985 18:00:00)-Water Temperature (C)]]*OO[[#This Row],[61]]</f>
        <v>7.1441879059200004E-6</v>
      </c>
      <c r="BL320" s="10">
        <f>3/24000000*OO[[#This Row],[120 (03JUL1985 21:00:00)-Water Temperature (C)]]*OO[[#This Row],[62]]</f>
        <v>6.2330049752249993E-6</v>
      </c>
      <c r="BM320" s="10">
        <f>3/24000000*OO[[#This Row],[121 (04JUL1985 00:00:00)-Water Temperature (C)]]*OO[[#This Row],[63]]</f>
        <v>5.4209403174299993E-6</v>
      </c>
      <c r="BN320" s="10">
        <f>3/24000000*OO[[#This Row],[122 (04JUL1985 03:00:00)-Water Temperature (C)]]*OO[[#This Row],[64]]</f>
        <v>4.7716716628949999E-6</v>
      </c>
      <c r="BO320" s="10">
        <f>3/24000000*OO[[#This Row],[123 (04JUL1985 06:00:00)-Water Temperature (C)]]*OO[[#This Row],[65]]</f>
        <v>4.0746118681800006E-6</v>
      </c>
      <c r="BP320" s="10">
        <f>3/24000000*OO[[#This Row],[124 (04JUL1985 09:00:00)-Water Temperature (C)]]*OO[[#This Row],[66]]</f>
        <v>3.4025396775562498E-6</v>
      </c>
      <c r="BQ320" s="10">
        <f>3/24000000*OO[[#This Row],[125 (04JUL1985 12:00:00)-Water Temperature (C)]]*OO[[#This Row],[67]]</f>
        <v>2.7150307328529998E-6</v>
      </c>
      <c r="BR320" s="10">
        <f>3/24000000*OO[[#This Row],[126 (04JUL1985 15:00:00)-Water Temperature (C)]]*OO[[#This Row],[68]]</f>
        <v>2.1240344291512498E-6</v>
      </c>
      <c r="BS320" s="10">
        <f>3/24000000*OO[[#This Row],[127 (04JUL1985 18:00:00)-Water Temperature (C)]]*OO[[#This Row],[69]]</f>
        <v>1.6659501135024998E-6</v>
      </c>
      <c r="BT320" s="10">
        <f>3/24000000*OO[[#This Row],[128 (04JUL1985 21:00:00)-Water Temperature (C)]]*OO[[#This Row],[70]]</f>
        <v>1.3347277503757501E-6</v>
      </c>
      <c r="BU320" s="10">
        <f>3/24000000*OO[[#This Row],[129 (05JUL1985 00:00:00)-Water Temperature (C)]]*OO[[#This Row],[71]]</f>
        <v>1.1107130829312501E-6</v>
      </c>
      <c r="BV320" s="10">
        <f>3/24000000*OO[[#This Row],[130 (05JUL1985 03:00:00)-Water Temperature (C)]]*OO[[#This Row],[72]]</f>
        <v>9.8366073068325008E-7</v>
      </c>
      <c r="BW320" s="10">
        <f>3/24000000*OO[[#This Row],[131 (05JUL1985 06:00:00)-Water Temperature (C)]]*OO[[#This Row],[73]]</f>
        <v>8.8764478273362498E-7</v>
      </c>
      <c r="BX320" s="10">
        <f>3/24000000*OO[[#This Row],[132 (05JUL1985 09:00:00)-Water Temperature (C)]]*OO[[#This Row],[74]]</f>
        <v>8.2358769080062493E-7</v>
      </c>
      <c r="BY320" s="10">
        <f>3/24000000*OO[[#This Row],[133 (05JUL1985 12:00:00)-Water Temperature (C)]]*OO[[#This Row],[75]]</f>
        <v>7.6960107561899992E-7</v>
      </c>
      <c r="BZ320" s="10">
        <f>3/24000000*OO[[#This Row],[134 (05JUL1985 15:00:00)-Water Temperature (C)]]*OO[[#This Row],[76]]</f>
        <v>7.15837371545375E-7</v>
      </c>
      <c r="CA320" s="10">
        <f>3/24000000*OO[[#This Row],[135 (05JUL1985 18:00:00)-Water Temperature (C)]]*OO[[#This Row],[77]]</f>
        <v>6.6468297615999991E-7</v>
      </c>
      <c r="CB320" s="10">
        <f>3/24000000*OO[[#This Row],[136 (05JUL1985 21:00:00)-Water Temperature (C)]]*OO[[#This Row],[78]]</f>
        <v>6.1886537860537487E-7</v>
      </c>
      <c r="CC320" s="10">
        <f>3/24000000*OO[[#This Row],[137 (06JUL1985 00:00:00)-Water Temperature (C)]]*OO[[#This Row],[79]]</f>
        <v>5.8336999778025002E-7</v>
      </c>
      <c r="CD320" s="10">
        <f>3/24000000*OO[[#This Row],[138 (06JUL1985 03:00:00)-Water Temperature (C)]]*OO[[#This Row],[80]]</f>
        <v>5.7194102551562499E-7</v>
      </c>
      <c r="CE320" s="10">
        <f>3/24000000*OO[[#This Row],[139 (06JUL1985 06:00:00)-Water Temperature (C)]]*OO[[#This Row],[81]]</f>
        <v>5.5803368480062496E-7</v>
      </c>
      <c r="CF320" s="10">
        <f>3/24000000*OO[[#This Row],[140 (06JUL1985 09:00:00)-Water Temperature (C)]]*OO[[#This Row],[82]]</f>
        <v>5.4485848579199987E-7</v>
      </c>
      <c r="CG320" s="10">
        <f>3/24000000*OO[[#This Row],[141 (06JUL1985 12:00:00)-Water Temperature (C)]]*OO[[#This Row],[83]]</f>
        <v>5.3114720959625003E-7</v>
      </c>
      <c r="CH320" s="10">
        <f>3/24000000*OO[[#This Row],[142 (06JUL1985 15:00:00)-Water Temperature (C)]]*OO[[#This Row],[84]]</f>
        <v>5.0666588546287489E-7</v>
      </c>
      <c r="CI320" s="10">
        <f>3/24000000*OO[[#This Row],[143 (06JUL1985 18:00:00)-Water Temperature (C)]]*OO[[#This Row],[85]]</f>
        <v>4.7694311092874996E-7</v>
      </c>
      <c r="CJ320" s="10">
        <f>3/24000000*OO[[#This Row],[144 (06JUL1985 21:00:00)-Water Temperature (C)]]*OO[[#This Row],[86]]</f>
        <v>4.4819132208974994E-7</v>
      </c>
      <c r="CK320" s="10">
        <f>3/24000000*OO[[#This Row],[145 (07JUL1985 00:00:00)-Water Temperature (C)]]*OO[[#This Row],[87]]</f>
        <v>4.2579778563987497E-7</v>
      </c>
      <c r="CL320" s="10">
        <f>3/24000000*OO[[#This Row],[146 (07JUL1985 03:00:00)-Water Temperature (C)]]*OO[[#This Row],[88]]</f>
        <v>4.1847264886987498E-7</v>
      </c>
      <c r="CM320" s="10">
        <f>3/24000000*OO[[#This Row],[147 (07JUL1985 06:00:00)-Water Temperature (C)]]*OO[[#This Row],[89]]</f>
        <v>4.1252374966799997E-7</v>
      </c>
      <c r="CN320" s="10">
        <f>3/24000000*OO[[#This Row],[148 (07JUL1985 09:00:00)-Water Temperature (C)]]*OO[[#This Row],[90]]</f>
        <v>4.0346659766875002E-7</v>
      </c>
      <c r="CO320" s="10">
        <f>3/24000000*OO[[#This Row],[149 (07JUL1985 12:00:00)-Water Temperature (C)]]*OO[[#This Row],[91]]</f>
        <v>3.9075229537437489E-7</v>
      </c>
      <c r="CP320" s="10">
        <f>3/24000000*OO[[#This Row],[150 (07JUL1985 15:00:00)-Water Temperature (C)]]*OO[[#This Row],[92]]</f>
        <v>3.6985347512272496E-7</v>
      </c>
      <c r="CQ320" s="10">
        <f>3/24000000*OO[[#This Row],[151 (07JUL1985 18:00:00)-Water Temperature (C)]]*OO[[#This Row],[93]]</f>
        <v>3.4836157825437499E-7</v>
      </c>
      <c r="CR320" s="10">
        <f>3/24000000*OO[[#This Row],[152 (07JUL1985 21:00:00)-Water Temperature (C)]]*OO[[#This Row],[94]]</f>
        <v>3.2848859428952495E-7</v>
      </c>
      <c r="CS320" s="10">
        <f>3/24000000*OO[[#This Row],[153 (08JUL1985 00:00:00)-Water Temperature (C)]]*OO[[#This Row],[95]]</f>
        <v>3.1133993881250002E-7</v>
      </c>
      <c r="CT320" s="10">
        <f>3/24000000*OO[[#This Row],[154 (08JUL1985 03:00:00)-Water Temperature (C)]]*OO[[#This Row],[96]]</f>
        <v>2.9966024981439997E-7</v>
      </c>
      <c r="CU320" s="10">
        <f>3/24000000*OO[[#This Row],[155 (08JUL1985 06:00:00)-Water Temperature (C)]]*OO[[#This Row],[97]]</f>
        <v>2.9289635398581245E-7</v>
      </c>
      <c r="CV320" s="10">
        <f>3/24000000*OO[[#This Row],[156 (08JUL1985 09:00:00)-Water Temperature (C)]]*OO[[#This Row],[98]]</f>
        <v>2.8368493147886246E-7</v>
      </c>
      <c r="CW320" s="10">
        <f>3/24000000*OO[[#This Row],[157 (08JUL1985 12:00:00)-Water Temperature (C)]]*OO[[#This Row],[99]]</f>
        <v>2.7455614914682501E-7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1.645358851653956E-36</v>
      </c>
      <c r="S321" s="10">
        <f>3/24*OO[[#This Row],[75 (28JUN1985 06:00:00)-Water Temperature (C)]]*OO[[#This Row],[17]]/SUM(OO[17])</f>
        <v>2.9050658926793713E-25</v>
      </c>
      <c r="T321" s="10">
        <f>3/24*OO[[#This Row],[76 (28JUN1985 09:00:00)-Water Temperature (C)]]*OO[[#This Row],[18]]/SUM(OO[18])</f>
        <v>6.4147631546063561E-20</v>
      </c>
      <c r="U321" s="10">
        <f>3/24*OO[[#This Row],[77 (28JUN1985 12:00:00)-Water Temperature (C)]]*OO[[#This Row],[19]]/SUM(OO[19])</f>
        <v>1.5008195071373001E-13</v>
      </c>
      <c r="V321" s="10">
        <f>3/24000000*OO[[#This Row],[78 (28JUN1985 15:00:00)-Water Temperature (C)]]*OO[[#This Row],[20]]</f>
        <v>2.9070453444120003E-10</v>
      </c>
      <c r="W321" s="10">
        <f>3/24000000*OO[[#This Row],[79 (28JUN1985 18:00:00)-Water Temperature (C)]]*OO[[#This Row],[21]]</f>
        <v>7.4906260142999993E-8</v>
      </c>
      <c r="X321" s="10">
        <f>3/24000000*OO[[#This Row],[80 (28JUN1985 21:00:00)-Water Temperature (C)]]*OO[[#This Row],[22]]</f>
        <v>5.1839296723375E-6</v>
      </c>
      <c r="Y321" s="10">
        <f>3/24000000*OO[[#This Row],[81 (29JUN1985 00:00:00)-Water Temperature (C)]]*OO[[#This Row],[23]]</f>
        <v>1.3180896480982499E-4</v>
      </c>
      <c r="Z321" s="10">
        <f>3/24000000*OO[[#This Row],[82 (29JUN1985 03:00:00)-Water Temperature (C)]]*OO[[#This Row],[24]]</f>
        <v>1.5086409725571248E-3</v>
      </c>
      <c r="AA321" s="10">
        <f>3/24000000*OO[[#This Row],[83 (29JUN1985 06:00:00)-Water Temperature (C)]]*OO[[#This Row],[25]]</f>
        <v>8.8067581468724999E-3</v>
      </c>
      <c r="AB321" s="10">
        <f>3/24000000*OO[[#This Row],[84 (29JUN1985 09:00:00)-Water Temperature (C)]]*OO[[#This Row],[26]]</f>
        <v>2.8611997214377499E-2</v>
      </c>
      <c r="AC321" s="10">
        <f>3/24000000*OO[[#This Row],[85 (29JUN1985 12:00:00)-Water Temperature (C)]]*OO[[#This Row],[27]]</f>
        <v>5.6099804061474995E-2</v>
      </c>
      <c r="AD321" s="10">
        <f>3/24000000*OO[[#This Row],[86 (29JUN1985 15:00:00)-Water Temperature (C)]]*OO[[#This Row],[28]]</f>
        <v>7.0277418039999998E-2</v>
      </c>
      <c r="AE321" s="10">
        <f>3/24000000*OO[[#This Row],[88 (29JUN1985 21:00:00)-Water Temperature (C)]]*OO[[#This Row],[30]]</f>
        <v>3.7442959841249998E-2</v>
      </c>
      <c r="AF321" s="10">
        <f>3/24000000*OO[[#This Row],[88 (29JUN1985 21:00:00)-Water Temperature (C)]]*OO[[#This Row],[30]]</f>
        <v>3.7442959841249998E-2</v>
      </c>
      <c r="AG321" s="10">
        <f>3/24000000*OO[[#This Row],[89 (30JUN1985 00:00:00)-Water Temperature (C)]]*OO[[#This Row],[31]]</f>
        <v>1.75089746755E-2</v>
      </c>
      <c r="AH321" s="10">
        <f>3/24000000*OO[[#This Row],[90 (30JUN1985 03:00:00)-Water Temperature (C)]]*OO[[#This Row],[32]]</f>
        <v>6.536780673957499E-3</v>
      </c>
      <c r="AI321" s="10">
        <f>3/24000000*OO[[#This Row],[91 (30JUN1985 06:00:00)-Water Temperature (C)]]*OO[[#This Row],[33]]</f>
        <v>2.0248325388560005E-3</v>
      </c>
      <c r="AJ321" s="10">
        <f>3/24000000*OO[[#This Row],[92 (30JUN1985 09:00:00)-Water Temperature (C)]]*OO[[#This Row],[34]]</f>
        <v>5.6133713999999995E-4</v>
      </c>
      <c r="AK321" s="10">
        <f>3/24000000*OO[[#This Row],[93 (30JUN1985 12:00:00)-Water Temperature (C)]]*OO[[#This Row],[35]]</f>
        <v>1.7004148100799999E-4</v>
      </c>
      <c r="AL321" s="10">
        <f>3/24000000*OO[[#This Row],[94 (30JUN1985 15:00:00)-Water Temperature (C)]]*OO[[#This Row],[36]]</f>
        <v>8.2235352954399988E-5</v>
      </c>
      <c r="AM321" s="10">
        <f>3/24000000*OO[[#This Row],[95 (30JUN1985 18:00:00)-Water Temperature (C)]]*OO[[#This Row],[37]]</f>
        <v>6.5201776704899996E-5</v>
      </c>
      <c r="AN321" s="10">
        <f>3/24000000*OO[[#This Row],[96 (30JUN1985 21:00:00)-Water Temperature (C)]]*OO[[#This Row],[38]]</f>
        <v>6.1393983962199994E-5</v>
      </c>
      <c r="AO321" s="10">
        <f>3/24000000*OO[[#This Row],[97 (01JUL1985 00:00:00)-Water Temperature (C)]]*OO[[#This Row],[39]]</f>
        <v>5.9123475320949995E-5</v>
      </c>
      <c r="AP321" s="10">
        <f>3/24000000*OO[[#This Row],[98 (01JUL1985 03:00:00)-Water Temperature (C)]]*OO[[#This Row],[40]]</f>
        <v>5.7448182428174993E-5</v>
      </c>
      <c r="AQ321" s="10">
        <f>3/24000000*OO[[#This Row],[99 (01JUL1985 06:00:00)-Water Temperature (C)]]*OO[[#This Row],[41]]</f>
        <v>5.4312435586337498E-5</v>
      </c>
      <c r="AR321" s="10">
        <f>3/24000000*OO[[#This Row],[100 (01JUL1985 09:00:00)-Water Temperature (C)]]*OO[[#This Row],[42]]</f>
        <v>5.0442298395787499E-5</v>
      </c>
      <c r="AS321" s="10">
        <f>3/24000000*OO[[#This Row],[101 (01JUL1985 12:00:00)-Water Temperature (C)]]*OO[[#This Row],[43]]</f>
        <v>4.588048129575E-5</v>
      </c>
      <c r="AT321" s="10">
        <f>3/24000000*OO[[#This Row],[102 (01JUL1985 15:00:00)-Water Temperature (C)]]*OO[[#This Row],[44]]</f>
        <v>4.1227043249224999E-5</v>
      </c>
      <c r="AU321" s="10">
        <f>3/24000000*OO[[#This Row],[103 (01JUL1985 18:00:00)-Water Temperature (C)]]*OO[[#This Row],[45]]</f>
        <v>3.6945906204187502E-5</v>
      </c>
      <c r="AV321" s="10">
        <f>3/24000000*OO[[#This Row],[104 (01JUL1985 21:00:00)-Water Temperature (C)]]*OO[[#This Row],[46]]</f>
        <v>3.3177541420975E-5</v>
      </c>
      <c r="AW321" s="10">
        <f>3/24000000*OO[[#This Row],[105 (02JUL1985 00:00:00)-Water Temperature (C)]]*OO[[#This Row],[47]]</f>
        <v>3.0116569507902498E-5</v>
      </c>
      <c r="AX321" s="10">
        <f>3/24000000*OO[[#This Row],[106 (02JUL1985 03:00:00)-Water Temperature (C)]]*OO[[#This Row],[48]]</f>
        <v>2.8230850418100004E-5</v>
      </c>
      <c r="AY321" s="10">
        <f>3/24000000*OO[[#This Row],[107 (02JUL1985 06:00:00)-Water Temperature (C)]]*OO[[#This Row],[49]]</f>
        <v>2.6320018566062501E-5</v>
      </c>
      <c r="AZ321" s="10">
        <f>3/24000000*OO[[#This Row],[108 (02JUL1985 09:00:00)-Water Temperature (C)]]*OO[[#This Row],[50]]</f>
        <v>2.4448162042147499E-5</v>
      </c>
      <c r="BA321" s="10">
        <f>3/24000000*OO[[#This Row],[109 (02JUL1985 12:00:00)-Water Temperature (C)]]*OO[[#This Row],[51]]</f>
        <v>2.2498093807739998E-5</v>
      </c>
      <c r="BB321" s="10">
        <f>3/24000000*OO[[#This Row],[110 (02JUL1985 15:00:00)-Water Temperature (C)]]*OO[[#This Row],[52]]</f>
        <v>2.0293130760149999E-5</v>
      </c>
      <c r="BC321" s="10">
        <f>3/24000000*OO[[#This Row],[111 (02JUL1985 18:00:00)-Water Temperature (C)]]*OO[[#This Row],[53]]</f>
        <v>1.8128206753635002E-5</v>
      </c>
      <c r="BD321" s="10">
        <f>3/24000000*OO[[#This Row],[112 (02JUL1985 21:00:00)-Water Temperature (C)]]*OO[[#This Row],[54]]</f>
        <v>1.6269100318830001E-5</v>
      </c>
      <c r="BE321" s="10">
        <f>3/24000000*OO[[#This Row],[113 (03JUL1985 00:00:00)-Water Temperature (C)]]*OO[[#This Row],[55]]</f>
        <v>1.471571652735125E-5</v>
      </c>
      <c r="BF321" s="10">
        <f>3/24000000*OO[[#This Row],[114 (03JUL1985 03:00:00)-Water Temperature (C)]]*OO[[#This Row],[56]]</f>
        <v>1.3756471523437498E-5</v>
      </c>
      <c r="BG321" s="10">
        <f>3/24000000*OO[[#This Row],[115 (03JUL1985 06:00:00)-Water Temperature (C)]]*OO[[#This Row],[57]]</f>
        <v>1.292189684331875E-5</v>
      </c>
      <c r="BH321" s="10">
        <f>3/24000000*OO[[#This Row],[116 (03JUL1985 09:00:00)-Water Temperature (C)]]*OO[[#This Row],[58]]</f>
        <v>1.2061921741577499E-5</v>
      </c>
      <c r="BI321" s="10">
        <f>3/24000000*OO[[#This Row],[117 (03JUL1985 12:00:00)-Water Temperature (C)]]*OO[[#This Row],[59]]</f>
        <v>1.1137064343672499E-5</v>
      </c>
      <c r="BJ321" s="10">
        <f>3/24000000*OO[[#This Row],[118 (03JUL1985 15:00:00)-Water Temperature (C)]]*OO[[#This Row],[60]]</f>
        <v>9.9559311566249983E-6</v>
      </c>
      <c r="BK321" s="10">
        <f>3/24000000*OO[[#This Row],[119 (03JUL1985 18:00:00)-Water Temperature (C)]]*OO[[#This Row],[61]]</f>
        <v>8.7458922616812493E-6</v>
      </c>
      <c r="BL321" s="10">
        <f>3/24000000*OO[[#This Row],[120 (03JUL1985 21:00:00)-Water Temperature (C)]]*OO[[#This Row],[62]]</f>
        <v>7.6388517553949988E-6</v>
      </c>
      <c r="BM321" s="10">
        <f>3/24000000*OO[[#This Row],[121 (04JUL1985 00:00:00)-Water Temperature (C)]]*OO[[#This Row],[63]]</f>
        <v>6.6480576470000001E-6</v>
      </c>
      <c r="BN321" s="10">
        <f>3/24000000*OO[[#This Row],[122 (04JUL1985 03:00:00)-Water Temperature (C)]]*OO[[#This Row],[64]]</f>
        <v>5.8612513625374996E-6</v>
      </c>
      <c r="BO321" s="10">
        <f>3/24000000*OO[[#This Row],[123 (04JUL1985 06:00:00)-Water Temperature (C)]]*OO[[#This Row],[65]]</f>
        <v>5.0190576089200001E-6</v>
      </c>
      <c r="BP321" s="10">
        <f>3/24000000*OO[[#This Row],[124 (04JUL1985 09:00:00)-Water Temperature (C)]]*OO[[#This Row],[66]]</f>
        <v>4.2038149631537505E-6</v>
      </c>
      <c r="BQ321" s="10">
        <f>3/24000000*OO[[#This Row],[125 (04JUL1985 12:00:00)-Water Temperature (C)]]*OO[[#This Row],[67]]</f>
        <v>3.366386682929375E-6</v>
      </c>
      <c r="BR321" s="10">
        <f>3/24000000*OO[[#This Row],[126 (04JUL1985 15:00:00)-Water Temperature (C)]]*OO[[#This Row],[68]]</f>
        <v>2.6370712994944998E-6</v>
      </c>
      <c r="BS321" s="10">
        <f>3/24000000*OO[[#This Row],[127 (04JUL1985 18:00:00)-Water Temperature (C)]]*OO[[#This Row],[69]]</f>
        <v>2.0674478669167498E-6</v>
      </c>
      <c r="BT321" s="10">
        <f>3/24000000*OO[[#This Row],[128 (04JUL1985 21:00:00)-Water Temperature (C)]]*OO[[#This Row],[70]]</f>
        <v>1.6507429300856249E-6</v>
      </c>
      <c r="BU321" s="10">
        <f>3/24000000*OO[[#This Row],[129 (05JUL1985 00:00:00)-Water Temperature (C)]]*OO[[#This Row],[71]]</f>
        <v>1.3676556831165E-6</v>
      </c>
      <c r="BV321" s="10">
        <f>3/24000000*OO[[#This Row],[130 (05JUL1985 03:00:00)-Water Temperature (C)]]*OO[[#This Row],[72]]</f>
        <v>1.2061254355200001E-6</v>
      </c>
      <c r="BW321" s="10">
        <f>3/24000000*OO[[#This Row],[131 (05JUL1985 06:00:00)-Water Temperature (C)]]*OO[[#This Row],[73]]</f>
        <v>1.084920481099E-6</v>
      </c>
      <c r="BX321" s="10">
        <f>3/24000000*OO[[#This Row],[132 (05JUL1985 09:00:00)-Water Temperature (C)]]*OO[[#This Row],[74]]</f>
        <v>1.0039056822987501E-6</v>
      </c>
      <c r="BY321" s="10">
        <f>3/24000000*OO[[#This Row],[133 (05JUL1985 12:00:00)-Water Temperature (C)]]*OO[[#This Row],[75]]</f>
        <v>9.3809239747562501E-7</v>
      </c>
      <c r="BZ321" s="10">
        <f>3/24000000*OO[[#This Row],[134 (05JUL1985 15:00:00)-Water Temperature (C)]]*OO[[#This Row],[76]]</f>
        <v>8.7197148632975002E-7</v>
      </c>
      <c r="CA321" s="10">
        <f>3/24000000*OO[[#This Row],[135 (05JUL1985 18:00:00)-Water Temperature (C)]]*OO[[#This Row],[77]]</f>
        <v>8.0917398351625005E-7</v>
      </c>
      <c r="CB321" s="10">
        <f>3/24000000*OO[[#This Row],[136 (05JUL1985 21:00:00)-Water Temperature (C)]]*OO[[#This Row],[78]]</f>
        <v>7.5335190433824988E-7</v>
      </c>
      <c r="CC321" s="10">
        <f>3/24000000*OO[[#This Row],[137 (06JUL1985 00:00:00)-Water Temperature (C)]]*OO[[#This Row],[79]]</f>
        <v>7.09589394842E-7</v>
      </c>
      <c r="CD321" s="10">
        <f>3/24000000*OO[[#This Row],[138 (06JUL1985 03:00:00)-Water Temperature (C)]]*OO[[#This Row],[80]]</f>
        <v>6.9541861162949996E-7</v>
      </c>
      <c r="CE321" s="10">
        <f>3/24000000*OO[[#This Row],[139 (06JUL1985 06:00:00)-Water Temperature (C)]]*OO[[#This Row],[81]]</f>
        <v>6.7824180256712492E-7</v>
      </c>
      <c r="CF321" s="10">
        <f>3/24000000*OO[[#This Row],[140 (06JUL1985 09:00:00)-Water Temperature (C)]]*OO[[#This Row],[82]]</f>
        <v>6.6197695876825002E-7</v>
      </c>
      <c r="CG321" s="10">
        <f>3/24000000*OO[[#This Row],[141 (06JUL1985 12:00:00)-Water Temperature (C)]]*OO[[#This Row],[83]]</f>
        <v>6.46099372764E-7</v>
      </c>
      <c r="CH321" s="10">
        <f>3/24000000*OO[[#This Row],[142 (06JUL1985 15:00:00)-Water Temperature (C)]]*OO[[#This Row],[84]]</f>
        <v>6.1642143345562492E-7</v>
      </c>
      <c r="CI321" s="10">
        <f>3/24000000*OO[[#This Row],[143 (06JUL1985 18:00:00)-Water Temperature (C)]]*OO[[#This Row],[85]]</f>
        <v>5.7985844765624998E-7</v>
      </c>
      <c r="CJ321" s="10">
        <f>3/24000000*OO[[#This Row],[144 (06JUL1985 21:00:00)-Water Temperature (C)]]*OO[[#This Row],[86]]</f>
        <v>5.4520470822750004E-7</v>
      </c>
      <c r="CK321" s="10">
        <f>3/24000000*OO[[#This Row],[145 (07JUL1985 00:00:00)-Water Temperature (C)]]*OO[[#This Row],[87]]</f>
        <v>5.1768599928074999E-7</v>
      </c>
      <c r="CL321" s="10">
        <f>3/24000000*OO[[#This Row],[146 (07JUL1985 03:00:00)-Water Temperature (C)]]*OO[[#This Row],[88]]</f>
        <v>5.0858345948649996E-7</v>
      </c>
      <c r="CM321" s="10">
        <f>3/24000000*OO[[#This Row],[147 (07JUL1985 06:00:00)-Water Temperature (C)]]*OO[[#This Row],[89]]</f>
        <v>5.0112717577312505E-7</v>
      </c>
      <c r="CN321" s="10">
        <f>3/24000000*OO[[#This Row],[148 (07JUL1985 09:00:00)-Water Temperature (C)]]*OO[[#This Row],[90]]</f>
        <v>4.9016068736250003E-7</v>
      </c>
      <c r="CO321" s="10">
        <f>3/24000000*OO[[#This Row],[149 (07JUL1985 12:00:00)-Water Temperature (C)]]*OO[[#This Row],[91]]</f>
        <v>4.7509117716224994E-7</v>
      </c>
      <c r="CP321" s="10">
        <f>3/24000000*OO[[#This Row],[150 (07JUL1985 15:00:00)-Water Temperature (C)]]*OO[[#This Row],[92]]</f>
        <v>4.4981002625299997E-7</v>
      </c>
      <c r="CQ321" s="10">
        <f>3/24000000*OO[[#This Row],[151 (07JUL1985 18:00:00)-Water Temperature (C)]]*OO[[#This Row],[93]]</f>
        <v>4.2353262984000002E-7</v>
      </c>
      <c r="CR321" s="10">
        <f>3/24000000*OO[[#This Row],[152 (07JUL1985 21:00:00)-Water Temperature (C)]]*OO[[#This Row],[94]]</f>
        <v>3.9946496631249996E-7</v>
      </c>
      <c r="CS321" s="10">
        <f>3/24000000*OO[[#This Row],[153 (08JUL1985 00:00:00)-Water Temperature (C)]]*OO[[#This Row],[95]]</f>
        <v>3.7841277376537496E-7</v>
      </c>
      <c r="CT321" s="10">
        <f>3/24000000*OO[[#This Row],[154 (08JUL1985 03:00:00)-Water Temperature (C)]]*OO[[#This Row],[96]]</f>
        <v>3.64023446878E-7</v>
      </c>
      <c r="CU321" s="10">
        <f>3/24000000*OO[[#This Row],[155 (08JUL1985 06:00:00)-Water Temperature (C)]]*OO[[#This Row],[97]]</f>
        <v>3.5579132002469997E-7</v>
      </c>
      <c r="CV321" s="10">
        <f>3/24000000*OO[[#This Row],[156 (08JUL1985 09:00:00)-Water Temperature (C)]]*OO[[#This Row],[98]]</f>
        <v>3.4440271587213751E-7</v>
      </c>
      <c r="CW321" s="10">
        <f>3/24000000*OO[[#This Row],[157 (08JUL1985 12:00:00)-Water Temperature (C)]]*OO[[#This Row],[99]]</f>
        <v>3.3347757742507501E-7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1.7696130229811098E-37</v>
      </c>
      <c r="S322" s="10">
        <f>3/24*OO[[#This Row],[75 (28JUN1985 06:00:00)-Water Temperature (C)]]*OO[[#This Row],[17]]/SUM(OO[17])</f>
        <v>6.2043831023048169E-26</v>
      </c>
      <c r="T322" s="10">
        <f>3/24*OO[[#This Row],[76 (28JUN1985 09:00:00)-Water Temperature (C)]]*OO[[#This Row],[18]]/SUM(OO[18])</f>
        <v>7.1567872887131181E-21</v>
      </c>
      <c r="U322" s="10">
        <f>3/24*OO[[#This Row],[77 (28JUN1985 12:00:00)-Water Temperature (C)]]*OO[[#This Row],[19]]/SUM(OO[19])</f>
        <v>4.0664027830058845E-14</v>
      </c>
      <c r="V322" s="10">
        <f>3/24000000*OO[[#This Row],[78 (28JUN1985 15:00:00)-Water Temperature (C)]]*OO[[#This Row],[20]]</f>
        <v>9.0280899082500002E-11</v>
      </c>
      <c r="W322" s="10">
        <f>3/24000000*OO[[#This Row],[79 (28JUN1985 18:00:00)-Water Temperature (C)]]*OO[[#This Row],[21]]</f>
        <v>2.5154888458975E-8</v>
      </c>
      <c r="X322" s="10">
        <f>3/24000000*OO[[#This Row],[80 (28JUN1985 21:00:00)-Water Temperature (C)]]*OO[[#This Row],[22]]</f>
        <v>1.8459357659919999E-6</v>
      </c>
      <c r="Y322" s="10">
        <f>3/24000000*OO[[#This Row],[81 (29JUN1985 00:00:00)-Water Temperature (C)]]*OO[[#This Row],[23]]</f>
        <v>4.9241450677037496E-5</v>
      </c>
      <c r="Z322" s="10">
        <f>3/24000000*OO[[#This Row],[82 (29JUN1985 03:00:00)-Water Temperature (C)]]*OO[[#This Row],[24]]</f>
        <v>5.8737360855162497E-4</v>
      </c>
      <c r="AA322" s="10">
        <f>3/24000000*OO[[#This Row],[83 (29JUN1985 06:00:00)-Water Temperature (C)]]*OO[[#This Row],[25]]</f>
        <v>3.5557983124925E-3</v>
      </c>
      <c r="AB322" s="10">
        <f>3/24000000*OO[[#This Row],[84 (29JUN1985 09:00:00)-Water Temperature (C)]]*OO[[#This Row],[26]]</f>
        <v>1.1933286243004999E-2</v>
      </c>
      <c r="AC322" s="10">
        <f>3/24000000*OO[[#This Row],[85 (29JUN1985 12:00:00)-Water Temperature (C)]]*OO[[#This Row],[27]]</f>
        <v>2.4107842083007498E-2</v>
      </c>
      <c r="AD322" s="10">
        <f>3/24000000*OO[[#This Row],[86 (29JUN1985 15:00:00)-Water Temperature (C)]]*OO[[#This Row],[28]]</f>
        <v>3.1001875310037497E-2</v>
      </c>
      <c r="AE322" s="10">
        <f>3/24000000*OO[[#This Row],[88 (29JUN1985 21:00:00)-Water Temperature (C)]]*OO[[#This Row],[30]]</f>
        <v>1.7282933795474999E-2</v>
      </c>
      <c r="AF322" s="10">
        <f>3/24000000*OO[[#This Row],[88 (29JUN1985 21:00:00)-Water Temperature (C)]]*OO[[#This Row],[30]]</f>
        <v>1.7282933795474999E-2</v>
      </c>
      <c r="AG322" s="10">
        <f>3/24000000*OO[[#This Row],[89 (30JUN1985 00:00:00)-Water Temperature (C)]]*OO[[#This Row],[31]]</f>
        <v>8.2388543869425009E-3</v>
      </c>
      <c r="AH322" s="10">
        <f>3/24000000*OO[[#This Row],[90 (30JUN1985 03:00:00)-Water Temperature (C)]]*OO[[#This Row],[32]]</f>
        <v>3.1296348192062498E-3</v>
      </c>
      <c r="AI322" s="10">
        <f>3/24000000*OO[[#This Row],[91 (30JUN1985 06:00:00)-Water Temperature (C)]]*OO[[#This Row],[33]]</f>
        <v>9.830054621655E-4</v>
      </c>
      <c r="AJ322" s="10">
        <f>3/24000000*OO[[#This Row],[92 (30JUN1985 09:00:00)-Water Temperature (C)]]*OO[[#This Row],[34]]</f>
        <v>2.7445117448119999E-4</v>
      </c>
      <c r="AK322" s="10">
        <f>3/24000000*OO[[#This Row],[93 (30JUN1985 12:00:00)-Water Temperature (C)]]*OO[[#This Row],[35]]</f>
        <v>8.2186444103399999E-5</v>
      </c>
      <c r="AL322" s="10">
        <f>3/24000000*OO[[#This Row],[94 (30JUN1985 15:00:00)-Water Temperature (C)]]*OO[[#This Row],[36]]</f>
        <v>3.8480028151537502E-5</v>
      </c>
      <c r="AM322" s="10">
        <f>3/24000000*OO[[#This Row],[95 (30JUN1985 18:00:00)-Water Temperature (C)]]*OO[[#This Row],[37]]</f>
        <v>3.0018424124821248E-5</v>
      </c>
      <c r="AN322" s="10">
        <f>3/24000000*OO[[#This Row],[96 (30JUN1985 21:00:00)-Water Temperature (C)]]*OO[[#This Row],[38]]</f>
        <v>2.823834747178E-5</v>
      </c>
      <c r="AO322" s="10">
        <f>3/24000000*OO[[#This Row],[97 (01JUL1985 00:00:00)-Water Temperature (C)]]*OO[[#This Row],[39]]</f>
        <v>2.728043114428125E-5</v>
      </c>
      <c r="AP322" s="10">
        <f>3/24000000*OO[[#This Row],[98 (01JUL1985 03:00:00)-Water Temperature (C)]]*OO[[#This Row],[40]]</f>
        <v>2.6616073543406249E-5</v>
      </c>
      <c r="AQ322" s="10">
        <f>3/24000000*OO[[#This Row],[99 (01JUL1985 06:00:00)-Water Temperature (C)]]*OO[[#This Row],[41]]</f>
        <v>2.5258705413645002E-5</v>
      </c>
      <c r="AR322" s="10">
        <f>3/24000000*OO[[#This Row],[100 (01JUL1985 09:00:00)-Water Temperature (C)]]*OO[[#This Row],[42]]</f>
        <v>2.3543149162902497E-5</v>
      </c>
      <c r="AS322" s="10">
        <f>3/24000000*OO[[#This Row],[101 (01JUL1985 12:00:00)-Water Temperature (C)]]*OO[[#This Row],[43]]</f>
        <v>2.1490842029587497E-5</v>
      </c>
      <c r="AT322" s="10">
        <f>3/24000000*OO[[#This Row],[102 (01JUL1985 15:00:00)-Water Temperature (C)]]*OO[[#This Row],[44]]</f>
        <v>1.937189837486625E-5</v>
      </c>
      <c r="AU322" s="10">
        <f>3/24000000*OO[[#This Row],[103 (01JUL1985 18:00:00)-Water Temperature (C)]]*OO[[#This Row],[45]]</f>
        <v>1.7414573761250001E-5</v>
      </c>
      <c r="AV322" s="10">
        <f>3/24000000*OO[[#This Row],[104 (01JUL1985 21:00:00)-Water Temperature (C)]]*OO[[#This Row],[46]]</f>
        <v>1.5690511454107497E-5</v>
      </c>
      <c r="AW322" s="10">
        <f>3/24000000*OO[[#This Row],[105 (02JUL1985 00:00:00)-Water Temperature (C)]]*OO[[#This Row],[47]]</f>
        <v>1.4273894261598747E-5</v>
      </c>
      <c r="AX322" s="10">
        <f>3/24000000*OO[[#This Row],[106 (02JUL1985 03:00:00)-Water Temperature (C)]]*OO[[#This Row],[48]]</f>
        <v>1.3412837699742501E-5</v>
      </c>
      <c r="AY322" s="10">
        <f>3/24000000*OO[[#This Row],[107 (02JUL1985 06:00:00)-Water Temperature (C)]]*OO[[#This Row],[49]]</f>
        <v>1.2534742550937499E-5</v>
      </c>
      <c r="AZ322" s="10">
        <f>3/24000000*OO[[#This Row],[108 (02JUL1985 09:00:00)-Water Temperature (C)]]*OO[[#This Row],[50]]</f>
        <v>1.1671118553199998E-5</v>
      </c>
      <c r="BA322" s="10">
        <f>3/24000000*OO[[#This Row],[109 (02JUL1985 12:00:00)-Water Temperature (C)]]*OO[[#This Row],[51]]</f>
        <v>1.0770297835342499E-5</v>
      </c>
      <c r="BB322" s="10">
        <f>3/24000000*OO[[#This Row],[110 (02JUL1985 15:00:00)-Water Temperature (C)]]*OO[[#This Row],[52]]</f>
        <v>9.7379207559675001E-6</v>
      </c>
      <c r="BC322" s="10">
        <f>3/24000000*OO[[#This Row],[111 (02JUL1985 18:00:00)-Water Temperature (C)]]*OO[[#This Row],[53]]</f>
        <v>8.7135580005774994E-6</v>
      </c>
      <c r="BD322" s="10">
        <f>3/24000000*OO[[#This Row],[112 (02JUL1985 21:00:00)-Water Temperature (C)]]*OO[[#This Row],[54]]</f>
        <v>7.8362319145000001E-6</v>
      </c>
      <c r="BE322" s="10">
        <f>3/24000000*OO[[#This Row],[113 (03JUL1985 00:00:00)-Water Temperature (C)]]*OO[[#This Row],[55]]</f>
        <v>7.0974808597725003E-6</v>
      </c>
      <c r="BF322" s="10">
        <f>3/24000000*OO[[#This Row],[114 (03JUL1985 03:00:00)-Water Temperature (C)]]*OO[[#This Row],[56]]</f>
        <v>6.6432266377649997E-6</v>
      </c>
      <c r="BG322" s="10">
        <f>3/24000000*OO[[#This Row],[115 (03JUL1985 06:00:00)-Water Temperature (C)]]*OO[[#This Row],[57]]</f>
        <v>6.2498235916799993E-6</v>
      </c>
      <c r="BH322" s="10">
        <f>3/24000000*OO[[#This Row],[116 (03JUL1985 09:00:00)-Water Temperature (C)]]*OO[[#This Row],[58]]</f>
        <v>5.8420381433975E-6</v>
      </c>
      <c r="BI322" s="10">
        <f>3/24000000*OO[[#This Row],[117 (03JUL1985 12:00:00)-Water Temperature (C)]]*OO[[#This Row],[59]]</f>
        <v>5.4022768799000001E-6</v>
      </c>
      <c r="BJ322" s="10">
        <f>3/24000000*OO[[#This Row],[118 (03JUL1985 15:00:00)-Water Temperature (C)]]*OO[[#This Row],[60]]</f>
        <v>4.8373071045749996E-6</v>
      </c>
      <c r="BK322" s="10">
        <f>3/24000000*OO[[#This Row],[119 (03JUL1985 18:00:00)-Water Temperature (C)]]*OO[[#This Row],[61]]</f>
        <v>4.2527431338699999E-6</v>
      </c>
      <c r="BL322" s="10">
        <f>3/24000000*OO[[#This Row],[120 (03JUL1985 21:00:00)-Water Temperature (C)]]*OO[[#This Row],[62]]</f>
        <v>3.7184126338449999E-6</v>
      </c>
      <c r="BM322" s="10">
        <f>3/24000000*OO[[#This Row],[121 (04JUL1985 00:00:00)-Water Temperature (C)]]*OO[[#This Row],[63]]</f>
        <v>3.2382226409006249E-6</v>
      </c>
      <c r="BN322" s="10">
        <f>3/24000000*OO[[#This Row],[122 (04JUL1985 03:00:00)-Water Temperature (C)]]*OO[[#This Row],[64]]</f>
        <v>2.8578512321869998E-6</v>
      </c>
      <c r="BO322" s="10">
        <f>3/24000000*OO[[#This Row],[123 (04JUL1985 06:00:00)-Water Temperature (C)]]*OO[[#This Row],[65]]</f>
        <v>2.4524419635100001E-6</v>
      </c>
      <c r="BP322" s="10">
        <f>3/24000000*OO[[#This Row],[124 (04JUL1985 09:00:00)-Water Temperature (C)]]*OO[[#This Row],[66]]</f>
        <v>2.0582886618539999E-6</v>
      </c>
      <c r="BQ322" s="10">
        <f>3/24000000*OO[[#This Row],[125 (04JUL1985 12:00:00)-Water Temperature (C)]]*OO[[#This Row],[67]]</f>
        <v>1.652535842478375E-6</v>
      </c>
      <c r="BR322" s="10">
        <f>3/24000000*OO[[#This Row],[126 (04JUL1985 15:00:00)-Water Temperature (C)]]*OO[[#This Row],[68]]</f>
        <v>1.2957409622106248E-6</v>
      </c>
      <c r="BS322" s="10">
        <f>3/24000000*OO[[#This Row],[127 (04JUL1985 18:00:00)-Water Temperature (C)]]*OO[[#This Row],[69]]</f>
        <v>1.0157676095782499E-6</v>
      </c>
      <c r="BT322" s="10">
        <f>3/24000000*OO[[#This Row],[128 (04JUL1985 21:00:00)-Water Temperature (C)]]*OO[[#This Row],[70]]</f>
        <v>8.0930883404099999E-7</v>
      </c>
      <c r="BU322" s="10">
        <f>3/24000000*OO[[#This Row],[129 (05JUL1985 00:00:00)-Water Temperature (C)]]*OO[[#This Row],[71]]</f>
        <v>6.6859225254000002E-7</v>
      </c>
      <c r="BV322" s="10">
        <f>3/24000000*OO[[#This Row],[130 (05JUL1985 03:00:00)-Water Temperature (C)]]*OO[[#This Row],[72]]</f>
        <v>5.8784390293562489E-7</v>
      </c>
      <c r="BW322" s="10">
        <f>3/24000000*OO[[#This Row],[131 (05JUL1985 06:00:00)-Water Temperature (C)]]*OO[[#This Row],[73]]</f>
        <v>5.2776103657499991E-7</v>
      </c>
      <c r="BX322" s="10">
        <f>3/24000000*OO[[#This Row],[132 (05JUL1985 09:00:00)-Water Temperature (C)]]*OO[[#This Row],[74]]</f>
        <v>4.8741818151074993E-7</v>
      </c>
      <c r="BY322" s="10">
        <f>3/24000000*OO[[#This Row],[133 (05JUL1985 12:00:00)-Water Temperature (C)]]*OO[[#This Row],[75]]</f>
        <v>4.5542464591400001E-7</v>
      </c>
      <c r="BZ322" s="10">
        <f>3/24000000*OO[[#This Row],[134 (05JUL1985 15:00:00)-Water Temperature (C)]]*OO[[#This Row],[76]]</f>
        <v>4.2320005660799995E-7</v>
      </c>
      <c r="CA322" s="10">
        <f>3/24000000*OO[[#This Row],[135 (05JUL1985 18:00:00)-Water Temperature (C)]]*OO[[#This Row],[77]]</f>
        <v>3.9255560418200001E-7</v>
      </c>
      <c r="CB322" s="10">
        <f>3/24000000*OO[[#This Row],[136 (05JUL1985 21:00:00)-Water Temperature (C)]]*OO[[#This Row],[78]]</f>
        <v>3.6546609698799996E-7</v>
      </c>
      <c r="CC322" s="10">
        <f>3/24000000*OO[[#This Row],[137 (06JUL1985 00:00:00)-Water Temperature (C)]]*OO[[#This Row],[79]]</f>
        <v>3.4401642174500001E-7</v>
      </c>
      <c r="CD322" s="10">
        <f>3/24000000*OO[[#This Row],[138 (06JUL1985 03:00:00)-Water Temperature (C)]]*OO[[#This Row],[80]]</f>
        <v>3.3697870460055001E-7</v>
      </c>
      <c r="CE322" s="10">
        <f>3/24000000*OO[[#This Row],[139 (06JUL1985 06:00:00)-Water Temperature (C)]]*OO[[#This Row],[81]]</f>
        <v>3.2864479439467498E-7</v>
      </c>
      <c r="CF322" s="10">
        <f>3/24000000*OO[[#This Row],[140 (06JUL1985 09:00:00)-Water Temperature (C)]]*OO[[#This Row],[82]]</f>
        <v>3.2064939636712497E-7</v>
      </c>
      <c r="CG322" s="10">
        <f>3/24000000*OO[[#This Row],[141 (06JUL1985 12:00:00)-Water Temperature (C)]]*OO[[#This Row],[83]]</f>
        <v>3.1319201240535001E-7</v>
      </c>
      <c r="CH322" s="10">
        <f>3/24000000*OO[[#This Row],[142 (06JUL1985 15:00:00)-Water Temperature (C)]]*OO[[#This Row],[84]]</f>
        <v>2.9892105706259997E-7</v>
      </c>
      <c r="CI322" s="10">
        <f>3/24000000*OO[[#This Row],[143 (06JUL1985 18:00:00)-Water Temperature (C)]]*OO[[#This Row],[85]]</f>
        <v>2.8106411535607492E-7</v>
      </c>
      <c r="CJ322" s="10">
        <f>3/24000000*OO[[#This Row],[144 (06JUL1985 21:00:00)-Water Temperature (C)]]*OO[[#This Row],[86]]</f>
        <v>2.6435286533289996E-7</v>
      </c>
      <c r="CK322" s="10">
        <f>3/24000000*OO[[#This Row],[145 (07JUL1985 00:00:00)-Water Temperature (C)]]*OO[[#This Row],[87]]</f>
        <v>2.5089184499204997E-7</v>
      </c>
      <c r="CL322" s="10">
        <f>3/24000000*OO[[#This Row],[146 (07JUL1985 03:00:00)-Water Temperature (C)]]*OO[[#This Row],[88]]</f>
        <v>2.4638186064049999E-7</v>
      </c>
      <c r="CM322" s="10">
        <f>3/24000000*OO[[#This Row],[147 (07JUL1985 06:00:00)-Water Temperature (C)]]*OO[[#This Row],[89]]</f>
        <v>2.4271155499049995E-7</v>
      </c>
      <c r="CN322" s="10">
        <f>3/24000000*OO[[#This Row],[148 (07JUL1985 09:00:00)-Water Temperature (C)]]*OO[[#This Row],[90]]</f>
        <v>2.3741350724140004E-7</v>
      </c>
      <c r="CO322" s="10">
        <f>3/24000000*OO[[#This Row],[149 (07JUL1985 12:00:00)-Water Temperature (C)]]*OO[[#This Row],[91]]</f>
        <v>2.3026073631690001E-7</v>
      </c>
      <c r="CP322" s="10">
        <f>3/24000000*OO[[#This Row],[150 (07JUL1985 15:00:00)-Water Temperature (C)]]*OO[[#This Row],[92]]</f>
        <v>2.1808646647597501E-7</v>
      </c>
      <c r="CQ322" s="10">
        <f>3/24000000*OO[[#This Row],[151 (07JUL1985 18:00:00)-Water Temperature (C)]]*OO[[#This Row],[93]]</f>
        <v>2.0530566273824998E-7</v>
      </c>
      <c r="CR322" s="10">
        <f>3/24000000*OO[[#This Row],[152 (07JUL1985 21:00:00)-Water Temperature (C)]]*OO[[#This Row],[94]]</f>
        <v>1.9367339089601252E-7</v>
      </c>
      <c r="CS322" s="10">
        <f>3/24000000*OO[[#This Row],[153 (08JUL1985 00:00:00)-Water Temperature (C)]]*OO[[#This Row],[95]]</f>
        <v>1.8341090589412501E-7</v>
      </c>
      <c r="CT322" s="10">
        <f>3/24000000*OO[[#This Row],[154 (08JUL1985 03:00:00)-Water Temperature (C)]]*OO[[#This Row],[96]]</f>
        <v>1.7635900254809999E-7</v>
      </c>
      <c r="CU322" s="10">
        <f>3/24000000*OO[[#This Row],[155 (08JUL1985 06:00:00)-Water Temperature (C)]]*OO[[#This Row],[97]]</f>
        <v>1.723757688511875E-7</v>
      </c>
      <c r="CV322" s="10">
        <f>3/24000000*OO[[#This Row],[156 (08JUL1985 09:00:00)-Water Temperature (C)]]*OO[[#This Row],[98]]</f>
        <v>1.6681066491556249E-7</v>
      </c>
      <c r="CW322" s="10">
        <f>3/24000000*OO[[#This Row],[157 (08JUL1985 12:00:00)-Water Temperature (C)]]*OO[[#This Row],[99]]</f>
        <v>1.6159094835775001E-7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6.7344636728187744E-38</v>
      </c>
      <c r="S323" s="10">
        <f>3/24*OO[[#This Row],[75 (28JUN1985 06:00:00)-Water Temperature (C)]]*OO[[#This Row],[17]]/SUM(OO[17])</f>
        <v>3.3153024597725173E-26</v>
      </c>
      <c r="T323" s="10">
        <f>3/24*OO[[#This Row],[76 (28JUN1985 09:00:00)-Water Temperature (C)]]*OO[[#This Row],[18]]/SUM(OO[18])</f>
        <v>3.0232196806053666E-21</v>
      </c>
      <c r="U323" s="10">
        <f>3/24*OO[[#This Row],[77 (28JUN1985 12:00:00)-Water Temperature (C)]]*OO[[#This Row],[19]]/SUM(OO[19])</f>
        <v>2.5697833419412913E-14</v>
      </c>
      <c r="V323" s="10">
        <f>3/24000000*OO[[#This Row],[78 (28JUN1985 15:00:00)-Water Temperature (C)]]*OO[[#This Row],[20]]</f>
        <v>6.2229466393124995E-11</v>
      </c>
      <c r="W323" s="10">
        <f>3/24000000*OO[[#This Row],[79 (28JUN1985 18:00:00)-Water Temperature (C)]]*OO[[#This Row],[21]]</f>
        <v>1.8258260310382495E-8</v>
      </c>
      <c r="X323" s="10">
        <f>3/24000000*OO[[#This Row],[80 (28JUN1985 21:00:00)-Water Temperature (C)]]*OO[[#This Row],[22]]</f>
        <v>1.394693766358E-6</v>
      </c>
      <c r="Y323" s="10">
        <f>3/24000000*OO[[#This Row],[81 (29JUN1985 00:00:00)-Water Temperature (C)]]*OO[[#This Row],[23]]</f>
        <v>3.8473049044199998E-5</v>
      </c>
      <c r="Z323" s="10">
        <f>3/24000000*OO[[#This Row],[82 (29JUN1985 03:00:00)-Water Temperature (C)]]*OO[[#This Row],[24]]</f>
        <v>4.7262322719787497E-4</v>
      </c>
      <c r="AA323" s="10">
        <f>3/24000000*OO[[#This Row],[83 (29JUN1985 06:00:00)-Water Temperature (C)]]*OO[[#This Row],[25]]</f>
        <v>2.9377001194965001E-3</v>
      </c>
      <c r="AB323" s="10">
        <f>3/24000000*OO[[#This Row],[84 (29JUN1985 09:00:00)-Water Temperature (C)]]*OO[[#This Row],[26]]</f>
        <v>1.009725738407875E-2</v>
      </c>
      <c r="AC323" s="10">
        <f>3/24000000*OO[[#This Row],[85 (29JUN1985 12:00:00)-Water Temperature (C)]]*OO[[#This Row],[27]]</f>
        <v>2.085613085456E-2</v>
      </c>
      <c r="AD323" s="10">
        <f>3/24000000*OO[[#This Row],[86 (29JUN1985 15:00:00)-Water Temperature (C)]]*OO[[#This Row],[28]]</f>
        <v>2.7371874765209997E-2</v>
      </c>
      <c r="AE323" s="10">
        <f>3/24000000*OO[[#This Row],[88 (29JUN1985 21:00:00)-Water Temperature (C)]]*OO[[#This Row],[30]]</f>
        <v>1.5826153396624999E-2</v>
      </c>
      <c r="AF323" s="10">
        <f>3/24000000*OO[[#This Row],[88 (29JUN1985 21:00:00)-Water Temperature (C)]]*OO[[#This Row],[30]]</f>
        <v>1.5826153396624999E-2</v>
      </c>
      <c r="AG323" s="10">
        <f>3/24000000*OO[[#This Row],[89 (30JUN1985 00:00:00)-Water Temperature (C)]]*OO[[#This Row],[31]]</f>
        <v>7.6688127335549994E-3</v>
      </c>
      <c r="AH323" s="10">
        <f>3/24000000*OO[[#This Row],[90 (30JUN1985 03:00:00)-Water Temperature (C)]]*OO[[#This Row],[32]]</f>
        <v>2.9588264342737497E-3</v>
      </c>
      <c r="AI323" s="10">
        <f>3/24000000*OO[[#This Row],[91 (30JUN1985 06:00:00)-Water Temperature (C)]]*OO[[#This Row],[33]]</f>
        <v>9.4190122406049995E-4</v>
      </c>
      <c r="AJ323" s="10">
        <f>3/24000000*OO[[#This Row],[92 (30JUN1985 09:00:00)-Water Temperature (C)]]*OO[[#This Row],[34]]</f>
        <v>2.6515276491453747E-4</v>
      </c>
      <c r="AK323" s="10">
        <f>3/24000000*OO[[#This Row],[93 (30JUN1985 12:00:00)-Water Temperature (C)]]*OO[[#This Row],[35]]</f>
        <v>7.8713990931499999E-5</v>
      </c>
      <c r="AL323" s="10">
        <f>3/24000000*OO[[#This Row],[94 (30JUN1985 15:00:00)-Water Temperature (C)]]*OO[[#This Row],[36]]</f>
        <v>3.5724825995199998E-5</v>
      </c>
      <c r="AM323" s="10">
        <f>3/24000000*OO[[#This Row],[95 (30JUN1985 18:00:00)-Water Temperature (C)]]*OO[[#This Row],[37]]</f>
        <v>2.7361471539849997E-5</v>
      </c>
      <c r="AN323" s="10">
        <f>3/24000000*OO[[#This Row],[96 (30JUN1985 21:00:00)-Water Temperature (C)]]*OO[[#This Row],[38]]</f>
        <v>2.57048059544E-5</v>
      </c>
      <c r="AO323" s="10">
        <f>3/24000000*OO[[#This Row],[97 (01JUL1985 00:00:00)-Water Temperature (C)]]*OO[[#This Row],[39]]</f>
        <v>2.4873789620850002E-5</v>
      </c>
      <c r="AP323" s="10">
        <f>3/24000000*OO[[#This Row],[98 (01JUL1985 03:00:00)-Water Temperature (C)]]*OO[[#This Row],[40]]</f>
        <v>2.4333092661142498E-5</v>
      </c>
      <c r="AQ323" s="10">
        <f>3/24000000*OO[[#This Row],[99 (01JUL1985 06:00:00)-Water Temperature (C)]]*OO[[#This Row],[41]]</f>
        <v>2.3154129029116251E-5</v>
      </c>
      <c r="AR323" s="10">
        <f>3/24000000*OO[[#This Row],[100 (01JUL1985 09:00:00)-Water Temperature (C)]]*OO[[#This Row],[42]]</f>
        <v>2.1630953429087499E-5</v>
      </c>
      <c r="AS323" s="10">
        <f>3/24000000*OO[[#This Row],[101 (01JUL1985 12:00:00)-Water Temperature (C)]]*OO[[#This Row],[43]]</f>
        <v>1.9790841855774997E-5</v>
      </c>
      <c r="AT323" s="10">
        <f>3/24000000*OO[[#This Row],[102 (01JUL1985 15:00:00)-Water Temperature (C)]]*OO[[#This Row],[44]]</f>
        <v>1.7872568852782497E-5</v>
      </c>
      <c r="AU323" s="10">
        <f>3/24000000*OO[[#This Row],[103 (01JUL1985 18:00:00)-Water Temperature (C)]]*OO[[#This Row],[45]]</f>
        <v>1.6094008281435002E-5</v>
      </c>
      <c r="AV323" s="10">
        <f>3/24000000*OO[[#This Row],[104 (01JUL1985 21:00:00)-Water Temperature (C)]]*OO[[#This Row],[46]]</f>
        <v>1.4527319529266251E-5</v>
      </c>
      <c r="AW323" s="10">
        <f>3/24000000*OO[[#This Row],[105 (02JUL1985 00:00:00)-Water Temperature (C)]]*OO[[#This Row],[47]]</f>
        <v>1.3236997514062499E-5</v>
      </c>
      <c r="AX323" s="10">
        <f>3/24000000*OO[[#This Row],[106 (02JUL1985 03:00:00)-Water Temperature (C)]]*OO[[#This Row],[48]]</f>
        <v>1.2447608713554999E-5</v>
      </c>
      <c r="AY323" s="10">
        <f>3/24000000*OO[[#This Row],[107 (02JUL1985 06:00:00)-Water Temperature (C)]]*OO[[#This Row],[49]]</f>
        <v>1.1644554451808751E-5</v>
      </c>
      <c r="AZ323" s="10">
        <f>3/24000000*OO[[#This Row],[108 (02JUL1985 09:00:00)-Water Temperature (C)]]*OO[[#This Row],[50]]</f>
        <v>1.0851672353940001E-5</v>
      </c>
      <c r="BA323" s="10">
        <f>3/24000000*OO[[#This Row],[109 (02JUL1985 12:00:00)-Water Temperature (C)]]*OO[[#This Row],[51]]</f>
        <v>1.0028358753187501E-5</v>
      </c>
      <c r="BB323" s="10">
        <f>3/24000000*OO[[#This Row],[110 (02JUL1985 15:00:00)-Water Temperature (C)]]*OO[[#This Row],[52]]</f>
        <v>9.0770465621424995E-6</v>
      </c>
      <c r="BC323" s="10">
        <f>3/24000000*OO[[#This Row],[111 (02JUL1985 18:00:00)-Water Temperature (C)]]*OO[[#This Row],[53]]</f>
        <v>8.1255857514600001E-6</v>
      </c>
      <c r="BD323" s="10">
        <f>3/24000000*OO[[#This Row],[112 (02JUL1985 21:00:00)-Water Temperature (C)]]*OO[[#This Row],[54]]</f>
        <v>7.3133903910637508E-6</v>
      </c>
      <c r="BE323" s="10">
        <f>3/24000000*OO[[#This Row],[113 (03JUL1985 00:00:00)-Water Temperature (C)]]*OO[[#This Row],[55]]</f>
        <v>6.6256002697950003E-6</v>
      </c>
      <c r="BF323" s="10">
        <f>3/24000000*OO[[#This Row],[114 (03JUL1985 03:00:00)-Water Temperature (C)]]*OO[[#This Row],[56]]</f>
        <v>6.2024021692499991E-6</v>
      </c>
      <c r="BG323" s="10">
        <f>3/24000000*OO[[#This Row],[115 (03JUL1985 06:00:00)-Water Temperature (C)]]*OO[[#This Row],[57]]</f>
        <v>5.8393905074449997E-6</v>
      </c>
      <c r="BH323" s="10">
        <f>3/24000000*OO[[#This Row],[116 (03JUL1985 09:00:00)-Water Temperature (C)]]*OO[[#This Row],[58]]</f>
        <v>5.4623997979512498E-6</v>
      </c>
      <c r="BI323" s="10">
        <f>3/24000000*OO[[#This Row],[117 (03JUL1985 12:00:00)-Water Temperature (C)]]*OO[[#This Row],[59]]</f>
        <v>5.0567946060774998E-6</v>
      </c>
      <c r="BJ323" s="10">
        <f>3/24000000*OO[[#This Row],[118 (03JUL1985 15:00:00)-Water Temperature (C)]]*OO[[#This Row],[60]]</f>
        <v>4.5336110911524996E-6</v>
      </c>
      <c r="BK323" s="10">
        <f>3/24000000*OO[[#This Row],[119 (03JUL1985 18:00:00)-Water Temperature (C)]]*OO[[#This Row],[61]]</f>
        <v>3.9871609591775001E-6</v>
      </c>
      <c r="BL323" s="10">
        <f>3/24000000*OO[[#This Row],[120 (03JUL1985 21:00:00)-Water Temperature (C)]]*OO[[#This Row],[62]]</f>
        <v>3.4886404971100006E-6</v>
      </c>
      <c r="BM323" s="10">
        <f>3/24000000*OO[[#This Row],[121 (04JUL1985 00:00:00)-Water Temperature (C)]]*OO[[#This Row],[63]]</f>
        <v>3.0394469362499997E-6</v>
      </c>
      <c r="BN323" s="10">
        <f>3/24000000*OO[[#This Row],[122 (04JUL1985 03:00:00)-Water Temperature (C)]]*OO[[#This Row],[64]]</f>
        <v>2.6841206080779999E-6</v>
      </c>
      <c r="BO323" s="10">
        <f>3/24000000*OO[[#This Row],[123 (04JUL1985 06:00:00)-Water Temperature (C)]]*OO[[#This Row],[65]]</f>
        <v>2.3080223389874999E-6</v>
      </c>
      <c r="BP323" s="10">
        <f>3/24000000*OO[[#This Row],[124 (04JUL1985 09:00:00)-Water Temperature (C)]]*OO[[#This Row],[66]]</f>
        <v>1.9406275355880003E-6</v>
      </c>
      <c r="BQ323" s="10">
        <f>3/24000000*OO[[#This Row],[125 (04JUL1985 12:00:00)-Water Temperature (C)]]*OO[[#This Row],[67]]</f>
        <v>1.5621732239838749E-6</v>
      </c>
      <c r="BR323" s="10">
        <f>3/24000000*OO[[#This Row],[126 (04JUL1985 15:00:00)-Water Temperature (C)]]*OO[[#This Row],[68]]</f>
        <v>1.22612665204325E-6</v>
      </c>
      <c r="BS323" s="10">
        <f>3/24000000*OO[[#This Row],[127 (04JUL1985 18:00:00)-Water Temperature (C)]]*OO[[#This Row],[69]]</f>
        <v>9.6122306441700006E-7</v>
      </c>
      <c r="BT323" s="10">
        <f>3/24000000*OO[[#This Row],[128 (04JUL1985 21:00:00)-Water Temperature (C)]]*OO[[#This Row],[70]]</f>
        <v>7.6432087629499993E-7</v>
      </c>
      <c r="BU323" s="10">
        <f>3/24000000*OO[[#This Row],[129 (05JUL1985 00:00:00)-Water Temperature (C)]]*OO[[#This Row],[71]]</f>
        <v>6.2961937254125008E-7</v>
      </c>
      <c r="BV323" s="10">
        <f>3/24000000*OO[[#This Row],[130 (05JUL1985 03:00:00)-Water Temperature (C)]]*OO[[#This Row],[72]]</f>
        <v>5.5184798298774994E-7</v>
      </c>
      <c r="BW323" s="10">
        <f>3/24000000*OO[[#This Row],[131 (05JUL1985 06:00:00)-Water Temperature (C)]]*OO[[#This Row],[73]]</f>
        <v>4.945082667401249E-7</v>
      </c>
      <c r="BX323" s="10">
        <f>3/24000000*OO[[#This Row],[132 (05JUL1985 09:00:00)-Water Temperature (C)]]*OO[[#This Row],[74]]</f>
        <v>4.5575853397662504E-7</v>
      </c>
      <c r="BY323" s="10">
        <f>3/24000000*OO[[#This Row],[133 (05JUL1985 12:00:00)-Water Temperature (C)]]*OO[[#This Row],[75]]</f>
        <v>4.25770616497875E-7</v>
      </c>
      <c r="BZ323" s="10">
        <f>3/24000000*OO[[#This Row],[134 (05JUL1985 15:00:00)-Water Temperature (C)]]*OO[[#This Row],[76]]</f>
        <v>3.9555872099749998E-7</v>
      </c>
      <c r="CA323" s="10">
        <f>3/24000000*OO[[#This Row],[135 (05JUL1985 18:00:00)-Water Temperature (C)]]*OO[[#This Row],[77]]</f>
        <v>3.6674590756874996E-7</v>
      </c>
      <c r="CB323" s="10">
        <f>3/24000000*OO[[#This Row],[136 (05JUL1985 21:00:00)-Water Temperature (C)]]*OO[[#This Row],[78]]</f>
        <v>3.4143240335189999E-7</v>
      </c>
      <c r="CC323" s="10">
        <f>3/24000000*OO[[#This Row],[137 (06JUL1985 00:00:00)-Water Temperature (C)]]*OO[[#This Row],[79]]</f>
        <v>3.2119233828621248E-7</v>
      </c>
      <c r="CD323" s="10">
        <f>3/24000000*OO[[#This Row],[138 (06JUL1985 03:00:00)-Water Temperature (C)]]*OO[[#This Row],[80]]</f>
        <v>3.1442888949208748E-7</v>
      </c>
      <c r="CE323" s="10">
        <f>3/24000000*OO[[#This Row],[139 (06JUL1985 06:00:00)-Water Temperature (C)]]*OO[[#This Row],[81]]</f>
        <v>3.0665416798448748E-7</v>
      </c>
      <c r="CF323" s="10">
        <f>3/24000000*OO[[#This Row],[140 (06JUL1985 09:00:00)-Water Temperature (C)]]*OO[[#This Row],[82]]</f>
        <v>2.9906411476858745E-7</v>
      </c>
      <c r="CG323" s="10">
        <f>3/24000000*OO[[#This Row],[141 (06JUL1985 12:00:00)-Water Temperature (C)]]*OO[[#This Row],[83]]</f>
        <v>2.9230895432651248E-7</v>
      </c>
      <c r="CH323" s="10">
        <f>3/24000000*OO[[#This Row],[142 (06JUL1985 15:00:00)-Water Temperature (C)]]*OO[[#This Row],[84]]</f>
        <v>2.7914030877617499E-7</v>
      </c>
      <c r="CI323" s="10">
        <f>3/24000000*OO[[#This Row],[143 (06JUL1985 18:00:00)-Water Temperature (C)]]*OO[[#This Row],[85]]</f>
        <v>2.6235517501237499E-7</v>
      </c>
      <c r="CJ323" s="10">
        <f>3/24000000*OO[[#This Row],[144 (06JUL1985 21:00:00)-Water Temperature (C)]]*OO[[#This Row],[86]]</f>
        <v>2.4682882135506251E-7</v>
      </c>
      <c r="CK323" s="10">
        <f>3/24000000*OO[[#This Row],[145 (07JUL1985 00:00:00)-Water Temperature (C)]]*OO[[#This Row],[87]]</f>
        <v>2.3416171861643748E-7</v>
      </c>
      <c r="CL323" s="10">
        <f>3/24000000*OO[[#This Row],[146 (07JUL1985 03:00:00)-Water Temperature (C)]]*OO[[#This Row],[88]]</f>
        <v>2.2983449764064998E-7</v>
      </c>
      <c r="CM323" s="10">
        <f>3/24000000*OO[[#This Row],[147 (07JUL1985 06:00:00)-Water Temperature (C)]]*OO[[#This Row],[89]]</f>
        <v>2.2635793587781248E-7</v>
      </c>
      <c r="CN323" s="10">
        <f>3/24000000*OO[[#This Row],[148 (07JUL1985 09:00:00)-Water Temperature (C)]]*OO[[#This Row],[90]]</f>
        <v>2.2142790373199998E-7</v>
      </c>
      <c r="CO323" s="10">
        <f>3/24000000*OO[[#This Row],[149 (07JUL1985 12:00:00)-Water Temperature (C)]]*OO[[#This Row],[91]]</f>
        <v>2.1487550879762497E-7</v>
      </c>
      <c r="CP323" s="10">
        <f>3/24000000*OO[[#This Row],[150 (07JUL1985 15:00:00)-Water Temperature (C)]]*OO[[#This Row],[92]]</f>
        <v>2.0360858127299996E-7</v>
      </c>
      <c r="CQ323" s="10">
        <f>3/24000000*OO[[#This Row],[151 (07JUL1985 18:00:00)-Water Temperature (C)]]*OO[[#This Row],[93]]</f>
        <v>1.9163492726722501E-7</v>
      </c>
      <c r="CR323" s="10">
        <f>3/24000000*OO[[#This Row],[152 (07JUL1985 21:00:00)-Water Temperature (C)]]*OO[[#This Row],[94]]</f>
        <v>1.8079824004121249E-7</v>
      </c>
      <c r="CS323" s="10">
        <f>3/24000000*OO[[#This Row],[153 (08JUL1985 00:00:00)-Water Temperature (C)]]*OO[[#This Row],[95]]</f>
        <v>1.71170278374275E-7</v>
      </c>
      <c r="CT323" s="10">
        <f>3/24000000*OO[[#This Row],[154 (08JUL1985 03:00:00)-Water Temperature (C)]]*OO[[#This Row],[96]]</f>
        <v>1.6450472606749999E-7</v>
      </c>
      <c r="CU323" s="10">
        <f>3/24000000*OO[[#This Row],[155 (08JUL1985 06:00:00)-Water Temperature (C)]]*OO[[#This Row],[97]]</f>
        <v>1.6077198179435E-7</v>
      </c>
      <c r="CV323" s="10">
        <f>3/24000000*OO[[#This Row],[156 (08JUL1985 09:00:00)-Water Temperature (C)]]*OO[[#This Row],[98]]</f>
        <v>1.5554285667958749E-7</v>
      </c>
      <c r="CW323" s="10">
        <f>3/24000000*OO[[#This Row],[157 (08JUL1985 12:00:00)-Water Temperature (C)]]*OO[[#This Row],[99]]</f>
        <v>1.5071631225283749E-7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5.3486255347291187E-38</v>
      </c>
      <c r="S324" s="10">
        <f>3/24*OO[[#This Row],[75 (28JUN1985 06:00:00)-Water Temperature (C)]]*OO[[#This Row],[17]]/SUM(OO[17])</f>
        <v>3.876690522562329E-26</v>
      </c>
      <c r="T324" s="10">
        <f>3/24*OO[[#This Row],[76 (28JUN1985 09:00:00)-Water Temperature (C)]]*OO[[#This Row],[18]]/SUM(OO[18])</f>
        <v>2.82848273446492E-21</v>
      </c>
      <c r="U324" s="10">
        <f>3/24*OO[[#This Row],[77 (28JUN1985 12:00:00)-Water Temperature (C)]]*OO[[#This Row],[19]]/SUM(OO[19])</f>
        <v>3.9926504203298447E-14</v>
      </c>
      <c r="V324" s="10">
        <f>3/24000000*OO[[#This Row],[78 (28JUN1985 15:00:00)-Water Temperature (C)]]*OO[[#This Row],[20]]</f>
        <v>1.1012613418668752E-10</v>
      </c>
      <c r="W324" s="10">
        <f>3/24000000*OO[[#This Row],[79 (28JUN1985 18:00:00)-Water Temperature (C)]]*OO[[#This Row],[21]]</f>
        <v>3.4855491267999998E-8</v>
      </c>
      <c r="X324" s="10">
        <f>3/24000000*OO[[#This Row],[80 (28JUN1985 21:00:00)-Water Temperature (C)]]*OO[[#This Row],[22]]</f>
        <v>2.8206190674677498E-6</v>
      </c>
      <c r="Y324" s="10">
        <f>3/24000000*OO[[#This Row],[81 (29JUN1985 00:00:00)-Water Temperature (C)]]*OO[[#This Row],[23]]</f>
        <v>8.1576711564549991E-5</v>
      </c>
      <c r="Z324" s="10">
        <f>3/24000000*OO[[#This Row],[82 (29JUN1985 03:00:00)-Water Temperature (C)]]*OO[[#This Row],[24]]</f>
        <v>1.0437011371799997E-3</v>
      </c>
      <c r="AA324" s="10">
        <f>3/24000000*OO[[#This Row],[83 (29JUN1985 06:00:00)-Water Temperature (C)]]*OO[[#This Row],[25]]</f>
        <v>6.7226881661924991E-3</v>
      </c>
      <c r="AB324" s="10">
        <f>3/24000000*OO[[#This Row],[84 (29JUN1985 09:00:00)-Water Temperature (C)]]*OO[[#This Row],[26]]</f>
        <v>2.3844760003714997E-2</v>
      </c>
      <c r="AC324" s="10">
        <f>3/24000000*OO[[#This Row],[85 (29JUN1985 12:00:00)-Water Temperature (C)]]*OO[[#This Row],[27]]</f>
        <v>5.0673442094000001E-2</v>
      </c>
      <c r="AD324" s="10">
        <f>3/24000000*OO[[#This Row],[86 (29JUN1985 15:00:00)-Water Temperature (C)]]*OO[[#This Row],[28]]</f>
        <v>6.8212391305012485E-2</v>
      </c>
      <c r="AE324" s="10">
        <f>3/24000000*OO[[#This Row],[88 (29JUN1985 21:00:00)-Water Temperature (C)]]*OO[[#This Row],[30]]</f>
        <v>4.1170904474699996E-2</v>
      </c>
      <c r="AF324" s="10">
        <f>3/24000000*OO[[#This Row],[88 (29JUN1985 21:00:00)-Water Temperature (C)]]*OO[[#This Row],[30]]</f>
        <v>4.1170904474699996E-2</v>
      </c>
      <c r="AG324" s="10">
        <f>3/24000000*OO[[#This Row],[89 (30JUN1985 00:00:00)-Water Temperature (C)]]*OO[[#This Row],[31]]</f>
        <v>2.0306978609617499E-2</v>
      </c>
      <c r="AH324" s="10">
        <f>3/24000000*OO[[#This Row],[90 (30JUN1985 03:00:00)-Water Temperature (C)]]*OO[[#This Row],[32]]</f>
        <v>7.9592150475000008E-3</v>
      </c>
      <c r="AI324" s="10">
        <f>3/24000000*OO[[#This Row],[91 (30JUN1985 06:00:00)-Water Temperature (C)]]*OO[[#This Row],[33]]</f>
        <v>2.5648946279449997E-3</v>
      </c>
      <c r="AJ324" s="10">
        <f>3/24000000*OO[[#This Row],[92 (30JUN1985 09:00:00)-Water Temperature (C)]]*OO[[#This Row],[34]]</f>
        <v>7.2579342890374994E-4</v>
      </c>
      <c r="AK324" s="10">
        <f>3/24000000*OO[[#This Row],[93 (30JUN1985 12:00:00)-Water Temperature (C)]]*OO[[#This Row],[35]]</f>
        <v>2.1216715300899998E-4</v>
      </c>
      <c r="AL324" s="10">
        <f>3/24000000*OO[[#This Row],[94 (30JUN1985 15:00:00)-Water Temperature (C)]]*OO[[#This Row],[36]]</f>
        <v>9.2121275114699991E-5</v>
      </c>
      <c r="AM324" s="10">
        <f>3/24000000*OO[[#This Row],[95 (30JUN1985 18:00:00)-Water Temperature (C)]]*OO[[#This Row],[37]]</f>
        <v>6.8474013910199986E-5</v>
      </c>
      <c r="AN324" s="10">
        <f>3/24000000*OO[[#This Row],[96 (30JUN1985 21:00:00)-Water Temperature (C)]]*OO[[#This Row],[38]]</f>
        <v>6.3849059803237508E-5</v>
      </c>
      <c r="AO324" s="10">
        <f>3/24000000*OO[[#This Row],[97 (01JUL1985 00:00:00)-Water Temperature (C)]]*OO[[#This Row],[39]]</f>
        <v>6.1721083418174997E-5</v>
      </c>
      <c r="AP324" s="10">
        <f>3/24000000*OO[[#This Row],[98 (01JUL1985 03:00:00)-Water Temperature (C)]]*OO[[#This Row],[40]]</f>
        <v>6.0388812915774997E-5</v>
      </c>
      <c r="AQ324" s="10">
        <f>3/24000000*OO[[#This Row],[99 (01JUL1985 06:00:00)-Water Temperature (C)]]*OO[[#This Row],[41]]</f>
        <v>5.7463084054349996E-5</v>
      </c>
      <c r="AR324" s="10">
        <f>3/24000000*OO[[#This Row],[100 (01JUL1985 09:00:00)-Water Temperature (C)]]*OO[[#This Row],[42]]</f>
        <v>5.3643648840899989E-5</v>
      </c>
      <c r="AS324" s="10">
        <f>3/24000000*OO[[#This Row],[101 (01JUL1985 12:00:00)-Water Temperature (C)]]*OO[[#This Row],[43]]</f>
        <v>4.9045714379174999E-5</v>
      </c>
      <c r="AT324" s="10">
        <f>3/24000000*OO[[#This Row],[102 (01JUL1985 15:00:00)-Water Temperature (C)]]*OO[[#This Row],[44]]</f>
        <v>4.42269174277125E-5</v>
      </c>
      <c r="AU324" s="10">
        <f>3/24000000*OO[[#This Row],[103 (01JUL1985 18:00:00)-Water Temperature (C)]]*OO[[#This Row],[45]]</f>
        <v>3.9753007379125004E-5</v>
      </c>
      <c r="AV324" s="10">
        <f>3/24000000*OO[[#This Row],[104 (01JUL1985 21:00:00)-Water Temperature (C)]]*OO[[#This Row],[46]]</f>
        <v>3.5845727935874996E-5</v>
      </c>
      <c r="AW324" s="10">
        <f>3/24000000*OO[[#This Row],[105 (02JUL1985 00:00:00)-Water Temperature (C)]]*OO[[#This Row],[47]]</f>
        <v>3.2629266759800002E-5</v>
      </c>
      <c r="AX324" s="10">
        <f>3/24000000*OO[[#This Row],[106 (02JUL1985 03:00:00)-Water Temperature (C)]]*OO[[#This Row],[48]]</f>
        <v>3.065772346911E-5</v>
      </c>
      <c r="AY324" s="10">
        <f>3/24000000*OO[[#This Row],[107 (02JUL1985 06:00:00)-Water Temperature (C)]]*OO[[#This Row],[49]]</f>
        <v>2.8663641891579996E-5</v>
      </c>
      <c r="AZ324" s="10">
        <f>3/24000000*OO[[#This Row],[108 (02JUL1985 09:00:00)-Water Temperature (C)]]*OO[[#This Row],[50]]</f>
        <v>2.6693163856011248E-5</v>
      </c>
      <c r="BA324" s="10">
        <f>3/24000000*OO[[#This Row],[109 (02JUL1985 12:00:00)-Water Temperature (C)]]*OO[[#This Row],[51]]</f>
        <v>2.4665719099560001E-5</v>
      </c>
      <c r="BB324" s="10">
        <f>3/24000000*OO[[#This Row],[110 (02JUL1985 15:00:00)-Water Temperature (C)]]*OO[[#This Row],[52]]</f>
        <v>2.23165807874225E-5</v>
      </c>
      <c r="BC324" s="10">
        <f>3/24000000*OO[[#This Row],[111 (02JUL1985 18:00:00)-Water Temperature (C)]]*OO[[#This Row],[53]]</f>
        <v>1.9954943932819999E-5</v>
      </c>
      <c r="BD324" s="10">
        <f>3/24000000*OO[[#This Row],[112 (02JUL1985 21:00:00)-Water Temperature (C)]]*OO[[#This Row],[54]]</f>
        <v>1.79486545762325E-5</v>
      </c>
      <c r="BE324" s="10">
        <f>3/24000000*OO[[#This Row],[113 (03JUL1985 00:00:00)-Water Temperature (C)]]*OO[[#This Row],[55]]</f>
        <v>1.6243323934074999E-5</v>
      </c>
      <c r="BF324" s="10">
        <f>3/24000000*OO[[#This Row],[114 (03JUL1985 03:00:00)-Water Temperature (C)]]*OO[[#This Row],[56]]</f>
        <v>1.5191209188472499E-5</v>
      </c>
      <c r="BG324" s="10">
        <f>3/24000000*OO[[#This Row],[115 (03JUL1985 06:00:00)-Water Temperature (C)]]*OO[[#This Row],[57]]</f>
        <v>1.4304332158379998E-5</v>
      </c>
      <c r="BH324" s="10">
        <f>3/24000000*OO[[#This Row],[116 (03JUL1985 09:00:00)-Water Temperature (C)]]*OO[[#This Row],[58]]</f>
        <v>1.338372463065E-5</v>
      </c>
      <c r="BI324" s="10">
        <f>3/24000000*OO[[#This Row],[117 (03JUL1985 12:00:00)-Water Temperature (C)]]*OO[[#This Row],[59]]</f>
        <v>1.239921253593E-5</v>
      </c>
      <c r="BJ324" s="10">
        <f>3/24000000*OO[[#This Row],[118 (03JUL1985 15:00:00)-Water Temperature (C)]]*OO[[#This Row],[60]]</f>
        <v>1.1129520229272498E-5</v>
      </c>
      <c r="BK324" s="10">
        <f>3/24000000*OO[[#This Row],[119 (03JUL1985 18:00:00)-Water Temperature (C)]]*OO[[#This Row],[61]]</f>
        <v>9.7910118008749998E-6</v>
      </c>
      <c r="BL324" s="10">
        <f>3/24000000*OO[[#This Row],[120 (03JUL1985 21:00:00)-Water Temperature (C)]]*OO[[#This Row],[62]]</f>
        <v>8.5725655952949984E-6</v>
      </c>
      <c r="BM324" s="10">
        <f>3/24000000*OO[[#This Row],[121 (04JUL1985 00:00:00)-Water Temperature (C)]]*OO[[#This Row],[63]]</f>
        <v>7.4721067919549989E-6</v>
      </c>
      <c r="BN324" s="10">
        <f>3/24000000*OO[[#This Row],[122 (04JUL1985 03:00:00)-Water Temperature (C)]]*OO[[#This Row],[64]]</f>
        <v>6.6025609218362495E-6</v>
      </c>
      <c r="BO324" s="10">
        <f>3/24000000*OO[[#This Row],[123 (04JUL1985 06:00:00)-Water Temperature (C)]]*OO[[#This Row],[65]]</f>
        <v>5.6904026650199997E-6</v>
      </c>
      <c r="BP324" s="10">
        <f>3/24000000*OO[[#This Row],[124 (04JUL1985 09:00:00)-Water Temperature (C)]]*OO[[#This Row],[66]]</f>
        <v>4.7943722612100001E-6</v>
      </c>
      <c r="BQ324" s="10">
        <f>3/24000000*OO[[#This Row],[125 (04JUL1985 12:00:00)-Water Temperature (C)]]*OO[[#This Row],[67]]</f>
        <v>3.8709828715300005E-6</v>
      </c>
      <c r="BR324" s="10">
        <f>3/24000000*OO[[#This Row],[126 (04JUL1985 15:00:00)-Water Temperature (C)]]*OO[[#This Row],[68]]</f>
        <v>3.0421658009603747E-6</v>
      </c>
      <c r="BS324" s="10">
        <f>3/24000000*OO[[#This Row],[127 (04JUL1985 18:00:00)-Water Temperature (C)]]*OO[[#This Row],[69]]</f>
        <v>2.385111961141875E-6</v>
      </c>
      <c r="BT324" s="10">
        <f>3/24000000*OO[[#This Row],[128 (04JUL1985 21:00:00)-Water Temperature (C)]]*OO[[#This Row],[70]]</f>
        <v>1.8923494706952497E-6</v>
      </c>
      <c r="BU324" s="10">
        <f>3/24000000*OO[[#This Row],[129 (05JUL1985 00:00:00)-Water Temperature (C)]]*OO[[#This Row],[71]]</f>
        <v>1.5537727348121249E-6</v>
      </c>
      <c r="BV324" s="10">
        <f>3/24000000*OO[[#This Row],[130 (05JUL1985 03:00:00)-Water Temperature (C)]]*OO[[#This Row],[72]]</f>
        <v>1.3569851845473748E-6</v>
      </c>
      <c r="BW324" s="10">
        <f>3/24000000*OO[[#This Row],[131 (05JUL1985 06:00:00)-Water Temperature (C)]]*OO[[#This Row],[73]]</f>
        <v>1.2131462549306249E-6</v>
      </c>
      <c r="BX324" s="10">
        <f>3/24000000*OO[[#This Row],[132 (05JUL1985 09:00:00)-Water Temperature (C)]]*OO[[#This Row],[74]]</f>
        <v>1.1152988942095E-6</v>
      </c>
      <c r="BY324" s="10">
        <f>3/24000000*OO[[#This Row],[133 (05JUL1985 12:00:00)-Water Temperature (C)]]*OO[[#This Row],[75]]</f>
        <v>1.041698844704E-6</v>
      </c>
      <c r="BZ324" s="10">
        <f>3/24000000*OO[[#This Row],[134 (05JUL1985 15:00:00)-Water Temperature (C)]]*OO[[#This Row],[76]]</f>
        <v>9.67494533516E-7</v>
      </c>
      <c r="CA324" s="10">
        <f>3/24000000*OO[[#This Row],[135 (05JUL1985 18:00:00)-Water Temperature (C)]]*OO[[#This Row],[77]]</f>
        <v>8.9653498999499985E-7</v>
      </c>
      <c r="CB324" s="10">
        <f>3/24000000*OO[[#This Row],[136 (05JUL1985 21:00:00)-Water Temperature (C)]]*OO[[#This Row],[78]]</f>
        <v>8.346146028709999E-7</v>
      </c>
      <c r="CC324" s="10">
        <f>3/24000000*OO[[#This Row],[137 (06JUL1985 00:00:00)-Water Temperature (C)]]*OO[[#This Row],[79]]</f>
        <v>7.8466216974249994E-7</v>
      </c>
      <c r="CD324" s="10">
        <f>3/24000000*OO[[#This Row],[138 (06JUL1985 03:00:00)-Water Temperature (C)]]*OO[[#This Row],[80]]</f>
        <v>7.6755968485824993E-7</v>
      </c>
      <c r="CE324" s="10">
        <f>3/24000000*OO[[#This Row],[139 (06JUL1985 06:00:00)-Water Temperature (C)]]*OO[[#This Row],[81]]</f>
        <v>7.4857088052037496E-7</v>
      </c>
      <c r="CF324" s="10">
        <f>3/24000000*OO[[#This Row],[140 (06JUL1985 09:00:00)-Water Temperature (C)]]*OO[[#This Row],[82]]</f>
        <v>7.2968435626537498E-7</v>
      </c>
      <c r="CG324" s="10">
        <f>3/24000000*OO[[#This Row],[141 (06JUL1985 12:00:00)-Water Temperature (C)]]*OO[[#This Row],[83]]</f>
        <v>7.1371502328974997E-7</v>
      </c>
      <c r="CH324" s="10">
        <f>3/24000000*OO[[#This Row],[142 (06JUL1985 15:00:00)-Water Temperature (C)]]*OO[[#This Row],[84]]</f>
        <v>6.8198889842399998E-7</v>
      </c>
      <c r="CI324" s="10">
        <f>3/24000000*OO[[#This Row],[143 (06JUL1985 18:00:00)-Water Temperature (C)]]*OO[[#This Row],[85]]</f>
        <v>6.4070709051374989E-7</v>
      </c>
      <c r="CJ324" s="10">
        <f>3/24000000*OO[[#This Row],[144 (06JUL1985 21:00:00)-Water Temperature (C)]]*OO[[#This Row],[86]]</f>
        <v>6.0296035229874995E-7</v>
      </c>
      <c r="CK324" s="10">
        <f>3/24000000*OO[[#This Row],[145 (07JUL1985 00:00:00)-Water Temperature (C)]]*OO[[#This Row],[87]]</f>
        <v>5.7180973303274991E-7</v>
      </c>
      <c r="CL324" s="10">
        <f>3/24000000*OO[[#This Row],[146 (07JUL1985 03:00:00)-Water Temperature (C)]]*OO[[#This Row],[88]]</f>
        <v>5.6089904615199999E-7</v>
      </c>
      <c r="CM324" s="10">
        <f>3/24000000*OO[[#This Row],[147 (07JUL1985 06:00:00)-Water Temperature (C)]]*OO[[#This Row],[89]]</f>
        <v>5.5229063261624992E-7</v>
      </c>
      <c r="CN324" s="10">
        <f>3/24000000*OO[[#This Row],[148 (07JUL1985 09:00:00)-Water Temperature (C)]]*OO[[#This Row],[90]]</f>
        <v>5.4023895743624992E-7</v>
      </c>
      <c r="CO324" s="10">
        <f>3/24000000*OO[[#This Row],[149 (07JUL1985 12:00:00)-Water Temperature (C)]]*OO[[#This Row],[91]]</f>
        <v>5.2453849691624995E-7</v>
      </c>
      <c r="CP324" s="10">
        <f>3/24000000*OO[[#This Row],[150 (07JUL1985 15:00:00)-Water Temperature (C)]]*OO[[#This Row],[92]]</f>
        <v>4.9733038228299993E-7</v>
      </c>
      <c r="CQ324" s="10">
        <f>3/24000000*OO[[#This Row],[151 (07JUL1985 18:00:00)-Water Temperature (C)]]*OO[[#This Row],[93]]</f>
        <v>4.6795994915312502E-7</v>
      </c>
      <c r="CR324" s="10">
        <f>3/24000000*OO[[#This Row],[152 (07JUL1985 21:00:00)-Water Temperature (C)]]*OO[[#This Row],[94]]</f>
        <v>4.4154860044624997E-7</v>
      </c>
      <c r="CS324" s="10">
        <f>3/24000000*OO[[#This Row],[153 (08JUL1985 00:00:00)-Water Temperature (C)]]*OO[[#This Row],[95]]</f>
        <v>4.1791314396562501E-7</v>
      </c>
      <c r="CT324" s="10">
        <f>3/24000000*OO[[#This Row],[154 (08JUL1985 03:00:00)-Water Temperature (C)]]*OO[[#This Row],[96]]</f>
        <v>4.0140546097249996E-7</v>
      </c>
      <c r="CU324" s="10">
        <f>3/24000000*OO[[#This Row],[155 (08JUL1985 06:00:00)-Water Temperature (C)]]*OO[[#This Row],[97]]</f>
        <v>3.9220697185949996E-7</v>
      </c>
      <c r="CV324" s="10">
        <f>3/24000000*OO[[#This Row],[156 (08JUL1985 09:00:00)-Water Temperature (C)]]*OO[[#This Row],[98]]</f>
        <v>3.7936518933950002E-7</v>
      </c>
      <c r="CW324" s="10">
        <f>3/24000000*OO[[#This Row],[157 (08JUL1985 12:00:00)-Water Temperature (C)]]*OO[[#This Row],[99]]</f>
        <v>3.6764866708876246E-7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7.3227358666356632E-39</v>
      </c>
      <c r="S325" s="10">
        <f>3/24*OO[[#This Row],[75 (28JUN1985 06:00:00)-Water Temperature (C)]]*OO[[#This Row],[17]]/SUM(OO[17])</f>
        <v>1.1111715612299386E-26</v>
      </c>
      <c r="T325" s="10">
        <f>3/24*OO[[#This Row],[76 (28JUN1985 09:00:00)-Water Temperature (C)]]*OO[[#This Row],[18]]/SUM(OO[18])</f>
        <v>5.8111084244965552E-22</v>
      </c>
      <c r="U325" s="10">
        <f>3/24*OO[[#This Row],[77 (28JUN1985 12:00:00)-Water Temperature (C)]]*OO[[#This Row],[19]]/SUM(OO[19])</f>
        <v>2.0001252165164684E-14</v>
      </c>
      <c r="V325" s="10">
        <f>3/24000000*OO[[#This Row],[78 (28JUN1985 15:00:00)-Water Temperature (C)]]*OO[[#This Row],[20]]</f>
        <v>6.779516453124999E-11</v>
      </c>
      <c r="W325" s="10">
        <f>3/24000000*OO[[#This Row],[79 (28JUN1985 18:00:00)-Water Temperature (C)]]*OO[[#This Row],[21]]</f>
        <v>2.4141486019203753E-8</v>
      </c>
      <c r="X325" s="10">
        <f>3/24000000*OO[[#This Row],[80 (28JUN1985 21:00:00)-Water Temperature (C)]]*OO[[#This Row],[22]]</f>
        <v>2.1368184411070001E-6</v>
      </c>
      <c r="Y325" s="10">
        <f>3/24000000*OO[[#This Row],[81 (29JUN1985 00:00:00)-Water Temperature (C)]]*OO[[#This Row],[23]]</f>
        <v>6.6556305752362493E-5</v>
      </c>
      <c r="Z325" s="10">
        <f>3/24000000*OO[[#This Row],[82 (29JUN1985 03:00:00)-Water Temperature (C)]]*OO[[#This Row],[24]]</f>
        <v>9.0810910567974993E-4</v>
      </c>
      <c r="AA325" s="10">
        <f>3/24000000*OO[[#This Row],[83 (29JUN1985 06:00:00)-Water Temperature (C)]]*OO[[#This Row],[25]]</f>
        <v>6.1906426320749997E-3</v>
      </c>
      <c r="AB325" s="10">
        <f>3/24000000*OO[[#This Row],[84 (29JUN1985 09:00:00)-Water Temperature (C)]]*OO[[#This Row],[26]]</f>
        <v>2.3091278444666252E-2</v>
      </c>
      <c r="AC325" s="10">
        <f>3/24000000*OO[[#This Row],[85 (29JUN1985 12:00:00)-Water Temperature (C)]]*OO[[#This Row],[27]]</f>
        <v>5.1367950866587499E-2</v>
      </c>
      <c r="AD325" s="10">
        <f>3/24000000*OO[[#This Row],[86 (29JUN1985 15:00:00)-Water Temperature (C)]]*OO[[#This Row],[28]]</f>
        <v>7.20517060780375E-2</v>
      </c>
      <c r="AE325" s="10">
        <f>3/24000000*OO[[#This Row],[88 (29JUN1985 21:00:00)-Water Temperature (C)]]*OO[[#This Row],[30]]</f>
        <v>4.6661226406199997E-2</v>
      </c>
      <c r="AF325" s="10">
        <f>3/24000000*OO[[#This Row],[88 (29JUN1985 21:00:00)-Water Temperature (C)]]*OO[[#This Row],[30]]</f>
        <v>4.6661226406199997E-2</v>
      </c>
      <c r="AG325" s="10">
        <f>3/24000000*OO[[#This Row],[89 (30JUN1985 00:00:00)-Water Temperature (C)]]*OO[[#This Row],[31]]</f>
        <v>2.3712820501577497E-2</v>
      </c>
      <c r="AH325" s="10">
        <f>3/24000000*OO[[#This Row],[90 (30JUN1985 03:00:00)-Water Temperature (C)]]*OO[[#This Row],[32]]</f>
        <v>9.5451486731212495E-3</v>
      </c>
      <c r="AI325" s="10">
        <f>3/24000000*OO[[#This Row],[91 (30JUN1985 06:00:00)-Water Temperature (C)]]*OO[[#This Row],[33]]</f>
        <v>3.1418399388437501E-3</v>
      </c>
      <c r="AJ325" s="10">
        <f>3/24000000*OO[[#This Row],[92 (30JUN1985 09:00:00)-Water Temperature (C)]]*OO[[#This Row],[34]]</f>
        <v>8.9844603457949997E-4</v>
      </c>
      <c r="AK325" s="10">
        <f>3/24000000*OO[[#This Row],[93 (30JUN1985 12:00:00)-Water Temperature (C)]]*OO[[#This Row],[35]]</f>
        <v>2.5723775847217499E-4</v>
      </c>
      <c r="AL325" s="10">
        <f>3/24000000*OO[[#This Row],[94 (30JUN1985 15:00:00)-Water Temperature (C)]]*OO[[#This Row],[36]]</f>
        <v>1.0406067769393751E-4</v>
      </c>
      <c r="AM325" s="10">
        <f>3/24000000*OO[[#This Row],[95 (30JUN1985 18:00:00)-Water Temperature (C)]]*OO[[#This Row],[37]]</f>
        <v>7.3218647818662499E-5</v>
      </c>
      <c r="AN325" s="10">
        <f>3/24000000*OO[[#This Row],[96 (30JUN1985 21:00:00)-Water Temperature (C)]]*OO[[#This Row],[38]]</f>
        <v>6.7235358555975007E-5</v>
      </c>
      <c r="AO325" s="10">
        <f>3/24000000*OO[[#This Row],[97 (01JUL1985 00:00:00)-Water Temperature (C)]]*OO[[#This Row],[39]]</f>
        <v>6.4846900613962498E-5</v>
      </c>
      <c r="AP325" s="10">
        <f>3/24000000*OO[[#This Row],[98 (01JUL1985 03:00:00)-Water Temperature (C)]]*OO[[#This Row],[40]]</f>
        <v>6.3473105866499995E-5</v>
      </c>
      <c r="AQ325" s="10">
        <f>3/24000000*OO[[#This Row],[99 (01JUL1985 06:00:00)-Water Temperature (C)]]*OO[[#This Row],[41]]</f>
        <v>6.0433233643874988E-5</v>
      </c>
      <c r="AR325" s="10">
        <f>3/24000000*OO[[#This Row],[100 (01JUL1985 09:00:00)-Water Temperature (C)]]*OO[[#This Row],[42]]</f>
        <v>5.6371429564612498E-5</v>
      </c>
      <c r="AS325" s="10">
        <f>3/24000000*OO[[#This Row],[101 (01JUL1985 12:00:00)-Water Temperature (C)]]*OO[[#This Row],[43]]</f>
        <v>5.1514982009199999E-5</v>
      </c>
      <c r="AT325" s="10">
        <f>3/24000000*OO[[#This Row],[102 (01JUL1985 15:00:00)-Water Temperature (C)]]*OO[[#This Row],[44]]</f>
        <v>4.6373611825049999E-5</v>
      </c>
      <c r="AU325" s="10">
        <f>3/24000000*OO[[#This Row],[103 (01JUL1985 18:00:00)-Water Temperature (C)]]*OO[[#This Row],[45]]</f>
        <v>4.1588521914600001E-5</v>
      </c>
      <c r="AV325" s="10">
        <f>3/24000000*OO[[#This Row],[104 (01JUL1985 21:00:00)-Water Temperature (C)]]*OO[[#This Row],[46]]</f>
        <v>3.7422345357900001E-5</v>
      </c>
      <c r="AW325" s="10">
        <f>3/24000000*OO[[#This Row],[105 (02JUL1985 00:00:00)-Water Temperature (C)]]*OO[[#This Row],[47]]</f>
        <v>3.3989060059762498E-5</v>
      </c>
      <c r="AX325" s="10">
        <f>3/24000000*OO[[#This Row],[106 (02JUL1985 03:00:00)-Water Temperature (C)]]*OO[[#This Row],[48]]</f>
        <v>3.1866363306900002E-5</v>
      </c>
      <c r="AY325" s="10">
        <f>3/24000000*OO[[#This Row],[107 (02JUL1985 06:00:00)-Water Temperature (C)]]*OO[[#This Row],[49]]</f>
        <v>2.9746546604310001E-5</v>
      </c>
      <c r="AZ325" s="10">
        <f>3/24000000*OO[[#This Row],[108 (02JUL1985 09:00:00)-Water Temperature (C)]]*OO[[#This Row],[50]]</f>
        <v>2.7652253643074997E-5</v>
      </c>
      <c r="BA325" s="10">
        <f>3/24000000*OO[[#This Row],[109 (02JUL1985 12:00:00)-Water Temperature (C)]]*OO[[#This Row],[51]]</f>
        <v>2.5531877602700001E-5</v>
      </c>
      <c r="BB325" s="10">
        <f>3/24000000*OO[[#This Row],[110 (02JUL1985 15:00:00)-Water Temperature (C)]]*OO[[#This Row],[52]]</f>
        <v>2.3068114037731251E-5</v>
      </c>
      <c r="BC325" s="10">
        <f>3/24000000*OO[[#This Row],[111 (02JUL1985 18:00:00)-Water Temperature (C)]]*OO[[#This Row],[53]]</f>
        <v>2.0579708400929999E-5</v>
      </c>
      <c r="BD325" s="10">
        <f>3/24000000*OO[[#This Row],[112 (02JUL1985 21:00:00)-Water Temperature (C)]]*OO[[#This Row],[54]]</f>
        <v>1.8480070769943748E-5</v>
      </c>
      <c r="BE325" s="10">
        <f>3/24000000*OO[[#This Row],[113 (03JUL1985 00:00:00)-Water Temperature (C)]]*OO[[#This Row],[55]]</f>
        <v>1.6693003585199999E-5</v>
      </c>
      <c r="BF325" s="10">
        <f>3/24000000*OO[[#This Row],[114 (03JUL1985 03:00:00)-Water Temperature (C)]]*OO[[#This Row],[56]]</f>
        <v>1.557794166075E-5</v>
      </c>
      <c r="BG325" s="10">
        <f>3/24000000*OO[[#This Row],[115 (03JUL1985 06:00:00)-Water Temperature (C)]]*OO[[#This Row],[57]]</f>
        <v>1.4657306257354999E-5</v>
      </c>
      <c r="BH325" s="10">
        <f>3/24000000*OO[[#This Row],[116 (03JUL1985 09:00:00)-Water Temperature (C)]]*OO[[#This Row],[58]]</f>
        <v>1.3704802924674999E-5</v>
      </c>
      <c r="BI325" s="10">
        <f>3/24000000*OO[[#This Row],[117 (03JUL1985 12:00:00)-Water Temperature (C)]]*OO[[#This Row],[59]]</f>
        <v>1.2700120131639999E-5</v>
      </c>
      <c r="BJ325" s="10">
        <f>3/24000000*OO[[#This Row],[118 (03JUL1985 15:00:00)-Water Temperature (C)]]*OO[[#This Row],[60]]</f>
        <v>1.1409976645079998E-5</v>
      </c>
      <c r="BK325" s="10">
        <f>3/24000000*OO[[#This Row],[119 (03JUL1985 18:00:00)-Water Temperature (C)]]*OO[[#This Row],[61]]</f>
        <v>1.00385503749375E-5</v>
      </c>
      <c r="BL325" s="10">
        <f>3/24000000*OO[[#This Row],[120 (03JUL1985 21:00:00)-Water Temperature (C)]]*OO[[#This Row],[62]]</f>
        <v>8.79494731535E-6</v>
      </c>
      <c r="BM325" s="10">
        <f>3/24000000*OO[[#This Row],[121 (04JUL1985 00:00:00)-Water Temperature (C)]]*OO[[#This Row],[63]]</f>
        <v>7.6708791758899988E-6</v>
      </c>
      <c r="BN325" s="10">
        <f>3/24000000*OO[[#This Row],[122 (04JUL1985 03:00:00)-Water Temperature (C)]]*OO[[#This Row],[64]]</f>
        <v>6.784635644462499E-6</v>
      </c>
      <c r="BO325" s="10">
        <f>3/24000000*OO[[#This Row],[123 (04JUL1985 06:00:00)-Water Temperature (C)]]*OO[[#This Row],[65]]</f>
        <v>5.8646376551399998E-6</v>
      </c>
      <c r="BP325" s="10">
        <f>3/24000000*OO[[#This Row],[124 (04JUL1985 09:00:00)-Water Temperature (C)]]*OO[[#This Row],[66]]</f>
        <v>4.9561559588974989E-6</v>
      </c>
      <c r="BQ325" s="10">
        <f>3/24000000*OO[[#This Row],[125 (04JUL1985 12:00:00)-Water Temperature (C)]]*OO[[#This Row],[67]]</f>
        <v>4.0194937931749996E-6</v>
      </c>
      <c r="BR325" s="10">
        <f>3/24000000*OO[[#This Row],[126 (04JUL1985 15:00:00)-Water Temperature (C)]]*OO[[#This Row],[68]]</f>
        <v>3.1664625425004994E-6</v>
      </c>
      <c r="BS325" s="10">
        <f>3/24000000*OO[[#This Row],[127 (04JUL1985 18:00:00)-Water Temperature (C)]]*OO[[#This Row],[69]]</f>
        <v>2.483317358001E-6</v>
      </c>
      <c r="BT325" s="10">
        <f>3/24000000*OO[[#This Row],[128 (04JUL1985 21:00:00)-Water Temperature (C)]]*OO[[#This Row],[70]]</f>
        <v>1.9643893254381252E-6</v>
      </c>
      <c r="BU325" s="10">
        <f>3/24000000*OO[[#This Row],[129 (05JUL1985 00:00:00)-Water Temperature (C)]]*OO[[#This Row],[71]]</f>
        <v>1.6048346415547499E-6</v>
      </c>
      <c r="BV325" s="10">
        <f>3/24000000*OO[[#This Row],[130 (05JUL1985 03:00:00)-Water Temperature (C)]]*OO[[#This Row],[72]]</f>
        <v>1.393775813959E-6</v>
      </c>
      <c r="BW325" s="10">
        <f>3/24000000*OO[[#This Row],[131 (05JUL1985 06:00:00)-Water Temperature (C)]]*OO[[#This Row],[73]]</f>
        <v>1.241044191336375E-6</v>
      </c>
      <c r="BX325" s="10">
        <f>3/24000000*OO[[#This Row],[132 (05JUL1985 09:00:00)-Water Temperature (C)]]*OO[[#This Row],[74]]</f>
        <v>1.1365101293839999E-6</v>
      </c>
      <c r="BY325" s="10">
        <f>3/24000000*OO[[#This Row],[133 (05JUL1985 12:00:00)-Water Temperature (C)]]*OO[[#This Row],[75]]</f>
        <v>1.0607606829105E-6</v>
      </c>
      <c r="BZ325" s="10">
        <f>3/24000000*OO[[#This Row],[134 (05JUL1985 15:00:00)-Water Temperature (C)]]*OO[[#This Row],[76]]</f>
        <v>9.8454694972725E-7</v>
      </c>
      <c r="CA325" s="10">
        <f>3/24000000*OO[[#This Row],[135 (05JUL1985 18:00:00)-Water Temperature (C)]]*OO[[#This Row],[77]]</f>
        <v>9.1157841623874993E-7</v>
      </c>
      <c r="CB325" s="10">
        <f>3/24000000*OO[[#This Row],[136 (05JUL1985 21:00:00)-Water Temperature (C)]]*OO[[#This Row],[78]]</f>
        <v>8.4850592885774994E-7</v>
      </c>
      <c r="CC325" s="10">
        <f>3/24000000*OO[[#This Row],[137 (06JUL1985 00:00:00)-Water Temperature (C)]]*OO[[#This Row],[79]]</f>
        <v>7.9733058588875002E-7</v>
      </c>
      <c r="CD325" s="10">
        <f>3/24000000*OO[[#This Row],[138 (06JUL1985 03:00:00)-Water Temperature (C)]]*OO[[#This Row],[80]]</f>
        <v>7.7905205291249992E-7</v>
      </c>
      <c r="CE325" s="10">
        <f>3/24000000*OO[[#This Row],[139 (06JUL1985 06:00:00)-Water Temperature (C)]]*OO[[#This Row],[81]]</f>
        <v>7.5959956395350001E-7</v>
      </c>
      <c r="CF325" s="10">
        <f>3/24000000*OO[[#This Row],[140 (06JUL1985 09:00:00)-Water Temperature (C)]]*OO[[#This Row],[82]]</f>
        <v>7.3996779001274992E-7</v>
      </c>
      <c r="CG325" s="10">
        <f>3/24000000*OO[[#This Row],[141 (06JUL1985 12:00:00)-Water Temperature (C)]]*OO[[#This Row],[83]]</f>
        <v>7.2441799510349997E-7</v>
      </c>
      <c r="CH325" s="10">
        <f>3/24000000*OO[[#This Row],[142 (06JUL1985 15:00:00)-Water Temperature (C)]]*OO[[#This Row],[84]]</f>
        <v>6.9272104292124991E-7</v>
      </c>
      <c r="CI325" s="10">
        <f>3/24000000*OO[[#This Row],[143 (06JUL1985 18:00:00)-Water Temperature (C)]]*OO[[#This Row],[85]]</f>
        <v>6.5043731704399997E-7</v>
      </c>
      <c r="CJ325" s="10">
        <f>3/24000000*OO[[#This Row],[144 (06JUL1985 21:00:00)-Water Temperature (C)]]*OO[[#This Row],[86]]</f>
        <v>6.1227129035624997E-7</v>
      </c>
      <c r="CK325" s="10">
        <f>3/24000000*OO[[#This Row],[145 (07JUL1985 00:00:00)-Water Temperature (C)]]*OO[[#This Row],[87]]</f>
        <v>5.8061746638562492E-7</v>
      </c>
      <c r="CL325" s="10">
        <f>3/24000000*OO[[#This Row],[146 (07JUL1985 03:00:00)-Water Temperature (C)]]*OO[[#This Row],[88]]</f>
        <v>5.6903208758375002E-7</v>
      </c>
      <c r="CM325" s="10">
        <f>3/24000000*OO[[#This Row],[147 (07JUL1985 06:00:00)-Water Temperature (C)]]*OO[[#This Row],[89]]</f>
        <v>5.6007267523199992E-7</v>
      </c>
      <c r="CN325" s="10">
        <f>3/24000000*OO[[#This Row],[148 (07JUL1985 09:00:00)-Water Temperature (C)]]*OO[[#This Row],[90]]</f>
        <v>5.4771222663937504E-7</v>
      </c>
      <c r="CO325" s="10">
        <f>3/24000000*OO[[#This Row],[149 (07JUL1985 12:00:00)-Water Temperature (C)]]*OO[[#This Row],[91]]</f>
        <v>5.3211026953449996E-7</v>
      </c>
      <c r="CP325" s="10">
        <f>3/24000000*OO[[#This Row],[150 (07JUL1985 15:00:00)-Water Temperature (C)]]*OO[[#This Row],[92]]</f>
        <v>5.0492518323025003E-7</v>
      </c>
      <c r="CQ325" s="10">
        <f>3/24000000*OO[[#This Row],[151 (07JUL1985 18:00:00)-Water Temperature (C)]]*OO[[#This Row],[93]]</f>
        <v>4.7493897034074998E-7</v>
      </c>
      <c r="CR325" s="10">
        <f>3/24000000*OO[[#This Row],[152 (07JUL1985 21:00:00)-Water Temperature (C)]]*OO[[#This Row],[94]]</f>
        <v>4.4821217697074996E-7</v>
      </c>
      <c r="CS325" s="10">
        <f>3/24000000*OO[[#This Row],[153 (08JUL1985 00:00:00)-Water Temperature (C)]]*OO[[#This Row],[95]]</f>
        <v>4.2406439365049997E-7</v>
      </c>
      <c r="CT325" s="10">
        <f>3/24000000*OO[[#This Row],[154 (08JUL1985 03:00:00)-Water Temperature (C)]]*OO[[#This Row],[96]]</f>
        <v>4.07012775412E-7</v>
      </c>
      <c r="CU325" s="10">
        <f>3/24000000*OO[[#This Row],[155 (08JUL1985 06:00:00)-Water Temperature (C)]]*OO[[#This Row],[97]]</f>
        <v>3.9744210011399998E-7</v>
      </c>
      <c r="CV325" s="10">
        <f>3/24000000*OO[[#This Row],[156 (08JUL1985 09:00:00)-Water Temperature (C)]]*OO[[#This Row],[98]]</f>
        <v>3.843575646875E-7</v>
      </c>
      <c r="CW325" s="10">
        <f>3/24000000*OO[[#This Row],[157 (08JUL1985 12:00:00)-Water Temperature (C)]]*OO[[#This Row],[99]]</f>
        <v>3.7236118556737501E-7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1.3681269084318876E-39</v>
      </c>
      <c r="S326" s="10">
        <f>3/24*OO[[#This Row],[75 (28JUN1985 06:00:00)-Water Temperature (C)]]*OO[[#This Row],[17]]/SUM(OO[17])</f>
        <v>2.3077088301335633E-27</v>
      </c>
      <c r="T326" s="10">
        <f>3/24*OO[[#This Row],[76 (28JUN1985 09:00:00)-Water Temperature (C)]]*OO[[#This Row],[18]]/SUM(OO[18])</f>
        <v>1.4409692591270422E-22</v>
      </c>
      <c r="U326" s="10">
        <f>3/24*OO[[#This Row],[77 (28JUN1985 12:00:00)-Water Temperature (C)]]*OO[[#This Row],[19]]/SUM(OO[19])</f>
        <v>9.9570384815238687E-15</v>
      </c>
      <c r="V326" s="10">
        <f>3/24000000*OO[[#This Row],[78 (28JUN1985 15:00:00)-Water Temperature (C)]]*OO[[#This Row],[20]]</f>
        <v>4.2293451375524998E-11</v>
      </c>
      <c r="W326" s="10">
        <f>3/24000000*OO[[#This Row],[79 (28JUN1985 18:00:00)-Water Temperature (C)]]*OO[[#This Row],[21]]</f>
        <v>1.7012459254068748E-8</v>
      </c>
      <c r="X326" s="10">
        <f>3/24000000*OO[[#This Row],[80 (28JUN1985 21:00:00)-Water Temperature (C)]]*OO[[#This Row],[22]]</f>
        <v>1.6483084471980001E-6</v>
      </c>
      <c r="Y326" s="10">
        <f>3/24000000*OO[[#This Row],[81 (29JUN1985 00:00:00)-Water Temperature (C)]]*OO[[#This Row],[23]]</f>
        <v>5.5256553607737507E-5</v>
      </c>
      <c r="Z326" s="10">
        <f>3/24000000*OO[[#This Row],[82 (29JUN1985 03:00:00)-Water Temperature (C)]]*OO[[#This Row],[24]]</f>
        <v>8.0275101555250003E-4</v>
      </c>
      <c r="AA326" s="10">
        <f>3/24000000*OO[[#This Row],[83 (29JUN1985 06:00:00)-Water Temperature (C)]]*OO[[#This Row],[25]]</f>
        <v>5.7769505168025004E-3</v>
      </c>
      <c r="AB326" s="10">
        <f>3/24000000*OO[[#This Row],[84 (29JUN1985 09:00:00)-Water Temperature (C)]]*OO[[#This Row],[26]]</f>
        <v>2.2582880302487496E-2</v>
      </c>
      <c r="AC326" s="10">
        <f>3/24000000*OO[[#This Row],[85 (29JUN1985 12:00:00)-Water Temperature (C)]]*OO[[#This Row],[27]]</f>
        <v>5.2366040478499992E-2</v>
      </c>
      <c r="AD326" s="10">
        <f>3/24000000*OO[[#This Row],[86 (29JUN1985 15:00:00)-Water Temperature (C)]]*OO[[#This Row],[28]]</f>
        <v>7.6159319009624998E-2</v>
      </c>
      <c r="AE326" s="10">
        <f>3/24000000*OO[[#This Row],[88 (29JUN1985 21:00:00)-Water Temperature (C)]]*OO[[#This Row],[30]]</f>
        <v>5.2294436639750003E-2</v>
      </c>
      <c r="AF326" s="10">
        <f>3/24000000*OO[[#This Row],[88 (29JUN1985 21:00:00)-Water Temperature (C)]]*OO[[#This Row],[30]]</f>
        <v>5.2294436639750003E-2</v>
      </c>
      <c r="AG326" s="10">
        <f>3/24000000*OO[[#This Row],[89 (30JUN1985 00:00:00)-Water Temperature (C)]]*OO[[#This Row],[31]]</f>
        <v>2.7180187704159996E-2</v>
      </c>
      <c r="AH326" s="10">
        <f>3/24000000*OO[[#This Row],[90 (30JUN1985 03:00:00)-Water Temperature (C)]]*OO[[#This Row],[32]]</f>
        <v>1.1143389678399999E-2</v>
      </c>
      <c r="AI326" s="10">
        <f>3/24000000*OO[[#This Row],[91 (30JUN1985 06:00:00)-Water Temperature (C)]]*OO[[#This Row],[33]]</f>
        <v>3.7218962644599996E-3</v>
      </c>
      <c r="AJ326" s="10">
        <f>3/24000000*OO[[#This Row],[92 (30JUN1985 09:00:00)-Water Temperature (C)]]*OO[[#This Row],[34]]</f>
        <v>1.0785920007687498E-3</v>
      </c>
      <c r="AK326" s="10">
        <f>3/24000000*OO[[#This Row],[93 (30JUN1985 12:00:00)-Water Temperature (C)]]*OO[[#This Row],[35]]</f>
        <v>3.0549605757167501E-4</v>
      </c>
      <c r="AL326" s="10">
        <f>3/24000000*OO[[#This Row],[94 (30JUN1985 15:00:00)-Water Temperature (C)]]*OO[[#This Row],[36]]</f>
        <v>1.1685454715640001E-4</v>
      </c>
      <c r="AM326" s="10">
        <f>3/24000000*OO[[#This Row],[95 (30JUN1985 18:00:00)-Water Temperature (C)]]*OO[[#This Row],[37]]</f>
        <v>7.8175738020625003E-5</v>
      </c>
      <c r="AN326" s="10">
        <f>3/24000000*OO[[#This Row],[96 (30JUN1985 21:00:00)-Water Temperature (C)]]*OO[[#This Row],[38]]</f>
        <v>7.0817307148875002E-5</v>
      </c>
      <c r="AO326" s="10">
        <f>3/24000000*OO[[#This Row],[97 (01JUL1985 00:00:00)-Water Temperature (C)]]*OO[[#This Row],[39]]</f>
        <v>6.8309197017324993E-5</v>
      </c>
      <c r="AP326" s="10">
        <f>3/24000000*OO[[#This Row],[98 (01JUL1985 03:00:00)-Water Temperature (C)]]*OO[[#This Row],[40]]</f>
        <v>6.7030185490124996E-5</v>
      </c>
      <c r="AQ326" s="10">
        <f>3/24000000*OO[[#This Row],[99 (01JUL1985 06:00:00)-Water Temperature (C)]]*OO[[#This Row],[41]]</f>
        <v>6.3985238158124994E-5</v>
      </c>
      <c r="AR326" s="10">
        <f>3/24000000*OO[[#This Row],[100 (01JUL1985 09:00:00)-Water Temperature (C)]]*OO[[#This Row],[42]]</f>
        <v>5.9772307710637498E-5</v>
      </c>
      <c r="AS326" s="10">
        <f>3/24000000*OO[[#This Row],[101 (01JUL1985 12:00:00)-Water Temperature (C)]]*OO[[#This Row],[43]]</f>
        <v>5.4728312999074997E-5</v>
      </c>
      <c r="AT326" s="10">
        <f>3/24000000*OO[[#This Row],[102 (01JUL1985 15:00:00)-Water Temperature (C)]]*OO[[#This Row],[44]]</f>
        <v>4.9310579745E-5</v>
      </c>
      <c r="AU326" s="10">
        <f>3/24000000*OO[[#This Row],[103 (01JUL1985 18:00:00)-Water Temperature (C)]]*OO[[#This Row],[45]]</f>
        <v>4.4237914623524992E-5</v>
      </c>
      <c r="AV326" s="10">
        <f>3/24000000*OO[[#This Row],[104 (01JUL1985 21:00:00)-Water Temperature (C)]]*OO[[#This Row],[46]]</f>
        <v>3.9803770961249998E-5</v>
      </c>
      <c r="AW326" s="10">
        <f>3/24000000*OO[[#This Row],[105 (02JUL1985 00:00:00)-Water Temperature (C)]]*OO[[#This Row],[47]]</f>
        <v>3.6138336527624999E-5</v>
      </c>
      <c r="AX326" s="10">
        <f>3/24000000*OO[[#This Row],[106 (02JUL1985 03:00:00)-Water Temperature (C)]]*OO[[#This Row],[48]]</f>
        <v>3.3869924573374998E-5</v>
      </c>
      <c r="AY326" s="10">
        <f>3/24000000*OO[[#This Row],[107 (02JUL1985 06:00:00)-Water Temperature (C)]]*OO[[#This Row],[49]]</f>
        <v>3.1621216777480001E-5</v>
      </c>
      <c r="AZ326" s="10">
        <f>3/24000000*OO[[#This Row],[108 (02JUL1985 09:00:00)-Water Temperature (C)]]*OO[[#This Row],[50]]</f>
        <v>2.938601614938E-5</v>
      </c>
      <c r="BA326" s="10">
        <f>3/24000000*OO[[#This Row],[109 (02JUL1985 12:00:00)-Water Temperature (C)]]*OO[[#This Row],[51]]</f>
        <v>2.7155820289188744E-5</v>
      </c>
      <c r="BB326" s="10">
        <f>3/24000000*OO[[#This Row],[110 (02JUL1985 15:00:00)-Water Temperature (C)]]*OO[[#This Row],[52]]</f>
        <v>2.4546909622874997E-5</v>
      </c>
      <c r="BC326" s="10">
        <f>3/24000000*OO[[#This Row],[111 (02JUL1985 18:00:00)-Water Temperature (C)]]*OO[[#This Row],[53]]</f>
        <v>2.1889740178124995E-5</v>
      </c>
      <c r="BD326" s="10">
        <f>3/24000000*OO[[#This Row],[112 (02JUL1985 21:00:00)-Water Temperature (C)]]*OO[[#This Row],[54]]</f>
        <v>1.9653965859285E-5</v>
      </c>
      <c r="BE326" s="10">
        <f>3/24000000*OO[[#This Row],[113 (03JUL1985 00:00:00)-Water Temperature (C)]]*OO[[#This Row],[55]]</f>
        <v>1.7750312285944999E-5</v>
      </c>
      <c r="BF326" s="10">
        <f>3/24000000*OO[[#This Row],[114 (03JUL1985 03:00:00)-Water Temperature (C)]]*OO[[#This Row],[56]]</f>
        <v>1.65491961445625E-5</v>
      </c>
      <c r="BG326" s="10">
        <f>3/24000000*OO[[#This Row],[115 (03JUL1985 06:00:00)-Water Temperature (C)]]*OO[[#This Row],[57]]</f>
        <v>1.5570685011749999E-5</v>
      </c>
      <c r="BH326" s="10">
        <f>3/24000000*OO[[#This Row],[116 (03JUL1985 09:00:00)-Water Temperature (C)]]*OO[[#This Row],[58]]</f>
        <v>1.4557522563449999E-5</v>
      </c>
      <c r="BI326" s="10">
        <f>3/24000000*OO[[#This Row],[117 (03JUL1985 12:00:00)-Water Temperature (C)]]*OO[[#This Row],[59]]</f>
        <v>1.3498937071057501E-5</v>
      </c>
      <c r="BJ326" s="10">
        <f>3/24000000*OO[[#This Row],[118 (03JUL1985 15:00:00)-Water Temperature (C)]]*OO[[#This Row],[60]]</f>
        <v>1.21420683972E-5</v>
      </c>
      <c r="BK326" s="10">
        <f>3/24000000*OO[[#This Row],[119 (03JUL1985 18:00:00)-Water Temperature (C)]]*OO[[#This Row],[61]]</f>
        <v>1.0687667759798751E-5</v>
      </c>
      <c r="BL326" s="10">
        <f>3/24000000*OO[[#This Row],[120 (03JUL1985 21:00:00)-Water Temperature (C)]]*OO[[#This Row],[62]]</f>
        <v>9.3709144435249998E-6</v>
      </c>
      <c r="BM326" s="10">
        <f>3/24000000*OO[[#This Row],[121 (04JUL1985 00:00:00)-Water Temperature (C)]]*OO[[#This Row],[63]]</f>
        <v>8.1803845892362506E-6</v>
      </c>
      <c r="BN326" s="10">
        <f>3/24000000*OO[[#This Row],[122 (04JUL1985 03:00:00)-Water Temperature (C)]]*OO[[#This Row],[64]]</f>
        <v>7.2419400576949999E-6</v>
      </c>
      <c r="BO326" s="10">
        <f>3/24000000*OO[[#This Row],[123 (04JUL1985 06:00:00)-Water Temperature (C)]]*OO[[#This Row],[65]]</f>
        <v>6.2761788935999997E-6</v>
      </c>
      <c r="BP326" s="10">
        <f>3/24000000*OO[[#This Row],[124 (04JUL1985 09:00:00)-Water Temperature (C)]]*OO[[#This Row],[66]]</f>
        <v>5.3189161709999995E-6</v>
      </c>
      <c r="BQ326" s="10">
        <f>3/24000000*OO[[#This Row],[125 (04JUL1985 12:00:00)-Water Temperature (C)]]*OO[[#This Row],[67]]</f>
        <v>4.3314411155900007E-6</v>
      </c>
      <c r="BR326" s="10">
        <f>3/24000000*OO[[#This Row],[126 (04JUL1985 15:00:00)-Water Temperature (C)]]*OO[[#This Row],[68]]</f>
        <v>3.4211049207768743E-6</v>
      </c>
      <c r="BS326" s="10">
        <f>3/24000000*OO[[#This Row],[127 (04JUL1985 18:00:00)-Water Temperature (C)]]*OO[[#This Row],[69]]</f>
        <v>2.6843240660000001E-6</v>
      </c>
      <c r="BT326" s="10">
        <f>3/24000000*OO[[#This Row],[128 (04JUL1985 21:00:00)-Water Temperature (C)]]*OO[[#This Row],[70]]</f>
        <v>2.118563720650875E-6</v>
      </c>
      <c r="BU326" s="10">
        <f>3/24000000*OO[[#This Row],[129 (05JUL1985 00:00:00)-Water Temperature (C)]]*OO[[#This Row],[71]]</f>
        <v>1.7230134682762501E-6</v>
      </c>
      <c r="BV326" s="10">
        <f>3/24000000*OO[[#This Row],[130 (05JUL1985 03:00:00)-Water Temperature (C)]]*OO[[#This Row],[72]]</f>
        <v>1.4888920080819998E-6</v>
      </c>
      <c r="BW326" s="10">
        <f>3/24000000*OO[[#This Row],[131 (05JUL1985 06:00:00)-Water Temperature (C)]]*OO[[#This Row],[73]]</f>
        <v>1.320574379917E-6</v>
      </c>
      <c r="BX326" s="10">
        <f>3/24000000*OO[[#This Row],[132 (05JUL1985 09:00:00)-Water Temperature (C)]]*OO[[#This Row],[74]]</f>
        <v>1.204898863435375E-6</v>
      </c>
      <c r="BY326" s="10">
        <f>3/24000000*OO[[#This Row],[133 (05JUL1985 12:00:00)-Water Temperature (C)]]*OO[[#This Row],[75]]</f>
        <v>1.12343191940175E-6</v>
      </c>
      <c r="BZ326" s="10">
        <f>3/24000000*OO[[#This Row],[134 (05JUL1985 15:00:00)-Water Temperature (C)]]*OO[[#This Row],[76]]</f>
        <v>1.0421545388705E-6</v>
      </c>
      <c r="CA326" s="10">
        <f>3/24000000*OO[[#This Row],[135 (05JUL1985 18:00:00)-Water Temperature (C)]]*OO[[#This Row],[77]]</f>
        <v>9.642012941874999E-7</v>
      </c>
      <c r="CB326" s="10">
        <f>3/24000000*OO[[#This Row],[136 (05JUL1985 21:00:00)-Water Temperature (C)]]*OO[[#This Row],[78]]</f>
        <v>8.9729682288749993E-7</v>
      </c>
      <c r="CC326" s="10">
        <f>3/24000000*OO[[#This Row],[137 (06JUL1985 00:00:00)-Water Temperature (C)]]*OO[[#This Row],[79]]</f>
        <v>8.4290923575187499E-7</v>
      </c>
      <c r="CD326" s="10">
        <f>3/24000000*OO[[#This Row],[138 (06JUL1985 03:00:00)-Water Temperature (C)]]*OO[[#This Row],[80]]</f>
        <v>8.2272709757499997E-7</v>
      </c>
      <c r="CE326" s="10">
        <f>3/24000000*OO[[#This Row],[139 (06JUL1985 06:00:00)-Water Temperature (C)]]*OO[[#This Row],[81]]</f>
        <v>8.0198531830124992E-7</v>
      </c>
      <c r="CF326" s="10">
        <f>3/24000000*OO[[#This Row],[140 (06JUL1985 09:00:00)-Water Temperature (C)]]*OO[[#This Row],[82]]</f>
        <v>7.8075498626124993E-7</v>
      </c>
      <c r="CG326" s="10">
        <f>3/24000000*OO[[#This Row],[141 (06JUL1985 12:00:00)-Water Temperature (C)]]*OO[[#This Row],[83]]</f>
        <v>7.6490703180250005E-7</v>
      </c>
      <c r="CH326" s="10">
        <f>3/24000000*OO[[#This Row],[142 (06JUL1985 15:00:00)-Water Temperature (C)]]*OO[[#This Row],[84]]</f>
        <v>7.3194847109999997E-7</v>
      </c>
      <c r="CI326" s="10">
        <f>3/24000000*OO[[#This Row],[143 (06JUL1985 18:00:00)-Water Temperature (C)]]*OO[[#This Row],[85]]</f>
        <v>6.8698804636199996E-7</v>
      </c>
      <c r="CJ326" s="10">
        <f>3/24000000*OO[[#This Row],[144 (06JUL1985 21:00:00)-Water Temperature (C)]]*OO[[#This Row],[86]]</f>
        <v>6.4672561641187501E-7</v>
      </c>
      <c r="CK326" s="10">
        <f>3/24000000*OO[[#This Row],[145 (07JUL1985 00:00:00)-Water Temperature (C)]]*OO[[#This Row],[87]]</f>
        <v>6.1340062834875002E-7</v>
      </c>
      <c r="CL326" s="10">
        <f>3/24000000*OO[[#This Row],[146 (07JUL1985 03:00:00)-Water Temperature (C)]]*OO[[#This Row],[88]]</f>
        <v>6.0066283152425006E-7</v>
      </c>
      <c r="CM326" s="10">
        <f>3/24000000*OO[[#This Row],[147 (07JUL1985 06:00:00)-Water Temperature (C)]]*OO[[#This Row],[89]]</f>
        <v>5.9099273205375E-7</v>
      </c>
      <c r="CN326" s="10">
        <f>3/24000000*OO[[#This Row],[148 (07JUL1985 09:00:00)-Water Temperature (C)]]*OO[[#This Row],[90]]</f>
        <v>5.7776357387799994E-7</v>
      </c>
      <c r="CO326" s="10">
        <f>3/24000000*OO[[#This Row],[149 (07JUL1985 12:00:00)-Water Temperature (C)]]*OO[[#This Row],[91]]</f>
        <v>5.6157995201524994E-7</v>
      </c>
      <c r="CP326" s="10">
        <f>3/24000000*OO[[#This Row],[150 (07JUL1985 15:00:00)-Water Temperature (C)]]*OO[[#This Row],[92]]</f>
        <v>5.3327890910300003E-7</v>
      </c>
      <c r="CQ326" s="10">
        <f>3/24000000*OO[[#This Row],[151 (07JUL1985 18:00:00)-Water Temperature (C)]]*OO[[#This Row],[93]]</f>
        <v>5.0150495782949997E-7</v>
      </c>
      <c r="CR326" s="10">
        <f>3/24000000*OO[[#This Row],[152 (07JUL1985 21:00:00)-Water Temperature (C)]]*OO[[#This Row],[94]]</f>
        <v>4.7333235469099993E-7</v>
      </c>
      <c r="CS326" s="10">
        <f>3/24000000*OO[[#This Row],[153 (08JUL1985 00:00:00)-Water Temperature (C)]]*OO[[#This Row],[95]]</f>
        <v>4.4775182166574996E-7</v>
      </c>
      <c r="CT326" s="10">
        <f>3/24000000*OO[[#This Row],[154 (08JUL1985 03:00:00)-Water Temperature (C)]]*OO[[#This Row],[96]]</f>
        <v>4.2946088642224997E-7</v>
      </c>
      <c r="CU326" s="10">
        <f>3/24000000*OO[[#This Row],[155 (08JUL1985 06:00:00)-Water Temperature (C)]]*OO[[#This Row],[97]]</f>
        <v>4.1913534498649997E-7</v>
      </c>
      <c r="CV326" s="10">
        <f>3/24000000*OO[[#This Row],[156 (08JUL1985 09:00:00)-Water Temperature (C)]]*OO[[#This Row],[98]]</f>
        <v>4.0531400265250001E-7</v>
      </c>
      <c r="CW326" s="10">
        <f>3/24000000*OO[[#This Row],[157 (08JUL1985 12:00:00)-Water Temperature (C)]]*OO[[#This Row],[99]]</f>
        <v>3.9246785273749995E-7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1.9525419719209791E-40</v>
      </c>
      <c r="S327" s="10">
        <f>3/24*OO[[#This Row],[75 (28JUN1985 06:00:00)-Water Temperature (C)]]*OO[[#This Row],[17]]/SUM(OO[17])</f>
        <v>3.6682807329105987E-28</v>
      </c>
      <c r="T327" s="10">
        <f>3/24*OO[[#This Row],[76 (28JUN1985 09:00:00)-Water Temperature (C)]]*OO[[#This Row],[18]]/SUM(OO[18])</f>
        <v>3.8656652280161688E-23</v>
      </c>
      <c r="U327" s="10">
        <f>3/24*OO[[#This Row],[77 (28JUN1985 12:00:00)-Water Temperature (C)]]*OO[[#This Row],[19]]/SUM(OO[19])</f>
        <v>4.2470198166059032E-15</v>
      </c>
      <c r="V327" s="10">
        <f>3/24000000*OO[[#This Row],[78 (28JUN1985 15:00:00)-Water Temperature (C)]]*OO[[#This Row],[20]]</f>
        <v>2.4026306297234997E-11</v>
      </c>
      <c r="W327" s="10">
        <f>3/24000000*OO[[#This Row],[79 (28JUN1985 18:00:00)-Water Temperature (C)]]*OO[[#This Row],[21]]</f>
        <v>1.1248089573812499E-8</v>
      </c>
      <c r="X327" s="10">
        <f>3/24000000*OO[[#This Row],[80 (28JUN1985 21:00:00)-Water Temperature (C)]]*OO[[#This Row],[22]]</f>
        <v>1.221399314436E-6</v>
      </c>
      <c r="Y327" s="10">
        <f>3/24000000*OO[[#This Row],[81 (29JUN1985 00:00:00)-Water Temperature (C)]]*OO[[#This Row],[23]]</f>
        <v>4.5016392721724997E-5</v>
      </c>
      <c r="Z327" s="10">
        <f>3/24000000*OO[[#This Row],[82 (29JUN1985 03:00:00)-Water Temperature (C)]]*OO[[#This Row],[24]]</f>
        <v>7.1063844029099993E-4</v>
      </c>
      <c r="AA327" s="10">
        <f>3/24000000*OO[[#This Row],[83 (29JUN1985 06:00:00)-Water Temperature (C)]]*OO[[#This Row],[25]]</f>
        <v>5.50788876540125E-3</v>
      </c>
      <c r="AB327" s="10">
        <f>3/24000000*OO[[#This Row],[84 (29JUN1985 09:00:00)-Water Temperature (C)]]*OO[[#This Row],[26]]</f>
        <v>2.3013748807459999E-2</v>
      </c>
      <c r="AC327" s="10">
        <f>3/24000000*OO[[#This Row],[85 (29JUN1985 12:00:00)-Water Temperature (C)]]*OO[[#This Row],[27]]</f>
        <v>5.6747336436000002E-2</v>
      </c>
      <c r="AD327" s="10">
        <f>3/24000000*OO[[#This Row],[86 (29JUN1985 15:00:00)-Water Temperature (C)]]*OO[[#This Row],[28]]</f>
        <v>8.7332836406399994E-2</v>
      </c>
      <c r="AE327" s="10">
        <f>3/24000000*OO[[#This Row],[88 (29JUN1985 21:00:00)-Water Temperature (C)]]*OO[[#This Row],[30]]</f>
        <v>6.6258660848187503E-2</v>
      </c>
      <c r="AF327" s="10">
        <f>3/24000000*OO[[#This Row],[88 (29JUN1985 21:00:00)-Water Temperature (C)]]*OO[[#This Row],[30]]</f>
        <v>6.6258660848187503E-2</v>
      </c>
      <c r="AG327" s="10">
        <f>3/24000000*OO[[#This Row],[89 (30JUN1985 00:00:00)-Water Temperature (C)]]*OO[[#This Row],[31]]</f>
        <v>3.5944872144000002E-2</v>
      </c>
      <c r="AH327" s="10">
        <f>3/24000000*OO[[#This Row],[90 (30JUN1985 03:00:00)-Water Temperature (C)]]*OO[[#This Row],[32]]</f>
        <v>1.5313828564031247E-2</v>
      </c>
      <c r="AI327" s="10">
        <f>3/24000000*OO[[#This Row],[91 (30JUN1985 06:00:00)-Water Temperature (C)]]*OO[[#This Row],[33]]</f>
        <v>5.2797150992249997E-3</v>
      </c>
      <c r="AJ327" s="10">
        <f>3/24000000*OO[[#This Row],[92 (30JUN1985 09:00:00)-Water Temperature (C)]]*OO[[#This Row],[34]]</f>
        <v>1.5617671846975001E-3</v>
      </c>
      <c r="AK327" s="10">
        <f>3/24000000*OO[[#This Row],[93 (30JUN1985 12:00:00)-Water Temperature (C)]]*OO[[#This Row],[35]]</f>
        <v>4.3789331219037491E-4</v>
      </c>
      <c r="AL327" s="10">
        <f>3/24000000*OO[[#This Row],[94 (30JUN1985 15:00:00)-Water Temperature (C)]]*OO[[#This Row],[36]]</f>
        <v>1.5512116247127497E-4</v>
      </c>
      <c r="AM327" s="10">
        <f>3/24000000*OO[[#This Row],[95 (30JUN1985 18:00:00)-Water Temperature (C)]]*OO[[#This Row],[37]]</f>
        <v>9.5514264716474998E-5</v>
      </c>
      <c r="AN327" s="10">
        <f>3/24000000*OO[[#This Row],[96 (30JUN1985 21:00:00)-Water Temperature (C)]]*OO[[#This Row],[38]]</f>
        <v>8.4239885817975006E-5</v>
      </c>
      <c r="AO327" s="10">
        <f>3/24000000*OO[[#This Row],[97 (01JUL1985 00:00:00)-Water Temperature (C)]]*OO[[#This Row],[39]]</f>
        <v>8.1075514952099996E-5</v>
      </c>
      <c r="AP327" s="10">
        <f>3/24000000*OO[[#This Row],[98 (01JUL1985 03:00:00)-Water Temperature (C)]]*OO[[#This Row],[40]]</f>
        <v>7.9705003453687514E-5</v>
      </c>
      <c r="AQ327" s="10">
        <f>3/24000000*OO[[#This Row],[99 (01JUL1985 06:00:00)-Water Temperature (C)]]*OO[[#This Row],[41]]</f>
        <v>7.6205084904375E-5</v>
      </c>
      <c r="AR327" s="10">
        <f>3/24000000*OO[[#This Row],[100 (01JUL1985 09:00:00)-Water Temperature (C)]]*OO[[#This Row],[42]]</f>
        <v>7.1168938200800002E-5</v>
      </c>
      <c r="AS327" s="10">
        <f>3/24000000*OO[[#This Row],[101 (01JUL1985 12:00:00)-Water Temperature (C)]]*OO[[#This Row],[43]]</f>
        <v>6.5178587993999985E-5</v>
      </c>
      <c r="AT327" s="10">
        <f>3/24000000*OO[[#This Row],[102 (01JUL1985 15:00:00)-Water Temperature (C)]]*OO[[#This Row],[44]]</f>
        <v>5.8658300996137499E-5</v>
      </c>
      <c r="AU327" s="10">
        <f>3/24000000*OO[[#This Row],[103 (01JUL1985 18:00:00)-Water Temperature (C)]]*OO[[#This Row],[45]]</f>
        <v>5.2511813331137498E-5</v>
      </c>
      <c r="AV327" s="10">
        <f>3/24000000*OO[[#This Row],[104 (01JUL1985 21:00:00)-Water Temperature (C)]]*OO[[#This Row],[46]]</f>
        <v>4.7189748930824995E-5</v>
      </c>
      <c r="AW327" s="10">
        <f>3/24000000*OO[[#This Row],[105 (02JUL1985 00:00:00)-Water Temperature (C)]]*OO[[#This Row],[47]]</f>
        <v>4.2812453410037505E-5</v>
      </c>
      <c r="AX327" s="10">
        <f>3/24000000*OO[[#This Row],[106 (02JUL1985 03:00:00)-Water Temperature (C)]]*OO[[#This Row],[48]]</f>
        <v>4.0088726047762493E-5</v>
      </c>
      <c r="AY327" s="10">
        <f>3/24000000*OO[[#This Row],[107 (02JUL1985 06:00:00)-Water Temperature (C)]]*OO[[#This Row],[49]]</f>
        <v>3.7407007924524998E-5</v>
      </c>
      <c r="AZ327" s="10">
        <f>3/24000000*OO[[#This Row],[108 (02JUL1985 09:00:00)-Water Temperature (C)]]*OO[[#This Row],[50]]</f>
        <v>3.4714097048362497E-5</v>
      </c>
      <c r="BA327" s="10">
        <f>3/24000000*OO[[#This Row],[109 (02JUL1985 12:00:00)-Water Temperature (C)]]*OO[[#This Row],[51]]</f>
        <v>3.2072295169443751E-5</v>
      </c>
      <c r="BB327" s="10">
        <f>3/24000000*OO[[#This Row],[110 (02JUL1985 15:00:00)-Water Temperature (C)]]*OO[[#This Row],[52]]</f>
        <v>2.8980592575352499E-5</v>
      </c>
      <c r="BC327" s="10">
        <f>3/24000000*OO[[#This Row],[111 (02JUL1985 18:00:00)-Water Temperature (C)]]*OO[[#This Row],[53]]</f>
        <v>2.5803852400759999E-5</v>
      </c>
      <c r="BD327" s="10">
        <f>3/24000000*OO[[#This Row],[112 (02JUL1985 21:00:00)-Water Temperature (C)]]*OO[[#This Row],[54]]</f>
        <v>2.3134196459520001E-5</v>
      </c>
      <c r="BE327" s="10">
        <f>3/24000000*OO[[#This Row],[113 (03JUL1985 00:00:00)-Water Temperature (C)]]*OO[[#This Row],[55]]</f>
        <v>2.0876288858287497E-5</v>
      </c>
      <c r="BF327" s="10">
        <f>3/24000000*OO[[#This Row],[114 (03JUL1985 03:00:00)-Water Temperature (C)]]*OO[[#This Row],[56]]</f>
        <v>1.9445015131293748E-5</v>
      </c>
      <c r="BG327" s="10">
        <f>3/24000000*OO[[#This Row],[115 (03JUL1985 06:00:00)-Water Temperature (C)]]*OO[[#This Row],[57]]</f>
        <v>1.82972532372E-5</v>
      </c>
      <c r="BH327" s="10">
        <f>3/24000000*OO[[#This Row],[116 (03JUL1985 09:00:00)-Water Temperature (C)]]*OO[[#This Row],[58]]</f>
        <v>1.7107861560754997E-5</v>
      </c>
      <c r="BI327" s="10">
        <f>3/24000000*OO[[#This Row],[117 (03JUL1985 12:00:00)-Water Temperature (C)]]*OO[[#This Row],[59]]</f>
        <v>1.5879165070980002E-5</v>
      </c>
      <c r="BJ327" s="10">
        <f>3/24000000*OO[[#This Row],[118 (03JUL1985 15:00:00)-Water Temperature (C)]]*OO[[#This Row],[60]]</f>
        <v>1.4307341791426249E-5</v>
      </c>
      <c r="BK327" s="10">
        <f>3/24000000*OO[[#This Row],[119 (03JUL1985 18:00:00)-Water Temperature (C)]]*OO[[#This Row],[61]]</f>
        <v>1.26067978965825E-5</v>
      </c>
      <c r="BL327" s="10">
        <f>3/24000000*OO[[#This Row],[120 (03JUL1985 21:00:00)-Water Temperature (C)]]*OO[[#This Row],[62]]</f>
        <v>1.1064699910173749E-5</v>
      </c>
      <c r="BM327" s="10">
        <f>3/24000000*OO[[#This Row],[121 (04JUL1985 00:00:00)-Water Temperature (C)]]*OO[[#This Row],[63]]</f>
        <v>9.6727801184762502E-6</v>
      </c>
      <c r="BN327" s="10">
        <f>3/24000000*OO[[#This Row],[122 (04JUL1985 03:00:00)-Water Temperature (C)]]*OO[[#This Row],[64]]</f>
        <v>8.5737835168600001E-6</v>
      </c>
      <c r="BO327" s="10">
        <f>3/24000000*OO[[#This Row],[123 (04JUL1985 06:00:00)-Water Temperature (C)]]*OO[[#This Row],[65]]</f>
        <v>7.4536820015400002E-6</v>
      </c>
      <c r="BP327" s="10">
        <f>3/24000000*OO[[#This Row],[124 (04JUL1985 09:00:00)-Water Temperature (C)]]*OO[[#This Row],[66]]</f>
        <v>6.341571105416249E-6</v>
      </c>
      <c r="BQ327" s="10">
        <f>3/24000000*OO[[#This Row],[125 (04JUL1985 12:00:00)-Water Temperature (C)]]*OO[[#This Row],[67]]</f>
        <v>5.1920345349649989E-6</v>
      </c>
      <c r="BR327" s="10">
        <f>3/24000000*OO[[#This Row],[126 (04JUL1985 15:00:00)-Water Temperature (C)]]*OO[[#This Row],[68]]</f>
        <v>4.1179151103674996E-6</v>
      </c>
      <c r="BS327" s="10">
        <f>3/24000000*OO[[#This Row],[127 (04JUL1985 18:00:00)-Water Temperature (C)]]*OO[[#This Row],[69]]</f>
        <v>3.2344289105124994E-6</v>
      </c>
      <c r="BT327" s="10">
        <f>3/24000000*OO[[#This Row],[128 (04JUL1985 21:00:00)-Water Temperature (C)]]*OO[[#This Row],[70]]</f>
        <v>2.5467384322773751E-6</v>
      </c>
      <c r="BU327" s="10">
        <f>3/24000000*OO[[#This Row],[129 (05JUL1985 00:00:00)-Water Temperature (C)]]*OO[[#This Row],[71]]</f>
        <v>2.05908724866725E-6</v>
      </c>
      <c r="BV327" s="10">
        <f>3/24000000*OO[[#This Row],[130 (05JUL1985 03:00:00)-Water Temperature (C)]]*OO[[#This Row],[72]]</f>
        <v>1.7674265845261249E-6</v>
      </c>
      <c r="BW327" s="10">
        <f>3/24000000*OO[[#This Row],[131 (05JUL1985 06:00:00)-Water Temperature (C)]]*OO[[#This Row],[73]]</f>
        <v>1.5586664638646248E-6</v>
      </c>
      <c r="BX327" s="10">
        <f>3/24000000*OO[[#This Row],[132 (05JUL1985 09:00:00)-Water Temperature (C)]]*OO[[#This Row],[74]]</f>
        <v>1.4150769618960001E-6</v>
      </c>
      <c r="BY327" s="10">
        <f>3/24000000*OO[[#This Row],[133 (05JUL1985 12:00:00)-Water Temperature (C)]]*OO[[#This Row],[75]]</f>
        <v>1.3165490353667499E-6</v>
      </c>
      <c r="BZ327" s="10">
        <f>3/24000000*OO[[#This Row],[134 (05JUL1985 15:00:00)-Water Temperature (C)]]*OO[[#This Row],[76]]</f>
        <v>1.2204896685029999E-6</v>
      </c>
      <c r="CA327" s="10">
        <f>3/24000000*OO[[#This Row],[135 (05JUL1985 18:00:00)-Water Temperature (C)]]*OO[[#This Row],[77]]</f>
        <v>1.1281028987628749E-6</v>
      </c>
      <c r="CB327" s="10">
        <f>3/24000000*OO[[#This Row],[136 (05JUL1985 21:00:00)-Water Temperature (C)]]*OO[[#This Row],[78]]</f>
        <v>1.049324528644125E-6</v>
      </c>
      <c r="CC327" s="10">
        <f>3/24000000*OO[[#This Row],[137 (06JUL1985 00:00:00)-Water Temperature (C)]]*OO[[#This Row],[79]]</f>
        <v>9.8547092647199992E-7</v>
      </c>
      <c r="CD327" s="10">
        <f>3/24000000*OO[[#This Row],[138 (06JUL1985 03:00:00)-Water Temperature (C)]]*OO[[#This Row],[80]]</f>
        <v>9.6067559240425002E-7</v>
      </c>
      <c r="CE327" s="10">
        <f>3/24000000*OO[[#This Row],[139 (06JUL1985 06:00:00)-Water Temperature (C)]]*OO[[#This Row],[81]]</f>
        <v>9.3599995835999998E-7</v>
      </c>
      <c r="CF327" s="10">
        <f>3/24000000*OO[[#This Row],[140 (06JUL1985 09:00:00)-Water Temperature (C)]]*OO[[#This Row],[82]]</f>
        <v>9.1042312506474987E-7</v>
      </c>
      <c r="CG327" s="10">
        <f>3/24000000*OO[[#This Row],[141 (06JUL1985 12:00:00)-Water Temperature (C)]]*OO[[#This Row],[83]]</f>
        <v>8.9254931526000003E-7</v>
      </c>
      <c r="CH327" s="10">
        <f>3/24000000*OO[[#This Row],[142 (06JUL1985 15:00:00)-Water Temperature (C)]]*OO[[#This Row],[84]]</f>
        <v>8.5497713133149992E-7</v>
      </c>
      <c r="CI327" s="10">
        <f>3/24000000*OO[[#This Row],[143 (06JUL1985 18:00:00)-Water Temperature (C)]]*OO[[#This Row],[85]]</f>
        <v>8.0221798950012505E-7</v>
      </c>
      <c r="CJ327" s="10">
        <f>3/24000000*OO[[#This Row],[144 (06JUL1985 21:00:00)-Water Temperature (C)]]*OO[[#This Row],[86]]</f>
        <v>7.5502843794149999E-7</v>
      </c>
      <c r="CK327" s="10">
        <f>3/24000000*OO[[#This Row],[145 (07JUL1985 00:00:00)-Water Temperature (C)]]*OO[[#This Row],[87]]</f>
        <v>7.1650129665124994E-7</v>
      </c>
      <c r="CL327" s="10">
        <f>3/24000000*OO[[#This Row],[146 (07JUL1985 03:00:00)-Water Temperature (C)]]*OO[[#This Row],[88]]</f>
        <v>7.0088552971974989E-7</v>
      </c>
      <c r="CM327" s="10">
        <f>3/24000000*OO[[#This Row],[147 (07JUL1985 06:00:00)-Water Temperature (C)]]*OO[[#This Row],[89]]</f>
        <v>6.8927460608499998E-7</v>
      </c>
      <c r="CN327" s="10">
        <f>3/24000000*OO[[#This Row],[148 (07JUL1985 09:00:00)-Water Temperature (C)]]*OO[[#This Row],[90]]</f>
        <v>6.7347542245274989E-7</v>
      </c>
      <c r="CO327" s="10">
        <f>3/24000000*OO[[#This Row],[149 (07JUL1985 12:00:00)-Water Temperature (C)]]*OO[[#This Row],[91]]</f>
        <v>6.5494442486000004E-7</v>
      </c>
      <c r="CP327" s="10">
        <f>3/24000000*OO[[#This Row],[150 (07JUL1985 15:00:00)-Water Temperature (C)]]*OO[[#This Row],[92]]</f>
        <v>6.2250655643000002E-7</v>
      </c>
      <c r="CQ327" s="10">
        <f>3/24000000*OO[[#This Row],[151 (07JUL1985 18:00:00)-Water Temperature (C)]]*OO[[#This Row],[93]]</f>
        <v>5.8536965733187501E-7</v>
      </c>
      <c r="CR327" s="10">
        <f>3/24000000*OO[[#This Row],[152 (07JUL1985 21:00:00)-Water Temperature (C)]]*OO[[#This Row],[94]]</f>
        <v>5.5248153632199994E-7</v>
      </c>
      <c r="CS327" s="10">
        <f>3/24000000*OO[[#This Row],[153 (08JUL1985 00:00:00)-Water Temperature (C)]]*OO[[#This Row],[95]]</f>
        <v>5.2260827751674996E-7</v>
      </c>
      <c r="CT327" s="10">
        <f>3/24000000*OO[[#This Row],[154 (08JUL1985 03:00:00)-Water Temperature (C)]]*OO[[#This Row],[96]]</f>
        <v>5.0082430244624999E-7</v>
      </c>
      <c r="CU327" s="10">
        <f>3/24000000*OO[[#This Row],[155 (08JUL1985 06:00:00)-Water Temperature (C)]]*OO[[#This Row],[97]]</f>
        <v>4.8845595784499993E-7</v>
      </c>
      <c r="CV327" s="10">
        <f>3/24000000*OO[[#This Row],[156 (08JUL1985 09:00:00)-Water Temperature (C)]]*OO[[#This Row],[98]]</f>
        <v>4.7232582141249999E-7</v>
      </c>
      <c r="CW327" s="10">
        <f>3/24000000*OO[[#This Row],[157 (08JUL1985 12:00:00)-Water Temperature (C)]]*OO[[#This Row],[99]]</f>
        <v>4.569708987812499E-7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1.864641565410873E-41</v>
      </c>
      <c r="S328" s="10">
        <f>3/24*OO[[#This Row],[75 (28JUN1985 06:00:00)-Water Temperature (C)]]*OO[[#This Row],[17]]/SUM(OO[17])</f>
        <v>4.0473131349464424E-29</v>
      </c>
      <c r="T328" s="10">
        <f>3/24*OO[[#This Row],[76 (28JUN1985 09:00:00)-Water Temperature (C)]]*OO[[#This Row],[18]]/SUM(OO[18])</f>
        <v>1.3295763779520005E-23</v>
      </c>
      <c r="U328" s="10">
        <f>3/24*OO[[#This Row],[77 (28JUN1985 12:00:00)-Water Temperature (C)]]*OO[[#This Row],[19]]/SUM(OO[19])</f>
        <v>1.3882466907594469E-15</v>
      </c>
      <c r="V328" s="10">
        <f>3/24000000*OO[[#This Row],[78 (28JUN1985 15:00:00)-Water Temperature (C)]]*OO[[#This Row],[20]]</f>
        <v>1.0331785799648749E-11</v>
      </c>
      <c r="W328" s="10">
        <f>3/24000000*OO[[#This Row],[79 (28JUN1985 18:00:00)-Water Temperature (C)]]*OO[[#This Row],[21]]</f>
        <v>5.5012376455612492E-9</v>
      </c>
      <c r="X328" s="10">
        <f>3/24000000*OO[[#This Row],[80 (28JUN1985 21:00:00)-Water Temperature (C)]]*OO[[#This Row],[22]]</f>
        <v>6.5471339110499993E-7</v>
      </c>
      <c r="Y328" s="10">
        <f>3/24000000*OO[[#This Row],[81 (29JUN1985 00:00:00)-Water Temperature (C)]]*OO[[#This Row],[23]]</f>
        <v>2.5981209125114999E-5</v>
      </c>
      <c r="Z328" s="10">
        <f>3/24000000*OO[[#This Row],[82 (29JUN1985 03:00:00)-Water Temperature (C)]]*OO[[#This Row],[24]]</f>
        <v>4.36701994966E-4</v>
      </c>
      <c r="AA328" s="10">
        <f>3/24000000*OO[[#This Row],[83 (29JUN1985 06:00:00)-Water Temperature (C)]]*OO[[#This Row],[25]]</f>
        <v>3.5753106547812504E-3</v>
      </c>
      <c r="AB328" s="10">
        <f>3/24000000*OO[[#This Row],[84 (29JUN1985 09:00:00)-Water Temperature (C)]]*OO[[#This Row],[26]]</f>
        <v>1.567678734323625E-2</v>
      </c>
      <c r="AC328" s="10">
        <f>3/24000000*OO[[#This Row],[85 (29JUN1985 12:00:00)-Water Temperature (C)]]*OO[[#This Row],[27]]</f>
        <v>4.0369884968437499E-2</v>
      </c>
      <c r="AD328" s="10">
        <f>3/24000000*OO[[#This Row],[86 (29JUN1985 15:00:00)-Water Temperature (C)]]*OO[[#This Row],[28]]</f>
        <v>6.4644872449337504E-2</v>
      </c>
      <c r="AE328" s="10">
        <f>3/24000000*OO[[#This Row],[88 (29JUN1985 21:00:00)-Water Temperature (C)]]*OO[[#This Row],[30]]</f>
        <v>5.2549563176599985E-2</v>
      </c>
      <c r="AF328" s="10">
        <f>3/24000000*OO[[#This Row],[88 (29JUN1985 21:00:00)-Water Temperature (C)]]*OO[[#This Row],[30]]</f>
        <v>5.2549563176599985E-2</v>
      </c>
      <c r="AG328" s="10">
        <f>3/24000000*OO[[#This Row],[89 (30JUN1985 00:00:00)-Water Temperature (C)]]*OO[[#This Row],[31]]</f>
        <v>2.93839144990625E-2</v>
      </c>
      <c r="AH328" s="10">
        <f>3/24000000*OO[[#This Row],[90 (30JUN1985 03:00:00)-Water Temperature (C)]]*OO[[#This Row],[32]]</f>
        <v>1.2868598325538749E-2</v>
      </c>
      <c r="AI328" s="10">
        <f>3/24000000*OO[[#This Row],[91 (30JUN1985 06:00:00)-Water Temperature (C)]]*OO[[#This Row],[33]]</f>
        <v>4.5405075354249995E-3</v>
      </c>
      <c r="AJ328" s="10">
        <f>3/24000000*OO[[#This Row],[92 (30JUN1985 09:00:00)-Water Temperature (C)]]*OO[[#This Row],[34]]</f>
        <v>1.3598283618162499E-3</v>
      </c>
      <c r="AK328" s="10">
        <f>3/24000000*OO[[#This Row],[93 (30JUN1985 12:00:00)-Water Temperature (C)]]*OO[[#This Row],[35]]</f>
        <v>3.8026225971299994E-4</v>
      </c>
      <c r="AL328" s="10">
        <f>3/24000000*OO[[#This Row],[94 (30JUN1985 15:00:00)-Water Temperature (C)]]*OO[[#This Row],[36]]</f>
        <v>1.2953105028699999E-4</v>
      </c>
      <c r="AM328" s="10">
        <f>3/24000000*OO[[#This Row],[95 (30JUN1985 18:00:00)-Water Temperature (C)]]*OO[[#This Row],[37]]</f>
        <v>7.5875210607799986E-5</v>
      </c>
      <c r="AN328" s="10">
        <f>3/24000000*OO[[#This Row],[96 (30JUN1985 21:00:00)-Water Temperature (C)]]*OO[[#This Row],[38]]</f>
        <v>6.5744641260237496E-5</v>
      </c>
      <c r="AO328" s="10">
        <f>3/24000000*OO[[#This Row],[97 (01JUL1985 00:00:00)-Water Temperature (C)]]*OO[[#This Row],[39]]</f>
        <v>6.3195047770400002E-5</v>
      </c>
      <c r="AP328" s="10">
        <f>3/24000000*OO[[#This Row],[98 (01JUL1985 03:00:00)-Water Temperature (C)]]*OO[[#This Row],[40]]</f>
        <v>6.2248813360950007E-5</v>
      </c>
      <c r="AQ328" s="10">
        <f>3/24000000*OO[[#This Row],[99 (01JUL1985 06:00:00)-Water Temperature (C)]]*OO[[#This Row],[41]]</f>
        <v>5.9658770926687502E-5</v>
      </c>
      <c r="AR328" s="10">
        <f>3/24000000*OO[[#This Row],[100 (01JUL1985 09:00:00)-Water Temperature (C)]]*OO[[#This Row],[42]]</f>
        <v>5.5778475167999993E-5</v>
      </c>
      <c r="AS328" s="10">
        <f>3/24000000*OO[[#This Row],[101 (01JUL1985 12:00:00)-Water Temperature (C)]]*OO[[#This Row],[43]]</f>
        <v>5.1155950334499998E-5</v>
      </c>
      <c r="AT328" s="10">
        <f>3/24000000*OO[[#This Row],[102 (01JUL1985 15:00:00)-Water Temperature (C)]]*OO[[#This Row],[44]]</f>
        <v>4.6070362938600002E-5</v>
      </c>
      <c r="AU328" s="10">
        <f>3/24000000*OO[[#This Row],[103 (01JUL1985 18:00:00)-Water Temperature (C)]]*OO[[#This Row],[45]]</f>
        <v>4.1246642173275003E-5</v>
      </c>
      <c r="AV328" s="10">
        <f>3/24000000*OO[[#This Row],[104 (01JUL1985 21:00:00)-Water Temperature (C)]]*OO[[#This Row],[46]]</f>
        <v>3.7074409576537499E-5</v>
      </c>
      <c r="AW328" s="10">
        <f>3/24000000*OO[[#This Row],[105 (02JUL1985 00:00:00)-Water Temperature (C)]]*OO[[#This Row],[47]]</f>
        <v>3.3652757224587499E-5</v>
      </c>
      <c r="AX328" s="10">
        <f>3/24000000*OO[[#This Row],[106 (02JUL1985 03:00:00)-Water Temperature (C)]]*OO[[#This Row],[48]]</f>
        <v>3.1527568220984999E-5</v>
      </c>
      <c r="AY328" s="10">
        <f>3/24000000*OO[[#This Row],[107 (02JUL1985 06:00:00)-Water Temperature (C)]]*OO[[#This Row],[49]]</f>
        <v>2.9445655815919999E-5</v>
      </c>
      <c r="AZ328" s="10">
        <f>3/24000000*OO[[#This Row],[108 (02JUL1985 09:00:00)-Water Temperature (C)]]*OO[[#This Row],[50]]</f>
        <v>2.7336150255387495E-5</v>
      </c>
      <c r="BA328" s="10">
        <f>3/24000000*OO[[#This Row],[109 (02JUL1985 12:00:00)-Water Temperature (C)]]*OO[[#This Row],[51]]</f>
        <v>2.5278215357460002E-5</v>
      </c>
      <c r="BB328" s="10">
        <f>3/24000000*OO[[#This Row],[110 (02JUL1985 15:00:00)-Water Temperature (C)]]*OO[[#This Row],[52]]</f>
        <v>2.2863496542149995E-5</v>
      </c>
      <c r="BC328" s="10">
        <f>3/24000000*OO[[#This Row],[111 (02JUL1985 18:00:00)-Water Temperature (C)]]*OO[[#This Row],[53]]</f>
        <v>2.0359939891200001E-5</v>
      </c>
      <c r="BD328" s="10">
        <f>3/24000000*OO[[#This Row],[112 (02JUL1985 21:00:00)-Water Temperature (C)]]*OO[[#This Row],[54]]</f>
        <v>1.8253555797767496E-5</v>
      </c>
      <c r="BE328" s="10">
        <f>3/24000000*OO[[#This Row],[113 (03JUL1985 00:00:00)-Water Temperature (C)]]*OO[[#This Row],[55]]</f>
        <v>1.6477065722557498E-5</v>
      </c>
      <c r="BF328" s="10">
        <f>3/24000000*OO[[#This Row],[114 (03JUL1985 03:00:00)-Water Temperature (C)]]*OO[[#This Row],[56]]</f>
        <v>1.5345091892969999E-5</v>
      </c>
      <c r="BG328" s="10">
        <f>3/24000000*OO[[#This Row],[115 (03JUL1985 06:00:00)-Water Temperature (C)]]*OO[[#This Row],[57]]</f>
        <v>1.4444747798272501E-5</v>
      </c>
      <c r="BH328" s="10">
        <f>3/24000000*OO[[#This Row],[116 (03JUL1985 09:00:00)-Water Temperature (C)]]*OO[[#This Row],[58]]</f>
        <v>1.3511015039126248E-5</v>
      </c>
      <c r="BI328" s="10">
        <f>3/24000000*OO[[#This Row],[117 (03JUL1985 12:00:00)-Water Temperature (C)]]*OO[[#This Row],[59]]</f>
        <v>1.2552242357118752E-5</v>
      </c>
      <c r="BJ328" s="10">
        <f>3/24000000*OO[[#This Row],[118 (03JUL1985 15:00:00)-Water Temperature (C)]]*OO[[#This Row],[60]]</f>
        <v>1.1324745039689999E-5</v>
      </c>
      <c r="BK328" s="10">
        <f>3/24000000*OO[[#This Row],[119 (03JUL1985 18:00:00)-Water Temperature (C)]]*OO[[#This Row],[61]]</f>
        <v>9.9883934984374983E-6</v>
      </c>
      <c r="BL328" s="10">
        <f>3/24000000*OO[[#This Row],[120 (03JUL1985 21:00:00)-Water Temperature (C)]]*OO[[#This Row],[62]]</f>
        <v>8.7731180023437503E-6</v>
      </c>
      <c r="BM328" s="10">
        <f>3/24000000*OO[[#This Row],[121 (04JUL1985 00:00:00)-Water Temperature (C)]]*OO[[#This Row],[63]]</f>
        <v>7.6773439644224992E-6</v>
      </c>
      <c r="BN328" s="10">
        <f>3/24000000*OO[[#This Row],[122 (04JUL1985 03:00:00)-Water Temperature (C)]]*OO[[#This Row],[64]]</f>
        <v>6.8106598909262498E-6</v>
      </c>
      <c r="BO328" s="10">
        <f>3/24000000*OO[[#This Row],[123 (04JUL1985 06:00:00)-Water Temperature (C)]]*OO[[#This Row],[65]]</f>
        <v>5.9322664614900002E-6</v>
      </c>
      <c r="BP328" s="10">
        <f>3/24000000*OO[[#This Row],[124 (04JUL1985 09:00:00)-Water Temperature (C)]]*OO[[#This Row],[66]]</f>
        <v>5.0599416982399999E-6</v>
      </c>
      <c r="BQ328" s="10">
        <f>3/24000000*OO[[#This Row],[125 (04JUL1985 12:00:00)-Water Temperature (C)]]*OO[[#This Row],[67]]</f>
        <v>4.1564607972149997E-6</v>
      </c>
      <c r="BR328" s="10">
        <f>3/24000000*OO[[#This Row],[126 (04JUL1985 15:00:00)-Water Temperature (C)]]*OO[[#This Row],[68]]</f>
        <v>3.3056842574818753E-6</v>
      </c>
      <c r="BS328" s="10">
        <f>3/24000000*OO[[#This Row],[127 (04JUL1985 18:00:00)-Water Temperature (C)]]*OO[[#This Row],[69]]</f>
        <v>2.598661214033625E-6</v>
      </c>
      <c r="BT328" s="10">
        <f>3/24000000*OO[[#This Row],[128 (04JUL1985 21:00:00)-Water Temperature (C)]]*OO[[#This Row],[70]]</f>
        <v>2.0436716663275001E-6</v>
      </c>
      <c r="BU328" s="10">
        <f>3/24000000*OO[[#This Row],[129 (05JUL1985 00:00:00)-Water Temperature (C)]]*OO[[#This Row],[71]]</f>
        <v>1.6464658894475001E-6</v>
      </c>
      <c r="BV328" s="10">
        <f>3/24000000*OO[[#This Row],[130 (05JUL1985 03:00:00)-Water Temperature (C)]]*OO[[#This Row],[72]]</f>
        <v>1.4073799446449997E-6</v>
      </c>
      <c r="BW328" s="10">
        <f>3/24000000*OO[[#This Row],[131 (05JUL1985 06:00:00)-Water Temperature (C)]]*OO[[#This Row],[73]]</f>
        <v>1.2365701420635E-6</v>
      </c>
      <c r="BX328" s="10">
        <f>3/24000000*OO[[#This Row],[132 (05JUL1985 09:00:00)-Water Temperature (C)]]*OO[[#This Row],[74]]</f>
        <v>1.1191615788060001E-6</v>
      </c>
      <c r="BY328" s="10">
        <f>3/24000000*OO[[#This Row],[133 (05JUL1985 12:00:00)-Water Temperature (C)]]*OO[[#This Row],[75]]</f>
        <v>1.03954114794075E-6</v>
      </c>
      <c r="BZ328" s="10">
        <f>3/24000000*OO[[#This Row],[134 (05JUL1985 15:00:00)-Water Temperature (C)]]*OO[[#This Row],[76]]</f>
        <v>9.6335638666237504E-7</v>
      </c>
      <c r="CA328" s="10">
        <f>3/24000000*OO[[#This Row],[135 (05JUL1985 18:00:00)-Water Temperature (C)]]*OO[[#This Row],[77]]</f>
        <v>8.8991079098324994E-7</v>
      </c>
      <c r="CB328" s="10">
        <f>3/24000000*OO[[#This Row],[136 (05JUL1985 21:00:00)-Water Temperature (C)]]*OO[[#This Row],[78]]</f>
        <v>8.2747455861000004E-7</v>
      </c>
      <c r="CC328" s="10">
        <f>3/24000000*OO[[#This Row],[137 (06JUL1985 00:00:00)-Water Temperature (C)]]*OO[[#This Row],[79]]</f>
        <v>7.7698431806400002E-7</v>
      </c>
      <c r="CD328" s="10">
        <f>3/24000000*OO[[#This Row],[138 (06JUL1985 03:00:00)-Water Temperature (C)]]*OO[[#This Row],[80]]</f>
        <v>7.5685274163000002E-7</v>
      </c>
      <c r="CE328" s="10">
        <f>3/24000000*OO[[#This Row],[139 (06JUL1985 06:00:00)-Water Temperature (C)]]*OO[[#This Row],[81]]</f>
        <v>7.3716243931024988E-7</v>
      </c>
      <c r="CF328" s="10">
        <f>3/24000000*OO[[#This Row],[140 (06JUL1985 09:00:00)-Water Temperature (C)]]*OO[[#This Row],[82]]</f>
        <v>7.1663264990000004E-7</v>
      </c>
      <c r="CG328" s="10">
        <f>3/24000000*OO[[#This Row],[141 (06JUL1985 12:00:00)-Water Temperature (C)]]*OO[[#This Row],[83]]</f>
        <v>7.0277291716974993E-7</v>
      </c>
      <c r="CH328" s="10">
        <f>3/24000000*OO[[#This Row],[142 (06JUL1985 15:00:00)-Water Temperature (C)]]*OO[[#This Row],[84]]</f>
        <v>6.7369375272599988E-7</v>
      </c>
      <c r="CI328" s="10">
        <f>3/24000000*OO[[#This Row],[143 (06JUL1985 18:00:00)-Water Temperature (C)]]*OO[[#This Row],[85]]</f>
        <v>6.3205513354200001E-7</v>
      </c>
      <c r="CJ328" s="10">
        <f>3/24000000*OO[[#This Row],[144 (06JUL1985 21:00:00)-Water Temperature (C)]]*OO[[#This Row],[86]]</f>
        <v>5.947290848872499E-7</v>
      </c>
      <c r="CK328" s="10">
        <f>3/24000000*OO[[#This Row],[145 (07JUL1985 00:00:00)-Water Temperature (C)]]*OO[[#This Row],[87]]</f>
        <v>5.6458799798187502E-7</v>
      </c>
      <c r="CL328" s="10">
        <f>3/24000000*OO[[#This Row],[146 (07JUL1985 03:00:00)-Water Temperature (C)]]*OO[[#This Row],[88]]</f>
        <v>5.5192215850750008E-7</v>
      </c>
      <c r="CM328" s="10">
        <f>3/24000000*OO[[#This Row],[147 (07JUL1985 06:00:00)-Water Temperature (C)]]*OO[[#This Row],[89]]</f>
        <v>5.4261689218699997E-7</v>
      </c>
      <c r="CN328" s="10">
        <f>3/24000000*OO[[#This Row],[148 (07JUL1985 09:00:00)-Water Temperature (C)]]*OO[[#This Row],[90]]</f>
        <v>5.2999244067824999E-7</v>
      </c>
      <c r="CO328" s="10">
        <f>3/24000000*OO[[#This Row],[149 (07JUL1985 12:00:00)-Water Temperature (C)]]*OO[[#This Row],[91]]</f>
        <v>5.1555251272199997E-7</v>
      </c>
      <c r="CP328" s="10">
        <f>3/24000000*OO[[#This Row],[150 (07JUL1985 15:00:00)-Water Temperature (C)]]*OO[[#This Row],[92]]</f>
        <v>4.9031859272174999E-7</v>
      </c>
      <c r="CQ328" s="10">
        <f>3/24000000*OO[[#This Row],[151 (07JUL1985 18:00:00)-Water Temperature (C)]]*OO[[#This Row],[93]]</f>
        <v>4.6107561512249999E-7</v>
      </c>
      <c r="CR328" s="10">
        <f>3/24000000*OO[[#This Row],[152 (07JUL1985 21:00:00)-Water Temperature (C)]]*OO[[#This Row],[94]]</f>
        <v>4.3515435858212499E-7</v>
      </c>
      <c r="CS328" s="10">
        <f>3/24000000*OO[[#This Row],[153 (08JUL1985 00:00:00)-Water Temperature (C)]]*OO[[#This Row],[95]]</f>
        <v>4.1163513966112493E-7</v>
      </c>
      <c r="CT328" s="10">
        <f>3/24000000*OO[[#This Row],[154 (08JUL1985 03:00:00)-Water Temperature (C)]]*OO[[#This Row],[96]]</f>
        <v>3.9426558317299998E-7</v>
      </c>
      <c r="CU328" s="10">
        <f>3/24000000*OO[[#This Row],[155 (08JUL1985 06:00:00)-Water Temperature (C)]]*OO[[#This Row],[97]]</f>
        <v>3.8437569994474997E-7</v>
      </c>
      <c r="CV328" s="10">
        <f>3/24000000*OO[[#This Row],[156 (08JUL1985 09:00:00)-Water Temperature (C)]]*OO[[#This Row],[98]]</f>
        <v>3.7168076243912492E-7</v>
      </c>
      <c r="CW328" s="10">
        <f>3/24000000*OO[[#This Row],[157 (08JUL1985 12:00:00)-Water Temperature (C)]]*OO[[#This Row],[99]]</f>
        <v>3.5941095091446251E-7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2.5294582023212089E-42</v>
      </c>
      <c r="S329" s="10">
        <f>3/24*OO[[#This Row],[75 (28JUN1985 06:00:00)-Water Temperature (C)]]*OO[[#This Row],[17]]/SUM(OO[17])</f>
        <v>5.7312605040540272E-30</v>
      </c>
      <c r="T329" s="10">
        <f>3/24*OO[[#This Row],[76 (28JUN1985 09:00:00)-Water Temperature (C)]]*OO[[#This Row],[18]]/SUM(OO[18])</f>
        <v>8.5517839280098936E-24</v>
      </c>
      <c r="U329" s="10">
        <f>3/24*OO[[#This Row],[77 (28JUN1985 12:00:00)-Water Temperature (C)]]*OO[[#This Row],[19]]/SUM(OO[19])</f>
        <v>6.0003873806254245E-16</v>
      </c>
      <c r="V329" s="10">
        <f>3/24000000*OO[[#This Row],[78 (28JUN1985 15:00:00)-Water Temperature (C)]]*OO[[#This Row],[20]]</f>
        <v>5.8015303156800001E-12</v>
      </c>
      <c r="W329" s="10">
        <f>3/24000000*OO[[#This Row],[79 (28JUN1985 18:00:00)-Water Temperature (C)]]*OO[[#This Row],[21]]</f>
        <v>3.4890053096500002E-9</v>
      </c>
      <c r="X329" s="10">
        <f>3/24000000*OO[[#This Row],[80 (28JUN1985 21:00:00)-Water Temperature (C)]]*OO[[#This Row],[22]]</f>
        <v>4.5299361188124996E-7</v>
      </c>
      <c r="Y329" s="10">
        <f>3/24000000*OO[[#This Row],[81 (29JUN1985 00:00:00)-Water Temperature (C)]]*OO[[#This Row],[23]]</f>
        <v>1.927797596512875E-5</v>
      </c>
      <c r="Z329" s="10">
        <f>3/24000000*OO[[#This Row],[82 (29JUN1985 03:00:00)-Water Temperature (C)]]*OO[[#This Row],[24]]</f>
        <v>3.4402537937249997E-4</v>
      </c>
      <c r="AA329" s="10">
        <f>3/24000000*OO[[#This Row],[83 (29JUN1985 06:00:00)-Water Temperature (C)]]*OO[[#This Row],[25]]</f>
        <v>2.9700747768874997E-3</v>
      </c>
      <c r="AB329" s="10">
        <f>3/24000000*OO[[#This Row],[84 (29JUN1985 09:00:00)-Water Temperature (C)]]*OO[[#This Row],[26]]</f>
        <v>1.3653888481529999E-2</v>
      </c>
      <c r="AC329" s="10">
        <f>3/24000000*OO[[#This Row],[85 (29JUN1985 12:00:00)-Water Temperature (C)]]*OO[[#This Row],[27]]</f>
        <v>3.6711937609499999E-2</v>
      </c>
      <c r="AD329" s="10">
        <f>3/24000000*OO[[#This Row],[86 (29JUN1985 15:00:00)-Water Temperature (C)]]*OO[[#This Row],[28]]</f>
        <v>6.1169333771999991E-2</v>
      </c>
      <c r="AE329" s="10">
        <f>3/24000000*OO[[#This Row],[88 (29JUN1985 21:00:00)-Water Temperature (C)]]*OO[[#This Row],[30]]</f>
        <v>5.3302219638449992E-2</v>
      </c>
      <c r="AF329" s="10">
        <f>3/24000000*OO[[#This Row],[88 (29JUN1985 21:00:00)-Water Temperature (C)]]*OO[[#This Row],[30]]</f>
        <v>5.3302219638449992E-2</v>
      </c>
      <c r="AG329" s="10">
        <f>3/24000000*OO[[#This Row],[89 (30JUN1985 00:00:00)-Water Temperature (C)]]*OO[[#This Row],[31]]</f>
        <v>3.0718529348137496E-2</v>
      </c>
      <c r="AH329" s="10">
        <f>3/24000000*OO[[#This Row],[90 (30JUN1985 03:00:00)-Water Temperature (C)]]*OO[[#This Row],[32]]</f>
        <v>1.3821835077943751E-2</v>
      </c>
      <c r="AI329" s="10">
        <f>3/24000000*OO[[#This Row],[91 (30JUN1985 06:00:00)-Water Temperature (C)]]*OO[[#This Row],[33]]</f>
        <v>5.0004558721249998E-3</v>
      </c>
      <c r="AJ329" s="10">
        <f>3/24000000*OO[[#This Row],[92 (30JUN1985 09:00:00)-Water Temperature (C)]]*OO[[#This Row],[34]]</f>
        <v>1.5237679441477499E-3</v>
      </c>
      <c r="AK329" s="10">
        <f>3/24000000*OO[[#This Row],[93 (30JUN1985 12:00:00)-Water Temperature (C)]]*OO[[#This Row],[35]]</f>
        <v>4.2694376194274999E-4</v>
      </c>
      <c r="AL329" s="10">
        <f>3/24000000*OO[[#This Row],[94 (30JUN1985 15:00:00)-Water Temperature (C)]]*OO[[#This Row],[36]]</f>
        <v>1.3981681857755E-4</v>
      </c>
      <c r="AM329" s="10">
        <f>3/24000000*OO[[#This Row],[95 (30JUN1985 18:00:00)-Water Temperature (C)]]*OO[[#This Row],[37]]</f>
        <v>7.7115206723799994E-5</v>
      </c>
      <c r="AN329" s="10">
        <f>3/24000000*OO[[#This Row],[96 (30JUN1985 21:00:00)-Water Temperature (C)]]*OO[[#This Row],[38]]</f>
        <v>6.5236008780999999E-5</v>
      </c>
      <c r="AO329" s="10">
        <f>3/24000000*OO[[#This Row],[97 (01JUL1985 00:00:00)-Water Temperature (C)]]*OO[[#This Row],[39]]</f>
        <v>6.2582068632874996E-5</v>
      </c>
      <c r="AP329" s="10">
        <f>3/24000000*OO[[#This Row],[98 (01JUL1985 03:00:00)-Water Temperature (C)]]*OO[[#This Row],[40]]</f>
        <v>6.1815272842912506E-5</v>
      </c>
      <c r="AQ329" s="10">
        <f>3/24000000*OO[[#This Row],[99 (01JUL1985 06:00:00)-Water Temperature (C)]]*OO[[#This Row],[41]]</f>
        <v>5.9453005601300004E-5</v>
      </c>
      <c r="AR329" s="10">
        <f>3/24000000*OO[[#This Row],[100 (01JUL1985 09:00:00)-Water Temperature (C)]]*OO[[#This Row],[42]]</f>
        <v>5.5764355108799994E-5</v>
      </c>
      <c r="AS329" s="10">
        <f>3/24000000*OO[[#This Row],[101 (01JUL1985 12:00:00)-Water Temperature (C)]]*OO[[#This Row],[43]]</f>
        <v>5.1282076919150006E-5</v>
      </c>
      <c r="AT329" s="10">
        <f>3/24000000*OO[[#This Row],[102 (01JUL1985 15:00:00)-Water Temperature (C)]]*OO[[#This Row],[44]]</f>
        <v>4.6281066943624993E-5</v>
      </c>
      <c r="AU329" s="10">
        <f>3/24000000*OO[[#This Row],[103 (01JUL1985 18:00:00)-Water Temperature (C)]]*OO[[#This Row],[45]]</f>
        <v>4.1487406361400005E-5</v>
      </c>
      <c r="AV329" s="10">
        <f>3/24000000*OO[[#This Row],[104 (01JUL1985 21:00:00)-Water Temperature (C)]]*OO[[#This Row],[46]]</f>
        <v>3.7305698794600001E-5</v>
      </c>
      <c r="AW329" s="10">
        <f>3/24000000*OO[[#This Row],[105 (02JUL1985 00:00:00)-Water Temperature (C)]]*OO[[#This Row],[47]]</f>
        <v>3.3873536788649994E-5</v>
      </c>
      <c r="AX329" s="10">
        <f>3/24000000*OO[[#This Row],[106 (02JUL1985 03:00:00)-Water Temperature (C)]]*OO[[#This Row],[48]]</f>
        <v>3.1747309806625001E-5</v>
      </c>
      <c r="AY329" s="10">
        <f>3/24000000*OO[[#This Row],[107 (02JUL1985 06:00:00)-Water Temperature (C)]]*OO[[#This Row],[49]]</f>
        <v>2.9676323316649998E-5</v>
      </c>
      <c r="AZ329" s="10">
        <f>3/24000000*OO[[#This Row],[108 (02JUL1985 09:00:00)-Water Temperature (C)]]*OO[[#This Row],[50]]</f>
        <v>2.7570184100865E-5</v>
      </c>
      <c r="BA329" s="10">
        <f>3/24000000*OO[[#This Row],[109 (02JUL1985 12:00:00)-Water Temperature (C)]]*OO[[#This Row],[51]]</f>
        <v>2.5527005969745001E-5</v>
      </c>
      <c r="BB329" s="10">
        <f>3/24000000*OO[[#This Row],[110 (02JUL1985 15:00:00)-Water Temperature (C)]]*OO[[#This Row],[52]]</f>
        <v>2.3123239435937499E-5</v>
      </c>
      <c r="BC329" s="10">
        <f>3/24000000*OO[[#This Row],[111 (02JUL1985 18:00:00)-Water Temperature (C)]]*OO[[#This Row],[53]]</f>
        <v>2.0601809768600001E-5</v>
      </c>
      <c r="BD329" s="10">
        <f>3/24000000*OO[[#This Row],[112 (02JUL1985 21:00:00)-Water Temperature (C)]]*OO[[#This Row],[54]]</f>
        <v>1.8471956270906248E-5</v>
      </c>
      <c r="BE329" s="10">
        <f>3/24000000*OO[[#This Row],[113 (03JUL1985 00:00:00)-Water Temperature (C)]]*OO[[#This Row],[55]]</f>
        <v>1.6679211742221247E-5</v>
      </c>
      <c r="BF329" s="10">
        <f>3/24000000*OO[[#This Row],[114 (03JUL1985 03:00:00)-Water Temperature (C)]]*OO[[#This Row],[56]]</f>
        <v>1.5520043611438747E-5</v>
      </c>
      <c r="BG329" s="10">
        <f>3/24000000*OO[[#This Row],[115 (03JUL1985 06:00:00)-Water Temperature (C)]]*OO[[#This Row],[57]]</f>
        <v>1.4604785967394999E-5</v>
      </c>
      <c r="BH329" s="10">
        <f>3/24000000*OO[[#This Row],[116 (03JUL1985 09:00:00)-Water Temperature (C)]]*OO[[#This Row],[58]]</f>
        <v>1.3660728897899999E-5</v>
      </c>
      <c r="BI329" s="10">
        <f>3/24000000*OO[[#This Row],[117 (03JUL1985 12:00:00)-Water Temperature (C)]]*OO[[#This Row],[59]]</f>
        <v>1.26986105511225E-5</v>
      </c>
      <c r="BJ329" s="10">
        <f>3/24000000*OO[[#This Row],[118 (03JUL1985 15:00:00)-Water Temperature (C)]]*OO[[#This Row],[60]]</f>
        <v>1.1469700193219997E-5</v>
      </c>
      <c r="BK329" s="10">
        <f>3/24000000*OO[[#This Row],[119 (03JUL1985 18:00:00)-Water Temperature (C)]]*OO[[#This Row],[61]]</f>
        <v>1.01252901726075E-5</v>
      </c>
      <c r="BL329" s="10">
        <f>3/24000000*OO[[#This Row],[120 (03JUL1985 21:00:00)-Water Temperature (C)]]*OO[[#This Row],[62]]</f>
        <v>8.8987000715812501E-6</v>
      </c>
      <c r="BM329" s="10">
        <f>3/24000000*OO[[#This Row],[121 (04JUL1985 00:00:00)-Water Temperature (C)]]*OO[[#This Row],[63]]</f>
        <v>7.7947068936525004E-6</v>
      </c>
      <c r="BN329" s="10">
        <f>3/24000000*OO[[#This Row],[122 (04JUL1985 03:00:00)-Water Temperature (C)]]*OO[[#This Row],[64]]</f>
        <v>6.9199560512499998E-6</v>
      </c>
      <c r="BO329" s="10">
        <f>3/24000000*OO[[#This Row],[123 (04JUL1985 06:00:00)-Water Temperature (C)]]*OO[[#This Row],[65]]</f>
        <v>6.0387955430775003E-6</v>
      </c>
      <c r="BP329" s="10">
        <f>3/24000000*OO[[#This Row],[124 (04JUL1985 09:00:00)-Water Temperature (C)]]*OO[[#This Row],[66]]</f>
        <v>5.1651235401299994E-6</v>
      </c>
      <c r="BQ329" s="10">
        <f>3/24000000*OO[[#This Row],[125 (04JUL1985 12:00:00)-Water Temperature (C)]]*OO[[#This Row],[67]]</f>
        <v>4.2578193751499992E-6</v>
      </c>
      <c r="BR329" s="10">
        <f>3/24000000*OO[[#This Row],[126 (04JUL1985 15:00:00)-Water Temperature (C)]]*OO[[#This Row],[68]]</f>
        <v>3.3974817323519997E-6</v>
      </c>
      <c r="BS329" s="10">
        <f>3/24000000*OO[[#This Row],[127 (04JUL1985 18:00:00)-Water Temperature (C)]]*OO[[#This Row],[69]]</f>
        <v>2.6739324573862498E-6</v>
      </c>
      <c r="BT329" s="10">
        <f>3/24000000*OO[[#This Row],[128 (04JUL1985 21:00:00)-Water Temperature (C)]]*OO[[#This Row],[70]]</f>
        <v>2.10067326491375E-6</v>
      </c>
      <c r="BU329" s="10">
        <f>3/24000000*OO[[#This Row],[129 (05JUL1985 00:00:00)-Water Temperature (C)]]*OO[[#This Row],[71]]</f>
        <v>1.6859565702420001E-6</v>
      </c>
      <c r="BV329" s="10">
        <f>3/24000000*OO[[#This Row],[130 (05JUL1985 03:00:00)-Water Temperature (C)]]*OO[[#This Row],[72]]</f>
        <v>1.43447642357625E-6</v>
      </c>
      <c r="BW329" s="10">
        <f>3/24000000*OO[[#This Row],[131 (05JUL1985 06:00:00)-Water Temperature (C)]]*OO[[#This Row],[73]]</f>
        <v>1.2548989949868749E-6</v>
      </c>
      <c r="BX329" s="10">
        <f>3/24000000*OO[[#This Row],[132 (05JUL1985 09:00:00)-Water Temperature (C)]]*OO[[#This Row],[74]]</f>
        <v>1.1317834883249999E-6</v>
      </c>
      <c r="BY329" s="10">
        <f>3/24000000*OO[[#This Row],[133 (05JUL1985 12:00:00)-Water Temperature (C)]]*OO[[#This Row],[75]]</f>
        <v>1.0489479745822498E-6</v>
      </c>
      <c r="BZ329" s="10">
        <f>3/24000000*OO[[#This Row],[134 (05JUL1985 15:00:00)-Water Temperature (C)]]*OO[[#This Row],[76]]</f>
        <v>9.7171645667824991E-7</v>
      </c>
      <c r="CA329" s="10">
        <f>3/24000000*OO[[#This Row],[135 (05JUL1985 18:00:00)-Water Temperature (C)]]*OO[[#This Row],[77]]</f>
        <v>8.9707579843500006E-7</v>
      </c>
      <c r="CB329" s="10">
        <f>3/24000000*OO[[#This Row],[136 (05JUL1985 21:00:00)-Water Temperature (C)]]*OO[[#This Row],[78]]</f>
        <v>8.3371490159175004E-7</v>
      </c>
      <c r="CC329" s="10">
        <f>3/24000000*OO[[#This Row],[137 (06JUL1985 00:00:00)-Water Temperature (C)]]*OO[[#This Row],[79]]</f>
        <v>7.8270107866124986E-7</v>
      </c>
      <c r="CD329" s="10">
        <f>3/24000000*OO[[#This Row],[138 (06JUL1985 03:00:00)-Water Temperature (C)]]*OO[[#This Row],[80]]</f>
        <v>7.6177061075499992E-7</v>
      </c>
      <c r="CE329" s="10">
        <f>3/24000000*OO[[#This Row],[139 (06JUL1985 06:00:00)-Water Temperature (C)]]*OO[[#This Row],[81]]</f>
        <v>7.4164521100249993E-7</v>
      </c>
      <c r="CF329" s="10">
        <f>3/24000000*OO[[#This Row],[140 (06JUL1985 09:00:00)-Water Temperature (C)]]*OO[[#This Row],[82]]</f>
        <v>7.2059673545599992E-7</v>
      </c>
      <c r="CG329" s="10">
        <f>3/24000000*OO[[#This Row],[141 (06JUL1985 12:00:00)-Water Temperature (C)]]*OO[[#This Row],[83]]</f>
        <v>7.0676229599500004E-7</v>
      </c>
      <c r="CH329" s="10">
        <f>3/24000000*OO[[#This Row],[142 (06JUL1985 15:00:00)-Water Temperature (C)]]*OO[[#This Row],[84]]</f>
        <v>6.7812130803787499E-7</v>
      </c>
      <c r="CI329" s="10">
        <f>3/24000000*OO[[#This Row],[143 (06JUL1985 18:00:00)-Water Temperature (C)]]*OO[[#This Row],[85]]</f>
        <v>6.3620468788799991E-7</v>
      </c>
      <c r="CJ329" s="10">
        <f>3/24000000*OO[[#This Row],[144 (06JUL1985 21:00:00)-Water Temperature (C)]]*OO[[#This Row],[86]]</f>
        <v>5.9841363924699998E-7</v>
      </c>
      <c r="CK329" s="10">
        <f>3/24000000*OO[[#This Row],[145 (07JUL1985 00:00:00)-Water Temperature (C)]]*OO[[#This Row],[87]]</f>
        <v>5.6831536300274996E-7</v>
      </c>
      <c r="CL329" s="10">
        <f>3/24000000*OO[[#This Row],[146 (07JUL1985 03:00:00)-Water Temperature (C)]]*OO[[#This Row],[88]]</f>
        <v>5.5520924549899999E-7</v>
      </c>
      <c r="CM329" s="10">
        <f>3/24000000*OO[[#This Row],[147 (07JUL1985 06:00:00)-Water Temperature (C)]]*OO[[#This Row],[89]]</f>
        <v>5.4564601390149998E-7</v>
      </c>
      <c r="CN329" s="10">
        <f>3/24000000*OO[[#This Row],[148 (07JUL1985 09:00:00)-Water Temperature (C)]]*OO[[#This Row],[90]]</f>
        <v>5.3271524657549995E-7</v>
      </c>
      <c r="CO329" s="10">
        <f>3/24000000*OO[[#This Row],[149 (07JUL1985 12:00:00)-Water Temperature (C)]]*OO[[#This Row],[91]]</f>
        <v>5.1831843102187497E-7</v>
      </c>
      <c r="CP329" s="10">
        <f>3/24000000*OO[[#This Row],[150 (07JUL1985 15:00:00)-Water Temperature (C)]]*OO[[#This Row],[92]]</f>
        <v>4.9330013172300006E-7</v>
      </c>
      <c r="CQ329" s="10">
        <f>3/24000000*OO[[#This Row],[151 (07JUL1985 18:00:00)-Water Temperature (C)]]*OO[[#This Row],[93]]</f>
        <v>4.6392869854299993E-7</v>
      </c>
      <c r="CR329" s="10">
        <f>3/24000000*OO[[#This Row],[152 (07JUL1985 21:00:00)-Water Temperature (C)]]*OO[[#This Row],[94]]</f>
        <v>4.3779225347475003E-7</v>
      </c>
      <c r="CS329" s="10">
        <f>3/24000000*OO[[#This Row],[153 (08JUL1985 00:00:00)-Water Temperature (C)]]*OO[[#This Row],[95]]</f>
        <v>4.1416310980912499E-7</v>
      </c>
      <c r="CT329" s="10">
        <f>3/24000000*OO[[#This Row],[154 (08JUL1985 03:00:00)-Water Temperature (C)]]*OO[[#This Row],[96]]</f>
        <v>3.9644020150999998E-7</v>
      </c>
      <c r="CU329" s="10">
        <f>3/24000000*OO[[#This Row],[155 (08JUL1985 06:00:00)-Water Temperature (C)]]*OO[[#This Row],[97]]</f>
        <v>3.8631576473262502E-7</v>
      </c>
      <c r="CV329" s="10">
        <f>3/24000000*OO[[#This Row],[156 (08JUL1985 09:00:00)-Water Temperature (C)]]*OO[[#This Row],[98]]</f>
        <v>3.735267250275E-7</v>
      </c>
      <c r="CW329" s="10">
        <f>3/24000000*OO[[#This Row],[157 (08JUL1985 12:00:00)-Water Temperature (C)]]*OO[[#This Row],[99]]</f>
        <v>3.6098512928999996E-7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3.8872875435538167E-43</v>
      </c>
      <c r="S330" s="10">
        <f>3/24*OO[[#This Row],[75 (28JUN1985 06:00:00)-Water Temperature (C)]]*OO[[#This Row],[17]]/SUM(OO[17])</f>
        <v>9.4045119284488056E-31</v>
      </c>
      <c r="T330" s="10">
        <f>3/24*OO[[#This Row],[76 (28JUN1985 09:00:00)-Water Temperature (C)]]*OO[[#This Row],[18]]/SUM(OO[18])</f>
        <v>6.2328123758931181E-24</v>
      </c>
      <c r="U330" s="10">
        <f>3/24*OO[[#This Row],[77 (28JUN1985 12:00:00)-Water Temperature (C)]]*OO[[#This Row],[19]]/SUM(OO[19])</f>
        <v>2.635080501984754E-16</v>
      </c>
      <c r="V330" s="10">
        <f>3/24000000*OO[[#This Row],[78 (28JUN1985 15:00:00)-Water Temperature (C)]]*OO[[#This Row],[20]]</f>
        <v>3.3797634050950001E-12</v>
      </c>
      <c r="W330" s="10">
        <f>3/24000000*OO[[#This Row],[79 (28JUN1985 18:00:00)-Water Temperature (C)]]*OO[[#This Row],[21]]</f>
        <v>2.3006156418790002E-9</v>
      </c>
      <c r="X330" s="10">
        <f>3/24000000*OO[[#This Row],[80 (28JUN1985 21:00:00)-Water Temperature (C)]]*OO[[#This Row],[22]]</f>
        <v>3.2591171518162495E-7</v>
      </c>
      <c r="Y330" s="10">
        <f>3/24000000*OO[[#This Row],[81 (29JUN1985 00:00:00)-Water Temperature (C)]]*OO[[#This Row],[23]]</f>
        <v>1.4871544395106248E-5</v>
      </c>
      <c r="Z330" s="10">
        <f>3/24000000*OO[[#This Row],[82 (29JUN1985 03:00:00)-Water Temperature (C)]]*OO[[#This Row],[24]]</f>
        <v>2.8147944427796246E-4</v>
      </c>
      <c r="AA330" s="10">
        <f>3/24000000*OO[[#This Row],[83 (29JUN1985 06:00:00)-Water Temperature (C)]]*OO[[#This Row],[25]]</f>
        <v>2.5582509526145001E-3</v>
      </c>
      <c r="AB330" s="10">
        <f>3/24000000*OO[[#This Row],[84 (29JUN1985 09:00:00)-Water Temperature (C)]]*OO[[#This Row],[26]]</f>
        <v>1.2303670973099999E-2</v>
      </c>
      <c r="AC330" s="10">
        <f>3/24000000*OO[[#This Row],[85 (29JUN1985 12:00:00)-Water Temperature (C)]]*OO[[#This Row],[27]]</f>
        <v>3.4443408738374995E-2</v>
      </c>
      <c r="AD330" s="10">
        <f>3/24000000*OO[[#This Row],[86 (29JUN1985 15:00:00)-Water Temperature (C)]]*OO[[#This Row],[28]]</f>
        <v>5.9550870874199996E-2</v>
      </c>
      <c r="AE330" s="10">
        <f>3/24000000*OO[[#This Row],[88 (29JUN1985 21:00:00)-Water Temperature (C)]]*OO[[#This Row],[30]]</f>
        <v>5.5233092990687495E-2</v>
      </c>
      <c r="AF330" s="10">
        <f>3/24000000*OO[[#This Row],[88 (29JUN1985 21:00:00)-Water Temperature (C)]]*OO[[#This Row],[30]]</f>
        <v>5.5233092990687495E-2</v>
      </c>
      <c r="AG330" s="10">
        <f>3/24000000*OO[[#This Row],[89 (30JUN1985 00:00:00)-Water Temperature (C)]]*OO[[#This Row],[31]]</f>
        <v>3.2685653935087496E-2</v>
      </c>
      <c r="AH330" s="10">
        <f>3/24000000*OO[[#This Row],[90 (30JUN1985 03:00:00)-Water Temperature (C)]]*OO[[#This Row],[32]]</f>
        <v>1.5049500456269998E-2</v>
      </c>
      <c r="AI330" s="10">
        <f>3/24000000*OO[[#This Row],[91 (30JUN1985 06:00:00)-Water Temperature (C)]]*OO[[#This Row],[33]]</f>
        <v>5.5607850696475E-3</v>
      </c>
      <c r="AJ330" s="10">
        <f>3/24000000*OO[[#This Row],[92 (30JUN1985 09:00:00)-Water Temperature (C)]]*OO[[#This Row],[34]]</f>
        <v>1.7185037195672499E-3</v>
      </c>
      <c r="AK330" s="10">
        <f>3/24000000*OO[[#This Row],[93 (30JUN1985 12:00:00)-Water Temperature (C)]]*OO[[#This Row],[35]]</f>
        <v>4.8211402138725E-4</v>
      </c>
      <c r="AL330" s="10">
        <f>3/24000000*OO[[#This Row],[94 (30JUN1985 15:00:00)-Water Temperature (C)]]*OO[[#This Row],[36]]</f>
        <v>1.5247684885331248E-4</v>
      </c>
      <c r="AM330" s="10">
        <f>3/24000000*OO[[#This Row],[95 (30JUN1985 18:00:00)-Water Temperature (C)]]*OO[[#This Row],[37]]</f>
        <v>7.9258582937000014E-5</v>
      </c>
      <c r="AN330" s="10">
        <f>3/24000000*OO[[#This Row],[96 (30JUN1985 21:00:00)-Water Temperature (C)]]*OO[[#This Row],[38]]</f>
        <v>6.5225967032187508E-5</v>
      </c>
      <c r="AO330" s="10">
        <f>3/24000000*OO[[#This Row],[97 (01JUL1985 00:00:00)-Water Temperature (C)]]*OO[[#This Row],[39]]</f>
        <v>6.2249180486312493E-5</v>
      </c>
      <c r="AP330" s="10">
        <f>3/24000000*OO[[#This Row],[98 (01JUL1985 03:00:00)-Water Temperature (C)]]*OO[[#This Row],[40]]</f>
        <v>6.1491578353274992E-5</v>
      </c>
      <c r="AQ330" s="10">
        <f>3/24000000*OO[[#This Row],[99 (01JUL1985 06:00:00)-Water Temperature (C)]]*OO[[#This Row],[41]]</f>
        <v>5.9205991583749992E-5</v>
      </c>
      <c r="AR330" s="10">
        <f>3/24000000*OO[[#This Row],[100 (01JUL1985 09:00:00)-Water Temperature (C)]]*OO[[#This Row],[42]]</f>
        <v>5.5558567060424996E-5</v>
      </c>
      <c r="AS330" s="10">
        <f>3/24000000*OO[[#This Row],[101 (01JUL1985 12:00:00)-Water Temperature (C)]]*OO[[#This Row],[43]]</f>
        <v>5.1078030539249997E-5</v>
      </c>
      <c r="AT330" s="10">
        <f>3/24000000*OO[[#This Row],[102 (01JUL1985 15:00:00)-Water Temperature (C)]]*OO[[#This Row],[44]]</f>
        <v>4.6065716199299994E-5</v>
      </c>
      <c r="AU330" s="10">
        <f>3/24000000*OO[[#This Row],[103 (01JUL1985 18:00:00)-Water Temperature (C)]]*OO[[#This Row],[45]]</f>
        <v>4.1231796882749999E-5</v>
      </c>
      <c r="AV330" s="10">
        <f>3/24000000*OO[[#This Row],[104 (01JUL1985 21:00:00)-Water Temperature (C)]]*OO[[#This Row],[46]]</f>
        <v>3.7043022211574998E-5</v>
      </c>
      <c r="AW330" s="10">
        <f>3/24000000*OO[[#This Row],[105 (02JUL1985 00:00:00)-Water Temperature (C)]]*OO[[#This Row],[47]]</f>
        <v>3.358354274099999E-5</v>
      </c>
      <c r="AX330" s="10">
        <f>3/24000000*OO[[#This Row],[106 (02JUL1985 03:00:00)-Water Temperature (C)]]*OO[[#This Row],[48]]</f>
        <v>3.1423602032831248E-5</v>
      </c>
      <c r="AY330" s="10">
        <f>3/24000000*OO[[#This Row],[107 (02JUL1985 06:00:00)-Water Temperature (C)]]*OO[[#This Row],[49]]</f>
        <v>2.933723402883E-5</v>
      </c>
      <c r="AZ330" s="10">
        <f>3/24000000*OO[[#This Row],[108 (02JUL1985 09:00:00)-Water Temperature (C)]]*OO[[#This Row],[50]]</f>
        <v>2.7214770493797498E-5</v>
      </c>
      <c r="BA330" s="10">
        <f>3/24000000*OO[[#This Row],[109 (02JUL1985 12:00:00)-Water Temperature (C)]]*OO[[#This Row],[51]]</f>
        <v>2.517441388688375E-5</v>
      </c>
      <c r="BB330" s="10">
        <f>3/24000000*OO[[#This Row],[110 (02JUL1985 15:00:00)-Water Temperature (C)]]*OO[[#This Row],[52]]</f>
        <v>2.2785681182609999E-5</v>
      </c>
      <c r="BC330" s="10">
        <f>3/24000000*OO[[#This Row],[111 (02JUL1985 18:00:00)-Water Temperature (C)]]*OO[[#This Row],[53]]</f>
        <v>2.026956096996E-5</v>
      </c>
      <c r="BD330" s="10">
        <f>3/24000000*OO[[#This Row],[112 (02JUL1985 21:00:00)-Water Temperature (C)]]*OO[[#This Row],[54]]</f>
        <v>1.8143931820867499E-5</v>
      </c>
      <c r="BE330" s="10">
        <f>3/24000000*OO[[#This Row],[113 (03JUL1985 00:00:00)-Water Temperature (C)]]*OO[[#This Row],[55]]</f>
        <v>1.6368905163599998E-5</v>
      </c>
      <c r="BF330" s="10">
        <f>3/24000000*OO[[#This Row],[114 (03JUL1985 03:00:00)-Water Temperature (C)]]*OO[[#This Row],[56]]</f>
        <v>1.5207633254227502E-5</v>
      </c>
      <c r="BG330" s="10">
        <f>3/24000000*OO[[#This Row],[115 (03JUL1985 06:00:00)-Water Temperature (C)]]*OO[[#This Row],[57]]</f>
        <v>1.4296276348009998E-5</v>
      </c>
      <c r="BH330" s="10">
        <f>3/24000000*OO[[#This Row],[116 (03JUL1985 09:00:00)-Water Temperature (C)]]*OO[[#This Row],[58]]</f>
        <v>1.3363919373337499E-5</v>
      </c>
      <c r="BI330" s="10">
        <f>3/24000000*OO[[#This Row],[117 (03JUL1985 12:00:00)-Water Temperature (C)]]*OO[[#This Row],[59]]</f>
        <v>1.24206077946825E-5</v>
      </c>
      <c r="BJ330" s="10">
        <f>3/24000000*OO[[#This Row],[118 (03JUL1985 15:00:00)-Water Temperature (C)]]*OO[[#This Row],[60]]</f>
        <v>1.12237941026925E-5</v>
      </c>
      <c r="BK330" s="10">
        <f>3/24000000*OO[[#This Row],[119 (03JUL1985 18:00:00)-Water Temperature (C)]]*OO[[#This Row],[61]]</f>
        <v>9.9133552248749986E-6</v>
      </c>
      <c r="BL330" s="10">
        <f>3/24000000*OO[[#This Row],[120 (03JUL1985 21:00:00)-Water Temperature (C)]]*OO[[#This Row],[62]]</f>
        <v>8.7146203654499994E-6</v>
      </c>
      <c r="BM330" s="10">
        <f>3/24000000*OO[[#This Row],[121 (04JUL1985 00:00:00)-Water Temperature (C)]]*OO[[#This Row],[63]]</f>
        <v>7.638916697660001E-6</v>
      </c>
      <c r="BN330" s="10">
        <f>3/24000000*OO[[#This Row],[122 (04JUL1985 03:00:00)-Water Temperature (C)]]*OO[[#This Row],[64]]</f>
        <v>6.7859489999137496E-6</v>
      </c>
      <c r="BO330" s="10">
        <f>3/24000000*OO[[#This Row],[123 (04JUL1985 06:00:00)-Water Temperature (C)]]*OO[[#This Row],[65]]</f>
        <v>5.9301540297374993E-6</v>
      </c>
      <c r="BP330" s="10">
        <f>3/24000000*OO[[#This Row],[124 (04JUL1985 09:00:00)-Water Temperature (C)]]*OO[[#This Row],[66]]</f>
        <v>5.0852202246724998E-6</v>
      </c>
      <c r="BQ330" s="10">
        <f>3/24000000*OO[[#This Row],[125 (04JUL1985 12:00:00)-Water Temperature (C)]]*OO[[#This Row],[67]]</f>
        <v>4.2045277705200002E-6</v>
      </c>
      <c r="BR330" s="10">
        <f>3/24000000*OO[[#This Row],[126 (04JUL1985 15:00:00)-Water Temperature (C)]]*OO[[#This Row],[68]]</f>
        <v>3.3661512408754998E-6</v>
      </c>
      <c r="BS330" s="10">
        <f>3/24000000*OO[[#This Row],[127 (04JUL1985 18:00:00)-Water Temperature (C)]]*OO[[#This Row],[69]]</f>
        <v>2.652539002003125E-6</v>
      </c>
      <c r="BT330" s="10">
        <f>3/24000000*OO[[#This Row],[128 (04JUL1985 21:00:00)-Water Temperature (C)]]*OO[[#This Row],[70]]</f>
        <v>2.082406746577E-6</v>
      </c>
      <c r="BU330" s="10">
        <f>3/24000000*OO[[#This Row],[129 (05JUL1985 00:00:00)-Water Temperature (C)]]*OO[[#This Row],[71]]</f>
        <v>1.6655758397619998E-6</v>
      </c>
      <c r="BV330" s="10">
        <f>3/24000000*OO[[#This Row],[130 (05JUL1985 03:00:00)-Water Temperature (C)]]*OO[[#This Row],[72]]</f>
        <v>1.4111400540183749E-6</v>
      </c>
      <c r="BW330" s="10">
        <f>3/24000000*OO[[#This Row],[131 (05JUL1985 06:00:00)-Water Temperature (C)]]*OO[[#This Row],[73]]</f>
        <v>1.229083282315875E-6</v>
      </c>
      <c r="BX330" s="10">
        <f>3/24000000*OO[[#This Row],[132 (05JUL1985 09:00:00)-Water Temperature (C)]]*OO[[#This Row],[74]]</f>
        <v>1.1048612513152501E-6</v>
      </c>
      <c r="BY330" s="10">
        <f>3/24000000*OO[[#This Row],[133 (05JUL1985 12:00:00)-Water Temperature (C)]]*OO[[#This Row],[75]]</f>
        <v>1.021595381867E-6</v>
      </c>
      <c r="BZ330" s="10">
        <f>3/24000000*OO[[#This Row],[134 (05JUL1985 15:00:00)-Water Temperature (C)]]*OO[[#This Row],[76]]</f>
        <v>9.4593340382400007E-7</v>
      </c>
      <c r="CA330" s="10">
        <f>3/24000000*OO[[#This Row],[135 (05JUL1985 18:00:00)-Water Temperature (C)]]*OO[[#This Row],[77]]</f>
        <v>8.7274770642499991E-7</v>
      </c>
      <c r="CB330" s="10">
        <f>3/24000000*OO[[#This Row],[136 (05JUL1985 21:00:00)-Water Temperature (C)]]*OO[[#This Row],[78]]</f>
        <v>8.1065306091000001E-7</v>
      </c>
      <c r="CC330" s="10">
        <f>3/24000000*OO[[#This Row],[137 (06JUL1985 00:00:00)-Water Temperature (C)]]*OO[[#This Row],[79]]</f>
        <v>7.6103711490762498E-7</v>
      </c>
      <c r="CD330" s="10">
        <f>3/24000000*OO[[#This Row],[138 (06JUL1985 03:00:00)-Water Temperature (C)]]*OO[[#This Row],[80]]</f>
        <v>7.4019088283400006E-7</v>
      </c>
      <c r="CE330" s="10">
        <f>3/24000000*OO[[#This Row],[139 (06JUL1985 06:00:00)-Water Temperature (C)]]*OO[[#This Row],[81]]</f>
        <v>7.2025356044250007E-7</v>
      </c>
      <c r="CF330" s="10">
        <f>3/24000000*OO[[#This Row],[140 (06JUL1985 09:00:00)-Water Temperature (C)]]*OO[[#This Row],[82]]</f>
        <v>6.9950251093299995E-7</v>
      </c>
      <c r="CG330" s="10">
        <f>3/24000000*OO[[#This Row],[141 (06JUL1985 12:00:00)-Water Temperature (C)]]*OO[[#This Row],[83]]</f>
        <v>6.8604057921000001E-7</v>
      </c>
      <c r="CH330" s="10">
        <f>3/24000000*OO[[#This Row],[142 (06JUL1985 15:00:00)-Water Temperature (C)]]*OO[[#This Row],[84]]</f>
        <v>6.5873667090562494E-7</v>
      </c>
      <c r="CI330" s="10">
        <f>3/24000000*OO[[#This Row],[143 (06JUL1985 18:00:00)-Water Temperature (C)]]*OO[[#This Row],[85]]</f>
        <v>6.1806262830399993E-7</v>
      </c>
      <c r="CJ330" s="10">
        <f>3/24000000*OO[[#This Row],[144 (06JUL1985 21:00:00)-Water Temperature (C)]]*OO[[#This Row],[86]]</f>
        <v>5.8110459215249999E-7</v>
      </c>
      <c r="CK330" s="10">
        <f>3/24000000*OO[[#This Row],[145 (07JUL1985 00:00:00)-Water Temperature (C)]]*OO[[#This Row],[87]]</f>
        <v>5.5215518847574998E-7</v>
      </c>
      <c r="CL330" s="10">
        <f>3/24000000*OO[[#This Row],[146 (07JUL1985 03:00:00)-Water Temperature (C)]]*OO[[#This Row],[88]]</f>
        <v>5.3918299693237491E-7</v>
      </c>
      <c r="CM330" s="10">
        <f>3/24000000*OO[[#This Row],[147 (07JUL1985 06:00:00)-Water Temperature (C)]]*OO[[#This Row],[89]]</f>
        <v>5.2966417450537495E-7</v>
      </c>
      <c r="CN330" s="10">
        <f>3/24000000*OO[[#This Row],[148 (07JUL1985 09:00:00)-Water Temperature (C)]]*OO[[#This Row],[90]]</f>
        <v>5.1686792057250001E-7</v>
      </c>
      <c r="CO330" s="10">
        <f>3/24000000*OO[[#This Row],[149 (07JUL1985 12:00:00)-Water Temperature (C)]]*OO[[#This Row],[91]]</f>
        <v>5.0294566892749986E-7</v>
      </c>
      <c r="CP330" s="10">
        <f>3/24000000*OO[[#This Row],[150 (07JUL1985 15:00:00)-Water Temperature (C)]]*OO[[#This Row],[92]]</f>
        <v>4.7893510728249985E-7</v>
      </c>
      <c r="CQ330" s="10">
        <f>3/24000000*OO[[#This Row],[151 (07JUL1985 18:00:00)-Water Temperature (C)]]*OO[[#This Row],[93]]</f>
        <v>4.5049378823487497E-7</v>
      </c>
      <c r="CR330" s="10">
        <f>3/24000000*OO[[#This Row],[152 (07JUL1985 21:00:00)-Water Temperature (C)]]*OO[[#This Row],[94]]</f>
        <v>4.2504930764387499E-7</v>
      </c>
      <c r="CS330" s="10">
        <f>3/24000000*OO[[#This Row],[153 (08JUL1985 00:00:00)-Water Temperature (C)]]*OO[[#This Row],[95]]</f>
        <v>4.0214126251200002E-7</v>
      </c>
      <c r="CT330" s="10">
        <f>3/24000000*OO[[#This Row],[154 (08JUL1985 03:00:00)-Water Temperature (C)]]*OO[[#This Row],[96]]</f>
        <v>3.8474437200524993E-7</v>
      </c>
      <c r="CU330" s="10">
        <f>3/24000000*OO[[#This Row],[155 (08JUL1985 06:00:00)-Water Temperature (C)]]*OO[[#This Row],[97]]</f>
        <v>3.7472183586600002E-7</v>
      </c>
      <c r="CV330" s="10">
        <f>3/24000000*OO[[#This Row],[156 (08JUL1985 09:00:00)-Water Temperature (C)]]*OO[[#This Row],[98]]</f>
        <v>3.6225874782512499E-7</v>
      </c>
      <c r="CW330" s="10">
        <f>3/24000000*OO[[#This Row],[157 (08JUL1985 12:00:00)-Water Temperature (C)]]*OO[[#This Row],[99]]</f>
        <v>3.4987170242247497E-7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5.7445956298015348E-44</v>
      </c>
      <c r="S331" s="10">
        <f>3/24*OO[[#This Row],[75 (28JUN1985 06:00:00)-Water Temperature (C)]]*OO[[#This Row],[17]]/SUM(OO[17])</f>
        <v>1.5020296741945534E-31</v>
      </c>
      <c r="T331" s="10">
        <f>3/24*OO[[#This Row],[76 (28JUN1985 09:00:00)-Water Temperature (C)]]*OO[[#This Row],[18]]/SUM(OO[18])</f>
        <v>4.6081033539835286E-24</v>
      </c>
      <c r="U331" s="10">
        <f>3/24*OO[[#This Row],[77 (28JUN1985 12:00:00)-Water Temperature (C)]]*OO[[#This Row],[19]]/SUM(OO[19])</f>
        <v>1.0955957592953374E-16</v>
      </c>
      <c r="V331" s="10">
        <f>3/24000000*OO[[#This Row],[78 (28JUN1985 15:00:00)-Water Temperature (C)]]*OO[[#This Row],[20]]</f>
        <v>2.0041563541018749E-12</v>
      </c>
      <c r="W331" s="10">
        <f>3/24000000*OO[[#This Row],[79 (28JUN1985 18:00:00)-Water Temperature (C)]]*OO[[#This Row],[21]]</f>
        <v>1.5810460775084999E-9</v>
      </c>
      <c r="X331" s="10">
        <f>3/24000000*OO[[#This Row],[80 (28JUN1985 21:00:00)-Water Temperature (C)]]*OO[[#This Row],[22]]</f>
        <v>2.4837593943599998E-7</v>
      </c>
      <c r="Y331" s="10">
        <f>3/24000000*OO[[#This Row],[81 (29JUN1985 00:00:00)-Water Temperature (C)]]*OO[[#This Row],[23]]</f>
        <v>1.2327031409687501E-5</v>
      </c>
      <c r="Z331" s="10">
        <f>3/24000000*OO[[#This Row],[82 (29JUN1985 03:00:00)-Water Temperature (C)]]*OO[[#This Row],[24]]</f>
        <v>2.5045668319319996E-4</v>
      </c>
      <c r="AA331" s="10">
        <f>3/24000000*OO[[#This Row],[83 (29JUN1985 06:00:00)-Water Temperature (C)]]*OO[[#This Row],[25]]</f>
        <v>2.4214888066524999E-3</v>
      </c>
      <c r="AB331" s="10">
        <f>3/24000000*OO[[#This Row],[84 (29JUN1985 09:00:00)-Water Temperature (C)]]*OO[[#This Row],[26]]</f>
        <v>1.23002647859425E-2</v>
      </c>
      <c r="AC331" s="10">
        <f>3/24000000*OO[[#This Row],[85 (29JUN1985 12:00:00)-Water Temperature (C)]]*OO[[#This Row],[27]]</f>
        <v>3.6144160703625E-2</v>
      </c>
      <c r="AD331" s="10">
        <f>3/24000000*OO[[#This Row],[86 (29JUN1985 15:00:00)-Water Temperature (C)]]*OO[[#This Row],[28]]</f>
        <v>6.5295395808350004E-2</v>
      </c>
      <c r="AE331" s="10">
        <f>3/24000000*OO[[#This Row],[88 (29JUN1985 21:00:00)-Water Temperature (C)]]*OO[[#This Row],[30]]</f>
        <v>6.5179562485350007E-2</v>
      </c>
      <c r="AF331" s="10">
        <f>3/24000000*OO[[#This Row],[88 (29JUN1985 21:00:00)-Water Temperature (C)]]*OO[[#This Row],[30]]</f>
        <v>6.5179562485350007E-2</v>
      </c>
      <c r="AG331" s="10">
        <f>3/24000000*OO[[#This Row],[89 (30JUN1985 00:00:00)-Water Temperature (C)]]*OO[[#This Row],[31]]</f>
        <v>3.9768272682599998E-2</v>
      </c>
      <c r="AH331" s="10">
        <f>3/24000000*OO[[#This Row],[90 (30JUN1985 03:00:00)-Water Temperature (C)]]*OO[[#This Row],[32]]</f>
        <v>1.8791119424962498E-2</v>
      </c>
      <c r="AI331" s="10">
        <f>3/24000000*OO[[#This Row],[91 (30JUN1985 06:00:00)-Water Temperature (C)]]*OO[[#This Row],[33]]</f>
        <v>7.0978072361400002E-3</v>
      </c>
      <c r="AJ331" s="10">
        <f>3/24000000*OO[[#This Row],[92 (30JUN1985 09:00:00)-Water Temperature (C)]]*OO[[#This Row],[34]]</f>
        <v>2.2323244229950001E-3</v>
      </c>
      <c r="AK331" s="10">
        <f>3/24000000*OO[[#This Row],[93 (30JUN1985 12:00:00)-Water Temperature (C)]]*OO[[#This Row],[35]]</f>
        <v>6.2771261048112496E-4</v>
      </c>
      <c r="AL331" s="10">
        <f>3/24000000*OO[[#This Row],[94 (30JUN1985 15:00:00)-Water Temperature (C)]]*OO[[#This Row],[36]]</f>
        <v>1.9109947936890001E-4</v>
      </c>
      <c r="AM331" s="10">
        <f>3/24000000*OO[[#This Row],[95 (30JUN1985 18:00:00)-Water Temperature (C)]]*OO[[#This Row],[37]]</f>
        <v>9.2206552235137492E-5</v>
      </c>
      <c r="AN331" s="10">
        <f>3/24000000*OO[[#This Row],[96 (30JUN1985 21:00:00)-Water Temperature (C)]]*OO[[#This Row],[38]]</f>
        <v>7.2910583911350009E-5</v>
      </c>
      <c r="AO331" s="10">
        <f>3/24000000*OO[[#This Row],[97 (01JUL1985 00:00:00)-Water Temperature (C)]]*OO[[#This Row],[39]]</f>
        <v>6.8930622440000006E-5</v>
      </c>
      <c r="AP331" s="10">
        <f>3/24000000*OO[[#This Row],[98 (01JUL1985 03:00:00)-Water Temperature (C)]]*OO[[#This Row],[40]]</f>
        <v>6.79601454191E-5</v>
      </c>
      <c r="AQ331" s="10">
        <f>3/24000000*OO[[#This Row],[99 (01JUL1985 06:00:00)-Water Temperature (C)]]*OO[[#This Row],[41]]</f>
        <v>6.5364400392637495E-5</v>
      </c>
      <c r="AR331" s="10">
        <f>3/24000000*OO[[#This Row],[100 (01JUL1985 09:00:00)-Water Temperature (C)]]*OO[[#This Row],[42]]</f>
        <v>6.1276928405000001E-5</v>
      </c>
      <c r="AS331" s="10">
        <f>3/24000000*OO[[#This Row],[101 (01JUL1985 12:00:00)-Water Temperature (C)]]*OO[[#This Row],[43]]</f>
        <v>5.6373837720975004E-5</v>
      </c>
      <c r="AT331" s="10">
        <f>3/24000000*OO[[#This Row],[102 (01JUL1985 15:00:00)-Water Temperature (C)]]*OO[[#This Row],[44]]</f>
        <v>5.0846345461100001E-5</v>
      </c>
      <c r="AU331" s="10">
        <f>3/24000000*OO[[#This Row],[103 (01JUL1985 18:00:00)-Water Temperature (C)]]*OO[[#This Row],[45]]</f>
        <v>4.5467381530912498E-5</v>
      </c>
      <c r="AV331" s="10">
        <f>3/24000000*OO[[#This Row],[104 (01JUL1985 21:00:00)-Water Temperature (C)]]*OO[[#This Row],[46]]</f>
        <v>4.0843432051200001E-5</v>
      </c>
      <c r="AW331" s="10">
        <f>3/24000000*OO[[#This Row],[105 (02JUL1985 00:00:00)-Water Temperature (C)]]*OO[[#This Row],[47]]</f>
        <v>3.6992898071999993E-5</v>
      </c>
      <c r="AX331" s="10">
        <f>3/24000000*OO[[#This Row],[106 (02JUL1985 03:00:00)-Water Temperature (C)]]*OO[[#This Row],[48]]</f>
        <v>3.4575255989487495E-5</v>
      </c>
      <c r="AY331" s="10">
        <f>3/24000000*OO[[#This Row],[107 (02JUL1985 06:00:00)-Water Temperature (C)]]*OO[[#This Row],[49]]</f>
        <v>3.2249713174217492E-5</v>
      </c>
      <c r="AZ331" s="10">
        <f>3/24000000*OO[[#This Row],[108 (02JUL1985 09:00:00)-Water Temperature (C)]]*OO[[#This Row],[50]]</f>
        <v>2.9896299478512501E-5</v>
      </c>
      <c r="BA331" s="10">
        <f>3/24000000*OO[[#This Row],[109 (02JUL1985 12:00:00)-Water Temperature (C)]]*OO[[#This Row],[51]]</f>
        <v>2.7672050119949998E-5</v>
      </c>
      <c r="BB331" s="10">
        <f>3/24000000*OO[[#This Row],[110 (02JUL1985 15:00:00)-Water Temperature (C)]]*OO[[#This Row],[52]]</f>
        <v>2.5066531708301252E-5</v>
      </c>
      <c r="BC331" s="10">
        <f>3/24000000*OO[[#This Row],[111 (02JUL1985 18:00:00)-Water Temperature (C)]]*OO[[#This Row],[53]]</f>
        <v>2.2297614195246247E-5</v>
      </c>
      <c r="BD331" s="10">
        <f>3/24000000*OO[[#This Row],[112 (02JUL1985 21:00:00)-Water Temperature (C)]]*OO[[#This Row],[54]]</f>
        <v>1.9949988785014995E-5</v>
      </c>
      <c r="BE331" s="10">
        <f>3/24000000*OO[[#This Row],[113 (03JUL1985 00:00:00)-Water Temperature (C)]]*OO[[#This Row],[55]]</f>
        <v>1.800445437772875E-5</v>
      </c>
      <c r="BF331" s="10">
        <f>3/24000000*OO[[#This Row],[114 (03JUL1985 03:00:00)-Water Temperature (C)]]*OO[[#This Row],[56]]</f>
        <v>1.67179287478E-5</v>
      </c>
      <c r="BG331" s="10">
        <f>3/24000000*OO[[#This Row],[115 (03JUL1985 06:00:00)-Water Temperature (C)]]*OO[[#This Row],[57]]</f>
        <v>1.571146595137625E-5</v>
      </c>
      <c r="BH331" s="10">
        <f>3/24000000*OO[[#This Row],[116 (03JUL1985 09:00:00)-Water Temperature (C)]]*OO[[#This Row],[58]]</f>
        <v>1.4688998930786249E-5</v>
      </c>
      <c r="BI331" s="10">
        <f>3/24000000*OO[[#This Row],[117 (03JUL1985 12:00:00)-Water Temperature (C)]]*OO[[#This Row],[59]]</f>
        <v>1.36586840806125E-5</v>
      </c>
      <c r="BJ331" s="10">
        <f>3/24000000*OO[[#This Row],[118 (03JUL1985 15:00:00)-Water Temperature (C)]]*OO[[#This Row],[60]]</f>
        <v>1.2357850469895001E-5</v>
      </c>
      <c r="BK331" s="10">
        <f>3/24000000*OO[[#This Row],[119 (03JUL1985 18:00:00)-Water Temperature (C)]]*OO[[#This Row],[61]]</f>
        <v>1.0927829751578749E-5</v>
      </c>
      <c r="BL331" s="10">
        <f>3/24000000*OO[[#This Row],[120 (03JUL1985 21:00:00)-Water Temperature (C)]]*OO[[#This Row],[62]]</f>
        <v>9.6118038875600008E-6</v>
      </c>
      <c r="BM331" s="10">
        <f>3/24000000*OO[[#This Row],[121 (04JUL1985 00:00:00)-Water Temperature (C)]]*OO[[#This Row],[63]]</f>
        <v>8.433861300864999E-6</v>
      </c>
      <c r="BN331" s="10">
        <f>3/24000000*OO[[#This Row],[122 (04JUL1985 03:00:00)-Water Temperature (C)]]*OO[[#This Row],[64]]</f>
        <v>7.4980848553799994E-6</v>
      </c>
      <c r="BO331" s="10">
        <f>3/24000000*OO[[#This Row],[123 (04JUL1985 06:00:00)-Water Temperature (C)]]*OO[[#This Row],[65]]</f>
        <v>6.5630360154312494E-6</v>
      </c>
      <c r="BP331" s="10">
        <f>3/24000000*OO[[#This Row],[124 (04JUL1985 09:00:00)-Water Temperature (C)]]*OO[[#This Row],[66]]</f>
        <v>5.6451316394849997E-6</v>
      </c>
      <c r="BQ331" s="10">
        <f>3/24000000*OO[[#This Row],[125 (04JUL1985 12:00:00)-Water Temperature (C)]]*OO[[#This Row],[67]]</f>
        <v>4.6834076416E-6</v>
      </c>
      <c r="BR331" s="10">
        <f>3/24000000*OO[[#This Row],[126 (04JUL1985 15:00:00)-Water Temperature (C)]]*OO[[#This Row],[68]]</f>
        <v>3.764040896E-6</v>
      </c>
      <c r="BS331" s="10">
        <f>3/24000000*OO[[#This Row],[127 (04JUL1985 18:00:00)-Water Temperature (C)]]*OO[[#This Row],[69]]</f>
        <v>2.9713187044133749E-6</v>
      </c>
      <c r="BT331" s="10">
        <f>3/24000000*OO[[#This Row],[128 (04JUL1985 21:00:00)-Water Temperature (C)]]*OO[[#This Row],[70]]</f>
        <v>2.3316922077312502E-6</v>
      </c>
      <c r="BU331" s="10">
        <f>3/24000000*OO[[#This Row],[129 (05JUL1985 00:00:00)-Water Temperature (C)]]*OO[[#This Row],[71]]</f>
        <v>1.8581902346699999E-6</v>
      </c>
      <c r="BV331" s="10">
        <f>3/24000000*OO[[#This Row],[130 (05JUL1985 03:00:00)-Water Temperature (C)]]*OO[[#This Row],[72]]</f>
        <v>1.5666606542090001E-6</v>
      </c>
      <c r="BW331" s="10">
        <f>3/24000000*OO[[#This Row],[131 (05JUL1985 06:00:00)-Water Temperature (C)]]*OO[[#This Row],[73]]</f>
        <v>1.3578870907799999E-6</v>
      </c>
      <c r="BX331" s="10">
        <f>3/24000000*OO[[#This Row],[132 (05JUL1985 09:00:00)-Water Temperature (C)]]*OO[[#This Row],[74]]</f>
        <v>1.2160192211189999E-6</v>
      </c>
      <c r="BY331" s="10">
        <f>3/24000000*OO[[#This Row],[133 (05JUL1985 12:00:00)-Water Temperature (C)]]*OO[[#This Row],[75]]</f>
        <v>1.1210443121729999E-6</v>
      </c>
      <c r="BZ331" s="10">
        <f>3/24000000*OO[[#This Row],[134 (05JUL1985 15:00:00)-Water Temperature (C)]]*OO[[#This Row],[76]]</f>
        <v>1.0375354879725E-6</v>
      </c>
      <c r="CA331" s="10">
        <f>3/24000000*OO[[#This Row],[135 (05JUL1985 18:00:00)-Water Temperature (C)]]*OO[[#This Row],[77]]</f>
        <v>9.5663166473362494E-7</v>
      </c>
      <c r="CB331" s="10">
        <f>3/24000000*OO[[#This Row],[136 (05JUL1985 21:00:00)-Water Temperature (C)]]*OO[[#This Row],[78]]</f>
        <v>8.8795170672524999E-7</v>
      </c>
      <c r="CC331" s="10">
        <f>3/24000000*OO[[#This Row],[137 (06JUL1985 00:00:00)-Water Temperature (C)]]*OO[[#This Row],[79]]</f>
        <v>8.3343095180812489E-7</v>
      </c>
      <c r="CD331" s="10">
        <f>3/24000000*OO[[#This Row],[138 (06JUL1985 03:00:00)-Water Temperature (C)]]*OO[[#This Row],[80]]</f>
        <v>8.0998016383200003E-7</v>
      </c>
      <c r="CE331" s="10">
        <f>3/24000000*OO[[#This Row],[139 (06JUL1985 06:00:00)-Water Temperature (C)]]*OO[[#This Row],[81]]</f>
        <v>7.8774076371800002E-7</v>
      </c>
      <c r="CF331" s="10">
        <f>3/24000000*OO[[#This Row],[140 (06JUL1985 09:00:00)-Water Temperature (C)]]*OO[[#This Row],[82]]</f>
        <v>7.6465727805487492E-7</v>
      </c>
      <c r="CG331" s="10">
        <f>3/24000000*OO[[#This Row],[141 (06JUL1985 12:00:00)-Water Temperature (C)]]*OO[[#This Row],[83]]</f>
        <v>7.4975491551299993E-7</v>
      </c>
      <c r="CH331" s="10">
        <f>3/24000000*OO[[#This Row],[142 (06JUL1985 15:00:00)-Water Temperature (C)]]*OO[[#This Row],[84]]</f>
        <v>7.2068867530237503E-7</v>
      </c>
      <c r="CI331" s="10">
        <f>3/24000000*OO[[#This Row],[143 (06JUL1985 18:00:00)-Water Temperature (C)]]*OO[[#This Row],[85]]</f>
        <v>6.763374182124999E-7</v>
      </c>
      <c r="CJ331" s="10">
        <f>3/24000000*OO[[#This Row],[144 (06JUL1985 21:00:00)-Water Temperature (C)]]*OO[[#This Row],[86]]</f>
        <v>6.3555493377512504E-7</v>
      </c>
      <c r="CK331" s="10">
        <f>3/24000000*OO[[#This Row],[145 (07JUL1985 00:00:00)-Water Temperature (C)]]*OO[[#This Row],[87]]</f>
        <v>6.0411241999875001E-7</v>
      </c>
      <c r="CL331" s="10">
        <f>3/24000000*OO[[#This Row],[146 (07JUL1985 03:00:00)-Water Temperature (C)]]*OO[[#This Row],[88]]</f>
        <v>5.896533926153749E-7</v>
      </c>
      <c r="CM331" s="10">
        <f>3/24000000*OO[[#This Row],[147 (07JUL1985 06:00:00)-Water Temperature (C)]]*OO[[#This Row],[89]]</f>
        <v>5.7893125128112499E-7</v>
      </c>
      <c r="CN331" s="10">
        <f>3/24000000*OO[[#This Row],[148 (07JUL1985 09:00:00)-Water Temperature (C)]]*OO[[#This Row],[90]]</f>
        <v>5.6470837880124994E-7</v>
      </c>
      <c r="CO331" s="10">
        <f>3/24000000*OO[[#This Row],[149 (07JUL1985 12:00:00)-Water Temperature (C)]]*OO[[#This Row],[91]]</f>
        <v>5.4955426378462494E-7</v>
      </c>
      <c r="CP331" s="10">
        <f>3/24000000*OO[[#This Row],[150 (07JUL1985 15:00:00)-Water Temperature (C)]]*OO[[#This Row],[92]]</f>
        <v>5.2370454341249999E-7</v>
      </c>
      <c r="CQ331" s="10">
        <f>3/24000000*OO[[#This Row],[151 (07JUL1985 18:00:00)-Water Temperature (C)]]*OO[[#This Row],[93]]</f>
        <v>4.9276815830287503E-7</v>
      </c>
      <c r="CR331" s="10">
        <f>3/24000000*OO[[#This Row],[152 (07JUL1985 21:00:00)-Water Temperature (C)]]*OO[[#This Row],[94]]</f>
        <v>4.6485499093762501E-7</v>
      </c>
      <c r="CS331" s="10">
        <f>3/24000000*OO[[#This Row],[153 (08JUL1985 00:00:00)-Water Temperature (C)]]*OO[[#This Row],[95]]</f>
        <v>4.3985378714062492E-7</v>
      </c>
      <c r="CT331" s="10">
        <f>3/24000000*OO[[#This Row],[154 (08JUL1985 03:00:00)-Water Temperature (C)]]*OO[[#This Row],[96]]</f>
        <v>4.2061961565399996E-7</v>
      </c>
      <c r="CU331" s="10">
        <f>3/24000000*OO[[#This Row],[155 (08JUL1985 06:00:00)-Water Temperature (C)]]*OO[[#This Row],[97]]</f>
        <v>4.0945635799875003E-7</v>
      </c>
      <c r="CV331" s="10">
        <f>3/24000000*OO[[#This Row],[156 (08JUL1985 09:00:00)-Water Temperature (C)]]*OO[[#This Row],[98]]</f>
        <v>3.957600929715E-7</v>
      </c>
      <c r="CW331" s="10">
        <f>3/24000000*OO[[#This Row],[157 (08JUL1985 12:00:00)-Water Temperature (C)]]*OO[[#This Row],[99]]</f>
        <v>3.8208697309575001E-7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0</v>
      </c>
      <c r="S332" s="10">
        <f>3/24*OO[[#This Row],[75 (28JUN1985 06:00:00)-Water Temperature (C)]]*OO[[#This Row],[17]]/SUM(OO[17])</f>
        <v>2.3137047931346534E-32</v>
      </c>
      <c r="T332" s="10">
        <f>3/24*OO[[#This Row],[76 (28JUN1985 09:00:00)-Water Temperature (C)]]*OO[[#This Row],[18]]/SUM(OO[18])</f>
        <v>2.6502176777750382E-24</v>
      </c>
      <c r="U332" s="10">
        <f>3/24*OO[[#This Row],[77 (28JUN1985 12:00:00)-Water Temperature (C)]]*OO[[#This Row],[19]]/SUM(OO[19])</f>
        <v>3.6120846451711429E-17</v>
      </c>
      <c r="V332" s="10">
        <f>3/24000000*OO[[#This Row],[78 (28JUN1985 15:00:00)-Water Temperature (C)]]*OO[[#This Row],[20]]</f>
        <v>9.9361952766824988E-13</v>
      </c>
      <c r="W332" s="10">
        <f>3/24000000*OO[[#This Row],[79 (28JUN1985 18:00:00)-Water Temperature (C)]]*OO[[#This Row],[21]]</f>
        <v>9.0850025573225007E-10</v>
      </c>
      <c r="X332" s="10">
        <f>3/24000000*OO[[#This Row],[80 (28JUN1985 21:00:00)-Water Temperature (C)]]*OO[[#This Row],[22]]</f>
        <v>1.5764299644442497E-7</v>
      </c>
      <c r="Y332" s="10">
        <f>3/24000000*OO[[#This Row],[81 (29JUN1985 00:00:00)-Water Temperature (C)]]*OO[[#This Row],[23]]</f>
        <v>8.4673742353199983E-6</v>
      </c>
      <c r="Z332" s="10">
        <f>3/24000000*OO[[#This Row],[82 (29JUN1985 03:00:00)-Water Temperature (C)]]*OO[[#This Row],[24]]</f>
        <v>1.8373459086532497E-4</v>
      </c>
      <c r="AA332" s="10">
        <f>3/24000000*OO[[#This Row],[83 (29JUN1985 06:00:00)-Water Temperature (C)]]*OO[[#This Row],[25]]</f>
        <v>1.8802171634609997E-3</v>
      </c>
      <c r="AB332" s="10">
        <f>3/24000000*OO[[#This Row],[84 (29JUN1985 09:00:00)-Water Temperature (C)]]*OO[[#This Row],[26]]</f>
        <v>1.0036131125071249E-2</v>
      </c>
      <c r="AC332" s="10">
        <f>3/24000000*OO[[#This Row],[85 (29JUN1985 12:00:00)-Water Temperature (C)]]*OO[[#This Row],[27]]</f>
        <v>3.0821773832493744E-2</v>
      </c>
      <c r="AD332" s="10">
        <f>3/24000000*OO[[#This Row],[86 (29JUN1985 15:00:00)-Water Temperature (C)]]*OO[[#This Row],[28]]</f>
        <v>5.7912430122099998E-2</v>
      </c>
      <c r="AE332" s="10">
        <f>3/24000000*OO[[#This Row],[88 (29JUN1985 21:00:00)-Water Temperature (C)]]*OO[[#This Row],[30]]</f>
        <v>6.1813674462E-2</v>
      </c>
      <c r="AF332" s="10">
        <f>3/24000000*OO[[#This Row],[88 (29JUN1985 21:00:00)-Water Temperature (C)]]*OO[[#This Row],[30]]</f>
        <v>6.1813674462E-2</v>
      </c>
      <c r="AG332" s="10">
        <f>3/24000000*OO[[#This Row],[89 (30JUN1985 00:00:00)-Water Temperature (C)]]*OO[[#This Row],[31]]</f>
        <v>3.8799575239724993E-2</v>
      </c>
      <c r="AH332" s="10">
        <f>3/24000000*OO[[#This Row],[90 (30JUN1985 03:00:00)-Water Temperature (C)]]*OO[[#This Row],[32]]</f>
        <v>1.8795543080247498E-2</v>
      </c>
      <c r="AI332" s="10">
        <f>3/24000000*OO[[#This Row],[91 (30JUN1985 06:00:00)-Water Temperature (C)]]*OO[[#This Row],[33]]</f>
        <v>7.2569373387874987E-3</v>
      </c>
      <c r="AJ332" s="10">
        <f>3/24000000*OO[[#This Row],[92 (30JUN1985 09:00:00)-Water Temperature (C)]]*OO[[#This Row],[34]]</f>
        <v>2.3236905447214999E-3</v>
      </c>
      <c r="AK332" s="10">
        <f>3/24000000*OO[[#This Row],[93 (30JUN1985 12:00:00)-Water Temperature (C)]]*OO[[#This Row],[35]]</f>
        <v>6.5749078972499996E-4</v>
      </c>
      <c r="AL332" s="10">
        <f>3/24000000*OO[[#This Row],[94 (30JUN1985 15:00:00)-Water Temperature (C)]]*OO[[#This Row],[36]]</f>
        <v>1.9544062560404997E-4</v>
      </c>
      <c r="AM332" s="10">
        <f>3/24000000*OO[[#This Row],[95 (30JUN1985 18:00:00)-Water Temperature (C)]]*OO[[#This Row],[37]]</f>
        <v>8.8999826748762488E-5</v>
      </c>
      <c r="AN332" s="10">
        <f>3/24000000*OO[[#This Row],[96 (30JUN1985 21:00:00)-Water Temperature (C)]]*OO[[#This Row],[38]]</f>
        <v>6.8044993538725007E-5</v>
      </c>
      <c r="AO332" s="10">
        <f>3/24000000*OO[[#This Row],[97 (01JUL1985 00:00:00)-Water Temperature (C)]]*OO[[#This Row],[39]]</f>
        <v>6.3901817935587503E-5</v>
      </c>
      <c r="AP332" s="10">
        <f>3/24000000*OO[[#This Row],[98 (01JUL1985 03:00:00)-Water Temperature (C)]]*OO[[#This Row],[40]]</f>
        <v>6.3059929301549999E-5</v>
      </c>
      <c r="AQ332" s="10">
        <f>3/24000000*OO[[#This Row],[99 (01JUL1985 06:00:00)-Water Temperature (C)]]*OO[[#This Row],[41]]</f>
        <v>6.0768347371574991E-5</v>
      </c>
      <c r="AR332" s="10">
        <f>3/24000000*OO[[#This Row],[100 (01JUL1985 09:00:00)-Water Temperature (C)]]*OO[[#This Row],[42]]</f>
        <v>5.7037388547299996E-5</v>
      </c>
      <c r="AS332" s="10">
        <f>3/24000000*OO[[#This Row],[101 (01JUL1985 12:00:00)-Water Temperature (C)]]*OO[[#This Row],[43]]</f>
        <v>5.2545675596749998E-5</v>
      </c>
      <c r="AT332" s="10">
        <f>3/24000000*OO[[#This Row],[102 (01JUL1985 15:00:00)-Water Temperature (C)]]*OO[[#This Row],[44]]</f>
        <v>4.74353059180375E-5</v>
      </c>
      <c r="AU332" s="10">
        <f>3/24000000*OO[[#This Row],[103 (01JUL1985 18:00:00)-Water Temperature (C)]]*OO[[#This Row],[45]]</f>
        <v>4.2415039292349999E-5</v>
      </c>
      <c r="AV332" s="10">
        <f>3/24000000*OO[[#This Row],[104 (01JUL1985 21:00:00)-Water Temperature (C)]]*OO[[#This Row],[46]]</f>
        <v>3.8101767757950002E-5</v>
      </c>
      <c r="AW332" s="10">
        <f>3/24000000*OO[[#This Row],[105 (02JUL1985 00:00:00)-Water Temperature (C)]]*OO[[#This Row],[47]]</f>
        <v>3.4506117122774998E-5</v>
      </c>
      <c r="AX332" s="10">
        <f>3/24000000*OO[[#This Row],[106 (02JUL1985 03:00:00)-Water Temperature (C)]]*OO[[#This Row],[48]]</f>
        <v>3.2241030445812496E-5</v>
      </c>
      <c r="AY332" s="10">
        <f>3/24000000*OO[[#This Row],[107 (02JUL1985 06:00:00)-Water Temperature (C)]]*OO[[#This Row],[49]]</f>
        <v>3.0071902286423749E-5</v>
      </c>
      <c r="AZ332" s="10">
        <f>3/24000000*OO[[#This Row],[108 (02JUL1985 09:00:00)-Water Temperature (C)]]*OO[[#This Row],[50]]</f>
        <v>2.7870229604726249E-5</v>
      </c>
      <c r="BA332" s="10">
        <f>3/24000000*OO[[#This Row],[109 (02JUL1985 12:00:00)-Water Temperature (C)]]*OO[[#This Row],[51]]</f>
        <v>2.5798815602234996E-5</v>
      </c>
      <c r="BB332" s="10">
        <f>3/24000000*OO[[#This Row],[110 (02JUL1985 15:00:00)-Water Temperature (C)]]*OO[[#This Row],[52]]</f>
        <v>2.3382497778709999E-5</v>
      </c>
      <c r="BC332" s="10">
        <f>3/24000000*OO[[#This Row],[111 (02JUL1985 18:00:00)-Water Temperature (C)]]*OO[[#This Row],[53]]</f>
        <v>2.0796195968906249E-5</v>
      </c>
      <c r="BD332" s="10">
        <f>3/24000000*OO[[#This Row],[112 (02JUL1985 21:00:00)-Water Temperature (C)]]*OO[[#This Row],[54]]</f>
        <v>1.8601473749699999E-5</v>
      </c>
      <c r="BE332" s="10">
        <f>3/24000000*OO[[#This Row],[113 (03JUL1985 00:00:00)-Water Temperature (C)]]*OO[[#This Row],[55]]</f>
        <v>1.678550108757E-5</v>
      </c>
      <c r="BF332" s="10">
        <f>3/24000000*OO[[#This Row],[114 (03JUL1985 03:00:00)-Water Temperature (C)]]*OO[[#This Row],[56]]</f>
        <v>1.557352402062375E-5</v>
      </c>
      <c r="BG332" s="10">
        <f>3/24000000*OO[[#This Row],[115 (03JUL1985 06:00:00)-Water Temperature (C)]]*OO[[#This Row],[57]]</f>
        <v>1.4628316958055E-5</v>
      </c>
      <c r="BH332" s="10">
        <f>3/24000000*OO[[#This Row],[116 (03JUL1985 09:00:00)-Water Temperature (C)]]*OO[[#This Row],[58]]</f>
        <v>1.3675466382702501E-5</v>
      </c>
      <c r="BI332" s="10">
        <f>3/24000000*OO[[#This Row],[117 (03JUL1985 12:00:00)-Water Temperature (C)]]*OO[[#This Row],[59]]</f>
        <v>1.2718893766284999E-5</v>
      </c>
      <c r="BJ332" s="10">
        <f>3/24000000*OO[[#This Row],[118 (03JUL1985 15:00:00)-Water Temperature (C)]]*OO[[#This Row],[60]]</f>
        <v>1.15177556641525E-5</v>
      </c>
      <c r="BK332" s="10">
        <f>3/24000000*OO[[#This Row],[119 (03JUL1985 18:00:00)-Water Temperature (C)]]*OO[[#This Row],[61]]</f>
        <v>1.0194515742682499E-5</v>
      </c>
      <c r="BL332" s="10">
        <f>3/24000000*OO[[#This Row],[120 (03JUL1985 21:00:00)-Water Temperature (C)]]*OO[[#This Row],[62]]</f>
        <v>8.9700991019499999E-6</v>
      </c>
      <c r="BM332" s="10">
        <f>3/24000000*OO[[#This Row],[121 (04JUL1985 00:00:00)-Water Temperature (C)]]*OO[[#This Row],[63]]</f>
        <v>7.8767319680000011E-6</v>
      </c>
      <c r="BN332" s="10">
        <f>3/24000000*OO[[#This Row],[122 (04JUL1985 03:00:00)-Water Temperature (C)]]*OO[[#This Row],[64]]</f>
        <v>7.0072242413500005E-6</v>
      </c>
      <c r="BO332" s="10">
        <f>3/24000000*OO[[#This Row],[123 (04JUL1985 06:00:00)-Water Temperature (C)]]*OO[[#This Row],[65]]</f>
        <v>6.14108215701E-6</v>
      </c>
      <c r="BP332" s="10">
        <f>3/24000000*OO[[#This Row],[124 (04JUL1985 09:00:00)-Water Temperature (C)]]*OO[[#This Row],[66]]</f>
        <v>5.2955269543724994E-6</v>
      </c>
      <c r="BQ332" s="10">
        <f>3/24000000*OO[[#This Row],[125 (04JUL1985 12:00:00)-Water Temperature (C)]]*OO[[#This Row],[67]]</f>
        <v>4.4057433171474993E-6</v>
      </c>
      <c r="BR332" s="10">
        <f>3/24000000*OO[[#This Row],[126 (04JUL1985 15:00:00)-Water Temperature (C)]]*OO[[#This Row],[68]]</f>
        <v>3.5526179972344998E-6</v>
      </c>
      <c r="BS332" s="10">
        <f>3/24000000*OO[[#This Row],[127 (04JUL1985 18:00:00)-Water Temperature (C)]]*OO[[#This Row],[69]]</f>
        <v>2.8090497208167499E-6</v>
      </c>
      <c r="BT332" s="10">
        <f>3/24000000*OO[[#This Row],[128 (04JUL1985 21:00:00)-Water Temperature (C)]]*OO[[#This Row],[70]]</f>
        <v>2.20401930733425E-6</v>
      </c>
      <c r="BU332" s="10">
        <f>3/24000000*OO[[#This Row],[129 (05JUL1985 00:00:00)-Water Temperature (C)]]*OO[[#This Row],[71]]</f>
        <v>1.7514407347379997E-6</v>
      </c>
      <c r="BV332" s="10">
        <f>3/24000000*OO[[#This Row],[130 (05JUL1985 03:00:00)-Water Temperature (C)]]*OO[[#This Row],[72]]</f>
        <v>1.4705662645620002E-6</v>
      </c>
      <c r="BW332" s="10">
        <f>3/24000000*OO[[#This Row],[131 (05JUL1985 06:00:00)-Water Temperature (C)]]*OO[[#This Row],[73]]</f>
        <v>1.2692401155076247E-6</v>
      </c>
      <c r="BX332" s="10">
        <f>3/24000000*OO[[#This Row],[132 (05JUL1985 09:00:00)-Water Temperature (C)]]*OO[[#This Row],[74]]</f>
        <v>1.1328569090133749E-6</v>
      </c>
      <c r="BY332" s="10">
        <f>3/24000000*OO[[#This Row],[133 (05JUL1985 12:00:00)-Water Temperature (C)]]*OO[[#This Row],[75]]</f>
        <v>1.0415882212449999E-6</v>
      </c>
      <c r="BZ332" s="10">
        <f>3/24000000*OO[[#This Row],[134 (05JUL1985 15:00:00)-Water Temperature (C)]]*OO[[#This Row],[76]]</f>
        <v>9.635359315562501E-7</v>
      </c>
      <c r="CA332" s="10">
        <f>3/24000000*OO[[#This Row],[135 (05JUL1985 18:00:00)-Water Temperature (C)]]*OO[[#This Row],[77]]</f>
        <v>8.8791586452524995E-7</v>
      </c>
      <c r="CB332" s="10">
        <f>3/24000000*OO[[#This Row],[136 (05JUL1985 21:00:00)-Water Temperature (C)]]*OO[[#This Row],[78]]</f>
        <v>8.2364811123999998E-7</v>
      </c>
      <c r="CC332" s="10">
        <f>3/24000000*OO[[#This Row],[137 (06JUL1985 00:00:00)-Water Temperature (C)]]*OO[[#This Row],[79]]</f>
        <v>7.7291314121812492E-7</v>
      </c>
      <c r="CD332" s="10">
        <f>3/24000000*OO[[#This Row],[138 (06JUL1985 03:00:00)-Water Temperature (C)]]*OO[[#This Row],[80]]</f>
        <v>7.5069001241237497E-7</v>
      </c>
      <c r="CE332" s="10">
        <f>3/24000000*OO[[#This Row],[139 (06JUL1985 06:00:00)-Water Temperature (C)]]*OO[[#This Row],[81]]</f>
        <v>7.2971357344049999E-7</v>
      </c>
      <c r="CF332" s="10">
        <f>3/24000000*OO[[#This Row],[140 (06JUL1985 09:00:00)-Water Temperature (C)]]*OO[[#This Row],[82]]</f>
        <v>7.0806386386962505E-7</v>
      </c>
      <c r="CG332" s="10">
        <f>3/24000000*OO[[#This Row],[141 (06JUL1985 12:00:00)-Water Temperature (C)]]*OO[[#This Row],[83]]</f>
        <v>6.9397531436399999E-7</v>
      </c>
      <c r="CH332" s="10">
        <f>3/24000000*OO[[#This Row],[142 (06JUL1985 15:00:00)-Water Temperature (C)]]*OO[[#This Row],[84]]</f>
        <v>6.6770496410625E-7</v>
      </c>
      <c r="CI332" s="10">
        <f>3/24000000*OO[[#This Row],[143 (06JUL1985 18:00:00)-Water Temperature (C)]]*OO[[#This Row],[85]]</f>
        <v>6.2680128996249994E-7</v>
      </c>
      <c r="CJ332" s="10">
        <f>3/24000000*OO[[#This Row],[144 (06JUL1985 21:00:00)-Water Temperature (C)]]*OO[[#This Row],[86]]</f>
        <v>5.8874642099349999E-7</v>
      </c>
      <c r="CK332" s="10">
        <f>3/24000000*OO[[#This Row],[145 (07JUL1985 00:00:00)-Water Temperature (C)]]*OO[[#This Row],[87]]</f>
        <v>5.5973236111724999E-7</v>
      </c>
      <c r="CL332" s="10">
        <f>3/24000000*OO[[#This Row],[146 (07JUL1985 03:00:00)-Water Temperature (C)]]*OO[[#This Row],[88]]</f>
        <v>5.4616223509412492E-7</v>
      </c>
      <c r="CM332" s="10">
        <f>3/24000000*OO[[#This Row],[147 (07JUL1985 06:00:00)-Water Temperature (C)]]*OO[[#This Row],[89]]</f>
        <v>5.3600293115775001E-7</v>
      </c>
      <c r="CN332" s="10">
        <f>3/24000000*OO[[#This Row],[148 (07JUL1985 09:00:00)-Water Temperature (C)]]*OO[[#This Row],[90]]</f>
        <v>5.2262821101137495E-7</v>
      </c>
      <c r="CO332" s="10">
        <f>3/24000000*OO[[#This Row],[149 (07JUL1985 12:00:00)-Water Temperature (C)]]*OO[[#This Row],[91]]</f>
        <v>5.0859915115625003E-7</v>
      </c>
      <c r="CP332" s="10">
        <f>3/24000000*OO[[#This Row],[150 (07JUL1985 15:00:00)-Water Temperature (C)]]*OO[[#This Row],[92]]</f>
        <v>4.8497291567862492E-7</v>
      </c>
      <c r="CQ332" s="10">
        <f>3/24000000*OO[[#This Row],[151 (07JUL1985 18:00:00)-Water Temperature (C)]]*OO[[#This Row],[93]]</f>
        <v>4.5648964205787496E-7</v>
      </c>
      <c r="CR332" s="10">
        <f>3/24000000*OO[[#This Row],[152 (07JUL1985 21:00:00)-Water Temperature (C)]]*OO[[#This Row],[94]]</f>
        <v>4.3054125611199998E-7</v>
      </c>
      <c r="CS332" s="10">
        <f>3/24000000*OO[[#This Row],[153 (08JUL1985 00:00:00)-Water Temperature (C)]]*OO[[#This Row],[95]]</f>
        <v>4.0743010968999999E-7</v>
      </c>
      <c r="CT332" s="10">
        <f>3/24000000*OO[[#This Row],[154 (08JUL1985 03:00:00)-Water Temperature (C)]]*OO[[#This Row],[96]]</f>
        <v>3.8945386242824998E-7</v>
      </c>
      <c r="CU332" s="10">
        <f>3/24000000*OO[[#This Row],[155 (08JUL1985 06:00:00)-Water Temperature (C)]]*OO[[#This Row],[97]]</f>
        <v>3.789253379827499E-7</v>
      </c>
      <c r="CV332" s="10">
        <f>3/24000000*OO[[#This Row],[156 (08JUL1985 09:00:00)-Water Temperature (C)]]*OO[[#This Row],[98]]</f>
        <v>3.6615361542322506E-7</v>
      </c>
      <c r="CW332" s="10">
        <f>3/24000000*OO[[#This Row],[157 (08JUL1985 12:00:00)-Water Temperature (C)]]*OO[[#This Row],[99]]</f>
        <v>3.5340003676574997E-7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0</v>
      </c>
      <c r="S333" s="10">
        <f>3/24*OO[[#This Row],[75 (28JUN1985 06:00:00)-Water Temperature (C)]]*OO[[#This Row],[17]]/SUM(OO[17])</f>
        <v>3.4335633590116991E-33</v>
      </c>
      <c r="T333" s="10">
        <f>3/24*OO[[#This Row],[76 (28JUN1985 09:00:00)-Water Temperature (C)]]*OO[[#This Row],[18]]/SUM(OO[18])</f>
        <v>1.4282281680363309E-24</v>
      </c>
      <c r="U333" s="10">
        <f>3/24*OO[[#This Row],[77 (28JUN1985 12:00:00)-Water Temperature (C)]]*OO[[#This Row],[19]]/SUM(OO[19])</f>
        <v>1.1629823584471292E-17</v>
      </c>
      <c r="V333" s="10">
        <f>3/24000000*OO[[#This Row],[78 (28JUN1985 15:00:00)-Water Temperature (C)]]*OO[[#This Row],[20]]</f>
        <v>4.9610836213574998E-13</v>
      </c>
      <c r="W333" s="10">
        <f>3/24000000*OO[[#This Row],[79 (28JUN1985 18:00:00)-Water Temperature (C)]]*OO[[#This Row],[21]]</f>
        <v>5.2168152777974993E-10</v>
      </c>
      <c r="X333" s="10">
        <f>3/24000000*OO[[#This Row],[80 (28JUN1985 21:00:00)-Water Temperature (C)]]*OO[[#This Row],[22]]</f>
        <v>9.9266962021499992E-8</v>
      </c>
      <c r="Y333" s="10">
        <f>3/24000000*OO[[#This Row],[81 (29JUN1985 00:00:00)-Water Temperature (C)]]*OO[[#This Row],[23]]</f>
        <v>5.7297106096287494E-6</v>
      </c>
      <c r="Z333" s="10">
        <f>3/24000000*OO[[#This Row],[82 (29JUN1985 03:00:00)-Water Temperature (C)]]*OO[[#This Row],[24]]</f>
        <v>1.3195669876922499E-4</v>
      </c>
      <c r="AA333" s="10">
        <f>3/24000000*OO[[#This Row],[83 (29JUN1985 06:00:00)-Water Temperature (C)]]*OO[[#This Row],[25]]</f>
        <v>1.4222018839667497E-3</v>
      </c>
      <c r="AB333" s="10">
        <f>3/24000000*OO[[#This Row],[84 (29JUN1985 09:00:00)-Water Temperature (C)]]*OO[[#This Row],[26]]</f>
        <v>7.9435689542625004E-3</v>
      </c>
      <c r="AC333" s="10">
        <f>3/24000000*OO[[#This Row],[85 (29JUN1985 12:00:00)-Water Temperature (C)]]*OO[[#This Row],[27]]</f>
        <v>2.5395909139342501E-2</v>
      </c>
      <c r="AD333" s="10">
        <f>3/24000000*OO[[#This Row],[86 (29JUN1985 15:00:00)-Water Temperature (C)]]*OO[[#This Row],[28]]</f>
        <v>4.9494281416124997E-2</v>
      </c>
      <c r="AE333" s="10">
        <f>3/24000000*OO[[#This Row],[88 (29JUN1985 21:00:00)-Water Temperature (C)]]*OO[[#This Row],[30]]</f>
        <v>5.6279016354375003E-2</v>
      </c>
      <c r="AF333" s="10">
        <f>3/24000000*OO[[#This Row],[88 (29JUN1985 21:00:00)-Water Temperature (C)]]*OO[[#This Row],[30]]</f>
        <v>5.6279016354375003E-2</v>
      </c>
      <c r="AG333" s="10">
        <f>3/24000000*OO[[#This Row],[89 (30JUN1985 00:00:00)-Water Temperature (C)]]*OO[[#This Row],[31]]</f>
        <v>3.6326515213462501E-2</v>
      </c>
      <c r="AH333" s="10">
        <f>3/24000000*OO[[#This Row],[90 (30JUN1985 03:00:00)-Water Temperature (C)]]*OO[[#This Row],[32]]</f>
        <v>1.8041683026674998E-2</v>
      </c>
      <c r="AI333" s="10">
        <f>3/24000000*OO[[#This Row],[91 (30JUN1985 06:00:00)-Water Temperature (C)]]*OO[[#This Row],[33]]</f>
        <v>7.1256471929999994E-3</v>
      </c>
      <c r="AJ333" s="10">
        <f>3/24000000*OO[[#This Row],[92 (30JUN1985 09:00:00)-Water Temperature (C)]]*OO[[#This Row],[34]]</f>
        <v>2.3254389977789996E-3</v>
      </c>
      <c r="AK333" s="10">
        <f>3/24000000*OO[[#This Row],[93 (30JUN1985 12:00:00)-Water Temperature (C)]]*OO[[#This Row],[35]]</f>
        <v>6.6547827241350002E-4</v>
      </c>
      <c r="AL333" s="10">
        <f>3/24000000*OO[[#This Row],[94 (30JUN1985 15:00:00)-Water Temperature (C)]]*OO[[#This Row],[36]]</f>
        <v>1.958217877636875E-4</v>
      </c>
      <c r="AM333" s="10">
        <f>3/24000000*OO[[#This Row],[95 (30JUN1985 18:00:00)-Water Temperature (C)]]*OO[[#This Row],[37]]</f>
        <v>8.5818135153699983E-5</v>
      </c>
      <c r="AN333" s="10">
        <f>3/24000000*OO[[#This Row],[96 (30JUN1985 21:00:00)-Water Temperature (C)]]*OO[[#This Row],[38]]</f>
        <v>6.4164524602749998E-5</v>
      </c>
      <c r="AO333" s="10">
        <f>3/24000000*OO[[#This Row],[97 (01JUL1985 00:00:00)-Water Temperature (C)]]*OO[[#This Row],[39]]</f>
        <v>6.021489843200001E-5</v>
      </c>
      <c r="AP333" s="10">
        <f>3/24000000*OO[[#This Row],[98 (01JUL1985 03:00:00)-Water Temperature (C)]]*OO[[#This Row],[40]]</f>
        <v>5.9828351844374996E-5</v>
      </c>
      <c r="AQ333" s="10">
        <f>3/24000000*OO[[#This Row],[99 (01JUL1985 06:00:00)-Water Temperature (C)]]*OO[[#This Row],[41]]</f>
        <v>5.813999222199999E-5</v>
      </c>
      <c r="AR333" s="10">
        <f>3/24000000*OO[[#This Row],[100 (01JUL1985 09:00:00)-Water Temperature (C)]]*OO[[#This Row],[42]]</f>
        <v>5.4937911709087497E-5</v>
      </c>
      <c r="AS333" s="10">
        <f>3/24000000*OO[[#This Row],[101 (01JUL1985 12:00:00)-Water Temperature (C)]]*OO[[#This Row],[43]]</f>
        <v>5.0880713401999998E-5</v>
      </c>
      <c r="AT333" s="10">
        <f>3/24000000*OO[[#This Row],[102 (01JUL1985 15:00:00)-Water Temperature (C)]]*OO[[#This Row],[44]]</f>
        <v>4.6163594995537498E-5</v>
      </c>
      <c r="AU333" s="10">
        <f>3/24000000*OO[[#This Row],[103 (01JUL1985 18:00:00)-Water Temperature (C)]]*OO[[#This Row],[45]]</f>
        <v>4.1453531860249999E-5</v>
      </c>
      <c r="AV333" s="10">
        <f>3/24000000*OO[[#This Row],[104 (01JUL1985 21:00:00)-Water Temperature (C)]]*OO[[#This Row],[46]]</f>
        <v>3.7410079921200005E-5</v>
      </c>
      <c r="AW333" s="10">
        <f>3/24000000*OO[[#This Row],[105 (02JUL1985 00:00:00)-Water Temperature (C)]]*OO[[#This Row],[47]]</f>
        <v>3.4020197932799995E-5</v>
      </c>
      <c r="AX333" s="10">
        <f>3/24000000*OO[[#This Row],[106 (02JUL1985 03:00:00)-Water Temperature (C)]]*OO[[#This Row],[48]]</f>
        <v>3.1936800628599991E-5</v>
      </c>
      <c r="AY333" s="10">
        <f>3/24000000*OO[[#This Row],[107 (02JUL1985 06:00:00)-Water Temperature (C)]]*OO[[#This Row],[49]]</f>
        <v>2.9943042881598745E-5</v>
      </c>
      <c r="AZ333" s="10">
        <f>3/24000000*OO[[#This Row],[108 (02JUL1985 09:00:00)-Water Temperature (C)]]*OO[[#This Row],[50]]</f>
        <v>2.78722185739175E-5</v>
      </c>
      <c r="BA333" s="10">
        <f>3/24000000*OO[[#This Row],[109 (02JUL1985 12:00:00)-Water Temperature (C)]]*OO[[#This Row],[51]]</f>
        <v>2.5906486617596247E-5</v>
      </c>
      <c r="BB333" s="10">
        <f>3/24000000*OO[[#This Row],[110 (02JUL1985 15:00:00)-Water Temperature (C)]]*OO[[#This Row],[52]]</f>
        <v>2.3590286251699999E-5</v>
      </c>
      <c r="BC333" s="10">
        <f>3/24000000*OO[[#This Row],[111 (02JUL1985 18:00:00)-Water Temperature (C)]]*OO[[#This Row],[53]]</f>
        <v>2.1058303836587499E-5</v>
      </c>
      <c r="BD333" s="10">
        <f>3/24000000*OO[[#This Row],[112 (02JUL1985 21:00:00)-Water Temperature (C)]]*OO[[#This Row],[54]]</f>
        <v>1.890223271469E-5</v>
      </c>
      <c r="BE333" s="10">
        <f>3/24000000*OO[[#This Row],[113 (03JUL1985 00:00:00)-Water Temperature (C)]]*OO[[#This Row],[55]]</f>
        <v>1.7110820627792499E-5</v>
      </c>
      <c r="BF333" s="10">
        <f>3/24000000*OO[[#This Row],[114 (03JUL1985 03:00:00)-Water Temperature (C)]]*OO[[#This Row],[56]]</f>
        <v>1.5913107473120001E-5</v>
      </c>
      <c r="BG333" s="10">
        <f>3/24000000*OO[[#This Row],[115 (03JUL1985 06:00:00)-Water Temperature (C)]]*OO[[#This Row],[57]]</f>
        <v>1.498019678881E-5</v>
      </c>
      <c r="BH333" s="10">
        <f>3/24000000*OO[[#This Row],[116 (03JUL1985 09:00:00)-Water Temperature (C)]]*OO[[#This Row],[58]]</f>
        <v>1.4040188434676248E-5</v>
      </c>
      <c r="BI333" s="10">
        <f>3/24000000*OO[[#This Row],[117 (03JUL1985 12:00:00)-Water Temperature (C)]]*OO[[#This Row],[59]]</f>
        <v>1.3088594652159999E-5</v>
      </c>
      <c r="BJ333" s="10">
        <f>3/24000000*OO[[#This Row],[118 (03JUL1985 15:00:00)-Water Temperature (C)]]*OO[[#This Row],[60]]</f>
        <v>1.1887142663699998E-5</v>
      </c>
      <c r="BK333" s="10">
        <f>3/24000000*OO[[#This Row],[119 (03JUL1985 18:00:00)-Water Temperature (C)]]*OO[[#This Row],[61]]</f>
        <v>1.0545243137380001E-5</v>
      </c>
      <c r="BL333" s="10">
        <f>3/24000000*OO[[#This Row],[120 (03JUL1985 21:00:00)-Water Temperature (C)]]*OO[[#This Row],[62]]</f>
        <v>9.2918088325562495E-6</v>
      </c>
      <c r="BM333" s="10">
        <f>3/24000000*OO[[#This Row],[121 (04JUL1985 00:00:00)-Water Temperature (C)]]*OO[[#This Row],[63]]</f>
        <v>8.1698003914874992E-6</v>
      </c>
      <c r="BN333" s="10">
        <f>3/24000000*OO[[#This Row],[122 (04JUL1985 03:00:00)-Water Temperature (C)]]*OO[[#This Row],[64]]</f>
        <v>7.2741454065799992E-6</v>
      </c>
      <c r="BO333" s="10">
        <f>3/24000000*OO[[#This Row],[123 (04JUL1985 06:00:00)-Water Temperature (C)]]*OO[[#This Row],[65]]</f>
        <v>6.3869352372662492E-6</v>
      </c>
      <c r="BP333" s="10">
        <f>3/24000000*OO[[#This Row],[124 (04JUL1985 09:00:00)-Water Temperature (C)]]*OO[[#This Row],[66]]</f>
        <v>5.5214768087587494E-6</v>
      </c>
      <c r="BQ333" s="10">
        <f>3/24000000*OO[[#This Row],[125 (04JUL1985 12:00:00)-Water Temperature (C)]]*OO[[#This Row],[67]]</f>
        <v>4.607198414225E-6</v>
      </c>
      <c r="BR333" s="10">
        <f>3/24000000*OO[[#This Row],[126 (04JUL1985 15:00:00)-Water Temperature (C)]]*OO[[#This Row],[68]]</f>
        <v>3.7264031627375E-6</v>
      </c>
      <c r="BS333" s="10">
        <f>3/24000000*OO[[#This Row],[127 (04JUL1985 18:00:00)-Water Temperature (C)]]*OO[[#This Row],[69]]</f>
        <v>2.9515842822689997E-6</v>
      </c>
      <c r="BT333" s="10">
        <f>3/24000000*OO[[#This Row],[128 (04JUL1985 21:00:00)-Water Temperature (C)]]*OO[[#This Row],[70]]</f>
        <v>2.3158953443234999E-6</v>
      </c>
      <c r="BU333" s="10">
        <f>3/24000000*OO[[#This Row],[129 (05JUL1985 00:00:00)-Water Temperature (C)]]*OO[[#This Row],[71]]</f>
        <v>1.8360798336843748E-6</v>
      </c>
      <c r="BV333" s="10">
        <f>3/24000000*OO[[#This Row],[130 (05JUL1985 03:00:00)-Water Temperature (C)]]*OO[[#This Row],[72]]</f>
        <v>1.5354399160608751E-6</v>
      </c>
      <c r="BW333" s="10">
        <f>3/24000000*OO[[#This Row],[131 (05JUL1985 06:00:00)-Water Temperature (C)]]*OO[[#This Row],[73]]</f>
        <v>1.3208557106299998E-6</v>
      </c>
      <c r="BX333" s="10">
        <f>3/24000000*OO[[#This Row],[132 (05JUL1985 09:00:00)-Water Temperature (C)]]*OO[[#This Row],[74]]</f>
        <v>1.17527376759375E-6</v>
      </c>
      <c r="BY333" s="10">
        <f>3/24000000*OO[[#This Row],[133 (05JUL1985 12:00:00)-Water Temperature (C)]]*OO[[#This Row],[75]]</f>
        <v>1.0779226611697501E-6</v>
      </c>
      <c r="BZ333" s="10">
        <f>3/24000000*OO[[#This Row],[134 (05JUL1985 15:00:00)-Water Temperature (C)]]*OO[[#This Row],[76]]</f>
        <v>9.9697487391237493E-7</v>
      </c>
      <c r="CA333" s="10">
        <f>3/24000000*OO[[#This Row],[135 (05JUL1985 18:00:00)-Water Temperature (C)]]*OO[[#This Row],[77]]</f>
        <v>9.1827429689625E-7</v>
      </c>
      <c r="CB333" s="10">
        <f>3/24000000*OO[[#This Row],[136 (05JUL1985 21:00:00)-Water Temperature (C)]]*OO[[#This Row],[78]]</f>
        <v>8.5132086132500006E-7</v>
      </c>
      <c r="CC333" s="10">
        <f>3/24000000*OO[[#This Row],[137 (06JUL1985 00:00:00)-Water Temperature (C)]]*OO[[#This Row],[79]]</f>
        <v>7.98431707802625E-7</v>
      </c>
      <c r="CD333" s="10">
        <f>3/24000000*OO[[#This Row],[138 (06JUL1985 03:00:00)-Water Temperature (C)]]*OO[[#This Row],[80]]</f>
        <v>7.7486746898974998E-7</v>
      </c>
      <c r="CE333" s="10">
        <f>3/24000000*OO[[#This Row],[139 (06JUL1985 06:00:00)-Water Temperature (C)]]*OO[[#This Row],[81]]</f>
        <v>7.5309858445500004E-7</v>
      </c>
      <c r="CF333" s="10">
        <f>3/24000000*OO[[#This Row],[140 (06JUL1985 09:00:00)-Water Temperature (C)]]*OO[[#This Row],[82]]</f>
        <v>7.3037085006874991E-7</v>
      </c>
      <c r="CG333" s="10">
        <f>3/24000000*OO[[#This Row],[141 (06JUL1985 12:00:00)-Water Temperature (C)]]*OO[[#This Row],[83]]</f>
        <v>7.1567489363174996E-7</v>
      </c>
      <c r="CH333" s="10">
        <f>3/24000000*OO[[#This Row],[142 (06JUL1985 15:00:00)-Water Temperature (C)]]*OO[[#This Row],[84]]</f>
        <v>6.8937648758099997E-7</v>
      </c>
      <c r="CI333" s="10">
        <f>3/24000000*OO[[#This Row],[143 (06JUL1985 18:00:00)-Water Temperature (C)]]*OO[[#This Row],[85]]</f>
        <v>6.4738417020999991E-7</v>
      </c>
      <c r="CJ333" s="10">
        <f>3/24000000*OO[[#This Row],[144 (06JUL1985 21:00:00)-Water Temperature (C)]]*OO[[#This Row],[86]]</f>
        <v>6.0784986931200001E-7</v>
      </c>
      <c r="CK333" s="10">
        <f>3/24000000*OO[[#This Row],[145 (07JUL1985 00:00:00)-Water Temperature (C)]]*OO[[#This Row],[87]]</f>
        <v>5.7773641793549999E-7</v>
      </c>
      <c r="CL333" s="10">
        <f>3/24000000*OO[[#This Row],[146 (07JUL1985 03:00:00)-Water Temperature (C)]]*OO[[#This Row],[88]]</f>
        <v>5.6349070549799993E-7</v>
      </c>
      <c r="CM333" s="10">
        <f>3/24000000*OO[[#This Row],[147 (07JUL1985 06:00:00)-Water Temperature (C)]]*OO[[#This Row],[89]]</f>
        <v>5.5277097988199995E-7</v>
      </c>
      <c r="CN333" s="10">
        <f>3/24000000*OO[[#This Row],[148 (07JUL1985 09:00:00)-Water Temperature (C)]]*OO[[#This Row],[90]]</f>
        <v>5.389272840314999E-7</v>
      </c>
      <c r="CO333" s="10">
        <f>3/24000000*OO[[#This Row],[149 (07JUL1985 12:00:00)-Water Temperature (C)]]*OO[[#This Row],[91]]</f>
        <v>5.2452055993999995E-7</v>
      </c>
      <c r="CP333" s="10">
        <f>3/24000000*OO[[#This Row],[150 (07JUL1985 15:00:00)-Water Temperature (C)]]*OO[[#This Row],[92]]</f>
        <v>5.0059614755474985E-7</v>
      </c>
      <c r="CQ333" s="10">
        <f>3/24000000*OO[[#This Row],[151 (07JUL1985 18:00:00)-Water Temperature (C)]]*OO[[#This Row],[93]]</f>
        <v>4.7137366049250001E-7</v>
      </c>
      <c r="CR333" s="10">
        <f>3/24000000*OO[[#This Row],[152 (07JUL1985 21:00:00)-Water Temperature (C)]]*OO[[#This Row],[94]]</f>
        <v>4.4449384175174999E-7</v>
      </c>
      <c r="CS333" s="10">
        <f>3/24000000*OO[[#This Row],[153 (08JUL1985 00:00:00)-Water Temperature (C)]]*OO[[#This Row],[95]]</f>
        <v>4.2067548944624996E-7</v>
      </c>
      <c r="CT333" s="10">
        <f>3/24000000*OO[[#This Row],[154 (08JUL1985 03:00:00)-Water Temperature (C)]]*OO[[#This Row],[96]]</f>
        <v>4.0191858028299998E-7</v>
      </c>
      <c r="CU333" s="10">
        <f>3/24000000*OO[[#This Row],[155 (08JUL1985 06:00:00)-Water Temperature (C)]]*OO[[#This Row],[97]]</f>
        <v>3.9093881199562503E-7</v>
      </c>
      <c r="CV333" s="10">
        <f>3/24000000*OO[[#This Row],[156 (08JUL1985 09:00:00)-Water Temperature (C)]]*OO[[#This Row],[98]]</f>
        <v>3.7767323359349999E-7</v>
      </c>
      <c r="CW333" s="10">
        <f>3/24000000*OO[[#This Row],[157 (08JUL1985 12:00:00)-Water Temperature (C)]]*OO[[#This Row],[99]]</f>
        <v>3.6459876120123748E-7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0</v>
      </c>
      <c r="S334" s="10">
        <f>3/24*OO[[#This Row],[75 (28JUN1985 06:00:00)-Water Temperature (C)]]*OO[[#This Row],[17]]/SUM(OO[17])</f>
        <v>1.8686842935956598E-34</v>
      </c>
      <c r="T334" s="10">
        <f>3/24*OO[[#This Row],[76 (28JUN1985 09:00:00)-Water Temperature (C)]]*OO[[#This Row],[18]]/SUM(OO[18])</f>
        <v>7.809184054290842E-25</v>
      </c>
      <c r="U334" s="10">
        <f>3/24*OO[[#This Row],[77 (28JUN1985 12:00:00)-Water Temperature (C)]]*OO[[#This Row],[19]]/SUM(OO[19])</f>
        <v>3.6240472856643597E-18</v>
      </c>
      <c r="V334" s="10">
        <f>3/24000000*OO[[#This Row],[78 (28JUN1985 15:00:00)-Water Temperature (C)]]*OO[[#This Row],[20]]</f>
        <v>2.6432800564612494E-13</v>
      </c>
      <c r="W334" s="10">
        <f>3/24000000*OO[[#This Row],[79 (28JUN1985 18:00:00)-Water Temperature (C)]]*OO[[#This Row],[21]]</f>
        <v>3.2065637366362498E-10</v>
      </c>
      <c r="X334" s="10">
        <f>3/24000000*OO[[#This Row],[80 (28JUN1985 21:00:00)-Water Temperature (C)]]*OO[[#This Row],[22]]</f>
        <v>6.7027872087225E-8</v>
      </c>
      <c r="Y334" s="10">
        <f>3/24000000*OO[[#This Row],[81 (29JUN1985 00:00:00)-Water Temperature (C)]]*OO[[#This Row],[23]]</f>
        <v>4.1657453983949998E-6</v>
      </c>
      <c r="Z334" s="10">
        <f>3/24000000*OO[[#This Row],[82 (29JUN1985 03:00:00)-Water Temperature (C)]]*OO[[#This Row],[24]]</f>
        <v>1.0206046775235E-4</v>
      </c>
      <c r="AA334" s="10">
        <f>3/24000000*OO[[#This Row],[83 (29JUN1985 06:00:00)-Water Temperature (C)]]*OO[[#This Row],[25]]</f>
        <v>1.1611355008558748E-3</v>
      </c>
      <c r="AB334" s="10">
        <f>3/24000000*OO[[#This Row],[84 (29JUN1985 09:00:00)-Water Temperature (C)]]*OO[[#This Row],[26]]</f>
        <v>6.8047894584025003E-3</v>
      </c>
      <c r="AC334" s="10">
        <f>3/24000000*OO[[#This Row],[85 (29JUN1985 12:00:00)-Water Temperature (C)]]*OO[[#This Row],[27]]</f>
        <v>2.2707413778334996E-2</v>
      </c>
      <c r="AD334" s="10">
        <f>3/24000000*OO[[#This Row],[86 (29JUN1985 15:00:00)-Water Temperature (C)]]*OO[[#This Row],[28]]</f>
        <v>4.6029727386499991E-2</v>
      </c>
      <c r="AE334" s="10">
        <f>3/24000000*OO[[#This Row],[88 (29JUN1985 21:00:00)-Water Temperature (C)]]*OO[[#This Row],[30]]</f>
        <v>5.6042758537150003E-2</v>
      </c>
      <c r="AF334" s="10">
        <f>3/24000000*OO[[#This Row],[88 (29JUN1985 21:00:00)-Water Temperature (C)]]*OO[[#This Row],[30]]</f>
        <v>5.6042758537150003E-2</v>
      </c>
      <c r="AG334" s="10">
        <f>3/24000000*OO[[#This Row],[89 (30JUN1985 00:00:00)-Water Temperature (C)]]*OO[[#This Row],[31]]</f>
        <v>3.7331831690812493E-2</v>
      </c>
      <c r="AH334" s="10">
        <f>3/24000000*OO[[#This Row],[90 (30JUN1985 03:00:00)-Water Temperature (C)]]*OO[[#This Row],[32]]</f>
        <v>1.90629255177425E-2</v>
      </c>
      <c r="AI334" s="10">
        <f>3/24000000*OO[[#This Row],[91 (30JUN1985 06:00:00)-Water Temperature (C)]]*OO[[#This Row],[33]]</f>
        <v>7.7192270062124996E-3</v>
      </c>
      <c r="AJ334" s="10">
        <f>3/24000000*OO[[#This Row],[92 (30JUN1985 09:00:00)-Water Temperature (C)]]*OO[[#This Row],[34]]</f>
        <v>2.571230008334E-3</v>
      </c>
      <c r="AK334" s="10">
        <f>3/24000000*OO[[#This Row],[93 (30JUN1985 12:00:00)-Water Temperature (C)]]*OO[[#This Row],[35]]</f>
        <v>7.4432773508399999E-4</v>
      </c>
      <c r="AL334" s="10">
        <f>3/24000000*OO[[#This Row],[94 (30JUN1985 15:00:00)-Water Temperature (C)]]*OO[[#This Row],[36]]</f>
        <v>2.1496776212062501E-4</v>
      </c>
      <c r="AM334" s="10">
        <f>3/24000000*OO[[#This Row],[95 (30JUN1985 18:00:00)-Water Temperature (C)]]*OO[[#This Row],[37]]</f>
        <v>8.8181803645025013E-5</v>
      </c>
      <c r="AN334" s="10">
        <f>3/24000000*OO[[#This Row],[96 (30JUN1985 21:00:00)-Water Temperature (C)]]*OO[[#This Row],[38]]</f>
        <v>6.2646483862774998E-5</v>
      </c>
      <c r="AO334" s="10">
        <f>3/24000000*OO[[#This Row],[97 (01JUL1985 00:00:00)-Water Temperature (C)]]*OO[[#This Row],[39]]</f>
        <v>5.8017608725974999E-5</v>
      </c>
      <c r="AP334" s="10">
        <f>3/24000000*OO[[#This Row],[98 (01JUL1985 03:00:00)-Water Temperature (C)]]*OO[[#This Row],[40]]</f>
        <v>5.7623562247387503E-5</v>
      </c>
      <c r="AQ334" s="10">
        <f>3/24000000*OO[[#This Row],[99 (01JUL1985 06:00:00)-Water Temperature (C)]]*OO[[#This Row],[41]]</f>
        <v>5.6133152301799996E-5</v>
      </c>
      <c r="AR334" s="10">
        <f>3/24000000*OO[[#This Row],[100 (01JUL1985 09:00:00)-Water Temperature (C)]]*OO[[#This Row],[42]]</f>
        <v>5.3121880252099993E-5</v>
      </c>
      <c r="AS334" s="10">
        <f>3/24000000*OO[[#This Row],[101 (01JUL1985 12:00:00)-Water Temperature (C)]]*OO[[#This Row],[43]]</f>
        <v>4.9247805617150001E-5</v>
      </c>
      <c r="AT334" s="10">
        <f>3/24000000*OO[[#This Row],[102 (01JUL1985 15:00:00)-Water Temperature (C)]]*OO[[#This Row],[44]]</f>
        <v>4.4727520520637498E-5</v>
      </c>
      <c r="AU334" s="10">
        <f>3/24000000*OO[[#This Row],[103 (01JUL1985 18:00:00)-Water Temperature (C)]]*OO[[#This Row],[45]]</f>
        <v>4.0154309064599998E-5</v>
      </c>
      <c r="AV334" s="10">
        <f>3/24000000*OO[[#This Row],[104 (01JUL1985 21:00:00)-Water Temperature (C)]]*OO[[#This Row],[46]]</f>
        <v>3.6211412666549996E-5</v>
      </c>
      <c r="AW334" s="10">
        <f>3/24000000*OO[[#This Row],[105 (02JUL1985 00:00:00)-Water Temperature (C)]]*OO[[#This Row],[47]]</f>
        <v>3.2924735584500001E-5</v>
      </c>
      <c r="AX334" s="10">
        <f>3/24000000*OO[[#This Row],[106 (02JUL1985 03:00:00)-Water Temperature (C)]]*OO[[#This Row],[48]]</f>
        <v>3.0903228557788749E-5</v>
      </c>
      <c r="AY334" s="10">
        <f>3/24000000*OO[[#This Row],[107 (02JUL1985 06:00:00)-Water Temperature (C)]]*OO[[#This Row],[49]]</f>
        <v>2.8992460853078744E-5</v>
      </c>
      <c r="AZ334" s="10">
        <f>3/24000000*OO[[#This Row],[108 (02JUL1985 09:00:00)-Water Temperature (C)]]*OO[[#This Row],[50]]</f>
        <v>2.6999778441806248E-5</v>
      </c>
      <c r="BA334" s="10">
        <f>3/24000000*OO[[#This Row],[109 (02JUL1985 12:00:00)-Water Temperature (C)]]*OO[[#This Row],[51]]</f>
        <v>2.5106097769829999E-5</v>
      </c>
      <c r="BB334" s="10">
        <f>3/24000000*OO[[#This Row],[110 (02JUL1985 15:00:00)-Water Temperature (C)]]*OO[[#This Row],[52]]</f>
        <v>2.2900286009801249E-5</v>
      </c>
      <c r="BC334" s="10">
        <f>3/24000000*OO[[#This Row],[111 (02JUL1985 18:00:00)-Water Temperature (C)]]*OO[[#This Row],[53]]</f>
        <v>2.0456791387087497E-5</v>
      </c>
      <c r="BD334" s="10">
        <f>3/24000000*OO[[#This Row],[112 (02JUL1985 21:00:00)-Water Temperature (C)]]*OO[[#This Row],[54]]</f>
        <v>1.8354313945464996E-5</v>
      </c>
      <c r="BE334" s="10">
        <f>3/24000000*OO[[#This Row],[113 (03JUL1985 00:00:00)-Water Temperature (C)]]*OO[[#This Row],[55]]</f>
        <v>1.6619168186685002E-5</v>
      </c>
      <c r="BF334" s="10">
        <f>3/24000000*OO[[#This Row],[114 (03JUL1985 03:00:00)-Water Temperature (C)]]*OO[[#This Row],[56]]</f>
        <v>1.544733092413E-5</v>
      </c>
      <c r="BG334" s="10">
        <f>3/24000000*OO[[#This Row],[115 (03JUL1985 06:00:00)-Water Temperature (C)]]*OO[[#This Row],[57]]</f>
        <v>1.4539687661977497E-5</v>
      </c>
      <c r="BH334" s="10">
        <f>3/24000000*OO[[#This Row],[116 (03JUL1985 09:00:00)-Water Temperature (C)]]*OO[[#This Row],[58]]</f>
        <v>1.3638949421625E-5</v>
      </c>
      <c r="BI334" s="10">
        <f>3/24000000*OO[[#This Row],[117 (03JUL1985 12:00:00)-Water Temperature (C)]]*OO[[#This Row],[59]]</f>
        <v>1.272567580589375E-5</v>
      </c>
      <c r="BJ334" s="10">
        <f>3/24000000*OO[[#This Row],[118 (03JUL1985 15:00:00)-Water Temperature (C)]]*OO[[#This Row],[60]]</f>
        <v>1.1584275384348749E-5</v>
      </c>
      <c r="BK334" s="10">
        <f>3/24000000*OO[[#This Row],[119 (03JUL1985 18:00:00)-Water Temperature (C)]]*OO[[#This Row],[61]]</f>
        <v>1.0295410996491249E-5</v>
      </c>
      <c r="BL334" s="10">
        <f>3/24000000*OO[[#This Row],[120 (03JUL1985 21:00:00)-Water Temperature (C)]]*OO[[#This Row],[62]]</f>
        <v>9.0800302772537498E-6</v>
      </c>
      <c r="BM334" s="10">
        <f>3/24000000*OO[[#This Row],[121 (04JUL1985 00:00:00)-Water Temperature (C)]]*OO[[#This Row],[63]]</f>
        <v>7.9903091232000003E-6</v>
      </c>
      <c r="BN334" s="10">
        <f>3/24000000*OO[[#This Row],[122 (04JUL1985 03:00:00)-Water Temperature (C)]]*OO[[#This Row],[64]]</f>
        <v>7.1162170270687492E-6</v>
      </c>
      <c r="BO334" s="10">
        <f>3/24000000*OO[[#This Row],[123 (04JUL1985 06:00:00)-Water Temperature (C)]]*OO[[#This Row],[65]]</f>
        <v>6.2604442272100005E-6</v>
      </c>
      <c r="BP334" s="10">
        <f>3/24000000*OO[[#This Row],[124 (04JUL1985 09:00:00)-Water Temperature (C)]]*OO[[#This Row],[66]]</f>
        <v>5.4277215504050005E-6</v>
      </c>
      <c r="BQ334" s="10">
        <f>3/24000000*OO[[#This Row],[125 (04JUL1985 12:00:00)-Water Temperature (C)]]*OO[[#This Row],[67]]</f>
        <v>4.5466403112187505E-6</v>
      </c>
      <c r="BR334" s="10">
        <f>3/24000000*OO[[#This Row],[126 (04JUL1985 15:00:00)-Water Temperature (C)]]*OO[[#This Row],[68]]</f>
        <v>3.6926356537787499E-6</v>
      </c>
      <c r="BS334" s="10">
        <f>3/24000000*OO[[#This Row],[127 (04JUL1985 18:00:00)-Water Temperature (C)]]*OO[[#This Row],[69]]</f>
        <v>2.9330216775225002E-6</v>
      </c>
      <c r="BT334" s="10">
        <f>3/24000000*OO[[#This Row],[128 (04JUL1985 21:00:00)-Water Temperature (C)]]*OO[[#This Row],[70]]</f>
        <v>2.3023118556357498E-6</v>
      </c>
      <c r="BU334" s="10">
        <f>3/24000000*OO[[#This Row],[129 (05JUL1985 00:00:00)-Water Temperature (C)]]*OO[[#This Row],[71]]</f>
        <v>1.8206136854749997E-6</v>
      </c>
      <c r="BV334" s="10">
        <f>3/24000000*OO[[#This Row],[130 (05JUL1985 03:00:00)-Water Temperature (C)]]*OO[[#This Row],[72]]</f>
        <v>1.5136270983210001E-6</v>
      </c>
      <c r="BW334" s="10">
        <f>3/24000000*OO[[#This Row],[131 (05JUL1985 06:00:00)-Water Temperature (C)]]*OO[[#This Row],[73]]</f>
        <v>1.296181940714375E-6</v>
      </c>
      <c r="BX334" s="10">
        <f>3/24000000*OO[[#This Row],[132 (05JUL1985 09:00:00)-Water Temperature (C)]]*OO[[#This Row],[74]]</f>
        <v>1.1479322508109999E-6</v>
      </c>
      <c r="BY334" s="10">
        <f>3/24000000*OO[[#This Row],[133 (05JUL1985 12:00:00)-Water Temperature (C)]]*OO[[#This Row],[75]]</f>
        <v>1.0489734540198749E-6</v>
      </c>
      <c r="BZ334" s="10">
        <f>3/24000000*OO[[#This Row],[134 (05JUL1985 15:00:00)-Water Temperature (C)]]*OO[[#This Row],[76]]</f>
        <v>9.6948762596175011E-7</v>
      </c>
      <c r="CA334" s="10">
        <f>3/24000000*OO[[#This Row],[135 (05JUL1985 18:00:00)-Water Temperature (C)]]*OO[[#This Row],[77]]</f>
        <v>8.9245922165999994E-7</v>
      </c>
      <c r="CB334" s="10">
        <f>3/24000000*OO[[#This Row],[136 (05JUL1985 21:00:00)-Water Temperature (C)]]*OO[[#This Row],[78]]</f>
        <v>8.2669845390999996E-7</v>
      </c>
      <c r="CC334" s="10">
        <f>3/24000000*OO[[#This Row],[137 (06JUL1985 00:00:00)-Water Temperature (C)]]*OO[[#This Row],[79]]</f>
        <v>7.7467139596687495E-7</v>
      </c>
      <c r="CD334" s="10">
        <f>3/24000000*OO[[#This Row],[138 (06JUL1985 03:00:00)-Water Temperature (C)]]*OO[[#This Row],[80]]</f>
        <v>7.5074765425074995E-7</v>
      </c>
      <c r="CE334" s="10">
        <f>3/24000000*OO[[#This Row],[139 (06JUL1985 06:00:00)-Water Temperature (C)]]*OO[[#This Row],[81]]</f>
        <v>7.2933048923400006E-7</v>
      </c>
      <c r="CF334" s="10">
        <f>3/24000000*OO[[#This Row],[140 (06JUL1985 09:00:00)-Water Temperature (C)]]*OO[[#This Row],[82]]</f>
        <v>7.0697745909449991E-7</v>
      </c>
      <c r="CG334" s="10">
        <f>3/24000000*OO[[#This Row],[141 (06JUL1985 12:00:00)-Water Temperature (C)]]*OO[[#This Row],[83]]</f>
        <v>6.9224298499099994E-7</v>
      </c>
      <c r="CH334" s="10">
        <f>3/24000000*OO[[#This Row],[142 (06JUL1985 15:00:00)-Water Temperature (C)]]*OO[[#This Row],[84]]</f>
        <v>6.6798221223750005E-7</v>
      </c>
      <c r="CI334" s="10">
        <f>3/24000000*OO[[#This Row],[143 (06JUL1985 18:00:00)-Water Temperature (C)]]*OO[[#This Row],[85]]</f>
        <v>6.2782859631599995E-7</v>
      </c>
      <c r="CJ334" s="10">
        <f>3/24000000*OO[[#This Row],[144 (06JUL1985 21:00:00)-Water Temperature (C)]]*OO[[#This Row],[86]]</f>
        <v>5.8927658389475E-7</v>
      </c>
      <c r="CK334" s="10">
        <f>3/24000000*OO[[#This Row],[145 (07JUL1985 00:00:00)-Water Temperature (C)]]*OO[[#This Row],[87]]</f>
        <v>5.5973240019337489E-7</v>
      </c>
      <c r="CL334" s="10">
        <f>3/24000000*OO[[#This Row],[146 (07JUL1985 03:00:00)-Water Temperature (C)]]*OO[[#This Row],[88]]</f>
        <v>5.4557579893212492E-7</v>
      </c>
      <c r="CM334" s="10">
        <f>3/24000000*OO[[#This Row],[147 (07JUL1985 06:00:00)-Water Temperature (C)]]*OO[[#This Row],[89]]</f>
        <v>5.3479073715375005E-7</v>
      </c>
      <c r="CN334" s="10">
        <f>3/24000000*OO[[#This Row],[148 (07JUL1985 09:00:00)-Water Temperature (C)]]*OO[[#This Row],[90]]</f>
        <v>5.2131585089374998E-7</v>
      </c>
      <c r="CO334" s="10">
        <f>3/24000000*OO[[#This Row],[149 (07JUL1985 12:00:00)-Water Temperature (C)]]*OO[[#This Row],[91]]</f>
        <v>5.0744126044237488E-7</v>
      </c>
      <c r="CP334" s="10">
        <f>3/24000000*OO[[#This Row],[150 (07JUL1985 15:00:00)-Water Temperature (C)]]*OO[[#This Row],[92]]</f>
        <v>4.8491571883000002E-7</v>
      </c>
      <c r="CQ334" s="10">
        <f>3/24000000*OO[[#This Row],[151 (07JUL1985 18:00:00)-Water Temperature (C)]]*OO[[#This Row],[93]]</f>
        <v>4.5691129243449996E-7</v>
      </c>
      <c r="CR334" s="10">
        <f>3/24000000*OO[[#This Row],[152 (07JUL1985 21:00:00)-Water Temperature (C)]]*OO[[#This Row],[94]]</f>
        <v>4.3075770471450004E-7</v>
      </c>
      <c r="CS334" s="10">
        <f>3/24000000*OO[[#This Row],[153 (08JUL1985 00:00:00)-Water Temperature (C)]]*OO[[#This Row],[95]]</f>
        <v>4.0766364298687498E-7</v>
      </c>
      <c r="CT334" s="10">
        <f>3/24000000*OO[[#This Row],[154 (08JUL1985 03:00:00)-Water Temperature (C)]]*OO[[#This Row],[96]]</f>
        <v>3.89220354780375E-7</v>
      </c>
      <c r="CU334" s="10">
        <f>3/24000000*OO[[#This Row],[155 (08JUL1985 06:00:00)-Water Temperature (C)]]*OO[[#This Row],[97]]</f>
        <v>3.7828887130500001E-7</v>
      </c>
      <c r="CV334" s="10">
        <f>3/24000000*OO[[#This Row],[156 (08JUL1985 09:00:00)-Water Temperature (C)]]*OO[[#This Row],[98]]</f>
        <v>3.6533083593787502E-7</v>
      </c>
      <c r="CW334" s="10">
        <f>3/24000000*OO[[#This Row],[157 (08JUL1985 12:00:00)-Water Temperature (C)]]*OO[[#This Row],[99]]</f>
        <v>3.5277121265279999E-7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0</v>
      </c>
      <c r="S335" s="10">
        <f>3/24*OO[[#This Row],[75 (28JUN1985 06:00:00)-Water Temperature (C)]]*OO[[#This Row],[17]]/SUM(OO[17])</f>
        <v>1.0534884897568078E-34</v>
      </c>
      <c r="T335" s="10">
        <f>3/24*OO[[#This Row],[76 (28JUN1985 09:00:00)-Water Temperature (C)]]*OO[[#This Row],[18]]/SUM(OO[18])</f>
        <v>4.9596387181780935E-25</v>
      </c>
      <c r="U335" s="10">
        <f>3/24*OO[[#This Row],[77 (28JUN1985 12:00:00)-Water Temperature (C)]]*OO[[#This Row],[19]]/SUM(OO[19])</f>
        <v>7.5455633260273231E-19</v>
      </c>
      <c r="V335" s="10">
        <f>3/24000000*OO[[#This Row],[78 (28JUN1985 15:00:00)-Water Temperature (C)]]*OO[[#This Row],[20]]</f>
        <v>1.8022446999164999E-13</v>
      </c>
      <c r="W335" s="10">
        <f>3/24000000*OO[[#This Row],[79 (28JUN1985 18:00:00)-Water Temperature (C)]]*OO[[#This Row],[21]]</f>
        <v>2.7972641758765001E-10</v>
      </c>
      <c r="X335" s="10">
        <f>3/24000000*OO[[#This Row],[80 (28JUN1985 21:00:00)-Water Temperature (C)]]*OO[[#This Row],[22]]</f>
        <v>6.8125700531062494E-8</v>
      </c>
      <c r="Y335" s="10">
        <f>3/24000000*OO[[#This Row],[81 (29JUN1985 00:00:00)-Water Temperature (C)]]*OO[[#This Row],[23]]</f>
        <v>4.7916625683974998E-6</v>
      </c>
      <c r="Z335" s="10">
        <f>3/24000000*OO[[#This Row],[82 (29JUN1985 03:00:00)-Water Temperature (C)]]*OO[[#This Row],[24]]</f>
        <v>1.305537372260625E-4</v>
      </c>
      <c r="AA335" s="10">
        <f>3/24000000*OO[[#This Row],[83 (29JUN1985 06:00:00)-Water Temperature (C)]]*OO[[#This Row],[25]]</f>
        <v>1.635371640755125E-3</v>
      </c>
      <c r="AB335" s="10">
        <f>3/24000000*OO[[#This Row],[84 (29JUN1985 09:00:00)-Water Temperature (C)]]*OO[[#This Row],[26]]</f>
        <v>1.0482100919732498E-2</v>
      </c>
      <c r="AC335" s="10">
        <f>3/24000000*OO[[#This Row],[85 (29JUN1985 12:00:00)-Water Temperature (C)]]*OO[[#This Row],[27]]</f>
        <v>3.7989948163262496E-2</v>
      </c>
      <c r="AD335" s="10">
        <f>3/24000000*OO[[#This Row],[86 (29JUN1985 15:00:00)-Water Temperature (C)]]*OO[[#This Row],[28]]</f>
        <v>8.3365072077724992E-2</v>
      </c>
      <c r="AE335" s="10">
        <f>3/24000000*OO[[#This Row],[88 (29JUN1985 21:00:00)-Water Temperature (C)]]*OO[[#This Row],[30]]</f>
        <v>0.11702430155474999</v>
      </c>
      <c r="AF335" s="10">
        <f>3/24000000*OO[[#This Row],[88 (29JUN1985 21:00:00)-Water Temperature (C)]]*OO[[#This Row],[30]]</f>
        <v>0.11702430155474999</v>
      </c>
      <c r="AG335" s="10">
        <f>3/24000000*OO[[#This Row],[89 (30JUN1985 00:00:00)-Water Temperature (C)]]*OO[[#This Row],[31]]</f>
        <v>8.3202414375599998E-2</v>
      </c>
      <c r="AH335" s="10">
        <f>3/24000000*OO[[#This Row],[90 (30JUN1985 03:00:00)-Water Temperature (C)]]*OO[[#This Row],[32]]</f>
        <v>4.5161915760800003E-2</v>
      </c>
      <c r="AI335" s="10">
        <f>3/24000000*OO[[#This Row],[91 (30JUN1985 06:00:00)-Water Temperature (C)]]*OO[[#This Row],[33]]</f>
        <v>1.9340796867874998E-2</v>
      </c>
      <c r="AJ335" s="10">
        <f>3/24000000*OO[[#This Row],[92 (30JUN1985 09:00:00)-Water Temperature (C)]]*OO[[#This Row],[34]]</f>
        <v>6.7680962229787504E-3</v>
      </c>
      <c r="AK335" s="10">
        <f>3/24000000*OO[[#This Row],[93 (30JUN1985 12:00:00)-Water Temperature (C)]]*OO[[#This Row],[35]]</f>
        <v>2.0300870523887503E-3</v>
      </c>
      <c r="AL335" s="10">
        <f>3/24000000*OO[[#This Row],[94 (30JUN1985 15:00:00)-Water Temperature (C)]]*OO[[#This Row],[36]]</f>
        <v>5.7849254671174999E-4</v>
      </c>
      <c r="AM335" s="10">
        <f>3/24000000*OO[[#This Row],[95 (30JUN1985 18:00:00)-Water Temperature (C)]]*OO[[#This Row],[37]]</f>
        <v>2.1275553455336248E-4</v>
      </c>
      <c r="AN335" s="10">
        <f>3/24000000*OO[[#This Row],[96 (30JUN1985 21:00:00)-Water Temperature (C)]]*OO[[#This Row],[38]]</f>
        <v>1.3563912295605E-4</v>
      </c>
      <c r="AO335" s="10">
        <f>3/24000000*OO[[#This Row],[97 (01JUL1985 00:00:00)-Water Temperature (C)]]*OO[[#This Row],[39]]</f>
        <v>1.2164041180815001E-4</v>
      </c>
      <c r="AP335" s="10">
        <f>3/24000000*OO[[#This Row],[98 (01JUL1985 03:00:00)-Water Temperature (C)]]*OO[[#This Row],[40]]</f>
        <v>1.2080174723824999E-4</v>
      </c>
      <c r="AQ335" s="10">
        <f>3/24000000*OO[[#This Row],[99 (01JUL1985 06:00:00)-Water Temperature (C)]]*OO[[#This Row],[41]]</f>
        <v>1.186850861092E-4</v>
      </c>
      <c r="AR335" s="10">
        <f>3/24000000*OO[[#This Row],[100 (01JUL1985 09:00:00)-Water Temperature (C)]]*OO[[#This Row],[42]]</f>
        <v>1.1319809936231248E-4</v>
      </c>
      <c r="AS335" s="10">
        <f>3/24000000*OO[[#This Row],[101 (01JUL1985 12:00:00)-Water Temperature (C)]]*OO[[#This Row],[43]]</f>
        <v>1.0563034265219999E-4</v>
      </c>
      <c r="AT335" s="10">
        <f>3/24000000*OO[[#This Row],[102 (01JUL1985 15:00:00)-Water Temperature (C)]]*OO[[#This Row],[44]]</f>
        <v>9.66252511754625E-5</v>
      </c>
      <c r="AU335" s="10">
        <f>3/24000000*OO[[#This Row],[103 (01JUL1985 18:00:00)-Water Temperature (C)]]*OO[[#This Row],[45]]</f>
        <v>8.7179566857425E-5</v>
      </c>
      <c r="AV335" s="10">
        <f>3/24000000*OO[[#This Row],[104 (01JUL1985 21:00:00)-Water Temperature (C)]]*OO[[#This Row],[46]]</f>
        <v>7.8863073663374995E-5</v>
      </c>
      <c r="AW335" s="10">
        <f>3/24000000*OO[[#This Row],[105 (02JUL1985 00:00:00)-Water Temperature (C)]]*OO[[#This Row],[47]]</f>
        <v>7.1966286090000006E-5</v>
      </c>
      <c r="AX335" s="10">
        <f>3/24000000*OO[[#This Row],[106 (02JUL1985 03:00:00)-Water Temperature (C)]]*OO[[#This Row],[48]]</f>
        <v>6.769236556272499E-5</v>
      </c>
      <c r="AY335" s="10">
        <f>3/24000000*OO[[#This Row],[107 (02JUL1985 06:00:00)-Water Temperature (C)]]*OO[[#This Row],[49]]</f>
        <v>6.384221623551249E-5</v>
      </c>
      <c r="AZ335" s="10">
        <f>3/24000000*OO[[#This Row],[108 (02JUL1985 09:00:00)-Water Temperature (C)]]*OO[[#This Row],[50]]</f>
        <v>5.9785706225849987E-5</v>
      </c>
      <c r="BA335" s="10">
        <f>3/24000000*OO[[#This Row],[109 (02JUL1985 12:00:00)-Water Temperature (C)]]*OO[[#This Row],[51]]</f>
        <v>5.5867684191000004E-5</v>
      </c>
      <c r="BB335" s="10">
        <f>3/24000000*OO[[#This Row],[110 (02JUL1985 15:00:00)-Water Temperature (C)]]*OO[[#This Row],[52]]</f>
        <v>5.1377492216249997E-5</v>
      </c>
      <c r="BC335" s="10">
        <f>3/24000000*OO[[#This Row],[111 (02JUL1985 18:00:00)-Water Temperature (C)]]*OO[[#This Row],[53]]</f>
        <v>4.6197306110599994E-5</v>
      </c>
      <c r="BD335" s="10">
        <f>3/24000000*OO[[#This Row],[112 (02JUL1985 21:00:00)-Water Temperature (C)]]*OO[[#This Row],[54]]</f>
        <v>4.1579824467449996E-5</v>
      </c>
      <c r="BE335" s="10">
        <f>3/24000000*OO[[#This Row],[113 (03JUL1985 00:00:00)-Water Temperature (C)]]*OO[[#This Row],[55]]</f>
        <v>3.7745075760099995E-5</v>
      </c>
      <c r="BF335" s="10">
        <f>3/24000000*OO[[#This Row],[114 (03JUL1985 03:00:00)-Water Temperature (C)]]*OO[[#This Row],[56]]</f>
        <v>3.5091314729300001E-5</v>
      </c>
      <c r="BG335" s="10">
        <f>3/24000000*OO[[#This Row],[115 (03JUL1985 06:00:00)-Water Temperature (C)]]*OO[[#This Row],[57]]</f>
        <v>3.3073416091886254E-5</v>
      </c>
      <c r="BH335" s="10">
        <f>3/24000000*OO[[#This Row],[116 (03JUL1985 09:00:00)-Water Temperature (C)]]*OO[[#This Row],[58]]</f>
        <v>3.1135715290717498E-5</v>
      </c>
      <c r="BI335" s="10">
        <f>3/24000000*OO[[#This Row],[117 (03JUL1985 12:00:00)-Water Temperature (C)]]*OO[[#This Row],[59]]</f>
        <v>2.9145388220599995E-5</v>
      </c>
      <c r="BJ335" s="10">
        <f>3/24000000*OO[[#This Row],[118 (03JUL1985 15:00:00)-Water Temperature (C)]]*OO[[#This Row],[60]]</f>
        <v>2.6705557554890003E-5</v>
      </c>
      <c r="BK335" s="10">
        <f>3/24000000*OO[[#This Row],[119 (03JUL1985 18:00:00)-Water Temperature (C)]]*OO[[#This Row],[61]]</f>
        <v>2.3862628356239998E-5</v>
      </c>
      <c r="BL335" s="10">
        <f>3/24000000*OO[[#This Row],[120 (03JUL1985 21:00:00)-Water Temperature (C)]]*OO[[#This Row],[62]]</f>
        <v>2.1109369710622499E-5</v>
      </c>
      <c r="BM335" s="10">
        <f>3/24000000*OO[[#This Row],[121 (04JUL1985 00:00:00)-Water Temperature (C)]]*OO[[#This Row],[63]]</f>
        <v>1.8614762600568751E-5</v>
      </c>
      <c r="BN335" s="10">
        <f>3/24000000*OO[[#This Row],[122 (04JUL1985 03:00:00)-Water Temperature (C)]]*OO[[#This Row],[64]]</f>
        <v>1.6581424277177497E-5</v>
      </c>
      <c r="BO335" s="10">
        <f>3/24000000*OO[[#This Row],[123 (04JUL1985 06:00:00)-Water Temperature (C)]]*OO[[#This Row],[65]]</f>
        <v>1.465223323017375E-5</v>
      </c>
      <c r="BP335" s="10">
        <f>3/24000000*OO[[#This Row],[124 (04JUL1985 09:00:00)-Water Temperature (C)]]*OO[[#This Row],[66]]</f>
        <v>1.2772048979497499E-5</v>
      </c>
      <c r="BQ335" s="10">
        <f>3/24000000*OO[[#This Row],[125 (04JUL1985 12:00:00)-Water Temperature (C)]]*OO[[#This Row],[67]]</f>
        <v>1.0790835984239998E-5</v>
      </c>
      <c r="BR335" s="10">
        <f>3/24000000*OO[[#This Row],[126 (04JUL1985 15:00:00)-Water Temperature (C)]]*OO[[#This Row],[68]]</f>
        <v>8.83854403378125E-6</v>
      </c>
      <c r="BS335" s="10">
        <f>3/24000000*OO[[#This Row],[127 (04JUL1985 18:00:00)-Water Temperature (C)]]*OO[[#This Row],[69]]</f>
        <v>7.0674664863199992E-6</v>
      </c>
      <c r="BT335" s="10">
        <f>3/24000000*OO[[#This Row],[128 (04JUL1985 21:00:00)-Water Temperature (C)]]*OO[[#This Row],[70]]</f>
        <v>5.55963543742375E-6</v>
      </c>
      <c r="BU335" s="10">
        <f>3/24000000*OO[[#This Row],[129 (05JUL1985 00:00:00)-Water Temperature (C)]]*OO[[#This Row],[71]]</f>
        <v>4.3805690702399999E-6</v>
      </c>
      <c r="BV335" s="10">
        <f>3/24000000*OO[[#This Row],[130 (05JUL1985 03:00:00)-Water Temperature (C)]]*OO[[#This Row],[72]]</f>
        <v>3.5976788192799997E-6</v>
      </c>
      <c r="BW335" s="10">
        <f>3/24000000*OO[[#This Row],[131 (05JUL1985 06:00:00)-Water Temperature (C)]]*OO[[#This Row],[73]]</f>
        <v>3.0534883889279999E-6</v>
      </c>
      <c r="BX335" s="10">
        <f>3/24000000*OO[[#This Row],[132 (05JUL1985 09:00:00)-Water Temperature (C)]]*OO[[#This Row],[74]]</f>
        <v>2.6770870480102497E-6</v>
      </c>
      <c r="BY335" s="10">
        <f>3/24000000*OO[[#This Row],[133 (05JUL1985 12:00:00)-Water Temperature (C)]]*OO[[#This Row],[75]]</f>
        <v>2.4269948933632499E-6</v>
      </c>
      <c r="BZ335" s="10">
        <f>3/24000000*OO[[#This Row],[134 (05JUL1985 15:00:00)-Water Temperature (C)]]*OO[[#This Row],[76]]</f>
        <v>2.2376738191679999E-6</v>
      </c>
      <c r="CA335" s="10">
        <f>3/24000000*OO[[#This Row],[135 (05JUL1985 18:00:00)-Water Temperature (C)]]*OO[[#This Row],[77]]</f>
        <v>2.0584526222162498E-6</v>
      </c>
      <c r="CB335" s="10">
        <f>3/24000000*OO[[#This Row],[136 (05JUL1985 21:00:00)-Water Temperature (C)]]*OO[[#This Row],[78]]</f>
        <v>1.903629105123625E-6</v>
      </c>
      <c r="CC335" s="10">
        <f>3/24000000*OO[[#This Row],[137 (06JUL1985 00:00:00)-Water Temperature (C)]]*OO[[#This Row],[79]]</f>
        <v>1.7796902233824998E-6</v>
      </c>
      <c r="CD335" s="10">
        <f>3/24000000*OO[[#This Row],[138 (06JUL1985 03:00:00)-Water Temperature (C)]]*OO[[#This Row],[80]]</f>
        <v>1.717046692801125E-6</v>
      </c>
      <c r="CE335" s="10">
        <f>3/24000000*OO[[#This Row],[139 (06JUL1985 06:00:00)-Water Temperature (C)]]*OO[[#This Row],[81]]</f>
        <v>1.6674458314624999E-6</v>
      </c>
      <c r="CF335" s="10">
        <f>3/24000000*OO[[#This Row],[140 (06JUL1985 09:00:00)-Water Temperature (C)]]*OO[[#This Row],[82]]</f>
        <v>1.6150798464018749E-6</v>
      </c>
      <c r="CG335" s="10">
        <f>3/24000000*OO[[#This Row],[141 (06JUL1985 12:00:00)-Water Temperature (C)]]*OO[[#This Row],[83]]</f>
        <v>1.5784724094362499E-6</v>
      </c>
      <c r="CH335" s="10">
        <f>3/24000000*OO[[#This Row],[142 (06JUL1985 15:00:00)-Water Temperature (C)]]*OO[[#This Row],[84]]</f>
        <v>1.5283583377722499E-6</v>
      </c>
      <c r="CI335" s="10">
        <f>3/24000000*OO[[#This Row],[143 (06JUL1985 18:00:00)-Water Temperature (C)]]*OO[[#This Row],[85]]</f>
        <v>1.441281330294E-6</v>
      </c>
      <c r="CJ335" s="10">
        <f>3/24000000*OO[[#This Row],[144 (06JUL1985 21:00:00)-Water Temperature (C)]]*OO[[#This Row],[86]]</f>
        <v>1.3525132335570002E-6</v>
      </c>
      <c r="CK335" s="10">
        <f>3/24000000*OO[[#This Row],[145 (07JUL1985 00:00:00)-Water Temperature (C)]]*OO[[#This Row],[87]]</f>
        <v>1.2819806200135E-6</v>
      </c>
      <c r="CL335" s="10">
        <f>3/24000000*OO[[#This Row],[146 (07JUL1985 03:00:00)-Water Temperature (C)]]*OO[[#This Row],[88]]</f>
        <v>1.246181530965E-6</v>
      </c>
      <c r="CM335" s="10">
        <f>3/24000000*OO[[#This Row],[147 (07JUL1985 06:00:00)-Water Temperature (C)]]*OO[[#This Row],[89]]</f>
        <v>1.22017556124125E-6</v>
      </c>
      <c r="CN335" s="10">
        <f>3/24000000*OO[[#This Row],[148 (07JUL1985 09:00:00)-Water Temperature (C)]]*OO[[#This Row],[90]]</f>
        <v>1.1896182302743748E-6</v>
      </c>
      <c r="CO335" s="10">
        <f>3/24000000*OO[[#This Row],[149 (07JUL1985 12:00:00)-Water Temperature (C)]]*OO[[#This Row],[91]]</f>
        <v>1.1580640164659999E-6</v>
      </c>
      <c r="CP335" s="10">
        <f>3/24000000*OO[[#This Row],[150 (07JUL1985 15:00:00)-Water Temperature (C)]]*OO[[#This Row],[92]]</f>
        <v>1.1102437140217501E-6</v>
      </c>
      <c r="CQ335" s="10">
        <f>3/24000000*OO[[#This Row],[151 (07JUL1985 18:00:00)-Water Temperature (C)]]*OO[[#This Row],[93]]</f>
        <v>1.0481709548699999E-6</v>
      </c>
      <c r="CR335" s="10">
        <f>3/24000000*OO[[#This Row],[152 (07JUL1985 21:00:00)-Water Temperature (C)]]*OO[[#This Row],[94]]</f>
        <v>9.8798985552712496E-7</v>
      </c>
      <c r="CS335" s="10">
        <f>3/24000000*OO[[#This Row],[153 (08JUL1985 00:00:00)-Water Temperature (C)]]*OO[[#This Row],[95]]</f>
        <v>9.3469671790012505E-7</v>
      </c>
      <c r="CT335" s="10">
        <f>3/24000000*OO[[#This Row],[154 (08JUL1985 03:00:00)-Water Temperature (C)]]*OO[[#This Row],[96]]</f>
        <v>8.9110356436999992E-7</v>
      </c>
      <c r="CU335" s="10">
        <f>3/24000000*OO[[#This Row],[155 (08JUL1985 06:00:00)-Water Temperature (C)]]*OO[[#This Row],[97]]</f>
        <v>8.6404110000899996E-7</v>
      </c>
      <c r="CV335" s="10">
        <f>3/24000000*OO[[#This Row],[156 (08JUL1985 09:00:00)-Water Temperature (C)]]*OO[[#This Row],[98]]</f>
        <v>8.34360521431125E-7</v>
      </c>
      <c r="CW335" s="10">
        <f>3/24000000*OO[[#This Row],[157 (08JUL1985 12:00:00)-Water Temperature (C)]]*OO[[#This Row],[99]]</f>
        <v>8.0635596592799982E-7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0</v>
      </c>
      <c r="S336" s="10">
        <f>3/24*OO[[#This Row],[75 (28JUN1985 06:00:00)-Water Temperature (C)]]*OO[[#This Row],[17]]/SUM(OO[17])</f>
        <v>2.0406146938668328E-35</v>
      </c>
      <c r="T336" s="10">
        <f>3/24*OO[[#This Row],[76 (28JUN1985 09:00:00)-Water Temperature (C)]]*OO[[#This Row],[18]]/SUM(OO[18])</f>
        <v>1.7133878518167617E-25</v>
      </c>
      <c r="U336" s="10">
        <f>3/24*OO[[#This Row],[77 (28JUN1985 12:00:00)-Water Temperature (C)]]*OO[[#This Row],[19]]/SUM(OO[19])</f>
        <v>1.5216136038422688E-19</v>
      </c>
      <c r="V336" s="10">
        <f>3/24000000*OO[[#This Row],[78 (28JUN1985 15:00:00)-Water Temperature (C)]]*OO[[#This Row],[20]]</f>
        <v>7.1023589341962494E-14</v>
      </c>
      <c r="W336" s="10">
        <f>3/24000000*OO[[#This Row],[79 (28JUN1985 18:00:00)-Water Temperature (C)]]*OO[[#This Row],[21]]</f>
        <v>1.3752414841068749E-10</v>
      </c>
      <c r="X336" s="10">
        <f>3/24000000*OO[[#This Row],[80 (28JUN1985 21:00:00)-Water Temperature (C)]]*OO[[#This Row],[22]]</f>
        <v>3.8877828882187505E-8</v>
      </c>
      <c r="Y336" s="10">
        <f>3/24000000*OO[[#This Row],[81 (29JUN1985 00:00:00)-Water Temperature (C)]]*OO[[#This Row],[23]]</f>
        <v>3.0541020665850001E-6</v>
      </c>
      <c r="Z336" s="10">
        <f>3/24000000*OO[[#This Row],[82 (29JUN1985 03:00:00)-Water Temperature (C)]]*OO[[#This Row],[24]]</f>
        <v>9.0921058906837489E-5</v>
      </c>
      <c r="AA336" s="10">
        <f>3/24000000*OO[[#This Row],[83 (29JUN1985 06:00:00)-Water Temperature (C)]]*OO[[#This Row],[25]]</f>
        <v>1.2284701588326247E-3</v>
      </c>
      <c r="AB336" s="10">
        <f>3/24000000*OO[[#This Row],[84 (29JUN1985 09:00:00)-Water Temperature (C)]]*OO[[#This Row],[26]]</f>
        <v>8.4146511720037502E-3</v>
      </c>
      <c r="AC336" s="10">
        <f>3/24000000*OO[[#This Row],[85 (29JUN1985 12:00:00)-Water Temperature (C)]]*OO[[#This Row],[27]]</f>
        <v>3.2325363720924996E-2</v>
      </c>
      <c r="AD336" s="10">
        <f>3/24000000*OO[[#This Row],[86 (29JUN1985 15:00:00)-Water Temperature (C)]]*OO[[#This Row],[28]]</f>
        <v>7.4839161495725004E-2</v>
      </c>
      <c r="AE336" s="10">
        <f>3/24000000*OO[[#This Row],[88 (29JUN1985 21:00:00)-Water Temperature (C)]]*OO[[#This Row],[30]]</f>
        <v>0.11505494027749998</v>
      </c>
      <c r="AF336" s="10">
        <f>3/24000000*OO[[#This Row],[88 (29JUN1985 21:00:00)-Water Temperature (C)]]*OO[[#This Row],[30]]</f>
        <v>0.11505494027749998</v>
      </c>
      <c r="AG336" s="10">
        <f>3/24000000*OO[[#This Row],[89 (30JUN1985 00:00:00)-Water Temperature (C)]]*OO[[#This Row],[31]]</f>
        <v>8.5109054342725005E-2</v>
      </c>
      <c r="AH336" s="10">
        <f>3/24000000*OO[[#This Row],[90 (30JUN1985 03:00:00)-Water Temperature (C)]]*OO[[#This Row],[32]]</f>
        <v>4.7945715363800004E-2</v>
      </c>
      <c r="AI336" s="10">
        <f>3/24000000*OO[[#This Row],[91 (30JUN1985 06:00:00)-Water Temperature (C)]]*OO[[#This Row],[33]]</f>
        <v>2.1253390704281248E-2</v>
      </c>
      <c r="AJ336" s="10">
        <f>3/24000000*OO[[#This Row],[92 (30JUN1985 09:00:00)-Water Temperature (C)]]*OO[[#This Row],[34]]</f>
        <v>7.6790114201874989E-3</v>
      </c>
      <c r="AK336" s="10">
        <f>3/24000000*OO[[#This Row],[93 (30JUN1985 12:00:00)-Water Temperature (C)]]*OO[[#This Row],[35]]</f>
        <v>2.3631431268E-3</v>
      </c>
      <c r="AL336" s="10">
        <f>3/24000000*OO[[#This Row],[94 (30JUN1985 15:00:00)-Water Temperature (C)]]*OO[[#This Row],[36]]</f>
        <v>6.7419941383424996E-4</v>
      </c>
      <c r="AM336" s="10">
        <f>3/24000000*OO[[#This Row],[95 (30JUN1985 18:00:00)-Water Temperature (C)]]*OO[[#This Row],[37]]</f>
        <v>2.3387188463339998E-4</v>
      </c>
      <c r="AN336" s="10">
        <f>3/24000000*OO[[#This Row],[96 (30JUN1985 21:00:00)-Water Temperature (C)]]*OO[[#This Row],[38]]</f>
        <v>1.3772535934815001E-4</v>
      </c>
      <c r="AO336" s="10">
        <f>3/24000000*OO[[#This Row],[97 (01JUL1985 00:00:00)-Water Temperature (C)]]*OO[[#This Row],[39]]</f>
        <v>1.1981077347837498E-4</v>
      </c>
      <c r="AP336" s="10">
        <f>3/24000000*OO[[#This Row],[98 (01JUL1985 03:00:00)-Water Temperature (C)]]*OO[[#This Row],[40]]</f>
        <v>1.185676594900375E-4</v>
      </c>
      <c r="AQ336" s="10">
        <f>3/24000000*OO[[#This Row],[99 (01JUL1985 06:00:00)-Water Temperature (C)]]*OO[[#This Row],[41]]</f>
        <v>1.169916769336875E-4</v>
      </c>
      <c r="AR336" s="10">
        <f>3/24000000*OO[[#This Row],[100 (01JUL1985 09:00:00)-Water Temperature (C)]]*OO[[#This Row],[42]]</f>
        <v>1.1209133125015E-4</v>
      </c>
      <c r="AS336" s="10">
        <f>3/24000000*OO[[#This Row],[101 (01JUL1985 12:00:00)-Water Temperature (C)]]*OO[[#This Row],[43]]</f>
        <v>1.0493271198190001E-4</v>
      </c>
      <c r="AT336" s="10">
        <f>3/24000000*OO[[#This Row],[102 (01JUL1985 15:00:00)-Water Temperature (C)]]*OO[[#This Row],[44]]</f>
        <v>9.635574649233749E-5</v>
      </c>
      <c r="AU336" s="10">
        <f>3/24000000*OO[[#This Row],[103 (01JUL1985 18:00:00)-Water Temperature (C)]]*OO[[#This Row],[45]]</f>
        <v>8.7115535033600007E-5</v>
      </c>
      <c r="AV336" s="10">
        <f>3/24000000*OO[[#This Row],[104 (01JUL1985 21:00:00)-Water Temperature (C)]]*OO[[#This Row],[46]]</f>
        <v>7.8816220252549989E-5</v>
      </c>
      <c r="AW336" s="10">
        <f>3/24000000*OO[[#This Row],[105 (02JUL1985 00:00:00)-Water Temperature (C)]]*OO[[#This Row],[47]]</f>
        <v>7.1942951248812491E-5</v>
      </c>
      <c r="AX336" s="10">
        <f>3/24000000*OO[[#This Row],[106 (02JUL1985 03:00:00)-Water Temperature (C)]]*OO[[#This Row],[48]]</f>
        <v>6.7585489206774995E-5</v>
      </c>
      <c r="AY336" s="10">
        <f>3/24000000*OO[[#This Row],[107 (02JUL1985 06:00:00)-Water Temperature (C)]]*OO[[#This Row],[49]]</f>
        <v>6.3823262006962501E-5</v>
      </c>
      <c r="AZ336" s="10">
        <f>3/24000000*OO[[#This Row],[108 (02JUL1985 09:00:00)-Water Temperature (C)]]*OO[[#This Row],[50]]</f>
        <v>5.988357117782499E-5</v>
      </c>
      <c r="BA336" s="10">
        <f>3/24000000*OO[[#This Row],[109 (02JUL1985 12:00:00)-Water Temperature (C)]]*OO[[#This Row],[51]]</f>
        <v>5.6022847036875E-5</v>
      </c>
      <c r="BB336" s="10">
        <f>3/24000000*OO[[#This Row],[110 (02JUL1985 15:00:00)-Water Temperature (C)]]*OO[[#This Row],[52]]</f>
        <v>5.1699655380250003E-5</v>
      </c>
      <c r="BC336" s="10">
        <f>3/24000000*OO[[#This Row],[111 (02JUL1985 18:00:00)-Water Temperature (C)]]*OO[[#This Row],[53]]</f>
        <v>4.6620771838500005E-5</v>
      </c>
      <c r="BD336" s="10">
        <f>3/24000000*OO[[#This Row],[112 (02JUL1985 21:00:00)-Water Temperature (C)]]*OO[[#This Row],[54]]</f>
        <v>4.1966858803687498E-5</v>
      </c>
      <c r="BE336" s="10">
        <f>3/24000000*OO[[#This Row],[113 (03JUL1985 00:00:00)-Water Temperature (C)]]*OO[[#This Row],[55]]</f>
        <v>3.8088815695700003E-5</v>
      </c>
      <c r="BF336" s="10">
        <f>3/24000000*OO[[#This Row],[114 (03JUL1985 03:00:00)-Water Temperature (C)]]*OO[[#This Row],[56]]</f>
        <v>3.5343108282824998E-5</v>
      </c>
      <c r="BG336" s="10">
        <f>3/24000000*OO[[#This Row],[115 (03JUL1985 06:00:00)-Water Temperature (C)]]*OO[[#This Row],[57]]</f>
        <v>3.3286350923612502E-5</v>
      </c>
      <c r="BH336" s="10">
        <f>3/24000000*OO[[#This Row],[116 (03JUL1985 09:00:00)-Water Temperature (C)]]*OO[[#This Row],[58]]</f>
        <v>3.1369825655707497E-5</v>
      </c>
      <c r="BI336" s="10">
        <f>3/24000000*OO[[#This Row],[117 (03JUL1985 12:00:00)-Water Temperature (C)]]*OO[[#This Row],[59]]</f>
        <v>2.9396463428587502E-5</v>
      </c>
      <c r="BJ336" s="10">
        <f>3/24000000*OO[[#This Row],[118 (03JUL1985 15:00:00)-Water Temperature (C)]]*OO[[#This Row],[60]]</f>
        <v>2.7028929711127498E-5</v>
      </c>
      <c r="BK336" s="10">
        <f>3/24000000*OO[[#This Row],[119 (03JUL1985 18:00:00)-Water Temperature (C)]]*OO[[#This Row],[61]]</f>
        <v>2.4232960754124997E-5</v>
      </c>
      <c r="BL336" s="10">
        <f>3/24000000*OO[[#This Row],[120 (03JUL1985 21:00:00)-Water Temperature (C)]]*OO[[#This Row],[62]]</f>
        <v>2.1473074846112499E-5</v>
      </c>
      <c r="BM336" s="10">
        <f>3/24000000*OO[[#This Row],[121 (04JUL1985 00:00:00)-Water Temperature (C)]]*OO[[#This Row],[63]]</f>
        <v>1.895415620467375E-5</v>
      </c>
      <c r="BN336" s="10">
        <f>3/24000000*OO[[#This Row],[122 (04JUL1985 03:00:00)-Water Temperature (C)]]*OO[[#This Row],[64]]</f>
        <v>1.687831110152E-5</v>
      </c>
      <c r="BO336" s="10">
        <f>3/24000000*OO[[#This Row],[123 (04JUL1985 06:00:00)-Water Temperature (C)]]*OO[[#This Row],[65]]</f>
        <v>1.4951310038719998E-5</v>
      </c>
      <c r="BP336" s="10">
        <f>3/24000000*OO[[#This Row],[124 (04JUL1985 09:00:00)-Water Temperature (C)]]*OO[[#This Row],[66]]</f>
        <v>1.3073769316E-5</v>
      </c>
      <c r="BQ336" s="10">
        <f>3/24000000*OO[[#This Row],[125 (04JUL1985 12:00:00)-Water Temperature (C)]]*OO[[#This Row],[67]]</f>
        <v>1.1108376293040001E-5</v>
      </c>
      <c r="BR336" s="10">
        <f>3/24000000*OO[[#This Row],[126 (04JUL1985 15:00:00)-Water Temperature (C)]]*OO[[#This Row],[68]]</f>
        <v>9.1499839848050015E-6</v>
      </c>
      <c r="BS336" s="10">
        <f>3/24000000*OO[[#This Row],[127 (04JUL1985 18:00:00)-Water Temperature (C)]]*OO[[#This Row],[69]]</f>
        <v>7.3507413942749992E-6</v>
      </c>
      <c r="BT336" s="10">
        <f>3/24000000*OO[[#This Row],[128 (04JUL1985 21:00:00)-Water Temperature (C)]]*OO[[#This Row],[70]]</f>
        <v>5.7934551061799988E-6</v>
      </c>
      <c r="BU336" s="10">
        <f>3/24000000*OO[[#This Row],[129 (05JUL1985 00:00:00)-Water Temperature (C)]]*OO[[#This Row],[71]]</f>
        <v>4.5568699690624993E-6</v>
      </c>
      <c r="BV336" s="10">
        <f>3/24000000*OO[[#This Row],[130 (05JUL1985 03:00:00)-Water Temperature (C)]]*OO[[#This Row],[72]]</f>
        <v>3.7122489793275003E-6</v>
      </c>
      <c r="BW336" s="10">
        <f>3/24000000*OO[[#This Row],[131 (05JUL1985 06:00:00)-Water Temperature (C)]]*OO[[#This Row],[73]]</f>
        <v>3.1318749248775E-6</v>
      </c>
      <c r="BX336" s="10">
        <f>3/24000000*OO[[#This Row],[132 (05JUL1985 09:00:00)-Water Temperature (C)]]*OO[[#This Row],[74]]</f>
        <v>2.7268289507419997E-6</v>
      </c>
      <c r="BY336" s="10">
        <f>3/24000000*OO[[#This Row],[133 (05JUL1985 12:00:00)-Water Temperature (C)]]*OO[[#This Row],[75]]</f>
        <v>2.458224905667E-6</v>
      </c>
      <c r="BZ336" s="10">
        <f>3/24000000*OO[[#This Row],[134 (05JUL1985 15:00:00)-Water Temperature (C)]]*OO[[#This Row],[76]]</f>
        <v>2.2613115594431248E-6</v>
      </c>
      <c r="CA336" s="10">
        <f>3/24000000*OO[[#This Row],[135 (05JUL1985 18:00:00)-Water Temperature (C)]]*OO[[#This Row],[77]]</f>
        <v>2.0794634214120001E-6</v>
      </c>
      <c r="CB336" s="10">
        <f>3/24000000*OO[[#This Row],[136 (05JUL1985 21:00:00)-Water Temperature (C)]]*OO[[#This Row],[78]]</f>
        <v>1.92092267425275E-6</v>
      </c>
      <c r="CC336" s="10">
        <f>3/24000000*OO[[#This Row],[137 (06JUL1985 00:00:00)-Water Temperature (C)]]*OO[[#This Row],[79]]</f>
        <v>1.7929824604787497E-6</v>
      </c>
      <c r="CD336" s="10">
        <f>3/24000000*OO[[#This Row],[138 (06JUL1985 03:00:00)-Water Temperature (C)]]*OO[[#This Row],[80]]</f>
        <v>1.724060491318875E-6</v>
      </c>
      <c r="CE336" s="10">
        <f>3/24000000*OO[[#This Row],[139 (06JUL1985 06:00:00)-Water Temperature (C)]]*OO[[#This Row],[81]]</f>
        <v>1.6733518083222501E-6</v>
      </c>
      <c r="CF336" s="10">
        <f>3/24000000*OO[[#This Row],[140 (06JUL1985 09:00:00)-Water Temperature (C)]]*OO[[#This Row],[82]]</f>
        <v>1.6201505926443749E-6</v>
      </c>
      <c r="CG336" s="10">
        <f>3/24000000*OO[[#This Row],[141 (06JUL1985 12:00:00)-Water Temperature (C)]]*OO[[#This Row],[83]]</f>
        <v>1.5812670221760001E-6</v>
      </c>
      <c r="CH336" s="10">
        <f>3/24000000*OO[[#This Row],[142 (06JUL1985 15:00:00)-Water Temperature (C)]]*OO[[#This Row],[84]]</f>
        <v>1.5341212894280001E-6</v>
      </c>
      <c r="CI336" s="10">
        <f>3/24000000*OO[[#This Row],[143 (06JUL1985 18:00:00)-Water Temperature (C)]]*OO[[#This Row],[85]]</f>
        <v>1.45073020408625E-6</v>
      </c>
      <c r="CJ336" s="10">
        <f>3/24000000*OO[[#This Row],[144 (06JUL1985 21:00:00)-Water Temperature (C)]]*OO[[#This Row],[86]]</f>
        <v>1.3615156073749999E-6</v>
      </c>
      <c r="CK336" s="10">
        <f>3/24000000*OO[[#This Row],[145 (07JUL1985 00:00:00)-Water Temperature (C)]]*OO[[#This Row],[87]]</f>
        <v>1.2885839851184998E-6</v>
      </c>
      <c r="CL336" s="10">
        <f>3/24000000*OO[[#This Row],[146 (07JUL1985 03:00:00)-Water Temperature (C)]]*OO[[#This Row],[88]]</f>
        <v>1.24995279343375E-6</v>
      </c>
      <c r="CM336" s="10">
        <f>3/24000000*OO[[#This Row],[147 (07JUL1985 06:00:00)-Water Temperature (C)]]*OO[[#This Row],[89]]</f>
        <v>1.2226680618578748E-6</v>
      </c>
      <c r="CN336" s="10">
        <f>3/24000000*OO[[#This Row],[148 (07JUL1985 09:00:00)-Water Temperature (C)]]*OO[[#This Row],[90]]</f>
        <v>1.1923144653131251E-6</v>
      </c>
      <c r="CO336" s="10">
        <f>3/24000000*OO[[#This Row],[149 (07JUL1985 12:00:00)-Water Temperature (C)]]*OO[[#This Row],[91]]</f>
        <v>1.1605678971222498E-6</v>
      </c>
      <c r="CP336" s="10">
        <f>3/24000000*OO[[#This Row],[150 (07JUL1985 15:00:00)-Water Temperature (C)]]*OO[[#This Row],[92]]</f>
        <v>1.1151228927449999E-6</v>
      </c>
      <c r="CQ336" s="10">
        <f>3/24000000*OO[[#This Row],[151 (07JUL1985 18:00:00)-Water Temperature (C)]]*OO[[#This Row],[93]]</f>
        <v>1.0544368836049997E-6</v>
      </c>
      <c r="CR336" s="10">
        <f>3/24000000*OO[[#This Row],[152 (07JUL1985 21:00:00)-Water Temperature (C)]]*OO[[#This Row],[94]]</f>
        <v>9.9387305176212498E-7</v>
      </c>
      <c r="CS336" s="10">
        <f>3/24000000*OO[[#This Row],[153 (08JUL1985 00:00:00)-Water Temperature (C)]]*OO[[#This Row],[95]]</f>
        <v>9.3993199677350002E-7</v>
      </c>
      <c r="CT336" s="10">
        <f>3/24000000*OO[[#This Row],[154 (08JUL1985 03:00:00)-Water Temperature (C)]]*OO[[#This Row],[96]]</f>
        <v>8.9525891511937486E-7</v>
      </c>
      <c r="CU336" s="10">
        <f>3/24000000*OO[[#This Row],[155 (08JUL1985 06:00:00)-Water Temperature (C)]]*OO[[#This Row],[97]]</f>
        <v>8.6632759304000008E-7</v>
      </c>
      <c r="CV336" s="10">
        <f>3/24000000*OO[[#This Row],[156 (08JUL1985 09:00:00)-Water Temperature (C)]]*OO[[#This Row],[98]]</f>
        <v>8.3663002300749997E-7</v>
      </c>
      <c r="CW336" s="10">
        <f>3/24000000*OO[[#This Row],[157 (08JUL1985 12:00:00)-Water Temperature (C)]]*OO[[#This Row],[99]]</f>
        <v>8.0869910515124993E-7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1.3398051888309233E-36</v>
      </c>
      <c r="T337" s="10">
        <f>3/24*OO[[#This Row],[76 (28JUN1985 09:00:00)-Water Temperature (C)]]*OO[[#This Row],[18]]/SUM(OO[18])</f>
        <v>3.2061882085024309E-26</v>
      </c>
      <c r="U337" s="10">
        <f>3/24*OO[[#This Row],[77 (28JUN1985 12:00:00)-Water Temperature (C)]]*OO[[#This Row],[19]]/SUM(OO[19])</f>
        <v>1.2110328973743482E-20</v>
      </c>
      <c r="V337" s="10">
        <f>3/24000000*OO[[#This Row],[78 (28JUN1985 15:00:00)-Water Temperature (C)]]*OO[[#This Row],[20]]</f>
        <v>1.6850991524721251E-14</v>
      </c>
      <c r="W337" s="10">
        <f>3/24000000*OO[[#This Row],[79 (28JUN1985 18:00:00)-Water Temperature (C)]]*OO[[#This Row],[21]]</f>
        <v>4.1424303465337498E-11</v>
      </c>
      <c r="X337" s="10">
        <f>3/24000000*OO[[#This Row],[80 (28JUN1985 21:00:00)-Water Temperature (C)]]*OO[[#This Row],[22]]</f>
        <v>1.3521577579882499E-8</v>
      </c>
      <c r="Y337" s="10">
        <f>3/24000000*OO[[#This Row],[81 (29JUN1985 00:00:00)-Water Temperature (C)]]*OO[[#This Row],[23]]</f>
        <v>1.1820587936325E-6</v>
      </c>
      <c r="Z337" s="10">
        <f>3/24000000*OO[[#This Row],[82 (29JUN1985 03:00:00)-Water Temperature (C)]]*OO[[#This Row],[24]]</f>
        <v>3.8349132351799999E-5</v>
      </c>
      <c r="AA337" s="10">
        <f>3/24000000*OO[[#This Row],[83 (29JUN1985 06:00:00)-Water Temperature (C)]]*OO[[#This Row],[25]]</f>
        <v>5.57123642984E-4</v>
      </c>
      <c r="AB337" s="10">
        <f>3/24000000*OO[[#This Row],[84 (29JUN1985 09:00:00)-Water Temperature (C)]]*OO[[#This Row],[26]]</f>
        <v>4.0620194342625001E-3</v>
      </c>
      <c r="AC337" s="10">
        <f>3/24000000*OO[[#This Row],[85 (29JUN1985 12:00:00)-Water Temperature (C)]]*OO[[#This Row],[27]]</f>
        <v>1.6455840279462498E-2</v>
      </c>
      <c r="AD337" s="10">
        <f>3/24000000*OO[[#This Row],[86 (29JUN1985 15:00:00)-Water Temperature (C)]]*OO[[#This Row],[28]]</f>
        <v>3.9914363680225003E-2</v>
      </c>
      <c r="AE337" s="10">
        <f>3/24000000*OO[[#This Row],[88 (29JUN1985 21:00:00)-Water Temperature (C)]]*OO[[#This Row],[30]]</f>
        <v>6.5914766369699992E-2</v>
      </c>
      <c r="AF337" s="10">
        <f>3/24000000*OO[[#This Row],[88 (29JUN1985 21:00:00)-Water Temperature (C)]]*OO[[#This Row],[30]]</f>
        <v>6.5914766369699992E-2</v>
      </c>
      <c r="AG337" s="10">
        <f>3/24000000*OO[[#This Row],[89 (30JUN1985 00:00:00)-Water Temperature (C)]]*OO[[#This Row],[31]]</f>
        <v>5.0098613617762501E-2</v>
      </c>
      <c r="AH337" s="10">
        <f>3/24000000*OO[[#This Row],[90 (30JUN1985 03:00:00)-Water Temperature (C)]]*OO[[#This Row],[32]]</f>
        <v>2.8792620073379998E-2</v>
      </c>
      <c r="AI337" s="10">
        <f>3/24000000*OO[[#This Row],[91 (30JUN1985 06:00:00)-Water Temperature (C)]]*OO[[#This Row],[33]]</f>
        <v>1.2946902013407497E-2</v>
      </c>
      <c r="AJ337" s="10">
        <f>3/24000000*OO[[#This Row],[92 (30JUN1985 09:00:00)-Water Temperature (C)]]*OO[[#This Row],[34]]</f>
        <v>4.7170366794824998E-3</v>
      </c>
      <c r="AK337" s="10">
        <f>3/24000000*OO[[#This Row],[93 (30JUN1985 12:00:00)-Water Temperature (C)]]*OO[[#This Row],[35]]</f>
        <v>1.4580255051427498E-3</v>
      </c>
      <c r="AL337" s="10">
        <f>3/24000000*OO[[#This Row],[94 (30JUN1985 15:00:00)-Water Temperature (C)]]*OO[[#This Row],[36]]</f>
        <v>4.1263177594399997E-4</v>
      </c>
      <c r="AM337" s="10">
        <f>3/24000000*OO[[#This Row],[95 (30JUN1985 18:00:00)-Water Temperature (C)]]*OO[[#This Row],[37]]</f>
        <v>1.3816493949926249E-4</v>
      </c>
      <c r="AN337" s="10">
        <f>3/24000000*OO[[#This Row],[96 (30JUN1985 21:00:00)-Water Temperature (C)]]*OO[[#This Row],[38]]</f>
        <v>7.7886296439887495E-5</v>
      </c>
      <c r="AO337" s="10">
        <f>3/24000000*OO[[#This Row],[97 (01JUL1985 00:00:00)-Water Temperature (C)]]*OO[[#This Row],[39]]</f>
        <v>6.6612289006912483E-5</v>
      </c>
      <c r="AP337" s="10">
        <f>3/24000000*OO[[#This Row],[98 (01JUL1985 03:00:00)-Water Temperature (C)]]*OO[[#This Row],[40]]</f>
        <v>6.5549198457299997E-5</v>
      </c>
      <c r="AQ337" s="10">
        <f>3/24000000*OO[[#This Row],[99 (01JUL1985 06:00:00)-Water Temperature (C)]]*OO[[#This Row],[41]]</f>
        <v>6.4641086845075002E-5</v>
      </c>
      <c r="AR337" s="10">
        <f>3/24000000*OO[[#This Row],[100 (01JUL1985 09:00:00)-Water Temperature (C)]]*OO[[#This Row],[42]]</f>
        <v>6.1895799002999996E-5</v>
      </c>
      <c r="AS337" s="10">
        <f>3/24000000*OO[[#This Row],[101 (01JUL1985 12:00:00)-Water Temperature (C)]]*OO[[#This Row],[43]]</f>
        <v>5.7867463514775004E-5</v>
      </c>
      <c r="AT337" s="10">
        <f>3/24000000*OO[[#This Row],[102 (01JUL1985 15:00:00)-Water Temperature (C)]]*OO[[#This Row],[44]]</f>
        <v>5.306073592435E-5</v>
      </c>
      <c r="AU337" s="10">
        <f>3/24000000*OO[[#This Row],[103 (01JUL1985 18:00:00)-Water Temperature (C)]]*OO[[#This Row],[45]]</f>
        <v>4.7878221767999999E-5</v>
      </c>
      <c r="AV337" s="10">
        <f>3/24000000*OO[[#This Row],[104 (01JUL1985 21:00:00)-Water Temperature (C)]]*OO[[#This Row],[46]]</f>
        <v>4.3175875778437501E-5</v>
      </c>
      <c r="AW337" s="10">
        <f>3/24000000*OO[[#This Row],[105 (02JUL1985 00:00:00)-Water Temperature (C)]]*OO[[#This Row],[47]]</f>
        <v>3.9302735257687502E-5</v>
      </c>
      <c r="AX337" s="10">
        <f>3/24000000*OO[[#This Row],[106 (02JUL1985 03:00:00)-Water Temperature (C)]]*OO[[#This Row],[48]]</f>
        <v>3.6742787735937496E-5</v>
      </c>
      <c r="AY337" s="10">
        <f>3/24000000*OO[[#This Row],[107 (02JUL1985 06:00:00)-Water Temperature (C)]]*OO[[#This Row],[49]]</f>
        <v>3.4596331040100001E-5</v>
      </c>
      <c r="AZ337" s="10">
        <f>3/24000000*OO[[#This Row],[108 (02JUL1985 09:00:00)-Water Temperature (C)]]*OO[[#This Row],[50]]</f>
        <v>3.2396890141297504E-5</v>
      </c>
      <c r="BA337" s="10">
        <f>3/24000000*OO[[#This Row],[109 (02JUL1985 12:00:00)-Water Temperature (C)]]*OO[[#This Row],[51]]</f>
        <v>3.0224638955756246E-5</v>
      </c>
      <c r="BB337" s="10">
        <f>3/24000000*OO[[#This Row],[110 (02JUL1985 15:00:00)-Water Temperature (C)]]*OO[[#This Row],[52]]</f>
        <v>2.7836821402136246E-5</v>
      </c>
      <c r="BC337" s="10">
        <f>3/24000000*OO[[#This Row],[111 (02JUL1985 18:00:00)-Water Temperature (C)]]*OO[[#This Row],[53]]</f>
        <v>2.50703466220875E-5</v>
      </c>
      <c r="BD337" s="10">
        <f>3/24000000*OO[[#This Row],[112 (02JUL1985 21:00:00)-Water Temperature (C)]]*OO[[#This Row],[54]]</f>
        <v>2.2496813726152499E-5</v>
      </c>
      <c r="BE337" s="10">
        <f>3/24000000*OO[[#This Row],[113 (03JUL1985 00:00:00)-Water Temperature (C)]]*OO[[#This Row],[55]]</f>
        <v>2.0366336548398749E-5</v>
      </c>
      <c r="BF337" s="10">
        <f>3/24000000*OO[[#This Row],[114 (03JUL1985 03:00:00)-Water Temperature (C)]]*OO[[#This Row],[56]]</f>
        <v>1.88388646797675E-5</v>
      </c>
      <c r="BG337" s="10">
        <f>3/24000000*OO[[#This Row],[115 (03JUL1985 06:00:00)-Water Temperature (C)]]*OO[[#This Row],[57]]</f>
        <v>1.7686783933638747E-5</v>
      </c>
      <c r="BH337" s="10">
        <f>3/24000000*OO[[#This Row],[116 (03JUL1985 09:00:00)-Water Temperature (C)]]*OO[[#This Row],[58]]</f>
        <v>1.6645174096297499E-5</v>
      </c>
      <c r="BI337" s="10">
        <f>3/24000000*OO[[#This Row],[117 (03JUL1985 12:00:00)-Water Temperature (C)]]*OO[[#This Row],[59]]</f>
        <v>1.55791471193E-5</v>
      </c>
      <c r="BJ337" s="10">
        <f>3/24000000*OO[[#This Row],[118 (03JUL1985 15:00:00)-Water Temperature (C)]]*OO[[#This Row],[60]]</f>
        <v>1.4328092157540001E-5</v>
      </c>
      <c r="BK337" s="10">
        <f>3/24000000*OO[[#This Row],[119 (03JUL1985 18:00:00)-Water Temperature (C)]]*OO[[#This Row],[61]]</f>
        <v>1.28579312751875E-5</v>
      </c>
      <c r="BL337" s="10">
        <f>3/24000000*OO[[#This Row],[120 (03JUL1985 21:00:00)-Water Temperature (C)]]*OO[[#This Row],[62]]</f>
        <v>1.1394923813584998E-5</v>
      </c>
      <c r="BM337" s="10">
        <f>3/24000000*OO[[#This Row],[121 (04JUL1985 00:00:00)-Water Temperature (C)]]*OO[[#This Row],[63]]</f>
        <v>1.0059566775439999E-5</v>
      </c>
      <c r="BN337" s="10">
        <f>3/24000000*OO[[#This Row],[122 (04JUL1985 03:00:00)-Water Temperature (C)]]*OO[[#This Row],[64]]</f>
        <v>8.9523016555550001E-6</v>
      </c>
      <c r="BO337" s="10">
        <f>3/24000000*OO[[#This Row],[123 (04JUL1985 06:00:00)-Water Temperature (C)]]*OO[[#This Row],[65]]</f>
        <v>7.9364723588400001E-6</v>
      </c>
      <c r="BP337" s="10">
        <f>3/24000000*OO[[#This Row],[124 (04JUL1985 09:00:00)-Water Temperature (C)]]*OO[[#This Row],[66]]</f>
        <v>6.9500703438099992E-6</v>
      </c>
      <c r="BQ337" s="10">
        <f>3/24000000*OO[[#This Row],[125 (04JUL1985 12:00:00)-Water Temperature (C)]]*OO[[#This Row],[67]]</f>
        <v>5.9225751139499996E-6</v>
      </c>
      <c r="BR337" s="10">
        <f>3/24000000*OO[[#This Row],[126 (04JUL1985 15:00:00)-Water Temperature (C)]]*OO[[#This Row],[68]]</f>
        <v>4.8944571762187505E-6</v>
      </c>
      <c r="BS337" s="10">
        <f>3/24000000*OO[[#This Row],[127 (04JUL1985 18:00:00)-Water Temperature (C)]]*OO[[#This Row],[69]]</f>
        <v>3.9417166592625E-6</v>
      </c>
      <c r="BT337" s="10">
        <f>3/24000000*OO[[#This Row],[128 (04JUL1985 21:00:00)-Water Temperature (C)]]*OO[[#This Row],[70]]</f>
        <v>3.1098558748765003E-6</v>
      </c>
      <c r="BU337" s="10">
        <f>3/24000000*OO[[#This Row],[129 (05JUL1985 00:00:00)-Water Temperature (C)]]*OO[[#This Row],[71]]</f>
        <v>2.4437346676575001E-6</v>
      </c>
      <c r="BV337" s="10">
        <f>3/24000000*OO[[#This Row],[130 (05JUL1985 03:00:00)-Water Temperature (C)]]*OO[[#This Row],[72]]</f>
        <v>1.9824364160184999E-6</v>
      </c>
      <c r="BW337" s="10">
        <f>3/24000000*OO[[#This Row],[131 (05JUL1985 06:00:00)-Water Temperature (C)]]*OO[[#This Row],[73]]</f>
        <v>1.6652713193987499E-6</v>
      </c>
      <c r="BX337" s="10">
        <f>3/24000000*OO[[#This Row],[132 (05JUL1985 09:00:00)-Water Temperature (C)]]*OO[[#This Row],[74]]</f>
        <v>1.4442450869308748E-6</v>
      </c>
      <c r="BY337" s="10">
        <f>3/24000000*OO[[#This Row],[133 (05JUL1985 12:00:00)-Water Temperature (C)]]*OO[[#This Row],[75]]</f>
        <v>1.2978881565840001E-6</v>
      </c>
      <c r="BZ337" s="10">
        <f>3/24000000*OO[[#This Row],[134 (05JUL1985 15:00:00)-Water Temperature (C)]]*OO[[#This Row],[76]]</f>
        <v>1.1915745001199998E-6</v>
      </c>
      <c r="CA337" s="10">
        <f>3/24000000*OO[[#This Row],[135 (05JUL1985 18:00:00)-Water Temperature (C)]]*OO[[#This Row],[77]]</f>
        <v>1.0958949755284999E-6</v>
      </c>
      <c r="CB337" s="10">
        <f>3/24000000*OO[[#This Row],[136 (05JUL1985 21:00:00)-Water Temperature (C)]]*OO[[#This Row],[78]]</f>
        <v>1.01163190375E-6</v>
      </c>
      <c r="CC337" s="10">
        <f>3/24000000*OO[[#This Row],[137 (06JUL1985 00:00:00)-Water Temperature (C)]]*OO[[#This Row],[79]]</f>
        <v>9.4388345405199998E-7</v>
      </c>
      <c r="CD337" s="10">
        <f>3/24000000*OO[[#This Row],[138 (06JUL1985 03:00:00)-Water Temperature (C)]]*OO[[#This Row],[80]]</f>
        <v>9.0564976669999995E-7</v>
      </c>
      <c r="CE337" s="10">
        <f>3/24000000*OO[[#This Row],[139 (06JUL1985 06:00:00)-Water Temperature (C)]]*OO[[#This Row],[81]]</f>
        <v>8.7835180230000001E-7</v>
      </c>
      <c r="CF337" s="10">
        <f>3/24000000*OO[[#This Row],[140 (06JUL1985 09:00:00)-Water Temperature (C)]]*OO[[#This Row],[82]]</f>
        <v>8.5057285937987508E-7</v>
      </c>
      <c r="CG337" s="10">
        <f>3/24000000*OO[[#This Row],[141 (06JUL1985 12:00:00)-Water Temperature (C)]]*OO[[#This Row],[83]]</f>
        <v>8.2929338959137489E-7</v>
      </c>
      <c r="CH337" s="10">
        <f>3/24000000*OO[[#This Row],[142 (06JUL1985 15:00:00)-Water Temperature (C)]]*OO[[#This Row],[84]]</f>
        <v>8.0498177800200005E-7</v>
      </c>
      <c r="CI337" s="10">
        <f>3/24000000*OO[[#This Row],[143 (06JUL1985 18:00:00)-Water Temperature (C)]]*OO[[#This Row],[85]]</f>
        <v>7.6270386305924991E-7</v>
      </c>
      <c r="CJ337" s="10">
        <f>3/24000000*OO[[#This Row],[144 (06JUL1985 21:00:00)-Water Temperature (C)]]*OO[[#This Row],[86]]</f>
        <v>7.1576678578499995E-7</v>
      </c>
      <c r="CK337" s="10">
        <f>3/24000000*OO[[#This Row],[145 (07JUL1985 00:00:00)-Water Temperature (C)]]*OO[[#This Row],[87]]</f>
        <v>6.7717939462499994E-7</v>
      </c>
      <c r="CL337" s="10">
        <f>3/24000000*OO[[#This Row],[146 (07JUL1985 03:00:00)-Water Temperature (C)]]*OO[[#This Row],[88]]</f>
        <v>6.5597239059399991E-7</v>
      </c>
      <c r="CM337" s="10">
        <f>3/24000000*OO[[#This Row],[147 (07JUL1985 06:00:00)-Water Temperature (C)]]*OO[[#This Row],[89]]</f>
        <v>6.4128440946800009E-7</v>
      </c>
      <c r="CN337" s="10">
        <f>3/24000000*OO[[#This Row],[148 (07JUL1985 09:00:00)-Water Temperature (C)]]*OO[[#This Row],[90]]</f>
        <v>6.2533989125999998E-7</v>
      </c>
      <c r="CO337" s="10">
        <f>3/24000000*OO[[#This Row],[149 (07JUL1985 12:00:00)-Water Temperature (C)]]*OO[[#This Row],[91]]</f>
        <v>6.0839644819225001E-7</v>
      </c>
      <c r="CP337" s="10">
        <f>3/24000000*OO[[#This Row],[150 (07JUL1985 15:00:00)-Water Temperature (C)]]*OO[[#This Row],[92]]</f>
        <v>5.8510045393749995E-7</v>
      </c>
      <c r="CQ337" s="10">
        <f>3/24000000*OO[[#This Row],[151 (07JUL1985 18:00:00)-Water Temperature (C)]]*OO[[#This Row],[93]]</f>
        <v>5.5397497968062495E-7</v>
      </c>
      <c r="CR337" s="10">
        <f>3/24000000*OO[[#This Row],[152 (07JUL1985 21:00:00)-Water Temperature (C)]]*OO[[#This Row],[94]]</f>
        <v>5.2211266367787499E-7</v>
      </c>
      <c r="CS337" s="10">
        <f>3/24000000*OO[[#This Row],[153 (08JUL1985 00:00:00)-Water Temperature (C)]]*OO[[#This Row],[95]]</f>
        <v>4.9368152320374999E-7</v>
      </c>
      <c r="CT337" s="10">
        <f>3/24000000*OO[[#This Row],[154 (08JUL1985 03:00:00)-Water Temperature (C)]]*OO[[#This Row],[96]]</f>
        <v>4.7010858400750002E-7</v>
      </c>
      <c r="CU337" s="10">
        <f>3/24000000*OO[[#This Row],[155 (08JUL1985 06:00:00)-Water Temperature (C)]]*OO[[#This Row],[97]]</f>
        <v>4.5423577332000004E-7</v>
      </c>
      <c r="CV337" s="10">
        <f>3/24000000*OO[[#This Row],[156 (08JUL1985 09:00:00)-Water Temperature (C)]]*OO[[#This Row],[98]]</f>
        <v>4.3865667609749995E-7</v>
      </c>
      <c r="CW337" s="10">
        <f>3/24000000*OO[[#This Row],[157 (08JUL1985 12:00:00)-Water Temperature (C)]]*OO[[#This Row],[99]]</f>
        <v>4.2383429599599996E-7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2.1839323786270614E-38</v>
      </c>
      <c r="T338" s="10">
        <f>3/24*OO[[#This Row],[76 (28JUN1985 09:00:00)-Water Temperature (C)]]*OO[[#This Row],[18]]/SUM(OO[18])</f>
        <v>1.2501288934567874E-27</v>
      </c>
      <c r="U338" s="10">
        <f>3/24*OO[[#This Row],[77 (28JUN1985 12:00:00)-Water Temperature (C)]]*OO[[#This Row],[19]]/SUM(OO[19])</f>
        <v>2.5082315033266978E-22</v>
      </c>
      <c r="V338" s="10">
        <f>3/24000000*OO[[#This Row],[78 (28JUN1985 15:00:00)-Water Temperature (C)]]*OO[[#This Row],[20]]</f>
        <v>7.5870838258200007E-16</v>
      </c>
      <c r="W338" s="10">
        <f>3/24000000*OO[[#This Row],[79 (28JUN1985 18:00:00)-Water Temperature (C)]]*OO[[#This Row],[21]]</f>
        <v>2.0725880004317497E-12</v>
      </c>
      <c r="X338" s="10">
        <f>3/24000000*OO[[#This Row],[80 (28JUN1985 21:00:00)-Water Temperature (C)]]*OO[[#This Row],[22]]</f>
        <v>7.1885985366824998E-10</v>
      </c>
      <c r="Y338" s="10">
        <f>3/24000000*OO[[#This Row],[81 (29JUN1985 00:00:00)-Water Temperature (C)]]*OO[[#This Row],[23]]</f>
        <v>6.5632048694750006E-8</v>
      </c>
      <c r="Z338" s="10">
        <f>3/24000000*OO[[#This Row],[82 (29JUN1985 03:00:00)-Water Temperature (C)]]*OO[[#This Row],[24]]</f>
        <v>2.2054636524802496E-6</v>
      </c>
      <c r="AA338" s="10">
        <f>3/24000000*OO[[#This Row],[83 (29JUN1985 06:00:00)-Water Temperature (C)]]*OO[[#This Row],[25]]</f>
        <v>3.3030051333800004E-5</v>
      </c>
      <c r="AB338" s="10">
        <f>3/24000000*OO[[#This Row],[84 (29JUN1985 09:00:00)-Water Temperature (C)]]*OO[[#This Row],[26]]</f>
        <v>2.4761179012949998E-4</v>
      </c>
      <c r="AC338" s="10">
        <f>3/24000000*OO[[#This Row],[85 (29JUN1985 12:00:00)-Water Temperature (C)]]*OO[[#This Row],[27]]</f>
        <v>1.02897500973075E-3</v>
      </c>
      <c r="AD338" s="10">
        <f>3/24000000*OO[[#This Row],[86 (29JUN1985 15:00:00)-Water Temperature (C)]]*OO[[#This Row],[28]]</f>
        <v>2.5566635153193751E-3</v>
      </c>
      <c r="AE338" s="10">
        <f>3/24000000*OO[[#This Row],[88 (29JUN1985 21:00:00)-Water Temperature (C)]]*OO[[#This Row],[30]]</f>
        <v>4.4163660302499992E-3</v>
      </c>
      <c r="AF338" s="10">
        <f>3/24000000*OO[[#This Row],[88 (29JUN1985 21:00:00)-Water Temperature (C)]]*OO[[#This Row],[30]]</f>
        <v>4.4163660302499992E-3</v>
      </c>
      <c r="AG338" s="10">
        <f>3/24000000*OO[[#This Row],[89 (30JUN1985 00:00:00)-Water Temperature (C)]]*OO[[#This Row],[31]]</f>
        <v>3.4302456825237499E-3</v>
      </c>
      <c r="AH338" s="10">
        <f>3/24000000*OO[[#This Row],[90 (30JUN1985 03:00:00)-Water Temperature (C)]]*OO[[#This Row],[32]]</f>
        <v>2.0132188172004998E-3</v>
      </c>
      <c r="AI338" s="10">
        <f>3/24000000*OO[[#This Row],[91 (30JUN1985 06:00:00)-Water Temperature (C)]]*OO[[#This Row],[33]]</f>
        <v>9.243789776112501E-4</v>
      </c>
      <c r="AJ338" s="10">
        <f>3/24000000*OO[[#This Row],[92 (30JUN1985 09:00:00)-Water Temperature (C)]]*OO[[#This Row],[34]]</f>
        <v>3.4370536164799999E-4</v>
      </c>
      <c r="AK338" s="10">
        <f>3/24000000*OO[[#This Row],[93 (30JUN1985 12:00:00)-Water Temperature (C)]]*OO[[#This Row],[35]]</f>
        <v>1.0799230517787499E-4</v>
      </c>
      <c r="AL338" s="10">
        <f>3/24000000*OO[[#This Row],[94 (30JUN1985 15:00:00)-Water Temperature (C)]]*OO[[#This Row],[36]]</f>
        <v>3.0766256245471249E-5</v>
      </c>
      <c r="AM338" s="10">
        <f>3/24000000*OO[[#This Row],[95 (30JUN1985 18:00:00)-Water Temperature (C)]]*OO[[#This Row],[37]]</f>
        <v>1.004500294208125E-5</v>
      </c>
      <c r="AN338" s="10">
        <f>3/24000000*OO[[#This Row],[96 (30JUN1985 21:00:00)-Water Temperature (C)]]*OO[[#This Row],[38]]</f>
        <v>5.3897534352062502E-6</v>
      </c>
      <c r="AO338" s="10">
        <f>3/24000000*OO[[#This Row],[97 (01JUL1985 00:00:00)-Water Temperature (C)]]*OO[[#This Row],[39]]</f>
        <v>4.5019450485899999E-6</v>
      </c>
      <c r="AP338" s="10">
        <f>3/24000000*OO[[#This Row],[98 (01JUL1985 03:00:00)-Water Temperature (C)]]*OO[[#This Row],[40]]</f>
        <v>4.4128637480712498E-6</v>
      </c>
      <c r="AQ338" s="10">
        <f>3/24000000*OO[[#This Row],[99 (01JUL1985 06:00:00)-Water Temperature (C)]]*OO[[#This Row],[41]]</f>
        <v>4.3595215847799995E-6</v>
      </c>
      <c r="AR338" s="10">
        <f>3/24000000*OO[[#This Row],[100 (01JUL1985 09:00:00)-Water Temperature (C)]]*OO[[#This Row],[42]]</f>
        <v>4.185571411125E-6</v>
      </c>
      <c r="AS338" s="10">
        <f>3/24000000*OO[[#This Row],[101 (01JUL1985 12:00:00)-Water Temperature (C)]]*OO[[#This Row],[43]]</f>
        <v>3.9220132807712495E-6</v>
      </c>
      <c r="AT338" s="10">
        <f>3/24000000*OO[[#This Row],[102 (01JUL1985 15:00:00)-Water Temperature (C)]]*OO[[#This Row],[44]]</f>
        <v>3.6059610995974995E-6</v>
      </c>
      <c r="AU338" s="10">
        <f>3/24000000*OO[[#This Row],[103 (01JUL1985 18:00:00)-Water Temperature (C)]]*OO[[#This Row],[45]]</f>
        <v>3.2608623469500004E-6</v>
      </c>
      <c r="AV338" s="10">
        <f>3/24000000*OO[[#This Row],[104 (01JUL1985 21:00:00)-Water Temperature (C)]]*OO[[#This Row],[46]]</f>
        <v>2.9432195729505E-6</v>
      </c>
      <c r="AW338" s="10">
        <f>3/24000000*OO[[#This Row],[105 (02JUL1985 00:00:00)-Water Temperature (C)]]*OO[[#This Row],[47]]</f>
        <v>2.6832449182880002E-6</v>
      </c>
      <c r="AX338" s="10">
        <f>3/24000000*OO[[#This Row],[106 (02JUL1985 03:00:00)-Water Temperature (C)]]*OO[[#This Row],[48]]</f>
        <v>2.5111018823439998E-6</v>
      </c>
      <c r="AY338" s="10">
        <f>3/24000000*OO[[#This Row],[107 (02JUL1985 06:00:00)-Water Temperature (C)]]*OO[[#This Row],[49]]</f>
        <v>2.3671702775035001E-6</v>
      </c>
      <c r="AZ338" s="10">
        <f>3/24000000*OO[[#This Row],[108 (02JUL1985 09:00:00)-Water Temperature (C)]]*OO[[#This Row],[50]]</f>
        <v>2.2203054175260001E-6</v>
      </c>
      <c r="BA338" s="10">
        <f>3/24000000*OO[[#This Row],[109 (02JUL1985 12:00:00)-Water Temperature (C)]]*OO[[#This Row],[51]]</f>
        <v>2.0749609839562499E-6</v>
      </c>
      <c r="BB338" s="10">
        <f>3/24000000*OO[[#This Row],[110 (02JUL1985 15:00:00)-Water Temperature (C)]]*OO[[#This Row],[52]]</f>
        <v>1.9149073612254996E-6</v>
      </c>
      <c r="BC338" s="10">
        <f>3/24000000*OO[[#This Row],[111 (02JUL1985 18:00:00)-Water Temperature (C)]]*OO[[#This Row],[53]]</f>
        <v>1.72968709532625E-6</v>
      </c>
      <c r="BD338" s="10">
        <f>3/24000000*OO[[#This Row],[112 (02JUL1985 21:00:00)-Water Temperature (C)]]*OO[[#This Row],[54]]</f>
        <v>1.554568065603E-6</v>
      </c>
      <c r="BE338" s="10">
        <f>3/24000000*OO[[#This Row],[113 (03JUL1985 00:00:00)-Water Temperature (C)]]*OO[[#This Row],[55]]</f>
        <v>1.4090936066549999E-6</v>
      </c>
      <c r="BF338" s="10">
        <f>3/24000000*OO[[#This Row],[114 (03JUL1985 03:00:00)-Water Temperature (C)]]*OO[[#This Row],[56]]</f>
        <v>1.3042703054449999E-6</v>
      </c>
      <c r="BG338" s="10">
        <f>3/24000000*OO[[#This Row],[115 (03JUL1985 06:00:00)-Water Temperature (C)]]*OO[[#This Row],[57]]</f>
        <v>1.2250648859246249E-6</v>
      </c>
      <c r="BH338" s="10">
        <f>3/24000000*OO[[#This Row],[116 (03JUL1985 09:00:00)-Water Temperature (C)]]*OO[[#This Row],[58]]</f>
        <v>1.1538787982437501E-6</v>
      </c>
      <c r="BI338" s="10">
        <f>3/24000000*OO[[#This Row],[117 (03JUL1985 12:00:00)-Water Temperature (C)]]*OO[[#This Row],[59]]</f>
        <v>1.0812057327575E-6</v>
      </c>
      <c r="BJ338" s="10">
        <f>3/24000000*OO[[#This Row],[118 (03JUL1985 15:00:00)-Water Temperature (C)]]*OO[[#This Row],[60]]</f>
        <v>9.9573629012099991E-7</v>
      </c>
      <c r="BK338" s="10">
        <f>3/24000000*OO[[#This Row],[119 (03JUL1985 18:00:00)-Water Temperature (C)]]*OO[[#This Row],[61]]</f>
        <v>8.9570565070875007E-7</v>
      </c>
      <c r="BL338" s="10">
        <f>3/24000000*OO[[#This Row],[120 (03JUL1985 21:00:00)-Water Temperature (C)]]*OO[[#This Row],[62]]</f>
        <v>7.9503012788175E-7</v>
      </c>
      <c r="BM338" s="10">
        <f>3/24000000*OO[[#This Row],[121 (04JUL1985 00:00:00)-Water Temperature (C)]]*OO[[#This Row],[63]]</f>
        <v>7.0264213229300003E-7</v>
      </c>
      <c r="BN338" s="10">
        <f>3/24000000*OO[[#This Row],[122 (04JUL1985 03:00:00)-Water Temperature (C)]]*OO[[#This Row],[64]]</f>
        <v>6.2580736783074995E-7</v>
      </c>
      <c r="BO338" s="10">
        <f>3/24000000*OO[[#This Row],[123 (04JUL1985 06:00:00)-Water Temperature (C)]]*OO[[#This Row],[65]]</f>
        <v>5.5506283609875003E-7</v>
      </c>
      <c r="BP338" s="10">
        <f>3/24000000*OO[[#This Row],[124 (04JUL1985 09:00:00)-Water Temperature (C)]]*OO[[#This Row],[66]]</f>
        <v>4.8691122309974999E-7</v>
      </c>
      <c r="BQ338" s="10">
        <f>3/24000000*OO[[#This Row],[125 (04JUL1985 12:00:00)-Water Temperature (C)]]*OO[[#This Row],[67]]</f>
        <v>4.1601997667750005E-7</v>
      </c>
      <c r="BR338" s="10">
        <f>3/24000000*OO[[#This Row],[126 (04JUL1985 15:00:00)-Water Temperature (C)]]*OO[[#This Row],[68]]</f>
        <v>3.4501829197864995E-7</v>
      </c>
      <c r="BS338" s="10">
        <f>3/24000000*OO[[#This Row],[127 (04JUL1985 18:00:00)-Water Temperature (C)]]*OO[[#This Row],[69]]</f>
        <v>2.7866879465395E-7</v>
      </c>
      <c r="BT338" s="10">
        <f>3/24000000*OO[[#This Row],[128 (04JUL1985 21:00:00)-Water Temperature (C)]]*OO[[#This Row],[70]]</f>
        <v>2.2026458576718749E-7</v>
      </c>
      <c r="BU338" s="10">
        <f>3/24000000*OO[[#This Row],[129 (05JUL1985 00:00:00)-Water Temperature (C)]]*OO[[#This Row],[71]]</f>
        <v>1.7306289489956247E-7</v>
      </c>
      <c r="BV338" s="10">
        <f>3/24000000*OO[[#This Row],[130 (05JUL1985 03:00:00)-Water Temperature (C)]]*OO[[#This Row],[72]]</f>
        <v>1.399503144893E-7</v>
      </c>
      <c r="BW338" s="10">
        <f>3/24000000*OO[[#This Row],[131 (05JUL1985 06:00:00)-Water Temperature (C)]]*OO[[#This Row],[73]]</f>
        <v>1.1706594571300001E-7</v>
      </c>
      <c r="BX338" s="10">
        <f>3/24000000*OO[[#This Row],[132 (05JUL1985 09:00:00)-Water Temperature (C)]]*OO[[#This Row],[74]]</f>
        <v>1.0116492847606252E-7</v>
      </c>
      <c r="BY338" s="10">
        <f>3/24000000*OO[[#This Row],[133 (05JUL1985 12:00:00)-Water Temperature (C)]]*OO[[#This Row],[75]]</f>
        <v>9.059090444225E-8</v>
      </c>
      <c r="BZ338" s="10">
        <f>3/24000000*OO[[#This Row],[134 (05JUL1985 15:00:00)-Water Temperature (C)]]*OO[[#This Row],[76]]</f>
        <v>8.2962656303962494E-8</v>
      </c>
      <c r="CA338" s="10">
        <f>3/24000000*OO[[#This Row],[135 (05JUL1985 18:00:00)-Water Temperature (C)]]*OO[[#This Row],[77]]</f>
        <v>7.6276735183199998E-8</v>
      </c>
      <c r="CB338" s="10">
        <f>3/24000000*OO[[#This Row],[136 (05JUL1985 21:00:00)-Water Temperature (C)]]*OO[[#This Row],[78]]</f>
        <v>7.0376256968849993E-8</v>
      </c>
      <c r="CC338" s="10">
        <f>3/24000000*OO[[#This Row],[137 (06JUL1985 00:00:00)-Water Temperature (C)]]*OO[[#This Row],[79]]</f>
        <v>6.5639714063812503E-8</v>
      </c>
      <c r="CD338" s="10">
        <f>3/24000000*OO[[#This Row],[138 (06JUL1985 03:00:00)-Water Temperature (C)]]*OO[[#This Row],[80]]</f>
        <v>6.2905343127250004E-8</v>
      </c>
      <c r="CE338" s="10">
        <f>3/24000000*OO[[#This Row],[139 (06JUL1985 06:00:00)-Water Temperature (C)]]*OO[[#This Row],[81]]</f>
        <v>6.0937053396912484E-8</v>
      </c>
      <c r="CF338" s="10">
        <f>3/24000000*OO[[#This Row],[140 (06JUL1985 09:00:00)-Water Temperature (C)]]*OO[[#This Row],[82]]</f>
        <v>5.9014228412475004E-8</v>
      </c>
      <c r="CG338" s="10">
        <f>3/24000000*OO[[#This Row],[141 (06JUL1985 12:00:00)-Water Temperature (C)]]*OO[[#This Row],[83]]</f>
        <v>5.7510322877250001E-8</v>
      </c>
      <c r="CH338" s="10">
        <f>3/24000000*OO[[#This Row],[142 (06JUL1985 15:00:00)-Water Temperature (C)]]*OO[[#This Row],[84]]</f>
        <v>5.5804348726874997E-8</v>
      </c>
      <c r="CI338" s="10">
        <f>3/24000000*OO[[#This Row],[143 (06JUL1985 18:00:00)-Water Temperature (C)]]*OO[[#This Row],[85]]</f>
        <v>5.2956871855200003E-8</v>
      </c>
      <c r="CJ338" s="10">
        <f>3/24000000*OO[[#This Row],[144 (06JUL1985 21:00:00)-Water Temperature (C)]]*OO[[#This Row],[86]]</f>
        <v>4.9719658163399996E-8</v>
      </c>
      <c r="CK338" s="10">
        <f>3/24000000*OO[[#This Row],[145 (07JUL1985 00:00:00)-Water Temperature (C)]]*OO[[#This Row],[87]]</f>
        <v>4.7034251924525001E-8</v>
      </c>
      <c r="CL338" s="10">
        <f>3/24000000*OO[[#This Row],[146 (07JUL1985 03:00:00)-Water Temperature (C)]]*OO[[#This Row],[88]]</f>
        <v>4.5524521458325003E-8</v>
      </c>
      <c r="CM338" s="10">
        <f>3/24000000*OO[[#This Row],[147 (07JUL1985 06:00:00)-Water Temperature (C)]]*OO[[#This Row],[89]]</f>
        <v>4.4474966120399991E-8</v>
      </c>
      <c r="CN338" s="10">
        <f>3/24000000*OO[[#This Row],[148 (07JUL1985 09:00:00)-Water Temperature (C)]]*OO[[#This Row],[90]]</f>
        <v>4.3362382703937495E-8</v>
      </c>
      <c r="CO338" s="10">
        <f>3/24000000*OO[[#This Row],[149 (07JUL1985 12:00:00)-Water Temperature (C)]]*OO[[#This Row],[91]]</f>
        <v>4.2174880302512497E-8</v>
      </c>
      <c r="CP338" s="10">
        <f>3/24000000*OO[[#This Row],[150 (07JUL1985 15:00:00)-Water Temperature (C)]]*OO[[#This Row],[92]]</f>
        <v>4.0574486672512495E-8</v>
      </c>
      <c r="CQ338" s="10">
        <f>3/24000000*OO[[#This Row],[151 (07JUL1985 18:00:00)-Water Temperature (C)]]*OO[[#This Row],[93]]</f>
        <v>3.8458169057062496E-8</v>
      </c>
      <c r="CR338" s="10">
        <f>3/24000000*OO[[#This Row],[152 (07JUL1985 21:00:00)-Water Temperature (C)]]*OO[[#This Row],[94]]</f>
        <v>3.6257475710364996E-8</v>
      </c>
      <c r="CS338" s="10">
        <f>3/24000000*OO[[#This Row],[153 (08JUL1985 00:00:00)-Water Temperature (C)]]*OO[[#This Row],[95]]</f>
        <v>3.4280277082299996E-8</v>
      </c>
      <c r="CT338" s="10">
        <f>3/24000000*OO[[#This Row],[154 (08JUL1985 03:00:00)-Water Temperature (C)]]*OO[[#This Row],[96]]</f>
        <v>3.2641828704875004E-8</v>
      </c>
      <c r="CU338" s="10">
        <f>3/24000000*OO[[#This Row],[155 (08JUL1985 06:00:00)-Water Temperature (C)]]*OO[[#This Row],[97]]</f>
        <v>3.1501946722286245E-8</v>
      </c>
      <c r="CV338" s="10">
        <f>3/24000000*OO[[#This Row],[156 (08JUL1985 09:00:00)-Water Temperature (C)]]*OO[[#This Row],[98]]</f>
        <v>3.0427731961950003E-8</v>
      </c>
      <c r="CW338" s="10">
        <f>3/24000000*OO[[#This Row],[157 (08JUL1985 12:00:00)-Water Temperature (C)]]*OO[[#This Row],[99]]</f>
        <v>2.9385851184249999E-8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5.6030258328267061E-38</v>
      </c>
      <c r="T339" s="10">
        <f>3/24*OO[[#This Row],[76 (28JUN1985 09:00:00)-Water Temperature (C)]]*OO[[#This Row],[18]]/SUM(OO[18])</f>
        <v>3.7904881917661969E-27</v>
      </c>
      <c r="U339" s="10">
        <f>3/24*OO[[#This Row],[77 (28JUN1985 12:00:00)-Water Temperature (C)]]*OO[[#This Row],[19]]/SUM(OO[19])</f>
        <v>6.559719422375413E-22</v>
      </c>
      <c r="V339" s="10">
        <f>3/24000000*OO[[#This Row],[78 (28JUN1985 15:00:00)-Water Temperature (C)]]*OO[[#This Row],[20]]</f>
        <v>2.4270065866395001E-15</v>
      </c>
      <c r="W339" s="10">
        <f>3/24000000*OO[[#This Row],[79 (28JUN1985 18:00:00)-Water Temperature (C)]]*OO[[#This Row],[21]]</f>
        <v>6.8707412961425008E-12</v>
      </c>
      <c r="X339" s="10">
        <f>3/24000000*OO[[#This Row],[80 (28JUN1985 21:00:00)-Water Temperature (C)]]*OO[[#This Row],[22]]</f>
        <v>2.434995976573125E-9</v>
      </c>
      <c r="Y339" s="10">
        <f>3/24000000*OO[[#This Row],[81 (29JUN1985 00:00:00)-Water Temperature (C)]]*OO[[#This Row],[23]]</f>
        <v>2.2591378942649998E-7</v>
      </c>
      <c r="Z339" s="10">
        <f>3/24000000*OO[[#This Row],[82 (29JUN1985 03:00:00)-Water Temperature (C)]]*OO[[#This Row],[24]]</f>
        <v>7.6910515573850005E-6</v>
      </c>
      <c r="AA339" s="10">
        <f>3/24000000*OO[[#This Row],[83 (29JUN1985 06:00:00)-Water Temperature (C)]]*OO[[#This Row],[25]]</f>
        <v>1.1650858083585E-4</v>
      </c>
      <c r="AB339" s="10">
        <f>3/24000000*OO[[#This Row],[84 (29JUN1985 09:00:00)-Water Temperature (C)]]*OO[[#This Row],[26]]</f>
        <v>8.8262966778675006E-4</v>
      </c>
      <c r="AC339" s="10">
        <f>3/24000000*OO[[#This Row],[85 (29JUN1985 12:00:00)-Water Temperature (C)]]*OO[[#This Row],[27]]</f>
        <v>3.7033302116999994E-3</v>
      </c>
      <c r="AD339" s="10">
        <f>3/24000000*OO[[#This Row],[86 (29JUN1985 15:00:00)-Water Temperature (C)]]*OO[[#This Row],[28]]</f>
        <v>9.2858003735874998E-3</v>
      </c>
      <c r="AE339" s="10">
        <f>3/24000000*OO[[#This Row],[88 (29JUN1985 21:00:00)-Water Temperature (C)]]*OO[[#This Row],[30]]</f>
        <v>1.6316806357428749E-2</v>
      </c>
      <c r="AF339" s="10">
        <f>3/24000000*OO[[#This Row],[88 (29JUN1985 21:00:00)-Water Temperature (C)]]*OO[[#This Row],[30]]</f>
        <v>1.6316806357428749E-2</v>
      </c>
      <c r="AG339" s="10">
        <f>3/24000000*OO[[#This Row],[89 (30JUN1985 00:00:00)-Water Temperature (C)]]*OO[[#This Row],[31]]</f>
        <v>1.27753786965075E-2</v>
      </c>
      <c r="AH339" s="10">
        <f>3/24000000*OO[[#This Row],[90 (30JUN1985 03:00:00)-Water Temperature (C)]]*OO[[#This Row],[32]]</f>
        <v>7.5562301258499994E-3</v>
      </c>
      <c r="AI339" s="10">
        <f>3/24000000*OO[[#This Row],[91 (30JUN1985 06:00:00)-Water Temperature (C)]]*OO[[#This Row],[33]]</f>
        <v>3.4959542747999995E-3</v>
      </c>
      <c r="AJ339" s="10">
        <f>3/24000000*OO[[#This Row],[92 (30JUN1985 09:00:00)-Water Temperature (C)]]*OO[[#This Row],[34]]</f>
        <v>1.3094002370902501E-3</v>
      </c>
      <c r="AK339" s="10">
        <f>3/24000000*OO[[#This Row],[93 (30JUN1985 12:00:00)-Water Temperature (C)]]*OO[[#This Row],[35]]</f>
        <v>4.1367143884799999E-4</v>
      </c>
      <c r="AL339" s="10">
        <f>3/24000000*OO[[#This Row],[94 (30JUN1985 15:00:00)-Water Temperature (C)]]*OO[[#This Row],[36]]</f>
        <v>1.180032446575125E-4</v>
      </c>
      <c r="AM339" s="10">
        <f>3/24000000*OO[[#This Row],[95 (30JUN1985 18:00:00)-Water Temperature (C)]]*OO[[#This Row],[37]]</f>
        <v>3.8125896475025004E-5</v>
      </c>
      <c r="AN339" s="10">
        <f>3/24000000*OO[[#This Row],[96 (30JUN1985 21:00:00)-Water Temperature (C)]]*OO[[#This Row],[38]]</f>
        <v>2.0043275345499999E-5</v>
      </c>
      <c r="AO339" s="10">
        <f>3/24000000*OO[[#This Row],[97 (01JUL1985 00:00:00)-Water Temperature (C)]]*OO[[#This Row],[39]]</f>
        <v>1.6560145157528752E-5</v>
      </c>
      <c r="AP339" s="10">
        <f>3/24000000*OO[[#This Row],[98 (01JUL1985 03:00:00)-Water Temperature (C)]]*OO[[#This Row],[40]]</f>
        <v>1.6180520621985001E-5</v>
      </c>
      <c r="AQ339" s="10">
        <f>3/24000000*OO[[#This Row],[99 (01JUL1985 06:00:00)-Water Temperature (C)]]*OO[[#This Row],[41]]</f>
        <v>1.597185296205E-5</v>
      </c>
      <c r="AR339" s="10">
        <f>3/24000000*OO[[#This Row],[100 (01JUL1985 09:00:00)-Water Temperature (C)]]*OO[[#This Row],[42]]</f>
        <v>1.5326931720124998E-5</v>
      </c>
      <c r="AS339" s="10">
        <f>3/24000000*OO[[#This Row],[101 (01JUL1985 12:00:00)-Water Temperature (C)]]*OO[[#This Row],[43]]</f>
        <v>1.4352277170742501E-5</v>
      </c>
      <c r="AT339" s="10">
        <f>3/24000000*OO[[#This Row],[102 (01JUL1985 15:00:00)-Water Temperature (C)]]*OO[[#This Row],[44]]</f>
        <v>1.3180974164268749E-5</v>
      </c>
      <c r="AU339" s="10">
        <f>3/24000000*OO[[#This Row],[103 (01JUL1985 18:00:00)-Water Temperature (C)]]*OO[[#This Row],[45]]</f>
        <v>1.19033183588E-5</v>
      </c>
      <c r="AV339" s="10">
        <f>3/24000000*OO[[#This Row],[104 (01JUL1985 21:00:00)-Water Temperature (C)]]*OO[[#This Row],[46]]</f>
        <v>1.072537156981125E-5</v>
      </c>
      <c r="AW339" s="10">
        <f>3/24000000*OO[[#This Row],[105 (02JUL1985 00:00:00)-Water Temperature (C)]]*OO[[#This Row],[47]]</f>
        <v>9.7624567643624992E-6</v>
      </c>
      <c r="AX339" s="10">
        <f>3/24000000*OO[[#This Row],[106 (02JUL1985 03:00:00)-Water Temperature (C)]]*OO[[#This Row],[48]]</f>
        <v>9.118508969745E-6</v>
      </c>
      <c r="AY339" s="10">
        <f>3/24000000*OO[[#This Row],[107 (02JUL1985 06:00:00)-Water Temperature (C)]]*OO[[#This Row],[49]]</f>
        <v>8.5796820816850005E-6</v>
      </c>
      <c r="AZ339" s="10">
        <f>3/24000000*OO[[#This Row],[108 (02JUL1985 09:00:00)-Water Temperature (C)]]*OO[[#This Row],[50]]</f>
        <v>8.0336724160000006E-6</v>
      </c>
      <c r="BA339" s="10">
        <f>3/24000000*OO[[#This Row],[109 (02JUL1985 12:00:00)-Water Temperature (C)]]*OO[[#This Row],[51]]</f>
        <v>7.4954869832399995E-6</v>
      </c>
      <c r="BB339" s="10">
        <f>3/24000000*OO[[#This Row],[110 (02JUL1985 15:00:00)-Water Temperature (C)]]*OO[[#This Row],[52]]</f>
        <v>6.9065424469062489E-6</v>
      </c>
      <c r="BC339" s="10">
        <f>3/24000000*OO[[#This Row],[111 (02JUL1985 18:00:00)-Water Temperature (C)]]*OO[[#This Row],[53]]</f>
        <v>6.2315023110349994E-6</v>
      </c>
      <c r="BD339" s="10">
        <f>3/24000000*OO[[#This Row],[112 (02JUL1985 21:00:00)-Water Temperature (C)]]*OO[[#This Row],[54]]</f>
        <v>5.59223648155625E-6</v>
      </c>
      <c r="BE339" s="10">
        <f>3/24000000*OO[[#This Row],[113 (03JUL1985 00:00:00)-Water Temperature (C)]]*OO[[#This Row],[55]]</f>
        <v>5.0611531388399992E-6</v>
      </c>
      <c r="BF339" s="10">
        <f>3/24000000*OO[[#This Row],[114 (03JUL1985 03:00:00)-Water Temperature (C)]]*OO[[#This Row],[56]]</f>
        <v>4.6777858491174997E-6</v>
      </c>
      <c r="BG339" s="10">
        <f>3/24000000*OO[[#This Row],[115 (03JUL1985 06:00:00)-Water Temperature (C)]]*OO[[#This Row],[57]]</f>
        <v>4.3874007196775004E-6</v>
      </c>
      <c r="BH339" s="10">
        <f>3/24000000*OO[[#This Row],[116 (03JUL1985 09:00:00)-Water Temperature (C)]]*OO[[#This Row],[58]]</f>
        <v>4.1280589674999996E-6</v>
      </c>
      <c r="BI339" s="10">
        <f>3/24000000*OO[[#This Row],[117 (03JUL1985 12:00:00)-Water Temperature (C)]]*OO[[#This Row],[59]]</f>
        <v>3.8651462638749997E-6</v>
      </c>
      <c r="BJ339" s="10">
        <f>3/24000000*OO[[#This Row],[118 (03JUL1985 15:00:00)-Water Temperature (C)]]*OO[[#This Row],[60]]</f>
        <v>3.5577615562874999E-6</v>
      </c>
      <c r="BK339" s="10">
        <f>3/24000000*OO[[#This Row],[119 (03JUL1985 18:00:00)-Water Temperature (C)]]*OO[[#This Row],[61]]</f>
        <v>3.20062933927325E-6</v>
      </c>
      <c r="BL339" s="10">
        <f>3/24000000*OO[[#This Row],[120 (03JUL1985 21:00:00)-Water Temperature (C)]]*OO[[#This Row],[62]]</f>
        <v>2.8408284945900002E-6</v>
      </c>
      <c r="BM339" s="10">
        <f>3/24000000*OO[[#This Row],[121 (04JUL1985 00:00:00)-Water Temperature (C)]]*OO[[#This Row],[63]]</f>
        <v>2.5104892355131253E-6</v>
      </c>
      <c r="BN339" s="10">
        <f>3/24000000*OO[[#This Row],[122 (04JUL1985 03:00:00)-Water Temperature (C)]]*OO[[#This Row],[64]]</f>
        <v>2.2358620863150001E-6</v>
      </c>
      <c r="BO339" s="10">
        <f>3/24000000*OO[[#This Row],[123 (04JUL1985 06:00:00)-Water Temperature (C)]]*OO[[#This Row],[65]]</f>
        <v>1.9828095303651249E-6</v>
      </c>
      <c r="BP339" s="10">
        <f>3/24000000*OO[[#This Row],[124 (04JUL1985 09:00:00)-Water Temperature (C)]]*OO[[#This Row],[66]]</f>
        <v>1.7400440609983749E-6</v>
      </c>
      <c r="BQ339" s="10">
        <f>3/24000000*OO[[#This Row],[125 (04JUL1985 12:00:00)-Water Temperature (C)]]*OO[[#This Row],[67]]</f>
        <v>1.4878160546499999E-6</v>
      </c>
      <c r="BR339" s="10">
        <f>3/24000000*OO[[#This Row],[126 (04JUL1985 15:00:00)-Water Temperature (C)]]*OO[[#This Row],[68]]</f>
        <v>1.23530976512125E-6</v>
      </c>
      <c r="BS339" s="10">
        <f>3/24000000*OO[[#This Row],[127 (04JUL1985 18:00:00)-Water Temperature (C)]]*OO[[#This Row],[69]]</f>
        <v>9.9874575767899996E-7</v>
      </c>
      <c r="BT339" s="10">
        <f>3/24000000*OO[[#This Row],[128 (04JUL1985 21:00:00)-Water Temperature (C)]]*OO[[#This Row],[70]]</f>
        <v>7.8994993868699988E-7</v>
      </c>
      <c r="BU339" s="10">
        <f>3/24000000*OO[[#This Row],[129 (05JUL1985 00:00:00)-Water Temperature (C)]]*OO[[#This Row],[71]]</f>
        <v>6.2064474147200003E-7</v>
      </c>
      <c r="BV339" s="10">
        <f>3/24000000*OO[[#This Row],[130 (05JUL1985 03:00:00)-Water Temperature (C)]]*OO[[#This Row],[72]]</f>
        <v>5.0140425603825006E-7</v>
      </c>
      <c r="BW339" s="10">
        <f>3/24000000*OO[[#This Row],[131 (05JUL1985 06:00:00)-Water Temperature (C)]]*OO[[#This Row],[73]]</f>
        <v>4.1871970493749995E-7</v>
      </c>
      <c r="BX339" s="10">
        <f>3/24000000*OO[[#This Row],[132 (05JUL1985 09:00:00)-Water Temperature (C)]]*OO[[#This Row],[74]]</f>
        <v>3.6138409695700001E-7</v>
      </c>
      <c r="BY339" s="10">
        <f>3/24000000*OO[[#This Row],[133 (05JUL1985 12:00:00)-Water Temperature (C)]]*OO[[#This Row],[75]]</f>
        <v>3.2318391089005E-7</v>
      </c>
      <c r="BZ339" s="10">
        <f>3/24000000*OO[[#This Row],[134 (05JUL1985 15:00:00)-Water Temperature (C)]]*OO[[#This Row],[76]]</f>
        <v>2.9567608064347503E-7</v>
      </c>
      <c r="CA339" s="10">
        <f>3/24000000*OO[[#This Row],[135 (05JUL1985 18:00:00)-Water Temperature (C)]]*OO[[#This Row],[77]]</f>
        <v>2.71799740663425E-7</v>
      </c>
      <c r="CB339" s="10">
        <f>3/24000000*OO[[#This Row],[136 (05JUL1985 21:00:00)-Water Temperature (C)]]*OO[[#This Row],[78]]</f>
        <v>2.5072403993549998E-7</v>
      </c>
      <c r="CC339" s="10">
        <f>3/24000000*OO[[#This Row],[137 (06JUL1985 00:00:00)-Water Temperature (C)]]*OO[[#This Row],[79]]</f>
        <v>2.338194280452125E-7</v>
      </c>
      <c r="CD339" s="10">
        <f>3/24000000*OO[[#This Row],[138 (06JUL1985 03:00:00)-Water Temperature (C)]]*OO[[#This Row],[80]]</f>
        <v>2.2398736621409998E-7</v>
      </c>
      <c r="CE339" s="10">
        <f>3/24000000*OO[[#This Row],[139 (06JUL1985 06:00:00)-Water Temperature (C)]]*OO[[#This Row],[81]]</f>
        <v>2.1687071356380001E-7</v>
      </c>
      <c r="CF339" s="10">
        <f>3/24000000*OO[[#This Row],[140 (06JUL1985 09:00:00)-Water Temperature (C)]]*OO[[#This Row],[82]]</f>
        <v>2.1003510209260001E-7</v>
      </c>
      <c r="CG339" s="10">
        <f>3/24000000*OO[[#This Row],[141 (06JUL1985 12:00:00)-Water Temperature (C)]]*OO[[#This Row],[83]]</f>
        <v>2.0463536191079999E-7</v>
      </c>
      <c r="CH339" s="10">
        <f>3/24000000*OO[[#This Row],[142 (06JUL1985 15:00:00)-Water Temperature (C)]]*OO[[#This Row],[84]]</f>
        <v>1.9852093996069998E-7</v>
      </c>
      <c r="CI339" s="10">
        <f>3/24000000*OO[[#This Row],[143 (06JUL1985 18:00:00)-Water Temperature (C)]]*OO[[#This Row],[85]]</f>
        <v>1.8848978971959998E-7</v>
      </c>
      <c r="CJ339" s="10">
        <f>3/24000000*OO[[#This Row],[144 (06JUL1985 21:00:00)-Water Temperature (C)]]*OO[[#This Row],[86]]</f>
        <v>1.7699374944824996E-7</v>
      </c>
      <c r="CK339" s="10">
        <f>3/24000000*OO[[#This Row],[145 (07JUL1985 00:00:00)-Water Temperature (C)]]*OO[[#This Row],[87]]</f>
        <v>1.6743203096894996E-7</v>
      </c>
      <c r="CL339" s="10">
        <f>3/24000000*OO[[#This Row],[146 (07JUL1985 03:00:00)-Water Temperature (C)]]*OO[[#This Row],[88]]</f>
        <v>1.6201511107649998E-7</v>
      </c>
      <c r="CM339" s="10">
        <f>3/24000000*OO[[#This Row],[147 (07JUL1985 06:00:00)-Water Temperature (C)]]*OO[[#This Row],[89]]</f>
        <v>1.5823264671312498E-7</v>
      </c>
      <c r="CN339" s="10">
        <f>3/24000000*OO[[#This Row],[148 (07JUL1985 09:00:00)-Water Temperature (C)]]*OO[[#This Row],[90]]</f>
        <v>1.5426036167934998E-7</v>
      </c>
      <c r="CO339" s="10">
        <f>3/24000000*OO[[#This Row],[149 (07JUL1985 12:00:00)-Water Temperature (C)]]*OO[[#This Row],[91]]</f>
        <v>1.5001398841794998E-7</v>
      </c>
      <c r="CP339" s="10">
        <f>3/24000000*OO[[#This Row],[150 (07JUL1985 15:00:00)-Water Temperature (C)]]*OO[[#This Row],[92]]</f>
        <v>1.4432672252757499E-7</v>
      </c>
      <c r="CQ339" s="10">
        <f>3/24000000*OO[[#This Row],[151 (07JUL1985 18:00:00)-Water Temperature (C)]]*OO[[#This Row],[93]]</f>
        <v>1.3685329455959999E-7</v>
      </c>
      <c r="CR339" s="10">
        <f>3/24000000*OO[[#This Row],[152 (07JUL1985 21:00:00)-Water Temperature (C)]]*OO[[#This Row],[94]]</f>
        <v>1.2903514455519998E-7</v>
      </c>
      <c r="CS339" s="10">
        <f>3/24000000*OO[[#This Row],[153 (08JUL1985 00:00:00)-Water Temperature (C)]]*OO[[#This Row],[95]]</f>
        <v>1.2199111007757501E-7</v>
      </c>
      <c r="CT339" s="10">
        <f>3/24000000*OO[[#This Row],[154 (08JUL1985 03:00:00)-Water Temperature (C)]]*OO[[#This Row],[96]]</f>
        <v>1.1615282408852499E-7</v>
      </c>
      <c r="CU339" s="10">
        <f>3/24000000*OO[[#This Row],[155 (08JUL1985 06:00:00)-Water Temperature (C)]]*OO[[#This Row],[97]]</f>
        <v>1.1205141078618751E-7</v>
      </c>
      <c r="CV339" s="10">
        <f>3/24000000*OO[[#This Row],[156 (08JUL1985 09:00:00)-Water Temperature (C)]]*OO[[#This Row],[98]]</f>
        <v>1.0822216226167499E-7</v>
      </c>
      <c r="CW339" s="10">
        <f>3/24000000*OO[[#This Row],[157 (08JUL1985 12:00:00)-Water Temperature (C)]]*OO[[#This Row],[99]]</f>
        <v>1.04489193066E-7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3.4301830433804676E-38</v>
      </c>
      <c r="T340" s="10">
        <f>3/24*OO[[#This Row],[76 (28JUN1985 09:00:00)-Water Temperature (C)]]*OO[[#This Row],[18]]/SUM(OO[18])</f>
        <v>2.5886384378765602E-27</v>
      </c>
      <c r="U340" s="10">
        <f>3/24*OO[[#This Row],[77 (28JUN1985 12:00:00)-Water Temperature (C)]]*OO[[#This Row],[19]]/SUM(OO[19])</f>
        <v>4.0272816212089698E-22</v>
      </c>
      <c r="V340" s="10">
        <f>3/24000000*OO[[#This Row],[78 (28JUN1985 15:00:00)-Water Temperature (C)]]*OO[[#This Row],[20]]</f>
        <v>1.7429663019387498E-15</v>
      </c>
      <c r="W340" s="10">
        <f>3/24000000*OO[[#This Row],[79 (28JUN1985 18:00:00)-Water Temperature (C)]]*OO[[#This Row],[21]]</f>
        <v>5.1060808129187501E-12</v>
      </c>
      <c r="X340" s="10">
        <f>3/24000000*OO[[#This Row],[80 (28JUN1985 21:00:00)-Water Temperature (C)]]*OO[[#This Row],[22]]</f>
        <v>1.8499321799999998E-9</v>
      </c>
      <c r="Y340" s="10">
        <f>3/24000000*OO[[#This Row],[81 (29JUN1985 00:00:00)-Water Temperature (C)]]*OO[[#This Row],[23]]</f>
        <v>1.7465508319411251E-7</v>
      </c>
      <c r="Z340" s="10">
        <f>3/24000000*OO[[#This Row],[82 (29JUN1985 03:00:00)-Water Temperature (C)]]*OO[[#This Row],[24]]</f>
        <v>6.0359287517099998E-6</v>
      </c>
      <c r="AA340" s="10">
        <f>3/24000000*OO[[#This Row],[83 (29JUN1985 06:00:00)-Water Temperature (C)]]*OO[[#This Row],[25]]</f>
        <v>9.2683720277399986E-5</v>
      </c>
      <c r="AB340" s="10">
        <f>3/24000000*OO[[#This Row],[84 (29JUN1985 09:00:00)-Water Temperature (C)]]*OO[[#This Row],[26]]</f>
        <v>7.1120505510900006E-4</v>
      </c>
      <c r="AC340" s="10">
        <f>3/24000000*OO[[#This Row],[85 (29JUN1985 12:00:00)-Water Temperature (C)]]*OO[[#This Row],[27]]</f>
        <v>3.0201582058174995E-3</v>
      </c>
      <c r="AD340" s="10">
        <f>3/24000000*OO[[#This Row],[86 (29JUN1985 15:00:00)-Water Temperature (C)]]*OO[[#This Row],[28]]</f>
        <v>7.6600713511874993E-3</v>
      </c>
      <c r="AE340" s="10">
        <f>3/24000000*OO[[#This Row],[88 (29JUN1985 21:00:00)-Water Temperature (C)]]*OO[[#This Row],[30]]</f>
        <v>1.37579177708175E-2</v>
      </c>
      <c r="AF340" s="10">
        <f>3/24000000*OO[[#This Row],[88 (29JUN1985 21:00:00)-Water Temperature (C)]]*OO[[#This Row],[30]]</f>
        <v>1.37579177708175E-2</v>
      </c>
      <c r="AG340" s="10">
        <f>3/24000000*OO[[#This Row],[89 (30JUN1985 00:00:00)-Water Temperature (C)]]*OO[[#This Row],[31]]</f>
        <v>1.0872867036104999E-2</v>
      </c>
      <c r="AH340" s="10">
        <f>3/24000000*OO[[#This Row],[90 (30JUN1985 03:00:00)-Water Temperature (C)]]*OO[[#This Row],[32]]</f>
        <v>6.489857818125E-3</v>
      </c>
      <c r="AI340" s="10">
        <f>3/24000000*OO[[#This Row],[91 (30JUN1985 06:00:00)-Water Temperature (C)]]*OO[[#This Row],[33]]</f>
        <v>3.0296350977937498E-3</v>
      </c>
      <c r="AJ340" s="10">
        <f>3/24000000*OO[[#This Row],[92 (30JUN1985 09:00:00)-Water Temperature (C)]]*OO[[#This Row],[34]]</f>
        <v>1.1443311443501249E-3</v>
      </c>
      <c r="AK340" s="10">
        <f>3/24000000*OO[[#This Row],[93 (30JUN1985 12:00:00)-Water Temperature (C)]]*OO[[#This Row],[35]]</f>
        <v>3.6390191399875003E-4</v>
      </c>
      <c r="AL340" s="10">
        <f>3/24000000*OO[[#This Row],[94 (30JUN1985 15:00:00)-Water Temperature (C)]]*OO[[#This Row],[36]]</f>
        <v>1.0395941028025E-4</v>
      </c>
      <c r="AM340" s="10">
        <f>3/24000000*OO[[#This Row],[95 (30JUN1985 18:00:00)-Water Temperature (C)]]*OO[[#This Row],[37]]</f>
        <v>3.3098437214375002E-5</v>
      </c>
      <c r="AN340" s="10">
        <f>3/24000000*OO[[#This Row],[96 (30JUN1985 21:00:00)-Water Temperature (C)]]*OO[[#This Row],[38]]</f>
        <v>1.6884851093834995E-5</v>
      </c>
      <c r="AO340" s="10">
        <f>3/24000000*OO[[#This Row],[97 (01JUL1985 00:00:00)-Water Temperature (C)]]*OO[[#This Row],[39]]</f>
        <v>1.3709242926766248E-5</v>
      </c>
      <c r="AP340" s="10">
        <f>3/24000000*OO[[#This Row],[98 (01JUL1985 03:00:00)-Water Temperature (C)]]*OO[[#This Row],[40]]</f>
        <v>1.3313868384542499E-5</v>
      </c>
      <c r="AQ340" s="10">
        <f>3/24000000*OO[[#This Row],[99 (01JUL1985 06:00:00)-Water Temperature (C)]]*OO[[#This Row],[41]]</f>
        <v>1.3108720753227498E-5</v>
      </c>
      <c r="AR340" s="10">
        <f>3/24000000*OO[[#This Row],[100 (01JUL1985 09:00:00)-Water Temperature (C)]]*OO[[#This Row],[42]]</f>
        <v>1.2557741631397499E-5</v>
      </c>
      <c r="AS340" s="10">
        <f>3/24000000*OO[[#This Row],[101 (01JUL1985 12:00:00)-Water Temperature (C)]]*OO[[#This Row],[43]]</f>
        <v>1.1736681018706249E-5</v>
      </c>
      <c r="AT340" s="10">
        <f>3/24000000*OO[[#This Row],[102 (01JUL1985 15:00:00)-Water Temperature (C)]]*OO[[#This Row],[44]]</f>
        <v>1.0754751684390001E-5</v>
      </c>
      <c r="AU340" s="10">
        <f>3/24000000*OO[[#This Row],[103 (01JUL1985 18:00:00)-Water Temperature (C)]]*OO[[#This Row],[45]]</f>
        <v>9.6872328997262488E-6</v>
      </c>
      <c r="AV340" s="10">
        <f>3/24000000*OO[[#This Row],[104 (01JUL1985 21:00:00)-Water Temperature (C)]]*OO[[#This Row],[46]]</f>
        <v>8.7021083362950002E-6</v>
      </c>
      <c r="AW340" s="10">
        <f>3/24000000*OO[[#This Row],[105 (02JUL1985 00:00:00)-Water Temperature (C)]]*OO[[#This Row],[47]]</f>
        <v>7.8979081038374992E-6</v>
      </c>
      <c r="AX340" s="10">
        <f>3/24000000*OO[[#This Row],[106 (02JUL1985 03:00:00)-Water Temperature (C)]]*OO[[#This Row],[48]]</f>
        <v>7.3522777775999992E-6</v>
      </c>
      <c r="AY340" s="10">
        <f>3/24000000*OO[[#This Row],[107 (02JUL1985 06:00:00)-Water Temperature (C)]]*OO[[#This Row],[49]]</f>
        <v>6.8941517956049998E-6</v>
      </c>
      <c r="AZ340" s="10">
        <f>3/24000000*OO[[#This Row],[108 (02JUL1985 09:00:00)-Water Temperature (C)]]*OO[[#This Row],[50]]</f>
        <v>6.4356557699799994E-6</v>
      </c>
      <c r="BA340" s="10">
        <f>3/24000000*OO[[#This Row],[109 (02JUL1985 12:00:00)-Water Temperature (C)]]*OO[[#This Row],[51]]</f>
        <v>5.986996254025E-6</v>
      </c>
      <c r="BB340" s="10">
        <f>3/24000000*OO[[#This Row],[110 (02JUL1985 15:00:00)-Water Temperature (C)]]*OO[[#This Row],[52]]</f>
        <v>5.5007684884399997E-6</v>
      </c>
      <c r="BC340" s="10">
        <f>3/24000000*OO[[#This Row],[111 (02JUL1985 18:00:00)-Water Temperature (C)]]*OO[[#This Row],[53]]</f>
        <v>4.9508445763275002E-6</v>
      </c>
      <c r="BD340" s="10">
        <f>3/24000000*OO[[#This Row],[112 (02JUL1985 21:00:00)-Water Temperature (C)]]*OO[[#This Row],[54]]</f>
        <v>4.4300899706112503E-6</v>
      </c>
      <c r="BE340" s="10">
        <f>3/24000000*OO[[#This Row],[113 (03JUL1985 00:00:00)-Water Temperature (C)]]*OO[[#This Row],[55]]</f>
        <v>3.997486020605E-6</v>
      </c>
      <c r="BF340" s="10">
        <f>3/24000000*OO[[#This Row],[114 (03JUL1985 03:00:00)-Water Temperature (C)]]*OO[[#This Row],[56]]</f>
        <v>3.6846907267300006E-6</v>
      </c>
      <c r="BG340" s="10">
        <f>3/24000000*OO[[#This Row],[115 (03JUL1985 06:00:00)-Water Temperature (C)]]*OO[[#This Row],[57]]</f>
        <v>3.4468617448550007E-6</v>
      </c>
      <c r="BH340" s="10">
        <f>3/24000000*OO[[#This Row],[116 (03JUL1985 09:00:00)-Water Temperature (C)]]*OO[[#This Row],[58]]</f>
        <v>3.2361965204069994E-6</v>
      </c>
      <c r="BI340" s="10">
        <f>3/24000000*OO[[#This Row],[117 (03JUL1985 12:00:00)-Water Temperature (C)]]*OO[[#This Row],[59]]</f>
        <v>3.0254106857660003E-6</v>
      </c>
      <c r="BJ340" s="10">
        <f>3/24000000*OO[[#This Row],[118 (03JUL1985 15:00:00)-Water Temperature (C)]]*OO[[#This Row],[60]]</f>
        <v>2.7815194385595004E-6</v>
      </c>
      <c r="BK340" s="10">
        <f>3/24000000*OO[[#This Row],[119 (03JUL1985 18:00:00)-Water Temperature (C)]]*OO[[#This Row],[61]]</f>
        <v>2.5014871947337495E-6</v>
      </c>
      <c r="BL340" s="10">
        <f>3/24000000*OO[[#This Row],[120 (03JUL1985 21:00:00)-Water Temperature (C)]]*OO[[#This Row],[62]]</f>
        <v>2.2195019494497498E-6</v>
      </c>
      <c r="BM340" s="10">
        <f>3/24000000*OO[[#This Row],[121 (04JUL1985 00:00:00)-Water Temperature (C)]]*OO[[#This Row],[63]]</f>
        <v>1.9607052225302501E-6</v>
      </c>
      <c r="BN340" s="10">
        <f>3/24000000*OO[[#This Row],[122 (04JUL1985 03:00:00)-Water Temperature (C)]]*OO[[#This Row],[64]]</f>
        <v>1.7457750919049999E-6</v>
      </c>
      <c r="BO340" s="10">
        <f>3/24000000*OO[[#This Row],[123 (04JUL1985 06:00:00)-Water Temperature (C)]]*OO[[#This Row],[65]]</f>
        <v>1.5476179611085001E-6</v>
      </c>
      <c r="BP340" s="10">
        <f>3/24000000*OO[[#This Row],[124 (04JUL1985 09:00:00)-Water Temperature (C)]]*OO[[#This Row],[66]]</f>
        <v>1.358669948517E-6</v>
      </c>
      <c r="BQ340" s="10">
        <f>3/24000000*OO[[#This Row],[125 (04JUL1985 12:00:00)-Water Temperature (C)]]*OO[[#This Row],[67]]</f>
        <v>1.162708537297125E-6</v>
      </c>
      <c r="BR340" s="10">
        <f>3/24000000*OO[[#This Row],[126 (04JUL1985 15:00:00)-Water Temperature (C)]]*OO[[#This Row],[68]]</f>
        <v>9.6671699269624987E-7</v>
      </c>
      <c r="BS340" s="10">
        <f>3/24000000*OO[[#This Row],[127 (04JUL1985 18:00:00)-Water Temperature (C)]]*OO[[#This Row],[69]]</f>
        <v>7.8259602954224998E-7</v>
      </c>
      <c r="BT340" s="10">
        <f>3/24000000*OO[[#This Row],[128 (04JUL1985 21:00:00)-Water Temperature (C)]]*OO[[#This Row],[70]]</f>
        <v>6.1953092459374999E-7</v>
      </c>
      <c r="BU340" s="10">
        <f>3/24000000*OO[[#This Row],[129 (05JUL1985 00:00:00)-Water Temperature (C)]]*OO[[#This Row],[71]]</f>
        <v>4.8675227881124998E-7</v>
      </c>
      <c r="BV340" s="10">
        <f>3/24000000*OO[[#This Row],[130 (05JUL1985 03:00:00)-Water Temperature (C)]]*OO[[#This Row],[72]]</f>
        <v>3.9280066461100001E-7</v>
      </c>
      <c r="BW340" s="10">
        <f>3/24000000*OO[[#This Row],[131 (05JUL1985 06:00:00)-Water Temperature (C)]]*OO[[#This Row],[73]]</f>
        <v>3.273054897510625E-7</v>
      </c>
      <c r="BX340" s="10">
        <f>3/24000000*OO[[#This Row],[132 (05JUL1985 09:00:00)-Water Temperature (C)]]*OO[[#This Row],[74]]</f>
        <v>2.8201501212761249E-7</v>
      </c>
      <c r="BY340" s="10">
        <f>3/24000000*OO[[#This Row],[133 (05JUL1985 12:00:00)-Water Temperature (C)]]*OO[[#This Row],[75]]</f>
        <v>2.5176806228144999E-7</v>
      </c>
      <c r="BZ340" s="10">
        <f>3/24000000*OO[[#This Row],[134 (05JUL1985 15:00:00)-Water Temperature (C)]]*OO[[#This Row],[76]]</f>
        <v>2.3002846755817499E-7</v>
      </c>
      <c r="CA340" s="10">
        <f>3/24000000*OO[[#This Row],[135 (05JUL1985 18:00:00)-Water Temperature (C)]]*OO[[#This Row],[77]]</f>
        <v>2.1138918441900001E-7</v>
      </c>
      <c r="CB340" s="10">
        <f>3/24000000*OO[[#This Row],[136 (05JUL1985 21:00:00)-Water Temperature (C)]]*OO[[#This Row],[78]]</f>
        <v>1.949456715334875E-7</v>
      </c>
      <c r="CC340" s="10">
        <f>3/24000000*OO[[#This Row],[137 (06JUL1985 00:00:00)-Water Temperature (C)]]*OO[[#This Row],[79]]</f>
        <v>1.8175661424374999E-7</v>
      </c>
      <c r="CD340" s="10">
        <f>3/24000000*OO[[#This Row],[138 (06JUL1985 03:00:00)-Water Temperature (C)]]*OO[[#This Row],[80]]</f>
        <v>1.740349096815E-7</v>
      </c>
      <c r="CE340" s="10">
        <f>3/24000000*OO[[#This Row],[139 (06JUL1985 06:00:00)-Water Temperature (C)]]*OO[[#This Row],[81]]</f>
        <v>1.6839147317969998E-7</v>
      </c>
      <c r="CF340" s="10">
        <f>3/24000000*OO[[#This Row],[140 (06JUL1985 09:00:00)-Water Temperature (C)]]*OO[[#This Row],[82]]</f>
        <v>1.630873659848125E-7</v>
      </c>
      <c r="CG340" s="10">
        <f>3/24000000*OO[[#This Row],[141 (06JUL1985 12:00:00)-Water Temperature (C)]]*OO[[#This Row],[83]]</f>
        <v>1.5884674354770001E-7</v>
      </c>
      <c r="CH340" s="10">
        <f>3/24000000*OO[[#This Row],[142 (06JUL1985 15:00:00)-Water Temperature (C)]]*OO[[#This Row],[84]]</f>
        <v>1.5404402744063749E-7</v>
      </c>
      <c r="CI340" s="10">
        <f>3/24000000*OO[[#This Row],[143 (06JUL1985 18:00:00)-Water Temperature (C)]]*OO[[#This Row],[85]]</f>
        <v>1.4634938891658747E-7</v>
      </c>
      <c r="CJ340" s="10">
        <f>3/24000000*OO[[#This Row],[144 (06JUL1985 21:00:00)-Water Temperature (C)]]*OO[[#This Row],[86]]</f>
        <v>1.3745344684709998E-7</v>
      </c>
      <c r="CK340" s="10">
        <f>3/24000000*OO[[#This Row],[145 (07JUL1985 00:00:00)-Water Temperature (C)]]*OO[[#This Row],[87]]</f>
        <v>1.3002162598479998E-7</v>
      </c>
      <c r="CL340" s="10">
        <f>3/24000000*OO[[#This Row],[146 (07JUL1985 03:00:00)-Water Temperature (C)]]*OO[[#This Row],[88]]</f>
        <v>1.257748659407625E-7</v>
      </c>
      <c r="CM340" s="10">
        <f>3/24000000*OO[[#This Row],[147 (07JUL1985 06:00:00)-Water Temperature (C)]]*OO[[#This Row],[89]]</f>
        <v>1.227909586213E-7</v>
      </c>
      <c r="CN340" s="10">
        <f>3/24000000*OO[[#This Row],[148 (07JUL1985 09:00:00)-Water Temperature (C)]]*OO[[#This Row],[90]]</f>
        <v>1.1969101424073749E-7</v>
      </c>
      <c r="CO340" s="10">
        <f>3/24000000*OO[[#This Row],[149 (07JUL1985 12:00:00)-Water Temperature (C)]]*OO[[#This Row],[91]]</f>
        <v>1.1637433876201249E-7</v>
      </c>
      <c r="CP340" s="10">
        <f>3/24000000*OO[[#This Row],[150 (07JUL1985 15:00:00)-Water Temperature (C)]]*OO[[#This Row],[92]]</f>
        <v>1.1196265808906248E-7</v>
      </c>
      <c r="CQ340" s="10">
        <f>3/24000000*OO[[#This Row],[151 (07JUL1985 18:00:00)-Water Temperature (C)]]*OO[[#This Row],[93]]</f>
        <v>1.0621294149401251E-7</v>
      </c>
      <c r="CR340" s="10">
        <f>3/24000000*OO[[#This Row],[152 (07JUL1985 21:00:00)-Water Temperature (C)]]*OO[[#This Row],[94]]</f>
        <v>1.0016054354228749E-7</v>
      </c>
      <c r="CS340" s="10">
        <f>3/24000000*OO[[#This Row],[153 (08JUL1985 00:00:00)-Water Temperature (C)]]*OO[[#This Row],[95]]</f>
        <v>9.4681430912699994E-8</v>
      </c>
      <c r="CT340" s="10">
        <f>3/24000000*OO[[#This Row],[154 (08JUL1985 03:00:00)-Water Temperature (C)]]*OO[[#This Row],[96]]</f>
        <v>9.0142835937000008E-8</v>
      </c>
      <c r="CU340" s="10">
        <f>3/24000000*OO[[#This Row],[155 (08JUL1985 06:00:00)-Water Temperature (C)]]*OO[[#This Row],[97]]</f>
        <v>8.6917537143750014E-8</v>
      </c>
      <c r="CV340" s="10">
        <f>3/24000000*OO[[#This Row],[156 (08JUL1985 09:00:00)-Water Temperature (C)]]*OO[[#This Row],[98]]</f>
        <v>8.3930039715675005E-8</v>
      </c>
      <c r="CW340" s="10">
        <f>3/24000000*OO[[#This Row],[157 (08JUL1985 12:00:00)-Water Temperature (C)]]*OO[[#This Row],[99]]</f>
        <v>8.1007074443337504E-8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5.2404344786420934E-38</v>
      </c>
      <c r="T341" s="10">
        <f>3/24*OO[[#This Row],[76 (28JUN1985 09:00:00)-Water Temperature (C)]]*OO[[#This Row],[18]]/SUM(OO[18])</f>
        <v>6.5039847451044198E-27</v>
      </c>
      <c r="U341" s="10">
        <f>3/24*OO[[#This Row],[77 (28JUN1985 12:00:00)-Water Temperature (C)]]*OO[[#This Row],[19]]/SUM(OO[19])</f>
        <v>6.2138692153343578E-22</v>
      </c>
      <c r="V341" s="10">
        <f>3/24000000*OO[[#This Row],[78 (28JUN1985 15:00:00)-Water Temperature (C)]]*OO[[#This Row],[20]]</f>
        <v>5.8811577409687503E-15</v>
      </c>
      <c r="W341" s="10">
        <f>3/24000000*OO[[#This Row],[79 (28JUN1985 18:00:00)-Water Temperature (C)]]*OO[[#This Row],[21]]</f>
        <v>2.0449644565799997E-11</v>
      </c>
      <c r="X341" s="10">
        <f>3/24000000*OO[[#This Row],[80 (28JUN1985 21:00:00)-Water Temperature (C)]]*OO[[#This Row],[22]]</f>
        <v>8.2646034740224996E-9</v>
      </c>
      <c r="Y341" s="10">
        <f>3/24000000*OO[[#This Row],[81 (29JUN1985 00:00:00)-Water Temperature (C)]]*OO[[#This Row],[23]]</f>
        <v>8.5066311907199992E-7</v>
      </c>
      <c r="Z341" s="10">
        <f>3/24000000*OO[[#This Row],[82 (29JUN1985 03:00:00)-Water Temperature (C)]]*OO[[#This Row],[24]]</f>
        <v>3.1661758508399997E-5</v>
      </c>
      <c r="AA341" s="10">
        <f>3/24000000*OO[[#This Row],[83 (29JUN1985 06:00:00)-Water Temperature (C)]]*OO[[#This Row],[25]]</f>
        <v>5.1942289793974986E-4</v>
      </c>
      <c r="AB341" s="10">
        <f>3/24000000*OO[[#This Row],[84 (29JUN1985 09:00:00)-Water Temperature (C)]]*OO[[#This Row],[26]]</f>
        <v>4.23843035014E-3</v>
      </c>
      <c r="AC341" s="10">
        <f>3/24000000*OO[[#This Row],[85 (29JUN1985 12:00:00)-Water Temperature (C)]]*OO[[#This Row],[27]]</f>
        <v>1.9052615153434996E-2</v>
      </c>
      <c r="AD341" s="10">
        <f>3/24000000*OO[[#This Row],[86 (29JUN1985 15:00:00)-Water Temperature (C)]]*OO[[#This Row],[28]]</f>
        <v>5.0969719162249995E-2</v>
      </c>
      <c r="AE341" s="10">
        <f>3/24000000*OO[[#This Row],[88 (29JUN1985 21:00:00)-Water Temperature (C)]]*OO[[#This Row],[30]]</f>
        <v>0.10080458569174999</v>
      </c>
      <c r="AF341" s="10">
        <f>3/24000000*OO[[#This Row],[88 (29JUN1985 21:00:00)-Water Temperature (C)]]*OO[[#This Row],[30]]</f>
        <v>0.10080458569174999</v>
      </c>
      <c r="AG341" s="10">
        <f>3/24000000*OO[[#This Row],[89 (30JUN1985 00:00:00)-Water Temperature (C)]]*OO[[#This Row],[31]]</f>
        <v>8.347499929539999E-2</v>
      </c>
      <c r="AH341" s="10">
        <f>3/24000000*OO[[#This Row],[90 (30JUN1985 03:00:00)-Water Temperature (C)]]*OO[[#This Row],[32]]</f>
        <v>5.195838891799999E-2</v>
      </c>
      <c r="AI341" s="10">
        <f>3/24000000*OO[[#This Row],[91 (30JUN1985 06:00:00)-Water Temperature (C)]]*OO[[#This Row],[33]]</f>
        <v>2.5236418038315001E-2</v>
      </c>
      <c r="AJ341" s="10">
        <f>3/24000000*OO[[#This Row],[92 (30JUN1985 09:00:00)-Water Temperature (C)]]*OO[[#This Row],[34]]</f>
        <v>9.8809616694262494E-3</v>
      </c>
      <c r="AK341" s="10">
        <f>3/24000000*OO[[#This Row],[93 (30JUN1985 12:00:00)-Water Temperature (C)]]*OO[[#This Row],[35]]</f>
        <v>3.2379272538525005E-3</v>
      </c>
      <c r="AL341" s="10">
        <f>3/24000000*OO[[#This Row],[94 (30JUN1985 15:00:00)-Water Temperature (C)]]*OO[[#This Row],[36]]</f>
        <v>9.3881772829099998E-4</v>
      </c>
      <c r="AM341" s="10">
        <f>3/24000000*OO[[#This Row],[95 (30JUN1985 18:00:00)-Water Temperature (C)]]*OO[[#This Row],[37]]</f>
        <v>2.8848321884362499E-4</v>
      </c>
      <c r="AN341" s="10">
        <f>3/24000000*OO[[#This Row],[96 (30JUN1985 21:00:00)-Water Temperature (C)]]*OO[[#This Row],[38]]</f>
        <v>1.3449158613702499E-4</v>
      </c>
      <c r="AO341" s="10">
        <f>3/24000000*OO[[#This Row],[97 (01JUL1985 00:00:00)-Water Temperature (C)]]*OO[[#This Row],[39]]</f>
        <v>1.0344432463845E-4</v>
      </c>
      <c r="AP341" s="10">
        <f>3/24000000*OO[[#This Row],[98 (01JUL1985 03:00:00)-Water Temperature (C)]]*OO[[#This Row],[40]]</f>
        <v>9.9177138351849999E-5</v>
      </c>
      <c r="AQ341" s="10">
        <f>3/24000000*OO[[#This Row],[99 (01JUL1985 06:00:00)-Water Temperature (C)]]*OO[[#This Row],[41]]</f>
        <v>9.7729171671900002E-5</v>
      </c>
      <c r="AR341" s="10">
        <f>3/24000000*OO[[#This Row],[100 (01JUL1985 09:00:00)-Water Temperature (C)]]*OO[[#This Row],[42]]</f>
        <v>9.396872358888749E-5</v>
      </c>
      <c r="AS341" s="10">
        <f>3/24000000*OO[[#This Row],[101 (01JUL1985 12:00:00)-Water Temperature (C)]]*OO[[#This Row],[43]]</f>
        <v>8.8070830661799994E-5</v>
      </c>
      <c r="AT341" s="10">
        <f>3/24000000*OO[[#This Row],[102 (01JUL1985 15:00:00)-Water Temperature (C)]]*OO[[#This Row],[44]]</f>
        <v>8.0870328075199999E-5</v>
      </c>
      <c r="AU341" s="10">
        <f>3/24000000*OO[[#This Row],[103 (01JUL1985 18:00:00)-Water Temperature (C)]]*OO[[#This Row],[45]]</f>
        <v>7.3043376021900003E-5</v>
      </c>
      <c r="AV341" s="10">
        <f>3/24000000*OO[[#This Row],[104 (01JUL1985 21:00:00)-Water Temperature (C)]]*OO[[#This Row],[46]]</f>
        <v>6.5857885168925005E-5</v>
      </c>
      <c r="AW341" s="10">
        <f>3/24000000*OO[[#This Row],[105 (02JUL1985 00:00:00)-Water Temperature (C)]]*OO[[#This Row],[47]]</f>
        <v>5.9998332394000003E-5</v>
      </c>
      <c r="AX341" s="10">
        <f>3/24000000*OO[[#This Row],[106 (02JUL1985 03:00:00)-Water Temperature (C)]]*OO[[#This Row],[48]]</f>
        <v>5.6008737439649997E-5</v>
      </c>
      <c r="AY341" s="10">
        <f>3/24000000*OO[[#This Row],[107 (02JUL1985 06:00:00)-Water Temperature (C)]]*OO[[#This Row],[49]]</f>
        <v>5.2701737225799995E-5</v>
      </c>
      <c r="AZ341" s="10">
        <f>3/24000000*OO[[#This Row],[108 (02JUL1985 09:00:00)-Water Temperature (C)]]*OO[[#This Row],[50]]</f>
        <v>4.9415653292875004E-5</v>
      </c>
      <c r="BA341" s="10">
        <f>3/24000000*OO[[#This Row],[109 (02JUL1985 12:00:00)-Water Temperature (C)]]*OO[[#This Row],[51]]</f>
        <v>4.6177912871999999E-5</v>
      </c>
      <c r="BB341" s="10">
        <f>3/24000000*OO[[#This Row],[110 (02JUL1985 15:00:00)-Water Temperature (C)]]*OO[[#This Row],[52]]</f>
        <v>4.2627687760499997E-5</v>
      </c>
      <c r="BC341" s="10">
        <f>3/24000000*OO[[#This Row],[111 (02JUL1985 18:00:00)-Water Temperature (C)]]*OO[[#This Row],[53]]</f>
        <v>3.86072316435E-5</v>
      </c>
      <c r="BD341" s="10">
        <f>3/24000000*OO[[#This Row],[112 (02JUL1985 21:00:00)-Water Temperature (C)]]*OO[[#This Row],[54]]</f>
        <v>3.4694816129999997E-5</v>
      </c>
      <c r="BE341" s="10">
        <f>3/24000000*OO[[#This Row],[113 (03JUL1985 00:00:00)-Water Temperature (C)]]*OO[[#This Row],[55]]</f>
        <v>3.1401717390693745E-5</v>
      </c>
      <c r="BF341" s="10">
        <f>3/24000000*OO[[#This Row],[114 (03JUL1985 03:00:00)-Water Temperature (C)]]*OO[[#This Row],[56]]</f>
        <v>2.9021364793776247E-5</v>
      </c>
      <c r="BG341" s="10">
        <f>3/24000000*OO[[#This Row],[115 (03JUL1985 06:00:00)-Water Temperature (C)]]*OO[[#This Row],[57]]</f>
        <v>2.7190240257718748E-5</v>
      </c>
      <c r="BH341" s="10">
        <f>3/24000000*OO[[#This Row],[116 (03JUL1985 09:00:00)-Water Temperature (C)]]*OO[[#This Row],[58]]</f>
        <v>2.5576431217784998E-5</v>
      </c>
      <c r="BI341" s="10">
        <f>3/24000000*OO[[#This Row],[117 (03JUL1985 12:00:00)-Water Temperature (C)]]*OO[[#This Row],[59]]</f>
        <v>2.3976601888589999E-5</v>
      </c>
      <c r="BJ341" s="10">
        <f>3/24000000*OO[[#This Row],[118 (03JUL1985 15:00:00)-Water Temperature (C)]]*OO[[#This Row],[60]]</f>
        <v>2.2103260557038749E-5</v>
      </c>
      <c r="BK341" s="10">
        <f>3/24000000*OO[[#This Row],[119 (03JUL1985 18:00:00)-Water Temperature (C)]]*OO[[#This Row],[61]]</f>
        <v>1.9966701896123751E-5</v>
      </c>
      <c r="BL341" s="10">
        <f>3/24000000*OO[[#This Row],[120 (03JUL1985 21:00:00)-Water Temperature (C)]]*OO[[#This Row],[62]]</f>
        <v>1.7775343615106246E-5</v>
      </c>
      <c r="BM341" s="10">
        <f>3/24000000*OO[[#This Row],[121 (04JUL1985 00:00:00)-Water Temperature (C)]]*OO[[#This Row],[63]]</f>
        <v>1.5736630473967501E-5</v>
      </c>
      <c r="BN341" s="10">
        <f>3/24000000*OO[[#This Row],[122 (04JUL1985 03:00:00)-Water Temperature (C)]]*OO[[#This Row],[64]]</f>
        <v>1.403647463050875E-5</v>
      </c>
      <c r="BO341" s="10">
        <f>3/24000000*OO[[#This Row],[123 (04JUL1985 06:00:00)-Water Temperature (C)]]*OO[[#This Row],[65]]</f>
        <v>1.2451848389103751E-5</v>
      </c>
      <c r="BP341" s="10">
        <f>3/24000000*OO[[#This Row],[124 (04JUL1985 09:00:00)-Water Temperature (C)]]*OO[[#This Row],[66]]</f>
        <v>1.0964440021485E-5</v>
      </c>
      <c r="BQ341" s="10">
        <f>3/24000000*OO[[#This Row],[125 (04JUL1985 12:00:00)-Water Temperature (C)]]*OO[[#This Row],[67]]</f>
        <v>9.4226160207149994E-6</v>
      </c>
      <c r="BR341" s="10">
        <f>3/24000000*OO[[#This Row],[126 (04JUL1985 15:00:00)-Water Temperature (C)]]*OO[[#This Row],[68]]</f>
        <v>7.8805709612074998E-6</v>
      </c>
      <c r="BS341" s="10">
        <f>3/24000000*OO[[#This Row],[127 (04JUL1985 18:00:00)-Water Temperature (C)]]*OO[[#This Row],[69]]</f>
        <v>6.41332391958E-6</v>
      </c>
      <c r="BT341" s="10">
        <f>3/24000000*OO[[#This Row],[128 (04JUL1985 21:00:00)-Water Temperature (C)]]*OO[[#This Row],[70]]</f>
        <v>5.0953460065724998E-6</v>
      </c>
      <c r="BU341" s="10">
        <f>3/24000000*OO[[#This Row],[129 (05JUL1985 00:00:00)-Water Temperature (C)]]*OO[[#This Row],[71]]</f>
        <v>4.0046612906124996E-6</v>
      </c>
      <c r="BV341" s="10">
        <f>3/24000000*OO[[#This Row],[130 (05JUL1985 03:00:00)-Water Temperature (C)]]*OO[[#This Row],[72]]</f>
        <v>3.2196724679224998E-6</v>
      </c>
      <c r="BW341" s="10">
        <f>3/24000000*OO[[#This Row],[131 (05JUL1985 06:00:00)-Water Temperature (C)]]*OO[[#This Row],[73]]</f>
        <v>2.6620229957571248E-6</v>
      </c>
      <c r="BX341" s="10">
        <f>3/24000000*OO[[#This Row],[132 (05JUL1985 09:00:00)-Water Temperature (C)]]*OO[[#This Row],[74]]</f>
        <v>2.2801193288544998E-6</v>
      </c>
      <c r="BY341" s="10">
        <f>3/24000000*OO[[#This Row],[133 (05JUL1985 12:00:00)-Water Temperature (C)]]*OO[[#This Row],[75]]</f>
        <v>2.0223300482426248E-6</v>
      </c>
      <c r="BZ341" s="10">
        <f>3/24000000*OO[[#This Row],[134 (05JUL1985 15:00:00)-Water Temperature (C)]]*OO[[#This Row],[76]]</f>
        <v>1.8394959301368748E-6</v>
      </c>
      <c r="CA341" s="10">
        <f>3/24000000*OO[[#This Row],[135 (05JUL1985 18:00:00)-Water Temperature (C)]]*OO[[#This Row],[77]]</f>
        <v>1.6888780718567499E-6</v>
      </c>
      <c r="CB341" s="10">
        <f>3/24000000*OO[[#This Row],[136 (05JUL1985 21:00:00)-Water Temperature (C)]]*OO[[#This Row],[78]]</f>
        <v>1.5563955264700001E-6</v>
      </c>
      <c r="CC341" s="10">
        <f>3/24000000*OO[[#This Row],[137 (06JUL1985 00:00:00)-Water Temperature (C)]]*OO[[#This Row],[79]]</f>
        <v>1.4498997792375E-6</v>
      </c>
      <c r="CD341" s="10">
        <f>3/24000000*OO[[#This Row],[138 (06JUL1985 03:00:00)-Water Temperature (C)]]*OO[[#This Row],[80]]</f>
        <v>1.3863182568152499E-6</v>
      </c>
      <c r="CE341" s="10">
        <f>3/24000000*OO[[#This Row],[139 (06JUL1985 06:00:00)-Water Temperature (C)]]*OO[[#This Row],[81]]</f>
        <v>1.33826246631175E-6</v>
      </c>
      <c r="CF341" s="10">
        <f>3/24000000*OO[[#This Row],[140 (06JUL1985 09:00:00)-Water Temperature (C)]]*OO[[#This Row],[82]]</f>
        <v>1.29577836279275E-6</v>
      </c>
      <c r="CG341" s="10">
        <f>3/24000000*OO[[#This Row],[141 (06JUL1985 12:00:00)-Water Temperature (C)]]*OO[[#This Row],[83]]</f>
        <v>1.2615726845205E-6</v>
      </c>
      <c r="CH341" s="10">
        <f>3/24000000*OO[[#This Row],[142 (06JUL1985 15:00:00)-Water Temperature (C)]]*OO[[#This Row],[84]]</f>
        <v>1.222468605228E-6</v>
      </c>
      <c r="CI341" s="10">
        <f>3/24000000*OO[[#This Row],[143 (06JUL1985 18:00:00)-Water Temperature (C)]]*OO[[#This Row],[85]]</f>
        <v>1.1641942263656252E-6</v>
      </c>
      <c r="CJ341" s="10">
        <f>3/24000000*OO[[#This Row],[144 (06JUL1985 21:00:00)-Water Temperature (C)]]*OO[[#This Row],[86]]</f>
        <v>1.0947472545272498E-6</v>
      </c>
      <c r="CK341" s="10">
        <f>3/24000000*OO[[#This Row],[145 (07JUL1985 00:00:00)-Water Temperature (C)]]*OO[[#This Row],[87]]</f>
        <v>1.035384911101125E-6</v>
      </c>
      <c r="CL341" s="10">
        <f>3/24000000*OO[[#This Row],[146 (07JUL1985 03:00:00)-Water Temperature (C)]]*OO[[#This Row],[88]]</f>
        <v>1.0004718287317499E-6</v>
      </c>
      <c r="CM341" s="10">
        <f>3/24000000*OO[[#This Row],[147 (07JUL1985 06:00:00)-Water Temperature (C)]]*OO[[#This Row],[89]]</f>
        <v>9.75528817571E-7</v>
      </c>
      <c r="CN341" s="10">
        <f>3/24000000*OO[[#This Row],[148 (07JUL1985 09:00:00)-Water Temperature (C)]]*OO[[#This Row],[90]]</f>
        <v>9.5034272314424993E-7</v>
      </c>
      <c r="CO341" s="10">
        <f>3/24000000*OO[[#This Row],[149 (07JUL1985 12:00:00)-Water Temperature (C)]]*OO[[#This Row],[91]]</f>
        <v>9.2393722281049997E-7</v>
      </c>
      <c r="CP341" s="10">
        <f>3/24000000*OO[[#This Row],[150 (07JUL1985 15:00:00)-Water Temperature (C)]]*OO[[#This Row],[92]]</f>
        <v>8.8903870072874995E-7</v>
      </c>
      <c r="CQ341" s="10">
        <f>3/24000000*OO[[#This Row],[151 (07JUL1985 18:00:00)-Water Temperature (C)]]*OO[[#This Row],[93]]</f>
        <v>8.45001421756875E-7</v>
      </c>
      <c r="CR341" s="10">
        <f>3/24000000*OO[[#This Row],[152 (07JUL1985 21:00:00)-Water Temperature (C)]]*OO[[#This Row],[94]]</f>
        <v>7.9750438039687495E-7</v>
      </c>
      <c r="CS341" s="10">
        <f>3/24000000*OO[[#This Row],[153 (08JUL1985 00:00:00)-Water Temperature (C)]]*OO[[#This Row],[95]]</f>
        <v>7.5379570098950003E-7</v>
      </c>
      <c r="CT341" s="10">
        <f>3/24000000*OO[[#This Row],[154 (08JUL1985 03:00:00)-Water Temperature (C)]]*OO[[#This Row],[96]]</f>
        <v>7.1755622970425004E-7</v>
      </c>
      <c r="CU341" s="10">
        <f>3/24000000*OO[[#This Row],[155 (08JUL1985 06:00:00)-Water Temperature (C)]]*OO[[#This Row],[97]]</f>
        <v>6.9113402835249998E-7</v>
      </c>
      <c r="CV341" s="10">
        <f>3/24000000*OO[[#This Row],[156 (08JUL1985 09:00:00)-Water Temperature (C)]]*OO[[#This Row],[98]]</f>
        <v>6.6699771842537498E-7</v>
      </c>
      <c r="CW341" s="10">
        <f>3/24000000*OO[[#This Row],[157 (08JUL1985 12:00:00)-Water Temperature (C)]]*OO[[#This Row],[99]]</f>
        <v>6.435075083462499E-7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7.214931622219927E-39</v>
      </c>
      <c r="T342" s="10">
        <f>3/24*OO[[#This Row],[76 (28JUN1985 09:00:00)-Water Temperature (C)]]*OO[[#This Row],[18]]/SUM(OO[18])</f>
        <v>1.5584643801751523E-27</v>
      </c>
      <c r="U342" s="10">
        <f>3/24*OO[[#This Row],[77 (28JUN1985 12:00:00)-Water Temperature (C)]]*OO[[#This Row],[19]]/SUM(OO[19])</f>
        <v>9.0355755518784718E-23</v>
      </c>
      <c r="V342" s="10">
        <f>3/24000000*OO[[#This Row],[78 (28JUN1985 15:00:00)-Water Temperature (C)]]*OO[[#This Row],[20]]</f>
        <v>2.0933588826254998E-15</v>
      </c>
      <c r="W342" s="10">
        <f>3/24000000*OO[[#This Row],[79 (28JUN1985 18:00:00)-Water Temperature (C)]]*OO[[#This Row],[21]]</f>
        <v>9.0388408043850007E-12</v>
      </c>
      <c r="X342" s="10">
        <f>3/24000000*OO[[#This Row],[80 (28JUN1985 21:00:00)-Water Temperature (C)]]*OO[[#This Row],[22]]</f>
        <v>4.1266340373724993E-9</v>
      </c>
      <c r="Y342" s="10">
        <f>3/24000000*OO[[#This Row],[81 (29JUN1985 00:00:00)-Water Temperature (C)]]*OO[[#This Row],[23]]</f>
        <v>4.642930243852499E-7</v>
      </c>
      <c r="Z342" s="10">
        <f>3/24000000*OO[[#This Row],[82 (29JUN1985 03:00:00)-Water Temperature (C)]]*OO[[#This Row],[24]]</f>
        <v>1.8573372724107498E-5</v>
      </c>
      <c r="AA342" s="10">
        <f>3/24000000*OO[[#This Row],[83 (29JUN1985 06:00:00)-Water Temperature (C)]]*OO[[#This Row],[25]]</f>
        <v>3.2384756933749999E-4</v>
      </c>
      <c r="AB342" s="10">
        <f>3/24000000*OO[[#This Row],[84 (29JUN1985 09:00:00)-Water Temperature (C)]]*OO[[#This Row],[26]]</f>
        <v>2.7881978321409998E-3</v>
      </c>
      <c r="AC342" s="10">
        <f>3/24000000*OO[[#This Row],[85 (29JUN1985 12:00:00)-Water Temperature (C)]]*OO[[#This Row],[27]]</f>
        <v>1.3141094491799999E-2</v>
      </c>
      <c r="AD342" s="10">
        <f>3/24000000*OO[[#This Row],[86 (29JUN1985 15:00:00)-Water Temperature (C)]]*OO[[#This Row],[28]]</f>
        <v>3.6665427967000001E-2</v>
      </c>
      <c r="AE342" s="10">
        <f>3/24000000*OO[[#This Row],[88 (29JUN1985 21:00:00)-Water Temperature (C)]]*OO[[#This Row],[30]]</f>
        <v>7.7932768216949999E-2</v>
      </c>
      <c r="AF342" s="10">
        <f>3/24000000*OO[[#This Row],[88 (29JUN1985 21:00:00)-Water Temperature (C)]]*OO[[#This Row],[30]]</f>
        <v>7.7932768216949999E-2</v>
      </c>
      <c r="AG342" s="10">
        <f>3/24000000*OO[[#This Row],[89 (30JUN1985 00:00:00)-Water Temperature (C)]]*OO[[#This Row],[31]]</f>
        <v>6.6611307370624998E-2</v>
      </c>
      <c r="AH342" s="10">
        <f>3/24000000*OO[[#This Row],[90 (30JUN1985 03:00:00)-Water Temperature (C)]]*OO[[#This Row],[32]]</f>
        <v>4.2631456185100003E-2</v>
      </c>
      <c r="AI342" s="10">
        <f>3/24000000*OO[[#This Row],[91 (30JUN1985 06:00:00)-Water Temperature (C)]]*OO[[#This Row],[33]]</f>
        <v>2.1232906660055E-2</v>
      </c>
      <c r="AJ342" s="10">
        <f>3/24000000*OO[[#This Row],[92 (30JUN1985 09:00:00)-Water Temperature (C)]]*OO[[#This Row],[34]]</f>
        <v>8.4959405359124988E-3</v>
      </c>
      <c r="AK342" s="10">
        <f>3/24000000*OO[[#This Row],[93 (30JUN1985 12:00:00)-Water Temperature (C)]]*OO[[#This Row],[35]]</f>
        <v>2.8329982539704998E-3</v>
      </c>
      <c r="AL342" s="10">
        <f>3/24000000*OO[[#This Row],[94 (30JUN1985 15:00:00)-Water Temperature (C)]]*OO[[#This Row],[36]]</f>
        <v>8.2856464332599995E-4</v>
      </c>
      <c r="AM342" s="10">
        <f>3/24000000*OO[[#This Row],[95 (30JUN1985 18:00:00)-Water Temperature (C)]]*OO[[#This Row],[37]]</f>
        <v>2.4994031784770002E-4</v>
      </c>
      <c r="AN342" s="10">
        <f>3/24000000*OO[[#This Row],[96 (30JUN1985 21:00:00)-Water Temperature (C)]]*OO[[#This Row],[38]]</f>
        <v>1.1021304895150001E-4</v>
      </c>
      <c r="AO342" s="10">
        <f>3/24000000*OO[[#This Row],[97 (01JUL1985 00:00:00)-Water Temperature (C)]]*OO[[#This Row],[39]]</f>
        <v>8.1589946687049994E-5</v>
      </c>
      <c r="AP342" s="10">
        <f>3/24000000*OO[[#This Row],[98 (01JUL1985 03:00:00)-Water Temperature (C)]]*OO[[#This Row],[40]]</f>
        <v>7.7501798344374999E-5</v>
      </c>
      <c r="AQ342" s="10">
        <f>3/24000000*OO[[#This Row],[99 (01JUL1985 06:00:00)-Water Temperature (C)]]*OO[[#This Row],[41]]</f>
        <v>7.6435936572562501E-5</v>
      </c>
      <c r="AR342" s="10">
        <f>3/24000000*OO[[#This Row],[100 (01JUL1985 09:00:00)-Water Temperature (C)]]*OO[[#This Row],[42]]</f>
        <v>7.3725874618687495E-5</v>
      </c>
      <c r="AS342" s="10">
        <f>3/24000000*OO[[#This Row],[101 (01JUL1985 12:00:00)-Water Temperature (C)]]*OO[[#This Row],[43]]</f>
        <v>6.9278595566624998E-5</v>
      </c>
      <c r="AT342" s="10">
        <f>3/24000000*OO[[#This Row],[102 (01JUL1985 15:00:00)-Water Temperature (C)]]*OO[[#This Row],[44]]</f>
        <v>6.3772543705049989E-5</v>
      </c>
      <c r="AU342" s="10">
        <f>3/24000000*OO[[#This Row],[103 (01JUL1985 18:00:00)-Water Temperature (C)]]*OO[[#This Row],[45]]</f>
        <v>5.7694514759625001E-5</v>
      </c>
      <c r="AV342" s="10">
        <f>3/24000000*OO[[#This Row],[104 (01JUL1985 21:00:00)-Water Temperature (C)]]*OO[[#This Row],[46]]</f>
        <v>5.2045771895437495E-5</v>
      </c>
      <c r="AW342" s="10">
        <f>3/24000000*OO[[#This Row],[105 (02JUL1985 00:00:00)-Water Temperature (C)]]*OO[[#This Row],[47]]</f>
        <v>4.7434426966849998E-5</v>
      </c>
      <c r="AX342" s="10">
        <f>3/24000000*OO[[#This Row],[106 (02JUL1985 03:00:00)-Water Temperature (C)]]*OO[[#This Row],[48]]</f>
        <v>4.4272749672287497E-5</v>
      </c>
      <c r="AY342" s="10">
        <f>3/24000000*OO[[#This Row],[107 (02JUL1985 06:00:00)-Water Temperature (C)]]*OO[[#This Row],[49]]</f>
        <v>4.1660936701799998E-5</v>
      </c>
      <c r="AZ342" s="10">
        <f>3/24000000*OO[[#This Row],[108 (02JUL1985 09:00:00)-Water Temperature (C)]]*OO[[#This Row],[50]]</f>
        <v>3.9099302011875001E-5</v>
      </c>
      <c r="BA342" s="10">
        <f>3/24000000*OO[[#This Row],[109 (02JUL1985 12:00:00)-Water Temperature (C)]]*OO[[#This Row],[51]]</f>
        <v>3.6568101734500001E-5</v>
      </c>
      <c r="BB342" s="10">
        <f>3/24000000*OO[[#This Row],[110 (02JUL1985 15:00:00)-Water Temperature (C)]]*OO[[#This Row],[52]]</f>
        <v>3.3791203449899996E-5</v>
      </c>
      <c r="BC342" s="10">
        <f>3/24000000*OO[[#This Row],[111 (02JUL1985 18:00:00)-Water Temperature (C)]]*OO[[#This Row],[53]]</f>
        <v>3.0675232962974995E-5</v>
      </c>
      <c r="BD342" s="10">
        <f>3/24000000*OO[[#This Row],[112 (02JUL1985 21:00:00)-Water Temperature (C)]]*OO[[#This Row],[54]]</f>
        <v>2.7595735667129996E-5</v>
      </c>
      <c r="BE342" s="10">
        <f>3/24000000*OO[[#This Row],[113 (03JUL1985 00:00:00)-Water Temperature (C)]]*OO[[#This Row],[55]]</f>
        <v>2.4977560285597501E-5</v>
      </c>
      <c r="BF342" s="10">
        <f>3/24000000*OO[[#This Row],[114 (03JUL1985 03:00:00)-Water Temperature (C)]]*OO[[#This Row],[56]]</f>
        <v>2.3086324125299997E-5</v>
      </c>
      <c r="BG342" s="10">
        <f>3/24000000*OO[[#This Row],[115 (03JUL1985 06:00:00)-Water Temperature (C)]]*OO[[#This Row],[57]]</f>
        <v>2.1616594145567497E-5</v>
      </c>
      <c r="BH342" s="10">
        <f>3/24000000*OO[[#This Row],[116 (03JUL1985 09:00:00)-Water Temperature (C)]]*OO[[#This Row],[58]]</f>
        <v>2.0330161199437503E-5</v>
      </c>
      <c r="BI342" s="10">
        <f>3/24000000*OO[[#This Row],[117 (03JUL1985 12:00:00)-Water Temperature (C)]]*OO[[#This Row],[59]]</f>
        <v>1.9073673253799998E-5</v>
      </c>
      <c r="BJ342" s="10">
        <f>3/24000000*OO[[#This Row],[118 (03JUL1985 15:00:00)-Water Temperature (C)]]*OO[[#This Row],[60]]</f>
        <v>1.7599426007017503E-5</v>
      </c>
      <c r="BK342" s="10">
        <f>3/24000000*OO[[#This Row],[119 (03JUL1985 18:00:00)-Water Temperature (C)]]*OO[[#This Row],[61]]</f>
        <v>1.5937110736610003E-5</v>
      </c>
      <c r="BL342" s="10">
        <f>3/24000000*OO[[#This Row],[120 (03JUL1985 21:00:00)-Water Temperature (C)]]*OO[[#This Row],[62]]</f>
        <v>1.4215000372972498E-5</v>
      </c>
      <c r="BM342" s="10">
        <f>3/24000000*OO[[#This Row],[121 (04JUL1985 00:00:00)-Water Temperature (C)]]*OO[[#This Row],[63]]</f>
        <v>1.2598045627065E-5</v>
      </c>
      <c r="BN342" s="10">
        <f>3/24000000*OO[[#This Row],[122 (04JUL1985 03:00:00)-Water Temperature (C)]]*OO[[#This Row],[64]]</f>
        <v>1.1247500849868749E-5</v>
      </c>
      <c r="BO342" s="10">
        <f>3/24000000*OO[[#This Row],[123 (04JUL1985 06:00:00)-Water Temperature (C)]]*OO[[#This Row],[65]]</f>
        <v>9.9793353289687488E-6</v>
      </c>
      <c r="BP342" s="10">
        <f>3/24000000*OO[[#This Row],[124 (04JUL1985 09:00:00)-Water Temperature (C)]]*OO[[#This Row],[66]]</f>
        <v>8.8040430465874982E-6</v>
      </c>
      <c r="BQ342" s="10">
        <f>3/24000000*OO[[#This Row],[125 (04JUL1985 12:00:00)-Water Temperature (C)]]*OO[[#This Row],[67]]</f>
        <v>7.5869664616749994E-6</v>
      </c>
      <c r="BR342" s="10">
        <f>3/24000000*OO[[#This Row],[126 (04JUL1985 15:00:00)-Water Temperature (C)]]*OO[[#This Row],[68]]</f>
        <v>6.3711873146249998E-6</v>
      </c>
      <c r="BS342" s="10">
        <f>3/24000000*OO[[#This Row],[127 (04JUL1985 18:00:00)-Water Temperature (C)]]*OO[[#This Row],[69]]</f>
        <v>5.2049742253312502E-6</v>
      </c>
      <c r="BT342" s="10">
        <f>3/24000000*OO[[#This Row],[128 (04JUL1985 21:00:00)-Water Temperature (C)]]*OO[[#This Row],[70]]</f>
        <v>4.1464204215874996E-6</v>
      </c>
      <c r="BU342" s="10">
        <f>3/24000000*OO[[#This Row],[129 (05JUL1985 00:00:00)-Water Temperature (C)]]*OO[[#This Row],[71]]</f>
        <v>3.2601694312881249E-6</v>
      </c>
      <c r="BV342" s="10">
        <f>3/24000000*OO[[#This Row],[130 (05JUL1985 03:00:00)-Water Temperature (C)]]*OO[[#This Row],[72]]</f>
        <v>2.6148573173039999E-6</v>
      </c>
      <c r="BW342" s="10">
        <f>3/24000000*OO[[#This Row],[131 (05JUL1985 06:00:00)-Water Temperature (C)]]*OO[[#This Row],[73]]</f>
        <v>2.1497360092293748E-6</v>
      </c>
      <c r="BX342" s="10">
        <f>3/24000000*OO[[#This Row],[132 (05JUL1985 09:00:00)-Water Temperature (C)]]*OO[[#This Row],[74]]</f>
        <v>1.8333309414615E-6</v>
      </c>
      <c r="BY342" s="10">
        <f>3/24000000*OO[[#This Row],[133 (05JUL1985 12:00:00)-Water Temperature (C)]]*OO[[#This Row],[75]]</f>
        <v>1.6183443892985001E-6</v>
      </c>
      <c r="BZ342" s="10">
        <f>3/24000000*OO[[#This Row],[134 (05JUL1985 15:00:00)-Water Temperature (C)]]*OO[[#This Row],[76]]</f>
        <v>1.4668360561181249E-6</v>
      </c>
      <c r="CA342" s="10">
        <f>3/24000000*OO[[#This Row],[135 (05JUL1985 18:00:00)-Water Temperature (C)]]*OO[[#This Row],[77]]</f>
        <v>1.3455804720799999E-6</v>
      </c>
      <c r="CB342" s="10">
        <f>3/24000000*OO[[#This Row],[136 (05JUL1985 21:00:00)-Water Temperature (C)]]*OO[[#This Row],[78]]</f>
        <v>1.2393860322401248E-6</v>
      </c>
      <c r="CC342" s="10">
        <f>3/24000000*OO[[#This Row],[137 (06JUL1985 00:00:00)-Water Temperature (C)]]*OO[[#This Row],[79]]</f>
        <v>1.1537785454054997E-6</v>
      </c>
      <c r="CD342" s="10">
        <f>3/24000000*OO[[#This Row],[138 (06JUL1985 03:00:00)-Water Temperature (C)]]*OO[[#This Row],[80]]</f>
        <v>1.1021388113041249E-6</v>
      </c>
      <c r="CE342" s="10">
        <f>3/24000000*OO[[#This Row],[139 (06JUL1985 06:00:00)-Water Temperature (C)]]*OO[[#This Row],[81]]</f>
        <v>1.06204952898E-6</v>
      </c>
      <c r="CF342" s="10">
        <f>3/24000000*OO[[#This Row],[140 (06JUL1985 09:00:00)-Water Temperature (C)]]*OO[[#This Row],[82]]</f>
        <v>1.0281265208593749E-6</v>
      </c>
      <c r="CG342" s="10">
        <f>3/24000000*OO[[#This Row],[141 (06JUL1985 12:00:00)-Water Temperature (C)]]*OO[[#This Row],[83]]</f>
        <v>1.0005960373725E-6</v>
      </c>
      <c r="CH342" s="10">
        <f>3/24000000*OO[[#This Row],[142 (06JUL1985 15:00:00)-Water Temperature (C)]]*OO[[#This Row],[84]]</f>
        <v>9.6887491697149979E-7</v>
      </c>
      <c r="CI342" s="10">
        <f>3/24000000*OO[[#This Row],[143 (06JUL1985 18:00:00)-Water Temperature (C)]]*OO[[#This Row],[85]]</f>
        <v>9.24170432574E-7</v>
      </c>
      <c r="CJ342" s="10">
        <f>3/24000000*OO[[#This Row],[144 (06JUL1985 21:00:00)-Water Temperature (C)]]*OO[[#This Row],[86]]</f>
        <v>8.6990308917374997E-7</v>
      </c>
      <c r="CK342" s="10">
        <f>3/24000000*OO[[#This Row],[145 (07JUL1985 00:00:00)-Water Temperature (C)]]*OO[[#This Row],[87]]</f>
        <v>8.2261479076399994E-7</v>
      </c>
      <c r="CL342" s="10">
        <f>3/24000000*OO[[#This Row],[146 (07JUL1985 03:00:00)-Water Temperature (C)]]*OO[[#This Row],[88]]</f>
        <v>7.9429566094487499E-7</v>
      </c>
      <c r="CM342" s="10">
        <f>3/24000000*OO[[#This Row],[147 (07JUL1985 06:00:00)-Water Temperature (C)]]*OO[[#This Row],[89]]</f>
        <v>7.7373383637199996E-7</v>
      </c>
      <c r="CN342" s="10">
        <f>3/24000000*OO[[#This Row],[148 (07JUL1985 09:00:00)-Water Temperature (C)]]*OO[[#This Row],[90]]</f>
        <v>7.53403422596E-7</v>
      </c>
      <c r="CO342" s="10">
        <f>3/24000000*OO[[#This Row],[149 (07JUL1985 12:00:00)-Water Temperature (C)]]*OO[[#This Row],[91]]</f>
        <v>7.3240651203999994E-7</v>
      </c>
      <c r="CP342" s="10">
        <f>3/24000000*OO[[#This Row],[150 (07JUL1985 15:00:00)-Water Temperature (C)]]*OO[[#This Row],[92]]</f>
        <v>7.0472559900924993E-7</v>
      </c>
      <c r="CQ342" s="10">
        <f>3/24000000*OO[[#This Row],[151 (07JUL1985 18:00:00)-Water Temperature (C)]]*OO[[#This Row],[93]]</f>
        <v>6.7073059344062496E-7</v>
      </c>
      <c r="CR342" s="10">
        <f>3/24000000*OO[[#This Row],[152 (07JUL1985 21:00:00)-Water Temperature (C)]]*OO[[#This Row],[94]]</f>
        <v>6.3344899612799992E-7</v>
      </c>
      <c r="CS342" s="10">
        <f>3/24000000*OO[[#This Row],[153 (08JUL1985 00:00:00)-Water Temperature (C)]]*OO[[#This Row],[95]]</f>
        <v>5.98663307863875E-7</v>
      </c>
      <c r="CT342" s="10">
        <f>3/24000000*OO[[#This Row],[154 (08JUL1985 03:00:00)-Water Temperature (C)]]*OO[[#This Row],[96]]</f>
        <v>5.6978859700424995E-7</v>
      </c>
      <c r="CU342" s="10">
        <f>3/24000000*OO[[#This Row],[155 (08JUL1985 06:00:00)-Water Temperature (C)]]*OO[[#This Row],[97]]</f>
        <v>5.4841545268125002E-7</v>
      </c>
      <c r="CV342" s="10">
        <f>3/24000000*OO[[#This Row],[156 (08JUL1985 09:00:00)-Water Temperature (C)]]*OO[[#This Row],[98]]</f>
        <v>5.2890507782099994E-7</v>
      </c>
      <c r="CW342" s="10">
        <f>3/24000000*OO[[#This Row],[157 (08JUL1985 12:00:00)-Water Temperature (C)]]*OO[[#This Row],[99]]</f>
        <v>5.1009849529662505E-7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1.1339359876419446E-39</v>
      </c>
      <c r="T343" s="10">
        <f>3/24*OO[[#This Row],[76 (28JUN1985 09:00:00)-Water Temperature (C)]]*OO[[#This Row],[18]]/SUM(OO[18])</f>
        <v>4.0482854935993913E-28</v>
      </c>
      <c r="U343" s="10">
        <f>3/24*OO[[#This Row],[77 (28JUN1985 12:00:00)-Water Temperature (C)]]*OO[[#This Row],[19]]/SUM(OO[19])</f>
        <v>1.6778137675473338E-23</v>
      </c>
      <c r="V343" s="10">
        <f>3/24000000*OO[[#This Row],[78 (28JUN1985 15:00:00)-Water Temperature (C)]]*OO[[#This Row],[20]]</f>
        <v>7.900193197961249E-16</v>
      </c>
      <c r="W343" s="10">
        <f>3/24000000*OO[[#This Row],[79 (28JUN1985 18:00:00)-Water Temperature (C)]]*OO[[#This Row],[21]]</f>
        <v>3.991036911195E-12</v>
      </c>
      <c r="X343" s="10">
        <f>3/24000000*OO[[#This Row],[80 (28JUN1985 21:00:00)-Water Temperature (C)]]*OO[[#This Row],[22]]</f>
        <v>1.9823456041619995E-9</v>
      </c>
      <c r="Y343" s="10">
        <f>3/24000000*OO[[#This Row],[81 (29JUN1985 00:00:00)-Water Temperature (C)]]*OO[[#This Row],[23]]</f>
        <v>2.3682991537835002E-7</v>
      </c>
      <c r="Z343" s="10">
        <f>3/24000000*OO[[#This Row],[82 (29JUN1985 03:00:00)-Water Temperature (C)]]*OO[[#This Row],[24]]</f>
        <v>9.9387188100199989E-6</v>
      </c>
      <c r="AA343" s="10">
        <f>3/24000000*OO[[#This Row],[83 (29JUN1985 06:00:00)-Water Temperature (C)]]*OO[[#This Row],[25]]</f>
        <v>1.8029922254907501E-4</v>
      </c>
      <c r="AB343" s="10">
        <f>3/24000000*OO[[#This Row],[84 (29JUN1985 09:00:00)-Water Temperature (C)]]*OO[[#This Row],[26]]</f>
        <v>1.6063111938599997E-3</v>
      </c>
      <c r="AC343" s="10">
        <f>3/24000000*OO[[#This Row],[85 (29JUN1985 12:00:00)-Water Temperature (C)]]*OO[[#This Row],[27]]</f>
        <v>7.7975805578525004E-3</v>
      </c>
      <c r="AD343" s="10">
        <f>3/24000000*OO[[#This Row],[86 (29JUN1985 15:00:00)-Water Temperature (C)]]*OO[[#This Row],[28]]</f>
        <v>2.2323008251541248E-2</v>
      </c>
      <c r="AE343" s="10">
        <f>3/24000000*OO[[#This Row],[88 (29JUN1985 21:00:00)-Water Temperature (C)]]*OO[[#This Row],[30]]</f>
        <v>4.9502839688212501E-2</v>
      </c>
      <c r="AF343" s="10">
        <f>3/24000000*OO[[#This Row],[88 (29JUN1985 21:00:00)-Water Temperature (C)]]*OO[[#This Row],[30]]</f>
        <v>4.9502839688212501E-2</v>
      </c>
      <c r="AG343" s="10">
        <f>3/24000000*OO[[#This Row],[89 (30JUN1985 00:00:00)-Water Temperature (C)]]*OO[[#This Row],[31]]</f>
        <v>4.3052093566775002E-2</v>
      </c>
      <c r="AH343" s="10">
        <f>3/24000000*OO[[#This Row],[90 (30JUN1985 03:00:00)-Water Temperature (C)]]*OO[[#This Row],[32]]</f>
        <v>2.797814981728125E-2</v>
      </c>
      <c r="AI343" s="10">
        <f>3/24000000*OO[[#This Row],[91 (30JUN1985 06:00:00)-Water Temperature (C)]]*OO[[#This Row],[33]]</f>
        <v>1.412748241857E-2</v>
      </c>
      <c r="AJ343" s="10">
        <f>3/24000000*OO[[#This Row],[92 (30JUN1985 09:00:00)-Water Temperature (C)]]*OO[[#This Row],[34]]</f>
        <v>5.7166064632499991E-3</v>
      </c>
      <c r="AK343" s="10">
        <f>3/24000000*OO[[#This Row],[93 (30JUN1985 12:00:00)-Water Temperature (C)]]*OO[[#This Row],[35]]</f>
        <v>1.9219590992387498E-3</v>
      </c>
      <c r="AL343" s="10">
        <f>3/24000000*OO[[#This Row],[94 (30JUN1985 15:00:00)-Water Temperature (C)]]*OO[[#This Row],[36]]</f>
        <v>5.6396937837325004E-4</v>
      </c>
      <c r="AM343" s="10">
        <f>3/24000000*OO[[#This Row],[95 (30JUN1985 18:00:00)-Water Temperature (C)]]*OO[[#This Row],[37]]</f>
        <v>1.6825145903600001E-4</v>
      </c>
      <c r="AN343" s="10">
        <f>3/24000000*OO[[#This Row],[96 (30JUN1985 21:00:00)-Water Temperature (C)]]*OO[[#This Row],[38]]</f>
        <v>7.1650521323999994E-5</v>
      </c>
      <c r="AO343" s="10">
        <f>3/24000000*OO[[#This Row],[97 (01JUL1985 00:00:00)-Water Temperature (C)]]*OO[[#This Row],[39]]</f>
        <v>5.1652866032249995E-5</v>
      </c>
      <c r="AP343" s="10">
        <f>3/24000000*OO[[#This Row],[98 (01JUL1985 03:00:00)-Water Temperature (C)]]*OO[[#This Row],[40]]</f>
        <v>4.8693037443187497E-5</v>
      </c>
      <c r="AQ343" s="10">
        <f>3/24000000*OO[[#This Row],[99 (01JUL1985 06:00:00)-Water Temperature (C)]]*OO[[#This Row],[41]]</f>
        <v>4.7983187981924993E-5</v>
      </c>
      <c r="AR343" s="10">
        <f>3/24000000*OO[[#This Row],[100 (01JUL1985 09:00:00)-Water Temperature (C)]]*OO[[#This Row],[42]]</f>
        <v>4.6340363537562494E-5</v>
      </c>
      <c r="AS343" s="10">
        <f>3/24000000*OO[[#This Row],[101 (01JUL1985 12:00:00)-Water Temperature (C)]]*OO[[#This Row],[43]]</f>
        <v>4.3585850752499993E-5</v>
      </c>
      <c r="AT343" s="10">
        <f>3/24000000*OO[[#This Row],[102 (01JUL1985 15:00:00)-Water Temperature (C)]]*OO[[#This Row],[44]]</f>
        <v>4.0146760274737498E-5</v>
      </c>
      <c r="AU343" s="10">
        <f>3/24000000*OO[[#This Row],[103 (01JUL1985 18:00:00)-Water Temperature (C)]]*OO[[#This Row],[45]]</f>
        <v>3.6282411090299994E-5</v>
      </c>
      <c r="AV343" s="10">
        <f>3/24000000*OO[[#This Row],[104 (01JUL1985 21:00:00)-Water Temperature (C)]]*OO[[#This Row],[46]]</f>
        <v>3.260856366528749E-5</v>
      </c>
      <c r="AW343" s="10">
        <f>3/24000000*OO[[#This Row],[105 (02JUL1985 00:00:00)-Water Temperature (C)]]*OO[[#This Row],[47]]</f>
        <v>2.9611462432282498E-5</v>
      </c>
      <c r="AX343" s="10">
        <f>3/24000000*OO[[#This Row],[106 (02JUL1985 03:00:00)-Water Temperature (C)]]*OO[[#This Row],[48]]</f>
        <v>2.7523558195368749E-5</v>
      </c>
      <c r="AY343" s="10">
        <f>3/24000000*OO[[#This Row],[107 (02JUL1985 06:00:00)-Water Temperature (C)]]*OO[[#This Row],[49]]</f>
        <v>2.5786925339205E-5</v>
      </c>
      <c r="AZ343" s="10">
        <f>3/24000000*OO[[#This Row],[108 (02JUL1985 09:00:00)-Water Temperature (C)]]*OO[[#This Row],[50]]</f>
        <v>2.4111365973582501E-5</v>
      </c>
      <c r="BA343" s="10">
        <f>3/24000000*OO[[#This Row],[109 (02JUL1985 12:00:00)-Water Temperature (C)]]*OO[[#This Row],[51]]</f>
        <v>2.2464800378002499E-5</v>
      </c>
      <c r="BB343" s="10">
        <f>3/24000000*OO[[#This Row],[110 (02JUL1985 15:00:00)-Water Temperature (C)]]*OO[[#This Row],[52]]</f>
        <v>2.0678195178180002E-5</v>
      </c>
      <c r="BC343" s="10">
        <f>3/24000000*OO[[#This Row],[111 (02JUL1985 18:00:00)-Water Temperature (C)]]*OO[[#This Row],[53]]</f>
        <v>1.8719725469199998E-5</v>
      </c>
      <c r="BD343" s="10">
        <f>3/24000000*OO[[#This Row],[112 (02JUL1985 21:00:00)-Water Temperature (C)]]*OO[[#This Row],[54]]</f>
        <v>1.678681942857E-5</v>
      </c>
      <c r="BE343" s="10">
        <f>3/24000000*OO[[#This Row],[113 (03JUL1985 00:00:00)-Water Temperature (C)]]*OO[[#This Row],[55]]</f>
        <v>1.5141360900199998E-5</v>
      </c>
      <c r="BF343" s="10">
        <f>3/24000000*OO[[#This Row],[114 (03JUL1985 03:00:00)-Water Temperature (C)]]*OO[[#This Row],[56]]</f>
        <v>1.3952453024912498E-5</v>
      </c>
      <c r="BG343" s="10">
        <f>3/24000000*OO[[#This Row],[115 (03JUL1985 06:00:00)-Water Temperature (C)]]*OO[[#This Row],[57]]</f>
        <v>1.3021553876045E-5</v>
      </c>
      <c r="BH343" s="10">
        <f>3/24000000*OO[[#This Row],[116 (03JUL1985 09:00:00)-Water Temperature (C)]]*OO[[#This Row],[58]]</f>
        <v>1.221224381474E-5</v>
      </c>
      <c r="BI343" s="10">
        <f>3/24000000*OO[[#This Row],[117 (03JUL1985 12:00:00)-Water Temperature (C)]]*OO[[#This Row],[59]]</f>
        <v>1.1436398143162499E-5</v>
      </c>
      <c r="BJ343" s="10">
        <f>3/24000000*OO[[#This Row],[118 (03JUL1985 15:00:00)-Water Temperature (C)]]*OO[[#This Row],[60]]</f>
        <v>1.05350180865475E-5</v>
      </c>
      <c r="BK343" s="10">
        <f>3/24000000*OO[[#This Row],[119 (03JUL1985 18:00:00)-Water Temperature (C)]]*OO[[#This Row],[61]]</f>
        <v>9.5384054014112502E-6</v>
      </c>
      <c r="BL343" s="10">
        <f>3/24000000*OO[[#This Row],[120 (03JUL1985 21:00:00)-Water Temperature (C)]]*OO[[#This Row],[62]]</f>
        <v>8.506729256984999E-6</v>
      </c>
      <c r="BM343" s="10">
        <f>3/24000000*OO[[#This Row],[121 (04JUL1985 00:00:00)-Water Temperature (C)]]*OO[[#This Row],[63]]</f>
        <v>7.5375921854012501E-6</v>
      </c>
      <c r="BN343" s="10">
        <f>3/24000000*OO[[#This Row],[122 (04JUL1985 03:00:00)-Water Temperature (C)]]*OO[[#This Row],[64]]</f>
        <v>6.729744260925E-6</v>
      </c>
      <c r="BO343" s="10">
        <f>3/24000000*OO[[#This Row],[123 (04JUL1985 06:00:00)-Water Temperature (C)]]*OO[[#This Row],[65]]</f>
        <v>5.9668937015424995E-6</v>
      </c>
      <c r="BP343" s="10">
        <f>3/24000000*OO[[#This Row],[124 (04JUL1985 09:00:00)-Water Temperature (C)]]*OO[[#This Row],[66]]</f>
        <v>5.2675903818299999E-6</v>
      </c>
      <c r="BQ343" s="10">
        <f>3/24000000*OO[[#This Row],[125 (04JUL1985 12:00:00)-Water Temperature (C)]]*OO[[#This Row],[67]]</f>
        <v>4.5437153415549996E-6</v>
      </c>
      <c r="BR343" s="10">
        <f>3/24000000*OO[[#This Row],[126 (04JUL1985 15:00:00)-Water Temperature (C)]]*OO[[#This Row],[68]]</f>
        <v>3.8234512098499995E-6</v>
      </c>
      <c r="BS343" s="10">
        <f>3/24000000*OO[[#This Row],[127 (04JUL1985 18:00:00)-Water Temperature (C)]]*OO[[#This Row],[69]]</f>
        <v>3.1297034649843748E-6</v>
      </c>
      <c r="BT343" s="10">
        <f>3/24000000*OO[[#This Row],[128 (04JUL1985 21:00:00)-Water Temperature (C)]]*OO[[#This Row],[70]]</f>
        <v>2.4968299182355E-6</v>
      </c>
      <c r="BU343" s="10">
        <f>3/24000000*OO[[#This Row],[129 (05JUL1985 00:00:00)-Water Temperature (C)]]*OO[[#This Row],[71]]</f>
        <v>1.9637719147652499E-6</v>
      </c>
      <c r="BV343" s="10">
        <f>3/24000000*OO[[#This Row],[130 (05JUL1985 03:00:00)-Water Temperature (C)]]*OO[[#This Row],[72]]</f>
        <v>1.5736197979022499E-6</v>
      </c>
      <c r="BW343" s="10">
        <f>3/24000000*OO[[#This Row],[131 (05JUL1985 06:00:00)-Water Temperature (C)]]*OO[[#This Row],[73]]</f>
        <v>1.2893866353242501E-6</v>
      </c>
      <c r="BX343" s="10">
        <f>3/24000000*OO[[#This Row],[132 (05JUL1985 09:00:00)-Water Temperature (C)]]*OO[[#This Row],[74]]</f>
        <v>1.096997829768E-6</v>
      </c>
      <c r="BY343" s="10">
        <f>3/24000000*OO[[#This Row],[133 (05JUL1985 12:00:00)-Water Temperature (C)]]*OO[[#This Row],[75]]</f>
        <v>9.6578327116724995E-7</v>
      </c>
      <c r="BZ343" s="10">
        <f>3/24000000*OO[[#This Row],[134 (05JUL1985 15:00:00)-Water Temperature (C)]]*OO[[#This Row],[76]]</f>
        <v>8.7337171033062496E-7</v>
      </c>
      <c r="CA343" s="10">
        <f>3/24000000*OO[[#This Row],[135 (05JUL1985 18:00:00)-Water Temperature (C)]]*OO[[#This Row],[77]]</f>
        <v>8.0064039082237496E-7</v>
      </c>
      <c r="CB343" s="10">
        <f>3/24000000*OO[[#This Row],[136 (05JUL1985 21:00:00)-Water Temperature (C)]]*OO[[#This Row],[78]]</f>
        <v>7.3720226135112497E-7</v>
      </c>
      <c r="CC343" s="10">
        <f>3/24000000*OO[[#This Row],[137 (06JUL1985 00:00:00)-Water Temperature (C)]]*OO[[#This Row],[79]]</f>
        <v>6.8615124103337494E-7</v>
      </c>
      <c r="CD343" s="10">
        <f>3/24000000*OO[[#This Row],[138 (06JUL1985 03:00:00)-Water Temperature (C)]]*OO[[#This Row],[80]]</f>
        <v>6.5520959047899993E-7</v>
      </c>
      <c r="CE343" s="10">
        <f>3/24000000*OO[[#This Row],[139 (06JUL1985 06:00:00)-Water Temperature (C)]]*OO[[#This Row],[81]]</f>
        <v>6.3053734747125005E-7</v>
      </c>
      <c r="CF343" s="10">
        <f>3/24000000*OO[[#This Row],[140 (06JUL1985 09:00:00)-Water Temperature (C)]]*OO[[#This Row],[82]]</f>
        <v>6.1027321315099996E-7</v>
      </c>
      <c r="CG343" s="10">
        <f>3/24000000*OO[[#This Row],[141 (06JUL1985 12:00:00)-Water Temperature (C)]]*OO[[#This Row],[83]]</f>
        <v>5.9378279329687497E-7</v>
      </c>
      <c r="CH343" s="10">
        <f>3/24000000*OO[[#This Row],[142 (06JUL1985 15:00:00)-Water Temperature (C)]]*OO[[#This Row],[84]]</f>
        <v>5.7446503888949998E-7</v>
      </c>
      <c r="CI343" s="10">
        <f>3/24000000*OO[[#This Row],[143 (06JUL1985 18:00:00)-Water Temperature (C)]]*OO[[#This Row],[85]]</f>
        <v>5.4832276355062498E-7</v>
      </c>
      <c r="CJ343" s="10">
        <f>3/24000000*OO[[#This Row],[144 (06JUL1985 21:00:00)-Water Temperature (C)]]*OO[[#This Row],[86]]</f>
        <v>5.1640167976274999E-7</v>
      </c>
      <c r="CK343" s="10">
        <f>3/24000000*OO[[#This Row],[145 (07JUL1985 00:00:00)-Water Temperature (C)]]*OO[[#This Row],[87]]</f>
        <v>4.8842420024999994E-7</v>
      </c>
      <c r="CL343" s="10">
        <f>3/24000000*OO[[#This Row],[146 (07JUL1985 03:00:00)-Water Temperature (C)]]*OO[[#This Row],[88]]</f>
        <v>4.7148464010000006E-7</v>
      </c>
      <c r="CM343" s="10">
        <f>3/24000000*OO[[#This Row],[147 (07JUL1985 06:00:00)-Water Temperature (C)]]*OO[[#This Row],[89]]</f>
        <v>4.5897268477500003E-7</v>
      </c>
      <c r="CN343" s="10">
        <f>3/24000000*OO[[#This Row],[148 (07JUL1985 09:00:00)-Water Temperature (C)]]*OO[[#This Row],[90]]</f>
        <v>4.467101876965E-7</v>
      </c>
      <c r="CO343" s="10">
        <f>3/24000000*OO[[#This Row],[149 (07JUL1985 12:00:00)-Water Temperature (C)]]*OO[[#This Row],[91]]</f>
        <v>4.3415934030149995E-7</v>
      </c>
      <c r="CP343" s="10">
        <f>3/24000000*OO[[#This Row],[150 (07JUL1985 15:00:00)-Water Temperature (C)]]*OO[[#This Row],[92]]</f>
        <v>4.1762487812599998E-7</v>
      </c>
      <c r="CQ343" s="10">
        <f>3/24000000*OO[[#This Row],[151 (07JUL1985 18:00:00)-Water Temperature (C)]]*OO[[#This Row],[93]]</f>
        <v>3.9774505737399997E-7</v>
      </c>
      <c r="CR343" s="10">
        <f>3/24000000*OO[[#This Row],[152 (07JUL1985 21:00:00)-Water Temperature (C)]]*OO[[#This Row],[94]]</f>
        <v>3.7577789331022494E-7</v>
      </c>
      <c r="CS343" s="10">
        <f>3/24000000*OO[[#This Row],[153 (08JUL1985 00:00:00)-Water Temperature (C)]]*OO[[#This Row],[95]]</f>
        <v>3.5512118617993747E-7</v>
      </c>
      <c r="CT343" s="10">
        <f>3/24000000*OO[[#This Row],[154 (08JUL1985 03:00:00)-Water Temperature (C)]]*OO[[#This Row],[96]]</f>
        <v>3.3800887404264995E-7</v>
      </c>
      <c r="CU343" s="10">
        <f>3/24000000*OO[[#This Row],[155 (08JUL1985 06:00:00)-Water Temperature (C)]]*OO[[#This Row],[97]]</f>
        <v>3.2515558440697498E-7</v>
      </c>
      <c r="CV343" s="10">
        <f>3/24000000*OO[[#This Row],[156 (08JUL1985 09:00:00)-Water Temperature (C)]]*OO[[#This Row],[98]]</f>
        <v>3.1343795479744999E-7</v>
      </c>
      <c r="CW343" s="10">
        <f>3/24000000*OO[[#This Row],[157 (08JUL1985 12:00:00)-Water Temperature (C)]]*OO[[#This Row],[99]]</f>
        <v>3.0213147224799998E-7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3.2514783753234389E-40</v>
      </c>
      <c r="T344" s="10">
        <f>3/24*OO[[#This Row],[76 (28JUN1985 09:00:00)-Water Temperature (C)]]*OO[[#This Row],[18]]/SUM(OO[18])</f>
        <v>1.7496101010283626E-28</v>
      </c>
      <c r="U344" s="10">
        <f>3/24*OO[[#This Row],[77 (28JUN1985 12:00:00)-Water Temperature (C)]]*OO[[#This Row],[19]]/SUM(OO[19])</f>
        <v>7.3335826842322462E-24</v>
      </c>
      <c r="V344" s="10">
        <f>3/24000000*OO[[#This Row],[78 (28JUN1985 15:00:00)-Water Temperature (C)]]*OO[[#This Row],[20]]</f>
        <v>5.4037343444087503E-16</v>
      </c>
      <c r="W344" s="10">
        <f>3/24000000*OO[[#This Row],[79 (28JUN1985 18:00:00)-Water Temperature (C)]]*OO[[#This Row],[21]]</f>
        <v>3.2540270798812497E-12</v>
      </c>
      <c r="X344" s="10">
        <f>3/24000000*OO[[#This Row],[80 (28JUN1985 21:00:00)-Water Temperature (C)]]*OO[[#This Row],[22]]</f>
        <v>1.776751695401125E-9</v>
      </c>
      <c r="Y344" s="10">
        <f>3/24000000*OO[[#This Row],[81 (29JUN1985 00:00:00)-Water Temperature (C)]]*OO[[#This Row],[23]]</f>
        <v>2.271677059324E-7</v>
      </c>
      <c r="Z344" s="10">
        <f>3/24000000*OO[[#This Row],[82 (29JUN1985 03:00:00)-Water Temperature (C)]]*OO[[#This Row],[24]]</f>
        <v>1.0067557721714999E-5</v>
      </c>
      <c r="AA344" s="10">
        <f>3/24000000*OO[[#This Row],[83 (29JUN1985 06:00:00)-Water Temperature (C)]]*OO[[#This Row],[25]]</f>
        <v>1.9111899049661249E-4</v>
      </c>
      <c r="AB344" s="10">
        <f>3/24000000*OO[[#This Row],[84 (29JUN1985 09:00:00)-Water Temperature (C)]]*OO[[#This Row],[26]]</f>
        <v>1.771133215914E-3</v>
      </c>
      <c r="AC344" s="10">
        <f>3/24000000*OO[[#This Row],[85 (29JUN1985 12:00:00)-Water Temperature (C)]]*OO[[#This Row],[27]]</f>
        <v>8.8982831220000003E-3</v>
      </c>
      <c r="AD344" s="10">
        <f>3/24000000*OO[[#This Row],[86 (29JUN1985 15:00:00)-Water Temperature (C)]]*OO[[#This Row],[28]]</f>
        <v>2.6250798944640004E-2</v>
      </c>
      <c r="AE344" s="10">
        <f>3/24000000*OO[[#This Row],[88 (29JUN1985 21:00:00)-Water Temperature (C)]]*OO[[#This Row],[30]]</f>
        <v>6.1280883355900005E-2</v>
      </c>
      <c r="AF344" s="10">
        <f>3/24000000*OO[[#This Row],[88 (29JUN1985 21:00:00)-Water Temperature (C)]]*OO[[#This Row],[30]]</f>
        <v>6.1280883355900005E-2</v>
      </c>
      <c r="AG344" s="10">
        <f>3/24000000*OO[[#This Row],[89 (30JUN1985 00:00:00)-Water Temperature (C)]]*OO[[#This Row],[31]]</f>
        <v>5.441866303805E-2</v>
      </c>
      <c r="AH344" s="10">
        <f>3/24000000*OO[[#This Row],[90 (30JUN1985 03:00:00)-Water Temperature (C)]]*OO[[#This Row],[32]]</f>
        <v>3.6042025198750001E-2</v>
      </c>
      <c r="AI344" s="10">
        <f>3/24000000*OO[[#This Row],[91 (30JUN1985 06:00:00)-Water Temperature (C)]]*OO[[#This Row],[33]]</f>
        <v>1.8510125483801248E-2</v>
      </c>
      <c r="AJ344" s="10">
        <f>3/24000000*OO[[#This Row],[92 (30JUN1985 09:00:00)-Water Temperature (C)]]*OO[[#This Row],[34]]</f>
        <v>7.5986458154062497E-3</v>
      </c>
      <c r="AK344" s="10">
        <f>3/24000000*OO[[#This Row],[93 (30JUN1985 12:00:00)-Water Temperature (C)]]*OO[[#This Row],[35]]</f>
        <v>2.5842563532843749E-3</v>
      </c>
      <c r="AL344" s="10">
        <f>3/24000000*OO[[#This Row],[94 (30JUN1985 15:00:00)-Water Temperature (C)]]*OO[[#This Row],[36]]</f>
        <v>7.6350758100399998E-4</v>
      </c>
      <c r="AM344" s="10">
        <f>3/24000000*OO[[#This Row],[95 (30JUN1985 18:00:00)-Water Temperature (C)]]*OO[[#This Row],[37]]</f>
        <v>2.2583326475740002E-4</v>
      </c>
      <c r="AN344" s="10">
        <f>3/24000000*OO[[#This Row],[96 (30JUN1985 21:00:00)-Water Temperature (C)]]*OO[[#This Row],[38]]</f>
        <v>9.2977043086537486E-5</v>
      </c>
      <c r="AO344" s="10">
        <f>3/24000000*OO[[#This Row],[97 (01JUL1985 00:00:00)-Water Temperature (C)]]*OO[[#This Row],[39]]</f>
        <v>6.5228051218562492E-5</v>
      </c>
      <c r="AP344" s="10">
        <f>3/24000000*OO[[#This Row],[98 (01JUL1985 03:00:00)-Water Temperature (C)]]*OO[[#This Row],[40]]</f>
        <v>6.1036988718375011E-5</v>
      </c>
      <c r="AQ344" s="10">
        <f>3/24000000*OO[[#This Row],[99 (01JUL1985 06:00:00)-Water Temperature (C)]]*OO[[#This Row],[41]]</f>
        <v>6.0169485187050007E-5</v>
      </c>
      <c r="AR344" s="10">
        <f>3/24000000*OO[[#This Row],[100 (01JUL1985 09:00:00)-Water Temperature (C)]]*OO[[#This Row],[42]]</f>
        <v>5.825143029948749E-5</v>
      </c>
      <c r="AS344" s="10">
        <f>3/24000000*OO[[#This Row],[101 (01JUL1985 12:00:00)-Water Temperature (C)]]*OO[[#This Row],[43]]</f>
        <v>5.4900036601362504E-5</v>
      </c>
      <c r="AT344" s="10">
        <f>3/24000000*OO[[#This Row],[102 (01JUL1985 15:00:00)-Water Temperature (C)]]*OO[[#This Row],[44]]</f>
        <v>5.0653096253025005E-5</v>
      </c>
      <c r="AU344" s="10">
        <f>3/24000000*OO[[#This Row],[103 (01JUL1985 18:00:00)-Water Temperature (C)]]*OO[[#This Row],[45]]</f>
        <v>4.5862248540899994E-5</v>
      </c>
      <c r="AV344" s="10">
        <f>3/24000000*OO[[#This Row],[104 (01JUL1985 21:00:00)-Water Temperature (C)]]*OO[[#This Row],[46]]</f>
        <v>4.1255261489037499E-5</v>
      </c>
      <c r="AW344" s="10">
        <f>3/24000000*OO[[#This Row],[105 (02JUL1985 00:00:00)-Water Temperature (C)]]*OO[[#This Row],[47]]</f>
        <v>3.7495837625187499E-5</v>
      </c>
      <c r="AX344" s="10">
        <f>3/24000000*OO[[#This Row],[106 (02JUL1985 03:00:00)-Water Temperature (C)]]*OO[[#This Row],[48]]</f>
        <v>3.4881888158324996E-5</v>
      </c>
      <c r="AY344" s="10">
        <f>3/24000000*OO[[#This Row],[107 (02JUL1985 06:00:00)-Water Temperature (C)]]*OO[[#This Row],[49]]</f>
        <v>3.2692908541299998E-5</v>
      </c>
      <c r="AZ344" s="10">
        <f>3/24000000*OO[[#This Row],[108 (02JUL1985 09:00:00)-Water Temperature (C)]]*OO[[#This Row],[50]]</f>
        <v>3.0605514693194995E-5</v>
      </c>
      <c r="BA344" s="10">
        <f>3/24000000*OO[[#This Row],[109 (02JUL1985 12:00:00)-Water Temperature (C)]]*OO[[#This Row],[51]]</f>
        <v>2.8548002898933746E-5</v>
      </c>
      <c r="BB344" s="10">
        <f>3/24000000*OO[[#This Row],[110 (02JUL1985 15:00:00)-Water Temperature (C)]]*OO[[#This Row],[52]]</f>
        <v>2.6301409417139996E-5</v>
      </c>
      <c r="BC344" s="10">
        <f>3/24000000*OO[[#This Row],[111 (02JUL1985 18:00:00)-Water Temperature (C)]]*OO[[#This Row],[53]]</f>
        <v>2.3856027815141249E-5</v>
      </c>
      <c r="BD344" s="10">
        <f>3/24000000*OO[[#This Row],[112 (02JUL1985 21:00:00)-Water Temperature (C)]]*OO[[#This Row],[54]]</f>
        <v>2.1423438927200001E-5</v>
      </c>
      <c r="BE344" s="10">
        <f>3/24000000*OO[[#This Row],[113 (03JUL1985 00:00:00)-Water Temperature (C)]]*OO[[#This Row],[55]]</f>
        <v>1.93374254217825E-5</v>
      </c>
      <c r="BF344" s="10">
        <f>3/24000000*OO[[#This Row],[114 (03JUL1985 03:00:00)-Water Temperature (C)]]*OO[[#This Row],[56]]</f>
        <v>1.7834589536278748E-5</v>
      </c>
      <c r="BG344" s="10">
        <f>3/24000000*OO[[#This Row],[115 (03JUL1985 06:00:00)-Water Temperature (C)]]*OO[[#This Row],[57]]</f>
        <v>1.6645802612906252E-5</v>
      </c>
      <c r="BH344" s="10">
        <f>3/24000000*OO[[#This Row],[116 (03JUL1985 09:00:00)-Water Temperature (C)]]*OO[[#This Row],[58]]</f>
        <v>1.5612735779376248E-5</v>
      </c>
      <c r="BI344" s="10">
        <f>3/24000000*OO[[#This Row],[117 (03JUL1985 12:00:00)-Water Temperature (C)]]*OO[[#This Row],[59]]</f>
        <v>1.4632161790105E-5</v>
      </c>
      <c r="BJ344" s="10">
        <f>3/24000000*OO[[#This Row],[118 (03JUL1985 15:00:00)-Water Temperature (C)]]*OO[[#This Row],[60]]</f>
        <v>1.3483795378904999E-5</v>
      </c>
      <c r="BK344" s="10">
        <f>3/24000000*OO[[#This Row],[119 (03JUL1985 18:00:00)-Water Temperature (C)]]*OO[[#This Row],[61]]</f>
        <v>1.222634900433375E-5</v>
      </c>
      <c r="BL344" s="10">
        <f>3/24000000*OO[[#This Row],[120 (03JUL1985 21:00:00)-Water Temperature (C)]]*OO[[#This Row],[62]]</f>
        <v>1.0918646746112499E-5</v>
      </c>
      <c r="BM344" s="10">
        <f>3/24000000*OO[[#This Row],[121 (04JUL1985 00:00:00)-Water Temperature (C)]]*OO[[#This Row],[63]]</f>
        <v>9.6830838119974985E-6</v>
      </c>
      <c r="BN344" s="10">
        <f>3/24000000*OO[[#This Row],[122 (04JUL1985 03:00:00)-Water Temperature (C)]]*OO[[#This Row],[64]]</f>
        <v>8.652925526287501E-6</v>
      </c>
      <c r="BO344" s="10">
        <f>3/24000000*OO[[#This Row],[123 (04JUL1985 06:00:00)-Water Temperature (C)]]*OO[[#This Row],[65]]</f>
        <v>7.6711352465812495E-6</v>
      </c>
      <c r="BP344" s="10">
        <f>3/24000000*OO[[#This Row],[124 (04JUL1985 09:00:00)-Water Temperature (C)]]*OO[[#This Row],[66]]</f>
        <v>6.7802053703975004E-6</v>
      </c>
      <c r="BQ344" s="10">
        <f>3/24000000*OO[[#This Row],[125 (04JUL1985 12:00:00)-Water Temperature (C)]]*OO[[#This Row],[67]]</f>
        <v>5.8563593108312497E-6</v>
      </c>
      <c r="BR344" s="10">
        <f>3/24000000*OO[[#This Row],[126 (04JUL1985 15:00:00)-Water Temperature (C)]]*OO[[#This Row],[68]]</f>
        <v>4.9400164822075006E-6</v>
      </c>
      <c r="BS344" s="10">
        <f>3/24000000*OO[[#This Row],[127 (04JUL1985 18:00:00)-Water Temperature (C)]]*OO[[#This Row],[69]]</f>
        <v>4.0531313610899997E-6</v>
      </c>
      <c r="BT344" s="10">
        <f>3/24000000*OO[[#This Row],[128 (04JUL1985 21:00:00)-Water Temperature (C)]]*OO[[#This Row],[70]]</f>
        <v>3.2390409136075E-6</v>
      </c>
      <c r="BU344" s="10">
        <f>3/24000000*OO[[#This Row],[129 (05JUL1985 00:00:00)-Water Temperature (C)]]*OO[[#This Row],[71]]</f>
        <v>2.5486558009027499E-6</v>
      </c>
      <c r="BV344" s="10">
        <f>3/24000000*OO[[#This Row],[130 (05JUL1985 03:00:00)-Water Temperature (C)]]*OO[[#This Row],[72]]</f>
        <v>2.0406569597771248E-6</v>
      </c>
      <c r="BW344" s="10">
        <f>3/24000000*OO[[#This Row],[131 (05JUL1985 06:00:00)-Water Temperature (C)]]*OO[[#This Row],[73]]</f>
        <v>1.6661572424103749E-6</v>
      </c>
      <c r="BX344" s="10">
        <f>3/24000000*OO[[#This Row],[132 (05JUL1985 09:00:00)-Water Temperature (C)]]*OO[[#This Row],[74]]</f>
        <v>1.413933282410625E-6</v>
      </c>
      <c r="BY344" s="10">
        <f>3/24000000*OO[[#This Row],[133 (05JUL1985 12:00:00)-Water Temperature (C)]]*OO[[#This Row],[75]]</f>
        <v>1.2413426008499999E-6</v>
      </c>
      <c r="BZ344" s="10">
        <f>3/24000000*OO[[#This Row],[134 (05JUL1985 15:00:00)-Water Temperature (C)]]*OO[[#This Row],[76]]</f>
        <v>1.119836719638E-6</v>
      </c>
      <c r="CA344" s="10">
        <f>3/24000000*OO[[#This Row],[135 (05JUL1985 18:00:00)-Water Temperature (C)]]*OO[[#This Row],[77]]</f>
        <v>1.0258425504902499E-6</v>
      </c>
      <c r="CB344" s="10">
        <f>3/24000000*OO[[#This Row],[136 (05JUL1985 21:00:00)-Water Temperature (C)]]*OO[[#This Row],[78]]</f>
        <v>9.442770104124999E-7</v>
      </c>
      <c r="CC344" s="10">
        <f>3/24000000*OO[[#This Row],[137 (06JUL1985 00:00:00)-Water Temperature (C)]]*OO[[#This Row],[79]]</f>
        <v>8.7868128834412497E-7</v>
      </c>
      <c r="CD344" s="10">
        <f>3/24000000*OO[[#This Row],[138 (06JUL1985 03:00:00)-Water Temperature (C)]]*OO[[#This Row],[80]]</f>
        <v>8.3885663276574991E-7</v>
      </c>
      <c r="CE344" s="10">
        <f>3/24000000*OO[[#This Row],[139 (06JUL1985 06:00:00)-Water Temperature (C)]]*OO[[#This Row],[81]]</f>
        <v>8.0617661351412505E-7</v>
      </c>
      <c r="CF344" s="10">
        <f>3/24000000*OO[[#This Row],[140 (06JUL1985 09:00:00)-Water Temperature (C)]]*OO[[#This Row],[82]]</f>
        <v>7.8014486135149999E-7</v>
      </c>
      <c r="CG344" s="10">
        <f>3/24000000*OO[[#This Row],[141 (06JUL1985 12:00:00)-Water Temperature (C)]]*OO[[#This Row],[83]]</f>
        <v>7.588926404219999E-7</v>
      </c>
      <c r="CH344" s="10">
        <f>3/24000000*OO[[#This Row],[142 (06JUL1985 15:00:00)-Water Temperature (C)]]*OO[[#This Row],[84]]</f>
        <v>7.3358079821149996E-7</v>
      </c>
      <c r="CI344" s="10">
        <f>3/24000000*OO[[#This Row],[143 (06JUL1985 18:00:00)-Water Temperature (C)]]*OO[[#This Row],[85]]</f>
        <v>7.0066512833624989E-7</v>
      </c>
      <c r="CJ344" s="10">
        <f>3/24000000*OO[[#This Row],[144 (06JUL1985 21:00:00)-Water Temperature (C)]]*OO[[#This Row],[86]]</f>
        <v>6.6033841977499997E-7</v>
      </c>
      <c r="CK344" s="10">
        <f>3/24000000*OO[[#This Row],[145 (07JUL1985 00:00:00)-Water Temperature (C)]]*OO[[#This Row],[87]]</f>
        <v>6.2467585414687488E-7</v>
      </c>
      <c r="CL344" s="10">
        <f>3/24000000*OO[[#This Row],[146 (07JUL1985 03:00:00)-Water Temperature (C)]]*OO[[#This Row],[88]]</f>
        <v>6.0290929529000007E-7</v>
      </c>
      <c r="CM344" s="10">
        <f>3/24000000*OO[[#This Row],[147 (07JUL1985 06:00:00)-Water Temperature (C)]]*OO[[#This Row],[89]]</f>
        <v>5.8651536936500002E-7</v>
      </c>
      <c r="CN344" s="10">
        <f>3/24000000*OO[[#This Row],[148 (07JUL1985 09:00:00)-Water Temperature (C)]]*OO[[#This Row],[90]]</f>
        <v>5.7057693633675009E-7</v>
      </c>
      <c r="CO344" s="10">
        <f>3/24000000*OO[[#This Row],[149 (07JUL1985 12:00:00)-Water Temperature (C)]]*OO[[#This Row],[91]]</f>
        <v>5.5445335899887498E-7</v>
      </c>
      <c r="CP344" s="10">
        <f>3/24000000*OO[[#This Row],[150 (07JUL1985 15:00:00)-Water Temperature (C)]]*OO[[#This Row],[92]]</f>
        <v>5.3318001804375007E-7</v>
      </c>
      <c r="CQ344" s="10">
        <f>3/24000000*OO[[#This Row],[151 (07JUL1985 18:00:00)-Water Temperature (C)]]*OO[[#This Row],[93]]</f>
        <v>5.0817185607174998E-7</v>
      </c>
      <c r="CR344" s="10">
        <f>3/24000000*OO[[#This Row],[152 (07JUL1985 21:00:00)-Water Temperature (C)]]*OO[[#This Row],[94]]</f>
        <v>4.8036827519999993E-7</v>
      </c>
      <c r="CS344" s="10">
        <f>3/24000000*OO[[#This Row],[153 (08JUL1985 00:00:00)-Water Temperature (C)]]*OO[[#This Row],[95]]</f>
        <v>4.53974583720875E-7</v>
      </c>
      <c r="CT344" s="10">
        <f>3/24000000*OO[[#This Row],[154 (08JUL1985 03:00:00)-Water Temperature (C)]]*OO[[#This Row],[96]]</f>
        <v>4.3214550059999997E-7</v>
      </c>
      <c r="CU344" s="10">
        <f>3/24000000*OO[[#This Row],[155 (08JUL1985 06:00:00)-Water Temperature (C)]]*OO[[#This Row],[97]]</f>
        <v>4.1557292261999997E-7</v>
      </c>
      <c r="CV344" s="10">
        <f>3/24000000*OO[[#This Row],[156 (08JUL1985 09:00:00)-Water Temperature (C)]]*OO[[#This Row],[98]]</f>
        <v>4.00402541468875E-7</v>
      </c>
      <c r="CW344" s="10">
        <f>3/24000000*OO[[#This Row],[157 (08JUL1985 12:00:00)-Water Temperature (C)]]*OO[[#This Row],[99]]</f>
        <v>3.8584009784962503E-7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2.8033355760801815E-41</v>
      </c>
      <c r="T345" s="10">
        <f>3/24*OO[[#This Row],[76 (28JUN1985 09:00:00)-Water Temperature (C)]]*OO[[#This Row],[18]]/SUM(OO[18])</f>
        <v>3.0534546735708775E-29</v>
      </c>
      <c r="U345" s="10">
        <f>3/24*OO[[#This Row],[77 (28JUN1985 12:00:00)-Water Temperature (C)]]*OO[[#This Row],[19]]/SUM(OO[19])</f>
        <v>2.1917919046862096E-24</v>
      </c>
      <c r="V345" s="10">
        <f>3/24000000*OO[[#This Row],[78 (28JUN1985 15:00:00)-Water Temperature (C)]]*OO[[#This Row],[20]]</f>
        <v>1.8841209457037499E-16</v>
      </c>
      <c r="W345" s="10">
        <f>3/24000000*OO[[#This Row],[79 (28JUN1985 18:00:00)-Water Temperature (C)]]*OO[[#This Row],[21]]</f>
        <v>1.421387037776E-12</v>
      </c>
      <c r="X345" s="10">
        <f>3/24000000*OO[[#This Row],[80 (28JUN1985 21:00:00)-Water Temperature (C)]]*OO[[#This Row],[22]]</f>
        <v>8.7581719014349999E-10</v>
      </c>
      <c r="Y345" s="10">
        <f>3/24000000*OO[[#This Row],[81 (29JUN1985 00:00:00)-Water Temperature (C)]]*OO[[#This Row],[23]]</f>
        <v>1.2228251684459998E-7</v>
      </c>
      <c r="Z345" s="10">
        <f>3/24000000*OO[[#This Row],[82 (29JUN1985 03:00:00)-Water Temperature (C)]]*OO[[#This Row],[24]]</f>
        <v>5.8251105804587498E-6</v>
      </c>
      <c r="AA345" s="10">
        <f>3/24000000*OO[[#This Row],[83 (29JUN1985 06:00:00)-Water Temperature (C)]]*OO[[#This Row],[25]]</f>
        <v>1.1759141647449998E-4</v>
      </c>
      <c r="AB345" s="10">
        <f>3/24000000*OO[[#This Row],[84 (29JUN1985 09:00:00)-Water Temperature (C)]]*OO[[#This Row],[26]]</f>
        <v>1.150795739963E-3</v>
      </c>
      <c r="AC345" s="10">
        <f>3/24000000*OO[[#This Row],[85 (29JUN1985 12:00:00)-Water Temperature (C)]]*OO[[#This Row],[27]]</f>
        <v>6.072102913275001E-3</v>
      </c>
      <c r="AD345" s="10">
        <f>3/24000000*OO[[#This Row],[86 (29JUN1985 15:00:00)-Water Temperature (C)]]*OO[[#This Row],[28]]</f>
        <v>1.8715003825532501E-2</v>
      </c>
      <c r="AE345" s="10">
        <f>3/24000000*OO[[#This Row],[88 (29JUN1985 21:00:00)-Water Temperature (C)]]*OO[[#This Row],[30]]</f>
        <v>4.72205572782875E-2</v>
      </c>
      <c r="AF345" s="10">
        <f>3/24000000*OO[[#This Row],[88 (29JUN1985 21:00:00)-Water Temperature (C)]]*OO[[#This Row],[30]]</f>
        <v>4.72205572782875E-2</v>
      </c>
      <c r="AG345" s="10">
        <f>3/24000000*OO[[#This Row],[89 (30JUN1985 00:00:00)-Water Temperature (C)]]*OO[[#This Row],[31]]</f>
        <v>4.33620778287125E-2</v>
      </c>
      <c r="AH345" s="10">
        <f>3/24000000*OO[[#This Row],[90 (30JUN1985 03:00:00)-Water Temperature (C)]]*OO[[#This Row],[32]]</f>
        <v>2.9607359144431248E-2</v>
      </c>
      <c r="AI345" s="10">
        <f>3/24000000*OO[[#This Row],[91 (30JUN1985 06:00:00)-Water Temperature (C)]]*OO[[#This Row],[33]]</f>
        <v>1.5634045855450002E-2</v>
      </c>
      <c r="AJ345" s="10">
        <f>3/24000000*OO[[#This Row],[92 (30JUN1985 09:00:00)-Water Temperature (C)]]*OO[[#This Row],[34]]</f>
        <v>6.5779242520500004E-3</v>
      </c>
      <c r="AK345" s="10">
        <f>3/24000000*OO[[#This Row],[93 (30JUN1985 12:00:00)-Water Temperature (C)]]*OO[[#This Row],[35]]</f>
        <v>2.2837750069249997E-3</v>
      </c>
      <c r="AL345" s="10">
        <f>3/24000000*OO[[#This Row],[94 (30JUN1985 15:00:00)-Water Temperature (C)]]*OO[[#This Row],[36]]</f>
        <v>6.8407176116487491E-4</v>
      </c>
      <c r="AM345" s="10">
        <f>3/24000000*OO[[#This Row],[95 (30JUN1985 18:00:00)-Water Temperature (C)]]*OO[[#This Row],[37]]</f>
        <v>2.0037571628580002E-4</v>
      </c>
      <c r="AN345" s="10">
        <f>3/24000000*OO[[#This Row],[96 (30JUN1985 21:00:00)-Water Temperature (C)]]*OO[[#This Row],[38]]</f>
        <v>7.8214046539699998E-5</v>
      </c>
      <c r="AO345" s="10">
        <f>3/24000000*OO[[#This Row],[97 (01JUL1985 00:00:00)-Water Temperature (C)]]*OO[[#This Row],[39]]</f>
        <v>5.217197838254999E-5</v>
      </c>
      <c r="AP345" s="10">
        <f>3/24000000*OO[[#This Row],[98 (01JUL1985 03:00:00)-Water Temperature (C)]]*OO[[#This Row],[40]]</f>
        <v>4.8081055423699995E-5</v>
      </c>
      <c r="AQ345" s="10">
        <f>3/24000000*OO[[#This Row],[99 (01JUL1985 06:00:00)-Water Temperature (C)]]*OO[[#This Row],[41]]</f>
        <v>4.7343170903699996E-5</v>
      </c>
      <c r="AR345" s="10">
        <f>3/24000000*OO[[#This Row],[100 (01JUL1985 09:00:00)-Water Temperature (C)]]*OO[[#This Row],[42]]</f>
        <v>4.5974925887899998E-5</v>
      </c>
      <c r="AS345" s="10">
        <f>3/24000000*OO[[#This Row],[101 (01JUL1985 12:00:00)-Water Temperature (C)]]*OO[[#This Row],[43]]</f>
        <v>4.3436486615550002E-5</v>
      </c>
      <c r="AT345" s="10">
        <f>3/24000000*OO[[#This Row],[102 (01JUL1985 15:00:00)-Water Temperature (C)]]*OO[[#This Row],[44]]</f>
        <v>4.0149097193624993E-5</v>
      </c>
      <c r="AU345" s="10">
        <f>3/24000000*OO[[#This Row],[103 (01JUL1985 18:00:00)-Water Temperature (C)]]*OO[[#This Row],[45]]</f>
        <v>3.6432932661787495E-5</v>
      </c>
      <c r="AV345" s="10">
        <f>3/24000000*OO[[#This Row],[104 (01JUL1985 21:00:00)-Water Temperature (C)]]*OO[[#This Row],[46]]</f>
        <v>3.2791664678412501E-5</v>
      </c>
      <c r="AW345" s="10">
        <f>3/24000000*OO[[#This Row],[105 (02JUL1985 00:00:00)-Water Temperature (C)]]*OO[[#This Row],[47]]</f>
        <v>2.9808360523904994E-5</v>
      </c>
      <c r="AX345" s="10">
        <f>3/24000000*OO[[#This Row],[106 (02JUL1985 03:00:00)-Water Temperature (C)]]*OO[[#This Row],[48]]</f>
        <v>2.7743793001435E-5</v>
      </c>
      <c r="AY345" s="10">
        <f>3/24000000*OO[[#This Row],[107 (02JUL1985 06:00:00)-Water Temperature (C)]]*OO[[#This Row],[49]]</f>
        <v>2.5982869497445001E-5</v>
      </c>
      <c r="AZ345" s="10">
        <f>3/24000000*OO[[#This Row],[108 (02JUL1985 09:00:00)-Water Temperature (C)]]*OO[[#This Row],[50]]</f>
        <v>2.4334728870674998E-5</v>
      </c>
      <c r="BA345" s="10">
        <f>3/24000000*OO[[#This Row],[109 (02JUL1985 12:00:00)-Water Temperature (C)]]*OO[[#This Row],[51]]</f>
        <v>2.2714072928664999E-5</v>
      </c>
      <c r="BB345" s="10">
        <f>3/24000000*OO[[#This Row],[110 (02JUL1985 15:00:00)-Water Temperature (C)]]*OO[[#This Row],[52]]</f>
        <v>2.0933814881430001E-5</v>
      </c>
      <c r="BC345" s="10">
        <f>3/24000000*OO[[#This Row],[111 (02JUL1985 18:00:00)-Water Temperature (C)]]*OO[[#This Row],[53]]</f>
        <v>1.9020764365863746E-5</v>
      </c>
      <c r="BD345" s="10">
        <f>3/24000000*OO[[#This Row],[112 (02JUL1985 21:00:00)-Water Temperature (C)]]*OO[[#This Row],[54]]</f>
        <v>1.7105755386350001E-5</v>
      </c>
      <c r="BE345" s="10">
        <f>3/24000000*OO[[#This Row],[113 (03JUL1985 00:00:00)-Water Temperature (C)]]*OO[[#This Row],[55]]</f>
        <v>1.5440085886680002E-5</v>
      </c>
      <c r="BF345" s="10">
        <f>3/24000000*OO[[#This Row],[114 (03JUL1985 03:00:00)-Water Temperature (C)]]*OO[[#This Row],[56]]</f>
        <v>1.4248341315525E-5</v>
      </c>
      <c r="BG345" s="10">
        <f>3/24000000*OO[[#This Row],[115 (03JUL1985 06:00:00)-Water Temperature (C)]]*OO[[#This Row],[57]]</f>
        <v>1.3287482063484998E-5</v>
      </c>
      <c r="BH345" s="10">
        <f>3/24000000*OO[[#This Row],[116 (03JUL1985 09:00:00)-Water Temperature (C)]]*OO[[#This Row],[58]]</f>
        <v>1.2454520377747499E-5</v>
      </c>
      <c r="BI345" s="10">
        <f>3/24000000*OO[[#This Row],[117 (03JUL1985 12:00:00)-Water Temperature (C)]]*OO[[#This Row],[59]]</f>
        <v>1.1678565613545E-5</v>
      </c>
      <c r="BJ345" s="10">
        <f>3/24000000*OO[[#This Row],[118 (03JUL1985 15:00:00)-Water Temperature (C)]]*OO[[#This Row],[60]]</f>
        <v>1.0764026842524999E-5</v>
      </c>
      <c r="BK345" s="10">
        <f>3/24000000*OO[[#This Row],[119 (03JUL1985 18:00:00)-Water Temperature (C)]]*OO[[#This Row],[61]]</f>
        <v>9.7792811266387501E-6</v>
      </c>
      <c r="BL345" s="10">
        <f>3/24000000*OO[[#This Row],[120 (03JUL1985 21:00:00)-Water Temperature (C)]]*OO[[#This Row],[62]]</f>
        <v>8.7524218849650005E-6</v>
      </c>
      <c r="BM345" s="10">
        <f>3/24000000*OO[[#This Row],[121 (04JUL1985 00:00:00)-Water Temperature (C)]]*OO[[#This Row],[63]]</f>
        <v>7.7720535458999996E-6</v>
      </c>
      <c r="BN345" s="10">
        <f>3/24000000*OO[[#This Row],[122 (04JUL1985 03:00:00)-Water Temperature (C)]]*OO[[#This Row],[64]]</f>
        <v>6.9551171996562489E-6</v>
      </c>
      <c r="BO345" s="10">
        <f>3/24000000*OO[[#This Row],[123 (04JUL1985 06:00:00)-Water Temperature (C)]]*OO[[#This Row],[65]]</f>
        <v>6.164968599702499E-6</v>
      </c>
      <c r="BP345" s="10">
        <f>3/24000000*OO[[#This Row],[124 (04JUL1985 09:00:00)-Water Temperature (C)]]*OO[[#This Row],[66]]</f>
        <v>5.4588743259049999E-6</v>
      </c>
      <c r="BQ345" s="10">
        <f>3/24000000*OO[[#This Row],[125 (04JUL1985 12:00:00)-Water Temperature (C)]]*OO[[#This Row],[67]]</f>
        <v>4.7259421756299995E-6</v>
      </c>
      <c r="BR345" s="10">
        <f>3/24000000*OO[[#This Row],[126 (04JUL1985 15:00:00)-Water Temperature (C)]]*OO[[#This Row],[68]]</f>
        <v>4.0030356520237497E-6</v>
      </c>
      <c r="BS345" s="10">
        <f>3/24000000*OO[[#This Row],[127 (04JUL1985 18:00:00)-Water Temperature (C)]]*OO[[#This Row],[69]]</f>
        <v>3.2989099284457497E-6</v>
      </c>
      <c r="BT345" s="10">
        <f>3/24000000*OO[[#This Row],[128 (04JUL1985 21:00:00)-Water Temperature (C)]]*OO[[#This Row],[70]]</f>
        <v>2.6452137637218751E-6</v>
      </c>
      <c r="BU345" s="10">
        <f>3/24000000*OO[[#This Row],[129 (05JUL1985 00:00:00)-Water Temperature (C)]]*OO[[#This Row],[71]]</f>
        <v>2.0839409837666247E-6</v>
      </c>
      <c r="BV345" s="10">
        <f>3/24000000*OO[[#This Row],[130 (05JUL1985 03:00:00)-Water Temperature (C)]]*OO[[#This Row],[72]]</f>
        <v>1.666967611925E-6</v>
      </c>
      <c r="BW345" s="10">
        <f>3/24000000*OO[[#This Row],[131 (05JUL1985 06:00:00)-Water Temperature (C)]]*OO[[#This Row],[73]]</f>
        <v>1.35286959360375E-6</v>
      </c>
      <c r="BX345" s="10">
        <f>3/24000000*OO[[#This Row],[132 (05JUL1985 09:00:00)-Water Temperature (C)]]*OO[[#This Row],[74]]</f>
        <v>1.142317723969125E-6</v>
      </c>
      <c r="BY345" s="10">
        <f>3/24000000*OO[[#This Row],[133 (05JUL1985 12:00:00)-Water Temperature (C)]]*OO[[#This Row],[75]]</f>
        <v>9.9766583460062507E-7</v>
      </c>
      <c r="BZ345" s="10">
        <f>3/24000000*OO[[#This Row],[134 (05JUL1985 15:00:00)-Water Temperature (C)]]*OO[[#This Row],[76]]</f>
        <v>8.9586898877262494E-7</v>
      </c>
      <c r="CA345" s="10">
        <f>3/24000000*OO[[#This Row],[135 (05JUL1985 18:00:00)-Water Temperature (C)]]*OO[[#This Row],[77]]</f>
        <v>8.1911044068749989E-7</v>
      </c>
      <c r="CB345" s="10">
        <f>3/24000000*OO[[#This Row],[136 (05JUL1985 21:00:00)-Water Temperature (C)]]*OO[[#This Row],[78]]</f>
        <v>7.5357749546475001E-7</v>
      </c>
      <c r="CC345" s="10">
        <f>3/24000000*OO[[#This Row],[137 (06JUL1985 00:00:00)-Water Temperature (C)]]*OO[[#This Row],[79]]</f>
        <v>7.0077081569325003E-7</v>
      </c>
      <c r="CD345" s="10">
        <f>3/24000000*OO[[#This Row],[138 (06JUL1985 03:00:00)-Water Temperature (C)]]*OO[[#This Row],[80]]</f>
        <v>6.6887667975437502E-7</v>
      </c>
      <c r="CE345" s="10">
        <f>3/24000000*OO[[#This Row],[139 (06JUL1985 06:00:00)-Water Temperature (C)]]*OO[[#This Row],[81]]</f>
        <v>6.4139728802537501E-7</v>
      </c>
      <c r="CF345" s="10">
        <f>3/24000000*OO[[#This Row],[140 (06JUL1985 09:00:00)-Water Temperature (C)]]*OO[[#This Row],[82]]</f>
        <v>6.202328803499999E-7</v>
      </c>
      <c r="CG345" s="10">
        <f>3/24000000*OO[[#This Row],[141 (06JUL1985 12:00:00)-Water Temperature (C)]]*OO[[#This Row],[83]]</f>
        <v>6.0319451142687495E-7</v>
      </c>
      <c r="CH345" s="10">
        <f>3/24000000*OO[[#This Row],[142 (06JUL1985 15:00:00)-Water Temperature (C)]]*OO[[#This Row],[84]]</f>
        <v>5.8231776931200003E-7</v>
      </c>
      <c r="CI345" s="10">
        <f>3/24000000*OO[[#This Row],[143 (06JUL1985 18:00:00)-Water Temperature (C)]]*OO[[#This Row],[85]]</f>
        <v>5.5656250625937498E-7</v>
      </c>
      <c r="CJ345" s="10">
        <f>3/24000000*OO[[#This Row],[144 (06JUL1985 21:00:00)-Water Temperature (C)]]*OO[[#This Row],[86]]</f>
        <v>5.2531954354025003E-7</v>
      </c>
      <c r="CK345" s="10">
        <f>3/24000000*OO[[#This Row],[145 (07JUL1985 00:00:00)-Water Temperature (C)]]*OO[[#This Row],[87]]</f>
        <v>4.9710648070887496E-7</v>
      </c>
      <c r="CL345" s="10">
        <f>3/24000000*OO[[#This Row],[146 (07JUL1985 03:00:00)-Water Temperature (C)]]*OO[[#This Row],[88]]</f>
        <v>4.7975096863899992E-7</v>
      </c>
      <c r="CM345" s="10">
        <f>3/24000000*OO[[#This Row],[147 (07JUL1985 06:00:00)-Water Temperature (C)]]*OO[[#This Row],[89]]</f>
        <v>4.6613431777312503E-7</v>
      </c>
      <c r="CN345" s="10">
        <f>3/24000000*OO[[#This Row],[148 (07JUL1985 09:00:00)-Water Temperature (C)]]*OO[[#This Row],[90]]</f>
        <v>4.5305360227924997E-7</v>
      </c>
      <c r="CO345" s="10">
        <f>3/24000000*OO[[#This Row],[149 (07JUL1985 12:00:00)-Water Temperature (C)]]*OO[[#This Row],[91]]</f>
        <v>4.4016104556937494E-7</v>
      </c>
      <c r="CP345" s="10">
        <f>3/24000000*OO[[#This Row],[150 (07JUL1985 15:00:00)-Water Temperature (C)]]*OO[[#This Row],[92]]</f>
        <v>4.230108969175E-7</v>
      </c>
      <c r="CQ345" s="10">
        <f>3/24000000*OO[[#This Row],[151 (07JUL1985 18:00:00)-Water Temperature (C)]]*OO[[#This Row],[93]]</f>
        <v>4.0358580759950002E-7</v>
      </c>
      <c r="CR345" s="10">
        <f>3/24000000*OO[[#This Row],[152 (07JUL1985 21:00:00)-Water Temperature (C)]]*OO[[#This Row],[94]]</f>
        <v>3.8192597932087498E-7</v>
      </c>
      <c r="CS345" s="10">
        <f>3/24000000*OO[[#This Row],[153 (08JUL1985 00:00:00)-Water Temperature (C)]]*OO[[#This Row],[95]]</f>
        <v>3.6098233400752498E-7</v>
      </c>
      <c r="CT345" s="10">
        <f>3/24000000*OO[[#This Row],[154 (08JUL1985 03:00:00)-Water Temperature (C)]]*OO[[#This Row],[96]]</f>
        <v>3.4364332566850002E-7</v>
      </c>
      <c r="CU345" s="10">
        <f>3/24000000*OO[[#This Row],[155 (08JUL1985 06:00:00)-Water Temperature (C)]]*OO[[#This Row],[97]]</f>
        <v>3.3037212176843748E-7</v>
      </c>
      <c r="CV345" s="10">
        <f>3/24000000*OO[[#This Row],[156 (08JUL1985 09:00:00)-Water Temperature (C)]]*OO[[#This Row],[98]]</f>
        <v>3.1789591485304996E-7</v>
      </c>
      <c r="CW345" s="10">
        <f>3/24000000*OO[[#This Row],[157 (08JUL1985 12:00:00)-Water Temperature (C)]]*OO[[#This Row],[99]]</f>
        <v>3.0622622577525E-7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9.614448316139601E-42</v>
      </c>
      <c r="T346" s="10">
        <f>3/24*OO[[#This Row],[76 (28JUN1985 09:00:00)-Water Temperature (C)]]*OO[[#This Row],[18]]/SUM(OO[18])</f>
        <v>1.1063501985617392E-29</v>
      </c>
      <c r="U346" s="10">
        <f>3/24*OO[[#This Row],[77 (28JUN1985 12:00:00)-Water Temperature (C)]]*OO[[#This Row],[19]]/SUM(OO[19])</f>
        <v>1.5140872791891765E-24</v>
      </c>
      <c r="V346" s="10">
        <f>3/24000000*OO[[#This Row],[78 (28JUN1985 15:00:00)-Water Temperature (C)]]*OO[[#This Row],[20]]</f>
        <v>1.1697370847662501E-16</v>
      </c>
      <c r="W346" s="10">
        <f>3/24000000*OO[[#This Row],[79 (28JUN1985 18:00:00)-Water Temperature (C)]]*OO[[#This Row],[21]]</f>
        <v>1.0344717516399998E-12</v>
      </c>
      <c r="X346" s="10">
        <f>3/24000000*OO[[#This Row],[80 (28JUN1985 21:00:00)-Water Temperature (C)]]*OO[[#This Row],[22]]</f>
        <v>6.8942206022737495E-10</v>
      </c>
      <c r="Y346" s="10">
        <f>3/24000000*OO[[#This Row],[81 (29JUN1985 00:00:00)-Water Temperature (C)]]*OO[[#This Row],[23]]</f>
        <v>1.01659112227125E-7</v>
      </c>
      <c r="Z346" s="10">
        <f>3/24000000*OO[[#This Row],[82 (29JUN1985 03:00:00)-Water Temperature (C)]]*OO[[#This Row],[24]]</f>
        <v>5.0570397571999999E-6</v>
      </c>
      <c r="AA346" s="10">
        <f>3/24000000*OO[[#This Row],[83 (29JUN1985 06:00:00)-Water Temperature (C)]]*OO[[#This Row],[25]]</f>
        <v>1.0581391650892501E-4</v>
      </c>
      <c r="AB346" s="10">
        <f>3/24000000*OO[[#This Row],[84 (29JUN1985 09:00:00)-Water Temperature (C)]]*OO[[#This Row],[26]]</f>
        <v>1.0680070757537498E-3</v>
      </c>
      <c r="AC346" s="10">
        <f>3/24000000*OO[[#This Row],[85 (29JUN1985 12:00:00)-Water Temperature (C)]]*OO[[#This Row],[27]]</f>
        <v>5.7894530440724991E-3</v>
      </c>
      <c r="AD346" s="10">
        <f>3/24000000*OO[[#This Row],[86 (29JUN1985 15:00:00)-Water Temperature (C)]]*OO[[#This Row],[28]]</f>
        <v>1.8268678785743751E-2</v>
      </c>
      <c r="AE346" s="10">
        <f>3/24000000*OO[[#This Row],[88 (29JUN1985 21:00:00)-Water Temperature (C)]]*OO[[#This Row],[30]]</f>
        <v>4.7977114339474998E-2</v>
      </c>
      <c r="AF346" s="10">
        <f>3/24000000*OO[[#This Row],[88 (29JUN1985 21:00:00)-Water Temperature (C)]]*OO[[#This Row],[30]]</f>
        <v>4.7977114339474998E-2</v>
      </c>
      <c r="AG346" s="10">
        <f>3/24000000*OO[[#This Row],[89 (30JUN1985 00:00:00)-Water Temperature (C)]]*OO[[#This Row],[31]]</f>
        <v>4.4801347065387499E-2</v>
      </c>
      <c r="AH346" s="10">
        <f>3/24000000*OO[[#This Row],[90 (30JUN1985 03:00:00)-Water Temperature (C)]]*OO[[#This Row],[32]]</f>
        <v>3.1050249811700001E-2</v>
      </c>
      <c r="AI346" s="10">
        <f>3/24000000*OO[[#This Row],[91 (30JUN1985 06:00:00)-Water Temperature (C)]]*OO[[#This Row],[33]]</f>
        <v>1.6623552803962501E-2</v>
      </c>
      <c r="AJ346" s="10">
        <f>3/24000000*OO[[#This Row],[92 (30JUN1985 09:00:00)-Water Temperature (C)]]*OO[[#This Row],[34]]</f>
        <v>7.0791364175075006E-3</v>
      </c>
      <c r="AK346" s="10">
        <f>3/24000000*OO[[#This Row],[93 (30JUN1985 12:00:00)-Water Temperature (C)]]*OO[[#This Row],[35]]</f>
        <v>2.4825519038092496E-3</v>
      </c>
      <c r="AL346" s="10">
        <f>3/24000000*OO[[#This Row],[94 (30JUN1985 15:00:00)-Water Temperature (C)]]*OO[[#This Row],[36]]</f>
        <v>7.4878294943949992E-4</v>
      </c>
      <c r="AM346" s="10">
        <f>3/24000000*OO[[#This Row],[95 (30JUN1985 18:00:00)-Water Temperature (C)]]*OO[[#This Row],[37]]</f>
        <v>2.1863976680341248E-4</v>
      </c>
      <c r="AN346" s="10">
        <f>3/24000000*OO[[#This Row],[96 (30JUN1985 21:00:00)-Water Temperature (C)]]*OO[[#This Row],[38]]</f>
        <v>8.3368786506399998E-5</v>
      </c>
      <c r="AO346" s="10">
        <f>3/24000000*OO[[#This Row],[97 (01JUL1985 00:00:00)-Water Temperature (C)]]*OO[[#This Row],[39]]</f>
        <v>5.4249691295799991E-5</v>
      </c>
      <c r="AP346" s="10">
        <f>3/24000000*OO[[#This Row],[98 (01JUL1985 03:00:00)-Water Temperature (C)]]*OO[[#This Row],[40]]</f>
        <v>4.9614984191024999E-5</v>
      </c>
      <c r="AQ346" s="10">
        <f>3/24000000*OO[[#This Row],[99 (01JUL1985 06:00:00)-Water Temperature (C)]]*OO[[#This Row],[41]]</f>
        <v>4.8832338251024998E-5</v>
      </c>
      <c r="AR346" s="10">
        <f>3/24000000*OO[[#This Row],[100 (01JUL1985 09:00:00)-Water Temperature (C)]]*OO[[#This Row],[42]]</f>
        <v>4.7546567313187498E-5</v>
      </c>
      <c r="AS346" s="10">
        <f>3/24000000*OO[[#This Row],[101 (01JUL1985 12:00:00)-Water Temperature (C)]]*OO[[#This Row],[43]]</f>
        <v>4.5015899649899996E-5</v>
      </c>
      <c r="AT346" s="10">
        <f>3/24000000*OO[[#This Row],[102 (01JUL1985 15:00:00)-Water Temperature (C)]]*OO[[#This Row],[44]]</f>
        <v>4.1681743227062498E-5</v>
      </c>
      <c r="AU346" s="10">
        <f>3/24000000*OO[[#This Row],[103 (01JUL1985 18:00:00)-Water Temperature (C)]]*OO[[#This Row],[45]]</f>
        <v>3.7898498934975002E-5</v>
      </c>
      <c r="AV346" s="10">
        <f>3/24000000*OO[[#This Row],[104 (01JUL1985 21:00:00)-Water Temperature (C)]]*OO[[#This Row],[46]]</f>
        <v>3.4151079097224998E-5</v>
      </c>
      <c r="AW346" s="10">
        <f>3/24000000*OO[[#This Row],[105 (02JUL1985 00:00:00)-Water Temperature (C)]]*OO[[#This Row],[47]]</f>
        <v>3.1071813320799998E-5</v>
      </c>
      <c r="AX346" s="10">
        <f>3/24000000*OO[[#This Row],[106 (02JUL1985 03:00:00)-Water Temperature (C)]]*OO[[#This Row],[48]]</f>
        <v>2.8948311452594998E-5</v>
      </c>
      <c r="AY346" s="10">
        <f>3/24000000*OO[[#This Row],[107 (02JUL1985 06:00:00)-Water Temperature (C)]]*OO[[#This Row],[49]]</f>
        <v>2.7124483060119998E-5</v>
      </c>
      <c r="AZ346" s="10">
        <f>3/24000000*OO[[#This Row],[108 (02JUL1985 09:00:00)-Water Temperature (C)]]*OO[[#This Row],[50]]</f>
        <v>2.543078783825E-5</v>
      </c>
      <c r="BA346" s="10">
        <f>3/24000000*OO[[#This Row],[109 (02JUL1985 12:00:00)-Water Temperature (C)]]*OO[[#This Row],[51]]</f>
        <v>2.3772643851984998E-5</v>
      </c>
      <c r="BB346" s="10">
        <f>3/24000000*OO[[#This Row],[110 (02JUL1985 15:00:00)-Water Temperature (C)]]*OO[[#This Row],[52]]</f>
        <v>2.1936233295479999E-5</v>
      </c>
      <c r="BC346" s="10">
        <f>3/24000000*OO[[#This Row],[111 (02JUL1985 18:00:00)-Water Temperature (C)]]*OO[[#This Row],[53]]</f>
        <v>1.9965670786462501E-5</v>
      </c>
      <c r="BD346" s="10">
        <f>3/24000000*OO[[#This Row],[112 (02JUL1985 21:00:00)-Water Temperature (C)]]*OO[[#This Row],[54]]</f>
        <v>1.7984689175959999E-5</v>
      </c>
      <c r="BE346" s="10">
        <f>3/24000000*OO[[#This Row],[113 (03JUL1985 00:00:00)-Water Temperature (C)]]*OO[[#This Row],[55]]</f>
        <v>1.6246798451152499E-5</v>
      </c>
      <c r="BF346" s="10">
        <f>3/24000000*OO[[#This Row],[114 (03JUL1985 03:00:00)-Water Temperature (C)]]*OO[[#This Row],[56]]</f>
        <v>1.50085024968025E-5</v>
      </c>
      <c r="BG346" s="10">
        <f>3/24000000*OO[[#This Row],[115 (03JUL1985 06:00:00)-Water Temperature (C)]]*OO[[#This Row],[57]]</f>
        <v>1.4000765300655001E-5</v>
      </c>
      <c r="BH346" s="10">
        <f>3/24000000*OO[[#This Row],[116 (03JUL1985 09:00:00)-Water Temperature (C)]]*OO[[#This Row],[58]]</f>
        <v>1.3126170845819997E-5</v>
      </c>
      <c r="BI346" s="10">
        <f>3/24000000*OO[[#This Row],[117 (03JUL1985 12:00:00)-Water Temperature (C)]]*OO[[#This Row],[59]]</f>
        <v>1.2317702972729998E-5</v>
      </c>
      <c r="BJ346" s="10">
        <f>3/24000000*OO[[#This Row],[118 (03JUL1985 15:00:00)-Water Temperature (C)]]*OO[[#This Row],[60]]</f>
        <v>1.1359577481449999E-5</v>
      </c>
      <c r="BK346" s="10">
        <f>3/24000000*OO[[#This Row],[119 (03JUL1985 18:00:00)-Water Temperature (C)]]*OO[[#This Row],[61]]</f>
        <v>1.0332638982978749E-5</v>
      </c>
      <c r="BL346" s="10">
        <f>3/24000000*OO[[#This Row],[120 (03JUL1985 21:00:00)-Water Temperature (C)]]*OO[[#This Row],[62]]</f>
        <v>9.2602927944137476E-6</v>
      </c>
      <c r="BM346" s="10">
        <f>3/24000000*OO[[#This Row],[121 (04JUL1985 00:00:00)-Water Temperature (C)]]*OO[[#This Row],[63]]</f>
        <v>8.2298617195274994E-6</v>
      </c>
      <c r="BN346" s="10">
        <f>3/24000000*OO[[#This Row],[122 (04JUL1985 03:00:00)-Water Temperature (C)]]*OO[[#This Row],[64]]</f>
        <v>7.3708628923699989E-6</v>
      </c>
      <c r="BO346" s="10">
        <f>3/24000000*OO[[#This Row],[123 (04JUL1985 06:00:00)-Water Temperature (C)]]*OO[[#This Row],[65]]</f>
        <v>6.5343525367312497E-6</v>
      </c>
      <c r="BP346" s="10">
        <f>3/24000000*OO[[#This Row],[124 (04JUL1985 09:00:00)-Water Temperature (C)]]*OO[[#This Row],[66]]</f>
        <v>5.7911213790675001E-6</v>
      </c>
      <c r="BQ346" s="10">
        <f>3/24000000*OO[[#This Row],[125 (04JUL1985 12:00:00)-Water Temperature (C)]]*OO[[#This Row],[67]]</f>
        <v>5.0194940415749997E-6</v>
      </c>
      <c r="BR346" s="10">
        <f>3/24000000*OO[[#This Row],[126 (04JUL1985 15:00:00)-Water Temperature (C)]]*OO[[#This Row],[68]]</f>
        <v>4.2598932844275003E-6</v>
      </c>
      <c r="BS346" s="10">
        <f>3/24000000*OO[[#This Row],[127 (04JUL1985 18:00:00)-Water Temperature (C)]]*OO[[#This Row],[69]]</f>
        <v>3.5182805342925001E-6</v>
      </c>
      <c r="BT346" s="10">
        <f>3/24000000*OO[[#This Row],[128 (04JUL1985 21:00:00)-Water Temperature (C)]]*OO[[#This Row],[70]]</f>
        <v>2.8257791332679997E-6</v>
      </c>
      <c r="BU346" s="10">
        <f>3/24000000*OO[[#This Row],[129 (05JUL1985 00:00:00)-Water Temperature (C)]]*OO[[#This Row],[71]]</f>
        <v>2.2276852323799998E-6</v>
      </c>
      <c r="BV346" s="10">
        <f>3/24000000*OO[[#This Row],[130 (05JUL1985 03:00:00)-Water Temperature (C)]]*OO[[#This Row],[72]]</f>
        <v>1.7812334304686249E-6</v>
      </c>
      <c r="BW346" s="10">
        <f>3/24000000*OO[[#This Row],[131 (05JUL1985 06:00:00)-Water Temperature (C)]]*OO[[#This Row],[73]]</f>
        <v>1.4417723461162499E-6</v>
      </c>
      <c r="BX346" s="10">
        <f>3/24000000*OO[[#This Row],[132 (05JUL1985 09:00:00)-Water Temperature (C)]]*OO[[#This Row],[74]]</f>
        <v>1.2143522787727499E-6</v>
      </c>
      <c r="BY346" s="10">
        <f>3/24000000*OO[[#This Row],[133 (05JUL1985 12:00:00)-Water Temperature (C)]]*OO[[#This Row],[75]]</f>
        <v>1.0579491461425E-6</v>
      </c>
      <c r="BZ346" s="10">
        <f>3/24000000*OO[[#This Row],[134 (05JUL1985 15:00:00)-Water Temperature (C)]]*OO[[#This Row],[76]]</f>
        <v>9.4795119930699997E-7</v>
      </c>
      <c r="CA346" s="10">
        <f>3/24000000*OO[[#This Row],[135 (05JUL1985 18:00:00)-Water Temperature (C)]]*OO[[#This Row],[77]]</f>
        <v>8.6588155450199995E-7</v>
      </c>
      <c r="CB346" s="10">
        <f>3/24000000*OO[[#This Row],[136 (05JUL1985 21:00:00)-Water Temperature (C)]]*OO[[#This Row],[78]]</f>
        <v>7.9643134626824983E-7</v>
      </c>
      <c r="CC346" s="10">
        <f>3/24000000*OO[[#This Row],[137 (06JUL1985 00:00:00)-Water Temperature (C)]]*OO[[#This Row],[79]]</f>
        <v>7.4036366119624995E-7</v>
      </c>
      <c r="CD346" s="10">
        <f>3/24000000*OO[[#This Row],[138 (06JUL1985 03:00:00)-Water Temperature (C)]]*OO[[#This Row],[80]]</f>
        <v>7.0662812168749999E-7</v>
      </c>
      <c r="CE346" s="10">
        <f>3/24000000*OO[[#This Row],[139 (06JUL1985 06:00:00)-Water Temperature (C)]]*OO[[#This Row],[81]]</f>
        <v>6.7695504588599987E-7</v>
      </c>
      <c r="CF346" s="10">
        <f>3/24000000*OO[[#This Row],[140 (06JUL1985 09:00:00)-Water Temperature (C)]]*OO[[#This Row],[82]]</f>
        <v>6.5434775167187493E-7</v>
      </c>
      <c r="CG346" s="10">
        <f>3/24000000*OO[[#This Row],[141 (06JUL1985 12:00:00)-Water Temperature (C)]]*OO[[#This Row],[83]]</f>
        <v>6.3634197108299996E-7</v>
      </c>
      <c r="CH346" s="10">
        <f>3/24000000*OO[[#This Row],[142 (06JUL1985 15:00:00)-Water Temperature (C)]]*OO[[#This Row],[84]]</f>
        <v>6.1400636504062494E-7</v>
      </c>
      <c r="CI346" s="10">
        <f>3/24000000*OO[[#This Row],[143 (06JUL1985 18:00:00)-Water Temperature (C)]]*OO[[#This Row],[85]]</f>
        <v>5.8700679694249995E-7</v>
      </c>
      <c r="CJ346" s="10">
        <f>3/24000000*OO[[#This Row],[144 (06JUL1985 21:00:00)-Water Temperature (C)]]*OO[[#This Row],[86]]</f>
        <v>5.5450100140049992E-7</v>
      </c>
      <c r="CK346" s="10">
        <f>3/24000000*OO[[#This Row],[145 (07JUL1985 00:00:00)-Water Temperature (C)]]*OO[[#This Row],[87]]</f>
        <v>5.2478364733999999E-7</v>
      </c>
      <c r="CL346" s="10">
        <f>3/24000000*OO[[#This Row],[146 (07JUL1985 03:00:00)-Water Temperature (C)]]*OO[[#This Row],[88]]</f>
        <v>5.0647131662099995E-7</v>
      </c>
      <c r="CM346" s="10">
        <f>3/24000000*OO[[#This Row],[147 (07JUL1985 06:00:00)-Water Temperature (C)]]*OO[[#This Row],[89]]</f>
        <v>4.9182331877824994E-7</v>
      </c>
      <c r="CN346" s="10">
        <f>3/24000000*OO[[#This Row],[148 (07JUL1985 09:00:00)-Water Temperature (C)]]*OO[[#This Row],[90]]</f>
        <v>4.7781415635362493E-7</v>
      </c>
      <c r="CO346" s="10">
        <f>3/24000000*OO[[#This Row],[149 (07JUL1985 12:00:00)-Water Temperature (C)]]*OO[[#This Row],[91]]</f>
        <v>4.6420201369799997E-7</v>
      </c>
      <c r="CP346" s="10">
        <f>3/24000000*OO[[#This Row],[150 (07JUL1985 15:00:00)-Water Temperature (C)]]*OO[[#This Row],[92]]</f>
        <v>4.45997774335875E-7</v>
      </c>
      <c r="CQ346" s="10">
        <f>3/24000000*OO[[#This Row],[151 (07JUL1985 18:00:00)-Water Temperature (C)]]*OO[[#This Row],[93]]</f>
        <v>4.2571246418887496E-7</v>
      </c>
      <c r="CR346" s="10">
        <f>3/24000000*OO[[#This Row],[152 (07JUL1985 21:00:00)-Water Temperature (C)]]*OO[[#This Row],[94]]</f>
        <v>4.0309294820399999E-7</v>
      </c>
      <c r="CS346" s="10">
        <f>3/24000000*OO[[#This Row],[153 (08JUL1985 00:00:00)-Water Temperature (C)]]*OO[[#This Row],[95]]</f>
        <v>3.8101810910662507E-7</v>
      </c>
      <c r="CT346" s="10">
        <f>3/24000000*OO[[#This Row],[154 (08JUL1985 03:00:00)-Water Temperature (C)]]*OO[[#This Row],[96]]</f>
        <v>3.6271921703200003E-7</v>
      </c>
      <c r="CU346" s="10">
        <f>3/24000000*OO[[#This Row],[155 (08JUL1985 06:00:00)-Water Temperature (C)]]*OO[[#This Row],[97]]</f>
        <v>3.4869749957688748E-7</v>
      </c>
      <c r="CV346" s="10">
        <f>3/24000000*OO[[#This Row],[156 (08JUL1985 09:00:00)-Water Temperature (C)]]*OO[[#This Row],[98]]</f>
        <v>3.352990978666875E-7</v>
      </c>
      <c r="CW346" s="10">
        <f>3/24000000*OO[[#This Row],[157 (08JUL1985 12:00:00)-Water Temperature (C)]]*OO[[#This Row],[99]]</f>
        <v>3.2297727916068747E-7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9.0642911873033667E-43</v>
      </c>
      <c r="T347" s="10">
        <f>3/24*OO[[#This Row],[76 (28JUN1985 09:00:00)-Water Temperature (C)]]*OO[[#This Row],[18]]/SUM(OO[18])</f>
        <v>1.3242684083524283E-30</v>
      </c>
      <c r="U347" s="10">
        <f>3/24*OO[[#This Row],[77 (28JUN1985 12:00:00)-Water Temperature (C)]]*OO[[#This Row],[19]]/SUM(OO[19])</f>
        <v>1.3281446411772103E-24</v>
      </c>
      <c r="V347" s="10">
        <f>3/24000000*OO[[#This Row],[78 (28JUN1985 15:00:00)-Water Temperature (C)]]*OO[[#This Row],[20]]</f>
        <v>5.8356452017987496E-17</v>
      </c>
      <c r="W347" s="10">
        <f>3/24000000*OO[[#This Row],[79 (28JUN1985 18:00:00)-Water Temperature (C)]]*OO[[#This Row],[21]]</f>
        <v>7.4864602749999989E-13</v>
      </c>
      <c r="X347" s="10">
        <f>3/24000000*OO[[#This Row],[80 (28JUN1985 21:00:00)-Water Temperature (C)]]*OO[[#This Row],[22]]</f>
        <v>6.0031490198837498E-10</v>
      </c>
      <c r="Y347" s="10">
        <f>3/24000000*OO[[#This Row],[81 (29JUN1985 00:00:00)-Water Temperature (C)]]*OO[[#This Row],[23]]</f>
        <v>1.0085907261E-7</v>
      </c>
      <c r="Z347" s="10">
        <f>3/24000000*OO[[#This Row],[82 (29JUN1985 03:00:00)-Water Temperature (C)]]*OO[[#This Row],[24]]</f>
        <v>5.5368180629999992E-6</v>
      </c>
      <c r="AA347" s="10">
        <f>3/24000000*OO[[#This Row],[83 (29JUN1985 06:00:00)-Water Temperature (C)]]*OO[[#This Row],[25]]</f>
        <v>1.2627525169411248E-4</v>
      </c>
      <c r="AB347" s="10">
        <f>3/24000000*OO[[#This Row],[84 (29JUN1985 09:00:00)-Water Temperature (C)]]*OO[[#This Row],[26]]</f>
        <v>1.3787673055218751E-3</v>
      </c>
      <c r="AC347" s="10">
        <f>3/24000000*OO[[#This Row],[85 (29JUN1985 12:00:00)-Water Temperature (C)]]*OO[[#This Row],[27]]</f>
        <v>8.0442867153599981E-3</v>
      </c>
      <c r="AD347" s="10">
        <f>3/24000000*OO[[#This Row],[86 (29JUN1985 15:00:00)-Water Temperature (C)]]*OO[[#This Row],[28]]</f>
        <v>2.7165729852409996E-2</v>
      </c>
      <c r="AE347" s="10">
        <f>3/24000000*OO[[#This Row],[88 (29JUN1985 21:00:00)-Water Temperature (C)]]*OO[[#This Row],[30]]</f>
        <v>8.0936204163349998E-2</v>
      </c>
      <c r="AF347" s="10">
        <f>3/24000000*OO[[#This Row],[88 (29JUN1985 21:00:00)-Water Temperature (C)]]*OO[[#This Row],[30]]</f>
        <v>8.0936204163349998E-2</v>
      </c>
      <c r="AG347" s="10">
        <f>3/24000000*OO[[#This Row],[89 (30JUN1985 00:00:00)-Water Temperature (C)]]*OO[[#This Row],[31]]</f>
        <v>8.0074051902112503E-2</v>
      </c>
      <c r="AH347" s="10">
        <f>3/24000000*OO[[#This Row],[90 (30JUN1985 03:00:00)-Water Temperature (C)]]*OO[[#This Row],[32]]</f>
        <v>5.8630752078600003E-2</v>
      </c>
      <c r="AI347" s="10">
        <f>3/24000000*OO[[#This Row],[91 (30JUN1985 06:00:00)-Water Temperature (C)]]*OO[[#This Row],[33]]</f>
        <v>3.3046553238749998E-2</v>
      </c>
      <c r="AJ347" s="10">
        <f>3/24000000*OO[[#This Row],[92 (30JUN1985 09:00:00)-Water Temperature (C)]]*OO[[#This Row],[34]]</f>
        <v>1.474803425871875E-2</v>
      </c>
      <c r="AK347" s="10">
        <f>3/24000000*OO[[#This Row],[93 (30JUN1985 12:00:00)-Water Temperature (C)]]*OO[[#This Row],[35]]</f>
        <v>5.3870354164549999E-3</v>
      </c>
      <c r="AL347" s="10">
        <f>3/24000000*OO[[#This Row],[94 (30JUN1985 15:00:00)-Water Temperature (C)]]*OO[[#This Row],[36]]</f>
        <v>1.6741897457202498E-3</v>
      </c>
      <c r="AM347" s="10">
        <f>3/24000000*OO[[#This Row],[95 (30JUN1985 18:00:00)-Water Temperature (C)]]*OO[[#This Row],[37]]</f>
        <v>4.8621187852999995E-4</v>
      </c>
      <c r="AN347" s="10">
        <f>3/24000000*OO[[#This Row],[96 (30JUN1985 21:00:00)-Water Temperature (C)]]*OO[[#This Row],[38]]</f>
        <v>1.6970439260774998E-4</v>
      </c>
      <c r="AO347" s="10">
        <f>3/24000000*OO[[#This Row],[97 (01JUL1985 00:00:00)-Water Temperature (C)]]*OO[[#This Row],[39]]</f>
        <v>9.8222291495999982E-5</v>
      </c>
      <c r="AP347" s="10">
        <f>3/24000000*OO[[#This Row],[98 (01JUL1985 03:00:00)-Water Temperature (C)]]*OO[[#This Row],[40]]</f>
        <v>8.5654669294974996E-5</v>
      </c>
      <c r="AQ347" s="10">
        <f>3/24000000*OO[[#This Row],[99 (01JUL1985 06:00:00)-Water Temperature (C)]]*OO[[#This Row],[41]]</f>
        <v>8.33911321782E-5</v>
      </c>
      <c r="AR347" s="10">
        <f>3/24000000*OO[[#This Row],[100 (01JUL1985 09:00:00)-Water Temperature (C)]]*OO[[#This Row],[42]]</f>
        <v>8.1238096605937494E-5</v>
      </c>
      <c r="AS347" s="10">
        <f>3/24000000*OO[[#This Row],[101 (01JUL1985 12:00:00)-Water Temperature (C)]]*OO[[#This Row],[43]]</f>
        <v>7.7018591009962487E-5</v>
      </c>
      <c r="AT347" s="10">
        <f>3/24000000*OO[[#This Row],[102 (01JUL1985 15:00:00)-Water Temperature (C)]]*OO[[#This Row],[44]]</f>
        <v>7.1289852604650009E-5</v>
      </c>
      <c r="AU347" s="10">
        <f>3/24000000*OO[[#This Row],[103 (01JUL1985 18:00:00)-Water Temperature (C)]]*OO[[#This Row],[45]]</f>
        <v>6.4841487263999994E-5</v>
      </c>
      <c r="AV347" s="10">
        <f>3/24000000*OO[[#This Row],[104 (01JUL1985 21:00:00)-Water Temperature (C)]]*OO[[#This Row],[46]]</f>
        <v>5.8328258109012497E-5</v>
      </c>
      <c r="AW347" s="10">
        <f>3/24000000*OO[[#This Row],[105 (02JUL1985 00:00:00)-Water Temperature (C)]]*OO[[#This Row],[47]]</f>
        <v>5.2922902991050002E-5</v>
      </c>
      <c r="AX347" s="10">
        <f>3/24000000*OO[[#This Row],[106 (02JUL1985 03:00:00)-Water Temperature (C)]]*OO[[#This Row],[48]]</f>
        <v>4.9218438059487497E-5</v>
      </c>
      <c r="AY347" s="10">
        <f>3/24000000*OO[[#This Row],[107 (02JUL1985 06:00:00)-Water Temperature (C)]]*OO[[#This Row],[49]]</f>
        <v>4.5880011840525001E-5</v>
      </c>
      <c r="AZ347" s="10">
        <f>3/24000000*OO[[#This Row],[108 (02JUL1985 09:00:00)-Water Temperature (C)]]*OO[[#This Row],[50]]</f>
        <v>4.2868701439925001E-5</v>
      </c>
      <c r="BA347" s="10">
        <f>3/24000000*OO[[#This Row],[109 (02JUL1985 12:00:00)-Water Temperature (C)]]*OO[[#This Row],[51]]</f>
        <v>3.9968342683412504E-5</v>
      </c>
      <c r="BB347" s="10">
        <f>3/24000000*OO[[#This Row],[110 (02JUL1985 15:00:00)-Water Temperature (C)]]*OO[[#This Row],[52]]</f>
        <v>3.6758139989349996E-5</v>
      </c>
      <c r="BC347" s="10">
        <f>3/24000000*OO[[#This Row],[111 (02JUL1985 18:00:00)-Water Temperature (C)]]*OO[[#This Row],[53]]</f>
        <v>3.3400788017187499E-5</v>
      </c>
      <c r="BD347" s="10">
        <f>3/24000000*OO[[#This Row],[112 (02JUL1985 21:00:00)-Water Temperature (C)]]*OO[[#This Row],[54]]</f>
        <v>3.0087913776082499E-5</v>
      </c>
      <c r="BE347" s="10">
        <f>3/24000000*OO[[#This Row],[113 (03JUL1985 00:00:00)-Water Temperature (C)]]*OO[[#This Row],[55]]</f>
        <v>2.7121752484479993E-5</v>
      </c>
      <c r="BF347" s="10">
        <f>3/24000000*OO[[#This Row],[114 (03JUL1985 03:00:00)-Water Temperature (C)]]*OO[[#This Row],[56]]</f>
        <v>2.50342501515E-5</v>
      </c>
      <c r="BG347" s="10">
        <f>3/24000000*OO[[#This Row],[115 (03JUL1985 06:00:00)-Water Temperature (C)]]*OO[[#This Row],[57]]</f>
        <v>2.3281683199960001E-5</v>
      </c>
      <c r="BH347" s="10">
        <f>3/24000000*OO[[#This Row],[116 (03JUL1985 09:00:00)-Water Temperature (C)]]*OO[[#This Row],[58]]</f>
        <v>2.1751864084833747E-5</v>
      </c>
      <c r="BI347" s="10">
        <f>3/24000000*OO[[#This Row],[117 (03JUL1985 12:00:00)-Water Temperature (C)]]*OO[[#This Row],[59]]</f>
        <v>2.0372638549925E-5</v>
      </c>
      <c r="BJ347" s="10">
        <f>3/24000000*OO[[#This Row],[118 (03JUL1985 15:00:00)-Water Temperature (C)]]*OO[[#This Row],[60]]</f>
        <v>1.8746365543620001E-5</v>
      </c>
      <c r="BK347" s="10">
        <f>3/24000000*OO[[#This Row],[119 (03JUL1985 18:00:00)-Water Temperature (C)]]*OO[[#This Row],[61]]</f>
        <v>1.7060919311420001E-5</v>
      </c>
      <c r="BL347" s="10">
        <f>3/24000000*OO[[#This Row],[120 (03JUL1985 21:00:00)-Water Temperature (C)]]*OO[[#This Row],[62]]</f>
        <v>1.5334973921496251E-5</v>
      </c>
      <c r="BM347" s="10">
        <f>3/24000000*OO[[#This Row],[121 (04JUL1985 00:00:00)-Water Temperature (C)]]*OO[[#This Row],[63]]</f>
        <v>1.3655828681958749E-5</v>
      </c>
      <c r="BN347" s="10">
        <f>3/24000000*OO[[#This Row],[122 (04JUL1985 03:00:00)-Water Temperature (C)]]*OO[[#This Row],[64]]</f>
        <v>1.2263729891820001E-5</v>
      </c>
      <c r="BO347" s="10">
        <f>3/24000000*OO[[#This Row],[123 (04JUL1985 06:00:00)-Water Temperature (C)]]*OO[[#This Row],[65]]</f>
        <v>1.0866203440049999E-5</v>
      </c>
      <c r="BP347" s="10">
        <f>3/24000000*OO[[#This Row],[124 (04JUL1985 09:00:00)-Water Temperature (C)]]*OO[[#This Row],[66]]</f>
        <v>9.6461200084800013E-6</v>
      </c>
      <c r="BQ347" s="10">
        <f>3/24000000*OO[[#This Row],[125 (04JUL1985 12:00:00)-Water Temperature (C)]]*OO[[#This Row],[67]]</f>
        <v>8.3817481963462498E-6</v>
      </c>
      <c r="BR347" s="10">
        <f>3/24000000*OO[[#This Row],[126 (04JUL1985 15:00:00)-Water Temperature (C)]]*OO[[#This Row],[68]]</f>
        <v>7.1557672446674996E-6</v>
      </c>
      <c r="BS347" s="10">
        <f>3/24000000*OO[[#This Row],[127 (04JUL1985 18:00:00)-Water Temperature (C)]]*OO[[#This Row],[69]]</f>
        <v>5.9535562925999995E-6</v>
      </c>
      <c r="BT347" s="10">
        <f>3/24000000*OO[[#This Row],[128 (04JUL1985 21:00:00)-Water Temperature (C)]]*OO[[#This Row],[70]]</f>
        <v>4.8105037413974997E-6</v>
      </c>
      <c r="BU347" s="10">
        <f>3/24000000*OO[[#This Row],[129 (05JUL1985 00:00:00)-Water Temperature (C)]]*OO[[#This Row],[71]]</f>
        <v>3.8045715450187495E-6</v>
      </c>
      <c r="BV347" s="10">
        <f>3/24000000*OO[[#This Row],[130 (05JUL1985 03:00:00)-Water Temperature (C)]]*OO[[#This Row],[72]]</f>
        <v>3.0443354372334994E-6</v>
      </c>
      <c r="BW347" s="10">
        <f>3/24000000*OO[[#This Row],[131 (05JUL1985 06:00:00)-Water Temperature (C)]]*OO[[#This Row],[73]]</f>
        <v>2.4428886053061249E-6</v>
      </c>
      <c r="BX347" s="10">
        <f>3/24000000*OO[[#This Row],[132 (05JUL1985 09:00:00)-Water Temperature (C)]]*OO[[#This Row],[74]]</f>
        <v>2.0393734906025001E-6</v>
      </c>
      <c r="BY347" s="10">
        <f>3/24000000*OO[[#This Row],[133 (05JUL1985 12:00:00)-Water Temperature (C)]]*OO[[#This Row],[75]]</f>
        <v>1.76181993038175E-6</v>
      </c>
      <c r="BZ347" s="10">
        <f>3/24000000*OO[[#This Row],[134 (05JUL1985 15:00:00)-Water Temperature (C)]]*OO[[#This Row],[76]]</f>
        <v>1.5652010950155E-6</v>
      </c>
      <c r="CA347" s="10">
        <f>3/24000000*OO[[#This Row],[135 (05JUL1985 18:00:00)-Water Temperature (C)]]*OO[[#This Row],[77]]</f>
        <v>1.4223824845312499E-6</v>
      </c>
      <c r="CB347" s="10">
        <f>3/24000000*OO[[#This Row],[136 (05JUL1985 21:00:00)-Water Temperature (C)]]*OO[[#This Row],[78]]</f>
        <v>1.3069529795272498E-6</v>
      </c>
      <c r="CC347" s="10">
        <f>3/24000000*OO[[#This Row],[137 (06JUL1985 00:00:00)-Water Temperature (C)]]*OO[[#This Row],[79]]</f>
        <v>1.2144715184152499E-6</v>
      </c>
      <c r="CD347" s="10">
        <f>3/24000000*OO[[#This Row],[138 (06JUL1985 03:00:00)-Water Temperature (C)]]*OO[[#This Row],[80]]</f>
        <v>1.1602736321147499E-6</v>
      </c>
      <c r="CE347" s="10">
        <f>3/24000000*OO[[#This Row],[139 (06JUL1985 06:00:00)-Water Temperature (C)]]*OO[[#This Row],[81]]</f>
        <v>1.1075218733249998E-6</v>
      </c>
      <c r="CF347" s="10">
        <f>3/24000000*OO[[#This Row],[140 (06JUL1985 09:00:00)-Water Temperature (C)]]*OO[[#This Row],[82]]</f>
        <v>1.0682684528984999E-6</v>
      </c>
      <c r="CG347" s="10">
        <f>3/24000000*OO[[#This Row],[141 (06JUL1985 12:00:00)-Water Temperature (C)]]*OO[[#This Row],[83]]</f>
        <v>1.0389053320129998E-6</v>
      </c>
      <c r="CH347" s="10">
        <f>3/24000000*OO[[#This Row],[142 (06JUL1985 15:00:00)-Water Temperature (C)]]*OO[[#This Row],[84]]</f>
        <v>9.9955634574824991E-7</v>
      </c>
      <c r="CI347" s="10">
        <f>3/24000000*OO[[#This Row],[143 (06JUL1985 18:00:00)-Water Temperature (C)]]*OO[[#This Row],[85]]</f>
        <v>9.5477440203912493E-7</v>
      </c>
      <c r="CJ347" s="10">
        <f>3/24000000*OO[[#This Row],[144 (06JUL1985 21:00:00)-Water Temperature (C)]]*OO[[#This Row],[86]]</f>
        <v>9.0429034100212497E-7</v>
      </c>
      <c r="CK347" s="10">
        <f>3/24000000*OO[[#This Row],[145 (07JUL1985 00:00:00)-Water Temperature (C)]]*OO[[#This Row],[87]]</f>
        <v>8.5720722751125001E-7</v>
      </c>
      <c r="CL347" s="10">
        <f>3/24000000*OO[[#This Row],[146 (07JUL1985 03:00:00)-Water Temperature (C)]]*OO[[#This Row],[88]]</f>
        <v>8.2836765029174996E-7</v>
      </c>
      <c r="CM347" s="10">
        <f>3/24000000*OO[[#This Row],[147 (07JUL1985 06:00:00)-Water Temperature (C)]]*OO[[#This Row],[89]]</f>
        <v>8.0296708888275002E-7</v>
      </c>
      <c r="CN347" s="10">
        <f>3/24000000*OO[[#This Row],[148 (07JUL1985 09:00:00)-Water Temperature (C)]]*OO[[#This Row],[90]]</f>
        <v>7.7837905745049996E-7</v>
      </c>
      <c r="CO347" s="10">
        <f>3/24000000*OO[[#This Row],[149 (07JUL1985 12:00:00)-Water Temperature (C)]]*OO[[#This Row],[91]]</f>
        <v>7.5554282243849998E-7</v>
      </c>
      <c r="CP347" s="10">
        <f>3/24000000*OO[[#This Row],[150 (07JUL1985 15:00:00)-Water Temperature (C)]]*OO[[#This Row],[92]]</f>
        <v>7.2459286934637505E-7</v>
      </c>
      <c r="CQ347" s="10">
        <f>3/24000000*OO[[#This Row],[151 (07JUL1985 18:00:00)-Water Temperature (C)]]*OO[[#This Row],[93]]</f>
        <v>6.9210415137974989E-7</v>
      </c>
      <c r="CR347" s="10">
        <f>3/24000000*OO[[#This Row],[152 (07JUL1985 21:00:00)-Water Temperature (C)]]*OO[[#This Row],[94]]</f>
        <v>6.5666638482387488E-7</v>
      </c>
      <c r="CS347" s="10">
        <f>3/24000000*OO[[#This Row],[153 (08JUL1985 00:00:00)-Water Temperature (C)]]*OO[[#This Row],[95]]</f>
        <v>6.2109816416812501E-7</v>
      </c>
      <c r="CT347" s="10">
        <f>3/24000000*OO[[#This Row],[154 (08JUL1985 03:00:00)-Water Temperature (C)]]*OO[[#This Row],[96]]</f>
        <v>5.9161512749250001E-7</v>
      </c>
      <c r="CU347" s="10">
        <f>3/24000000*OO[[#This Row],[155 (08JUL1985 06:00:00)-Water Temperature (C)]]*OO[[#This Row],[97]]</f>
        <v>5.6885995939375003E-7</v>
      </c>
      <c r="CV347" s="10">
        <f>3/24000000*OO[[#This Row],[156 (08JUL1985 09:00:00)-Water Temperature (C)]]*OO[[#This Row],[98]]</f>
        <v>5.4559515347399986E-7</v>
      </c>
      <c r="CW347" s="10">
        <f>3/24000000*OO[[#This Row],[157 (08JUL1985 12:00:00)-Water Temperature (C)]]*OO[[#This Row],[99]]</f>
        <v>5.2504269433250006E-7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8.8483960194952895E-43</v>
      </c>
      <c r="T348" s="10">
        <f>3/24*OO[[#This Row],[76 (28JUN1985 09:00:00)-Water Temperature (C)]]*OO[[#This Row],[18]]/SUM(OO[18])</f>
        <v>1.1582818907176929E-30</v>
      </c>
      <c r="U348" s="10">
        <f>3/24*OO[[#This Row],[77 (28JUN1985 12:00:00)-Water Temperature (C)]]*OO[[#This Row],[19]]/SUM(OO[19])</f>
        <v>1.2060321882733673E-24</v>
      </c>
      <c r="V348" s="10">
        <f>3/24000000*OO[[#This Row],[78 (28JUN1985 15:00:00)-Water Temperature (C)]]*OO[[#This Row],[20]]</f>
        <v>4.0380652639574999E-17</v>
      </c>
      <c r="W348" s="10">
        <f>3/24000000*OO[[#This Row],[79 (28JUN1985 18:00:00)-Water Temperature (C)]]*OO[[#This Row],[21]]</f>
        <v>5.9840848072387497E-13</v>
      </c>
      <c r="X348" s="10">
        <f>3/24000000*OO[[#This Row],[80 (28JUN1985 21:00:00)-Water Temperature (C)]]*OO[[#This Row],[22]]</f>
        <v>5.2608663371249999E-10</v>
      </c>
      <c r="Y348" s="10">
        <f>3/24000000*OO[[#This Row],[81 (29JUN1985 00:00:00)-Water Temperature (C)]]*OO[[#This Row],[23]]</f>
        <v>9.5723919167175016E-8</v>
      </c>
      <c r="Z348" s="10">
        <f>3/24000000*OO[[#This Row],[82 (29JUN1985 03:00:00)-Water Temperature (C)]]*OO[[#This Row],[24]]</f>
        <v>5.687666376672499E-6</v>
      </c>
      <c r="AA348" s="10">
        <f>3/24000000*OO[[#This Row],[83 (29JUN1985 06:00:00)-Water Temperature (C)]]*OO[[#This Row],[25]]</f>
        <v>1.385209585094625E-4</v>
      </c>
      <c r="AB348" s="10">
        <f>3/24000000*OO[[#This Row],[84 (29JUN1985 09:00:00)-Water Temperature (C)]]*OO[[#This Row],[26]]</f>
        <v>1.6003309675289999E-3</v>
      </c>
      <c r="AC348" s="10">
        <f>3/24000000*OO[[#This Row],[85 (29JUN1985 12:00:00)-Water Temperature (C)]]*OO[[#This Row],[27]]</f>
        <v>9.8134865251649998E-3</v>
      </c>
      <c r="AD348" s="10">
        <f>3/24000000*OO[[#This Row],[86 (29JUN1985 15:00:00)-Water Temperature (C)]]*OO[[#This Row],[28]]</f>
        <v>3.4601553783999997E-2</v>
      </c>
      <c r="AE348" s="10">
        <f>3/24000000*OO[[#This Row],[88 (29JUN1985 21:00:00)-Water Temperature (C)]]*OO[[#This Row],[30]]</f>
        <v>0.11092114300995</v>
      </c>
      <c r="AF348" s="10">
        <f>3/24000000*OO[[#This Row],[88 (29JUN1985 21:00:00)-Water Temperature (C)]]*OO[[#This Row],[30]]</f>
        <v>0.11092114300995</v>
      </c>
      <c r="AG348" s="10">
        <f>3/24000000*OO[[#This Row],[89 (30JUN1985 00:00:00)-Water Temperature (C)]]*OO[[#This Row],[31]]</f>
        <v>0.1131147173590875</v>
      </c>
      <c r="AH348" s="10">
        <f>3/24000000*OO[[#This Row],[90 (30JUN1985 03:00:00)-Water Temperature (C)]]*OO[[#This Row],[32]]</f>
        <v>8.5088924776099986E-2</v>
      </c>
      <c r="AI348" s="10">
        <f>3/24000000*OO[[#This Row],[91 (30JUN1985 06:00:00)-Water Temperature (C)]]*OO[[#This Row],[33]]</f>
        <v>4.9083401769674996E-2</v>
      </c>
      <c r="AJ348" s="10">
        <f>3/24000000*OO[[#This Row],[92 (30JUN1985 09:00:00)-Water Temperature (C)]]*OO[[#This Row],[34]]</f>
        <v>2.2340436414633749E-2</v>
      </c>
      <c r="AK348" s="10">
        <f>3/24000000*OO[[#This Row],[93 (30JUN1985 12:00:00)-Water Temperature (C)]]*OO[[#This Row],[35]]</f>
        <v>8.2864559563899983E-3</v>
      </c>
      <c r="AL348" s="10">
        <f>3/24000000*OO[[#This Row],[94 (30JUN1985 15:00:00)-Water Temperature (C)]]*OO[[#This Row],[36]]</f>
        <v>2.6014419658385002E-3</v>
      </c>
      <c r="AM348" s="10">
        <f>3/24000000*OO[[#This Row],[95 (30JUN1985 18:00:00)-Water Temperature (C)]]*OO[[#This Row],[37]]</f>
        <v>7.5281700409999999E-4</v>
      </c>
      <c r="AN348" s="10">
        <f>3/24000000*OO[[#This Row],[96 (30JUN1985 21:00:00)-Water Temperature (C)]]*OO[[#This Row],[38]]</f>
        <v>2.5311859020749999E-4</v>
      </c>
      <c r="AO348" s="10">
        <f>3/24000000*OO[[#This Row],[97 (01JUL1985 00:00:00)-Water Temperature (C)]]*OO[[#This Row],[39]]</f>
        <v>1.3846154481119999E-4</v>
      </c>
      <c r="AP348" s="10">
        <f>3/24000000*OO[[#This Row],[98 (01JUL1985 03:00:00)-Water Temperature (C)]]*OO[[#This Row],[40]]</f>
        <v>1.1762223407870001E-4</v>
      </c>
      <c r="AQ348" s="10">
        <f>3/24000000*OO[[#This Row],[99 (01JUL1985 06:00:00)-Water Temperature (C)]]*OO[[#This Row],[41]]</f>
        <v>1.1364131485784998E-4</v>
      </c>
      <c r="AR348" s="10">
        <f>3/24000000*OO[[#This Row],[100 (01JUL1985 09:00:00)-Water Temperature (C)]]*OO[[#This Row],[42]]</f>
        <v>1.1051958618768751E-4</v>
      </c>
      <c r="AS348" s="10">
        <f>3/24000000*OO[[#This Row],[101 (01JUL1985 12:00:00)-Water Temperature (C)]]*OO[[#This Row],[43]]</f>
        <v>1.0468498288578751E-4</v>
      </c>
      <c r="AT348" s="10">
        <f>3/24000000*OO[[#This Row],[102 (01JUL1985 15:00:00)-Water Temperature (C)]]*OO[[#This Row],[44]]</f>
        <v>9.6710943073687489E-5</v>
      </c>
      <c r="AU348" s="10">
        <f>3/24000000*OO[[#This Row],[103 (01JUL1985 18:00:00)-Water Temperature (C)]]*OO[[#This Row],[45]]</f>
        <v>8.7817925506000007E-5</v>
      </c>
      <c r="AV348" s="10">
        <f>3/24000000*OO[[#This Row],[104 (01JUL1985 21:00:00)-Water Temperature (C)]]*OO[[#This Row],[46]]</f>
        <v>7.8788222954549996E-5</v>
      </c>
      <c r="AW348" s="10">
        <f>3/24000000*OO[[#This Row],[105 (02JUL1985 00:00:00)-Water Temperature (C)]]*OO[[#This Row],[47]]</f>
        <v>7.1262169527562503E-5</v>
      </c>
      <c r="AX348" s="10">
        <f>3/24000000*OO[[#This Row],[106 (02JUL1985 03:00:00)-Water Temperature (C)]]*OO[[#This Row],[48]]</f>
        <v>6.6090734232025005E-5</v>
      </c>
      <c r="AY348" s="10">
        <f>3/24000000*OO[[#This Row],[107 (02JUL1985 06:00:00)-Water Temperature (C)]]*OO[[#This Row],[49]]</f>
        <v>6.1356939509250006E-5</v>
      </c>
      <c r="AZ348" s="10">
        <f>3/24000000*OO[[#This Row],[108 (02JUL1985 09:00:00)-Water Temperature (C)]]*OO[[#This Row],[50]]</f>
        <v>5.7130073335387496E-5</v>
      </c>
      <c r="BA348" s="10">
        <f>3/24000000*OO[[#This Row],[109 (02JUL1985 12:00:00)-Water Temperature (C)]]*OO[[#This Row],[51]]</f>
        <v>5.3087967609149999E-5</v>
      </c>
      <c r="BB348" s="10">
        <f>3/24000000*OO[[#This Row],[110 (02JUL1985 15:00:00)-Water Temperature (C)]]*OO[[#This Row],[52]]</f>
        <v>4.8641526668399997E-5</v>
      </c>
      <c r="BC348" s="10">
        <f>3/24000000*OO[[#This Row],[111 (02JUL1985 18:00:00)-Water Temperature (C)]]*OO[[#This Row],[53]]</f>
        <v>4.4073195419337501E-5</v>
      </c>
      <c r="BD348" s="10">
        <f>3/24000000*OO[[#This Row],[112 (02JUL1985 21:00:00)-Water Temperature (C)]]*OO[[#This Row],[54]]</f>
        <v>3.9627356167874997E-5</v>
      </c>
      <c r="BE348" s="10">
        <f>3/24000000*OO[[#This Row],[113 (03JUL1985 00:00:00)-Water Temperature (C)]]*OO[[#This Row],[55]]</f>
        <v>3.5624282417137497E-5</v>
      </c>
      <c r="BF348" s="10">
        <f>3/24000000*OO[[#This Row],[114 (03JUL1985 03:00:00)-Water Temperature (C)]]*OO[[#This Row],[56]]</f>
        <v>3.2816959005914996E-5</v>
      </c>
      <c r="BG348" s="10">
        <f>3/24000000*OO[[#This Row],[115 (03JUL1985 06:00:00)-Water Temperature (C)]]*OO[[#This Row],[57]]</f>
        <v>3.042624321495E-5</v>
      </c>
      <c r="BH348" s="10">
        <f>3/24000000*OO[[#This Row],[116 (03JUL1985 09:00:00)-Water Temperature (C)]]*OO[[#This Row],[58]]</f>
        <v>2.8333258691898748E-5</v>
      </c>
      <c r="BI348" s="10">
        <f>3/24000000*OO[[#This Row],[117 (03JUL1985 12:00:00)-Water Temperature (C)]]*OO[[#This Row],[59]]</f>
        <v>2.6478243561375E-5</v>
      </c>
      <c r="BJ348" s="10">
        <f>3/24000000*OO[[#This Row],[118 (03JUL1985 15:00:00)-Water Temperature (C)]]*OO[[#This Row],[60]]</f>
        <v>2.4302626812359997E-5</v>
      </c>
      <c r="BK348" s="10">
        <f>3/24000000*OO[[#This Row],[119 (03JUL1985 18:00:00)-Water Temperature (C)]]*OO[[#This Row],[61]]</f>
        <v>2.2097668671959995E-5</v>
      </c>
      <c r="BL348" s="10">
        <f>3/24000000*OO[[#This Row],[120 (03JUL1985 21:00:00)-Water Temperature (C)]]*OO[[#This Row],[62]]</f>
        <v>1.9868604438055E-5</v>
      </c>
      <c r="BM348" s="10">
        <f>3/24000000*OO[[#This Row],[121 (04JUL1985 00:00:00)-Water Temperature (C)]]*OO[[#This Row],[63]]</f>
        <v>1.7699593096167499E-5</v>
      </c>
      <c r="BN348" s="10">
        <f>3/24000000*OO[[#This Row],[122 (04JUL1985 03:00:00)-Water Temperature (C)]]*OO[[#This Row],[64]]</f>
        <v>1.5908850298529999E-5</v>
      </c>
      <c r="BO348" s="10">
        <f>3/24000000*OO[[#This Row],[123 (04JUL1985 06:00:00)-Water Temperature (C)]]*OO[[#This Row],[65]]</f>
        <v>1.4083947124280001E-5</v>
      </c>
      <c r="BP348" s="10">
        <f>3/24000000*OO[[#This Row],[124 (04JUL1985 09:00:00)-Water Temperature (C)]]*OO[[#This Row],[66]]</f>
        <v>1.2506353923882501E-5</v>
      </c>
      <c r="BQ348" s="10">
        <f>3/24000000*OO[[#This Row],[125 (04JUL1985 12:00:00)-Water Temperature (C)]]*OO[[#This Row],[67]]</f>
        <v>1.08740290525275E-5</v>
      </c>
      <c r="BR348" s="10">
        <f>3/24000000*OO[[#This Row],[126 (04JUL1985 15:00:00)-Water Temperature (C)]]*OO[[#This Row],[68]]</f>
        <v>9.3065949496700015E-6</v>
      </c>
      <c r="BS348" s="10">
        <f>3/24000000*OO[[#This Row],[127 (04JUL1985 18:00:00)-Water Temperature (C)]]*OO[[#This Row],[69]]</f>
        <v>7.7668334290849988E-6</v>
      </c>
      <c r="BT348" s="10">
        <f>3/24000000*OO[[#This Row],[128 (04JUL1985 21:00:00)-Water Temperature (C)]]*OO[[#This Row],[70]]</f>
        <v>6.2920981365224994E-6</v>
      </c>
      <c r="BU348" s="10">
        <f>3/24000000*OO[[#This Row],[129 (05JUL1985 00:00:00)-Water Temperature (C)]]*OO[[#This Row],[71]]</f>
        <v>4.9838540101350006E-6</v>
      </c>
      <c r="BV348" s="10">
        <f>3/24000000*OO[[#This Row],[130 (05JUL1985 03:00:00)-Water Temperature (C)]]*OO[[#This Row],[72]]</f>
        <v>3.9910527752900005E-6</v>
      </c>
      <c r="BW348" s="10">
        <f>3/24000000*OO[[#This Row],[131 (05JUL1985 06:00:00)-Water Temperature (C)]]*OO[[#This Row],[73]]</f>
        <v>3.1902213070419996E-6</v>
      </c>
      <c r="BX348" s="10">
        <f>3/24000000*OO[[#This Row],[132 (05JUL1985 09:00:00)-Water Temperature (C)]]*OO[[#This Row],[74]]</f>
        <v>2.6525634071040001E-6</v>
      </c>
      <c r="BY348" s="10">
        <f>3/24000000*OO[[#This Row],[133 (05JUL1985 12:00:00)-Water Temperature (C)]]*OO[[#This Row],[75]]</f>
        <v>2.2827287103502498E-6</v>
      </c>
      <c r="BZ348" s="10">
        <f>3/24000000*OO[[#This Row],[134 (05JUL1985 15:00:00)-Water Temperature (C)]]*OO[[#This Row],[76]]</f>
        <v>2.0192187945104998E-6</v>
      </c>
      <c r="CA348" s="10">
        <f>3/24000000*OO[[#This Row],[135 (05JUL1985 18:00:00)-Water Temperature (C)]]*OO[[#This Row],[77]]</f>
        <v>1.8297645588775001E-6</v>
      </c>
      <c r="CB348" s="10">
        <f>3/24000000*OO[[#This Row],[136 (05JUL1985 21:00:00)-Water Temperature (C)]]*OO[[#This Row],[78]]</f>
        <v>1.6797016588385E-6</v>
      </c>
      <c r="CC348" s="10">
        <f>3/24000000*OO[[#This Row],[137 (06JUL1985 00:00:00)-Water Temperature (C)]]*OO[[#This Row],[79]]</f>
        <v>1.560266490471E-6</v>
      </c>
      <c r="CD348" s="10">
        <f>3/24000000*OO[[#This Row],[138 (06JUL1985 03:00:00)-Water Temperature (C)]]*OO[[#This Row],[80]]</f>
        <v>1.490970368628E-6</v>
      </c>
      <c r="CE348" s="10">
        <f>3/24000000*OO[[#This Row],[139 (06JUL1985 06:00:00)-Water Temperature (C)]]*OO[[#This Row],[81]]</f>
        <v>1.4198946992509999E-6</v>
      </c>
      <c r="CF348" s="10">
        <f>3/24000000*OO[[#This Row],[140 (06JUL1985 09:00:00)-Water Temperature (C)]]*OO[[#This Row],[82]]</f>
        <v>1.3675279435346248E-6</v>
      </c>
      <c r="CG348" s="10">
        <f>3/24000000*OO[[#This Row],[141 (06JUL1985 12:00:00)-Water Temperature (C)]]*OO[[#This Row],[83]]</f>
        <v>1.329209321859E-6</v>
      </c>
      <c r="CH348" s="10">
        <f>3/24000000*OO[[#This Row],[142 (06JUL1985 15:00:00)-Water Temperature (C)]]*OO[[#This Row],[84]]</f>
        <v>1.2760909265906249E-6</v>
      </c>
      <c r="CI348" s="10">
        <f>3/24000000*OO[[#This Row],[143 (06JUL1985 18:00:00)-Water Temperature (C)]]*OO[[#This Row],[85]]</f>
        <v>1.2173912818875E-6</v>
      </c>
      <c r="CJ348" s="10">
        <f>3/24000000*OO[[#This Row],[144 (06JUL1985 21:00:00)-Water Temperature (C)]]*OO[[#This Row],[86]]</f>
        <v>1.1535700814315E-6</v>
      </c>
      <c r="CK348" s="10">
        <f>3/24000000*OO[[#This Row],[145 (07JUL1985 00:00:00)-Water Temperature (C)]]*OO[[#This Row],[87]]</f>
        <v>1.0940436053224999E-6</v>
      </c>
      <c r="CL348" s="10">
        <f>3/24000000*OO[[#This Row],[146 (07JUL1985 03:00:00)-Water Temperature (C)]]*OO[[#This Row],[88]]</f>
        <v>1.0574428395286249E-6</v>
      </c>
      <c r="CM348" s="10">
        <f>3/24000000*OO[[#This Row],[147 (07JUL1985 06:00:00)-Water Temperature (C)]]*OO[[#This Row],[89]]</f>
        <v>1.0235729221088749E-6</v>
      </c>
      <c r="CN348" s="10">
        <f>3/24000000*OO[[#This Row],[148 (07JUL1985 09:00:00)-Water Temperature (C)]]*OO[[#This Row],[90]]</f>
        <v>9.9056793826299975E-7</v>
      </c>
      <c r="CO348" s="10">
        <f>3/24000000*OO[[#This Row],[149 (07JUL1985 12:00:00)-Water Temperature (C)]]*OO[[#This Row],[91]]</f>
        <v>9.6043018923674981E-7</v>
      </c>
      <c r="CP348" s="10">
        <f>3/24000000*OO[[#This Row],[150 (07JUL1985 15:00:00)-Water Temperature (C)]]*OO[[#This Row],[92]]</f>
        <v>9.1962902768062496E-7</v>
      </c>
      <c r="CQ348" s="10">
        <f>3/24000000*OO[[#This Row],[151 (07JUL1985 18:00:00)-Water Temperature (C)]]*OO[[#This Row],[93]]</f>
        <v>8.7809992376399994E-7</v>
      </c>
      <c r="CR348" s="10">
        <f>3/24000000*OO[[#This Row],[152 (07JUL1985 21:00:00)-Water Temperature (C)]]*OO[[#This Row],[94]]</f>
        <v>8.3345708198149985E-7</v>
      </c>
      <c r="CS348" s="10">
        <f>3/24000000*OO[[#This Row],[153 (08JUL1985 00:00:00)-Water Temperature (C)]]*OO[[#This Row],[95]]</f>
        <v>7.8816633622849994E-7</v>
      </c>
      <c r="CT348" s="10">
        <f>3/24000000*OO[[#This Row],[154 (08JUL1985 03:00:00)-Water Temperature (C)]]*OO[[#This Row],[96]]</f>
        <v>7.5067489028399992E-7</v>
      </c>
      <c r="CU348" s="10">
        <f>3/24000000*OO[[#This Row],[155 (08JUL1985 06:00:00)-Water Temperature (C)]]*OO[[#This Row],[97]]</f>
        <v>7.2147287402174996E-7</v>
      </c>
      <c r="CV348" s="10">
        <f>3/24000000*OO[[#This Row],[156 (08JUL1985 09:00:00)-Water Temperature (C)]]*OO[[#This Row],[98]]</f>
        <v>6.9088342847562493E-7</v>
      </c>
      <c r="CW348" s="10">
        <f>3/24000000*OO[[#This Row],[157 (08JUL1985 12:00:00)-Water Temperature (C)]]*OO[[#This Row],[99]]</f>
        <v>6.6407970550512502E-7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5.5074365204350414E-44</v>
      </c>
      <c r="T349" s="10">
        <f>3/24*OO[[#This Row],[76 (28JUN1985 09:00:00)-Water Temperature (C)]]*OO[[#This Row],[18]]/SUM(OO[18])</f>
        <v>7.3589801364424828E-32</v>
      </c>
      <c r="U349" s="10">
        <f>3/24*OO[[#This Row],[77 (28JUN1985 12:00:00)-Water Temperature (C)]]*OO[[#This Row],[19]]/SUM(OO[19])</f>
        <v>1.343745602776504E-25</v>
      </c>
      <c r="V349" s="10">
        <f>3/24000000*OO[[#This Row],[78 (28JUN1985 15:00:00)-Water Temperature (C)]]*OO[[#This Row],[20]]</f>
        <v>3.2933660680050006E-18</v>
      </c>
      <c r="W349" s="10">
        <f>3/24000000*OO[[#This Row],[79 (28JUN1985 18:00:00)-Water Temperature (C)]]*OO[[#This Row],[21]]</f>
        <v>5.9789498498187503E-14</v>
      </c>
      <c r="X349" s="10">
        <f>3/24000000*OO[[#This Row],[80 (28JUN1985 21:00:00)-Water Temperature (C)]]*OO[[#This Row],[22]]</f>
        <v>5.8228866960000002E-11</v>
      </c>
      <c r="Y349" s="10">
        <f>3/24000000*OO[[#This Row],[81 (29JUN1985 00:00:00)-Water Temperature (C)]]*OO[[#This Row],[23]]</f>
        <v>1.1425636855619999E-8</v>
      </c>
      <c r="Z349" s="10">
        <f>3/24000000*OO[[#This Row],[82 (29JUN1985 03:00:00)-Water Temperature (C)]]*OO[[#This Row],[24]]</f>
        <v>7.2407019790349995E-7</v>
      </c>
      <c r="AA349" s="10">
        <f>3/24000000*OO[[#This Row],[83 (29JUN1985 06:00:00)-Water Temperature (C)]]*OO[[#This Row],[25]]</f>
        <v>1.8599965578647501E-5</v>
      </c>
      <c r="AB349" s="10">
        <f>3/24000000*OO[[#This Row],[84 (29JUN1985 09:00:00)-Water Temperature (C)]]*OO[[#This Row],[26]]</f>
        <v>2.2495543076479996E-4</v>
      </c>
      <c r="AC349" s="10">
        <f>3/24000000*OO[[#This Row],[85 (29JUN1985 12:00:00)-Water Temperature (C)]]*OO[[#This Row],[27]]</f>
        <v>1.4368542738202497E-3</v>
      </c>
      <c r="AD349" s="10">
        <f>3/24000000*OO[[#This Row],[86 (29JUN1985 15:00:00)-Water Temperature (C)]]*OO[[#This Row],[28]]</f>
        <v>5.2528228765649993E-3</v>
      </c>
      <c r="AE349" s="10">
        <f>3/24000000*OO[[#This Row],[88 (29JUN1985 21:00:00)-Water Temperature (C)]]*OO[[#This Row],[30]]</f>
        <v>1.792416415317E-2</v>
      </c>
      <c r="AF349" s="10">
        <f>3/24000000*OO[[#This Row],[88 (29JUN1985 21:00:00)-Water Temperature (C)]]*OO[[#This Row],[30]]</f>
        <v>1.792416415317E-2</v>
      </c>
      <c r="AG349" s="10">
        <f>3/24000000*OO[[#This Row],[89 (30JUN1985 00:00:00)-Water Temperature (C)]]*OO[[#This Row],[31]]</f>
        <v>1.8770528568509998E-2</v>
      </c>
      <c r="AH349" s="10">
        <f>3/24000000*OO[[#This Row],[90 (30JUN1985 03:00:00)-Water Temperature (C)]]*OO[[#This Row],[32]]</f>
        <v>1.447137388926E-2</v>
      </c>
      <c r="AI349" s="10">
        <f>3/24000000*OO[[#This Row],[91 (30JUN1985 06:00:00)-Water Temperature (C)]]*OO[[#This Row],[33]]</f>
        <v>8.5300354374537504E-3</v>
      </c>
      <c r="AJ349" s="10">
        <f>3/24000000*OO[[#This Row],[92 (30JUN1985 09:00:00)-Water Temperature (C)]]*OO[[#This Row],[34]]</f>
        <v>3.9585380154975001E-3</v>
      </c>
      <c r="AK349" s="10">
        <f>3/24000000*OO[[#This Row],[93 (30JUN1985 12:00:00)-Water Temperature (C)]]*OO[[#This Row],[35]]</f>
        <v>1.492651727840375E-3</v>
      </c>
      <c r="AL349" s="10">
        <f>3/24000000*OO[[#This Row],[94 (30JUN1985 15:00:00)-Water Temperature (C)]]*OO[[#This Row],[36]]</f>
        <v>4.7441174424637497E-4</v>
      </c>
      <c r="AM349" s="10">
        <f>3/24000000*OO[[#This Row],[95 (30JUN1985 18:00:00)-Water Temperature (C)]]*OO[[#This Row],[37]]</f>
        <v>1.3751111111784999E-4</v>
      </c>
      <c r="AN349" s="10">
        <f>3/24000000*OO[[#This Row],[96 (30JUN1985 21:00:00)-Water Temperature (C)]]*OO[[#This Row],[38]]</f>
        <v>4.4971735489649998E-5</v>
      </c>
      <c r="AO349" s="10">
        <f>3/24000000*OO[[#This Row],[97 (01JUL1985 00:00:00)-Water Temperature (C)]]*OO[[#This Row],[39]]</f>
        <v>2.3379375102884996E-5</v>
      </c>
      <c r="AP349" s="10">
        <f>3/24000000*OO[[#This Row],[98 (01JUL1985 03:00:00)-Water Temperature (C)]]*OO[[#This Row],[40]]</f>
        <v>1.9366970989437496E-5</v>
      </c>
      <c r="AQ349" s="10">
        <f>3/24000000*OO[[#This Row],[99 (01JUL1985 06:00:00)-Water Temperature (C)]]*OO[[#This Row],[41]]</f>
        <v>1.8609542365859998E-5</v>
      </c>
      <c r="AR349" s="10">
        <f>3/24000000*OO[[#This Row],[100 (01JUL1985 09:00:00)-Water Temperature (C)]]*OO[[#This Row],[42]]</f>
        <v>1.81113406751125E-5</v>
      </c>
      <c r="AS349" s="10">
        <f>3/24000000*OO[[#This Row],[101 (01JUL1985 12:00:00)-Water Temperature (C)]]*OO[[#This Row],[43]]</f>
        <v>1.7183656021702498E-5</v>
      </c>
      <c r="AT349" s="10">
        <f>3/24000000*OO[[#This Row],[102 (01JUL1985 15:00:00)-Water Temperature (C)]]*OO[[#This Row],[44]]</f>
        <v>1.588566723279E-5</v>
      </c>
      <c r="AU349" s="10">
        <f>3/24000000*OO[[#This Row],[103 (01JUL1985 18:00:00)-Water Temperature (C)]]*OO[[#This Row],[45]]</f>
        <v>1.443637977785E-5</v>
      </c>
      <c r="AV349" s="10">
        <f>3/24000000*OO[[#This Row],[104 (01JUL1985 21:00:00)-Water Temperature (C)]]*OO[[#This Row],[46]]</f>
        <v>1.2954893706229997E-5</v>
      </c>
      <c r="AW349" s="10">
        <f>3/24000000*OO[[#This Row],[105 (02JUL1985 00:00:00)-Water Temperature (C)]]*OO[[#This Row],[47]]</f>
        <v>1.1705315208885E-5</v>
      </c>
      <c r="AX349" s="10">
        <f>3/24000000*OO[[#This Row],[106 (02JUL1985 03:00:00)-Water Temperature (C)]]*OO[[#This Row],[48]]</f>
        <v>1.0851239027555E-5</v>
      </c>
      <c r="AY349" s="10">
        <f>3/24000000*OO[[#This Row],[107 (02JUL1985 06:00:00)-Water Temperature (C)]]*OO[[#This Row],[49]]</f>
        <v>1.006590615328125E-5</v>
      </c>
      <c r="AZ349" s="10">
        <f>3/24000000*OO[[#This Row],[108 (02JUL1985 09:00:00)-Water Temperature (C)]]*OO[[#This Row],[50]]</f>
        <v>9.3642926387999998E-6</v>
      </c>
      <c r="BA349" s="10">
        <f>3/24000000*OO[[#This Row],[109 (02JUL1985 12:00:00)-Water Temperature (C)]]*OO[[#This Row],[51]]</f>
        <v>8.6957967555349996E-6</v>
      </c>
      <c r="BB349" s="10">
        <f>3/24000000*OO[[#This Row],[110 (02JUL1985 15:00:00)-Water Temperature (C)]]*OO[[#This Row],[52]]</f>
        <v>7.959577450079999E-6</v>
      </c>
      <c r="BC349" s="10">
        <f>3/24000000*OO[[#This Row],[111 (02JUL1985 18:00:00)-Water Temperature (C)]]*OO[[#This Row],[53]]</f>
        <v>7.2058650484125001E-6</v>
      </c>
      <c r="BD349" s="10">
        <f>3/24000000*OO[[#This Row],[112 (02JUL1985 21:00:00)-Water Temperature (C)]]*OO[[#This Row],[54]]</f>
        <v>6.4798519267450001E-6</v>
      </c>
      <c r="BE349" s="10">
        <f>3/24000000*OO[[#This Row],[113 (03JUL1985 00:00:00)-Water Temperature (C)]]*OO[[#This Row],[55]]</f>
        <v>5.8192724801100004E-6</v>
      </c>
      <c r="BF349" s="10">
        <f>3/24000000*OO[[#This Row],[114 (03JUL1985 03:00:00)-Water Temperature (C)]]*OO[[#This Row],[56]]</f>
        <v>5.3562344416687498E-6</v>
      </c>
      <c r="BG349" s="10">
        <f>3/24000000*OO[[#This Row],[115 (03JUL1985 06:00:00)-Water Temperature (C)]]*OO[[#This Row],[57]]</f>
        <v>4.9567909375624995E-6</v>
      </c>
      <c r="BH349" s="10">
        <f>3/24000000*OO[[#This Row],[116 (03JUL1985 09:00:00)-Water Temperature (C)]]*OO[[#This Row],[58]]</f>
        <v>4.6045631330649995E-6</v>
      </c>
      <c r="BI349" s="10">
        <f>3/24000000*OO[[#This Row],[117 (03JUL1985 12:00:00)-Water Temperature (C)]]*OO[[#This Row],[59]]</f>
        <v>4.2961798105124997E-6</v>
      </c>
      <c r="BJ349" s="10">
        <f>3/24000000*OO[[#This Row],[118 (03JUL1985 15:00:00)-Water Temperature (C)]]*OO[[#This Row],[60]]</f>
        <v>3.9355170853425002E-6</v>
      </c>
      <c r="BK349" s="10">
        <f>3/24000000*OO[[#This Row],[119 (03JUL1985 18:00:00)-Water Temperature (C)]]*OO[[#This Row],[61]]</f>
        <v>3.5743004478387501E-6</v>
      </c>
      <c r="BL349" s="10">
        <f>3/24000000*OO[[#This Row],[120 (03JUL1985 21:00:00)-Water Temperature (C)]]*OO[[#This Row],[62]]</f>
        <v>3.214258285267125E-6</v>
      </c>
      <c r="BM349" s="10">
        <f>3/24000000*OO[[#This Row],[121 (04JUL1985 00:00:00)-Water Temperature (C)]]*OO[[#This Row],[63]]</f>
        <v>2.8629738730044998E-6</v>
      </c>
      <c r="BN349" s="10">
        <f>3/24000000*OO[[#This Row],[122 (04JUL1985 03:00:00)-Water Temperature (C)]]*OO[[#This Row],[64]]</f>
        <v>2.574005461688E-6</v>
      </c>
      <c r="BO349" s="10">
        <f>3/24000000*OO[[#This Row],[123 (04JUL1985 06:00:00)-Water Temperature (C)]]*OO[[#This Row],[65]]</f>
        <v>2.2773669062515002E-6</v>
      </c>
      <c r="BP349" s="10">
        <f>3/24000000*OO[[#This Row],[124 (04JUL1985 09:00:00)-Water Temperature (C)]]*OO[[#This Row],[66]]</f>
        <v>2.022242101436125E-6</v>
      </c>
      <c r="BQ349" s="10">
        <f>3/24000000*OO[[#This Row],[125 (04JUL1985 12:00:00)-Water Temperature (C)]]*OO[[#This Row],[67]]</f>
        <v>1.7599115548453747E-6</v>
      </c>
      <c r="BR349" s="10">
        <f>3/24000000*OO[[#This Row],[126 (04JUL1985 15:00:00)-Water Temperature (C)]]*OO[[#This Row],[68]]</f>
        <v>1.5096246710462498E-6</v>
      </c>
      <c r="BS349" s="10">
        <f>3/24000000*OO[[#This Row],[127 (04JUL1985 18:00:00)-Water Temperature (C)]]*OO[[#This Row],[69]]</f>
        <v>1.2642332618431251E-6</v>
      </c>
      <c r="BT349" s="10">
        <f>3/24000000*OO[[#This Row],[128 (04JUL1985 21:00:00)-Water Temperature (C)]]*OO[[#This Row],[70]]</f>
        <v>1.0273051848195E-6</v>
      </c>
      <c r="BU349" s="10">
        <f>3/24000000*OO[[#This Row],[129 (05JUL1985 00:00:00)-Water Temperature (C)]]*OO[[#This Row],[71]]</f>
        <v>8.1535985300000001E-7</v>
      </c>
      <c r="BV349" s="10">
        <f>3/24000000*OO[[#This Row],[130 (05JUL1985 03:00:00)-Water Temperature (C)]]*OO[[#This Row],[72]]</f>
        <v>6.5343038198949992E-7</v>
      </c>
      <c r="BW349" s="10">
        <f>3/24000000*OO[[#This Row],[131 (05JUL1985 06:00:00)-Water Temperature (C)]]*OO[[#This Row],[73]]</f>
        <v>5.2062881539425007E-7</v>
      </c>
      <c r="BX349" s="10">
        <f>3/24000000*OO[[#This Row],[132 (05JUL1985 09:00:00)-Water Temperature (C)]]*OO[[#This Row],[74]]</f>
        <v>4.3075935166312494E-7</v>
      </c>
      <c r="BY349" s="10">
        <f>3/24000000*OO[[#This Row],[133 (05JUL1985 12:00:00)-Water Temperature (C)]]*OO[[#This Row],[75]]</f>
        <v>3.6890537978962503E-7</v>
      </c>
      <c r="BZ349" s="10">
        <f>3/24000000*OO[[#This Row],[134 (05JUL1985 15:00:00)-Water Temperature (C)]]*OO[[#This Row],[76]]</f>
        <v>3.2463320584904999E-7</v>
      </c>
      <c r="CA349" s="10">
        <f>3/24000000*OO[[#This Row],[135 (05JUL1985 18:00:00)-Water Temperature (C)]]*OO[[#This Row],[77]]</f>
        <v>2.9288828530499999E-7</v>
      </c>
      <c r="CB349" s="10">
        <f>3/24000000*OO[[#This Row],[136 (05JUL1985 21:00:00)-Water Temperature (C)]]*OO[[#This Row],[78]]</f>
        <v>2.6825917343158749E-7</v>
      </c>
      <c r="CC349" s="10">
        <f>3/24000000*OO[[#This Row],[137 (06JUL1985 00:00:00)-Water Temperature (C)]]*OO[[#This Row],[79]]</f>
        <v>2.4866485570392497E-7</v>
      </c>
      <c r="CD349" s="10">
        <f>3/24000000*OO[[#This Row],[138 (06JUL1985 03:00:00)-Water Temperature (C)]]*OO[[#This Row],[80]]</f>
        <v>2.3733107935657497E-7</v>
      </c>
      <c r="CE349" s="10">
        <f>3/24000000*OO[[#This Row],[139 (06JUL1985 06:00:00)-Water Temperature (C)]]*OO[[#This Row],[81]]</f>
        <v>2.2529066126647499E-7</v>
      </c>
      <c r="CF349" s="10">
        <f>3/24000000*OO[[#This Row],[140 (06JUL1985 09:00:00)-Water Temperature (C)]]*OO[[#This Row],[82]]</f>
        <v>2.1624354570444999E-7</v>
      </c>
      <c r="CG349" s="10">
        <f>3/24000000*OO[[#This Row],[141 (06JUL1985 12:00:00)-Water Temperature (C)]]*OO[[#This Row],[83]]</f>
        <v>2.0971635237892498E-7</v>
      </c>
      <c r="CH349" s="10">
        <f>3/24000000*OO[[#This Row],[142 (06JUL1985 15:00:00)-Water Temperature (C)]]*OO[[#This Row],[84]]</f>
        <v>2.006618345361E-7</v>
      </c>
      <c r="CI349" s="10">
        <f>3/24000000*OO[[#This Row],[143 (06JUL1985 18:00:00)-Water Temperature (C)]]*OO[[#This Row],[85]]</f>
        <v>1.9081833117558749E-7</v>
      </c>
      <c r="CJ349" s="10">
        <f>3/24000000*OO[[#This Row],[144 (06JUL1985 21:00:00)-Water Temperature (C)]]*OO[[#This Row],[86]]</f>
        <v>1.8058085150664999E-7</v>
      </c>
      <c r="CK349" s="10">
        <f>3/24000000*OO[[#This Row],[145 (07JUL1985 00:00:00)-Water Temperature (C)]]*OO[[#This Row],[87]]</f>
        <v>1.7097606117078751E-7</v>
      </c>
      <c r="CL349" s="10">
        <f>3/24000000*OO[[#This Row],[146 (07JUL1985 03:00:00)-Water Temperature (C)]]*OO[[#This Row],[88]]</f>
        <v>1.6498112299323751E-7</v>
      </c>
      <c r="CM349" s="10">
        <f>3/24000000*OO[[#This Row],[147 (07JUL1985 06:00:00)-Water Temperature (C)]]*OO[[#This Row],[89]]</f>
        <v>1.59223883756125E-7</v>
      </c>
      <c r="CN349" s="10">
        <f>3/24000000*OO[[#This Row],[148 (07JUL1985 09:00:00)-Water Temperature (C)]]*OO[[#This Row],[90]]</f>
        <v>1.5357248983507498E-7</v>
      </c>
      <c r="CO349" s="10">
        <f>3/24000000*OO[[#This Row],[149 (07JUL1985 12:00:00)-Water Temperature (C)]]*OO[[#This Row],[91]]</f>
        <v>1.4850014952918751E-7</v>
      </c>
      <c r="CP349" s="10">
        <f>3/24000000*OO[[#This Row],[150 (07JUL1985 15:00:00)-Water Temperature (C)]]*OO[[#This Row],[92]]</f>
        <v>1.4174987573824999E-7</v>
      </c>
      <c r="CQ349" s="10">
        <f>3/24000000*OO[[#This Row],[151 (07JUL1985 18:00:00)-Water Temperature (C)]]*OO[[#This Row],[93]]</f>
        <v>1.35038010199875E-7</v>
      </c>
      <c r="CR349" s="10">
        <f>3/24000000*OO[[#This Row],[152 (07JUL1985 21:00:00)-Water Temperature (C)]]*OO[[#This Row],[94]]</f>
        <v>1.2801330427567499E-7</v>
      </c>
      <c r="CS349" s="10">
        <f>3/24000000*OO[[#This Row],[153 (08JUL1985 00:00:00)-Water Temperature (C)]]*OO[[#This Row],[95]]</f>
        <v>1.208425226596875E-7</v>
      </c>
      <c r="CT349" s="10">
        <f>3/24000000*OO[[#This Row],[154 (08JUL1985 03:00:00)-Water Temperature (C)]]*OO[[#This Row],[96]]</f>
        <v>1.1486856312609999E-7</v>
      </c>
      <c r="CU349" s="10">
        <f>3/24000000*OO[[#This Row],[155 (08JUL1985 06:00:00)-Water Temperature (C)]]*OO[[#This Row],[97]]</f>
        <v>1.1020748494518749E-7</v>
      </c>
      <c r="CV349" s="10">
        <f>3/24000000*OO[[#This Row],[156 (08JUL1985 09:00:00)-Water Temperature (C)]]*OO[[#This Row],[98]]</f>
        <v>1.0521133636114998E-7</v>
      </c>
      <c r="CW349" s="10">
        <f>3/24000000*OO[[#This Row],[157 (08JUL1985 12:00:00)-Water Temperature (C)]]*OO[[#This Row],[99]]</f>
        <v>1.0088886381899999E-7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3.6844635117068659E-44</v>
      </c>
      <c r="T350" s="10">
        <f>3/24*OO[[#This Row],[76 (28JUN1985 09:00:00)-Water Temperature (C)]]*OO[[#This Row],[18]]/SUM(OO[18])</f>
        <v>5.1014384493547363E-32</v>
      </c>
      <c r="U350" s="10">
        <f>3/24*OO[[#This Row],[77 (28JUN1985 12:00:00)-Water Temperature (C)]]*OO[[#This Row],[19]]/SUM(OO[19])</f>
        <v>1.3178497841878383E-25</v>
      </c>
      <c r="V350" s="10">
        <f>3/24000000*OO[[#This Row],[78 (28JUN1985 15:00:00)-Water Temperature (C)]]*OO[[#This Row],[20]]</f>
        <v>2.8368569977200003E-18</v>
      </c>
      <c r="W350" s="10">
        <f>3/24000000*OO[[#This Row],[79 (28JUN1985 18:00:00)-Water Temperature (C)]]*OO[[#This Row],[21]]</f>
        <v>5.6661851201225003E-14</v>
      </c>
      <c r="X350" s="10">
        <f>3/24000000*OO[[#This Row],[80 (28JUN1985 21:00:00)-Water Temperature (C)]]*OO[[#This Row],[22]]</f>
        <v>5.7688362967237497E-11</v>
      </c>
      <c r="Y350" s="10">
        <f>3/24000000*OO[[#This Row],[81 (29JUN1985 00:00:00)-Water Temperature (C)]]*OO[[#This Row],[23]]</f>
        <v>1.1682499646249998E-8</v>
      </c>
      <c r="Z350" s="10">
        <f>3/24000000*OO[[#This Row],[82 (29JUN1985 03:00:00)-Water Temperature (C)]]*OO[[#This Row],[24]]</f>
        <v>7.5982658308599998E-7</v>
      </c>
      <c r="AA350" s="10">
        <f>3/24000000*OO[[#This Row],[83 (29JUN1985 06:00:00)-Water Temperature (C)]]*OO[[#This Row],[25]]</f>
        <v>1.9952284256729999E-5</v>
      </c>
      <c r="AB350" s="10">
        <f>3/24000000*OO[[#This Row],[84 (29JUN1985 09:00:00)-Water Temperature (C)]]*OO[[#This Row],[26]]</f>
        <v>2.4602023788954997E-4</v>
      </c>
      <c r="AC350" s="10">
        <f>3/24000000*OO[[#This Row],[85 (29JUN1985 12:00:00)-Water Temperature (C)]]*OO[[#This Row],[27]]</f>
        <v>1.5991666118187497E-3</v>
      </c>
      <c r="AD350" s="10">
        <f>3/24000000*OO[[#This Row],[86 (29JUN1985 15:00:00)-Water Temperature (C)]]*OO[[#This Row],[28]]</f>
        <v>5.9392368964574999E-3</v>
      </c>
      <c r="AE350" s="10">
        <f>3/24000000*OO[[#This Row],[88 (29JUN1985 21:00:00)-Water Temperature (C)]]*OO[[#This Row],[30]]</f>
        <v>2.0844967465770001E-2</v>
      </c>
      <c r="AF350" s="10">
        <f>3/24000000*OO[[#This Row],[88 (29JUN1985 21:00:00)-Water Temperature (C)]]*OO[[#This Row],[30]]</f>
        <v>2.0844967465770001E-2</v>
      </c>
      <c r="AG350" s="10">
        <f>3/24000000*OO[[#This Row],[89 (30JUN1985 00:00:00)-Water Temperature (C)]]*OO[[#This Row],[31]]</f>
        <v>2.2103895642693751E-2</v>
      </c>
      <c r="AH350" s="10">
        <f>3/24000000*OO[[#This Row],[90 (30JUN1985 03:00:00)-Water Temperature (C)]]*OO[[#This Row],[32]]</f>
        <v>1.7247177225748749E-2</v>
      </c>
      <c r="AI350" s="10">
        <f>3/24000000*OO[[#This Row],[91 (30JUN1985 06:00:00)-Water Temperature (C)]]*OO[[#This Row],[33]]</f>
        <v>1.0278463762172499E-2</v>
      </c>
      <c r="AJ350" s="10">
        <f>3/24000000*OO[[#This Row],[92 (30JUN1985 09:00:00)-Water Temperature (C)]]*OO[[#This Row],[34]]</f>
        <v>4.8198230119724994E-3</v>
      </c>
      <c r="AK350" s="10">
        <f>3/24000000*OO[[#This Row],[93 (30JUN1985 12:00:00)-Water Temperature (C)]]*OO[[#This Row],[35]]</f>
        <v>1.8350315328097499E-3</v>
      </c>
      <c r="AL350" s="10">
        <f>3/24000000*OO[[#This Row],[94 (30JUN1985 15:00:00)-Water Temperature (C)]]*OO[[#This Row],[36]]</f>
        <v>5.8811029556249991E-4</v>
      </c>
      <c r="AM350" s="10">
        <f>3/24000000*OO[[#This Row],[95 (30JUN1985 18:00:00)-Water Temperature (C)]]*OO[[#This Row],[37]]</f>
        <v>1.71289987597625E-4</v>
      </c>
      <c r="AN350" s="10">
        <f>3/24000000*OO[[#This Row],[96 (30JUN1985 21:00:00)-Water Temperature (C)]]*OO[[#This Row],[38]]</f>
        <v>5.5716078476600001E-5</v>
      </c>
      <c r="AO350" s="10">
        <f>3/24000000*OO[[#This Row],[97 (01JUL1985 00:00:00)-Water Temperature (C)]]*OO[[#This Row],[39]]</f>
        <v>2.8537769472656248E-5</v>
      </c>
      <c r="AP350" s="10">
        <f>3/24000000*OO[[#This Row],[98 (01JUL1985 03:00:00)-Water Temperature (C)]]*OO[[#This Row],[40]]</f>
        <v>2.3485001816970002E-5</v>
      </c>
      <c r="AQ350" s="10">
        <f>3/24000000*OO[[#This Row],[99 (01JUL1985 06:00:00)-Water Temperature (C)]]*OO[[#This Row],[41]]</f>
        <v>2.2591474798049999E-5</v>
      </c>
      <c r="AR350" s="10">
        <f>3/24000000*OO[[#This Row],[100 (01JUL1985 09:00:00)-Water Temperature (C)]]*OO[[#This Row],[42]]</f>
        <v>2.2068752433722502E-5</v>
      </c>
      <c r="AS350" s="10">
        <f>3/24000000*OO[[#This Row],[101 (01JUL1985 12:00:00)-Water Temperature (C)]]*OO[[#This Row],[43]]</f>
        <v>2.1028364035200001E-5</v>
      </c>
      <c r="AT350" s="10">
        <f>3/24000000*OO[[#This Row],[102 (01JUL1985 15:00:00)-Water Temperature (C)]]*OO[[#This Row],[44]]</f>
        <v>1.952210413248E-5</v>
      </c>
      <c r="AU350" s="10">
        <f>3/24000000*OO[[#This Row],[103 (01JUL1985 18:00:00)-Water Temperature (C)]]*OO[[#This Row],[45]]</f>
        <v>1.7819514276007498E-5</v>
      </c>
      <c r="AV350" s="10">
        <f>3/24000000*OO[[#This Row],[104 (01JUL1985 21:00:00)-Water Temperature (C)]]*OO[[#This Row],[46]]</f>
        <v>1.6062034333345001E-5</v>
      </c>
      <c r="AW350" s="10">
        <f>3/24000000*OO[[#This Row],[105 (02JUL1985 00:00:00)-Water Temperature (C)]]*OO[[#This Row],[47]]</f>
        <v>1.4571546636112499E-5</v>
      </c>
      <c r="AX350" s="10">
        <f>3/24000000*OO[[#This Row],[106 (02JUL1985 03:00:00)-Water Temperature (C)]]*OO[[#This Row],[48]]</f>
        <v>1.357156861918E-5</v>
      </c>
      <c r="AY350" s="10">
        <f>3/24000000*OO[[#This Row],[107 (02JUL1985 06:00:00)-Water Temperature (C)]]*OO[[#This Row],[49]]</f>
        <v>1.2631708687803748E-5</v>
      </c>
      <c r="AZ350" s="10">
        <f>3/24000000*OO[[#This Row],[108 (02JUL1985 09:00:00)-Water Temperature (C)]]*OO[[#This Row],[50]]</f>
        <v>1.1793289571141249E-5</v>
      </c>
      <c r="BA350" s="10">
        <f>3/24000000*OO[[#This Row],[109 (02JUL1985 12:00:00)-Water Temperature (C)]]*OO[[#This Row],[51]]</f>
        <v>1.0992634253715001E-5</v>
      </c>
      <c r="BB350" s="10">
        <f>3/24000000*OO[[#This Row],[110 (02JUL1985 15:00:00)-Water Temperature (C)]]*OO[[#This Row],[52]]</f>
        <v>1.0100047780953749E-5</v>
      </c>
      <c r="BC350" s="10">
        <f>3/24000000*OO[[#This Row],[111 (02JUL1985 18:00:00)-Water Temperature (C)]]*OO[[#This Row],[53]]</f>
        <v>9.1775709257512474E-6</v>
      </c>
      <c r="BD350" s="10">
        <f>3/24000000*OO[[#This Row],[112 (02JUL1985 21:00:00)-Water Temperature (C)]]*OO[[#This Row],[54]]</f>
        <v>8.2864244887050015E-6</v>
      </c>
      <c r="BE350" s="10">
        <f>3/24000000*OO[[#This Row],[113 (03JUL1985 00:00:00)-Water Temperature (C)]]*OO[[#This Row],[55]]</f>
        <v>7.4677441482599986E-6</v>
      </c>
      <c r="BF350" s="10">
        <f>3/24000000*OO[[#This Row],[114 (03JUL1985 03:00:00)-Water Temperature (C)]]*OO[[#This Row],[56]]</f>
        <v>6.8967830481599987E-6</v>
      </c>
      <c r="BG350" s="10">
        <f>3/24000000*OO[[#This Row],[115 (03JUL1985 06:00:00)-Water Temperature (C)]]*OO[[#This Row],[57]]</f>
        <v>6.4013489168999996E-6</v>
      </c>
      <c r="BH350" s="10">
        <f>3/24000000*OO[[#This Row],[116 (03JUL1985 09:00:00)-Water Temperature (C)]]*OO[[#This Row],[58]]</f>
        <v>5.9605901444699999E-6</v>
      </c>
      <c r="BI350" s="10">
        <f>3/24000000*OO[[#This Row],[117 (03JUL1985 12:00:00)-Water Temperature (C)]]*OO[[#This Row],[59]]</f>
        <v>5.5725090482450003E-6</v>
      </c>
      <c r="BJ350" s="10">
        <f>3/24000000*OO[[#This Row],[118 (03JUL1985 15:00:00)-Water Temperature (C)]]*OO[[#This Row],[60]]</f>
        <v>5.1138146698249997E-6</v>
      </c>
      <c r="BK350" s="10">
        <f>3/24000000*OO[[#This Row],[119 (03JUL1985 18:00:00)-Water Temperature (C)]]*OO[[#This Row],[61]]</f>
        <v>4.6516920325749996E-6</v>
      </c>
      <c r="BL350" s="10">
        <f>3/24000000*OO[[#This Row],[120 (03JUL1985 21:00:00)-Water Temperature (C)]]*OO[[#This Row],[62]]</f>
        <v>4.1909220314437503E-6</v>
      </c>
      <c r="BM350" s="10">
        <f>3/24000000*OO[[#This Row],[121 (04JUL1985 00:00:00)-Water Temperature (C)]]*OO[[#This Row],[63]]</f>
        <v>3.738305751705E-6</v>
      </c>
      <c r="BN350" s="10">
        <f>3/24000000*OO[[#This Row],[122 (04JUL1985 03:00:00)-Water Temperature (C)]]*OO[[#This Row],[64]]</f>
        <v>3.3652107290399997E-6</v>
      </c>
      <c r="BO350" s="10">
        <f>3/24000000*OO[[#This Row],[123 (04JUL1985 06:00:00)-Water Temperature (C)]]*OO[[#This Row],[65]]</f>
        <v>2.9799522782916251E-6</v>
      </c>
      <c r="BP350" s="10">
        <f>3/24000000*OO[[#This Row],[124 (04JUL1985 09:00:00)-Water Temperature (C)]]*OO[[#This Row],[66]]</f>
        <v>2.6477364505994998E-6</v>
      </c>
      <c r="BQ350" s="10">
        <f>3/24000000*OO[[#This Row],[125 (04JUL1985 12:00:00)-Water Temperature (C)]]*OO[[#This Row],[67]]</f>
        <v>2.3062077496639998E-6</v>
      </c>
      <c r="BR350" s="10">
        <f>3/24000000*OO[[#This Row],[126 (04JUL1985 15:00:00)-Water Temperature (C)]]*OO[[#This Row],[68]]</f>
        <v>1.98019719933E-6</v>
      </c>
      <c r="BS350" s="10">
        <f>3/24000000*OO[[#This Row],[127 (04JUL1985 18:00:00)-Water Temperature (C)]]*OO[[#This Row],[69]]</f>
        <v>1.6607007280415001E-6</v>
      </c>
      <c r="BT350" s="10">
        <f>3/24000000*OO[[#This Row],[128 (04JUL1985 21:00:00)-Water Temperature (C)]]*OO[[#This Row],[70]]</f>
        <v>1.3510233026645E-6</v>
      </c>
      <c r="BU350" s="10">
        <f>3/24000000*OO[[#This Row],[129 (05JUL1985 00:00:00)-Water Temperature (C)]]*OO[[#This Row],[71]]</f>
        <v>1.0730580355831249E-6</v>
      </c>
      <c r="BV350" s="10">
        <f>3/24000000*OO[[#This Row],[130 (05JUL1985 03:00:00)-Water Temperature (C)]]*OO[[#This Row],[72]]</f>
        <v>8.6005310961337486E-7</v>
      </c>
      <c r="BW350" s="10">
        <f>3/24000000*OO[[#This Row],[131 (05JUL1985 06:00:00)-Water Temperature (C)]]*OO[[#This Row],[73]]</f>
        <v>6.8470406790599991E-7</v>
      </c>
      <c r="BX350" s="10">
        <f>3/24000000*OO[[#This Row],[132 (05JUL1985 09:00:00)-Water Temperature (C)]]*OO[[#This Row],[74]]</f>
        <v>5.6564042351362492E-7</v>
      </c>
      <c r="BY350" s="10">
        <f>3/24000000*OO[[#This Row],[133 (05JUL1985 12:00:00)-Water Temperature (C)]]*OO[[#This Row],[75]]</f>
        <v>4.8383055632499999E-7</v>
      </c>
      <c r="BZ350" s="10">
        <f>3/24000000*OO[[#This Row],[134 (05JUL1985 15:00:00)-Water Temperature (C)]]*OO[[#This Row],[76]]</f>
        <v>4.2531211839825001E-7</v>
      </c>
      <c r="CA350" s="10">
        <f>3/24000000*OO[[#This Row],[135 (05JUL1985 18:00:00)-Water Temperature (C)]]*OO[[#This Row],[77]]</f>
        <v>3.8343808706250001E-7</v>
      </c>
      <c r="CB350" s="10">
        <f>3/24000000*OO[[#This Row],[136 (05JUL1985 21:00:00)-Water Temperature (C)]]*OO[[#This Row],[78]]</f>
        <v>3.5122057071149994E-7</v>
      </c>
      <c r="CC350" s="10">
        <f>3/24000000*OO[[#This Row],[137 (06JUL1985 00:00:00)-Water Temperature (C)]]*OO[[#This Row],[79]]</f>
        <v>3.25598909929375E-7</v>
      </c>
      <c r="CD350" s="10">
        <f>3/24000000*OO[[#This Row],[138 (06JUL1985 03:00:00)-Water Temperature (C)]]*OO[[#This Row],[80]]</f>
        <v>3.109263326635875E-7</v>
      </c>
      <c r="CE350" s="10">
        <f>3/24000000*OO[[#This Row],[139 (06JUL1985 06:00:00)-Water Temperature (C)]]*OO[[#This Row],[81]]</f>
        <v>2.9519238818413752E-7</v>
      </c>
      <c r="CF350" s="10">
        <f>3/24000000*OO[[#This Row],[140 (06JUL1985 09:00:00)-Water Temperature (C)]]*OO[[#This Row],[82]]</f>
        <v>2.8328985343993746E-7</v>
      </c>
      <c r="CG350" s="10">
        <f>3/24000000*OO[[#This Row],[141 (06JUL1985 12:00:00)-Water Temperature (C)]]*OO[[#This Row],[83]]</f>
        <v>2.7487175980439998E-7</v>
      </c>
      <c r="CH350" s="10">
        <f>3/24000000*OO[[#This Row],[142 (06JUL1985 15:00:00)-Water Temperature (C)]]*OO[[#This Row],[84]]</f>
        <v>2.6308585056531253E-7</v>
      </c>
      <c r="CI350" s="10">
        <f>3/24000000*OO[[#This Row],[143 (06JUL1985 18:00:00)-Water Temperature (C)]]*OO[[#This Row],[85]]</f>
        <v>2.5020345559787497E-7</v>
      </c>
      <c r="CJ350" s="10">
        <f>3/24000000*OO[[#This Row],[144 (06JUL1985 21:00:00)-Water Temperature (C)]]*OO[[#This Row],[86]]</f>
        <v>2.3698992116267497E-7</v>
      </c>
      <c r="CK350" s="10">
        <f>3/24000000*OO[[#This Row],[145 (07JUL1985 00:00:00)-Water Temperature (C)]]*OO[[#This Row],[87]]</f>
        <v>2.2452543858566249E-7</v>
      </c>
      <c r="CL350" s="10">
        <f>3/24000000*OO[[#This Row],[146 (07JUL1985 03:00:00)-Water Temperature (C)]]*OO[[#This Row],[88]]</f>
        <v>2.1680132439787498E-7</v>
      </c>
      <c r="CM350" s="10">
        <f>3/24000000*OO[[#This Row],[147 (07JUL1985 06:00:00)-Water Temperature (C)]]*OO[[#This Row],[89]]</f>
        <v>2.0928906842255001E-7</v>
      </c>
      <c r="CN350" s="10">
        <f>3/24000000*OO[[#This Row],[148 (07JUL1985 09:00:00)-Water Temperature (C)]]*OO[[#This Row],[90]]</f>
        <v>2.01878539991975E-7</v>
      </c>
      <c r="CO350" s="10">
        <f>3/24000000*OO[[#This Row],[149 (07JUL1985 12:00:00)-Water Temperature (C)]]*OO[[#This Row],[91]]</f>
        <v>1.9527507118843751E-7</v>
      </c>
      <c r="CP350" s="10">
        <f>3/24000000*OO[[#This Row],[150 (07JUL1985 15:00:00)-Water Temperature (C)]]*OO[[#This Row],[92]]</f>
        <v>1.8642771787329998E-7</v>
      </c>
      <c r="CQ350" s="10">
        <f>3/24000000*OO[[#This Row],[151 (07JUL1985 18:00:00)-Water Temperature (C)]]*OO[[#This Row],[93]]</f>
        <v>1.776628197978E-7</v>
      </c>
      <c r="CR350" s="10">
        <f>3/24000000*OO[[#This Row],[152 (07JUL1985 21:00:00)-Water Temperature (C)]]*OO[[#This Row],[94]]</f>
        <v>1.68545414604375E-7</v>
      </c>
      <c r="CS350" s="10">
        <f>3/24000000*OO[[#This Row],[153 (08JUL1985 00:00:00)-Water Temperature (C)]]*OO[[#This Row],[95]]</f>
        <v>1.591955634129E-7</v>
      </c>
      <c r="CT350" s="10">
        <f>3/24000000*OO[[#This Row],[154 (08JUL1985 03:00:00)-Water Temperature (C)]]*OO[[#This Row],[96]]</f>
        <v>1.5138208695183749E-7</v>
      </c>
      <c r="CU350" s="10">
        <f>3/24000000*OO[[#This Row],[155 (08JUL1985 06:00:00)-Water Temperature (C)]]*OO[[#This Row],[97]]</f>
        <v>1.4532851547573749E-7</v>
      </c>
      <c r="CV350" s="10">
        <f>3/24000000*OO[[#This Row],[156 (08JUL1985 09:00:00)-Water Temperature (C)]]*OO[[#This Row],[98]]</f>
        <v>1.387247860829E-7</v>
      </c>
      <c r="CW350" s="10">
        <f>3/24000000*OO[[#This Row],[157 (08JUL1985 12:00:00)-Water Temperature (C)]]*OO[[#This Row],[99]]</f>
        <v>1.3307042564687498E-7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0</v>
      </c>
      <c r="T351" s="10">
        <f>3/24*OO[[#This Row],[76 (28JUN1985 09:00:00)-Water Temperature (C)]]*OO[[#This Row],[18]]/SUM(OO[18])</f>
        <v>3.1302851635191612E-32</v>
      </c>
      <c r="U351" s="10">
        <f>3/24*OO[[#This Row],[77 (28JUN1985 12:00:00)-Water Temperature (C)]]*OO[[#This Row],[19]]/SUM(OO[19])</f>
        <v>1.1686246669052999E-25</v>
      </c>
      <c r="V351" s="10">
        <f>3/24000000*OO[[#This Row],[78 (28JUN1985 15:00:00)-Water Temperature (C)]]*OO[[#This Row],[20]]</f>
        <v>2.2016644236881248E-18</v>
      </c>
      <c r="W351" s="10">
        <f>3/24000000*OO[[#This Row],[79 (28JUN1985 18:00:00)-Water Temperature (C)]]*OO[[#This Row],[21]]</f>
        <v>4.8625788242700004E-14</v>
      </c>
      <c r="X351" s="10">
        <f>3/24000000*OO[[#This Row],[80 (28JUN1985 21:00:00)-Water Temperature (C)]]*OO[[#This Row],[22]]</f>
        <v>5.1797150407574998E-11</v>
      </c>
      <c r="Y351" s="10">
        <f>3/24000000*OO[[#This Row],[81 (29JUN1985 00:00:00)-Water Temperature (C)]]*OO[[#This Row],[23]]</f>
        <v>1.0827396837725E-8</v>
      </c>
      <c r="Z351" s="10">
        <f>3/24000000*OO[[#This Row],[82 (29JUN1985 03:00:00)-Water Temperature (C)]]*OO[[#This Row],[24]]</f>
        <v>7.2264882573037497E-7</v>
      </c>
      <c r="AA351" s="10">
        <f>3/24000000*OO[[#This Row],[83 (29JUN1985 06:00:00)-Water Temperature (C)]]*OO[[#This Row],[25]]</f>
        <v>1.9393744880309999E-5</v>
      </c>
      <c r="AB351" s="10">
        <f>3/24000000*OO[[#This Row],[84 (29JUN1985 09:00:00)-Water Temperature (C)]]*OO[[#This Row],[26]]</f>
        <v>2.4369460767149995E-4</v>
      </c>
      <c r="AC351" s="10">
        <f>3/24000000*OO[[#This Row],[85 (29JUN1985 12:00:00)-Water Temperature (C)]]*OO[[#This Row],[27]]</f>
        <v>1.6111763373706249E-3</v>
      </c>
      <c r="AD351" s="10">
        <f>3/24000000*OO[[#This Row],[86 (29JUN1985 15:00:00)-Water Temperature (C)]]*OO[[#This Row],[28]]</f>
        <v>6.0742978792312496E-3</v>
      </c>
      <c r="AE351" s="10">
        <f>3/24000000*OO[[#This Row],[88 (29JUN1985 21:00:00)-Water Temperature (C)]]*OO[[#This Row],[30]]</f>
        <v>2.1885721462149996E-2</v>
      </c>
      <c r="AF351" s="10">
        <f>3/24000000*OO[[#This Row],[88 (29JUN1985 21:00:00)-Water Temperature (C)]]*OO[[#This Row],[30]]</f>
        <v>2.1885721462149996E-2</v>
      </c>
      <c r="AG351" s="10">
        <f>3/24000000*OO[[#This Row],[89 (30JUN1985 00:00:00)-Water Temperature (C)]]*OO[[#This Row],[31]]</f>
        <v>2.3472109114824998E-2</v>
      </c>
      <c r="AH351" s="10">
        <f>3/24000000*OO[[#This Row],[90 (30JUN1985 03:00:00)-Water Temperature (C)]]*OO[[#This Row],[32]]</f>
        <v>1.8514844324939998E-2</v>
      </c>
      <c r="AI351" s="10">
        <f>3/24000000*OO[[#This Row],[91 (30JUN1985 06:00:00)-Water Temperature (C)]]*OO[[#This Row],[33]]</f>
        <v>1.1140939236644999E-2</v>
      </c>
      <c r="AJ351" s="10">
        <f>3/24000000*OO[[#This Row],[92 (30JUN1985 09:00:00)-Water Temperature (C)]]*OO[[#This Row],[34]]</f>
        <v>5.2718466436637501E-3</v>
      </c>
      <c r="AK351" s="10">
        <f>3/24000000*OO[[#This Row],[93 (30JUN1985 12:00:00)-Water Temperature (C)]]*OO[[#This Row],[35]]</f>
        <v>2.0237742671843748E-3</v>
      </c>
      <c r="AL351" s="10">
        <f>3/24000000*OO[[#This Row],[94 (30JUN1985 15:00:00)-Water Temperature (C)]]*OO[[#This Row],[36]]</f>
        <v>6.5292355058824993E-4</v>
      </c>
      <c r="AM351" s="10">
        <f>3/24000000*OO[[#This Row],[95 (30JUN1985 18:00:00)-Water Temperature (C)]]*OO[[#This Row],[37]]</f>
        <v>1.9075672597026246E-4</v>
      </c>
      <c r="AN351" s="10">
        <f>3/24000000*OO[[#This Row],[96 (30JUN1985 21:00:00)-Water Temperature (C)]]*OO[[#This Row],[38]]</f>
        <v>6.1632820327650001E-5</v>
      </c>
      <c r="AO351" s="10">
        <f>3/24000000*OO[[#This Row],[97 (01JUL1985 00:00:00)-Water Temperature (C)]]*OO[[#This Row],[39]]</f>
        <v>3.1051933304425E-5</v>
      </c>
      <c r="AP351" s="10">
        <f>3/24000000*OO[[#This Row],[98 (01JUL1985 03:00:00)-Water Temperature (C)]]*OO[[#This Row],[40]]</f>
        <v>2.5337847484853746E-5</v>
      </c>
      <c r="AQ351" s="10">
        <f>3/24000000*OO[[#This Row],[99 (01JUL1985 06:00:00)-Water Temperature (C)]]*OO[[#This Row],[41]]</f>
        <v>2.4360680589399996E-5</v>
      </c>
      <c r="AR351" s="10">
        <f>3/24000000*OO[[#This Row],[100 (01JUL1985 09:00:00)-Water Temperature (C)]]*OO[[#This Row],[42]]</f>
        <v>2.3846976140324996E-5</v>
      </c>
      <c r="AS351" s="10">
        <f>3/24000000*OO[[#This Row],[101 (01JUL1985 12:00:00)-Water Temperature (C)]]*OO[[#This Row],[43]]</f>
        <v>2.2780598797244999E-5</v>
      </c>
      <c r="AT351" s="10">
        <f>3/24000000*OO[[#This Row],[102 (01JUL1985 15:00:00)-Water Temperature (C)]]*OO[[#This Row],[44]]</f>
        <v>2.1201172241638747E-5</v>
      </c>
      <c r="AU351" s="10">
        <f>3/24000000*OO[[#This Row],[103 (01JUL1985 18:00:00)-Water Temperature (C)]]*OO[[#This Row],[45]]</f>
        <v>1.9399404742080002E-5</v>
      </c>
      <c r="AV351" s="10">
        <f>3/24000000*OO[[#This Row],[104 (01JUL1985 21:00:00)-Water Temperature (C)]]*OO[[#This Row],[46]]</f>
        <v>1.7528227500863751E-5</v>
      </c>
      <c r="AW351" s="10">
        <f>3/24000000*OO[[#This Row],[105 (02JUL1985 00:00:00)-Water Temperature (C)]]*OO[[#This Row],[47]]</f>
        <v>1.5932086320059999E-5</v>
      </c>
      <c r="AX351" s="10">
        <f>3/24000000*OO[[#This Row],[106 (02JUL1985 03:00:00)-Water Temperature (C)]]*OO[[#This Row],[48]]</f>
        <v>1.487466503016E-5</v>
      </c>
      <c r="AY351" s="10">
        <f>3/24000000*OO[[#This Row],[107 (02JUL1985 06:00:00)-Water Temperature (C)]]*OO[[#This Row],[49]]</f>
        <v>1.3872727586655E-5</v>
      </c>
      <c r="AZ351" s="10">
        <f>3/24000000*OO[[#This Row],[108 (02JUL1985 09:00:00)-Water Temperature (C)]]*OO[[#This Row],[50]]</f>
        <v>1.2980388606002499E-5</v>
      </c>
      <c r="BA351" s="10">
        <f>3/24000000*OO[[#This Row],[109 (02JUL1985 12:00:00)-Water Temperature (C)]]*OO[[#This Row],[51]]</f>
        <v>1.2128522167953749E-5</v>
      </c>
      <c r="BB351" s="10">
        <f>3/24000000*OO[[#This Row],[110 (02JUL1985 15:00:00)-Water Temperature (C)]]*OO[[#This Row],[52]]</f>
        <v>1.1171495750794999E-5</v>
      </c>
      <c r="BC351" s="10">
        <f>3/24000000*OO[[#This Row],[111 (02JUL1985 18:00:00)-Water Temperature (C)]]*OO[[#This Row],[53]]</f>
        <v>1.017418054464E-5</v>
      </c>
      <c r="BD351" s="10">
        <f>3/24000000*OO[[#This Row],[112 (02JUL1985 21:00:00)-Water Temperature (C)]]*OO[[#This Row],[54]]</f>
        <v>9.210501238124999E-6</v>
      </c>
      <c r="BE351" s="10">
        <f>3/24000000*OO[[#This Row],[113 (03JUL1985 00:00:00)-Water Temperature (C)]]*OO[[#This Row],[55]]</f>
        <v>8.3179567223999996E-6</v>
      </c>
      <c r="BF351" s="10">
        <f>3/24000000*OO[[#This Row],[114 (03JUL1985 03:00:00)-Water Temperature (C)]]*OO[[#This Row],[56]]</f>
        <v>7.697710428799999E-6</v>
      </c>
      <c r="BG351" s="10">
        <f>3/24000000*OO[[#This Row],[115 (03JUL1985 06:00:00)-Water Temperature (C)]]*OO[[#This Row],[57]]</f>
        <v>7.1575954588124995E-6</v>
      </c>
      <c r="BH351" s="10">
        <f>3/24000000*OO[[#This Row],[116 (03JUL1985 09:00:00)-Water Temperature (C)]]*OO[[#This Row],[58]]</f>
        <v>6.6736205352162488E-6</v>
      </c>
      <c r="BI351" s="10">
        <f>3/24000000*OO[[#This Row],[117 (03JUL1985 12:00:00)-Water Temperature (C)]]*OO[[#This Row],[59]]</f>
        <v>6.24750860895625E-6</v>
      </c>
      <c r="BJ351" s="10">
        <f>3/24000000*OO[[#This Row],[118 (03JUL1985 15:00:00)-Water Temperature (C)]]*OO[[#This Row],[60]]</f>
        <v>5.7409300895250001E-6</v>
      </c>
      <c r="BK351" s="10">
        <f>3/24000000*OO[[#This Row],[119 (03JUL1985 18:00:00)-Water Temperature (C)]]*OO[[#This Row],[61]]</f>
        <v>5.2281280949699997E-6</v>
      </c>
      <c r="BL351" s="10">
        <f>3/24000000*OO[[#This Row],[120 (03JUL1985 21:00:00)-Water Temperature (C)]]*OO[[#This Row],[62]]</f>
        <v>4.7172174136249992E-6</v>
      </c>
      <c r="BM351" s="10">
        <f>3/24000000*OO[[#This Row],[121 (04JUL1985 00:00:00)-Water Temperature (C)]]*OO[[#This Row],[63]]</f>
        <v>4.2124195776800005E-6</v>
      </c>
      <c r="BN351" s="10">
        <f>3/24000000*OO[[#This Row],[122 (04JUL1985 03:00:00)-Water Temperature (C)]]*OO[[#This Row],[64]]</f>
        <v>3.7957133589375002E-6</v>
      </c>
      <c r="BO351" s="10">
        <f>3/24000000*OO[[#This Row],[123 (04JUL1985 06:00:00)-Water Temperature (C)]]*OO[[#This Row],[65]]</f>
        <v>3.3636417057770001E-6</v>
      </c>
      <c r="BP351" s="10">
        <f>3/24000000*OO[[#This Row],[124 (04JUL1985 09:00:00)-Water Temperature (C)]]*OO[[#This Row],[66]]</f>
        <v>2.9899805833192498E-6</v>
      </c>
      <c r="BQ351" s="10">
        <f>3/24000000*OO[[#This Row],[125 (04JUL1985 12:00:00)-Water Temperature (C)]]*OO[[#This Row],[67]]</f>
        <v>2.60629737246E-6</v>
      </c>
      <c r="BR351" s="10">
        <f>3/24000000*OO[[#This Row],[126 (04JUL1985 15:00:00)-Water Temperature (C)]]*OO[[#This Row],[68]]</f>
        <v>2.2397961412215E-6</v>
      </c>
      <c r="BS351" s="10">
        <f>3/24000000*OO[[#This Row],[127 (04JUL1985 18:00:00)-Water Temperature (C)]]*OO[[#This Row],[69]]</f>
        <v>1.8809436108596248E-6</v>
      </c>
      <c r="BT351" s="10">
        <f>3/24000000*OO[[#This Row],[128 (04JUL1985 21:00:00)-Water Temperature (C)]]*OO[[#This Row],[70]]</f>
        <v>1.5318854014379999E-6</v>
      </c>
      <c r="BU351" s="10">
        <f>3/24000000*OO[[#This Row],[129 (05JUL1985 00:00:00)-Water Temperature (C)]]*OO[[#This Row],[71]]</f>
        <v>1.2175397861706249E-6</v>
      </c>
      <c r="BV351" s="10">
        <f>3/24000000*OO[[#This Row],[130 (05JUL1985 03:00:00)-Water Temperature (C)]]*OO[[#This Row],[72]]</f>
        <v>9.7594252760999993E-7</v>
      </c>
      <c r="BW351" s="10">
        <f>3/24000000*OO[[#This Row],[131 (05JUL1985 06:00:00)-Water Temperature (C)]]*OO[[#This Row],[73]]</f>
        <v>7.7645102817750001E-7</v>
      </c>
      <c r="BX351" s="10">
        <f>3/24000000*OO[[#This Row],[132 (05JUL1985 09:00:00)-Water Temperature (C)]]*OO[[#This Row],[74]]</f>
        <v>6.4044995977737497E-7</v>
      </c>
      <c r="BY351" s="10">
        <f>3/24000000*OO[[#This Row],[133 (05JUL1985 12:00:00)-Water Temperature (C)]]*OO[[#This Row],[75]]</f>
        <v>5.47166786276E-7</v>
      </c>
      <c r="BZ351" s="10">
        <f>3/24000000*OO[[#This Row],[134 (05JUL1985 15:00:00)-Water Temperature (C)]]*OO[[#This Row],[76]]</f>
        <v>4.8049260139374998E-7</v>
      </c>
      <c r="CA351" s="10">
        <f>3/24000000*OO[[#This Row],[135 (05JUL1985 18:00:00)-Water Temperature (C)]]*OO[[#This Row],[77]]</f>
        <v>4.32832213355E-7</v>
      </c>
      <c r="CB351" s="10">
        <f>3/24000000*OO[[#This Row],[136 (05JUL1985 21:00:00)-Water Temperature (C)]]*OO[[#This Row],[78]]</f>
        <v>3.9646714768575002E-7</v>
      </c>
      <c r="CC351" s="10">
        <f>3/24000000*OO[[#This Row],[137 (06JUL1985 00:00:00)-Water Temperature (C)]]*OO[[#This Row],[79]]</f>
        <v>3.6754013052899999E-7</v>
      </c>
      <c r="CD351" s="10">
        <f>3/24000000*OO[[#This Row],[138 (06JUL1985 03:00:00)-Water Temperature (C)]]*OO[[#This Row],[80]]</f>
        <v>3.511168643038125E-7</v>
      </c>
      <c r="CE351" s="10">
        <f>3/24000000*OO[[#This Row],[139 (06JUL1985 06:00:00)-Water Temperature (C)]]*OO[[#This Row],[81]]</f>
        <v>3.3340253012955001E-7</v>
      </c>
      <c r="CF351" s="10">
        <f>3/24000000*OO[[#This Row],[140 (06JUL1985 09:00:00)-Water Temperature (C)]]*OO[[#This Row],[82]]</f>
        <v>3.1987689644365002E-7</v>
      </c>
      <c r="CG351" s="10">
        <f>3/24000000*OO[[#This Row],[141 (06JUL1985 12:00:00)-Water Temperature (C)]]*OO[[#This Row],[83]]</f>
        <v>3.1048709848656249E-7</v>
      </c>
      <c r="CH351" s="10">
        <f>3/24000000*OO[[#This Row],[142 (06JUL1985 15:00:00)-Water Temperature (C)]]*OO[[#This Row],[84]]</f>
        <v>2.9727776672737501E-7</v>
      </c>
      <c r="CI351" s="10">
        <f>3/24000000*OO[[#This Row],[143 (06JUL1985 18:00:00)-Water Temperature (C)]]*OO[[#This Row],[85]]</f>
        <v>2.8272602246167495E-7</v>
      </c>
      <c r="CJ351" s="10">
        <f>3/24000000*OO[[#This Row],[144 (06JUL1985 21:00:00)-Water Temperature (C)]]*OO[[#This Row],[86]]</f>
        <v>2.6800090506279999E-7</v>
      </c>
      <c r="CK351" s="10">
        <f>3/24000000*OO[[#This Row],[145 (07JUL1985 00:00:00)-Water Temperature (C)]]*OO[[#This Row],[87]]</f>
        <v>2.5402953704635003E-7</v>
      </c>
      <c r="CL351" s="10">
        <f>3/24000000*OO[[#This Row],[146 (07JUL1985 03:00:00)-Water Temperature (C)]]*OO[[#This Row],[88]]</f>
        <v>2.4543756338988753E-7</v>
      </c>
      <c r="CM351" s="10">
        <f>3/24000000*OO[[#This Row],[147 (07JUL1985 06:00:00)-Water Temperature (C)]]*OO[[#This Row],[89]]</f>
        <v>2.3697723662693747E-7</v>
      </c>
      <c r="CN351" s="10">
        <f>3/24000000*OO[[#This Row],[148 (07JUL1985 09:00:00)-Water Temperature (C)]]*OO[[#This Row],[90]]</f>
        <v>2.2859733365032501E-7</v>
      </c>
      <c r="CO351" s="10">
        <f>3/24000000*OO[[#This Row],[149 (07JUL1985 12:00:00)-Water Temperature (C)]]*OO[[#This Row],[91]]</f>
        <v>2.2117876657750002E-7</v>
      </c>
      <c r="CP351" s="10">
        <f>3/24000000*OO[[#This Row],[150 (07JUL1985 15:00:00)-Water Temperature (C)]]*OO[[#This Row],[92]]</f>
        <v>2.11197838925125E-7</v>
      </c>
      <c r="CQ351" s="10">
        <f>3/24000000*OO[[#This Row],[151 (07JUL1985 18:00:00)-Water Temperature (C)]]*OO[[#This Row],[93]]</f>
        <v>2.0132524791939998E-7</v>
      </c>
      <c r="CR351" s="10">
        <f>3/24000000*OO[[#This Row],[152 (07JUL1985 21:00:00)-Water Temperature (C)]]*OO[[#This Row],[94]]</f>
        <v>1.9111784685975001E-7</v>
      </c>
      <c r="CS351" s="10">
        <f>3/24000000*OO[[#This Row],[153 (08JUL1985 00:00:00)-Water Temperature (C)]]*OO[[#This Row],[95]]</f>
        <v>1.8060219831500001E-7</v>
      </c>
      <c r="CT351" s="10">
        <f>3/24000000*OO[[#This Row],[154 (08JUL1985 03:00:00)-Water Temperature (C)]]*OO[[#This Row],[96]]</f>
        <v>1.717813117692E-7</v>
      </c>
      <c r="CU351" s="10">
        <f>3/24000000*OO[[#This Row],[155 (08JUL1985 06:00:00)-Water Temperature (C)]]*OO[[#This Row],[97]]</f>
        <v>1.6500328708876251E-7</v>
      </c>
      <c r="CV351" s="10">
        <f>3/24000000*OO[[#This Row],[156 (08JUL1985 09:00:00)-Water Temperature (C)]]*OO[[#This Row],[98]]</f>
        <v>1.57483660070825E-7</v>
      </c>
      <c r="CW351" s="10">
        <f>3/24000000*OO[[#This Row],[157 (08JUL1985 12:00:00)-Water Temperature (C)]]*OO[[#This Row],[99]]</f>
        <v>1.5111570287039998E-7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0</v>
      </c>
      <c r="T352" s="10">
        <f>3/24*OO[[#This Row],[76 (28JUN1985 09:00:00)-Water Temperature (C)]]*OO[[#This Row],[18]]/SUM(OO[18])</f>
        <v>2.1360916783713538E-32</v>
      </c>
      <c r="U352" s="10">
        <f>3/24*OO[[#This Row],[77 (28JUN1985 12:00:00)-Water Temperature (C)]]*OO[[#This Row],[19]]/SUM(OO[19])</f>
        <v>1.2027704336330831E-25</v>
      </c>
      <c r="V352" s="10">
        <f>3/24000000*OO[[#This Row],[78 (28JUN1985 15:00:00)-Water Temperature (C)]]*OO[[#This Row],[20]]</f>
        <v>1.9548306435712499E-18</v>
      </c>
      <c r="W352" s="10">
        <f>3/24000000*OO[[#This Row],[79 (28JUN1985 18:00:00)-Water Temperature (C)]]*OO[[#This Row],[21]]</f>
        <v>4.8379259228974999E-14</v>
      </c>
      <c r="X352" s="10">
        <f>3/24000000*OO[[#This Row],[80 (28JUN1985 21:00:00)-Water Temperature (C)]]*OO[[#This Row],[22]]</f>
        <v>5.4113641685524992E-11</v>
      </c>
      <c r="Y352" s="10">
        <f>3/24000000*OO[[#This Row],[81 (29JUN1985 00:00:00)-Water Temperature (C)]]*OO[[#This Row],[23]]</f>
        <v>1.16984238679125E-8</v>
      </c>
      <c r="Z352" s="10">
        <f>3/24000000*OO[[#This Row],[82 (29JUN1985 03:00:00)-Water Temperature (C)]]*OO[[#This Row],[24]]</f>
        <v>8.0210548382599995E-7</v>
      </c>
      <c r="AA352" s="10">
        <f>3/24000000*OO[[#This Row],[83 (29JUN1985 06:00:00)-Water Temperature (C)]]*OO[[#This Row],[25]]</f>
        <v>2.2012816978800002E-5</v>
      </c>
      <c r="AB352" s="10">
        <f>3/24000000*OO[[#This Row],[84 (29JUN1985 09:00:00)-Water Temperature (C)]]*OO[[#This Row],[26]]</f>
        <v>2.8194935422500001E-4</v>
      </c>
      <c r="AC352" s="10">
        <f>3/24000000*OO[[#This Row],[85 (29JUN1985 12:00:00)-Water Temperature (C)]]*OO[[#This Row],[27]]</f>
        <v>1.8959859199692501E-3</v>
      </c>
      <c r="AD352" s="10">
        <f>3/24000000*OO[[#This Row],[86 (29JUN1985 15:00:00)-Water Temperature (C)]]*OO[[#This Row],[28]]</f>
        <v>7.2549557727074991E-3</v>
      </c>
      <c r="AE352" s="10">
        <f>3/24000000*OO[[#This Row],[88 (29JUN1985 21:00:00)-Water Temperature (C)]]*OO[[#This Row],[30]]</f>
        <v>2.6821802096635001E-2</v>
      </c>
      <c r="AF352" s="10">
        <f>3/24000000*OO[[#This Row],[88 (29JUN1985 21:00:00)-Water Temperature (C)]]*OO[[#This Row],[30]]</f>
        <v>2.6821802096635001E-2</v>
      </c>
      <c r="AG352" s="10">
        <f>3/24000000*OO[[#This Row],[89 (30JUN1985 00:00:00)-Water Temperature (C)]]*OO[[#This Row],[31]]</f>
        <v>2.9074644444439999E-2</v>
      </c>
      <c r="AH352" s="10">
        <f>3/24000000*OO[[#This Row],[90 (30JUN1985 03:00:00)-Water Temperature (C)]]*OO[[#This Row],[32]]</f>
        <v>2.3164408097039998E-2</v>
      </c>
      <c r="AI352" s="10">
        <f>3/24000000*OO[[#This Row],[91 (30JUN1985 06:00:00)-Water Temperature (C)]]*OO[[#This Row],[33]]</f>
        <v>1.4054905574458747E-2</v>
      </c>
      <c r="AJ352" s="10">
        <f>3/24000000*OO[[#This Row],[92 (30JUN1985 09:00:00)-Water Temperature (C)]]*OO[[#This Row],[34]]</f>
        <v>6.7010958578312494E-3</v>
      </c>
      <c r="AK352" s="10">
        <f>3/24000000*OO[[#This Row],[93 (30JUN1985 12:00:00)-Water Temperature (C)]]*OO[[#This Row],[35]]</f>
        <v>2.5890282118102496E-3</v>
      </c>
      <c r="AL352" s="10">
        <f>3/24000000*OO[[#This Row],[94 (30JUN1985 15:00:00)-Water Temperature (C)]]*OO[[#This Row],[36]]</f>
        <v>8.3919225955387492E-4</v>
      </c>
      <c r="AM352" s="10">
        <f>3/24000000*OO[[#This Row],[95 (30JUN1985 18:00:00)-Water Temperature (C)]]*OO[[#This Row],[37]]</f>
        <v>2.4532340732114999E-4</v>
      </c>
      <c r="AN352" s="10">
        <f>3/24000000*OO[[#This Row],[96 (30JUN1985 21:00:00)-Water Temperature (C)]]*OO[[#This Row],[38]]</f>
        <v>7.8406900159087495E-5</v>
      </c>
      <c r="AO352" s="10">
        <f>3/24000000*OO[[#This Row],[97 (01JUL1985 00:00:00)-Water Temperature (C)]]*OO[[#This Row],[39]]</f>
        <v>3.8607769681162499E-5</v>
      </c>
      <c r="AP352" s="10">
        <f>3/24000000*OO[[#This Row],[98 (01JUL1985 03:00:00)-Water Temperature (C)]]*OO[[#This Row],[40]]</f>
        <v>3.1066637569424993E-5</v>
      </c>
      <c r="AQ352" s="10">
        <f>3/24000000*OO[[#This Row],[99 (01JUL1985 06:00:00)-Water Temperature (C)]]*OO[[#This Row],[41]]</f>
        <v>2.9748986854939997E-5</v>
      </c>
      <c r="AR352" s="10">
        <f>3/24000000*OO[[#This Row],[100 (01JUL1985 09:00:00)-Water Temperature (C)]]*OO[[#This Row],[42]]</f>
        <v>2.9097764501522498E-5</v>
      </c>
      <c r="AS352" s="10">
        <f>3/24000000*OO[[#This Row],[101 (01JUL1985 12:00:00)-Water Temperature (C)]]*OO[[#This Row],[43]]</f>
        <v>2.7788138655617497E-5</v>
      </c>
      <c r="AT352" s="10">
        <f>3/24000000*OO[[#This Row],[102 (01JUL1985 15:00:00)-Water Temperature (C)]]*OO[[#This Row],[44]]</f>
        <v>2.5846328262125001E-5</v>
      </c>
      <c r="AU352" s="10">
        <f>3/24000000*OO[[#This Row],[103 (01JUL1985 18:00:00)-Water Temperature (C)]]*OO[[#This Row],[45]]</f>
        <v>2.36329121681675E-5</v>
      </c>
      <c r="AV352" s="10">
        <f>3/24000000*OO[[#This Row],[104 (01JUL1985 21:00:00)-Water Temperature (C)]]*OO[[#This Row],[46]]</f>
        <v>2.1334653748135002E-5</v>
      </c>
      <c r="AW352" s="10">
        <f>3/24000000*OO[[#This Row],[105 (02JUL1985 00:00:00)-Water Temperature (C)]]*OO[[#This Row],[47]]</f>
        <v>1.9366097526100003E-5</v>
      </c>
      <c r="AX352" s="10">
        <f>3/24000000*OO[[#This Row],[106 (02JUL1985 03:00:00)-Water Temperature (C)]]*OO[[#This Row],[48]]</f>
        <v>1.8065167719900001E-5</v>
      </c>
      <c r="AY352" s="10">
        <f>3/24000000*OO[[#This Row],[107 (02JUL1985 06:00:00)-Water Temperature (C)]]*OO[[#This Row],[49]]</f>
        <v>1.6826656214637501E-5</v>
      </c>
      <c r="AZ352" s="10">
        <f>3/24000000*OO[[#This Row],[108 (02JUL1985 09:00:00)-Water Temperature (C)]]*OO[[#This Row],[50]]</f>
        <v>1.5725128347986247E-5</v>
      </c>
      <c r="BA352" s="10">
        <f>3/24000000*OO[[#This Row],[109 (02JUL1985 12:00:00)-Water Temperature (C)]]*OO[[#This Row],[51]]</f>
        <v>1.4678047841403749E-5</v>
      </c>
      <c r="BB352" s="10">
        <f>3/24000000*OO[[#This Row],[110 (02JUL1985 15:00:00)-Water Temperature (C)]]*OO[[#This Row],[52]]</f>
        <v>1.350692266108375E-5</v>
      </c>
      <c r="BC352" s="10">
        <f>3/24000000*OO[[#This Row],[111 (02JUL1985 18:00:00)-Water Temperature (C)]]*OO[[#This Row],[53]]</f>
        <v>1.2288092680195E-5</v>
      </c>
      <c r="BD352" s="10">
        <f>3/24000000*OO[[#This Row],[112 (02JUL1985 21:00:00)-Water Temperature (C)]]*OO[[#This Row],[54]]</f>
        <v>1.1118153661320001E-5</v>
      </c>
      <c r="BE352" s="10">
        <f>3/24000000*OO[[#This Row],[113 (03JUL1985 00:00:00)-Water Temperature (C)]]*OO[[#This Row],[55]]</f>
        <v>1.003042863783E-5</v>
      </c>
      <c r="BF352" s="10">
        <f>3/24000000*OO[[#This Row],[114 (03JUL1985 03:00:00)-Water Temperature (C)]]*OO[[#This Row],[56]]</f>
        <v>9.274128742031248E-6</v>
      </c>
      <c r="BG352" s="10">
        <f>3/24000000*OO[[#This Row],[115 (03JUL1985 06:00:00)-Water Temperature (C)]]*OO[[#This Row],[57]]</f>
        <v>8.6156134803149996E-6</v>
      </c>
      <c r="BH352" s="10">
        <f>3/24000000*OO[[#This Row],[116 (03JUL1985 09:00:00)-Water Temperature (C)]]*OO[[#This Row],[58]]</f>
        <v>8.0241343231087489E-6</v>
      </c>
      <c r="BI352" s="10">
        <f>3/24000000*OO[[#This Row],[117 (03JUL1985 12:00:00)-Water Temperature (C)]]*OO[[#This Row],[59]]</f>
        <v>7.5058544964749997E-6</v>
      </c>
      <c r="BJ352" s="10">
        <f>3/24000000*OO[[#This Row],[118 (03JUL1985 15:00:00)-Water Temperature (C)]]*OO[[#This Row],[60]]</f>
        <v>6.8934969679087493E-6</v>
      </c>
      <c r="BK352" s="10">
        <f>3/24000000*OO[[#This Row],[119 (03JUL1985 18:00:00)-Water Temperature (C)]]*OO[[#This Row],[61]]</f>
        <v>6.2747611544037501E-6</v>
      </c>
      <c r="BL352" s="10">
        <f>3/24000000*OO[[#This Row],[120 (03JUL1985 21:00:00)-Water Temperature (C)]]*OO[[#This Row],[62]]</f>
        <v>5.6625458445562494E-6</v>
      </c>
      <c r="BM352" s="10">
        <f>3/24000000*OO[[#This Row],[121 (04JUL1985 00:00:00)-Water Temperature (C)]]*OO[[#This Row],[63]]</f>
        <v>5.0568720291374996E-6</v>
      </c>
      <c r="BN352" s="10">
        <f>3/24000000*OO[[#This Row],[122 (04JUL1985 03:00:00)-Water Temperature (C)]]*OO[[#This Row],[64]]</f>
        <v>4.5570657344400001E-6</v>
      </c>
      <c r="BO352" s="10">
        <f>3/24000000*OO[[#This Row],[123 (04JUL1985 06:00:00)-Water Temperature (C)]]*OO[[#This Row],[65]]</f>
        <v>4.0386368585000004E-6</v>
      </c>
      <c r="BP352" s="10">
        <f>3/24000000*OO[[#This Row],[124 (04JUL1985 09:00:00)-Water Temperature (C)]]*OO[[#This Row],[66]]</f>
        <v>3.5897879103175E-6</v>
      </c>
      <c r="BQ352" s="10">
        <f>3/24000000*OO[[#This Row],[125 (04JUL1985 12:00:00)-Water Temperature (C)]]*OO[[#This Row],[67]]</f>
        <v>3.1308257086605E-6</v>
      </c>
      <c r="BR352" s="10">
        <f>3/24000000*OO[[#This Row],[126 (04JUL1985 15:00:00)-Water Temperature (C)]]*OO[[#This Row],[68]]</f>
        <v>2.6927415929699999E-6</v>
      </c>
      <c r="BS352" s="10">
        <f>3/24000000*OO[[#This Row],[127 (04JUL1985 18:00:00)-Water Temperature (C)]]*OO[[#This Row],[69]]</f>
        <v>2.2647268495649998E-6</v>
      </c>
      <c r="BT352" s="10">
        <f>3/24000000*OO[[#This Row],[128 (04JUL1985 21:00:00)-Water Temperature (C)]]*OO[[#This Row],[70]]</f>
        <v>1.8469062140200001E-6</v>
      </c>
      <c r="BU352" s="10">
        <f>3/24000000*OO[[#This Row],[129 (05JUL1985 00:00:00)-Water Temperature (C)]]*OO[[#This Row],[71]]</f>
        <v>1.469328283660125E-6</v>
      </c>
      <c r="BV352" s="10">
        <f>3/24000000*OO[[#This Row],[130 (05JUL1985 03:00:00)-Water Temperature (C)]]*OO[[#This Row],[72]]</f>
        <v>1.1780293542971249E-6</v>
      </c>
      <c r="BW352" s="10">
        <f>3/24000000*OO[[#This Row],[131 (05JUL1985 06:00:00)-Water Temperature (C)]]*OO[[#This Row],[73]]</f>
        <v>9.3636224353325011E-7</v>
      </c>
      <c r="BX352" s="10">
        <f>3/24000000*OO[[#This Row],[132 (05JUL1985 09:00:00)-Water Temperature (C)]]*OO[[#This Row],[74]]</f>
        <v>7.7067936877950007E-7</v>
      </c>
      <c r="BY352" s="10">
        <f>3/24000000*OO[[#This Row],[133 (05JUL1985 12:00:00)-Water Temperature (C)]]*OO[[#This Row],[75]]</f>
        <v>6.5715399514124996E-7</v>
      </c>
      <c r="BZ352" s="10">
        <f>3/24000000*OO[[#This Row],[134 (05JUL1985 15:00:00)-Water Temperature (C)]]*OO[[#This Row],[76]]</f>
        <v>5.7594733010849997E-7</v>
      </c>
      <c r="CA352" s="10">
        <f>3/24000000*OO[[#This Row],[135 (05JUL1985 18:00:00)-Water Temperature (C)]]*OO[[#This Row],[77]]</f>
        <v>5.17904223048E-7</v>
      </c>
      <c r="CB352" s="10">
        <f>3/24000000*OO[[#This Row],[136 (05JUL1985 21:00:00)-Water Temperature (C)]]*OO[[#This Row],[78]]</f>
        <v>4.7400950250187495E-7</v>
      </c>
      <c r="CC352" s="10">
        <f>3/24000000*OO[[#This Row],[137 (06JUL1985 00:00:00)-Water Temperature (C)]]*OO[[#This Row],[79]]</f>
        <v>4.3908753317412498E-7</v>
      </c>
      <c r="CD352" s="10">
        <f>3/24000000*OO[[#This Row],[138 (06JUL1985 03:00:00)-Water Temperature (C)]]*OO[[#This Row],[80]]</f>
        <v>4.1929947893762499E-7</v>
      </c>
      <c r="CE352" s="10">
        <f>3/24000000*OO[[#This Row],[139 (06JUL1985 06:00:00)-Water Temperature (C)]]*OO[[#This Row],[81]]</f>
        <v>3.9784756429274998E-7</v>
      </c>
      <c r="CF352" s="10">
        <f>3/24000000*OO[[#This Row],[140 (06JUL1985 09:00:00)-Water Temperature (C)]]*OO[[#This Row],[82]]</f>
        <v>3.8123156059199998E-7</v>
      </c>
      <c r="CG352" s="10">
        <f>3/24000000*OO[[#This Row],[141 (06JUL1985 12:00:00)-Water Temperature (C)]]*OO[[#This Row],[83]]</f>
        <v>3.698125694159125E-7</v>
      </c>
      <c r="CH352" s="10">
        <f>3/24000000*OO[[#This Row],[142 (06JUL1985 15:00:00)-Water Temperature (C)]]*OO[[#This Row],[84]]</f>
        <v>3.5383658056766251E-7</v>
      </c>
      <c r="CI352" s="10">
        <f>3/24000000*OO[[#This Row],[143 (06JUL1985 18:00:00)-Water Temperature (C)]]*OO[[#This Row],[85]]</f>
        <v>3.3615369446538744E-7</v>
      </c>
      <c r="CJ352" s="10">
        <f>3/24000000*OO[[#This Row],[144 (06JUL1985 21:00:00)-Water Temperature (C)]]*OO[[#This Row],[86]]</f>
        <v>3.1857909631143743E-7</v>
      </c>
      <c r="CK352" s="10">
        <f>3/24000000*OO[[#This Row],[145 (07JUL1985 00:00:00)-Water Temperature (C)]]*OO[[#This Row],[87]]</f>
        <v>3.0183604186109999E-7</v>
      </c>
      <c r="CL352" s="10">
        <f>3/24000000*OO[[#This Row],[146 (07JUL1985 03:00:00)-Water Temperature (C)]]*OO[[#This Row],[88]]</f>
        <v>2.915142713946375E-7</v>
      </c>
      <c r="CM352" s="10">
        <f>3/24000000*OO[[#This Row],[147 (07JUL1985 06:00:00)-Water Temperature (C)]]*OO[[#This Row],[89]]</f>
        <v>2.8125079380562497E-7</v>
      </c>
      <c r="CN352" s="10">
        <f>3/24000000*OO[[#This Row],[148 (07JUL1985 09:00:00)-Water Temperature (C)]]*OO[[#This Row],[90]]</f>
        <v>2.7103914177839996E-7</v>
      </c>
      <c r="CO352" s="10">
        <f>3/24000000*OO[[#This Row],[149 (07JUL1985 12:00:00)-Water Temperature (C)]]*OO[[#This Row],[91]]</f>
        <v>2.6205226023530002E-7</v>
      </c>
      <c r="CP352" s="10">
        <f>3/24000000*OO[[#This Row],[150 (07JUL1985 15:00:00)-Water Temperature (C)]]*OO[[#This Row],[92]]</f>
        <v>2.5003046769030001E-7</v>
      </c>
      <c r="CQ352" s="10">
        <f>3/24000000*OO[[#This Row],[151 (07JUL1985 18:00:00)-Water Temperature (C)]]*OO[[#This Row],[93]]</f>
        <v>2.3818089224084997E-7</v>
      </c>
      <c r="CR352" s="10">
        <f>3/24000000*OO[[#This Row],[152 (07JUL1985 21:00:00)-Water Temperature (C)]]*OO[[#This Row],[94]]</f>
        <v>2.2604952750099997E-7</v>
      </c>
      <c r="CS352" s="10">
        <f>3/24000000*OO[[#This Row],[153 (08JUL1985 00:00:00)-Water Temperature (C)]]*OO[[#This Row],[95]]</f>
        <v>2.1352799728069999E-7</v>
      </c>
      <c r="CT352" s="10">
        <f>3/24000000*OO[[#This Row],[154 (08JUL1985 03:00:00)-Water Temperature (C)]]*OO[[#This Row],[96]]</f>
        <v>2.029769728545E-7</v>
      </c>
      <c r="CU352" s="10">
        <f>3/24000000*OO[[#This Row],[155 (08JUL1985 06:00:00)-Water Temperature (C)]]*OO[[#This Row],[97]]</f>
        <v>1.9490282181974998E-7</v>
      </c>
      <c r="CV352" s="10">
        <f>3/24000000*OO[[#This Row],[156 (08JUL1985 09:00:00)-Water Temperature (C)]]*OO[[#This Row],[98]]</f>
        <v>1.8585172456549999E-7</v>
      </c>
      <c r="CW352" s="10">
        <f>3/24000000*OO[[#This Row],[157 (08JUL1985 12:00:00)-Water Temperature (C)]]*OO[[#This Row],[99]]</f>
        <v>1.7824173690194999E-7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0</v>
      </c>
      <c r="T353" s="10">
        <f>3/24*OO[[#This Row],[76 (28JUN1985 09:00:00)-Water Temperature (C)]]*OO[[#This Row],[18]]/SUM(OO[18])</f>
        <v>1.2545574385132645E-32</v>
      </c>
      <c r="U353" s="10">
        <f>3/24*OO[[#This Row],[77 (28JUN1985 12:00:00)-Water Temperature (C)]]*OO[[#This Row],[19]]/SUM(OO[19])</f>
        <v>1.6115766177264999E-25</v>
      </c>
      <c r="V353" s="10">
        <f>3/24000000*OO[[#This Row],[78 (28JUN1985 15:00:00)-Water Temperature (C)]]*OO[[#This Row],[20]]</f>
        <v>1.9608480267667501E-18</v>
      </c>
      <c r="W353" s="10">
        <f>3/24000000*OO[[#This Row],[79 (28JUN1985 18:00:00)-Water Temperature (C)]]*OO[[#This Row],[21]]</f>
        <v>6.1726750113600007E-14</v>
      </c>
      <c r="X353" s="10">
        <f>3/24000000*OO[[#This Row],[80 (28JUN1985 21:00:00)-Water Temperature (C)]]*OO[[#This Row],[22]]</f>
        <v>7.6698794115125E-11</v>
      </c>
      <c r="Y353" s="10">
        <f>3/24000000*OO[[#This Row],[81 (29JUN1985 00:00:00)-Water Temperature (C)]]*OO[[#This Row],[23]]</f>
        <v>1.78522527145125E-8</v>
      </c>
      <c r="Z353" s="10">
        <f>3/24000000*OO[[#This Row],[82 (29JUN1985 03:00:00)-Water Temperature (C)]]*OO[[#This Row],[24]]</f>
        <v>1.2956094907762498E-6</v>
      </c>
      <c r="AA353" s="10">
        <f>3/24000000*OO[[#This Row],[83 (29JUN1985 06:00:00)-Water Temperature (C)]]*OO[[#This Row],[25]]</f>
        <v>3.7256663149625E-5</v>
      </c>
      <c r="AB353" s="10">
        <f>3/24000000*OO[[#This Row],[84 (29JUN1985 09:00:00)-Water Temperature (C)]]*OO[[#This Row],[26]]</f>
        <v>4.9632740496275004E-4</v>
      </c>
      <c r="AC353" s="10">
        <f>3/24000000*OO[[#This Row],[85 (29JUN1985 12:00:00)-Water Temperature (C)]]*OO[[#This Row],[27]]</f>
        <v>3.4541642611312495E-3</v>
      </c>
      <c r="AD353" s="10">
        <f>3/24000000*OO[[#This Row],[86 (29JUN1985 15:00:00)-Water Temperature (C)]]*OO[[#This Row],[28]]</f>
        <v>1.3610290519035E-2</v>
      </c>
      <c r="AE353" s="10">
        <f>3/24000000*OO[[#This Row],[88 (29JUN1985 21:00:00)-Water Temperature (C)]]*OO[[#This Row],[30]]</f>
        <v>5.2743277428699997E-2</v>
      </c>
      <c r="AF353" s="10">
        <f>3/24000000*OO[[#This Row],[88 (29JUN1985 21:00:00)-Water Temperature (C)]]*OO[[#This Row],[30]]</f>
        <v>5.2743277428699997E-2</v>
      </c>
      <c r="AG353" s="10">
        <f>3/24000000*OO[[#This Row],[89 (30JUN1985 00:00:00)-Water Temperature (C)]]*OO[[#This Row],[31]]</f>
        <v>5.8137214438349995E-2</v>
      </c>
      <c r="AH353" s="10">
        <f>3/24000000*OO[[#This Row],[90 (30JUN1985 03:00:00)-Water Temperature (C)]]*OO[[#This Row],[32]]</f>
        <v>4.6955622051624998E-2</v>
      </c>
      <c r="AI353" s="10">
        <f>3/24000000*OO[[#This Row],[91 (30JUN1985 06:00:00)-Water Temperature (C)]]*OO[[#This Row],[33]]</f>
        <v>2.8835154632380001E-2</v>
      </c>
      <c r="AJ353" s="10">
        <f>3/24000000*OO[[#This Row],[92 (30JUN1985 09:00:00)-Water Temperature (C)]]*OO[[#This Row],[34]]</f>
        <v>1.4027433731465E-2</v>
      </c>
      <c r="AK353" s="10">
        <f>3/24000000*OO[[#This Row],[93 (30JUN1985 12:00:00)-Water Temperature (C)]]*OO[[#This Row],[35]]</f>
        <v>5.5185162641349997E-3</v>
      </c>
      <c r="AL353" s="10">
        <f>3/24000000*OO[[#This Row],[94 (30JUN1985 15:00:00)-Water Temperature (C)]]*OO[[#This Row],[36]]</f>
        <v>1.8145809619534998E-3</v>
      </c>
      <c r="AM353" s="10">
        <f>3/24000000*OO[[#This Row],[95 (30JUN1985 18:00:00)-Water Temperature (C)]]*OO[[#This Row],[37]]</f>
        <v>5.33615795055E-4</v>
      </c>
      <c r="AN353" s="10">
        <f>3/24000000*OO[[#This Row],[96 (30JUN1985 21:00:00)-Water Temperature (C)]]*OO[[#This Row],[38]]</f>
        <v>1.6723392409680001E-4</v>
      </c>
      <c r="AO353" s="10">
        <f>3/24000000*OO[[#This Row],[97 (01JUL1985 00:00:00)-Water Temperature (C)]]*OO[[#This Row],[39]]</f>
        <v>7.8266361705000003E-5</v>
      </c>
      <c r="AP353" s="10">
        <f>3/24000000*OO[[#This Row],[98 (01JUL1985 03:00:00)-Water Temperature (C)]]*OO[[#This Row],[40]]</f>
        <v>6.0920493409374996E-5</v>
      </c>
      <c r="AQ353" s="10">
        <f>3/24000000*OO[[#This Row],[99 (01JUL1985 06:00:00)-Water Temperature (C)]]*OO[[#This Row],[41]]</f>
        <v>5.7792990886799999E-5</v>
      </c>
      <c r="AR353" s="10">
        <f>3/24000000*OO[[#This Row],[100 (01JUL1985 09:00:00)-Water Temperature (C)]]*OO[[#This Row],[42]]</f>
        <v>5.6474611713224991E-5</v>
      </c>
      <c r="AS353" s="10">
        <f>3/24000000*OO[[#This Row],[101 (01JUL1985 12:00:00)-Water Temperature (C)]]*OO[[#This Row],[43]]</f>
        <v>5.3973408417599998E-5</v>
      </c>
      <c r="AT353" s="10">
        <f>3/24000000*OO[[#This Row],[102 (01JUL1985 15:00:00)-Water Temperature (C)]]*OO[[#This Row],[44]]</f>
        <v>5.0202725990312495E-5</v>
      </c>
      <c r="AU353" s="10">
        <f>3/24000000*OO[[#This Row],[103 (01JUL1985 18:00:00)-Water Temperature (C)]]*OO[[#This Row],[45]]</f>
        <v>4.5901585556299994E-5</v>
      </c>
      <c r="AV353" s="10">
        <f>3/24000000*OO[[#This Row],[104 (01JUL1985 21:00:00)-Water Temperature (C)]]*OO[[#This Row],[46]]</f>
        <v>4.1428803942337503E-5</v>
      </c>
      <c r="AW353" s="10">
        <f>3/24000000*OO[[#This Row],[105 (02JUL1985 00:00:00)-Water Temperature (C)]]*OO[[#This Row],[47]]</f>
        <v>3.7550487066437494E-5</v>
      </c>
      <c r="AX353" s="10">
        <f>3/24000000*OO[[#This Row],[106 (02JUL1985 03:00:00)-Water Temperature (C)]]*OO[[#This Row],[48]]</f>
        <v>3.4997420525550001E-5</v>
      </c>
      <c r="AY353" s="10">
        <f>3/24000000*OO[[#This Row],[107 (02JUL1985 06:00:00)-Water Temperature (C)]]*OO[[#This Row],[49]]</f>
        <v>3.2542146193574995E-5</v>
      </c>
      <c r="AZ353" s="10">
        <f>3/24000000*OO[[#This Row],[108 (02JUL1985 09:00:00)-Water Temperature (C)]]*OO[[#This Row],[50]]</f>
        <v>3.0354429813460001E-5</v>
      </c>
      <c r="BA353" s="10">
        <f>3/24000000*OO[[#This Row],[109 (02JUL1985 12:00:00)-Water Temperature (C)]]*OO[[#This Row],[51]]</f>
        <v>2.8298223755444998E-5</v>
      </c>
      <c r="BB353" s="10">
        <f>3/24000000*OO[[#This Row],[110 (02JUL1985 15:00:00)-Water Temperature (C)]]*OO[[#This Row],[52]]</f>
        <v>2.6008621283032496E-5</v>
      </c>
      <c r="BC353" s="10">
        <f>3/24000000*OO[[#This Row],[111 (02JUL1985 18:00:00)-Water Temperature (C)]]*OO[[#This Row],[53]]</f>
        <v>2.3628309209537499E-5</v>
      </c>
      <c r="BD353" s="10">
        <f>3/24000000*OO[[#This Row],[112 (02JUL1985 21:00:00)-Water Temperature (C)]]*OO[[#This Row],[54]]</f>
        <v>2.1374053429879999E-5</v>
      </c>
      <c r="BE353" s="10">
        <f>3/24000000*OO[[#This Row],[113 (03JUL1985 00:00:00)-Water Temperature (C)]]*OO[[#This Row],[55]]</f>
        <v>1.9261557994130001E-5</v>
      </c>
      <c r="BF353" s="10">
        <f>3/24000000*OO[[#This Row],[114 (03JUL1985 03:00:00)-Water Temperature (C)]]*OO[[#This Row],[56]]</f>
        <v>1.7789739309787501E-5</v>
      </c>
      <c r="BG353" s="10">
        <f>3/24000000*OO[[#This Row],[115 (03JUL1985 06:00:00)-Water Temperature (C)]]*OO[[#This Row],[57]]</f>
        <v>1.6507713407858751E-5</v>
      </c>
      <c r="BH353" s="10">
        <f>3/24000000*OO[[#This Row],[116 (03JUL1985 09:00:00)-Water Temperature (C)]]*OO[[#This Row],[58]]</f>
        <v>1.5347043758875E-5</v>
      </c>
      <c r="BI353" s="10">
        <f>3/24000000*OO[[#This Row],[117 (03JUL1985 12:00:00)-Water Temperature (C)]]*OO[[#This Row],[59]]</f>
        <v>1.4336082948330001E-5</v>
      </c>
      <c r="BJ353" s="10">
        <f>3/24000000*OO[[#This Row],[118 (03JUL1985 15:00:00)-Water Temperature (C)]]*OO[[#This Row],[60]]</f>
        <v>1.3154508023186249E-5</v>
      </c>
      <c r="BK353" s="10">
        <f>3/24000000*OO[[#This Row],[119 (03JUL1985 18:00:00)-Water Temperature (C)]]*OO[[#This Row],[61]]</f>
        <v>1.1965668625244999E-5</v>
      </c>
      <c r="BL353" s="10">
        <f>3/24000000*OO[[#This Row],[120 (03JUL1985 21:00:00)-Water Temperature (C)]]*OO[[#This Row],[62]]</f>
        <v>1.0804432500022499E-5</v>
      </c>
      <c r="BM353" s="10">
        <f>3/24000000*OO[[#This Row],[121 (04JUL1985 00:00:00)-Water Temperature (C)]]*OO[[#This Row],[63]]</f>
        <v>9.6549589729612491E-6</v>
      </c>
      <c r="BN353" s="10">
        <f>3/24000000*OO[[#This Row],[122 (04JUL1985 03:00:00)-Water Temperature (C)]]*OO[[#This Row],[64]]</f>
        <v>8.7052088214000001E-6</v>
      </c>
      <c r="BO353" s="10">
        <f>3/24000000*OO[[#This Row],[123 (04JUL1985 06:00:00)-Water Temperature (C)]]*OO[[#This Row],[65]]</f>
        <v>7.7185485623399987E-6</v>
      </c>
      <c r="BP353" s="10">
        <f>3/24000000*OO[[#This Row],[124 (04JUL1985 09:00:00)-Water Temperature (C)]]*OO[[#This Row],[66]]</f>
        <v>6.8604004085850001E-6</v>
      </c>
      <c r="BQ353" s="10">
        <f>3/24000000*OO[[#This Row],[125 (04JUL1985 12:00:00)-Water Temperature (C)]]*OO[[#This Row],[67]]</f>
        <v>5.9903789326474996E-6</v>
      </c>
      <c r="BR353" s="10">
        <f>3/24000000*OO[[#This Row],[126 (04JUL1985 15:00:00)-Water Temperature (C)]]*OO[[#This Row],[68]]</f>
        <v>5.1618368901250001E-6</v>
      </c>
      <c r="BS353" s="10">
        <f>3/24000000*OO[[#This Row],[127 (04JUL1985 18:00:00)-Water Temperature (C)]]*OO[[#This Row],[69]]</f>
        <v>4.3561669872175E-6</v>
      </c>
      <c r="BT353" s="10">
        <f>3/24000000*OO[[#This Row],[128 (04JUL1985 21:00:00)-Water Temperature (C)]]*OO[[#This Row],[70]]</f>
        <v>3.5637862531249997E-6</v>
      </c>
      <c r="BU353" s="10">
        <f>3/24000000*OO[[#This Row],[129 (05JUL1985 00:00:00)-Water Temperature (C)]]*OO[[#This Row],[71]]</f>
        <v>2.8419398914462498E-6</v>
      </c>
      <c r="BV353" s="10">
        <f>3/24000000*OO[[#This Row],[130 (05JUL1985 03:00:00)-Water Temperature (C)]]*OO[[#This Row],[72]]</f>
        <v>2.2801632572859996E-6</v>
      </c>
      <c r="BW353" s="10">
        <f>3/24000000*OO[[#This Row],[131 (05JUL1985 06:00:00)-Water Temperature (C)]]*OO[[#This Row],[73]]</f>
        <v>1.8091036814699998E-6</v>
      </c>
      <c r="BX353" s="10">
        <f>3/24000000*OO[[#This Row],[132 (05JUL1985 09:00:00)-Water Temperature (C)]]*OO[[#This Row],[74]]</f>
        <v>1.48170306349675E-6</v>
      </c>
      <c r="BY353" s="10">
        <f>3/24000000*OO[[#This Row],[133 (05JUL1985 12:00:00)-Water Temperature (C)]]*OO[[#This Row],[75]]</f>
        <v>1.2580723813927501E-6</v>
      </c>
      <c r="BZ353" s="10">
        <f>3/24000000*OO[[#This Row],[134 (05JUL1985 15:00:00)-Water Temperature (C)]]*OO[[#This Row],[76]]</f>
        <v>1.0975793081629998E-6</v>
      </c>
      <c r="CA353" s="10">
        <f>3/24000000*OO[[#This Row],[135 (05JUL1985 18:00:00)-Water Temperature (C)]]*OO[[#This Row],[77]]</f>
        <v>9.8290028318812497E-7</v>
      </c>
      <c r="CB353" s="10">
        <f>3/24000000*OO[[#This Row],[136 (05JUL1985 21:00:00)-Water Temperature (C)]]*OO[[#This Row],[78]]</f>
        <v>8.9791640822149989E-7</v>
      </c>
      <c r="CC353" s="10">
        <f>3/24000000*OO[[#This Row],[137 (06JUL1985 00:00:00)-Water Temperature (C)]]*OO[[#This Row],[79]]</f>
        <v>8.3063459216425001E-7</v>
      </c>
      <c r="CD353" s="10">
        <f>3/24000000*OO[[#This Row],[138 (06JUL1985 03:00:00)-Water Temperature (C)]]*OO[[#This Row],[80]]</f>
        <v>7.9259847384149993E-7</v>
      </c>
      <c r="CE353" s="10">
        <f>3/24000000*OO[[#This Row],[139 (06JUL1985 06:00:00)-Water Temperature (C)]]*OO[[#This Row],[81]]</f>
        <v>7.5093137259449999E-7</v>
      </c>
      <c r="CF353" s="10">
        <f>3/24000000*OO[[#This Row],[140 (06JUL1985 09:00:00)-Water Temperature (C)]]*OO[[#This Row],[82]]</f>
        <v>7.1768653499400004E-7</v>
      </c>
      <c r="CG353" s="10">
        <f>3/24000000*OO[[#This Row],[141 (06JUL1985 12:00:00)-Water Temperature (C)]]*OO[[#This Row],[83]]</f>
        <v>6.9522812160374992E-7</v>
      </c>
      <c r="CH353" s="10">
        <f>3/24000000*OO[[#This Row],[142 (06JUL1985 15:00:00)-Water Temperature (C)]]*OO[[#This Row],[84]]</f>
        <v>6.64170471601875E-7</v>
      </c>
      <c r="CI353" s="10">
        <f>3/24000000*OO[[#This Row],[143 (06JUL1985 18:00:00)-Water Temperature (C)]]*OO[[#This Row],[85]]</f>
        <v>6.2950238588300002E-7</v>
      </c>
      <c r="CJ353" s="10">
        <f>3/24000000*OO[[#This Row],[144 (06JUL1985 21:00:00)-Water Temperature (C)]]*OO[[#This Row],[86]]</f>
        <v>5.9630307935174987E-7</v>
      </c>
      <c r="CK353" s="10">
        <f>3/24000000*OO[[#This Row],[145 (07JUL1985 00:00:00)-Water Temperature (C)]]*OO[[#This Row],[87]]</f>
        <v>5.6458136634824989E-7</v>
      </c>
      <c r="CL353" s="10">
        <f>3/24000000*OO[[#This Row],[146 (07JUL1985 03:00:00)-Water Temperature (C)]]*OO[[#This Row],[88]]</f>
        <v>5.4486831270999996E-7</v>
      </c>
      <c r="CM353" s="10">
        <f>3/24000000*OO[[#This Row],[147 (07JUL1985 06:00:00)-Water Temperature (C)]]*OO[[#This Row],[89]]</f>
        <v>5.2485183318500007E-7</v>
      </c>
      <c r="CN353" s="10">
        <f>3/24000000*OO[[#This Row],[148 (07JUL1985 09:00:00)-Water Temperature (C)]]*OO[[#This Row],[90]]</f>
        <v>5.046764526579999E-7</v>
      </c>
      <c r="CO353" s="10">
        <f>3/24000000*OO[[#This Row],[149 (07JUL1985 12:00:00)-Water Temperature (C)]]*OO[[#This Row],[91]]</f>
        <v>4.8710324332799993E-7</v>
      </c>
      <c r="CP353" s="10">
        <f>3/24000000*OO[[#This Row],[150 (07JUL1985 15:00:00)-Water Temperature (C)]]*OO[[#This Row],[92]]</f>
        <v>4.63960346856375E-7</v>
      </c>
      <c r="CQ353" s="10">
        <f>3/24000000*OO[[#This Row],[151 (07JUL1985 18:00:00)-Water Temperature (C)]]*OO[[#This Row],[93]]</f>
        <v>4.4126916380212497E-7</v>
      </c>
      <c r="CR353" s="10">
        <f>3/24000000*OO[[#This Row],[152 (07JUL1985 21:00:00)-Water Temperature (C)]]*OO[[#This Row],[94]]</f>
        <v>4.1855840212499997E-7</v>
      </c>
      <c r="CS353" s="10">
        <f>3/24000000*OO[[#This Row],[153 (08JUL1985 00:00:00)-Water Temperature (C)]]*OO[[#This Row],[95]]</f>
        <v>3.9505919740174994E-7</v>
      </c>
      <c r="CT353" s="10">
        <f>3/24000000*OO[[#This Row],[154 (08JUL1985 03:00:00)-Water Temperature (C)]]*OO[[#This Row],[96]]</f>
        <v>3.7510361977849995E-7</v>
      </c>
      <c r="CU353" s="10">
        <f>3/24000000*OO[[#This Row],[155 (08JUL1985 06:00:00)-Water Temperature (C)]]*OO[[#This Row],[97]]</f>
        <v>3.5987464332639998E-7</v>
      </c>
      <c r="CV353" s="10">
        <f>3/24000000*OO[[#This Row],[156 (08JUL1985 09:00:00)-Water Temperature (C)]]*OO[[#This Row],[98]]</f>
        <v>3.4250181478507499E-7</v>
      </c>
      <c r="CW353" s="10">
        <f>3/24000000*OO[[#This Row],[157 (08JUL1985 12:00:00)-Water Temperature (C)]]*OO[[#This Row],[99]]</f>
        <v>3.2800407057307493E-7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0</v>
      </c>
      <c r="T354" s="10">
        <f>3/24*OO[[#This Row],[76 (28JUN1985 09:00:00)-Water Temperature (C)]]*OO[[#This Row],[18]]/SUM(OO[18])</f>
        <v>2.4942896552811704E-33</v>
      </c>
      <c r="U354" s="10">
        <f>3/24*OO[[#This Row],[77 (28JUN1985 12:00:00)-Water Temperature (C)]]*OO[[#This Row],[19]]/SUM(OO[19])</f>
        <v>9.360814838502748E-26</v>
      </c>
      <c r="V354" s="10">
        <f>3/24000000*OO[[#This Row],[78 (28JUN1985 15:00:00)-Water Temperature (C)]]*OO[[#This Row],[20]]</f>
        <v>7.6518891353437507E-19</v>
      </c>
      <c r="W354" s="10">
        <f>3/24000000*OO[[#This Row],[79 (28JUN1985 18:00:00)-Water Temperature (C)]]*OO[[#This Row],[21]]</f>
        <v>3.4989679721249996E-14</v>
      </c>
      <c r="X354" s="10">
        <f>3/24000000*OO[[#This Row],[80 (28JUN1985 21:00:00)-Water Temperature (C)]]*OO[[#This Row],[22]]</f>
        <v>5.0627772490399995E-11</v>
      </c>
      <c r="Y354" s="10">
        <f>3/24000000*OO[[#This Row],[81 (29JUN1985 00:00:00)-Water Temperature (C)]]*OO[[#This Row],[23]]</f>
        <v>1.3150057476228747E-8</v>
      </c>
      <c r="Z354" s="10">
        <f>3/24000000*OO[[#This Row],[82 (29JUN1985 03:00:00)-Water Temperature (C)]]*OO[[#This Row],[24]]</f>
        <v>1.0455631093079999E-6</v>
      </c>
      <c r="AA354" s="10">
        <f>3/24000000*OO[[#This Row],[83 (29JUN1985 06:00:00)-Water Temperature (C)]]*OO[[#This Row],[25]]</f>
        <v>3.2523650850749997E-5</v>
      </c>
      <c r="AB354" s="10">
        <f>3/24000000*OO[[#This Row],[84 (29JUN1985 09:00:00)-Water Temperature (C)]]*OO[[#This Row],[26]]</f>
        <v>4.6414537347274997E-4</v>
      </c>
      <c r="AC354" s="10">
        <f>3/24000000*OO[[#This Row],[85 (29JUN1985 12:00:00)-Water Temperature (C)]]*OO[[#This Row],[27]]</f>
        <v>3.4390734129937498E-3</v>
      </c>
      <c r="AD354" s="10">
        <f>3/24000000*OO[[#This Row],[86 (29JUN1985 15:00:00)-Water Temperature (C)]]*OO[[#This Row],[28]]</f>
        <v>1.4340813445980002E-2</v>
      </c>
      <c r="AE354" s="10">
        <f>3/24000000*OO[[#This Row],[88 (29JUN1985 21:00:00)-Water Temperature (C)]]*OO[[#This Row],[30]]</f>
        <v>6.1513320023349992E-2</v>
      </c>
      <c r="AF354" s="10">
        <f>3/24000000*OO[[#This Row],[88 (29JUN1985 21:00:00)-Water Temperature (C)]]*OO[[#This Row],[30]]</f>
        <v>6.1513320023349992E-2</v>
      </c>
      <c r="AG354" s="10">
        <f>3/24000000*OO[[#This Row],[89 (30JUN1985 00:00:00)-Water Temperature (C)]]*OO[[#This Row],[31]]</f>
        <v>7.0884409640849994E-2</v>
      </c>
      <c r="AH354" s="10">
        <f>3/24000000*OO[[#This Row],[90 (30JUN1985 03:00:00)-Water Temperature (C)]]*OO[[#This Row],[32]]</f>
        <v>5.9692270408399993E-2</v>
      </c>
      <c r="AI354" s="10">
        <f>3/24000000*OO[[#This Row],[91 (30JUN1985 06:00:00)-Water Temperature (C)]]*OO[[#This Row],[33]]</f>
        <v>3.8045011659350002E-2</v>
      </c>
      <c r="AJ354" s="10">
        <f>3/24000000*OO[[#This Row],[92 (30JUN1985 09:00:00)-Water Temperature (C)]]*OO[[#This Row],[34]]</f>
        <v>1.9051673148474998E-2</v>
      </c>
      <c r="AK354" s="10">
        <f>3/24000000*OO[[#This Row],[93 (30JUN1985 12:00:00)-Water Temperature (C)]]*OO[[#This Row],[35]]</f>
        <v>7.6919992030800004E-3</v>
      </c>
      <c r="AL354" s="10">
        <f>3/24000000*OO[[#This Row],[94 (30JUN1985 15:00:00)-Water Temperature (C)]]*OO[[#This Row],[36]]</f>
        <v>2.5748659243661248E-3</v>
      </c>
      <c r="AM354" s="10">
        <f>3/24000000*OO[[#This Row],[95 (30JUN1985 18:00:00)-Water Temperature (C)]]*OO[[#This Row],[37]]</f>
        <v>7.6145233188337498E-4</v>
      </c>
      <c r="AN354" s="10">
        <f>3/24000000*OO[[#This Row],[96 (30JUN1985 21:00:00)-Water Temperature (C)]]*OO[[#This Row],[38]]</f>
        <v>2.313993101707625E-4</v>
      </c>
      <c r="AO354" s="10">
        <f>3/24000000*OO[[#This Row],[97 (01JUL1985 00:00:00)-Water Temperature (C)]]*OO[[#This Row],[39]]</f>
        <v>9.9769626713299989E-5</v>
      </c>
      <c r="AP354" s="10">
        <f>3/24000000*OO[[#This Row],[98 (01JUL1985 03:00:00)-Water Temperature (C)]]*OO[[#This Row],[40]]</f>
        <v>7.294261215557499E-5</v>
      </c>
      <c r="AQ354" s="10">
        <f>3/24000000*OO[[#This Row],[99 (01JUL1985 06:00:00)-Water Temperature (C)]]*OO[[#This Row],[41]]</f>
        <v>6.7620468916824999E-5</v>
      </c>
      <c r="AR354" s="10">
        <f>3/24000000*OO[[#This Row],[100 (01JUL1985 09:00:00)-Water Temperature (C)]]*OO[[#This Row],[42]]</f>
        <v>6.5520511422524999E-5</v>
      </c>
      <c r="AS354" s="10">
        <f>3/24000000*OO[[#This Row],[101 (01JUL1985 12:00:00)-Water Temperature (C)]]*OO[[#This Row],[43]]</f>
        <v>6.227297238653749E-5</v>
      </c>
      <c r="AT354" s="10">
        <f>3/24000000*OO[[#This Row],[102 (01JUL1985 15:00:00)-Water Temperature (C)]]*OO[[#This Row],[44]]</f>
        <v>5.7868318964624999E-5</v>
      </c>
      <c r="AU354" s="10">
        <f>3/24000000*OO[[#This Row],[103 (01JUL1985 18:00:00)-Water Temperature (C)]]*OO[[#This Row],[45]]</f>
        <v>5.2949326688374998E-5</v>
      </c>
      <c r="AV354" s="10">
        <f>3/24000000*OO[[#This Row],[104 (01JUL1985 21:00:00)-Water Temperature (C)]]*OO[[#This Row],[46]]</f>
        <v>4.7828133486049996E-5</v>
      </c>
      <c r="AW354" s="10">
        <f>3/24000000*OO[[#This Row],[105 (02JUL1985 00:00:00)-Water Temperature (C)]]*OO[[#This Row],[47]]</f>
        <v>4.3305015178499997E-5</v>
      </c>
      <c r="AX354" s="10">
        <f>3/24000000*OO[[#This Row],[106 (02JUL1985 03:00:00)-Water Temperature (C)]]*OO[[#This Row],[48]]</f>
        <v>4.0338382210875002E-5</v>
      </c>
      <c r="AY354" s="10">
        <f>3/24000000*OO[[#This Row],[107 (02JUL1985 06:00:00)-Water Temperature (C)]]*OO[[#This Row],[49]]</f>
        <v>3.7453554808574993E-5</v>
      </c>
      <c r="AZ354" s="10">
        <f>3/24000000*OO[[#This Row],[108 (02JUL1985 09:00:00)-Water Temperature (C)]]*OO[[#This Row],[50]]</f>
        <v>3.4867992884274997E-5</v>
      </c>
      <c r="BA354" s="10">
        <f>3/24000000*OO[[#This Row],[109 (02JUL1985 12:00:00)-Water Temperature (C)]]*OO[[#This Row],[51]]</f>
        <v>3.2474980351799998E-5</v>
      </c>
      <c r="BB354" s="10">
        <f>3/24000000*OO[[#This Row],[110 (02JUL1985 15:00:00)-Water Temperature (C)]]*OO[[#This Row],[52]]</f>
        <v>2.9828284144749999E-5</v>
      </c>
      <c r="BC354" s="10">
        <f>3/24000000*OO[[#This Row],[111 (02JUL1985 18:00:00)-Water Temperature (C)]]*OO[[#This Row],[53]]</f>
        <v>2.706912265351E-5</v>
      </c>
      <c r="BD354" s="10">
        <f>3/24000000*OO[[#This Row],[112 (02JUL1985 21:00:00)-Water Temperature (C)]]*OO[[#This Row],[54]]</f>
        <v>2.4500325420219999E-5</v>
      </c>
      <c r="BE354" s="10">
        <f>3/24000000*OO[[#This Row],[113 (03JUL1985 00:00:00)-Water Temperature (C)]]*OO[[#This Row],[55]]</f>
        <v>2.206940709858E-5</v>
      </c>
      <c r="BF354" s="10">
        <f>3/24000000*OO[[#This Row],[114 (03JUL1985 03:00:00)-Water Temperature (C)]]*OO[[#This Row],[56]]</f>
        <v>2.0368527748704999E-5</v>
      </c>
      <c r="BG354" s="10">
        <f>3/24000000*OO[[#This Row],[115 (03JUL1985 06:00:00)-Water Temperature (C)]]*OO[[#This Row],[57]]</f>
        <v>1.8888096629438747E-5</v>
      </c>
      <c r="BH354" s="10">
        <f>3/24000000*OO[[#This Row],[116 (03JUL1985 09:00:00)-Water Temperature (C)]]*OO[[#This Row],[58]]</f>
        <v>1.7530862243929999E-5</v>
      </c>
      <c r="BI354" s="10">
        <f>3/24000000*OO[[#This Row],[117 (03JUL1985 12:00:00)-Water Temperature (C)]]*OO[[#This Row],[59]]</f>
        <v>1.6352863178418748E-5</v>
      </c>
      <c r="BJ354" s="10">
        <f>3/24000000*OO[[#This Row],[118 (03JUL1985 15:00:00)-Water Temperature (C)]]*OO[[#This Row],[60]]</f>
        <v>1.4993625057475E-5</v>
      </c>
      <c r="BK354" s="10">
        <f>3/24000000*OO[[#This Row],[119 (03JUL1985 18:00:00)-Water Temperature (C)]]*OO[[#This Row],[61]]</f>
        <v>1.3632695308236249E-5</v>
      </c>
      <c r="BL354" s="10">
        <f>3/24000000*OO[[#This Row],[120 (03JUL1985 21:00:00)-Water Temperature (C)]]*OO[[#This Row],[62]]</f>
        <v>1.232363519731E-5</v>
      </c>
      <c r="BM354" s="10">
        <f>3/24000000*OO[[#This Row],[121 (04JUL1985 00:00:00)-Water Temperature (C)]]*OO[[#This Row],[63]]</f>
        <v>1.10264533551775E-5</v>
      </c>
      <c r="BN354" s="10">
        <f>3/24000000*OO[[#This Row],[122 (04JUL1985 03:00:00)-Water Temperature (C)]]*OO[[#This Row],[64]]</f>
        <v>9.9529252550174995E-6</v>
      </c>
      <c r="BO354" s="10">
        <f>3/24000000*OO[[#This Row],[123 (04JUL1985 06:00:00)-Water Temperature (C)]]*OO[[#This Row],[65]]</f>
        <v>8.8353006682949989E-6</v>
      </c>
      <c r="BP354" s="10">
        <f>3/24000000*OO[[#This Row],[124 (04JUL1985 09:00:00)-Water Temperature (C)]]*OO[[#This Row],[66]]</f>
        <v>7.8544025297925009E-6</v>
      </c>
      <c r="BQ354" s="10">
        <f>3/24000000*OO[[#This Row],[125 (04JUL1985 12:00:00)-Water Temperature (C)]]*OO[[#This Row],[67]]</f>
        <v>6.8699335752999992E-6</v>
      </c>
      <c r="BR354" s="10">
        <f>3/24000000*OO[[#This Row],[126 (04JUL1985 15:00:00)-Water Temperature (C)]]*OO[[#This Row],[68]]</f>
        <v>5.9352917893912491E-6</v>
      </c>
      <c r="BS354" s="10">
        <f>3/24000000*OO[[#This Row],[127 (04JUL1985 18:00:00)-Water Temperature (C)]]*OO[[#This Row],[69]]</f>
        <v>5.0324882778362496E-6</v>
      </c>
      <c r="BT354" s="10">
        <f>3/24000000*OO[[#This Row],[128 (04JUL1985 21:00:00)-Water Temperature (C)]]*OO[[#This Row],[70]]</f>
        <v>4.1358618244349998E-6</v>
      </c>
      <c r="BU354" s="10">
        <f>3/24000000*OO[[#This Row],[129 (05JUL1985 00:00:00)-Water Temperature (C)]]*OO[[#This Row],[71]]</f>
        <v>3.3098695808969999E-6</v>
      </c>
      <c r="BV354" s="10">
        <f>3/24000000*OO[[#This Row],[130 (05JUL1985 03:00:00)-Water Temperature (C)]]*OO[[#This Row],[72]]</f>
        <v>2.6591613289000002E-6</v>
      </c>
      <c r="BW354" s="10">
        <f>3/24000000*OO[[#This Row],[131 (05JUL1985 06:00:00)-Water Temperature (C)]]*OO[[#This Row],[73]]</f>
        <v>2.1057524003474999E-6</v>
      </c>
      <c r="BX354" s="10">
        <f>3/24000000*OO[[#This Row],[132 (05JUL1985 09:00:00)-Water Temperature (C)]]*OO[[#This Row],[74]]</f>
        <v>1.7135060133918748E-6</v>
      </c>
      <c r="BY354" s="10">
        <f>3/24000000*OO[[#This Row],[133 (05JUL1985 12:00:00)-Water Temperature (C)]]*OO[[#This Row],[75]]</f>
        <v>1.446561517874E-6</v>
      </c>
      <c r="BZ354" s="10">
        <f>3/24000000*OO[[#This Row],[134 (05JUL1985 15:00:00)-Water Temperature (C)]]*OO[[#This Row],[76]]</f>
        <v>1.2541267200437498E-6</v>
      </c>
      <c r="CA354" s="10">
        <f>3/24000000*OO[[#This Row],[135 (05JUL1985 18:00:00)-Water Temperature (C)]]*OO[[#This Row],[77]]</f>
        <v>1.1168935949208748E-6</v>
      </c>
      <c r="CB354" s="10">
        <f>3/24000000*OO[[#This Row],[136 (05JUL1985 21:00:00)-Water Temperature (C)]]*OO[[#This Row],[78]]</f>
        <v>1.0179810394387501E-6</v>
      </c>
      <c r="CC354" s="10">
        <f>3/24000000*OO[[#This Row],[137 (06JUL1985 00:00:00)-Water Temperature (C)]]*OO[[#This Row],[79]]</f>
        <v>9.4079898623749987E-7</v>
      </c>
      <c r="CD354" s="10">
        <f>3/24000000*OO[[#This Row],[138 (06JUL1985 03:00:00)-Water Temperature (C)]]*OO[[#This Row],[80]]</f>
        <v>8.9734481656599992E-7</v>
      </c>
      <c r="CE354" s="10">
        <f>3/24000000*OO[[#This Row],[139 (06JUL1985 06:00:00)-Water Temperature (C)]]*OO[[#This Row],[81]]</f>
        <v>8.4936004904062497E-7</v>
      </c>
      <c r="CF354" s="10">
        <f>3/24000000*OO[[#This Row],[140 (06JUL1985 09:00:00)-Water Temperature (C)]]*OO[[#This Row],[82]]</f>
        <v>8.0946498642749994E-7</v>
      </c>
      <c r="CG354" s="10">
        <f>3/24000000*OO[[#This Row],[141 (06JUL1985 12:00:00)-Water Temperature (C)]]*OO[[#This Row],[83]]</f>
        <v>7.8319189434299996E-7</v>
      </c>
      <c r="CH354" s="10">
        <f>3/24000000*OO[[#This Row],[142 (06JUL1985 15:00:00)-Water Temperature (C)]]*OO[[#This Row],[84]]</f>
        <v>7.4721907729000002E-7</v>
      </c>
      <c r="CI354" s="10">
        <f>3/24000000*OO[[#This Row],[143 (06JUL1985 18:00:00)-Water Temperature (C)]]*OO[[#This Row],[85]]</f>
        <v>7.0655884540287506E-7</v>
      </c>
      <c r="CJ354" s="10">
        <f>3/24000000*OO[[#This Row],[144 (06JUL1985 21:00:00)-Water Temperature (C)]]*OO[[#This Row],[86]]</f>
        <v>6.692388880125E-7</v>
      </c>
      <c r="CK354" s="10">
        <f>3/24000000*OO[[#This Row],[145 (07JUL1985 00:00:00)-Water Temperature (C)]]*OO[[#This Row],[87]]</f>
        <v>6.3361254596074991E-7</v>
      </c>
      <c r="CL354" s="10">
        <f>3/24000000*OO[[#This Row],[146 (07JUL1985 03:00:00)-Water Temperature (C)]]*OO[[#This Row],[88]]</f>
        <v>6.1138406478437505E-7</v>
      </c>
      <c r="CM354" s="10">
        <f>3/24000000*OO[[#This Row],[147 (07JUL1985 06:00:00)-Water Temperature (C)]]*OO[[#This Row],[89]]</f>
        <v>5.8827519195812497E-7</v>
      </c>
      <c r="CN354" s="10">
        <f>3/24000000*OO[[#This Row],[148 (07JUL1985 09:00:00)-Water Temperature (C)]]*OO[[#This Row],[90]]</f>
        <v>5.6435817270362491E-7</v>
      </c>
      <c r="CO354" s="10">
        <f>3/24000000*OO[[#This Row],[149 (07JUL1985 12:00:00)-Water Temperature (C)]]*OO[[#This Row],[91]]</f>
        <v>5.4381088207574991E-7</v>
      </c>
      <c r="CP354" s="10">
        <f>3/24000000*OO[[#This Row],[150 (07JUL1985 15:00:00)-Water Temperature (C)]]*OO[[#This Row],[92]]</f>
        <v>5.1717144996899995E-7</v>
      </c>
      <c r="CQ354" s="10">
        <f>3/24000000*OO[[#This Row],[151 (07JUL1985 18:00:00)-Water Temperature (C)]]*OO[[#This Row],[93]]</f>
        <v>4.9111351677337502E-7</v>
      </c>
      <c r="CR354" s="10">
        <f>3/24000000*OO[[#This Row],[152 (07JUL1985 21:00:00)-Water Temperature (C)]]*OO[[#This Row],[94]]</f>
        <v>4.6578560582750003E-7</v>
      </c>
      <c r="CS354" s="10">
        <f>3/24000000*OO[[#This Row],[153 (08JUL1985 00:00:00)-Water Temperature (C)]]*OO[[#This Row],[95]]</f>
        <v>4.3947115324199991E-7</v>
      </c>
      <c r="CT354" s="10">
        <f>3/24000000*OO[[#This Row],[154 (08JUL1985 03:00:00)-Water Temperature (C)]]*OO[[#This Row],[96]]</f>
        <v>4.1694659765375001E-7</v>
      </c>
      <c r="CU354" s="10">
        <f>3/24000000*OO[[#This Row],[155 (08JUL1985 06:00:00)-Water Temperature (C)]]*OO[[#This Row],[97]]</f>
        <v>3.9979992745887498E-7</v>
      </c>
      <c r="CV354" s="10">
        <f>3/24000000*OO[[#This Row],[156 (08JUL1985 09:00:00)-Water Temperature (C)]]*OO[[#This Row],[98]]</f>
        <v>3.7980545003887497E-7</v>
      </c>
      <c r="CW354" s="10">
        <f>3/24000000*OO[[#This Row],[157 (08JUL1985 12:00:00)-Water Temperature (C)]]*OO[[#This Row],[99]]</f>
        <v>3.6315735894159997E-7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0</v>
      </c>
      <c r="T355" s="10">
        <f>3/24*OO[[#This Row],[76 (28JUN1985 09:00:00)-Water Temperature (C)]]*OO[[#This Row],[18]]/SUM(OO[18])</f>
        <v>8.1183568842749794E-34</v>
      </c>
      <c r="U355" s="10">
        <f>3/24*OO[[#This Row],[77 (28JUN1985 12:00:00)-Water Temperature (C)]]*OO[[#This Row],[19]]/SUM(OO[19])</f>
        <v>5.8903007305192825E-26</v>
      </c>
      <c r="V355" s="10">
        <f>3/24000000*OO[[#This Row],[78 (28JUN1985 15:00:00)-Water Temperature (C)]]*OO[[#This Row],[20]]</f>
        <v>3.4458357829299996E-19</v>
      </c>
      <c r="W355" s="10">
        <f>3/24000000*OO[[#This Row],[79 (28JUN1985 18:00:00)-Water Temperature (C)]]*OO[[#This Row],[21]]</f>
        <v>2.222326788216E-14</v>
      </c>
      <c r="X355" s="10">
        <f>3/24000000*OO[[#This Row],[80 (28JUN1985 21:00:00)-Water Temperature (C)]]*OO[[#This Row],[22]]</f>
        <v>3.6792689649749994E-11</v>
      </c>
      <c r="Y355" s="10">
        <f>3/24000000*OO[[#This Row],[81 (29JUN1985 00:00:00)-Water Temperature (C)]]*OO[[#This Row],[23]]</f>
        <v>1.0478178553335001E-8</v>
      </c>
      <c r="Z355" s="10">
        <f>3/24000000*OO[[#This Row],[82 (29JUN1985 03:00:00)-Water Temperature (C)]]*OO[[#This Row],[24]]</f>
        <v>8.9817201375000008E-7</v>
      </c>
      <c r="AA355" s="10">
        <f>3/24000000*OO[[#This Row],[83 (29JUN1985 06:00:00)-Water Temperature (C)]]*OO[[#This Row],[25]]</f>
        <v>2.9778031017044996E-5</v>
      </c>
      <c r="AB355" s="10">
        <f>3/24000000*OO[[#This Row],[84 (29JUN1985 09:00:00)-Water Temperature (C)]]*OO[[#This Row],[26]]</f>
        <v>4.4875096317449994E-4</v>
      </c>
      <c r="AC355" s="10">
        <f>3/24000000*OO[[#This Row],[85 (29JUN1985 12:00:00)-Water Temperature (C)]]*OO[[#This Row],[27]]</f>
        <v>3.4896400535037496E-3</v>
      </c>
      <c r="AD355" s="10">
        <f>3/24000000*OO[[#This Row],[86 (29JUN1985 15:00:00)-Water Temperature (C)]]*OO[[#This Row],[28]]</f>
        <v>1.5188289097904997E-2</v>
      </c>
      <c r="AE355" s="10">
        <f>3/24000000*OO[[#This Row],[88 (29JUN1985 21:00:00)-Water Temperature (C)]]*OO[[#This Row],[30]]</f>
        <v>7.0355197136950001E-2</v>
      </c>
      <c r="AF355" s="10">
        <f>3/24000000*OO[[#This Row],[88 (29JUN1985 21:00:00)-Water Temperature (C)]]*OO[[#This Row],[30]]</f>
        <v>7.0355197136950001E-2</v>
      </c>
      <c r="AG355" s="10">
        <f>3/24000000*OO[[#This Row],[89 (30JUN1985 00:00:00)-Water Temperature (C)]]*OO[[#This Row],[31]]</f>
        <v>8.4016234324125E-2</v>
      </c>
      <c r="AH355" s="10">
        <f>3/24000000*OO[[#This Row],[90 (30JUN1985 03:00:00)-Water Temperature (C)]]*OO[[#This Row],[32]]</f>
        <v>7.3165040249874996E-2</v>
      </c>
      <c r="AI355" s="10">
        <f>3/24000000*OO[[#This Row],[91 (30JUN1985 06:00:00)-Water Temperature (C)]]*OO[[#This Row],[33]]</f>
        <v>4.8069089384524991E-2</v>
      </c>
      <c r="AJ355" s="10">
        <f>3/24000000*OO[[#This Row],[92 (30JUN1985 09:00:00)-Water Temperature (C)]]*OO[[#This Row],[34]]</f>
        <v>2.4570773313239997E-2</v>
      </c>
      <c r="AK355" s="10">
        <f>3/24000000*OO[[#This Row],[93 (30JUN1985 12:00:00)-Water Temperature (C)]]*OO[[#This Row],[35]]</f>
        <v>1.011946617778375E-2</v>
      </c>
      <c r="AL355" s="10">
        <f>3/24000000*OO[[#This Row],[94 (30JUN1985 15:00:00)-Water Temperature (C)]]*OO[[#This Row],[36]]</f>
        <v>3.4417854506587501E-3</v>
      </c>
      <c r="AM355" s="10">
        <f>3/24000000*OO[[#This Row],[95 (30JUN1985 18:00:00)-Water Temperature (C)]]*OO[[#This Row],[37]]</f>
        <v>1.0266790852413749E-3</v>
      </c>
      <c r="AN355" s="10">
        <f>3/24000000*OO[[#This Row],[96 (30JUN1985 21:00:00)-Water Temperature (C)]]*OO[[#This Row],[38]]</f>
        <v>3.0827440903875001E-4</v>
      </c>
      <c r="AO355" s="10">
        <f>3/24000000*OO[[#This Row],[97 (01JUL1985 00:00:00)-Water Temperature (C)]]*OO[[#This Row],[39]]</f>
        <v>1.2679009466235E-4</v>
      </c>
      <c r="AP355" s="10">
        <f>3/24000000*OO[[#This Row],[98 (01JUL1985 03:00:00)-Water Temperature (C)]]*OO[[#This Row],[40]]</f>
        <v>8.9014349420625001E-5</v>
      </c>
      <c r="AQ355" s="10">
        <f>3/24000000*OO[[#This Row],[99 (01JUL1985 06:00:00)-Water Temperature (C)]]*OO[[#This Row],[41]]</f>
        <v>8.1384617756887506E-5</v>
      </c>
      <c r="AR355" s="10">
        <f>3/24000000*OO[[#This Row],[100 (01JUL1985 09:00:00)-Water Temperature (C)]]*OO[[#This Row],[42]]</f>
        <v>7.8706129881149999E-5</v>
      </c>
      <c r="AS355" s="10">
        <f>3/24000000*OO[[#This Row],[101 (01JUL1985 12:00:00)-Water Temperature (C)]]*OO[[#This Row],[43]]</f>
        <v>7.4778979467712497E-5</v>
      </c>
      <c r="AT355" s="10">
        <f>3/24000000*OO[[#This Row],[102 (01JUL1985 15:00:00)-Water Temperature (C)]]*OO[[#This Row],[44]]</f>
        <v>6.94162959035E-5</v>
      </c>
      <c r="AU355" s="10">
        <f>3/24000000*OO[[#This Row],[103 (01JUL1985 18:00:00)-Water Temperature (C)]]*OO[[#This Row],[45]]</f>
        <v>6.346973356462499E-5</v>
      </c>
      <c r="AV355" s="10">
        <f>3/24000000*OO[[#This Row],[104 (01JUL1985 21:00:00)-Water Temperature (C)]]*OO[[#This Row],[46]]</f>
        <v>5.7304242303787493E-5</v>
      </c>
      <c r="AW355" s="10">
        <f>3/24000000*OO[[#This Row],[105 (02JUL1985 00:00:00)-Water Temperature (C)]]*OO[[#This Row],[47]]</f>
        <v>5.1854130616662494E-5</v>
      </c>
      <c r="AX355" s="10">
        <f>3/24000000*OO[[#This Row],[106 (02JUL1985 03:00:00)-Water Temperature (C)]]*OO[[#This Row],[48]]</f>
        <v>4.8366782530325001E-5</v>
      </c>
      <c r="AY355" s="10">
        <f>3/24000000*OO[[#This Row],[107 (02JUL1985 06:00:00)-Water Temperature (C)]]*OO[[#This Row],[49]]</f>
        <v>4.4952072924599999E-5</v>
      </c>
      <c r="AZ355" s="10">
        <f>3/24000000*OO[[#This Row],[108 (02JUL1985 09:00:00)-Water Temperature (C)]]*OO[[#This Row],[50]]</f>
        <v>4.1867207440712493E-5</v>
      </c>
      <c r="BA355" s="10">
        <f>3/24000000*OO[[#This Row],[109 (02JUL1985 12:00:00)-Water Temperature (C)]]*OO[[#This Row],[51]]</f>
        <v>3.9034307994524998E-5</v>
      </c>
      <c r="BB355" s="10">
        <f>3/24000000*OO[[#This Row],[110 (02JUL1985 15:00:00)-Water Temperature (C)]]*OO[[#This Row],[52]]</f>
        <v>3.5904107842987497E-5</v>
      </c>
      <c r="BC355" s="10">
        <f>3/24000000*OO[[#This Row],[111 (02JUL1985 18:00:00)-Water Temperature (C)]]*OO[[#This Row],[53]]</f>
        <v>3.2618013297524992E-5</v>
      </c>
      <c r="BD355" s="10">
        <f>3/24000000*OO[[#This Row],[112 (02JUL1985 21:00:00)-Water Temperature (C)]]*OO[[#This Row],[54]]</f>
        <v>2.9579030824021245E-5</v>
      </c>
      <c r="BE355" s="10">
        <f>3/24000000*OO[[#This Row],[113 (03JUL1985 00:00:00)-Water Temperature (C)]]*OO[[#This Row],[55]]</f>
        <v>2.6686042923609997E-5</v>
      </c>
      <c r="BF355" s="10">
        <f>3/24000000*OO[[#This Row],[114 (03JUL1985 03:00:00)-Water Temperature (C)]]*OO[[#This Row],[56]]</f>
        <v>2.4658512563714999E-5</v>
      </c>
      <c r="BG355" s="10">
        <f>3/24000000*OO[[#This Row],[115 (03JUL1985 06:00:00)-Water Temperature (C)]]*OO[[#This Row],[57]]</f>
        <v>2.2904462564212499E-5</v>
      </c>
      <c r="BH355" s="10">
        <f>3/24000000*OO[[#This Row],[116 (03JUL1985 09:00:00)-Water Temperature (C)]]*OO[[#This Row],[58]]</f>
        <v>2.127161240537E-5</v>
      </c>
      <c r="BI355" s="10">
        <f>3/24000000*OO[[#This Row],[117 (03JUL1985 12:00:00)-Water Temperature (C)]]*OO[[#This Row],[59]]</f>
        <v>1.9853239716142499E-5</v>
      </c>
      <c r="BJ355" s="10">
        <f>3/24000000*OO[[#This Row],[118 (03JUL1985 15:00:00)-Water Temperature (C)]]*OO[[#This Row],[60]]</f>
        <v>1.8219352631514998E-5</v>
      </c>
      <c r="BK355" s="10">
        <f>3/24000000*OO[[#This Row],[119 (03JUL1985 18:00:00)-Water Temperature (C)]]*OO[[#This Row],[61]]</f>
        <v>1.6581171899639999E-5</v>
      </c>
      <c r="BL355" s="10">
        <f>3/24000000*OO[[#This Row],[120 (03JUL1985 21:00:00)-Water Temperature (C)]]*OO[[#This Row],[62]]</f>
        <v>1.5011415766702498E-5</v>
      </c>
      <c r="BM355" s="10">
        <f>3/24000000*OO[[#This Row],[121 (04JUL1985 00:00:00)-Water Temperature (C)]]*OO[[#This Row],[63]]</f>
        <v>1.3445819811719999E-5</v>
      </c>
      <c r="BN355" s="10">
        <f>3/24000000*OO[[#This Row],[122 (04JUL1985 03:00:00)-Water Temperature (C)]]*OO[[#This Row],[64]]</f>
        <v>1.215193199488125E-5</v>
      </c>
      <c r="BO355" s="10">
        <f>3/24000000*OO[[#This Row],[123 (04JUL1985 06:00:00)-Water Temperature (C)]]*OO[[#This Row],[65]]</f>
        <v>1.0808160752987499E-5</v>
      </c>
      <c r="BP355" s="10">
        <f>3/24000000*OO[[#This Row],[124 (04JUL1985 09:00:00)-Water Temperature (C)]]*OO[[#This Row],[66]]</f>
        <v>9.6139407595562505E-6</v>
      </c>
      <c r="BQ355" s="10">
        <f>3/24000000*OO[[#This Row],[125 (04JUL1985 12:00:00)-Water Temperature (C)]]*OO[[#This Row],[67]]</f>
        <v>8.4247660610324996E-6</v>
      </c>
      <c r="BR355" s="10">
        <f>3/24000000*OO[[#This Row],[126 (04JUL1985 15:00:00)-Water Temperature (C)]]*OO[[#This Row],[68]]</f>
        <v>7.2942927624875001E-6</v>
      </c>
      <c r="BS355" s="10">
        <f>3/24000000*OO[[#This Row],[127 (04JUL1985 18:00:00)-Water Temperature (C)]]*OO[[#This Row],[69]]</f>
        <v>6.2071668796912503E-6</v>
      </c>
      <c r="BT355" s="10">
        <f>3/24000000*OO[[#This Row],[128 (04JUL1985 21:00:00)-Water Temperature (C)]]*OO[[#This Row],[70]]</f>
        <v>5.1183537292312495E-6</v>
      </c>
      <c r="BU355" s="10">
        <f>3/24000000*OO[[#This Row],[129 (05JUL1985 00:00:00)-Water Temperature (C)]]*OO[[#This Row],[71]]</f>
        <v>4.1068907305850004E-6</v>
      </c>
      <c r="BV355" s="10">
        <f>3/24000000*OO[[#This Row],[130 (05JUL1985 03:00:00)-Water Temperature (C)]]*OO[[#This Row],[72]]</f>
        <v>3.3026463324055E-6</v>
      </c>
      <c r="BW355" s="10">
        <f>3/24000000*OO[[#This Row],[131 (05JUL1985 06:00:00)-Water Temperature (C)]]*OO[[#This Row],[73]]</f>
        <v>2.6137348282357502E-6</v>
      </c>
      <c r="BX355" s="10">
        <f>3/24000000*OO[[#This Row],[132 (05JUL1985 09:00:00)-Water Temperature (C)]]*OO[[#This Row],[74]]</f>
        <v>2.117602161463E-6</v>
      </c>
      <c r="BY355" s="10">
        <f>3/24000000*OO[[#This Row],[133 (05JUL1985 12:00:00)-Water Temperature (C)]]*OO[[#This Row],[75]]</f>
        <v>1.7797898256799999E-6</v>
      </c>
      <c r="BZ355" s="10">
        <f>3/24000000*OO[[#This Row],[134 (05JUL1985 15:00:00)-Water Temperature (C)]]*OO[[#This Row],[76]]</f>
        <v>1.536125416991E-6</v>
      </c>
      <c r="CA355" s="10">
        <f>3/24000000*OO[[#This Row],[135 (05JUL1985 18:00:00)-Water Temperature (C)]]*OO[[#This Row],[77]]</f>
        <v>1.3628804995319998E-6</v>
      </c>
      <c r="CB355" s="10">
        <f>3/24000000*OO[[#This Row],[136 (05JUL1985 21:00:00)-Water Temperature (C)]]*OO[[#This Row],[78]]</f>
        <v>1.2386909315587499E-6</v>
      </c>
      <c r="CC355" s="10">
        <f>3/24000000*OO[[#This Row],[137 (06JUL1985 00:00:00)-Water Temperature (C)]]*OO[[#This Row],[79]]</f>
        <v>1.1440593005189999E-6</v>
      </c>
      <c r="CD355" s="10">
        <f>3/24000000*OO[[#This Row],[138 (06JUL1985 03:00:00)-Water Temperature (C)]]*OO[[#This Row],[80]]</f>
        <v>1.0921990780754998E-6</v>
      </c>
      <c r="CE355" s="10">
        <f>3/24000000*OO[[#This Row],[139 (06JUL1985 06:00:00)-Water Temperature (C)]]*OO[[#This Row],[81]]</f>
        <v>1.0345072906218751E-6</v>
      </c>
      <c r="CF355" s="10">
        <f>3/24000000*OO[[#This Row],[140 (06JUL1985 09:00:00)-Water Temperature (C)]]*OO[[#This Row],[82]]</f>
        <v>9.8461111852774997E-7</v>
      </c>
      <c r="CG355" s="10">
        <f>3/24000000*OO[[#This Row],[141 (06JUL1985 12:00:00)-Water Temperature (C)]]*OO[[#This Row],[83]]</f>
        <v>9.5256622293974999E-7</v>
      </c>
      <c r="CH355" s="10">
        <f>3/24000000*OO[[#This Row],[142 (06JUL1985 15:00:00)-Water Temperature (C)]]*OO[[#This Row],[84]]</f>
        <v>9.0902591360874996E-7</v>
      </c>
      <c r="CI355" s="10">
        <f>3/24000000*OO[[#This Row],[143 (06JUL1985 18:00:00)-Water Temperature (C)]]*OO[[#This Row],[85]]</f>
        <v>8.5902830857525008E-7</v>
      </c>
      <c r="CJ355" s="10">
        <f>3/24000000*OO[[#This Row],[144 (06JUL1985 21:00:00)-Water Temperature (C)]]*OO[[#This Row],[86]]</f>
        <v>8.1415762780399997E-7</v>
      </c>
      <c r="CK355" s="10">
        <f>3/24000000*OO[[#This Row],[145 (07JUL1985 00:00:00)-Water Temperature (C)]]*OO[[#This Row],[87]]</f>
        <v>7.7117885448812505E-7</v>
      </c>
      <c r="CL355" s="10">
        <f>3/24000000*OO[[#This Row],[146 (07JUL1985 03:00:00)-Water Temperature (C)]]*OO[[#This Row],[88]]</f>
        <v>7.4465626057699999E-7</v>
      </c>
      <c r="CM355" s="10">
        <f>3/24000000*OO[[#This Row],[147 (07JUL1985 06:00:00)-Water Temperature (C)]]*OO[[#This Row],[89]]</f>
        <v>7.1667938113200004E-7</v>
      </c>
      <c r="CN355" s="10">
        <f>3/24000000*OO[[#This Row],[148 (07JUL1985 09:00:00)-Water Temperature (C)]]*OO[[#This Row],[90]]</f>
        <v>6.8697478650937498E-7</v>
      </c>
      <c r="CO355" s="10">
        <f>3/24000000*OO[[#This Row],[149 (07JUL1985 12:00:00)-Water Temperature (C)]]*OO[[#This Row],[91]]</f>
        <v>6.6178439720249996E-7</v>
      </c>
      <c r="CP355" s="10">
        <f>3/24000000*OO[[#This Row],[150 (07JUL1985 15:00:00)-Water Temperature (C)]]*OO[[#This Row],[92]]</f>
        <v>6.294101875471249E-7</v>
      </c>
      <c r="CQ355" s="10">
        <f>3/24000000*OO[[#This Row],[151 (07JUL1985 18:00:00)-Water Temperature (C)]]*OO[[#This Row],[93]]</f>
        <v>5.9748361520625005E-7</v>
      </c>
      <c r="CR355" s="10">
        <f>3/24000000*OO[[#This Row],[152 (07JUL1985 21:00:00)-Water Temperature (C)]]*OO[[#This Row],[94]]</f>
        <v>5.6698080235324997E-7</v>
      </c>
      <c r="CS355" s="10">
        <f>3/24000000*OO[[#This Row],[153 (08JUL1985 00:00:00)-Water Temperature (C)]]*OO[[#This Row],[95]]</f>
        <v>5.3521789817100007E-7</v>
      </c>
      <c r="CT355" s="10">
        <f>3/24000000*OO[[#This Row],[154 (08JUL1985 03:00:00)-Water Temperature (C)]]*OO[[#This Row],[96]]</f>
        <v>5.0789167351599999E-7</v>
      </c>
      <c r="CU355" s="10">
        <f>3/24000000*OO[[#This Row],[155 (08JUL1985 06:00:00)-Water Temperature (C)]]*OO[[#This Row],[97]]</f>
        <v>4.8726561526837495E-7</v>
      </c>
      <c r="CV355" s="10">
        <f>3/24000000*OO[[#This Row],[156 (08JUL1985 09:00:00)-Water Temperature (C)]]*OO[[#This Row],[98]]</f>
        <v>4.6266587641224995E-7</v>
      </c>
      <c r="CW355" s="10">
        <f>3/24000000*OO[[#This Row],[157 (08JUL1985 12:00:00)-Water Temperature (C)]]*OO[[#This Row],[99]]</f>
        <v>4.4221367291999998E-7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0</v>
      </c>
      <c r="T356" s="10">
        <f>3/24*OO[[#This Row],[76 (28JUN1985 09:00:00)-Water Temperature (C)]]*OO[[#This Row],[18]]/SUM(OO[18])</f>
        <v>1.1058133934416802E-34</v>
      </c>
      <c r="U356" s="10">
        <f>3/24*OO[[#This Row],[77 (28JUN1985 12:00:00)-Water Temperature (C)]]*OO[[#This Row],[19]]/SUM(OO[19])</f>
        <v>2.2483910994644091E-26</v>
      </c>
      <c r="V356" s="10">
        <f>3/24000000*OO[[#This Row],[78 (28JUN1985 15:00:00)-Water Temperature (C)]]*OO[[#This Row],[20]]</f>
        <v>8.946733354515001E-20</v>
      </c>
      <c r="W356" s="10">
        <f>3/24000000*OO[[#This Row],[79 (28JUN1985 18:00:00)-Water Temperature (C)]]*OO[[#This Row],[21]]</f>
        <v>8.9445692024649981E-15</v>
      </c>
      <c r="X356" s="10">
        <f>3/24000000*OO[[#This Row],[80 (28JUN1985 21:00:00)-Water Temperature (C)]]*OO[[#This Row],[22]]</f>
        <v>1.7436047743419999E-11</v>
      </c>
      <c r="Y356" s="10">
        <f>3/24000000*OO[[#This Row],[81 (29JUN1985 00:00:00)-Water Temperature (C)]]*OO[[#This Row],[23]]</f>
        <v>5.5472171111374994E-9</v>
      </c>
      <c r="Z356" s="10">
        <f>3/24000000*OO[[#This Row],[82 (29JUN1985 03:00:00)-Water Temperature (C)]]*OO[[#This Row],[24]]</f>
        <v>5.2006867894574997E-7</v>
      </c>
      <c r="AA356" s="10">
        <f>3/24000000*OO[[#This Row],[83 (29JUN1985 06:00:00)-Water Temperature (C)]]*OO[[#This Row],[25]]</f>
        <v>1.8603953942302502E-5</v>
      </c>
      <c r="AB356" s="10">
        <f>3/24000000*OO[[#This Row],[84 (29JUN1985 09:00:00)-Water Temperature (C)]]*OO[[#This Row],[26]]</f>
        <v>2.9970715592718753E-4</v>
      </c>
      <c r="AC356" s="10">
        <f>3/24000000*OO[[#This Row],[85 (29JUN1985 12:00:00)-Water Temperature (C)]]*OO[[#This Row],[27]]</f>
        <v>2.4744199566099998E-3</v>
      </c>
      <c r="AD356" s="10">
        <f>3/24000000*OO[[#This Row],[86 (29JUN1985 15:00:00)-Water Temperature (C)]]*OO[[#This Row],[28]]</f>
        <v>1.137003626631E-2</v>
      </c>
      <c r="AE356" s="10">
        <f>3/24000000*OO[[#This Row],[88 (29JUN1985 21:00:00)-Water Temperature (C)]]*OO[[#This Row],[30]]</f>
        <v>5.7971689826825004E-2</v>
      </c>
      <c r="AF356" s="10">
        <f>3/24000000*OO[[#This Row],[88 (29JUN1985 21:00:00)-Water Temperature (C)]]*OO[[#This Row],[30]]</f>
        <v>5.7971689826825004E-2</v>
      </c>
      <c r="AG356" s="10">
        <f>3/24000000*OO[[#This Row],[89 (30JUN1985 00:00:00)-Water Temperature (C)]]*OO[[#This Row],[31]]</f>
        <v>7.2216521689812505E-2</v>
      </c>
      <c r="AH356" s="10">
        <f>3/24000000*OO[[#This Row],[90 (30JUN1985 03:00:00)-Water Temperature (C)]]*OO[[#This Row],[32]]</f>
        <v>6.5368265888975E-2</v>
      </c>
      <c r="AI356" s="10">
        <f>3/24000000*OO[[#This Row],[91 (30JUN1985 06:00:00)-Water Temperature (C)]]*OO[[#This Row],[33]]</f>
        <v>4.3962840731250001E-2</v>
      </c>
      <c r="AJ356" s="10">
        <f>3/24000000*OO[[#This Row],[92 (30JUN1985 09:00:00)-Water Temperature (C)]]*OO[[#This Row],[34]]</f>
        <v>2.3437437653893747E-2</v>
      </c>
      <c r="AK356" s="10">
        <f>3/24000000*OO[[#This Row],[93 (30JUN1985 12:00:00)-Water Temperature (C)]]*OO[[#This Row],[35]]</f>
        <v>1.0045936526077499E-2</v>
      </c>
      <c r="AL356" s="10">
        <f>3/24000000*OO[[#This Row],[94 (30JUN1985 15:00:00)-Water Temperature (C)]]*OO[[#This Row],[36]]</f>
        <v>3.5410955917049998E-3</v>
      </c>
      <c r="AM356" s="10">
        <f>3/24000000*OO[[#This Row],[95 (30JUN1985 18:00:00)-Water Temperature (C)]]*OO[[#This Row],[37]]</f>
        <v>1.08117052425E-3</v>
      </c>
      <c r="AN356" s="10">
        <f>3/24000000*OO[[#This Row],[96 (30JUN1985 21:00:00)-Water Temperature (C)]]*OO[[#This Row],[38]]</f>
        <v>3.2261950550137498E-4</v>
      </c>
      <c r="AO356" s="10">
        <f>3/24000000*OO[[#This Row],[97 (01JUL1985 00:00:00)-Water Temperature (C)]]*OO[[#This Row],[39]]</f>
        <v>1.2396473919531247E-4</v>
      </c>
      <c r="AP356" s="10">
        <f>3/24000000*OO[[#This Row],[98 (01JUL1985 03:00:00)-Water Temperature (C)]]*OO[[#This Row],[40]]</f>
        <v>8.2394839859500004E-5</v>
      </c>
      <c r="AQ356" s="10">
        <f>3/24000000*OO[[#This Row],[99 (01JUL1985 06:00:00)-Water Temperature (C)]]*OO[[#This Row],[41]]</f>
        <v>7.4099856411000001E-5</v>
      </c>
      <c r="AR356" s="10">
        <f>3/24000000*OO[[#This Row],[100 (01JUL1985 09:00:00)-Water Temperature (C)]]*OO[[#This Row],[42]]</f>
        <v>7.1895005927099986E-5</v>
      </c>
      <c r="AS356" s="10">
        <f>3/24000000*OO[[#This Row],[101 (01JUL1985 12:00:00)-Water Temperature (C)]]*OO[[#This Row],[43]]</f>
        <v>6.8973672529562508E-5</v>
      </c>
      <c r="AT356" s="10">
        <f>3/24000000*OO[[#This Row],[102 (01JUL1985 15:00:00)-Water Temperature (C)]]*OO[[#This Row],[44]]</f>
        <v>6.4242532192999995E-5</v>
      </c>
      <c r="AU356" s="10">
        <f>3/24000000*OO[[#This Row],[103 (01JUL1985 18:00:00)-Water Temperature (C)]]*OO[[#This Row],[45]]</f>
        <v>5.8782516763425E-5</v>
      </c>
      <c r="AV356" s="10">
        <f>3/24000000*OO[[#This Row],[104 (01JUL1985 21:00:00)-Water Temperature (C)]]*OO[[#This Row],[46]]</f>
        <v>5.3118482901824995E-5</v>
      </c>
      <c r="AW356" s="10">
        <f>3/24000000*OO[[#This Row],[105 (02JUL1985 00:00:00)-Water Temperature (C)]]*OO[[#This Row],[47]]</f>
        <v>4.8069205229762496E-5</v>
      </c>
      <c r="AX356" s="10">
        <f>3/24000000*OO[[#This Row],[106 (02JUL1985 03:00:00)-Water Temperature (C)]]*OO[[#This Row],[48]]</f>
        <v>4.4829411339062503E-5</v>
      </c>
      <c r="AY356" s="10">
        <f>3/24000000*OO[[#This Row],[107 (02JUL1985 06:00:00)-Water Temperature (C)]]*OO[[#This Row],[49]]</f>
        <v>4.1646414742049996E-5</v>
      </c>
      <c r="AZ356" s="10">
        <f>3/24000000*OO[[#This Row],[108 (02JUL1985 09:00:00)-Water Temperature (C)]]*OO[[#This Row],[50]]</f>
        <v>3.8737831842749995E-5</v>
      </c>
      <c r="BA356" s="10">
        <f>3/24000000*OO[[#This Row],[109 (02JUL1985 12:00:00)-Water Temperature (C)]]*OO[[#This Row],[51]]</f>
        <v>3.6104671313912498E-5</v>
      </c>
      <c r="BB356" s="10">
        <f>3/24000000*OO[[#This Row],[110 (02JUL1985 15:00:00)-Water Temperature (C)]]*OO[[#This Row],[52]]</f>
        <v>3.3194073516187503E-5</v>
      </c>
      <c r="BC356" s="10">
        <f>3/24000000*OO[[#This Row],[111 (02JUL1985 18:00:00)-Water Temperature (C)]]*OO[[#This Row],[53]]</f>
        <v>3.0115958176541249E-5</v>
      </c>
      <c r="BD356" s="10">
        <f>3/24000000*OO[[#This Row],[112 (02JUL1985 21:00:00)-Water Temperature (C)]]*OO[[#This Row],[54]]</f>
        <v>2.7305424571739999E-5</v>
      </c>
      <c r="BE356" s="10">
        <f>3/24000000*OO[[#This Row],[113 (03JUL1985 00:00:00)-Water Temperature (C)]]*OO[[#This Row],[55]]</f>
        <v>2.4653029149862499E-5</v>
      </c>
      <c r="BF356" s="10">
        <f>3/24000000*OO[[#This Row],[114 (03JUL1985 03:00:00)-Water Temperature (C)]]*OO[[#This Row],[56]]</f>
        <v>2.2776768011789998E-5</v>
      </c>
      <c r="BG356" s="10">
        <f>3/24000000*OO[[#This Row],[115 (03JUL1985 06:00:00)-Water Temperature (C)]]*OO[[#This Row],[57]]</f>
        <v>2.1177852311262499E-5</v>
      </c>
      <c r="BH356" s="10">
        <f>3/24000000*OO[[#This Row],[116 (03JUL1985 09:00:00)-Water Temperature (C)]]*OO[[#This Row],[58]]</f>
        <v>1.96627383361875E-5</v>
      </c>
      <c r="BI356" s="10">
        <f>3/24000000*OO[[#This Row],[117 (03JUL1985 12:00:00)-Water Temperature (C)]]*OO[[#This Row],[59]]</f>
        <v>1.8344095031133749E-5</v>
      </c>
      <c r="BJ356" s="10">
        <f>3/24000000*OO[[#This Row],[118 (03JUL1985 15:00:00)-Water Temperature (C)]]*OO[[#This Row],[60]]</f>
        <v>1.6843478651849999E-5</v>
      </c>
      <c r="BK356" s="10">
        <f>3/24000000*OO[[#This Row],[119 (03JUL1985 18:00:00)-Water Temperature (C)]]*OO[[#This Row],[61]]</f>
        <v>1.5330006879809999E-5</v>
      </c>
      <c r="BL356" s="10">
        <f>3/24000000*OO[[#This Row],[120 (03JUL1985 21:00:00)-Water Temperature (C)]]*OO[[#This Row],[62]]</f>
        <v>1.3879333606779998E-5</v>
      </c>
      <c r="BM356" s="10">
        <f>3/24000000*OO[[#This Row],[121 (04JUL1985 00:00:00)-Water Temperature (C)]]*OO[[#This Row],[63]]</f>
        <v>1.2452383580175002E-5</v>
      </c>
      <c r="BN356" s="10">
        <f>3/24000000*OO[[#This Row],[122 (04JUL1985 03:00:00)-Water Temperature (C)]]*OO[[#This Row],[64]]</f>
        <v>1.1263752766035001E-5</v>
      </c>
      <c r="BO356" s="10">
        <f>3/24000000*OO[[#This Row],[123 (04JUL1985 06:00:00)-Water Temperature (C)]]*OO[[#This Row],[65]]</f>
        <v>1.0033898324190001E-5</v>
      </c>
      <c r="BP356" s="10">
        <f>3/24000000*OO[[#This Row],[124 (04JUL1985 09:00:00)-Water Temperature (C)]]*OO[[#This Row],[66]]</f>
        <v>8.9207477373562492E-6</v>
      </c>
      <c r="BQ356" s="10">
        <f>3/24000000*OO[[#This Row],[125 (04JUL1985 12:00:00)-Water Temperature (C)]]*OO[[#This Row],[67]]</f>
        <v>7.8266490785849992E-6</v>
      </c>
      <c r="BR356" s="10">
        <f>3/24000000*OO[[#This Row],[126 (04JUL1985 15:00:00)-Water Temperature (C)]]*OO[[#This Row],[68]]</f>
        <v>6.7873983223262501E-6</v>
      </c>
      <c r="BS356" s="10">
        <f>3/24000000*OO[[#This Row],[127 (04JUL1985 18:00:00)-Water Temperature (C)]]*OO[[#This Row],[69]]</f>
        <v>5.7946109845249999E-6</v>
      </c>
      <c r="BT356" s="10">
        <f>3/24000000*OO[[#This Row],[128 (04JUL1985 21:00:00)-Water Temperature (C)]]*OO[[#This Row],[70]]</f>
        <v>4.7972871845150002E-6</v>
      </c>
      <c r="BU356" s="10">
        <f>3/24000000*OO[[#This Row],[129 (05JUL1985 00:00:00)-Water Temperature (C)]]*OO[[#This Row],[71]]</f>
        <v>3.8620198925000004E-6</v>
      </c>
      <c r="BV356" s="10">
        <f>3/24000000*OO[[#This Row],[130 (05JUL1985 03:00:00)-Water Temperature (C)]]*OO[[#This Row],[72]]</f>
        <v>3.1094897320073748E-6</v>
      </c>
      <c r="BW356" s="10">
        <f>3/24000000*OO[[#This Row],[131 (05JUL1985 06:00:00)-Water Temperature (C)]]*OO[[#This Row],[73]]</f>
        <v>2.4613280535860003E-6</v>
      </c>
      <c r="BX356" s="10">
        <f>3/24000000*OO[[#This Row],[132 (05JUL1985 09:00:00)-Water Temperature (C)]]*OO[[#This Row],[74]]</f>
        <v>1.9835171812820003E-6</v>
      </c>
      <c r="BY356" s="10">
        <f>3/24000000*OO[[#This Row],[133 (05JUL1985 12:00:00)-Water Temperature (C)]]*OO[[#This Row],[75]]</f>
        <v>1.6608639567554998E-6</v>
      </c>
      <c r="BZ356" s="10">
        <f>3/24000000*OO[[#This Row],[134 (05JUL1985 15:00:00)-Water Temperature (C)]]*OO[[#This Row],[76]]</f>
        <v>1.4278324281824998E-6</v>
      </c>
      <c r="CA356" s="10">
        <f>3/24000000*OO[[#This Row],[135 (05JUL1985 18:00:00)-Water Temperature (C)]]*OO[[#This Row],[77]]</f>
        <v>1.26055898621625E-6</v>
      </c>
      <c r="CB356" s="10">
        <f>3/24000000*OO[[#This Row],[136 (05JUL1985 21:00:00)-Water Temperature (C)]]*OO[[#This Row],[78]]</f>
        <v>1.1430024370788748E-6</v>
      </c>
      <c r="CC356" s="10">
        <f>3/24000000*OO[[#This Row],[137 (06JUL1985 00:00:00)-Water Temperature (C)]]*OO[[#This Row],[79]]</f>
        <v>1.0537867844139999E-6</v>
      </c>
      <c r="CD356" s="10">
        <f>3/24000000*OO[[#This Row],[138 (06JUL1985 03:00:00)-Water Temperature (C)]]*OO[[#This Row],[80]]</f>
        <v>1.0045158614239998E-6</v>
      </c>
      <c r="CE356" s="10">
        <f>3/24000000*OO[[#This Row],[139 (06JUL1985 06:00:00)-Water Temperature (C)]]*OO[[#This Row],[81]]</f>
        <v>9.515026561475E-7</v>
      </c>
      <c r="CF356" s="10">
        <f>3/24000000*OO[[#This Row],[140 (06JUL1985 09:00:00)-Water Temperature (C)]]*OO[[#This Row],[82]]</f>
        <v>9.0451932870899993E-7</v>
      </c>
      <c r="CG356" s="10">
        <f>3/24000000*OO[[#This Row],[141 (06JUL1985 12:00:00)-Water Temperature (C)]]*OO[[#This Row],[83]]</f>
        <v>8.7438797327949995E-7</v>
      </c>
      <c r="CH356" s="10">
        <f>3/24000000*OO[[#This Row],[142 (06JUL1985 15:00:00)-Water Temperature (C)]]*OO[[#This Row],[84]]</f>
        <v>8.349643763954999E-7</v>
      </c>
      <c r="CI356" s="10">
        <f>3/24000000*OO[[#This Row],[143 (06JUL1985 18:00:00)-Water Temperature (C)]]*OO[[#This Row],[85]]</f>
        <v>7.8733950178049988E-7</v>
      </c>
      <c r="CJ356" s="10">
        <f>3/24000000*OO[[#This Row],[144 (06JUL1985 21:00:00)-Water Temperature (C)]]*OO[[#This Row],[86]]</f>
        <v>7.4608851583499999E-7</v>
      </c>
      <c r="CK356" s="10">
        <f>3/24000000*OO[[#This Row],[145 (07JUL1985 00:00:00)-Water Temperature (C)]]*OO[[#This Row],[87]]</f>
        <v>7.0749797035125E-7</v>
      </c>
      <c r="CL356" s="10">
        <f>3/24000000*OO[[#This Row],[146 (07JUL1985 03:00:00)-Water Temperature (C)]]*OO[[#This Row],[88]]</f>
        <v>6.8309567921874993E-7</v>
      </c>
      <c r="CM356" s="10">
        <f>3/24000000*OO[[#This Row],[147 (07JUL1985 06:00:00)-Water Temperature (C)]]*OO[[#This Row],[89]]</f>
        <v>6.5781207642062507E-7</v>
      </c>
      <c r="CN356" s="10">
        <f>3/24000000*OO[[#This Row],[148 (07JUL1985 09:00:00)-Water Temperature (C)]]*OO[[#This Row],[90]]</f>
        <v>6.3014023343499997E-7</v>
      </c>
      <c r="CO356" s="10">
        <f>3/24000000*OO[[#This Row],[149 (07JUL1985 12:00:00)-Water Temperature (C)]]*OO[[#This Row],[91]]</f>
        <v>6.0660113682100006E-7</v>
      </c>
      <c r="CP356" s="10">
        <f>3/24000000*OO[[#This Row],[150 (07JUL1985 15:00:00)-Water Temperature (C)]]*OO[[#This Row],[92]]</f>
        <v>5.7718779396825007E-7</v>
      </c>
      <c r="CQ356" s="10">
        <f>3/24000000*OO[[#This Row],[151 (07JUL1985 18:00:00)-Water Temperature (C)]]*OO[[#This Row],[93]]</f>
        <v>5.4730673385049996E-7</v>
      </c>
      <c r="CR356" s="10">
        <f>3/24000000*OO[[#This Row],[152 (07JUL1985 21:00:00)-Water Temperature (C)]]*OO[[#This Row],[94]]</f>
        <v>5.1955752868924993E-7</v>
      </c>
      <c r="CS356" s="10">
        <f>3/24000000*OO[[#This Row],[153 (08JUL1985 00:00:00)-Water Temperature (C)]]*OO[[#This Row],[95]]</f>
        <v>4.9088178044999992E-7</v>
      </c>
      <c r="CT356" s="10">
        <f>3/24000000*OO[[#This Row],[154 (08JUL1985 03:00:00)-Water Temperature (C)]]*OO[[#This Row],[96]]</f>
        <v>4.6571409605999994E-7</v>
      </c>
      <c r="CU356" s="10">
        <f>3/24000000*OO[[#This Row],[155 (08JUL1985 06:00:00)-Water Temperature (C)]]*OO[[#This Row],[97]]</f>
        <v>4.4702466421799999E-7</v>
      </c>
      <c r="CV356" s="10">
        <f>3/24000000*OO[[#This Row],[156 (08JUL1985 09:00:00)-Water Temperature (C)]]*OO[[#This Row],[98]]</f>
        <v>4.2439977276350002E-7</v>
      </c>
      <c r="CW356" s="10">
        <f>3/24000000*OO[[#This Row],[157 (08JUL1985 12:00:00)-Water Temperature (C)]]*OO[[#This Row],[99]]</f>
        <v>4.0555955059699999E-7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0</v>
      </c>
      <c r="T357" s="10">
        <f>3/24*OO[[#This Row],[76 (28JUN1985 09:00:00)-Water Temperature (C)]]*OO[[#This Row],[18]]/SUM(OO[18])</f>
        <v>2.0560844977839927E-35</v>
      </c>
      <c r="U357" s="10">
        <f>3/24*OO[[#This Row],[77 (28JUN1985 12:00:00)-Water Temperature (C)]]*OO[[#This Row],[19]]/SUM(OO[19])</f>
        <v>9.6463184599368224E-27</v>
      </c>
      <c r="V357" s="10">
        <f>3/24000000*OO[[#This Row],[78 (28JUN1985 15:00:00)-Water Temperature (C)]]*OO[[#This Row],[20]]</f>
        <v>2.584796281335E-20</v>
      </c>
      <c r="W357" s="10">
        <f>3/24000000*OO[[#This Row],[79 (28JUN1985 18:00:00)-Water Temperature (C)]]*OO[[#This Row],[21]]</f>
        <v>4.1531601130475004E-15</v>
      </c>
      <c r="X357" s="10">
        <f>3/24000000*OO[[#This Row],[80 (28JUN1985 21:00:00)-Water Temperature (C)]]*OO[[#This Row],[22]]</f>
        <v>9.4473233312175003E-12</v>
      </c>
      <c r="Y357" s="10">
        <f>3/24000000*OO[[#This Row],[81 (29JUN1985 00:00:00)-Water Temperature (C)]]*OO[[#This Row],[23]]</f>
        <v>3.3205898200500002E-9</v>
      </c>
      <c r="Z357" s="10">
        <f>3/24000000*OO[[#This Row],[82 (29JUN1985 03:00:00)-Water Temperature (C)]]*OO[[#This Row],[24]]</f>
        <v>3.3681454902562502E-7</v>
      </c>
      <c r="AA357" s="10">
        <f>3/24000000*OO[[#This Row],[83 (29JUN1985 06:00:00)-Water Temperature (C)]]*OO[[#This Row],[25]]</f>
        <v>1.2899088293187501E-5</v>
      </c>
      <c r="AB357" s="10">
        <f>3/24000000*OO[[#This Row],[84 (29JUN1985 09:00:00)-Water Temperature (C)]]*OO[[#This Row],[26]]</f>
        <v>2.205168579325625E-4</v>
      </c>
      <c r="AC357" s="10">
        <f>3/24000000*OO[[#This Row],[85 (29JUN1985 12:00:00)-Water Temperature (C)]]*OO[[#This Row],[27]]</f>
        <v>1.9180043503362499E-3</v>
      </c>
      <c r="AD357" s="10">
        <f>3/24000000*OO[[#This Row],[86 (29JUN1985 15:00:00)-Water Temperature (C)]]*OO[[#This Row],[28]]</f>
        <v>9.23265520527E-3</v>
      </c>
      <c r="AE357" s="10">
        <f>3/24000000*OO[[#This Row],[88 (29JUN1985 21:00:00)-Water Temperature (C)]]*OO[[#This Row],[30]]</f>
        <v>5.0607794472299995E-2</v>
      </c>
      <c r="AF357" s="10">
        <f>3/24000000*OO[[#This Row],[88 (29JUN1985 21:00:00)-Water Temperature (C)]]*OO[[#This Row],[30]]</f>
        <v>5.0607794472299995E-2</v>
      </c>
      <c r="AG357" s="10">
        <f>3/24000000*OO[[#This Row],[89 (30JUN1985 00:00:00)-Water Temperature (C)]]*OO[[#This Row],[31]]</f>
        <v>6.4815475090625005E-2</v>
      </c>
      <c r="AH357" s="10">
        <f>3/24000000*OO[[#This Row],[90 (30JUN1985 03:00:00)-Water Temperature (C)]]*OO[[#This Row],[32]]</f>
        <v>6.0134975133450001E-2</v>
      </c>
      <c r="AI357" s="10">
        <f>3/24000000*OO[[#This Row],[91 (30JUN1985 06:00:00)-Water Temperature (C)]]*OO[[#This Row],[33]]</f>
        <v>4.2073800041975001E-2</v>
      </c>
      <c r="AJ357" s="10">
        <f>3/24000000*OO[[#This Row],[92 (30JUN1985 09:00:00)-Water Temperature (C)]]*OO[[#This Row],[34]]</f>
        <v>2.2797740721699999E-2</v>
      </c>
      <c r="AK357" s="10">
        <f>3/24000000*OO[[#This Row],[93 (30JUN1985 12:00:00)-Water Temperature (C)]]*OO[[#This Row],[35]]</f>
        <v>9.9065493652499993E-3</v>
      </c>
      <c r="AL357" s="10">
        <f>3/24000000*OO[[#This Row],[94 (30JUN1985 15:00:00)-Water Temperature (C)]]*OO[[#This Row],[36]]</f>
        <v>3.5265447359999996E-3</v>
      </c>
      <c r="AM357" s="10">
        <f>3/24000000*OO[[#This Row],[95 (30JUN1985 18:00:00)-Water Temperature (C)]]*OO[[#This Row],[37]]</f>
        <v>1.0793197768499999E-3</v>
      </c>
      <c r="AN357" s="10">
        <f>3/24000000*OO[[#This Row],[96 (30JUN1985 21:00:00)-Water Temperature (C)]]*OO[[#This Row],[38]]</f>
        <v>3.1896249040499997E-4</v>
      </c>
      <c r="AO357" s="10">
        <f>3/24000000*OO[[#This Row],[97 (01JUL1985 00:00:00)-Water Temperature (C)]]*OO[[#This Row],[39]]</f>
        <v>1.1826463033599999E-4</v>
      </c>
      <c r="AP357" s="10">
        <f>3/24000000*OO[[#This Row],[98 (01JUL1985 03:00:00)-Water Temperature (C)]]*OO[[#This Row],[40]]</f>
        <v>7.3363855894174987E-5</v>
      </c>
      <c r="AQ357" s="10">
        <f>3/24000000*OO[[#This Row],[99 (01JUL1985 06:00:00)-Water Temperature (C)]]*OO[[#This Row],[41]]</f>
        <v>6.4391737533750002E-5</v>
      </c>
      <c r="AR357" s="10">
        <f>3/24000000*OO[[#This Row],[100 (01JUL1985 09:00:00)-Water Temperature (C)]]*OO[[#This Row],[42]]</f>
        <v>6.2086238854749999E-5</v>
      </c>
      <c r="AS357" s="10">
        <f>3/24000000*OO[[#This Row],[101 (01JUL1985 12:00:00)-Water Temperature (C)]]*OO[[#This Row],[43]]</f>
        <v>5.9408119344750002E-5</v>
      </c>
      <c r="AT357" s="10">
        <f>3/24000000*OO[[#This Row],[102 (01JUL1985 15:00:00)-Water Temperature (C)]]*OO[[#This Row],[44]]</f>
        <v>5.518344179515E-5</v>
      </c>
      <c r="AU357" s="10">
        <f>3/24000000*OO[[#This Row],[103 (01JUL1985 18:00:00)-Water Temperature (C)]]*OO[[#This Row],[45]]</f>
        <v>5.0254658143800001E-5</v>
      </c>
      <c r="AV357" s="10">
        <f>3/24000000*OO[[#This Row],[104 (01JUL1985 21:00:00)-Water Temperature (C)]]*OO[[#This Row],[46]]</f>
        <v>4.5113669701849999E-5</v>
      </c>
      <c r="AW357" s="10">
        <f>3/24000000*OO[[#This Row],[105 (02JUL1985 00:00:00)-Water Temperature (C)]]*OO[[#This Row],[47]]</f>
        <v>4.0518595140650006E-5</v>
      </c>
      <c r="AX357" s="10">
        <f>3/24000000*OO[[#This Row],[106 (02JUL1985 03:00:00)-Water Temperature (C)]]*OO[[#This Row],[48]]</f>
        <v>3.7680424637699994E-5</v>
      </c>
      <c r="AY357" s="10">
        <f>3/24000000*OO[[#This Row],[107 (02JUL1985 06:00:00)-Water Temperature (C)]]*OO[[#This Row],[49]]</f>
        <v>3.4988088494199996E-5</v>
      </c>
      <c r="AZ357" s="10">
        <f>3/24000000*OO[[#This Row],[108 (02JUL1985 09:00:00)-Water Temperature (C)]]*OO[[#This Row],[50]]</f>
        <v>3.2518208482229997E-5</v>
      </c>
      <c r="BA357" s="10">
        <f>3/24000000*OO[[#This Row],[109 (02JUL1985 12:00:00)-Water Temperature (C)]]*OO[[#This Row],[51]]</f>
        <v>3.0277990060837497E-5</v>
      </c>
      <c r="BB357" s="10">
        <f>3/24000000*OO[[#This Row],[110 (02JUL1985 15:00:00)-Water Temperature (C)]]*OO[[#This Row],[52]]</f>
        <v>2.7797583693425003E-5</v>
      </c>
      <c r="BC357" s="10">
        <f>3/24000000*OO[[#This Row],[111 (02JUL1985 18:00:00)-Water Temperature (C)]]*OO[[#This Row],[53]]</f>
        <v>2.5140484181028749E-5</v>
      </c>
      <c r="BD357" s="10">
        <f>3/24000000*OO[[#This Row],[112 (02JUL1985 21:00:00)-Water Temperature (C)]]*OO[[#This Row],[54]]</f>
        <v>2.2704654901987497E-5</v>
      </c>
      <c r="BE357" s="10">
        <f>3/24000000*OO[[#This Row],[113 (03JUL1985 00:00:00)-Water Temperature (C)]]*OO[[#This Row],[55]]</f>
        <v>2.0437062902549998E-5</v>
      </c>
      <c r="BF357" s="10">
        <f>3/24000000*OO[[#This Row],[114 (03JUL1985 03:00:00)-Water Temperature (C)]]*OO[[#This Row],[56]]</f>
        <v>1.8806927870785E-5</v>
      </c>
      <c r="BG357" s="10">
        <f>3/24000000*OO[[#This Row],[115 (03JUL1985 06:00:00)-Water Temperature (C)]]*OO[[#This Row],[57]]</f>
        <v>1.7472567074760001E-5</v>
      </c>
      <c r="BH357" s="10">
        <f>3/24000000*OO[[#This Row],[116 (03JUL1985 09:00:00)-Water Temperature (C)]]*OO[[#This Row],[58]]</f>
        <v>1.6213755114765E-5</v>
      </c>
      <c r="BI357" s="10">
        <f>3/24000000*OO[[#This Row],[117 (03JUL1985 12:00:00)-Water Temperature (C)]]*OO[[#This Row],[59]]</f>
        <v>1.5105926296012502E-5</v>
      </c>
      <c r="BJ357" s="10">
        <f>3/24000000*OO[[#This Row],[118 (03JUL1985 15:00:00)-Water Temperature (C)]]*OO[[#This Row],[60]]</f>
        <v>1.38602750449875E-5</v>
      </c>
      <c r="BK357" s="10">
        <f>3/24000000*OO[[#This Row],[119 (03JUL1985 18:00:00)-Water Temperature (C)]]*OO[[#This Row],[61]]</f>
        <v>1.2590321114799998E-5</v>
      </c>
      <c r="BL357" s="10">
        <f>3/24000000*OO[[#This Row],[120 (03JUL1985 21:00:00)-Water Temperature (C)]]*OO[[#This Row],[62]]</f>
        <v>1.1352504024356249E-5</v>
      </c>
      <c r="BM357" s="10">
        <f>3/24000000*OO[[#This Row],[121 (04JUL1985 00:00:00)-Water Temperature (C)]]*OO[[#This Row],[63]]</f>
        <v>1.0160188137114998E-5</v>
      </c>
      <c r="BN357" s="10">
        <f>3/24000000*OO[[#This Row],[122 (04JUL1985 03:00:00)-Water Temperature (C)]]*OO[[#This Row],[64]]</f>
        <v>9.1812466957500002E-6</v>
      </c>
      <c r="BO357" s="10">
        <f>3/24000000*OO[[#This Row],[123 (04JUL1985 06:00:00)-Water Temperature (C)]]*OO[[#This Row],[65]]</f>
        <v>8.1828428644787501E-6</v>
      </c>
      <c r="BP357" s="10">
        <f>3/24000000*OO[[#This Row],[124 (04JUL1985 09:00:00)-Water Temperature (C)]]*OO[[#This Row],[66]]</f>
        <v>7.2811005304799997E-6</v>
      </c>
      <c r="BQ357" s="10">
        <f>3/24000000*OO[[#This Row],[125 (04JUL1985 12:00:00)-Water Temperature (C)]]*OO[[#This Row],[67]]</f>
        <v>6.4020889585812493E-6</v>
      </c>
      <c r="BR357" s="10">
        <f>3/24000000*OO[[#This Row],[126 (04JUL1985 15:00:00)-Water Temperature (C)]]*OO[[#This Row],[68]]</f>
        <v>5.5651203604500003E-6</v>
      </c>
      <c r="BS357" s="10">
        <f>3/24000000*OO[[#This Row],[127 (04JUL1985 18:00:00)-Water Temperature (C)]]*OO[[#This Row],[69]]</f>
        <v>4.7643787300612492E-6</v>
      </c>
      <c r="BT357" s="10">
        <f>3/24000000*OO[[#This Row],[128 (04JUL1985 21:00:00)-Water Temperature (C)]]*OO[[#This Row],[70]]</f>
        <v>3.9580730505749996E-6</v>
      </c>
      <c r="BU357" s="10">
        <f>3/24000000*OO[[#This Row],[129 (05JUL1985 00:00:00)-Water Temperature (C)]]*OO[[#This Row],[71]]</f>
        <v>3.1963652675844996E-6</v>
      </c>
      <c r="BV357" s="10">
        <f>3/24000000*OO[[#This Row],[130 (05JUL1985 03:00:00)-Water Temperature (C)]]*OO[[#This Row],[72]]</f>
        <v>2.5763052897975E-6</v>
      </c>
      <c r="BW357" s="10">
        <f>3/24000000*OO[[#This Row],[131 (05JUL1985 06:00:00)-Water Temperature (C)]]*OO[[#This Row],[73]]</f>
        <v>2.0416952054812495E-6</v>
      </c>
      <c r="BX357" s="10">
        <f>3/24000000*OO[[#This Row],[132 (05JUL1985 09:00:00)-Water Temperature (C)]]*OO[[#This Row],[74]]</f>
        <v>1.6386610328199999E-6</v>
      </c>
      <c r="BY357" s="10">
        <f>3/24000000*OO[[#This Row],[133 (05JUL1985 12:00:00)-Water Temperature (C)]]*OO[[#This Row],[75]]</f>
        <v>1.3649989657526248E-6</v>
      </c>
      <c r="BZ357" s="10">
        <f>3/24000000*OO[[#This Row],[134 (05JUL1985 15:00:00)-Water Temperature (C)]]*OO[[#This Row],[76]]</f>
        <v>1.1673783982182499E-6</v>
      </c>
      <c r="CA357" s="10">
        <f>3/24000000*OO[[#This Row],[135 (05JUL1985 18:00:00)-Water Temperature (C)]]*OO[[#This Row],[77]]</f>
        <v>1.0236638201231248E-6</v>
      </c>
      <c r="CB357" s="10">
        <f>3/24000000*OO[[#This Row],[136 (05JUL1985 21:00:00)-Water Temperature (C)]]*OO[[#This Row],[78]]</f>
        <v>9.229008177937498E-7</v>
      </c>
      <c r="CC357" s="10">
        <f>3/24000000*OO[[#This Row],[137 (06JUL1985 00:00:00)-Water Temperature (C)]]*OO[[#This Row],[79]]</f>
        <v>8.4802438888650005E-7</v>
      </c>
      <c r="CD357" s="10">
        <f>3/24000000*OO[[#This Row],[138 (06JUL1985 03:00:00)-Water Temperature (C)]]*OO[[#This Row],[80]]</f>
        <v>8.0666622948937502E-7</v>
      </c>
      <c r="CE357" s="10">
        <f>3/24000000*OO[[#This Row],[139 (06JUL1985 06:00:00)-Water Temperature (C)]]*OO[[#This Row],[81]]</f>
        <v>7.6464614210524992E-7</v>
      </c>
      <c r="CF357" s="10">
        <f>3/24000000*OO[[#This Row],[140 (06JUL1985 09:00:00)-Water Temperature (C)]]*OO[[#This Row],[82]]</f>
        <v>7.2666938517762501E-7</v>
      </c>
      <c r="CG357" s="10">
        <f>3/24000000*OO[[#This Row],[141 (06JUL1985 12:00:00)-Water Temperature (C)]]*OO[[#This Row],[83]]</f>
        <v>7.0210461033224996E-7</v>
      </c>
      <c r="CH357" s="10">
        <f>3/24000000*OO[[#This Row],[142 (06JUL1985 15:00:00)-Water Temperature (C)]]*OO[[#This Row],[84]]</f>
        <v>6.7052286296325E-7</v>
      </c>
      <c r="CI357" s="10">
        <f>3/24000000*OO[[#This Row],[143 (06JUL1985 18:00:00)-Water Temperature (C)]]*OO[[#This Row],[85]]</f>
        <v>6.3025169723324993E-7</v>
      </c>
      <c r="CJ357" s="10">
        <f>3/24000000*OO[[#This Row],[144 (06JUL1985 21:00:00)-Water Temperature (C)]]*OO[[#This Row],[86]]</f>
        <v>5.9468951068799993E-7</v>
      </c>
      <c r="CK357" s="10">
        <f>3/24000000*OO[[#This Row],[145 (07JUL1985 00:00:00)-Water Temperature (C)]]*OO[[#This Row],[87]]</f>
        <v>5.6218132133624995E-7</v>
      </c>
      <c r="CL357" s="10">
        <f>3/24000000*OO[[#This Row],[146 (07JUL1985 03:00:00)-Water Temperature (C)]]*OO[[#This Row],[88]]</f>
        <v>5.4110872068700002E-7</v>
      </c>
      <c r="CM357" s="10">
        <f>3/24000000*OO[[#This Row],[147 (07JUL1985 06:00:00)-Water Temperature (C)]]*OO[[#This Row],[89]]</f>
        <v>5.209452285983749E-7</v>
      </c>
      <c r="CN357" s="10">
        <f>3/24000000*OO[[#This Row],[148 (07JUL1985 09:00:00)-Water Temperature (C)]]*OO[[#This Row],[90]]</f>
        <v>4.9822756358149996E-7</v>
      </c>
      <c r="CO357" s="10">
        <f>3/24000000*OO[[#This Row],[149 (07JUL1985 12:00:00)-Water Temperature (C)]]*OO[[#This Row],[91]]</f>
        <v>4.79127463939125E-7</v>
      </c>
      <c r="CP357" s="10">
        <f>3/24000000*OO[[#This Row],[150 (07JUL1985 15:00:00)-Water Temperature (C)]]*OO[[#This Row],[92]]</f>
        <v>4.5582589416375006E-7</v>
      </c>
      <c r="CQ357" s="10">
        <f>3/24000000*OO[[#This Row],[151 (07JUL1985 18:00:00)-Water Temperature (C)]]*OO[[#This Row],[93]]</f>
        <v>4.3092447672487495E-7</v>
      </c>
      <c r="CR357" s="10">
        <f>3/24000000*OO[[#This Row],[152 (07JUL1985 21:00:00)-Water Temperature (C)]]*OO[[#This Row],[94]]</f>
        <v>4.07626249775E-7</v>
      </c>
      <c r="CS357" s="10">
        <f>3/24000000*OO[[#This Row],[153 (08JUL1985 00:00:00)-Water Temperature (C)]]*OO[[#This Row],[95]]</f>
        <v>3.8397045363412499E-7</v>
      </c>
      <c r="CT357" s="10">
        <f>3/24000000*OO[[#This Row],[154 (08JUL1985 03:00:00)-Water Temperature (C)]]*OO[[#This Row],[96]]</f>
        <v>3.6339613183614998E-7</v>
      </c>
      <c r="CU357" s="10">
        <f>3/24000000*OO[[#This Row],[155 (08JUL1985 06:00:00)-Water Temperature (C)]]*OO[[#This Row],[97]]</f>
        <v>3.4836282224414999E-7</v>
      </c>
      <c r="CV357" s="10">
        <f>3/24000000*OO[[#This Row],[156 (08JUL1985 09:00:00)-Water Temperature (C)]]*OO[[#This Row],[98]]</f>
        <v>3.3072275701495001E-7</v>
      </c>
      <c r="CW357" s="10">
        <f>3/24000000*OO[[#This Row],[157 (08JUL1985 12:00:00)-Water Temperature (C)]]*OO[[#This Row],[99]]</f>
        <v>3.1615159695787504E-7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0</v>
      </c>
      <c r="T358" s="10">
        <f>3/24*OO[[#This Row],[76 (28JUN1985 09:00:00)-Water Temperature (C)]]*OO[[#This Row],[18]]/SUM(OO[18])</f>
        <v>2.4071069900303751E-36</v>
      </c>
      <c r="U358" s="10">
        <f>3/24*OO[[#This Row],[77 (28JUN1985 12:00:00)-Water Temperature (C)]]*OO[[#This Row],[19]]/SUM(OO[19])</f>
        <v>2.1964074790484217E-27</v>
      </c>
      <c r="V358" s="10">
        <f>3/24000000*OO[[#This Row],[78 (28JUN1985 15:00:00)-Water Temperature (C)]]*OO[[#This Row],[20]]</f>
        <v>4.7134740211874995E-21</v>
      </c>
      <c r="W358" s="10">
        <f>3/24000000*OO[[#This Row],[79 (28JUN1985 18:00:00)-Water Temperature (C)]]*OO[[#This Row],[21]]</f>
        <v>1.0317246314187499E-15</v>
      </c>
      <c r="X358" s="10">
        <f>3/24000000*OO[[#This Row],[80 (28JUN1985 21:00:00)-Water Temperature (C)]]*OO[[#This Row],[22]]</f>
        <v>2.590594187350875E-12</v>
      </c>
      <c r="Y358" s="10">
        <f>3/24000000*OO[[#This Row],[81 (29JUN1985 00:00:00)-Water Temperature (C)]]*OO[[#This Row],[23]]</f>
        <v>9.7317398081237512E-10</v>
      </c>
      <c r="Z358" s="10">
        <f>3/24000000*OO[[#This Row],[82 (29JUN1985 03:00:00)-Water Temperature (C)]]*OO[[#This Row],[24]]</f>
        <v>1.0444884081160001E-7</v>
      </c>
      <c r="AA358" s="10">
        <f>3/24000000*OO[[#This Row],[83 (29JUN1985 06:00:00)-Water Temperature (C)]]*OO[[#This Row],[25]]</f>
        <v>4.2336397330849994E-6</v>
      </c>
      <c r="AB358" s="10">
        <f>3/24000000*OO[[#This Row],[84 (29JUN1985 09:00:00)-Water Temperature (C)]]*OO[[#This Row],[26]]</f>
        <v>7.6358669490112494E-5</v>
      </c>
      <c r="AC358" s="10">
        <f>3/24000000*OO[[#This Row],[85 (29JUN1985 12:00:00)-Water Temperature (C)]]*OO[[#This Row],[27]]</f>
        <v>6.9636938172875002E-4</v>
      </c>
      <c r="AD358" s="10">
        <f>3/24000000*OO[[#This Row],[86 (29JUN1985 15:00:00)-Water Temperature (C)]]*OO[[#This Row],[28]]</f>
        <v>3.4947078808949998E-3</v>
      </c>
      <c r="AE358" s="10">
        <f>3/24000000*OO[[#This Row],[88 (29JUN1985 21:00:00)-Water Temperature (C)]]*OO[[#This Row],[30]]</f>
        <v>2.0326912393632501E-2</v>
      </c>
      <c r="AF358" s="10">
        <f>3/24000000*OO[[#This Row],[88 (29JUN1985 21:00:00)-Water Temperature (C)]]*OO[[#This Row],[30]]</f>
        <v>2.0326912393632501E-2</v>
      </c>
      <c r="AG358" s="10">
        <f>3/24000000*OO[[#This Row],[89 (30JUN1985 00:00:00)-Water Temperature (C)]]*OO[[#This Row],[31]]</f>
        <v>2.67335210500875E-2</v>
      </c>
      <c r="AH358" s="10">
        <f>3/24000000*OO[[#This Row],[90 (30JUN1985 03:00:00)-Water Temperature (C)]]*OO[[#This Row],[32]]</f>
        <v>2.5365288011460003E-2</v>
      </c>
      <c r="AI358" s="10">
        <f>3/24000000*OO[[#This Row],[91 (30JUN1985 06:00:00)-Water Temperature (C)]]*OO[[#This Row],[33]]</f>
        <v>1.8306512981937501E-2</v>
      </c>
      <c r="AJ358" s="10">
        <f>3/24000000*OO[[#This Row],[92 (30JUN1985 09:00:00)-Water Temperature (C)]]*OO[[#This Row],[34]]</f>
        <v>1.0228697968709998E-2</v>
      </c>
      <c r="AK358" s="10">
        <f>3/24000000*OO[[#This Row],[93 (30JUN1985 12:00:00)-Water Temperature (C)]]*OO[[#This Row],[35]]</f>
        <v>4.5748015290337498E-3</v>
      </c>
      <c r="AL358" s="10">
        <f>3/24000000*OO[[#This Row],[94 (30JUN1985 15:00:00)-Water Temperature (C)]]*OO[[#This Row],[36]]</f>
        <v>1.6659350583512497E-3</v>
      </c>
      <c r="AM358" s="10">
        <f>3/24000000*OO[[#This Row],[95 (30JUN1985 18:00:00)-Water Temperature (C)]]*OO[[#This Row],[37]]</f>
        <v>5.1615123326674995E-4</v>
      </c>
      <c r="AN358" s="10">
        <f>3/24000000*OO[[#This Row],[96 (30JUN1985 21:00:00)-Water Temperature (C)]]*OO[[#This Row],[38]]</f>
        <v>1.5297547388467501E-4</v>
      </c>
      <c r="AO358" s="10">
        <f>3/24000000*OO[[#This Row],[97 (01JUL1985 00:00:00)-Water Temperature (C)]]*OO[[#This Row],[39]]</f>
        <v>5.5898572459074995E-5</v>
      </c>
      <c r="AP358" s="10">
        <f>3/24000000*OO[[#This Row],[98 (01JUL1985 03:00:00)-Water Temperature (C)]]*OO[[#This Row],[40]]</f>
        <v>3.3538562468887496E-5</v>
      </c>
      <c r="AQ358" s="10">
        <f>3/24000000*OO[[#This Row],[99 (01JUL1985 06:00:00)-Water Temperature (C)]]*OO[[#This Row],[41]]</f>
        <v>2.933855253238E-5</v>
      </c>
      <c r="AR358" s="10">
        <f>3/24000000*OO[[#This Row],[100 (01JUL1985 09:00:00)-Water Temperature (C)]]*OO[[#This Row],[42]]</f>
        <v>2.85113653543875E-5</v>
      </c>
      <c r="AS358" s="10">
        <f>3/24000000*OO[[#This Row],[101 (01JUL1985 12:00:00)-Water Temperature (C)]]*OO[[#This Row],[43]]</f>
        <v>2.7566327857288749E-5</v>
      </c>
      <c r="AT358" s="10">
        <f>3/24000000*OO[[#This Row],[102 (01JUL1985 15:00:00)-Water Temperature (C)]]*OO[[#This Row],[44]]</f>
        <v>2.5850052048240001E-5</v>
      </c>
      <c r="AU358" s="10">
        <f>3/24000000*OO[[#This Row],[103 (01JUL1985 18:00:00)-Water Temperature (C)]]*OO[[#This Row],[45]]</f>
        <v>2.3618316281749997E-5</v>
      </c>
      <c r="AV358" s="10">
        <f>3/24000000*OO[[#This Row],[104 (01JUL1985 21:00:00)-Water Temperature (C)]]*OO[[#This Row],[46]]</f>
        <v>2.1238198927694998E-5</v>
      </c>
      <c r="AW358" s="10">
        <f>3/24000000*OO[[#This Row],[105 (02JUL1985 00:00:00)-Water Temperature (C)]]*OO[[#This Row],[47]]</f>
        <v>1.9108749566999999E-5</v>
      </c>
      <c r="AX358" s="10">
        <f>3/24000000*OO[[#This Row],[106 (02JUL1985 03:00:00)-Water Temperature (C)]]*OO[[#This Row],[48]]</f>
        <v>1.7756359984934999E-5</v>
      </c>
      <c r="AY358" s="10">
        <f>3/24000000*OO[[#This Row],[107 (02JUL1985 06:00:00)-Water Temperature (C)]]*OO[[#This Row],[49]]</f>
        <v>1.6584868562007499E-5</v>
      </c>
      <c r="AZ358" s="10">
        <f>3/24000000*OO[[#This Row],[108 (02JUL1985 09:00:00)-Water Temperature (C)]]*OO[[#This Row],[50]]</f>
        <v>1.548564210657E-5</v>
      </c>
      <c r="BA358" s="10">
        <f>3/24000000*OO[[#This Row],[109 (02JUL1985 12:00:00)-Water Temperature (C)]]*OO[[#This Row],[51]]</f>
        <v>1.4476437396494998E-5</v>
      </c>
      <c r="BB358" s="10">
        <f>3/24000000*OO[[#This Row],[110 (02JUL1985 15:00:00)-Water Temperature (C)]]*OO[[#This Row],[52]]</f>
        <v>1.3311804390400001E-5</v>
      </c>
      <c r="BC358" s="10">
        <f>3/24000000*OO[[#This Row],[111 (02JUL1985 18:00:00)-Water Temperature (C)]]*OO[[#This Row],[53]]</f>
        <v>1.19796514612875E-5</v>
      </c>
      <c r="BD358" s="10">
        <f>3/24000000*OO[[#This Row],[112 (02JUL1985 21:00:00)-Water Temperature (C)]]*OO[[#This Row],[54]]</f>
        <v>1.0708727278743749E-5</v>
      </c>
      <c r="BE358" s="10">
        <f>3/24000000*OO[[#This Row],[113 (03JUL1985 00:00:00)-Water Temperature (C)]]*OO[[#This Row],[55]]</f>
        <v>9.5673200413437497E-6</v>
      </c>
      <c r="BF358" s="10">
        <f>3/24000000*OO[[#This Row],[114 (03JUL1985 03:00:00)-Water Temperature (C)]]*OO[[#This Row],[56]]</f>
        <v>8.7676107016249997E-6</v>
      </c>
      <c r="BG358" s="10">
        <f>3/24000000*OO[[#This Row],[115 (03JUL1985 06:00:00)-Water Temperature (C)]]*OO[[#This Row],[57]]</f>
        <v>8.1506081948399986E-6</v>
      </c>
      <c r="BH358" s="10">
        <f>3/24000000*OO[[#This Row],[116 (03JUL1985 09:00:00)-Water Temperature (C)]]*OO[[#This Row],[58]]</f>
        <v>7.6059471299249986E-6</v>
      </c>
      <c r="BI358" s="10">
        <f>3/24000000*OO[[#This Row],[117 (03JUL1985 12:00:00)-Water Temperature (C)]]*OO[[#This Row],[59]]</f>
        <v>7.1106995900199992E-6</v>
      </c>
      <c r="BJ358" s="10">
        <f>3/24000000*OO[[#This Row],[118 (03JUL1985 15:00:00)-Water Temperature (C)]]*OO[[#This Row],[60]]</f>
        <v>6.5148684262874996E-6</v>
      </c>
      <c r="BK358" s="10">
        <f>3/24000000*OO[[#This Row],[119 (03JUL1985 18:00:00)-Water Temperature (C)]]*OO[[#This Row],[61]]</f>
        <v>5.8529132719574995E-6</v>
      </c>
      <c r="BL358" s="10">
        <f>3/24000000*OO[[#This Row],[120 (03JUL1985 21:00:00)-Water Temperature (C)]]*OO[[#This Row],[62]]</f>
        <v>5.2244023412812508E-6</v>
      </c>
      <c r="BM358" s="10">
        <f>3/24000000*OO[[#This Row],[121 (04JUL1985 00:00:00)-Water Temperature (C)]]*OO[[#This Row],[63]]</f>
        <v>4.6268770361312493E-6</v>
      </c>
      <c r="BN358" s="10">
        <f>3/24000000*OO[[#This Row],[122 (04JUL1985 03:00:00)-Water Temperature (C)]]*OO[[#This Row],[64]]</f>
        <v>4.1505581950950005E-6</v>
      </c>
      <c r="BO358" s="10">
        <f>3/24000000*OO[[#This Row],[123 (04JUL1985 06:00:00)-Water Temperature (C)]]*OO[[#This Row],[65]]</f>
        <v>3.7099917058650001E-6</v>
      </c>
      <c r="BP358" s="10">
        <f>3/24000000*OO[[#This Row],[124 (04JUL1985 09:00:00)-Water Temperature (C)]]*OO[[#This Row],[66]]</f>
        <v>3.3189297836499998E-6</v>
      </c>
      <c r="BQ358" s="10">
        <f>3/24000000*OO[[#This Row],[125 (04JUL1985 12:00:00)-Water Temperature (C)]]*OO[[#This Row],[67]]</f>
        <v>2.9346674599417497E-6</v>
      </c>
      <c r="BR358" s="10">
        <f>3/24000000*OO[[#This Row],[126 (04JUL1985 15:00:00)-Water Temperature (C)]]*OO[[#This Row],[68]]</f>
        <v>2.5515758382344999E-6</v>
      </c>
      <c r="BS358" s="10">
        <f>3/24000000*OO[[#This Row],[127 (04JUL1985 18:00:00)-Water Temperature (C)]]*OO[[#This Row],[69]]</f>
        <v>2.1786924723251249E-6</v>
      </c>
      <c r="BT358" s="10">
        <f>3/24000000*OO[[#This Row],[128 (04JUL1985 21:00:00)-Water Temperature (C)]]*OO[[#This Row],[70]]</f>
        <v>1.802229986797E-6</v>
      </c>
      <c r="BU358" s="10">
        <f>3/24000000*OO[[#This Row],[129 (05JUL1985 00:00:00)-Water Temperature (C)]]*OO[[#This Row],[71]]</f>
        <v>1.450635449146875E-6</v>
      </c>
      <c r="BV358" s="10">
        <f>3/24000000*OO[[#This Row],[130 (05JUL1985 03:00:00)-Water Temperature (C)]]*OO[[#This Row],[72]]</f>
        <v>1.1719680710212498E-6</v>
      </c>
      <c r="BW358" s="10">
        <f>3/24000000*OO[[#This Row],[131 (05JUL1985 06:00:00)-Water Temperature (C)]]*OO[[#This Row],[73]]</f>
        <v>9.3693012860249983E-7</v>
      </c>
      <c r="BX358" s="10">
        <f>3/24000000*OO[[#This Row],[132 (05JUL1985 09:00:00)-Water Temperature (C)]]*OO[[#This Row],[74]]</f>
        <v>7.5746256231249998E-7</v>
      </c>
      <c r="BY358" s="10">
        <f>3/24000000*OO[[#This Row],[133 (05JUL1985 12:00:00)-Water Temperature (C)]]*OO[[#This Row],[75]]</f>
        <v>6.3299857341262503E-7</v>
      </c>
      <c r="BZ358" s="10">
        <f>3/24000000*OO[[#This Row],[134 (05JUL1985 15:00:00)-Water Temperature (C)]]*OO[[#This Row],[76]]</f>
        <v>5.4279434769199992E-7</v>
      </c>
      <c r="CA358" s="10">
        <f>3/24000000*OO[[#This Row],[135 (05JUL1985 18:00:00)-Water Temperature (C)]]*OO[[#This Row],[77]]</f>
        <v>4.7733131560162501E-7</v>
      </c>
      <c r="CB358" s="10">
        <f>3/24000000*OO[[#This Row],[136 (05JUL1985 21:00:00)-Water Temperature (C)]]*OO[[#This Row],[78]]</f>
        <v>4.3016876541599992E-7</v>
      </c>
      <c r="CC358" s="10">
        <f>3/24000000*OO[[#This Row],[137 (06JUL1985 00:00:00)-Water Temperature (C)]]*OO[[#This Row],[79]]</f>
        <v>3.96402855736125E-7</v>
      </c>
      <c r="CD358" s="10">
        <f>3/24000000*OO[[#This Row],[138 (06JUL1985 03:00:00)-Water Temperature (C)]]*OO[[#This Row],[80]]</f>
        <v>3.8099845561599999E-7</v>
      </c>
      <c r="CE358" s="10">
        <f>3/24000000*OO[[#This Row],[139 (06JUL1985 06:00:00)-Water Temperature (C)]]*OO[[#This Row],[81]]</f>
        <v>3.6802112814374996E-7</v>
      </c>
      <c r="CF358" s="10">
        <f>3/24000000*OO[[#This Row],[140 (06JUL1985 09:00:00)-Water Temperature (C)]]*OO[[#This Row],[82]]</f>
        <v>3.5678945720024997E-7</v>
      </c>
      <c r="CG358" s="10">
        <f>3/24000000*OO[[#This Row],[141 (06JUL1985 12:00:00)-Water Temperature (C)]]*OO[[#This Row],[83]]</f>
        <v>3.5121910067448747E-7</v>
      </c>
      <c r="CH358" s="10">
        <f>3/24000000*OO[[#This Row],[142 (06JUL1985 15:00:00)-Water Temperature (C)]]*OO[[#This Row],[84]]</f>
        <v>3.4033486070920002E-7</v>
      </c>
      <c r="CI358" s="10">
        <f>3/24000000*OO[[#This Row],[143 (06JUL1985 18:00:00)-Water Temperature (C)]]*OO[[#This Row],[85]]</f>
        <v>3.2276146912500003E-7</v>
      </c>
      <c r="CJ358" s="10">
        <f>3/24000000*OO[[#This Row],[144 (06JUL1985 21:00:00)-Water Temperature (C)]]*OO[[#This Row],[86]]</f>
        <v>3.0466021939919999E-7</v>
      </c>
      <c r="CK358" s="10">
        <f>3/24000000*OO[[#This Row],[145 (07JUL1985 00:00:00)-Water Temperature (C)]]*OO[[#This Row],[87]]</f>
        <v>2.8880026954829995E-7</v>
      </c>
      <c r="CL358" s="10">
        <f>3/24000000*OO[[#This Row],[146 (07JUL1985 03:00:00)-Water Temperature (C)]]*OO[[#This Row],[88]]</f>
        <v>2.8103086192918749E-7</v>
      </c>
      <c r="CM358" s="10">
        <f>3/24000000*OO[[#This Row],[147 (07JUL1985 06:00:00)-Water Temperature (C)]]*OO[[#This Row],[89]]</f>
        <v>2.7347155153425003E-7</v>
      </c>
      <c r="CN358" s="10">
        <f>3/24000000*OO[[#This Row],[148 (07JUL1985 09:00:00)-Water Temperature (C)]]*OO[[#This Row],[90]]</f>
        <v>2.6565564937499997E-7</v>
      </c>
      <c r="CO358" s="10">
        <f>3/24000000*OO[[#This Row],[149 (07JUL1985 12:00:00)-Water Temperature (C)]]*OO[[#This Row],[91]]</f>
        <v>2.5944730863750001E-7</v>
      </c>
      <c r="CP358" s="10">
        <f>3/24000000*OO[[#This Row],[150 (07JUL1985 15:00:00)-Water Temperature (C)]]*OO[[#This Row],[92]]</f>
        <v>2.4946068155823748E-7</v>
      </c>
      <c r="CQ358" s="10">
        <f>3/24000000*OO[[#This Row],[151 (07JUL1985 18:00:00)-Water Temperature (C)]]*OO[[#This Row],[93]]</f>
        <v>2.37206430584275E-7</v>
      </c>
      <c r="CR358" s="10">
        <f>3/24000000*OO[[#This Row],[152 (07JUL1985 21:00:00)-Water Temperature (C)]]*OO[[#This Row],[94]]</f>
        <v>2.2478397036761246E-7</v>
      </c>
      <c r="CS358" s="10">
        <f>3/24000000*OO[[#This Row],[153 (08JUL1985 00:00:00)-Water Temperature (C)]]*OO[[#This Row],[95]]</f>
        <v>2.1227215593955E-7</v>
      </c>
      <c r="CT358" s="10">
        <f>3/24000000*OO[[#This Row],[154 (08JUL1985 03:00:00)-Water Temperature (C)]]*OO[[#This Row],[96]]</f>
        <v>2.0185388575987499E-7</v>
      </c>
      <c r="CU358" s="10">
        <f>3/24000000*OO[[#This Row],[155 (08JUL1985 06:00:00)-Water Temperature (C)]]*OO[[#This Row],[97]]</f>
        <v>1.9535365170655001E-7</v>
      </c>
      <c r="CV358" s="10">
        <f>3/24000000*OO[[#This Row],[156 (08JUL1985 09:00:00)-Water Temperature (C)]]*OO[[#This Row],[98]]</f>
        <v>1.8781942303642501E-7</v>
      </c>
      <c r="CW358" s="10">
        <f>3/24000000*OO[[#This Row],[157 (08JUL1985 12:00:00)-Water Temperature (C)]]*OO[[#This Row],[99]]</f>
        <v>1.815007637688E-7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0</v>
      </c>
      <c r="T359" s="10">
        <f>3/24*OO[[#This Row],[76 (28JUN1985 09:00:00)-Water Temperature (C)]]*OO[[#This Row],[18]]/SUM(OO[18])</f>
        <v>1.266910632998474E-36</v>
      </c>
      <c r="U359" s="10">
        <f>3/24*OO[[#This Row],[77 (28JUN1985 12:00:00)-Water Temperature (C)]]*OO[[#This Row],[19]]/SUM(OO[19])</f>
        <v>1.8617077885075872E-27</v>
      </c>
      <c r="V359" s="10">
        <f>3/24000000*OO[[#This Row],[78 (28JUN1985 15:00:00)-Water Temperature (C)]]*OO[[#This Row],[20]]</f>
        <v>3.2642323846275E-21</v>
      </c>
      <c r="W359" s="10">
        <f>3/24000000*OO[[#This Row],[79 (28JUN1985 18:00:00)-Water Temperature (C)]]*OO[[#This Row],[21]]</f>
        <v>9.2821871634074993E-16</v>
      </c>
      <c r="X359" s="10">
        <f>3/24000000*OO[[#This Row],[80 (28JUN1985 21:00:00)-Water Temperature (C)]]*OO[[#This Row],[22]]</f>
        <v>2.5241237305597496E-12</v>
      </c>
      <c r="Y359" s="10">
        <f>3/24000000*OO[[#This Row],[81 (29JUN1985 00:00:00)-Water Temperature (C)]]*OO[[#This Row],[23]]</f>
        <v>9.9735682301212491E-10</v>
      </c>
      <c r="Z359" s="10">
        <f>3/24000000*OO[[#This Row],[82 (29JUN1985 03:00:00)-Water Temperature (C)]]*OO[[#This Row],[24]]</f>
        <v>1.1125367572856251E-7</v>
      </c>
      <c r="AA359" s="10">
        <f>3/24000000*OO[[#This Row],[83 (29JUN1985 06:00:00)-Water Temperature (C)]]*OO[[#This Row],[25]]</f>
        <v>4.6594995478762507E-6</v>
      </c>
      <c r="AB359" s="10">
        <f>3/24000000*OO[[#This Row],[84 (29JUN1985 09:00:00)-Water Temperature (C)]]*OO[[#This Row],[26]]</f>
        <v>8.6478557485399987E-5</v>
      </c>
      <c r="AC359" s="10">
        <f>3/24000000*OO[[#This Row],[85 (29JUN1985 12:00:00)-Water Temperature (C)]]*OO[[#This Row],[27]]</f>
        <v>8.0917593671199993E-4</v>
      </c>
      <c r="AD359" s="10">
        <f>3/24000000*OO[[#This Row],[86 (29JUN1985 15:00:00)-Water Temperature (C)]]*OO[[#This Row],[28]]</f>
        <v>4.1580852480000005E-3</v>
      </c>
      <c r="AE359" s="10">
        <f>3/24000000*OO[[#This Row],[88 (29JUN1985 21:00:00)-Water Temperature (C)]]*OO[[#This Row],[30]]</f>
        <v>2.5187574932492497E-2</v>
      </c>
      <c r="AF359" s="10">
        <f>3/24000000*OO[[#This Row],[88 (29JUN1985 21:00:00)-Water Temperature (C)]]*OO[[#This Row],[30]]</f>
        <v>2.5187574932492497E-2</v>
      </c>
      <c r="AG359" s="10">
        <f>3/24000000*OO[[#This Row],[89 (30JUN1985 00:00:00)-Water Temperature (C)]]*OO[[#This Row],[31]]</f>
        <v>3.3734251584224995E-2</v>
      </c>
      <c r="AH359" s="10">
        <f>3/24000000*OO[[#This Row],[90 (30JUN1985 03:00:00)-Water Temperature (C)]]*OO[[#This Row],[32]]</f>
        <v>3.2637225986887501E-2</v>
      </c>
      <c r="AI359" s="10">
        <f>3/24000000*OO[[#This Row],[91 (30JUN1985 06:00:00)-Water Temperature (C)]]*OO[[#This Row],[33]]</f>
        <v>2.3798036020297501E-2</v>
      </c>
      <c r="AJ359" s="10">
        <f>3/24000000*OO[[#This Row],[92 (30JUN1985 09:00:00)-Water Temperature (C)]]*OO[[#This Row],[34]]</f>
        <v>1.3424447415749998E-2</v>
      </c>
      <c r="AK359" s="10">
        <f>3/24000000*OO[[#This Row],[93 (30JUN1985 12:00:00)-Water Temperature (C)]]*OO[[#This Row],[35]]</f>
        <v>6.0574111047550002E-3</v>
      </c>
      <c r="AL359" s="10">
        <f>3/24000000*OO[[#This Row],[94 (30JUN1985 15:00:00)-Water Temperature (C)]]*OO[[#This Row],[36]]</f>
        <v>2.2325815212102494E-3</v>
      </c>
      <c r="AM359" s="10">
        <f>3/24000000*OO[[#This Row],[95 (30JUN1985 18:00:00)-Water Temperature (C)]]*OO[[#This Row],[37]]</f>
        <v>6.9971393272075006E-4</v>
      </c>
      <c r="AN359" s="10">
        <f>3/24000000*OO[[#This Row],[96 (30JUN1985 21:00:00)-Water Temperature (C)]]*OO[[#This Row],[38]]</f>
        <v>2.0698630071179996E-4</v>
      </c>
      <c r="AO359" s="10">
        <f>3/24000000*OO[[#This Row],[97 (01JUL1985 00:00:00)-Water Temperature (C)]]*OO[[#This Row],[39]]</f>
        <v>7.3484338322850004E-5</v>
      </c>
      <c r="AP359" s="10">
        <f>3/24000000*OO[[#This Row],[98 (01JUL1985 03:00:00)-Water Temperature (C)]]*OO[[#This Row],[40]]</f>
        <v>4.2888070825499999E-5</v>
      </c>
      <c r="AQ359" s="10">
        <f>3/24000000*OO[[#This Row],[99 (01JUL1985 06:00:00)-Water Temperature (C)]]*OO[[#This Row],[41]]</f>
        <v>3.7056225921162494E-5</v>
      </c>
      <c r="AR359" s="10">
        <f>3/24000000*OO[[#This Row],[100 (01JUL1985 09:00:00)-Water Temperature (C)]]*OO[[#This Row],[42]]</f>
        <v>3.5882598151312497E-5</v>
      </c>
      <c r="AS359" s="10">
        <f>3/24000000*OO[[#This Row],[101 (01JUL1985 12:00:00)-Water Temperature (C)]]*OO[[#This Row],[43]]</f>
        <v>3.4656992545162496E-5</v>
      </c>
      <c r="AT359" s="10">
        <f>3/24000000*OO[[#This Row],[102 (01JUL1985 15:00:00)-Water Temperature (C)]]*OO[[#This Row],[44]]</f>
        <v>3.2486177218012496E-5</v>
      </c>
      <c r="AU359" s="10">
        <f>3/24000000*OO[[#This Row],[103 (01JUL1985 18:00:00)-Water Temperature (C)]]*OO[[#This Row],[45]]</f>
        <v>2.9661049840675E-5</v>
      </c>
      <c r="AV359" s="10">
        <f>3/24000000*OO[[#This Row],[104 (01JUL1985 21:00:00)-Water Temperature (C)]]*OO[[#This Row],[46]]</f>
        <v>2.6638953652979998E-5</v>
      </c>
      <c r="AW359" s="10">
        <f>3/24000000*OO[[#This Row],[105 (02JUL1985 00:00:00)-Water Temperature (C)]]*OO[[#This Row],[47]]</f>
        <v>2.3915269487234998E-5</v>
      </c>
      <c r="AX359" s="10">
        <f>3/24000000*OO[[#This Row],[106 (02JUL1985 03:00:00)-Water Temperature (C)]]*OO[[#This Row],[48]]</f>
        <v>2.2157195173574999E-5</v>
      </c>
      <c r="AY359" s="10">
        <f>3/24000000*OO[[#This Row],[107 (02JUL1985 06:00:00)-Water Temperature (C)]]*OO[[#This Row],[49]]</f>
        <v>2.0651056229264998E-5</v>
      </c>
      <c r="AZ359" s="10">
        <f>3/24000000*OO[[#This Row],[108 (02JUL1985 09:00:00)-Water Temperature (C)]]*OO[[#This Row],[50]]</f>
        <v>1.923955933222625E-5</v>
      </c>
      <c r="BA359" s="10">
        <f>3/24000000*OO[[#This Row],[109 (02JUL1985 12:00:00)-Water Temperature (C)]]*OO[[#This Row],[51]]</f>
        <v>1.7950532376894999E-5</v>
      </c>
      <c r="BB359" s="10">
        <f>3/24000000*OO[[#This Row],[110 (02JUL1985 15:00:00)-Water Temperature (C)]]*OO[[#This Row],[52]]</f>
        <v>1.64853424394025E-5</v>
      </c>
      <c r="BC359" s="10">
        <f>3/24000000*OO[[#This Row],[111 (02JUL1985 18:00:00)-Water Temperature (C)]]*OO[[#This Row],[53]]</f>
        <v>1.4815949674265E-5</v>
      </c>
      <c r="BD359" s="10">
        <f>3/24000000*OO[[#This Row],[112 (02JUL1985 21:00:00)-Water Temperature (C)]]*OO[[#This Row],[54]]</f>
        <v>1.3224358409159999E-5</v>
      </c>
      <c r="BE359" s="10">
        <f>3/24000000*OO[[#This Row],[113 (03JUL1985 00:00:00)-Water Temperature (C)]]*OO[[#This Row],[55]]</f>
        <v>1.1794022694299999E-5</v>
      </c>
      <c r="BF359" s="10">
        <f>3/24000000*OO[[#This Row],[114 (03JUL1985 03:00:00)-Water Temperature (C)]]*OO[[#This Row],[56]]</f>
        <v>1.0781641135037502E-5</v>
      </c>
      <c r="BG359" s="10">
        <f>3/24000000*OO[[#This Row],[115 (03JUL1985 06:00:00)-Water Temperature (C)]]*OO[[#This Row],[57]]</f>
        <v>1.0003518335226249E-5</v>
      </c>
      <c r="BH359" s="10">
        <f>3/24000000*OO[[#This Row],[116 (03JUL1985 09:00:00)-Water Temperature (C)]]*OO[[#This Row],[58]]</f>
        <v>9.3156280408250002E-6</v>
      </c>
      <c r="BI359" s="10">
        <f>3/24000000*OO[[#This Row],[117 (03JUL1985 12:00:00)-Water Temperature (C)]]*OO[[#This Row],[59]]</f>
        <v>8.6957851123750018E-6</v>
      </c>
      <c r="BJ359" s="10">
        <f>3/24000000*OO[[#This Row],[118 (03JUL1985 15:00:00)-Water Temperature (C)]]*OO[[#This Row],[60]]</f>
        <v>7.9680111681199996E-6</v>
      </c>
      <c r="BK359" s="10">
        <f>3/24000000*OO[[#This Row],[119 (03JUL1985 18:00:00)-Water Temperature (C)]]*OO[[#This Row],[61]]</f>
        <v>7.1542791953700004E-6</v>
      </c>
      <c r="BL359" s="10">
        <f>3/24000000*OO[[#This Row],[120 (03JUL1985 21:00:00)-Water Temperature (C)]]*OO[[#This Row],[62]]</f>
        <v>6.3827935163299997E-6</v>
      </c>
      <c r="BM359" s="10">
        <f>3/24000000*OO[[#This Row],[121 (04JUL1985 00:00:00)-Water Temperature (C)]]*OO[[#This Row],[63]]</f>
        <v>5.6508456064099993E-6</v>
      </c>
      <c r="BN359" s="10">
        <f>3/24000000*OO[[#This Row],[122 (04JUL1985 03:00:00)-Water Temperature (C)]]*OO[[#This Row],[64]]</f>
        <v>5.0658924882724997E-6</v>
      </c>
      <c r="BO359" s="10">
        <f>3/24000000*OO[[#This Row],[123 (04JUL1985 06:00:00)-Water Temperature (C)]]*OO[[#This Row],[65]]</f>
        <v>4.5257097640449995E-6</v>
      </c>
      <c r="BP359" s="10">
        <f>3/24000000*OO[[#This Row],[124 (04JUL1985 09:00:00)-Water Temperature (C)]]*OO[[#This Row],[66]]</f>
        <v>4.0474368359949997E-6</v>
      </c>
      <c r="BQ359" s="10">
        <f>3/24000000*OO[[#This Row],[125 (04JUL1985 12:00:00)-Water Temperature (C)]]*OO[[#This Row],[67]]</f>
        <v>3.5800277352675002E-6</v>
      </c>
      <c r="BR359" s="10">
        <f>3/24000000*OO[[#This Row],[126 (04JUL1985 15:00:00)-Water Temperature (C)]]*OO[[#This Row],[68]]</f>
        <v>3.1145317877909998E-6</v>
      </c>
      <c r="BS359" s="10">
        <f>3/24000000*OO[[#This Row],[127 (04JUL1985 18:00:00)-Water Temperature (C)]]*OO[[#This Row],[69]]</f>
        <v>2.6636524633099997E-6</v>
      </c>
      <c r="BT359" s="10">
        <f>3/24000000*OO[[#This Row],[128 (04JUL1985 21:00:00)-Water Temperature (C)]]*OO[[#This Row],[70]]</f>
        <v>2.2070063136397497E-6</v>
      </c>
      <c r="BU359" s="10">
        <f>3/24000000*OO[[#This Row],[129 (05JUL1985 00:00:00)-Water Temperature (C)]]*OO[[#This Row],[71]]</f>
        <v>1.7789211908999998E-6</v>
      </c>
      <c r="BV359" s="10">
        <f>3/24000000*OO[[#This Row],[130 (05JUL1985 03:00:00)-Water Temperature (C)]]*OO[[#This Row],[72]]</f>
        <v>1.4371452266152501E-6</v>
      </c>
      <c r="BW359" s="10">
        <f>3/24000000*OO[[#This Row],[131 (05JUL1985 06:00:00)-Water Temperature (C)]]*OO[[#This Row],[73]]</f>
        <v>1.1490449766042498E-6</v>
      </c>
      <c r="BX359" s="10">
        <f>3/24000000*OO[[#This Row],[132 (05JUL1985 09:00:00)-Water Temperature (C)]]*OO[[#This Row],[74]]</f>
        <v>9.2735056168650001E-7</v>
      </c>
      <c r="BY359" s="10">
        <f>3/24000000*OO[[#This Row],[133 (05JUL1985 12:00:00)-Water Temperature (C)]]*OO[[#This Row],[75]]</f>
        <v>7.7316226989099999E-7</v>
      </c>
      <c r="BZ359" s="10">
        <f>3/24000000*OO[[#This Row],[134 (05JUL1985 15:00:00)-Water Temperature (C)]]*OO[[#This Row],[76]]</f>
        <v>6.6159251089312497E-7</v>
      </c>
      <c r="CA359" s="10">
        <f>3/24000000*OO[[#This Row],[135 (05JUL1985 18:00:00)-Water Temperature (C)]]*OO[[#This Row],[77]]</f>
        <v>5.8052842181624993E-7</v>
      </c>
      <c r="CB359" s="10">
        <f>3/24000000*OO[[#This Row],[136 (05JUL1985 21:00:00)-Water Temperature (C)]]*OO[[#This Row],[78]]</f>
        <v>5.2216556528499999E-7</v>
      </c>
      <c r="CC359" s="10">
        <f>3/24000000*OO[[#This Row],[137 (06JUL1985 00:00:00)-Water Temperature (C)]]*OO[[#This Row],[79]]</f>
        <v>4.8035655149624995E-7</v>
      </c>
      <c r="CD359" s="10">
        <f>3/24000000*OO[[#This Row],[138 (06JUL1985 03:00:00)-Water Temperature (C)]]*OO[[#This Row],[80]]</f>
        <v>4.6086999146474998E-7</v>
      </c>
      <c r="CE359" s="10">
        <f>3/24000000*OO[[#This Row],[139 (06JUL1985 06:00:00)-Water Temperature (C)]]*OO[[#This Row],[81]]</f>
        <v>4.4475097283062501E-7</v>
      </c>
      <c r="CF359" s="10">
        <f>3/24000000*OO[[#This Row],[140 (06JUL1985 09:00:00)-Water Temperature (C)]]*OO[[#This Row],[82]]</f>
        <v>4.3033553003999998E-7</v>
      </c>
      <c r="CG359" s="10">
        <f>3/24000000*OO[[#This Row],[141 (06JUL1985 12:00:00)-Water Temperature (C)]]*OO[[#This Row],[83]]</f>
        <v>4.2302172637549992E-7</v>
      </c>
      <c r="CH359" s="10">
        <f>3/24000000*OO[[#This Row],[142 (06JUL1985 15:00:00)-Water Temperature (C)]]*OO[[#This Row],[84]]</f>
        <v>4.1000375231624991E-7</v>
      </c>
      <c r="CI359" s="10">
        <f>3/24000000*OO[[#This Row],[143 (06JUL1985 18:00:00)-Water Temperature (C)]]*OO[[#This Row],[85]]</f>
        <v>3.8853558871499999E-7</v>
      </c>
      <c r="CJ359" s="10">
        <f>3/24000000*OO[[#This Row],[144 (06JUL1985 21:00:00)-Water Temperature (C)]]*OO[[#This Row],[86]]</f>
        <v>3.6645552486087498E-7</v>
      </c>
      <c r="CK359" s="10">
        <f>3/24000000*OO[[#This Row],[145 (07JUL1985 00:00:00)-Water Temperature (C)]]*OO[[#This Row],[87]]</f>
        <v>3.4697385498262502E-7</v>
      </c>
      <c r="CL359" s="10">
        <f>3/24000000*OO[[#This Row],[146 (07JUL1985 03:00:00)-Water Temperature (C)]]*OO[[#This Row],[88]]</f>
        <v>3.3708213294652502E-7</v>
      </c>
      <c r="CM359" s="10">
        <f>3/24000000*OO[[#This Row],[147 (07JUL1985 06:00:00)-Water Temperature (C)]]*OO[[#This Row],[89]]</f>
        <v>3.2771659617E-7</v>
      </c>
      <c r="CN359" s="10">
        <f>3/24000000*OO[[#This Row],[148 (07JUL1985 09:00:00)-Water Temperature (C)]]*OO[[#This Row],[90]]</f>
        <v>3.1793263295707498E-7</v>
      </c>
      <c r="CO359" s="10">
        <f>3/24000000*OO[[#This Row],[149 (07JUL1985 12:00:00)-Water Temperature (C)]]*OO[[#This Row],[91]]</f>
        <v>3.1000156492243747E-7</v>
      </c>
      <c r="CP359" s="10">
        <f>3/24000000*OO[[#This Row],[150 (07JUL1985 15:00:00)-Water Temperature (C)]]*OO[[#This Row],[92]]</f>
        <v>2.9798401654743748E-7</v>
      </c>
      <c r="CQ359" s="10">
        <f>3/24000000*OO[[#This Row],[151 (07JUL1985 18:00:00)-Water Temperature (C)]]*OO[[#This Row],[93]]</f>
        <v>2.8310829034826246E-7</v>
      </c>
      <c r="CR359" s="10">
        <f>3/24000000*OO[[#This Row],[152 (07JUL1985 21:00:00)-Water Temperature (C)]]*OO[[#This Row],[94]]</f>
        <v>2.6809899473799998E-7</v>
      </c>
      <c r="CS359" s="10">
        <f>3/24000000*OO[[#This Row],[153 (08JUL1985 00:00:00)-Water Temperature (C)]]*OO[[#This Row],[95]]</f>
        <v>2.52894951287875E-7</v>
      </c>
      <c r="CT359" s="10">
        <f>3/24000000*OO[[#This Row],[154 (08JUL1985 03:00:00)-Water Temperature (C)]]*OO[[#This Row],[96]]</f>
        <v>2.4021642429679999E-7</v>
      </c>
      <c r="CU359" s="10">
        <f>3/24000000*OO[[#This Row],[155 (08JUL1985 06:00:00)-Water Temperature (C)]]*OO[[#This Row],[97]]</f>
        <v>2.3216428686512501E-7</v>
      </c>
      <c r="CV359" s="10">
        <f>3/24000000*OO[[#This Row],[156 (08JUL1985 09:00:00)-Water Temperature (C)]]*OO[[#This Row],[98]]</f>
        <v>2.2295472074706254E-7</v>
      </c>
      <c r="CW359" s="10">
        <f>3/24000000*OO[[#This Row],[157 (08JUL1985 12:00:00)-Water Temperature (C)]]*OO[[#This Row],[99]]</f>
        <v>2.1525385625737502E-7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0</v>
      </c>
      <c r="T360" s="10">
        <f>3/24*OO[[#This Row],[76 (28JUN1985 09:00:00)-Water Temperature (C)]]*OO[[#This Row],[18]]/SUM(OO[18])</f>
        <v>6.2120485785790394E-37</v>
      </c>
      <c r="U360" s="10">
        <f>3/24*OO[[#This Row],[77 (28JUN1985 12:00:00)-Water Temperature (C)]]*OO[[#This Row],[19]]/SUM(OO[19])</f>
        <v>1.7891315116251773E-27</v>
      </c>
      <c r="V360" s="10">
        <f>3/24000000*OO[[#This Row],[78 (28JUN1985 15:00:00)-Water Temperature (C)]]*OO[[#This Row],[20]]</f>
        <v>2.3032595966999999E-21</v>
      </c>
      <c r="W360" s="10">
        <f>3/24000000*OO[[#This Row],[79 (28JUN1985 18:00:00)-Water Temperature (C)]]*OO[[#This Row],[21]]</f>
        <v>9.9700075721949989E-16</v>
      </c>
      <c r="X360" s="10">
        <f>3/24000000*OO[[#This Row],[80 (28JUN1985 21:00:00)-Water Temperature (C)]]*OO[[#This Row],[22]]</f>
        <v>3.08750178920625E-12</v>
      </c>
      <c r="Y360" s="10">
        <f>3/24000000*OO[[#This Row],[81 (29JUN1985 00:00:00)-Water Temperature (C)]]*OO[[#This Row],[23]]</f>
        <v>1.32582825492075E-9</v>
      </c>
      <c r="Z360" s="10">
        <f>3/24000000*OO[[#This Row],[82 (29JUN1985 03:00:00)-Water Temperature (C)]]*OO[[#This Row],[24]]</f>
        <v>1.5763960127909999E-7</v>
      </c>
      <c r="AA360" s="10">
        <f>3/24000000*OO[[#This Row],[83 (29JUN1985 06:00:00)-Water Temperature (C)]]*OO[[#This Row],[25]]</f>
        <v>6.9721096331699998E-6</v>
      </c>
      <c r="AB360" s="10">
        <f>3/24000000*OO[[#This Row],[84 (29JUN1985 09:00:00)-Water Temperature (C)]]*OO[[#This Row],[26]]</f>
        <v>1.3575291843855001E-4</v>
      </c>
      <c r="AC360" s="10">
        <f>3/24000000*OO[[#This Row],[85 (29JUN1985 12:00:00)-Water Temperature (C)]]*OO[[#This Row],[27]]</f>
        <v>1.32616300440825E-3</v>
      </c>
      <c r="AD360" s="10">
        <f>3/24000000*OO[[#This Row],[86 (29JUN1985 15:00:00)-Water Temperature (C)]]*OO[[#This Row],[28]]</f>
        <v>7.0911745848450001E-3</v>
      </c>
      <c r="AE360" s="10">
        <f>3/24000000*OO[[#This Row],[88 (29JUN1985 21:00:00)-Water Temperature (C)]]*OO[[#This Row],[30]]</f>
        <v>4.6024888856799992E-2</v>
      </c>
      <c r="AF360" s="10">
        <f>3/24000000*OO[[#This Row],[88 (29JUN1985 21:00:00)-Water Temperature (C)]]*OO[[#This Row],[30]]</f>
        <v>4.6024888856799992E-2</v>
      </c>
      <c r="AG360" s="10">
        <f>3/24000000*OO[[#This Row],[89 (30JUN1985 00:00:00)-Water Temperature (C)]]*OO[[#This Row],[31]]</f>
        <v>6.3499511103599998E-2</v>
      </c>
      <c r="AH360" s="10">
        <f>3/24000000*OO[[#This Row],[90 (30JUN1985 03:00:00)-Water Temperature (C)]]*OO[[#This Row],[32]]</f>
        <v>6.3203128332325012E-2</v>
      </c>
      <c r="AI360" s="10">
        <f>3/24000000*OO[[#This Row],[91 (30JUN1985 06:00:00)-Water Temperature (C)]]*OO[[#This Row],[33]]</f>
        <v>4.719257928165E-2</v>
      </c>
      <c r="AJ360" s="10">
        <f>3/24000000*OO[[#This Row],[92 (30JUN1985 09:00:00)-Water Temperature (C)]]*OO[[#This Row],[34]]</f>
        <v>2.7203363802589999E-2</v>
      </c>
      <c r="AK360" s="10">
        <f>3/24000000*OO[[#This Row],[93 (30JUN1985 12:00:00)-Water Temperature (C)]]*OO[[#This Row],[35]]</f>
        <v>1.2520283559579999E-2</v>
      </c>
      <c r="AL360" s="10">
        <f>3/24000000*OO[[#This Row],[94 (30JUN1985 15:00:00)-Water Temperature (C)]]*OO[[#This Row],[36]]</f>
        <v>4.6980968733125001E-3</v>
      </c>
      <c r="AM360" s="10">
        <f>3/24000000*OO[[#This Row],[95 (30JUN1985 18:00:00)-Water Temperature (C)]]*OO[[#This Row],[37]]</f>
        <v>1.4931612248249998E-3</v>
      </c>
      <c r="AN360" s="10">
        <f>3/24000000*OO[[#This Row],[96 (30JUN1985 21:00:00)-Water Temperature (C)]]*OO[[#This Row],[38]]</f>
        <v>4.4134256367337491E-4</v>
      </c>
      <c r="AO360" s="10">
        <f>3/24000000*OO[[#This Row],[97 (01JUL1985 00:00:00)-Water Temperature (C)]]*OO[[#This Row],[39]]</f>
        <v>1.511195863375E-4</v>
      </c>
      <c r="AP360" s="10">
        <f>3/24000000*OO[[#This Row],[98 (01JUL1985 03:00:00)-Water Temperature (C)]]*OO[[#This Row],[40]]</f>
        <v>8.3411619346149987E-5</v>
      </c>
      <c r="AQ360" s="10">
        <f>3/24000000*OO[[#This Row],[99 (01JUL1985 06:00:00)-Water Temperature (C)]]*OO[[#This Row],[41]]</f>
        <v>7.0156320160724996E-5</v>
      </c>
      <c r="AR360" s="10">
        <f>3/24000000*OO[[#This Row],[100 (01JUL1985 09:00:00)-Water Temperature (C)]]*OO[[#This Row],[42]]</f>
        <v>6.7446373898699983E-5</v>
      </c>
      <c r="AS360" s="10">
        <f>3/24000000*OO[[#This Row],[101 (01JUL1985 12:00:00)-Water Temperature (C)]]*OO[[#This Row],[43]]</f>
        <v>6.5081839410499994E-5</v>
      </c>
      <c r="AT360" s="10">
        <f>3/24000000*OO[[#This Row],[102 (01JUL1985 15:00:00)-Water Temperature (C)]]*OO[[#This Row],[44]]</f>
        <v>6.1027699567124997E-5</v>
      </c>
      <c r="AU360" s="10">
        <f>3/24000000*OO[[#This Row],[103 (01JUL1985 18:00:00)-Water Temperature (C)]]*OO[[#This Row],[45]]</f>
        <v>5.5715527964249994E-5</v>
      </c>
      <c r="AV360" s="10">
        <f>3/24000000*OO[[#This Row],[104 (01JUL1985 21:00:00)-Water Temperature (C)]]*OO[[#This Row],[46]]</f>
        <v>4.9987877956749992E-5</v>
      </c>
      <c r="AW360" s="10">
        <f>3/24000000*OO[[#This Row],[105 (02JUL1985 00:00:00)-Water Temperature (C)]]*OO[[#This Row],[47]]</f>
        <v>4.4773388600549993E-5</v>
      </c>
      <c r="AX360" s="10">
        <f>3/24000000*OO[[#This Row],[106 (02JUL1985 03:00:00)-Water Temperature (C)]]*OO[[#This Row],[48]]</f>
        <v>4.1331469418774997E-5</v>
      </c>
      <c r="AY360" s="10">
        <f>3/24000000*OO[[#This Row],[107 (02JUL1985 06:00:00)-Water Temperature (C)]]*OO[[#This Row],[49]]</f>
        <v>3.8401097569124994E-5</v>
      </c>
      <c r="AZ360" s="10">
        <f>3/24000000*OO[[#This Row],[108 (02JUL1985 09:00:00)-Water Temperature (C)]]*OO[[#This Row],[50]]</f>
        <v>3.5671550588775003E-5</v>
      </c>
      <c r="BA360" s="10">
        <f>3/24000000*OO[[#This Row],[109 (02JUL1985 12:00:00)-Water Temperature (C)]]*OO[[#This Row],[51]]</f>
        <v>3.319184646806E-5</v>
      </c>
      <c r="BB360" s="10">
        <f>3/24000000*OO[[#This Row],[110 (02JUL1985 15:00:00)-Water Temperature (C)]]*OO[[#This Row],[52]]</f>
        <v>3.0424508373239998E-5</v>
      </c>
      <c r="BC360" s="10">
        <f>3/24000000*OO[[#This Row],[111 (02JUL1985 18:00:00)-Water Temperature (C)]]*OO[[#This Row],[53]]</f>
        <v>2.7307810627137499E-5</v>
      </c>
      <c r="BD360" s="10">
        <f>3/24000000*OO[[#This Row],[112 (02JUL1985 21:00:00)-Water Temperature (C)]]*OO[[#This Row],[54]]</f>
        <v>2.43310121847375E-5</v>
      </c>
      <c r="BE360" s="10">
        <f>3/24000000*OO[[#This Row],[113 (03JUL1985 00:00:00)-Water Temperature (C)]]*OO[[#This Row],[55]]</f>
        <v>2.1652617000374998E-5</v>
      </c>
      <c r="BF360" s="10">
        <f>3/24000000*OO[[#This Row],[114 (03JUL1985 03:00:00)-Water Temperature (C)]]*OO[[#This Row],[56]]</f>
        <v>1.9725783303339998E-5</v>
      </c>
      <c r="BG360" s="10">
        <f>3/24000000*OO[[#This Row],[115 (03JUL1985 06:00:00)-Water Temperature (C)]]*OO[[#This Row],[57]]</f>
        <v>1.8250795475639999E-5</v>
      </c>
      <c r="BH360" s="10">
        <f>3/24000000*OO[[#This Row],[116 (03JUL1985 09:00:00)-Water Temperature (C)]]*OO[[#This Row],[58]]</f>
        <v>1.695179629975E-5</v>
      </c>
      <c r="BI360" s="10">
        <f>3/24000000*OO[[#This Row],[117 (03JUL1985 12:00:00)-Water Temperature (C)]]*OO[[#This Row],[59]]</f>
        <v>1.5787718930857497E-5</v>
      </c>
      <c r="BJ360" s="10">
        <f>3/24000000*OO[[#This Row],[118 (03JUL1985 15:00:00)-Water Temperature (C)]]*OO[[#This Row],[60]]</f>
        <v>1.4460553051349998E-5</v>
      </c>
      <c r="BK360" s="10">
        <f>3/24000000*OO[[#This Row],[119 (03JUL1985 18:00:00)-Water Temperature (C)]]*OO[[#This Row],[61]]</f>
        <v>1.2977618405534999E-5</v>
      </c>
      <c r="BL360" s="10">
        <f>3/24000000*OO[[#This Row],[120 (03JUL1985 21:00:00)-Water Temperature (C)]]*OO[[#This Row],[62]]</f>
        <v>1.1571744553319999E-5</v>
      </c>
      <c r="BM360" s="10">
        <f>3/24000000*OO[[#This Row],[121 (04JUL1985 00:00:00)-Water Temperature (C)]]*OO[[#This Row],[63]]</f>
        <v>1.024331077482125E-5</v>
      </c>
      <c r="BN360" s="10">
        <f>3/24000000*OO[[#This Row],[122 (04JUL1985 03:00:00)-Water Temperature (C)]]*OO[[#This Row],[64]]</f>
        <v>9.1765452456037514E-6</v>
      </c>
      <c r="BO360" s="10">
        <f>3/24000000*OO[[#This Row],[123 (04JUL1985 06:00:00)-Water Temperature (C)]]*OO[[#This Row],[65]]</f>
        <v>8.1910800084612498E-6</v>
      </c>
      <c r="BP360" s="10">
        <f>3/24000000*OO[[#This Row],[124 (04JUL1985 09:00:00)-Water Temperature (C)]]*OO[[#This Row],[66]]</f>
        <v>7.322427213556249E-6</v>
      </c>
      <c r="BQ360" s="10">
        <f>3/24000000*OO[[#This Row],[125 (04JUL1985 12:00:00)-Water Temperature (C)]]*OO[[#This Row],[67]]</f>
        <v>6.4795771915187498E-6</v>
      </c>
      <c r="BR360" s="10">
        <f>3/24000000*OO[[#This Row],[126 (04JUL1985 15:00:00)-Water Temperature (C)]]*OO[[#This Row],[68]]</f>
        <v>5.6451005799999995E-6</v>
      </c>
      <c r="BS360" s="10">
        <f>3/24000000*OO[[#This Row],[127 (04JUL1985 18:00:00)-Water Temperature (C)]]*OO[[#This Row],[69]]</f>
        <v>4.840141257922499E-6</v>
      </c>
      <c r="BT360" s="10">
        <f>3/24000000*OO[[#This Row],[128 (04JUL1985 21:00:00)-Water Temperature (C)]]*OO[[#This Row],[70]]</f>
        <v>4.0224297815249997E-6</v>
      </c>
      <c r="BU360" s="10">
        <f>3/24000000*OO[[#This Row],[129 (05JUL1985 00:00:00)-Water Temperature (C)]]*OO[[#This Row],[71]]</f>
        <v>3.2507579036249995E-6</v>
      </c>
      <c r="BV360" s="10">
        <f>3/24000000*OO[[#This Row],[130 (05JUL1985 03:00:00)-Water Temperature (C)]]*OO[[#This Row],[72]]</f>
        <v>2.6272344765551248E-6</v>
      </c>
      <c r="BW360" s="10">
        <f>3/24000000*OO[[#This Row],[131 (05JUL1985 06:00:00)-Water Temperature (C)]]*OO[[#This Row],[73]]</f>
        <v>2.1003412288715E-6</v>
      </c>
      <c r="BX360" s="10">
        <f>3/24000000*OO[[#This Row],[132 (05JUL1985 09:00:00)-Water Temperature (C)]]*OO[[#This Row],[74]]</f>
        <v>1.69045765737775E-6</v>
      </c>
      <c r="BY360" s="10">
        <f>3/24000000*OO[[#This Row],[133 (05JUL1985 12:00:00)-Water Temperature (C)]]*OO[[#This Row],[75]]</f>
        <v>1.403760694021E-6</v>
      </c>
      <c r="BZ360" s="10">
        <f>3/24000000*OO[[#This Row],[134 (05JUL1985 15:00:00)-Water Temperature (C)]]*OO[[#This Row],[76]]</f>
        <v>1.1965717700584999E-6</v>
      </c>
      <c r="CA360" s="10">
        <f>3/24000000*OO[[#This Row],[135 (05JUL1985 18:00:00)-Water Temperature (C)]]*OO[[#This Row],[77]]</f>
        <v>1.046015256800625E-6</v>
      </c>
      <c r="CB360" s="10">
        <f>3/24000000*OO[[#This Row],[136 (05JUL1985 21:00:00)-Water Temperature (C)]]*OO[[#This Row],[78]]</f>
        <v>9.3787334675249987E-7</v>
      </c>
      <c r="CC360" s="10">
        <f>3/24000000*OO[[#This Row],[137 (06JUL1985 00:00:00)-Water Temperature (C)]]*OO[[#This Row],[79]]</f>
        <v>8.6065714405999994E-7</v>
      </c>
      <c r="CD360" s="10">
        <f>3/24000000*OO[[#This Row],[138 (06JUL1985 03:00:00)-Water Temperature (C)]]*OO[[#This Row],[80]]</f>
        <v>8.2345583291474996E-7</v>
      </c>
      <c r="CE360" s="10">
        <f>3/24000000*OO[[#This Row],[139 (06JUL1985 06:00:00)-Water Temperature (C)]]*OO[[#This Row],[81]]</f>
        <v>7.9335844812437497E-7</v>
      </c>
      <c r="CF360" s="10">
        <f>3/24000000*OO[[#This Row],[140 (06JUL1985 09:00:00)-Water Temperature (C)]]*OO[[#This Row],[82]]</f>
        <v>7.66113758352E-7</v>
      </c>
      <c r="CG360" s="10">
        <f>3/24000000*OO[[#This Row],[141 (06JUL1985 12:00:00)-Water Temperature (C)]]*OO[[#This Row],[83]]</f>
        <v>7.5128889303374998E-7</v>
      </c>
      <c r="CH360" s="10">
        <f>3/24000000*OO[[#This Row],[142 (06JUL1985 15:00:00)-Water Temperature (C)]]*OO[[#This Row],[84]]</f>
        <v>7.2778960759874995E-7</v>
      </c>
      <c r="CI360" s="10">
        <f>3/24000000*OO[[#This Row],[143 (06JUL1985 18:00:00)-Water Temperature (C)]]*OO[[#This Row],[85]]</f>
        <v>6.8901844574399995E-7</v>
      </c>
      <c r="CJ360" s="10">
        <f>3/24000000*OO[[#This Row],[144 (06JUL1985 21:00:00)-Water Temperature (C)]]*OO[[#This Row],[86]]</f>
        <v>6.4914138361249984E-7</v>
      </c>
      <c r="CK360" s="10">
        <f>3/24000000*OO[[#This Row],[145 (07JUL1985 00:00:00)-Water Temperature (C)]]*OO[[#This Row],[87]]</f>
        <v>6.1381718865500003E-7</v>
      </c>
      <c r="CL360" s="10">
        <f>3/24000000*OO[[#This Row],[146 (07JUL1985 03:00:00)-Water Temperature (C)]]*OO[[#This Row],[88]]</f>
        <v>5.9488979107312503E-7</v>
      </c>
      <c r="CM360" s="10">
        <f>3/24000000*OO[[#This Row],[147 (07JUL1985 06:00:00)-Water Temperature (C)]]*OO[[#This Row],[89]]</f>
        <v>5.7756438118199991E-7</v>
      </c>
      <c r="CN360" s="10">
        <f>3/24000000*OO[[#This Row],[148 (07JUL1985 09:00:00)-Water Temperature (C)]]*OO[[#This Row],[90]]</f>
        <v>5.5914939650762495E-7</v>
      </c>
      <c r="CO360" s="10">
        <f>3/24000000*OO[[#This Row],[149 (07JUL1985 12:00:00)-Water Temperature (C)]]*OO[[#This Row],[91]]</f>
        <v>5.4392305427162502E-7</v>
      </c>
      <c r="CP360" s="10">
        <f>3/24000000*OO[[#This Row],[150 (07JUL1985 15:00:00)-Water Temperature (C)]]*OO[[#This Row],[92]]</f>
        <v>5.2238352849800003E-7</v>
      </c>
      <c r="CQ360" s="10">
        <f>3/24000000*OO[[#This Row],[151 (07JUL1985 18:00:00)-Water Temperature (C)]]*OO[[#This Row],[93]]</f>
        <v>4.9576022134875003E-7</v>
      </c>
      <c r="CR360" s="10">
        <f>3/24000000*OO[[#This Row],[152 (07JUL1985 21:00:00)-Water Temperature (C)]]*OO[[#This Row],[94]]</f>
        <v>4.6901206317849997E-7</v>
      </c>
      <c r="CS360" s="10">
        <f>3/24000000*OO[[#This Row],[153 (08JUL1985 00:00:00)-Water Temperature (C)]]*OO[[#This Row],[95]]</f>
        <v>4.4177107253850002E-7</v>
      </c>
      <c r="CT360" s="10">
        <f>3/24000000*OO[[#This Row],[154 (08JUL1985 03:00:00)-Water Temperature (C)]]*OO[[#This Row],[96]]</f>
        <v>4.1900058201787502E-7</v>
      </c>
      <c r="CU360" s="10">
        <f>3/24000000*OO[[#This Row],[155 (08JUL1985 06:00:00)-Water Temperature (C)]]*OO[[#This Row],[97]]</f>
        <v>4.0404021398750001E-7</v>
      </c>
      <c r="CV360" s="10">
        <f>3/24000000*OO[[#This Row],[156 (08JUL1985 09:00:00)-Water Temperature (C)]]*OO[[#This Row],[98]]</f>
        <v>3.8736976655849997E-7</v>
      </c>
      <c r="CW360" s="10">
        <f>3/24000000*OO[[#This Row],[157 (08JUL1985 12:00:00)-Water Temperature (C)]]*OO[[#This Row],[99]]</f>
        <v>3.7326548942737497E-7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1.2364270082943428E-37</v>
      </c>
      <c r="U361" s="10">
        <f>3/24*OO[[#This Row],[77 (28JUN1985 12:00:00)-Water Temperature (C)]]*OO[[#This Row],[19]]/SUM(OO[19])</f>
        <v>7.482893274329609E-28</v>
      </c>
      <c r="V361" s="10">
        <f>3/24000000*OO[[#This Row],[78 (28JUN1985 15:00:00)-Water Temperature (C)]]*OO[[#This Row],[20]]</f>
        <v>6.3688640202712497E-22</v>
      </c>
      <c r="W361" s="10">
        <f>3/24000000*OO[[#This Row],[79 (28JUN1985 18:00:00)-Water Temperature (C)]]*OO[[#This Row],[21]]</f>
        <v>4.8851017026349995E-16</v>
      </c>
      <c r="X361" s="10">
        <f>3/24000000*OO[[#This Row],[80 (28JUN1985 21:00:00)-Water Temperature (C)]]*OO[[#This Row],[22]]</f>
        <v>1.7698071152169998E-12</v>
      </c>
      <c r="Y361" s="10">
        <f>3/24000000*OO[[#This Row],[81 (29JUN1985 00:00:00)-Water Temperature (C)]]*OO[[#This Row],[23]]</f>
        <v>8.3741906655124992E-10</v>
      </c>
      <c r="Z361" s="10">
        <f>3/24000000*OO[[#This Row],[82 (29JUN1985 03:00:00)-Water Temperature (C)]]*OO[[#This Row],[24]]</f>
        <v>1.0706388500596249E-7</v>
      </c>
      <c r="AA361" s="10">
        <f>3/24000000*OO[[#This Row],[83 (29JUN1985 06:00:00)-Water Temperature (C)]]*OO[[#This Row],[25]]</f>
        <v>5.0331310766924992E-6</v>
      </c>
      <c r="AB361" s="10">
        <f>3/24000000*OO[[#This Row],[84 (29JUN1985 09:00:00)-Water Temperature (C)]]*OO[[#This Row],[26]]</f>
        <v>1.0332632656874999E-4</v>
      </c>
      <c r="AC361" s="10">
        <f>3/24000000*OO[[#This Row],[85 (29JUN1985 12:00:00)-Water Temperature (C)]]*OO[[#This Row],[27]]</f>
        <v>1.0580356679343748E-3</v>
      </c>
      <c r="AD361" s="10">
        <f>3/24000000*OO[[#This Row],[86 (29JUN1985 15:00:00)-Water Temperature (C)]]*OO[[#This Row],[28]]</f>
        <v>5.9050632454799995E-3</v>
      </c>
      <c r="AE361" s="10">
        <f>3/24000000*OO[[#This Row],[88 (29JUN1985 21:00:00)-Water Temperature (C)]]*OO[[#This Row],[30]]</f>
        <v>4.1254188462224999E-2</v>
      </c>
      <c r="AF361" s="10">
        <f>3/24000000*OO[[#This Row],[88 (29JUN1985 21:00:00)-Water Temperature (C)]]*OO[[#This Row],[30]]</f>
        <v>4.1254188462224999E-2</v>
      </c>
      <c r="AG361" s="10">
        <f>3/24000000*OO[[#This Row],[89 (30JUN1985 00:00:00)-Water Temperature (C)]]*OO[[#This Row],[31]]</f>
        <v>5.87235559625E-2</v>
      </c>
      <c r="AH361" s="10">
        <f>3/24000000*OO[[#This Row],[90 (30JUN1985 03:00:00)-Water Temperature (C)]]*OO[[#This Row],[32]]</f>
        <v>6.0161492930662495E-2</v>
      </c>
      <c r="AI361" s="10">
        <f>3/24000000*OO[[#This Row],[91 (30JUN1985 06:00:00)-Water Temperature (C)]]*OO[[#This Row],[33]]</f>
        <v>4.6054034885962498E-2</v>
      </c>
      <c r="AJ361" s="10">
        <f>3/24000000*OO[[#This Row],[92 (30JUN1985 09:00:00)-Water Temperature (C)]]*OO[[#This Row],[34]]</f>
        <v>2.7154563153075E-2</v>
      </c>
      <c r="AK361" s="10">
        <f>3/24000000*OO[[#This Row],[93 (30JUN1985 12:00:00)-Water Temperature (C)]]*OO[[#This Row],[35]]</f>
        <v>1.274933087307E-2</v>
      </c>
      <c r="AL361" s="10">
        <f>3/24000000*OO[[#This Row],[94 (30JUN1985 15:00:00)-Water Temperature (C)]]*OO[[#This Row],[36]]</f>
        <v>4.8681904622812503E-3</v>
      </c>
      <c r="AM361" s="10">
        <f>3/24000000*OO[[#This Row],[95 (30JUN1985 18:00:00)-Water Temperature (C)]]*OO[[#This Row],[37]]</f>
        <v>1.5688787093120001E-3</v>
      </c>
      <c r="AN361" s="10">
        <f>3/24000000*OO[[#This Row],[96 (30JUN1985 21:00:00)-Water Temperature (C)]]*OO[[#This Row],[38]]</f>
        <v>4.6429976592600003E-4</v>
      </c>
      <c r="AO361" s="10">
        <f>3/24000000*OO[[#This Row],[97 (01JUL1985 00:00:00)-Water Temperature (C)]]*OO[[#This Row],[39]]</f>
        <v>1.5420494132599999E-4</v>
      </c>
      <c r="AP361" s="10">
        <f>3/24000000*OO[[#This Row],[98 (01JUL1985 03:00:00)-Water Temperature (C)]]*OO[[#This Row],[40]]</f>
        <v>8.0571564563587501E-5</v>
      </c>
      <c r="AQ361" s="10">
        <f>3/24000000*OO[[#This Row],[99 (01JUL1985 06:00:00)-Water Temperature (C)]]*OO[[#This Row],[41]]</f>
        <v>6.5778462314324985E-5</v>
      </c>
      <c r="AR361" s="10">
        <f>3/24000000*OO[[#This Row],[100 (01JUL1985 09:00:00)-Water Temperature (C)]]*OO[[#This Row],[42]]</f>
        <v>6.2730827677050002E-5</v>
      </c>
      <c r="AS361" s="10">
        <f>3/24000000*OO[[#This Row],[101 (01JUL1985 12:00:00)-Water Temperature (C)]]*OO[[#This Row],[43]]</f>
        <v>6.0502505072624997E-5</v>
      </c>
      <c r="AT361" s="10">
        <f>3/24000000*OO[[#This Row],[102 (01JUL1985 15:00:00)-Water Temperature (C)]]*OO[[#This Row],[44]]</f>
        <v>5.6788841672887499E-5</v>
      </c>
      <c r="AU361" s="10">
        <f>3/24000000*OO[[#This Row],[103 (01JUL1985 18:00:00)-Water Temperature (C)]]*OO[[#This Row],[45]]</f>
        <v>5.1875235509924985E-5</v>
      </c>
      <c r="AV361" s="10">
        <f>3/24000000*OO[[#This Row],[104 (01JUL1985 21:00:00)-Water Temperature (C)]]*OO[[#This Row],[46]]</f>
        <v>4.6536792341799996E-5</v>
      </c>
      <c r="AW361" s="10">
        <f>3/24000000*OO[[#This Row],[105 (02JUL1985 00:00:00)-Water Temperature (C)]]*OO[[#This Row],[47]]</f>
        <v>4.1662098890375003E-5</v>
      </c>
      <c r="AX361" s="10">
        <f>3/24000000*OO[[#This Row],[106 (02JUL1985 03:00:00)-Water Temperature (C)]]*OO[[#This Row],[48]]</f>
        <v>3.8385283657999995E-5</v>
      </c>
      <c r="AY361" s="10">
        <f>3/24000000*OO[[#This Row],[107 (02JUL1985 06:00:00)-Water Temperature (C)]]*OO[[#This Row],[49]]</f>
        <v>3.5613149600199998E-5</v>
      </c>
      <c r="AZ361" s="10">
        <f>3/24000000*OO[[#This Row],[108 (02JUL1985 09:00:00)-Water Temperature (C)]]*OO[[#This Row],[50]]</f>
        <v>3.3038938915E-5</v>
      </c>
      <c r="BA361" s="10">
        <f>3/24000000*OO[[#This Row],[109 (02JUL1985 12:00:00)-Water Temperature (C)]]*OO[[#This Row],[51]]</f>
        <v>3.0707335438249994E-5</v>
      </c>
      <c r="BB361" s="10">
        <f>3/24000000*OO[[#This Row],[110 (02JUL1985 15:00:00)-Water Temperature (C)]]*OO[[#This Row],[52]]</f>
        <v>2.813548204678125E-5</v>
      </c>
      <c r="BC361" s="10">
        <f>3/24000000*OO[[#This Row],[111 (02JUL1985 18:00:00)-Water Temperature (C)]]*OO[[#This Row],[53]]</f>
        <v>2.5260524487619997E-5</v>
      </c>
      <c r="BD361" s="10">
        <f>3/24000000*OO[[#This Row],[112 (02JUL1985 21:00:00)-Water Temperature (C)]]*OO[[#This Row],[54]]</f>
        <v>2.2503007174284998E-5</v>
      </c>
      <c r="BE361" s="10">
        <f>3/24000000*OO[[#This Row],[113 (03JUL1985 00:00:00)-Water Temperature (C)]]*OO[[#This Row],[55]]</f>
        <v>2.0016430680834999E-5</v>
      </c>
      <c r="BF361" s="10">
        <f>3/24000000*OO[[#This Row],[114 (03JUL1985 03:00:00)-Water Temperature (C)]]*OO[[#This Row],[56]]</f>
        <v>1.8205376540400001E-5</v>
      </c>
      <c r="BG361" s="10">
        <f>3/24000000*OO[[#This Row],[115 (03JUL1985 06:00:00)-Water Temperature (C)]]*OO[[#This Row],[57]]</f>
        <v>1.6821960695234997E-5</v>
      </c>
      <c r="BH361" s="10">
        <f>3/24000000*OO[[#This Row],[116 (03JUL1985 09:00:00)-Water Temperature (C)]]*OO[[#This Row],[58]]</f>
        <v>1.5605105068231253E-5</v>
      </c>
      <c r="BI361" s="10">
        <f>3/24000000*OO[[#This Row],[117 (03JUL1985 12:00:00)-Water Temperature (C)]]*OO[[#This Row],[59]]</f>
        <v>1.4518221178562499E-5</v>
      </c>
      <c r="BJ361" s="10">
        <f>3/24000000*OO[[#This Row],[118 (03JUL1985 15:00:00)-Water Temperature (C)]]*OO[[#This Row],[60]]</f>
        <v>1.330273109260875E-5</v>
      </c>
      <c r="BK361" s="10">
        <f>3/24000000*OO[[#This Row],[119 (03JUL1985 18:00:00)-Water Temperature (C)]]*OO[[#This Row],[61]]</f>
        <v>1.19444181406875E-5</v>
      </c>
      <c r="BL361" s="10">
        <f>3/24000000*OO[[#This Row],[120 (03JUL1985 21:00:00)-Water Temperature (C)]]*OO[[#This Row],[62]]</f>
        <v>1.0654126509750001E-5</v>
      </c>
      <c r="BM361" s="10">
        <f>3/24000000*OO[[#This Row],[121 (04JUL1985 00:00:00)-Water Temperature (C)]]*OO[[#This Row],[63]]</f>
        <v>9.4369616986124999E-6</v>
      </c>
      <c r="BN361" s="10">
        <f>3/24000000*OO[[#This Row],[122 (04JUL1985 03:00:00)-Water Temperature (C)]]*OO[[#This Row],[64]]</f>
        <v>8.4535721043124987E-6</v>
      </c>
      <c r="BO361" s="10">
        <f>3/24000000*OO[[#This Row],[123 (04JUL1985 06:00:00)-Water Temperature (C)]]*OO[[#This Row],[65]]</f>
        <v>7.543096878849999E-6</v>
      </c>
      <c r="BP361" s="10">
        <f>3/24000000*OO[[#This Row],[124 (04JUL1985 09:00:00)-Water Temperature (C)]]*OO[[#This Row],[66]]</f>
        <v>6.7421066560249991E-6</v>
      </c>
      <c r="BQ361" s="10">
        <f>3/24000000*OO[[#This Row],[125 (04JUL1985 12:00:00)-Water Temperature (C)]]*OO[[#This Row],[67]]</f>
        <v>5.9688558669E-6</v>
      </c>
      <c r="BR361" s="10">
        <f>3/24000000*OO[[#This Row],[126 (04JUL1985 15:00:00)-Water Temperature (C)]]*OO[[#This Row],[68]]</f>
        <v>5.2082811804599995E-6</v>
      </c>
      <c r="BS361" s="10">
        <f>3/24000000*OO[[#This Row],[127 (04JUL1985 18:00:00)-Water Temperature (C)]]*OO[[#This Row],[69]]</f>
        <v>4.47640268208E-6</v>
      </c>
      <c r="BT361" s="10">
        <f>3/24000000*OO[[#This Row],[128 (04JUL1985 21:00:00)-Water Temperature (C)]]*OO[[#This Row],[70]]</f>
        <v>3.7313791871112493E-6</v>
      </c>
      <c r="BU361" s="10">
        <f>3/24000000*OO[[#This Row],[129 (05JUL1985 00:00:00)-Water Temperature (C)]]*OO[[#This Row],[71]]</f>
        <v>3.0233527390294999E-6</v>
      </c>
      <c r="BV361" s="10">
        <f>3/24000000*OO[[#This Row],[130 (05JUL1985 03:00:00)-Water Temperature (C)]]*OO[[#This Row],[72]]</f>
        <v>2.4449354244449996E-6</v>
      </c>
      <c r="BW361" s="10">
        <f>3/24000000*OO[[#This Row],[131 (05JUL1985 06:00:00)-Water Temperature (C)]]*OO[[#This Row],[73]]</f>
        <v>1.954567311865375E-6</v>
      </c>
      <c r="BX361" s="10">
        <f>3/24000000*OO[[#This Row],[132 (05JUL1985 09:00:00)-Water Temperature (C)]]*OO[[#This Row],[74]]</f>
        <v>1.5697261035735001E-6</v>
      </c>
      <c r="BY361" s="10">
        <f>3/24000000*OO[[#This Row],[133 (05JUL1985 12:00:00)-Water Temperature (C)]]*OO[[#This Row],[75]]</f>
        <v>1.2988305841826249E-6</v>
      </c>
      <c r="BZ361" s="10">
        <f>3/24000000*OO[[#This Row],[134 (05JUL1985 15:00:00)-Water Temperature (C)]]*OO[[#This Row],[76]]</f>
        <v>1.1033177770440001E-6</v>
      </c>
      <c r="CA361" s="10">
        <f>3/24000000*OO[[#This Row],[135 (05JUL1985 18:00:00)-Water Temperature (C)]]*OO[[#This Row],[77]]</f>
        <v>9.6134257980987487E-7</v>
      </c>
      <c r="CB361" s="10">
        <f>3/24000000*OO[[#This Row],[136 (05JUL1985 21:00:00)-Water Temperature (C)]]*OO[[#This Row],[78]]</f>
        <v>8.5975911914912497E-7</v>
      </c>
      <c r="CC361" s="10">
        <f>3/24000000*OO[[#This Row],[137 (06JUL1985 00:00:00)-Water Temperature (C)]]*OO[[#This Row],[79]]</f>
        <v>7.8763847076749993E-7</v>
      </c>
      <c r="CD361" s="10">
        <f>3/24000000*OO[[#This Row],[138 (06JUL1985 03:00:00)-Water Temperature (C)]]*OO[[#This Row],[80]]</f>
        <v>7.520415958439999E-7</v>
      </c>
      <c r="CE361" s="10">
        <f>3/24000000*OO[[#This Row],[139 (06JUL1985 06:00:00)-Water Temperature (C)]]*OO[[#This Row],[81]]</f>
        <v>7.2383020216125001E-7</v>
      </c>
      <c r="CF361" s="10">
        <f>3/24000000*OO[[#This Row],[140 (06JUL1985 09:00:00)-Water Temperature (C)]]*OO[[#This Row],[82]]</f>
        <v>6.9822510769500002E-7</v>
      </c>
      <c r="CG361" s="10">
        <f>3/24000000*OO[[#This Row],[141 (06JUL1985 12:00:00)-Water Temperature (C)]]*OO[[#This Row],[83]]</f>
        <v>6.8374795094999996E-7</v>
      </c>
      <c r="CH361" s="10">
        <f>3/24000000*OO[[#This Row],[142 (06JUL1985 15:00:00)-Water Temperature (C)]]*OO[[#This Row],[84]]</f>
        <v>6.6243145360875005E-7</v>
      </c>
      <c r="CI361" s="10">
        <f>3/24000000*OO[[#This Row],[143 (06JUL1985 18:00:00)-Water Temperature (C)]]*OO[[#This Row],[85]]</f>
        <v>6.2724619771624998E-7</v>
      </c>
      <c r="CJ361" s="10">
        <f>3/24000000*OO[[#This Row],[144 (06JUL1985 21:00:00)-Water Temperature (C)]]*OO[[#This Row],[86]]</f>
        <v>5.9087482595774998E-7</v>
      </c>
      <c r="CK361" s="10">
        <f>3/24000000*OO[[#This Row],[145 (07JUL1985 00:00:00)-Water Temperature (C)]]*OO[[#This Row],[87]]</f>
        <v>5.5869966260225005E-7</v>
      </c>
      <c r="CL361" s="10">
        <f>3/24000000*OO[[#This Row],[146 (07JUL1985 03:00:00)-Water Temperature (C)]]*OO[[#This Row],[88]]</f>
        <v>5.4083396456250001E-7</v>
      </c>
      <c r="CM361" s="10">
        <f>3/24000000*OO[[#This Row],[147 (07JUL1985 06:00:00)-Water Temperature (C)]]*OO[[#This Row],[89]]</f>
        <v>5.2488821703724994E-7</v>
      </c>
      <c r="CN361" s="10">
        <f>3/24000000*OO[[#This Row],[148 (07JUL1985 09:00:00)-Water Temperature (C)]]*OO[[#This Row],[90]]</f>
        <v>5.0759618586249992E-7</v>
      </c>
      <c r="CO361" s="10">
        <f>3/24000000*OO[[#This Row],[149 (07JUL1985 12:00:00)-Water Temperature (C)]]*OO[[#This Row],[91]]</f>
        <v>4.9309331654099993E-7</v>
      </c>
      <c r="CP361" s="10">
        <f>3/24000000*OO[[#This Row],[150 (07JUL1985 15:00:00)-Water Temperature (C)]]*OO[[#This Row],[92]]</f>
        <v>4.7354707300687497E-7</v>
      </c>
      <c r="CQ361" s="10">
        <f>3/24000000*OO[[#This Row],[151 (07JUL1985 18:00:00)-Water Temperature (C)]]*OO[[#This Row],[93]]</f>
        <v>4.4942389232999995E-7</v>
      </c>
      <c r="CR361" s="10">
        <f>3/24000000*OO[[#This Row],[152 (07JUL1985 21:00:00)-Water Temperature (C)]]*OO[[#This Row],[94]]</f>
        <v>4.2517417384599992E-7</v>
      </c>
      <c r="CS361" s="10">
        <f>3/24000000*OO[[#This Row],[153 (08JUL1985 00:00:00)-Water Temperature (C)]]*OO[[#This Row],[95]]</f>
        <v>4.0040110634374995E-7</v>
      </c>
      <c r="CT361" s="10">
        <f>3/24000000*OO[[#This Row],[154 (08JUL1985 03:00:00)-Water Temperature (C)]]*OO[[#This Row],[96]]</f>
        <v>3.7958600211000002E-7</v>
      </c>
      <c r="CU361" s="10">
        <f>3/24000000*OO[[#This Row],[155 (08JUL1985 06:00:00)-Water Temperature (C)]]*OO[[#This Row],[97]]</f>
        <v>3.6559412536499996E-7</v>
      </c>
      <c r="CV361" s="10">
        <f>3/24000000*OO[[#This Row],[156 (08JUL1985 09:00:00)-Water Temperature (C)]]*OO[[#This Row],[98]]</f>
        <v>3.5027583207825002E-7</v>
      </c>
      <c r="CW361" s="10">
        <f>3/24000000*OO[[#This Row],[157 (08JUL1985 12:00:00)-Water Temperature (C)]]*OO[[#This Row],[99]]</f>
        <v>3.3709091658357499E-7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3.043753727363669E-38</v>
      </c>
      <c r="U362" s="10">
        <f>3/24*OO[[#This Row],[77 (28JUN1985 12:00:00)-Water Temperature (C)]]*OO[[#This Row],[19]]/SUM(OO[19])</f>
        <v>3.5689679104257345E-28</v>
      </c>
      <c r="V362" s="10">
        <f>3/24000000*OO[[#This Row],[78 (28JUN1985 15:00:00)-Water Temperature (C)]]*OO[[#This Row],[20]]</f>
        <v>1.9605385535539999E-22</v>
      </c>
      <c r="W362" s="10">
        <f>3/24000000*OO[[#This Row],[79 (28JUN1985 18:00:00)-Water Temperature (C)]]*OO[[#This Row],[21]]</f>
        <v>2.784039023766E-16</v>
      </c>
      <c r="X362" s="10">
        <f>3/24000000*OO[[#This Row],[80 (28JUN1985 21:00:00)-Water Temperature (C)]]*OO[[#This Row],[22]]</f>
        <v>1.17719240753875E-12</v>
      </c>
      <c r="Y362" s="10">
        <f>3/24000000*OO[[#This Row],[81 (29JUN1985 00:00:00)-Water Temperature (C)]]*OO[[#This Row],[23]]</f>
        <v>6.1127625525987497E-10</v>
      </c>
      <c r="Z362" s="10">
        <f>3/24000000*OO[[#This Row],[82 (29JUN1985 03:00:00)-Water Temperature (C)]]*OO[[#This Row],[24]]</f>
        <v>8.3674043928562485E-8</v>
      </c>
      <c r="AA362" s="10">
        <f>3/24000000*OO[[#This Row],[83 (29JUN1985 06:00:00)-Water Temperature (C)]]*OO[[#This Row],[25]]</f>
        <v>4.1633280662437494E-6</v>
      </c>
      <c r="AB362" s="10">
        <f>3/24000000*OO[[#This Row],[84 (29JUN1985 09:00:00)-Water Temperature (C)]]*OO[[#This Row],[26]]</f>
        <v>8.9736970904049997E-5</v>
      </c>
      <c r="AC362" s="10">
        <f>3/24000000*OO[[#This Row],[85 (29JUN1985 12:00:00)-Water Temperature (C)]]*OO[[#This Row],[27]]</f>
        <v>9.591807712027499E-4</v>
      </c>
      <c r="AD362" s="10">
        <f>3/24000000*OO[[#This Row],[86 (29JUN1985 15:00:00)-Water Temperature (C)]]*OO[[#This Row],[28]]</f>
        <v>5.5626571235399998E-3</v>
      </c>
      <c r="AE362" s="10">
        <f>3/24000000*OO[[#This Row],[88 (29JUN1985 21:00:00)-Water Temperature (C)]]*OO[[#This Row],[30]]</f>
        <v>4.1483774471799996E-2</v>
      </c>
      <c r="AF362" s="10">
        <f>3/24000000*OO[[#This Row],[88 (29JUN1985 21:00:00)-Water Temperature (C)]]*OO[[#This Row],[30]]</f>
        <v>4.1483774471799996E-2</v>
      </c>
      <c r="AG362" s="10">
        <f>3/24000000*OO[[#This Row],[89 (30JUN1985 00:00:00)-Water Temperature (C)]]*OO[[#This Row],[31]]</f>
        <v>6.0693877129374997E-2</v>
      </c>
      <c r="AH362" s="10">
        <f>3/24000000*OO[[#This Row],[90 (30JUN1985 03:00:00)-Water Temperature (C)]]*OO[[#This Row],[32]]</f>
        <v>6.3731513717362492E-2</v>
      </c>
      <c r="AI362" s="10">
        <f>3/24000000*OO[[#This Row],[91 (30JUN1985 06:00:00)-Water Temperature (C)]]*OO[[#This Row],[33]]</f>
        <v>4.9860632158349995E-2</v>
      </c>
      <c r="AJ362" s="10">
        <f>3/24000000*OO[[#This Row],[92 (30JUN1985 09:00:00)-Water Temperature (C)]]*OO[[#This Row],[34]]</f>
        <v>2.9998413026062501E-2</v>
      </c>
      <c r="AK362" s="10">
        <f>3/24000000*OO[[#This Row],[93 (30JUN1985 12:00:00)-Water Temperature (C)]]*OO[[#This Row],[35]]</f>
        <v>1.4331700951487499E-2</v>
      </c>
      <c r="AL362" s="10">
        <f>3/24000000*OO[[#This Row],[94 (30JUN1985 15:00:00)-Water Temperature (C)]]*OO[[#This Row],[36]]</f>
        <v>5.5554029066099998E-3</v>
      </c>
      <c r="AM362" s="10">
        <f>3/24000000*OO[[#This Row],[95 (30JUN1985 18:00:00)-Water Temperature (C)]]*OO[[#This Row],[37]]</f>
        <v>1.81238107328375E-3</v>
      </c>
      <c r="AN362" s="10">
        <f>3/24000000*OO[[#This Row],[96 (30JUN1985 21:00:00)-Water Temperature (C)]]*OO[[#This Row],[38]]</f>
        <v>5.3803075057874997E-4</v>
      </c>
      <c r="AO362" s="10">
        <f>3/24000000*OO[[#This Row],[97 (01JUL1985 00:00:00)-Water Temperature (C)]]*OO[[#This Row],[39]]</f>
        <v>1.7491571182214999E-4</v>
      </c>
      <c r="AP362" s="10">
        <f>3/24000000*OO[[#This Row],[98 (01JUL1985 03:00:00)-Water Temperature (C)]]*OO[[#This Row],[40]]</f>
        <v>8.746064511732499E-5</v>
      </c>
      <c r="AQ362" s="10">
        <f>3/24000000*OO[[#This Row],[99 (01JUL1985 06:00:00)-Water Temperature (C)]]*OO[[#This Row],[41]]</f>
        <v>6.9524285937237504E-5</v>
      </c>
      <c r="AR362" s="10">
        <f>3/24000000*OO[[#This Row],[100 (01JUL1985 09:00:00)-Water Temperature (C)]]*OO[[#This Row],[42]]</f>
        <v>6.5865289240349994E-5</v>
      </c>
      <c r="AS362" s="10">
        <f>3/24000000*OO[[#This Row],[101 (01JUL1985 12:00:00)-Water Temperature (C)]]*OO[[#This Row],[43]]</f>
        <v>6.3610020869287495E-5</v>
      </c>
      <c r="AT362" s="10">
        <f>3/24000000*OO[[#This Row],[102 (01JUL1985 15:00:00)-Water Temperature (C)]]*OO[[#This Row],[44]]</f>
        <v>5.9859867668099991E-5</v>
      </c>
      <c r="AU362" s="10">
        <f>3/24000000*OO[[#This Row],[103 (01JUL1985 18:00:00)-Water Temperature (C)]]*OO[[#This Row],[45]]</f>
        <v>5.4824548307299997E-5</v>
      </c>
      <c r="AV362" s="10">
        <f>3/24000000*OO[[#This Row],[104 (01JUL1985 21:00:00)-Water Temperature (C)]]*OO[[#This Row],[46]]</f>
        <v>4.9293459182962504E-5</v>
      </c>
      <c r="AW362" s="10">
        <f>3/24000000*OO[[#This Row],[105 (02JUL1985 00:00:00)-Water Temperature (C)]]*OO[[#This Row],[47]]</f>
        <v>4.4189475440000005E-5</v>
      </c>
      <c r="AX362" s="10">
        <f>3/24000000*OO[[#This Row],[106 (02JUL1985 03:00:00)-Water Temperature (C)]]*OO[[#This Row],[48]]</f>
        <v>4.0707672834862493E-5</v>
      </c>
      <c r="AY362" s="10">
        <f>3/24000000*OO[[#This Row],[107 (02JUL1985 06:00:00)-Water Temperature (C)]]*OO[[#This Row],[49]]</f>
        <v>3.7797468840312497E-5</v>
      </c>
      <c r="AZ362" s="10">
        <f>3/24000000*OO[[#This Row],[108 (02JUL1985 09:00:00)-Water Temperature (C)]]*OO[[#This Row],[50]]</f>
        <v>3.5087962687937503E-5</v>
      </c>
      <c r="BA362" s="10">
        <f>3/24000000*OO[[#This Row],[109 (02JUL1985 12:00:00)-Water Temperature (C)]]*OO[[#This Row],[51]]</f>
        <v>3.2638654437611248E-5</v>
      </c>
      <c r="BB362" s="10">
        <f>3/24000000*OO[[#This Row],[110 (02JUL1985 15:00:00)-Water Temperature (C)]]*OO[[#This Row],[52]]</f>
        <v>2.9972671916193749E-5</v>
      </c>
      <c r="BC362" s="10">
        <f>3/24000000*OO[[#This Row],[111 (02JUL1985 18:00:00)-Water Temperature (C)]]*OO[[#This Row],[53]]</f>
        <v>2.698384027302E-5</v>
      </c>
      <c r="BD362" s="10">
        <f>3/24000000*OO[[#This Row],[112 (02JUL1985 21:00:00)-Water Temperature (C)]]*OO[[#This Row],[54]]</f>
        <v>2.4092681288651249E-5</v>
      </c>
      <c r="BE362" s="10">
        <f>3/24000000*OO[[#This Row],[113 (03JUL1985 00:00:00)-Water Temperature (C)]]*OO[[#This Row],[55]]</f>
        <v>2.1471504831814998E-5</v>
      </c>
      <c r="BF362" s="10">
        <f>3/24000000*OO[[#This Row],[114 (03JUL1985 03:00:00)-Water Temperature (C)]]*OO[[#This Row],[56]]</f>
        <v>1.9543533494762499E-5</v>
      </c>
      <c r="BG362" s="10">
        <f>3/24000000*OO[[#This Row],[115 (03JUL1985 06:00:00)-Water Temperature (C)]]*OO[[#This Row],[57]]</f>
        <v>1.8072420331235E-5</v>
      </c>
      <c r="BH362" s="10">
        <f>3/24000000*OO[[#This Row],[116 (03JUL1985 09:00:00)-Water Temperature (C)]]*OO[[#This Row],[58]]</f>
        <v>1.6777207785624998E-5</v>
      </c>
      <c r="BI362" s="10">
        <f>3/24000000*OO[[#This Row],[117 (03JUL1985 12:00:00)-Water Temperature (C)]]*OO[[#This Row],[59]]</f>
        <v>1.562067327079E-5</v>
      </c>
      <c r="BJ362" s="10">
        <f>3/24000000*OO[[#This Row],[118 (03JUL1985 15:00:00)-Water Temperature (C)]]*OO[[#This Row],[60]]</f>
        <v>1.4337585544740001E-5</v>
      </c>
      <c r="BK362" s="10">
        <f>3/24000000*OO[[#This Row],[119 (03JUL1985 18:00:00)-Water Temperature (C)]]*OO[[#This Row],[61]]</f>
        <v>1.2896225094805E-5</v>
      </c>
      <c r="BL362" s="10">
        <f>3/24000000*OO[[#This Row],[120 (03JUL1985 21:00:00)-Water Temperature (C)]]*OO[[#This Row],[62]]</f>
        <v>1.1520423917313751E-5</v>
      </c>
      <c r="BM362" s="10">
        <f>3/24000000*OO[[#This Row],[121 (04JUL1985 00:00:00)-Water Temperature (C)]]*OO[[#This Row],[63]]</f>
        <v>1.0219263433155E-5</v>
      </c>
      <c r="BN362" s="10">
        <f>3/24000000*OO[[#This Row],[122 (04JUL1985 03:00:00)-Water Temperature (C)]]*OO[[#This Row],[64]]</f>
        <v>9.1598640610124998E-6</v>
      </c>
      <c r="BO362" s="10">
        <f>3/24000000*OO[[#This Row],[123 (04JUL1985 06:00:00)-Water Temperature (C)]]*OO[[#This Row],[65]]</f>
        <v>8.1775594975025E-6</v>
      </c>
      <c r="BP362" s="10">
        <f>3/24000000*OO[[#This Row],[124 (04JUL1985 09:00:00)-Water Temperature (C)]]*OO[[#This Row],[66]]</f>
        <v>7.3109247171599998E-6</v>
      </c>
      <c r="BQ362" s="10">
        <f>3/24000000*OO[[#This Row],[125 (04JUL1985 12:00:00)-Water Temperature (C)]]*OO[[#This Row],[67]]</f>
        <v>6.4768775901499994E-6</v>
      </c>
      <c r="BR362" s="10">
        <f>3/24000000*OO[[#This Row],[126 (04JUL1985 15:00:00)-Water Temperature (C)]]*OO[[#This Row],[68]]</f>
        <v>5.6595679649437491E-6</v>
      </c>
      <c r="BS362" s="10">
        <f>3/24000000*OO[[#This Row],[127 (04JUL1985 18:00:00)-Water Temperature (C)]]*OO[[#This Row],[69]]</f>
        <v>4.8742789968374993E-6</v>
      </c>
      <c r="BT362" s="10">
        <f>3/24000000*OO[[#This Row],[128 (04JUL1985 21:00:00)-Water Temperature (C)]]*OO[[#This Row],[70]]</f>
        <v>4.0735835806049996E-6</v>
      </c>
      <c r="BU362" s="10">
        <f>3/24000000*OO[[#This Row],[129 (05JUL1985 00:00:00)-Water Temperature (C)]]*OO[[#This Row],[71]]</f>
        <v>3.3075345919687502E-6</v>
      </c>
      <c r="BV362" s="10">
        <f>3/24000000*OO[[#This Row],[130 (05JUL1985 03:00:00)-Water Temperature (C)]]*OO[[#This Row],[72]]</f>
        <v>2.6761824206699997E-6</v>
      </c>
      <c r="BW362" s="10">
        <f>3/24000000*OO[[#This Row],[131 (05JUL1985 06:00:00)-Water Temperature (C)]]*OO[[#This Row],[73]]</f>
        <v>2.1401056327454997E-6</v>
      </c>
      <c r="BX362" s="10">
        <f>3/24000000*OO[[#This Row],[132 (05JUL1985 09:00:00)-Water Temperature (C)]]*OO[[#This Row],[74]]</f>
        <v>1.7165570733437495E-6</v>
      </c>
      <c r="BY362" s="10">
        <f>3/24000000*OO[[#This Row],[133 (05JUL1985 12:00:00)-Water Temperature (C)]]*OO[[#This Row],[75]]</f>
        <v>1.4167763972110001E-6</v>
      </c>
      <c r="BZ362" s="10">
        <f>3/24000000*OO[[#This Row],[134 (05JUL1985 15:00:00)-Water Temperature (C)]]*OO[[#This Row],[76]]</f>
        <v>1.2009689189794999E-6</v>
      </c>
      <c r="CA362" s="10">
        <f>3/24000000*OO[[#This Row],[135 (05JUL1985 18:00:00)-Water Temperature (C)]]*OO[[#This Row],[77]]</f>
        <v>1.0443224689511249E-6</v>
      </c>
      <c r="CB362" s="10">
        <f>3/24000000*OO[[#This Row],[136 (05JUL1985 21:00:00)-Water Temperature (C)]]*OO[[#This Row],[78]]</f>
        <v>9.3277304780099993E-7</v>
      </c>
      <c r="CC362" s="10">
        <f>3/24000000*OO[[#This Row],[137 (06JUL1985 00:00:00)-Water Temperature (C)]]*OO[[#This Row],[79]]</f>
        <v>8.5397393943487488E-7</v>
      </c>
      <c r="CD362" s="10">
        <f>3/24000000*OO[[#This Row],[138 (06JUL1985 03:00:00)-Water Temperature (C)]]*OO[[#This Row],[80]]</f>
        <v>8.1466741588574994E-7</v>
      </c>
      <c r="CE362" s="10">
        <f>3/24000000*OO[[#This Row],[139 (06JUL1985 06:00:00)-Water Temperature (C)]]*OO[[#This Row],[81]]</f>
        <v>7.8439657923375001E-7</v>
      </c>
      <c r="CF362" s="10">
        <f>3/24000000*OO[[#This Row],[140 (06JUL1985 09:00:00)-Water Temperature (C)]]*OO[[#This Row],[82]]</f>
        <v>7.5684425493637504E-7</v>
      </c>
      <c r="CG362" s="10">
        <f>3/24000000*OO[[#This Row],[141 (06JUL1985 12:00:00)-Water Temperature (C)]]*OO[[#This Row],[83]]</f>
        <v>7.4126382116837495E-7</v>
      </c>
      <c r="CH362" s="10">
        <f>3/24000000*OO[[#This Row],[142 (06JUL1985 15:00:00)-Water Temperature (C)]]*OO[[#This Row],[84]]</f>
        <v>7.1934104463324994E-7</v>
      </c>
      <c r="CI362" s="10">
        <f>3/24000000*OO[[#This Row],[143 (06JUL1985 18:00:00)-Water Temperature (C)]]*OO[[#This Row],[85]]</f>
        <v>6.8230755499562497E-7</v>
      </c>
      <c r="CJ362" s="10">
        <f>3/24000000*OO[[#This Row],[144 (06JUL1985 21:00:00)-Water Temperature (C)]]*OO[[#This Row],[86]]</f>
        <v>6.4362872129137496E-7</v>
      </c>
      <c r="CK362" s="10">
        <f>3/24000000*OO[[#This Row],[145 (07JUL1985 00:00:00)-Water Temperature (C)]]*OO[[#This Row],[87]]</f>
        <v>6.0943922932999995E-7</v>
      </c>
      <c r="CL362" s="10">
        <f>3/24000000*OO[[#This Row],[146 (07JUL1985 03:00:00)-Water Temperature (C)]]*OO[[#This Row],[88]]</f>
        <v>5.9024754974849992E-7</v>
      </c>
      <c r="CM362" s="10">
        <f>3/24000000*OO[[#This Row],[147 (07JUL1985 06:00:00)-Water Temperature (C)]]*OO[[#This Row],[89]]</f>
        <v>5.7356490525087492E-7</v>
      </c>
      <c r="CN362" s="10">
        <f>3/24000000*OO[[#This Row],[148 (07JUL1985 09:00:00)-Water Temperature (C)]]*OO[[#This Row],[90]]</f>
        <v>5.5502323066300008E-7</v>
      </c>
      <c r="CO362" s="10">
        <f>3/24000000*OO[[#This Row],[149 (07JUL1985 12:00:00)-Water Temperature (C)]]*OO[[#This Row],[91]]</f>
        <v>5.3938328141499997E-7</v>
      </c>
      <c r="CP362" s="10">
        <f>3/24000000*OO[[#This Row],[150 (07JUL1985 15:00:00)-Water Temperature (C)]]*OO[[#This Row],[92]]</f>
        <v>5.1878525263849998E-7</v>
      </c>
      <c r="CQ362" s="10">
        <f>3/24000000*OO[[#This Row],[151 (07JUL1985 18:00:00)-Water Temperature (C)]]*OO[[#This Row],[93]]</f>
        <v>4.9315064758E-7</v>
      </c>
      <c r="CR362" s="10">
        <f>3/24000000*OO[[#This Row],[152 (07JUL1985 21:00:00)-Water Temperature (C)]]*OO[[#This Row],[94]]</f>
        <v>4.6725224330850003E-7</v>
      </c>
      <c r="CS362" s="10">
        <f>3/24000000*OO[[#This Row],[153 (08JUL1985 00:00:00)-Water Temperature (C)]]*OO[[#This Row],[95]]</f>
        <v>4.4070487778049997E-7</v>
      </c>
      <c r="CT362" s="10">
        <f>3/24000000*OO[[#This Row],[154 (08JUL1985 03:00:00)-Water Temperature (C)]]*OO[[#This Row],[96]]</f>
        <v>4.1819215251112502E-7</v>
      </c>
      <c r="CU362" s="10">
        <f>3/24000000*OO[[#This Row],[155 (08JUL1985 06:00:00)-Water Temperature (C)]]*OO[[#This Row],[97]]</f>
        <v>4.0305901036499996E-7</v>
      </c>
      <c r="CV362" s="10">
        <f>3/24000000*OO[[#This Row],[156 (08JUL1985 09:00:00)-Water Temperature (C)]]*OO[[#This Row],[98]]</f>
        <v>3.86501231274125E-7</v>
      </c>
      <c r="CW362" s="10">
        <f>3/24000000*OO[[#This Row],[157 (08JUL1985 12:00:00)-Water Temperature (C)]]*OO[[#This Row],[99]]</f>
        <v>3.7211837668987494E-7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2.8103946586505482E-39</v>
      </c>
      <c r="U363" s="10">
        <f>3/24*OO[[#This Row],[77 (28JUN1985 12:00:00)-Water Temperature (C)]]*OO[[#This Row],[19]]/SUM(OO[19])</f>
        <v>1.2415543751877644E-28</v>
      </c>
      <c r="V363" s="10">
        <f>3/24000000*OO[[#This Row],[78 (28JUN1985 15:00:00)-Water Temperature (C)]]*OO[[#This Row],[20]]</f>
        <v>3.1409063370759998E-23</v>
      </c>
      <c r="W363" s="10">
        <f>3/24000000*OO[[#This Row],[79 (28JUN1985 18:00:00)-Water Temperature (C)]]*OO[[#This Row],[21]]</f>
        <v>1.2681725557003751E-16</v>
      </c>
      <c r="X363" s="10">
        <f>3/24000000*OO[[#This Row],[80 (28JUN1985 21:00:00)-Water Temperature (C)]]*OO[[#This Row],[22]]</f>
        <v>6.4611784113862498E-13</v>
      </c>
      <c r="Y363" s="10">
        <f>3/24000000*OO[[#This Row],[81 (29JUN1985 00:00:00)-Water Temperature (C)]]*OO[[#This Row],[23]]</f>
        <v>3.7283707419075E-10</v>
      </c>
      <c r="Z363" s="10">
        <f>3/24000000*OO[[#This Row],[82 (29JUN1985 03:00:00)-Water Temperature (C)]]*OO[[#This Row],[24]]</f>
        <v>5.4873844501399997E-8</v>
      </c>
      <c r="AA363" s="10">
        <f>3/24000000*OO[[#This Row],[83 (29JUN1985 06:00:00)-Water Temperature (C)]]*OO[[#This Row],[25]]</f>
        <v>2.8854655792503752E-6</v>
      </c>
      <c r="AB363" s="10">
        <f>3/24000000*OO[[#This Row],[84 (29JUN1985 09:00:00)-Water Temperature (C)]]*OO[[#This Row],[26]]</f>
        <v>6.4897209781950002E-5</v>
      </c>
      <c r="AC363" s="10">
        <f>3/24000000*OO[[#This Row],[85 (29JUN1985 12:00:00)-Water Temperature (C)]]*OO[[#This Row],[27]]</f>
        <v>7.1653340262800005E-4</v>
      </c>
      <c r="AD363" s="10">
        <f>3/24000000*OO[[#This Row],[86 (29JUN1985 15:00:00)-Water Temperature (C)]]*OO[[#This Row],[28]]</f>
        <v>4.2537660449649996E-3</v>
      </c>
      <c r="AE363" s="10">
        <f>3/24000000*OO[[#This Row],[88 (29JUN1985 21:00:00)-Water Temperature (C)]]*OO[[#This Row],[30]]</f>
        <v>3.2105308214075E-2</v>
      </c>
      <c r="AF363" s="10">
        <f>3/24000000*OO[[#This Row],[88 (29JUN1985 21:00:00)-Water Temperature (C)]]*OO[[#This Row],[30]]</f>
        <v>3.2105308214075E-2</v>
      </c>
      <c r="AG363" s="10">
        <f>3/24000000*OO[[#This Row],[89 (30JUN1985 00:00:00)-Water Temperature (C)]]*OO[[#This Row],[31]]</f>
        <v>4.7058748850887504E-2</v>
      </c>
      <c r="AH363" s="10">
        <f>3/24000000*OO[[#This Row],[90 (30JUN1985 03:00:00)-Water Temperature (C)]]*OO[[#This Row],[32]]</f>
        <v>5.0960356666987491E-2</v>
      </c>
      <c r="AI363" s="10">
        <f>3/24000000*OO[[#This Row],[91 (30JUN1985 06:00:00)-Water Temperature (C)]]*OO[[#This Row],[33]]</f>
        <v>4.0979609072025004E-2</v>
      </c>
      <c r="AJ363" s="10">
        <f>3/24000000*OO[[#This Row],[92 (30JUN1985 09:00:00)-Water Temperature (C)]]*OO[[#This Row],[34]]</f>
        <v>2.5295857808939996E-2</v>
      </c>
      <c r="AK363" s="10">
        <f>3/24000000*OO[[#This Row],[93 (30JUN1985 12:00:00)-Water Temperature (C)]]*OO[[#This Row],[35]]</f>
        <v>1.23628192826625E-2</v>
      </c>
      <c r="AL363" s="10">
        <f>3/24000000*OO[[#This Row],[94 (30JUN1985 15:00:00)-Water Temperature (C)]]*OO[[#This Row],[36]]</f>
        <v>4.8921941430999996E-3</v>
      </c>
      <c r="AM363" s="10">
        <f>3/24000000*OO[[#This Row],[95 (30JUN1985 18:00:00)-Water Temperature (C)]]*OO[[#This Row],[37]]</f>
        <v>1.625234861509125E-3</v>
      </c>
      <c r="AN363" s="10">
        <f>3/24000000*OO[[#This Row],[96 (30JUN1985 21:00:00)-Water Temperature (C)]]*OO[[#This Row],[38]]</f>
        <v>4.8565903816499996E-4</v>
      </c>
      <c r="AO363" s="10">
        <f>3/24000000*OO[[#This Row],[97 (01JUL1985 00:00:00)-Water Temperature (C)]]*OO[[#This Row],[39]]</f>
        <v>1.5444112791318748E-4</v>
      </c>
      <c r="AP363" s="10">
        <f>3/24000000*OO[[#This Row],[98 (01JUL1985 03:00:00)-Water Temperature (C)]]*OO[[#This Row],[40]]</f>
        <v>7.3213413621412503E-5</v>
      </c>
      <c r="AQ363" s="10">
        <f>3/24000000*OO[[#This Row],[99 (01JUL1985 06:00:00)-Water Temperature (C)]]*OO[[#This Row],[41]]</f>
        <v>5.6039743814399989E-5</v>
      </c>
      <c r="AR363" s="10">
        <f>3/24000000*OO[[#This Row],[100 (01JUL1985 09:00:00)-Water Temperature (C)]]*OO[[#This Row],[42]]</f>
        <v>5.2581700190962492E-5</v>
      </c>
      <c r="AS363" s="10">
        <f>3/24000000*OO[[#This Row],[101 (01JUL1985 12:00:00)-Water Temperature (C)]]*OO[[#This Row],[43]]</f>
        <v>5.0812371961149999E-5</v>
      </c>
      <c r="AT363" s="10">
        <f>3/24000000*OO[[#This Row],[102 (01JUL1985 15:00:00)-Water Temperature (C)]]*OO[[#This Row],[44]]</f>
        <v>4.7964559161599994E-5</v>
      </c>
      <c r="AU363" s="10">
        <f>3/24000000*OO[[#This Row],[103 (01JUL1985 18:00:00)-Water Temperature (C)]]*OO[[#This Row],[45]]</f>
        <v>4.4043481162750002E-5</v>
      </c>
      <c r="AV363" s="10">
        <f>3/24000000*OO[[#This Row],[104 (01JUL1985 21:00:00)-Water Temperature (C)]]*OO[[#This Row],[46]]</f>
        <v>3.9677291772212503E-5</v>
      </c>
      <c r="AW363" s="10">
        <f>3/24000000*OO[[#This Row],[105 (02JUL1985 00:00:00)-Water Temperature (C)]]*OO[[#This Row],[47]]</f>
        <v>3.5574128304624997E-5</v>
      </c>
      <c r="AX363" s="10">
        <f>3/24000000*OO[[#This Row],[106 (02JUL1985 03:00:00)-Water Temperature (C)]]*OO[[#This Row],[48]]</f>
        <v>3.2733000433099994E-5</v>
      </c>
      <c r="AY363" s="10">
        <f>3/24000000*OO[[#This Row],[107 (02JUL1985 06:00:00)-Water Temperature (C)]]*OO[[#This Row],[49]]</f>
        <v>3.0350226646079999E-5</v>
      </c>
      <c r="AZ363" s="10">
        <f>3/24000000*OO[[#This Row],[108 (02JUL1985 09:00:00)-Water Temperature (C)]]*OO[[#This Row],[50]]</f>
        <v>2.8202203506756249E-5</v>
      </c>
      <c r="BA363" s="10">
        <f>3/24000000*OO[[#This Row],[109 (02JUL1985 12:00:00)-Water Temperature (C)]]*OO[[#This Row],[51]]</f>
        <v>2.6217748944066249E-5</v>
      </c>
      <c r="BB363" s="10">
        <f>3/24000000*OO[[#This Row],[110 (02JUL1985 15:00:00)-Water Temperature (C)]]*OO[[#This Row],[52]]</f>
        <v>2.4084303888401251E-5</v>
      </c>
      <c r="BC363" s="10">
        <f>3/24000000*OO[[#This Row],[111 (02JUL1985 18:00:00)-Water Temperature (C)]]*OO[[#This Row],[53]]</f>
        <v>2.1702905783216247E-5</v>
      </c>
      <c r="BD363" s="10">
        <f>3/24000000*OO[[#This Row],[112 (02JUL1985 21:00:00)-Water Temperature (C)]]*OO[[#This Row],[54]]</f>
        <v>1.9392334226290002E-5</v>
      </c>
      <c r="BE363" s="10">
        <f>3/24000000*OO[[#This Row],[113 (03JUL1985 00:00:00)-Water Temperature (C)]]*OO[[#This Row],[55]]</f>
        <v>1.7285018386439999E-5</v>
      </c>
      <c r="BF363" s="10">
        <f>3/24000000*OO[[#This Row],[114 (03JUL1985 03:00:00)-Water Temperature (C)]]*OO[[#This Row],[56]]</f>
        <v>1.5717404074252501E-5</v>
      </c>
      <c r="BG363" s="10">
        <f>3/24000000*OO[[#This Row],[115 (03JUL1985 06:00:00)-Water Temperature (C)]]*OO[[#This Row],[57]]</f>
        <v>1.4517087757908748E-5</v>
      </c>
      <c r="BH363" s="10">
        <f>3/24000000*OO[[#This Row],[116 (03JUL1985 09:00:00)-Water Temperature (C)]]*OO[[#This Row],[58]]</f>
        <v>1.3462077923542496E-5</v>
      </c>
      <c r="BI363" s="10">
        <f>3/24000000*OO[[#This Row],[117 (03JUL1985 12:00:00)-Water Temperature (C)]]*OO[[#This Row],[59]]</f>
        <v>1.2523890252393749E-5</v>
      </c>
      <c r="BJ363" s="10">
        <f>3/24000000*OO[[#This Row],[118 (03JUL1985 15:00:00)-Water Temperature (C)]]*OO[[#This Row],[60]]</f>
        <v>1.1497885390364998E-5</v>
      </c>
      <c r="BK363" s="10">
        <f>3/24000000*OO[[#This Row],[119 (03JUL1985 18:00:00)-Water Temperature (C)]]*OO[[#This Row],[61]]</f>
        <v>1.035590476215875E-5</v>
      </c>
      <c r="BL363" s="10">
        <f>3/24000000*OO[[#This Row],[120 (03JUL1985 21:00:00)-Water Temperature (C)]]*OO[[#This Row],[62]]</f>
        <v>9.2580913957000005E-6</v>
      </c>
      <c r="BM363" s="10">
        <f>3/24000000*OO[[#This Row],[121 (04JUL1985 00:00:00)-Water Temperature (C)]]*OO[[#This Row],[63]]</f>
        <v>8.2188064554274994E-6</v>
      </c>
      <c r="BN363" s="10">
        <f>3/24000000*OO[[#This Row],[122 (04JUL1985 03:00:00)-Water Temperature (C)]]*OO[[#This Row],[64]]</f>
        <v>7.3665150136949988E-6</v>
      </c>
      <c r="BO363" s="10">
        <f>3/24000000*OO[[#This Row],[123 (04JUL1985 06:00:00)-Water Temperature (C)]]*OO[[#This Row],[65]]</f>
        <v>6.5764827431812492E-6</v>
      </c>
      <c r="BP363" s="10">
        <f>3/24000000*OO[[#This Row],[124 (04JUL1985 09:00:00)-Water Temperature (C)]]*OO[[#This Row],[66]]</f>
        <v>5.8787736677174994E-6</v>
      </c>
      <c r="BQ363" s="10">
        <f>3/24000000*OO[[#This Row],[125 (04JUL1985 12:00:00)-Water Temperature (C)]]*OO[[#This Row],[67]]</f>
        <v>5.2101124617225001E-6</v>
      </c>
      <c r="BR363" s="10">
        <f>3/24000000*OO[[#This Row],[126 (04JUL1985 15:00:00)-Water Temperature (C)]]*OO[[#This Row],[68]]</f>
        <v>4.5596699749687493E-6</v>
      </c>
      <c r="BS363" s="10">
        <f>3/24000000*OO[[#This Row],[127 (04JUL1985 18:00:00)-Water Temperature (C)]]*OO[[#This Row],[69]]</f>
        <v>3.9356958270099997E-6</v>
      </c>
      <c r="BT363" s="10">
        <f>3/24000000*OO[[#This Row],[128 (04JUL1985 21:00:00)-Water Temperature (C)]]*OO[[#This Row],[70]]</f>
        <v>3.2996482601444999E-6</v>
      </c>
      <c r="BU363" s="10">
        <f>3/24000000*OO[[#This Row],[129 (05JUL1985 00:00:00)-Water Temperature (C)]]*OO[[#This Row],[71]]</f>
        <v>2.6861032098395E-6</v>
      </c>
      <c r="BV363" s="10">
        <f>3/24000000*OO[[#This Row],[130 (05JUL1985 03:00:00)-Water Temperature (C)]]*OO[[#This Row],[72]]</f>
        <v>2.1755791026635002E-6</v>
      </c>
      <c r="BW363" s="10">
        <f>3/24000000*OO[[#This Row],[131 (05JUL1985 06:00:00)-Water Temperature (C)]]*OO[[#This Row],[73]]</f>
        <v>1.74002897139E-6</v>
      </c>
      <c r="BX363" s="10">
        <f>3/24000000*OO[[#This Row],[132 (05JUL1985 09:00:00)-Water Temperature (C)]]*OO[[#This Row],[74]]</f>
        <v>1.39346628052125E-6</v>
      </c>
      <c r="BY363" s="10">
        <f>3/24000000*OO[[#This Row],[133 (05JUL1985 12:00:00)-Water Temperature (C)]]*OO[[#This Row],[75]]</f>
        <v>1.1460415937107497E-6</v>
      </c>
      <c r="BZ363" s="10">
        <f>3/24000000*OO[[#This Row],[134 (05JUL1985 15:00:00)-Water Temperature (C)]]*OO[[#This Row],[76]]</f>
        <v>9.6816197379999987E-7</v>
      </c>
      <c r="CA363" s="10">
        <f>3/24000000*OO[[#This Row],[135 (05JUL1985 18:00:00)-Water Temperature (C)]]*OO[[#This Row],[77]]</f>
        <v>8.3906671445999998E-7</v>
      </c>
      <c r="CB363" s="10">
        <f>3/24000000*OO[[#This Row],[136 (05JUL1985 21:00:00)-Water Temperature (C)]]*OO[[#This Row],[78]]</f>
        <v>7.4760484158749997E-7</v>
      </c>
      <c r="CC363" s="10">
        <f>3/24000000*OO[[#This Row],[137 (06JUL1985 00:00:00)-Water Temperature (C)]]*OO[[#This Row],[79]]</f>
        <v>6.8326055522624996E-7</v>
      </c>
      <c r="CD363" s="10">
        <f>3/24000000*OO[[#This Row],[138 (06JUL1985 03:00:00)-Water Temperature (C)]]*OO[[#This Row],[80]]</f>
        <v>6.5045902752487506E-7</v>
      </c>
      <c r="CE363" s="10">
        <f>3/24000000*OO[[#This Row],[139 (06JUL1985 06:00:00)-Water Temperature (C)]]*OO[[#This Row],[81]]</f>
        <v>6.2573205176474995E-7</v>
      </c>
      <c r="CF363" s="10">
        <f>3/24000000*OO[[#This Row],[140 (06JUL1985 09:00:00)-Water Temperature (C)]]*OO[[#This Row],[82]]</f>
        <v>6.0324607739999994E-7</v>
      </c>
      <c r="CG363" s="10">
        <f>3/24000000*OO[[#This Row],[141 (06JUL1985 12:00:00)-Water Temperature (C)]]*OO[[#This Row],[83]]</f>
        <v>5.9014404643499999E-7</v>
      </c>
      <c r="CH363" s="10">
        <f>3/24000000*OO[[#This Row],[142 (06JUL1985 15:00:00)-Water Temperature (C)]]*OO[[#This Row],[84]]</f>
        <v>5.7281581793599992E-7</v>
      </c>
      <c r="CI363" s="10">
        <f>3/24000000*OO[[#This Row],[143 (06JUL1985 18:00:00)-Water Temperature (C)]]*OO[[#This Row],[85]]</f>
        <v>5.4370253617174987E-7</v>
      </c>
      <c r="CJ363" s="10">
        <f>3/24000000*OO[[#This Row],[144 (06JUL1985 21:00:00)-Water Temperature (C)]]*OO[[#This Row],[86]]</f>
        <v>5.1293959488749999E-7</v>
      </c>
      <c r="CK363" s="10">
        <f>3/24000000*OO[[#This Row],[145 (07JUL1985 00:00:00)-Water Temperature (C)]]*OO[[#This Row],[87]]</f>
        <v>4.8581051531999994E-7</v>
      </c>
      <c r="CL363" s="10">
        <f>3/24000000*OO[[#This Row],[146 (07JUL1985 03:00:00)-Water Temperature (C)]]*OO[[#This Row],[88]]</f>
        <v>4.7011571879250002E-7</v>
      </c>
      <c r="CM363" s="10">
        <f>3/24000000*OO[[#This Row],[147 (07JUL1985 06:00:00)-Water Temperature (C)]]*OO[[#This Row],[89]]</f>
        <v>4.5678363710812498E-7</v>
      </c>
      <c r="CN363" s="10">
        <f>3/24000000*OO[[#This Row],[148 (07JUL1985 09:00:00)-Water Temperature (C)]]*OO[[#This Row],[90]]</f>
        <v>4.4168567409712494E-7</v>
      </c>
      <c r="CO363" s="10">
        <f>3/24000000*OO[[#This Row],[149 (07JUL1985 12:00:00)-Water Temperature (C)]]*OO[[#This Row],[91]]</f>
        <v>4.2878211564062494E-7</v>
      </c>
      <c r="CP363" s="10">
        <f>3/24000000*OO[[#This Row],[150 (07JUL1985 15:00:00)-Water Temperature (C)]]*OO[[#This Row],[92]]</f>
        <v>4.1244238931625001E-7</v>
      </c>
      <c r="CQ363" s="10">
        <f>3/24000000*OO[[#This Row],[151 (07JUL1985 18:00:00)-Water Temperature (C)]]*OO[[#This Row],[93]]</f>
        <v>3.9223520142074999E-7</v>
      </c>
      <c r="CR363" s="10">
        <f>3/24000000*OO[[#This Row],[152 (07JUL1985 21:00:00)-Water Temperature (C)]]*OO[[#This Row],[94]]</f>
        <v>3.7170270604037499E-7</v>
      </c>
      <c r="CS363" s="10">
        <f>3/24000000*OO[[#This Row],[153 (08JUL1985 00:00:00)-Water Temperature (C)]]*OO[[#This Row],[95]]</f>
        <v>3.508612084756875E-7</v>
      </c>
      <c r="CT363" s="10">
        <f>3/24000000*OO[[#This Row],[154 (08JUL1985 03:00:00)-Water Temperature (C)]]*OO[[#This Row],[96]]</f>
        <v>3.3298710144202492E-7</v>
      </c>
      <c r="CU363" s="10">
        <f>3/24000000*OO[[#This Row],[155 (08JUL1985 06:00:00)-Water Temperature (C)]]*OO[[#This Row],[97]]</f>
        <v>3.2088558765786247E-7</v>
      </c>
      <c r="CV363" s="10">
        <f>3/24000000*OO[[#This Row],[156 (08JUL1985 09:00:00)-Water Temperature (C)]]*OO[[#This Row],[98]]</f>
        <v>3.077438123562E-7</v>
      </c>
      <c r="CW363" s="10">
        <f>3/24000000*OO[[#This Row],[157 (08JUL1985 12:00:00)-Water Temperature (C)]]*OO[[#This Row],[99]]</f>
        <v>2.9612871374418746E-7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1.3373720516810385E-39</v>
      </c>
      <c r="U364" s="10">
        <f>3/24*OO[[#This Row],[77 (28JUN1985 12:00:00)-Water Temperature (C)]]*OO[[#This Row],[19]]/SUM(OO[19])</f>
        <v>4.6413455021267825E-29</v>
      </c>
      <c r="V364" s="10">
        <f>3/24000000*OO[[#This Row],[78 (28JUN1985 15:00:00)-Water Temperature (C)]]*OO[[#This Row],[20]]</f>
        <v>1.16042312473E-23</v>
      </c>
      <c r="W364" s="10">
        <f>3/24000000*OO[[#This Row],[79 (28JUN1985 18:00:00)-Water Temperature (C)]]*OO[[#This Row],[21]]</f>
        <v>6.5801627029074994E-17</v>
      </c>
      <c r="X364" s="10">
        <f>3/24000000*OO[[#This Row],[80 (28JUN1985 21:00:00)-Water Temperature (C)]]*OO[[#This Row],[22]]</f>
        <v>4.1470498562700005E-13</v>
      </c>
      <c r="Y364" s="10">
        <f>3/24000000*OO[[#This Row],[81 (29JUN1985 00:00:00)-Water Temperature (C)]]*OO[[#This Row],[23]]</f>
        <v>2.7035489534519999E-10</v>
      </c>
      <c r="Z364" s="10">
        <f>3/24000000*OO[[#This Row],[82 (29JUN1985 03:00:00)-Water Temperature (C)]]*OO[[#This Row],[24]]</f>
        <v>4.3337433383887503E-8</v>
      </c>
      <c r="AA364" s="10">
        <f>3/24000000*OO[[#This Row],[83 (29JUN1985 06:00:00)-Water Temperature (C)]]*OO[[#This Row],[25]]</f>
        <v>2.4309918900393749E-6</v>
      </c>
      <c r="AB364" s="10">
        <f>3/24000000*OO[[#This Row],[84 (29JUN1985 09:00:00)-Water Temperature (C)]]*OO[[#This Row],[26]]</f>
        <v>5.7365027401199999E-5</v>
      </c>
      <c r="AC364" s="10">
        <f>3/24000000*OO[[#This Row],[85 (29JUN1985 12:00:00)-Water Temperature (C)]]*OO[[#This Row],[27]]</f>
        <v>6.5527540016150005E-4</v>
      </c>
      <c r="AD364" s="10">
        <f>3/24000000*OO[[#This Row],[86 (29JUN1985 15:00:00)-Water Temperature (C)]]*OO[[#This Row],[28]]</f>
        <v>3.96592241699875E-3</v>
      </c>
      <c r="AE364" s="10">
        <f>3/24000000*OO[[#This Row],[88 (29JUN1985 21:00:00)-Water Temperature (C)]]*OO[[#This Row],[30]]</f>
        <v>3.0393049311614996E-2</v>
      </c>
      <c r="AF364" s="10">
        <f>3/24000000*OO[[#This Row],[88 (29JUN1985 21:00:00)-Water Temperature (C)]]*OO[[#This Row],[30]]</f>
        <v>3.0393049311614996E-2</v>
      </c>
      <c r="AG364" s="10">
        <f>3/24000000*OO[[#This Row],[89 (30JUN1985 00:00:00)-Water Temperature (C)]]*OO[[#This Row],[31]]</f>
        <v>4.5898391108074997E-2</v>
      </c>
      <c r="AH364" s="10">
        <f>3/24000000*OO[[#This Row],[90 (30JUN1985 03:00:00)-Water Temperature (C)]]*OO[[#This Row],[32]]</f>
        <v>5.1024247209225E-2</v>
      </c>
      <c r="AI364" s="10">
        <f>3/24000000*OO[[#This Row],[91 (30JUN1985 06:00:00)-Water Temperature (C)]]*OO[[#This Row],[33]]</f>
        <v>4.2077631937424996E-2</v>
      </c>
      <c r="AJ364" s="10">
        <f>3/24000000*OO[[#This Row],[92 (30JUN1985 09:00:00)-Water Temperature (C)]]*OO[[#This Row],[34]]</f>
        <v>2.6592036304400001E-2</v>
      </c>
      <c r="AK364" s="10">
        <f>3/24000000*OO[[#This Row],[93 (30JUN1985 12:00:00)-Water Temperature (C)]]*OO[[#This Row],[35]]</f>
        <v>1.3268747316805E-2</v>
      </c>
      <c r="AL364" s="10">
        <f>3/24000000*OO[[#This Row],[94 (30JUN1985 15:00:00)-Water Temperature (C)]]*OO[[#This Row],[36]]</f>
        <v>5.3508753215399992E-3</v>
      </c>
      <c r="AM364" s="10">
        <f>3/24000000*OO[[#This Row],[95 (30JUN1985 18:00:00)-Water Temperature (C)]]*OO[[#This Row],[37]]</f>
        <v>1.8073458349279999E-3</v>
      </c>
      <c r="AN364" s="10">
        <f>3/24000000*OO[[#This Row],[96 (30JUN1985 21:00:00)-Water Temperature (C)]]*OO[[#This Row],[38]]</f>
        <v>5.4425505558799991E-4</v>
      </c>
      <c r="AO364" s="10">
        <f>3/24000000*OO[[#This Row],[97 (01JUL1985 00:00:00)-Water Temperature (C)]]*OO[[#This Row],[39]]</f>
        <v>1.7029197941737499E-4</v>
      </c>
      <c r="AP364" s="10">
        <f>3/24000000*OO[[#This Row],[98 (01JUL1985 03:00:00)-Water Temperature (C)]]*OO[[#This Row],[40]]</f>
        <v>7.7049984417499991E-5</v>
      </c>
      <c r="AQ364" s="10">
        <f>3/24000000*OO[[#This Row],[99 (01JUL1985 06:00:00)-Water Temperature (C)]]*OO[[#This Row],[41]]</f>
        <v>5.6770626557774997E-5</v>
      </c>
      <c r="AR364" s="10">
        <f>3/24000000*OO[[#This Row],[100 (01JUL1985 09:00:00)-Water Temperature (C)]]*OO[[#This Row],[42]]</f>
        <v>5.2716277131749997E-5</v>
      </c>
      <c r="AS364" s="10">
        <f>3/24000000*OO[[#This Row],[101 (01JUL1985 12:00:00)-Water Temperature (C)]]*OO[[#This Row],[43]]</f>
        <v>5.0892063280587496E-5</v>
      </c>
      <c r="AT364" s="10">
        <f>3/24000000*OO[[#This Row],[102 (01JUL1985 15:00:00)-Water Temperature (C)]]*OO[[#This Row],[44]]</f>
        <v>4.8107313186374999E-5</v>
      </c>
      <c r="AU364" s="10">
        <f>3/24000000*OO[[#This Row],[103 (01JUL1985 18:00:00)-Water Temperature (C)]]*OO[[#This Row],[45]]</f>
        <v>4.4237636964999995E-5</v>
      </c>
      <c r="AV364" s="10">
        <f>3/24000000*OO[[#This Row],[104 (01JUL1985 21:00:00)-Water Temperature (C)]]*OO[[#This Row],[46]]</f>
        <v>3.9884547677799995E-5</v>
      </c>
      <c r="AW364" s="10">
        <f>3/24000000*OO[[#This Row],[105 (02JUL1985 00:00:00)-Water Temperature (C)]]*OO[[#This Row],[47]]</f>
        <v>3.5761327729725003E-5</v>
      </c>
      <c r="AX364" s="10">
        <f>3/24000000*OO[[#This Row],[106 (02JUL1985 03:00:00)-Water Temperature (C)]]*OO[[#This Row],[48]]</f>
        <v>3.2870871711574996E-5</v>
      </c>
      <c r="AY364" s="10">
        <f>3/24000000*OO[[#This Row],[107 (02JUL1985 06:00:00)-Water Temperature (C)]]*OO[[#This Row],[49]]</f>
        <v>3.0470059980836251E-5</v>
      </c>
      <c r="AZ364" s="10">
        <f>3/24000000*OO[[#This Row],[108 (02JUL1985 09:00:00)-Water Temperature (C)]]*OO[[#This Row],[50]]</f>
        <v>2.83434602736675E-5</v>
      </c>
      <c r="BA364" s="10">
        <f>3/24000000*OO[[#This Row],[109 (02JUL1985 12:00:00)-Water Temperature (C)]]*OO[[#This Row],[51]]</f>
        <v>2.6349443084174997E-5</v>
      </c>
      <c r="BB364" s="10">
        <f>3/24000000*OO[[#This Row],[110 (02JUL1985 15:00:00)-Water Temperature (C)]]*OO[[#This Row],[52]]</f>
        <v>2.4202148827229996E-5</v>
      </c>
      <c r="BC364" s="10">
        <f>3/24000000*OO[[#This Row],[111 (02JUL1985 18:00:00)-Water Temperature (C)]]*OO[[#This Row],[53]]</f>
        <v>2.1821713003229998E-5</v>
      </c>
      <c r="BD364" s="10">
        <f>3/24000000*OO[[#This Row],[112 (02JUL1985 21:00:00)-Water Temperature (C)]]*OO[[#This Row],[54]]</f>
        <v>1.9504913210639997E-5</v>
      </c>
      <c r="BE364" s="10">
        <f>3/24000000*OO[[#This Row],[113 (03JUL1985 00:00:00)-Water Temperature (C)]]*OO[[#This Row],[55]]</f>
        <v>1.7386244328339999E-5</v>
      </c>
      <c r="BF364" s="10">
        <f>3/24000000*OO[[#This Row],[114 (03JUL1985 03:00:00)-Water Temperature (C)]]*OO[[#This Row],[56]]</f>
        <v>1.5796577237664998E-5</v>
      </c>
      <c r="BG364" s="10">
        <f>3/24000000*OO[[#This Row],[115 (03JUL1985 06:00:00)-Water Temperature (C)]]*OO[[#This Row],[57]]</f>
        <v>1.4572130810790001E-5</v>
      </c>
      <c r="BH364" s="10">
        <f>3/24000000*OO[[#This Row],[116 (03JUL1985 09:00:00)-Water Temperature (C)]]*OO[[#This Row],[58]]</f>
        <v>1.3501784248364998E-5</v>
      </c>
      <c r="BI364" s="10">
        <f>3/24000000*OO[[#This Row],[117 (03JUL1985 12:00:00)-Water Temperature (C)]]*OO[[#This Row],[59]]</f>
        <v>1.2552565425977497E-5</v>
      </c>
      <c r="BJ364" s="10">
        <f>3/24000000*OO[[#This Row],[118 (03JUL1985 15:00:00)-Water Temperature (C)]]*OO[[#This Row],[60]]</f>
        <v>1.152949334064E-5</v>
      </c>
      <c r="BK364" s="10">
        <f>3/24000000*OO[[#This Row],[119 (03JUL1985 18:00:00)-Water Temperature (C)]]*OO[[#This Row],[61]]</f>
        <v>1.0396847524826251E-5</v>
      </c>
      <c r="BL364" s="10">
        <f>3/24000000*OO[[#This Row],[120 (03JUL1985 21:00:00)-Water Temperature (C)]]*OO[[#This Row],[62]]</f>
        <v>9.3023538412899985E-6</v>
      </c>
      <c r="BM364" s="10">
        <f>3/24000000*OO[[#This Row],[121 (04JUL1985 00:00:00)-Water Temperature (C)]]*OO[[#This Row],[63]]</f>
        <v>8.2647184881099999E-6</v>
      </c>
      <c r="BN364" s="10">
        <f>3/24000000*OO[[#This Row],[122 (04JUL1985 03:00:00)-Water Temperature (C)]]*OO[[#This Row],[64]]</f>
        <v>7.4091903598099986E-6</v>
      </c>
      <c r="BO364" s="10">
        <f>3/24000000*OO[[#This Row],[123 (04JUL1985 06:00:00)-Water Temperature (C)]]*OO[[#This Row],[65]]</f>
        <v>6.614875227843749E-6</v>
      </c>
      <c r="BP364" s="10">
        <f>3/24000000*OO[[#This Row],[124 (04JUL1985 09:00:00)-Water Temperature (C)]]*OO[[#This Row],[66]]</f>
        <v>5.9131713658599999E-6</v>
      </c>
      <c r="BQ364" s="10">
        <f>3/24000000*OO[[#This Row],[125 (04JUL1985 12:00:00)-Water Temperature (C)]]*OO[[#This Row],[67]]</f>
        <v>5.2423914969074997E-6</v>
      </c>
      <c r="BR364" s="10">
        <f>3/24000000*OO[[#This Row],[126 (04JUL1985 15:00:00)-Water Temperature (C)]]*OO[[#This Row],[68]]</f>
        <v>4.5950554381900003E-6</v>
      </c>
      <c r="BS364" s="10">
        <f>3/24000000*OO[[#This Row],[127 (04JUL1985 18:00:00)-Water Temperature (C)]]*OO[[#This Row],[69]]</f>
        <v>3.9739420564324995E-6</v>
      </c>
      <c r="BT364" s="10">
        <f>3/24000000*OO[[#This Row],[128 (04JUL1985 21:00:00)-Water Temperature (C)]]*OO[[#This Row],[70]]</f>
        <v>3.3417268575391246E-6</v>
      </c>
      <c r="BU364" s="10">
        <f>3/24000000*OO[[#This Row],[129 (05JUL1985 00:00:00)-Water Temperature (C)]]*OO[[#This Row],[71]]</f>
        <v>2.7271700759957494E-6</v>
      </c>
      <c r="BV364" s="10">
        <f>3/24000000*OO[[#This Row],[130 (05JUL1985 03:00:00)-Water Temperature (C)]]*OO[[#This Row],[72]]</f>
        <v>2.2115680437539999E-6</v>
      </c>
      <c r="BW364" s="10">
        <f>3/24000000*OO[[#This Row],[131 (05JUL1985 06:00:00)-Water Temperature (C)]]*OO[[#This Row],[73]]</f>
        <v>1.7688059909520001E-6</v>
      </c>
      <c r="BX364" s="10">
        <f>3/24000000*OO[[#This Row],[132 (05JUL1985 09:00:00)-Water Temperature (C)]]*OO[[#This Row],[74]]</f>
        <v>1.4146604234815E-6</v>
      </c>
      <c r="BY364" s="10">
        <f>3/24000000*OO[[#This Row],[133 (05JUL1985 12:00:00)-Water Temperature (C)]]*OO[[#This Row],[75]]</f>
        <v>1.1595424734395001E-6</v>
      </c>
      <c r="BZ364" s="10">
        <f>3/24000000*OO[[#This Row],[134 (05JUL1985 15:00:00)-Water Temperature (C)]]*OO[[#This Row],[76]]</f>
        <v>9.7621722953437508E-7</v>
      </c>
      <c r="CA364" s="10">
        <f>3/24000000*OO[[#This Row],[135 (05JUL1985 18:00:00)-Water Temperature (C)]]*OO[[#This Row],[77]]</f>
        <v>8.4323571297062499E-7</v>
      </c>
      <c r="CB364" s="10">
        <f>3/24000000*OO[[#This Row],[136 (05JUL1985 21:00:00)-Water Temperature (C)]]*OO[[#This Row],[78]]</f>
        <v>7.4943484458112501E-7</v>
      </c>
      <c r="CC364" s="10">
        <f>3/24000000*OO[[#This Row],[137 (06JUL1985 00:00:00)-Water Temperature (C)]]*OO[[#This Row],[79]]</f>
        <v>6.8374260286787501E-7</v>
      </c>
      <c r="CD364" s="10">
        <f>3/24000000*OO[[#This Row],[138 (06JUL1985 03:00:00)-Water Temperature (C)]]*OO[[#This Row],[80]]</f>
        <v>6.4959678380250005E-7</v>
      </c>
      <c r="CE364" s="10">
        <f>3/24000000*OO[[#This Row],[139 (06JUL1985 06:00:00)-Water Temperature (C)]]*OO[[#This Row],[81]]</f>
        <v>6.2414244638487505E-7</v>
      </c>
      <c r="CF364" s="10">
        <f>3/24000000*OO[[#This Row],[140 (06JUL1985 09:00:00)-Water Temperature (C)]]*OO[[#This Row],[82]]</f>
        <v>6.0116936158324993E-7</v>
      </c>
      <c r="CG364" s="10">
        <f>3/24000000*OO[[#This Row],[141 (06JUL1985 12:00:00)-Water Temperature (C)]]*OO[[#This Row],[83]]</f>
        <v>5.8732951284649993E-7</v>
      </c>
      <c r="CH364" s="10">
        <f>3/24000000*OO[[#This Row],[142 (06JUL1985 15:00:00)-Water Temperature (C)]]*OO[[#This Row],[84]]</f>
        <v>5.6989562699999995E-7</v>
      </c>
      <c r="CI364" s="10">
        <f>3/24000000*OO[[#This Row],[143 (06JUL1985 18:00:00)-Water Temperature (C)]]*OO[[#This Row],[85]]</f>
        <v>5.4117177899400006E-7</v>
      </c>
      <c r="CJ364" s="10">
        <f>3/24000000*OO[[#This Row],[144 (06JUL1985 21:00:00)-Water Temperature (C)]]*OO[[#This Row],[86]]</f>
        <v>5.105201107792499E-7</v>
      </c>
      <c r="CK364" s="10">
        <f>3/24000000*OO[[#This Row],[145 (07JUL1985 00:00:00)-Water Temperature (C)]]*OO[[#This Row],[87]]</f>
        <v>4.8358087924749996E-7</v>
      </c>
      <c r="CL364" s="10">
        <f>3/24000000*OO[[#This Row],[146 (07JUL1985 03:00:00)-Water Temperature (C)]]*OO[[#This Row],[88]]</f>
        <v>4.6755325608062497E-7</v>
      </c>
      <c r="CM364" s="10">
        <f>3/24000000*OO[[#This Row],[147 (07JUL1985 06:00:00)-Water Temperature (C)]]*OO[[#This Row],[89]]</f>
        <v>4.5414257736974989E-7</v>
      </c>
      <c r="CN364" s="10">
        <f>3/24000000*OO[[#This Row],[148 (07JUL1985 09:00:00)-Water Temperature (C)]]*OO[[#This Row],[90]]</f>
        <v>4.3874124831500001E-7</v>
      </c>
      <c r="CO364" s="10">
        <f>3/24000000*OO[[#This Row],[149 (07JUL1985 12:00:00)-Water Temperature (C)]]*OO[[#This Row],[91]]</f>
        <v>4.2543843691524998E-7</v>
      </c>
      <c r="CP364" s="10">
        <f>3/24000000*OO[[#This Row],[150 (07JUL1985 15:00:00)-Water Temperature (C)]]*OO[[#This Row],[92]]</f>
        <v>4.0907247876075003E-7</v>
      </c>
      <c r="CQ364" s="10">
        <f>3/24000000*OO[[#This Row],[151 (07JUL1985 18:00:00)-Water Temperature (C)]]*OO[[#This Row],[93]]</f>
        <v>3.8921912064062502E-7</v>
      </c>
      <c r="CR364" s="10">
        <f>3/24000000*OO[[#This Row],[152 (07JUL1985 21:00:00)-Water Temperature (C)]]*OO[[#This Row],[94]]</f>
        <v>3.6888185866812495E-7</v>
      </c>
      <c r="CS364" s="10">
        <f>3/24000000*OO[[#This Row],[153 (08JUL1985 00:00:00)-Water Temperature (C)]]*OO[[#This Row],[95]]</f>
        <v>3.4836991889624996E-7</v>
      </c>
      <c r="CT364" s="10">
        <f>3/24000000*OO[[#This Row],[154 (08JUL1985 03:00:00)-Water Temperature (C)]]*OO[[#This Row],[96]]</f>
        <v>3.3054375696959995E-7</v>
      </c>
      <c r="CU364" s="10">
        <f>3/24000000*OO[[#This Row],[155 (08JUL1985 06:00:00)-Water Temperature (C)]]*OO[[#This Row],[97]]</f>
        <v>3.1829262117907495E-7</v>
      </c>
      <c r="CV364" s="10">
        <f>3/24000000*OO[[#This Row],[156 (08JUL1985 09:00:00)-Water Temperature (C)]]*OO[[#This Row],[98]]</f>
        <v>3.0515701410419996E-7</v>
      </c>
      <c r="CW364" s="10">
        <f>3/24000000*OO[[#This Row],[157 (08JUL1985 12:00:00)-Water Temperature (C)]]*OO[[#This Row],[99]]</f>
        <v>2.9331280851042496E-7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4.0943144453358311E-40</v>
      </c>
      <c r="U365" s="10">
        <f>3/24*OO[[#This Row],[77 (28JUN1985 12:00:00)-Water Temperature (C)]]*OO[[#This Row],[19]]/SUM(OO[19])</f>
        <v>2.1935757854745621E-29</v>
      </c>
      <c r="V365" s="10">
        <f>3/24000000*OO[[#This Row],[78 (28JUN1985 15:00:00)-Water Temperature (C)]]*OO[[#This Row],[20]]</f>
        <v>4.1847080445299997E-24</v>
      </c>
      <c r="W365" s="10">
        <f>3/24000000*OO[[#This Row],[79 (28JUN1985 18:00:00)-Water Temperature (C)]]*OO[[#This Row],[21]]</f>
        <v>3.72371248696E-17</v>
      </c>
      <c r="X365" s="10">
        <f>3/24000000*OO[[#This Row],[80 (28JUN1985 21:00:00)-Water Temperature (C)]]*OO[[#This Row],[22]]</f>
        <v>3.0087805910692499E-13</v>
      </c>
      <c r="Y365" s="10">
        <f>3/24000000*OO[[#This Row],[81 (29JUN1985 00:00:00)-Water Temperature (C)]]*OO[[#This Row],[23]]</f>
        <v>2.2877146608138752E-10</v>
      </c>
      <c r="Z365" s="10">
        <f>3/24000000*OO[[#This Row],[82 (29JUN1985 03:00:00)-Water Temperature (C)]]*OO[[#This Row],[24]]</f>
        <v>4.1421670342000001E-8</v>
      </c>
      <c r="AA365" s="10">
        <f>3/24000000*OO[[#This Row],[83 (29JUN1985 06:00:00)-Water Temperature (C)]]*OO[[#This Row],[25]]</f>
        <v>2.5867218204240002E-6</v>
      </c>
      <c r="AB365" s="10">
        <f>3/24000000*OO[[#This Row],[84 (29JUN1985 09:00:00)-Water Temperature (C)]]*OO[[#This Row],[26]]</f>
        <v>6.7275161668462494E-5</v>
      </c>
      <c r="AC365" s="10">
        <f>3/24000000*OO[[#This Row],[85 (29JUN1985 12:00:00)-Water Temperature (C)]]*OO[[#This Row],[27]]</f>
        <v>8.4177463494324988E-4</v>
      </c>
      <c r="AD365" s="10">
        <f>3/24000000*OO[[#This Row],[86 (29JUN1985 15:00:00)-Water Temperature (C)]]*OO[[#This Row],[28]]</f>
        <v>5.5517042561999998E-3</v>
      </c>
      <c r="AE365" s="10">
        <f>3/24000000*OO[[#This Row],[88 (29JUN1985 21:00:00)-Water Temperature (C)]]*OO[[#This Row],[30]]</f>
        <v>4.9354090866674999E-2</v>
      </c>
      <c r="AF365" s="10">
        <f>3/24000000*OO[[#This Row],[88 (29JUN1985 21:00:00)-Water Temperature (C)]]*OO[[#This Row],[30]]</f>
        <v>4.9354090866674999E-2</v>
      </c>
      <c r="AG365" s="10">
        <f>3/24000000*OO[[#This Row],[89 (30JUN1985 00:00:00)-Water Temperature (C)]]*OO[[#This Row],[31]]</f>
        <v>7.7726328913800005E-2</v>
      </c>
      <c r="AH365" s="10">
        <f>3/24000000*OO[[#This Row],[90 (30JUN1985 03:00:00)-Water Temperature (C)]]*OO[[#This Row],[32]]</f>
        <v>8.8215624114687502E-2</v>
      </c>
      <c r="AI365" s="10">
        <f>3/24000000*OO[[#This Row],[91 (30JUN1985 06:00:00)-Water Temperature (C)]]*OO[[#This Row],[33]]</f>
        <v>7.5218514611624987E-2</v>
      </c>
      <c r="AJ365" s="10">
        <f>3/24000000*OO[[#This Row],[92 (30JUN1985 09:00:00)-Water Temperature (C)]]*OO[[#This Row],[34]]</f>
        <v>4.9117169711525001E-2</v>
      </c>
      <c r="AK365" s="10">
        <f>3/24000000*OO[[#This Row],[93 (30JUN1985 12:00:00)-Water Temperature (C)]]*OO[[#This Row],[35]]</f>
        <v>2.5214003424377497E-2</v>
      </c>
      <c r="AL365" s="10">
        <f>3/24000000*OO[[#This Row],[94 (30JUN1985 15:00:00)-Water Temperature (C)]]*OO[[#This Row],[36]]</f>
        <v>1.0431944390999998E-2</v>
      </c>
      <c r="AM365" s="10">
        <f>3/24000000*OO[[#This Row],[95 (30JUN1985 18:00:00)-Water Temperature (C)]]*OO[[#This Row],[37]]</f>
        <v>3.6029578682500001E-3</v>
      </c>
      <c r="AN365" s="10">
        <f>3/24000000*OO[[#This Row],[96 (30JUN1985 21:00:00)-Water Temperature (C)]]*OO[[#This Row],[38]]</f>
        <v>1.0975921811924999E-3</v>
      </c>
      <c r="AO365" s="10">
        <f>3/24000000*OO[[#This Row],[97 (01JUL1985 00:00:00)-Water Temperature (C)]]*OO[[#This Row],[39]]</f>
        <v>3.3728308253725E-4</v>
      </c>
      <c r="AP365" s="10">
        <f>3/24000000*OO[[#This Row],[98 (01JUL1985 03:00:00)-Water Temperature (C)]]*OO[[#This Row],[40]]</f>
        <v>1.4306394306942501E-4</v>
      </c>
      <c r="AQ365" s="10">
        <f>3/24000000*OO[[#This Row],[99 (01JUL1985 06:00:00)-Water Temperature (C)]]*OO[[#This Row],[41]]</f>
        <v>9.9177146403999983E-5</v>
      </c>
      <c r="AR365" s="10">
        <f>3/24000000*OO[[#This Row],[100 (01JUL1985 09:00:00)-Water Temperature (C)]]*OO[[#This Row],[42]]</f>
        <v>9.045877031079999E-5</v>
      </c>
      <c r="AS365" s="10">
        <f>3/24000000*OO[[#This Row],[101 (01JUL1985 12:00:00)-Water Temperature (C)]]*OO[[#This Row],[43]]</f>
        <v>8.7164818020087493E-5</v>
      </c>
      <c r="AT365" s="10">
        <f>3/24000000*OO[[#This Row],[102 (01JUL1985 15:00:00)-Water Temperature (C)]]*OO[[#This Row],[44]]</f>
        <v>8.2563185928299993E-5</v>
      </c>
      <c r="AU365" s="10">
        <f>3/24000000*OO[[#This Row],[103 (01JUL1985 18:00:00)-Water Temperature (C)]]*OO[[#This Row],[45]]</f>
        <v>7.6087432656500001E-5</v>
      </c>
      <c r="AV365" s="10">
        <f>3/24000000*OO[[#This Row],[104 (01JUL1985 21:00:00)-Water Temperature (C)]]*OO[[#This Row],[46]]</f>
        <v>6.8751956226124994E-5</v>
      </c>
      <c r="AW365" s="10">
        <f>3/24000000*OO[[#This Row],[105 (02JUL1985 00:00:00)-Water Temperature (C)]]*OO[[#This Row],[47]]</f>
        <v>6.1677178856999997E-5</v>
      </c>
      <c r="AX365" s="10">
        <f>3/24000000*OO[[#This Row],[106 (02JUL1985 03:00:00)-Water Temperature (C)]]*OO[[#This Row],[48]]</f>
        <v>5.6607553034199987E-5</v>
      </c>
      <c r="AY365" s="10">
        <f>3/24000000*OO[[#This Row],[107 (02JUL1985 06:00:00)-Water Temperature (C)]]*OO[[#This Row],[49]]</f>
        <v>5.2427748539400004E-5</v>
      </c>
      <c r="AZ365" s="10">
        <f>3/24000000*OO[[#This Row],[108 (02JUL1985 09:00:00)-Water Temperature (C)]]*OO[[#This Row],[50]]</f>
        <v>4.8711279533075E-5</v>
      </c>
      <c r="BA365" s="10">
        <f>3/24000000*OO[[#This Row],[109 (02JUL1985 12:00:00)-Water Temperature (C)]]*OO[[#This Row],[51]]</f>
        <v>4.5270018695125003E-5</v>
      </c>
      <c r="BB365" s="10">
        <f>3/24000000*OO[[#This Row],[110 (02JUL1985 15:00:00)-Water Temperature (C)]]*OO[[#This Row],[52]]</f>
        <v>4.1586048043950001E-5</v>
      </c>
      <c r="BC365" s="10">
        <f>3/24000000*OO[[#This Row],[111 (02JUL1985 18:00:00)-Water Temperature (C)]]*OO[[#This Row],[53]]</f>
        <v>3.7541889885474999E-5</v>
      </c>
      <c r="BD365" s="10">
        <f>3/24000000*OO[[#This Row],[112 (02JUL1985 21:00:00)-Water Temperature (C)]]*OO[[#This Row],[54]]</f>
        <v>3.3589122851049998E-5</v>
      </c>
      <c r="BE365" s="10">
        <f>3/24000000*OO[[#This Row],[113 (03JUL1985 00:00:00)-Water Temperature (C)]]*OO[[#This Row],[55]]</f>
        <v>2.9958409561739998E-5</v>
      </c>
      <c r="BF365" s="10">
        <f>3/24000000*OO[[#This Row],[114 (03JUL1985 03:00:00)-Water Temperature (C)]]*OO[[#This Row],[56]]</f>
        <v>2.7206555106281247E-5</v>
      </c>
      <c r="BG365" s="10">
        <f>3/24000000*OO[[#This Row],[115 (03JUL1985 06:00:00)-Water Temperature (C)]]*OO[[#This Row],[57]]</f>
        <v>2.5071307729335003E-5</v>
      </c>
      <c r="BH365" s="10">
        <f>3/24000000*OO[[#This Row],[116 (03JUL1985 09:00:00)-Water Temperature (C)]]*OO[[#This Row],[58]]</f>
        <v>2.3200441968479997E-5</v>
      </c>
      <c r="BI365" s="10">
        <f>3/24000000*OO[[#This Row],[117 (03JUL1985 12:00:00)-Water Temperature (C)]]*OO[[#This Row],[59]]</f>
        <v>2.1556499011651246E-5</v>
      </c>
      <c r="BJ365" s="10">
        <f>3/24000000*OO[[#This Row],[118 (03JUL1985 15:00:00)-Water Temperature (C)]]*OO[[#This Row],[60]]</f>
        <v>1.9805619664751248E-5</v>
      </c>
      <c r="BK365" s="10">
        <f>3/24000000*OO[[#This Row],[119 (03JUL1985 18:00:00)-Water Temperature (C)]]*OO[[#This Row],[61]]</f>
        <v>1.7883655369552496E-5</v>
      </c>
      <c r="BL365" s="10">
        <f>3/24000000*OO[[#This Row],[120 (03JUL1985 21:00:00)-Water Temperature (C)]]*OO[[#This Row],[62]]</f>
        <v>1.6016075378556248E-5</v>
      </c>
      <c r="BM365" s="10">
        <f>3/24000000*OO[[#This Row],[121 (04JUL1985 00:00:00)-Water Temperature (C)]]*OO[[#This Row],[63]]</f>
        <v>1.4245118049044998E-5</v>
      </c>
      <c r="BN365" s="10">
        <f>3/24000000*OO[[#This Row],[122 (04JUL1985 03:00:00)-Water Temperature (C)]]*OO[[#This Row],[64]]</f>
        <v>1.277672609406E-5</v>
      </c>
      <c r="BO365" s="10">
        <f>3/24000000*OO[[#This Row],[123 (04JUL1985 06:00:00)-Water Temperature (C)]]*OO[[#This Row],[65]]</f>
        <v>1.1410000641779999E-5</v>
      </c>
      <c r="BP365" s="10">
        <f>3/24000000*OO[[#This Row],[124 (04JUL1985 09:00:00)-Water Temperature (C)]]*OO[[#This Row],[66]]</f>
        <v>1.0202375112875E-5</v>
      </c>
      <c r="BQ365" s="10">
        <f>3/24000000*OO[[#This Row],[125 (04JUL1985 12:00:00)-Water Temperature (C)]]*OO[[#This Row],[67]]</f>
        <v>9.0488518449212501E-6</v>
      </c>
      <c r="BR365" s="10">
        <f>3/24000000*OO[[#This Row],[126 (04JUL1985 15:00:00)-Water Temperature (C)]]*OO[[#This Row],[68]]</f>
        <v>7.9483588657199985E-6</v>
      </c>
      <c r="BS365" s="10">
        <f>3/24000000*OO[[#This Row],[127 (04JUL1985 18:00:00)-Water Temperature (C)]]*OO[[#This Row],[69]]</f>
        <v>6.8912403197299988E-6</v>
      </c>
      <c r="BT365" s="10">
        <f>3/24000000*OO[[#This Row],[128 (04JUL1985 21:00:00)-Water Temperature (C)]]*OO[[#This Row],[70]]</f>
        <v>5.8182089969249994E-6</v>
      </c>
      <c r="BU365" s="10">
        <f>3/24000000*OO[[#This Row],[129 (05JUL1985 00:00:00)-Water Temperature (C)]]*OO[[#This Row],[71]]</f>
        <v>4.7644958716312503E-6</v>
      </c>
      <c r="BV365" s="10">
        <f>3/24000000*OO[[#This Row],[130 (05JUL1985 03:00:00)-Water Temperature (C)]]*OO[[#This Row],[72]]</f>
        <v>3.8716421651049998E-6</v>
      </c>
      <c r="BW365" s="10">
        <f>3/24000000*OO[[#This Row],[131 (05JUL1985 06:00:00)-Water Temperature (C)]]*OO[[#This Row],[73]]</f>
        <v>3.09647602322025E-6</v>
      </c>
      <c r="BX365" s="10">
        <f>3/24000000*OO[[#This Row],[132 (05JUL1985 09:00:00)-Water Temperature (C)]]*OO[[#This Row],[74]]</f>
        <v>2.4735658011820001E-6</v>
      </c>
      <c r="BY365" s="10">
        <f>3/24000000*OO[[#This Row],[133 (05JUL1985 12:00:00)-Water Temperature (C)]]*OO[[#This Row],[75]]</f>
        <v>2.0188846778270003E-6</v>
      </c>
      <c r="BZ365" s="10">
        <f>3/24000000*OO[[#This Row],[134 (05JUL1985 15:00:00)-Water Temperature (C)]]*OO[[#This Row],[76]]</f>
        <v>1.692312715501875E-6</v>
      </c>
      <c r="CA365" s="10">
        <f>3/24000000*OO[[#This Row],[135 (05JUL1985 18:00:00)-Water Temperature (C)]]*OO[[#This Row],[77]]</f>
        <v>1.4557311326378748E-6</v>
      </c>
      <c r="CB365" s="10">
        <f>3/24000000*OO[[#This Row],[136 (05JUL1985 21:00:00)-Water Temperature (C)]]*OO[[#This Row],[78]]</f>
        <v>1.2897603642419998E-6</v>
      </c>
      <c r="CC365" s="10">
        <f>3/24000000*OO[[#This Row],[137 (06JUL1985 00:00:00)-Water Temperature (C)]]*OO[[#This Row],[79]]</f>
        <v>1.1743162903241249E-6</v>
      </c>
      <c r="CD365" s="10">
        <f>3/24000000*OO[[#This Row],[138 (06JUL1985 03:00:00)-Water Temperature (C)]]*OO[[#This Row],[80]]</f>
        <v>1.1132094887421248E-6</v>
      </c>
      <c r="CE365" s="10">
        <f>3/24000000*OO[[#This Row],[139 (06JUL1985 06:00:00)-Water Temperature (C)]]*OO[[#This Row],[81]]</f>
        <v>1.06815240429825E-6</v>
      </c>
      <c r="CF365" s="10">
        <f>3/24000000*OO[[#This Row],[140 (06JUL1985 09:00:00)-Water Temperature (C)]]*OO[[#This Row],[82]]</f>
        <v>1.0282098500257499E-6</v>
      </c>
      <c r="CG365" s="10">
        <f>3/24000000*OO[[#This Row],[141 (06JUL1985 12:00:00)-Water Temperature (C)]]*OO[[#This Row],[83]]</f>
        <v>1.0033203304836249E-6</v>
      </c>
      <c r="CH365" s="10">
        <f>3/24000000*OO[[#This Row],[142 (06JUL1985 15:00:00)-Water Temperature (C)]]*OO[[#This Row],[84]]</f>
        <v>9.7344305627762498E-7</v>
      </c>
      <c r="CI365" s="10">
        <f>3/24000000*OO[[#This Row],[143 (06JUL1985 18:00:00)-Water Temperature (C)]]*OO[[#This Row],[85]]</f>
        <v>9.2552888039212492E-7</v>
      </c>
      <c r="CJ365" s="10">
        <f>3/24000000*OO[[#This Row],[144 (06JUL1985 21:00:00)-Water Temperature (C)]]*OO[[#This Row],[86]]</f>
        <v>8.7367521428062496E-7</v>
      </c>
      <c r="CK365" s="10">
        <f>3/24000000*OO[[#This Row],[145 (07JUL1985 00:00:00)-Water Temperature (C)]]*OO[[#This Row],[87]]</f>
        <v>8.2822434259949992E-7</v>
      </c>
      <c r="CL365" s="10">
        <f>3/24000000*OO[[#This Row],[146 (07JUL1985 03:00:00)-Water Temperature (C)]]*OO[[#This Row],[88]]</f>
        <v>8.0053913757537507E-7</v>
      </c>
      <c r="CM365" s="10">
        <f>3/24000000*OO[[#This Row],[147 (07JUL1985 06:00:00)-Water Temperature (C)]]*OO[[#This Row],[89]]</f>
        <v>7.7765743773824995E-7</v>
      </c>
      <c r="CN365" s="10">
        <f>3/24000000*OO[[#This Row],[148 (07JUL1985 09:00:00)-Water Temperature (C)]]*OO[[#This Row],[90]]</f>
        <v>7.5096084487199992E-7</v>
      </c>
      <c r="CO365" s="10">
        <f>3/24000000*OO[[#This Row],[149 (07JUL1985 12:00:00)-Water Temperature (C)]]*OO[[#This Row],[91]]</f>
        <v>7.2762499724062498E-7</v>
      </c>
      <c r="CP365" s="10">
        <f>3/24000000*OO[[#This Row],[150 (07JUL1985 15:00:00)-Water Temperature (C)]]*OO[[#This Row],[92]]</f>
        <v>6.9956587003162494E-7</v>
      </c>
      <c r="CQ365" s="10">
        <f>3/24000000*OO[[#This Row],[151 (07JUL1985 18:00:00)-Water Temperature (C)]]*OO[[#This Row],[93]]</f>
        <v>6.6632515279200011E-7</v>
      </c>
      <c r="CR365" s="10">
        <f>3/24000000*OO[[#This Row],[152 (07JUL1985 21:00:00)-Water Temperature (C)]]*OO[[#This Row],[94]]</f>
        <v>6.3205039630399992E-7</v>
      </c>
      <c r="CS365" s="10">
        <f>3/24000000*OO[[#This Row],[153 (08JUL1985 00:00:00)-Water Temperature (C)]]*OO[[#This Row],[95]]</f>
        <v>5.9748312556274993E-7</v>
      </c>
      <c r="CT365" s="10">
        <f>3/24000000*OO[[#This Row],[154 (08JUL1985 03:00:00)-Water Temperature (C)]]*OO[[#This Row],[96]]</f>
        <v>5.6689138654199999E-7</v>
      </c>
      <c r="CU365" s="10">
        <f>3/24000000*OO[[#This Row],[155 (08JUL1985 06:00:00)-Water Temperature (C)]]*OO[[#This Row],[97]]</f>
        <v>5.4541379837974994E-7</v>
      </c>
      <c r="CV365" s="10">
        <f>3/24000000*OO[[#This Row],[156 (08JUL1985 09:00:00)-Water Temperature (C)]]*OO[[#This Row],[98]]</f>
        <v>5.2281092195549998E-7</v>
      </c>
      <c r="CW365" s="10">
        <f>3/24000000*OO[[#This Row],[157 (08JUL1985 12:00:00)-Water Temperature (C)]]*OO[[#This Row],[99]]</f>
        <v>5.0201982980099994E-7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3.4955560276157595E-41</v>
      </c>
      <c r="U366" s="10">
        <f>3/24*OO[[#This Row],[77 (28JUN1985 12:00:00)-Water Temperature (C)]]*OO[[#This Row],[19]]/SUM(OO[19])</f>
        <v>3.5542480848526371E-30</v>
      </c>
      <c r="V366" s="10">
        <f>3/24000000*OO[[#This Row],[78 (28JUN1985 15:00:00)-Water Temperature (C)]]*OO[[#This Row],[20]]</f>
        <v>4.7882447596249999E-25</v>
      </c>
      <c r="W366" s="10">
        <f>3/24000000*OO[[#This Row],[79 (28JUN1985 18:00:00)-Water Temperature (C)]]*OO[[#This Row],[21]]</f>
        <v>8.3102188084000003E-18</v>
      </c>
      <c r="X366" s="10">
        <f>3/24000000*OO[[#This Row],[80 (28JUN1985 21:00:00)-Water Temperature (C)]]*OO[[#This Row],[22]]</f>
        <v>8.9045401426349984E-14</v>
      </c>
      <c r="Y366" s="10">
        <f>3/24000000*OO[[#This Row],[81 (29JUN1985 00:00:00)-Water Temperature (C)]]*OO[[#This Row],[23]]</f>
        <v>7.9737683612062498E-11</v>
      </c>
      <c r="Z366" s="10">
        <f>3/24000000*OO[[#This Row],[82 (29JUN1985 03:00:00)-Water Temperature (C)]]*OO[[#This Row],[24]]</f>
        <v>1.6390718374999998E-8</v>
      </c>
      <c r="AA366" s="10">
        <f>3/24000000*OO[[#This Row],[83 (29JUN1985 06:00:00)-Water Temperature (C)]]*OO[[#This Row],[25]]</f>
        <v>1.1448988599912501E-6</v>
      </c>
      <c r="AB366" s="10">
        <f>3/24000000*OO[[#This Row],[84 (29JUN1985 09:00:00)-Water Temperature (C)]]*OO[[#This Row],[26]]</f>
        <v>3.3002717262187497E-5</v>
      </c>
      <c r="AC366" s="10">
        <f>3/24000000*OO[[#This Row],[85 (29JUN1985 12:00:00)-Water Temperature (C)]]*OO[[#This Row],[27]]</f>
        <v>4.5564708881000004E-4</v>
      </c>
      <c r="AD366" s="10">
        <f>3/24000000*OO[[#This Row],[86 (29JUN1985 15:00:00)-Water Temperature (C)]]*OO[[#This Row],[28]]</f>
        <v>3.3111900567899997E-3</v>
      </c>
      <c r="AE366" s="10">
        <f>3/24000000*OO[[#This Row],[88 (29JUN1985 21:00:00)-Water Temperature (C)]]*OO[[#This Row],[30]]</f>
        <v>3.4981677870699994E-2</v>
      </c>
      <c r="AF366" s="10">
        <f>3/24000000*OO[[#This Row],[88 (29JUN1985 21:00:00)-Water Temperature (C)]]*OO[[#This Row],[30]]</f>
        <v>3.4981677870699994E-2</v>
      </c>
      <c r="AG366" s="10">
        <f>3/24000000*OO[[#This Row],[89 (30JUN1985 00:00:00)-Water Temperature (C)]]*OO[[#This Row],[31]]</f>
        <v>5.7913635928399994E-2</v>
      </c>
      <c r="AH366" s="10">
        <f>3/24000000*OO[[#This Row],[90 (30JUN1985 03:00:00)-Water Temperature (C)]]*OO[[#This Row],[32]]</f>
        <v>6.8189412534924998E-2</v>
      </c>
      <c r="AI366" s="10">
        <f>3/24000000*OO[[#This Row],[91 (30JUN1985 06:00:00)-Water Temperature (C)]]*OO[[#This Row],[33]]</f>
        <v>6.0149962512487491E-2</v>
      </c>
      <c r="AJ366" s="10">
        <f>3/24000000*OO[[#This Row],[92 (30JUN1985 09:00:00)-Water Temperature (C)]]*OO[[#This Row],[34]]</f>
        <v>4.0573230484949999E-2</v>
      </c>
      <c r="AK366" s="10">
        <f>3/24000000*OO[[#This Row],[93 (30JUN1985 12:00:00)-Water Temperature (C)]]*OO[[#This Row],[35]]</f>
        <v>2.1435280089699998E-2</v>
      </c>
      <c r="AL366" s="10">
        <f>3/24000000*OO[[#This Row],[94 (30JUN1985 15:00:00)-Water Temperature (C)]]*OO[[#This Row],[36]]</f>
        <v>9.1019937800375008E-3</v>
      </c>
      <c r="AM366" s="10">
        <f>3/24000000*OO[[#This Row],[95 (30JUN1985 18:00:00)-Water Temperature (C)]]*OO[[#This Row],[37]]</f>
        <v>3.2176953065249994E-3</v>
      </c>
      <c r="AN366" s="10">
        <f>3/24000000*OO[[#This Row],[96 (30JUN1985 21:00:00)-Water Temperature (C)]]*OO[[#This Row],[38]]</f>
        <v>9.94416000807E-4</v>
      </c>
      <c r="AO366" s="10">
        <f>3/24000000*OO[[#This Row],[97 (01JUL1985 00:00:00)-Water Temperature (C)]]*OO[[#This Row],[39]]</f>
        <v>3.0265546220750001E-4</v>
      </c>
      <c r="AP366" s="10">
        <f>3/24000000*OO[[#This Row],[98 (01JUL1985 03:00:00)-Water Temperature (C)]]*OO[[#This Row],[40]]</f>
        <v>1.2157966226606247E-4</v>
      </c>
      <c r="AQ366" s="10">
        <f>3/24000000*OO[[#This Row],[99 (01JUL1985 06:00:00)-Water Temperature (C)]]*OO[[#This Row],[41]]</f>
        <v>7.9490087840624991E-5</v>
      </c>
      <c r="AR366" s="10">
        <f>3/24000000*OO[[#This Row],[100 (01JUL1985 09:00:00)-Water Temperature (C)]]*OO[[#This Row],[42]]</f>
        <v>7.1100009956249984E-5</v>
      </c>
      <c r="AS366" s="10">
        <f>3/24000000*OO[[#This Row],[101 (01JUL1985 12:00:00)-Water Temperature (C)]]*OO[[#This Row],[43]]</f>
        <v>6.8394183686799992E-5</v>
      </c>
      <c r="AT366" s="10">
        <f>3/24000000*OO[[#This Row],[102 (01JUL1985 15:00:00)-Water Temperature (C)]]*OO[[#This Row],[44]]</f>
        <v>6.4963850916037496E-5</v>
      </c>
      <c r="AU366" s="10">
        <f>3/24000000*OO[[#This Row],[103 (01JUL1985 18:00:00)-Water Temperature (C)]]*OO[[#This Row],[45]]</f>
        <v>6.006694338644999E-5</v>
      </c>
      <c r="AV366" s="10">
        <f>3/24000000*OO[[#This Row],[104 (01JUL1985 21:00:00)-Water Temperature (C)]]*OO[[#This Row],[46]]</f>
        <v>5.4433511720299996E-5</v>
      </c>
      <c r="AW366" s="10">
        <f>3/24000000*OO[[#This Row],[105 (02JUL1985 00:00:00)-Water Temperature (C)]]*OO[[#This Row],[47]]</f>
        <v>4.8919849908899996E-5</v>
      </c>
      <c r="AX366" s="10">
        <f>3/24000000*OO[[#This Row],[106 (02JUL1985 03:00:00)-Water Temperature (C)]]*OO[[#This Row],[48]]</f>
        <v>4.4898938089549999E-5</v>
      </c>
      <c r="AY366" s="10">
        <f>3/24000000*OO[[#This Row],[107 (02JUL1985 06:00:00)-Water Temperature (C)]]*OO[[#This Row],[49]]</f>
        <v>4.1553419563687497E-5</v>
      </c>
      <c r="AZ366" s="10">
        <f>3/24000000*OO[[#This Row],[108 (02JUL1985 09:00:00)-Water Temperature (C)]]*OO[[#This Row],[50]]</f>
        <v>3.85833204666E-5</v>
      </c>
      <c r="BA366" s="10">
        <f>3/24000000*OO[[#This Row],[109 (02JUL1985 12:00:00)-Water Temperature (C)]]*OO[[#This Row],[51]]</f>
        <v>3.5862209525850002E-5</v>
      </c>
      <c r="BB366" s="10">
        <f>3/24000000*OO[[#This Row],[110 (02JUL1985 15:00:00)-Water Temperature (C)]]*OO[[#This Row],[52]]</f>
        <v>3.295052396064E-5</v>
      </c>
      <c r="BC366" s="10">
        <f>3/24000000*OO[[#This Row],[111 (02JUL1985 18:00:00)-Water Temperature (C)]]*OO[[#This Row],[53]]</f>
        <v>2.9784821184299997E-5</v>
      </c>
      <c r="BD366" s="10">
        <f>3/24000000*OO[[#This Row],[112 (02JUL1985 21:00:00)-Water Temperature (C)]]*OO[[#This Row],[54]]</f>
        <v>2.6678084002921248E-5</v>
      </c>
      <c r="BE366" s="10">
        <f>3/24000000*OO[[#This Row],[113 (03JUL1985 00:00:00)-Water Temperature (C)]]*OO[[#This Row],[55]]</f>
        <v>2.3812309954875E-5</v>
      </c>
      <c r="BF366" s="10">
        <f>3/24000000*OO[[#This Row],[114 (03JUL1985 03:00:00)-Water Temperature (C)]]*OO[[#This Row],[56]]</f>
        <v>2.1622285386782498E-5</v>
      </c>
      <c r="BG366" s="10">
        <f>3/24000000*OO[[#This Row],[115 (03JUL1985 06:00:00)-Water Temperature (C)]]*OO[[#This Row],[57]]</f>
        <v>1.9899111629774997E-5</v>
      </c>
      <c r="BH366" s="10">
        <f>3/24000000*OO[[#This Row],[116 (03JUL1985 09:00:00)-Water Temperature (C)]]*OO[[#This Row],[58]]</f>
        <v>1.8402572558402499E-5</v>
      </c>
      <c r="BI366" s="10">
        <f>3/24000000*OO[[#This Row],[117 (03JUL1985 12:00:00)-Water Temperature (C)]]*OO[[#This Row],[59]]</f>
        <v>1.7084939285774998E-5</v>
      </c>
      <c r="BJ366" s="10">
        <f>3/24000000*OO[[#This Row],[118 (03JUL1985 15:00:00)-Water Temperature (C)]]*OO[[#This Row],[60]]</f>
        <v>1.5691706623516251E-5</v>
      </c>
      <c r="BK366" s="10">
        <f>3/24000000*OO[[#This Row],[119 (03JUL1985 18:00:00)-Water Temperature (C)]]*OO[[#This Row],[61]]</f>
        <v>1.4188170055477501E-5</v>
      </c>
      <c r="BL366" s="10">
        <f>3/24000000*OO[[#This Row],[120 (03JUL1985 21:00:00)-Water Temperature (C)]]*OO[[#This Row],[62]]</f>
        <v>1.2717984045552501E-5</v>
      </c>
      <c r="BM366" s="10">
        <f>3/24000000*OO[[#This Row],[121 (04JUL1985 00:00:00)-Water Temperature (C)]]*OO[[#This Row],[63]]</f>
        <v>1.132509551592E-5</v>
      </c>
      <c r="BN366" s="10">
        <f>3/24000000*OO[[#This Row],[122 (04JUL1985 03:00:00)-Water Temperature (C)]]*OO[[#This Row],[64]]</f>
        <v>1.0163859492079998E-5</v>
      </c>
      <c r="BO366" s="10">
        <f>3/24000000*OO[[#This Row],[123 (04JUL1985 06:00:00)-Water Temperature (C)]]*OO[[#This Row],[65]]</f>
        <v>9.0758391209849994E-6</v>
      </c>
      <c r="BP366" s="10">
        <f>3/24000000*OO[[#This Row],[124 (04JUL1985 09:00:00)-Water Temperature (C)]]*OO[[#This Row],[66]]</f>
        <v>8.1161235685087492E-6</v>
      </c>
      <c r="BQ366" s="10">
        <f>3/24000000*OO[[#This Row],[125 (04JUL1985 12:00:00)-Water Temperature (C)]]*OO[[#This Row],[67]]</f>
        <v>7.1995540378750008E-6</v>
      </c>
      <c r="BR366" s="10">
        <f>3/24000000*OO[[#This Row],[126 (04JUL1985 15:00:00)-Water Temperature (C)]]*OO[[#This Row],[68]]</f>
        <v>6.335729965649999E-6</v>
      </c>
      <c r="BS366" s="10">
        <f>3/24000000*OO[[#This Row],[127 (04JUL1985 18:00:00)-Water Temperature (C)]]*OO[[#This Row],[69]]</f>
        <v>5.5055663882700001E-6</v>
      </c>
      <c r="BT366" s="10">
        <f>3/24000000*OO[[#This Row],[128 (04JUL1985 21:00:00)-Water Temperature (C)]]*OO[[#This Row],[70]]</f>
        <v>4.6663662658000004E-6</v>
      </c>
      <c r="BU366" s="10">
        <f>3/24000000*OO[[#This Row],[129 (05JUL1985 00:00:00)-Water Temperature (C)]]*OO[[#This Row],[71]]</f>
        <v>3.8344488103512501E-6</v>
      </c>
      <c r="BV366" s="10">
        <f>3/24000000*OO[[#This Row],[130 (05JUL1985 03:00:00)-Water Temperature (C)]]*OO[[#This Row],[72]]</f>
        <v>3.1234057573317498E-6</v>
      </c>
      <c r="BW366" s="10">
        <f>3/24000000*OO[[#This Row],[131 (05JUL1985 06:00:00)-Water Temperature (C)]]*OO[[#This Row],[73]]</f>
        <v>2.4980414082772499E-6</v>
      </c>
      <c r="BX366" s="10">
        <f>3/24000000*OO[[#This Row],[132 (05JUL1985 09:00:00)-Water Temperature (C)]]*OO[[#This Row],[74]]</f>
        <v>1.9938485523149999E-6</v>
      </c>
      <c r="BY366" s="10">
        <f>3/24000000*OO[[#This Row],[133 (05JUL1985 12:00:00)-Water Temperature (C)]]*OO[[#This Row],[75]]</f>
        <v>1.620663115225E-6</v>
      </c>
      <c r="BZ366" s="10">
        <f>3/24000000*OO[[#This Row],[134 (05JUL1985 15:00:00)-Water Temperature (C)]]*OO[[#This Row],[76]]</f>
        <v>1.3524223499874998E-6</v>
      </c>
      <c r="CA366" s="10">
        <f>3/24000000*OO[[#This Row],[135 (05JUL1985 18:00:00)-Water Temperature (C)]]*OO[[#This Row],[77]]</f>
        <v>1.158373382025E-6</v>
      </c>
      <c r="CB366" s="10">
        <f>3/24000000*OO[[#This Row],[136 (05JUL1985 21:00:00)-Water Temperature (C)]]*OO[[#This Row],[78]]</f>
        <v>1.0227978490170001E-6</v>
      </c>
      <c r="CC366" s="10">
        <f>3/24000000*OO[[#This Row],[137 (06JUL1985 00:00:00)-Water Temperature (C)]]*OO[[#This Row],[79]]</f>
        <v>9.290292711043749E-7</v>
      </c>
      <c r="CD366" s="10">
        <f>3/24000000*OO[[#This Row],[138 (06JUL1985 03:00:00)-Water Temperature (C)]]*OO[[#This Row],[80]]</f>
        <v>8.7862909992862492E-7</v>
      </c>
      <c r="CE366" s="10">
        <f>3/24000000*OO[[#This Row],[139 (06JUL1985 06:00:00)-Water Temperature (C)]]*OO[[#This Row],[81]]</f>
        <v>8.4155505054562497E-7</v>
      </c>
      <c r="CF366" s="10">
        <f>3/24000000*OO[[#This Row],[140 (06JUL1985 09:00:00)-Water Temperature (C)]]*OO[[#This Row],[82]]</f>
        <v>8.0938197044737491E-7</v>
      </c>
      <c r="CG366" s="10">
        <f>3/24000000*OO[[#This Row],[141 (06JUL1985 12:00:00)-Water Temperature (C)]]*OO[[#This Row],[83]]</f>
        <v>7.8861355575562496E-7</v>
      </c>
      <c r="CH366" s="10">
        <f>3/24000000*OO[[#This Row],[142 (06JUL1985 15:00:00)-Water Temperature (C)]]*OO[[#This Row],[84]]</f>
        <v>7.6459760121562487E-7</v>
      </c>
      <c r="CI366" s="10">
        <f>3/24000000*OO[[#This Row],[143 (06JUL1985 18:00:00)-Water Temperature (C)]]*OO[[#This Row],[85]]</f>
        <v>7.2756108983799989E-7</v>
      </c>
      <c r="CJ366" s="10">
        <f>3/24000000*OO[[#This Row],[144 (06JUL1985 21:00:00)-Water Temperature (C)]]*OO[[#This Row],[86]]</f>
        <v>6.8700299400624994E-7</v>
      </c>
      <c r="CK366" s="10">
        <f>3/24000000*OO[[#This Row],[145 (07JUL1985 00:00:00)-Water Temperature (C)]]*OO[[#This Row],[87]]</f>
        <v>6.5155328427824988E-7</v>
      </c>
      <c r="CL366" s="10">
        <f>3/24000000*OO[[#This Row],[146 (07JUL1985 03:00:00)-Water Temperature (C)]]*OO[[#This Row],[88]]</f>
        <v>6.2947588465874996E-7</v>
      </c>
      <c r="CM366" s="10">
        <f>3/24000000*OO[[#This Row],[147 (07JUL1985 06:00:00)-Water Temperature (C)]]*OO[[#This Row],[89]]</f>
        <v>6.1118394152700002E-7</v>
      </c>
      <c r="CN366" s="10">
        <f>3/24000000*OO[[#This Row],[148 (07JUL1985 09:00:00)-Water Temperature (C)]]*OO[[#This Row],[90]]</f>
        <v>5.8978765805849998E-7</v>
      </c>
      <c r="CO366" s="10">
        <f>3/24000000*OO[[#This Row],[149 (07JUL1985 12:00:00)-Water Temperature (C)]]*OO[[#This Row],[91]]</f>
        <v>5.70798567180625E-7</v>
      </c>
      <c r="CP366" s="10">
        <f>3/24000000*OO[[#This Row],[150 (07JUL1985 15:00:00)-Water Temperature (C)]]*OO[[#This Row],[92]]</f>
        <v>5.4842974446937496E-7</v>
      </c>
      <c r="CQ366" s="10">
        <f>3/24000000*OO[[#This Row],[151 (07JUL1985 18:00:00)-Water Temperature (C)]]*OO[[#This Row],[93]]</f>
        <v>5.2250926580737488E-7</v>
      </c>
      <c r="CR366" s="10">
        <f>3/24000000*OO[[#This Row],[152 (07JUL1985 21:00:00)-Water Temperature (C)]]*OO[[#This Row],[94]]</f>
        <v>4.9582719754350002E-7</v>
      </c>
      <c r="CS366" s="10">
        <f>3/24000000*OO[[#This Row],[153 (08JUL1985 00:00:00)-Water Temperature (C)]]*OO[[#This Row],[95]]</f>
        <v>4.6898043897300004E-7</v>
      </c>
      <c r="CT366" s="10">
        <f>3/24000000*OO[[#This Row],[154 (08JUL1985 03:00:00)-Water Temperature (C)]]*OO[[#This Row],[96]]</f>
        <v>4.44957905953E-7</v>
      </c>
      <c r="CU366" s="10">
        <f>3/24000000*OO[[#This Row],[155 (08JUL1985 06:00:00)-Water Temperature (C)]]*OO[[#This Row],[97]]</f>
        <v>4.2767351609662498E-7</v>
      </c>
      <c r="CV366" s="10">
        <f>3/24000000*OO[[#This Row],[156 (08JUL1985 09:00:00)-Water Temperature (C)]]*OO[[#This Row],[98]]</f>
        <v>4.0976769945274998E-7</v>
      </c>
      <c r="CW366" s="10">
        <f>3/24000000*OO[[#This Row],[157 (08JUL1985 12:00:00)-Water Temperature (C)]]*OO[[#This Row],[99]]</f>
        <v>3.929733737805E-7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6.9787798186756557E-42</v>
      </c>
      <c r="U367" s="10">
        <f>3/24*OO[[#This Row],[77 (28JUN1985 12:00:00)-Water Temperature (C)]]*OO[[#This Row],[19]]/SUM(OO[19])</f>
        <v>1.1507646095100827E-30</v>
      </c>
      <c r="V367" s="10">
        <f>3/24000000*OO[[#This Row],[78 (28JUN1985 15:00:00)-Water Temperature (C)]]*OO[[#This Row],[20]]</f>
        <v>1.3933631206459998E-25</v>
      </c>
      <c r="W367" s="10">
        <f>3/24000000*OO[[#This Row],[79 (28JUN1985 18:00:00)-Water Temperature (C)]]*OO[[#This Row],[21]]</f>
        <v>3.5050194986424998E-18</v>
      </c>
      <c r="X367" s="10">
        <f>3/24000000*OO[[#This Row],[80 (28JUN1985 21:00:00)-Water Temperature (C)]]*OO[[#This Row],[22]]</f>
        <v>4.5429535022550003E-14</v>
      </c>
      <c r="Y367" s="10">
        <f>3/24000000*OO[[#This Row],[81 (29JUN1985 00:00:00)-Water Temperature (C)]]*OO[[#This Row],[23]]</f>
        <v>4.5411585516424998E-11</v>
      </c>
      <c r="Z367" s="10">
        <f>3/24000000*OO[[#This Row],[82 (29JUN1985 03:00:00)-Water Temperature (C)]]*OO[[#This Row],[24]]</f>
        <v>1.0133519965481249E-8</v>
      </c>
      <c r="AA367" s="10">
        <f>3/24000000*OO[[#This Row],[83 (29JUN1985 06:00:00)-Water Temperature (C)]]*OO[[#This Row],[25]]</f>
        <v>7.5942925353449993E-7</v>
      </c>
      <c r="AB367" s="10">
        <f>3/24000000*OO[[#This Row],[84 (29JUN1985 09:00:00)-Water Temperature (C)]]*OO[[#This Row],[26]]</f>
        <v>2.3293046358659999E-5</v>
      </c>
      <c r="AC367" s="10">
        <f>3/24000000*OO[[#This Row],[85 (29JUN1985 12:00:00)-Water Temperature (C)]]*OO[[#This Row],[27]]</f>
        <v>3.4056680216249999E-4</v>
      </c>
      <c r="AD367" s="10">
        <f>3/24000000*OO[[#This Row],[86 (29JUN1985 15:00:00)-Water Temperature (C)]]*OO[[#This Row],[28]]</f>
        <v>2.6118332185172499E-3</v>
      </c>
      <c r="AE367" s="10">
        <f>3/24000000*OO[[#This Row],[88 (29JUN1985 21:00:00)-Water Temperature (C)]]*OO[[#This Row],[30]]</f>
        <v>3.05985369139125E-2</v>
      </c>
      <c r="AF367" s="10">
        <f>3/24000000*OO[[#This Row],[88 (29JUN1985 21:00:00)-Water Temperature (C)]]*OO[[#This Row],[30]]</f>
        <v>3.05985369139125E-2</v>
      </c>
      <c r="AG367" s="10">
        <f>3/24000000*OO[[#This Row],[89 (30JUN1985 00:00:00)-Water Temperature (C)]]*OO[[#This Row],[31]]</f>
        <v>5.3174674041E-2</v>
      </c>
      <c r="AH367" s="10">
        <f>3/24000000*OO[[#This Row],[90 (30JUN1985 03:00:00)-Water Temperature (C)]]*OO[[#This Row],[32]]</f>
        <v>6.4728708129999993E-2</v>
      </c>
      <c r="AI367" s="10">
        <f>3/24000000*OO[[#This Row],[91 (30JUN1985 06:00:00)-Water Temperature (C)]]*OO[[#This Row],[33]]</f>
        <v>5.8359154861437501E-2</v>
      </c>
      <c r="AJ367" s="10">
        <f>3/24000000*OO[[#This Row],[92 (30JUN1985 09:00:00)-Water Temperature (C)]]*OO[[#This Row],[34]]</f>
        <v>4.0191237859875002E-2</v>
      </c>
      <c r="AK367" s="10">
        <f>3/24000000*OO[[#This Row],[93 (30JUN1985 12:00:00)-Water Temperature (C)]]*OO[[#This Row],[35]]</f>
        <v>2.1632623902927497E-2</v>
      </c>
      <c r="AL367" s="10">
        <f>3/24000000*OO[[#This Row],[94 (30JUN1985 15:00:00)-Water Temperature (C)]]*OO[[#This Row],[36]]</f>
        <v>9.3396927056199983E-3</v>
      </c>
      <c r="AM367" s="10">
        <f>3/24000000*OO[[#This Row],[95 (30JUN1985 18:00:00)-Water Temperature (C)]]*OO[[#This Row],[37]]</f>
        <v>3.3505036142437495E-3</v>
      </c>
      <c r="AN367" s="10">
        <f>3/24000000*OO[[#This Row],[96 (30JUN1985 21:00:00)-Water Temperature (C)]]*OO[[#This Row],[38]]</f>
        <v>1.0462104051118749E-3</v>
      </c>
      <c r="AO367" s="10">
        <f>3/24000000*OO[[#This Row],[97 (01JUL1985 00:00:00)-Water Temperature (C)]]*OO[[#This Row],[39]]</f>
        <v>3.1768532491574996E-4</v>
      </c>
      <c r="AP367" s="10">
        <f>3/24000000*OO[[#This Row],[98 (01JUL1985 03:00:00)-Water Temperature (C)]]*OO[[#This Row],[40]]</f>
        <v>1.2410879273319999E-4</v>
      </c>
      <c r="AQ367" s="10">
        <f>3/24000000*OO[[#This Row],[99 (01JUL1985 06:00:00)-Water Temperature (C)]]*OO[[#This Row],[41]]</f>
        <v>7.8487202677387496E-5</v>
      </c>
      <c r="AR367" s="10">
        <f>3/24000000*OO[[#This Row],[100 (01JUL1985 09:00:00)-Water Temperature (C)]]*OO[[#This Row],[42]]</f>
        <v>6.9370516066349995E-5</v>
      </c>
      <c r="AS367" s="10">
        <f>3/24000000*OO[[#This Row],[101 (01JUL1985 12:00:00)-Water Temperature (C)]]*OO[[#This Row],[43]]</f>
        <v>6.6719597481599999E-5</v>
      </c>
      <c r="AT367" s="10">
        <f>3/24000000*OO[[#This Row],[102 (01JUL1985 15:00:00)-Water Temperature (C)]]*OO[[#This Row],[44]]</f>
        <v>6.3557850893750006E-5</v>
      </c>
      <c r="AU367" s="10">
        <f>3/24000000*OO[[#This Row],[103 (01JUL1985 18:00:00)-Water Temperature (C)]]*OO[[#This Row],[45]]</f>
        <v>5.8957848516249998E-5</v>
      </c>
      <c r="AV367" s="10">
        <f>3/24000000*OO[[#This Row],[104 (01JUL1985 21:00:00)-Water Temperature (C)]]*OO[[#This Row],[46]]</f>
        <v>5.3591509347750001E-5</v>
      </c>
      <c r="AW367" s="10">
        <f>3/24000000*OO[[#This Row],[105 (02JUL1985 00:00:00)-Water Temperature (C)]]*OO[[#This Row],[47]]</f>
        <v>4.8278900563299993E-5</v>
      </c>
      <c r="AX367" s="10">
        <f>3/24000000*OO[[#This Row],[106 (02JUL1985 03:00:00)-Water Temperature (C)]]*OO[[#This Row],[48]]</f>
        <v>4.43719584721E-5</v>
      </c>
      <c r="AY367" s="10">
        <f>3/24000000*OO[[#This Row],[107 (02JUL1985 06:00:00)-Water Temperature (C)]]*OO[[#This Row],[49]]</f>
        <v>4.1111108813024997E-5</v>
      </c>
      <c r="AZ367" s="10">
        <f>3/24000000*OO[[#This Row],[108 (02JUL1985 09:00:00)-Water Temperature (C)]]*OO[[#This Row],[50]]</f>
        <v>3.8228284187499997E-5</v>
      </c>
      <c r="BA367" s="10">
        <f>3/24000000*OO[[#This Row],[109 (02JUL1985 12:00:00)-Water Temperature (C)]]*OO[[#This Row],[51]]</f>
        <v>3.5588761292250003E-5</v>
      </c>
      <c r="BB367" s="10">
        <f>3/24000000*OO[[#This Row],[110 (02JUL1985 15:00:00)-Water Temperature (C)]]*OO[[#This Row],[52]]</f>
        <v>3.2754481685212501E-5</v>
      </c>
      <c r="BC367" s="10">
        <f>3/24000000*OO[[#This Row],[111 (02JUL1985 18:00:00)-Water Temperature (C)]]*OO[[#This Row],[53]]</f>
        <v>2.9673169906157495E-5</v>
      </c>
      <c r="BD367" s="10">
        <f>3/24000000*OO[[#This Row],[112 (02JUL1985 21:00:00)-Water Temperature (C)]]*OO[[#This Row],[54]]</f>
        <v>2.6633631413999998E-5</v>
      </c>
      <c r="BE367" s="10">
        <f>3/24000000*OO[[#This Row],[113 (03JUL1985 00:00:00)-Water Temperature (C)]]*OO[[#This Row],[55]]</f>
        <v>2.3815145567201249E-5</v>
      </c>
      <c r="BF367" s="10">
        <f>3/24000000*OO[[#This Row],[114 (03JUL1985 03:00:00)-Water Temperature (C)]]*OO[[#This Row],[56]]</f>
        <v>2.1651136170816251E-5</v>
      </c>
      <c r="BG367" s="10">
        <f>3/24000000*OO[[#This Row],[115 (03JUL1985 06:00:00)-Water Temperature (C)]]*OO[[#This Row],[57]]</f>
        <v>1.9935074593499998E-5</v>
      </c>
      <c r="BH367" s="10">
        <f>3/24000000*OO[[#This Row],[116 (03JUL1985 09:00:00)-Water Temperature (C)]]*OO[[#This Row],[58]]</f>
        <v>1.8445917135341247E-5</v>
      </c>
      <c r="BI367" s="10">
        <f>3/24000000*OO[[#This Row],[117 (03JUL1985 12:00:00)-Water Temperature (C)]]*OO[[#This Row],[59]]</f>
        <v>1.7135690381956248E-5</v>
      </c>
      <c r="BJ367" s="10">
        <f>3/24000000*OO[[#This Row],[118 (03JUL1985 15:00:00)-Water Temperature (C)]]*OO[[#This Row],[60]]</f>
        <v>1.5749726540099998E-5</v>
      </c>
      <c r="BK367" s="10">
        <f>3/24000000*OO[[#This Row],[119 (03JUL1985 18:00:00)-Water Temperature (C)]]*OO[[#This Row],[61]]</f>
        <v>1.426528362935E-5</v>
      </c>
      <c r="BL367" s="10">
        <f>3/24000000*OO[[#This Row],[120 (03JUL1985 21:00:00)-Water Temperature (C)]]*OO[[#This Row],[62]]</f>
        <v>1.28035251616275E-5</v>
      </c>
      <c r="BM367" s="10">
        <f>3/24000000*OO[[#This Row],[121 (04JUL1985 00:00:00)-Water Temperature (C)]]*OO[[#This Row],[63]]</f>
        <v>1.141685828794875E-5</v>
      </c>
      <c r="BN367" s="10">
        <f>3/24000000*OO[[#This Row],[122 (04JUL1985 03:00:00)-Water Temperature (C)]]*OO[[#This Row],[64]]</f>
        <v>1.025510750589375E-5</v>
      </c>
      <c r="BO367" s="10">
        <f>3/24000000*OO[[#This Row],[123 (04JUL1985 06:00:00)-Water Temperature (C)]]*OO[[#This Row],[65]]</f>
        <v>9.1590870836500003E-6</v>
      </c>
      <c r="BP367" s="10">
        <f>3/24000000*OO[[#This Row],[124 (04JUL1985 09:00:00)-Water Temperature (C)]]*OO[[#This Row],[66]]</f>
        <v>8.1921882989375001E-6</v>
      </c>
      <c r="BQ367" s="10">
        <f>3/24000000*OO[[#This Row],[125 (04JUL1985 12:00:00)-Water Temperature (C)]]*OO[[#This Row],[67]]</f>
        <v>7.2685438868749995E-6</v>
      </c>
      <c r="BR367" s="10">
        <f>3/24000000*OO[[#This Row],[126 (04JUL1985 15:00:00)-Water Temperature (C)]]*OO[[#This Row],[68]]</f>
        <v>6.4032961083524996E-6</v>
      </c>
      <c r="BS367" s="10">
        <f>3/24000000*OO[[#This Row],[127 (04JUL1985 18:00:00)-Water Temperature (C)]]*OO[[#This Row],[69]]</f>
        <v>5.5717245776100002E-6</v>
      </c>
      <c r="BT367" s="10">
        <f>3/24000000*OO[[#This Row],[128 (04JUL1985 21:00:00)-Water Temperature (C)]]*OO[[#This Row],[70]]</f>
        <v>4.7334252764599999E-6</v>
      </c>
      <c r="BU367" s="10">
        <f>3/24000000*OO[[#This Row],[129 (05JUL1985 00:00:00)-Water Temperature (C)]]*OO[[#This Row],[71]]</f>
        <v>3.8976934620000002E-6</v>
      </c>
      <c r="BV367" s="10">
        <f>3/24000000*OO[[#This Row],[130 (05JUL1985 03:00:00)-Water Temperature (C)]]*OO[[#This Row],[72]]</f>
        <v>3.1796365626740001E-6</v>
      </c>
      <c r="BW367" s="10">
        <f>3/24000000*OO[[#This Row],[131 (05JUL1985 06:00:00)-Water Temperature (C)]]*OO[[#This Row],[73]]</f>
        <v>2.5434645610847498E-6</v>
      </c>
      <c r="BX367" s="10">
        <f>3/24000000*OO[[#This Row],[132 (05JUL1985 09:00:00)-Water Temperature (C)]]*OO[[#This Row],[74]]</f>
        <v>2.0295475130824994E-6</v>
      </c>
      <c r="BY367" s="10">
        <f>3/24000000*OO[[#This Row],[133 (05JUL1985 12:00:00)-Water Temperature (C)]]*OO[[#This Row],[75]]</f>
        <v>1.6460590492981249E-6</v>
      </c>
      <c r="BZ367" s="10">
        <f>3/24000000*OO[[#This Row],[134 (05JUL1985 15:00:00)-Water Temperature (C)]]*OO[[#This Row],[76]]</f>
        <v>1.37029596084E-6</v>
      </c>
      <c r="CA367" s="10">
        <f>3/24000000*OO[[#This Row],[135 (05JUL1985 18:00:00)-Water Temperature (C)]]*OO[[#This Row],[77]]</f>
        <v>1.1710277605774997E-6</v>
      </c>
      <c r="CB367" s="10">
        <f>3/24000000*OO[[#This Row],[136 (05JUL1985 21:00:00)-Water Temperature (C)]]*OO[[#This Row],[78]]</f>
        <v>1.0321438749994999E-6</v>
      </c>
      <c r="CC367" s="10">
        <f>3/24000000*OO[[#This Row],[137 (06JUL1985 00:00:00)-Water Temperature (C)]]*OO[[#This Row],[79]]</f>
        <v>9.3640401333999986E-7</v>
      </c>
      <c r="CD367" s="10">
        <f>3/24000000*OO[[#This Row],[138 (06JUL1985 03:00:00)-Water Temperature (C)]]*OO[[#This Row],[80]]</f>
        <v>8.8470791809649982E-7</v>
      </c>
      <c r="CE367" s="10">
        <f>3/24000000*OO[[#This Row],[139 (06JUL1985 06:00:00)-Water Temperature (C)]]*OO[[#This Row],[81]]</f>
        <v>8.4685090042124989E-7</v>
      </c>
      <c r="CF367" s="10">
        <f>3/24000000*OO[[#This Row],[140 (06JUL1985 09:00:00)-Water Temperature (C)]]*OO[[#This Row],[82]]</f>
        <v>8.1443490068924993E-7</v>
      </c>
      <c r="CG367" s="10">
        <f>3/24000000*OO[[#This Row],[141 (06JUL1985 12:00:00)-Water Temperature (C)]]*OO[[#This Row],[83]]</f>
        <v>7.9324339976337497E-7</v>
      </c>
      <c r="CH367" s="10">
        <f>3/24000000*OO[[#This Row],[142 (06JUL1985 15:00:00)-Water Temperature (C)]]*OO[[#This Row],[84]]</f>
        <v>7.6924050381387494E-7</v>
      </c>
      <c r="CI367" s="10">
        <f>3/24000000*OO[[#This Row],[143 (06JUL1985 18:00:00)-Water Temperature (C)]]*OO[[#This Row],[85]]</f>
        <v>7.3278598117024999E-7</v>
      </c>
      <c r="CJ367" s="10">
        <f>3/24000000*OO[[#This Row],[144 (06JUL1985 21:00:00)-Water Temperature (C)]]*OO[[#This Row],[86]]</f>
        <v>6.9251535014549986E-7</v>
      </c>
      <c r="CK367" s="10">
        <f>3/24000000*OO[[#This Row],[145 (07JUL1985 00:00:00)-Water Temperature (C)]]*OO[[#This Row],[87]]</f>
        <v>6.5733600803325007E-7</v>
      </c>
      <c r="CL367" s="10">
        <f>3/24000000*OO[[#This Row],[146 (07JUL1985 03:00:00)-Water Temperature (C)]]*OO[[#This Row],[88]]</f>
        <v>6.3530084314899994E-7</v>
      </c>
      <c r="CM367" s="10">
        <f>3/24000000*OO[[#This Row],[147 (07JUL1985 06:00:00)-Water Temperature (C)]]*OO[[#This Row],[89]]</f>
        <v>6.1701818127974996E-7</v>
      </c>
      <c r="CN367" s="10">
        <f>3/24000000*OO[[#This Row],[148 (07JUL1985 09:00:00)-Water Temperature (C)]]*OO[[#This Row],[90]]</f>
        <v>5.9557468907812497E-7</v>
      </c>
      <c r="CO367" s="10">
        <f>3/24000000*OO[[#This Row],[149 (07JUL1985 12:00:00)-Water Temperature (C)]]*OO[[#This Row],[91]]</f>
        <v>5.7638458683075E-7</v>
      </c>
      <c r="CP367" s="10">
        <f>3/24000000*OO[[#This Row],[150 (07JUL1985 15:00:00)-Water Temperature (C)]]*OO[[#This Row],[92]]</f>
        <v>5.53905684907625E-7</v>
      </c>
      <c r="CQ367" s="10">
        <f>3/24000000*OO[[#This Row],[151 (07JUL1985 18:00:00)-Water Temperature (C)]]*OO[[#This Row],[93]]</f>
        <v>5.2813571099850003E-7</v>
      </c>
      <c r="CR367" s="10">
        <f>3/24000000*OO[[#This Row],[152 (07JUL1985 21:00:00)-Water Temperature (C)]]*OO[[#This Row],[94]]</f>
        <v>5.0161574835900003E-7</v>
      </c>
      <c r="CS367" s="10">
        <f>3/24000000*OO[[#This Row],[153 (08JUL1985 00:00:00)-Water Temperature (C)]]*OO[[#This Row],[95]]</f>
        <v>4.7493448504737497E-7</v>
      </c>
      <c r="CT367" s="10">
        <f>3/24000000*OO[[#This Row],[154 (08JUL1985 03:00:00)-Water Temperature (C)]]*OO[[#This Row],[96]]</f>
        <v>4.5089278494949998E-7</v>
      </c>
      <c r="CU367" s="10">
        <f>3/24000000*OO[[#This Row],[155 (08JUL1985 06:00:00)-Water Temperature (C)]]*OO[[#This Row],[97]]</f>
        <v>4.3339817676375002E-7</v>
      </c>
      <c r="CV367" s="10">
        <f>3/24000000*OO[[#This Row],[156 (08JUL1985 09:00:00)-Water Temperature (C)]]*OO[[#This Row],[98]]</f>
        <v>4.1532663301199998E-7</v>
      </c>
      <c r="CW367" s="10">
        <f>3/24000000*OO[[#This Row],[157 (08JUL1985 12:00:00)-Water Temperature (C)]]*OO[[#This Row],[99]]</f>
        <v>3.9820209021074997E-7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6.6316917134645879E-43</v>
      </c>
      <c r="U368" s="10">
        <f>3/24*OO[[#This Row],[77 (28JUN1985 12:00:00)-Water Temperature (C)]]*OO[[#This Row],[19]]/SUM(OO[19])</f>
        <v>1.4308004722367451E-31</v>
      </c>
      <c r="V368" s="10">
        <f>3/24000000*OO[[#This Row],[78 (28JUN1985 15:00:00)-Water Temperature (C)]]*OO[[#This Row],[20]]</f>
        <v>1.8905156075144999E-26</v>
      </c>
      <c r="W368" s="10">
        <f>3/24000000*OO[[#This Row],[79 (28JUN1985 18:00:00)-Water Temperature (C)]]*OO[[#This Row],[21]]</f>
        <v>5.26744405636875E-19</v>
      </c>
      <c r="X368" s="10">
        <f>3/24000000*OO[[#This Row],[80 (28JUN1985 21:00:00)-Water Temperature (C)]]*OO[[#This Row],[22]]</f>
        <v>7.76820850539375E-15</v>
      </c>
      <c r="Y368" s="10">
        <f>3/24000000*OO[[#This Row],[81 (29JUN1985 00:00:00)-Water Temperature (C)]]*OO[[#This Row],[23]]</f>
        <v>8.32978309901E-12</v>
      </c>
      <c r="Z368" s="10">
        <f>3/24000000*OO[[#This Row],[82 (29JUN1985 03:00:00)-Water Temperature (C)]]*OO[[#This Row],[24]]</f>
        <v>1.9568314243197496E-9</v>
      </c>
      <c r="AA368" s="10">
        <f>3/24000000*OO[[#This Row],[83 (29JUN1985 06:00:00)-Water Temperature (C)]]*OO[[#This Row],[25]]</f>
        <v>1.5317432760466248E-7</v>
      </c>
      <c r="AB368" s="10">
        <f>3/24000000*OO[[#This Row],[84 (29JUN1985 09:00:00)-Water Temperature (C)]]*OO[[#This Row],[26]]</f>
        <v>4.8828725228200002E-6</v>
      </c>
      <c r="AC368" s="10">
        <f>3/24000000*OO[[#This Row],[85 (29JUN1985 12:00:00)-Water Temperature (C)]]*OO[[#This Row],[27]]</f>
        <v>7.3934233932062497E-5</v>
      </c>
      <c r="AD368" s="10">
        <f>3/24000000*OO[[#This Row],[86 (29JUN1985 15:00:00)-Water Temperature (C)]]*OO[[#This Row],[28]]</f>
        <v>5.8602702229149995E-4</v>
      </c>
      <c r="AE368" s="10">
        <f>3/24000000*OO[[#This Row],[88 (29JUN1985 21:00:00)-Water Temperature (C)]]*OO[[#This Row],[30]]</f>
        <v>7.2999884613549988E-3</v>
      </c>
      <c r="AF368" s="10">
        <f>3/24000000*OO[[#This Row],[88 (29JUN1985 21:00:00)-Water Temperature (C)]]*OO[[#This Row],[30]]</f>
        <v>7.2999884613549988E-3</v>
      </c>
      <c r="AG368" s="10">
        <f>3/24000000*OO[[#This Row],[89 (30JUN1985 00:00:00)-Water Temperature (C)]]*OO[[#This Row],[31]]</f>
        <v>1.3037193876659999E-2</v>
      </c>
      <c r="AH368" s="10">
        <f>3/24000000*OO[[#This Row],[90 (30JUN1985 03:00:00)-Water Temperature (C)]]*OO[[#This Row],[32]]</f>
        <v>1.6248817522892499E-2</v>
      </c>
      <c r="AI368" s="10">
        <f>3/24000000*OO[[#This Row],[91 (30JUN1985 06:00:00)-Water Temperature (C)]]*OO[[#This Row],[33]]</f>
        <v>1.4978636029350002E-2</v>
      </c>
      <c r="AJ368" s="10">
        <f>3/24000000*OO[[#This Row],[92 (30JUN1985 09:00:00)-Water Temperature (C)]]*OO[[#This Row],[34]]</f>
        <v>1.0541605213785001E-2</v>
      </c>
      <c r="AK368" s="10">
        <f>3/24000000*OO[[#This Row],[93 (30JUN1985 12:00:00)-Water Temperature (C)]]*OO[[#This Row],[35]]</f>
        <v>5.7882805807449996E-3</v>
      </c>
      <c r="AL368" s="10">
        <f>3/24000000*OO[[#This Row],[94 (30JUN1985 15:00:00)-Water Temperature (C)]]*OO[[#This Row],[36]]</f>
        <v>2.5458073961737498E-3</v>
      </c>
      <c r="AM368" s="10">
        <f>3/24000000*OO[[#This Row],[95 (30JUN1985 18:00:00)-Water Temperature (C)]]*OO[[#This Row],[37]]</f>
        <v>9.2846206431712499E-4</v>
      </c>
      <c r="AN368" s="10">
        <f>3/24000000*OO[[#This Row],[96 (30JUN1985 21:00:00)-Water Temperature (C)]]*OO[[#This Row],[38]]</f>
        <v>2.9358725036985001E-4</v>
      </c>
      <c r="AO368" s="10">
        <f>3/24000000*OO[[#This Row],[97 (01JUL1985 00:00:00)-Water Temperature (C)]]*OO[[#This Row],[39]]</f>
        <v>8.9175646438812486E-5</v>
      </c>
      <c r="AP368" s="10">
        <f>3/24000000*OO[[#This Row],[98 (01JUL1985 03:00:00)-Water Temperature (C)]]*OO[[#This Row],[40]]</f>
        <v>3.3886897398549995E-5</v>
      </c>
      <c r="AQ368" s="10">
        <f>3/24000000*OO[[#This Row],[99 (01JUL1985 06:00:00)-Water Temperature (C)]]*OO[[#This Row],[41]]</f>
        <v>2.065146165225E-5</v>
      </c>
      <c r="AR368" s="10">
        <f>3/24000000*OO[[#This Row],[100 (01JUL1985 09:00:00)-Water Temperature (C)]]*OO[[#This Row],[42]]</f>
        <v>1.7996363334180002E-5</v>
      </c>
      <c r="AS368" s="10">
        <f>3/24000000*OO[[#This Row],[101 (01JUL1985 12:00:00)-Water Temperature (C)]]*OO[[#This Row],[43]]</f>
        <v>1.730627516574E-5</v>
      </c>
      <c r="AT368" s="10">
        <f>3/24000000*OO[[#This Row],[102 (01JUL1985 15:00:00)-Water Temperature (C)]]*OO[[#This Row],[44]]</f>
        <v>1.6551365133625E-5</v>
      </c>
      <c r="AU368" s="10">
        <f>3/24000000*OO[[#This Row],[103 (01JUL1985 18:00:00)-Water Temperature (C)]]*OO[[#This Row],[45]]</f>
        <v>1.5419376168577498E-5</v>
      </c>
      <c r="AV368" s="10">
        <f>3/24000000*OO[[#This Row],[104 (01JUL1985 21:00:00)-Water Temperature (C)]]*OO[[#This Row],[46]]</f>
        <v>1.4074512613749997E-5</v>
      </c>
      <c r="AW368" s="10">
        <f>3/24000000*OO[[#This Row],[105 (02JUL1985 00:00:00)-Water Temperature (C)]]*OO[[#This Row],[47]]</f>
        <v>1.2722634235642498E-5</v>
      </c>
      <c r="AX368" s="10">
        <f>3/24000000*OO[[#This Row],[106 (02JUL1985 03:00:00)-Water Temperature (C)]]*OO[[#This Row],[48]]</f>
        <v>1.1720547223789999E-5</v>
      </c>
      <c r="AY368" s="10">
        <f>3/24000000*OO[[#This Row],[107 (02JUL1985 06:00:00)-Water Temperature (C)]]*OO[[#This Row],[49]]</f>
        <v>1.0888023278338748E-5</v>
      </c>
      <c r="AZ368" s="10">
        <f>3/24000000*OO[[#This Row],[108 (02JUL1985 09:00:00)-Water Temperature (C)]]*OO[[#This Row],[50]]</f>
        <v>1.0150906127085001E-5</v>
      </c>
      <c r="BA368" s="10">
        <f>3/24000000*OO[[#This Row],[109 (02JUL1985 12:00:00)-Water Temperature (C)]]*OO[[#This Row],[51]]</f>
        <v>9.4797292753674984E-6</v>
      </c>
      <c r="BB368" s="10">
        <f>3/24000000*OO[[#This Row],[110 (02JUL1985 15:00:00)-Water Temperature (C)]]*OO[[#This Row],[52]]</f>
        <v>8.7552816424874996E-6</v>
      </c>
      <c r="BC368" s="10">
        <f>3/24000000*OO[[#This Row],[111 (02JUL1985 18:00:00)-Water Temperature (C)]]*OO[[#This Row],[53]]</f>
        <v>7.9616860577874985E-6</v>
      </c>
      <c r="BD368" s="10">
        <f>3/24000000*OO[[#This Row],[112 (02JUL1985 21:00:00)-Water Temperature (C)]]*OO[[#This Row],[54]]</f>
        <v>7.1723493189887486E-6</v>
      </c>
      <c r="BE368" s="10">
        <f>3/24000000*OO[[#This Row],[113 (03JUL1985 00:00:00)-Water Temperature (C)]]*OO[[#This Row],[55]]</f>
        <v>6.4335247883425003E-6</v>
      </c>
      <c r="BF368" s="10">
        <f>3/24000000*OO[[#This Row],[114 (03JUL1985 03:00:00)-Water Temperature (C)]]*OO[[#This Row],[56]]</f>
        <v>5.8631490456249999E-6</v>
      </c>
      <c r="BG368" s="10">
        <f>3/24000000*OO[[#This Row],[115 (03JUL1985 06:00:00)-Water Temperature (C)]]*OO[[#This Row],[57]]</f>
        <v>5.4077184458774997E-6</v>
      </c>
      <c r="BH368" s="10">
        <f>3/24000000*OO[[#This Row],[116 (03JUL1985 09:00:00)-Water Temperature (C)]]*OO[[#This Row],[58]]</f>
        <v>5.0133589667700001E-6</v>
      </c>
      <c r="BI368" s="10">
        <f>3/24000000*OO[[#This Row],[117 (03JUL1985 12:00:00)-Water Temperature (C)]]*OO[[#This Row],[59]]</f>
        <v>4.6647087385599995E-6</v>
      </c>
      <c r="BJ368" s="10">
        <f>3/24000000*OO[[#This Row],[118 (03JUL1985 15:00:00)-Water Temperature (C)]]*OO[[#This Row],[60]]</f>
        <v>4.2963264385125001E-6</v>
      </c>
      <c r="BK368" s="10">
        <f>3/24000000*OO[[#This Row],[119 (03JUL1985 18:00:00)-Water Temperature (C)]]*OO[[#This Row],[61]]</f>
        <v>3.9024159900000007E-6</v>
      </c>
      <c r="BL368" s="10">
        <f>3/24000000*OO[[#This Row],[120 (03JUL1985 21:00:00)-Water Temperature (C)]]*OO[[#This Row],[62]]</f>
        <v>3.5102295517500003E-6</v>
      </c>
      <c r="BM368" s="10">
        <f>3/24000000*OO[[#This Row],[121 (04JUL1985 00:00:00)-Water Temperature (C)]]*OO[[#This Row],[63]]</f>
        <v>3.1367548841404999E-6</v>
      </c>
      <c r="BN368" s="10">
        <f>3/24000000*OO[[#This Row],[122 (04JUL1985 03:00:00)-Water Temperature (C)]]*OO[[#This Row],[64]]</f>
        <v>2.8216139129640004E-6</v>
      </c>
      <c r="BO368" s="10">
        <f>3/24000000*OO[[#This Row],[123 (04JUL1985 06:00:00)-Water Temperature (C)]]*OO[[#This Row],[65]]</f>
        <v>2.5230463784254995E-6</v>
      </c>
      <c r="BP368" s="10">
        <f>3/24000000*OO[[#This Row],[124 (04JUL1985 09:00:00)-Water Temperature (C)]]*OO[[#This Row],[66]]</f>
        <v>2.2584938375047499E-6</v>
      </c>
      <c r="BQ368" s="10">
        <f>3/24000000*OO[[#This Row],[125 (04JUL1985 12:00:00)-Water Temperature (C)]]*OO[[#This Row],[67]]</f>
        <v>2.0053704817799999E-6</v>
      </c>
      <c r="BR368" s="10">
        <f>3/24000000*OO[[#This Row],[126 (04JUL1985 15:00:00)-Water Temperature (C)]]*OO[[#This Row],[68]]</f>
        <v>1.7687524691433749E-6</v>
      </c>
      <c r="BS368" s="10">
        <f>3/24000000*OO[[#This Row],[127 (04JUL1985 18:00:00)-Water Temperature (C)]]*OO[[#This Row],[69]]</f>
        <v>1.5415949985099999E-6</v>
      </c>
      <c r="BT368" s="10">
        <f>3/24000000*OO[[#This Row],[128 (04JUL1985 21:00:00)-Water Temperature (C)]]*OO[[#This Row],[70]]</f>
        <v>1.3128730875419999E-6</v>
      </c>
      <c r="BU368" s="10">
        <f>3/24000000*OO[[#This Row],[129 (05JUL1985 00:00:00)-Water Temperature (C)]]*OO[[#This Row],[71]]</f>
        <v>1.0836411075859999E-6</v>
      </c>
      <c r="BV368" s="10">
        <f>3/24000000*OO[[#This Row],[130 (05JUL1985 03:00:00)-Water Temperature (C)]]*OO[[#This Row],[72]]</f>
        <v>8.8534695039699997E-7</v>
      </c>
      <c r="BW368" s="10">
        <f>3/24000000*OO[[#This Row],[131 (05JUL1985 06:00:00)-Water Temperature (C)]]*OO[[#This Row],[73]]</f>
        <v>7.0874007497475004E-7</v>
      </c>
      <c r="BX368" s="10">
        <f>3/24000000*OO[[#This Row],[132 (05JUL1985 09:00:00)-Water Temperature (C)]]*OO[[#This Row],[74]]</f>
        <v>5.6555529427687502E-7</v>
      </c>
      <c r="BY368" s="10">
        <f>3/24000000*OO[[#This Row],[133 (05JUL1985 12:00:00)-Water Temperature (C)]]*OO[[#This Row],[75]]</f>
        <v>4.5789754950812495E-7</v>
      </c>
      <c r="BZ368" s="10">
        <f>3/24000000*OO[[#This Row],[134 (05JUL1985 15:00:00)-Water Temperature (C)]]*OO[[#This Row],[76]]</f>
        <v>3.8045389727837499E-7</v>
      </c>
      <c r="CA368" s="10">
        <f>3/24000000*OO[[#This Row],[135 (05JUL1985 18:00:00)-Water Temperature (C)]]*OO[[#This Row],[77]]</f>
        <v>3.2454364092637504E-7</v>
      </c>
      <c r="CB368" s="10">
        <f>3/24000000*OO[[#This Row],[136 (05JUL1985 21:00:00)-Water Temperature (C)]]*OO[[#This Row],[78]]</f>
        <v>2.856591158428E-7</v>
      </c>
      <c r="CC368" s="10">
        <f>3/24000000*OO[[#This Row],[137 (06JUL1985 00:00:00)-Water Temperature (C)]]*OO[[#This Row],[79]]</f>
        <v>2.5891846674931244E-7</v>
      </c>
      <c r="CD368" s="10">
        <f>3/24000000*OO[[#This Row],[138 (06JUL1985 03:00:00)-Water Temperature (C)]]*OO[[#This Row],[80]]</f>
        <v>2.4448851808650002E-7</v>
      </c>
      <c r="CE368" s="10">
        <f>3/24000000*OO[[#This Row],[139 (06JUL1985 06:00:00)-Water Temperature (C)]]*OO[[#This Row],[81]]</f>
        <v>2.3410103774999999E-7</v>
      </c>
      <c r="CF368" s="10">
        <f>3/24000000*OO[[#This Row],[140 (06JUL1985 09:00:00)-Water Temperature (C)]]*OO[[#This Row],[82]]</f>
        <v>2.2531739279656249E-7</v>
      </c>
      <c r="CG368" s="10">
        <f>3/24000000*OO[[#This Row],[141 (06JUL1985 12:00:00)-Water Temperature (C)]]*OO[[#This Row],[83]]</f>
        <v>2.1958743308414997E-7</v>
      </c>
      <c r="CH368" s="10">
        <f>3/24000000*OO[[#This Row],[142 (06JUL1985 15:00:00)-Water Temperature (C)]]*OO[[#This Row],[84]]</f>
        <v>2.1328344645987499E-7</v>
      </c>
      <c r="CI368" s="10">
        <f>3/24000000*OO[[#This Row],[143 (06JUL1985 18:00:00)-Water Temperature (C)]]*OO[[#This Row],[85]]</f>
        <v>2.0365626152077499E-7</v>
      </c>
      <c r="CJ368" s="10">
        <f>3/24000000*OO[[#This Row],[144 (06JUL1985 21:00:00)-Water Temperature (C)]]*OO[[#This Row],[86]]</f>
        <v>1.9288194863725001E-7</v>
      </c>
      <c r="CK368" s="10">
        <f>3/24000000*OO[[#This Row],[145 (07JUL1985 00:00:00)-Water Temperature (C)]]*OO[[#This Row],[87]]</f>
        <v>1.8340152710759997E-7</v>
      </c>
      <c r="CL368" s="10">
        <f>3/24000000*OO[[#This Row],[146 (07JUL1985 03:00:00)-Water Temperature (C)]]*OO[[#This Row],[88]]</f>
        <v>1.7752185145800001E-7</v>
      </c>
      <c r="CM368" s="10">
        <f>3/24000000*OO[[#This Row],[147 (07JUL1985 06:00:00)-Water Temperature (C)]]*OO[[#This Row],[89]]</f>
        <v>1.7267025963288749E-7</v>
      </c>
      <c r="CN368" s="10">
        <f>3/24000000*OO[[#This Row],[148 (07JUL1985 09:00:00)-Water Temperature (C)]]*OO[[#This Row],[90]]</f>
        <v>1.6695225512758751E-7</v>
      </c>
      <c r="CO368" s="10">
        <f>3/24000000*OO[[#This Row],[149 (07JUL1985 12:00:00)-Water Temperature (C)]]*OO[[#This Row],[91]]</f>
        <v>1.6178975419994999E-7</v>
      </c>
      <c r="CP368" s="10">
        <f>3/24000000*OO[[#This Row],[150 (07JUL1985 15:00:00)-Water Temperature (C)]]*OO[[#This Row],[92]]</f>
        <v>1.55723562969E-7</v>
      </c>
      <c r="CQ368" s="10">
        <f>3/24000000*OO[[#This Row],[151 (07JUL1985 18:00:00)-Water Temperature (C)]]*OO[[#This Row],[93]]</f>
        <v>1.4877904371688751E-7</v>
      </c>
      <c r="CR368" s="10">
        <f>3/24000000*OO[[#This Row],[152 (07JUL1985 21:00:00)-Water Temperature (C)]]*OO[[#This Row],[94]]</f>
        <v>1.4162932586165E-7</v>
      </c>
      <c r="CS368" s="10">
        <f>3/24000000*OO[[#This Row],[153 (08JUL1985 00:00:00)-Water Temperature (C)]]*OO[[#This Row],[95]]</f>
        <v>1.3440241402233748E-7</v>
      </c>
      <c r="CT368" s="10">
        <f>3/24000000*OO[[#This Row],[154 (08JUL1985 03:00:00)-Water Temperature (C)]]*OO[[#This Row],[96]]</f>
        <v>1.2782107466066248E-7</v>
      </c>
      <c r="CU368" s="10">
        <f>3/24000000*OO[[#This Row],[155 (08JUL1985 06:00:00)-Water Temperature (C)]]*OO[[#This Row],[97]]</f>
        <v>1.2302495643774999E-7</v>
      </c>
      <c r="CV368" s="10">
        <f>3/24000000*OO[[#This Row],[156 (08JUL1985 09:00:00)-Water Temperature (C)]]*OO[[#This Row],[98]]</f>
        <v>1.1804200390639998E-7</v>
      </c>
      <c r="CW368" s="10">
        <f>3/24000000*OO[[#This Row],[157 (08JUL1985 12:00:00)-Water Temperature (C)]]*OO[[#This Row],[99]]</f>
        <v>1.1333636851559999E-7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1.0277324136618857E-42</v>
      </c>
      <c r="U369" s="10">
        <f>3/24*OO[[#This Row],[77 (28JUN1985 12:00:00)-Water Temperature (C)]]*OO[[#This Row],[19]]/SUM(OO[19])</f>
        <v>2.8198132682757839E-31</v>
      </c>
      <c r="V369" s="10">
        <f>3/24000000*OO[[#This Row],[78 (28JUN1985 15:00:00)-Water Temperature (C)]]*OO[[#This Row],[20]]</f>
        <v>4.9472543489175002E-26</v>
      </c>
      <c r="W369" s="10">
        <f>3/24000000*OO[[#This Row],[79 (28JUN1985 18:00:00)-Water Temperature (C)]]*OO[[#This Row],[21]]</f>
        <v>1.339945218829E-18</v>
      </c>
      <c r="X369" s="10">
        <f>3/24000000*OO[[#This Row],[80 (28JUN1985 21:00:00)-Water Temperature (C)]]*OO[[#This Row],[22]]</f>
        <v>2.3211000603834999E-14</v>
      </c>
      <c r="Y369" s="10">
        <f>3/24000000*OO[[#This Row],[81 (29JUN1985 00:00:00)-Water Temperature (C)]]*OO[[#This Row],[23]]</f>
        <v>2.7042463745439999E-11</v>
      </c>
      <c r="Z369" s="10">
        <f>3/24000000*OO[[#This Row],[82 (29JUN1985 03:00:00)-Water Temperature (C)]]*OO[[#This Row],[24]]</f>
        <v>6.7343656056074996E-9</v>
      </c>
      <c r="AA369" s="10">
        <f>3/24000000*OO[[#This Row],[83 (29JUN1985 06:00:00)-Water Temperature (C)]]*OO[[#This Row],[25]]</f>
        <v>5.5241815208937499E-7</v>
      </c>
      <c r="AB369" s="10">
        <f>3/24000000*OO[[#This Row],[84 (29JUN1985 09:00:00)-Water Temperature (C)]]*OO[[#This Row],[26]]</f>
        <v>1.8326399933283749E-5</v>
      </c>
      <c r="AC369" s="10">
        <f>3/24000000*OO[[#This Row],[85 (29JUN1985 12:00:00)-Water Temperature (C)]]*OO[[#This Row],[27]]</f>
        <v>2.8728648598968744E-4</v>
      </c>
      <c r="AD369" s="10">
        <f>3/24000000*OO[[#This Row],[86 (29JUN1985 15:00:00)-Water Temperature (C)]]*OO[[#This Row],[28]]</f>
        <v>2.34942854559875E-3</v>
      </c>
      <c r="AE369" s="10">
        <f>3/24000000*OO[[#This Row],[88 (29JUN1985 21:00:00)-Water Temperature (C)]]*OO[[#This Row],[30]]</f>
        <v>3.0916454860796246E-2</v>
      </c>
      <c r="AF369" s="10">
        <f>3/24000000*OO[[#This Row],[88 (29JUN1985 21:00:00)-Water Temperature (C)]]*OO[[#This Row],[30]]</f>
        <v>3.0916454860796246E-2</v>
      </c>
      <c r="AG369" s="10">
        <f>3/24000000*OO[[#This Row],[89 (30JUN1985 00:00:00)-Water Temperature (C)]]*OO[[#This Row],[31]]</f>
        <v>5.6477306394299986E-2</v>
      </c>
      <c r="AH369" s="10">
        <f>3/24000000*OO[[#This Row],[90 (30JUN1985 03:00:00)-Water Temperature (C)]]*OO[[#This Row],[32]]</f>
        <v>7.1707778859699992E-2</v>
      </c>
      <c r="AI369" s="10">
        <f>3/24000000*OO[[#This Row],[91 (30JUN1985 06:00:00)-Water Temperature (C)]]*OO[[#This Row],[33]]</f>
        <v>6.7199847760675002E-2</v>
      </c>
      <c r="AJ369" s="10">
        <f>3/24000000*OO[[#This Row],[92 (30JUN1985 09:00:00)-Water Temperature (C)]]*OO[[#This Row],[34]]</f>
        <v>4.8064834372724997E-2</v>
      </c>
      <c r="AK369" s="10">
        <f>3/24000000*OO[[#This Row],[93 (30JUN1985 12:00:00)-Water Temperature (C)]]*OO[[#This Row],[35]]</f>
        <v>2.6765580208837497E-2</v>
      </c>
      <c r="AL369" s="10">
        <f>3/24000000*OO[[#This Row],[94 (30JUN1985 15:00:00)-Water Temperature (C)]]*OO[[#This Row],[36]]</f>
        <v>1.1919598909042501E-2</v>
      </c>
      <c r="AM369" s="10">
        <f>3/24000000*OO[[#This Row],[95 (30JUN1985 18:00:00)-Water Temperature (C)]]*OO[[#This Row],[37]]</f>
        <v>4.3935159219899997E-3</v>
      </c>
      <c r="AN369" s="10">
        <f>3/24000000*OO[[#This Row],[96 (30JUN1985 21:00:00)-Water Temperature (C)]]*OO[[#This Row],[38]]</f>
        <v>1.3994070028249999E-3</v>
      </c>
      <c r="AO369" s="10">
        <f>3/24000000*OO[[#This Row],[97 (01JUL1985 00:00:00)-Water Temperature (C)]]*OO[[#This Row],[39]]</f>
        <v>4.2403085623750006E-4</v>
      </c>
      <c r="AP369" s="10">
        <f>3/24000000*OO[[#This Row],[98 (01JUL1985 03:00:00)-Water Temperature (C)]]*OO[[#This Row],[40]]</f>
        <v>1.57150402221875E-4</v>
      </c>
      <c r="AQ369" s="10">
        <f>3/24000000*OO[[#This Row],[99 (01JUL1985 06:00:00)-Water Temperature (C)]]*OO[[#This Row],[41]]</f>
        <v>9.2515111562999986E-5</v>
      </c>
      <c r="AR369" s="10">
        <f>3/24000000*OO[[#This Row],[100 (01JUL1985 09:00:00)-Water Temperature (C)]]*OO[[#This Row],[42]]</f>
        <v>7.9366410818250009E-5</v>
      </c>
      <c r="AS369" s="10">
        <f>3/24000000*OO[[#This Row],[101 (01JUL1985 12:00:00)-Water Temperature (C)]]*OO[[#This Row],[43]]</f>
        <v>7.6064616214999988E-5</v>
      </c>
      <c r="AT369" s="10">
        <f>3/24000000*OO[[#This Row],[102 (01JUL1985 15:00:00)-Water Temperature (C)]]*OO[[#This Row],[44]]</f>
        <v>7.2752015737800004E-5</v>
      </c>
      <c r="AU369" s="10">
        <f>3/24000000*OO[[#This Row],[103 (01JUL1985 18:00:00)-Water Temperature (C)]]*OO[[#This Row],[45]]</f>
        <v>6.7832846899537502E-5</v>
      </c>
      <c r="AV369" s="10">
        <f>3/24000000*OO[[#This Row],[104 (01JUL1985 21:00:00)-Water Temperature (C)]]*OO[[#This Row],[46]]</f>
        <v>6.1951536782575004E-5</v>
      </c>
      <c r="AW369" s="10">
        <f>3/24000000*OO[[#This Row],[105 (02JUL1985 00:00:00)-Water Temperature (C)]]*OO[[#This Row],[47]]</f>
        <v>5.5991348146124993E-5</v>
      </c>
      <c r="AX369" s="10">
        <f>3/24000000*OO[[#This Row],[106 (02JUL1985 03:00:00)-Water Temperature (C)]]*OO[[#This Row],[48]]</f>
        <v>5.1520089510599997E-5</v>
      </c>
      <c r="AY369" s="10">
        <f>3/24000000*OO[[#This Row],[107 (02JUL1985 06:00:00)-Water Temperature (C)]]*OO[[#This Row],[49]]</f>
        <v>4.7806299437349993E-5</v>
      </c>
      <c r="AZ369" s="10">
        <f>3/24000000*OO[[#This Row],[108 (02JUL1985 09:00:00)-Water Temperature (C)]]*OO[[#This Row],[50]]</f>
        <v>4.4509799739499996E-5</v>
      </c>
      <c r="BA369" s="10">
        <f>3/24000000*OO[[#This Row],[109 (02JUL1985 12:00:00)-Water Temperature (C)]]*OO[[#This Row],[51]]</f>
        <v>4.1531462220249996E-5</v>
      </c>
      <c r="BB369" s="10">
        <f>3/24000000*OO[[#This Row],[110 (02JUL1985 15:00:00)-Water Temperature (C)]]*OO[[#This Row],[52]]</f>
        <v>3.8336358854624998E-5</v>
      </c>
      <c r="BC369" s="10">
        <f>3/24000000*OO[[#This Row],[111 (02JUL1985 18:00:00)-Water Temperature (C)]]*OO[[#This Row],[53]]</f>
        <v>3.4852433671875E-5</v>
      </c>
      <c r="BD369" s="10">
        <f>3/24000000*OO[[#This Row],[112 (02JUL1985 21:00:00)-Water Temperature (C)]]*OO[[#This Row],[54]]</f>
        <v>3.1390762537244999E-5</v>
      </c>
      <c r="BE369" s="10">
        <f>3/24000000*OO[[#This Row],[113 (03JUL1985 00:00:00)-Water Temperature (C)]]*OO[[#This Row],[55]]</f>
        <v>2.8145361163319997E-5</v>
      </c>
      <c r="BF369" s="10">
        <f>3/24000000*OO[[#This Row],[114 (03JUL1985 03:00:00)-Water Temperature (C)]]*OO[[#This Row],[56]]</f>
        <v>2.5626724118518746E-5</v>
      </c>
      <c r="BG369" s="10">
        <f>3/24000000*OO[[#This Row],[115 (03JUL1985 06:00:00)-Water Temperature (C)]]*OO[[#This Row],[57]]</f>
        <v>2.360378587077E-5</v>
      </c>
      <c r="BH369" s="10">
        <f>3/24000000*OO[[#This Row],[116 (03JUL1985 09:00:00)-Water Temperature (C)]]*OO[[#This Row],[58]]</f>
        <v>2.18621714722775E-5</v>
      </c>
      <c r="BI369" s="10">
        <f>3/24000000*OO[[#This Row],[117 (03JUL1985 12:00:00)-Water Temperature (C)]]*OO[[#This Row],[59]]</f>
        <v>2.0319644628075E-5</v>
      </c>
      <c r="BJ369" s="10">
        <f>3/24000000*OO[[#This Row],[118 (03JUL1985 15:00:00)-Water Temperature (C)]]*OO[[#This Row],[60]]</f>
        <v>1.8705044950129998E-5</v>
      </c>
      <c r="BK369" s="10">
        <f>3/24000000*OO[[#This Row],[119 (03JUL1985 18:00:00)-Water Temperature (C)]]*OO[[#This Row],[61]]</f>
        <v>1.6994815213325E-5</v>
      </c>
      <c r="BL369" s="10">
        <f>3/24000000*OO[[#This Row],[120 (03JUL1985 21:00:00)-Water Temperature (C)]]*OO[[#This Row],[62]]</f>
        <v>1.5285622116599999E-5</v>
      </c>
      <c r="BM369" s="10">
        <f>3/24000000*OO[[#This Row],[121 (04JUL1985 00:00:00)-Water Temperature (C)]]*OO[[#This Row],[63]]</f>
        <v>1.3660331228587501E-5</v>
      </c>
      <c r="BN369" s="10">
        <f>3/24000000*OO[[#This Row],[122 (04JUL1985 03:00:00)-Water Temperature (C)]]*OO[[#This Row],[64]]</f>
        <v>1.2284838846939999E-5</v>
      </c>
      <c r="BO369" s="10">
        <f>3/24000000*OO[[#This Row],[123 (04JUL1985 06:00:00)-Water Temperature (C)]]*OO[[#This Row],[65]]</f>
        <v>1.0982853006677499E-5</v>
      </c>
      <c r="BP369" s="10">
        <f>3/24000000*OO[[#This Row],[124 (04JUL1985 09:00:00)-Water Temperature (C)]]*OO[[#This Row],[66]]</f>
        <v>9.8289793313874997E-6</v>
      </c>
      <c r="BQ369" s="10">
        <f>3/24000000*OO[[#This Row],[125 (04JUL1985 12:00:00)-Water Temperature (C)]]*OO[[#This Row],[67]]</f>
        <v>8.7270477760199986E-6</v>
      </c>
      <c r="BR369" s="10">
        <f>3/24000000*OO[[#This Row],[126 (04JUL1985 15:00:00)-Water Temperature (C)]]*OO[[#This Row],[68]]</f>
        <v>7.7010799126874983E-6</v>
      </c>
      <c r="BS369" s="10">
        <f>3/24000000*OO[[#This Row],[127 (04JUL1985 18:00:00)-Water Temperature (C)]]*OO[[#This Row],[69]]</f>
        <v>6.7192638907625002E-6</v>
      </c>
      <c r="BT369" s="10">
        <f>3/24000000*OO[[#This Row],[128 (04JUL1985 21:00:00)-Water Temperature (C)]]*OO[[#This Row],[70]]</f>
        <v>5.732770432255E-6</v>
      </c>
      <c r="BU369" s="10">
        <f>3/24000000*OO[[#This Row],[129 (05JUL1985 00:00:00)-Water Temperature (C)]]*OO[[#This Row],[71]]</f>
        <v>4.7408393730949998E-6</v>
      </c>
      <c r="BV369" s="10">
        <f>3/24000000*OO[[#This Row],[130 (05JUL1985 03:00:00)-Water Temperature (C)]]*OO[[#This Row],[72]]</f>
        <v>3.8780644542749988E-6</v>
      </c>
      <c r="BW369" s="10">
        <f>3/24000000*OO[[#This Row],[131 (05JUL1985 06:00:00)-Water Temperature (C)]]*OO[[#This Row],[73]]</f>
        <v>3.1058527236359997E-6</v>
      </c>
      <c r="BX369" s="10">
        <f>3/24000000*OO[[#This Row],[132 (05JUL1985 09:00:00)-Water Temperature (C)]]*OO[[#This Row],[74]]</f>
        <v>2.4774788385749995E-6</v>
      </c>
      <c r="BY369" s="10">
        <f>3/24000000*OO[[#This Row],[133 (05JUL1985 12:00:00)-Water Temperature (C)]]*OO[[#This Row],[75]]</f>
        <v>2.0019932340450002E-6</v>
      </c>
      <c r="BZ369" s="10">
        <f>3/24000000*OO[[#This Row],[134 (05JUL1985 15:00:00)-Water Temperature (C)]]*OO[[#This Row],[76]]</f>
        <v>1.659457733254E-6</v>
      </c>
      <c r="CA369" s="10">
        <f>3/24000000*OO[[#This Row],[135 (05JUL1985 18:00:00)-Water Temperature (C)]]*OO[[#This Row],[77]]</f>
        <v>1.4121450324195001E-6</v>
      </c>
      <c r="CB369" s="10">
        <f>3/24000000*OO[[#This Row],[136 (05JUL1985 21:00:00)-Water Temperature (C)]]*OO[[#This Row],[78]]</f>
        <v>1.2401691469310001E-6</v>
      </c>
      <c r="CC369" s="10">
        <f>3/24000000*OO[[#This Row],[137 (06JUL1985 00:00:00)-Water Temperature (C)]]*OO[[#This Row],[79]]</f>
        <v>1.1219013698412498E-6</v>
      </c>
      <c r="CD369" s="10">
        <f>3/24000000*OO[[#This Row],[138 (06JUL1985 03:00:00)-Water Temperature (C)]]*OO[[#This Row],[80]]</f>
        <v>1.0575195746411248E-6</v>
      </c>
      <c r="CE369" s="10">
        <f>3/24000000*OO[[#This Row],[139 (06JUL1985 06:00:00)-Water Temperature (C)]]*OO[[#This Row],[81]]</f>
        <v>1.0113969780888749E-6</v>
      </c>
      <c r="CF369" s="10">
        <f>3/24000000*OO[[#This Row],[140 (06JUL1985 09:00:00)-Water Temperature (C)]]*OO[[#This Row],[82]]</f>
        <v>9.725979671275E-7</v>
      </c>
      <c r="CG369" s="10">
        <f>3/24000000*OO[[#This Row],[141 (06JUL1985 12:00:00)-Water Temperature (C)]]*OO[[#This Row],[83]]</f>
        <v>9.4675853992724986E-7</v>
      </c>
      <c r="CH369" s="10">
        <f>3/24000000*OO[[#This Row],[142 (06JUL1985 15:00:00)-Water Temperature (C)]]*OO[[#This Row],[84]]</f>
        <v>9.1915580845349987E-7</v>
      </c>
      <c r="CI369" s="10">
        <f>3/24000000*OO[[#This Row],[143 (06JUL1985 18:00:00)-Water Temperature (C)]]*OO[[#This Row],[85]]</f>
        <v>8.7779919722624995E-7</v>
      </c>
      <c r="CJ369" s="10">
        <f>3/24000000*OO[[#This Row],[144 (06JUL1985 21:00:00)-Water Temperature (C)]]*OO[[#This Row],[86]]</f>
        <v>8.3131030715974999E-7</v>
      </c>
      <c r="CK369" s="10">
        <f>3/24000000*OO[[#This Row],[145 (07JUL1985 00:00:00)-Water Temperature (C)]]*OO[[#This Row],[87]]</f>
        <v>7.9012537062287498E-7</v>
      </c>
      <c r="CL369" s="10">
        <f>3/24000000*OO[[#This Row],[146 (07JUL1985 03:00:00)-Water Temperature (C)]]*OO[[#This Row],[88]]</f>
        <v>7.643272065477501E-7</v>
      </c>
      <c r="CM369" s="10">
        <f>3/24000000*OO[[#This Row],[147 (07JUL1985 06:00:00)-Water Temperature (C)]]*OO[[#This Row],[89]]</f>
        <v>7.4292872683749994E-7</v>
      </c>
      <c r="CN369" s="10">
        <f>3/24000000*OO[[#This Row],[148 (07JUL1985 09:00:00)-Water Temperature (C)]]*OO[[#This Row],[90]]</f>
        <v>7.1798637141749995E-7</v>
      </c>
      <c r="CO369" s="10">
        <f>3/24000000*OO[[#This Row],[149 (07JUL1985 12:00:00)-Water Temperature (C)]]*OO[[#This Row],[91]]</f>
        <v>6.9526042892599999E-7</v>
      </c>
      <c r="CP369" s="10">
        <f>3/24000000*OO[[#This Row],[150 (07JUL1985 15:00:00)-Water Temperature (C)]]*OO[[#This Row],[92]]</f>
        <v>6.6881400865112497E-7</v>
      </c>
      <c r="CQ369" s="10">
        <f>3/24000000*OO[[#This Row],[151 (07JUL1985 18:00:00)-Water Temperature (C)]]*OO[[#This Row],[93]]</f>
        <v>6.3884448257049991E-7</v>
      </c>
      <c r="CR369" s="10">
        <f>3/24000000*OO[[#This Row],[152 (07JUL1985 21:00:00)-Water Temperature (C)]]*OO[[#This Row],[94]]</f>
        <v>6.0808276040249998E-7</v>
      </c>
      <c r="CS369" s="10">
        <f>3/24000000*OO[[#This Row],[153 (08JUL1985 00:00:00)-Water Temperature (C)]]*OO[[#This Row],[95]]</f>
        <v>5.7700554712312497E-7</v>
      </c>
      <c r="CT369" s="10">
        <f>3/24000000*OO[[#This Row],[154 (08JUL1985 03:00:00)-Water Temperature (C)]]*OO[[#This Row],[96]]</f>
        <v>5.4852683260875003E-7</v>
      </c>
      <c r="CU369" s="10">
        <f>3/24000000*OO[[#This Row],[155 (08JUL1985 06:00:00)-Water Temperature (C)]]*OO[[#This Row],[97]]</f>
        <v>5.2754666765912495E-7</v>
      </c>
      <c r="CV369" s="10">
        <f>3/24000000*OO[[#This Row],[156 (08JUL1985 09:00:00)-Water Temperature (C)]]*OO[[#This Row],[98]]</f>
        <v>5.0584056517574999E-7</v>
      </c>
      <c r="CW369" s="10">
        <f>3/24000000*OO[[#This Row],[157 (08JUL1985 12:00:00)-Water Temperature (C)]]*OO[[#This Row],[99]]</f>
        <v>4.8542059577174993E-7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1.0413378536148749E-43</v>
      </c>
      <c r="U370" s="10">
        <f>3/24*OO[[#This Row],[77 (28JUN1985 12:00:00)-Water Temperature (C)]]*OO[[#This Row],[19]]/SUM(OO[19])</f>
        <v>4.4313438941941259E-32</v>
      </c>
      <c r="V370" s="10">
        <f>3/24000000*OO[[#This Row],[78 (28JUN1985 15:00:00)-Water Temperature (C)]]*OO[[#This Row],[20]]</f>
        <v>1.4278675422131248E-26</v>
      </c>
      <c r="W370" s="10">
        <f>3/24000000*OO[[#This Row],[79 (28JUN1985 18:00:00)-Water Temperature (C)]]*OO[[#This Row],[21]]</f>
        <v>3.2009595253599993E-19</v>
      </c>
      <c r="X370" s="10">
        <f>3/24000000*OO[[#This Row],[80 (28JUN1985 21:00:00)-Water Temperature (C)]]*OO[[#This Row],[22]]</f>
        <v>6.9804618777387494E-15</v>
      </c>
      <c r="Y370" s="10">
        <f>3/24000000*OO[[#This Row],[81 (29JUN1985 00:00:00)-Water Temperature (C)]]*OO[[#This Row],[23]]</f>
        <v>9.1255443039312485E-12</v>
      </c>
      <c r="Z370" s="10">
        <f>3/24000000*OO[[#This Row],[82 (29JUN1985 03:00:00)-Water Temperature (C)]]*OO[[#This Row],[24]]</f>
        <v>2.4623792917782496E-9</v>
      </c>
      <c r="AA370" s="10">
        <f>3/24000000*OO[[#This Row],[83 (29JUN1985 06:00:00)-Water Temperature (C)]]*OO[[#This Row],[25]]</f>
        <v>2.1538686956749997E-7</v>
      </c>
      <c r="AB370" s="10">
        <f>3/24000000*OO[[#This Row],[84 (29JUN1985 09:00:00)-Water Temperature (C)]]*OO[[#This Row],[26]]</f>
        <v>7.5481885599000001E-6</v>
      </c>
      <c r="AC370" s="10">
        <f>3/24000000*OO[[#This Row],[85 (29JUN1985 12:00:00)-Water Temperature (C)]]*OO[[#This Row],[27]]</f>
        <v>1.2412896497994999E-4</v>
      </c>
      <c r="AD370" s="10">
        <f>3/24000000*OO[[#This Row],[86 (29JUN1985 15:00:00)-Water Temperature (C)]]*OO[[#This Row],[28]]</f>
        <v>1.0600445264084999E-3</v>
      </c>
      <c r="AE370" s="10">
        <f>3/24000000*OO[[#This Row],[88 (29JUN1985 21:00:00)-Water Temperature (C)]]*OO[[#This Row],[30]]</f>
        <v>1.50854871623775E-2</v>
      </c>
      <c r="AF370" s="10">
        <f>3/24000000*OO[[#This Row],[88 (29JUN1985 21:00:00)-Water Temperature (C)]]*OO[[#This Row],[30]]</f>
        <v>1.50854871623775E-2</v>
      </c>
      <c r="AG370" s="10">
        <f>3/24000000*OO[[#This Row],[89 (30JUN1985 00:00:00)-Water Temperature (C)]]*OO[[#This Row],[31]]</f>
        <v>2.8468379289899998E-2</v>
      </c>
      <c r="AH370" s="10">
        <f>3/24000000*OO[[#This Row],[90 (30JUN1985 03:00:00)-Water Temperature (C)]]*OO[[#This Row],[32]]</f>
        <v>3.7176918424799997E-2</v>
      </c>
      <c r="AI370" s="10">
        <f>3/24000000*OO[[#This Row],[91 (30JUN1985 06:00:00)-Water Temperature (C)]]*OO[[#This Row],[33]]</f>
        <v>3.5713645968749999E-2</v>
      </c>
      <c r="AJ370" s="10">
        <f>3/24000000*OO[[#This Row],[92 (30JUN1985 09:00:00)-Water Temperature (C)]]*OO[[#This Row],[34]]</f>
        <v>2.6173466998919998E-2</v>
      </c>
      <c r="AK370" s="10">
        <f>3/24000000*OO[[#This Row],[93 (30JUN1985 12:00:00)-Water Temperature (C)]]*OO[[#This Row],[35]]</f>
        <v>1.4883861447899998E-2</v>
      </c>
      <c r="AL370" s="10">
        <f>3/24000000*OO[[#This Row],[94 (30JUN1985 15:00:00)-Water Temperature (C)]]*OO[[#This Row],[36]]</f>
        <v>6.7542369413325001E-3</v>
      </c>
      <c r="AM370" s="10">
        <f>3/24000000*OO[[#This Row],[95 (30JUN1985 18:00:00)-Water Temperature (C)]]*OO[[#This Row],[37]]</f>
        <v>2.5307110239547498E-3</v>
      </c>
      <c r="AN370" s="10">
        <f>3/24000000*OO[[#This Row],[96 (30JUN1985 21:00:00)-Water Temperature (C)]]*OO[[#This Row],[38]]</f>
        <v>8.1569328325200002E-4</v>
      </c>
      <c r="AO370" s="10">
        <f>3/24000000*OO[[#This Row],[97 (01JUL1985 00:00:00)-Water Temperature (C)]]*OO[[#This Row],[39]]</f>
        <v>2.4660355447698746E-4</v>
      </c>
      <c r="AP370" s="10">
        <f>3/24000000*OO[[#This Row],[98 (01JUL1985 03:00:00)-Water Temperature (C)]]*OO[[#This Row],[40]]</f>
        <v>8.8018414692324991E-5</v>
      </c>
      <c r="AQ370" s="10">
        <f>3/24000000*OO[[#This Row],[99 (01JUL1985 06:00:00)-Water Temperature (C)]]*OO[[#This Row],[41]]</f>
        <v>4.8938436968325E-5</v>
      </c>
      <c r="AR370" s="10">
        <f>3/24000000*OO[[#This Row],[100 (01JUL1985 09:00:00)-Water Temperature (C)]]*OO[[#This Row],[42]]</f>
        <v>4.0758139121174994E-5</v>
      </c>
      <c r="AS370" s="10">
        <f>3/24000000*OO[[#This Row],[101 (01JUL1985 12:00:00)-Water Temperature (C)]]*OO[[#This Row],[43]]</f>
        <v>3.8767528592099992E-5</v>
      </c>
      <c r="AT370" s="10">
        <f>3/24000000*OO[[#This Row],[102 (01JUL1985 15:00:00)-Water Temperature (C)]]*OO[[#This Row],[44]]</f>
        <v>3.7027352051437498E-5</v>
      </c>
      <c r="AU370" s="10">
        <f>3/24000000*OO[[#This Row],[103 (01JUL1985 18:00:00)-Water Temperature (C)]]*OO[[#This Row],[45]]</f>
        <v>3.4513247764149996E-5</v>
      </c>
      <c r="AV370" s="10">
        <f>3/24000000*OO[[#This Row],[104 (01JUL1985 21:00:00)-Water Temperature (C)]]*OO[[#This Row],[46]]</f>
        <v>3.1496878460937501E-5</v>
      </c>
      <c r="AW370" s="10">
        <f>3/24000000*OO[[#This Row],[105 (02JUL1985 00:00:00)-Water Temperature (C)]]*OO[[#This Row],[47]]</f>
        <v>2.8424898841556246E-5</v>
      </c>
      <c r="AX370" s="10">
        <f>3/24000000*OO[[#This Row],[106 (02JUL1985 03:00:00)-Water Temperature (C)]]*OO[[#This Row],[48]]</f>
        <v>2.6073030160537502E-5</v>
      </c>
      <c r="AY370" s="10">
        <f>3/24000000*OO[[#This Row],[107 (02JUL1985 06:00:00)-Water Temperature (C)]]*OO[[#This Row],[49]]</f>
        <v>2.4087990556612498E-5</v>
      </c>
      <c r="AZ370" s="10">
        <f>3/24000000*OO[[#This Row],[108 (02JUL1985 09:00:00)-Water Temperature (C)]]*OO[[#This Row],[50]]</f>
        <v>2.2331385832227499E-5</v>
      </c>
      <c r="BA370" s="10">
        <f>3/24000000*OO[[#This Row],[109 (02JUL1985 12:00:00)-Water Temperature (C)]]*OO[[#This Row],[51]]</f>
        <v>2.0767280063187501E-5</v>
      </c>
      <c r="BB370" s="10">
        <f>3/24000000*OO[[#This Row],[110 (02JUL1985 15:00:00)-Water Temperature (C)]]*OO[[#This Row],[52]]</f>
        <v>1.9108671723744997E-5</v>
      </c>
      <c r="BC370" s="10">
        <f>3/24000000*OO[[#This Row],[111 (02JUL1985 18:00:00)-Water Temperature (C)]]*OO[[#This Row],[53]]</f>
        <v>1.7332879690452497E-5</v>
      </c>
      <c r="BD370" s="10">
        <f>3/24000000*OO[[#This Row],[112 (02JUL1985 21:00:00)-Water Temperature (C)]]*OO[[#This Row],[54]]</f>
        <v>1.5581681314042498E-5</v>
      </c>
      <c r="BE370" s="10">
        <f>3/24000000*OO[[#This Row],[113 (03JUL1985 00:00:00)-Water Temperature (C)]]*OO[[#This Row],[55]]</f>
        <v>1.3942236811082498E-5</v>
      </c>
      <c r="BF370" s="10">
        <f>3/24000000*OO[[#This Row],[114 (03JUL1985 03:00:00)-Water Temperature (C)]]*OO[[#This Row],[56]]</f>
        <v>1.2660882833542501E-5</v>
      </c>
      <c r="BG370" s="10">
        <f>3/24000000*OO[[#This Row],[115 (03JUL1985 06:00:00)-Water Temperature (C)]]*OO[[#This Row],[57]]</f>
        <v>1.161788248928E-5</v>
      </c>
      <c r="BH370" s="10">
        <f>3/24000000*OO[[#This Row],[116 (03JUL1985 09:00:00)-Water Temperature (C)]]*OO[[#This Row],[58]]</f>
        <v>1.0722957930545E-5</v>
      </c>
      <c r="BI370" s="10">
        <f>3/24000000*OO[[#This Row],[117 (03JUL1985 12:00:00)-Water Temperature (C)]]*OO[[#This Row],[59]]</f>
        <v>9.9352415536949986E-6</v>
      </c>
      <c r="BJ370" s="10">
        <f>3/24000000*OO[[#This Row],[118 (03JUL1985 15:00:00)-Water Temperature (C)]]*OO[[#This Row],[60]]</f>
        <v>9.1177136034987485E-6</v>
      </c>
      <c r="BK370" s="10">
        <f>3/24000000*OO[[#This Row],[119 (03JUL1985 18:00:00)-Water Temperature (C)]]*OO[[#This Row],[61]]</f>
        <v>8.2748412605399989E-6</v>
      </c>
      <c r="BL370" s="10">
        <f>3/24000000*OO[[#This Row],[120 (03JUL1985 21:00:00)-Water Temperature (C)]]*OO[[#This Row],[62]]</f>
        <v>7.4322002188499996E-6</v>
      </c>
      <c r="BM370" s="10">
        <f>3/24000000*OO[[#This Row],[121 (04JUL1985 00:00:00)-Water Temperature (C)]]*OO[[#This Row],[63]]</f>
        <v>6.63664328861625E-6</v>
      </c>
      <c r="BN370" s="10">
        <f>3/24000000*OO[[#This Row],[122 (04JUL1985 03:00:00)-Water Temperature (C)]]*OO[[#This Row],[64]]</f>
        <v>5.9630972152499995E-6</v>
      </c>
      <c r="BO370" s="10">
        <f>3/24000000*OO[[#This Row],[123 (04JUL1985 06:00:00)-Water Temperature (C)]]*OO[[#This Row],[65]]</f>
        <v>5.3229956247812497E-6</v>
      </c>
      <c r="BP370" s="10">
        <f>3/24000000*OO[[#This Row],[124 (04JUL1985 09:00:00)-Water Temperature (C)]]*OO[[#This Row],[66]]</f>
        <v>4.7597401788237499E-6</v>
      </c>
      <c r="BQ370" s="10">
        <f>3/24000000*OO[[#This Row],[125 (04JUL1985 12:00:00)-Water Temperature (C)]]*OO[[#This Row],[67]]</f>
        <v>4.2223486349099999E-6</v>
      </c>
      <c r="BR370" s="10">
        <f>3/24000000*OO[[#This Row],[126 (04JUL1985 15:00:00)-Water Temperature (C)]]*OO[[#This Row],[68]]</f>
        <v>3.7278810952787497E-6</v>
      </c>
      <c r="BS370" s="10">
        <f>3/24000000*OO[[#This Row],[127 (04JUL1985 18:00:00)-Water Temperature (C)]]*OO[[#This Row],[69]]</f>
        <v>3.2569195067677497E-6</v>
      </c>
      <c r="BT370" s="10">
        <f>3/24000000*OO[[#This Row],[128 (04JUL1985 21:00:00)-Water Temperature (C)]]*OO[[#This Row],[70]]</f>
        <v>2.7859092614419999E-6</v>
      </c>
      <c r="BU370" s="10">
        <f>3/24000000*OO[[#This Row],[129 (05JUL1985 00:00:00)-Water Temperature (C)]]*OO[[#This Row],[71]]</f>
        <v>2.3108178224599999E-6</v>
      </c>
      <c r="BV370" s="10">
        <f>3/24000000*OO[[#This Row],[130 (05JUL1985 03:00:00)-Water Temperature (C)]]*OO[[#This Row],[72]]</f>
        <v>1.8949788543559999E-6</v>
      </c>
      <c r="BW370" s="10">
        <f>3/24000000*OO[[#This Row],[131 (05JUL1985 06:00:00)-Water Temperature (C)]]*OO[[#This Row],[73]]</f>
        <v>1.5179170109666249E-6</v>
      </c>
      <c r="BX370" s="10">
        <f>3/24000000*OO[[#This Row],[132 (05JUL1985 09:00:00)-Water Temperature (C)]]*OO[[#This Row],[74]]</f>
        <v>1.2101814891135E-6</v>
      </c>
      <c r="BY370" s="10">
        <f>3/24000000*OO[[#This Row],[133 (05JUL1985 12:00:00)-Water Temperature (C)]]*OO[[#This Row],[75]]</f>
        <v>9.7501385223375001E-7</v>
      </c>
      <c r="BZ370" s="10">
        <f>3/24000000*OO[[#This Row],[134 (05JUL1985 15:00:00)-Water Temperature (C)]]*OO[[#This Row],[76]]</f>
        <v>8.0449592744699997E-7</v>
      </c>
      <c r="CA370" s="10">
        <f>3/24000000*OO[[#This Row],[135 (05JUL1985 18:00:00)-Water Temperature (C)]]*OO[[#This Row],[77]]</f>
        <v>6.8167696862474997E-7</v>
      </c>
      <c r="CB370" s="10">
        <f>3/24000000*OO[[#This Row],[136 (05JUL1985 21:00:00)-Water Temperature (C)]]*OO[[#This Row],[78]]</f>
        <v>5.9622583560624987E-7</v>
      </c>
      <c r="CC370" s="10">
        <f>3/24000000*OO[[#This Row],[137 (06JUL1985 00:00:00)-Water Temperature (C)]]*OO[[#This Row],[79]]</f>
        <v>5.3771701484200003E-7</v>
      </c>
      <c r="CD370" s="10">
        <f>3/24000000*OO[[#This Row],[138 (06JUL1985 03:00:00)-Water Temperature (C)]]*OO[[#This Row],[80]]</f>
        <v>5.05389714093E-7</v>
      </c>
      <c r="CE370" s="10">
        <f>3/24000000*OO[[#This Row],[139 (06JUL1985 06:00:00)-Water Temperature (C)]]*OO[[#This Row],[81]]</f>
        <v>4.8185032817649998E-7</v>
      </c>
      <c r="CF370" s="10">
        <f>3/24000000*OO[[#This Row],[140 (06JUL1985 09:00:00)-Water Temperature (C)]]*OO[[#This Row],[82]]</f>
        <v>4.6249674850049999E-7</v>
      </c>
      <c r="CG370" s="10">
        <f>3/24000000*OO[[#This Row],[141 (06JUL1985 12:00:00)-Water Temperature (C)]]*OO[[#This Row],[83]]</f>
        <v>4.4905526086649997E-7</v>
      </c>
      <c r="CH370" s="10">
        <f>3/24000000*OO[[#This Row],[142 (06JUL1985 15:00:00)-Water Temperature (C)]]*OO[[#This Row],[84]]</f>
        <v>4.3483140067549997E-7</v>
      </c>
      <c r="CI370" s="10">
        <f>3/24000000*OO[[#This Row],[143 (06JUL1985 18:00:00)-Water Temperature (C)]]*OO[[#This Row],[85]]</f>
        <v>4.1485222139849999E-7</v>
      </c>
      <c r="CJ370" s="10">
        <f>3/24000000*OO[[#This Row],[144 (06JUL1985 21:00:00)-Water Temperature (C)]]*OO[[#This Row],[86]]</f>
        <v>3.9245341897124997E-7</v>
      </c>
      <c r="CK370" s="10">
        <f>3/24000000*OO[[#This Row],[145 (07JUL1985 00:00:00)-Water Temperature (C)]]*OO[[#This Row],[87]]</f>
        <v>3.7261362922199996E-7</v>
      </c>
      <c r="CL370" s="10">
        <f>3/24000000*OO[[#This Row],[146 (07JUL1985 03:00:00)-Water Temperature (C)]]*OO[[#This Row],[88]]</f>
        <v>3.5986508669425004E-7</v>
      </c>
      <c r="CM370" s="10">
        <f>3/24000000*OO[[#This Row],[147 (07JUL1985 06:00:00)-Water Temperature (C)]]*OO[[#This Row],[89]]</f>
        <v>3.4897125482984996E-7</v>
      </c>
      <c r="CN370" s="10">
        <f>3/24000000*OO[[#This Row],[148 (07JUL1985 09:00:00)-Water Temperature (C)]]*OO[[#This Row],[90]]</f>
        <v>3.3658026495158748E-7</v>
      </c>
      <c r="CO370" s="10">
        <f>3/24000000*OO[[#This Row],[149 (07JUL1985 12:00:00)-Water Temperature (C)]]*OO[[#This Row],[91]]</f>
        <v>3.2508400965712496E-7</v>
      </c>
      <c r="CP370" s="10">
        <f>3/24000000*OO[[#This Row],[150 (07JUL1985 15:00:00)-Water Temperature (C)]]*OO[[#This Row],[92]]</f>
        <v>3.1194133322632497E-7</v>
      </c>
      <c r="CQ370" s="10">
        <f>3/24000000*OO[[#This Row],[151 (07JUL1985 18:00:00)-Water Temperature (C)]]*OO[[#This Row],[93]]</f>
        <v>2.9750835441104998E-7</v>
      </c>
      <c r="CR370" s="10">
        <f>3/24000000*OO[[#This Row],[152 (07JUL1985 21:00:00)-Water Temperature (C)]]*OO[[#This Row],[94]]</f>
        <v>2.8279697642612502E-7</v>
      </c>
      <c r="CS370" s="10">
        <f>3/24000000*OO[[#This Row],[153 (08JUL1985 00:00:00)-Water Temperature (C)]]*OO[[#This Row],[95]]</f>
        <v>2.6800530351899994E-7</v>
      </c>
      <c r="CT370" s="10">
        <f>3/24000000*OO[[#This Row],[154 (08JUL1985 03:00:00)-Water Temperature (C)]]*OO[[#This Row],[96]]</f>
        <v>2.54451149943375E-7</v>
      </c>
      <c r="CU370" s="10">
        <f>3/24000000*OO[[#This Row],[155 (08JUL1985 06:00:00)-Water Temperature (C)]]*OO[[#This Row],[97]]</f>
        <v>2.4412559301000002E-7</v>
      </c>
      <c r="CV370" s="10">
        <f>3/24000000*OO[[#This Row],[156 (08JUL1985 09:00:00)-Water Temperature (C)]]*OO[[#This Row],[98]]</f>
        <v>2.335983498906625E-7</v>
      </c>
      <c r="CW370" s="10">
        <f>3/24000000*OO[[#This Row],[157 (08JUL1985 12:00:00)-Water Temperature (C)]]*OO[[#This Row],[99]]</f>
        <v>2.2363198203164998E-7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4.875413951801055E-44</v>
      </c>
      <c r="U371" s="10">
        <f>3/24*OO[[#This Row],[77 (28JUN1985 12:00:00)-Water Temperature (C)]]*OO[[#This Row],[19]]/SUM(OO[19])</f>
        <v>2.4173583713084026E-32</v>
      </c>
      <c r="V371" s="10">
        <f>3/24000000*OO[[#This Row],[78 (28JUN1985 15:00:00)-Water Temperature (C)]]*OO[[#This Row],[20]]</f>
        <v>1.2730139696662499E-26</v>
      </c>
      <c r="W371" s="10">
        <f>3/24000000*OO[[#This Row],[79 (28JUN1985 18:00:00)-Water Temperature (C)]]*OO[[#This Row],[21]]</f>
        <v>2.3808485353202501E-19</v>
      </c>
      <c r="X371" s="10">
        <f>3/24000000*OO[[#This Row],[80 (28JUN1985 21:00:00)-Water Temperature (C)]]*OO[[#This Row],[22]]</f>
        <v>6.06728526848E-15</v>
      </c>
      <c r="Y371" s="10">
        <f>3/24000000*OO[[#This Row],[81 (29JUN1985 00:00:00)-Water Temperature (C)]]*OO[[#This Row],[23]]</f>
        <v>8.5712980354949991E-12</v>
      </c>
      <c r="Z371" s="10">
        <f>3/24000000*OO[[#This Row],[82 (29JUN1985 03:00:00)-Water Temperature (C)]]*OO[[#This Row],[24]]</f>
        <v>2.4400112564607501E-9</v>
      </c>
      <c r="AA371" s="10">
        <f>3/24000000*OO[[#This Row],[83 (29JUN1985 06:00:00)-Water Temperature (C)]]*OO[[#This Row],[25]]</f>
        <v>2.2276751848569999E-7</v>
      </c>
      <c r="AB371" s="10">
        <f>3/24000000*OO[[#This Row],[84 (29JUN1985 09:00:00)-Water Temperature (C)]]*OO[[#This Row],[26]]</f>
        <v>8.0970279770737494E-6</v>
      </c>
      <c r="AC371" s="10">
        <f>3/24000000*OO[[#This Row],[85 (29JUN1985 12:00:00)-Water Temperature (C)]]*OO[[#This Row],[27]]</f>
        <v>1.3745395176749999E-4</v>
      </c>
      <c r="AD371" s="10">
        <f>3/24000000*OO[[#This Row],[86 (29JUN1985 15:00:00)-Water Temperature (C)]]*OO[[#This Row],[28]]</f>
        <v>1.208045640557625E-3</v>
      </c>
      <c r="AE371" s="10">
        <f>3/24000000*OO[[#This Row],[88 (29JUN1985 21:00:00)-Water Temperature (C)]]*OO[[#This Row],[30]]</f>
        <v>1.8109443996149999E-2</v>
      </c>
      <c r="AF371" s="10">
        <f>3/24000000*OO[[#This Row],[88 (29JUN1985 21:00:00)-Water Temperature (C)]]*OO[[#This Row],[30]]</f>
        <v>1.8109443996149999E-2</v>
      </c>
      <c r="AG371" s="10">
        <f>3/24000000*OO[[#This Row],[89 (30JUN1985 00:00:00)-Water Temperature (C)]]*OO[[#This Row],[31]]</f>
        <v>3.4907434372937501E-2</v>
      </c>
      <c r="AH371" s="10">
        <f>3/24000000*OO[[#This Row],[90 (30JUN1985 03:00:00)-Water Temperature (C)]]*OO[[#This Row],[32]]</f>
        <v>4.6457833324999996E-2</v>
      </c>
      <c r="AI371" s="10">
        <f>3/24000000*OO[[#This Row],[91 (30JUN1985 06:00:00)-Water Temperature (C)]]*OO[[#This Row],[33]]</f>
        <v>4.5368534910449995E-2</v>
      </c>
      <c r="AJ371" s="10">
        <f>3/24000000*OO[[#This Row],[92 (30JUN1985 09:00:00)-Water Temperature (C)]]*OO[[#This Row],[34]]</f>
        <v>3.3786560489625E-2</v>
      </c>
      <c r="AK371" s="10">
        <f>3/24000000*OO[[#This Row],[93 (30JUN1985 12:00:00)-Water Temperature (C)]]*OO[[#This Row],[35]]</f>
        <v>1.9483266982637498E-2</v>
      </c>
      <c r="AL371" s="10">
        <f>3/24000000*OO[[#This Row],[94 (30JUN1985 15:00:00)-Water Temperature (C)]]*OO[[#This Row],[36]]</f>
        <v>8.9535617315674998E-3</v>
      </c>
      <c r="AM371" s="10">
        <f>3/24000000*OO[[#This Row],[95 (30JUN1985 18:00:00)-Water Temperature (C)]]*OO[[#This Row],[37]]</f>
        <v>3.3926170594049993E-3</v>
      </c>
      <c r="AN371" s="10">
        <f>3/24000000*OO[[#This Row],[96 (30JUN1985 21:00:00)-Water Temperature (C)]]*OO[[#This Row],[38]]</f>
        <v>1.103158242636E-3</v>
      </c>
      <c r="AO371" s="10">
        <f>3/24000000*OO[[#This Row],[97 (01JUL1985 00:00:00)-Water Temperature (C)]]*OO[[#This Row],[39]]</f>
        <v>3.3400383670874995E-4</v>
      </c>
      <c r="AP371" s="10">
        <f>3/24000000*OO[[#This Row],[98 (01JUL1985 03:00:00)-Water Temperature (C)]]*OO[[#This Row],[40]]</f>
        <v>1.170884913556875E-4</v>
      </c>
      <c r="AQ371" s="10">
        <f>3/24000000*OO[[#This Row],[99 (01JUL1985 06:00:00)-Water Temperature (C)]]*OO[[#This Row],[41]]</f>
        <v>6.3055291345025008E-5</v>
      </c>
      <c r="AR371" s="10">
        <f>3/24000000*OO[[#This Row],[100 (01JUL1985 09:00:00)-Water Temperature (C)]]*OO[[#This Row],[42]]</f>
        <v>5.1611367532999997E-5</v>
      </c>
      <c r="AS371" s="10">
        <f>3/24000000*OO[[#This Row],[101 (01JUL1985 12:00:00)-Water Temperature (C)]]*OO[[#This Row],[43]]</f>
        <v>4.8915484497274997E-5</v>
      </c>
      <c r="AT371" s="10">
        <f>3/24000000*OO[[#This Row],[102 (01JUL1985 15:00:00)-Water Temperature (C)]]*OO[[#This Row],[44]]</f>
        <v>4.6752320803799997E-5</v>
      </c>
      <c r="AU371" s="10">
        <f>3/24000000*OO[[#This Row],[103 (01JUL1985 18:00:00)-Water Temperature (C)]]*OO[[#This Row],[45]]</f>
        <v>4.3626270554212496E-5</v>
      </c>
      <c r="AV371" s="10">
        <f>3/24000000*OO[[#This Row],[104 (01JUL1985 21:00:00)-Water Temperature (C)]]*OO[[#This Row],[46]]</f>
        <v>3.9855785517187494E-5</v>
      </c>
      <c r="AW371" s="10">
        <f>3/24000000*OO[[#This Row],[105 (02JUL1985 00:00:00)-Water Temperature (C)]]*OO[[#This Row],[47]]</f>
        <v>3.5989501310787496E-5</v>
      </c>
      <c r="AX371" s="10">
        <f>3/24000000*OO[[#This Row],[106 (02JUL1985 03:00:00)-Water Temperature (C)]]*OO[[#This Row],[48]]</f>
        <v>3.3003546223374998E-5</v>
      </c>
      <c r="AY371" s="10">
        <f>3/24000000*OO[[#This Row],[107 (02JUL1985 06:00:00)-Water Temperature (C)]]*OO[[#This Row],[49]]</f>
        <v>3.0455973389864997E-5</v>
      </c>
      <c r="AZ371" s="10">
        <f>3/24000000*OO[[#This Row],[108 (02JUL1985 09:00:00)-Water Temperature (C)]]*OO[[#This Row],[50]]</f>
        <v>2.8211110644675003E-5</v>
      </c>
      <c r="BA371" s="10">
        <f>3/24000000*OO[[#This Row],[109 (02JUL1985 12:00:00)-Water Temperature (C)]]*OO[[#This Row],[51]]</f>
        <v>2.6221179559762501E-5</v>
      </c>
      <c r="BB371" s="10">
        <f>3/24000000*OO[[#This Row],[110 (02JUL1985 15:00:00)-Water Temperature (C)]]*OO[[#This Row],[52]]</f>
        <v>2.4112286259073749E-5</v>
      </c>
      <c r="BC371" s="10">
        <f>3/24000000*OO[[#This Row],[111 (02JUL1985 18:00:00)-Water Temperature (C)]]*OO[[#This Row],[53]]</f>
        <v>2.1870176634553747E-5</v>
      </c>
      <c r="BD371" s="10">
        <f>3/24000000*OO[[#This Row],[112 (02JUL1985 21:00:00)-Water Temperature (C)]]*OO[[#This Row],[54]]</f>
        <v>1.9664207410819998E-5</v>
      </c>
      <c r="BE371" s="10">
        <f>3/24000000*OO[[#This Row],[113 (03JUL1985 00:00:00)-Water Temperature (C)]]*OO[[#This Row],[55]]</f>
        <v>1.7595857694103748E-5</v>
      </c>
      <c r="BF371" s="10">
        <f>3/24000000*OO[[#This Row],[114 (03JUL1985 03:00:00)-Water Temperature (C)]]*OO[[#This Row],[56]]</f>
        <v>1.5973275630072502E-5</v>
      </c>
      <c r="BG371" s="10">
        <f>3/24000000*OO[[#This Row],[115 (03JUL1985 06:00:00)-Water Temperature (C)]]*OO[[#This Row],[57]]</f>
        <v>1.4640972269275E-5</v>
      </c>
      <c r="BH371" s="10">
        <f>3/24000000*OO[[#This Row],[116 (03JUL1985 09:00:00)-Water Temperature (C)]]*OO[[#This Row],[58]]</f>
        <v>1.3498636443487498E-5</v>
      </c>
      <c r="BI371" s="10">
        <f>3/24000000*OO[[#This Row],[117 (03JUL1985 12:00:00)-Water Temperature (C)]]*OO[[#This Row],[59]]</f>
        <v>1.24929332630925E-5</v>
      </c>
      <c r="BJ371" s="10">
        <f>3/24000000*OO[[#This Row],[118 (03JUL1985 15:00:00)-Water Temperature (C)]]*OO[[#This Row],[60]]</f>
        <v>1.145172442535E-5</v>
      </c>
      <c r="BK371" s="10">
        <f>3/24000000*OO[[#This Row],[119 (03JUL1985 18:00:00)-Water Temperature (C)]]*OO[[#This Row],[61]]</f>
        <v>1.0392914813695001E-5</v>
      </c>
      <c r="BL371" s="10">
        <f>3/24000000*OO[[#This Row],[120 (03JUL1985 21:00:00)-Water Temperature (C)]]*OO[[#This Row],[62]]</f>
        <v>9.3325414747674994E-6</v>
      </c>
      <c r="BM371" s="10">
        <f>3/24000000*OO[[#This Row],[121 (04JUL1985 00:00:00)-Water Temperature (C)]]*OO[[#This Row],[63]]</f>
        <v>8.3340882855749991E-6</v>
      </c>
      <c r="BN371" s="10">
        <f>3/24000000*OO[[#This Row],[122 (04JUL1985 03:00:00)-Water Temperature (C)]]*OO[[#This Row],[64]]</f>
        <v>7.4883574597424999E-6</v>
      </c>
      <c r="BO371" s="10">
        <f>3/24000000*OO[[#This Row],[123 (04JUL1985 06:00:00)-Water Temperature (C)]]*OO[[#This Row],[65]]</f>
        <v>6.6802985855125003E-6</v>
      </c>
      <c r="BP371" s="10">
        <f>3/24000000*OO[[#This Row],[124 (04JUL1985 09:00:00)-Water Temperature (C)]]*OO[[#This Row],[66]]</f>
        <v>5.9716038744424993E-6</v>
      </c>
      <c r="BQ371" s="10">
        <f>3/24000000*OO[[#This Row],[125 (04JUL1985 12:00:00)-Water Temperature (C)]]*OO[[#This Row],[67]]</f>
        <v>5.2947431262499995E-6</v>
      </c>
      <c r="BR371" s="10">
        <f>3/24000000*OO[[#This Row],[126 (04JUL1985 15:00:00)-Water Temperature (C)]]*OO[[#This Row],[68]]</f>
        <v>4.6762079963174993E-6</v>
      </c>
      <c r="BS371" s="10">
        <f>3/24000000*OO[[#This Row],[127 (04JUL1985 18:00:00)-Water Temperature (C)]]*OO[[#This Row],[69]]</f>
        <v>4.0883697884899999E-6</v>
      </c>
      <c r="BT371" s="10">
        <f>3/24000000*OO[[#This Row],[128 (04JUL1985 21:00:00)-Water Temperature (C)]]*OO[[#This Row],[70]]</f>
        <v>3.5019361831312498E-6</v>
      </c>
      <c r="BU371" s="10">
        <f>3/24000000*OO[[#This Row],[129 (05JUL1985 00:00:00)-Water Temperature (C)]]*OO[[#This Row],[71]]</f>
        <v>2.9095813725687503E-6</v>
      </c>
      <c r="BV371" s="10">
        <f>3/24000000*OO[[#This Row],[130 (05JUL1985 03:00:00)-Water Temperature (C)]]*OO[[#This Row],[72]]</f>
        <v>2.3896338932860002E-6</v>
      </c>
      <c r="BW371" s="10">
        <f>3/24000000*OO[[#This Row],[131 (05JUL1985 06:00:00)-Water Temperature (C)]]*OO[[#This Row],[73]]</f>
        <v>1.914325265601E-6</v>
      </c>
      <c r="BX371" s="10">
        <f>3/24000000*OO[[#This Row],[132 (05JUL1985 09:00:00)-Water Temperature (C)]]*OO[[#This Row],[74]]</f>
        <v>1.5260625457219997E-6</v>
      </c>
      <c r="BY371" s="10">
        <f>3/24000000*OO[[#This Row],[133 (05JUL1985 12:00:00)-Water Temperature (C)]]*OO[[#This Row],[75]]</f>
        <v>1.227810617158125E-6</v>
      </c>
      <c r="BZ371" s="10">
        <f>3/24000000*OO[[#This Row],[134 (05JUL1985 15:00:00)-Water Temperature (C)]]*OO[[#This Row],[76]]</f>
        <v>1.010631363944125E-6</v>
      </c>
      <c r="CA371" s="10">
        <f>3/24000000*OO[[#This Row],[135 (05JUL1985 18:00:00)-Water Temperature (C)]]*OO[[#This Row],[77]]</f>
        <v>8.5450274861124994E-7</v>
      </c>
      <c r="CB371" s="10">
        <f>3/24000000*OO[[#This Row],[136 (05JUL1985 21:00:00)-Water Temperature (C)]]*OO[[#This Row],[78]]</f>
        <v>7.4585634005699986E-7</v>
      </c>
      <c r="CC371" s="10">
        <f>3/24000000*OO[[#This Row],[137 (06JUL1985 00:00:00)-Water Temperature (C)]]*OO[[#This Row],[79]]</f>
        <v>6.7174888044487497E-7</v>
      </c>
      <c r="CD371" s="10">
        <f>3/24000000*OO[[#This Row],[138 (06JUL1985 03:00:00)-Water Temperature (C)]]*OO[[#This Row],[80]]</f>
        <v>6.3060294111174993E-7</v>
      </c>
      <c r="CE371" s="10">
        <f>3/24000000*OO[[#This Row],[139 (06JUL1985 06:00:00)-Water Temperature (C)]]*OO[[#This Row],[81]]</f>
        <v>6.0031853313000007E-7</v>
      </c>
      <c r="CF371" s="10">
        <f>3/24000000*OO[[#This Row],[140 (06JUL1985 09:00:00)-Water Temperature (C)]]*OO[[#This Row],[82]]</f>
        <v>5.7586307683424991E-7</v>
      </c>
      <c r="CG371" s="10">
        <f>3/24000000*OO[[#This Row],[141 (06JUL1985 12:00:00)-Water Temperature (C)]]*OO[[#This Row],[83]]</f>
        <v>5.5858891460400009E-7</v>
      </c>
      <c r="CH371" s="10">
        <f>3/24000000*OO[[#This Row],[142 (06JUL1985 15:00:00)-Water Temperature (C)]]*OO[[#This Row],[84]]</f>
        <v>5.4024191751299994E-7</v>
      </c>
      <c r="CI371" s="10">
        <f>3/24000000*OO[[#This Row],[143 (06JUL1985 18:00:00)-Water Temperature (C)]]*OO[[#This Row],[85]]</f>
        <v>5.1532157657662497E-7</v>
      </c>
      <c r="CJ371" s="10">
        <f>3/24000000*OO[[#This Row],[144 (06JUL1985 21:00:00)-Water Temperature (C)]]*OO[[#This Row],[86]]</f>
        <v>4.8740590636800005E-7</v>
      </c>
      <c r="CK371" s="10">
        <f>3/24000000*OO[[#This Row],[145 (07JUL1985 00:00:00)-Water Temperature (C)]]*OO[[#This Row],[87]]</f>
        <v>4.6273731398887499E-7</v>
      </c>
      <c r="CL371" s="10">
        <f>3/24000000*OO[[#This Row],[146 (07JUL1985 03:00:00)-Water Temperature (C)]]*OO[[#This Row],[88]]</f>
        <v>4.4672551027599996E-7</v>
      </c>
      <c r="CM371" s="10">
        <f>3/24000000*OO[[#This Row],[147 (07JUL1985 06:00:00)-Water Temperature (C)]]*OO[[#This Row],[89]]</f>
        <v>4.3279281627600002E-7</v>
      </c>
      <c r="CN371" s="10">
        <f>3/24000000*OO[[#This Row],[148 (07JUL1985 09:00:00)-Water Temperature (C)]]*OO[[#This Row],[90]]</f>
        <v>4.1711409273999999E-7</v>
      </c>
      <c r="CO371" s="10">
        <f>3/24000000*OO[[#This Row],[149 (07JUL1985 12:00:00)-Water Temperature (C)]]*OO[[#This Row],[91]]</f>
        <v>4.0241378531475001E-7</v>
      </c>
      <c r="CP371" s="10">
        <f>3/24000000*OO[[#This Row],[150 (07JUL1985 15:00:00)-Water Temperature (C)]]*OO[[#This Row],[92]]</f>
        <v>3.8569586439312498E-7</v>
      </c>
      <c r="CQ371" s="10">
        <f>3/24000000*OO[[#This Row],[151 (07JUL1985 18:00:00)-Water Temperature (C)]]*OO[[#This Row],[93]]</f>
        <v>3.6766447941599995E-7</v>
      </c>
      <c r="CR371" s="10">
        <f>3/24000000*OO[[#This Row],[152 (07JUL1985 21:00:00)-Water Temperature (C)]]*OO[[#This Row],[94]]</f>
        <v>3.4934001864513745E-7</v>
      </c>
      <c r="CS371" s="10">
        <f>3/24000000*OO[[#This Row],[153 (08JUL1985 00:00:00)-Water Temperature (C)]]*OO[[#This Row],[95]]</f>
        <v>3.3095337247279996E-7</v>
      </c>
      <c r="CT371" s="10">
        <f>3/24000000*OO[[#This Row],[154 (08JUL1985 03:00:00)-Water Temperature (C)]]*OO[[#This Row],[96]]</f>
        <v>3.141229138749E-7</v>
      </c>
      <c r="CU371" s="10">
        <f>3/24000000*OO[[#This Row],[155 (08JUL1985 06:00:00)-Water Temperature (C)]]*OO[[#This Row],[97]]</f>
        <v>3.0107511700039997E-7</v>
      </c>
      <c r="CV371" s="10">
        <f>3/24000000*OO[[#This Row],[156 (08JUL1985 09:00:00)-Water Temperature (C)]]*OO[[#This Row],[98]]</f>
        <v>2.8783499528519998E-7</v>
      </c>
      <c r="CW371" s="10">
        <f>3/24000000*OO[[#This Row],[157 (08JUL1985 12:00:00)-Water Temperature (C)]]*OO[[#This Row],[99]]</f>
        <v>2.7523680354932497E-7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0</v>
      </c>
      <c r="U372" s="10">
        <f>3/24*OO[[#This Row],[77 (28JUN1985 12:00:00)-Water Temperature (C)]]*OO[[#This Row],[19]]/SUM(OO[19])</f>
        <v>9.4033424202943117E-33</v>
      </c>
      <c r="V372" s="10">
        <f>3/24000000*OO[[#This Row],[78 (28JUN1985 15:00:00)-Water Temperature (C)]]*OO[[#This Row],[20]]</f>
        <v>1.0854942886890001E-26</v>
      </c>
      <c r="W372" s="10">
        <f>3/24000000*OO[[#This Row],[79 (28JUN1985 18:00:00)-Water Temperature (C)]]*OO[[#This Row],[21]]</f>
        <v>1.5118344389559998E-19</v>
      </c>
      <c r="X372" s="10">
        <f>3/24000000*OO[[#This Row],[80 (28JUN1985 21:00:00)-Water Temperature (C)]]*OO[[#This Row],[22]]</f>
        <v>4.9125722415874994E-15</v>
      </c>
      <c r="Y372" s="10">
        <f>3/24000000*OO[[#This Row],[81 (29JUN1985 00:00:00)-Water Temperature (C)]]*OO[[#This Row],[23]]</f>
        <v>7.8553053755775006E-12</v>
      </c>
      <c r="Z372" s="10">
        <f>3/24000000*OO[[#This Row],[82 (29JUN1985 03:00:00)-Water Temperature (C)]]*OO[[#This Row],[24]]</f>
        <v>2.4409718691198748E-9</v>
      </c>
      <c r="AA372" s="10">
        <f>3/24000000*OO[[#This Row],[83 (29JUN1985 06:00:00)-Water Temperature (C)]]*OO[[#This Row],[25]]</f>
        <v>2.393164775040875E-7</v>
      </c>
      <c r="AB372" s="10">
        <f>3/24000000*OO[[#This Row],[84 (29JUN1985 09:00:00)-Water Temperature (C)]]*OO[[#This Row],[26]]</f>
        <v>9.259494025599999E-6</v>
      </c>
      <c r="AC372" s="10">
        <f>3/24000000*OO[[#This Row],[85 (29JUN1985 12:00:00)-Water Temperature (C)]]*OO[[#This Row],[27]]</f>
        <v>1.6614763143089998E-4</v>
      </c>
      <c r="AD372" s="10">
        <f>3/24000000*OO[[#This Row],[86 (29JUN1985 15:00:00)-Water Temperature (C)]]*OO[[#This Row],[28]]</f>
        <v>1.5380751395534999E-3</v>
      </c>
      <c r="AE372" s="10">
        <f>3/24000000*OO[[#This Row],[88 (29JUN1985 21:00:00)-Water Temperature (C)]]*OO[[#This Row],[30]]</f>
        <v>2.5347234067272496E-2</v>
      </c>
      <c r="AF372" s="10">
        <f>3/24000000*OO[[#This Row],[88 (29JUN1985 21:00:00)-Water Temperature (C)]]*OO[[#This Row],[30]]</f>
        <v>2.5347234067272496E-2</v>
      </c>
      <c r="AG372" s="10">
        <f>3/24000000*OO[[#This Row],[89 (30JUN1985 00:00:00)-Water Temperature (C)]]*OO[[#This Row],[31]]</f>
        <v>5.0809412305624996E-2</v>
      </c>
      <c r="AH372" s="10">
        <f>3/24000000*OO[[#This Row],[90 (30JUN1985 03:00:00)-Water Temperature (C)]]*OO[[#This Row],[32]]</f>
        <v>7.0145206182999992E-2</v>
      </c>
      <c r="AI372" s="10">
        <f>3/24000000*OO[[#This Row],[91 (30JUN1985 06:00:00)-Water Temperature (C)]]*OO[[#This Row],[33]]</f>
        <v>7.0728615589999988E-2</v>
      </c>
      <c r="AJ372" s="10">
        <f>3/24000000*OO[[#This Row],[92 (30JUN1985 09:00:00)-Water Temperature (C)]]*OO[[#This Row],[34]]</f>
        <v>5.4338961303962499E-2</v>
      </c>
      <c r="AK372" s="10">
        <f>3/24000000*OO[[#This Row],[93 (30JUN1985 12:00:00)-Water Temperature (C)]]*OO[[#This Row],[35]]</f>
        <v>3.2243133717187497E-2</v>
      </c>
      <c r="AL372" s="10">
        <f>3/24000000*OO[[#This Row],[94 (30JUN1985 15:00:00)-Water Temperature (C)]]*OO[[#This Row],[36]]</f>
        <v>1.5206680377472501E-2</v>
      </c>
      <c r="AM372" s="10">
        <f>3/24000000*OO[[#This Row],[95 (30JUN1985 18:00:00)-Water Temperature (C)]]*OO[[#This Row],[37]]</f>
        <v>5.8992158003712495E-3</v>
      </c>
      <c r="AN372" s="10">
        <f>3/24000000*OO[[#This Row],[96 (30JUN1985 21:00:00)-Water Temperature (C)]]*OO[[#This Row],[38]]</f>
        <v>1.9560851081471247E-3</v>
      </c>
      <c r="AO372" s="10">
        <f>3/24000000*OO[[#This Row],[97 (01JUL1985 00:00:00)-Water Temperature (C)]]*OO[[#This Row],[39]]</f>
        <v>5.9694796557499996E-4</v>
      </c>
      <c r="AP372" s="10">
        <f>3/24000000*OO[[#This Row],[98 (01JUL1985 03:00:00)-Water Temperature (C)]]*OO[[#This Row],[40]]</f>
        <v>2.0348176080507501E-4</v>
      </c>
      <c r="AQ372" s="10">
        <f>3/24000000*OO[[#This Row],[99 (01JUL1985 06:00:00)-Water Temperature (C)]]*OO[[#This Row],[41]]</f>
        <v>1.0322896897984999E-4</v>
      </c>
      <c r="AR372" s="10">
        <f>3/24000000*OO[[#This Row],[100 (01JUL1985 09:00:00)-Water Temperature (C)]]*OO[[#This Row],[42]]</f>
        <v>8.1516056498575007E-5</v>
      </c>
      <c r="AS372" s="10">
        <f>3/24000000*OO[[#This Row],[101 (01JUL1985 12:00:00)-Water Temperature (C)]]*OO[[#This Row],[43]]</f>
        <v>7.66810707263E-5</v>
      </c>
      <c r="AT372" s="10">
        <f>3/24000000*OO[[#This Row],[102 (01JUL1985 15:00:00)-Water Temperature (C)]]*OO[[#This Row],[44]]</f>
        <v>7.3433822355712498E-5</v>
      </c>
      <c r="AU372" s="10">
        <f>3/24000000*OO[[#This Row],[103 (01JUL1985 18:00:00)-Water Temperature (C)]]*OO[[#This Row],[45]]</f>
        <v>6.8816422864799993E-5</v>
      </c>
      <c r="AV372" s="10">
        <f>3/24000000*OO[[#This Row],[104 (01JUL1985 21:00:00)-Water Temperature (C)]]*OO[[#This Row],[46]]</f>
        <v>6.3101319797625004E-5</v>
      </c>
      <c r="AW372" s="10">
        <f>3/24000000*OO[[#This Row],[105 (02JUL1985 00:00:00)-Water Temperature (C)]]*OO[[#This Row],[47]]</f>
        <v>5.7170663551137495E-5</v>
      </c>
      <c r="AX372" s="10">
        <f>3/24000000*OO[[#This Row],[106 (02JUL1985 03:00:00)-Water Temperature (C)]]*OO[[#This Row],[48]]</f>
        <v>5.2520336008749997E-5</v>
      </c>
      <c r="AY372" s="10">
        <f>3/24000000*OO[[#This Row],[107 (02JUL1985 06:00:00)-Water Temperature (C)]]*OO[[#This Row],[49]]</f>
        <v>4.8504758299049998E-5</v>
      </c>
      <c r="AZ372" s="10">
        <f>3/24000000*OO[[#This Row],[108 (02JUL1985 09:00:00)-Water Temperature (C)]]*OO[[#This Row],[50]]</f>
        <v>4.4979333328787495E-5</v>
      </c>
      <c r="BA372" s="10">
        <f>3/24000000*OO[[#This Row],[109 (02JUL1985 12:00:00)-Water Temperature (C)]]*OO[[#This Row],[51]]</f>
        <v>4.1858431136250004E-5</v>
      </c>
      <c r="BB372" s="10">
        <f>3/24000000*OO[[#This Row],[110 (02JUL1985 15:00:00)-Water Temperature (C)]]*OO[[#This Row],[52]]</f>
        <v>3.8543058894550004E-5</v>
      </c>
      <c r="BC372" s="10">
        <f>3/24000000*OO[[#This Row],[111 (02JUL1985 18:00:00)-Water Temperature (C)]]*OO[[#This Row],[53]]</f>
        <v>3.5028623420849995E-5</v>
      </c>
      <c r="BD372" s="10">
        <f>3/24000000*OO[[#This Row],[112 (02JUL1985 21:00:00)-Water Temperature (C)]]*OO[[#This Row],[54]]</f>
        <v>3.1572435805894995E-5</v>
      </c>
      <c r="BE372" s="10">
        <f>3/24000000*OO[[#This Row],[113 (03JUL1985 00:00:00)-Water Temperature (C)]]*OO[[#This Row],[55]]</f>
        <v>2.8328296394868746E-5</v>
      </c>
      <c r="BF372" s="10">
        <f>3/24000000*OO[[#This Row],[114 (03JUL1985 03:00:00)-Water Temperature (C)]]*OO[[#This Row],[56]]</f>
        <v>2.5759936730775001E-5</v>
      </c>
      <c r="BG372" s="10">
        <f>3/24000000*OO[[#This Row],[115 (03JUL1985 06:00:00)-Water Temperature (C)]]*OO[[#This Row],[57]]</f>
        <v>2.3619046804309999E-5</v>
      </c>
      <c r="BH372" s="10">
        <f>3/24000000*OO[[#This Row],[116 (03JUL1985 09:00:00)-Water Temperature (C)]]*OO[[#This Row],[58]]</f>
        <v>2.1776827640252501E-5</v>
      </c>
      <c r="BI372" s="10">
        <f>3/24000000*OO[[#This Row],[117 (03JUL1985 12:00:00)-Water Temperature (C)]]*OO[[#This Row],[59]]</f>
        <v>2.0157118777694999E-5</v>
      </c>
      <c r="BJ372" s="10">
        <f>3/24000000*OO[[#This Row],[118 (03JUL1985 15:00:00)-Water Temperature (C)]]*OO[[#This Row],[60]]</f>
        <v>1.8476680659720001E-5</v>
      </c>
      <c r="BK372" s="10">
        <f>3/24000000*OO[[#This Row],[119 (03JUL1985 18:00:00)-Water Temperature (C)]]*OO[[#This Row],[61]]</f>
        <v>1.6806195145349998E-5</v>
      </c>
      <c r="BL372" s="10">
        <f>3/24000000*OO[[#This Row],[120 (03JUL1985 21:00:00)-Water Temperature (C)]]*OO[[#This Row],[62]]</f>
        <v>1.5116949139354999E-5</v>
      </c>
      <c r="BM372" s="10">
        <f>3/24000000*OO[[#This Row],[121 (04JUL1985 00:00:00)-Water Temperature (C)]]*OO[[#This Row],[63]]</f>
        <v>1.3524218030991253E-5</v>
      </c>
      <c r="BN372" s="10">
        <f>3/24000000*OO[[#This Row],[122 (04JUL1985 03:00:00)-Water Temperature (C)]]*OO[[#This Row],[64]]</f>
        <v>1.2171563812537499E-5</v>
      </c>
      <c r="BO372" s="10">
        <f>3/24000000*OO[[#This Row],[123 (04JUL1985 06:00:00)-Water Temperature (C)]]*OO[[#This Row],[65]]</f>
        <v>1.08616257559775E-5</v>
      </c>
      <c r="BP372" s="10">
        <f>3/24000000*OO[[#This Row],[124 (04JUL1985 09:00:00)-Water Temperature (C)]]*OO[[#This Row],[66]]</f>
        <v>9.7129461599249981E-6</v>
      </c>
      <c r="BQ372" s="10">
        <f>3/24000000*OO[[#This Row],[125 (04JUL1985 12:00:00)-Water Temperature (C)]]*OO[[#This Row],[67]]</f>
        <v>8.6118426845437483E-6</v>
      </c>
      <c r="BR372" s="10">
        <f>3/24000000*OO[[#This Row],[126 (04JUL1985 15:00:00)-Water Temperature (C)]]*OO[[#This Row],[68]]</f>
        <v>7.6132840202000002E-6</v>
      </c>
      <c r="BS372" s="10">
        <f>3/24000000*OO[[#This Row],[127 (04JUL1985 18:00:00)-Water Temperature (C)]]*OO[[#This Row],[69]]</f>
        <v>6.6685744663500003E-6</v>
      </c>
      <c r="BT372" s="10">
        <f>3/24000000*OO[[#This Row],[128 (04JUL1985 21:00:00)-Water Temperature (C)]]*OO[[#This Row],[70]]</f>
        <v>5.7283743436499994E-6</v>
      </c>
      <c r="BU372" s="10">
        <f>3/24000000*OO[[#This Row],[129 (05JUL1985 00:00:00)-Water Temperature (C)]]*OO[[#This Row],[71]]</f>
        <v>4.7758720988999993E-6</v>
      </c>
      <c r="BV372" s="10">
        <f>3/24000000*OO[[#This Row],[130 (05JUL1985 03:00:00)-Water Temperature (C)]]*OO[[#This Row],[72]]</f>
        <v>3.9344090092125002E-6</v>
      </c>
      <c r="BW372" s="10">
        <f>3/24000000*OO[[#This Row],[131 (05JUL1985 06:00:00)-Water Temperature (C)]]*OO[[#This Row],[73]]</f>
        <v>3.1541708112171249E-6</v>
      </c>
      <c r="BX372" s="10">
        <f>3/24000000*OO[[#This Row],[132 (05JUL1985 09:00:00)-Water Temperature (C)]]*OO[[#This Row],[74]]</f>
        <v>2.5149224725178751E-6</v>
      </c>
      <c r="BY372" s="10">
        <f>3/24000000*OO[[#This Row],[133 (05JUL1985 12:00:00)-Water Temperature (C)]]*OO[[#This Row],[75]]</f>
        <v>2.0190480921502501E-6</v>
      </c>
      <c r="BZ372" s="10">
        <f>3/24000000*OO[[#This Row],[134 (05JUL1985 15:00:00)-Water Temperature (C)]]*OO[[#This Row],[76]]</f>
        <v>1.65536875526825E-6</v>
      </c>
      <c r="CA372" s="10">
        <f>3/24000000*OO[[#This Row],[135 (05JUL1985 18:00:00)-Water Temperature (C)]]*OO[[#This Row],[77]]</f>
        <v>1.394590150863E-6</v>
      </c>
      <c r="CB372" s="10">
        <f>3/24000000*OO[[#This Row],[136 (05JUL1985 21:00:00)-Water Temperature (C)]]*OO[[#This Row],[78]]</f>
        <v>1.2132698259281247E-6</v>
      </c>
      <c r="CC372" s="10">
        <f>3/24000000*OO[[#This Row],[137 (06JUL1985 00:00:00)-Water Temperature (C)]]*OO[[#This Row],[79]]</f>
        <v>1.0903127570212499E-6</v>
      </c>
      <c r="CD372" s="10">
        <f>3/24000000*OO[[#This Row],[138 (06JUL1985 03:00:00)-Water Temperature (C)]]*OO[[#This Row],[80]]</f>
        <v>1.0220437198124998E-6</v>
      </c>
      <c r="CE372" s="10">
        <f>3/24000000*OO[[#This Row],[139 (06JUL1985 06:00:00)-Water Temperature (C)]]*OO[[#This Row],[81]]</f>
        <v>9.7116364035425008E-7</v>
      </c>
      <c r="CF372" s="10">
        <f>3/24000000*OO[[#This Row],[140 (06JUL1985 09:00:00)-Water Temperature (C)]]*OO[[#This Row],[82]]</f>
        <v>9.3137814598424997E-7</v>
      </c>
      <c r="CG372" s="10">
        <f>3/24000000*OO[[#This Row],[141 (06JUL1985 12:00:00)-Water Temperature (C)]]*OO[[#This Row],[83]]</f>
        <v>9.0299586090599998E-7</v>
      </c>
      <c r="CH372" s="10">
        <f>3/24000000*OO[[#This Row],[142 (06JUL1985 15:00:00)-Water Temperature (C)]]*OO[[#This Row],[84]]</f>
        <v>8.7278883232374994E-7</v>
      </c>
      <c r="CI372" s="10">
        <f>3/24000000*OO[[#This Row],[143 (06JUL1985 18:00:00)-Water Temperature (C)]]*OO[[#This Row],[85]]</f>
        <v>8.3339838261437491E-7</v>
      </c>
      <c r="CJ372" s="10">
        <f>3/24000000*OO[[#This Row],[144 (06JUL1985 21:00:00)-Water Temperature (C)]]*OO[[#This Row],[86]]</f>
        <v>7.8931311494849991E-7</v>
      </c>
      <c r="CK372" s="10">
        <f>3/24000000*OO[[#This Row],[145 (07JUL1985 00:00:00)-Water Temperature (C)]]*OO[[#This Row],[87]]</f>
        <v>7.5027490823999998E-7</v>
      </c>
      <c r="CL372" s="10">
        <f>3/24000000*OO[[#This Row],[146 (07JUL1985 03:00:00)-Water Temperature (C)]]*OO[[#This Row],[88]]</f>
        <v>7.2501128441624989E-7</v>
      </c>
      <c r="CM372" s="10">
        <f>3/24000000*OO[[#This Row],[147 (07JUL1985 06:00:00)-Water Temperature (C)]]*OO[[#This Row],[89]]</f>
        <v>7.0238712547599994E-7</v>
      </c>
      <c r="CN372" s="10">
        <f>3/24000000*OO[[#This Row],[148 (07JUL1985 09:00:00)-Water Temperature (C)]]*OO[[#This Row],[90]]</f>
        <v>6.7722882514800006E-7</v>
      </c>
      <c r="CO372" s="10">
        <f>3/24000000*OO[[#This Row],[149 (07JUL1985 12:00:00)-Water Temperature (C)]]*OO[[#This Row],[91]]</f>
        <v>6.5321074261574992E-7</v>
      </c>
      <c r="CP372" s="10">
        <f>3/24000000*OO[[#This Row],[150 (07JUL1985 15:00:00)-Water Temperature (C)]]*OO[[#This Row],[92]]</f>
        <v>6.2584789387037505E-7</v>
      </c>
      <c r="CQ372" s="10">
        <f>3/24000000*OO[[#This Row],[151 (07JUL1985 18:00:00)-Water Temperature (C)]]*OO[[#This Row],[93]]</f>
        <v>5.9714873678999993E-7</v>
      </c>
      <c r="CR372" s="10">
        <f>3/24000000*OO[[#This Row],[152 (07JUL1985 21:00:00)-Water Temperature (C)]]*OO[[#This Row],[94]]</f>
        <v>5.6807753813099995E-7</v>
      </c>
      <c r="CS372" s="10">
        <f>3/24000000*OO[[#This Row],[153 (08JUL1985 00:00:00)-Water Temperature (C)]]*OO[[#This Row],[95]]</f>
        <v>5.3881704413662496E-7</v>
      </c>
      <c r="CT372" s="10">
        <f>3/24000000*OO[[#This Row],[154 (08JUL1985 03:00:00)-Water Temperature (C)]]*OO[[#This Row],[96]]</f>
        <v>5.1200800452525006E-7</v>
      </c>
      <c r="CU372" s="10">
        <f>3/24000000*OO[[#This Row],[155 (08JUL1985 06:00:00)-Water Temperature (C)]]*OO[[#This Row],[97]]</f>
        <v>4.9087138561375001E-7</v>
      </c>
      <c r="CV372" s="10">
        <f>3/24000000*OO[[#This Row],[156 (08JUL1985 09:00:00)-Water Temperature (C)]]*OO[[#This Row],[98]]</f>
        <v>4.6922015069124991E-7</v>
      </c>
      <c r="CW372" s="10">
        <f>3/24000000*OO[[#This Row],[157 (08JUL1985 12:00:00)-Water Temperature (C)]]*OO[[#This Row],[99]]</f>
        <v>4.4864257802874995E-7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0</v>
      </c>
      <c r="U373" s="10">
        <f>3/24*OO[[#This Row],[77 (28JUN1985 12:00:00)-Water Temperature (C)]]*OO[[#This Row],[19]]/SUM(OO[19])</f>
        <v>1.5164183307180806E-33</v>
      </c>
      <c r="V373" s="10">
        <f>3/24000000*OO[[#This Row],[78 (28JUN1985 15:00:00)-Water Temperature (C)]]*OO[[#This Row],[20]]</f>
        <v>4.8471754577350001E-27</v>
      </c>
      <c r="W373" s="10">
        <f>3/24000000*OO[[#This Row],[79 (28JUN1985 18:00:00)-Water Temperature (C)]]*OO[[#This Row],[21]]</f>
        <v>4.8936895034699998E-20</v>
      </c>
      <c r="X373" s="10">
        <f>3/24000000*OO[[#This Row],[80 (28JUN1985 21:00:00)-Water Temperature (C)]]*OO[[#This Row],[22]]</f>
        <v>2.10695510252175E-15</v>
      </c>
      <c r="Y373" s="10">
        <f>3/24000000*OO[[#This Row],[81 (29JUN1985 00:00:00)-Water Temperature (C)]]*OO[[#This Row],[23]]</f>
        <v>3.8329424911237497E-12</v>
      </c>
      <c r="Z373" s="10">
        <f>3/24000000*OO[[#This Row],[82 (29JUN1985 03:00:00)-Water Temperature (C)]]*OO[[#This Row],[24]]</f>
        <v>1.3006289293439997E-9</v>
      </c>
      <c r="AA373" s="10">
        <f>3/24000000*OO[[#This Row],[83 (29JUN1985 06:00:00)-Water Temperature (C)]]*OO[[#This Row],[25]]</f>
        <v>1.3662854189062502E-7</v>
      </c>
      <c r="AB373" s="10">
        <f>3/24000000*OO[[#This Row],[84 (29JUN1985 09:00:00)-Water Temperature (C)]]*OO[[#This Row],[26]]</f>
        <v>5.6072423109150004E-6</v>
      </c>
      <c r="AC373" s="10">
        <f>3/24000000*OO[[#This Row],[85 (29JUN1985 12:00:00)-Water Temperature (C)]]*OO[[#This Row],[27]]</f>
        <v>1.0587619991549999E-4</v>
      </c>
      <c r="AD373" s="10">
        <f>3/24000000*OO[[#This Row],[86 (29JUN1985 15:00:00)-Water Temperature (C)]]*OO[[#This Row],[28]]</f>
        <v>1.0264770875635001E-3</v>
      </c>
      <c r="AE373" s="10">
        <f>3/24000000*OO[[#This Row],[88 (29JUN1985 21:00:00)-Water Temperature (C)]]*OO[[#This Row],[30]]</f>
        <v>1.8374147436892498E-2</v>
      </c>
      <c r="AF373" s="10">
        <f>3/24000000*OO[[#This Row],[88 (29JUN1985 21:00:00)-Water Temperature (C)]]*OO[[#This Row],[30]]</f>
        <v>1.8374147436892498E-2</v>
      </c>
      <c r="AG373" s="10">
        <f>3/24000000*OO[[#This Row],[89 (30JUN1985 00:00:00)-Water Temperature (C)]]*OO[[#This Row],[31]]</f>
        <v>3.8069465251599995E-2</v>
      </c>
      <c r="AH373" s="10">
        <f>3/24000000*OO[[#This Row],[90 (30JUN1985 03:00:00)-Water Temperature (C)]]*OO[[#This Row],[32]]</f>
        <v>5.4209345553474994E-2</v>
      </c>
      <c r="AI373" s="10">
        <f>3/24000000*OO[[#This Row],[91 (30JUN1985 06:00:00)-Water Temperature (C)]]*OO[[#This Row],[33]]</f>
        <v>5.6104434620625004E-2</v>
      </c>
      <c r="AJ373" s="10">
        <f>3/24000000*OO[[#This Row],[92 (30JUN1985 09:00:00)-Water Temperature (C)]]*OO[[#This Row],[34]]</f>
        <v>4.4152612971899999E-2</v>
      </c>
      <c r="AK373" s="10">
        <f>3/24000000*OO[[#This Row],[93 (30JUN1985 12:00:00)-Water Temperature (C)]]*OO[[#This Row],[35]]</f>
        <v>2.6789525516139997E-2</v>
      </c>
      <c r="AL373" s="10">
        <f>3/24000000*OO[[#This Row],[94 (30JUN1985 15:00:00)-Water Temperature (C)]]*OO[[#This Row],[36]]</f>
        <v>1.28851886881575E-2</v>
      </c>
      <c r="AM373" s="10">
        <f>3/24000000*OO[[#This Row],[95 (30JUN1985 18:00:00)-Water Temperature (C)]]*OO[[#This Row],[37]]</f>
        <v>5.086500390824999E-3</v>
      </c>
      <c r="AN373" s="10">
        <f>3/24000000*OO[[#This Row],[96 (30JUN1985 21:00:00)-Water Temperature (C)]]*OO[[#This Row],[38]]</f>
        <v>1.7107591820650001E-3</v>
      </c>
      <c r="AO373" s="10">
        <f>3/24000000*OO[[#This Row],[97 (01JUL1985 00:00:00)-Water Temperature (C)]]*OO[[#This Row],[39]]</f>
        <v>5.2517704489024998E-4</v>
      </c>
      <c r="AP373" s="10">
        <f>3/24000000*OO[[#This Row],[98 (01JUL1985 03:00:00)-Water Temperature (C)]]*OO[[#This Row],[40]]</f>
        <v>1.7523933104898751E-4</v>
      </c>
      <c r="AQ373" s="10">
        <f>3/24000000*OO[[#This Row],[99 (01JUL1985 06:00:00)-Water Temperature (C)]]*OO[[#This Row],[41]]</f>
        <v>8.4596863483599999E-5</v>
      </c>
      <c r="AR373" s="10">
        <f>3/24000000*OO[[#This Row],[100 (01JUL1985 09:00:00)-Water Temperature (C)]]*OO[[#This Row],[42]]</f>
        <v>6.4576754909724995E-5</v>
      </c>
      <c r="AS373" s="10">
        <f>3/24000000*OO[[#This Row],[101 (01JUL1985 12:00:00)-Water Temperature (C)]]*OO[[#This Row],[43]]</f>
        <v>6.0210030559787497E-5</v>
      </c>
      <c r="AT373" s="10">
        <f>3/24000000*OO[[#This Row],[102 (01JUL1985 15:00:00)-Water Temperature (C)]]*OO[[#This Row],[44]]</f>
        <v>5.76291596200125E-5</v>
      </c>
      <c r="AU373" s="10">
        <f>3/24000000*OO[[#This Row],[103 (01JUL1985 18:00:00)-Water Temperature (C)]]*OO[[#This Row],[45]]</f>
        <v>5.4104402580124994E-5</v>
      </c>
      <c r="AV373" s="10">
        <f>3/24000000*OO[[#This Row],[104 (01JUL1985 21:00:00)-Water Temperature (C)]]*OO[[#This Row],[46]]</f>
        <v>4.9686548411499994E-5</v>
      </c>
      <c r="AW373" s="10">
        <f>3/24000000*OO[[#This Row],[105 (02JUL1985 00:00:00)-Water Temperature (C)]]*OO[[#This Row],[47]]</f>
        <v>4.5062420815624998E-5</v>
      </c>
      <c r="AX373" s="10">
        <f>3/24000000*OO[[#This Row],[106 (02JUL1985 03:00:00)-Water Temperature (C)]]*OO[[#This Row],[48]]</f>
        <v>4.1392589586599993E-5</v>
      </c>
      <c r="AY373" s="10">
        <f>3/24000000*OO[[#This Row],[107 (02JUL1985 06:00:00)-Water Temperature (C)]]*OO[[#This Row],[49]]</f>
        <v>3.8165959764899999E-5</v>
      </c>
      <c r="AZ373" s="10">
        <f>3/24000000*OO[[#This Row],[108 (02JUL1985 09:00:00)-Water Temperature (C)]]*OO[[#This Row],[50]]</f>
        <v>3.5364739463999997E-5</v>
      </c>
      <c r="BA373" s="10">
        <f>3/24000000*OO[[#This Row],[109 (02JUL1985 12:00:00)-Water Temperature (C)]]*OO[[#This Row],[51]]</f>
        <v>3.287842161516E-5</v>
      </c>
      <c r="BB373" s="10">
        <f>3/24000000*OO[[#This Row],[110 (02JUL1985 15:00:00)-Water Temperature (C)]]*OO[[#This Row],[52]]</f>
        <v>3.0249890798843751E-5</v>
      </c>
      <c r="BC373" s="10">
        <f>3/24000000*OO[[#This Row],[111 (02JUL1985 18:00:00)-Water Temperature (C)]]*OO[[#This Row],[53]]</f>
        <v>2.7487300643261252E-5</v>
      </c>
      <c r="BD373" s="10">
        <f>3/24000000*OO[[#This Row],[112 (02JUL1985 21:00:00)-Water Temperature (C)]]*OO[[#This Row],[54]]</f>
        <v>2.4785292434119997E-5</v>
      </c>
      <c r="BE373" s="10">
        <f>3/24000000*OO[[#This Row],[113 (03JUL1985 00:00:00)-Water Temperature (C)]]*OO[[#This Row],[55]]</f>
        <v>2.224456781516625E-5</v>
      </c>
      <c r="BF373" s="10">
        <f>3/24000000*OO[[#This Row],[114 (03JUL1985 03:00:00)-Water Temperature (C)]]*OO[[#This Row],[56]]</f>
        <v>2.0228201368439999E-5</v>
      </c>
      <c r="BG373" s="10">
        <f>3/24000000*OO[[#This Row],[115 (03JUL1985 06:00:00)-Water Temperature (C)]]*OO[[#This Row],[57]]</f>
        <v>1.8522945014175E-5</v>
      </c>
      <c r="BH373" s="10">
        <f>3/24000000*OO[[#This Row],[116 (03JUL1985 09:00:00)-Water Temperature (C)]]*OO[[#This Row],[58]]</f>
        <v>1.7054362643512499E-5</v>
      </c>
      <c r="BI373" s="10">
        <f>3/24000000*OO[[#This Row],[117 (03JUL1985 12:00:00)-Water Temperature (C)]]*OO[[#This Row],[59]]</f>
        <v>1.5765505547591249E-5</v>
      </c>
      <c r="BJ373" s="10">
        <f>3/24000000*OO[[#This Row],[118 (03JUL1985 15:00:00)-Water Temperature (C)]]*OO[[#This Row],[60]]</f>
        <v>1.4431026597251251E-5</v>
      </c>
      <c r="BK373" s="10">
        <f>3/24000000*OO[[#This Row],[119 (03JUL1985 18:00:00)-Water Temperature (C)]]*OO[[#This Row],[61]]</f>
        <v>1.3129374680499999E-5</v>
      </c>
      <c r="BL373" s="10">
        <f>3/24000000*OO[[#This Row],[120 (03JUL1985 21:00:00)-Water Temperature (C)]]*OO[[#This Row],[62]]</f>
        <v>1.18168330839E-5</v>
      </c>
      <c r="BM373" s="10">
        <f>3/24000000*OO[[#This Row],[121 (04JUL1985 00:00:00)-Water Temperature (C)]]*OO[[#This Row],[63]]</f>
        <v>1.0578524809719998E-5</v>
      </c>
      <c r="BN373" s="10">
        <f>3/24000000*OO[[#This Row],[122 (04JUL1985 03:00:00)-Water Temperature (C)]]*OO[[#This Row],[64]]</f>
        <v>9.5276379859599993E-6</v>
      </c>
      <c r="BO373" s="10">
        <f>3/24000000*OO[[#This Row],[123 (04JUL1985 06:00:00)-Water Temperature (C)]]*OO[[#This Row],[65]]</f>
        <v>8.4996146689649994E-6</v>
      </c>
      <c r="BP373" s="10">
        <f>3/24000000*OO[[#This Row],[124 (04JUL1985 09:00:00)-Water Temperature (C)]]*OO[[#This Row],[66]]</f>
        <v>7.6004054678062497E-6</v>
      </c>
      <c r="BQ373" s="10">
        <f>3/24000000*OO[[#This Row],[125 (04JUL1985 12:00:00)-Water Temperature (C)]]*OO[[#This Row],[67]]</f>
        <v>6.7368730539374988E-6</v>
      </c>
      <c r="BR373" s="10">
        <f>3/24000000*OO[[#This Row],[126 (04JUL1985 15:00:00)-Water Temperature (C)]]*OO[[#This Row],[68]]</f>
        <v>5.9590150027499994E-6</v>
      </c>
      <c r="BS373" s="10">
        <f>3/24000000*OO[[#This Row],[127 (04JUL1985 18:00:00)-Water Temperature (C)]]*OO[[#This Row],[69]]</f>
        <v>5.2264211556899992E-6</v>
      </c>
      <c r="BT373" s="10">
        <f>3/24000000*OO[[#This Row],[128 (04JUL1985 21:00:00)-Water Temperature (C)]]*OO[[#This Row],[70]]</f>
        <v>4.4989691916000002E-6</v>
      </c>
      <c r="BU373" s="10">
        <f>3/24000000*OO[[#This Row],[129 (05JUL1985 00:00:00)-Water Temperature (C)]]*OO[[#This Row],[71]]</f>
        <v>3.7610660379337499E-6</v>
      </c>
      <c r="BV373" s="10">
        <f>3/24000000*OO[[#This Row],[130 (05JUL1985 03:00:00)-Water Temperature (C)]]*OO[[#This Row],[72]]</f>
        <v>3.1059958971937497E-6</v>
      </c>
      <c r="BW373" s="10">
        <f>3/24000000*OO[[#This Row],[131 (05JUL1985 06:00:00)-Water Temperature (C)]]*OO[[#This Row],[73]]</f>
        <v>2.4913714033027496E-6</v>
      </c>
      <c r="BX373" s="10">
        <f>3/24000000*OO[[#This Row],[132 (05JUL1985 09:00:00)-Water Temperature (C)]]*OO[[#This Row],[74]]</f>
        <v>1.9864478277866252E-6</v>
      </c>
      <c r="BY373" s="10">
        <f>3/24000000*OO[[#This Row],[133 (05JUL1985 12:00:00)-Water Temperature (C)]]*OO[[#This Row],[75]]</f>
        <v>1.5918206894067498E-6</v>
      </c>
      <c r="BZ373" s="10">
        <f>3/24000000*OO[[#This Row],[134 (05JUL1985 15:00:00)-Water Temperature (C)]]*OO[[#This Row],[76]]</f>
        <v>1.3006466586461251E-6</v>
      </c>
      <c r="CA373" s="10">
        <f>3/24000000*OO[[#This Row],[135 (05JUL1985 18:00:00)-Water Temperature (C)]]*OO[[#This Row],[77]]</f>
        <v>1.09213834524E-6</v>
      </c>
      <c r="CB373" s="10">
        <f>3/24000000*OO[[#This Row],[136 (05JUL1985 21:00:00)-Water Temperature (C)]]*OO[[#This Row],[78]]</f>
        <v>9.4731195181174986E-7</v>
      </c>
      <c r="CC373" s="10">
        <f>3/24000000*OO[[#This Row],[137 (06JUL1985 00:00:00)-Water Temperature (C)]]*OO[[#This Row],[79]]</f>
        <v>8.4935204546975005E-7</v>
      </c>
      <c r="CD373" s="10">
        <f>3/24000000*OO[[#This Row],[138 (06JUL1985 03:00:00)-Water Temperature (C)]]*OO[[#This Row],[80]]</f>
        <v>7.9493817706874996E-7</v>
      </c>
      <c r="CE373" s="10">
        <f>3/24000000*OO[[#This Row],[139 (06JUL1985 06:00:00)-Water Temperature (C)]]*OO[[#This Row],[81]]</f>
        <v>7.5380830472799998E-7</v>
      </c>
      <c r="CF373" s="10">
        <f>3/24000000*OO[[#This Row],[140 (06JUL1985 09:00:00)-Water Temperature (C)]]*OO[[#This Row],[82]]</f>
        <v>7.2222735567700005E-7</v>
      </c>
      <c r="CG373" s="10">
        <f>3/24000000*OO[[#This Row],[141 (06JUL1985 12:00:00)-Water Temperature (C)]]*OO[[#This Row],[83]]</f>
        <v>6.9964737757199993E-7</v>
      </c>
      <c r="CH373" s="10">
        <f>3/24000000*OO[[#This Row],[142 (06JUL1985 15:00:00)-Water Temperature (C)]]*OO[[#This Row],[84]]</f>
        <v>6.7534349485249994E-7</v>
      </c>
      <c r="CI373" s="10">
        <f>3/24000000*OO[[#This Row],[143 (06JUL1985 18:00:00)-Water Temperature (C)]]*OO[[#This Row],[85]]</f>
        <v>6.4483576463250002E-7</v>
      </c>
      <c r="CJ373" s="10">
        <f>3/24000000*OO[[#This Row],[144 (06JUL1985 21:00:00)-Water Temperature (C)]]*OO[[#This Row],[86]]</f>
        <v>6.1090789836375005E-7</v>
      </c>
      <c r="CK373" s="10">
        <f>3/24000000*OO[[#This Row],[145 (07JUL1985 00:00:00)-Water Temperature (C)]]*OO[[#This Row],[87]]</f>
        <v>5.8081838033437503E-7</v>
      </c>
      <c r="CL373" s="10">
        <f>3/24000000*OO[[#This Row],[146 (07JUL1985 03:00:00)-Water Temperature (C)]]*OO[[#This Row],[88]]</f>
        <v>5.6129366920812503E-7</v>
      </c>
      <c r="CM373" s="10">
        <f>3/24000000*OO[[#This Row],[147 (07JUL1985 06:00:00)-Water Temperature (C)]]*OO[[#This Row],[89]]</f>
        <v>5.4333514127999992E-7</v>
      </c>
      <c r="CN373" s="10">
        <f>3/24000000*OO[[#This Row],[148 (07JUL1985 09:00:00)-Water Temperature (C)]]*OO[[#This Row],[90]]</f>
        <v>5.2362841297049996E-7</v>
      </c>
      <c r="CO373" s="10">
        <f>3/24000000*OO[[#This Row],[149 (07JUL1985 12:00:00)-Water Temperature (C)]]*OO[[#This Row],[91]]</f>
        <v>5.0458509335849995E-7</v>
      </c>
      <c r="CP373" s="10">
        <f>3/24000000*OO[[#This Row],[150 (07JUL1985 15:00:00)-Water Temperature (C)]]*OO[[#This Row],[92]]</f>
        <v>4.8292213393699991E-7</v>
      </c>
      <c r="CQ373" s="10">
        <f>3/24000000*OO[[#This Row],[151 (07JUL1985 18:00:00)-Water Temperature (C)]]*OO[[#This Row],[93]]</f>
        <v>4.6083307579874991E-7</v>
      </c>
      <c r="CR373" s="10">
        <f>3/24000000*OO[[#This Row],[152 (07JUL1985 21:00:00)-Water Temperature (C)]]*OO[[#This Row],[94]]</f>
        <v>4.3865136449437491E-7</v>
      </c>
      <c r="CS373" s="10">
        <f>3/24000000*OO[[#This Row],[153 (08JUL1985 00:00:00)-Water Temperature (C)]]*OO[[#This Row],[95]]</f>
        <v>4.1635641603424996E-7</v>
      </c>
      <c r="CT373" s="10">
        <f>3/24000000*OO[[#This Row],[154 (08JUL1985 03:00:00)-Water Temperature (C)]]*OO[[#This Row],[96]]</f>
        <v>3.9589706163262495E-7</v>
      </c>
      <c r="CU373" s="10">
        <f>3/24000000*OO[[#This Row],[155 (08JUL1985 06:00:00)-Water Temperature (C)]]*OO[[#This Row],[97]]</f>
        <v>3.7958644108549996E-7</v>
      </c>
      <c r="CV373" s="10">
        <f>3/24000000*OO[[#This Row],[156 (08JUL1985 09:00:00)-Water Temperature (C)]]*OO[[#This Row],[98]]</f>
        <v>3.6270364803399999E-7</v>
      </c>
      <c r="CW373" s="10">
        <f>3/24000000*OO[[#This Row],[157 (08JUL1985 12:00:00)-Water Temperature (C)]]*OO[[#This Row],[99]]</f>
        <v>3.4673166675744994E-7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0</v>
      </c>
      <c r="U374" s="10">
        <f>3/24*OO[[#This Row],[77 (28JUN1985 12:00:00)-Water Temperature (C)]]*OO[[#This Row],[19]]/SUM(OO[19])</f>
        <v>2.5807005287716447E-34</v>
      </c>
      <c r="V374" s="10">
        <f>3/24000000*OO[[#This Row],[78 (28JUN1985 15:00:00)-Water Temperature (C)]]*OO[[#This Row],[20]]</f>
        <v>2.2358301774262498E-27</v>
      </c>
      <c r="W374" s="10">
        <f>3/24000000*OO[[#This Row],[79 (28JUN1985 18:00:00)-Water Temperature (C)]]*OO[[#This Row],[21]]</f>
        <v>1.7338628053239998E-20</v>
      </c>
      <c r="X374" s="10">
        <f>3/24000000*OO[[#This Row],[80 (28JUN1985 21:00:00)-Water Temperature (C)]]*OO[[#This Row],[22]]</f>
        <v>9.6140073562812524E-16</v>
      </c>
      <c r="Y374" s="10">
        <f>3/24000000*OO[[#This Row],[81 (29JUN1985 00:00:00)-Water Temperature (C)]]*OO[[#This Row],[23]]</f>
        <v>1.95762567900375E-12</v>
      </c>
      <c r="Z374" s="10">
        <f>3/24000000*OO[[#This Row],[82 (29JUN1985 03:00:00)-Water Temperature (C)]]*OO[[#This Row],[24]]</f>
        <v>7.1731876940512496E-10</v>
      </c>
      <c r="AA374" s="10">
        <f>3/24000000*OO[[#This Row],[83 (29JUN1985 06:00:00)-Water Temperature (C)]]*OO[[#This Row],[25]]</f>
        <v>7.999251018468749E-8</v>
      </c>
      <c r="AB374" s="10">
        <f>3/24000000*OO[[#This Row],[84 (29JUN1985 09:00:00)-Water Temperature (C)]]*OO[[#This Row],[26]]</f>
        <v>3.4543494495399998E-6</v>
      </c>
      <c r="AC374" s="10">
        <f>3/24000000*OO[[#This Row],[85 (29JUN1985 12:00:00)-Water Temperature (C)]]*OO[[#This Row],[27]]</f>
        <v>6.8155858327524982E-5</v>
      </c>
      <c r="AD374" s="10">
        <f>3/24000000*OO[[#This Row],[86 (29JUN1985 15:00:00)-Water Temperature (C)]]*OO[[#This Row],[28]]</f>
        <v>6.8671514461549987E-4</v>
      </c>
      <c r="AE374" s="10">
        <f>3/24000000*OO[[#This Row],[88 (29JUN1985 21:00:00)-Water Temperature (C)]]*OO[[#This Row],[30]]</f>
        <v>1.3182397358771251E-2</v>
      </c>
      <c r="AF374" s="10">
        <f>3/24000000*OO[[#This Row],[88 (29JUN1985 21:00:00)-Water Temperature (C)]]*OO[[#This Row],[30]]</f>
        <v>1.3182397358771251E-2</v>
      </c>
      <c r="AG374" s="10">
        <f>3/24000000*OO[[#This Row],[89 (30JUN1985 00:00:00)-Water Temperature (C)]]*OO[[#This Row],[31]]</f>
        <v>2.8098122218400003E-2</v>
      </c>
      <c r="AH374" s="10">
        <f>3/24000000*OO[[#This Row],[90 (30JUN1985 03:00:00)-Water Temperature (C)]]*OO[[#This Row],[32]]</f>
        <v>4.1087946814987501E-2</v>
      </c>
      <c r="AI374" s="10">
        <f>3/24000000*OO[[#This Row],[91 (30JUN1985 06:00:00)-Water Temperature (C)]]*OO[[#This Row],[33]]</f>
        <v>4.34735649947375E-2</v>
      </c>
      <c r="AJ374" s="10">
        <f>3/24000000*OO[[#This Row],[92 (30JUN1985 09:00:00)-Water Temperature (C)]]*OO[[#This Row],[34]]</f>
        <v>3.4885375066574999E-2</v>
      </c>
      <c r="AK374" s="10">
        <f>3/24000000*OO[[#This Row],[93 (30JUN1985 12:00:00)-Water Temperature (C)]]*OO[[#This Row],[35]]</f>
        <v>2.1549289679306246E-2</v>
      </c>
      <c r="AL374" s="10">
        <f>3/24000000*OO[[#This Row],[94 (30JUN1985 15:00:00)-Water Temperature (C)]]*OO[[#This Row],[36]]</f>
        <v>1.0524563078699999E-2</v>
      </c>
      <c r="AM374" s="10">
        <f>3/24000000*OO[[#This Row],[95 (30JUN1985 18:00:00)-Water Temperature (C)]]*OO[[#This Row],[37]]</f>
        <v>4.2108874483274992E-3</v>
      </c>
      <c r="AN374" s="10">
        <f>3/24000000*OO[[#This Row],[96 (30JUN1985 21:00:00)-Water Temperature (C)]]*OO[[#This Row],[38]]</f>
        <v>1.4315945474681247E-3</v>
      </c>
      <c r="AO374" s="10">
        <f>3/24000000*OO[[#This Row],[97 (01JUL1985 00:00:00)-Water Temperature (C)]]*OO[[#This Row],[39]]</f>
        <v>4.4079205174199997E-4</v>
      </c>
      <c r="AP374" s="10">
        <f>3/24000000*OO[[#This Row],[98 (01JUL1985 03:00:00)-Water Temperature (C)]]*OO[[#This Row],[40]]</f>
        <v>1.4429840746399999E-4</v>
      </c>
      <c r="AQ374" s="10">
        <f>3/24000000*OO[[#This Row],[99 (01JUL1985 06:00:00)-Water Temperature (C)]]*OO[[#This Row],[41]]</f>
        <v>6.6438263173424991E-5</v>
      </c>
      <c r="AR374" s="10">
        <f>3/24000000*OO[[#This Row],[100 (01JUL1985 09:00:00)-Water Temperature (C)]]*OO[[#This Row],[42]]</f>
        <v>4.8918587759999994E-5</v>
      </c>
      <c r="AS374" s="10">
        <f>3/24000000*OO[[#This Row],[101 (01JUL1985 12:00:00)-Water Temperature (C)]]*OO[[#This Row],[43]]</f>
        <v>4.5082094735249999E-5</v>
      </c>
      <c r="AT374" s="10">
        <f>3/24000000*OO[[#This Row],[102 (01JUL1985 15:00:00)-Water Temperature (C)]]*OO[[#This Row],[44]]</f>
        <v>4.3015521787874993E-5</v>
      </c>
      <c r="AU374" s="10">
        <f>3/24000000*OO[[#This Row],[103 (01JUL1985 18:00:00)-Water Temperature (C)]]*OO[[#This Row],[45]]</f>
        <v>4.0355265059275E-5</v>
      </c>
      <c r="AV374" s="10">
        <f>3/24000000*OO[[#This Row],[104 (01JUL1985 21:00:00)-Water Temperature (C)]]*OO[[#This Row],[46]]</f>
        <v>3.7025082996137502E-5</v>
      </c>
      <c r="AW374" s="10">
        <f>3/24000000*OO[[#This Row],[105 (02JUL1985 00:00:00)-Water Temperature (C)]]*OO[[#This Row],[47]]</f>
        <v>3.3538798063125001E-5</v>
      </c>
      <c r="AX374" s="10">
        <f>3/24000000*OO[[#This Row],[106 (02JUL1985 03:00:00)-Water Temperature (C)]]*OO[[#This Row],[48]]</f>
        <v>3.0733088228397494E-5</v>
      </c>
      <c r="AY374" s="10">
        <f>3/24000000*OO[[#This Row],[107 (02JUL1985 06:00:00)-Water Temperature (C)]]*OO[[#This Row],[49]]</f>
        <v>2.8204699374686246E-5</v>
      </c>
      <c r="AZ374" s="10">
        <f>3/24000000*OO[[#This Row],[108 (02JUL1985 09:00:00)-Water Temperature (C)]]*OO[[#This Row],[50]]</f>
        <v>2.6033212371329997E-5</v>
      </c>
      <c r="BA374" s="10">
        <f>3/24000000*OO[[#This Row],[109 (02JUL1985 12:00:00)-Water Temperature (C)]]*OO[[#This Row],[51]]</f>
        <v>2.4104341210290001E-5</v>
      </c>
      <c r="BB374" s="10">
        <f>3/24000000*OO[[#This Row],[110 (02JUL1985 15:00:00)-Water Temperature (C)]]*OO[[#This Row],[52]]</f>
        <v>2.2092271828811248E-5</v>
      </c>
      <c r="BC374" s="10">
        <f>3/24000000*OO[[#This Row],[111 (02JUL1985 18:00:00)-Water Temperature (C)]]*OO[[#This Row],[53]]</f>
        <v>2.0023831039740002E-5</v>
      </c>
      <c r="BD374" s="10">
        <f>3/24000000*OO[[#This Row],[112 (02JUL1985 21:00:00)-Water Temperature (C)]]*OO[[#This Row],[54]]</f>
        <v>1.80213547394925E-5</v>
      </c>
      <c r="BE374" s="10">
        <f>3/24000000*OO[[#This Row],[113 (03JUL1985 00:00:00)-Water Temperature (C)]]*OO[[#This Row],[55]]</f>
        <v>1.6144467510374997E-5</v>
      </c>
      <c r="BF374" s="10">
        <f>3/24000000*OO[[#This Row],[114 (03JUL1985 03:00:00)-Water Temperature (C)]]*OO[[#This Row],[56]]</f>
        <v>1.465206338782125E-5</v>
      </c>
      <c r="BG374" s="10">
        <f>3/24000000*OO[[#This Row],[115 (03JUL1985 06:00:00)-Water Temperature (C)]]*OO[[#This Row],[57]]</f>
        <v>1.3374303897771249E-5</v>
      </c>
      <c r="BH374" s="10">
        <f>3/24000000*OO[[#This Row],[116 (03JUL1985 09:00:00)-Water Temperature (C)]]*OO[[#This Row],[58]]</f>
        <v>1.2270240294299999E-5</v>
      </c>
      <c r="BI374" s="10">
        <f>3/24000000*OO[[#This Row],[117 (03JUL1985 12:00:00)-Water Temperature (C)]]*OO[[#This Row],[59]]</f>
        <v>1.1304801794824999E-5</v>
      </c>
      <c r="BJ374" s="10">
        <f>3/24000000*OO[[#This Row],[118 (03JUL1985 15:00:00)-Water Temperature (C)]]*OO[[#This Row],[60]]</f>
        <v>1.0310045454479999E-5</v>
      </c>
      <c r="BK374" s="10">
        <f>3/24000000*OO[[#This Row],[119 (03JUL1985 18:00:00)-Water Temperature (C)]]*OO[[#This Row],[61]]</f>
        <v>9.3568268569325002E-6</v>
      </c>
      <c r="BL374" s="10">
        <f>3/24000000*OO[[#This Row],[120 (03JUL1985 21:00:00)-Water Temperature (C)]]*OO[[#This Row],[62]]</f>
        <v>8.41103138771E-6</v>
      </c>
      <c r="BM374" s="10">
        <f>3/24000000*OO[[#This Row],[121 (04JUL1985 00:00:00)-Water Temperature (C)]]*OO[[#This Row],[63]]</f>
        <v>7.5216183087699996E-6</v>
      </c>
      <c r="BN374" s="10">
        <f>3/24000000*OO[[#This Row],[122 (04JUL1985 03:00:00)-Water Temperature (C)]]*OO[[#This Row],[64]]</f>
        <v>6.7704165364549993E-6</v>
      </c>
      <c r="BO374" s="10">
        <f>3/24000000*OO[[#This Row],[123 (04JUL1985 06:00:00)-Water Temperature (C)]]*OO[[#This Row],[65]]</f>
        <v>6.0297230761249995E-6</v>
      </c>
      <c r="BP374" s="10">
        <f>3/24000000*OO[[#This Row],[124 (04JUL1985 09:00:00)-Water Temperature (C)]]*OO[[#This Row],[66]]</f>
        <v>5.3878735922250004E-6</v>
      </c>
      <c r="BQ374" s="10">
        <f>3/24000000*OO[[#This Row],[125 (04JUL1985 12:00:00)-Water Temperature (C)]]*OO[[#This Row],[67]]</f>
        <v>4.7705495904712493E-6</v>
      </c>
      <c r="BR374" s="10">
        <f>3/24000000*OO[[#This Row],[126 (04JUL1985 15:00:00)-Water Temperature (C)]]*OO[[#This Row],[68]]</f>
        <v>4.2197427620287495E-6</v>
      </c>
      <c r="BS374" s="10">
        <f>3/24000000*OO[[#This Row],[127 (04JUL1985 18:00:00)-Water Temperature (C)]]*OO[[#This Row],[69]]</f>
        <v>3.7039501806287502E-6</v>
      </c>
      <c r="BT374" s="10">
        <f>3/24000000*OO[[#This Row],[128 (04JUL1985 21:00:00)-Water Temperature (C)]]*OO[[#This Row],[70]]</f>
        <v>3.1933910296724999E-6</v>
      </c>
      <c r="BU374" s="10">
        <f>3/24000000*OO[[#This Row],[129 (05JUL1985 00:00:00)-Water Temperature (C)]]*OO[[#This Row],[71]]</f>
        <v>2.6756580624150002E-6</v>
      </c>
      <c r="BV374" s="10">
        <f>3/24000000*OO[[#This Row],[130 (05JUL1985 03:00:00)-Water Temperature (C)]]*OO[[#This Row],[72]]</f>
        <v>2.2149936858874998E-6</v>
      </c>
      <c r="BW374" s="10">
        <f>3/24000000*OO[[#This Row],[131 (05JUL1985 06:00:00)-Water Temperature (C)]]*OO[[#This Row],[73]]</f>
        <v>1.7769940479207502E-6</v>
      </c>
      <c r="BX374" s="10">
        <f>3/24000000*OO[[#This Row],[132 (05JUL1985 09:00:00)-Water Temperature (C)]]*OO[[#This Row],[74]]</f>
        <v>1.4165890854015E-6</v>
      </c>
      <c r="BY374" s="10">
        <f>3/24000000*OO[[#This Row],[133 (05JUL1985 12:00:00)-Water Temperature (C)]]*OO[[#This Row],[75]]</f>
        <v>1.1331379725879998E-6</v>
      </c>
      <c r="BZ374" s="10">
        <f>3/24000000*OO[[#This Row],[134 (05JUL1985 15:00:00)-Water Temperature (C)]]*OO[[#This Row],[76]]</f>
        <v>9.2238461537662498E-7</v>
      </c>
      <c r="CA374" s="10">
        <f>3/24000000*OO[[#This Row],[135 (05JUL1985 18:00:00)-Water Temperature (C)]]*OO[[#This Row],[77]]</f>
        <v>7.7177371558437492E-7</v>
      </c>
      <c r="CB374" s="10">
        <f>3/24000000*OO[[#This Row],[136 (05JUL1985 21:00:00)-Water Temperature (C)]]*OO[[#This Row],[78]]</f>
        <v>6.671540162099999E-7</v>
      </c>
      <c r="CC374" s="10">
        <f>3/24000000*OO[[#This Row],[137 (06JUL1985 00:00:00)-Water Temperature (C)]]*OO[[#This Row],[79]]</f>
        <v>5.9662101731999988E-7</v>
      </c>
      <c r="CD374" s="10">
        <f>3/24000000*OO[[#This Row],[138 (06JUL1985 03:00:00)-Water Temperature (C)]]*OO[[#This Row],[80]]</f>
        <v>5.5733884457549984E-7</v>
      </c>
      <c r="CE374" s="10">
        <f>3/24000000*OO[[#This Row],[139 (06JUL1985 06:00:00)-Water Temperature (C)]]*OO[[#This Row],[81]]</f>
        <v>5.2693028571574998E-7</v>
      </c>
      <c r="CF374" s="10">
        <f>3/24000000*OO[[#This Row],[140 (06JUL1985 09:00:00)-Water Temperature (C)]]*OO[[#This Row],[82]]</f>
        <v>5.0397113546099998E-7</v>
      </c>
      <c r="CG374" s="10">
        <f>3/24000000*OO[[#This Row],[141 (06JUL1985 12:00:00)-Water Temperature (C)]]*OO[[#This Row],[83]]</f>
        <v>4.8736539026999991E-7</v>
      </c>
      <c r="CH374" s="10">
        <f>3/24000000*OO[[#This Row],[142 (06JUL1985 15:00:00)-Water Temperature (C)]]*OO[[#This Row],[84]]</f>
        <v>4.6917893620037494E-7</v>
      </c>
      <c r="CI374" s="10">
        <f>3/24000000*OO[[#This Row],[143 (06JUL1985 18:00:00)-Water Temperature (C)]]*OO[[#This Row],[85]]</f>
        <v>4.4737616993624997E-7</v>
      </c>
      <c r="CJ374" s="10">
        <f>3/24000000*OO[[#This Row],[144 (06JUL1985 21:00:00)-Water Temperature (C)]]*OO[[#This Row],[86]]</f>
        <v>4.2346229003999997E-7</v>
      </c>
      <c r="CK374" s="10">
        <f>3/24000000*OO[[#This Row],[145 (07JUL1985 00:00:00)-Water Temperature (C)]]*OO[[#This Row],[87]]</f>
        <v>4.0227458006137501E-7</v>
      </c>
      <c r="CL374" s="10">
        <f>3/24000000*OO[[#This Row],[146 (07JUL1985 03:00:00)-Water Temperature (C)]]*OO[[#This Row],[88]]</f>
        <v>3.8837820185937493E-7</v>
      </c>
      <c r="CM374" s="10">
        <f>3/24000000*OO[[#This Row],[147 (07JUL1985 06:00:00)-Water Temperature (C)]]*OO[[#This Row],[89]]</f>
        <v>3.7517313744299997E-7</v>
      </c>
      <c r="CN374" s="10">
        <f>3/24000000*OO[[#This Row],[148 (07JUL1985 09:00:00)-Water Temperature (C)]]*OO[[#This Row],[90]]</f>
        <v>3.6088586347490001E-7</v>
      </c>
      <c r="CO374" s="10">
        <f>3/24000000*OO[[#This Row],[149 (07JUL1985 12:00:00)-Water Temperature (C)]]*OO[[#This Row],[91]]</f>
        <v>3.4696857106287493E-7</v>
      </c>
      <c r="CP374" s="10">
        <f>3/24000000*OO[[#This Row],[150 (07JUL1985 15:00:00)-Water Temperature (C)]]*OO[[#This Row],[92]]</f>
        <v>3.3115708337855E-7</v>
      </c>
      <c r="CQ374" s="10">
        <f>3/24000000*OO[[#This Row],[151 (07JUL1985 18:00:00)-Water Temperature (C)]]*OO[[#This Row],[93]]</f>
        <v>3.1547986272858751E-7</v>
      </c>
      <c r="CR374" s="10">
        <f>3/24000000*OO[[#This Row],[152 (07JUL1985 21:00:00)-Water Temperature (C)]]*OO[[#This Row],[94]]</f>
        <v>2.9990137222399996E-7</v>
      </c>
      <c r="CS374" s="10">
        <f>3/24000000*OO[[#This Row],[153 (08JUL1985 00:00:00)-Water Temperature (C)]]*OO[[#This Row],[95]]</f>
        <v>2.8430406794789997E-7</v>
      </c>
      <c r="CT374" s="10">
        <f>3/24000000*OO[[#This Row],[154 (08JUL1985 03:00:00)-Water Temperature (C)]]*OO[[#This Row],[96]]</f>
        <v>2.700459636191375E-7</v>
      </c>
      <c r="CU374" s="10">
        <f>3/24000000*OO[[#This Row],[155 (08JUL1985 06:00:00)-Water Temperature (C)]]*OO[[#This Row],[97]]</f>
        <v>2.5847425578622497E-7</v>
      </c>
      <c r="CV374" s="10">
        <f>3/24000000*OO[[#This Row],[156 (08JUL1985 09:00:00)-Water Temperature (C)]]*OO[[#This Row],[98]]</f>
        <v>2.4659222584499997E-7</v>
      </c>
      <c r="CW374" s="10">
        <f>3/24000000*OO[[#This Row],[157 (08JUL1985 12:00:00)-Water Temperature (C)]]*OO[[#This Row],[99]]</f>
        <v>2.354324538515625E-7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0</v>
      </c>
      <c r="U375" s="10">
        <f>3/24*OO[[#This Row],[77 (28JUN1985 12:00:00)-Water Temperature (C)]]*OO[[#This Row],[19]]/SUM(OO[19])</f>
        <v>8.1293865362655593E-35</v>
      </c>
      <c r="V375" s="10">
        <f>3/24000000*OO[[#This Row],[78 (28JUN1985 15:00:00)-Water Temperature (C)]]*OO[[#This Row],[20]]</f>
        <v>1.3641266193187499E-27</v>
      </c>
      <c r="W375" s="10">
        <f>3/24000000*OO[[#This Row],[79 (28JUN1985 18:00:00)-Water Temperature (C)]]*OO[[#This Row],[21]]</f>
        <v>8.8983354389250004E-21</v>
      </c>
      <c r="X375" s="10">
        <f>3/24000000*OO[[#This Row],[80 (28JUN1985 21:00:00)-Water Temperature (C)]]*OO[[#This Row],[22]]</f>
        <v>5.9084365767137499E-16</v>
      </c>
      <c r="Y375" s="10">
        <f>3/24000000*OO[[#This Row],[81 (29JUN1985 00:00:00)-Water Temperature (C)]]*OO[[#This Row],[23]]</f>
        <v>1.2989333878037499E-12</v>
      </c>
      <c r="Z375" s="10">
        <f>3/24000000*OO[[#This Row],[82 (29JUN1985 03:00:00)-Water Temperature (C)]]*OO[[#This Row],[24]]</f>
        <v>5.0079027057999997E-10</v>
      </c>
      <c r="AA375" s="10">
        <f>3/24000000*OO[[#This Row],[83 (29JUN1985 06:00:00)-Water Temperature (C)]]*OO[[#This Row],[25]]</f>
        <v>5.8046709795249998E-8</v>
      </c>
      <c r="AB375" s="10">
        <f>3/24000000*OO[[#This Row],[84 (29JUN1985 09:00:00)-Water Temperature (C)]]*OO[[#This Row],[26]]</f>
        <v>2.5887425018677499E-6</v>
      </c>
      <c r="AC375" s="10">
        <f>3/24000000*OO[[#This Row],[85 (29JUN1985 12:00:00)-Water Temperature (C)]]*OO[[#This Row],[27]]</f>
        <v>5.2528484254924994E-5</v>
      </c>
      <c r="AD375" s="10">
        <f>3/24000000*OO[[#This Row],[86 (29JUN1985 15:00:00)-Water Temperature (C)]]*OO[[#This Row],[28]]</f>
        <v>5.4261123480675002E-4</v>
      </c>
      <c r="AE375" s="10">
        <f>3/24000000*OO[[#This Row],[88 (29JUN1985 21:00:00)-Water Temperature (C)]]*OO[[#This Row],[30]]</f>
        <v>1.0888939179998749E-2</v>
      </c>
      <c r="AF375" s="10">
        <f>3/24000000*OO[[#This Row],[88 (29JUN1985 21:00:00)-Water Temperature (C)]]*OO[[#This Row],[30]]</f>
        <v>1.0888939179998749E-2</v>
      </c>
      <c r="AG375" s="10">
        <f>3/24000000*OO[[#This Row],[89 (30JUN1985 00:00:00)-Water Temperature (C)]]*OO[[#This Row],[31]]</f>
        <v>2.3640331377067496E-2</v>
      </c>
      <c r="AH375" s="10">
        <f>3/24000000*OO[[#This Row],[90 (30JUN1985 03:00:00)-Water Temperature (C)]]*OO[[#This Row],[32]]</f>
        <v>3.5164425828299997E-2</v>
      </c>
      <c r="AI375" s="10">
        <f>3/24000000*OO[[#This Row],[91 (30JUN1985 06:00:00)-Water Temperature (C)]]*OO[[#This Row],[33]]</f>
        <v>3.7748887494074998E-2</v>
      </c>
      <c r="AJ375" s="10">
        <f>3/24000000*OO[[#This Row],[92 (30JUN1985 09:00:00)-Water Temperature (C)]]*OO[[#This Row],[34]]</f>
        <v>3.0680109978074997E-2</v>
      </c>
      <c r="AK375" s="10">
        <f>3/24000000*OO[[#This Row],[93 (30JUN1985 12:00:00)-Water Temperature (C)]]*OO[[#This Row],[35]]</f>
        <v>1.9180362315290002E-2</v>
      </c>
      <c r="AL375" s="10">
        <f>3/24000000*OO[[#This Row],[94 (30JUN1985 15:00:00)-Water Temperature (C)]]*OO[[#This Row],[36]]</f>
        <v>9.4664527860937476E-3</v>
      </c>
      <c r="AM375" s="10">
        <f>3/24000000*OO[[#This Row],[95 (30JUN1985 18:00:00)-Water Temperature (C)]]*OO[[#This Row],[37]]</f>
        <v>3.8236110823312501E-3</v>
      </c>
      <c r="AN375" s="10">
        <f>3/24000000*OO[[#This Row],[96 (30JUN1985 21:00:00)-Water Temperature (C)]]*OO[[#This Row],[38]]</f>
        <v>1.311302688515625E-3</v>
      </c>
      <c r="AO375" s="10">
        <f>3/24000000*OO[[#This Row],[97 (01JUL1985 00:00:00)-Water Temperature (C)]]*OO[[#This Row],[39]]</f>
        <v>4.05583816712E-4</v>
      </c>
      <c r="AP375" s="10">
        <f>3/24000000*OO[[#This Row],[98 (01JUL1985 03:00:00)-Water Temperature (C)]]*OO[[#This Row],[40]]</f>
        <v>1.3188796938721248E-4</v>
      </c>
      <c r="AQ375" s="10">
        <f>3/24000000*OO[[#This Row],[99 (01JUL1985 06:00:00)-Water Temperature (C)]]*OO[[#This Row],[41]]</f>
        <v>5.9344701811237502E-5</v>
      </c>
      <c r="AR375" s="10">
        <f>3/24000000*OO[[#This Row],[100 (01JUL1985 09:00:00)-Water Temperature (C)]]*OO[[#This Row],[42]]</f>
        <v>4.2879510444787499E-5</v>
      </c>
      <c r="AS375" s="10">
        <f>3/24000000*OO[[#This Row],[101 (01JUL1985 12:00:00)-Water Temperature (C)]]*OO[[#This Row],[43]]</f>
        <v>3.932070472125E-5</v>
      </c>
      <c r="AT375" s="10">
        <f>3/24000000*OO[[#This Row],[102 (01JUL1985 15:00:00)-Water Temperature (C)]]*OO[[#This Row],[44]]</f>
        <v>3.7534499231399998E-5</v>
      </c>
      <c r="AU375" s="10">
        <f>3/24000000*OO[[#This Row],[103 (01JUL1985 18:00:00)-Water Temperature (C)]]*OO[[#This Row],[45]]</f>
        <v>3.5283865308324994E-5</v>
      </c>
      <c r="AV375" s="10">
        <f>3/24000000*OO[[#This Row],[104 (01JUL1985 21:00:00)-Water Temperature (C)]]*OO[[#This Row],[46]]</f>
        <v>3.2435916562774995E-5</v>
      </c>
      <c r="AW375" s="10">
        <f>3/24000000*OO[[#This Row],[105 (02JUL1985 00:00:00)-Water Temperature (C)]]*OO[[#This Row],[47]]</f>
        <v>2.9438016072909996E-5</v>
      </c>
      <c r="AX375" s="10">
        <f>3/24000000*OO[[#This Row],[106 (02JUL1985 03:00:00)-Water Temperature (C)]]*OO[[#This Row],[48]]</f>
        <v>2.701297484577E-5</v>
      </c>
      <c r="AY375" s="10">
        <f>3/24000000*OO[[#This Row],[107 (02JUL1985 06:00:00)-Water Temperature (C)]]*OO[[#This Row],[49]]</f>
        <v>2.4811124260391253E-5</v>
      </c>
      <c r="AZ375" s="10">
        <f>3/24000000*OO[[#This Row],[108 (02JUL1985 09:00:00)-Water Temperature (C)]]*OO[[#This Row],[50]]</f>
        <v>2.2937339534849998E-5</v>
      </c>
      <c r="BA375" s="10">
        <f>3/24000000*OO[[#This Row],[109 (02JUL1985 12:00:00)-Water Temperature (C)]]*OO[[#This Row],[51]]</f>
        <v>2.127320244657E-5</v>
      </c>
      <c r="BB375" s="10">
        <f>3/24000000*OO[[#This Row],[110 (02JUL1985 15:00:00)-Water Temperature (C)]]*OO[[#This Row],[52]]</f>
        <v>1.9532338691618749E-5</v>
      </c>
      <c r="BC375" s="10">
        <f>3/24000000*OO[[#This Row],[111 (02JUL1985 18:00:00)-Water Temperature (C)]]*OO[[#This Row],[53]]</f>
        <v>1.7742995767122499E-5</v>
      </c>
      <c r="BD375" s="10">
        <f>3/24000000*OO[[#This Row],[112 (02JUL1985 21:00:00)-Water Temperature (C)]]*OO[[#This Row],[54]]</f>
        <v>1.6009461969735E-5</v>
      </c>
      <c r="BE375" s="10">
        <f>3/24000000*OO[[#This Row],[113 (03JUL1985 00:00:00)-Water Temperature (C)]]*OO[[#This Row],[55]]</f>
        <v>1.4377387479227501E-5</v>
      </c>
      <c r="BF375" s="10">
        <f>3/24000000*OO[[#This Row],[114 (03JUL1985 03:00:00)-Water Temperature (C)]]*OO[[#This Row],[56]]</f>
        <v>1.30778237310875E-5</v>
      </c>
      <c r="BG375" s="10">
        <f>3/24000000*OO[[#This Row],[115 (03JUL1985 06:00:00)-Water Temperature (C)]]*OO[[#This Row],[57]]</f>
        <v>1.1957920240079999E-5</v>
      </c>
      <c r="BH375" s="10">
        <f>3/24000000*OO[[#This Row],[116 (03JUL1985 09:00:00)-Water Temperature (C)]]*OO[[#This Row],[58]]</f>
        <v>1.0985671838942501E-5</v>
      </c>
      <c r="BI375" s="10">
        <f>3/24000000*OO[[#This Row],[117 (03JUL1985 12:00:00)-Water Temperature (C)]]*OO[[#This Row],[59]]</f>
        <v>1.0135692801369999E-5</v>
      </c>
      <c r="BJ375" s="10">
        <f>3/24000000*OO[[#This Row],[118 (03JUL1985 15:00:00)-Water Temperature (C)]]*OO[[#This Row],[60]]</f>
        <v>9.2546922721049986E-6</v>
      </c>
      <c r="BK375" s="10">
        <f>3/24000000*OO[[#This Row],[119 (03JUL1985 18:00:00)-Water Temperature (C)]]*OO[[#This Row],[61]]</f>
        <v>8.4171120186799994E-6</v>
      </c>
      <c r="BL375" s="10">
        <f>3/24000000*OO[[#This Row],[120 (03JUL1985 21:00:00)-Water Temperature (C)]]*OO[[#This Row],[62]]</f>
        <v>7.5841985094224989E-6</v>
      </c>
      <c r="BM375" s="10">
        <f>3/24000000*OO[[#This Row],[121 (04JUL1985 00:00:00)-Water Temperature (C)]]*OO[[#This Row],[63]]</f>
        <v>6.7962022316237495E-6</v>
      </c>
      <c r="BN375" s="10">
        <f>3/24000000*OO[[#This Row],[122 (04JUL1985 03:00:00)-Water Temperature (C)]]*OO[[#This Row],[64]]</f>
        <v>6.130062370087499E-6</v>
      </c>
      <c r="BO375" s="10">
        <f>3/24000000*OO[[#This Row],[123 (04JUL1985 06:00:00)-Water Temperature (C)]]*OO[[#This Row],[65]]</f>
        <v>5.4664365005424998E-6</v>
      </c>
      <c r="BP375" s="10">
        <f>3/24000000*OO[[#This Row],[124 (04JUL1985 09:00:00)-Water Temperature (C)]]*OO[[#This Row],[66]]</f>
        <v>4.8904494277624995E-6</v>
      </c>
      <c r="BQ375" s="10">
        <f>3/24000000*OO[[#This Row],[125 (04JUL1985 12:00:00)-Water Temperature (C)]]*OO[[#This Row],[67]]</f>
        <v>4.3336938483149999E-6</v>
      </c>
      <c r="BR375" s="10">
        <f>3/24000000*OO[[#This Row],[126 (04JUL1985 15:00:00)-Water Temperature (C)]]*OO[[#This Row],[68]]</f>
        <v>3.8369711769549995E-6</v>
      </c>
      <c r="BS375" s="10">
        <f>3/24000000*OO[[#This Row],[127 (04JUL1985 18:00:00)-Water Temperature (C)]]*OO[[#This Row],[69]]</f>
        <v>3.3723128281499996E-6</v>
      </c>
      <c r="BT375" s="10">
        <f>3/24000000*OO[[#This Row],[128 (04JUL1985 21:00:00)-Water Temperature (C)]]*OO[[#This Row],[70]]</f>
        <v>2.9116027981479999E-6</v>
      </c>
      <c r="BU375" s="10">
        <f>3/24000000*OO[[#This Row],[129 (05JUL1985 00:00:00)-Water Temperature (C)]]*OO[[#This Row],[71]]</f>
        <v>2.4437648977719996E-6</v>
      </c>
      <c r="BV375" s="10">
        <f>3/24000000*OO[[#This Row],[130 (05JUL1985 03:00:00)-Water Temperature (C)]]*OO[[#This Row],[72]]</f>
        <v>2.0263097517249999E-6</v>
      </c>
      <c r="BW375" s="10">
        <f>3/24000000*OO[[#This Row],[131 (05JUL1985 06:00:00)-Water Temperature (C)]]*OO[[#This Row],[73]]</f>
        <v>1.6266030748499998E-6</v>
      </c>
      <c r="BX375" s="10">
        <f>3/24000000*OO[[#This Row],[132 (05JUL1985 09:00:00)-Water Temperature (C)]]*OO[[#This Row],[74]]</f>
        <v>1.2971777936655001E-6</v>
      </c>
      <c r="BY375" s="10">
        <f>3/24000000*OO[[#This Row],[133 (05JUL1985 12:00:00)-Water Temperature (C)]]*OO[[#This Row],[75]]</f>
        <v>1.037217560169E-6</v>
      </c>
      <c r="BZ375" s="10">
        <f>3/24000000*OO[[#This Row],[134 (05JUL1985 15:00:00)-Water Temperature (C)]]*OO[[#This Row],[76]]</f>
        <v>8.432500348125E-7</v>
      </c>
      <c r="CA375" s="10">
        <f>3/24000000*OO[[#This Row],[135 (05JUL1985 18:00:00)-Water Temperature (C)]]*OO[[#This Row],[77]]</f>
        <v>7.0479958777799997E-7</v>
      </c>
      <c r="CB375" s="10">
        <f>3/24000000*OO[[#This Row],[136 (05JUL1985 21:00:00)-Water Temperature (C)]]*OO[[#This Row],[78]]</f>
        <v>6.0874743548437495E-7</v>
      </c>
      <c r="CC375" s="10">
        <f>3/24000000*OO[[#This Row],[137 (06JUL1985 00:00:00)-Water Temperature (C)]]*OO[[#This Row],[79]]</f>
        <v>5.4419831562074994E-7</v>
      </c>
      <c r="CD375" s="10">
        <f>3/24000000*OO[[#This Row],[138 (06JUL1985 03:00:00)-Water Temperature (C)]]*OO[[#This Row],[80]]</f>
        <v>5.0852238077600008E-7</v>
      </c>
      <c r="CE375" s="10">
        <f>3/24000000*OO[[#This Row],[139 (06JUL1985 06:00:00)-Water Temperature (C)]]*OO[[#This Row],[81]]</f>
        <v>4.8073072798475E-7</v>
      </c>
      <c r="CF375" s="10">
        <f>3/24000000*OO[[#This Row],[140 (06JUL1985 09:00:00)-Water Temperature (C)]]*OO[[#This Row],[82]]</f>
        <v>4.6006292382874997E-7</v>
      </c>
      <c r="CG375" s="10">
        <f>3/24000000*OO[[#This Row],[141 (06JUL1985 12:00:00)-Water Temperature (C)]]*OO[[#This Row],[83]]</f>
        <v>4.4530968778425E-7</v>
      </c>
      <c r="CH375" s="10">
        <f>3/24000000*OO[[#This Row],[142 (06JUL1985 15:00:00)-Water Temperature (C)]]*OO[[#This Row],[84]]</f>
        <v>4.2896967495799997E-7</v>
      </c>
      <c r="CI375" s="10">
        <f>3/24000000*OO[[#This Row],[143 (06JUL1985 18:00:00)-Water Temperature (C)]]*OO[[#This Row],[85]]</f>
        <v>4.09570544871E-7</v>
      </c>
      <c r="CJ375" s="10">
        <f>3/24000000*OO[[#This Row],[144 (06JUL1985 21:00:00)-Water Temperature (C)]]*OO[[#This Row],[86]]</f>
        <v>3.8837268607599996E-7</v>
      </c>
      <c r="CK375" s="10">
        <f>3/24000000*OO[[#This Row],[145 (07JUL1985 00:00:00)-Water Temperature (C)]]*OO[[#This Row],[87]]</f>
        <v>3.6956459337712498E-7</v>
      </c>
      <c r="CL375" s="10">
        <f>3/24000000*OO[[#This Row],[146 (07JUL1985 03:00:00)-Water Temperature (C)]]*OO[[#This Row],[88]]</f>
        <v>3.5747807784975003E-7</v>
      </c>
      <c r="CM375" s="10">
        <f>3/24000000*OO[[#This Row],[147 (07JUL1985 06:00:00)-Water Temperature (C)]]*OO[[#This Row],[89]]</f>
        <v>3.4578451019585002E-7</v>
      </c>
      <c r="CN375" s="10">
        <f>3/24000000*OO[[#This Row],[148 (07JUL1985 09:00:00)-Water Temperature (C)]]*OO[[#This Row],[90]]</f>
        <v>3.3312217335399995E-7</v>
      </c>
      <c r="CO375" s="10">
        <f>3/24000000*OO[[#This Row],[149 (07JUL1985 12:00:00)-Water Temperature (C)]]*OO[[#This Row],[91]]</f>
        <v>3.2072996958372495E-7</v>
      </c>
      <c r="CP375" s="10">
        <f>3/24000000*OO[[#This Row],[150 (07JUL1985 15:00:00)-Water Temperature (C)]]*OO[[#This Row],[92]]</f>
        <v>3.0645416226675E-7</v>
      </c>
      <c r="CQ375" s="10">
        <f>3/24000000*OO[[#This Row],[151 (07JUL1985 18:00:00)-Water Temperature (C)]]*OO[[#This Row],[93]]</f>
        <v>2.92438699726475E-7</v>
      </c>
      <c r="CR375" s="10">
        <f>3/24000000*OO[[#This Row],[152 (07JUL1985 21:00:00)-Water Temperature (C)]]*OO[[#This Row],[94]]</f>
        <v>2.7842163751649998E-7</v>
      </c>
      <c r="CS375" s="10">
        <f>3/24000000*OO[[#This Row],[153 (08JUL1985 00:00:00)-Water Temperature (C)]]*OO[[#This Row],[95]]</f>
        <v>2.6434342033758748E-7</v>
      </c>
      <c r="CT375" s="10">
        <f>3/24000000*OO[[#This Row],[154 (08JUL1985 03:00:00)-Water Temperature (C)]]*OO[[#This Row],[96]]</f>
        <v>2.5149046243874996E-7</v>
      </c>
      <c r="CU375" s="10">
        <f>3/24000000*OO[[#This Row],[155 (08JUL1985 06:00:00)-Water Temperature (C)]]*OO[[#This Row],[97]]</f>
        <v>2.41054250848125E-7</v>
      </c>
      <c r="CV375" s="10">
        <f>3/24000000*OO[[#This Row],[156 (08JUL1985 09:00:00)-Water Temperature (C)]]*OO[[#This Row],[98]]</f>
        <v>2.3017820755402498E-7</v>
      </c>
      <c r="CW375" s="10">
        <f>3/24000000*OO[[#This Row],[157 (08JUL1985 12:00:00)-Water Temperature (C)]]*OO[[#This Row],[99]]</f>
        <v>2.2002122485319998E-7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0</v>
      </c>
      <c r="U376" s="10">
        <f>3/24*OO[[#This Row],[77 (28JUN1985 12:00:00)-Water Temperature (C)]]*OO[[#This Row],[19]]/SUM(OO[19])</f>
        <v>2.97666236186803E-35</v>
      </c>
      <c r="V376" s="10">
        <f>3/24000000*OO[[#This Row],[78 (28JUN1985 15:00:00)-Water Temperature (C)]]*OO[[#This Row],[20]]</f>
        <v>9.9806137028999983E-28</v>
      </c>
      <c r="W376" s="10">
        <f>3/24000000*OO[[#This Row],[79 (28JUN1985 18:00:00)-Water Temperature (C)]]*OO[[#This Row],[21]]</f>
        <v>5.3366761579399997E-21</v>
      </c>
      <c r="X376" s="10">
        <f>3/24000000*OO[[#This Row],[80 (28JUN1985 21:00:00)-Water Temperature (C)]]*OO[[#This Row],[22]]</f>
        <v>4.4500071410400005E-16</v>
      </c>
      <c r="Y376" s="10">
        <f>3/24000000*OO[[#This Row],[81 (29JUN1985 00:00:00)-Water Temperature (C)]]*OO[[#This Row],[23]]</f>
        <v>1.0824382921395E-12</v>
      </c>
      <c r="Z376" s="10">
        <f>3/24000000*OO[[#This Row],[82 (29JUN1985 03:00:00)-Water Temperature (C)]]*OO[[#This Row],[24]]</f>
        <v>4.4729812013250006E-10</v>
      </c>
      <c r="AA376" s="10">
        <f>3/24000000*OO[[#This Row],[83 (29JUN1985 06:00:00)-Water Temperature (C)]]*OO[[#This Row],[25]]</f>
        <v>5.4733531249999999E-8</v>
      </c>
      <c r="AB376" s="10">
        <f>3/24000000*OO[[#This Row],[84 (29JUN1985 09:00:00)-Water Temperature (C)]]*OO[[#This Row],[26]]</f>
        <v>2.5575702872021247E-6</v>
      </c>
      <c r="AC376" s="10">
        <f>3/24000000*OO[[#This Row],[85 (29JUN1985 12:00:00)-Water Temperature (C)]]*OO[[#This Row],[27]]</f>
        <v>5.4109621572000006E-5</v>
      </c>
      <c r="AD376" s="10">
        <f>3/24000000*OO[[#This Row],[86 (29JUN1985 15:00:00)-Water Temperature (C)]]*OO[[#This Row],[28]]</f>
        <v>5.8024236832274992E-4</v>
      </c>
      <c r="AE376" s="10">
        <f>3/24000000*OO[[#This Row],[88 (29JUN1985 21:00:00)-Water Temperature (C)]]*OO[[#This Row],[30]]</f>
        <v>1.2462465841499999E-2</v>
      </c>
      <c r="AF376" s="10">
        <f>3/24000000*OO[[#This Row],[88 (29JUN1985 21:00:00)-Water Temperature (C)]]*OO[[#This Row],[30]]</f>
        <v>1.2462465841499999E-2</v>
      </c>
      <c r="AG376" s="10">
        <f>3/24000000*OO[[#This Row],[89 (30JUN1985 00:00:00)-Water Temperature (C)]]*OO[[#This Row],[31]]</f>
        <v>2.7867572851249998E-2</v>
      </c>
      <c r="AH376" s="10">
        <f>3/24000000*OO[[#This Row],[90 (30JUN1985 03:00:00)-Water Temperature (C)]]*OO[[#This Row],[32]]</f>
        <v>4.2609480857212501E-2</v>
      </c>
      <c r="AI376" s="10">
        <f>3/24000000*OO[[#This Row],[91 (30JUN1985 06:00:00)-Water Temperature (C)]]*OO[[#This Row],[33]]</f>
        <v>4.6833985939574996E-2</v>
      </c>
      <c r="AJ376" s="10">
        <f>3/24000000*OO[[#This Row],[92 (30JUN1985 09:00:00)-Water Temperature (C)]]*OO[[#This Row],[34]]</f>
        <v>3.8917274299750004E-2</v>
      </c>
      <c r="AK376" s="10">
        <f>3/24000000*OO[[#This Row],[93 (30JUN1985 12:00:00)-Water Temperature (C)]]*OO[[#This Row],[35]]</f>
        <v>2.4853517930580001E-2</v>
      </c>
      <c r="AL376" s="10">
        <f>3/24000000*OO[[#This Row],[94 (30JUN1985 15:00:00)-Water Temperature (C)]]*OO[[#This Row],[36]]</f>
        <v>1.2504263847780001E-2</v>
      </c>
      <c r="AM376" s="10">
        <f>3/24000000*OO[[#This Row],[95 (30JUN1985 18:00:00)-Water Temperature (C)]]*OO[[#This Row],[37]]</f>
        <v>5.14159353727875E-3</v>
      </c>
      <c r="AN376" s="10">
        <f>3/24000000*OO[[#This Row],[96 (30JUN1985 21:00:00)-Water Temperature (C)]]*OO[[#This Row],[38]]</f>
        <v>1.7934482232231251E-3</v>
      </c>
      <c r="AO376" s="10">
        <f>3/24000000*OO[[#This Row],[97 (01JUL1985 00:00:00)-Water Temperature (C)]]*OO[[#This Row],[39]]</f>
        <v>5.6043926514749991E-4</v>
      </c>
      <c r="AP376" s="10">
        <f>3/24000000*OO[[#This Row],[98 (01JUL1985 03:00:00)-Water Temperature (C)]]*OO[[#This Row],[40]]</f>
        <v>1.8111309634479998E-4</v>
      </c>
      <c r="AQ376" s="10">
        <f>3/24000000*OO[[#This Row],[99 (01JUL1985 06:00:00)-Water Temperature (C)]]*OO[[#This Row],[41]]</f>
        <v>7.8797428758899991E-5</v>
      </c>
      <c r="AR376" s="10">
        <f>3/24000000*OO[[#This Row],[100 (01JUL1985 09:00:00)-Water Temperature (C)]]*OO[[#This Row],[42]]</f>
        <v>5.5195749721374998E-5</v>
      </c>
      <c r="AS376" s="10">
        <f>3/24000000*OO[[#This Row],[101 (01JUL1985 12:00:00)-Water Temperature (C)]]*OO[[#This Row],[43]]</f>
        <v>5.0194372252549994E-5</v>
      </c>
      <c r="AT376" s="10">
        <f>3/24000000*OO[[#This Row],[102 (01JUL1985 15:00:00)-Water Temperature (C)]]*OO[[#This Row],[44]]</f>
        <v>4.798599898575E-5</v>
      </c>
      <c r="AU376" s="10">
        <f>3/24000000*OO[[#This Row],[103 (01JUL1985 18:00:00)-Water Temperature (C)]]*OO[[#This Row],[45]]</f>
        <v>4.5296133898574995E-5</v>
      </c>
      <c r="AV376" s="10">
        <f>3/24000000*OO[[#This Row],[104 (01JUL1985 21:00:00)-Water Temperature (C)]]*OO[[#This Row],[46]]</f>
        <v>4.1817037728312495E-5</v>
      </c>
      <c r="AW376" s="10">
        <f>3/24000000*OO[[#This Row],[105 (02JUL1985 00:00:00)-Water Temperature (C)]]*OO[[#This Row],[47]]</f>
        <v>3.8096961006E-5</v>
      </c>
      <c r="AX376" s="10">
        <f>3/24000000*OO[[#This Row],[106 (02JUL1985 03:00:00)-Water Temperature (C)]]*OO[[#This Row],[48]]</f>
        <v>3.50761291147125E-5</v>
      </c>
      <c r="AY376" s="10">
        <f>3/24000000*OO[[#This Row],[107 (02JUL1985 06:00:00)-Water Temperature (C)]]*OO[[#This Row],[49]]</f>
        <v>3.2304512064262494E-5</v>
      </c>
      <c r="AZ376" s="10">
        <f>3/24000000*OO[[#This Row],[108 (02JUL1985 09:00:00)-Water Temperature (C)]]*OO[[#This Row],[50]]</f>
        <v>2.9961815300475E-5</v>
      </c>
      <c r="BA376" s="10">
        <f>3/24000000*OO[[#This Row],[109 (02JUL1985 12:00:00)-Water Temperature (C)]]*OO[[#This Row],[51]]</f>
        <v>2.7884758655159998E-5</v>
      </c>
      <c r="BB376" s="10">
        <f>3/24000000*OO[[#This Row],[110 (02JUL1985 15:00:00)-Water Temperature (C)]]*OO[[#This Row],[52]]</f>
        <v>2.569101451830375E-5</v>
      </c>
      <c r="BC376" s="10">
        <f>3/24000000*OO[[#This Row],[111 (02JUL1985 18:00:00)-Water Temperature (C)]]*OO[[#This Row],[53]]</f>
        <v>2.3415601798618749E-5</v>
      </c>
      <c r="BD376" s="10">
        <f>3/24000000*OO[[#This Row],[112 (02JUL1985 21:00:00)-Water Temperature (C)]]*OO[[#This Row],[54]]</f>
        <v>2.1210357994200001E-5</v>
      </c>
      <c r="BE376" s="10">
        <f>3/24000000*OO[[#This Row],[113 (03JUL1985 00:00:00)-Water Temperature (C)]]*OO[[#This Row],[55]]</f>
        <v>1.9116443190819999E-5</v>
      </c>
      <c r="BF376" s="10">
        <f>3/24000000*OO[[#This Row],[114 (03JUL1985 03:00:00)-Water Temperature (C)]]*OO[[#This Row],[56]]</f>
        <v>1.7448611070783749E-5</v>
      </c>
      <c r="BG376" s="10">
        <f>3/24000000*OO[[#This Row],[115 (03JUL1985 06:00:00)-Water Temperature (C)]]*OO[[#This Row],[57]]</f>
        <v>1.599451727783625E-5</v>
      </c>
      <c r="BH376" s="10">
        <f>3/24000000*OO[[#This Row],[116 (03JUL1985 09:00:00)-Water Temperature (C)]]*OO[[#This Row],[58]]</f>
        <v>1.4724073382399998E-5</v>
      </c>
      <c r="BI376" s="10">
        <f>3/24000000*OO[[#This Row],[117 (03JUL1985 12:00:00)-Water Temperature (C)]]*OO[[#This Row],[59]]</f>
        <v>1.36160407318625E-5</v>
      </c>
      <c r="BJ376" s="10">
        <f>3/24000000*OO[[#This Row],[118 (03JUL1985 15:00:00)-Water Temperature (C)]]*OO[[#This Row],[60]]</f>
        <v>1.2461121480795001E-5</v>
      </c>
      <c r="BK376" s="10">
        <f>3/24000000*OO[[#This Row],[119 (03JUL1985 18:00:00)-Water Temperature (C)]]*OO[[#This Row],[61]]</f>
        <v>1.1367315027793749E-5</v>
      </c>
      <c r="BL376" s="10">
        <f>3/24000000*OO[[#This Row],[120 (03JUL1985 21:00:00)-Water Temperature (C)]]*OO[[#This Row],[62]]</f>
        <v>1.0279495411012499E-5</v>
      </c>
      <c r="BM376" s="10">
        <f>3/24000000*OO[[#This Row],[121 (04JUL1985 00:00:00)-Water Temperature (C)]]*OO[[#This Row],[63]]</f>
        <v>9.239911284000001E-6</v>
      </c>
      <c r="BN376" s="10">
        <f>3/24000000*OO[[#This Row],[122 (04JUL1985 03:00:00)-Water Temperature (C)]]*OO[[#This Row],[64]]</f>
        <v>8.3583190836E-6</v>
      </c>
      <c r="BO376" s="10">
        <f>3/24000000*OO[[#This Row],[123 (04JUL1985 06:00:00)-Water Temperature (C)]]*OO[[#This Row],[65]]</f>
        <v>7.469636907701249E-6</v>
      </c>
      <c r="BP376" s="10">
        <f>3/24000000*OO[[#This Row],[124 (04JUL1985 09:00:00)-Water Temperature (C)]]*OO[[#This Row],[66]]</f>
        <v>6.6933576755824987E-6</v>
      </c>
      <c r="BQ376" s="10">
        <f>3/24000000*OO[[#This Row],[125 (04JUL1985 12:00:00)-Water Temperature (C)]]*OO[[#This Row],[67]]</f>
        <v>5.9392111930250003E-6</v>
      </c>
      <c r="BR376" s="10">
        <f>3/24000000*OO[[#This Row],[126 (04JUL1985 15:00:00)-Water Temperature (C)]]*OO[[#This Row],[68]]</f>
        <v>5.2649395388625E-6</v>
      </c>
      <c r="BS376" s="10">
        <f>3/24000000*OO[[#This Row],[127 (04JUL1985 18:00:00)-Water Temperature (C)]]*OO[[#This Row],[69]]</f>
        <v>4.6365561109424995E-6</v>
      </c>
      <c r="BT376" s="10">
        <f>3/24000000*OO[[#This Row],[128 (04JUL1985 21:00:00)-Water Temperature (C)]]*OO[[#This Row],[70]]</f>
        <v>4.0118084730300002E-6</v>
      </c>
      <c r="BU376" s="10">
        <f>3/24000000*OO[[#This Row],[129 (05JUL1985 00:00:00)-Water Temperature (C)]]*OO[[#This Row],[71]]</f>
        <v>3.3766210666387496E-6</v>
      </c>
      <c r="BV376" s="10">
        <f>3/24000000*OO[[#This Row],[130 (05JUL1985 03:00:00)-Water Temperature (C)]]*OO[[#This Row],[72]]</f>
        <v>2.8061958616649997E-6</v>
      </c>
      <c r="BW376" s="10">
        <f>3/24000000*OO[[#This Row],[131 (05JUL1985 06:00:00)-Water Temperature (C)]]*OO[[#This Row],[73]]</f>
        <v>2.255769092745E-6</v>
      </c>
      <c r="BX376" s="10">
        <f>3/24000000*OO[[#This Row],[132 (05JUL1985 09:00:00)-Water Temperature (C)]]*OO[[#This Row],[74]]</f>
        <v>1.7995345018829999E-6</v>
      </c>
      <c r="BY376" s="10">
        <f>3/24000000*OO[[#This Row],[133 (05JUL1985 12:00:00)-Water Temperature (C)]]*OO[[#This Row],[75]]</f>
        <v>1.4376765446249998E-6</v>
      </c>
      <c r="BZ376" s="10">
        <f>3/24000000*OO[[#This Row],[134 (05JUL1985 15:00:00)-Water Temperature (C)]]*OO[[#This Row],[76]]</f>
        <v>1.1664347576906251E-6</v>
      </c>
      <c r="CA376" s="10">
        <f>3/24000000*OO[[#This Row],[135 (05JUL1985 18:00:00)-Water Temperature (C)]]*OO[[#This Row],[77]]</f>
        <v>9.7281557611874999E-7</v>
      </c>
      <c r="CB376" s="10">
        <f>3/24000000*OO[[#This Row],[136 (05JUL1985 21:00:00)-Water Temperature (C)]]*OO[[#This Row],[78]]</f>
        <v>8.3852263792324988E-7</v>
      </c>
      <c r="CC376" s="10">
        <f>3/24000000*OO[[#This Row],[137 (06JUL1985 00:00:00)-Water Temperature (C)]]*OO[[#This Row],[79]]</f>
        <v>7.484487178049999E-7</v>
      </c>
      <c r="CD376" s="10">
        <f>3/24000000*OO[[#This Row],[138 (06JUL1985 03:00:00)-Water Temperature (C)]]*OO[[#This Row],[80]]</f>
        <v>6.9905689953774992E-7</v>
      </c>
      <c r="CE376" s="10">
        <f>3/24000000*OO[[#This Row],[139 (06JUL1985 06:00:00)-Water Temperature (C)]]*OO[[#This Row],[81]]</f>
        <v>6.6067822463500003E-7</v>
      </c>
      <c r="CF376" s="10">
        <f>3/24000000*OO[[#This Row],[140 (06JUL1985 09:00:00)-Water Temperature (C)]]*OO[[#This Row],[82]]</f>
        <v>6.3227940483850005E-7</v>
      </c>
      <c r="CG376" s="10">
        <f>3/24000000*OO[[#This Row],[141 (06JUL1985 12:00:00)-Water Temperature (C)]]*OO[[#This Row],[83]]</f>
        <v>6.1239982777737503E-7</v>
      </c>
      <c r="CH376" s="10">
        <f>3/24000000*OO[[#This Row],[142 (06JUL1985 15:00:00)-Water Temperature (C)]]*OO[[#This Row],[84]]</f>
        <v>5.9032290176924996E-7</v>
      </c>
      <c r="CI376" s="10">
        <f>3/24000000*OO[[#This Row],[143 (06JUL1985 18:00:00)-Water Temperature (C)]]*OO[[#This Row],[85]]</f>
        <v>5.6426314187100002E-7</v>
      </c>
      <c r="CJ376" s="10">
        <f>3/24000000*OO[[#This Row],[144 (06JUL1985 21:00:00)-Water Temperature (C)]]*OO[[#This Row],[86]]</f>
        <v>5.3606640844687505E-7</v>
      </c>
      <c r="CK376" s="10">
        <f>3/24000000*OO[[#This Row],[145 (07JUL1985 00:00:00)-Water Temperature (C)]]*OO[[#This Row],[87]]</f>
        <v>5.1093923268324988E-7</v>
      </c>
      <c r="CL376" s="10">
        <f>3/24000000*OO[[#This Row],[146 (07JUL1985 03:00:00)-Water Temperature (C)]]*OO[[#This Row],[88]]</f>
        <v>4.9512357058849995E-7</v>
      </c>
      <c r="CM376" s="10">
        <f>3/24000000*OO[[#This Row],[147 (07JUL1985 06:00:00)-Water Temperature (C)]]*OO[[#This Row],[89]]</f>
        <v>4.7955800549349998E-7</v>
      </c>
      <c r="CN376" s="10">
        <f>3/24000000*OO[[#This Row],[148 (07JUL1985 09:00:00)-Water Temperature (C)]]*OO[[#This Row],[90]]</f>
        <v>4.627161701114999E-7</v>
      </c>
      <c r="CO376" s="10">
        <f>3/24000000*OO[[#This Row],[149 (07JUL1985 12:00:00)-Water Temperature (C)]]*OO[[#This Row],[91]]</f>
        <v>4.4612894980800001E-7</v>
      </c>
      <c r="CP376" s="10">
        <f>3/24000000*OO[[#This Row],[150 (07JUL1985 15:00:00)-Water Temperature (C)]]*OO[[#This Row],[92]]</f>
        <v>4.2673524889800002E-7</v>
      </c>
      <c r="CQ376" s="10">
        <f>3/24000000*OO[[#This Row],[151 (07JUL1985 18:00:00)-Water Temperature (C)]]*OO[[#This Row],[93]]</f>
        <v>4.0795080787125E-7</v>
      </c>
      <c r="CR376" s="10">
        <f>3/24000000*OO[[#This Row],[152 (07JUL1985 21:00:00)-Water Temperature (C)]]*OO[[#This Row],[94]]</f>
        <v>3.8924986769100002E-7</v>
      </c>
      <c r="CS376" s="10">
        <f>3/24000000*OO[[#This Row],[153 (08JUL1985 00:00:00)-Water Temperature (C)]]*OO[[#This Row],[95]]</f>
        <v>3.7038530212099995E-7</v>
      </c>
      <c r="CT376" s="10">
        <f>3/24000000*OO[[#This Row],[154 (08JUL1985 03:00:00)-Water Temperature (C)]]*OO[[#This Row],[96]]</f>
        <v>3.5307963371587495E-7</v>
      </c>
      <c r="CU376" s="10">
        <f>3/24000000*OO[[#This Row],[155 (08JUL1985 06:00:00)-Water Temperature (C)]]*OO[[#This Row],[97]]</f>
        <v>3.3909950988096247E-7</v>
      </c>
      <c r="CV376" s="10">
        <f>3/24000000*OO[[#This Row],[156 (08JUL1985 09:00:00)-Water Temperature (C)]]*OO[[#This Row],[98]]</f>
        <v>3.2406299036999998E-7</v>
      </c>
      <c r="CW376" s="10">
        <f>3/24000000*OO[[#This Row],[157 (08JUL1985 12:00:00)-Water Temperature (C)]]*OO[[#This Row],[99]]</f>
        <v>3.1010612135737498E-7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0</v>
      </c>
      <c r="U377" s="10">
        <f>3/24*OO[[#This Row],[77 (28JUN1985 12:00:00)-Water Temperature (C)]]*OO[[#This Row],[19]]/SUM(OO[19])</f>
        <v>7.4587715000873389E-36</v>
      </c>
      <c r="V377" s="10">
        <f>3/24000000*OO[[#This Row],[78 (28JUN1985 15:00:00)-Water Temperature (C)]]*OO[[#This Row],[20]]</f>
        <v>4.4038960286162501E-28</v>
      </c>
      <c r="W377" s="10">
        <f>3/24000000*OO[[#This Row],[79 (28JUN1985 18:00:00)-Water Temperature (C)]]*OO[[#This Row],[21]]</f>
        <v>2.0116604636947496E-21</v>
      </c>
      <c r="X377" s="10">
        <f>3/24000000*OO[[#This Row],[80 (28JUN1985 21:00:00)-Water Temperature (C)]]*OO[[#This Row],[22]]</f>
        <v>2.0283873367093749E-16</v>
      </c>
      <c r="Y377" s="10">
        <f>3/24000000*OO[[#This Row],[81 (29JUN1985 00:00:00)-Water Temperature (C)]]*OO[[#This Row],[23]]</f>
        <v>5.3470533789749995E-13</v>
      </c>
      <c r="Z377" s="10">
        <f>3/24000000*OO[[#This Row],[82 (29JUN1985 03:00:00)-Water Temperature (C)]]*OO[[#This Row],[24]]</f>
        <v>2.3343716244749998E-10</v>
      </c>
      <c r="AA377" s="10">
        <f>3/24000000*OO[[#This Row],[83 (29JUN1985 06:00:00)-Water Temperature (C)]]*OO[[#This Row],[25]]</f>
        <v>2.9815140196966253E-8</v>
      </c>
      <c r="AB377" s="10">
        <f>3/24000000*OO[[#This Row],[84 (29JUN1985 09:00:00)-Water Temperature (C)]]*OO[[#This Row],[26]]</f>
        <v>1.44580912058875E-6</v>
      </c>
      <c r="AC377" s="10">
        <f>3/24000000*OO[[#This Row],[85 (29JUN1985 12:00:00)-Water Temperature (C)]]*OO[[#This Row],[27]]</f>
        <v>3.1583025704587499E-5</v>
      </c>
      <c r="AD377" s="10">
        <f>3/24000000*OO[[#This Row],[86 (29JUN1985 15:00:00)-Water Temperature (C)]]*OO[[#This Row],[28]]</f>
        <v>3.4833407695499999E-4</v>
      </c>
      <c r="AE377" s="10">
        <f>3/24000000*OO[[#This Row],[88 (29JUN1985 21:00:00)-Water Temperature (C)]]*OO[[#This Row],[30]]</f>
        <v>7.8741885096449988E-3</v>
      </c>
      <c r="AF377" s="10">
        <f>3/24000000*OO[[#This Row],[88 (29JUN1985 21:00:00)-Water Temperature (C)]]*OO[[#This Row],[30]]</f>
        <v>7.8741885096449988E-3</v>
      </c>
      <c r="AG377" s="10">
        <f>3/24000000*OO[[#This Row],[89 (30JUN1985 00:00:00)-Water Temperature (C)]]*OO[[#This Row],[31]]</f>
        <v>1.8021014164218752E-2</v>
      </c>
      <c r="AH377" s="10">
        <f>3/24000000*OO[[#This Row],[90 (30JUN1985 03:00:00)-Water Temperature (C)]]*OO[[#This Row],[32]]</f>
        <v>2.8158971568434998E-2</v>
      </c>
      <c r="AI377" s="10">
        <f>3/24000000*OO[[#This Row],[91 (30JUN1985 06:00:00)-Water Temperature (C)]]*OO[[#This Row],[33]]</f>
        <v>3.1565018348025005E-2</v>
      </c>
      <c r="AJ377" s="10">
        <f>3/24000000*OO[[#This Row],[92 (30JUN1985 09:00:00)-Water Temperature (C)]]*OO[[#This Row],[34]]</f>
        <v>2.6684251038016249E-2</v>
      </c>
      <c r="AK377" s="10">
        <f>3/24000000*OO[[#This Row],[93 (30JUN1985 12:00:00)-Water Temperature (C)]]*OO[[#This Row],[35]]</f>
        <v>1.7348097175999999E-2</v>
      </c>
      <c r="AL377" s="10">
        <f>3/24000000*OO[[#This Row],[94 (30JUN1985 15:00:00)-Water Temperature (C)]]*OO[[#This Row],[36]]</f>
        <v>8.8697985091625003E-3</v>
      </c>
      <c r="AM377" s="10">
        <f>3/24000000*OO[[#This Row],[95 (30JUN1985 18:00:00)-Water Temperature (C)]]*OO[[#This Row],[37]]</f>
        <v>3.7021045721399998E-3</v>
      </c>
      <c r="AN377" s="10">
        <f>3/24000000*OO[[#This Row],[96 (30JUN1985 21:00:00)-Water Temperature (C)]]*OO[[#This Row],[38]]</f>
        <v>1.3086903753131249E-3</v>
      </c>
      <c r="AO377" s="10">
        <f>3/24000000*OO[[#This Row],[97 (01JUL1985 00:00:00)-Water Temperature (C)]]*OO[[#This Row],[39]]</f>
        <v>4.122067851539999E-4</v>
      </c>
      <c r="AP377" s="10">
        <f>3/24000000*OO[[#This Row],[98 (01JUL1985 03:00:00)-Water Temperature (C)]]*OO[[#This Row],[40]]</f>
        <v>1.3240161261629998E-4</v>
      </c>
      <c r="AQ377" s="10">
        <f>3/24000000*OO[[#This Row],[99 (01JUL1985 06:00:00)-Water Temperature (C)]]*OO[[#This Row],[41]]</f>
        <v>5.5759177373249991E-5</v>
      </c>
      <c r="AR377" s="10">
        <f>3/24000000*OO[[#This Row],[100 (01JUL1985 09:00:00)-Water Temperature (C)]]*OO[[#This Row],[42]]</f>
        <v>3.7786400401587503E-5</v>
      </c>
      <c r="AS377" s="10">
        <f>3/24000000*OO[[#This Row],[101 (01JUL1985 12:00:00)-Water Temperature (C)]]*OO[[#This Row],[43]]</f>
        <v>3.3967073402887496E-5</v>
      </c>
      <c r="AT377" s="10">
        <f>3/24000000*OO[[#This Row],[102 (01JUL1985 15:00:00)-Water Temperature (C)]]*OO[[#This Row],[44]]</f>
        <v>3.2436170719224997E-5</v>
      </c>
      <c r="AU377" s="10">
        <f>3/24000000*OO[[#This Row],[103 (01JUL1985 18:00:00)-Water Temperature (C)]]*OO[[#This Row],[45]]</f>
        <v>3.0657749680359994E-5</v>
      </c>
      <c r="AV377" s="10">
        <f>3/24000000*OO[[#This Row],[104 (01JUL1985 21:00:00)-Water Temperature (C)]]*OO[[#This Row],[46]]</f>
        <v>2.8342586154739994E-5</v>
      </c>
      <c r="AW377" s="10">
        <f>3/24000000*OO[[#This Row],[105 (02JUL1985 00:00:00)-Water Temperature (C)]]*OO[[#This Row],[47]]</f>
        <v>2.5854468718400003E-5</v>
      </c>
      <c r="AX377" s="10">
        <f>3/24000000*OO[[#This Row],[106 (02JUL1985 03:00:00)-Water Temperature (C)]]*OO[[#This Row],[48]]</f>
        <v>2.3819813088288749E-5</v>
      </c>
      <c r="AY377" s="10">
        <f>3/24000000*OO[[#This Row],[107 (02JUL1985 06:00:00)-Water Temperature (C)]]*OO[[#This Row],[49]]</f>
        <v>2.1916038036593747E-5</v>
      </c>
      <c r="AZ377" s="10">
        <f>3/24000000*OO[[#This Row],[108 (02JUL1985 09:00:00)-Water Temperature (C)]]*OO[[#This Row],[50]]</f>
        <v>2.029972576566E-5</v>
      </c>
      <c r="BA377" s="10">
        <f>3/24000000*OO[[#This Row],[109 (02JUL1985 12:00:00)-Water Temperature (C)]]*OO[[#This Row],[51]]</f>
        <v>1.8873016521905003E-5</v>
      </c>
      <c r="BB377" s="10">
        <f>3/24000000*OO[[#This Row],[110 (02JUL1985 15:00:00)-Water Temperature (C)]]*OO[[#This Row],[52]]</f>
        <v>1.7378619407777499E-5</v>
      </c>
      <c r="BC377" s="10">
        <f>3/24000000*OO[[#This Row],[111 (02JUL1985 18:00:00)-Water Temperature (C)]]*OO[[#This Row],[53]]</f>
        <v>1.5833365684424997E-5</v>
      </c>
      <c r="BD377" s="10">
        <f>3/24000000*OO[[#This Row],[112 (02JUL1985 21:00:00)-Water Temperature (C)]]*OO[[#This Row],[54]]</f>
        <v>1.4345849699639999E-5</v>
      </c>
      <c r="BE377" s="10">
        <f>3/24000000*OO[[#This Row],[113 (03JUL1985 00:00:00)-Water Temperature (C)]]*OO[[#This Row],[55]]</f>
        <v>1.2931199396849999E-5</v>
      </c>
      <c r="BF377" s="10">
        <f>3/24000000*OO[[#This Row],[114 (03JUL1985 03:00:00)-Water Temperature (C)]]*OO[[#This Row],[56]]</f>
        <v>1.18035733443925E-5</v>
      </c>
      <c r="BG377" s="10">
        <f>3/24000000*OO[[#This Row],[115 (03JUL1985 06:00:00)-Water Temperature (C)]]*OO[[#This Row],[57]]</f>
        <v>1.0813240325333748E-5</v>
      </c>
      <c r="BH377" s="10">
        <f>3/24000000*OO[[#This Row],[116 (03JUL1985 09:00:00)-Water Temperature (C)]]*OO[[#This Row],[58]]</f>
        <v>9.9491147309149989E-6</v>
      </c>
      <c r="BI377" s="10">
        <f>3/24000000*OO[[#This Row],[117 (03JUL1985 12:00:00)-Water Temperature (C)]]*OO[[#This Row],[59]]</f>
        <v>9.1968255009150001E-6</v>
      </c>
      <c r="BJ377" s="10">
        <f>3/24000000*OO[[#This Row],[118 (03JUL1985 15:00:00)-Water Temperature (C)]]*OO[[#This Row],[60]]</f>
        <v>8.4130148015374987E-6</v>
      </c>
      <c r="BK377" s="10">
        <f>3/24000000*OO[[#This Row],[119 (03JUL1985 18:00:00)-Water Temperature (C)]]*OO[[#This Row],[61]]</f>
        <v>7.6706601391850009E-6</v>
      </c>
      <c r="BL377" s="10">
        <f>3/24000000*OO[[#This Row],[120 (03JUL1985 21:00:00)-Water Temperature (C)]]*OO[[#This Row],[62]]</f>
        <v>6.9410439299874995E-6</v>
      </c>
      <c r="BM377" s="10">
        <f>3/24000000*OO[[#This Row],[121 (04JUL1985 00:00:00)-Water Temperature (C)]]*OO[[#This Row],[63]]</f>
        <v>6.2421694733099986E-6</v>
      </c>
      <c r="BN377" s="10">
        <f>3/24000000*OO[[#This Row],[122 (04JUL1985 03:00:00)-Water Temperature (C)]]*OO[[#This Row],[64]]</f>
        <v>5.6500347765237493E-6</v>
      </c>
      <c r="BO377" s="10">
        <f>3/24000000*OO[[#This Row],[123 (04JUL1985 06:00:00)-Water Temperature (C)]]*OO[[#This Row],[65]]</f>
        <v>5.0502965136274991E-6</v>
      </c>
      <c r="BP377" s="10">
        <f>3/24000000*OO[[#This Row],[124 (04JUL1985 09:00:00)-Water Temperature (C)]]*OO[[#This Row],[66]]</f>
        <v>4.5272109893625E-6</v>
      </c>
      <c r="BQ377" s="10">
        <f>3/24000000*OO[[#This Row],[125 (04JUL1985 12:00:00)-Water Temperature (C)]]*OO[[#This Row],[67]]</f>
        <v>4.017948033914999E-6</v>
      </c>
      <c r="BR377" s="10">
        <f>3/24000000*OO[[#This Row],[126 (04JUL1985 15:00:00)-Water Temperature (C)]]*OO[[#This Row],[68]]</f>
        <v>3.5628350788900004E-6</v>
      </c>
      <c r="BS377" s="10">
        <f>3/24000000*OO[[#This Row],[127 (04JUL1985 18:00:00)-Water Temperature (C)]]*OO[[#This Row],[69]]</f>
        <v>3.1411303727007499E-6</v>
      </c>
      <c r="BT377" s="10">
        <f>3/24000000*OO[[#This Row],[128 (04JUL1985 21:00:00)-Water Temperature (C)]]*OO[[#This Row],[70]]</f>
        <v>2.7218462526967498E-6</v>
      </c>
      <c r="BU377" s="10">
        <f>3/24000000*OO[[#This Row],[129 (05JUL1985 00:00:00)-Water Temperature (C)]]*OO[[#This Row],[71]]</f>
        <v>2.2956547890869997E-6</v>
      </c>
      <c r="BV377" s="10">
        <f>3/24000000*OO[[#This Row],[130 (05JUL1985 03:00:00)-Water Temperature (C)]]*OO[[#This Row],[72]]</f>
        <v>1.9114653213177497E-6</v>
      </c>
      <c r="BW377" s="10">
        <f>3/24000000*OO[[#This Row],[131 (05JUL1985 06:00:00)-Water Temperature (C)]]*OO[[#This Row],[73]]</f>
        <v>1.5381753373054997E-6</v>
      </c>
      <c r="BX377" s="10">
        <f>3/24000000*OO[[#This Row],[132 (05JUL1985 09:00:00)-Water Temperature (C)]]*OO[[#This Row],[74]]</f>
        <v>1.2270293510820001E-6</v>
      </c>
      <c r="BY377" s="10">
        <f>3/24000000*OO[[#This Row],[133 (05JUL1985 12:00:00)-Water Temperature (C)]]*OO[[#This Row],[75]]</f>
        <v>9.7936436336249993E-7</v>
      </c>
      <c r="BZ377" s="10">
        <f>3/24000000*OO[[#This Row],[134 (05JUL1985 15:00:00)-Water Temperature (C)]]*OO[[#This Row],[76]]</f>
        <v>7.9267448283124999E-7</v>
      </c>
      <c r="CA377" s="10">
        <f>3/24000000*OO[[#This Row],[135 (05JUL1985 18:00:00)-Water Temperature (C)]]*OO[[#This Row],[77]]</f>
        <v>6.5929900146575002E-7</v>
      </c>
      <c r="CB377" s="10">
        <f>3/24000000*OO[[#This Row],[136 (05JUL1985 21:00:00)-Water Temperature (C)]]*OO[[#This Row],[78]]</f>
        <v>5.6684017257524999E-7</v>
      </c>
      <c r="CC377" s="10">
        <f>3/24000000*OO[[#This Row],[137 (06JUL1985 00:00:00)-Water Temperature (C)]]*OO[[#This Row],[79]]</f>
        <v>5.0481497127425001E-7</v>
      </c>
      <c r="CD377" s="10">
        <f>3/24000000*OO[[#This Row],[138 (06JUL1985 03:00:00)-Water Temperature (C)]]*OO[[#This Row],[80]]</f>
        <v>4.7079618302374993E-7</v>
      </c>
      <c r="CE377" s="10">
        <f>3/24000000*OO[[#This Row],[139 (06JUL1985 06:00:00)-Water Temperature (C)]]*OO[[#This Row],[81]]</f>
        <v>4.4426645851874999E-7</v>
      </c>
      <c r="CF377" s="10">
        <f>3/24000000*OO[[#This Row],[140 (06JUL1985 09:00:00)-Water Temperature (C)]]*OO[[#This Row],[82]]</f>
        <v>4.2465316404337499E-7</v>
      </c>
      <c r="CG377" s="10">
        <f>3/24000000*OO[[#This Row],[141 (06JUL1985 12:00:00)-Water Temperature (C)]]*OO[[#This Row],[83]]</f>
        <v>4.1097253771349997E-7</v>
      </c>
      <c r="CH377" s="10">
        <f>3/24000000*OO[[#This Row],[142 (06JUL1985 15:00:00)-Water Temperature (C)]]*OO[[#This Row],[84]]</f>
        <v>3.9577050082499994E-7</v>
      </c>
      <c r="CI377" s="10">
        <f>3/24000000*OO[[#This Row],[143 (06JUL1985 18:00:00)-Water Temperature (C)]]*OO[[#This Row],[85]]</f>
        <v>3.7805124373574995E-7</v>
      </c>
      <c r="CJ377" s="10">
        <f>3/24000000*OO[[#This Row],[144 (06JUL1985 21:00:00)-Water Temperature (C)]]*OO[[#This Row],[86]]</f>
        <v>3.5916038361499998E-7</v>
      </c>
      <c r="CK377" s="10">
        <f>3/24000000*OO[[#This Row],[145 (07JUL1985 00:00:00)-Water Temperature (C)]]*OO[[#This Row],[87]]</f>
        <v>3.4222444982320003E-7</v>
      </c>
      <c r="CL377" s="10">
        <f>3/24000000*OO[[#This Row],[146 (07JUL1985 03:00:00)-Water Temperature (C)]]*OO[[#This Row],[88]]</f>
        <v>3.3156980328899999E-7</v>
      </c>
      <c r="CM377" s="10">
        <f>3/24000000*OO[[#This Row],[147 (07JUL1985 06:00:00)-Water Temperature (C)]]*OO[[#This Row],[89]]</f>
        <v>3.2106171212358751E-7</v>
      </c>
      <c r="CN377" s="10">
        <f>3/24000000*OO[[#This Row],[148 (07JUL1985 09:00:00)-Water Temperature (C)]]*OO[[#This Row],[90]]</f>
        <v>3.0976078627690003E-7</v>
      </c>
      <c r="CO377" s="10">
        <f>3/24000000*OO[[#This Row],[149 (07JUL1985 12:00:00)-Water Temperature (C)]]*OO[[#This Row],[91]]</f>
        <v>2.9860408950349999E-7</v>
      </c>
      <c r="CP377" s="10">
        <f>3/24000000*OO[[#This Row],[150 (07JUL1985 15:00:00)-Water Temperature (C)]]*OO[[#This Row],[92]]</f>
        <v>2.8549306081686246E-7</v>
      </c>
      <c r="CQ377" s="10">
        <f>3/24000000*OO[[#This Row],[151 (07JUL1985 18:00:00)-Water Temperature (C)]]*OO[[#This Row],[93]]</f>
        <v>2.7285077998479998E-7</v>
      </c>
      <c r="CR377" s="10">
        <f>3/24000000*OO[[#This Row],[152 (07JUL1985 21:00:00)-Water Temperature (C)]]*OO[[#This Row],[94]]</f>
        <v>2.6037260272696249E-7</v>
      </c>
      <c r="CS377" s="10">
        <f>3/24000000*OO[[#This Row],[153 (08JUL1985 00:00:00)-Water Temperature (C)]]*OO[[#This Row],[95]]</f>
        <v>2.477866062735E-7</v>
      </c>
      <c r="CT377" s="10">
        <f>3/24000000*OO[[#This Row],[154 (08JUL1985 03:00:00)-Water Temperature (C)]]*OO[[#This Row],[96]]</f>
        <v>2.3624022167996249E-7</v>
      </c>
      <c r="CU377" s="10">
        <f>3/24000000*OO[[#This Row],[155 (08JUL1985 06:00:00)-Water Temperature (C)]]*OO[[#This Row],[97]]</f>
        <v>2.2689302895389999E-7</v>
      </c>
      <c r="CV377" s="10">
        <f>3/24000000*OO[[#This Row],[156 (08JUL1985 09:00:00)-Water Temperature (C)]]*OO[[#This Row],[98]]</f>
        <v>2.1672062131019998E-7</v>
      </c>
      <c r="CW377" s="10">
        <f>3/24000000*OO[[#This Row],[157 (08JUL1985 12:00:00)-Water Temperature (C)]]*OO[[#This Row],[99]]</f>
        <v>2.0738061076277499E-7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0</v>
      </c>
      <c r="U378" s="10">
        <f>3/24*OO[[#This Row],[77 (28JUN1985 12:00:00)-Water Temperature (C)]]*OO[[#This Row],[19]]/SUM(OO[19])</f>
        <v>3.1545417896858262E-36</v>
      </c>
      <c r="V378" s="10">
        <f>3/24000000*OO[[#This Row],[78 (28JUN1985 15:00:00)-Water Temperature (C)]]*OO[[#This Row],[20]]</f>
        <v>5.2065302764999994E-28</v>
      </c>
      <c r="W378" s="10">
        <f>3/24000000*OO[[#This Row],[79 (28JUN1985 18:00:00)-Water Temperature (C)]]*OO[[#This Row],[21]]</f>
        <v>1.7461387833367499E-21</v>
      </c>
      <c r="X378" s="10">
        <f>3/24000000*OO[[#This Row],[80 (28JUN1985 21:00:00)-Water Temperature (C)]]*OO[[#This Row],[22]]</f>
        <v>2.5858137153719995E-16</v>
      </c>
      <c r="Y378" s="10">
        <f>3/24000000*OO[[#This Row],[81 (29JUN1985 00:00:00)-Water Temperature (C)]]*OO[[#This Row],[23]]</f>
        <v>7.9343741806874994E-13</v>
      </c>
      <c r="Z378" s="10">
        <f>3/24000000*OO[[#This Row],[82 (29JUN1985 03:00:00)-Water Temperature (C)]]*OO[[#This Row],[24]]</f>
        <v>3.8510942531399998E-10</v>
      </c>
      <c r="AA378" s="10">
        <f>3/24000000*OO[[#This Row],[83 (29JUN1985 06:00:00)-Water Temperature (C)]]*OO[[#This Row],[25]]</f>
        <v>5.3512590677299998E-8</v>
      </c>
      <c r="AB378" s="10">
        <f>3/24000000*OO[[#This Row],[84 (29JUN1985 09:00:00)-Water Temperature (C)]]*OO[[#This Row],[26]]</f>
        <v>2.7944315026845E-6</v>
      </c>
      <c r="AC378" s="10">
        <f>3/24000000*OO[[#This Row],[85 (29JUN1985 12:00:00)-Water Temperature (C)]]*OO[[#This Row],[27]]</f>
        <v>6.5189191528624993E-5</v>
      </c>
      <c r="AD378" s="10">
        <f>3/24000000*OO[[#This Row],[86 (29JUN1985 15:00:00)-Water Temperature (C)]]*OO[[#This Row],[28]]</f>
        <v>7.6413504184200001E-4</v>
      </c>
      <c r="AE378" s="10">
        <f>3/24000000*OO[[#This Row],[88 (29JUN1985 21:00:00)-Water Temperature (C)]]*OO[[#This Row],[30]]</f>
        <v>1.9324779531554998E-2</v>
      </c>
      <c r="AF378" s="10">
        <f>3/24000000*OO[[#This Row],[88 (29JUN1985 21:00:00)-Water Temperature (C)]]*OO[[#This Row],[30]]</f>
        <v>1.9324779531554998E-2</v>
      </c>
      <c r="AG378" s="10">
        <f>3/24000000*OO[[#This Row],[89 (30JUN1985 00:00:00)-Water Temperature (C)]]*OO[[#This Row],[31]]</f>
        <v>4.6643725338112493E-2</v>
      </c>
      <c r="AH378" s="10">
        <f>3/24000000*OO[[#This Row],[90 (30JUN1985 03:00:00)-Water Temperature (C)]]*OO[[#This Row],[32]]</f>
        <v>7.654700510221249E-2</v>
      </c>
      <c r="AI378" s="10">
        <f>3/24000000*OO[[#This Row],[91 (30JUN1985 06:00:00)-Water Temperature (C)]]*OO[[#This Row],[33]]</f>
        <v>8.9664042137400007E-2</v>
      </c>
      <c r="AJ378" s="10">
        <f>3/24000000*OO[[#This Row],[92 (30JUN1985 09:00:00)-Water Temperature (C)]]*OO[[#This Row],[34]]</f>
        <v>7.8882392034999999E-2</v>
      </c>
      <c r="AK378" s="10">
        <f>3/24000000*OO[[#This Row],[93 (30JUN1985 12:00:00)-Water Temperature (C)]]*OO[[#This Row],[35]]</f>
        <v>5.3380770456700005E-2</v>
      </c>
      <c r="AL378" s="10">
        <f>3/24000000*OO[[#This Row],[94 (30JUN1985 15:00:00)-Water Temperature (C)]]*OO[[#This Row],[36]]</f>
        <v>2.8302968372669997E-2</v>
      </c>
      <c r="AM378" s="10">
        <f>3/24000000*OO[[#This Row],[95 (30JUN1985 18:00:00)-Water Temperature (C)]]*OO[[#This Row],[37]]</f>
        <v>1.2213769147219999E-2</v>
      </c>
      <c r="AN378" s="10">
        <f>3/24000000*OO[[#This Row],[96 (30JUN1985 21:00:00)-Water Temperature (C)]]*OO[[#This Row],[38]]</f>
        <v>4.4485434320262491E-3</v>
      </c>
      <c r="AO378" s="10">
        <f>3/24000000*OO[[#This Row],[97 (01JUL1985 00:00:00)-Water Temperature (C)]]*OO[[#This Row],[39]]</f>
        <v>1.4285733766500001E-3</v>
      </c>
      <c r="AP378" s="10">
        <f>3/24000000*OO[[#This Row],[98 (01JUL1985 03:00:00)-Water Temperature (C)]]*OO[[#This Row],[40]]</f>
        <v>4.5455827002187496E-4</v>
      </c>
      <c r="AQ378" s="10">
        <f>3/24000000*OO[[#This Row],[99 (01JUL1985 06:00:00)-Water Temperature (C)]]*OO[[#This Row],[41]]</f>
        <v>1.7834278897915001E-4</v>
      </c>
      <c r="AR378" s="10">
        <f>3/24000000*OO[[#This Row],[100 (01JUL1985 09:00:00)-Water Temperature (C)]]*OO[[#This Row],[42]]</f>
        <v>1.1112816747217501E-4</v>
      </c>
      <c r="AS378" s="10">
        <f>3/24000000*OO[[#This Row],[101 (01JUL1985 12:00:00)-Water Temperature (C)]]*OO[[#This Row],[43]]</f>
        <v>9.6559399499324987E-5</v>
      </c>
      <c r="AT378" s="10">
        <f>3/24000000*OO[[#This Row],[102 (01JUL1985 15:00:00)-Water Temperature (C)]]*OO[[#This Row],[44]]</f>
        <v>9.174060965387499E-5</v>
      </c>
      <c r="AU378" s="10">
        <f>3/24000000*OO[[#This Row],[103 (01JUL1985 18:00:00)-Water Temperature (C)]]*OO[[#This Row],[45]]</f>
        <v>8.6823559166399983E-5</v>
      </c>
      <c r="AV378" s="10">
        <f>3/24000000*OO[[#This Row],[104 (01JUL1985 21:00:00)-Water Temperature (C)]]*OO[[#This Row],[46]]</f>
        <v>8.0417378140537504E-5</v>
      </c>
      <c r="AW378" s="10">
        <f>3/24000000*OO[[#This Row],[105 (02JUL1985 00:00:00)-Water Temperature (C)]]*OO[[#This Row],[47]]</f>
        <v>7.3492855342724986E-5</v>
      </c>
      <c r="AX378" s="10">
        <f>3/24000000*OO[[#This Row],[106 (02JUL1985 03:00:00)-Water Temperature (C)]]*OO[[#This Row],[48]]</f>
        <v>6.7740496482762507E-5</v>
      </c>
      <c r="AY378" s="10">
        <f>3/24000000*OO[[#This Row],[107 (02JUL1985 06:00:00)-Water Temperature (C)]]*OO[[#This Row],[49]]</f>
        <v>6.2135564035650001E-5</v>
      </c>
      <c r="AZ378" s="10">
        <f>3/24000000*OO[[#This Row],[108 (02JUL1985 09:00:00)-Water Temperature (C)]]*OO[[#This Row],[50]]</f>
        <v>5.7330825045450004E-5</v>
      </c>
      <c r="BA378" s="10">
        <f>3/24000000*OO[[#This Row],[109 (02JUL1985 12:00:00)-Water Temperature (C)]]*OO[[#This Row],[51]]</f>
        <v>5.3147448096449992E-5</v>
      </c>
      <c r="BB378" s="10">
        <f>3/24000000*OO[[#This Row],[110 (02JUL1985 15:00:00)-Water Temperature (C)]]*OO[[#This Row],[52]]</f>
        <v>4.8569884867400004E-5</v>
      </c>
      <c r="BC378" s="10">
        <f>3/24000000*OO[[#This Row],[111 (02JUL1985 18:00:00)-Water Temperature (C)]]*OO[[#This Row],[53]]</f>
        <v>4.3879166891499994E-5</v>
      </c>
      <c r="BD378" s="10">
        <f>3/24000000*OO[[#This Row],[112 (02JUL1985 21:00:00)-Water Temperature (C)]]*OO[[#This Row],[54]]</f>
        <v>3.9492304924649997E-5</v>
      </c>
      <c r="BE378" s="10">
        <f>3/24000000*OO[[#This Row],[113 (03JUL1985 00:00:00)-Water Temperature (C)]]*OO[[#This Row],[55]]</f>
        <v>3.5364111734112497E-5</v>
      </c>
      <c r="BF378" s="10">
        <f>3/24000000*OO[[#This Row],[114 (03JUL1985 03:00:00)-Water Temperature (C)]]*OO[[#This Row],[56]]</f>
        <v>3.206201595372E-5</v>
      </c>
      <c r="BG378" s="10">
        <f>3/24000000*OO[[#This Row],[115 (03JUL1985 06:00:00)-Water Temperature (C)]]*OO[[#This Row],[57]]</f>
        <v>2.9132465333826246E-5</v>
      </c>
      <c r="BH378" s="10">
        <f>3/24000000*OO[[#This Row],[116 (03JUL1985 09:00:00)-Water Temperature (C)]]*OO[[#This Row],[58]]</f>
        <v>2.659023136940625E-5</v>
      </c>
      <c r="BI378" s="10">
        <f>3/24000000*OO[[#This Row],[117 (03JUL1985 12:00:00)-Water Temperature (C)]]*OO[[#This Row],[59]]</f>
        <v>2.4390151385022497E-5</v>
      </c>
      <c r="BJ378" s="10">
        <f>3/24000000*OO[[#This Row],[118 (03JUL1985 15:00:00)-Water Temperature (C)]]*OO[[#This Row],[60]]</f>
        <v>2.2130558779898749E-5</v>
      </c>
      <c r="BK378" s="10">
        <f>3/24000000*OO[[#This Row],[119 (03JUL1985 18:00:00)-Water Temperature (C)]]*OO[[#This Row],[61]]</f>
        <v>2.0021571596713748E-5</v>
      </c>
      <c r="BL378" s="10">
        <f>3/24000000*OO[[#This Row],[120 (03JUL1985 21:00:00)-Water Temperature (C)]]*OO[[#This Row],[62]]</f>
        <v>1.803519392619E-5</v>
      </c>
      <c r="BM378" s="10">
        <f>3/24000000*OO[[#This Row],[121 (04JUL1985 00:00:00)-Water Temperature (C)]]*OO[[#This Row],[63]]</f>
        <v>1.6149325510981248E-5</v>
      </c>
      <c r="BN378" s="10">
        <f>3/24000000*OO[[#This Row],[122 (04JUL1985 03:00:00)-Water Temperature (C)]]*OO[[#This Row],[64]]</f>
        <v>1.4566022265599997E-5</v>
      </c>
      <c r="BO378" s="10">
        <f>3/24000000*OO[[#This Row],[123 (04JUL1985 06:00:00)-Water Temperature (C)]]*OO[[#This Row],[65]]</f>
        <v>1.2966150190657499E-5</v>
      </c>
      <c r="BP378" s="10">
        <f>3/24000000*OO[[#This Row],[124 (04JUL1985 09:00:00)-Water Temperature (C)]]*OO[[#This Row],[66]]</f>
        <v>1.1558418588950001E-5</v>
      </c>
      <c r="BQ378" s="10">
        <f>3/24000000*OO[[#This Row],[125 (04JUL1985 12:00:00)-Water Temperature (C)]]*OO[[#This Row],[67]]</f>
        <v>1.0168577892944999E-5</v>
      </c>
      <c r="BR378" s="10">
        <f>3/24000000*OO[[#This Row],[126 (04JUL1985 15:00:00)-Water Temperature (C)]]*OO[[#This Row],[68]]</f>
        <v>8.9532862946449994E-6</v>
      </c>
      <c r="BS378" s="10">
        <f>3/24000000*OO[[#This Row],[127 (04JUL1985 18:00:00)-Water Temperature (C)]]*OO[[#This Row],[69]]</f>
        <v>7.86396960769125E-6</v>
      </c>
      <c r="BT378" s="10">
        <f>3/24000000*OO[[#This Row],[128 (04JUL1985 21:00:00)-Water Temperature (C)]]*OO[[#This Row],[70]]</f>
        <v>6.8027399500837499E-6</v>
      </c>
      <c r="BU378" s="10">
        <f>3/24000000*OO[[#This Row],[129 (05JUL1985 00:00:00)-Water Temperature (C)]]*OO[[#This Row],[71]]</f>
        <v>5.7420853104599998E-6</v>
      </c>
      <c r="BV378" s="10">
        <f>3/24000000*OO[[#This Row],[130 (05JUL1985 03:00:00)-Water Temperature (C)]]*OO[[#This Row],[72]]</f>
        <v>4.7889362456250003E-6</v>
      </c>
      <c r="BW378" s="10">
        <f>3/24000000*OO[[#This Row],[131 (05JUL1985 06:00:00)-Water Temperature (C)]]*OO[[#This Row],[73]]</f>
        <v>3.8549039535999996E-6</v>
      </c>
      <c r="BX378" s="10">
        <f>3/24000000*OO[[#This Row],[132 (05JUL1985 09:00:00)-Water Temperature (C)]]*OO[[#This Row],[74]]</f>
        <v>3.0683290324802501E-6</v>
      </c>
      <c r="BY378" s="10">
        <f>3/24000000*OO[[#This Row],[133 (05JUL1985 12:00:00)-Water Temperature (C)]]*OO[[#This Row],[75]]</f>
        <v>2.4382777740072498E-6</v>
      </c>
      <c r="BZ378" s="10">
        <f>3/24000000*OO[[#This Row],[134 (05JUL1985 15:00:00)-Water Temperature (C)]]*OO[[#This Row],[76]]</f>
        <v>1.956218954272E-6</v>
      </c>
      <c r="CA378" s="10">
        <f>3/24000000*OO[[#This Row],[135 (05JUL1985 18:00:00)-Water Temperature (C)]]*OO[[#This Row],[77]]</f>
        <v>1.6100567541309997E-6</v>
      </c>
      <c r="CB378" s="10">
        <f>3/24000000*OO[[#This Row],[136 (05JUL1985 21:00:00)-Water Temperature (C)]]*OO[[#This Row],[78]]</f>
        <v>1.3688849415444999E-6</v>
      </c>
      <c r="CC378" s="10">
        <f>3/24000000*OO[[#This Row],[137 (06JUL1985 00:00:00)-Water Temperature (C)]]*OO[[#This Row],[79]]</f>
        <v>1.20574687930025E-6</v>
      </c>
      <c r="CD378" s="10">
        <f>3/24000000*OO[[#This Row],[138 (06JUL1985 03:00:00)-Water Temperature (C)]]*OO[[#This Row],[80]]</f>
        <v>1.1123957586858752E-6</v>
      </c>
      <c r="CE378" s="10">
        <f>3/24000000*OO[[#This Row],[139 (06JUL1985 06:00:00)-Water Temperature (C)]]*OO[[#This Row],[81]]</f>
        <v>1.03774732944E-6</v>
      </c>
      <c r="CF378" s="10">
        <f>3/24000000*OO[[#This Row],[140 (06JUL1985 09:00:00)-Water Temperature (C)]]*OO[[#This Row],[82]]</f>
        <v>9.8007602645212502E-7</v>
      </c>
      <c r="CG378" s="10">
        <f>3/24000000*OO[[#This Row],[141 (06JUL1985 12:00:00)-Water Temperature (C)]]*OO[[#This Row],[83]]</f>
        <v>9.3730395197399985E-7</v>
      </c>
      <c r="CH378" s="10">
        <f>3/24000000*OO[[#This Row],[142 (06JUL1985 15:00:00)-Water Temperature (C)]]*OO[[#This Row],[84]]</f>
        <v>8.906398859049999E-7</v>
      </c>
      <c r="CI378" s="10">
        <f>3/24000000*OO[[#This Row],[143 (06JUL1985 18:00:00)-Water Temperature (C)]]*OO[[#This Row],[85]]</f>
        <v>8.3931211668525004E-7</v>
      </c>
      <c r="CJ378" s="10">
        <f>3/24000000*OO[[#This Row],[144 (06JUL1985 21:00:00)-Water Temperature (C)]]*OO[[#This Row],[86]]</f>
        <v>7.869505061047501E-7</v>
      </c>
      <c r="CK378" s="10">
        <f>3/24000000*OO[[#This Row],[145 (07JUL1985 00:00:00)-Water Temperature (C)]]*OO[[#This Row],[87]]</f>
        <v>7.3894344435250004E-7</v>
      </c>
      <c r="CL378" s="10">
        <f>3/24000000*OO[[#This Row],[146 (07JUL1985 03:00:00)-Water Temperature (C)]]*OO[[#This Row],[88]]</f>
        <v>7.0512119291725001E-7</v>
      </c>
      <c r="CM378" s="10">
        <f>3/24000000*OO[[#This Row],[147 (07JUL1985 06:00:00)-Water Temperature (C)]]*OO[[#This Row],[89]]</f>
        <v>6.7126244812575006E-7</v>
      </c>
      <c r="CN378" s="10">
        <f>3/24000000*OO[[#This Row],[148 (07JUL1985 09:00:00)-Water Temperature (C)]]*OO[[#This Row],[90]]</f>
        <v>6.3600524851199998E-7</v>
      </c>
      <c r="CO378" s="10">
        <f>3/24000000*OO[[#This Row],[149 (07JUL1985 12:00:00)-Water Temperature (C)]]*OO[[#This Row],[91]]</f>
        <v>6.0175520807787488E-7</v>
      </c>
      <c r="CP378" s="10">
        <f>3/24000000*OO[[#This Row],[150 (07JUL1985 15:00:00)-Water Temperature (C)]]*OO[[#This Row],[92]]</f>
        <v>5.64110679647625E-7</v>
      </c>
      <c r="CQ378" s="10">
        <f>3/24000000*OO[[#This Row],[151 (07JUL1985 18:00:00)-Water Temperature (C)]]*OO[[#This Row],[93]]</f>
        <v>5.2824880078650003E-7</v>
      </c>
      <c r="CR378" s="10">
        <f>3/24000000*OO[[#This Row],[152 (07JUL1985 21:00:00)-Water Temperature (C)]]*OO[[#This Row],[94]]</f>
        <v>4.9375483621024999E-7</v>
      </c>
      <c r="CS378" s="10">
        <f>3/24000000*OO[[#This Row],[153 (08JUL1985 00:00:00)-Water Temperature (C)]]*OO[[#This Row],[95]]</f>
        <v>4.5994328855799994E-7</v>
      </c>
      <c r="CT378" s="10">
        <f>3/24000000*OO[[#This Row],[154 (08JUL1985 03:00:00)-Water Temperature (C)]]*OO[[#This Row],[96]]</f>
        <v>4.2886351072062494E-7</v>
      </c>
      <c r="CU378" s="10">
        <f>3/24000000*OO[[#This Row],[155 (08JUL1985 06:00:00)-Water Temperature (C)]]*OO[[#This Row],[97]]</f>
        <v>4.0239830610699995E-7</v>
      </c>
      <c r="CV378" s="10">
        <f>3/24000000*OO[[#This Row],[156 (08JUL1985 09:00:00)-Water Temperature (C)]]*OO[[#This Row],[98]]</f>
        <v>3.7482822359812495E-7</v>
      </c>
      <c r="CW378" s="10">
        <f>3/24000000*OO[[#This Row],[157 (08JUL1985 12:00:00)-Water Temperature (C)]]*OO[[#This Row],[99]]</f>
        <v>3.4972878859600001E-7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0</v>
      </c>
      <c r="U379" s="10">
        <f>3/24*OO[[#This Row],[77 (28JUN1985 12:00:00)-Water Temperature (C)]]*OO[[#This Row],[19]]/SUM(OO[19])</f>
        <v>6.7763574244180532E-37</v>
      </c>
      <c r="V379" s="10">
        <f>3/24000000*OO[[#This Row],[78 (28JUN1985 15:00:00)-Water Temperature (C)]]*OO[[#This Row],[20]]</f>
        <v>2.0875208361479999E-28</v>
      </c>
      <c r="W379" s="10">
        <f>3/24000000*OO[[#This Row],[79 (28JUN1985 18:00:00)-Water Temperature (C)]]*OO[[#This Row],[21]]</f>
        <v>5.5042966462274999E-22</v>
      </c>
      <c r="X379" s="10">
        <f>3/24000000*OO[[#This Row],[80 (28JUN1985 21:00:00)-Water Temperature (C)]]*OO[[#This Row],[22]]</f>
        <v>1.1591486716254999E-16</v>
      </c>
      <c r="Y379" s="10">
        <f>3/24000000*OO[[#This Row],[81 (29JUN1985 00:00:00)-Water Temperature (C)]]*OO[[#This Row],[23]]</f>
        <v>4.2472546360349999E-13</v>
      </c>
      <c r="Z379" s="10">
        <f>3/24000000*OO[[#This Row],[82 (29JUN1985 03:00:00)-Water Temperature (C)]]*OO[[#This Row],[24]]</f>
        <v>2.3070058415381247E-10</v>
      </c>
      <c r="AA379" s="10">
        <f>3/24000000*OO[[#This Row],[83 (29JUN1985 06:00:00)-Water Temperature (C)]]*OO[[#This Row],[25]]</f>
        <v>3.4880547820499995E-8</v>
      </c>
      <c r="AB379" s="10">
        <f>3/24000000*OO[[#This Row],[84 (29JUN1985 09:00:00)-Water Temperature (C)]]*OO[[#This Row],[26]]</f>
        <v>1.95434080987E-6</v>
      </c>
      <c r="AC379" s="10">
        <f>3/24000000*OO[[#This Row],[85 (29JUN1985 12:00:00)-Water Temperature (C)]]*OO[[#This Row],[27]]</f>
        <v>4.8433482773887499E-5</v>
      </c>
      <c r="AD379" s="10">
        <f>3/24000000*OO[[#This Row],[86 (29JUN1985 15:00:00)-Water Temperature (C)]]*OO[[#This Row],[28]]</f>
        <v>5.9899489806350002E-4</v>
      </c>
      <c r="AE379" s="10">
        <f>3/24000000*OO[[#This Row],[88 (29JUN1985 21:00:00)-Water Temperature (C)]]*OO[[#This Row],[30]]</f>
        <v>1.6608077155935E-2</v>
      </c>
      <c r="AF379" s="10">
        <f>3/24000000*OO[[#This Row],[88 (29JUN1985 21:00:00)-Water Temperature (C)]]*OO[[#This Row],[30]]</f>
        <v>1.6608077155935E-2</v>
      </c>
      <c r="AG379" s="10">
        <f>3/24000000*OO[[#This Row],[89 (30JUN1985 00:00:00)-Water Temperature (C)]]*OO[[#This Row],[31]]</f>
        <v>4.1779416799575003E-2</v>
      </c>
      <c r="AH379" s="10">
        <f>3/24000000*OO[[#This Row],[90 (30JUN1985 03:00:00)-Water Temperature (C)]]*OO[[#This Row],[32]]</f>
        <v>7.1104534872799996E-2</v>
      </c>
      <c r="AI379" s="10">
        <f>3/24000000*OO[[#This Row],[91 (30JUN1985 06:00:00)-Water Temperature (C)]]*OO[[#This Row],[33]]</f>
        <v>8.5986500380599976E-2</v>
      </c>
      <c r="AJ379" s="10">
        <f>3/24000000*OO[[#This Row],[92 (30JUN1985 09:00:00)-Water Temperature (C)]]*OO[[#This Row],[34]]</f>
        <v>7.7773221870400006E-2</v>
      </c>
      <c r="AK379" s="10">
        <f>3/24000000*OO[[#This Row],[93 (30JUN1985 12:00:00)-Water Temperature (C)]]*OO[[#This Row],[35]]</f>
        <v>5.4050755973475001E-2</v>
      </c>
      <c r="AL379" s="10">
        <f>3/24000000*OO[[#This Row],[94 (30JUN1985 15:00:00)-Water Temperature (C)]]*OO[[#This Row],[36]]</f>
        <v>2.9344180802437499E-2</v>
      </c>
      <c r="AM379" s="10">
        <f>3/24000000*OO[[#This Row],[95 (30JUN1985 18:00:00)-Water Temperature (C)]]*OO[[#This Row],[37]]</f>
        <v>1.29347899650575E-2</v>
      </c>
      <c r="AN379" s="10">
        <f>3/24000000*OO[[#This Row],[96 (30JUN1985 21:00:00)-Water Temperature (C)]]*OO[[#This Row],[38]]</f>
        <v>4.8003937069150005E-3</v>
      </c>
      <c r="AO379" s="10">
        <f>3/24000000*OO[[#This Row],[97 (01JUL1985 00:00:00)-Water Temperature (C)]]*OO[[#This Row],[39]]</f>
        <v>1.56114375850125E-3</v>
      </c>
      <c r="AP379" s="10">
        <f>3/24000000*OO[[#This Row],[98 (01JUL1985 03:00:00)-Water Temperature (C)]]*OO[[#This Row],[40]]</f>
        <v>4.9540721784749992E-4</v>
      </c>
      <c r="AQ379" s="10">
        <f>3/24000000*OO[[#This Row],[99 (01JUL1985 06:00:00)-Water Temperature (C)]]*OO[[#This Row],[41]]</f>
        <v>1.8688372780454999E-4</v>
      </c>
      <c r="AR379" s="10">
        <f>3/24000000*OO[[#This Row],[100 (01JUL1985 09:00:00)-Water Temperature (C)]]*OO[[#This Row],[42]]</f>
        <v>1.1032322466599998E-4</v>
      </c>
      <c r="AS379" s="10">
        <f>3/24000000*OO[[#This Row],[101 (01JUL1985 12:00:00)-Water Temperature (C)]]*OO[[#This Row],[43]]</f>
        <v>9.3571586124975001E-5</v>
      </c>
      <c r="AT379" s="10">
        <f>3/24000000*OO[[#This Row],[102 (01JUL1985 15:00:00)-Water Temperature (C)]]*OO[[#This Row],[44]]</f>
        <v>8.86302323144E-5</v>
      </c>
      <c r="AU379" s="10">
        <f>3/24000000*OO[[#This Row],[103 (01JUL1985 18:00:00)-Water Temperature (C)]]*OO[[#This Row],[45]]</f>
        <v>8.3975542291724988E-5</v>
      </c>
      <c r="AV379" s="10">
        <f>3/24000000*OO[[#This Row],[104 (01JUL1985 21:00:00)-Water Temperature (C)]]*OO[[#This Row],[46]]</f>
        <v>7.7961701925412496E-5</v>
      </c>
      <c r="AW379" s="10">
        <f>3/24000000*OO[[#This Row],[105 (02JUL1985 00:00:00)-Water Temperature (C)]]*OO[[#This Row],[47]]</f>
        <v>7.1381388109062493E-5</v>
      </c>
      <c r="AX379" s="10">
        <f>3/24000000*OO[[#This Row],[106 (02JUL1985 03:00:00)-Water Temperature (C)]]*OO[[#This Row],[48]]</f>
        <v>6.5880319468799992E-5</v>
      </c>
      <c r="AY379" s="10">
        <f>3/24000000*OO[[#This Row],[107 (02JUL1985 06:00:00)-Water Temperature (C)]]*OO[[#This Row],[49]]</f>
        <v>6.0389351547187506E-5</v>
      </c>
      <c r="AZ379" s="10">
        <f>3/24000000*OO[[#This Row],[108 (02JUL1985 09:00:00)-Water Temperature (C)]]*OO[[#This Row],[50]]</f>
        <v>5.5636881772599999E-5</v>
      </c>
      <c r="BA379" s="10">
        <f>3/24000000*OO[[#This Row],[109 (02JUL1985 12:00:00)-Water Temperature (C)]]*OO[[#This Row],[51]]</f>
        <v>5.15451666359E-5</v>
      </c>
      <c r="BB379" s="10">
        <f>3/24000000*OO[[#This Row],[110 (02JUL1985 15:00:00)-Water Temperature (C)]]*OO[[#This Row],[52]]</f>
        <v>4.7161996942775001E-5</v>
      </c>
      <c r="BC379" s="10">
        <f>3/24000000*OO[[#This Row],[111 (02JUL1985 18:00:00)-Water Temperature (C)]]*OO[[#This Row],[53]]</f>
        <v>4.2631069592624997E-5</v>
      </c>
      <c r="BD379" s="10">
        <f>3/24000000*OO[[#This Row],[112 (02JUL1985 21:00:00)-Water Temperature (C)]]*OO[[#This Row],[54]]</f>
        <v>3.8438024308450001E-5</v>
      </c>
      <c r="BE379" s="10">
        <f>3/24000000*OO[[#This Row],[113 (03JUL1985 00:00:00)-Water Temperature (C)]]*OO[[#This Row],[55]]</f>
        <v>3.4485923155612493E-5</v>
      </c>
      <c r="BF379" s="10">
        <f>3/24000000*OO[[#This Row],[114 (03JUL1985 03:00:00)-Water Temperature (C)]]*OO[[#This Row],[56]]</f>
        <v>3.1319147804839998E-5</v>
      </c>
      <c r="BG379" s="10">
        <f>3/24000000*OO[[#This Row],[115 (03JUL1985 06:00:00)-Water Temperature (C)]]*OO[[#This Row],[57]]</f>
        <v>2.8485195187880001E-5</v>
      </c>
      <c r="BH379" s="10">
        <f>3/24000000*OO[[#This Row],[116 (03JUL1985 09:00:00)-Water Temperature (C)]]*OO[[#This Row],[58]]</f>
        <v>2.6005845325139998E-5</v>
      </c>
      <c r="BI379" s="10">
        <f>3/24000000*OO[[#This Row],[117 (03JUL1985 12:00:00)-Water Temperature (C)]]*OO[[#This Row],[59]]</f>
        <v>2.3857050318747499E-5</v>
      </c>
      <c r="BJ379" s="10">
        <f>3/24000000*OO[[#This Row],[118 (03JUL1985 15:00:00)-Water Temperature (C)]]*OO[[#This Row],[60]]</f>
        <v>2.1642637315487497E-5</v>
      </c>
      <c r="BK379" s="10">
        <f>3/24000000*OO[[#This Row],[119 (03JUL1985 18:00:00)-Water Temperature (C)]]*OO[[#This Row],[61]]</f>
        <v>1.9578462662909999E-5</v>
      </c>
      <c r="BL379" s="10">
        <f>3/24000000*OO[[#This Row],[120 (03JUL1985 21:00:00)-Water Temperature (C)]]*OO[[#This Row],[62]]</f>
        <v>1.7674494285840001E-5</v>
      </c>
      <c r="BM379" s="10">
        <f>3/24000000*OO[[#This Row],[121 (04JUL1985 00:00:00)-Water Temperature (C)]]*OO[[#This Row],[63]]</f>
        <v>1.585840105826E-5</v>
      </c>
      <c r="BN379" s="10">
        <f>3/24000000*OO[[#This Row],[122 (04JUL1985 03:00:00)-Water Temperature (C)]]*OO[[#This Row],[64]]</f>
        <v>1.4336560780253749E-5</v>
      </c>
      <c r="BO379" s="10">
        <f>3/24000000*OO[[#This Row],[123 (04JUL1985 06:00:00)-Water Temperature (C)]]*OO[[#This Row],[65]]</f>
        <v>1.2780461749152499E-5</v>
      </c>
      <c r="BP379" s="10">
        <f>3/24000000*OO[[#This Row],[124 (04JUL1985 09:00:00)-Water Temperature (C)]]*OO[[#This Row],[66]]</f>
        <v>1.1420967357280001E-5</v>
      </c>
      <c r="BQ379" s="10">
        <f>3/24000000*OO[[#This Row],[125 (04JUL1985 12:00:00)-Water Temperature (C)]]*OO[[#This Row],[67]]</f>
        <v>1.0062577652409999E-5</v>
      </c>
      <c r="BR379" s="10">
        <f>3/24000000*OO[[#This Row],[126 (04JUL1985 15:00:00)-Water Temperature (C)]]*OO[[#This Row],[68]]</f>
        <v>8.8718472538499998E-6</v>
      </c>
      <c r="BS379" s="10">
        <f>3/24000000*OO[[#This Row],[127 (04JUL1985 18:00:00)-Water Temperature (C)]]*OO[[#This Row],[69]]</f>
        <v>7.8110845390462501E-6</v>
      </c>
      <c r="BT379" s="10">
        <f>3/24000000*OO[[#This Row],[128 (04JUL1985 21:00:00)-Water Temperature (C)]]*OO[[#This Row],[70]]</f>
        <v>6.7755592652649993E-6</v>
      </c>
      <c r="BU379" s="10">
        <f>3/24000000*OO[[#This Row],[129 (05JUL1985 00:00:00)-Water Temperature (C)]]*OO[[#This Row],[71]]</f>
        <v>5.7400854281225E-6</v>
      </c>
      <c r="BV379" s="10">
        <f>3/24000000*OO[[#This Row],[130 (05JUL1985 03:00:00)-Water Temperature (C)]]*OO[[#This Row],[72]]</f>
        <v>4.8049248367362506E-6</v>
      </c>
      <c r="BW379" s="10">
        <f>3/24000000*OO[[#This Row],[131 (05JUL1985 06:00:00)-Water Temperature (C)]]*OO[[#This Row],[73]]</f>
        <v>3.8763613758700003E-6</v>
      </c>
      <c r="BX379" s="10">
        <f>3/24000000*OO[[#This Row],[132 (05JUL1985 09:00:00)-Water Temperature (C)]]*OO[[#This Row],[74]]</f>
        <v>3.08688522098E-6</v>
      </c>
      <c r="BY379" s="10">
        <f>3/24000000*OO[[#This Row],[133 (05JUL1985 12:00:00)-Water Temperature (C)]]*OO[[#This Row],[75]]</f>
        <v>2.4515426877539996E-6</v>
      </c>
      <c r="BZ379" s="10">
        <f>3/24000000*OO[[#This Row],[134 (05JUL1985 15:00:00)-Water Temperature (C)]]*OO[[#This Row],[76]]</f>
        <v>1.9606106181637502E-6</v>
      </c>
      <c r="CA379" s="10">
        <f>3/24000000*OO[[#This Row],[135 (05JUL1985 18:00:00)-Water Temperature (C)]]*OO[[#This Row],[77]]</f>
        <v>1.6077465145394999E-6</v>
      </c>
      <c r="CB379" s="10">
        <f>3/24000000*OO[[#This Row],[136 (05JUL1985 21:00:00)-Water Temperature (C)]]*OO[[#This Row],[78]]</f>
        <v>1.3622836509937499E-6</v>
      </c>
      <c r="CC379" s="10">
        <f>3/24000000*OO[[#This Row],[137 (06JUL1985 00:00:00)-Water Temperature (C)]]*OO[[#This Row],[79]]</f>
        <v>1.1968602143729999E-6</v>
      </c>
      <c r="CD379" s="10">
        <f>3/24000000*OO[[#This Row],[138 (06JUL1985 03:00:00)-Water Temperature (C)]]*OO[[#This Row],[80]]</f>
        <v>1.1024922336997499E-6</v>
      </c>
      <c r="CE379" s="10">
        <f>3/24000000*OO[[#This Row],[139 (06JUL1985 06:00:00)-Water Temperature (C)]]*OO[[#This Row],[81]]</f>
        <v>1.0271581025537501E-6</v>
      </c>
      <c r="CF379" s="10">
        <f>3/24000000*OO[[#This Row],[140 (06JUL1985 09:00:00)-Water Temperature (C)]]*OO[[#This Row],[82]]</f>
        <v>9.6912577995450003E-7</v>
      </c>
      <c r="CG379" s="10">
        <f>3/24000000*OO[[#This Row],[141 (06JUL1985 12:00:00)-Water Temperature (C)]]*OO[[#This Row],[83]]</f>
        <v>9.2677867787699992E-7</v>
      </c>
      <c r="CH379" s="10">
        <f>3/24000000*OO[[#This Row],[142 (06JUL1985 15:00:00)-Water Temperature (C)]]*OO[[#This Row],[84]]</f>
        <v>8.8030462353637493E-7</v>
      </c>
      <c r="CI379" s="10">
        <f>3/24000000*OO[[#This Row],[143 (06JUL1985 18:00:00)-Water Temperature (C)]]*OO[[#This Row],[85]]</f>
        <v>8.2969889299674991E-7</v>
      </c>
      <c r="CJ379" s="10">
        <f>3/24000000*OO[[#This Row],[144 (06JUL1985 21:00:00)-Water Temperature (C)]]*OO[[#This Row],[86]]</f>
        <v>7.7917304806999991E-7</v>
      </c>
      <c r="CK379" s="10">
        <f>3/24000000*OO[[#This Row],[145 (07JUL1985 00:00:00)-Water Temperature (C)]]*OO[[#This Row],[87]]</f>
        <v>7.32839331294E-7</v>
      </c>
      <c r="CL379" s="10">
        <f>3/24000000*OO[[#This Row],[146 (07JUL1985 03:00:00)-Water Temperature (C)]]*OO[[#This Row],[88]]</f>
        <v>7.0058562824999995E-7</v>
      </c>
      <c r="CM379" s="10">
        <f>3/24000000*OO[[#This Row],[147 (07JUL1985 06:00:00)-Water Temperature (C)]]*OO[[#This Row],[89]]</f>
        <v>6.6752533258650007E-7</v>
      </c>
      <c r="CN379" s="10">
        <f>3/24000000*OO[[#This Row],[148 (07JUL1985 09:00:00)-Water Temperature (C)]]*OO[[#This Row],[90]]</f>
        <v>6.3300153657824999E-7</v>
      </c>
      <c r="CO379" s="10">
        <f>3/24000000*OO[[#This Row],[149 (07JUL1985 12:00:00)-Water Temperature (C)]]*OO[[#This Row],[91]]</f>
        <v>5.994322869515E-7</v>
      </c>
      <c r="CP379" s="10">
        <f>3/24000000*OO[[#This Row],[150 (07JUL1985 15:00:00)-Water Temperature (C)]]*OO[[#This Row],[92]]</f>
        <v>5.6223350402699989E-7</v>
      </c>
      <c r="CQ379" s="10">
        <f>3/24000000*OO[[#This Row],[151 (07JUL1985 18:00:00)-Water Temperature (C)]]*OO[[#This Row],[93]]</f>
        <v>5.2697214379000005E-7</v>
      </c>
      <c r="CR379" s="10">
        <f>3/24000000*OO[[#This Row],[152 (07JUL1985 21:00:00)-Water Temperature (C)]]*OO[[#This Row],[94]]</f>
        <v>4.9341881254824987E-7</v>
      </c>
      <c r="CS379" s="10">
        <f>3/24000000*OO[[#This Row],[153 (08JUL1985 00:00:00)-Water Temperature (C)]]*OO[[#This Row],[95]]</f>
        <v>4.6051679528874995E-7</v>
      </c>
      <c r="CT379" s="10">
        <f>3/24000000*OO[[#This Row],[154 (08JUL1985 03:00:00)-Water Temperature (C)]]*OO[[#This Row],[96]]</f>
        <v>4.3036737834999997E-7</v>
      </c>
      <c r="CU379" s="10">
        <f>3/24000000*OO[[#This Row],[155 (08JUL1985 06:00:00)-Water Temperature (C)]]*OO[[#This Row],[97]]</f>
        <v>4.0446688453387496E-7</v>
      </c>
      <c r="CV379" s="10">
        <f>3/24000000*OO[[#This Row],[156 (08JUL1985 09:00:00)-Water Temperature (C)]]*OO[[#This Row],[98]]</f>
        <v>3.7726756686924993E-7</v>
      </c>
      <c r="CW379" s="10">
        <f>3/24000000*OO[[#This Row],[157 (08JUL1985 12:00:00)-Water Temperature (C)]]*OO[[#This Row],[99]]</f>
        <v>3.5263628202599997E-7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6.2366732917377613E-38</v>
      </c>
      <c r="V380" s="10">
        <f>3/24000000*OO[[#This Row],[78 (28JUN1985 15:00:00)-Water Temperature (C)]]*OO[[#This Row],[20]]</f>
        <v>4.6471778765737492E-29</v>
      </c>
      <c r="W380" s="10">
        <f>3/24000000*OO[[#This Row],[79 (28JUN1985 18:00:00)-Water Temperature (C)]]*OO[[#This Row],[21]]</f>
        <v>9.1370237754599995E-23</v>
      </c>
      <c r="X380" s="10">
        <f>3/24000000*OO[[#This Row],[80 (28JUN1985 21:00:00)-Water Temperature (C)]]*OO[[#This Row],[22]]</f>
        <v>2.9217116110541248E-17</v>
      </c>
      <c r="Y380" s="10">
        <f>3/24000000*OO[[#This Row],[81 (29JUN1985 00:00:00)-Water Temperature (C)]]*OO[[#This Row],[23]]</f>
        <v>1.2780697363175E-13</v>
      </c>
      <c r="Z380" s="10">
        <f>3/24000000*OO[[#This Row],[82 (29JUN1985 03:00:00)-Water Temperature (C)]]*OO[[#This Row],[24]]</f>
        <v>7.7739175141424985E-11</v>
      </c>
      <c r="AA380" s="10">
        <f>3/24000000*OO[[#This Row],[83 (29JUN1985 06:00:00)-Water Temperature (C)]]*OO[[#This Row],[25]]</f>
        <v>1.2821733037799998E-8</v>
      </c>
      <c r="AB380" s="10">
        <f>3/24000000*OO[[#This Row],[84 (29JUN1985 09:00:00)-Water Temperature (C)]]*OO[[#This Row],[26]]</f>
        <v>7.7375589678299991E-7</v>
      </c>
      <c r="AC380" s="10">
        <f>3/24000000*OO[[#This Row],[85 (29JUN1985 12:00:00)-Water Temperature (C)]]*OO[[#This Row],[27]]</f>
        <v>2.0487449043359996E-5</v>
      </c>
      <c r="AD380" s="10">
        <f>3/24000000*OO[[#This Row],[86 (29JUN1985 15:00:00)-Water Temperature (C)]]*OO[[#This Row],[28]]</f>
        <v>2.6906001665741254E-4</v>
      </c>
      <c r="AE380" s="10">
        <f>3/24000000*OO[[#This Row],[88 (29JUN1985 21:00:00)-Water Temperature (C)]]*OO[[#This Row],[30]]</f>
        <v>8.3073036252037501E-3</v>
      </c>
      <c r="AF380" s="10">
        <f>3/24000000*OO[[#This Row],[88 (29JUN1985 21:00:00)-Water Temperature (C)]]*OO[[#This Row],[30]]</f>
        <v>8.3073036252037501E-3</v>
      </c>
      <c r="AG380" s="10">
        <f>3/24000000*OO[[#This Row],[89 (30JUN1985 00:00:00)-Water Temperature (C)]]*OO[[#This Row],[31]]</f>
        <v>2.2002772005366253E-2</v>
      </c>
      <c r="AH380" s="10">
        <f>3/24000000*OO[[#This Row],[90 (30JUN1985 03:00:00)-Water Temperature (C)]]*OO[[#This Row],[32]]</f>
        <v>3.9203415344649994E-2</v>
      </c>
      <c r="AI380" s="10">
        <f>3/24000000*OO[[#This Row],[91 (30JUN1985 06:00:00)-Water Temperature (C)]]*OO[[#This Row],[33]]</f>
        <v>4.942308598229999E-2</v>
      </c>
      <c r="AJ380" s="10">
        <f>3/24000000*OO[[#This Row],[92 (30JUN1985 09:00:00)-Water Temperature (C)]]*OO[[#This Row],[34]]</f>
        <v>4.6394188265375003E-2</v>
      </c>
      <c r="AK380" s="10">
        <f>3/24000000*OO[[#This Row],[93 (30JUN1985 12:00:00)-Water Temperature (C)]]*OO[[#This Row],[35]]</f>
        <v>3.3431959276237495E-2</v>
      </c>
      <c r="AL380" s="10">
        <f>3/24000000*OO[[#This Row],[94 (30JUN1985 15:00:00)-Water Temperature (C)]]*OO[[#This Row],[36]]</f>
        <v>1.8766740162228752E-2</v>
      </c>
      <c r="AM380" s="10">
        <f>3/24000000*OO[[#This Row],[95 (30JUN1985 18:00:00)-Water Temperature (C)]]*OO[[#This Row],[37]]</f>
        <v>8.5299045523087487E-3</v>
      </c>
      <c r="AN380" s="10">
        <f>3/24000000*OO[[#This Row],[96 (30JUN1985 21:00:00)-Water Temperature (C)]]*OO[[#This Row],[38]]</f>
        <v>3.2543503711224995E-3</v>
      </c>
      <c r="AO380" s="10">
        <f>3/24000000*OO[[#This Row],[97 (01JUL1985 00:00:00)-Water Temperature (C)]]*OO[[#This Row],[39]]</f>
        <v>1.0810399499819998E-3</v>
      </c>
      <c r="AP380" s="10">
        <f>3/24000000*OO[[#This Row],[98 (01JUL1985 03:00:00)-Water Temperature (C)]]*OO[[#This Row],[40]]</f>
        <v>3.4398287467699999E-4</v>
      </c>
      <c r="AQ380" s="10">
        <f>3/24000000*OO[[#This Row],[99 (01JUL1985 06:00:00)-Water Temperature (C)]]*OO[[#This Row],[41]]</f>
        <v>1.240519374563875E-4</v>
      </c>
      <c r="AR380" s="10">
        <f>3/24000000*OO[[#This Row],[100 (01JUL1985 09:00:00)-Water Temperature (C)]]*OO[[#This Row],[42]]</f>
        <v>6.7885991313075008E-5</v>
      </c>
      <c r="AS380" s="10">
        <f>3/24000000*OO[[#This Row],[101 (01JUL1985 12:00:00)-Water Temperature (C)]]*OO[[#This Row],[43]]</f>
        <v>5.5341411215500003E-5</v>
      </c>
      <c r="AT380" s="10">
        <f>3/24000000*OO[[#This Row],[102 (01JUL1985 15:00:00)-Water Temperature (C)]]*OO[[#This Row],[44]]</f>
        <v>5.2029727215525001E-5</v>
      </c>
      <c r="AU380" s="10">
        <f>3/24000000*OO[[#This Row],[103 (01JUL1985 18:00:00)-Water Temperature (C)]]*OO[[#This Row],[45]]</f>
        <v>4.9417420870499995E-5</v>
      </c>
      <c r="AV380" s="10">
        <f>3/24000000*OO[[#This Row],[104 (01JUL1985 21:00:00)-Water Temperature (C)]]*OO[[#This Row],[46]]</f>
        <v>4.6049401624874998E-5</v>
      </c>
      <c r="AW380" s="10">
        <f>3/24000000*OO[[#This Row],[105 (02JUL1985 00:00:00)-Water Temperature (C)]]*OO[[#This Row],[47]]</f>
        <v>4.2285029246149996E-5</v>
      </c>
      <c r="AX380" s="10">
        <f>3/24000000*OO[[#This Row],[106 (02JUL1985 03:00:00)-Water Temperature (C)]]*OO[[#This Row],[48]]</f>
        <v>3.9120432693749996E-5</v>
      </c>
      <c r="AY380" s="10">
        <f>3/24000000*OO[[#This Row],[107 (02JUL1985 06:00:00)-Water Temperature (C)]]*OO[[#This Row],[49]]</f>
        <v>3.5877242737799996E-5</v>
      </c>
      <c r="AZ380" s="10">
        <f>3/24000000*OO[[#This Row],[108 (02JUL1985 09:00:00)-Water Temperature (C)]]*OO[[#This Row],[50]]</f>
        <v>3.3012047790224992E-5</v>
      </c>
      <c r="BA380" s="10">
        <f>3/24000000*OO[[#This Row],[109 (02JUL1985 12:00:00)-Water Temperature (C)]]*OO[[#This Row],[51]]</f>
        <v>3.0576655283343748E-5</v>
      </c>
      <c r="BB380" s="10">
        <f>3/24000000*OO[[#This Row],[110 (02JUL1985 15:00:00)-Water Temperature (C)]]*OO[[#This Row],[52]]</f>
        <v>2.8170445825312495E-5</v>
      </c>
      <c r="BC380" s="10">
        <f>3/24000000*OO[[#This Row],[111 (02JUL1985 18:00:00)-Water Temperature (C)]]*OO[[#This Row],[53]]</f>
        <v>2.56489818842E-5</v>
      </c>
      <c r="BD380" s="10">
        <f>3/24000000*OO[[#This Row],[112 (02JUL1985 21:00:00)-Water Temperature (C)]]*OO[[#This Row],[54]]</f>
        <v>2.3325765056718746E-5</v>
      </c>
      <c r="BE380" s="10">
        <f>3/24000000*OO[[#This Row],[113 (03JUL1985 00:00:00)-Water Temperature (C)]]*OO[[#This Row],[55]]</f>
        <v>2.1111623319162502E-5</v>
      </c>
      <c r="BF380" s="10">
        <f>3/24000000*OO[[#This Row],[114 (03JUL1985 03:00:00)-Water Temperature (C)]]*OO[[#This Row],[56]]</f>
        <v>1.9336442996324996E-5</v>
      </c>
      <c r="BG380" s="10">
        <f>3/24000000*OO[[#This Row],[115 (03JUL1985 06:00:00)-Water Temperature (C)]]*OO[[#This Row],[57]]</f>
        <v>1.7722955357476249E-5</v>
      </c>
      <c r="BH380" s="10">
        <f>3/24000000*OO[[#This Row],[116 (03JUL1985 09:00:00)-Water Temperature (C)]]*OO[[#This Row],[58]]</f>
        <v>1.6281593039302499E-5</v>
      </c>
      <c r="BI380" s="10">
        <f>3/24000000*OO[[#This Row],[117 (03JUL1985 12:00:00)-Water Temperature (C)]]*OO[[#This Row],[59]]</f>
        <v>1.5024201029437497E-5</v>
      </c>
      <c r="BJ380" s="10">
        <f>3/24000000*OO[[#This Row],[118 (03JUL1985 15:00:00)-Water Temperature (C)]]*OO[[#This Row],[60]]</f>
        <v>1.3704743594062502E-5</v>
      </c>
      <c r="BK380" s="10">
        <f>3/24000000*OO[[#This Row],[119 (03JUL1985 18:00:00)-Water Temperature (C)]]*OO[[#This Row],[61]]</f>
        <v>1.24626642468125E-5</v>
      </c>
      <c r="BL380" s="10">
        <f>3/24000000*OO[[#This Row],[120 (03JUL1985 21:00:00)-Water Temperature (C)]]*OO[[#This Row],[62]]</f>
        <v>1.1336037716968749E-5</v>
      </c>
      <c r="BM380" s="10">
        <f>3/24000000*OO[[#This Row],[121 (04JUL1985 00:00:00)-Water Temperature (C)]]*OO[[#This Row],[63]]</f>
        <v>1.024515807156E-5</v>
      </c>
      <c r="BN380" s="10">
        <f>3/24000000*OO[[#This Row],[122 (04JUL1985 03:00:00)-Water Temperature (C)]]*OO[[#This Row],[64]]</f>
        <v>9.3282004634962491E-6</v>
      </c>
      <c r="BO380" s="10">
        <f>3/24000000*OO[[#This Row],[123 (04JUL1985 06:00:00)-Water Temperature (C)]]*OO[[#This Row],[65]]</f>
        <v>8.3673605024662491E-6</v>
      </c>
      <c r="BP380" s="10">
        <f>3/24000000*OO[[#This Row],[124 (04JUL1985 09:00:00)-Water Temperature (C)]]*OO[[#This Row],[66]]</f>
        <v>7.5335044500749995E-6</v>
      </c>
      <c r="BQ380" s="10">
        <f>3/24000000*OO[[#This Row],[125 (04JUL1985 12:00:00)-Water Temperature (C)]]*OO[[#This Row],[67]]</f>
        <v>6.699807450942499E-6</v>
      </c>
      <c r="BR380" s="10">
        <f>3/24000000*OO[[#This Row],[126 (04JUL1985 15:00:00)-Water Temperature (C)]]*OO[[#This Row],[68]]</f>
        <v>5.9519200528875008E-6</v>
      </c>
      <c r="BS380" s="10">
        <f>3/24000000*OO[[#This Row],[127 (04JUL1985 18:00:00)-Water Temperature (C)]]*OO[[#This Row],[69]]</f>
        <v>5.2803191576562498E-6</v>
      </c>
      <c r="BT380" s="10">
        <f>3/24000000*OO[[#This Row],[128 (04JUL1985 21:00:00)-Water Temperature (C)]]*OO[[#This Row],[70]]</f>
        <v>4.6127156831700005E-6</v>
      </c>
      <c r="BU380" s="10">
        <f>3/24000000*OO[[#This Row],[129 (05JUL1985 00:00:00)-Water Temperature (C)]]*OO[[#This Row],[71]]</f>
        <v>3.936793068E-6</v>
      </c>
      <c r="BV380" s="10">
        <f>3/24000000*OO[[#This Row],[130 (05JUL1985 03:00:00)-Water Temperature (C)]]*OO[[#This Row],[72]]</f>
        <v>3.3189038946011245E-6</v>
      </c>
      <c r="BW380" s="10">
        <f>3/24000000*OO[[#This Row],[131 (05JUL1985 06:00:00)-Water Temperature (C)]]*OO[[#This Row],[73]]</f>
        <v>2.6918673434807499E-6</v>
      </c>
      <c r="BX380" s="10">
        <f>3/24000000*OO[[#This Row],[132 (05JUL1985 09:00:00)-Water Temperature (C)]]*OO[[#This Row],[74]]</f>
        <v>2.149983050779E-6</v>
      </c>
      <c r="BY380" s="10">
        <f>3/24000000*OO[[#This Row],[133 (05JUL1985 12:00:00)-Water Temperature (C)]]*OO[[#This Row],[75]]</f>
        <v>1.7110297490197499E-6</v>
      </c>
      <c r="BZ380" s="10">
        <f>3/24000000*OO[[#This Row],[134 (05JUL1985 15:00:00)-Water Temperature (C)]]*OO[[#This Row],[76]]</f>
        <v>1.367780086966875E-6</v>
      </c>
      <c r="CA380" s="10">
        <f>3/24000000*OO[[#This Row],[135 (05JUL1985 18:00:00)-Water Temperature (C)]]*OO[[#This Row],[77]]</f>
        <v>1.1201620473900002E-6</v>
      </c>
      <c r="CB380" s="10">
        <f>3/24000000*OO[[#This Row],[136 (05JUL1985 21:00:00)-Water Temperature (C)]]*OO[[#This Row],[78]]</f>
        <v>9.493000777275E-7</v>
      </c>
      <c r="CC380" s="10">
        <f>3/24000000*OO[[#This Row],[137 (06JUL1985 00:00:00)-Water Temperature (C)]]*OO[[#This Row],[79]]</f>
        <v>8.3529081276399989E-7</v>
      </c>
      <c r="CD380" s="10">
        <f>3/24000000*OO[[#This Row],[138 (06JUL1985 03:00:00)-Water Temperature (C)]]*OO[[#This Row],[80]]</f>
        <v>7.7254055690262506E-7</v>
      </c>
      <c r="CE380" s="10">
        <f>3/24000000*OO[[#This Row],[139 (06JUL1985 06:00:00)-Water Temperature (C)]]*OO[[#This Row],[81]]</f>
        <v>7.231914891562499E-7</v>
      </c>
      <c r="CF380" s="10">
        <f>3/24000000*OO[[#This Row],[140 (06JUL1985 09:00:00)-Water Temperature (C)]]*OO[[#This Row],[82]]</f>
        <v>6.8662735400349998E-7</v>
      </c>
      <c r="CG380" s="10">
        <f>3/24000000*OO[[#This Row],[141 (06JUL1985 12:00:00)-Water Temperature (C)]]*OO[[#This Row],[83]]</f>
        <v>6.6197624185787494E-7</v>
      </c>
      <c r="CH380" s="10">
        <f>3/24000000*OO[[#This Row],[142 (06JUL1985 15:00:00)-Water Temperature (C)]]*OO[[#This Row],[84]]</f>
        <v>6.3419694516749995E-7</v>
      </c>
      <c r="CI380" s="10">
        <f>3/24000000*OO[[#This Row],[143 (06JUL1985 18:00:00)-Water Temperature (C)]]*OO[[#This Row],[85]]</f>
        <v>6.0349486720000008E-7</v>
      </c>
      <c r="CJ380" s="10">
        <f>3/24000000*OO[[#This Row],[144 (06JUL1985 21:00:00)-Water Temperature (C)]]*OO[[#This Row],[86]]</f>
        <v>5.7385366848224993E-7</v>
      </c>
      <c r="CK380" s="10">
        <f>3/24000000*OO[[#This Row],[145 (07JUL1985 00:00:00)-Water Temperature (C)]]*OO[[#This Row],[87]]</f>
        <v>5.4714326756249992E-7</v>
      </c>
      <c r="CL380" s="10">
        <f>3/24000000*OO[[#This Row],[146 (07JUL1985 03:00:00)-Water Temperature (C)]]*OO[[#This Row],[88]]</f>
        <v>5.3064476704125E-7</v>
      </c>
      <c r="CM380" s="10">
        <f>3/24000000*OO[[#This Row],[147 (07JUL1985 06:00:00)-Water Temperature (C)]]*OO[[#This Row],[89]]</f>
        <v>5.1297198540262496E-7</v>
      </c>
      <c r="CN380" s="10">
        <f>3/24000000*OO[[#This Row],[148 (07JUL1985 09:00:00)-Water Temperature (C)]]*OO[[#This Row],[90]]</f>
        <v>4.9354500905437499E-7</v>
      </c>
      <c r="CO380" s="10">
        <f>3/24000000*OO[[#This Row],[149 (07JUL1985 12:00:00)-Water Temperature (C)]]*OO[[#This Row],[91]]</f>
        <v>4.7445506560749994E-7</v>
      </c>
      <c r="CP380" s="10">
        <f>3/24000000*OO[[#This Row],[150 (07JUL1985 15:00:00)-Water Temperature (C)]]*OO[[#This Row],[92]]</f>
        <v>4.5174796702449999E-7</v>
      </c>
      <c r="CQ380" s="10">
        <f>3/24000000*OO[[#This Row],[151 (07JUL1985 18:00:00)-Water Temperature (C)]]*OO[[#This Row],[93]]</f>
        <v>4.3032707502037489E-7</v>
      </c>
      <c r="CR380" s="10">
        <f>3/24000000*OO[[#This Row],[152 (07JUL1985 21:00:00)-Water Temperature (C)]]*OO[[#This Row],[94]]</f>
        <v>4.1034607707562493E-7</v>
      </c>
      <c r="CS380" s="10">
        <f>3/24000000*OO[[#This Row],[153 (08JUL1985 00:00:00)-Water Temperature (C)]]*OO[[#This Row],[95]]</f>
        <v>3.9040743163174995E-7</v>
      </c>
      <c r="CT380" s="10">
        <f>3/24000000*OO[[#This Row],[154 (08JUL1985 03:00:00)-Water Temperature (C)]]*OO[[#This Row],[96]]</f>
        <v>3.7235208092599997E-7</v>
      </c>
      <c r="CU380" s="10">
        <f>3/24000000*OO[[#This Row],[155 (08JUL1985 06:00:00)-Water Temperature (C)]]*OO[[#This Row],[97]]</f>
        <v>3.5716828467750003E-7</v>
      </c>
      <c r="CV380" s="10">
        <f>3/24000000*OO[[#This Row],[156 (08JUL1985 09:00:00)-Water Temperature (C)]]*OO[[#This Row],[98]]</f>
        <v>3.3992593553219998E-7</v>
      </c>
      <c r="CW380" s="10">
        <f>3/24000000*OO[[#This Row],[157 (08JUL1985 12:00:00)-Water Temperature (C)]]*OO[[#This Row],[99]]</f>
        <v>3.242958660499625E-7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2.9848288005223973E-38</v>
      </c>
      <c r="V381" s="10">
        <f>3/24000000*OO[[#This Row],[78 (28JUN1985 15:00:00)-Water Temperature (C)]]*OO[[#This Row],[20]]</f>
        <v>3.2390809600049999E-29</v>
      </c>
      <c r="W381" s="10">
        <f>3/24000000*OO[[#This Row],[79 (28JUN1985 18:00:00)-Water Temperature (C)]]*OO[[#This Row],[21]]</f>
        <v>5.3385638452374991E-23</v>
      </c>
      <c r="X381" s="10">
        <f>3/24000000*OO[[#This Row],[80 (28JUN1985 21:00:00)-Water Temperature (C)]]*OO[[#This Row],[22]]</f>
        <v>2.1916538029251248E-17</v>
      </c>
      <c r="Y381" s="10">
        <f>3/24000000*OO[[#This Row],[81 (29JUN1985 00:00:00)-Water Temperature (C)]]*OO[[#This Row],[23]]</f>
        <v>1.05403578895875E-13</v>
      </c>
      <c r="Z381" s="10">
        <f>3/24000000*OO[[#This Row],[82 (29JUN1985 03:00:00)-Water Temperature (C)]]*OO[[#This Row],[24]]</f>
        <v>6.7937562097762501E-11</v>
      </c>
      <c r="AA381" s="10">
        <f>3/24000000*OO[[#This Row],[83 (29JUN1985 06:00:00)-Water Temperature (C)]]*OO[[#This Row],[25]]</f>
        <v>1.1698056365159999E-8</v>
      </c>
      <c r="AB381" s="10">
        <f>3/24000000*OO[[#This Row],[84 (29JUN1985 09:00:00)-Water Temperature (C)]]*OO[[#This Row],[26]]</f>
        <v>7.3150627891949991E-7</v>
      </c>
      <c r="AC381" s="10">
        <f>3/24000000*OO[[#This Row],[85 (29JUN1985 12:00:00)-Water Temperature (C)]]*OO[[#This Row],[27]]</f>
        <v>1.998247604851875E-5</v>
      </c>
      <c r="AD381" s="10">
        <f>3/24000000*OO[[#This Row],[86 (29JUN1985 15:00:00)-Water Temperature (C)]]*OO[[#This Row],[28]]</f>
        <v>2.6972035958339993E-4</v>
      </c>
      <c r="AE381" s="10">
        <f>3/24000000*OO[[#This Row],[88 (29JUN1985 21:00:00)-Water Temperature (C)]]*OO[[#This Row],[30]]</f>
        <v>8.7290285965062504E-3</v>
      </c>
      <c r="AF381" s="10">
        <f>3/24000000*OO[[#This Row],[88 (29JUN1985 21:00:00)-Water Temperature (C)]]*OO[[#This Row],[30]]</f>
        <v>8.7290285965062504E-3</v>
      </c>
      <c r="AG381" s="10">
        <f>3/24000000*OO[[#This Row],[89 (30JUN1985 00:00:00)-Water Temperature (C)]]*OO[[#This Row],[31]]</f>
        <v>2.3630026725985E-2</v>
      </c>
      <c r="AH381" s="10">
        <f>3/24000000*OO[[#This Row],[90 (30JUN1985 03:00:00)-Water Temperature (C)]]*OO[[#This Row],[32]]</f>
        <v>4.2896279025512504E-2</v>
      </c>
      <c r="AI381" s="10">
        <f>3/24000000*OO[[#This Row],[91 (30JUN1985 06:00:00)-Water Temperature (C)]]*OO[[#This Row],[33]]</f>
        <v>5.4972358921562499E-2</v>
      </c>
      <c r="AJ381" s="10">
        <f>3/24000000*OO[[#This Row],[92 (30JUN1985 09:00:00)-Water Temperature (C)]]*OO[[#This Row],[34]]</f>
        <v>5.2344893016774995E-2</v>
      </c>
      <c r="AK381" s="10">
        <f>3/24000000*OO[[#This Row],[93 (30JUN1985 12:00:00)-Water Temperature (C)]]*OO[[#This Row],[35]]</f>
        <v>3.8236761255374993E-2</v>
      </c>
      <c r="AL381" s="10">
        <f>3/24000000*OO[[#This Row],[94 (30JUN1985 15:00:00)-Water Temperature (C)]]*OO[[#This Row],[36]]</f>
        <v>2.1730231363218749E-2</v>
      </c>
      <c r="AM381" s="10">
        <f>3/24000000*OO[[#This Row],[95 (30JUN1985 18:00:00)-Water Temperature (C)]]*OO[[#This Row],[37]]</f>
        <v>9.9867500142100003E-3</v>
      </c>
      <c r="AN381" s="10">
        <f>3/24000000*OO[[#This Row],[96 (30JUN1985 21:00:00)-Water Temperature (C)]]*OO[[#This Row],[38]]</f>
        <v>3.8477318508999994E-3</v>
      </c>
      <c r="AO381" s="10">
        <f>3/24000000*OO[[#This Row],[97 (01JUL1985 00:00:00)-Water Temperature (C)]]*OO[[#This Row],[39]]</f>
        <v>1.2885560745999997E-3</v>
      </c>
      <c r="AP381" s="10">
        <f>3/24000000*OO[[#This Row],[98 (01JUL1985 03:00:00)-Water Temperature (C)]]*OO[[#This Row],[40]]</f>
        <v>4.1089496612149999E-4</v>
      </c>
      <c r="AQ381" s="10">
        <f>3/24000000*OO[[#This Row],[99 (01JUL1985 06:00:00)-Water Temperature (C)]]*OO[[#This Row],[41]]</f>
        <v>1.462044417808E-4</v>
      </c>
      <c r="AR381" s="10">
        <f>3/24000000*OO[[#This Row],[100 (01JUL1985 09:00:00)-Water Temperature (C)]]*OO[[#This Row],[42]]</f>
        <v>7.7951264821762514E-5</v>
      </c>
      <c r="AS381" s="10">
        <f>3/24000000*OO[[#This Row],[101 (01JUL1985 12:00:00)-Water Temperature (C)]]*OO[[#This Row],[43]]</f>
        <v>6.2628694707662487E-5</v>
      </c>
      <c r="AT381" s="10">
        <f>3/24000000*OO[[#This Row],[102 (01JUL1985 15:00:00)-Water Temperature (C)]]*OO[[#This Row],[44]]</f>
        <v>5.8742295228349994E-5</v>
      </c>
      <c r="AU381" s="10">
        <f>3/24000000*OO[[#This Row],[103 (01JUL1985 18:00:00)-Water Temperature (C)]]*OO[[#This Row],[45]]</f>
        <v>5.5864692100449988E-5</v>
      </c>
      <c r="AV381" s="10">
        <f>3/24000000*OO[[#This Row],[104 (01JUL1985 21:00:00)-Water Temperature (C)]]*OO[[#This Row],[46]]</f>
        <v>5.2164739744249997E-5</v>
      </c>
      <c r="AW381" s="10">
        <f>3/24000000*OO[[#This Row],[105 (02JUL1985 00:00:00)-Water Temperature (C)]]*OO[[#This Row],[47]]</f>
        <v>4.7988284070999995E-5</v>
      </c>
      <c r="AX381" s="10">
        <f>3/24000000*OO[[#This Row],[106 (02JUL1985 03:00:00)-Water Temperature (C)]]*OO[[#This Row],[48]]</f>
        <v>4.4472595139875007E-5</v>
      </c>
      <c r="AY381" s="10">
        <f>3/24000000*OO[[#This Row],[107 (02JUL1985 06:00:00)-Water Temperature (C)]]*OO[[#This Row],[49]]</f>
        <v>4.0827227649599997E-5</v>
      </c>
      <c r="AZ381" s="10">
        <f>3/24000000*OO[[#This Row],[108 (02JUL1985 09:00:00)-Water Temperature (C)]]*OO[[#This Row],[50]]</f>
        <v>3.7576227281587499E-5</v>
      </c>
      <c r="BA381" s="10">
        <f>3/24000000*OO[[#This Row],[109 (02JUL1985 12:00:00)-Water Temperature (C)]]*OO[[#This Row],[51]]</f>
        <v>3.4835763841874999E-5</v>
      </c>
      <c r="BB381" s="10">
        <f>3/24000000*OO[[#This Row],[110 (02JUL1985 15:00:00)-Water Temperature (C)]]*OO[[#This Row],[52]]</f>
        <v>3.2137140708888749E-5</v>
      </c>
      <c r="BC381" s="10">
        <f>3/24000000*OO[[#This Row],[111 (02JUL1985 18:00:00)-Water Temperature (C)]]*OO[[#This Row],[53]]</f>
        <v>2.9301416881750003E-5</v>
      </c>
      <c r="BD381" s="10">
        <f>3/24000000*OO[[#This Row],[112 (02JUL1985 21:00:00)-Water Temperature (C)]]*OO[[#This Row],[54]]</f>
        <v>2.6696887976797503E-5</v>
      </c>
      <c r="BE381" s="10">
        <f>3/24000000*OO[[#This Row],[113 (03JUL1985 00:00:00)-Water Temperature (C)]]*OO[[#This Row],[55]]</f>
        <v>2.4209286838481249E-5</v>
      </c>
      <c r="BF381" s="10">
        <f>3/24000000*OO[[#This Row],[114 (03JUL1985 03:00:00)-Water Temperature (C)]]*OO[[#This Row],[56]]</f>
        <v>2.2217959213124997E-5</v>
      </c>
      <c r="BG381" s="10">
        <f>3/24000000*OO[[#This Row],[115 (03JUL1985 06:00:00)-Water Temperature (C)]]*OO[[#This Row],[57]]</f>
        <v>2.03933142004125E-5</v>
      </c>
      <c r="BH381" s="10">
        <f>3/24000000*OO[[#This Row],[116 (03JUL1985 09:00:00)-Water Temperature (C)]]*OO[[#This Row],[58]]</f>
        <v>1.8752693541919996E-5</v>
      </c>
      <c r="BI381" s="10">
        <f>3/24000000*OO[[#This Row],[117 (03JUL1985 12:00:00)-Water Temperature (C)]]*OO[[#This Row],[59]]</f>
        <v>1.7318225741231249E-5</v>
      </c>
      <c r="BJ381" s="10">
        <f>3/24000000*OO[[#This Row],[118 (03JUL1985 15:00:00)-Water Temperature (C)]]*OO[[#This Row],[60]]</f>
        <v>1.58113532113625E-5</v>
      </c>
      <c r="BK381" s="10">
        <f>3/24000000*OO[[#This Row],[119 (03JUL1985 18:00:00)-Water Temperature (C)]]*OO[[#This Row],[61]]</f>
        <v>1.43887285938125E-5</v>
      </c>
      <c r="BL381" s="10">
        <f>3/24000000*OO[[#This Row],[120 (03JUL1985 21:00:00)-Water Temperature (C)]]*OO[[#This Row],[62]]</f>
        <v>1.310861861311625E-5</v>
      </c>
      <c r="BM381" s="10">
        <f>3/24000000*OO[[#This Row],[121 (04JUL1985 00:00:00)-Water Temperature (C)]]*OO[[#This Row],[63]]</f>
        <v>1.1866220573724998E-5</v>
      </c>
      <c r="BN381" s="10">
        <f>3/24000000*OO[[#This Row],[122 (04JUL1985 03:00:00)-Water Temperature (C)]]*OO[[#This Row],[64]]</f>
        <v>1.0820645373830001E-5</v>
      </c>
      <c r="BO381" s="10">
        <f>3/24000000*OO[[#This Row],[123 (04JUL1985 06:00:00)-Water Temperature (C)]]*OO[[#This Row],[65]]</f>
        <v>9.7198861096912494E-6</v>
      </c>
      <c r="BP381" s="10">
        <f>3/24000000*OO[[#This Row],[124 (04JUL1985 09:00:00)-Water Temperature (C)]]*OO[[#This Row],[66]]</f>
        <v>8.7577438124499999E-6</v>
      </c>
      <c r="BQ381" s="10">
        <f>3/24000000*OO[[#This Row],[125 (04JUL1985 12:00:00)-Water Temperature (C)]]*OO[[#This Row],[67]]</f>
        <v>7.797528695520001E-6</v>
      </c>
      <c r="BR381" s="10">
        <f>3/24000000*OO[[#This Row],[126 (04JUL1985 15:00:00)-Water Temperature (C)]]*OO[[#This Row],[68]]</f>
        <v>6.9317286421049995E-6</v>
      </c>
      <c r="BS381" s="10">
        <f>3/24000000*OO[[#This Row],[127 (04JUL1985 18:00:00)-Water Temperature (C)]]*OO[[#This Row],[69]]</f>
        <v>6.1571896802499992E-6</v>
      </c>
      <c r="BT381" s="10">
        <f>3/24000000*OO[[#This Row],[128 (04JUL1985 21:00:00)-Water Temperature (C)]]*OO[[#This Row],[70]]</f>
        <v>5.3863735991962493E-6</v>
      </c>
      <c r="BU381" s="10">
        <f>3/24000000*OO[[#This Row],[129 (05JUL1985 00:00:00)-Water Temperature (C)]]*OO[[#This Row],[71]]</f>
        <v>4.6057953588074997E-6</v>
      </c>
      <c r="BV381" s="10">
        <f>3/24000000*OO[[#This Row],[130 (05JUL1985 03:00:00)-Water Temperature (C)]]*OO[[#This Row],[72]]</f>
        <v>3.8905620435000003E-6</v>
      </c>
      <c r="BW381" s="10">
        <f>3/24000000*OO[[#This Row],[131 (05JUL1985 06:00:00)-Water Temperature (C)]]*OO[[#This Row],[73]]</f>
        <v>3.160903981917E-6</v>
      </c>
      <c r="BX381" s="10">
        <f>3/24000000*OO[[#This Row],[132 (05JUL1985 09:00:00)-Water Temperature (C)]]*OO[[#This Row],[74]]</f>
        <v>2.52593659310625E-6</v>
      </c>
      <c r="BY381" s="10">
        <f>3/24000000*OO[[#This Row],[133 (05JUL1985 12:00:00)-Water Temperature (C)]]*OO[[#This Row],[75]]</f>
        <v>2.0102880334470002E-6</v>
      </c>
      <c r="BZ381" s="10">
        <f>3/24000000*OO[[#This Row],[134 (05JUL1985 15:00:00)-Water Temperature (C)]]*OO[[#This Row],[76]]</f>
        <v>1.6052315540362498E-6</v>
      </c>
      <c r="CA381" s="10">
        <f>3/24000000*OO[[#This Row],[135 (05JUL1985 18:00:00)-Water Temperature (C)]]*OO[[#This Row],[77]]</f>
        <v>1.3121780431343752E-6</v>
      </c>
      <c r="CB381" s="10">
        <f>3/24000000*OO[[#This Row],[136 (05JUL1985 21:00:00)-Water Temperature (C)]]*OO[[#This Row],[78]]</f>
        <v>1.1101031119473751E-6</v>
      </c>
      <c r="CC381" s="10">
        <f>3/24000000*OO[[#This Row],[137 (06JUL1985 00:00:00)-Water Temperature (C)]]*OO[[#This Row],[79]]</f>
        <v>9.7534246484474986E-7</v>
      </c>
      <c r="CD381" s="10">
        <f>3/24000000*OO[[#This Row],[138 (06JUL1985 03:00:00)-Water Temperature (C)]]*OO[[#This Row],[80]]</f>
        <v>9.013941637157499E-7</v>
      </c>
      <c r="CE381" s="10">
        <f>3/24000000*OO[[#This Row],[139 (06JUL1985 06:00:00)-Water Temperature (C)]]*OO[[#This Row],[81]]</f>
        <v>8.4336229777562497E-7</v>
      </c>
      <c r="CF381" s="10">
        <f>3/24000000*OO[[#This Row],[140 (06JUL1985 09:00:00)-Water Temperature (C)]]*OO[[#This Row],[82]]</f>
        <v>8.0039762208000009E-7</v>
      </c>
      <c r="CG381" s="10">
        <f>3/24000000*OO[[#This Row],[141 (06JUL1985 12:00:00)-Water Temperature (C)]]*OO[[#This Row],[83]]</f>
        <v>7.7179165955299995E-7</v>
      </c>
      <c r="CH381" s="10">
        <f>3/24000000*OO[[#This Row],[142 (06JUL1985 15:00:00)-Water Temperature (C)]]*OO[[#This Row],[84]]</f>
        <v>7.3950822138149997E-7</v>
      </c>
      <c r="CI381" s="10">
        <f>3/24000000*OO[[#This Row],[143 (06JUL1985 18:00:00)-Water Temperature (C)]]*OO[[#This Row],[85]]</f>
        <v>7.0377590691449996E-7</v>
      </c>
      <c r="CJ381" s="10">
        <f>3/24000000*OO[[#This Row],[144 (06JUL1985 21:00:00)-Water Temperature (C)]]*OO[[#This Row],[86]]</f>
        <v>6.698709694919999E-7</v>
      </c>
      <c r="CK381" s="10">
        <f>3/24000000*OO[[#This Row],[145 (07JUL1985 00:00:00)-Water Temperature (C)]]*OO[[#This Row],[87]]</f>
        <v>6.3937321698599993E-7</v>
      </c>
      <c r="CL381" s="10">
        <f>3/24000000*OO[[#This Row],[146 (07JUL1985 03:00:00)-Water Temperature (C)]]*OO[[#This Row],[88]]</f>
        <v>6.2070496065825009E-7</v>
      </c>
      <c r="CM381" s="10">
        <f>3/24000000*OO[[#This Row],[147 (07JUL1985 06:00:00)-Water Temperature (C)]]*OO[[#This Row],[89]]</f>
        <v>6.0055898964275E-7</v>
      </c>
      <c r="CN381" s="10">
        <f>3/24000000*OO[[#This Row],[148 (07JUL1985 09:00:00)-Water Temperature (C)]]*OO[[#This Row],[90]]</f>
        <v>5.7820479750675002E-7</v>
      </c>
      <c r="CO381" s="10">
        <f>3/24000000*OO[[#This Row],[149 (07JUL1985 12:00:00)-Water Temperature (C)]]*OO[[#This Row],[91]]</f>
        <v>5.5625788988375002E-7</v>
      </c>
      <c r="CP381" s="10">
        <f>3/24000000*OO[[#This Row],[150 (07JUL1985 15:00:00)-Water Temperature (C)]]*OO[[#This Row],[92]]</f>
        <v>5.2994962958112499E-7</v>
      </c>
      <c r="CQ381" s="10">
        <f>3/24000000*OO[[#This Row],[151 (07JUL1985 18:00:00)-Water Temperature (C)]]*OO[[#This Row],[93]]</f>
        <v>5.0500471306612498E-7</v>
      </c>
      <c r="CR381" s="10">
        <f>3/24000000*OO[[#This Row],[152 (07JUL1985 21:00:00)-Water Temperature (C)]]*OO[[#This Row],[94]]</f>
        <v>4.8211472043999999E-7</v>
      </c>
      <c r="CS381" s="10">
        <f>3/24000000*OO[[#This Row],[153 (08JUL1985 00:00:00)-Water Temperature (C)]]*OO[[#This Row],[95]]</f>
        <v>4.5928504645949998E-7</v>
      </c>
      <c r="CT381" s="10">
        <f>3/24000000*OO[[#This Row],[154 (08JUL1985 03:00:00)-Water Temperature (C)]]*OO[[#This Row],[96]]</f>
        <v>4.38542322724E-7</v>
      </c>
      <c r="CU381" s="10">
        <f>3/24000000*OO[[#This Row],[155 (08JUL1985 06:00:00)-Water Temperature (C)]]*OO[[#This Row],[97]]</f>
        <v>4.2115560811099996E-7</v>
      </c>
      <c r="CV381" s="10">
        <f>3/24000000*OO[[#This Row],[156 (08JUL1985 09:00:00)-Water Temperature (C)]]*OO[[#This Row],[98]]</f>
        <v>4.011336735065E-7</v>
      </c>
      <c r="CW381" s="10">
        <f>3/24000000*OO[[#This Row],[157 (08JUL1985 12:00:00)-Water Temperature (C)]]*OO[[#This Row],[99]]</f>
        <v>3.8298451742049996E-7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8.2943815409734004E-39</v>
      </c>
      <c r="V382" s="10">
        <f>3/24000000*OO[[#This Row],[78 (28JUN1985 15:00:00)-Water Temperature (C)]]*OO[[#This Row],[20]]</f>
        <v>1.4601432210219998E-29</v>
      </c>
      <c r="W382" s="10">
        <f>3/24000000*OO[[#This Row],[79 (28JUN1985 18:00:00)-Water Temperature (C)]]*OO[[#This Row],[21]]</f>
        <v>1.9527828995617499E-23</v>
      </c>
      <c r="X382" s="10">
        <f>3/24000000*OO[[#This Row],[80 (28JUN1985 21:00:00)-Water Temperature (C)]]*OO[[#This Row],[22]]</f>
        <v>1.0828552437674998E-17</v>
      </c>
      <c r="Y382" s="10">
        <f>3/24000000*OO[[#This Row],[81 (29JUN1985 00:00:00)-Water Temperature (C)]]*OO[[#This Row],[23]]</f>
        <v>5.8483611349524988E-14</v>
      </c>
      <c r="Z382" s="10">
        <f>3/24000000*OO[[#This Row],[82 (29JUN1985 03:00:00)-Water Temperature (C)]]*OO[[#This Row],[24]]</f>
        <v>4.0496188254074999E-11</v>
      </c>
      <c r="AA382" s="10">
        <f>3/24000000*OO[[#This Row],[83 (29JUN1985 06:00:00)-Water Temperature (C)]]*OO[[#This Row],[25]]</f>
        <v>7.3598192730562506E-9</v>
      </c>
      <c r="AB382" s="10">
        <f>3/24000000*OO[[#This Row],[84 (29JUN1985 09:00:00)-Water Temperature (C)]]*OO[[#This Row],[26]]</f>
        <v>4.8146238349874993E-7</v>
      </c>
      <c r="AC382" s="10">
        <f>3/24000000*OO[[#This Row],[85 (29JUN1985 12:00:00)-Water Temperature (C)]]*OO[[#This Row],[27]]</f>
        <v>1.3693167721172499E-5</v>
      </c>
      <c r="AD382" s="10">
        <f>3/24000000*OO[[#This Row],[86 (29JUN1985 15:00:00)-Water Temperature (C)]]*OO[[#This Row],[28]]</f>
        <v>1.9149003007982499E-4</v>
      </c>
      <c r="AE382" s="10">
        <f>3/24000000*OO[[#This Row],[88 (29JUN1985 21:00:00)-Water Temperature (C)]]*OO[[#This Row],[30]]</f>
        <v>6.5915218255249994E-3</v>
      </c>
      <c r="AF382" s="10">
        <f>3/24000000*OO[[#This Row],[88 (29JUN1985 21:00:00)-Water Temperature (C)]]*OO[[#This Row],[30]]</f>
        <v>6.5915218255249994E-3</v>
      </c>
      <c r="AG382" s="10">
        <f>3/24000000*OO[[#This Row],[89 (30JUN1985 00:00:00)-Water Temperature (C)]]*OO[[#This Row],[31]]</f>
        <v>1.8397728728469998E-2</v>
      </c>
      <c r="AH382" s="10">
        <f>3/24000000*OO[[#This Row],[90 (30JUN1985 03:00:00)-Water Temperature (C)]]*OO[[#This Row],[32]]</f>
        <v>3.4244167892225001E-2</v>
      </c>
      <c r="AI382" s="10">
        <f>3/24000000*OO[[#This Row],[91 (30JUN1985 06:00:00)-Water Temperature (C)]]*OO[[#This Row],[33]]</f>
        <v>4.4880194368574995E-2</v>
      </c>
      <c r="AJ382" s="10">
        <f>3/24000000*OO[[#This Row],[92 (30JUN1985 09:00:00)-Water Temperature (C)]]*OO[[#This Row],[34]]</f>
        <v>4.3590206023874999E-2</v>
      </c>
      <c r="AK382" s="10">
        <f>3/24000000*OO[[#This Row],[93 (30JUN1985 12:00:00)-Water Temperature (C)]]*OO[[#This Row],[35]]</f>
        <v>3.24471756513375E-2</v>
      </c>
      <c r="AL382" s="10">
        <f>3/24000000*OO[[#This Row],[94 (30JUN1985 15:00:00)-Water Temperature (C)]]*OO[[#This Row],[36]]</f>
        <v>1.8762724741893746E-2</v>
      </c>
      <c r="AM382" s="10">
        <f>3/24000000*OO[[#This Row],[95 (30JUN1985 18:00:00)-Water Temperature (C)]]*OO[[#This Row],[37]]</f>
        <v>8.7588673860687499E-3</v>
      </c>
      <c r="AN382" s="10">
        <f>3/24000000*OO[[#This Row],[96 (30JUN1985 21:00:00)-Water Temperature (C)]]*OO[[#This Row],[38]]</f>
        <v>3.4224461232224999E-3</v>
      </c>
      <c r="AO382" s="10">
        <f>3/24000000*OO[[#This Row],[97 (01JUL1985 00:00:00)-Water Temperature (C)]]*OO[[#This Row],[39]]</f>
        <v>1.15981742408775E-3</v>
      </c>
      <c r="AP382" s="10">
        <f>3/24000000*OO[[#This Row],[98 (01JUL1985 03:00:00)-Water Temperature (C)]]*OO[[#This Row],[40]]</f>
        <v>3.7128301446500003E-4</v>
      </c>
      <c r="AQ382" s="10">
        <f>3/24000000*OO[[#This Row],[99 (01JUL1985 06:00:00)-Water Temperature (C)]]*OO[[#This Row],[41]]</f>
        <v>1.2989180018957501E-4</v>
      </c>
      <c r="AR382" s="10">
        <f>3/24000000*OO[[#This Row],[100 (01JUL1985 09:00:00)-Water Temperature (C)]]*OO[[#This Row],[42]]</f>
        <v>6.6783395442599998E-5</v>
      </c>
      <c r="AS382" s="10">
        <f>3/24000000*OO[[#This Row],[101 (01JUL1985 12:00:00)-Water Temperature (C)]]*OO[[#This Row],[43]]</f>
        <v>5.2523992147162486E-5</v>
      </c>
      <c r="AT382" s="10">
        <f>3/24000000*OO[[#This Row],[102 (01JUL1985 15:00:00)-Water Temperature (C)]]*OO[[#This Row],[44]]</f>
        <v>4.9053651401174997E-5</v>
      </c>
      <c r="AU382" s="10">
        <f>3/24000000*OO[[#This Row],[103 (01JUL1985 18:00:00)-Water Temperature (C)]]*OO[[#This Row],[45]]</f>
        <v>4.67170753076E-5</v>
      </c>
      <c r="AV382" s="10">
        <f>3/24000000*OO[[#This Row],[104 (01JUL1985 21:00:00)-Water Temperature (C)]]*OO[[#This Row],[46]]</f>
        <v>4.3751005671487492E-5</v>
      </c>
      <c r="AW382" s="10">
        <f>3/24000000*OO[[#This Row],[105 (02JUL1985 00:00:00)-Water Temperature (C)]]*OO[[#This Row],[47]]</f>
        <v>4.0344559657424996E-5</v>
      </c>
      <c r="AX382" s="10">
        <f>3/24000000*OO[[#This Row],[106 (02JUL1985 03:00:00)-Water Temperature (C)]]*OO[[#This Row],[48]]</f>
        <v>3.7469658085499997E-5</v>
      </c>
      <c r="AY382" s="10">
        <f>3/24000000*OO[[#This Row],[107 (02JUL1985 06:00:00)-Water Temperature (C)]]*OO[[#This Row],[49]]</f>
        <v>3.4452840953237502E-5</v>
      </c>
      <c r="AZ382" s="10">
        <f>3/24000000*OO[[#This Row],[108 (02JUL1985 09:00:00)-Water Temperature (C)]]*OO[[#This Row],[50]]</f>
        <v>3.1728239196587496E-5</v>
      </c>
      <c r="BA382" s="10">
        <f>3/24000000*OO[[#This Row],[109 (02JUL1985 12:00:00)-Water Temperature (C)]]*OO[[#This Row],[51]]</f>
        <v>2.9451122044925001E-5</v>
      </c>
      <c r="BB382" s="10">
        <f>3/24000000*OO[[#This Row],[110 (02JUL1985 15:00:00)-Water Temperature (C)]]*OO[[#This Row],[52]]</f>
        <v>2.7217106550900001E-5</v>
      </c>
      <c r="BC382" s="10">
        <f>3/24000000*OO[[#This Row],[111 (02JUL1985 18:00:00)-Water Temperature (C)]]*OO[[#This Row],[53]]</f>
        <v>2.4856416900699994E-5</v>
      </c>
      <c r="BD382" s="10">
        <f>3/24000000*OO[[#This Row],[112 (02JUL1985 21:00:00)-Water Temperature (C)]]*OO[[#This Row],[54]]</f>
        <v>2.2695550855807497E-5</v>
      </c>
      <c r="BE382" s="10">
        <f>3/24000000*OO[[#This Row],[113 (03JUL1985 00:00:00)-Water Temperature (C)]]*OO[[#This Row],[55]]</f>
        <v>2.0627417093009996E-5</v>
      </c>
      <c r="BF382" s="10">
        <f>3/24000000*OO[[#This Row],[114 (03JUL1985 03:00:00)-Water Temperature (C)]]*OO[[#This Row],[56]]</f>
        <v>1.8979817443289998E-5</v>
      </c>
      <c r="BG382" s="10">
        <f>3/24000000*OO[[#This Row],[115 (03JUL1985 06:00:00)-Water Temperature (C)]]*OO[[#This Row],[57]]</f>
        <v>1.74525373770425E-5</v>
      </c>
      <c r="BH382" s="10">
        <f>3/24000000*OO[[#This Row],[116 (03JUL1985 09:00:00)-Water Temperature (C)]]*OO[[#This Row],[58]]</f>
        <v>1.6062718108153748E-5</v>
      </c>
      <c r="BI382" s="10">
        <f>3/24000000*OO[[#This Row],[117 (03JUL1985 12:00:00)-Water Temperature (C)]]*OO[[#This Row],[59]]</f>
        <v>1.4851301363972498E-5</v>
      </c>
      <c r="BJ382" s="10">
        <f>3/24000000*OO[[#This Row],[118 (03JUL1985 15:00:00)-Water Temperature (C)]]*OO[[#This Row],[60]]</f>
        <v>1.3574301909369999E-5</v>
      </c>
      <c r="BK382" s="10">
        <f>3/24000000*OO[[#This Row],[119 (03JUL1985 18:00:00)-Water Temperature (C)]]*OO[[#This Row],[61]]</f>
        <v>1.2361742257059999E-5</v>
      </c>
      <c r="BL382" s="10">
        <f>3/24000000*OO[[#This Row],[120 (03JUL1985 21:00:00)-Water Temperature (C)]]*OO[[#This Row],[62]]</f>
        <v>1.1281586320368751E-5</v>
      </c>
      <c r="BM382" s="10">
        <f>3/24000000*OO[[#This Row],[121 (04JUL1985 00:00:00)-Water Temperature (C)]]*OO[[#This Row],[63]]</f>
        <v>1.0229753477037499E-5</v>
      </c>
      <c r="BN382" s="10">
        <f>3/24000000*OO[[#This Row],[122 (04JUL1985 03:00:00)-Water Temperature (C)]]*OO[[#This Row],[64]]</f>
        <v>9.3445005076525003E-6</v>
      </c>
      <c r="BO382" s="10">
        <f>3/24000000*OO[[#This Row],[123 (04JUL1985 06:00:00)-Water Temperature (C)]]*OO[[#This Row],[65]]</f>
        <v>8.4088866787450004E-6</v>
      </c>
      <c r="BP382" s="10">
        <f>3/24000000*OO[[#This Row],[124 (04JUL1985 09:00:00)-Water Temperature (C)]]*OO[[#This Row],[66]]</f>
        <v>7.5808322704537486E-6</v>
      </c>
      <c r="BQ382" s="10">
        <f>3/24000000*OO[[#This Row],[125 (04JUL1985 12:00:00)-Water Temperature (C)]]*OO[[#This Row],[67]]</f>
        <v>6.759186919233749E-6</v>
      </c>
      <c r="BR382" s="10">
        <f>3/24000000*OO[[#This Row],[126 (04JUL1985 15:00:00)-Water Temperature (C)]]*OO[[#This Row],[68]]</f>
        <v>6.0118825791299997E-6</v>
      </c>
      <c r="BS382" s="10">
        <f>3/24000000*OO[[#This Row],[127 (04JUL1985 18:00:00)-Water Temperature (C)]]*OO[[#This Row],[69]]</f>
        <v>5.347175153455E-6</v>
      </c>
      <c r="BT382" s="10">
        <f>3/24000000*OO[[#This Row],[128 (04JUL1985 21:00:00)-Water Temperature (C)]]*OO[[#This Row],[70]]</f>
        <v>4.6856114980312492E-6</v>
      </c>
      <c r="BU382" s="10">
        <f>3/24000000*OO[[#This Row],[129 (05JUL1985 00:00:00)-Water Temperature (C)]]*OO[[#This Row],[71]]</f>
        <v>4.0157669117674996E-6</v>
      </c>
      <c r="BV382" s="10">
        <f>3/24000000*OO[[#This Row],[130 (05JUL1985 03:00:00)-Water Temperature (C)]]*OO[[#This Row],[72]]</f>
        <v>3.400050887661875E-6</v>
      </c>
      <c r="BW382" s="10">
        <f>3/24000000*OO[[#This Row],[131 (05JUL1985 06:00:00)-Water Temperature (C)]]*OO[[#This Row],[73]]</f>
        <v>2.7692445794118746E-6</v>
      </c>
      <c r="BX382" s="10">
        <f>3/24000000*OO[[#This Row],[132 (05JUL1985 09:00:00)-Water Temperature (C)]]*OO[[#This Row],[74]]</f>
        <v>2.2144999993840001E-6</v>
      </c>
      <c r="BY382" s="10">
        <f>3/24000000*OO[[#This Row],[133 (05JUL1985 12:00:00)-Water Temperature (C)]]*OO[[#This Row],[75]]</f>
        <v>1.7626539060325002E-6</v>
      </c>
      <c r="BZ382" s="10">
        <f>3/24000000*OO[[#This Row],[134 (05JUL1985 15:00:00)-Water Temperature (C)]]*OO[[#This Row],[76]]</f>
        <v>1.40583824561375E-6</v>
      </c>
      <c r="CA382" s="10">
        <f>3/24000000*OO[[#This Row],[135 (05JUL1985 18:00:00)-Water Temperature (C)]]*OO[[#This Row],[77]]</f>
        <v>1.1464186658040001E-6</v>
      </c>
      <c r="CB382" s="10">
        <f>3/24000000*OO[[#This Row],[136 (05JUL1985 21:00:00)-Water Temperature (C)]]*OO[[#This Row],[78]]</f>
        <v>9.6769849518224995E-7</v>
      </c>
      <c r="CC382" s="10">
        <f>3/24000000*OO[[#This Row],[137 (06JUL1985 00:00:00)-Water Temperature (C)]]*OO[[#This Row],[79]]</f>
        <v>8.4836497644037508E-7</v>
      </c>
      <c r="CD382" s="10">
        <f>3/24000000*OO[[#This Row],[138 (06JUL1985 03:00:00)-Water Temperature (C)]]*OO[[#This Row],[80]]</f>
        <v>7.830863397279999E-7</v>
      </c>
      <c r="CE382" s="10">
        <f>3/24000000*OO[[#This Row],[139 (06JUL1985 06:00:00)-Water Temperature (C)]]*OO[[#This Row],[81]]</f>
        <v>7.3225478319900006E-7</v>
      </c>
      <c r="CF382" s="10">
        <f>3/24000000*OO[[#This Row],[140 (06JUL1985 09:00:00)-Water Temperature (C)]]*OO[[#This Row],[82]]</f>
        <v>6.9442878063074994E-7</v>
      </c>
      <c r="CG382" s="10">
        <f>3/24000000*OO[[#This Row],[141 (06JUL1985 12:00:00)-Water Temperature (C)]]*OO[[#This Row],[83]]</f>
        <v>6.6969750957749995E-7</v>
      </c>
      <c r="CH382" s="10">
        <f>3/24000000*OO[[#This Row],[142 (06JUL1985 15:00:00)-Water Temperature (C)]]*OO[[#This Row],[84]]</f>
        <v>6.4191757310599998E-7</v>
      </c>
      <c r="CI382" s="10">
        <f>3/24000000*OO[[#This Row],[143 (06JUL1985 18:00:00)-Water Temperature (C)]]*OO[[#This Row],[85]]</f>
        <v>6.1099269675699994E-7</v>
      </c>
      <c r="CJ382" s="10">
        <f>3/24000000*OO[[#This Row],[144 (06JUL1985 21:00:00)-Water Temperature (C)]]*OO[[#This Row],[86]]</f>
        <v>5.8228620520212488E-7</v>
      </c>
      <c r="CK382" s="10">
        <f>3/24000000*OO[[#This Row],[145 (07JUL1985 00:00:00)-Water Temperature (C)]]*OO[[#This Row],[87]]</f>
        <v>5.5639178865199995E-7</v>
      </c>
      <c r="CL382" s="10">
        <f>3/24000000*OO[[#This Row],[146 (07JUL1985 03:00:00)-Water Temperature (C)]]*OO[[#This Row],[88]]</f>
        <v>5.4084057603749994E-7</v>
      </c>
      <c r="CM382" s="10">
        <f>3/24000000*OO[[#This Row],[147 (07JUL1985 06:00:00)-Water Temperature (C)]]*OO[[#This Row],[89]]</f>
        <v>5.239076329674999E-7</v>
      </c>
      <c r="CN382" s="10">
        <f>3/24000000*OO[[#This Row],[148 (07JUL1985 09:00:00)-Water Temperature (C)]]*OO[[#This Row],[90]]</f>
        <v>5.0480767677600004E-7</v>
      </c>
      <c r="CO382" s="10">
        <f>3/24000000*OO[[#This Row],[149 (07JUL1985 12:00:00)-Water Temperature (C)]]*OO[[#This Row],[91]]</f>
        <v>4.8613378370700002E-7</v>
      </c>
      <c r="CP382" s="10">
        <f>3/24000000*OO[[#This Row],[150 (07JUL1985 15:00:00)-Water Temperature (C)]]*OO[[#This Row],[92]]</f>
        <v>4.6343186538800002E-7</v>
      </c>
      <c r="CQ382" s="10">
        <f>3/24000000*OO[[#This Row],[151 (07JUL1985 18:00:00)-Water Temperature (C)]]*OO[[#This Row],[93]]</f>
        <v>4.4191684152224997E-7</v>
      </c>
      <c r="CR382" s="10">
        <f>3/24000000*OO[[#This Row],[152 (07JUL1985 21:00:00)-Water Temperature (C)]]*OO[[#This Row],[94]]</f>
        <v>4.2239855606700002E-7</v>
      </c>
      <c r="CS382" s="10">
        <f>3/24000000*OO[[#This Row],[153 (08JUL1985 00:00:00)-Water Temperature (C)]]*OO[[#This Row],[95]]</f>
        <v>4.0298020551074999E-7</v>
      </c>
      <c r="CT382" s="10">
        <f>3/24000000*OO[[#This Row],[154 (08JUL1985 03:00:00)-Water Temperature (C)]]*OO[[#This Row],[96]]</f>
        <v>3.8532778216662501E-7</v>
      </c>
      <c r="CU382" s="10">
        <f>3/24000000*OO[[#This Row],[155 (08JUL1985 06:00:00)-Water Temperature (C)]]*OO[[#This Row],[97]]</f>
        <v>3.7059597972324996E-7</v>
      </c>
      <c r="CV382" s="10">
        <f>3/24000000*OO[[#This Row],[156 (08JUL1985 09:00:00)-Water Temperature (C)]]*OO[[#This Row],[98]]</f>
        <v>3.5326160070499998E-7</v>
      </c>
      <c r="CW382" s="10">
        <f>3/24000000*OO[[#This Row],[157 (08JUL1985 12:00:00)-Water Temperature (C)]]*OO[[#This Row],[99]]</f>
        <v>3.3760447583737501E-7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2.9071960175844429E-39</v>
      </c>
      <c r="V383" s="10">
        <f>3/24000000*OO[[#This Row],[78 (28JUN1985 15:00:00)-Water Temperature (C)]]*OO[[#This Row],[20]]</f>
        <v>9.2312998799999998E-30</v>
      </c>
      <c r="W383" s="10">
        <f>3/24000000*OO[[#This Row],[79 (28JUN1985 18:00:00)-Water Temperature (C)]]*OO[[#This Row],[21]]</f>
        <v>9.5641761097162491E-24</v>
      </c>
      <c r="X383" s="10">
        <f>3/24000000*OO[[#This Row],[80 (28JUN1985 21:00:00)-Water Temperature (C)]]*OO[[#This Row],[22]]</f>
        <v>7.69410716136E-18</v>
      </c>
      <c r="Y383" s="10">
        <f>3/24000000*OO[[#This Row],[81 (29JUN1985 00:00:00)-Water Temperature (C)]]*OO[[#This Row],[23]]</f>
        <v>4.7829861504200002E-14</v>
      </c>
      <c r="Z383" s="10">
        <f>3/24000000*OO[[#This Row],[82 (29JUN1985 03:00:00)-Water Temperature (C)]]*OO[[#This Row],[24]]</f>
        <v>3.6083664462824996E-11</v>
      </c>
      <c r="AA383" s="10">
        <f>3/24000000*OO[[#This Row],[83 (29JUN1985 06:00:00)-Water Temperature (C)]]*OO[[#This Row],[25]]</f>
        <v>6.9943353072999994E-9</v>
      </c>
      <c r="AB383" s="10">
        <f>3/24000000*OO[[#This Row],[84 (29JUN1985 09:00:00)-Water Temperature (C)]]*OO[[#This Row],[26]]</f>
        <v>4.8334337330437493E-7</v>
      </c>
      <c r="AC383" s="10">
        <f>3/24000000*OO[[#This Row],[85 (29JUN1985 12:00:00)-Water Temperature (C)]]*OO[[#This Row],[27]]</f>
        <v>1.4407890881544997E-5</v>
      </c>
      <c r="AD383" s="10">
        <f>3/24000000*OO[[#This Row],[86 (29JUN1985 15:00:00)-Water Temperature (C)]]*OO[[#This Row],[28]]</f>
        <v>2.0992639375691247E-4</v>
      </c>
      <c r="AE383" s="10">
        <f>3/24000000*OO[[#This Row],[88 (29JUN1985 21:00:00)-Water Temperature (C)]]*OO[[#This Row],[30]]</f>
        <v>7.7574667487249989E-3</v>
      </c>
      <c r="AF383" s="10">
        <f>3/24000000*OO[[#This Row],[88 (29JUN1985 21:00:00)-Water Temperature (C)]]*OO[[#This Row],[30]]</f>
        <v>7.7574667487249989E-3</v>
      </c>
      <c r="AG383" s="10">
        <f>3/24000000*OO[[#This Row],[89 (30JUN1985 00:00:00)-Water Temperature (C)]]*OO[[#This Row],[31]]</f>
        <v>2.242683686481E-2</v>
      </c>
      <c r="AH383" s="10">
        <f>3/24000000*OO[[#This Row],[90 (30JUN1985 03:00:00)-Water Temperature (C)]]*OO[[#This Row],[32]]</f>
        <v>4.2950895166562496E-2</v>
      </c>
      <c r="AI383" s="10">
        <f>3/24000000*OO[[#This Row],[91 (30JUN1985 06:00:00)-Water Temperature (C)]]*OO[[#This Row],[33]]</f>
        <v>5.7733446982887501E-2</v>
      </c>
      <c r="AJ383" s="10">
        <f>3/24000000*OO[[#This Row],[92 (30JUN1985 09:00:00)-Water Temperature (C)]]*OO[[#This Row],[34]]</f>
        <v>5.7343770207674997E-2</v>
      </c>
      <c r="AK383" s="10">
        <f>3/24000000*OO[[#This Row],[93 (30JUN1985 12:00:00)-Water Temperature (C)]]*OO[[#This Row],[35]]</f>
        <v>4.3588369404287501E-2</v>
      </c>
      <c r="AL383" s="10">
        <f>3/24000000*OO[[#This Row],[94 (30JUN1985 15:00:00)-Water Temperature (C)]]*OO[[#This Row],[36]]</f>
        <v>2.5699579482387498E-2</v>
      </c>
      <c r="AM383" s="10">
        <f>3/24000000*OO[[#This Row],[95 (30JUN1985 18:00:00)-Water Temperature (C)]]*OO[[#This Row],[37]]</f>
        <v>1.2207435727385E-2</v>
      </c>
      <c r="AN383" s="10">
        <f>3/24000000*OO[[#This Row],[96 (30JUN1985 21:00:00)-Water Temperature (C)]]*OO[[#This Row],[38]]</f>
        <v>4.8448449473374993E-3</v>
      </c>
      <c r="AO383" s="10">
        <f>3/24000000*OO[[#This Row],[97 (01JUL1985 00:00:00)-Water Temperature (C)]]*OO[[#This Row],[39]]</f>
        <v>1.6646918152571249E-3</v>
      </c>
      <c r="AP383" s="10">
        <f>3/24000000*OO[[#This Row],[98 (01JUL1985 03:00:00)-Water Temperature (C)]]*OO[[#This Row],[40]]</f>
        <v>5.3497079846475011E-4</v>
      </c>
      <c r="AQ383" s="10">
        <f>3/24000000*OO[[#This Row],[99 (01JUL1985 06:00:00)-Water Temperature (C)]]*OO[[#This Row],[41]]</f>
        <v>1.8354448316362497E-4</v>
      </c>
      <c r="AR383" s="10">
        <f>3/24000000*OO[[#This Row],[100 (01JUL1985 09:00:00)-Water Temperature (C)]]*OO[[#This Row],[42]]</f>
        <v>9.026784361942499E-5</v>
      </c>
      <c r="AS383" s="10">
        <f>3/24000000*OO[[#This Row],[101 (01JUL1985 12:00:00)-Water Temperature (C)]]*OO[[#This Row],[43]]</f>
        <v>6.8932504753749997E-5</v>
      </c>
      <c r="AT383" s="10">
        <f>3/24000000*OO[[#This Row],[102 (01JUL1985 15:00:00)-Water Temperature (C)]]*OO[[#This Row],[44]]</f>
        <v>6.3845171298812492E-5</v>
      </c>
      <c r="AU383" s="10">
        <f>3/24000000*OO[[#This Row],[103 (01JUL1985 18:00:00)-Water Temperature (C)]]*OO[[#This Row],[45]]</f>
        <v>6.0773967692125001E-5</v>
      </c>
      <c r="AV383" s="10">
        <f>3/24000000*OO[[#This Row],[104 (01JUL1985 21:00:00)-Water Temperature (C)]]*OO[[#This Row],[46]]</f>
        <v>5.6997622418249994E-5</v>
      </c>
      <c r="AW383" s="10">
        <f>3/24000000*OO[[#This Row],[105 (02JUL1985 00:00:00)-Water Temperature (C)]]*OO[[#This Row],[47]]</f>
        <v>5.2604445166812497E-5</v>
      </c>
      <c r="AX383" s="10">
        <f>3/24000000*OO[[#This Row],[106 (02JUL1985 03:00:00)-Water Temperature (C)]]*OO[[#This Row],[48]]</f>
        <v>4.8869524071637502E-5</v>
      </c>
      <c r="AY383" s="10">
        <f>3/24000000*OO[[#This Row],[107 (02JUL1985 06:00:00)-Water Temperature (C)]]*OO[[#This Row],[49]]</f>
        <v>4.4919130115887501E-5</v>
      </c>
      <c r="AZ383" s="10">
        <f>3/24000000*OO[[#This Row],[108 (02JUL1985 09:00:00)-Water Temperature (C)]]*OO[[#This Row],[50]]</f>
        <v>4.1291391376012492E-5</v>
      </c>
      <c r="BA383" s="10">
        <f>3/24000000*OO[[#This Row],[109 (02JUL1985 12:00:00)-Water Temperature (C)]]*OO[[#This Row],[51]]</f>
        <v>3.8266799515312499E-5</v>
      </c>
      <c r="BB383" s="10">
        <f>3/24000000*OO[[#This Row],[110 (02JUL1985 15:00:00)-Water Temperature (C)]]*OO[[#This Row],[52]]</f>
        <v>3.5343144257999999E-5</v>
      </c>
      <c r="BC383" s="10">
        <f>3/24000000*OO[[#This Row],[111 (02JUL1985 18:00:00)-Water Temperature (C)]]*OO[[#This Row],[53]]</f>
        <v>3.2241434797173748E-5</v>
      </c>
      <c r="BD383" s="10">
        <f>3/24000000*OO[[#This Row],[112 (02JUL1985 21:00:00)-Water Temperature (C)]]*OO[[#This Row],[54]]</f>
        <v>2.9420338150769999E-5</v>
      </c>
      <c r="BE383" s="10">
        <f>3/24000000*OO[[#This Row],[113 (03JUL1985 00:00:00)-Water Temperature (C)]]*OO[[#This Row],[55]]</f>
        <v>2.6734003026540002E-5</v>
      </c>
      <c r="BF383" s="10">
        <f>3/24000000*OO[[#This Row],[114 (03JUL1985 03:00:00)-Water Temperature (C)]]*OO[[#This Row],[56]]</f>
        <v>2.4602214827418752E-5</v>
      </c>
      <c r="BG383" s="10">
        <f>3/24000000*OO[[#This Row],[115 (03JUL1985 06:00:00)-Water Temperature (C)]]*OO[[#This Row],[57]]</f>
        <v>2.261045879418E-5</v>
      </c>
      <c r="BH383" s="10">
        <f>3/24000000*OO[[#This Row],[116 (03JUL1985 09:00:00)-Water Temperature (C)]]*OO[[#This Row],[58]]</f>
        <v>2.0776956771349999E-5</v>
      </c>
      <c r="BI383" s="10">
        <f>3/24000000*OO[[#This Row],[117 (03JUL1985 12:00:00)-Water Temperature (C)]]*OO[[#This Row],[59]]</f>
        <v>1.9180894147824998E-5</v>
      </c>
      <c r="BJ383" s="10">
        <f>3/24000000*OO[[#This Row],[118 (03JUL1985 15:00:00)-Water Temperature (C)]]*OO[[#This Row],[60]]</f>
        <v>1.7507510446282499E-5</v>
      </c>
      <c r="BK383" s="10">
        <f>3/24000000*OO[[#This Row],[119 (03JUL1985 18:00:00)-Water Temperature (C)]]*OO[[#This Row],[61]]</f>
        <v>1.5917034878768751E-5</v>
      </c>
      <c r="BL383" s="10">
        <f>3/24000000*OO[[#This Row],[120 (03JUL1985 21:00:00)-Water Temperature (C)]]*OO[[#This Row],[62]]</f>
        <v>1.4519612050754999E-5</v>
      </c>
      <c r="BM383" s="10">
        <f>3/24000000*OO[[#This Row],[121 (04JUL1985 00:00:00)-Water Temperature (C)]]*OO[[#This Row],[63]]</f>
        <v>1.3165993318527499E-5</v>
      </c>
      <c r="BN383" s="10">
        <f>3/24000000*OO[[#This Row],[122 (04JUL1985 03:00:00)-Water Temperature (C)]]*OO[[#This Row],[64]]</f>
        <v>1.202823510812E-5</v>
      </c>
      <c r="BO383" s="10">
        <f>3/24000000*OO[[#This Row],[123 (04JUL1985 06:00:00)-Water Temperature (C)]]*OO[[#This Row],[65]]</f>
        <v>1.0827189032637498E-5</v>
      </c>
      <c r="BP383" s="10">
        <f>3/24000000*OO[[#This Row],[124 (04JUL1985 09:00:00)-Water Temperature (C)]]*OO[[#This Row],[66]]</f>
        <v>9.7511214674450012E-6</v>
      </c>
      <c r="BQ383" s="10">
        <f>3/24000000*OO[[#This Row],[125 (04JUL1985 12:00:00)-Water Temperature (C)]]*OO[[#This Row],[67]]</f>
        <v>8.6958893595599998E-6</v>
      </c>
      <c r="BR383" s="10">
        <f>3/24000000*OO[[#This Row],[126 (04JUL1985 15:00:00)-Water Temperature (C)]]*OO[[#This Row],[68]]</f>
        <v>7.7313301100400004E-6</v>
      </c>
      <c r="BS383" s="10">
        <f>3/24000000*OO[[#This Row],[127 (04JUL1985 18:00:00)-Water Temperature (C)]]*OO[[#This Row],[69]]</f>
        <v>6.8800008031799994E-6</v>
      </c>
      <c r="BT383" s="10">
        <f>3/24000000*OO[[#This Row],[128 (04JUL1985 21:00:00)-Water Temperature (C)]]*OO[[#This Row],[70]]</f>
        <v>6.0364778474875E-6</v>
      </c>
      <c r="BU383" s="10">
        <f>3/24000000*OO[[#This Row],[129 (05JUL1985 00:00:00)-Water Temperature (C)]]*OO[[#This Row],[71]]</f>
        <v>5.1847376349349995E-6</v>
      </c>
      <c r="BV383" s="10">
        <f>3/24000000*OO[[#This Row],[130 (05JUL1985 03:00:00)-Water Temperature (C)]]*OO[[#This Row],[72]]</f>
        <v>4.4011294207999994E-6</v>
      </c>
      <c r="BW383" s="10">
        <f>3/24000000*OO[[#This Row],[131 (05JUL1985 06:00:00)-Water Temperature (C)]]*OO[[#This Row],[73]]</f>
        <v>3.5937421500099999E-6</v>
      </c>
      <c r="BX383" s="10">
        <f>3/24000000*OO[[#This Row],[132 (05JUL1985 09:00:00)-Water Temperature (C)]]*OO[[#This Row],[74]]</f>
        <v>2.8755263196318753E-6</v>
      </c>
      <c r="BY383" s="10">
        <f>3/24000000*OO[[#This Row],[133 (05JUL1985 12:00:00)-Water Temperature (C)]]*OO[[#This Row],[75]]</f>
        <v>2.28859630913025E-6</v>
      </c>
      <c r="BZ383" s="10">
        <f>3/24000000*OO[[#This Row],[134 (05JUL1985 15:00:00)-Water Temperature (C)]]*OO[[#This Row],[76]]</f>
        <v>1.8215834845949999E-6</v>
      </c>
      <c r="CA383" s="10">
        <f>3/24000000*OO[[#This Row],[135 (05JUL1985 18:00:00)-Water Temperature (C)]]*OO[[#This Row],[77]]</f>
        <v>1.4801102674276247E-6</v>
      </c>
      <c r="CB383" s="10">
        <f>3/24000000*OO[[#This Row],[136 (05JUL1985 21:00:00)-Water Temperature (C)]]*OO[[#This Row],[78]]</f>
        <v>1.24492567825425E-6</v>
      </c>
      <c r="CC383" s="10">
        <f>3/24000000*OO[[#This Row],[137 (06JUL1985 00:00:00)-Water Temperature (C)]]*OO[[#This Row],[79]]</f>
        <v>1.087695829846E-6</v>
      </c>
      <c r="CD383" s="10">
        <f>3/24000000*OO[[#This Row],[138 (06JUL1985 03:00:00)-Water Temperature (C)]]*OO[[#This Row],[80]]</f>
        <v>1.0013242461075E-6</v>
      </c>
      <c r="CE383" s="10">
        <f>3/24000000*OO[[#This Row],[139 (06JUL1985 06:00:00)-Water Temperature (C)]]*OO[[#This Row],[81]]</f>
        <v>9.344913245277499E-7</v>
      </c>
      <c r="CF383" s="10">
        <f>3/24000000*OO[[#This Row],[140 (06JUL1985 09:00:00)-Water Temperature (C)]]*OO[[#This Row],[82]]</f>
        <v>8.8429352566299997E-7</v>
      </c>
      <c r="CG383" s="10">
        <f>3/24000000*OO[[#This Row],[141 (06JUL1985 12:00:00)-Water Temperature (C)]]*OO[[#This Row],[83]]</f>
        <v>8.51639888876375E-7</v>
      </c>
      <c r="CH383" s="10">
        <f>3/24000000*OO[[#This Row],[142 (06JUL1985 15:00:00)-Water Temperature (C)]]*OO[[#This Row],[84]]</f>
        <v>8.1523355216149996E-7</v>
      </c>
      <c r="CI383" s="10">
        <f>3/24000000*OO[[#This Row],[143 (06JUL1985 18:00:00)-Water Temperature (C)]]*OO[[#This Row],[85]]</f>
        <v>7.7478850113600001E-7</v>
      </c>
      <c r="CJ383" s="10">
        <f>3/24000000*OO[[#This Row],[144 (06JUL1985 21:00:00)-Water Temperature (C)]]*OO[[#This Row],[86]]</f>
        <v>7.3810634529787492E-7</v>
      </c>
      <c r="CK383" s="10">
        <f>3/24000000*OO[[#This Row],[145 (07JUL1985 00:00:00)-Water Temperature (C)]]*OO[[#This Row],[87]]</f>
        <v>7.0513851534787504E-7</v>
      </c>
      <c r="CL383" s="10">
        <f>3/24000000*OO[[#This Row],[146 (07JUL1985 03:00:00)-Water Temperature (C)]]*OO[[#This Row],[88]]</f>
        <v>6.8521342713562493E-7</v>
      </c>
      <c r="CM383" s="10">
        <f>3/24000000*OO[[#This Row],[147 (07JUL1985 06:00:00)-Water Temperature (C)]]*OO[[#This Row],[89]]</f>
        <v>6.6338849199787495E-7</v>
      </c>
      <c r="CN383" s="10">
        <f>3/24000000*OO[[#This Row],[148 (07JUL1985 09:00:00)-Water Temperature (C)]]*OO[[#This Row],[90]]</f>
        <v>6.3847096114149994E-7</v>
      </c>
      <c r="CO383" s="10">
        <f>3/24000000*OO[[#This Row],[149 (07JUL1985 12:00:00)-Water Temperature (C)]]*OO[[#This Row],[91]]</f>
        <v>6.1422000446699999E-7</v>
      </c>
      <c r="CP383" s="10">
        <f>3/24000000*OO[[#This Row],[150 (07JUL1985 15:00:00)-Water Temperature (C)]]*OO[[#This Row],[92]]</f>
        <v>5.8473413189125E-7</v>
      </c>
      <c r="CQ383" s="10">
        <f>3/24000000*OO[[#This Row],[151 (07JUL1985 18:00:00)-Water Temperature (C)]]*OO[[#This Row],[93]]</f>
        <v>5.56735097950875E-7</v>
      </c>
      <c r="CR383" s="10">
        <f>3/24000000*OO[[#This Row],[152 (07JUL1985 21:00:00)-Water Temperature (C)]]*OO[[#This Row],[94]]</f>
        <v>5.3175692095725008E-7</v>
      </c>
      <c r="CS383" s="10">
        <f>3/24000000*OO[[#This Row],[153 (08JUL1985 00:00:00)-Water Temperature (C)]]*OO[[#This Row],[95]]</f>
        <v>5.0704314776775003E-7</v>
      </c>
      <c r="CT383" s="10">
        <f>3/24000000*OO[[#This Row],[154 (08JUL1985 03:00:00)-Water Temperature (C)]]*OO[[#This Row],[96]]</f>
        <v>4.8466284420812499E-7</v>
      </c>
      <c r="CU383" s="10">
        <f>3/24000000*OO[[#This Row],[155 (08JUL1985 06:00:00)-Water Temperature (C)]]*OO[[#This Row],[97]]</f>
        <v>4.6585669839974995E-7</v>
      </c>
      <c r="CV383" s="10">
        <f>3/24000000*OO[[#This Row],[156 (08JUL1985 09:00:00)-Water Temperature (C)]]*OO[[#This Row],[98]]</f>
        <v>4.4355320585999997E-7</v>
      </c>
      <c r="CW383" s="10">
        <f>3/24000000*OO[[#This Row],[157 (08JUL1985 12:00:00)-Water Temperature (C)]]*OO[[#This Row],[99]]</f>
        <v>4.2327236966312496E-7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4.9711850415634252E-40</v>
      </c>
      <c r="V384" s="10">
        <f>3/24000000*OO[[#This Row],[78 (28JUN1985 15:00:00)-Water Temperature (C)]]*OO[[#This Row],[20]]</f>
        <v>3.9412262512349996E-30</v>
      </c>
      <c r="W384" s="10">
        <f>3/24000000*OO[[#This Row],[79 (28JUN1985 18:00:00)-Water Temperature (C)]]*OO[[#This Row],[21]]</f>
        <v>2.8415561719297497E-24</v>
      </c>
      <c r="X384" s="10">
        <f>3/24000000*OO[[#This Row],[80 (28JUN1985 21:00:00)-Water Temperature (C)]]*OO[[#This Row],[22]]</f>
        <v>3.8657570646937495E-18</v>
      </c>
      <c r="Y384" s="10">
        <f>3/24000000*OO[[#This Row],[81 (29JUN1985 00:00:00)-Water Temperature (C)]]*OO[[#This Row],[23]]</f>
        <v>2.8792001717089995E-14</v>
      </c>
      <c r="Z384" s="10">
        <f>3/24000000*OO[[#This Row],[82 (29JUN1985 03:00:00)-Water Temperature (C)]]*OO[[#This Row],[24]]</f>
        <v>2.4154373724399999E-11</v>
      </c>
      <c r="AA384" s="10">
        <f>3/24000000*OO[[#This Row],[83 (29JUN1985 06:00:00)-Water Temperature (C)]]*OO[[#This Row],[25]]</f>
        <v>5.0643450834749992E-9</v>
      </c>
      <c r="AB384" s="10">
        <f>3/24000000*OO[[#This Row],[84 (29JUN1985 09:00:00)-Water Temperature (C)]]*OO[[#This Row],[26]]</f>
        <v>3.7391353701974996E-7</v>
      </c>
      <c r="AC384" s="10">
        <f>3/24000000*OO[[#This Row],[85 (29JUN1985 12:00:00)-Water Temperature (C)]]*OO[[#This Row],[27]]</f>
        <v>1.1800840084391248E-5</v>
      </c>
      <c r="AD384" s="10">
        <f>3/24000000*OO[[#This Row],[86 (29JUN1985 15:00:00)-Water Temperature (C)]]*OO[[#This Row],[28]]</f>
        <v>1.8079647188307495E-4</v>
      </c>
      <c r="AE384" s="10">
        <f>3/24000000*OO[[#This Row],[88 (29JUN1985 21:00:00)-Water Temperature (C)]]*OO[[#This Row],[30]]</f>
        <v>7.2858325563100006E-3</v>
      </c>
      <c r="AF384" s="10">
        <f>3/24000000*OO[[#This Row],[88 (29JUN1985 21:00:00)-Water Temperature (C)]]*OO[[#This Row],[30]]</f>
        <v>7.2858325563100006E-3</v>
      </c>
      <c r="AG384" s="10">
        <f>3/24000000*OO[[#This Row],[89 (30JUN1985 00:00:00)-Water Temperature (C)]]*OO[[#This Row],[31]]</f>
        <v>2.192744080630625E-2</v>
      </c>
      <c r="AH384" s="10">
        <f>3/24000000*OO[[#This Row],[90 (30JUN1985 03:00:00)-Water Temperature (C)]]*OO[[#This Row],[32]]</f>
        <v>4.3471358519624997E-2</v>
      </c>
      <c r="AI384" s="10">
        <f>3/24000000*OO[[#This Row],[91 (30JUN1985 06:00:00)-Water Temperature (C)]]*OO[[#This Row],[33]]</f>
        <v>6.0278651030049993E-2</v>
      </c>
      <c r="AJ384" s="10">
        <f>3/24000000*OO[[#This Row],[92 (30JUN1985 09:00:00)-Water Temperature (C)]]*OO[[#This Row],[34]]</f>
        <v>6.153687729959998E-2</v>
      </c>
      <c r="AK384" s="10">
        <f>3/24000000*OO[[#This Row],[93 (30JUN1985 12:00:00)-Water Temperature (C)]]*OO[[#This Row],[35]]</f>
        <v>4.7987355924562498E-2</v>
      </c>
      <c r="AL384" s="10">
        <f>3/24000000*OO[[#This Row],[94 (30JUN1985 15:00:00)-Water Temperature (C)]]*OO[[#This Row],[36]]</f>
        <v>2.8986440719177498E-2</v>
      </c>
      <c r="AM384" s="10">
        <f>3/24000000*OO[[#This Row],[95 (30JUN1985 18:00:00)-Water Temperature (C)]]*OO[[#This Row],[37]]</f>
        <v>1.4070138170107499E-2</v>
      </c>
      <c r="AN384" s="10">
        <f>3/24000000*OO[[#This Row],[96 (30JUN1985 21:00:00)-Water Temperature (C)]]*OO[[#This Row],[38]]</f>
        <v>5.6946842024200002E-3</v>
      </c>
      <c r="AO384" s="10">
        <f>3/24000000*OO[[#This Row],[97 (01JUL1985 00:00:00)-Water Temperature (C)]]*OO[[#This Row],[39]]</f>
        <v>1.9932932657737499E-3</v>
      </c>
      <c r="AP384" s="10">
        <f>3/24000000*OO[[#This Row],[98 (01JUL1985 03:00:00)-Water Temperature (C)]]*OO[[#This Row],[40]]</f>
        <v>6.4579398259999993E-4</v>
      </c>
      <c r="AQ384" s="10">
        <f>3/24000000*OO[[#This Row],[99 (01JUL1985 06:00:00)-Water Temperature (C)]]*OO[[#This Row],[41]]</f>
        <v>2.1781895933874998E-4</v>
      </c>
      <c r="AR384" s="10">
        <f>3/24000000*OO[[#This Row],[100 (01JUL1985 09:00:00)-Water Temperature (C)]]*OO[[#This Row],[42]]</f>
        <v>1.0210858186416249E-4</v>
      </c>
      <c r="AS384" s="10">
        <f>3/24000000*OO[[#This Row],[101 (01JUL1985 12:00:00)-Water Temperature (C)]]*OO[[#This Row],[43]]</f>
        <v>7.5392013012750002E-5</v>
      </c>
      <c r="AT384" s="10">
        <f>3/24000000*OO[[#This Row],[102 (01JUL1985 15:00:00)-Water Temperature (C)]]*OO[[#This Row],[44]]</f>
        <v>6.9187587693574998E-5</v>
      </c>
      <c r="AU384" s="10">
        <f>3/24000000*OO[[#This Row],[103 (01JUL1985 18:00:00)-Water Temperature (C)]]*OO[[#This Row],[45]]</f>
        <v>6.5931564698549995E-5</v>
      </c>
      <c r="AV384" s="10">
        <f>3/24000000*OO[[#This Row],[104 (01JUL1985 21:00:00)-Water Temperature (C)]]*OO[[#This Row],[46]]</f>
        <v>6.2068606023599998E-5</v>
      </c>
      <c r="AW384" s="10">
        <f>3/24000000*OO[[#This Row],[105 (02JUL1985 00:00:00)-Water Temperature (C)]]*OO[[#This Row],[47]]</f>
        <v>5.7446385466475002E-5</v>
      </c>
      <c r="AX384" s="10">
        <f>3/24000000*OO[[#This Row],[106 (02JUL1985 03:00:00)-Water Temperature (C)]]*OO[[#This Row],[48]]</f>
        <v>5.3514656125874995E-5</v>
      </c>
      <c r="AY384" s="10">
        <f>3/24000000*OO[[#This Row],[107 (02JUL1985 06:00:00)-Water Temperature (C)]]*OO[[#This Row],[49]]</f>
        <v>4.9289110095549995E-5</v>
      </c>
      <c r="AZ384" s="10">
        <f>3/24000000*OO[[#This Row],[108 (02JUL1985 09:00:00)-Water Temperature (C)]]*OO[[#This Row],[50]]</f>
        <v>4.5311792297887502E-5</v>
      </c>
      <c r="BA384" s="10">
        <f>3/24000000*OO[[#This Row],[109 (02JUL1985 12:00:00)-Water Temperature (C)]]*OO[[#This Row],[51]]</f>
        <v>4.2023923634512502E-5</v>
      </c>
      <c r="BB384" s="10">
        <f>3/24000000*OO[[#This Row],[110 (02JUL1985 15:00:00)-Water Temperature (C)]]*OO[[#This Row],[52]]</f>
        <v>3.8915132815999995E-5</v>
      </c>
      <c r="BC384" s="10">
        <f>3/24000000*OO[[#This Row],[111 (02JUL1985 18:00:00)-Water Temperature (C)]]*OO[[#This Row],[53]]</f>
        <v>3.5572878057299996E-5</v>
      </c>
      <c r="BD384" s="10">
        <f>3/24000000*OO[[#This Row],[112 (02JUL1985 21:00:00)-Water Temperature (C)]]*OO[[#This Row],[54]]</f>
        <v>3.2535642007362501E-5</v>
      </c>
      <c r="BE384" s="10">
        <f>3/24000000*OO[[#This Row],[113 (03JUL1985 00:00:00)-Water Temperature (C)]]*OO[[#This Row],[55]]</f>
        <v>2.9646955812917502E-5</v>
      </c>
      <c r="BF384" s="10">
        <f>3/24000000*OO[[#This Row],[114 (03JUL1985 03:00:00)-Water Temperature (C)]]*OO[[#This Row],[56]]</f>
        <v>2.7386976911152503E-5</v>
      </c>
      <c r="BG384" s="10">
        <f>3/24000000*OO[[#This Row],[115 (03JUL1985 06:00:00)-Water Temperature (C)]]*OO[[#This Row],[57]]</f>
        <v>2.5253082870927501E-5</v>
      </c>
      <c r="BH384" s="10">
        <f>3/24000000*OO[[#This Row],[116 (03JUL1985 09:00:00)-Water Temperature (C)]]*OO[[#This Row],[58]]</f>
        <v>2.3228140247760002E-5</v>
      </c>
      <c r="BI384" s="10">
        <f>3/24000000*OO[[#This Row],[117 (03JUL1985 12:00:00)-Water Temperature (C)]]*OO[[#This Row],[59]]</f>
        <v>2.1460088317014995E-5</v>
      </c>
      <c r="BJ384" s="10">
        <f>3/24000000*OO[[#This Row],[118 (03JUL1985 15:00:00)-Water Temperature (C)]]*OO[[#This Row],[60]]</f>
        <v>1.960954926015875E-5</v>
      </c>
      <c r="BK384" s="10">
        <f>3/24000000*OO[[#This Row],[119 (03JUL1985 18:00:00)-Water Temperature (C)]]*OO[[#This Row],[61]]</f>
        <v>1.78373510047875E-5</v>
      </c>
      <c r="BL384" s="10">
        <f>3/24000000*OO[[#This Row],[120 (03JUL1985 21:00:00)-Water Temperature (C)]]*OO[[#This Row],[62]]</f>
        <v>1.6297939692483751E-5</v>
      </c>
      <c r="BM384" s="10">
        <f>3/24000000*OO[[#This Row],[121 (04JUL1985 00:00:00)-Water Temperature (C)]]*OO[[#This Row],[63]]</f>
        <v>1.481069391399E-5</v>
      </c>
      <c r="BN384" s="10">
        <f>3/24000000*OO[[#This Row],[122 (04JUL1985 03:00:00)-Water Temperature (C)]]*OO[[#This Row],[64]]</f>
        <v>1.3556763591525E-5</v>
      </c>
      <c r="BO384" s="10">
        <f>3/24000000*OO[[#This Row],[123 (04JUL1985 06:00:00)-Water Temperature (C)]]*OO[[#This Row],[65]]</f>
        <v>1.22327742333825E-5</v>
      </c>
      <c r="BP384" s="10">
        <f>3/24000000*OO[[#This Row],[124 (04JUL1985 09:00:00)-Water Temperature (C)]]*OO[[#This Row],[66]]</f>
        <v>1.1021149952025E-5</v>
      </c>
      <c r="BQ384" s="10">
        <f>3/24000000*OO[[#This Row],[125 (04JUL1985 12:00:00)-Water Temperature (C)]]*OO[[#This Row],[67]]</f>
        <v>9.8463293063224996E-6</v>
      </c>
      <c r="BR384" s="10">
        <f>3/24000000*OO[[#This Row],[126 (04JUL1985 15:00:00)-Water Temperature (C)]]*OO[[#This Row],[68]]</f>
        <v>8.7600579988474993E-6</v>
      </c>
      <c r="BS384" s="10">
        <f>3/24000000*OO[[#This Row],[127 (04JUL1985 18:00:00)-Water Temperature (C)]]*OO[[#This Row],[69]]</f>
        <v>7.8065896300400001E-6</v>
      </c>
      <c r="BT384" s="10">
        <f>3/24000000*OO[[#This Row],[128 (04JUL1985 21:00:00)-Water Temperature (C)]]*OO[[#This Row],[70]]</f>
        <v>6.8646974679075009E-6</v>
      </c>
      <c r="BU384" s="10">
        <f>3/24000000*OO[[#This Row],[129 (05JUL1985 00:00:00)-Water Temperature (C)]]*OO[[#This Row],[71]]</f>
        <v>5.914655991389999E-6</v>
      </c>
      <c r="BV384" s="10">
        <f>3/24000000*OO[[#This Row],[130 (05JUL1985 03:00:00)-Water Temperature (C)]]*OO[[#This Row],[72]]</f>
        <v>5.0369478847612502E-6</v>
      </c>
      <c r="BW384" s="10">
        <f>3/24000000*OO[[#This Row],[131 (05JUL1985 06:00:00)-Water Temperature (C)]]*OO[[#This Row],[73]]</f>
        <v>4.1292144413800006E-6</v>
      </c>
      <c r="BX384" s="10">
        <f>3/24000000*OO[[#This Row],[132 (05JUL1985 09:00:00)-Water Temperature (C)]]*OO[[#This Row],[74]]</f>
        <v>3.30804956292525E-6</v>
      </c>
      <c r="BY384" s="10">
        <f>3/24000000*OO[[#This Row],[133 (05JUL1985 12:00:00)-Water Temperature (C)]]*OO[[#This Row],[75]]</f>
        <v>2.634070203954E-6</v>
      </c>
      <c r="BZ384" s="10">
        <f>3/24000000*OO[[#This Row],[134 (05JUL1985 15:00:00)-Water Temperature (C)]]*OO[[#This Row],[76]]</f>
        <v>2.0935345555361249E-6</v>
      </c>
      <c r="CA384" s="10">
        <f>3/24000000*OO[[#This Row],[135 (05JUL1985 18:00:00)-Water Temperature (C)]]*OO[[#This Row],[77]]</f>
        <v>1.694975429512125E-6</v>
      </c>
      <c r="CB384" s="10">
        <f>3/24000000*OO[[#This Row],[136 (05JUL1985 21:00:00)-Water Temperature (C)]]*OO[[#This Row],[78]]</f>
        <v>1.4205742557581249E-6</v>
      </c>
      <c r="CC384" s="10">
        <f>3/24000000*OO[[#This Row],[137 (06JUL1985 00:00:00)-Water Temperature (C)]]*OO[[#This Row],[79]]</f>
        <v>1.2369221209702497E-6</v>
      </c>
      <c r="CD384" s="10">
        <f>3/24000000*OO[[#This Row],[138 (06JUL1985 03:00:00)-Water Temperature (C)]]*OO[[#This Row],[80]]</f>
        <v>1.135751952447E-6</v>
      </c>
      <c r="CE384" s="10">
        <f>3/24000000*OO[[#This Row],[139 (06JUL1985 06:00:00)-Water Temperature (C)]]*OO[[#This Row],[81]]</f>
        <v>1.0588264523381249E-6</v>
      </c>
      <c r="CF384" s="10">
        <f>3/24000000*OO[[#This Row],[140 (06JUL1985 09:00:00)-Water Temperature (C)]]*OO[[#This Row],[82]]</f>
        <v>1.00044314669E-6</v>
      </c>
      <c r="CG384" s="10">
        <f>3/24000000*OO[[#This Row],[141 (06JUL1985 12:00:00)-Water Temperature (C)]]*OO[[#This Row],[83]]</f>
        <v>9.630992203181251E-7</v>
      </c>
      <c r="CH384" s="10">
        <f>3/24000000*OO[[#This Row],[142 (06JUL1985 15:00:00)-Water Temperature (C)]]*OO[[#This Row],[84]]</f>
        <v>9.2216995478074986E-7</v>
      </c>
      <c r="CI384" s="10">
        <f>3/24000000*OO[[#This Row],[143 (06JUL1985 18:00:00)-Water Temperature (C)]]*OO[[#This Row],[85]]</f>
        <v>8.7622691552900001E-7</v>
      </c>
      <c r="CJ384" s="10">
        <f>3/24000000*OO[[#This Row],[144 (06JUL1985 21:00:00)-Water Temperature (C)]]*OO[[#This Row],[86]]</f>
        <v>8.3556506324999997E-7</v>
      </c>
      <c r="CK384" s="10">
        <f>3/24000000*OO[[#This Row],[145 (07JUL1985 00:00:00)-Water Temperature (C)]]*OO[[#This Row],[87]]</f>
        <v>7.9924258626000006E-7</v>
      </c>
      <c r="CL384" s="10">
        <f>3/24000000*OO[[#This Row],[146 (07JUL1985 03:00:00)-Water Temperature (C)]]*OO[[#This Row],[88]]</f>
        <v>7.7761231190099991E-7</v>
      </c>
      <c r="CM384" s="10">
        <f>3/24000000*OO[[#This Row],[147 (07JUL1985 06:00:00)-Water Temperature (C)]]*OO[[#This Row],[89]]</f>
        <v>7.5387876580024999E-7</v>
      </c>
      <c r="CN384" s="10">
        <f>3/24000000*OO[[#This Row],[148 (07JUL1985 09:00:00)-Water Temperature (C)]]*OO[[#This Row],[90]]</f>
        <v>7.2607056681250003E-7</v>
      </c>
      <c r="CO384" s="10">
        <f>3/24000000*OO[[#This Row],[149 (07JUL1985 12:00:00)-Water Temperature (C)]]*OO[[#This Row],[91]]</f>
        <v>6.991186214925E-7</v>
      </c>
      <c r="CP384" s="10">
        <f>3/24000000*OO[[#This Row],[150 (07JUL1985 15:00:00)-Water Temperature (C)]]*OO[[#This Row],[92]]</f>
        <v>6.6596668958812497E-7</v>
      </c>
      <c r="CQ384" s="10">
        <f>3/24000000*OO[[#This Row],[151 (07JUL1985 18:00:00)-Water Temperature (C)]]*OO[[#This Row],[93]]</f>
        <v>6.3418627460037491E-7</v>
      </c>
      <c r="CR384" s="10">
        <f>3/24000000*OO[[#This Row],[152 (07JUL1985 21:00:00)-Water Temperature (C)]]*OO[[#This Row],[94]]</f>
        <v>6.0642758040474995E-7</v>
      </c>
      <c r="CS384" s="10">
        <f>3/24000000*OO[[#This Row],[153 (08JUL1985 00:00:00)-Water Temperature (C)]]*OO[[#This Row],[95]]</f>
        <v>5.7909879004499994E-7</v>
      </c>
      <c r="CT384" s="10">
        <f>3/24000000*OO[[#This Row],[154 (08JUL1985 03:00:00)-Water Temperature (C)]]*OO[[#This Row],[96]]</f>
        <v>5.5440071750524996E-7</v>
      </c>
      <c r="CU384" s="10">
        <f>3/24000000*OO[[#This Row],[155 (08JUL1985 06:00:00)-Water Temperature (C)]]*OO[[#This Row],[97]]</f>
        <v>5.3372845426387496E-7</v>
      </c>
      <c r="CV384" s="10">
        <f>3/24000000*OO[[#This Row],[156 (08JUL1985 09:00:00)-Water Temperature (C)]]*OO[[#This Row],[98]]</f>
        <v>5.0862050539637504E-7</v>
      </c>
      <c r="CW384" s="10">
        <f>3/24000000*OO[[#This Row],[157 (08JUL1985 12:00:00)-Water Temperature (C)]]*OO[[#This Row],[99]]</f>
        <v>4.8566820065662493E-7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4.7702363507059227E-41</v>
      </c>
      <c r="V385" s="10">
        <f>3/24000000*OO[[#This Row],[78 (28JUN1985 15:00:00)-Water Temperature (C)]]*OO[[#This Row],[20]]</f>
        <v>1.1200166580329999E-30</v>
      </c>
      <c r="W385" s="10">
        <f>3/24000000*OO[[#This Row],[79 (28JUN1985 18:00:00)-Water Temperature (C)]]*OO[[#This Row],[21]]</f>
        <v>5.4265031207699997E-25</v>
      </c>
      <c r="X385" s="10">
        <f>3/24000000*OO[[#This Row],[80 (28JUN1985 21:00:00)-Water Temperature (C)]]*OO[[#This Row],[22]]</f>
        <v>1.2947085593993748E-18</v>
      </c>
      <c r="Y385" s="10">
        <f>3/24000000*OO[[#This Row],[81 (29JUN1985 00:00:00)-Water Temperature (C)]]*OO[[#This Row],[23]]</f>
        <v>1.1356729944949998E-14</v>
      </c>
      <c r="Z385" s="10">
        <f>3/24000000*OO[[#This Row],[82 (29JUN1985 03:00:00)-Water Temperature (C)]]*OO[[#This Row],[24]]</f>
        <v>1.0440204769781249E-11</v>
      </c>
      <c r="AA385" s="10">
        <f>3/24000000*OO[[#This Row],[83 (29JUN1985 06:00:00)-Water Temperature (C)]]*OO[[#This Row],[25]]</f>
        <v>2.3384855147647501E-9</v>
      </c>
      <c r="AB385" s="10">
        <f>3/24000000*OO[[#This Row],[84 (29JUN1985 09:00:00)-Water Temperature (C)]]*OO[[#This Row],[26]]</f>
        <v>1.821297559390375E-7</v>
      </c>
      <c r="AC385" s="10">
        <f>3/24000000*OO[[#This Row],[85 (29JUN1985 12:00:00)-Water Temperature (C)]]*OO[[#This Row],[27]]</f>
        <v>6.0223110442737498E-6</v>
      </c>
      <c r="AD385" s="10">
        <f>3/24000000*OO[[#This Row],[86 (29JUN1985 15:00:00)-Water Temperature (C)]]*OO[[#This Row],[28]]</f>
        <v>9.609961021989999E-5</v>
      </c>
      <c r="AE385" s="10">
        <f>3/24000000*OO[[#This Row],[88 (29JUN1985 21:00:00)-Water Temperature (C)]]*OO[[#This Row],[30]]</f>
        <v>4.1515400223E-3</v>
      </c>
      <c r="AF385" s="10">
        <f>3/24000000*OO[[#This Row],[88 (29JUN1985 21:00:00)-Water Temperature (C)]]*OO[[#This Row],[30]]</f>
        <v>4.1515400223E-3</v>
      </c>
      <c r="AG385" s="10">
        <f>3/24000000*OO[[#This Row],[89 (30JUN1985 00:00:00)-Water Temperature (C)]]*OO[[#This Row],[31]]</f>
        <v>1.289522276364E-2</v>
      </c>
      <c r="AH385" s="10">
        <f>3/24000000*OO[[#This Row],[90 (30JUN1985 03:00:00)-Water Temperature (C)]]*OO[[#This Row],[32]]</f>
        <v>2.6265087371202502E-2</v>
      </c>
      <c r="AI385" s="10">
        <f>3/24000000*OO[[#This Row],[91 (30JUN1985 06:00:00)-Water Temperature (C)]]*OO[[#This Row],[33]]</f>
        <v>3.7328489955000002E-2</v>
      </c>
      <c r="AJ385" s="10">
        <f>3/24000000*OO[[#This Row],[92 (30JUN1985 09:00:00)-Water Temperature (C)]]*OO[[#This Row],[34]]</f>
        <v>3.8957646988574998E-2</v>
      </c>
      <c r="AK385" s="10">
        <f>3/24000000*OO[[#This Row],[93 (30JUN1985 12:00:00)-Water Temperature (C)]]*OO[[#This Row],[35]]</f>
        <v>3.1044275559699998E-2</v>
      </c>
      <c r="AL385" s="10">
        <f>3/24000000*OO[[#This Row],[94 (30JUN1985 15:00:00)-Water Temperature (C)]]*OO[[#This Row],[36]]</f>
        <v>1.9114831483469999E-2</v>
      </c>
      <c r="AM385" s="10">
        <f>3/24000000*OO[[#This Row],[95 (30JUN1985 18:00:00)-Water Temperature (C)]]*OO[[#This Row],[37]]</f>
        <v>9.4380733388974986E-3</v>
      </c>
      <c r="AN385" s="10">
        <f>3/24000000*OO[[#This Row],[96 (30JUN1985 21:00:00)-Water Temperature (C)]]*OO[[#This Row],[38]]</f>
        <v>3.8797108640737498E-3</v>
      </c>
      <c r="AO385" s="10">
        <f>3/24000000*OO[[#This Row],[97 (01JUL1985 00:00:00)-Water Temperature (C)]]*OO[[#This Row],[39]]</f>
        <v>1.375653064333E-3</v>
      </c>
      <c r="AP385" s="10">
        <f>3/24000000*OO[[#This Row],[98 (01JUL1985 03:00:00)-Water Temperature (C)]]*OO[[#This Row],[40]]</f>
        <v>4.48852258276875E-4</v>
      </c>
      <c r="AQ385" s="10">
        <f>3/24000000*OO[[#This Row],[99 (01JUL1985 06:00:00)-Water Temperature (C)]]*OO[[#This Row],[41]]</f>
        <v>1.4973130665074999E-4</v>
      </c>
      <c r="AR385" s="10">
        <f>3/24000000*OO[[#This Row],[100 (01JUL1985 09:00:00)-Water Temperature (C)]]*OO[[#This Row],[42]]</f>
        <v>6.7654764387749982E-5</v>
      </c>
      <c r="AS385" s="10">
        <f>3/24000000*OO[[#This Row],[101 (01JUL1985 12:00:00)-Water Temperature (C)]]*OO[[#This Row],[43]]</f>
        <v>4.8541523535599999E-5</v>
      </c>
      <c r="AT385" s="10">
        <f>3/24000000*OO[[#This Row],[102 (01JUL1985 15:00:00)-Water Temperature (C)]]*OO[[#This Row],[44]]</f>
        <v>4.4145279458200001E-5</v>
      </c>
      <c r="AU385" s="10">
        <f>3/24000000*OO[[#This Row],[103 (01JUL1985 18:00:00)-Water Temperature (C)]]*OO[[#This Row],[45]]</f>
        <v>4.2075909446437496E-5</v>
      </c>
      <c r="AV385" s="10">
        <f>3/24000000*OO[[#This Row],[104 (01JUL1985 21:00:00)-Water Temperature (C)]]*OO[[#This Row],[46]]</f>
        <v>3.9715986249612497E-5</v>
      </c>
      <c r="AW385" s="10">
        <f>3/24000000*OO[[#This Row],[105 (02JUL1985 00:00:00)-Water Temperature (C)]]*OO[[#This Row],[47]]</f>
        <v>3.6828657054949993E-5</v>
      </c>
      <c r="AX385" s="10">
        <f>3/24000000*OO[[#This Row],[106 (02JUL1985 03:00:00)-Water Temperature (C)]]*OO[[#This Row],[48]]</f>
        <v>3.4371815411625001E-5</v>
      </c>
      <c r="AY385" s="10">
        <f>3/24000000*OO[[#This Row],[107 (02JUL1985 06:00:00)-Water Temperature (C)]]*OO[[#This Row],[49]]</f>
        <v>3.17062629402E-5</v>
      </c>
      <c r="AZ385" s="10">
        <f>3/24000000*OO[[#This Row],[108 (02JUL1985 09:00:00)-Water Temperature (C)]]*OO[[#This Row],[50]]</f>
        <v>2.9177441020296249E-5</v>
      </c>
      <c r="BA385" s="10">
        <f>3/24000000*OO[[#This Row],[109 (02JUL1985 12:00:00)-Water Temperature (C)]]*OO[[#This Row],[51]]</f>
        <v>2.7062643173445E-5</v>
      </c>
      <c r="BB385" s="10">
        <f>3/24000000*OO[[#This Row],[110 (02JUL1985 15:00:00)-Water Temperature (C)]]*OO[[#This Row],[52]]</f>
        <v>2.5084395553665E-5</v>
      </c>
      <c r="BC385" s="10">
        <f>3/24000000*OO[[#This Row],[111 (02JUL1985 18:00:00)-Water Temperature (C)]]*OO[[#This Row],[53]]</f>
        <v>2.2962626699049997E-5</v>
      </c>
      <c r="BD385" s="10">
        <f>3/24000000*OO[[#This Row],[112 (02JUL1985 21:00:00)-Water Temperature (C)]]*OO[[#This Row],[54]]</f>
        <v>2.1032193950741248E-5</v>
      </c>
      <c r="BE385" s="10">
        <f>3/24000000*OO[[#This Row],[113 (03JUL1985 00:00:00)-Water Temperature (C)]]*OO[[#This Row],[55]]</f>
        <v>1.919915169642375E-5</v>
      </c>
      <c r="BF385" s="10">
        <f>3/24000000*OO[[#This Row],[114 (03JUL1985 03:00:00)-Water Temperature (C)]]*OO[[#This Row],[56]]</f>
        <v>1.7781877078875E-5</v>
      </c>
      <c r="BG385" s="10">
        <f>3/24000000*OO[[#This Row],[115 (03JUL1985 06:00:00)-Water Temperature (C)]]*OO[[#This Row],[57]]</f>
        <v>1.6437712444825E-5</v>
      </c>
      <c r="BH385" s="10">
        <f>3/24000000*OO[[#This Row],[116 (03JUL1985 09:00:00)-Water Temperature (C)]]*OO[[#This Row],[58]]</f>
        <v>1.5128045030174998E-5</v>
      </c>
      <c r="BI385" s="10">
        <f>3/24000000*OO[[#This Row],[117 (03JUL1985 12:00:00)-Water Temperature (C)]]*OO[[#This Row],[59]]</f>
        <v>1.3978484466472501E-5</v>
      </c>
      <c r="BJ385" s="10">
        <f>3/24000000*OO[[#This Row],[118 (03JUL1985 15:00:00)-Water Temperature (C)]]*OO[[#This Row],[60]]</f>
        <v>1.278212408923125E-5</v>
      </c>
      <c r="BK385" s="10">
        <f>3/24000000*OO[[#This Row],[119 (03JUL1985 18:00:00)-Water Temperature (C)]]*OO[[#This Row],[61]]</f>
        <v>1.162744401787E-5</v>
      </c>
      <c r="BL385" s="10">
        <f>3/24000000*OO[[#This Row],[120 (03JUL1985 21:00:00)-Water Temperature (C)]]*OO[[#This Row],[62]]</f>
        <v>1.0632489264254998E-5</v>
      </c>
      <c r="BM385" s="10">
        <f>3/24000000*OO[[#This Row],[121 (04JUL1985 00:00:00)-Water Temperature (C)]]*OO[[#This Row],[63]]</f>
        <v>9.6757883597987491E-6</v>
      </c>
      <c r="BN385" s="10">
        <f>3/24000000*OO[[#This Row],[122 (04JUL1985 03:00:00)-Water Temperature (C)]]*OO[[#This Row],[64]]</f>
        <v>8.8662223135574992E-6</v>
      </c>
      <c r="BO385" s="10">
        <f>3/24000000*OO[[#This Row],[123 (04JUL1985 06:00:00)-Water Temperature (C)]]*OO[[#This Row],[65]]</f>
        <v>8.0141698694249989E-6</v>
      </c>
      <c r="BP385" s="10">
        <f>3/24000000*OO[[#This Row],[124 (04JUL1985 09:00:00)-Water Temperature (C)]]*OO[[#This Row],[66]]</f>
        <v>7.2212928176812494E-6</v>
      </c>
      <c r="BQ385" s="10">
        <f>3/24000000*OO[[#This Row],[125 (04JUL1985 12:00:00)-Water Temperature (C)]]*OO[[#This Row],[67]]</f>
        <v>6.4589976884362495E-6</v>
      </c>
      <c r="BR385" s="10">
        <f>3/24000000*OO[[#This Row],[126 (04JUL1985 15:00:00)-Water Temperature (C)]]*OO[[#This Row],[68]]</f>
        <v>5.7483358937212496E-6</v>
      </c>
      <c r="BS385" s="10">
        <f>3/24000000*OO[[#This Row],[127 (04JUL1985 18:00:00)-Water Temperature (C)]]*OO[[#This Row],[69]]</f>
        <v>5.1273587726699999E-6</v>
      </c>
      <c r="BT385" s="10">
        <f>3/24000000*OO[[#This Row],[128 (04JUL1985 21:00:00)-Water Temperature (C)]]*OO[[#This Row],[70]]</f>
        <v>4.5158657091549997E-6</v>
      </c>
      <c r="BU385" s="10">
        <f>3/24000000*OO[[#This Row],[129 (05JUL1985 00:00:00)-Water Temperature (C)]]*OO[[#This Row],[71]]</f>
        <v>3.8997974898287498E-6</v>
      </c>
      <c r="BV385" s="10">
        <f>3/24000000*OO[[#This Row],[130 (05JUL1985 03:00:00)-Water Temperature (C)]]*OO[[#This Row],[72]]</f>
        <v>3.3292211886999999E-6</v>
      </c>
      <c r="BW385" s="10">
        <f>3/24000000*OO[[#This Row],[131 (05JUL1985 06:00:00)-Water Temperature (C)]]*OO[[#This Row],[73]]</f>
        <v>2.7375790015386251E-6</v>
      </c>
      <c r="BX385" s="10">
        <f>3/24000000*OO[[#This Row],[132 (05JUL1985 09:00:00)-Water Temperature (C)]]*OO[[#This Row],[74]]</f>
        <v>2.19557421407625E-6</v>
      </c>
      <c r="BY385" s="10">
        <f>3/24000000*OO[[#This Row],[133 (05JUL1985 12:00:00)-Water Temperature (C)]]*OO[[#This Row],[75]]</f>
        <v>1.7489810974041252E-6</v>
      </c>
      <c r="BZ385" s="10">
        <f>3/24000000*OO[[#This Row],[134 (05JUL1985 15:00:00)-Water Temperature (C)]]*OO[[#This Row],[76]]</f>
        <v>1.3886914962229998E-6</v>
      </c>
      <c r="CA385" s="10">
        <f>3/24000000*OO[[#This Row],[135 (05JUL1985 18:00:00)-Water Temperature (C)]]*OO[[#This Row],[77]]</f>
        <v>1.1211458706887499E-6</v>
      </c>
      <c r="CB385" s="10">
        <f>3/24000000*OO[[#This Row],[136 (05JUL1985 21:00:00)-Water Temperature (C)]]*OO[[#This Row],[78]]</f>
        <v>9.3683679781037478E-7</v>
      </c>
      <c r="CC385" s="10">
        <f>3/24000000*OO[[#This Row],[137 (06JUL1985 00:00:00)-Water Temperature (C)]]*OO[[#This Row],[79]]</f>
        <v>8.1333856985799996E-7</v>
      </c>
      <c r="CD385" s="10">
        <f>3/24000000*OO[[#This Row],[138 (06JUL1985 03:00:00)-Water Temperature (C)]]*OO[[#This Row],[80]]</f>
        <v>7.4503163533837489E-7</v>
      </c>
      <c r="CE385" s="10">
        <f>3/24000000*OO[[#This Row],[139 (06JUL1985 06:00:00)-Water Temperature (C)]]*OO[[#This Row],[81]]</f>
        <v>6.9386594153999997E-7</v>
      </c>
      <c r="CF385" s="10">
        <f>3/24000000*OO[[#This Row],[140 (06JUL1985 09:00:00)-Water Temperature (C)]]*OO[[#This Row],[82]]</f>
        <v>6.5469887039499993E-7</v>
      </c>
      <c r="CG385" s="10">
        <f>3/24000000*OO[[#This Row],[141 (06JUL1985 12:00:00)-Water Temperature (C)]]*OO[[#This Row],[83]]</f>
        <v>6.2986894358299996E-7</v>
      </c>
      <c r="CH385" s="10">
        <f>3/24000000*OO[[#This Row],[142 (06JUL1985 15:00:00)-Water Temperature (C)]]*OO[[#This Row],[84]]</f>
        <v>6.0316791496500004E-7</v>
      </c>
      <c r="CI385" s="10">
        <f>3/24000000*OO[[#This Row],[143 (06JUL1985 18:00:00)-Water Temperature (C)]]*OO[[#This Row],[85]]</f>
        <v>5.7291989408499998E-7</v>
      </c>
      <c r="CJ385" s="10">
        <f>3/24000000*OO[[#This Row],[144 (06JUL1985 21:00:00)-Water Temperature (C)]]*OO[[#This Row],[86]]</f>
        <v>5.4657038051550002E-7</v>
      </c>
      <c r="CK385" s="10">
        <f>3/24000000*OO[[#This Row],[145 (07JUL1985 00:00:00)-Water Temperature (C)]]*OO[[#This Row],[87]]</f>
        <v>5.2319392121800002E-7</v>
      </c>
      <c r="CL385" s="10">
        <f>3/24000000*OO[[#This Row],[146 (07JUL1985 03:00:00)-Water Temperature (C)]]*OO[[#This Row],[88]]</f>
        <v>5.0935189503187495E-7</v>
      </c>
      <c r="CM385" s="10">
        <f>3/24000000*OO[[#This Row],[147 (07JUL1985 06:00:00)-Water Temperature (C)]]*OO[[#This Row],[89]]</f>
        <v>4.9423414270837497E-7</v>
      </c>
      <c r="CN385" s="10">
        <f>3/24000000*OO[[#This Row],[148 (07JUL1985 09:00:00)-Water Temperature (C)]]*OO[[#This Row],[90]]</f>
        <v>4.7615627413199995E-7</v>
      </c>
      <c r="CO385" s="10">
        <f>3/24000000*OO[[#This Row],[149 (07JUL1985 12:00:00)-Water Temperature (C)]]*OO[[#This Row],[91]]</f>
        <v>4.5868234194899988E-7</v>
      </c>
      <c r="CP385" s="10">
        <f>3/24000000*OO[[#This Row],[150 (07JUL1985 15:00:00)-Water Temperature (C)]]*OO[[#This Row],[92]]</f>
        <v>4.3707644193262499E-7</v>
      </c>
      <c r="CQ385" s="10">
        <f>3/24000000*OO[[#This Row],[151 (07JUL1985 18:00:00)-Water Temperature (C)]]*OO[[#This Row],[93]]</f>
        <v>4.1611529038199996E-7</v>
      </c>
      <c r="CR385" s="10">
        <f>3/24000000*OO[[#This Row],[152 (07JUL1985 21:00:00)-Water Temperature (C)]]*OO[[#This Row],[94]]</f>
        <v>3.9812447220287497E-7</v>
      </c>
      <c r="CS385" s="10">
        <f>3/24000000*OO[[#This Row],[153 (08JUL1985 00:00:00)-Water Temperature (C)]]*OO[[#This Row],[95]]</f>
        <v>3.8049799882062504E-7</v>
      </c>
      <c r="CT385" s="10">
        <f>3/24000000*OO[[#This Row],[154 (08JUL1985 03:00:00)-Water Temperature (C)]]*OO[[#This Row],[96]]</f>
        <v>3.6458173781249994E-7</v>
      </c>
      <c r="CU385" s="10">
        <f>3/24000000*OO[[#This Row],[155 (08JUL1985 06:00:00)-Water Temperature (C)]]*OO[[#This Row],[97]]</f>
        <v>3.5129842816737497E-7</v>
      </c>
      <c r="CV385" s="10">
        <f>3/24000000*OO[[#This Row],[156 (08JUL1985 09:00:00)-Water Temperature (C)]]*OO[[#This Row],[98]]</f>
        <v>3.34915071109125E-7</v>
      </c>
      <c r="CW385" s="10">
        <f>3/24000000*OO[[#This Row],[157 (08JUL1985 12:00:00)-Water Temperature (C)]]*OO[[#This Row],[99]]</f>
        <v>3.1986922963012499E-7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1.2731456367370285E-41</v>
      </c>
      <c r="V386" s="10">
        <f>3/24000000*OO[[#This Row],[78 (28JUN1985 15:00:00)-Water Temperature (C)]]*OO[[#This Row],[20]]</f>
        <v>6.6358411014150005E-31</v>
      </c>
      <c r="W386" s="10">
        <f>3/24000000*OO[[#This Row],[79 (28JUN1985 18:00:00)-Water Temperature (C)]]*OO[[#This Row],[21]]</f>
        <v>2.1467467010898746E-25</v>
      </c>
      <c r="X386" s="10">
        <f>3/24000000*OO[[#This Row],[80 (28JUN1985 21:00:00)-Water Temperature (C)]]*OO[[#This Row],[22]]</f>
        <v>9.1276531856250001E-19</v>
      </c>
      <c r="Y386" s="10">
        <f>3/24000000*OO[[#This Row],[81 (29JUN1985 00:00:00)-Water Temperature (C)]]*OO[[#This Row],[23]]</f>
        <v>9.4518854719049996E-15</v>
      </c>
      <c r="Z386" s="10">
        <f>3/24000000*OO[[#This Row],[82 (29JUN1985 03:00:00)-Water Temperature (C)]]*OO[[#This Row],[24]]</f>
        <v>9.5387737364887494E-12</v>
      </c>
      <c r="AA386" s="10">
        <f>3/24000000*OO[[#This Row],[83 (29JUN1985 06:00:00)-Water Temperature (C)]]*OO[[#This Row],[25]]</f>
        <v>2.286650673242E-9</v>
      </c>
      <c r="AB386" s="10">
        <f>3/24000000*OO[[#This Row],[84 (29JUN1985 09:00:00)-Water Temperature (C)]]*OO[[#This Row],[26]]</f>
        <v>1.8815481215151248E-7</v>
      </c>
      <c r="AC386" s="10">
        <f>3/24000000*OO[[#This Row],[85 (29JUN1985 12:00:00)-Water Temperature (C)]]*OO[[#This Row],[27]]</f>
        <v>6.5290806550799994E-6</v>
      </c>
      <c r="AD386" s="10">
        <f>3/24000000*OO[[#This Row],[86 (29JUN1985 15:00:00)-Water Temperature (C)]]*OO[[#This Row],[28]]</f>
        <v>1.087025126255E-4</v>
      </c>
      <c r="AE386" s="10">
        <f>3/24000000*OO[[#This Row],[88 (29JUN1985 21:00:00)-Water Temperature (C)]]*OO[[#This Row],[30]]</f>
        <v>5.0535164722999995E-3</v>
      </c>
      <c r="AF386" s="10">
        <f>3/24000000*OO[[#This Row],[88 (29JUN1985 21:00:00)-Water Temperature (C)]]*OO[[#This Row],[30]]</f>
        <v>5.0535164722999995E-3</v>
      </c>
      <c r="AG386" s="10">
        <f>3/24000000*OO[[#This Row],[89 (30JUN1985 00:00:00)-Water Temperature (C)]]*OO[[#This Row],[31]]</f>
        <v>1.6237517459003748E-2</v>
      </c>
      <c r="AH386" s="10">
        <f>3/24000000*OO[[#This Row],[90 (30JUN1985 03:00:00)-Water Temperature (C)]]*OO[[#This Row],[32]]</f>
        <v>3.4084595905749998E-2</v>
      </c>
      <c r="AI386" s="10">
        <f>3/24000000*OO[[#This Row],[91 (30JUN1985 06:00:00)-Water Temperature (C)]]*OO[[#This Row],[33]]</f>
        <v>4.9764222426374995E-2</v>
      </c>
      <c r="AJ386" s="10">
        <f>3/24000000*OO[[#This Row],[92 (30JUN1985 09:00:00)-Water Temperature (C)]]*OO[[#This Row],[34]]</f>
        <v>5.3168082703399996E-2</v>
      </c>
      <c r="AK386" s="10">
        <f>3/24000000*OO[[#This Row],[93 (30JUN1985 12:00:00)-Water Temperature (C)]]*OO[[#This Row],[35]]</f>
        <v>4.3386831476399997E-2</v>
      </c>
      <c r="AL386" s="10">
        <f>3/24000000*OO[[#This Row],[94 (30JUN1985 15:00:00)-Water Temperature (C)]]*OO[[#This Row],[36]]</f>
        <v>2.7282146872179999E-2</v>
      </c>
      <c r="AM386" s="10">
        <f>3/24000000*OO[[#This Row],[95 (30JUN1985 18:00:00)-Water Temperature (C)]]*OO[[#This Row],[37]]</f>
        <v>1.3730817963056249E-2</v>
      </c>
      <c r="AN386" s="10">
        <f>3/24000000*OO[[#This Row],[96 (30JUN1985 21:00:00)-Water Temperature (C)]]*OO[[#This Row],[38]]</f>
        <v>5.7470989246249998E-3</v>
      </c>
      <c r="AO386" s="10">
        <f>3/24000000*OO[[#This Row],[97 (01JUL1985 00:00:00)-Water Temperature (C)]]*OO[[#This Row],[39]]</f>
        <v>2.0689984132081247E-3</v>
      </c>
      <c r="AP386" s="10">
        <f>3/24000000*OO[[#This Row],[98 (01JUL1985 03:00:00)-Water Temperature (C)]]*OO[[#This Row],[40]]</f>
        <v>6.8218629495762494E-4</v>
      </c>
      <c r="AQ386" s="10">
        <f>3/24000000*OO[[#This Row],[99 (01JUL1985 06:00:00)-Water Temperature (C)]]*OO[[#This Row],[41]]</f>
        <v>2.2509796833102499E-4</v>
      </c>
      <c r="AR386" s="10">
        <f>3/24000000*OO[[#This Row],[100 (01JUL1985 09:00:00)-Water Temperature (C)]]*OO[[#This Row],[42]]</f>
        <v>9.73948312734875E-5</v>
      </c>
      <c r="AS386" s="10">
        <f>3/24000000*OO[[#This Row],[101 (01JUL1985 12:00:00)-Water Temperature (C)]]*OO[[#This Row],[43]]</f>
        <v>6.6928297796999998E-5</v>
      </c>
      <c r="AT386" s="10">
        <f>3/24000000*OO[[#This Row],[102 (01JUL1985 15:00:00)-Water Temperature (C)]]*OO[[#This Row],[44]]</f>
        <v>5.9922075193750003E-5</v>
      </c>
      <c r="AU386" s="10">
        <f>3/24000000*OO[[#This Row],[103 (01JUL1985 18:00:00)-Water Temperature (C)]]*OO[[#This Row],[45]]</f>
        <v>5.6967100438750001E-5</v>
      </c>
      <c r="AV386" s="10">
        <f>3/24000000*OO[[#This Row],[104 (01JUL1985 21:00:00)-Water Temperature (C)]]*OO[[#This Row],[46]]</f>
        <v>5.3829115186125004E-5</v>
      </c>
      <c r="AW386" s="10">
        <f>3/24000000*OO[[#This Row],[105 (02JUL1985 00:00:00)-Water Temperature (C)]]*OO[[#This Row],[47]]</f>
        <v>4.9982009813175002E-5</v>
      </c>
      <c r="AX386" s="10">
        <f>3/24000000*OO[[#This Row],[106 (02JUL1985 03:00:00)-Water Temperature (C)]]*OO[[#This Row],[48]]</f>
        <v>4.6673676633050003E-5</v>
      </c>
      <c r="AY386" s="10">
        <f>3/24000000*OO[[#This Row],[107 (02JUL1985 06:00:00)-Water Temperature (C)]]*OO[[#This Row],[49]]</f>
        <v>4.3057572506549998E-5</v>
      </c>
      <c r="AZ386" s="10">
        <f>3/24000000*OO[[#This Row],[108 (02JUL1985 09:00:00)-Water Temperature (C)]]*OO[[#This Row],[50]]</f>
        <v>3.9620333854374996E-5</v>
      </c>
      <c r="BA386" s="10">
        <f>3/24000000*OO[[#This Row],[109 (02JUL1985 12:00:00)-Water Temperature (C)]]*OO[[#This Row],[51]]</f>
        <v>3.6699611901749995E-5</v>
      </c>
      <c r="BB386" s="10">
        <f>3/24000000*OO[[#This Row],[110 (02JUL1985 15:00:00)-Water Temperature (C)]]*OO[[#This Row],[52]]</f>
        <v>3.3951113621999993E-5</v>
      </c>
      <c r="BC386" s="10">
        <f>3/24000000*OO[[#This Row],[111 (02JUL1985 18:00:00)-Water Temperature (C)]]*OO[[#This Row],[53]]</f>
        <v>3.1075029960255004E-5</v>
      </c>
      <c r="BD386" s="10">
        <f>3/24000000*OO[[#This Row],[112 (02JUL1985 21:00:00)-Water Temperature (C)]]*OO[[#This Row],[54]]</f>
        <v>2.8455113372787498E-5</v>
      </c>
      <c r="BE386" s="10">
        <f>3/24000000*OO[[#This Row],[113 (03JUL1985 00:00:00)-Water Temperature (C)]]*OO[[#This Row],[55]]</f>
        <v>2.5989615369550003E-5</v>
      </c>
      <c r="BF386" s="10">
        <f>3/24000000*OO[[#This Row],[114 (03JUL1985 03:00:00)-Water Temperature (C)]]*OO[[#This Row],[56]]</f>
        <v>2.4056856474299998E-5</v>
      </c>
      <c r="BG386" s="10">
        <f>3/24000000*OO[[#This Row],[115 (03JUL1985 06:00:00)-Water Temperature (C)]]*OO[[#This Row],[57]]</f>
        <v>2.2263317228363749E-5</v>
      </c>
      <c r="BH386" s="10">
        <f>3/24000000*OO[[#This Row],[116 (03JUL1985 09:00:00)-Water Temperature (C)]]*OO[[#This Row],[58]]</f>
        <v>2.047174918723625E-5</v>
      </c>
      <c r="BI386" s="10">
        <f>3/24000000*OO[[#This Row],[117 (03JUL1985 12:00:00)-Water Temperature (C)]]*OO[[#This Row],[59]]</f>
        <v>1.8884858618339999E-5</v>
      </c>
      <c r="BJ386" s="10">
        <f>3/24000000*OO[[#This Row],[118 (03JUL1985 15:00:00)-Water Temperature (C)]]*OO[[#This Row],[60]]</f>
        <v>1.7248574702099998E-5</v>
      </c>
      <c r="BK386" s="10">
        <f>3/24000000*OO[[#This Row],[119 (03JUL1985 18:00:00)-Water Temperature (C)]]*OO[[#This Row],[61]]</f>
        <v>1.5668802552362501E-5</v>
      </c>
      <c r="BL386" s="10">
        <f>3/24000000*OO[[#This Row],[120 (03JUL1985 21:00:00)-Water Temperature (C)]]*OO[[#This Row],[62]]</f>
        <v>1.4316508739714999E-5</v>
      </c>
      <c r="BM386" s="10">
        <f>3/24000000*OO[[#This Row],[121 (04JUL1985 00:00:00)-Water Temperature (C)]]*OO[[#This Row],[63]]</f>
        <v>1.3034033521289998E-5</v>
      </c>
      <c r="BN386" s="10">
        <f>3/24000000*OO[[#This Row],[122 (04JUL1985 03:00:00)-Water Temperature (C)]]*OO[[#This Row],[64]]</f>
        <v>1.1946119900082498E-5</v>
      </c>
      <c r="BO386" s="10">
        <f>3/24000000*OO[[#This Row],[123 (04JUL1985 06:00:00)-Water Temperature (C)]]*OO[[#This Row],[65]]</f>
        <v>1.0805694253514999E-5</v>
      </c>
      <c r="BP386" s="10">
        <f>3/24000000*OO[[#This Row],[124 (04JUL1985 09:00:00)-Water Temperature (C)]]*OO[[#This Row],[66]]</f>
        <v>9.7304103781875003E-6</v>
      </c>
      <c r="BQ386" s="10">
        <f>3/24000000*OO[[#This Row],[125 (04JUL1985 12:00:00)-Water Temperature (C)]]*OO[[#This Row],[67]]</f>
        <v>8.7045475706550002E-6</v>
      </c>
      <c r="BR386" s="10">
        <f>3/24000000*OO[[#This Row],[126 (04JUL1985 15:00:00)-Water Temperature (C)]]*OO[[#This Row],[68]]</f>
        <v>7.745742345505001E-6</v>
      </c>
      <c r="BS386" s="10">
        <f>3/24000000*OO[[#This Row],[127 (04JUL1985 18:00:00)-Water Temperature (C)]]*OO[[#This Row],[69]]</f>
        <v>6.9108476239750006E-6</v>
      </c>
      <c r="BT386" s="10">
        <f>3/24000000*OO[[#This Row],[128 (04JUL1985 21:00:00)-Water Temperature (C)]]*OO[[#This Row],[70]]</f>
        <v>6.0949914527999989E-6</v>
      </c>
      <c r="BU386" s="10">
        <f>3/24000000*OO[[#This Row],[129 (05JUL1985 00:00:00)-Water Temperature (C)]]*OO[[#This Row],[71]]</f>
        <v>5.2749546472800001E-6</v>
      </c>
      <c r="BV386" s="10">
        <f>3/24000000*OO[[#This Row],[130 (05JUL1985 03:00:00)-Water Temperature (C)]]*OO[[#This Row],[72]]</f>
        <v>4.5155159429149995E-6</v>
      </c>
      <c r="BW386" s="10">
        <f>3/24000000*OO[[#This Row],[131 (05JUL1985 06:00:00)-Water Temperature (C)]]*OO[[#This Row],[73]]</f>
        <v>3.7248409998124999E-6</v>
      </c>
      <c r="BX386" s="10">
        <f>3/24000000*OO[[#This Row],[132 (05JUL1985 09:00:00)-Water Temperature (C)]]*OO[[#This Row],[74]]</f>
        <v>2.9916456251013751E-6</v>
      </c>
      <c r="BY386" s="10">
        <f>3/24000000*OO[[#This Row],[133 (05JUL1985 12:00:00)-Water Temperature (C)]]*OO[[#This Row],[75]]</f>
        <v>2.3839220552467498E-6</v>
      </c>
      <c r="BZ386" s="10">
        <f>3/24000000*OO[[#This Row],[134 (05JUL1985 15:00:00)-Water Temperature (C)]]*OO[[#This Row],[76]]</f>
        <v>1.8899747290439996E-6</v>
      </c>
      <c r="CA386" s="10">
        <f>3/24000000*OO[[#This Row],[135 (05JUL1985 18:00:00)-Water Temperature (C)]]*OO[[#This Row],[77]]</f>
        <v>1.5203238306609999E-6</v>
      </c>
      <c r="CB386" s="10">
        <f>3/24000000*OO[[#This Row],[136 (05JUL1985 21:00:00)-Water Temperature (C)]]*OO[[#This Row],[78]]</f>
        <v>1.2651594357093749E-6</v>
      </c>
      <c r="CC386" s="10">
        <f>3/24000000*OO[[#This Row],[137 (06JUL1985 00:00:00)-Water Temperature (C)]]*OO[[#This Row],[79]]</f>
        <v>1.094132260011E-6</v>
      </c>
      <c r="CD386" s="10">
        <f>3/24000000*OO[[#This Row],[138 (06JUL1985 03:00:00)-Water Temperature (C)]]*OO[[#This Row],[80]]</f>
        <v>9.9873605814124995E-7</v>
      </c>
      <c r="CE386" s="10">
        <f>3/24000000*OO[[#This Row],[139 (06JUL1985 06:00:00)-Water Temperature (C)]]*OO[[#This Row],[81]]</f>
        <v>9.2809956740899999E-7</v>
      </c>
      <c r="CF386" s="10">
        <f>3/24000000*OO[[#This Row],[140 (06JUL1985 09:00:00)-Water Temperature (C)]]*OO[[#This Row],[82]]</f>
        <v>8.7372655422387501E-7</v>
      </c>
      <c r="CG386" s="10">
        <f>3/24000000*OO[[#This Row],[141 (06JUL1985 12:00:00)-Water Temperature (C)]]*OO[[#This Row],[83]]</f>
        <v>8.39162041341E-7</v>
      </c>
      <c r="CH386" s="10">
        <f>3/24000000*OO[[#This Row],[142 (06JUL1985 15:00:00)-Water Temperature (C)]]*OO[[#This Row],[84]]</f>
        <v>8.0264132861150002E-7</v>
      </c>
      <c r="CI386" s="10">
        <f>3/24000000*OO[[#This Row],[143 (06JUL1985 18:00:00)-Water Temperature (C)]]*OO[[#This Row],[85]]</f>
        <v>7.6134305992937487E-7</v>
      </c>
      <c r="CJ386" s="10">
        <f>3/24000000*OO[[#This Row],[144 (06JUL1985 21:00:00)-Water Temperature (C)]]*OO[[#This Row],[86]]</f>
        <v>7.2587346378749997E-7</v>
      </c>
      <c r="CK386" s="10">
        <f>3/24000000*OO[[#This Row],[145 (07JUL1985 00:00:00)-Water Temperature (C)]]*OO[[#This Row],[87]]</f>
        <v>6.9495261928699995E-7</v>
      </c>
      <c r="CL386" s="10">
        <f>3/24000000*OO[[#This Row],[146 (07JUL1985 03:00:00)-Water Temperature (C)]]*OO[[#This Row],[88]]</f>
        <v>6.7640825841599989E-7</v>
      </c>
      <c r="CM386" s="10">
        <f>3/24000000*OO[[#This Row],[147 (07JUL1985 06:00:00)-Water Temperature (C)]]*OO[[#This Row],[89]]</f>
        <v>6.562111401E-7</v>
      </c>
      <c r="CN386" s="10">
        <f>3/24000000*OO[[#This Row],[148 (07JUL1985 09:00:00)-Water Temperature (C)]]*OO[[#This Row],[90]]</f>
        <v>6.3167176191549997E-7</v>
      </c>
      <c r="CO386" s="10">
        <f>3/24000000*OO[[#This Row],[149 (07JUL1985 12:00:00)-Water Temperature (C)]]*OO[[#This Row],[91]]</f>
        <v>6.0793819203149997E-7</v>
      </c>
      <c r="CP386" s="10">
        <f>3/24000000*OO[[#This Row],[150 (07JUL1985 15:00:00)-Water Temperature (C)]]*OO[[#This Row],[92]]</f>
        <v>5.7873641127587494E-7</v>
      </c>
      <c r="CQ386" s="10">
        <f>3/24000000*OO[[#This Row],[151 (07JUL1985 18:00:00)-Water Temperature (C)]]*OO[[#This Row],[93]]</f>
        <v>5.5014139144125E-7</v>
      </c>
      <c r="CR386" s="10">
        <f>3/24000000*OO[[#This Row],[152 (07JUL1985 21:00:00)-Water Temperature (C)]]*OO[[#This Row],[94]]</f>
        <v>5.259072753742499E-7</v>
      </c>
      <c r="CS386" s="10">
        <f>3/24000000*OO[[#This Row],[153 (08JUL1985 00:00:00)-Water Temperature (C)]]*OO[[#This Row],[95]]</f>
        <v>5.0248101046887498E-7</v>
      </c>
      <c r="CT386" s="10">
        <f>3/24000000*OO[[#This Row],[154 (08JUL1985 03:00:00)-Water Temperature (C)]]*OO[[#This Row],[96]]</f>
        <v>4.8138784914599992E-7</v>
      </c>
      <c r="CU386" s="10">
        <f>3/24000000*OO[[#This Row],[155 (08JUL1985 06:00:00)-Water Temperature (C)]]*OO[[#This Row],[97]]</f>
        <v>4.6363795250624996E-7</v>
      </c>
      <c r="CV386" s="10">
        <f>3/24000000*OO[[#This Row],[156 (08JUL1985 09:00:00)-Water Temperature (C)]]*OO[[#This Row],[98]]</f>
        <v>4.4171737504987501E-7</v>
      </c>
      <c r="CW386" s="10">
        <f>3/24000000*OO[[#This Row],[157 (08JUL1985 12:00:00)-Water Temperature (C)]]*OO[[#This Row],[99]]</f>
        <v>4.2124550857949997E-7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1.9953551017343648E-42</v>
      </c>
      <c r="V387" s="10">
        <f>3/24000000*OO[[#This Row],[78 (28JUN1985 15:00:00)-Water Temperature (C)]]*OO[[#This Row],[20]]</f>
        <v>2.2745127612479997E-31</v>
      </c>
      <c r="W387" s="10">
        <f>3/24000000*OO[[#This Row],[79 (28JUN1985 18:00:00)-Water Temperature (C)]]*OO[[#This Row],[21]]</f>
        <v>4.5976345967474996E-26</v>
      </c>
      <c r="X387" s="10">
        <f>3/24000000*OO[[#This Row],[80 (28JUN1985 21:00:00)-Water Temperature (C)]]*OO[[#This Row],[22]]</f>
        <v>3.8073262525550001E-19</v>
      </c>
      <c r="Y387" s="10">
        <f>3/24000000*OO[[#This Row],[81 (29JUN1985 00:00:00)-Water Temperature (C)]]*OO[[#This Row],[23]]</f>
        <v>4.6733709547124999E-15</v>
      </c>
      <c r="Z387" s="10">
        <f>3/24000000*OO[[#This Row],[82 (29JUN1985 03:00:00)-Water Temperature (C)]]*OO[[#This Row],[24]]</f>
        <v>5.1797739588000002E-12</v>
      </c>
      <c r="AA387" s="10">
        <f>3/24000000*OO[[#This Row],[83 (29JUN1985 06:00:00)-Water Temperature (C)]]*OO[[#This Row],[25]]</f>
        <v>1.3286256762429998E-9</v>
      </c>
      <c r="AB387" s="10">
        <f>3/24000000*OO[[#This Row],[84 (29JUN1985 09:00:00)-Water Temperature (C)]]*OO[[#This Row],[26]]</f>
        <v>1.1550968567984998E-7</v>
      </c>
      <c r="AC387" s="10">
        <f>3/24000000*OO[[#This Row],[85 (29JUN1985 12:00:00)-Water Temperature (C)]]*OO[[#This Row],[27]]</f>
        <v>4.2052636743999998E-6</v>
      </c>
      <c r="AD387" s="10">
        <f>3/24000000*OO[[#This Row],[86 (29JUN1985 15:00:00)-Water Temperature (C)]]*OO[[#This Row],[28]]</f>
        <v>7.3062163139062493E-5</v>
      </c>
      <c r="AE387" s="10">
        <f>3/24000000*OO[[#This Row],[88 (29JUN1985 21:00:00)-Water Temperature (C)]]*OO[[#This Row],[30]]</f>
        <v>3.6600937382424998E-3</v>
      </c>
      <c r="AF387" s="10">
        <f>3/24000000*OO[[#This Row],[88 (29JUN1985 21:00:00)-Water Temperature (C)]]*OO[[#This Row],[30]]</f>
        <v>3.6600937382424998E-3</v>
      </c>
      <c r="AG387" s="10">
        <f>3/24000000*OO[[#This Row],[89 (30JUN1985 00:00:00)-Water Temperature (C)]]*OO[[#This Row],[31]]</f>
        <v>1.2171734309280001E-2</v>
      </c>
      <c r="AH387" s="10">
        <f>3/24000000*OO[[#This Row],[90 (30JUN1985 03:00:00)-Water Temperature (C)]]*OO[[#This Row],[32]]</f>
        <v>2.6375447780437503E-2</v>
      </c>
      <c r="AI387" s="10">
        <f>3/24000000*OO[[#This Row],[91 (30JUN1985 06:00:00)-Water Temperature (C)]]*OO[[#This Row],[33]]</f>
        <v>3.96494995776E-2</v>
      </c>
      <c r="AJ387" s="10">
        <f>3/24000000*OO[[#This Row],[92 (30JUN1985 09:00:00)-Water Temperature (C)]]*OO[[#This Row],[34]]</f>
        <v>4.3472385576450001E-2</v>
      </c>
      <c r="AK387" s="10">
        <f>3/24000000*OO[[#This Row],[93 (30JUN1985 12:00:00)-Water Temperature (C)]]*OO[[#This Row],[35]]</f>
        <v>3.6376242263999999E-2</v>
      </c>
      <c r="AL387" s="10">
        <f>3/24000000*OO[[#This Row],[94 (30JUN1985 15:00:00)-Water Temperature (C)]]*OO[[#This Row],[36]]</f>
        <v>2.3439103675785E-2</v>
      </c>
      <c r="AM387" s="10">
        <f>3/24000000*OO[[#This Row],[95 (30JUN1985 18:00:00)-Water Temperature (C)]]*OO[[#This Row],[37]]</f>
        <v>1.207050052147875E-2</v>
      </c>
      <c r="AN387" s="10">
        <f>3/24000000*OO[[#This Row],[96 (30JUN1985 21:00:00)-Water Temperature (C)]]*OO[[#This Row],[38]]</f>
        <v>5.1690570563774994E-3</v>
      </c>
      <c r="AO387" s="10">
        <f>3/24000000*OO[[#This Row],[97 (01JUL1985 00:00:00)-Water Temperature (C)]]*OO[[#This Row],[39]]</f>
        <v>1.9011825381882496E-3</v>
      </c>
      <c r="AP387" s="10">
        <f>3/24000000*OO[[#This Row],[98 (01JUL1985 03:00:00)-Water Temperature (C)]]*OO[[#This Row],[40]]</f>
        <v>6.3848081500500009E-4</v>
      </c>
      <c r="AQ387" s="10">
        <f>3/24000000*OO[[#This Row],[99 (01JUL1985 06:00:00)-Water Temperature (C)]]*OO[[#This Row],[41]]</f>
        <v>2.1039578165579998E-4</v>
      </c>
      <c r="AR387" s="10">
        <f>3/24000000*OO[[#This Row],[100 (01JUL1985 09:00:00)-Water Temperature (C)]]*OO[[#This Row],[42]]</f>
        <v>8.7394210336387505E-5</v>
      </c>
      <c r="AS387" s="10">
        <f>3/24000000*OO[[#This Row],[101 (01JUL1985 12:00:00)-Water Temperature (C)]]*OO[[#This Row],[43]]</f>
        <v>5.6943448528574992E-5</v>
      </c>
      <c r="AT387" s="10">
        <f>3/24000000*OO[[#This Row],[102 (01JUL1985 15:00:00)-Water Temperature (C)]]*OO[[#This Row],[44]]</f>
        <v>4.9762154332349996E-5</v>
      </c>
      <c r="AU387" s="10">
        <f>3/24000000*OO[[#This Row],[103 (01JUL1985 18:00:00)-Water Temperature (C)]]*OO[[#This Row],[45]]</f>
        <v>4.7077993947074992E-5</v>
      </c>
      <c r="AV387" s="10">
        <f>3/24000000*OO[[#This Row],[104 (01JUL1985 21:00:00)-Water Temperature (C)]]*OO[[#This Row],[46]]</f>
        <v>4.45438123144375E-5</v>
      </c>
      <c r="AW387" s="10">
        <f>3/24000000*OO[[#This Row],[105 (02JUL1985 00:00:00)-Water Temperature (C)]]*OO[[#This Row],[47]]</f>
        <v>4.1471787041324999E-5</v>
      </c>
      <c r="AX387" s="10">
        <f>3/24000000*OO[[#This Row],[106 (02JUL1985 03:00:00)-Water Temperature (C)]]*OO[[#This Row],[48]]</f>
        <v>3.8816064720487496E-5</v>
      </c>
      <c r="AY387" s="10">
        <f>3/24000000*OO[[#This Row],[107 (02JUL1985 06:00:00)-Water Temperature (C)]]*OO[[#This Row],[49]]</f>
        <v>3.5876061779862503E-5</v>
      </c>
      <c r="AZ387" s="10">
        <f>3/24000000*OO[[#This Row],[108 (02JUL1985 09:00:00)-Water Temperature (C)]]*OO[[#This Row],[50]]</f>
        <v>3.30318964635E-5</v>
      </c>
      <c r="BA387" s="10">
        <f>3/24000000*OO[[#This Row],[109 (02JUL1985 12:00:00)-Water Temperature (C)]]*OO[[#This Row],[51]]</f>
        <v>3.0599354473869999E-5</v>
      </c>
      <c r="BB387" s="10">
        <f>3/24000000*OO[[#This Row],[110 (02JUL1985 15:00:00)-Water Temperature (C)]]*OO[[#This Row],[52]]</f>
        <v>2.8299186639449997E-5</v>
      </c>
      <c r="BC387" s="10">
        <f>3/24000000*OO[[#This Row],[111 (02JUL1985 18:00:00)-Water Temperature (C)]]*OO[[#This Row],[53]]</f>
        <v>2.5941778084300001E-5</v>
      </c>
      <c r="BD387" s="10">
        <f>3/24000000*OO[[#This Row],[112 (02JUL1985 21:00:00)-Water Temperature (C)]]*OO[[#This Row],[54]]</f>
        <v>2.3785420139879999E-5</v>
      </c>
      <c r="BE387" s="10">
        <f>3/24000000*OO[[#This Row],[113 (03JUL1985 00:00:00)-Water Temperature (C)]]*OO[[#This Row],[55]]</f>
        <v>2.176893609345E-5</v>
      </c>
      <c r="BF387" s="10">
        <f>3/24000000*OO[[#This Row],[114 (03JUL1985 03:00:00)-Water Temperature (C)]]*OO[[#This Row],[56]]</f>
        <v>2.01723511619025E-5</v>
      </c>
      <c r="BG387" s="10">
        <f>3/24000000*OO[[#This Row],[115 (03JUL1985 06:00:00)-Water Temperature (C)]]*OO[[#This Row],[57]]</f>
        <v>1.8713920255522496E-5</v>
      </c>
      <c r="BH387" s="10">
        <f>3/24000000*OO[[#This Row],[116 (03JUL1985 09:00:00)-Water Temperature (C)]]*OO[[#This Row],[58]]</f>
        <v>1.7220551209083752E-5</v>
      </c>
      <c r="BI387" s="10">
        <f>3/24000000*OO[[#This Row],[117 (03JUL1985 12:00:00)-Water Temperature (C)]]*OO[[#This Row],[59]]</f>
        <v>1.5884335422118749E-5</v>
      </c>
      <c r="BJ387" s="10">
        <f>3/24000000*OO[[#This Row],[118 (03JUL1985 15:00:00)-Water Temperature (C)]]*OO[[#This Row],[60]]</f>
        <v>1.4512708045777499E-5</v>
      </c>
      <c r="BK387" s="10">
        <f>3/24000000*OO[[#This Row],[119 (03JUL1985 18:00:00)-Water Temperature (C)]]*OO[[#This Row],[61]]</f>
        <v>1.3185656335799999E-5</v>
      </c>
      <c r="BL387" s="10">
        <f>3/24000000*OO[[#This Row],[120 (03JUL1985 21:00:00)-Water Temperature (C)]]*OO[[#This Row],[62]]</f>
        <v>1.2053445074344999E-5</v>
      </c>
      <c r="BM387" s="10">
        <f>3/24000000*OO[[#This Row],[121 (04JUL1985 00:00:00)-Water Temperature (C)]]*OO[[#This Row],[63]]</f>
        <v>1.099381264122E-5</v>
      </c>
      <c r="BN387" s="10">
        <f>3/24000000*OO[[#This Row],[122 (04JUL1985 03:00:00)-Water Temperature (C)]]*OO[[#This Row],[64]]</f>
        <v>1.009335521737875E-5</v>
      </c>
      <c r="BO387" s="10">
        <f>3/24000000*OO[[#This Row],[123 (04JUL1985 06:00:00)-Water Temperature (C)]]*OO[[#This Row],[65]]</f>
        <v>9.1468448632537508E-6</v>
      </c>
      <c r="BP387" s="10">
        <f>3/24000000*OO[[#This Row],[124 (04JUL1985 09:00:00)-Water Temperature (C)]]*OO[[#This Row],[66]]</f>
        <v>8.2431387257099988E-6</v>
      </c>
      <c r="BQ387" s="10">
        <f>3/24000000*OO[[#This Row],[125 (04JUL1985 12:00:00)-Water Temperature (C)]]*OO[[#This Row],[67]]</f>
        <v>7.3809361994724992E-6</v>
      </c>
      <c r="BR387" s="10">
        <f>3/24000000*OO[[#This Row],[126 (04JUL1985 15:00:00)-Water Temperature (C)]]*OO[[#This Row],[68]]</f>
        <v>6.5732616210500002E-6</v>
      </c>
      <c r="BS387" s="10">
        <f>3/24000000*OO[[#This Row],[127 (04JUL1985 18:00:00)-Water Temperature (C)]]*OO[[#This Row],[69]]</f>
        <v>5.8694535837799998E-6</v>
      </c>
      <c r="BT387" s="10">
        <f>3/24000000*OO[[#This Row],[128 (04JUL1985 21:00:00)-Water Temperature (C)]]*OO[[#This Row],[70]]</f>
        <v>5.1868131951999995E-6</v>
      </c>
      <c r="BU387" s="10">
        <f>3/24000000*OO[[#This Row],[129 (05JUL1985 00:00:00)-Water Temperature (C)]]*OO[[#This Row],[71]]</f>
        <v>4.5008261657625E-6</v>
      </c>
      <c r="BV387" s="10">
        <f>3/24000000*OO[[#This Row],[130 (05JUL1985 03:00:00)-Water Temperature (C)]]*OO[[#This Row],[72]]</f>
        <v>3.8661683038599996E-6</v>
      </c>
      <c r="BW387" s="10">
        <f>3/24000000*OO[[#This Row],[131 (05JUL1985 06:00:00)-Water Temperature (C)]]*OO[[#This Row],[73]]</f>
        <v>3.2008627985276249E-6</v>
      </c>
      <c r="BX387" s="10">
        <f>3/24000000*OO[[#This Row],[132 (05JUL1985 09:00:00)-Water Temperature (C)]]*OO[[#This Row],[74]]</f>
        <v>2.5766425993739999E-6</v>
      </c>
      <c r="BY387" s="10">
        <f>3/24000000*OO[[#This Row],[133 (05JUL1985 12:00:00)-Water Temperature (C)]]*OO[[#This Row],[75]]</f>
        <v>2.054674775716875E-6</v>
      </c>
      <c r="BZ387" s="10">
        <f>3/24000000*OO[[#This Row],[134 (05JUL1985 15:00:00)-Water Temperature (C)]]*OO[[#This Row],[76]]</f>
        <v>1.6275286334531248E-6</v>
      </c>
      <c r="CA387" s="10">
        <f>3/24000000*OO[[#This Row],[135 (05JUL1985 18:00:00)-Water Temperature (C)]]*OO[[#This Row],[77]]</f>
        <v>1.3050520850409999E-6</v>
      </c>
      <c r="CB387" s="10">
        <f>3/24000000*OO[[#This Row],[136 (05JUL1985 21:00:00)-Water Temperature (C)]]*OO[[#This Row],[78]]</f>
        <v>1.0818032979389999E-6</v>
      </c>
      <c r="CC387" s="10">
        <f>3/24000000*OO[[#This Row],[137 (06JUL1985 00:00:00)-Water Temperature (C)]]*OO[[#This Row],[79]]</f>
        <v>9.3218591993950004E-7</v>
      </c>
      <c r="CD387" s="10">
        <f>3/24000000*OO[[#This Row],[138 (06JUL1985 03:00:00)-Water Temperature (C)]]*OO[[#This Row],[80]]</f>
        <v>8.4825899620762483E-7</v>
      </c>
      <c r="CE387" s="10">
        <f>3/24000000*OO[[#This Row],[139 (06JUL1985 06:00:00)-Water Temperature (C)]]*OO[[#This Row],[81]]</f>
        <v>7.868527207604999E-7</v>
      </c>
      <c r="CF387" s="10">
        <f>3/24000000*OO[[#This Row],[140 (06JUL1985 09:00:00)-Water Temperature (C)]]*OO[[#This Row],[82]]</f>
        <v>7.3951841077499994E-7</v>
      </c>
      <c r="CG387" s="10">
        <f>3/24000000*OO[[#This Row],[141 (06JUL1985 12:00:00)-Water Temperature (C)]]*OO[[#This Row],[83]]</f>
        <v>7.0952960684599997E-7</v>
      </c>
      <c r="CH387" s="10">
        <f>3/24000000*OO[[#This Row],[142 (06JUL1985 15:00:00)-Water Temperature (C)]]*OO[[#This Row],[84]]</f>
        <v>6.7838518628249998E-7</v>
      </c>
      <c r="CI387" s="10">
        <f>3/24000000*OO[[#This Row],[143 (06JUL1985 18:00:00)-Water Temperature (C)]]*OO[[#This Row],[85]]</f>
        <v>6.4314020692524996E-7</v>
      </c>
      <c r="CJ387" s="10">
        <f>3/24000000*OO[[#This Row],[144 (06JUL1985 21:00:00)-Water Temperature (C)]]*OO[[#This Row],[86]]</f>
        <v>6.1323345738199993E-7</v>
      </c>
      <c r="CK387" s="10">
        <f>3/24000000*OO[[#This Row],[145 (07JUL1985 00:00:00)-Water Temperature (C)]]*OO[[#This Row],[87]]</f>
        <v>5.8781676540974991E-7</v>
      </c>
      <c r="CL387" s="10">
        <f>3/24000000*OO[[#This Row],[146 (07JUL1985 03:00:00)-Water Temperature (C)]]*OO[[#This Row],[88]]</f>
        <v>5.7267229759575006E-7</v>
      </c>
      <c r="CM387" s="10">
        <f>3/24000000*OO[[#This Row],[147 (07JUL1985 06:00:00)-Water Temperature (C)]]*OO[[#This Row],[89]]</f>
        <v>5.5613978575999996E-7</v>
      </c>
      <c r="CN387" s="10">
        <f>3/24000000*OO[[#This Row],[148 (07JUL1985 09:00:00)-Water Temperature (C)]]*OO[[#This Row],[90]]</f>
        <v>5.3557390075312503E-7</v>
      </c>
      <c r="CO387" s="10">
        <f>3/24000000*OO[[#This Row],[149 (07JUL1985 12:00:00)-Water Temperature (C)]]*OO[[#This Row],[91]]</f>
        <v>5.1560724784025003E-7</v>
      </c>
      <c r="CP387" s="10">
        <f>3/24000000*OO[[#This Row],[150 (07JUL1985 15:00:00)-Water Temperature (C)]]*OO[[#This Row],[92]]</f>
        <v>4.9094592456524994E-7</v>
      </c>
      <c r="CQ387" s="10">
        <f>3/24000000*OO[[#This Row],[151 (07JUL1985 18:00:00)-Water Temperature (C)]]*OO[[#This Row],[93]]</f>
        <v>4.6656878240399999E-7</v>
      </c>
      <c r="CR387" s="10">
        <f>3/24000000*OO[[#This Row],[152 (07JUL1985 21:00:00)-Water Temperature (C)]]*OO[[#This Row],[94]]</f>
        <v>4.4619236278487501E-7</v>
      </c>
      <c r="CS387" s="10">
        <f>3/24000000*OO[[#This Row],[153 (08JUL1985 00:00:00)-Water Temperature (C)]]*OO[[#This Row],[95]]</f>
        <v>4.2676747079850001E-7</v>
      </c>
      <c r="CT387" s="10">
        <f>3/24000000*OO[[#This Row],[154 (08JUL1985 03:00:00)-Water Temperature (C)]]*OO[[#This Row],[96]]</f>
        <v>4.0935297758712501E-7</v>
      </c>
      <c r="CU387" s="10">
        <f>3/24000000*OO[[#This Row],[155 (08JUL1985 06:00:00)-Water Temperature (C)]]*OO[[#This Row],[97]]</f>
        <v>3.9471913875375003E-7</v>
      </c>
      <c r="CV387" s="10">
        <f>3/24000000*OO[[#This Row],[156 (08JUL1985 09:00:00)-Water Temperature (C)]]*OO[[#This Row],[98]]</f>
        <v>3.7635941652324996E-7</v>
      </c>
      <c r="CW387" s="10">
        <f>3/24000000*OO[[#This Row],[157 (08JUL1985 12:00:00)-Water Temperature (C)]]*OO[[#This Row],[99]]</f>
        <v>3.5893931659999999E-7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6.0324117613940213E-43</v>
      </c>
      <c r="V388" s="10">
        <f>3/24000000*OO[[#This Row],[78 (28JUN1985 15:00:00)-Water Temperature (C)]]*OO[[#This Row],[20]]</f>
        <v>1.189384066395E-31</v>
      </c>
      <c r="W388" s="10">
        <f>3/24000000*OO[[#This Row],[79 (28JUN1985 18:00:00)-Water Temperature (C)]]*OO[[#This Row],[21]]</f>
        <v>1.5452692524244998E-26</v>
      </c>
      <c r="X388" s="10">
        <f>3/24000000*OO[[#This Row],[80 (28JUN1985 21:00:00)-Water Temperature (C)]]*OO[[#This Row],[22]]</f>
        <v>2.4472507790689999E-19</v>
      </c>
      <c r="Y388" s="10">
        <f>3/24000000*OO[[#This Row],[81 (29JUN1985 00:00:00)-Water Temperature (C)]]*OO[[#This Row],[23]]</f>
        <v>3.5671915604599998E-15</v>
      </c>
      <c r="Z388" s="10">
        <f>3/24000000*OO[[#This Row],[82 (29JUN1985 03:00:00)-Water Temperature (C)]]*OO[[#This Row],[24]]</f>
        <v>4.3511665945999998E-12</v>
      </c>
      <c r="AA388" s="10">
        <f>3/24000000*OO[[#This Row],[83 (29JUN1985 06:00:00)-Water Temperature (C)]]*OO[[#This Row],[25]]</f>
        <v>1.1963650860000001E-9</v>
      </c>
      <c r="AB388" s="10">
        <f>3/24000000*OO[[#This Row],[84 (29JUN1985 09:00:00)-Water Temperature (C)]]*OO[[#This Row],[26]]</f>
        <v>1.1004168115091249E-7</v>
      </c>
      <c r="AC388" s="10">
        <f>3/24000000*OO[[#This Row],[85 (29JUN1985 12:00:00)-Water Temperature (C)]]*OO[[#This Row],[27]]</f>
        <v>4.20796859919E-6</v>
      </c>
      <c r="AD388" s="10">
        <f>3/24000000*OO[[#This Row],[86 (29JUN1985 15:00:00)-Water Temperature (C)]]*OO[[#This Row],[28]]</f>
        <v>7.6355742921749994E-5</v>
      </c>
      <c r="AE388" s="10">
        <f>3/24000000*OO[[#This Row],[88 (29JUN1985 21:00:00)-Water Temperature (C)]]*OO[[#This Row],[30]]</f>
        <v>4.1340447139174997E-3</v>
      </c>
      <c r="AF388" s="10">
        <f>3/24000000*OO[[#This Row],[88 (29JUN1985 21:00:00)-Water Temperature (C)]]*OO[[#This Row],[30]]</f>
        <v>4.1340447139174997E-3</v>
      </c>
      <c r="AG388" s="10">
        <f>3/24000000*OO[[#This Row],[89 (30JUN1985 00:00:00)-Water Temperature (C)]]*OO[[#This Row],[31]]</f>
        <v>1.4252729239030001E-2</v>
      </c>
      <c r="AH388" s="10">
        <f>3/24000000*OO[[#This Row],[90 (30JUN1985 03:00:00)-Water Temperature (C)]]*OO[[#This Row],[32]]</f>
        <v>3.1954360851049995E-2</v>
      </c>
      <c r="AI388" s="10">
        <f>3/24000000*OO[[#This Row],[91 (30JUN1985 06:00:00)-Water Temperature (C)]]*OO[[#This Row],[33]]</f>
        <v>4.9553853204374998E-2</v>
      </c>
      <c r="AJ388" s="10">
        <f>3/24000000*OO[[#This Row],[92 (30JUN1985 09:00:00)-Water Temperature (C)]]*OO[[#This Row],[34]]</f>
        <v>5.5874029576125001E-2</v>
      </c>
      <c r="AK388" s="10">
        <f>3/24000000*OO[[#This Row],[93 (30JUN1985 12:00:00)-Water Temperature (C)]]*OO[[#This Row],[35]]</f>
        <v>4.7951121451987488E-2</v>
      </c>
      <c r="AL388" s="10">
        <f>3/24000000*OO[[#This Row],[94 (30JUN1985 15:00:00)-Water Temperature (C)]]*OO[[#This Row],[36]]</f>
        <v>3.1722000385624997E-2</v>
      </c>
      <c r="AM388" s="10">
        <f>3/24000000*OO[[#This Row],[95 (30JUN1985 18:00:00)-Water Temperature (C)]]*OO[[#This Row],[37]]</f>
        <v>1.6775726727301248E-2</v>
      </c>
      <c r="AN388" s="10">
        <f>3/24000000*OO[[#This Row],[96 (30JUN1985 21:00:00)-Water Temperature (C)]]*OO[[#This Row],[38]]</f>
        <v>7.3864758728999997E-3</v>
      </c>
      <c r="AO388" s="10">
        <f>3/24000000*OO[[#This Row],[97 (01JUL1985 00:00:00)-Water Temperature (C)]]*OO[[#This Row],[39]]</f>
        <v>2.7984416962774997E-3</v>
      </c>
      <c r="AP388" s="10">
        <f>3/24000000*OO[[#This Row],[98 (01JUL1985 03:00:00)-Water Temperature (C)]]*OO[[#This Row],[40]]</f>
        <v>9.6701936542749995E-4</v>
      </c>
      <c r="AQ388" s="10">
        <f>3/24000000*OO[[#This Row],[99 (01JUL1985 06:00:00)-Water Temperature (C)]]*OO[[#This Row],[41]]</f>
        <v>3.2117581618649994E-4</v>
      </c>
      <c r="AR388" s="10">
        <f>3/24000000*OO[[#This Row],[100 (01JUL1985 09:00:00)-Water Temperature (C)]]*OO[[#This Row],[42]]</f>
        <v>1.2772003192739999E-4</v>
      </c>
      <c r="AS388" s="10">
        <f>3/24000000*OO[[#This Row],[101 (01JUL1985 12:00:00)-Water Temperature (C)]]*OO[[#This Row],[43]]</f>
        <v>7.6588062359899992E-5</v>
      </c>
      <c r="AT388" s="10">
        <f>3/24000000*OO[[#This Row],[102 (01JUL1985 15:00:00)-Water Temperature (C)]]*OO[[#This Row],[44]]</f>
        <v>6.3454511886074997E-5</v>
      </c>
      <c r="AU388" s="10">
        <f>3/24000000*OO[[#This Row],[103 (01JUL1985 18:00:00)-Water Temperature (C)]]*OO[[#This Row],[45]]</f>
        <v>5.8832975180625001E-5</v>
      </c>
      <c r="AV388" s="10">
        <f>3/24000000*OO[[#This Row],[104 (01JUL1985 21:00:00)-Water Temperature (C)]]*OO[[#This Row],[46]]</f>
        <v>5.5292484346049987E-5</v>
      </c>
      <c r="AW388" s="10">
        <f>3/24000000*OO[[#This Row],[105 (02JUL1985 00:00:00)-Water Temperature (C)]]*OO[[#This Row],[47]]</f>
        <v>5.1365239254787498E-5</v>
      </c>
      <c r="AX388" s="10">
        <f>3/24000000*OO[[#This Row],[106 (02JUL1985 03:00:00)-Water Temperature (C)]]*OO[[#This Row],[48]]</f>
        <v>4.8089628461999997E-5</v>
      </c>
      <c r="AY388" s="10">
        <f>3/24000000*OO[[#This Row],[107 (02JUL1985 06:00:00)-Water Temperature (C)]]*OO[[#This Row],[49]]</f>
        <v>4.4450990206400006E-5</v>
      </c>
      <c r="AZ388" s="10">
        <f>3/24000000*OO[[#This Row],[108 (02JUL1985 09:00:00)-Water Temperature (C)]]*OO[[#This Row],[50]]</f>
        <v>4.0869992707912493E-5</v>
      </c>
      <c r="BA388" s="10">
        <f>3/24000000*OO[[#This Row],[109 (02JUL1985 12:00:00)-Water Temperature (C)]]*OO[[#This Row],[51]]</f>
        <v>3.7783366869824993E-5</v>
      </c>
      <c r="BB388" s="10">
        <f>3/24000000*OO[[#This Row],[110 (02JUL1985 15:00:00)-Water Temperature (C)]]*OO[[#This Row],[52]]</f>
        <v>3.4842978165649996E-5</v>
      </c>
      <c r="BC388" s="10">
        <f>3/24000000*OO[[#This Row],[111 (02JUL1985 18:00:00)-Water Temperature (C)]]*OO[[#This Row],[53]]</f>
        <v>3.1923308524804994E-5</v>
      </c>
      <c r="BD388" s="10">
        <f>3/24000000*OO[[#This Row],[112 (02JUL1985 21:00:00)-Water Temperature (C)]]*OO[[#This Row],[54]]</f>
        <v>2.9254759106099999E-5</v>
      </c>
      <c r="BE388" s="10">
        <f>3/24000000*OO[[#This Row],[113 (03JUL1985 00:00:00)-Water Temperature (C)]]*OO[[#This Row],[55]]</f>
        <v>2.6786923462907499E-5</v>
      </c>
      <c r="BF388" s="10">
        <f>3/24000000*OO[[#This Row],[114 (03JUL1985 03:00:00)-Water Temperature (C)]]*OO[[#This Row],[56]]</f>
        <v>2.4830657486167498E-5</v>
      </c>
      <c r="BG388" s="10">
        <f>3/24000000*OO[[#This Row],[115 (03JUL1985 06:00:00)-Water Temperature (C)]]*OO[[#This Row],[57]]</f>
        <v>2.304513682576875E-5</v>
      </c>
      <c r="BH388" s="10">
        <f>3/24000000*OO[[#This Row],[116 (03JUL1985 09:00:00)-Water Temperature (C)]]*OO[[#This Row],[58]]</f>
        <v>2.1188562699489998E-5</v>
      </c>
      <c r="BI388" s="10">
        <f>3/24000000*OO[[#This Row],[117 (03JUL1985 12:00:00)-Water Temperature (C)]]*OO[[#This Row],[59]]</f>
        <v>1.9502794201695E-5</v>
      </c>
      <c r="BJ388" s="10">
        <f>3/24000000*OO[[#This Row],[118 (03JUL1985 15:00:00)-Water Temperature (C)]]*OO[[#This Row],[60]]</f>
        <v>1.7781543613506248E-5</v>
      </c>
      <c r="BK388" s="10">
        <f>3/24000000*OO[[#This Row],[119 (03JUL1985 18:00:00)-Water Temperature (C)]]*OO[[#This Row],[61]]</f>
        <v>1.6132452051707499E-5</v>
      </c>
      <c r="BL388" s="10">
        <f>3/24000000*OO[[#This Row],[120 (03JUL1985 21:00:00)-Water Temperature (C)]]*OO[[#This Row],[62]]</f>
        <v>1.4729314657499999E-5</v>
      </c>
      <c r="BM388" s="10">
        <f>3/24000000*OO[[#This Row],[121 (04JUL1985 00:00:00)-Water Temperature (C)]]*OO[[#This Row],[63]]</f>
        <v>1.34413052844525E-5</v>
      </c>
      <c r="BN388" s="10">
        <f>3/24000000*OO[[#This Row],[122 (04JUL1985 03:00:00)-Water Temperature (C)]]*OO[[#This Row],[64]]</f>
        <v>1.2350930068574999E-5</v>
      </c>
      <c r="BO388" s="10">
        <f>3/24000000*OO[[#This Row],[123 (04JUL1985 06:00:00)-Water Temperature (C)]]*OO[[#This Row],[65]]</f>
        <v>1.1195753774437499E-5</v>
      </c>
      <c r="BP388" s="10">
        <f>3/24000000*OO[[#This Row],[124 (04JUL1985 09:00:00)-Water Temperature (C)]]*OO[[#This Row],[66]]</f>
        <v>1.0090505727567501E-5</v>
      </c>
      <c r="BQ388" s="10">
        <f>3/24000000*OO[[#This Row],[125 (04JUL1985 12:00:00)-Water Temperature (C)]]*OO[[#This Row],[67]]</f>
        <v>9.0304754595999985E-6</v>
      </c>
      <c r="BR388" s="10">
        <f>3/24000000*OO[[#This Row],[126 (04JUL1985 15:00:00)-Water Temperature (C)]]*OO[[#This Row],[68]]</f>
        <v>8.0454007250174998E-6</v>
      </c>
      <c r="BS388" s="10">
        <f>3/24000000*OO[[#This Row],[127 (04JUL1985 18:00:00)-Water Temperature (C)]]*OO[[#This Row],[69]]</f>
        <v>7.1847372676987494E-6</v>
      </c>
      <c r="BT388" s="10">
        <f>3/24000000*OO[[#This Row],[128 (04JUL1985 21:00:00)-Water Temperature (C)]]*OO[[#This Row],[70]]</f>
        <v>6.3582197091187504E-6</v>
      </c>
      <c r="BU388" s="10">
        <f>3/24000000*OO[[#This Row],[129 (05JUL1985 00:00:00)-Water Temperature (C)]]*OO[[#This Row],[71]]</f>
        <v>5.5285203847937503E-6</v>
      </c>
      <c r="BV388" s="10">
        <f>3/24000000*OO[[#This Row],[130 (05JUL1985 03:00:00)-Water Temperature (C)]]*OO[[#This Row],[72]]</f>
        <v>4.7659649267125002E-6</v>
      </c>
      <c r="BW388" s="10">
        <f>3/24000000*OO[[#This Row],[131 (05JUL1985 06:00:00)-Water Temperature (C)]]*OO[[#This Row],[73]]</f>
        <v>3.9567958450800006E-6</v>
      </c>
      <c r="BX388" s="10">
        <f>3/24000000*OO[[#This Row],[132 (05JUL1985 09:00:00)-Water Temperature (C)]]*OO[[#This Row],[74]]</f>
        <v>3.1929116890125E-6</v>
      </c>
      <c r="BY388" s="10">
        <f>3/24000000*OO[[#This Row],[133 (05JUL1985 12:00:00)-Water Temperature (C)]]*OO[[#This Row],[75]]</f>
        <v>2.5471226271898749E-6</v>
      </c>
      <c r="BZ388" s="10">
        <f>3/24000000*OO[[#This Row],[134 (05JUL1985 15:00:00)-Water Temperature (C)]]*OO[[#This Row],[76]]</f>
        <v>2.0148975492794996E-6</v>
      </c>
      <c r="CA388" s="10">
        <f>3/24000000*OO[[#This Row],[135 (05JUL1985 18:00:00)-Water Temperature (C)]]*OO[[#This Row],[77]]</f>
        <v>1.6100661396025E-6</v>
      </c>
      <c r="CB388" s="10">
        <f>3/24000000*OO[[#This Row],[136 (05JUL1985 21:00:00)-Water Temperature (C)]]*OO[[#This Row],[78]]</f>
        <v>1.3287439056644999E-6</v>
      </c>
      <c r="CC388" s="10">
        <f>3/24000000*OO[[#This Row],[137 (06JUL1985 00:00:00)-Water Temperature (C)]]*OO[[#This Row],[79]]</f>
        <v>1.1405865395664998E-6</v>
      </c>
      <c r="CD388" s="10">
        <f>3/24000000*OO[[#This Row],[138 (06JUL1985 03:00:00)-Water Temperature (C)]]*OO[[#This Row],[80]]</f>
        <v>1.03431641146625E-6</v>
      </c>
      <c r="CE388" s="10">
        <f>3/24000000*OO[[#This Row],[139 (06JUL1985 06:00:00)-Water Temperature (C)]]*OO[[#This Row],[81]]</f>
        <v>9.5654248181249996E-7</v>
      </c>
      <c r="CF388" s="10">
        <f>3/24000000*OO[[#This Row],[140 (06JUL1985 09:00:00)-Water Temperature (C)]]*OO[[#This Row],[82]]</f>
        <v>8.9694197066099988E-7</v>
      </c>
      <c r="CG388" s="10">
        <f>3/24000000*OO[[#This Row],[141 (06JUL1985 12:00:00)-Water Temperature (C)]]*OO[[#This Row],[83]]</f>
        <v>8.5894945315200004E-7</v>
      </c>
      <c r="CH388" s="10">
        <f>3/24000000*OO[[#This Row],[142 (06JUL1985 15:00:00)-Water Temperature (C)]]*OO[[#This Row],[84]]</f>
        <v>8.1965344052825003E-7</v>
      </c>
      <c r="CI388" s="10">
        <f>3/24000000*OO[[#This Row],[143 (06JUL1985 18:00:00)-Water Temperature (C)]]*OO[[#This Row],[85]]</f>
        <v>7.7582509540675001E-7</v>
      </c>
      <c r="CJ388" s="10">
        <f>3/24000000*OO[[#This Row],[144 (06JUL1985 21:00:00)-Water Temperature (C)]]*OO[[#This Row],[86]]</f>
        <v>7.388829119275E-7</v>
      </c>
      <c r="CK388" s="10">
        <f>3/24000000*OO[[#This Row],[145 (07JUL1985 00:00:00)-Water Temperature (C)]]*OO[[#This Row],[87]]</f>
        <v>7.0862728518462498E-7</v>
      </c>
      <c r="CL388" s="10">
        <f>3/24000000*OO[[#This Row],[146 (07JUL1985 03:00:00)-Water Temperature (C)]]*OO[[#This Row],[88]]</f>
        <v>6.904316909900001E-7</v>
      </c>
      <c r="CM388" s="10">
        <f>3/24000000*OO[[#This Row],[147 (07JUL1985 06:00:00)-Water Temperature (C)]]*OO[[#This Row],[89]]</f>
        <v>6.7036282978124995E-7</v>
      </c>
      <c r="CN388" s="10">
        <f>3/24000000*OO[[#This Row],[148 (07JUL1985 09:00:00)-Water Temperature (C)]]*OO[[#This Row],[90]]</f>
        <v>6.4498705181949993E-7</v>
      </c>
      <c r="CO388" s="10">
        <f>3/24000000*OO[[#This Row],[149 (07JUL1985 12:00:00)-Water Temperature (C)]]*OO[[#This Row],[91]]</f>
        <v>6.2021810391999989E-7</v>
      </c>
      <c r="CP388" s="10">
        <f>3/24000000*OO[[#This Row],[150 (07JUL1985 15:00:00)-Water Temperature (C)]]*OO[[#This Row],[92]]</f>
        <v>5.8969571703124998E-7</v>
      </c>
      <c r="CQ388" s="10">
        <f>3/24000000*OO[[#This Row],[151 (07JUL1985 18:00:00)-Water Temperature (C)]]*OO[[#This Row],[93]]</f>
        <v>5.5953217575850004E-7</v>
      </c>
      <c r="CR388" s="10">
        <f>3/24000000*OO[[#This Row],[152 (07JUL1985 21:00:00)-Water Temperature (C)]]*OO[[#This Row],[94]]</f>
        <v>5.3449217448187505E-7</v>
      </c>
      <c r="CS388" s="10">
        <f>3/24000000*OO[[#This Row],[153 (08JUL1985 00:00:00)-Water Temperature (C)]]*OO[[#This Row],[95]]</f>
        <v>5.1101245664100005E-7</v>
      </c>
      <c r="CT388" s="10">
        <f>3/24000000*OO[[#This Row],[154 (08JUL1985 03:00:00)-Water Temperature (C)]]*OO[[#This Row],[96]]</f>
        <v>4.9020650695087492E-7</v>
      </c>
      <c r="CU388" s="10">
        <f>3/24000000*OO[[#This Row],[155 (08JUL1985 06:00:00)-Water Temperature (C)]]*OO[[#This Row],[97]]</f>
        <v>4.7254795093162502E-7</v>
      </c>
      <c r="CV388" s="10">
        <f>3/24000000*OO[[#This Row],[156 (08JUL1985 09:00:00)-Water Temperature (C)]]*OO[[#This Row],[98]]</f>
        <v>4.5028456703624997E-7</v>
      </c>
      <c r="CW388" s="10">
        <f>3/24000000*OO[[#This Row],[157 (08JUL1985 12:00:00)-Water Temperature (C)]]*OO[[#This Row],[99]]</f>
        <v>4.2867096892899996E-7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1.7408594762162305E-43</v>
      </c>
      <c r="V389" s="10">
        <f>3/24000000*OO[[#This Row],[78 (28JUN1985 15:00:00)-Water Temperature (C)]]*OO[[#This Row],[20]]</f>
        <v>4.9871500785937503E-32</v>
      </c>
      <c r="W389" s="10">
        <f>3/24000000*OO[[#This Row],[79 (28JUN1985 18:00:00)-Water Temperature (C)]]*OO[[#This Row],[21]]</f>
        <v>6.0214508249999999E-27</v>
      </c>
      <c r="X389" s="10">
        <f>3/24000000*OO[[#This Row],[80 (28JUN1985 21:00:00)-Water Temperature (C)]]*OO[[#This Row],[22]]</f>
        <v>1.3206974632949999E-19</v>
      </c>
      <c r="Y389" s="10">
        <f>3/24000000*OO[[#This Row],[81 (29JUN1985 00:00:00)-Water Temperature (C)]]*OO[[#This Row],[23]]</f>
        <v>2.3371770859456249E-15</v>
      </c>
      <c r="Z389" s="10">
        <f>3/24000000*OO[[#This Row],[82 (29JUN1985 03:00:00)-Water Temperature (C)]]*OO[[#This Row],[24]]</f>
        <v>3.1697195093737501E-12</v>
      </c>
      <c r="AA389" s="10">
        <f>3/24000000*OO[[#This Row],[83 (29JUN1985 06:00:00)-Water Temperature (C)]]*OO[[#This Row],[25]]</f>
        <v>9.4091311583849989E-10</v>
      </c>
      <c r="AB389" s="10">
        <f>3/24000000*OO[[#This Row],[84 (29JUN1985 09:00:00)-Water Temperature (C)]]*OO[[#This Row],[26]]</f>
        <v>9.2045739230575003E-8</v>
      </c>
      <c r="AC389" s="10">
        <f>3/24000000*OO[[#This Row],[85 (29JUN1985 12:00:00)-Water Temperature (C)]]*OO[[#This Row],[27]]</f>
        <v>3.7134785028862496E-6</v>
      </c>
      <c r="AD389" s="10">
        <f>3/24000000*OO[[#This Row],[86 (29JUN1985 15:00:00)-Water Temperature (C)]]*OO[[#This Row],[28]]</f>
        <v>7.0618288657237511E-5</v>
      </c>
      <c r="AE389" s="10">
        <f>3/24000000*OO[[#This Row],[88 (29JUN1985 21:00:00)-Water Temperature (C)]]*OO[[#This Row],[30]]</f>
        <v>4.1648393351699994E-3</v>
      </c>
      <c r="AF389" s="10">
        <f>3/24000000*OO[[#This Row],[88 (29JUN1985 21:00:00)-Water Temperature (C)]]*OO[[#This Row],[30]]</f>
        <v>4.1648393351699994E-3</v>
      </c>
      <c r="AG389" s="10">
        <f>3/24000000*OO[[#This Row],[89 (30JUN1985 00:00:00)-Water Temperature (C)]]*OO[[#This Row],[31]]</f>
        <v>1.4949191455379998E-2</v>
      </c>
      <c r="AH389" s="10">
        <f>3/24000000*OO[[#This Row],[90 (30JUN1985 03:00:00)-Water Temperature (C)]]*OO[[#This Row],[32]]</f>
        <v>3.4901575535249994E-2</v>
      </c>
      <c r="AI389" s="10">
        <f>3/24000000*OO[[#This Row],[91 (30JUN1985 06:00:00)-Water Temperature (C)]]*OO[[#This Row],[33]]</f>
        <v>5.6228457728474998E-2</v>
      </c>
      <c r="AJ389" s="10">
        <f>3/24000000*OO[[#This Row],[92 (30JUN1985 09:00:00)-Water Temperature (C)]]*OO[[#This Row],[34]]</f>
        <v>6.5683322157387494E-2</v>
      </c>
      <c r="AK389" s="10">
        <f>3/24000000*OO[[#This Row],[93 (30JUN1985 12:00:00)-Water Temperature (C)]]*OO[[#This Row],[35]]</f>
        <v>5.8274869415962494E-2</v>
      </c>
      <c r="AL389" s="10">
        <f>3/24000000*OO[[#This Row],[94 (30JUN1985 15:00:00)-Water Temperature (C)]]*OO[[#This Row],[36]]</f>
        <v>3.9935654761649994E-2</v>
      </c>
      <c r="AM389" s="10">
        <f>3/24000000*OO[[#This Row],[95 (30JUN1985 18:00:00)-Water Temperature (C)]]*OO[[#This Row],[37]]</f>
        <v>2.1965918877332499E-2</v>
      </c>
      <c r="AN389" s="10">
        <f>3/24000000*OO[[#This Row],[96 (30JUN1985 21:00:00)-Water Temperature (C)]]*OO[[#This Row],[38]]</f>
        <v>1.0102800219917499E-2</v>
      </c>
      <c r="AO389" s="10">
        <f>3/24000000*OO[[#This Row],[97 (01JUL1985 00:00:00)-Water Temperature (C)]]*OO[[#This Row],[39]]</f>
        <v>4.0218717104499998E-3</v>
      </c>
      <c r="AP389" s="10">
        <f>3/24000000*OO[[#This Row],[98 (01JUL1985 03:00:00)-Water Temperature (C)]]*OO[[#This Row],[40]]</f>
        <v>1.4608270008199999E-3</v>
      </c>
      <c r="AQ389" s="10">
        <f>3/24000000*OO[[#This Row],[99 (01JUL1985 06:00:00)-Water Temperature (C)]]*OO[[#This Row],[41]]</f>
        <v>5.0092588475624997E-4</v>
      </c>
      <c r="AR389" s="10">
        <f>3/24000000*OO[[#This Row],[100 (01JUL1985 09:00:00)-Water Temperature (C)]]*OO[[#This Row],[42]]</f>
        <v>1.934030359244375E-4</v>
      </c>
      <c r="AS389" s="10">
        <f>3/24000000*OO[[#This Row],[101 (01JUL1985 12:00:00)-Water Temperature (C)]]*OO[[#This Row],[43]]</f>
        <v>1.037982534346875E-4</v>
      </c>
      <c r="AT389" s="10">
        <f>3/24000000*OO[[#This Row],[102 (01JUL1985 15:00:00)-Water Temperature (C)]]*OO[[#This Row],[44]]</f>
        <v>7.7998601382799998E-5</v>
      </c>
      <c r="AU389" s="10">
        <f>3/24000000*OO[[#This Row],[103 (01JUL1985 18:00:00)-Water Temperature (C)]]*OO[[#This Row],[45]]</f>
        <v>6.9195839449137498E-5</v>
      </c>
      <c r="AV389" s="10">
        <f>3/24000000*OO[[#This Row],[104 (01JUL1985 21:00:00)-Water Temperature (C)]]*OO[[#This Row],[46]]</f>
        <v>6.4039998299674996E-5</v>
      </c>
      <c r="AW389" s="10">
        <f>3/24000000*OO[[#This Row],[105 (02JUL1985 00:00:00)-Water Temperature (C)]]*OO[[#This Row],[47]]</f>
        <v>5.9292072093737502E-5</v>
      </c>
      <c r="AX389" s="10">
        <f>3/24000000*OO[[#This Row],[106 (02JUL1985 03:00:00)-Water Temperature (C)]]*OO[[#This Row],[48]]</f>
        <v>5.5439851330912493E-5</v>
      </c>
      <c r="AY389" s="10">
        <f>3/24000000*OO[[#This Row],[107 (02JUL1985 06:00:00)-Water Temperature (C)]]*OO[[#This Row],[49]]</f>
        <v>5.1085735254725E-5</v>
      </c>
      <c r="AZ389" s="10">
        <f>3/24000000*OO[[#This Row],[108 (02JUL1985 09:00:00)-Water Temperature (C)]]*OO[[#This Row],[50]]</f>
        <v>4.6748166184125001E-5</v>
      </c>
      <c r="BA389" s="10">
        <f>3/24000000*OO[[#This Row],[109 (02JUL1985 12:00:00)-Water Temperature (C)]]*OO[[#This Row],[51]]</f>
        <v>4.2981637835275002E-5</v>
      </c>
      <c r="BB389" s="10">
        <f>3/24000000*OO[[#This Row],[110 (02JUL1985 15:00:00)-Water Temperature (C)]]*OO[[#This Row],[52]]</f>
        <v>3.9343953989212496E-5</v>
      </c>
      <c r="BC389" s="10">
        <f>3/24000000*OO[[#This Row],[111 (02JUL1985 18:00:00)-Water Temperature (C)]]*OO[[#This Row],[53]]</f>
        <v>3.5905273563799993E-5</v>
      </c>
      <c r="BD389" s="10">
        <f>3/24000000*OO[[#This Row],[112 (02JUL1985 21:00:00)-Water Temperature (C)]]*OO[[#This Row],[54]]</f>
        <v>3.2809611027024995E-5</v>
      </c>
      <c r="BE389" s="10">
        <f>3/24000000*OO[[#This Row],[113 (03JUL1985 00:00:00)-Water Temperature (C)]]*OO[[#This Row],[55]]</f>
        <v>3.0003796567099998E-5</v>
      </c>
      <c r="BF389" s="10">
        <f>3/24000000*OO[[#This Row],[114 (03JUL1985 03:00:00)-Water Temperature (C)]]*OO[[#This Row],[56]]</f>
        <v>2.7798188136960001E-5</v>
      </c>
      <c r="BG389" s="10">
        <f>3/24000000*OO[[#This Row],[115 (03JUL1985 06:00:00)-Water Temperature (C)]]*OO[[#This Row],[57]]</f>
        <v>2.5742827096350002E-5</v>
      </c>
      <c r="BH389" s="10">
        <f>3/24000000*OO[[#This Row],[116 (03JUL1985 09:00:00)-Water Temperature (C)]]*OO[[#This Row],[58]]</f>
        <v>2.3592064715831246E-5</v>
      </c>
      <c r="BI389" s="10">
        <f>3/24000000*OO[[#This Row],[117 (03JUL1985 12:00:00)-Water Temperature (C)]]*OO[[#This Row],[59]]</f>
        <v>2.1599775697725001E-5</v>
      </c>
      <c r="BJ389" s="10">
        <f>3/24000000*OO[[#This Row],[118 (03JUL1985 15:00:00)-Water Temperature (C)]]*OO[[#This Row],[60]]</f>
        <v>1.9578694690804998E-5</v>
      </c>
      <c r="BK389" s="10">
        <f>3/24000000*OO[[#This Row],[119 (03JUL1985 18:00:00)-Water Temperature (C)]]*OO[[#This Row],[61]]</f>
        <v>1.7693688504896248E-5</v>
      </c>
      <c r="BL389" s="10">
        <f>3/24000000*OO[[#This Row],[120 (03JUL1985 21:00:00)-Water Temperature (C)]]*OO[[#This Row],[62]]</f>
        <v>1.6097675876906249E-5</v>
      </c>
      <c r="BM389" s="10">
        <f>3/24000000*OO[[#This Row],[121 (04JUL1985 00:00:00)-Water Temperature (C)]]*OO[[#This Row],[63]]</f>
        <v>1.467121785716E-5</v>
      </c>
      <c r="BN389" s="10">
        <f>3/24000000*OO[[#This Row],[122 (04JUL1985 03:00:00)-Water Temperature (C)]]*OO[[#This Row],[64]]</f>
        <v>1.3480747409981249E-5</v>
      </c>
      <c r="BO389" s="10">
        <f>3/24000000*OO[[#This Row],[123 (04JUL1985 06:00:00)-Water Temperature (C)]]*OO[[#This Row],[65]]</f>
        <v>1.219432389537125E-5</v>
      </c>
      <c r="BP389" s="10">
        <f>3/24000000*OO[[#This Row],[124 (04JUL1985 09:00:00)-Water Temperature (C)]]*OO[[#This Row],[66]]</f>
        <v>1.097844488237E-5</v>
      </c>
      <c r="BQ389" s="10">
        <f>3/24000000*OO[[#This Row],[125 (04JUL1985 12:00:00)-Water Temperature (C)]]*OO[[#This Row],[67]]</f>
        <v>9.8005704937799982E-6</v>
      </c>
      <c r="BR389" s="10">
        <f>3/24000000*OO[[#This Row],[126 (04JUL1985 15:00:00)-Water Temperature (C)]]*OO[[#This Row],[68]]</f>
        <v>8.7287558827450002E-6</v>
      </c>
      <c r="BS389" s="10">
        <f>3/24000000*OO[[#This Row],[127 (04JUL1985 18:00:00)-Water Temperature (C)]]*OO[[#This Row],[69]]</f>
        <v>7.7883652147812507E-6</v>
      </c>
      <c r="BT389" s="10">
        <f>3/24000000*OO[[#This Row],[128 (04JUL1985 21:00:00)-Water Temperature (C)]]*OO[[#This Row],[70]]</f>
        <v>6.8958333643575E-6</v>
      </c>
      <c r="BU389" s="10">
        <f>3/24000000*OO[[#This Row],[129 (05JUL1985 00:00:00)-Water Temperature (C)]]*OO[[#This Row],[71]]</f>
        <v>6.0032050428149997E-6</v>
      </c>
      <c r="BV389" s="10">
        <f>3/24000000*OO[[#This Row],[130 (05JUL1985 03:00:00)-Water Temperature (C)]]*OO[[#This Row],[72]]</f>
        <v>5.19569372725E-6</v>
      </c>
      <c r="BW389" s="10">
        <f>3/24000000*OO[[#This Row],[131 (05JUL1985 06:00:00)-Water Temperature (C)]]*OO[[#This Row],[73]]</f>
        <v>4.3198419714637501E-6</v>
      </c>
      <c r="BX389" s="10">
        <f>3/24000000*OO[[#This Row],[132 (05JUL1985 09:00:00)-Water Temperature (C)]]*OO[[#This Row],[74]]</f>
        <v>3.4948399216499994E-6</v>
      </c>
      <c r="BY389" s="10">
        <f>3/24000000*OO[[#This Row],[133 (05JUL1985 12:00:00)-Water Temperature (C)]]*OO[[#This Row],[75]]</f>
        <v>2.7873894110455001E-6</v>
      </c>
      <c r="BZ389" s="10">
        <f>3/24000000*OO[[#This Row],[134 (05JUL1985 15:00:00)-Water Temperature (C)]]*OO[[#This Row],[76]]</f>
        <v>2.1992306192079998E-6</v>
      </c>
      <c r="CA389" s="10">
        <f>3/24000000*OO[[#This Row],[135 (05JUL1985 18:00:00)-Water Temperature (C)]]*OO[[#This Row],[77]]</f>
        <v>1.7498453060922501E-6</v>
      </c>
      <c r="CB389" s="10">
        <f>3/24000000*OO[[#This Row],[136 (05JUL1985 21:00:00)-Water Temperature (C)]]*OO[[#This Row],[78]]</f>
        <v>1.4360129976629997E-6</v>
      </c>
      <c r="CC389" s="10">
        <f>3/24000000*OO[[#This Row],[137 (06JUL1985 00:00:00)-Water Temperature (C)]]*OO[[#This Row],[79]]</f>
        <v>1.2270419564974999E-6</v>
      </c>
      <c r="CD389" s="10">
        <f>3/24000000*OO[[#This Row],[138 (06JUL1985 03:00:00)-Water Temperature (C)]]*OO[[#This Row],[80]]</f>
        <v>1.1081884707311249E-6</v>
      </c>
      <c r="CE389" s="10">
        <f>3/24000000*OO[[#This Row],[139 (06JUL1985 06:00:00)-Water Temperature (C)]]*OO[[#This Row],[81]]</f>
        <v>1.0194159873704998E-6</v>
      </c>
      <c r="CF389" s="10">
        <f>3/24000000*OO[[#This Row],[140 (06JUL1985 09:00:00)-Water Temperature (C)]]*OO[[#This Row],[82]]</f>
        <v>9.5255187896224999E-7</v>
      </c>
      <c r="CG389" s="10">
        <f>3/24000000*OO[[#This Row],[141 (06JUL1985 12:00:00)-Water Temperature (C)]]*OO[[#This Row],[83]]</f>
        <v>9.0902810663899995E-7</v>
      </c>
      <c r="CH389" s="10">
        <f>3/24000000*OO[[#This Row],[142 (06JUL1985 15:00:00)-Water Temperature (C)]]*OO[[#This Row],[84]]</f>
        <v>8.6321821609099978E-7</v>
      </c>
      <c r="CI389" s="10">
        <f>3/24000000*OO[[#This Row],[143 (06JUL1985 18:00:00)-Water Temperature (C)]]*OO[[#This Row],[85]]</f>
        <v>8.1410041110000005E-7</v>
      </c>
      <c r="CJ389" s="10">
        <f>3/24000000*OO[[#This Row],[144 (06JUL1985 21:00:00)-Water Temperature (C)]]*OO[[#This Row],[86]]</f>
        <v>7.7283632573974996E-7</v>
      </c>
      <c r="CK389" s="10">
        <f>3/24000000*OO[[#This Row],[145 (07JUL1985 00:00:00)-Water Temperature (C)]]*OO[[#This Row],[87]]</f>
        <v>7.4059921781099992E-7</v>
      </c>
      <c r="CL389" s="10">
        <f>3/24000000*OO[[#This Row],[146 (07JUL1985 03:00:00)-Water Temperature (C)]]*OO[[#This Row],[88]]</f>
        <v>7.2091126834800005E-7</v>
      </c>
      <c r="CM389" s="10">
        <f>3/24000000*OO[[#This Row],[147 (07JUL1985 06:00:00)-Water Temperature (C)]]*OO[[#This Row],[89]]</f>
        <v>6.9853101668187489E-7</v>
      </c>
      <c r="CN389" s="10">
        <f>3/24000000*OO[[#This Row],[148 (07JUL1985 09:00:00)-Water Temperature (C)]]*OO[[#This Row],[90]]</f>
        <v>6.7008848549399999E-7</v>
      </c>
      <c r="CO389" s="10">
        <f>3/24000000*OO[[#This Row],[149 (07JUL1985 12:00:00)-Water Temperature (C)]]*OO[[#This Row],[91]]</f>
        <v>6.4216475784562499E-7</v>
      </c>
      <c r="CP389" s="10">
        <f>3/24000000*OO[[#This Row],[150 (07JUL1985 15:00:00)-Water Temperature (C)]]*OO[[#This Row],[92]]</f>
        <v>6.0806301756549989E-7</v>
      </c>
      <c r="CQ389" s="10">
        <f>3/24000000*OO[[#This Row],[151 (07JUL1985 18:00:00)-Water Temperature (C)]]*OO[[#This Row],[93]]</f>
        <v>5.747243278517501E-7</v>
      </c>
      <c r="CR389" s="10">
        <f>3/24000000*OO[[#This Row],[152 (07JUL1985 21:00:00)-Water Temperature (C)]]*OO[[#This Row],[94]]</f>
        <v>5.4717937616099997E-7</v>
      </c>
      <c r="CS389" s="10">
        <f>3/24000000*OO[[#This Row],[153 (08JUL1985 00:00:00)-Water Temperature (C)]]*OO[[#This Row],[95]]</f>
        <v>5.2187614852799991E-7</v>
      </c>
      <c r="CT389" s="10">
        <f>3/24000000*OO[[#This Row],[154 (08JUL1985 03:00:00)-Water Temperature (C)]]*OO[[#This Row],[96]]</f>
        <v>4.99702353647E-7</v>
      </c>
      <c r="CU389" s="10">
        <f>3/24000000*OO[[#This Row],[155 (08JUL1985 06:00:00)-Water Temperature (C)]]*OO[[#This Row],[97]]</f>
        <v>4.8051685628700001E-7</v>
      </c>
      <c r="CV389" s="10">
        <f>3/24000000*OO[[#This Row],[156 (08JUL1985 09:00:00)-Water Temperature (C)]]*OO[[#This Row],[98]]</f>
        <v>4.5651614640712497E-7</v>
      </c>
      <c r="CW389" s="10">
        <f>3/24000000*OO[[#This Row],[157 (08JUL1985 12:00:00)-Water Temperature (C)]]*OO[[#This Row],[99]]</f>
        <v>4.324241949895E-7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4.2741078446371567E-44</v>
      </c>
      <c r="V390" s="10">
        <f>3/24000000*OO[[#This Row],[78 (28JUN1985 15:00:00)-Water Temperature (C)]]*OO[[#This Row],[20]]</f>
        <v>1.6372439366804998E-32</v>
      </c>
      <c r="W390" s="10">
        <f>3/24000000*OO[[#This Row],[79 (28JUN1985 18:00:00)-Water Temperature (C)]]*OO[[#This Row],[21]]</f>
        <v>3.0976640962499999E-27</v>
      </c>
      <c r="X390" s="10">
        <f>3/24000000*OO[[#This Row],[80 (28JUN1985 21:00:00)-Water Temperature (C)]]*OO[[#This Row],[22]]</f>
        <v>7.0493529919099988E-20</v>
      </c>
      <c r="Y390" s="10">
        <f>3/24000000*OO[[#This Row],[81 (29JUN1985 00:00:00)-Water Temperature (C)]]*OO[[#This Row],[23]]</f>
        <v>1.6018852755715001E-15</v>
      </c>
      <c r="Z390" s="10">
        <f>3/24000000*OO[[#This Row],[82 (29JUN1985 03:00:00)-Water Temperature (C)]]*OO[[#This Row],[24]]</f>
        <v>2.4345892192599998E-12</v>
      </c>
      <c r="AA390" s="10">
        <f>3/24000000*OO[[#This Row],[83 (29JUN1985 06:00:00)-Water Temperature (C)]]*OO[[#This Row],[25]]</f>
        <v>7.8513374362499989E-10</v>
      </c>
      <c r="AB390" s="10">
        <f>3/24000000*OO[[#This Row],[84 (29JUN1985 09:00:00)-Water Temperature (C)]]*OO[[#This Row],[26]]</f>
        <v>8.2103413090650002E-8</v>
      </c>
      <c r="AC390" s="10">
        <f>3/24000000*OO[[#This Row],[85 (29JUN1985 12:00:00)-Water Temperature (C)]]*OO[[#This Row],[27]]</f>
        <v>3.5118061100499998E-6</v>
      </c>
      <c r="AD390" s="10">
        <f>3/24000000*OO[[#This Row],[86 (29JUN1985 15:00:00)-Water Temperature (C)]]*OO[[#This Row],[28]]</f>
        <v>7.0324014832662496E-5</v>
      </c>
      <c r="AE390" s="10">
        <f>3/24000000*OO[[#This Row],[88 (29JUN1985 21:00:00)-Water Temperature (C)]]*OO[[#This Row],[30]]</f>
        <v>4.5742640452649998E-3</v>
      </c>
      <c r="AF390" s="10">
        <f>3/24000000*OO[[#This Row],[88 (29JUN1985 21:00:00)-Water Temperature (C)]]*OO[[#This Row],[30]]</f>
        <v>4.5742640452649998E-3</v>
      </c>
      <c r="AG390" s="10">
        <f>3/24000000*OO[[#This Row],[89 (30JUN1985 00:00:00)-Water Temperature (C)]]*OO[[#This Row],[31]]</f>
        <v>1.7236794921299998E-2</v>
      </c>
      <c r="AH390" s="10">
        <f>3/24000000*OO[[#This Row],[90 (30JUN1985 03:00:00)-Water Temperature (C)]]*OO[[#This Row],[32]]</f>
        <v>4.2393380912574996E-2</v>
      </c>
      <c r="AI390" s="10">
        <f>3/24000000*OO[[#This Row],[91 (30JUN1985 06:00:00)-Water Temperature (C)]]*OO[[#This Row],[33]]</f>
        <v>7.1903044562850002E-2</v>
      </c>
      <c r="AJ390" s="10">
        <f>3/24000000*OO[[#This Row],[92 (30JUN1985 09:00:00)-Water Temperature (C)]]*OO[[#This Row],[34]]</f>
        <v>8.830166725279999E-2</v>
      </c>
      <c r="AK390" s="10">
        <f>3/24000000*OO[[#This Row],[93 (30JUN1985 12:00:00)-Water Temperature (C)]]*OO[[#This Row],[35]]</f>
        <v>8.2407067267749989E-2</v>
      </c>
      <c r="AL390" s="10">
        <f>3/24000000*OO[[#This Row],[94 (30JUN1985 15:00:00)-Water Temperature (C)]]*OO[[#This Row],[36]]</f>
        <v>5.947010860172499E-2</v>
      </c>
      <c r="AM390" s="10">
        <f>3/24000000*OO[[#This Row],[95 (30JUN1985 18:00:00)-Water Temperature (C)]]*OO[[#This Row],[37]]</f>
        <v>3.4702631019550005E-2</v>
      </c>
      <c r="AN390" s="10">
        <f>3/24000000*OO[[#This Row],[96 (30JUN1985 21:00:00)-Water Temperature (C)]]*OO[[#This Row],[38]]</f>
        <v>1.7044159410180001E-2</v>
      </c>
      <c r="AO390" s="10">
        <f>3/24000000*OO[[#This Row],[97 (01JUL1985 00:00:00)-Water Temperature (C)]]*OO[[#This Row],[39]]</f>
        <v>7.3107085602562502E-3</v>
      </c>
      <c r="AP390" s="10">
        <f>3/24000000*OO[[#This Row],[98 (01JUL1985 03:00:00)-Water Temperature (C)]]*OO[[#This Row],[40]]</f>
        <v>2.8498714878375003E-3</v>
      </c>
      <c r="AQ390" s="10">
        <f>3/24000000*OO[[#This Row],[99 (01JUL1985 06:00:00)-Water Temperature (C)]]*OO[[#This Row],[41]]</f>
        <v>1.0344326089889999E-3</v>
      </c>
      <c r="AR390" s="10">
        <f>3/24000000*OO[[#This Row],[100 (01JUL1985 09:00:00)-Water Temperature (C)]]*OO[[#This Row],[42]]</f>
        <v>3.97155077184375E-4</v>
      </c>
      <c r="AS390" s="10">
        <f>3/24000000*OO[[#This Row],[101 (01JUL1985 12:00:00)-Water Temperature (C)]]*OO[[#This Row],[43]]</f>
        <v>1.8908258656607498E-4</v>
      </c>
      <c r="AT390" s="10">
        <f>3/24000000*OO[[#This Row],[102 (01JUL1985 15:00:00)-Water Temperature (C)]]*OO[[#This Row],[44]]</f>
        <v>1.2227807176074998E-4</v>
      </c>
      <c r="AU390" s="10">
        <f>3/24000000*OO[[#This Row],[103 (01JUL1985 18:00:00)-Water Temperature (C)]]*OO[[#This Row],[45]]</f>
        <v>9.9525590127187493E-5</v>
      </c>
      <c r="AV390" s="10">
        <f>3/24000000*OO[[#This Row],[104 (01JUL1985 21:00:00)-Water Temperature (C)]]*OO[[#This Row],[46]]</f>
        <v>8.9128538083549998E-5</v>
      </c>
      <c r="AW390" s="10">
        <f>3/24000000*OO[[#This Row],[105 (02JUL1985 00:00:00)-Water Temperature (C)]]*OO[[#This Row],[47]]</f>
        <v>8.191942924837499E-5</v>
      </c>
      <c r="AX390" s="10">
        <f>3/24000000*OO[[#This Row],[106 (02JUL1985 03:00:00)-Water Temperature (C)]]*OO[[#This Row],[48]]</f>
        <v>7.6516126885937491E-5</v>
      </c>
      <c r="AY390" s="10">
        <f>3/24000000*OO[[#This Row],[107 (02JUL1985 06:00:00)-Water Temperature (C)]]*OO[[#This Row],[49]]</f>
        <v>7.0252447611499994E-5</v>
      </c>
      <c r="AZ390" s="10">
        <f>3/24000000*OO[[#This Row],[108 (02JUL1985 09:00:00)-Water Temperature (C)]]*OO[[#This Row],[50]]</f>
        <v>6.3976266260075008E-5</v>
      </c>
      <c r="BA390" s="10">
        <f>3/24000000*OO[[#This Row],[109 (02JUL1985 12:00:00)-Water Temperature (C)]]*OO[[#This Row],[51]]</f>
        <v>5.8486263095937501E-5</v>
      </c>
      <c r="BB390" s="10">
        <f>3/24000000*OO[[#This Row],[110 (02JUL1985 15:00:00)-Water Temperature (C)]]*OO[[#This Row],[52]]</f>
        <v>5.3089701215362501E-5</v>
      </c>
      <c r="BC390" s="10">
        <f>3/24000000*OO[[#This Row],[111 (02JUL1985 18:00:00)-Water Temperature (C)]]*OO[[#This Row],[53]]</f>
        <v>4.8237175604649995E-5</v>
      </c>
      <c r="BD390" s="10">
        <f>3/24000000*OO[[#This Row],[112 (02JUL1985 21:00:00)-Water Temperature (C)]]*OO[[#This Row],[54]]</f>
        <v>4.3939774645099999E-5</v>
      </c>
      <c r="BE390" s="10">
        <f>3/24000000*OO[[#This Row],[113 (03JUL1985 00:00:00)-Water Temperature (C)]]*OO[[#This Row],[55]]</f>
        <v>4.0128408958325001E-5</v>
      </c>
      <c r="BF390" s="10">
        <f>3/24000000*OO[[#This Row],[114 (03JUL1985 03:00:00)-Water Temperature (C)]]*OO[[#This Row],[56]]</f>
        <v>3.7205875530562499E-5</v>
      </c>
      <c r="BG390" s="10">
        <f>3/24000000*OO[[#This Row],[115 (03JUL1985 06:00:00)-Water Temperature (C)]]*OO[[#This Row],[57]]</f>
        <v>3.4307985570074996E-5</v>
      </c>
      <c r="BH390" s="10">
        <f>3/24000000*OO[[#This Row],[116 (03JUL1985 09:00:00)-Water Temperature (C)]]*OO[[#This Row],[58]]</f>
        <v>3.1300863861359997E-5</v>
      </c>
      <c r="BI390" s="10">
        <f>3/24000000*OO[[#This Row],[117 (03JUL1985 12:00:00)-Water Temperature (C)]]*OO[[#This Row],[59]]</f>
        <v>2.8445111942799996E-5</v>
      </c>
      <c r="BJ390" s="10">
        <f>3/24000000*OO[[#This Row],[118 (03JUL1985 15:00:00)-Water Temperature (C)]]*OO[[#This Row],[60]]</f>
        <v>2.5582399979739999E-5</v>
      </c>
      <c r="BK390" s="10">
        <f>3/24000000*OO[[#This Row],[119 (03JUL1985 18:00:00)-Water Temperature (C)]]*OO[[#This Row],[61]]</f>
        <v>2.2996397884198748E-5</v>
      </c>
      <c r="BL390" s="10">
        <f>3/24000000*OO[[#This Row],[120 (03JUL1985 21:00:00)-Water Temperature (C)]]*OO[[#This Row],[62]]</f>
        <v>2.0820277107971247E-5</v>
      </c>
      <c r="BM390" s="10">
        <f>3/24000000*OO[[#This Row],[121 (04JUL1985 00:00:00)-Water Temperature (C)]]*OO[[#This Row],[63]]</f>
        <v>1.89283048223425E-5</v>
      </c>
      <c r="BN390" s="10">
        <f>3/24000000*OO[[#This Row],[122 (04JUL1985 03:00:00)-Water Temperature (C)]]*OO[[#This Row],[64]]</f>
        <v>1.73756851281E-5</v>
      </c>
      <c r="BO390" s="10">
        <f>3/24000000*OO[[#This Row],[123 (04JUL1985 06:00:00)-Water Temperature (C)]]*OO[[#This Row],[65]]</f>
        <v>1.56648715037325E-5</v>
      </c>
      <c r="BP390" s="10">
        <f>3/24000000*OO[[#This Row],[124 (04JUL1985 09:00:00)-Water Temperature (C)]]*OO[[#This Row],[66]]</f>
        <v>1.4081428628089999E-5</v>
      </c>
      <c r="BQ390" s="10">
        <f>3/24000000*OO[[#This Row],[125 (04JUL1985 12:00:00)-Water Temperature (C)]]*OO[[#This Row],[67]]</f>
        <v>1.2524549606481249E-5</v>
      </c>
      <c r="BR390" s="10">
        <f>3/24000000*OO[[#This Row],[126 (04JUL1985 15:00:00)-Water Temperature (C)]]*OO[[#This Row],[68]]</f>
        <v>1.114308333416E-5</v>
      </c>
      <c r="BS390" s="10">
        <f>3/24000000*OO[[#This Row],[127 (04JUL1985 18:00:00)-Water Temperature (C)]]*OO[[#This Row],[69]]</f>
        <v>9.9309969349799997E-6</v>
      </c>
      <c r="BT390" s="10">
        <f>3/24000000*OO[[#This Row],[128 (04JUL1985 21:00:00)-Water Temperature (C)]]*OO[[#This Row],[70]]</f>
        <v>8.7888461741925005E-6</v>
      </c>
      <c r="BU390" s="10">
        <f>3/24000000*OO[[#This Row],[129 (05JUL1985 00:00:00)-Water Temperature (C)]]*OO[[#This Row],[71]]</f>
        <v>7.6538781839799992E-6</v>
      </c>
      <c r="BV390" s="10">
        <f>3/24000000*OO[[#This Row],[130 (05JUL1985 03:00:00)-Water Temperature (C)]]*OO[[#This Row],[72]]</f>
        <v>6.6499272633574995E-6</v>
      </c>
      <c r="BW390" s="10">
        <f>3/24000000*OO[[#This Row],[131 (05JUL1985 06:00:00)-Water Temperature (C)]]*OO[[#This Row],[73]]</f>
        <v>5.5330791707087506E-6</v>
      </c>
      <c r="BX390" s="10">
        <f>3/24000000*OO[[#This Row],[132 (05JUL1985 09:00:00)-Water Temperature (C)]]*OO[[#This Row],[74]]</f>
        <v>4.4873529769524997E-6</v>
      </c>
      <c r="BY390" s="10">
        <f>3/24000000*OO[[#This Row],[133 (05JUL1985 12:00:00)-Water Temperature (C)]]*OO[[#This Row],[75]]</f>
        <v>3.5759278573999995E-6</v>
      </c>
      <c r="BZ390" s="10">
        <f>3/24000000*OO[[#This Row],[134 (05JUL1985 15:00:00)-Water Temperature (C)]]*OO[[#This Row],[76]]</f>
        <v>2.8128811179645001E-6</v>
      </c>
      <c r="CA390" s="10">
        <f>3/24000000*OO[[#This Row],[135 (05JUL1985 18:00:00)-Water Temperature (C)]]*OO[[#This Row],[77]]</f>
        <v>2.2272374108654995E-6</v>
      </c>
      <c r="CB390" s="10">
        <f>3/24000000*OO[[#This Row],[136 (05JUL1985 21:00:00)-Water Temperature (C)]]*OO[[#This Row],[78]]</f>
        <v>1.8159885813037497E-6</v>
      </c>
      <c r="CC390" s="10">
        <f>3/24000000*OO[[#This Row],[137 (06JUL1985 00:00:00)-Water Temperature (C)]]*OO[[#This Row],[79]]</f>
        <v>1.5429517881750001E-6</v>
      </c>
      <c r="CD390" s="10">
        <f>3/24000000*OO[[#This Row],[138 (06JUL1985 03:00:00)-Water Temperature (C)]]*OO[[#This Row],[80]]</f>
        <v>1.3869780770487499E-6</v>
      </c>
      <c r="CE390" s="10">
        <f>3/24000000*OO[[#This Row],[139 (06JUL1985 06:00:00)-Water Temperature (C)]]*OO[[#This Row],[81]]</f>
        <v>1.2674261228739998E-6</v>
      </c>
      <c r="CF390" s="10">
        <f>3/24000000*OO[[#This Row],[140 (06JUL1985 09:00:00)-Water Temperature (C)]]*OO[[#This Row],[82]]</f>
        <v>1.1786469307079999E-6</v>
      </c>
      <c r="CG390" s="10">
        <f>3/24000000*OO[[#This Row],[141 (06JUL1985 12:00:00)-Water Temperature (C)]]*OO[[#This Row],[83]]</f>
        <v>1.11951325351025E-6</v>
      </c>
      <c r="CH390" s="10">
        <f>3/24000000*OO[[#This Row],[142 (06JUL1985 15:00:00)-Water Temperature (C)]]*OO[[#This Row],[84]]</f>
        <v>1.056382153501875E-6</v>
      </c>
      <c r="CI390" s="10">
        <f>3/24000000*OO[[#This Row],[143 (06JUL1985 18:00:00)-Water Temperature (C)]]*OO[[#This Row],[85]]</f>
        <v>9.9097842888299988E-7</v>
      </c>
      <c r="CJ390" s="10">
        <f>3/24000000*OO[[#This Row],[144 (06JUL1985 21:00:00)-Water Temperature (C)]]*OO[[#This Row],[86]]</f>
        <v>9.3612003414049985E-7</v>
      </c>
      <c r="CK390" s="10">
        <f>3/24000000*OO[[#This Row],[145 (07JUL1985 00:00:00)-Water Temperature (C)]]*OO[[#This Row],[87]]</f>
        <v>8.9474252066787485E-7</v>
      </c>
      <c r="CL390" s="10">
        <f>3/24000000*OO[[#This Row],[146 (07JUL1985 03:00:00)-Water Temperature (C)]]*OO[[#This Row],[88]]</f>
        <v>8.6843050195199994E-7</v>
      </c>
      <c r="CM390" s="10">
        <f>3/24000000*OO[[#This Row],[147 (07JUL1985 06:00:00)-Water Temperature (C)]]*OO[[#This Row],[89]]</f>
        <v>8.3792936343199999E-7</v>
      </c>
      <c r="CN390" s="10">
        <f>3/24000000*OO[[#This Row],[148 (07JUL1985 09:00:00)-Water Temperature (C)]]*OO[[#This Row],[90]]</f>
        <v>7.9949486460187497E-7</v>
      </c>
      <c r="CO390" s="10">
        <f>3/24000000*OO[[#This Row],[149 (07JUL1985 12:00:00)-Water Temperature (C)]]*OO[[#This Row],[91]]</f>
        <v>7.61711791315125E-7</v>
      </c>
      <c r="CP390" s="10">
        <f>3/24000000*OO[[#This Row],[150 (07JUL1985 15:00:00)-Water Temperature (C)]]*OO[[#This Row],[92]]</f>
        <v>7.1651397543824989E-7</v>
      </c>
      <c r="CQ390" s="10">
        <f>3/24000000*OO[[#This Row],[151 (07JUL1985 18:00:00)-Water Temperature (C)]]*OO[[#This Row],[93]]</f>
        <v>6.7653291773924989E-7</v>
      </c>
      <c r="CR390" s="10">
        <f>3/24000000*OO[[#This Row],[152 (07JUL1985 21:00:00)-Water Temperature (C)]]*OO[[#This Row],[94]]</f>
        <v>6.4385041102662499E-7</v>
      </c>
      <c r="CS390" s="10">
        <f>3/24000000*OO[[#This Row],[153 (08JUL1985 00:00:00)-Water Temperature (C)]]*OO[[#This Row],[95]]</f>
        <v>6.1438751374074992E-7</v>
      </c>
      <c r="CT390" s="10">
        <f>3/24000000*OO[[#This Row],[154 (08JUL1985 03:00:00)-Water Temperature (C)]]*OO[[#This Row],[96]]</f>
        <v>5.8907052674299996E-7</v>
      </c>
      <c r="CU390" s="10">
        <f>3/24000000*OO[[#This Row],[155 (08JUL1985 06:00:00)-Water Temperature (C)]]*OO[[#This Row],[97]]</f>
        <v>5.668607230185E-7</v>
      </c>
      <c r="CV390" s="10">
        <f>3/24000000*OO[[#This Row],[156 (08JUL1985 09:00:00)-Water Temperature (C)]]*OO[[#This Row],[98]]</f>
        <v>5.385338165642499E-7</v>
      </c>
      <c r="CW390" s="10">
        <f>3/24000000*OO[[#This Row],[157 (08JUL1985 12:00:00)-Water Temperature (C)]]*OO[[#This Row],[99]]</f>
        <v>5.0950221185150002E-7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0</v>
      </c>
      <c r="V391" s="10">
        <f>3/24000000*OO[[#This Row],[78 (28JUN1985 15:00:00)-Water Temperature (C)]]*OO[[#This Row],[20]]</f>
        <v>7.8664366843587498E-33</v>
      </c>
      <c r="W391" s="10">
        <f>3/24000000*OO[[#This Row],[79 (28JUN1985 18:00:00)-Water Temperature (C)]]*OO[[#This Row],[21]]</f>
        <v>1.6592971698781246E-27</v>
      </c>
      <c r="X391" s="10">
        <f>3/24000000*OO[[#This Row],[80 (28JUN1985 21:00:00)-Water Temperature (C)]]*OO[[#This Row],[22]]</f>
        <v>2.8882442438607502E-20</v>
      </c>
      <c r="Y391" s="10">
        <f>3/24000000*OO[[#This Row],[81 (29JUN1985 00:00:00)-Water Temperature (C)]]*OO[[#This Row],[23]]</f>
        <v>8.4277514623124991E-16</v>
      </c>
      <c r="Z391" s="10">
        <f>3/24000000*OO[[#This Row],[82 (29JUN1985 03:00:00)-Water Temperature (C)]]*OO[[#This Row],[24]]</f>
        <v>1.5913836599561251E-12</v>
      </c>
      <c r="AA391" s="10">
        <f>3/24000000*OO[[#This Row],[83 (29JUN1985 06:00:00)-Water Temperature (C)]]*OO[[#This Row],[25]]</f>
        <v>6.0297959704000004E-10</v>
      </c>
      <c r="AB391" s="10">
        <f>3/24000000*OO[[#This Row],[84 (29JUN1985 09:00:00)-Water Temperature (C)]]*OO[[#This Row],[26]]</f>
        <v>7.1851719775499996E-8</v>
      </c>
      <c r="AC391" s="10">
        <f>3/24000000*OO[[#This Row],[85 (29JUN1985 12:00:00)-Water Temperature (C)]]*OO[[#This Row],[27]]</f>
        <v>3.4470197402624996E-6</v>
      </c>
      <c r="AD391" s="10">
        <f>3/24000000*OO[[#This Row],[86 (29JUN1985 15:00:00)-Water Temperature (C)]]*OO[[#This Row],[28]]</f>
        <v>7.6519141618499998E-5</v>
      </c>
      <c r="AE391" s="10">
        <f>3/24000000*OO[[#This Row],[88 (29JUN1985 21:00:00)-Water Temperature (C)]]*OO[[#This Row],[30]]</f>
        <v>5.9699590700049987E-3</v>
      </c>
      <c r="AF391" s="10">
        <f>3/24000000*OO[[#This Row],[88 (29JUN1985 21:00:00)-Water Temperature (C)]]*OO[[#This Row],[30]]</f>
        <v>5.9699590700049987E-3</v>
      </c>
      <c r="AG391" s="10">
        <f>3/24000000*OO[[#This Row],[89 (30JUN1985 00:00:00)-Water Temperature (C)]]*OO[[#This Row],[31]]</f>
        <v>2.4519704004459998E-2</v>
      </c>
      <c r="AH391" s="10">
        <f>3/24000000*OO[[#This Row],[90 (30JUN1985 03:00:00)-Water Temperature (C)]]*OO[[#This Row],[32]]</f>
        <v>6.5976866575200008E-2</v>
      </c>
      <c r="AI391" s="10">
        <f>3/24000000*OO[[#This Row],[91 (30JUN1985 06:00:00)-Water Temperature (C)]]*OO[[#This Row],[33]]</f>
        <v>0.12159269569766248</v>
      </c>
      <c r="AJ391" s="10">
        <f>3/24000000*OO[[#This Row],[92 (30JUN1985 09:00:00)-Water Temperature (C)]]*OO[[#This Row],[34]]</f>
        <v>0.16094430783262498</v>
      </c>
      <c r="AK391" s="10">
        <f>3/24000000*OO[[#This Row],[93 (30JUN1985 12:00:00)-Water Temperature (C)]]*OO[[#This Row],[35]]</f>
        <v>0.15946899116373747</v>
      </c>
      <c r="AL391" s="10">
        <f>3/24000000*OO[[#This Row],[94 (30JUN1985 15:00:00)-Water Temperature (C)]]*OO[[#This Row],[36]]</f>
        <v>0.12225519043106252</v>
      </c>
      <c r="AM391" s="10">
        <f>3/24000000*OO[[#This Row],[95 (30JUN1985 18:00:00)-Water Temperature (C)]]*OO[[#This Row],[37]]</f>
        <v>7.4900125233100009E-2</v>
      </c>
      <c r="AN391" s="10">
        <f>3/24000000*OO[[#This Row],[96 (30JUN1985 21:00:00)-Water Temperature (C)]]*OO[[#This Row],[38]]</f>
        <v>3.8300996324674999E-2</v>
      </c>
      <c r="AO391" s="10">
        <f>3/24000000*OO[[#This Row],[97 (01JUL1985 00:00:00)-Water Temperature (C)]]*OO[[#This Row],[39]]</f>
        <v>1.6847635295069999E-2</v>
      </c>
      <c r="AP391" s="10">
        <f>3/24000000*OO[[#This Row],[98 (01JUL1985 03:00:00)-Water Temperature (C)]]*OO[[#This Row],[40]]</f>
        <v>6.7250809398662495E-3</v>
      </c>
      <c r="AQ391" s="10">
        <f>3/24000000*OO[[#This Row],[99 (01JUL1985 06:00:00)-Water Temperature (C)]]*OO[[#This Row],[41]]</f>
        <v>2.5738908911772497E-3</v>
      </c>
      <c r="AR391" s="10">
        <f>3/24000000*OO[[#This Row],[100 (01JUL1985 09:00:00)-Water Temperature (C)]]*OO[[#This Row],[42]]</f>
        <v>9.8395242173749992E-4</v>
      </c>
      <c r="AS391" s="10">
        <f>3/24000000*OO[[#This Row],[101 (01JUL1985 12:00:00)-Water Temperature (C)]]*OO[[#This Row],[43]]</f>
        <v>4.1453925740049996E-4</v>
      </c>
      <c r="AT391" s="10">
        <f>3/24000000*OO[[#This Row],[102 (01JUL1985 15:00:00)-Water Temperature (C)]]*OO[[#This Row],[44]]</f>
        <v>2.1771521780056247E-4</v>
      </c>
      <c r="AU391" s="10">
        <f>3/24000000*OO[[#This Row],[103 (01JUL1985 18:00:00)-Water Temperature (C)]]*OO[[#This Row],[45]]</f>
        <v>1.4951699521094998E-4</v>
      </c>
      <c r="AV391" s="10">
        <f>3/24000000*OO[[#This Row],[104 (01JUL1985 21:00:00)-Water Temperature (C)]]*OO[[#This Row],[46]]</f>
        <v>1.219856063920125E-4</v>
      </c>
      <c r="AW391" s="10">
        <f>3/24000000*OO[[#This Row],[105 (02JUL1985 00:00:00)-Water Temperature (C)]]*OO[[#This Row],[47]]</f>
        <v>1.0716778865599999E-4</v>
      </c>
      <c r="AX391" s="10">
        <f>3/24000000*OO[[#This Row],[106 (02JUL1985 03:00:00)-Water Temperature (C)]]*OO[[#This Row],[48]]</f>
        <v>9.765190885483749E-5</v>
      </c>
      <c r="AY391" s="10">
        <f>3/24000000*OO[[#This Row],[107 (02JUL1985 06:00:00)-Water Temperature (C)]]*OO[[#This Row],[49]]</f>
        <v>8.7464378687724992E-5</v>
      </c>
      <c r="AZ391" s="10">
        <f>3/24000000*OO[[#This Row],[108 (02JUL1985 09:00:00)-Water Temperature (C)]]*OO[[#This Row],[50]]</f>
        <v>7.7514131199999992E-5</v>
      </c>
      <c r="BA391" s="10">
        <f>3/24000000*OO[[#This Row],[109 (02JUL1985 12:00:00)-Water Temperature (C)]]*OO[[#This Row],[51]]</f>
        <v>6.883232433187499E-5</v>
      </c>
      <c r="BB391" s="10">
        <f>3/24000000*OO[[#This Row],[110 (02JUL1985 15:00:00)-Water Temperature (C)]]*OO[[#This Row],[52]]</f>
        <v>6.0528505665674996E-5</v>
      </c>
      <c r="BC391" s="10">
        <f>3/24000000*OO[[#This Row],[111 (02JUL1985 18:00:00)-Water Temperature (C)]]*OO[[#This Row],[53]]</f>
        <v>5.3358665391937492E-5</v>
      </c>
      <c r="BD391" s="10">
        <f>3/24000000*OO[[#This Row],[112 (02JUL1985 21:00:00)-Water Temperature (C)]]*OO[[#This Row],[54]]</f>
        <v>4.7184873956799997E-5</v>
      </c>
      <c r="BE391" s="10">
        <f>3/24000000*OO[[#This Row],[113 (03JUL1985 00:00:00)-Water Temperature (C)]]*OO[[#This Row],[55]]</f>
        <v>4.18829446348875E-5</v>
      </c>
      <c r="BF391" s="10">
        <f>3/24000000*OO[[#This Row],[114 (03JUL1985 03:00:00)-Water Temperature (C)]]*OO[[#This Row],[56]]</f>
        <v>3.7831421772949998E-5</v>
      </c>
      <c r="BG391" s="10">
        <f>3/24000000*OO[[#This Row],[115 (03JUL1985 06:00:00)-Water Temperature (C)]]*OO[[#This Row],[57]]</f>
        <v>3.4631061944125001E-5</v>
      </c>
      <c r="BH391" s="10">
        <f>3/24000000*OO[[#This Row],[116 (03JUL1985 09:00:00)-Water Temperature (C)]]*OO[[#This Row],[58]]</f>
        <v>3.1602602542499998E-5</v>
      </c>
      <c r="BI391" s="10">
        <f>3/24000000*OO[[#This Row],[117 (03JUL1985 12:00:00)-Water Temperature (C)]]*OO[[#This Row],[59]]</f>
        <v>2.873520003936E-5</v>
      </c>
      <c r="BJ391" s="10">
        <f>3/24000000*OO[[#This Row],[118 (03JUL1985 15:00:00)-Water Temperature (C)]]*OO[[#This Row],[60]]</f>
        <v>2.5849167819750002E-5</v>
      </c>
      <c r="BK391" s="10">
        <f>3/24000000*OO[[#This Row],[119 (03JUL1985 18:00:00)-Water Temperature (C)]]*OO[[#This Row],[61]]</f>
        <v>2.3269276136591248E-5</v>
      </c>
      <c r="BL391" s="10">
        <f>3/24000000*OO[[#This Row],[120 (03JUL1985 21:00:00)-Water Temperature (C)]]*OO[[#This Row],[62]]</f>
        <v>2.1099504934867497E-5</v>
      </c>
      <c r="BM391" s="10">
        <f>3/24000000*OO[[#This Row],[121 (04JUL1985 00:00:00)-Water Temperature (C)]]*OO[[#This Row],[63]]</f>
        <v>1.9237296085275E-5</v>
      </c>
      <c r="BN391" s="10">
        <f>3/24000000*OO[[#This Row],[122 (04JUL1985 03:00:00)-Water Temperature (C)]]*OO[[#This Row],[64]]</f>
        <v>1.7734460432389999E-5</v>
      </c>
      <c r="BO391" s="10">
        <f>3/24000000*OO[[#This Row],[123 (04JUL1985 06:00:00)-Water Temperature (C)]]*OO[[#This Row],[65]]</f>
        <v>1.6026941136262498E-5</v>
      </c>
      <c r="BP391" s="10">
        <f>3/24000000*OO[[#This Row],[124 (04JUL1985 09:00:00)-Water Temperature (C)]]*OO[[#This Row],[66]]</f>
        <v>1.44484596155475E-5</v>
      </c>
      <c r="BQ391" s="10">
        <f>3/24000000*OO[[#This Row],[125 (04JUL1985 12:00:00)-Water Temperature (C)]]*OO[[#This Row],[67]]</f>
        <v>1.2869696723975E-5</v>
      </c>
      <c r="BR391" s="10">
        <f>3/24000000*OO[[#This Row],[126 (04JUL1985 15:00:00)-Water Temperature (C)]]*OO[[#This Row],[68]]</f>
        <v>1.1478535143862499E-5</v>
      </c>
      <c r="BS391" s="10">
        <f>3/24000000*OO[[#This Row],[127 (04JUL1985 18:00:00)-Water Temperature (C)]]*OO[[#This Row],[69]]</f>
        <v>1.0249193818806249E-5</v>
      </c>
      <c r="BT391" s="10">
        <f>3/24000000*OO[[#This Row],[128 (04JUL1985 21:00:00)-Water Temperature (C)]]*OO[[#This Row],[70]]</f>
        <v>9.0881330075250006E-6</v>
      </c>
      <c r="BU391" s="10">
        <f>3/24000000*OO[[#This Row],[129 (05JUL1985 00:00:00)-Water Temperature (C)]]*OO[[#This Row],[71]]</f>
        <v>7.9344003448124996E-6</v>
      </c>
      <c r="BV391" s="10">
        <f>3/24000000*OO[[#This Row],[130 (05JUL1985 03:00:00)-Water Temperature (C)]]*OO[[#This Row],[72]]</f>
        <v>6.9248732037874991E-6</v>
      </c>
      <c r="BW391" s="10">
        <f>3/24000000*OO[[#This Row],[131 (05JUL1985 06:00:00)-Water Temperature (C)]]*OO[[#This Row],[73]]</f>
        <v>5.7808930655137498E-6</v>
      </c>
      <c r="BX391" s="10">
        <f>3/24000000*OO[[#This Row],[132 (05JUL1985 09:00:00)-Water Temperature (C)]]*OO[[#This Row],[74]]</f>
        <v>4.7052395258024997E-6</v>
      </c>
      <c r="BY391" s="10">
        <f>3/24000000*OO[[#This Row],[133 (05JUL1985 12:00:00)-Water Temperature (C)]]*OO[[#This Row],[75]]</f>
        <v>3.752612098234999E-6</v>
      </c>
      <c r="BZ391" s="10">
        <f>3/24000000*OO[[#This Row],[134 (05JUL1985 15:00:00)-Water Temperature (C)]]*OO[[#This Row],[76]]</f>
        <v>2.9520428458399994E-6</v>
      </c>
      <c r="CA391" s="10">
        <f>3/24000000*OO[[#This Row],[135 (05JUL1985 18:00:00)-Water Temperature (C)]]*OO[[#This Row],[77]]</f>
        <v>2.3327503985143749E-6</v>
      </c>
      <c r="CB391" s="10">
        <f>3/24000000*OO[[#This Row],[136 (05JUL1985 21:00:00)-Water Temperature (C)]]*OO[[#This Row],[78]]</f>
        <v>1.8957874592542501E-6</v>
      </c>
      <c r="CC391" s="10">
        <f>3/24000000*OO[[#This Row],[137 (06JUL1985 00:00:00)-Water Temperature (C)]]*OO[[#This Row],[79]]</f>
        <v>1.6058990978322501E-6</v>
      </c>
      <c r="CD391" s="10">
        <f>3/24000000*OO[[#This Row],[138 (06JUL1985 03:00:00)-Water Temperature (C)]]*OO[[#This Row],[80]]</f>
        <v>1.4413546376487499E-6</v>
      </c>
      <c r="CE391" s="10">
        <f>3/24000000*OO[[#This Row],[139 (06JUL1985 06:00:00)-Water Temperature (C)]]*OO[[#This Row],[81]]</f>
        <v>1.31431219311225E-6</v>
      </c>
      <c r="CF391" s="10">
        <f>3/24000000*OO[[#This Row],[140 (06JUL1985 09:00:00)-Water Temperature (C)]]*OO[[#This Row],[82]]</f>
        <v>1.2206226179987499E-6</v>
      </c>
      <c r="CG391" s="10">
        <f>3/24000000*OO[[#This Row],[141 (06JUL1985 12:00:00)-Water Temperature (C)]]*OO[[#This Row],[83]]</f>
        <v>1.1588732911524998E-6</v>
      </c>
      <c r="CH391" s="10">
        <f>3/24000000*OO[[#This Row],[142 (06JUL1985 15:00:00)-Water Temperature (C)]]*OO[[#This Row],[84]]</f>
        <v>1.09327714093775E-6</v>
      </c>
      <c r="CI391" s="10">
        <f>3/24000000*OO[[#This Row],[143 (06JUL1985 18:00:00)-Water Temperature (C)]]*OO[[#This Row],[85]]</f>
        <v>1.0252001615859998E-6</v>
      </c>
      <c r="CJ391" s="10">
        <f>3/24000000*OO[[#This Row],[144 (06JUL1985 21:00:00)-Water Temperature (C)]]*OO[[#This Row],[86]]</f>
        <v>9.687609124275001E-7</v>
      </c>
      <c r="CK391" s="10">
        <f>3/24000000*OO[[#This Row],[145 (07JUL1985 00:00:00)-Water Temperature (C)]]*OO[[#This Row],[87]]</f>
        <v>9.2751633832499986E-7</v>
      </c>
      <c r="CL391" s="10">
        <f>3/24000000*OO[[#This Row],[146 (07JUL1985 03:00:00)-Water Temperature (C)]]*OO[[#This Row],[88]]</f>
        <v>9.0267006084562494E-7</v>
      </c>
      <c r="CM391" s="10">
        <f>3/24000000*OO[[#This Row],[147 (07JUL1985 06:00:00)-Water Temperature (C)]]*OO[[#This Row],[89]]</f>
        <v>8.7235720936124992E-7</v>
      </c>
      <c r="CN391" s="10">
        <f>3/24000000*OO[[#This Row],[148 (07JUL1985 09:00:00)-Water Temperature (C)]]*OO[[#This Row],[90]]</f>
        <v>8.3333711609374991E-7</v>
      </c>
      <c r="CO391" s="10">
        <f>3/24000000*OO[[#This Row],[149 (07JUL1985 12:00:00)-Water Temperature (C)]]*OO[[#This Row],[91]]</f>
        <v>7.9502084636624988E-7</v>
      </c>
      <c r="CP391" s="10">
        <f>3/24000000*OO[[#This Row],[150 (07JUL1985 15:00:00)-Water Temperature (C)]]*OO[[#This Row],[92]]</f>
        <v>7.4807999424299993E-7</v>
      </c>
      <c r="CQ391" s="10">
        <f>3/24000000*OO[[#This Row],[151 (07JUL1985 18:00:00)-Water Temperature (C)]]*OO[[#This Row],[93]]</f>
        <v>7.0703818363425E-7</v>
      </c>
      <c r="CR391" s="10">
        <f>3/24000000*OO[[#This Row],[152 (07JUL1985 21:00:00)-Water Temperature (C)]]*OO[[#This Row],[94]]</f>
        <v>6.7427940696175E-7</v>
      </c>
      <c r="CS391" s="10">
        <f>3/24000000*OO[[#This Row],[153 (08JUL1985 00:00:00)-Water Temperature (C)]]*OO[[#This Row],[95]]</f>
        <v>6.4517885947724997E-7</v>
      </c>
      <c r="CT391" s="10">
        <f>3/24000000*OO[[#This Row],[154 (08JUL1985 03:00:00)-Water Temperature (C)]]*OO[[#This Row],[96]]</f>
        <v>6.2038972484662501E-7</v>
      </c>
      <c r="CU391" s="10">
        <f>3/24000000*OO[[#This Row],[155 (08JUL1985 06:00:00)-Water Temperature (C)]]*OO[[#This Row],[97]]</f>
        <v>5.9927442700912499E-7</v>
      </c>
      <c r="CV391" s="10">
        <f>3/24000000*OO[[#This Row],[156 (08JUL1985 09:00:00)-Water Temperature (C)]]*OO[[#This Row],[98]]</f>
        <v>5.7048967145625005E-7</v>
      </c>
      <c r="CW391" s="10">
        <f>3/24000000*OO[[#This Row],[157 (08JUL1985 12:00:00)-Water Temperature (C)]]*OO[[#This Row],[99]]</f>
        <v>5.4108219895249999E-7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0</v>
      </c>
      <c r="V392" s="10">
        <f>3/24000000*OO[[#This Row],[78 (28JUN1985 15:00:00)-Water Temperature (C)]]*OO[[#This Row],[20]]</f>
        <v>1.76795459816E-33</v>
      </c>
      <c r="W392" s="10">
        <f>3/24000000*OO[[#This Row],[79 (28JUN1985 18:00:00)-Water Temperature (C)]]*OO[[#This Row],[21]]</f>
        <v>6.3001306289249996E-28</v>
      </c>
      <c r="X392" s="10">
        <f>3/24000000*OO[[#This Row],[80 (28JUN1985 21:00:00)-Water Temperature (C)]]*OO[[#This Row],[22]]</f>
        <v>8.6373980897087494E-21</v>
      </c>
      <c r="Y392" s="10">
        <f>3/24000000*OO[[#This Row],[81 (29JUN1985 00:00:00)-Water Temperature (C)]]*OO[[#This Row],[23]]</f>
        <v>3.0609691056528752E-16</v>
      </c>
      <c r="Z392" s="10">
        <f>3/24000000*OO[[#This Row],[82 (29JUN1985 03:00:00)-Water Temperature (C)]]*OO[[#This Row],[24]]</f>
        <v>6.5789849361599996E-13</v>
      </c>
      <c r="AA392" s="10">
        <f>3/24000000*OO[[#This Row],[83 (29JUN1985 06:00:00)-Water Temperature (C)]]*OO[[#This Row],[25]]</f>
        <v>2.7617365821633753E-10</v>
      </c>
      <c r="AB392" s="10">
        <f>3/24000000*OO[[#This Row],[84 (29JUN1985 09:00:00)-Water Temperature (C)]]*OO[[#This Row],[26]]</f>
        <v>3.5929200826099992E-8</v>
      </c>
      <c r="AC392" s="10">
        <f>3/24000000*OO[[#This Row],[85 (29JUN1985 12:00:00)-Water Temperature (C)]]*OO[[#This Row],[27]]</f>
        <v>1.8694367359902499E-6</v>
      </c>
      <c r="AD392" s="10">
        <f>3/24000000*OO[[#This Row],[86 (29JUN1985 15:00:00)-Water Temperature (C)]]*OO[[#This Row],[28]]</f>
        <v>4.4837301763150002E-5</v>
      </c>
      <c r="AE392" s="10">
        <f>3/24000000*OO[[#This Row],[88 (29JUN1985 21:00:00)-Water Temperature (C)]]*OO[[#This Row],[30]]</f>
        <v>4.1532254622099994E-3</v>
      </c>
      <c r="AF392" s="10">
        <f>3/24000000*OO[[#This Row],[88 (29JUN1985 21:00:00)-Water Temperature (C)]]*OO[[#This Row],[30]]</f>
        <v>4.1532254622099994E-3</v>
      </c>
      <c r="AG392" s="10">
        <f>3/24000000*OO[[#This Row],[89 (30JUN1985 00:00:00)-Water Temperature (C)]]*OO[[#This Row],[31]]</f>
        <v>1.8577205058896248E-2</v>
      </c>
      <c r="AH392" s="10">
        <f>3/24000000*OO[[#This Row],[90 (30JUN1985 03:00:00)-Water Temperature (C)]]*OO[[#This Row],[32]]</f>
        <v>5.465892412806251E-2</v>
      </c>
      <c r="AI392" s="10">
        <f>3/24000000*OO[[#This Row],[91 (30JUN1985 06:00:00)-Water Temperature (C)]]*OO[[#This Row],[33]]</f>
        <v>0.10994554467105001</v>
      </c>
      <c r="AJ392" s="10">
        <f>3/24000000*OO[[#This Row],[92 (30JUN1985 09:00:00)-Water Temperature (C)]]*OO[[#This Row],[34]]</f>
        <v>0.15859282582987499</v>
      </c>
      <c r="AK392" s="10">
        <f>3/24000000*OO[[#This Row],[93 (30JUN1985 12:00:00)-Water Temperature (C)]]*OO[[#This Row],[35]]</f>
        <v>0.17091057243347502</v>
      </c>
      <c r="AL392" s="10">
        <f>3/24000000*OO[[#This Row],[94 (30JUN1985 15:00:00)-Water Temperature (C)]]*OO[[#This Row],[36]]</f>
        <v>0.14224444399094999</v>
      </c>
      <c r="AM392" s="10">
        <f>3/24000000*OO[[#This Row],[95 (30JUN1985 18:00:00)-Water Temperature (C)]]*OO[[#This Row],[37]]</f>
        <v>9.5078816558537491E-2</v>
      </c>
      <c r="AN392" s="10">
        <f>3/24000000*OO[[#This Row],[96 (30JUN1985 21:00:00)-Water Temperature (C)]]*OO[[#This Row],[38]]</f>
        <v>5.3377608638899995E-2</v>
      </c>
      <c r="AO392" s="10">
        <f>3/24000000*OO[[#This Row],[97 (01JUL1985 00:00:00)-Water Temperature (C)]]*OO[[#This Row],[39]]</f>
        <v>2.5974483939702499E-2</v>
      </c>
      <c r="AP392" s="10">
        <f>3/24000000*OO[[#This Row],[98 (01JUL1985 03:00:00)-Water Temperature (C)]]*OO[[#This Row],[40]]</f>
        <v>1.13987066001075E-2</v>
      </c>
      <c r="AQ392" s="10">
        <f>3/24000000*OO[[#This Row],[99 (01JUL1985 06:00:00)-Water Temperature (C)]]*OO[[#This Row],[41]]</f>
        <v>4.5441668962549996E-3</v>
      </c>
      <c r="AR392" s="10">
        <f>3/24000000*OO[[#This Row],[100 (01JUL1985 09:00:00)-Water Temperature (C)]]*OO[[#This Row],[42]]</f>
        <v>1.731734495826E-3</v>
      </c>
      <c r="AS392" s="10">
        <f>3/24000000*OO[[#This Row],[101 (01JUL1985 12:00:00)-Water Temperature (C)]]*OO[[#This Row],[43]]</f>
        <v>6.7586221550574991E-4</v>
      </c>
      <c r="AT392" s="10">
        <f>3/24000000*OO[[#This Row],[102 (01JUL1985 15:00:00)-Water Temperature (C)]]*OO[[#This Row],[44]]</f>
        <v>3.034817711604E-4</v>
      </c>
      <c r="AU392" s="10">
        <f>3/24000000*OO[[#This Row],[103 (01JUL1985 18:00:00)-Water Temperature (C)]]*OO[[#This Row],[45]]</f>
        <v>1.7095211863076248E-4</v>
      </c>
      <c r="AV392" s="10">
        <f>3/24000000*OO[[#This Row],[104 (01JUL1985 21:00:00)-Water Temperature (C)]]*OO[[#This Row],[46]]</f>
        <v>1.2063450413399999E-4</v>
      </c>
      <c r="AW392" s="10">
        <f>3/24000000*OO[[#This Row],[105 (02JUL1985 00:00:00)-Water Temperature (C)]]*OO[[#This Row],[47]]</f>
        <v>9.7949533854287512E-5</v>
      </c>
      <c r="AX392" s="10">
        <f>3/24000000*OO[[#This Row],[106 (02JUL1985 03:00:00)-Water Temperature (C)]]*OO[[#This Row],[48]]</f>
        <v>8.5716750717399991E-5</v>
      </c>
      <c r="AY392" s="10">
        <f>3/24000000*OO[[#This Row],[107 (02JUL1985 06:00:00)-Water Temperature (C)]]*OO[[#This Row],[49]]</f>
        <v>7.4196373104149998E-5</v>
      </c>
      <c r="AZ392" s="10">
        <f>3/24000000*OO[[#This Row],[108 (02JUL1985 09:00:00)-Water Temperature (C)]]*OO[[#This Row],[50]]</f>
        <v>6.338443257863749E-5</v>
      </c>
      <c r="BA392" s="10">
        <f>3/24000000*OO[[#This Row],[109 (02JUL1985 12:00:00)-Water Temperature (C)]]*OO[[#This Row],[51]]</f>
        <v>5.3984232449024998E-5</v>
      </c>
      <c r="BB392" s="10">
        <f>3/24000000*OO[[#This Row],[110 (02JUL1985 15:00:00)-Water Temperature (C)]]*OO[[#This Row],[52]]</f>
        <v>4.5236060548575002E-5</v>
      </c>
      <c r="BC392" s="10">
        <f>3/24000000*OO[[#This Row],[111 (02JUL1985 18:00:00)-Water Temperature (C)]]*OO[[#This Row],[53]]</f>
        <v>3.7714061122350005E-5</v>
      </c>
      <c r="BD392" s="10">
        <f>3/24000000*OO[[#This Row],[112 (02JUL1985 21:00:00)-Water Temperature (C)]]*OO[[#This Row],[54]]</f>
        <v>3.1443750040298753E-5</v>
      </c>
      <c r="BE392" s="10">
        <f>3/24000000*OO[[#This Row],[113 (03JUL1985 00:00:00)-Water Temperature (C)]]*OO[[#This Row],[55]]</f>
        <v>2.613426170048125E-5</v>
      </c>
      <c r="BF392" s="10">
        <f>3/24000000*OO[[#This Row],[114 (03JUL1985 03:00:00)-Water Temperature (C)]]*OO[[#This Row],[56]]</f>
        <v>2.1887271387300001E-5</v>
      </c>
      <c r="BG392" s="10">
        <f>3/24000000*OO[[#This Row],[115 (03JUL1985 06:00:00)-Water Temperature (C)]]*OO[[#This Row],[57]]</f>
        <v>1.8414483451537501E-5</v>
      </c>
      <c r="BH392" s="10">
        <f>3/24000000*OO[[#This Row],[116 (03JUL1985 09:00:00)-Water Temperature (C)]]*OO[[#This Row],[58]]</f>
        <v>1.5916173921177497E-5</v>
      </c>
      <c r="BI392" s="10">
        <f>3/24000000*OO[[#This Row],[117 (03JUL1985 12:00:00)-Water Temperature (C)]]*OO[[#This Row],[59]]</f>
        <v>1.4546470658235002E-5</v>
      </c>
      <c r="BJ392" s="10">
        <f>3/24000000*OO[[#This Row],[118 (03JUL1985 15:00:00)-Water Temperature (C)]]*OO[[#This Row],[60]]</f>
        <v>1.315583648252E-5</v>
      </c>
      <c r="BK392" s="10">
        <f>3/24000000*OO[[#This Row],[119 (03JUL1985 18:00:00)-Water Temperature (C)]]*OO[[#This Row],[61]]</f>
        <v>1.1905849353000001E-5</v>
      </c>
      <c r="BL392" s="10">
        <f>3/24000000*OO[[#This Row],[120 (03JUL1985 21:00:00)-Water Temperature (C)]]*OO[[#This Row],[62]]</f>
        <v>1.085699144596375E-5</v>
      </c>
      <c r="BM392" s="10">
        <f>3/24000000*OO[[#This Row],[121 (04JUL1985 00:00:00)-Water Temperature (C)]]*OO[[#This Row],[63]]</f>
        <v>9.9627054362549994E-6</v>
      </c>
      <c r="BN392" s="10">
        <f>3/24000000*OO[[#This Row],[122 (04JUL1985 03:00:00)-Water Temperature (C)]]*OO[[#This Row],[64]]</f>
        <v>9.2569059958399984E-6</v>
      </c>
      <c r="BO392" s="10">
        <f>3/24000000*OO[[#This Row],[123 (04JUL1985 06:00:00)-Water Temperature (C)]]*OO[[#This Row],[65]]</f>
        <v>8.4219681777525008E-6</v>
      </c>
      <c r="BP392" s="10">
        <f>3/24000000*OO[[#This Row],[124 (04JUL1985 09:00:00)-Water Temperature (C)]]*OO[[#This Row],[66]]</f>
        <v>7.6416151827449994E-6</v>
      </c>
      <c r="BQ392" s="10">
        <f>3/24000000*OO[[#This Row],[125 (04JUL1985 12:00:00)-Water Temperature (C)]]*OO[[#This Row],[67]]</f>
        <v>6.8374765191962501E-6</v>
      </c>
      <c r="BR392" s="10">
        <f>3/24000000*OO[[#This Row],[126 (04JUL1985 15:00:00)-Water Temperature (C)]]*OO[[#This Row],[68]]</f>
        <v>6.1255808377775001E-6</v>
      </c>
      <c r="BS392" s="10">
        <f>3/24000000*OO[[#This Row],[127 (04JUL1985 18:00:00)-Water Temperature (C)]]*OO[[#This Row],[69]]</f>
        <v>5.4906762499875002E-6</v>
      </c>
      <c r="BT392" s="10">
        <f>3/24000000*OO[[#This Row],[128 (04JUL1985 21:00:00)-Water Temperature (C)]]*OO[[#This Row],[70]]</f>
        <v>4.8845343171525001E-6</v>
      </c>
      <c r="BU392" s="10">
        <f>3/24000000*OO[[#This Row],[129 (05JUL1985 00:00:00)-Water Temperature (C)]]*OO[[#This Row],[71]]</f>
        <v>4.2810637982599999E-6</v>
      </c>
      <c r="BV392" s="10">
        <f>3/24000000*OO[[#This Row],[130 (05JUL1985 03:00:00)-Water Temperature (C)]]*OO[[#This Row],[72]]</f>
        <v>3.7571271159812498E-6</v>
      </c>
      <c r="BW392" s="10">
        <f>3/24000000*OO[[#This Row],[131 (05JUL1985 06:00:00)-Water Temperature (C)]]*OO[[#This Row],[73]]</f>
        <v>3.150426242701625E-6</v>
      </c>
      <c r="BX392" s="10">
        <f>3/24000000*OO[[#This Row],[132 (05JUL1985 09:00:00)-Water Temperature (C)]]*OO[[#This Row],[74]]</f>
        <v>2.5746242384306247E-6</v>
      </c>
      <c r="BY392" s="10">
        <f>3/24000000*OO[[#This Row],[133 (05JUL1985 12:00:00)-Water Temperature (C)]]*OO[[#This Row],[75]]</f>
        <v>2.0576527247299999E-6</v>
      </c>
      <c r="BZ392" s="10">
        <f>3/24000000*OO[[#This Row],[134 (05JUL1985 15:00:00)-Water Temperature (C)]]*OO[[#This Row],[76]]</f>
        <v>1.6214802559462501E-6</v>
      </c>
      <c r="CA392" s="10">
        <f>3/24000000*OO[[#This Row],[135 (05JUL1985 18:00:00)-Water Temperature (C)]]*OO[[#This Row],[77]]</f>
        <v>1.280771188968E-6</v>
      </c>
      <c r="CB392" s="10">
        <f>3/24000000*OO[[#This Row],[136 (05JUL1985 21:00:00)-Water Temperature (C)]]*OO[[#This Row],[78]]</f>
        <v>1.039590477576E-6</v>
      </c>
      <c r="CC392" s="10">
        <f>3/24000000*OO[[#This Row],[137 (06JUL1985 00:00:00)-Water Temperature (C)]]*OO[[#This Row],[79]]</f>
        <v>8.7948776314225006E-7</v>
      </c>
      <c r="CD392" s="10">
        <f>3/24000000*OO[[#This Row],[138 (06JUL1985 03:00:00)-Water Temperature (C)]]*OO[[#This Row],[80]]</f>
        <v>7.8979687527487504E-7</v>
      </c>
      <c r="CE392" s="10">
        <f>3/24000000*OO[[#This Row],[139 (06JUL1985 06:00:00)-Water Temperature (C)]]*OO[[#This Row],[81]]</f>
        <v>7.20710913279375E-7</v>
      </c>
      <c r="CF392" s="10">
        <f>3/24000000*OO[[#This Row],[140 (06JUL1985 09:00:00)-Water Temperature (C)]]*OO[[#This Row],[82]]</f>
        <v>6.7026706330749998E-7</v>
      </c>
      <c r="CG392" s="10">
        <f>3/24000000*OO[[#This Row],[141 (06JUL1985 12:00:00)-Water Temperature (C)]]*OO[[#This Row],[83]]</f>
        <v>6.3771124536074993E-7</v>
      </c>
      <c r="CH392" s="10">
        <f>3/24000000*OO[[#This Row],[142 (06JUL1985 15:00:00)-Water Temperature (C)]]*OO[[#This Row],[84]]</f>
        <v>6.0344717735924991E-7</v>
      </c>
      <c r="CI392" s="10">
        <f>3/24000000*OO[[#This Row],[143 (06JUL1985 18:00:00)-Water Temperature (C)]]*OO[[#This Row],[85]]</f>
        <v>5.6729401693687493E-7</v>
      </c>
      <c r="CJ392" s="10">
        <f>3/24000000*OO[[#This Row],[144 (06JUL1985 21:00:00)-Water Temperature (C)]]*OO[[#This Row],[86]]</f>
        <v>5.3812663183499991E-7</v>
      </c>
      <c r="CK392" s="10">
        <f>3/24000000*OO[[#This Row],[145 (07JUL1985 00:00:00)-Water Temperature (C)]]*OO[[#This Row],[87]]</f>
        <v>5.1749333148900003E-7</v>
      </c>
      <c r="CL392" s="10">
        <f>3/24000000*OO[[#This Row],[146 (07JUL1985 03:00:00)-Water Temperature (C)]]*OO[[#This Row],[88]]</f>
        <v>5.0687203654362496E-7</v>
      </c>
      <c r="CM392" s="10">
        <f>3/24000000*OO[[#This Row],[147 (07JUL1985 06:00:00)-Water Temperature (C)]]*OO[[#This Row],[89]]</f>
        <v>4.9274311541175E-7</v>
      </c>
      <c r="CN392" s="10">
        <f>3/24000000*OO[[#This Row],[148 (07JUL1985 09:00:00)-Water Temperature (C)]]*OO[[#This Row],[90]]</f>
        <v>4.7339322127087501E-7</v>
      </c>
      <c r="CO392" s="10">
        <f>3/24000000*OO[[#This Row],[149 (07JUL1985 12:00:00)-Water Temperature (C)]]*OO[[#This Row],[91]]</f>
        <v>4.5422321239062502E-7</v>
      </c>
      <c r="CP392" s="10">
        <f>3/24000000*OO[[#This Row],[150 (07JUL1985 15:00:00)-Water Temperature (C)]]*OO[[#This Row],[92]]</f>
        <v>4.2970819299999996E-7</v>
      </c>
      <c r="CQ392" s="10">
        <f>3/24000000*OO[[#This Row],[151 (07JUL1985 18:00:00)-Water Temperature (C)]]*OO[[#This Row],[93]]</f>
        <v>4.0563827768299996E-7</v>
      </c>
      <c r="CR392" s="10">
        <f>3/24000000*OO[[#This Row],[152 (07JUL1985 21:00:00)-Water Temperature (C)]]*OO[[#This Row],[94]]</f>
        <v>3.8671731072825002E-7</v>
      </c>
      <c r="CS392" s="10">
        <f>3/24000000*OO[[#This Row],[153 (08JUL1985 00:00:00)-Water Temperature (C)]]*OO[[#This Row],[95]]</f>
        <v>3.7023867072725E-7</v>
      </c>
      <c r="CT392" s="10">
        <f>3/24000000*OO[[#This Row],[154 (08JUL1985 03:00:00)-Water Temperature (C)]]*OO[[#This Row],[96]]</f>
        <v>3.56234737650625E-7</v>
      </c>
      <c r="CU392" s="10">
        <f>3/24000000*OO[[#This Row],[155 (08JUL1985 06:00:00)-Water Temperature (C)]]*OO[[#This Row],[97]]</f>
        <v>3.4484448614099999E-7</v>
      </c>
      <c r="CV392" s="10">
        <f>3/24000000*OO[[#This Row],[156 (08JUL1985 09:00:00)-Water Temperature (C)]]*OO[[#This Row],[98]]</f>
        <v>3.2798642914829994E-7</v>
      </c>
      <c r="CW392" s="10">
        <f>3/24000000*OO[[#This Row],[157 (08JUL1985 12:00:00)-Water Temperature (C)]]*OO[[#This Row],[99]]</f>
        <v>3.1127552985099997E-7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0</v>
      </c>
      <c r="V393" s="10">
        <f>3/24000000*OO[[#This Row],[78 (28JUN1985 15:00:00)-Water Temperature (C)]]*OO[[#This Row],[20]]</f>
        <v>5.3451065228174997E-34</v>
      </c>
      <c r="W393" s="10">
        <f>3/24000000*OO[[#This Row],[79 (28JUN1985 18:00:00)-Water Temperature (C)]]*OO[[#This Row],[21]]</f>
        <v>3.1297881841687496E-28</v>
      </c>
      <c r="X393" s="10">
        <f>3/24000000*OO[[#This Row],[80 (28JUN1985 21:00:00)-Water Temperature (C)]]*OO[[#This Row],[22]]</f>
        <v>3.4121404660799999E-21</v>
      </c>
      <c r="Y393" s="10">
        <f>3/24000000*OO[[#This Row],[81 (29JUN1985 00:00:00)-Water Temperature (C)]]*OO[[#This Row],[23]]</f>
        <v>1.4768187818962499E-16</v>
      </c>
      <c r="Z393" s="10">
        <f>3/24000000*OO[[#This Row],[82 (29JUN1985 03:00:00)-Water Temperature (C)]]*OO[[#This Row],[24]]</f>
        <v>3.6106090326624997E-13</v>
      </c>
      <c r="AA393" s="10">
        <f>3/24000000*OO[[#This Row],[83 (29JUN1985 06:00:00)-Water Temperature (C)]]*OO[[#This Row],[25]]</f>
        <v>1.6699756614231249E-10</v>
      </c>
      <c r="AB393" s="10">
        <f>3/24000000*OO[[#This Row],[84 (29JUN1985 09:00:00)-Water Temperature (C)]]*OO[[#This Row],[26]]</f>
        <v>2.35574266564875E-8</v>
      </c>
      <c r="AC393" s="10">
        <f>3/24000000*OO[[#This Row],[85 (29JUN1985 12:00:00)-Water Temperature (C)]]*OO[[#This Row],[27]]</f>
        <v>1.3182922583075001E-6</v>
      </c>
      <c r="AD393" s="10">
        <f>3/24000000*OO[[#This Row],[86 (29JUN1985 15:00:00)-Water Temperature (C)]]*OO[[#This Row],[28]]</f>
        <v>3.3818085338062497E-5</v>
      </c>
      <c r="AE393" s="10">
        <f>3/24000000*OO[[#This Row],[88 (29JUN1985 21:00:00)-Water Temperature (C)]]*OO[[#This Row],[30]]</f>
        <v>3.5554042010949999E-3</v>
      </c>
      <c r="AF393" s="10">
        <f>3/24000000*OO[[#This Row],[88 (29JUN1985 21:00:00)-Water Temperature (C)]]*OO[[#This Row],[30]]</f>
        <v>3.5554042010949999E-3</v>
      </c>
      <c r="AG393" s="10">
        <f>3/24000000*OO[[#This Row],[89 (30JUN1985 00:00:00)-Water Temperature (C)]]*OO[[#This Row],[31]]</f>
        <v>1.6938951036129999E-2</v>
      </c>
      <c r="AH393" s="10">
        <f>3/24000000*OO[[#This Row],[90 (30JUN1985 03:00:00)-Water Temperature (C)]]*OO[[#This Row],[32]]</f>
        <v>5.3268037912500003E-2</v>
      </c>
      <c r="AI393" s="10">
        <f>3/24000000*OO[[#This Row],[91 (30JUN1985 06:00:00)-Water Temperature (C)]]*OO[[#This Row],[33]]</f>
        <v>0.11459611991030001</v>
      </c>
      <c r="AJ393" s="10">
        <f>3/24000000*OO[[#This Row],[92 (30JUN1985 09:00:00)-Water Temperature (C)]]*OO[[#This Row],[34]]</f>
        <v>0.17695646698922499</v>
      </c>
      <c r="AK393" s="10">
        <f>3/24000000*OO[[#This Row],[93 (30JUN1985 12:00:00)-Water Temperature (C)]]*OO[[#This Row],[35]]</f>
        <v>0.20432682611698749</v>
      </c>
      <c r="AL393" s="10">
        <f>3/24000000*OO[[#This Row],[94 (30JUN1985 15:00:00)-Water Temperature (C)]]*OO[[#This Row],[36]]</f>
        <v>0.18259513507875003</v>
      </c>
      <c r="AM393" s="10">
        <f>3/24000000*OO[[#This Row],[95 (30JUN1985 18:00:00)-Water Temperature (C)]]*OO[[#This Row],[37]]</f>
        <v>0.13179905448906251</v>
      </c>
      <c r="AN393" s="10">
        <f>3/24000000*OO[[#This Row],[96 (30JUN1985 21:00:00)-Water Temperature (C)]]*OO[[#This Row],[38]]</f>
        <v>8.0441668542449996E-2</v>
      </c>
      <c r="AO393" s="10">
        <f>3/24000000*OO[[#This Row],[97 (01JUL1985 00:00:00)-Water Temperature (C)]]*OO[[#This Row],[39]]</f>
        <v>4.3018083251174996E-2</v>
      </c>
      <c r="AP393" s="10">
        <f>3/24000000*OO[[#This Row],[98 (01JUL1985 03:00:00)-Water Temperature (C)]]*OO[[#This Row],[40]]</f>
        <v>2.0976645575482497E-2</v>
      </c>
      <c r="AQ393" s="10">
        <f>3/24000000*OO[[#This Row],[99 (01JUL1985 06:00:00)-Water Temperature (C)]]*OO[[#This Row],[41]]</f>
        <v>9.0709684752499978E-3</v>
      </c>
      <c r="AR393" s="10">
        <f>3/24000000*OO[[#This Row],[100 (01JUL1985 09:00:00)-Water Temperature (C)]]*OO[[#This Row],[42]]</f>
        <v>3.7192885993425E-3</v>
      </c>
      <c r="AS393" s="10">
        <f>3/24000000*OO[[#This Row],[101 (01JUL1985 12:00:00)-Water Temperature (C)]]*OO[[#This Row],[43]]</f>
        <v>1.5135987570581249E-3</v>
      </c>
      <c r="AT393" s="10">
        <f>3/24000000*OO[[#This Row],[102 (01JUL1985 15:00:00)-Water Temperature (C)]]*OO[[#This Row],[44]]</f>
        <v>6.6326719248074992E-4</v>
      </c>
      <c r="AU393" s="10">
        <f>3/24000000*OO[[#This Row],[103 (01JUL1985 18:00:00)-Water Temperature (C)]]*OO[[#This Row],[45]]</f>
        <v>3.4610065866862497E-4</v>
      </c>
      <c r="AV393" s="10">
        <f>3/24000000*OO[[#This Row],[104 (01JUL1985 21:00:00)-Water Temperature (C)]]*OO[[#This Row],[46]]</f>
        <v>2.2616299153856249E-4</v>
      </c>
      <c r="AW393" s="10">
        <f>3/24000000*OO[[#This Row],[105 (02JUL1985 00:00:00)-Water Temperature (C)]]*OO[[#This Row],[47]]</f>
        <v>1.772436396148875E-4</v>
      </c>
      <c r="AX393" s="10">
        <f>3/24000000*OO[[#This Row],[106 (02JUL1985 03:00:00)-Water Temperature (C)]]*OO[[#This Row],[48]]</f>
        <v>1.5588540149499998E-4</v>
      </c>
      <c r="AY393" s="10">
        <f>3/24000000*OO[[#This Row],[107 (02JUL1985 06:00:00)-Water Temperature (C)]]*OO[[#This Row],[49]]</f>
        <v>1.3782094439159997E-4</v>
      </c>
      <c r="AZ393" s="10">
        <f>3/24000000*OO[[#This Row],[108 (02JUL1985 09:00:00)-Water Temperature (C)]]*OO[[#This Row],[50]]</f>
        <v>1.2135263481043752E-4</v>
      </c>
      <c r="BA393" s="10">
        <f>3/24000000*OO[[#This Row],[109 (02JUL1985 12:00:00)-Water Temperature (C)]]*OO[[#This Row],[51]]</f>
        <v>1.0693106133367499E-4</v>
      </c>
      <c r="BB393" s="10">
        <f>3/24000000*OO[[#This Row],[110 (02JUL1985 15:00:00)-Water Temperature (C)]]*OO[[#This Row],[52]]</f>
        <v>9.3163364718749995E-5</v>
      </c>
      <c r="BC393" s="10">
        <f>3/24000000*OO[[#This Row],[111 (02JUL1985 18:00:00)-Water Temperature (C)]]*OO[[#This Row],[53]]</f>
        <v>8.1020617391999985E-5</v>
      </c>
      <c r="BD393" s="10">
        <f>3/24000000*OO[[#This Row],[112 (02JUL1985 21:00:00)-Water Temperature (C)]]*OO[[#This Row],[54]]</f>
        <v>7.1065579971437491E-5</v>
      </c>
      <c r="BE393" s="10">
        <f>3/24000000*OO[[#This Row],[113 (03JUL1985 00:00:00)-Water Temperature (C)]]*OO[[#This Row],[55]]</f>
        <v>6.2581228387499995E-5</v>
      </c>
      <c r="BF393" s="10">
        <f>3/24000000*OO[[#This Row],[114 (03JUL1985 03:00:00)-Water Temperature (C)]]*OO[[#This Row],[56]]</f>
        <v>5.6164177208249993E-5</v>
      </c>
      <c r="BG393" s="10">
        <f>3/24000000*OO[[#This Row],[115 (03JUL1985 06:00:00)-Water Temperature (C)]]*OO[[#This Row],[57]]</f>
        <v>4.9021199180187504E-5</v>
      </c>
      <c r="BH393" s="10">
        <f>3/24000000*OO[[#This Row],[116 (03JUL1985 09:00:00)-Water Temperature (C)]]*OO[[#This Row],[58]]</f>
        <v>4.2116106002412504E-5</v>
      </c>
      <c r="BI393" s="10">
        <f>3/24000000*OO[[#This Row],[117 (03JUL1985 12:00:00)-Water Temperature (C)]]*OO[[#This Row],[59]]</f>
        <v>3.7473511191699998E-5</v>
      </c>
      <c r="BJ393" s="10">
        <f>3/24000000*OO[[#This Row],[118 (03JUL1985 15:00:00)-Water Temperature (C)]]*OO[[#This Row],[60]]</f>
        <v>3.3081117653264996E-5</v>
      </c>
      <c r="BK393" s="10">
        <f>3/24000000*OO[[#This Row],[119 (03JUL1985 18:00:00)-Water Temperature (C)]]*OO[[#This Row],[61]]</f>
        <v>2.9339046654442494E-5</v>
      </c>
      <c r="BL393" s="10">
        <f>3/24000000*OO[[#This Row],[120 (03JUL1985 21:00:00)-Water Temperature (C)]]*OO[[#This Row],[62]]</f>
        <v>2.6294998449056248E-5</v>
      </c>
      <c r="BM393" s="10">
        <f>3/24000000*OO[[#This Row],[121 (04JUL1985 00:00:00)-Water Temperature (C)]]*OO[[#This Row],[63]]</f>
        <v>2.3777327978834998E-5</v>
      </c>
      <c r="BN393" s="10">
        <f>3/24000000*OO[[#This Row],[122 (04JUL1985 03:00:00)-Water Temperature (C)]]*OO[[#This Row],[64]]</f>
        <v>2.1850909494749999E-5</v>
      </c>
      <c r="BO393" s="10">
        <f>3/24000000*OO[[#This Row],[123 (04JUL1985 06:00:00)-Water Temperature (C)]]*OO[[#This Row],[65]]</f>
        <v>1.9633532019566253E-5</v>
      </c>
      <c r="BP393" s="10">
        <f>3/24000000*OO[[#This Row],[124 (04JUL1985 09:00:00)-Water Temperature (C)]]*OO[[#This Row],[66]]</f>
        <v>1.7627270959086249E-5</v>
      </c>
      <c r="BQ393" s="10">
        <f>3/24000000*OO[[#This Row],[125 (04JUL1985 12:00:00)-Water Temperature (C)]]*OO[[#This Row],[67]]</f>
        <v>1.55906188236E-5</v>
      </c>
      <c r="BR393" s="10">
        <f>3/24000000*OO[[#This Row],[126 (04JUL1985 15:00:00)-Water Temperature (C)]]*OO[[#This Row],[68]]</f>
        <v>1.3852716550109999E-5</v>
      </c>
      <c r="BS393" s="10">
        <f>3/24000000*OO[[#This Row],[127 (04JUL1985 18:00:00)-Water Temperature (C)]]*OO[[#This Row],[69]]</f>
        <v>1.234293670783125E-5</v>
      </c>
      <c r="BT393" s="10">
        <f>3/24000000*OO[[#This Row],[128 (04JUL1985 21:00:00)-Water Temperature (C)]]*OO[[#This Row],[70]]</f>
        <v>1.0895897144205E-5</v>
      </c>
      <c r="BU393" s="10">
        <f>3/24000000*OO[[#This Row],[129 (05JUL1985 00:00:00)-Water Temperature (C)]]*OO[[#This Row],[71]]</f>
        <v>9.491227496876251E-6</v>
      </c>
      <c r="BV393" s="10">
        <f>3/24000000*OO[[#This Row],[130 (05JUL1985 03:00:00)-Water Temperature (C)]]*OO[[#This Row],[72]]</f>
        <v>8.3120701507699986E-6</v>
      </c>
      <c r="BW393" s="10">
        <f>3/24000000*OO[[#This Row],[131 (05JUL1985 06:00:00)-Water Temperature (C)]]*OO[[#This Row],[73]]</f>
        <v>6.9518154930399989E-6</v>
      </c>
      <c r="BX393" s="10">
        <f>3/24000000*OO[[#This Row],[132 (05JUL1985 09:00:00)-Water Temperature (C)]]*OO[[#This Row],[74]]</f>
        <v>5.6719846167199994E-6</v>
      </c>
      <c r="BY393" s="10">
        <f>3/24000000*OO[[#This Row],[133 (05JUL1985 12:00:00)-Water Temperature (C)]]*OO[[#This Row],[75]]</f>
        <v>4.5071507362499999E-6</v>
      </c>
      <c r="BZ393" s="10">
        <f>3/24000000*OO[[#This Row],[134 (05JUL1985 15:00:00)-Water Temperature (C)]]*OO[[#This Row],[76]]</f>
        <v>3.5252814881212495E-6</v>
      </c>
      <c r="CA393" s="10">
        <f>3/24000000*OO[[#This Row],[135 (05JUL1985 18:00:00)-Water Temperature (C)]]*OO[[#This Row],[77]]</f>
        <v>2.7553062344929999E-6</v>
      </c>
      <c r="CB393" s="10">
        <f>3/24000000*OO[[#This Row],[136 (05JUL1985 21:00:00)-Water Temperature (C)]]*OO[[#This Row],[78]]</f>
        <v>2.206873736145375E-6</v>
      </c>
      <c r="CC393" s="10">
        <f>3/24000000*OO[[#This Row],[137 (06JUL1985 00:00:00)-Water Temperature (C)]]*OO[[#This Row],[79]]</f>
        <v>1.8406947748780002E-6</v>
      </c>
      <c r="CD393" s="10">
        <f>3/24000000*OO[[#This Row],[138 (06JUL1985 03:00:00)-Water Temperature (C)]]*OO[[#This Row],[80]]</f>
        <v>1.6308487684107498E-6</v>
      </c>
      <c r="CE393" s="10">
        <f>3/24000000*OO[[#This Row],[139 (06JUL1985 06:00:00)-Water Temperature (C)]]*OO[[#This Row],[81]]</f>
        <v>1.4658929627512499E-6</v>
      </c>
      <c r="CF393" s="10">
        <f>3/24000000*OO[[#This Row],[140 (06JUL1985 09:00:00)-Water Temperature (C)]]*OO[[#This Row],[82]]</f>
        <v>1.3424733661982502E-6</v>
      </c>
      <c r="CG393" s="10">
        <f>3/24000000*OO[[#This Row],[141 (06JUL1985 12:00:00)-Water Temperature (C)]]*OO[[#This Row],[83]]</f>
        <v>1.258060903945E-6</v>
      </c>
      <c r="CH393" s="10">
        <f>3/24000000*OO[[#This Row],[142 (06JUL1985 15:00:00)-Water Temperature (C)]]*OO[[#This Row],[84]]</f>
        <v>1.1712856841302498E-6</v>
      </c>
      <c r="CI393" s="10">
        <f>3/24000000*OO[[#This Row],[143 (06JUL1985 18:00:00)-Water Temperature (C)]]*OO[[#This Row],[85]]</f>
        <v>1.0822202028015001E-6</v>
      </c>
      <c r="CJ393" s="10">
        <f>3/24000000*OO[[#This Row],[144 (06JUL1985 21:00:00)-Water Temperature (C)]]*OO[[#This Row],[86]]</f>
        <v>1.0082265921332502E-6</v>
      </c>
      <c r="CK393" s="10">
        <f>3/24000000*OO[[#This Row],[145 (07JUL1985 00:00:00)-Water Temperature (C)]]*OO[[#This Row],[87]]</f>
        <v>9.5357191962712494E-7</v>
      </c>
      <c r="CL393" s="10">
        <f>3/24000000*OO[[#This Row],[146 (07JUL1985 03:00:00)-Water Temperature (C)]]*OO[[#This Row],[88]]</f>
        <v>9.1743293559974997E-7</v>
      </c>
      <c r="CM393" s="10">
        <f>3/24000000*OO[[#This Row],[147 (07JUL1985 06:00:00)-Water Temperature (C)]]*OO[[#This Row],[89]]</f>
        <v>8.7411690477149999E-7</v>
      </c>
      <c r="CN393" s="10">
        <f>3/24000000*OO[[#This Row],[148 (07JUL1985 09:00:00)-Water Temperature (C)]]*OO[[#This Row],[90]]</f>
        <v>8.2152876086999995E-7</v>
      </c>
      <c r="CO393" s="10">
        <f>3/24000000*OO[[#This Row],[149 (07JUL1985 12:00:00)-Water Temperature (C)]]*OO[[#This Row],[91]]</f>
        <v>7.6986987196899998E-7</v>
      </c>
      <c r="CP393" s="10">
        <f>3/24000000*OO[[#This Row],[150 (07JUL1985 15:00:00)-Water Temperature (C)]]*OO[[#This Row],[92]]</f>
        <v>7.0977564977125001E-7</v>
      </c>
      <c r="CQ393" s="10">
        <f>3/24000000*OO[[#This Row],[151 (07JUL1985 18:00:00)-Water Temperature (C)]]*OO[[#This Row],[93]]</f>
        <v>6.5122220475749996E-7</v>
      </c>
      <c r="CR393" s="10">
        <f>3/24000000*OO[[#This Row],[152 (07JUL1985 21:00:00)-Water Temperature (C)]]*OO[[#This Row],[94]]</f>
        <v>6.0252682836599994E-7</v>
      </c>
      <c r="CS393" s="10">
        <f>3/24000000*OO[[#This Row],[153 (08JUL1985 00:00:00)-Water Temperature (C)]]*OO[[#This Row],[95]]</f>
        <v>5.5893167834399997E-7</v>
      </c>
      <c r="CT393" s="10">
        <f>3/24000000*OO[[#This Row],[154 (08JUL1985 03:00:00)-Water Temperature (C)]]*OO[[#This Row],[96]]</f>
        <v>5.1995104687100004E-7</v>
      </c>
      <c r="CU393" s="10">
        <f>3/24000000*OO[[#This Row],[155 (08JUL1985 06:00:00)-Water Temperature (C)]]*OO[[#This Row],[97]]</f>
        <v>4.8568443198824999E-7</v>
      </c>
      <c r="CV393" s="10">
        <f>3/24000000*OO[[#This Row],[156 (08JUL1985 09:00:00)-Water Temperature (C)]]*OO[[#This Row],[98]]</f>
        <v>4.50842281822E-7</v>
      </c>
      <c r="CW393" s="10">
        <f>3/24000000*OO[[#This Row],[157 (08JUL1985 12:00:00)-Water Temperature (C)]]*OO[[#This Row],[99]]</f>
        <v>4.2823270727999991E-7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0</v>
      </c>
      <c r="V394" s="10">
        <f>3/24000000*OO[[#This Row],[78 (28JUN1985 15:00:00)-Water Temperature (C)]]*OO[[#This Row],[20]]</f>
        <v>8.9052446910624993E-35</v>
      </c>
      <c r="W394" s="10">
        <f>3/24000000*OO[[#This Row],[79 (28JUN1985 18:00:00)-Water Temperature (C)]]*OO[[#This Row],[21]]</f>
        <v>1.02908846653725E-28</v>
      </c>
      <c r="X394" s="10">
        <f>3/24000000*OO[[#This Row],[80 (28JUN1985 21:00:00)-Water Temperature (C)]]*OO[[#This Row],[22]]</f>
        <v>8.5459828641675012E-22</v>
      </c>
      <c r="Y394" s="10">
        <f>3/24000000*OO[[#This Row],[81 (29JUN1985 00:00:00)-Water Temperature (C)]]*OO[[#This Row],[23]]</f>
        <v>4.78807564397625E-17</v>
      </c>
      <c r="Z394" s="10">
        <f>3/24000000*OO[[#This Row],[82 (29JUN1985 03:00:00)-Water Temperature (C)]]*OO[[#This Row],[24]]</f>
        <v>1.3796125870799997E-13</v>
      </c>
      <c r="AA394" s="10">
        <f>3/24000000*OO[[#This Row],[83 (29JUN1985 06:00:00)-Water Temperature (C)]]*OO[[#This Row],[25]]</f>
        <v>7.2054946890937482E-11</v>
      </c>
      <c r="AB394" s="10">
        <f>3/24000000*OO[[#This Row],[84 (29JUN1985 09:00:00)-Water Temperature (C)]]*OO[[#This Row],[26]]</f>
        <v>1.1237297622495E-8</v>
      </c>
      <c r="AC394" s="10">
        <f>3/24000000*OO[[#This Row],[85 (29JUN1985 12:00:00)-Water Temperature (C)]]*OO[[#This Row],[27]]</f>
        <v>6.8744351959999989E-7</v>
      </c>
      <c r="AD394" s="10">
        <f>3/24000000*OO[[#This Row],[86 (29JUN1985 15:00:00)-Water Temperature (C)]]*OO[[#This Row],[28]]</f>
        <v>1.913749714192E-5</v>
      </c>
      <c r="AE394" s="10">
        <f>3/24000000*OO[[#This Row],[88 (29JUN1985 21:00:00)-Water Temperature (C)]]*OO[[#This Row],[30]]</f>
        <v>2.3802306257187499E-3</v>
      </c>
      <c r="AF394" s="10">
        <f>3/24000000*OO[[#This Row],[88 (29JUN1985 21:00:00)-Water Temperature (C)]]*OO[[#This Row],[30]]</f>
        <v>2.3802306257187499E-3</v>
      </c>
      <c r="AG394" s="10">
        <f>3/24000000*OO[[#This Row],[89 (30JUN1985 00:00:00)-Water Temperature (C)]]*OO[[#This Row],[31]]</f>
        <v>1.2349528887919998E-2</v>
      </c>
      <c r="AH394" s="10">
        <f>3/24000000*OO[[#This Row],[90 (30JUN1985 03:00:00)-Water Temperature (C)]]*OO[[#This Row],[32]]</f>
        <v>4.2419316789787498E-2</v>
      </c>
      <c r="AI394" s="10">
        <f>3/24000000*OO[[#This Row],[91 (30JUN1985 06:00:00)-Water Temperature (C)]]*OO[[#This Row],[33]]</f>
        <v>9.9845021930187502E-2</v>
      </c>
      <c r="AJ394" s="10">
        <f>3/24000000*OO[[#This Row],[92 (30JUN1985 09:00:00)-Water Temperature (C)]]*OO[[#This Row],[34]]</f>
        <v>0.16852996652156252</v>
      </c>
      <c r="AK394" s="10">
        <f>3/24000000*OO[[#This Row],[93 (30JUN1985 12:00:00)-Water Temperature (C)]]*OO[[#This Row],[35]]</f>
        <v>0.21233266157514996</v>
      </c>
      <c r="AL394" s="10">
        <f>3/24000000*OO[[#This Row],[94 (30JUN1985 15:00:00)-Water Temperature (C)]]*OO[[#This Row],[36]]</f>
        <v>0.20665503137895</v>
      </c>
      <c r="AM394" s="10">
        <f>3/24000000*OO[[#This Row],[95 (30JUN1985 18:00:00)-Water Temperature (C)]]*OO[[#This Row],[37]]</f>
        <v>0.16260310234769998</v>
      </c>
      <c r="AN394" s="10">
        <f>3/24000000*OO[[#This Row],[96 (30JUN1985 21:00:00)-Water Temperature (C)]]*OO[[#This Row],[38]]</f>
        <v>0.10843517437942501</v>
      </c>
      <c r="AO394" s="10">
        <f>3/24000000*OO[[#This Row],[97 (01JUL1985 00:00:00)-Water Temperature (C)]]*OO[[#This Row],[39]]</f>
        <v>6.3531310795499993E-2</v>
      </c>
      <c r="AP394" s="10">
        <f>3/24000000*OO[[#This Row],[98 (01JUL1985 03:00:00)-Water Temperature (C)]]*OO[[#This Row],[40]]</f>
        <v>3.4245389213962495E-2</v>
      </c>
      <c r="AQ394" s="10">
        <f>3/24000000*OO[[#This Row],[99 (01JUL1985 06:00:00)-Water Temperature (C)]]*OO[[#This Row],[41]]</f>
        <v>1.6207129175500001E-2</v>
      </c>
      <c r="AR394" s="10">
        <f>3/24000000*OO[[#This Row],[100 (01JUL1985 09:00:00)-Water Temperature (C)]]*OO[[#This Row],[42]]</f>
        <v>7.1215164376124997E-3</v>
      </c>
      <c r="AS394" s="10">
        <f>3/24000000*OO[[#This Row],[101 (01JUL1985 12:00:00)-Water Temperature (C)]]*OO[[#This Row],[43]]</f>
        <v>3.0186897981837502E-3</v>
      </c>
      <c r="AT394" s="10">
        <f>3/24000000*OO[[#This Row],[102 (01JUL1985 15:00:00)-Water Temperature (C)]]*OO[[#This Row],[44]]</f>
        <v>1.3043135491705E-3</v>
      </c>
      <c r="AU394" s="10">
        <f>3/24000000*OO[[#This Row],[103 (01JUL1985 18:00:00)-Water Temperature (C)]]*OO[[#This Row],[45]]</f>
        <v>6.2993744043599996E-4</v>
      </c>
      <c r="AV394" s="10">
        <f>3/24000000*OO[[#This Row],[104 (01JUL1985 21:00:00)-Water Temperature (C)]]*OO[[#This Row],[46]]</f>
        <v>3.7073408802637493E-4</v>
      </c>
      <c r="AW394" s="10">
        <f>3/24000000*OO[[#This Row],[105 (02JUL1985 00:00:00)-Water Temperature (C)]]*OO[[#This Row],[47]]</f>
        <v>2.6996511043868749E-4</v>
      </c>
      <c r="AX394" s="10">
        <f>3/24000000*OO[[#This Row],[106 (02JUL1985 03:00:00)-Water Temperature (C)]]*OO[[#This Row],[48]]</f>
        <v>2.3202572710394998E-4</v>
      </c>
      <c r="AY394" s="10">
        <f>3/24000000*OO[[#This Row],[107 (02JUL1985 06:00:00)-Water Temperature (C)]]*OO[[#This Row],[49]]</f>
        <v>2.0717658154374997E-4</v>
      </c>
      <c r="AZ394" s="10">
        <f>3/24000000*OO[[#This Row],[108 (02JUL1985 09:00:00)-Water Temperature (C)]]*OO[[#This Row],[50]]</f>
        <v>1.8621312991363748E-4</v>
      </c>
      <c r="BA394" s="10">
        <f>3/24000000*OO[[#This Row],[109 (02JUL1985 12:00:00)-Water Temperature (C)]]*OO[[#This Row],[51]]</f>
        <v>1.679098198341375E-4</v>
      </c>
      <c r="BB394" s="10">
        <f>3/24000000*OO[[#This Row],[110 (02JUL1985 15:00:00)-Water Temperature (C)]]*OO[[#This Row],[52]]</f>
        <v>1.48371074136E-4</v>
      </c>
      <c r="BC394" s="10">
        <f>3/24000000*OO[[#This Row],[111 (02JUL1985 18:00:00)-Water Temperature (C)]]*OO[[#This Row],[53]]</f>
        <v>1.2942505493407499E-4</v>
      </c>
      <c r="BD394" s="10">
        <f>3/24000000*OO[[#This Row],[112 (02JUL1985 21:00:00)-Water Temperature (C)]]*OO[[#This Row],[54]]</f>
        <v>1.1405363630359999E-4</v>
      </c>
      <c r="BE394" s="10">
        <f>3/24000000*OO[[#This Row],[113 (03JUL1985 00:00:00)-Water Temperature (C)]]*OO[[#This Row],[55]]</f>
        <v>1.0103015619719999E-4</v>
      </c>
      <c r="BF394" s="10">
        <f>3/24000000*OO[[#This Row],[114 (03JUL1985 03:00:00)-Water Temperature (C)]]*OO[[#This Row],[56]]</f>
        <v>9.1672079963112492E-5</v>
      </c>
      <c r="BG394" s="10">
        <f>3/24000000*OO[[#This Row],[115 (03JUL1985 06:00:00)-Water Temperature (C)]]*OO[[#This Row],[57]]</f>
        <v>8.1682988160000002E-5</v>
      </c>
      <c r="BH394" s="10">
        <f>3/24000000*OO[[#This Row],[116 (03JUL1985 09:00:00)-Water Temperature (C)]]*OO[[#This Row],[58]]</f>
        <v>7.014653484525E-5</v>
      </c>
      <c r="BI394" s="10">
        <f>3/24000000*OO[[#This Row],[117 (03JUL1985 12:00:00)-Water Temperature (C)]]*OO[[#This Row],[59]]</f>
        <v>6.0231527831999991E-5</v>
      </c>
      <c r="BJ394" s="10">
        <f>3/24000000*OO[[#This Row],[118 (03JUL1985 15:00:00)-Water Temperature (C)]]*OO[[#This Row],[60]]</f>
        <v>5.1454406317337495E-5</v>
      </c>
      <c r="BK394" s="10">
        <f>3/24000000*OO[[#This Row],[119 (03JUL1985 18:00:00)-Water Temperature (C)]]*OO[[#This Row],[61]]</f>
        <v>4.4290403831225002E-5</v>
      </c>
      <c r="BL394" s="10">
        <f>3/24000000*OO[[#This Row],[120 (03JUL1985 21:00:00)-Water Temperature (C)]]*OO[[#This Row],[62]]</f>
        <v>3.8654537323999998E-5</v>
      </c>
      <c r="BM394" s="10">
        <f>3/24000000*OO[[#This Row],[121 (04JUL1985 00:00:00)-Water Temperature (C)]]*OO[[#This Row],[63]]</f>
        <v>3.4083857405849999E-5</v>
      </c>
      <c r="BN394" s="10">
        <f>3/24000000*OO[[#This Row],[122 (04JUL1985 03:00:00)-Water Temperature (C)]]*OO[[#This Row],[64]]</f>
        <v>3.0649847104912499E-5</v>
      </c>
      <c r="BO394" s="10">
        <f>3/24000000*OO[[#This Row],[123 (04JUL1985 06:00:00)-Water Temperature (C)]]*OO[[#This Row],[65]]</f>
        <v>2.6916221662384998E-5</v>
      </c>
      <c r="BP394" s="10">
        <f>3/24000000*OO[[#This Row],[124 (04JUL1985 09:00:00)-Water Temperature (C)]]*OO[[#This Row],[66]]</f>
        <v>2.363275287235E-5</v>
      </c>
      <c r="BQ394" s="10">
        <f>3/24000000*OO[[#This Row],[125 (04JUL1985 12:00:00)-Water Temperature (C)]]*OO[[#This Row],[67]]</f>
        <v>2.0441625395747501E-5</v>
      </c>
      <c r="BR394" s="10">
        <f>3/24000000*OO[[#This Row],[126 (04JUL1985 15:00:00)-Water Temperature (C)]]*OO[[#This Row],[68]]</f>
        <v>1.7826235576272497E-5</v>
      </c>
      <c r="BS394" s="10">
        <f>3/24000000*OO[[#This Row],[127 (04JUL1985 18:00:00)-Water Temperature (C)]]*OO[[#This Row],[69]]</f>
        <v>1.5628030971525E-5</v>
      </c>
      <c r="BT394" s="10">
        <f>3/24000000*OO[[#This Row],[128 (04JUL1985 21:00:00)-Water Temperature (C)]]*OO[[#This Row],[70]]</f>
        <v>1.3467208706542498E-5</v>
      </c>
      <c r="BU394" s="10">
        <f>3/24000000*OO[[#This Row],[129 (05JUL1985 00:00:00)-Water Temperature (C)]]*OO[[#This Row],[71]]</f>
        <v>1.145841279242E-5</v>
      </c>
      <c r="BV394" s="10">
        <f>3/24000000*OO[[#This Row],[130 (05JUL1985 03:00:00)-Water Temperature (C)]]*OO[[#This Row],[72]]</f>
        <v>9.8403470079149993E-6</v>
      </c>
      <c r="BW394" s="10">
        <f>3/24000000*OO[[#This Row],[131 (05JUL1985 06:00:00)-Water Temperature (C)]]*OO[[#This Row],[73]]</f>
        <v>8.0743974395399995E-6</v>
      </c>
      <c r="BX394" s="10">
        <f>3/24000000*OO[[#This Row],[132 (05JUL1985 09:00:00)-Water Temperature (C)]]*OO[[#This Row],[74]]</f>
        <v>6.4749981115475004E-6</v>
      </c>
      <c r="BY394" s="10">
        <f>3/24000000*OO[[#This Row],[133 (05JUL1985 12:00:00)-Water Temperature (C)]]*OO[[#This Row],[75]]</f>
        <v>5.1513811759300002E-6</v>
      </c>
      <c r="BZ394" s="10">
        <f>3/24000000*OO[[#This Row],[134 (05JUL1985 15:00:00)-Water Temperature (C)]]*OO[[#This Row],[76]]</f>
        <v>4.0298087644312499E-6</v>
      </c>
      <c r="CA394" s="10">
        <f>3/24000000*OO[[#This Row],[135 (05JUL1985 18:00:00)-Water Temperature (C)]]*OO[[#This Row],[77]]</f>
        <v>3.1430238204837501E-6</v>
      </c>
      <c r="CB394" s="10">
        <f>3/24000000*OO[[#This Row],[136 (05JUL1985 21:00:00)-Water Temperature (C)]]*OO[[#This Row],[78]]</f>
        <v>2.5083392171932502E-6</v>
      </c>
      <c r="CC394" s="10">
        <f>3/24000000*OO[[#This Row],[137 (06JUL1985 00:00:00)-Water Temperature (C)]]*OO[[#This Row],[79]]</f>
        <v>2.0832682451962498E-6</v>
      </c>
      <c r="CD394" s="10">
        <f>3/24000000*OO[[#This Row],[138 (06JUL1985 03:00:00)-Water Temperature (C)]]*OO[[#This Row],[80]]</f>
        <v>1.8419477664856249E-6</v>
      </c>
      <c r="CE394" s="10">
        <f>3/24000000*OO[[#This Row],[139 (06JUL1985 06:00:00)-Water Temperature (C)]]*OO[[#This Row],[81]]</f>
        <v>1.6515133423559998E-6</v>
      </c>
      <c r="CF394" s="10">
        <f>3/24000000*OO[[#This Row],[140 (06JUL1985 09:00:00)-Water Temperature (C)]]*OO[[#This Row],[82]]</f>
        <v>1.5089049357987498E-6</v>
      </c>
      <c r="CG394" s="10">
        <f>3/24000000*OO[[#This Row],[141 (06JUL1985 12:00:00)-Water Temperature (C)]]*OO[[#This Row],[83]]</f>
        <v>1.4122559786317498E-6</v>
      </c>
      <c r="CH394" s="10">
        <f>3/24000000*OO[[#This Row],[142 (06JUL1985 15:00:00)-Water Temperature (C)]]*OO[[#This Row],[84]]</f>
        <v>1.3135195298212497E-6</v>
      </c>
      <c r="CI394" s="10">
        <f>3/24000000*OO[[#This Row],[143 (06JUL1985 18:00:00)-Water Temperature (C)]]*OO[[#This Row],[85]]</f>
        <v>1.2120964705648747E-6</v>
      </c>
      <c r="CJ394" s="10">
        <f>3/24000000*OO[[#This Row],[144 (06JUL1985 21:00:00)-Water Temperature (C)]]*OO[[#This Row],[86]]</f>
        <v>1.129347579352125E-6</v>
      </c>
      <c r="CK394" s="10">
        <f>3/24000000*OO[[#This Row],[145 (07JUL1985 00:00:00)-Water Temperature (C)]]*OO[[#This Row],[87]]</f>
        <v>1.0697271572749999E-6</v>
      </c>
      <c r="CL394" s="10">
        <f>3/24000000*OO[[#This Row],[146 (07JUL1985 03:00:00)-Water Temperature (C)]]*OO[[#This Row],[88]]</f>
        <v>1.0319259610786251E-6</v>
      </c>
      <c r="CM394" s="10">
        <f>3/24000000*OO[[#This Row],[147 (07JUL1985 06:00:00)-Water Temperature (C)]]*OO[[#This Row],[89]]</f>
        <v>9.8542176794599985E-7</v>
      </c>
      <c r="CN394" s="10">
        <f>3/24000000*OO[[#This Row],[148 (07JUL1985 09:00:00)-Water Temperature (C)]]*OO[[#This Row],[90]]</f>
        <v>9.2780003981937485E-7</v>
      </c>
      <c r="CO394" s="10">
        <f>3/24000000*OO[[#This Row],[149 (07JUL1985 12:00:00)-Water Temperature (C)]]*OO[[#This Row],[91]]</f>
        <v>8.7047594404649994E-7</v>
      </c>
      <c r="CP394" s="10">
        <f>3/24000000*OO[[#This Row],[150 (07JUL1985 15:00:00)-Water Temperature (C)]]*OO[[#This Row],[92]]</f>
        <v>8.0382260141100005E-7</v>
      </c>
      <c r="CQ394" s="10">
        <f>3/24000000*OO[[#This Row],[151 (07JUL1985 18:00:00)-Water Temperature (C)]]*OO[[#This Row],[93]]</f>
        <v>7.38201129912E-7</v>
      </c>
      <c r="CR394" s="10">
        <f>3/24000000*OO[[#This Row],[152 (07JUL1985 21:00:00)-Water Temperature (C)]]*OO[[#This Row],[94]]</f>
        <v>6.8427549337824997E-7</v>
      </c>
      <c r="CS394" s="10">
        <f>3/24000000*OO[[#This Row],[153 (08JUL1985 00:00:00)-Water Temperature (C)]]*OO[[#This Row],[95]]</f>
        <v>6.3616221609687494E-7</v>
      </c>
      <c r="CT394" s="10">
        <f>3/24000000*OO[[#This Row],[154 (08JUL1985 03:00:00)-Water Temperature (C)]]*OO[[#This Row],[96]]</f>
        <v>5.9341608380449994E-7</v>
      </c>
      <c r="CU394" s="10">
        <f>3/24000000*OO[[#This Row],[155 (08JUL1985 06:00:00)-Water Temperature (C)]]*OO[[#This Row],[97]]</f>
        <v>5.55753984136875E-7</v>
      </c>
      <c r="CV394" s="10">
        <f>3/24000000*OO[[#This Row],[156 (08JUL1985 09:00:00)-Water Temperature (C)]]*OO[[#This Row],[98]]</f>
        <v>5.1354241770475E-7</v>
      </c>
      <c r="CW394" s="10">
        <f>3/24000000*OO[[#This Row],[157 (08JUL1985 12:00:00)-Water Temperature (C)]]*OO[[#This Row],[99]]</f>
        <v>4.8794300472224991E-7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0</v>
      </c>
      <c r="V395" s="10">
        <f>3/24000000*OO[[#This Row],[78 (28JUN1985 15:00:00)-Water Temperature (C)]]*OO[[#This Row],[20]]</f>
        <v>1.1604016387799999E-35</v>
      </c>
      <c r="W395" s="10">
        <f>3/24000000*OO[[#This Row],[79 (28JUN1985 18:00:00)-Water Temperature (C)]]*OO[[#This Row],[21]]</f>
        <v>2.7962816551414997E-29</v>
      </c>
      <c r="X395" s="10">
        <f>3/24000000*OO[[#This Row],[80 (28JUN1985 21:00:00)-Water Temperature (C)]]*OO[[#This Row],[22]]</f>
        <v>1.7371886992949998E-22</v>
      </c>
      <c r="Y395" s="10">
        <f>3/24000000*OO[[#This Row],[81 (29JUN1985 00:00:00)-Water Temperature (C)]]*OO[[#This Row],[23]]</f>
        <v>1.3403484309349999E-17</v>
      </c>
      <c r="Z395" s="10">
        <f>3/24000000*OO[[#This Row],[82 (29JUN1985 03:00:00)-Water Temperature (C)]]*OO[[#This Row],[24]]</f>
        <v>4.6782612860474999E-14</v>
      </c>
      <c r="AA395" s="10">
        <f>3/24000000*OO[[#This Row],[83 (29JUN1985 06:00:00)-Water Temperature (C)]]*OO[[#This Row],[25]]</f>
        <v>2.8035322928546251E-11</v>
      </c>
      <c r="AB395" s="10">
        <f>3/24000000*OO[[#This Row],[84 (29JUN1985 09:00:00)-Water Temperature (C)]]*OO[[#This Row],[26]]</f>
        <v>4.8894583518899998E-9</v>
      </c>
      <c r="AC395" s="10">
        <f>3/24000000*OO[[#This Row],[85 (29JUN1985 12:00:00)-Water Temperature (C)]]*OO[[#This Row],[27]]</f>
        <v>3.2996071263525E-7</v>
      </c>
      <c r="AD395" s="10">
        <f>3/24000000*OO[[#This Row],[86 (29JUN1985 15:00:00)-Water Temperature (C)]]*OO[[#This Row],[28]]</f>
        <v>1.0047018188499999E-5</v>
      </c>
      <c r="AE395" s="10">
        <f>3/24000000*OO[[#This Row],[88 (29JUN1985 21:00:00)-Water Temperature (C)]]*OO[[#This Row],[30]]</f>
        <v>1.4647748949320001E-3</v>
      </c>
      <c r="AF395" s="10">
        <f>3/24000000*OO[[#This Row],[88 (29JUN1985 21:00:00)-Water Temperature (C)]]*OO[[#This Row],[30]]</f>
        <v>1.4647748949320001E-3</v>
      </c>
      <c r="AG395" s="10">
        <f>3/24000000*OO[[#This Row],[89 (30JUN1985 00:00:00)-Water Temperature (C)]]*OO[[#This Row],[31]]</f>
        <v>8.20719409059E-3</v>
      </c>
      <c r="AH395" s="10">
        <f>3/24000000*OO[[#This Row],[90 (30JUN1985 03:00:00)-Water Temperature (C)]]*OO[[#This Row],[32]]</f>
        <v>3.044033643378E-2</v>
      </c>
      <c r="AI395" s="10">
        <f>3/24000000*OO[[#This Row],[91 (30JUN1985 06:00:00)-Water Temperature (C)]]*OO[[#This Row],[33]]</f>
        <v>7.7250664904937497E-2</v>
      </c>
      <c r="AJ395" s="10">
        <f>3/24000000*OO[[#This Row],[92 (30JUN1985 09:00:00)-Water Temperature (C)]]*OO[[#This Row],[34]]</f>
        <v>0.14024681346041251</v>
      </c>
      <c r="AK395" s="10">
        <f>3/24000000*OO[[#This Row],[93 (30JUN1985 12:00:00)-Water Temperature (C)]]*OO[[#This Row],[35]]</f>
        <v>0.189196429304025</v>
      </c>
      <c r="AL395" s="10">
        <f>3/24000000*OO[[#This Row],[94 (30JUN1985 15:00:00)-Water Temperature (C)]]*OO[[#This Row],[36]]</f>
        <v>0.19587338381050001</v>
      </c>
      <c r="AM395" s="10">
        <f>3/24000000*OO[[#This Row],[95 (30JUN1985 18:00:00)-Water Temperature (C)]]*OO[[#This Row],[37]]</f>
        <v>0.16364818593131247</v>
      </c>
      <c r="AN395" s="10">
        <f>3/24000000*OO[[#This Row],[96 (30JUN1985 21:00:00)-Water Temperature (C)]]*OO[[#This Row],[38]]</f>
        <v>0.11536256682843751</v>
      </c>
      <c r="AO395" s="10">
        <f>3/24000000*OO[[#This Row],[97 (01JUL1985 00:00:00)-Water Temperature (C)]]*OO[[#This Row],[39]]</f>
        <v>7.1182700213774999E-2</v>
      </c>
      <c r="AP395" s="10">
        <f>3/24000000*OO[[#This Row],[98 (01JUL1985 03:00:00)-Water Temperature (C)]]*OO[[#This Row],[40]]</f>
        <v>4.0438026773949996E-2</v>
      </c>
      <c r="AQ395" s="10">
        <f>3/24000000*OO[[#This Row],[99 (01JUL1985 06:00:00)-Water Temperature (C)]]*OO[[#This Row],[41]]</f>
        <v>2.0078892083074999E-2</v>
      </c>
      <c r="AR395" s="10">
        <f>3/24000000*OO[[#This Row],[100 (01JUL1985 09:00:00)-Water Temperature (C)]]*OO[[#This Row],[42]]</f>
        <v>9.1035711953374992E-3</v>
      </c>
      <c r="AS395" s="10">
        <f>3/24000000*OO[[#This Row],[101 (01JUL1985 12:00:00)-Water Temperature (C)]]*OO[[#This Row],[43]]</f>
        <v>3.9205042644800004E-3</v>
      </c>
      <c r="AT395" s="10">
        <f>3/24000000*OO[[#This Row],[102 (01JUL1985 15:00:00)-Water Temperature (C)]]*OO[[#This Row],[44]]</f>
        <v>1.6776043171874999E-3</v>
      </c>
      <c r="AU395" s="10">
        <f>3/24000000*OO[[#This Row],[103 (01JUL1985 18:00:00)-Water Temperature (C)]]*OO[[#This Row],[45]]</f>
        <v>7.7297444161600001E-4</v>
      </c>
      <c r="AV395" s="10">
        <f>3/24000000*OO[[#This Row],[104 (01JUL1985 21:00:00)-Water Temperature (C)]]*OO[[#This Row],[46]]</f>
        <v>4.2190586736549993E-4</v>
      </c>
      <c r="AW395" s="10">
        <f>3/24000000*OO[[#This Row],[105 (02JUL1985 00:00:00)-Water Temperature (C)]]*OO[[#This Row],[47]]</f>
        <v>2.8661663496899997E-4</v>
      </c>
      <c r="AX395" s="10">
        <f>3/24000000*OO[[#This Row],[106 (02JUL1985 03:00:00)-Water Temperature (C)]]*OO[[#This Row],[48]]</f>
        <v>2.3749074919057503E-4</v>
      </c>
      <c r="AY395" s="10">
        <f>3/24000000*OO[[#This Row],[107 (02JUL1985 06:00:00)-Water Temperature (C)]]*OO[[#This Row],[49]]</f>
        <v>2.10020728245525E-4</v>
      </c>
      <c r="AZ395" s="10">
        <f>3/24000000*OO[[#This Row],[108 (02JUL1985 09:00:00)-Water Temperature (C)]]*OO[[#This Row],[50]]</f>
        <v>1.8874102504215002E-4</v>
      </c>
      <c r="BA395" s="10">
        <f>3/24000000*OO[[#This Row],[109 (02JUL1985 12:00:00)-Water Temperature (C)]]*OO[[#This Row],[51]]</f>
        <v>1.70376536741675E-4</v>
      </c>
      <c r="BB395" s="10">
        <f>3/24000000*OO[[#This Row],[110 (02JUL1985 15:00:00)-Water Temperature (C)]]*OO[[#This Row],[52]]</f>
        <v>1.5179802863855E-4</v>
      </c>
      <c r="BC395" s="10">
        <f>3/24000000*OO[[#This Row],[111 (02JUL1985 18:00:00)-Water Temperature (C)]]*OO[[#This Row],[53]]</f>
        <v>1.3194836480052502E-4</v>
      </c>
      <c r="BD395" s="10">
        <f>3/24000000*OO[[#This Row],[112 (02JUL1985 21:00:00)-Water Temperature (C)]]*OO[[#This Row],[54]]</f>
        <v>1.1430141888349999E-4</v>
      </c>
      <c r="BE395" s="10">
        <f>3/24000000*OO[[#This Row],[113 (03JUL1985 00:00:00)-Water Temperature (C)]]*OO[[#This Row],[55]]</f>
        <v>9.9302984271749993E-5</v>
      </c>
      <c r="BF395" s="10">
        <f>3/24000000*OO[[#This Row],[114 (03JUL1985 03:00:00)-Water Temperature (C)]]*OO[[#This Row],[56]]</f>
        <v>8.8353504883799982E-5</v>
      </c>
      <c r="BG395" s="10">
        <f>3/24000000*OO[[#This Row],[115 (03JUL1985 06:00:00)-Water Temperature (C)]]*OO[[#This Row],[57]]</f>
        <v>7.7810261797124996E-5</v>
      </c>
      <c r="BH395" s="10">
        <f>3/24000000*OO[[#This Row],[116 (03JUL1985 09:00:00)-Water Temperature (C)]]*OO[[#This Row],[58]]</f>
        <v>6.5981091553650001E-5</v>
      </c>
      <c r="BI395" s="10">
        <f>3/24000000*OO[[#This Row],[117 (03JUL1985 12:00:00)-Water Temperature (C)]]*OO[[#This Row],[59]]</f>
        <v>5.5100318344774991E-5</v>
      </c>
      <c r="BJ395" s="10">
        <f>3/24000000*OO[[#This Row],[118 (03JUL1985 15:00:00)-Water Temperature (C)]]*OO[[#This Row],[60]]</f>
        <v>4.5818898636000005E-5</v>
      </c>
      <c r="BK395" s="10">
        <f>3/24000000*OO[[#This Row],[119 (03JUL1985 18:00:00)-Water Temperature (C)]]*OO[[#This Row],[61]]</f>
        <v>3.8328842886599997E-5</v>
      </c>
      <c r="BL395" s="10">
        <f>3/24000000*OO[[#This Row],[120 (03JUL1985 21:00:00)-Water Temperature (C)]]*OO[[#This Row],[62]]</f>
        <v>3.2516816936197501E-5</v>
      </c>
      <c r="BM395" s="10">
        <f>3/24000000*OO[[#This Row],[121 (04JUL1985 00:00:00)-Water Temperature (C)]]*OO[[#This Row],[63]]</f>
        <v>2.7739571908466246E-5</v>
      </c>
      <c r="BN395" s="10">
        <f>3/24000000*OO[[#This Row],[122 (04JUL1985 03:00:00)-Water Temperature (C)]]*OO[[#This Row],[64]]</f>
        <v>2.4141359639497498E-5</v>
      </c>
      <c r="BO395" s="10">
        <f>3/24000000*OO[[#This Row],[123 (04JUL1985 06:00:00)-Water Temperature (C)]]*OO[[#This Row],[65]]</f>
        <v>2.0426275890101248E-5</v>
      </c>
      <c r="BP395" s="10">
        <f>3/24000000*OO[[#This Row],[124 (04JUL1985 09:00:00)-Water Temperature (C)]]*OO[[#This Row],[66]]</f>
        <v>1.7168152979643749E-5</v>
      </c>
      <c r="BQ395" s="10">
        <f>3/24000000*OO[[#This Row],[125 (04JUL1985 12:00:00)-Water Temperature (C)]]*OO[[#This Row],[67]]</f>
        <v>1.41261575035E-5</v>
      </c>
      <c r="BR395" s="10">
        <f>3/24000000*OO[[#This Row],[126 (04JUL1985 15:00:00)-Water Temperature (C)]]*OO[[#This Row],[68]]</f>
        <v>1.164270963305E-5</v>
      </c>
      <c r="BS395" s="10">
        <f>3/24000000*OO[[#This Row],[127 (04JUL1985 18:00:00)-Water Temperature (C)]]*OO[[#This Row],[69]]</f>
        <v>9.7353900199500003E-6</v>
      </c>
      <c r="BT395" s="10">
        <f>3/24000000*OO[[#This Row],[128 (04JUL1985 21:00:00)-Water Temperature (C)]]*OO[[#This Row],[70]]</f>
        <v>8.3623967223349985E-6</v>
      </c>
      <c r="BU395" s="10">
        <f>3/24000000*OO[[#This Row],[129 (05JUL1985 00:00:00)-Water Temperature (C)]]*OO[[#This Row],[71]]</f>
        <v>7.0967856879399997E-6</v>
      </c>
      <c r="BV395" s="10">
        <f>3/24000000*OO[[#This Row],[130 (05JUL1985 03:00:00)-Water Temperature (C)]]*OO[[#This Row],[72]]</f>
        <v>6.0809629698999993E-6</v>
      </c>
      <c r="BW395" s="10">
        <f>3/24000000*OO[[#This Row],[131 (05JUL1985 06:00:00)-Water Temperature (C)]]*OO[[#This Row],[73]]</f>
        <v>4.9889555242799995E-6</v>
      </c>
      <c r="BX395" s="10">
        <f>3/24000000*OO[[#This Row],[132 (05JUL1985 09:00:00)-Water Temperature (C)]]*OO[[#This Row],[74]]</f>
        <v>3.9889427234487497E-6</v>
      </c>
      <c r="BY395" s="10">
        <f>3/24000000*OO[[#This Row],[133 (05JUL1985 12:00:00)-Water Temperature (C)]]*OO[[#This Row],[75]]</f>
        <v>3.1921630657447498E-6</v>
      </c>
      <c r="BZ395" s="10">
        <f>3/24000000*OO[[#This Row],[134 (05JUL1985 15:00:00)-Water Temperature (C)]]*OO[[#This Row],[76]]</f>
        <v>2.5144920175589998E-6</v>
      </c>
      <c r="CA395" s="10">
        <f>3/24000000*OO[[#This Row],[135 (05JUL1985 18:00:00)-Water Temperature (C)]]*OO[[#This Row],[77]]</f>
        <v>1.9709218280867498E-6</v>
      </c>
      <c r="CB395" s="10">
        <f>3/24000000*OO[[#This Row],[136 (05JUL1985 21:00:00)-Water Temperature (C)]]*OO[[#This Row],[78]]</f>
        <v>1.5788635382663748E-6</v>
      </c>
      <c r="CC395" s="10">
        <f>3/24000000*OO[[#This Row],[137 (06JUL1985 00:00:00)-Water Temperature (C)]]*OO[[#This Row],[79]]</f>
        <v>1.3160366690426247E-6</v>
      </c>
      <c r="CD395" s="10">
        <f>3/24000000*OO[[#This Row],[138 (06JUL1985 03:00:00)-Water Temperature (C)]]*OO[[#This Row],[80]]</f>
        <v>1.169716151175E-6</v>
      </c>
      <c r="CE395" s="10">
        <f>3/24000000*OO[[#This Row],[139 (06JUL1985 06:00:00)-Water Temperature (C)]]*OO[[#This Row],[81]]</f>
        <v>1.0566879043125E-6</v>
      </c>
      <c r="CF395" s="10">
        <f>3/24000000*OO[[#This Row],[140 (06JUL1985 09:00:00)-Water Temperature (C)]]*OO[[#This Row],[82]]</f>
        <v>9.7315649509162493E-7</v>
      </c>
      <c r="CG395" s="10">
        <f>3/24000000*OO[[#This Row],[141 (06JUL1985 12:00:00)-Water Temperature (C)]]*OO[[#This Row],[83]]</f>
        <v>9.2014346103750004E-7</v>
      </c>
      <c r="CH395" s="10">
        <f>3/24000000*OO[[#This Row],[142 (06JUL1985 15:00:00)-Water Temperature (C)]]*OO[[#This Row],[84]]</f>
        <v>8.6641696257437504E-7</v>
      </c>
      <c r="CI395" s="10">
        <f>3/24000000*OO[[#This Row],[143 (06JUL1985 18:00:00)-Water Temperature (C)]]*OO[[#This Row],[85]]</f>
        <v>8.0932555595449991E-7</v>
      </c>
      <c r="CJ395" s="10">
        <f>3/24000000*OO[[#This Row],[144 (06JUL1985 21:00:00)-Water Temperature (C)]]*OO[[#This Row],[86]]</f>
        <v>7.6454486357187509E-7</v>
      </c>
      <c r="CK395" s="10">
        <f>3/24000000*OO[[#This Row],[145 (07JUL1985 00:00:00)-Water Temperature (C)]]*OO[[#This Row],[87]]</f>
        <v>7.3549699861562493E-7</v>
      </c>
      <c r="CL395" s="10">
        <f>3/24000000*OO[[#This Row],[146 (07JUL1985 03:00:00)-Water Temperature (C)]]*OO[[#This Row],[88]]</f>
        <v>7.2330827735699991E-7</v>
      </c>
      <c r="CM395" s="10">
        <f>3/24000000*OO[[#This Row],[147 (07JUL1985 06:00:00)-Water Temperature (C)]]*OO[[#This Row],[89]]</f>
        <v>7.0416749594100003E-7</v>
      </c>
      <c r="CN395" s="10">
        <f>3/24000000*OO[[#This Row],[148 (07JUL1985 09:00:00)-Water Temperature (C)]]*OO[[#This Row],[90]]</f>
        <v>6.7656746997124986E-7</v>
      </c>
      <c r="CO395" s="10">
        <f>3/24000000*OO[[#This Row],[149 (07JUL1985 12:00:00)-Water Temperature (C)]]*OO[[#This Row],[91]]</f>
        <v>6.4812793400125E-7</v>
      </c>
      <c r="CP395" s="10">
        <f>3/24000000*OO[[#This Row],[150 (07JUL1985 15:00:00)-Water Temperature (C)]]*OO[[#This Row],[92]]</f>
        <v>6.1242311984099991E-7</v>
      </c>
      <c r="CQ395" s="10">
        <f>3/24000000*OO[[#This Row],[151 (07JUL1985 18:00:00)-Water Temperature (C)]]*OO[[#This Row],[93]]</f>
        <v>5.7623967814549996E-7</v>
      </c>
      <c r="CR395" s="10">
        <f>3/24000000*OO[[#This Row],[152 (07JUL1985 21:00:00)-Water Temperature (C)]]*OO[[#This Row],[94]]</f>
        <v>5.4804469585937487E-7</v>
      </c>
      <c r="CS395" s="10">
        <f>3/24000000*OO[[#This Row],[153 (08JUL1985 00:00:00)-Water Temperature (C)]]*OO[[#This Row],[95]]</f>
        <v>5.2438168816187506E-7</v>
      </c>
      <c r="CT395" s="10">
        <f>3/24000000*OO[[#This Row],[154 (08JUL1985 03:00:00)-Water Temperature (C)]]*OO[[#This Row],[96]]</f>
        <v>5.0476007798624995E-7</v>
      </c>
      <c r="CU395" s="10">
        <f>3/24000000*OO[[#This Row],[155 (08JUL1985 06:00:00)-Water Temperature (C)]]*OO[[#This Row],[97]]</f>
        <v>4.8934950208562499E-7</v>
      </c>
      <c r="CV395" s="10">
        <f>3/24000000*OO[[#This Row],[156 (08JUL1985 09:00:00)-Water Temperature (C)]]*OO[[#This Row],[98]]</f>
        <v>4.5972189103799998E-7</v>
      </c>
      <c r="CW395" s="10">
        <f>3/24000000*OO[[#This Row],[157 (08JUL1985 12:00:00)-Water Temperature (C)]]*OO[[#This Row],[99]]</f>
        <v>4.3640432409999995E-7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0</v>
      </c>
      <c r="V396" s="10">
        <f>3/24000000*OO[[#This Row],[78 (28JUN1985 15:00:00)-Water Temperature (C)]]*OO[[#This Row],[20]]</f>
        <v>1.2251495061093751E-36</v>
      </c>
      <c r="W396" s="10">
        <f>3/24000000*OO[[#This Row],[79 (28JUN1985 18:00:00)-Water Temperature (C)]]*OO[[#This Row],[21]]</f>
        <v>6.8946667090400003E-30</v>
      </c>
      <c r="X396" s="10">
        <f>3/24000000*OO[[#This Row],[80 (28JUN1985 21:00:00)-Water Temperature (C)]]*OO[[#This Row],[22]]</f>
        <v>3.1799198088637498E-23</v>
      </c>
      <c r="Y396" s="10">
        <f>3/24000000*OO[[#This Row],[81 (29JUN1985 00:00:00)-Water Temperature (C)]]*OO[[#This Row],[23]]</f>
        <v>3.5244998469175E-18</v>
      </c>
      <c r="Z396" s="10">
        <f>3/24000000*OO[[#This Row],[82 (29JUN1985 03:00:00)-Water Temperature (C)]]*OO[[#This Row],[24]]</f>
        <v>1.4919972348175E-14</v>
      </c>
      <c r="AA396" s="10">
        <f>3/24000000*OO[[#This Row],[83 (29JUN1985 06:00:00)-Water Temperature (C)]]*OO[[#This Row],[25]]</f>
        <v>1.0179487729845E-11</v>
      </c>
      <c r="AB396" s="10">
        <f>3/24000000*OO[[#This Row],[84 (29JUN1985 09:00:00)-Water Temperature (C)]]*OO[[#This Row],[26]]</f>
        <v>1.9651550734785001E-9</v>
      </c>
      <c r="AC396" s="10">
        <f>3/24000000*OO[[#This Row],[85 (29JUN1985 12:00:00)-Water Temperature (C)]]*OO[[#This Row],[27]]</f>
        <v>1.44623030286E-7</v>
      </c>
      <c r="AD396" s="10">
        <f>3/24000000*OO[[#This Row],[86 (29JUN1985 15:00:00)-Water Temperature (C)]]*OO[[#This Row],[28]]</f>
        <v>4.7543099958549996E-6</v>
      </c>
      <c r="AE396" s="10">
        <f>3/24000000*OO[[#This Row],[88 (29JUN1985 21:00:00)-Water Temperature (C)]]*OO[[#This Row],[30]]</f>
        <v>7.9077467662500001E-4</v>
      </c>
      <c r="AF396" s="10">
        <f>3/24000000*OO[[#This Row],[88 (29JUN1985 21:00:00)-Water Temperature (C)]]*OO[[#This Row],[30]]</f>
        <v>7.9077467662500001E-4</v>
      </c>
      <c r="AG396" s="10">
        <f>3/24000000*OO[[#This Row],[89 (30JUN1985 00:00:00)-Water Temperature (C)]]*OO[[#This Row],[31]]</f>
        <v>4.7077313085600002E-3</v>
      </c>
      <c r="AH396" s="10">
        <f>3/24000000*OO[[#This Row],[90 (30JUN1985 03:00:00)-Water Temperature (C)]]*OO[[#This Row],[32]]</f>
        <v>1.8506097944999998E-2</v>
      </c>
      <c r="AI396" s="10">
        <f>3/24000000*OO[[#This Row],[91 (30JUN1985 06:00:00)-Water Temperature (C)]]*OO[[#This Row],[33]]</f>
        <v>4.965933022315E-2</v>
      </c>
      <c r="AJ396" s="10">
        <f>3/24000000*OO[[#This Row],[92 (30JUN1985 09:00:00)-Water Temperature (C)]]*OO[[#This Row],[34]]</f>
        <v>9.493881170362499E-2</v>
      </c>
      <c r="AK396" s="10">
        <f>3/24000000*OO[[#This Row],[93 (30JUN1985 12:00:00)-Water Temperature (C)]]*OO[[#This Row],[35]]</f>
        <v>0.13421331800459999</v>
      </c>
      <c r="AL396" s="10">
        <f>3/24000000*OO[[#This Row],[94 (30JUN1985 15:00:00)-Water Temperature (C)]]*OO[[#This Row],[36]]</f>
        <v>0.14499446136120001</v>
      </c>
      <c r="AM396" s="10">
        <f>3/24000000*OO[[#This Row],[95 (30JUN1985 18:00:00)-Water Temperature (C)]]*OO[[#This Row],[37]]</f>
        <v>0.12573751354614998</v>
      </c>
      <c r="AN396" s="10">
        <f>3/24000000*OO[[#This Row],[96 (30JUN1985 21:00:00)-Water Temperature (C)]]*OO[[#This Row],[38]]</f>
        <v>9.1702473810750001E-2</v>
      </c>
      <c r="AO396" s="10">
        <f>3/24000000*OO[[#This Row],[97 (01JUL1985 00:00:00)-Water Temperature (C)]]*OO[[#This Row],[39]]</f>
        <v>5.8281054352849991E-2</v>
      </c>
      <c r="AP396" s="10">
        <f>3/24000000*OO[[#This Row],[98 (01JUL1985 03:00:00)-Water Temperature (C)]]*OO[[#This Row],[40]]</f>
        <v>3.40121404220875E-2</v>
      </c>
      <c r="AQ396" s="10">
        <f>3/24000000*OO[[#This Row],[99 (01JUL1985 06:00:00)-Water Temperature (C)]]*OO[[#This Row],[41]]</f>
        <v>1.7335071657785001E-2</v>
      </c>
      <c r="AR396" s="10">
        <f>3/24000000*OO[[#This Row],[100 (01JUL1985 09:00:00)-Water Temperature (C)]]*OO[[#This Row],[42]]</f>
        <v>7.9828445353087498E-3</v>
      </c>
      <c r="AS396" s="10">
        <f>3/24000000*OO[[#This Row],[101 (01JUL1985 12:00:00)-Water Temperature (C)]]*OO[[#This Row],[43]]</f>
        <v>3.4617319539499997E-3</v>
      </c>
      <c r="AT396" s="10">
        <f>3/24000000*OO[[#This Row],[102 (01JUL1985 15:00:00)-Water Temperature (C)]]*OO[[#This Row],[44]]</f>
        <v>1.4738233443569999E-3</v>
      </c>
      <c r="AU396" s="10">
        <f>3/24000000*OO[[#This Row],[103 (01JUL1985 18:00:00)-Water Temperature (C)]]*OO[[#This Row],[45]]</f>
        <v>6.6273585085500008E-4</v>
      </c>
      <c r="AV396" s="10">
        <f>3/24000000*OO[[#This Row],[104 (01JUL1985 21:00:00)-Water Temperature (C)]]*OO[[#This Row],[46]]</f>
        <v>3.4670700620774994E-4</v>
      </c>
      <c r="AW396" s="10">
        <f>3/24000000*OO[[#This Row],[105 (02JUL1985 00:00:00)-Water Temperature (C)]]*OO[[#This Row],[47]]</f>
        <v>2.2539428038312499E-4</v>
      </c>
      <c r="AX396" s="10">
        <f>3/24000000*OO[[#This Row],[106 (02JUL1985 03:00:00)-Water Temperature (C)]]*OO[[#This Row],[48]]</f>
        <v>1.8173525108234999E-4</v>
      </c>
      <c r="AY396" s="10">
        <f>3/24000000*OO[[#This Row],[107 (02JUL1985 06:00:00)-Water Temperature (C)]]*OO[[#This Row],[49]]</f>
        <v>1.58849269908E-4</v>
      </c>
      <c r="AZ396" s="10">
        <f>3/24000000*OO[[#This Row],[108 (02JUL1985 09:00:00)-Water Temperature (C)]]*OO[[#This Row],[50]]</f>
        <v>1.4094886447968752E-4</v>
      </c>
      <c r="BA396" s="10">
        <f>3/24000000*OO[[#This Row],[109 (02JUL1985 12:00:00)-Water Temperature (C)]]*OO[[#This Row],[51]]</f>
        <v>1.257141633219625E-4</v>
      </c>
      <c r="BB396" s="10">
        <f>3/24000000*OO[[#This Row],[110 (02JUL1985 15:00:00)-Water Temperature (C)]]*OO[[#This Row],[52]]</f>
        <v>1.119720673734E-4</v>
      </c>
      <c r="BC396" s="10">
        <f>3/24000000*OO[[#This Row],[111 (02JUL1985 18:00:00)-Water Temperature (C)]]*OO[[#This Row],[53]]</f>
        <v>9.8102807606999983E-5</v>
      </c>
      <c r="BD396" s="10">
        <f>3/24000000*OO[[#This Row],[112 (02JUL1985 21:00:00)-Water Temperature (C)]]*OO[[#This Row],[54]]</f>
        <v>8.5400858953000011E-5</v>
      </c>
      <c r="BE396" s="10">
        <f>3/24000000*OO[[#This Row],[113 (03JUL1985 00:00:00)-Water Temperature (C)]]*OO[[#This Row],[55]]</f>
        <v>7.4547349636312486E-5</v>
      </c>
      <c r="BF396" s="10">
        <f>3/24000000*OO[[#This Row],[114 (03JUL1985 03:00:00)-Water Temperature (C)]]*OO[[#This Row],[56]]</f>
        <v>6.6722730042400002E-5</v>
      </c>
      <c r="BG396" s="10">
        <f>3/24000000*OO[[#This Row],[115 (03JUL1985 06:00:00)-Water Temperature (C)]]*OO[[#This Row],[57]]</f>
        <v>5.9204419856212505E-5</v>
      </c>
      <c r="BH396" s="10">
        <f>3/24000000*OO[[#This Row],[116 (03JUL1985 09:00:00)-Water Temperature (C)]]*OO[[#This Row],[58]]</f>
        <v>5.0604508054374997E-5</v>
      </c>
      <c r="BI396" s="10">
        <f>3/24000000*OO[[#This Row],[117 (03JUL1985 12:00:00)-Water Temperature (C)]]*OO[[#This Row],[59]]</f>
        <v>4.2162692060449997E-5</v>
      </c>
      <c r="BJ396" s="10">
        <f>3/24000000*OO[[#This Row],[118 (03JUL1985 15:00:00)-Water Temperature (C)]]*OO[[#This Row],[60]]</f>
        <v>3.4947331848300002E-5</v>
      </c>
      <c r="BK396" s="10">
        <f>3/24000000*OO[[#This Row],[119 (03JUL1985 18:00:00)-Water Temperature (C)]]*OO[[#This Row],[61]]</f>
        <v>2.9066154284562501E-5</v>
      </c>
      <c r="BL396" s="10">
        <f>3/24000000*OO[[#This Row],[120 (03JUL1985 21:00:00)-Water Temperature (C)]]*OO[[#This Row],[62]]</f>
        <v>2.4471429193750001E-5</v>
      </c>
      <c r="BM396" s="10">
        <f>3/24000000*OO[[#This Row],[121 (04JUL1985 00:00:00)-Water Temperature (C)]]*OO[[#This Row],[63]]</f>
        <v>2.1348464491769998E-5</v>
      </c>
      <c r="BN396" s="10">
        <f>3/24000000*OO[[#This Row],[122 (04JUL1985 03:00:00)-Water Temperature (C)]]*OO[[#This Row],[64]]</f>
        <v>1.9097650034212499E-5</v>
      </c>
      <c r="BO396" s="10">
        <f>3/24000000*OO[[#This Row],[123 (04JUL1985 06:00:00)-Water Temperature (C)]]*OO[[#This Row],[65]]</f>
        <v>1.6669685129871252E-5</v>
      </c>
      <c r="BP396" s="10">
        <f>3/24000000*OO[[#This Row],[124 (04JUL1985 09:00:00)-Water Temperature (C)]]*OO[[#This Row],[66]]</f>
        <v>1.4429913021920001E-5</v>
      </c>
      <c r="BQ396" s="10">
        <f>3/24000000*OO[[#This Row],[125 (04JUL1985 12:00:00)-Water Temperature (C)]]*OO[[#This Row],[67]]</f>
        <v>1.22190083013375E-5</v>
      </c>
      <c r="BR396" s="10">
        <f>3/24000000*OO[[#This Row],[126 (04JUL1985 15:00:00)-Water Temperature (C)]]*OO[[#This Row],[68]]</f>
        <v>1.0324338090297499E-5</v>
      </c>
      <c r="BS396" s="10">
        <f>3/24000000*OO[[#This Row],[127 (04JUL1985 18:00:00)-Water Temperature (C)]]*OO[[#This Row],[69]]</f>
        <v>8.7866335668075009E-6</v>
      </c>
      <c r="BT396" s="10">
        <f>3/24000000*OO[[#This Row],[128 (04JUL1985 21:00:00)-Water Temperature (C)]]*OO[[#This Row],[70]]</f>
        <v>7.8249053226674999E-6</v>
      </c>
      <c r="BU396" s="10">
        <f>3/24000000*OO[[#This Row],[129 (05JUL1985 00:00:00)-Water Temperature (C)]]*OO[[#This Row],[71]]</f>
        <v>6.8889593241012499E-6</v>
      </c>
      <c r="BV396" s="10">
        <f>3/24000000*OO[[#This Row],[130 (05JUL1985 03:00:00)-Water Temperature (C)]]*OO[[#This Row],[72]]</f>
        <v>6.1092749411325002E-6</v>
      </c>
      <c r="BW396" s="10">
        <f>3/24000000*OO[[#This Row],[131 (05JUL1985 06:00:00)-Water Temperature (C)]]*OO[[#This Row],[73]]</f>
        <v>5.1885446279362507E-6</v>
      </c>
      <c r="BX396" s="10">
        <f>3/24000000*OO[[#This Row],[132 (05JUL1985 09:00:00)-Water Temperature (C)]]*OO[[#This Row],[74]]</f>
        <v>4.2753283569549995E-6</v>
      </c>
      <c r="BY396" s="10">
        <f>3/24000000*OO[[#This Row],[133 (05JUL1985 12:00:00)-Water Temperature (C)]]*OO[[#This Row],[75]]</f>
        <v>3.4218908397662499E-6</v>
      </c>
      <c r="BZ396" s="10">
        <f>3/24000000*OO[[#This Row],[134 (05JUL1985 15:00:00)-Water Temperature (C)]]*OO[[#This Row],[76]]</f>
        <v>2.6975489698179997E-6</v>
      </c>
      <c r="CA396" s="10">
        <f>3/24000000*OO[[#This Row],[135 (05JUL1985 18:00:00)-Water Temperature (C)]]*OO[[#This Row],[77]]</f>
        <v>2.1104072699052497E-6</v>
      </c>
      <c r="CB396" s="10">
        <f>3/24000000*OO[[#This Row],[136 (05JUL1985 21:00:00)-Water Temperature (C)]]*OO[[#This Row],[78]]</f>
        <v>1.6842424443949998E-6</v>
      </c>
      <c r="CC396" s="10">
        <f>3/24000000*OO[[#This Row],[137 (06JUL1985 00:00:00)-Water Temperature (C)]]*OO[[#This Row],[79]]</f>
        <v>1.3968227126093749E-6</v>
      </c>
      <c r="CD396" s="10">
        <f>3/24000000*OO[[#This Row],[138 (06JUL1985 03:00:00)-Water Temperature (C)]]*OO[[#This Row],[80]]</f>
        <v>1.236515618191875E-6</v>
      </c>
      <c r="CE396" s="10">
        <f>3/24000000*OO[[#This Row],[139 (06JUL1985 06:00:00)-Water Temperature (C)]]*OO[[#This Row],[81]]</f>
        <v>1.1139135360699999E-6</v>
      </c>
      <c r="CF396" s="10">
        <f>3/24000000*OO[[#This Row],[140 (06JUL1985 09:00:00)-Water Temperature (C)]]*OO[[#This Row],[82]]</f>
        <v>1.02244697112E-6</v>
      </c>
      <c r="CG396" s="10">
        <f>3/24000000*OO[[#This Row],[141 (06JUL1985 12:00:00)-Water Temperature (C)]]*OO[[#This Row],[83]]</f>
        <v>9.6448780414399989E-7</v>
      </c>
      <c r="CH396" s="10">
        <f>3/24000000*OO[[#This Row],[142 (06JUL1985 15:00:00)-Water Temperature (C)]]*OO[[#This Row],[84]]</f>
        <v>9.0713489191874996E-7</v>
      </c>
      <c r="CI396" s="10">
        <f>3/24000000*OO[[#This Row],[143 (06JUL1985 18:00:00)-Water Temperature (C)]]*OO[[#This Row],[85]]</f>
        <v>8.4558113649099998E-7</v>
      </c>
      <c r="CJ396" s="10">
        <f>3/24000000*OO[[#This Row],[144 (06JUL1985 21:00:00)-Water Temperature (C)]]*OO[[#This Row],[86]]</f>
        <v>7.9743373182550004E-7</v>
      </c>
      <c r="CK396" s="10">
        <f>3/24000000*OO[[#This Row],[145 (07JUL1985 00:00:00)-Water Temperature (C)]]*OO[[#This Row],[87]]</f>
        <v>7.6618259339999991E-7</v>
      </c>
      <c r="CL396" s="10">
        <f>3/24000000*OO[[#This Row],[146 (07JUL1985 03:00:00)-Water Temperature (C)]]*OO[[#This Row],[88]]</f>
        <v>7.5397637474599998E-7</v>
      </c>
      <c r="CM396" s="10">
        <f>3/24000000*OO[[#This Row],[147 (07JUL1985 06:00:00)-Water Temperature (C)]]*OO[[#This Row],[89]]</f>
        <v>7.3444204342025005E-7</v>
      </c>
      <c r="CN396" s="10">
        <f>3/24000000*OO[[#This Row],[148 (07JUL1985 09:00:00)-Water Temperature (C)]]*OO[[#This Row],[90]]</f>
        <v>7.0556399217150003E-7</v>
      </c>
      <c r="CO396" s="10">
        <f>3/24000000*OO[[#This Row],[149 (07JUL1985 12:00:00)-Water Temperature (C)]]*OO[[#This Row],[91]]</f>
        <v>6.7538433796424988E-7</v>
      </c>
      <c r="CP396" s="10">
        <f>3/24000000*OO[[#This Row],[150 (07JUL1985 15:00:00)-Water Temperature (C)]]*OO[[#This Row],[92]]</f>
        <v>6.3753401413000004E-7</v>
      </c>
      <c r="CQ396" s="10">
        <f>3/24000000*OO[[#This Row],[151 (07JUL1985 18:00:00)-Water Temperature (C)]]*OO[[#This Row],[93]]</f>
        <v>5.9912920549987498E-7</v>
      </c>
      <c r="CR396" s="10">
        <f>3/24000000*OO[[#This Row],[152 (07JUL1985 21:00:00)-Water Temperature (C)]]*OO[[#This Row],[94]]</f>
        <v>5.6885453881249996E-7</v>
      </c>
      <c r="CS396" s="10">
        <f>3/24000000*OO[[#This Row],[153 (08JUL1985 00:00:00)-Water Temperature (C)]]*OO[[#This Row],[95]]</f>
        <v>5.4427690148849987E-7</v>
      </c>
      <c r="CT396" s="10">
        <f>3/24000000*OO[[#This Row],[154 (08JUL1985 03:00:00)-Water Temperature (C)]]*OO[[#This Row],[96]]</f>
        <v>5.2412934640550001E-7</v>
      </c>
      <c r="CU396" s="10">
        <f>3/24000000*OO[[#This Row],[155 (08JUL1985 06:00:00)-Water Temperature (C)]]*OO[[#This Row],[97]]</f>
        <v>5.0836366517300001E-7</v>
      </c>
      <c r="CV396" s="10">
        <f>3/24000000*OO[[#This Row],[156 (08JUL1985 09:00:00)-Water Temperature (C)]]*OO[[#This Row],[98]]</f>
        <v>4.7888792961187503E-7</v>
      </c>
      <c r="CW396" s="10">
        <f>3/24000000*OO[[#This Row],[157 (08JUL1985 12:00:00)-Water Temperature (C)]]*OO[[#This Row],[99]]</f>
        <v>4.5356257423199995E-7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1.6091865824715E-37</v>
      </c>
      <c r="W397" s="10">
        <f>3/24000000*OO[[#This Row],[79 (28JUN1985 18:00:00)-Water Temperature (C)]]*OO[[#This Row],[21]]</f>
        <v>2.076444488633E-30</v>
      </c>
      <c r="X397" s="10">
        <f>3/24000000*OO[[#This Row],[80 (28JUN1985 21:00:00)-Water Temperature (C)]]*OO[[#This Row],[22]]</f>
        <v>7.4000959751700004E-24</v>
      </c>
      <c r="Y397" s="10">
        <f>3/24000000*OO[[#This Row],[81 (29JUN1985 00:00:00)-Water Temperature (C)]]*OO[[#This Row],[23]]</f>
        <v>1.151552439984E-18</v>
      </c>
      <c r="Z397" s="10">
        <f>3/24000000*OO[[#This Row],[82 (29JUN1985 03:00:00)-Water Temperature (C)]]*OO[[#This Row],[24]]</f>
        <v>5.8185273817312499E-15</v>
      </c>
      <c r="AA397" s="10">
        <f>3/24000000*OO[[#This Row],[83 (29JUN1985 06:00:00)-Water Temperature (C)]]*OO[[#This Row],[25]]</f>
        <v>4.4659572124187502E-12</v>
      </c>
      <c r="AB397" s="10">
        <f>3/24000000*OO[[#This Row],[84 (29JUN1985 09:00:00)-Water Temperature (C)]]*OO[[#This Row],[26]]</f>
        <v>9.4557814392274973E-10</v>
      </c>
      <c r="AC397" s="10">
        <f>3/24000000*OO[[#This Row],[85 (29JUN1985 12:00:00)-Water Temperature (C)]]*OO[[#This Row],[27]]</f>
        <v>7.5290131204399989E-8</v>
      </c>
      <c r="AD397" s="10">
        <f>3/24000000*OO[[#This Row],[86 (29JUN1985 15:00:00)-Water Temperature (C)]]*OO[[#This Row],[28]]</f>
        <v>2.648776950158E-6</v>
      </c>
      <c r="AE397" s="10">
        <f>3/24000000*OO[[#This Row],[88 (29JUN1985 21:00:00)-Water Temperature (C)]]*OO[[#This Row],[30]]</f>
        <v>4.9503280912800002E-4</v>
      </c>
      <c r="AF397" s="10">
        <f>3/24000000*OO[[#This Row],[88 (29JUN1985 21:00:00)-Water Temperature (C)]]*OO[[#This Row],[30]]</f>
        <v>4.9503280912800002E-4</v>
      </c>
      <c r="AG397" s="10">
        <f>3/24000000*OO[[#This Row],[89 (30JUN1985 00:00:00)-Water Temperature (C)]]*OO[[#This Row],[31]]</f>
        <v>3.1066780723812497E-3</v>
      </c>
      <c r="AH397" s="10">
        <f>3/24000000*OO[[#This Row],[90 (30JUN1985 03:00:00)-Water Temperature (C)]]*OO[[#This Row],[32]]</f>
        <v>1.2834108637141248E-2</v>
      </c>
      <c r="AI397" s="10">
        <f>3/24000000*OO[[#This Row],[91 (30JUN1985 06:00:00)-Water Temperature (C)]]*OO[[#This Row],[33]]</f>
        <v>3.6104347708724997E-2</v>
      </c>
      <c r="AJ397" s="10">
        <f>3/24000000*OO[[#This Row],[92 (30JUN1985 09:00:00)-Water Temperature (C)]]*OO[[#This Row],[34]]</f>
        <v>7.2033366342024993E-2</v>
      </c>
      <c r="AK397" s="10">
        <f>3/24000000*OO[[#This Row],[93 (30JUN1985 12:00:00)-Water Temperature (C)]]*OO[[#This Row],[35]]</f>
        <v>0.10575241861085</v>
      </c>
      <c r="AL397" s="10">
        <f>3/24000000*OO[[#This Row],[94 (30JUN1985 15:00:00)-Water Temperature (C)]]*OO[[#This Row],[36]]</f>
        <v>0.11810825482317498</v>
      </c>
      <c r="AM397" s="10">
        <f>3/24000000*OO[[#This Row],[95 (30JUN1985 18:00:00)-Water Temperature (C)]]*OO[[#This Row],[37]]</f>
        <v>0.10549388986154999</v>
      </c>
      <c r="AN397" s="10">
        <f>3/24000000*OO[[#This Row],[96 (30JUN1985 21:00:00)-Water Temperature (C)]]*OO[[#This Row],[38]]</f>
        <v>7.8935523357487491E-2</v>
      </c>
      <c r="AO397" s="10">
        <f>3/24000000*OO[[#This Row],[97 (01JUL1985 00:00:00)-Water Temperature (C)]]*OO[[#This Row],[39]]</f>
        <v>5.1280236068799993E-2</v>
      </c>
      <c r="AP397" s="10">
        <f>3/24000000*OO[[#This Row],[98 (01JUL1985 03:00:00)-Water Temperature (C)]]*OO[[#This Row],[40]]</f>
        <v>3.0500989441179998E-2</v>
      </c>
      <c r="AQ397" s="10">
        <f>3/24000000*OO[[#This Row],[99 (01JUL1985 06:00:00)-Water Temperature (C)]]*OO[[#This Row],[41]]</f>
        <v>1.584417196532625E-2</v>
      </c>
      <c r="AR397" s="10">
        <f>3/24000000*OO[[#This Row],[100 (01JUL1985 09:00:00)-Water Temperature (C)]]*OO[[#This Row],[42]]</f>
        <v>7.3714527165200001E-3</v>
      </c>
      <c r="AS397" s="10">
        <f>3/24000000*OO[[#This Row],[101 (01JUL1985 12:00:00)-Water Temperature (C)]]*OO[[#This Row],[43]]</f>
        <v>3.2078814489700002E-3</v>
      </c>
      <c r="AT397" s="10">
        <f>3/24000000*OO[[#This Row],[102 (01JUL1985 15:00:00)-Water Temperature (C)]]*OO[[#This Row],[44]]</f>
        <v>1.3590256174893748E-3</v>
      </c>
      <c r="AU397" s="10">
        <f>3/24000000*OO[[#This Row],[103 (01JUL1985 18:00:00)-Water Temperature (C)]]*OO[[#This Row],[45]]</f>
        <v>5.9919358122374994E-4</v>
      </c>
      <c r="AV397" s="10">
        <f>3/24000000*OO[[#This Row],[104 (01JUL1985 21:00:00)-Water Temperature (C)]]*OO[[#This Row],[46]]</f>
        <v>3.0275395949799999E-4</v>
      </c>
      <c r="AW397" s="10">
        <f>3/24000000*OO[[#This Row],[105 (02JUL1985 00:00:00)-Water Temperature (C)]]*OO[[#This Row],[47]]</f>
        <v>1.8937344204281249E-4</v>
      </c>
      <c r="AX397" s="10">
        <f>3/24000000*OO[[#This Row],[106 (02JUL1985 03:00:00)-Water Temperature (C)]]*OO[[#This Row],[48]]</f>
        <v>1.486264640212E-4</v>
      </c>
      <c r="AY397" s="10">
        <f>3/24000000*OO[[#This Row],[107 (02JUL1985 06:00:00)-Water Temperature (C)]]*OO[[#This Row],[49]]</f>
        <v>1.2829564142031251E-4</v>
      </c>
      <c r="AZ397" s="10">
        <f>3/24000000*OO[[#This Row],[108 (02JUL1985 09:00:00)-Water Temperature (C)]]*OO[[#This Row],[50]]</f>
        <v>1.1274074076243751E-4</v>
      </c>
      <c r="BA397" s="10">
        <f>3/24000000*OO[[#This Row],[109 (02JUL1985 12:00:00)-Water Temperature (C)]]*OO[[#This Row],[51]]</f>
        <v>9.9614374654500009E-5</v>
      </c>
      <c r="BB397" s="10">
        <f>3/24000000*OO[[#This Row],[110 (02JUL1985 15:00:00)-Water Temperature (C)]]*OO[[#This Row],[52]]</f>
        <v>8.7522168934562499E-5</v>
      </c>
      <c r="BC397" s="10">
        <f>3/24000000*OO[[#This Row],[111 (02JUL1985 18:00:00)-Water Temperature (C)]]*OO[[#This Row],[53]]</f>
        <v>7.685458343909999E-5</v>
      </c>
      <c r="BD397" s="10">
        <f>3/24000000*OO[[#This Row],[112 (02JUL1985 21:00:00)-Water Temperature (C)]]*OO[[#This Row],[54]]</f>
        <v>6.7696690410999988E-5</v>
      </c>
      <c r="BE397" s="10">
        <f>3/24000000*OO[[#This Row],[113 (03JUL1985 00:00:00)-Water Temperature (C)]]*OO[[#This Row],[55]]</f>
        <v>5.9852037357937492E-5</v>
      </c>
      <c r="BF397" s="10">
        <f>3/24000000*OO[[#This Row],[114 (03JUL1985 03:00:00)-Water Temperature (C)]]*OO[[#This Row],[56]]</f>
        <v>5.4373456682000006E-5</v>
      </c>
      <c r="BG397" s="10">
        <f>3/24000000*OO[[#This Row],[115 (03JUL1985 06:00:00)-Water Temperature (C)]]*OO[[#This Row],[57]]</f>
        <v>4.9095923575124992E-5</v>
      </c>
      <c r="BH397" s="10">
        <f>3/24000000*OO[[#This Row],[116 (03JUL1985 09:00:00)-Water Temperature (C)]]*OO[[#This Row],[58]]</f>
        <v>4.2894664974000004E-5</v>
      </c>
      <c r="BI397" s="10">
        <f>3/24000000*OO[[#This Row],[117 (03JUL1985 12:00:00)-Water Temperature (C)]]*OO[[#This Row],[59]]</f>
        <v>3.62699695336875E-5</v>
      </c>
      <c r="BJ397" s="10">
        <f>3/24000000*OO[[#This Row],[118 (03JUL1985 15:00:00)-Water Temperature (C)]]*OO[[#This Row],[60]]</f>
        <v>3.0432143111324999E-5</v>
      </c>
      <c r="BK397" s="10">
        <f>3/24000000*OO[[#This Row],[119 (03JUL1985 18:00:00)-Water Temperature (C)]]*OO[[#This Row],[61]]</f>
        <v>2.5658762890162501E-5</v>
      </c>
      <c r="BL397" s="10">
        <f>3/24000000*OO[[#This Row],[120 (03JUL1985 21:00:00)-Water Temperature (C)]]*OO[[#This Row],[62]]</f>
        <v>2.2218359969975001E-5</v>
      </c>
      <c r="BM397" s="10">
        <f>3/24000000*OO[[#This Row],[121 (04JUL1985 00:00:00)-Water Temperature (C)]]*OO[[#This Row],[63]]</f>
        <v>1.9994493574372497E-5</v>
      </c>
      <c r="BN397" s="10">
        <f>3/24000000*OO[[#This Row],[122 (04JUL1985 03:00:00)-Water Temperature (C)]]*OO[[#This Row],[64]]</f>
        <v>1.85803194086325E-5</v>
      </c>
      <c r="BO397" s="10">
        <f>3/24000000*OO[[#This Row],[123 (04JUL1985 06:00:00)-Water Temperature (C)]]*OO[[#This Row],[65]]</f>
        <v>1.6910878618122497E-5</v>
      </c>
      <c r="BP397" s="10">
        <f>3/24000000*OO[[#This Row],[124 (04JUL1985 09:00:00)-Water Temperature (C)]]*OO[[#This Row],[66]]</f>
        <v>1.5266165605818747E-5</v>
      </c>
      <c r="BQ397" s="10">
        <f>3/24000000*OO[[#This Row],[125 (04JUL1985 12:00:00)-Water Temperature (C)]]*OO[[#This Row],[67]]</f>
        <v>1.3507497526952499E-5</v>
      </c>
      <c r="BR397" s="10">
        <f>3/24000000*OO[[#This Row],[126 (04JUL1985 15:00:00)-Water Temperature (C)]]*OO[[#This Row],[68]]</f>
        <v>1.1948993815916249E-5</v>
      </c>
      <c r="BS397" s="10">
        <f>3/24000000*OO[[#This Row],[127 (04JUL1985 18:00:00)-Water Temperature (C)]]*OO[[#This Row],[69]]</f>
        <v>1.0504364465174998E-5</v>
      </c>
      <c r="BT397" s="10">
        <f>3/24000000*OO[[#This Row],[128 (04JUL1985 21:00:00)-Water Temperature (C)]]*OO[[#This Row],[70]]</f>
        <v>9.3144316685487514E-6</v>
      </c>
      <c r="BU397" s="10">
        <f>3/24000000*OO[[#This Row],[129 (05JUL1985 00:00:00)-Water Temperature (C)]]*OO[[#This Row],[71]]</f>
        <v>8.1971505410199994E-6</v>
      </c>
      <c r="BV397" s="10">
        <f>3/24000000*OO[[#This Row],[130 (05JUL1985 03:00:00)-Water Temperature (C)]]*OO[[#This Row],[72]]</f>
        <v>7.2747735728475001E-6</v>
      </c>
      <c r="BW397" s="10">
        <f>3/24000000*OO[[#This Row],[131 (05JUL1985 06:00:00)-Water Temperature (C)]]*OO[[#This Row],[73]]</f>
        <v>6.1956442197787503E-6</v>
      </c>
      <c r="BX397" s="10">
        <f>3/24000000*OO[[#This Row],[132 (05JUL1985 09:00:00)-Water Temperature (C)]]*OO[[#This Row],[74]]</f>
        <v>5.1207731760249996E-6</v>
      </c>
      <c r="BY397" s="10">
        <f>3/24000000*OO[[#This Row],[133 (05JUL1985 12:00:00)-Water Temperature (C)]]*OO[[#This Row],[75]]</f>
        <v>4.1022398178124996E-6</v>
      </c>
      <c r="BZ397" s="10">
        <f>3/24000000*OO[[#This Row],[134 (05JUL1985 15:00:00)-Water Temperature (C)]]*OO[[#This Row],[76]]</f>
        <v>3.2310771665986247E-6</v>
      </c>
      <c r="CA397" s="10">
        <f>3/24000000*OO[[#This Row],[135 (05JUL1985 18:00:00)-Water Temperature (C)]]*OO[[#This Row],[77]]</f>
        <v>2.5197394304025002E-6</v>
      </c>
      <c r="CB397" s="10">
        <f>3/24000000*OO[[#This Row],[136 (05JUL1985 21:00:00)-Water Temperature (C)]]*OO[[#This Row],[78]]</f>
        <v>2.000074836021E-6</v>
      </c>
      <c r="CC397" s="10">
        <f>3/24000000*OO[[#This Row],[137 (06JUL1985 00:00:00)-Water Temperature (C)]]*OO[[#This Row],[79]]</f>
        <v>1.6485612339193749E-6</v>
      </c>
      <c r="CD397" s="10">
        <f>3/24000000*OO[[#This Row],[138 (06JUL1985 03:00:00)-Water Temperature (C)]]*OO[[#This Row],[80]]</f>
        <v>1.450973182806E-6</v>
      </c>
      <c r="CE397" s="10">
        <f>3/24000000*OO[[#This Row],[139 (06JUL1985 06:00:00)-Water Temperature (C)]]*OO[[#This Row],[81]]</f>
        <v>1.3000751114349998E-6</v>
      </c>
      <c r="CF397" s="10">
        <f>3/24000000*OO[[#This Row],[140 (06JUL1985 09:00:00)-Water Temperature (C)]]*OO[[#This Row],[82]]</f>
        <v>1.18701070947875E-6</v>
      </c>
      <c r="CG397" s="10">
        <f>3/24000000*OO[[#This Row],[141 (06JUL1985 12:00:00)-Water Temperature (C)]]*OO[[#This Row],[83]]</f>
        <v>1.11443228816E-6</v>
      </c>
      <c r="CH397" s="10">
        <f>3/24000000*OO[[#This Row],[142 (06JUL1985 15:00:00)-Water Temperature (C)]]*OO[[#This Row],[84]]</f>
        <v>1.0436801352749999E-6</v>
      </c>
      <c r="CI397" s="10">
        <f>3/24000000*OO[[#This Row],[143 (06JUL1985 18:00:00)-Water Temperature (C)]]*OO[[#This Row],[85]]</f>
        <v>9.6887330754674981E-7</v>
      </c>
      <c r="CJ397" s="10">
        <f>3/24000000*OO[[#This Row],[144 (06JUL1985 21:00:00)-Water Temperature (C)]]*OO[[#This Row],[86]]</f>
        <v>9.1000858367249988E-7</v>
      </c>
      <c r="CK397" s="10">
        <f>3/24000000*OO[[#This Row],[145 (07JUL1985 00:00:00)-Water Temperature (C)]]*OO[[#This Row],[87]]</f>
        <v>8.7188112592437489E-7</v>
      </c>
      <c r="CL397" s="10">
        <f>3/24000000*OO[[#This Row],[146 (07JUL1985 03:00:00)-Water Temperature (C)]]*OO[[#This Row],[88]]</f>
        <v>8.5690185990149989E-7</v>
      </c>
      <c r="CM397" s="10">
        <f>3/24000000*OO[[#This Row],[147 (07JUL1985 06:00:00)-Water Temperature (C)]]*OO[[#This Row],[89]]</f>
        <v>8.3304898096349999E-7</v>
      </c>
      <c r="CN397" s="10">
        <f>3/24000000*OO[[#This Row],[148 (07JUL1985 09:00:00)-Water Temperature (C)]]*OO[[#This Row],[90]]</f>
        <v>7.9799171838699988E-7</v>
      </c>
      <c r="CO397" s="10">
        <f>3/24000000*OO[[#This Row],[149 (07JUL1985 12:00:00)-Water Temperature (C)]]*OO[[#This Row],[91]]</f>
        <v>7.6176230374124986E-7</v>
      </c>
      <c r="CP397" s="10">
        <f>3/24000000*OO[[#This Row],[150 (07JUL1985 15:00:00)-Water Temperature (C)]]*OO[[#This Row],[92]]</f>
        <v>7.1774370686137498E-7</v>
      </c>
      <c r="CQ397" s="10">
        <f>3/24000000*OO[[#This Row],[151 (07JUL1985 18:00:00)-Water Temperature (C)]]*OO[[#This Row],[93]]</f>
        <v>6.7314338456250007E-7</v>
      </c>
      <c r="CR397" s="10">
        <f>3/24000000*OO[[#This Row],[152 (07JUL1985 21:00:00)-Water Temperature (C)]]*OO[[#This Row],[94]]</f>
        <v>6.3758971918687497E-7</v>
      </c>
      <c r="CS397" s="10">
        <f>3/24000000*OO[[#This Row],[153 (08JUL1985 00:00:00)-Water Temperature (C)]]*OO[[#This Row],[95]]</f>
        <v>6.0935606085749984E-7</v>
      </c>
      <c r="CT397" s="10">
        <f>3/24000000*OO[[#This Row],[154 (08JUL1985 03:00:00)-Water Temperature (C)]]*OO[[#This Row],[96]]</f>
        <v>5.86608195015E-7</v>
      </c>
      <c r="CU397" s="10">
        <f>3/24000000*OO[[#This Row],[155 (08JUL1985 06:00:00)-Water Temperature (C)]]*OO[[#This Row],[97]]</f>
        <v>5.6836335361025005E-7</v>
      </c>
      <c r="CV397" s="10">
        <f>3/24000000*OO[[#This Row],[156 (08JUL1985 09:00:00)-Water Temperature (C)]]*OO[[#This Row],[98]]</f>
        <v>5.3672920341637496E-7</v>
      </c>
      <c r="CW397" s="10">
        <f>3/24000000*OO[[#This Row],[157 (08JUL1985 12:00:00)-Water Temperature (C)]]*OO[[#This Row],[99]]</f>
        <v>5.0614134237899997E-7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1.7754610222112498E-38</v>
      </c>
      <c r="W398" s="10">
        <f>3/24000000*OO[[#This Row],[79 (28JUN1985 18:00:00)-Water Temperature (C)]]*OO[[#This Row],[21]]</f>
        <v>5.6479315297500001E-31</v>
      </c>
      <c r="X398" s="10">
        <f>3/24000000*OO[[#This Row],[80 (28JUN1985 21:00:00)-Water Temperature (C)]]*OO[[#This Row],[22]]</f>
        <v>1.5431302865830001E-24</v>
      </c>
      <c r="Y398" s="10">
        <f>3/24000000*OO[[#This Row],[81 (29JUN1985 00:00:00)-Water Temperature (C)]]*OO[[#This Row],[23]]</f>
        <v>3.43882561096875E-19</v>
      </c>
      <c r="Z398" s="10">
        <f>3/24000000*OO[[#This Row],[82 (29JUN1985 03:00:00)-Water Temperature (C)]]*OO[[#This Row],[24]]</f>
        <v>2.081785384870125E-15</v>
      </c>
      <c r="AA398" s="10">
        <f>3/24000000*OO[[#This Row],[83 (29JUN1985 06:00:00)-Water Temperature (C)]]*OO[[#This Row],[25]]</f>
        <v>1.7907007727069997E-12</v>
      </c>
      <c r="AB398" s="10">
        <f>3/24000000*OO[[#This Row],[84 (29JUN1985 09:00:00)-Water Temperature (C)]]*OO[[#This Row],[26]]</f>
        <v>4.1186602410474994E-10</v>
      </c>
      <c r="AC398" s="10">
        <f>3/24000000*OO[[#This Row],[85 (29JUN1985 12:00:00)-Water Temperature (C)]]*OO[[#This Row],[27]]</f>
        <v>3.4926214600724997E-8</v>
      </c>
      <c r="AD398" s="10">
        <f>3/24000000*OO[[#This Row],[86 (29JUN1985 15:00:00)-Water Temperature (C)]]*OO[[#This Row],[28]]</f>
        <v>1.2996898608172499E-6</v>
      </c>
      <c r="AE398" s="10">
        <f>3/24000000*OO[[#This Row],[88 (29JUN1985 21:00:00)-Water Temperature (C)]]*OO[[#This Row],[30]]</f>
        <v>2.72298880695375E-4</v>
      </c>
      <c r="AF398" s="10">
        <f>3/24000000*OO[[#This Row],[88 (29JUN1985 21:00:00)-Water Temperature (C)]]*OO[[#This Row],[30]]</f>
        <v>2.72298880695375E-4</v>
      </c>
      <c r="AG398" s="10">
        <f>3/24000000*OO[[#This Row],[89 (30JUN1985 00:00:00)-Water Temperature (C)]]*OO[[#This Row],[31]]</f>
        <v>1.7991476507599998E-3</v>
      </c>
      <c r="AH398" s="10">
        <f>3/24000000*OO[[#This Row],[90 (30JUN1985 03:00:00)-Water Temperature (C)]]*OO[[#This Row],[32]]</f>
        <v>7.7963507578499994E-3</v>
      </c>
      <c r="AI398" s="10">
        <f>3/24000000*OO[[#This Row],[91 (30JUN1985 06:00:00)-Water Temperature (C)]]*OO[[#This Row],[33]]</f>
        <v>2.2950901717260001E-2</v>
      </c>
      <c r="AJ398" s="10">
        <f>3/24000000*OO[[#This Row],[92 (30JUN1985 09:00:00)-Water Temperature (C)]]*OO[[#This Row],[34]]</f>
        <v>4.7746115231162498E-2</v>
      </c>
      <c r="AK398" s="10">
        <f>3/24000000*OO[[#This Row],[93 (30JUN1985 12:00:00)-Water Temperature (C)]]*OO[[#This Row],[35]]</f>
        <v>7.2770843851762496E-2</v>
      </c>
      <c r="AL398" s="10">
        <f>3/24000000*OO[[#This Row],[94 (30JUN1985 15:00:00)-Water Temperature (C)]]*OO[[#This Row],[36]]</f>
        <v>8.3948868477499994E-2</v>
      </c>
      <c r="AM398" s="10">
        <f>3/24000000*OO[[#This Row],[95 (30JUN1985 18:00:00)-Water Temperature (C)]]*OO[[#This Row],[37]]</f>
        <v>7.7191369265999996E-2</v>
      </c>
      <c r="AN398" s="10">
        <f>3/24000000*OO[[#This Row],[96 (30JUN1985 21:00:00)-Water Temperature (C)]]*OO[[#This Row],[38]]</f>
        <v>5.9232315830024994E-2</v>
      </c>
      <c r="AO398" s="10">
        <f>3/24000000*OO[[#This Row],[97 (01JUL1985 00:00:00)-Water Temperature (C)]]*OO[[#This Row],[39]]</f>
        <v>3.9310884279837498E-2</v>
      </c>
      <c r="AP398" s="10">
        <f>3/24000000*OO[[#This Row],[98 (01JUL1985 03:00:00)-Water Temperature (C)]]*OO[[#This Row],[40]]</f>
        <v>2.3826199473089997E-2</v>
      </c>
      <c r="AQ398" s="10">
        <f>3/24000000*OO[[#This Row],[99 (01JUL1985 06:00:00)-Water Temperature (C)]]*OO[[#This Row],[41]]</f>
        <v>1.2634572005227499E-2</v>
      </c>
      <c r="AR398" s="10">
        <f>3/24000000*OO[[#This Row],[100 (01JUL1985 09:00:00)-Water Temperature (C)]]*OO[[#This Row],[42]]</f>
        <v>5.960115299875E-3</v>
      </c>
      <c r="AS398" s="10">
        <f>3/24000000*OO[[#This Row],[101 (01JUL1985 12:00:00)-Water Temperature (C)]]*OO[[#This Row],[43]]</f>
        <v>2.6138065484020002E-3</v>
      </c>
      <c r="AT398" s="10">
        <f>3/24000000*OO[[#This Row],[102 (01JUL1985 15:00:00)-Water Temperature (C)]]*OO[[#This Row],[44]]</f>
        <v>1.108836367116375E-3</v>
      </c>
      <c r="AU398" s="10">
        <f>3/24000000*OO[[#This Row],[103 (01JUL1985 18:00:00)-Water Temperature (C)]]*OO[[#This Row],[45]]</f>
        <v>4.8348076643125001E-4</v>
      </c>
      <c r="AV398" s="10">
        <f>3/24000000*OO[[#This Row],[104 (01JUL1985 21:00:00)-Water Temperature (C)]]*OO[[#This Row],[46]]</f>
        <v>2.3836206266812499E-4</v>
      </c>
      <c r="AW398" s="10">
        <f>3/24000000*OO[[#This Row],[105 (02JUL1985 00:00:00)-Water Temperature (C)]]*OO[[#This Row],[47]]</f>
        <v>1.4453609519772499E-4</v>
      </c>
      <c r="AX398" s="10">
        <f>3/24000000*OO[[#This Row],[106 (02JUL1985 03:00:00)-Water Temperature (C)]]*OO[[#This Row],[48]]</f>
        <v>1.1091817237935E-4</v>
      </c>
      <c r="AY398" s="10">
        <f>3/24000000*OO[[#This Row],[107 (02JUL1985 06:00:00)-Water Temperature (C)]]*OO[[#This Row],[49]]</f>
        <v>9.5396829711249988E-5</v>
      </c>
      <c r="AZ398" s="10">
        <f>3/24000000*OO[[#This Row],[108 (02JUL1985 09:00:00)-Water Temperature (C)]]*OO[[#This Row],[50]]</f>
        <v>8.474474962747499E-5</v>
      </c>
      <c r="BA398" s="10">
        <f>3/24000000*OO[[#This Row],[109 (02JUL1985 12:00:00)-Water Temperature (C)]]*OO[[#This Row],[51]]</f>
        <v>7.5863778962399997E-5</v>
      </c>
      <c r="BB398" s="10">
        <f>3/24000000*OO[[#This Row],[110 (02JUL1985 15:00:00)-Water Temperature (C)]]*OO[[#This Row],[52]]</f>
        <v>6.7451051653737496E-5</v>
      </c>
      <c r="BC398" s="10">
        <f>3/24000000*OO[[#This Row],[111 (02JUL1985 18:00:00)-Water Temperature (C)]]*OO[[#This Row],[53]]</f>
        <v>6.0029807502399986E-5</v>
      </c>
      <c r="BD398" s="10">
        <f>3/24000000*OO[[#This Row],[112 (02JUL1985 21:00:00)-Water Temperature (C)]]*OO[[#This Row],[54]]</f>
        <v>5.3919416023199997E-5</v>
      </c>
      <c r="BE398" s="10">
        <f>3/24000000*OO[[#This Row],[113 (03JUL1985 00:00:00)-Water Temperature (C)]]*OO[[#This Row],[55]]</f>
        <v>4.8747224531250003E-5</v>
      </c>
      <c r="BF398" s="10">
        <f>3/24000000*OO[[#This Row],[114 (03JUL1985 03:00:00)-Water Temperature (C)]]*OO[[#This Row],[56]]</f>
        <v>4.5407462283374992E-5</v>
      </c>
      <c r="BG398" s="10">
        <f>3/24000000*OO[[#This Row],[115 (03JUL1985 06:00:00)-Water Temperature (C)]]*OO[[#This Row],[57]]</f>
        <v>4.2216807240562498E-5</v>
      </c>
      <c r="BH398" s="10">
        <f>3/24000000*OO[[#This Row],[116 (03JUL1985 09:00:00)-Water Temperature (C)]]*OO[[#This Row],[58]]</f>
        <v>3.8117066164837499E-5</v>
      </c>
      <c r="BI398" s="10">
        <f>3/24000000*OO[[#This Row],[117 (03JUL1985 12:00:00)-Water Temperature (C)]]*OO[[#This Row],[59]]</f>
        <v>3.3260644216235001E-5</v>
      </c>
      <c r="BJ398" s="10">
        <f>3/24000000*OO[[#This Row],[118 (03JUL1985 15:00:00)-Water Temperature (C)]]*OO[[#This Row],[60]]</f>
        <v>2.862995985759E-5</v>
      </c>
      <c r="BK398" s="10">
        <f>3/24000000*OO[[#This Row],[119 (03JUL1985 18:00:00)-Water Temperature (C)]]*OO[[#This Row],[61]]</f>
        <v>2.4757126040431249E-5</v>
      </c>
      <c r="BL398" s="10">
        <f>3/24000000*OO[[#This Row],[120 (03JUL1985 21:00:00)-Water Temperature (C)]]*OO[[#This Row],[62]]</f>
        <v>2.2032185350234999E-5</v>
      </c>
      <c r="BM398" s="10">
        <f>3/24000000*OO[[#This Row],[121 (04JUL1985 00:00:00)-Water Temperature (C)]]*OO[[#This Row],[63]]</f>
        <v>1.9748948310675E-5</v>
      </c>
      <c r="BN398" s="10">
        <f>3/24000000*OO[[#This Row],[122 (04JUL1985 03:00:00)-Water Temperature (C)]]*OO[[#This Row],[64]]</f>
        <v>1.8353136136759999E-5</v>
      </c>
      <c r="BO398" s="10">
        <f>3/24000000*OO[[#This Row],[123 (04JUL1985 06:00:00)-Water Temperature (C)]]*OO[[#This Row],[65]]</f>
        <v>1.6734910954368751E-5</v>
      </c>
      <c r="BP398" s="10">
        <f>3/24000000*OO[[#This Row],[124 (04JUL1985 09:00:00)-Water Temperature (C)]]*OO[[#This Row],[66]]</f>
        <v>1.5116518017089999E-5</v>
      </c>
      <c r="BQ398" s="10">
        <f>3/24000000*OO[[#This Row],[125 (04JUL1985 12:00:00)-Water Temperature (C)]]*OO[[#This Row],[67]]</f>
        <v>1.338126342047E-5</v>
      </c>
      <c r="BR398" s="10">
        <f>3/24000000*OO[[#This Row],[126 (04JUL1985 15:00:00)-Water Temperature (C)]]*OO[[#This Row],[68]]</f>
        <v>1.1828436665564999E-5</v>
      </c>
      <c r="BS398" s="10">
        <f>3/24000000*OO[[#This Row],[127 (04JUL1985 18:00:00)-Water Temperature (C)]]*OO[[#This Row],[69]]</f>
        <v>1.044913140515625E-5</v>
      </c>
      <c r="BT398" s="10">
        <f>3/24000000*OO[[#This Row],[128 (04JUL1985 21:00:00)-Water Temperature (C)]]*OO[[#This Row],[70]]</f>
        <v>9.2379346153499999E-6</v>
      </c>
      <c r="BU398" s="10">
        <f>3/24000000*OO[[#This Row],[129 (05JUL1985 00:00:00)-Water Temperature (C)]]*OO[[#This Row],[71]]</f>
        <v>8.1474573317025002E-6</v>
      </c>
      <c r="BV398" s="10">
        <f>3/24000000*OO[[#This Row],[130 (05JUL1985 03:00:00)-Water Temperature (C)]]*OO[[#This Row],[72]]</f>
        <v>7.25504214886875E-6</v>
      </c>
      <c r="BW398" s="10">
        <f>3/24000000*OO[[#This Row],[131 (05JUL1985 06:00:00)-Water Temperature (C)]]*OO[[#This Row],[73]]</f>
        <v>6.2111357144699994E-6</v>
      </c>
      <c r="BX398" s="10">
        <f>3/24000000*OO[[#This Row],[132 (05JUL1985 09:00:00)-Water Temperature (C)]]*OO[[#This Row],[74]]</f>
        <v>5.1570489824999993E-6</v>
      </c>
      <c r="BY398" s="10">
        <f>3/24000000*OO[[#This Row],[133 (05JUL1985 12:00:00)-Water Temperature (C)]]*OO[[#This Row],[75]]</f>
        <v>4.1491434801600003E-6</v>
      </c>
      <c r="BZ398" s="10">
        <f>3/24000000*OO[[#This Row],[134 (05JUL1985 15:00:00)-Water Temperature (C)]]*OO[[#This Row],[76]]</f>
        <v>3.2694631560675E-6</v>
      </c>
      <c r="CA398" s="10">
        <f>3/24000000*OO[[#This Row],[135 (05JUL1985 18:00:00)-Water Temperature (C)]]*OO[[#This Row],[77]]</f>
        <v>2.5453203704726249E-6</v>
      </c>
      <c r="CB398" s="10">
        <f>3/24000000*OO[[#This Row],[136 (05JUL1985 21:00:00)-Water Temperature (C)]]*OO[[#This Row],[78]]</f>
        <v>2.0114360973630001E-6</v>
      </c>
      <c r="CC398" s="10">
        <f>3/24000000*OO[[#This Row],[137 (06JUL1985 00:00:00)-Water Temperature (C)]]*OO[[#This Row],[79]]</f>
        <v>1.6488141764175E-6</v>
      </c>
      <c r="CD398" s="10">
        <f>3/24000000*OO[[#This Row],[138 (06JUL1985 03:00:00)-Water Temperature (C)]]*OO[[#This Row],[80]]</f>
        <v>1.4438386295769998E-6</v>
      </c>
      <c r="CE398" s="10">
        <f>3/24000000*OO[[#This Row],[139 (06JUL1985 06:00:00)-Water Temperature (C)]]*OO[[#This Row],[81]]</f>
        <v>1.287451487421E-6</v>
      </c>
      <c r="CF398" s="10">
        <f>3/24000000*OO[[#This Row],[140 (06JUL1985 09:00:00)-Water Temperature (C)]]*OO[[#This Row],[82]]</f>
        <v>1.1703170635977499E-6</v>
      </c>
      <c r="CG398" s="10">
        <f>3/24000000*OO[[#This Row],[141 (06JUL1985 12:00:00)-Water Temperature (C)]]*OO[[#This Row],[83]]</f>
        <v>1.09490551391925E-6</v>
      </c>
      <c r="CH398" s="10">
        <f>3/24000000*OO[[#This Row],[142 (06JUL1985 15:00:00)-Water Temperature (C)]]*OO[[#This Row],[84]]</f>
        <v>1.0219852839146249E-6</v>
      </c>
      <c r="CI398" s="10">
        <f>3/24000000*OO[[#This Row],[143 (06JUL1985 18:00:00)-Water Temperature (C)]]*OO[[#This Row],[85]]</f>
        <v>9.4609864117049987E-7</v>
      </c>
      <c r="CJ398" s="10">
        <f>3/24000000*OO[[#This Row],[144 (06JUL1985 21:00:00)-Water Temperature (C)]]*OO[[#This Row],[86]]</f>
        <v>8.8625739436599989E-7</v>
      </c>
      <c r="CK398" s="10">
        <f>3/24000000*OO[[#This Row],[145 (07JUL1985 00:00:00)-Water Temperature (C)]]*OO[[#This Row],[87]]</f>
        <v>8.4839228192262487E-7</v>
      </c>
      <c r="CL398" s="10">
        <f>3/24000000*OO[[#This Row],[146 (07JUL1985 03:00:00)-Water Temperature (C)]]*OO[[#This Row],[88]]</f>
        <v>8.3465499412199999E-7</v>
      </c>
      <c r="CM398" s="10">
        <f>3/24000000*OO[[#This Row],[147 (07JUL1985 06:00:00)-Water Temperature (C)]]*OO[[#This Row],[89]]</f>
        <v>8.1201754636912503E-7</v>
      </c>
      <c r="CN398" s="10">
        <f>3/24000000*OO[[#This Row],[148 (07JUL1985 09:00:00)-Water Temperature (C)]]*OO[[#This Row],[90]]</f>
        <v>7.7762619467987493E-7</v>
      </c>
      <c r="CO398" s="10">
        <f>3/24000000*OO[[#This Row],[149 (07JUL1985 12:00:00)-Water Temperature (C)]]*OO[[#This Row],[91]]</f>
        <v>7.4153115568624995E-7</v>
      </c>
      <c r="CP398" s="10">
        <f>3/24000000*OO[[#This Row],[150 (07JUL1985 15:00:00)-Water Temperature (C)]]*OO[[#This Row],[92]]</f>
        <v>6.9737057514187492E-7</v>
      </c>
      <c r="CQ398" s="10">
        <f>3/24000000*OO[[#This Row],[151 (07JUL1985 18:00:00)-Water Temperature (C)]]*OO[[#This Row],[93]]</f>
        <v>6.5314947733000007E-7</v>
      </c>
      <c r="CR398" s="10">
        <f>3/24000000*OO[[#This Row],[152 (07JUL1985 21:00:00)-Water Temperature (C)]]*OO[[#This Row],[94]]</f>
        <v>6.1719638378512501E-7</v>
      </c>
      <c r="CS398" s="10">
        <f>3/24000000*OO[[#This Row],[153 (08JUL1985 00:00:00)-Water Temperature (C)]]*OO[[#This Row],[95]]</f>
        <v>5.8887859863600005E-7</v>
      </c>
      <c r="CT398" s="10">
        <f>3/24000000*OO[[#This Row],[154 (08JUL1985 03:00:00)-Water Temperature (C)]]*OO[[#This Row],[96]]</f>
        <v>5.6681063253E-7</v>
      </c>
      <c r="CU398" s="10">
        <f>3/24000000*OO[[#This Row],[155 (08JUL1985 06:00:00)-Water Temperature (C)]]*OO[[#This Row],[97]]</f>
        <v>5.4897829064099999E-7</v>
      </c>
      <c r="CV398" s="10">
        <f>3/24000000*OO[[#This Row],[156 (08JUL1985 09:00:00)-Water Temperature (C)]]*OO[[#This Row],[98]]</f>
        <v>5.2033040588824998E-7</v>
      </c>
      <c r="CW398" s="10">
        <f>3/24000000*OO[[#This Row],[157 (08JUL1985 12:00:00)-Water Temperature (C)]]*OO[[#This Row],[99]]</f>
        <v>4.8790614583587495E-7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4.0649089552424998E-39</v>
      </c>
      <c r="W399" s="10">
        <f>3/24000000*OO[[#This Row],[79 (28JUN1985 18:00:00)-Water Temperature (C)]]*OO[[#This Row],[21]]</f>
        <v>2.4641986123134997E-31</v>
      </c>
      <c r="X399" s="10">
        <f>3/24000000*OO[[#This Row],[80 (28JUN1985 21:00:00)-Water Temperature (C)]]*OO[[#This Row],[22]]</f>
        <v>5.5079548243000006E-25</v>
      </c>
      <c r="Y399" s="10">
        <f>3/24000000*OO[[#This Row],[81 (29JUN1985 00:00:00)-Water Temperature (C)]]*OO[[#This Row],[23]]</f>
        <v>1.6444179033197498E-19</v>
      </c>
      <c r="Z399" s="10">
        <f>3/24000000*OO[[#This Row],[82 (29JUN1985 03:00:00)-Water Temperature (C)]]*OO[[#This Row],[24]]</f>
        <v>1.146636981318E-15</v>
      </c>
      <c r="AA399" s="10">
        <f>3/24000000*OO[[#This Row],[83 (29JUN1985 06:00:00)-Water Temperature (C)]]*OO[[#This Row],[25]]</f>
        <v>1.07369419286025E-12</v>
      </c>
      <c r="AB399" s="10">
        <f>3/24000000*OO[[#This Row],[84 (29JUN1985 09:00:00)-Water Temperature (C)]]*OO[[#This Row],[26]]</f>
        <v>2.6228855471034994E-10</v>
      </c>
      <c r="AC399" s="10">
        <f>3/24000000*OO[[#This Row],[85 (29JUN1985 12:00:00)-Water Temperature (C)]]*OO[[#This Row],[27]]</f>
        <v>2.327173770056625E-8</v>
      </c>
      <c r="AD399" s="10">
        <f>3/24000000*OO[[#This Row],[86 (29JUN1985 15:00:00)-Water Temperature (C)]]*OO[[#This Row],[28]]</f>
        <v>8.9974029423749998E-7</v>
      </c>
      <c r="AE399" s="10">
        <f>3/24000000*OO[[#This Row],[88 (29JUN1985 21:00:00)-Water Temperature (C)]]*OO[[#This Row],[30]]</f>
        <v>2.0305139612579999E-4</v>
      </c>
      <c r="AF399" s="10">
        <f>3/24000000*OO[[#This Row],[88 (29JUN1985 21:00:00)-Water Temperature (C)]]*OO[[#This Row],[30]]</f>
        <v>2.0305139612579999E-4</v>
      </c>
      <c r="AG399" s="10">
        <f>3/24000000*OO[[#This Row],[89 (30JUN1985 00:00:00)-Water Temperature (C)]]*OO[[#This Row],[31]]</f>
        <v>1.3857166385684999E-3</v>
      </c>
      <c r="AH399" s="10">
        <f>3/24000000*OO[[#This Row],[90 (30JUN1985 03:00:00)-Water Temperature (C)]]*OO[[#This Row],[32]]</f>
        <v>6.1841875190550002E-3</v>
      </c>
      <c r="AI399" s="10">
        <f>3/24000000*OO[[#This Row],[91 (30JUN1985 06:00:00)-Water Temperature (C)]]*OO[[#This Row],[33]]</f>
        <v>1.8707770019623746E-2</v>
      </c>
      <c r="AJ399" s="10">
        <f>3/24000000*OO[[#This Row],[92 (30JUN1985 09:00:00)-Water Temperature (C)]]*OO[[#This Row],[34]]</f>
        <v>3.9897741857812502E-2</v>
      </c>
      <c r="AK399" s="10">
        <f>3/24000000*OO[[#This Row],[93 (30JUN1985 12:00:00)-Water Temperature (C)]]*OO[[#This Row],[35]]</f>
        <v>6.2222121544325E-2</v>
      </c>
      <c r="AL399" s="10">
        <f>3/24000000*OO[[#This Row],[94 (30JUN1985 15:00:00)-Water Temperature (C)]]*OO[[#This Row],[36]]</f>
        <v>7.3192177643400011E-2</v>
      </c>
      <c r="AM399" s="10">
        <f>3/24000000*OO[[#This Row],[95 (30JUN1985 18:00:00)-Water Temperature (C)]]*OO[[#This Row],[37]]</f>
        <v>6.8434058135074999E-2</v>
      </c>
      <c r="AN399" s="10">
        <f>3/24000000*OO[[#This Row],[96 (30JUN1985 21:00:00)-Water Temperature (C)]]*OO[[#This Row],[38]]</f>
        <v>5.3273659088925E-2</v>
      </c>
      <c r="AO399" s="10">
        <f>3/24000000*OO[[#This Row],[97 (01JUL1985 00:00:00)-Water Temperature (C)]]*OO[[#This Row],[39]]</f>
        <v>3.5799159248999998E-2</v>
      </c>
      <c r="AP399" s="10">
        <f>3/24000000*OO[[#This Row],[98 (01JUL1985 03:00:00)-Water Temperature (C)]]*OO[[#This Row],[40]]</f>
        <v>2.1948601050693749E-2</v>
      </c>
      <c r="AQ399" s="10">
        <f>3/24000000*OO[[#This Row],[99 (01JUL1985 06:00:00)-Water Temperature (C)]]*OO[[#This Row],[41]]</f>
        <v>1.1788821046771251E-2</v>
      </c>
      <c r="AR399" s="10">
        <f>3/24000000*OO[[#This Row],[100 (01JUL1985 09:00:00)-Water Temperature (C)]]*OO[[#This Row],[42]]</f>
        <v>5.6166655891275001E-3</v>
      </c>
      <c r="AS399" s="10">
        <f>3/24000000*OO[[#This Row],[101 (01JUL1985 12:00:00)-Water Temperature (C)]]*OO[[#This Row],[43]]</f>
        <v>2.481593735011875E-3</v>
      </c>
      <c r="AT399" s="10">
        <f>3/24000000*OO[[#This Row],[102 (01JUL1985 15:00:00)-Water Temperature (C)]]*OO[[#This Row],[44]]</f>
        <v>1.058181599923E-3</v>
      </c>
      <c r="AU399" s="10">
        <f>3/24000000*OO[[#This Row],[103 (01JUL1985 18:00:00)-Water Temperature (C)]]*OO[[#This Row],[45]]</f>
        <v>4.6162929771124999E-4</v>
      </c>
      <c r="AV399" s="10">
        <f>3/24000000*OO[[#This Row],[104 (01JUL1985 21:00:00)-Water Temperature (C)]]*OO[[#This Row],[46]]</f>
        <v>2.2666201773589999E-4</v>
      </c>
      <c r="AW399" s="10">
        <f>3/24000000*OO[[#This Row],[105 (02JUL1985 00:00:00)-Water Temperature (C)]]*OO[[#This Row],[47]]</f>
        <v>1.3649637107679999E-4</v>
      </c>
      <c r="AX399" s="10">
        <f>3/24000000*OO[[#This Row],[106 (02JUL1985 03:00:00)-Water Temperature (C)]]*OO[[#This Row],[48]]</f>
        <v>1.0436183566368749E-4</v>
      </c>
      <c r="AY399" s="10">
        <f>3/24000000*OO[[#This Row],[107 (02JUL1985 06:00:00)-Water Temperature (C)]]*OO[[#This Row],[49]]</f>
        <v>9.0025349653687493E-5</v>
      </c>
      <c r="AZ399" s="10">
        <f>3/24000000*OO[[#This Row],[108 (02JUL1985 09:00:00)-Water Temperature (C)]]*OO[[#This Row],[50]]</f>
        <v>8.0624542684499991E-5</v>
      </c>
      <c r="BA399" s="10">
        <f>3/24000000*OO[[#This Row],[109 (02JUL1985 12:00:00)-Water Temperature (C)]]*OO[[#This Row],[51]]</f>
        <v>7.2774037564800003E-5</v>
      </c>
      <c r="BB399" s="10">
        <f>3/24000000*OO[[#This Row],[110 (02JUL1985 15:00:00)-Water Temperature (C)]]*OO[[#This Row],[52]]</f>
        <v>6.5243104324124994E-5</v>
      </c>
      <c r="BC399" s="10">
        <f>3/24000000*OO[[#This Row],[111 (02JUL1985 18:00:00)-Water Temperature (C)]]*OO[[#This Row],[53]]</f>
        <v>5.8530550075587494E-5</v>
      </c>
      <c r="BD399" s="10">
        <f>3/24000000*OO[[#This Row],[112 (02JUL1985 21:00:00)-Water Temperature (C)]]*OO[[#This Row],[54]]</f>
        <v>5.3162565994499997E-5</v>
      </c>
      <c r="BE399" s="10">
        <f>3/24000000*OO[[#This Row],[113 (03JUL1985 00:00:00)-Water Temperature (C)]]*OO[[#This Row],[55]]</f>
        <v>4.8633998975937501E-5</v>
      </c>
      <c r="BF399" s="10">
        <f>3/24000000*OO[[#This Row],[114 (03JUL1985 03:00:00)-Water Temperature (C)]]*OO[[#This Row],[56]]</f>
        <v>4.5882530925249998E-5</v>
      </c>
      <c r="BG399" s="10">
        <f>3/24000000*OO[[#This Row],[115 (03JUL1985 06:00:00)-Water Temperature (C)]]*OO[[#This Row],[57]]</f>
        <v>4.3268843069349995E-5</v>
      </c>
      <c r="BH399" s="10">
        <f>3/24000000*OO[[#This Row],[116 (03JUL1985 09:00:00)-Water Temperature (C)]]*OO[[#This Row],[58]]</f>
        <v>3.9697159690499996E-5</v>
      </c>
      <c r="BI399" s="10">
        <f>3/24000000*OO[[#This Row],[117 (03JUL1985 12:00:00)-Water Temperature (C)]]*OO[[#This Row],[59]]</f>
        <v>3.516077778189375E-5</v>
      </c>
      <c r="BJ399" s="10">
        <f>3/24000000*OO[[#This Row],[118 (03JUL1985 15:00:00)-Water Temperature (C)]]*OO[[#This Row],[60]]</f>
        <v>3.0629617465149995E-5</v>
      </c>
      <c r="BK399" s="10">
        <f>3/24000000*OO[[#This Row],[119 (03JUL1985 18:00:00)-Water Temperature (C)]]*OO[[#This Row],[61]]</f>
        <v>2.6735847011670001E-5</v>
      </c>
      <c r="BL399" s="10">
        <f>3/24000000*OO[[#This Row],[120 (03JUL1985 21:00:00)-Water Temperature (C)]]*OO[[#This Row],[62]]</f>
        <v>2.38335564485375E-5</v>
      </c>
      <c r="BM399" s="10">
        <f>3/24000000*OO[[#This Row],[121 (04JUL1985 00:00:00)-Water Temperature (C)]]*OO[[#This Row],[63]]</f>
        <v>2.1393784114819996E-5</v>
      </c>
      <c r="BN399" s="10">
        <f>3/24000000*OO[[#This Row],[122 (04JUL1985 03:00:00)-Water Temperature (C)]]*OO[[#This Row],[64]]</f>
        <v>1.9927717628955E-5</v>
      </c>
      <c r="BO399" s="10">
        <f>3/24000000*OO[[#This Row],[123 (04JUL1985 06:00:00)-Water Temperature (C)]]*OO[[#This Row],[65]]</f>
        <v>1.8236861797549999E-5</v>
      </c>
      <c r="BP399" s="10">
        <f>3/24000000*OO[[#This Row],[124 (04JUL1985 09:00:00)-Water Temperature (C)]]*OO[[#This Row],[66]]</f>
        <v>1.6520215418782501E-5</v>
      </c>
      <c r="BQ399" s="10">
        <f>3/24000000*OO[[#This Row],[125 (04JUL1985 12:00:00)-Water Temperature (C)]]*OO[[#This Row],[67]]</f>
        <v>1.4671873926224999E-5</v>
      </c>
      <c r="BR399" s="10">
        <f>3/24000000*OO[[#This Row],[126 (04JUL1985 15:00:00)-Water Temperature (C)]]*OO[[#This Row],[68]]</f>
        <v>1.3000414596739999E-5</v>
      </c>
      <c r="BS399" s="10">
        <f>3/24000000*OO[[#This Row],[127 (04JUL1985 18:00:00)-Water Temperature (C)]]*OO[[#This Row],[69]]</f>
        <v>1.1536273917849999E-5</v>
      </c>
      <c r="BT399" s="10">
        <f>3/24000000*OO[[#This Row],[128 (04JUL1985 21:00:00)-Water Temperature (C)]]*OO[[#This Row],[70]]</f>
        <v>1.0201228346775E-5</v>
      </c>
      <c r="BU399" s="10">
        <f>3/24000000*OO[[#This Row],[129 (05JUL1985 00:00:00)-Water Temperature (C)]]*OO[[#This Row],[71]]</f>
        <v>9.0201235418437507E-6</v>
      </c>
      <c r="BV399" s="10">
        <f>3/24000000*OO[[#This Row],[130 (05JUL1985 03:00:00)-Water Temperature (C)]]*OO[[#This Row],[72]]</f>
        <v>8.0540360430600003E-6</v>
      </c>
      <c r="BW399" s="10">
        <f>3/24000000*OO[[#This Row],[131 (05JUL1985 06:00:00)-Water Temperature (C)]]*OO[[#This Row],[73]]</f>
        <v>6.9216760565762498E-6</v>
      </c>
      <c r="BX399" s="10">
        <f>3/24000000*OO[[#This Row],[132 (05JUL1985 09:00:00)-Water Temperature (C)]]*OO[[#This Row],[74]]</f>
        <v>5.7643965888750004E-6</v>
      </c>
      <c r="BY399" s="10">
        <f>3/24000000*OO[[#This Row],[133 (05JUL1985 12:00:00)-Water Temperature (C)]]*OO[[#This Row],[75]]</f>
        <v>4.6512796677187505E-6</v>
      </c>
      <c r="BZ399" s="10">
        <f>3/24000000*OO[[#This Row],[134 (05JUL1985 15:00:00)-Water Temperature (C)]]*OO[[#This Row],[76]]</f>
        <v>3.6697564629187498E-6</v>
      </c>
      <c r="CA399" s="10">
        <f>3/24000000*OO[[#This Row],[135 (05JUL1985 18:00:00)-Water Temperature (C)]]*OO[[#This Row],[77]]</f>
        <v>2.8577433666375E-6</v>
      </c>
      <c r="CB399" s="10">
        <f>3/24000000*OO[[#This Row],[136 (05JUL1985 21:00:00)-Water Temperature (C)]]*OO[[#This Row],[78]]</f>
        <v>2.2564164416435002E-6</v>
      </c>
      <c r="CC399" s="10">
        <f>3/24000000*OO[[#This Row],[137 (06JUL1985 00:00:00)-Water Temperature (C)]]*OO[[#This Row],[79]]</f>
        <v>1.846621308609E-6</v>
      </c>
      <c r="CD399" s="10">
        <f>3/24000000*OO[[#This Row],[138 (06JUL1985 03:00:00)-Water Temperature (C)]]*OO[[#This Row],[80]]</f>
        <v>1.6150032324735E-6</v>
      </c>
      <c r="CE399" s="10">
        <f>3/24000000*OO[[#This Row],[139 (06JUL1985 06:00:00)-Water Temperature (C)]]*OO[[#This Row],[81]]</f>
        <v>1.43896873439425E-6</v>
      </c>
      <c r="CF399" s="10">
        <f>3/24000000*OO[[#This Row],[140 (06JUL1985 09:00:00)-Water Temperature (C)]]*OO[[#This Row],[82]]</f>
        <v>1.3069832092650001E-6</v>
      </c>
      <c r="CG399" s="10">
        <f>3/24000000*OO[[#This Row],[141 (06JUL1985 12:00:00)-Water Temperature (C)]]*OO[[#This Row],[83]]</f>
        <v>1.2224578106247499E-6</v>
      </c>
      <c r="CH399" s="10">
        <f>3/24000000*OO[[#This Row],[142 (06JUL1985 15:00:00)-Water Temperature (C)]]*OO[[#This Row],[84]]</f>
        <v>1.1412665484569999E-6</v>
      </c>
      <c r="CI399" s="10">
        <f>3/24000000*OO[[#This Row],[143 (06JUL1985 18:00:00)-Water Temperature (C)]]*OO[[#This Row],[85]]</f>
        <v>1.0567472237574999E-6</v>
      </c>
      <c r="CJ399" s="10">
        <f>3/24000000*OO[[#This Row],[144 (06JUL1985 21:00:00)-Water Temperature (C)]]*OO[[#This Row],[86]]</f>
        <v>9.9026922320974984E-7</v>
      </c>
      <c r="CK399" s="10">
        <f>3/24000000*OO[[#This Row],[145 (07JUL1985 00:00:00)-Water Temperature (C)]]*OO[[#This Row],[87]]</f>
        <v>9.4888941717349995E-7</v>
      </c>
      <c r="CL399" s="10">
        <f>3/24000000*OO[[#This Row],[146 (07JUL1985 03:00:00)-Water Temperature (C)]]*OO[[#This Row],[88]]</f>
        <v>9.3549078802499988E-7</v>
      </c>
      <c r="CM399" s="10">
        <f>3/24000000*OO[[#This Row],[147 (07JUL1985 06:00:00)-Water Temperature (C)]]*OO[[#This Row],[89]]</f>
        <v>9.1222339784437484E-7</v>
      </c>
      <c r="CN399" s="10">
        <f>3/24000000*OO[[#This Row],[148 (07JUL1985 09:00:00)-Water Temperature (C)]]*OO[[#This Row],[90]]</f>
        <v>8.7521946428625011E-7</v>
      </c>
      <c r="CO399" s="10">
        <f>3/24000000*OO[[#This Row],[149 (07JUL1985 12:00:00)-Water Temperature (C)]]*OO[[#This Row],[91]]</f>
        <v>8.3551936758187504E-7</v>
      </c>
      <c r="CP399" s="10">
        <f>3/24000000*OO[[#This Row],[150 (07JUL1985 15:00:00)-Water Temperature (C)]]*OO[[#This Row],[92]]</f>
        <v>7.8583519392687505E-7</v>
      </c>
      <c r="CQ399" s="10">
        <f>3/24000000*OO[[#This Row],[151 (07JUL1985 18:00:00)-Water Temperature (C)]]*OO[[#This Row],[93]]</f>
        <v>7.3624414538412498E-7</v>
      </c>
      <c r="CR399" s="10">
        <f>3/24000000*OO[[#This Row],[152 (07JUL1985 21:00:00)-Water Temperature (C)]]*OO[[#This Row],[94]]</f>
        <v>6.9555921300800003E-7</v>
      </c>
      <c r="CS399" s="10">
        <f>3/24000000*OO[[#This Row],[153 (08JUL1985 00:00:00)-Water Temperature (C)]]*OO[[#This Row],[95]]</f>
        <v>6.6377997957862494E-7</v>
      </c>
      <c r="CT399" s="10">
        <f>3/24000000*OO[[#This Row],[154 (08JUL1985 03:00:00)-Water Temperature (C)]]*OO[[#This Row],[96]]</f>
        <v>6.3947909290037489E-7</v>
      </c>
      <c r="CU399" s="10">
        <f>3/24000000*OO[[#This Row],[155 (08JUL1985 06:00:00)-Water Temperature (C)]]*OO[[#This Row],[97]]</f>
        <v>6.2004711253000006E-7</v>
      </c>
      <c r="CV399" s="10">
        <f>3/24000000*OO[[#This Row],[156 (08JUL1985 09:00:00)-Water Temperature (C)]]*OO[[#This Row],[98]]</f>
        <v>5.8933472403437491E-7</v>
      </c>
      <c r="CW399" s="10">
        <f>3/24000000*OO[[#This Row],[157 (08JUL1985 12:00:00)-Water Temperature (C)]]*OO[[#This Row],[99]]</f>
        <v>5.5198062879862501E-7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3.8126069506799999E-40</v>
      </c>
      <c r="W400" s="10">
        <f>3/24000000*OO[[#This Row],[79 (28JUN1985 18:00:00)-Water Temperature (C)]]*OO[[#This Row],[21]]</f>
        <v>6.4639153265624996E-32</v>
      </c>
      <c r="X400" s="10">
        <f>3/24000000*OO[[#This Row],[80 (28JUN1985 21:00:00)-Water Temperature (C)]]*OO[[#This Row],[22]]</f>
        <v>1.138848337690125E-25</v>
      </c>
      <c r="Y400" s="10">
        <f>3/24000000*OO[[#This Row],[81 (29JUN1985 00:00:00)-Water Temperature (C)]]*OO[[#This Row],[23]]</f>
        <v>5.1783574717574998E-20</v>
      </c>
      <c r="Z400" s="10">
        <f>3/24000000*OO[[#This Row],[82 (29JUN1985 03:00:00)-Water Temperature (C)]]*OO[[#This Row],[24]]</f>
        <v>4.5830389665012491E-16</v>
      </c>
      <c r="AA400" s="10">
        <f>3/24000000*OO[[#This Row],[83 (29JUN1985 06:00:00)-Water Temperature (C)]]*OO[[#This Row],[25]]</f>
        <v>5.0977007789599992E-13</v>
      </c>
      <c r="AB400" s="10">
        <f>3/24000000*OO[[#This Row],[84 (29JUN1985 09:00:00)-Water Temperature (C)]]*OO[[#This Row],[26]]</f>
        <v>1.4443397979944999E-10</v>
      </c>
      <c r="AC400" s="10">
        <f>3/24000000*OO[[#This Row],[85 (29JUN1985 12:00:00)-Water Temperature (C)]]*OO[[#This Row],[27]]</f>
        <v>1.470152236108125E-8</v>
      </c>
      <c r="AD400" s="10">
        <f>3/24000000*OO[[#This Row],[86 (29JUN1985 15:00:00)-Water Temperature (C)]]*OO[[#This Row],[28]]</f>
        <v>6.3086888263199993E-7</v>
      </c>
      <c r="AE400" s="10">
        <f>3/24000000*OO[[#This Row],[88 (29JUN1985 21:00:00)-Water Temperature (C)]]*OO[[#This Row],[30]]</f>
        <v>1.6410210673830001E-4</v>
      </c>
      <c r="AF400" s="10">
        <f>3/24000000*OO[[#This Row],[88 (29JUN1985 21:00:00)-Water Temperature (C)]]*OO[[#This Row],[30]]</f>
        <v>1.6410210673830001E-4</v>
      </c>
      <c r="AG400" s="10">
        <f>3/24000000*OO[[#This Row],[89 (30JUN1985 00:00:00)-Water Temperature (C)]]*OO[[#This Row],[31]]</f>
        <v>1.1980319751120001E-3</v>
      </c>
      <c r="AH400" s="10">
        <f>3/24000000*OO[[#This Row],[90 (30JUN1985 03:00:00)-Water Temperature (C)]]*OO[[#This Row],[32]]</f>
        <v>5.7061822094875E-3</v>
      </c>
      <c r="AI400" s="10">
        <f>3/24000000*OO[[#This Row],[91 (30JUN1985 06:00:00)-Water Temperature (C)]]*OO[[#This Row],[33]]</f>
        <v>1.8444504685368748E-2</v>
      </c>
      <c r="AJ400" s="10">
        <f>3/24000000*OO[[#This Row],[92 (30JUN1985 09:00:00)-Water Temperature (C)]]*OO[[#This Row],[34]]</f>
        <v>4.2017728143037496E-2</v>
      </c>
      <c r="AK400" s="10">
        <f>3/24000000*OO[[#This Row],[93 (30JUN1985 12:00:00)-Water Temperature (C)]]*OO[[#This Row],[35]]</f>
        <v>6.9897841872749999E-2</v>
      </c>
      <c r="AL400" s="10">
        <f>3/24000000*OO[[#This Row],[94 (30JUN1985 15:00:00)-Water Temperature (C)]]*OO[[#This Row],[36]]</f>
        <v>8.7439065544125005E-2</v>
      </c>
      <c r="AM400" s="10">
        <f>3/24000000*OO[[#This Row],[95 (30JUN1985 18:00:00)-Water Temperature (C)]]*OO[[#This Row],[37]]</f>
        <v>8.6671583534699989E-2</v>
      </c>
      <c r="AN400" s="10">
        <f>3/24000000*OO[[#This Row],[96 (30JUN1985 21:00:00)-Water Temperature (C)]]*OO[[#This Row],[38]]</f>
        <v>7.1453062481400001E-2</v>
      </c>
      <c r="AO400" s="10">
        <f>3/24000000*OO[[#This Row],[97 (01JUL1985 00:00:00)-Water Temperature (C)]]*OO[[#This Row],[39]]</f>
        <v>5.0680428890974995E-2</v>
      </c>
      <c r="AP400" s="10">
        <f>3/24000000*OO[[#This Row],[98 (01JUL1985 03:00:00)-Water Temperature (C)]]*OO[[#This Row],[40]]</f>
        <v>3.2693478150812499E-2</v>
      </c>
      <c r="AQ400" s="10">
        <f>3/24000000*OO[[#This Row],[99 (01JUL1985 06:00:00)-Water Temperature (C)]]*OO[[#This Row],[41]]</f>
        <v>1.8593713015309998E-2</v>
      </c>
      <c r="AR400" s="10">
        <f>3/24000000*OO[[#This Row],[100 (01JUL1985 09:00:00)-Water Temperature (C)]]*OO[[#This Row],[42]]</f>
        <v>9.3396503698749984E-3</v>
      </c>
      <c r="AS400" s="10">
        <f>3/24000000*OO[[#This Row],[101 (01JUL1985 12:00:00)-Water Temperature (C)]]*OO[[#This Row],[43]]</f>
        <v>4.29076807354E-3</v>
      </c>
      <c r="AT400" s="10">
        <f>3/24000000*OO[[#This Row],[102 (01JUL1985 15:00:00)-Water Temperature (C)]]*OO[[#This Row],[44]]</f>
        <v>1.8722782151339996E-3</v>
      </c>
      <c r="AU400" s="10">
        <f>3/24000000*OO[[#This Row],[103 (01JUL1985 18:00:00)-Water Temperature (C)]]*OO[[#This Row],[45]]</f>
        <v>8.1276748189999988E-4</v>
      </c>
      <c r="AV400" s="10">
        <f>3/24000000*OO[[#This Row],[104 (01JUL1985 21:00:00)-Water Temperature (C)]]*OO[[#This Row],[46]]</f>
        <v>3.7975426256624999E-4</v>
      </c>
      <c r="AW400" s="10">
        <f>3/24000000*OO[[#This Row],[105 (02JUL1985 00:00:00)-Water Temperature (C)]]*OO[[#This Row],[47]]</f>
        <v>2.09503531876425E-4</v>
      </c>
      <c r="AX400" s="10">
        <f>3/24000000*OO[[#This Row],[106 (02JUL1985 03:00:00)-Water Temperature (C)]]*OO[[#This Row],[48]]</f>
        <v>1.4689916645249998E-4</v>
      </c>
      <c r="AY400" s="10">
        <f>3/24000000*OO[[#This Row],[107 (02JUL1985 06:00:00)-Water Temperature (C)]]*OO[[#This Row],[49]]</f>
        <v>1.2034501364976251E-4</v>
      </c>
      <c r="AZ400" s="10">
        <f>3/24000000*OO[[#This Row],[108 (02JUL1985 09:00:00)-Water Temperature (C)]]*OO[[#This Row],[50]]</f>
        <v>1.0600030756088751E-4</v>
      </c>
      <c r="BA400" s="10">
        <f>3/24000000*OO[[#This Row],[109 (02JUL1985 12:00:00)-Water Temperature (C)]]*OO[[#This Row],[51]]</f>
        <v>9.5145448063799996E-5</v>
      </c>
      <c r="BB400" s="10">
        <f>3/24000000*OO[[#This Row],[110 (02JUL1985 15:00:00)-Water Temperature (C)]]*OO[[#This Row],[52]]</f>
        <v>8.5074986856712497E-5</v>
      </c>
      <c r="BC400" s="10">
        <f>3/24000000*OO[[#This Row],[111 (02JUL1985 18:00:00)-Water Temperature (C)]]*OO[[#This Row],[53]]</f>
        <v>7.6062435007387497E-5</v>
      </c>
      <c r="BD400" s="10">
        <f>3/24000000*OO[[#This Row],[112 (02JUL1985 21:00:00)-Water Temperature (C)]]*OO[[#This Row],[54]]</f>
        <v>6.9079738528687499E-5</v>
      </c>
      <c r="BE400" s="10">
        <f>3/24000000*OO[[#This Row],[113 (03JUL1985 00:00:00)-Water Temperature (C)]]*OO[[#This Row],[55]]</f>
        <v>6.3245288691724994E-5</v>
      </c>
      <c r="BF400" s="10">
        <f>3/24000000*OO[[#This Row],[114 (03JUL1985 03:00:00)-Water Temperature (C)]]*OO[[#This Row],[56]]</f>
        <v>5.9745411969999996E-5</v>
      </c>
      <c r="BG400" s="10">
        <f>3/24000000*OO[[#This Row],[115 (03JUL1985 06:00:00)-Water Temperature (C)]]*OO[[#This Row],[57]]</f>
        <v>5.65420153528E-5</v>
      </c>
      <c r="BH400" s="10">
        <f>3/24000000*OO[[#This Row],[116 (03JUL1985 09:00:00)-Water Temperature (C)]]*OO[[#This Row],[58]]</f>
        <v>5.2336181654450002E-5</v>
      </c>
      <c r="BI400" s="10">
        <f>3/24000000*OO[[#This Row],[117 (03JUL1985 12:00:00)-Water Temperature (C)]]*OO[[#This Row],[59]]</f>
        <v>4.6860004884599996E-5</v>
      </c>
      <c r="BJ400" s="10">
        <f>3/24000000*OO[[#This Row],[118 (03JUL1985 15:00:00)-Water Temperature (C)]]*OO[[#This Row],[60]]</f>
        <v>4.0898975778687499E-5</v>
      </c>
      <c r="BK400" s="10">
        <f>3/24000000*OO[[#This Row],[119 (03JUL1985 18:00:00)-Water Temperature (C)]]*OO[[#This Row],[61]]</f>
        <v>3.5622951226424999E-5</v>
      </c>
      <c r="BL400" s="10">
        <f>3/24000000*OO[[#This Row],[120 (03JUL1985 21:00:00)-Water Temperature (C)]]*OO[[#This Row],[62]]</f>
        <v>3.1628624593938747E-5</v>
      </c>
      <c r="BM400" s="10">
        <f>3/24000000*OO[[#This Row],[121 (04JUL1985 00:00:00)-Water Temperature (C)]]*OO[[#This Row],[63]]</f>
        <v>2.8384325463259998E-5</v>
      </c>
      <c r="BN400" s="10">
        <f>3/24000000*OO[[#This Row],[122 (04JUL1985 03:00:00)-Water Temperature (C)]]*OO[[#This Row],[64]]</f>
        <v>2.6354763967374997E-5</v>
      </c>
      <c r="BO400" s="10">
        <f>3/24000000*OO[[#This Row],[123 (04JUL1985 06:00:00)-Water Temperature (C)]]*OO[[#This Row],[65]]</f>
        <v>2.4217127908989998E-5</v>
      </c>
      <c r="BP400" s="10">
        <f>3/24000000*OO[[#This Row],[124 (04JUL1985 09:00:00)-Water Temperature (C)]]*OO[[#This Row],[66]]</f>
        <v>2.2024717838475E-5</v>
      </c>
      <c r="BQ400" s="10">
        <f>3/24000000*OO[[#This Row],[125 (04JUL1985 12:00:00)-Water Temperature (C)]]*OO[[#This Row],[67]]</f>
        <v>1.9647176131784999E-5</v>
      </c>
      <c r="BR400" s="10">
        <f>3/24000000*OO[[#This Row],[126 (04JUL1985 15:00:00)-Water Temperature (C)]]*OO[[#This Row],[68]]</f>
        <v>1.74320997403825E-5</v>
      </c>
      <c r="BS400" s="10">
        <f>3/24000000*OO[[#This Row],[127 (04JUL1985 18:00:00)-Water Temperature (C)]]*OO[[#This Row],[69]]</f>
        <v>1.555255889831E-5</v>
      </c>
      <c r="BT400" s="10">
        <f>3/24000000*OO[[#This Row],[128 (04JUL1985 21:00:00)-Water Temperature (C)]]*OO[[#This Row],[70]]</f>
        <v>1.3735671517965E-5</v>
      </c>
      <c r="BU400" s="10">
        <f>3/24000000*OO[[#This Row],[129 (05JUL1985 00:00:00)-Water Temperature (C)]]*OO[[#This Row],[71]]</f>
        <v>1.2171671408025E-5</v>
      </c>
      <c r="BV400" s="10">
        <f>3/24000000*OO[[#This Row],[130 (05JUL1985 03:00:00)-Water Temperature (C)]]*OO[[#This Row],[72]]</f>
        <v>1.091466167290625E-5</v>
      </c>
      <c r="BW400" s="10">
        <f>3/24000000*OO[[#This Row],[131 (05JUL1985 06:00:00)-Water Temperature (C)]]*OO[[#This Row],[73]]</f>
        <v>9.4585854586874993E-6</v>
      </c>
      <c r="BX400" s="10">
        <f>3/24000000*OO[[#This Row],[132 (05JUL1985 09:00:00)-Water Temperature (C)]]*OO[[#This Row],[74]]</f>
        <v>7.9403517554200003E-6</v>
      </c>
      <c r="BY400" s="10">
        <f>3/24000000*OO[[#This Row],[133 (05JUL1985 12:00:00)-Water Temperature (C)]]*OO[[#This Row],[75]]</f>
        <v>6.4668458944812497E-6</v>
      </c>
      <c r="BZ400" s="10">
        <f>3/24000000*OO[[#This Row],[134 (05JUL1985 15:00:00)-Water Temperature (C)]]*OO[[#This Row],[76]]</f>
        <v>5.1061420704500003E-6</v>
      </c>
      <c r="CA400" s="10">
        <f>3/24000000*OO[[#This Row],[135 (05JUL1985 18:00:00)-Water Temperature (C)]]*OO[[#This Row],[77]]</f>
        <v>3.9712346279774994E-6</v>
      </c>
      <c r="CB400" s="10">
        <f>3/24000000*OO[[#This Row],[136 (05JUL1985 21:00:00)-Water Temperature (C)]]*OO[[#This Row],[78]]</f>
        <v>3.1182114216084999E-6</v>
      </c>
      <c r="CC400" s="10">
        <f>3/24000000*OO[[#This Row],[137 (06JUL1985 00:00:00)-Water Temperature (C)]]*OO[[#This Row],[79]]</f>
        <v>2.5289878324585E-6</v>
      </c>
      <c r="CD400" s="10">
        <f>3/24000000*OO[[#This Row],[138 (06JUL1985 03:00:00)-Water Temperature (C)]]*OO[[#This Row],[80]]</f>
        <v>2.1912851713532498E-6</v>
      </c>
      <c r="CE400" s="10">
        <f>3/24000000*OO[[#This Row],[139 (06JUL1985 06:00:00)-Water Temperature (C)]]*OO[[#This Row],[81]]</f>
        <v>1.9378348819379997E-6</v>
      </c>
      <c r="CF400" s="10">
        <f>3/24000000*OO[[#This Row],[140 (06JUL1985 09:00:00)-Water Temperature (C)]]*OO[[#This Row],[82]]</f>
        <v>1.7474217409124998E-6</v>
      </c>
      <c r="CG400" s="10">
        <f>3/24000000*OO[[#This Row],[141 (06JUL1985 12:00:00)-Water Temperature (C)]]*OO[[#This Row],[83]]</f>
        <v>1.6253340775743749E-6</v>
      </c>
      <c r="CH400" s="10">
        <f>3/24000000*OO[[#This Row],[142 (06JUL1985 15:00:00)-Water Temperature (C)]]*OO[[#This Row],[84]]</f>
        <v>1.511238035415375E-6</v>
      </c>
      <c r="CI400" s="10">
        <f>3/24000000*OO[[#This Row],[143 (06JUL1985 18:00:00)-Water Temperature (C)]]*OO[[#This Row],[85]]</f>
        <v>1.394144301669375E-6</v>
      </c>
      <c r="CJ400" s="10">
        <f>3/24000000*OO[[#This Row],[144 (06JUL1985 21:00:00)-Water Temperature (C)]]*OO[[#This Row],[86]]</f>
        <v>1.3014772580636249E-6</v>
      </c>
      <c r="CK400" s="10">
        <f>3/24000000*OO[[#This Row],[145 (07JUL1985 00:00:00)-Water Temperature (C)]]*OO[[#This Row],[87]]</f>
        <v>1.2445908470099999E-6</v>
      </c>
      <c r="CL400" s="10">
        <f>3/24000000*OO[[#This Row],[146 (07JUL1985 03:00:00)-Water Temperature (C)]]*OO[[#This Row],[88]]</f>
        <v>1.2286645632345001E-6</v>
      </c>
      <c r="CM400" s="10">
        <f>3/24000000*OO[[#This Row],[147 (07JUL1985 06:00:00)-Water Temperature (C)]]*OO[[#This Row],[89]]</f>
        <v>1.2014677321075E-6</v>
      </c>
      <c r="CN400" s="10">
        <f>3/24000000*OO[[#This Row],[148 (07JUL1985 09:00:00)-Water Temperature (C)]]*OO[[#This Row],[90]]</f>
        <v>1.1541344265479999E-6</v>
      </c>
      <c r="CO400" s="10">
        <f>3/24000000*OO[[#This Row],[149 (07JUL1985 12:00:00)-Water Temperature (C)]]*OO[[#This Row],[91]]</f>
        <v>1.1019612836224998E-6</v>
      </c>
      <c r="CP400" s="10">
        <f>3/24000000*OO[[#This Row],[150 (07JUL1985 15:00:00)-Water Temperature (C)]]*OO[[#This Row],[92]]</f>
        <v>1.0351507805031251E-6</v>
      </c>
      <c r="CQ400" s="10">
        <f>3/24000000*OO[[#This Row],[151 (07JUL1985 18:00:00)-Water Temperature (C)]]*OO[[#This Row],[93]]</f>
        <v>9.690070725170001E-7</v>
      </c>
      <c r="CR400" s="10">
        <f>3/24000000*OO[[#This Row],[152 (07JUL1985 21:00:00)-Water Temperature (C)]]*OO[[#This Row],[94]]</f>
        <v>9.1370967522975004E-7</v>
      </c>
      <c r="CS400" s="10">
        <f>3/24000000*OO[[#This Row],[153 (08JUL1985 00:00:00)-Water Temperature (C)]]*OO[[#This Row],[95]]</f>
        <v>8.706241088139999E-7</v>
      </c>
      <c r="CT400" s="10">
        <f>3/24000000*OO[[#This Row],[154 (08JUL1985 03:00:00)-Water Temperature (C)]]*OO[[#This Row],[96]]</f>
        <v>8.3983516892799996E-7</v>
      </c>
      <c r="CU400" s="10">
        <f>3/24000000*OO[[#This Row],[155 (08JUL1985 06:00:00)-Water Temperature (C)]]*OO[[#This Row],[97]]</f>
        <v>8.1615886918625005E-7</v>
      </c>
      <c r="CV400" s="10">
        <f>3/24000000*OO[[#This Row],[156 (08JUL1985 09:00:00)-Water Temperature (C)]]*OO[[#This Row],[98]]</f>
        <v>7.7869142410875E-7</v>
      </c>
      <c r="CW400" s="10">
        <f>3/24000000*OO[[#This Row],[157 (08JUL1985 12:00:00)-Water Temperature (C)]]*OO[[#This Row],[99]]</f>
        <v>7.2905129280749997E-7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0</v>
      </c>
      <c r="W401" s="10">
        <f>3/24000000*OO[[#This Row],[79 (28JUN1985 18:00:00)-Water Temperature (C)]]*OO[[#This Row],[21]]</f>
        <v>8.9151563441925004E-33</v>
      </c>
      <c r="X401" s="10">
        <f>3/24000000*OO[[#This Row],[80 (28JUN1985 21:00:00)-Water Temperature (C)]]*OO[[#This Row],[22]]</f>
        <v>9.7303022837474992E-27</v>
      </c>
      <c r="Y401" s="10">
        <f>3/24000000*OO[[#This Row],[81 (29JUN1985 00:00:00)-Water Temperature (C)]]*OO[[#This Row],[23]]</f>
        <v>8.4183938041525006E-21</v>
      </c>
      <c r="Z401" s="10">
        <f>3/24000000*OO[[#This Row],[82 (29JUN1985 03:00:00)-Water Temperature (C)]]*OO[[#This Row],[24]]</f>
        <v>9.3702890663062486E-17</v>
      </c>
      <c r="AA401" s="10">
        <f>3/24000000*OO[[#This Row],[83 (29JUN1985 06:00:00)-Water Temperature (C)]]*OO[[#This Row],[25]]</f>
        <v>1.1814712961204998E-13</v>
      </c>
      <c r="AB401" s="10">
        <f>3/24000000*OO[[#This Row],[84 (29JUN1985 09:00:00)-Water Temperature (C)]]*OO[[#This Row],[26]]</f>
        <v>3.6767329056412498E-11</v>
      </c>
      <c r="AC401" s="10">
        <f>3/24000000*OO[[#This Row],[85 (29JUN1985 12:00:00)-Water Temperature (C)]]*OO[[#This Row],[27]]</f>
        <v>4.0457249972475006E-9</v>
      </c>
      <c r="AD401" s="10">
        <f>3/24000000*OO[[#This Row],[86 (29JUN1985 15:00:00)-Water Temperature (C)]]*OO[[#This Row],[28]]</f>
        <v>1.8698565940719996E-7</v>
      </c>
      <c r="AE401" s="10">
        <f>3/24000000*OO[[#This Row],[88 (29JUN1985 21:00:00)-Water Temperature (C)]]*OO[[#This Row],[30]]</f>
        <v>5.4746581874062497E-5</v>
      </c>
      <c r="AF401" s="10">
        <f>3/24000000*OO[[#This Row],[88 (29JUN1985 21:00:00)-Water Temperature (C)]]*OO[[#This Row],[30]]</f>
        <v>5.4746581874062497E-5</v>
      </c>
      <c r="AG401" s="10">
        <f>3/24000000*OO[[#This Row],[89 (30JUN1985 00:00:00)-Water Temperature (C)]]*OO[[#This Row],[31]]</f>
        <v>4.2178931462850001E-4</v>
      </c>
      <c r="AH401" s="10">
        <f>3/24000000*OO[[#This Row],[90 (30JUN1985 03:00:00)-Water Temperature (C)]]*OO[[#This Row],[32]]</f>
        <v>2.1133683707345E-3</v>
      </c>
      <c r="AI401" s="10">
        <f>3/24000000*OO[[#This Row],[91 (30JUN1985 06:00:00)-Water Temperature (C)]]*OO[[#This Row],[33]]</f>
        <v>7.1781975883912497E-3</v>
      </c>
      <c r="AJ401" s="10">
        <f>3/24000000*OO[[#This Row],[92 (30JUN1985 09:00:00)-Water Temperature (C)]]*OO[[#This Row],[34]]</f>
        <v>1.7152607640022501E-2</v>
      </c>
      <c r="AK401" s="10">
        <f>3/24000000*OO[[#This Row],[93 (30JUN1985 12:00:00)-Water Temperature (C)]]*OO[[#This Row],[35]]</f>
        <v>2.9862170244022501E-2</v>
      </c>
      <c r="AL401" s="10">
        <f>3/24000000*OO[[#This Row],[94 (30JUN1985 15:00:00)-Water Temperature (C)]]*OO[[#This Row],[36]]</f>
        <v>3.8980592547600001E-2</v>
      </c>
      <c r="AM401" s="10">
        <f>3/24000000*OO[[#This Row],[95 (30JUN1985 18:00:00)-Water Temperature (C)]]*OO[[#This Row],[37]]</f>
        <v>4.0168628677200002E-2</v>
      </c>
      <c r="AN401" s="10">
        <f>3/24000000*OO[[#This Row],[96 (30JUN1985 21:00:00)-Water Temperature (C)]]*OO[[#This Row],[38]]</f>
        <v>3.4332636298799998E-2</v>
      </c>
      <c r="AO401" s="10">
        <f>3/24000000*OO[[#This Row],[97 (01JUL1985 00:00:00)-Water Temperature (C)]]*OO[[#This Row],[39]]</f>
        <v>2.5183235955865E-2</v>
      </c>
      <c r="AP401" s="10">
        <f>3/24000000*OO[[#This Row],[98 (01JUL1985 03:00:00)-Water Temperature (C)]]*OO[[#This Row],[40]]</f>
        <v>1.6739614553750001E-2</v>
      </c>
      <c r="AQ401" s="10">
        <f>3/24000000*OO[[#This Row],[99 (01JUL1985 06:00:00)-Water Temperature (C)]]*OO[[#This Row],[41]]</f>
        <v>9.8256557517750007E-3</v>
      </c>
      <c r="AR401" s="10">
        <f>3/24000000*OO[[#This Row],[100 (01JUL1985 09:00:00)-Water Temperature (C)]]*OO[[#This Row],[42]]</f>
        <v>5.0834475748624992E-3</v>
      </c>
      <c r="AS401" s="10">
        <f>3/24000000*OO[[#This Row],[101 (01JUL1985 12:00:00)-Water Temperature (C)]]*OO[[#This Row],[43]]</f>
        <v>2.3869507742777501E-3</v>
      </c>
      <c r="AT401" s="10">
        <f>3/24000000*OO[[#This Row],[102 (01JUL1985 15:00:00)-Water Temperature (C)]]*OO[[#This Row],[44]]</f>
        <v>1.0553502491482498E-3</v>
      </c>
      <c r="AU401" s="10">
        <f>3/24000000*OO[[#This Row],[103 (01JUL1985 18:00:00)-Water Temperature (C)]]*OO[[#This Row],[45]]</f>
        <v>4.5817450528799997E-4</v>
      </c>
      <c r="AV401" s="10">
        <f>3/24000000*OO[[#This Row],[104 (01JUL1985 21:00:00)-Water Temperature (C)]]*OO[[#This Row],[46]]</f>
        <v>2.0941788519134998E-4</v>
      </c>
      <c r="AW401" s="10">
        <f>3/24000000*OO[[#This Row],[105 (02JUL1985 00:00:00)-Water Temperature (C)]]*OO[[#This Row],[47]]</f>
        <v>1.1030089360949999E-4</v>
      </c>
      <c r="AX401" s="10">
        <f>3/24000000*OO[[#This Row],[106 (02JUL1985 03:00:00)-Water Temperature (C)]]*OO[[#This Row],[48]]</f>
        <v>7.32173372476125E-5</v>
      </c>
      <c r="AY401" s="10">
        <f>3/24000000*OO[[#This Row],[107 (02JUL1985 06:00:00)-Water Temperature (C)]]*OO[[#This Row],[49]]</f>
        <v>5.7699579503125002E-5</v>
      </c>
      <c r="AZ401" s="10">
        <f>3/24000000*OO[[#This Row],[108 (02JUL1985 09:00:00)-Water Temperature (C)]]*OO[[#This Row],[50]]</f>
        <v>5.0017105740074993E-5</v>
      </c>
      <c r="BA401" s="10">
        <f>3/24000000*OO[[#This Row],[109 (02JUL1985 12:00:00)-Water Temperature (C)]]*OO[[#This Row],[51]]</f>
        <v>4.4573518478399999E-5</v>
      </c>
      <c r="BB401" s="10">
        <f>3/24000000*OO[[#This Row],[110 (02JUL1985 15:00:00)-Water Temperature (C)]]*OO[[#This Row],[52]]</f>
        <v>3.9643910189774997E-5</v>
      </c>
      <c r="BC401" s="10">
        <f>3/24000000*OO[[#This Row],[111 (02JUL1985 18:00:00)-Water Temperature (C)]]*OO[[#This Row],[53]]</f>
        <v>3.5243329606649999E-5</v>
      </c>
      <c r="BD401" s="10">
        <f>3/24000000*OO[[#This Row],[112 (02JUL1985 21:00:00)-Water Temperature (C)]]*OO[[#This Row],[54]]</f>
        <v>3.1880965052624998E-5</v>
      </c>
      <c r="BE401" s="10">
        <f>3/24000000*OO[[#This Row],[113 (03JUL1985 00:00:00)-Water Temperature (C)]]*OO[[#This Row],[55]]</f>
        <v>2.9101991208299993E-5</v>
      </c>
      <c r="BF401" s="10">
        <f>3/24000000*OO[[#This Row],[114 (03JUL1985 03:00:00)-Water Temperature (C)]]*OO[[#This Row],[56]]</f>
        <v>2.74162385704725E-5</v>
      </c>
      <c r="BG401" s="10">
        <f>3/24000000*OO[[#This Row],[115 (03JUL1985 06:00:00)-Water Temperature (C)]]*OO[[#This Row],[57]]</f>
        <v>2.5902775442734998E-5</v>
      </c>
      <c r="BH401" s="10">
        <f>3/24000000*OO[[#This Row],[116 (03JUL1985 09:00:00)-Water Temperature (C)]]*OO[[#This Row],[58]]</f>
        <v>2.3999527930432499E-5</v>
      </c>
      <c r="BI401" s="10">
        <f>3/24000000*OO[[#This Row],[117 (03JUL1985 12:00:00)-Water Temperature (C)]]*OO[[#This Row],[59]]</f>
        <v>2.1550535164614997E-5</v>
      </c>
      <c r="BJ401" s="10">
        <f>3/24000000*OO[[#This Row],[118 (03JUL1985 15:00:00)-Water Temperature (C)]]*OO[[#This Row],[60]]</f>
        <v>1.8788115799305E-5</v>
      </c>
      <c r="BK401" s="10">
        <f>3/24000000*OO[[#This Row],[119 (03JUL1985 18:00:00)-Water Temperature (C)]]*OO[[#This Row],[61]]</f>
        <v>1.6308619813406251E-5</v>
      </c>
      <c r="BL401" s="10">
        <f>3/24000000*OO[[#This Row],[120 (03JUL1985 21:00:00)-Water Temperature (C)]]*OO[[#This Row],[62]]</f>
        <v>1.4431954760674998E-5</v>
      </c>
      <c r="BM401" s="10">
        <f>3/24000000*OO[[#This Row],[121 (04JUL1985 00:00:00)-Water Temperature (C)]]*OO[[#This Row],[63]]</f>
        <v>1.2939276300989999E-5</v>
      </c>
      <c r="BN401" s="10">
        <f>3/24000000*OO[[#This Row],[122 (04JUL1985 03:00:00)-Water Temperature (C)]]*OO[[#This Row],[64]]</f>
        <v>1.19701934553825E-5</v>
      </c>
      <c r="BO401" s="10">
        <f>3/24000000*OO[[#This Row],[123 (04JUL1985 06:00:00)-Water Temperature (C)]]*OO[[#This Row],[65]]</f>
        <v>1.1010892755611249E-5</v>
      </c>
      <c r="BP401" s="10">
        <f>3/24000000*OO[[#This Row],[124 (04JUL1985 09:00:00)-Water Temperature (C)]]*OO[[#This Row],[66]]</f>
        <v>1.0030870550984999E-5</v>
      </c>
      <c r="BQ401" s="10">
        <f>3/24000000*OO[[#This Row],[125 (04JUL1985 12:00:00)-Water Temperature (C)]]*OO[[#This Row],[67]]</f>
        <v>8.9596775575374998E-6</v>
      </c>
      <c r="BR401" s="10">
        <f>3/24000000*OO[[#This Row],[126 (04JUL1985 15:00:00)-Water Temperature (C)]]*OO[[#This Row],[68]]</f>
        <v>7.95219830783625E-6</v>
      </c>
      <c r="BS401" s="10">
        <f>3/24000000*OO[[#This Row],[127 (04JUL1985 18:00:00)-Water Temperature (C)]]*OO[[#This Row],[69]]</f>
        <v>7.1029423986499996E-6</v>
      </c>
      <c r="BT401" s="10">
        <f>3/24000000*OO[[#This Row],[128 (04JUL1985 21:00:00)-Water Temperature (C)]]*OO[[#This Row],[70]]</f>
        <v>6.2727741691849997E-6</v>
      </c>
      <c r="BU401" s="10">
        <f>3/24000000*OO[[#This Row],[129 (05JUL1985 00:00:00)-Water Temperature (C)]]*OO[[#This Row],[71]]</f>
        <v>5.5629674907299996E-6</v>
      </c>
      <c r="BV401" s="10">
        <f>3/24000000*OO[[#This Row],[130 (05JUL1985 03:00:00)-Water Temperature (C)]]*OO[[#This Row],[72]]</f>
        <v>4.9986125850100002E-6</v>
      </c>
      <c r="BW401" s="10">
        <f>3/24000000*OO[[#This Row],[131 (05JUL1985 06:00:00)-Water Temperature (C)]]*OO[[#This Row],[73]]</f>
        <v>4.3475208534675E-6</v>
      </c>
      <c r="BX401" s="10">
        <f>3/24000000*OO[[#This Row],[132 (05JUL1985 09:00:00)-Water Temperature (C)]]*OO[[#This Row],[74]]</f>
        <v>3.6640483739512498E-6</v>
      </c>
      <c r="BY401" s="10">
        <f>3/24000000*OO[[#This Row],[133 (05JUL1985 12:00:00)-Water Temperature (C)]]*OO[[#This Row],[75]]</f>
        <v>2.9975948159219998E-6</v>
      </c>
      <c r="BZ401" s="10">
        <f>3/24000000*OO[[#This Row],[134 (05JUL1985 15:00:00)-Water Temperature (C)]]*OO[[#This Row],[76]]</f>
        <v>2.3665974368181249E-6</v>
      </c>
      <c r="CA401" s="10">
        <f>3/24000000*OO[[#This Row],[135 (05JUL1985 18:00:00)-Water Temperature (C)]]*OO[[#This Row],[77]]</f>
        <v>1.8403363325534999E-6</v>
      </c>
      <c r="CB401" s="10">
        <f>3/24000000*OO[[#This Row],[136 (05JUL1985 21:00:00)-Water Temperature (C)]]*OO[[#This Row],[78]]</f>
        <v>1.44194382890875E-6</v>
      </c>
      <c r="CC401" s="10">
        <f>3/24000000*OO[[#This Row],[137 (06JUL1985 00:00:00)-Water Temperature (C)]]*OO[[#This Row],[79]]</f>
        <v>1.1648783534718751E-6</v>
      </c>
      <c r="CD401" s="10">
        <f>3/24000000*OO[[#This Row],[138 (06JUL1985 03:00:00)-Water Temperature (C)]]*OO[[#This Row],[80]]</f>
        <v>1.0048835227186249E-6</v>
      </c>
      <c r="CE401" s="10">
        <f>3/24000000*OO[[#This Row],[139 (06JUL1985 06:00:00)-Water Temperature (C)]]*OO[[#This Row],[81]]</f>
        <v>8.8526590868924989E-7</v>
      </c>
      <c r="CF401" s="10">
        <f>3/24000000*OO[[#This Row],[140 (06JUL1985 09:00:00)-Water Temperature (C)]]*OO[[#This Row],[82]]</f>
        <v>7.9551636865350003E-7</v>
      </c>
      <c r="CG401" s="10">
        <f>3/24000000*OO[[#This Row],[141 (06JUL1985 12:00:00)-Water Temperature (C)]]*OO[[#This Row],[83]]</f>
        <v>7.3772792867999999E-7</v>
      </c>
      <c r="CH401" s="10">
        <f>3/24000000*OO[[#This Row],[142 (06JUL1985 15:00:00)-Water Temperature (C)]]*OO[[#This Row],[84]]</f>
        <v>6.84298513751875E-7</v>
      </c>
      <c r="CI401" s="10">
        <f>3/24000000*OO[[#This Row],[143 (06JUL1985 18:00:00)-Water Temperature (C)]]*OO[[#This Row],[85]]</f>
        <v>6.3002527952100002E-7</v>
      </c>
      <c r="CJ401" s="10">
        <f>3/24000000*OO[[#This Row],[144 (06JUL1985 21:00:00)-Water Temperature (C)]]*OO[[#This Row],[86]]</f>
        <v>5.8693602648974987E-7</v>
      </c>
      <c r="CK401" s="10">
        <f>3/24000000*OO[[#This Row],[145 (07JUL1985 00:00:00)-Water Temperature (C)]]*OO[[#This Row],[87]]</f>
        <v>5.6060151112849993E-7</v>
      </c>
      <c r="CL401" s="10">
        <f>3/24000000*OO[[#This Row],[146 (07JUL1985 03:00:00)-Water Temperature (C)]]*OO[[#This Row],[88]]</f>
        <v>5.5369720419375001E-7</v>
      </c>
      <c r="CM401" s="10">
        <f>3/24000000*OO[[#This Row],[147 (07JUL1985 06:00:00)-Water Temperature (C)]]*OO[[#This Row],[89]]</f>
        <v>5.4209622413400001E-7</v>
      </c>
      <c r="CN401" s="10">
        <f>3/24000000*OO[[#This Row],[148 (07JUL1985 09:00:00)-Water Temperature (C)]]*OO[[#This Row],[90]]</f>
        <v>5.2096997552399999E-7</v>
      </c>
      <c r="CO401" s="10">
        <f>3/24000000*OO[[#This Row],[149 (07JUL1985 12:00:00)-Water Temperature (C)]]*OO[[#This Row],[91]]</f>
        <v>4.9737902778799998E-7</v>
      </c>
      <c r="CP401" s="10">
        <f>3/24000000*OO[[#This Row],[150 (07JUL1985 15:00:00)-Water Temperature (C)]]*OO[[#This Row],[92]]</f>
        <v>4.6688009226025E-7</v>
      </c>
      <c r="CQ401" s="10">
        <f>3/24000000*OO[[#This Row],[151 (07JUL1985 18:00:00)-Water Temperature (C)]]*OO[[#This Row],[93]]</f>
        <v>4.3674429025200001E-7</v>
      </c>
      <c r="CR401" s="10">
        <f>3/24000000*OO[[#This Row],[152 (07JUL1985 21:00:00)-Water Temperature (C)]]*OO[[#This Row],[94]]</f>
        <v>4.1137865244249997E-7</v>
      </c>
      <c r="CS401" s="10">
        <f>3/24000000*OO[[#This Row],[153 (08JUL1985 00:00:00)-Water Temperature (C)]]*OO[[#This Row],[95]]</f>
        <v>3.9163722256349996E-7</v>
      </c>
      <c r="CT401" s="10">
        <f>3/24000000*OO[[#This Row],[154 (08JUL1985 03:00:00)-Water Temperature (C)]]*OO[[#This Row],[96]]</f>
        <v>3.7787807935625005E-7</v>
      </c>
      <c r="CU401" s="10">
        <f>3/24000000*OO[[#This Row],[155 (08JUL1985 06:00:00)-Water Temperature (C)]]*OO[[#This Row],[97]]</f>
        <v>3.6750174660537499E-7</v>
      </c>
      <c r="CV401" s="10">
        <f>3/24000000*OO[[#This Row],[156 (08JUL1985 09:00:00)-Water Temperature (C)]]*OO[[#This Row],[98]]</f>
        <v>3.5097271327303744E-7</v>
      </c>
      <c r="CW401" s="10">
        <f>3/24000000*OO[[#This Row],[157 (08JUL1985 12:00:00)-Water Temperature (C)]]*OO[[#This Row],[99]]</f>
        <v>3.2866228660058751E-7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1.5570763291825E-41</v>
      </c>
      <c r="W402" s="10">
        <f>3/24000000*OO[[#This Row],[79 (28JUN1985 18:00:00)-Water Temperature (C)]]*OO[[#This Row],[21]]</f>
        <v>1.138530554000375E-32</v>
      </c>
      <c r="X402" s="10">
        <f>3/24000000*OO[[#This Row],[80 (28JUN1985 21:00:00)-Water Temperature (C)]]*OO[[#This Row],[22]]</f>
        <v>1.3469385492858749E-26</v>
      </c>
      <c r="Y402" s="10">
        <f>3/24000000*OO[[#This Row],[81 (29JUN1985 00:00:00)-Water Temperature (C)]]*OO[[#This Row],[23]]</f>
        <v>1.0941778599674999E-20</v>
      </c>
      <c r="Z402" s="10">
        <f>3/24000000*OO[[#This Row],[82 (29JUN1985 03:00:00)-Water Temperature (C)]]*OO[[#This Row],[24]]</f>
        <v>1.2730767734519999E-16</v>
      </c>
      <c r="AA402" s="10">
        <f>3/24000000*OO[[#This Row],[83 (29JUN1985 06:00:00)-Water Temperature (C)]]*OO[[#This Row],[25]]</f>
        <v>1.6865292622762498E-13</v>
      </c>
      <c r="AB402" s="10">
        <f>3/24000000*OO[[#This Row],[84 (29JUN1985 09:00:00)-Water Temperature (C)]]*OO[[#This Row],[26]]</f>
        <v>5.4609517187750003E-11</v>
      </c>
      <c r="AC402" s="10">
        <f>3/24000000*OO[[#This Row],[85 (29JUN1985 12:00:00)-Water Temperature (C)]]*OO[[#This Row],[27]]</f>
        <v>6.2174696407250003E-9</v>
      </c>
      <c r="AD402" s="10">
        <f>3/24000000*OO[[#This Row],[86 (29JUN1985 15:00:00)-Water Temperature (C)]]*OO[[#This Row],[28]]</f>
        <v>2.9677904757559999E-7</v>
      </c>
      <c r="AE402" s="10">
        <f>3/24000000*OO[[#This Row],[88 (29JUN1985 21:00:00)-Water Temperature (C)]]*OO[[#This Row],[30]]</f>
        <v>9.1560017906500011E-5</v>
      </c>
      <c r="AF402" s="10">
        <f>3/24000000*OO[[#This Row],[88 (29JUN1985 21:00:00)-Water Temperature (C)]]*OO[[#This Row],[30]]</f>
        <v>9.1560017906500011E-5</v>
      </c>
      <c r="AG402" s="10">
        <f>3/24000000*OO[[#This Row],[89 (30JUN1985 00:00:00)-Water Temperature (C)]]*OO[[#This Row],[31]]</f>
        <v>7.2259402522349995E-4</v>
      </c>
      <c r="AH402" s="10">
        <f>3/24000000*OO[[#This Row],[90 (30JUN1985 03:00:00)-Water Temperature (C)]]*OO[[#This Row],[32]]</f>
        <v>3.7034584836524997E-3</v>
      </c>
      <c r="AI402" s="10">
        <f>3/24000000*OO[[#This Row],[91 (30JUN1985 06:00:00)-Water Temperature (C)]]*OO[[#This Row],[33]]</f>
        <v>1.2859122978393749E-2</v>
      </c>
      <c r="AJ402" s="10">
        <f>3/24000000*OO[[#This Row],[92 (30JUN1985 09:00:00)-Water Temperature (C)]]*OO[[#This Row],[34]]</f>
        <v>3.1382417958806245E-2</v>
      </c>
      <c r="AK402" s="10">
        <f>3/24000000*OO[[#This Row],[93 (30JUN1985 12:00:00)-Water Temperature (C)]]*OO[[#This Row],[35]]</f>
        <v>5.575775120269999E-2</v>
      </c>
      <c r="AL402" s="10">
        <f>3/24000000*OO[[#This Row],[94 (30JUN1985 15:00:00)-Water Temperature (C)]]*OO[[#This Row],[36]]</f>
        <v>7.4177874037012509E-2</v>
      </c>
      <c r="AM402" s="10">
        <f>3/24000000*OO[[#This Row],[95 (30JUN1985 18:00:00)-Water Temperature (C)]]*OO[[#This Row],[37]]</f>
        <v>7.7763060293437491E-2</v>
      </c>
      <c r="AN402" s="10">
        <f>3/24000000*OO[[#This Row],[96 (30JUN1985 21:00:00)-Water Temperature (C)]]*OO[[#This Row],[38]]</f>
        <v>6.7494367051099999E-2</v>
      </c>
      <c r="AO402" s="10">
        <f>3/24000000*OO[[#This Row],[97 (01JUL1985 00:00:00)-Water Temperature (C)]]*OO[[#This Row],[39]]</f>
        <v>5.0224156579999991E-2</v>
      </c>
      <c r="AP402" s="10">
        <f>3/24000000*OO[[#This Row],[98 (01JUL1985 03:00:00)-Water Temperature (C)]]*OO[[#This Row],[40]]</f>
        <v>3.3805347705450003E-2</v>
      </c>
      <c r="AQ402" s="10">
        <f>3/24000000*OO[[#This Row],[99 (01JUL1985 06:00:00)-Water Temperature (C)]]*OO[[#This Row],[41]]</f>
        <v>2.0094189719265E-2</v>
      </c>
      <c r="AR402" s="10">
        <f>3/24000000*OO[[#This Row],[100 (01JUL1985 09:00:00)-Water Temperature (C)]]*OO[[#This Row],[42]]</f>
        <v>1.0520985015803749E-2</v>
      </c>
      <c r="AS402" s="10">
        <f>3/24000000*OO[[#This Row],[101 (01JUL1985 12:00:00)-Water Temperature (C)]]*OO[[#This Row],[43]]</f>
        <v>4.9837987723649994E-3</v>
      </c>
      <c r="AT402" s="10">
        <f>3/24000000*OO[[#This Row],[102 (01JUL1985 15:00:00)-Water Temperature (C)]]*OO[[#This Row],[44]]</f>
        <v>2.2150529871990004E-3</v>
      </c>
      <c r="AU402" s="10">
        <f>3/24000000*OO[[#This Row],[103 (01JUL1985 18:00:00)-Water Temperature (C)]]*OO[[#This Row],[45]]</f>
        <v>9.6195491855199987E-4</v>
      </c>
      <c r="AV402" s="10">
        <f>3/24000000*OO[[#This Row],[104 (01JUL1985 21:00:00)-Water Temperature (C)]]*OO[[#This Row],[46]]</f>
        <v>4.3612929060999988E-4</v>
      </c>
      <c r="AW402" s="10">
        <f>3/24000000*OO[[#This Row],[105 (02JUL1985 00:00:00)-Water Temperature (C)]]*OO[[#This Row],[47]]</f>
        <v>2.2562255598749999E-4</v>
      </c>
      <c r="AX402" s="10">
        <f>3/24000000*OO[[#This Row],[106 (02JUL1985 03:00:00)-Water Temperature (C)]]*OO[[#This Row],[48]]</f>
        <v>1.4629214717699999E-4</v>
      </c>
      <c r="AY402" s="10">
        <f>3/24000000*OO[[#This Row],[107 (02JUL1985 06:00:00)-Water Temperature (C)]]*OO[[#This Row],[49]]</f>
        <v>1.132144478282625E-4</v>
      </c>
      <c r="AZ402" s="10">
        <f>3/24000000*OO[[#This Row],[108 (02JUL1985 09:00:00)-Water Temperature (C)]]*OO[[#This Row],[50]]</f>
        <v>9.619041448605E-5</v>
      </c>
      <c r="BA402" s="10">
        <f>3/24000000*OO[[#This Row],[109 (02JUL1985 12:00:00)-Water Temperature (C)]]*OO[[#This Row],[51]]</f>
        <v>8.431882663165E-5</v>
      </c>
      <c r="BB402" s="10">
        <f>3/24000000*OO[[#This Row],[110 (02JUL1985 15:00:00)-Water Temperature (C)]]*OO[[#This Row],[52]]</f>
        <v>7.3826875423699983E-5</v>
      </c>
      <c r="BC402" s="10">
        <f>3/24000000*OO[[#This Row],[111 (02JUL1985 18:00:00)-Water Temperature (C)]]*OO[[#This Row],[53]]</f>
        <v>6.4599193087837504E-5</v>
      </c>
      <c r="BD402" s="10">
        <f>3/24000000*OO[[#This Row],[112 (02JUL1985 21:00:00)-Water Temperature (C)]]*OO[[#This Row],[54]]</f>
        <v>5.7455481810837502E-5</v>
      </c>
      <c r="BE402" s="10">
        <f>3/24000000*OO[[#This Row],[113 (03JUL1985 00:00:00)-Water Temperature (C)]]*OO[[#This Row],[55]]</f>
        <v>5.1542569720837505E-5</v>
      </c>
      <c r="BF402" s="10">
        <f>3/24000000*OO[[#This Row],[114 (03JUL1985 03:00:00)-Water Temperature (C)]]*OO[[#This Row],[56]]</f>
        <v>4.7653800913049998E-5</v>
      </c>
      <c r="BG402" s="10">
        <f>3/24000000*OO[[#This Row],[115 (03JUL1985 06:00:00)-Water Temperature (C)]]*OO[[#This Row],[57]]</f>
        <v>4.4125386302524998E-5</v>
      </c>
      <c r="BH402" s="10">
        <f>3/24000000*OO[[#This Row],[116 (03JUL1985 09:00:00)-Water Temperature (C)]]*OO[[#This Row],[58]]</f>
        <v>4.0044531914124995E-5</v>
      </c>
      <c r="BI402" s="10">
        <f>3/24000000*OO[[#This Row],[117 (03JUL1985 12:00:00)-Water Temperature (C)]]*OO[[#This Row],[59]]</f>
        <v>3.5225959058279999E-5</v>
      </c>
      <c r="BJ402" s="10">
        <f>3/24000000*OO[[#This Row],[118 (03JUL1985 15:00:00)-Water Temperature (C)]]*OO[[#This Row],[60]]</f>
        <v>3.0071113073819998E-5</v>
      </c>
      <c r="BK402" s="10">
        <f>3/24000000*OO[[#This Row],[119 (03JUL1985 18:00:00)-Water Temperature (C)]]*OO[[#This Row],[61]]</f>
        <v>2.5519008350587499E-5</v>
      </c>
      <c r="BL402" s="10">
        <f>3/24000000*OO[[#This Row],[120 (03JUL1985 21:00:00)-Water Temperature (C)]]*OO[[#This Row],[62]]</f>
        <v>2.2072437250911251E-5</v>
      </c>
      <c r="BM402" s="10">
        <f>3/24000000*OO[[#This Row],[121 (04JUL1985 00:00:00)-Water Temperature (C)]]*OO[[#This Row],[63]]</f>
        <v>1.9367159054714999E-5</v>
      </c>
      <c r="BN402" s="10">
        <f>3/24000000*OO[[#This Row],[122 (04JUL1985 03:00:00)-Water Temperature (C)]]*OO[[#This Row],[64]]</f>
        <v>1.782143689367875E-5</v>
      </c>
      <c r="BO402" s="10">
        <f>3/24000000*OO[[#This Row],[123 (04JUL1985 06:00:00)-Water Temperature (C)]]*OO[[#This Row],[65]]</f>
        <v>1.6393742487447498E-5</v>
      </c>
      <c r="BP402" s="10">
        <f>3/24000000*OO[[#This Row],[124 (04JUL1985 09:00:00)-Water Temperature (C)]]*OO[[#This Row],[66]]</f>
        <v>1.494145870084875E-5</v>
      </c>
      <c r="BQ402" s="10">
        <f>3/24000000*OO[[#This Row],[125 (04JUL1985 12:00:00)-Water Temperature (C)]]*OO[[#This Row],[67]]</f>
        <v>1.334958973044E-5</v>
      </c>
      <c r="BR402" s="10">
        <f>3/24000000*OO[[#This Row],[126 (04JUL1985 15:00:00)-Water Temperature (C)]]*OO[[#This Row],[68]]</f>
        <v>1.184929754274E-5</v>
      </c>
      <c r="BS402" s="10">
        <f>3/24000000*OO[[#This Row],[127 (04JUL1985 18:00:00)-Water Temperature (C)]]*OO[[#This Row],[69]]</f>
        <v>1.0584284799374998E-5</v>
      </c>
      <c r="BT402" s="10">
        <f>3/24000000*OO[[#This Row],[128 (04JUL1985 21:00:00)-Water Temperature (C)]]*OO[[#This Row],[70]]</f>
        <v>9.3477421053750002E-6</v>
      </c>
      <c r="BU402" s="10">
        <f>3/24000000*OO[[#This Row],[129 (05JUL1985 00:00:00)-Water Temperature (C)]]*OO[[#This Row],[71]]</f>
        <v>8.290559969702501E-6</v>
      </c>
      <c r="BV402" s="10">
        <f>3/24000000*OO[[#This Row],[130 (05JUL1985 03:00:00)-Water Temperature (C)]]*OO[[#This Row],[72]]</f>
        <v>7.4532021094962486E-6</v>
      </c>
      <c r="BW402" s="10">
        <f>3/24000000*OO[[#This Row],[131 (05JUL1985 06:00:00)-Water Temperature (C)]]*OO[[#This Row],[73]]</f>
        <v>6.48867199449875E-6</v>
      </c>
      <c r="BX402" s="10">
        <f>3/24000000*OO[[#This Row],[132 (05JUL1985 09:00:00)-Water Temperature (C)]]*OO[[#This Row],[74]]</f>
        <v>5.4748407402499997E-6</v>
      </c>
      <c r="BY402" s="10">
        <f>3/24000000*OO[[#This Row],[133 (05JUL1985 12:00:00)-Water Temperature (C)]]*OO[[#This Row],[75]]</f>
        <v>4.4847819782875002E-6</v>
      </c>
      <c r="BZ402" s="10">
        <f>3/24000000*OO[[#This Row],[134 (05JUL1985 15:00:00)-Water Temperature (C)]]*OO[[#This Row],[76]]</f>
        <v>3.5383745106937504E-6</v>
      </c>
      <c r="CA402" s="10">
        <f>3/24000000*OO[[#This Row],[135 (05JUL1985 18:00:00)-Water Temperature (C)]]*OO[[#This Row],[77]]</f>
        <v>2.7510663386499998E-6</v>
      </c>
      <c r="CB402" s="10">
        <f>3/24000000*OO[[#This Row],[136 (05JUL1985 21:00:00)-Water Temperature (C)]]*OO[[#This Row],[78]]</f>
        <v>2.1539764421909999E-6</v>
      </c>
      <c r="CC402" s="10">
        <f>3/24000000*OO[[#This Row],[137 (06JUL1985 00:00:00)-Water Temperature (C)]]*OO[[#This Row],[79]]</f>
        <v>1.7378666256761251E-6</v>
      </c>
      <c r="CD402" s="10">
        <f>3/24000000*OO[[#This Row],[138 (06JUL1985 03:00:00)-Water Temperature (C)]]*OO[[#This Row],[80]]</f>
        <v>1.49696759591975E-6</v>
      </c>
      <c r="CE402" s="10">
        <f>3/24000000*OO[[#This Row],[139 (06JUL1985 06:00:00)-Water Temperature (C)]]*OO[[#This Row],[81]]</f>
        <v>1.3170328791374999E-6</v>
      </c>
      <c r="CF402" s="10">
        <f>3/24000000*OO[[#This Row],[140 (06JUL1985 09:00:00)-Water Temperature (C)]]*OO[[#This Row],[82]]</f>
        <v>1.1821548387679999E-6</v>
      </c>
      <c r="CG402" s="10">
        <f>3/24000000*OO[[#This Row],[141 (06JUL1985 12:00:00)-Water Temperature (C)]]*OO[[#This Row],[83]]</f>
        <v>1.0951090616840001E-6</v>
      </c>
      <c r="CH402" s="10">
        <f>3/24000000*OO[[#This Row],[142 (06JUL1985 15:00:00)-Water Temperature (C)]]*OO[[#This Row],[84]]</f>
        <v>1.01490656139E-6</v>
      </c>
      <c r="CI402" s="10">
        <f>3/24000000*OO[[#This Row],[143 (06JUL1985 18:00:00)-Water Temperature (C)]]*OO[[#This Row],[85]]</f>
        <v>9.3371820204375011E-7</v>
      </c>
      <c r="CJ402" s="10">
        <f>3/24000000*OO[[#This Row],[144 (06JUL1985 21:00:00)-Water Temperature (C)]]*OO[[#This Row],[86]]</f>
        <v>8.6920036703862495E-7</v>
      </c>
      <c r="CK402" s="10">
        <f>3/24000000*OO[[#This Row],[145 (07JUL1985 00:00:00)-Water Temperature (C)]]*OO[[#This Row],[87]]</f>
        <v>8.2973330247724988E-7</v>
      </c>
      <c r="CL402" s="10">
        <f>3/24000000*OO[[#This Row],[146 (07JUL1985 03:00:00)-Water Temperature (C)]]*OO[[#This Row],[88]]</f>
        <v>8.1951433818199993E-7</v>
      </c>
      <c r="CM402" s="10">
        <f>3/24000000*OO[[#This Row],[147 (07JUL1985 06:00:00)-Water Temperature (C)]]*OO[[#This Row],[89]]</f>
        <v>8.0251661152400005E-7</v>
      </c>
      <c r="CN402" s="10">
        <f>3/24000000*OO[[#This Row],[148 (07JUL1985 09:00:00)-Water Temperature (C)]]*OO[[#This Row],[90]]</f>
        <v>7.7124072883537487E-7</v>
      </c>
      <c r="CO402" s="10">
        <f>3/24000000*OO[[#This Row],[149 (07JUL1985 12:00:00)-Water Temperature (C)]]*OO[[#This Row],[91]]</f>
        <v>7.3619789325249991E-7</v>
      </c>
      <c r="CP402" s="10">
        <f>3/24000000*OO[[#This Row],[150 (07JUL1985 15:00:00)-Water Temperature (C)]]*OO[[#This Row],[92]]</f>
        <v>6.9073403970150001E-7</v>
      </c>
      <c r="CQ402" s="10">
        <f>3/24000000*OO[[#This Row],[151 (07JUL1985 18:00:00)-Water Temperature (C)]]*OO[[#This Row],[93]]</f>
        <v>6.4580401005299998E-7</v>
      </c>
      <c r="CR402" s="10">
        <f>3/24000000*OO[[#This Row],[152 (07JUL1985 21:00:00)-Water Temperature (C)]]*OO[[#This Row],[94]]</f>
        <v>6.079396765124999E-7</v>
      </c>
      <c r="CS402" s="10">
        <f>3/24000000*OO[[#This Row],[153 (08JUL1985 00:00:00)-Water Temperature (C)]]*OO[[#This Row],[95]]</f>
        <v>5.7858896812987499E-7</v>
      </c>
      <c r="CT402" s="10">
        <f>3/24000000*OO[[#This Row],[154 (08JUL1985 03:00:00)-Water Temperature (C)]]*OO[[#This Row],[96]]</f>
        <v>5.5831769498999997E-7</v>
      </c>
      <c r="CU402" s="10">
        <f>3/24000000*OO[[#This Row],[155 (08JUL1985 06:00:00)-Water Temperature (C)]]*OO[[#This Row],[97]]</f>
        <v>5.4312715539500002E-7</v>
      </c>
      <c r="CV402" s="10">
        <f>3/24000000*OO[[#This Row],[156 (08JUL1985 09:00:00)-Water Temperature (C)]]*OO[[#This Row],[98]]</f>
        <v>5.1883158956437502E-7</v>
      </c>
      <c r="CW402" s="10">
        <f>3/24000000*OO[[#This Row],[157 (08JUL1985 12:00:00)-Water Temperature (C)]]*OO[[#This Row],[99]]</f>
        <v>4.860269195937501E-7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5.1583572368599998E-42</v>
      </c>
      <c r="W403" s="10">
        <f>3/24000000*OO[[#This Row],[79 (28JUN1985 18:00:00)-Water Temperature (C)]]*OO[[#This Row],[21]]</f>
        <v>6.4742634534374999E-33</v>
      </c>
      <c r="X403" s="10">
        <f>3/24000000*OO[[#This Row],[80 (28JUN1985 21:00:00)-Water Temperature (C)]]*OO[[#This Row],[22]]</f>
        <v>6.5374730658800003E-27</v>
      </c>
      <c r="Y403" s="10">
        <f>3/24000000*OO[[#This Row],[81 (29JUN1985 00:00:00)-Water Temperature (C)]]*OO[[#This Row],[23]]</f>
        <v>6.8999031652174994E-21</v>
      </c>
      <c r="Z403" s="10">
        <f>3/24000000*OO[[#This Row],[82 (29JUN1985 03:00:00)-Water Temperature (C)]]*OO[[#This Row],[24]]</f>
        <v>9.2880396047862499E-17</v>
      </c>
      <c r="AA403" s="10">
        <f>3/24000000*OO[[#This Row],[83 (29JUN1985 06:00:00)-Water Temperature (C)]]*OO[[#This Row],[25]]</f>
        <v>1.3583979875716251E-13</v>
      </c>
      <c r="AB403" s="10">
        <f>3/24000000*OO[[#This Row],[84 (29JUN1985 09:00:00)-Water Temperature (C)]]*OO[[#This Row],[26]]</f>
        <v>4.7550669527875E-11</v>
      </c>
      <c r="AC403" s="10">
        <f>3/24000000*OO[[#This Row],[85 (29JUN1985 12:00:00)-Water Temperature (C)]]*OO[[#This Row],[27]]</f>
        <v>5.7865121754049996E-9</v>
      </c>
      <c r="AD403" s="10">
        <f>3/24000000*OO[[#This Row],[86 (29JUN1985 15:00:00)-Water Temperature (C)]]*OO[[#This Row],[28]]</f>
        <v>2.9410282205639999E-7</v>
      </c>
      <c r="AE403" s="10">
        <f>3/24000000*OO[[#This Row],[88 (29JUN1985 21:00:00)-Water Temperature (C)]]*OO[[#This Row],[30]]</f>
        <v>1.005366857983E-4</v>
      </c>
      <c r="AF403" s="10">
        <f>3/24000000*OO[[#This Row],[88 (29JUN1985 21:00:00)-Water Temperature (C)]]*OO[[#This Row],[30]]</f>
        <v>1.005366857983E-4</v>
      </c>
      <c r="AG403" s="10">
        <f>3/24000000*OO[[#This Row],[89 (30JUN1985 00:00:00)-Water Temperature (C)]]*OO[[#This Row],[31]]</f>
        <v>8.3150396156674998E-4</v>
      </c>
      <c r="AH403" s="10">
        <f>3/24000000*OO[[#This Row],[90 (30JUN1985 03:00:00)-Water Temperature (C)]]*OO[[#This Row],[32]]</f>
        <v>4.4550078226874993E-3</v>
      </c>
      <c r="AI403" s="10">
        <f>3/24000000*OO[[#This Row],[91 (30JUN1985 06:00:00)-Water Temperature (C)]]*OO[[#This Row],[33]]</f>
        <v>1.6151776099739997E-2</v>
      </c>
      <c r="AJ403" s="10">
        <f>3/24000000*OO[[#This Row],[92 (30JUN1985 09:00:00)-Water Temperature (C)]]*OO[[#This Row],[34]]</f>
        <v>4.1095627452449997E-2</v>
      </c>
      <c r="AK403" s="10">
        <f>3/24000000*OO[[#This Row],[93 (30JUN1985 12:00:00)-Water Temperature (C)]]*OO[[#This Row],[35]]</f>
        <v>7.5944561140800004E-2</v>
      </c>
      <c r="AL403" s="10">
        <f>3/24000000*OO[[#This Row],[94 (30JUN1985 15:00:00)-Water Temperature (C)]]*OO[[#This Row],[36]]</f>
        <v>0.10482291285975001</v>
      </c>
      <c r="AM403" s="10">
        <f>3/24000000*OO[[#This Row],[95 (30JUN1985 18:00:00)-Water Temperature (C)]]*OO[[#This Row],[37]]</f>
        <v>0.11359611831005</v>
      </c>
      <c r="AN403" s="10">
        <f>3/24000000*OO[[#This Row],[96 (30JUN1985 21:00:00)-Water Temperature (C)]]*OO[[#This Row],[38]]</f>
        <v>0.10157645526396249</v>
      </c>
      <c r="AO403" s="10">
        <f>3/24000000*OO[[#This Row],[97 (01JUL1985 00:00:00)-Water Temperature (C)]]*OO[[#This Row],[39]]</f>
        <v>7.7711066300800005E-2</v>
      </c>
      <c r="AP403" s="10">
        <f>3/24000000*OO[[#This Row],[98 (01JUL1985 03:00:00)-Water Temperature (C)]]*OO[[#This Row],[40]]</f>
        <v>5.3585678874712502E-2</v>
      </c>
      <c r="AQ403" s="10">
        <f>3/24000000*OO[[#This Row],[99 (01JUL1985 06:00:00)-Water Temperature (C)]]*OO[[#This Row],[41]]</f>
        <v>3.2621593013625001E-2</v>
      </c>
      <c r="AR403" s="10">
        <f>3/24000000*OO[[#This Row],[100 (01JUL1985 09:00:00)-Water Temperature (C)]]*OO[[#This Row],[42]]</f>
        <v>1.7479560018572499E-2</v>
      </c>
      <c r="AS403" s="10">
        <f>3/24000000*OO[[#This Row],[101 (01JUL1985 12:00:00)-Water Temperature (C)]]*OO[[#This Row],[43]]</f>
        <v>8.4241422869999992E-3</v>
      </c>
      <c r="AT403" s="10">
        <f>3/24000000*OO[[#This Row],[102 (01JUL1985 15:00:00)-Water Temperature (C)]]*OO[[#This Row],[44]]</f>
        <v>3.7866880104874996E-3</v>
      </c>
      <c r="AU403" s="10">
        <f>3/24000000*OO[[#This Row],[103 (01JUL1985 18:00:00)-Water Temperature (C)]]*OO[[#This Row],[45]]</f>
        <v>1.6494920789899999E-3</v>
      </c>
      <c r="AV403" s="10">
        <f>3/24000000*OO[[#This Row],[104 (01JUL1985 21:00:00)-Water Temperature (C)]]*OO[[#This Row],[46]]</f>
        <v>7.3970874732749985E-4</v>
      </c>
      <c r="AW403" s="10">
        <f>3/24000000*OO[[#This Row],[105 (02JUL1985 00:00:00)-Water Temperature (C)]]*OO[[#This Row],[47]]</f>
        <v>3.7216631318774999E-4</v>
      </c>
      <c r="AX403" s="10">
        <f>3/24000000*OO[[#This Row],[106 (02JUL1985 03:00:00)-Water Temperature (C)]]*OO[[#This Row],[48]]</f>
        <v>2.3190360413534997E-4</v>
      </c>
      <c r="AY403" s="10">
        <f>3/24000000*OO[[#This Row],[107 (02JUL1985 06:00:00)-Water Temperature (C)]]*OO[[#This Row],[49]]</f>
        <v>1.7376749029883749E-4</v>
      </c>
      <c r="AZ403" s="10">
        <f>3/24000000*OO[[#This Row],[108 (02JUL1985 09:00:00)-Water Temperature (C)]]*OO[[#This Row],[50]]</f>
        <v>1.4612408643429998E-4</v>
      </c>
      <c r="BA403" s="10">
        <f>3/24000000*OO[[#This Row],[109 (02JUL1985 12:00:00)-Water Temperature (C)]]*OO[[#This Row],[51]]</f>
        <v>1.280654668981125E-4</v>
      </c>
      <c r="BB403" s="10">
        <f>3/24000000*OO[[#This Row],[110 (02JUL1985 15:00:00)-Water Temperature (C)]]*OO[[#This Row],[52]]</f>
        <v>1.124268513865875E-4</v>
      </c>
      <c r="BC403" s="10">
        <f>3/24000000*OO[[#This Row],[111 (02JUL1985 18:00:00)-Water Temperature (C)]]*OO[[#This Row],[53]]</f>
        <v>9.8668562605275001E-5</v>
      </c>
      <c r="BD403" s="10">
        <f>3/24000000*OO[[#This Row],[112 (02JUL1985 21:00:00)-Water Temperature (C)]]*OO[[#This Row],[54]]</f>
        <v>8.8156569194599983E-5</v>
      </c>
      <c r="BE403" s="10">
        <f>3/24000000*OO[[#This Row],[113 (03JUL1985 00:00:00)-Water Temperature (C)]]*OO[[#This Row],[55]]</f>
        <v>7.9645844773949985E-5</v>
      </c>
      <c r="BF403" s="10">
        <f>3/24000000*OO[[#This Row],[114 (03JUL1985 03:00:00)-Water Temperature (C)]]*OO[[#This Row],[56]]</f>
        <v>7.4242943346000001E-5</v>
      </c>
      <c r="BG403" s="10">
        <f>3/24000000*OO[[#This Row],[115 (03JUL1985 06:00:00)-Water Temperature (C)]]*OO[[#This Row],[57]]</f>
        <v>6.9443266823624995E-5</v>
      </c>
      <c r="BH403" s="10">
        <f>3/24000000*OO[[#This Row],[116 (03JUL1985 09:00:00)-Water Temperature (C)]]*OO[[#This Row],[58]]</f>
        <v>6.3892425195149994E-5</v>
      </c>
      <c r="BI403" s="10">
        <f>3/24000000*OO[[#This Row],[117 (03JUL1985 12:00:00)-Water Temperature (C)]]*OO[[#This Row],[59]]</f>
        <v>5.7194490526299994E-5</v>
      </c>
      <c r="BJ403" s="10">
        <f>3/24000000*OO[[#This Row],[118 (03JUL1985 15:00:00)-Water Temperature (C)]]*OO[[#This Row],[60]]</f>
        <v>4.8421380697812504E-5</v>
      </c>
      <c r="BK403" s="10">
        <f>3/24000000*OO[[#This Row],[119 (03JUL1985 18:00:00)-Water Temperature (C)]]*OO[[#This Row],[61]]</f>
        <v>4.0314098788250001E-5</v>
      </c>
      <c r="BL403" s="10">
        <f>3/24000000*OO[[#This Row],[120 (03JUL1985 21:00:00)-Water Temperature (C)]]*OO[[#This Row],[62]]</f>
        <v>3.4041234207149993E-5</v>
      </c>
      <c r="BM403" s="10">
        <f>3/24000000*OO[[#This Row],[121 (04JUL1985 00:00:00)-Water Temperature (C)]]*OO[[#This Row],[63]]</f>
        <v>2.9146067662039998E-5</v>
      </c>
      <c r="BN403" s="10">
        <f>3/24000000*OO[[#This Row],[122 (04JUL1985 03:00:00)-Water Temperature (C)]]*OO[[#This Row],[64]]</f>
        <v>2.5902339095187497E-5</v>
      </c>
      <c r="BO403" s="10">
        <f>3/24000000*OO[[#This Row],[123 (04JUL1985 06:00:00)-Water Temperature (C)]]*OO[[#This Row],[65]]</f>
        <v>2.3066919558377502E-5</v>
      </c>
      <c r="BP403" s="10">
        <f>3/24000000*OO[[#This Row],[124 (04JUL1985 09:00:00)-Water Temperature (C)]]*OO[[#This Row],[66]]</f>
        <v>2.0375058403376249E-5</v>
      </c>
      <c r="BQ403" s="10">
        <f>3/24000000*OO[[#This Row],[125 (04JUL1985 12:00:00)-Water Temperature (C)]]*OO[[#This Row],[67]]</f>
        <v>1.7615193968020001E-5</v>
      </c>
      <c r="BR403" s="10">
        <f>3/24000000*OO[[#This Row],[126 (04JUL1985 15:00:00)-Water Temperature (C)]]*OO[[#This Row],[68]]</f>
        <v>1.5107245715712499E-5</v>
      </c>
      <c r="BS403" s="10">
        <f>3/24000000*OO[[#This Row],[127 (04JUL1985 18:00:00)-Water Temperature (C)]]*OO[[#This Row],[69]]</f>
        <v>1.3016594183600001E-5</v>
      </c>
      <c r="BT403" s="10">
        <f>3/24000000*OO[[#This Row],[128 (04JUL1985 21:00:00)-Water Temperature (C)]]*OO[[#This Row],[70]]</f>
        <v>1.1064523890599999E-5</v>
      </c>
      <c r="BU403" s="10">
        <f>3/24000000*OO[[#This Row],[129 (05JUL1985 00:00:00)-Water Temperature (C)]]*OO[[#This Row],[71]]</f>
        <v>9.4438187505550003E-6</v>
      </c>
      <c r="BV403" s="10">
        <f>3/24000000*OO[[#This Row],[130 (05JUL1985 03:00:00)-Water Temperature (C)]]*OO[[#This Row],[72]]</f>
        <v>8.1882910459199985E-6</v>
      </c>
      <c r="BW403" s="10">
        <f>3/24000000*OO[[#This Row],[131 (05JUL1985 06:00:00)-Water Temperature (C)]]*OO[[#This Row],[73]]</f>
        <v>6.8894682432712496E-6</v>
      </c>
      <c r="BX403" s="10">
        <f>3/24000000*OO[[#This Row],[132 (05JUL1985 09:00:00)-Water Temperature (C)]]*OO[[#This Row],[74]]</f>
        <v>5.6212593877799996E-6</v>
      </c>
      <c r="BY403" s="10">
        <f>3/24000000*OO[[#This Row],[133 (05JUL1985 12:00:00)-Water Temperature (C)]]*OO[[#This Row],[75]]</f>
        <v>4.4563780720874997E-6</v>
      </c>
      <c r="BZ403" s="10">
        <f>3/24000000*OO[[#This Row],[134 (05JUL1985 15:00:00)-Water Temperature (C)]]*OO[[#This Row],[76]]</f>
        <v>3.4999630659599997E-6</v>
      </c>
      <c r="CA403" s="10">
        <f>3/24000000*OO[[#This Row],[135 (05JUL1985 18:00:00)-Water Temperature (C)]]*OO[[#This Row],[77]]</f>
        <v>2.7214741393446247E-6</v>
      </c>
      <c r="CB403" s="10">
        <f>3/24000000*OO[[#This Row],[136 (05JUL1985 21:00:00)-Water Temperature (C)]]*OO[[#This Row],[78]]</f>
        <v>2.1287690631293749E-6</v>
      </c>
      <c r="CC403" s="10">
        <f>3/24000000*OO[[#This Row],[137 (06JUL1985 00:00:00)-Water Temperature (C)]]*OO[[#This Row],[79]]</f>
        <v>1.7137276204619998E-6</v>
      </c>
      <c r="CD403" s="10">
        <f>3/24000000*OO[[#This Row],[138 (06JUL1985 03:00:00)-Water Temperature (C)]]*OO[[#This Row],[80]]</f>
        <v>1.4724227462828749E-6</v>
      </c>
      <c r="CE403" s="10">
        <f>3/24000000*OO[[#This Row],[139 (06JUL1985 06:00:00)-Water Temperature (C)]]*OO[[#This Row],[81]]</f>
        <v>1.292896954367E-6</v>
      </c>
      <c r="CF403" s="10">
        <f>3/24000000*OO[[#This Row],[140 (06JUL1985 09:00:00)-Water Temperature (C)]]*OO[[#This Row],[82]]</f>
        <v>1.1582630619254999E-6</v>
      </c>
      <c r="CG403" s="10">
        <f>3/24000000*OO[[#This Row],[141 (06JUL1985 12:00:00)-Water Temperature (C)]]*OO[[#This Row],[83]]</f>
        <v>1.0712342905564999E-6</v>
      </c>
      <c r="CH403" s="10">
        <f>3/24000000*OO[[#This Row],[142 (06JUL1985 15:00:00)-Water Temperature (C)]]*OO[[#This Row],[84]]</f>
        <v>9.9186742090800001E-7</v>
      </c>
      <c r="CI403" s="10">
        <f>3/24000000*OO[[#This Row],[143 (06JUL1985 18:00:00)-Water Temperature (C)]]*OO[[#This Row],[85]]</f>
        <v>9.1165683727849989E-7</v>
      </c>
      <c r="CJ403" s="10">
        <f>3/24000000*OO[[#This Row],[144 (06JUL1985 21:00:00)-Water Temperature (C)]]*OO[[#This Row],[86]]</f>
        <v>8.4783824317812497E-7</v>
      </c>
      <c r="CK403" s="10">
        <f>3/24000000*OO[[#This Row],[145 (07JUL1985 00:00:00)-Water Temperature (C)]]*OO[[#This Row],[87]]</f>
        <v>8.0864808260712496E-7</v>
      </c>
      <c r="CL403" s="10">
        <f>3/24000000*OO[[#This Row],[146 (07JUL1985 03:00:00)-Water Temperature (C)]]*OO[[#This Row],[88]]</f>
        <v>7.9895346646224998E-7</v>
      </c>
      <c r="CM403" s="10">
        <f>3/24000000*OO[[#This Row],[147 (07JUL1985 06:00:00)-Water Temperature (C)]]*OO[[#This Row],[89]]</f>
        <v>7.8323445943924993E-7</v>
      </c>
      <c r="CN403" s="10">
        <f>3/24000000*OO[[#This Row],[148 (07JUL1985 09:00:00)-Water Temperature (C)]]*OO[[#This Row],[90]]</f>
        <v>7.5311363741374982E-7</v>
      </c>
      <c r="CO403" s="10">
        <f>3/24000000*OO[[#This Row],[149 (07JUL1985 12:00:00)-Water Temperature (C)]]*OO[[#This Row],[91]]</f>
        <v>7.1920368070399994E-7</v>
      </c>
      <c r="CP403" s="10">
        <f>3/24000000*OO[[#This Row],[150 (07JUL1985 15:00:00)-Water Temperature (C)]]*OO[[#This Row],[92]]</f>
        <v>6.7490851112025004E-7</v>
      </c>
      <c r="CQ403" s="10">
        <f>3/24000000*OO[[#This Row],[151 (07JUL1985 18:00:00)-Water Temperature (C)]]*OO[[#This Row],[93]]</f>
        <v>6.3093386997299999E-7</v>
      </c>
      <c r="CR403" s="10">
        <f>3/24000000*OO[[#This Row],[152 (07JUL1985 21:00:00)-Water Temperature (C)]]*OO[[#This Row],[94]]</f>
        <v>5.9381067454224996E-7</v>
      </c>
      <c r="CS403" s="10">
        <f>3/24000000*OO[[#This Row],[153 (08JUL1985 00:00:00)-Water Temperature (C)]]*OO[[#This Row],[95]]</f>
        <v>5.6519859139625004E-7</v>
      </c>
      <c r="CT403" s="10">
        <f>3/24000000*OO[[#This Row],[154 (08JUL1985 03:00:00)-Water Temperature (C)]]*OO[[#This Row],[96]]</f>
        <v>5.4571340816550003E-7</v>
      </c>
      <c r="CU403" s="10">
        <f>3/24000000*OO[[#This Row],[155 (08JUL1985 06:00:00)-Water Temperature (C)]]*OO[[#This Row],[97]]</f>
        <v>5.3158315609750007E-7</v>
      </c>
      <c r="CV403" s="10">
        <f>3/24000000*OO[[#This Row],[156 (08JUL1985 09:00:00)-Water Temperature (C)]]*OO[[#This Row],[98]]</f>
        <v>5.0836913454812489E-7</v>
      </c>
      <c r="CW403" s="10">
        <f>3/24000000*OO[[#This Row],[157 (08JUL1985 12:00:00)-Water Temperature (C)]]*OO[[#This Row],[99]]</f>
        <v>4.7707903201424997E-7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8.9515032380125007E-43</v>
      </c>
      <c r="W404" s="10">
        <f>3/24000000*OO[[#This Row],[79 (28JUN1985 18:00:00)-Water Temperature (C)]]*OO[[#This Row],[21]]</f>
        <v>2.1465372371279999E-33</v>
      </c>
      <c r="X404" s="10">
        <f>3/24000000*OO[[#This Row],[80 (28JUN1985 21:00:00)-Water Temperature (C)]]*OO[[#This Row],[22]]</f>
        <v>1.6852519105217498E-27</v>
      </c>
      <c r="Y404" s="10">
        <f>3/24000000*OO[[#This Row],[81 (29JUN1985 00:00:00)-Water Temperature (C)]]*OO[[#This Row],[23]]</f>
        <v>2.7012348508589998E-21</v>
      </c>
      <c r="Z404" s="10">
        <f>3/24000000*OO[[#This Row],[82 (29JUN1985 03:00:00)-Water Temperature (C)]]*OO[[#This Row],[24]]</f>
        <v>4.4867566045499991E-17</v>
      </c>
      <c r="AA404" s="10">
        <f>3/24000000*OO[[#This Row],[83 (29JUN1985 06:00:00)-Water Temperature (C)]]*OO[[#This Row],[25]]</f>
        <v>7.5295520054349996E-14</v>
      </c>
      <c r="AB404" s="10">
        <f>3/24000000*OO[[#This Row],[84 (29JUN1985 09:00:00)-Water Temperature (C)]]*OO[[#This Row],[26]]</f>
        <v>2.9312915005027497E-11</v>
      </c>
      <c r="AC404" s="10">
        <f>3/24000000*OO[[#This Row],[85 (29JUN1985 12:00:00)-Water Temperature (C)]]*OO[[#This Row],[27]]</f>
        <v>3.900840057058749E-9</v>
      </c>
      <c r="AD404" s="10">
        <f>3/24000000*OO[[#This Row],[86 (29JUN1985 15:00:00)-Water Temperature (C)]]*OO[[#This Row],[28]]</f>
        <v>2.1537670452839998E-7</v>
      </c>
      <c r="AE404" s="10">
        <f>3/24000000*OO[[#This Row],[88 (29JUN1985 21:00:00)-Water Temperature (C)]]*OO[[#This Row],[30]]</f>
        <v>8.421157964752499E-5</v>
      </c>
      <c r="AF404" s="10">
        <f>3/24000000*OO[[#This Row],[88 (29JUN1985 21:00:00)-Water Temperature (C)]]*OO[[#This Row],[30]]</f>
        <v>8.421157964752499E-5</v>
      </c>
      <c r="AG404" s="10">
        <f>3/24000000*OO[[#This Row],[89 (30JUN1985 00:00:00)-Water Temperature (C)]]*OO[[#This Row],[31]]</f>
        <v>7.3937400618799998E-4</v>
      </c>
      <c r="AH404" s="10">
        <f>3/24000000*OO[[#This Row],[90 (30JUN1985 03:00:00)-Water Temperature (C)]]*OO[[#This Row],[32]]</f>
        <v>4.18919685075E-3</v>
      </c>
      <c r="AI404" s="10">
        <f>3/24000000*OO[[#This Row],[91 (30JUN1985 06:00:00)-Water Temperature (C)]]*OO[[#This Row],[33]]</f>
        <v>1.6017599453705001E-2</v>
      </c>
      <c r="AJ404" s="10">
        <f>3/24000000*OO[[#This Row],[92 (30JUN1985 09:00:00)-Water Temperature (C)]]*OO[[#This Row],[34]]</f>
        <v>4.2874242480224999E-2</v>
      </c>
      <c r="AK404" s="10">
        <f>3/24000000*OO[[#This Row],[93 (30JUN1985 12:00:00)-Water Temperature (C)]]*OO[[#This Row],[35]]</f>
        <v>8.3053929857437508E-2</v>
      </c>
      <c r="AL404" s="10">
        <f>3/24000000*OO[[#This Row],[94 (30JUN1985 15:00:00)-Water Temperature (C)]]*OO[[#This Row],[36]]</f>
        <v>0.11971689879132501</v>
      </c>
      <c r="AM404" s="10">
        <f>3/24000000*OO[[#This Row],[95 (30JUN1985 18:00:00)-Water Temperature (C)]]*OO[[#This Row],[37]]</f>
        <v>0.1348196196634375</v>
      </c>
      <c r="AN404" s="10">
        <f>3/24000000*OO[[#This Row],[96 (30JUN1985 21:00:00)-Water Temperature (C)]]*OO[[#This Row],[38]]</f>
        <v>0.12470219281518749</v>
      </c>
      <c r="AO404" s="10">
        <f>3/24000000*OO[[#This Row],[97 (01JUL1985 00:00:00)-Water Temperature (C)]]*OO[[#This Row],[39]]</f>
        <v>9.8333596167249987E-2</v>
      </c>
      <c r="AP404" s="10">
        <f>3/24000000*OO[[#This Row],[98 (01JUL1985 03:00:00)-Water Temperature (C)]]*OO[[#This Row],[40]]</f>
        <v>6.9574340832324999E-2</v>
      </c>
      <c r="AQ404" s="10">
        <f>3/24000000*OO[[#This Row],[99 (01JUL1985 06:00:00)-Water Temperature (C)]]*OO[[#This Row],[41]]</f>
        <v>4.3411743304799993E-2</v>
      </c>
      <c r="AR404" s="10">
        <f>3/24000000*OO[[#This Row],[100 (01JUL1985 09:00:00)-Water Temperature (C)]]*OO[[#This Row],[42]]</f>
        <v>2.387329806493875E-2</v>
      </c>
      <c r="AS404" s="10">
        <f>3/24000000*OO[[#This Row],[101 (01JUL1985 12:00:00)-Water Temperature (C)]]*OO[[#This Row],[43]]</f>
        <v>1.174390133154375E-2</v>
      </c>
      <c r="AT404" s="10">
        <f>3/24000000*OO[[#This Row],[102 (01JUL1985 15:00:00)-Water Temperature (C)]]*OO[[#This Row],[44]]</f>
        <v>5.3594240148137498E-3</v>
      </c>
      <c r="AU404" s="10">
        <f>3/24000000*OO[[#This Row],[103 (01JUL1985 18:00:00)-Water Temperature (C)]]*OO[[#This Row],[45]]</f>
        <v>2.3505700034893748E-3</v>
      </c>
      <c r="AV404" s="10">
        <f>3/24000000*OO[[#This Row],[104 (01JUL1985 21:00:00)-Water Temperature (C)]]*OO[[#This Row],[46]]</f>
        <v>1.0465631026589999E-3</v>
      </c>
      <c r="AW404" s="10">
        <f>3/24000000*OO[[#This Row],[105 (02JUL1985 00:00:00)-Water Temperature (C)]]*OO[[#This Row],[47]]</f>
        <v>5.1271086392787487E-4</v>
      </c>
      <c r="AX404" s="10">
        <f>3/24000000*OO[[#This Row],[106 (02JUL1985 03:00:00)-Water Temperature (C)]]*OO[[#This Row],[48]]</f>
        <v>3.0609089365477498E-4</v>
      </c>
      <c r="AY404" s="10">
        <f>3/24000000*OO[[#This Row],[107 (02JUL1985 06:00:00)-Water Temperature (C)]]*OO[[#This Row],[49]]</f>
        <v>2.2067886018800002E-4</v>
      </c>
      <c r="AZ404" s="10">
        <f>3/24000000*OO[[#This Row],[108 (02JUL1985 09:00:00)-Water Temperature (C)]]*OO[[#This Row],[50]]</f>
        <v>1.8292437353159999E-4</v>
      </c>
      <c r="BA404" s="10">
        <f>3/24000000*OO[[#This Row],[109 (02JUL1985 12:00:00)-Water Temperature (C)]]*OO[[#This Row],[51]]</f>
        <v>1.605966584751375E-4</v>
      </c>
      <c r="BB404" s="10">
        <f>3/24000000*OO[[#This Row],[110 (02JUL1985 15:00:00)-Water Temperature (C)]]*OO[[#This Row],[52]]</f>
        <v>1.4179708690593748E-4</v>
      </c>
      <c r="BC404" s="10">
        <f>3/24000000*OO[[#This Row],[111 (02JUL1985 18:00:00)-Water Temperature (C)]]*OO[[#This Row],[53]]</f>
        <v>1.2523606586959998E-4</v>
      </c>
      <c r="BD404" s="10">
        <f>3/24000000*OO[[#This Row],[112 (02JUL1985 21:00:00)-Water Temperature (C)]]*OO[[#This Row],[54]]</f>
        <v>1.1260628660872501E-4</v>
      </c>
      <c r="BE404" s="10">
        <f>3/24000000*OO[[#This Row],[113 (03JUL1985 00:00:00)-Water Temperature (C)]]*OO[[#This Row],[55]]</f>
        <v>1.0271974350495001E-4</v>
      </c>
      <c r="BF404" s="10">
        <f>3/24000000*OO[[#This Row],[114 (03JUL1985 03:00:00)-Water Temperature (C)]]*OO[[#This Row],[56]]</f>
        <v>9.685594619496249E-5</v>
      </c>
      <c r="BG404" s="10">
        <f>3/24000000*OO[[#This Row],[115 (03JUL1985 06:00:00)-Water Temperature (C)]]*OO[[#This Row],[57]]</f>
        <v>9.1773251507312498E-5</v>
      </c>
      <c r="BH404" s="10">
        <f>3/24000000*OO[[#This Row],[116 (03JUL1985 09:00:00)-Water Temperature (C)]]*OO[[#This Row],[58]]</f>
        <v>8.5757024746749991E-5</v>
      </c>
      <c r="BI404" s="10">
        <f>3/24000000*OO[[#This Row],[117 (03JUL1985 12:00:00)-Water Temperature (C)]]*OO[[#This Row],[59]]</f>
        <v>7.8228529872675004E-5</v>
      </c>
      <c r="BJ404" s="10">
        <f>3/24000000*OO[[#This Row],[118 (03JUL1985 15:00:00)-Water Temperature (C)]]*OO[[#This Row],[60]]</f>
        <v>6.7966272131062496E-5</v>
      </c>
      <c r="BK404" s="10">
        <f>3/24000000*OO[[#This Row],[119 (03JUL1985 18:00:00)-Water Temperature (C)]]*OO[[#This Row],[61]]</f>
        <v>5.7570039225599995E-5</v>
      </c>
      <c r="BL404" s="10">
        <f>3/24000000*OO[[#This Row],[120 (03JUL1985 21:00:00)-Water Temperature (C)]]*OO[[#This Row],[62]]</f>
        <v>4.9340466263899993E-5</v>
      </c>
      <c r="BM404" s="10">
        <f>3/24000000*OO[[#This Row],[121 (04JUL1985 00:00:00)-Water Temperature (C)]]*OO[[#This Row],[63]]</f>
        <v>4.3049753029125005E-5</v>
      </c>
      <c r="BN404" s="10">
        <f>3/24000000*OO[[#This Row],[122 (04JUL1985 03:00:00)-Water Temperature (C)]]*OO[[#This Row],[64]]</f>
        <v>3.8669353609049999E-5</v>
      </c>
      <c r="BO404" s="10">
        <f>3/24000000*OO[[#This Row],[123 (04JUL1985 06:00:00)-Water Temperature (C)]]*OO[[#This Row],[65]]</f>
        <v>3.4828989680925E-5</v>
      </c>
      <c r="BP404" s="10">
        <f>3/24000000*OO[[#This Row],[124 (04JUL1985 09:00:00)-Water Temperature (C)]]*OO[[#This Row],[66]]</f>
        <v>3.118243629064375E-5</v>
      </c>
      <c r="BQ404" s="10">
        <f>3/24000000*OO[[#This Row],[125 (04JUL1985 12:00:00)-Water Temperature (C)]]*OO[[#This Row],[67]]</f>
        <v>2.7330203814384997E-5</v>
      </c>
      <c r="BR404" s="10">
        <f>3/24000000*OO[[#This Row],[126 (04JUL1985 15:00:00)-Water Temperature (C)]]*OO[[#This Row],[68]]</f>
        <v>2.3754227531131248E-5</v>
      </c>
      <c r="BS404" s="10">
        <f>3/24000000*OO[[#This Row],[127 (04JUL1985 18:00:00)-Water Temperature (C)]]*OO[[#This Row],[69]]</f>
        <v>2.0765412939993752E-5</v>
      </c>
      <c r="BT404" s="10">
        <f>3/24000000*OO[[#This Row],[128 (04JUL1985 21:00:00)-Water Temperature (C)]]*OO[[#This Row],[70]]</f>
        <v>1.7953996516207499E-5</v>
      </c>
      <c r="BU404" s="10">
        <f>3/24000000*OO[[#This Row],[129 (05JUL1985 00:00:00)-Water Temperature (C)]]*OO[[#This Row],[71]]</f>
        <v>1.55340683141575E-5</v>
      </c>
      <c r="BV404" s="10">
        <f>3/24000000*OO[[#This Row],[130 (05JUL1985 03:00:00)-Water Temperature (C)]]*OO[[#This Row],[72]]</f>
        <v>1.3672507821543751E-5</v>
      </c>
      <c r="BW404" s="10">
        <f>3/24000000*OO[[#This Row],[131 (05JUL1985 06:00:00)-Water Temperature (C)]]*OO[[#This Row],[73]]</f>
        <v>1.1697175480814999E-5</v>
      </c>
      <c r="BX404" s="10">
        <f>3/24000000*OO[[#This Row],[132 (05JUL1985 09:00:00)-Water Temperature (C)]]*OO[[#This Row],[74]]</f>
        <v>9.7148725016400003E-6</v>
      </c>
      <c r="BY404" s="10">
        <f>3/24000000*OO[[#This Row],[133 (05JUL1985 12:00:00)-Water Temperature (C)]]*OO[[#This Row],[75]]</f>
        <v>7.8406390276799991E-6</v>
      </c>
      <c r="BZ404" s="10">
        <f>3/24000000*OO[[#This Row],[134 (05JUL1985 15:00:00)-Water Temperature (C)]]*OO[[#This Row],[76]]</f>
        <v>6.1518384034312497E-6</v>
      </c>
      <c r="CA404" s="10">
        <f>3/24000000*OO[[#This Row],[135 (05JUL1985 18:00:00)-Water Temperature (C)]]*OO[[#This Row],[77]]</f>
        <v>4.7849221952249989E-6</v>
      </c>
      <c r="CB404" s="10">
        <f>3/24000000*OO[[#This Row],[136 (05JUL1985 21:00:00)-Water Temperature (C)]]*OO[[#This Row],[78]]</f>
        <v>3.734331866857499E-6</v>
      </c>
      <c r="CC404" s="10">
        <f>3/24000000*OO[[#This Row],[137 (06JUL1985 00:00:00)-Water Temperature (C)]]*OO[[#This Row],[79]]</f>
        <v>2.9895326728098752E-6</v>
      </c>
      <c r="CD404" s="10">
        <f>3/24000000*OO[[#This Row],[138 (06JUL1985 03:00:00)-Water Temperature (C)]]*OO[[#This Row],[80]]</f>
        <v>2.5503730588609997E-6</v>
      </c>
      <c r="CE404" s="10">
        <f>3/24000000*OO[[#This Row],[139 (06JUL1985 06:00:00)-Water Temperature (C)]]*OO[[#This Row],[81]]</f>
        <v>2.2267003693878748E-6</v>
      </c>
      <c r="CF404" s="10">
        <f>3/24000000*OO[[#This Row],[140 (06JUL1985 09:00:00)-Water Temperature (C)]]*OO[[#This Row],[82]]</f>
        <v>1.984364333303625E-6</v>
      </c>
      <c r="CG404" s="10">
        <f>3/24000000*OO[[#This Row],[141 (06JUL1985 12:00:00)-Water Temperature (C)]]*OO[[#This Row],[83]]</f>
        <v>1.8263634552449999E-6</v>
      </c>
      <c r="CH404" s="10">
        <f>3/24000000*OO[[#This Row],[142 (06JUL1985 15:00:00)-Water Temperature (C)]]*OO[[#This Row],[84]]</f>
        <v>1.6861056087644998E-6</v>
      </c>
      <c r="CI404" s="10">
        <f>3/24000000*OO[[#This Row],[143 (06JUL1985 18:00:00)-Water Temperature (C)]]*OO[[#This Row],[85]]</f>
        <v>1.5454062906939999E-6</v>
      </c>
      <c r="CJ404" s="10">
        <f>3/24000000*OO[[#This Row],[144 (06JUL1985 21:00:00)-Water Temperature (C)]]*OO[[#This Row],[86]]</f>
        <v>1.4331153804549998E-6</v>
      </c>
      <c r="CK404" s="10">
        <f>3/24000000*OO[[#This Row],[145 (07JUL1985 00:00:00)-Water Temperature (C)]]*OO[[#This Row],[87]]</f>
        <v>1.3633461304219998E-6</v>
      </c>
      <c r="CL404" s="10">
        <f>3/24000000*OO[[#This Row],[146 (07JUL1985 03:00:00)-Water Temperature (C)]]*OO[[#This Row],[88]]</f>
        <v>1.3464774817949998E-6</v>
      </c>
      <c r="CM404" s="10">
        <f>3/24000000*OO[[#This Row],[147 (07JUL1985 06:00:00)-Water Temperature (C)]]*OO[[#This Row],[89]]</f>
        <v>1.3224632141613748E-6</v>
      </c>
      <c r="CN404" s="10">
        <f>3/24000000*OO[[#This Row],[148 (07JUL1985 09:00:00)-Water Temperature (C)]]*OO[[#This Row],[90]]</f>
        <v>1.273251055512E-6</v>
      </c>
      <c r="CO404" s="10">
        <f>3/24000000*OO[[#This Row],[149 (07JUL1985 12:00:00)-Water Temperature (C)]]*OO[[#This Row],[91]]</f>
        <v>1.216365560080125E-6</v>
      </c>
      <c r="CP404" s="10">
        <f>3/24000000*OO[[#This Row],[150 (07JUL1985 15:00:00)-Water Temperature (C)]]*OO[[#This Row],[92]]</f>
        <v>1.1412664298750001E-6</v>
      </c>
      <c r="CQ404" s="10">
        <f>3/24000000*OO[[#This Row],[151 (07JUL1985 18:00:00)-Water Temperature (C)]]*OO[[#This Row],[93]]</f>
        <v>1.0658609128294999E-6</v>
      </c>
      <c r="CR404" s="10">
        <f>3/24000000*OO[[#This Row],[152 (07JUL1985 21:00:00)-Water Temperature (C)]]*OO[[#This Row],[94]]</f>
        <v>1.0021582159874999E-6</v>
      </c>
      <c r="CS404" s="10">
        <f>3/24000000*OO[[#This Row],[153 (08JUL1985 00:00:00)-Water Temperature (C)]]*OO[[#This Row],[95]]</f>
        <v>9.5208782375525009E-7</v>
      </c>
      <c r="CT404" s="10">
        <f>3/24000000*OO[[#This Row],[154 (08JUL1985 03:00:00)-Water Temperature (C)]]*OO[[#This Row],[96]]</f>
        <v>9.1909979086200002E-7</v>
      </c>
      <c r="CU404" s="10">
        <f>3/24000000*OO[[#This Row],[155 (08JUL1985 06:00:00)-Water Temperature (C)]]*OO[[#This Row],[97]]</f>
        <v>8.9696313224224998E-7</v>
      </c>
      <c r="CV404" s="10">
        <f>3/24000000*OO[[#This Row],[156 (08JUL1985 09:00:00)-Water Temperature (C)]]*OO[[#This Row],[98]]</f>
        <v>8.5860300822749985E-7</v>
      </c>
      <c r="CW404" s="10">
        <f>3/24000000*OO[[#This Row],[157 (08JUL1985 12:00:00)-Water Temperature (C)]]*OO[[#This Row],[99]]</f>
        <v>8.0833682534812495E-7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0</v>
      </c>
      <c r="W405" s="10">
        <f>3/24000000*OO[[#This Row],[79 (28JUN1985 18:00:00)-Water Temperature (C)]]*OO[[#This Row],[21]]</f>
        <v>2.8373856722351247E-34</v>
      </c>
      <c r="X405" s="10">
        <f>3/24000000*OO[[#This Row],[80 (28JUN1985 21:00:00)-Water Temperature (C)]]*OO[[#This Row],[22]]</f>
        <v>1.3005942275125E-28</v>
      </c>
      <c r="Y405" s="10">
        <f>3/24000000*OO[[#This Row],[81 (29JUN1985 00:00:00)-Water Temperature (C)]]*OO[[#This Row],[23]]</f>
        <v>5.1479499637462495E-22</v>
      </c>
      <c r="Z405" s="10">
        <f>3/24000000*OO[[#This Row],[82 (29JUN1985 03:00:00)-Water Temperature (C)]]*OO[[#This Row],[24]]</f>
        <v>1.1689199858895001E-17</v>
      </c>
      <c r="AA405" s="10">
        <f>3/24000000*OO[[#This Row],[83 (29JUN1985 06:00:00)-Water Temperature (C)]]*OO[[#This Row],[25]]</f>
        <v>2.29777969637175E-14</v>
      </c>
      <c r="AB405" s="10">
        <f>3/24000000*OO[[#This Row],[84 (29JUN1985 09:00:00)-Water Temperature (C)]]*OO[[#This Row],[26]]</f>
        <v>1.0048120090094999E-11</v>
      </c>
      <c r="AC405" s="10">
        <f>3/24000000*OO[[#This Row],[85 (29JUN1985 12:00:00)-Water Temperature (C)]]*OO[[#This Row],[27]]</f>
        <v>1.46953805511075E-9</v>
      </c>
      <c r="AD405" s="10">
        <f>3/24000000*OO[[#This Row],[86 (29JUN1985 15:00:00)-Water Temperature (C)]]*OO[[#This Row],[28]]</f>
        <v>8.8289789812087499E-8</v>
      </c>
      <c r="AE405" s="10">
        <f>3/24000000*OO[[#This Row],[88 (29JUN1985 21:00:00)-Water Temperature (C)]]*OO[[#This Row],[30]]</f>
        <v>3.9506924924237498E-5</v>
      </c>
      <c r="AF405" s="10">
        <f>3/24000000*OO[[#This Row],[88 (29JUN1985 21:00:00)-Water Temperature (C)]]*OO[[#This Row],[30]]</f>
        <v>3.9506924924237498E-5</v>
      </c>
      <c r="AG405" s="10">
        <f>3/24000000*OO[[#This Row],[89 (30JUN1985 00:00:00)-Water Temperature (C)]]*OO[[#This Row],[31]]</f>
        <v>3.6739039172074996E-4</v>
      </c>
      <c r="AH405" s="10">
        <f>3/24000000*OO[[#This Row],[90 (30JUN1985 03:00:00)-Water Temperature (C)]]*OO[[#This Row],[32]]</f>
        <v>2.1945401667881246E-3</v>
      </c>
      <c r="AI405" s="10">
        <f>3/24000000*OO[[#This Row],[91 (30JUN1985 06:00:00)-Water Temperature (C)]]*OO[[#This Row],[33]]</f>
        <v>8.8162582857337496E-3</v>
      </c>
      <c r="AJ405" s="10">
        <f>3/24000000*OO[[#This Row],[92 (30JUN1985 09:00:00)-Water Temperature (C)]]*OO[[#This Row],[34]]</f>
        <v>2.4720042765825002E-2</v>
      </c>
      <c r="AK405" s="10">
        <f>3/24000000*OO[[#This Row],[93 (30JUN1985 12:00:00)-Water Temperature (C)]]*OO[[#This Row],[35]]</f>
        <v>4.9975992981E-2</v>
      </c>
      <c r="AL405" s="10">
        <f>3/24000000*OO[[#This Row],[94 (30JUN1985 15:00:00)-Water Temperature (C)]]*OO[[#This Row],[36]]</f>
        <v>7.4869519795724995E-2</v>
      </c>
      <c r="AM405" s="10">
        <f>3/24000000*OO[[#This Row],[95 (30JUN1985 18:00:00)-Water Temperature (C)]]*OO[[#This Row],[37]]</f>
        <v>8.7130608820462502E-2</v>
      </c>
      <c r="AN405" s="10">
        <f>3/24000000*OO[[#This Row],[96 (30JUN1985 21:00:00)-Water Temperature (C)]]*OO[[#This Row],[38]]</f>
        <v>8.2905563414249997E-2</v>
      </c>
      <c r="AO405" s="10">
        <f>3/24000000*OO[[#This Row],[97 (01JUL1985 00:00:00)-Water Temperature (C)]]*OO[[#This Row],[39]]</f>
        <v>6.678204577739999E-2</v>
      </c>
      <c r="AP405" s="10">
        <f>3/24000000*OO[[#This Row],[98 (01JUL1985 03:00:00)-Water Temperature (C)]]*OO[[#This Row],[40]]</f>
        <v>4.8063472486837497E-2</v>
      </c>
      <c r="AQ405" s="10">
        <f>3/24000000*OO[[#This Row],[99 (01JUL1985 06:00:00)-Water Temperature (C)]]*OO[[#This Row],[41]]</f>
        <v>3.0396129171854996E-2</v>
      </c>
      <c r="AR405" s="10">
        <f>3/24000000*OO[[#This Row],[100 (01JUL1985 09:00:00)-Water Temperature (C)]]*OO[[#This Row],[42]]</f>
        <v>1.689130312367625E-2</v>
      </c>
      <c r="AS405" s="10">
        <f>3/24000000*OO[[#This Row],[101 (01JUL1985 12:00:00)-Water Temperature (C)]]*OO[[#This Row],[43]]</f>
        <v>8.4628290039125004E-3</v>
      </c>
      <c r="AT405" s="10">
        <f>3/24000000*OO[[#This Row],[102 (01JUL1985 15:00:00)-Water Temperature (C)]]*OO[[#This Row],[44]]</f>
        <v>3.9323066647899991E-3</v>
      </c>
      <c r="AU405" s="10">
        <f>3/24000000*OO[[#This Row],[103 (01JUL1985 18:00:00)-Water Temperature (C)]]*OO[[#This Row],[45]]</f>
        <v>1.7412931285274999E-3</v>
      </c>
      <c r="AV405" s="10">
        <f>3/24000000*OO[[#This Row],[104 (01JUL1985 21:00:00)-Water Temperature (C)]]*OO[[#This Row],[46]]</f>
        <v>7.7084075633937488E-4</v>
      </c>
      <c r="AW405" s="10">
        <f>3/24000000*OO[[#This Row],[105 (02JUL1985 00:00:00)-Water Temperature (C)]]*OO[[#This Row],[47]]</f>
        <v>3.6803133356462498E-4</v>
      </c>
      <c r="AX405" s="10">
        <f>3/24000000*OO[[#This Row],[106 (02JUL1985 03:00:00)-Water Temperature (C)]]*OO[[#This Row],[48]]</f>
        <v>2.0980006355919998E-4</v>
      </c>
      <c r="AY405" s="10">
        <f>3/24000000*OO[[#This Row],[107 (02JUL1985 06:00:00)-Water Temperature (C)]]*OO[[#This Row],[49]]</f>
        <v>1.4427849740328749E-4</v>
      </c>
      <c r="AZ405" s="10">
        <f>3/24000000*OO[[#This Row],[108 (02JUL1985 09:00:00)-Water Temperature (C)]]*OO[[#This Row],[50]]</f>
        <v>1.1585722514810001E-4</v>
      </c>
      <c r="BA405" s="10">
        <f>3/24000000*OO[[#This Row],[109 (02JUL1985 12:00:00)-Water Temperature (C)]]*OO[[#This Row],[51]]</f>
        <v>1.0049864089364998E-4</v>
      </c>
      <c r="BB405" s="10">
        <f>3/24000000*OO[[#This Row],[110 (02JUL1985 15:00:00)-Water Temperature (C)]]*OO[[#This Row],[52]]</f>
        <v>8.8256524863375001E-5</v>
      </c>
      <c r="BC405" s="10">
        <f>3/24000000*OO[[#This Row],[111 (02JUL1985 18:00:00)-Water Temperature (C)]]*OO[[#This Row],[53]]</f>
        <v>7.7603002815074978E-5</v>
      </c>
      <c r="BD405" s="10">
        <f>3/24000000*OO[[#This Row],[112 (02JUL1985 21:00:00)-Water Temperature (C)]]*OO[[#This Row],[54]]</f>
        <v>6.9421820204687478E-5</v>
      </c>
      <c r="BE405" s="10">
        <f>3/24000000*OO[[#This Row],[113 (03JUL1985 00:00:00)-Water Temperature (C)]]*OO[[#This Row],[55]]</f>
        <v>6.3206438653750006E-5</v>
      </c>
      <c r="BF405" s="10">
        <f>3/24000000*OO[[#This Row],[114 (03JUL1985 03:00:00)-Water Temperature (C)]]*OO[[#This Row],[56]]</f>
        <v>5.9543409001587504E-5</v>
      </c>
      <c r="BG405" s="10">
        <f>3/24000000*OO[[#This Row],[115 (03JUL1985 06:00:00)-Water Temperature (C)]]*OO[[#This Row],[57]]</f>
        <v>5.6495160015000003E-5</v>
      </c>
      <c r="BH405" s="10">
        <f>3/24000000*OO[[#This Row],[116 (03JUL1985 09:00:00)-Water Temperature (C)]]*OO[[#This Row],[58]]</f>
        <v>5.2872343645499993E-5</v>
      </c>
      <c r="BI405" s="10">
        <f>3/24000000*OO[[#This Row],[117 (03JUL1985 12:00:00)-Water Temperature (C)]]*OO[[#This Row],[59]]</f>
        <v>4.8419635272225007E-5</v>
      </c>
      <c r="BJ405" s="10">
        <f>3/24000000*OO[[#This Row],[118 (03JUL1985 15:00:00)-Water Temperature (C)]]*OO[[#This Row],[60]]</f>
        <v>4.3042802772374995E-5</v>
      </c>
      <c r="BK405" s="10">
        <f>3/24000000*OO[[#This Row],[119 (03JUL1985 18:00:00)-Water Temperature (C)]]*OO[[#This Row],[61]]</f>
        <v>3.715784048795E-5</v>
      </c>
      <c r="BL405" s="10">
        <f>3/24000000*OO[[#This Row],[120 (03JUL1985 21:00:00)-Water Temperature (C)]]*OO[[#This Row],[62]]</f>
        <v>3.234643945450125E-5</v>
      </c>
      <c r="BM405" s="10">
        <f>3/24000000*OO[[#This Row],[121 (04JUL1985 00:00:00)-Water Temperature (C)]]*OO[[#This Row],[63]]</f>
        <v>2.8734177027237497E-5</v>
      </c>
      <c r="BN405" s="10">
        <f>3/24000000*OO[[#This Row],[122 (04JUL1985 03:00:00)-Water Temperature (C)]]*OO[[#This Row],[64]]</f>
        <v>2.627405554160625E-5</v>
      </c>
      <c r="BO405" s="10">
        <f>3/24000000*OO[[#This Row],[123 (04JUL1985 06:00:00)-Water Temperature (C)]]*OO[[#This Row],[65]]</f>
        <v>2.4082676488812499E-5</v>
      </c>
      <c r="BP405" s="10">
        <f>3/24000000*OO[[#This Row],[124 (04JUL1985 09:00:00)-Water Temperature (C)]]*OO[[#This Row],[66]]</f>
        <v>2.200249983105E-5</v>
      </c>
      <c r="BQ405" s="10">
        <f>3/24000000*OO[[#This Row],[125 (04JUL1985 12:00:00)-Water Temperature (C)]]*OO[[#This Row],[67]]</f>
        <v>1.9686514481261251E-5</v>
      </c>
      <c r="BR405" s="10">
        <f>3/24000000*OO[[#This Row],[126 (04JUL1985 15:00:00)-Water Temperature (C)]]*OO[[#This Row],[68]]</f>
        <v>1.7470819094819996E-5</v>
      </c>
      <c r="BS405" s="10">
        <f>3/24000000*OO[[#This Row],[127 (04JUL1985 18:00:00)-Water Temperature (C)]]*OO[[#This Row],[69]]</f>
        <v>1.5580427919869999E-5</v>
      </c>
      <c r="BT405" s="10">
        <f>3/24000000*OO[[#This Row],[128 (04JUL1985 21:00:00)-Water Temperature (C)]]*OO[[#This Row],[70]]</f>
        <v>1.3830584046141248E-5</v>
      </c>
      <c r="BU405" s="10">
        <f>3/24000000*OO[[#This Row],[129 (05JUL1985 00:00:00)-Water Temperature (C)]]*OO[[#This Row],[71]]</f>
        <v>1.22089495795875E-5</v>
      </c>
      <c r="BV405" s="10">
        <f>3/24000000*OO[[#This Row],[130 (05JUL1985 03:00:00)-Water Temperature (C)]]*OO[[#This Row],[72]]</f>
        <v>1.0983715581987499E-5</v>
      </c>
      <c r="BW405" s="10">
        <f>3/24000000*OO[[#This Row],[131 (05JUL1985 06:00:00)-Water Temperature (C)]]*OO[[#This Row],[73]]</f>
        <v>9.6108600963349988E-6</v>
      </c>
      <c r="BX405" s="10">
        <f>3/24000000*OO[[#This Row],[132 (05JUL1985 09:00:00)-Water Temperature (C)]]*OO[[#This Row],[74]]</f>
        <v>8.1802578238575E-6</v>
      </c>
      <c r="BY405" s="10">
        <f>3/24000000*OO[[#This Row],[133 (05JUL1985 12:00:00)-Water Temperature (C)]]*OO[[#This Row],[75]]</f>
        <v>6.7650466279350001E-6</v>
      </c>
      <c r="BZ405" s="10">
        <f>3/24000000*OO[[#This Row],[134 (05JUL1985 15:00:00)-Water Temperature (C)]]*OO[[#This Row],[76]]</f>
        <v>5.3322125213149992E-6</v>
      </c>
      <c r="CA405" s="10">
        <f>3/24000000*OO[[#This Row],[135 (05JUL1985 18:00:00)-Water Temperature (C)]]*OO[[#This Row],[77]]</f>
        <v>4.1509904157725002E-6</v>
      </c>
      <c r="CB405" s="10">
        <f>3/24000000*OO[[#This Row],[136 (05JUL1985 21:00:00)-Water Temperature (C)]]*OO[[#This Row],[78]]</f>
        <v>3.2348727823912499E-6</v>
      </c>
      <c r="CC405" s="10">
        <f>3/24000000*OO[[#This Row],[137 (06JUL1985 00:00:00)-Water Temperature (C)]]*OO[[#This Row],[79]]</f>
        <v>2.5782766211474999E-6</v>
      </c>
      <c r="CD405" s="10">
        <f>3/24000000*OO[[#This Row],[138 (06JUL1985 03:00:00)-Water Temperature (C)]]*OO[[#This Row],[80]]</f>
        <v>2.185532655792E-6</v>
      </c>
      <c r="CE405" s="10">
        <f>3/24000000*OO[[#This Row],[139 (06JUL1985 06:00:00)-Water Temperature (C)]]*OO[[#This Row],[81]]</f>
        <v>1.8964566582899998E-6</v>
      </c>
      <c r="CF405" s="10">
        <f>3/24000000*OO[[#This Row],[140 (06JUL1985 09:00:00)-Water Temperature (C)]]*OO[[#This Row],[82]]</f>
        <v>1.6809234902060001E-6</v>
      </c>
      <c r="CG405" s="10">
        <f>3/24000000*OO[[#This Row],[141 (06JUL1985 12:00:00)-Water Temperature (C)]]*OO[[#This Row],[83]]</f>
        <v>1.5390788456869999E-6</v>
      </c>
      <c r="CH405" s="10">
        <f>3/24000000*OO[[#This Row],[142 (06JUL1985 15:00:00)-Water Temperature (C)]]*OO[[#This Row],[84]]</f>
        <v>1.415119938597E-6</v>
      </c>
      <c r="CI405" s="10">
        <f>3/24000000*OO[[#This Row],[143 (06JUL1985 18:00:00)-Water Temperature (C)]]*OO[[#This Row],[85]]</f>
        <v>1.2927569154360001E-6</v>
      </c>
      <c r="CJ405" s="10">
        <f>3/24000000*OO[[#This Row],[144 (06JUL1985 21:00:00)-Water Temperature (C)]]*OO[[#This Row],[86]]</f>
        <v>1.1950257356445E-6</v>
      </c>
      <c r="CK405" s="10">
        <f>3/24000000*OO[[#This Row],[145 (07JUL1985 00:00:00)-Water Temperature (C)]]*OO[[#This Row],[87]]</f>
        <v>1.1340469408287498E-6</v>
      </c>
      <c r="CL405" s="10">
        <f>3/24000000*OO[[#This Row],[146 (07JUL1985 03:00:00)-Water Temperature (C)]]*OO[[#This Row],[88]]</f>
        <v>1.1189146460759998E-6</v>
      </c>
      <c r="CM405" s="10">
        <f>3/24000000*OO[[#This Row],[147 (07JUL1985 06:00:00)-Water Temperature (C)]]*OO[[#This Row],[89]]</f>
        <v>1.0998702400349999E-6</v>
      </c>
      <c r="CN405" s="10">
        <f>3/24000000*OO[[#This Row],[148 (07JUL1985 09:00:00)-Water Temperature (C)]]*OO[[#This Row],[90]]</f>
        <v>1.05980648256875E-6</v>
      </c>
      <c r="CO405" s="10">
        <f>3/24000000*OO[[#This Row],[149 (07JUL1985 12:00:00)-Water Temperature (C)]]*OO[[#This Row],[91]]</f>
        <v>1.0121219183274999E-6</v>
      </c>
      <c r="CP405" s="10">
        <f>3/24000000*OO[[#This Row],[150 (07JUL1985 15:00:00)-Water Temperature (C)]]*OO[[#This Row],[92]]</f>
        <v>9.4856240355624982E-7</v>
      </c>
      <c r="CQ405" s="10">
        <f>3/24000000*OO[[#This Row],[151 (07JUL1985 18:00:00)-Water Temperature (C)]]*OO[[#This Row],[93]]</f>
        <v>8.8462973554924998E-7</v>
      </c>
      <c r="CR405" s="10">
        <f>3/24000000*OO[[#This Row],[152 (07JUL1985 21:00:00)-Water Temperature (C)]]*OO[[#This Row],[94]]</f>
        <v>8.3045413225850004E-7</v>
      </c>
      <c r="CS405" s="10">
        <f>3/24000000*OO[[#This Row],[153 (08JUL1985 00:00:00)-Water Temperature (C)]]*OO[[#This Row],[95]]</f>
        <v>7.8729910060349994E-7</v>
      </c>
      <c r="CT405" s="10">
        <f>3/24000000*OO[[#This Row],[154 (08JUL1985 03:00:00)-Water Temperature (C)]]*OO[[#This Row],[96]]</f>
        <v>7.5986181631274987E-7</v>
      </c>
      <c r="CU405" s="10">
        <f>3/24000000*OO[[#This Row],[155 (08JUL1985 06:00:00)-Water Temperature (C)]]*OO[[#This Row],[97]]</f>
        <v>7.4290467025012503E-7</v>
      </c>
      <c r="CV405" s="10">
        <f>3/24000000*OO[[#This Row],[156 (08JUL1985 09:00:00)-Water Temperature (C)]]*OO[[#This Row],[98]]</f>
        <v>7.1160927660549999E-7</v>
      </c>
      <c r="CW405" s="10">
        <f>3/24000000*OO[[#This Row],[157 (08JUL1985 12:00:00)-Water Temperature (C)]]*OO[[#This Row],[99]]</f>
        <v>6.7181131587174994E-7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0</v>
      </c>
      <c r="W406" s="10">
        <f>3/24000000*OO[[#This Row],[79 (28JUN1985 18:00:00)-Water Temperature (C)]]*OO[[#This Row],[21]]</f>
        <v>1.3362640480799997E-34</v>
      </c>
      <c r="X406" s="10">
        <f>3/24000000*OO[[#This Row],[80 (28JUN1985 21:00:00)-Water Temperature (C)]]*OO[[#This Row],[22]]</f>
        <v>7.2283122309749996E-29</v>
      </c>
      <c r="Y406" s="10">
        <f>3/24000000*OO[[#This Row],[81 (29JUN1985 00:00:00)-Water Temperature (C)]]*OO[[#This Row],[23]]</f>
        <v>2.3236319219310003E-22</v>
      </c>
      <c r="Z406" s="10">
        <f>3/24000000*OO[[#This Row],[82 (29JUN1985 03:00:00)-Water Temperature (C)]]*OO[[#This Row],[24]]</f>
        <v>6.26795163247125E-18</v>
      </c>
      <c r="AA406" s="10">
        <f>3/24000000*OO[[#This Row],[83 (29JUN1985 06:00:00)-Water Temperature (C)]]*OO[[#This Row],[25]]</f>
        <v>1.4950193213339999E-14</v>
      </c>
      <c r="AB406" s="10">
        <f>3/24000000*OO[[#This Row],[84 (29JUN1985 09:00:00)-Water Temperature (C)]]*OO[[#This Row],[26]]</f>
        <v>7.539935841217501E-12</v>
      </c>
      <c r="AC406" s="10">
        <f>3/24000000*OO[[#This Row],[85 (29JUN1985 12:00:00)-Water Temperature (C)]]*OO[[#This Row],[27]]</f>
        <v>1.2446620802279998E-9</v>
      </c>
      <c r="AD406" s="10">
        <f>3/24000000*OO[[#This Row],[86 (29JUN1985 15:00:00)-Water Temperature (C)]]*OO[[#This Row],[28]]</f>
        <v>8.3578329307312498E-8</v>
      </c>
      <c r="AE406" s="10">
        <f>3/24000000*OO[[#This Row],[88 (29JUN1985 21:00:00)-Water Temperature (C)]]*OO[[#This Row],[30]]</f>
        <v>4.5434299130849992E-5</v>
      </c>
      <c r="AF406" s="10">
        <f>3/24000000*OO[[#This Row],[88 (29JUN1985 21:00:00)-Water Temperature (C)]]*OO[[#This Row],[30]]</f>
        <v>4.5434299130849992E-5</v>
      </c>
      <c r="AG406" s="10">
        <f>3/24000000*OO[[#This Row],[89 (30JUN1985 00:00:00)-Water Temperature (C)]]*OO[[#This Row],[31]]</f>
        <v>4.6122961332599992E-4</v>
      </c>
      <c r="AH406" s="10">
        <f>3/24000000*OO[[#This Row],[90 (30JUN1985 03:00:00)-Water Temperature (C)]]*OO[[#This Row],[32]]</f>
        <v>3.0024521832074996E-3</v>
      </c>
      <c r="AI406" s="10">
        <f>3/24000000*OO[[#This Row],[91 (30JUN1985 06:00:00)-Water Temperature (C)]]*OO[[#This Row],[33]]</f>
        <v>1.3117783161474997E-2</v>
      </c>
      <c r="AJ406" s="10">
        <f>3/24000000*OO[[#This Row],[92 (30JUN1985 09:00:00)-Water Temperature (C)]]*OO[[#This Row],[34]]</f>
        <v>3.9978823129124999E-2</v>
      </c>
      <c r="AK406" s="10">
        <f>3/24000000*OO[[#This Row],[93 (30JUN1985 12:00:00)-Water Temperature (C)]]*OO[[#This Row],[35]]</f>
        <v>8.7691796575537495E-2</v>
      </c>
      <c r="AL406" s="10">
        <f>3/24000000*OO[[#This Row],[94 (30JUN1985 15:00:00)-Water Temperature (C)]]*OO[[#This Row],[36]]</f>
        <v>0.14228117871074999</v>
      </c>
      <c r="AM406" s="10">
        <f>3/24000000*OO[[#This Row],[95 (30JUN1985 18:00:00)-Water Temperature (C)]]*OO[[#This Row],[37]]</f>
        <v>0.17858634359307499</v>
      </c>
      <c r="AN406" s="10">
        <f>3/24000000*OO[[#This Row],[96 (30JUN1985 21:00:00)-Water Temperature (C)]]*OO[[#This Row],[38]]</f>
        <v>0.18215373011894997</v>
      </c>
      <c r="AO406" s="10">
        <f>3/24000000*OO[[#This Row],[97 (01JUL1985 00:00:00)-Water Temperature (C)]]*OO[[#This Row],[39]]</f>
        <v>0.15720659309615001</v>
      </c>
      <c r="AP406" s="10">
        <f>3/24000000*OO[[#This Row],[98 (01JUL1985 03:00:00)-Water Temperature (C)]]*OO[[#This Row],[40]]</f>
        <v>0.12060413282149998</v>
      </c>
      <c r="AQ406" s="10">
        <f>3/24000000*OO[[#This Row],[99 (01JUL1985 06:00:00)-Water Temperature (C)]]*OO[[#This Row],[41]]</f>
        <v>7.9904871139849995E-2</v>
      </c>
      <c r="AR406" s="10">
        <f>3/24000000*OO[[#This Row],[100 (01JUL1985 09:00:00)-Water Temperature (C)]]*OO[[#This Row],[42]]</f>
        <v>4.6206336506174998E-2</v>
      </c>
      <c r="AS406" s="10">
        <f>3/24000000*OO[[#This Row],[101 (01JUL1985 12:00:00)-Water Temperature (C)]]*OO[[#This Row],[43]]</f>
        <v>2.3631878389629997E-2</v>
      </c>
      <c r="AT406" s="10">
        <f>3/24000000*OO[[#This Row],[102 (01JUL1985 15:00:00)-Water Temperature (C)]]*OO[[#This Row],[44]]</f>
        <v>1.1054844321438748E-2</v>
      </c>
      <c r="AU406" s="10">
        <f>3/24000000*OO[[#This Row],[103 (01JUL1985 18:00:00)-Water Temperature (C)]]*OO[[#This Row],[45]]</f>
        <v>4.8608703018149998E-3</v>
      </c>
      <c r="AV406" s="10">
        <f>3/24000000*OO[[#This Row],[104 (01JUL1985 21:00:00)-Water Temperature (C)]]*OO[[#This Row],[46]]</f>
        <v>2.0928252060603749E-3</v>
      </c>
      <c r="AW406" s="10">
        <f>3/24000000*OO[[#This Row],[105 (02JUL1985 00:00:00)-Water Temperature (C)]]*OO[[#This Row],[47]]</f>
        <v>9.4266552174025004E-4</v>
      </c>
      <c r="AX406" s="10">
        <f>3/24000000*OO[[#This Row],[106 (02JUL1985 03:00:00)-Water Temperature (C)]]*OO[[#This Row],[48]]</f>
        <v>4.9144963392199999E-4</v>
      </c>
      <c r="AY406" s="10">
        <f>3/24000000*OO[[#This Row],[107 (02JUL1985 06:00:00)-Water Temperature (C)]]*OO[[#This Row],[49]]</f>
        <v>3.0553288600056248E-4</v>
      </c>
      <c r="AZ406" s="10">
        <f>3/24000000*OO[[#This Row],[108 (02JUL1985 09:00:00)-Water Temperature (C)]]*OO[[#This Row],[50]]</f>
        <v>2.261510248528875E-4</v>
      </c>
      <c r="BA406" s="10">
        <f>3/24000000*OO[[#This Row],[109 (02JUL1985 12:00:00)-Water Temperature (C)]]*OO[[#This Row],[51]]</f>
        <v>1.8658233836655E-4</v>
      </c>
      <c r="BB406" s="10">
        <f>3/24000000*OO[[#This Row],[110 (02JUL1985 15:00:00)-Water Temperature (C)]]*OO[[#This Row],[52]]</f>
        <v>1.5796980789105E-4</v>
      </c>
      <c r="BC406" s="10">
        <f>3/24000000*OO[[#This Row],[111 (02JUL1985 18:00:00)-Water Temperature (C)]]*OO[[#This Row],[53]]</f>
        <v>1.3443427480614998E-4</v>
      </c>
      <c r="BD406" s="10">
        <f>3/24000000*OO[[#This Row],[112 (02JUL1985 21:00:00)-Water Temperature (C)]]*OO[[#This Row],[54]]</f>
        <v>1.185743693562E-4</v>
      </c>
      <c r="BE406" s="10">
        <f>3/24000000*OO[[#This Row],[113 (03JUL1985 00:00:00)-Water Temperature (C)]]*OO[[#This Row],[55]]</f>
        <v>1.0707878005439997E-4</v>
      </c>
      <c r="BF406" s="10">
        <f>3/24000000*OO[[#This Row],[114 (03JUL1985 03:00:00)-Water Temperature (C)]]*OO[[#This Row],[56]]</f>
        <v>1.0003601768362501E-4</v>
      </c>
      <c r="BG406" s="10">
        <f>3/24000000*OO[[#This Row],[115 (03JUL1985 06:00:00)-Water Temperature (C)]]*OO[[#This Row],[57]]</f>
        <v>9.4365740420087487E-5</v>
      </c>
      <c r="BH406" s="10">
        <f>3/24000000*OO[[#This Row],[116 (03JUL1985 09:00:00)-Water Temperature (C)]]*OO[[#This Row],[58]]</f>
        <v>8.7741708898249996E-5</v>
      </c>
      <c r="BI406" s="10">
        <f>3/24000000*OO[[#This Row],[117 (03JUL1985 12:00:00)-Water Temperature (C)]]*OO[[#This Row],[59]]</f>
        <v>8.0008409049674988E-5</v>
      </c>
      <c r="BJ406" s="10">
        <f>3/24000000*OO[[#This Row],[118 (03JUL1985 15:00:00)-Water Temperature (C)]]*OO[[#This Row],[60]]</f>
        <v>7.0536980211600002E-5</v>
      </c>
      <c r="BK406" s="10">
        <f>3/24000000*OO[[#This Row],[119 (03JUL1985 18:00:00)-Water Temperature (C)]]*OO[[#This Row],[61]]</f>
        <v>6.0406960319024988E-5</v>
      </c>
      <c r="BL406" s="10">
        <f>3/24000000*OO[[#This Row],[120 (03JUL1985 21:00:00)-Water Temperature (C)]]*OO[[#This Row],[62]]</f>
        <v>5.1923037167150004E-5</v>
      </c>
      <c r="BM406" s="10">
        <f>3/24000000*OO[[#This Row],[121 (04JUL1985 00:00:00)-Water Temperature (C)]]*OO[[#This Row],[63]]</f>
        <v>4.5549083638199997E-5</v>
      </c>
      <c r="BN406" s="10">
        <f>3/24000000*OO[[#This Row],[122 (04JUL1985 03:00:00)-Water Temperature (C)]]*OO[[#This Row],[64]]</f>
        <v>4.1216002243624997E-5</v>
      </c>
      <c r="BO406" s="10">
        <f>3/24000000*OO[[#This Row],[123 (04JUL1985 06:00:00)-Water Temperature (C)]]*OO[[#This Row],[65]]</f>
        <v>3.7338490593750005E-5</v>
      </c>
      <c r="BP406" s="10">
        <f>3/24000000*OO[[#This Row],[124 (04JUL1985 09:00:00)-Water Temperature (C)]]*OO[[#This Row],[66]]</f>
        <v>3.3952930339849995E-5</v>
      </c>
      <c r="BQ406" s="10">
        <f>3/24000000*OO[[#This Row],[125 (04JUL1985 12:00:00)-Water Temperature (C)]]*OO[[#This Row],[67]]</f>
        <v>3.0372392802465E-5</v>
      </c>
      <c r="BR406" s="10">
        <f>3/24000000*OO[[#This Row],[126 (04JUL1985 15:00:00)-Water Temperature (C)]]*OO[[#This Row],[68]]</f>
        <v>2.6962638020518749E-5</v>
      </c>
      <c r="BS406" s="10">
        <f>3/24000000*OO[[#This Row],[127 (04JUL1985 18:00:00)-Water Temperature (C)]]*OO[[#This Row],[69]]</f>
        <v>2.3973262970816251E-5</v>
      </c>
      <c r="BT406" s="10">
        <f>3/24000000*OO[[#This Row],[128 (04JUL1985 21:00:00)-Water Temperature (C)]]*OO[[#This Row],[70]]</f>
        <v>2.133875868386E-5</v>
      </c>
      <c r="BU406" s="10">
        <f>3/24000000*OO[[#This Row],[129 (05JUL1985 00:00:00)-Water Temperature (C)]]*OO[[#This Row],[71]]</f>
        <v>1.8805814310386249E-5</v>
      </c>
      <c r="BV406" s="10">
        <f>3/24000000*OO[[#This Row],[130 (05JUL1985 03:00:00)-Water Temperature (C)]]*OO[[#This Row],[72]]</f>
        <v>1.6930299874030002E-5</v>
      </c>
      <c r="BW406" s="10">
        <f>3/24000000*OO[[#This Row],[131 (05JUL1985 06:00:00)-Water Temperature (C)]]*OO[[#This Row],[73]]</f>
        <v>1.4828037150434998E-5</v>
      </c>
      <c r="BX406" s="10">
        <f>3/24000000*OO[[#This Row],[132 (05JUL1985 09:00:00)-Water Temperature (C)]]*OO[[#This Row],[74]]</f>
        <v>1.2676368736102499E-5</v>
      </c>
      <c r="BY406" s="10">
        <f>3/24000000*OO[[#This Row],[133 (05JUL1985 12:00:00)-Water Temperature (C)]]*OO[[#This Row],[75]]</f>
        <v>1.0530915654314999E-5</v>
      </c>
      <c r="BZ406" s="10">
        <f>3/24000000*OO[[#This Row],[134 (05JUL1985 15:00:00)-Water Temperature (C)]]*OO[[#This Row],[76]]</f>
        <v>8.3413243877149997E-6</v>
      </c>
      <c r="CA406" s="10">
        <f>3/24000000*OO[[#This Row],[135 (05JUL1985 18:00:00)-Water Temperature (C)]]*OO[[#This Row],[77]]</f>
        <v>6.4932439090012501E-6</v>
      </c>
      <c r="CB406" s="10">
        <f>3/24000000*OO[[#This Row],[136 (05JUL1985 21:00:00)-Water Temperature (C)]]*OO[[#This Row],[78]]</f>
        <v>5.0495607187199991E-6</v>
      </c>
      <c r="CC406" s="10">
        <f>3/24000000*OO[[#This Row],[137 (06JUL1985 00:00:00)-Water Temperature (C)]]*OO[[#This Row],[79]]</f>
        <v>4.0056824854162501E-6</v>
      </c>
      <c r="CD406" s="10">
        <f>3/24000000*OO[[#This Row],[138 (06JUL1985 03:00:00)-Water Temperature (C)]]*OO[[#This Row],[80]]</f>
        <v>3.3713963545049999E-6</v>
      </c>
      <c r="CE406" s="10">
        <f>3/24000000*OO[[#This Row],[139 (06JUL1985 06:00:00)-Water Temperature (C)]]*OO[[#This Row],[81]]</f>
        <v>2.9015692656301253E-6</v>
      </c>
      <c r="CF406" s="10">
        <f>3/24000000*OO[[#This Row],[140 (06JUL1985 09:00:00)-Water Temperature (C)]]*OO[[#This Row],[82]]</f>
        <v>2.554084050766875E-6</v>
      </c>
      <c r="CG406" s="10">
        <f>3/24000000*OO[[#This Row],[141 (06JUL1985 12:00:00)-Water Temperature (C)]]*OO[[#This Row],[83]]</f>
        <v>2.3237162474557495E-6</v>
      </c>
      <c r="CH406" s="10">
        <f>3/24000000*OO[[#This Row],[142 (06JUL1985 15:00:00)-Water Temperature (C)]]*OO[[#This Row],[84]]</f>
        <v>2.1227728285513748E-6</v>
      </c>
      <c r="CI406" s="10">
        <f>3/24000000*OO[[#This Row],[143 (06JUL1985 18:00:00)-Water Temperature (C)]]*OO[[#This Row],[85]]</f>
        <v>1.9310254705509997E-6</v>
      </c>
      <c r="CJ406" s="10">
        <f>3/24000000*OO[[#This Row],[144 (06JUL1985 21:00:00)-Water Temperature (C)]]*OO[[#This Row],[86]]</f>
        <v>1.7771505487254999E-6</v>
      </c>
      <c r="CK406" s="10">
        <f>3/24000000*OO[[#This Row],[145 (07JUL1985 00:00:00)-Water Temperature (C)]]*OO[[#This Row],[87]]</f>
        <v>1.680893088625E-6</v>
      </c>
      <c r="CL406" s="10">
        <f>3/24000000*OO[[#This Row],[146 (07JUL1985 03:00:00)-Water Temperature (C)]]*OO[[#This Row],[88]]</f>
        <v>1.6548137143025E-6</v>
      </c>
      <c r="CM406" s="10">
        <f>3/24000000*OO[[#This Row],[147 (07JUL1985 06:00:00)-Water Temperature (C)]]*OO[[#This Row],[89]]</f>
        <v>1.6252941725880001E-6</v>
      </c>
      <c r="CN406" s="10">
        <f>3/24000000*OO[[#This Row],[148 (07JUL1985 09:00:00)-Water Temperature (C)]]*OO[[#This Row],[90]]</f>
        <v>1.5649312829741248E-6</v>
      </c>
      <c r="CO406" s="10">
        <f>3/24000000*OO[[#This Row],[149 (07JUL1985 12:00:00)-Water Temperature (C)]]*OO[[#This Row],[91]]</f>
        <v>1.4922899891416249E-6</v>
      </c>
      <c r="CP406" s="10">
        <f>3/24000000*OO[[#This Row],[150 (07JUL1985 15:00:00)-Water Temperature (C)]]*OO[[#This Row],[92]]</f>
        <v>1.3942790787464999E-6</v>
      </c>
      <c r="CQ406" s="10">
        <f>3/24000000*OO[[#This Row],[151 (07JUL1985 18:00:00)-Water Temperature (C)]]*OO[[#This Row],[93]]</f>
        <v>1.29634468768375E-6</v>
      </c>
      <c r="CR406" s="10">
        <f>3/24000000*OO[[#This Row],[152 (07JUL1985 21:00:00)-Water Temperature (C)]]*OO[[#This Row],[94]]</f>
        <v>1.213377038022E-6</v>
      </c>
      <c r="CS406" s="10">
        <f>3/24000000*OO[[#This Row],[153 (08JUL1985 00:00:00)-Water Temperature (C)]]*OO[[#This Row],[95]]</f>
        <v>1.146176737398E-6</v>
      </c>
      <c r="CT406" s="10">
        <f>3/24000000*OO[[#This Row],[154 (08JUL1985 03:00:00)-Water Temperature (C)]]*OO[[#This Row],[96]]</f>
        <v>1.1034550499974999E-6</v>
      </c>
      <c r="CU406" s="10">
        <f>3/24000000*OO[[#This Row],[155 (08JUL1985 06:00:00)-Water Temperature (C)]]*OO[[#This Row],[97]]</f>
        <v>1.0783825694167501E-6</v>
      </c>
      <c r="CV406" s="10">
        <f>3/24000000*OO[[#This Row],[156 (08JUL1985 09:00:00)-Water Temperature (C)]]*OO[[#This Row],[98]]</f>
        <v>1.0315208740635001E-6</v>
      </c>
      <c r="CW406" s="10">
        <f>3/24000000*OO[[#This Row],[157 (08JUL1985 12:00:00)-Water Temperature (C)]]*OO[[#This Row],[99]]</f>
        <v>9.7367513887799996E-7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0</v>
      </c>
      <c r="W407" s="10">
        <f>3/24000000*OO[[#This Row],[79 (28JUN1985 18:00:00)-Water Temperature (C)]]*OO[[#This Row],[21]]</f>
        <v>9.9193564524374992E-36</v>
      </c>
      <c r="X407" s="10">
        <f>3/24000000*OO[[#This Row],[80 (28JUN1985 21:00:00)-Water Temperature (C)]]*OO[[#This Row],[22]]</f>
        <v>5.9240100315375003E-30</v>
      </c>
      <c r="Y407" s="10">
        <f>3/24000000*OO[[#This Row],[81 (29JUN1985 00:00:00)-Water Temperature (C)]]*OO[[#This Row],[23]]</f>
        <v>1.8976170959346249E-23</v>
      </c>
      <c r="Z407" s="10">
        <f>3/24000000*OO[[#This Row],[82 (29JUN1985 03:00:00)-Water Temperature (C)]]*OO[[#This Row],[24]]</f>
        <v>7.3928453709000005E-19</v>
      </c>
      <c r="AA407" s="10">
        <f>3/24000000*OO[[#This Row],[83 (29JUN1985 06:00:00)-Water Temperature (C)]]*OO[[#This Row],[25]]</f>
        <v>2.3918076625047499E-15</v>
      </c>
      <c r="AB407" s="10">
        <f>3/24000000*OO[[#This Row],[84 (29JUN1985 09:00:00)-Water Temperature (C)]]*OO[[#This Row],[26]]</f>
        <v>1.475190985398E-12</v>
      </c>
      <c r="AC407" s="10">
        <f>3/24000000*OO[[#This Row],[85 (29JUN1985 12:00:00)-Water Temperature (C)]]*OO[[#This Row],[27]]</f>
        <v>2.8307718319528747E-10</v>
      </c>
      <c r="AD407" s="10">
        <f>3/24000000*OO[[#This Row],[86 (29JUN1985 15:00:00)-Water Temperature (C)]]*OO[[#This Row],[28]]</f>
        <v>2.1557836338966248E-8</v>
      </c>
      <c r="AE407" s="10">
        <f>3/24000000*OO[[#This Row],[88 (29JUN1985 21:00:00)-Water Temperature (C)]]*OO[[#This Row],[30]]</f>
        <v>1.43595410311325E-5</v>
      </c>
      <c r="AF407" s="10">
        <f>3/24000000*OO[[#This Row],[88 (29JUN1985 21:00:00)-Water Temperature (C)]]*OO[[#This Row],[30]]</f>
        <v>1.43595410311325E-5</v>
      </c>
      <c r="AG407" s="10">
        <f>3/24000000*OO[[#This Row],[89 (30JUN1985 00:00:00)-Water Temperature (C)]]*OO[[#This Row],[31]]</f>
        <v>1.5862521725892501E-4</v>
      </c>
      <c r="AH407" s="10">
        <f>3/24000000*OO[[#This Row],[90 (30JUN1985 03:00:00)-Water Temperature (C)]]*OO[[#This Row],[32]]</f>
        <v>1.117133941315875E-3</v>
      </c>
      <c r="AI407" s="10">
        <f>3/24000000*OO[[#This Row],[91 (30JUN1985 06:00:00)-Water Temperature (C)]]*OO[[#This Row],[33]]</f>
        <v>5.2520828489999996E-3</v>
      </c>
      <c r="AJ407" s="10">
        <f>3/24000000*OO[[#This Row],[92 (30JUN1985 09:00:00)-Water Temperature (C)]]*OO[[#This Row],[34]]</f>
        <v>1.7156389455205E-2</v>
      </c>
      <c r="AK407" s="10">
        <f>3/24000000*OO[[#This Row],[93 (30JUN1985 12:00:00)-Water Temperature (C)]]*OO[[#This Row],[35]]</f>
        <v>4.0167148419974999E-2</v>
      </c>
      <c r="AL407" s="10">
        <f>3/24000000*OO[[#This Row],[94 (30JUN1985 15:00:00)-Water Temperature (C)]]*OO[[#This Row],[36]]</f>
        <v>6.9298739884499999E-2</v>
      </c>
      <c r="AM407" s="10">
        <f>3/24000000*OO[[#This Row],[95 (30JUN1985 18:00:00)-Water Temperature (C)]]*OO[[#This Row],[37]]</f>
        <v>9.2022818509700011E-2</v>
      </c>
      <c r="AN407" s="10">
        <f>3/24000000*OO[[#This Row],[96 (30JUN1985 21:00:00)-Water Temperature (C)]]*OO[[#This Row],[38]]</f>
        <v>9.8821936301962496E-2</v>
      </c>
      <c r="AO407" s="10">
        <f>3/24000000*OO[[#This Row],[97 (01JUL1985 00:00:00)-Water Temperature (C)]]*OO[[#This Row],[39]]</f>
        <v>8.9390156404799997E-2</v>
      </c>
      <c r="AP407" s="10">
        <f>3/24000000*OO[[#This Row],[98 (01JUL1985 03:00:00)-Water Temperature (C)]]*OO[[#This Row],[40]]</f>
        <v>7.1677158460249996E-2</v>
      </c>
      <c r="AQ407" s="10">
        <f>3/24000000*OO[[#This Row],[99 (01JUL1985 06:00:00)-Water Temperature (C)]]*OO[[#This Row],[41]]</f>
        <v>4.9701205121387496E-2</v>
      </c>
      <c r="AR407" s="10">
        <f>3/24000000*OO[[#This Row],[100 (01JUL1985 09:00:00)-Water Temperature (C)]]*OO[[#This Row],[42]]</f>
        <v>3.0053081459323751E-2</v>
      </c>
      <c r="AS407" s="10">
        <f>3/24000000*OO[[#This Row],[101 (01JUL1985 12:00:00)-Water Temperature (C)]]*OO[[#This Row],[43]]</f>
        <v>1.5895521513900002E-2</v>
      </c>
      <c r="AT407" s="10">
        <f>3/24000000*OO[[#This Row],[102 (01JUL1985 15:00:00)-Water Temperature (C)]]*OO[[#This Row],[44]]</f>
        <v>7.61643664074E-3</v>
      </c>
      <c r="AU407" s="10">
        <f>3/24000000*OO[[#This Row],[103 (01JUL1985 18:00:00)-Water Temperature (C)]]*OO[[#This Row],[45]]</f>
        <v>3.4087063268762501E-3</v>
      </c>
      <c r="AV407" s="10">
        <f>3/24000000*OO[[#This Row],[104 (01JUL1985 21:00:00)-Water Temperature (C)]]*OO[[#This Row],[46]]</f>
        <v>1.4793843069734998E-3</v>
      </c>
      <c r="AW407" s="10">
        <f>3/24000000*OO[[#This Row],[105 (02JUL1985 00:00:00)-Water Temperature (C)]]*OO[[#This Row],[47]]</f>
        <v>6.5974098178399993E-4</v>
      </c>
      <c r="AX407" s="10">
        <f>3/24000000*OO[[#This Row],[106 (02JUL1985 03:00:00)-Water Temperature (C)]]*OO[[#This Row],[48]]</f>
        <v>3.3114408776624996E-4</v>
      </c>
      <c r="AY407" s="10">
        <f>3/24000000*OO[[#This Row],[107 (02JUL1985 06:00:00)-Water Temperature (C)]]*OO[[#This Row],[49]]</f>
        <v>1.9491932183733746E-4</v>
      </c>
      <c r="AZ407" s="10">
        <f>3/24000000*OO[[#This Row],[108 (02JUL1985 09:00:00)-Water Temperature (C)]]*OO[[#This Row],[50]]</f>
        <v>1.3766439590883749E-4</v>
      </c>
      <c r="BA407" s="10">
        <f>3/24000000*OO[[#This Row],[109 (02JUL1985 12:00:00)-Water Temperature (C)]]*OO[[#This Row],[51]]</f>
        <v>1.1075184011114998E-4</v>
      </c>
      <c r="BB407" s="10">
        <f>3/24000000*OO[[#This Row],[110 (02JUL1985 15:00:00)-Water Temperature (C)]]*OO[[#This Row],[52]]</f>
        <v>9.2641954754700006E-5</v>
      </c>
      <c r="BC407" s="10">
        <f>3/24000000*OO[[#This Row],[111 (02JUL1985 18:00:00)-Water Temperature (C)]]*OO[[#This Row],[53]]</f>
        <v>7.7918628378499986E-5</v>
      </c>
      <c r="BD407" s="10">
        <f>3/24000000*OO[[#This Row],[112 (02JUL1985 21:00:00)-Water Temperature (C)]]*OO[[#This Row],[54]]</f>
        <v>6.7576966434599995E-5</v>
      </c>
      <c r="BE407" s="10">
        <f>3/24000000*OO[[#This Row],[113 (03JUL1985 00:00:00)-Water Temperature (C)]]*OO[[#This Row],[55]]</f>
        <v>6.0183543205499993E-5</v>
      </c>
      <c r="BF407" s="10">
        <f>3/24000000*OO[[#This Row],[114 (03JUL1985 03:00:00)-Water Temperature (C)]]*OO[[#This Row],[56]]</f>
        <v>5.5505238272899998E-5</v>
      </c>
      <c r="BG407" s="10">
        <f>3/24000000*OO[[#This Row],[115 (03JUL1985 06:00:00)-Water Temperature (C)]]*OO[[#This Row],[57]]</f>
        <v>5.1688817040999998E-5</v>
      </c>
      <c r="BH407" s="10">
        <f>3/24000000*OO[[#This Row],[116 (03JUL1985 09:00:00)-Water Temperature (C)]]*OO[[#This Row],[58]]</f>
        <v>4.7460877577224997E-5</v>
      </c>
      <c r="BI407" s="10">
        <f>3/24000000*OO[[#This Row],[117 (03JUL1985 12:00:00)-Water Temperature (C)]]*OO[[#This Row],[59]]</f>
        <v>4.2768023489749995E-5</v>
      </c>
      <c r="BJ407" s="10">
        <f>3/24000000*OO[[#This Row],[118 (03JUL1985 15:00:00)-Water Temperature (C)]]*OO[[#This Row],[60]]</f>
        <v>3.7403771982774995E-5</v>
      </c>
      <c r="BK407" s="10">
        <f>3/24000000*OO[[#This Row],[119 (03JUL1985 18:00:00)-Water Temperature (C)]]*OO[[#This Row],[61]]</f>
        <v>3.2143691338305004E-5</v>
      </c>
      <c r="BL407" s="10">
        <f>3/24000000*OO[[#This Row],[120 (03JUL1985 21:00:00)-Water Temperature (C)]]*OO[[#This Row],[62]]</f>
        <v>2.7639136395899997E-5</v>
      </c>
      <c r="BM407" s="10">
        <f>3/24000000*OO[[#This Row],[121 (04JUL1985 00:00:00)-Water Temperature (C)]]*OO[[#This Row],[63]]</f>
        <v>2.4220465160129997E-5</v>
      </c>
      <c r="BN407" s="10">
        <f>3/24000000*OO[[#This Row],[122 (04JUL1985 03:00:00)-Water Temperature (C)]]*OO[[#This Row],[64]]</f>
        <v>2.1935859742695004E-5</v>
      </c>
      <c r="BO407" s="10">
        <f>3/24000000*OO[[#This Row],[123 (04JUL1985 06:00:00)-Water Temperature (C)]]*OO[[#This Row],[65]]</f>
        <v>1.9879235614874999E-5</v>
      </c>
      <c r="BP407" s="10">
        <f>3/24000000*OO[[#This Row],[124 (04JUL1985 09:00:00)-Water Temperature (C)]]*OO[[#This Row],[66]]</f>
        <v>1.8108673751675002E-5</v>
      </c>
      <c r="BQ407" s="10">
        <f>3/24000000*OO[[#This Row],[125 (04JUL1985 12:00:00)-Water Temperature (C)]]*OO[[#This Row],[67]]</f>
        <v>1.623675656815875E-5</v>
      </c>
      <c r="BR407" s="10">
        <f>3/24000000*OO[[#This Row],[126 (04JUL1985 15:00:00)-Water Temperature (C)]]*OO[[#This Row],[68]]</f>
        <v>1.4449340587798748E-5</v>
      </c>
      <c r="BS407" s="10">
        <f>3/24000000*OO[[#This Row],[127 (04JUL1985 18:00:00)-Water Temperature (C)]]*OO[[#This Row],[69]]</f>
        <v>1.2855257179642499E-5</v>
      </c>
      <c r="BT407" s="10">
        <f>3/24000000*OO[[#This Row],[128 (04JUL1985 21:00:00)-Water Temperature (C)]]*OO[[#This Row],[70]]</f>
        <v>1.1454936886919999E-5</v>
      </c>
      <c r="BU407" s="10">
        <f>3/24000000*OO[[#This Row],[129 (05JUL1985 00:00:00)-Water Temperature (C)]]*OO[[#This Row],[71]]</f>
        <v>1.01077229274175E-5</v>
      </c>
      <c r="BV407" s="10">
        <f>3/24000000*OO[[#This Row],[130 (05JUL1985 03:00:00)-Water Temperature (C)]]*OO[[#This Row],[72]]</f>
        <v>9.1138444954199988E-6</v>
      </c>
      <c r="BW407" s="10">
        <f>3/24000000*OO[[#This Row],[131 (05JUL1985 06:00:00)-Water Temperature (C)]]*OO[[#This Row],[73]]</f>
        <v>8.0098800548774991E-6</v>
      </c>
      <c r="BX407" s="10">
        <f>3/24000000*OO[[#This Row],[132 (05JUL1985 09:00:00)-Water Temperature (C)]]*OO[[#This Row],[74]]</f>
        <v>6.885950547262499E-6</v>
      </c>
      <c r="BY407" s="10">
        <f>3/24000000*OO[[#This Row],[133 (05JUL1985 12:00:00)-Water Temperature (C)]]*OO[[#This Row],[75]]</f>
        <v>5.7538941355499993E-6</v>
      </c>
      <c r="BZ407" s="10">
        <f>3/24000000*OO[[#This Row],[134 (05JUL1985 15:00:00)-Water Temperature (C)]]*OO[[#This Row],[76]]</f>
        <v>4.5921709021050003E-6</v>
      </c>
      <c r="CA407" s="10">
        <f>3/24000000*OO[[#This Row],[135 (05JUL1985 18:00:00)-Water Temperature (C)]]*OO[[#This Row],[77]]</f>
        <v>3.5806925080237498E-6</v>
      </c>
      <c r="CB407" s="10">
        <f>3/24000000*OO[[#This Row],[136 (05JUL1985 21:00:00)-Water Temperature (C)]]*OO[[#This Row],[78]]</f>
        <v>2.784856920696E-6</v>
      </c>
      <c r="CC407" s="10">
        <f>3/24000000*OO[[#This Row],[137 (06JUL1985 00:00:00)-Water Temperature (C)]]*OO[[#This Row],[79]]</f>
        <v>2.2032245540992497E-6</v>
      </c>
      <c r="CD407" s="10">
        <f>3/24000000*OO[[#This Row],[138 (06JUL1985 03:00:00)-Water Temperature (C)]]*OO[[#This Row],[80]]</f>
        <v>1.8447652209472498E-6</v>
      </c>
      <c r="CE407" s="10">
        <f>3/24000000*OO[[#This Row],[139 (06JUL1985 06:00:00)-Water Temperature (C)]]*OO[[#This Row],[81]]</f>
        <v>1.578312407039625E-6</v>
      </c>
      <c r="CF407" s="10">
        <f>3/24000000*OO[[#This Row],[140 (06JUL1985 09:00:00)-Water Temperature (C)]]*OO[[#This Row],[82]]</f>
        <v>1.3821688571274999E-6</v>
      </c>
      <c r="CG407" s="10">
        <f>3/24000000*OO[[#This Row],[141 (06JUL1985 12:00:00)-Water Temperature (C)]]*OO[[#This Row],[83]]</f>
        <v>1.2515027286564998E-6</v>
      </c>
      <c r="CH407" s="10">
        <f>3/24000000*OO[[#This Row],[142 (06JUL1985 15:00:00)-Water Temperature (C)]]*OO[[#This Row],[84]]</f>
        <v>1.1382037700624999E-6</v>
      </c>
      <c r="CI407" s="10">
        <f>3/24000000*OO[[#This Row],[143 (06JUL1985 18:00:00)-Water Temperature (C)]]*OO[[#This Row],[85]]</f>
        <v>1.0324701390622498E-6</v>
      </c>
      <c r="CJ407" s="10">
        <f>3/24000000*OO[[#This Row],[144 (06JUL1985 21:00:00)-Water Temperature (C)]]*OO[[#This Row],[86]]</f>
        <v>9.4775135934887488E-7</v>
      </c>
      <c r="CK407" s="10">
        <f>3/24000000*OO[[#This Row],[145 (07JUL1985 00:00:00)-Water Temperature (C)]]*OO[[#This Row],[87]]</f>
        <v>8.9426591841499997E-7</v>
      </c>
      <c r="CL407" s="10">
        <f>3/24000000*OO[[#This Row],[146 (07JUL1985 03:00:00)-Water Temperature (C)]]*OO[[#This Row],[88]]</f>
        <v>8.7940855329074989E-7</v>
      </c>
      <c r="CM407" s="10">
        <f>3/24000000*OO[[#This Row],[147 (07JUL1985 06:00:00)-Water Temperature (C)]]*OO[[#This Row],[89]]</f>
        <v>8.6420197985812495E-7</v>
      </c>
      <c r="CN407" s="10">
        <f>3/24000000*OO[[#This Row],[148 (07JUL1985 09:00:00)-Water Temperature (C)]]*OO[[#This Row],[90]]</f>
        <v>8.3303101258824994E-7</v>
      </c>
      <c r="CO407" s="10">
        <f>3/24000000*OO[[#This Row],[149 (07JUL1985 12:00:00)-Water Temperature (C)]]*OO[[#This Row],[91]]</f>
        <v>7.9468321090500003E-7</v>
      </c>
      <c r="CP407" s="10">
        <f>3/24000000*OO[[#This Row],[150 (07JUL1985 15:00:00)-Water Temperature (C)]]*OO[[#This Row],[92]]</f>
        <v>7.4178623157599994E-7</v>
      </c>
      <c r="CQ407" s="10">
        <f>3/24000000*OO[[#This Row],[151 (07JUL1985 18:00:00)-Water Temperature (C)]]*OO[[#This Row],[93]]</f>
        <v>6.8903916722349989E-7</v>
      </c>
      <c r="CR407" s="10">
        <f>3/24000000*OO[[#This Row],[152 (07JUL1985 21:00:00)-Water Temperature (C)]]*OO[[#This Row],[94]]</f>
        <v>6.4426163046799995E-7</v>
      </c>
      <c r="CS407" s="10">
        <f>3/24000000*OO[[#This Row],[153 (08JUL1985 00:00:00)-Water Temperature (C)]]*OO[[#This Row],[95]]</f>
        <v>6.0756459199074998E-7</v>
      </c>
      <c r="CT407" s="10">
        <f>3/24000000*OO[[#This Row],[154 (08JUL1985 03:00:00)-Water Temperature (C)]]*OO[[#This Row],[96]]</f>
        <v>5.8397241932999995E-7</v>
      </c>
      <c r="CU407" s="10">
        <f>3/24000000*OO[[#This Row],[155 (08JUL1985 06:00:00)-Water Temperature (C)]]*OO[[#This Row],[97]]</f>
        <v>5.7089882164799997E-7</v>
      </c>
      <c r="CV407" s="10">
        <f>3/24000000*OO[[#This Row],[156 (08JUL1985 09:00:00)-Water Temperature (C)]]*OO[[#This Row],[98]]</f>
        <v>5.4668627510399994E-7</v>
      </c>
      <c r="CW407" s="10">
        <f>3/24000000*OO[[#This Row],[157 (08JUL1985 12:00:00)-Water Temperature (C)]]*OO[[#This Row],[99]]</f>
        <v>5.1697060282399997E-7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0</v>
      </c>
      <c r="W408" s="10">
        <f>3/24000000*OO[[#This Row],[79 (28JUN1985 18:00:00)-Water Temperature (C)]]*OO[[#This Row],[21]]</f>
        <v>3.64204998756E-36</v>
      </c>
      <c r="X408" s="10">
        <f>3/24000000*OO[[#This Row],[80 (28JUN1985 21:00:00)-Water Temperature (C)]]*OO[[#This Row],[22]]</f>
        <v>1.9926852060472501E-30</v>
      </c>
      <c r="Y408" s="10">
        <f>3/24000000*OO[[#This Row],[81 (29JUN1985 00:00:00)-Water Temperature (C)]]*OO[[#This Row],[23]]</f>
        <v>8.0758670944749995E-24</v>
      </c>
      <c r="Z408" s="10">
        <f>3/24000000*OO[[#This Row],[82 (29JUN1985 03:00:00)-Water Temperature (C)]]*OO[[#This Row],[24]]</f>
        <v>3.6407813310449997E-19</v>
      </c>
      <c r="AA408" s="10">
        <f>3/24000000*OO[[#This Row],[83 (29JUN1985 06:00:00)-Water Temperature (C)]]*OO[[#This Row],[25]]</f>
        <v>1.3811135086829999E-15</v>
      </c>
      <c r="AB408" s="10">
        <f>3/24000000*OO[[#This Row],[84 (29JUN1985 09:00:00)-Water Temperature (C)]]*OO[[#This Row],[26]]</f>
        <v>9.4480510626737492E-13</v>
      </c>
      <c r="AC408" s="10">
        <f>3/24000000*OO[[#This Row],[85 (29JUN1985 12:00:00)-Water Temperature (C)]]*OO[[#This Row],[27]]</f>
        <v>1.960937816029E-10</v>
      </c>
      <c r="AD408" s="10">
        <f>3/24000000*OO[[#This Row],[86 (29JUN1985 15:00:00)-Water Temperature (C)]]*OO[[#This Row],[28]]</f>
        <v>1.594645921046E-8</v>
      </c>
      <c r="AE408" s="10">
        <f>3/24000000*OO[[#This Row],[88 (29JUN1985 21:00:00)-Water Temperature (C)]]*OO[[#This Row],[30]]</f>
        <v>1.1826764245529999E-5</v>
      </c>
      <c r="AF408" s="10">
        <f>3/24000000*OO[[#This Row],[88 (29JUN1985 21:00:00)-Water Temperature (C)]]*OO[[#This Row],[30]]</f>
        <v>1.1826764245529999E-5</v>
      </c>
      <c r="AG408" s="10">
        <f>3/24000000*OO[[#This Row],[89 (30JUN1985 00:00:00)-Water Temperature (C)]]*OO[[#This Row],[31]]</f>
        <v>1.3650689944726249E-4</v>
      </c>
      <c r="AH408" s="10">
        <f>3/24000000*OO[[#This Row],[90 (30JUN1985 03:00:00)-Water Temperature (C)]]*OO[[#This Row],[32]]</f>
        <v>1.0009079606272499E-3</v>
      </c>
      <c r="AI408" s="10">
        <f>3/24000000*OO[[#This Row],[91 (30JUN1985 06:00:00)-Water Temperature (C)]]*OO[[#This Row],[33]]</f>
        <v>4.8818231990100007E-3</v>
      </c>
      <c r="AJ408" s="10">
        <f>3/24000000*OO[[#This Row],[92 (30JUN1985 09:00:00)-Water Temperature (C)]]*OO[[#This Row],[34]]</f>
        <v>1.6496463220574999E-2</v>
      </c>
      <c r="AK408" s="10">
        <f>3/24000000*OO[[#This Row],[93 (30JUN1985 12:00:00)-Water Temperature (C)]]*OO[[#This Row],[35]]</f>
        <v>3.9842416967499995E-2</v>
      </c>
      <c r="AL408" s="10">
        <f>3/24000000*OO[[#This Row],[94 (30JUN1985 15:00:00)-Water Temperature (C)]]*OO[[#This Row],[36]]</f>
        <v>7.060681476599999E-2</v>
      </c>
      <c r="AM408" s="10">
        <f>3/24000000*OO[[#This Row],[95 (30JUN1985 18:00:00)-Water Temperature (C)]]*OO[[#This Row],[37]]</f>
        <v>9.5901661700625002E-2</v>
      </c>
      <c r="AN408" s="10">
        <f>3/24000000*OO[[#This Row],[96 (30JUN1985 21:00:00)-Water Temperature (C)]]*OO[[#This Row],[38]]</f>
        <v>0.1049917040992875</v>
      </c>
      <c r="AO408" s="10">
        <f>3/24000000*OO[[#This Row],[97 (01JUL1985 00:00:00)-Water Temperature (C)]]*OO[[#This Row],[39]]</f>
        <v>9.6469000147324999E-2</v>
      </c>
      <c r="AP408" s="10">
        <f>3/24000000*OO[[#This Row],[98 (01JUL1985 03:00:00)-Water Temperature (C)]]*OO[[#This Row],[40]]</f>
        <v>7.8417821771624999E-2</v>
      </c>
      <c r="AQ408" s="10">
        <f>3/24000000*OO[[#This Row],[99 (01JUL1985 06:00:00)-Water Temperature (C)]]*OO[[#This Row],[41]]</f>
        <v>5.5545121646299996E-2</v>
      </c>
      <c r="AR408" s="10">
        <f>3/24000000*OO[[#This Row],[100 (01JUL1985 09:00:00)-Water Temperature (C)]]*OO[[#This Row],[42]]</f>
        <v>3.4280194820437503E-2</v>
      </c>
      <c r="AS408" s="10">
        <f>3/24000000*OO[[#This Row],[101 (01JUL1985 12:00:00)-Water Temperature (C)]]*OO[[#This Row],[43]]</f>
        <v>1.8489739817433751E-2</v>
      </c>
      <c r="AT408" s="10">
        <f>3/24000000*OO[[#This Row],[102 (01JUL1985 15:00:00)-Water Temperature (C)]]*OO[[#This Row],[44]]</f>
        <v>8.9954519281050006E-3</v>
      </c>
      <c r="AU408" s="10">
        <f>3/24000000*OO[[#This Row],[103 (01JUL1985 18:00:00)-Water Temperature (C)]]*OO[[#This Row],[45]]</f>
        <v>4.0776607968875007E-3</v>
      </c>
      <c r="AV408" s="10">
        <f>3/24000000*OO[[#This Row],[104 (01JUL1985 21:00:00)-Water Temperature (C)]]*OO[[#This Row],[46]]</f>
        <v>1.7859702439888749E-3</v>
      </c>
      <c r="AW408" s="10">
        <f>3/24000000*OO[[#This Row],[105 (02JUL1985 00:00:00)-Water Temperature (C)]]*OO[[#This Row],[47]]</f>
        <v>7.98946445712E-4</v>
      </c>
      <c r="AX408" s="10">
        <f>3/24000000*OO[[#This Row],[106 (02JUL1985 03:00:00)-Water Temperature (C)]]*OO[[#This Row],[48]]</f>
        <v>3.9802150218437495E-4</v>
      </c>
      <c r="AY408" s="10">
        <f>3/24000000*OO[[#This Row],[107 (02JUL1985 06:00:00)-Water Temperature (C)]]*OO[[#This Row],[49]]</f>
        <v>2.3188208609624999E-4</v>
      </c>
      <c r="AZ408" s="10">
        <f>3/24000000*OO[[#This Row],[108 (02JUL1985 09:00:00)-Water Temperature (C)]]*OO[[#This Row],[50]]</f>
        <v>1.6309733307127497E-4</v>
      </c>
      <c r="BA408" s="10">
        <f>3/24000000*OO[[#This Row],[109 (02JUL1985 12:00:00)-Water Temperature (C)]]*OO[[#This Row],[51]]</f>
        <v>1.3199995062832499E-4</v>
      </c>
      <c r="BB408" s="10">
        <f>3/24000000*OO[[#This Row],[110 (02JUL1985 15:00:00)-Water Temperature (C)]]*OO[[#This Row],[52]]</f>
        <v>1.1190420071308749E-4</v>
      </c>
      <c r="BC408" s="10">
        <f>3/24000000*OO[[#This Row],[111 (02JUL1985 18:00:00)-Water Temperature (C)]]*OO[[#This Row],[53]]</f>
        <v>9.5449210180799984E-5</v>
      </c>
      <c r="BD408" s="10">
        <f>3/24000000*OO[[#This Row],[112 (02JUL1985 21:00:00)-Water Temperature (C)]]*OO[[#This Row],[54]]</f>
        <v>8.2830999050274994E-5</v>
      </c>
      <c r="BE408" s="10">
        <f>3/24000000*OO[[#This Row],[113 (03JUL1985 00:00:00)-Water Temperature (C)]]*OO[[#This Row],[55]]</f>
        <v>7.3952164896674995E-5</v>
      </c>
      <c r="BF408" s="10">
        <f>3/24000000*OO[[#This Row],[114 (03JUL1985 03:00:00)-Water Temperature (C)]]*OO[[#This Row],[56]]</f>
        <v>6.8432642964900002E-5</v>
      </c>
      <c r="BG408" s="10">
        <f>3/24000000*OO[[#This Row],[115 (03JUL1985 06:00:00)-Water Temperature (C)]]*OO[[#This Row],[57]]</f>
        <v>6.4022656973337499E-5</v>
      </c>
      <c r="BH408" s="10">
        <f>3/24000000*OO[[#This Row],[116 (03JUL1985 09:00:00)-Water Temperature (C)]]*OO[[#This Row],[58]]</f>
        <v>5.9143093636000002E-5</v>
      </c>
      <c r="BI408" s="10">
        <f>3/24000000*OO[[#This Row],[117 (03JUL1985 12:00:00)-Water Temperature (C)]]*OO[[#This Row],[59]]</f>
        <v>5.3698276031675002E-5</v>
      </c>
      <c r="BJ408" s="10">
        <f>3/24000000*OO[[#This Row],[118 (03JUL1985 15:00:00)-Water Temperature (C)]]*OO[[#This Row],[60]]</f>
        <v>4.7236039134000002E-5</v>
      </c>
      <c r="BK408" s="10">
        <f>3/24000000*OO[[#This Row],[119 (03JUL1985 18:00:00)-Water Temperature (C)]]*OO[[#This Row],[61]]</f>
        <v>4.0979170575200003E-5</v>
      </c>
      <c r="BL408" s="10">
        <f>3/24000000*OO[[#This Row],[120 (03JUL1985 21:00:00)-Water Temperature (C)]]*OO[[#This Row],[62]]</f>
        <v>3.553204930875E-5</v>
      </c>
      <c r="BM408" s="10">
        <f>3/24000000*OO[[#This Row],[121 (04JUL1985 00:00:00)-Water Temperature (C)]]*OO[[#This Row],[63]]</f>
        <v>3.13520770470775E-5</v>
      </c>
      <c r="BN408" s="10">
        <f>3/24000000*OO[[#This Row],[122 (04JUL1985 03:00:00)-Water Temperature (C)]]*OO[[#This Row],[64]]</f>
        <v>2.8619712456345E-5</v>
      </c>
      <c r="BO408" s="10">
        <f>3/24000000*OO[[#This Row],[123 (04JUL1985 06:00:00)-Water Temperature (C)]]*OO[[#This Row],[65]]</f>
        <v>2.6147488910737499E-5</v>
      </c>
      <c r="BP408" s="10">
        <f>3/24000000*OO[[#This Row],[124 (04JUL1985 09:00:00)-Water Temperature (C)]]*OO[[#This Row],[66]]</f>
        <v>2.3954994681255E-5</v>
      </c>
      <c r="BQ408" s="10">
        <f>3/24000000*OO[[#This Row],[125 (04JUL1985 12:00:00)-Water Temperature (C)]]*OO[[#This Row],[67]]</f>
        <v>2.1553427462244998E-5</v>
      </c>
      <c r="BR408" s="10">
        <f>3/24000000*OO[[#This Row],[126 (04JUL1985 15:00:00)-Water Temperature (C)]]*OO[[#This Row],[68]]</f>
        <v>1.9239859505712496E-5</v>
      </c>
      <c r="BS408" s="10">
        <f>3/24000000*OO[[#This Row],[127 (04JUL1985 18:00:00)-Water Temperature (C)]]*OO[[#This Row],[69]]</f>
        <v>1.7162185128990001E-5</v>
      </c>
      <c r="BT408" s="10">
        <f>3/24000000*OO[[#This Row],[128 (04JUL1985 21:00:00)-Water Temperature (C)]]*OO[[#This Row],[70]]</f>
        <v>1.5324272057581251E-5</v>
      </c>
      <c r="BU408" s="10">
        <f>3/24000000*OO[[#This Row],[129 (05JUL1985 00:00:00)-Water Temperature (C)]]*OO[[#This Row],[71]]</f>
        <v>1.356469645657E-5</v>
      </c>
      <c r="BV408" s="10">
        <f>3/24000000*OO[[#This Row],[130 (05JUL1985 03:00:00)-Water Temperature (C)]]*OO[[#This Row],[72]]</f>
        <v>1.226157989406E-5</v>
      </c>
      <c r="BW408" s="10">
        <f>3/24000000*OO[[#This Row],[131 (05JUL1985 06:00:00)-Water Temperature (C)]]*OO[[#This Row],[73]]</f>
        <v>1.082640314875875E-5</v>
      </c>
      <c r="BX408" s="10">
        <f>3/24000000*OO[[#This Row],[132 (05JUL1985 09:00:00)-Water Temperature (C)]]*OO[[#This Row],[74]]</f>
        <v>9.3545560546550006E-6</v>
      </c>
      <c r="BY408" s="10">
        <f>3/24000000*OO[[#This Row],[133 (05JUL1985 12:00:00)-Water Temperature (C)]]*OO[[#This Row],[75]]</f>
        <v>7.8620214558499991E-6</v>
      </c>
      <c r="BZ408" s="10">
        <f>3/24000000*OO[[#This Row],[134 (05JUL1985 15:00:00)-Water Temperature (C)]]*OO[[#This Row],[76]]</f>
        <v>6.3199496754125001E-6</v>
      </c>
      <c r="CA408" s="10">
        <f>3/24000000*OO[[#This Row],[135 (05JUL1985 18:00:00)-Water Temperature (C)]]*OO[[#This Row],[77]]</f>
        <v>4.9418871926287494E-6</v>
      </c>
      <c r="CB408" s="10">
        <f>3/24000000*OO[[#This Row],[136 (05JUL1985 21:00:00)-Water Temperature (C)]]*OO[[#This Row],[78]]</f>
        <v>3.8507809083999997E-6</v>
      </c>
      <c r="CC408" s="10">
        <f>3/24000000*OO[[#This Row],[137 (06JUL1985 00:00:00)-Water Temperature (C)]]*OO[[#This Row],[79]]</f>
        <v>3.0454625957069996E-6</v>
      </c>
      <c r="CD408" s="10">
        <f>3/24000000*OO[[#This Row],[138 (06JUL1985 03:00:00)-Water Temperature (C)]]*OO[[#This Row],[80]]</f>
        <v>2.5456707614091247E-6</v>
      </c>
      <c r="CE408" s="10">
        <f>3/24000000*OO[[#This Row],[139 (06JUL1985 06:00:00)-Water Temperature (C)]]*OO[[#This Row],[81]]</f>
        <v>2.1743757616368747E-6</v>
      </c>
      <c r="CF408" s="10">
        <f>3/24000000*OO[[#This Row],[140 (06JUL1985 09:00:00)-Water Temperature (C)]]*OO[[#This Row],[82]]</f>
        <v>1.9005800270379997E-6</v>
      </c>
      <c r="CG408" s="10">
        <f>3/24000000*OO[[#This Row],[141 (06JUL1985 12:00:00)-Water Temperature (C)]]*OO[[#This Row],[83]]</f>
        <v>1.7179028662409998E-6</v>
      </c>
      <c r="CH408" s="10">
        <f>3/24000000*OO[[#This Row],[142 (06JUL1985 15:00:00)-Water Temperature (C)]]*OO[[#This Row],[84]]</f>
        <v>1.5617910594359997E-6</v>
      </c>
      <c r="CI408" s="10">
        <f>3/24000000*OO[[#This Row],[143 (06JUL1985 18:00:00)-Water Temperature (C)]]*OO[[#This Row],[85]]</f>
        <v>1.4157813216075E-6</v>
      </c>
      <c r="CJ408" s="10">
        <f>3/24000000*OO[[#This Row],[144 (06JUL1985 21:00:00)-Water Temperature (C)]]*OO[[#This Row],[86]]</f>
        <v>1.2995185195222502E-6</v>
      </c>
      <c r="CK408" s="10">
        <f>3/24000000*OO[[#This Row],[145 (07JUL1985 00:00:00)-Water Temperature (C)]]*OO[[#This Row],[87]]</f>
        <v>1.2252411396843749E-6</v>
      </c>
      <c r="CL408" s="10">
        <f>3/24000000*OO[[#This Row],[146 (07JUL1985 03:00:00)-Water Temperature (C)]]*OO[[#This Row],[88]]</f>
        <v>1.2053406437625E-6</v>
      </c>
      <c r="CM408" s="10">
        <f>3/24000000*OO[[#This Row],[147 (07JUL1985 06:00:00)-Water Temperature (C)]]*OO[[#This Row],[89]]</f>
        <v>1.18666424295275E-6</v>
      </c>
      <c r="CN408" s="10">
        <f>3/24000000*OO[[#This Row],[148 (07JUL1985 09:00:00)-Water Temperature (C)]]*OO[[#This Row],[90]]</f>
        <v>1.146722154127375E-6</v>
      </c>
      <c r="CO408" s="10">
        <f>3/24000000*OO[[#This Row],[149 (07JUL1985 12:00:00)-Water Temperature (C)]]*OO[[#This Row],[91]]</f>
        <v>1.0961727038145001E-6</v>
      </c>
      <c r="CP408" s="10">
        <f>3/24000000*OO[[#This Row],[150 (07JUL1985 15:00:00)-Water Temperature (C)]]*OO[[#This Row],[92]]</f>
        <v>1.0248811108079998E-6</v>
      </c>
      <c r="CQ408" s="10">
        <f>3/24000000*OO[[#This Row],[151 (07JUL1985 18:00:00)-Water Temperature (C)]]*OO[[#This Row],[93]]</f>
        <v>9.5301550961050001E-7</v>
      </c>
      <c r="CR408" s="10">
        <f>3/24000000*OO[[#This Row],[152 (07JUL1985 21:00:00)-Water Temperature (C)]]*OO[[#This Row],[94]]</f>
        <v>8.9205661262637488E-7</v>
      </c>
      <c r="CS408" s="10">
        <f>3/24000000*OO[[#This Row],[153 (08JUL1985 00:00:00)-Water Temperature (C)]]*OO[[#This Row],[95]]</f>
        <v>8.4181367628550006E-7</v>
      </c>
      <c r="CT408" s="10">
        <f>3/24000000*OO[[#This Row],[154 (08JUL1985 03:00:00)-Water Temperature (C)]]*OO[[#This Row],[96]]</f>
        <v>8.0956348468275E-7</v>
      </c>
      <c r="CU408" s="10">
        <f>3/24000000*OO[[#This Row],[155 (08JUL1985 06:00:00)-Water Temperature (C)]]*OO[[#This Row],[97]]</f>
        <v>7.9332016367399997E-7</v>
      </c>
      <c r="CV408" s="10">
        <f>3/24000000*OO[[#This Row],[156 (08JUL1985 09:00:00)-Water Temperature (C)]]*OO[[#This Row],[98]]</f>
        <v>7.6197658960162502E-7</v>
      </c>
      <c r="CW408" s="10">
        <f>3/24000000*OO[[#This Row],[157 (08JUL1985 12:00:00)-Water Temperature (C)]]*OO[[#This Row],[99]]</f>
        <v>7.2343566967499996E-7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0</v>
      </c>
      <c r="W409" s="10">
        <f>3/24000000*OO[[#This Row],[79 (28JUN1985 18:00:00)-Water Temperature (C)]]*OO[[#This Row],[21]]</f>
        <v>6.4886936367974996E-37</v>
      </c>
      <c r="X409" s="10">
        <f>3/24000000*OO[[#This Row],[80 (28JUN1985 21:00:00)-Water Temperature (C)]]*OO[[#This Row],[22]]</f>
        <v>3.3692382492000002E-31</v>
      </c>
      <c r="Y409" s="10">
        <f>3/24000000*OO[[#This Row],[81 (29JUN1985 00:00:00)-Water Temperature (C)]]*OO[[#This Row],[23]]</f>
        <v>1.7598028619922502E-24</v>
      </c>
      <c r="Z409" s="10">
        <f>3/24000000*OO[[#This Row],[82 (29JUN1985 03:00:00)-Water Temperature (C)]]*OO[[#This Row],[24]]</f>
        <v>9.5150177596474985E-20</v>
      </c>
      <c r="AA409" s="10">
        <f>3/24000000*OO[[#This Row],[83 (29JUN1985 06:00:00)-Water Temperature (C)]]*OO[[#This Row],[25]]</f>
        <v>4.2159277232187497E-16</v>
      </c>
      <c r="AB409" s="10">
        <f>3/24000000*OO[[#This Row],[84 (29JUN1985 09:00:00)-Water Temperature (C)]]*OO[[#This Row],[26]]</f>
        <v>3.1958891470949997E-13</v>
      </c>
      <c r="AC409" s="10">
        <f>3/24000000*OO[[#This Row],[85 (29JUN1985 12:00:00)-Water Temperature (C)]]*OO[[#This Row],[27]]</f>
        <v>7.1714560917637504E-11</v>
      </c>
      <c r="AD409" s="10">
        <f>3/24000000*OO[[#This Row],[86 (29JUN1985 15:00:00)-Water Temperature (C)]]*OO[[#This Row],[28]]</f>
        <v>6.22417630716875E-9</v>
      </c>
      <c r="AE409" s="10">
        <f>3/24000000*OO[[#This Row],[88 (29JUN1985 21:00:00)-Water Temperature (C)]]*OO[[#This Row],[30]]</f>
        <v>5.1330798628650002E-6</v>
      </c>
      <c r="AF409" s="10">
        <f>3/24000000*OO[[#This Row],[88 (29JUN1985 21:00:00)-Water Temperature (C)]]*OO[[#This Row],[30]]</f>
        <v>5.1330798628650002E-6</v>
      </c>
      <c r="AG409" s="10">
        <f>3/24000000*OO[[#This Row],[89 (30JUN1985 00:00:00)-Water Temperature (C)]]*OO[[#This Row],[31]]</f>
        <v>6.1868521611750007E-5</v>
      </c>
      <c r="AH409" s="10">
        <f>3/24000000*OO[[#This Row],[90 (30JUN1985 03:00:00)-Water Temperature (C)]]*OO[[#This Row],[32]]</f>
        <v>4.7145929924124992E-4</v>
      </c>
      <c r="AI409" s="10">
        <f>3/24000000*OO[[#This Row],[91 (30JUN1985 06:00:00)-Water Temperature (C)]]*OO[[#This Row],[33]]</f>
        <v>2.3818413785853748E-3</v>
      </c>
      <c r="AJ409" s="10">
        <f>3/24000000*OO[[#This Row],[92 (30JUN1985 09:00:00)-Water Temperature (C)]]*OO[[#This Row],[34]]</f>
        <v>8.3126374828200005E-3</v>
      </c>
      <c r="AK409" s="10">
        <f>3/24000000*OO[[#This Row],[93 (30JUN1985 12:00:00)-Water Temperature (C)]]*OO[[#This Row],[35]]</f>
        <v>2.067203728655E-2</v>
      </c>
      <c r="AL409" s="10">
        <f>3/24000000*OO[[#This Row],[94 (30JUN1985 15:00:00)-Water Temperature (C)]]*OO[[#This Row],[36]]</f>
        <v>3.7625697568762502E-2</v>
      </c>
      <c r="AM409" s="10">
        <f>3/24000000*OO[[#This Row],[95 (30JUN1985 18:00:00)-Water Temperature (C)]]*OO[[#This Row],[37]]</f>
        <v>5.2213823355512494E-2</v>
      </c>
      <c r="AN409" s="10">
        <f>3/24000000*OO[[#This Row],[96 (30JUN1985 21:00:00)-Water Temperature (C)]]*OO[[#This Row],[38]]</f>
        <v>5.8224223452600005E-2</v>
      </c>
      <c r="AO409" s="10">
        <f>3/24000000*OO[[#This Row],[97 (01JUL1985 00:00:00)-Water Temperature (C)]]*OO[[#This Row],[39]]</f>
        <v>5.4332569414499987E-2</v>
      </c>
      <c r="AP409" s="10">
        <f>3/24000000*OO[[#This Row],[98 (01JUL1985 03:00:00)-Water Temperature (C)]]*OO[[#This Row],[40]]</f>
        <v>4.4686590805312502E-2</v>
      </c>
      <c r="AQ409" s="10">
        <f>3/24000000*OO[[#This Row],[99 (01JUL1985 06:00:00)-Water Temperature (C)]]*OO[[#This Row],[41]]</f>
        <v>3.2025683000512492E-2</v>
      </c>
      <c r="AR409" s="10">
        <f>3/24000000*OO[[#This Row],[100 (01JUL1985 09:00:00)-Water Temperature (C)]]*OO[[#This Row],[42]]</f>
        <v>1.9978831956249998E-2</v>
      </c>
      <c r="AS409" s="10">
        <f>3/24000000*OO[[#This Row],[101 (01JUL1985 12:00:00)-Water Temperature (C)]]*OO[[#This Row],[43]]</f>
        <v>1.0889930858354999E-2</v>
      </c>
      <c r="AT409" s="10">
        <f>3/24000000*OO[[#This Row],[102 (01JUL1985 15:00:00)-Water Temperature (C)]]*OO[[#This Row],[44]]</f>
        <v>5.3334485365E-3</v>
      </c>
      <c r="AU409" s="10">
        <f>3/24000000*OO[[#This Row],[103 (01JUL1985 18:00:00)-Water Temperature (C)]]*OO[[#This Row],[45]]</f>
        <v>2.4252867013694998E-3</v>
      </c>
      <c r="AV409" s="10">
        <f>3/24000000*OO[[#This Row],[104 (01JUL1985 21:00:00)-Water Temperature (C)]]*OO[[#This Row],[46]]</f>
        <v>1.0616047483724999E-3</v>
      </c>
      <c r="AW409" s="10">
        <f>3/24000000*OO[[#This Row],[105 (02JUL1985 00:00:00)-Water Temperature (C)]]*OO[[#This Row],[47]]</f>
        <v>4.7313870635999996E-4</v>
      </c>
      <c r="AX409" s="10">
        <f>3/24000000*OO[[#This Row],[106 (02JUL1985 03:00:00)-Water Temperature (C)]]*OO[[#This Row],[48]]</f>
        <v>2.3417743249462498E-4</v>
      </c>
      <c r="AY409" s="10">
        <f>3/24000000*OO[[#This Row],[107 (02JUL1985 06:00:00)-Water Temperature (C)]]*OO[[#This Row],[49]]</f>
        <v>1.3481253426905E-4</v>
      </c>
      <c r="AZ409" s="10">
        <f>3/24000000*OO[[#This Row],[108 (02JUL1985 09:00:00)-Water Temperature (C)]]*OO[[#This Row],[50]]</f>
        <v>9.4121510670575002E-5</v>
      </c>
      <c r="BA409" s="10">
        <f>3/24000000*OO[[#This Row],[109 (02JUL1985 12:00:00)-Water Temperature (C)]]*OO[[#This Row],[51]]</f>
        <v>7.6309130354924992E-5</v>
      </c>
      <c r="BB409" s="10">
        <f>3/24000000*OO[[#This Row],[110 (02JUL1985 15:00:00)-Water Temperature (C)]]*OO[[#This Row],[52]]</f>
        <v>6.5500009793999995E-5</v>
      </c>
      <c r="BC409" s="10">
        <f>3/24000000*OO[[#This Row],[111 (02JUL1985 18:00:00)-Water Temperature (C)]]*OO[[#This Row],[53]]</f>
        <v>5.6590745009825003E-5</v>
      </c>
      <c r="BD409" s="10">
        <f>3/24000000*OO[[#This Row],[112 (02JUL1985 21:00:00)-Water Temperature (C)]]*OO[[#This Row],[54]]</f>
        <v>4.9552292080124995E-5</v>
      </c>
      <c r="BE409" s="10">
        <f>3/24000000*OO[[#This Row],[113 (03JUL1985 00:00:00)-Water Temperature (C)]]*OO[[#This Row],[55]]</f>
        <v>4.4730087053624997E-5</v>
      </c>
      <c r="BF409" s="10">
        <f>3/24000000*OO[[#This Row],[114 (03JUL1985 03:00:00)-Water Temperature (C)]]*OO[[#This Row],[56]]</f>
        <v>4.1896375162399993E-5</v>
      </c>
      <c r="BG409" s="10">
        <f>3/24000000*OO[[#This Row],[115 (03JUL1985 06:00:00)-Water Temperature (C)]]*OO[[#This Row],[57]]</f>
        <v>3.9766141386037499E-5</v>
      </c>
      <c r="BH409" s="10">
        <f>3/24000000*OO[[#This Row],[116 (03JUL1985 09:00:00)-Water Temperature (C)]]*OO[[#This Row],[58]]</f>
        <v>3.735085454115E-5</v>
      </c>
      <c r="BI409" s="10">
        <f>3/24000000*OO[[#This Row],[117 (03JUL1985 12:00:00)-Water Temperature (C)]]*OO[[#This Row],[59]]</f>
        <v>3.4562731141852498E-5</v>
      </c>
      <c r="BJ409" s="10">
        <f>3/24000000*OO[[#This Row],[118 (03JUL1985 15:00:00)-Water Temperature (C)]]*OO[[#This Row],[60]]</f>
        <v>3.0665494067249994E-5</v>
      </c>
      <c r="BK409" s="10">
        <f>3/24000000*OO[[#This Row],[119 (03JUL1985 18:00:00)-Water Temperature (C)]]*OO[[#This Row],[61]]</f>
        <v>2.6621273339360001E-5</v>
      </c>
      <c r="BL409" s="10">
        <f>3/24000000*OO[[#This Row],[120 (03JUL1985 21:00:00)-Water Temperature (C)]]*OO[[#This Row],[62]]</f>
        <v>2.307192013078375E-5</v>
      </c>
      <c r="BM409" s="10">
        <f>3/24000000*OO[[#This Row],[121 (04JUL1985 00:00:00)-Water Temperature (C)]]*OO[[#This Row],[63]]</f>
        <v>2.0302789365427501E-5</v>
      </c>
      <c r="BN409" s="10">
        <f>3/24000000*OO[[#This Row],[122 (04JUL1985 03:00:00)-Water Temperature (C)]]*OO[[#This Row],[64]]</f>
        <v>1.8492314317329998E-5</v>
      </c>
      <c r="BO409" s="10">
        <f>3/24000000*OO[[#This Row],[123 (04JUL1985 06:00:00)-Water Temperature (C)]]*OO[[#This Row],[65]]</f>
        <v>1.6924007207250001E-5</v>
      </c>
      <c r="BP409" s="10">
        <f>3/24000000*OO[[#This Row],[124 (04JUL1985 09:00:00)-Water Temperature (C)]]*OO[[#This Row],[66]]</f>
        <v>1.5555910170156249E-5</v>
      </c>
      <c r="BQ409" s="10">
        <f>3/24000000*OO[[#This Row],[125 (04JUL1985 12:00:00)-Water Temperature (C)]]*OO[[#This Row],[67]]</f>
        <v>1.4048661129693751E-5</v>
      </c>
      <c r="BR409" s="10">
        <f>3/24000000*OO[[#This Row],[126 (04JUL1985 15:00:00)-Water Temperature (C)]]*OO[[#This Row],[68]]</f>
        <v>1.2576656974289999E-5</v>
      </c>
      <c r="BS409" s="10">
        <f>3/24000000*OO[[#This Row],[127 (04JUL1985 18:00:00)-Water Temperature (C)]]*OO[[#This Row],[69]]</f>
        <v>1.12509736857E-5</v>
      </c>
      <c r="BT409" s="10">
        <f>3/24000000*OO[[#This Row],[128 (04JUL1985 21:00:00)-Water Temperature (C)]]*OO[[#This Row],[70]]</f>
        <v>1.0062132516512499E-5</v>
      </c>
      <c r="BU409" s="10">
        <f>3/24000000*OO[[#This Row],[129 (05JUL1985 00:00:00)-Water Temperature (C)]]*OO[[#This Row],[71]]</f>
        <v>8.936263845656251E-6</v>
      </c>
      <c r="BV409" s="10">
        <f>3/24000000*OO[[#This Row],[130 (05JUL1985 03:00:00)-Water Temperature (C)]]*OO[[#This Row],[72]]</f>
        <v>8.091597155437499E-6</v>
      </c>
      <c r="BW409" s="10">
        <f>3/24000000*OO[[#This Row],[131 (05JUL1985 06:00:00)-Water Temperature (C)]]*OO[[#This Row],[73]]</f>
        <v>7.1768212898937511E-6</v>
      </c>
      <c r="BX409" s="10">
        <f>3/24000000*OO[[#This Row],[132 (05JUL1985 09:00:00)-Water Temperature (C)]]*OO[[#This Row],[74]]</f>
        <v>6.2295281276799992E-6</v>
      </c>
      <c r="BY409" s="10">
        <f>3/24000000*OO[[#This Row],[133 (05JUL1985 12:00:00)-Water Temperature (C)]]*OO[[#This Row],[75]]</f>
        <v>5.2670458235975E-6</v>
      </c>
      <c r="BZ409" s="10">
        <f>3/24000000*OO[[#This Row],[134 (05JUL1985 15:00:00)-Water Temperature (C)]]*OO[[#This Row],[76]]</f>
        <v>4.2661047404500002E-6</v>
      </c>
      <c r="CA409" s="10">
        <f>3/24000000*OO[[#This Row],[135 (05JUL1985 18:00:00)-Water Temperature (C)]]*OO[[#This Row],[77]]</f>
        <v>3.345095318896E-6</v>
      </c>
      <c r="CB409" s="10">
        <f>3/24000000*OO[[#This Row],[136 (05JUL1985 21:00:00)-Water Temperature (C)]]*OO[[#This Row],[78]]</f>
        <v>2.6111575046569999E-6</v>
      </c>
      <c r="CC409" s="10">
        <f>3/24000000*OO[[#This Row],[137 (06JUL1985 00:00:00)-Water Temperature (C)]]*OO[[#This Row],[79]]</f>
        <v>2.0633343186669999E-6</v>
      </c>
      <c r="CD409" s="10">
        <f>3/24000000*OO[[#This Row],[138 (06JUL1985 03:00:00)-Water Temperature (C)]]*OO[[#This Row],[80]]</f>
        <v>1.7209907927923752E-6</v>
      </c>
      <c r="CE409" s="10">
        <f>3/24000000*OO[[#This Row],[139 (06JUL1985 06:00:00)-Water Temperature (C)]]*OO[[#This Row],[81]]</f>
        <v>1.4683440928737499E-6</v>
      </c>
      <c r="CF409" s="10">
        <f>3/24000000*OO[[#This Row],[140 (06JUL1985 09:00:00)-Water Temperature (C)]]*OO[[#This Row],[82]]</f>
        <v>1.2805136038799999E-6</v>
      </c>
      <c r="CG409" s="10">
        <f>3/24000000*OO[[#This Row],[141 (06JUL1985 12:00:00)-Water Temperature (C)]]*OO[[#This Row],[83]]</f>
        <v>1.155423009171E-6</v>
      </c>
      <c r="CH409" s="10">
        <f>3/24000000*OO[[#This Row],[142 (06JUL1985 15:00:00)-Water Temperature (C)]]*OO[[#This Row],[84]]</f>
        <v>1.0503296127465001E-6</v>
      </c>
      <c r="CI409" s="10">
        <f>3/24000000*OO[[#This Row],[143 (06JUL1985 18:00:00)-Water Temperature (C)]]*OO[[#This Row],[85]]</f>
        <v>9.513407530207499E-7</v>
      </c>
      <c r="CJ409" s="10">
        <f>3/24000000*OO[[#This Row],[144 (06JUL1985 21:00:00)-Water Temperature (C)]]*OO[[#This Row],[86]]</f>
        <v>8.7317216185000008E-7</v>
      </c>
      <c r="CK409" s="10">
        <f>3/24000000*OO[[#This Row],[145 (07JUL1985 00:00:00)-Water Temperature (C)]]*OO[[#This Row],[87]]</f>
        <v>8.2199402863899993E-7</v>
      </c>
      <c r="CL409" s="10">
        <f>3/24000000*OO[[#This Row],[146 (07JUL1985 03:00:00)-Water Temperature (C)]]*OO[[#This Row],[88]]</f>
        <v>8.0840106120562508E-7</v>
      </c>
      <c r="CM409" s="10">
        <f>3/24000000*OO[[#This Row],[147 (07JUL1985 06:00:00)-Water Temperature (C)]]*OO[[#This Row],[89]]</f>
        <v>7.9714194175724995E-7</v>
      </c>
      <c r="CN409" s="10">
        <f>3/24000000*OO[[#This Row],[148 (07JUL1985 09:00:00)-Water Temperature (C)]]*OO[[#This Row],[90]]</f>
        <v>7.7216009875874997E-7</v>
      </c>
      <c r="CO409" s="10">
        <f>3/24000000*OO[[#This Row],[149 (07JUL1985 12:00:00)-Water Temperature (C)]]*OO[[#This Row],[91]]</f>
        <v>7.3973848771200006E-7</v>
      </c>
      <c r="CP409" s="10">
        <f>3/24000000*OO[[#This Row],[150 (07JUL1985 15:00:00)-Water Temperature (C)]]*OO[[#This Row],[92]]</f>
        <v>6.9301353459324996E-7</v>
      </c>
      <c r="CQ409" s="10">
        <f>3/24000000*OO[[#This Row],[151 (07JUL1985 18:00:00)-Water Temperature (C)]]*OO[[#This Row],[93]]</f>
        <v>6.4490353749099988E-7</v>
      </c>
      <c r="CR409" s="10">
        <f>3/24000000*OO[[#This Row],[152 (07JUL1985 21:00:00)-Water Temperature (C)]]*OO[[#This Row],[94]]</f>
        <v>6.0429818726650004E-7</v>
      </c>
      <c r="CS409" s="10">
        <f>3/24000000*OO[[#This Row],[153 (08JUL1985 00:00:00)-Water Temperature (C)]]*OO[[#This Row],[95]]</f>
        <v>5.7034755441674994E-7</v>
      </c>
      <c r="CT409" s="10">
        <f>3/24000000*OO[[#This Row],[154 (08JUL1985 03:00:00)-Water Temperature (C)]]*OO[[#This Row],[96]]</f>
        <v>5.4857374969749996E-7</v>
      </c>
      <c r="CU409" s="10">
        <f>3/24000000*OO[[#This Row],[155 (08JUL1985 06:00:00)-Water Temperature (C)]]*OO[[#This Row],[97]]</f>
        <v>5.3856627375874995E-7</v>
      </c>
      <c r="CV409" s="10">
        <f>3/24000000*OO[[#This Row],[156 (08JUL1985 09:00:00)-Water Temperature (C)]]*OO[[#This Row],[98]]</f>
        <v>5.1847312022950008E-7</v>
      </c>
      <c r="CW409" s="10">
        <f>3/24000000*OO[[#This Row],[157 (08JUL1985 12:00:00)-Water Temperature (C)]]*OO[[#This Row],[99]]</f>
        <v>4.9418930796549996E-7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0</v>
      </c>
      <c r="W410" s="10">
        <f>3/24000000*OO[[#This Row],[79 (28JUN1985 18:00:00)-Water Temperature (C)]]*OO[[#This Row],[21]]</f>
        <v>1.6514417812961249E-37</v>
      </c>
      <c r="X410" s="10">
        <f>3/24000000*OO[[#This Row],[80 (28JUN1985 21:00:00)-Water Temperature (C)]]*OO[[#This Row],[22]]</f>
        <v>9.0832509530212481E-32</v>
      </c>
      <c r="Y410" s="10">
        <f>3/24000000*OO[[#This Row],[81 (29JUN1985 00:00:00)-Water Temperature (C)]]*OO[[#This Row],[23]]</f>
        <v>5.46869031458375E-25</v>
      </c>
      <c r="Z410" s="10">
        <f>3/24000000*OO[[#This Row],[82 (29JUN1985 03:00:00)-Water Temperature (C)]]*OO[[#This Row],[24]]</f>
        <v>3.5166775007325E-20</v>
      </c>
      <c r="AA410" s="10">
        <f>3/24000000*OO[[#This Row],[83 (29JUN1985 06:00:00)-Water Temperature (C)]]*OO[[#This Row],[25]]</f>
        <v>1.7953583628217499E-16</v>
      </c>
      <c r="AB410" s="10">
        <f>3/24000000*OO[[#This Row],[84 (29JUN1985 09:00:00)-Water Temperature (C)]]*OO[[#This Row],[26]]</f>
        <v>1.5026539005675001E-13</v>
      </c>
      <c r="AC410" s="10">
        <f>3/24000000*OO[[#This Row],[85 (29JUN1985 12:00:00)-Water Temperature (C)]]*OO[[#This Row],[27]]</f>
        <v>3.64375327064375E-11</v>
      </c>
      <c r="AD410" s="10">
        <f>3/24000000*OO[[#This Row],[86 (29JUN1985 15:00:00)-Water Temperature (C)]]*OO[[#This Row],[28]]</f>
        <v>3.38381708812125E-9</v>
      </c>
      <c r="AE410" s="10">
        <f>3/24000000*OO[[#This Row],[88 (29JUN1985 21:00:00)-Water Temperature (C)]]*OO[[#This Row],[30]]</f>
        <v>3.1280435173749999E-6</v>
      </c>
      <c r="AF410" s="10">
        <f>3/24000000*OO[[#This Row],[88 (29JUN1985 21:00:00)-Water Temperature (C)]]*OO[[#This Row],[30]]</f>
        <v>3.1280435173749999E-6</v>
      </c>
      <c r="AG410" s="10">
        <f>3/24000000*OO[[#This Row],[89 (30JUN1985 00:00:00)-Water Temperature (C)]]*OO[[#This Row],[31]]</f>
        <v>3.9553084602074999E-5</v>
      </c>
      <c r="AH410" s="10">
        <f>3/24000000*OO[[#This Row],[90 (30JUN1985 03:00:00)-Water Temperature (C)]]*OO[[#This Row],[32]]</f>
        <v>3.15019937871375E-4</v>
      </c>
      <c r="AI410" s="10">
        <f>3/24000000*OO[[#This Row],[91 (30JUN1985 06:00:00)-Water Temperature (C)]]*OO[[#This Row],[33]]</f>
        <v>1.6589625808836248E-3</v>
      </c>
      <c r="AJ410" s="10">
        <f>3/24000000*OO[[#This Row],[92 (30JUN1985 09:00:00)-Water Temperature (C)]]*OO[[#This Row],[34]]</f>
        <v>6.0286156902849995E-3</v>
      </c>
      <c r="AK410" s="10">
        <f>3/24000000*OO[[#This Row],[93 (30JUN1985 12:00:00)-Water Temperature (C)]]*OO[[#This Row],[35]]</f>
        <v>1.5603444910972498E-2</v>
      </c>
      <c r="AL410" s="10">
        <f>3/24000000*OO[[#This Row],[94 (30JUN1985 15:00:00)-Water Temperature (C)]]*OO[[#This Row],[36]]</f>
        <v>2.95784365938325E-2</v>
      </c>
      <c r="AM410" s="10">
        <f>3/24000000*OO[[#This Row],[95 (30JUN1985 18:00:00)-Water Temperature (C)]]*OO[[#This Row],[37]]</f>
        <v>4.2695470607649999E-2</v>
      </c>
      <c r="AN410" s="10">
        <f>3/24000000*OO[[#This Row],[96 (30JUN1985 21:00:00)-Water Temperature (C)]]*OO[[#This Row],[38]]</f>
        <v>4.937503231945E-2</v>
      </c>
      <c r="AO410" s="10">
        <f>3/24000000*OO[[#This Row],[97 (01JUL1985 00:00:00)-Water Temperature (C)]]*OO[[#This Row],[39]]</f>
        <v>4.7673943027200003E-2</v>
      </c>
      <c r="AP410" s="10">
        <f>3/24000000*OO[[#This Row],[98 (01JUL1985 03:00:00)-Water Temperature (C)]]*OO[[#This Row],[40]]</f>
        <v>4.0460729804174998E-2</v>
      </c>
      <c r="AQ410" s="10">
        <f>3/24000000*OO[[#This Row],[99 (01JUL1985 06:00:00)-Water Temperature (C)]]*OO[[#This Row],[41]]</f>
        <v>2.9979922787935001E-2</v>
      </c>
      <c r="AR410" s="10">
        <f>3/24000000*OO[[#This Row],[100 (01JUL1985 09:00:00)-Water Temperature (C)]]*OO[[#This Row],[42]]</f>
        <v>1.9350558654866248E-2</v>
      </c>
      <c r="AS410" s="10">
        <f>3/24000000*OO[[#This Row],[101 (01JUL1985 12:00:00)-Water Temperature (C)]]*OO[[#This Row],[43]]</f>
        <v>1.0918928927715E-2</v>
      </c>
      <c r="AT410" s="10">
        <f>3/24000000*OO[[#This Row],[102 (01JUL1985 15:00:00)-Water Temperature (C)]]*OO[[#This Row],[44]]</f>
        <v>5.5128974300687498E-3</v>
      </c>
      <c r="AU410" s="10">
        <f>3/24000000*OO[[#This Row],[103 (01JUL1985 18:00:00)-Water Temperature (C)]]*OO[[#This Row],[45]]</f>
        <v>2.5746810275191247E-3</v>
      </c>
      <c r="AV410" s="10">
        <f>3/24000000*OO[[#This Row],[104 (01JUL1985 21:00:00)-Water Temperature (C)]]*OO[[#This Row],[46]]</f>
        <v>1.1518040655539997E-3</v>
      </c>
      <c r="AW410" s="10">
        <f>3/24000000*OO[[#This Row],[105 (02JUL1985 00:00:00)-Water Temperature (C)]]*OO[[#This Row],[47]]</f>
        <v>5.1912609251737502E-4</v>
      </c>
      <c r="AX410" s="10">
        <f>3/24000000*OO[[#This Row],[106 (02JUL1985 03:00:00)-Water Temperature (C)]]*OO[[#This Row],[48]]</f>
        <v>2.569103156555875E-4</v>
      </c>
      <c r="AY410" s="10">
        <f>3/24000000*OO[[#This Row],[107 (02JUL1985 06:00:00)-Water Temperature (C)]]*OO[[#This Row],[49]]</f>
        <v>1.4502942589065E-4</v>
      </c>
      <c r="AZ410" s="10">
        <f>3/24000000*OO[[#This Row],[108 (02JUL1985 09:00:00)-Water Temperature (C)]]*OO[[#This Row],[50]]</f>
        <v>9.8287216709124986E-5</v>
      </c>
      <c r="BA410" s="10">
        <f>3/24000000*OO[[#This Row],[109 (02JUL1985 12:00:00)-Water Temperature (C)]]*OO[[#This Row],[51]]</f>
        <v>7.8206834634349985E-5</v>
      </c>
      <c r="BB410" s="10">
        <f>3/24000000*OO[[#This Row],[110 (02JUL1985 15:00:00)-Water Temperature (C)]]*OO[[#This Row],[52]]</f>
        <v>6.6982018566612498E-5</v>
      </c>
      <c r="BC410" s="10">
        <f>3/24000000*OO[[#This Row],[111 (02JUL1985 18:00:00)-Water Temperature (C)]]*OO[[#This Row],[53]]</f>
        <v>5.79864310306625E-5</v>
      </c>
      <c r="BD410" s="10">
        <f>3/24000000*OO[[#This Row],[112 (02JUL1985 21:00:00)-Water Temperature (C)]]*OO[[#This Row],[54]]</f>
        <v>5.0746868117662491E-5</v>
      </c>
      <c r="BE410" s="10">
        <f>3/24000000*OO[[#This Row],[113 (03JUL1985 00:00:00)-Water Temperature (C)]]*OO[[#This Row],[55]]</f>
        <v>4.5773374781024998E-5</v>
      </c>
      <c r="BF410" s="10">
        <f>3/24000000*OO[[#This Row],[114 (03JUL1985 03:00:00)-Water Temperature (C)]]*OO[[#This Row],[56]]</f>
        <v>4.2874615911324996E-5</v>
      </c>
      <c r="BG410" s="10">
        <f>3/24000000*OO[[#This Row],[115 (03JUL1985 06:00:00)-Water Temperature (C)]]*OO[[#This Row],[57]]</f>
        <v>4.0770410709000003E-5</v>
      </c>
      <c r="BH410" s="10">
        <f>3/24000000*OO[[#This Row],[116 (03JUL1985 09:00:00)-Water Temperature (C)]]*OO[[#This Row],[58]]</f>
        <v>3.8491125763875003E-5</v>
      </c>
      <c r="BI410" s="10">
        <f>3/24000000*OO[[#This Row],[117 (03JUL1985 12:00:00)-Water Temperature (C)]]*OO[[#This Row],[59]]</f>
        <v>3.5834507510999998E-5</v>
      </c>
      <c r="BJ410" s="10">
        <f>3/24000000*OO[[#This Row],[118 (03JUL1985 15:00:00)-Water Temperature (C)]]*OO[[#This Row],[60]]</f>
        <v>3.2088263713124995E-5</v>
      </c>
      <c r="BK410" s="10">
        <f>3/24000000*OO[[#This Row],[119 (03JUL1985 18:00:00)-Water Temperature (C)]]*OO[[#This Row],[61]]</f>
        <v>2.8016547514695E-5</v>
      </c>
      <c r="BL410" s="10">
        <f>3/24000000*OO[[#This Row],[120 (03JUL1985 21:00:00)-Water Temperature (C)]]*OO[[#This Row],[62]]</f>
        <v>2.4403956161422499E-5</v>
      </c>
      <c r="BM410" s="10">
        <f>3/24000000*OO[[#This Row],[121 (04JUL1985 00:00:00)-Water Temperature (C)]]*OO[[#This Row],[63]]</f>
        <v>2.1491732637299997E-5</v>
      </c>
      <c r="BN410" s="10">
        <f>3/24000000*OO[[#This Row],[122 (04JUL1985 03:00:00)-Water Temperature (C)]]*OO[[#This Row],[64]]</f>
        <v>1.9576639319684998E-5</v>
      </c>
      <c r="BO410" s="10">
        <f>3/24000000*OO[[#This Row],[123 (04JUL1985 06:00:00)-Water Temperature (C)]]*OO[[#This Row],[65]]</f>
        <v>1.7985550346399998E-5</v>
      </c>
      <c r="BP410" s="10">
        <f>3/24000000*OO[[#This Row],[124 (04JUL1985 09:00:00)-Water Temperature (C)]]*OO[[#This Row],[66]]</f>
        <v>1.6592776037179999E-5</v>
      </c>
      <c r="BQ410" s="10">
        <f>3/24000000*OO[[#This Row],[125 (04JUL1985 12:00:00)-Water Temperature (C)]]*OO[[#This Row],[67]]</f>
        <v>1.5066200139199998E-5</v>
      </c>
      <c r="BR410" s="10">
        <f>3/24000000*OO[[#This Row],[126 (04JUL1985 15:00:00)-Water Temperature (C)]]*OO[[#This Row],[68]]</f>
        <v>1.3539804148046249E-5</v>
      </c>
      <c r="BS410" s="10">
        <f>3/24000000*OO[[#This Row],[127 (04JUL1985 18:00:00)-Water Temperature (C)]]*OO[[#This Row],[69]]</f>
        <v>1.2162002115119999E-5</v>
      </c>
      <c r="BT410" s="10">
        <f>3/24000000*OO[[#This Row],[128 (04JUL1985 21:00:00)-Water Temperature (C)]]*OO[[#This Row],[70]]</f>
        <v>1.0896543764624999E-5</v>
      </c>
      <c r="BU410" s="10">
        <f>3/24000000*OO[[#This Row],[129 (05JUL1985 00:00:00)-Water Temperature (C)]]*OO[[#This Row],[71]]</f>
        <v>9.7222440404037496E-6</v>
      </c>
      <c r="BV410" s="10">
        <f>3/24000000*OO[[#This Row],[130 (05JUL1985 03:00:00)-Water Temperature (C)]]*OO[[#This Row],[72]]</f>
        <v>8.8169751189899996E-6</v>
      </c>
      <c r="BW410" s="10">
        <f>3/24000000*OO[[#This Row],[131 (05JUL1985 06:00:00)-Water Temperature (C)]]*OO[[#This Row],[73]]</f>
        <v>7.8793150625724993E-6</v>
      </c>
      <c r="BX410" s="10">
        <f>3/24000000*OO[[#This Row],[132 (05JUL1985 09:00:00)-Water Temperature (C)]]*OO[[#This Row],[74]]</f>
        <v>6.8855355585249986E-6</v>
      </c>
      <c r="BY410" s="10">
        <f>3/24000000*OO[[#This Row],[133 (05JUL1985 12:00:00)-Water Temperature (C)]]*OO[[#This Row],[75]]</f>
        <v>5.86986885707E-6</v>
      </c>
      <c r="BZ410" s="10">
        <f>3/24000000*OO[[#This Row],[134 (05JUL1985 15:00:00)-Water Temperature (C)]]*OO[[#This Row],[76]]</f>
        <v>4.8132366014874988E-6</v>
      </c>
      <c r="CA410" s="10">
        <f>3/24000000*OO[[#This Row],[135 (05JUL1985 18:00:00)-Water Temperature (C)]]*OO[[#This Row],[77]]</f>
        <v>3.7984460902699998E-6</v>
      </c>
      <c r="CB410" s="10">
        <f>3/24000000*OO[[#This Row],[136 (05JUL1985 21:00:00)-Water Temperature (C)]]*OO[[#This Row],[78]]</f>
        <v>2.9751612486862499E-6</v>
      </c>
      <c r="CC410" s="10">
        <f>3/24000000*OO[[#This Row],[137 (06JUL1985 00:00:00)-Water Temperature (C)]]*OO[[#This Row],[79]]</f>
        <v>2.3491209548362499E-6</v>
      </c>
      <c r="CD410" s="10">
        <f>3/24000000*OO[[#This Row],[138 (06JUL1985 03:00:00)-Water Temperature (C)]]*OO[[#This Row],[80]]</f>
        <v>1.9495119968280001E-6</v>
      </c>
      <c r="CE410" s="10">
        <f>3/24000000*OO[[#This Row],[139 (06JUL1985 06:00:00)-Water Temperature (C)]]*OO[[#This Row],[81]]</f>
        <v>1.6597577112663749E-6</v>
      </c>
      <c r="CF410" s="10">
        <f>3/24000000*OO[[#This Row],[140 (06JUL1985 09:00:00)-Water Temperature (C)]]*OO[[#This Row],[82]]</f>
        <v>1.4413994151412499E-6</v>
      </c>
      <c r="CG410" s="10">
        <f>3/24000000*OO[[#This Row],[141 (06JUL1985 12:00:00)-Water Temperature (C)]]*OO[[#This Row],[83]]</f>
        <v>1.2950892782475E-6</v>
      </c>
      <c r="CH410" s="10">
        <f>3/24000000*OO[[#This Row],[142 (06JUL1985 15:00:00)-Water Temperature (C)]]*OO[[#This Row],[84]]</f>
        <v>1.176938599669E-6</v>
      </c>
      <c r="CI410" s="10">
        <f>3/24000000*OO[[#This Row],[143 (06JUL1985 18:00:00)-Water Temperature (C)]]*OO[[#This Row],[85]]</f>
        <v>1.0652430150371249E-6</v>
      </c>
      <c r="CJ410" s="10">
        <f>3/24000000*OO[[#This Row],[144 (06JUL1985 21:00:00)-Water Temperature (C)]]*OO[[#This Row],[86]]</f>
        <v>9.7661219480799984E-7</v>
      </c>
      <c r="CK410" s="10">
        <f>3/24000000*OO[[#This Row],[145 (07JUL1985 00:00:00)-Water Temperature (C)]]*OO[[#This Row],[87]]</f>
        <v>9.1657022467199986E-7</v>
      </c>
      <c r="CL410" s="10">
        <f>3/24000000*OO[[#This Row],[146 (07JUL1985 03:00:00)-Water Temperature (C)]]*OO[[#This Row],[88]]</f>
        <v>8.9901677199225002E-7</v>
      </c>
      <c r="CM410" s="10">
        <f>3/24000000*OO[[#This Row],[147 (07JUL1985 06:00:00)-Water Temperature (C)]]*OO[[#This Row],[89]]</f>
        <v>8.8814600873499997E-7</v>
      </c>
      <c r="CN410" s="10">
        <f>3/24000000*OO[[#This Row],[148 (07JUL1985 09:00:00)-Water Temperature (C)]]*OO[[#This Row],[90]]</f>
        <v>8.6359232179999993E-7</v>
      </c>
      <c r="CO410" s="10">
        <f>3/24000000*OO[[#This Row],[149 (07JUL1985 12:00:00)-Water Temperature (C)]]*OO[[#This Row],[91]]</f>
        <v>8.3012314488974987E-7</v>
      </c>
      <c r="CP410" s="10">
        <f>3/24000000*OO[[#This Row],[150 (07JUL1985 15:00:00)-Water Temperature (C)]]*OO[[#This Row],[92]]</f>
        <v>7.8097547980799998E-7</v>
      </c>
      <c r="CQ410" s="10">
        <f>3/24000000*OO[[#This Row],[151 (07JUL1985 18:00:00)-Water Temperature (C)]]*OO[[#This Row],[93]]</f>
        <v>7.2763328290199994E-7</v>
      </c>
      <c r="CR410" s="10">
        <f>3/24000000*OO[[#This Row],[152 (07JUL1985 21:00:00)-Water Temperature (C)]]*OO[[#This Row],[94]]</f>
        <v>6.8219654021924998E-7</v>
      </c>
      <c r="CS410" s="10">
        <f>3/24000000*OO[[#This Row],[153 (08JUL1985 00:00:00)-Water Temperature (C)]]*OO[[#This Row],[95]]</f>
        <v>6.4413696057524997E-7</v>
      </c>
      <c r="CT410" s="10">
        <f>3/24000000*OO[[#This Row],[154 (08JUL1985 03:00:00)-Water Temperature (C)]]*OO[[#This Row],[96]]</f>
        <v>6.1901885019699996E-7</v>
      </c>
      <c r="CU410" s="10">
        <f>3/24000000*OO[[#This Row],[155 (08JUL1985 06:00:00)-Water Temperature (C)]]*OO[[#This Row],[97]]</f>
        <v>6.0814958519362499E-7</v>
      </c>
      <c r="CV410" s="10">
        <f>3/24000000*OO[[#This Row],[156 (08JUL1985 09:00:00)-Water Temperature (C)]]*OO[[#This Row],[98]]</f>
        <v>5.8756089048312494E-7</v>
      </c>
      <c r="CW410" s="10">
        <f>3/24000000*OO[[#This Row],[157 (08JUL1985 12:00:00)-Water Temperature (C)]]*OO[[#This Row],[99]]</f>
        <v>5.630294828574999E-7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1.6695126844044998E-38</v>
      </c>
      <c r="X411" s="10">
        <f>3/24000000*OO[[#This Row],[80 (28JUN1985 21:00:00)-Water Temperature (C)]]*OO[[#This Row],[22]]</f>
        <v>9.8231470984349995E-33</v>
      </c>
      <c r="Y411" s="10">
        <f>3/24000000*OO[[#This Row],[81 (29JUN1985 00:00:00)-Water Temperature (C)]]*OO[[#This Row],[23]]</f>
        <v>6.2321985806625003E-26</v>
      </c>
      <c r="Z411" s="10">
        <f>3/24000000*OO[[#This Row],[82 (29JUN1985 03:00:00)-Water Temperature (C)]]*OO[[#This Row],[24]]</f>
        <v>4.3925650160700001E-21</v>
      </c>
      <c r="AA411" s="10">
        <f>3/24000000*OO[[#This Row],[83 (29JUN1985 06:00:00)-Water Temperature (C)]]*OO[[#This Row],[25]]</f>
        <v>2.4000917883718748E-17</v>
      </c>
      <c r="AB411" s="10">
        <f>3/24000000*OO[[#This Row],[84 (29JUN1985 09:00:00)-Water Temperature (C)]]*OO[[#This Row],[26]]</f>
        <v>2.1014568940125001E-14</v>
      </c>
      <c r="AC411" s="10">
        <f>3/24000000*OO[[#This Row],[85 (29JUN1985 12:00:00)-Water Temperature (C)]]*OO[[#This Row],[27]]</f>
        <v>5.2719433050599993E-12</v>
      </c>
      <c r="AD411" s="10">
        <f>3/24000000*OO[[#This Row],[86 (29JUN1985 15:00:00)-Water Temperature (C)]]*OO[[#This Row],[28]]</f>
        <v>5.0392646569125003E-10</v>
      </c>
      <c r="AE411" s="10">
        <f>3/24000000*OO[[#This Row],[88 (29JUN1985 21:00:00)-Water Temperature (C)]]*OO[[#This Row],[30]]</f>
        <v>4.8855644585475E-7</v>
      </c>
      <c r="AF411" s="10">
        <f>3/24000000*OO[[#This Row],[88 (29JUN1985 21:00:00)-Water Temperature (C)]]*OO[[#This Row],[30]]</f>
        <v>4.8855644585475E-7</v>
      </c>
      <c r="AG411" s="10">
        <f>3/24000000*OO[[#This Row],[89 (30JUN1985 00:00:00)-Water Temperature (C)]]*OO[[#This Row],[31]]</f>
        <v>6.2998823363324993E-6</v>
      </c>
      <c r="AH411" s="10">
        <f>3/24000000*OO[[#This Row],[90 (30JUN1985 03:00:00)-Water Temperature (C)]]*OO[[#This Row],[32]]</f>
        <v>5.1077245399599986E-5</v>
      </c>
      <c r="AI411" s="10">
        <f>3/24000000*OO[[#This Row],[91 (30JUN1985 06:00:00)-Water Temperature (C)]]*OO[[#This Row],[33]]</f>
        <v>2.7350920883877501E-4</v>
      </c>
      <c r="AJ411" s="10">
        <f>3/24000000*OO[[#This Row],[92 (30JUN1985 09:00:00)-Water Temperature (C)]]*OO[[#This Row],[34]]</f>
        <v>1.0101496040259999E-3</v>
      </c>
      <c r="AK411" s="10">
        <f>3/24000000*OO[[#This Row],[93 (30JUN1985 12:00:00)-Water Temperature (C)]]*OO[[#This Row],[35]]</f>
        <v>2.6558485826728745E-3</v>
      </c>
      <c r="AL411" s="10">
        <f>3/24000000*OO[[#This Row],[94 (30JUN1985 15:00:00)-Water Temperature (C)]]*OO[[#This Row],[36]]</f>
        <v>5.1093779671075E-3</v>
      </c>
      <c r="AM411" s="10">
        <f>3/24000000*OO[[#This Row],[95 (30JUN1985 18:00:00)-Water Temperature (C)]]*OO[[#This Row],[37]]</f>
        <v>7.4778778681199995E-3</v>
      </c>
      <c r="AN411" s="10">
        <f>3/24000000*OO[[#This Row],[96 (30JUN1985 21:00:00)-Water Temperature (C)]]*OO[[#This Row],[38]]</f>
        <v>8.7548748883749979E-3</v>
      </c>
      <c r="AO411" s="10">
        <f>3/24000000*OO[[#This Row],[97 (01JUL1985 00:00:00)-Water Temperature (C)]]*OO[[#This Row],[39]]</f>
        <v>8.5447038179249993E-3</v>
      </c>
      <c r="AP411" s="10">
        <f>3/24000000*OO[[#This Row],[98 (01JUL1985 03:00:00)-Water Temperature (C)]]*OO[[#This Row],[40]]</f>
        <v>7.3202068248750009E-3</v>
      </c>
      <c r="AQ411" s="10">
        <f>3/24000000*OO[[#This Row],[99 (01JUL1985 06:00:00)-Water Temperature (C)]]*OO[[#This Row],[41]]</f>
        <v>5.4771926652050001E-3</v>
      </c>
      <c r="AR411" s="10">
        <f>3/24000000*OO[[#This Row],[100 (01JUL1985 09:00:00)-Water Temperature (C)]]*OO[[#This Row],[42]]</f>
        <v>3.5706341975587498E-3</v>
      </c>
      <c r="AS411" s="10">
        <f>3/24000000*OO[[#This Row],[101 (01JUL1985 12:00:00)-Water Temperature (C)]]*OO[[#This Row],[43]]</f>
        <v>2.0356639029024998E-3</v>
      </c>
      <c r="AT411" s="10">
        <f>3/24000000*OO[[#This Row],[102 (01JUL1985 15:00:00)-Water Temperature (C)]]*OO[[#This Row],[44]]</f>
        <v>1.036595659447E-3</v>
      </c>
      <c r="AU411" s="10">
        <f>3/24000000*OO[[#This Row],[103 (01JUL1985 18:00:00)-Water Temperature (C)]]*OO[[#This Row],[45]]</f>
        <v>4.8741707998987499E-4</v>
      </c>
      <c r="AV411" s="10">
        <f>3/24000000*OO[[#This Row],[104 (01JUL1985 21:00:00)-Water Temperature (C)]]*OO[[#This Row],[46]]</f>
        <v>2.1903525397012501E-4</v>
      </c>
      <c r="AW411" s="10">
        <f>3/24000000*OO[[#This Row],[105 (02JUL1985 00:00:00)-Water Temperature (C)]]*OO[[#This Row],[47]]</f>
        <v>9.8734394997300012E-5</v>
      </c>
      <c r="AX411" s="10">
        <f>3/24000000*OO[[#This Row],[106 (02JUL1985 03:00:00)-Water Temperature (C)]]*OO[[#This Row],[48]]</f>
        <v>4.8606393465487488E-5</v>
      </c>
      <c r="AY411" s="10">
        <f>3/24000000*OO[[#This Row],[107 (02JUL1985 06:00:00)-Water Temperature (C)]]*OO[[#This Row],[49]]</f>
        <v>2.7150921682604999E-5</v>
      </c>
      <c r="AZ411" s="10">
        <f>3/24000000*OO[[#This Row],[108 (02JUL1985 09:00:00)-Water Temperature (C)]]*OO[[#This Row],[50]]</f>
        <v>1.8154383762774999E-5</v>
      </c>
      <c r="BA411" s="10">
        <f>3/24000000*OO[[#This Row],[109 (02JUL1985 12:00:00)-Water Temperature (C)]]*OO[[#This Row],[51]]</f>
        <v>1.4312757662142499E-5</v>
      </c>
      <c r="BB411" s="10">
        <f>3/24000000*OO[[#This Row],[110 (02JUL1985 15:00:00)-Water Temperature (C)]]*OO[[#This Row],[52]]</f>
        <v>1.2232515341999999E-5</v>
      </c>
      <c r="BC411" s="10">
        <f>3/24000000*OO[[#This Row],[111 (02JUL1985 18:00:00)-Water Temperature (C)]]*OO[[#This Row],[53]]</f>
        <v>1.0606991156609999E-5</v>
      </c>
      <c r="BD411" s="10">
        <f>3/24000000*OO[[#This Row],[112 (02JUL1985 21:00:00)-Water Temperature (C)]]*OO[[#This Row],[54]]</f>
        <v>9.2936620344999991E-6</v>
      </c>
      <c r="BE411" s="10">
        <f>3/24000000*OO[[#This Row],[113 (03JUL1985 00:00:00)-Water Temperature (C)]]*OO[[#This Row],[55]]</f>
        <v>8.3883604849012492E-6</v>
      </c>
      <c r="BF411" s="10">
        <f>3/24000000*OO[[#This Row],[114 (03JUL1985 03:00:00)-Water Temperature (C)]]*OO[[#This Row],[56]]</f>
        <v>7.8649623191199978E-6</v>
      </c>
      <c r="BG411" s="10">
        <f>3/24000000*OO[[#This Row],[115 (03JUL1985 06:00:00)-Water Temperature (C)]]*OO[[#This Row],[57]]</f>
        <v>7.4915831776174996E-6</v>
      </c>
      <c r="BH411" s="10">
        <f>3/24000000*OO[[#This Row],[116 (03JUL1985 09:00:00)-Water Temperature (C)]]*OO[[#This Row],[58]]</f>
        <v>7.0965353977E-6</v>
      </c>
      <c r="BI411" s="10">
        <f>3/24000000*OO[[#This Row],[117 (03JUL1985 12:00:00)-Water Temperature (C)]]*OO[[#This Row],[59]]</f>
        <v>6.6308986988399997E-6</v>
      </c>
      <c r="BJ411" s="10">
        <f>3/24000000*OO[[#This Row],[118 (03JUL1985 15:00:00)-Water Temperature (C)]]*OO[[#This Row],[60]]</f>
        <v>5.9683425369750004E-6</v>
      </c>
      <c r="BK411" s="10">
        <f>3/24000000*OO[[#This Row],[119 (03JUL1985 18:00:00)-Water Temperature (C)]]*OO[[#This Row],[61]]</f>
        <v>5.2298276418499994E-6</v>
      </c>
      <c r="BL411" s="10">
        <f>3/24000000*OO[[#This Row],[120 (03JUL1985 21:00:00)-Water Temperature (C)]]*OO[[#This Row],[62]]</f>
        <v>4.5685017456400006E-6</v>
      </c>
      <c r="BM411" s="10">
        <f>3/24000000*OO[[#This Row],[121 (04JUL1985 00:00:00)-Water Temperature (C)]]*OO[[#This Row],[63]]</f>
        <v>4.0299695852624994E-6</v>
      </c>
      <c r="BN411" s="10">
        <f>3/24000000*OO[[#This Row],[122 (04JUL1985 03:00:00)-Water Temperature (C)]]*OO[[#This Row],[64]]</f>
        <v>3.6754703190837502E-6</v>
      </c>
      <c r="BO411" s="10">
        <f>3/24000000*OO[[#This Row],[123 (04JUL1985 06:00:00)-Water Temperature (C)]]*OO[[#This Row],[65]]</f>
        <v>3.3802643852249998E-6</v>
      </c>
      <c r="BP411" s="10">
        <f>3/24000000*OO[[#This Row],[124 (04JUL1985 09:00:00)-Water Temperature (C)]]*OO[[#This Row],[66]]</f>
        <v>3.120245287353875E-6</v>
      </c>
      <c r="BQ411" s="10">
        <f>3/24000000*OO[[#This Row],[125 (04JUL1985 12:00:00)-Water Temperature (C)]]*OO[[#This Row],[67]]</f>
        <v>2.8370755496917498E-6</v>
      </c>
      <c r="BR411" s="10">
        <f>3/24000000*OO[[#This Row],[126 (04JUL1985 15:00:00)-Water Temperature (C)]]*OO[[#This Row],[68]]</f>
        <v>2.5517575052200001E-6</v>
      </c>
      <c r="BS411" s="10">
        <f>3/24000000*OO[[#This Row],[127 (04JUL1985 18:00:00)-Water Temperature (C)]]*OO[[#This Row],[69]]</f>
        <v>2.2940823688447495E-6</v>
      </c>
      <c r="BT411" s="10">
        <f>3/24000000*OO[[#This Row],[128 (04JUL1985 21:00:00)-Water Temperature (C)]]*OO[[#This Row],[70]]</f>
        <v>2.0550546688868747E-6</v>
      </c>
      <c r="BU411" s="10">
        <f>3/24000000*OO[[#This Row],[129 (05JUL1985 00:00:00)-Water Temperature (C)]]*OO[[#This Row],[71]]</f>
        <v>1.8354002229701248E-6</v>
      </c>
      <c r="BV411" s="10">
        <f>3/24000000*OO[[#This Row],[130 (05JUL1985 03:00:00)-Water Temperature (C)]]*OO[[#This Row],[72]]</f>
        <v>1.6650178588143749E-6</v>
      </c>
      <c r="BW411" s="10">
        <f>3/24000000*OO[[#This Row],[131 (05JUL1985 06:00:00)-Water Temperature (C)]]*OO[[#This Row],[73]]</f>
        <v>1.4911696279933749E-6</v>
      </c>
      <c r="BX411" s="10">
        <f>3/24000000*OO[[#This Row],[132 (05JUL1985 09:00:00)-Water Temperature (C)]]*OO[[#This Row],[74]]</f>
        <v>1.3057424072590001E-6</v>
      </c>
      <c r="BY411" s="10">
        <f>3/24000000*OO[[#This Row],[133 (05JUL1985 12:00:00)-Water Temperature (C)]]*OO[[#This Row],[75]]</f>
        <v>1.1161065782999999E-6</v>
      </c>
      <c r="BZ411" s="10">
        <f>3/24000000*OO[[#This Row],[134 (05JUL1985 15:00:00)-Water Temperature (C)]]*OO[[#This Row],[76]]</f>
        <v>9.1883582490450014E-7</v>
      </c>
      <c r="CA411" s="10">
        <f>3/24000000*OO[[#This Row],[135 (05JUL1985 18:00:00)-Water Temperature (C)]]*OO[[#This Row],[77]]</f>
        <v>7.2686344103175E-7</v>
      </c>
      <c r="CB411" s="10">
        <f>3/24000000*OO[[#This Row],[136 (05JUL1985 21:00:00)-Water Temperature (C)]]*OO[[#This Row],[78]]</f>
        <v>5.6989050356312497E-7</v>
      </c>
      <c r="CC411" s="10">
        <f>3/24000000*OO[[#This Row],[137 (06JUL1985 00:00:00)-Water Temperature (C)]]*OO[[#This Row],[79]]</f>
        <v>4.49763584805E-7</v>
      </c>
      <c r="CD411" s="10">
        <f>3/24000000*OO[[#This Row],[138 (06JUL1985 03:00:00)-Water Temperature (C)]]*OO[[#This Row],[80]]</f>
        <v>3.7233515409474996E-7</v>
      </c>
      <c r="CE411" s="10">
        <f>3/24000000*OO[[#This Row],[139 (06JUL1985 06:00:00)-Water Temperature (C)]]*OO[[#This Row],[81]]</f>
        <v>3.1649146141873746E-7</v>
      </c>
      <c r="CF411" s="10">
        <f>3/24000000*OO[[#This Row],[140 (06JUL1985 09:00:00)-Water Temperature (C)]]*OO[[#This Row],[82]]</f>
        <v>2.7428343252137498E-7</v>
      </c>
      <c r="CG411" s="10">
        <f>3/24000000*OO[[#This Row],[141 (06JUL1985 12:00:00)-Water Temperature (C)]]*OO[[#This Row],[83]]</f>
        <v>2.4587276812979996E-7</v>
      </c>
      <c r="CH411" s="10">
        <f>3/24000000*OO[[#This Row],[142 (06JUL1985 15:00:00)-Water Temperature (C)]]*OO[[#This Row],[84]]</f>
        <v>2.2325336871207501E-7</v>
      </c>
      <c r="CI411" s="10">
        <f>3/24000000*OO[[#This Row],[143 (06JUL1985 18:00:00)-Water Temperature (C)]]*OO[[#This Row],[85]]</f>
        <v>2.019284033168E-7</v>
      </c>
      <c r="CJ411" s="10">
        <f>3/24000000*OO[[#This Row],[144 (06JUL1985 21:00:00)-Water Temperature (C)]]*OO[[#This Row],[86]]</f>
        <v>1.84956646824E-7</v>
      </c>
      <c r="CK411" s="10">
        <f>3/24000000*OO[[#This Row],[145 (07JUL1985 00:00:00)-Water Temperature (C)]]*OO[[#This Row],[87]]</f>
        <v>1.7329242282378749E-7</v>
      </c>
      <c r="CL411" s="10">
        <f>3/24000000*OO[[#This Row],[146 (07JUL1985 03:00:00)-Water Temperature (C)]]*OO[[#This Row],[88]]</f>
        <v>1.6967961967879999E-7</v>
      </c>
      <c r="CM411" s="10">
        <f>3/24000000*OO[[#This Row],[147 (07JUL1985 06:00:00)-Water Temperature (C)]]*OO[[#This Row],[89]]</f>
        <v>1.6763858035207501E-7</v>
      </c>
      <c r="CN411" s="10">
        <f>3/24000000*OO[[#This Row],[148 (07JUL1985 09:00:00)-Water Temperature (C)]]*OO[[#This Row],[90]]</f>
        <v>1.6316616526649997E-7</v>
      </c>
      <c r="CO411" s="10">
        <f>3/24000000*OO[[#This Row],[149 (07JUL1985 12:00:00)-Water Temperature (C)]]*OO[[#This Row],[91]]</f>
        <v>1.5696450371317498E-7</v>
      </c>
      <c r="CP411" s="10">
        <f>3/24000000*OO[[#This Row],[150 (07JUL1985 15:00:00)-Water Temperature (C)]]*OO[[#This Row],[92]]</f>
        <v>1.4784960038959997E-7</v>
      </c>
      <c r="CQ411" s="10">
        <f>3/24000000*OO[[#This Row],[151 (07JUL1985 18:00:00)-Water Temperature (C)]]*OO[[#This Row],[93]]</f>
        <v>1.377473649044875E-7</v>
      </c>
      <c r="CR411" s="10">
        <f>3/24000000*OO[[#This Row],[152 (07JUL1985 21:00:00)-Water Temperature (C)]]*OO[[#This Row],[94]]</f>
        <v>1.2910839404609997E-7</v>
      </c>
      <c r="CS411" s="10">
        <f>3/24000000*OO[[#This Row],[153 (08JUL1985 00:00:00)-Water Temperature (C)]]*OO[[#This Row],[95]]</f>
        <v>1.2185991605514999E-7</v>
      </c>
      <c r="CT411" s="10">
        <f>3/24000000*OO[[#This Row],[154 (08JUL1985 03:00:00)-Water Temperature (C)]]*OO[[#This Row],[96]]</f>
        <v>1.1700174494969999E-7</v>
      </c>
      <c r="CU411" s="10">
        <f>3/24000000*OO[[#This Row],[155 (08JUL1985 06:00:00)-Water Temperature (C)]]*OO[[#This Row],[97]]</f>
        <v>1.14871355646525E-7</v>
      </c>
      <c r="CV411" s="10">
        <f>3/24000000*OO[[#This Row],[156 (08JUL1985 09:00:00)-Water Temperature (C)]]*OO[[#This Row],[98]]</f>
        <v>1.1107430150175E-7</v>
      </c>
      <c r="CW411" s="10">
        <f>3/24000000*OO[[#This Row],[157 (08JUL1985 12:00:00)-Water Temperature (C)]]*OO[[#This Row],[99]]</f>
        <v>1.0657907217352501E-7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7.3721490621599984E-39</v>
      </c>
      <c r="X412" s="10">
        <f>3/24000000*OO[[#This Row],[80 (28JUN1985 21:00:00)-Water Temperature (C)]]*OO[[#This Row],[22]]</f>
        <v>4.4142430928249991E-33</v>
      </c>
      <c r="Y412" s="10">
        <f>3/24000000*OO[[#This Row],[81 (29JUN1985 00:00:00)-Water Temperature (C)]]*OO[[#This Row],[23]]</f>
        <v>2.7998344649400001E-26</v>
      </c>
      <c r="Z412" s="10">
        <f>3/24000000*OO[[#This Row],[82 (29JUN1985 03:00:00)-Water Temperature (C)]]*OO[[#This Row],[24]]</f>
        <v>2.0041960129124998E-21</v>
      </c>
      <c r="AA412" s="10">
        <f>3/24000000*OO[[#This Row],[83 (29JUN1985 06:00:00)-Water Temperature (C)]]*OO[[#This Row],[25]]</f>
        <v>1.1092914954979999E-17</v>
      </c>
      <c r="AB412" s="10">
        <f>3/24000000*OO[[#This Row],[84 (29JUN1985 09:00:00)-Water Temperature (C)]]*OO[[#This Row],[26]]</f>
        <v>9.8050142652199995E-15</v>
      </c>
      <c r="AC412" s="10">
        <f>3/24000000*OO[[#This Row],[85 (29JUN1985 12:00:00)-Water Temperature (C)]]*OO[[#This Row],[27]]</f>
        <v>2.478397679416875E-12</v>
      </c>
      <c r="AD412" s="10">
        <f>3/24000000*OO[[#This Row],[86 (29JUN1985 15:00:00)-Water Temperature (C)]]*OO[[#This Row],[28]]</f>
        <v>2.3849488975259999E-10</v>
      </c>
      <c r="AE412" s="10">
        <f>3/24000000*OO[[#This Row],[88 (29JUN1985 21:00:00)-Water Temperature (C)]]*OO[[#This Row],[30]]</f>
        <v>2.3389634097165E-7</v>
      </c>
      <c r="AF412" s="10">
        <f>3/24000000*OO[[#This Row],[88 (29JUN1985 21:00:00)-Water Temperature (C)]]*OO[[#This Row],[30]]</f>
        <v>2.3389634097165E-7</v>
      </c>
      <c r="AG412" s="10">
        <f>3/24000000*OO[[#This Row],[89 (30JUN1985 00:00:00)-Water Temperature (C)]]*OO[[#This Row],[31]]</f>
        <v>3.0307853779312501E-6</v>
      </c>
      <c r="AH412" s="10">
        <f>3/24000000*OO[[#This Row],[90 (30JUN1985 03:00:00)-Water Temperature (C)]]*OO[[#This Row],[32]]</f>
        <v>2.4682989091537496E-5</v>
      </c>
      <c r="AI412" s="10">
        <f>3/24000000*OO[[#This Row],[91 (30JUN1985 06:00:00)-Water Temperature (C)]]*OO[[#This Row],[33]]</f>
        <v>1.3274011438874997E-4</v>
      </c>
      <c r="AJ412" s="10">
        <f>3/24000000*OO[[#This Row],[92 (30JUN1985 09:00:00)-Water Temperature (C)]]*OO[[#This Row],[34]]</f>
        <v>4.9231613118187495E-4</v>
      </c>
      <c r="AK412" s="10">
        <f>3/24000000*OO[[#This Row],[93 (30JUN1985 12:00:00)-Water Temperature (C)]]*OO[[#This Row],[35]]</f>
        <v>1.2995816748076249E-3</v>
      </c>
      <c r="AL412" s="10">
        <f>3/24000000*OO[[#This Row],[94 (30JUN1985 15:00:00)-Water Temperature (C)]]*OO[[#This Row],[36]]</f>
        <v>2.5097882966643747E-3</v>
      </c>
      <c r="AM412" s="10">
        <f>3/24000000*OO[[#This Row],[95 (30JUN1985 18:00:00)-Water Temperature (C)]]*OO[[#This Row],[37]]</f>
        <v>3.6864862937999992E-3</v>
      </c>
      <c r="AN412" s="10">
        <f>3/24000000*OO[[#This Row],[96 (30JUN1985 21:00:00)-Water Temperature (C)]]*OO[[#This Row],[38]]</f>
        <v>4.3295668057749988E-3</v>
      </c>
      <c r="AO412" s="10">
        <f>3/24000000*OO[[#This Row],[97 (01JUL1985 00:00:00)-Water Temperature (C)]]*OO[[#This Row],[39]]</f>
        <v>4.2364833817987498E-3</v>
      </c>
      <c r="AP412" s="10">
        <f>3/24000000*OO[[#This Row],[98 (01JUL1985 03:00:00)-Water Temperature (C)]]*OO[[#This Row],[40]]</f>
        <v>3.6375221293587501E-3</v>
      </c>
      <c r="AQ412" s="10">
        <f>3/24000000*OO[[#This Row],[99 (01JUL1985 06:00:00)-Water Temperature (C)]]*OO[[#This Row],[41]]</f>
        <v>2.7277445856709998E-3</v>
      </c>
      <c r="AR412" s="10">
        <f>3/24000000*OO[[#This Row],[100 (01JUL1985 09:00:00)-Water Temperature (C)]]*OO[[#This Row],[42]]</f>
        <v>1.7822817146561246E-3</v>
      </c>
      <c r="AS412" s="10">
        <f>3/24000000*OO[[#This Row],[101 (01JUL1985 12:00:00)-Water Temperature (C)]]*OO[[#This Row],[43]]</f>
        <v>1.0185528497821249E-3</v>
      </c>
      <c r="AT412" s="10">
        <f>3/24000000*OO[[#This Row],[102 (01JUL1985 15:00:00)-Water Temperature (C)]]*OO[[#This Row],[44]]</f>
        <v>5.1963305378187503E-4</v>
      </c>
      <c r="AU412" s="10">
        <f>3/24000000*OO[[#This Row],[103 (01JUL1985 18:00:00)-Water Temperature (C)]]*OO[[#This Row],[45]]</f>
        <v>2.4465815897099997E-4</v>
      </c>
      <c r="AV412" s="10">
        <f>3/24000000*OO[[#This Row],[104 (01JUL1985 21:00:00)-Water Temperature (C)]]*OO[[#This Row],[46]]</f>
        <v>1.100098000155E-4</v>
      </c>
      <c r="AW412" s="10">
        <f>3/24000000*OO[[#This Row],[105 (02JUL1985 00:00:00)-Water Temperature (C)]]*OO[[#This Row],[47]]</f>
        <v>4.9548605164149993E-5</v>
      </c>
      <c r="AX412" s="10">
        <f>3/24000000*OO[[#This Row],[106 (02JUL1985 03:00:00)-Water Temperature (C)]]*OO[[#This Row],[48]]</f>
        <v>2.4330517055243746E-5</v>
      </c>
      <c r="AY412" s="10">
        <f>3/24000000*OO[[#This Row],[107 (02JUL1985 06:00:00)-Water Temperature (C)]]*OO[[#This Row],[49]]</f>
        <v>1.3531722098789998E-5</v>
      </c>
      <c r="AZ412" s="10">
        <f>3/24000000*OO[[#This Row],[108 (02JUL1985 09:00:00)-Water Temperature (C)]]*OO[[#This Row],[50]]</f>
        <v>8.9998269121474998E-6</v>
      </c>
      <c r="BA412" s="10">
        <f>3/24000000*OO[[#This Row],[109 (02JUL1985 12:00:00)-Water Temperature (C)]]*OO[[#This Row],[51]]</f>
        <v>7.0665004124000005E-6</v>
      </c>
      <c r="BB412" s="10">
        <f>3/24000000*OO[[#This Row],[110 (02JUL1985 15:00:00)-Water Temperature (C)]]*OO[[#This Row],[52]]</f>
        <v>6.0259505002562503E-6</v>
      </c>
      <c r="BC412" s="10">
        <f>3/24000000*OO[[#This Row],[111 (02JUL1985 18:00:00)-Water Temperature (C)]]*OO[[#This Row],[53]]</f>
        <v>5.2203067736574997E-6</v>
      </c>
      <c r="BD412" s="10">
        <f>3/24000000*OO[[#This Row],[112 (02JUL1985 21:00:00)-Water Temperature (C)]]*OO[[#This Row],[54]]</f>
        <v>4.5697932190262495E-6</v>
      </c>
      <c r="BE412" s="10">
        <f>3/24000000*OO[[#This Row],[113 (03JUL1985 00:00:00)-Water Temperature (C)]]*OO[[#This Row],[55]]</f>
        <v>4.1199361201262501E-6</v>
      </c>
      <c r="BF412" s="10">
        <f>3/24000000*OO[[#This Row],[114 (03JUL1985 03:00:00)-Water Temperature (C)]]*OO[[#This Row],[56]]</f>
        <v>3.8589352760749998E-6</v>
      </c>
      <c r="BG412" s="10">
        <f>3/24000000*OO[[#This Row],[115 (03JUL1985 06:00:00)-Water Temperature (C)]]*OO[[#This Row],[57]]</f>
        <v>3.67252812654875E-6</v>
      </c>
      <c r="BH412" s="10">
        <f>3/24000000*OO[[#This Row],[116 (03JUL1985 09:00:00)-Water Temperature (C)]]*OO[[#This Row],[58]]</f>
        <v>3.47761539279E-6</v>
      </c>
      <c r="BI412" s="10">
        <f>3/24000000*OO[[#This Row],[117 (03JUL1985 12:00:00)-Water Temperature (C)]]*OO[[#This Row],[59]]</f>
        <v>3.248466511617E-6</v>
      </c>
      <c r="BJ412" s="10">
        <f>3/24000000*OO[[#This Row],[118 (03JUL1985 15:00:00)-Water Temperature (C)]]*OO[[#This Row],[60]]</f>
        <v>2.923952387131875E-6</v>
      </c>
      <c r="BK412" s="10">
        <f>3/24000000*OO[[#This Row],[119 (03JUL1985 18:00:00)-Water Temperature (C)]]*OO[[#This Row],[61]]</f>
        <v>2.56119616244275E-6</v>
      </c>
      <c r="BL412" s="10">
        <f>3/24000000*OO[[#This Row],[120 (03JUL1985 21:00:00)-Water Temperature (C)]]*OO[[#This Row],[62]]</f>
        <v>2.2354909125611247E-6</v>
      </c>
      <c r="BM412" s="10">
        <f>3/24000000*OO[[#This Row],[121 (04JUL1985 00:00:00)-Water Temperature (C)]]*OO[[#This Row],[63]]</f>
        <v>1.9699176120493747E-6</v>
      </c>
      <c r="BN412" s="10">
        <f>3/24000000*OO[[#This Row],[122 (04JUL1985 03:00:00)-Water Temperature (C)]]*OO[[#This Row],[64]]</f>
        <v>1.794429821747125E-6</v>
      </c>
      <c r="BO412" s="10">
        <f>3/24000000*OO[[#This Row],[123 (04JUL1985 06:00:00)-Water Temperature (C)]]*OO[[#This Row],[65]]</f>
        <v>1.6488988291393751E-6</v>
      </c>
      <c r="BP412" s="10">
        <f>3/24000000*OO[[#This Row],[124 (04JUL1985 09:00:00)-Water Temperature (C)]]*OO[[#This Row],[66]]</f>
        <v>1.5210691044562499E-6</v>
      </c>
      <c r="BQ412" s="10">
        <f>3/24000000*OO[[#This Row],[125 (04JUL1985 12:00:00)-Water Temperature (C)]]*OO[[#This Row],[67]]</f>
        <v>1.3824934393059999E-6</v>
      </c>
      <c r="BR412" s="10">
        <f>3/24000000*OO[[#This Row],[126 (04JUL1985 15:00:00)-Water Temperature (C)]]*OO[[#This Row],[68]]</f>
        <v>1.2428375476872501E-6</v>
      </c>
      <c r="BS412" s="10">
        <f>3/24000000*OO[[#This Row],[127 (04JUL1985 18:00:00)-Water Temperature (C)]]*OO[[#This Row],[69]]</f>
        <v>1.1167770795833751E-6</v>
      </c>
      <c r="BT412" s="10">
        <f>3/24000000*OO[[#This Row],[128 (04JUL1985 21:00:00)-Water Temperature (C)]]*OO[[#This Row],[70]]</f>
        <v>9.9956144211549996E-7</v>
      </c>
      <c r="BU412" s="10">
        <f>3/24000000*OO[[#This Row],[129 (05JUL1985 00:00:00)-Water Temperature (C)]]*OO[[#This Row],[71]]</f>
        <v>8.9225103880012508E-7</v>
      </c>
      <c r="BV412" s="10">
        <f>3/24000000*OO[[#This Row],[130 (05JUL1985 03:00:00)-Water Temperature (C)]]*OO[[#This Row],[72]]</f>
        <v>8.0896174125E-7</v>
      </c>
      <c r="BW412" s="10">
        <f>3/24000000*OO[[#This Row],[131 (05JUL1985 06:00:00)-Water Temperature (C)]]*OO[[#This Row],[73]]</f>
        <v>7.2438452266899993E-7</v>
      </c>
      <c r="BX412" s="10">
        <f>3/24000000*OO[[#This Row],[132 (05JUL1985 09:00:00)-Water Temperature (C)]]*OO[[#This Row],[74]]</f>
        <v>6.3421424549437491E-7</v>
      </c>
      <c r="BY412" s="10">
        <f>3/24000000*OO[[#This Row],[133 (05JUL1985 12:00:00)-Water Temperature (C)]]*OO[[#This Row],[75]]</f>
        <v>5.4215685192062491E-7</v>
      </c>
      <c r="BZ412" s="10">
        <f>3/24000000*OO[[#This Row],[134 (05JUL1985 15:00:00)-Water Temperature (C)]]*OO[[#This Row],[76]]</f>
        <v>4.4651340186600002E-7</v>
      </c>
      <c r="CA412" s="10">
        <f>3/24000000*OO[[#This Row],[135 (05JUL1985 18:00:00)-Water Temperature (C)]]*OO[[#This Row],[77]]</f>
        <v>3.5328325229512501E-7</v>
      </c>
      <c r="CB412" s="10">
        <f>3/24000000*OO[[#This Row],[136 (05JUL1985 21:00:00)-Water Temperature (C)]]*OO[[#This Row],[78]]</f>
        <v>2.7691509406453752E-7</v>
      </c>
      <c r="CC412" s="10">
        <f>3/24000000*OO[[#This Row],[137 (06JUL1985 00:00:00)-Water Temperature (C)]]*OO[[#This Row],[79]]</f>
        <v>2.1840795478974999E-7</v>
      </c>
      <c r="CD412" s="10">
        <f>3/24000000*OO[[#This Row],[138 (06JUL1985 03:00:00)-Water Temperature (C)]]*OO[[#This Row],[80]]</f>
        <v>1.8057936995400001E-7</v>
      </c>
      <c r="CE412" s="10">
        <f>3/24000000*OO[[#This Row],[139 (06JUL1985 06:00:00)-Water Temperature (C)]]*OO[[#This Row],[81]]</f>
        <v>1.53336871327125E-7</v>
      </c>
      <c r="CF412" s="10">
        <f>3/24000000*OO[[#This Row],[140 (06JUL1985 09:00:00)-Water Temperature (C)]]*OO[[#This Row],[82]]</f>
        <v>1.3274244054435E-7</v>
      </c>
      <c r="CG412" s="10">
        <f>3/24000000*OO[[#This Row],[141 (06JUL1985 12:00:00)-Water Temperature (C)]]*OO[[#This Row],[83]]</f>
        <v>1.188495681362E-7</v>
      </c>
      <c r="CH412" s="10">
        <f>3/24000000*OO[[#This Row],[142 (06JUL1985 15:00:00)-Water Temperature (C)]]*OO[[#This Row],[84]]</f>
        <v>1.0783038099543751E-7</v>
      </c>
      <c r="CI412" s="10">
        <f>3/24000000*OO[[#This Row],[143 (06JUL1985 18:00:00)-Water Temperature (C)]]*OO[[#This Row],[85]]</f>
        <v>9.7468547645700001E-8</v>
      </c>
      <c r="CJ412" s="10">
        <f>3/24000000*OO[[#This Row],[144 (06JUL1985 21:00:00)-Water Temperature (C)]]*OO[[#This Row],[86]]</f>
        <v>8.9210294954637495E-8</v>
      </c>
      <c r="CK412" s="10">
        <f>3/24000000*OO[[#This Row],[145 (07JUL1985 00:00:00)-Water Temperature (C)]]*OO[[#This Row],[87]]</f>
        <v>8.3505967793099997E-8</v>
      </c>
      <c r="CL412" s="10">
        <f>3/24000000*OO[[#This Row],[146 (07JUL1985 03:00:00)-Water Temperature (C)]]*OO[[#This Row],[88]]</f>
        <v>8.1680730805499999E-8</v>
      </c>
      <c r="CM412" s="10">
        <f>3/24000000*OO[[#This Row],[147 (07JUL1985 06:00:00)-Water Temperature (C)]]*OO[[#This Row],[89]]</f>
        <v>8.065853302979999E-8</v>
      </c>
      <c r="CN412" s="10">
        <f>3/24000000*OO[[#This Row],[148 (07JUL1985 09:00:00)-Water Temperature (C)]]*OO[[#This Row],[90]]</f>
        <v>7.8494095602649994E-8</v>
      </c>
      <c r="CO412" s="10">
        <f>3/24000000*OO[[#This Row],[149 (07JUL1985 12:00:00)-Water Temperature (C)]]*OO[[#This Row],[91]]</f>
        <v>7.5490721635149989E-8</v>
      </c>
      <c r="CP412" s="10">
        <f>3/24000000*OO[[#This Row],[150 (07JUL1985 15:00:00)-Water Temperature (C)]]*OO[[#This Row],[92]]</f>
        <v>7.1098720326562485E-8</v>
      </c>
      <c r="CQ412" s="10">
        <f>3/24000000*OO[[#This Row],[151 (07JUL1985 18:00:00)-Water Temperature (C)]]*OO[[#This Row],[93]]</f>
        <v>6.6208276366399998E-8</v>
      </c>
      <c r="CR412" s="10">
        <f>3/24000000*OO[[#This Row],[152 (07JUL1985 21:00:00)-Water Temperature (C)]]*OO[[#This Row],[94]]</f>
        <v>6.2019700191899992E-8</v>
      </c>
      <c r="CS412" s="10">
        <f>3/24000000*OO[[#This Row],[153 (08JUL1985 00:00:00)-Water Temperature (C)]]*OO[[#This Row],[95]]</f>
        <v>5.8500873140850003E-8</v>
      </c>
      <c r="CT412" s="10">
        <f>3/24000000*OO[[#This Row],[154 (08JUL1985 03:00:00)-Water Temperature (C)]]*OO[[#This Row],[96]]</f>
        <v>5.6123751137349996E-8</v>
      </c>
      <c r="CU412" s="10">
        <f>3/24000000*OO[[#This Row],[155 (08JUL1985 06:00:00)-Water Temperature (C)]]*OO[[#This Row],[97]]</f>
        <v>5.505656540625001E-8</v>
      </c>
      <c r="CV412" s="10">
        <f>3/24000000*OO[[#This Row],[156 (08JUL1985 09:00:00)-Water Temperature (C)]]*OO[[#This Row],[98]]</f>
        <v>5.3219221960774989E-8</v>
      </c>
      <c r="CW412" s="10">
        <f>3/24000000*OO[[#This Row],[157 (08JUL1985 12:00:00)-Water Temperature (C)]]*OO[[#This Row],[99]]</f>
        <v>5.1051510159162496E-8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4.6082629803600005E-38</v>
      </c>
      <c r="X413" s="10">
        <f>3/24000000*OO[[#This Row],[80 (28JUN1985 21:00:00)-Water Temperature (C)]]*OO[[#This Row],[22]]</f>
        <v>3.1392543595347499E-32</v>
      </c>
      <c r="Y413" s="10">
        <f>3/24000000*OO[[#This Row],[81 (29JUN1985 00:00:00)-Water Temperature (C)]]*OO[[#This Row],[23]]</f>
        <v>1.9625316639187498E-25</v>
      </c>
      <c r="Z413" s="10">
        <f>3/24000000*OO[[#This Row],[82 (29JUN1985 03:00:00)-Water Temperature (C)]]*OO[[#This Row],[24]]</f>
        <v>1.551721547683125E-20</v>
      </c>
      <c r="AA413" s="10">
        <f>3/24000000*OO[[#This Row],[83 (29JUN1985 06:00:00)-Water Temperature (C)]]*OO[[#This Row],[25]]</f>
        <v>9.2983116388200002E-17</v>
      </c>
      <c r="AB413" s="10">
        <f>3/24000000*OO[[#This Row],[84 (29JUN1985 09:00:00)-Water Temperature (C)]]*OO[[#This Row],[26]]</f>
        <v>8.6954947504450003E-14</v>
      </c>
      <c r="AC413" s="10">
        <f>3/24000000*OO[[#This Row],[85 (29JUN1985 12:00:00)-Water Temperature (C)]]*OO[[#This Row],[27]]</f>
        <v>2.2960892644997497E-11</v>
      </c>
      <c r="AD413" s="10">
        <f>3/24000000*OO[[#This Row],[86 (29JUN1985 15:00:00)-Water Temperature (C)]]*OO[[#This Row],[28]]</f>
        <v>2.2942329376275001E-9</v>
      </c>
      <c r="AE413" s="10">
        <f>3/24000000*OO[[#This Row],[88 (29JUN1985 21:00:00)-Water Temperature (C)]]*OO[[#This Row],[30]]</f>
        <v>2.397422734666375E-6</v>
      </c>
      <c r="AF413" s="10">
        <f>3/24000000*OO[[#This Row],[88 (29JUN1985 21:00:00)-Water Temperature (C)]]*OO[[#This Row],[30]]</f>
        <v>2.397422734666375E-6</v>
      </c>
      <c r="AG413" s="10">
        <f>3/24000000*OO[[#This Row],[89 (30JUN1985 00:00:00)-Water Temperature (C)]]*OO[[#This Row],[31]]</f>
        <v>3.1885475900599998E-5</v>
      </c>
      <c r="AH413" s="10">
        <f>3/24000000*OO[[#This Row],[90 (30JUN1985 03:00:00)-Water Temperature (C)]]*OO[[#This Row],[32]]</f>
        <v>2.6596365232322498E-4</v>
      </c>
      <c r="AI413" s="10">
        <f>3/24000000*OO[[#This Row],[91 (30JUN1985 06:00:00)-Water Temperature (C)]]*OO[[#This Row],[33]]</f>
        <v>1.462643003268E-3</v>
      </c>
      <c r="AJ413" s="10">
        <f>3/24000000*OO[[#This Row],[92 (30JUN1985 09:00:00)-Water Temperature (C)]]*OO[[#This Row],[34]]</f>
        <v>5.5427841199050002E-3</v>
      </c>
      <c r="AK413" s="10">
        <f>3/24000000*OO[[#This Row],[93 (30JUN1985 12:00:00)-Water Temperature (C)]]*OO[[#This Row],[35]]</f>
        <v>1.4929863571787499E-2</v>
      </c>
      <c r="AL413" s="10">
        <f>3/24000000*OO[[#This Row],[94 (30JUN1985 15:00:00)-Water Temperature (C)]]*OO[[#This Row],[36]]</f>
        <v>2.9387677896892499E-2</v>
      </c>
      <c r="AM413" s="10">
        <f>3/24000000*OO[[#This Row],[95 (30JUN1985 18:00:00)-Water Temperature (C)]]*OO[[#This Row],[37]]</f>
        <v>4.3935705925237503E-2</v>
      </c>
      <c r="AN413" s="10">
        <f>3/24000000*OO[[#This Row],[96 (30JUN1985 21:00:00)-Water Temperature (C)]]*OO[[#This Row],[38]]</f>
        <v>5.2400314474087502E-2</v>
      </c>
      <c r="AO413" s="10">
        <f>3/24000000*OO[[#This Row],[97 (01JUL1985 00:00:00)-Water Temperature (C)]]*OO[[#This Row],[39]]</f>
        <v>5.1917240673749997E-2</v>
      </c>
      <c r="AP413" s="10">
        <f>3/24000000*OO[[#This Row],[98 (01JUL1985 03:00:00)-Water Temperature (C)]]*OO[[#This Row],[40]]</f>
        <v>4.5086584643362494E-2</v>
      </c>
      <c r="AQ413" s="10">
        <f>3/24000000*OO[[#This Row],[99 (01JUL1985 06:00:00)-Water Temperature (C)]]*OO[[#This Row],[41]]</f>
        <v>3.4178363847225002E-2</v>
      </c>
      <c r="AR413" s="10">
        <f>3/24000000*OO[[#This Row],[100 (01JUL1985 09:00:00)-Water Temperature (C)]]*OO[[#This Row],[42]]</f>
        <v>2.2575312384726251E-2</v>
      </c>
      <c r="AS413" s="10">
        <f>3/24000000*OO[[#This Row],[101 (01JUL1985 12:00:00)-Water Temperature (C)]]*OO[[#This Row],[43]]</f>
        <v>1.3049982225132499E-2</v>
      </c>
      <c r="AT413" s="10">
        <f>3/24000000*OO[[#This Row],[102 (01JUL1985 15:00:00)-Water Temperature (C)]]*OO[[#This Row],[44]]</f>
        <v>6.7179165760349992E-3</v>
      </c>
      <c r="AU413" s="10">
        <f>3/24000000*OO[[#This Row],[103 (01JUL1985 18:00:00)-Water Temperature (C)]]*OO[[#This Row],[45]]</f>
        <v>3.1840467411050001E-3</v>
      </c>
      <c r="AV413" s="10">
        <f>3/24000000*OO[[#This Row],[104 (01JUL1985 21:00:00)-Water Temperature (C)]]*OO[[#This Row],[46]]</f>
        <v>1.436805710476875E-3</v>
      </c>
      <c r="AW413" s="10">
        <f>3/24000000*OO[[#This Row],[105 (02JUL1985 00:00:00)-Water Temperature (C)]]*OO[[#This Row],[47]]</f>
        <v>6.4569998291212497E-4</v>
      </c>
      <c r="AX413" s="10">
        <f>3/24000000*OO[[#This Row],[106 (02JUL1985 03:00:00)-Water Temperature (C)]]*OO[[#This Row],[48]]</f>
        <v>3.1412830601250001E-4</v>
      </c>
      <c r="AY413" s="10">
        <f>3/24000000*OO[[#This Row],[107 (02JUL1985 06:00:00)-Water Temperature (C)]]*OO[[#This Row],[49]]</f>
        <v>1.7181498646974999E-4</v>
      </c>
      <c r="AZ413" s="10">
        <f>3/24000000*OO[[#This Row],[108 (02JUL1985 09:00:00)-Water Temperature (C)]]*OO[[#This Row],[50]]</f>
        <v>1.119013368781E-4</v>
      </c>
      <c r="BA413" s="10">
        <f>3/24000000*OO[[#This Row],[109 (02JUL1985 12:00:00)-Water Temperature (C)]]*OO[[#This Row],[51]]</f>
        <v>8.6453634255900005E-5</v>
      </c>
      <c r="BB413" s="10">
        <f>3/24000000*OO[[#This Row],[110 (02JUL1985 15:00:00)-Water Temperature (C)]]*OO[[#This Row],[52]]</f>
        <v>7.3111831951262505E-5</v>
      </c>
      <c r="BC413" s="10">
        <f>3/24000000*OO[[#This Row],[111 (02JUL1985 18:00:00)-Water Temperature (C)]]*OO[[#This Row],[53]]</f>
        <v>6.3167056779074999E-5</v>
      </c>
      <c r="BD413" s="10">
        <f>3/24000000*OO[[#This Row],[112 (02JUL1985 21:00:00)-Water Temperature (C)]]*OO[[#This Row],[54]]</f>
        <v>5.5175803419924996E-5</v>
      </c>
      <c r="BE413" s="10">
        <f>3/24000000*OO[[#This Row],[113 (03JUL1985 00:00:00)-Water Temperature (C)]]*OO[[#This Row],[55]]</f>
        <v>4.9582646714474996E-5</v>
      </c>
      <c r="BF413" s="10">
        <f>3/24000000*OO[[#This Row],[114 (03JUL1985 03:00:00)-Water Temperature (C)]]*OO[[#This Row],[56]]</f>
        <v>4.6306039420324996E-5</v>
      </c>
      <c r="BG413" s="10">
        <f>3/24000000*OO[[#This Row],[115 (03JUL1985 06:00:00)-Water Temperature (C)]]*OO[[#This Row],[57]]</f>
        <v>4.39716975972E-5</v>
      </c>
      <c r="BH413" s="10">
        <f>3/24000000*OO[[#This Row],[116 (03JUL1985 09:00:00)-Water Temperature (C)]]*OO[[#This Row],[58]]</f>
        <v>4.1651336526650003E-5</v>
      </c>
      <c r="BI413" s="10">
        <f>3/24000000*OO[[#This Row],[117 (03JUL1985 12:00:00)-Water Temperature (C)]]*OO[[#This Row],[59]]</f>
        <v>3.8937646238687492E-5</v>
      </c>
      <c r="BJ413" s="10">
        <f>3/24000000*OO[[#This Row],[118 (03JUL1985 15:00:00)-Water Temperature (C)]]*OO[[#This Row],[60]]</f>
        <v>3.5119677518962496E-5</v>
      </c>
      <c r="BK413" s="10">
        <f>3/24000000*OO[[#This Row],[119 (03JUL1985 18:00:00)-Water Temperature (C)]]*OO[[#This Row],[61]]</f>
        <v>3.07759156026E-5</v>
      </c>
      <c r="BL413" s="10">
        <f>3/24000000*OO[[#This Row],[120 (03JUL1985 21:00:00)-Water Temperature (C)]]*OO[[#This Row],[62]]</f>
        <v>2.6833162909934998E-5</v>
      </c>
      <c r="BM413" s="10">
        <f>3/24000000*OO[[#This Row],[121 (04JUL1985 00:00:00)-Water Temperature (C)]]*OO[[#This Row],[63]]</f>
        <v>2.360500112557125E-5</v>
      </c>
      <c r="BN413" s="10">
        <f>3/24000000*OO[[#This Row],[122 (04JUL1985 03:00:00)-Water Temperature (C)]]*OO[[#This Row],[64]]</f>
        <v>2.1443148446775002E-5</v>
      </c>
      <c r="BO413" s="10">
        <f>3/24000000*OO[[#This Row],[123 (04JUL1985 06:00:00)-Water Temperature (C)]]*OO[[#This Row],[65]]</f>
        <v>1.9680270400789997E-5</v>
      </c>
      <c r="BP413" s="10">
        <f>3/24000000*OO[[#This Row],[124 (04JUL1985 09:00:00)-Water Temperature (C)]]*OO[[#This Row],[66]]</f>
        <v>1.81471632847275E-5</v>
      </c>
      <c r="BQ413" s="10">
        <f>3/24000000*OO[[#This Row],[125 (04JUL1985 12:00:00)-Water Temperature (C)]]*OO[[#This Row],[67]]</f>
        <v>1.6506104057204999E-5</v>
      </c>
      <c r="BR413" s="10">
        <f>3/24000000*OO[[#This Row],[126 (04JUL1985 15:00:00)-Water Temperature (C)]]*OO[[#This Row],[68]]</f>
        <v>1.484217133977125E-5</v>
      </c>
      <c r="BS413" s="10">
        <f>3/24000000*OO[[#This Row],[127 (04JUL1985 18:00:00)-Water Temperature (C)]]*OO[[#This Row],[69]]</f>
        <v>1.3339015587085E-5</v>
      </c>
      <c r="BT413" s="10">
        <f>3/24000000*OO[[#This Row],[128 (04JUL1985 21:00:00)-Water Temperature (C)]]*OO[[#This Row],[70]]</f>
        <v>1.192434508951875E-5</v>
      </c>
      <c r="BU413" s="10">
        <f>3/24000000*OO[[#This Row],[129 (05JUL1985 00:00:00)-Water Temperature (C)]]*OO[[#This Row],[71]]</f>
        <v>1.0646334897303749E-5</v>
      </c>
      <c r="BV413" s="10">
        <f>3/24000000*OO[[#This Row],[130 (05JUL1985 03:00:00)-Water Temperature (C)]]*OO[[#This Row],[72]]</f>
        <v>9.6599442674312484E-6</v>
      </c>
      <c r="BW413" s="10">
        <f>3/24000000*OO[[#This Row],[131 (05JUL1985 06:00:00)-Water Temperature (C)]]*OO[[#This Row],[73]]</f>
        <v>8.6708372988899983E-6</v>
      </c>
      <c r="BX413" s="10">
        <f>3/24000000*OO[[#This Row],[132 (05JUL1985 09:00:00)-Water Temperature (C)]]*OO[[#This Row],[74]]</f>
        <v>7.6093146217949994E-6</v>
      </c>
      <c r="BY413" s="10">
        <f>3/24000000*OO[[#This Row],[133 (05JUL1985 12:00:00)-Water Temperature (C)]]*OO[[#This Row],[75]]</f>
        <v>6.5254430233299999E-6</v>
      </c>
      <c r="BZ413" s="10">
        <f>3/24000000*OO[[#This Row],[134 (05JUL1985 15:00:00)-Water Temperature (C)]]*OO[[#This Row],[76]]</f>
        <v>5.3975004886349999E-6</v>
      </c>
      <c r="CA413" s="10">
        <f>3/24000000*OO[[#This Row],[135 (05JUL1985 18:00:00)-Water Temperature (C)]]*OO[[#This Row],[77]]</f>
        <v>4.2848649741249997E-6</v>
      </c>
      <c r="CB413" s="10">
        <f>3/24000000*OO[[#This Row],[136 (05JUL1985 21:00:00)-Water Temperature (C)]]*OO[[#This Row],[78]]</f>
        <v>3.363123136815E-6</v>
      </c>
      <c r="CC413" s="10">
        <f>3/24000000*OO[[#This Row],[137 (06JUL1985 00:00:00)-Water Temperature (C)]]*OO[[#This Row],[79]]</f>
        <v>2.6518785890012499E-6</v>
      </c>
      <c r="CD413" s="10">
        <f>3/24000000*OO[[#This Row],[138 (06JUL1985 03:00:00)-Water Temperature (C)]]*OO[[#This Row],[80]]</f>
        <v>2.1857193644397499E-6</v>
      </c>
      <c r="CE413" s="10">
        <f>3/24000000*OO[[#This Row],[139 (06JUL1985 06:00:00)-Water Temperature (C)]]*OO[[#This Row],[81]]</f>
        <v>1.8516290651200001E-6</v>
      </c>
      <c r="CF413" s="10">
        <f>3/24000000*OO[[#This Row],[140 (06JUL1985 09:00:00)-Water Temperature (C)]]*OO[[#This Row],[82]]</f>
        <v>1.5988895441979999E-6</v>
      </c>
      <c r="CG413" s="10">
        <f>3/24000000*OO[[#This Row],[141 (06JUL1985 12:00:00)-Water Temperature (C)]]*OO[[#This Row],[83]]</f>
        <v>1.42714803134375E-6</v>
      </c>
      <c r="CH413" s="10">
        <f>3/24000000*OO[[#This Row],[142 (06JUL1985 15:00:00)-Water Temperature (C)]]*OO[[#This Row],[84]]</f>
        <v>1.2926985638894999E-6</v>
      </c>
      <c r="CI413" s="10">
        <f>3/24000000*OO[[#This Row],[143 (06JUL1985 18:00:00)-Water Temperature (C)]]*OO[[#This Row],[85]]</f>
        <v>1.1674661458542498E-6</v>
      </c>
      <c r="CJ413" s="10">
        <f>3/24000000*OO[[#This Row],[144 (06JUL1985 21:00:00)-Water Temperature (C)]]*OO[[#This Row],[86]]</f>
        <v>1.0673904949729998E-6</v>
      </c>
      <c r="CK413" s="10">
        <f>3/24000000*OO[[#This Row],[145 (07JUL1985 00:00:00)-Water Temperature (C)]]*OO[[#This Row],[87]]</f>
        <v>9.9742082010187509E-7</v>
      </c>
      <c r="CL413" s="10">
        <f>3/24000000*OO[[#This Row],[146 (07JUL1985 03:00:00)-Water Temperature (C)]]*OO[[#This Row],[88]]</f>
        <v>9.7340451886275001E-7</v>
      </c>
      <c r="CM413" s="10">
        <f>3/24000000*OO[[#This Row],[147 (07JUL1985 06:00:00)-Water Temperature (C)]]*OO[[#This Row],[89]]</f>
        <v>9.6110946258487478E-7</v>
      </c>
      <c r="CN413" s="10">
        <f>3/24000000*OO[[#This Row],[148 (07JUL1985 09:00:00)-Water Temperature (C)]]*OO[[#This Row],[90]]</f>
        <v>9.3644931067999994E-7</v>
      </c>
      <c r="CO413" s="10">
        <f>3/24000000*OO[[#This Row],[149 (07JUL1985 12:00:00)-Water Temperature (C)]]*OO[[#This Row],[91]]</f>
        <v>9.0140022014974993E-7</v>
      </c>
      <c r="CP413" s="10">
        <f>3/24000000*OO[[#This Row],[150 (07JUL1985 15:00:00)-Water Temperature (C)]]*OO[[#This Row],[92]]</f>
        <v>8.4998246330349998E-7</v>
      </c>
      <c r="CQ413" s="10">
        <f>3/24000000*OO[[#This Row],[151 (07JUL1985 18:00:00)-Water Temperature (C)]]*OO[[#This Row],[93]]</f>
        <v>7.9183187853674996E-7</v>
      </c>
      <c r="CR413" s="10">
        <f>3/24000000*OO[[#This Row],[152 (07JUL1985 21:00:00)-Water Temperature (C)]]*OO[[#This Row],[94]]</f>
        <v>7.4135046673599995E-7</v>
      </c>
      <c r="CS413" s="10">
        <f>3/24000000*OO[[#This Row],[153 (08JUL1985 00:00:00)-Water Temperature (C)]]*OO[[#This Row],[95]]</f>
        <v>6.9935322971937512E-7</v>
      </c>
      <c r="CT413" s="10">
        <f>3/24000000*OO[[#This Row],[154 (08JUL1985 03:00:00)-Water Temperature (C)]]*OO[[#This Row],[96]]</f>
        <v>6.7045440907337505E-7</v>
      </c>
      <c r="CU413" s="10">
        <f>3/24000000*OO[[#This Row],[155 (08JUL1985 06:00:00)-Water Temperature (C)]]*OO[[#This Row],[97]]</f>
        <v>6.5711594538362499E-7</v>
      </c>
      <c r="CV413" s="10">
        <f>3/24000000*OO[[#This Row],[156 (08JUL1985 09:00:00)-Water Temperature (C)]]*OO[[#This Row],[98]]</f>
        <v>6.3599799573050002E-7</v>
      </c>
      <c r="CW413" s="10">
        <f>3/24000000*OO[[#This Row],[157 (08JUL1985 12:00:00)-Water Temperature (C)]]*OO[[#This Row],[99]]</f>
        <v>6.1095345268837497E-7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1.9627522623572497E-38</v>
      </c>
      <c r="X414" s="10">
        <f>3/24000000*OO[[#This Row],[80 (28JUN1985 21:00:00)-Water Temperature (C)]]*OO[[#This Row],[22]]</f>
        <v>1.8656414189612501E-32</v>
      </c>
      <c r="Y414" s="10">
        <f>3/24000000*OO[[#This Row],[81 (29JUN1985 00:00:00)-Water Temperature (C)]]*OO[[#This Row],[23]]</f>
        <v>1.0722019918624998E-25</v>
      </c>
      <c r="Z414" s="10">
        <f>3/24000000*OO[[#This Row],[82 (29JUN1985 03:00:00)-Water Temperature (C)]]*OO[[#This Row],[24]]</f>
        <v>1.0304897202089999E-20</v>
      </c>
      <c r="AA414" s="10">
        <f>3/24000000*OO[[#This Row],[83 (29JUN1985 06:00:00)-Water Temperature (C)]]*OO[[#This Row],[25]]</f>
        <v>7.2083832410224996E-17</v>
      </c>
      <c r="AB414" s="10">
        <f>3/24000000*OO[[#This Row],[84 (29JUN1985 09:00:00)-Water Temperature (C)]]*OO[[#This Row],[26]]</f>
        <v>7.5512325834899991E-14</v>
      </c>
      <c r="AC414" s="10">
        <f>3/24000000*OO[[#This Row],[85 (29JUN1985 12:00:00)-Water Temperature (C)]]*OO[[#This Row],[27]]</f>
        <v>2.1803092301439999E-11</v>
      </c>
      <c r="AD414" s="10">
        <f>3/24000000*OO[[#This Row],[86 (29JUN1985 15:00:00)-Water Temperature (C)]]*OO[[#This Row],[28]]</f>
        <v>2.3552596868807499E-9</v>
      </c>
      <c r="AE414" s="10">
        <f>3/24000000*OO[[#This Row],[88 (29JUN1985 21:00:00)-Water Temperature (C)]]*OO[[#This Row],[30]]</f>
        <v>2.8144114232534997E-6</v>
      </c>
      <c r="AF414" s="10">
        <f>3/24000000*OO[[#This Row],[88 (29JUN1985 21:00:00)-Water Temperature (C)]]*OO[[#This Row],[30]]</f>
        <v>2.8144114232534997E-6</v>
      </c>
      <c r="AG414" s="10">
        <f>3/24000000*OO[[#This Row],[89 (30JUN1985 00:00:00)-Water Temperature (C)]]*OO[[#This Row],[31]]</f>
        <v>3.9615698756899997E-5</v>
      </c>
      <c r="AH414" s="10">
        <f>3/24000000*OO[[#This Row],[90 (30JUN1985 03:00:00)-Water Temperature (C)]]*OO[[#This Row],[32]]</f>
        <v>3.4779212359774996E-4</v>
      </c>
      <c r="AI414" s="10">
        <f>3/24000000*OO[[#This Row],[91 (30JUN1985 06:00:00)-Water Temperature (C)]]*OO[[#This Row],[33]]</f>
        <v>2.0089287827358749E-3</v>
      </c>
      <c r="AJ414" s="10">
        <f>3/24000000*OO[[#This Row],[92 (30JUN1985 09:00:00)-Water Temperature (C)]]*OO[[#This Row],[34]]</f>
        <v>7.9763848111687515E-3</v>
      </c>
      <c r="AK414" s="10">
        <f>3/24000000*OO[[#This Row],[93 (30JUN1985 12:00:00)-Water Temperature (C)]]*OO[[#This Row],[35]]</f>
        <v>2.2438801268242499E-2</v>
      </c>
      <c r="AL414" s="10">
        <f>3/24000000*OO[[#This Row],[94 (30JUN1985 15:00:00)-Water Temperature (C)]]*OO[[#This Row],[36]]</f>
        <v>4.6039289822999992E-2</v>
      </c>
      <c r="AM414" s="10">
        <f>3/24000000*OO[[#This Row],[95 (30JUN1985 18:00:00)-Water Temperature (C)]]*OO[[#This Row],[37]]</f>
        <v>7.1553308811349997E-2</v>
      </c>
      <c r="AN414" s="10">
        <f>3/24000000*OO[[#This Row],[96 (30JUN1985 21:00:00)-Water Temperature (C)]]*OO[[#This Row],[38]]</f>
        <v>8.8268237307337502E-2</v>
      </c>
      <c r="AO414" s="10">
        <f>3/24000000*OO[[#This Row],[97 (01JUL1985 00:00:00)-Water Temperature (C)]]*OO[[#This Row],[39]]</f>
        <v>8.9985087144049986E-2</v>
      </c>
      <c r="AP414" s="10">
        <f>3/24000000*OO[[#This Row],[98 (01JUL1985 03:00:00)-Water Temperature (C)]]*OO[[#This Row],[40]]</f>
        <v>8.0100009147187498E-2</v>
      </c>
      <c r="AQ414" s="10">
        <f>3/24000000*OO[[#This Row],[99 (01JUL1985 06:00:00)-Water Temperature (C)]]*OO[[#This Row],[41]]</f>
        <v>6.2150787159599992E-2</v>
      </c>
      <c r="AR414" s="10">
        <f>3/24000000*OO[[#This Row],[100 (01JUL1985 09:00:00)-Water Temperature (C)]]*OO[[#This Row],[42]]</f>
        <v>4.2025400251200003E-2</v>
      </c>
      <c r="AS414" s="10">
        <f>3/24000000*OO[[#This Row],[101 (01JUL1985 12:00:00)-Water Temperature (C)]]*OO[[#This Row],[43]]</f>
        <v>2.4894722131468747E-2</v>
      </c>
      <c r="AT414" s="10">
        <f>3/24000000*OO[[#This Row],[102 (01JUL1985 15:00:00)-Water Temperature (C)]]*OO[[#This Row],[44]]</f>
        <v>1.3075881123877501E-2</v>
      </c>
      <c r="AU414" s="10">
        <f>3/24000000*OO[[#This Row],[103 (01JUL1985 18:00:00)-Water Temperature (C)]]*OO[[#This Row],[45]]</f>
        <v>6.2917707885187489E-3</v>
      </c>
      <c r="AV414" s="10">
        <f>3/24000000*OO[[#This Row],[104 (01JUL1985 21:00:00)-Water Temperature (C)]]*OO[[#This Row],[46]]</f>
        <v>2.865459498026125E-3</v>
      </c>
      <c r="AW414" s="10">
        <f>3/24000000*OO[[#This Row],[105 (02JUL1985 00:00:00)-Water Temperature (C)]]*OO[[#This Row],[47]]</f>
        <v>1.28677171791875E-3</v>
      </c>
      <c r="AX414" s="10">
        <f>3/24000000*OO[[#This Row],[106 (02JUL1985 03:00:00)-Water Temperature (C)]]*OO[[#This Row],[48]]</f>
        <v>6.1657405407900001E-4</v>
      </c>
      <c r="AY414" s="10">
        <f>3/24000000*OO[[#This Row],[107 (02JUL1985 06:00:00)-Water Temperature (C)]]*OO[[#This Row],[49]]</f>
        <v>3.2754094088962503E-4</v>
      </c>
      <c r="AZ414" s="10">
        <f>3/24000000*OO[[#This Row],[108 (02JUL1985 09:00:00)-Water Temperature (C)]]*OO[[#This Row],[50]]</f>
        <v>2.0504468230520001E-4</v>
      </c>
      <c r="BA414" s="10">
        <f>3/24000000*OO[[#This Row],[109 (02JUL1985 12:00:00)-Water Temperature (C)]]*OO[[#This Row],[51]]</f>
        <v>1.533762494389E-4</v>
      </c>
      <c r="BB414" s="10">
        <f>3/24000000*OO[[#This Row],[110 (02JUL1985 15:00:00)-Water Temperature (C)]]*OO[[#This Row],[52]]</f>
        <v>1.2748684647384998E-4</v>
      </c>
      <c r="BC414" s="10">
        <f>3/24000000*OO[[#This Row],[111 (02JUL1985 18:00:00)-Water Temperature (C)]]*OO[[#This Row],[53]]</f>
        <v>1.0966875356691249E-4</v>
      </c>
      <c r="BD414" s="10">
        <f>3/24000000*OO[[#This Row],[112 (02JUL1985 21:00:00)-Water Temperature (C)]]*OO[[#This Row],[54]]</f>
        <v>9.552540055440001E-5</v>
      </c>
      <c r="BE414" s="10">
        <f>3/24000000*OO[[#This Row],[113 (03JUL1985 00:00:00)-Water Temperature (C)]]*OO[[#This Row],[55]]</f>
        <v>8.5416263411049995E-5</v>
      </c>
      <c r="BF414" s="10">
        <f>3/24000000*OO[[#This Row],[114 (03JUL1985 03:00:00)-Water Temperature (C)]]*OO[[#This Row],[56]]</f>
        <v>7.9411980070499992E-5</v>
      </c>
      <c r="BG414" s="10">
        <f>3/24000000*OO[[#This Row],[115 (03JUL1985 06:00:00)-Water Temperature (C)]]*OO[[#This Row],[57]]</f>
        <v>7.5166279195449995E-5</v>
      </c>
      <c r="BH414" s="10">
        <f>3/24000000*OO[[#This Row],[116 (03JUL1985 09:00:00)-Water Temperature (C)]]*OO[[#This Row],[58]]</f>
        <v>7.122858403875001E-5</v>
      </c>
      <c r="BI414" s="10">
        <f>3/24000000*OO[[#This Row],[117 (03JUL1985 12:00:00)-Water Temperature (C)]]*OO[[#This Row],[59]]</f>
        <v>6.6718906959674999E-5</v>
      </c>
      <c r="BJ414" s="10">
        <f>3/24000000*OO[[#This Row],[118 (03JUL1985 15:00:00)-Water Temperature (C)]]*OO[[#This Row],[60]]</f>
        <v>6.0444967393999996E-5</v>
      </c>
      <c r="BK414" s="10">
        <f>3/24000000*OO[[#This Row],[119 (03JUL1985 18:00:00)-Water Temperature (C)]]*OO[[#This Row],[61]]</f>
        <v>5.3049238203187501E-5</v>
      </c>
      <c r="BL414" s="10">
        <f>3/24000000*OO[[#This Row],[120 (03JUL1985 21:00:00)-Water Temperature (C)]]*OO[[#This Row],[62]]</f>
        <v>4.61797904511E-5</v>
      </c>
      <c r="BM414" s="10">
        <f>3/24000000*OO[[#This Row],[121 (04JUL1985 00:00:00)-Water Temperature (C)]]*OO[[#This Row],[63]]</f>
        <v>4.0503856174424999E-5</v>
      </c>
      <c r="BN414" s="10">
        <f>3/24000000*OO[[#This Row],[122 (04JUL1985 03:00:00)-Water Temperature (C)]]*OO[[#This Row],[64]]</f>
        <v>3.6619469907075006E-5</v>
      </c>
      <c r="BO414" s="10">
        <f>3/24000000*OO[[#This Row],[123 (04JUL1985 06:00:00)-Water Temperature (C)]]*OO[[#This Row],[65]]</f>
        <v>3.3513794228887501E-5</v>
      </c>
      <c r="BP414" s="10">
        <f>3/24000000*OO[[#This Row],[124 (04JUL1985 09:00:00)-Water Temperature (C)]]*OO[[#This Row],[66]]</f>
        <v>3.0877556838974998E-5</v>
      </c>
      <c r="BQ414" s="10">
        <f>3/24000000*OO[[#This Row],[125 (04JUL1985 12:00:00)-Water Temperature (C)]]*OO[[#This Row],[67]]</f>
        <v>2.8108258351919999E-5</v>
      </c>
      <c r="BR414" s="10">
        <f>3/24000000*OO[[#This Row],[126 (04JUL1985 15:00:00)-Water Temperature (C)]]*OO[[#This Row],[68]]</f>
        <v>2.530894578326E-5</v>
      </c>
      <c r="BS414" s="10">
        <f>3/24000000*OO[[#This Row],[127 (04JUL1985 18:00:00)-Water Temperature (C)]]*OO[[#This Row],[69]]</f>
        <v>2.2752627684062501E-5</v>
      </c>
      <c r="BT414" s="10">
        <f>3/24000000*OO[[#This Row],[128 (04JUL1985 21:00:00)-Water Temperature (C)]]*OO[[#This Row],[70]]</f>
        <v>2.0306067560143747E-5</v>
      </c>
      <c r="BU414" s="10">
        <f>3/24000000*OO[[#This Row],[129 (05JUL1985 00:00:00)-Water Temperature (C)]]*OO[[#This Row],[71]]</f>
        <v>1.81316557307E-5</v>
      </c>
      <c r="BV414" s="10">
        <f>3/24000000*OO[[#This Row],[130 (05JUL1985 03:00:00)-Water Temperature (C)]]*OO[[#This Row],[72]]</f>
        <v>1.6443782981587503E-5</v>
      </c>
      <c r="BW414" s="10">
        <f>3/24000000*OO[[#This Row],[131 (05JUL1985 06:00:00)-Water Temperature (C)]]*OO[[#This Row],[73]]</f>
        <v>1.4793315527099999E-5</v>
      </c>
      <c r="BX414" s="10">
        <f>3/24000000*OO[[#This Row],[132 (05JUL1985 09:00:00)-Water Temperature (C)]]*OO[[#This Row],[74]]</f>
        <v>1.302608839998375E-5</v>
      </c>
      <c r="BY414" s="10">
        <f>3/24000000*OO[[#This Row],[133 (05JUL1985 12:00:00)-Water Temperature (C)]]*OO[[#This Row],[75]]</f>
        <v>1.1225346850519999E-5</v>
      </c>
      <c r="BZ414" s="10">
        <f>3/24000000*OO[[#This Row],[134 (05JUL1985 15:00:00)-Water Temperature (C)]]*OO[[#This Row],[76]]</f>
        <v>9.3450123406912498E-6</v>
      </c>
      <c r="CA414" s="10">
        <f>3/24000000*OO[[#This Row],[135 (05JUL1985 18:00:00)-Water Temperature (C)]]*OO[[#This Row],[77]]</f>
        <v>7.4631327064662489E-6</v>
      </c>
      <c r="CB414" s="10">
        <f>3/24000000*OO[[#This Row],[136 (05JUL1985 21:00:00)-Water Temperature (C)]]*OO[[#This Row],[78]]</f>
        <v>5.8683451088062499E-6</v>
      </c>
      <c r="CC414" s="10">
        <f>3/24000000*OO[[#This Row],[137 (06JUL1985 00:00:00)-Water Temperature (C)]]*OO[[#This Row],[79]]</f>
        <v>4.6236625522287489E-6</v>
      </c>
      <c r="CD414" s="10">
        <f>3/24000000*OO[[#This Row],[138 (06JUL1985 03:00:00)-Water Temperature (C)]]*OO[[#This Row],[80]]</f>
        <v>3.7864839490437499E-6</v>
      </c>
      <c r="CE414" s="10">
        <f>3/24000000*OO[[#This Row],[139 (06JUL1985 06:00:00)-Water Temperature (C)]]*OO[[#This Row],[81]]</f>
        <v>3.1869429673674997E-6</v>
      </c>
      <c r="CF414" s="10">
        <f>3/24000000*OO[[#This Row],[140 (06JUL1985 09:00:00)-Water Temperature (C)]]*OO[[#This Row],[82]]</f>
        <v>2.736303470278125E-6</v>
      </c>
      <c r="CG414" s="10">
        <f>3/24000000*OO[[#This Row],[141 (06JUL1985 12:00:00)-Water Temperature (C)]]*OO[[#This Row],[83]]</f>
        <v>2.42537756328E-6</v>
      </c>
      <c r="CH414" s="10">
        <f>3/24000000*OO[[#This Row],[142 (06JUL1985 15:00:00)-Water Temperature (C)]]*OO[[#This Row],[84]]</f>
        <v>2.1854250284532499E-6</v>
      </c>
      <c r="CI414" s="10">
        <f>3/24000000*OO[[#This Row],[143 (06JUL1985 18:00:00)-Water Temperature (C)]]*OO[[#This Row],[85]]</f>
        <v>1.9679984482349999E-6</v>
      </c>
      <c r="CJ414" s="10">
        <f>3/24000000*OO[[#This Row],[144 (06JUL1985 21:00:00)-Water Temperature (C)]]*OO[[#This Row],[86]]</f>
        <v>1.7929033323424999E-6</v>
      </c>
      <c r="CK414" s="10">
        <f>3/24000000*OO[[#This Row],[145 (07JUL1985 00:00:00)-Water Temperature (C)]]*OO[[#This Row],[87]]</f>
        <v>1.6683753089696249E-6</v>
      </c>
      <c r="CL414" s="10">
        <f>3/24000000*OO[[#This Row],[146 (07JUL1985 03:00:00)-Water Temperature (C)]]*OO[[#This Row],[88]]</f>
        <v>1.6198785783659999E-6</v>
      </c>
      <c r="CM414" s="10">
        <f>3/24000000*OO[[#This Row],[147 (07JUL1985 06:00:00)-Water Temperature (C)]]*OO[[#This Row],[89]]</f>
        <v>1.59626975491325E-6</v>
      </c>
      <c r="CN414" s="10">
        <f>3/24000000*OO[[#This Row],[148 (07JUL1985 09:00:00)-Water Temperature (C)]]*OO[[#This Row],[90]]</f>
        <v>1.5567340330171251E-6</v>
      </c>
      <c r="CO414" s="10">
        <f>3/24000000*OO[[#This Row],[149 (07JUL1985 12:00:00)-Water Temperature (C)]]*OO[[#This Row],[91]]</f>
        <v>1.4990199462104999E-6</v>
      </c>
      <c r="CP414" s="10">
        <f>3/24000000*OO[[#This Row],[150 (07JUL1985 15:00:00)-Water Temperature (C)]]*OO[[#This Row],[92]]</f>
        <v>1.4150891755651249E-6</v>
      </c>
      <c r="CQ414" s="10">
        <f>3/24000000*OO[[#This Row],[151 (07JUL1985 18:00:00)-Water Temperature (C)]]*OO[[#This Row],[93]]</f>
        <v>1.3177915336406248E-6</v>
      </c>
      <c r="CR414" s="10">
        <f>3/24000000*OO[[#This Row],[152 (07JUL1985 21:00:00)-Water Temperature (C)]]*OO[[#This Row],[94]]</f>
        <v>1.2312544864884998E-6</v>
      </c>
      <c r="CS414" s="10">
        <f>3/24000000*OO[[#This Row],[153 (08JUL1985 00:00:00)-Water Temperature (C)]]*OO[[#This Row],[95]]</f>
        <v>1.159265139873375E-6</v>
      </c>
      <c r="CT414" s="10">
        <f>3/24000000*OO[[#This Row],[154 (08JUL1985 03:00:00)-Water Temperature (C)]]*OO[[#This Row],[96]]</f>
        <v>1.1076730970403748E-6</v>
      </c>
      <c r="CU414" s="10">
        <f>3/24000000*OO[[#This Row],[155 (08JUL1985 06:00:00)-Water Temperature (C)]]*OO[[#This Row],[97]]</f>
        <v>1.0810904117737499E-6</v>
      </c>
      <c r="CV414" s="10">
        <f>3/24000000*OO[[#This Row],[156 (08JUL1985 09:00:00)-Water Temperature (C)]]*OO[[#This Row],[98]]</f>
        <v>1.0470060955725001E-6</v>
      </c>
      <c r="CW414" s="10">
        <f>3/24000000*OO[[#This Row],[157 (08JUL1985 12:00:00)-Water Temperature (C)]]*OO[[#This Row],[99]]</f>
        <v>1.0056236896875E-6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4.1382767191799999E-39</v>
      </c>
      <c r="X415" s="10">
        <f>3/24000000*OO[[#This Row],[80 (28JUN1985 21:00:00)-Water Temperature (C)]]*OO[[#This Row],[22]]</f>
        <v>5.8255978383899995E-33</v>
      </c>
      <c r="Y415" s="10">
        <f>3/24000000*OO[[#This Row],[81 (29JUN1985 00:00:00)-Water Temperature (C)]]*OO[[#This Row],[23]]</f>
        <v>2.8544010461271246E-26</v>
      </c>
      <c r="Z415" s="10">
        <f>3/24000000*OO[[#This Row],[82 (29JUN1985 03:00:00)-Water Temperature (C)]]*OO[[#This Row],[24]]</f>
        <v>3.5337259602549993E-21</v>
      </c>
      <c r="AA415" s="10">
        <f>3/24000000*OO[[#This Row],[83 (29JUN1985 06:00:00)-Water Temperature (C)]]*OO[[#This Row],[25]]</f>
        <v>2.9611439658451246E-17</v>
      </c>
      <c r="AB415" s="10">
        <f>3/24000000*OO[[#This Row],[84 (29JUN1985 09:00:00)-Water Temperature (C)]]*OO[[#This Row],[26]]</f>
        <v>3.5070678042399999E-14</v>
      </c>
      <c r="AC415" s="10">
        <f>3/24000000*OO[[#This Row],[85 (29JUN1985 12:00:00)-Water Temperature (C)]]*OO[[#This Row],[27]]</f>
        <v>1.107583119563E-11</v>
      </c>
      <c r="AD415" s="10">
        <f>3/24000000*OO[[#This Row],[86 (29JUN1985 15:00:00)-Water Temperature (C)]]*OO[[#This Row],[28]]</f>
        <v>1.286459576255125E-9</v>
      </c>
      <c r="AE415" s="10">
        <f>3/24000000*OO[[#This Row],[88 (29JUN1985 21:00:00)-Water Temperature (C)]]*OO[[#This Row],[30]]</f>
        <v>1.7205386911751251E-6</v>
      </c>
      <c r="AF415" s="10">
        <f>3/24000000*OO[[#This Row],[88 (29JUN1985 21:00:00)-Water Temperature (C)]]*OO[[#This Row],[30]]</f>
        <v>1.7205386911751251E-6</v>
      </c>
      <c r="AG415" s="10">
        <f>3/24000000*OO[[#This Row],[89 (30JUN1985 00:00:00)-Water Temperature (C)]]*OO[[#This Row],[31]]</f>
        <v>2.5261944890650001E-5</v>
      </c>
      <c r="AH415" s="10">
        <f>3/24000000*OO[[#This Row],[90 (30JUN1985 03:00:00)-Water Temperature (C)]]*OO[[#This Row],[32]]</f>
        <v>2.2966117400834997E-4</v>
      </c>
      <c r="AI415" s="10">
        <f>3/24000000*OO[[#This Row],[91 (30JUN1985 06:00:00)-Water Temperature (C)]]*OO[[#This Row],[33]]</f>
        <v>1.3668383079098749E-3</v>
      </c>
      <c r="AJ415" s="10">
        <f>3/24000000*OO[[#This Row],[92 (30JUN1985 09:00:00)-Water Temperature (C)]]*OO[[#This Row],[34]]</f>
        <v>5.5637306969999996E-3</v>
      </c>
      <c r="AK415" s="10">
        <f>3/24000000*OO[[#This Row],[93 (30JUN1985 12:00:00)-Water Temperature (C)]]*OO[[#This Row],[35]]</f>
        <v>1.6159793728904998E-2</v>
      </c>
      <c r="AL415" s="10">
        <f>3/24000000*OO[[#This Row],[94 (30JUN1985 15:00:00)-Water Temperature (C)]]*OO[[#This Row],[36]]</f>
        <v>3.41624914785E-2</v>
      </c>
      <c r="AM415" s="10">
        <f>3/24000000*OO[[#This Row],[95 (30JUN1985 18:00:00)-Water Temperature (C)]]*OO[[#This Row],[37]]</f>
        <v>5.4563668868749991E-2</v>
      </c>
      <c r="AN415" s="10">
        <f>3/24000000*OO[[#This Row],[96 (30JUN1985 21:00:00)-Water Temperature (C)]]*OO[[#This Row],[38]]</f>
        <v>6.8900982085799992E-2</v>
      </c>
      <c r="AO415" s="10">
        <f>3/24000000*OO[[#This Row],[97 (01JUL1985 00:00:00)-Water Temperature (C)]]*OO[[#This Row],[39]]</f>
        <v>7.1631323410724992E-2</v>
      </c>
      <c r="AP415" s="10">
        <f>3/24000000*OO[[#This Row],[98 (01JUL1985 03:00:00)-Water Temperature (C)]]*OO[[#This Row],[40]]</f>
        <v>6.4828209261562492E-2</v>
      </c>
      <c r="AQ415" s="10">
        <f>3/24000000*OO[[#This Row],[99 (01JUL1985 06:00:00)-Water Temperature (C)]]*OO[[#This Row],[41]]</f>
        <v>5.10909128620625E-2</v>
      </c>
      <c r="AR415" s="10">
        <f>3/24000000*OO[[#This Row],[100 (01JUL1985 09:00:00)-Water Temperature (C)]]*OO[[#This Row],[42]]</f>
        <v>3.5092935624387499E-2</v>
      </c>
      <c r="AS415" s="10">
        <f>3/24000000*OO[[#This Row],[101 (01JUL1985 12:00:00)-Water Temperature (C)]]*OO[[#This Row],[43]]</f>
        <v>2.1122978739424998E-2</v>
      </c>
      <c r="AT415" s="10">
        <f>3/24000000*OO[[#This Row],[102 (01JUL1985 15:00:00)-Water Temperature (C)]]*OO[[#This Row],[44]]</f>
        <v>1.1246303222371249E-2</v>
      </c>
      <c r="AU415" s="10">
        <f>3/24000000*OO[[#This Row],[103 (01JUL1985 18:00:00)-Water Temperature (C)]]*OO[[#This Row],[45]]</f>
        <v>5.4673334692762494E-3</v>
      </c>
      <c r="AV415" s="10">
        <f>3/24000000*OO[[#This Row],[104 (01JUL1985 21:00:00)-Water Temperature (C)]]*OO[[#This Row],[46]]</f>
        <v>2.5074958516409997E-3</v>
      </c>
      <c r="AW415" s="10">
        <f>3/24000000*OO[[#This Row],[105 (02JUL1985 00:00:00)-Water Temperature (C)]]*OO[[#This Row],[47]]</f>
        <v>1.1277862832775E-3</v>
      </c>
      <c r="AX415" s="10">
        <f>3/24000000*OO[[#This Row],[106 (02JUL1985 03:00:00)-Water Temperature (C)]]*OO[[#This Row],[48]]</f>
        <v>5.3685215004750002E-4</v>
      </c>
      <c r="AY415" s="10">
        <f>3/24000000*OO[[#This Row],[107 (02JUL1985 06:00:00)-Water Temperature (C)]]*OO[[#This Row],[49]]</f>
        <v>2.8132649856382503E-4</v>
      </c>
      <c r="AZ415" s="10">
        <f>3/24000000*OO[[#This Row],[108 (02JUL1985 09:00:00)-Water Temperature (C)]]*OO[[#This Row],[50]]</f>
        <v>1.7252447360909998E-4</v>
      </c>
      <c r="BA415" s="10">
        <f>3/24000000*OO[[#This Row],[109 (02JUL1985 12:00:00)-Water Temperature (C)]]*OO[[#This Row],[51]]</f>
        <v>1.26776078823625E-4</v>
      </c>
      <c r="BB415" s="10">
        <f>3/24000000*OO[[#This Row],[110 (02JUL1985 15:00:00)-Water Temperature (C)]]*OO[[#This Row],[52]]</f>
        <v>1.0442467590155E-4</v>
      </c>
      <c r="BC415" s="10">
        <f>3/24000000*OO[[#This Row],[111 (02JUL1985 18:00:00)-Water Temperature (C)]]*OO[[#This Row],[53]]</f>
        <v>8.9746532463387486E-5</v>
      </c>
      <c r="BD415" s="10">
        <f>3/24000000*OO[[#This Row],[112 (02JUL1985 21:00:00)-Water Temperature (C)]]*OO[[#This Row],[54]]</f>
        <v>7.8210537475500004E-5</v>
      </c>
      <c r="BE415" s="10">
        <f>3/24000000*OO[[#This Row],[113 (03JUL1985 00:00:00)-Water Temperature (C)]]*OO[[#This Row],[55]]</f>
        <v>6.9853156052024991E-5</v>
      </c>
      <c r="BF415" s="10">
        <f>3/24000000*OO[[#This Row],[114 (03JUL1985 03:00:00)-Water Temperature (C)]]*OO[[#This Row],[56]]</f>
        <v>6.4879603706812487E-5</v>
      </c>
      <c r="BG415" s="10">
        <f>3/24000000*OO[[#This Row],[115 (03JUL1985 06:00:00)-Water Temperature (C)]]*OO[[#This Row],[57]]</f>
        <v>6.1408935489487489E-5</v>
      </c>
      <c r="BH415" s="10">
        <f>3/24000000*OO[[#This Row],[116 (03JUL1985 09:00:00)-Water Temperature (C)]]*OO[[#This Row],[58]]</f>
        <v>5.8278213141225006E-5</v>
      </c>
      <c r="BI415" s="10">
        <f>3/24000000*OO[[#This Row],[117 (03JUL1985 12:00:00)-Water Temperature (C)]]*OO[[#This Row],[59]]</f>
        <v>5.4742779405900001E-5</v>
      </c>
      <c r="BJ415" s="10">
        <f>3/24000000*OO[[#This Row],[118 (03JUL1985 15:00:00)-Water Temperature (C)]]*OO[[#This Row],[60]]</f>
        <v>4.9826247760199998E-5</v>
      </c>
      <c r="BK415" s="10">
        <f>3/24000000*OO[[#This Row],[119 (03JUL1985 18:00:00)-Water Temperature (C)]]*OO[[#This Row],[61]]</f>
        <v>4.384914660375E-5</v>
      </c>
      <c r="BL415" s="10">
        <f>3/24000000*OO[[#This Row],[120 (03JUL1985 21:00:00)-Water Temperature (C)]]*OO[[#This Row],[62]]</f>
        <v>3.8210095508124997E-5</v>
      </c>
      <c r="BM415" s="10">
        <f>3/24000000*OO[[#This Row],[121 (04JUL1985 00:00:00)-Water Temperature (C)]]*OO[[#This Row],[63]]</f>
        <v>3.3511720594274997E-5</v>
      </c>
      <c r="BN415" s="10">
        <f>3/24000000*OO[[#This Row],[122 (04JUL1985 03:00:00)-Water Temperature (C)]]*OO[[#This Row],[64]]</f>
        <v>3.0282892972053752E-5</v>
      </c>
      <c r="BO415" s="10">
        <f>3/24000000*OO[[#This Row],[123 (04JUL1985 06:00:00)-Water Temperature (C)]]*OO[[#This Row],[65]]</f>
        <v>2.77175705270275E-5</v>
      </c>
      <c r="BP415" s="10">
        <f>3/24000000*OO[[#This Row],[124 (04JUL1985 09:00:00)-Water Temperature (C)]]*OO[[#This Row],[66]]</f>
        <v>2.5567586242658748E-5</v>
      </c>
      <c r="BQ415" s="10">
        <f>3/24000000*OO[[#This Row],[125 (04JUL1985 12:00:00)-Water Temperature (C)]]*OO[[#This Row],[67]]</f>
        <v>2.3330087809087501E-5</v>
      </c>
      <c r="BR415" s="10">
        <f>3/24000000*OO[[#This Row],[126 (04JUL1985 15:00:00)-Water Temperature (C)]]*OO[[#This Row],[68]]</f>
        <v>2.1065888272218749E-5</v>
      </c>
      <c r="BS415" s="10">
        <f>3/24000000*OO[[#This Row],[127 (04JUL1985 18:00:00)-Water Temperature (C)]]*OO[[#This Row],[69]]</f>
        <v>1.8977750798549997E-5</v>
      </c>
      <c r="BT415" s="10">
        <f>3/24000000*OO[[#This Row],[128 (04JUL1985 21:00:00)-Water Temperature (C)]]*OO[[#This Row],[70]]</f>
        <v>1.6959365685322499E-5</v>
      </c>
      <c r="BU415" s="10">
        <f>3/24000000*OO[[#This Row],[129 (05JUL1985 00:00:00)-Water Temperature (C)]]*OO[[#This Row],[71]]</f>
        <v>1.5171419473200001E-5</v>
      </c>
      <c r="BV415" s="10">
        <f>3/24000000*OO[[#This Row],[130 (05JUL1985 03:00:00)-Water Temperature (C)]]*OO[[#This Row],[72]]</f>
        <v>1.3757017784804998E-5</v>
      </c>
      <c r="BW415" s="10">
        <f>3/24000000*OO[[#This Row],[131 (05JUL1985 06:00:00)-Water Temperature (C)]]*OO[[#This Row],[73]]</f>
        <v>1.2410287334719999E-5</v>
      </c>
      <c r="BX415" s="10">
        <f>3/24000000*OO[[#This Row],[132 (05JUL1985 09:00:00)-Water Temperature (C)]]*OO[[#This Row],[74]]</f>
        <v>1.096643953307E-5</v>
      </c>
      <c r="BY415" s="10">
        <f>3/24000000*OO[[#This Row],[133 (05JUL1985 12:00:00)-Water Temperature (C)]]*OO[[#This Row],[75]]</f>
        <v>9.4901206620599985E-6</v>
      </c>
      <c r="BZ415" s="10">
        <f>3/24000000*OO[[#This Row],[134 (05JUL1985 15:00:00)-Water Temperature (C)]]*OO[[#This Row],[76]]</f>
        <v>7.9413893919974982E-6</v>
      </c>
      <c r="CA415" s="10">
        <f>3/24000000*OO[[#This Row],[135 (05JUL1985 18:00:00)-Water Temperature (C)]]*OO[[#This Row],[77]]</f>
        <v>6.3752848145100002E-6</v>
      </c>
      <c r="CB415" s="10">
        <f>3/24000000*OO[[#This Row],[136 (05JUL1985 21:00:00)-Water Temperature (C)]]*OO[[#This Row],[78]]</f>
        <v>5.0252623653049993E-6</v>
      </c>
      <c r="CC415" s="10">
        <f>3/24000000*OO[[#This Row],[137 (06JUL1985 00:00:00)-Water Temperature (C)]]*OO[[#This Row],[79]]</f>
        <v>3.9634162069862502E-6</v>
      </c>
      <c r="CD415" s="10">
        <f>3/24000000*OO[[#This Row],[138 (06JUL1985 03:00:00)-Water Temperature (C)]]*OO[[#This Row],[80]]</f>
        <v>3.2375076633619997E-6</v>
      </c>
      <c r="CE415" s="10">
        <f>3/24000000*OO[[#This Row],[139 (06JUL1985 06:00:00)-Water Temperature (C)]]*OO[[#This Row],[81]]</f>
        <v>2.7166920159191245E-6</v>
      </c>
      <c r="CF415" s="10">
        <f>3/24000000*OO[[#This Row],[140 (06JUL1985 09:00:00)-Water Temperature (C)]]*OO[[#This Row],[82]]</f>
        <v>2.3268458207410002E-6</v>
      </c>
      <c r="CG415" s="10">
        <f>3/24000000*OO[[#This Row],[141 (06JUL1985 12:00:00)-Water Temperature (C)]]*OO[[#This Row],[83]]</f>
        <v>2.0555904218557499E-6</v>
      </c>
      <c r="CH415" s="10">
        <f>3/24000000*OO[[#This Row],[142 (06JUL1985 15:00:00)-Water Temperature (C)]]*OO[[#This Row],[84]]</f>
        <v>1.8476210274389996E-6</v>
      </c>
      <c r="CI415" s="10">
        <f>3/24000000*OO[[#This Row],[143 (06JUL1985 18:00:00)-Water Temperature (C)]]*OO[[#This Row],[85]]</f>
        <v>1.6624444222349999E-6</v>
      </c>
      <c r="CJ415" s="10">
        <f>3/24000000*OO[[#This Row],[144 (06JUL1985 21:00:00)-Water Temperature (C)]]*OO[[#This Row],[86]]</f>
        <v>1.5124546750375E-6</v>
      </c>
      <c r="CK415" s="10">
        <f>3/24000000*OO[[#This Row],[145 (07JUL1985 00:00:00)-Water Temperature (C)]]*OO[[#This Row],[87]]</f>
        <v>1.4050396860266249E-6</v>
      </c>
      <c r="CL415" s="10">
        <f>3/24000000*OO[[#This Row],[146 (07JUL1985 03:00:00)-Water Temperature (C)]]*OO[[#This Row],[88]]</f>
        <v>1.3608488792112501E-6</v>
      </c>
      <c r="CM415" s="10">
        <f>3/24000000*OO[[#This Row],[147 (07JUL1985 06:00:00)-Water Temperature (C)]]*OO[[#This Row],[89]]</f>
        <v>1.3404468754792498E-6</v>
      </c>
      <c r="CN415" s="10">
        <f>3/24000000*OO[[#This Row],[148 (07JUL1985 09:00:00)-Water Temperature (C)]]*OO[[#This Row],[90]]</f>
        <v>1.3092220267297498E-6</v>
      </c>
      <c r="CO415" s="10">
        <f>3/24000000*OO[[#This Row],[149 (07JUL1985 12:00:00)-Water Temperature (C)]]*OO[[#This Row],[91]]</f>
        <v>1.2623892656157501E-6</v>
      </c>
      <c r="CP415" s="10">
        <f>3/24000000*OO[[#This Row],[150 (07JUL1985 15:00:00)-Water Temperature (C)]]*OO[[#This Row],[92]]</f>
        <v>1.1936503202085E-6</v>
      </c>
      <c r="CQ415" s="10">
        <f>3/24000000*OO[[#This Row],[151 (07JUL1985 18:00:00)-Water Temperature (C)]]*OO[[#This Row],[93]]</f>
        <v>1.1126136563520001E-6</v>
      </c>
      <c r="CR415" s="10">
        <f>3/24000000*OO[[#This Row],[152 (07JUL1985 21:00:00)-Water Temperature (C)]]*OO[[#This Row],[94]]</f>
        <v>1.0391604625409998E-6</v>
      </c>
      <c r="CS415" s="10">
        <f>3/24000000*OO[[#This Row],[153 (08JUL1985 00:00:00)-Water Temperature (C)]]*OO[[#This Row],[95]]</f>
        <v>9.7780788293750007E-7</v>
      </c>
      <c r="CT415" s="10">
        <f>3/24000000*OO[[#This Row],[154 (08JUL1985 03:00:00)-Water Temperature (C)]]*OO[[#This Row],[96]]</f>
        <v>9.33135880725E-7</v>
      </c>
      <c r="CU415" s="10">
        <f>3/24000000*OO[[#This Row],[155 (08JUL1985 06:00:00)-Water Temperature (C)]]*OO[[#This Row],[97]]</f>
        <v>9.0916008078600004E-7</v>
      </c>
      <c r="CV415" s="10">
        <f>3/24000000*OO[[#This Row],[156 (08JUL1985 09:00:00)-Water Temperature (C)]]*OO[[#This Row],[98]]</f>
        <v>8.8155370997237483E-7</v>
      </c>
      <c r="CW415" s="10">
        <f>3/24000000*OO[[#This Row],[157 (08JUL1985 12:00:00)-Water Temperature (C)]]*OO[[#This Row],[99]]</f>
        <v>8.4738473833087504E-7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7.2307884680849998E-40</v>
      </c>
      <c r="X416" s="10">
        <f>3/24000000*OO[[#This Row],[80 (28JUN1985 21:00:00)-Water Temperature (C)]]*OO[[#This Row],[22]]</f>
        <v>1.6138945359956252E-33</v>
      </c>
      <c r="Y416" s="10">
        <f>3/24000000*OO[[#This Row],[81 (29JUN1985 00:00:00)-Water Temperature (C)]]*OO[[#This Row],[23]]</f>
        <v>6.6307881416349997E-27</v>
      </c>
      <c r="Z416" s="10">
        <f>3/24000000*OO[[#This Row],[82 (29JUN1985 03:00:00)-Water Temperature (C)]]*OO[[#This Row],[24]]</f>
        <v>1.0317245188672499E-21</v>
      </c>
      <c r="AA416" s="10">
        <f>3/24000000*OO[[#This Row],[83 (29JUN1985 06:00:00)-Water Temperature (C)]]*OO[[#This Row],[25]]</f>
        <v>1.0016737973549999E-17</v>
      </c>
      <c r="AB416" s="10">
        <f>3/24000000*OO[[#This Row],[84 (29JUN1985 09:00:00)-Water Temperature (C)]]*OO[[#This Row],[26]]</f>
        <v>1.3063172559412499E-14</v>
      </c>
      <c r="AC416" s="10">
        <f>3/24000000*OO[[#This Row],[85 (29JUN1985 12:00:00)-Water Temperature (C)]]*OO[[#This Row],[27]]</f>
        <v>4.4124253884374999E-12</v>
      </c>
      <c r="AD416" s="10">
        <f>3/24000000*OO[[#This Row],[86 (29JUN1985 15:00:00)-Water Temperature (C)]]*OO[[#This Row],[28]]</f>
        <v>5.3977070745149991E-10</v>
      </c>
      <c r="AE416" s="10">
        <f>3/24000000*OO[[#This Row],[88 (29JUN1985 21:00:00)-Water Temperature (C)]]*OO[[#This Row],[30]]</f>
        <v>7.7925692607262505E-7</v>
      </c>
      <c r="AF416" s="10">
        <f>3/24000000*OO[[#This Row],[88 (29JUN1985 21:00:00)-Water Temperature (C)]]*OO[[#This Row],[30]]</f>
        <v>7.7925692607262505E-7</v>
      </c>
      <c r="AG416" s="10">
        <f>3/24000000*OO[[#This Row],[89 (30JUN1985 00:00:00)-Water Temperature (C)]]*OO[[#This Row],[31]]</f>
        <v>1.17574976751375E-5</v>
      </c>
      <c r="AH416" s="10">
        <f>3/24000000*OO[[#This Row],[90 (30JUN1985 03:00:00)-Water Temperature (C)]]*OO[[#This Row],[32]]</f>
        <v>1.0916882186368751E-4</v>
      </c>
      <c r="AI416" s="10">
        <f>3/24000000*OO[[#This Row],[91 (30JUN1985 06:00:00)-Water Temperature (C)]]*OO[[#This Row],[33]]</f>
        <v>6.6075834940937492E-4</v>
      </c>
      <c r="AJ416" s="10">
        <f>3/24000000*OO[[#This Row],[92 (30JUN1985 09:00:00)-Water Temperature (C)]]*OO[[#This Row],[34]]</f>
        <v>2.7232835483006249E-3</v>
      </c>
      <c r="AK416" s="10">
        <f>3/24000000*OO[[#This Row],[93 (30JUN1985 12:00:00)-Water Temperature (C)]]*OO[[#This Row],[35]]</f>
        <v>8.0776039248299999E-3</v>
      </c>
      <c r="AL416" s="10">
        <f>3/24000000*OO[[#This Row],[94 (30JUN1985 15:00:00)-Water Temperature (C)]]*OO[[#This Row],[36]]</f>
        <v>1.7418467549094999E-2</v>
      </c>
      <c r="AM416" s="10">
        <f>3/24000000*OO[[#This Row],[95 (30JUN1985 18:00:00)-Water Temperature (C)]]*OO[[#This Row],[37]]</f>
        <v>2.8319885160865001E-2</v>
      </c>
      <c r="AN416" s="10">
        <f>3/24000000*OO[[#This Row],[96 (30JUN1985 21:00:00)-Water Temperature (C)]]*OO[[#This Row],[38]]</f>
        <v>3.62909801648875E-2</v>
      </c>
      <c r="AO416" s="10">
        <f>3/24000000*OO[[#This Row],[97 (01JUL1985 00:00:00)-Water Temperature (C)]]*OO[[#This Row],[39]]</f>
        <v>3.8282802853899997E-2</v>
      </c>
      <c r="AP416" s="10">
        <f>3/24000000*OO[[#This Row],[98 (01JUL1985 03:00:00)-Water Temperature (C)]]*OO[[#This Row],[40]]</f>
        <v>3.5039033817187502E-2</v>
      </c>
      <c r="AQ416" s="10">
        <f>3/24000000*OO[[#This Row],[99 (01JUL1985 06:00:00)-Water Temperature (C)]]*OO[[#This Row],[41]]</f>
        <v>2.7907443938202502E-2</v>
      </c>
      <c r="AR416" s="10">
        <f>3/24000000*OO[[#This Row],[100 (01JUL1985 09:00:00)-Water Temperature (C)]]*OO[[#This Row],[42]]</f>
        <v>1.9376880621783752E-2</v>
      </c>
      <c r="AS416" s="10">
        <f>3/24000000*OO[[#This Row],[101 (01JUL1985 12:00:00)-Water Temperature (C)]]*OO[[#This Row],[43]]</f>
        <v>1.1791316748E-2</v>
      </c>
      <c r="AT416" s="10">
        <f>3/24000000*OO[[#This Row],[102 (01JUL1985 15:00:00)-Water Temperature (C)]]*OO[[#This Row],[44]]</f>
        <v>6.3379255064399996E-3</v>
      </c>
      <c r="AU416" s="10">
        <f>3/24000000*OO[[#This Row],[103 (01JUL1985 18:00:00)-Water Temperature (C)]]*OO[[#This Row],[45]]</f>
        <v>3.1035292510574997E-3</v>
      </c>
      <c r="AV416" s="10">
        <f>3/24000000*OO[[#This Row],[104 (01JUL1985 21:00:00)-Water Temperature (C)]]*OO[[#This Row],[46]]</f>
        <v>1.4306819156231249E-3</v>
      </c>
      <c r="AW416" s="10">
        <f>3/24000000*OO[[#This Row],[105 (02JUL1985 00:00:00)-Water Temperature (C)]]*OO[[#This Row],[47]]</f>
        <v>6.4434876480000001E-4</v>
      </c>
      <c r="AX416" s="10">
        <f>3/24000000*OO[[#This Row],[106 (02JUL1985 03:00:00)-Water Temperature (C)]]*OO[[#This Row],[48]]</f>
        <v>3.0549269885887499E-4</v>
      </c>
      <c r="AY416" s="10">
        <f>3/24000000*OO[[#This Row],[107 (02JUL1985 06:00:00)-Water Temperature (C)]]*OO[[#This Row],[49]]</f>
        <v>1.5876561031695E-4</v>
      </c>
      <c r="AZ416" s="10">
        <f>3/24000000*OO[[#This Row],[108 (02JUL1985 09:00:00)-Water Temperature (C)]]*OO[[#This Row],[50]]</f>
        <v>9.6055654440299994E-5</v>
      </c>
      <c r="BA416" s="10">
        <f>3/24000000*OO[[#This Row],[109 (02JUL1985 12:00:00)-Water Temperature (C)]]*OO[[#This Row],[51]]</f>
        <v>6.970215472884999E-5</v>
      </c>
      <c r="BB416" s="10">
        <f>3/24000000*OO[[#This Row],[110 (02JUL1985 15:00:00)-Water Temperature (C)]]*OO[[#This Row],[52]]</f>
        <v>5.7038009779599993E-5</v>
      </c>
      <c r="BC416" s="10">
        <f>3/24000000*OO[[#This Row],[111 (02JUL1985 18:00:00)-Water Temperature (C)]]*OO[[#This Row],[53]]</f>
        <v>4.8980361219599996E-5</v>
      </c>
      <c r="BD416" s="10">
        <f>3/24000000*OO[[#This Row],[112 (02JUL1985 21:00:00)-Water Temperature (C)]]*OO[[#This Row],[54]]</f>
        <v>4.2706250478399998E-5</v>
      </c>
      <c r="BE416" s="10">
        <f>3/24000000*OO[[#This Row],[113 (03JUL1985 00:00:00)-Water Temperature (C)]]*OO[[#This Row],[55]]</f>
        <v>3.8104090062499999E-5</v>
      </c>
      <c r="BF416" s="10">
        <f>3/24000000*OO[[#This Row],[114 (03JUL1985 03:00:00)-Water Temperature (C)]]*OO[[#This Row],[56]]</f>
        <v>3.5361252191024996E-5</v>
      </c>
      <c r="BG416" s="10">
        <f>3/24000000*OO[[#This Row],[115 (03JUL1985 06:00:00)-Water Temperature (C)]]*OO[[#This Row],[57]]</f>
        <v>3.3466741131450001E-5</v>
      </c>
      <c r="BH416" s="10">
        <f>3/24000000*OO[[#This Row],[116 (03JUL1985 09:00:00)-Water Temperature (C)]]*OO[[#This Row],[58]]</f>
        <v>3.1796916071480003E-5</v>
      </c>
      <c r="BI416" s="10">
        <f>3/24000000*OO[[#This Row],[117 (03JUL1985 12:00:00)-Water Temperature (C)]]*OO[[#This Row],[59]]</f>
        <v>2.9935795219412496E-5</v>
      </c>
      <c r="BJ416" s="10">
        <f>3/24000000*OO[[#This Row],[118 (03JUL1985 15:00:00)-Water Temperature (C)]]*OO[[#This Row],[60]]</f>
        <v>2.734709116117E-5</v>
      </c>
      <c r="BK416" s="10">
        <f>3/24000000*OO[[#This Row],[119 (03JUL1985 18:00:00)-Water Temperature (C)]]*OO[[#This Row],[61]]</f>
        <v>2.4126766434269998E-5</v>
      </c>
      <c r="BL416" s="10">
        <f>3/24000000*OO[[#This Row],[120 (03JUL1985 21:00:00)-Water Temperature (C)]]*OO[[#This Row],[62]]</f>
        <v>2.1052732192291248E-5</v>
      </c>
      <c r="BM416" s="10">
        <f>3/24000000*OO[[#This Row],[121 (04JUL1985 00:00:00)-Water Temperature (C)]]*OO[[#This Row],[63]]</f>
        <v>1.84674324515625E-5</v>
      </c>
      <c r="BN416" s="10">
        <f>3/24000000*OO[[#This Row],[122 (04JUL1985 03:00:00)-Water Temperature (C)]]*OO[[#This Row],[64]]</f>
        <v>1.6696611442405002E-5</v>
      </c>
      <c r="BO416" s="10">
        <f>3/24000000*OO[[#This Row],[123 (04JUL1985 06:00:00)-Water Temperature (C)]]*OO[[#This Row],[65]]</f>
        <v>1.528905840681E-5</v>
      </c>
      <c r="BP416" s="10">
        <f>3/24000000*OO[[#This Row],[124 (04JUL1985 09:00:00)-Water Temperature (C)]]*OO[[#This Row],[66]]</f>
        <v>1.4116662472409998E-5</v>
      </c>
      <c r="BQ416" s="10">
        <f>3/24000000*OO[[#This Row],[125 (04JUL1985 12:00:00)-Water Temperature (C)]]*OO[[#This Row],[67]]</f>
        <v>1.2907225922175001E-5</v>
      </c>
      <c r="BR416" s="10">
        <f>3/24000000*OO[[#This Row],[126 (04JUL1985 15:00:00)-Water Temperature (C)]]*OO[[#This Row],[68]]</f>
        <v>1.1677236307094999E-5</v>
      </c>
      <c r="BS416" s="10">
        <f>3/24000000*OO[[#This Row],[127 (04JUL1985 18:00:00)-Water Temperature (C)]]*OO[[#This Row],[69]]</f>
        <v>1.0538424253720001E-5</v>
      </c>
      <c r="BT416" s="10">
        <f>3/24000000*OO[[#This Row],[128 (04JUL1985 21:00:00)-Water Temperature (C)]]*OO[[#This Row],[70]]</f>
        <v>9.4550264592962494E-6</v>
      </c>
      <c r="BU416" s="10">
        <f>3/24000000*OO[[#This Row],[129 (05JUL1985 00:00:00)-Water Temperature (C)]]*OO[[#This Row],[71]]</f>
        <v>8.4717170213999998E-6</v>
      </c>
      <c r="BV416" s="10">
        <f>3/24000000*OO[[#This Row],[130 (05JUL1985 03:00:00)-Water Temperature (C)]]*OO[[#This Row],[72]]</f>
        <v>7.6857134167512491E-6</v>
      </c>
      <c r="BW416" s="10">
        <f>3/24000000*OO[[#This Row],[131 (05JUL1985 06:00:00)-Water Temperature (C)]]*OO[[#This Row],[73]]</f>
        <v>6.9530367454149987E-6</v>
      </c>
      <c r="BX416" s="10">
        <f>3/24000000*OO[[#This Row],[132 (05JUL1985 09:00:00)-Water Temperature (C)]]*OO[[#This Row],[74]]</f>
        <v>6.1651060155499996E-6</v>
      </c>
      <c r="BY416" s="10">
        <f>3/24000000*OO[[#This Row],[133 (05JUL1985 12:00:00)-Water Temperature (C)]]*OO[[#This Row],[75]]</f>
        <v>5.3544275369624995E-6</v>
      </c>
      <c r="BZ416" s="10">
        <f>3/24000000*OO[[#This Row],[134 (05JUL1985 15:00:00)-Water Temperature (C)]]*OO[[#This Row],[76]]</f>
        <v>4.500670320229999E-6</v>
      </c>
      <c r="CA416" s="10">
        <f>3/24000000*OO[[#This Row],[135 (05JUL1985 18:00:00)-Water Temperature (C)]]*OO[[#This Row],[77]]</f>
        <v>3.6299645182849993E-6</v>
      </c>
      <c r="CB416" s="10">
        <f>3/24000000*OO[[#This Row],[136 (05JUL1985 21:00:00)-Water Temperature (C)]]*OO[[#This Row],[78]]</f>
        <v>2.8685487954899999E-6</v>
      </c>
      <c r="CC416" s="10">
        <f>3/24000000*OO[[#This Row],[137 (06JUL1985 00:00:00)-Water Temperature (C)]]*OO[[#This Row],[79]]</f>
        <v>2.2658796745289995E-6</v>
      </c>
      <c r="CD416" s="10">
        <f>3/24000000*OO[[#This Row],[138 (06JUL1985 03:00:00)-Water Temperature (C)]]*OO[[#This Row],[80]]</f>
        <v>1.8489531439469999E-6</v>
      </c>
      <c r="CE416" s="10">
        <f>3/24000000*OO[[#This Row],[139 (06JUL1985 06:00:00)-Water Temperature (C)]]*OO[[#This Row],[81]]</f>
        <v>1.5492225411047497E-6</v>
      </c>
      <c r="CF416" s="10">
        <f>3/24000000*OO[[#This Row],[140 (06JUL1985 09:00:00)-Water Temperature (C)]]*OO[[#This Row],[82]]</f>
        <v>1.3252961657324999E-6</v>
      </c>
      <c r="CG416" s="10">
        <f>3/24000000*OO[[#This Row],[141 (06JUL1985 12:00:00)-Water Temperature (C)]]*OO[[#This Row],[83]]</f>
        <v>1.1686198926055001E-6</v>
      </c>
      <c r="CH416" s="10">
        <f>3/24000000*OO[[#This Row],[142 (06JUL1985 15:00:00)-Water Temperature (C)]]*OO[[#This Row],[84]]</f>
        <v>1.0491922582585E-6</v>
      </c>
      <c r="CI416" s="10">
        <f>3/24000000*OO[[#This Row],[143 (06JUL1985 18:00:00)-Water Temperature (C)]]*OO[[#This Row],[85]]</f>
        <v>9.4396827854549991E-7</v>
      </c>
      <c r="CJ416" s="10">
        <f>3/24000000*OO[[#This Row],[144 (06JUL1985 21:00:00)-Water Temperature (C)]]*OO[[#This Row],[86]]</f>
        <v>8.5833296987749994E-7</v>
      </c>
      <c r="CK416" s="10">
        <f>3/24000000*OO[[#This Row],[145 (07JUL1985 00:00:00)-Water Temperature (C)]]*OO[[#This Row],[87]]</f>
        <v>7.9672845466499997E-7</v>
      </c>
      <c r="CL416" s="10">
        <f>3/24000000*OO[[#This Row],[146 (07JUL1985 03:00:00)-Water Temperature (C)]]*OO[[#This Row],[88]]</f>
        <v>7.7008908681562502E-7</v>
      </c>
      <c r="CM416" s="10">
        <f>3/24000000*OO[[#This Row],[147 (07JUL1985 06:00:00)-Water Temperature (C)]]*OO[[#This Row],[89]]</f>
        <v>7.5862619107612493E-7</v>
      </c>
      <c r="CN416" s="10">
        <f>3/24000000*OO[[#This Row],[148 (07JUL1985 09:00:00)-Water Temperature (C)]]*OO[[#This Row],[90]]</f>
        <v>7.4215058233199992E-7</v>
      </c>
      <c r="CO416" s="10">
        <f>3/24000000*OO[[#This Row],[149 (07JUL1985 12:00:00)-Water Temperature (C)]]*OO[[#This Row],[91]]</f>
        <v>7.1677707056200001E-7</v>
      </c>
      <c r="CP416" s="10">
        <f>3/24000000*OO[[#This Row],[150 (07JUL1985 15:00:00)-Water Temperature (C)]]*OO[[#This Row],[92]]</f>
        <v>6.7888791648925001E-7</v>
      </c>
      <c r="CQ416" s="10">
        <f>3/24000000*OO[[#This Row],[151 (07JUL1985 18:00:00)-Water Temperature (C)]]*OO[[#This Row],[93]]</f>
        <v>6.3359606283599999E-7</v>
      </c>
      <c r="CR416" s="10">
        <f>3/24000000*OO[[#This Row],[152 (07JUL1985 21:00:00)-Water Temperature (C)]]*OO[[#This Row],[94]]</f>
        <v>5.9193685062224994E-7</v>
      </c>
      <c r="CS416" s="10">
        <f>3/24000000*OO[[#This Row],[153 (08JUL1985 00:00:00)-Water Temperature (C)]]*OO[[#This Row],[95]]</f>
        <v>5.5711539460999985E-7</v>
      </c>
      <c r="CT416" s="10">
        <f>3/24000000*OO[[#This Row],[154 (08JUL1985 03:00:00)-Water Temperature (C)]]*OO[[#This Row],[96]]</f>
        <v>5.3149583142899999E-7</v>
      </c>
      <c r="CU416" s="10">
        <f>3/24000000*OO[[#This Row],[155 (08JUL1985 06:00:00)-Water Temperature (C)]]*OO[[#This Row],[97]]</f>
        <v>5.1764630206374999E-7</v>
      </c>
      <c r="CV416" s="10">
        <f>3/24000000*OO[[#This Row],[156 (08JUL1985 09:00:00)-Water Temperature (C)]]*OO[[#This Row],[98]]</f>
        <v>5.0266496602799999E-7</v>
      </c>
      <c r="CW416" s="10">
        <f>3/24000000*OO[[#This Row],[157 (08JUL1985 12:00:00)-Water Temperature (C)]]*OO[[#This Row],[99]]</f>
        <v>4.8389534525199991E-7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2.0677044672618751E-40</v>
      </c>
      <c r="X417" s="10">
        <f>3/24000000*OO[[#This Row],[80 (28JUN1985 21:00:00)-Water Temperature (C)]]*OO[[#This Row],[22]]</f>
        <v>7.5609815937787488E-34</v>
      </c>
      <c r="Y417" s="10">
        <f>3/24000000*OO[[#This Row],[81 (29JUN1985 00:00:00)-Water Temperature (C)]]*OO[[#This Row],[23]]</f>
        <v>2.6116838672128748E-27</v>
      </c>
      <c r="Z417" s="10">
        <f>3/24000000*OO[[#This Row],[82 (29JUN1985 03:00:00)-Water Temperature (C)]]*OO[[#This Row],[24]]</f>
        <v>5.0908666837562499E-22</v>
      </c>
      <c r="AA417" s="10">
        <f>3/24000000*OO[[#This Row],[83 (29JUN1985 06:00:00)-Water Temperature (C)]]*OO[[#This Row],[25]]</f>
        <v>5.7387601384749994E-18</v>
      </c>
      <c r="AB417" s="10">
        <f>3/24000000*OO[[#This Row],[84 (29JUN1985 09:00:00)-Water Temperature (C)]]*OO[[#This Row],[26]]</f>
        <v>8.3413513693250004E-15</v>
      </c>
      <c r="AC417" s="10">
        <f>3/24000000*OO[[#This Row],[85 (29JUN1985 12:00:00)-Water Temperature (C)]]*OO[[#This Row],[27]]</f>
        <v>3.0661033271880001E-12</v>
      </c>
      <c r="AD417" s="10">
        <f>3/24000000*OO[[#This Row],[86 (29JUN1985 15:00:00)-Water Temperature (C)]]*OO[[#This Row],[28]]</f>
        <v>4.0545282443087498E-10</v>
      </c>
      <c r="AE417" s="10">
        <f>3/24000000*OO[[#This Row],[88 (29JUN1985 21:00:00)-Water Temperature (C)]]*OO[[#This Row],[30]]</f>
        <v>6.7201233826250001E-7</v>
      </c>
      <c r="AF417" s="10">
        <f>3/24000000*OO[[#This Row],[88 (29JUN1985 21:00:00)-Water Temperature (C)]]*OO[[#This Row],[30]]</f>
        <v>6.7201233826250001E-7</v>
      </c>
      <c r="AG417" s="10">
        <f>3/24000000*OO[[#This Row],[89 (30JUN1985 00:00:00)-Water Temperature (C)]]*OO[[#This Row],[31]]</f>
        <v>1.0774808636239998E-5</v>
      </c>
      <c r="AH417" s="10">
        <f>3/24000000*OO[[#This Row],[90 (30JUN1985 03:00:00)-Water Temperature (C)]]*OO[[#This Row],[32]]</f>
        <v>1.0609069579387499E-4</v>
      </c>
      <c r="AI417" s="10">
        <f>3/24000000*OO[[#This Row],[91 (30JUN1985 06:00:00)-Water Temperature (C)]]*OO[[#This Row],[33]]</f>
        <v>6.8016806579999998E-4</v>
      </c>
      <c r="AJ417" s="10">
        <f>3/24000000*OO[[#This Row],[92 (30JUN1985 09:00:00)-Water Temperature (C)]]*OO[[#This Row],[34]]</f>
        <v>2.96537013388125E-3</v>
      </c>
      <c r="AK417" s="10">
        <f>3/24000000*OO[[#This Row],[93 (30JUN1985 12:00:00)-Water Temperature (C)]]*OO[[#This Row],[35]]</f>
        <v>9.0455037017625004E-3</v>
      </c>
      <c r="AL417" s="10">
        <f>3/24000000*OO[[#This Row],[94 (30JUN1985 15:00:00)-Water Temperature (C)]]*OO[[#This Row],[36]]</f>
        <v>2.0051754248207498E-2</v>
      </c>
      <c r="AM417" s="10">
        <f>3/24000000*OO[[#This Row],[95 (30JUN1985 18:00:00)-Water Temperature (C)]]*OO[[#This Row],[37]]</f>
        <v>3.3446074847362492E-2</v>
      </c>
      <c r="AN417" s="10">
        <f>3/24000000*OO[[#This Row],[96 (30JUN1985 21:00:00)-Water Temperature (C)]]*OO[[#This Row],[38]]</f>
        <v>4.3818255945749993E-2</v>
      </c>
      <c r="AO417" s="10">
        <f>3/24000000*OO[[#This Row],[97 (01JUL1985 00:00:00)-Water Temperature (C)]]*OO[[#This Row],[39]]</f>
        <v>4.7205120295300003E-2</v>
      </c>
      <c r="AP417" s="10">
        <f>3/24000000*OO[[#This Row],[98 (01JUL1985 03:00:00)-Water Temperature (C)]]*OO[[#This Row],[40]]</f>
        <v>4.3879011410775E-2</v>
      </c>
      <c r="AQ417" s="10">
        <f>3/24000000*OO[[#This Row],[99 (01JUL1985 06:00:00)-Water Temperature (C)]]*OO[[#This Row],[41]]</f>
        <v>3.5432273722450003E-2</v>
      </c>
      <c r="AR417" s="10">
        <f>3/24000000*OO[[#This Row],[100 (01JUL1985 09:00:00)-Water Temperature (C)]]*OO[[#This Row],[42]]</f>
        <v>2.4958469982371251E-2</v>
      </c>
      <c r="AS417" s="10">
        <f>3/24000000*OO[[#This Row],[101 (01JUL1985 12:00:00)-Water Temperature (C)]]*OO[[#This Row],[43]]</f>
        <v>1.5409495130639999E-2</v>
      </c>
      <c r="AT417" s="10">
        <f>3/24000000*OO[[#This Row],[102 (01JUL1985 15:00:00)-Water Temperature (C)]]*OO[[#This Row],[44]]</f>
        <v>8.3925806912412502E-3</v>
      </c>
      <c r="AU417" s="10">
        <f>3/24000000*OO[[#This Row],[103 (01JUL1985 18:00:00)-Water Temperature (C)]]*OO[[#This Row],[45]]</f>
        <v>4.1496908171437495E-3</v>
      </c>
      <c r="AV417" s="10">
        <f>3/24000000*OO[[#This Row],[104 (01JUL1985 21:00:00)-Water Temperature (C)]]*OO[[#This Row],[46]]</f>
        <v>1.92532107182275E-3</v>
      </c>
      <c r="AW417" s="10">
        <f>3/24000000*OO[[#This Row],[105 (02JUL1985 00:00:00)-Water Temperature (C)]]*OO[[#This Row],[47]]</f>
        <v>8.6931790307212499E-4</v>
      </c>
      <c r="AX417" s="10">
        <f>3/24000000*OO[[#This Row],[106 (02JUL1985 03:00:00)-Water Temperature (C)]]*OO[[#This Row],[48]]</f>
        <v>4.0930764522950001E-4</v>
      </c>
      <c r="AY417" s="10">
        <f>3/24000000*OO[[#This Row],[107 (02JUL1985 06:00:00)-Water Temperature (C)]]*OO[[#This Row],[49]]</f>
        <v>2.0940992793396247E-4</v>
      </c>
      <c r="AZ417" s="10">
        <f>3/24000000*OO[[#This Row],[108 (02JUL1985 09:00:00)-Water Temperature (C)]]*OO[[#This Row],[50]]</f>
        <v>1.2366936592043748E-4</v>
      </c>
      <c r="BA417" s="10">
        <f>3/24000000*OO[[#This Row],[109 (02JUL1985 12:00:00)-Water Temperature (C)]]*OO[[#This Row],[51]]</f>
        <v>8.7585053140349986E-5</v>
      </c>
      <c r="BB417" s="10">
        <f>3/24000000*OO[[#This Row],[110 (02JUL1985 15:00:00)-Water Temperature (C)]]*OO[[#This Row],[52]]</f>
        <v>7.0601343626699995E-5</v>
      </c>
      <c r="BC417" s="10">
        <f>3/24000000*OO[[#This Row],[111 (02JUL1985 18:00:00)-Water Temperature (C)]]*OO[[#This Row],[53]]</f>
        <v>6.0294318303449993E-5</v>
      </c>
      <c r="BD417" s="10">
        <f>3/24000000*OO[[#This Row],[112 (02JUL1985 21:00:00)-Water Temperature (C)]]*OO[[#This Row],[54]]</f>
        <v>5.2454465296350009E-5</v>
      </c>
      <c r="BE417" s="10">
        <f>3/24000000*OO[[#This Row],[113 (03JUL1985 00:00:00)-Water Temperature (C)]]*OO[[#This Row],[55]]</f>
        <v>4.6613190481687493E-5</v>
      </c>
      <c r="BF417" s="10">
        <f>3/24000000*OO[[#This Row],[114 (03JUL1985 03:00:00)-Water Temperature (C)]]*OO[[#This Row],[56]]</f>
        <v>4.3086539813975001E-5</v>
      </c>
      <c r="BG417" s="10">
        <f>3/24000000*OO[[#This Row],[115 (03JUL1985 06:00:00)-Water Temperature (C)]]*OO[[#This Row],[57]]</f>
        <v>4.0670078770424999E-5</v>
      </c>
      <c r="BH417" s="10">
        <f>3/24000000*OO[[#This Row],[116 (03JUL1985 09:00:00)-Water Temperature (C)]]*OO[[#This Row],[58]]</f>
        <v>3.8585202742125E-5</v>
      </c>
      <c r="BI417" s="10">
        <f>3/24000000*OO[[#This Row],[117 (03JUL1985 12:00:00)-Water Temperature (C)]]*OO[[#This Row],[59]]</f>
        <v>3.6323279453349998E-5</v>
      </c>
      <c r="BJ417" s="10">
        <f>3/24000000*OO[[#This Row],[118 (03JUL1985 15:00:00)-Water Temperature (C)]]*OO[[#This Row],[60]]</f>
        <v>3.3242322689207499E-5</v>
      </c>
      <c r="BK417" s="10">
        <f>3/24000000*OO[[#This Row],[119 (03JUL1985 18:00:00)-Water Temperature (C)]]*OO[[#This Row],[61]]</f>
        <v>2.9397830858457498E-5</v>
      </c>
      <c r="BL417" s="10">
        <f>3/24000000*OO[[#This Row],[120 (03JUL1985 21:00:00)-Water Temperature (C)]]*OO[[#This Row],[62]]</f>
        <v>2.56286252584375E-5</v>
      </c>
      <c r="BM417" s="10">
        <f>3/24000000*OO[[#This Row],[121 (04JUL1985 00:00:00)-Water Temperature (C)]]*OO[[#This Row],[63]]</f>
        <v>2.2446058556508748E-5</v>
      </c>
      <c r="BN417" s="10">
        <f>3/24000000*OO[[#This Row],[122 (04JUL1985 03:00:00)-Water Temperature (C)]]*OO[[#This Row],[64]]</f>
        <v>2.0231892932859997E-5</v>
      </c>
      <c r="BO417" s="10">
        <f>3/24000000*OO[[#This Row],[123 (04JUL1985 06:00:00)-Water Temperature (C)]]*OO[[#This Row],[65]]</f>
        <v>1.8464160605876249E-5</v>
      </c>
      <c r="BP417" s="10">
        <f>3/24000000*OO[[#This Row],[124 (04JUL1985 09:00:00)-Water Temperature (C)]]*OO[[#This Row],[66]]</f>
        <v>1.70161461741775E-5</v>
      </c>
      <c r="BQ417" s="10">
        <f>3/24000000*OO[[#This Row],[125 (04JUL1985 12:00:00)-Water Temperature (C)]]*OO[[#This Row],[67]]</f>
        <v>1.5549494155888748E-5</v>
      </c>
      <c r="BR417" s="10">
        <f>3/24000000*OO[[#This Row],[126 (04JUL1985 15:00:00)-Water Temperature (C)]]*OO[[#This Row],[68]]</f>
        <v>1.4068757532752498E-5</v>
      </c>
      <c r="BS417" s="10">
        <f>3/24000000*OO[[#This Row],[127 (04JUL1985 18:00:00)-Water Temperature (C)]]*OO[[#This Row],[69]]</f>
        <v>1.2688923049229998E-5</v>
      </c>
      <c r="BT417" s="10">
        <f>3/24000000*OO[[#This Row],[128 (04JUL1985 21:00:00)-Water Temperature (C)]]*OO[[#This Row],[70]]</f>
        <v>1.142172703166625E-5</v>
      </c>
      <c r="BU417" s="10">
        <f>3/24000000*OO[[#This Row],[129 (05JUL1985 00:00:00)-Water Temperature (C)]]*OO[[#This Row],[71]]</f>
        <v>1.02233720675625E-5</v>
      </c>
      <c r="BV417" s="10">
        <f>3/24000000*OO[[#This Row],[130 (05JUL1985 03:00:00)-Water Temperature (C)]]*OO[[#This Row],[72]]</f>
        <v>9.2603226036374982E-6</v>
      </c>
      <c r="BW417" s="10">
        <f>3/24000000*OO[[#This Row],[131 (05JUL1985 06:00:00)-Water Temperature (C)]]*OO[[#This Row],[73]]</f>
        <v>8.3728801454999987E-6</v>
      </c>
      <c r="BX417" s="10">
        <f>3/24000000*OO[[#This Row],[132 (05JUL1985 09:00:00)-Water Temperature (C)]]*OO[[#This Row],[74]]</f>
        <v>7.4401957890425001E-6</v>
      </c>
      <c r="BY417" s="10">
        <f>3/24000000*OO[[#This Row],[133 (05JUL1985 12:00:00)-Water Temperature (C)]]*OO[[#This Row],[75]]</f>
        <v>6.4785329604299997E-6</v>
      </c>
      <c r="BZ417" s="10">
        <f>3/24000000*OO[[#This Row],[134 (05JUL1985 15:00:00)-Water Temperature (C)]]*OO[[#This Row],[76]]</f>
        <v>5.4624326558550001E-6</v>
      </c>
      <c r="CA417" s="10">
        <f>3/24000000*OO[[#This Row],[135 (05JUL1985 18:00:00)-Water Temperature (C)]]*OO[[#This Row],[77]]</f>
        <v>4.4264800735350003E-6</v>
      </c>
      <c r="CB417" s="10">
        <f>3/24000000*OO[[#This Row],[136 (05JUL1985 21:00:00)-Water Temperature (C)]]*OO[[#This Row],[78]]</f>
        <v>3.5045979495000001E-6</v>
      </c>
      <c r="CC417" s="10">
        <f>3/24000000*OO[[#This Row],[137 (06JUL1985 00:00:00)-Water Temperature (C)]]*OO[[#This Row],[79]]</f>
        <v>2.7684047274947498E-6</v>
      </c>
      <c r="CD417" s="10">
        <f>3/24000000*OO[[#This Row],[138 (06JUL1985 03:00:00)-Water Temperature (C)]]*OO[[#This Row],[80]]</f>
        <v>2.2526003782087497E-6</v>
      </c>
      <c r="CE417" s="10">
        <f>3/24000000*OO[[#This Row],[139 (06JUL1985 06:00:00)-Water Temperature (C)]]*OO[[#This Row],[81]]</f>
        <v>1.8790912978619996E-6</v>
      </c>
      <c r="CF417" s="10">
        <f>3/24000000*OO[[#This Row],[140 (06JUL1985 09:00:00)-Water Temperature (C)]]*OO[[#This Row],[82]]</f>
        <v>1.6010169532386248E-6</v>
      </c>
      <c r="CG417" s="10">
        <f>3/24000000*OO[[#This Row],[141 (06JUL1985 12:00:00)-Water Temperature (C)]]*OO[[#This Row],[83]]</f>
        <v>1.4044889681235E-6</v>
      </c>
      <c r="CH417" s="10">
        <f>3/24000000*OO[[#This Row],[142 (06JUL1985 15:00:00)-Water Temperature (C)]]*OO[[#This Row],[84]]</f>
        <v>1.2545148116294999E-6</v>
      </c>
      <c r="CI417" s="10">
        <f>3/24000000*OO[[#This Row],[143 (06JUL1985 18:00:00)-Water Temperature (C)]]*OO[[#This Row],[85]]</f>
        <v>1.12575842648775E-6</v>
      </c>
      <c r="CJ417" s="10">
        <f>3/24000000*OO[[#This Row],[144 (06JUL1985 21:00:00)-Water Temperature (C)]]*OO[[#This Row],[86]]</f>
        <v>1.0207782162195001E-6</v>
      </c>
      <c r="CK417" s="10">
        <f>3/24000000*OO[[#This Row],[145 (07JUL1985 00:00:00)-Water Temperature (C)]]*OO[[#This Row],[87]]</f>
        <v>9.4501641760000013E-7</v>
      </c>
      <c r="CL417" s="10">
        <f>3/24000000*OO[[#This Row],[146 (07JUL1985 03:00:00)-Water Temperature (C)]]*OO[[#This Row],[88]]</f>
        <v>9.0907567782749992E-7</v>
      </c>
      <c r="CM417" s="10">
        <f>3/24000000*OO[[#This Row],[147 (07JUL1985 06:00:00)-Water Temperature (C)]]*OO[[#This Row],[89]]</f>
        <v>8.9328678125399998E-7</v>
      </c>
      <c r="CN417" s="10">
        <f>3/24000000*OO[[#This Row],[148 (07JUL1985 09:00:00)-Water Temperature (C)]]*OO[[#This Row],[90]]</f>
        <v>8.7359276396700002E-7</v>
      </c>
      <c r="CO417" s="10">
        <f>3/24000000*OO[[#This Row],[149 (07JUL1985 12:00:00)-Water Temperature (C)]]*OO[[#This Row],[91]]</f>
        <v>8.4386908744125003E-7</v>
      </c>
      <c r="CP417" s="10">
        <f>3/24000000*OO[[#This Row],[150 (07JUL1985 15:00:00)-Water Temperature (C)]]*OO[[#This Row],[92]]</f>
        <v>7.9931523103700009E-7</v>
      </c>
      <c r="CQ417" s="10">
        <f>3/24000000*OO[[#This Row],[151 (07JUL1985 18:00:00)-Water Temperature (C)]]*OO[[#This Row],[93]]</f>
        <v>7.4606115573437498E-7</v>
      </c>
      <c r="CR417" s="10">
        <f>3/24000000*OO[[#This Row],[152 (07JUL1985 21:00:00)-Water Temperature (C)]]*OO[[#This Row],[94]]</f>
        <v>6.9606510769949998E-7</v>
      </c>
      <c r="CS417" s="10">
        <f>3/24000000*OO[[#This Row],[153 (08JUL1985 00:00:00)-Water Temperature (C)]]*OO[[#This Row],[95]]</f>
        <v>6.5378113938550002E-7</v>
      </c>
      <c r="CT417" s="10">
        <f>3/24000000*OO[[#This Row],[154 (08JUL1985 03:00:00)-Water Temperature (C)]]*OO[[#This Row],[96]]</f>
        <v>6.2239487398699995E-7</v>
      </c>
      <c r="CU417" s="10">
        <f>3/24000000*OO[[#This Row],[155 (08JUL1985 06:00:00)-Water Temperature (C)]]*OO[[#This Row],[97]]</f>
        <v>6.0430047280312498E-7</v>
      </c>
      <c r="CV417" s="10">
        <f>3/24000000*OO[[#This Row],[156 (08JUL1985 09:00:00)-Water Temperature (C)]]*OO[[#This Row],[98]]</f>
        <v>5.8637193117224991E-7</v>
      </c>
      <c r="CW417" s="10">
        <f>3/24000000*OO[[#This Row],[157 (08JUL1985 12:00:00)-Water Temperature (C)]]*OO[[#This Row],[99]]</f>
        <v>5.6394747386999999E-7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5.2748251136624996E-41</v>
      </c>
      <c r="X418" s="10">
        <f>3/24000000*OO[[#This Row],[80 (28JUN1985 21:00:00)-Water Temperature (C)]]*OO[[#This Row],[22]]</f>
        <v>3.6003312620212497E-34</v>
      </c>
      <c r="Y418" s="10">
        <f>3/24000000*OO[[#This Row],[81 (29JUN1985 00:00:00)-Water Temperature (C)]]*OO[[#This Row],[23]]</f>
        <v>1.0100358759894999E-27</v>
      </c>
      <c r="Z418" s="10">
        <f>3/24000000*OO[[#This Row],[82 (29JUN1985 03:00:00)-Water Temperature (C)]]*OO[[#This Row],[24]]</f>
        <v>2.599736536411875E-22</v>
      </c>
      <c r="AA418" s="10">
        <f>3/24000000*OO[[#This Row],[83 (29JUN1985 06:00:00)-Water Temperature (C)]]*OO[[#This Row],[25]]</f>
        <v>3.4760697064574997E-18</v>
      </c>
      <c r="AB418" s="10">
        <f>3/24000000*OO[[#This Row],[84 (29JUN1985 09:00:00)-Water Temperature (C)]]*OO[[#This Row],[26]]</f>
        <v>5.7375377583037496E-15</v>
      </c>
      <c r="AC418" s="10">
        <f>3/24000000*OO[[#This Row],[85 (29JUN1985 12:00:00)-Water Temperature (C)]]*OO[[#This Row],[27]]</f>
        <v>2.3098936018409999E-12</v>
      </c>
      <c r="AD418" s="10">
        <f>3/24000000*OO[[#This Row],[86 (29JUN1985 15:00:00)-Water Temperature (C)]]*OO[[#This Row],[28]]</f>
        <v>3.2844417122175003E-10</v>
      </c>
      <c r="AE418" s="10">
        <f>3/24000000*OO[[#This Row],[88 (29JUN1985 21:00:00)-Water Temperature (C)]]*OO[[#This Row],[30]]</f>
        <v>6.1386756255449998E-7</v>
      </c>
      <c r="AF418" s="10">
        <f>3/24000000*OO[[#This Row],[88 (29JUN1985 21:00:00)-Water Temperature (C)]]*OO[[#This Row],[30]]</f>
        <v>6.1386756255449998E-7</v>
      </c>
      <c r="AG418" s="10">
        <f>3/24000000*OO[[#This Row],[89 (30JUN1985 00:00:00)-Water Temperature (C)]]*OO[[#This Row],[31]]</f>
        <v>1.0338179483980001E-5</v>
      </c>
      <c r="AH418" s="10">
        <f>3/24000000*OO[[#This Row],[90 (30JUN1985 03:00:00)-Water Temperature (C)]]*OO[[#This Row],[32]]</f>
        <v>1.0633574635585E-4</v>
      </c>
      <c r="AI418" s="10">
        <f>3/24000000*OO[[#This Row],[91 (30JUN1985 06:00:00)-Water Temperature (C)]]*OO[[#This Row],[33]]</f>
        <v>7.1025381694599999E-4</v>
      </c>
      <c r="AJ418" s="10">
        <f>3/24000000*OO[[#This Row],[92 (30JUN1985 09:00:00)-Water Temperature (C)]]*OO[[#This Row],[34]]</f>
        <v>3.2199961588199998E-3</v>
      </c>
      <c r="AK418" s="10">
        <f>3/24000000*OO[[#This Row],[93 (30JUN1985 12:00:00)-Water Temperature (C)]]*OO[[#This Row],[35]]</f>
        <v>1.0170381587399999E-2</v>
      </c>
      <c r="AL418" s="10">
        <f>3/24000000*OO[[#This Row],[94 (30JUN1985 15:00:00)-Water Temperature (C)]]*OO[[#This Row],[36]]</f>
        <v>2.3308191141885003E-2</v>
      </c>
      <c r="AM418" s="10">
        <f>3/24000000*OO[[#This Row],[95 (30JUN1985 18:00:00)-Water Temperature (C)]]*OO[[#This Row],[37]]</f>
        <v>4.0102999410450001E-2</v>
      </c>
      <c r="AN418" s="10">
        <f>3/24000000*OO[[#This Row],[96 (30JUN1985 21:00:00)-Water Temperature (C)]]*OO[[#This Row],[38]]</f>
        <v>5.3986006565699997E-2</v>
      </c>
      <c r="AO418" s="10">
        <f>3/24000000*OO[[#This Row],[97 (01JUL1985 00:00:00)-Water Temperature (C)]]*OO[[#This Row],[39]]</f>
        <v>5.9530756821812504E-2</v>
      </c>
      <c r="AP418" s="10">
        <f>3/24000000*OO[[#This Row],[98 (01JUL1985 03:00:00)-Water Temperature (C)]]*OO[[#This Row],[40]]</f>
        <v>5.639805154259999E-2</v>
      </c>
      <c r="AQ418" s="10">
        <f>3/24000000*OO[[#This Row],[99 (01JUL1985 06:00:00)-Water Temperature (C)]]*OO[[#This Row],[41]]</f>
        <v>4.6292990648E-2</v>
      </c>
      <c r="AR418" s="10">
        <f>3/24000000*OO[[#This Row],[100 (01JUL1985 09:00:00)-Water Temperature (C)]]*OO[[#This Row],[42]]</f>
        <v>3.3161413225100002E-2</v>
      </c>
      <c r="AS418" s="10">
        <f>3/24000000*OO[[#This Row],[101 (01JUL1985 12:00:00)-Water Temperature (C)]]*OO[[#This Row],[43]]</f>
        <v>2.0817343199480001E-2</v>
      </c>
      <c r="AT418" s="10">
        <f>3/24000000*OO[[#This Row],[102 (01JUL1985 15:00:00)-Water Temperature (C)]]*OO[[#This Row],[44]]</f>
        <v>1.1515882102454999E-2</v>
      </c>
      <c r="AU418" s="10">
        <f>3/24000000*OO[[#This Row],[103 (01JUL1985 18:00:00)-Water Temperature (C)]]*OO[[#This Row],[45]]</f>
        <v>5.7617235371562499E-3</v>
      </c>
      <c r="AV418" s="10">
        <f>3/24000000*OO[[#This Row],[104 (01JUL1985 21:00:00)-Water Temperature (C)]]*OO[[#This Row],[46]]</f>
        <v>2.6955959939999993E-3</v>
      </c>
      <c r="AW418" s="10">
        <f>3/24000000*OO[[#This Row],[105 (02JUL1985 00:00:00)-Water Temperature (C)]]*OO[[#This Row],[47]]</f>
        <v>1.2221962307014998E-3</v>
      </c>
      <c r="AX418" s="10">
        <f>3/24000000*OO[[#This Row],[106 (02JUL1985 03:00:00)-Water Temperature (C)]]*OO[[#This Row],[48]]</f>
        <v>5.7239343450724998E-4</v>
      </c>
      <c r="AY418" s="10">
        <f>3/24000000*OO[[#This Row],[107 (02JUL1985 06:00:00)-Water Temperature (C)]]*OO[[#This Row],[49]]</f>
        <v>2.8857187233467498E-4</v>
      </c>
      <c r="AZ418" s="10">
        <f>3/24000000*OO[[#This Row],[108 (02JUL1985 09:00:00)-Water Temperature (C)]]*OO[[#This Row],[50]]</f>
        <v>1.662896281003125E-4</v>
      </c>
      <c r="BA418" s="10">
        <f>3/24000000*OO[[#This Row],[109 (02JUL1985 12:00:00)-Water Temperature (C)]]*OO[[#This Row],[51]]</f>
        <v>1.147636436560625E-4</v>
      </c>
      <c r="BB418" s="10">
        <f>3/24000000*OO[[#This Row],[110 (02JUL1985 15:00:00)-Water Temperature (C)]]*OO[[#This Row],[52]]</f>
        <v>9.0988715676787503E-5</v>
      </c>
      <c r="BC418" s="10">
        <f>3/24000000*OO[[#This Row],[111 (02JUL1985 18:00:00)-Water Temperature (C)]]*OO[[#This Row],[53]]</f>
        <v>7.7236010851049989E-5</v>
      </c>
      <c r="BD418" s="10">
        <f>3/24000000*OO[[#This Row],[112 (02JUL1985 21:00:00)-Water Temperature (C)]]*OO[[#This Row],[54]]</f>
        <v>6.7086086248499988E-5</v>
      </c>
      <c r="BE418" s="10">
        <f>3/24000000*OO[[#This Row],[113 (03JUL1985 00:00:00)-Water Temperature (C)]]*OO[[#This Row],[55]]</f>
        <v>5.9429398869800005E-5</v>
      </c>
      <c r="BF418" s="10">
        <f>3/24000000*OO[[#This Row],[114 (03JUL1985 03:00:00)-Water Temperature (C)]]*OO[[#This Row],[56]]</f>
        <v>5.4796151878162494E-5</v>
      </c>
      <c r="BG418" s="10">
        <f>3/24000000*OO[[#This Row],[115 (03JUL1985 06:00:00)-Water Temperature (C)]]*OO[[#This Row],[57]]</f>
        <v>5.1636847703349991E-5</v>
      </c>
      <c r="BH418" s="10">
        <f>3/24000000*OO[[#This Row],[116 (03JUL1985 09:00:00)-Water Temperature (C)]]*OO[[#This Row],[58]]</f>
        <v>4.8954113749749995E-5</v>
      </c>
      <c r="BI418" s="10">
        <f>3/24000000*OO[[#This Row],[117 (03JUL1985 12:00:00)-Water Temperature (C)]]*OO[[#This Row],[59]]</f>
        <v>4.6119929106487496E-5</v>
      </c>
      <c r="BJ418" s="10">
        <f>3/24000000*OO[[#This Row],[118 (03JUL1985 15:00:00)-Water Temperature (C)]]*OO[[#This Row],[60]]</f>
        <v>4.2314489140500004E-5</v>
      </c>
      <c r="BK418" s="10">
        <f>3/24000000*OO[[#This Row],[119 (03JUL1985 18:00:00)-Water Temperature (C)]]*OO[[#This Row],[61]]</f>
        <v>3.7566227436999998E-5</v>
      </c>
      <c r="BL418" s="10">
        <f>3/24000000*OO[[#This Row],[120 (03JUL1985 21:00:00)-Water Temperature (C)]]*OO[[#This Row],[62]]</f>
        <v>3.2806828067500004E-5</v>
      </c>
      <c r="BM418" s="10">
        <f>3/24000000*OO[[#This Row],[121 (04JUL1985 00:00:00)-Water Temperature (C)]]*OO[[#This Row],[63]]</f>
        <v>2.8718472950294998E-5</v>
      </c>
      <c r="BN418" s="10">
        <f>3/24000000*OO[[#This Row],[122 (04JUL1985 03:00:00)-Water Temperature (C)]]*OO[[#This Row],[64]]</f>
        <v>2.5803984800519998E-5</v>
      </c>
      <c r="BO418" s="10">
        <f>3/24000000*OO[[#This Row],[123 (04JUL1985 06:00:00)-Water Temperature (C)]]*OO[[#This Row],[65]]</f>
        <v>2.3482668455632497E-5</v>
      </c>
      <c r="BP418" s="10">
        <f>3/24000000*OO[[#This Row],[124 (04JUL1985 09:00:00)-Water Temperature (C)]]*OO[[#This Row],[66]]</f>
        <v>2.1620671421579999E-5</v>
      </c>
      <c r="BQ418" s="10">
        <f>3/24000000*OO[[#This Row],[125 (04JUL1985 12:00:00)-Water Temperature (C)]]*OO[[#This Row],[67]]</f>
        <v>1.9764469485735E-5</v>
      </c>
      <c r="BR418" s="10">
        <f>3/24000000*OO[[#This Row],[126 (04JUL1985 15:00:00)-Water Temperature (C)]]*OO[[#This Row],[68]]</f>
        <v>1.7907811428936246E-5</v>
      </c>
      <c r="BS418" s="10">
        <f>3/24000000*OO[[#This Row],[127 (04JUL1985 18:00:00)-Water Temperature (C)]]*OO[[#This Row],[69]]</f>
        <v>1.6158971800279998E-5</v>
      </c>
      <c r="BT418" s="10">
        <f>3/24000000*OO[[#This Row],[128 (04JUL1985 21:00:00)-Water Temperature (C)]]*OO[[#This Row],[70]]</f>
        <v>1.45612243035E-5</v>
      </c>
      <c r="BU418" s="10">
        <f>3/24000000*OO[[#This Row],[129 (05JUL1985 00:00:00)-Water Temperature (C)]]*OO[[#This Row],[71]]</f>
        <v>1.3031630988319997E-5</v>
      </c>
      <c r="BV418" s="10">
        <f>3/24000000*OO[[#This Row],[130 (05JUL1985 03:00:00)-Water Temperature (C)]]*OO[[#This Row],[72]]</f>
        <v>1.18040094785975E-5</v>
      </c>
      <c r="BW418" s="10">
        <f>3/24000000*OO[[#This Row],[131 (05JUL1985 06:00:00)-Water Temperature (C)]]*OO[[#This Row],[73]]</f>
        <v>1.0667976479448751E-5</v>
      </c>
      <c r="BX418" s="10">
        <f>3/24000000*OO[[#This Row],[132 (05JUL1985 09:00:00)-Water Temperature (C)]]*OO[[#This Row],[74]]</f>
        <v>9.5102449596587487E-6</v>
      </c>
      <c r="BY418" s="10">
        <f>3/24000000*OO[[#This Row],[133 (05JUL1985 12:00:00)-Water Temperature (C)]]*OO[[#This Row],[75]]</f>
        <v>8.3082826063450003E-6</v>
      </c>
      <c r="BZ418" s="10">
        <f>3/24000000*OO[[#This Row],[134 (05JUL1985 15:00:00)-Water Temperature (C)]]*OO[[#This Row],[76]]</f>
        <v>7.0320535779000001E-6</v>
      </c>
      <c r="CA418" s="10">
        <f>3/24000000*OO[[#This Row],[135 (05JUL1985 18:00:00)-Water Temperature (C)]]*OO[[#This Row],[77]]</f>
        <v>5.7319117525324995E-6</v>
      </c>
      <c r="CB418" s="10">
        <f>3/24000000*OO[[#This Row],[136 (05JUL1985 21:00:00)-Water Temperature (C)]]*OO[[#This Row],[78]]</f>
        <v>4.5516699675812492E-6</v>
      </c>
      <c r="CC418" s="10">
        <f>3/24000000*OO[[#This Row],[137 (06JUL1985 00:00:00)-Water Temperature (C)]]*OO[[#This Row],[79]]</f>
        <v>3.5994810358799998E-6</v>
      </c>
      <c r="CD418" s="10">
        <f>3/24000000*OO[[#This Row],[138 (06JUL1985 03:00:00)-Water Temperature (C)]]*OO[[#This Row],[80]]</f>
        <v>2.9239968946890001E-6</v>
      </c>
      <c r="CE418" s="10">
        <f>3/24000000*OO[[#This Row],[139 (06JUL1985 06:00:00)-Water Temperature (C)]]*OO[[#This Row],[81]]</f>
        <v>2.4281798616920001E-6</v>
      </c>
      <c r="CF418" s="10">
        <f>3/24000000*OO[[#This Row],[140 (06JUL1985 09:00:00)-Water Temperature (C)]]*OO[[#This Row],[82]]</f>
        <v>2.0612467565543746E-6</v>
      </c>
      <c r="CG418" s="10">
        <f>3/24000000*OO[[#This Row],[141 (06JUL1985 12:00:00)-Water Temperature (C)]]*OO[[#This Row],[83]]</f>
        <v>1.7998418633992499E-6</v>
      </c>
      <c r="CH418" s="10">
        <f>3/24000000*OO[[#This Row],[142 (06JUL1985 15:00:00)-Water Temperature (C)]]*OO[[#This Row],[84]]</f>
        <v>1.5992118840116249E-6</v>
      </c>
      <c r="CI418" s="10">
        <f>3/24000000*OO[[#This Row],[143 (06JUL1985 18:00:00)-Water Temperature (C)]]*OO[[#This Row],[85]]</f>
        <v>1.4317280077118749E-6</v>
      </c>
      <c r="CJ418" s="10">
        <f>3/24000000*OO[[#This Row],[144 (06JUL1985 21:00:00)-Water Temperature (C)]]*OO[[#This Row],[86]]</f>
        <v>1.2951292444999998E-6</v>
      </c>
      <c r="CK418" s="10">
        <f>3/24000000*OO[[#This Row],[145 (07JUL1985 00:00:00)-Water Temperature (C)]]*OO[[#This Row],[87]]</f>
        <v>1.1968943176049998E-6</v>
      </c>
      <c r="CL418" s="10">
        <f>3/24000000*OO[[#This Row],[146 (07JUL1985 03:00:00)-Water Temperature (C)]]*OO[[#This Row],[88]]</f>
        <v>1.1469024811349999E-6</v>
      </c>
      <c r="CM418" s="10">
        <f>3/24000000*OO[[#This Row],[147 (07JUL1985 06:00:00)-Water Temperature (C)]]*OO[[#This Row],[89]]</f>
        <v>1.1240569297599998E-6</v>
      </c>
      <c r="CN418" s="10">
        <f>3/24000000*OO[[#This Row],[148 (07JUL1985 09:00:00)-Water Temperature (C)]]*OO[[#This Row],[90]]</f>
        <v>1.09924015386E-6</v>
      </c>
      <c r="CO418" s="10">
        <f>3/24000000*OO[[#This Row],[149 (07JUL1985 12:00:00)-Water Temperature (C)]]*OO[[#This Row],[91]]</f>
        <v>1.0628121611115002E-6</v>
      </c>
      <c r="CP418" s="10">
        <f>3/24000000*OO[[#This Row],[150 (07JUL1985 15:00:00)-Water Temperature (C)]]*OO[[#This Row],[92]]</f>
        <v>1.0070823237738749E-6</v>
      </c>
      <c r="CQ418" s="10">
        <f>3/24000000*OO[[#This Row],[151 (07JUL1985 18:00:00)-Water Temperature (C)]]*OO[[#This Row],[93]]</f>
        <v>9.4088263027199991E-7</v>
      </c>
      <c r="CR418" s="10">
        <f>3/24000000*OO[[#This Row],[152 (07JUL1985 21:00:00)-Water Temperature (C)]]*OO[[#This Row],[94]]</f>
        <v>8.7725322546749993E-7</v>
      </c>
      <c r="CS418" s="10">
        <f>3/24000000*OO[[#This Row],[153 (08JUL1985 00:00:00)-Water Temperature (C)]]*OO[[#This Row],[95]]</f>
        <v>8.2286896948024997E-7</v>
      </c>
      <c r="CT418" s="10">
        <f>3/24000000*OO[[#This Row],[154 (08JUL1985 03:00:00)-Water Temperature (C)]]*OO[[#This Row],[96]]</f>
        <v>7.8243808714674995E-7</v>
      </c>
      <c r="CU418" s="10">
        <f>3/24000000*OO[[#This Row],[155 (08JUL1985 06:00:00)-Water Temperature (C)]]*OO[[#This Row],[97]]</f>
        <v>7.5793833745650007E-7</v>
      </c>
      <c r="CV418" s="10">
        <f>3/24000000*OO[[#This Row],[156 (08JUL1985 09:00:00)-Water Temperature (C)]]*OO[[#This Row],[98]]</f>
        <v>7.3507749095899995E-7</v>
      </c>
      <c r="CW418" s="10">
        <f>3/24000000*OO[[#This Row],[157 (08JUL1985 12:00:00)-Water Temperature (C)]]*OO[[#This Row],[99]]</f>
        <v>7.0678574874999995E-7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9.3676613950724993E-42</v>
      </c>
      <c r="X419" s="10">
        <f>3/24000000*OO[[#This Row],[80 (28JUN1985 21:00:00)-Water Temperature (C)]]*OO[[#This Row],[22]]</f>
        <v>1.22800049697975E-34</v>
      </c>
      <c r="Y419" s="10">
        <f>3/24000000*OO[[#This Row],[81 (29JUN1985 00:00:00)-Water Temperature (C)]]*OO[[#This Row],[23]]</f>
        <v>2.6723218540922497E-28</v>
      </c>
      <c r="Z419" s="10">
        <f>3/24000000*OO[[#This Row],[82 (29JUN1985 03:00:00)-Water Temperature (C)]]*OO[[#This Row],[24]]</f>
        <v>9.8068135483599999E-23</v>
      </c>
      <c r="AA419" s="10">
        <f>3/24000000*OO[[#This Row],[83 (29JUN1985 06:00:00)-Water Temperature (C)]]*OO[[#This Row],[25]]</f>
        <v>1.5834304817388751E-18</v>
      </c>
      <c r="AB419" s="10">
        <f>3/24000000*OO[[#This Row],[84 (29JUN1985 09:00:00)-Water Temperature (C)]]*OO[[#This Row],[26]]</f>
        <v>3.0059281383581251E-15</v>
      </c>
      <c r="AC419" s="10">
        <f>3/24000000*OO[[#This Row],[85 (29JUN1985 12:00:00)-Water Temperature (C)]]*OO[[#This Row],[27]]</f>
        <v>1.3358731128067499E-12</v>
      </c>
      <c r="AD419" s="10">
        <f>3/24000000*OO[[#This Row],[86 (29JUN1985 15:00:00)-Water Temperature (C)]]*OO[[#This Row],[28]]</f>
        <v>2.0476052117406251E-10</v>
      </c>
      <c r="AE419" s="10">
        <f>3/24000000*OO[[#This Row],[88 (29JUN1985 21:00:00)-Water Temperature (C)]]*OO[[#This Row],[30]]</f>
        <v>4.3038789240299991E-7</v>
      </c>
      <c r="AF419" s="10">
        <f>3/24000000*OO[[#This Row],[88 (29JUN1985 21:00:00)-Water Temperature (C)]]*OO[[#This Row],[30]]</f>
        <v>4.3038789240299991E-7</v>
      </c>
      <c r="AG419" s="10">
        <f>3/24000000*OO[[#This Row],[89 (30JUN1985 00:00:00)-Water Temperature (C)]]*OO[[#This Row],[31]]</f>
        <v>7.6171126209000004E-6</v>
      </c>
      <c r="AH419" s="10">
        <f>3/24000000*OO[[#This Row],[90 (30JUN1985 03:00:00)-Water Temperature (C)]]*OO[[#This Row],[32]]</f>
        <v>8.1954503269500003E-5</v>
      </c>
      <c r="AI419" s="10">
        <f>3/24000000*OO[[#This Row],[91 (30JUN1985 06:00:00)-Water Temperature (C)]]*OO[[#This Row],[33]]</f>
        <v>5.703252050599999E-4</v>
      </c>
      <c r="AJ419" s="10">
        <f>3/24000000*OO[[#This Row],[92 (30JUN1985 09:00:00)-Water Temperature (C)]]*OO[[#This Row],[34]]</f>
        <v>2.6855413852102496E-3</v>
      </c>
      <c r="AK419" s="10">
        <f>3/24000000*OO[[#This Row],[93 (30JUN1985 12:00:00)-Water Temperature (C)]]*OO[[#This Row],[35]]</f>
        <v>8.787870024258751E-3</v>
      </c>
      <c r="AL419" s="10">
        <f>3/24000000*OO[[#This Row],[94 (30JUN1985 15:00:00)-Water Temperature (C)]]*OO[[#This Row],[36]]</f>
        <v>2.0806905895125002E-2</v>
      </c>
      <c r="AM419" s="10">
        <f>3/24000000*OO[[#This Row],[95 (30JUN1985 18:00:00)-Water Temperature (C)]]*OO[[#This Row],[37]]</f>
        <v>3.6892682859199999E-2</v>
      </c>
      <c r="AN419" s="10">
        <f>3/24000000*OO[[#This Row],[96 (30JUN1985 21:00:00)-Water Temperature (C)]]*OO[[#This Row],[38]]</f>
        <v>5.1003212267212501E-2</v>
      </c>
      <c r="AO419" s="10">
        <f>3/24000000*OO[[#This Row],[97 (01JUL1985 00:00:00)-Water Temperature (C)]]*OO[[#This Row],[39]]</f>
        <v>5.7530046235499996E-2</v>
      </c>
      <c r="AP419" s="10">
        <f>3/24000000*OO[[#This Row],[98 (01JUL1985 03:00:00)-Water Temperature (C)]]*OO[[#This Row],[40]]</f>
        <v>5.5575774691287494E-2</v>
      </c>
      <c r="AQ419" s="10">
        <f>3/24000000*OO[[#This Row],[99 (01JUL1985 06:00:00)-Water Temperature (C)]]*OO[[#This Row],[41]]</f>
        <v>4.6386702682425E-2</v>
      </c>
      <c r="AR419" s="10">
        <f>3/24000000*OO[[#This Row],[100 (01JUL1985 09:00:00)-Water Temperature (C)]]*OO[[#This Row],[42]]</f>
        <v>3.3792660894374993E-2</v>
      </c>
      <c r="AS419" s="10">
        <f>3/24000000*OO[[#This Row],[101 (01JUL1985 12:00:00)-Water Temperature (C)]]*OO[[#This Row],[43]]</f>
        <v>2.1565312866922499E-2</v>
      </c>
      <c r="AT419" s="10">
        <f>3/24000000*OO[[#This Row],[102 (01JUL1985 15:00:00)-Water Temperature (C)]]*OO[[#This Row],[44]]</f>
        <v>1.2118682651602498E-2</v>
      </c>
      <c r="AU419" s="10">
        <f>3/24000000*OO[[#This Row],[103 (01JUL1985 18:00:00)-Water Temperature (C)]]*OO[[#This Row],[45]]</f>
        <v>6.1379092251525004E-3</v>
      </c>
      <c r="AV419" s="10">
        <f>3/24000000*OO[[#This Row],[104 (01JUL1985 21:00:00)-Water Temperature (C)]]*OO[[#This Row],[46]]</f>
        <v>2.8971165826350001E-3</v>
      </c>
      <c r="AW419" s="10">
        <f>3/24000000*OO[[#This Row],[105 (02JUL1985 00:00:00)-Water Temperature (C)]]*OO[[#This Row],[47]]</f>
        <v>1.3198013459549999E-3</v>
      </c>
      <c r="AX419" s="10">
        <f>3/24000000*OO[[#This Row],[106 (02JUL1985 03:00:00)-Water Temperature (C)]]*OO[[#This Row],[48]]</f>
        <v>6.1604354649825001E-4</v>
      </c>
      <c r="AY419" s="10">
        <f>3/24000000*OO[[#This Row],[107 (02JUL1985 06:00:00)-Water Temperature (C)]]*OO[[#This Row],[49]]</f>
        <v>3.0684549663562497E-4</v>
      </c>
      <c r="AZ419" s="10">
        <f>3/24000000*OO[[#This Row],[108 (02JUL1985 09:00:00)-Water Temperature (C)]]*OO[[#This Row],[50]]</f>
        <v>1.7306317583422502E-4</v>
      </c>
      <c r="BA419" s="10">
        <f>3/24000000*OO[[#This Row],[109 (02JUL1985 12:00:00)-Water Temperature (C)]]*OO[[#This Row],[51]]</f>
        <v>1.1655873648490001E-4</v>
      </c>
      <c r="BB419" s="10">
        <f>3/24000000*OO[[#This Row],[110 (02JUL1985 15:00:00)-Water Temperature (C)]]*OO[[#This Row],[52]]</f>
        <v>9.0920918292399983E-5</v>
      </c>
      <c r="BC419" s="10">
        <f>3/24000000*OO[[#This Row],[111 (02JUL1985 18:00:00)-Water Temperature (C)]]*OO[[#This Row],[53]]</f>
        <v>7.6695217411125002E-5</v>
      </c>
      <c r="BD419" s="10">
        <f>3/24000000*OO[[#This Row],[112 (02JUL1985 21:00:00)-Water Temperature (C)]]*OO[[#This Row],[54]]</f>
        <v>6.6543832462199993E-5</v>
      </c>
      <c r="BE419" s="10">
        <f>3/24000000*OO[[#This Row],[113 (03JUL1985 00:00:00)-Water Temperature (C)]]*OO[[#This Row],[55]]</f>
        <v>5.8825271459587495E-5</v>
      </c>
      <c r="BF419" s="10">
        <f>3/24000000*OO[[#This Row],[114 (03JUL1985 03:00:00)-Water Temperature (C)]]*OO[[#This Row],[56]]</f>
        <v>5.4142957647E-5</v>
      </c>
      <c r="BG419" s="10">
        <f>3/24000000*OO[[#This Row],[115 (03JUL1985 06:00:00)-Water Temperature (C)]]*OO[[#This Row],[57]]</f>
        <v>5.097798668016249E-5</v>
      </c>
      <c r="BH419" s="10">
        <f>3/24000000*OO[[#This Row],[116 (03JUL1985 09:00:00)-Water Temperature (C)]]*OO[[#This Row],[58]]</f>
        <v>4.8317502029012496E-5</v>
      </c>
      <c r="BI419" s="10">
        <f>3/24000000*OO[[#This Row],[117 (03JUL1985 12:00:00)-Water Temperature (C)]]*OO[[#This Row],[59]]</f>
        <v>4.5583055133524997E-5</v>
      </c>
      <c r="BJ419" s="10">
        <f>3/24000000*OO[[#This Row],[118 (03JUL1985 15:00:00)-Water Temperature (C)]]*OO[[#This Row],[60]]</f>
        <v>4.1941360099800006E-5</v>
      </c>
      <c r="BK419" s="10">
        <f>3/24000000*OO[[#This Row],[119 (03JUL1985 18:00:00)-Water Temperature (C)]]*OO[[#This Row],[61]]</f>
        <v>3.7402018097399995E-5</v>
      </c>
      <c r="BL419" s="10">
        <f>3/24000000*OO[[#This Row],[120 (03JUL1985 21:00:00)-Water Temperature (C)]]*OO[[#This Row],[62]]</f>
        <v>3.2745718677599995E-5</v>
      </c>
      <c r="BM419" s="10">
        <f>3/24000000*OO[[#This Row],[121 (04JUL1985 00:00:00)-Water Temperature (C)]]*OO[[#This Row],[63]]</f>
        <v>2.8655991311071247E-5</v>
      </c>
      <c r="BN419" s="10">
        <f>3/24000000*OO[[#This Row],[122 (04JUL1985 03:00:00)-Water Temperature (C)]]*OO[[#This Row],[64]]</f>
        <v>2.5708876089601251E-5</v>
      </c>
      <c r="BO419" s="10">
        <f>3/24000000*OO[[#This Row],[123 (04JUL1985 06:00:00)-Water Temperature (C)]]*OO[[#This Row],[65]]</f>
        <v>2.3348338521717498E-5</v>
      </c>
      <c r="BP419" s="10">
        <f>3/24000000*OO[[#This Row],[124 (04JUL1985 09:00:00)-Water Temperature (C)]]*OO[[#This Row],[66]]</f>
        <v>2.1490180466879998E-5</v>
      </c>
      <c r="BQ419" s="10">
        <f>3/24000000*OO[[#This Row],[125 (04JUL1985 12:00:00)-Water Temperature (C)]]*OO[[#This Row],[67]]</f>
        <v>1.9664991741552498E-5</v>
      </c>
      <c r="BR419" s="10">
        <f>3/24000000*OO[[#This Row],[126 (04JUL1985 15:00:00)-Water Temperature (C)]]*OO[[#This Row],[68]]</f>
        <v>1.7856909744960002E-5</v>
      </c>
      <c r="BS419" s="10">
        <f>3/24000000*OO[[#This Row],[127 (04JUL1985 18:00:00)-Water Temperature (C)]]*OO[[#This Row],[69]]</f>
        <v>1.6134478038687501E-5</v>
      </c>
      <c r="BT419" s="10">
        <f>3/24000000*OO[[#This Row],[128 (04JUL1985 21:00:00)-Water Temperature (C)]]*OO[[#This Row],[70]]</f>
        <v>1.455970005920625E-5</v>
      </c>
      <c r="BU419" s="10">
        <f>3/24000000*OO[[#This Row],[129 (05JUL1985 00:00:00)-Water Temperature (C)]]*OO[[#This Row],[71]]</f>
        <v>1.30406854027475E-5</v>
      </c>
      <c r="BV419" s="10">
        <f>3/24000000*OO[[#This Row],[130 (05JUL1985 03:00:00)-Water Temperature (C)]]*OO[[#This Row],[72]]</f>
        <v>1.1827837334002501E-5</v>
      </c>
      <c r="BW419" s="10">
        <f>3/24000000*OO[[#This Row],[131 (05JUL1985 06:00:00)-Water Temperature (C)]]*OO[[#This Row],[73]]</f>
        <v>1.068659646912E-5</v>
      </c>
      <c r="BX419" s="10">
        <f>3/24000000*OO[[#This Row],[132 (05JUL1985 09:00:00)-Water Temperature (C)]]*OO[[#This Row],[74]]</f>
        <v>9.5632067659900003E-6</v>
      </c>
      <c r="BY419" s="10">
        <f>3/24000000*OO[[#This Row],[133 (05JUL1985 12:00:00)-Water Temperature (C)]]*OO[[#This Row],[75]]</f>
        <v>8.3854169550899989E-6</v>
      </c>
      <c r="BZ419" s="10">
        <f>3/24000000*OO[[#This Row],[134 (05JUL1985 15:00:00)-Water Temperature (C)]]*OO[[#This Row],[76]]</f>
        <v>7.1292663272450001E-6</v>
      </c>
      <c r="CA419" s="10">
        <f>3/24000000*OO[[#This Row],[135 (05JUL1985 18:00:00)-Water Temperature (C)]]*OO[[#This Row],[77]]</f>
        <v>5.8480201163999997E-6</v>
      </c>
      <c r="CB419" s="10">
        <f>3/24000000*OO[[#This Row],[136 (05JUL1985 21:00:00)-Water Temperature (C)]]*OO[[#This Row],[78]]</f>
        <v>4.6618605725250002E-6</v>
      </c>
      <c r="CC419" s="10">
        <f>3/24000000*OO[[#This Row],[137 (06JUL1985 00:00:00)-Water Temperature (C)]]*OO[[#This Row],[79]]</f>
        <v>3.6932039019999996E-6</v>
      </c>
      <c r="CD419" s="10">
        <f>3/24000000*OO[[#This Row],[138 (06JUL1985 03:00:00)-Water Temperature (C)]]*OO[[#This Row],[80]]</f>
        <v>2.9985828262404999E-6</v>
      </c>
      <c r="CE419" s="10">
        <f>3/24000000*OO[[#This Row],[139 (06JUL1985 06:00:00)-Water Temperature (C)]]*OO[[#This Row],[81]]</f>
        <v>2.4796756706685002E-6</v>
      </c>
      <c r="CF419" s="10">
        <f>3/24000000*OO[[#This Row],[140 (06JUL1985 09:00:00)-Water Temperature (C)]]*OO[[#This Row],[82]]</f>
        <v>2.0981509135922499E-6</v>
      </c>
      <c r="CG419" s="10">
        <f>3/24000000*OO[[#This Row],[141 (06JUL1985 12:00:00)-Water Temperature (C)]]*OO[[#This Row],[83]]</f>
        <v>1.8250479022334999E-6</v>
      </c>
      <c r="CH419" s="10">
        <f>3/24000000*OO[[#This Row],[142 (06JUL1985 15:00:00)-Water Temperature (C)]]*OO[[#This Row],[84]]</f>
        <v>1.6143585363269999E-6</v>
      </c>
      <c r="CI419" s="10">
        <f>3/24000000*OO[[#This Row],[143 (06JUL1985 18:00:00)-Water Temperature (C)]]*OO[[#This Row],[85]]</f>
        <v>1.4423692961180001E-6</v>
      </c>
      <c r="CJ419" s="10">
        <f>3/24000000*OO[[#This Row],[144 (06JUL1985 21:00:00)-Water Temperature (C)]]*OO[[#This Row],[86]]</f>
        <v>1.3025468130664998E-6</v>
      </c>
      <c r="CK419" s="10">
        <f>3/24000000*OO[[#This Row],[145 (07JUL1985 00:00:00)-Water Temperature (C)]]*OO[[#This Row],[87]]</f>
        <v>1.2020764804509999E-6</v>
      </c>
      <c r="CL419" s="10">
        <f>3/24000000*OO[[#This Row],[146 (07JUL1985 03:00:00)-Water Temperature (C)]]*OO[[#This Row],[88]]</f>
        <v>1.1486264098384998E-6</v>
      </c>
      <c r="CM419" s="10">
        <f>3/24000000*OO[[#This Row],[147 (07JUL1985 06:00:00)-Water Temperature (C)]]*OO[[#This Row],[89]]</f>
        <v>1.1230612526769999E-6</v>
      </c>
      <c r="CN419" s="10">
        <f>3/24000000*OO[[#This Row],[148 (07JUL1985 09:00:00)-Water Temperature (C)]]*OO[[#This Row],[90]]</f>
        <v>1.0986734264675001E-6</v>
      </c>
      <c r="CO419" s="10">
        <f>3/24000000*OO[[#This Row],[149 (07JUL1985 12:00:00)-Water Temperature (C)]]*OO[[#This Row],[91]]</f>
        <v>1.064067965445E-6</v>
      </c>
      <c r="CP419" s="10">
        <f>3/24000000*OO[[#This Row],[150 (07JUL1985 15:00:00)-Water Temperature (C)]]*OO[[#This Row],[92]]</f>
        <v>1.0091714837671249E-6</v>
      </c>
      <c r="CQ419" s="10">
        <f>3/24000000*OO[[#This Row],[151 (07JUL1985 18:00:00)-Water Temperature (C)]]*OO[[#This Row],[93]]</f>
        <v>9.4434233596550008E-7</v>
      </c>
      <c r="CR419" s="10">
        <f>3/24000000*OO[[#This Row],[152 (07JUL1985 21:00:00)-Water Temperature (C)]]*OO[[#This Row],[94]]</f>
        <v>8.8065977024399987E-7</v>
      </c>
      <c r="CS419" s="10">
        <f>3/24000000*OO[[#This Row],[153 (08JUL1985 00:00:00)-Water Temperature (C)]]*OO[[#This Row],[95]]</f>
        <v>8.2556247145312494E-7</v>
      </c>
      <c r="CT419" s="10">
        <f>3/24000000*OO[[#This Row],[154 (08JUL1985 03:00:00)-Water Temperature (C)]]*OO[[#This Row],[96]]</f>
        <v>7.8447372602500002E-7</v>
      </c>
      <c r="CU419" s="10">
        <f>3/24000000*OO[[#This Row],[155 (08JUL1985 06:00:00)-Water Temperature (C)]]*OO[[#This Row],[97]]</f>
        <v>7.5898685921499997E-7</v>
      </c>
      <c r="CV419" s="10">
        <f>3/24000000*OO[[#This Row],[156 (08JUL1985 09:00:00)-Water Temperature (C)]]*OO[[#This Row],[98]]</f>
        <v>7.3580218855587491E-7</v>
      </c>
      <c r="CW419" s="10">
        <f>3/24000000*OO[[#This Row],[157 (08JUL1985 12:00:00)-Water Temperature (C)]]*OO[[#This Row],[99]]</f>
        <v>7.0808967224587488E-7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1.540985500665625E-42</v>
      </c>
      <c r="X420" s="10">
        <f>3/24000000*OO[[#This Row],[80 (28JUN1985 21:00:00)-Water Temperature (C)]]*OO[[#This Row],[22]]</f>
        <v>3.8405531360137496E-35</v>
      </c>
      <c r="Y420" s="10">
        <f>3/24000000*OO[[#This Row],[81 (29JUN1985 00:00:00)-Water Temperature (C)]]*OO[[#This Row],[23]]</f>
        <v>6.5058739097549992E-29</v>
      </c>
      <c r="Z420" s="10">
        <f>3/24000000*OO[[#This Row],[82 (29JUN1985 03:00:00)-Water Temperature (C)]]*OO[[#This Row],[24]]</f>
        <v>3.4186334765624997E-23</v>
      </c>
      <c r="AA420" s="10">
        <f>3/24000000*OO[[#This Row],[83 (29JUN1985 06:00:00)-Water Temperature (C)]]*OO[[#This Row],[25]]</f>
        <v>6.4798238484649997E-19</v>
      </c>
      <c r="AB420" s="10">
        <f>3/24000000*OO[[#This Row],[84 (29JUN1985 09:00:00)-Water Temperature (C)]]*OO[[#This Row],[26]]</f>
        <v>1.3808108311987498E-15</v>
      </c>
      <c r="AC420" s="10">
        <f>3/24000000*OO[[#This Row],[85 (29JUN1985 12:00:00)-Water Temperature (C)]]*OO[[#This Row],[27]]</f>
        <v>6.6612097460999994E-13</v>
      </c>
      <c r="AD420" s="10">
        <f>3/24000000*OO[[#This Row],[86 (29JUN1985 15:00:00)-Water Temperature (C)]]*OO[[#This Row],[28]]</f>
        <v>1.0880612881319998E-10</v>
      </c>
      <c r="AE420" s="10">
        <f>3/24000000*OO[[#This Row],[88 (29JUN1985 21:00:00)-Water Temperature (C)]]*OO[[#This Row],[30]]</f>
        <v>2.5277981283362497E-7</v>
      </c>
      <c r="AF420" s="10">
        <f>3/24000000*OO[[#This Row],[88 (29JUN1985 21:00:00)-Water Temperature (C)]]*OO[[#This Row],[30]]</f>
        <v>2.5277981283362497E-7</v>
      </c>
      <c r="AG420" s="10">
        <f>3/24000000*OO[[#This Row],[89 (30JUN1985 00:00:00)-Water Temperature (C)]]*OO[[#This Row],[31]]</f>
        <v>4.64786423178E-6</v>
      </c>
      <c r="AH420" s="10">
        <f>3/24000000*OO[[#This Row],[90 (30JUN1985 03:00:00)-Water Temperature (C)]]*OO[[#This Row],[32]]</f>
        <v>5.1748577186499997E-5</v>
      </c>
      <c r="AI420" s="10">
        <f>3/24000000*OO[[#This Row],[91 (30JUN1985 06:00:00)-Water Temperature (C)]]*OO[[#This Row],[33]]</f>
        <v>3.7130988274424999E-4</v>
      </c>
      <c r="AJ420" s="10">
        <f>3/24000000*OO[[#This Row],[92 (30JUN1985 09:00:00)-Water Temperature (C)]]*OO[[#This Row],[34]]</f>
        <v>1.7975801594414999E-3</v>
      </c>
      <c r="AK420" s="10">
        <f>3/24000000*OO[[#This Row],[93 (30JUN1985 12:00:00)-Water Temperature (C)]]*OO[[#This Row],[35]]</f>
        <v>6.0382064075387501E-3</v>
      </c>
      <c r="AL420" s="10">
        <f>3/24000000*OO[[#This Row],[94 (30JUN1985 15:00:00)-Water Temperature (C)]]*OO[[#This Row],[36]]</f>
        <v>1.4640045804393747E-2</v>
      </c>
      <c r="AM420" s="10">
        <f>3/24000000*OO[[#This Row],[95 (30JUN1985 18:00:00)-Water Temperature (C)]]*OO[[#This Row],[37]]</f>
        <v>2.6521231501499997E-2</v>
      </c>
      <c r="AN420" s="10">
        <f>3/24000000*OO[[#This Row],[96 (30JUN1985 21:00:00)-Water Temperature (C)]]*OO[[#This Row],[38]]</f>
        <v>3.73644189291375E-2</v>
      </c>
      <c r="AO420" s="10">
        <f>3/24000000*OO[[#This Row],[97 (01JUL1985 00:00:00)-Water Temperature (C)]]*OO[[#This Row],[39]]</f>
        <v>4.2820973167499998E-2</v>
      </c>
      <c r="AP420" s="10">
        <f>3/24000000*OO[[#This Row],[98 (01JUL1985 03:00:00)-Water Temperature (C)]]*OO[[#This Row],[40]]</f>
        <v>4.1930955706249995E-2</v>
      </c>
      <c r="AQ420" s="10">
        <f>3/24000000*OO[[#This Row],[99 (01JUL1985 06:00:00)-Water Temperature (C)]]*OO[[#This Row],[41]]</f>
        <v>3.5418237859462499E-2</v>
      </c>
      <c r="AR420" s="10">
        <f>3/24000000*OO[[#This Row],[100 (01JUL1985 09:00:00)-Water Temperature (C)]]*OO[[#This Row],[42]]</f>
        <v>2.6110365118425002E-2</v>
      </c>
      <c r="AS420" s="10">
        <f>3/24000000*OO[[#This Row],[101 (01JUL1985 12:00:00)-Water Temperature (C)]]*OO[[#This Row],[43]]</f>
        <v>1.6854612461329996E-2</v>
      </c>
      <c r="AT420" s="10">
        <f>3/24000000*OO[[#This Row],[102 (01JUL1985 15:00:00)-Water Temperature (C)]]*OO[[#This Row],[44]]</f>
        <v>9.5772827584024983E-3</v>
      </c>
      <c r="AU420" s="10">
        <f>3/24000000*OO[[#This Row],[103 (01JUL1985 18:00:00)-Water Temperature (C)]]*OO[[#This Row],[45]]</f>
        <v>4.89370517805E-3</v>
      </c>
      <c r="AV420" s="10">
        <f>3/24000000*OO[[#This Row],[104 (01JUL1985 21:00:00)-Water Temperature (C)]]*OO[[#This Row],[46]]</f>
        <v>2.3250376002244997E-3</v>
      </c>
      <c r="AW420" s="10">
        <f>3/24000000*OO[[#This Row],[105 (02JUL1985 00:00:00)-Water Temperature (C)]]*OO[[#This Row],[47]]</f>
        <v>1.0629917673667499E-3</v>
      </c>
      <c r="AX420" s="10">
        <f>3/24000000*OO[[#This Row],[106 (02JUL1985 03:00:00)-Water Temperature (C)]]*OO[[#This Row],[48]]</f>
        <v>4.9558923208237497E-4</v>
      </c>
      <c r="AY420" s="10">
        <f>3/24000000*OO[[#This Row],[107 (02JUL1985 06:00:00)-Water Temperature (C)]]*OO[[#This Row],[49]]</f>
        <v>2.4513915235468747E-4</v>
      </c>
      <c r="AZ420" s="10">
        <f>3/24000000*OO[[#This Row],[108 (02JUL1985 09:00:00)-Water Temperature (C)]]*OO[[#This Row],[50]]</f>
        <v>1.3645725899649999E-4</v>
      </c>
      <c r="BA420" s="10">
        <f>3/24000000*OO[[#This Row],[109 (02JUL1985 12:00:00)-Water Temperature (C)]]*OO[[#This Row],[51]]</f>
        <v>9.0445855402349992E-5</v>
      </c>
      <c r="BB420" s="10">
        <f>3/24000000*OO[[#This Row],[110 (02JUL1985 15:00:00)-Water Temperature (C)]]*OO[[#This Row],[52]]</f>
        <v>6.9787555372762509E-5</v>
      </c>
      <c r="BC420" s="10">
        <f>3/24000000*OO[[#This Row],[111 (02JUL1985 18:00:00)-Water Temperature (C)]]*OO[[#This Row],[53]]</f>
        <v>5.8609895291500001E-5</v>
      </c>
      <c r="BD420" s="10">
        <f>3/24000000*OO[[#This Row],[112 (02JUL1985 21:00:00)-Water Temperature (C)]]*OO[[#This Row],[54]]</f>
        <v>5.083463998612501E-5</v>
      </c>
      <c r="BE420" s="10">
        <f>3/24000000*OO[[#This Row],[113 (03JUL1985 00:00:00)-Water Temperature (C)]]*OO[[#This Row],[55]]</f>
        <v>4.4888808398499997E-5</v>
      </c>
      <c r="BF420" s="10">
        <f>3/24000000*OO[[#This Row],[114 (03JUL1985 03:00:00)-Water Temperature (C)]]*OO[[#This Row],[56]]</f>
        <v>4.1282467273124994E-5</v>
      </c>
      <c r="BG420" s="10">
        <f>3/24000000*OO[[#This Row],[115 (03JUL1985 06:00:00)-Water Temperature (C)]]*OO[[#This Row],[57]]</f>
        <v>3.8863936076712499E-5</v>
      </c>
      <c r="BH420" s="10">
        <f>3/24000000*OO[[#This Row],[116 (03JUL1985 09:00:00)-Water Temperature (C)]]*OO[[#This Row],[58]]</f>
        <v>3.6846952170962498E-5</v>
      </c>
      <c r="BI420" s="10">
        <f>3/24000000*OO[[#This Row],[117 (03JUL1985 12:00:00)-Water Temperature (C)]]*OO[[#This Row],[59]]</f>
        <v>3.4812938928325E-5</v>
      </c>
      <c r="BJ420" s="10">
        <f>3/24000000*OO[[#This Row],[118 (03JUL1985 15:00:00)-Water Temperature (C)]]*OO[[#This Row],[60]]</f>
        <v>3.2112191351467501E-5</v>
      </c>
      <c r="BK420" s="10">
        <f>3/24000000*OO[[#This Row],[119 (03JUL1985 18:00:00)-Water Temperature (C)]]*OO[[#This Row],[61]]</f>
        <v>2.8741293435922494E-5</v>
      </c>
      <c r="BL420" s="10">
        <f>3/24000000*OO[[#This Row],[120 (03JUL1985 21:00:00)-Water Temperature (C)]]*OO[[#This Row],[62]]</f>
        <v>2.5225608914874997E-5</v>
      </c>
      <c r="BM420" s="10">
        <f>3/24000000*OO[[#This Row],[121 (04JUL1985 00:00:00)-Water Temperature (C)]]*OO[[#This Row],[63]]</f>
        <v>2.2082750190813749E-5</v>
      </c>
      <c r="BN420" s="10">
        <f>3/24000000*OO[[#This Row],[122 (04JUL1985 03:00:00)-Water Temperature (C)]]*OO[[#This Row],[64]]</f>
        <v>1.980516870045E-5</v>
      </c>
      <c r="BO420" s="10">
        <f>3/24000000*OO[[#This Row],[123 (04JUL1985 06:00:00)-Water Temperature (C)]]*OO[[#This Row],[65]]</f>
        <v>1.7969874656719997E-5</v>
      </c>
      <c r="BP420" s="10">
        <f>3/24000000*OO[[#This Row],[124 (04JUL1985 09:00:00)-Water Temperature (C)]]*OO[[#This Row],[66]]</f>
        <v>1.6542537069093749E-5</v>
      </c>
      <c r="BQ420" s="10">
        <f>3/24000000*OO[[#This Row],[125 (04JUL1985 12:00:00)-Water Temperature (C)]]*OO[[#This Row],[67]]</f>
        <v>1.51555454858625E-5</v>
      </c>
      <c r="BR420" s="10">
        <f>3/24000000*OO[[#This Row],[126 (04JUL1985 15:00:00)-Water Temperature (C)]]*OO[[#This Row],[68]]</f>
        <v>1.3789649697367497E-5</v>
      </c>
      <c r="BS420" s="10">
        <f>3/24000000*OO[[#This Row],[127 (04JUL1985 18:00:00)-Water Temperature (C)]]*OO[[#This Row],[69]]</f>
        <v>1.247805424425E-5</v>
      </c>
      <c r="BT420" s="10">
        <f>3/24000000*OO[[#This Row],[128 (04JUL1985 21:00:00)-Water Temperature (C)]]*OO[[#This Row],[70]]</f>
        <v>1.1275678664846249E-5</v>
      </c>
      <c r="BU420" s="10">
        <f>3/24000000*OO[[#This Row],[129 (05JUL1985 00:00:00)-Water Temperature (C)]]*OO[[#This Row],[71]]</f>
        <v>1.0110344960000001E-5</v>
      </c>
      <c r="BV420" s="10">
        <f>3/24000000*OO[[#This Row],[130 (05JUL1985 03:00:00)-Water Temperature (C)]]*OO[[#This Row],[72]]</f>
        <v>9.1832870306100005E-6</v>
      </c>
      <c r="BW420" s="10">
        <f>3/24000000*OO[[#This Row],[131 (05JUL1985 06:00:00)-Water Temperature (C)]]*OO[[#This Row],[73]]</f>
        <v>8.2980707673274999E-6</v>
      </c>
      <c r="BX420" s="10">
        <f>3/24000000*OO[[#This Row],[132 (05JUL1985 09:00:00)-Water Temperature (C)]]*OO[[#This Row],[74]]</f>
        <v>7.4479108256662499E-6</v>
      </c>
      <c r="BY420" s="10">
        <f>3/24000000*OO[[#This Row],[133 (05JUL1985 12:00:00)-Water Temperature (C)]]*OO[[#This Row],[75]]</f>
        <v>6.5507188924249998E-6</v>
      </c>
      <c r="BZ420" s="10">
        <f>3/24000000*OO[[#This Row],[134 (05JUL1985 15:00:00)-Water Temperature (C)]]*OO[[#This Row],[76]]</f>
        <v>5.5932494874987505E-6</v>
      </c>
      <c r="CA420" s="10">
        <f>3/24000000*OO[[#This Row],[135 (05JUL1985 18:00:00)-Water Temperature (C)]]*OO[[#This Row],[77]]</f>
        <v>4.6100964373749999E-6</v>
      </c>
      <c r="CB420" s="10">
        <f>3/24000000*OO[[#This Row],[136 (05JUL1985 21:00:00)-Water Temperature (C)]]*OO[[#This Row],[78]]</f>
        <v>3.687439987485E-6</v>
      </c>
      <c r="CC420" s="10">
        <f>3/24000000*OO[[#This Row],[137 (06JUL1985 00:00:00)-Water Temperature (C)]]*OO[[#This Row],[79]]</f>
        <v>2.926058688714E-6</v>
      </c>
      <c r="CD420" s="10">
        <f>3/24000000*OO[[#This Row],[138 (06JUL1985 03:00:00)-Water Temperature (C)]]*OO[[#This Row],[80]]</f>
        <v>2.3759713364777499E-6</v>
      </c>
      <c r="CE420" s="10">
        <f>3/24000000*OO[[#This Row],[139 (06JUL1985 06:00:00)-Water Temperature (C)]]*OO[[#This Row],[81]]</f>
        <v>1.9601259156599998E-6</v>
      </c>
      <c r="CF420" s="10">
        <f>3/24000000*OO[[#This Row],[140 (06JUL1985 09:00:00)-Water Temperature (C)]]*OO[[#This Row],[82]]</f>
        <v>1.6550790845309999E-6</v>
      </c>
      <c r="CG420" s="10">
        <f>3/24000000*OO[[#This Row],[141 (06JUL1985 12:00:00)-Water Temperature (C)]]*OO[[#This Row],[83]]</f>
        <v>1.4363402262344999E-6</v>
      </c>
      <c r="CH420" s="10">
        <f>3/24000000*OO[[#This Row],[142 (06JUL1985 15:00:00)-Water Temperature (C)]]*OO[[#This Row],[84]]</f>
        <v>1.2673002417913749E-6</v>
      </c>
      <c r="CI420" s="10">
        <f>3/24000000*OO[[#This Row],[143 (06JUL1985 18:00:00)-Water Temperature (C)]]*OO[[#This Row],[85]]</f>
        <v>1.130690711675E-6</v>
      </c>
      <c r="CJ420" s="10">
        <f>3/24000000*OO[[#This Row],[144 (06JUL1985 21:00:00)-Water Temperature (C)]]*OO[[#This Row],[86]]</f>
        <v>1.0203153725340001E-6</v>
      </c>
      <c r="CK420" s="10">
        <f>3/24000000*OO[[#This Row],[145 (07JUL1985 00:00:00)-Water Temperature (C)]]*OO[[#This Row],[87]]</f>
        <v>9.4071173549399984E-7</v>
      </c>
      <c r="CL420" s="10">
        <f>3/24000000*OO[[#This Row],[146 (07JUL1985 03:00:00)-Water Temperature (C)]]*OO[[#This Row],[88]]</f>
        <v>8.9760259715812495E-7</v>
      </c>
      <c r="CM420" s="10">
        <f>3/24000000*OO[[#This Row],[147 (07JUL1985 06:00:00)-Water Temperature (C)]]*OO[[#This Row],[89]]</f>
        <v>8.7627367890087491E-7</v>
      </c>
      <c r="CN420" s="10">
        <f>3/24000000*OO[[#This Row],[148 (07JUL1985 09:00:00)-Water Temperature (C)]]*OO[[#This Row],[90]]</f>
        <v>8.5767345821749998E-7</v>
      </c>
      <c r="CO420" s="10">
        <f>3/24000000*OO[[#This Row],[149 (07JUL1985 12:00:00)-Water Temperature (C)]]*OO[[#This Row],[91]]</f>
        <v>8.3203454918999998E-7</v>
      </c>
      <c r="CP420" s="10">
        <f>3/24000000*OO[[#This Row],[150 (07JUL1985 15:00:00)-Water Temperature (C)]]*OO[[#This Row],[92]]</f>
        <v>7.9009262893599989E-7</v>
      </c>
      <c r="CQ420" s="10">
        <f>3/24000000*OO[[#This Row],[151 (07JUL1985 18:00:00)-Water Temperature (C)]]*OO[[#This Row],[93]]</f>
        <v>7.4039429517000003E-7</v>
      </c>
      <c r="CR420" s="10">
        <f>3/24000000*OO[[#This Row],[152 (07JUL1985 21:00:00)-Water Temperature (C)]]*OO[[#This Row],[94]]</f>
        <v>6.9088281473324989E-7</v>
      </c>
      <c r="CS420" s="10">
        <f>3/24000000*OO[[#This Row],[153 (08JUL1985 00:00:00)-Water Temperature (C)]]*OO[[#This Row],[95]]</f>
        <v>6.4763275134524995E-7</v>
      </c>
      <c r="CT420" s="10">
        <f>3/24000000*OO[[#This Row],[154 (08JUL1985 03:00:00)-Water Temperature (C)]]*OO[[#This Row],[96]]</f>
        <v>6.1533511964375E-7</v>
      </c>
      <c r="CU420" s="10">
        <f>3/24000000*OO[[#This Row],[155 (08JUL1985 06:00:00)-Water Temperature (C)]]*OO[[#This Row],[97]]</f>
        <v>5.9511474599200004E-7</v>
      </c>
      <c r="CV420" s="10">
        <f>3/24000000*OO[[#This Row],[156 (08JUL1985 09:00:00)-Water Temperature (C)]]*OO[[#This Row],[98]]</f>
        <v>5.7682833357712494E-7</v>
      </c>
      <c r="CW420" s="10">
        <f>3/24000000*OO[[#This Row],[157 (08JUL1985 12:00:00)-Water Temperature (C)]]*OO[[#This Row],[99]]</f>
        <v>5.5586517540399992E-7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2.105017941628E-43</v>
      </c>
      <c r="X421" s="10">
        <f>3/24000000*OO[[#This Row],[80 (28JUN1985 21:00:00)-Water Temperature (C)]]*OO[[#This Row],[22]]</f>
        <v>1.5827889302439998E-35</v>
      </c>
      <c r="Y421" s="10">
        <f>3/24000000*OO[[#This Row],[81 (29JUN1985 00:00:00)-Water Temperature (C)]]*OO[[#This Row],[23]]</f>
        <v>1.9636852279106246E-29</v>
      </c>
      <c r="Z421" s="10">
        <f>3/24000000*OO[[#This Row],[82 (29JUN1985 03:00:00)-Water Temperature (C)]]*OO[[#This Row],[24]]</f>
        <v>1.6153257958200001E-23</v>
      </c>
      <c r="AA421" s="10">
        <f>3/24000000*OO[[#This Row],[83 (29JUN1985 06:00:00)-Water Temperature (C)]]*OO[[#This Row],[25]]</f>
        <v>3.6271551084375003E-19</v>
      </c>
      <c r="AB421" s="10">
        <f>3/24000000*OO[[#This Row],[84 (29JUN1985 09:00:00)-Water Temperature (C)]]*OO[[#This Row],[26]]</f>
        <v>8.8212982976362496E-16</v>
      </c>
      <c r="AC421" s="10">
        <f>3/24000000*OO[[#This Row],[85 (29JUN1985 12:00:00)-Water Temperature (C)]]*OO[[#This Row],[27]]</f>
        <v>4.7018944892200001E-13</v>
      </c>
      <c r="AD421" s="10">
        <f>3/24000000*OO[[#This Row],[86 (29JUN1985 15:00:00)-Water Temperature (C)]]*OO[[#This Row],[28]]</f>
        <v>8.3284811375174992E-11</v>
      </c>
      <c r="AE421" s="10">
        <f>3/24000000*OO[[#This Row],[88 (29JUN1985 21:00:00)-Water Temperature (C)]]*OO[[#This Row],[30]]</f>
        <v>2.2223001334067498E-7</v>
      </c>
      <c r="AF421" s="10">
        <f>3/24000000*OO[[#This Row],[88 (29JUN1985 21:00:00)-Water Temperature (C)]]*OO[[#This Row],[30]]</f>
        <v>2.2223001334067498E-7</v>
      </c>
      <c r="AG421" s="10">
        <f>3/24000000*OO[[#This Row],[89 (30JUN1985 00:00:00)-Water Temperature (C)]]*OO[[#This Row],[31]]</f>
        <v>4.3008882102037504E-6</v>
      </c>
      <c r="AH421" s="10">
        <f>3/24000000*OO[[#This Row],[90 (30JUN1985 03:00:00)-Water Temperature (C)]]*OO[[#This Row],[32]]</f>
        <v>5.0126641529937498E-5</v>
      </c>
      <c r="AI421" s="10">
        <f>3/24000000*OO[[#This Row],[91 (30JUN1985 06:00:00)-Water Temperature (C)]]*OO[[#This Row],[33]]</f>
        <v>3.7492785535275E-4</v>
      </c>
      <c r="AJ421" s="10">
        <f>3/24000000*OO[[#This Row],[92 (30JUN1985 09:00:00)-Water Temperature (C)]]*OO[[#This Row],[34]]</f>
        <v>1.8862981855769997E-3</v>
      </c>
      <c r="AK421" s="10">
        <f>3/24000000*OO[[#This Row],[93 (30JUN1985 12:00:00)-Water Temperature (C)]]*OO[[#This Row],[35]]</f>
        <v>6.5767012181324989E-3</v>
      </c>
      <c r="AL421" s="10">
        <f>3/24000000*OO[[#This Row],[94 (30JUN1985 15:00:00)-Water Temperature (C)]]*OO[[#This Row],[36]]</f>
        <v>1.6510592911049997E-2</v>
      </c>
      <c r="AM421" s="10">
        <f>3/24000000*OO[[#This Row],[95 (30JUN1985 18:00:00)-Water Temperature (C)]]*OO[[#This Row],[37]]</f>
        <v>3.0897589810324998E-2</v>
      </c>
      <c r="AN421" s="10">
        <f>3/24000000*OO[[#This Row],[96 (30JUN1985 21:00:00)-Water Temperature (C)]]*OO[[#This Row],[38]]</f>
        <v>4.4829504196574999E-2</v>
      </c>
      <c r="AO421" s="10">
        <f>3/24000000*OO[[#This Row],[97 (01JUL1985 00:00:00)-Water Temperature (C)]]*OO[[#This Row],[39]]</f>
        <v>5.2706306664374987E-2</v>
      </c>
      <c r="AP421" s="10">
        <f>3/24000000*OO[[#This Row],[98 (01JUL1985 03:00:00)-Water Temperature (C)]]*OO[[#This Row],[40]]</f>
        <v>5.2798143340074995E-2</v>
      </c>
      <c r="AQ421" s="10">
        <f>3/24000000*OO[[#This Row],[99 (01JUL1985 06:00:00)-Water Temperature (C)]]*OO[[#This Row],[41]]</f>
        <v>4.5424818316449997E-2</v>
      </c>
      <c r="AR421" s="10">
        <f>3/24000000*OO[[#This Row],[100 (01JUL1985 09:00:00)-Water Temperature (C)]]*OO[[#This Row],[42]]</f>
        <v>3.4113009345499996E-2</v>
      </c>
      <c r="AS421" s="10">
        <f>3/24000000*OO[[#This Row],[101 (01JUL1985 12:00:00)-Water Temperature (C)]]*OO[[#This Row],[43]]</f>
        <v>2.2430475799818748E-2</v>
      </c>
      <c r="AT421" s="10">
        <f>3/24000000*OO[[#This Row],[102 (01JUL1985 15:00:00)-Water Temperature (C)]]*OO[[#This Row],[44]]</f>
        <v>1.2981283269622499E-2</v>
      </c>
      <c r="AU421" s="10">
        <f>3/24000000*OO[[#This Row],[103 (01JUL1985 18:00:00)-Water Temperature (C)]]*OO[[#This Row],[45]]</f>
        <v>6.7335736039712503E-3</v>
      </c>
      <c r="AV421" s="10">
        <f>3/24000000*OO[[#This Row],[104 (01JUL1985 21:00:00)-Water Temperature (C)]]*OO[[#This Row],[46]]</f>
        <v>3.2348075552625002E-3</v>
      </c>
      <c r="AW421" s="10">
        <f>3/24000000*OO[[#This Row],[105 (02JUL1985 00:00:00)-Water Temperature (C)]]*OO[[#This Row],[47]]</f>
        <v>1.4893504667956247E-3</v>
      </c>
      <c r="AX421" s="10">
        <f>3/24000000*OO[[#This Row],[106 (02JUL1985 03:00:00)-Water Temperature (C)]]*OO[[#This Row],[48]]</f>
        <v>6.9347962188100003E-4</v>
      </c>
      <c r="AY421" s="10">
        <f>3/24000000*OO[[#This Row],[107 (02JUL1985 06:00:00)-Water Temperature (C)]]*OO[[#This Row],[49]]</f>
        <v>3.3861602577437501E-4</v>
      </c>
      <c r="AZ421" s="10">
        <f>3/24000000*OO[[#This Row],[108 (02JUL1985 09:00:00)-Water Temperature (C)]]*OO[[#This Row],[50]]</f>
        <v>1.837936483493625E-4</v>
      </c>
      <c r="BA421" s="10">
        <f>3/24000000*OO[[#This Row],[109 (02JUL1985 12:00:00)-Water Temperature (C)]]*OO[[#This Row],[51]]</f>
        <v>1.1797355678555E-4</v>
      </c>
      <c r="BB421" s="10">
        <f>3/24000000*OO[[#This Row],[110 (02JUL1985 15:00:00)-Water Temperature (C)]]*OO[[#This Row],[52]]</f>
        <v>8.8738238073237505E-5</v>
      </c>
      <c r="BC421" s="10">
        <f>3/24000000*OO[[#This Row],[111 (02JUL1985 18:00:00)-Water Temperature (C)]]*OO[[#This Row],[53]]</f>
        <v>7.3561162895499995E-5</v>
      </c>
      <c r="BD421" s="10">
        <f>3/24000000*OO[[#This Row],[112 (02JUL1985 21:00:00)-Water Temperature (C)]]*OO[[#This Row],[54]]</f>
        <v>6.3557259581399996E-5</v>
      </c>
      <c r="BE421" s="10">
        <f>3/24000000*OO[[#This Row],[113 (03JUL1985 00:00:00)-Water Temperature (C)]]*OO[[#This Row],[55]]</f>
        <v>5.5931769661899999E-5</v>
      </c>
      <c r="BF421" s="10">
        <f>3/24000000*OO[[#This Row],[114 (03JUL1985 03:00:00)-Water Temperature (C)]]*OO[[#This Row],[56]]</f>
        <v>5.1274384139962485E-5</v>
      </c>
      <c r="BG421" s="10">
        <f>3/24000000*OO[[#This Row],[115 (03JUL1985 06:00:00)-Water Temperature (C)]]*OO[[#This Row],[57]]</f>
        <v>4.8123565469850001E-5</v>
      </c>
      <c r="BH421" s="10">
        <f>3/24000000*OO[[#This Row],[116 (03JUL1985 09:00:00)-Water Temperature (C)]]*OO[[#This Row],[58]]</f>
        <v>4.5513066588899999E-5</v>
      </c>
      <c r="BI421" s="10">
        <f>3/24000000*OO[[#This Row],[117 (03JUL1985 12:00:00)-Water Temperature (C)]]*OO[[#This Row],[59]]</f>
        <v>4.297529093425E-5</v>
      </c>
      <c r="BJ421" s="10">
        <f>3/24000000*OO[[#This Row],[118 (03JUL1985 15:00:00)-Water Temperature (C)]]*OO[[#This Row],[60]]</f>
        <v>3.9664699843462497E-5</v>
      </c>
      <c r="BK421" s="10">
        <f>3/24000000*OO[[#This Row],[119 (03JUL1985 18:00:00)-Water Temperature (C)]]*OO[[#This Row],[61]]</f>
        <v>3.5632150503850004E-5</v>
      </c>
      <c r="BL421" s="10">
        <f>3/24000000*OO[[#This Row],[120 (03JUL1985 21:00:00)-Water Temperature (C)]]*OO[[#This Row],[62]]</f>
        <v>3.1356201686014999E-5</v>
      </c>
      <c r="BM421" s="10">
        <f>3/24000000*OO[[#This Row],[121 (04JUL1985 00:00:00)-Water Temperature (C)]]*OO[[#This Row],[63]]</f>
        <v>2.744053740180125E-5</v>
      </c>
      <c r="BN421" s="10">
        <f>3/24000000*OO[[#This Row],[122 (04JUL1985 03:00:00)-Water Temperature (C)]]*OO[[#This Row],[64]]</f>
        <v>2.45454898588175E-5</v>
      </c>
      <c r="BO421" s="10">
        <f>3/24000000*OO[[#This Row],[123 (04JUL1985 06:00:00)-Water Temperature (C)]]*OO[[#This Row],[65]]</f>
        <v>2.2166150905198752E-5</v>
      </c>
      <c r="BP421" s="10">
        <f>3/24000000*OO[[#This Row],[124 (04JUL1985 09:00:00)-Water Temperature (C)]]*OO[[#This Row],[66]]</f>
        <v>2.0345134072648748E-5</v>
      </c>
      <c r="BQ421" s="10">
        <f>3/24000000*OO[[#This Row],[125 (04JUL1985 12:00:00)-Water Temperature (C)]]*OO[[#This Row],[67]]</f>
        <v>1.8602237882875001E-5</v>
      </c>
      <c r="BR421" s="10">
        <f>3/24000000*OO[[#This Row],[126 (04JUL1985 15:00:00)-Water Temperature (C)]]*OO[[#This Row],[68]]</f>
        <v>1.6928123862453749E-5</v>
      </c>
      <c r="BS421" s="10">
        <f>3/24000000*OO[[#This Row],[127 (04JUL1985 18:00:00)-Water Temperature (C)]]*OO[[#This Row],[69]]</f>
        <v>1.531452738515625E-5</v>
      </c>
      <c r="BT421" s="10">
        <f>3/24000000*OO[[#This Row],[128 (04JUL1985 21:00:00)-Water Temperature (C)]]*OO[[#This Row],[70]]</f>
        <v>1.382371037372E-5</v>
      </c>
      <c r="BU421" s="10">
        <f>3/24000000*OO[[#This Row],[129 (05JUL1985 00:00:00)-Water Temperature (C)]]*OO[[#This Row],[71]]</f>
        <v>1.238780255500125E-5</v>
      </c>
      <c r="BV421" s="10">
        <f>3/24000000*OO[[#This Row],[130 (05JUL1985 03:00:00)-Water Temperature (C)]]*OO[[#This Row],[72]]</f>
        <v>1.1255200923239999E-5</v>
      </c>
      <c r="BW421" s="10">
        <f>3/24000000*OO[[#This Row],[131 (05JUL1985 06:00:00)-Water Temperature (C)]]*OO[[#This Row],[73]]</f>
        <v>1.0139917688332499E-5</v>
      </c>
      <c r="BX421" s="10">
        <f>3/24000000*OO[[#This Row],[132 (05JUL1985 09:00:00)-Water Temperature (C)]]*OO[[#This Row],[74]]</f>
        <v>9.1157937634499985E-6</v>
      </c>
      <c r="BY421" s="10">
        <f>3/24000000*OO[[#This Row],[133 (05JUL1985 12:00:00)-Water Temperature (C)]]*OO[[#This Row],[75]]</f>
        <v>8.0401075425300003E-6</v>
      </c>
      <c r="BZ421" s="10">
        <f>3/24000000*OO[[#This Row],[134 (05JUL1985 15:00:00)-Water Temperature (C)]]*OO[[#This Row],[76]]</f>
        <v>6.8954068048950002E-6</v>
      </c>
      <c r="CA421" s="10">
        <f>3/24000000*OO[[#This Row],[135 (05JUL1985 18:00:00)-Water Temperature (C)]]*OO[[#This Row],[77]]</f>
        <v>5.7144991404749991E-6</v>
      </c>
      <c r="CB421" s="10">
        <f>3/24000000*OO[[#This Row],[136 (05JUL1985 21:00:00)-Water Temperature (C)]]*OO[[#This Row],[78]]</f>
        <v>4.5902894077800006E-6</v>
      </c>
      <c r="CC421" s="10">
        <f>3/24000000*OO[[#This Row],[137 (06JUL1985 00:00:00)-Water Temperature (C)]]*OO[[#This Row],[79]]</f>
        <v>3.6499016594900003E-6</v>
      </c>
      <c r="CD421" s="10">
        <f>3/24000000*OO[[#This Row],[138 (06JUL1985 03:00:00)-Water Temperature (C)]]*OO[[#This Row],[80]]</f>
        <v>2.962240768921E-6</v>
      </c>
      <c r="CE421" s="10">
        <f>3/24000000*OO[[#This Row],[139 (06JUL1985 06:00:00)-Water Temperature (C)]]*OO[[#This Row],[81]]</f>
        <v>2.4297000242259997E-6</v>
      </c>
      <c r="CF421" s="10">
        <f>3/24000000*OO[[#This Row],[140 (06JUL1985 09:00:00)-Water Temperature (C)]]*OO[[#This Row],[82]]</f>
        <v>2.0395595735481249E-6</v>
      </c>
      <c r="CG421" s="10">
        <f>3/24000000*OO[[#This Row],[141 (06JUL1985 12:00:00)-Water Temperature (C)]]*OO[[#This Row],[83]]</f>
        <v>1.7595520675379999E-6</v>
      </c>
      <c r="CH421" s="10">
        <f>3/24000000*OO[[#This Row],[142 (06JUL1985 15:00:00)-Water Temperature (C)]]*OO[[#This Row],[84]]</f>
        <v>1.5414609121592501E-6</v>
      </c>
      <c r="CI421" s="10">
        <f>3/24000000*OO[[#This Row],[143 (06JUL1985 18:00:00)-Water Temperature (C)]]*OO[[#This Row],[85]]</f>
        <v>1.3682415977558749E-6</v>
      </c>
      <c r="CJ421" s="10">
        <f>3/24000000*OO[[#This Row],[144 (06JUL1985 21:00:00)-Water Temperature (C)]]*OO[[#This Row],[86]]</f>
        <v>1.230625872598625E-6</v>
      </c>
      <c r="CK421" s="10">
        <f>3/24000000*OO[[#This Row],[145 (07JUL1985 00:00:00)-Water Temperature (C)]]*OO[[#This Row],[87]]</f>
        <v>1.1310631856085E-6</v>
      </c>
      <c r="CL421" s="10">
        <f>3/24000000*OO[[#This Row],[146 (07JUL1985 03:00:00)-Water Temperature (C)]]*OO[[#This Row],[88]]</f>
        <v>1.0753412348262499E-6</v>
      </c>
      <c r="CM421" s="10">
        <f>3/24000000*OO[[#This Row],[147 (07JUL1985 06:00:00)-Water Temperature (C)]]*OO[[#This Row],[89]]</f>
        <v>1.044534902919375E-6</v>
      </c>
      <c r="CN421" s="10">
        <f>3/24000000*OO[[#This Row],[148 (07JUL1985 09:00:00)-Water Temperature (C)]]*OO[[#This Row],[90]]</f>
        <v>1.0201079062766249E-6</v>
      </c>
      <c r="CO421" s="10">
        <f>3/24000000*OO[[#This Row],[149 (07JUL1985 12:00:00)-Water Temperature (C)]]*OO[[#This Row],[91]]</f>
        <v>9.8989803263999999E-7</v>
      </c>
      <c r="CP421" s="10">
        <f>3/24000000*OO[[#This Row],[150 (07JUL1985 15:00:00)-Water Temperature (C)]]*OO[[#This Row],[92]]</f>
        <v>9.4006101473249995E-7</v>
      </c>
      <c r="CQ421" s="10">
        <f>3/24000000*OO[[#This Row],[151 (07JUL1985 18:00:00)-Water Temperature (C)]]*OO[[#This Row],[93]]</f>
        <v>8.8112275873750004E-7</v>
      </c>
      <c r="CR421" s="10">
        <f>3/24000000*OO[[#This Row],[152 (07JUL1985 21:00:00)-Water Temperature (C)]]*OO[[#This Row],[94]]</f>
        <v>8.2174424942349996E-7</v>
      </c>
      <c r="CS421" s="10">
        <f>3/24000000*OO[[#This Row],[153 (08JUL1985 00:00:00)-Water Temperature (C)]]*OO[[#This Row],[95]]</f>
        <v>7.6887031376125006E-7</v>
      </c>
      <c r="CT421" s="10">
        <f>3/24000000*OO[[#This Row],[154 (08JUL1985 03:00:00)-Water Temperature (C)]]*OO[[#This Row],[96]]</f>
        <v>7.2906047688825002E-7</v>
      </c>
      <c r="CU421" s="10">
        <f>3/24000000*OO[[#This Row],[155 (08JUL1985 06:00:00)-Water Temperature (C)]]*OO[[#This Row],[97]]</f>
        <v>7.0319380232749996E-7</v>
      </c>
      <c r="CV421" s="10">
        <f>3/24000000*OO[[#This Row],[156 (08JUL1985 09:00:00)-Water Temperature (C)]]*OO[[#This Row],[98]]</f>
        <v>6.7957911732937509E-7</v>
      </c>
      <c r="CW421" s="10">
        <f>3/24000000*OO[[#This Row],[157 (08JUL1985 12:00:00)-Water Temperature (C)]]*OO[[#This Row],[99]]</f>
        <v>6.5462119280474997E-7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6.3606168949574997E-44</v>
      </c>
      <c r="X422" s="10">
        <f>3/24000000*OO[[#This Row],[80 (28JUN1985 21:00:00)-Water Temperature (C)]]*OO[[#This Row],[22]]</f>
        <v>5.938491300599999E-36</v>
      </c>
      <c r="Y422" s="10">
        <f>3/24000000*OO[[#This Row],[81 (29JUN1985 00:00:00)-Water Temperature (C)]]*OO[[#This Row],[23]]</f>
        <v>6.1605323831049988E-30</v>
      </c>
      <c r="Z422" s="10">
        <f>3/24000000*OO[[#This Row],[82 (29JUN1985 03:00:00)-Water Temperature (C)]]*OO[[#This Row],[24]]</f>
        <v>7.2609924379474994E-24</v>
      </c>
      <c r="AA422" s="10">
        <f>3/24000000*OO[[#This Row],[83 (29JUN1985 06:00:00)-Water Temperature (C)]]*OO[[#This Row],[25]]</f>
        <v>1.9774118215734997E-19</v>
      </c>
      <c r="AB422" s="10">
        <f>3/24000000*OO[[#This Row],[84 (29JUN1985 09:00:00)-Water Temperature (C)]]*OO[[#This Row],[26]]</f>
        <v>5.5669976210099997E-16</v>
      </c>
      <c r="AC422" s="10">
        <f>3/24000000*OO[[#This Row],[85 (29JUN1985 12:00:00)-Water Temperature (C)]]*OO[[#This Row],[27]]</f>
        <v>3.3011016377937506E-13</v>
      </c>
      <c r="AD422" s="10">
        <f>3/24000000*OO[[#This Row],[86 (29JUN1985 15:00:00)-Water Temperature (C)]]*OO[[#This Row],[28]]</f>
        <v>6.3523929114300002E-11</v>
      </c>
      <c r="AE422" s="10">
        <f>3/24000000*OO[[#This Row],[88 (29JUN1985 21:00:00)-Water Temperature (C)]]*OO[[#This Row],[30]]</f>
        <v>1.9422890436626251E-7</v>
      </c>
      <c r="AF422" s="10">
        <f>3/24000000*OO[[#This Row],[88 (29JUN1985 21:00:00)-Water Temperature (C)]]*OO[[#This Row],[30]]</f>
        <v>1.9422890436626251E-7</v>
      </c>
      <c r="AG422" s="10">
        <f>3/24000000*OO[[#This Row],[89 (30JUN1985 00:00:00)-Water Temperature (C)]]*OO[[#This Row],[31]]</f>
        <v>3.9783112505962507E-6</v>
      </c>
      <c r="AH422" s="10">
        <f>3/24000000*OO[[#This Row],[90 (30JUN1985 03:00:00)-Water Temperature (C)]]*OO[[#This Row],[32]]</f>
        <v>4.8754540677074999E-5</v>
      </c>
      <c r="AI422" s="10">
        <f>3/24000000*OO[[#This Row],[91 (30JUN1985 06:00:00)-Water Temperature (C)]]*OO[[#This Row],[33]]</f>
        <v>3.8157519208049999E-4</v>
      </c>
      <c r="AJ422" s="10">
        <f>3/24000000*OO[[#This Row],[92 (30JUN1985 09:00:00)-Water Temperature (C)]]*OO[[#This Row],[34]]</f>
        <v>2.00191683751375E-3</v>
      </c>
      <c r="AK422" s="10">
        <f>3/24000000*OO[[#This Row],[93 (30JUN1985 12:00:00)-Water Temperature (C)]]*OO[[#This Row],[35]]</f>
        <v>7.2683936859474999E-3</v>
      </c>
      <c r="AL422" s="10">
        <f>3/24000000*OO[[#This Row],[94 (30JUN1985 15:00:00)-Water Temperature (C)]]*OO[[#This Row],[36]]</f>
        <v>1.8934100036843749E-2</v>
      </c>
      <c r="AM422" s="10">
        <f>3/24000000*OO[[#This Row],[95 (30JUN1985 18:00:00)-Water Temperature (C)]]*OO[[#This Row],[37]]</f>
        <v>3.66825198272E-2</v>
      </c>
      <c r="AN422" s="10">
        <f>3/24000000*OO[[#This Row],[96 (30JUN1985 21:00:00)-Water Temperature (C)]]*OO[[#This Row],[38]]</f>
        <v>5.4956216389387497E-2</v>
      </c>
      <c r="AO422" s="10">
        <f>3/24000000*OO[[#This Row],[97 (01JUL1985 00:00:00)-Water Temperature (C)]]*OO[[#This Row],[39]]</f>
        <v>6.6422304021299991E-2</v>
      </c>
      <c r="AP422" s="10">
        <f>3/24000000*OO[[#This Row],[98 (01JUL1985 03:00:00)-Water Temperature (C)]]*OO[[#This Row],[40]]</f>
        <v>6.8197002254300004E-2</v>
      </c>
      <c r="AQ422" s="10">
        <f>3/24000000*OO[[#This Row],[99 (01JUL1985 06:00:00)-Water Temperature (C)]]*OO[[#This Row],[41]]</f>
        <v>5.9906285307700001E-2</v>
      </c>
      <c r="AR422" s="10">
        <f>3/24000000*OO[[#This Row],[100 (01JUL1985 09:00:00)-Water Temperature (C)]]*OO[[#This Row],[42]]</f>
        <v>4.5912942722174999E-2</v>
      </c>
      <c r="AS422" s="10">
        <f>3/24000000*OO[[#This Row],[101 (01JUL1985 12:00:00)-Water Temperature (C)]]*OO[[#This Row],[43]]</f>
        <v>3.0800088755100003E-2</v>
      </c>
      <c r="AT422" s="10">
        <f>3/24000000*OO[[#This Row],[102 (01JUL1985 15:00:00)-Water Temperature (C)]]*OO[[#This Row],[44]]</f>
        <v>1.8187700918220001E-2</v>
      </c>
      <c r="AU422" s="10">
        <f>3/24000000*OO[[#This Row],[103 (01JUL1985 18:00:00)-Water Temperature (C)]]*OO[[#This Row],[45]]</f>
        <v>9.5960057237812514E-3</v>
      </c>
      <c r="AV422" s="10">
        <f>3/24000000*OO[[#This Row],[104 (01JUL1985 21:00:00)-Water Temperature (C)]]*OO[[#This Row],[46]]</f>
        <v>4.6722999797962498E-3</v>
      </c>
      <c r="AW422" s="10">
        <f>3/24000000*OO[[#This Row],[105 (02JUL1985 00:00:00)-Water Temperature (C)]]*OO[[#This Row],[47]]</f>
        <v>2.1710025483232497E-3</v>
      </c>
      <c r="AX422" s="10">
        <f>3/24000000*OO[[#This Row],[106 (02JUL1985 03:00:00)-Water Temperature (C)]]*OO[[#This Row],[48]]</f>
        <v>1.01323825220125E-3</v>
      </c>
      <c r="AY422" s="10">
        <f>3/24000000*OO[[#This Row],[107 (02JUL1985 06:00:00)-Water Temperature (C)]]*OO[[#This Row],[49]]</f>
        <v>4.9028851755262496E-4</v>
      </c>
      <c r="AZ422" s="10">
        <f>3/24000000*OO[[#This Row],[108 (02JUL1985 09:00:00)-Water Temperature (C)]]*OO[[#This Row],[50]]</f>
        <v>2.6072709674523746E-4</v>
      </c>
      <c r="BA422" s="10">
        <f>3/24000000*OO[[#This Row],[109 (02JUL1985 12:00:00)-Water Temperature (C)]]*OO[[#This Row],[51]]</f>
        <v>1.6264056927525002E-4</v>
      </c>
      <c r="BB422" s="10">
        <f>3/24000000*OO[[#This Row],[110 (02JUL1985 15:00:00)-Water Temperature (C)]]*OO[[#This Row],[52]]</f>
        <v>1.1944971368337499E-4</v>
      </c>
      <c r="BC422" s="10">
        <f>3/24000000*OO[[#This Row],[111 (02JUL1985 18:00:00)-Water Temperature (C)]]*OO[[#This Row],[53]]</f>
        <v>9.7830555539287509E-5</v>
      </c>
      <c r="BD422" s="10">
        <f>3/24000000*OO[[#This Row],[112 (02JUL1985 21:00:00)-Water Temperature (C)]]*OO[[#This Row],[54]]</f>
        <v>8.4315297773399994E-5</v>
      </c>
      <c r="BE422" s="10">
        <f>3/24000000*OO[[#This Row],[113 (03JUL1985 00:00:00)-Water Temperature (C)]]*OO[[#This Row],[55]]</f>
        <v>7.4125471861924994E-5</v>
      </c>
      <c r="BF422" s="10">
        <f>3/24000000*OO[[#This Row],[114 (03JUL1985 03:00:00)-Water Temperature (C)]]*OO[[#This Row],[56]]</f>
        <v>6.7855922019187487E-5</v>
      </c>
      <c r="BG422" s="10">
        <f>3/24000000*OO[[#This Row],[115 (03JUL1985 06:00:00)-Water Temperature (C)]]*OO[[#This Row],[57]]</f>
        <v>6.3622076326550002E-5</v>
      </c>
      <c r="BH422" s="10">
        <f>3/24000000*OO[[#This Row],[116 (03JUL1985 09:00:00)-Water Temperature (C)]]*OO[[#This Row],[58]]</f>
        <v>6.0162444125199993E-5</v>
      </c>
      <c r="BI422" s="10">
        <f>3/24000000*OO[[#This Row],[117 (03JUL1985 12:00:00)-Water Temperature (C)]]*OO[[#This Row],[59]]</f>
        <v>5.6912501419949994E-5</v>
      </c>
      <c r="BJ422" s="10">
        <f>3/24000000*OO[[#This Row],[118 (03JUL1985 15:00:00)-Water Temperature (C)]]*OO[[#This Row],[60]]</f>
        <v>5.2706162689375006E-5</v>
      </c>
      <c r="BK422" s="10">
        <f>3/24000000*OO[[#This Row],[119 (03JUL1985 18:00:00)-Water Temperature (C)]]*OO[[#This Row],[61]]</f>
        <v>4.7621062890099992E-5</v>
      </c>
      <c r="BL422" s="10">
        <f>3/24000000*OO[[#This Row],[120 (03JUL1985 21:00:00)-Water Temperature (C)]]*OO[[#This Row],[62]]</f>
        <v>4.2109897358850001E-5</v>
      </c>
      <c r="BM422" s="10">
        <f>3/24000000*OO[[#This Row],[121 (04JUL1985 00:00:00)-Water Temperature (C)]]*OO[[#This Row],[63]]</f>
        <v>3.6931619308099997E-5</v>
      </c>
      <c r="BN422" s="10">
        <f>3/24000000*OO[[#This Row],[122 (04JUL1985 03:00:00)-Water Temperature (C)]]*OO[[#This Row],[64]]</f>
        <v>3.3015456627312501E-5</v>
      </c>
      <c r="BO422" s="10">
        <f>3/24000000*OO[[#This Row],[123 (04JUL1985 06:00:00)-Water Temperature (C)]]*OO[[#This Row],[65]]</f>
        <v>2.9767227866749996E-5</v>
      </c>
      <c r="BP422" s="10">
        <f>3/24000000*OO[[#This Row],[124 (04JUL1985 09:00:00)-Water Temperature (C)]]*OO[[#This Row],[66]]</f>
        <v>2.7312962832209996E-5</v>
      </c>
      <c r="BQ422" s="10">
        <f>3/24000000*OO[[#This Row],[125 (04JUL1985 12:00:00)-Water Temperature (C)]]*OO[[#This Row],[67]]</f>
        <v>2.5004698584799999E-5</v>
      </c>
      <c r="BR422" s="10">
        <f>3/24000000*OO[[#This Row],[126 (04JUL1985 15:00:00)-Water Temperature (C)]]*OO[[#This Row],[68]]</f>
        <v>2.2819470433112498E-5</v>
      </c>
      <c r="BS422" s="10">
        <f>3/24000000*OO[[#This Row],[127 (04JUL1985 18:00:00)-Water Temperature (C)]]*OO[[#This Row],[69]]</f>
        <v>2.0713738396376249E-5</v>
      </c>
      <c r="BT422" s="10">
        <f>3/24000000*OO[[#This Row],[128 (04JUL1985 21:00:00)-Water Temperature (C)]]*OO[[#This Row],[70]]</f>
        <v>1.8733322746147497E-5</v>
      </c>
      <c r="BU422" s="10">
        <f>3/24000000*OO[[#This Row],[129 (05JUL1985 00:00:00)-Water Temperature (C)]]*OO[[#This Row],[71]]</f>
        <v>1.68377612596425E-5</v>
      </c>
      <c r="BV422" s="10">
        <f>3/24000000*OO[[#This Row],[130 (05JUL1985 03:00:00)-Water Temperature (C)]]*OO[[#This Row],[72]]</f>
        <v>1.5343677657629998E-5</v>
      </c>
      <c r="BW422" s="10">
        <f>3/24000000*OO[[#This Row],[131 (05JUL1985 06:00:00)-Water Temperature (C)]]*OO[[#This Row],[73]]</f>
        <v>1.383618518464875E-5</v>
      </c>
      <c r="BX422" s="10">
        <f>3/24000000*OO[[#This Row],[132 (05JUL1985 09:00:00)-Water Temperature (C)]]*OO[[#This Row],[74]]</f>
        <v>1.2480513307679999E-5</v>
      </c>
      <c r="BY422" s="10">
        <f>3/24000000*OO[[#This Row],[133 (05JUL1985 12:00:00)-Water Temperature (C)]]*OO[[#This Row],[75]]</f>
        <v>1.1065744010519999E-5</v>
      </c>
      <c r="BZ422" s="10">
        <f>3/24000000*OO[[#This Row],[134 (05JUL1985 15:00:00)-Water Temperature (C)]]*OO[[#This Row],[76]]</f>
        <v>9.5479987615974995E-6</v>
      </c>
      <c r="CA422" s="10">
        <f>3/24000000*OO[[#This Row],[135 (05JUL1985 18:00:00)-Water Temperature (C)]]*OO[[#This Row],[77]]</f>
        <v>7.9726777500999989E-6</v>
      </c>
      <c r="CB422" s="10">
        <f>3/24000000*OO[[#This Row],[136 (05JUL1985 21:00:00)-Water Temperature (C)]]*OO[[#This Row],[78]]</f>
        <v>6.4499184561087496E-6</v>
      </c>
      <c r="CC422" s="10">
        <f>3/24000000*OO[[#This Row],[137 (06JUL1985 00:00:00)-Water Temperature (C)]]*OO[[#This Row],[79]]</f>
        <v>5.1481305988925001E-6</v>
      </c>
      <c r="CD422" s="10">
        <f>3/24000000*OO[[#This Row],[138 (06JUL1985 03:00:00)-Water Temperature (C)]]*OO[[#This Row],[80]]</f>
        <v>4.1843493641949995E-6</v>
      </c>
      <c r="CE422" s="10">
        <f>3/24000000*OO[[#This Row],[139 (06JUL1985 06:00:00)-Water Temperature (C)]]*OO[[#This Row],[81]]</f>
        <v>3.4227500721199998E-6</v>
      </c>
      <c r="CF422" s="10">
        <f>3/24000000*OO[[#This Row],[140 (06JUL1985 09:00:00)-Water Temperature (C)]]*OO[[#This Row],[82]]</f>
        <v>2.8613512142877499E-6</v>
      </c>
      <c r="CG422" s="10">
        <f>3/24000000*OO[[#This Row],[141 (06JUL1985 12:00:00)-Water Temperature (C)]]*OO[[#This Row],[83]]</f>
        <v>2.4596422466916247E-6</v>
      </c>
      <c r="CH422" s="10">
        <f>3/24000000*OO[[#This Row],[142 (06JUL1985 15:00:00)-Water Temperature (C)]]*OO[[#This Row],[84]]</f>
        <v>2.1456933147650001E-6</v>
      </c>
      <c r="CI422" s="10">
        <f>3/24000000*OO[[#This Row],[143 (06JUL1985 18:00:00)-Water Temperature (C)]]*OO[[#This Row],[85]]</f>
        <v>1.8979420681785001E-6</v>
      </c>
      <c r="CJ422" s="10">
        <f>3/24000000*OO[[#This Row],[144 (06JUL1985 21:00:00)-Water Temperature (C)]]*OO[[#This Row],[86]]</f>
        <v>1.7050223046131252E-6</v>
      </c>
      <c r="CK422" s="10">
        <f>3/24000000*OO[[#This Row],[145 (07JUL1985 00:00:00)-Water Temperature (C)]]*OO[[#This Row],[87]]</f>
        <v>1.5646138061055E-6</v>
      </c>
      <c r="CL422" s="10">
        <f>3/24000000*OO[[#This Row],[146 (07JUL1985 03:00:00)-Water Temperature (C)]]*OO[[#This Row],[88]]</f>
        <v>1.4851843299361249E-6</v>
      </c>
      <c r="CM422" s="10">
        <f>3/24000000*OO[[#This Row],[147 (07JUL1985 06:00:00)-Water Temperature (C)]]*OO[[#This Row],[89]]</f>
        <v>1.4381465295531252E-6</v>
      </c>
      <c r="CN422" s="10">
        <f>3/24000000*OO[[#This Row],[148 (07JUL1985 09:00:00)-Water Temperature (C)]]*OO[[#This Row],[90]]</f>
        <v>1.4041658237354999E-6</v>
      </c>
      <c r="CO422" s="10">
        <f>3/24000000*OO[[#This Row],[149 (07JUL1985 12:00:00)-Water Temperature (C)]]*OO[[#This Row],[91]]</f>
        <v>1.3661323461842497E-6</v>
      </c>
      <c r="CP422" s="10">
        <f>3/24000000*OO[[#This Row],[150 (07JUL1985 15:00:00)-Water Temperature (C)]]*OO[[#This Row],[92]]</f>
        <v>1.3008087819895E-6</v>
      </c>
      <c r="CQ422" s="10">
        <f>3/24000000*OO[[#This Row],[151 (07JUL1985 18:00:00)-Water Temperature (C)]]*OO[[#This Row],[93]]</f>
        <v>1.222439640027E-6</v>
      </c>
      <c r="CR422" s="10">
        <f>3/24000000*OO[[#This Row],[152 (07JUL1985 21:00:00)-Water Temperature (C)]]*OO[[#This Row],[94]]</f>
        <v>1.1424120798172499E-6</v>
      </c>
      <c r="CS422" s="10">
        <f>3/24000000*OO[[#This Row],[153 (08JUL1985 00:00:00)-Water Temperature (C)]]*OO[[#This Row],[95]]</f>
        <v>1.0694802485625E-6</v>
      </c>
      <c r="CT422" s="10">
        <f>3/24000000*OO[[#This Row],[154 (08JUL1985 03:00:00)-Water Temperature (C)]]*OO[[#This Row],[96]]</f>
        <v>1.013854564333125E-6</v>
      </c>
      <c r="CU422" s="10">
        <f>3/24000000*OO[[#This Row],[155 (08JUL1985 06:00:00)-Water Temperature (C)]]*OO[[#This Row],[97]]</f>
        <v>9.7792814220562488E-7</v>
      </c>
      <c r="CV422" s="10">
        <f>3/24000000*OO[[#This Row],[156 (08JUL1985 09:00:00)-Water Temperature (C)]]*OO[[#This Row],[98]]</f>
        <v>9.443199212E-7</v>
      </c>
      <c r="CW422" s="10">
        <f>3/24000000*OO[[#This Row],[157 (08JUL1985 12:00:00)-Water Temperature (C)]]*OO[[#This Row],[99]]</f>
        <v>9.1189529451999986E-7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0</v>
      </c>
      <c r="X423" s="10">
        <f>3/24000000*OO[[#This Row],[80 (28JUN1985 21:00:00)-Water Temperature (C)]]*OO[[#This Row],[22]]</f>
        <v>1.38642638860825E-36</v>
      </c>
      <c r="Y423" s="10">
        <f>3/24000000*OO[[#This Row],[81 (29JUN1985 00:00:00)-Water Temperature (C)]]*OO[[#This Row],[23]]</f>
        <v>1.1278538087561249E-30</v>
      </c>
      <c r="Z423" s="10">
        <f>3/24000000*OO[[#This Row],[82 (29JUN1985 03:00:00)-Water Temperature (C)]]*OO[[#This Row],[24]]</f>
        <v>2.1499479350062497E-24</v>
      </c>
      <c r="AA423" s="10">
        <f>3/24000000*OO[[#This Row],[83 (29JUN1985 06:00:00)-Water Temperature (C)]]*OO[[#This Row],[25]]</f>
        <v>7.2597350175449992E-20</v>
      </c>
      <c r="AB423" s="10">
        <f>3/24000000*OO[[#This Row],[84 (29JUN1985 09:00:00)-Water Temperature (C)]]*OO[[#This Row],[26]]</f>
        <v>2.3862203519096252E-16</v>
      </c>
      <c r="AC423" s="10">
        <f>3/24000000*OO[[#This Row],[85 (29JUN1985 12:00:00)-Water Temperature (C)]]*OO[[#This Row],[27]]</f>
        <v>1.5769639531934998E-13</v>
      </c>
      <c r="AD423" s="10">
        <f>3/24000000*OO[[#This Row],[86 (29JUN1985 15:00:00)-Water Temperature (C)]]*OO[[#This Row],[28]]</f>
        <v>3.2955475240687496E-11</v>
      </c>
      <c r="AE423" s="10">
        <f>3/24000000*OO[[#This Row],[88 (29JUN1985 21:00:00)-Water Temperature (C)]]*OO[[#This Row],[30]]</f>
        <v>1.1494142935397499E-7</v>
      </c>
      <c r="AF423" s="10">
        <f>3/24000000*OO[[#This Row],[88 (29JUN1985 21:00:00)-Water Temperature (C)]]*OO[[#This Row],[30]]</f>
        <v>1.1494142935397499E-7</v>
      </c>
      <c r="AG423" s="10">
        <f>3/24000000*OO[[#This Row],[89 (30JUN1985 00:00:00)-Water Temperature (C)]]*OO[[#This Row],[31]]</f>
        <v>2.4840435745423748E-6</v>
      </c>
      <c r="AH423" s="10">
        <f>3/24000000*OO[[#This Row],[90 (30JUN1985 03:00:00)-Water Temperature (C)]]*OO[[#This Row],[32]]</f>
        <v>3.1899053304749999E-5</v>
      </c>
      <c r="AI423" s="10">
        <f>3/24000000*OO[[#This Row],[91 (30JUN1985 06:00:00)-Water Temperature (C)]]*OO[[#This Row],[33]]</f>
        <v>2.6018983133569996E-4</v>
      </c>
      <c r="AJ423" s="10">
        <f>3/24000000*OO[[#This Row],[92 (30JUN1985 09:00:00)-Water Temperature (C)]]*OO[[#This Row],[34]]</f>
        <v>1.4191587570209999E-3</v>
      </c>
      <c r="AK423" s="10">
        <f>3/24000000*OO[[#This Row],[93 (30JUN1985 12:00:00)-Water Temperature (C)]]*OO[[#This Row],[35]]</f>
        <v>5.3478962149249992E-3</v>
      </c>
      <c r="AL423" s="10">
        <f>3/24000000*OO[[#This Row],[94 (30JUN1985 15:00:00)-Water Temperature (C)]]*OO[[#This Row],[36]]</f>
        <v>1.4402785114493751E-2</v>
      </c>
      <c r="AM423" s="10">
        <f>3/24000000*OO[[#This Row],[95 (30JUN1985 18:00:00)-Water Temperature (C)]]*OO[[#This Row],[37]]</f>
        <v>2.8771165948140002E-2</v>
      </c>
      <c r="AN423" s="10">
        <f>3/24000000*OO[[#This Row],[96 (30JUN1985 21:00:00)-Water Temperature (C)]]*OO[[#This Row],[38]]</f>
        <v>4.4360596512262498E-2</v>
      </c>
      <c r="AO423" s="10">
        <f>3/24000000*OO[[#This Row],[97 (01JUL1985 00:00:00)-Water Temperature (C)]]*OO[[#This Row],[39]]</f>
        <v>5.4933912552000003E-2</v>
      </c>
      <c r="AP423" s="10">
        <f>3/24000000*OO[[#This Row],[98 (01JUL1985 03:00:00)-Water Temperature (C)]]*OO[[#This Row],[40]]</f>
        <v>5.7589378234999995E-2</v>
      </c>
      <c r="AQ423" s="10">
        <f>3/24000000*OO[[#This Row],[99 (01JUL1985 06:00:00)-Water Temperature (C)]]*OO[[#This Row],[41]]</f>
        <v>5.1589209050699997E-2</v>
      </c>
      <c r="AR423" s="10">
        <f>3/24000000*OO[[#This Row],[100 (01JUL1985 09:00:00)-Water Temperature (C)]]*OO[[#This Row],[42]]</f>
        <v>4.0254118992499997E-2</v>
      </c>
      <c r="AS423" s="10">
        <f>3/24000000*OO[[#This Row],[101 (01JUL1985 12:00:00)-Water Temperature (C)]]*OO[[#This Row],[43]]</f>
        <v>2.7479035471424999E-2</v>
      </c>
      <c r="AT423" s="10">
        <f>3/24000000*OO[[#This Row],[102 (01JUL1985 15:00:00)-Water Temperature (C)]]*OO[[#This Row],[44]]</f>
        <v>1.6515116993920002E-2</v>
      </c>
      <c r="AU423" s="10">
        <f>3/24000000*OO[[#This Row],[103 (01JUL1985 18:00:00)-Water Temperature (C)]]*OO[[#This Row],[45]]</f>
        <v>8.8408126295274995E-3</v>
      </c>
      <c r="AV423" s="10">
        <f>3/24000000*OO[[#This Row],[104 (01JUL1985 21:00:00)-Water Temperature (C)]]*OO[[#This Row],[46]]</f>
        <v>4.3573843335749998E-3</v>
      </c>
      <c r="AW423" s="10">
        <f>3/24000000*OO[[#This Row],[105 (02JUL1985 00:00:00)-Water Temperature (C)]]*OO[[#This Row],[47]]</f>
        <v>2.040841991079E-3</v>
      </c>
      <c r="AX423" s="10">
        <f>3/24000000*OO[[#This Row],[106 (02JUL1985 03:00:00)-Water Temperature (C)]]*OO[[#This Row],[48]]</f>
        <v>9.554179462887499E-4</v>
      </c>
      <c r="AY423" s="10">
        <f>3/24000000*OO[[#This Row],[107 (02JUL1985 06:00:00)-Water Temperature (C)]]*OO[[#This Row],[49]]</f>
        <v>4.5970466484312496E-4</v>
      </c>
      <c r="AZ423" s="10">
        <f>3/24000000*OO[[#This Row],[108 (02JUL1985 09:00:00)-Water Temperature (C)]]*OO[[#This Row],[50]]</f>
        <v>2.4083826129361251E-4</v>
      </c>
      <c r="BA423" s="10">
        <f>3/24000000*OO[[#This Row],[109 (02JUL1985 12:00:00)-Water Temperature (C)]]*OO[[#This Row],[51]]</f>
        <v>1.46859227832625E-4</v>
      </c>
      <c r="BB423" s="10">
        <f>3/24000000*OO[[#This Row],[110 (02JUL1985 15:00:00)-Water Temperature (C)]]*OO[[#This Row],[52]]</f>
        <v>1.0571968683539999E-4</v>
      </c>
      <c r="BC423" s="10">
        <f>3/24000000*OO[[#This Row],[111 (02JUL1985 18:00:00)-Water Temperature (C)]]*OO[[#This Row],[53]]</f>
        <v>8.5639928156037499E-5</v>
      </c>
      <c r="BD423" s="10">
        <f>3/24000000*OO[[#This Row],[112 (02JUL1985 21:00:00)-Water Temperature (C)]]*OO[[#This Row],[54]]</f>
        <v>7.3577996214487507E-5</v>
      </c>
      <c r="BE423" s="10">
        <f>3/24000000*OO[[#This Row],[113 (03JUL1985 00:00:00)-Water Temperature (C)]]*OO[[#This Row],[55]]</f>
        <v>6.4654185922199993E-5</v>
      </c>
      <c r="BF423" s="10">
        <f>3/24000000*OO[[#This Row],[114 (03JUL1985 03:00:00)-Water Temperature (C)]]*OO[[#This Row],[56]]</f>
        <v>5.9107634203599998E-5</v>
      </c>
      <c r="BG423" s="10">
        <f>3/24000000*OO[[#This Row],[115 (03JUL1985 06:00:00)-Water Temperature (C)]]*OO[[#This Row],[57]]</f>
        <v>5.5387453723962491E-5</v>
      </c>
      <c r="BH423" s="10">
        <f>3/24000000*OO[[#This Row],[116 (03JUL1985 09:00:00)-Water Temperature (C)]]*OO[[#This Row],[58]]</f>
        <v>5.2393529361375004E-5</v>
      </c>
      <c r="BI423" s="10">
        <f>3/24000000*OO[[#This Row],[117 (03JUL1985 12:00:00)-Water Temperature (C)]]*OO[[#This Row],[59]]</f>
        <v>4.9660486276037499E-5</v>
      </c>
      <c r="BJ423" s="10">
        <f>3/24000000*OO[[#This Row],[118 (03JUL1985 15:00:00)-Water Temperature (C)]]*OO[[#This Row],[60]]</f>
        <v>4.6169034650887497E-5</v>
      </c>
      <c r="BK423" s="10">
        <f>3/24000000*OO[[#This Row],[119 (03JUL1985 18:00:00)-Water Temperature (C)]]*OO[[#This Row],[61]]</f>
        <v>4.1919673045949996E-5</v>
      </c>
      <c r="BL423" s="10">
        <f>3/24000000*OO[[#This Row],[120 (03JUL1985 21:00:00)-Water Temperature (C)]]*OO[[#This Row],[62]]</f>
        <v>3.7221130914187499E-5</v>
      </c>
      <c r="BM423" s="10">
        <f>3/24000000*OO[[#This Row],[121 (04JUL1985 00:00:00)-Water Temperature (C)]]*OO[[#This Row],[63]]</f>
        <v>3.2729351043374997E-5</v>
      </c>
      <c r="BN423" s="10">
        <f>3/24000000*OO[[#This Row],[122 (04JUL1985 03:00:00)-Water Temperature (C)]]*OO[[#This Row],[64]]</f>
        <v>2.9228844011311248E-5</v>
      </c>
      <c r="BO423" s="10">
        <f>3/24000000*OO[[#This Row],[123 (04JUL1985 06:00:00)-Water Temperature (C)]]*OO[[#This Row],[65]]</f>
        <v>2.6350508530123749E-5</v>
      </c>
      <c r="BP423" s="10">
        <f>3/24000000*OO[[#This Row],[124 (04JUL1985 09:00:00)-Water Temperature (C)]]*OO[[#This Row],[66]]</f>
        <v>2.4173975538307501E-5</v>
      </c>
      <c r="BQ423" s="10">
        <f>3/24000000*OO[[#This Row],[125 (04JUL1985 12:00:00)-Water Temperature (C)]]*OO[[#This Row],[67]]</f>
        <v>2.2172852962342498E-5</v>
      </c>
      <c r="BR423" s="10">
        <f>3/24000000*OO[[#This Row],[126 (04JUL1985 15:00:00)-Water Temperature (C)]]*OO[[#This Row],[68]]</f>
        <v>2.0282409348981249E-5</v>
      </c>
      <c r="BS423" s="10">
        <f>3/24000000*OO[[#This Row],[127 (04JUL1985 18:00:00)-Water Temperature (C)]]*OO[[#This Row],[69]]</f>
        <v>1.8472004039724998E-5</v>
      </c>
      <c r="BT423" s="10">
        <f>3/24000000*OO[[#This Row],[128 (04JUL1985 21:00:00)-Water Temperature (C)]]*OO[[#This Row],[70]]</f>
        <v>1.6736790974804999E-5</v>
      </c>
      <c r="BU423" s="10">
        <f>3/24000000*OO[[#This Row],[129 (05JUL1985 00:00:00)-Water Temperature (C)]]*OO[[#This Row],[71]]</f>
        <v>1.5088683351881249E-5</v>
      </c>
      <c r="BV423" s="10">
        <f>3/24000000*OO[[#This Row],[130 (05JUL1985 03:00:00)-Water Temperature (C)]]*OO[[#This Row],[72]]</f>
        <v>1.3771482422570002E-5</v>
      </c>
      <c r="BW423" s="10">
        <f>3/24000000*OO[[#This Row],[131 (05JUL1985 06:00:00)-Water Temperature (C)]]*OO[[#This Row],[73]]</f>
        <v>1.2453264058667499E-5</v>
      </c>
      <c r="BX423" s="10">
        <f>3/24000000*OO[[#This Row],[132 (05JUL1985 09:00:00)-Water Temperature (C)]]*OO[[#This Row],[74]]</f>
        <v>1.1267463396626248E-5</v>
      </c>
      <c r="BY423" s="10">
        <f>3/24000000*OO[[#This Row],[133 (05JUL1985 12:00:00)-Water Temperature (C)]]*OO[[#This Row],[75]]</f>
        <v>1.0040158195728749E-5</v>
      </c>
      <c r="BZ423" s="10">
        <f>3/24000000*OO[[#This Row],[134 (05JUL1985 15:00:00)-Water Temperature (C)]]*OO[[#This Row],[76]]</f>
        <v>8.7151873478999996E-6</v>
      </c>
      <c r="CA423" s="10">
        <f>3/24000000*OO[[#This Row],[135 (05JUL1985 18:00:00)-Water Temperature (C)]]*OO[[#This Row],[77]]</f>
        <v>7.3234609931175001E-6</v>
      </c>
      <c r="CB423" s="10">
        <f>3/24000000*OO[[#This Row],[136 (05JUL1985 21:00:00)-Water Temperature (C)]]*OO[[#This Row],[78]]</f>
        <v>5.9566393682124998E-6</v>
      </c>
      <c r="CC423" s="10">
        <f>3/24000000*OO[[#This Row],[137 (06JUL1985 00:00:00)-Water Temperature (C)]]*OO[[#This Row],[79]]</f>
        <v>4.7723762420000003E-6</v>
      </c>
      <c r="CD423" s="10">
        <f>3/24000000*OO[[#This Row],[138 (06JUL1985 03:00:00)-Water Temperature (C)]]*OO[[#This Row],[80]]</f>
        <v>3.8841333370399994E-6</v>
      </c>
      <c r="CE423" s="10">
        <f>3/24000000*OO[[#This Row],[139 (06JUL1985 06:00:00)-Water Temperature (C)]]*OO[[#This Row],[81]]</f>
        <v>3.1771713307599997E-6</v>
      </c>
      <c r="CF423" s="10">
        <f>3/24000000*OO[[#This Row],[140 (06JUL1985 09:00:00)-Water Temperature (C)]]*OO[[#This Row],[82]]</f>
        <v>2.6499262979653751E-6</v>
      </c>
      <c r="CG423" s="10">
        <f>3/24000000*OO[[#This Row],[141 (06JUL1985 12:00:00)-Water Temperature (C)]]*OO[[#This Row],[83]]</f>
        <v>2.2743234057914998E-6</v>
      </c>
      <c r="CH423" s="10">
        <f>3/24000000*OO[[#This Row],[142 (06JUL1985 15:00:00)-Water Temperature (C)]]*OO[[#This Row],[84]]</f>
        <v>1.9815616382883751E-6</v>
      </c>
      <c r="CI423" s="10">
        <f>3/24000000*OO[[#This Row],[143 (06JUL1985 18:00:00)-Water Temperature (C)]]*OO[[#This Row],[85]]</f>
        <v>1.7490724389449996E-6</v>
      </c>
      <c r="CJ423" s="10">
        <f>3/24000000*OO[[#This Row],[144 (06JUL1985 21:00:00)-Water Temperature (C)]]*OO[[#This Row],[86]]</f>
        <v>1.5717579030512502E-6</v>
      </c>
      <c r="CK423" s="10">
        <f>3/24000000*OO[[#This Row],[145 (07JUL1985 00:00:00)-Water Temperature (C)]]*OO[[#This Row],[87]]</f>
        <v>1.4410619105628749E-6</v>
      </c>
      <c r="CL423" s="10">
        <f>3/24000000*OO[[#This Row],[146 (07JUL1985 03:00:00)-Water Temperature (C)]]*OO[[#This Row],[88]]</f>
        <v>1.3673989072574999E-6</v>
      </c>
      <c r="CM423" s="10">
        <f>3/24000000*OO[[#This Row],[147 (07JUL1985 06:00:00)-Water Temperature (C)]]*OO[[#This Row],[89]]</f>
        <v>1.3226068465920001E-6</v>
      </c>
      <c r="CN423" s="10">
        <f>3/24000000*OO[[#This Row],[148 (07JUL1985 09:00:00)-Water Temperature (C)]]*OO[[#This Row],[90]]</f>
        <v>1.2924612481950001E-6</v>
      </c>
      <c r="CO423" s="10">
        <f>3/24000000*OO[[#This Row],[149 (07JUL1985 12:00:00)-Water Temperature (C)]]*OO[[#This Row],[91]]</f>
        <v>1.261205952080875E-6</v>
      </c>
      <c r="CP423" s="10">
        <f>3/24000000*OO[[#This Row],[150 (07JUL1985 15:00:00)-Water Temperature (C)]]*OO[[#This Row],[92]]</f>
        <v>1.2043978747685001E-6</v>
      </c>
      <c r="CQ423" s="10">
        <f>3/24000000*OO[[#This Row],[151 (07JUL1985 18:00:00)-Water Temperature (C)]]*OO[[#This Row],[93]]</f>
        <v>1.1349799488542499E-6</v>
      </c>
      <c r="CR423" s="10">
        <f>3/24000000*OO[[#This Row],[152 (07JUL1985 21:00:00)-Water Temperature (C)]]*OO[[#This Row],[94]]</f>
        <v>1.0635821295988749E-6</v>
      </c>
      <c r="CS423" s="10">
        <f>3/24000000*OO[[#This Row],[153 (08JUL1985 00:00:00)-Water Temperature (C)]]*OO[[#This Row],[95]]</f>
        <v>9.9702012614900019E-7</v>
      </c>
      <c r="CT423" s="10">
        <f>3/24000000*OO[[#This Row],[154 (08JUL1985 03:00:00)-Water Temperature (C)]]*OO[[#This Row],[96]]</f>
        <v>9.4527832117950005E-7</v>
      </c>
      <c r="CU423" s="10">
        <f>3/24000000*OO[[#This Row],[155 (08JUL1985 06:00:00)-Water Temperature (C)]]*OO[[#This Row],[97]]</f>
        <v>9.1334291033025001E-7</v>
      </c>
      <c r="CV423" s="10">
        <f>3/24000000*OO[[#This Row],[156 (08JUL1985 09:00:00)-Water Temperature (C)]]*OO[[#This Row],[98]]</f>
        <v>8.8235140206599997E-7</v>
      </c>
      <c r="CW423" s="10">
        <f>3/24000000*OO[[#This Row],[157 (08JUL1985 12:00:00)-Water Temperature (C)]]*OO[[#This Row],[99]]</f>
        <v>8.5493385869399989E-7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0</v>
      </c>
      <c r="X424" s="10">
        <f>3/24000000*OO[[#This Row],[80 (28JUN1985 21:00:00)-Water Temperature (C)]]*OO[[#This Row],[22]]</f>
        <v>1.6743053359697498E-37</v>
      </c>
      <c r="Y424" s="10">
        <f>3/24000000*OO[[#This Row],[81 (29JUN1985 00:00:00)-Water Temperature (C)]]*OO[[#This Row],[23]]</f>
        <v>1.1094407780137498E-31</v>
      </c>
      <c r="Z424" s="10">
        <f>3/24000000*OO[[#This Row],[82 (29JUN1985 03:00:00)-Water Temperature (C)]]*OO[[#This Row],[24]]</f>
        <v>3.1145982281384999E-25</v>
      </c>
      <c r="AA424" s="10">
        <f>3/24000000*OO[[#This Row],[83 (29JUN1985 06:00:00)-Water Temperature (C)]]*OO[[#This Row],[25]]</f>
        <v>1.2131484658861248E-20</v>
      </c>
      <c r="AB424" s="10">
        <f>3/24000000*OO[[#This Row],[84 (29JUN1985 09:00:00)-Water Temperature (C)]]*OO[[#This Row],[26]]</f>
        <v>4.3937678391187496E-17</v>
      </c>
      <c r="AC424" s="10">
        <f>3/24000000*OO[[#This Row],[85 (29JUN1985 12:00:00)-Water Temperature (C)]]*OO[[#This Row],[27]]</f>
        <v>3.1008561977069996E-14</v>
      </c>
      <c r="AD424" s="10">
        <f>3/24000000*OO[[#This Row],[86 (29JUN1985 15:00:00)-Water Temperature (C)]]*OO[[#This Row],[28]]</f>
        <v>6.8100697793699994E-12</v>
      </c>
      <c r="AE424" s="10">
        <f>3/24000000*OO[[#This Row],[88 (29JUN1985 21:00:00)-Water Temperature (C)]]*OO[[#This Row],[30]]</f>
        <v>2.5679219231707502E-8</v>
      </c>
      <c r="AF424" s="10">
        <f>3/24000000*OO[[#This Row],[88 (29JUN1985 21:00:00)-Water Temperature (C)]]*OO[[#This Row],[30]]</f>
        <v>2.5679219231707502E-8</v>
      </c>
      <c r="AG424" s="10">
        <f>3/24000000*OO[[#This Row],[89 (30JUN1985 00:00:00)-Water Temperature (C)]]*OO[[#This Row],[31]]</f>
        <v>5.72984499121375E-7</v>
      </c>
      <c r="AH424" s="10">
        <f>3/24000000*OO[[#This Row],[90 (30JUN1985 03:00:00)-Water Temperature (C)]]*OO[[#This Row],[32]]</f>
        <v>7.5667779841500001E-6</v>
      </c>
      <c r="AI424" s="10">
        <f>3/24000000*OO[[#This Row],[91 (30JUN1985 06:00:00)-Water Temperature (C)]]*OO[[#This Row],[33]]</f>
        <v>6.3284196522487505E-5</v>
      </c>
      <c r="AJ424" s="10">
        <f>3/24000000*OO[[#This Row],[92 (30JUN1985 09:00:00)-Water Temperature (C)]]*OO[[#This Row],[34]]</f>
        <v>3.5302869779249997E-4</v>
      </c>
      <c r="AK424" s="10">
        <f>3/24000000*OO[[#This Row],[93 (30JUN1985 12:00:00)-Water Temperature (C)]]*OO[[#This Row],[35]]</f>
        <v>1.3594779732435001E-3</v>
      </c>
      <c r="AL424" s="10">
        <f>3/24000000*OO[[#This Row],[94 (30JUN1985 15:00:00)-Water Temperature (C)]]*OO[[#This Row],[36]]</f>
        <v>3.7341050027399998E-3</v>
      </c>
      <c r="AM424" s="10">
        <f>3/24000000*OO[[#This Row],[95 (30JUN1985 18:00:00)-Water Temperature (C)]]*OO[[#This Row],[37]]</f>
        <v>7.6009306387899997E-3</v>
      </c>
      <c r="AN424" s="10">
        <f>3/24000000*OO[[#This Row],[96 (30JUN1985 21:00:00)-Water Temperature (C)]]*OO[[#This Row],[38]]</f>
        <v>1.1915761431166251E-2</v>
      </c>
      <c r="AO424" s="10">
        <f>3/24000000*OO[[#This Row],[97 (01JUL1985 00:00:00)-Water Temperature (C)]]*OO[[#This Row],[39]]</f>
        <v>1.4972108233582498E-2</v>
      </c>
      <c r="AP424" s="10">
        <f>3/24000000*OO[[#This Row],[98 (01JUL1985 03:00:00)-Water Temperature (C)]]*OO[[#This Row],[40]]</f>
        <v>1.5905327298656249E-2</v>
      </c>
      <c r="AQ424" s="10">
        <f>3/24000000*OO[[#This Row],[99 (01JUL1985 06:00:00)-Water Temperature (C)]]*OO[[#This Row],[41]]</f>
        <v>1.4383328642687499E-2</v>
      </c>
      <c r="AR424" s="10">
        <f>3/24000000*OO[[#This Row],[100 (01JUL1985 09:00:00)-Water Temperature (C)]]*OO[[#This Row],[42]]</f>
        <v>1.13288530934925E-2</v>
      </c>
      <c r="AS424" s="10">
        <f>3/24000000*OO[[#This Row],[101 (01JUL1985 12:00:00)-Water Temperature (C)]]*OO[[#This Row],[43]]</f>
        <v>7.8076785176249986E-3</v>
      </c>
      <c r="AT424" s="10">
        <f>3/24000000*OO[[#This Row],[102 (01JUL1985 15:00:00)-Water Temperature (C)]]*OO[[#This Row],[44]]</f>
        <v>4.7372827213249995E-3</v>
      </c>
      <c r="AU424" s="10">
        <f>3/24000000*OO[[#This Row],[103 (01JUL1985 18:00:00)-Water Temperature (C)]]*OO[[#This Row],[45]]</f>
        <v>2.5595029437487497E-3</v>
      </c>
      <c r="AV424" s="10">
        <f>3/24000000*OO[[#This Row],[104 (01JUL1985 21:00:00)-Water Temperature (C)]]*OO[[#This Row],[46]]</f>
        <v>1.2693719599075001E-3</v>
      </c>
      <c r="AW424" s="10">
        <f>3/24000000*OO[[#This Row],[105 (02JUL1985 00:00:00)-Water Temperature (C)]]*OO[[#This Row],[47]]</f>
        <v>5.9705481659424998E-4</v>
      </c>
      <c r="AX424" s="10">
        <f>3/24000000*OO[[#This Row],[106 (02JUL1985 03:00:00)-Water Temperature (C)]]*OO[[#This Row],[48]]</f>
        <v>2.795666020396875E-4</v>
      </c>
      <c r="AY424" s="10">
        <f>3/24000000*OO[[#This Row],[107 (02JUL1985 06:00:00)-Water Temperature (C)]]*OO[[#This Row],[49]]</f>
        <v>1.337946166739E-4</v>
      </c>
      <c r="AZ424" s="10">
        <f>3/24000000*OO[[#This Row],[108 (02JUL1985 09:00:00)-Water Temperature (C)]]*OO[[#This Row],[50]]</f>
        <v>6.9330105879E-5</v>
      </c>
      <c r="BA424" s="10">
        <f>3/24000000*OO[[#This Row],[109 (02JUL1985 12:00:00)-Water Temperature (C)]]*OO[[#This Row],[51]]</f>
        <v>4.1588272473549991E-5</v>
      </c>
      <c r="BB424" s="10">
        <f>3/24000000*OO[[#This Row],[110 (02JUL1985 15:00:00)-Water Temperature (C)]]*OO[[#This Row],[52]]</f>
        <v>2.9460133514531251E-5</v>
      </c>
      <c r="BC424" s="10">
        <f>3/24000000*OO[[#This Row],[111 (02JUL1985 18:00:00)-Water Temperature (C)]]*OO[[#This Row],[53]]</f>
        <v>2.3627997260852497E-5</v>
      </c>
      <c r="BD424" s="10">
        <f>3/24000000*OO[[#This Row],[112 (02JUL1985 21:00:00)-Water Temperature (C)]]*OO[[#This Row],[54]]</f>
        <v>2.0240991013679999E-5</v>
      </c>
      <c r="BE424" s="10">
        <f>3/24000000*OO[[#This Row],[113 (03JUL1985 00:00:00)-Water Temperature (C)]]*OO[[#This Row],[55]]</f>
        <v>1.7747911714085E-5</v>
      </c>
      <c r="BF424" s="10">
        <f>3/24000000*OO[[#This Row],[114 (03JUL1985 03:00:00)-Water Temperature (C)]]*OO[[#This Row],[56]]</f>
        <v>1.6166387037959998E-5</v>
      </c>
      <c r="BG424" s="10">
        <f>3/24000000*OO[[#This Row],[115 (03JUL1985 06:00:00)-Water Temperature (C)]]*OO[[#This Row],[57]]</f>
        <v>1.5114838775617497E-5</v>
      </c>
      <c r="BH424" s="10">
        <f>3/24000000*OO[[#This Row],[116 (03JUL1985 09:00:00)-Water Temperature (C)]]*OO[[#This Row],[58]]</f>
        <v>1.4273871224114999E-5</v>
      </c>
      <c r="BI424" s="10">
        <f>3/24000000*OO[[#This Row],[117 (03JUL1985 12:00:00)-Water Temperature (C)]]*OO[[#This Row],[59]]</f>
        <v>1.3515311580162497E-5</v>
      </c>
      <c r="BJ424" s="10">
        <f>3/24000000*OO[[#This Row],[118 (03JUL1985 15:00:00)-Water Temperature (C)]]*OO[[#This Row],[60]]</f>
        <v>1.25657353851825E-5</v>
      </c>
      <c r="BK424" s="10">
        <f>3/24000000*OO[[#This Row],[119 (03JUL1985 18:00:00)-Water Temperature (C)]]*OO[[#This Row],[61]]</f>
        <v>1.142460094062875E-5</v>
      </c>
      <c r="BL424" s="10">
        <f>3/24000000*OO[[#This Row],[120 (03JUL1985 21:00:00)-Water Temperature (C)]]*OO[[#This Row],[62]]</f>
        <v>1.0167636927942499E-5</v>
      </c>
      <c r="BM424" s="10">
        <f>3/24000000*OO[[#This Row],[121 (04JUL1985 00:00:00)-Water Temperature (C)]]*OO[[#This Row],[63]]</f>
        <v>8.9461670451587507E-6</v>
      </c>
      <c r="BN424" s="10">
        <f>3/24000000*OO[[#This Row],[122 (04JUL1985 03:00:00)-Water Temperature (C)]]*OO[[#This Row],[64]]</f>
        <v>7.9717782389624993E-6</v>
      </c>
      <c r="BO424" s="10">
        <f>3/24000000*OO[[#This Row],[123 (04JUL1985 06:00:00)-Water Temperature (C)]]*OO[[#This Row],[65]]</f>
        <v>7.1558931912000005E-6</v>
      </c>
      <c r="BP424" s="10">
        <f>3/24000000*OO[[#This Row],[124 (04JUL1985 09:00:00)-Water Temperature (C)]]*OO[[#This Row],[66]]</f>
        <v>6.5452565280549992E-6</v>
      </c>
      <c r="BQ424" s="10">
        <f>3/24000000*OO[[#This Row],[125 (04JUL1985 12:00:00)-Water Temperature (C)]]*OO[[#This Row],[67]]</f>
        <v>5.9910684795499995E-6</v>
      </c>
      <c r="BR424" s="10">
        <f>3/24000000*OO[[#This Row],[126 (04JUL1985 15:00:00)-Water Temperature (C)]]*OO[[#This Row],[68]]</f>
        <v>5.4747258522150003E-6</v>
      </c>
      <c r="BS424" s="10">
        <f>3/24000000*OO[[#This Row],[127 (04JUL1985 18:00:00)-Water Temperature (C)]]*OO[[#This Row],[69]]</f>
        <v>4.9843970666024999E-6</v>
      </c>
      <c r="BT424" s="10">
        <f>3/24000000*OO[[#This Row],[128 (04JUL1985 21:00:00)-Water Temperature (C)]]*OO[[#This Row],[70]]</f>
        <v>4.5106861598299993E-6</v>
      </c>
      <c r="BU424" s="10">
        <f>3/24000000*OO[[#This Row],[129 (05JUL1985 00:00:00)-Water Temperature (C)]]*OO[[#This Row],[71]]</f>
        <v>4.0664633885674999E-6</v>
      </c>
      <c r="BV424" s="10">
        <f>3/24000000*OO[[#This Row],[130 (05JUL1985 03:00:00)-Water Temperature (C)]]*OO[[#This Row],[72]]</f>
        <v>3.7095310461225004E-6</v>
      </c>
      <c r="BW424" s="10">
        <f>3/24000000*OO[[#This Row],[131 (05JUL1985 06:00:00)-Water Temperature (C)]]*OO[[#This Row],[73]]</f>
        <v>3.3519761762374994E-6</v>
      </c>
      <c r="BX424" s="10">
        <f>3/24000000*OO[[#This Row],[132 (05JUL1985 09:00:00)-Water Temperature (C)]]*OO[[#This Row],[74]]</f>
        <v>3.033144162406E-6</v>
      </c>
      <c r="BY424" s="10">
        <f>3/24000000*OO[[#This Row],[133 (05JUL1985 12:00:00)-Water Temperature (C)]]*OO[[#This Row],[75]]</f>
        <v>2.7090506210932498E-6</v>
      </c>
      <c r="BZ424" s="10">
        <f>3/24000000*OO[[#This Row],[134 (05JUL1985 15:00:00)-Water Temperature (C)]]*OO[[#This Row],[76]]</f>
        <v>2.3559227664062501E-6</v>
      </c>
      <c r="CA424" s="10">
        <f>3/24000000*OO[[#This Row],[135 (05JUL1985 18:00:00)-Water Temperature (C)]]*OO[[#This Row],[77]]</f>
        <v>1.9884844529527499E-6</v>
      </c>
      <c r="CB424" s="10">
        <f>3/24000000*OO[[#This Row],[136 (05JUL1985 21:00:00)-Water Temperature (C)]]*OO[[#This Row],[78]]</f>
        <v>1.6278826458439999E-6</v>
      </c>
      <c r="CC424" s="10">
        <f>3/24000000*OO[[#This Row],[137 (06JUL1985 00:00:00)-Water Temperature (C)]]*OO[[#This Row],[79]]</f>
        <v>1.3074430218718748E-6</v>
      </c>
      <c r="CD424" s="10">
        <f>3/24000000*OO[[#This Row],[138 (06JUL1985 03:00:00)-Water Temperature (C)]]*OO[[#This Row],[80]]</f>
        <v>1.0660338881307499E-6</v>
      </c>
      <c r="CE424" s="10">
        <f>3/24000000*OO[[#This Row],[139 (06JUL1985 06:00:00)-Water Temperature (C)]]*OO[[#This Row],[81]]</f>
        <v>8.6924145578725E-7</v>
      </c>
      <c r="CF424" s="10">
        <f>3/24000000*OO[[#This Row],[140 (06JUL1985 09:00:00)-Water Temperature (C)]]*OO[[#This Row],[82]]</f>
        <v>7.22386808065625E-7</v>
      </c>
      <c r="CG424" s="10">
        <f>3/24000000*OO[[#This Row],[141 (06JUL1985 12:00:00)-Water Temperature (C)]]*OO[[#This Row],[83]]</f>
        <v>6.1752631008750005E-7</v>
      </c>
      <c r="CH424" s="10">
        <f>3/24000000*OO[[#This Row],[142 (06JUL1985 15:00:00)-Water Temperature (C)]]*OO[[#This Row],[84]]</f>
        <v>5.3626916826875002E-7</v>
      </c>
      <c r="CI424" s="10">
        <f>3/24000000*OO[[#This Row],[143 (06JUL1985 18:00:00)-Water Temperature (C)]]*OO[[#This Row],[85]]</f>
        <v>4.7175552341225003E-7</v>
      </c>
      <c r="CJ424" s="10">
        <f>3/24000000*OO[[#This Row],[144 (06JUL1985 21:00:00)-Water Temperature (C)]]*OO[[#This Row],[86]]</f>
        <v>4.2277519623437494E-7</v>
      </c>
      <c r="CK424" s="10">
        <f>3/24000000*OO[[#This Row],[145 (07JUL1985 00:00:00)-Water Temperature (C)]]*OO[[#This Row],[87]]</f>
        <v>3.8681031031350004E-7</v>
      </c>
      <c r="CL424" s="10">
        <f>3/24000000*OO[[#This Row],[146 (07JUL1985 03:00:00)-Water Temperature (C)]]*OO[[#This Row],[88]]</f>
        <v>3.6598466360312497E-7</v>
      </c>
      <c r="CM424" s="10">
        <f>3/24000000*OO[[#This Row],[147 (07JUL1985 06:00:00)-Water Temperature (C)]]*OO[[#This Row],[89]]</f>
        <v>3.527503160895E-7</v>
      </c>
      <c r="CN424" s="10">
        <f>3/24000000*OO[[#This Row],[148 (07JUL1985 09:00:00)-Water Temperature (C)]]*OO[[#This Row],[90]]</f>
        <v>3.4403575700749996E-7</v>
      </c>
      <c r="CO424" s="10">
        <f>3/24000000*OO[[#This Row],[149 (07JUL1985 12:00:00)-Water Temperature (C)]]*OO[[#This Row],[91]]</f>
        <v>3.3562626034981246E-7</v>
      </c>
      <c r="CP424" s="10">
        <f>3/24000000*OO[[#This Row],[150 (07JUL1985 15:00:00)-Water Temperature (C)]]*OO[[#This Row],[92]]</f>
        <v>3.2124842742162495E-7</v>
      </c>
      <c r="CQ424" s="10">
        <f>3/24000000*OO[[#This Row],[151 (07JUL1985 18:00:00)-Water Temperature (C)]]*OO[[#This Row],[93]]</f>
        <v>3.0279474712064998E-7</v>
      </c>
      <c r="CR424" s="10">
        <f>3/24000000*OO[[#This Row],[152 (07JUL1985 21:00:00)-Water Temperature (C)]]*OO[[#This Row],[94]]</f>
        <v>2.8375593595374996E-7</v>
      </c>
      <c r="CS424" s="10">
        <f>3/24000000*OO[[#This Row],[153 (08JUL1985 00:00:00)-Water Temperature (C)]]*OO[[#This Row],[95]]</f>
        <v>2.6584811837059996E-7</v>
      </c>
      <c r="CT424" s="10">
        <f>3/24000000*OO[[#This Row],[154 (08JUL1985 03:00:00)-Water Temperature (C)]]*OO[[#This Row],[96]]</f>
        <v>2.5173376105556248E-7</v>
      </c>
      <c r="CU424" s="10">
        <f>3/24000000*OO[[#This Row],[155 (08JUL1985 06:00:00)-Water Temperature (C)]]*OO[[#This Row],[97]]</f>
        <v>2.4257093708924995E-7</v>
      </c>
      <c r="CV424" s="10">
        <f>3/24000000*OO[[#This Row],[156 (08JUL1985 09:00:00)-Water Temperature (C)]]*OO[[#This Row],[98]]</f>
        <v>2.3390507432888749E-7</v>
      </c>
      <c r="CW424" s="10">
        <f>3/24000000*OO[[#This Row],[157 (08JUL1985 12:00:00)-Water Temperature (C)]]*OO[[#This Row],[99]]</f>
        <v>2.2654781129131252E-7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0</v>
      </c>
      <c r="X425" s="10">
        <f>3/24000000*OO[[#This Row],[80 (28JUN1985 21:00:00)-Water Temperature (C)]]*OO[[#This Row],[22]]</f>
        <v>9.2244719429650003E-38</v>
      </c>
      <c r="Y425" s="10">
        <f>3/24000000*OO[[#This Row],[81 (29JUN1985 00:00:00)-Water Temperature (C)]]*OO[[#This Row],[23]]</f>
        <v>5.6325274575199996E-32</v>
      </c>
      <c r="Z425" s="10">
        <f>3/24000000*OO[[#This Row],[82 (29JUN1985 03:00:00)-Water Temperature (C)]]*OO[[#This Row],[24]]</f>
        <v>1.9079106717877496E-25</v>
      </c>
      <c r="AA425" s="10">
        <f>3/24000000*OO[[#This Row],[83 (29JUN1985 06:00:00)-Water Temperature (C)]]*OO[[#This Row],[25]]</f>
        <v>8.1238605832499991E-21</v>
      </c>
      <c r="AB425" s="10">
        <f>3/24000000*OO[[#This Row],[84 (29JUN1985 09:00:00)-Water Temperature (C)]]*OO[[#This Row],[26]]</f>
        <v>3.1299721925444998E-17</v>
      </c>
      <c r="AC425" s="10">
        <f>3/24000000*OO[[#This Row],[85 (29JUN1985 12:00:00)-Water Temperature (C)]]*OO[[#This Row],[27]]</f>
        <v>2.3054558675604997E-14</v>
      </c>
      <c r="AD425" s="10">
        <f>3/24000000*OO[[#This Row],[86 (29JUN1985 15:00:00)-Water Temperature (C)]]*OO[[#This Row],[28]]</f>
        <v>5.2314757641599998E-12</v>
      </c>
      <c r="AE425" s="10">
        <f>3/24000000*OO[[#This Row],[88 (29JUN1985 21:00:00)-Water Temperature (C)]]*OO[[#This Row],[30]]</f>
        <v>2.0799863892794998E-8</v>
      </c>
      <c r="AF425" s="10">
        <f>3/24000000*OO[[#This Row],[88 (29JUN1985 21:00:00)-Water Temperature (C)]]*OO[[#This Row],[30]]</f>
        <v>2.0799863892794998E-8</v>
      </c>
      <c r="AG425" s="10">
        <f>3/24000000*OO[[#This Row],[89 (30JUN1985 00:00:00)-Water Temperature (C)]]*OO[[#This Row],[31]]</f>
        <v>4.7425073028550003E-7</v>
      </c>
      <c r="AH425" s="10">
        <f>3/24000000*OO[[#This Row],[90 (30JUN1985 03:00:00)-Water Temperature (C)]]*OO[[#This Row],[32]]</f>
        <v>6.3812708520937504E-6</v>
      </c>
      <c r="AI425" s="10">
        <f>3/24000000*OO[[#This Row],[91 (30JUN1985 06:00:00)-Water Temperature (C)]]*OO[[#This Row],[33]]</f>
        <v>5.4252298652512499E-5</v>
      </c>
      <c r="AJ425" s="10">
        <f>3/24000000*OO[[#This Row],[92 (30JUN1985 09:00:00)-Water Temperature (C)]]*OO[[#This Row],[34]]</f>
        <v>3.0706983741037502E-4</v>
      </c>
      <c r="AK425" s="10">
        <f>3/24000000*OO[[#This Row],[93 (30JUN1985 12:00:00)-Water Temperature (C)]]*OO[[#This Row],[35]]</f>
        <v>1.1984341170033748E-3</v>
      </c>
      <c r="AL425" s="10">
        <f>3/24000000*OO[[#This Row],[94 (30JUN1985 15:00:00)-Water Temperature (C)]]*OO[[#This Row],[36]]</f>
        <v>3.3299539533750001E-3</v>
      </c>
      <c r="AM425" s="10">
        <f>3/24000000*OO[[#This Row],[95 (30JUN1985 18:00:00)-Water Temperature (C)]]*OO[[#This Row],[37]]</f>
        <v>6.8545682972812501E-3</v>
      </c>
      <c r="AN425" s="10">
        <f>3/24000000*OO[[#This Row],[96 (30JUN1985 21:00:00)-Water Temperature (C)]]*OO[[#This Row],[38]]</f>
        <v>1.0852677414852499E-2</v>
      </c>
      <c r="AO425" s="10">
        <f>3/24000000*OO[[#This Row],[97 (01JUL1985 00:00:00)-Water Temperature (C)]]*OO[[#This Row],[39]]</f>
        <v>1.3749850836912499E-2</v>
      </c>
      <c r="AP425" s="10">
        <f>3/24000000*OO[[#This Row],[98 (01JUL1985 03:00:00)-Water Temperature (C)]]*OO[[#This Row],[40]]</f>
        <v>1.47002264033625E-2</v>
      </c>
      <c r="AQ425" s="10">
        <f>3/24000000*OO[[#This Row],[99 (01JUL1985 06:00:00)-Water Temperature (C)]]*OO[[#This Row],[41]]</f>
        <v>1.33481177495175E-2</v>
      </c>
      <c r="AR425" s="10">
        <f>3/24000000*OO[[#This Row],[100 (01JUL1985 09:00:00)-Water Temperature (C)]]*OO[[#This Row],[42]]</f>
        <v>1.0547142940416251E-2</v>
      </c>
      <c r="AS425" s="10">
        <f>3/24000000*OO[[#This Row],[101 (01JUL1985 12:00:00)-Water Temperature (C)]]*OO[[#This Row],[43]]</f>
        <v>7.2940071531799999E-3</v>
      </c>
      <c r="AT425" s="10">
        <f>3/24000000*OO[[#This Row],[102 (01JUL1985 15:00:00)-Water Temperature (C)]]*OO[[#This Row],[44]]</f>
        <v>4.43917633348875E-3</v>
      </c>
      <c r="AU425" s="10">
        <f>3/24000000*OO[[#This Row],[103 (01JUL1985 18:00:00)-Water Temperature (C)]]*OO[[#This Row],[45]]</f>
        <v>2.4047156497857495E-3</v>
      </c>
      <c r="AV425" s="10">
        <f>3/24000000*OO[[#This Row],[104 (01JUL1985 21:00:00)-Water Temperature (C)]]*OO[[#This Row],[46]]</f>
        <v>1.1939007421162501E-3</v>
      </c>
      <c r="AW425" s="10">
        <f>3/24000000*OO[[#This Row],[105 (02JUL1985 00:00:00)-Water Temperature (C)]]*OO[[#This Row],[47]]</f>
        <v>5.6150438721449993E-4</v>
      </c>
      <c r="AX425" s="10">
        <f>3/24000000*OO[[#This Row],[106 (02JUL1985 03:00:00)-Water Temperature (C)]]*OO[[#This Row],[48]]</f>
        <v>2.6223250523587499E-4</v>
      </c>
      <c r="AY425" s="10">
        <f>3/24000000*OO[[#This Row],[107 (02JUL1985 06:00:00)-Water Temperature (C)]]*OO[[#This Row],[49]]</f>
        <v>1.2458552239812498E-4</v>
      </c>
      <c r="AZ425" s="10">
        <f>3/24000000*OO[[#This Row],[108 (02JUL1985 09:00:00)-Water Temperature (C)]]*OO[[#This Row],[50]]</f>
        <v>6.3858751090874999E-5</v>
      </c>
      <c r="BA425" s="10">
        <f>3/24000000*OO[[#This Row],[109 (02JUL1985 12:00:00)-Water Temperature (C)]]*OO[[#This Row],[51]]</f>
        <v>3.7749410318499996E-5</v>
      </c>
      <c r="BB425" s="10">
        <f>3/24000000*OO[[#This Row],[110 (02JUL1985 15:00:00)-Water Temperature (C)]]*OO[[#This Row],[52]]</f>
        <v>2.6343238374100002E-5</v>
      </c>
      <c r="BC425" s="10">
        <f>3/24000000*OO[[#This Row],[111 (02JUL1985 18:00:00)-Water Temperature (C)]]*OO[[#This Row],[53]]</f>
        <v>2.0902373501719998E-5</v>
      </c>
      <c r="BD425" s="10">
        <f>3/24000000*OO[[#This Row],[112 (02JUL1985 21:00:00)-Water Temperature (C)]]*OO[[#This Row],[54]]</f>
        <v>1.778809645527375E-5</v>
      </c>
      <c r="BE425" s="10">
        <f>3/24000000*OO[[#This Row],[113 (03JUL1985 00:00:00)-Water Temperature (C)]]*OO[[#This Row],[55]]</f>
        <v>1.5521969288462501E-5</v>
      </c>
      <c r="BF425" s="10">
        <f>3/24000000*OO[[#This Row],[114 (03JUL1985 03:00:00)-Water Temperature (C)]]*OO[[#This Row],[56]]</f>
        <v>1.4061228035849999E-5</v>
      </c>
      <c r="BG425" s="10">
        <f>3/24000000*OO[[#This Row],[115 (03JUL1985 06:00:00)-Water Temperature (C)]]*OO[[#This Row],[57]]</f>
        <v>1.3075513450010002E-5</v>
      </c>
      <c r="BH425" s="10">
        <f>3/24000000*OO[[#This Row],[116 (03JUL1985 09:00:00)-Water Temperature (C)]]*OO[[#This Row],[58]]</f>
        <v>1.2287876522074999E-5</v>
      </c>
      <c r="BI425" s="10">
        <f>3/24000000*OO[[#This Row],[117 (03JUL1985 12:00:00)-Water Temperature (C)]]*OO[[#This Row],[59]]</f>
        <v>1.1580131534499998E-5</v>
      </c>
      <c r="BJ425" s="10">
        <f>3/24000000*OO[[#This Row],[118 (03JUL1985 15:00:00)-Water Temperature (C)]]*OO[[#This Row],[60]]</f>
        <v>1.0720749198389998E-5</v>
      </c>
      <c r="BK425" s="10">
        <f>3/24000000*OO[[#This Row],[119 (03JUL1985 18:00:00)-Water Temperature (C)]]*OO[[#This Row],[61]]</f>
        <v>9.7182458412400001E-6</v>
      </c>
      <c r="BL425" s="10">
        <f>3/24000000*OO[[#This Row],[120 (03JUL1985 21:00:00)-Water Temperature (C)]]*OO[[#This Row],[62]]</f>
        <v>8.63033816532375E-6</v>
      </c>
      <c r="BM425" s="10">
        <f>3/24000000*OO[[#This Row],[121 (04JUL1985 00:00:00)-Water Temperature (C)]]*OO[[#This Row],[63]]</f>
        <v>7.5770459278799994E-6</v>
      </c>
      <c r="BN425" s="10">
        <f>3/24000000*OO[[#This Row],[122 (04JUL1985 03:00:00)-Water Temperature (C)]]*OO[[#This Row],[64]]</f>
        <v>6.7178966801287502E-6</v>
      </c>
      <c r="BO425" s="10">
        <f>3/24000000*OO[[#This Row],[123 (04JUL1985 06:00:00)-Water Temperature (C)]]*OO[[#This Row],[65]]</f>
        <v>5.9892919279574992E-6</v>
      </c>
      <c r="BP425" s="10">
        <f>3/24000000*OO[[#This Row],[124 (04JUL1985 09:00:00)-Water Temperature (C)]]*OO[[#This Row],[66]]</f>
        <v>5.4446829136899997E-6</v>
      </c>
      <c r="BQ425" s="10">
        <f>3/24000000*OO[[#This Row],[125 (04JUL1985 12:00:00)-Water Temperature (C)]]*OO[[#This Row],[67]]</f>
        <v>4.9524988724899998E-6</v>
      </c>
      <c r="BR425" s="10">
        <f>3/24000000*OO[[#This Row],[126 (04JUL1985 15:00:00)-Water Temperature (C)]]*OO[[#This Row],[68]]</f>
        <v>4.5017526839999997E-6</v>
      </c>
      <c r="BS425" s="10">
        <f>3/24000000*OO[[#This Row],[127 (04JUL1985 18:00:00)-Water Temperature (C)]]*OO[[#This Row],[69]]</f>
        <v>4.0767034735562496E-6</v>
      </c>
      <c r="BT425" s="10">
        <f>3/24000000*OO[[#This Row],[128 (04JUL1985 21:00:00)-Water Temperature (C)]]*OO[[#This Row],[70]]</f>
        <v>3.6684013158362499E-6</v>
      </c>
      <c r="BU425" s="10">
        <f>3/24000000*OO[[#This Row],[129 (05JUL1985 00:00:00)-Water Temperature (C)]]*OO[[#This Row],[71]]</f>
        <v>3.2902173250349993E-6</v>
      </c>
      <c r="BV425" s="10">
        <f>3/24000000*OO[[#This Row],[130 (05JUL1985 03:00:00)-Water Temperature (C)]]*OO[[#This Row],[72]]</f>
        <v>2.9861984331720002E-6</v>
      </c>
      <c r="BW425" s="10">
        <f>3/24000000*OO[[#This Row],[131 (05JUL1985 06:00:00)-Water Temperature (C)]]*OO[[#This Row],[73]]</f>
        <v>2.6793846024412499E-6</v>
      </c>
      <c r="BX425" s="10">
        <f>3/24000000*OO[[#This Row],[132 (05JUL1985 09:00:00)-Water Temperature (C)]]*OO[[#This Row],[74]]</f>
        <v>2.4090618633476251E-6</v>
      </c>
      <c r="BY425" s="10">
        <f>3/24000000*OO[[#This Row],[133 (05JUL1985 12:00:00)-Water Temperature (C)]]*OO[[#This Row],[75]]</f>
        <v>2.1401431315874999E-6</v>
      </c>
      <c r="BZ425" s="10">
        <f>3/24000000*OO[[#This Row],[134 (05JUL1985 15:00:00)-Water Temperature (C)]]*OO[[#This Row],[76]]</f>
        <v>1.8501652793251249E-6</v>
      </c>
      <c r="CA425" s="10">
        <f>3/24000000*OO[[#This Row],[135 (05JUL1985 18:00:00)-Water Temperature (C)]]*OO[[#This Row],[77]]</f>
        <v>1.554662292548E-6</v>
      </c>
      <c r="CB425" s="10">
        <f>3/24000000*OO[[#This Row],[136 (05JUL1985 21:00:00)-Water Temperature (C)]]*OO[[#This Row],[78]]</f>
        <v>1.2688407099348747E-6</v>
      </c>
      <c r="CC425" s="10">
        <f>3/24000000*OO[[#This Row],[137 (06JUL1985 00:00:00)-Water Temperature (C)]]*OO[[#This Row],[79]]</f>
        <v>1.017108280575E-6</v>
      </c>
      <c r="CD425" s="10">
        <f>3/24000000*OO[[#This Row],[138 (06JUL1985 03:00:00)-Water Temperature (C)]]*OO[[#This Row],[80]]</f>
        <v>8.2727291512949991E-7</v>
      </c>
      <c r="CE425" s="10">
        <f>3/24000000*OO[[#This Row],[139 (06JUL1985 06:00:00)-Water Temperature (C)]]*OO[[#This Row],[81]]</f>
        <v>6.7108682447999989E-7</v>
      </c>
      <c r="CF425" s="10">
        <f>3/24000000*OO[[#This Row],[140 (06JUL1985 09:00:00)-Water Temperature (C)]]*OO[[#This Row],[82]]</f>
        <v>5.5473698037375007E-7</v>
      </c>
      <c r="CG425" s="10">
        <f>3/24000000*OO[[#This Row],[141 (06JUL1985 12:00:00)-Water Temperature (C)]]*OO[[#This Row],[83]]</f>
        <v>4.7143738916674997E-7</v>
      </c>
      <c r="CH425" s="10">
        <f>3/24000000*OO[[#This Row],[142 (06JUL1985 15:00:00)-Water Temperature (C)]]*OO[[#This Row],[84]]</f>
        <v>4.0679038862362503E-7</v>
      </c>
      <c r="CI425" s="10">
        <f>3/24000000*OO[[#This Row],[143 (06JUL1985 18:00:00)-Water Temperature (C)]]*OO[[#This Row],[85]]</f>
        <v>3.5582456906775001E-7</v>
      </c>
      <c r="CJ425" s="10">
        <f>3/24000000*OO[[#This Row],[144 (06JUL1985 21:00:00)-Water Temperature (C)]]*OO[[#This Row],[86]]</f>
        <v>3.1731244283591245E-7</v>
      </c>
      <c r="CK425" s="10">
        <f>3/24000000*OO[[#This Row],[145 (07JUL1985 00:00:00)-Water Temperature (C)]]*OO[[#This Row],[87]]</f>
        <v>2.890341729873E-7</v>
      </c>
      <c r="CL425" s="10">
        <f>3/24000000*OO[[#This Row],[146 (07JUL1985 03:00:00)-Water Temperature (C)]]*OO[[#This Row],[88]]</f>
        <v>2.7218703908303746E-7</v>
      </c>
      <c r="CM425" s="10">
        <f>3/24000000*OO[[#This Row],[147 (07JUL1985 06:00:00)-Water Temperature (C)]]*OO[[#This Row],[89]]</f>
        <v>2.6086782570552495E-7</v>
      </c>
      <c r="CN425" s="10">
        <f>3/24000000*OO[[#This Row],[148 (07JUL1985 09:00:00)-Water Temperature (C)]]*OO[[#This Row],[90]]</f>
        <v>2.5315913816227502E-7</v>
      </c>
      <c r="CO425" s="10">
        <f>3/24000000*OO[[#This Row],[149 (07JUL1985 12:00:00)-Water Temperature (C)]]*OO[[#This Row],[91]]</f>
        <v>2.4586987367144999E-7</v>
      </c>
      <c r="CP425" s="10">
        <f>3/24000000*OO[[#This Row],[150 (07JUL1985 15:00:00)-Water Temperature (C)]]*OO[[#This Row],[92]]</f>
        <v>2.3438420636974999E-7</v>
      </c>
      <c r="CQ425" s="10">
        <f>3/24000000*OO[[#This Row],[151 (07JUL1985 18:00:00)-Water Temperature (C)]]*OO[[#This Row],[93]]</f>
        <v>2.2003807188228751E-7</v>
      </c>
      <c r="CR425" s="10">
        <f>3/24000000*OO[[#This Row],[152 (07JUL1985 21:00:00)-Water Temperature (C)]]*OO[[#This Row],[94]]</f>
        <v>2.053795336303125E-7</v>
      </c>
      <c r="CS425" s="10">
        <f>3/24000000*OO[[#This Row],[153 (08JUL1985 00:00:00)-Water Temperature (C)]]*OO[[#This Row],[95]]</f>
        <v>1.9153809853940002E-7</v>
      </c>
      <c r="CT425" s="10">
        <f>3/24000000*OO[[#This Row],[154 (08JUL1985 03:00:00)-Water Temperature (C)]]*OO[[#This Row],[96]]</f>
        <v>1.8055096844168748E-7</v>
      </c>
      <c r="CU425" s="10">
        <f>3/24000000*OO[[#This Row],[155 (08JUL1985 06:00:00)-Water Temperature (C)]]*OO[[#This Row],[97]]</f>
        <v>1.7300965975571249E-7</v>
      </c>
      <c r="CV425" s="10">
        <f>3/24000000*OO[[#This Row],[156 (08JUL1985 09:00:00)-Water Temperature (C)]]*OO[[#This Row],[98]]</f>
        <v>1.6597420045228747E-7</v>
      </c>
      <c r="CW425" s="10">
        <f>3/24000000*OO[[#This Row],[157 (08JUL1985 12:00:00)-Water Temperature (C)]]*OO[[#This Row],[99]]</f>
        <v>1.5988506433499999E-7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0</v>
      </c>
      <c r="X426" s="10">
        <f>3/24000000*OO[[#This Row],[80 (28JUN1985 21:00:00)-Water Temperature (C)]]*OO[[#This Row],[22]]</f>
        <v>1.780222887210625E-37</v>
      </c>
      <c r="Y426" s="10">
        <f>3/24000000*OO[[#This Row],[81 (29JUN1985 00:00:00)-Water Temperature (C)]]*OO[[#This Row],[23]]</f>
        <v>1.0871256169261249E-31</v>
      </c>
      <c r="Z426" s="10">
        <f>3/24000000*OO[[#This Row],[82 (29JUN1985 03:00:00)-Water Temperature (C)]]*OO[[#This Row],[24]]</f>
        <v>3.8104184051999996E-25</v>
      </c>
      <c r="AA426" s="10">
        <f>3/24000000*OO[[#This Row],[83 (29JUN1985 06:00:00)-Water Temperature (C)]]*OO[[#This Row],[25]]</f>
        <v>1.6874784354551249E-20</v>
      </c>
      <c r="AB426" s="10">
        <f>3/24000000*OO[[#This Row],[84 (29JUN1985 09:00:00)-Water Temperature (C)]]*OO[[#This Row],[26]]</f>
        <v>6.7736741456700009E-17</v>
      </c>
      <c r="AC426" s="10">
        <f>3/24000000*OO[[#This Row],[85 (29JUN1985 12:00:00)-Water Temperature (C)]]*OO[[#This Row],[27]]</f>
        <v>5.1481117617875001E-14</v>
      </c>
      <c r="AD426" s="10">
        <f>3/24000000*OO[[#This Row],[86 (29JUN1985 15:00:00)-Water Temperature (C)]]*OO[[#This Row],[28]]</f>
        <v>1.1967136497729998E-11</v>
      </c>
      <c r="AE426" s="10">
        <f>3/24000000*OO[[#This Row],[88 (29JUN1985 21:00:00)-Water Temperature (C)]]*OO[[#This Row],[30]]</f>
        <v>4.9452727179225E-8</v>
      </c>
      <c r="AF426" s="10">
        <f>3/24000000*OO[[#This Row],[88 (29JUN1985 21:00:00)-Water Temperature (C)]]*OO[[#This Row],[30]]</f>
        <v>4.9452727179225E-8</v>
      </c>
      <c r="AG426" s="10">
        <f>3/24000000*OO[[#This Row],[89 (30JUN1985 00:00:00)-Water Temperature (C)]]*OO[[#This Row],[31]]</f>
        <v>1.1455313606493748E-6</v>
      </c>
      <c r="AH426" s="10">
        <f>3/24000000*OO[[#This Row],[90 (30JUN1985 03:00:00)-Water Temperature (C)]]*OO[[#This Row],[32]]</f>
        <v>1.563131719393125E-5</v>
      </c>
      <c r="AI426" s="10">
        <f>3/24000000*OO[[#This Row],[91 (30JUN1985 06:00:00)-Water Temperature (C)]]*OO[[#This Row],[33]]</f>
        <v>1.34580421922725E-4</v>
      </c>
      <c r="AJ426" s="10">
        <f>3/24000000*OO[[#This Row],[92 (30JUN1985 09:00:00)-Water Temperature (C)]]*OO[[#This Row],[34]]</f>
        <v>7.7052700526424999E-4</v>
      </c>
      <c r="AK426" s="10">
        <f>3/24000000*OO[[#This Row],[93 (30JUN1985 12:00:00)-Water Temperature (C)]]*OO[[#This Row],[35]]</f>
        <v>3.0394846218412493E-3</v>
      </c>
      <c r="AL426" s="10">
        <f>3/24000000*OO[[#This Row],[94 (30JUN1985 15:00:00)-Water Temperature (C)]]*OO[[#This Row],[36]]</f>
        <v>8.5260219304224994E-3</v>
      </c>
      <c r="AM426" s="10">
        <f>3/24000000*OO[[#This Row],[95 (30JUN1985 18:00:00)-Water Temperature (C)]]*OO[[#This Row],[37]]</f>
        <v>1.7708128729039995E-2</v>
      </c>
      <c r="AN426" s="10">
        <f>3/24000000*OO[[#This Row],[96 (30JUN1985 21:00:00)-Water Temperature (C)]]*OO[[#This Row],[38]]</f>
        <v>2.8268934214874995E-2</v>
      </c>
      <c r="AO426" s="10">
        <f>3/24000000*OO[[#This Row],[97 (01JUL1985 00:00:00)-Water Temperature (C)]]*OO[[#This Row],[39]]</f>
        <v>3.6081229971899997E-2</v>
      </c>
      <c r="AP426" s="10">
        <f>3/24000000*OO[[#This Row],[98 (01JUL1985 03:00:00)-Water Temperature (C)]]*OO[[#This Row],[40]]</f>
        <v>3.8842198399999993E-2</v>
      </c>
      <c r="AQ426" s="10">
        <f>3/24000000*OO[[#This Row],[99 (01JUL1985 06:00:00)-Water Temperature (C)]]*OO[[#This Row],[41]]</f>
        <v>3.5449900070100002E-2</v>
      </c>
      <c r="AR426" s="10">
        <f>3/24000000*OO[[#This Row],[100 (01JUL1985 09:00:00)-Water Temperature (C)]]*OO[[#This Row],[42]]</f>
        <v>2.8153714508810001E-2</v>
      </c>
      <c r="AS426" s="10">
        <f>3/24000000*OO[[#This Row],[101 (01JUL1985 12:00:00)-Water Temperature (C)]]*OO[[#This Row],[43]]</f>
        <v>1.95665717888025E-2</v>
      </c>
      <c r="AT426" s="10">
        <f>3/24000000*OO[[#This Row],[102 (01JUL1985 15:00:00)-Water Temperature (C)]]*OO[[#This Row],[44]]</f>
        <v>1.1962641639599999E-2</v>
      </c>
      <c r="AU426" s="10">
        <f>3/24000000*OO[[#This Row],[103 (01JUL1985 18:00:00)-Water Temperature (C)]]*OO[[#This Row],[45]]</f>
        <v>6.5079142253175E-3</v>
      </c>
      <c r="AV426" s="10">
        <f>3/24000000*OO[[#This Row],[104 (01JUL1985 21:00:00)-Water Temperature (C)]]*OO[[#This Row],[46]]</f>
        <v>3.2422763334387498E-3</v>
      </c>
      <c r="AW426" s="10">
        <f>3/24000000*OO[[#This Row],[105 (02JUL1985 00:00:00)-Water Temperature (C)]]*OO[[#This Row],[47]]</f>
        <v>1.5291661214745002E-3</v>
      </c>
      <c r="AX426" s="10">
        <f>3/24000000*OO[[#This Row],[106 (02JUL1985 03:00:00)-Water Temperature (C)]]*OO[[#This Row],[48]]</f>
        <v>7.15227596224E-4</v>
      </c>
      <c r="AY426" s="10">
        <f>3/24000000*OO[[#This Row],[107 (02JUL1985 06:00:00)-Water Temperature (C)]]*OO[[#This Row],[49]]</f>
        <v>3.3958302135300001E-4</v>
      </c>
      <c r="AZ426" s="10">
        <f>3/24000000*OO[[#This Row],[108 (02JUL1985 09:00:00)-Water Temperature (C)]]*OO[[#This Row],[50]]</f>
        <v>1.7354142198475E-4</v>
      </c>
      <c r="BA426" s="10">
        <f>3/24000000*OO[[#This Row],[109 (02JUL1985 12:00:00)-Water Temperature (C)]]*OO[[#This Row],[51]]</f>
        <v>1.0203378223237499E-4</v>
      </c>
      <c r="BB426" s="10">
        <f>3/24000000*OO[[#This Row],[110 (02JUL1985 15:00:00)-Water Temperature (C)]]*OO[[#This Row],[52]]</f>
        <v>7.0795527684475003E-5</v>
      </c>
      <c r="BC426" s="10">
        <f>3/24000000*OO[[#This Row],[111 (02JUL1985 18:00:00)-Water Temperature (C)]]*OO[[#This Row],[53]]</f>
        <v>5.6002260534187503E-5</v>
      </c>
      <c r="BD426" s="10">
        <f>3/24000000*OO[[#This Row],[112 (02JUL1985 21:00:00)-Water Temperature (C)]]*OO[[#This Row],[54]]</f>
        <v>4.7607006185474997E-5</v>
      </c>
      <c r="BE426" s="10">
        <f>3/24000000*OO[[#This Row],[113 (03JUL1985 00:00:00)-Water Temperature (C)]]*OO[[#This Row],[55]]</f>
        <v>4.1551496641049997E-5</v>
      </c>
      <c r="BF426" s="10">
        <f>3/24000000*OO[[#This Row],[114 (03JUL1985 03:00:00)-Water Temperature (C)]]*OO[[#This Row],[56]]</f>
        <v>3.7647394743599997E-5</v>
      </c>
      <c r="BG426" s="10">
        <f>3/24000000*OO[[#This Row],[115 (03JUL1985 06:00:00)-Water Temperature (C)]]*OO[[#This Row],[57]]</f>
        <v>3.5018626758749998E-5</v>
      </c>
      <c r="BH426" s="10">
        <f>3/24000000*OO[[#This Row],[116 (03JUL1985 09:00:00)-Water Temperature (C)]]*OO[[#This Row],[58]]</f>
        <v>3.2921785999674999E-5</v>
      </c>
      <c r="BI426" s="10">
        <f>3/24000000*OO[[#This Row],[117 (03JUL1985 12:00:00)-Water Temperature (C)]]*OO[[#This Row],[59]]</f>
        <v>3.1044301200817491E-5</v>
      </c>
      <c r="BJ426" s="10">
        <f>3/24000000*OO[[#This Row],[118 (03JUL1985 15:00:00)-Water Temperature (C)]]*OO[[#This Row],[60]]</f>
        <v>2.8759090723139999E-5</v>
      </c>
      <c r="BK426" s="10">
        <f>3/24000000*OO[[#This Row],[119 (03JUL1985 18:00:00)-Water Temperature (C)]]*OO[[#This Row],[61]]</f>
        <v>2.6107539487415E-5</v>
      </c>
      <c r="BL426" s="10">
        <f>3/24000000*OO[[#This Row],[120 (03JUL1985 21:00:00)-Water Temperature (C)]]*OO[[#This Row],[62]]</f>
        <v>2.3213480465199998E-5</v>
      </c>
      <c r="BM426" s="10">
        <f>3/24000000*OO[[#This Row],[121 (04JUL1985 00:00:00)-Water Temperature (C)]]*OO[[#This Row],[63]]</f>
        <v>2.0402653664662503E-5</v>
      </c>
      <c r="BN426" s="10">
        <f>3/24000000*OO[[#This Row],[122 (04JUL1985 03:00:00)-Water Temperature (C)]]*OO[[#This Row],[64]]</f>
        <v>1.8097319761419996E-5</v>
      </c>
      <c r="BO426" s="10">
        <f>3/24000000*OO[[#This Row],[123 (04JUL1985 06:00:00)-Water Temperature (C)]]*OO[[#This Row],[65]]</f>
        <v>1.613513688276E-5</v>
      </c>
      <c r="BP426" s="10">
        <f>3/24000000*OO[[#This Row],[124 (04JUL1985 09:00:00)-Water Temperature (C)]]*OO[[#This Row],[66]]</f>
        <v>1.4672554029881249E-5</v>
      </c>
      <c r="BQ426" s="10">
        <f>3/24000000*OO[[#This Row],[125 (04JUL1985 12:00:00)-Water Temperature (C)]]*OO[[#This Row],[67]]</f>
        <v>1.3348687971899999E-5</v>
      </c>
      <c r="BR426" s="10">
        <f>3/24000000*OO[[#This Row],[126 (04JUL1985 15:00:00)-Water Temperature (C)]]*OO[[#This Row],[68]]</f>
        <v>1.2145802551624998E-5</v>
      </c>
      <c r="BS426" s="10">
        <f>3/24000000*OO[[#This Row],[127 (04JUL1985 18:00:00)-Water Temperature (C)]]*OO[[#This Row],[69]]</f>
        <v>1.101036386345625E-5</v>
      </c>
      <c r="BT426" s="10">
        <f>3/24000000*OO[[#This Row],[128 (04JUL1985 21:00:00)-Water Temperature (C)]]*OO[[#This Row],[70]]</f>
        <v>9.914961334687499E-6</v>
      </c>
      <c r="BU426" s="10">
        <f>3/24000000*OO[[#This Row],[129 (05JUL1985 00:00:00)-Water Temperature (C)]]*OO[[#This Row],[71]]</f>
        <v>8.9018961595199999E-6</v>
      </c>
      <c r="BV426" s="10">
        <f>3/24000000*OO[[#This Row],[130 (05JUL1985 03:00:00)-Water Temperature (C)]]*OO[[#This Row],[72]]</f>
        <v>8.0871196756575004E-6</v>
      </c>
      <c r="BW426" s="10">
        <f>3/24000000*OO[[#This Row],[131 (05JUL1985 06:00:00)-Water Temperature (C)]]*OO[[#This Row],[73]]</f>
        <v>7.2590828851750006E-6</v>
      </c>
      <c r="BX426" s="10">
        <f>3/24000000*OO[[#This Row],[132 (05JUL1985 09:00:00)-Water Temperature (C)]]*OO[[#This Row],[74]]</f>
        <v>6.5311451814187506E-6</v>
      </c>
      <c r="BY426" s="10">
        <f>3/24000000*OO[[#This Row],[133 (05JUL1985 12:00:00)-Water Temperature (C)]]*OO[[#This Row],[75]]</f>
        <v>5.8098118292024996E-6</v>
      </c>
      <c r="BZ426" s="10">
        <f>3/24000000*OO[[#This Row],[134 (05JUL1985 15:00:00)-Water Temperature (C)]]*OO[[#This Row],[76]]</f>
        <v>5.0281339134812493E-6</v>
      </c>
      <c r="CA426" s="10">
        <f>3/24000000*OO[[#This Row],[135 (05JUL1985 18:00:00)-Water Temperature (C)]]*OO[[#This Row],[77]]</f>
        <v>4.2325947490749999E-6</v>
      </c>
      <c r="CB426" s="10">
        <f>3/24000000*OO[[#This Row],[136 (05JUL1985 21:00:00)-Water Temperature (C)]]*OO[[#This Row],[78]]</f>
        <v>3.4591423601899996E-6</v>
      </c>
      <c r="CC426" s="10">
        <f>3/24000000*OO[[#This Row],[137 (06JUL1985 00:00:00)-Water Temperature (C)]]*OO[[#This Row],[79]]</f>
        <v>2.7743629878659999E-6</v>
      </c>
      <c r="CD426" s="10">
        <f>3/24000000*OO[[#This Row],[138 (06JUL1985 03:00:00)-Water Temperature (C)]]*OO[[#This Row],[80]]</f>
        <v>2.2586015691495E-6</v>
      </c>
      <c r="CE426" s="10">
        <f>3/24000000*OO[[#This Row],[139 (06JUL1985 06:00:00)-Water Temperature (C)]]*OO[[#This Row],[81]]</f>
        <v>1.8323274411389999E-6</v>
      </c>
      <c r="CF426" s="10">
        <f>3/24000000*OO[[#This Row],[140 (06JUL1985 09:00:00)-Water Temperature (C)]]*OO[[#This Row],[82]]</f>
        <v>1.5135389886985E-6</v>
      </c>
      <c r="CG426" s="10">
        <f>3/24000000*OO[[#This Row],[141 (06JUL1985 12:00:00)-Water Temperature (C)]]*OO[[#This Row],[83]]</f>
        <v>1.2854304351548749E-6</v>
      </c>
      <c r="CH426" s="10">
        <f>3/24000000*OO[[#This Row],[142 (06JUL1985 15:00:00)-Water Temperature (C)]]*OO[[#This Row],[84]]</f>
        <v>1.1077240592632499E-6</v>
      </c>
      <c r="CI426" s="10">
        <f>3/24000000*OO[[#This Row],[143 (06JUL1985 18:00:00)-Water Temperature (C)]]*OO[[#This Row],[85]]</f>
        <v>9.6791875342237492E-7</v>
      </c>
      <c r="CJ426" s="10">
        <f>3/24000000*OO[[#This Row],[144 (06JUL1985 21:00:00)-Water Temperature (C)]]*OO[[#This Row],[86]]</f>
        <v>8.6269412465624988E-7</v>
      </c>
      <c r="CK426" s="10">
        <f>3/24000000*OO[[#This Row],[145 (07JUL1985 00:00:00)-Water Temperature (C)]]*OO[[#This Row],[87]]</f>
        <v>7.8561049619187499E-7</v>
      </c>
      <c r="CL426" s="10">
        <f>3/24000000*OO[[#This Row],[146 (07JUL1985 03:00:00)-Water Temperature (C)]]*OO[[#This Row],[88]]</f>
        <v>7.3959475414199989E-7</v>
      </c>
      <c r="CM426" s="10">
        <f>3/24000000*OO[[#This Row],[147 (07JUL1985 06:00:00)-Water Temperature (C)]]*OO[[#This Row],[89]]</f>
        <v>7.0839760710687488E-7</v>
      </c>
      <c r="CN426" s="10">
        <f>3/24000000*OO[[#This Row],[148 (07JUL1985 09:00:00)-Water Temperature (C)]]*OO[[#This Row],[90]]</f>
        <v>6.8709808218787496E-7</v>
      </c>
      <c r="CO426" s="10">
        <f>3/24000000*OO[[#This Row],[149 (07JUL1985 12:00:00)-Water Temperature (C)]]*OO[[#This Row],[91]]</f>
        <v>6.6739848611949991E-7</v>
      </c>
      <c r="CP426" s="10">
        <f>3/24000000*OO[[#This Row],[150 (07JUL1985 15:00:00)-Water Temperature (C)]]*OO[[#This Row],[92]]</f>
        <v>6.364683162635E-7</v>
      </c>
      <c r="CQ426" s="10">
        <f>3/24000000*OO[[#This Row],[151 (07JUL1985 18:00:00)-Water Temperature (C)]]*OO[[#This Row],[93]]</f>
        <v>5.9775069851999999E-7</v>
      </c>
      <c r="CR426" s="10">
        <f>3/24000000*OO[[#This Row],[152 (07JUL1985 21:00:00)-Water Temperature (C)]]*OO[[#This Row],[94]]</f>
        <v>5.5813576406300001E-7</v>
      </c>
      <c r="CS426" s="10">
        <f>3/24000000*OO[[#This Row],[153 (08JUL1985 00:00:00)-Water Temperature (C)]]*OO[[#This Row],[95]]</f>
        <v>5.2059842746500007E-7</v>
      </c>
      <c r="CT426" s="10">
        <f>3/24000000*OO[[#This Row],[154 (08JUL1985 03:00:00)-Water Temperature (C)]]*OO[[#This Row],[96]]</f>
        <v>4.9079176256762494E-7</v>
      </c>
      <c r="CU426" s="10">
        <f>3/24000000*OO[[#This Row],[155 (08JUL1985 06:00:00)-Water Temperature (C)]]*OO[[#This Row],[97]]</f>
        <v>4.7018364740375005E-7</v>
      </c>
      <c r="CV426" s="10">
        <f>3/24000000*OO[[#This Row],[156 (08JUL1985 09:00:00)-Water Temperature (C)]]*OO[[#This Row],[98]]</f>
        <v>4.5099992506799996E-7</v>
      </c>
      <c r="CW426" s="10">
        <f>3/24000000*OO[[#This Row],[157 (08JUL1985 12:00:00)-Water Temperature (C)]]*OO[[#This Row],[99]]</f>
        <v>4.343780222758749E-7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0</v>
      </c>
      <c r="X427" s="10">
        <f>3/24000000*OO[[#This Row],[80 (28JUN1985 21:00:00)-Water Temperature (C)]]*OO[[#This Row],[22]]</f>
        <v>3.5466788044799999E-38</v>
      </c>
      <c r="Y427" s="10">
        <f>3/24000000*OO[[#This Row],[81 (29JUN1985 00:00:00)-Water Temperature (C)]]*OO[[#This Row],[23]]</f>
        <v>2.110827620286E-32</v>
      </c>
      <c r="Z427" s="10">
        <f>3/24000000*OO[[#This Row],[82 (29JUN1985 03:00:00)-Water Temperature (C)]]*OO[[#This Row],[24]]</f>
        <v>8.1037279194374993E-26</v>
      </c>
      <c r="AA427" s="10">
        <f>3/24000000*OO[[#This Row],[83 (29JUN1985 06:00:00)-Water Temperature (C)]]*OO[[#This Row],[25]]</f>
        <v>3.8191866491812496E-21</v>
      </c>
      <c r="AB427" s="10">
        <f>3/24000000*OO[[#This Row],[84 (29JUN1985 09:00:00)-Water Temperature (C)]]*OO[[#This Row],[26]]</f>
        <v>1.6138570283054997E-17</v>
      </c>
      <c r="AC427" s="10">
        <f>3/24000000*OO[[#This Row],[85 (29JUN1985 12:00:00)-Water Temperature (C)]]*OO[[#This Row],[27]]</f>
        <v>1.2738935412187501E-14</v>
      </c>
      <c r="AD427" s="10">
        <f>3/24000000*OO[[#This Row],[86 (29JUN1985 15:00:00)-Water Temperature (C)]]*OO[[#This Row],[28]]</f>
        <v>3.0493154583172497E-12</v>
      </c>
      <c r="AE427" s="10">
        <f>3/24000000*OO[[#This Row],[88 (29JUN1985 21:00:00)-Water Temperature (C)]]*OO[[#This Row],[30]]</f>
        <v>1.32102789214275E-8</v>
      </c>
      <c r="AF427" s="10">
        <f>3/24000000*OO[[#This Row],[88 (29JUN1985 21:00:00)-Water Temperature (C)]]*OO[[#This Row],[30]]</f>
        <v>1.32102789214275E-8</v>
      </c>
      <c r="AG427" s="10">
        <f>3/24000000*OO[[#This Row],[89 (30JUN1985 00:00:00)-Water Temperature (C)]]*OO[[#This Row],[31]]</f>
        <v>3.1213424098275002E-7</v>
      </c>
      <c r="AH427" s="10">
        <f>3/24000000*OO[[#This Row],[90 (30JUN1985 03:00:00)-Water Temperature (C)]]*OO[[#This Row],[32]]</f>
        <v>4.333926474179999E-6</v>
      </c>
      <c r="AI427" s="10">
        <f>3/24000000*OO[[#This Row],[91 (30JUN1985 06:00:00)-Water Temperature (C)]]*OO[[#This Row],[33]]</f>
        <v>3.7899869899874997E-5</v>
      </c>
      <c r="AJ427" s="10">
        <f>3/24000000*OO[[#This Row],[92 (30JUN1985 09:00:00)-Water Temperature (C)]]*OO[[#This Row],[34]]</f>
        <v>2.2011589616650001E-4</v>
      </c>
      <c r="AK427" s="10">
        <f>3/24000000*OO[[#This Row],[93 (30JUN1985 12:00:00)-Water Temperature (C)]]*OO[[#This Row],[35]]</f>
        <v>8.7993156455100005E-4</v>
      </c>
      <c r="AL427" s="10">
        <f>3/24000000*OO[[#This Row],[94 (30JUN1985 15:00:00)-Water Temperature (C)]]*OO[[#This Row],[36]]</f>
        <v>2.4975096121412498E-3</v>
      </c>
      <c r="AM427" s="10">
        <f>3/24000000*OO[[#This Row],[95 (30JUN1985 18:00:00)-Water Temperature (C)]]*OO[[#This Row],[37]]</f>
        <v>5.2450387060800005E-3</v>
      </c>
      <c r="AN427" s="10">
        <f>3/24000000*OO[[#This Row],[96 (30JUN1985 21:00:00)-Water Temperature (C)]]*OO[[#This Row],[38]]</f>
        <v>8.4584265509999989E-3</v>
      </c>
      <c r="AO427" s="10">
        <f>3/24000000*OO[[#This Row],[97 (01JUL1985 00:00:00)-Water Temperature (C)]]*OO[[#This Row],[39]]</f>
        <v>1.0893078231219998E-2</v>
      </c>
      <c r="AP427" s="10">
        <f>3/24000000*OO[[#This Row],[98 (01JUL1985 03:00:00)-Water Temperature (C)]]*OO[[#This Row],[40]]</f>
        <v>1.1825894344635003E-2</v>
      </c>
      <c r="AQ427" s="10">
        <f>3/24000000*OO[[#This Row],[99 (01JUL1985 06:00:00)-Water Temperature (C)]]*OO[[#This Row],[41]]</f>
        <v>1.0853919210749999E-2</v>
      </c>
      <c r="AR427" s="10">
        <f>3/24000000*OO[[#This Row],[100 (01JUL1985 09:00:00)-Water Temperature (C)]]*OO[[#This Row],[42]]</f>
        <v>8.6634202948387487E-3</v>
      </c>
      <c r="AS427" s="10">
        <f>3/24000000*OO[[#This Row],[101 (01JUL1985 12:00:00)-Water Temperature (C)]]*OO[[#This Row],[43]]</f>
        <v>6.0537055274824999E-3</v>
      </c>
      <c r="AT427" s="10">
        <f>3/24000000*OO[[#This Row],[102 (01JUL1985 15:00:00)-Water Temperature (C)]]*OO[[#This Row],[44]]</f>
        <v>3.7211830972912496E-3</v>
      </c>
      <c r="AU427" s="10">
        <f>3/24000000*OO[[#This Row],[103 (01JUL1985 18:00:00)-Water Temperature (C)]]*OO[[#This Row],[45]]</f>
        <v>2.0331007882882497E-3</v>
      </c>
      <c r="AV427" s="10">
        <f>3/24000000*OO[[#This Row],[104 (01JUL1985 21:00:00)-Water Temperature (C)]]*OO[[#This Row],[46]]</f>
        <v>1.01611492871E-3</v>
      </c>
      <c r="AW427" s="10">
        <f>3/24000000*OO[[#This Row],[105 (02JUL1985 00:00:00)-Water Temperature (C)]]*OO[[#This Row],[47]]</f>
        <v>4.8031945182199995E-4</v>
      </c>
      <c r="AX427" s="10">
        <f>3/24000000*OO[[#This Row],[106 (02JUL1985 03:00:00)-Water Temperature (C)]]*OO[[#This Row],[48]]</f>
        <v>2.2473948721218748E-4</v>
      </c>
      <c r="AY427" s="10">
        <f>3/24000000*OO[[#This Row],[107 (02JUL1985 06:00:00)-Water Temperature (C)]]*OO[[#This Row],[49]]</f>
        <v>1.0638841767574998E-4</v>
      </c>
      <c r="AZ427" s="10">
        <f>3/24000000*OO[[#This Row],[108 (02JUL1985 09:00:00)-Water Temperature (C)]]*OO[[#This Row],[50]]</f>
        <v>5.3999481411487493E-5</v>
      </c>
      <c r="BA427" s="10">
        <f>3/24000000*OO[[#This Row],[109 (02JUL1985 12:00:00)-Water Temperature (C)]]*OO[[#This Row],[51]]</f>
        <v>3.14483870015E-5</v>
      </c>
      <c r="BB427" s="10">
        <f>3/24000000*OO[[#This Row],[110 (02JUL1985 15:00:00)-Water Temperature (C)]]*OO[[#This Row],[52]]</f>
        <v>2.1602086482045003E-5</v>
      </c>
      <c r="BC427" s="10">
        <f>3/24000000*OO[[#This Row],[111 (02JUL1985 18:00:00)-Water Temperature (C)]]*OO[[#This Row],[53]]</f>
        <v>1.6974192926213749E-5</v>
      </c>
      <c r="BD427" s="10">
        <f>3/24000000*OO[[#This Row],[112 (02JUL1985 21:00:00)-Water Temperature (C)]]*OO[[#This Row],[54]]</f>
        <v>1.4384832436406249E-5</v>
      </c>
      <c r="BE427" s="10">
        <f>3/24000000*OO[[#This Row],[113 (03JUL1985 00:00:00)-Water Temperature (C)]]*OO[[#This Row],[55]]</f>
        <v>1.25433161894175E-5</v>
      </c>
      <c r="BF427" s="10">
        <f>3/24000000*OO[[#This Row],[114 (03JUL1985 03:00:00)-Water Temperature (C)]]*OO[[#This Row],[56]]</f>
        <v>1.14128118146775E-5</v>
      </c>
      <c r="BG427" s="10">
        <f>3/24000000*OO[[#This Row],[115 (03JUL1985 06:00:00)-Water Temperature (C)]]*OO[[#This Row],[57]]</f>
        <v>1.0663187237007499E-5</v>
      </c>
      <c r="BH427" s="10">
        <f>3/24000000*OO[[#This Row],[116 (03JUL1985 09:00:00)-Water Temperature (C)]]*OO[[#This Row],[58]]</f>
        <v>1.0066659950829999E-5</v>
      </c>
      <c r="BI427" s="10">
        <f>3/24000000*OO[[#This Row],[117 (03JUL1985 12:00:00)-Water Temperature (C)]]*OO[[#This Row],[59]]</f>
        <v>9.5412641962199996E-6</v>
      </c>
      <c r="BJ427" s="10">
        <f>3/24000000*OO[[#This Row],[118 (03JUL1985 15:00:00)-Water Temperature (C)]]*OO[[#This Row],[60]]</f>
        <v>8.8854057904499995E-6</v>
      </c>
      <c r="BK427" s="10">
        <f>3/24000000*OO[[#This Row],[119 (03JUL1985 18:00:00)-Water Temperature (C)]]*OO[[#This Row],[61]]</f>
        <v>8.1144351933600007E-6</v>
      </c>
      <c r="BL427" s="10">
        <f>3/24000000*OO[[#This Row],[120 (03JUL1985 21:00:00)-Water Temperature (C)]]*OO[[#This Row],[62]]</f>
        <v>7.2578327518124995E-6</v>
      </c>
      <c r="BM427" s="10">
        <f>3/24000000*OO[[#This Row],[121 (04JUL1985 00:00:00)-Water Temperature (C)]]*OO[[#This Row],[63]]</f>
        <v>6.4096873581812497E-6</v>
      </c>
      <c r="BN427" s="10">
        <f>3/24000000*OO[[#This Row],[122 (04JUL1985 03:00:00)-Water Temperature (C)]]*OO[[#This Row],[64]]</f>
        <v>5.7080852194750003E-6</v>
      </c>
      <c r="BO427" s="10">
        <f>3/24000000*OO[[#This Row],[123 (04JUL1985 06:00:00)-Water Temperature (C)]]*OO[[#This Row],[65]]</f>
        <v>5.1111349573724994E-6</v>
      </c>
      <c r="BP427" s="10">
        <f>3/24000000*OO[[#This Row],[124 (04JUL1985 09:00:00)-Water Temperature (C)]]*OO[[#This Row],[66]]</f>
        <v>4.6687067447549992E-6</v>
      </c>
      <c r="BQ427" s="10">
        <f>3/24000000*OO[[#This Row],[125 (04JUL1985 12:00:00)-Water Temperature (C)]]*OO[[#This Row],[67]]</f>
        <v>4.2709204373549995E-6</v>
      </c>
      <c r="BR427" s="10">
        <f>3/24000000*OO[[#This Row],[126 (04JUL1985 15:00:00)-Water Temperature (C)]]*OO[[#This Row],[68]]</f>
        <v>3.9106821684587499E-6</v>
      </c>
      <c r="BS427" s="10">
        <f>3/24000000*OO[[#This Row],[127 (04JUL1985 18:00:00)-Water Temperature (C)]]*OO[[#This Row],[69]]</f>
        <v>3.5692111421999998E-6</v>
      </c>
      <c r="BT427" s="10">
        <f>3/24000000*OO[[#This Row],[128 (04JUL1985 21:00:00)-Water Temperature (C)]]*OO[[#This Row],[70]]</f>
        <v>3.234629859735E-6</v>
      </c>
      <c r="BU427" s="10">
        <f>3/24000000*OO[[#This Row],[129 (05JUL1985 00:00:00)-Water Temperature (C)]]*OO[[#This Row],[71]]</f>
        <v>2.9241090868931249E-6</v>
      </c>
      <c r="BV427" s="10">
        <f>3/24000000*OO[[#This Row],[130 (05JUL1985 03:00:00)-Water Temperature (C)]]*OO[[#This Row],[72]]</f>
        <v>2.6751370726700003E-6</v>
      </c>
      <c r="BW427" s="10">
        <f>3/24000000*OO[[#This Row],[131 (05JUL1985 06:00:00)-Water Temperature (C)]]*OO[[#This Row],[73]]</f>
        <v>2.4164587332899997E-6</v>
      </c>
      <c r="BX427" s="10">
        <f>3/24000000*OO[[#This Row],[132 (05JUL1985 09:00:00)-Water Temperature (C)]]*OO[[#This Row],[74]]</f>
        <v>2.1882808292499998E-6</v>
      </c>
      <c r="BY427" s="10">
        <f>3/24000000*OO[[#This Row],[133 (05JUL1985 12:00:00)-Water Temperature (C)]]*OO[[#This Row],[75]]</f>
        <v>1.9609144702032501E-6</v>
      </c>
      <c r="BZ427" s="10">
        <f>3/24000000*OO[[#This Row],[134 (05JUL1985 15:00:00)-Water Temperature (C)]]*OO[[#This Row],[76]]</f>
        <v>1.7093582374440002E-6</v>
      </c>
      <c r="CA427" s="10">
        <f>3/24000000*OO[[#This Row],[135 (05JUL1985 18:00:00)-Water Temperature (C)]]*OO[[#This Row],[77]]</f>
        <v>1.44995495926975E-6</v>
      </c>
      <c r="CB427" s="10">
        <f>3/24000000*OO[[#This Row],[136 (05JUL1985 21:00:00)-Water Temperature (C)]]*OO[[#This Row],[78]]</f>
        <v>1.194095007283875E-6</v>
      </c>
      <c r="CC427" s="10">
        <f>3/24000000*OO[[#This Row],[137 (06JUL1985 00:00:00)-Water Temperature (C)]]*OO[[#This Row],[79]]</f>
        <v>9.6377171941700003E-7</v>
      </c>
      <c r="CD427" s="10">
        <f>3/24000000*OO[[#This Row],[138 (06JUL1985 03:00:00)-Water Temperature (C)]]*OO[[#This Row],[80]]</f>
        <v>7.8837048736624998E-7</v>
      </c>
      <c r="CE427" s="10">
        <f>3/24000000*OO[[#This Row],[139 (06JUL1985 06:00:00)-Water Temperature (C)]]*OO[[#This Row],[81]]</f>
        <v>6.4169455500750003E-7</v>
      </c>
      <c r="CF427" s="10">
        <f>3/24000000*OO[[#This Row],[140 (06JUL1985 09:00:00)-Water Temperature (C)]]*OO[[#This Row],[82]]</f>
        <v>5.3159629878049993E-7</v>
      </c>
      <c r="CG427" s="10">
        <f>3/24000000*OO[[#This Row],[141 (06JUL1985 12:00:00)-Water Temperature (C)]]*OO[[#This Row],[83]]</f>
        <v>4.5318502196437495E-7</v>
      </c>
      <c r="CH427" s="10">
        <f>3/24000000*OO[[#This Row],[142 (06JUL1985 15:00:00)-Water Temperature (C)]]*OO[[#This Row],[84]]</f>
        <v>3.9139114014324997E-7</v>
      </c>
      <c r="CI427" s="10">
        <f>3/24000000*OO[[#This Row],[143 (06JUL1985 18:00:00)-Water Temperature (C)]]*OO[[#This Row],[85]]</f>
        <v>3.4292541474278755E-7</v>
      </c>
      <c r="CJ427" s="10">
        <f>3/24000000*OO[[#This Row],[144 (06JUL1985 21:00:00)-Water Temperature (C)]]*OO[[#This Row],[86]]</f>
        <v>3.0657075012234998E-7</v>
      </c>
      <c r="CK427" s="10">
        <f>3/24000000*OO[[#This Row],[145 (07JUL1985 00:00:00)-Water Temperature (C)]]*OO[[#This Row],[87]]</f>
        <v>2.8009356226659999E-7</v>
      </c>
      <c r="CL427" s="10">
        <f>3/24000000*OO[[#This Row],[146 (07JUL1985 03:00:00)-Water Temperature (C)]]*OO[[#This Row],[88]]</f>
        <v>2.6456934410516247E-7</v>
      </c>
      <c r="CM427" s="10">
        <f>3/24000000*OO[[#This Row],[147 (07JUL1985 06:00:00)-Water Temperature (C)]]*OO[[#This Row],[89]]</f>
        <v>2.5421766622202498E-7</v>
      </c>
      <c r="CN427" s="10">
        <f>3/24000000*OO[[#This Row],[148 (07JUL1985 09:00:00)-Water Temperature (C)]]*OO[[#This Row],[90]]</f>
        <v>2.4732581928607501E-7</v>
      </c>
      <c r="CO427" s="10">
        <f>3/24000000*OO[[#This Row],[149 (07JUL1985 12:00:00)-Water Temperature (C)]]*OO[[#This Row],[91]]</f>
        <v>2.4122319524467498E-7</v>
      </c>
      <c r="CP427" s="10">
        <f>3/24000000*OO[[#This Row],[150 (07JUL1985 15:00:00)-Water Temperature (C)]]*OO[[#This Row],[92]]</f>
        <v>2.3106142220909999E-7</v>
      </c>
      <c r="CQ427" s="10">
        <f>3/24000000*OO[[#This Row],[151 (07JUL1985 18:00:00)-Water Temperature (C)]]*OO[[#This Row],[93]]</f>
        <v>2.1799729184861252E-7</v>
      </c>
      <c r="CR427" s="10">
        <f>3/24000000*OO[[#This Row],[152 (07JUL1985 21:00:00)-Water Temperature (C)]]*OO[[#This Row],[94]]</f>
        <v>2.0443884578757501E-7</v>
      </c>
      <c r="CS427" s="10">
        <f>3/24000000*OO[[#This Row],[153 (08JUL1985 00:00:00)-Water Temperature (C)]]*OO[[#This Row],[95]]</f>
        <v>1.9150297649119997E-7</v>
      </c>
      <c r="CT427" s="10">
        <f>3/24000000*OO[[#This Row],[154 (08JUL1985 03:00:00)-Water Temperature (C)]]*OO[[#This Row],[96]]</f>
        <v>1.812917000044875E-7</v>
      </c>
      <c r="CU427" s="10">
        <f>3/24000000*OO[[#This Row],[155 (08JUL1985 06:00:00)-Water Temperature (C)]]*OO[[#This Row],[97]]</f>
        <v>1.7439998390999999E-7</v>
      </c>
      <c r="CV427" s="10">
        <f>3/24000000*OO[[#This Row],[156 (08JUL1985 09:00:00)-Water Temperature (C)]]*OO[[#This Row],[98]]</f>
        <v>1.679311547348E-7</v>
      </c>
      <c r="CW427" s="10">
        <f>3/24000000*OO[[#This Row],[157 (08JUL1985 12:00:00)-Water Temperature (C)]]*OO[[#This Row],[99]]</f>
        <v>1.6247132005500002E-7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0</v>
      </c>
      <c r="X428" s="10">
        <f>3/24000000*OO[[#This Row],[80 (28JUN1985 21:00:00)-Water Temperature (C)]]*OO[[#This Row],[22]]</f>
        <v>7.02362950081875E-38</v>
      </c>
      <c r="Y428" s="10">
        <f>3/24000000*OO[[#This Row],[81 (29JUN1985 00:00:00)-Water Temperature (C)]]*OO[[#This Row],[23]]</f>
        <v>4.0145978015000003E-32</v>
      </c>
      <c r="Z428" s="10">
        <f>3/24000000*OO[[#This Row],[82 (29JUN1985 03:00:00)-Water Temperature (C)]]*OO[[#This Row],[24]]</f>
        <v>1.7897096994139999E-25</v>
      </c>
      <c r="AA428" s="10">
        <f>3/24000000*OO[[#This Row],[83 (29JUN1985 06:00:00)-Water Temperature (C)]]*OO[[#This Row],[25]]</f>
        <v>9.3274408551499998E-21</v>
      </c>
      <c r="AB428" s="10">
        <f>3/24000000*OO[[#This Row],[84 (29JUN1985 09:00:00)-Water Temperature (C)]]*OO[[#This Row],[26]]</f>
        <v>4.263476910854999E-17</v>
      </c>
      <c r="AC428" s="10">
        <f>3/24000000*OO[[#This Row],[85 (29JUN1985 12:00:00)-Water Temperature (C)]]*OO[[#This Row],[27]]</f>
        <v>3.5599779130587494E-14</v>
      </c>
      <c r="AD428" s="10">
        <f>3/24000000*OO[[#This Row],[86 (29JUN1985 15:00:00)-Water Temperature (C)]]*OO[[#This Row],[28]]</f>
        <v>8.89526579469E-12</v>
      </c>
      <c r="AE428" s="10">
        <f>3/24000000*OO[[#This Row],[88 (29JUN1985 21:00:00)-Water Temperature (C)]]*OO[[#This Row],[30]]</f>
        <v>4.1318474849999996E-8</v>
      </c>
      <c r="AF428" s="10">
        <f>3/24000000*OO[[#This Row],[88 (29JUN1985 21:00:00)-Water Temperature (C)]]*OO[[#This Row],[30]]</f>
        <v>4.1318474849999996E-8</v>
      </c>
      <c r="AG428" s="10">
        <f>3/24000000*OO[[#This Row],[89 (30JUN1985 00:00:00)-Water Temperature (C)]]*OO[[#This Row],[31]]</f>
        <v>1.004785852227E-6</v>
      </c>
      <c r="AH428" s="10">
        <f>3/24000000*OO[[#This Row],[90 (30JUN1985 03:00:00)-Water Temperature (C)]]*OO[[#This Row],[32]]</f>
        <v>1.431127291633E-5</v>
      </c>
      <c r="AI428" s="10">
        <f>3/24000000*OO[[#This Row],[91 (30JUN1985 06:00:00)-Water Temperature (C)]]*OO[[#This Row],[33]]</f>
        <v>1.2806017453859998E-4</v>
      </c>
      <c r="AJ428" s="10">
        <f>3/24000000*OO[[#This Row],[92 (30JUN1985 09:00:00)-Water Temperature (C)]]*OO[[#This Row],[34]]</f>
        <v>7.5928416162762496E-4</v>
      </c>
      <c r="AK428" s="10">
        <f>3/24000000*OO[[#This Row],[93 (30JUN1985 12:00:00)-Water Temperature (C)]]*OO[[#This Row],[35]]</f>
        <v>3.0932716370400005E-3</v>
      </c>
      <c r="AL428" s="10">
        <f>3/24000000*OO[[#This Row],[94 (30JUN1985 15:00:00)-Water Temperature (C)]]*OO[[#This Row],[36]]</f>
        <v>8.9282969232000013E-3</v>
      </c>
      <c r="AM428" s="10">
        <f>3/24000000*OO[[#This Row],[95 (30JUN1985 18:00:00)-Water Temperature (C)]]*OO[[#This Row],[37]]</f>
        <v>1.9064286619177497E-2</v>
      </c>
      <c r="AN428" s="10">
        <f>3/24000000*OO[[#This Row],[96 (30JUN1985 21:00:00)-Water Temperature (C)]]*OO[[#This Row],[38]]</f>
        <v>3.1219672879162497E-2</v>
      </c>
      <c r="AO428" s="10">
        <f>3/24000000*OO[[#This Row],[97 (01JUL1985 00:00:00)-Water Temperature (C)]]*OO[[#This Row],[39]]</f>
        <v>4.0773072540074999E-2</v>
      </c>
      <c r="AP428" s="10">
        <f>3/24000000*OO[[#This Row],[98 (01JUL1985 03:00:00)-Water Temperature (C)]]*OO[[#This Row],[40]]</f>
        <v>4.480836014169999E-2</v>
      </c>
      <c r="AQ428" s="10">
        <f>3/24000000*OO[[#This Row],[99 (01JUL1985 06:00:00)-Water Temperature (C)]]*OO[[#This Row],[41]]</f>
        <v>4.1503493382574995E-2</v>
      </c>
      <c r="AR428" s="10">
        <f>3/24000000*OO[[#This Row],[100 (01JUL1985 09:00:00)-Water Temperature (C)]]*OO[[#This Row],[42]]</f>
        <v>3.3398907759599999E-2</v>
      </c>
      <c r="AS428" s="10">
        <f>3/24000000*OO[[#This Row],[101 (01JUL1985 12:00:00)-Water Temperature (C)]]*OO[[#This Row],[43]]</f>
        <v>2.3524575204325E-2</v>
      </c>
      <c r="AT428" s="10">
        <f>3/24000000*OO[[#This Row],[102 (01JUL1985 15:00:00)-Water Temperature (C)]]*OO[[#This Row],[44]]</f>
        <v>1.4578517802502498E-2</v>
      </c>
      <c r="AU428" s="10">
        <f>3/24000000*OO[[#This Row],[103 (01JUL1985 18:00:00)-Water Temperature (C)]]*OO[[#This Row],[45]]</f>
        <v>8.0286669793799992E-3</v>
      </c>
      <c r="AV428" s="10">
        <f>3/24000000*OO[[#This Row],[104 (01JUL1985 21:00:00)-Water Temperature (C)]]*OO[[#This Row],[46]]</f>
        <v>4.0366944456300003E-3</v>
      </c>
      <c r="AW428" s="10">
        <f>3/24000000*OO[[#This Row],[105 (02JUL1985 00:00:00)-Water Temperature (C)]]*OO[[#This Row],[47]]</f>
        <v>1.9175072805592498E-3</v>
      </c>
      <c r="AX428" s="10">
        <f>3/24000000*OO[[#This Row],[106 (02JUL1985 03:00:00)-Water Temperature (C)]]*OO[[#This Row],[48]]</f>
        <v>8.9923040239837492E-4</v>
      </c>
      <c r="AY428" s="10">
        <f>3/24000000*OO[[#This Row],[107 (02JUL1985 06:00:00)-Water Temperature (C)]]*OO[[#This Row],[49]]</f>
        <v>4.2415665996374996E-4</v>
      </c>
      <c r="AZ428" s="10">
        <f>3/24000000*OO[[#This Row],[108 (02JUL1985 09:00:00)-Water Temperature (C)]]*OO[[#This Row],[50]]</f>
        <v>2.1341838764924999E-4</v>
      </c>
      <c r="BA428" s="10">
        <f>3/24000000*OO[[#This Row],[109 (02JUL1985 12:00:00)-Water Temperature (C)]]*OO[[#This Row],[51]]</f>
        <v>1.2242798492287499E-4</v>
      </c>
      <c r="BB428" s="10">
        <f>3/24000000*OO[[#This Row],[110 (02JUL1985 15:00:00)-Water Temperature (C)]]*OO[[#This Row],[52]]</f>
        <v>8.2773104762062498E-5</v>
      </c>
      <c r="BC428" s="10">
        <f>3/24000000*OO[[#This Row],[111 (02JUL1985 18:00:00)-Water Temperature (C)]]*OO[[#This Row],[53]]</f>
        <v>6.4350714276874998E-5</v>
      </c>
      <c r="BD428" s="10">
        <f>3/24000000*OO[[#This Row],[112 (02JUL1985 21:00:00)-Water Temperature (C)]]*OO[[#This Row],[54]]</f>
        <v>5.4282491240999999E-5</v>
      </c>
      <c r="BE428" s="10">
        <f>3/24000000*OO[[#This Row],[113 (03JUL1985 00:00:00)-Water Temperature (C)]]*OO[[#This Row],[55]]</f>
        <v>4.7199594071099998E-5</v>
      </c>
      <c r="BF428" s="10">
        <f>3/24000000*OO[[#This Row],[114 (03JUL1985 03:00:00)-Water Temperature (C)]]*OO[[#This Row],[56]]</f>
        <v>4.2818392316575001E-5</v>
      </c>
      <c r="BG428" s="10">
        <f>3/24000000*OO[[#This Row],[115 (03JUL1985 06:00:00)-Water Temperature (C)]]*OO[[#This Row],[57]]</f>
        <v>3.9874798236149995E-5</v>
      </c>
      <c r="BH428" s="10">
        <f>3/24000000*OO[[#This Row],[116 (03JUL1985 09:00:00)-Water Temperature (C)]]*OO[[#This Row],[58]]</f>
        <v>3.7502615153024996E-5</v>
      </c>
      <c r="BI428" s="10">
        <f>3/24000000*OO[[#This Row],[117 (03JUL1985 12:00:00)-Water Temperature (C)]]*OO[[#This Row],[59]]</f>
        <v>3.5459340586037496E-5</v>
      </c>
      <c r="BJ428" s="10">
        <f>3/24000000*OO[[#This Row],[118 (03JUL1985 15:00:00)-Water Temperature (C)]]*OO[[#This Row],[60]]</f>
        <v>3.2948888927499999E-5</v>
      </c>
      <c r="BK428" s="10">
        <f>3/24000000*OO[[#This Row],[119 (03JUL1985 18:00:00)-Water Temperature (C)]]*OO[[#This Row],[61]]</f>
        <v>3.0074149878281251E-5</v>
      </c>
      <c r="BL428" s="10">
        <f>3/24000000*OO[[#This Row],[120 (03JUL1985 21:00:00)-Water Temperature (C)]]*OO[[#This Row],[62]]</f>
        <v>2.6912732693393752E-5</v>
      </c>
      <c r="BM428" s="10">
        <f>3/24000000*OO[[#This Row],[121 (04JUL1985 00:00:00)-Water Temperature (C)]]*OO[[#This Row],[63]]</f>
        <v>2.3768109582954995E-5</v>
      </c>
      <c r="BN428" s="10">
        <f>3/24000000*OO[[#This Row],[122 (04JUL1985 03:00:00)-Water Temperature (C)]]*OO[[#This Row],[64]]</f>
        <v>2.11289423173925E-5</v>
      </c>
      <c r="BO428" s="10">
        <f>3/24000000*OO[[#This Row],[123 (04JUL1985 06:00:00)-Water Temperature (C)]]*OO[[#This Row],[65]]</f>
        <v>1.8838370113425E-5</v>
      </c>
      <c r="BP428" s="10">
        <f>3/24000000*OO[[#This Row],[124 (04JUL1985 09:00:00)-Water Temperature (C)]]*OO[[#This Row],[66]]</f>
        <v>1.7130315741727499E-5</v>
      </c>
      <c r="BQ428" s="10">
        <f>3/24000000*OO[[#This Row],[125 (04JUL1985 12:00:00)-Water Temperature (C)]]*OO[[#This Row],[67]]</f>
        <v>1.56103126179825E-5</v>
      </c>
      <c r="BR428" s="10">
        <f>3/24000000*OO[[#This Row],[126 (04JUL1985 15:00:00)-Water Temperature (C)]]*OO[[#This Row],[68]]</f>
        <v>1.4253785869575001E-5</v>
      </c>
      <c r="BS428" s="10">
        <f>3/24000000*OO[[#This Row],[127 (04JUL1985 18:00:00)-Water Temperature (C)]]*OO[[#This Row],[69]]</f>
        <v>1.2978898031430001E-5</v>
      </c>
      <c r="BT428" s="10">
        <f>3/24000000*OO[[#This Row],[128 (04JUL1985 21:00:00)-Water Temperature (C)]]*OO[[#This Row],[70]]</f>
        <v>1.1739097627199999E-5</v>
      </c>
      <c r="BU428" s="10">
        <f>3/24000000*OO[[#This Row],[129 (05JUL1985 00:00:00)-Water Temperature (C)]]*OO[[#This Row],[71]]</f>
        <v>1.0585116659897499E-5</v>
      </c>
      <c r="BV428" s="10">
        <f>3/24000000*OO[[#This Row],[130 (05JUL1985 03:00:00)-Water Temperature (C)]]*OO[[#This Row],[72]]</f>
        <v>9.6664973534699997E-6</v>
      </c>
      <c r="BW428" s="10">
        <f>3/24000000*OO[[#This Row],[131 (05JUL1985 06:00:00)-Water Temperature (C)]]*OO[[#This Row],[73]]</f>
        <v>8.69645256365E-6</v>
      </c>
      <c r="BX428" s="10">
        <f>3/24000000*OO[[#This Row],[132 (05JUL1985 09:00:00)-Water Temperature (C)]]*OO[[#This Row],[74]]</f>
        <v>7.8491915157387491E-6</v>
      </c>
      <c r="BY428" s="10">
        <f>3/24000000*OO[[#This Row],[133 (05JUL1985 12:00:00)-Water Temperature (C)]]*OO[[#This Row],[75]]</f>
        <v>7.0245236299499986E-6</v>
      </c>
      <c r="BZ428" s="10">
        <f>3/24000000*OO[[#This Row],[134 (05JUL1985 15:00:00)-Water Temperature (C)]]*OO[[#This Row],[76]]</f>
        <v>6.1112770469149999E-6</v>
      </c>
      <c r="CA428" s="10">
        <f>3/24000000*OO[[#This Row],[135 (05JUL1985 18:00:00)-Water Temperature (C)]]*OO[[#This Row],[77]]</f>
        <v>5.1797307416249995E-6</v>
      </c>
      <c r="CB428" s="10">
        <f>3/24000000*OO[[#This Row],[136 (05JUL1985 21:00:00)-Water Temperature (C)]]*OO[[#This Row],[78]]</f>
        <v>4.2661920893849988E-6</v>
      </c>
      <c r="CC428" s="10">
        <f>3/24000000*OO[[#This Row],[137 (06JUL1985 00:00:00)-Water Temperature (C)]]*OO[[#This Row],[79]]</f>
        <v>3.4448960552999996E-6</v>
      </c>
      <c r="CD428" s="10">
        <f>3/24000000*OO[[#This Row],[138 (06JUL1985 03:00:00)-Water Temperature (C)]]*OO[[#This Row],[80]]</f>
        <v>2.81643671979225E-6</v>
      </c>
      <c r="CE428" s="10">
        <f>3/24000000*OO[[#This Row],[139 (06JUL1985 06:00:00)-Water Temperature (C)]]*OO[[#This Row],[81]]</f>
        <v>2.2815828945233748E-6</v>
      </c>
      <c r="CF428" s="10">
        <f>3/24000000*OO[[#This Row],[140 (06JUL1985 09:00:00)-Water Temperature (C)]]*OO[[#This Row],[82]]</f>
        <v>1.8800425874077498E-6</v>
      </c>
      <c r="CG428" s="10">
        <f>3/24000000*OO[[#This Row],[141 (06JUL1985 12:00:00)-Water Temperature (C)]]*OO[[#This Row],[83]]</f>
        <v>1.59511612376375E-6</v>
      </c>
      <c r="CH428" s="10">
        <f>3/24000000*OO[[#This Row],[142 (06JUL1985 15:00:00)-Water Temperature (C)]]*OO[[#This Row],[84]]</f>
        <v>1.3687214590068749E-6</v>
      </c>
      <c r="CI428" s="10">
        <f>3/24000000*OO[[#This Row],[143 (06JUL1985 18:00:00)-Water Temperature (C)]]*OO[[#This Row],[85]]</f>
        <v>1.1925260561884999E-6</v>
      </c>
      <c r="CJ428" s="10">
        <f>3/24000000*OO[[#This Row],[144 (06JUL1985 21:00:00)-Water Temperature (C)]]*OO[[#This Row],[86]]</f>
        <v>1.061388310833E-6</v>
      </c>
      <c r="CK428" s="10">
        <f>3/24000000*OO[[#This Row],[145 (07JUL1985 00:00:00)-Water Temperature (C)]]*OO[[#This Row],[87]]</f>
        <v>9.6618088409637506E-7</v>
      </c>
      <c r="CL428" s="10">
        <f>3/24000000*OO[[#This Row],[146 (07JUL1985 03:00:00)-Water Temperature (C)]]*OO[[#This Row],[88]]</f>
        <v>9.0921854751699996E-7</v>
      </c>
      <c r="CM428" s="10">
        <f>3/24000000*OO[[#This Row],[147 (07JUL1985 06:00:00)-Water Temperature (C)]]*OO[[#This Row],[89]]</f>
        <v>8.6958076011562485E-7</v>
      </c>
      <c r="CN428" s="10">
        <f>3/24000000*OO[[#This Row],[148 (07JUL1985 09:00:00)-Water Temperature (C)]]*OO[[#This Row],[90]]</f>
        <v>8.4198747862599985E-7</v>
      </c>
      <c r="CO428" s="10">
        <f>3/24000000*OO[[#This Row],[149 (07JUL1985 12:00:00)-Water Temperature (C)]]*OO[[#This Row],[91]]</f>
        <v>8.1856967132599998E-7</v>
      </c>
      <c r="CP428" s="10">
        <f>3/24000000*OO[[#This Row],[150 (07JUL1985 15:00:00)-Water Temperature (C)]]*OO[[#This Row],[92]]</f>
        <v>7.818349236543749E-7</v>
      </c>
      <c r="CQ428" s="10">
        <f>3/24000000*OO[[#This Row],[151 (07JUL1985 18:00:00)-Water Temperature (C)]]*OO[[#This Row],[93]]</f>
        <v>7.3586070233900003E-7</v>
      </c>
      <c r="CR428" s="10">
        <f>3/24000000*OO[[#This Row],[152 (07JUL1985 21:00:00)-Water Temperature (C)]]*OO[[#This Row],[94]]</f>
        <v>6.8824363621574991E-7</v>
      </c>
      <c r="CS428" s="10">
        <f>3/24000000*OO[[#This Row],[153 (08JUL1985 00:00:00)-Water Temperature (C)]]*OO[[#This Row],[95]]</f>
        <v>6.4267833731325003E-7</v>
      </c>
      <c r="CT428" s="10">
        <f>3/24000000*OO[[#This Row],[154 (08JUL1985 03:00:00)-Water Temperature (C)]]*OO[[#This Row],[96]]</f>
        <v>6.0630519277200003E-7</v>
      </c>
      <c r="CU428" s="10">
        <f>3/24000000*OO[[#This Row],[155 (08JUL1985 06:00:00)-Water Temperature (C)]]*OO[[#This Row],[97]]</f>
        <v>5.8095238996387501E-7</v>
      </c>
      <c r="CV428" s="10">
        <f>3/24000000*OO[[#This Row],[156 (08JUL1985 09:00:00)-Water Temperature (C)]]*OO[[#This Row],[98]]</f>
        <v>5.5701455845349996E-7</v>
      </c>
      <c r="CW428" s="10">
        <f>3/24000000*OO[[#This Row],[157 (08JUL1985 12:00:00)-Water Temperature (C)]]*OO[[#This Row],[99]]</f>
        <v>5.3681687183062496E-7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0</v>
      </c>
      <c r="X429" s="10">
        <f>3/24000000*OO[[#This Row],[80 (28JUN1985 21:00:00)-Water Temperature (C)]]*OO[[#This Row],[22]]</f>
        <v>2.7118496237684996E-38</v>
      </c>
      <c r="Y429" s="10">
        <f>3/24000000*OO[[#This Row],[81 (29JUN1985 00:00:00)-Water Temperature (C)]]*OO[[#This Row],[23]]</f>
        <v>1.4949606665864999E-32</v>
      </c>
      <c r="Z429" s="10">
        <f>3/24000000*OO[[#This Row],[82 (29JUN1985 03:00:00)-Water Temperature (C)]]*OO[[#This Row],[24]]</f>
        <v>8.4121722567924995E-26</v>
      </c>
      <c r="AA429" s="10">
        <f>3/24000000*OO[[#This Row],[83 (29JUN1985 06:00:00)-Water Temperature (C)]]*OO[[#This Row],[25]]</f>
        <v>5.2643254403074992E-21</v>
      </c>
      <c r="AB429" s="10">
        <f>3/24000000*OO[[#This Row],[84 (29JUN1985 09:00:00)-Water Temperature (C)]]*OO[[#This Row],[26]]</f>
        <v>2.7717882406754998E-17</v>
      </c>
      <c r="AC429" s="10">
        <f>3/24000000*OO[[#This Row],[85 (29JUN1985 12:00:00)-Water Temperature (C)]]*OO[[#This Row],[27]]</f>
        <v>2.5641038511744997E-14</v>
      </c>
      <c r="AD429" s="10">
        <f>3/24000000*OO[[#This Row],[86 (29JUN1985 15:00:00)-Water Temperature (C)]]*OO[[#This Row],[28]]</f>
        <v>6.9360865523624999E-12</v>
      </c>
      <c r="AE429" s="10">
        <f>3/24000000*OO[[#This Row],[88 (29JUN1985 21:00:00)-Water Temperature (C)]]*OO[[#This Row],[30]]</f>
        <v>3.6766906814249997E-8</v>
      </c>
      <c r="AF429" s="10">
        <f>3/24000000*OO[[#This Row],[88 (29JUN1985 21:00:00)-Water Temperature (C)]]*OO[[#This Row],[30]]</f>
        <v>3.6766906814249997E-8</v>
      </c>
      <c r="AG429" s="10">
        <f>3/24000000*OO[[#This Row],[89 (30JUN1985 00:00:00)-Water Temperature (C)]]*OO[[#This Row],[31]]</f>
        <v>9.4583330717099999E-7</v>
      </c>
      <c r="AH429" s="10">
        <f>3/24000000*OO[[#This Row],[90 (30JUN1985 03:00:00)-Water Temperature (C)]]*OO[[#This Row],[32]]</f>
        <v>1.4179148101956247E-5</v>
      </c>
      <c r="AI429" s="10">
        <f>3/24000000*OO[[#This Row],[91 (30JUN1985 06:00:00)-Water Temperature (C)]]*OO[[#This Row],[33]]</f>
        <v>1.3292952165374998E-4</v>
      </c>
      <c r="AJ429" s="10">
        <f>3/24000000*OO[[#This Row],[92 (30JUN1985 09:00:00)-Water Temperature (C)]]*OO[[#This Row],[34]]</f>
        <v>8.2253402157487501E-4</v>
      </c>
      <c r="AK429" s="10">
        <f>3/24000000*OO[[#This Row],[93 (30JUN1985 12:00:00)-Water Temperature (C)]]*OO[[#This Row],[35]]</f>
        <v>3.4869664115137495E-3</v>
      </c>
      <c r="AL429" s="10">
        <f>3/24000000*OO[[#This Row],[94 (30JUN1985 15:00:00)-Water Temperature (C)]]*OO[[#This Row],[36]]</f>
        <v>1.04404681253925E-2</v>
      </c>
      <c r="AM429" s="10">
        <f>3/24000000*OO[[#This Row],[95 (30JUN1985 18:00:00)-Water Temperature (C)]]*OO[[#This Row],[37]]</f>
        <v>2.31092840210925E-2</v>
      </c>
      <c r="AN429" s="10">
        <f>3/24000000*OO[[#This Row],[96 (30JUN1985 21:00:00)-Water Temperature (C)]]*OO[[#This Row],[38]]</f>
        <v>3.918512857295E-2</v>
      </c>
      <c r="AO429" s="10">
        <f>3/24000000*OO[[#This Row],[97 (01JUL1985 00:00:00)-Water Temperature (C)]]*OO[[#This Row],[39]]</f>
        <v>5.2886218857200004E-2</v>
      </c>
      <c r="AP429" s="10">
        <f>3/24000000*OO[[#This Row],[98 (01JUL1985 03:00:00)-Water Temperature (C)]]*OO[[#This Row],[40]]</f>
        <v>5.9901625935937494E-2</v>
      </c>
      <c r="AQ429" s="10">
        <f>3/24000000*OO[[#This Row],[99 (01JUL1985 06:00:00)-Water Temperature (C)]]*OO[[#This Row],[41]]</f>
        <v>5.6806170326774999E-2</v>
      </c>
      <c r="AR429" s="10">
        <f>3/24000000*OO[[#This Row],[100 (01JUL1985 09:00:00)-Water Temperature (C)]]*OO[[#This Row],[42]]</f>
        <v>4.6703969019299997E-2</v>
      </c>
      <c r="AS429" s="10">
        <f>3/24000000*OO[[#This Row],[101 (01JUL1985 12:00:00)-Water Temperature (C)]]*OO[[#This Row],[43]]</f>
        <v>3.3631666793999995E-2</v>
      </c>
      <c r="AT429" s="10">
        <f>3/24000000*OO[[#This Row],[102 (01JUL1985 15:00:00)-Water Temperature (C)]]*OO[[#This Row],[44]]</f>
        <v>2.1290911511187498E-2</v>
      </c>
      <c r="AU429" s="10">
        <f>3/24000000*OO[[#This Row],[103 (01JUL1985 18:00:00)-Water Temperature (C)]]*OO[[#This Row],[45]]</f>
        <v>1.1980610819763749E-2</v>
      </c>
      <c r="AV429" s="10">
        <f>3/24000000*OO[[#This Row],[104 (01JUL1985 21:00:00)-Water Temperature (C)]]*OO[[#This Row],[46]]</f>
        <v>6.1347290129437487E-3</v>
      </c>
      <c r="AW429" s="10">
        <f>3/24000000*OO[[#This Row],[105 (02JUL1985 00:00:00)-Water Temperature (C)]]*OO[[#This Row],[47]]</f>
        <v>2.96210093587875E-3</v>
      </c>
      <c r="AX429" s="10">
        <f>3/24000000*OO[[#This Row],[106 (02JUL1985 03:00:00)-Water Temperature (C)]]*OO[[#This Row],[48]]</f>
        <v>1.405792712148E-3</v>
      </c>
      <c r="AY429" s="10">
        <f>3/24000000*OO[[#This Row],[107 (02JUL1985 06:00:00)-Water Temperature (C)]]*OO[[#This Row],[49]]</f>
        <v>6.6275140701687501E-4</v>
      </c>
      <c r="AZ429" s="10">
        <f>3/24000000*OO[[#This Row],[108 (02JUL1985 09:00:00)-Water Temperature (C)]]*OO[[#This Row],[50]]</f>
        <v>3.2964816965600001E-4</v>
      </c>
      <c r="BA429" s="10">
        <f>3/24000000*OO[[#This Row],[109 (02JUL1985 12:00:00)-Water Temperature (C)]]*OO[[#This Row],[51]]</f>
        <v>1.8482499990982501E-4</v>
      </c>
      <c r="BB429" s="10">
        <f>3/24000000*OO[[#This Row],[110 (02JUL1985 15:00:00)-Water Temperature (C)]]*OO[[#This Row],[52]]</f>
        <v>1.2134728602067499E-4</v>
      </c>
      <c r="BC429" s="10">
        <f>3/24000000*OO[[#This Row],[111 (02JUL1985 18:00:00)-Water Temperature (C)]]*OO[[#This Row],[53]]</f>
        <v>9.2652177481875001E-5</v>
      </c>
      <c r="BD429" s="10">
        <f>3/24000000*OO[[#This Row],[112 (02JUL1985 21:00:00)-Water Temperature (C)]]*OO[[#This Row],[54]]</f>
        <v>7.7746565626199995E-5</v>
      </c>
      <c r="BE429" s="10">
        <f>3/24000000*OO[[#This Row],[113 (03JUL1985 00:00:00)-Water Temperature (C)]]*OO[[#This Row],[55]]</f>
        <v>6.7691665338474988E-5</v>
      </c>
      <c r="BF429" s="10">
        <f>3/24000000*OO[[#This Row],[114 (03JUL1985 03:00:00)-Water Temperature (C)]]*OO[[#This Row],[56]]</f>
        <v>6.1264899008549992E-5</v>
      </c>
      <c r="BG429" s="10">
        <f>3/24000000*OO[[#This Row],[115 (03JUL1985 06:00:00)-Water Temperature (C)]]*OO[[#This Row],[57]]</f>
        <v>5.6827853211825E-5</v>
      </c>
      <c r="BH429" s="10">
        <f>3/24000000*OO[[#This Row],[116 (03JUL1985 09:00:00)-Water Temperature (C)]]*OO[[#This Row],[58]]</f>
        <v>5.3231741083299998E-5</v>
      </c>
      <c r="BI429" s="10">
        <f>3/24000000*OO[[#This Row],[117 (03JUL1985 12:00:00)-Water Temperature (C)]]*OO[[#This Row],[59]]</f>
        <v>5.0171123477474994E-5</v>
      </c>
      <c r="BJ429" s="10">
        <f>3/24000000*OO[[#This Row],[118 (03JUL1985 15:00:00)-Water Temperature (C)]]*OO[[#This Row],[60]]</f>
        <v>4.647030210517499E-5</v>
      </c>
      <c r="BK429" s="10">
        <f>3/24000000*OO[[#This Row],[119 (03JUL1985 18:00:00)-Water Temperature (C)]]*OO[[#This Row],[61]]</f>
        <v>4.2444953461562492E-5</v>
      </c>
      <c r="BL429" s="10">
        <f>3/24000000*OO[[#This Row],[120 (03JUL1985 21:00:00)-Water Temperature (C)]]*OO[[#This Row],[62]]</f>
        <v>3.8099759904187497E-5</v>
      </c>
      <c r="BM429" s="10">
        <f>3/24000000*OO[[#This Row],[121 (04JUL1985 00:00:00)-Water Temperature (C)]]*OO[[#This Row],[63]]</f>
        <v>3.3738063429437498E-5</v>
      </c>
      <c r="BN429" s="10">
        <f>3/24000000*OO[[#This Row],[122 (04JUL1985 03:00:00)-Water Temperature (C)]]*OO[[#This Row],[64]]</f>
        <v>3.0008197951724997E-5</v>
      </c>
      <c r="BO429" s="10">
        <f>3/24000000*OO[[#This Row],[123 (04JUL1985 06:00:00)-Water Temperature (C)]]*OO[[#This Row],[65]]</f>
        <v>2.6600351236579995E-5</v>
      </c>
      <c r="BP429" s="10">
        <f>3/24000000*OO[[#This Row],[124 (04JUL1985 09:00:00)-Water Temperature (C)]]*OO[[#This Row],[66]]</f>
        <v>2.4073439058416246E-5</v>
      </c>
      <c r="BQ429" s="10">
        <f>3/24000000*OO[[#This Row],[125 (04JUL1985 12:00:00)-Water Temperature (C)]]*OO[[#This Row],[67]]</f>
        <v>2.18156442489375E-5</v>
      </c>
      <c r="BR429" s="10">
        <f>3/24000000*OO[[#This Row],[126 (04JUL1985 15:00:00)-Water Temperature (C)]]*OO[[#This Row],[68]]</f>
        <v>1.9879788171667499E-5</v>
      </c>
      <c r="BS429" s="10">
        <f>3/24000000*OO[[#This Row],[127 (04JUL1985 18:00:00)-Water Temperature (C)]]*OO[[#This Row],[69]]</f>
        <v>1.8078831998600002E-5</v>
      </c>
      <c r="BT429" s="10">
        <f>3/24000000*OO[[#This Row],[128 (04JUL1985 21:00:00)-Water Temperature (C)]]*OO[[#This Row],[70]]</f>
        <v>1.6268480207107498E-5</v>
      </c>
      <c r="BU429" s="10">
        <f>3/24000000*OO[[#This Row],[129 (05JUL1985 00:00:00)-Water Temperature (C)]]*OO[[#This Row],[71]]</f>
        <v>1.4579956634939999E-5</v>
      </c>
      <c r="BV429" s="10">
        <f>3/24000000*OO[[#This Row],[130 (05JUL1985 03:00:00)-Water Temperature (C)]]*OO[[#This Row],[72]]</f>
        <v>1.3271189902132499E-5</v>
      </c>
      <c r="BW429" s="10">
        <f>3/24000000*OO[[#This Row],[131 (05JUL1985 06:00:00)-Water Temperature (C)]]*OO[[#This Row],[73]]</f>
        <v>1.1833901338772499E-5</v>
      </c>
      <c r="BX429" s="10">
        <f>3/24000000*OO[[#This Row],[132 (05JUL1985 09:00:00)-Water Temperature (C)]]*OO[[#This Row],[74]]</f>
        <v>1.0609033150959999E-5</v>
      </c>
      <c r="BY429" s="10">
        <f>3/24000000*OO[[#This Row],[133 (05JUL1985 12:00:00)-Water Temperature (C)]]*OO[[#This Row],[75]]</f>
        <v>9.4465154007299976E-6</v>
      </c>
      <c r="BZ429" s="10">
        <f>3/24000000*OO[[#This Row],[134 (05JUL1985 15:00:00)-Water Temperature (C)]]*OO[[#This Row],[76]]</f>
        <v>8.1775301160999986E-6</v>
      </c>
      <c r="CA429" s="10">
        <f>3/24000000*OO[[#This Row],[135 (05JUL1985 18:00:00)-Water Temperature (C)]]*OO[[#This Row],[77]]</f>
        <v>6.9121736823425E-6</v>
      </c>
      <c r="CB429" s="10">
        <f>3/24000000*OO[[#This Row],[136 (05JUL1985 21:00:00)-Water Temperature (C)]]*OO[[#This Row],[78]]</f>
        <v>5.6911898807300005E-6</v>
      </c>
      <c r="CC429" s="10">
        <f>3/24000000*OO[[#This Row],[137 (06JUL1985 00:00:00)-Water Temperature (C)]]*OO[[#This Row],[79]]</f>
        <v>4.5989076994312493E-6</v>
      </c>
      <c r="CD429" s="10">
        <f>3/24000000*OO[[#This Row],[138 (06JUL1985 03:00:00)-Water Temperature (C)]]*OO[[#This Row],[80]]</f>
        <v>3.7589766854812502E-6</v>
      </c>
      <c r="CE429" s="10">
        <f>3/24000000*OO[[#This Row],[139 (06JUL1985 06:00:00)-Water Temperature (C)]]*OO[[#This Row],[81]]</f>
        <v>3.0155578570136248E-6</v>
      </c>
      <c r="CF429" s="10">
        <f>3/24000000*OO[[#This Row],[140 (06JUL1985 09:00:00)-Water Temperature (C)]]*OO[[#This Row],[82]]</f>
        <v>2.4580929582629998E-6</v>
      </c>
      <c r="CG429" s="10">
        <f>3/24000000*OO[[#This Row],[141 (06JUL1985 12:00:00)-Water Temperature (C)]]*OO[[#This Row],[83]]</f>
        <v>2.0613745789749999E-6</v>
      </c>
      <c r="CH429" s="10">
        <f>3/24000000*OO[[#This Row],[142 (06JUL1985 15:00:00)-Water Temperature (C)]]*OO[[#This Row],[84]]</f>
        <v>1.7429078465223749E-6</v>
      </c>
      <c r="CI429" s="10">
        <f>3/24000000*OO[[#This Row],[143 (06JUL1985 18:00:00)-Water Temperature (C)]]*OO[[#This Row],[85]]</f>
        <v>1.4987439960281248E-6</v>
      </c>
      <c r="CJ429" s="10">
        <f>3/24000000*OO[[#This Row],[144 (06JUL1985 21:00:00)-Water Temperature (C)]]*OO[[#This Row],[86]]</f>
        <v>1.3197044530068749E-6</v>
      </c>
      <c r="CK429" s="10">
        <f>3/24000000*OO[[#This Row],[145 (07JUL1985 00:00:00)-Water Temperature (C)]]*OO[[#This Row],[87]]</f>
        <v>1.1919746267925E-6</v>
      </c>
      <c r="CL429" s="10">
        <f>3/24000000*OO[[#This Row],[146 (07JUL1985 03:00:00)-Water Temperature (C)]]*OO[[#This Row],[88]]</f>
        <v>1.1127135905759999E-6</v>
      </c>
      <c r="CM429" s="10">
        <f>3/24000000*OO[[#This Row],[147 (07JUL1985 06:00:00)-Water Temperature (C)]]*OO[[#This Row],[89]]</f>
        <v>1.05268438531425E-6</v>
      </c>
      <c r="CN429" s="10">
        <f>3/24000000*OO[[#This Row],[148 (07JUL1985 09:00:00)-Water Temperature (C)]]*OO[[#This Row],[90]]</f>
        <v>1.0080962843399999E-6</v>
      </c>
      <c r="CO429" s="10">
        <f>3/24000000*OO[[#This Row],[149 (07JUL1985 12:00:00)-Water Temperature (C)]]*OO[[#This Row],[91]]</f>
        <v>9.7076262971124991E-7</v>
      </c>
      <c r="CP429" s="10">
        <f>3/24000000*OO[[#This Row],[150 (07JUL1985 15:00:00)-Water Temperature (C)]]*OO[[#This Row],[92]]</f>
        <v>9.1874101991099995E-7</v>
      </c>
      <c r="CQ429" s="10">
        <f>3/24000000*OO[[#This Row],[151 (07JUL1985 18:00:00)-Water Temperature (C)]]*OO[[#This Row],[93]]</f>
        <v>8.5826082517199998E-7</v>
      </c>
      <c r="CR429" s="10">
        <f>3/24000000*OO[[#This Row],[152 (07JUL1985 21:00:00)-Water Temperature (C)]]*OO[[#This Row],[94]]</f>
        <v>7.9647610233524997E-7</v>
      </c>
      <c r="CS429" s="10">
        <f>3/24000000*OO[[#This Row],[153 (08JUL1985 00:00:00)-Water Temperature (C)]]*OO[[#This Row],[95]]</f>
        <v>7.3722928083875005E-7</v>
      </c>
      <c r="CT429" s="10">
        <f>3/24000000*OO[[#This Row],[154 (08JUL1985 03:00:00)-Water Temperature (C)]]*OO[[#This Row],[96]]</f>
        <v>6.8913373287600006E-7</v>
      </c>
      <c r="CU429" s="10">
        <f>3/24000000*OO[[#This Row],[155 (08JUL1985 06:00:00)-Water Temperature (C)]]*OO[[#This Row],[97]]</f>
        <v>6.5314254515299999E-7</v>
      </c>
      <c r="CV429" s="10">
        <f>3/24000000*OO[[#This Row],[156 (08JUL1985 09:00:00)-Water Temperature (C)]]*OO[[#This Row],[98]]</f>
        <v>6.1913797301812505E-7</v>
      </c>
      <c r="CW429" s="10">
        <f>3/24000000*OO[[#This Row],[157 (08JUL1985 12:00:00)-Water Temperature (C)]]*OO[[#This Row],[99]]</f>
        <v>5.8918031139799998E-7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0</v>
      </c>
      <c r="X430" s="10">
        <f>3/24000000*OO[[#This Row],[80 (28JUN1985 21:00:00)-Water Temperature (C)]]*OO[[#This Row],[22]]</f>
        <v>7.0039629971775007E-39</v>
      </c>
      <c r="Y430" s="10">
        <f>3/24000000*OO[[#This Row],[81 (29JUN1985 00:00:00)-Water Temperature (C)]]*OO[[#This Row],[23]]</f>
        <v>3.9556841291337504E-33</v>
      </c>
      <c r="Z430" s="10">
        <f>3/24000000*OO[[#This Row],[82 (29JUN1985 03:00:00)-Water Temperature (C)]]*OO[[#This Row],[24]]</f>
        <v>2.7338025903075E-26</v>
      </c>
      <c r="AA430" s="10">
        <f>3/24000000*OO[[#This Row],[83 (29JUN1985 06:00:00)-Water Temperature (C)]]*OO[[#This Row],[25]]</f>
        <v>2.0920706470493751E-21</v>
      </c>
      <c r="AB430" s="10">
        <f>3/24000000*OO[[#This Row],[84 (29JUN1985 09:00:00)-Water Temperature (C)]]*OO[[#This Row],[26]]</f>
        <v>1.2727860418487499E-17</v>
      </c>
      <c r="AC430" s="10">
        <f>3/24000000*OO[[#This Row],[85 (29JUN1985 12:00:00)-Water Temperature (C)]]*OO[[#This Row],[27]]</f>
        <v>1.301670562164E-14</v>
      </c>
      <c r="AD430" s="10">
        <f>3/24000000*OO[[#This Row],[86 (29JUN1985 15:00:00)-Water Temperature (C)]]*OO[[#This Row],[28]]</f>
        <v>3.7981184056299999E-12</v>
      </c>
      <c r="AE430" s="10">
        <f>3/24000000*OO[[#This Row],[88 (29JUN1985 21:00:00)-Water Temperature (C)]]*OO[[#This Row],[30]]</f>
        <v>2.2710540384149998E-8</v>
      </c>
      <c r="AF430" s="10">
        <f>3/24000000*OO[[#This Row],[88 (29JUN1985 21:00:00)-Water Temperature (C)]]*OO[[#This Row],[30]]</f>
        <v>2.2710540384149998E-8</v>
      </c>
      <c r="AG430" s="10">
        <f>3/24000000*OO[[#This Row],[89 (30JUN1985 00:00:00)-Water Temperature (C)]]*OO[[#This Row],[31]]</f>
        <v>6.1415044352199993E-7</v>
      </c>
      <c r="AH430" s="10">
        <f>3/24000000*OO[[#This Row],[90 (30JUN1985 03:00:00)-Water Temperature (C)]]*OO[[#This Row],[32]]</f>
        <v>9.6287341907250004E-6</v>
      </c>
      <c r="AI430" s="10">
        <f>3/24000000*OO[[#This Row],[91 (30JUN1985 06:00:00)-Water Temperature (C)]]*OO[[#This Row],[33]]</f>
        <v>9.3931864551437499E-5</v>
      </c>
      <c r="AJ430" s="10">
        <f>3/24000000*OO[[#This Row],[92 (30JUN1985 09:00:00)-Water Temperature (C)]]*OO[[#This Row],[34]]</f>
        <v>6.0247199263824996E-4</v>
      </c>
      <c r="AK430" s="10">
        <f>3/24000000*OO[[#This Row],[93 (30JUN1985 12:00:00)-Water Temperature (C)]]*OO[[#This Row],[35]]</f>
        <v>2.6405566104065002E-3</v>
      </c>
      <c r="AL430" s="10">
        <f>3/24000000*OO[[#This Row],[94 (30JUN1985 15:00:00)-Water Temperature (C)]]*OO[[#This Row],[36]]</f>
        <v>8.1450588174524999E-3</v>
      </c>
      <c r="AM430" s="10">
        <f>3/24000000*OO[[#This Row],[95 (30JUN1985 18:00:00)-Water Temperature (C)]]*OO[[#This Row],[37]]</f>
        <v>1.8549470058543748E-2</v>
      </c>
      <c r="AN430" s="10">
        <f>3/24000000*OO[[#This Row],[96 (30JUN1985 21:00:00)-Water Temperature (C)]]*OO[[#This Row],[38]]</f>
        <v>3.2318567240537492E-2</v>
      </c>
      <c r="AO430" s="10">
        <f>3/24000000*OO[[#This Row],[97 (01JUL1985 00:00:00)-Water Temperature (C)]]*OO[[#This Row],[39]]</f>
        <v>4.4706303808874998E-2</v>
      </c>
      <c r="AP430" s="10">
        <f>3/24000000*OO[[#This Row],[98 (01JUL1985 03:00:00)-Water Temperature (C)]]*OO[[#This Row],[40]]</f>
        <v>5.1785950170975002E-2</v>
      </c>
      <c r="AQ430" s="10">
        <f>3/24000000*OO[[#This Row],[99 (01JUL1985 06:00:00)-Water Temperature (C)]]*OO[[#This Row],[41]]</f>
        <v>4.9933892875674991E-2</v>
      </c>
      <c r="AR430" s="10">
        <f>3/24000000*OO[[#This Row],[100 (01JUL1985 09:00:00)-Water Temperature (C)]]*OO[[#This Row],[42]]</f>
        <v>4.1651644653187492E-2</v>
      </c>
      <c r="AS430" s="10">
        <f>3/24000000*OO[[#This Row],[101 (01JUL1985 12:00:00)-Water Temperature (C)]]*OO[[#This Row],[43]]</f>
        <v>3.0407975282249998E-2</v>
      </c>
      <c r="AT430" s="10">
        <f>3/24000000*OO[[#This Row],[102 (01JUL1985 15:00:00)-Water Temperature (C)]]*OO[[#This Row],[44]]</f>
        <v>1.9507200636082501E-2</v>
      </c>
      <c r="AU430" s="10">
        <f>3/24000000*OO[[#This Row],[103 (01JUL1985 18:00:00)-Water Temperature (C)]]*OO[[#This Row],[45]]</f>
        <v>1.112040495771E-2</v>
      </c>
      <c r="AV430" s="10">
        <f>3/24000000*OO[[#This Row],[104 (01JUL1985 21:00:00)-Water Temperature (C)]]*OO[[#This Row],[46]]</f>
        <v>5.7540938592824994E-3</v>
      </c>
      <c r="AW430" s="10">
        <f>3/24000000*OO[[#This Row],[105 (02JUL1985 00:00:00)-Water Temperature (C)]]*OO[[#This Row],[47]]</f>
        <v>2.8005860949165003E-3</v>
      </c>
      <c r="AX430" s="10">
        <f>3/24000000*OO[[#This Row],[106 (02JUL1985 03:00:00)-Water Temperature (C)]]*OO[[#This Row],[48]]</f>
        <v>1.3360218386240001E-3</v>
      </c>
      <c r="AY430" s="10">
        <f>3/24000000*OO[[#This Row],[107 (02JUL1985 06:00:00)-Water Temperature (C)]]*OO[[#This Row],[49]]</f>
        <v>6.2668453418524993E-4</v>
      </c>
      <c r="AZ430" s="10">
        <f>3/24000000*OO[[#This Row],[108 (02JUL1985 09:00:00)-Water Temperature (C)]]*OO[[#This Row],[50]]</f>
        <v>3.0742347911099998E-4</v>
      </c>
      <c r="BA430" s="10">
        <f>3/24000000*OO[[#This Row],[109 (02JUL1985 12:00:00)-Water Temperature (C)]]*OO[[#This Row],[51]]</f>
        <v>1.6878631008956249E-4</v>
      </c>
      <c r="BB430" s="10">
        <f>3/24000000*OO[[#This Row],[110 (02JUL1985 15:00:00)-Water Temperature (C)]]*OO[[#This Row],[52]]</f>
        <v>1.0807264646687499E-4</v>
      </c>
      <c r="BC430" s="10">
        <f>3/24000000*OO[[#This Row],[111 (02JUL1985 18:00:00)-Water Temperature (C)]]*OO[[#This Row],[53]]</f>
        <v>8.1043397092874997E-5</v>
      </c>
      <c r="BD430" s="10">
        <f>3/24000000*OO[[#This Row],[112 (02JUL1985 21:00:00)-Water Temperature (C)]]*OO[[#This Row],[54]]</f>
        <v>6.7482488276874989E-5</v>
      </c>
      <c r="BE430" s="10">
        <f>3/24000000*OO[[#This Row],[113 (03JUL1985 00:00:00)-Water Temperature (C)]]*OO[[#This Row],[55]]</f>
        <v>5.8696517464374994E-5</v>
      </c>
      <c r="BF430" s="10">
        <f>3/24000000*OO[[#This Row],[114 (03JUL1985 03:00:00)-Water Temperature (C)]]*OO[[#This Row],[56]]</f>
        <v>5.3128372956000003E-5</v>
      </c>
      <c r="BG430" s="10">
        <f>3/24000000*OO[[#This Row],[115 (03JUL1985 06:00:00)-Water Temperature (C)]]*OO[[#This Row],[57]]</f>
        <v>4.9216528880575E-5</v>
      </c>
      <c r="BH430" s="10">
        <f>3/24000000*OO[[#This Row],[116 (03JUL1985 09:00:00)-Water Temperature (C)]]*OO[[#This Row],[58]]</f>
        <v>4.6046854259112497E-5</v>
      </c>
      <c r="BI430" s="10">
        <f>3/24000000*OO[[#This Row],[117 (03JUL1985 12:00:00)-Water Temperature (C)]]*OO[[#This Row],[59]]</f>
        <v>4.3389370424399996E-5</v>
      </c>
      <c r="BJ430" s="10">
        <f>3/24000000*OO[[#This Row],[118 (03JUL1985 15:00:00)-Water Temperature (C)]]*OO[[#This Row],[60]]</f>
        <v>4.0176833008124992E-5</v>
      </c>
      <c r="BK430" s="10">
        <f>3/24000000*OO[[#This Row],[119 (03JUL1985 18:00:00)-Water Temperature (C)]]*OO[[#This Row],[61]]</f>
        <v>3.677080298285E-5</v>
      </c>
      <c r="BL430" s="10">
        <f>3/24000000*OO[[#This Row],[120 (03JUL1985 21:00:00)-Water Temperature (C)]]*OO[[#This Row],[62]]</f>
        <v>3.3137269372762497E-5</v>
      </c>
      <c r="BM430" s="10">
        <f>3/24000000*OO[[#This Row],[121 (04JUL1985 00:00:00)-Water Temperature (C)]]*OO[[#This Row],[63]]</f>
        <v>2.9444241621629993E-5</v>
      </c>
      <c r="BN430" s="10">
        <f>3/24000000*OO[[#This Row],[122 (04JUL1985 03:00:00)-Water Temperature (C)]]*OO[[#This Row],[64]]</f>
        <v>2.6251039346624998E-5</v>
      </c>
      <c r="BO430" s="10">
        <f>3/24000000*OO[[#This Row],[123 (04JUL1985 06:00:00)-Water Temperature (C)]]*OO[[#This Row],[65]]</f>
        <v>2.323313895399E-5</v>
      </c>
      <c r="BP430" s="10">
        <f>3/24000000*OO[[#This Row],[124 (04JUL1985 09:00:00)-Water Temperature (C)]]*OO[[#This Row],[66]]</f>
        <v>2.0999770311487503E-5</v>
      </c>
      <c r="BQ430" s="10">
        <f>3/24000000*OO[[#This Row],[125 (04JUL1985 12:00:00)-Water Temperature (C)]]*OO[[#This Row],[67]]</f>
        <v>1.9006978377075001E-5</v>
      </c>
      <c r="BR430" s="10">
        <f>3/24000000*OO[[#This Row],[126 (04JUL1985 15:00:00)-Water Temperature (C)]]*OO[[#This Row],[68]]</f>
        <v>1.7333598863681248E-5</v>
      </c>
      <c r="BS430" s="10">
        <f>3/24000000*OO[[#This Row],[127 (04JUL1985 18:00:00)-Water Temperature (C)]]*OO[[#This Row],[69]]</f>
        <v>1.5805215028919999E-5</v>
      </c>
      <c r="BT430" s="10">
        <f>3/24000000*OO[[#This Row],[128 (04JUL1985 21:00:00)-Water Temperature (C)]]*OO[[#This Row],[70]]</f>
        <v>1.4273847001359997E-5</v>
      </c>
      <c r="BU430" s="10">
        <f>3/24000000*OO[[#This Row],[129 (05JUL1985 00:00:00)-Water Temperature (C)]]*OO[[#This Row],[71]]</f>
        <v>1.2826102287374999E-5</v>
      </c>
      <c r="BV430" s="10">
        <f>3/24000000*OO[[#This Row],[130 (05JUL1985 03:00:00)-Water Temperature (C)]]*OO[[#This Row],[72]]</f>
        <v>1.1727872984064999E-5</v>
      </c>
      <c r="BW430" s="10">
        <f>3/24000000*OO[[#This Row],[131 (05JUL1985 06:00:00)-Water Temperature (C)]]*OO[[#This Row],[73]]</f>
        <v>1.047722732643E-5</v>
      </c>
      <c r="BX430" s="10">
        <f>3/24000000*OO[[#This Row],[132 (05JUL1985 09:00:00)-Water Temperature (C)]]*OO[[#This Row],[74]]</f>
        <v>9.4108055238750007E-6</v>
      </c>
      <c r="BY430" s="10">
        <f>3/24000000*OO[[#This Row],[133 (05JUL1985 12:00:00)-Water Temperature (C)]]*OO[[#This Row],[75]]</f>
        <v>8.4096841343400011E-6</v>
      </c>
      <c r="BZ430" s="10">
        <f>3/24000000*OO[[#This Row],[134 (05JUL1985 15:00:00)-Water Temperature (C)]]*OO[[#This Row],[76]]</f>
        <v>7.316318172475E-6</v>
      </c>
      <c r="CA430" s="10">
        <f>3/24000000*OO[[#This Row],[135 (05JUL1985 18:00:00)-Water Temperature (C)]]*OO[[#This Row],[77]]</f>
        <v>6.2172936582412496E-6</v>
      </c>
      <c r="CB430" s="10">
        <f>3/24000000*OO[[#This Row],[136 (05JUL1985 21:00:00)-Water Temperature (C)]]*OO[[#This Row],[78]]</f>
        <v>5.1557776572625002E-6</v>
      </c>
      <c r="CC430" s="10">
        <f>3/24000000*OO[[#This Row],[137 (06JUL1985 00:00:00)-Water Temperature (C)]]*OO[[#This Row],[79]]</f>
        <v>4.1927598009974996E-6</v>
      </c>
      <c r="CD430" s="10">
        <f>3/24000000*OO[[#This Row],[138 (06JUL1985 03:00:00)-Water Temperature (C)]]*OO[[#This Row],[80]]</f>
        <v>3.4454210989500001E-6</v>
      </c>
      <c r="CE430" s="10">
        <f>3/24000000*OO[[#This Row],[139 (06JUL1985 06:00:00)-Water Temperature (C)]]*OO[[#This Row],[81]]</f>
        <v>2.7646445806547502E-6</v>
      </c>
      <c r="CF430" s="10">
        <f>3/24000000*OO[[#This Row],[140 (06JUL1985 09:00:00)-Water Temperature (C)]]*OO[[#This Row],[82]]</f>
        <v>2.2521208949085002E-6</v>
      </c>
      <c r="CG430" s="10">
        <f>3/24000000*OO[[#This Row],[141 (06JUL1985 12:00:00)-Water Temperature (C)]]*OO[[#This Row],[83]]</f>
        <v>1.8880263410337499E-6</v>
      </c>
      <c r="CH430" s="10">
        <f>3/24000000*OO[[#This Row],[142 (06JUL1985 15:00:00)-Water Temperature (C)]]*OO[[#This Row],[84]]</f>
        <v>1.593482476650375E-6</v>
      </c>
      <c r="CI430" s="10">
        <f>3/24000000*OO[[#This Row],[143 (06JUL1985 18:00:00)-Water Temperature (C)]]*OO[[#This Row],[85]]</f>
        <v>1.367890063239E-6</v>
      </c>
      <c r="CJ430" s="10">
        <f>3/24000000*OO[[#This Row],[144 (06JUL1985 21:00:00)-Water Temperature (C)]]*OO[[#This Row],[86]]</f>
        <v>1.2045070568958748E-6</v>
      </c>
      <c r="CK430" s="10">
        <f>3/24000000*OO[[#This Row],[145 (07JUL1985 00:00:00)-Water Temperature (C)]]*OO[[#This Row],[87]]</f>
        <v>1.090109526850125E-6</v>
      </c>
      <c r="CL430" s="10">
        <f>3/24000000*OO[[#This Row],[146 (07JUL1985 03:00:00)-Water Temperature (C)]]*OO[[#This Row],[88]]</f>
        <v>1.0202219820389998E-6</v>
      </c>
      <c r="CM430" s="10">
        <f>3/24000000*OO[[#This Row],[147 (07JUL1985 06:00:00)-Water Temperature (C)]]*OO[[#This Row],[89]]</f>
        <v>9.6587230154400007E-7</v>
      </c>
      <c r="CN430" s="10">
        <f>3/24000000*OO[[#This Row],[148 (07JUL1985 09:00:00)-Water Temperature (C)]]*OO[[#This Row],[90]]</f>
        <v>9.2514859779374996E-7</v>
      </c>
      <c r="CO430" s="10">
        <f>3/24000000*OO[[#This Row],[149 (07JUL1985 12:00:00)-Water Temperature (C)]]*OO[[#This Row],[91]]</f>
        <v>8.9311572383962495E-7</v>
      </c>
      <c r="CP430" s="10">
        <f>3/24000000*OO[[#This Row],[150 (07JUL1985 15:00:00)-Water Temperature (C)]]*OO[[#This Row],[92]]</f>
        <v>8.4753157103037492E-7</v>
      </c>
      <c r="CQ430" s="10">
        <f>3/24000000*OO[[#This Row],[151 (07JUL1985 18:00:00)-Water Temperature (C)]]*OO[[#This Row],[93]]</f>
        <v>7.9513034195350008E-7</v>
      </c>
      <c r="CR430" s="10">
        <f>3/24000000*OO[[#This Row],[152 (07JUL1985 21:00:00)-Water Temperature (C)]]*OO[[#This Row],[94]]</f>
        <v>7.4118213396599997E-7</v>
      </c>
      <c r="CS430" s="10">
        <f>3/24000000*OO[[#This Row],[153 (08JUL1985 00:00:00)-Water Temperature (C)]]*OO[[#This Row],[95]]</f>
        <v>6.8869474855249998E-7</v>
      </c>
      <c r="CT430" s="10">
        <f>3/24000000*OO[[#This Row],[154 (08JUL1985 03:00:00)-Water Temperature (C)]]*OO[[#This Row],[96]]</f>
        <v>6.4617217045937498E-7</v>
      </c>
      <c r="CU430" s="10">
        <f>3/24000000*OO[[#This Row],[155 (08JUL1985 06:00:00)-Water Temperature (C)]]*OO[[#This Row],[97]]</f>
        <v>6.1457209638549995E-7</v>
      </c>
      <c r="CV430" s="10">
        <f>3/24000000*OO[[#This Row],[156 (08JUL1985 09:00:00)-Water Temperature (C)]]*OO[[#This Row],[98]]</f>
        <v>5.8405292203125007E-7</v>
      </c>
      <c r="CW430" s="10">
        <f>3/24000000*OO[[#This Row],[157 (08JUL1985 12:00:00)-Water Temperature (C)]]*OO[[#This Row],[99]]</f>
        <v>5.5734249188749997E-7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2.5448556287969999E-39</v>
      </c>
      <c r="Y431" s="10">
        <f>3/24000000*OO[[#This Row],[81 (29JUN1985 00:00:00)-Water Temperature (C)]]*OO[[#This Row],[23]]</f>
        <v>1.6548320160049997E-33</v>
      </c>
      <c r="Z431" s="10">
        <f>3/24000000*OO[[#This Row],[82 (29JUN1985 03:00:00)-Water Temperature (C)]]*OO[[#This Row],[24]]</f>
        <v>1.236815743655625E-26</v>
      </c>
      <c r="AA431" s="10">
        <f>3/24000000*OO[[#This Row],[83 (29JUN1985 06:00:00)-Water Temperature (C)]]*OO[[#This Row],[25]]</f>
        <v>1.1533547831533749E-21</v>
      </c>
      <c r="AB431" s="10">
        <f>3/24000000*OO[[#This Row],[84 (29JUN1985 09:00:00)-Water Temperature (C)]]*OO[[#This Row],[26]]</f>
        <v>8.0755251075037486E-18</v>
      </c>
      <c r="AC431" s="10">
        <f>3/24000000*OO[[#This Row],[85 (29JUN1985 12:00:00)-Water Temperature (C)]]*OO[[#This Row],[27]]</f>
        <v>9.1192289862499997E-15</v>
      </c>
      <c r="AD431" s="10">
        <f>3/24000000*OO[[#This Row],[86 (29JUN1985 15:00:00)-Water Temperature (C)]]*OO[[#This Row],[28]]</f>
        <v>2.8713092767638748E-12</v>
      </c>
      <c r="AE431" s="10">
        <f>3/24000000*OO[[#This Row],[88 (29JUN1985 21:00:00)-Water Temperature (C)]]*OO[[#This Row],[30]]</f>
        <v>1.9381657279049999E-8</v>
      </c>
      <c r="AF431" s="10">
        <f>3/24000000*OO[[#This Row],[88 (29JUN1985 21:00:00)-Water Temperature (C)]]*OO[[#This Row],[30]]</f>
        <v>1.9381657279049999E-8</v>
      </c>
      <c r="AG431" s="10">
        <f>3/24000000*OO[[#This Row],[89 (30JUN1985 00:00:00)-Water Temperature (C)]]*OO[[#This Row],[31]]</f>
        <v>5.5147458729374993E-7</v>
      </c>
      <c r="AH431" s="10">
        <f>3/24000000*OO[[#This Row],[90 (30JUN1985 03:00:00)-Water Temperature (C)]]*OO[[#This Row],[32]]</f>
        <v>9.0507993189299991E-6</v>
      </c>
      <c r="AI431" s="10">
        <f>3/24000000*OO[[#This Row],[91 (30JUN1985 06:00:00)-Water Temperature (C)]]*OO[[#This Row],[33]]</f>
        <v>9.1968353432175004E-5</v>
      </c>
      <c r="AJ431" s="10">
        <f>3/24000000*OO[[#This Row],[92 (30JUN1985 09:00:00)-Water Temperature (C)]]*OO[[#This Row],[34]]</f>
        <v>6.1214388035624992E-4</v>
      </c>
      <c r="AK431" s="10">
        <f>3/24000000*OO[[#This Row],[93 (30JUN1985 12:00:00)-Water Temperature (C)]]*OO[[#This Row],[35]]</f>
        <v>2.7779417680612504E-3</v>
      </c>
      <c r="AL431" s="10">
        <f>3/24000000*OO[[#This Row],[94 (30JUN1985 15:00:00)-Water Temperature (C)]]*OO[[#This Row],[36]]</f>
        <v>8.8418947126912492E-3</v>
      </c>
      <c r="AM431" s="10">
        <f>3/24000000*OO[[#This Row],[95 (30JUN1985 18:00:00)-Water Temperature (C)]]*OO[[#This Row],[37]]</f>
        <v>2.0737138854914999E-2</v>
      </c>
      <c r="AN431" s="10">
        <f>3/24000000*OO[[#This Row],[96 (30JUN1985 21:00:00)-Water Temperature (C)]]*OO[[#This Row],[38]]</f>
        <v>3.7162817591199999E-2</v>
      </c>
      <c r="AO431" s="10">
        <f>3/24000000*OO[[#This Row],[97 (01JUL1985 00:00:00)-Water Temperature (C)]]*OO[[#This Row],[39]]</f>
        <v>5.2729792035374999E-2</v>
      </c>
      <c r="AP431" s="10">
        <f>3/24000000*OO[[#This Row],[98 (01JUL1985 03:00:00)-Water Temperature (C)]]*OO[[#This Row],[40]]</f>
        <v>6.2532555583550004E-2</v>
      </c>
      <c r="AQ431" s="10">
        <f>3/24000000*OO[[#This Row],[99 (01JUL1985 06:00:00)-Water Temperature (C)]]*OO[[#This Row],[41]]</f>
        <v>6.1416616014687501E-2</v>
      </c>
      <c r="AR431" s="10">
        <f>3/24000000*OO[[#This Row],[100 (01JUL1985 09:00:00)-Water Temperature (C)]]*OO[[#This Row],[42]]</f>
        <v>5.2048884070800008E-2</v>
      </c>
      <c r="AS431" s="10">
        <f>3/24000000*OO[[#This Row],[101 (01JUL1985 12:00:00)-Water Temperature (C)]]*OO[[#This Row],[43]]</f>
        <v>3.8562364252300002E-2</v>
      </c>
      <c r="AT431" s="10">
        <f>3/24000000*OO[[#This Row],[102 (01JUL1985 15:00:00)-Water Temperature (C)]]*OO[[#This Row],[44]]</f>
        <v>2.5095833372257501E-2</v>
      </c>
      <c r="AU431" s="10">
        <f>3/24000000*OO[[#This Row],[103 (01JUL1985 18:00:00)-Water Temperature (C)]]*OO[[#This Row],[45]]</f>
        <v>1.4507236635700001E-2</v>
      </c>
      <c r="AV431" s="10">
        <f>3/24000000*OO[[#This Row],[104 (01JUL1985 21:00:00)-Water Temperature (C)]]*OO[[#This Row],[46]]</f>
        <v>7.5942678664124999E-3</v>
      </c>
      <c r="AW431" s="10">
        <f>3/24000000*OO[[#This Row],[105 (02JUL1985 00:00:00)-Water Temperature (C)]]*OO[[#This Row],[47]]</f>
        <v>3.7285569127000003E-3</v>
      </c>
      <c r="AX431" s="10">
        <f>3/24000000*OO[[#This Row],[106 (02JUL1985 03:00:00)-Water Temperature (C)]]*OO[[#This Row],[48]]</f>
        <v>1.7901197299124998E-3</v>
      </c>
      <c r="AY431" s="10">
        <f>3/24000000*OO[[#This Row],[107 (02JUL1985 06:00:00)-Water Temperature (C)]]*OO[[#This Row],[49]]</f>
        <v>8.37442465991E-4</v>
      </c>
      <c r="AZ431" s="10">
        <f>3/24000000*OO[[#This Row],[108 (02JUL1985 09:00:00)-Water Temperature (C)]]*OO[[#This Row],[50]]</f>
        <v>4.0621003056562496E-4</v>
      </c>
      <c r="BA431" s="10">
        <f>3/24000000*OO[[#This Row],[109 (02JUL1985 12:00:00)-Water Temperature (C)]]*OO[[#This Row],[51]]</f>
        <v>2.1815499961393749E-4</v>
      </c>
      <c r="BB431" s="10">
        <f>3/24000000*OO[[#This Row],[110 (02JUL1985 15:00:00)-Water Temperature (C)]]*OO[[#This Row],[52]]</f>
        <v>1.3575768192577501E-4</v>
      </c>
      <c r="BC431" s="10">
        <f>3/24000000*OO[[#This Row],[111 (02JUL1985 18:00:00)-Water Temperature (C)]]*OO[[#This Row],[53]]</f>
        <v>9.9381434352050017E-5</v>
      </c>
      <c r="BD431" s="10">
        <f>3/24000000*OO[[#This Row],[112 (02JUL1985 21:00:00)-Water Temperature (C)]]*OO[[#This Row],[54]]</f>
        <v>8.1631536549062482E-5</v>
      </c>
      <c r="BE431" s="10">
        <f>3/24000000*OO[[#This Row],[113 (03JUL1985 00:00:00)-Water Temperature (C)]]*OO[[#This Row],[55]]</f>
        <v>7.0493944251149998E-5</v>
      </c>
      <c r="BF431" s="10">
        <f>3/24000000*OO[[#This Row],[114 (03JUL1985 03:00:00)-Water Temperature (C)]]*OO[[#This Row],[56]]</f>
        <v>6.3446493467474987E-5</v>
      </c>
      <c r="BG431" s="10">
        <f>3/24000000*OO[[#This Row],[115 (03JUL1985 06:00:00)-Water Temperature (C)]]*OO[[#This Row],[57]]</f>
        <v>5.8387127227537501E-5</v>
      </c>
      <c r="BH431" s="10">
        <f>3/24000000*OO[[#This Row],[116 (03JUL1985 09:00:00)-Water Temperature (C)]]*OO[[#This Row],[58]]</f>
        <v>5.4263223722150003E-5</v>
      </c>
      <c r="BI431" s="10">
        <f>3/24000000*OO[[#This Row],[117 (03JUL1985 12:00:00)-Water Temperature (C)]]*OO[[#This Row],[59]]</f>
        <v>5.0842507502825001E-5</v>
      </c>
      <c r="BJ431" s="10">
        <f>3/24000000*OO[[#This Row],[118 (03JUL1985 15:00:00)-Water Temperature (C)]]*OO[[#This Row],[60]]</f>
        <v>4.6847241260650002E-5</v>
      </c>
      <c r="BK431" s="10">
        <f>3/24000000*OO[[#This Row],[119 (03JUL1985 18:00:00)-Water Temperature (C)]]*OO[[#This Row],[61]]</f>
        <v>4.2741950782749999E-5</v>
      </c>
      <c r="BL431" s="10">
        <f>3/24000000*OO[[#This Row],[120 (03JUL1985 21:00:00)-Water Temperature (C)]]*OO[[#This Row],[62]]</f>
        <v>3.8499715761324998E-5</v>
      </c>
      <c r="BM431" s="10">
        <f>3/24000000*OO[[#This Row],[121 (04JUL1985 00:00:00)-Water Temperature (C)]]*OO[[#This Row],[63]]</f>
        <v>3.4158067820662498E-5</v>
      </c>
      <c r="BN431" s="10">
        <f>3/24000000*OO[[#This Row],[122 (04JUL1985 03:00:00)-Water Temperature (C)]]*OO[[#This Row],[64]]</f>
        <v>3.0271579744781247E-5</v>
      </c>
      <c r="BO431" s="10">
        <f>3/24000000*OO[[#This Row],[123 (04JUL1985 06:00:00)-Water Temperature (C)]]*OO[[#This Row],[65]]</f>
        <v>2.6551265982280001E-5</v>
      </c>
      <c r="BP431" s="10">
        <f>3/24000000*OO[[#This Row],[124 (04JUL1985 09:00:00)-Water Temperature (C)]]*OO[[#This Row],[66]]</f>
        <v>2.3737439083275001E-5</v>
      </c>
      <c r="BQ431" s="10">
        <f>3/24000000*OO[[#This Row],[125 (04JUL1985 12:00:00)-Water Temperature (C)]]*OO[[#This Row],[67]]</f>
        <v>2.1241023244539996E-5</v>
      </c>
      <c r="BR431" s="10">
        <f>3/24000000*OO[[#This Row],[126 (04JUL1985 15:00:00)-Water Temperature (C)]]*OO[[#This Row],[68]]</f>
        <v>1.915353077733E-5</v>
      </c>
      <c r="BS431" s="10">
        <f>3/24000000*OO[[#This Row],[127 (04JUL1985 18:00:00)-Water Temperature (C)]]*OO[[#This Row],[69]]</f>
        <v>1.7289445579904997E-5</v>
      </c>
      <c r="BT431" s="10">
        <f>3/24000000*OO[[#This Row],[128 (04JUL1985 21:00:00)-Water Temperature (C)]]*OO[[#This Row],[70]]</f>
        <v>1.5476407130599997E-5</v>
      </c>
      <c r="BU431" s="10">
        <f>3/24000000*OO[[#This Row],[129 (05JUL1985 00:00:00)-Water Temperature (C)]]*OO[[#This Row],[71]]</f>
        <v>1.3764199362092497E-5</v>
      </c>
      <c r="BV431" s="10">
        <f>3/24000000*OO[[#This Row],[130 (05JUL1985 03:00:00)-Water Temperature (C)]]*OO[[#This Row],[72]]</f>
        <v>1.2459337301372499E-5</v>
      </c>
      <c r="BW431" s="10">
        <f>3/24000000*OO[[#This Row],[131 (05JUL1985 06:00:00)-Water Temperature (C)]]*OO[[#This Row],[73]]</f>
        <v>1.09977487645025E-5</v>
      </c>
      <c r="BX431" s="10">
        <f>3/24000000*OO[[#This Row],[132 (05JUL1985 09:00:00)-Water Temperature (C)]]*OO[[#This Row],[74]]</f>
        <v>9.7357473334237497E-6</v>
      </c>
      <c r="BY431" s="10">
        <f>3/24000000*OO[[#This Row],[133 (05JUL1985 12:00:00)-Water Temperature (C)]]*OO[[#This Row],[75]]</f>
        <v>8.5848506347499986E-6</v>
      </c>
      <c r="BZ431" s="10">
        <f>3/24000000*OO[[#This Row],[134 (05JUL1985 15:00:00)-Water Temperature (C)]]*OO[[#This Row],[76]]</f>
        <v>7.3622453923999994E-6</v>
      </c>
      <c r="CA431" s="10">
        <f>3/24000000*OO[[#This Row],[135 (05JUL1985 18:00:00)-Water Temperature (C)]]*OO[[#This Row],[77]]</f>
        <v>6.1536579468562501E-6</v>
      </c>
      <c r="CB431" s="10">
        <f>3/24000000*OO[[#This Row],[136 (05JUL1985 21:00:00)-Water Temperature (C)]]*OO[[#This Row],[78]]</f>
        <v>5.0191303108537499E-6</v>
      </c>
      <c r="CC431" s="10">
        <f>3/24000000*OO[[#This Row],[137 (06JUL1985 00:00:00)-Water Temperature (C)]]*OO[[#This Row],[79]]</f>
        <v>4.0046508698625001E-6</v>
      </c>
      <c r="CD431" s="10">
        <f>3/24000000*OO[[#This Row],[138 (06JUL1985 03:00:00)-Water Temperature (C)]]*OO[[#This Row],[80]]</f>
        <v>3.2243526753904999E-6</v>
      </c>
      <c r="CE431" s="10">
        <f>3/24000000*OO[[#This Row],[139 (06JUL1985 06:00:00)-Water Temperature (C)]]*OO[[#This Row],[81]]</f>
        <v>2.588254647648625E-6</v>
      </c>
      <c r="CF431" s="10">
        <f>3/24000000*OO[[#This Row],[140 (06JUL1985 09:00:00)-Water Temperature (C)]]*OO[[#This Row],[82]]</f>
        <v>2.1141896362510001E-6</v>
      </c>
      <c r="CG431" s="10">
        <f>3/24000000*OO[[#This Row],[141 (06JUL1985 12:00:00)-Water Temperature (C)]]*OO[[#This Row],[83]]</f>
        <v>1.778650415846875E-6</v>
      </c>
      <c r="CH431" s="10">
        <f>3/24000000*OO[[#This Row],[142 (06JUL1985 15:00:00)-Water Temperature (C)]]*OO[[#This Row],[84]]</f>
        <v>1.5060093155495E-6</v>
      </c>
      <c r="CI431" s="10">
        <f>3/24000000*OO[[#This Row],[143 (06JUL1985 18:00:00)-Water Temperature (C)]]*OO[[#This Row],[85]]</f>
        <v>1.2959634524584999E-6</v>
      </c>
      <c r="CJ431" s="10">
        <f>3/24000000*OO[[#This Row],[144 (06JUL1985 21:00:00)-Water Temperature (C)]]*OO[[#This Row],[86]]</f>
        <v>1.1449992859636248E-6</v>
      </c>
      <c r="CK431" s="10">
        <f>3/24000000*OO[[#This Row],[145 (07JUL1985 00:00:00)-Water Temperature (C)]]*OO[[#This Row],[87]]</f>
        <v>1.0401422432850001E-6</v>
      </c>
      <c r="CL431" s="10">
        <f>3/24000000*OO[[#This Row],[146 (07JUL1985 03:00:00)-Water Temperature (C)]]*OO[[#This Row],[88]]</f>
        <v>9.7807484521037495E-7</v>
      </c>
      <c r="CM431" s="10">
        <f>3/24000000*OO[[#This Row],[147 (07JUL1985 06:00:00)-Water Temperature (C)]]*OO[[#This Row],[89]]</f>
        <v>9.2956114590000008E-7</v>
      </c>
      <c r="CN431" s="10">
        <f>3/24000000*OO[[#This Row],[148 (07JUL1985 09:00:00)-Water Temperature (C)]]*OO[[#This Row],[90]]</f>
        <v>8.9379961332037496E-7</v>
      </c>
      <c r="CO431" s="10">
        <f>3/24000000*OO[[#This Row],[149 (07JUL1985 12:00:00)-Water Temperature (C)]]*OO[[#This Row],[91]]</f>
        <v>8.6753258931599994E-7</v>
      </c>
      <c r="CP431" s="10">
        <f>3/24000000*OO[[#This Row],[150 (07JUL1985 15:00:00)-Water Temperature (C)]]*OO[[#This Row],[92]]</f>
        <v>8.279462082933749E-7</v>
      </c>
      <c r="CQ431" s="10">
        <f>3/24000000*OO[[#This Row],[151 (07JUL1985 18:00:00)-Water Temperature (C)]]*OO[[#This Row],[93]]</f>
        <v>7.8158506526199999E-7</v>
      </c>
      <c r="CR431" s="10">
        <f>3/24000000*OO[[#This Row],[152 (07JUL1985 21:00:00)-Water Temperature (C)]]*OO[[#This Row],[94]]</f>
        <v>7.3331712287324988E-7</v>
      </c>
      <c r="CS431" s="10">
        <f>3/24000000*OO[[#This Row],[153 (08JUL1985 00:00:00)-Water Temperature (C)]]*OO[[#This Row],[95]]</f>
        <v>6.8551364122499998E-7</v>
      </c>
      <c r="CT431" s="10">
        <f>3/24000000*OO[[#This Row],[154 (08JUL1985 03:00:00)-Water Temperature (C)]]*OO[[#This Row],[96]]</f>
        <v>6.4680608283237497E-7</v>
      </c>
      <c r="CU431" s="10">
        <f>3/24000000*OO[[#This Row],[155 (08JUL1985 06:00:00)-Water Temperature (C)]]*OO[[#This Row],[97]]</f>
        <v>6.191581838617499E-7</v>
      </c>
      <c r="CV431" s="10">
        <f>3/24000000*OO[[#This Row],[156 (08JUL1985 09:00:00)-Water Temperature (C)]]*OO[[#This Row],[98]]</f>
        <v>5.9163143795437498E-7</v>
      </c>
      <c r="CW431" s="10">
        <f>3/24000000*OO[[#This Row],[157 (08JUL1985 12:00:00)-Water Temperature (C)]]*OO[[#This Row],[99]]</f>
        <v>5.6829045901275E-7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6.0535781399100004E-40</v>
      </c>
      <c r="Y432" s="10">
        <f>3/24000000*OO[[#This Row],[81 (29JUN1985 00:00:00)-Water Temperature (C)]]*OO[[#This Row],[23]]</f>
        <v>5.2544438923199991E-34</v>
      </c>
      <c r="Z432" s="10">
        <f>3/24000000*OO[[#This Row],[82 (29JUN1985 03:00:00)-Water Temperature (C)]]*OO[[#This Row],[24]]</f>
        <v>3.7578899639700003E-27</v>
      </c>
      <c r="AA432" s="10">
        <f>3/24000000*OO[[#This Row],[83 (29JUN1985 06:00:00)-Water Temperature (C)]]*OO[[#This Row],[25]]</f>
        <v>4.3434441192412493E-22</v>
      </c>
      <c r="AB432" s="10">
        <f>3/24000000*OO[[#This Row],[84 (29JUN1985 09:00:00)-Water Temperature (C)]]*OO[[#This Row],[26]]</f>
        <v>3.5140342544999998E-18</v>
      </c>
      <c r="AC432" s="10">
        <f>3/24000000*OO[[#This Row],[85 (29JUN1985 12:00:00)-Water Temperature (C)]]*OO[[#This Row],[27]]</f>
        <v>4.3861003629099998E-15</v>
      </c>
      <c r="AD432" s="10">
        <f>3/24000000*OO[[#This Row],[86 (29JUN1985 15:00:00)-Water Temperature (C)]]*OO[[#This Row],[28]]</f>
        <v>1.489373935919E-12</v>
      </c>
      <c r="AE432" s="10">
        <f>3/24000000*OO[[#This Row],[88 (29JUN1985 21:00:00)-Water Temperature (C)]]*OO[[#This Row],[30]]</f>
        <v>1.1290334373326249E-8</v>
      </c>
      <c r="AF432" s="10">
        <f>3/24000000*OO[[#This Row],[88 (29JUN1985 21:00:00)-Water Temperature (C)]]*OO[[#This Row],[30]]</f>
        <v>1.1290334373326249E-8</v>
      </c>
      <c r="AG432" s="10">
        <f>3/24000000*OO[[#This Row],[89 (30JUN1985 00:00:00)-Water Temperature (C)]]*OO[[#This Row],[31]]</f>
        <v>3.3683749310249999E-7</v>
      </c>
      <c r="AH432" s="10">
        <f>3/24000000*OO[[#This Row],[90 (30JUN1985 03:00:00)-Water Temperature (C)]]*OO[[#This Row],[32]]</f>
        <v>5.7642693535050003E-6</v>
      </c>
      <c r="AI432" s="10">
        <f>3/24000000*OO[[#This Row],[91 (30JUN1985 06:00:00)-Water Temperature (C)]]*OO[[#This Row],[33]]</f>
        <v>6.0754704341962489E-5</v>
      </c>
      <c r="AJ432" s="10">
        <f>3/24000000*OO[[#This Row],[92 (30JUN1985 09:00:00)-Water Temperature (C)]]*OO[[#This Row],[34]]</f>
        <v>4.1774227941449992E-4</v>
      </c>
      <c r="AK432" s="10">
        <f>3/24000000*OO[[#This Row],[93 (30JUN1985 12:00:00)-Water Temperature (C)]]*OO[[#This Row],[35]]</f>
        <v>1.952834389851375E-3</v>
      </c>
      <c r="AL432" s="10">
        <f>3/24000000*OO[[#This Row],[94 (30JUN1985 15:00:00)-Water Temperature (C)]]*OO[[#This Row],[36]]</f>
        <v>6.3806912415249996E-3</v>
      </c>
      <c r="AM432" s="10">
        <f>3/24000000*OO[[#This Row],[95 (30JUN1985 18:00:00)-Water Temperature (C)]]*OO[[#This Row],[37]]</f>
        <v>1.5322503220211248E-2</v>
      </c>
      <c r="AN432" s="10">
        <f>3/24000000*OO[[#This Row],[96 (30JUN1985 21:00:00)-Water Temperature (C)]]*OO[[#This Row],[38]]</f>
        <v>2.8073564728199996E-2</v>
      </c>
      <c r="AO432" s="10">
        <f>3/24000000*OO[[#This Row],[97 (01JUL1985 00:00:00)-Water Temperature (C)]]*OO[[#This Row],[39]]</f>
        <v>4.061139743805E-2</v>
      </c>
      <c r="AP432" s="10">
        <f>3/24000000*OO[[#This Row],[98 (01JUL1985 03:00:00)-Water Temperature (C)]]*OO[[#This Row],[40]]</f>
        <v>4.8989279965049995E-2</v>
      </c>
      <c r="AQ432" s="10">
        <f>3/24000000*OO[[#This Row],[99 (01JUL1985 06:00:00)-Water Temperature (C)]]*OO[[#This Row],[41]]</f>
        <v>4.8725586176637491E-2</v>
      </c>
      <c r="AR432" s="10">
        <f>3/24000000*OO[[#This Row],[100 (01JUL1985 09:00:00)-Water Temperature (C)]]*OO[[#This Row],[42]]</f>
        <v>4.1688028300737499E-2</v>
      </c>
      <c r="AS432" s="10">
        <f>3/24000000*OO[[#This Row],[101 (01JUL1985 12:00:00)-Water Temperature (C)]]*OO[[#This Row],[43]]</f>
        <v>3.1145098056049998E-2</v>
      </c>
      <c r="AT432" s="10">
        <f>3/24000000*OO[[#This Row],[102 (01JUL1985 15:00:00)-Water Temperature (C)]]*OO[[#This Row],[44]]</f>
        <v>2.0425601043305E-2</v>
      </c>
      <c r="AU432" s="10">
        <f>3/24000000*OO[[#This Row],[103 (01JUL1985 18:00:00)-Water Temperature (C)]]*OO[[#This Row],[45]]</f>
        <v>1.1891662995937498E-2</v>
      </c>
      <c r="AV432" s="10">
        <f>3/24000000*OO[[#This Row],[104 (01JUL1985 21:00:00)-Water Temperature (C)]]*OO[[#This Row],[46]]</f>
        <v>6.2590798737750001E-3</v>
      </c>
      <c r="AW432" s="10">
        <f>3/24000000*OO[[#This Row],[105 (02JUL1985 00:00:00)-Water Temperature (C)]]*OO[[#This Row],[47]]</f>
        <v>3.0812127173750004E-3</v>
      </c>
      <c r="AX432" s="10">
        <f>3/24000000*OO[[#This Row],[106 (02JUL1985 03:00:00)-Water Temperature (C)]]*OO[[#This Row],[48]]</f>
        <v>1.4782150727983749E-3</v>
      </c>
      <c r="AY432" s="10">
        <f>3/24000000*OO[[#This Row],[107 (02JUL1985 06:00:00)-Water Temperature (C)]]*OO[[#This Row],[49]]</f>
        <v>6.8439145807724997E-4</v>
      </c>
      <c r="AZ432" s="10">
        <f>3/24000000*OO[[#This Row],[108 (02JUL1985 09:00:00)-Water Temperature (C)]]*OO[[#This Row],[50]]</f>
        <v>3.2606449704674999E-4</v>
      </c>
      <c r="BA432" s="10">
        <f>3/24000000*OO[[#This Row],[109 (02JUL1985 12:00:00)-Water Temperature (C)]]*OO[[#This Row],[51]]</f>
        <v>1.7076654569250001E-4</v>
      </c>
      <c r="BB432" s="10">
        <f>3/24000000*OO[[#This Row],[110 (02JUL1985 15:00:00)-Water Temperature (C)]]*OO[[#This Row],[52]]</f>
        <v>1.0309723981402499E-4</v>
      </c>
      <c r="BC432" s="10">
        <f>3/24000000*OO[[#This Row],[111 (02JUL1985 18:00:00)-Water Temperature (C)]]*OO[[#This Row],[53]]</f>
        <v>7.3417771553750013E-5</v>
      </c>
      <c r="BD432" s="10">
        <f>3/24000000*OO[[#This Row],[112 (02JUL1985 21:00:00)-Water Temperature (C)]]*OO[[#This Row],[54]]</f>
        <v>5.9101932049224999E-5</v>
      </c>
      <c r="BE432" s="10">
        <f>3/24000000*OO[[#This Row],[113 (03JUL1985 00:00:00)-Water Temperature (C)]]*OO[[#This Row],[55]]</f>
        <v>5.0225342695662498E-5</v>
      </c>
      <c r="BF432" s="10">
        <f>3/24000000*OO[[#This Row],[114 (03JUL1985 03:00:00)-Water Temperature (C)]]*OO[[#This Row],[56]]</f>
        <v>4.4503791380999995E-5</v>
      </c>
      <c r="BG432" s="10">
        <f>3/24000000*OO[[#This Row],[115 (03JUL1985 06:00:00)-Water Temperature (C)]]*OO[[#This Row],[57]]</f>
        <v>4.0260057555025E-5</v>
      </c>
      <c r="BH432" s="10">
        <f>3/24000000*OO[[#This Row],[116 (03JUL1985 09:00:00)-Water Temperature (C)]]*OO[[#This Row],[58]]</f>
        <v>3.6633267319999998E-5</v>
      </c>
      <c r="BI432" s="10">
        <f>3/24000000*OO[[#This Row],[117 (03JUL1985 12:00:00)-Water Temperature (C)]]*OO[[#This Row],[59]]</f>
        <v>3.3545283133075001E-5</v>
      </c>
      <c r="BJ432" s="10">
        <f>3/24000000*OO[[#This Row],[118 (03JUL1985 15:00:00)-Water Temperature (C)]]*OO[[#This Row],[60]]</f>
        <v>3.0165308802301248E-5</v>
      </c>
      <c r="BK432" s="10">
        <f>3/24000000*OO[[#This Row],[119 (03JUL1985 18:00:00)-Water Temperature (C)]]*OO[[#This Row],[61]]</f>
        <v>2.681802818478E-5</v>
      </c>
      <c r="BL432" s="10">
        <f>3/24000000*OO[[#This Row],[120 (03JUL1985 21:00:00)-Water Temperature (C)]]*OO[[#This Row],[62]]</f>
        <v>2.3531994395469998E-5</v>
      </c>
      <c r="BM432" s="10">
        <f>3/24000000*OO[[#This Row],[121 (04JUL1985 00:00:00)-Water Temperature (C)]]*OO[[#This Row],[63]]</f>
        <v>2.0459600041230003E-5</v>
      </c>
      <c r="BN432" s="10">
        <f>3/24000000*OO[[#This Row],[122 (04JUL1985 03:00:00)-Water Temperature (C)]]*OO[[#This Row],[64]]</f>
        <v>1.8183448873243749E-5</v>
      </c>
      <c r="BO432" s="10">
        <f>3/24000000*OO[[#This Row],[123 (04JUL1985 06:00:00)-Water Temperature (C)]]*OO[[#This Row],[65]]</f>
        <v>1.5977468279787502E-5</v>
      </c>
      <c r="BP432" s="10">
        <f>3/24000000*OO[[#This Row],[124 (04JUL1985 09:00:00)-Water Temperature (C)]]*OO[[#This Row],[66]]</f>
        <v>1.4304735274230001E-5</v>
      </c>
      <c r="BQ432" s="10">
        <f>3/24000000*OO[[#This Row],[125 (04JUL1985 12:00:00)-Water Temperature (C)]]*OO[[#This Row],[67]]</f>
        <v>1.2830417528407499E-5</v>
      </c>
      <c r="BR432" s="10">
        <f>3/24000000*OO[[#This Row],[126 (04JUL1985 15:00:00)-Water Temperature (C)]]*OO[[#This Row],[68]]</f>
        <v>1.1603967401039999E-5</v>
      </c>
      <c r="BS432" s="10">
        <f>3/24000000*OO[[#This Row],[127 (04JUL1985 18:00:00)-Water Temperature (C)]]*OO[[#This Row],[69]]</f>
        <v>1.0513681873477499E-5</v>
      </c>
      <c r="BT432" s="10">
        <f>3/24000000*OO[[#This Row],[128 (04JUL1985 21:00:00)-Water Temperature (C)]]*OO[[#This Row],[70]]</f>
        <v>9.4515031181574987E-6</v>
      </c>
      <c r="BU432" s="10">
        <f>3/24000000*OO[[#This Row],[129 (05JUL1985 00:00:00)-Water Temperature (C)]]*OO[[#This Row],[71]]</f>
        <v>8.4404073863037486E-6</v>
      </c>
      <c r="BV432" s="10">
        <f>3/24000000*OO[[#This Row],[130 (05JUL1985 03:00:00)-Water Temperature (C)]]*OO[[#This Row],[72]]</f>
        <v>7.6746631475625008E-6</v>
      </c>
      <c r="BW432" s="10">
        <f>3/24000000*OO[[#This Row],[131 (05JUL1985 06:00:00)-Water Temperature (C)]]*OO[[#This Row],[73]]</f>
        <v>6.8093316948375006E-6</v>
      </c>
      <c r="BX432" s="10">
        <f>3/24000000*OO[[#This Row],[132 (05JUL1985 09:00:00)-Water Temperature (C)]]*OO[[#This Row],[74]]</f>
        <v>6.0549615687137497E-6</v>
      </c>
      <c r="BY432" s="10">
        <f>3/24000000*OO[[#This Row],[133 (05JUL1985 12:00:00)-Water Temperature (C)]]*OO[[#This Row],[75]]</f>
        <v>5.3671752198400001E-6</v>
      </c>
      <c r="BZ432" s="10">
        <f>3/24000000*OO[[#This Row],[134 (05JUL1985 15:00:00)-Water Temperature (C)]]*OO[[#This Row],[76]]</f>
        <v>4.63635681441E-6</v>
      </c>
      <c r="CA432" s="10">
        <f>3/24000000*OO[[#This Row],[135 (05JUL1985 18:00:00)-Water Temperature (C)]]*OO[[#This Row],[77]]</f>
        <v>3.9025392518200004E-6</v>
      </c>
      <c r="CB432" s="10">
        <f>3/24000000*OO[[#This Row],[136 (05JUL1985 21:00:00)-Water Temperature (C)]]*OO[[#This Row],[78]]</f>
        <v>3.2091755415378746E-6</v>
      </c>
      <c r="CC432" s="10">
        <f>3/24000000*OO[[#This Row],[137 (06JUL1985 00:00:00)-Water Temperature (C)]]*OO[[#This Row],[79]]</f>
        <v>2.5797650422799998E-6</v>
      </c>
      <c r="CD432" s="10">
        <f>3/24000000*OO[[#This Row],[138 (06JUL1985 03:00:00)-Water Temperature (C)]]*OO[[#This Row],[80]]</f>
        <v>2.091995420073375E-6</v>
      </c>
      <c r="CE432" s="10">
        <f>3/24000000*OO[[#This Row],[139 (06JUL1985 06:00:00)-Water Temperature (C)]]*OO[[#This Row],[81]]</f>
        <v>1.6843364629309998E-6</v>
      </c>
      <c r="CF432" s="10">
        <f>3/24000000*OO[[#This Row],[140 (06JUL1985 09:00:00)-Water Temperature (C)]]*OO[[#This Row],[82]]</f>
        <v>1.375066517718375E-6</v>
      </c>
      <c r="CG432" s="10">
        <f>3/24000000*OO[[#This Row],[141 (06JUL1985 12:00:00)-Water Temperature (C)]]*OO[[#This Row],[83]]</f>
        <v>1.1571799988799999E-6</v>
      </c>
      <c r="CH432" s="10">
        <f>3/24000000*OO[[#This Row],[142 (06JUL1985 15:00:00)-Water Temperature (C)]]*OO[[#This Row],[84]]</f>
        <v>9.8115417684874991E-7</v>
      </c>
      <c r="CI432" s="10">
        <f>3/24000000*OO[[#This Row],[143 (06JUL1985 18:00:00)-Water Temperature (C)]]*OO[[#This Row],[85]]</f>
        <v>8.4366463380787493E-7</v>
      </c>
      <c r="CJ432" s="10">
        <f>3/24000000*OO[[#This Row],[144 (06JUL1985 21:00:00)-Water Temperature (C)]]*OO[[#This Row],[86]]</f>
        <v>7.4585314230737501E-7</v>
      </c>
      <c r="CK432" s="10">
        <f>3/24000000*OO[[#This Row],[145 (07JUL1985 00:00:00)-Water Temperature (C)]]*OO[[#This Row],[87]]</f>
        <v>6.7787139150699992E-7</v>
      </c>
      <c r="CL432" s="10">
        <f>3/24000000*OO[[#This Row],[146 (07JUL1985 03:00:00)-Water Temperature (C)]]*OO[[#This Row],[88]]</f>
        <v>6.3831703235624993E-7</v>
      </c>
      <c r="CM432" s="10">
        <f>3/24000000*OO[[#This Row],[147 (07JUL1985 06:00:00)-Water Temperature (C)]]*OO[[#This Row],[89]]</f>
        <v>6.0747978676712497E-7</v>
      </c>
      <c r="CN432" s="10">
        <f>3/24000000*OO[[#This Row],[148 (07JUL1985 09:00:00)-Water Temperature (C)]]*OO[[#This Row],[90]]</f>
        <v>5.8439676158449992E-7</v>
      </c>
      <c r="CO432" s="10">
        <f>3/24000000*OO[[#This Row],[149 (07JUL1985 12:00:00)-Water Temperature (C)]]*OO[[#This Row],[91]]</f>
        <v>5.6852751222399987E-7</v>
      </c>
      <c r="CP432" s="10">
        <f>3/24000000*OO[[#This Row],[150 (07JUL1985 15:00:00)-Water Temperature (C)]]*OO[[#This Row],[92]]</f>
        <v>5.4415447813437495E-7</v>
      </c>
      <c r="CQ432" s="10">
        <f>3/24000000*OO[[#This Row],[151 (07JUL1985 18:00:00)-Water Temperature (C)]]*OO[[#This Row],[93]]</f>
        <v>5.1529135441874995E-7</v>
      </c>
      <c r="CR432" s="10">
        <f>3/24000000*OO[[#This Row],[152 (07JUL1985 21:00:00)-Water Temperature (C)]]*OO[[#This Row],[94]]</f>
        <v>4.8477614665725E-7</v>
      </c>
      <c r="CS432" s="10">
        <f>3/24000000*OO[[#This Row],[153 (08JUL1985 00:00:00)-Water Temperature (C)]]*OO[[#This Row],[95]]</f>
        <v>4.5441823017599995E-7</v>
      </c>
      <c r="CT432" s="10">
        <f>3/24000000*OO[[#This Row],[154 (08JUL1985 03:00:00)-Water Temperature (C)]]*OO[[#This Row],[96]]</f>
        <v>4.29560852354125E-7</v>
      </c>
      <c r="CU432" s="10">
        <f>3/24000000*OO[[#This Row],[155 (08JUL1985 06:00:00)-Water Temperature (C)]]*OO[[#This Row],[97]]</f>
        <v>4.1227338127524998E-7</v>
      </c>
      <c r="CV432" s="10">
        <f>3/24000000*OO[[#This Row],[156 (08JUL1985 09:00:00)-Water Temperature (C)]]*OO[[#This Row],[98]]</f>
        <v>3.94531081563125E-7</v>
      </c>
      <c r="CW432" s="10">
        <f>3/24000000*OO[[#This Row],[157 (08JUL1985 12:00:00)-Water Temperature (C)]]*OO[[#This Row],[99]]</f>
        <v>3.8001735664724998E-7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1.844916466115E-40</v>
      </c>
      <c r="Y433" s="10">
        <f>3/24000000*OO[[#This Row],[81 (29JUN1985 00:00:00)-Water Temperature (C)]]*OO[[#This Row],[23]]</f>
        <v>2.1714310523399996E-34</v>
      </c>
      <c r="Z433" s="10">
        <f>3/24000000*OO[[#This Row],[82 (29JUN1985 03:00:00)-Water Temperature (C)]]*OO[[#This Row],[24]]</f>
        <v>1.390078236202E-27</v>
      </c>
      <c r="AA433" s="10">
        <f>3/24000000*OO[[#This Row],[83 (29JUN1985 06:00:00)-Water Temperature (C)]]*OO[[#This Row],[25]]</f>
        <v>1.8940465638874999E-22</v>
      </c>
      <c r="AB433" s="10">
        <f>3/24000000*OO[[#This Row],[84 (29JUN1985 09:00:00)-Water Temperature (C)]]*OO[[#This Row],[26]]</f>
        <v>1.7005169707225002E-18</v>
      </c>
      <c r="AC433" s="10">
        <f>3/24000000*OO[[#This Row],[85 (29JUN1985 12:00:00)-Water Temperature (C)]]*OO[[#This Row],[27]]</f>
        <v>2.2774334403877502E-15</v>
      </c>
      <c r="AD433" s="10">
        <f>3/24000000*OO[[#This Row],[86 (29JUN1985 15:00:00)-Water Temperature (C)]]*OO[[#This Row],[28]]</f>
        <v>8.1439662496237501E-13</v>
      </c>
      <c r="AE433" s="10">
        <f>3/24000000*OO[[#This Row],[88 (29JUN1985 21:00:00)-Water Temperature (C)]]*OO[[#This Row],[30]]</f>
        <v>6.6643167026799992E-9</v>
      </c>
      <c r="AF433" s="10">
        <f>3/24000000*OO[[#This Row],[88 (29JUN1985 21:00:00)-Water Temperature (C)]]*OO[[#This Row],[30]]</f>
        <v>6.6643167026799992E-9</v>
      </c>
      <c r="AG433" s="10">
        <f>3/24000000*OO[[#This Row],[89 (30JUN1985 00:00:00)-Water Temperature (C)]]*OO[[#This Row],[31]]</f>
        <v>2.0492593833599995E-7</v>
      </c>
      <c r="AH433" s="10">
        <f>3/24000000*OO[[#This Row],[90 (30JUN1985 03:00:00)-Water Temperature (C)]]*OO[[#This Row],[32]]</f>
        <v>3.5995367419187502E-6</v>
      </c>
      <c r="AI433" s="10">
        <f>3/24000000*OO[[#This Row],[91 (30JUN1985 06:00:00)-Water Temperature (C)]]*OO[[#This Row],[33]]</f>
        <v>3.8796622553437498E-5</v>
      </c>
      <c r="AJ433" s="10">
        <f>3/24000000*OO[[#This Row],[92 (30JUN1985 09:00:00)-Water Temperature (C)]]*OO[[#This Row],[34]]</f>
        <v>2.7202822650412498E-4</v>
      </c>
      <c r="AK433" s="10">
        <f>3/24000000*OO[[#This Row],[93 (30JUN1985 12:00:00)-Water Temperature (C)]]*OO[[#This Row],[35]]</f>
        <v>1.2938038193274998E-3</v>
      </c>
      <c r="AL433" s="10">
        <f>3/24000000*OO[[#This Row],[94 (30JUN1985 15:00:00)-Water Temperature (C)]]*OO[[#This Row],[36]]</f>
        <v>4.2910867594800001E-3</v>
      </c>
      <c r="AM433" s="10">
        <f>3/24000000*OO[[#This Row],[95 (30JUN1985 18:00:00)-Water Temperature (C)]]*OO[[#This Row],[37]]</f>
        <v>1.0440446651702498E-2</v>
      </c>
      <c r="AN433" s="10">
        <f>3/24000000*OO[[#This Row],[96 (30JUN1985 21:00:00)-Water Temperature (C)]]*OO[[#This Row],[38]]</f>
        <v>1.9357583366659999E-2</v>
      </c>
      <c r="AO433" s="10">
        <f>3/24000000*OO[[#This Row],[97 (01JUL1985 00:00:00)-Water Temperature (C)]]*OO[[#This Row],[39]]</f>
        <v>2.8288310098229998E-2</v>
      </c>
      <c r="AP433" s="10">
        <f>3/24000000*OO[[#This Row],[98 (01JUL1985 03:00:00)-Water Temperature (C)]]*OO[[#This Row],[40]]</f>
        <v>3.4416645316499996E-2</v>
      </c>
      <c r="AQ433" s="10">
        <f>3/24000000*OO[[#This Row],[99 (01JUL1985 06:00:00)-Water Temperature (C)]]*OO[[#This Row],[41]]</f>
        <v>3.4436370735937499E-2</v>
      </c>
      <c r="AR433" s="10">
        <f>3/24000000*OO[[#This Row],[100 (01JUL1985 09:00:00)-Water Temperature (C)]]*OO[[#This Row],[42]]</f>
        <v>2.9577015788512497E-2</v>
      </c>
      <c r="AS433" s="10">
        <f>3/24000000*OO[[#This Row],[101 (01JUL1985 12:00:00)-Water Temperature (C)]]*OO[[#This Row],[43]]</f>
        <v>2.2162967733074999E-2</v>
      </c>
      <c r="AT433" s="10">
        <f>3/24000000*OO[[#This Row],[102 (01JUL1985 15:00:00)-Water Temperature (C)]]*OO[[#This Row],[44]]</f>
        <v>1.4567260462627499E-2</v>
      </c>
      <c r="AU433" s="10">
        <f>3/24000000*OO[[#This Row],[103 (01JUL1985 18:00:00)-Water Temperature (C)]]*OO[[#This Row],[45]]</f>
        <v>8.494187274519999E-3</v>
      </c>
      <c r="AV433" s="10">
        <f>3/24000000*OO[[#This Row],[104 (01JUL1985 21:00:00)-Water Temperature (C)]]*OO[[#This Row],[46]]</f>
        <v>4.4732056190249997E-3</v>
      </c>
      <c r="AW433" s="10">
        <f>3/24000000*OO[[#This Row],[105 (02JUL1985 00:00:00)-Water Temperature (C)]]*OO[[#This Row],[47]]</f>
        <v>2.1993703912912502E-3</v>
      </c>
      <c r="AX433" s="10">
        <f>3/24000000*OO[[#This Row],[106 (02JUL1985 03:00:00)-Water Temperature (C)]]*OO[[#This Row],[48]]</f>
        <v>1.056244869891E-3</v>
      </c>
      <c r="AY433" s="10">
        <f>3/24000000*OO[[#This Row],[107 (02JUL1985 06:00:00)-Water Temperature (C)]]*OO[[#This Row],[49]]</f>
        <v>4.8954081675037491E-4</v>
      </c>
      <c r="AZ433" s="10">
        <f>3/24000000*OO[[#This Row],[108 (02JUL1985 09:00:00)-Water Temperature (C)]]*OO[[#This Row],[50]]</f>
        <v>2.32674954389375E-4</v>
      </c>
      <c r="BA433" s="10">
        <f>3/24000000*OO[[#This Row],[109 (02JUL1985 12:00:00)-Water Temperature (C)]]*OO[[#This Row],[51]]</f>
        <v>1.2114215666325E-4</v>
      </c>
      <c r="BB433" s="10">
        <f>3/24000000*OO[[#This Row],[110 (02JUL1985 15:00:00)-Water Temperature (C)]]*OO[[#This Row],[52]]</f>
        <v>7.2511764650512502E-5</v>
      </c>
      <c r="BC433" s="10">
        <f>3/24000000*OO[[#This Row],[111 (02JUL1985 18:00:00)-Water Temperature (C)]]*OO[[#This Row],[53]]</f>
        <v>5.1254709853112503E-5</v>
      </c>
      <c r="BD433" s="10">
        <f>3/24000000*OO[[#This Row],[112 (02JUL1985 21:00:00)-Water Temperature (C)]]*OO[[#This Row],[54]]</f>
        <v>4.1115613031249999E-5</v>
      </c>
      <c r="BE433" s="10">
        <f>3/24000000*OO[[#This Row],[113 (03JUL1985 00:00:00)-Water Temperature (C)]]*OO[[#This Row],[55]]</f>
        <v>3.4915729224149998E-5</v>
      </c>
      <c r="BF433" s="10">
        <f>3/24000000*OO[[#This Row],[114 (03JUL1985 03:00:00)-Water Temperature (C)]]*OO[[#This Row],[56]]</f>
        <v>3.0941507086837493E-5</v>
      </c>
      <c r="BG433" s="10">
        <f>3/24000000*OO[[#This Row],[115 (03JUL1985 06:00:00)-Water Temperature (C)]]*OO[[#This Row],[57]]</f>
        <v>2.7980666999214998E-5</v>
      </c>
      <c r="BH433" s="10">
        <f>3/24000000*OO[[#This Row],[116 (03JUL1985 09:00:00)-Water Temperature (C)]]*OO[[#This Row],[58]]</f>
        <v>2.5419829258419994E-5</v>
      </c>
      <c r="BI433" s="10">
        <f>3/24000000*OO[[#This Row],[117 (03JUL1985 12:00:00)-Water Temperature (C)]]*OO[[#This Row],[59]]</f>
        <v>2.3222876925036251E-5</v>
      </c>
      <c r="BJ433" s="10">
        <f>3/24000000*OO[[#This Row],[118 (03JUL1985 15:00:00)-Water Temperature (C)]]*OO[[#This Row],[60]]</f>
        <v>2.0829930320249999E-5</v>
      </c>
      <c r="BK433" s="10">
        <f>3/24000000*OO[[#This Row],[119 (03JUL1985 18:00:00)-Water Temperature (C)]]*OO[[#This Row],[61]]</f>
        <v>1.8455393045879997E-5</v>
      </c>
      <c r="BL433" s="10">
        <f>3/24000000*OO[[#This Row],[120 (03JUL1985 21:00:00)-Water Temperature (C)]]*OO[[#This Row],[62]]</f>
        <v>1.61396359745125E-5</v>
      </c>
      <c r="BM433" s="10">
        <f>3/24000000*OO[[#This Row],[121 (04JUL1985 00:00:00)-Water Temperature (C)]]*OO[[#This Row],[63]]</f>
        <v>1.3958517765484998E-5</v>
      </c>
      <c r="BN433" s="10">
        <f>3/24000000*OO[[#This Row],[122 (04JUL1985 03:00:00)-Water Temperature (C)]]*OO[[#This Row],[64]]</f>
        <v>1.247051102724375E-5</v>
      </c>
      <c r="BO433" s="10">
        <f>3/24000000*OO[[#This Row],[123 (04JUL1985 06:00:00)-Water Temperature (C)]]*OO[[#This Row],[65]]</f>
        <v>1.1017845993524998E-5</v>
      </c>
      <c r="BP433" s="10">
        <f>3/24000000*OO[[#This Row],[124 (04JUL1985 09:00:00)-Water Temperature (C)]]*OO[[#This Row],[66]]</f>
        <v>9.9215683215374989E-6</v>
      </c>
      <c r="BQ433" s="10">
        <f>3/24000000*OO[[#This Row],[125 (04JUL1985 12:00:00)-Water Temperature (C)]]*OO[[#This Row],[67]]</f>
        <v>8.9578698411299997E-6</v>
      </c>
      <c r="BR433" s="10">
        <f>3/24000000*OO[[#This Row],[126 (04JUL1985 15:00:00)-Water Temperature (C)]]*OO[[#This Row],[68]]</f>
        <v>8.1605469012624987E-6</v>
      </c>
      <c r="BS433" s="10">
        <f>3/24000000*OO[[#This Row],[127 (04JUL1985 18:00:00)-Water Temperature (C)]]*OO[[#This Row],[69]]</f>
        <v>7.4553372150974982E-6</v>
      </c>
      <c r="BT433" s="10">
        <f>3/24000000*OO[[#This Row],[128 (04JUL1985 21:00:00)-Water Temperature (C)]]*OO[[#This Row],[70]]</f>
        <v>6.7627041357149999E-6</v>
      </c>
      <c r="BU433" s="10">
        <f>3/24000000*OO[[#This Row],[129 (05JUL1985 00:00:00)-Water Temperature (C)]]*OO[[#This Row],[71]]</f>
        <v>6.0916252498924998E-6</v>
      </c>
      <c r="BV433" s="10">
        <f>3/24000000*OO[[#This Row],[130 (05JUL1985 03:00:00)-Water Temperature (C)]]*OO[[#This Row],[72]]</f>
        <v>5.5842998023687498E-6</v>
      </c>
      <c r="BW433" s="10">
        <f>3/24000000*OO[[#This Row],[131 (05JUL1985 06:00:00)-Water Temperature (C)]]*OO[[#This Row],[73]]</f>
        <v>4.9991220517824998E-6</v>
      </c>
      <c r="BX433" s="10">
        <f>3/24000000*OO[[#This Row],[132 (05JUL1985 09:00:00)-Water Temperature (C)]]*OO[[#This Row],[74]]</f>
        <v>4.4799138126124995E-6</v>
      </c>
      <c r="BY433" s="10">
        <f>3/24000000*OO[[#This Row],[133 (05JUL1985 12:00:00)-Water Temperature (C)]]*OO[[#This Row],[75]]</f>
        <v>4.0056635795962499E-6</v>
      </c>
      <c r="BZ433" s="10">
        <f>3/24000000*OO[[#This Row],[134 (05JUL1985 15:00:00)-Water Temperature (C)]]*OO[[#This Row],[76]]</f>
        <v>3.5205556691699993E-6</v>
      </c>
      <c r="CA433" s="10">
        <f>3/24000000*OO[[#This Row],[135 (05JUL1985 18:00:00)-Water Temperature (C)]]*OO[[#This Row],[77]]</f>
        <v>3.0167995516454995E-6</v>
      </c>
      <c r="CB433" s="10">
        <f>3/24000000*OO[[#This Row],[136 (05JUL1985 21:00:00)-Water Temperature (C)]]*OO[[#This Row],[78]]</f>
        <v>2.5280631973519996E-6</v>
      </c>
      <c r="CC433" s="10">
        <f>3/24000000*OO[[#This Row],[137 (06JUL1985 00:00:00)-Water Temperature (C)]]*OO[[#This Row],[79]]</f>
        <v>2.0697248197064998E-6</v>
      </c>
      <c r="CD433" s="10">
        <f>3/24000000*OO[[#This Row],[138 (06JUL1985 03:00:00)-Water Temperature (C)]]*OO[[#This Row],[80]]</f>
        <v>1.7089830696003748E-6</v>
      </c>
      <c r="CE433" s="10">
        <f>3/24000000*OO[[#This Row],[139 (06JUL1985 06:00:00)-Water Temperature (C)]]*OO[[#This Row],[81]]</f>
        <v>1.3805785889804999E-6</v>
      </c>
      <c r="CF433" s="10">
        <f>3/24000000*OO[[#This Row],[140 (06JUL1985 09:00:00)-Water Temperature (C)]]*OO[[#This Row],[82]]</f>
        <v>1.1253226116768748E-6</v>
      </c>
      <c r="CG433" s="10">
        <f>3/24000000*OO[[#This Row],[141 (06JUL1985 12:00:00)-Water Temperature (C)]]*OO[[#This Row],[83]]</f>
        <v>9.4576336555137504E-7</v>
      </c>
      <c r="CH433" s="10">
        <f>3/24000000*OO[[#This Row],[142 (06JUL1985 15:00:00)-Water Temperature (C)]]*OO[[#This Row],[84]]</f>
        <v>8.0154764613812493E-7</v>
      </c>
      <c r="CI433" s="10">
        <f>3/24000000*OO[[#This Row],[143 (06JUL1985 18:00:00)-Water Temperature (C)]]*OO[[#This Row],[85]]</f>
        <v>6.8802024831599992E-7</v>
      </c>
      <c r="CJ433" s="10">
        <f>3/24000000*OO[[#This Row],[144 (06JUL1985 21:00:00)-Water Temperature (C)]]*OO[[#This Row],[86]]</f>
        <v>6.0758429931512487E-7</v>
      </c>
      <c r="CK433" s="10">
        <f>3/24000000*OO[[#This Row],[145 (07JUL1985 00:00:00)-Water Temperature (C)]]*OO[[#This Row],[87]]</f>
        <v>5.5162041108125002E-7</v>
      </c>
      <c r="CL433" s="10">
        <f>3/24000000*OO[[#This Row],[146 (07JUL1985 03:00:00)-Water Temperature (C)]]*OO[[#This Row],[88]]</f>
        <v>5.1930013533437495E-7</v>
      </c>
      <c r="CM433" s="10">
        <f>3/24000000*OO[[#This Row],[147 (07JUL1985 06:00:00)-Water Temperature (C)]]*OO[[#This Row],[89]]</f>
        <v>4.9391722561912493E-7</v>
      </c>
      <c r="CN433" s="10">
        <f>3/24000000*OO[[#This Row],[148 (07JUL1985 09:00:00)-Water Temperature (C)]]*OO[[#This Row],[90]]</f>
        <v>4.7470928709124996E-7</v>
      </c>
      <c r="CO433" s="10">
        <f>3/24000000*OO[[#This Row],[149 (07JUL1985 12:00:00)-Water Temperature (C)]]*OO[[#This Row],[91]]</f>
        <v>4.6190064333899998E-7</v>
      </c>
      <c r="CP433" s="10">
        <f>3/24000000*OO[[#This Row],[150 (07JUL1985 15:00:00)-Water Temperature (C)]]*OO[[#This Row],[92]]</f>
        <v>4.4244658382325E-7</v>
      </c>
      <c r="CQ433" s="10">
        <f>3/24000000*OO[[#This Row],[151 (07JUL1985 18:00:00)-Water Temperature (C)]]*OO[[#This Row],[93]]</f>
        <v>4.19208769065375E-7</v>
      </c>
      <c r="CR433" s="10">
        <f>3/24000000*OO[[#This Row],[152 (07JUL1985 21:00:00)-Water Temperature (C)]]*OO[[#This Row],[94]]</f>
        <v>3.9463611269899999E-7</v>
      </c>
      <c r="CS433" s="10">
        <f>3/24000000*OO[[#This Row],[153 (08JUL1985 00:00:00)-Water Temperature (C)]]*OO[[#This Row],[95]]</f>
        <v>3.7007915591624999E-7</v>
      </c>
      <c r="CT433" s="10">
        <f>3/24000000*OO[[#This Row],[154 (08JUL1985 03:00:00)-Water Temperature (C)]]*OO[[#This Row],[96]]</f>
        <v>3.4978605101824994E-7</v>
      </c>
      <c r="CU433" s="10">
        <f>3/24000000*OO[[#This Row],[155 (08JUL1985 06:00:00)-Water Temperature (C)]]*OO[[#This Row],[97]]</f>
        <v>3.3580358453486251E-7</v>
      </c>
      <c r="CV433" s="10">
        <f>3/24000000*OO[[#This Row],[156 (08JUL1985 09:00:00)-Water Temperature (C)]]*OO[[#This Row],[98]]</f>
        <v>3.2117400056984995E-7</v>
      </c>
      <c r="CW433" s="10">
        <f>3/24000000*OO[[#This Row],[157 (08JUL1985 12:00:00)-Water Temperature (C)]]*OO[[#This Row],[99]]</f>
        <v>3.0946969325474995E-7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6.2092155078724997E-41</v>
      </c>
      <c r="Y434" s="10">
        <f>3/24000000*OO[[#This Row],[81 (29JUN1985 00:00:00)-Water Temperature (C)]]*OO[[#This Row],[23]]</f>
        <v>1.3067158076129999E-34</v>
      </c>
      <c r="Z434" s="10">
        <f>3/24000000*OO[[#This Row],[82 (29JUN1985 03:00:00)-Water Temperature (C)]]*OO[[#This Row],[24]]</f>
        <v>6.4515521348849993E-28</v>
      </c>
      <c r="AA434" s="10">
        <f>3/24000000*OO[[#This Row],[83 (29JUN1985 06:00:00)-Water Temperature (C)]]*OO[[#This Row],[25]]</f>
        <v>1.1432000963474999E-22</v>
      </c>
      <c r="AB434" s="10">
        <f>3/24000000*OO[[#This Row],[84 (29JUN1985 09:00:00)-Water Temperature (C)]]*OO[[#This Row],[26]]</f>
        <v>1.1733333588697499E-18</v>
      </c>
      <c r="AC434" s="10">
        <f>3/24000000*OO[[#This Row],[85 (29JUN1985 12:00:00)-Water Temperature (C)]]*OO[[#This Row],[27]]</f>
        <v>1.731902377515E-15</v>
      </c>
      <c r="AD434" s="10">
        <f>3/24000000*OO[[#This Row],[86 (29JUN1985 15:00:00)-Water Temperature (C)]]*OO[[#This Row],[28]]</f>
        <v>6.6788034922874998E-13</v>
      </c>
      <c r="AE434" s="10">
        <f>3/24000000*OO[[#This Row],[88 (29JUN1985 21:00:00)-Water Temperature (C)]]*OO[[#This Row],[30]]</f>
        <v>6.1615646167875E-9</v>
      </c>
      <c r="AF434" s="10">
        <f>3/24000000*OO[[#This Row],[88 (29JUN1985 21:00:00)-Water Temperature (C)]]*OO[[#This Row],[30]]</f>
        <v>6.1615646167875E-9</v>
      </c>
      <c r="AG434" s="10">
        <f>3/24000000*OO[[#This Row],[89 (30JUN1985 00:00:00)-Water Temperature (C)]]*OO[[#This Row],[31]]</f>
        <v>1.9938925890736249E-7</v>
      </c>
      <c r="AH434" s="10">
        <f>3/24000000*OO[[#This Row],[90 (30JUN1985 03:00:00)-Water Temperature (C)]]*OO[[#This Row],[32]]</f>
        <v>3.6675889826012497E-6</v>
      </c>
      <c r="AI434" s="10">
        <f>3/24000000*OO[[#This Row],[91 (30JUN1985 06:00:00)-Water Temperature (C)]]*OO[[#This Row],[33]]</f>
        <v>4.1188062365025002E-5</v>
      </c>
      <c r="AJ434" s="10">
        <f>3/24000000*OO[[#This Row],[92 (30JUN1985 09:00:00)-Water Temperature (C)]]*OO[[#This Row],[34]]</f>
        <v>2.9961590760832501E-4</v>
      </c>
      <c r="AK434" s="10">
        <f>3/24000000*OO[[#This Row],[93 (30JUN1985 12:00:00)-Water Temperature (C)]]*OO[[#This Row],[35]]</f>
        <v>1.4733204475794999E-3</v>
      </c>
      <c r="AL434" s="10">
        <f>3/24000000*OO[[#This Row],[94 (30JUN1985 15:00:00)-Water Temperature (C)]]*OO[[#This Row],[36]]</f>
        <v>5.0363273049525E-3</v>
      </c>
      <c r="AM434" s="10">
        <f>3/24000000*OO[[#This Row],[95 (30JUN1985 18:00:00)-Water Temperature (C)]]*OO[[#This Row],[37]]</f>
        <v>1.2596262711254998E-2</v>
      </c>
      <c r="AN434" s="10">
        <f>3/24000000*OO[[#This Row],[96 (30JUN1985 21:00:00)-Water Temperature (C)]]*OO[[#This Row],[38]]</f>
        <v>2.3987606987999996E-2</v>
      </c>
      <c r="AO434" s="10">
        <f>3/24000000*OO[[#This Row],[97 (01JUL1985 00:00:00)-Water Temperature (C)]]*OO[[#This Row],[39]]</f>
        <v>3.5925130822800001E-2</v>
      </c>
      <c r="AP434" s="10">
        <f>3/24000000*OO[[#This Row],[98 (01JUL1985 03:00:00)-Water Temperature (C)]]*OO[[#This Row],[40]]</f>
        <v>4.4680304360412496E-2</v>
      </c>
      <c r="AQ434" s="10">
        <f>3/24000000*OO[[#This Row],[99 (01JUL1985 06:00:00)-Water Temperature (C)]]*OO[[#This Row],[41]]</f>
        <v>4.5486436099124998E-2</v>
      </c>
      <c r="AR434" s="10">
        <f>3/24000000*OO[[#This Row],[100 (01JUL1985 09:00:00)-Water Temperature (C)]]*OO[[#This Row],[42]]</f>
        <v>3.9491380512737505E-2</v>
      </c>
      <c r="AS434" s="10">
        <f>3/24000000*OO[[#This Row],[101 (01JUL1985 12:00:00)-Water Temperature (C)]]*OO[[#This Row],[43]]</f>
        <v>2.9861484973049999E-2</v>
      </c>
      <c r="AT434" s="10">
        <f>3/24000000*OO[[#This Row],[102 (01JUL1985 15:00:00)-Water Temperature (C)]]*OO[[#This Row],[44]]</f>
        <v>1.9775074293004995E-2</v>
      </c>
      <c r="AU434" s="10">
        <f>3/24000000*OO[[#This Row],[103 (01JUL1985 18:00:00)-Water Temperature (C)]]*OO[[#This Row],[45]]</f>
        <v>1.1594255364899999E-2</v>
      </c>
      <c r="AV434" s="10">
        <f>3/24000000*OO[[#This Row],[104 (01JUL1985 21:00:00)-Water Temperature (C)]]*OO[[#This Row],[46]]</f>
        <v>6.1250584854450002E-3</v>
      </c>
      <c r="AW434" s="10">
        <f>3/24000000*OO[[#This Row],[105 (02JUL1985 00:00:00)-Water Temperature (C)]]*OO[[#This Row],[47]]</f>
        <v>3.0079251099000004E-3</v>
      </c>
      <c r="AX434" s="10">
        <f>3/24000000*OO[[#This Row],[106 (02JUL1985 03:00:00)-Water Temperature (C)]]*OO[[#This Row],[48]]</f>
        <v>1.44255585935825E-3</v>
      </c>
      <c r="AY434" s="10">
        <f>3/24000000*OO[[#This Row],[107 (02JUL1985 06:00:00)-Water Temperature (C)]]*OO[[#This Row],[49]]</f>
        <v>6.6635766440362502E-4</v>
      </c>
      <c r="AZ434" s="10">
        <f>3/24000000*OO[[#This Row],[108 (02JUL1985 09:00:00)-Water Temperature (C)]]*OO[[#This Row],[50]]</f>
        <v>3.1225240941512502E-4</v>
      </c>
      <c r="BA434" s="10">
        <f>3/24000000*OO[[#This Row],[109 (02JUL1985 12:00:00)-Water Temperature (C)]]*OO[[#This Row],[51]]</f>
        <v>1.584144957675E-4</v>
      </c>
      <c r="BB434" s="10">
        <f>3/24000000*OO[[#This Row],[110 (02JUL1985 15:00:00)-Water Temperature (C)]]*OO[[#This Row],[52]]</f>
        <v>9.159709607399999E-5</v>
      </c>
      <c r="BC434" s="10">
        <f>3/24000000*OO[[#This Row],[111 (02JUL1985 18:00:00)-Water Temperature (C)]]*OO[[#This Row],[53]]</f>
        <v>6.2633200817550002E-5</v>
      </c>
      <c r="BD434" s="10">
        <f>3/24000000*OO[[#This Row],[112 (02JUL1985 21:00:00)-Water Temperature (C)]]*OO[[#This Row],[54]]</f>
        <v>4.9089498314062496E-5</v>
      </c>
      <c r="BE434" s="10">
        <f>3/24000000*OO[[#This Row],[113 (03JUL1985 00:00:00)-Water Temperature (C)]]*OO[[#This Row],[55]]</f>
        <v>4.0675205464E-5</v>
      </c>
      <c r="BF434" s="10">
        <f>3/24000000*OO[[#This Row],[114 (03JUL1985 03:00:00)-Water Temperature (C)]]*OO[[#This Row],[56]]</f>
        <v>3.5104460573799993E-5</v>
      </c>
      <c r="BG434" s="10">
        <f>3/24000000*OO[[#This Row],[115 (03JUL1985 06:00:00)-Water Temperature (C)]]*OO[[#This Row],[57]]</f>
        <v>3.0951005120000001E-5</v>
      </c>
      <c r="BH434" s="10">
        <f>3/24000000*OO[[#This Row],[116 (03JUL1985 09:00:00)-Water Temperature (C)]]*OO[[#This Row],[58]]</f>
        <v>2.8762022731119992E-5</v>
      </c>
      <c r="BI434" s="10">
        <f>3/24000000*OO[[#This Row],[117 (03JUL1985 12:00:00)-Water Temperature (C)]]*OO[[#This Row],[59]]</f>
        <v>2.6960921394425004E-5</v>
      </c>
      <c r="BJ434" s="10">
        <f>3/24000000*OO[[#This Row],[118 (03JUL1985 15:00:00)-Water Temperature (C)]]*OO[[#This Row],[60]]</f>
        <v>2.4873968166871249E-5</v>
      </c>
      <c r="BK434" s="10">
        <f>3/24000000*OO[[#This Row],[119 (03JUL1985 18:00:00)-Water Temperature (C)]]*OO[[#This Row],[61]]</f>
        <v>2.2726903121969996E-5</v>
      </c>
      <c r="BL434" s="10">
        <f>3/24000000*OO[[#This Row],[120 (03JUL1985 21:00:00)-Water Temperature (C)]]*OO[[#This Row],[62]]</f>
        <v>2.056103702912E-5</v>
      </c>
      <c r="BM434" s="10">
        <f>3/24000000*OO[[#This Row],[121 (04JUL1985 00:00:00)-Water Temperature (C)]]*OO[[#This Row],[63]]</f>
        <v>1.82165586110625E-5</v>
      </c>
      <c r="BN434" s="10">
        <f>3/24000000*OO[[#This Row],[122 (04JUL1985 03:00:00)-Water Temperature (C)]]*OO[[#This Row],[64]]</f>
        <v>1.6312641430766248E-5</v>
      </c>
      <c r="BO434" s="10">
        <f>3/24000000*OO[[#This Row],[123 (04JUL1985 06:00:00)-Water Temperature (C)]]*OO[[#This Row],[65]]</f>
        <v>1.4436822213449998E-5</v>
      </c>
      <c r="BP434" s="10">
        <f>3/24000000*OO[[#This Row],[124 (04JUL1985 09:00:00)-Water Temperature (C)]]*OO[[#This Row],[66]]</f>
        <v>1.2998456289575E-5</v>
      </c>
      <c r="BQ434" s="10">
        <f>3/24000000*OO[[#This Row],[125 (04JUL1985 12:00:00)-Water Temperature (C)]]*OO[[#This Row],[67]]</f>
        <v>1.1750434808652499E-5</v>
      </c>
      <c r="BR434" s="10">
        <f>3/24000000*OO[[#This Row],[126 (04JUL1985 15:00:00)-Water Temperature (C)]]*OO[[#This Row],[68]]</f>
        <v>1.0709852459249999E-5</v>
      </c>
      <c r="BS434" s="10">
        <f>3/24000000*OO[[#This Row],[127 (04JUL1985 18:00:00)-Water Temperature (C)]]*OO[[#This Row],[69]]</f>
        <v>9.8149125780749983E-6</v>
      </c>
      <c r="BT434" s="10">
        <f>3/24000000*OO[[#This Row],[128 (04JUL1985 21:00:00)-Water Temperature (C)]]*OO[[#This Row],[70]]</f>
        <v>8.9270506233349996E-6</v>
      </c>
      <c r="BU434" s="10">
        <f>3/24000000*OO[[#This Row],[129 (05JUL1985 00:00:00)-Water Temperature (C)]]*OO[[#This Row],[71]]</f>
        <v>8.061468105927499E-6</v>
      </c>
      <c r="BV434" s="10">
        <f>3/24000000*OO[[#This Row],[130 (05JUL1985 03:00:00)-Water Temperature (C)]]*OO[[#This Row],[72]]</f>
        <v>7.393561518463749E-6</v>
      </c>
      <c r="BW434" s="10">
        <f>3/24000000*OO[[#This Row],[131 (05JUL1985 06:00:00)-Water Temperature (C)]]*OO[[#This Row],[73]]</f>
        <v>6.6433944303012491E-6</v>
      </c>
      <c r="BX434" s="10">
        <f>3/24000000*OO[[#This Row],[132 (05JUL1985 09:00:00)-Water Temperature (C)]]*OO[[#This Row],[74]]</f>
        <v>5.9599123515862492E-6</v>
      </c>
      <c r="BY434" s="10">
        <f>3/24000000*OO[[#This Row],[133 (05JUL1985 12:00:00)-Water Temperature (C)]]*OO[[#This Row],[75]]</f>
        <v>5.3473618040549993E-6</v>
      </c>
      <c r="BZ434" s="10">
        <f>3/24000000*OO[[#This Row],[134 (05JUL1985 15:00:00)-Water Temperature (C)]]*OO[[#This Row],[76]]</f>
        <v>4.7092582045299999E-6</v>
      </c>
      <c r="CA434" s="10">
        <f>3/24000000*OO[[#This Row],[135 (05JUL1985 18:00:00)-Water Temperature (C)]]*OO[[#This Row],[77]]</f>
        <v>4.0432221871199998E-6</v>
      </c>
      <c r="CB434" s="10">
        <f>3/24000000*OO[[#This Row],[136 (05JUL1985 21:00:00)-Water Temperature (C)]]*OO[[#This Row],[78]]</f>
        <v>3.3989514183625002E-6</v>
      </c>
      <c r="CC434" s="10">
        <f>3/24000000*OO[[#This Row],[137 (06JUL1985 00:00:00)-Water Temperature (C)]]*OO[[#This Row],[79]]</f>
        <v>2.7906678353437502E-6</v>
      </c>
      <c r="CD434" s="10">
        <f>3/24000000*OO[[#This Row],[138 (06JUL1985 03:00:00)-Water Temperature (C)]]*OO[[#This Row],[80]]</f>
        <v>2.3085462969281247E-6</v>
      </c>
      <c r="CE434" s="10">
        <f>3/24000000*OO[[#This Row],[139 (06JUL1985 06:00:00)-Water Temperature (C)]]*OO[[#This Row],[81]]</f>
        <v>1.8699829588211251E-6</v>
      </c>
      <c r="CF434" s="10">
        <f>3/24000000*OO[[#This Row],[140 (06JUL1985 09:00:00)-Water Temperature (C)]]*OO[[#This Row],[82]]</f>
        <v>1.5197154709814999E-6</v>
      </c>
      <c r="CG434" s="10">
        <f>3/24000000*OO[[#This Row],[141 (06JUL1985 12:00:00)-Water Temperature (C)]]*OO[[#This Row],[83]]</f>
        <v>1.2730102608619999E-6</v>
      </c>
      <c r="CH434" s="10">
        <f>3/24000000*OO[[#This Row],[142 (06JUL1985 15:00:00)-Water Temperature (C)]]*OO[[#This Row],[84]]</f>
        <v>1.07685591289875E-6</v>
      </c>
      <c r="CI434" s="10">
        <f>3/24000000*OO[[#This Row],[143 (06JUL1985 18:00:00)-Water Temperature (C)]]*OO[[#This Row],[85]]</f>
        <v>9.2105412676875005E-7</v>
      </c>
      <c r="CJ434" s="10">
        <f>3/24000000*OO[[#This Row],[144 (06JUL1985 21:00:00)-Water Temperature (C)]]*OO[[#This Row],[86]]</f>
        <v>8.1134117879375007E-7</v>
      </c>
      <c r="CK434" s="10">
        <f>3/24000000*OO[[#This Row],[145 (07JUL1985 00:00:00)-Water Temperature (C)]]*OO[[#This Row],[87]]</f>
        <v>7.3500087885812491E-7</v>
      </c>
      <c r="CL434" s="10">
        <f>3/24000000*OO[[#This Row],[146 (07JUL1985 03:00:00)-Water Temperature (C)]]*OO[[#This Row],[88]]</f>
        <v>6.9101324371275006E-7</v>
      </c>
      <c r="CM434" s="10">
        <f>3/24000000*OO[[#This Row],[147 (07JUL1985 06:00:00)-Water Temperature (C)]]*OO[[#This Row],[89]]</f>
        <v>6.5650692131812503E-7</v>
      </c>
      <c r="CN434" s="10">
        <f>3/24000000*OO[[#This Row],[148 (07JUL1985 09:00:00)-Water Temperature (C)]]*OO[[#This Row],[90]]</f>
        <v>6.2973389359349989E-7</v>
      </c>
      <c r="CO434" s="10">
        <f>3/24000000*OO[[#This Row],[149 (07JUL1985 12:00:00)-Water Temperature (C)]]*OO[[#This Row],[91]]</f>
        <v>6.1217339398312497E-7</v>
      </c>
      <c r="CP434" s="10">
        <f>3/24000000*OO[[#This Row],[150 (07JUL1985 15:00:00)-Water Temperature (C)]]*OO[[#This Row],[92]]</f>
        <v>5.8696369035149999E-7</v>
      </c>
      <c r="CQ434" s="10">
        <f>3/24000000*OO[[#This Row],[151 (07JUL1985 18:00:00)-Water Temperature (C)]]*OO[[#This Row],[93]]</f>
        <v>5.5642061349525011E-7</v>
      </c>
      <c r="CR434" s="10">
        <f>3/24000000*OO[[#This Row],[152 (07JUL1985 21:00:00)-Water Temperature (C)]]*OO[[#This Row],[94]]</f>
        <v>5.24221120308375E-7</v>
      </c>
      <c r="CS434" s="10">
        <f>3/24000000*OO[[#This Row],[153 (08JUL1985 00:00:00)-Water Temperature (C)]]*OO[[#This Row],[95]]</f>
        <v>4.9180410462900006E-7</v>
      </c>
      <c r="CT434" s="10">
        <f>3/24000000*OO[[#This Row],[154 (08JUL1985 03:00:00)-Water Temperature (C)]]*OO[[#This Row],[96]]</f>
        <v>4.6464382811199996E-7</v>
      </c>
      <c r="CU434" s="10">
        <f>3/24000000*OO[[#This Row],[155 (08JUL1985 06:00:00)-Water Temperature (C)]]*OO[[#This Row],[97]]</f>
        <v>4.4592573767137501E-7</v>
      </c>
      <c r="CV434" s="10">
        <f>3/24000000*OO[[#This Row],[156 (08JUL1985 09:00:00)-Water Temperature (C)]]*OO[[#This Row],[98]]</f>
        <v>4.2609367514999997E-7</v>
      </c>
      <c r="CW434" s="10">
        <f>3/24000000*OO[[#This Row],[157 (08JUL1985 12:00:00)-Water Temperature (C)]]*OO[[#This Row],[99]]</f>
        <v>4.1043363200937496E-7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3.1636471164095002E-41</v>
      </c>
      <c r="Y435" s="10">
        <f>3/24000000*OO[[#This Row],[81 (29JUN1985 00:00:00)-Water Temperature (C)]]*OO[[#This Row],[23]]</f>
        <v>8.1950910397187496E-35</v>
      </c>
      <c r="Z435" s="10">
        <f>3/24000000*OO[[#This Row],[82 (29JUN1985 03:00:00)-Water Temperature (C)]]*OO[[#This Row],[24]]</f>
        <v>3.3274086970987497E-28</v>
      </c>
      <c r="AA435" s="10">
        <f>3/24000000*OO[[#This Row],[83 (29JUN1985 06:00:00)-Water Temperature (C)]]*OO[[#This Row],[25]]</f>
        <v>7.0261779347899999E-23</v>
      </c>
      <c r="AB435" s="10">
        <f>3/24000000*OO[[#This Row],[84 (29JUN1985 09:00:00)-Water Temperature (C)]]*OO[[#This Row],[26]]</f>
        <v>8.5613421612687486E-19</v>
      </c>
      <c r="AC435" s="10">
        <f>3/24000000*OO[[#This Row],[85 (29JUN1985 12:00:00)-Water Temperature (C)]]*OO[[#This Row],[27]]</f>
        <v>1.4349738843959998E-15</v>
      </c>
      <c r="AD435" s="10">
        <f>3/24000000*OO[[#This Row],[86 (29JUN1985 15:00:00)-Water Temperature (C)]]*OO[[#This Row],[28]]</f>
        <v>6.1099190525812502E-13</v>
      </c>
      <c r="AE435" s="10">
        <f>3/24000000*OO[[#This Row],[88 (29JUN1985 21:00:00)-Water Temperature (C)]]*OO[[#This Row],[30]]</f>
        <v>6.6174423891824994E-9</v>
      </c>
      <c r="AF435" s="10">
        <f>3/24000000*OO[[#This Row],[88 (29JUN1985 21:00:00)-Water Temperature (C)]]*OO[[#This Row],[30]]</f>
        <v>6.6174423891824994E-9</v>
      </c>
      <c r="AG435" s="10">
        <f>3/24000000*OO[[#This Row],[89 (30JUN1985 00:00:00)-Water Temperature (C)]]*OO[[#This Row],[31]]</f>
        <v>2.2993950769342497E-7</v>
      </c>
      <c r="AH435" s="10">
        <f>3/24000000*OO[[#This Row],[90 (30JUN1985 03:00:00)-Water Temperature (C)]]*OO[[#This Row],[32]]</f>
        <v>4.5173199216150006E-6</v>
      </c>
      <c r="AI435" s="10">
        <f>3/24000000*OO[[#This Row],[91 (30JUN1985 06:00:00)-Water Temperature (C)]]*OO[[#This Row],[33]]</f>
        <v>5.39136574458E-5</v>
      </c>
      <c r="AJ435" s="10">
        <f>3/24000000*OO[[#This Row],[92 (30JUN1985 09:00:00)-Water Temperature (C)]]*OO[[#This Row],[34]]</f>
        <v>4.1489877952487496E-4</v>
      </c>
      <c r="AK435" s="10">
        <f>3/24000000*OO[[#This Row],[93 (30JUN1985 12:00:00)-Water Temperature (C)]]*OO[[#This Row],[35]]</f>
        <v>2.1504062876952501E-3</v>
      </c>
      <c r="AL435" s="10">
        <f>3/24000000*OO[[#This Row],[94 (30JUN1985 15:00:00)-Water Temperature (C)]]*OO[[#This Row],[36]]</f>
        <v>7.7264047385449995E-3</v>
      </c>
      <c r="AM435" s="10">
        <f>3/24000000*OO[[#This Row],[95 (30JUN1985 18:00:00)-Water Temperature (C)]]*OO[[#This Row],[37]]</f>
        <v>2.0269242090435E-2</v>
      </c>
      <c r="AN435" s="10">
        <f>3/24000000*OO[[#This Row],[96 (30JUN1985 21:00:00)-Water Temperature (C)]]*OO[[#This Row],[38]]</f>
        <v>4.0506071654874999E-2</v>
      </c>
      <c r="AO435" s="10">
        <f>3/24000000*OO[[#This Row],[97 (01JUL1985 00:00:00)-Water Temperature (C)]]*OO[[#This Row],[39]]</f>
        <v>6.3621710506899992E-2</v>
      </c>
      <c r="AP435" s="10">
        <f>3/24000000*OO[[#This Row],[98 (01JUL1985 03:00:00)-Water Temperature (C)]]*OO[[#This Row],[40]]</f>
        <v>8.2908405968437501E-2</v>
      </c>
      <c r="AQ435" s="10">
        <f>3/24000000*OO[[#This Row],[99 (01JUL1985 06:00:00)-Water Temperature (C)]]*OO[[#This Row],[41]]</f>
        <v>8.7901653577812502E-2</v>
      </c>
      <c r="AR435" s="10">
        <f>3/24000000*OO[[#This Row],[100 (01JUL1985 09:00:00)-Water Temperature (C)]]*OO[[#This Row],[42]]</f>
        <v>7.9106821072200004E-2</v>
      </c>
      <c r="AS435" s="10">
        <f>3/24000000*OO[[#This Row],[101 (01JUL1985 12:00:00)-Water Temperature (C)]]*OO[[#This Row],[43]]</f>
        <v>6.1864686743749987E-2</v>
      </c>
      <c r="AT435" s="10">
        <f>3/24000000*OO[[#This Row],[102 (01JUL1985 15:00:00)-Water Temperature (C)]]*OO[[#This Row],[44]]</f>
        <v>4.2449475470925001E-2</v>
      </c>
      <c r="AU435" s="10">
        <f>3/24000000*OO[[#This Row],[103 (01JUL1985 18:00:00)-Water Temperature (C)]]*OO[[#This Row],[45]]</f>
        <v>2.5814526478290002E-2</v>
      </c>
      <c r="AV435" s="10">
        <f>3/24000000*OO[[#This Row],[104 (01JUL1985 21:00:00)-Water Temperature (C)]]*OO[[#This Row],[46]]</f>
        <v>1.4139025640993751E-2</v>
      </c>
      <c r="AW435" s="10">
        <f>3/24000000*OO[[#This Row],[105 (02JUL1985 00:00:00)-Water Temperature (C)]]*OO[[#This Row],[47]]</f>
        <v>7.1777035463999996E-3</v>
      </c>
      <c r="AX435" s="10">
        <f>3/24000000*OO[[#This Row],[106 (02JUL1985 03:00:00)-Water Temperature (C)]]*OO[[#This Row],[48]]</f>
        <v>3.5393529195624994E-3</v>
      </c>
      <c r="AY435" s="10">
        <f>3/24000000*OO[[#This Row],[107 (02JUL1985 06:00:00)-Water Temperature (C)]]*OO[[#This Row],[49]]</f>
        <v>1.6635646921924999E-3</v>
      </c>
      <c r="AZ435" s="10">
        <f>3/24000000*OO[[#This Row],[108 (02JUL1985 09:00:00)-Water Temperature (C)]]*OO[[#This Row],[50]]</f>
        <v>7.7953132360124983E-4</v>
      </c>
      <c r="BA435" s="10">
        <f>3/24000000*OO[[#This Row],[109 (02JUL1985 12:00:00)-Water Temperature (C)]]*OO[[#This Row],[51]]</f>
        <v>3.8713448222325002E-4</v>
      </c>
      <c r="BB435" s="10">
        <f>3/24000000*OO[[#This Row],[110 (02JUL1985 15:00:00)-Water Temperature (C)]]*OO[[#This Row],[52]]</f>
        <v>2.139375317027625E-4</v>
      </c>
      <c r="BC435" s="10">
        <f>3/24000000*OO[[#This Row],[111 (02JUL1985 18:00:00)-Water Temperature (C)]]*OO[[#This Row],[53]]</f>
        <v>1.3912491407691249E-4</v>
      </c>
      <c r="BD435" s="10">
        <f>3/24000000*OO[[#This Row],[112 (02JUL1985 21:00:00)-Water Temperature (C)]]*OO[[#This Row],[54]]</f>
        <v>1.0576047836298749E-4</v>
      </c>
      <c r="BE435" s="10">
        <f>3/24000000*OO[[#This Row],[113 (03JUL1985 00:00:00)-Water Temperature (C)]]*OO[[#This Row],[55]]</f>
        <v>8.6792444930312488E-5</v>
      </c>
      <c r="BF435" s="10">
        <f>3/24000000*OO[[#This Row],[114 (03JUL1985 03:00:00)-Water Temperature (C)]]*OO[[#This Row],[56]]</f>
        <v>7.4975515769474987E-5</v>
      </c>
      <c r="BG435" s="10">
        <f>3/24000000*OO[[#This Row],[115 (03JUL1985 06:00:00)-Water Temperature (C)]]*OO[[#This Row],[57]]</f>
        <v>6.5776157457562507E-5</v>
      </c>
      <c r="BH435" s="10">
        <f>3/24000000*OO[[#This Row],[116 (03JUL1985 09:00:00)-Water Temperature (C)]]*OO[[#This Row],[58]]</f>
        <v>5.9524766700749995E-5</v>
      </c>
      <c r="BI435" s="10">
        <f>3/24000000*OO[[#This Row],[117 (03JUL1985 12:00:00)-Water Temperature (C)]]*OO[[#This Row],[59]]</f>
        <v>5.4483934591999995E-5</v>
      </c>
      <c r="BJ435" s="10">
        <f>3/24000000*OO[[#This Row],[118 (03JUL1985 15:00:00)-Water Temperature (C)]]*OO[[#This Row],[60]]</f>
        <v>4.9092756078800002E-5</v>
      </c>
      <c r="BK435" s="10">
        <f>3/24000000*OO[[#This Row],[119 (03JUL1985 18:00:00)-Water Temperature (C)]]*OO[[#This Row],[61]]</f>
        <v>4.3782158553525E-5</v>
      </c>
      <c r="BL435" s="10">
        <f>3/24000000*OO[[#This Row],[120 (03JUL1985 21:00:00)-Water Temperature (C)]]*OO[[#This Row],[62]]</f>
        <v>3.8705112932062501E-5</v>
      </c>
      <c r="BM435" s="10">
        <f>3/24000000*OO[[#This Row],[121 (04JUL1985 00:00:00)-Water Temperature (C)]]*OO[[#This Row],[63]]</f>
        <v>3.3565551544237495E-5</v>
      </c>
      <c r="BN435" s="10">
        <f>3/24000000*OO[[#This Row],[122 (04JUL1985 03:00:00)-Water Temperature (C)]]*OO[[#This Row],[64]]</f>
        <v>2.9470932732254999E-5</v>
      </c>
      <c r="BO435" s="10">
        <f>3/24000000*OO[[#This Row],[123 (04JUL1985 06:00:00)-Water Temperature (C)]]*OO[[#This Row],[65]]</f>
        <v>2.560983578818125E-5</v>
      </c>
      <c r="BP435" s="10">
        <f>3/24000000*OO[[#This Row],[124 (04JUL1985 09:00:00)-Water Temperature (C)]]*OO[[#This Row],[66]]</f>
        <v>2.25931294467925E-5</v>
      </c>
      <c r="BQ435" s="10">
        <f>3/24000000*OO[[#This Row],[125 (04JUL1985 12:00:00)-Water Temperature (C)]]*OO[[#This Row],[67]]</f>
        <v>1.9983174771210001E-5</v>
      </c>
      <c r="BR435" s="10">
        <f>3/24000000*OO[[#This Row],[126 (04JUL1985 15:00:00)-Water Temperature (C)]]*OO[[#This Row],[68]]</f>
        <v>1.7799126626874998E-5</v>
      </c>
      <c r="BS435" s="10">
        <f>3/24000000*OO[[#This Row],[127 (04JUL1985 18:00:00)-Water Temperature (C)]]*OO[[#This Row],[69]]</f>
        <v>1.5937664880503749E-5</v>
      </c>
      <c r="BT435" s="10">
        <f>3/24000000*OO[[#This Row],[128 (04JUL1985 21:00:00)-Water Temperature (C)]]*OO[[#This Row],[70]]</f>
        <v>1.4139545105179998E-5</v>
      </c>
      <c r="BU435" s="10">
        <f>3/24000000*OO[[#This Row],[129 (05JUL1985 00:00:00)-Water Temperature (C)]]*OO[[#This Row],[71]]</f>
        <v>1.2425859218031251E-5</v>
      </c>
      <c r="BV435" s="10">
        <f>3/24000000*OO[[#This Row],[130 (05JUL1985 03:00:00)-Water Temperature (C)]]*OO[[#This Row],[72]]</f>
        <v>1.12270556896875E-5</v>
      </c>
      <c r="BW435" s="10">
        <f>3/24000000*OO[[#This Row],[131 (05JUL1985 06:00:00)-Water Temperature (C)]]*OO[[#This Row],[73]]</f>
        <v>1.0139588940926249E-5</v>
      </c>
      <c r="BX435" s="10">
        <f>3/24000000*OO[[#This Row],[132 (05JUL1985 09:00:00)-Water Temperature (C)]]*OO[[#This Row],[74]]</f>
        <v>9.1151336411887492E-6</v>
      </c>
      <c r="BY435" s="10">
        <f>3/24000000*OO[[#This Row],[133 (05JUL1985 12:00:00)-Water Temperature (C)]]*OO[[#This Row],[75]]</f>
        <v>8.2157475231374994E-6</v>
      </c>
      <c r="BZ435" s="10">
        <f>3/24000000*OO[[#This Row],[134 (05JUL1985 15:00:00)-Water Temperature (C)]]*OO[[#This Row],[76]]</f>
        <v>7.2541214755949998E-6</v>
      </c>
      <c r="CA435" s="10">
        <f>3/24000000*OO[[#This Row],[135 (05JUL1985 18:00:00)-Water Temperature (C)]]*OO[[#This Row],[77]]</f>
        <v>6.2429040063687485E-6</v>
      </c>
      <c r="CB435" s="10">
        <f>3/24000000*OO[[#This Row],[136 (05JUL1985 21:00:00)-Water Temperature (C)]]*OO[[#This Row],[78]]</f>
        <v>5.2685650080699996E-6</v>
      </c>
      <c r="CC435" s="10">
        <f>3/24000000*OO[[#This Row],[137 (06JUL1985 00:00:00)-Water Temperature (C)]]*OO[[#This Row],[79]]</f>
        <v>4.3435695390624991E-6</v>
      </c>
      <c r="CD435" s="10">
        <f>3/24000000*OO[[#This Row],[138 (06JUL1985 03:00:00)-Water Temperature (C)]]*OO[[#This Row],[80]]</f>
        <v>3.6021149023350001E-6</v>
      </c>
      <c r="CE435" s="10">
        <f>3/24000000*OO[[#This Row],[139 (06JUL1985 06:00:00)-Water Temperature (C)]]*OO[[#This Row],[81]]</f>
        <v>2.9277349282969998E-6</v>
      </c>
      <c r="CF435" s="10">
        <f>3/24000000*OO[[#This Row],[140 (06JUL1985 09:00:00)-Water Temperature (C)]]*OO[[#This Row],[82]]</f>
        <v>2.3733208197819995E-6</v>
      </c>
      <c r="CG435" s="10">
        <f>3/24000000*OO[[#This Row],[141 (06JUL1985 12:00:00)-Water Temperature (C)]]*OO[[#This Row],[83]]</f>
        <v>1.9811274458007497E-6</v>
      </c>
      <c r="CH435" s="10">
        <f>3/24000000*OO[[#This Row],[142 (06JUL1985 15:00:00)-Water Temperature (C)]]*OO[[#This Row],[84]]</f>
        <v>1.67288503925725E-6</v>
      </c>
      <c r="CI435" s="10">
        <f>3/24000000*OO[[#This Row],[143 (06JUL1985 18:00:00)-Water Temperature (C)]]*OO[[#This Row],[85]]</f>
        <v>1.4261151939749999E-6</v>
      </c>
      <c r="CJ435" s="10">
        <f>3/24000000*OO[[#This Row],[144 (06JUL1985 21:00:00)-Water Temperature (C)]]*OO[[#This Row],[86]]</f>
        <v>1.252954973066625E-6</v>
      </c>
      <c r="CK435" s="10">
        <f>3/24000000*OO[[#This Row],[145 (07JUL1985 00:00:00)-Water Temperature (C)]]*OO[[#This Row],[87]]</f>
        <v>1.1325041833631249E-6</v>
      </c>
      <c r="CL435" s="10">
        <f>3/24000000*OO[[#This Row],[146 (07JUL1985 03:00:00)-Water Temperature (C)]]*OO[[#This Row],[88]]</f>
        <v>1.063319493102125E-6</v>
      </c>
      <c r="CM435" s="10">
        <f>3/24000000*OO[[#This Row],[147 (07JUL1985 06:00:00)-Water Temperature (C)]]*OO[[#This Row],[89]]</f>
        <v>1.0091408561973752E-6</v>
      </c>
      <c r="CN435" s="10">
        <f>3/24000000*OO[[#This Row],[148 (07JUL1985 09:00:00)-Water Temperature (C)]]*OO[[#This Row],[90]]</f>
        <v>9.6622476211887493E-7</v>
      </c>
      <c r="CO435" s="10">
        <f>3/24000000*OO[[#This Row],[149 (07JUL1985 12:00:00)-Water Temperature (C)]]*OO[[#This Row],[91]]</f>
        <v>9.3764629926412494E-7</v>
      </c>
      <c r="CP435" s="10">
        <f>3/24000000*OO[[#This Row],[150 (07JUL1985 15:00:00)-Water Temperature (C)]]*OO[[#This Row],[92]]</f>
        <v>9.0023130440512519E-7</v>
      </c>
      <c r="CQ435" s="10">
        <f>3/24000000*OO[[#This Row],[151 (07JUL1985 18:00:00)-Water Temperature (C)]]*OO[[#This Row],[93]]</f>
        <v>8.5398682780199998E-7</v>
      </c>
      <c r="CR435" s="10">
        <f>3/24000000*OO[[#This Row],[152 (07JUL1985 21:00:00)-Water Temperature (C)]]*OO[[#This Row],[94]]</f>
        <v>8.053508722349999E-7</v>
      </c>
      <c r="CS435" s="10">
        <f>3/24000000*OO[[#This Row],[153 (08JUL1985 00:00:00)-Water Temperature (C)]]*OO[[#This Row],[95]]</f>
        <v>7.5609828236249999E-7</v>
      </c>
      <c r="CT435" s="10">
        <f>3/24000000*OO[[#This Row],[154 (08JUL1985 03:00:00)-Water Temperature (C)]]*OO[[#This Row],[96]]</f>
        <v>7.1426854627199998E-7</v>
      </c>
      <c r="CU435" s="10">
        <f>3/24000000*OO[[#This Row],[155 (08JUL1985 06:00:00)-Water Temperature (C)]]*OO[[#This Row],[97]]</f>
        <v>6.8512569186199995E-7</v>
      </c>
      <c r="CV435" s="10">
        <f>3/24000000*OO[[#This Row],[156 (08JUL1985 09:00:00)-Water Temperature (C)]]*OO[[#This Row],[98]]</f>
        <v>6.54440405346E-7</v>
      </c>
      <c r="CW435" s="10">
        <f>3/24000000*OO[[#This Row],[157 (08JUL1985 12:00:00)-Water Temperature (C)]]*OO[[#This Row],[99]]</f>
        <v>6.2974373009699989E-7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5.7221585844049997E-42</v>
      </c>
      <c r="Y436" s="10">
        <f>3/24000000*OO[[#This Row],[81 (29JUN1985 00:00:00)-Water Temperature (C)]]*OO[[#This Row],[23]]</f>
        <v>2.3192082533812499E-35</v>
      </c>
      <c r="Z436" s="10">
        <f>3/24000000*OO[[#This Row],[82 (29JUN1985 03:00:00)-Water Temperature (C)]]*OO[[#This Row],[24]]</f>
        <v>7.2936326915324984E-29</v>
      </c>
      <c r="AA436" s="10">
        <f>3/24000000*OO[[#This Row],[83 (29JUN1985 06:00:00)-Water Temperature (C)]]*OO[[#This Row],[25]]</f>
        <v>1.9632690822799995E-23</v>
      </c>
      <c r="AB436" s="10">
        <f>3/24000000*OO[[#This Row],[84 (29JUN1985 09:00:00)-Water Temperature (C)]]*OO[[#This Row],[26]]</f>
        <v>2.9590970024339998E-19</v>
      </c>
      <c r="AC436" s="10">
        <f>3/24000000*OO[[#This Row],[85 (29JUN1985 12:00:00)-Water Temperature (C)]]*OO[[#This Row],[27]]</f>
        <v>5.7692543141399997E-16</v>
      </c>
      <c r="AD436" s="10">
        <f>3/24000000*OO[[#This Row],[86 (29JUN1985 15:00:00)-Water Temperature (C)]]*OO[[#This Row],[28]]</f>
        <v>2.7518027741887493E-13</v>
      </c>
      <c r="AE436" s="10">
        <f>3/24000000*OO[[#This Row],[88 (29JUN1985 21:00:00)-Water Temperature (C)]]*OO[[#This Row],[30]]</f>
        <v>3.5609142125699999E-9</v>
      </c>
      <c r="AF436" s="10">
        <f>3/24000000*OO[[#This Row],[88 (29JUN1985 21:00:00)-Water Temperature (C)]]*OO[[#This Row],[30]]</f>
        <v>3.5609142125699999E-9</v>
      </c>
      <c r="AG436" s="10">
        <f>3/24000000*OO[[#This Row],[89 (30JUN1985 00:00:00)-Water Temperature (C)]]*OO[[#This Row],[31]]</f>
        <v>1.33854812421375E-7</v>
      </c>
      <c r="AH436" s="10">
        <f>3/24000000*OO[[#This Row],[90 (30JUN1985 03:00:00)-Water Temperature (C)]]*OO[[#This Row],[32]]</f>
        <v>2.8281824387851249E-6</v>
      </c>
      <c r="AI436" s="10">
        <f>3/24000000*OO[[#This Row],[91 (30JUN1985 06:00:00)-Water Temperature (C)]]*OO[[#This Row],[33]]</f>
        <v>3.61235866832E-5</v>
      </c>
      <c r="AJ436" s="10">
        <f>3/24000000*OO[[#This Row],[92 (30JUN1985 09:00:00)-Water Temperature (C)]]*OO[[#This Row],[34]]</f>
        <v>2.9616798022192496E-4</v>
      </c>
      <c r="AK436" s="10">
        <f>3/24000000*OO[[#This Row],[93 (30JUN1985 12:00:00)-Water Temperature (C)]]*OO[[#This Row],[35]]</f>
        <v>1.6295313691972501E-3</v>
      </c>
      <c r="AL436" s="10">
        <f>3/24000000*OO[[#This Row],[94 (30JUN1985 15:00:00)-Water Temperature (C)]]*OO[[#This Row],[36]]</f>
        <v>6.2011109197224997E-3</v>
      </c>
      <c r="AM436" s="10">
        <f>3/24000000*OO[[#This Row],[95 (30JUN1985 18:00:00)-Water Temperature (C)]]*OO[[#This Row],[37]]</f>
        <v>1.7195848141272497E-2</v>
      </c>
      <c r="AN436" s="10">
        <f>3/24000000*OO[[#This Row],[96 (30JUN1985 21:00:00)-Water Temperature (C)]]*OO[[#This Row],[38]]</f>
        <v>3.6375921236649997E-2</v>
      </c>
      <c r="AO436" s="10">
        <f>3/24000000*OO[[#This Row],[97 (01JUL1985 00:00:00)-Water Temperature (C)]]*OO[[#This Row],[39]]</f>
        <v>6.0546865372500001E-2</v>
      </c>
      <c r="AP436" s="10">
        <f>3/24000000*OO[[#This Row],[98 (01JUL1985 03:00:00)-Water Temperature (C)]]*OO[[#This Row],[40]]</f>
        <v>8.3659996229162495E-2</v>
      </c>
      <c r="AQ436" s="10">
        <f>3/24000000*OO[[#This Row],[99 (01JUL1985 06:00:00)-Water Temperature (C)]]*OO[[#This Row],[41]]</f>
        <v>9.3733834991549997E-2</v>
      </c>
      <c r="AR436" s="10">
        <f>3/24000000*OO[[#This Row],[100 (01JUL1985 09:00:00)-Water Temperature (C)]]*OO[[#This Row],[42]]</f>
        <v>8.8594869608549995E-2</v>
      </c>
      <c r="AS436" s="10">
        <f>3/24000000*OO[[#This Row],[101 (01JUL1985 12:00:00)-Water Temperature (C)]]*OO[[#This Row],[43]]</f>
        <v>7.26608467718E-2</v>
      </c>
      <c r="AT436" s="10">
        <f>3/24000000*OO[[#This Row],[102 (01JUL1985 15:00:00)-Water Temperature (C)]]*OO[[#This Row],[44]]</f>
        <v>5.2359334734E-2</v>
      </c>
      <c r="AU436" s="10">
        <f>3/24000000*OO[[#This Row],[103 (01JUL1985 18:00:00)-Water Temperature (C)]]*OO[[#This Row],[45]]</f>
        <v>3.3511423022550002E-2</v>
      </c>
      <c r="AV436" s="10">
        <f>3/24000000*OO[[#This Row],[104 (01JUL1985 21:00:00)-Water Temperature (C)]]*OO[[#This Row],[46]]</f>
        <v>1.9347875031240001E-2</v>
      </c>
      <c r="AW436" s="10">
        <f>3/24000000*OO[[#This Row],[105 (02JUL1985 00:00:00)-Water Temperature (C)]]*OO[[#This Row],[47]]</f>
        <v>1.0337195651737499E-2</v>
      </c>
      <c r="AX436" s="10">
        <f>3/24000000*OO[[#This Row],[106 (02JUL1985 03:00:00)-Water Temperature (C)]]*OO[[#This Row],[48]]</f>
        <v>5.3448375969449994E-3</v>
      </c>
      <c r="AY436" s="10">
        <f>3/24000000*OO[[#This Row],[107 (02JUL1985 06:00:00)-Water Temperature (C)]]*OO[[#This Row],[49]]</f>
        <v>2.604072350849375E-3</v>
      </c>
      <c r="AZ436" s="10">
        <f>3/24000000*OO[[#This Row],[108 (02JUL1985 09:00:00)-Water Temperature (C)]]*OO[[#This Row],[50]]</f>
        <v>1.2397784036249999E-3</v>
      </c>
      <c r="BA436" s="10">
        <f>3/24000000*OO[[#This Row],[109 (02JUL1985 12:00:00)-Water Temperature (C)]]*OO[[#This Row],[51]]</f>
        <v>6.0896263499199996E-4</v>
      </c>
      <c r="BB436" s="10">
        <f>3/24000000*OO[[#This Row],[110 (02JUL1985 15:00:00)-Water Temperature (C)]]*OO[[#This Row],[52]]</f>
        <v>3.2125409973574997E-4</v>
      </c>
      <c r="BC436" s="10">
        <f>3/24000000*OO[[#This Row],[111 (02JUL1985 18:00:00)-Water Temperature (C)]]*OO[[#This Row],[53]]</f>
        <v>1.9557739488694999E-4</v>
      </c>
      <c r="BD436" s="10">
        <f>3/24000000*OO[[#This Row],[112 (02JUL1985 21:00:00)-Water Temperature (C)]]*OO[[#This Row],[54]]</f>
        <v>1.4143140325599998E-4</v>
      </c>
      <c r="BE436" s="10">
        <f>3/24000000*OO[[#This Row],[113 (03JUL1985 00:00:00)-Water Temperature (C)]]*OO[[#This Row],[55]]</f>
        <v>1.1474246700345001E-4</v>
      </c>
      <c r="BF436" s="10">
        <f>3/24000000*OO[[#This Row],[114 (03JUL1985 03:00:00)-Water Temperature (C)]]*OO[[#This Row],[56]]</f>
        <v>1.0037790797489998E-4</v>
      </c>
      <c r="BG436" s="10">
        <f>3/24000000*OO[[#This Row],[115 (03JUL1985 06:00:00)-Water Temperature (C)]]*OO[[#This Row],[57]]</f>
        <v>8.9841740140999984E-5</v>
      </c>
      <c r="BH436" s="10">
        <f>3/24000000*OO[[#This Row],[116 (03JUL1985 09:00:00)-Water Temperature (C)]]*OO[[#This Row],[58]]</f>
        <v>8.0911933437349996E-5</v>
      </c>
      <c r="BI436" s="10">
        <f>3/24000000*OO[[#This Row],[117 (03JUL1985 12:00:00)-Water Temperature (C)]]*OO[[#This Row],[59]]</f>
        <v>7.3998444838487489E-5</v>
      </c>
      <c r="BJ436" s="10">
        <f>3/24000000*OO[[#This Row],[118 (03JUL1985 15:00:00)-Water Temperature (C)]]*OO[[#This Row],[60]]</f>
        <v>6.6719115185675E-5</v>
      </c>
      <c r="BK436" s="10">
        <f>3/24000000*OO[[#This Row],[119 (03JUL1985 18:00:00)-Water Temperature (C)]]*OO[[#This Row],[61]]</f>
        <v>5.9704188216199993E-5</v>
      </c>
      <c r="BL436" s="10">
        <f>3/24000000*OO[[#This Row],[120 (03JUL1985 21:00:00)-Water Temperature (C)]]*OO[[#This Row],[62]]</f>
        <v>5.3198221853699997E-5</v>
      </c>
      <c r="BM436" s="10">
        <f>3/24000000*OO[[#This Row],[121 (04JUL1985 00:00:00)-Water Temperature (C)]]*OO[[#This Row],[63]]</f>
        <v>4.6715731191249999E-5</v>
      </c>
      <c r="BN436" s="10">
        <f>3/24000000*OO[[#This Row],[122 (04JUL1985 03:00:00)-Water Temperature (C)]]*OO[[#This Row],[64]]</f>
        <v>4.1321948545625E-5</v>
      </c>
      <c r="BO436" s="10">
        <f>3/24000000*OO[[#This Row],[123 (04JUL1985 06:00:00)-Water Temperature (C)]]*OO[[#This Row],[65]]</f>
        <v>3.6047759544100001E-5</v>
      </c>
      <c r="BP436" s="10">
        <f>3/24000000*OO[[#This Row],[124 (04JUL1985 09:00:00)-Water Temperature (C)]]*OO[[#This Row],[66]]</f>
        <v>3.180072972375E-5</v>
      </c>
      <c r="BQ436" s="10">
        <f>3/24000000*OO[[#This Row],[125 (04JUL1985 12:00:00)-Water Temperature (C)]]*OO[[#This Row],[67]]</f>
        <v>2.8125829268517498E-5</v>
      </c>
      <c r="BR436" s="10">
        <f>3/24000000*OO[[#This Row],[126 (04JUL1985 15:00:00)-Water Temperature (C)]]*OO[[#This Row],[68]]</f>
        <v>2.5103387890934996E-5</v>
      </c>
      <c r="BS436" s="10">
        <f>3/24000000*OO[[#This Row],[127 (04JUL1985 18:00:00)-Water Temperature (C)]]*OO[[#This Row],[69]]</f>
        <v>2.2587919775162503E-5</v>
      </c>
      <c r="BT436" s="10">
        <f>3/24000000*OO[[#This Row],[128 (04JUL1985 21:00:00)-Water Temperature (C)]]*OO[[#This Row],[70]]</f>
        <v>2.0183097220730001E-5</v>
      </c>
      <c r="BU436" s="10">
        <f>3/24000000*OO[[#This Row],[129 (05JUL1985 00:00:00)-Water Temperature (C)]]*OO[[#This Row],[71]]</f>
        <v>1.7863647681412498E-5</v>
      </c>
      <c r="BV436" s="10">
        <f>3/24000000*OO[[#This Row],[130 (05JUL1985 03:00:00)-Water Temperature (C)]]*OO[[#This Row],[72]]</f>
        <v>1.603781280670125E-5</v>
      </c>
      <c r="BW436" s="10">
        <f>3/24000000*OO[[#This Row],[131 (05JUL1985 06:00:00)-Water Temperature (C)]]*OO[[#This Row],[73]]</f>
        <v>1.432296897849E-5</v>
      </c>
      <c r="BX436" s="10">
        <f>3/24000000*OO[[#This Row],[132 (05JUL1985 09:00:00)-Water Temperature (C)]]*OO[[#This Row],[74]]</f>
        <v>1.2714806811420001E-5</v>
      </c>
      <c r="BY436" s="10">
        <f>3/24000000*OO[[#This Row],[133 (05JUL1985 12:00:00)-Water Temperature (C)]]*OO[[#This Row],[75]]</f>
        <v>1.1327721270449999E-5</v>
      </c>
      <c r="BZ436" s="10">
        <f>3/24000000*OO[[#This Row],[134 (05JUL1985 15:00:00)-Water Temperature (C)]]*OO[[#This Row],[76]]</f>
        <v>9.9053342559674998E-6</v>
      </c>
      <c r="CA436" s="10">
        <f>3/24000000*OO[[#This Row],[135 (05JUL1985 18:00:00)-Water Temperature (C)]]*OO[[#This Row],[77]]</f>
        <v>8.4590596461149987E-6</v>
      </c>
      <c r="CB436" s="10">
        <f>3/24000000*OO[[#This Row],[136 (05JUL1985 21:00:00)-Water Temperature (C)]]*OO[[#This Row],[78]]</f>
        <v>7.0969293268124999E-6</v>
      </c>
      <c r="CC436" s="10">
        <f>3/24000000*OO[[#This Row],[137 (06JUL1985 00:00:00)-Water Temperature (C)]]*OO[[#This Row],[79]]</f>
        <v>5.8279181941199994E-6</v>
      </c>
      <c r="CD436" s="10">
        <f>3/24000000*OO[[#This Row],[138 (06JUL1985 03:00:00)-Water Temperature (C)]]*OO[[#This Row],[80]]</f>
        <v>4.8047329533799997E-6</v>
      </c>
      <c r="CE436" s="10">
        <f>3/24000000*OO[[#This Row],[139 (06JUL1985 06:00:00)-Water Temperature (C)]]*OO[[#This Row],[81]]</f>
        <v>3.8797231349525001E-6</v>
      </c>
      <c r="CF436" s="10">
        <f>3/24000000*OO[[#This Row],[140 (06JUL1985 09:00:00)-Water Temperature (C)]]*OO[[#This Row],[82]]</f>
        <v>3.1012245395902501E-6</v>
      </c>
      <c r="CG436" s="10">
        <f>3/24000000*OO[[#This Row],[141 (06JUL1985 12:00:00)-Water Temperature (C)]]*OO[[#This Row],[83]]</f>
        <v>2.5452272315587495E-6</v>
      </c>
      <c r="CH436" s="10">
        <f>3/24000000*OO[[#This Row],[142 (06JUL1985 15:00:00)-Water Temperature (C)]]*OO[[#This Row],[84]]</f>
        <v>2.1104316466739998E-6</v>
      </c>
      <c r="CI436" s="10">
        <f>3/24000000*OO[[#This Row],[143 (06JUL1985 18:00:00)-Water Temperature (C)]]*OO[[#This Row],[85]]</f>
        <v>1.7668480461513749E-6</v>
      </c>
      <c r="CJ436" s="10">
        <f>3/24000000*OO[[#This Row],[144 (06JUL1985 21:00:00)-Water Temperature (C)]]*OO[[#This Row],[86]]</f>
        <v>1.5260339532392497E-6</v>
      </c>
      <c r="CK436" s="10">
        <f>3/24000000*OO[[#This Row],[145 (07JUL1985 00:00:00)-Water Temperature (C)]]*OO[[#This Row],[87]]</f>
        <v>1.3610588945345E-6</v>
      </c>
      <c r="CL436" s="10">
        <f>3/24000000*OO[[#This Row],[146 (07JUL1985 03:00:00)-Water Temperature (C)]]*OO[[#This Row],[88]]</f>
        <v>1.2622903638634997E-6</v>
      </c>
      <c r="CM436" s="10">
        <f>3/24000000*OO[[#This Row],[147 (07JUL1985 06:00:00)-Water Temperature (C)]]*OO[[#This Row],[89]]</f>
        <v>1.1838693598604998E-6</v>
      </c>
      <c r="CN436" s="10">
        <f>3/24000000*OO[[#This Row],[148 (07JUL1985 09:00:00)-Water Temperature (C)]]*OO[[#This Row],[90]]</f>
        <v>1.1184451909064999E-6</v>
      </c>
      <c r="CO436" s="10">
        <f>3/24000000*OO[[#This Row],[149 (07JUL1985 12:00:00)-Water Temperature (C)]]*OO[[#This Row],[91]]</f>
        <v>1.0728249829842501E-6</v>
      </c>
      <c r="CP436" s="10">
        <f>3/24000000*OO[[#This Row],[150 (07JUL1985 15:00:00)-Water Temperature (C)]]*OO[[#This Row],[92]]</f>
        <v>1.0198840936860001E-6</v>
      </c>
      <c r="CQ436" s="10">
        <f>3/24000000*OO[[#This Row],[151 (07JUL1985 18:00:00)-Water Temperature (C)]]*OO[[#This Row],[93]]</f>
        <v>9.5938370290799988E-7</v>
      </c>
      <c r="CR436" s="10">
        <f>3/24000000*OO[[#This Row],[152 (07JUL1985 21:00:00)-Water Temperature (C)]]*OO[[#This Row],[94]]</f>
        <v>8.9767390957537488E-7</v>
      </c>
      <c r="CS436" s="10">
        <f>3/24000000*OO[[#This Row],[153 (08JUL1985 00:00:00)-Water Temperature (C)]]*OO[[#This Row],[95]]</f>
        <v>8.3558289926387501E-7</v>
      </c>
      <c r="CT436" s="10">
        <f>3/24000000*OO[[#This Row],[154 (08JUL1985 03:00:00)-Water Temperature (C)]]*OO[[#This Row],[96]]</f>
        <v>7.8189423686800001E-7</v>
      </c>
      <c r="CU436" s="10">
        <f>3/24000000*OO[[#This Row],[155 (08JUL1985 06:00:00)-Water Temperature (C)]]*OO[[#This Row],[97]]</f>
        <v>7.4165497619799996E-7</v>
      </c>
      <c r="CV436" s="10">
        <f>3/24000000*OO[[#This Row],[156 (08JUL1985 09:00:00)-Water Temperature (C)]]*OO[[#This Row],[98]]</f>
        <v>7.0017388597049998E-7</v>
      </c>
      <c r="CW436" s="10">
        <f>3/24000000*OO[[#This Row],[157 (08JUL1985 12:00:00)-Water Temperature (C)]]*OO[[#This Row],[99]]</f>
        <v>6.6554056670500003E-7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1.388563310007E-42</v>
      </c>
      <c r="Y437" s="10">
        <f>3/24000000*OO[[#This Row],[81 (29JUN1985 00:00:00)-Water Temperature (C)]]*OO[[#This Row],[23]]</f>
        <v>7.9989729878299996E-36</v>
      </c>
      <c r="Z437" s="10">
        <f>3/24000000*OO[[#This Row],[82 (29JUN1985 03:00:00)-Water Temperature (C)]]*OO[[#This Row],[24]]</f>
        <v>2.0929082438950001E-29</v>
      </c>
      <c r="AA437" s="10">
        <f>3/24000000*OO[[#This Row],[83 (29JUN1985 06:00:00)-Water Temperature (C)]]*OO[[#This Row],[25]]</f>
        <v>6.9277606593924992E-24</v>
      </c>
      <c r="AB437" s="10">
        <f>3/24000000*OO[[#This Row],[84 (29JUN1985 09:00:00)-Water Temperature (C)]]*OO[[#This Row],[26]]</f>
        <v>1.2513228696621251E-19</v>
      </c>
      <c r="AC437" s="10">
        <f>3/24000000*OO[[#This Row],[85 (29JUN1985 12:00:00)-Water Temperature (C)]]*OO[[#This Row],[27]]</f>
        <v>2.7769333649625E-16</v>
      </c>
      <c r="AD437" s="10">
        <f>3/24000000*OO[[#This Row],[86 (29JUN1985 15:00:00)-Water Temperature (C)]]*OO[[#This Row],[28]]</f>
        <v>1.457955986930375E-13</v>
      </c>
      <c r="AE437" s="10">
        <f>3/24000000*OO[[#This Row],[88 (29JUN1985 21:00:00)-Water Temperature (C)]]*OO[[#This Row],[30]]</f>
        <v>2.1869540146092498E-9</v>
      </c>
      <c r="AF437" s="10">
        <f>3/24000000*OO[[#This Row],[88 (29JUN1985 21:00:00)-Water Temperature (C)]]*OO[[#This Row],[30]]</f>
        <v>2.1869540146092498E-9</v>
      </c>
      <c r="AG437" s="10">
        <f>3/24000000*OO[[#This Row],[89 (30JUN1985 00:00:00)-Water Temperature (C)]]*OO[[#This Row],[31]]</f>
        <v>8.7739882773749985E-8</v>
      </c>
      <c r="AH437" s="10">
        <f>3/24000000*OO[[#This Row],[90 (30JUN1985 03:00:00)-Water Temperature (C)]]*OO[[#This Row],[32]]</f>
        <v>1.9688962219919997E-6</v>
      </c>
      <c r="AI437" s="10">
        <f>3/24000000*OO[[#This Row],[91 (30JUN1985 06:00:00)-Water Temperature (C)]]*OO[[#This Row],[33]]</f>
        <v>2.6599054272712501E-5</v>
      </c>
      <c r="AJ437" s="10">
        <f>3/24000000*OO[[#This Row],[92 (30JUN1985 09:00:00)-Water Temperature (C)]]*OO[[#This Row],[34]]</f>
        <v>2.2978903576657502E-4</v>
      </c>
      <c r="AK437" s="10">
        <f>3/24000000*OO[[#This Row],[93 (30JUN1985 12:00:00)-Water Temperature (C)]]*OO[[#This Row],[35]]</f>
        <v>1.3282115237039998E-3</v>
      </c>
      <c r="AL437" s="10">
        <f>3/24000000*OO[[#This Row],[94 (30JUN1985 15:00:00)-Water Temperature (C)]]*OO[[#This Row],[36]]</f>
        <v>5.2992600198749993E-3</v>
      </c>
      <c r="AM437" s="10">
        <f>3/24000000*OO[[#This Row],[95 (30JUN1985 18:00:00)-Water Temperature (C)]]*OO[[#This Row],[37]]</f>
        <v>1.5370358576604997E-2</v>
      </c>
      <c r="AN437" s="10">
        <f>3/24000000*OO[[#This Row],[96 (30JUN1985 21:00:00)-Water Temperature (C)]]*OO[[#This Row],[38]]</f>
        <v>3.4030343347249997E-2</v>
      </c>
      <c r="AO437" s="10">
        <f>3/24000000*OO[[#This Row],[97 (01JUL1985 00:00:00)-Water Temperature (C)]]*OO[[#This Row],[39]]</f>
        <v>5.9318591170649998E-2</v>
      </c>
      <c r="AP437" s="10">
        <f>3/24000000*OO[[#This Row],[98 (01JUL1985 03:00:00)-Water Temperature (C)]]*OO[[#This Row],[40]]</f>
        <v>8.5835575323300009E-2</v>
      </c>
      <c r="AQ437" s="10">
        <f>3/24000000*OO[[#This Row],[99 (01JUL1985 06:00:00)-Water Temperature (C)]]*OO[[#This Row],[41]]</f>
        <v>0.10048392517393751</v>
      </c>
      <c r="AR437" s="10">
        <f>3/24000000*OO[[#This Row],[100 (01JUL1985 09:00:00)-Water Temperature (C)]]*OO[[#This Row],[42]]</f>
        <v>9.8662739144750003E-2</v>
      </c>
      <c r="AS437" s="10">
        <f>3/24000000*OO[[#This Row],[101 (01JUL1985 12:00:00)-Water Temperature (C)]]*OO[[#This Row],[43]]</f>
        <v>8.3796828000262488E-2</v>
      </c>
      <c r="AT437" s="10">
        <f>3/24000000*OO[[#This Row],[102 (01JUL1985 15:00:00)-Water Temperature (C)]]*OO[[#This Row],[44]]</f>
        <v>6.2637338038825E-2</v>
      </c>
      <c r="AU437" s="10">
        <f>3/24000000*OO[[#This Row],[103 (01JUL1985 18:00:00)-Water Temperature (C)]]*OO[[#This Row],[45]]</f>
        <v>4.1637469415249997E-2</v>
      </c>
      <c r="AV437" s="10">
        <f>3/24000000*OO[[#This Row],[104 (01JUL1985 21:00:00)-Water Temperature (C)]]*OO[[#This Row],[46]]</f>
        <v>2.4980603372962502E-2</v>
      </c>
      <c r="AW437" s="10">
        <f>3/24000000*OO[[#This Row],[105 (02JUL1985 00:00:00)-Water Temperature (C)]]*OO[[#This Row],[47]]</f>
        <v>1.3837302402547498E-2</v>
      </c>
      <c r="AX437" s="10">
        <f>3/24000000*OO[[#This Row],[106 (02JUL1985 03:00:00)-Water Temperature (C)]]*OO[[#This Row],[48]]</f>
        <v>7.3938341237962495E-3</v>
      </c>
      <c r="AY437" s="10">
        <f>3/24000000*OO[[#This Row],[107 (02JUL1985 06:00:00)-Water Temperature (C)]]*OO[[#This Row],[49]]</f>
        <v>3.6923151224000001E-3</v>
      </c>
      <c r="AZ437" s="10">
        <f>3/24000000*OO[[#This Row],[108 (02JUL1985 09:00:00)-Water Temperature (C)]]*OO[[#This Row],[50]]</f>
        <v>1.7757814777545002E-3</v>
      </c>
      <c r="BA437" s="10">
        <f>3/24000000*OO[[#This Row],[109 (02JUL1985 12:00:00)-Water Temperature (C)]]*OO[[#This Row],[51]]</f>
        <v>8.6451117400687509E-4</v>
      </c>
      <c r="BB437" s="10">
        <f>3/24000000*OO[[#This Row],[110 (02JUL1985 15:00:00)-Water Temperature (C)]]*OO[[#This Row],[52]]</f>
        <v>4.4090950837549992E-4</v>
      </c>
      <c r="BC437" s="10">
        <f>3/24000000*OO[[#This Row],[111 (02JUL1985 18:00:00)-Water Temperature (C)]]*OO[[#This Row],[53]]</f>
        <v>2.5429864015844998E-4</v>
      </c>
      <c r="BD437" s="10">
        <f>3/24000000*OO[[#This Row],[112 (02JUL1985 21:00:00)-Water Temperature (C)]]*OO[[#This Row],[54]]</f>
        <v>1.75215873479625E-4</v>
      </c>
      <c r="BE437" s="10">
        <f>3/24000000*OO[[#This Row],[113 (03JUL1985 00:00:00)-Water Temperature (C)]]*OO[[#This Row],[55]]</f>
        <v>1.3930130547744999E-4</v>
      </c>
      <c r="BF437" s="10">
        <f>3/24000000*OO[[#This Row],[114 (03JUL1985 03:00:00)-Water Temperature (C)]]*OO[[#This Row],[56]]</f>
        <v>1.21964772366375E-4</v>
      </c>
      <c r="BG437" s="10">
        <f>3/24000000*OO[[#This Row],[115 (03JUL1985 06:00:00)-Water Temperature (C)]]*OO[[#This Row],[57]]</f>
        <v>1.1003147123312498E-4</v>
      </c>
      <c r="BH437" s="10">
        <f>3/24000000*OO[[#This Row],[116 (03JUL1985 09:00:00)-Water Temperature (C)]]*OO[[#This Row],[58]]</f>
        <v>9.9168721498349994E-5</v>
      </c>
      <c r="BI437" s="10">
        <f>3/24000000*OO[[#This Row],[117 (03JUL1985 12:00:00)-Water Temperature (C)]]*OO[[#This Row],[59]]</f>
        <v>9.0808089179662504E-5</v>
      </c>
      <c r="BJ437" s="10">
        <f>3/24000000*OO[[#This Row],[118 (03JUL1985 15:00:00)-Water Temperature (C)]]*OO[[#This Row],[60]]</f>
        <v>8.2071057272412501E-5</v>
      </c>
      <c r="BK437" s="10">
        <f>3/24000000*OO[[#This Row],[119 (03JUL1985 18:00:00)-Water Temperature (C)]]*OO[[#This Row],[61]]</f>
        <v>7.3785299453437496E-5</v>
      </c>
      <c r="BL437" s="10">
        <f>3/24000000*OO[[#This Row],[120 (03JUL1985 21:00:00)-Water Temperature (C)]]*OO[[#This Row],[62]]</f>
        <v>6.6307559364199993E-5</v>
      </c>
      <c r="BM437" s="10">
        <f>3/24000000*OO[[#This Row],[121 (04JUL1985 00:00:00)-Water Temperature (C)]]*OO[[#This Row],[63]]</f>
        <v>5.8978371496799994E-5</v>
      </c>
      <c r="BN437" s="10">
        <f>3/24000000*OO[[#This Row],[122 (04JUL1985 03:00:00)-Water Temperature (C)]]*OO[[#This Row],[64]]</f>
        <v>5.2674475608000002E-5</v>
      </c>
      <c r="BO437" s="10">
        <f>3/24000000*OO[[#This Row],[123 (04JUL1985 06:00:00)-Water Temperature (C)]]*OO[[#This Row],[65]]</f>
        <v>4.62185405852E-5</v>
      </c>
      <c r="BP437" s="10">
        <f>3/24000000*OO[[#This Row],[124 (04JUL1985 09:00:00)-Water Temperature (C)]]*OO[[#This Row],[66]]</f>
        <v>4.0877424038399996E-5</v>
      </c>
      <c r="BQ437" s="10">
        <f>3/24000000*OO[[#This Row],[125 (04JUL1985 12:00:00)-Water Temperature (C)]]*OO[[#This Row],[67]]</f>
        <v>3.622134920805E-5</v>
      </c>
      <c r="BR437" s="10">
        <f>3/24000000*OO[[#This Row],[126 (04JUL1985 15:00:00)-Water Temperature (C)]]*OO[[#This Row],[68]]</f>
        <v>3.2460020185312498E-5</v>
      </c>
      <c r="BS437" s="10">
        <f>3/24000000*OO[[#This Row],[127 (04JUL1985 18:00:00)-Water Temperature (C)]]*OO[[#This Row],[69]]</f>
        <v>2.9399266016505001E-5</v>
      </c>
      <c r="BT437" s="10">
        <f>3/24000000*OO[[#This Row],[128 (04JUL1985 21:00:00)-Water Temperature (C)]]*OO[[#This Row],[70]]</f>
        <v>2.6511582332632501E-5</v>
      </c>
      <c r="BU437" s="10">
        <f>3/24000000*OO[[#This Row],[129 (05JUL1985 00:00:00)-Water Temperature (C)]]*OO[[#This Row],[71]]</f>
        <v>2.369564650440625E-5</v>
      </c>
      <c r="BV437" s="10">
        <f>3/24000000*OO[[#This Row],[130 (05JUL1985 03:00:00)-Water Temperature (C)]]*OO[[#This Row],[72]]</f>
        <v>2.1393205489799998E-5</v>
      </c>
      <c r="BW437" s="10">
        <f>3/24000000*OO[[#This Row],[131 (05JUL1985 06:00:00)-Water Temperature (C)]]*OO[[#This Row],[73]]</f>
        <v>1.9023270056874999E-5</v>
      </c>
      <c r="BX437" s="10">
        <f>3/24000000*OO[[#This Row],[132 (05JUL1985 09:00:00)-Water Temperature (C)]]*OO[[#This Row],[74]]</f>
        <v>1.6831486529625E-5</v>
      </c>
      <c r="BY437" s="10">
        <f>3/24000000*OO[[#This Row],[133 (05JUL1985 12:00:00)-Water Temperature (C)]]*OO[[#This Row],[75]]</f>
        <v>1.4934640019781247E-5</v>
      </c>
      <c r="BZ437" s="10">
        <f>3/24000000*OO[[#This Row],[134 (05JUL1985 15:00:00)-Water Temperature (C)]]*OO[[#This Row],[76]]</f>
        <v>1.3029084459039999E-5</v>
      </c>
      <c r="CA437" s="10">
        <f>3/24000000*OO[[#This Row],[135 (05JUL1985 18:00:00)-Water Temperature (C)]]*OO[[#This Row],[77]]</f>
        <v>1.1125220481701248E-5</v>
      </c>
      <c r="CB437" s="10">
        <f>3/24000000*OO[[#This Row],[136 (05JUL1985 21:00:00)-Water Temperature (C)]]*OO[[#This Row],[78]]</f>
        <v>9.3459805048999992E-6</v>
      </c>
      <c r="CC437" s="10">
        <f>3/24000000*OO[[#This Row],[137 (06JUL1985 00:00:00)-Water Temperature (C)]]*OO[[#This Row],[79]]</f>
        <v>7.705790577595E-6</v>
      </c>
      <c r="CD437" s="10">
        <f>3/24000000*OO[[#This Row],[138 (06JUL1985 03:00:00)-Water Temperature (C)]]*OO[[#This Row],[80]]</f>
        <v>6.3673167581362495E-6</v>
      </c>
      <c r="CE437" s="10">
        <f>3/24000000*OO[[#This Row],[139 (06JUL1985 06:00:00)-Water Temperature (C)]]*OO[[#This Row],[81]]</f>
        <v>5.1357640815599994E-6</v>
      </c>
      <c r="CF437" s="10">
        <f>3/24000000*OO[[#This Row],[140 (06JUL1985 09:00:00)-Water Temperature (C)]]*OO[[#This Row],[82]]</f>
        <v>4.0740612076799998E-6</v>
      </c>
      <c r="CG437" s="10">
        <f>3/24000000*OO[[#This Row],[141 (06JUL1985 12:00:00)-Water Temperature (C)]]*OO[[#This Row],[83]]</f>
        <v>3.3118295583989996E-6</v>
      </c>
      <c r="CH437" s="10">
        <f>3/24000000*OO[[#This Row],[142 (06JUL1985 15:00:00)-Water Temperature (C)]]*OO[[#This Row],[84]]</f>
        <v>2.7150701908102498E-6</v>
      </c>
      <c r="CI437" s="10">
        <f>3/24000000*OO[[#This Row],[143 (06JUL1985 18:00:00)-Water Temperature (C)]]*OO[[#This Row],[85]]</f>
        <v>2.2477509329744997E-6</v>
      </c>
      <c r="CJ437" s="10">
        <f>3/24000000*OO[[#This Row],[144 (06JUL1985 21:00:00)-Water Temperature (C)]]*OO[[#This Row],[86]]</f>
        <v>1.9199642013667499E-6</v>
      </c>
      <c r="CK437" s="10">
        <f>3/24000000*OO[[#This Row],[145 (07JUL1985 00:00:00)-Water Temperature (C)]]*OO[[#This Row],[87]]</f>
        <v>1.6997509128749999E-6</v>
      </c>
      <c r="CL437" s="10">
        <f>3/24000000*OO[[#This Row],[146 (07JUL1985 03:00:00)-Water Temperature (C)]]*OO[[#This Row],[88]]</f>
        <v>1.565989459465E-6</v>
      </c>
      <c r="CM437" s="10">
        <f>3/24000000*OO[[#This Row],[147 (07JUL1985 06:00:00)-Water Temperature (C)]]*OO[[#This Row],[89]]</f>
        <v>1.4591522798579998E-6</v>
      </c>
      <c r="CN437" s="10">
        <f>3/24000000*OO[[#This Row],[148 (07JUL1985 09:00:00)-Water Temperature (C)]]*OO[[#This Row],[90]]</f>
        <v>1.3676009757025002E-6</v>
      </c>
      <c r="CO437" s="10">
        <f>3/24000000*OO[[#This Row],[149 (07JUL1985 12:00:00)-Water Temperature (C)]]*OO[[#This Row],[91]]</f>
        <v>1.3017845154421247E-6</v>
      </c>
      <c r="CP437" s="10">
        <f>3/24000000*OO[[#This Row],[150 (07JUL1985 15:00:00)-Water Temperature (C)]]*OO[[#This Row],[92]]</f>
        <v>1.2308376208493748E-6</v>
      </c>
      <c r="CQ437" s="10">
        <f>3/24000000*OO[[#This Row],[151 (07JUL1985 18:00:00)-Water Temperature (C)]]*OO[[#This Row],[93]]</f>
        <v>1.1535025589149999E-6</v>
      </c>
      <c r="CR437" s="10">
        <f>3/24000000*OO[[#This Row],[152 (07JUL1985 21:00:00)-Water Temperature (C)]]*OO[[#This Row],[94]]</f>
        <v>1.0755764502959999E-6</v>
      </c>
      <c r="CS437" s="10">
        <f>3/24000000*OO[[#This Row],[153 (08JUL1985 00:00:00)-Water Temperature (C)]]*OO[[#This Row],[95]]</f>
        <v>9.9755316976837497E-7</v>
      </c>
      <c r="CT437" s="10">
        <f>3/24000000*OO[[#This Row],[154 (08JUL1985 03:00:00)-Water Temperature (C)]]*OO[[#This Row],[96]]</f>
        <v>9.2916946644387493E-7</v>
      </c>
      <c r="CU437" s="10">
        <f>3/24000000*OO[[#This Row],[155 (08JUL1985 06:00:00)-Water Temperature (C)]]*OO[[#This Row],[97]]</f>
        <v>8.7567773869687493E-7</v>
      </c>
      <c r="CV437" s="10">
        <f>3/24000000*OO[[#This Row],[156 (08JUL1985 09:00:00)-Water Temperature (C)]]*OO[[#This Row],[98]]</f>
        <v>8.2117955657000005E-7</v>
      </c>
      <c r="CW437" s="10">
        <f>3/24000000*OO[[#This Row],[157 (08JUL1985 12:00:00)-Water Temperature (C)]]*OO[[#This Row],[99]]</f>
        <v>7.7385696006249987E-7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3.4527579018999996E-43</v>
      </c>
      <c r="Y438" s="10">
        <f>3/24000000*OO[[#This Row],[81 (29JUN1985 00:00:00)-Water Temperature (C)]]*OO[[#This Row],[23]]</f>
        <v>2.7566189456756251E-36</v>
      </c>
      <c r="Z438" s="10">
        <f>3/24000000*OO[[#This Row],[82 (29JUN1985 03:00:00)-Water Temperature (C)]]*OO[[#This Row],[24]]</f>
        <v>5.9478748193037491E-30</v>
      </c>
      <c r="AA438" s="10">
        <f>3/24000000*OO[[#This Row],[83 (29JUN1985 06:00:00)-Water Temperature (C)]]*OO[[#This Row],[25]]</f>
        <v>2.5478610875299999E-24</v>
      </c>
      <c r="AB438" s="10">
        <f>3/24000000*OO[[#This Row],[84 (29JUN1985 09:00:00)-Water Temperature (C)]]*OO[[#This Row],[26]]</f>
        <v>5.4980492286650002E-20</v>
      </c>
      <c r="AC438" s="10">
        <f>3/24000000*OO[[#This Row],[85 (29JUN1985 12:00:00)-Water Temperature (C)]]*OO[[#This Row],[27]]</f>
        <v>1.3957797103164999E-16</v>
      </c>
      <c r="AD438" s="10">
        <f>3/24000000*OO[[#This Row],[86 (29JUN1985 15:00:00)-Water Temperature (C)]]*OO[[#This Row],[28]]</f>
        <v>8.1263574888487499E-14</v>
      </c>
      <c r="AE438" s="10">
        <f>3/24000000*OO[[#This Row],[88 (29JUN1985 21:00:00)-Water Temperature (C)]]*OO[[#This Row],[30]]</f>
        <v>1.4354928609477499E-9</v>
      </c>
      <c r="AF438" s="10">
        <f>3/24000000*OO[[#This Row],[88 (29JUN1985 21:00:00)-Water Temperature (C)]]*OO[[#This Row],[30]]</f>
        <v>1.4354928609477499E-9</v>
      </c>
      <c r="AG438" s="10">
        <f>3/24000000*OO[[#This Row],[89 (30JUN1985 00:00:00)-Water Temperature (C)]]*OO[[#This Row],[31]]</f>
        <v>6.201371091938749E-8</v>
      </c>
      <c r="AH438" s="10">
        <f>3/24000000*OO[[#This Row],[90 (30JUN1985 03:00:00)-Water Temperature (C)]]*OO[[#This Row],[32]]</f>
        <v>1.49086167332325E-6</v>
      </c>
      <c r="AI438" s="10">
        <f>3/24000000*OO[[#This Row],[91 (30JUN1985 06:00:00)-Water Temperature (C)]]*OO[[#This Row],[33]]</f>
        <v>2.1486793482335E-5</v>
      </c>
      <c r="AJ438" s="10">
        <f>3/24000000*OO[[#This Row],[92 (30JUN1985 09:00:00)-Water Temperature (C)]]*OO[[#This Row],[34]]</f>
        <v>1.97254072528575E-4</v>
      </c>
      <c r="AK438" s="10">
        <f>3/24000000*OO[[#This Row],[93 (30JUN1985 12:00:00)-Water Temperature (C)]]*OO[[#This Row],[35]]</f>
        <v>1.2077097768639999E-3</v>
      </c>
      <c r="AL438" s="10">
        <f>3/24000000*OO[[#This Row],[94 (30JUN1985 15:00:00)-Water Temperature (C)]]*OO[[#This Row],[36]]</f>
        <v>5.0903132907487497E-3</v>
      </c>
      <c r="AM438" s="10">
        <f>3/24000000*OO[[#This Row],[95 (30JUN1985 18:00:00)-Water Temperature (C)]]*OO[[#This Row],[37]]</f>
        <v>1.5542635754887499E-2</v>
      </c>
      <c r="AN438" s="10">
        <f>3/24000000*OO[[#This Row],[96 (30JUN1985 21:00:00)-Water Temperature (C)]]*OO[[#This Row],[38]]</f>
        <v>3.6194234875987497E-2</v>
      </c>
      <c r="AO438" s="10">
        <f>3/24000000*OO[[#This Row],[97 (01JUL1985 00:00:00)-Water Temperature (C)]]*OO[[#This Row],[39]]</f>
        <v>6.6321689610799997E-2</v>
      </c>
      <c r="AP438" s="10">
        <f>3/24000000*OO[[#This Row],[98 (01JUL1985 03:00:00)-Water Temperature (C)]]*OO[[#This Row],[40]]</f>
        <v>0.10076318899363748</v>
      </c>
      <c r="AQ438" s="10">
        <f>3/24000000*OO[[#This Row],[99 (01JUL1985 06:00:00)-Water Temperature (C)]]*OO[[#This Row],[41]]</f>
        <v>0.12356822768456251</v>
      </c>
      <c r="AR438" s="10">
        <f>3/24000000*OO[[#This Row],[100 (01JUL1985 09:00:00)-Water Temperature (C)]]*OO[[#This Row],[42]]</f>
        <v>0.12617300867671249</v>
      </c>
      <c r="AS438" s="10">
        <f>3/24000000*OO[[#This Row],[101 (01JUL1985 12:00:00)-Water Temperature (C)]]*OO[[#This Row],[43]]</f>
        <v>0.11093073575799997</v>
      </c>
      <c r="AT438" s="10">
        <f>3/24000000*OO[[#This Row],[102 (01JUL1985 15:00:00)-Water Temperature (C)]]*OO[[#This Row],[44]]</f>
        <v>8.5656793722899999E-2</v>
      </c>
      <c r="AU438" s="10">
        <f>3/24000000*OO[[#This Row],[103 (01JUL1985 18:00:00)-Water Temperature (C)]]*OO[[#This Row],[45]]</f>
        <v>5.8777423020175003E-2</v>
      </c>
      <c r="AV438" s="10">
        <f>3/24000000*OO[[#This Row],[104 (01JUL1985 21:00:00)-Water Temperature (C)]]*OO[[#This Row],[46]]</f>
        <v>3.6375451256024996E-2</v>
      </c>
      <c r="AW438" s="10">
        <f>3/24000000*OO[[#This Row],[105 (02JUL1985 00:00:00)-Water Temperature (C)]]*OO[[#This Row],[47]]</f>
        <v>2.0704569420125E-2</v>
      </c>
      <c r="AX438" s="10">
        <f>3/24000000*OO[[#This Row],[106 (02JUL1985 03:00:00)-Water Temperature (C)]]*OO[[#This Row],[48]]</f>
        <v>1.1322527497602498E-2</v>
      </c>
      <c r="AY438" s="10">
        <f>3/24000000*OO[[#This Row],[107 (02JUL1985 06:00:00)-Water Temperature (C)]]*OO[[#This Row],[49]]</f>
        <v>5.7504530823675E-3</v>
      </c>
      <c r="AZ438" s="10">
        <f>3/24000000*OO[[#This Row],[108 (02JUL1985 09:00:00)-Water Temperature (C)]]*OO[[#This Row],[50]]</f>
        <v>2.7796781507439996E-3</v>
      </c>
      <c r="BA438" s="10">
        <f>3/24000000*OO[[#This Row],[109 (02JUL1985 12:00:00)-Water Temperature (C)]]*OO[[#This Row],[51]]</f>
        <v>1.33878348984975E-3</v>
      </c>
      <c r="BB438" s="10">
        <f>3/24000000*OO[[#This Row],[110 (02JUL1985 15:00:00)-Water Temperature (C)]]*OO[[#This Row],[52]]</f>
        <v>6.6267802091250002E-4</v>
      </c>
      <c r="BC438" s="10">
        <f>3/24000000*OO[[#This Row],[111 (02JUL1985 18:00:00)-Water Temperature (C)]]*OO[[#This Row],[53]]</f>
        <v>3.6382230024500001E-4</v>
      </c>
      <c r="BD438" s="10">
        <f>3/24000000*OO[[#This Row],[112 (02JUL1985 21:00:00)-Water Temperature (C)]]*OO[[#This Row],[54]]</f>
        <v>2.3927852069599998E-4</v>
      </c>
      <c r="BE438" s="10">
        <f>3/24000000*OO[[#This Row],[113 (03JUL1985 00:00:00)-Water Temperature (C)]]*OO[[#This Row],[55]]</f>
        <v>1.8614737353060001E-4</v>
      </c>
      <c r="BF438" s="10">
        <f>3/24000000*OO[[#This Row],[114 (03JUL1985 03:00:00)-Water Temperature (C)]]*OO[[#This Row],[56]]</f>
        <v>1.6281870425751248E-4</v>
      </c>
      <c r="BG438" s="10">
        <f>3/24000000*OO[[#This Row],[115 (03JUL1985 06:00:00)-Water Temperature (C)]]*OO[[#This Row],[57]]</f>
        <v>1.4656645424399999E-4</v>
      </c>
      <c r="BH438" s="10">
        <f>3/24000000*OO[[#This Row],[116 (03JUL1985 09:00:00)-Water Temperature (C)]]*OO[[#This Row],[58]]</f>
        <v>1.31019862999425E-4</v>
      </c>
      <c r="BI438" s="10">
        <f>3/24000000*OO[[#This Row],[117 (03JUL1985 12:00:00)-Water Temperature (C)]]*OO[[#This Row],[59]]</f>
        <v>1.18692608263575E-4</v>
      </c>
      <c r="BJ438" s="10">
        <f>3/24000000*OO[[#This Row],[118 (03JUL1985 15:00:00)-Water Temperature (C)]]*OO[[#This Row],[60]]</f>
        <v>1.0619072529975E-4</v>
      </c>
      <c r="BK438" s="10">
        <f>3/24000000*OO[[#This Row],[119 (03JUL1985 18:00:00)-Water Temperature (C)]]*OO[[#This Row],[61]]</f>
        <v>9.4502740417199988E-5</v>
      </c>
      <c r="BL438" s="10">
        <f>3/24000000*OO[[#This Row],[120 (03JUL1985 21:00:00)-Water Temperature (C)]]*OO[[#This Row],[62]]</f>
        <v>8.4253497782249998E-5</v>
      </c>
      <c r="BM438" s="10">
        <f>3/24000000*OO[[#This Row],[121 (04JUL1985 00:00:00)-Water Temperature (C)]]*OO[[#This Row],[63]]</f>
        <v>7.454858909939999E-5</v>
      </c>
      <c r="BN438" s="10">
        <f>3/24000000*OO[[#This Row],[122 (04JUL1985 03:00:00)-Water Temperature (C)]]*OO[[#This Row],[64]]</f>
        <v>6.6240902801424984E-5</v>
      </c>
      <c r="BO438" s="10">
        <f>3/24000000*OO[[#This Row],[123 (04JUL1985 06:00:00)-Water Temperature (C)]]*OO[[#This Row],[65]]</f>
        <v>5.7779666066312494E-5</v>
      </c>
      <c r="BP438" s="10">
        <f>3/24000000*OO[[#This Row],[124 (04JUL1985 09:00:00)-Water Temperature (C)]]*OO[[#This Row],[66]]</f>
        <v>5.0655520460987501E-5</v>
      </c>
      <c r="BQ438" s="10">
        <f>3/24000000*OO[[#This Row],[125 (04JUL1985 12:00:00)-Water Temperature (C)]]*OO[[#This Row],[67]]</f>
        <v>4.4424974599199995E-5</v>
      </c>
      <c r="BR438" s="10">
        <f>3/24000000*OO[[#This Row],[126 (04JUL1985 15:00:00)-Water Temperature (C)]]*OO[[#This Row],[68]]</f>
        <v>3.9383740325324996E-5</v>
      </c>
      <c r="BS438" s="10">
        <f>3/24000000*OO[[#This Row],[127 (04JUL1985 18:00:00)-Water Temperature (C)]]*OO[[#This Row],[69]]</f>
        <v>3.5332972994324996E-5</v>
      </c>
      <c r="BT438" s="10">
        <f>3/24000000*OO[[#This Row],[128 (04JUL1985 21:00:00)-Water Temperature (C)]]*OO[[#This Row],[70]]</f>
        <v>3.1579784584949991E-5</v>
      </c>
      <c r="BU438" s="10">
        <f>3/24000000*OO[[#This Row],[129 (05JUL1985 00:00:00)-Water Temperature (C)]]*OO[[#This Row],[71]]</f>
        <v>2.7956103716449997E-5</v>
      </c>
      <c r="BV438" s="10">
        <f>3/24000000*OO[[#This Row],[130 (05JUL1985 03:00:00)-Water Temperature (C)]]*OO[[#This Row],[72]]</f>
        <v>2.5025005620229998E-5</v>
      </c>
      <c r="BW438" s="10">
        <f>3/24000000*OO[[#This Row],[131 (05JUL1985 06:00:00)-Water Temperature (C)]]*OO[[#This Row],[73]]</f>
        <v>2.198255742566E-5</v>
      </c>
      <c r="BX438" s="10">
        <f>3/24000000*OO[[#This Row],[132 (05JUL1985 09:00:00)-Water Temperature (C)]]*OO[[#This Row],[74]]</f>
        <v>1.9207647818774997E-5</v>
      </c>
      <c r="BY438" s="10">
        <f>3/24000000*OO[[#This Row],[133 (05JUL1985 12:00:00)-Water Temperature (C)]]*OO[[#This Row],[75]]</f>
        <v>1.6800190801499995E-5</v>
      </c>
      <c r="BZ438" s="10">
        <f>3/24000000*OO[[#This Row],[134 (05JUL1985 15:00:00)-Water Temperature (C)]]*OO[[#This Row],[76]]</f>
        <v>1.4476591927215E-5</v>
      </c>
      <c r="CA438" s="10">
        <f>3/24000000*OO[[#This Row],[135 (05JUL1985 18:00:00)-Water Temperature (C)]]*OO[[#This Row],[77]]</f>
        <v>1.222058922098625E-5</v>
      </c>
      <c r="CB438" s="10">
        <f>3/24000000*OO[[#This Row],[136 (05JUL1985 21:00:00)-Water Temperature (C)]]*OO[[#This Row],[78]]</f>
        <v>1.01559526709025E-5</v>
      </c>
      <c r="CC438" s="10">
        <f>3/24000000*OO[[#This Row],[137 (06JUL1985 00:00:00)-Water Temperature (C)]]*OO[[#This Row],[79]]</f>
        <v>8.2915239724025002E-6</v>
      </c>
      <c r="CD438" s="10">
        <f>3/24000000*OO[[#This Row],[138 (06JUL1985 03:00:00)-Water Temperature (C)]]*OO[[#This Row],[80]]</f>
        <v>6.7763872970937496E-6</v>
      </c>
      <c r="CE438" s="10">
        <f>3/24000000*OO[[#This Row],[139 (06JUL1985 06:00:00)-Water Temperature (C)]]*OO[[#This Row],[81]]</f>
        <v>5.4027797648100007E-6</v>
      </c>
      <c r="CF438" s="10">
        <f>3/24000000*OO[[#This Row],[140 (06JUL1985 09:00:00)-Water Temperature (C)]]*OO[[#This Row],[82]]</f>
        <v>4.2881114396050002E-6</v>
      </c>
      <c r="CG438" s="10">
        <f>3/24000000*OO[[#This Row],[141 (06JUL1985 12:00:00)-Water Temperature (C)]]*OO[[#This Row],[83]]</f>
        <v>3.5065376794174994E-6</v>
      </c>
      <c r="CH438" s="10">
        <f>3/24000000*OO[[#This Row],[142 (06JUL1985 15:00:00)-Water Temperature (C)]]*OO[[#This Row],[84]]</f>
        <v>2.892055297608E-6</v>
      </c>
      <c r="CI438" s="10">
        <f>3/24000000*OO[[#This Row],[143 (06JUL1985 18:00:00)-Water Temperature (C)]]*OO[[#This Row],[85]]</f>
        <v>2.4054530659199997E-6</v>
      </c>
      <c r="CJ438" s="10">
        <f>3/24000000*OO[[#This Row],[144 (06JUL1985 21:00:00)-Water Temperature (C)]]*OO[[#This Row],[86]]</f>
        <v>2.0623561345920001E-6</v>
      </c>
      <c r="CK438" s="10">
        <f>3/24000000*OO[[#This Row],[145 (07JUL1985 00:00:00)-Water Temperature (C)]]*OO[[#This Row],[87]]</f>
        <v>1.83556791909975E-6</v>
      </c>
      <c r="CL438" s="10">
        <f>3/24000000*OO[[#This Row],[146 (07JUL1985 03:00:00)-Water Temperature (C)]]*OO[[#This Row],[88]]</f>
        <v>1.7020966728292501E-6</v>
      </c>
      <c r="CM438" s="10">
        <f>3/24000000*OO[[#This Row],[147 (07JUL1985 06:00:00)-Water Temperature (C)]]*OO[[#This Row],[89]]</f>
        <v>1.5979247632381248E-6</v>
      </c>
      <c r="CN438" s="10">
        <f>3/24000000*OO[[#This Row],[148 (07JUL1985 09:00:00)-Water Temperature (C)]]*OO[[#This Row],[90]]</f>
        <v>1.5072183769172498E-6</v>
      </c>
      <c r="CO438" s="10">
        <f>3/24000000*OO[[#This Row],[149 (07JUL1985 12:00:00)-Water Temperature (C)]]*OO[[#This Row],[91]]</f>
        <v>1.44368883338975E-6</v>
      </c>
      <c r="CP438" s="10">
        <f>3/24000000*OO[[#This Row],[150 (07JUL1985 15:00:00)-Water Temperature (C)]]*OO[[#This Row],[92]]</f>
        <v>1.3767221570447501E-6</v>
      </c>
      <c r="CQ438" s="10">
        <f>3/24000000*OO[[#This Row],[151 (07JUL1985 18:00:00)-Water Temperature (C)]]*OO[[#This Row],[93]]</f>
        <v>1.3032205689546249E-6</v>
      </c>
      <c r="CR438" s="10">
        <f>3/24000000*OO[[#This Row],[152 (07JUL1985 21:00:00)-Water Temperature (C)]]*OO[[#This Row],[94]]</f>
        <v>1.2287565039645E-6</v>
      </c>
      <c r="CS438" s="10">
        <f>3/24000000*OO[[#This Row],[153 (08JUL1985 00:00:00)-Water Temperature (C)]]*OO[[#This Row],[95]]</f>
        <v>1.1527732758255E-6</v>
      </c>
      <c r="CT438" s="10">
        <f>3/24000000*OO[[#This Row],[154 (08JUL1985 03:00:00)-Water Temperature (C)]]*OO[[#This Row],[96]]</f>
        <v>1.0851110524374998E-6</v>
      </c>
      <c r="CU438" s="10">
        <f>3/24000000*OO[[#This Row],[155 (08JUL1985 06:00:00)-Water Temperature (C)]]*OO[[#This Row],[97]]</f>
        <v>1.033685680909625E-6</v>
      </c>
      <c r="CV438" s="10">
        <f>3/24000000*OO[[#This Row],[156 (08JUL1985 09:00:00)-Water Temperature (C)]]*OO[[#This Row],[98]]</f>
        <v>9.7986043567762475E-7</v>
      </c>
      <c r="CW438" s="10">
        <f>3/24000000*OO[[#This Row],[157 (08JUL1985 12:00:00)-Water Temperature (C)]]*OO[[#This Row],[99]]</f>
        <v>9.3341597875312492E-7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9.7300738079999997E-44</v>
      </c>
      <c r="Y439" s="10">
        <f>3/24000000*OO[[#This Row],[81 (29JUN1985 00:00:00)-Water Temperature (C)]]*OO[[#This Row],[23]]</f>
        <v>1.0383568631587499E-36</v>
      </c>
      <c r="Z439" s="10">
        <f>3/24000000*OO[[#This Row],[82 (29JUN1985 03:00:00)-Water Temperature (C)]]*OO[[#This Row],[24]]</f>
        <v>1.9529358335199999E-30</v>
      </c>
      <c r="AA439" s="10">
        <f>3/24000000*OO[[#This Row],[83 (29JUN1985 06:00:00)-Water Temperature (C)]]*OO[[#This Row],[25]]</f>
        <v>1.0270942166811251E-24</v>
      </c>
      <c r="AB439" s="10">
        <f>3/24000000*OO[[#This Row],[84 (29JUN1985 09:00:00)-Water Temperature (C)]]*OO[[#This Row],[26]]</f>
        <v>2.5178094531944999E-20</v>
      </c>
      <c r="AC439" s="10">
        <f>3/24000000*OO[[#This Row],[85 (29JUN1985 12:00:00)-Water Temperature (C)]]*OO[[#This Row],[27]]</f>
        <v>7.1727545134124998E-17</v>
      </c>
      <c r="AD439" s="10">
        <f>3/24000000*OO[[#This Row],[86 (29JUN1985 15:00:00)-Water Temperature (C)]]*OO[[#This Row],[28]]</f>
        <v>4.5393982566862495E-14</v>
      </c>
      <c r="AE439" s="10">
        <f>3/24000000*OO[[#This Row],[88 (29JUN1985 21:00:00)-Water Temperature (C)]]*OO[[#This Row],[30]]</f>
        <v>9.0509795424400014E-10</v>
      </c>
      <c r="AF439" s="10">
        <f>3/24000000*OO[[#This Row],[88 (29JUN1985 21:00:00)-Water Temperature (C)]]*OO[[#This Row],[30]]</f>
        <v>9.0509795424400014E-10</v>
      </c>
      <c r="AG439" s="10">
        <f>3/24000000*OO[[#This Row],[89 (30JUN1985 00:00:00)-Water Temperature (C)]]*OO[[#This Row],[31]]</f>
        <v>4.1098725593799998E-8</v>
      </c>
      <c r="AH439" s="10">
        <f>3/24000000*OO[[#This Row],[90 (30JUN1985 03:00:00)-Water Temperature (C)]]*OO[[#This Row],[32]]</f>
        <v>1.0323445818966251E-6</v>
      </c>
      <c r="AI439" s="10">
        <f>3/24000000*OO[[#This Row],[91 (30JUN1985 06:00:00)-Water Temperature (C)]]*OO[[#This Row],[33]]</f>
        <v>1.5470011041235E-5</v>
      </c>
      <c r="AJ439" s="10">
        <f>3/24000000*OO[[#This Row],[92 (30JUN1985 09:00:00)-Water Temperature (C)]]*OO[[#This Row],[34]]</f>
        <v>1.4701870563304999E-4</v>
      </c>
      <c r="AK439" s="10">
        <f>3/24000000*OO[[#This Row],[93 (30JUN1985 12:00:00)-Water Temperature (C)]]*OO[[#This Row],[35]]</f>
        <v>9.2814887232750001E-4</v>
      </c>
      <c r="AL439" s="10">
        <f>3/24000000*OO[[#This Row],[94 (30JUN1985 15:00:00)-Water Temperature (C)]]*OO[[#This Row],[36]]</f>
        <v>4.0210736604750002E-3</v>
      </c>
      <c r="AM439" s="10">
        <f>3/24000000*OO[[#This Row],[95 (30JUN1985 18:00:00)-Water Temperature (C)]]*OO[[#This Row],[37]]</f>
        <v>1.257604320011875E-2</v>
      </c>
      <c r="AN439" s="10">
        <f>3/24000000*OO[[#This Row],[96 (30JUN1985 21:00:00)-Water Temperature (C)]]*OO[[#This Row],[38]]</f>
        <v>2.9925710639999995E-2</v>
      </c>
      <c r="AO439" s="10">
        <f>3/24000000*OO[[#This Row],[97 (01JUL1985 00:00:00)-Water Temperature (C)]]*OO[[#This Row],[39]]</f>
        <v>5.5939001881950001E-2</v>
      </c>
      <c r="AP439" s="10">
        <f>3/24000000*OO[[#This Row],[98 (01JUL1985 03:00:00)-Water Temperature (C)]]*OO[[#This Row],[40]]</f>
        <v>8.6506918107499997E-2</v>
      </c>
      <c r="AQ439" s="10">
        <f>3/24000000*OO[[#This Row],[99 (01JUL1985 06:00:00)-Water Temperature (C)]]*OO[[#This Row],[41]]</f>
        <v>0.10772693970219999</v>
      </c>
      <c r="AR439" s="10">
        <f>3/24000000*OO[[#This Row],[100 (01JUL1985 09:00:00)-Water Temperature (C)]]*OO[[#This Row],[42]]</f>
        <v>0.11101136413900001</v>
      </c>
      <c r="AS439" s="10">
        <f>3/24000000*OO[[#This Row],[101 (01JUL1985 12:00:00)-Water Temperature (C)]]*OO[[#This Row],[43]]</f>
        <v>9.8543374310362489E-2</v>
      </c>
      <c r="AT439" s="10">
        <f>3/24000000*OO[[#This Row],[102 (01JUL1985 15:00:00)-Water Temperature (C)]]*OO[[#This Row],[44]]</f>
        <v>7.6526819735774992E-2</v>
      </c>
      <c r="AU439" s="10">
        <f>3/24000000*OO[[#This Row],[103 (01JUL1985 18:00:00)-Water Temperature (C)]]*OO[[#This Row],[45]]</f>
        <v>5.2741486387450007E-2</v>
      </c>
      <c r="AV439" s="10">
        <f>3/24000000*OO[[#This Row],[104 (01JUL1985 21:00:00)-Water Temperature (C)]]*OO[[#This Row],[46]]</f>
        <v>3.27441847683125E-2</v>
      </c>
      <c r="AW439" s="10">
        <f>3/24000000*OO[[#This Row],[105 (02JUL1985 00:00:00)-Water Temperature (C)]]*OO[[#This Row],[47]]</f>
        <v>1.8651125382277502E-2</v>
      </c>
      <c r="AX439" s="10">
        <f>3/24000000*OO[[#This Row],[106 (02JUL1985 03:00:00)-Water Temperature (C)]]*OO[[#This Row],[48]]</f>
        <v>1.0183794614011249E-2</v>
      </c>
      <c r="AY439" s="10">
        <f>3/24000000*OO[[#This Row],[107 (02JUL1985 06:00:00)-Water Temperature (C)]]*OO[[#This Row],[49]]</f>
        <v>5.1518695623999997E-3</v>
      </c>
      <c r="AZ439" s="10">
        <f>3/24000000*OO[[#This Row],[108 (02JUL1985 09:00:00)-Water Temperature (C)]]*OO[[#This Row],[50]]</f>
        <v>2.4675329065659999E-3</v>
      </c>
      <c r="BA439" s="10">
        <f>3/24000000*OO[[#This Row],[109 (02JUL1985 12:00:00)-Water Temperature (C)]]*OO[[#This Row],[51]]</f>
        <v>1.170327904218E-3</v>
      </c>
      <c r="BB439" s="10">
        <f>3/24000000*OO[[#This Row],[110 (02JUL1985 15:00:00)-Water Temperature (C)]]*OO[[#This Row],[52]]</f>
        <v>5.6699505968500004E-4</v>
      </c>
      <c r="BC439" s="10">
        <f>3/24000000*OO[[#This Row],[111 (02JUL1985 18:00:00)-Water Temperature (C)]]*OO[[#This Row],[53]]</f>
        <v>3.0288170213055001E-4</v>
      </c>
      <c r="BD439" s="10">
        <f>3/24000000*OO[[#This Row],[112 (02JUL1985 21:00:00)-Water Temperature (C)]]*OO[[#This Row],[54]]</f>
        <v>1.9501283654369998E-4</v>
      </c>
      <c r="BE439" s="10">
        <f>3/24000000*OO[[#This Row],[113 (03JUL1985 00:00:00)-Water Temperature (C)]]*OO[[#This Row],[55]]</f>
        <v>1.5102003600007499E-4</v>
      </c>
      <c r="BF439" s="10">
        <f>3/24000000*OO[[#This Row],[114 (03JUL1985 03:00:00)-Water Temperature (C)]]*OO[[#This Row],[56]]</f>
        <v>1.3237148738992499E-4</v>
      </c>
      <c r="BG439" s="10">
        <f>3/24000000*OO[[#This Row],[115 (03JUL1985 06:00:00)-Water Temperature (C)]]*OO[[#This Row],[57]]</f>
        <v>1.19551708870125E-4</v>
      </c>
      <c r="BH439" s="10">
        <f>3/24000000*OO[[#This Row],[116 (03JUL1985 09:00:00)-Water Temperature (C)]]*OO[[#This Row],[58]]</f>
        <v>1.068758304385E-4</v>
      </c>
      <c r="BI439" s="10">
        <f>3/24000000*OO[[#This Row],[117 (03JUL1985 12:00:00)-Water Temperature (C)]]*OO[[#This Row],[59]]</f>
        <v>9.6695304591050009E-5</v>
      </c>
      <c r="BJ439" s="10">
        <f>3/24000000*OO[[#This Row],[118 (03JUL1985 15:00:00)-Water Temperature (C)]]*OO[[#This Row],[60]]</f>
        <v>8.642675256225E-5</v>
      </c>
      <c r="BK439" s="10">
        <f>3/24000000*OO[[#This Row],[119 (03JUL1985 18:00:00)-Water Temperature (C)]]*OO[[#This Row],[61]]</f>
        <v>7.6821504070349997E-5</v>
      </c>
      <c r="BL439" s="10">
        <f>3/24000000*OO[[#This Row],[120 (03JUL1985 21:00:00)-Water Temperature (C)]]*OO[[#This Row],[62]]</f>
        <v>6.8462439543237483E-5</v>
      </c>
      <c r="BM439" s="10">
        <f>3/24000000*OO[[#This Row],[121 (04JUL1985 00:00:00)-Water Temperature (C)]]*OO[[#This Row],[63]]</f>
        <v>6.0603939489600003E-5</v>
      </c>
      <c r="BN439" s="10">
        <f>3/24000000*OO[[#This Row],[122 (04JUL1985 03:00:00)-Water Temperature (C)]]*OO[[#This Row],[64]]</f>
        <v>5.3853733259812496E-5</v>
      </c>
      <c r="BO439" s="10">
        <f>3/24000000*OO[[#This Row],[123 (04JUL1985 06:00:00)-Water Temperature (C)]]*OO[[#This Row],[65]]</f>
        <v>4.6973471745300002E-5</v>
      </c>
      <c r="BP439" s="10">
        <f>3/24000000*OO[[#This Row],[124 (04JUL1985 09:00:00)-Water Temperature (C)]]*OO[[#This Row],[66]]</f>
        <v>4.1121408178399997E-5</v>
      </c>
      <c r="BQ439" s="10">
        <f>3/24000000*OO[[#This Row],[125 (04JUL1985 12:00:00)-Water Temperature (C)]]*OO[[#This Row],[67]]</f>
        <v>3.6007160856175001E-5</v>
      </c>
      <c r="BR439" s="10">
        <f>3/24000000*OO[[#This Row],[126 (04JUL1985 15:00:00)-Water Temperature (C)]]*OO[[#This Row],[68]]</f>
        <v>3.1858291351024997E-5</v>
      </c>
      <c r="BS439" s="10">
        <f>3/24000000*OO[[#This Row],[127 (04JUL1985 18:00:00)-Water Temperature (C)]]*OO[[#This Row],[69]]</f>
        <v>2.854977362109E-5</v>
      </c>
      <c r="BT439" s="10">
        <f>3/24000000*OO[[#This Row],[128 (04JUL1985 21:00:00)-Water Temperature (C)]]*OO[[#This Row],[70]]</f>
        <v>2.5498965683468749E-5</v>
      </c>
      <c r="BU439" s="10">
        <f>3/24000000*OO[[#This Row],[129 (05JUL1985 00:00:00)-Water Temperature (C)]]*OO[[#This Row],[71]]</f>
        <v>2.2556542836675E-5</v>
      </c>
      <c r="BV439" s="10">
        <f>3/24000000*OO[[#This Row],[130 (05JUL1985 03:00:00)-Water Temperature (C)]]*OO[[#This Row],[72]]</f>
        <v>2.0182546521179997E-5</v>
      </c>
      <c r="BW439" s="10">
        <f>3/24000000*OO[[#This Row],[131 (05JUL1985 06:00:00)-Water Temperature (C)]]*OO[[#This Row],[73]]</f>
        <v>1.7702772813967501E-5</v>
      </c>
      <c r="BX439" s="10">
        <f>3/24000000*OO[[#This Row],[132 (05JUL1985 09:00:00)-Water Temperature (C)]]*OO[[#This Row],[74]]</f>
        <v>1.5442333953753745E-5</v>
      </c>
      <c r="BY439" s="10">
        <f>3/24000000*OO[[#This Row],[133 (05JUL1985 12:00:00)-Water Temperature (C)]]*OO[[#This Row],[75]]</f>
        <v>1.3476456243859998E-5</v>
      </c>
      <c r="BZ439" s="10">
        <f>3/24000000*OO[[#This Row],[134 (05JUL1985 15:00:00)-Water Temperature (C)]]*OO[[#This Row],[76]]</f>
        <v>1.1599956461621249E-5</v>
      </c>
      <c r="CA439" s="10">
        <f>3/24000000*OO[[#This Row],[135 (05JUL1985 18:00:00)-Water Temperature (C)]]*OO[[#This Row],[77]]</f>
        <v>9.7837864290787504E-6</v>
      </c>
      <c r="CB439" s="10">
        <f>3/24000000*OO[[#This Row],[136 (05JUL1985 21:00:00)-Water Temperature (C)]]*OO[[#This Row],[78]]</f>
        <v>8.1258844842175016E-6</v>
      </c>
      <c r="CC439" s="10">
        <f>3/24000000*OO[[#This Row],[137 (06JUL1985 00:00:00)-Water Temperature (C)]]*OO[[#This Row],[79]]</f>
        <v>6.6314863927899994E-6</v>
      </c>
      <c r="CD439" s="10">
        <f>3/24000000*OO[[#This Row],[138 (06JUL1985 03:00:00)-Water Temperature (C)]]*OO[[#This Row],[80]]</f>
        <v>5.4162867191600002E-6</v>
      </c>
      <c r="CE439" s="10">
        <f>3/24000000*OO[[#This Row],[139 (06JUL1985 06:00:00)-Water Temperature (C)]]*OO[[#This Row],[81]]</f>
        <v>4.3160987966399998E-6</v>
      </c>
      <c r="CF439" s="10">
        <f>3/24000000*OO[[#This Row],[140 (06JUL1985 09:00:00)-Water Temperature (C)]]*OO[[#This Row],[82]]</f>
        <v>3.42497143469E-6</v>
      </c>
      <c r="CG439" s="10">
        <f>3/24000000*OO[[#This Row],[141 (06JUL1985 12:00:00)-Water Temperature (C)]]*OO[[#This Row],[83]]</f>
        <v>2.8106841015007501E-6</v>
      </c>
      <c r="CH439" s="10">
        <f>3/24000000*OO[[#This Row],[142 (06JUL1985 15:00:00)-Water Temperature (C)]]*OO[[#This Row],[84]]</f>
        <v>2.328384279135E-6</v>
      </c>
      <c r="CI439" s="10">
        <f>3/24000000*OO[[#This Row],[143 (06JUL1985 18:00:00)-Water Temperature (C)]]*OO[[#This Row],[85]]</f>
        <v>1.942218406146875E-6</v>
      </c>
      <c r="CJ439" s="10">
        <f>3/24000000*OO[[#This Row],[144 (06JUL1985 21:00:00)-Water Temperature (C)]]*OO[[#This Row],[86]]</f>
        <v>1.6690366714819998E-6</v>
      </c>
      <c r="CK439" s="10">
        <f>3/24000000*OO[[#This Row],[145 (07JUL1985 00:00:00)-Water Temperature (C)]]*OO[[#This Row],[87]]</f>
        <v>1.4890512838319999E-6</v>
      </c>
      <c r="CL439" s="10">
        <f>3/24000000*OO[[#This Row],[146 (07JUL1985 03:00:00)-Water Temperature (C)]]*OO[[#This Row],[88]]</f>
        <v>1.3850484083799999E-6</v>
      </c>
      <c r="CM439" s="10">
        <f>3/24000000*OO[[#This Row],[147 (07JUL1985 06:00:00)-Water Temperature (C)]]*OO[[#This Row],[89]]</f>
        <v>1.3055733064920001E-6</v>
      </c>
      <c r="CN439" s="10">
        <f>3/24000000*OO[[#This Row],[148 (07JUL1985 09:00:00)-Water Temperature (C)]]*OO[[#This Row],[90]]</f>
        <v>1.23564527346625E-6</v>
      </c>
      <c r="CO439" s="10">
        <f>3/24000000*OO[[#This Row],[149 (07JUL1985 12:00:00)-Water Temperature (C)]]*OO[[#This Row],[91]]</f>
        <v>1.1874460135232499E-6</v>
      </c>
      <c r="CP439" s="10">
        <f>3/24000000*OO[[#This Row],[150 (07JUL1985 15:00:00)-Water Temperature (C)]]*OO[[#This Row],[92]]</f>
        <v>1.1373010631079999E-6</v>
      </c>
      <c r="CQ439" s="10">
        <f>3/24000000*OO[[#This Row],[151 (07JUL1985 18:00:00)-Water Temperature (C)]]*OO[[#This Row],[93]]</f>
        <v>1.08176805815375E-6</v>
      </c>
      <c r="CR439" s="10">
        <f>3/24000000*OO[[#This Row],[152 (07JUL1985 21:00:00)-Water Temperature (C)]]*OO[[#This Row],[94]]</f>
        <v>1.0251982835119998E-6</v>
      </c>
      <c r="CS439" s="10">
        <f>3/24000000*OO[[#This Row],[153 (08JUL1985 00:00:00)-Water Temperature (C)]]*OO[[#This Row],[95]]</f>
        <v>9.6676064484300019E-7</v>
      </c>
      <c r="CT439" s="10">
        <f>3/24000000*OO[[#This Row],[154 (08JUL1985 03:00:00)-Water Temperature (C)]]*OO[[#This Row],[96]]</f>
        <v>9.1405601736637507E-7</v>
      </c>
      <c r="CU439" s="10">
        <f>3/24000000*OO[[#This Row],[155 (08JUL1985 06:00:00)-Water Temperature (C)]]*OO[[#This Row],[97]]</f>
        <v>8.7482457632537497E-7</v>
      </c>
      <c r="CV439" s="10">
        <f>3/24000000*OO[[#This Row],[156 (08JUL1985 09:00:00)-Water Temperature (C)]]*OO[[#This Row],[98]]</f>
        <v>8.3296884376499988E-7</v>
      </c>
      <c r="CW439" s="10">
        <f>3/24000000*OO[[#This Row],[157 (08JUL1985 12:00:00)-Water Temperature (C)]]*OO[[#This Row],[99]]</f>
        <v>7.9707152472412487E-7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0</v>
      </c>
      <c r="Y440" s="10">
        <f>3/24000000*OO[[#This Row],[81 (29JUN1985 00:00:00)-Water Temperature (C)]]*OO[[#This Row],[23]]</f>
        <v>2.0643068400783749E-37</v>
      </c>
      <c r="Z440" s="10">
        <f>3/24000000*OO[[#This Row],[82 (29JUN1985 03:00:00)-Water Temperature (C)]]*OO[[#This Row],[24]]</f>
        <v>3.1443872249789996E-31</v>
      </c>
      <c r="AA440" s="10">
        <f>3/24000000*OO[[#This Row],[83 (29JUN1985 06:00:00)-Water Temperature (C)]]*OO[[#This Row],[25]]</f>
        <v>2.3218287213279998E-25</v>
      </c>
      <c r="AB440" s="10">
        <f>3/24000000*OO[[#This Row],[84 (29JUN1985 09:00:00)-Water Temperature (C)]]*OO[[#This Row],[26]]</f>
        <v>6.8093363349375002E-21</v>
      </c>
      <c r="AC440" s="10">
        <f>3/24000000*OO[[#This Row],[85 (29JUN1985 12:00:00)-Water Temperature (C)]]*OO[[#This Row],[27]]</f>
        <v>2.2301998072925E-17</v>
      </c>
      <c r="AD440" s="10">
        <f>3/24000000*OO[[#This Row],[86 (29JUN1985 15:00:00)-Water Temperature (C)]]*OO[[#This Row],[28]]</f>
        <v>1.5646656688867498E-14</v>
      </c>
      <c r="AE440" s="10">
        <f>3/24000000*OO[[#This Row],[88 (29JUN1985 21:00:00)-Water Temperature (C)]]*OO[[#This Row],[30]]</f>
        <v>3.6417094191875001E-10</v>
      </c>
      <c r="AF440" s="10">
        <f>3/24000000*OO[[#This Row],[88 (29JUN1985 21:00:00)-Water Temperature (C)]]*OO[[#This Row],[30]]</f>
        <v>3.6417094191875001E-10</v>
      </c>
      <c r="AG440" s="10">
        <f>3/24000000*OO[[#This Row],[89 (30JUN1985 00:00:00)-Water Temperature (C)]]*OO[[#This Row],[31]]</f>
        <v>1.7694514118347501E-8</v>
      </c>
      <c r="AH440" s="10">
        <f>3/24000000*OO[[#This Row],[90 (30JUN1985 03:00:00)-Water Temperature (C)]]*OO[[#This Row],[32]]</f>
        <v>4.7310837009974998E-7</v>
      </c>
      <c r="AI440" s="10">
        <f>3/24000000*OO[[#This Row],[91 (30JUN1985 06:00:00)-Water Temperature (C)]]*OO[[#This Row],[33]]</f>
        <v>7.5169011076499994E-6</v>
      </c>
      <c r="AJ440" s="10">
        <f>3/24000000*OO[[#This Row],[92 (30JUN1985 09:00:00)-Water Temperature (C)]]*OO[[#This Row],[34]]</f>
        <v>7.543007134099999E-5</v>
      </c>
      <c r="AK440" s="10">
        <f>3/24000000*OO[[#This Row],[93 (30JUN1985 12:00:00)-Water Temperature (C)]]*OO[[#This Row],[35]]</f>
        <v>5.0067789396412499E-4</v>
      </c>
      <c r="AL440" s="10">
        <f>3/24000000*OO[[#This Row],[94 (30JUN1985 15:00:00)-Water Temperature (C)]]*OO[[#This Row],[36]]</f>
        <v>2.275680189175375E-3</v>
      </c>
      <c r="AM440" s="10">
        <f>3/24000000*OO[[#This Row],[95 (30JUN1985 18:00:00)-Water Temperature (C)]]*OO[[#This Row],[37]]</f>
        <v>7.4450890567249999E-3</v>
      </c>
      <c r="AN440" s="10">
        <f>3/24000000*OO[[#This Row],[96 (30JUN1985 21:00:00)-Water Temperature (C)]]*OO[[#This Row],[38]]</f>
        <v>1.8500879545931249E-2</v>
      </c>
      <c r="AO440" s="10">
        <f>3/24000000*OO[[#This Row],[97 (01JUL1985 00:00:00)-Water Temperature (C)]]*OO[[#This Row],[39]]</f>
        <v>3.6167577008312496E-2</v>
      </c>
      <c r="AP440" s="10">
        <f>3/24000000*OO[[#This Row],[98 (01JUL1985 03:00:00)-Water Temperature (C)]]*OO[[#This Row],[40]]</f>
        <v>5.8498917661374987E-2</v>
      </c>
      <c r="AQ440" s="10">
        <f>3/24000000*OO[[#This Row],[99 (01JUL1985 06:00:00)-Water Temperature (C)]]*OO[[#This Row],[41]]</f>
        <v>7.62994299243E-2</v>
      </c>
      <c r="AR440" s="10">
        <f>3/24000000*OO[[#This Row],[100 (01JUL1985 09:00:00)-Water Temperature (C)]]*OO[[#This Row],[42]]</f>
        <v>8.2496173156699992E-2</v>
      </c>
      <c r="AS440" s="10">
        <f>3/24000000*OO[[#This Row],[101 (01JUL1985 12:00:00)-Water Temperature (C)]]*OO[[#This Row],[43]]</f>
        <v>7.6024910875374996E-2</v>
      </c>
      <c r="AT440" s="10">
        <f>3/24000000*OO[[#This Row],[102 (01JUL1985 15:00:00)-Water Temperature (C)]]*OO[[#This Row],[44]]</f>
        <v>6.1371056758862494E-2</v>
      </c>
      <c r="AU440" s="10">
        <f>3/24000000*OO[[#This Row],[103 (01JUL1985 18:00:00)-Water Temperature (C)]]*OO[[#This Row],[45]]</f>
        <v>4.4180522888699995E-2</v>
      </c>
      <c r="AV440" s="10">
        <f>3/24000000*OO[[#This Row],[104 (01JUL1985 21:00:00)-Water Temperature (C)]]*OO[[#This Row],[46]]</f>
        <v>2.8813058154674994E-2</v>
      </c>
      <c r="AW440" s="10">
        <f>3/24000000*OO[[#This Row],[105 (02JUL1985 00:00:00)-Water Temperature (C)]]*OO[[#This Row],[47]]</f>
        <v>1.7338196654583748E-2</v>
      </c>
      <c r="AX440" s="10">
        <f>3/24000000*OO[[#This Row],[106 (02JUL1985 03:00:00)-Water Temperature (C)]]*OO[[#This Row],[48]]</f>
        <v>1.0038469753094997E-2</v>
      </c>
      <c r="AY440" s="10">
        <f>3/24000000*OO[[#This Row],[107 (02JUL1985 06:00:00)-Water Temperature (C)]]*OO[[#This Row],[49]]</f>
        <v>5.4178528446324993E-3</v>
      </c>
      <c r="AZ440" s="10">
        <f>3/24000000*OO[[#This Row],[108 (02JUL1985 09:00:00)-Water Temperature (C)]]*OO[[#This Row],[50]]</f>
        <v>2.76487130961525E-3</v>
      </c>
      <c r="BA440" s="10">
        <f>3/24000000*OO[[#This Row],[109 (02JUL1985 12:00:00)-Water Temperature (C)]]*OO[[#This Row],[51]]</f>
        <v>1.380266703216E-3</v>
      </c>
      <c r="BB440" s="10">
        <f>3/24000000*OO[[#This Row],[110 (02JUL1985 15:00:00)-Water Temperature (C)]]*OO[[#This Row],[52]]</f>
        <v>6.8253191625499993E-4</v>
      </c>
      <c r="BC440" s="10">
        <f>3/24000000*OO[[#This Row],[111 (02JUL1985 18:00:00)-Water Temperature (C)]]*OO[[#This Row],[53]]</f>
        <v>3.4841156010524996E-4</v>
      </c>
      <c r="BD440" s="10">
        <f>3/24000000*OO[[#This Row],[112 (02JUL1985 21:00:00)-Water Temperature (C)]]*OO[[#This Row],[54]]</f>
        <v>1.9686624233003751E-4</v>
      </c>
      <c r="BE440" s="10">
        <f>3/24000000*OO[[#This Row],[113 (03JUL1985 00:00:00)-Water Temperature (C)]]*OO[[#This Row],[55]]</f>
        <v>1.29192591951275E-4</v>
      </c>
      <c r="BF440" s="10">
        <f>3/24000000*OO[[#This Row],[114 (03JUL1985 03:00:00)-Water Temperature (C)]]*OO[[#This Row],[56]]</f>
        <v>9.8811881865899993E-5</v>
      </c>
      <c r="BG440" s="10">
        <f>3/24000000*OO[[#This Row],[115 (03JUL1985 06:00:00)-Water Temperature (C)]]*OO[[#This Row],[57]]</f>
        <v>8.2928496224174981E-5</v>
      </c>
      <c r="BH440" s="10">
        <f>3/24000000*OO[[#This Row],[116 (03JUL1985 09:00:00)-Water Temperature (C)]]*OO[[#This Row],[58]]</f>
        <v>7.1309362910349996E-5</v>
      </c>
      <c r="BI440" s="10">
        <f>3/24000000*OO[[#This Row],[117 (03JUL1985 12:00:00)-Water Temperature (C)]]*OO[[#This Row],[59]]</f>
        <v>6.2918007482249991E-5</v>
      </c>
      <c r="BJ440" s="10">
        <f>3/24000000*OO[[#This Row],[118 (03JUL1985 15:00:00)-Water Temperature (C)]]*OO[[#This Row],[60]]</f>
        <v>5.5439710685700003E-5</v>
      </c>
      <c r="BK440" s="10">
        <f>3/24000000*OO[[#This Row],[119 (03JUL1985 18:00:00)-Water Temperature (C)]]*OO[[#This Row],[61]]</f>
        <v>4.8818873849549998E-5</v>
      </c>
      <c r="BL440" s="10">
        <f>3/24000000*OO[[#This Row],[120 (03JUL1985 21:00:00)-Water Temperature (C)]]*OO[[#This Row],[62]]</f>
        <v>4.3278143219549997E-5</v>
      </c>
      <c r="BM440" s="10">
        <f>3/24000000*OO[[#This Row],[121 (04JUL1985 00:00:00)-Water Temperature (C)]]*OO[[#This Row],[63]]</f>
        <v>3.8246278889474997E-5</v>
      </c>
      <c r="BN440" s="10">
        <f>3/24000000*OO[[#This Row],[122 (04JUL1985 03:00:00)-Water Temperature (C)]]*OO[[#This Row],[64]]</f>
        <v>3.3898243709224994E-5</v>
      </c>
      <c r="BO440" s="10">
        <f>3/24000000*OO[[#This Row],[123 (04JUL1985 06:00:00)-Water Temperature (C)]]*OO[[#This Row],[65]]</f>
        <v>2.9484386487850002E-5</v>
      </c>
      <c r="BP440" s="10">
        <f>3/24000000*OO[[#This Row],[124 (04JUL1985 09:00:00)-Water Temperature (C)]]*OO[[#This Row],[66]]</f>
        <v>2.5635462978491246E-5</v>
      </c>
      <c r="BQ440" s="10">
        <f>3/24000000*OO[[#This Row],[125 (04JUL1985 12:00:00)-Water Temperature (C)]]*OO[[#This Row],[67]]</f>
        <v>2.2323635045639999E-5</v>
      </c>
      <c r="BR440" s="10">
        <f>3/24000000*OO[[#This Row],[126 (04JUL1985 15:00:00)-Water Temperature (C)]]*OO[[#This Row],[68]]</f>
        <v>1.9653542027081248E-5</v>
      </c>
      <c r="BS440" s="10">
        <f>3/24000000*OO[[#This Row],[127 (04JUL1985 18:00:00)-Water Temperature (C)]]*OO[[#This Row],[69]]</f>
        <v>1.7535709246109997E-5</v>
      </c>
      <c r="BT440" s="10">
        <f>3/24000000*OO[[#This Row],[128 (04JUL1985 21:00:00)-Water Temperature (C)]]*OO[[#This Row],[70]]</f>
        <v>1.56113119190475E-5</v>
      </c>
      <c r="BU440" s="10">
        <f>3/24000000*OO[[#This Row],[129 (05JUL1985 00:00:00)-Water Temperature (C)]]*OO[[#This Row],[71]]</f>
        <v>1.3764263049652502E-5</v>
      </c>
      <c r="BV440" s="10">
        <f>3/24000000*OO[[#This Row],[130 (05JUL1985 03:00:00)-Water Temperature (C)]]*OO[[#This Row],[72]]</f>
        <v>1.225946079402E-5</v>
      </c>
      <c r="BW440" s="10">
        <f>3/24000000*OO[[#This Row],[131 (05JUL1985 06:00:00)-Water Temperature (C)]]*OO[[#This Row],[73]]</f>
        <v>1.06708705818375E-5</v>
      </c>
      <c r="BX440" s="10">
        <f>3/24000000*OO[[#This Row],[132 (05JUL1985 09:00:00)-Water Temperature (C)]]*OO[[#This Row],[74]]</f>
        <v>9.2277492023999988E-6</v>
      </c>
      <c r="BY440" s="10">
        <f>3/24000000*OO[[#This Row],[133 (05JUL1985 12:00:00)-Water Temperature (C)]]*OO[[#This Row],[75]]</f>
        <v>7.9351283720275003E-6</v>
      </c>
      <c r="BZ440" s="10">
        <f>3/24000000*OO[[#This Row],[134 (05JUL1985 15:00:00)-Water Temperature (C)]]*OO[[#This Row],[76]]</f>
        <v>6.7226426243112493E-6</v>
      </c>
      <c r="CA440" s="10">
        <f>3/24000000*OO[[#This Row],[135 (05JUL1985 18:00:00)-Water Temperature (C)]]*OO[[#This Row],[77]]</f>
        <v>5.5755626607899998E-6</v>
      </c>
      <c r="CB440" s="10">
        <f>3/24000000*OO[[#This Row],[136 (05JUL1985 21:00:00)-Water Temperature (C)]]*OO[[#This Row],[78]]</f>
        <v>4.5417098487150002E-6</v>
      </c>
      <c r="CC440" s="10">
        <f>3/24000000*OO[[#This Row],[137 (06JUL1985 00:00:00)-Water Temperature (C)]]*OO[[#This Row],[79]]</f>
        <v>3.6245974668099997E-6</v>
      </c>
      <c r="CD440" s="10">
        <f>3/24000000*OO[[#This Row],[138 (06JUL1985 03:00:00)-Water Temperature (C)]]*OO[[#This Row],[80]]</f>
        <v>2.8801554942842495E-6</v>
      </c>
      <c r="CE440" s="10">
        <f>3/24000000*OO[[#This Row],[139 (06JUL1985 06:00:00)-Water Temperature (C)]]*OO[[#This Row],[81]]</f>
        <v>2.2555207898849997E-6</v>
      </c>
      <c r="CF440" s="10">
        <f>3/24000000*OO[[#This Row],[140 (06JUL1985 09:00:00)-Water Temperature (C)]]*OO[[#This Row],[82]]</f>
        <v>1.7924727399249999E-6</v>
      </c>
      <c r="CG440" s="10">
        <f>3/24000000*OO[[#This Row],[141 (06JUL1985 12:00:00)-Water Temperature (C)]]*OO[[#This Row],[83]]</f>
        <v>1.46634516473775E-6</v>
      </c>
      <c r="CH440" s="10">
        <f>3/24000000*OO[[#This Row],[142 (06JUL1985 15:00:00)-Water Temperature (C)]]*OO[[#This Row],[84]]</f>
        <v>1.2125297942205002E-6</v>
      </c>
      <c r="CI440" s="10">
        <f>3/24000000*OO[[#This Row],[143 (06JUL1985 18:00:00)-Water Temperature (C)]]*OO[[#This Row],[85]]</f>
        <v>1.00828131722625E-6</v>
      </c>
      <c r="CJ440" s="10">
        <f>3/24000000*OO[[#This Row],[144 (06JUL1985 21:00:00)-Water Temperature (C)]]*OO[[#This Row],[86]]</f>
        <v>8.6313613089925012E-7</v>
      </c>
      <c r="CK440" s="10">
        <f>3/24000000*OO[[#This Row],[145 (07JUL1985 00:00:00)-Water Temperature (C)]]*OO[[#This Row],[87]]</f>
        <v>7.6724445246562495E-7</v>
      </c>
      <c r="CL440" s="10">
        <f>3/24000000*OO[[#This Row],[146 (07JUL1985 03:00:00)-Water Temperature (C)]]*OO[[#This Row],[88]]</f>
        <v>7.1178791394699998E-7</v>
      </c>
      <c r="CM440" s="10">
        <f>3/24000000*OO[[#This Row],[147 (07JUL1985 06:00:00)-Water Temperature (C)]]*OO[[#This Row],[89]]</f>
        <v>6.6998009283375003E-7</v>
      </c>
      <c r="CN440" s="10">
        <f>3/24000000*OO[[#This Row],[148 (07JUL1985 09:00:00)-Water Temperature (C)]]*OO[[#This Row],[90]]</f>
        <v>6.3300683670099995E-7</v>
      </c>
      <c r="CO440" s="10">
        <f>3/24000000*OO[[#This Row],[149 (07JUL1985 12:00:00)-Water Temperature (C)]]*OO[[#This Row],[91]]</f>
        <v>6.0698166788399996E-7</v>
      </c>
      <c r="CP440" s="10">
        <f>3/24000000*OO[[#This Row],[150 (07JUL1985 15:00:00)-Water Temperature (C)]]*OO[[#This Row],[92]]</f>
        <v>5.8103835615687499E-7</v>
      </c>
      <c r="CQ440" s="10">
        <f>3/24000000*OO[[#This Row],[151 (07JUL1985 18:00:00)-Water Temperature (C)]]*OO[[#This Row],[93]]</f>
        <v>5.5253303913249999E-7</v>
      </c>
      <c r="CR440" s="10">
        <f>3/24000000*OO[[#This Row],[152 (07JUL1985 21:00:00)-Water Temperature (C)]]*OO[[#This Row],[94]]</f>
        <v>5.2375457070950002E-7</v>
      </c>
      <c r="CS440" s="10">
        <f>3/24000000*OO[[#This Row],[153 (08JUL1985 00:00:00)-Water Temperature (C)]]*OO[[#This Row],[95]]</f>
        <v>4.9405562046449996E-7</v>
      </c>
      <c r="CT440" s="10">
        <f>3/24000000*OO[[#This Row],[154 (08JUL1985 03:00:00)-Water Temperature (C)]]*OO[[#This Row],[96]]</f>
        <v>4.6698297506549995E-7</v>
      </c>
      <c r="CU440" s="10">
        <f>3/24000000*OO[[#This Row],[155 (08JUL1985 06:00:00)-Water Temperature (C)]]*OO[[#This Row],[97]]</f>
        <v>4.4671062588937496E-7</v>
      </c>
      <c r="CV440" s="10">
        <f>3/24000000*OO[[#This Row],[156 (08JUL1985 09:00:00)-Water Temperature (C)]]*OO[[#This Row],[98]]</f>
        <v>4.2504967331050003E-7</v>
      </c>
      <c r="CW440" s="10">
        <f>3/24000000*OO[[#This Row],[157 (08JUL1985 12:00:00)-Water Temperature (C)]]*OO[[#This Row],[99]]</f>
        <v>4.0631527054274996E-7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0</v>
      </c>
      <c r="Y441" s="10">
        <f>3/24000000*OO[[#This Row],[81 (29JUN1985 00:00:00)-Water Temperature (C)]]*OO[[#This Row],[23]]</f>
        <v>8.7783376672949999E-38</v>
      </c>
      <c r="Z441" s="10">
        <f>3/24000000*OO[[#This Row],[82 (29JUN1985 03:00:00)-Water Temperature (C)]]*OO[[#This Row],[24]]</f>
        <v>1.2982757460749999E-31</v>
      </c>
      <c r="AA441" s="10">
        <f>3/24000000*OO[[#This Row],[83 (29JUN1985 06:00:00)-Water Temperature (C)]]*OO[[#This Row],[25]]</f>
        <v>1.0353842284981251E-25</v>
      </c>
      <c r="AB441" s="10">
        <f>3/24000000*OO[[#This Row],[84 (29JUN1985 09:00:00)-Water Temperature (C)]]*OO[[#This Row],[26]]</f>
        <v>3.4623541725000001E-21</v>
      </c>
      <c r="AC441" s="10">
        <f>3/24000000*OO[[#This Row],[85 (29JUN1985 12:00:00)-Water Temperature (C)]]*OO[[#This Row],[27]]</f>
        <v>1.3203961275082499E-17</v>
      </c>
      <c r="AD441" s="10">
        <f>3/24000000*OO[[#This Row],[86 (29JUN1985 15:00:00)-Water Temperature (C)]]*OO[[#This Row],[28]]</f>
        <v>1.0386919203854999E-14</v>
      </c>
      <c r="AE441" s="10">
        <f>3/24000000*OO[[#This Row],[88 (29JUN1985 21:00:00)-Water Temperature (C)]]*OO[[#This Row],[30]]</f>
        <v>2.8566142865837502E-10</v>
      </c>
      <c r="AF441" s="10">
        <f>3/24000000*OO[[#This Row],[88 (29JUN1985 21:00:00)-Water Temperature (C)]]*OO[[#This Row],[30]]</f>
        <v>2.8566142865837502E-10</v>
      </c>
      <c r="AG441" s="10">
        <f>3/24000000*OO[[#This Row],[89 (30JUN1985 00:00:00)-Water Temperature (C)]]*OO[[#This Row],[31]]</f>
        <v>1.4973845787519998E-8</v>
      </c>
      <c r="AH441" s="10">
        <f>3/24000000*OO[[#This Row],[90 (30JUN1985 03:00:00)-Water Temperature (C)]]*OO[[#This Row],[32]]</f>
        <v>4.3005721704400002E-7</v>
      </c>
      <c r="AI441" s="10">
        <f>3/24000000*OO[[#This Row],[91 (30JUN1985 06:00:00)-Water Temperature (C)]]*OO[[#This Row],[33]]</f>
        <v>7.3178339956299996E-6</v>
      </c>
      <c r="AJ441" s="10">
        <f>3/24000000*OO[[#This Row],[92 (30JUN1985 09:00:00)-Water Temperature (C)]]*OO[[#This Row],[34]]</f>
        <v>7.8498931008049997E-5</v>
      </c>
      <c r="AK441" s="10">
        <f>3/24000000*OO[[#This Row],[93 (30JUN1985 12:00:00)-Water Temperature (C)]]*OO[[#This Row],[35]]</f>
        <v>5.5602116775812496E-4</v>
      </c>
      <c r="AL441" s="10">
        <f>3/24000000*OO[[#This Row],[94 (30JUN1985 15:00:00)-Water Temperature (C)]]*OO[[#This Row],[36]]</f>
        <v>2.6922484846699998E-3</v>
      </c>
      <c r="AM441" s="10">
        <f>3/24000000*OO[[#This Row],[95 (30JUN1985 18:00:00)-Water Temperature (C)]]*OO[[#This Row],[37]]</f>
        <v>9.3592403761124984E-3</v>
      </c>
      <c r="AN441" s="10">
        <f>3/24000000*OO[[#This Row],[96 (30JUN1985 21:00:00)-Water Temperature (C)]]*OO[[#This Row],[38]]</f>
        <v>2.46656396032E-2</v>
      </c>
      <c r="AO441" s="10">
        <f>3/24000000*OO[[#This Row],[97 (01JUL1985 00:00:00)-Water Temperature (C)]]*OO[[#This Row],[39]]</f>
        <v>5.1173250253424993E-2</v>
      </c>
      <c r="AP441" s="10">
        <f>3/24000000*OO[[#This Row],[98 (01JUL1985 03:00:00)-Water Temperature (C)]]*OO[[#This Row],[40]]</f>
        <v>8.7945347716537489E-2</v>
      </c>
      <c r="AQ441" s="10">
        <f>3/24000000*OO[[#This Row],[99 (01JUL1985 06:00:00)-Water Temperature (C)]]*OO[[#This Row],[41]]</f>
        <v>0.12245817878774999</v>
      </c>
      <c r="AR441" s="10">
        <f>3/24000000*OO[[#This Row],[100 (01JUL1985 09:00:00)-Water Temperature (C)]]*OO[[#This Row],[42]]</f>
        <v>0.14102401952019999</v>
      </c>
      <c r="AS441" s="10">
        <f>3/24000000*OO[[#This Row],[101 (01JUL1985 12:00:00)-Water Temperature (C)]]*OO[[#This Row],[43]]</f>
        <v>0.13821733571229999</v>
      </c>
      <c r="AT441" s="10">
        <f>3/24000000*OO[[#This Row],[102 (01JUL1985 15:00:00)-Water Temperature (C)]]*OO[[#This Row],[44]]</f>
        <v>0.11867556245804999</v>
      </c>
      <c r="AU441" s="10">
        <f>3/24000000*OO[[#This Row],[103 (01JUL1985 18:00:00)-Water Temperature (C)]]*OO[[#This Row],[45]]</f>
        <v>9.0882516016999995E-2</v>
      </c>
      <c r="AV441" s="10">
        <f>3/24000000*OO[[#This Row],[104 (01JUL1985 21:00:00)-Water Temperature (C)]]*OO[[#This Row],[46]]</f>
        <v>6.3291603256874995E-2</v>
      </c>
      <c r="AW441" s="10">
        <f>3/24000000*OO[[#This Row],[105 (02JUL1985 00:00:00)-Water Temperature (C)]]*OO[[#This Row],[47]]</f>
        <v>4.0782484606875002E-2</v>
      </c>
      <c r="AX441" s="10">
        <f>3/24000000*OO[[#This Row],[106 (02JUL1985 03:00:00)-Water Temperature (C)]]*OO[[#This Row],[48]]</f>
        <v>2.5292777585805004E-2</v>
      </c>
      <c r="AY441" s="10">
        <f>3/24000000*OO[[#This Row],[107 (02JUL1985 06:00:00)-Water Temperature (C)]]*OO[[#This Row],[49]]</f>
        <v>1.4660863861646249E-2</v>
      </c>
      <c r="AZ441" s="10">
        <f>3/24000000*OO[[#This Row],[108 (02JUL1985 09:00:00)-Water Temperature (C)]]*OO[[#This Row],[50]]</f>
        <v>8.0006022930299986E-3</v>
      </c>
      <c r="BA441" s="10">
        <f>3/24000000*OO[[#This Row],[109 (02JUL1985 12:00:00)-Water Temperature (C)]]*OO[[#This Row],[51]]</f>
        <v>4.2208554762275001E-3</v>
      </c>
      <c r="BB441" s="10">
        <f>3/24000000*OO[[#This Row],[110 (02JUL1985 15:00:00)-Water Temperature (C)]]*OO[[#This Row],[52]]</f>
        <v>2.1668458501079998E-3</v>
      </c>
      <c r="BC441" s="10">
        <f>3/24000000*OO[[#This Row],[111 (02JUL1985 18:00:00)-Water Temperature (C)]]*OO[[#This Row],[53]]</f>
        <v>1.1101244821214999E-3</v>
      </c>
      <c r="BD441" s="10">
        <f>3/24000000*OO[[#This Row],[112 (02JUL1985 21:00:00)-Water Temperature (C)]]*OO[[#This Row],[54]]</f>
        <v>5.9824150685474991E-4</v>
      </c>
      <c r="BE441" s="10">
        <f>3/24000000*OO[[#This Row],[113 (03JUL1985 00:00:00)-Water Temperature (C)]]*OO[[#This Row],[55]]</f>
        <v>3.5490974386374999E-4</v>
      </c>
      <c r="BF441" s="10">
        <f>3/24000000*OO[[#This Row],[114 (03JUL1985 03:00:00)-Water Temperature (C)]]*OO[[#This Row],[56]]</f>
        <v>2.4272056974418749E-4</v>
      </c>
      <c r="BG441" s="10">
        <f>3/24000000*OO[[#This Row],[115 (03JUL1985 06:00:00)-Water Temperature (C)]]*OO[[#This Row],[57]]</f>
        <v>1.8631211737824997E-4</v>
      </c>
      <c r="BH441" s="10">
        <f>3/24000000*OO[[#This Row],[116 (03JUL1985 09:00:00)-Water Temperature (C)]]*OO[[#This Row],[58]]</f>
        <v>1.5194078789621251E-4</v>
      </c>
      <c r="BI441" s="10">
        <f>3/24000000*OO[[#This Row],[117 (03JUL1985 12:00:00)-Water Temperature (C)]]*OO[[#This Row],[59]]</f>
        <v>1.2949283578565001E-4</v>
      </c>
      <c r="BJ441" s="10">
        <f>3/24000000*OO[[#This Row],[118 (03JUL1985 15:00:00)-Water Temperature (C)]]*OO[[#This Row],[60]]</f>
        <v>1.1183129418562501E-4</v>
      </c>
      <c r="BK441" s="10">
        <f>3/24000000*OO[[#This Row],[119 (03JUL1985 18:00:00)-Water Temperature (C)]]*OO[[#This Row],[61]]</f>
        <v>9.7298328158537496E-5</v>
      </c>
      <c r="BL441" s="10">
        <f>3/24000000*OO[[#This Row],[120 (03JUL1985 21:00:00)-Water Temperature (C)]]*OO[[#This Row],[62]]</f>
        <v>8.5685343795712483E-5</v>
      </c>
      <c r="BM441" s="10">
        <f>3/24000000*OO[[#This Row],[121 (04JUL1985 00:00:00)-Water Temperature (C)]]*OO[[#This Row],[63]]</f>
        <v>7.5651951037500011E-5</v>
      </c>
      <c r="BN441" s="10">
        <f>3/24000000*OO[[#This Row],[122 (04JUL1985 03:00:00)-Water Temperature (C)]]*OO[[#This Row],[64]]</f>
        <v>6.72428009488125E-5</v>
      </c>
      <c r="BO441" s="10">
        <f>3/24000000*OO[[#This Row],[123 (04JUL1985 06:00:00)-Water Temperature (C)]]*OO[[#This Row],[65]]</f>
        <v>5.8686199438599994E-5</v>
      </c>
      <c r="BP441" s="10">
        <f>3/24000000*OO[[#This Row],[124 (04JUL1985 09:00:00)-Water Temperature (C)]]*OO[[#This Row],[66]]</f>
        <v>5.0970748366012499E-5</v>
      </c>
      <c r="BQ441" s="10">
        <f>3/24000000*OO[[#This Row],[125 (04JUL1985 12:00:00)-Water Temperature (C)]]*OO[[#This Row],[67]]</f>
        <v>4.4185086280124997E-5</v>
      </c>
      <c r="BR441" s="10">
        <f>3/24000000*OO[[#This Row],[126 (04JUL1985 15:00:00)-Water Temperature (C)]]*OO[[#This Row],[68]]</f>
        <v>3.8679951043987493E-5</v>
      </c>
      <c r="BS441" s="10">
        <f>3/24000000*OO[[#This Row],[127 (04JUL1985 18:00:00)-Water Temperature (C)]]*OO[[#This Row],[69]]</f>
        <v>3.4349609723E-5</v>
      </c>
      <c r="BT441" s="10">
        <f>3/24000000*OO[[#This Row],[128 (04JUL1985 21:00:00)-Water Temperature (C)]]*OO[[#This Row],[70]]</f>
        <v>3.0508039891259993E-5</v>
      </c>
      <c r="BU441" s="10">
        <f>3/24000000*OO[[#This Row],[129 (05JUL1985 00:00:00)-Water Temperature (C)]]*OO[[#This Row],[71]]</f>
        <v>2.6887330594582497E-5</v>
      </c>
      <c r="BV441" s="10">
        <f>3/24000000*OO[[#This Row],[130 (05JUL1985 03:00:00)-Water Temperature (C)]]*OO[[#This Row],[72]]</f>
        <v>2.394281871968875E-5</v>
      </c>
      <c r="BW441" s="10">
        <f>3/24000000*OO[[#This Row],[131 (05JUL1985 06:00:00)-Water Temperature (C)]]*OO[[#This Row],[73]]</f>
        <v>2.0843594421649998E-5</v>
      </c>
      <c r="BX441" s="10">
        <f>3/24000000*OO[[#This Row],[132 (05JUL1985 09:00:00)-Water Temperature (C)]]*OO[[#This Row],[74]]</f>
        <v>1.7982367992242498E-5</v>
      </c>
      <c r="BY441" s="10">
        <f>3/24000000*OO[[#This Row],[133 (05JUL1985 12:00:00)-Water Temperature (C)]]*OO[[#This Row],[75]]</f>
        <v>1.5706231832737501E-5</v>
      </c>
      <c r="BZ441" s="10">
        <f>3/24000000*OO[[#This Row],[134 (05JUL1985 15:00:00)-Water Temperature (C)]]*OO[[#This Row],[76]]</f>
        <v>1.3672636936901249E-5</v>
      </c>
      <c r="CA441" s="10">
        <f>3/24000000*OO[[#This Row],[135 (05JUL1985 18:00:00)-Water Temperature (C)]]*OO[[#This Row],[77]]</f>
        <v>1.1697715176609999E-5</v>
      </c>
      <c r="CB441" s="10">
        <f>3/24000000*OO[[#This Row],[136 (05JUL1985 21:00:00)-Water Temperature (C)]]*OO[[#This Row],[78]]</f>
        <v>9.8735676078187502E-6</v>
      </c>
      <c r="CC441" s="10">
        <f>3/24000000*OO[[#This Row],[137 (06JUL1985 00:00:00)-Water Temperature (C)]]*OO[[#This Row],[79]]</f>
        <v>8.206192574040001E-6</v>
      </c>
      <c r="CD441" s="10">
        <f>3/24000000*OO[[#This Row],[138 (06JUL1985 03:00:00)-Water Temperature (C)]]*OO[[#This Row],[80]]</f>
        <v>6.8261884922925001E-6</v>
      </c>
      <c r="CE441" s="10">
        <f>3/24000000*OO[[#This Row],[139 (06JUL1985 06:00:00)-Water Temperature (C)]]*OO[[#This Row],[81]]</f>
        <v>5.5097596449575003E-6</v>
      </c>
      <c r="CF441" s="10">
        <f>3/24000000*OO[[#This Row],[140 (06JUL1985 09:00:00)-Water Temperature (C)]]*OO[[#This Row],[82]]</f>
        <v>4.4110762695037502E-6</v>
      </c>
      <c r="CG441" s="10">
        <f>3/24000000*OO[[#This Row],[141 (06JUL1985 12:00:00)-Water Temperature (C)]]*OO[[#This Row],[83]]</f>
        <v>3.5982849560049992E-6</v>
      </c>
      <c r="CH441" s="10">
        <f>3/24000000*OO[[#This Row],[142 (06JUL1985 15:00:00)-Water Temperature (C)]]*OO[[#This Row],[84]]</f>
        <v>2.9580793801522498E-6</v>
      </c>
      <c r="CI441" s="10">
        <f>3/24000000*OO[[#This Row],[143 (06JUL1985 18:00:00)-Water Temperature (C)]]*OO[[#This Row],[85]]</f>
        <v>2.4397692665017497E-6</v>
      </c>
      <c r="CJ441" s="10">
        <f>3/24000000*OO[[#This Row],[144 (06JUL1985 21:00:00)-Water Temperature (C)]]*OO[[#This Row],[86]]</f>
        <v>2.0648985074343747E-6</v>
      </c>
      <c r="CK441" s="10">
        <f>3/24000000*OO[[#This Row],[145 (07JUL1985 00:00:00)-Water Temperature (C)]]*OO[[#This Row],[87]]</f>
        <v>1.8150745093839998E-6</v>
      </c>
      <c r="CL441" s="10">
        <f>3/24000000*OO[[#This Row],[146 (07JUL1985 03:00:00)-Water Temperature (C)]]*OO[[#This Row],[88]]</f>
        <v>1.6700763134297498E-6</v>
      </c>
      <c r="CM441" s="10">
        <f>3/24000000*OO[[#This Row],[147 (07JUL1985 06:00:00)-Water Temperature (C)]]*OO[[#This Row],[89]]</f>
        <v>1.56422120267875E-6</v>
      </c>
      <c r="CN441" s="10">
        <f>3/24000000*OO[[#This Row],[148 (07JUL1985 09:00:00)-Water Temperature (C)]]*OO[[#This Row],[90]]</f>
        <v>1.4717402490375001E-6</v>
      </c>
      <c r="CO441" s="10">
        <f>3/24000000*OO[[#This Row],[149 (07JUL1985 12:00:00)-Water Temperature (C)]]*OO[[#This Row],[91]]</f>
        <v>1.40339086524E-6</v>
      </c>
      <c r="CP441" s="10">
        <f>3/24000000*OO[[#This Row],[150 (07JUL1985 15:00:00)-Water Temperature (C)]]*OO[[#This Row],[92]]</f>
        <v>1.339135437255E-6</v>
      </c>
      <c r="CQ441" s="10">
        <f>3/24000000*OO[[#This Row],[151 (07JUL1985 18:00:00)-Water Temperature (C)]]*OO[[#This Row],[93]]</f>
        <v>1.2725774371719999E-6</v>
      </c>
      <c r="CR441" s="10">
        <f>3/24000000*OO[[#This Row],[152 (07JUL1985 21:00:00)-Water Temperature (C)]]*OO[[#This Row],[94]]</f>
        <v>1.2083105942399998E-6</v>
      </c>
      <c r="CS441" s="10">
        <f>3/24000000*OO[[#This Row],[153 (08JUL1985 00:00:00)-Water Temperature (C)]]*OO[[#This Row],[95]]</f>
        <v>1.1426992962E-6</v>
      </c>
      <c r="CT441" s="10">
        <f>3/24000000*OO[[#This Row],[154 (08JUL1985 03:00:00)-Water Temperature (C)]]*OO[[#This Row],[96]]</f>
        <v>1.0823162029076249E-6</v>
      </c>
      <c r="CU441" s="10">
        <f>3/24000000*OO[[#This Row],[155 (08JUL1985 06:00:00)-Water Temperature (C)]]*OO[[#This Row],[97]]</f>
        <v>1.0360226763218751E-6</v>
      </c>
      <c r="CV441" s="10">
        <f>3/24000000*OO[[#This Row],[156 (08JUL1985 09:00:00)-Water Temperature (C)]]*OO[[#This Row],[98]]</f>
        <v>9.8574799433237507E-7</v>
      </c>
      <c r="CW441" s="10">
        <f>3/24000000*OO[[#This Row],[157 (08JUL1985 12:00:00)-Water Temperature (C)]]*OO[[#This Row],[99]]</f>
        <v>9.4099920383749985E-7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0</v>
      </c>
      <c r="Y442" s="10">
        <f>3/24000000*OO[[#This Row],[81 (29JUN1985 00:00:00)-Water Temperature (C)]]*OO[[#This Row],[23]]</f>
        <v>2.58049517441625E-38</v>
      </c>
      <c r="Z442" s="10">
        <f>3/24000000*OO[[#This Row],[82 (29JUN1985 03:00:00)-Water Temperature (C)]]*OO[[#This Row],[24]]</f>
        <v>3.4030766198247498E-32</v>
      </c>
      <c r="AA442" s="10">
        <f>3/24000000*OO[[#This Row],[83 (29JUN1985 06:00:00)-Water Temperature (C)]]*OO[[#This Row],[25]]</f>
        <v>3.3463746459281252E-26</v>
      </c>
      <c r="AB442" s="10">
        <f>3/24000000*OO[[#This Row],[84 (29JUN1985 09:00:00)-Water Temperature (C)]]*OO[[#This Row],[26]]</f>
        <v>1.2663764513334998E-21</v>
      </c>
      <c r="AC442" s="10">
        <f>3/24000000*OO[[#This Row],[85 (29JUN1985 12:00:00)-Water Temperature (C)]]*OO[[#This Row],[27]]</f>
        <v>5.417492862892499E-18</v>
      </c>
      <c r="AD442" s="10">
        <f>3/24000000*OO[[#This Row],[86 (29JUN1985 15:00:00)-Water Temperature (C)]]*OO[[#This Row],[28]]</f>
        <v>4.70146440567375E-15</v>
      </c>
      <c r="AE442" s="10">
        <f>3/24000000*OO[[#This Row],[88 (29JUN1985 21:00:00)-Water Temperature (C)]]*OO[[#This Row],[30]]</f>
        <v>1.5319725109759999E-10</v>
      </c>
      <c r="AF442" s="10">
        <f>3/24000000*OO[[#This Row],[88 (29JUN1985 21:00:00)-Water Temperature (C)]]*OO[[#This Row],[30]]</f>
        <v>1.5319725109759999E-10</v>
      </c>
      <c r="AG442" s="10">
        <f>3/24000000*OO[[#This Row],[89 (30JUN1985 00:00:00)-Water Temperature (C)]]*OO[[#This Row],[31]]</f>
        <v>8.6477179462537496E-9</v>
      </c>
      <c r="AH442" s="10">
        <f>3/24000000*OO[[#This Row],[90 (30JUN1985 03:00:00)-Water Temperature (C)]]*OO[[#This Row],[32]]</f>
        <v>2.6606294709162502E-7</v>
      </c>
      <c r="AI442" s="10">
        <f>3/24000000*OO[[#This Row],[91 (30JUN1985 06:00:00)-Water Temperature (C)]]*OO[[#This Row],[33]]</f>
        <v>4.8310058486975003E-6</v>
      </c>
      <c r="AJ442" s="10">
        <f>3/24000000*OO[[#This Row],[92 (30JUN1985 09:00:00)-Water Temperature (C)]]*OO[[#This Row],[34]]</f>
        <v>5.5158527692800002E-5</v>
      </c>
      <c r="AK442" s="10">
        <f>3/24000000*OO[[#This Row],[93 (30JUN1985 12:00:00)-Water Temperature (C)]]*OO[[#This Row],[35]]</f>
        <v>4.1485642882125001E-4</v>
      </c>
      <c r="AL442" s="10">
        <f>3/24000000*OO[[#This Row],[94 (30JUN1985 15:00:00)-Water Temperature (C)]]*OO[[#This Row],[36]]</f>
        <v>2.1287105691661251E-3</v>
      </c>
      <c r="AM442" s="10">
        <f>3/24000000*OO[[#This Row],[95 (30JUN1985 18:00:00)-Water Temperature (C)]]*OO[[#This Row],[37]]</f>
        <v>7.8228153016387508E-3</v>
      </c>
      <c r="AN442" s="10">
        <f>3/24000000*OO[[#This Row],[96 (30JUN1985 21:00:00)-Water Temperature (C)]]*OO[[#This Row],[38]]</f>
        <v>2.1736875322740001E-2</v>
      </c>
      <c r="AO442" s="10">
        <f>3/24000000*OO[[#This Row],[97 (01JUL1985 00:00:00)-Water Temperature (C)]]*OO[[#This Row],[39]]</f>
        <v>4.7528473755350006E-2</v>
      </c>
      <c r="AP442" s="10">
        <f>3/24000000*OO[[#This Row],[98 (01JUL1985 03:00:00)-Water Temperature (C)]]*OO[[#This Row],[40]]</f>
        <v>8.6093173137824996E-2</v>
      </c>
      <c r="AQ442" s="10">
        <f>3/24000000*OO[[#This Row],[99 (01JUL1985 06:00:00)-Water Temperature (C)]]*OO[[#This Row],[41]]</f>
        <v>0.12668127821663749</v>
      </c>
      <c r="AR442" s="10">
        <f>3/24000000*OO[[#This Row],[100 (01JUL1985 09:00:00)-Water Temperature (C)]]*OO[[#This Row],[42]]</f>
        <v>0.15407044165901251</v>
      </c>
      <c r="AS442" s="10">
        <f>3/24000000*OO[[#This Row],[101 (01JUL1985 12:00:00)-Water Temperature (C)]]*OO[[#This Row],[43]]</f>
        <v>0.15919454960320001</v>
      </c>
      <c r="AT442" s="10">
        <f>3/24000000*OO[[#This Row],[102 (01JUL1985 15:00:00)-Water Temperature (C)]]*OO[[#This Row],[44]]</f>
        <v>0.14365424242542499</v>
      </c>
      <c r="AU442" s="10">
        <f>3/24000000*OO[[#This Row],[103 (01JUL1985 18:00:00)-Water Temperature (C)]]*OO[[#This Row],[45]]</f>
        <v>0.11557602879974999</v>
      </c>
      <c r="AV442" s="10">
        <f>3/24000000*OO[[#This Row],[104 (01JUL1985 21:00:00)-Water Temperature (C)]]*OO[[#This Row],[46]]</f>
        <v>8.4636262426700012E-2</v>
      </c>
      <c r="AW442" s="10">
        <f>3/24000000*OO[[#This Row],[105 (02JUL1985 00:00:00)-Water Temperature (C)]]*OO[[#This Row],[47]]</f>
        <v>5.7404994864312497E-2</v>
      </c>
      <c r="AX442" s="10">
        <f>3/24000000*OO[[#This Row],[106 (02JUL1985 03:00:00)-Water Temperature (C)]]*OO[[#This Row],[48]]</f>
        <v>3.7425947388724998E-2</v>
      </c>
      <c r="AY442" s="10">
        <f>3/24000000*OO[[#This Row],[107 (02JUL1985 06:00:00)-Water Temperature (C)]]*OO[[#This Row],[49]]</f>
        <v>2.280770807094E-2</v>
      </c>
      <c r="AZ442" s="10">
        <f>3/24000000*OO[[#This Row],[108 (02JUL1985 09:00:00)-Water Temperature (C)]]*OO[[#This Row],[50]]</f>
        <v>1.304358782725E-2</v>
      </c>
      <c r="BA442" s="10">
        <f>3/24000000*OO[[#This Row],[109 (02JUL1985 12:00:00)-Water Temperature (C)]]*OO[[#This Row],[51]]</f>
        <v>7.1568035574812502E-3</v>
      </c>
      <c r="BB442" s="10">
        <f>3/24000000*OO[[#This Row],[110 (02JUL1985 15:00:00)-Water Temperature (C)]]*OO[[#This Row],[52]]</f>
        <v>3.7856297046749998E-3</v>
      </c>
      <c r="BC442" s="10">
        <f>3/24000000*OO[[#This Row],[111 (02JUL1985 18:00:00)-Water Temperature (C)]]*OO[[#This Row],[53]]</f>
        <v>1.9698573105307502E-3</v>
      </c>
      <c r="BD442" s="10">
        <f>3/24000000*OO[[#This Row],[112 (02JUL1985 21:00:00)-Water Temperature (C)]]*OO[[#This Row],[54]]</f>
        <v>1.0551004274750001E-3</v>
      </c>
      <c r="BE442" s="10">
        <f>3/24000000*OO[[#This Row],[113 (03JUL1985 00:00:00)-Water Temperature (C)]]*OO[[#This Row],[55]]</f>
        <v>6.0361209970749997E-4</v>
      </c>
      <c r="BF442" s="10">
        <f>3/24000000*OO[[#This Row],[114 (03JUL1985 03:00:00)-Water Temperature (C)]]*OO[[#This Row],[56]]</f>
        <v>3.9091510308824999E-4</v>
      </c>
      <c r="BG442" s="10">
        <f>3/24000000*OO[[#This Row],[115 (03JUL1985 06:00:00)-Water Temperature (C)]]*OO[[#This Row],[57]]</f>
        <v>2.8447801899589997E-4</v>
      </c>
      <c r="BH442" s="10">
        <f>3/24000000*OO[[#This Row],[116 (03JUL1985 09:00:00)-Water Temperature (C)]]*OO[[#This Row],[58]]</f>
        <v>2.2452535355006249E-4</v>
      </c>
      <c r="BI442" s="10">
        <f>3/24000000*OO[[#This Row],[117 (03JUL1985 12:00:00)-Water Temperature (C)]]*OO[[#This Row],[59]]</f>
        <v>1.8792754778201249E-4</v>
      </c>
      <c r="BJ442" s="10">
        <f>3/24000000*OO[[#This Row],[118 (03JUL1985 15:00:00)-Water Temperature (C)]]*OO[[#This Row],[60]]</f>
        <v>1.6135332122463748E-4</v>
      </c>
      <c r="BK442" s="10">
        <f>3/24000000*OO[[#This Row],[119 (03JUL1985 18:00:00)-Water Temperature (C)]]*OO[[#This Row],[61]]</f>
        <v>1.4069490282690001E-4</v>
      </c>
      <c r="BL442" s="10">
        <f>3/24000000*OO[[#This Row],[120 (03JUL1985 21:00:00)-Water Temperature (C)]]*OO[[#This Row],[62]]</f>
        <v>1.2462566908164998E-4</v>
      </c>
      <c r="BM442" s="10">
        <f>3/24000000*OO[[#This Row],[121 (04JUL1985 00:00:00)-Water Temperature (C)]]*OO[[#This Row],[63]]</f>
        <v>1.1139147711999999E-4</v>
      </c>
      <c r="BN442" s="10">
        <f>3/24000000*OO[[#This Row],[122 (04JUL1985 03:00:00)-Water Temperature (C)]]*OO[[#This Row],[64]]</f>
        <v>1.0071916436486248E-4</v>
      </c>
      <c r="BO442" s="10">
        <f>3/24000000*OO[[#This Row],[123 (04JUL1985 06:00:00)-Water Temperature (C)]]*OO[[#This Row],[65]]</f>
        <v>8.9308764201149999E-5</v>
      </c>
      <c r="BP442" s="10">
        <f>3/24000000*OO[[#This Row],[124 (04JUL1985 09:00:00)-Water Temperature (C)]]*OO[[#This Row],[66]]</f>
        <v>7.86144385008125E-5</v>
      </c>
      <c r="BQ442" s="10">
        <f>3/24000000*OO[[#This Row],[125 (04JUL1985 12:00:00)-Water Temperature (C)]]*OO[[#This Row],[67]]</f>
        <v>6.8734525714725004E-5</v>
      </c>
      <c r="BR442" s="10">
        <f>3/24000000*OO[[#This Row],[126 (04JUL1985 15:00:00)-Water Temperature (C)]]*OO[[#This Row],[68]]</f>
        <v>6.0634091023449997E-5</v>
      </c>
      <c r="BS442" s="10">
        <f>3/24000000*OO[[#This Row],[127 (04JUL1985 18:00:00)-Water Temperature (C)]]*OO[[#This Row],[69]]</f>
        <v>5.4332265040724998E-5</v>
      </c>
      <c r="BT442" s="10">
        <f>3/24000000*OO[[#This Row],[128 (04JUL1985 21:00:00)-Water Temperature (C)]]*OO[[#This Row],[70]]</f>
        <v>4.8899343476199997E-5</v>
      </c>
      <c r="BU442" s="10">
        <f>3/24000000*OO[[#This Row],[129 (05JUL1985 00:00:00)-Water Temperature (C)]]*OO[[#This Row],[71]]</f>
        <v>4.3856345028562492E-5</v>
      </c>
      <c r="BV442" s="10">
        <f>3/24000000*OO[[#This Row],[130 (05JUL1985 03:00:00)-Water Temperature (C)]]*OO[[#This Row],[72]]</f>
        <v>3.9901159712725002E-5</v>
      </c>
      <c r="BW442" s="10">
        <f>3/24000000*OO[[#This Row],[131 (05JUL1985 06:00:00)-Water Temperature (C)]]*OO[[#This Row],[73]]</f>
        <v>3.5524725909199999E-5</v>
      </c>
      <c r="BX442" s="10">
        <f>3/24000000*OO[[#This Row],[132 (05JUL1985 09:00:00)-Water Temperature (C)]]*OO[[#This Row],[74]]</f>
        <v>3.1367982314494998E-5</v>
      </c>
      <c r="BY442" s="10">
        <f>3/24000000*OO[[#This Row],[133 (05JUL1985 12:00:00)-Water Temperature (C)]]*OO[[#This Row],[75]]</f>
        <v>2.76175742719625E-5</v>
      </c>
      <c r="BZ442" s="10">
        <f>3/24000000*OO[[#This Row],[134 (05JUL1985 15:00:00)-Water Temperature (C)]]*OO[[#This Row],[76]]</f>
        <v>2.4266841716939998E-5</v>
      </c>
      <c r="CA442" s="10">
        <f>3/24000000*OO[[#This Row],[135 (05JUL1985 18:00:00)-Water Temperature (C)]]*OO[[#This Row],[77]]</f>
        <v>2.1050567390531247E-5</v>
      </c>
      <c r="CB442" s="10">
        <f>3/24000000*OO[[#This Row],[136 (05JUL1985 21:00:00)-Water Temperature (C)]]*OO[[#This Row],[78]]</f>
        <v>1.8067405448174998E-5</v>
      </c>
      <c r="CC442" s="10">
        <f>3/24000000*OO[[#This Row],[137 (06JUL1985 00:00:00)-Water Temperature (C)]]*OO[[#This Row],[79]]</f>
        <v>1.5351472366917502E-5</v>
      </c>
      <c r="CD442" s="10">
        <f>3/24000000*OO[[#This Row],[138 (06JUL1985 03:00:00)-Water Temperature (C)]]*OO[[#This Row],[80]]</f>
        <v>1.3100543969589999E-5</v>
      </c>
      <c r="CE442" s="10">
        <f>3/24000000*OO[[#This Row],[139 (06JUL1985 06:00:00)-Water Temperature (C)]]*OO[[#This Row],[81]]</f>
        <v>1.076718397765125E-5</v>
      </c>
      <c r="CF442" s="10">
        <f>3/24000000*OO[[#This Row],[140 (06JUL1985 09:00:00)-Water Temperature (C)]]*OO[[#This Row],[82]]</f>
        <v>8.60768637353625E-6</v>
      </c>
      <c r="CG442" s="10">
        <f>3/24000000*OO[[#This Row],[141 (06JUL1985 12:00:00)-Water Temperature (C)]]*OO[[#This Row],[83]]</f>
        <v>6.9455831210062495E-6</v>
      </c>
      <c r="CH442" s="10">
        <f>3/24000000*OO[[#This Row],[142 (06JUL1985 15:00:00)-Water Temperature (C)]]*OO[[#This Row],[84]]</f>
        <v>5.6150817187724998E-6</v>
      </c>
      <c r="CI442" s="10">
        <f>3/24000000*OO[[#This Row],[143 (06JUL1985 18:00:00)-Water Temperature (C)]]*OO[[#This Row],[85]]</f>
        <v>4.5495717285824999E-6</v>
      </c>
      <c r="CJ442" s="10">
        <f>3/24000000*OO[[#This Row],[144 (06JUL1985 21:00:00)-Water Temperature (C)]]*OO[[#This Row],[86]]</f>
        <v>3.7739359561724995E-6</v>
      </c>
      <c r="CK442" s="10">
        <f>3/24000000*OO[[#This Row],[145 (07JUL1985 00:00:00)-Water Temperature (C)]]*OO[[#This Row],[87]]</f>
        <v>3.2558705041787504E-6</v>
      </c>
      <c r="CL442" s="10">
        <f>3/24000000*OO[[#This Row],[146 (07JUL1985 03:00:00)-Water Temperature (C)]]*OO[[#This Row],[88]]</f>
        <v>2.9492889834031244E-6</v>
      </c>
      <c r="CM442" s="10">
        <f>3/24000000*OO[[#This Row],[147 (07JUL1985 06:00:00)-Water Temperature (C)]]*OO[[#This Row],[89]]</f>
        <v>2.7249013517031249E-6</v>
      </c>
      <c r="CN442" s="10">
        <f>3/24000000*OO[[#This Row],[148 (07JUL1985 09:00:00)-Water Temperature (C)]]*OO[[#This Row],[90]]</f>
        <v>2.532786640268625E-6</v>
      </c>
      <c r="CO442" s="10">
        <f>3/24000000*OO[[#This Row],[149 (07JUL1985 12:00:00)-Water Temperature (C)]]*OO[[#This Row],[91]]</f>
        <v>2.3837577714519998E-6</v>
      </c>
      <c r="CP442" s="10">
        <f>3/24000000*OO[[#This Row],[150 (07JUL1985 15:00:00)-Water Temperature (C)]]*OO[[#This Row],[92]]</f>
        <v>2.2472084968424998E-6</v>
      </c>
      <c r="CQ442" s="10">
        <f>3/24000000*OO[[#This Row],[151 (07JUL1985 18:00:00)-Water Temperature (C)]]*OO[[#This Row],[93]]</f>
        <v>2.1198825684052499E-6</v>
      </c>
      <c r="CR442" s="10">
        <f>3/24000000*OO[[#This Row],[152 (07JUL1985 21:00:00)-Water Temperature (C)]]*OO[[#This Row],[94]]</f>
        <v>2.0026908148096248E-6</v>
      </c>
      <c r="CS442" s="10">
        <f>3/24000000*OO[[#This Row],[153 (08JUL1985 00:00:00)-Water Temperature (C)]]*OO[[#This Row],[95]]</f>
        <v>1.8876466144123749E-6</v>
      </c>
      <c r="CT442" s="10">
        <f>3/24000000*OO[[#This Row],[154 (08JUL1985 03:00:00)-Water Temperature (C)]]*OO[[#This Row],[96]]</f>
        <v>1.7830482518079999E-6</v>
      </c>
      <c r="CU442" s="10">
        <f>3/24000000*OO[[#This Row],[155 (08JUL1985 06:00:00)-Water Temperature (C)]]*OO[[#This Row],[97]]</f>
        <v>1.6982841107745001E-6</v>
      </c>
      <c r="CV442" s="10">
        <f>3/24000000*OO[[#This Row],[156 (08JUL1985 09:00:00)-Water Temperature (C)]]*OO[[#This Row],[98]]</f>
        <v>1.6056874908919999E-6</v>
      </c>
      <c r="CW442" s="10">
        <f>3/24000000*OO[[#This Row],[157 (08JUL1985 12:00:00)-Water Temperature (C)]]*OO[[#This Row],[99]]</f>
        <v>1.519322921332125E-6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0</v>
      </c>
      <c r="Y443" s="10">
        <f>3/24000000*OO[[#This Row],[81 (29JUN1985 00:00:00)-Water Temperature (C)]]*OO[[#This Row],[23]]</f>
        <v>6.0312906845799999E-39</v>
      </c>
      <c r="Z443" s="10">
        <f>3/24000000*OO[[#This Row],[82 (29JUN1985 03:00:00)-Water Temperature (C)]]*OO[[#This Row],[24]]</f>
        <v>6.8422035184799994E-33</v>
      </c>
      <c r="AA443" s="10">
        <f>3/24000000*OO[[#This Row],[83 (29JUN1985 06:00:00)-Water Temperature (C)]]*OO[[#This Row],[25]]</f>
        <v>8.8871510616874998E-27</v>
      </c>
      <c r="AB443" s="10">
        <f>3/24000000*OO[[#This Row],[84 (29JUN1985 09:00:00)-Water Temperature (C)]]*OO[[#This Row],[26]]</f>
        <v>3.9267329778187502E-22</v>
      </c>
      <c r="AC443" s="10">
        <f>3/24000000*OO[[#This Row],[85 (29JUN1985 12:00:00)-Water Temperature (C)]]*OO[[#This Row],[27]]</f>
        <v>1.9323956021905001E-18</v>
      </c>
      <c r="AD443" s="10">
        <f>3/24000000*OO[[#This Row],[86 (29JUN1985 15:00:00)-Water Temperature (C)]]*OO[[#This Row],[28]]</f>
        <v>1.8663643944207499E-15</v>
      </c>
      <c r="AE443" s="10">
        <f>3/24000000*OO[[#This Row],[88 (29JUN1985 21:00:00)-Water Temperature (C)]]*OO[[#This Row],[30]]</f>
        <v>7.1680476064224999E-11</v>
      </c>
      <c r="AF443" s="10">
        <f>3/24000000*OO[[#This Row],[88 (29JUN1985 21:00:00)-Water Temperature (C)]]*OO[[#This Row],[30]]</f>
        <v>7.1680476064224999E-11</v>
      </c>
      <c r="AG443" s="10">
        <f>3/24000000*OO[[#This Row],[89 (30JUN1985 00:00:00)-Water Temperature (C)]]*OO[[#This Row],[31]]</f>
        <v>4.3389981253200004E-9</v>
      </c>
      <c r="AH443" s="10">
        <f>3/24000000*OO[[#This Row],[90 (30JUN1985 03:00:00)-Water Temperature (C)]]*OO[[#This Row],[32]]</f>
        <v>1.4247286718280001E-7</v>
      </c>
      <c r="AI443" s="10">
        <f>3/24000000*OO[[#This Row],[91 (30JUN1985 06:00:00)-Water Temperature (C)]]*OO[[#This Row],[33]]</f>
        <v>2.7499231601379993E-6</v>
      </c>
      <c r="AJ443" s="10">
        <f>3/24000000*OO[[#This Row],[92 (30JUN1985 09:00:00)-Water Temperature (C)]]*OO[[#This Row],[34]]</f>
        <v>3.32803058028E-5</v>
      </c>
      <c r="AK443" s="10">
        <f>3/24000000*OO[[#This Row],[93 (30JUN1985 12:00:00)-Water Temperature (C)]]*OO[[#This Row],[35]]</f>
        <v>2.6458027931302501E-4</v>
      </c>
      <c r="AL443" s="10">
        <f>3/24000000*OO[[#This Row],[94 (30JUN1985 15:00:00)-Water Temperature (C)]]*OO[[#This Row],[36]]</f>
        <v>1.43225043624975E-3</v>
      </c>
      <c r="AM443" s="10">
        <f>3/24000000*OO[[#This Row],[95 (30JUN1985 18:00:00)-Water Temperature (C)]]*OO[[#This Row],[37]]</f>
        <v>5.5410980158249988E-3</v>
      </c>
      <c r="AN443" s="10">
        <f>3/24000000*OO[[#This Row],[96 (30JUN1985 21:00:00)-Water Temperature (C)]]*OO[[#This Row],[38]]</f>
        <v>1.6163308533743748E-2</v>
      </c>
      <c r="AO443" s="10">
        <f>3/24000000*OO[[#This Row],[97 (01JUL1985 00:00:00)-Water Temperature (C)]]*OO[[#This Row],[39]]</f>
        <v>3.7068459672825002E-2</v>
      </c>
      <c r="AP443" s="10">
        <f>3/24000000*OO[[#This Row],[98 (01JUL1985 03:00:00)-Water Temperature (C)]]*OO[[#This Row],[40]]</f>
        <v>7.0379779352124999E-2</v>
      </c>
      <c r="AQ443" s="10">
        <f>3/24000000*OO[[#This Row],[99 (01JUL1985 06:00:00)-Water Temperature (C)]]*OO[[#This Row],[41]]</f>
        <v>0.1085692844946375</v>
      </c>
      <c r="AR443" s="10">
        <f>3/24000000*OO[[#This Row],[100 (01JUL1985 09:00:00)-Water Temperature (C)]]*OO[[#This Row],[42]]</f>
        <v>0.13827710834849999</v>
      </c>
      <c r="AS443" s="10">
        <f>3/24000000*OO[[#This Row],[101 (01JUL1985 12:00:00)-Water Temperature (C)]]*OO[[#This Row],[43]]</f>
        <v>0.14872460508125002</v>
      </c>
      <c r="AT443" s="10">
        <f>3/24000000*OO[[#This Row],[102 (01JUL1985 15:00:00)-Water Temperature (C)]]*OO[[#This Row],[44]]</f>
        <v>0.13893961209175001</v>
      </c>
      <c r="AU443" s="10">
        <f>3/24000000*OO[[#This Row],[103 (01JUL1985 18:00:00)-Water Temperature (C)]]*OO[[#This Row],[45]]</f>
        <v>0.11549473680712498</v>
      </c>
      <c r="AV443" s="10">
        <f>3/24000000*OO[[#This Row],[104 (01JUL1985 21:00:00)-Water Temperature (C)]]*OO[[#This Row],[46]]</f>
        <v>8.7237660941962503E-2</v>
      </c>
      <c r="AW443" s="10">
        <f>3/24000000*OO[[#This Row],[105 (02JUL1985 00:00:00)-Water Temperature (C)]]*OO[[#This Row],[47]]</f>
        <v>6.0989569269999995E-2</v>
      </c>
      <c r="AX443" s="10">
        <f>3/24000000*OO[[#This Row],[106 (02JUL1985 03:00:00)-Water Temperature (C)]]*OO[[#This Row],[48]]</f>
        <v>4.0876934822799998E-2</v>
      </c>
      <c r="AY443" s="10">
        <f>3/24000000*OO[[#This Row],[107 (02JUL1985 06:00:00)-Water Temperature (C)]]*OO[[#This Row],[49]]</f>
        <v>2.5555402955835003E-2</v>
      </c>
      <c r="AZ443" s="10">
        <f>3/24000000*OO[[#This Row],[108 (02JUL1985 09:00:00)-Water Temperature (C)]]*OO[[#This Row],[50]]</f>
        <v>1.494750033469E-2</v>
      </c>
      <c r="BA443" s="10">
        <f>3/24000000*OO[[#This Row],[109 (02JUL1985 12:00:00)-Water Temperature (C)]]*OO[[#This Row],[51]]</f>
        <v>8.3367595363399993E-3</v>
      </c>
      <c r="BB443" s="10">
        <f>3/24000000*OO[[#This Row],[110 (02JUL1985 15:00:00)-Water Temperature (C)]]*OO[[#This Row],[52]]</f>
        <v>4.4507209463099991E-3</v>
      </c>
      <c r="BC443" s="10">
        <f>3/24000000*OO[[#This Row],[111 (02JUL1985 18:00:00)-Water Temperature (C)]]*OO[[#This Row],[53]]</f>
        <v>2.3186426410317499E-3</v>
      </c>
      <c r="BD443" s="10">
        <f>3/24000000*OO[[#This Row],[112 (02JUL1985 21:00:00)-Water Temperature (C)]]*OO[[#This Row],[54]]</f>
        <v>1.2292322979824998E-3</v>
      </c>
      <c r="BE443" s="10">
        <f>3/24000000*OO[[#This Row],[113 (03JUL1985 00:00:00)-Water Temperature (C)]]*OO[[#This Row],[55]]</f>
        <v>6.8571766028700006E-4</v>
      </c>
      <c r="BF443" s="10">
        <f>3/24000000*OO[[#This Row],[114 (03JUL1985 03:00:00)-Water Temperature (C)]]*OO[[#This Row],[56]]</f>
        <v>4.2717556288799995E-4</v>
      </c>
      <c r="BG443" s="10">
        <f>3/24000000*OO[[#This Row],[115 (03JUL1985 06:00:00)-Water Temperature (C)]]*OO[[#This Row],[57]]</f>
        <v>2.9753940982700001E-4</v>
      </c>
      <c r="BH443" s="10">
        <f>3/24000000*OO[[#This Row],[116 (03JUL1985 09:00:00)-Water Temperature (C)]]*OO[[#This Row],[58]]</f>
        <v>2.2693452568987499E-4</v>
      </c>
      <c r="BI443" s="10">
        <f>3/24000000*OO[[#This Row],[117 (03JUL1985 12:00:00)-Water Temperature (C)]]*OO[[#This Row],[59]]</f>
        <v>1.8529785440714997E-4</v>
      </c>
      <c r="BJ443" s="10">
        <f>3/24000000*OO[[#This Row],[118 (03JUL1985 15:00:00)-Water Temperature (C)]]*OO[[#This Row],[60]]</f>
        <v>1.5633392034340002E-4</v>
      </c>
      <c r="BK443" s="10">
        <f>3/24000000*OO[[#This Row],[119 (03JUL1985 18:00:00)-Water Temperature (C)]]*OO[[#This Row],[61]]</f>
        <v>1.34914684268025E-4</v>
      </c>
      <c r="BL443" s="10">
        <f>3/24000000*OO[[#This Row],[120 (03JUL1985 21:00:00)-Water Temperature (C)]]*OO[[#This Row],[62]]</f>
        <v>1.187376660210375E-4</v>
      </c>
      <c r="BM443" s="10">
        <f>3/24000000*OO[[#This Row],[121 (04JUL1985 00:00:00)-Water Temperature (C)]]*OO[[#This Row],[63]]</f>
        <v>1.0585433603069999E-4</v>
      </c>
      <c r="BN443" s="10">
        <f>3/24000000*OO[[#This Row],[122 (04JUL1985 03:00:00)-Water Temperature (C)]]*OO[[#This Row],[64]]</f>
        <v>9.5865968766874993E-5</v>
      </c>
      <c r="BO443" s="10">
        <f>3/24000000*OO[[#This Row],[123 (04JUL1985 06:00:00)-Water Temperature (C)]]*OO[[#This Row],[65]]</f>
        <v>8.5249833063849996E-5</v>
      </c>
      <c r="BP443" s="10">
        <f>3/24000000*OO[[#This Row],[124 (04JUL1985 09:00:00)-Water Temperature (C)]]*OO[[#This Row],[66]]</f>
        <v>7.5722102568749993E-5</v>
      </c>
      <c r="BQ443" s="10">
        <f>3/24000000*OO[[#This Row],[125 (04JUL1985 12:00:00)-Water Temperature (C)]]*OO[[#This Row],[67]]</f>
        <v>6.6569953957599986E-5</v>
      </c>
      <c r="BR443" s="10">
        <f>3/24000000*OO[[#This Row],[126 (04JUL1985 15:00:00)-Water Temperature (C)]]*OO[[#This Row],[68]]</f>
        <v>5.8990972378124989E-5</v>
      </c>
      <c r="BS443" s="10">
        <f>3/24000000*OO[[#This Row],[127 (04JUL1985 18:00:00)-Water Temperature (C)]]*OO[[#This Row],[69]]</f>
        <v>5.3104489788450003E-5</v>
      </c>
      <c r="BT443" s="10">
        <f>3/24000000*OO[[#This Row],[128 (04JUL1985 21:00:00)-Water Temperature (C)]]*OO[[#This Row],[70]]</f>
        <v>4.81190738166E-5</v>
      </c>
      <c r="BU443" s="10">
        <f>3/24000000*OO[[#This Row],[129 (05JUL1985 00:00:00)-Water Temperature (C)]]*OO[[#This Row],[71]]</f>
        <v>4.3554426811137502E-5</v>
      </c>
      <c r="BV443" s="10">
        <f>3/24000000*OO[[#This Row],[130 (05JUL1985 03:00:00)-Water Temperature (C)]]*OO[[#This Row],[72]]</f>
        <v>4.0104795030299997E-5</v>
      </c>
      <c r="BW443" s="10">
        <f>3/24000000*OO[[#This Row],[131 (05JUL1985 06:00:00)-Water Temperature (C)]]*OO[[#This Row],[73]]</f>
        <v>3.6127522399875001E-5</v>
      </c>
      <c r="BX443" s="10">
        <f>3/24000000*OO[[#This Row],[132 (05JUL1985 09:00:00)-Water Temperature (C)]]*OO[[#This Row],[74]]</f>
        <v>3.2289747525306244E-5</v>
      </c>
      <c r="BY443" s="10">
        <f>3/24000000*OO[[#This Row],[133 (05JUL1985 12:00:00)-Water Temperature (C)]]*OO[[#This Row],[75]]</f>
        <v>2.8495498099199999E-5</v>
      </c>
      <c r="BZ443" s="10">
        <f>3/24000000*OO[[#This Row],[134 (05JUL1985 15:00:00)-Water Temperature (C)]]*OO[[#This Row],[76]]</f>
        <v>2.500735625703E-5</v>
      </c>
      <c r="CA443" s="10">
        <f>3/24000000*OO[[#This Row],[135 (05JUL1985 18:00:00)-Water Temperature (C)]]*OO[[#This Row],[77]]</f>
        <v>2.1729730092129997E-5</v>
      </c>
      <c r="CB443" s="10">
        <f>3/24000000*OO[[#This Row],[136 (05JUL1985 21:00:00)-Water Temperature (C)]]*OO[[#This Row],[78]]</f>
        <v>1.8720911797197499E-5</v>
      </c>
      <c r="CC443" s="10">
        <f>3/24000000*OO[[#This Row],[137 (06JUL1985 00:00:00)-Water Temperature (C)]]*OO[[#This Row],[79]]</f>
        <v>1.6018538742118748E-5</v>
      </c>
      <c r="CD443" s="10">
        <f>3/24000000*OO[[#This Row],[138 (06JUL1985 03:00:00)-Water Temperature (C)]]*OO[[#This Row],[80]]</f>
        <v>1.3806915696279998E-5</v>
      </c>
      <c r="CE443" s="10">
        <f>3/24000000*OO[[#This Row],[139 (06JUL1985 06:00:00)-Water Temperature (C)]]*OO[[#This Row],[81]]</f>
        <v>1.1477262206459999E-5</v>
      </c>
      <c r="CF443" s="10">
        <f>3/24000000*OO[[#This Row],[140 (06JUL1985 09:00:00)-Water Temperature (C)]]*OO[[#This Row],[82]]</f>
        <v>9.2449197804949997E-6</v>
      </c>
      <c r="CG443" s="10">
        <f>3/24000000*OO[[#This Row],[141 (06JUL1985 12:00:00)-Water Temperature (C)]]*OO[[#This Row],[83]]</f>
        <v>7.4633154922500001E-6</v>
      </c>
      <c r="CH443" s="10">
        <f>3/24000000*OO[[#This Row],[142 (06JUL1985 15:00:00)-Water Temperature (C)]]*OO[[#This Row],[84]]</f>
        <v>5.9980929067237495E-6</v>
      </c>
      <c r="CI443" s="10">
        <f>3/24000000*OO[[#This Row],[143 (06JUL1985 18:00:00)-Water Temperature (C)]]*OO[[#This Row],[85]]</f>
        <v>4.8256365210049999E-6</v>
      </c>
      <c r="CJ443" s="10">
        <f>3/24000000*OO[[#This Row],[144 (06JUL1985 21:00:00)-Water Temperature (C)]]*OO[[#This Row],[86]]</f>
        <v>3.9680444003749994E-6</v>
      </c>
      <c r="CK443" s="10">
        <f>3/24000000*OO[[#This Row],[145 (07JUL1985 00:00:00)-Water Temperature (C)]]*OO[[#This Row],[87]]</f>
        <v>3.3954229592768744E-6</v>
      </c>
      <c r="CL443" s="10">
        <f>3/24000000*OO[[#This Row],[146 (07JUL1985 03:00:00)-Water Temperature (C)]]*OO[[#This Row],[88]]</f>
        <v>3.0561759232361249E-6</v>
      </c>
      <c r="CM443" s="10">
        <f>3/24000000*OO[[#This Row],[147 (07JUL1985 06:00:00)-Water Temperature (C)]]*OO[[#This Row],[89]]</f>
        <v>2.8064815514996247E-6</v>
      </c>
      <c r="CN443" s="10">
        <f>3/24000000*OO[[#This Row],[148 (07JUL1985 09:00:00)-Water Temperature (C)]]*OO[[#This Row],[90]]</f>
        <v>2.5950008662349997E-6</v>
      </c>
      <c r="CO443" s="10">
        <f>3/24000000*OO[[#This Row],[149 (07JUL1985 12:00:00)-Water Temperature (C)]]*OO[[#This Row],[91]]</f>
        <v>2.4286546040523748E-6</v>
      </c>
      <c r="CP443" s="10">
        <f>3/24000000*OO[[#This Row],[150 (07JUL1985 15:00:00)-Water Temperature (C)]]*OO[[#This Row],[92]]</f>
        <v>2.275130084784E-6</v>
      </c>
      <c r="CQ443" s="10">
        <f>3/24000000*OO[[#This Row],[151 (07JUL1985 18:00:00)-Water Temperature (C)]]*OO[[#This Row],[93]]</f>
        <v>2.1408403107949999E-6</v>
      </c>
      <c r="CR443" s="10">
        <f>3/24000000*OO[[#This Row],[152 (07JUL1985 21:00:00)-Water Temperature (C)]]*OO[[#This Row],[94]]</f>
        <v>2.022386660843E-6</v>
      </c>
      <c r="CS443" s="10">
        <f>3/24000000*OO[[#This Row],[153 (08JUL1985 00:00:00)-Water Temperature (C)]]*OO[[#This Row],[95]]</f>
        <v>1.9094716253087498E-6</v>
      </c>
      <c r="CT443" s="10">
        <f>3/24000000*OO[[#This Row],[154 (08JUL1985 03:00:00)-Water Temperature (C)]]*OO[[#This Row],[96]]</f>
        <v>1.80899944744625E-6</v>
      </c>
      <c r="CU443" s="10">
        <f>3/24000000*OO[[#This Row],[155 (08JUL1985 06:00:00)-Water Temperature (C)]]*OO[[#This Row],[97]]</f>
        <v>1.7257970015736248E-6</v>
      </c>
      <c r="CV443" s="10">
        <f>3/24000000*OO[[#This Row],[156 (08JUL1985 09:00:00)-Water Temperature (C)]]*OO[[#This Row],[98]]</f>
        <v>1.63145794384425E-6</v>
      </c>
      <c r="CW443" s="10">
        <f>3/24000000*OO[[#This Row],[157 (08JUL1985 12:00:00)-Water Temperature (C)]]*OO[[#This Row],[99]]</f>
        <v>1.5406329337437498E-6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0</v>
      </c>
      <c r="Y444" s="10">
        <f>3/24000000*OO[[#This Row],[81 (29JUN1985 00:00:00)-Water Temperature (C)]]*OO[[#This Row],[23]]</f>
        <v>1.6186322293399998E-39</v>
      </c>
      <c r="Z444" s="10">
        <f>3/24000000*OO[[#This Row],[82 (29JUN1985 03:00:00)-Water Temperature (C)]]*OO[[#This Row],[24]]</f>
        <v>1.6941018751556248E-33</v>
      </c>
      <c r="AA444" s="10">
        <f>3/24000000*OO[[#This Row],[83 (29JUN1985 06:00:00)-Water Temperature (C)]]*OO[[#This Row],[25]]</f>
        <v>2.7463540943024999E-27</v>
      </c>
      <c r="AB444" s="10">
        <f>3/24000000*OO[[#This Row],[84 (29JUN1985 09:00:00)-Water Temperature (C)]]*OO[[#This Row],[26]]</f>
        <v>1.428497158924E-22</v>
      </c>
      <c r="AC444" s="10">
        <f>3/24000000*OO[[#This Row],[85 (29JUN1985 12:00:00)-Water Temperature (C)]]*OO[[#This Row],[27]]</f>
        <v>8.155067259919998E-19</v>
      </c>
      <c r="AD444" s="10">
        <f>3/24000000*OO[[#This Row],[86 (29JUN1985 15:00:00)-Water Temperature (C)]]*OO[[#This Row],[28]]</f>
        <v>8.827454022018751E-16</v>
      </c>
      <c r="AE444" s="10">
        <f>3/24000000*OO[[#This Row],[88 (29JUN1985 21:00:00)-Water Temperature (C)]]*OO[[#This Row],[30]]</f>
        <v>4.0469105386349999E-11</v>
      </c>
      <c r="AF444" s="10">
        <f>3/24000000*OO[[#This Row],[88 (29JUN1985 21:00:00)-Water Temperature (C)]]*OO[[#This Row],[30]]</f>
        <v>4.0469105386349999E-11</v>
      </c>
      <c r="AG444" s="10">
        <f>3/24000000*OO[[#This Row],[89 (30JUN1985 00:00:00)-Water Temperature (C)]]*OO[[#This Row],[31]]</f>
        <v>2.6450108409506251E-9</v>
      </c>
      <c r="AH444" s="10">
        <f>3/24000000*OO[[#This Row],[90 (30JUN1985 03:00:00)-Water Temperature (C)]]*OO[[#This Row],[32]]</f>
        <v>9.3409865296199998E-8</v>
      </c>
      <c r="AI444" s="10">
        <f>3/24000000*OO[[#This Row],[91 (30JUN1985 06:00:00)-Water Temperature (C)]]*OO[[#This Row],[33]]</f>
        <v>1.93125523970225E-6</v>
      </c>
      <c r="AJ444" s="10">
        <f>3/24000000*OO[[#This Row],[92 (30JUN1985 09:00:00)-Water Temperature (C)]]*OO[[#This Row],[34]]</f>
        <v>2.4959000551427501E-5</v>
      </c>
      <c r="AK444" s="10">
        <f>3/24000000*OO[[#This Row],[93 (30JUN1985 12:00:00)-Water Temperature (C)]]*OO[[#This Row],[35]]</f>
        <v>2.1128978730134996E-4</v>
      </c>
      <c r="AL444" s="10">
        <f>3/24000000*OO[[#This Row],[94 (30JUN1985 15:00:00)-Water Temperature (C)]]*OO[[#This Row],[36]]</f>
        <v>1.2147288867914998E-3</v>
      </c>
      <c r="AM444" s="10">
        <f>3/24000000*OO[[#This Row],[95 (30JUN1985 18:00:00)-Water Temperature (C)]]*OO[[#This Row],[37]]</f>
        <v>4.9790069389600003E-3</v>
      </c>
      <c r="AN444" s="10">
        <f>3/24000000*OO[[#This Row],[96 (30JUN1985 21:00:00)-Water Temperature (C)]]*OO[[#This Row],[38]]</f>
        <v>1.5329339986679999E-2</v>
      </c>
      <c r="AO444" s="10">
        <f>3/24000000*OO[[#This Row],[97 (01JUL1985 00:00:00)-Water Temperature (C)]]*OO[[#This Row],[39]]</f>
        <v>3.7020565615124998E-2</v>
      </c>
      <c r="AP444" s="10">
        <f>3/24000000*OO[[#This Row],[98 (01JUL1985 03:00:00)-Water Temperature (C)]]*OO[[#This Row],[40]]</f>
        <v>7.3895660774999983E-2</v>
      </c>
      <c r="AQ444" s="10">
        <f>3/24000000*OO[[#This Row],[99 (01JUL1985 06:00:00)-Water Temperature (C)]]*OO[[#This Row],[41]]</f>
        <v>0.119650966307775</v>
      </c>
      <c r="AR444" s="10">
        <f>3/24000000*OO[[#This Row],[100 (01JUL1985 09:00:00)-Water Temperature (C)]]*OO[[#This Row],[42]]</f>
        <v>0.15978153577002499</v>
      </c>
      <c r="AS444" s="10">
        <f>3/24000000*OO[[#This Row],[101 (01JUL1985 12:00:00)-Water Temperature (C)]]*OO[[#This Row],[43]]</f>
        <v>0.17987357303381249</v>
      </c>
      <c r="AT444" s="10">
        <f>3/24000000*OO[[#This Row],[102 (01JUL1985 15:00:00)-Water Temperature (C)]]*OO[[#This Row],[44]]</f>
        <v>0.1749154580840625</v>
      </c>
      <c r="AU444" s="10">
        <f>3/24000000*OO[[#This Row],[103 (01JUL1985 18:00:00)-Water Temperature (C)]]*OO[[#This Row],[45]]</f>
        <v>0.15095905393089998</v>
      </c>
      <c r="AV444" s="10">
        <f>3/24000000*OO[[#This Row],[104 (01JUL1985 21:00:00)-Water Temperature (C)]]*OO[[#This Row],[46]]</f>
        <v>0.11813682520389999</v>
      </c>
      <c r="AW444" s="10">
        <f>3/24000000*OO[[#This Row],[105 (02JUL1985 00:00:00)-Water Temperature (C)]]*OO[[#This Row],[47]]</f>
        <v>8.549882429216249E-2</v>
      </c>
      <c r="AX444" s="10">
        <f>3/24000000*OO[[#This Row],[106 (02JUL1985 03:00:00)-Water Temperature (C)]]*OO[[#This Row],[48]]</f>
        <v>5.9222636531499992E-2</v>
      </c>
      <c r="AY444" s="10">
        <f>3/24000000*OO[[#This Row],[107 (02JUL1985 06:00:00)-Water Temperature (C)]]*OO[[#This Row],[49]]</f>
        <v>3.8174599608425001E-2</v>
      </c>
      <c r="AZ444" s="10">
        <f>3/24000000*OO[[#This Row],[108 (02JUL1985 09:00:00)-Water Temperature (C)]]*OO[[#This Row],[50]]</f>
        <v>2.2972243184257501E-2</v>
      </c>
      <c r="BA444" s="10">
        <f>3/24000000*OO[[#This Row],[109 (02JUL1985 12:00:00)-Water Temperature (C)]]*OO[[#This Row],[51]]</f>
        <v>1.3115497244781249E-2</v>
      </c>
      <c r="BB444" s="10">
        <f>3/24000000*OO[[#This Row],[110 (02JUL1985 15:00:00)-Water Temperature (C)]]*OO[[#This Row],[52]]</f>
        <v>7.1223091817800002E-3</v>
      </c>
      <c r="BC444" s="10">
        <f>3/24000000*OO[[#This Row],[111 (02JUL1985 18:00:00)-Water Temperature (C)]]*OO[[#This Row],[53]]</f>
        <v>3.7487047832462502E-3</v>
      </c>
      <c r="BD444" s="10">
        <f>3/24000000*OO[[#This Row],[112 (02JUL1985 21:00:00)-Water Temperature (C)]]*OO[[#This Row],[54]]</f>
        <v>1.9879642159250002E-3</v>
      </c>
      <c r="BE444" s="10">
        <f>3/24000000*OO[[#This Row],[113 (03JUL1985 00:00:00)-Water Temperature (C)]]*OO[[#This Row],[55]]</f>
        <v>1.0934263494907499E-3</v>
      </c>
      <c r="BF444" s="10">
        <f>3/24000000*OO[[#This Row],[114 (03JUL1985 03:00:00)-Water Temperature (C)]]*OO[[#This Row],[56]]</f>
        <v>6.6129350411475002E-4</v>
      </c>
      <c r="BG444" s="10">
        <f>3/24000000*OO[[#This Row],[115 (03JUL1985 06:00:00)-Water Temperature (C)]]*OO[[#This Row],[57]]</f>
        <v>4.4310899623387502E-4</v>
      </c>
      <c r="BH444" s="10">
        <f>3/24000000*OO[[#This Row],[116 (03JUL1985 09:00:00)-Water Temperature (C)]]*OO[[#This Row],[58]]</f>
        <v>3.2702365862992503E-4</v>
      </c>
      <c r="BI444" s="10">
        <f>3/24000000*OO[[#This Row],[117 (03JUL1985 12:00:00)-Water Temperature (C)]]*OO[[#This Row],[59]]</f>
        <v>2.6089926624977498E-4</v>
      </c>
      <c r="BJ444" s="10">
        <f>3/24000000*OO[[#This Row],[118 (03JUL1985 15:00:00)-Water Temperature (C)]]*OO[[#This Row],[60]]</f>
        <v>2.1686920125611248E-4</v>
      </c>
      <c r="BK444" s="10">
        <f>3/24000000*OO[[#This Row],[119 (03JUL1985 18:00:00)-Water Temperature (C)]]*OO[[#This Row],[61]]</f>
        <v>1.8607024471827498E-4</v>
      </c>
      <c r="BL444" s="10">
        <f>3/24000000*OO[[#This Row],[120 (03JUL1985 21:00:00)-Water Temperature (C)]]*OO[[#This Row],[62]]</f>
        <v>1.641331363114875E-4</v>
      </c>
      <c r="BM444" s="10">
        <f>3/24000000*OO[[#This Row],[121 (04JUL1985 00:00:00)-Water Temperature (C)]]*OO[[#This Row],[63]]</f>
        <v>1.4741047737048749E-4</v>
      </c>
      <c r="BN444" s="10">
        <f>3/24000000*OO[[#This Row],[122 (04JUL1985 03:00:00)-Water Temperature (C)]]*OO[[#This Row],[64]]</f>
        <v>1.3529168928877499E-4</v>
      </c>
      <c r="BO444" s="10">
        <f>3/24000000*OO[[#This Row],[123 (04JUL1985 06:00:00)-Water Temperature (C)]]*OO[[#This Row],[65]]</f>
        <v>1.2183685716787499E-4</v>
      </c>
      <c r="BP444" s="10">
        <f>3/24000000*OO[[#This Row],[124 (04JUL1985 09:00:00)-Water Temperature (C)]]*OO[[#This Row],[66]]</f>
        <v>1.08883761041475E-4</v>
      </c>
      <c r="BQ444" s="10">
        <f>3/24000000*OO[[#This Row],[125 (04JUL1985 12:00:00)-Water Temperature (C)]]*OO[[#This Row],[67]]</f>
        <v>9.5947392320399984E-5</v>
      </c>
      <c r="BR444" s="10">
        <f>3/24000000*OO[[#This Row],[126 (04JUL1985 15:00:00)-Water Temperature (C)]]*OO[[#This Row],[68]]</f>
        <v>8.5006357565149993E-5</v>
      </c>
      <c r="BS444" s="10">
        <f>3/24000000*OO[[#This Row],[127 (04JUL1985 18:00:00)-Water Temperature (C)]]*OO[[#This Row],[69]]</f>
        <v>7.6454759459774999E-5</v>
      </c>
      <c r="BT444" s="10">
        <f>3/24000000*OO[[#This Row],[128 (04JUL1985 21:00:00)-Water Temperature (C)]]*OO[[#This Row],[70]]</f>
        <v>6.9308694100124986E-5</v>
      </c>
      <c r="BU444" s="10">
        <f>3/24000000*OO[[#This Row],[129 (05JUL1985 00:00:00)-Water Temperature (C)]]*OO[[#This Row],[71]]</f>
        <v>6.2915623840125001E-5</v>
      </c>
      <c r="BV444" s="10">
        <f>3/24000000*OO[[#This Row],[130 (05JUL1985 03:00:00)-Water Temperature (C)]]*OO[[#This Row],[72]]</f>
        <v>5.8270501842187499E-5</v>
      </c>
      <c r="BW444" s="10">
        <f>3/24000000*OO[[#This Row],[131 (05JUL1985 06:00:00)-Water Temperature (C)]]*OO[[#This Row],[73]]</f>
        <v>5.2827509132699996E-5</v>
      </c>
      <c r="BX444" s="10">
        <f>3/24000000*OO[[#This Row],[132 (05JUL1985 09:00:00)-Water Temperature (C)]]*OO[[#This Row],[74]]</f>
        <v>4.7484062568525002E-5</v>
      </c>
      <c r="BY444" s="10">
        <f>3/24000000*OO[[#This Row],[133 (05JUL1985 12:00:00)-Water Temperature (C)]]*OO[[#This Row],[75]]</f>
        <v>4.2210187344712501E-5</v>
      </c>
      <c r="BZ444" s="10">
        <f>3/24000000*OO[[#This Row],[134 (05JUL1985 15:00:00)-Water Temperature (C)]]*OO[[#This Row],[76]]</f>
        <v>3.71337742594E-5</v>
      </c>
      <c r="CA444" s="10">
        <f>3/24000000*OO[[#This Row],[135 (05JUL1985 18:00:00)-Water Temperature (C)]]*OO[[#This Row],[77]]</f>
        <v>3.2421974748443751E-5</v>
      </c>
      <c r="CB444" s="10">
        <f>3/24000000*OO[[#This Row],[136 (05JUL1985 21:00:00)-Water Temperature (C)]]*OO[[#This Row],[78]]</f>
        <v>2.8157078158551251E-5</v>
      </c>
      <c r="CC444" s="10">
        <f>3/24000000*OO[[#This Row],[137 (06JUL1985 00:00:00)-Water Temperature (C)]]*OO[[#This Row],[79]]</f>
        <v>2.4355869921743747E-5</v>
      </c>
      <c r="CD444" s="10">
        <f>3/24000000*OO[[#This Row],[138 (06JUL1985 03:00:00)-Water Temperature (C)]]*OO[[#This Row],[80]]</f>
        <v>2.1328949746169998E-5</v>
      </c>
      <c r="CE444" s="10">
        <f>3/24000000*OO[[#This Row],[139 (06JUL1985 06:00:00)-Water Temperature (C)]]*OO[[#This Row],[81]]</f>
        <v>1.8039695918084997E-5</v>
      </c>
      <c r="CF444" s="10">
        <f>3/24000000*OO[[#This Row],[140 (06JUL1985 09:00:00)-Water Temperature (C)]]*OO[[#This Row],[82]]</f>
        <v>1.4739996938624999E-5</v>
      </c>
      <c r="CG444" s="10">
        <f>3/24000000*OO[[#This Row],[141 (06JUL1985 12:00:00)-Water Temperature (C)]]*OO[[#This Row],[83]]</f>
        <v>1.1966683588282499E-5</v>
      </c>
      <c r="CH444" s="10">
        <f>3/24000000*OO[[#This Row],[142 (06JUL1985 15:00:00)-Water Temperature (C)]]*OO[[#This Row],[84]]</f>
        <v>9.5955191210049993E-6</v>
      </c>
      <c r="CI444" s="10">
        <f>3/24000000*OO[[#This Row],[143 (06JUL1985 18:00:00)-Water Temperature (C)]]*OO[[#This Row],[85]]</f>
        <v>7.67409358443E-6</v>
      </c>
      <c r="CJ444" s="10">
        <f>3/24000000*OO[[#This Row],[144 (06JUL1985 21:00:00)-Water Temperature (C)]]*OO[[#This Row],[86]]</f>
        <v>6.2631508012249992E-6</v>
      </c>
      <c r="CK444" s="10">
        <f>3/24000000*OO[[#This Row],[145 (07JUL1985 00:00:00)-Water Temperature (C)]]*OO[[#This Row],[87]]</f>
        <v>5.3143600582799995E-6</v>
      </c>
      <c r="CL444" s="10">
        <f>3/24000000*OO[[#This Row],[146 (07JUL1985 03:00:00)-Water Temperature (C)]]*OO[[#This Row],[88]]</f>
        <v>4.7552651158724996E-6</v>
      </c>
      <c r="CM444" s="10">
        <f>3/24000000*OO[[#This Row],[147 (07JUL1985 06:00:00)-Water Temperature (C)]]*OO[[#This Row],[89]]</f>
        <v>4.3428780809000001E-6</v>
      </c>
      <c r="CN444" s="10">
        <f>3/24000000*OO[[#This Row],[148 (07JUL1985 09:00:00)-Water Temperature (C)]]*OO[[#This Row],[90]]</f>
        <v>3.9975743444875002E-6</v>
      </c>
      <c r="CO444" s="10">
        <f>3/24000000*OO[[#This Row],[149 (07JUL1985 12:00:00)-Water Temperature (C)]]*OO[[#This Row],[91]]</f>
        <v>3.7258377718412497E-6</v>
      </c>
      <c r="CP444" s="10">
        <f>3/24000000*OO[[#This Row],[150 (07JUL1985 15:00:00)-Water Temperature (C)]]*OO[[#This Row],[92]]</f>
        <v>3.4705887527547501E-6</v>
      </c>
      <c r="CQ444" s="10">
        <f>3/24000000*OO[[#This Row],[151 (07JUL1985 18:00:00)-Water Temperature (C)]]*OO[[#This Row],[93]]</f>
        <v>3.2575170632197499E-6</v>
      </c>
      <c r="CR444" s="10">
        <f>3/24000000*OO[[#This Row],[152 (07JUL1985 21:00:00)-Water Temperature (C)]]*OO[[#This Row],[94]]</f>
        <v>3.0809371727153746E-6</v>
      </c>
      <c r="CS444" s="10">
        <f>3/24000000*OO[[#This Row],[153 (08JUL1985 00:00:00)-Water Temperature (C)]]*OO[[#This Row],[95]]</f>
        <v>2.9192731632497501E-6</v>
      </c>
      <c r="CT444" s="10">
        <f>3/24000000*OO[[#This Row],[154 (08JUL1985 03:00:00)-Water Temperature (C)]]*OO[[#This Row],[96]]</f>
        <v>2.7797699050199998E-6</v>
      </c>
      <c r="CU444" s="10">
        <f>3/24000000*OO[[#This Row],[155 (08JUL1985 06:00:00)-Water Temperature (C)]]*OO[[#This Row],[97]]</f>
        <v>2.66560686105525E-6</v>
      </c>
      <c r="CV444" s="10">
        <f>3/24000000*OO[[#This Row],[156 (08JUL1985 09:00:00)-Water Temperature (C)]]*OO[[#This Row],[98]]</f>
        <v>2.5241811724600001E-6</v>
      </c>
      <c r="CW444" s="10">
        <f>3/24000000*OO[[#This Row],[157 (08JUL1985 12:00:00)-Water Temperature (C)]]*OO[[#This Row],[99]]</f>
        <v>2.3867962142062498E-6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3.9289550614137499E-40</v>
      </c>
      <c r="Z445" s="10">
        <f>3/24000000*OO[[#This Row],[82 (29JUN1985 03:00:00)-Water Temperature (C)]]*OO[[#This Row],[24]]</f>
        <v>3.7257748285812497E-34</v>
      </c>
      <c r="AA445" s="10">
        <f>3/24000000*OO[[#This Row],[83 (29JUN1985 06:00:00)-Water Temperature (C)]]*OO[[#This Row],[25]]</f>
        <v>7.6925913528999998E-28</v>
      </c>
      <c r="AB445" s="10">
        <f>3/24000000*OO[[#This Row],[84 (29JUN1985 09:00:00)-Water Temperature (C)]]*OO[[#This Row],[26]]</f>
        <v>4.6692022250499994E-23</v>
      </c>
      <c r="AC445" s="10">
        <f>3/24000000*OO[[#This Row],[85 (29JUN1985 12:00:00)-Water Temperature (C)]]*OO[[#This Row],[27]]</f>
        <v>3.0881521557656254E-19</v>
      </c>
      <c r="AD445" s="10">
        <f>3/24000000*OO[[#This Row],[86 (29JUN1985 15:00:00)-Water Temperature (C)]]*OO[[#This Row],[28]]</f>
        <v>3.7151969677199999E-16</v>
      </c>
      <c r="AE445" s="10">
        <f>3/24000000*OO[[#This Row],[88 (29JUN1985 21:00:00)-Water Temperature (C)]]*OO[[#This Row],[30]]</f>
        <v>1.9802794882749998E-11</v>
      </c>
      <c r="AF445" s="10">
        <f>3/24000000*OO[[#This Row],[88 (29JUN1985 21:00:00)-Water Temperature (C)]]*OO[[#This Row],[30]]</f>
        <v>1.9802794882749998E-11</v>
      </c>
      <c r="AG445" s="10">
        <f>3/24000000*OO[[#This Row],[89 (30JUN1985 00:00:00)-Water Temperature (C)]]*OO[[#This Row],[31]]</f>
        <v>1.3736960231700001E-9</v>
      </c>
      <c r="AH445" s="10">
        <f>3/24000000*OO[[#This Row],[90 (30JUN1985 03:00:00)-Water Temperature (C)]]*OO[[#This Row],[32]]</f>
        <v>5.1184857007175E-8</v>
      </c>
      <c r="AI445" s="10">
        <f>3/24000000*OO[[#This Row],[91 (30JUN1985 06:00:00)-Water Temperature (C)]]*OO[[#This Row],[33]]</f>
        <v>1.1102586114381249E-6</v>
      </c>
      <c r="AJ445" s="10">
        <f>3/24000000*OO[[#This Row],[92 (30JUN1985 09:00:00)-Water Temperature (C)]]*OO[[#This Row],[34]]</f>
        <v>1.4982335830889996E-5</v>
      </c>
      <c r="AK445" s="10">
        <f>3/24000000*OO[[#This Row],[93 (30JUN1985 12:00:00)-Water Temperature (C)]]*OO[[#This Row],[35]]</f>
        <v>1.31864510904E-4</v>
      </c>
      <c r="AL445" s="10">
        <f>3/24000000*OO[[#This Row],[94 (30JUN1985 15:00:00)-Water Temperature (C)]]*OO[[#This Row],[36]]</f>
        <v>7.8559478043562512E-4</v>
      </c>
      <c r="AM445" s="10">
        <f>3/24000000*OO[[#This Row],[95 (30JUN1985 18:00:00)-Water Temperature (C)]]*OO[[#This Row],[37]]</f>
        <v>3.3273331764199997E-3</v>
      </c>
      <c r="AN445" s="10">
        <f>3/24000000*OO[[#This Row],[96 (30JUN1985 21:00:00)-Water Temperature (C)]]*OO[[#This Row],[38]]</f>
        <v>1.054865717163E-2</v>
      </c>
      <c r="AO445" s="10">
        <f>3/24000000*OO[[#This Row],[97 (01JUL1985 00:00:00)-Water Temperature (C)]]*OO[[#This Row],[39]]</f>
        <v>2.6171942492097495E-2</v>
      </c>
      <c r="AP445" s="10">
        <f>3/24000000*OO[[#This Row],[98 (01JUL1985 03:00:00)-Water Temperature (C)]]*OO[[#This Row],[40]]</f>
        <v>5.3550599959549999E-2</v>
      </c>
      <c r="AQ445" s="10">
        <f>3/24000000*OO[[#This Row],[99 (01JUL1985 06:00:00)-Water Temperature (C)]]*OO[[#This Row],[41]]</f>
        <v>8.8616095317749999E-2</v>
      </c>
      <c r="AR445" s="10">
        <f>3/24000000*OO[[#This Row],[100 (01JUL1985 09:00:00)-Water Temperature (C)]]*OO[[#This Row],[42]]</f>
        <v>0.120769330866425</v>
      </c>
      <c r="AS445" s="10">
        <f>3/24000000*OO[[#This Row],[101 (01JUL1985 12:00:00)-Water Temperature (C)]]*OO[[#This Row],[43]]</f>
        <v>0.13868077421114999</v>
      </c>
      <c r="AT445" s="10">
        <f>3/24000000*OO[[#This Row],[102 (01JUL1985 15:00:00)-Water Temperature (C)]]*OO[[#This Row],[44]]</f>
        <v>0.137108073238175</v>
      </c>
      <c r="AU445" s="10">
        <f>3/24000000*OO[[#This Row],[103 (01JUL1985 18:00:00)-Water Temperature (C)]]*OO[[#This Row],[45]]</f>
        <v>0.12009956557187498</v>
      </c>
      <c r="AV445" s="10">
        <f>3/24000000*OO[[#This Row],[104 (01JUL1985 21:00:00)-Water Temperature (C)]]*OO[[#This Row],[46]]</f>
        <v>9.5251061828999992E-2</v>
      </c>
      <c r="AW445" s="10">
        <f>3/24000000*OO[[#This Row],[105 (02JUL1985 00:00:00)-Water Temperature (C)]]*OO[[#This Row],[47]]</f>
        <v>6.9832323562787499E-2</v>
      </c>
      <c r="AX445" s="10">
        <f>3/24000000*OO[[#This Row],[106 (02JUL1985 03:00:00)-Water Temperature (C)]]*OO[[#This Row],[48]]</f>
        <v>4.8947074722562496E-2</v>
      </c>
      <c r="AY445" s="10">
        <f>3/24000000*OO[[#This Row],[107 (02JUL1985 06:00:00)-Water Temperature (C)]]*OO[[#This Row],[49]]</f>
        <v>3.1862637652549992E-2</v>
      </c>
      <c r="AZ445" s="10">
        <f>3/24000000*OO[[#This Row],[108 (02JUL1985 09:00:00)-Water Temperature (C)]]*OO[[#This Row],[50]]</f>
        <v>1.9344775226249999E-2</v>
      </c>
      <c r="BA445" s="10">
        <f>3/24000000*OO[[#This Row],[109 (02JUL1985 12:00:00)-Water Temperature (C)]]*OO[[#This Row],[51]]</f>
        <v>1.1120253999412501E-2</v>
      </c>
      <c r="BB445" s="10">
        <f>3/24000000*OO[[#This Row],[110 (02JUL1985 15:00:00)-Water Temperature (C)]]*OO[[#This Row],[52]]</f>
        <v>6.0624208172249993E-3</v>
      </c>
      <c r="BC445" s="10">
        <f>3/24000000*OO[[#This Row],[111 (02JUL1985 18:00:00)-Water Temperature (C)]]*OO[[#This Row],[53]]</f>
        <v>3.19691386784E-3</v>
      </c>
      <c r="BD445" s="10">
        <f>3/24000000*OO[[#This Row],[112 (02JUL1985 21:00:00)-Water Temperature (C)]]*OO[[#This Row],[54]]</f>
        <v>1.6932572460374995E-3</v>
      </c>
      <c r="BE445" s="10">
        <f>3/24000000*OO[[#This Row],[113 (03JUL1985 00:00:00)-Water Temperature (C)]]*OO[[#This Row],[55]]</f>
        <v>9.2643803461749997E-4</v>
      </c>
      <c r="BF445" s="10">
        <f>3/24000000*OO[[#This Row],[114 (03JUL1985 03:00:00)-Water Temperature (C)]]*OO[[#This Row],[56]]</f>
        <v>5.5452709389787491E-4</v>
      </c>
      <c r="BG445" s="10">
        <f>3/24000000*OO[[#This Row],[115 (03JUL1985 06:00:00)-Water Temperature (C)]]*OO[[#This Row],[57]]</f>
        <v>3.6642899287749997E-4</v>
      </c>
      <c r="BH445" s="10">
        <f>3/24000000*OO[[#This Row],[116 (03JUL1985 09:00:00)-Water Temperature (C)]]*OO[[#This Row],[58]]</f>
        <v>2.6720251028574998E-4</v>
      </c>
      <c r="BI445" s="10">
        <f>3/24000000*OO[[#This Row],[117 (03JUL1985 12:00:00)-Water Temperature (C)]]*OO[[#This Row],[59]]</f>
        <v>2.1124968740202497E-4</v>
      </c>
      <c r="BJ445" s="10">
        <f>3/24000000*OO[[#This Row],[118 (03JUL1985 15:00:00)-Water Temperature (C)]]*OO[[#This Row],[60]]</f>
        <v>1.7442563818952501E-4</v>
      </c>
      <c r="BK445" s="10">
        <f>3/24000000*OO[[#This Row],[119 (03JUL1985 18:00:00)-Water Temperature (C)]]*OO[[#This Row],[61]]</f>
        <v>1.4907393581989998E-4</v>
      </c>
      <c r="BL445" s="10">
        <f>3/24000000*OO[[#This Row],[120 (03JUL1985 21:00:00)-Water Temperature (C)]]*OO[[#This Row],[62]]</f>
        <v>1.3130257668639999E-4</v>
      </c>
      <c r="BM445" s="10">
        <f>3/24000000*OO[[#This Row],[121 (04JUL1985 00:00:00)-Water Temperature (C)]]*OO[[#This Row],[63]]</f>
        <v>1.179751242325E-4</v>
      </c>
      <c r="BN445" s="10">
        <f>3/24000000*OO[[#This Row],[122 (04JUL1985 03:00:00)-Water Temperature (C)]]*OO[[#This Row],[64]]</f>
        <v>1.0856702825149998E-4</v>
      </c>
      <c r="BO445" s="10">
        <f>3/24000000*OO[[#This Row],[123 (04JUL1985 06:00:00)-Water Temperature (C)]]*OO[[#This Row],[65]]</f>
        <v>9.8001658798449996E-5</v>
      </c>
      <c r="BP445" s="10">
        <f>3/24000000*OO[[#This Row],[124 (04JUL1985 09:00:00)-Water Temperature (C)]]*OO[[#This Row],[66]]</f>
        <v>8.7623203612699995E-5</v>
      </c>
      <c r="BQ445" s="10">
        <f>3/24000000*OO[[#This Row],[125 (04JUL1985 12:00:00)-Water Temperature (C)]]*OO[[#This Row],[67]]</f>
        <v>7.7139043547799991E-5</v>
      </c>
      <c r="BR445" s="10">
        <f>3/24000000*OO[[#This Row],[126 (04JUL1985 15:00:00)-Water Temperature (C)]]*OO[[#This Row],[68]]</f>
        <v>6.8233810668374994E-5</v>
      </c>
      <c r="BS445" s="10">
        <f>3/24000000*OO[[#This Row],[127 (04JUL1985 18:00:00)-Water Temperature (C)]]*OO[[#This Row],[69]]</f>
        <v>6.1235161035350005E-5</v>
      </c>
      <c r="BT445" s="10">
        <f>3/24000000*OO[[#This Row],[128 (04JUL1985 21:00:00)-Water Temperature (C)]]*OO[[#This Row],[70]]</f>
        <v>5.5409394903599998E-5</v>
      </c>
      <c r="BU445" s="10">
        <f>3/24000000*OO[[#This Row],[129 (05JUL1985 00:00:00)-Water Temperature (C)]]*OO[[#This Row],[71]]</f>
        <v>5.0237271025312504E-5</v>
      </c>
      <c r="BV445" s="10">
        <f>3/24000000*OO[[#This Row],[130 (05JUL1985 03:00:00)-Water Temperature (C)]]*OO[[#This Row],[72]]</f>
        <v>4.6529930925000004E-5</v>
      </c>
      <c r="BW445" s="10">
        <f>3/24000000*OO[[#This Row],[131 (05JUL1985 06:00:00)-Water Temperature (C)]]*OO[[#This Row],[73]]</f>
        <v>4.2162109341562497E-5</v>
      </c>
      <c r="BX445" s="10">
        <f>3/24000000*OO[[#This Row],[132 (05JUL1985 09:00:00)-Water Temperature (C)]]*OO[[#This Row],[74]]</f>
        <v>3.7881526454512497E-5</v>
      </c>
      <c r="BY445" s="10">
        <f>3/24000000*OO[[#This Row],[133 (05JUL1985 12:00:00)-Water Temperature (C)]]*OO[[#This Row],[75]]</f>
        <v>3.3670507551199997E-5</v>
      </c>
      <c r="BZ445" s="10">
        <f>3/24000000*OO[[#This Row],[134 (05JUL1985 15:00:00)-Water Temperature (C)]]*OO[[#This Row],[76]]</f>
        <v>2.9554421122684998E-5</v>
      </c>
      <c r="CA445" s="10">
        <f>3/24000000*OO[[#This Row],[135 (05JUL1985 18:00:00)-Water Temperature (C)]]*OO[[#This Row],[77]]</f>
        <v>2.5770336420757499E-5</v>
      </c>
      <c r="CB445" s="10">
        <f>3/24000000*OO[[#This Row],[136 (05JUL1985 21:00:00)-Water Temperature (C)]]*OO[[#This Row],[78]]</f>
        <v>2.2376550714066249E-5</v>
      </c>
      <c r="CC445" s="10">
        <f>3/24000000*OO[[#This Row],[137 (06JUL1985 00:00:00)-Water Temperature (C)]]*OO[[#This Row],[79]]</f>
        <v>1.93730601375E-5</v>
      </c>
      <c r="CD445" s="10">
        <f>3/24000000*OO[[#This Row],[138 (06JUL1985 03:00:00)-Water Temperature (C)]]*OO[[#This Row],[80]]</f>
        <v>1.700773795195125E-5</v>
      </c>
      <c r="CE445" s="10">
        <f>3/24000000*OO[[#This Row],[139 (06JUL1985 06:00:00)-Water Temperature (C)]]*OO[[#This Row],[81]]</f>
        <v>1.4431290791205E-5</v>
      </c>
      <c r="CF445" s="10">
        <f>3/24000000*OO[[#This Row],[140 (06JUL1985 09:00:00)-Water Temperature (C)]]*OO[[#This Row],[82]]</f>
        <v>1.1835329364299998E-5</v>
      </c>
      <c r="CG445" s="10">
        <f>3/24000000*OO[[#This Row],[141 (06JUL1985 12:00:00)-Water Temperature (C)]]*OO[[#This Row],[83]]</f>
        <v>9.6174379119275007E-6</v>
      </c>
      <c r="CH445" s="10">
        <f>3/24000000*OO[[#This Row],[142 (06JUL1985 15:00:00)-Water Temperature (C)]]*OO[[#This Row],[84]]</f>
        <v>7.6968154338075004E-6</v>
      </c>
      <c r="CI445" s="10">
        <f>3/24000000*OO[[#This Row],[143 (06JUL1985 18:00:00)-Water Temperature (C)]]*OO[[#This Row],[85]]</f>
        <v>6.1373966065212493E-6</v>
      </c>
      <c r="CJ445" s="10">
        <f>3/24000000*OO[[#This Row],[144 (06JUL1985 21:00:00)-Water Temperature (C)]]*OO[[#This Row],[86]]</f>
        <v>4.9925686999612498E-6</v>
      </c>
      <c r="CK445" s="10">
        <f>3/24000000*OO[[#This Row],[145 (07JUL1985 00:00:00)-Water Temperature (C)]]*OO[[#This Row],[87]]</f>
        <v>4.2217684136074993E-6</v>
      </c>
      <c r="CL445" s="10">
        <f>3/24000000*OO[[#This Row],[146 (07JUL1985 03:00:00)-Water Temperature (C)]]*OO[[#This Row],[88]]</f>
        <v>3.7674748203949991E-6</v>
      </c>
      <c r="CM445" s="10">
        <f>3/24000000*OO[[#This Row],[147 (07JUL1985 06:00:00)-Water Temperature (C)]]*OO[[#This Row],[89]]</f>
        <v>3.4314367440031249E-6</v>
      </c>
      <c r="CN445" s="10">
        <f>3/24000000*OO[[#This Row],[148 (07JUL1985 09:00:00)-Water Temperature (C)]]*OO[[#This Row],[90]]</f>
        <v>3.1509310891139998E-6</v>
      </c>
      <c r="CO445" s="10">
        <f>3/24000000*OO[[#This Row],[149 (07JUL1985 12:00:00)-Water Temperature (C)]]*OO[[#This Row],[91]]</f>
        <v>2.930037215703E-6</v>
      </c>
      <c r="CP445" s="10">
        <f>3/24000000*OO[[#This Row],[150 (07JUL1985 15:00:00)-Water Temperature (C)]]*OO[[#This Row],[92]]</f>
        <v>2.7215983996830001E-6</v>
      </c>
      <c r="CQ445" s="10">
        <f>3/24000000*OO[[#This Row],[151 (07JUL1985 18:00:00)-Water Temperature (C)]]*OO[[#This Row],[93]]</f>
        <v>2.5499951857062501E-6</v>
      </c>
      <c r="CR445" s="10">
        <f>3/24000000*OO[[#This Row],[152 (07JUL1985 21:00:00)-Water Temperature (C)]]*OO[[#This Row],[94]]</f>
        <v>2.4107031434750001E-6</v>
      </c>
      <c r="CS445" s="10">
        <f>3/24000000*OO[[#This Row],[153 (08JUL1985 00:00:00)-Water Temperature (C)]]*OO[[#This Row],[95]]</f>
        <v>2.285084597147625E-6</v>
      </c>
      <c r="CT445" s="10">
        <f>3/24000000*OO[[#This Row],[154 (08JUL1985 03:00:00)-Water Temperature (C)]]*OO[[#This Row],[96]]</f>
        <v>2.1779839816874998E-6</v>
      </c>
      <c r="CU445" s="10">
        <f>3/24000000*OO[[#This Row],[155 (08JUL1985 06:00:00)-Water Temperature (C)]]*OO[[#This Row],[97]]</f>
        <v>2.0904965835967501E-6</v>
      </c>
      <c r="CV445" s="10">
        <f>3/24000000*OO[[#This Row],[156 (08JUL1985 09:00:00)-Water Temperature (C)]]*OO[[#This Row],[98]]</f>
        <v>1.9790367077801248E-6</v>
      </c>
      <c r="CW445" s="10">
        <f>3/24000000*OO[[#This Row],[157 (08JUL1985 12:00:00)-Water Temperature (C)]]*OO[[#This Row],[99]]</f>
        <v>1.8703594342809999E-6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5.6725326806687497E-41</v>
      </c>
      <c r="Z446" s="10">
        <f>3/24000000*OO[[#This Row],[82 (29JUN1985 03:00:00)-Water Temperature (C)]]*OO[[#This Row],[24]]</f>
        <v>4.8792832552600003E-35</v>
      </c>
      <c r="AA446" s="10">
        <f>3/24000000*OO[[#This Row],[83 (29JUN1985 06:00:00)-Water Temperature (C)]]*OO[[#This Row],[25]]</f>
        <v>1.3056001984299999E-28</v>
      </c>
      <c r="AB446" s="10">
        <f>3/24000000*OO[[#This Row],[84 (29JUN1985 09:00:00)-Water Temperature (C)]]*OO[[#This Row],[26]]</f>
        <v>9.3371868674837502E-24</v>
      </c>
      <c r="AC446" s="10">
        <f>3/24000000*OO[[#This Row],[85 (29JUN1985 12:00:00)-Water Temperature (C)]]*OO[[#This Row],[27]]</f>
        <v>7.140282671924999E-20</v>
      </c>
      <c r="AD446" s="10">
        <f>3/24000000*OO[[#This Row],[86 (29JUN1985 15:00:00)-Water Temperature (C)]]*OO[[#This Row],[28]]</f>
        <v>9.5246333338499992E-17</v>
      </c>
      <c r="AE446" s="10">
        <f>3/24000000*OO[[#This Row],[88 (29JUN1985 21:00:00)-Water Temperature (C)]]*OO[[#This Row],[30]]</f>
        <v>5.9082843706924994E-12</v>
      </c>
      <c r="AF446" s="10">
        <f>3/24000000*OO[[#This Row],[88 (29JUN1985 21:00:00)-Water Temperature (C)]]*OO[[#This Row],[30]]</f>
        <v>5.9082843706924994E-12</v>
      </c>
      <c r="AG446" s="10">
        <f>3/24000000*OO[[#This Row],[89 (30JUN1985 00:00:00)-Water Temperature (C)]]*OO[[#This Row],[31]]</f>
        <v>4.3544568206200004E-10</v>
      </c>
      <c r="AH446" s="10">
        <f>3/24000000*OO[[#This Row],[90 (30JUN1985 03:00:00)-Water Temperature (C)]]*OO[[#This Row],[32]]</f>
        <v>1.717576341768375E-8</v>
      </c>
      <c r="AI446" s="10">
        <f>3/24000000*OO[[#This Row],[91 (30JUN1985 06:00:00)-Water Temperature (C)]]*OO[[#This Row],[33]]</f>
        <v>3.9225100170625E-7</v>
      </c>
      <c r="AJ446" s="10">
        <f>3/24000000*OO[[#This Row],[92 (30JUN1985 09:00:00)-Water Temperature (C)]]*OO[[#This Row],[34]]</f>
        <v>5.5393360859874998E-6</v>
      </c>
      <c r="AK446" s="10">
        <f>3/24000000*OO[[#This Row],[93 (30JUN1985 12:00:00)-Water Temperature (C)]]*OO[[#This Row],[35]]</f>
        <v>5.0705139123000002E-5</v>
      </c>
      <c r="AL446" s="10">
        <f>3/24000000*OO[[#This Row],[94 (30JUN1985 15:00:00)-Water Temperature (C)]]*OO[[#This Row],[36]]</f>
        <v>3.1332939139109997E-4</v>
      </c>
      <c r="AM446" s="10">
        <f>3/24000000*OO[[#This Row],[95 (30JUN1985 18:00:00)-Water Temperature (C)]]*OO[[#This Row],[37]]</f>
        <v>1.37436258930425E-3</v>
      </c>
      <c r="AN446" s="10">
        <f>3/24000000*OO[[#This Row],[96 (30JUN1985 21:00:00)-Water Temperature (C)]]*OO[[#This Row],[38]]</f>
        <v>4.5004849580562497E-3</v>
      </c>
      <c r="AO446" s="10">
        <f>3/24000000*OO[[#This Row],[97 (01JUL1985 00:00:00)-Water Temperature (C)]]*OO[[#This Row],[39]]</f>
        <v>1.1530921757916248E-2</v>
      </c>
      <c r="AP446" s="10">
        <f>3/24000000*OO[[#This Row],[98 (01JUL1985 03:00:00)-Water Temperature (C)]]*OO[[#This Row],[40]]</f>
        <v>2.4330455678912496E-2</v>
      </c>
      <c r="AQ446" s="10">
        <f>3/24000000*OO[[#This Row],[99 (01JUL1985 06:00:00)-Water Temperature (C)]]*OO[[#This Row],[41]]</f>
        <v>4.1152787607449996E-2</v>
      </c>
      <c r="AR446" s="10">
        <f>3/24000000*OO[[#This Row],[100 (01JUL1985 09:00:00)-Water Temperature (C)]]*OO[[#This Row],[42]]</f>
        <v>5.7248045827249995E-2</v>
      </c>
      <c r="AS446" s="10">
        <f>3/24000000*OO[[#This Row],[101 (01JUL1985 12:00:00)-Water Temperature (C)]]*OO[[#This Row],[43]]</f>
        <v>6.6992398609662496E-2</v>
      </c>
      <c r="AT446" s="10">
        <f>3/24000000*OO[[#This Row],[102 (01JUL1985 15:00:00)-Water Temperature (C)]]*OO[[#This Row],[44]]</f>
        <v>6.7191489714999997E-2</v>
      </c>
      <c r="AU446" s="10">
        <f>3/24000000*OO[[#This Row],[103 (01JUL1985 18:00:00)-Water Temperature (C)]]*OO[[#This Row],[45]]</f>
        <v>5.9625406548399998E-2</v>
      </c>
      <c r="AV446" s="10">
        <f>3/24000000*OO[[#This Row],[104 (01JUL1985 21:00:00)-Water Temperature (C)]]*OO[[#This Row],[46]]</f>
        <v>4.7850582541212501E-2</v>
      </c>
      <c r="AW446" s="10">
        <f>3/24000000*OO[[#This Row],[105 (02JUL1985 00:00:00)-Water Temperature (C)]]*OO[[#This Row],[47]]</f>
        <v>3.5562339687712496E-2</v>
      </c>
      <c r="AX446" s="10">
        <f>3/24000000*OO[[#This Row],[106 (02JUL1985 03:00:00)-Water Temperature (C)]]*OO[[#This Row],[48]]</f>
        <v>2.5253442983650003E-2</v>
      </c>
      <c r="AY446" s="10">
        <f>3/24000000*OO[[#This Row],[107 (02JUL1985 06:00:00)-Water Temperature (C)]]*OO[[#This Row],[49]]</f>
        <v>1.6536068153797497E-2</v>
      </c>
      <c r="AZ446" s="10">
        <f>3/24000000*OO[[#This Row],[108 (02JUL1985 09:00:00)-Water Temperature (C)]]*OO[[#This Row],[50]]</f>
        <v>1.0090624308345002E-2</v>
      </c>
      <c r="BA446" s="10">
        <f>3/24000000*OO[[#This Row],[109 (02JUL1985 12:00:00)-Water Temperature (C)]]*OO[[#This Row],[51]]</f>
        <v>5.8156166855849994E-3</v>
      </c>
      <c r="BB446" s="10">
        <f>3/24000000*OO[[#This Row],[110 (02JUL1985 15:00:00)-Water Temperature (C)]]*OO[[#This Row],[52]]</f>
        <v>3.1578290080749995E-3</v>
      </c>
      <c r="BC446" s="10">
        <f>3/24000000*OO[[#This Row],[111 (02JUL1985 18:00:00)-Water Temperature (C)]]*OO[[#This Row],[53]]</f>
        <v>1.65713848450475E-3</v>
      </c>
      <c r="BD446" s="10">
        <f>3/24000000*OO[[#This Row],[112 (02JUL1985 21:00:00)-Water Temperature (C)]]*OO[[#This Row],[54]]</f>
        <v>8.7054987290050001E-4</v>
      </c>
      <c r="BE446" s="10">
        <f>3/24000000*OO[[#This Row],[113 (03JUL1985 00:00:00)-Water Temperature (C)]]*OO[[#This Row],[55]]</f>
        <v>4.7106727956674999E-4</v>
      </c>
      <c r="BF446" s="10">
        <f>3/24000000*OO[[#This Row],[114 (03JUL1985 03:00:00)-Water Temperature (C)]]*OO[[#This Row],[56]]</f>
        <v>2.7725880965062498E-4</v>
      </c>
      <c r="BG446" s="10">
        <f>3/24000000*OO[[#This Row],[115 (03JUL1985 06:00:00)-Water Temperature (C)]]*OO[[#This Row],[57]]</f>
        <v>1.785261048528125E-4</v>
      </c>
      <c r="BH446" s="10">
        <f>3/24000000*OO[[#This Row],[116 (03JUL1985 09:00:00)-Water Temperature (C)]]*OO[[#This Row],[58]]</f>
        <v>1.2679124460816249E-4</v>
      </c>
      <c r="BI446" s="10">
        <f>3/24000000*OO[[#This Row],[117 (03JUL1985 12:00:00)-Water Temperature (C)]]*OO[[#This Row],[59]]</f>
        <v>9.7972415415524994E-5</v>
      </c>
      <c r="BJ446" s="10">
        <f>3/24000000*OO[[#This Row],[118 (03JUL1985 15:00:00)-Water Temperature (C)]]*OO[[#This Row],[60]]</f>
        <v>7.9119061848749998E-5</v>
      </c>
      <c r="BK446" s="10">
        <f>3/24000000*OO[[#This Row],[119 (03JUL1985 18:00:00)-Water Temperature (C)]]*OO[[#This Row],[61]]</f>
        <v>6.6550862354112508E-5</v>
      </c>
      <c r="BL446" s="10">
        <f>3/24000000*OO[[#This Row],[120 (03JUL1985 21:00:00)-Water Temperature (C)]]*OO[[#This Row],[62]]</f>
        <v>5.7909840538999992E-5</v>
      </c>
      <c r="BM446" s="10">
        <f>3/24000000*OO[[#This Row],[121 (04JUL1985 00:00:00)-Water Temperature (C)]]*OO[[#This Row],[63]]</f>
        <v>5.1549662226299992E-5</v>
      </c>
      <c r="BN446" s="10">
        <f>3/24000000*OO[[#This Row],[122 (04JUL1985 03:00:00)-Water Temperature (C)]]*OO[[#This Row],[64]]</f>
        <v>4.7229478171337498E-5</v>
      </c>
      <c r="BO446" s="10">
        <f>3/24000000*OO[[#This Row],[123 (04JUL1985 06:00:00)-Water Temperature (C)]]*OO[[#This Row],[65]]</f>
        <v>4.2328221511600002E-5</v>
      </c>
      <c r="BP446" s="10">
        <f>3/24000000*OO[[#This Row],[124 (04JUL1985 09:00:00)-Water Temperature (C)]]*OO[[#This Row],[66]]</f>
        <v>3.7680950957849994E-5</v>
      </c>
      <c r="BQ446" s="10">
        <f>3/24000000*OO[[#This Row],[125 (04JUL1985 12:00:00)-Water Temperature (C)]]*OO[[#This Row],[67]]</f>
        <v>3.2923009663180002E-5</v>
      </c>
      <c r="BR446" s="10">
        <f>3/24000000*OO[[#This Row],[126 (04JUL1985 15:00:00)-Water Temperature (C)]]*OO[[#This Row],[68]]</f>
        <v>2.894606519357875E-5</v>
      </c>
      <c r="BS446" s="10">
        <f>3/24000000*OO[[#This Row],[127 (04JUL1985 18:00:00)-Water Temperature (C)]]*OO[[#This Row],[69]]</f>
        <v>2.5774892221102495E-5</v>
      </c>
      <c r="BT446" s="10">
        <f>3/24000000*OO[[#This Row],[128 (04JUL1985 21:00:00)-Water Temperature (C)]]*OO[[#This Row],[70]]</f>
        <v>2.3136155468073748E-5</v>
      </c>
      <c r="BU446" s="10">
        <f>3/24000000*OO[[#This Row],[129 (05JUL1985 00:00:00)-Water Temperature (C)]]*OO[[#This Row],[71]]</f>
        <v>2.080120375816875E-5</v>
      </c>
      <c r="BV446" s="10">
        <f>3/24000000*OO[[#This Row],[130 (05JUL1985 03:00:00)-Water Temperature (C)]]*OO[[#This Row],[72]]</f>
        <v>1.9172664755299996E-5</v>
      </c>
      <c r="BW446" s="10">
        <f>3/24000000*OO[[#This Row],[131 (05JUL1985 06:00:00)-Water Temperature (C)]]*OO[[#This Row],[73]]</f>
        <v>1.7187273278059998E-5</v>
      </c>
      <c r="BX446" s="10">
        <f>3/24000000*OO[[#This Row],[132 (05JUL1985 09:00:00)-Water Temperature (C)]]*OO[[#This Row],[74]]</f>
        <v>1.5317238886160001E-5</v>
      </c>
      <c r="BY446" s="10">
        <f>3/24000000*OO[[#This Row],[133 (05JUL1985 12:00:00)-Water Temperature (C)]]*OO[[#This Row],[75]]</f>
        <v>1.3573440091766247E-5</v>
      </c>
      <c r="BZ446" s="10">
        <f>3/24000000*OO[[#This Row],[134 (05JUL1985 15:00:00)-Water Temperature (C)]]*OO[[#This Row],[76]]</f>
        <v>1.1869002550439998E-5</v>
      </c>
      <c r="CA446" s="10">
        <f>3/24000000*OO[[#This Row],[135 (05JUL1985 18:00:00)-Water Temperature (C)]]*OO[[#This Row],[77]]</f>
        <v>1.033127654775E-5</v>
      </c>
      <c r="CB446" s="10">
        <f>3/24000000*OO[[#This Row],[136 (05JUL1985 21:00:00)-Water Temperature (C)]]*OO[[#This Row],[78]]</f>
        <v>8.9697586390124993E-6</v>
      </c>
      <c r="CC446" s="10">
        <f>3/24000000*OO[[#This Row],[137 (06JUL1985 00:00:00)-Water Temperature (C)]]*OO[[#This Row],[79]]</f>
        <v>7.7886349491899995E-6</v>
      </c>
      <c r="CD446" s="10">
        <f>3/24000000*OO[[#This Row],[138 (06JUL1985 03:00:00)-Water Temperature (C)]]*OO[[#This Row],[80]]</f>
        <v>6.8748919128749998E-6</v>
      </c>
      <c r="CE446" s="10">
        <f>3/24000000*OO[[#This Row],[139 (06JUL1985 06:00:00)-Water Temperature (C)]]*OO[[#This Row],[81]]</f>
        <v>5.84897643730125E-6</v>
      </c>
      <c r="CF446" s="10">
        <f>3/24000000*OO[[#This Row],[140 (06JUL1985 09:00:00)-Water Temperature (C)]]*OO[[#This Row],[82]]</f>
        <v>4.8264088966224999E-6</v>
      </c>
      <c r="CG446" s="10">
        <f>3/24000000*OO[[#This Row],[141 (06JUL1985 12:00:00)-Water Temperature (C)]]*OO[[#This Row],[83]]</f>
        <v>3.9329191123374994E-6</v>
      </c>
      <c r="CH446" s="10">
        <f>3/24000000*OO[[#This Row],[142 (06JUL1985 15:00:00)-Water Temperature (C)]]*OO[[#This Row],[84]]</f>
        <v>3.1363680526725E-6</v>
      </c>
      <c r="CI446" s="10">
        <f>3/24000000*OO[[#This Row],[143 (06JUL1985 18:00:00)-Water Temperature (C)]]*OO[[#This Row],[85]]</f>
        <v>2.4918165911694999E-6</v>
      </c>
      <c r="CJ446" s="10">
        <f>3/24000000*OO[[#This Row],[144 (06JUL1985 21:00:00)-Water Temperature (C)]]*OO[[#This Row],[86]]</f>
        <v>2.0201198262412499E-6</v>
      </c>
      <c r="CK446" s="10">
        <f>3/24000000*OO[[#This Row],[145 (07JUL1985 00:00:00)-Water Temperature (C)]]*OO[[#This Row],[87]]</f>
        <v>1.7048089694872498E-6</v>
      </c>
      <c r="CL446" s="10">
        <f>3/24000000*OO[[#This Row],[146 (07JUL1985 03:00:00)-Water Temperature (C)]]*OO[[#This Row],[88]]</f>
        <v>1.5189280151287499E-6</v>
      </c>
      <c r="CM446" s="10">
        <f>3/24000000*OO[[#This Row],[147 (07JUL1985 06:00:00)-Water Temperature (C)]]*OO[[#This Row],[89]]</f>
        <v>1.3789447092568749E-6</v>
      </c>
      <c r="CN446" s="10">
        <f>3/24000000*OO[[#This Row],[148 (07JUL1985 09:00:00)-Water Temperature (C)]]*OO[[#This Row],[90]]</f>
        <v>1.2620521180325001E-6</v>
      </c>
      <c r="CO446" s="10">
        <f>3/24000000*OO[[#This Row],[149 (07JUL1985 12:00:00)-Water Temperature (C)]]*OO[[#This Row],[91]]</f>
        <v>1.1699702532720001E-6</v>
      </c>
      <c r="CP446" s="10">
        <f>3/24000000*OO[[#This Row],[150 (07JUL1985 15:00:00)-Water Temperature (C)]]*OO[[#This Row],[92]]</f>
        <v>1.082053311108E-6</v>
      </c>
      <c r="CQ446" s="10">
        <f>3/24000000*OO[[#This Row],[151 (07JUL1985 18:00:00)-Water Temperature (C)]]*OO[[#This Row],[93]]</f>
        <v>1.0116023454818748E-6</v>
      </c>
      <c r="CR446" s="10">
        <f>3/24000000*OO[[#This Row],[152 (07JUL1985 21:00:00)-Water Temperature (C)]]*OO[[#This Row],[94]]</f>
        <v>9.5613978831799984E-7</v>
      </c>
      <c r="CS446" s="10">
        <f>3/24000000*OO[[#This Row],[153 (08JUL1985 00:00:00)-Water Temperature (C)]]*OO[[#This Row],[95]]</f>
        <v>9.0712067424000001E-7</v>
      </c>
      <c r="CT446" s="10">
        <f>3/24000000*OO[[#This Row],[154 (08JUL1985 03:00:00)-Water Temperature (C)]]*OO[[#This Row],[96]]</f>
        <v>8.6671607554712502E-7</v>
      </c>
      <c r="CU446" s="10">
        <f>3/24000000*OO[[#This Row],[155 (08JUL1985 06:00:00)-Water Temperature (C)]]*OO[[#This Row],[97]]</f>
        <v>8.3331755717999988E-7</v>
      </c>
      <c r="CV446" s="10">
        <f>3/24000000*OO[[#This Row],[156 (08JUL1985 09:00:00)-Water Temperature (C)]]*OO[[#This Row],[98]]</f>
        <v>7.891125734240001E-7</v>
      </c>
      <c r="CW446" s="10">
        <f>3/24000000*OO[[#This Row],[157 (08JUL1985 12:00:00)-Water Temperature (C)]]*OO[[#This Row],[99]]</f>
        <v>7.4510480008999991E-7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1.8671123744000002E-41</v>
      </c>
      <c r="Z447" s="10">
        <f>3/24000000*OO[[#This Row],[82 (29JUN1985 03:00:00)-Water Temperature (C)]]*OO[[#This Row],[24]]</f>
        <v>1.5065372170392498E-35</v>
      </c>
      <c r="AA447" s="10">
        <f>3/24000000*OO[[#This Row],[83 (29JUN1985 06:00:00)-Water Temperature (C)]]*OO[[#This Row],[25]]</f>
        <v>5.0029090261124994E-29</v>
      </c>
      <c r="AB447" s="10">
        <f>3/24000000*OO[[#This Row],[84 (29JUN1985 09:00:00)-Water Temperature (C)]]*OO[[#This Row],[26]]</f>
        <v>4.1818500455199997E-24</v>
      </c>
      <c r="AC447" s="10">
        <f>3/24000000*OO[[#This Row],[85 (29JUN1985 12:00:00)-Water Temperature (C)]]*OO[[#This Row],[27]]</f>
        <v>3.6700996540000003E-20</v>
      </c>
      <c r="AD447" s="10">
        <f>3/24000000*OO[[#This Row],[86 (29JUN1985 15:00:00)-Water Temperature (C)]]*OO[[#This Row],[28]]</f>
        <v>5.419872230347499E-17</v>
      </c>
      <c r="AE447" s="10">
        <f>3/24000000*OO[[#This Row],[88 (29JUN1985 21:00:00)-Water Temperature (C)]]*OO[[#This Row],[30]]</f>
        <v>3.9162757259499999E-12</v>
      </c>
      <c r="AF447" s="10">
        <f>3/24000000*OO[[#This Row],[88 (29JUN1985 21:00:00)-Water Temperature (C)]]*OO[[#This Row],[30]]</f>
        <v>3.9162757259499999E-12</v>
      </c>
      <c r="AG447" s="10">
        <f>3/24000000*OO[[#This Row],[89 (30JUN1985 00:00:00)-Water Temperature (C)]]*OO[[#This Row],[31]]</f>
        <v>3.0724868191952499E-10</v>
      </c>
      <c r="AH447" s="10">
        <f>3/24000000*OO[[#This Row],[90 (30JUN1985 03:00:00)-Water Temperature (C)]]*OO[[#This Row],[32]]</f>
        <v>1.2870970418350001E-8</v>
      </c>
      <c r="AI447" s="10">
        <f>3/24000000*OO[[#This Row],[91 (30JUN1985 06:00:00)-Water Temperature (C)]]*OO[[#This Row],[33]]</f>
        <v>3.1040257057600001E-7</v>
      </c>
      <c r="AJ447" s="10">
        <f>3/24000000*OO[[#This Row],[92 (30JUN1985 09:00:00)-Water Temperature (C)]]*OO[[#This Row],[34]]</f>
        <v>4.6033107721437493E-6</v>
      </c>
      <c r="AK447" s="10">
        <f>3/24000000*OO[[#This Row],[93 (30JUN1985 12:00:00)-Water Temperature (C)]]*OO[[#This Row],[35]]</f>
        <v>4.4029342032E-5</v>
      </c>
      <c r="AL447" s="10">
        <f>3/24000000*OO[[#This Row],[94 (30JUN1985 15:00:00)-Water Temperature (C)]]*OO[[#This Row],[36]]</f>
        <v>2.8326844614184996E-4</v>
      </c>
      <c r="AM447" s="10">
        <f>3/24000000*OO[[#This Row],[95 (30JUN1985 18:00:00)-Water Temperature (C)]]*OO[[#This Row],[37]]</f>
        <v>1.2915304517538751E-3</v>
      </c>
      <c r="AN447" s="10">
        <f>3/24000000*OO[[#This Row],[96 (30JUN1985 21:00:00)-Water Temperature (C)]]*OO[[#This Row],[38]]</f>
        <v>4.3888006081999999E-3</v>
      </c>
      <c r="AO447" s="10">
        <f>3/24000000*OO[[#This Row],[97 (01JUL1985 00:00:00)-Water Temperature (C)]]*OO[[#This Row],[39]]</f>
        <v>1.1656922499836249E-2</v>
      </c>
      <c r="AP447" s="10">
        <f>3/24000000*OO[[#This Row],[98 (01JUL1985 03:00:00)-Water Temperature (C)]]*OO[[#This Row],[40]]</f>
        <v>2.551050071538E-2</v>
      </c>
      <c r="AQ447" s="10">
        <f>3/24000000*OO[[#This Row],[99 (01JUL1985 06:00:00)-Water Temperature (C)]]*OO[[#This Row],[41]]</f>
        <v>4.4333973151699999E-2</v>
      </c>
      <c r="AR447" s="10">
        <f>3/24000000*OO[[#This Row],[100 (01JUL1985 09:00:00)-Water Temperature (C)]]*OO[[#This Row],[42]]</f>
        <v>6.3371824439274999E-2</v>
      </c>
      <c r="AS447" s="10">
        <f>3/24000000*OO[[#This Row],[101 (01JUL1985 12:00:00)-Water Temperature (C)]]*OO[[#This Row],[43]]</f>
        <v>7.6030344766850014E-2</v>
      </c>
      <c r="AT447" s="10">
        <f>3/24000000*OO[[#This Row],[102 (01JUL1985 15:00:00)-Water Temperature (C)]]*OO[[#This Row],[44]]</f>
        <v>7.7912749748137486E-2</v>
      </c>
      <c r="AU447" s="10">
        <f>3/24000000*OO[[#This Row],[103 (01JUL1985 18:00:00)-Water Temperature (C)]]*OO[[#This Row],[45]]</f>
        <v>7.0475358071999991E-2</v>
      </c>
      <c r="AV447" s="10">
        <f>3/24000000*OO[[#This Row],[104 (01JUL1985 21:00:00)-Water Temperature (C)]]*OO[[#This Row],[46]]</f>
        <v>5.7613574623649993E-2</v>
      </c>
      <c r="AW447" s="10">
        <f>3/24000000*OO[[#This Row],[105 (02JUL1985 00:00:00)-Water Temperature (C)]]*OO[[#This Row],[47]]</f>
        <v>4.3687905910999997E-2</v>
      </c>
      <c r="AX447" s="10">
        <f>3/24000000*OO[[#This Row],[106 (02JUL1985 03:00:00)-Water Temperature (C)]]*OO[[#This Row],[48]]</f>
        <v>3.1695682565937501E-2</v>
      </c>
      <c r="AY447" s="10">
        <f>3/24000000*OO[[#This Row],[107 (02JUL1985 06:00:00)-Water Temperature (C)]]*OO[[#This Row],[49]]</f>
        <v>2.1030675872175001E-2</v>
      </c>
      <c r="AZ447" s="10">
        <f>3/24000000*OO[[#This Row],[108 (02JUL1985 09:00:00)-Water Temperature (C)]]*OO[[#This Row],[50]]</f>
        <v>1.2991128542762499E-2</v>
      </c>
      <c r="BA447" s="10">
        <f>3/24000000*OO[[#This Row],[109 (02JUL1985 12:00:00)-Water Temperature (C)]]*OO[[#This Row],[51]]</f>
        <v>7.5633153388574986E-3</v>
      </c>
      <c r="BB447" s="10">
        <f>3/24000000*OO[[#This Row],[110 (02JUL1985 15:00:00)-Water Temperature (C)]]*OO[[#This Row],[52]]</f>
        <v>4.1225949647812499E-3</v>
      </c>
      <c r="BC447" s="10">
        <f>3/24000000*OO[[#This Row],[111 (02JUL1985 18:00:00)-Water Temperature (C)]]*OO[[#This Row],[53]]</f>
        <v>2.1693984051709999E-3</v>
      </c>
      <c r="BD447" s="10">
        <f>3/24000000*OO[[#This Row],[112 (02JUL1985 21:00:00)-Water Temperature (C)]]*OO[[#This Row],[54]]</f>
        <v>1.14041262831825E-3</v>
      </c>
      <c r="BE447" s="10">
        <f>3/24000000*OO[[#This Row],[113 (03JUL1985 00:00:00)-Water Temperature (C)]]*OO[[#This Row],[55]]</f>
        <v>6.1535410700412499E-4</v>
      </c>
      <c r="BF447" s="10">
        <f>3/24000000*OO[[#This Row],[114 (03JUL1985 03:00:00)-Water Temperature (C)]]*OO[[#This Row],[56]]</f>
        <v>3.5980207069500003E-4</v>
      </c>
      <c r="BG447" s="10">
        <f>3/24000000*OO[[#This Row],[115 (03JUL1985 06:00:00)-Water Temperature (C)]]*OO[[#This Row],[57]]</f>
        <v>2.2770908685225001E-4</v>
      </c>
      <c r="BH447" s="10">
        <f>3/24000000*OO[[#This Row],[116 (03JUL1985 09:00:00)-Water Temperature (C)]]*OO[[#This Row],[58]]</f>
        <v>1.5818190981049999E-4</v>
      </c>
      <c r="BI447" s="10">
        <f>3/24000000*OO[[#This Row],[117 (03JUL1985 12:00:00)-Water Temperature (C)]]*OO[[#This Row],[59]]</f>
        <v>1.2001061887781251E-4</v>
      </c>
      <c r="BJ447" s="10">
        <f>3/24000000*OO[[#This Row],[118 (03JUL1985 15:00:00)-Water Temperature (C)]]*OO[[#This Row],[60]]</f>
        <v>9.5182987561199996E-5</v>
      </c>
      <c r="BK447" s="10">
        <f>3/24000000*OO[[#This Row],[119 (03JUL1985 18:00:00)-Water Temperature (C)]]*OO[[#This Row],[61]]</f>
        <v>7.9155091860974987E-5</v>
      </c>
      <c r="BL447" s="10">
        <f>3/24000000*OO[[#This Row],[120 (03JUL1985 21:00:00)-Water Temperature (C)]]*OO[[#This Row],[62]]</f>
        <v>6.8404025638462495E-5</v>
      </c>
      <c r="BM447" s="10">
        <f>3/24000000*OO[[#This Row],[121 (04JUL1985 00:00:00)-Water Temperature (C)]]*OO[[#This Row],[63]]</f>
        <v>6.0674955758624996E-5</v>
      </c>
      <c r="BN447" s="10">
        <f>3/24000000*OO[[#This Row],[122 (04JUL1985 03:00:00)-Water Temperature (C)]]*OO[[#This Row],[64]]</f>
        <v>5.5684929537325005E-5</v>
      </c>
      <c r="BO447" s="10">
        <f>3/24000000*OO[[#This Row],[123 (04JUL1985 06:00:00)-Water Temperature (C)]]*OO[[#This Row],[65]]</f>
        <v>4.9773852808400002E-5</v>
      </c>
      <c r="BP447" s="10">
        <f>3/24000000*OO[[#This Row],[124 (04JUL1985 09:00:00)-Water Temperature (C)]]*OO[[#This Row],[66]]</f>
        <v>4.4331130585749997E-5</v>
      </c>
      <c r="BQ447" s="10">
        <f>3/24000000*OO[[#This Row],[125 (04JUL1985 12:00:00)-Water Temperature (C)]]*OO[[#This Row],[67]]</f>
        <v>3.85990624277E-5</v>
      </c>
      <c r="BR447" s="10">
        <f>3/24000000*OO[[#This Row],[126 (04JUL1985 15:00:00)-Water Temperature (C)]]*OO[[#This Row],[68]]</f>
        <v>3.3949011328300002E-5</v>
      </c>
      <c r="BS447" s="10">
        <f>3/24000000*OO[[#This Row],[127 (04JUL1985 18:00:00)-Water Temperature (C)]]*OO[[#This Row],[69]]</f>
        <v>3.0287413652571241E-5</v>
      </c>
      <c r="BT447" s="10">
        <f>3/24000000*OO[[#This Row],[128 (04JUL1985 21:00:00)-Water Temperature (C)]]*OO[[#This Row],[70]]</f>
        <v>2.7245635328012494E-5</v>
      </c>
      <c r="BU447" s="10">
        <f>3/24000000*OO[[#This Row],[129 (05JUL1985 00:00:00)-Water Temperature (C)]]*OO[[#This Row],[71]]</f>
        <v>2.4560297720687498E-5</v>
      </c>
      <c r="BV447" s="10">
        <f>3/24000000*OO[[#This Row],[130 (05JUL1985 03:00:00)-Water Temperature (C)]]*OO[[#This Row],[72]]</f>
        <v>2.2820143882874997E-5</v>
      </c>
      <c r="BW447" s="10">
        <f>3/24000000*OO[[#This Row],[131 (05JUL1985 06:00:00)-Water Temperature (C)]]*OO[[#This Row],[73]]</f>
        <v>2.04895208299725E-5</v>
      </c>
      <c r="BX447" s="10">
        <f>3/24000000*OO[[#This Row],[132 (05JUL1985 09:00:00)-Water Temperature (C)]]*OO[[#This Row],[74]]</f>
        <v>1.8359919590880001E-5</v>
      </c>
      <c r="BY447" s="10">
        <f>3/24000000*OO[[#This Row],[133 (05JUL1985 12:00:00)-Water Temperature (C)]]*OO[[#This Row],[75]]</f>
        <v>1.6341032467777498E-5</v>
      </c>
      <c r="BZ447" s="10">
        <f>3/24000000*OO[[#This Row],[134 (05JUL1985 15:00:00)-Water Temperature (C)]]*OO[[#This Row],[76]]</f>
        <v>1.4307994427890001E-5</v>
      </c>
      <c r="CA447" s="10">
        <f>3/24000000*OO[[#This Row],[135 (05JUL1985 18:00:00)-Water Temperature (C)]]*OO[[#This Row],[77]]</f>
        <v>1.2485351365717498E-5</v>
      </c>
      <c r="CB447" s="10">
        <f>3/24000000*OO[[#This Row],[136 (05JUL1985 21:00:00)-Water Temperature (C)]]*OO[[#This Row],[78]]</f>
        <v>1.08893384814775E-5</v>
      </c>
      <c r="CC447" s="10">
        <f>3/24000000*OO[[#This Row],[137 (06JUL1985 00:00:00)-Water Temperature (C)]]*OO[[#This Row],[79]]</f>
        <v>9.5226927156900001E-6</v>
      </c>
      <c r="CD447" s="10">
        <f>3/24000000*OO[[#This Row],[138 (06JUL1985 03:00:00)-Water Temperature (C)]]*OO[[#This Row],[80]]</f>
        <v>8.496681953535E-6</v>
      </c>
      <c r="CE447" s="10">
        <f>3/24000000*OO[[#This Row],[139 (06JUL1985 06:00:00)-Water Temperature (C)]]*OO[[#This Row],[81]]</f>
        <v>7.2599889679537492E-6</v>
      </c>
      <c r="CF447" s="10">
        <f>3/24000000*OO[[#This Row],[140 (06JUL1985 09:00:00)-Water Temperature (C)]]*OO[[#This Row],[82]]</f>
        <v>6.0204285593399998E-6</v>
      </c>
      <c r="CG447" s="10">
        <f>3/24000000*OO[[#This Row],[141 (06JUL1985 12:00:00)-Water Temperature (C)]]*OO[[#This Row],[83]]</f>
        <v>4.9204331490212497E-6</v>
      </c>
      <c r="CH447" s="10">
        <f>3/24000000*OO[[#This Row],[142 (06JUL1985 15:00:00)-Water Temperature (C)]]*OO[[#This Row],[84]]</f>
        <v>3.9127597226999993E-6</v>
      </c>
      <c r="CI447" s="10">
        <f>3/24000000*OO[[#This Row],[143 (06JUL1985 18:00:00)-Water Temperature (C)]]*OO[[#This Row],[85]]</f>
        <v>3.0954917230829999E-6</v>
      </c>
      <c r="CJ447" s="10">
        <f>3/24000000*OO[[#This Row],[144 (06JUL1985 21:00:00)-Water Temperature (C)]]*OO[[#This Row],[86]]</f>
        <v>2.5004557834060001E-6</v>
      </c>
      <c r="CK447" s="10">
        <f>3/24000000*OO[[#This Row],[145 (07JUL1985 00:00:00)-Water Temperature (C)]]*OO[[#This Row],[87]]</f>
        <v>2.1043794432115001E-6</v>
      </c>
      <c r="CL447" s="10">
        <f>3/24000000*OO[[#This Row],[146 (07JUL1985 03:00:00)-Water Temperature (C)]]*OO[[#This Row],[88]]</f>
        <v>1.8719240786775003E-6</v>
      </c>
      <c r="CM447" s="10">
        <f>3/24000000*OO[[#This Row],[147 (07JUL1985 06:00:00)-Water Temperature (C)]]*OO[[#This Row],[89]]</f>
        <v>1.6938112783691249E-6</v>
      </c>
      <c r="CN447" s="10">
        <f>3/24000000*OO[[#This Row],[148 (07JUL1985 09:00:00)-Water Temperature (C)]]*OO[[#This Row],[90]]</f>
        <v>1.544715427068E-6</v>
      </c>
      <c r="CO447" s="10">
        <f>3/24000000*OO[[#This Row],[149 (07JUL1985 12:00:00)-Water Temperature (C)]]*OO[[#This Row],[91]]</f>
        <v>1.4279228909774999E-6</v>
      </c>
      <c r="CP447" s="10">
        <f>3/24000000*OO[[#This Row],[150 (07JUL1985 15:00:00)-Water Temperature (C)]]*OO[[#This Row],[92]]</f>
        <v>1.3150341594689999E-6</v>
      </c>
      <c r="CQ447" s="10">
        <f>3/24000000*OO[[#This Row],[151 (07JUL1985 18:00:00)-Water Temperature (C)]]*OO[[#This Row],[93]]</f>
        <v>1.22593207624825E-6</v>
      </c>
      <c r="CR447" s="10">
        <f>3/24000000*OO[[#This Row],[152 (07JUL1985 21:00:00)-Water Temperature (C)]]*OO[[#This Row],[94]]</f>
        <v>1.1578769210779999E-6</v>
      </c>
      <c r="CS447" s="10">
        <f>3/24000000*OO[[#This Row],[153 (08JUL1985 00:00:00)-Water Temperature (C)]]*OO[[#This Row],[95]]</f>
        <v>1.0989961212999998E-6</v>
      </c>
      <c r="CT447" s="10">
        <f>3/24000000*OO[[#This Row],[154 (08JUL1985 03:00:00)-Water Temperature (C)]]*OO[[#This Row],[96]]</f>
        <v>1.0516420703879999E-6</v>
      </c>
      <c r="CU447" s="10">
        <f>3/24000000*OO[[#This Row],[155 (08JUL1985 06:00:00)-Water Temperature (C)]]*OO[[#This Row],[97]]</f>
        <v>1.0130687645471249E-6</v>
      </c>
      <c r="CV447" s="10">
        <f>3/24000000*OO[[#This Row],[156 (08JUL1985 09:00:00)-Water Temperature (C)]]*OO[[#This Row],[98]]</f>
        <v>9.5911652112374999E-7</v>
      </c>
      <c r="CW447" s="10">
        <f>3/24000000*OO[[#This Row],[157 (08JUL1985 12:00:00)-Water Temperature (C)]]*OO[[#This Row],[99]]</f>
        <v>9.0537067869750006E-7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4.5704159769449995E-42</v>
      </c>
      <c r="Z448" s="10">
        <f>3/24000000*OO[[#This Row],[82 (29JUN1985 03:00:00)-Water Temperature (C)]]*OO[[#This Row],[24]]</f>
        <v>3.5574454707749994E-36</v>
      </c>
      <c r="AA448" s="10">
        <f>3/24000000*OO[[#This Row],[83 (29JUN1985 06:00:00)-Water Temperature (C)]]*OO[[#This Row],[25]]</f>
        <v>1.4698329942187501E-29</v>
      </c>
      <c r="AB448" s="10">
        <f>3/24000000*OO[[#This Row],[84 (29JUN1985 09:00:00)-Water Temperature (C)]]*OO[[#This Row],[26]]</f>
        <v>1.4683384621739999E-24</v>
      </c>
      <c r="AC448" s="10">
        <f>3/24000000*OO[[#This Row],[85 (29JUN1985 12:00:00)-Water Temperature (C)]]*OO[[#This Row],[27]]</f>
        <v>1.4928474979454999E-20</v>
      </c>
      <c r="AD448" s="10">
        <f>3/24000000*OO[[#This Row],[86 (29JUN1985 15:00:00)-Water Temperature (C)]]*OO[[#This Row],[28]]</f>
        <v>2.4540535837856248E-17</v>
      </c>
      <c r="AE448" s="10">
        <f>3/24000000*OO[[#This Row],[88 (29JUN1985 21:00:00)-Water Temperature (C)]]*OO[[#This Row],[30]]</f>
        <v>2.0656259252432501E-12</v>
      </c>
      <c r="AF448" s="10">
        <f>3/24000000*OO[[#This Row],[88 (29JUN1985 21:00:00)-Water Temperature (C)]]*OO[[#This Row],[30]]</f>
        <v>2.0656259252432501E-12</v>
      </c>
      <c r="AG448" s="10">
        <f>3/24000000*OO[[#This Row],[89 (30JUN1985 00:00:00)-Water Temperature (C)]]*OO[[#This Row],[31]]</f>
        <v>1.7210490526620002E-10</v>
      </c>
      <c r="AH448" s="10">
        <f>3/24000000*OO[[#This Row],[90 (30JUN1985 03:00:00)-Water Temperature (C)]]*OO[[#This Row],[32]]</f>
        <v>7.6305096921199994E-9</v>
      </c>
      <c r="AI448" s="10">
        <f>3/24000000*OO[[#This Row],[91 (30JUN1985 06:00:00)-Water Temperature (C)]]*OO[[#This Row],[33]]</f>
        <v>1.9351689060540001E-7</v>
      </c>
      <c r="AJ448" s="10">
        <f>3/24000000*OO[[#This Row],[92 (30JUN1985 09:00:00)-Water Temperature (C)]]*OO[[#This Row],[34]]</f>
        <v>3.0009454181512497E-6</v>
      </c>
      <c r="AK448" s="10">
        <f>3/24000000*OO[[#This Row],[93 (30JUN1985 12:00:00)-Water Temperature (C)]]*OO[[#This Row],[35]]</f>
        <v>2.9867851011881252E-5</v>
      </c>
      <c r="AL448" s="10">
        <f>3/24000000*OO[[#This Row],[94 (30JUN1985 15:00:00)-Water Temperature (C)]]*OO[[#This Row],[36]]</f>
        <v>1.9910297534284996E-4</v>
      </c>
      <c r="AM448" s="10">
        <f>3/24000000*OO[[#This Row],[95 (30JUN1985 18:00:00)-Water Temperature (C)]]*OO[[#This Row],[37]]</f>
        <v>9.3858007642124981E-4</v>
      </c>
      <c r="AN448" s="10">
        <f>3/24000000*OO[[#This Row],[96 (30JUN1985 21:00:00)-Water Temperature (C)]]*OO[[#This Row],[38]]</f>
        <v>3.2925446171625E-3</v>
      </c>
      <c r="AO448" s="10">
        <f>3/24000000*OO[[#This Row],[97 (01JUL1985 00:00:00)-Water Temperature (C)]]*OO[[#This Row],[39]]</f>
        <v>9.0134897443237497E-3</v>
      </c>
      <c r="AP448" s="10">
        <f>3/24000000*OO[[#This Row],[98 (01JUL1985 03:00:00)-Water Temperature (C)]]*OO[[#This Row],[40]]</f>
        <v>2.0344269158602497E-2</v>
      </c>
      <c r="AQ448" s="10">
        <f>3/24000000*OO[[#This Row],[99 (01JUL1985 06:00:00)-Water Temperature (C)]]*OO[[#This Row],[41]]</f>
        <v>3.6162489346199998E-2</v>
      </c>
      <c r="AR448" s="10">
        <f>3/24000000*OO[[#This Row],[100 (01JUL1985 09:00:00)-Water Temperature (C)]]*OO[[#This Row],[42]]</f>
        <v>5.2811141649874993E-2</v>
      </c>
      <c r="AS448" s="10">
        <f>3/24000000*OO[[#This Row],[101 (01JUL1985 12:00:00)-Water Temperature (C)]]*OO[[#This Row],[43]]</f>
        <v>6.4575036712912495E-2</v>
      </c>
      <c r="AT448" s="10">
        <f>3/24000000*OO[[#This Row],[102 (01JUL1985 15:00:00)-Water Temperature (C)]]*OO[[#This Row],[44]]</f>
        <v>6.7251931631999995E-2</v>
      </c>
      <c r="AU448" s="10">
        <f>3/24000000*OO[[#This Row],[103 (01JUL1985 18:00:00)-Water Temperature (C)]]*OO[[#This Row],[45]]</f>
        <v>6.1676026899662499E-2</v>
      </c>
      <c r="AV448" s="10">
        <f>3/24000000*OO[[#This Row],[104 (01JUL1985 21:00:00)-Water Temperature (C)]]*OO[[#This Row],[46]]</f>
        <v>5.1086751624799996E-2</v>
      </c>
      <c r="AW448" s="10">
        <f>3/24000000*OO[[#This Row],[105 (02JUL1985 00:00:00)-Water Temperature (C)]]*OO[[#This Row],[47]]</f>
        <v>3.9287350567237492E-2</v>
      </c>
      <c r="AX448" s="10">
        <f>3/24000000*OO[[#This Row],[106 (02JUL1985 03:00:00)-Water Temperature (C)]]*OO[[#This Row],[48]]</f>
        <v>2.89554892127875E-2</v>
      </c>
      <c r="AY448" s="10">
        <f>3/24000000*OO[[#This Row],[107 (02JUL1985 06:00:00)-Water Temperature (C)]]*OO[[#This Row],[49]]</f>
        <v>1.9376697356510004E-2</v>
      </c>
      <c r="AZ448" s="10">
        <f>3/24000000*OO[[#This Row],[108 (02JUL1985 09:00:00)-Water Temperature (C)]]*OO[[#This Row],[50]]</f>
        <v>1.2055605047887498E-2</v>
      </c>
      <c r="BA448" s="10">
        <f>3/24000000*OO[[#This Row],[109 (02JUL1985 12:00:00)-Water Temperature (C)]]*OO[[#This Row],[51]]</f>
        <v>7.0577720941274987E-3</v>
      </c>
      <c r="BB448" s="10">
        <f>3/24000000*OO[[#This Row],[110 (02JUL1985 15:00:00)-Water Temperature (C)]]*OO[[#This Row],[52]]</f>
        <v>3.8478201922499998E-3</v>
      </c>
      <c r="BC448" s="10">
        <f>3/24000000*OO[[#This Row],[111 (02JUL1985 18:00:00)-Water Temperature (C)]]*OO[[#This Row],[53]]</f>
        <v>2.0217281282203748E-3</v>
      </c>
      <c r="BD448" s="10">
        <f>3/24000000*OO[[#This Row],[112 (02JUL1985 21:00:00)-Water Temperature (C)]]*OO[[#This Row],[54]]</f>
        <v>1.0600215272325E-3</v>
      </c>
      <c r="BE448" s="10">
        <f>3/24000000*OO[[#This Row],[113 (03JUL1985 00:00:00)-Water Temperature (C)]]*OO[[#This Row],[55]]</f>
        <v>5.6913438314100005E-4</v>
      </c>
      <c r="BF448" s="10">
        <f>3/24000000*OO[[#This Row],[114 (03JUL1985 03:00:00)-Water Temperature (C)]]*OO[[#This Row],[56]]</f>
        <v>3.3032898260399997E-4</v>
      </c>
      <c r="BG448" s="10">
        <f>3/24000000*OO[[#This Row],[115 (03JUL1985 06:00:00)-Water Temperature (C)]]*OO[[#This Row],[57]]</f>
        <v>2.056686392101E-4</v>
      </c>
      <c r="BH448" s="10">
        <f>3/24000000*OO[[#This Row],[116 (03JUL1985 09:00:00)-Water Temperature (C)]]*OO[[#This Row],[58]]</f>
        <v>1.399624291407375E-4</v>
      </c>
      <c r="BI448" s="10">
        <f>3/24000000*OO[[#This Row],[117 (03JUL1985 12:00:00)-Water Temperature (C)]]*OO[[#This Row],[59]]</f>
        <v>1.049150432856875E-4</v>
      </c>
      <c r="BJ448" s="10">
        <f>3/24000000*OO[[#This Row],[118 (03JUL1985 15:00:00)-Water Temperature (C)]]*OO[[#This Row],[60]]</f>
        <v>8.2301429498375E-5</v>
      </c>
      <c r="BK448" s="10">
        <f>3/24000000*OO[[#This Row],[119 (03JUL1985 18:00:00)-Water Temperature (C)]]*OO[[#This Row],[61]]</f>
        <v>6.8091631838999994E-5</v>
      </c>
      <c r="BL448" s="10">
        <f>3/24000000*OO[[#This Row],[120 (03JUL1985 21:00:00)-Water Temperature (C)]]*OO[[#This Row],[62]]</f>
        <v>5.8802542703062499E-5</v>
      </c>
      <c r="BM448" s="10">
        <f>3/24000000*OO[[#This Row],[121 (04JUL1985 00:00:00)-Water Temperature (C)]]*OO[[#This Row],[63]]</f>
        <v>5.2301024225775004E-5</v>
      </c>
      <c r="BN448" s="10">
        <f>3/24000000*OO[[#This Row],[122 (04JUL1985 03:00:00)-Water Temperature (C)]]*OO[[#This Row],[64]]</f>
        <v>4.8367118968187494E-5</v>
      </c>
      <c r="BO448" s="10">
        <f>3/24000000*OO[[#This Row],[123 (04JUL1985 06:00:00)-Water Temperature (C)]]*OO[[#This Row],[65]]</f>
        <v>4.3363720468399998E-5</v>
      </c>
      <c r="BP448" s="10">
        <f>3/24000000*OO[[#This Row],[124 (04JUL1985 09:00:00)-Water Temperature (C)]]*OO[[#This Row],[66]]</f>
        <v>3.8837557718100002E-5</v>
      </c>
      <c r="BQ448" s="10">
        <f>3/24000000*OO[[#This Row],[125 (04JUL1985 12:00:00)-Water Temperature (C)]]*OO[[#This Row],[67]]</f>
        <v>3.3871062772899998E-5</v>
      </c>
      <c r="BR448" s="10">
        <f>3/24000000*OO[[#This Row],[126 (04JUL1985 15:00:00)-Water Temperature (C)]]*OO[[#This Row],[68]]</f>
        <v>2.9892045959367498E-5</v>
      </c>
      <c r="BS448" s="10">
        <f>3/24000000*OO[[#This Row],[127 (04JUL1985 18:00:00)-Water Temperature (C)]]*OO[[#This Row],[69]]</f>
        <v>2.6757346437626248E-5</v>
      </c>
      <c r="BT448" s="10">
        <f>3/24000000*OO[[#This Row],[128 (04JUL1985 21:00:00)-Water Temperature (C)]]*OO[[#This Row],[70]]</f>
        <v>2.4150275856358749E-5</v>
      </c>
      <c r="BU448" s="10">
        <f>3/24000000*OO[[#This Row],[129 (05JUL1985 00:00:00)-Water Temperature (C)]]*OO[[#This Row],[71]]</f>
        <v>2.1852859914720001E-5</v>
      </c>
      <c r="BV448" s="10">
        <f>3/24000000*OO[[#This Row],[130 (05JUL1985 03:00:00)-Water Temperature (C)]]*OO[[#This Row],[72]]</f>
        <v>2.0490952052516249E-5</v>
      </c>
      <c r="BW448" s="10">
        <f>3/24000000*OO[[#This Row],[131 (05JUL1985 06:00:00)-Water Temperature (C)]]*OO[[#This Row],[73]]</f>
        <v>1.8452746770462496E-5</v>
      </c>
      <c r="BX448" s="10">
        <f>3/24000000*OO[[#This Row],[132 (05JUL1985 09:00:00)-Water Temperature (C)]]*OO[[#This Row],[74]]</f>
        <v>1.6641979241126248E-5</v>
      </c>
      <c r="BY448" s="10">
        <f>3/24000000*OO[[#This Row],[133 (05JUL1985 12:00:00)-Water Temperature (C)]]*OO[[#This Row],[75]]</f>
        <v>1.4831552910399998E-5</v>
      </c>
      <c r="BZ448" s="10">
        <f>3/24000000*OO[[#This Row],[134 (05JUL1985 15:00:00)-Water Temperature (C)]]*OO[[#This Row],[76]]</f>
        <v>1.2942607881718749E-5</v>
      </c>
      <c r="CA448" s="10">
        <f>3/24000000*OO[[#This Row],[135 (05JUL1985 18:00:00)-Water Temperature (C)]]*OO[[#This Row],[77]]</f>
        <v>1.1262478569693749E-5</v>
      </c>
      <c r="CB448" s="10">
        <f>3/24000000*OO[[#This Row],[136 (05JUL1985 21:00:00)-Water Temperature (C)]]*OO[[#This Row],[78]]</f>
        <v>9.8138837660774984E-6</v>
      </c>
      <c r="CC448" s="10">
        <f>3/24000000*OO[[#This Row],[137 (06JUL1985 00:00:00)-Water Temperature (C)]]*OO[[#This Row],[79]]</f>
        <v>8.594666921959999E-6</v>
      </c>
      <c r="CD448" s="10">
        <f>3/24000000*OO[[#This Row],[138 (06JUL1985 03:00:00)-Water Temperature (C)]]*OO[[#This Row],[80]]</f>
        <v>7.7073151130412488E-6</v>
      </c>
      <c r="CE448" s="10">
        <f>3/24000000*OO[[#This Row],[139 (06JUL1985 06:00:00)-Water Temperature (C)]]*OO[[#This Row],[81]]</f>
        <v>6.5882445681649992E-6</v>
      </c>
      <c r="CF448" s="10">
        <f>3/24000000*OO[[#This Row],[140 (06JUL1985 09:00:00)-Water Temperature (C)]]*OO[[#This Row],[82]]</f>
        <v>5.4768348444400002E-6</v>
      </c>
      <c r="CG448" s="10">
        <f>3/24000000*OO[[#This Row],[141 (06JUL1985 12:00:00)-Water Temperature (C)]]*OO[[#This Row],[83]]</f>
        <v>4.4825091442874999E-6</v>
      </c>
      <c r="CH448" s="10">
        <f>3/24000000*OO[[#This Row],[142 (06JUL1985 15:00:00)-Water Temperature (C)]]*OO[[#This Row],[84]]</f>
        <v>3.5506063208519995E-6</v>
      </c>
      <c r="CI448" s="10">
        <f>3/24000000*OO[[#This Row],[143 (06JUL1985 18:00:00)-Water Temperature (C)]]*OO[[#This Row],[85]]</f>
        <v>2.7944264862849999E-6</v>
      </c>
      <c r="CJ448" s="10">
        <f>3/24000000*OO[[#This Row],[144 (06JUL1985 21:00:00)-Water Temperature (C)]]*OO[[#This Row],[86]]</f>
        <v>2.2473592339625002E-6</v>
      </c>
      <c r="CK448" s="10">
        <f>3/24000000*OO[[#This Row],[145 (07JUL1985 00:00:00)-Water Temperature (C)]]*OO[[#This Row],[87]]</f>
        <v>1.8854173847849998E-6</v>
      </c>
      <c r="CL448" s="10">
        <f>3/24000000*OO[[#This Row],[146 (07JUL1985 03:00:00)-Water Temperature (C)]]*OO[[#This Row],[88]]</f>
        <v>1.6738665762210001E-6</v>
      </c>
      <c r="CM448" s="10">
        <f>3/24000000*OO[[#This Row],[147 (07JUL1985 06:00:00)-Water Temperature (C)]]*OO[[#This Row],[89]]</f>
        <v>1.5085461753135E-6</v>
      </c>
      <c r="CN448" s="10">
        <f>3/24000000*OO[[#This Row],[148 (07JUL1985 09:00:00)-Water Temperature (C)]]*OO[[#This Row],[90]]</f>
        <v>1.3695478846429999E-6</v>
      </c>
      <c r="CO448" s="10">
        <f>3/24000000*OO[[#This Row],[149 (07JUL1985 12:00:00)-Water Temperature (C)]]*OO[[#This Row],[91]]</f>
        <v>1.2612851757285E-6</v>
      </c>
      <c r="CP448" s="10">
        <f>3/24000000*OO[[#This Row],[150 (07JUL1985 15:00:00)-Water Temperature (C)]]*OO[[#This Row],[92]]</f>
        <v>1.1556121184009999E-6</v>
      </c>
      <c r="CQ448" s="10">
        <f>3/24000000*OO[[#This Row],[151 (07JUL1985 18:00:00)-Water Temperature (C)]]*OO[[#This Row],[93]]</f>
        <v>1.073328592896E-6</v>
      </c>
      <c r="CR448" s="10">
        <f>3/24000000*OO[[#This Row],[152 (07JUL1985 21:00:00)-Water Temperature (C)]]*OO[[#This Row],[94]]</f>
        <v>1.0119409858625001E-6</v>
      </c>
      <c r="CS448" s="10">
        <f>3/24000000*OO[[#This Row],[153 (08JUL1985 00:00:00)-Water Temperature (C)]]*OO[[#This Row],[95]]</f>
        <v>9.5985580584412487E-7</v>
      </c>
      <c r="CT448" s="10">
        <f>3/24000000*OO[[#This Row],[154 (08JUL1985 03:00:00)-Water Temperature (C)]]*OO[[#This Row],[96]]</f>
        <v>9.1900405792912506E-7</v>
      </c>
      <c r="CU448" s="10">
        <f>3/24000000*OO[[#This Row],[155 (08JUL1985 06:00:00)-Water Temperature (C)]]*OO[[#This Row],[97]]</f>
        <v>8.8591370905625001E-7</v>
      </c>
      <c r="CV448" s="10">
        <f>3/24000000*OO[[#This Row],[156 (08JUL1985 09:00:00)-Water Temperature (C)]]*OO[[#This Row],[98]]</f>
        <v>8.3772619206925E-7</v>
      </c>
      <c r="CW448" s="10">
        <f>3/24000000*OO[[#This Row],[157 (08JUL1985 12:00:00)-Water Temperature (C)]]*OO[[#This Row],[99]]</f>
        <v>7.8950132163212486E-7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1.1561416265193749E-42</v>
      </c>
      <c r="Z449" s="10">
        <f>3/24000000*OO[[#This Row],[82 (29JUN1985 03:00:00)-Water Temperature (C)]]*OO[[#This Row],[24]]</f>
        <v>9.4314553920124997E-37</v>
      </c>
      <c r="AA449" s="10">
        <f>3/24000000*OO[[#This Row],[83 (29JUN1985 06:00:00)-Water Temperature (C)]]*OO[[#This Row],[25]]</f>
        <v>4.5715342301662501E-30</v>
      </c>
      <c r="AB449" s="10">
        <f>3/24000000*OO[[#This Row],[84 (29JUN1985 09:00:00)-Water Temperature (C)]]*OO[[#This Row],[26]]</f>
        <v>5.4998437228200006E-25</v>
      </c>
      <c r="AC449" s="10">
        <f>3/24000000*OO[[#This Row],[85 (29JUN1985 12:00:00)-Water Temperature (C)]]*OO[[#This Row],[27]]</f>
        <v>6.4763050898699996E-21</v>
      </c>
      <c r="AD449" s="10">
        <f>3/24000000*OO[[#This Row],[86 (29JUN1985 15:00:00)-Water Temperature (C)]]*OO[[#This Row],[28]]</f>
        <v>1.1881827507494999E-17</v>
      </c>
      <c r="AE449" s="10">
        <f>3/24000000*OO[[#This Row],[88 (29JUN1985 21:00:00)-Water Temperature (C)]]*OO[[#This Row],[30]]</f>
        <v>1.167909178966E-12</v>
      </c>
      <c r="AF449" s="10">
        <f>3/24000000*OO[[#This Row],[88 (29JUN1985 21:00:00)-Water Temperature (C)]]*OO[[#This Row],[30]]</f>
        <v>1.167909178966E-12</v>
      </c>
      <c r="AG449" s="10">
        <f>3/24000000*OO[[#This Row],[89 (30JUN1985 00:00:00)-Water Temperature (C)]]*OO[[#This Row],[31]]</f>
        <v>1.0350869084302502E-10</v>
      </c>
      <c r="AH449" s="10">
        <f>3/24000000*OO[[#This Row],[90 (30JUN1985 03:00:00)-Water Temperature (C)]]*OO[[#This Row],[32]]</f>
        <v>4.8679889555824996E-9</v>
      </c>
      <c r="AI449" s="10">
        <f>3/24000000*OO[[#This Row],[91 (30JUN1985 06:00:00)-Water Temperature (C)]]*OO[[#This Row],[33]]</f>
        <v>1.3016538603597497E-7</v>
      </c>
      <c r="AJ449" s="10">
        <f>3/24000000*OO[[#This Row],[92 (30JUN1985 09:00:00)-Water Temperature (C)]]*OO[[#This Row],[34]]</f>
        <v>2.1180613876766246E-6</v>
      </c>
      <c r="AK449" s="10">
        <f>3/24000000*OO[[#This Row],[93 (30JUN1985 12:00:00)-Water Temperature (C)]]*OO[[#This Row],[35]]</f>
        <v>2.2032780972169999E-5</v>
      </c>
      <c r="AL449" s="10">
        <f>3/24000000*OO[[#This Row],[94 (30JUN1985 15:00:00)-Water Temperature (C)]]*OO[[#This Row],[36]]</f>
        <v>1.5275754292944999E-4</v>
      </c>
      <c r="AM449" s="10">
        <f>3/24000000*OO[[#This Row],[95 (30JUN1985 18:00:00)-Water Temperature (C)]]*OO[[#This Row],[37]]</f>
        <v>7.4742781719149996E-4</v>
      </c>
      <c r="AN449" s="10">
        <f>3/24000000*OO[[#This Row],[96 (30JUN1985 21:00:00)-Water Temperature (C)]]*OO[[#This Row],[38]]</f>
        <v>2.7191605009870001E-3</v>
      </c>
      <c r="AO449" s="10">
        <f>3/24000000*OO[[#This Row],[97 (01JUL1985 00:00:00)-Water Temperature (C)]]*OO[[#This Row],[39]]</f>
        <v>7.7065876699799994E-3</v>
      </c>
      <c r="AP449" s="10">
        <f>3/24000000*OO[[#This Row],[98 (01JUL1985 03:00:00)-Water Temperature (C)]]*OO[[#This Row],[40]]</f>
        <v>1.8044554476480002E-2</v>
      </c>
      <c r="AQ449" s="10">
        <f>3/24000000*OO[[#This Row],[99 (01JUL1985 06:00:00)-Water Temperature (C)]]*OO[[#This Row],[41]]</f>
        <v>3.3042853031824998E-2</v>
      </c>
      <c r="AR449" s="10">
        <f>3/24000000*OO[[#This Row],[100 (01JUL1985 09:00:00)-Water Temperature (C)]]*OO[[#This Row],[42]]</f>
        <v>4.9554048088999991E-2</v>
      </c>
      <c r="AS449" s="10">
        <f>3/24000000*OO[[#This Row],[101 (01JUL1985 12:00:00)-Water Temperature (C)]]*OO[[#This Row],[43]]</f>
        <v>6.2060397424812494E-2</v>
      </c>
      <c r="AT449" s="10">
        <f>3/24000000*OO[[#This Row],[102 (01JUL1985 15:00:00)-Water Temperature (C)]]*OO[[#This Row],[44]]</f>
        <v>6.6059371601024999E-2</v>
      </c>
      <c r="AU449" s="10">
        <f>3/24000000*OO[[#This Row],[103 (01JUL1985 18:00:00)-Water Temperature (C)]]*OO[[#This Row],[45]]</f>
        <v>6.1750438612687496E-2</v>
      </c>
      <c r="AV449" s="10">
        <f>3/24000000*OO[[#This Row],[104 (01JUL1985 21:00:00)-Water Temperature (C)]]*OO[[#This Row],[46]]</f>
        <v>5.2100932681250003E-2</v>
      </c>
      <c r="AW449" s="10">
        <f>3/24000000*OO[[#This Row],[105 (02JUL1985 00:00:00)-Water Temperature (C)]]*OO[[#This Row],[47]]</f>
        <v>4.0826422152449998E-2</v>
      </c>
      <c r="AX449" s="10">
        <f>3/24000000*OO[[#This Row],[106 (02JUL1985 03:00:00)-Water Temperature (C)]]*OO[[#This Row],[48]]</f>
        <v>3.0761953472690003E-2</v>
      </c>
      <c r="AY449" s="10">
        <f>3/24000000*OO[[#This Row],[107 (02JUL1985 06:00:00)-Water Temperature (C)]]*OO[[#This Row],[49]]</f>
        <v>2.0901767866704998E-2</v>
      </c>
      <c r="AZ449" s="10">
        <f>3/24000000*OO[[#This Row],[108 (02JUL1985 09:00:00)-Water Temperature (C)]]*OO[[#This Row],[50]]</f>
        <v>1.317122858403375E-2</v>
      </c>
      <c r="BA449" s="10">
        <f>3/24000000*OO[[#This Row],[109 (02JUL1985 12:00:00)-Water Temperature (C)]]*OO[[#This Row],[51]]</f>
        <v>7.798721297683749E-3</v>
      </c>
      <c r="BB449" s="10">
        <f>3/24000000*OO[[#This Row],[110 (02JUL1985 15:00:00)-Water Temperature (C)]]*OO[[#This Row],[52]]</f>
        <v>4.2774936825149996E-3</v>
      </c>
      <c r="BC449" s="10">
        <f>3/24000000*OO[[#This Row],[111 (02JUL1985 18:00:00)-Water Temperature (C)]]*OO[[#This Row],[53]]</f>
        <v>2.2577807720849997E-3</v>
      </c>
      <c r="BD449" s="10">
        <f>3/24000000*OO[[#This Row],[112 (02JUL1985 21:00:00)-Water Temperature (C)]]*OO[[#This Row],[54]]</f>
        <v>1.188571158514125E-3</v>
      </c>
      <c r="BE449" s="10">
        <f>3/24000000*OO[[#This Row],[113 (03JUL1985 00:00:00)-Water Temperature (C)]]*OO[[#This Row],[55]]</f>
        <v>6.3793491083437499E-4</v>
      </c>
      <c r="BF449" s="10">
        <f>3/24000000*OO[[#This Row],[114 (03JUL1985 03:00:00)-Water Temperature (C)]]*OO[[#This Row],[56]]</f>
        <v>3.6895610749575002E-4</v>
      </c>
      <c r="BG449" s="10">
        <f>3/24000000*OO[[#This Row],[115 (03JUL1985 06:00:00)-Water Temperature (C)]]*OO[[#This Row],[57]]</f>
        <v>2.263207306402625E-4</v>
      </c>
      <c r="BH449" s="10">
        <f>3/24000000*OO[[#This Row],[116 (03JUL1985 09:00:00)-Water Temperature (C)]]*OO[[#This Row],[58]]</f>
        <v>1.5059530588262501E-4</v>
      </c>
      <c r="BI449" s="10">
        <f>3/24000000*OO[[#This Row],[117 (03JUL1985 12:00:00)-Water Temperature (C)]]*OO[[#This Row],[59]]</f>
        <v>1.1076052278959998E-4</v>
      </c>
      <c r="BJ449" s="10">
        <f>3/24000000*OO[[#This Row],[118 (03JUL1985 15:00:00)-Water Temperature (C)]]*OO[[#This Row],[60]]</f>
        <v>8.5427449828050006E-5</v>
      </c>
      <c r="BK449" s="10">
        <f>3/24000000*OO[[#This Row],[119 (03JUL1985 18:00:00)-Water Temperature (C)]]*OO[[#This Row],[61]]</f>
        <v>6.992434009277499E-5</v>
      </c>
      <c r="BL449" s="10">
        <f>3/24000000*OO[[#This Row],[120 (03JUL1985 21:00:00)-Water Temperature (C)]]*OO[[#This Row],[62]]</f>
        <v>6.0137474383499995E-5</v>
      </c>
      <c r="BM449" s="10">
        <f>3/24000000*OO[[#This Row],[121 (04JUL1985 00:00:00)-Water Temperature (C)]]*OO[[#This Row],[63]]</f>
        <v>5.3510807321724996E-5</v>
      </c>
      <c r="BN449" s="10">
        <f>3/24000000*OO[[#This Row],[122 (04JUL1985 03:00:00)-Water Temperature (C)]]*OO[[#This Row],[64]]</f>
        <v>4.9813022612587501E-5</v>
      </c>
      <c r="BO449" s="10">
        <f>3/24000000*OO[[#This Row],[123 (04JUL1985 06:00:00)-Water Temperature (C)]]*OO[[#This Row],[65]]</f>
        <v>4.4807356688849999E-5</v>
      </c>
      <c r="BP449" s="10">
        <f>3/24000000*OO[[#This Row],[124 (04JUL1985 09:00:00)-Water Temperature (C)]]*OO[[#This Row],[66]]</f>
        <v>4.0350606747499999E-5</v>
      </c>
      <c r="BQ449" s="10">
        <f>3/24000000*OO[[#This Row],[125 (04JUL1985 12:00:00)-Water Temperature (C)]]*OO[[#This Row],[67]]</f>
        <v>3.5256546513562496E-5</v>
      </c>
      <c r="BR449" s="10">
        <f>3/24000000*OO[[#This Row],[126 (04JUL1985 15:00:00)-Water Temperature (C)]]*OO[[#This Row],[68]]</f>
        <v>3.1112572798293744E-5</v>
      </c>
      <c r="BS449" s="10">
        <f>3/24000000*OO[[#This Row],[127 (04JUL1985 18:00:00)-Water Temperature (C)]]*OO[[#This Row],[69]]</f>
        <v>2.7792874741169999E-5</v>
      </c>
      <c r="BT449" s="10">
        <f>3/24000000*OO[[#This Row],[128 (04JUL1985 21:00:00)-Water Temperature (C)]]*OO[[#This Row],[70]]</f>
        <v>2.4999722269514998E-5</v>
      </c>
      <c r="BU449" s="10">
        <f>3/24000000*OO[[#This Row],[129 (05JUL1985 00:00:00)-Water Temperature (C)]]*OO[[#This Row],[71]]</f>
        <v>2.2539351898909997E-5</v>
      </c>
      <c r="BV449" s="10">
        <f>3/24000000*OO[[#This Row],[130 (05JUL1985 03:00:00)-Water Temperature (C)]]*OO[[#This Row],[72]]</f>
        <v>2.1163532545766251E-5</v>
      </c>
      <c r="BW449" s="10">
        <f>3/24000000*OO[[#This Row],[131 (05JUL1985 06:00:00)-Water Temperature (C)]]*OO[[#This Row],[73]]</f>
        <v>1.8978465290849998E-5</v>
      </c>
      <c r="BX449" s="10">
        <f>3/24000000*OO[[#This Row],[132 (05JUL1985 09:00:00)-Water Temperature (C)]]*OO[[#This Row],[74]]</f>
        <v>1.7074261553050004E-5</v>
      </c>
      <c r="BY449" s="10">
        <f>3/24000000*OO[[#This Row],[133 (05JUL1985 12:00:00)-Water Temperature (C)]]*OO[[#This Row],[75]]</f>
        <v>1.5179565169327501E-5</v>
      </c>
      <c r="BZ449" s="10">
        <f>3/24000000*OO[[#This Row],[134 (05JUL1985 15:00:00)-Water Temperature (C)]]*OO[[#This Row],[76]]</f>
        <v>1.3180358089415E-5</v>
      </c>
      <c r="CA449" s="10">
        <f>3/24000000*OO[[#This Row],[135 (05JUL1985 18:00:00)-Water Temperature (C)]]*OO[[#This Row],[77]]</f>
        <v>1.14040293414425E-5</v>
      </c>
      <c r="CB449" s="10">
        <f>3/24000000*OO[[#This Row],[136 (05JUL1985 21:00:00)-Water Temperature (C)]]*OO[[#This Row],[78]]</f>
        <v>9.9026837440300015E-6</v>
      </c>
      <c r="CC449" s="10">
        <f>3/24000000*OO[[#This Row],[137 (06JUL1985 00:00:00)-Water Temperature (C)]]*OO[[#This Row],[79]]</f>
        <v>8.6670761799449987E-6</v>
      </c>
      <c r="CD449" s="10">
        <f>3/24000000*OO[[#This Row],[138 (06JUL1985 03:00:00)-Water Temperature (C)]]*OO[[#This Row],[80]]</f>
        <v>7.8079538136600001E-6</v>
      </c>
      <c r="CE449" s="10">
        <f>3/24000000*OO[[#This Row],[139 (06JUL1985 06:00:00)-Water Temperature (C)]]*OO[[#This Row],[81]]</f>
        <v>6.6654739146874994E-6</v>
      </c>
      <c r="CF449" s="10">
        <f>3/24000000*OO[[#This Row],[140 (06JUL1985 09:00:00)-Water Temperature (C)]]*OO[[#This Row],[82]]</f>
        <v>5.5427352136475E-6</v>
      </c>
      <c r="CG449" s="10">
        <f>3/24000000*OO[[#This Row],[141 (06JUL1985 12:00:00)-Water Temperature (C)]]*OO[[#This Row],[83]]</f>
        <v>4.5476186459550001E-6</v>
      </c>
      <c r="CH449" s="10">
        <f>3/24000000*OO[[#This Row],[142 (06JUL1985 15:00:00)-Water Temperature (C)]]*OO[[#This Row],[84]]</f>
        <v>3.59122852452E-6</v>
      </c>
      <c r="CI449" s="10">
        <f>3/24000000*OO[[#This Row],[143 (06JUL1985 18:00:00)-Water Temperature (C)]]*OO[[#This Row],[85]]</f>
        <v>2.8117426963779999E-6</v>
      </c>
      <c r="CJ449" s="10">
        <f>3/24000000*OO[[#This Row],[144 (06JUL1985 21:00:00)-Water Temperature (C)]]*OO[[#This Row],[86]]</f>
        <v>2.2518829518632499E-6</v>
      </c>
      <c r="CK449" s="10">
        <f>3/24000000*OO[[#This Row],[145 (07JUL1985 00:00:00)-Water Temperature (C)]]*OO[[#This Row],[87]]</f>
        <v>1.8856793566953752E-6</v>
      </c>
      <c r="CL449" s="10">
        <f>3/24000000*OO[[#This Row],[146 (07JUL1985 03:00:00)-Water Temperature (C)]]*OO[[#This Row],[88]]</f>
        <v>1.6735851531999999E-6</v>
      </c>
      <c r="CM449" s="10">
        <f>3/24000000*OO[[#This Row],[147 (07JUL1985 06:00:00)-Water Temperature (C)]]*OO[[#This Row],[89]]</f>
        <v>1.5028003973069998E-6</v>
      </c>
      <c r="CN449" s="10">
        <f>3/24000000*OO[[#This Row],[148 (07JUL1985 09:00:00)-Water Temperature (C)]]*OO[[#This Row],[90]]</f>
        <v>1.3575965088179998E-6</v>
      </c>
      <c r="CO449" s="10">
        <f>3/24000000*OO[[#This Row],[149 (07JUL1985 12:00:00)-Water Temperature (C)]]*OO[[#This Row],[91]]</f>
        <v>1.2452681059702502E-6</v>
      </c>
      <c r="CP449" s="10">
        <f>3/24000000*OO[[#This Row],[150 (07JUL1985 15:00:00)-Water Temperature (C)]]*OO[[#This Row],[92]]</f>
        <v>1.1340385433673749E-6</v>
      </c>
      <c r="CQ449" s="10">
        <f>3/24000000*OO[[#This Row],[151 (07JUL1985 18:00:00)-Water Temperature (C)]]*OO[[#This Row],[93]]</f>
        <v>1.0491814911719999E-6</v>
      </c>
      <c r="CR449" s="10">
        <f>3/24000000*OO[[#This Row],[152 (07JUL1985 21:00:00)-Water Temperature (C)]]*OO[[#This Row],[94]]</f>
        <v>9.8763029629499984E-7</v>
      </c>
      <c r="CS449" s="10">
        <f>3/24000000*OO[[#This Row],[153 (08JUL1985 00:00:00)-Water Temperature (C)]]*OO[[#This Row],[95]]</f>
        <v>9.3686295144624994E-7</v>
      </c>
      <c r="CT449" s="10">
        <f>3/24000000*OO[[#This Row],[154 (08JUL1985 03:00:00)-Water Temperature (C)]]*OO[[#This Row],[96]]</f>
        <v>8.9907968422724983E-7</v>
      </c>
      <c r="CU449" s="10">
        <f>3/24000000*OO[[#This Row],[155 (08JUL1985 06:00:00)-Water Temperature (C)]]*OO[[#This Row],[97]]</f>
        <v>8.6847699219050004E-7</v>
      </c>
      <c r="CV449" s="10">
        <f>3/24000000*OO[[#This Row],[156 (08JUL1985 09:00:00)-Water Temperature (C)]]*OO[[#This Row],[98]]</f>
        <v>8.2102424069437496E-7</v>
      </c>
      <c r="CW449" s="10">
        <f>3/24000000*OO[[#This Row],[157 (08JUL1985 12:00:00)-Water Temperature (C)]]*OO[[#This Row],[99]]</f>
        <v>7.7240288982749995E-7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3.1802263490787497E-43</v>
      </c>
      <c r="Z450" s="10">
        <f>3/24000000*OO[[#This Row],[82 (29JUN1985 03:00:00)-Water Temperature (C)]]*OO[[#This Row],[24]]</f>
        <v>2.9963993328814997E-37</v>
      </c>
      <c r="AA450" s="10">
        <f>3/24000000*OO[[#This Row],[83 (29JUN1985 06:00:00)-Water Temperature (C)]]*OO[[#This Row],[25]]</f>
        <v>1.5322025785981248E-30</v>
      </c>
      <c r="AB450" s="10">
        <f>3/24000000*OO[[#This Row],[84 (29JUN1985 09:00:00)-Water Temperature (C)]]*OO[[#This Row],[26]]</f>
        <v>2.3387650324849998E-25</v>
      </c>
      <c r="AC450" s="10">
        <f>3/24000000*OO[[#This Row],[85 (29JUN1985 12:00:00)-Water Temperature (C)]]*OO[[#This Row],[27]]</f>
        <v>3.2454088131867503E-21</v>
      </c>
      <c r="AD450" s="10">
        <f>3/24000000*OO[[#This Row],[86 (29JUN1985 15:00:00)-Water Temperature (C)]]*OO[[#This Row],[28]]</f>
        <v>6.7725850140487508E-18</v>
      </c>
      <c r="AE450" s="10">
        <f>3/24000000*OO[[#This Row],[88 (29JUN1985 21:00:00)-Water Temperature (C)]]*OO[[#This Row],[30]]</f>
        <v>7.980726750400001E-13</v>
      </c>
      <c r="AF450" s="10">
        <f>3/24000000*OO[[#This Row],[88 (29JUN1985 21:00:00)-Water Temperature (C)]]*OO[[#This Row],[30]]</f>
        <v>7.980726750400001E-13</v>
      </c>
      <c r="AG450" s="10">
        <f>3/24000000*OO[[#This Row],[89 (30JUN1985 00:00:00)-Water Temperature (C)]]*OO[[#This Row],[31]]</f>
        <v>7.6105697192399988E-11</v>
      </c>
      <c r="AH450" s="10">
        <f>3/24000000*OO[[#This Row],[90 (30JUN1985 03:00:00)-Water Temperature (C)]]*OO[[#This Row],[32]]</f>
        <v>3.8387247870949994E-9</v>
      </c>
      <c r="AI450" s="10">
        <f>3/24000000*OO[[#This Row],[91 (30JUN1985 06:00:00)-Water Temperature (C)]]*OO[[#This Row],[33]]</f>
        <v>1.094856886305E-7</v>
      </c>
      <c r="AJ450" s="10">
        <f>3/24000000*OO[[#This Row],[92 (30JUN1985 09:00:00)-Water Temperature (C)]]*OO[[#This Row],[34]]</f>
        <v>1.8925040960490003E-6</v>
      </c>
      <c r="AK450" s="10">
        <f>3/24000000*OO[[#This Row],[93 (30JUN1985 12:00:00)-Water Temperature (C)]]*OO[[#This Row],[35]]</f>
        <v>2.0838927848529999E-5</v>
      </c>
      <c r="AL450" s="10">
        <f>3/24000000*OO[[#This Row],[94 (30JUN1985 15:00:00)-Water Temperature (C)]]*OO[[#This Row],[36]]</f>
        <v>1.5200917192965E-4</v>
      </c>
      <c r="AM450" s="10">
        <f>3/24000000*OO[[#This Row],[95 (30JUN1985 18:00:00)-Water Temperature (C)]]*OO[[#This Row],[37]]</f>
        <v>7.8040570366874997E-4</v>
      </c>
      <c r="AN450" s="10">
        <f>3/24000000*OO[[#This Row],[96 (30JUN1985 21:00:00)-Water Temperature (C)]]*OO[[#This Row],[38]]</f>
        <v>2.9769698396974998E-3</v>
      </c>
      <c r="AO450" s="10">
        <f>3/24000000*OO[[#This Row],[97 (01JUL1985 00:00:00)-Water Temperature (C)]]*OO[[#This Row],[39]]</f>
        <v>8.8227462984050015E-3</v>
      </c>
      <c r="AP450" s="10">
        <f>3/24000000*OO[[#This Row],[98 (01JUL1985 03:00:00)-Water Temperature (C)]]*OO[[#This Row],[40]]</f>
        <v>2.1666102082844998E-2</v>
      </c>
      <c r="AQ450" s="10">
        <f>3/24000000*OO[[#This Row],[99 (01JUL1985 06:00:00)-Water Temperature (C)]]*OO[[#This Row],[41]]</f>
        <v>4.14387121324125E-2</v>
      </c>
      <c r="AR450" s="10">
        <f>3/24000000*OO[[#This Row],[100 (01JUL1985 09:00:00)-Water Temperature (C)]]*OO[[#This Row],[42]]</f>
        <v>6.4587992325287502E-2</v>
      </c>
      <c r="AS450" s="10">
        <f>3/24000000*OO[[#This Row],[101 (01JUL1985 12:00:00)-Water Temperature (C)]]*OO[[#This Row],[43]]</f>
        <v>8.3836362110799992E-2</v>
      </c>
      <c r="AT450" s="10">
        <f>3/24000000*OO[[#This Row],[102 (01JUL1985 15:00:00)-Water Temperature (C)]]*OO[[#This Row],[44]]</f>
        <v>9.2328188389587507E-2</v>
      </c>
      <c r="AU450" s="10">
        <f>3/24000000*OO[[#This Row],[103 (01JUL1985 18:00:00)-Water Temperature (C)]]*OO[[#This Row],[45]]</f>
        <v>8.8949831145300001E-2</v>
      </c>
      <c r="AV450" s="10">
        <f>3/24000000*OO[[#This Row],[104 (01JUL1985 21:00:00)-Water Temperature (C)]]*OO[[#This Row],[46]]</f>
        <v>7.7260504147424997E-2</v>
      </c>
      <c r="AW450" s="10">
        <f>3/24000000*OO[[#This Row],[105 (02JUL1985 00:00:00)-Water Temperature (C)]]*OO[[#This Row],[47]]</f>
        <v>6.2269563250949997E-2</v>
      </c>
      <c r="AX450" s="10">
        <f>3/24000000*OO[[#This Row],[106 (02JUL1985 03:00:00)-Water Temperature (C)]]*OO[[#This Row],[48]]</f>
        <v>4.8553295439412503E-2</v>
      </c>
      <c r="AY450" s="10">
        <f>3/24000000*OO[[#This Row],[107 (02JUL1985 06:00:00)-Water Temperature (C)]]*OO[[#This Row],[49]]</f>
        <v>3.3992378105549996E-2</v>
      </c>
      <c r="AZ450" s="10">
        <f>3/24000000*OO[[#This Row],[108 (02JUL1985 09:00:00)-Water Temperature (C)]]*OO[[#This Row],[50]]</f>
        <v>2.1968164563974997E-2</v>
      </c>
      <c r="BA450" s="10">
        <f>3/24000000*OO[[#This Row],[109 (02JUL1985 12:00:00)-Water Temperature (C)]]*OO[[#This Row],[51]]</f>
        <v>1.3319438720128749E-2</v>
      </c>
      <c r="BB450" s="10">
        <f>3/24000000*OO[[#This Row],[110 (02JUL1985 15:00:00)-Water Temperature (C)]]*OO[[#This Row],[52]]</f>
        <v>7.4479977508499998E-3</v>
      </c>
      <c r="BC450" s="10">
        <f>3/24000000*OO[[#This Row],[111 (02JUL1985 18:00:00)-Water Temperature (C)]]*OO[[#This Row],[53]]</f>
        <v>3.9763864554512498E-3</v>
      </c>
      <c r="BD450" s="10">
        <f>3/24000000*OO[[#This Row],[112 (02JUL1985 21:00:00)-Water Temperature (C)]]*OO[[#This Row],[54]]</f>
        <v>2.1152216490322498E-3</v>
      </c>
      <c r="BE450" s="10">
        <f>3/24000000*OO[[#This Row],[113 (03JUL1985 00:00:00)-Water Temperature (C)]]*OO[[#This Row],[55]]</f>
        <v>1.1396672896509998E-3</v>
      </c>
      <c r="BF450" s="10">
        <f>3/24000000*OO[[#This Row],[114 (03JUL1985 03:00:00)-Water Temperature (C)]]*OO[[#This Row],[56]]</f>
        <v>6.5836356272124994E-4</v>
      </c>
      <c r="BG450" s="10">
        <f>3/24000000*OO[[#This Row],[115 (03JUL1985 06:00:00)-Water Temperature (C)]]*OO[[#This Row],[57]]</f>
        <v>3.9791029931099999E-4</v>
      </c>
      <c r="BH450" s="10">
        <f>3/24000000*OO[[#This Row],[116 (03JUL1985 09:00:00)-Water Temperature (C)]]*OO[[#This Row],[58]]</f>
        <v>2.5763793669900001E-4</v>
      </c>
      <c r="BI450" s="10">
        <f>3/24000000*OO[[#This Row],[117 (03JUL1985 12:00:00)-Water Temperature (C)]]*OO[[#This Row],[59]]</f>
        <v>1.8342168764287501E-4</v>
      </c>
      <c r="BJ450" s="10">
        <f>3/24000000*OO[[#This Row],[118 (03JUL1985 15:00:00)-Water Temperature (C)]]*OO[[#This Row],[60]]</f>
        <v>1.3737302224087501E-4</v>
      </c>
      <c r="BK450" s="10">
        <f>3/24000000*OO[[#This Row],[119 (03JUL1985 18:00:00)-Water Temperature (C)]]*OO[[#This Row],[61]]</f>
        <v>1.0977885456169999E-4</v>
      </c>
      <c r="BL450" s="10">
        <f>3/24000000*OO[[#This Row],[120 (03JUL1985 21:00:00)-Water Temperature (C)]]*OO[[#This Row],[62]]</f>
        <v>9.3098221405000001E-5</v>
      </c>
      <c r="BM450" s="10">
        <f>3/24000000*OO[[#This Row],[121 (04JUL1985 00:00:00)-Water Temperature (C)]]*OO[[#This Row],[63]]</f>
        <v>8.2200044648699999E-5</v>
      </c>
      <c r="BN450" s="10">
        <f>3/24000000*OO[[#This Row],[122 (04JUL1985 03:00:00)-Water Temperature (C)]]*OO[[#This Row],[64]]</f>
        <v>7.6558678995624992E-5</v>
      </c>
      <c r="BO450" s="10">
        <f>3/24000000*OO[[#This Row],[123 (04JUL1985 06:00:00)-Water Temperature (C)]]*OO[[#This Row],[65]]</f>
        <v>6.9005117106300007E-5</v>
      </c>
      <c r="BP450" s="10">
        <f>3/24000000*OO[[#This Row],[124 (04JUL1985 09:00:00)-Water Temperature (C)]]*OO[[#This Row],[66]]</f>
        <v>6.2304910891437492E-5</v>
      </c>
      <c r="BQ450" s="10">
        <f>3/24000000*OO[[#This Row],[125 (04JUL1985 12:00:00)-Water Temperature (C)]]*OO[[#This Row],[67]]</f>
        <v>5.4462053433200005E-5</v>
      </c>
      <c r="BR450" s="10">
        <f>3/24000000*OO[[#This Row],[126 (04JUL1985 15:00:00)-Water Temperature (C)]]*OO[[#This Row],[68]]</f>
        <v>4.7974253938799992E-5</v>
      </c>
      <c r="BS450" s="10">
        <f>3/24000000*OO[[#This Row],[127 (04JUL1985 18:00:00)-Water Temperature (C)]]*OO[[#This Row],[69]]</f>
        <v>4.2843724055999994E-5</v>
      </c>
      <c r="BT450" s="10">
        <f>3/24000000*OO[[#This Row],[128 (04JUL1985 21:00:00)-Water Temperature (C)]]*OO[[#This Row],[70]]</f>
        <v>3.8445691910349994E-5</v>
      </c>
      <c r="BU450" s="10">
        <f>3/24000000*OO[[#This Row],[129 (05JUL1985 00:00:00)-Water Temperature (C)]]*OO[[#This Row],[71]]</f>
        <v>3.4583792147100001E-5</v>
      </c>
      <c r="BV450" s="10">
        <f>3/24000000*OO[[#This Row],[130 (05JUL1985 03:00:00)-Water Temperature (C)]]*OO[[#This Row],[72]]</f>
        <v>3.2556430279694996E-5</v>
      </c>
      <c r="BW450" s="10">
        <f>3/24000000*OO[[#This Row],[131 (05JUL1985 06:00:00)-Water Temperature (C)]]*OO[[#This Row],[73]]</f>
        <v>2.9205759008125E-5</v>
      </c>
      <c r="BX450" s="10">
        <f>3/24000000*OO[[#This Row],[132 (05JUL1985 09:00:00)-Water Temperature (C)]]*OO[[#This Row],[74]]</f>
        <v>2.6247511051125E-5</v>
      </c>
      <c r="BY450" s="10">
        <f>3/24000000*OO[[#This Row],[133 (05JUL1985 12:00:00)-Water Temperature (C)]]*OO[[#This Row],[75]]</f>
        <v>2.3360724480775E-5</v>
      </c>
      <c r="BZ450" s="10">
        <f>3/24000000*OO[[#This Row],[134 (05JUL1985 15:00:00)-Water Temperature (C)]]*OO[[#This Row],[76]]</f>
        <v>2.0253889029639996E-5</v>
      </c>
      <c r="CA450" s="10">
        <f>3/24000000*OO[[#This Row],[135 (05JUL1985 18:00:00)-Water Temperature (C)]]*OO[[#This Row],[77]]</f>
        <v>1.7445102900758748E-5</v>
      </c>
      <c r="CB450" s="10">
        <f>3/24000000*OO[[#This Row],[136 (05JUL1985 21:00:00)-Water Temperature (C)]]*OO[[#This Row],[78]]</f>
        <v>1.5129062830627498E-5</v>
      </c>
      <c r="CC450" s="10">
        <f>3/24000000*OO[[#This Row],[137 (06JUL1985 00:00:00)-Water Temperature (C)]]*OO[[#This Row],[79]]</f>
        <v>1.32735773184225E-5</v>
      </c>
      <c r="CD450" s="10">
        <f>3/24000000*OO[[#This Row],[138 (06JUL1985 03:00:00)-Water Temperature (C)]]*OO[[#This Row],[80]]</f>
        <v>1.2090899620889999E-5</v>
      </c>
      <c r="CE450" s="10">
        <f>3/24000000*OO[[#This Row],[139 (06JUL1985 06:00:00)-Water Temperature (C)]]*OO[[#This Row],[81]]</f>
        <v>1.0381574839322499E-5</v>
      </c>
      <c r="CF450" s="10">
        <f>3/24000000*OO[[#This Row],[140 (06JUL1985 09:00:00)-Water Temperature (C)]]*OO[[#This Row],[82]]</f>
        <v>8.6752080148499984E-6</v>
      </c>
      <c r="CG450" s="10">
        <f>3/24000000*OO[[#This Row],[141 (06JUL1985 12:00:00)-Water Temperature (C)]]*OO[[#This Row],[83]]</f>
        <v>7.1601888383850002E-6</v>
      </c>
      <c r="CH450" s="10">
        <f>3/24000000*OO[[#This Row],[142 (06JUL1985 15:00:00)-Water Temperature (C)]]*OO[[#This Row],[84]]</f>
        <v>5.6398251180337505E-6</v>
      </c>
      <c r="CI450" s="10">
        <f>3/24000000*OO[[#This Row],[143 (06JUL1985 18:00:00)-Water Temperature (C)]]*OO[[#This Row],[85]]</f>
        <v>4.3765690671649998E-6</v>
      </c>
      <c r="CJ450" s="10">
        <f>3/24000000*OO[[#This Row],[144 (06JUL1985 21:00:00)-Water Temperature (C)]]*OO[[#This Row],[86]]</f>
        <v>3.4781205221324996E-6</v>
      </c>
      <c r="CK450" s="10">
        <f>3/24000000*OO[[#This Row],[145 (07JUL1985 00:00:00)-Water Temperature (C)]]*OO[[#This Row],[87]]</f>
        <v>2.8988660628807498E-6</v>
      </c>
      <c r="CL450" s="10">
        <f>3/24000000*OO[[#This Row],[146 (07JUL1985 03:00:00)-Water Temperature (C)]]*OO[[#This Row],[88]]</f>
        <v>2.5693125350977497E-6</v>
      </c>
      <c r="CM450" s="10">
        <f>3/24000000*OO[[#This Row],[147 (07JUL1985 06:00:00)-Water Temperature (C)]]*OO[[#This Row],[89]]</f>
        <v>2.2931438503927498E-6</v>
      </c>
      <c r="CN450" s="10">
        <f>3/24000000*OO[[#This Row],[148 (07JUL1985 09:00:00)-Water Temperature (C)]]*OO[[#This Row],[90]]</f>
        <v>2.0534511888569999E-6</v>
      </c>
      <c r="CO450" s="10">
        <f>3/24000000*OO[[#This Row],[149 (07JUL1985 12:00:00)-Water Temperature (C)]]*OO[[#This Row],[91]]</f>
        <v>1.8696272717020001E-6</v>
      </c>
      <c r="CP450" s="10">
        <f>3/24000000*OO[[#This Row],[150 (07JUL1985 15:00:00)-Water Temperature (C)]]*OO[[#This Row],[92]]</f>
        <v>1.6851396687254999E-6</v>
      </c>
      <c r="CQ450" s="10">
        <f>3/24000000*OO[[#This Row],[151 (07JUL1985 18:00:00)-Water Temperature (C)]]*OO[[#This Row],[93]]</f>
        <v>1.5463959083295E-6</v>
      </c>
      <c r="CR450" s="10">
        <f>3/24000000*OO[[#This Row],[152 (07JUL1985 21:00:00)-Water Temperature (C)]]*OO[[#This Row],[94]]</f>
        <v>1.4496442923517497E-6</v>
      </c>
      <c r="CS450" s="10">
        <f>3/24000000*OO[[#This Row],[153 (08JUL1985 00:00:00)-Water Temperature (C)]]*OO[[#This Row],[95]]</f>
        <v>1.3733478111290001E-6</v>
      </c>
      <c r="CT450" s="10">
        <f>3/24000000*OO[[#This Row],[154 (08JUL1985 03:00:00)-Water Temperature (C)]]*OO[[#This Row],[96]]</f>
        <v>1.3208073038343747E-6</v>
      </c>
      <c r="CU450" s="10">
        <f>3/24000000*OO[[#This Row],[155 (08JUL1985 06:00:00)-Water Temperature (C)]]*OO[[#This Row],[97]]</f>
        <v>1.2798893484588749E-6</v>
      </c>
      <c r="CV450" s="10">
        <f>3/24000000*OO[[#This Row],[156 (08JUL1985 09:00:00)-Water Temperature (C)]]*OO[[#This Row],[98]]</f>
        <v>1.2081925629637499E-6</v>
      </c>
      <c r="CW450" s="10">
        <f>3/24000000*OO[[#This Row],[157 (08JUL1985 12:00:00)-Water Temperature (C)]]*OO[[#This Row],[99]]</f>
        <v>1.133097114206875E-6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6.774444353249999E-44</v>
      </c>
      <c r="Z451" s="10">
        <f>3/24000000*OO[[#This Row],[82 (29JUN1985 03:00:00)-Water Temperature (C)]]*OO[[#This Row],[24]]</f>
        <v>7.883303079719999E-38</v>
      </c>
      <c r="AA451" s="10">
        <f>3/24000000*OO[[#This Row],[83 (29JUN1985 06:00:00)-Water Temperature (C)]]*OO[[#This Row],[25]]</f>
        <v>3.7819878466874998E-31</v>
      </c>
      <c r="AB451" s="10">
        <f>3/24000000*OO[[#This Row],[84 (29JUN1985 09:00:00)-Water Temperature (C)]]*OO[[#This Row],[26]]</f>
        <v>6.9520151109500007E-26</v>
      </c>
      <c r="AC451" s="10">
        <f>3/24000000*OO[[#This Row],[85 (29JUN1985 12:00:00)-Water Temperature (C)]]*OO[[#This Row],[27]]</f>
        <v>1.1555649263121251E-21</v>
      </c>
      <c r="AD451" s="10">
        <f>3/24000000*OO[[#This Row],[86 (29JUN1985 15:00:00)-Water Temperature (C)]]*OO[[#This Row],[28]]</f>
        <v>2.770488898797375E-18</v>
      </c>
      <c r="AE451" s="10">
        <f>3/24000000*OO[[#This Row],[88 (29JUN1985 21:00:00)-Water Temperature (C)]]*OO[[#This Row],[30]]</f>
        <v>3.9296222628399994E-13</v>
      </c>
      <c r="AF451" s="10">
        <f>3/24000000*OO[[#This Row],[88 (29JUN1985 21:00:00)-Water Temperature (C)]]*OO[[#This Row],[30]]</f>
        <v>3.9296222628399994E-13</v>
      </c>
      <c r="AG451" s="10">
        <f>3/24000000*OO[[#This Row],[89 (30JUN1985 00:00:00)-Water Temperature (C)]]*OO[[#This Row],[31]]</f>
        <v>4.0271863818937502E-11</v>
      </c>
      <c r="AH451" s="10">
        <f>3/24000000*OO[[#This Row],[90 (30JUN1985 03:00:00)-Water Temperature (C)]]*OO[[#This Row],[32]]</f>
        <v>2.1702832239494999E-9</v>
      </c>
      <c r="AI451" s="10">
        <f>3/24000000*OO[[#This Row],[91 (30JUN1985 06:00:00)-Water Temperature (C)]]*OO[[#This Row],[33]]</f>
        <v>6.5781318215825001E-8</v>
      </c>
      <c r="AJ451" s="10">
        <f>3/24000000*OO[[#This Row],[92 (30JUN1985 09:00:00)-Water Temperature (C)]]*OO[[#This Row],[34]]</f>
        <v>1.2031092693427498E-6</v>
      </c>
      <c r="AK451" s="10">
        <f>3/24000000*OO[[#This Row],[93 (30JUN1985 12:00:00)-Water Temperature (C)]]*OO[[#This Row],[35]]</f>
        <v>1.3968088208970001E-5</v>
      </c>
      <c r="AL451" s="10">
        <f>3/24000000*OO[[#This Row],[94 (30JUN1985 15:00:00)-Water Temperature (C)]]*OO[[#This Row],[36]]</f>
        <v>1.0681222023944999E-4</v>
      </c>
      <c r="AM451" s="10">
        <f>3/24000000*OO[[#This Row],[95 (30JUN1985 18:00:00)-Water Temperature (C)]]*OO[[#This Row],[37]]</f>
        <v>5.7285719710537496E-4</v>
      </c>
      <c r="AN451" s="10">
        <f>3/24000000*OO[[#This Row],[96 (30JUN1985 21:00:00)-Water Temperature (C)]]*OO[[#This Row],[38]]</f>
        <v>2.2791424677504999E-3</v>
      </c>
      <c r="AO451" s="10">
        <f>3/24000000*OO[[#This Row],[97 (01JUL1985 00:00:00)-Water Temperature (C)]]*OO[[#This Row],[39]]</f>
        <v>7.0224977708337492E-3</v>
      </c>
      <c r="AP451" s="10">
        <f>3/24000000*OO[[#This Row],[98 (01JUL1985 03:00:00)-Water Temperature (C)]]*OO[[#This Row],[40]]</f>
        <v>1.7946797549669997E-2</v>
      </c>
      <c r="AQ451" s="10">
        <f>3/24000000*OO[[#This Row],[99 (01JUL1985 06:00:00)-Water Temperature (C)]]*OO[[#This Row],[41]]</f>
        <v>3.5688409897312499E-2</v>
      </c>
      <c r="AR451" s="10">
        <f>3/24000000*OO[[#This Row],[100 (01JUL1985 09:00:00)-Water Temperature (C)]]*OO[[#This Row],[42]]</f>
        <v>5.7513939803974998E-2</v>
      </c>
      <c r="AS451" s="10">
        <f>3/24000000*OO[[#This Row],[101 (01JUL1985 12:00:00)-Water Temperature (C)]]*OO[[#This Row],[43]]</f>
        <v>7.6999837846099997E-2</v>
      </c>
      <c r="AT451" s="10">
        <f>3/24000000*OO[[#This Row],[102 (01JUL1985 15:00:00)-Water Temperature (C)]]*OO[[#This Row],[44]]</f>
        <v>8.7336795002300002E-2</v>
      </c>
      <c r="AU451" s="10">
        <f>3/24000000*OO[[#This Row],[103 (01JUL1985 18:00:00)-Water Temperature (C)]]*OO[[#This Row],[45]]</f>
        <v>8.6321032619399996E-2</v>
      </c>
      <c r="AV451" s="10">
        <f>3/24000000*OO[[#This Row],[104 (01JUL1985 21:00:00)-Water Temperature (C)]]*OO[[#This Row],[46]]</f>
        <v>7.6834899613875005E-2</v>
      </c>
      <c r="AW451" s="10">
        <f>3/24000000*OO[[#This Row],[105 (02JUL1985 00:00:00)-Water Temperature (C)]]*OO[[#This Row],[47]]</f>
        <v>6.3323591409337507E-2</v>
      </c>
      <c r="AX451" s="10">
        <f>3/24000000*OO[[#This Row],[106 (02JUL1985 03:00:00)-Water Temperature (C)]]*OO[[#This Row],[48]]</f>
        <v>5.0666428938924993E-2</v>
      </c>
      <c r="AY451" s="10">
        <f>3/24000000*OO[[#This Row],[107 (02JUL1985 06:00:00)-Water Temperature (C)]]*OO[[#This Row],[49]]</f>
        <v>3.6368980734112502E-2</v>
      </c>
      <c r="AZ451" s="10">
        <f>3/24000000*OO[[#This Row],[108 (02JUL1985 09:00:00)-Water Temperature (C)]]*OO[[#This Row],[50]]</f>
        <v>2.3984140611247502E-2</v>
      </c>
      <c r="BA451" s="10">
        <f>3/24000000*OO[[#This Row],[109 (02JUL1985 12:00:00)-Water Temperature (C)]]*OO[[#This Row],[51]]</f>
        <v>1.4817232812379998E-2</v>
      </c>
      <c r="BB451" s="10">
        <f>3/24000000*OO[[#This Row],[110 (02JUL1985 15:00:00)-Water Temperature (C)]]*OO[[#This Row],[52]]</f>
        <v>8.4254516795049996E-3</v>
      </c>
      <c r="BC451" s="10">
        <f>3/24000000*OO[[#This Row],[111 (02JUL1985 18:00:00)-Water Temperature (C)]]*OO[[#This Row],[53]]</f>
        <v>4.5335232978937498E-3</v>
      </c>
      <c r="BD451" s="10">
        <f>3/24000000*OO[[#This Row],[112 (02JUL1985 21:00:00)-Water Temperature (C)]]*OO[[#This Row],[54]]</f>
        <v>2.4270590261521252E-3</v>
      </c>
      <c r="BE451" s="10">
        <f>3/24000000*OO[[#This Row],[113 (03JUL1985 00:00:00)-Water Temperature (C)]]*OO[[#This Row],[55]]</f>
        <v>1.3100411905042498E-3</v>
      </c>
      <c r="BF451" s="10">
        <f>3/24000000*OO[[#This Row],[114 (03JUL1985 03:00:00)-Water Temperature (C)]]*OO[[#This Row],[56]]</f>
        <v>7.5493279491799996E-4</v>
      </c>
      <c r="BG451" s="10">
        <f>3/24000000*OO[[#This Row],[115 (03JUL1985 06:00:00)-Water Temperature (C)]]*OO[[#This Row],[57]]</f>
        <v>4.5135964445400001E-4</v>
      </c>
      <c r="BH451" s="10">
        <f>3/24000000*OO[[#This Row],[116 (03JUL1985 09:00:00)-Water Temperature (C)]]*OO[[#This Row],[58]]</f>
        <v>2.8601659459499997E-4</v>
      </c>
      <c r="BI451" s="10">
        <f>3/24000000*OO[[#This Row],[117 (03JUL1985 12:00:00)-Water Temperature (C)]]*OO[[#This Row],[59]]</f>
        <v>1.986361597653875E-4</v>
      </c>
      <c r="BJ451" s="10">
        <f>3/24000000*OO[[#This Row],[118 (03JUL1985 15:00:00)-Water Temperature (C)]]*OO[[#This Row],[60]]</f>
        <v>1.4565530779505001E-4</v>
      </c>
      <c r="BK451" s="10">
        <f>3/24000000*OO[[#This Row],[119 (03JUL1985 18:00:00)-Water Temperature (C)]]*OO[[#This Row],[61]]</f>
        <v>1.1420916439607499E-4</v>
      </c>
      <c r="BL451" s="10">
        <f>3/24000000*OO[[#This Row],[120 (03JUL1985 21:00:00)-Water Temperature (C)]]*OO[[#This Row],[62]]</f>
        <v>9.5800552271999993E-5</v>
      </c>
      <c r="BM451" s="10">
        <f>3/24000000*OO[[#This Row],[121 (04JUL1985 00:00:00)-Water Temperature (C)]]*OO[[#This Row],[63]]</f>
        <v>8.4125446203487487E-5</v>
      </c>
      <c r="BN451" s="10">
        <f>3/24000000*OO[[#This Row],[122 (04JUL1985 03:00:00)-Water Temperature (C)]]*OO[[#This Row],[64]]</f>
        <v>7.8376564956374986E-5</v>
      </c>
      <c r="BO451" s="10">
        <f>3/24000000*OO[[#This Row],[123 (04JUL1985 06:00:00)-Water Temperature (C)]]*OO[[#This Row],[65]]</f>
        <v>7.102081295346249E-5</v>
      </c>
      <c r="BP451" s="10">
        <f>3/24000000*OO[[#This Row],[124 (04JUL1985 09:00:00)-Water Temperature (C)]]*OO[[#This Row],[66]]</f>
        <v>6.435840087599998E-5</v>
      </c>
      <c r="BQ451" s="10">
        <f>3/24000000*OO[[#This Row],[125 (04JUL1985 12:00:00)-Water Temperature (C)]]*OO[[#This Row],[67]]</f>
        <v>5.6457899624000001E-5</v>
      </c>
      <c r="BR451" s="10">
        <f>3/24000000*OO[[#This Row],[126 (04JUL1985 15:00:00)-Water Temperature (C)]]*OO[[#This Row],[68]]</f>
        <v>4.9728866180174998E-5</v>
      </c>
      <c r="BS451" s="10">
        <f>3/24000000*OO[[#This Row],[127 (04JUL1985 18:00:00)-Water Temperature (C)]]*OO[[#This Row],[69]]</f>
        <v>4.4474125341600002E-5</v>
      </c>
      <c r="BT451" s="10">
        <f>3/24000000*OO[[#This Row],[128 (04JUL1985 21:00:00)-Water Temperature (C)]]*OO[[#This Row],[70]]</f>
        <v>3.9902632547475003E-5</v>
      </c>
      <c r="BU451" s="10">
        <f>3/24000000*OO[[#This Row],[129 (05JUL1985 00:00:00)-Water Temperature (C)]]*OO[[#This Row],[71]]</f>
        <v>3.5902768375049998E-5</v>
      </c>
      <c r="BV451" s="10">
        <f>3/24000000*OO[[#This Row],[130 (05JUL1985 03:00:00)-Water Temperature (C)]]*OO[[#This Row],[72]]</f>
        <v>3.3866956073878748E-5</v>
      </c>
      <c r="BW451" s="10">
        <f>3/24000000*OO[[#This Row],[131 (05JUL1985 06:00:00)-Water Temperature (C)]]*OO[[#This Row],[73]]</f>
        <v>3.0531483017647495E-5</v>
      </c>
      <c r="BX451" s="10">
        <f>3/24000000*OO[[#This Row],[132 (05JUL1985 09:00:00)-Water Temperature (C)]]*OO[[#This Row],[74]]</f>
        <v>2.7464296572394999E-5</v>
      </c>
      <c r="BY451" s="10">
        <f>3/24000000*OO[[#This Row],[133 (05JUL1985 12:00:00)-Water Temperature (C)]]*OO[[#This Row],[75]]</f>
        <v>2.4542099480567501E-5</v>
      </c>
      <c r="BZ451" s="10">
        <f>3/24000000*OO[[#This Row],[134 (05JUL1985 15:00:00)-Water Temperature (C)]]*OO[[#This Row],[76]]</f>
        <v>2.134601433888E-5</v>
      </c>
      <c r="CA451" s="10">
        <f>3/24000000*OO[[#This Row],[135 (05JUL1985 18:00:00)-Water Temperature (C)]]*OO[[#This Row],[77]]</f>
        <v>1.8388614487310001E-5</v>
      </c>
      <c r="CB451" s="10">
        <f>3/24000000*OO[[#This Row],[136 (05JUL1985 21:00:00)-Water Temperature (C)]]*OO[[#This Row],[78]]</f>
        <v>1.6007239532115E-5</v>
      </c>
      <c r="CC451" s="10">
        <f>3/24000000*OO[[#This Row],[137 (06JUL1985 00:00:00)-Water Temperature (C)]]*OO[[#This Row],[79]]</f>
        <v>1.4121763400719998E-5</v>
      </c>
      <c r="CD451" s="10">
        <f>3/24000000*OO[[#This Row],[138 (06JUL1985 03:00:00)-Water Temperature (C)]]*OO[[#This Row],[80]]</f>
        <v>1.303036719836E-5</v>
      </c>
      <c r="CE451" s="10">
        <f>3/24000000*OO[[#This Row],[139 (06JUL1985 06:00:00)-Water Temperature (C)]]*OO[[#This Row],[81]]</f>
        <v>1.1334920721887499E-5</v>
      </c>
      <c r="CF451" s="10">
        <f>3/24000000*OO[[#This Row],[140 (06JUL1985 09:00:00)-Water Temperature (C)]]*OO[[#This Row],[82]]</f>
        <v>9.5580086232712482E-6</v>
      </c>
      <c r="CG451" s="10">
        <f>3/24000000*OO[[#This Row],[141 (06JUL1985 12:00:00)-Water Temperature (C)]]*OO[[#This Row],[83]]</f>
        <v>7.9635989296100002E-6</v>
      </c>
      <c r="CH451" s="10">
        <f>3/24000000*OO[[#This Row],[142 (06JUL1985 15:00:00)-Water Temperature (C)]]*OO[[#This Row],[84]]</f>
        <v>6.3002221040700005E-6</v>
      </c>
      <c r="CI451" s="10">
        <f>3/24000000*OO[[#This Row],[143 (06JUL1985 18:00:00)-Water Temperature (C)]]*OO[[#This Row],[85]]</f>
        <v>4.8697353492112487E-6</v>
      </c>
      <c r="CJ451" s="10">
        <f>3/24000000*OO[[#This Row],[144 (06JUL1985 21:00:00)-Water Temperature (C)]]*OO[[#This Row],[86]]</f>
        <v>3.8541817727187496E-6</v>
      </c>
      <c r="CK451" s="10">
        <f>3/24000000*OO[[#This Row],[145 (07JUL1985 00:00:00)-Water Temperature (C)]]*OO[[#This Row],[87]]</f>
        <v>3.200054630862875E-6</v>
      </c>
      <c r="CL451" s="10">
        <f>3/24000000*OO[[#This Row],[146 (07JUL1985 03:00:00)-Water Temperature (C)]]*OO[[#This Row],[88]]</f>
        <v>2.83771849622E-6</v>
      </c>
      <c r="CM451" s="10">
        <f>3/24000000*OO[[#This Row],[147 (07JUL1985 06:00:00)-Water Temperature (C)]]*OO[[#This Row],[89]]</f>
        <v>2.5270967941439998E-6</v>
      </c>
      <c r="CN451" s="10">
        <f>3/24000000*OO[[#This Row],[148 (07JUL1985 09:00:00)-Water Temperature (C)]]*OO[[#This Row],[90]]</f>
        <v>2.2517751795404998E-6</v>
      </c>
      <c r="CO451" s="10">
        <f>3/24000000*OO[[#This Row],[149 (07JUL1985 12:00:00)-Water Temperature (C)]]*OO[[#This Row],[91]]</f>
        <v>2.0413642103303746E-6</v>
      </c>
      <c r="CP451" s="10">
        <f>3/24000000*OO[[#This Row],[150 (07JUL1985 15:00:00)-Water Temperature (C)]]*OO[[#This Row],[92]]</f>
        <v>1.8293772860839998E-6</v>
      </c>
      <c r="CQ451" s="10">
        <f>3/24000000*OO[[#This Row],[151 (07JUL1985 18:00:00)-Water Temperature (C)]]*OO[[#This Row],[93]]</f>
        <v>1.6682884982594999E-6</v>
      </c>
      <c r="CR451" s="10">
        <f>3/24000000*OO[[#This Row],[152 (07JUL1985 21:00:00)-Water Temperature (C)]]*OO[[#This Row],[94]]</f>
        <v>1.559630419588125E-6</v>
      </c>
      <c r="CS451" s="10">
        <f>3/24000000*OO[[#This Row],[153 (08JUL1985 00:00:00)-Water Temperature (C)]]*OO[[#This Row],[95]]</f>
        <v>1.4773374891307499E-6</v>
      </c>
      <c r="CT451" s="10">
        <f>3/24000000*OO[[#This Row],[154 (08JUL1985 03:00:00)-Water Temperature (C)]]*OO[[#This Row],[96]]</f>
        <v>1.4240492666899998E-6</v>
      </c>
      <c r="CU451" s="10">
        <f>3/24000000*OO[[#This Row],[155 (08JUL1985 06:00:00)-Water Temperature (C)]]*OO[[#This Row],[97]]</f>
        <v>1.3870416145562499E-6</v>
      </c>
      <c r="CV451" s="10">
        <f>3/24000000*OO[[#This Row],[156 (08JUL1985 09:00:00)-Water Temperature (C)]]*OO[[#This Row],[98]]</f>
        <v>1.3102723863101248E-6</v>
      </c>
      <c r="CW451" s="10">
        <f>3/24000000*OO[[#This Row],[157 (08JUL1985 12:00:00)-Water Temperature (C)]]*OO[[#This Row],[99]]</f>
        <v>1.2300139595627501E-6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0</v>
      </c>
      <c r="Z452" s="10">
        <f>3/24000000*OO[[#This Row],[82 (29JUN1985 03:00:00)-Water Temperature (C)]]*OO[[#This Row],[24]]</f>
        <v>2.5247989108306249E-38</v>
      </c>
      <c r="AA452" s="10">
        <f>3/24000000*OO[[#This Row],[83 (29JUN1985 06:00:00)-Water Temperature (C)]]*OO[[#This Row],[25]]</f>
        <v>1.0585099063965E-31</v>
      </c>
      <c r="AB452" s="10">
        <f>3/24000000*OO[[#This Row],[84 (29JUN1985 09:00:00)-Water Temperature (C)]]*OO[[#This Row],[26]]</f>
        <v>2.4199017248559999E-26</v>
      </c>
      <c r="AC452" s="10">
        <f>3/24000000*OO[[#This Row],[85 (29JUN1985 12:00:00)-Water Temperature (C)]]*OO[[#This Row],[27]]</f>
        <v>4.7444127987699996E-22</v>
      </c>
      <c r="AD452" s="10">
        <f>3/24000000*OO[[#This Row],[86 (29JUN1985 15:00:00)-Water Temperature (C)]]*OO[[#This Row],[28]]</f>
        <v>1.2966521513078751E-18</v>
      </c>
      <c r="AE452" s="10">
        <f>3/24000000*OO[[#This Row],[88 (29JUN1985 21:00:00)-Water Temperature (C)]]*OO[[#This Row],[30]]</f>
        <v>2.1912569340239998E-13</v>
      </c>
      <c r="AF452" s="10">
        <f>3/24000000*OO[[#This Row],[88 (29JUN1985 21:00:00)-Water Temperature (C)]]*OO[[#This Row],[30]]</f>
        <v>2.1912569340239998E-13</v>
      </c>
      <c r="AG452" s="10">
        <f>3/24000000*OO[[#This Row],[89 (30JUN1985 00:00:00)-Water Temperature (C)]]*OO[[#This Row],[31]]</f>
        <v>2.4042366420837498E-11</v>
      </c>
      <c r="AH452" s="10">
        <f>3/24000000*OO[[#This Row],[90 (30JUN1985 03:00:00)-Water Temperature (C)]]*OO[[#This Row],[32]]</f>
        <v>1.37864635050825E-9</v>
      </c>
      <c r="AI452" s="10">
        <f>3/24000000*OO[[#This Row],[91 (30JUN1985 06:00:00)-Water Temperature (C)]]*OO[[#This Row],[33]]</f>
        <v>4.4279429469225002E-8</v>
      </c>
      <c r="AJ452" s="10">
        <f>3/24000000*OO[[#This Row],[92 (30JUN1985 09:00:00)-Water Temperature (C)]]*OO[[#This Row],[34]]</f>
        <v>8.5469873663887494E-7</v>
      </c>
      <c r="AK452" s="10">
        <f>3/24000000*OO[[#This Row],[93 (30JUN1985 12:00:00)-Water Temperature (C)]]*OO[[#This Row],[35]]</f>
        <v>1.0434603842384998E-5</v>
      </c>
      <c r="AL452" s="10">
        <f>3/24000000*OO[[#This Row],[94 (30JUN1985 15:00:00)-Water Temperature (C)]]*OO[[#This Row],[36]]</f>
        <v>8.3512773748687486E-5</v>
      </c>
      <c r="AM452" s="10">
        <f>3/24000000*OO[[#This Row],[95 (30JUN1985 18:00:00)-Water Temperature (C)]]*OO[[#This Row],[37]]</f>
        <v>4.6709343565025E-4</v>
      </c>
      <c r="AN452" s="10">
        <f>3/24000000*OO[[#This Row],[96 (30JUN1985 21:00:00)-Water Temperature (C)]]*OO[[#This Row],[38]]</f>
        <v>1.9341323261539997E-3</v>
      </c>
      <c r="AO452" s="10">
        <f>3/24000000*OO[[#This Row],[97 (01JUL1985 00:00:00)-Water Temperature (C)]]*OO[[#This Row],[39]]</f>
        <v>6.1861147295437496E-3</v>
      </c>
      <c r="AP452" s="10">
        <f>3/24000000*OO[[#This Row],[98 (01JUL1985 03:00:00)-Water Temperature (C)]]*OO[[#This Row],[40]]</f>
        <v>1.6402631778067497E-2</v>
      </c>
      <c r="AQ452" s="10">
        <f>3/24000000*OO[[#This Row],[99 (01JUL1985 06:00:00)-Water Temperature (C)]]*OO[[#This Row],[41]]</f>
        <v>3.3862335964875E-2</v>
      </c>
      <c r="AR452" s="10">
        <f>3/24000000*OO[[#This Row],[100 (01JUL1985 09:00:00)-Water Temperature (C)]]*OO[[#This Row],[42]]</f>
        <v>5.6334238863599999E-2</v>
      </c>
      <c r="AS452" s="10">
        <f>3/24000000*OO[[#This Row],[101 (01JUL1985 12:00:00)-Water Temperature (C)]]*OO[[#This Row],[43]]</f>
        <v>7.7678534486799997E-2</v>
      </c>
      <c r="AT452" s="10">
        <f>3/24000000*OO[[#This Row],[102 (01JUL1985 15:00:00)-Water Temperature (C)]]*OO[[#This Row],[44]]</f>
        <v>9.0623916437999982E-2</v>
      </c>
      <c r="AU452" s="10">
        <f>3/24000000*OO[[#This Row],[103 (01JUL1985 18:00:00)-Water Temperature (C)]]*OO[[#This Row],[45]]</f>
        <v>9.1796924711600003E-2</v>
      </c>
      <c r="AV452" s="10">
        <f>3/24000000*OO[[#This Row],[104 (01JUL1985 21:00:00)-Water Temperature (C)]]*OO[[#This Row],[46]]</f>
        <v>8.3581425670399986E-2</v>
      </c>
      <c r="AW452" s="10">
        <f>3/24000000*OO[[#This Row],[105 (02JUL1985 00:00:00)-Water Temperature (C)]]*OO[[#This Row],[47]]</f>
        <v>7.0320339029025E-2</v>
      </c>
      <c r="AX452" s="10">
        <f>3/24000000*OO[[#This Row],[106 (02JUL1985 03:00:00)-Water Temperature (C)]]*OO[[#This Row],[48]]</f>
        <v>5.7497135760350003E-2</v>
      </c>
      <c r="AY452" s="10">
        <f>3/24000000*OO[[#This Row],[107 (02JUL1985 06:00:00)-Water Temperature (C)]]*OO[[#This Row],[49]]</f>
        <v>4.2214819393700004E-2</v>
      </c>
      <c r="AZ452" s="10">
        <f>3/24000000*OO[[#This Row],[108 (02JUL1985 09:00:00)-Water Temperature (C)]]*OO[[#This Row],[50]]</f>
        <v>2.8339711416424995E-2</v>
      </c>
      <c r="BA452" s="10">
        <f>3/24000000*OO[[#This Row],[109 (02JUL1985 12:00:00)-Water Temperature (C)]]*OO[[#This Row],[51]]</f>
        <v>1.7793417408874999E-2</v>
      </c>
      <c r="BB452" s="10">
        <f>3/24000000*OO[[#This Row],[110 (02JUL1985 15:00:00)-Water Temperature (C)]]*OO[[#This Row],[52]]</f>
        <v>1.0270533453802499E-2</v>
      </c>
      <c r="BC452" s="10">
        <f>3/24000000*OO[[#This Row],[111 (02JUL1985 18:00:00)-Water Temperature (C)]]*OO[[#This Row],[53]]</f>
        <v>5.5705472689824998E-3</v>
      </c>
      <c r="BD452" s="10">
        <f>3/24000000*OO[[#This Row],[112 (02JUL1985 21:00:00)-Water Temperature (C)]]*OO[[#This Row],[54]]</f>
        <v>2.9995756822761249E-3</v>
      </c>
      <c r="BE452" s="10">
        <f>3/24000000*OO[[#This Row],[113 (03JUL1985 00:00:00)-Water Temperature (C)]]*OO[[#This Row],[55]]</f>
        <v>1.6229041858349998E-3</v>
      </c>
      <c r="BF452" s="10">
        <f>3/24000000*OO[[#This Row],[114 (03JUL1985 03:00:00)-Water Temperature (C)]]*OO[[#This Row],[56]]</f>
        <v>9.3320433100687499E-4</v>
      </c>
      <c r="BG452" s="10">
        <f>3/24000000*OO[[#This Row],[115 (03JUL1985 06:00:00)-Water Temperature (C)]]*OO[[#This Row],[57]]</f>
        <v>5.5374034815762496E-4</v>
      </c>
      <c r="BH452" s="10">
        <f>3/24000000*OO[[#This Row],[116 (03JUL1985 09:00:00)-Water Temperature (C)]]*OO[[#This Row],[58]]</f>
        <v>3.4482435206399995E-4</v>
      </c>
      <c r="BI452" s="10">
        <f>3/24000000*OO[[#This Row],[117 (03JUL1985 12:00:00)-Water Temperature (C)]]*OO[[#This Row],[59]]</f>
        <v>2.341069768382625E-4</v>
      </c>
      <c r="BJ452" s="10">
        <f>3/24000000*OO[[#This Row],[118 (03JUL1985 15:00:00)-Water Temperature (C)]]*OO[[#This Row],[60]]</f>
        <v>1.6833458339619997E-4</v>
      </c>
      <c r="BK452" s="10">
        <f>3/24000000*OO[[#This Row],[119 (03JUL1985 18:00:00)-Water Temperature (C)]]*OO[[#This Row],[61]]</f>
        <v>1.2953470926776249E-4</v>
      </c>
      <c r="BL452" s="10">
        <f>3/24000000*OO[[#This Row],[120 (03JUL1985 21:00:00)-Water Temperature (C)]]*OO[[#This Row],[62]]</f>
        <v>1.0736383240874998E-4</v>
      </c>
      <c r="BM452" s="10">
        <f>3/24000000*OO[[#This Row],[121 (04JUL1985 00:00:00)-Water Temperature (C)]]*OO[[#This Row],[63]]</f>
        <v>9.3668454468749998E-5</v>
      </c>
      <c r="BN452" s="10">
        <f>3/24000000*OO[[#This Row],[122 (04JUL1985 03:00:00)-Water Temperature (C)]]*OO[[#This Row],[64]]</f>
        <v>8.7085587242749989E-5</v>
      </c>
      <c r="BO452" s="10">
        <f>3/24000000*OO[[#This Row],[123 (04JUL1985 06:00:00)-Water Temperature (C)]]*OO[[#This Row],[65]]</f>
        <v>7.9300915440999999E-5</v>
      </c>
      <c r="BP452" s="10">
        <f>3/24000000*OO[[#This Row],[124 (04JUL1985 09:00:00)-Water Temperature (C)]]*OO[[#This Row],[66]]</f>
        <v>7.204280467379999E-5</v>
      </c>
      <c r="BQ452" s="10">
        <f>3/24000000*OO[[#This Row],[125 (04JUL1985 12:00:00)-Water Temperature (C)]]*OO[[#This Row],[67]]</f>
        <v>6.3439863639999997E-5</v>
      </c>
      <c r="BR452" s="10">
        <f>3/24000000*OO[[#This Row],[126 (04JUL1985 15:00:00)-Water Temperature (C)]]*OO[[#This Row],[68]]</f>
        <v>5.5865362159424989E-5</v>
      </c>
      <c r="BS452" s="10">
        <f>3/24000000*OO[[#This Row],[127 (04JUL1985 18:00:00)-Water Temperature (C)]]*OO[[#This Row],[69]]</f>
        <v>5.0001249406499994E-5</v>
      </c>
      <c r="BT452" s="10">
        <f>3/24000000*OO[[#This Row],[128 (04JUL1985 21:00:00)-Water Temperature (C)]]*OO[[#This Row],[70]]</f>
        <v>4.4848605390587502E-5</v>
      </c>
      <c r="BU452" s="10">
        <f>3/24000000*OO[[#This Row],[129 (05JUL1985 00:00:00)-Water Temperature (C)]]*OO[[#This Row],[71]]</f>
        <v>4.0349000538099997E-5</v>
      </c>
      <c r="BV452" s="10">
        <f>3/24000000*OO[[#This Row],[130 (05JUL1985 03:00:00)-Water Temperature (C)]]*OO[[#This Row],[72]]</f>
        <v>3.8048806878712505E-5</v>
      </c>
      <c r="BW452" s="10">
        <f>3/24000000*OO[[#This Row],[131 (05JUL1985 06:00:00)-Water Temperature (C)]]*OO[[#This Row],[73]]</f>
        <v>3.4485333405231252E-5</v>
      </c>
      <c r="BX452" s="10">
        <f>3/24000000*OO[[#This Row],[132 (05JUL1985 09:00:00)-Water Temperature (C)]]*OO[[#This Row],[74]]</f>
        <v>3.1022838313897503E-5</v>
      </c>
      <c r="BY452" s="10">
        <f>3/24000000*OO[[#This Row],[133 (05JUL1985 12:00:00)-Water Temperature (C)]]*OO[[#This Row],[75]]</f>
        <v>2.7811086165274997E-5</v>
      </c>
      <c r="BZ452" s="10">
        <f>3/24000000*OO[[#This Row],[134 (05JUL1985 15:00:00)-Water Temperature (C)]]*OO[[#This Row],[76]]</f>
        <v>2.42697606612E-5</v>
      </c>
      <c r="CA452" s="10">
        <f>3/24000000*OO[[#This Row],[135 (05JUL1985 18:00:00)-Water Temperature (C)]]*OO[[#This Row],[77]]</f>
        <v>2.0899678514714999E-5</v>
      </c>
      <c r="CB452" s="10">
        <f>3/24000000*OO[[#This Row],[136 (05JUL1985 21:00:00)-Water Temperature (C)]]*OO[[#This Row],[78]]</f>
        <v>1.8217471852439999E-5</v>
      </c>
      <c r="CC452" s="10">
        <f>3/24000000*OO[[#This Row],[137 (06JUL1985 00:00:00)-Water Temperature (C)]]*OO[[#This Row],[79]]</f>
        <v>1.6114872884162498E-5</v>
      </c>
      <c r="CD452" s="10">
        <f>3/24000000*OO[[#This Row],[138 (06JUL1985 03:00:00)-Water Temperature (C)]]*OO[[#This Row],[80]]</f>
        <v>1.4984444142570001E-5</v>
      </c>
      <c r="CE452" s="10">
        <f>3/24000000*OO[[#This Row],[139 (06JUL1985 06:00:00)-Water Temperature (C)]]*OO[[#This Row],[81]]</f>
        <v>1.3194815400281249E-5</v>
      </c>
      <c r="CF452" s="10">
        <f>3/24000000*OO[[#This Row],[140 (06JUL1985 09:00:00)-Water Temperature (C)]]*OO[[#This Row],[82]]</f>
        <v>1.1202613450889999E-5</v>
      </c>
      <c r="CG452" s="10">
        <f>3/24000000*OO[[#This Row],[141 (06JUL1985 12:00:00)-Water Temperature (C)]]*OO[[#This Row],[83]]</f>
        <v>9.4141724575249994E-6</v>
      </c>
      <c r="CH452" s="10">
        <f>3/24000000*OO[[#This Row],[142 (06JUL1985 15:00:00)-Water Temperature (C)]]*OO[[#This Row],[84]]</f>
        <v>7.5034440840400006E-6</v>
      </c>
      <c r="CI452" s="10">
        <f>3/24000000*OO[[#This Row],[143 (06JUL1985 18:00:00)-Water Temperature (C)]]*OO[[#This Row],[85]]</f>
        <v>5.7928382576E-6</v>
      </c>
      <c r="CJ452" s="10">
        <f>3/24000000*OO[[#This Row],[144 (06JUL1985 21:00:00)-Water Temperature (C)]]*OO[[#This Row],[86]]</f>
        <v>4.5730468496437494E-6</v>
      </c>
      <c r="CK452" s="10">
        <f>3/24000000*OO[[#This Row],[145 (07JUL1985 00:00:00)-Water Temperature (C)]]*OO[[#This Row],[87]]</f>
        <v>3.7837454899224998E-6</v>
      </c>
      <c r="CL452" s="10">
        <f>3/24000000*OO[[#This Row],[146 (07JUL1985 03:00:00)-Water Temperature (C)]]*OO[[#This Row],[88]]</f>
        <v>3.3556822165224997E-6</v>
      </c>
      <c r="CM452" s="10">
        <f>3/24000000*OO[[#This Row],[147 (07JUL1985 06:00:00)-Water Temperature (C)]]*OO[[#This Row],[89]]</f>
        <v>2.9870852719001252E-6</v>
      </c>
      <c r="CN452" s="10">
        <f>3/24000000*OO[[#This Row],[148 (07JUL1985 09:00:00)-Water Temperature (C)]]*OO[[#This Row],[90]]</f>
        <v>2.653323188616E-6</v>
      </c>
      <c r="CO452" s="10">
        <f>3/24000000*OO[[#This Row],[149 (07JUL1985 12:00:00)-Water Temperature (C)]]*OO[[#This Row],[91]]</f>
        <v>2.3975074523970004E-6</v>
      </c>
      <c r="CP452" s="10">
        <f>3/24000000*OO[[#This Row],[150 (07JUL1985 15:00:00)-Water Temperature (C)]]*OO[[#This Row],[92]]</f>
        <v>2.1411674255448749E-6</v>
      </c>
      <c r="CQ452" s="10">
        <f>3/24000000*OO[[#This Row],[151 (07JUL1985 18:00:00)-Water Temperature (C)]]*OO[[#This Row],[93]]</f>
        <v>1.9416817539454999E-6</v>
      </c>
      <c r="CR452" s="10">
        <f>3/24000000*OO[[#This Row],[152 (07JUL1985 21:00:00)-Water Temperature (C)]]*OO[[#This Row],[94]]</f>
        <v>1.8098536831549997E-6</v>
      </c>
      <c r="CS452" s="10">
        <f>3/24000000*OO[[#This Row],[153 (08JUL1985 00:00:00)-Water Temperature (C)]]*OO[[#This Row],[95]]</f>
        <v>1.7135050742144998E-6</v>
      </c>
      <c r="CT452" s="10">
        <f>3/24000000*OO[[#This Row],[154 (08JUL1985 03:00:00)-Water Temperature (C)]]*OO[[#This Row],[96]]</f>
        <v>1.6539350090328748E-6</v>
      </c>
      <c r="CU452" s="10">
        <f>3/24000000*OO[[#This Row],[155 (08JUL1985 06:00:00)-Water Temperature (C)]]*OO[[#This Row],[97]]</f>
        <v>1.618468030621E-6</v>
      </c>
      <c r="CV452" s="10">
        <f>3/24000000*OO[[#This Row],[156 (08JUL1985 09:00:00)-Water Temperature (C)]]*OO[[#This Row],[98]]</f>
        <v>1.5312159488587498E-6</v>
      </c>
      <c r="CW452" s="10">
        <f>3/24000000*OO[[#This Row],[157 (08JUL1985 12:00:00)-Water Temperature (C)]]*OO[[#This Row],[99]]</f>
        <v>1.4405456132753748E-6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0</v>
      </c>
      <c r="Z453" s="10">
        <f>3/24000000*OO[[#This Row],[82 (29JUN1985 03:00:00)-Water Temperature (C)]]*OO[[#This Row],[24]]</f>
        <v>7.5133413214799995E-39</v>
      </c>
      <c r="AA453" s="10">
        <f>3/24000000*OO[[#This Row],[83 (29JUN1985 06:00:00)-Water Temperature (C)]]*OO[[#This Row],[25]]</f>
        <v>2.5883481676319995E-32</v>
      </c>
      <c r="AB453" s="10">
        <f>3/24000000*OO[[#This Row],[84 (29JUN1985 09:00:00)-Water Temperature (C)]]*OO[[#This Row],[26]]</f>
        <v>7.6003507127287497E-27</v>
      </c>
      <c r="AC453" s="10">
        <f>3/24000000*OO[[#This Row],[85 (29JUN1985 12:00:00)-Water Temperature (C)]]*OO[[#This Row],[27]]</f>
        <v>1.7599888189799998E-22</v>
      </c>
      <c r="AD453" s="10">
        <f>3/24000000*OO[[#This Row],[86 (29JUN1985 15:00:00)-Water Temperature (C)]]*OO[[#This Row],[28]]</f>
        <v>5.5053450386549989E-19</v>
      </c>
      <c r="AE453" s="10">
        <f>3/24000000*OO[[#This Row],[88 (29JUN1985 21:00:00)-Water Temperature (C)]]*OO[[#This Row],[30]]</f>
        <v>1.1144104791965E-13</v>
      </c>
      <c r="AF453" s="10">
        <f>3/24000000*OO[[#This Row],[88 (29JUN1985 21:00:00)-Water Temperature (C)]]*OO[[#This Row],[30]]</f>
        <v>1.1144104791965E-13</v>
      </c>
      <c r="AG453" s="10">
        <f>3/24000000*OO[[#This Row],[89 (30JUN1985 00:00:00)-Water Temperature (C)]]*OO[[#This Row],[31]]</f>
        <v>1.3110732471306252E-11</v>
      </c>
      <c r="AH453" s="10">
        <f>3/24000000*OO[[#This Row],[90 (30JUN1985 03:00:00)-Water Temperature (C)]]*OO[[#This Row],[32]]</f>
        <v>8.0056358429249993E-10</v>
      </c>
      <c r="AI453" s="10">
        <f>3/24000000*OO[[#This Row],[91 (30JUN1985 06:00:00)-Water Temperature (C)]]*OO[[#This Row],[33]]</f>
        <v>2.7274472411353754E-8</v>
      </c>
      <c r="AJ453" s="10">
        <f>3/24000000*OO[[#This Row],[92 (30JUN1985 09:00:00)-Water Temperature (C)]]*OO[[#This Row],[34]]</f>
        <v>5.5583552389924993E-7</v>
      </c>
      <c r="AK453" s="10">
        <f>3/24000000*OO[[#This Row],[93 (30JUN1985 12:00:00)-Water Temperature (C)]]*OO[[#This Row],[35]]</f>
        <v>7.1334555767662499E-6</v>
      </c>
      <c r="AL453" s="10">
        <f>3/24000000*OO[[#This Row],[94 (30JUN1985 15:00:00)-Water Temperature (C)]]*OO[[#This Row],[36]]</f>
        <v>5.97681526134E-5</v>
      </c>
      <c r="AM453" s="10">
        <f>3/24000000*OO[[#This Row],[95 (30JUN1985 18:00:00)-Water Temperature (C)]]*OO[[#This Row],[37]]</f>
        <v>3.4863067925624999E-4</v>
      </c>
      <c r="AN453" s="10">
        <f>3/24000000*OO[[#This Row],[96 (30JUN1985 21:00:00)-Water Temperature (C)]]*OO[[#This Row],[38]]</f>
        <v>1.5017651230500001E-3</v>
      </c>
      <c r="AO453" s="10">
        <f>3/24000000*OO[[#This Row],[97 (01JUL1985 00:00:00)-Water Temperature (C)]]*OO[[#This Row],[39]]</f>
        <v>4.9853733728375E-3</v>
      </c>
      <c r="AP453" s="10">
        <f>3/24000000*OO[[#This Row],[98 (01JUL1985 03:00:00)-Water Temperature (C)]]*OO[[#This Row],[40]]</f>
        <v>1.3695214517240002E-2</v>
      </c>
      <c r="AQ453" s="10">
        <f>3/24000000*OO[[#This Row],[99 (01JUL1985 06:00:00)-Water Temperature (C)]]*OO[[#This Row],[41]]</f>
        <v>2.9310527111679998E-2</v>
      </c>
      <c r="AR453" s="10">
        <f>3/24000000*OO[[#This Row],[100 (01JUL1985 09:00:00)-Water Temperature (C)]]*OO[[#This Row],[42]]</f>
        <v>5.02716298656E-2</v>
      </c>
      <c r="AS453" s="10">
        <f>3/24000000*OO[[#This Row],[101 (01JUL1985 12:00:00)-Water Temperature (C)]]*OO[[#This Row],[43]]</f>
        <v>7.1301175598999983E-2</v>
      </c>
      <c r="AT453" s="10">
        <f>3/24000000*OO[[#This Row],[102 (01JUL1985 15:00:00)-Water Temperature (C)]]*OO[[#This Row],[44]]</f>
        <v>8.5411096942725001E-2</v>
      </c>
      <c r="AU453" s="10">
        <f>3/24000000*OO[[#This Row],[103 (01JUL1985 18:00:00)-Water Temperature (C)]]*OO[[#This Row],[45]]</f>
        <v>8.8556449020799996E-2</v>
      </c>
      <c r="AV453" s="10">
        <f>3/24000000*OO[[#This Row],[104 (01JUL1985 21:00:00)-Water Temperature (C)]]*OO[[#This Row],[46]]</f>
        <v>8.2288544762112503E-2</v>
      </c>
      <c r="AW453" s="10">
        <f>3/24000000*OO[[#This Row],[105 (02JUL1985 00:00:00)-Water Temperature (C)]]*OO[[#This Row],[47]]</f>
        <v>7.0553084828187493E-2</v>
      </c>
      <c r="AX453" s="10">
        <f>3/24000000*OO[[#This Row],[106 (02JUL1985 03:00:00)-Water Temperature (C)]]*OO[[#This Row],[48]]</f>
        <v>5.8788705863812497E-2</v>
      </c>
      <c r="AY453" s="10">
        <f>3/24000000*OO[[#This Row],[107 (02JUL1985 06:00:00)-Water Temperature (C)]]*OO[[#This Row],[49]]</f>
        <v>4.4071792711974998E-2</v>
      </c>
      <c r="AZ453" s="10">
        <f>3/24000000*OO[[#This Row],[108 (02JUL1985 09:00:00)-Water Temperature (C)]]*OO[[#This Row],[50]]</f>
        <v>3.0074978589705002E-2</v>
      </c>
      <c r="BA453" s="10">
        <f>3/24000000*OO[[#This Row],[109 (02JUL1985 12:00:00)-Water Temperature (C)]]*OO[[#This Row],[51]]</f>
        <v>1.9157484449008749E-2</v>
      </c>
      <c r="BB453" s="10">
        <f>3/24000000*OO[[#This Row],[110 (02JUL1985 15:00:00)-Water Temperature (C)]]*OO[[#This Row],[52]]</f>
        <v>1.1206526949702499E-2</v>
      </c>
      <c r="BC453" s="10">
        <f>3/24000000*OO[[#This Row],[111 (02JUL1985 18:00:00)-Water Temperature (C)]]*OO[[#This Row],[53]]</f>
        <v>6.1253867486999996E-3</v>
      </c>
      <c r="BD453" s="10">
        <f>3/24000000*OO[[#This Row],[112 (02JUL1985 21:00:00)-Water Temperature (C)]]*OO[[#This Row],[54]]</f>
        <v>3.3136744049199994E-3</v>
      </c>
      <c r="BE453" s="10">
        <f>3/24000000*OO[[#This Row],[113 (03JUL1985 00:00:00)-Water Temperature (C)]]*OO[[#This Row],[55]]</f>
        <v>1.797308026751125E-3</v>
      </c>
      <c r="BF453" s="10">
        <f>3/24000000*OO[[#This Row],[114 (03JUL1985 03:00:00)-Water Temperature (C)]]*OO[[#This Row],[56]]</f>
        <v>1.0315373056332497E-3</v>
      </c>
      <c r="BG453" s="10">
        <f>3/24000000*OO[[#This Row],[115 (03JUL1985 06:00:00)-Water Temperature (C)]]*OO[[#This Row],[57]]</f>
        <v>6.0866500953300003E-4</v>
      </c>
      <c r="BH453" s="10">
        <f>3/24000000*OO[[#This Row],[116 (03JUL1985 09:00:00)-Water Temperature (C)]]*OO[[#This Row],[58]]</f>
        <v>3.73596517515E-4</v>
      </c>
      <c r="BI453" s="10">
        <f>3/24000000*OO[[#This Row],[117 (03JUL1985 12:00:00)-Water Temperature (C)]]*OO[[#This Row],[59]]</f>
        <v>2.4844620495254998E-4</v>
      </c>
      <c r="BJ453" s="10">
        <f>3/24000000*OO[[#This Row],[118 (03JUL1985 15:00:00)-Water Temperature (C)]]*OO[[#This Row],[60]]</f>
        <v>1.753051723919625E-4</v>
      </c>
      <c r="BK453" s="10">
        <f>3/24000000*OO[[#This Row],[119 (03JUL1985 18:00:00)-Water Temperature (C)]]*OO[[#This Row],[61]]</f>
        <v>1.3243005659126247E-4</v>
      </c>
      <c r="BL453" s="10">
        <f>3/24000000*OO[[#This Row],[120 (03JUL1985 21:00:00)-Water Temperature (C)]]*OO[[#This Row],[62]]</f>
        <v>1.08327489732E-4</v>
      </c>
      <c r="BM453" s="10">
        <f>3/24000000*OO[[#This Row],[121 (04JUL1985 00:00:00)-Water Temperature (C)]]*OO[[#This Row],[63]]</f>
        <v>9.378744417314999E-5</v>
      </c>
      <c r="BN453" s="10">
        <f>3/24000000*OO[[#This Row],[122 (04JUL1985 03:00:00)-Water Temperature (C)]]*OO[[#This Row],[64]]</f>
        <v>8.6839649390024989E-5</v>
      </c>
      <c r="BO453" s="10">
        <f>3/24000000*OO[[#This Row],[123 (04JUL1985 06:00:00)-Water Temperature (C)]]*OO[[#This Row],[65]]</f>
        <v>7.9339723634324981E-5</v>
      </c>
      <c r="BP453" s="10">
        <f>3/24000000*OO[[#This Row],[124 (04JUL1985 09:00:00)-Water Temperature (C)]]*OO[[#This Row],[66]]</f>
        <v>7.2177196074962483E-5</v>
      </c>
      <c r="BQ453" s="10">
        <f>3/24000000*OO[[#This Row],[125 (04JUL1985 12:00:00)-Water Temperature (C)]]*OO[[#This Row],[67]]</f>
        <v>6.3760452820400005E-5</v>
      </c>
      <c r="BR453" s="10">
        <f>3/24000000*OO[[#This Row],[126 (04JUL1985 15:00:00)-Water Temperature (C)]]*OO[[#This Row],[68]]</f>
        <v>5.6122236270449998E-5</v>
      </c>
      <c r="BS453" s="10">
        <f>3/24000000*OO[[#This Row],[127 (04JUL1985 18:00:00)-Water Temperature (C)]]*OO[[#This Row],[69]]</f>
        <v>5.0225286575024989E-5</v>
      </c>
      <c r="BT453" s="10">
        <f>3/24000000*OO[[#This Row],[128 (04JUL1985 21:00:00)-Water Temperature (C)]]*OO[[#This Row],[70]]</f>
        <v>4.5021727604437497E-5</v>
      </c>
      <c r="BU453" s="10">
        <f>3/24000000*OO[[#This Row],[129 (05JUL1985 00:00:00)-Water Temperature (C)]]*OO[[#This Row],[71]]</f>
        <v>4.0473407041199998E-5</v>
      </c>
      <c r="BV453" s="10">
        <f>3/24000000*OO[[#This Row],[130 (05JUL1985 03:00:00)-Water Temperature (C)]]*OO[[#This Row],[72]]</f>
        <v>3.8118850279124998E-5</v>
      </c>
      <c r="BW453" s="10">
        <f>3/24000000*OO[[#This Row],[131 (05JUL1985 06:00:00)-Water Temperature (C)]]*OO[[#This Row],[73]]</f>
        <v>3.4731805086862496E-5</v>
      </c>
      <c r="BX453" s="10">
        <f>3/24000000*OO[[#This Row],[132 (05JUL1985 09:00:00)-Water Temperature (C)]]*OO[[#This Row],[74]]</f>
        <v>3.12571297924275E-5</v>
      </c>
      <c r="BY453" s="10">
        <f>3/24000000*OO[[#This Row],[133 (05JUL1985 12:00:00)-Water Temperature (C)]]*OO[[#This Row],[75]]</f>
        <v>2.8102650281977496E-5</v>
      </c>
      <c r="BZ453" s="10">
        <f>3/24000000*OO[[#This Row],[134 (05JUL1985 15:00:00)-Water Temperature (C)]]*OO[[#This Row],[76]]</f>
        <v>2.4613421829899996E-5</v>
      </c>
      <c r="CA453" s="10">
        <f>3/24000000*OO[[#This Row],[135 (05JUL1985 18:00:00)-Water Temperature (C)]]*OO[[#This Row],[77]]</f>
        <v>2.1189717300280001E-5</v>
      </c>
      <c r="CB453" s="10">
        <f>3/24000000*OO[[#This Row],[136 (05JUL1985 21:00:00)-Water Temperature (C)]]*OO[[#This Row],[78]]</f>
        <v>1.8456199628335002E-5</v>
      </c>
      <c r="CC453" s="10">
        <f>3/24000000*OO[[#This Row],[137 (06JUL1985 00:00:00)-Water Temperature (C)]]*OO[[#This Row],[79]]</f>
        <v>1.633694352705625E-5</v>
      </c>
      <c r="CD453" s="10">
        <f>3/24000000*OO[[#This Row],[138 (06JUL1985 03:00:00)-Water Temperature (C)]]*OO[[#This Row],[80]]</f>
        <v>1.5255014952998751E-5</v>
      </c>
      <c r="CE453" s="10">
        <f>3/24000000*OO[[#This Row],[139 (06JUL1985 06:00:00)-Water Temperature (C)]]*OO[[#This Row],[81]]</f>
        <v>1.3566500663022498E-5</v>
      </c>
      <c r="CF453" s="10">
        <f>3/24000000*OO[[#This Row],[140 (06JUL1985 09:00:00)-Water Temperature (C)]]*OO[[#This Row],[82]]</f>
        <v>1.1586185344019999E-5</v>
      </c>
      <c r="CG453" s="10">
        <f>3/24000000*OO[[#This Row],[141 (06JUL1985 12:00:00)-Water Temperature (C)]]*OO[[#This Row],[83]]</f>
        <v>9.8050739745149988E-6</v>
      </c>
      <c r="CH453" s="10">
        <f>3/24000000*OO[[#This Row],[142 (06JUL1985 15:00:00)-Water Temperature (C)]]*OO[[#This Row],[84]]</f>
        <v>7.8768302667462496E-6</v>
      </c>
      <c r="CI453" s="10">
        <f>3/24000000*OO[[#This Row],[143 (06JUL1985 18:00:00)-Water Temperature (C)]]*OO[[#This Row],[85]]</f>
        <v>6.0860844306337497E-6</v>
      </c>
      <c r="CJ453" s="10">
        <f>3/24000000*OO[[#This Row],[144 (06JUL1985 21:00:00)-Water Temperature (C)]]*OO[[#This Row],[86]]</f>
        <v>4.7969098841950002E-6</v>
      </c>
      <c r="CK453" s="10">
        <f>3/24000000*OO[[#This Row],[145 (07JUL1985 00:00:00)-Water Temperature (C)]]*OO[[#This Row],[87]]</f>
        <v>3.9589363288187505E-6</v>
      </c>
      <c r="CL453" s="10">
        <f>3/24000000*OO[[#This Row],[146 (07JUL1985 03:00:00)-Water Temperature (C)]]*OO[[#This Row],[88]]</f>
        <v>3.5104763727759999E-6</v>
      </c>
      <c r="CM453" s="10">
        <f>3/24000000*OO[[#This Row],[147 (07JUL1985 06:00:00)-Water Temperature (C)]]*OO[[#This Row],[89]]</f>
        <v>3.1266339002184998E-6</v>
      </c>
      <c r="CN453" s="10">
        <f>3/24000000*OO[[#This Row],[148 (07JUL1985 09:00:00)-Water Temperature (C)]]*OO[[#This Row],[90]]</f>
        <v>2.7711298705785E-6</v>
      </c>
      <c r="CO453" s="10">
        <f>3/24000000*OO[[#This Row],[149 (07JUL1985 12:00:00)-Water Temperature (C)]]*OO[[#This Row],[91]]</f>
        <v>2.4955945341794996E-6</v>
      </c>
      <c r="CP453" s="10">
        <f>3/24000000*OO[[#This Row],[150 (07JUL1985 15:00:00)-Water Temperature (C)]]*OO[[#This Row],[92]]</f>
        <v>2.2220917666777499E-6</v>
      </c>
      <c r="CQ453" s="10">
        <f>3/24000000*OO[[#This Row],[151 (07JUL1985 18:00:00)-Water Temperature (C)]]*OO[[#This Row],[93]]</f>
        <v>2.0032662019406251E-6</v>
      </c>
      <c r="CR453" s="10">
        <f>3/24000000*OO[[#This Row],[152 (07JUL1985 21:00:00)-Water Temperature (C)]]*OO[[#This Row],[94]]</f>
        <v>1.8596273278083749E-6</v>
      </c>
      <c r="CS453" s="10">
        <f>3/24000000*OO[[#This Row],[153 (08JUL1985 00:00:00)-Water Temperature (C)]]*OO[[#This Row],[95]]</f>
        <v>1.757327179323E-6</v>
      </c>
      <c r="CT453" s="10">
        <f>3/24000000*OO[[#This Row],[154 (08JUL1985 03:00:00)-Water Temperature (C)]]*OO[[#This Row],[96]]</f>
        <v>1.6960977578143749E-6</v>
      </c>
      <c r="CU453" s="10">
        <f>3/24000000*OO[[#This Row],[155 (08JUL1985 06:00:00)-Water Temperature (C)]]*OO[[#This Row],[97]]</f>
        <v>1.6639316266417499E-6</v>
      </c>
      <c r="CV453" s="10">
        <f>3/24000000*OO[[#This Row],[156 (08JUL1985 09:00:00)-Water Temperature (C)]]*OO[[#This Row],[98]]</f>
        <v>1.576080677673E-6</v>
      </c>
      <c r="CW453" s="10">
        <f>3/24000000*OO[[#This Row],[157 (08JUL1985 12:00:00)-Water Temperature (C)]]*OO[[#This Row],[99]]</f>
        <v>1.4839909187073748E-6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0</v>
      </c>
      <c r="Z454" s="10">
        <f>3/24000000*OO[[#This Row],[82 (29JUN1985 03:00:00)-Water Temperature (C)]]*OO[[#This Row],[24]]</f>
        <v>2.2584064495331246E-39</v>
      </c>
      <c r="AA454" s="10">
        <f>3/24000000*OO[[#This Row],[83 (29JUN1985 06:00:00)-Water Temperature (C)]]*OO[[#This Row],[25]]</f>
        <v>6.1822412791837498E-33</v>
      </c>
      <c r="AB454" s="10">
        <f>3/24000000*OO[[#This Row],[84 (29JUN1985 09:00:00)-Water Temperature (C)]]*OO[[#This Row],[26]]</f>
        <v>2.388534719243625E-27</v>
      </c>
      <c r="AC454" s="10">
        <f>3/24000000*OO[[#This Row],[85 (29JUN1985 12:00:00)-Water Temperature (C)]]*OO[[#This Row],[27]]</f>
        <v>6.5270156198749995E-23</v>
      </c>
      <c r="AD454" s="10">
        <f>3/24000000*OO[[#This Row],[86 (29JUN1985 15:00:00)-Water Temperature (C)]]*OO[[#This Row],[28]]</f>
        <v>2.3406559381469999E-19</v>
      </c>
      <c r="AE454" s="10">
        <f>3/24000000*OO[[#This Row],[88 (29JUN1985 21:00:00)-Water Temperature (C)]]*OO[[#This Row],[30]]</f>
        <v>5.6826896895125E-14</v>
      </c>
      <c r="AF454" s="10">
        <f>3/24000000*OO[[#This Row],[88 (29JUN1985 21:00:00)-Water Temperature (C)]]*OO[[#This Row],[30]]</f>
        <v>5.6826896895125E-14</v>
      </c>
      <c r="AG454" s="10">
        <f>3/24000000*OO[[#This Row],[89 (30JUN1985 00:00:00)-Water Temperature (C)]]*OO[[#This Row],[31]]</f>
        <v>7.1659909477199998E-12</v>
      </c>
      <c r="AH454" s="10">
        <f>3/24000000*OO[[#This Row],[90 (30JUN1985 03:00:00)-Water Temperature (C)]]*OO[[#This Row],[32]]</f>
        <v>4.6548377162499995E-10</v>
      </c>
      <c r="AI454" s="10">
        <f>3/24000000*OO[[#This Row],[91 (30JUN1985 06:00:00)-Water Temperature (C)]]*OO[[#This Row],[33]]</f>
        <v>1.6800912060467499E-8</v>
      </c>
      <c r="AJ454" s="10">
        <f>3/24000000*OO[[#This Row],[92 (30JUN1985 09:00:00)-Water Temperature (C)]]*OO[[#This Row],[34]]</f>
        <v>3.6079700423799999E-7</v>
      </c>
      <c r="AK454" s="10">
        <f>3/24000000*OO[[#This Row],[93 (30JUN1985 12:00:00)-Water Temperature (C)]]*OO[[#This Row],[35]]</f>
        <v>4.8558459605775003E-6</v>
      </c>
      <c r="AL454" s="10">
        <f>3/24000000*OO[[#This Row],[94 (30JUN1985 15:00:00)-Water Temperature (C)]]*OO[[#This Row],[36]]</f>
        <v>4.2506289612937496E-5</v>
      </c>
      <c r="AM454" s="10">
        <f>3/24000000*OO[[#This Row],[95 (30JUN1985 18:00:00)-Water Temperature (C)]]*OO[[#This Row],[37]]</f>
        <v>2.5800049361996249E-4</v>
      </c>
      <c r="AN454" s="10">
        <f>3/24000000*OO[[#This Row],[96 (30JUN1985 21:00:00)-Water Temperature (C)]]*OO[[#This Row],[38]]</f>
        <v>1.15307524178925E-3</v>
      </c>
      <c r="AO454" s="10">
        <f>3/24000000*OO[[#This Row],[97 (01JUL1985 00:00:00)-Water Temperature (C)]]*OO[[#This Row],[39]]</f>
        <v>3.963140845964999E-3</v>
      </c>
      <c r="AP454" s="10">
        <f>3/24000000*OO[[#This Row],[98 (01JUL1985 03:00:00)-Water Temperature (C)]]*OO[[#This Row],[40]]</f>
        <v>1.1241294913485E-2</v>
      </c>
      <c r="AQ454" s="10">
        <f>3/24000000*OO[[#This Row],[99 (01JUL1985 06:00:00)-Water Temperature (C)]]*OO[[#This Row],[41]]</f>
        <v>2.4836673892085E-2</v>
      </c>
      <c r="AR454" s="10">
        <f>3/24000000*OO[[#This Row],[100 (01JUL1985 09:00:00)-Water Temperature (C)]]*OO[[#This Row],[42]]</f>
        <v>4.377060946349999E-2</v>
      </c>
      <c r="AS454" s="10">
        <f>3/24000000*OO[[#This Row],[101 (01JUL1985 12:00:00)-Water Temperature (C)]]*OO[[#This Row],[43]]</f>
        <v>6.3628598626325E-2</v>
      </c>
      <c r="AT454" s="10">
        <f>3/24000000*OO[[#This Row],[102 (01JUL1985 15:00:00)-Water Temperature (C)]]*OO[[#This Row],[44]]</f>
        <v>7.794990795185E-2</v>
      </c>
      <c r="AU454" s="10">
        <f>3/24000000*OO[[#This Row],[103 (01JUL1985 18:00:00)-Water Temperature (C)]]*OO[[#This Row],[45]]</f>
        <v>8.2426999290687503E-2</v>
      </c>
      <c r="AV454" s="10">
        <f>3/24000000*OO[[#This Row],[104 (01JUL1985 21:00:00)-Water Temperature (C)]]*OO[[#This Row],[46]]</f>
        <v>7.7875339613662498E-2</v>
      </c>
      <c r="AW454" s="10">
        <f>3/24000000*OO[[#This Row],[105 (02JUL1985 00:00:00)-Water Temperature (C)]]*OO[[#This Row],[47]]</f>
        <v>6.7797218017350003E-2</v>
      </c>
      <c r="AX454" s="10">
        <f>3/24000000*OO[[#This Row],[106 (02JUL1985 03:00:00)-Water Temperature (C)]]*OO[[#This Row],[48]]</f>
        <v>5.7296080042749997E-2</v>
      </c>
      <c r="AY454" s="10">
        <f>3/24000000*OO[[#This Row],[107 (02JUL1985 06:00:00)-Water Temperature (C)]]*OO[[#This Row],[49]]</f>
        <v>4.3651442419987495E-2</v>
      </c>
      <c r="AZ454" s="10">
        <f>3/24000000*OO[[#This Row],[108 (02JUL1985 09:00:00)-Water Temperature (C)]]*OO[[#This Row],[50]]</f>
        <v>3.0164739152918747E-2</v>
      </c>
      <c r="BA454" s="10">
        <f>3/24000000*OO[[#This Row],[109 (02JUL1985 12:00:00)-Water Temperature (C)]]*OO[[#This Row],[51]]</f>
        <v>1.9417164359999999E-2</v>
      </c>
      <c r="BB454" s="10">
        <f>3/24000000*OO[[#This Row],[110 (02JUL1985 15:00:00)-Water Temperature (C)]]*OO[[#This Row],[52]]</f>
        <v>1.1468048181180001E-2</v>
      </c>
      <c r="BC454" s="10">
        <f>3/24000000*OO[[#This Row],[111 (02JUL1985 18:00:00)-Water Temperature (C)]]*OO[[#This Row],[53]]</f>
        <v>6.3035529443687495E-3</v>
      </c>
      <c r="BD454" s="10">
        <f>3/24000000*OO[[#This Row],[112 (02JUL1985 21:00:00)-Water Temperature (C)]]*OO[[#This Row],[54]]</f>
        <v>3.4177693022499995E-3</v>
      </c>
      <c r="BE454" s="10">
        <f>3/24000000*OO[[#This Row],[113 (03JUL1985 00:00:00)-Water Temperature (C)]]*OO[[#This Row],[55]]</f>
        <v>1.8558202928249997E-3</v>
      </c>
      <c r="BF454" s="10">
        <f>3/24000000*OO[[#This Row],[114 (03JUL1985 03:00:00)-Water Temperature (C)]]*OO[[#This Row],[56]]</f>
        <v>1.062739386567E-3</v>
      </c>
      <c r="BG454" s="10">
        <f>3/24000000*OO[[#This Row],[115 (03JUL1985 06:00:00)-Water Temperature (C)]]*OO[[#This Row],[57]]</f>
        <v>6.2426061924149995E-4</v>
      </c>
      <c r="BH454" s="10">
        <f>3/24000000*OO[[#This Row],[116 (03JUL1985 09:00:00)-Water Temperature (C)]]*OO[[#This Row],[58]]</f>
        <v>3.7889175371062496E-4</v>
      </c>
      <c r="BI454" s="10">
        <f>3/24000000*OO[[#This Row],[117 (03JUL1985 12:00:00)-Water Temperature (C)]]*OO[[#This Row],[59]]</f>
        <v>2.478376469195E-4</v>
      </c>
      <c r="BJ454" s="10">
        <f>3/24000000*OO[[#This Row],[118 (03JUL1985 15:00:00)-Water Temperature (C)]]*OO[[#This Row],[60]]</f>
        <v>1.7242891142074998E-4</v>
      </c>
      <c r="BK454" s="10">
        <f>3/24000000*OO[[#This Row],[119 (03JUL1985 18:00:00)-Water Temperature (C)]]*OO[[#This Row],[61]]</f>
        <v>1.2838365263741249E-4</v>
      </c>
      <c r="BL454" s="10">
        <f>3/24000000*OO[[#This Row],[120 (03JUL1985 21:00:00)-Water Temperature (C)]]*OO[[#This Row],[62]]</f>
        <v>1.0385880905871248E-4</v>
      </c>
      <c r="BM454" s="10">
        <f>3/24000000*OO[[#This Row],[121 (04JUL1985 00:00:00)-Water Temperature (C)]]*OO[[#This Row],[63]]</f>
        <v>8.9330300762774996E-5</v>
      </c>
      <c r="BN454" s="10">
        <f>3/24000000*OO[[#This Row],[122 (04JUL1985 03:00:00)-Water Temperature (C)]]*OO[[#This Row],[64]]</f>
        <v>8.2403617606087491E-5</v>
      </c>
      <c r="BO454" s="10">
        <f>3/24000000*OO[[#This Row],[123 (04JUL1985 06:00:00)-Water Temperature (C)]]*OO[[#This Row],[65]]</f>
        <v>7.5490727787049997E-5</v>
      </c>
      <c r="BP454" s="10">
        <f>3/24000000*OO[[#This Row],[124 (04JUL1985 09:00:00)-Water Temperature (C)]]*OO[[#This Row],[66]]</f>
        <v>6.8788967982300007E-5</v>
      </c>
      <c r="BQ454" s="10">
        <f>3/24000000*OO[[#This Row],[125 (04JUL1985 12:00:00)-Water Temperature (C)]]*OO[[#This Row],[67]]</f>
        <v>6.0969886926737496E-5</v>
      </c>
      <c r="BR454" s="10">
        <f>3/24000000*OO[[#This Row],[126 (04JUL1985 15:00:00)-Water Temperature (C)]]*OO[[#This Row],[68]]</f>
        <v>5.3693129406224996E-5</v>
      </c>
      <c r="BS454" s="10">
        <f>3/24000000*OO[[#This Row],[127 (04JUL1985 18:00:00)-Water Temperature (C)]]*OO[[#This Row],[69]]</f>
        <v>4.8056788618299998E-5</v>
      </c>
      <c r="BT454" s="10">
        <f>3/24000000*OO[[#This Row],[128 (04JUL1985 21:00:00)-Water Temperature (C)]]*OO[[#This Row],[70]]</f>
        <v>4.3080722906999996E-5</v>
      </c>
      <c r="BU454" s="10">
        <f>3/24000000*OO[[#This Row],[129 (05JUL1985 00:00:00)-Water Temperature (C)]]*OO[[#This Row],[71]]</f>
        <v>3.8719330840124996E-5</v>
      </c>
      <c r="BV454" s="10">
        <f>3/24000000*OO[[#This Row],[130 (05JUL1985 03:00:00)-Water Temperature (C)]]*OO[[#This Row],[72]]</f>
        <v>3.6413901561499994E-5</v>
      </c>
      <c r="BW454" s="10">
        <f>3/24000000*OO[[#This Row],[131 (05JUL1985 06:00:00)-Water Temperature (C)]]*OO[[#This Row],[73]]</f>
        <v>3.3322794923249998E-5</v>
      </c>
      <c r="BX454" s="10">
        <f>3/24000000*OO[[#This Row],[132 (05JUL1985 09:00:00)-Water Temperature (C)]]*OO[[#This Row],[74]]</f>
        <v>3.0015655248095E-5</v>
      </c>
      <c r="BY454" s="10">
        <f>3/24000000*OO[[#This Row],[133 (05JUL1985 12:00:00)-Water Temperature (C)]]*OO[[#This Row],[75]]</f>
        <v>2.7049664324025001E-5</v>
      </c>
      <c r="BZ454" s="10">
        <f>3/24000000*OO[[#This Row],[134 (05JUL1985 15:00:00)-Water Temperature (C)]]*OO[[#This Row],[76]]</f>
        <v>2.3775843902947497E-5</v>
      </c>
      <c r="CA454" s="10">
        <f>3/24000000*OO[[#This Row],[135 (05JUL1985 18:00:00)-Water Temperature (C)]]*OO[[#This Row],[77]]</f>
        <v>2.0492891617280001E-5</v>
      </c>
      <c r="CB454" s="10">
        <f>3/24000000*OO[[#This Row],[136 (05JUL1985 21:00:00)-Water Temperature (C)]]*OO[[#This Row],[78]]</f>
        <v>1.7858545870781249E-5</v>
      </c>
      <c r="CC454" s="10">
        <f>3/24000000*OO[[#This Row],[137 (06JUL1985 00:00:00)-Water Temperature (C)]]*OO[[#This Row],[79]]</f>
        <v>1.5839717821926247E-5</v>
      </c>
      <c r="CD454" s="10">
        <f>3/24000000*OO[[#This Row],[138 (06JUL1985 03:00:00)-Water Temperature (C)]]*OO[[#This Row],[80]]</f>
        <v>1.4850705360510001E-5</v>
      </c>
      <c r="CE454" s="10">
        <f>3/24000000*OO[[#This Row],[139 (06JUL1985 06:00:00)-Water Temperature (C)]]*OO[[#This Row],[81]]</f>
        <v>1.3349152671118751E-5</v>
      </c>
      <c r="CF454" s="10">
        <f>3/24000000*OO[[#This Row],[140 (06JUL1985 09:00:00)-Water Temperature (C)]]*OO[[#This Row],[82]]</f>
        <v>1.1494060151205001E-5</v>
      </c>
      <c r="CG454" s="10">
        <f>3/24000000*OO[[#This Row],[141 (06JUL1985 12:00:00)-Water Temperature (C)]]*OO[[#This Row],[83]]</f>
        <v>9.814940304504998E-6</v>
      </c>
      <c r="CH454" s="10">
        <f>3/24000000*OO[[#This Row],[142 (06JUL1985 15:00:00)-Water Temperature (C)]]*OO[[#This Row],[84]]</f>
        <v>7.9729059516800002E-6</v>
      </c>
      <c r="CI454" s="10">
        <f>3/24000000*OO[[#This Row],[143 (06JUL1985 18:00:00)-Water Temperature (C)]]*OO[[#This Row],[85]]</f>
        <v>6.20109045472875E-6</v>
      </c>
      <c r="CJ454" s="10">
        <f>3/24000000*OO[[#This Row],[144 (06JUL1985 21:00:00)-Water Temperature (C)]]*OO[[#This Row],[86]]</f>
        <v>4.9061403023500002E-6</v>
      </c>
      <c r="CK454" s="10">
        <f>3/24000000*OO[[#This Row],[145 (07JUL1985 00:00:00)-Water Temperature (C)]]*OO[[#This Row],[87]]</f>
        <v>4.0616101756474995E-6</v>
      </c>
      <c r="CL454" s="10">
        <f>3/24000000*OO[[#This Row],[146 (07JUL1985 03:00:00)-Water Temperature (C)]]*OO[[#This Row],[88]]</f>
        <v>3.6161203673925001E-6</v>
      </c>
      <c r="CM454" s="10">
        <f>3/24000000*OO[[#This Row],[147 (07JUL1985 06:00:00)-Water Temperature (C)]]*OO[[#This Row],[89]]</f>
        <v>3.238431221318375E-6</v>
      </c>
      <c r="CN454" s="10">
        <f>3/24000000*OO[[#This Row],[148 (07JUL1985 09:00:00)-Water Temperature (C)]]*OO[[#This Row],[90]]</f>
        <v>2.8771014664035002E-6</v>
      </c>
      <c r="CO454" s="10">
        <f>3/24000000*OO[[#This Row],[149 (07JUL1985 12:00:00)-Water Temperature (C)]]*OO[[#This Row],[91]]</f>
        <v>2.5909781044354999E-6</v>
      </c>
      <c r="CP454" s="10">
        <f>3/24000000*OO[[#This Row],[150 (07JUL1985 15:00:00)-Water Temperature (C)]]*OO[[#This Row],[92]]</f>
        <v>2.3070078023334996E-6</v>
      </c>
      <c r="CQ454" s="10">
        <f>3/24000000*OO[[#This Row],[151 (07JUL1985 18:00:00)-Water Temperature (C)]]*OO[[#This Row],[93]]</f>
        <v>2.0724943878861249E-6</v>
      </c>
      <c r="CR454" s="10">
        <f>3/24000000*OO[[#This Row],[152 (07JUL1985 21:00:00)-Water Temperature (C)]]*OO[[#This Row],[94]]</f>
        <v>1.9179551799555E-6</v>
      </c>
      <c r="CS454" s="10">
        <f>3/24000000*OO[[#This Row],[153 (08JUL1985 00:00:00)-Water Temperature (C)]]*OO[[#This Row],[95]]</f>
        <v>1.8097882128389999E-6</v>
      </c>
      <c r="CT454" s="10">
        <f>3/24000000*OO[[#This Row],[154 (08JUL1985 03:00:00)-Water Temperature (C)]]*OO[[#This Row],[96]]</f>
        <v>1.7463485413393749E-6</v>
      </c>
      <c r="CU454" s="10">
        <f>3/24000000*OO[[#This Row],[155 (08JUL1985 06:00:00)-Water Temperature (C)]]*OO[[#This Row],[97]]</f>
        <v>1.7163987893034999E-6</v>
      </c>
      <c r="CV454" s="10">
        <f>3/24000000*OO[[#This Row],[156 (08JUL1985 09:00:00)-Water Temperature (C)]]*OO[[#This Row],[98]]</f>
        <v>1.6288602218970001E-6</v>
      </c>
      <c r="CW454" s="10">
        <f>3/24000000*OO[[#This Row],[157 (08JUL1985 12:00:00)-Water Temperature (C)]]*OO[[#This Row],[99]]</f>
        <v>1.535344979475625E-6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0</v>
      </c>
      <c r="Z455" s="10">
        <f>3/24000000*OO[[#This Row],[82 (29JUN1985 03:00:00)-Water Temperature (C)]]*OO[[#This Row],[24]]</f>
        <v>6.3430121638199997E-40</v>
      </c>
      <c r="AA455" s="10">
        <f>3/24000000*OO[[#This Row],[83 (29JUN1985 06:00:00)-Water Temperature (C)]]*OO[[#This Row],[25]]</f>
        <v>1.3679164879724999E-33</v>
      </c>
      <c r="AB455" s="10">
        <f>3/24000000*OO[[#This Row],[84 (29JUN1985 09:00:00)-Water Temperature (C)]]*OO[[#This Row],[26]]</f>
        <v>7.0713387178199992E-28</v>
      </c>
      <c r="AC455" s="10">
        <f>3/24000000*OO[[#This Row],[85 (29JUN1985 12:00:00)-Water Temperature (C)]]*OO[[#This Row],[27]]</f>
        <v>2.2663680491064997E-23</v>
      </c>
      <c r="AD455" s="10">
        <f>3/24000000*OO[[#This Row],[86 (29JUN1985 15:00:00)-Water Temperature (C)]]*OO[[#This Row],[28]]</f>
        <v>9.2752385342999987E-20</v>
      </c>
      <c r="AE455" s="10">
        <f>3/24000000*OO[[#This Row],[88 (29JUN1985 21:00:00)-Water Temperature (C)]]*OO[[#This Row],[30]]</f>
        <v>2.6741351424699996E-14</v>
      </c>
      <c r="AF455" s="10">
        <f>3/24000000*OO[[#This Row],[88 (29JUN1985 21:00:00)-Water Temperature (C)]]*OO[[#This Row],[30]]</f>
        <v>2.6741351424699996E-14</v>
      </c>
      <c r="AG455" s="10">
        <f>3/24000000*OO[[#This Row],[89 (30JUN1985 00:00:00)-Water Temperature (C)]]*OO[[#This Row],[31]]</f>
        <v>3.5949912705749999E-12</v>
      </c>
      <c r="AH455" s="10">
        <f>3/24000000*OO[[#This Row],[90 (30JUN1985 03:00:00)-Water Temperature (C)]]*OO[[#This Row],[32]]</f>
        <v>2.4699048553574997E-10</v>
      </c>
      <c r="AI455" s="10">
        <f>3/24000000*OO[[#This Row],[91 (30JUN1985 06:00:00)-Water Temperature (C)]]*OO[[#This Row],[33]]</f>
        <v>9.3851160354524994E-9</v>
      </c>
      <c r="AJ455" s="10">
        <f>3/24000000*OO[[#This Row],[92 (30JUN1985 09:00:00)-Water Temperature (C)]]*OO[[#This Row],[34]]</f>
        <v>2.1106084724043749E-7</v>
      </c>
      <c r="AK455" s="10">
        <f>3/24000000*OO[[#This Row],[93 (30JUN1985 12:00:00)-Water Temperature (C)]]*OO[[#This Row],[35]]</f>
        <v>2.961476935354625E-6</v>
      </c>
      <c r="AL455" s="10">
        <f>3/24000000*OO[[#This Row],[94 (30JUN1985 15:00:00)-Water Temperature (C)]]*OO[[#This Row],[36]]</f>
        <v>2.6931373749752501E-5</v>
      </c>
      <c r="AM455" s="10">
        <f>3/24000000*OO[[#This Row],[95 (30JUN1985 18:00:00)-Water Temperature (C)]]*OO[[#This Row],[37]]</f>
        <v>1.691327486536875E-4</v>
      </c>
      <c r="AN455" s="10">
        <f>3/24000000*OO[[#This Row],[96 (30JUN1985 21:00:00)-Water Temperature (C)]]*OO[[#This Row],[38]]</f>
        <v>7.7978683511599999E-4</v>
      </c>
      <c r="AO455" s="10">
        <f>3/24000000*OO[[#This Row],[97 (01JUL1985 00:00:00)-Water Temperature (C)]]*OO[[#This Row],[39]]</f>
        <v>2.7588238170414997E-3</v>
      </c>
      <c r="AP455" s="10">
        <f>3/24000000*OO[[#This Row],[98 (01JUL1985 03:00:00)-Water Temperature (C)]]*OO[[#This Row],[40]]</f>
        <v>8.0329824933187497E-3</v>
      </c>
      <c r="AQ455" s="10">
        <f>3/24000000*OO[[#This Row],[99 (01JUL1985 06:00:00)-Water Temperature (C)]]*OO[[#This Row],[41]]</f>
        <v>1.8212838974956246E-2</v>
      </c>
      <c r="AR455" s="10">
        <f>3/24000000*OO[[#This Row],[100 (01JUL1985 09:00:00)-Water Temperature (C)]]*OO[[#This Row],[42]]</f>
        <v>3.2823652128689998E-2</v>
      </c>
      <c r="AS455" s="10">
        <f>3/24000000*OO[[#This Row],[101 (01JUL1985 12:00:00)-Water Temperature (C)]]*OO[[#This Row],[43]]</f>
        <v>4.8666766408762503E-2</v>
      </c>
      <c r="AT455" s="10">
        <f>3/24000000*OO[[#This Row],[102 (01JUL1985 15:00:00)-Water Temperature (C)]]*OO[[#This Row],[44]]</f>
        <v>6.0691611281887499E-2</v>
      </c>
      <c r="AU455" s="10">
        <f>3/24000000*OO[[#This Row],[103 (01JUL1985 18:00:00)-Water Temperature (C)]]*OO[[#This Row],[45]]</f>
        <v>6.517618686585E-2</v>
      </c>
      <c r="AV455" s="10">
        <f>3/24000000*OO[[#This Row],[104 (01JUL1985 21:00:00)-Water Temperature (C)]]*OO[[#This Row],[46]]</f>
        <v>6.2369487713425001E-2</v>
      </c>
      <c r="AW455" s="10">
        <f>3/24000000*OO[[#This Row],[105 (02JUL1985 00:00:00)-Water Temperature (C)]]*OO[[#This Row],[47]]</f>
        <v>5.4922713144599997E-2</v>
      </c>
      <c r="AX455" s="10">
        <f>3/24000000*OO[[#This Row],[106 (02JUL1985 03:00:00)-Water Temperature (C)]]*OO[[#This Row],[48]]</f>
        <v>4.68821413836625E-2</v>
      </c>
      <c r="AY455" s="10">
        <f>3/24000000*OO[[#This Row],[107 (02JUL1985 06:00:00)-Water Temperature (C)]]*OO[[#This Row],[49]]</f>
        <v>3.6146678539950003E-2</v>
      </c>
      <c r="AZ455" s="10">
        <f>3/24000000*OO[[#This Row],[108 (02JUL1985 09:00:00)-Water Temperature (C)]]*OO[[#This Row],[50]]</f>
        <v>2.5222026544357498E-2</v>
      </c>
      <c r="BA455" s="10">
        <f>3/24000000*OO[[#This Row],[109 (02JUL1985 12:00:00)-Water Temperature (C)]]*OO[[#This Row],[51]]</f>
        <v>1.6364606808277501E-2</v>
      </c>
      <c r="BB455" s="10">
        <f>3/24000000*OO[[#This Row],[110 (02JUL1985 15:00:00)-Water Temperature (C)]]*OO[[#This Row],[52]]</f>
        <v>9.7397120277249987E-3</v>
      </c>
      <c r="BC455" s="10">
        <f>3/24000000*OO[[#This Row],[111 (02JUL1985 18:00:00)-Water Temperature (C)]]*OO[[#This Row],[53]]</f>
        <v>5.3798428857600002E-3</v>
      </c>
      <c r="BD455" s="10">
        <f>3/24000000*OO[[#This Row],[112 (02JUL1985 21:00:00)-Water Temperature (C)]]*OO[[#This Row],[54]]</f>
        <v>2.9233291699874999E-3</v>
      </c>
      <c r="BE455" s="10">
        <f>3/24000000*OO[[#This Row],[113 (03JUL1985 00:00:00)-Water Temperature (C)]]*OO[[#This Row],[55]]</f>
        <v>1.5900205195351249E-3</v>
      </c>
      <c r="BF455" s="10">
        <f>3/24000000*OO[[#This Row],[114 (03JUL1985 03:00:00)-Water Temperature (C)]]*OO[[#This Row],[56]]</f>
        <v>9.105765553662498E-4</v>
      </c>
      <c r="BG455" s="10">
        <f>3/24000000*OO[[#This Row],[115 (03JUL1985 06:00:00)-Water Temperature (C)]]*OO[[#This Row],[57]]</f>
        <v>5.3458480991999994E-4</v>
      </c>
      <c r="BH455" s="10">
        <f>3/24000000*OO[[#This Row],[116 (03JUL1985 09:00:00)-Water Temperature (C)]]*OO[[#This Row],[58]]</f>
        <v>3.2305899411174999E-4</v>
      </c>
      <c r="BI455" s="10">
        <f>3/24000000*OO[[#This Row],[117 (03JUL1985 12:00:00)-Water Temperature (C)]]*OO[[#This Row],[59]]</f>
        <v>2.0936938933725001E-4</v>
      </c>
      <c r="BJ455" s="10">
        <f>3/24000000*OO[[#This Row],[118 (03JUL1985 15:00:00)-Water Temperature (C)]]*OO[[#This Row],[60]]</f>
        <v>1.4429059413939999E-4</v>
      </c>
      <c r="BK455" s="10">
        <f>3/24000000*OO[[#This Row],[119 (03JUL1985 18:00:00)-Water Temperature (C)]]*OO[[#This Row],[61]]</f>
        <v>1.0628636053404999E-4</v>
      </c>
      <c r="BL455" s="10">
        <f>3/24000000*OO[[#This Row],[120 (03JUL1985 21:00:00)-Water Temperature (C)]]*OO[[#This Row],[62]]</f>
        <v>8.5503932352812493E-5</v>
      </c>
      <c r="BM455" s="10">
        <f>3/24000000*OO[[#This Row],[121 (04JUL1985 00:00:00)-Water Temperature (C)]]*OO[[#This Row],[63]]</f>
        <v>7.3313072704299999E-5</v>
      </c>
      <c r="BN455" s="10">
        <f>3/24000000*OO[[#This Row],[122 (04JUL1985 03:00:00)-Water Temperature (C)]]*OO[[#This Row],[64]]</f>
        <v>6.7525064954400001E-5</v>
      </c>
      <c r="BO455" s="10">
        <f>3/24000000*OO[[#This Row],[123 (04JUL1985 06:00:00)-Water Temperature (C)]]*OO[[#This Row],[65]]</f>
        <v>6.2102720460900001E-5</v>
      </c>
      <c r="BP455" s="10">
        <f>3/24000000*OO[[#This Row],[124 (04JUL1985 09:00:00)-Water Temperature (C)]]*OO[[#This Row],[66]]</f>
        <v>5.6778139593349999E-5</v>
      </c>
      <c r="BQ455" s="10">
        <f>3/24000000*OO[[#This Row],[125 (04JUL1985 12:00:00)-Water Temperature (C)]]*OO[[#This Row],[67]]</f>
        <v>5.0568981124887491E-5</v>
      </c>
      <c r="BR455" s="10">
        <f>3/24000000*OO[[#This Row],[126 (04JUL1985 15:00:00)-Water Temperature (C)]]*OO[[#This Row],[68]]</f>
        <v>4.46529912005E-5</v>
      </c>
      <c r="BS455" s="10">
        <f>3/24000000*OO[[#This Row],[127 (04JUL1985 18:00:00)-Water Temperature (C)]]*OO[[#This Row],[69]]</f>
        <v>4.0039031531249997E-5</v>
      </c>
      <c r="BT455" s="10">
        <f>3/24000000*OO[[#This Row],[128 (04JUL1985 21:00:00)-Water Temperature (C)]]*OO[[#This Row],[70]]</f>
        <v>3.5956046422387492E-5</v>
      </c>
      <c r="BU455" s="10">
        <f>3/24000000*OO[[#This Row],[129 (05JUL1985 00:00:00)-Water Temperature (C)]]*OO[[#This Row],[71]]</f>
        <v>3.2366968471874997E-5</v>
      </c>
      <c r="BV455" s="10">
        <f>3/24000000*OO[[#This Row],[130 (05JUL1985 03:00:00)-Water Temperature (C)]]*OO[[#This Row],[72]]</f>
        <v>3.0433157514687503E-5</v>
      </c>
      <c r="BW455" s="10">
        <f>3/24000000*OO[[#This Row],[131 (05JUL1985 06:00:00)-Water Temperature (C)]]*OO[[#This Row],[73]]</f>
        <v>2.7980743155075001E-5</v>
      </c>
      <c r="BX455" s="10">
        <f>3/24000000*OO[[#This Row],[132 (05JUL1985 09:00:00)-Water Temperature (C)]]*OO[[#This Row],[74]]</f>
        <v>2.52709397212125E-5</v>
      </c>
      <c r="BY455" s="10">
        <f>3/24000000*OO[[#This Row],[133 (05JUL1985 12:00:00)-Water Temperature (C)]]*OO[[#This Row],[75]]</f>
        <v>2.2851306156687498E-5</v>
      </c>
      <c r="BZ455" s="10">
        <f>3/24000000*OO[[#This Row],[134 (05JUL1985 15:00:00)-Water Temperature (C)]]*OO[[#This Row],[76]]</f>
        <v>2.0193862324289999E-5</v>
      </c>
      <c r="CA455" s="10">
        <f>3/24000000*OO[[#This Row],[135 (05JUL1985 18:00:00)-Water Temperature (C)]]*OO[[#This Row],[77]]</f>
        <v>1.7476501065425002E-5</v>
      </c>
      <c r="CB455" s="10">
        <f>3/24000000*OO[[#This Row],[136 (05JUL1985 21:00:00)-Water Temperature (C)]]*OO[[#This Row],[78]]</f>
        <v>1.5279588063382499E-5</v>
      </c>
      <c r="CC455" s="10">
        <f>3/24000000*OO[[#This Row],[137 (06JUL1985 00:00:00)-Water Temperature (C)]]*OO[[#This Row],[79]]</f>
        <v>1.3614695654906249E-5</v>
      </c>
      <c r="CD455" s="10">
        <f>3/24000000*OO[[#This Row],[138 (06JUL1985 03:00:00)-Water Temperature (C)]]*OO[[#This Row],[80]]</f>
        <v>1.2844897025625E-5</v>
      </c>
      <c r="CE455" s="10">
        <f>3/24000000*OO[[#This Row],[139 (06JUL1985 06:00:00)-Water Temperature (C)]]*OO[[#This Row],[81]]</f>
        <v>1.170455734268E-5</v>
      </c>
      <c r="CF455" s="10">
        <f>3/24000000*OO[[#This Row],[140 (06JUL1985 09:00:00)-Water Temperature (C)]]*OO[[#This Row],[82]]</f>
        <v>1.0213048654406251E-5</v>
      </c>
      <c r="CG455" s="10">
        <f>3/24000000*OO[[#This Row],[141 (06JUL1985 12:00:00)-Water Temperature (C)]]*OO[[#This Row],[83]]</f>
        <v>8.8537288840799995E-6</v>
      </c>
      <c r="CH455" s="10">
        <f>3/24000000*OO[[#This Row],[142 (06JUL1985 15:00:00)-Water Temperature (C)]]*OO[[#This Row],[84]]</f>
        <v>7.3332697303250004E-6</v>
      </c>
      <c r="CI455" s="10">
        <f>3/24000000*OO[[#This Row],[143 (06JUL1985 18:00:00)-Water Temperature (C)]]*OO[[#This Row],[85]]</f>
        <v>5.8064158445512493E-6</v>
      </c>
      <c r="CJ455" s="10">
        <f>3/24000000*OO[[#This Row],[144 (06JUL1985 21:00:00)-Water Temperature (C)]]*OO[[#This Row],[86]]</f>
        <v>4.6679250260625006E-6</v>
      </c>
      <c r="CK455" s="10">
        <f>3/24000000*OO[[#This Row],[145 (07JUL1985 00:00:00)-Water Temperature (C)]]*OO[[#This Row],[87]]</f>
        <v>3.924336859599999E-6</v>
      </c>
      <c r="CL455" s="10">
        <f>3/24000000*OO[[#This Row],[146 (07JUL1985 03:00:00)-Water Temperature (C)]]*OO[[#This Row],[88]]</f>
        <v>3.5470392537326247E-6</v>
      </c>
      <c r="CM455" s="10">
        <f>3/24000000*OO[[#This Row],[147 (07JUL1985 06:00:00)-Water Temperature (C)]]*OO[[#This Row],[89]]</f>
        <v>3.2270477470068744E-6</v>
      </c>
      <c r="CN455" s="10">
        <f>3/24000000*OO[[#This Row],[148 (07JUL1985 09:00:00)-Water Temperature (C)]]*OO[[#This Row],[90]]</f>
        <v>2.9000492753240002E-6</v>
      </c>
      <c r="CO455" s="10">
        <f>3/24000000*OO[[#This Row],[149 (07JUL1985 12:00:00)-Water Temperature (C)]]*OO[[#This Row],[91]]</f>
        <v>2.6297720581004995E-6</v>
      </c>
      <c r="CP455" s="10">
        <f>3/24000000*OO[[#This Row],[150 (07JUL1985 15:00:00)-Water Temperature (C)]]*OO[[#This Row],[92]]</f>
        <v>2.3530754447315E-6</v>
      </c>
      <c r="CQ455" s="10">
        <f>3/24000000*OO[[#This Row],[151 (07JUL1985 18:00:00)-Water Temperature (C)]]*OO[[#This Row],[93]]</f>
        <v>2.1143714027944998E-6</v>
      </c>
      <c r="CR455" s="10">
        <f>3/24000000*OO[[#This Row],[152 (07JUL1985 21:00:00)-Water Temperature (C)]]*OO[[#This Row],[94]]</f>
        <v>1.9540650589739995E-6</v>
      </c>
      <c r="CS455" s="10">
        <f>3/24000000*OO[[#This Row],[153 (08JUL1985 00:00:00)-Water Temperature (C)]]*OO[[#This Row],[95]]</f>
        <v>1.8426538021437498E-6</v>
      </c>
      <c r="CT455" s="10">
        <f>3/24000000*OO[[#This Row],[154 (08JUL1985 03:00:00)-Water Temperature (C)]]*OO[[#This Row],[96]]</f>
        <v>1.7779671386099999E-6</v>
      </c>
      <c r="CU455" s="10">
        <f>3/24000000*OO[[#This Row],[155 (08JUL1985 06:00:00)-Water Temperature (C)]]*OO[[#This Row],[97]]</f>
        <v>1.75030177771075E-6</v>
      </c>
      <c r="CV455" s="10">
        <f>3/24000000*OO[[#This Row],[156 (08JUL1985 09:00:00)-Water Temperature (C)]]*OO[[#This Row],[98]]</f>
        <v>1.6648508594934999E-6</v>
      </c>
      <c r="CW455" s="10">
        <f>3/24000000*OO[[#This Row],[157 (08JUL1985 12:00:00)-Water Temperature (C)]]*OO[[#This Row],[99]]</f>
        <v>1.5717634724015E-6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1.9048410116684997E-40</v>
      </c>
      <c r="AA456" s="10">
        <f>3/24000000*OO[[#This Row],[83 (29JUN1985 06:00:00)-Water Temperature (C)]]*OO[[#This Row],[25]]</f>
        <v>3.3284212157624999E-34</v>
      </c>
      <c r="AB456" s="10">
        <f>3/24000000*OO[[#This Row],[84 (29JUN1985 09:00:00)-Water Temperature (C)]]*OO[[#This Row],[26]]</f>
        <v>2.2707605349149997E-28</v>
      </c>
      <c r="AC456" s="10">
        <f>3/24000000*OO[[#This Row],[85 (29JUN1985 12:00:00)-Water Temperature (C)]]*OO[[#This Row],[27]]</f>
        <v>8.4195326790374983E-24</v>
      </c>
      <c r="AD456" s="10">
        <f>3/24000000*OO[[#This Row],[86 (29JUN1985 15:00:00)-Water Temperature (C)]]*OO[[#This Row],[28]]</f>
        <v>3.9018507288849993E-20</v>
      </c>
      <c r="AE456" s="10">
        <f>3/24000000*OO[[#This Row],[88 (29JUN1985 21:00:00)-Water Temperature (C)]]*OO[[#This Row],[30]]</f>
        <v>1.3257911490862499E-14</v>
      </c>
      <c r="AF456" s="10">
        <f>3/24000000*OO[[#This Row],[88 (29JUN1985 21:00:00)-Water Temperature (C)]]*OO[[#This Row],[30]]</f>
        <v>1.3257911490862499E-14</v>
      </c>
      <c r="AG456" s="10">
        <f>3/24000000*OO[[#This Row],[89 (30JUN1985 00:00:00)-Water Temperature (C)]]*OO[[#This Row],[31]]</f>
        <v>1.8959803877212502E-12</v>
      </c>
      <c r="AH456" s="10">
        <f>3/24000000*OO[[#This Row],[90 (30JUN1985 03:00:00)-Water Temperature (C)]]*OO[[#This Row],[32]]</f>
        <v>1.3760367641519997E-10</v>
      </c>
      <c r="AI456" s="10">
        <f>3/24000000*OO[[#This Row],[91 (30JUN1985 06:00:00)-Water Temperature (C)]]*OO[[#This Row],[33]]</f>
        <v>5.5014852504750001E-9</v>
      </c>
      <c r="AJ456" s="10">
        <f>3/24000000*OO[[#This Row],[92 (30JUN1985 09:00:00)-Water Temperature (C)]]*OO[[#This Row],[34]]</f>
        <v>1.2956977222224999E-7</v>
      </c>
      <c r="AK456" s="10">
        <f>3/24000000*OO[[#This Row],[93 (30JUN1985 12:00:00)-Water Temperature (C)]]*OO[[#This Row],[35]]</f>
        <v>1.8965628271410002E-6</v>
      </c>
      <c r="AL456" s="10">
        <f>3/24000000*OO[[#This Row],[94 (30JUN1985 15:00:00)-Water Temperature (C)]]*OO[[#This Row],[36]]</f>
        <v>1.794363569363375E-5</v>
      </c>
      <c r="AM456" s="10">
        <f>3/24000000*OO[[#This Row],[95 (30JUN1985 18:00:00)-Water Temperature (C)]]*OO[[#This Row],[37]]</f>
        <v>1.1682712268620001E-4</v>
      </c>
      <c r="AN456" s="10">
        <f>3/24000000*OO[[#This Row],[96 (30JUN1985 21:00:00)-Water Temperature (C)]]*OO[[#This Row],[38]]</f>
        <v>5.5697349614400001E-4</v>
      </c>
      <c r="AO456" s="10">
        <f>3/24000000*OO[[#This Row],[97 (01JUL1985 00:00:00)-Water Temperature (C)]]*OO[[#This Row],[39]]</f>
        <v>2.035114090932E-3</v>
      </c>
      <c r="AP456" s="10">
        <f>3/24000000*OO[[#This Row],[98 (01JUL1985 03:00:00)-Water Temperature (C)]]*OO[[#This Row],[40]]</f>
        <v>6.1055615765399987E-3</v>
      </c>
      <c r="AQ456" s="10">
        <f>3/24000000*OO[[#This Row],[99 (01JUL1985 06:00:00)-Water Temperature (C)]]*OO[[#This Row],[41]]</f>
        <v>1.4257964515007498E-2</v>
      </c>
      <c r="AR456" s="10">
        <f>3/24000000*OO[[#This Row],[100 (01JUL1985 09:00:00)-Water Temperature (C)]]*OO[[#This Row],[42]]</f>
        <v>2.64130791283275E-2</v>
      </c>
      <c r="AS456" s="10">
        <f>3/24000000*OO[[#This Row],[101 (01JUL1985 12:00:00)-Water Temperature (C)]]*OO[[#This Row],[43]]</f>
        <v>4.0165691419012495E-2</v>
      </c>
      <c r="AT456" s="10">
        <f>3/24000000*OO[[#This Row],[102 (01JUL1985 15:00:00)-Water Temperature (C)]]*OO[[#This Row],[44]]</f>
        <v>5.1281508106125001E-2</v>
      </c>
      <c r="AU456" s="10">
        <f>3/24000000*OO[[#This Row],[103 (01JUL1985 18:00:00)-Water Temperature (C)]]*OO[[#This Row],[45]]</f>
        <v>5.6306800458975008E-2</v>
      </c>
      <c r="AV456" s="10">
        <f>3/24000000*OO[[#This Row],[104 (01JUL1985 21:00:00)-Water Temperature (C)]]*OO[[#This Row],[46]]</f>
        <v>5.4950829809187494E-2</v>
      </c>
      <c r="AW456" s="10">
        <f>3/24000000*OO[[#This Row],[105 (02JUL1985 00:00:00)-Water Temperature (C)]]*OO[[#This Row],[47]]</f>
        <v>4.9359698691187504E-2</v>
      </c>
      <c r="AX456" s="10">
        <f>3/24000000*OO[[#This Row],[106 (02JUL1985 03:00:00)-Water Temperature (C)]]*OO[[#This Row],[48]]</f>
        <v>4.2914893568174996E-2</v>
      </c>
      <c r="AY456" s="10">
        <f>3/24000000*OO[[#This Row],[107 (02JUL1985 06:00:00)-Water Temperature (C)]]*OO[[#This Row],[49]]</f>
        <v>3.377407391080875E-2</v>
      </c>
      <c r="AZ456" s="10">
        <f>3/24000000*OO[[#This Row],[108 (02JUL1985 09:00:00)-Water Temperature (C)]]*OO[[#This Row],[50]]</f>
        <v>2.4041173315979998E-2</v>
      </c>
      <c r="BA456" s="10">
        <f>3/24000000*OO[[#This Row],[109 (02JUL1985 12:00:00)-Water Temperature (C)]]*OO[[#This Row],[51]]</f>
        <v>1.5893109285103749E-2</v>
      </c>
      <c r="BB456" s="10">
        <f>3/24000000*OO[[#This Row],[110 (02JUL1985 15:00:00)-Water Temperature (C)]]*OO[[#This Row],[52]]</f>
        <v>9.6405409792024999E-3</v>
      </c>
      <c r="BC456" s="10">
        <f>3/24000000*OO[[#This Row],[111 (02JUL1985 18:00:00)-Water Temperature (C)]]*OO[[#This Row],[53]]</f>
        <v>5.428434469425E-3</v>
      </c>
      <c r="BD456" s="10">
        <f>3/24000000*OO[[#This Row],[112 (02JUL1985 21:00:00)-Water Temperature (C)]]*OO[[#This Row],[54]]</f>
        <v>3.002928831516375E-3</v>
      </c>
      <c r="BE456" s="10">
        <f>3/24000000*OO[[#This Row],[113 (03JUL1985 00:00:00)-Water Temperature (C)]]*OO[[#This Row],[55]]</f>
        <v>1.6676023923257498E-3</v>
      </c>
      <c r="BF456" s="10">
        <f>3/24000000*OO[[#This Row],[114 (03JUL1985 03:00:00)-Water Temperature (C)]]*OO[[#This Row],[56]]</f>
        <v>9.76876950129E-4</v>
      </c>
      <c r="BG456" s="10">
        <f>3/24000000*OO[[#This Row],[115 (03JUL1985 06:00:00)-Water Temperature (C)]]*OO[[#This Row],[57]]</f>
        <v>5.8952098043849998E-4</v>
      </c>
      <c r="BH456" s="10">
        <f>3/24000000*OO[[#This Row],[116 (03JUL1985 09:00:00)-Water Temperature (C)]]*OO[[#This Row],[58]]</f>
        <v>3.6631895323250001E-4</v>
      </c>
      <c r="BI456" s="10">
        <f>3/24000000*OO[[#This Row],[117 (03JUL1985 12:00:00)-Water Temperature (C)]]*OO[[#This Row],[59]]</f>
        <v>2.4276504489997502E-4</v>
      </c>
      <c r="BJ456" s="10">
        <f>3/24000000*OO[[#This Row],[118 (03JUL1985 15:00:00)-Water Temperature (C)]]*OO[[#This Row],[60]]</f>
        <v>1.6943482046789999E-4</v>
      </c>
      <c r="BK456" s="10">
        <f>3/24000000*OO[[#This Row],[119 (03JUL1985 18:00:00)-Water Temperature (C)]]*OO[[#This Row],[61]]</f>
        <v>1.2521024098999998E-4</v>
      </c>
      <c r="BL456" s="10">
        <f>3/24000000*OO[[#This Row],[120 (03JUL1985 21:00:00)-Water Temperature (C)]]*OO[[#This Row],[62]]</f>
        <v>1.00227697446825E-4</v>
      </c>
      <c r="BM456" s="10">
        <f>3/24000000*OO[[#This Row],[121 (04JUL1985 00:00:00)-Water Temperature (C)]]*OO[[#This Row],[63]]</f>
        <v>8.5366544236349992E-5</v>
      </c>
      <c r="BN456" s="10">
        <f>3/24000000*OO[[#This Row],[122 (04JUL1985 03:00:00)-Water Temperature (C)]]*OO[[#This Row],[64]]</f>
        <v>7.8079541740200004E-5</v>
      </c>
      <c r="BO456" s="10">
        <f>3/24000000*OO[[#This Row],[123 (04JUL1985 06:00:00)-Water Temperature (C)]]*OO[[#This Row],[65]]</f>
        <v>7.1573375460787488E-5</v>
      </c>
      <c r="BP456" s="10">
        <f>3/24000000*OO[[#This Row],[124 (04JUL1985 09:00:00)-Water Temperature (C)]]*OO[[#This Row],[66]]</f>
        <v>6.5395464735000001E-5</v>
      </c>
      <c r="BQ456" s="10">
        <f>3/24000000*OO[[#This Row],[125 (04JUL1985 12:00:00)-Water Temperature (C)]]*OO[[#This Row],[67]]</f>
        <v>5.8326736056924995E-5</v>
      </c>
      <c r="BR456" s="10">
        <f>3/24000000*OO[[#This Row],[126 (04JUL1985 15:00:00)-Water Temperature (C)]]*OO[[#This Row],[68]]</f>
        <v>5.1587308417837499E-5</v>
      </c>
      <c r="BS456" s="10">
        <f>3/24000000*OO[[#This Row],[127 (04JUL1985 18:00:00)-Water Temperature (C)]]*OO[[#This Row],[69]]</f>
        <v>4.6242559809600005E-5</v>
      </c>
      <c r="BT456" s="10">
        <f>3/24000000*OO[[#This Row],[128 (04JUL1985 21:00:00)-Water Temperature (C)]]*OO[[#This Row],[70]]</f>
        <v>4.1527231935750002E-5</v>
      </c>
      <c r="BU456" s="10">
        <f>3/24000000*OO[[#This Row],[129 (05JUL1985 00:00:00)-Water Temperature (C)]]*OO[[#This Row],[71]]</f>
        <v>3.7345396989724997E-5</v>
      </c>
      <c r="BV456" s="10">
        <f>3/24000000*OO[[#This Row],[130 (05JUL1985 03:00:00)-Water Temperature (C)]]*OO[[#This Row],[72]]</f>
        <v>3.506045204805E-5</v>
      </c>
      <c r="BW456" s="10">
        <f>3/24000000*OO[[#This Row],[131 (05JUL1985 06:00:00)-Water Temperature (C)]]*OO[[#This Row],[73]]</f>
        <v>3.2294398488249999E-5</v>
      </c>
      <c r="BX456" s="10">
        <f>3/24000000*OO[[#This Row],[132 (05JUL1985 09:00:00)-Water Temperature (C)]]*OO[[#This Row],[74]]</f>
        <v>2.9250338968627499E-5</v>
      </c>
      <c r="BY456" s="10">
        <f>3/24000000*OO[[#This Row],[133 (05JUL1985 12:00:00)-Water Temperature (C)]]*OO[[#This Row],[75]]</f>
        <v>2.6526074947612501E-5</v>
      </c>
      <c r="BZ456" s="10">
        <f>3/24000000*OO[[#This Row],[134 (05JUL1985 15:00:00)-Water Temperature (C)]]*OO[[#This Row],[76]]</f>
        <v>2.3575188987061251E-5</v>
      </c>
      <c r="CA456" s="10">
        <f>3/24000000*OO[[#This Row],[135 (05JUL1985 18:00:00)-Water Temperature (C)]]*OO[[#This Row],[77]]</f>
        <v>2.0545141014058751E-5</v>
      </c>
      <c r="CB456" s="10">
        <f>3/24000000*OO[[#This Row],[136 (05JUL1985 21:00:00)-Water Temperature (C)]]*OO[[#This Row],[78]]</f>
        <v>1.8079847171335E-5</v>
      </c>
      <c r="CC456" s="10">
        <f>3/24000000*OO[[#This Row],[137 (06JUL1985 00:00:00)-Water Temperature (C)]]*OO[[#This Row],[79]]</f>
        <v>1.6259369169719996E-5</v>
      </c>
      <c r="CD456" s="10">
        <f>3/24000000*OO[[#This Row],[138 (06JUL1985 03:00:00)-Water Temperature (C)]]*OO[[#This Row],[80]]</f>
        <v>1.5531266323828751E-5</v>
      </c>
      <c r="CE456" s="10">
        <f>3/24000000*OO[[#This Row],[139 (06JUL1985 06:00:00)-Water Temperature (C)]]*OO[[#This Row],[81]]</f>
        <v>1.4455613128777499E-5</v>
      </c>
      <c r="CF456" s="10">
        <f>3/24000000*OO[[#This Row],[140 (06JUL1985 09:00:00)-Water Temperature (C)]]*OO[[#This Row],[82]]</f>
        <v>1.2959479197866249E-5</v>
      </c>
      <c r="CG456" s="10">
        <f>3/24000000*OO[[#This Row],[141 (06JUL1985 12:00:00)-Water Temperature (C)]]*OO[[#This Row],[83]]</f>
        <v>1.1598041590159999E-5</v>
      </c>
      <c r="CH456" s="10">
        <f>3/24000000*OO[[#This Row],[142 (06JUL1985 15:00:00)-Water Temperature (C)]]*OO[[#This Row],[84]]</f>
        <v>9.9941598116E-6</v>
      </c>
      <c r="CI456" s="10">
        <f>3/24000000*OO[[#This Row],[143 (06JUL1985 18:00:00)-Water Temperature (C)]]*OO[[#This Row],[85]]</f>
        <v>8.2620160567312483E-6</v>
      </c>
      <c r="CJ456" s="10">
        <f>3/24000000*OO[[#This Row],[144 (06JUL1985 21:00:00)-Water Temperature (C)]]*OO[[#This Row],[86]]</f>
        <v>6.9205315136325002E-6</v>
      </c>
      <c r="CK456" s="10">
        <f>3/24000000*OO[[#This Row],[145 (07JUL1985 00:00:00)-Water Temperature (C)]]*OO[[#This Row],[87]]</f>
        <v>6.0526274398975004E-6</v>
      </c>
      <c r="CL456" s="10">
        <f>3/24000000*OO[[#This Row],[146 (07JUL1985 03:00:00)-Water Temperature (C)]]*OO[[#This Row],[88]]</f>
        <v>5.6691866485474998E-6</v>
      </c>
      <c r="CM456" s="10">
        <f>3/24000000*OO[[#This Row],[147 (07JUL1985 06:00:00)-Water Temperature (C)]]*OO[[#This Row],[89]]</f>
        <v>5.3236099360850004E-6</v>
      </c>
      <c r="CN456" s="10">
        <f>3/24000000*OO[[#This Row],[148 (07JUL1985 09:00:00)-Water Temperature (C)]]*OO[[#This Row],[90]]</f>
        <v>4.8995474107612498E-6</v>
      </c>
      <c r="CO456" s="10">
        <f>3/24000000*OO[[#This Row],[149 (07JUL1985 12:00:00)-Water Temperature (C)]]*OO[[#This Row],[91]]</f>
        <v>4.5075070790750001E-6</v>
      </c>
      <c r="CP456" s="10">
        <f>3/24000000*OO[[#This Row],[150 (07JUL1985 15:00:00)-Water Temperature (C)]]*OO[[#This Row],[92]]</f>
        <v>4.0668993583312504E-6</v>
      </c>
      <c r="CQ456" s="10">
        <f>3/24000000*OO[[#This Row],[151 (07JUL1985 18:00:00)-Water Temperature (C)]]*OO[[#This Row],[93]]</f>
        <v>3.6606074863799993E-6</v>
      </c>
      <c r="CR456" s="10">
        <f>3/24000000*OO[[#This Row],[152 (07JUL1985 21:00:00)-Water Temperature (C)]]*OO[[#This Row],[94]]</f>
        <v>3.3736824948714997E-6</v>
      </c>
      <c r="CS456" s="10">
        <f>3/24000000*OO[[#This Row],[153 (08JUL1985 00:00:00)-Water Temperature (C)]]*OO[[#This Row],[95]]</f>
        <v>3.1716530336447499E-6</v>
      </c>
      <c r="CT456" s="10">
        <f>3/24000000*OO[[#This Row],[154 (08JUL1985 03:00:00)-Water Temperature (C)]]*OO[[#This Row],[96]]</f>
        <v>3.0526092737940001E-6</v>
      </c>
      <c r="CU456" s="10">
        <f>3/24000000*OO[[#This Row],[155 (08JUL1985 06:00:00)-Water Temperature (C)]]*OO[[#This Row],[97]]</f>
        <v>3.0003648455494999E-6</v>
      </c>
      <c r="CV456" s="10">
        <f>3/24000000*OO[[#This Row],[156 (08JUL1985 09:00:00)-Water Temperature (C)]]*OO[[#This Row],[98]]</f>
        <v>2.8543199856389999E-6</v>
      </c>
      <c r="CW456" s="10">
        <f>3/24000000*OO[[#This Row],[157 (08JUL1985 12:00:00)-Water Temperature (C)]]*OO[[#This Row],[99]]</f>
        <v>2.6897602766544998E-6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7.7225597611249999E-41</v>
      </c>
      <c r="AA457" s="10">
        <f>3/24000000*OO[[#This Row],[83 (29JUN1985 06:00:00)-Water Temperature (C)]]*OO[[#This Row],[25]]</f>
        <v>1.078937288886625E-34</v>
      </c>
      <c r="AB457" s="10">
        <f>3/24000000*OO[[#This Row],[84 (29JUN1985 09:00:00)-Water Temperature (C)]]*OO[[#This Row],[26]]</f>
        <v>1.01464553788425E-28</v>
      </c>
      <c r="AC457" s="10">
        <f>3/24000000*OO[[#This Row],[85 (29JUN1985 12:00:00)-Water Temperature (C)]]*OO[[#This Row],[27]]</f>
        <v>4.3961836185750003E-24</v>
      </c>
      <c r="AD457" s="10">
        <f>3/24000000*OO[[#This Row],[86 (29JUN1985 15:00:00)-Water Temperature (C)]]*OO[[#This Row],[28]]</f>
        <v>2.3365038089762498E-20</v>
      </c>
      <c r="AE457" s="10">
        <f>3/24000000*OO[[#This Row],[88 (29JUN1985 21:00:00)-Water Temperature (C)]]*OO[[#This Row],[30]]</f>
        <v>9.547824537924999E-15</v>
      </c>
      <c r="AF457" s="10">
        <f>3/24000000*OO[[#This Row],[88 (29JUN1985 21:00:00)-Water Temperature (C)]]*OO[[#This Row],[30]]</f>
        <v>9.547824537924999E-15</v>
      </c>
      <c r="AG457" s="10">
        <f>3/24000000*OO[[#This Row],[89 (30JUN1985 00:00:00)-Water Temperature (C)]]*OO[[#This Row],[31]]</f>
        <v>1.4646561915888749E-12</v>
      </c>
      <c r="AH457" s="10">
        <f>3/24000000*OO[[#This Row],[90 (30JUN1985 03:00:00)-Water Temperature (C)]]*OO[[#This Row],[32]]</f>
        <v>1.1316371047268751E-10</v>
      </c>
      <c r="AI457" s="10">
        <f>3/24000000*OO[[#This Row],[91 (30JUN1985 06:00:00)-Water Temperature (C)]]*OO[[#This Row],[33]]</f>
        <v>4.7961460306200001E-9</v>
      </c>
      <c r="AJ457" s="10">
        <f>3/24000000*OO[[#This Row],[92 (30JUN1985 09:00:00)-Water Temperature (C)]]*OO[[#This Row],[34]]</f>
        <v>1.1923783016034997E-7</v>
      </c>
      <c r="AK457" s="10">
        <f>3/24000000*OO[[#This Row],[93 (30JUN1985 12:00:00)-Water Temperature (C)]]*OO[[#This Row],[35]]</f>
        <v>1.83574514584275E-6</v>
      </c>
      <c r="AL457" s="10">
        <f>3/24000000*OO[[#This Row],[94 (30JUN1985 15:00:00)-Water Temperature (C)]]*OO[[#This Row],[36]]</f>
        <v>1.8217250026852499E-5</v>
      </c>
      <c r="AM457" s="10">
        <f>3/24000000*OO[[#This Row],[95 (30JUN1985 18:00:00)-Water Temperature (C)]]*OO[[#This Row],[37]]</f>
        <v>1.239451911425E-4</v>
      </c>
      <c r="AN457" s="10">
        <f>3/24000000*OO[[#This Row],[96 (30JUN1985 21:00:00)-Water Temperature (C)]]*OO[[#This Row],[38]]</f>
        <v>6.156693768915E-4</v>
      </c>
      <c r="AO457" s="10">
        <f>3/24000000*OO[[#This Row],[97 (01JUL1985 00:00:00)-Water Temperature (C)]]*OO[[#This Row],[39]]</f>
        <v>2.3403089471508748E-3</v>
      </c>
      <c r="AP457" s="10">
        <f>3/24000000*OO[[#This Row],[98 (01JUL1985 03:00:00)-Water Temperature (C)]]*OO[[#This Row],[40]]</f>
        <v>7.2888434901524999E-3</v>
      </c>
      <c r="AQ457" s="10">
        <f>3/24000000*OO[[#This Row],[99 (01JUL1985 06:00:00)-Water Temperature (C)]]*OO[[#This Row],[41]]</f>
        <v>1.7669480104671249E-2</v>
      </c>
      <c r="AR457" s="10">
        <f>3/24000000*OO[[#This Row],[100 (01JUL1985 09:00:00)-Water Temperature (C)]]*OO[[#This Row],[42]]</f>
        <v>3.3952294709296255E-2</v>
      </c>
      <c r="AS457" s="10">
        <f>3/24000000*OO[[#This Row],[101 (01JUL1985 12:00:00)-Water Temperature (C)]]*OO[[#This Row],[43]]</f>
        <v>5.3412380817924994E-2</v>
      </c>
      <c r="AT457" s="10">
        <f>3/24000000*OO[[#This Row],[102 (01JUL1985 15:00:00)-Water Temperature (C)]]*OO[[#This Row],[44]]</f>
        <v>7.0413750864999999E-2</v>
      </c>
      <c r="AU457" s="10">
        <f>3/24000000*OO[[#This Row],[103 (01JUL1985 18:00:00)-Water Temperature (C)]]*OO[[#This Row],[45]]</f>
        <v>7.9757402880287501E-2</v>
      </c>
      <c r="AV457" s="10">
        <f>3/24000000*OO[[#This Row],[104 (01JUL1985 21:00:00)-Water Temperature (C)]]*OO[[#This Row],[46]]</f>
        <v>8.0131231580575002E-2</v>
      </c>
      <c r="AW457" s="10">
        <f>3/24000000*OO[[#This Row],[105 (02JUL1985 00:00:00)-Water Temperature (C)]]*OO[[#This Row],[47]]</f>
        <v>7.4027430678999986E-2</v>
      </c>
      <c r="AX457" s="10">
        <f>3/24000000*OO[[#This Row],[106 (02JUL1985 03:00:00)-Water Temperature (C)]]*OO[[#This Row],[48]]</f>
        <v>6.6161854686150004E-2</v>
      </c>
      <c r="AY457" s="10">
        <f>3/24000000*OO[[#This Row],[107 (02JUL1985 06:00:00)-Water Temperature (C)]]*OO[[#This Row],[49]]</f>
        <v>5.3682710977350001E-2</v>
      </c>
      <c r="AZ457" s="10">
        <f>3/24000000*OO[[#This Row],[108 (02JUL1985 09:00:00)-Water Temperature (C)]]*OO[[#This Row],[50]]</f>
        <v>3.9454209591299999E-2</v>
      </c>
      <c r="BA457" s="10">
        <f>3/24000000*OO[[#This Row],[109 (02JUL1985 12:00:00)-Water Temperature (C)]]*OO[[#This Row],[51]]</f>
        <v>2.6924734371526246E-2</v>
      </c>
      <c r="BB457" s="10">
        <f>3/24000000*OO[[#This Row],[110 (02JUL1985 15:00:00)-Water Temperature (C)]]*OO[[#This Row],[52]]</f>
        <v>1.6891571110612499E-2</v>
      </c>
      <c r="BC457" s="10">
        <f>3/24000000*OO[[#This Row],[111 (02JUL1985 18:00:00)-Water Temperature (C)]]*OO[[#This Row],[53]]</f>
        <v>9.8735845787574997E-3</v>
      </c>
      <c r="BD457" s="10">
        <f>3/24000000*OO[[#This Row],[112 (02JUL1985 21:00:00)-Water Temperature (C)]]*OO[[#This Row],[54]]</f>
        <v>5.6755404353699994E-3</v>
      </c>
      <c r="BE457" s="10">
        <f>3/24000000*OO[[#This Row],[113 (03JUL1985 00:00:00)-Water Temperature (C)]]*OO[[#This Row],[55]]</f>
        <v>3.2989290358625E-3</v>
      </c>
      <c r="BF457" s="10">
        <f>3/24000000*OO[[#This Row],[114 (03JUL1985 03:00:00)-Water Temperature (C)]]*OO[[#This Row],[56]]</f>
        <v>2.0375997573603747E-3</v>
      </c>
      <c r="BG457" s="10">
        <f>3/24000000*OO[[#This Row],[115 (03JUL1985 06:00:00)-Water Temperature (C)]]*OO[[#This Row],[57]]</f>
        <v>1.30921752431275E-3</v>
      </c>
      <c r="BH457" s="10">
        <f>3/24000000*OO[[#This Row],[116 (03JUL1985 09:00:00)-Water Temperature (C)]]*OO[[#This Row],[58]]</f>
        <v>8.6937595082325003E-4</v>
      </c>
      <c r="BI457" s="10">
        <f>3/24000000*OO[[#This Row],[117 (03JUL1985 12:00:00)-Water Temperature (C)]]*OO[[#This Row],[59]]</f>
        <v>6.1122347925937496E-4</v>
      </c>
      <c r="BJ457" s="10">
        <f>3/24000000*OO[[#This Row],[118 (03JUL1985 15:00:00)-Water Temperature (C)]]*OO[[#This Row],[60]]</f>
        <v>4.4510609812999997E-4</v>
      </c>
      <c r="BK457" s="10">
        <f>3/24000000*OO[[#This Row],[119 (03JUL1985 18:00:00)-Water Temperature (C)]]*OO[[#This Row],[61]]</f>
        <v>3.3690083348707499E-4</v>
      </c>
      <c r="BL457" s="10">
        <f>3/24000000*OO[[#This Row],[120 (03JUL1985 21:00:00)-Water Temperature (C)]]*OO[[#This Row],[62]]</f>
        <v>2.7030744024129997E-4</v>
      </c>
      <c r="BM457" s="10">
        <f>3/24000000*OO[[#This Row],[121 (04JUL1985 00:00:00)-Water Temperature (C)]]*OO[[#This Row],[63]]</f>
        <v>2.2891295299339999E-4</v>
      </c>
      <c r="BN457" s="10">
        <f>3/24000000*OO[[#This Row],[122 (04JUL1985 03:00:00)-Water Temperature (C)]]*OO[[#This Row],[64]]</f>
        <v>2.0742160963329998E-4</v>
      </c>
      <c r="BO457" s="10">
        <f>3/24000000*OO[[#This Row],[123 (04JUL1985 06:00:00)-Water Temperature (C)]]*OO[[#This Row],[65]]</f>
        <v>1.88686638013275E-4</v>
      </c>
      <c r="BP457" s="10">
        <f>3/24000000*OO[[#This Row],[124 (04JUL1985 09:00:00)-Water Temperature (C)]]*OO[[#This Row],[66]]</f>
        <v>1.71952440546975E-4</v>
      </c>
      <c r="BQ457" s="10">
        <f>3/24000000*OO[[#This Row],[125 (04JUL1985 12:00:00)-Water Temperature (C)]]*OO[[#This Row],[67]]</f>
        <v>1.5323229685451249E-4</v>
      </c>
      <c r="BR457" s="10">
        <f>3/24000000*OO[[#This Row],[126 (04JUL1985 15:00:00)-Water Temperature (C)]]*OO[[#This Row],[68]]</f>
        <v>1.3574268876474999E-4</v>
      </c>
      <c r="BS457" s="10">
        <f>3/24000000*OO[[#This Row],[127 (04JUL1985 18:00:00)-Water Temperature (C)]]*OO[[#This Row],[69]]</f>
        <v>1.2153709979833748E-4</v>
      </c>
      <c r="BT457" s="10">
        <f>3/24000000*OO[[#This Row],[128 (04JUL1985 21:00:00)-Water Temperature (C)]]*OO[[#This Row],[70]]</f>
        <v>1.0907908934819998E-4</v>
      </c>
      <c r="BU457" s="10">
        <f>3/24000000*OO[[#This Row],[129 (05JUL1985 00:00:00)-Water Temperature (C)]]*OO[[#This Row],[71]]</f>
        <v>9.7940291072E-5</v>
      </c>
      <c r="BV457" s="10">
        <f>3/24000000*OO[[#This Row],[130 (05JUL1985 03:00:00)-Water Temperature (C)]]*OO[[#This Row],[72]]</f>
        <v>9.1824316466049987E-5</v>
      </c>
      <c r="BW457" s="10">
        <f>3/24000000*OO[[#This Row],[131 (05JUL1985 06:00:00)-Water Temperature (C)]]*OO[[#This Row],[73]]</f>
        <v>8.4550633351624993E-5</v>
      </c>
      <c r="BX457" s="10">
        <f>3/24000000*OO[[#This Row],[132 (05JUL1985 09:00:00)-Water Temperature (C)]]*OO[[#This Row],[74]]</f>
        <v>7.6935150991937508E-5</v>
      </c>
      <c r="BY457" s="10">
        <f>3/24000000*OO[[#This Row],[133 (05JUL1985 12:00:00)-Water Temperature (C)]]*OO[[#This Row],[75]]</f>
        <v>7.0012635722799997E-5</v>
      </c>
      <c r="BZ457" s="10">
        <f>3/24000000*OO[[#This Row],[134 (05JUL1985 15:00:00)-Water Temperature (C)]]*OO[[#This Row],[76]]</f>
        <v>6.2647845762149997E-5</v>
      </c>
      <c r="CA457" s="10">
        <f>3/24000000*OO[[#This Row],[135 (05JUL1985 18:00:00)-Water Temperature (C)]]*OO[[#This Row],[77]]</f>
        <v>5.5153272491049993E-5</v>
      </c>
      <c r="CB457" s="10">
        <f>3/24000000*OO[[#This Row],[136 (05JUL1985 21:00:00)-Water Temperature (C)]]*OO[[#This Row],[78]]</f>
        <v>4.8983496800062496E-5</v>
      </c>
      <c r="CC457" s="10">
        <f>3/24000000*OO[[#This Row],[137 (06JUL1985 00:00:00)-Water Temperature (C)]]*OO[[#This Row],[79]]</f>
        <v>4.4619057649999996E-5</v>
      </c>
      <c r="CD457" s="10">
        <f>3/24000000*OO[[#This Row],[138 (06JUL1985 03:00:00)-Water Temperature (C)]]*OO[[#This Row],[80]]</f>
        <v>4.3275580166000001E-5</v>
      </c>
      <c r="CE457" s="10">
        <f>3/24000000*OO[[#This Row],[139 (06JUL1985 06:00:00)-Water Temperature (C)]]*OO[[#This Row],[81]]</f>
        <v>4.1234602976174998E-5</v>
      </c>
      <c r="CF457" s="10">
        <f>3/24000000*OO[[#This Row],[140 (06JUL1985 09:00:00)-Water Temperature (C)]]*OO[[#This Row],[82]]</f>
        <v>3.8231910547725002E-5</v>
      </c>
      <c r="CG457" s="10">
        <f>3/24000000*OO[[#This Row],[141 (06JUL1985 12:00:00)-Water Temperature (C)]]*OO[[#This Row],[83]]</f>
        <v>3.5500437970870002E-5</v>
      </c>
      <c r="CH457" s="10">
        <f>3/24000000*OO[[#This Row],[142 (06JUL1985 15:00:00)-Water Temperature (C)]]*OO[[#This Row],[84]]</f>
        <v>3.1909303753434998E-5</v>
      </c>
      <c r="CI457" s="10">
        <f>3/24000000*OO[[#This Row],[143 (06JUL1985 18:00:00)-Water Temperature (C)]]*OO[[#This Row],[85]]</f>
        <v>2.7636960805665E-5</v>
      </c>
      <c r="CJ457" s="10">
        <f>3/24000000*OO[[#This Row],[144 (06JUL1985 21:00:00)-Water Temperature (C)]]*OO[[#This Row],[86]]</f>
        <v>2.4112859448E-5</v>
      </c>
      <c r="CK457" s="10">
        <f>3/24000000*OO[[#This Row],[145 (07JUL1985 00:00:00)-Water Temperature (C)]]*OO[[#This Row],[87]]</f>
        <v>2.187800960869125E-5</v>
      </c>
      <c r="CL457" s="10">
        <f>3/24000000*OO[[#This Row],[146 (07JUL1985 03:00:00)-Water Temperature (C)]]*OO[[#This Row],[88]]</f>
        <v>2.1109805526227498E-5</v>
      </c>
      <c r="CM457" s="10">
        <f>3/24000000*OO[[#This Row],[147 (07JUL1985 06:00:00)-Water Temperature (C)]]*OO[[#This Row],[89]]</f>
        <v>2.0366467556709998E-5</v>
      </c>
      <c r="CN457" s="10">
        <f>3/24000000*OO[[#This Row],[148 (07JUL1985 09:00:00)-Water Temperature (C)]]*OO[[#This Row],[90]]</f>
        <v>1.9151130562199998E-5</v>
      </c>
      <c r="CO457" s="10">
        <f>3/24000000*OO[[#This Row],[149 (07JUL1985 12:00:00)-Water Temperature (C)]]*OO[[#This Row],[91]]</f>
        <v>1.7851785862557502E-5</v>
      </c>
      <c r="CP457" s="10">
        <f>3/24000000*OO[[#This Row],[150 (07JUL1985 15:00:00)-Water Temperature (C)]]*OO[[#This Row],[92]]</f>
        <v>1.6230967216143747E-5</v>
      </c>
      <c r="CQ457" s="10">
        <f>3/24000000*OO[[#This Row],[151 (07JUL1985 18:00:00)-Water Temperature (C)]]*OO[[#This Row],[93]]</f>
        <v>1.4658432449647499E-5</v>
      </c>
      <c r="CR457" s="10">
        <f>3/24000000*OO[[#This Row],[152 (07JUL1985 21:00:00)-Water Temperature (C)]]*OO[[#This Row],[94]]</f>
        <v>1.3482582755594998E-5</v>
      </c>
      <c r="CS457" s="10">
        <f>3/24000000*OO[[#This Row],[153 (08JUL1985 00:00:00)-Water Temperature (C)]]*OO[[#This Row],[95]]</f>
        <v>1.2641900750329999E-5</v>
      </c>
      <c r="CT457" s="10">
        <f>3/24000000*OO[[#This Row],[154 (08JUL1985 03:00:00)-Water Temperature (C)]]*OO[[#This Row],[96]]</f>
        <v>1.2152552012399998E-5</v>
      </c>
      <c r="CU457" s="10">
        <f>3/24000000*OO[[#This Row],[155 (08JUL1985 06:00:00)-Water Temperature (C)]]*OO[[#This Row],[97]]</f>
        <v>1.19273848835625E-5</v>
      </c>
      <c r="CV457" s="10">
        <f>3/24000000*OO[[#This Row],[156 (08JUL1985 09:00:00)-Water Temperature (C)]]*OO[[#This Row],[98]]</f>
        <v>1.1377546774694999E-5</v>
      </c>
      <c r="CW457" s="10">
        <f>3/24000000*OO[[#This Row],[157 (08JUL1985 12:00:00)-Water Temperature (C)]]*OO[[#This Row],[99]]</f>
        <v>1.0719905969339999E-5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1.7150620955956249E-41</v>
      </c>
      <c r="AA458" s="10">
        <f>3/24000000*OO[[#This Row],[83 (29JUN1985 06:00:00)-Water Temperature (C)]]*OO[[#This Row],[25]]</f>
        <v>2.1296391551078748E-35</v>
      </c>
      <c r="AB458" s="10">
        <f>3/24000000*OO[[#This Row],[84 (29JUN1985 09:00:00)-Water Temperature (C)]]*OO[[#This Row],[26]]</f>
        <v>2.7102466553215001E-29</v>
      </c>
      <c r="AC458" s="10">
        <f>3/24000000*OO[[#This Row],[85 (29JUN1985 12:00:00)-Water Temperature (C)]]*OO[[#This Row],[27]]</f>
        <v>1.469559892745625E-24</v>
      </c>
      <c r="AD458" s="10">
        <f>3/24000000*OO[[#This Row],[86 (29JUN1985 15:00:00)-Water Temperature (C)]]*OO[[#This Row],[28]]</f>
        <v>9.2007926101875005E-21</v>
      </c>
      <c r="AE458" s="10">
        <f>3/24000000*OO[[#This Row],[88 (29JUN1985 21:00:00)-Water Temperature (C)]]*OO[[#This Row],[30]]</f>
        <v>4.6419501124499996E-15</v>
      </c>
      <c r="AF458" s="10">
        <f>3/24000000*OO[[#This Row],[88 (29JUN1985 21:00:00)-Water Temperature (C)]]*OO[[#This Row],[30]]</f>
        <v>4.6419501124499996E-15</v>
      </c>
      <c r="AG458" s="10">
        <f>3/24000000*OO[[#This Row],[89 (30JUN1985 00:00:00)-Water Temperature (C)]]*OO[[#This Row],[31]]</f>
        <v>7.69595761392E-13</v>
      </c>
      <c r="AH458" s="10">
        <f>3/24000000*OO[[#This Row],[90 (30JUN1985 03:00:00)-Water Temperature (C)]]*OO[[#This Row],[32]]</f>
        <v>6.3607358202000001E-11</v>
      </c>
      <c r="AI458" s="10">
        <f>3/24000000*OO[[#This Row],[91 (30JUN1985 06:00:00)-Water Temperature (C)]]*OO[[#This Row],[33]]</f>
        <v>2.8683187949899998E-9</v>
      </c>
      <c r="AJ458" s="10">
        <f>3/24000000*OO[[#This Row],[92 (30JUN1985 09:00:00)-Water Temperature (C)]]*OO[[#This Row],[34]]</f>
        <v>7.5612188629237506E-8</v>
      </c>
      <c r="AK458" s="10">
        <f>3/24000000*OO[[#This Row],[93 (30JUN1985 12:00:00)-Water Temperature (C)]]*OO[[#This Row],[35]]</f>
        <v>1.2312230753286248E-6</v>
      </c>
      <c r="AL458" s="10">
        <f>3/24000000*OO[[#This Row],[94 (30JUN1985 15:00:00)-Water Temperature (C)]]*OO[[#This Row],[36]]</f>
        <v>1.2882435041700001E-5</v>
      </c>
      <c r="AM458" s="10">
        <f>3/24000000*OO[[#This Row],[95 (30JUN1985 18:00:00)-Water Temperature (C)]]*OO[[#This Row],[37]]</f>
        <v>9.2017576308075003E-5</v>
      </c>
      <c r="AN458" s="10">
        <f>3/24000000*OO[[#This Row],[96 (30JUN1985 21:00:00)-Water Temperature (C)]]*OO[[#This Row],[38]]</f>
        <v>4.7794381643249999E-4</v>
      </c>
      <c r="AO458" s="10">
        <f>3/24000000*OO[[#This Row],[97 (01JUL1985 00:00:00)-Water Temperature (C)]]*OO[[#This Row],[39]]</f>
        <v>1.8930466097462498E-3</v>
      </c>
      <c r="AP458" s="10">
        <f>3/24000000*OO[[#This Row],[98 (01JUL1985 03:00:00)-Water Temperature (C)]]*OO[[#This Row],[40]]</f>
        <v>6.1258206824099997E-3</v>
      </c>
      <c r="AQ458" s="10">
        <f>3/24000000*OO[[#This Row],[99 (01JUL1985 06:00:00)-Water Temperature (C)]]*OO[[#This Row],[41]]</f>
        <v>1.5487142390719997E-2</v>
      </c>
      <c r="AR458" s="10">
        <f>3/24000000*OO[[#This Row],[100 (01JUL1985 09:00:00)-Water Temperature (C)]]*OO[[#This Row],[42]]</f>
        <v>3.1023335718044998E-2</v>
      </c>
      <c r="AS458" s="10">
        <f>3/24000000*OO[[#This Row],[101 (01JUL1985 12:00:00)-Water Temperature (C)]]*OO[[#This Row],[43]]</f>
        <v>5.072097057885E-2</v>
      </c>
      <c r="AT458" s="10">
        <f>3/24000000*OO[[#This Row],[102 (01JUL1985 15:00:00)-Water Temperature (C)]]*OO[[#This Row],[44]]</f>
        <v>6.9394510332874998E-2</v>
      </c>
      <c r="AU458" s="10">
        <f>3/24000000*OO[[#This Row],[103 (01JUL1985 18:00:00)-Water Temperature (C)]]*OO[[#This Row],[45]]</f>
        <v>8.1484092479687506E-2</v>
      </c>
      <c r="AV458" s="10">
        <f>3/24000000*OO[[#This Row],[104 (01JUL1985 21:00:00)-Water Temperature (C)]]*OO[[#This Row],[46]]</f>
        <v>8.4684902351399999E-2</v>
      </c>
      <c r="AW458" s="10">
        <f>3/24000000*OO[[#This Row],[105 (02JUL1985 00:00:00)-Water Temperature (C)]]*OO[[#This Row],[47]]</f>
        <v>8.0689709117499994E-2</v>
      </c>
      <c r="AX458" s="10">
        <f>3/24000000*OO[[#This Row],[106 (02JUL1985 03:00:00)-Water Temperature (C)]]*OO[[#This Row],[48]]</f>
        <v>7.4347008926274993E-2</v>
      </c>
      <c r="AY458" s="10">
        <f>3/24000000*OO[[#This Row],[107 (02JUL1985 06:00:00)-Water Temperature (C)]]*OO[[#This Row],[49]]</f>
        <v>6.2501528956199995E-2</v>
      </c>
      <c r="AZ458" s="10">
        <f>3/24000000*OO[[#This Row],[108 (02JUL1985 09:00:00)-Water Temperature (C)]]*OO[[#This Row],[50]]</f>
        <v>4.7859812789999998E-2</v>
      </c>
      <c r="BA458" s="10">
        <f>3/24000000*OO[[#This Row],[109 (02JUL1985 12:00:00)-Water Temperature (C)]]*OO[[#This Row],[51]]</f>
        <v>3.4054735976912491E-2</v>
      </c>
      <c r="BB458" s="10">
        <f>3/24000000*OO[[#This Row],[110 (02JUL1985 15:00:00)-Water Temperature (C)]]*OO[[#This Row],[52]]</f>
        <v>2.2394934935807499E-2</v>
      </c>
      <c r="BC458" s="10">
        <f>3/24000000*OO[[#This Row],[111 (02JUL1985 18:00:00)-Water Temperature (C)]]*OO[[#This Row],[53]]</f>
        <v>1.379496274961625E-2</v>
      </c>
      <c r="BD458" s="10">
        <f>3/24000000*OO[[#This Row],[112 (02JUL1985 21:00:00)-Water Temperature (C)]]*OO[[#This Row],[54]]</f>
        <v>8.3814042494099999E-3</v>
      </c>
      <c r="BE458" s="10">
        <f>3/24000000*OO[[#This Row],[113 (03JUL1985 00:00:00)-Water Temperature (C)]]*OO[[#This Row],[55]]</f>
        <v>5.1858293503074995E-3</v>
      </c>
      <c r="BF458" s="10">
        <f>3/24000000*OO[[#This Row],[114 (03JUL1985 03:00:00)-Water Temperature (C)]]*OO[[#This Row],[56]]</f>
        <v>3.4336038034612501E-3</v>
      </c>
      <c r="BG458" s="10">
        <f>3/24000000*OO[[#This Row],[115 (03JUL1985 06:00:00)-Water Temperature (C)]]*OO[[#This Row],[57]]</f>
        <v>2.3830667379859997E-3</v>
      </c>
      <c r="BH458" s="10">
        <f>3/24000000*OO[[#This Row],[116 (03JUL1985 09:00:00)-Water Temperature (C)]]*OO[[#This Row],[58]]</f>
        <v>1.7109919739374999E-3</v>
      </c>
      <c r="BI458" s="10">
        <f>3/24000000*OO[[#This Row],[117 (03JUL1985 12:00:00)-Water Temperature (C)]]*OO[[#This Row],[59]]</f>
        <v>1.2832139805624997E-3</v>
      </c>
      <c r="BJ458" s="10">
        <f>3/24000000*OO[[#This Row],[118 (03JUL1985 15:00:00)-Water Temperature (C)]]*OO[[#This Row],[60]]</f>
        <v>9.7839601830750013E-4</v>
      </c>
      <c r="BK458" s="10">
        <f>3/24000000*OO[[#This Row],[119 (03JUL1985 18:00:00)-Water Temperature (C)]]*OO[[#This Row],[61]]</f>
        <v>7.6057114849099991E-4</v>
      </c>
      <c r="BL458" s="10">
        <f>3/24000000*OO[[#This Row],[120 (03JUL1985 21:00:00)-Water Temperature (C)]]*OO[[#This Row],[62]]</f>
        <v>6.1495517041199998E-4</v>
      </c>
      <c r="BM458" s="10">
        <f>3/24000000*OO[[#This Row],[121 (04JUL1985 00:00:00)-Water Temperature (C)]]*OO[[#This Row],[63]]</f>
        <v>5.1912958395000002E-4</v>
      </c>
      <c r="BN458" s="10">
        <f>3/24000000*OO[[#This Row],[122 (04JUL1985 03:00:00)-Water Temperature (C)]]*OO[[#This Row],[64]]</f>
        <v>4.6620918625125003E-4</v>
      </c>
      <c r="BO458" s="10">
        <f>3/24000000*OO[[#This Row],[123 (04JUL1985 06:00:00)-Water Temperature (C)]]*OO[[#This Row],[65]]</f>
        <v>4.2130348054375002E-4</v>
      </c>
      <c r="BP458" s="10">
        <f>3/24000000*OO[[#This Row],[124 (04JUL1985 09:00:00)-Water Temperature (C)]]*OO[[#This Row],[66]]</f>
        <v>3.8297384875199999E-4</v>
      </c>
      <c r="BQ458" s="10">
        <f>3/24000000*OO[[#This Row],[125 (04JUL1985 12:00:00)-Water Temperature (C)]]*OO[[#This Row],[67]]</f>
        <v>3.4115380768588748E-4</v>
      </c>
      <c r="BR458" s="10">
        <f>3/24000000*OO[[#This Row],[126 (04JUL1985 15:00:00)-Water Temperature (C)]]*OO[[#This Row],[68]]</f>
        <v>3.0253998171980001E-4</v>
      </c>
      <c r="BS458" s="10">
        <f>3/24000000*OO[[#This Row],[127 (04JUL1985 18:00:00)-Water Temperature (C)]]*OO[[#This Row],[69]]</f>
        <v>2.7065032696305E-4</v>
      </c>
      <c r="BT458" s="10">
        <f>3/24000000*OO[[#This Row],[128 (04JUL1985 21:00:00)-Water Temperature (C)]]*OO[[#This Row],[70]]</f>
        <v>2.4272729220629999E-4</v>
      </c>
      <c r="BU458" s="10">
        <f>3/24000000*OO[[#This Row],[129 (05JUL1985 00:00:00)-Water Temperature (C)]]*OO[[#This Row],[71]]</f>
        <v>2.1776365080007499E-4</v>
      </c>
      <c r="BV458" s="10">
        <f>3/24000000*OO[[#This Row],[130 (05JUL1985 03:00:00)-Water Temperature (C)]]*OO[[#This Row],[72]]</f>
        <v>2.0364752668499997E-4</v>
      </c>
      <c r="BW458" s="10">
        <f>3/24000000*OO[[#This Row],[131 (05JUL1985 06:00:00)-Water Temperature (C)]]*OO[[#This Row],[73]]</f>
        <v>1.8755978516889999E-4</v>
      </c>
      <c r="BX458" s="10">
        <f>3/24000000*OO[[#This Row],[132 (05JUL1985 09:00:00)-Water Temperature (C)]]*OO[[#This Row],[74]]</f>
        <v>1.7147848456390002E-4</v>
      </c>
      <c r="BY458" s="10">
        <f>3/24000000*OO[[#This Row],[133 (05JUL1985 12:00:00)-Water Temperature (C)]]*OO[[#This Row],[75]]</f>
        <v>1.5658096962961249E-4</v>
      </c>
      <c r="BZ458" s="10">
        <f>3/24000000*OO[[#This Row],[134 (05JUL1985 15:00:00)-Water Temperature (C)]]*OO[[#This Row],[76]]</f>
        <v>1.410545557855E-4</v>
      </c>
      <c r="CA458" s="10">
        <f>3/24000000*OO[[#This Row],[135 (05JUL1985 18:00:00)-Water Temperature (C)]]*OO[[#This Row],[77]]</f>
        <v>1.2526628642707497E-4</v>
      </c>
      <c r="CB458" s="10">
        <f>3/24000000*OO[[#This Row],[136 (05JUL1985 21:00:00)-Water Temperature (C)]]*OO[[#This Row],[78]]</f>
        <v>1.1201596260395E-4</v>
      </c>
      <c r="CC458" s="10">
        <f>3/24000000*OO[[#This Row],[137 (06JUL1985 00:00:00)-Water Temperature (C)]]*OO[[#This Row],[79]]</f>
        <v>1.0265941281374999E-4</v>
      </c>
      <c r="CD458" s="10">
        <f>3/24000000*OO[[#This Row],[138 (06JUL1985 03:00:00)-Water Temperature (C)]]*OO[[#This Row],[80]]</f>
        <v>1.0016664293762499E-4</v>
      </c>
      <c r="CE458" s="10">
        <f>3/24000000*OO[[#This Row],[139 (06JUL1985 06:00:00)-Water Temperature (C)]]*OO[[#This Row],[81]]</f>
        <v>9.6784053242899998E-5</v>
      </c>
      <c r="CF458" s="10">
        <f>3/24000000*OO[[#This Row],[140 (06JUL1985 09:00:00)-Water Temperature (C)]]*OO[[#This Row],[82]]</f>
        <v>9.1687666877137501E-5</v>
      </c>
      <c r="CG458" s="10">
        <f>3/24000000*OO[[#This Row],[141 (06JUL1985 12:00:00)-Water Temperature (C)]]*OO[[#This Row],[83]]</f>
        <v>8.6998787842999995E-5</v>
      </c>
      <c r="CH458" s="10">
        <f>3/24000000*OO[[#This Row],[142 (06JUL1985 15:00:00)-Water Temperature (C)]]*OO[[#This Row],[84]]</f>
        <v>8.0178192448424984E-5</v>
      </c>
      <c r="CI458" s="10">
        <f>3/24000000*OO[[#This Row],[143 (06JUL1985 18:00:00)-Water Temperature (C)]]*OO[[#This Row],[85]]</f>
        <v>7.1381986348200002E-5</v>
      </c>
      <c r="CJ458" s="10">
        <f>3/24000000*OO[[#This Row],[144 (06JUL1985 21:00:00)-Water Temperature (C)]]*OO[[#This Row],[86]]</f>
        <v>6.3626070743300002E-5</v>
      </c>
      <c r="CK458" s="10">
        <f>3/24000000*OO[[#This Row],[145 (07JUL1985 00:00:00)-Water Temperature (C)]]*OO[[#This Row],[87]]</f>
        <v>5.8595285564099986E-5</v>
      </c>
      <c r="CL458" s="10">
        <f>3/24000000*OO[[#This Row],[146 (07JUL1985 03:00:00)-Water Temperature (C)]]*OO[[#This Row],[88]]</f>
        <v>5.712176306025E-5</v>
      </c>
      <c r="CM458" s="10">
        <f>3/24000000*OO[[#This Row],[147 (07JUL1985 06:00:00)-Water Temperature (C)]]*OO[[#This Row],[89]]</f>
        <v>5.5788934727025004E-5</v>
      </c>
      <c r="CN458" s="10">
        <f>3/24000000*OO[[#This Row],[148 (07JUL1985 09:00:00)-Water Temperature (C)]]*OO[[#This Row],[90]]</f>
        <v>5.3184664749374996E-5</v>
      </c>
      <c r="CO458" s="10">
        <f>3/24000000*OO[[#This Row],[149 (07JUL1985 12:00:00)-Water Temperature (C)]]*OO[[#This Row],[91]]</f>
        <v>5.0041672951875002E-5</v>
      </c>
      <c r="CP458" s="10">
        <f>3/24000000*OO[[#This Row],[150 (07JUL1985 15:00:00)-Water Temperature (C)]]*OO[[#This Row],[92]]</f>
        <v>4.5829392015400004E-5</v>
      </c>
      <c r="CQ458" s="10">
        <f>3/24000000*OO[[#This Row],[151 (07JUL1985 18:00:00)-Water Temperature (C)]]*OO[[#This Row],[93]]</f>
        <v>4.1583161589937494E-5</v>
      </c>
      <c r="CR458" s="10">
        <f>3/24000000*OO[[#This Row],[152 (07JUL1985 21:00:00)-Water Temperature (C)]]*OO[[#This Row],[94]]</f>
        <v>3.82297191572375E-5</v>
      </c>
      <c r="CS458" s="10">
        <f>3/24000000*OO[[#This Row],[153 (08JUL1985 00:00:00)-Water Temperature (C)]]*OO[[#This Row],[95]]</f>
        <v>3.5778298193787502E-5</v>
      </c>
      <c r="CT458" s="10">
        <f>3/24000000*OO[[#This Row],[154 (08JUL1985 03:00:00)-Water Temperature (C)]]*OO[[#This Row],[96]]</f>
        <v>3.4323786919663746E-5</v>
      </c>
      <c r="CU458" s="10">
        <f>3/24000000*OO[[#This Row],[155 (08JUL1985 06:00:00)-Water Temperature (C)]]*OO[[#This Row],[97]]</f>
        <v>3.3665766100969999E-5</v>
      </c>
      <c r="CV458" s="10">
        <f>3/24000000*OO[[#This Row],[156 (08JUL1985 09:00:00)-Water Temperature (C)]]*OO[[#This Row],[98]]</f>
        <v>3.2243178312345002E-5</v>
      </c>
      <c r="CW458" s="10">
        <f>3/24000000*OO[[#This Row],[157 (08JUL1985 12:00:00)-Water Temperature (C)]]*OO[[#This Row],[99]]</f>
        <v>3.0504091039818741E-5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6.3643880623449997E-42</v>
      </c>
      <c r="AA459" s="10">
        <f>3/24000000*OO[[#This Row],[83 (29JUN1985 06:00:00)-Water Temperature (C)]]*OO[[#This Row],[25]]</f>
        <v>7.5075660468637505E-36</v>
      </c>
      <c r="AB459" s="10">
        <f>3/24000000*OO[[#This Row],[84 (29JUN1985 09:00:00)-Water Temperature (C)]]*OO[[#This Row],[26]]</f>
        <v>1.05728638400625E-29</v>
      </c>
      <c r="AC459" s="10">
        <f>3/24000000*OO[[#This Row],[85 (29JUN1985 12:00:00)-Water Temperature (C)]]*OO[[#This Row],[27]]</f>
        <v>6.2854634994937499E-25</v>
      </c>
      <c r="AD459" s="10">
        <f>3/24000000*OO[[#This Row],[86 (29JUN1985 15:00:00)-Water Temperature (C)]]*OO[[#This Row],[28]]</f>
        <v>4.6926314076075001E-21</v>
      </c>
      <c r="AE459" s="10">
        <f>3/24000000*OO[[#This Row],[88 (29JUN1985 21:00:00)-Water Temperature (C)]]*OO[[#This Row],[30]]</f>
        <v>2.927570532834E-15</v>
      </c>
      <c r="AF459" s="10">
        <f>3/24000000*OO[[#This Row],[88 (29JUN1985 21:00:00)-Water Temperature (C)]]*OO[[#This Row],[30]]</f>
        <v>2.927570532834E-15</v>
      </c>
      <c r="AG459" s="10">
        <f>3/24000000*OO[[#This Row],[89 (30JUN1985 00:00:00)-Water Temperature (C)]]*OO[[#This Row],[31]]</f>
        <v>5.2482004310050005E-13</v>
      </c>
      <c r="AH459" s="10">
        <f>3/24000000*OO[[#This Row],[90 (30JUN1985 03:00:00)-Water Temperature (C)]]*OO[[#This Row],[32]]</f>
        <v>4.6389786508162499E-11</v>
      </c>
      <c r="AI459" s="10">
        <f>3/24000000*OO[[#This Row],[91 (30JUN1985 06:00:00)-Water Temperature (C)]]*OO[[#This Row],[33]]</f>
        <v>2.2255185152199999E-9</v>
      </c>
      <c r="AJ459" s="10">
        <f>3/24000000*OO[[#This Row],[92 (30JUN1985 09:00:00)-Water Temperature (C)]]*OO[[#This Row],[34]]</f>
        <v>6.2246834805749999E-8</v>
      </c>
      <c r="AK459" s="10">
        <f>3/24000000*OO[[#This Row],[93 (30JUN1985 12:00:00)-Water Temperature (C)]]*OO[[#This Row],[35]]</f>
        <v>1.073372906711E-6</v>
      </c>
      <c r="AL459" s="10">
        <f>3/24000000*OO[[#This Row],[94 (30JUN1985 15:00:00)-Water Temperature (C)]]*OO[[#This Row],[36]]</f>
        <v>1.186805000232E-5</v>
      </c>
      <c r="AM459" s="10">
        <f>3/24000000*OO[[#This Row],[95 (30JUN1985 18:00:00)-Water Temperature (C)]]*OO[[#This Row],[37]]</f>
        <v>8.9239091155362491E-5</v>
      </c>
      <c r="AN459" s="10">
        <f>3/24000000*OO[[#This Row],[96 (30JUN1985 21:00:00)-Water Temperature (C)]]*OO[[#This Row],[38]]</f>
        <v>4.8565097277000004E-4</v>
      </c>
      <c r="AO459" s="10">
        <f>3/24000000*OO[[#This Row],[97 (01JUL1985 00:00:00)-Water Temperature (C)]]*OO[[#This Row],[39]]</f>
        <v>2.006772283703375E-3</v>
      </c>
      <c r="AP459" s="10">
        <f>3/24000000*OO[[#This Row],[98 (01JUL1985 03:00:00)-Water Temperature (C)]]*OO[[#This Row],[40]]</f>
        <v>6.7475461702862496E-3</v>
      </c>
      <c r="AQ459" s="10">
        <f>3/24000000*OO[[#This Row],[99 (01JUL1985 06:00:00)-Water Temperature (C)]]*OO[[#This Row],[41]]</f>
        <v>1.7794365674475E-2</v>
      </c>
      <c r="AR459" s="10">
        <f>3/24000000*OO[[#This Row],[100 (01JUL1985 09:00:00)-Water Temperature (C)]]*OO[[#This Row],[42]]</f>
        <v>3.7245790243975001E-2</v>
      </c>
      <c r="AS459" s="10">
        <f>3/24000000*OO[[#This Row],[101 (01JUL1985 12:00:00)-Water Temperature (C)]]*OO[[#This Row],[43]]</f>
        <v>6.3460770256799998E-2</v>
      </c>
      <c r="AT459" s="10">
        <f>3/24000000*OO[[#This Row],[102 (01JUL1985 15:00:00)-Water Temperature (C)]]*OO[[#This Row],[44]]</f>
        <v>9.0377275394525003E-2</v>
      </c>
      <c r="AU459" s="10">
        <f>3/24000000*OO[[#This Row],[103 (01JUL1985 18:00:00)-Water Temperature (C)]]*OO[[#This Row],[45]]</f>
        <v>0.1103447031147</v>
      </c>
      <c r="AV459" s="10">
        <f>3/24000000*OO[[#This Row],[104 (01JUL1985 21:00:00)-Water Temperature (C)]]*OO[[#This Row],[46]]</f>
        <v>0.11896565700285</v>
      </c>
      <c r="AW459" s="10">
        <f>3/24000000*OO[[#This Row],[105 (02JUL1985 00:00:00)-Water Temperature (C)]]*OO[[#This Row],[47]]</f>
        <v>0.117112894546875</v>
      </c>
      <c r="AX459" s="10">
        <f>3/24000000*OO[[#This Row],[106 (02JUL1985 03:00:00)-Water Temperature (C)]]*OO[[#This Row],[48]]</f>
        <v>0.11151404294719998</v>
      </c>
      <c r="AY459" s="10">
        <f>3/24000000*OO[[#This Row],[107 (02JUL1985 06:00:00)-Water Temperature (C)]]*OO[[#This Row],[49]]</f>
        <v>9.7205679574149981E-2</v>
      </c>
      <c r="AZ459" s="10">
        <f>3/24000000*OO[[#This Row],[108 (02JUL1985 09:00:00)-Water Temperature (C)]]*OO[[#This Row],[50]]</f>
        <v>7.773424932037501E-2</v>
      </c>
      <c r="BA459" s="10">
        <f>3/24000000*OO[[#This Row],[109 (02JUL1985 12:00:00)-Water Temperature (C)]]*OO[[#This Row],[51]]</f>
        <v>5.7940520855687495E-2</v>
      </c>
      <c r="BB459" s="10">
        <f>3/24000000*OO[[#This Row],[110 (02JUL1985 15:00:00)-Water Temperature (C)]]*OO[[#This Row],[52]]</f>
        <v>4.0141488290062498E-2</v>
      </c>
      <c r="BC459" s="10">
        <f>3/24000000*OO[[#This Row],[111 (02JUL1985 18:00:00)-Water Temperature (C)]]*OO[[#This Row],[53]]</f>
        <v>2.6187220432202497E-2</v>
      </c>
      <c r="BD459" s="10">
        <f>3/24000000*OO[[#This Row],[112 (02JUL1985 21:00:00)-Water Temperature (C)]]*OO[[#This Row],[54]]</f>
        <v>1.6876478242520001E-2</v>
      </c>
      <c r="BE459" s="10">
        <f>3/24000000*OO[[#This Row],[113 (03JUL1985 00:00:00)-Water Temperature (C)]]*OO[[#This Row],[55]]</f>
        <v>1.1095827958799999E-2</v>
      </c>
      <c r="BF459" s="10">
        <f>3/24000000*OO[[#This Row],[114 (03JUL1985 03:00:00)-Water Temperature (C)]]*OO[[#This Row],[56]]</f>
        <v>7.8034651862024986E-3</v>
      </c>
      <c r="BG459" s="10">
        <f>3/24000000*OO[[#This Row],[115 (03JUL1985 06:00:00)-Water Temperature (C)]]*OO[[#This Row],[57]]</f>
        <v>5.7564550390150002E-3</v>
      </c>
      <c r="BH459" s="10">
        <f>3/24000000*OO[[#This Row],[116 (03JUL1985 09:00:00)-Water Temperature (C)]]*OO[[#This Row],[58]]</f>
        <v>4.3747008971999997E-3</v>
      </c>
      <c r="BI459" s="10">
        <f>3/24000000*OO[[#This Row],[117 (03JUL1985 12:00:00)-Water Temperature (C)]]*OO[[#This Row],[59]]</f>
        <v>3.4302936602812499E-3</v>
      </c>
      <c r="BJ459" s="10">
        <f>3/24000000*OO[[#This Row],[118 (03JUL1985 15:00:00)-Water Temperature (C)]]*OO[[#This Row],[60]]</f>
        <v>2.6995578361874994E-3</v>
      </c>
      <c r="BK459" s="10">
        <f>3/24000000*OO[[#This Row],[119 (03JUL1985 18:00:00)-Water Temperature (C)]]*OO[[#This Row],[61]]</f>
        <v>2.1383083808209995E-3</v>
      </c>
      <c r="BL459" s="10">
        <f>3/24000000*OO[[#This Row],[120 (03JUL1985 21:00:00)-Water Temperature (C)]]*OO[[#This Row],[62]]</f>
        <v>1.7386824627375001E-3</v>
      </c>
      <c r="BM459" s="10">
        <f>3/24000000*OO[[#This Row],[121 (04JUL1985 00:00:00)-Water Temperature (C)]]*OO[[#This Row],[63]]</f>
        <v>1.4624476375677499E-3</v>
      </c>
      <c r="BN459" s="10">
        <f>3/24000000*OO[[#This Row],[122 (04JUL1985 03:00:00)-Water Temperature (C)]]*OO[[#This Row],[64]]</f>
        <v>1.3005369307728749E-3</v>
      </c>
      <c r="BO459" s="10">
        <f>3/24000000*OO[[#This Row],[123 (04JUL1985 06:00:00)-Water Temperature (C)]]*OO[[#This Row],[65]]</f>
        <v>1.166897987335875E-3</v>
      </c>
      <c r="BP459" s="10">
        <f>3/24000000*OO[[#This Row],[124 (04JUL1985 09:00:00)-Water Temperature (C)]]*OO[[#This Row],[66]]</f>
        <v>1.0565372173834998E-3</v>
      </c>
      <c r="BQ459" s="10">
        <f>3/24000000*OO[[#This Row],[125 (04JUL1985 12:00:00)-Water Temperature (C)]]*OO[[#This Row],[67]]</f>
        <v>9.4017010316624989E-4</v>
      </c>
      <c r="BR459" s="10">
        <f>3/24000000*OO[[#This Row],[126 (04JUL1985 15:00:00)-Water Temperature (C)]]*OO[[#This Row],[68]]</f>
        <v>8.33438309473E-4</v>
      </c>
      <c r="BS459" s="10">
        <f>3/24000000*OO[[#This Row],[127 (04JUL1985 18:00:00)-Water Temperature (C)]]*OO[[#This Row],[69]]</f>
        <v>7.4434267222249994E-4</v>
      </c>
      <c r="BT459" s="10">
        <f>3/24000000*OO[[#This Row],[128 (04JUL1985 21:00:00)-Water Temperature (C)]]*OO[[#This Row],[70]]</f>
        <v>6.6625770383624998E-4</v>
      </c>
      <c r="BU459" s="10">
        <f>3/24000000*OO[[#This Row],[129 (05JUL1985 00:00:00)-Water Temperature (C)]]*OO[[#This Row],[71]]</f>
        <v>5.9674592141637504E-4</v>
      </c>
      <c r="BV459" s="10">
        <f>3/24000000*OO[[#This Row],[130 (05JUL1985 03:00:00)-Water Temperature (C)]]*OO[[#This Row],[72]]</f>
        <v>5.5508677215875002E-4</v>
      </c>
      <c r="BW459" s="10">
        <f>3/24000000*OO[[#This Row],[131 (05JUL1985 06:00:00)-Water Temperature (C)]]*OO[[#This Row],[73]]</f>
        <v>5.1034119875199998E-4</v>
      </c>
      <c r="BX459" s="10">
        <f>3/24000000*OO[[#This Row],[132 (05JUL1985 09:00:00)-Water Temperature (C)]]*OO[[#This Row],[74]]</f>
        <v>4.6711501384274996E-4</v>
      </c>
      <c r="BY459" s="10">
        <f>3/24000000*OO[[#This Row],[133 (05JUL1985 12:00:00)-Water Temperature (C)]]*OO[[#This Row],[75]]</f>
        <v>4.2680034890999998E-4</v>
      </c>
      <c r="BZ459" s="10">
        <f>3/24000000*OO[[#This Row],[134 (05JUL1985 15:00:00)-Water Temperature (C)]]*OO[[#This Row],[76]]</f>
        <v>3.8560490231999997E-4</v>
      </c>
      <c r="CA459" s="10">
        <f>3/24000000*OO[[#This Row],[135 (05JUL1985 18:00:00)-Water Temperature (C)]]*OO[[#This Row],[77]]</f>
        <v>3.4382362617849994E-4</v>
      </c>
      <c r="CB459" s="10">
        <f>3/24000000*OO[[#This Row],[136 (05JUL1985 21:00:00)-Water Temperature (C)]]*OO[[#This Row],[78]]</f>
        <v>3.0799676079282506E-4</v>
      </c>
      <c r="CC459" s="10">
        <f>3/24000000*OO[[#This Row],[137 (06JUL1985 00:00:00)-Water Temperature (C)]]*OO[[#This Row],[79]]</f>
        <v>2.8183294739345002E-4</v>
      </c>
      <c r="CD459" s="10">
        <f>3/24000000*OO[[#This Row],[138 (06JUL1985 03:00:00)-Water Temperature (C)]]*OO[[#This Row],[80]]</f>
        <v>2.7373151988945E-4</v>
      </c>
      <c r="CE459" s="10">
        <f>3/24000000*OO[[#This Row],[139 (06JUL1985 06:00:00)-Water Temperature (C)]]*OO[[#This Row],[81]]</f>
        <v>2.6502219929637499E-4</v>
      </c>
      <c r="CF459" s="10">
        <f>3/24000000*OO[[#This Row],[140 (06JUL1985 09:00:00)-Water Temperature (C)]]*OO[[#This Row],[82]]</f>
        <v>2.5285395270599996E-4</v>
      </c>
      <c r="CG459" s="10">
        <f>3/24000000*OO[[#This Row],[141 (06JUL1985 12:00:00)-Water Temperature (C)]]*OO[[#This Row],[83]]</f>
        <v>2.4175774728039999E-4</v>
      </c>
      <c r="CH459" s="10">
        <f>3/24000000*OO[[#This Row],[142 (06JUL1985 15:00:00)-Water Temperature (C)]]*OO[[#This Row],[84]]</f>
        <v>2.2535873098879997E-4</v>
      </c>
      <c r="CI459" s="10">
        <f>3/24000000*OO[[#This Row],[143 (06JUL1985 18:00:00)-Water Temperature (C)]]*OO[[#This Row],[85]]</f>
        <v>2.0333365052197498E-4</v>
      </c>
      <c r="CJ459" s="10">
        <f>3/24000000*OO[[#This Row],[144 (06JUL1985 21:00:00)-Water Temperature (C)]]*OO[[#This Row],[86]]</f>
        <v>1.8296740317224998E-4</v>
      </c>
      <c r="CK459" s="10">
        <f>3/24000000*OO[[#This Row],[145 (07JUL1985 00:00:00)-Water Temperature (C)]]*OO[[#This Row],[87]]</f>
        <v>1.689058937054E-4</v>
      </c>
      <c r="CL459" s="10">
        <f>3/24000000*OO[[#This Row],[146 (07JUL1985 03:00:00)-Water Temperature (C)]]*OO[[#This Row],[88]]</f>
        <v>1.6438202877397501E-4</v>
      </c>
      <c r="CM459" s="10">
        <f>3/24000000*OO[[#This Row],[147 (07JUL1985 06:00:00)-Water Temperature (C)]]*OO[[#This Row],[89]]</f>
        <v>1.6088374288052498E-4</v>
      </c>
      <c r="CN459" s="10">
        <f>3/24000000*OO[[#This Row],[148 (07JUL1985 09:00:00)-Water Temperature (C)]]*OO[[#This Row],[90]]</f>
        <v>1.5429941929350001E-4</v>
      </c>
      <c r="CO459" s="10">
        <f>3/24000000*OO[[#This Row],[149 (07JUL1985 12:00:00)-Water Temperature (C)]]*OO[[#This Row],[91]]</f>
        <v>1.4605050686939999E-4</v>
      </c>
      <c r="CP459" s="10">
        <f>3/24000000*OO[[#This Row],[150 (07JUL1985 15:00:00)-Water Temperature (C)]]*OO[[#This Row],[92]]</f>
        <v>1.345168997951E-4</v>
      </c>
      <c r="CQ459" s="10">
        <f>3/24000000*OO[[#This Row],[151 (07JUL1985 18:00:00)-Water Temperature (C)]]*OO[[#This Row],[93]]</f>
        <v>1.22526513652E-4</v>
      </c>
      <c r="CR459" s="10">
        <f>3/24000000*OO[[#This Row],[152 (07JUL1985 21:00:00)-Water Temperature (C)]]*OO[[#This Row],[94]]</f>
        <v>1.1260588276578749E-4</v>
      </c>
      <c r="CS459" s="10">
        <f>3/24000000*OO[[#This Row],[153 (08JUL1985 00:00:00)-Water Temperature (C)]]*OO[[#This Row],[95]]</f>
        <v>1.0509895363624999E-4</v>
      </c>
      <c r="CT459" s="10">
        <f>3/24000000*OO[[#This Row],[154 (08JUL1985 03:00:00)-Water Temperature (C)]]*OO[[#This Row],[96]]</f>
        <v>1.0040857006812499E-4</v>
      </c>
      <c r="CU459" s="10">
        <f>3/24000000*OO[[#This Row],[155 (08JUL1985 06:00:00)-Water Temperature (C)]]*OO[[#This Row],[97]]</f>
        <v>9.8181411870874985E-5</v>
      </c>
      <c r="CV459" s="10">
        <f>3/24000000*OO[[#This Row],[156 (08JUL1985 09:00:00)-Water Temperature (C)]]*OO[[#This Row],[98]]</f>
        <v>9.4168754564999998E-5</v>
      </c>
      <c r="CW459" s="10">
        <f>3/24000000*OO[[#This Row],[157 (08JUL1985 12:00:00)-Water Temperature (C)]]*OO[[#This Row],[99]]</f>
        <v>8.9416464256349997E-5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1.6271771599189998E-42</v>
      </c>
      <c r="AA460" s="10">
        <f>3/24000000*OO[[#This Row],[83 (29JUN1985 06:00:00)-Water Temperature (C)]]*OO[[#This Row],[25]]</f>
        <v>1.7859671281026249E-36</v>
      </c>
      <c r="AB460" s="10">
        <f>3/24000000*OO[[#This Row],[84 (29JUN1985 09:00:00)-Water Temperature (C)]]*OO[[#This Row],[26]]</f>
        <v>3.0247114911178753E-30</v>
      </c>
      <c r="AC460" s="10">
        <f>3/24000000*OO[[#This Row],[85 (29JUN1985 12:00:00)-Water Temperature (C)]]*OO[[#This Row],[27]]</f>
        <v>2.05387772752825E-25</v>
      </c>
      <c r="AD460" s="10">
        <f>3/24000000*OO[[#This Row],[86 (29JUN1985 15:00:00)-Water Temperature (C)]]*OO[[#This Row],[28]]</f>
        <v>1.7765579289899996E-21</v>
      </c>
      <c r="AE460" s="10">
        <f>3/24000000*OO[[#This Row],[88 (29JUN1985 21:00:00)-Water Temperature (C)]]*OO[[#This Row],[30]]</f>
        <v>1.42156919429625E-15</v>
      </c>
      <c r="AF460" s="10">
        <f>3/24000000*OO[[#This Row],[88 (29JUN1985 21:00:00)-Water Temperature (C)]]*OO[[#This Row],[30]]</f>
        <v>1.42156919429625E-15</v>
      </c>
      <c r="AG460" s="10">
        <f>3/24000000*OO[[#This Row],[89 (30JUN1985 00:00:00)-Water Temperature (C)]]*OO[[#This Row],[31]]</f>
        <v>2.7895645256985001E-13</v>
      </c>
      <c r="AH460" s="10">
        <f>3/24000000*OO[[#This Row],[90 (30JUN1985 03:00:00)-Water Temperature (C)]]*OO[[#This Row],[32]]</f>
        <v>2.6623381559362492E-11</v>
      </c>
      <c r="AI460" s="10">
        <f>3/24000000*OO[[#This Row],[91 (30JUN1985 06:00:00)-Water Temperature (C)]]*OO[[#This Row],[33]]</f>
        <v>1.370203900451875E-9</v>
      </c>
      <c r="AJ460" s="10">
        <f>3/24000000*OO[[#This Row],[92 (30JUN1985 09:00:00)-Water Temperature (C)]]*OO[[#This Row],[34]]</f>
        <v>4.09880660813E-8</v>
      </c>
      <c r="AK460" s="10">
        <f>3/24000000*OO[[#This Row],[93 (30JUN1985 12:00:00)-Water Temperature (C)]]*OO[[#This Row],[35]]</f>
        <v>7.5446369348137501E-7</v>
      </c>
      <c r="AL460" s="10">
        <f>3/24000000*OO[[#This Row],[94 (30JUN1985 15:00:00)-Water Temperature (C)]]*OO[[#This Row],[36]]</f>
        <v>8.8977749175899992E-6</v>
      </c>
      <c r="AM460" s="10">
        <f>3/24000000*OO[[#This Row],[95 (30JUN1985 18:00:00)-Water Temperature (C)]]*OO[[#This Row],[37]]</f>
        <v>7.1137634610937497E-5</v>
      </c>
      <c r="AN460" s="10">
        <f>3/24000000*OO[[#This Row],[96 (30JUN1985 21:00:00)-Water Temperature (C)]]*OO[[#This Row],[38]]</f>
        <v>4.0925730835500001E-4</v>
      </c>
      <c r="AO460" s="10">
        <f>3/24000000*OO[[#This Row],[97 (01JUL1985 00:00:00)-Water Temperature (C)]]*OO[[#This Row],[39]]</f>
        <v>1.7783951195767503E-3</v>
      </c>
      <c r="AP460" s="10">
        <f>3/24000000*OO[[#This Row],[98 (01JUL1985 03:00:00)-Water Temperature (C)]]*OO[[#This Row],[40]]</f>
        <v>6.2448285514949999E-3</v>
      </c>
      <c r="AQ460" s="10">
        <f>3/24000000*OO[[#This Row],[99 (01JUL1985 06:00:00)-Water Temperature (C)]]*OO[[#This Row],[41]]</f>
        <v>1.7276570939005E-2</v>
      </c>
      <c r="AR460" s="10">
        <f>3/24000000*OO[[#This Row],[100 (01JUL1985 09:00:00)-Water Temperature (C)]]*OO[[#This Row],[42]]</f>
        <v>3.8040749885987497E-2</v>
      </c>
      <c r="AS460" s="10">
        <f>3/24000000*OO[[#This Row],[101 (01JUL1985 12:00:00)-Water Temperature (C)]]*OO[[#This Row],[43]]</f>
        <v>6.8135632697937487E-2</v>
      </c>
      <c r="AT460" s="10">
        <f>3/24000000*OO[[#This Row],[102 (01JUL1985 15:00:00)-Water Temperature (C)]]*OO[[#This Row],[44]]</f>
        <v>0.10190918059481251</v>
      </c>
      <c r="AU460" s="10">
        <f>3/24000000*OO[[#This Row],[103 (01JUL1985 18:00:00)-Water Temperature (C)]]*OO[[#This Row],[45]]</f>
        <v>0.13054743910105002</v>
      </c>
      <c r="AV460" s="10">
        <f>3/24000000*OO[[#This Row],[104 (01JUL1985 21:00:00)-Water Temperature (C)]]*OO[[#This Row],[46]]</f>
        <v>0.1473318752394375</v>
      </c>
      <c r="AW460" s="10">
        <f>3/24000000*OO[[#This Row],[105 (02JUL1985 00:00:00)-Water Temperature (C)]]*OO[[#This Row],[47]]</f>
        <v>0.151288619152425</v>
      </c>
      <c r="AX460" s="10">
        <f>3/24000000*OO[[#This Row],[106 (02JUL1985 03:00:00)-Water Temperature (C)]]*OO[[#This Row],[48]]</f>
        <v>0.14875557203535</v>
      </c>
      <c r="AY460" s="10">
        <f>3/24000000*OO[[#This Row],[107 (02JUL1985 06:00:00)-Water Temperature (C)]]*OO[[#This Row],[49]]</f>
        <v>0.13613614756912498</v>
      </c>
      <c r="AZ460" s="10">
        <f>3/24000000*OO[[#This Row],[108 (02JUL1985 09:00:00)-Water Temperature (C)]]*OO[[#This Row],[50]]</f>
        <v>0.1146951274254375</v>
      </c>
      <c r="BA460" s="10">
        <f>3/24000000*OO[[#This Row],[109 (02JUL1985 12:00:00)-Water Temperature (C)]]*OO[[#This Row],[51]]</f>
        <v>9.0455460251249994E-2</v>
      </c>
      <c r="BB460" s="10">
        <f>3/24000000*OO[[#This Row],[110 (02JUL1985 15:00:00)-Water Temperature (C)]]*OO[[#This Row],[52]]</f>
        <v>6.6738527337499992E-2</v>
      </c>
      <c r="BC460" s="10">
        <f>3/24000000*OO[[#This Row],[111 (02JUL1985 18:00:00)-Water Temperature (C)]]*OO[[#This Row],[53]]</f>
        <v>4.6620574312287499E-2</v>
      </c>
      <c r="BD460" s="10">
        <f>3/24000000*OO[[#This Row],[112 (02JUL1985 21:00:00)-Water Temperature (C)]]*OO[[#This Row],[54]]</f>
        <v>3.2152250817224996E-2</v>
      </c>
      <c r="BE460" s="10">
        <f>3/24000000*OO[[#This Row],[113 (03JUL1985 00:00:00)-Water Temperature (C)]]*OO[[#This Row],[55]]</f>
        <v>2.2535544683962499E-2</v>
      </c>
      <c r="BF460" s="10">
        <f>3/24000000*OO[[#This Row],[114 (03JUL1985 03:00:00)-Water Temperature (C)]]*OO[[#This Row],[56]]</f>
        <v>1.6760069864607499E-2</v>
      </c>
      <c r="BG460" s="10">
        <f>3/24000000*OO[[#This Row],[115 (03JUL1985 06:00:00)-Water Temperature (C)]]*OO[[#This Row],[57]]</f>
        <v>1.3006507537055E-2</v>
      </c>
      <c r="BH460" s="10">
        <f>3/24000000*OO[[#This Row],[116 (03JUL1985 09:00:00)-Water Temperature (C)]]*OO[[#This Row],[58]]</f>
        <v>1.03375746016625E-2</v>
      </c>
      <c r="BI460" s="10">
        <f>3/24000000*OO[[#This Row],[117 (03JUL1985 12:00:00)-Water Temperature (C)]]*OO[[#This Row],[59]]</f>
        <v>8.3859082459949996E-3</v>
      </c>
      <c r="BJ460" s="10">
        <f>3/24000000*OO[[#This Row],[118 (03JUL1985 15:00:00)-Water Temperature (C)]]*OO[[#This Row],[60]]</f>
        <v>6.7698183539549994E-3</v>
      </c>
      <c r="BK460" s="10">
        <f>3/24000000*OO[[#This Row],[119 (03JUL1985 18:00:00)-Water Temperature (C)]]*OO[[#This Row],[61]]</f>
        <v>5.4523534865625004E-3</v>
      </c>
      <c r="BL460" s="10">
        <f>3/24000000*OO[[#This Row],[120 (03JUL1985 21:00:00)-Water Temperature (C)]]*OO[[#This Row],[62]]</f>
        <v>4.4615535673500004E-3</v>
      </c>
      <c r="BM460" s="10">
        <f>3/24000000*OO[[#This Row],[121 (04JUL1985 00:00:00)-Water Temperature (C)]]*OO[[#This Row],[63]]</f>
        <v>3.7422523614575004E-3</v>
      </c>
      <c r="BN460" s="10">
        <f>3/24000000*OO[[#This Row],[122 (04JUL1985 03:00:00)-Water Temperature (C)]]*OO[[#This Row],[64]]</f>
        <v>3.2925080347784995E-3</v>
      </c>
      <c r="BO460" s="10">
        <f>3/24000000*OO[[#This Row],[123 (04JUL1985 06:00:00)-Water Temperature (C)]]*OO[[#This Row],[65]]</f>
        <v>2.9281023962596251E-3</v>
      </c>
      <c r="BP460" s="10">
        <f>3/24000000*OO[[#This Row],[124 (04JUL1985 09:00:00)-Water Temperature (C)]]*OO[[#This Row],[66]]</f>
        <v>2.6351977381638748E-3</v>
      </c>
      <c r="BQ460" s="10">
        <f>3/24000000*OO[[#This Row],[125 (04JUL1985 12:00:00)-Water Temperature (C)]]*OO[[#This Row],[67]]</f>
        <v>2.3405614208366252E-3</v>
      </c>
      <c r="BR460" s="10">
        <f>3/24000000*OO[[#This Row],[126 (04JUL1985 15:00:00)-Water Temperature (C)]]*OO[[#This Row],[68]]</f>
        <v>2.0733706096989998E-3</v>
      </c>
      <c r="BS460" s="10">
        <f>3/24000000*OO[[#This Row],[127 (04JUL1985 18:00:00)-Water Temperature (C)]]*OO[[#This Row],[69]]</f>
        <v>1.848493411039E-3</v>
      </c>
      <c r="BT460" s="10">
        <f>3/24000000*OO[[#This Row],[128 (04JUL1985 21:00:00)-Water Temperature (C)]]*OO[[#This Row],[70]]</f>
        <v>1.6507451170531249E-3</v>
      </c>
      <c r="BU460" s="10">
        <f>3/24000000*OO[[#This Row],[129 (05JUL1985 00:00:00)-Water Temperature (C)]]*OO[[#This Row],[71]]</f>
        <v>1.475838201481875E-3</v>
      </c>
      <c r="BV460" s="10">
        <f>3/24000000*OO[[#This Row],[130 (05JUL1985 03:00:00)-Water Temperature (C)]]*OO[[#This Row],[72]]</f>
        <v>1.3634442446169999E-3</v>
      </c>
      <c r="BW460" s="10">
        <f>3/24000000*OO[[#This Row],[131 (05JUL1985 06:00:00)-Water Temperature (C)]]*OO[[#This Row],[73]]</f>
        <v>1.2490841952599999E-3</v>
      </c>
      <c r="BX460" s="10">
        <f>3/24000000*OO[[#This Row],[132 (05JUL1985 09:00:00)-Water Temperature (C)]]*OO[[#This Row],[74]]</f>
        <v>1.1421332506513751E-3</v>
      </c>
      <c r="BY460" s="10">
        <f>3/24000000*OO[[#This Row],[133 (05JUL1985 12:00:00)-Water Temperature (C)]]*OO[[#This Row],[75]]</f>
        <v>1.0431922612072499E-3</v>
      </c>
      <c r="BZ460" s="10">
        <f>3/24000000*OO[[#This Row],[134 (05JUL1985 15:00:00)-Water Temperature (C)]]*OO[[#This Row],[76]]</f>
        <v>9.4365418132012497E-4</v>
      </c>
      <c r="CA460" s="10">
        <f>3/24000000*OO[[#This Row],[135 (05JUL1985 18:00:00)-Water Temperature (C)]]*OO[[#This Row],[77]]</f>
        <v>8.4378652688887499E-4</v>
      </c>
      <c r="CB460" s="10">
        <f>3/24000000*OO[[#This Row],[136 (05JUL1985 21:00:00)-Water Temperature (C)]]*OO[[#This Row],[78]]</f>
        <v>7.5638303708624999E-4</v>
      </c>
      <c r="CC460" s="10">
        <f>3/24000000*OO[[#This Row],[137 (06JUL1985 00:00:00)-Water Temperature (C)]]*OO[[#This Row],[79]]</f>
        <v>6.8967302452424984E-4</v>
      </c>
      <c r="CD460" s="10">
        <f>3/24000000*OO[[#This Row],[138 (06JUL1985 03:00:00)-Water Temperature (C)]]*OO[[#This Row],[80]]</f>
        <v>6.632485390718751E-4</v>
      </c>
      <c r="CE460" s="10">
        <f>3/24000000*OO[[#This Row],[139 (06JUL1985 06:00:00)-Water Temperature (C)]]*OO[[#This Row],[81]]</f>
        <v>6.3913263497574998E-4</v>
      </c>
      <c r="CF460" s="10">
        <f>3/24000000*OO[[#This Row],[140 (06JUL1985 09:00:00)-Water Temperature (C)]]*OO[[#This Row],[82]]</f>
        <v>6.1066494990674996E-4</v>
      </c>
      <c r="CG460" s="10">
        <f>3/24000000*OO[[#This Row],[141 (06JUL1985 12:00:00)-Water Temperature (C)]]*OO[[#This Row],[83]]</f>
        <v>5.8513311274124987E-4</v>
      </c>
      <c r="CH460" s="10">
        <f>3/24000000*OO[[#This Row],[142 (06JUL1985 15:00:00)-Water Temperature (C)]]*OO[[#This Row],[84]]</f>
        <v>5.4868295369062494E-4</v>
      </c>
      <c r="CI460" s="10">
        <f>3/24000000*OO[[#This Row],[143 (06JUL1985 18:00:00)-Water Temperature (C)]]*OO[[#This Row],[85]]</f>
        <v>4.9991939038125004E-4</v>
      </c>
      <c r="CJ460" s="10">
        <f>3/24000000*OO[[#This Row],[144 (06JUL1985 21:00:00)-Water Temperature (C)]]*OO[[#This Row],[86]]</f>
        <v>4.5322793337412501E-4</v>
      </c>
      <c r="CK460" s="10">
        <f>3/24000000*OO[[#This Row],[145 (07JUL1985 00:00:00)-Water Temperature (C)]]*OO[[#This Row],[87]]</f>
        <v>4.1848036444887493E-4</v>
      </c>
      <c r="CL460" s="10">
        <f>3/24000000*OO[[#This Row],[146 (07JUL1985 03:00:00)-Water Temperature (C)]]*OO[[#This Row],[88]]</f>
        <v>4.0468442505262503E-4</v>
      </c>
      <c r="CM460" s="10">
        <f>3/24000000*OO[[#This Row],[147 (07JUL1985 06:00:00)-Water Temperature (C)]]*OO[[#This Row],[89]]</f>
        <v>3.94838587295625E-4</v>
      </c>
      <c r="CN460" s="10">
        <f>3/24000000*OO[[#This Row],[148 (07JUL1985 09:00:00)-Water Temperature (C)]]*OO[[#This Row],[90]]</f>
        <v>3.7965576208916246E-4</v>
      </c>
      <c r="CO460" s="10">
        <f>3/24000000*OO[[#This Row],[149 (07JUL1985 12:00:00)-Water Temperature (C)]]*OO[[#This Row],[91]]</f>
        <v>3.6098632145779993E-4</v>
      </c>
      <c r="CP460" s="10">
        <f>3/24000000*OO[[#This Row],[150 (07JUL1985 15:00:00)-Water Temperature (C)]]*OO[[#This Row],[92]]</f>
        <v>3.3448045938708752E-4</v>
      </c>
      <c r="CQ460" s="10">
        <f>3/24000000*OO[[#This Row],[151 (07JUL1985 18:00:00)-Water Temperature (C)]]*OO[[#This Row],[93]]</f>
        <v>3.0622884307650007E-4</v>
      </c>
      <c r="CR460" s="10">
        <f>3/24000000*OO[[#This Row],[152 (07JUL1985 21:00:00)-Water Temperature (C)]]*OO[[#This Row],[94]]</f>
        <v>2.8179195784582494E-4</v>
      </c>
      <c r="CS460" s="10">
        <f>3/24000000*OO[[#This Row],[153 (08JUL1985 00:00:00)-Water Temperature (C)]]*OO[[#This Row],[95]]</f>
        <v>2.6237928773551253E-4</v>
      </c>
      <c r="CT460" s="10">
        <f>3/24000000*OO[[#This Row],[154 (08JUL1985 03:00:00)-Water Temperature (C)]]*OO[[#This Row],[96]]</f>
        <v>2.4942427958797494E-4</v>
      </c>
      <c r="CU460" s="10">
        <f>3/24000000*OO[[#This Row],[155 (08JUL1985 06:00:00)-Water Temperature (C)]]*OO[[#This Row],[97]]</f>
        <v>2.4251403145463747E-4</v>
      </c>
      <c r="CV460" s="10">
        <f>3/24000000*OO[[#This Row],[156 (08JUL1985 09:00:00)-Water Temperature (C)]]*OO[[#This Row],[98]]</f>
        <v>2.3254643693373746E-4</v>
      </c>
      <c r="CW460" s="10">
        <f>3/24000000*OO[[#This Row],[157 (08JUL1985 12:00:00)-Water Temperature (C)]]*OO[[#This Row],[99]]</f>
        <v>2.21425585813E-4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2.3764439869070001E-43</v>
      </c>
      <c r="AA461" s="10">
        <f>3/24000000*OO[[#This Row],[83 (29JUN1985 06:00:00)-Water Temperature (C)]]*OO[[#This Row],[25]]</f>
        <v>2.4063242405579997E-37</v>
      </c>
      <c r="AB461" s="10">
        <f>3/24000000*OO[[#This Row],[84 (29JUN1985 09:00:00)-Water Temperature (C)]]*OO[[#This Row],[26]]</f>
        <v>5.0908756750424997E-31</v>
      </c>
      <c r="AC461" s="10">
        <f>3/24000000*OO[[#This Row],[85 (29JUN1985 12:00:00)-Water Temperature (C)]]*OO[[#This Row],[27]]</f>
        <v>4.1074602602174993E-26</v>
      </c>
      <c r="AD461" s="10">
        <f>3/24000000*OO[[#This Row],[86 (29JUN1985 15:00:00)-Water Temperature (C)]]*OO[[#This Row],[28]]</f>
        <v>4.2621036544312501E-22</v>
      </c>
      <c r="AE461" s="10">
        <f>3/24000000*OO[[#This Row],[88 (29JUN1985 21:00:00)-Water Temperature (C)]]*OO[[#This Row],[30]]</f>
        <v>4.6173358905224994E-16</v>
      </c>
      <c r="AF461" s="10">
        <f>3/24000000*OO[[#This Row],[88 (29JUN1985 21:00:00)-Water Temperature (C)]]*OO[[#This Row],[30]]</f>
        <v>4.6173358905224994E-16</v>
      </c>
      <c r="AG461" s="10">
        <f>3/24000000*OO[[#This Row],[89 (30JUN1985 00:00:00)-Water Temperature (C)]]*OO[[#This Row],[31]]</f>
        <v>9.9862614588412497E-14</v>
      </c>
      <c r="AH461" s="10">
        <f>3/24000000*OO[[#This Row],[90 (30JUN1985 03:00:00)-Water Temperature (C)]]*OO[[#This Row],[32]]</f>
        <v>1.0328434740359999E-11</v>
      </c>
      <c r="AI461" s="10">
        <f>3/24000000*OO[[#This Row],[91 (30JUN1985 06:00:00)-Water Temperature (C)]]*OO[[#This Row],[33]]</f>
        <v>5.70799985496E-10</v>
      </c>
      <c r="AJ461" s="10">
        <f>3/24000000*OO[[#This Row],[92 (30JUN1985 09:00:00)-Water Temperature (C)]]*OO[[#This Row],[34]]</f>
        <v>1.8245404833949999E-8</v>
      </c>
      <c r="AK461" s="10">
        <f>3/24000000*OO[[#This Row],[93 (30JUN1985 12:00:00)-Water Temperature (C)]]*OO[[#This Row],[35]]</f>
        <v>3.5792585609124999E-7</v>
      </c>
      <c r="AL461" s="10">
        <f>3/24000000*OO[[#This Row],[94 (30JUN1985 15:00:00)-Water Temperature (C)]]*OO[[#This Row],[36]]</f>
        <v>4.497215810195E-6</v>
      </c>
      <c r="AM461" s="10">
        <f>3/24000000*OO[[#This Row],[95 (30JUN1985 18:00:00)-Water Temperature (C)]]*OO[[#This Row],[37]]</f>
        <v>3.8214850484649995E-5</v>
      </c>
      <c r="AN461" s="10">
        <f>3/24000000*OO[[#This Row],[96 (30JUN1985 21:00:00)-Water Temperature (C)]]*OO[[#This Row],[38]]</f>
        <v>2.3237716965837497E-4</v>
      </c>
      <c r="AO461" s="10">
        <f>3/24000000*OO[[#This Row],[97 (01JUL1985 00:00:00)-Water Temperature (C)]]*OO[[#This Row],[39]]</f>
        <v>1.0614091106804998E-3</v>
      </c>
      <c r="AP461" s="10">
        <f>3/24000000*OO[[#This Row],[98 (01JUL1985 03:00:00)-Water Temperature (C)]]*OO[[#This Row],[40]]</f>
        <v>3.8863188406249994E-3</v>
      </c>
      <c r="AQ461" s="10">
        <f>3/24000000*OO[[#This Row],[99 (01JUL1985 06:00:00)-Water Temperature (C)]]*OO[[#This Row],[41]]</f>
        <v>1.123812085436875E-2</v>
      </c>
      <c r="AR461" s="10">
        <f>3/24000000*OO[[#This Row],[100 (01JUL1985 09:00:00)-Water Temperature (C)]]*OO[[#This Row],[42]]</f>
        <v>2.5951463169169998E-2</v>
      </c>
      <c r="AS461" s="10">
        <f>3/24000000*OO[[#This Row],[101 (01JUL1985 12:00:00)-Water Temperature (C)]]*OO[[#This Row],[43]]</f>
        <v>4.8802748414437498E-2</v>
      </c>
      <c r="AT461" s="10">
        <f>3/24000000*OO[[#This Row],[102 (01JUL1985 15:00:00)-Water Temperature (C)]]*OO[[#This Row],[44]]</f>
        <v>7.6604446016100003E-2</v>
      </c>
      <c r="AU461" s="10">
        <f>3/24000000*OO[[#This Row],[103 (01JUL1985 18:00:00)-Water Temperature (C)]]*OO[[#This Row],[45]]</f>
        <v>0.10292998919559998</v>
      </c>
      <c r="AV461" s="10">
        <f>3/24000000*OO[[#This Row],[104 (01JUL1985 21:00:00)-Water Temperature (C)]]*OO[[#This Row],[46]]</f>
        <v>0.12163861498656249</v>
      </c>
      <c r="AW461" s="10">
        <f>3/24000000*OO[[#This Row],[105 (02JUL1985 00:00:00)-Water Temperature (C)]]*OO[[#This Row],[47]]</f>
        <v>0.13037856991612498</v>
      </c>
      <c r="AX461" s="10">
        <f>3/24000000*OO[[#This Row],[106 (02JUL1985 03:00:00)-Water Temperature (C)]]*OO[[#This Row],[48]]</f>
        <v>0.13329051200289999</v>
      </c>
      <c r="AY461" s="10">
        <f>3/24000000*OO[[#This Row],[107 (02JUL1985 06:00:00)-Water Temperature (C)]]*OO[[#This Row],[49]]</f>
        <v>0.126846561624125</v>
      </c>
      <c r="AZ461" s="10">
        <f>3/24000000*OO[[#This Row],[108 (02JUL1985 09:00:00)-Water Temperature (C)]]*OO[[#This Row],[50]]</f>
        <v>0.11216703646724999</v>
      </c>
      <c r="BA461" s="10">
        <f>3/24000000*OO[[#This Row],[109 (02JUL1985 12:00:00)-Water Temperature (C)]]*OO[[#This Row],[51]]</f>
        <v>9.3260484059500007E-2</v>
      </c>
      <c r="BB461" s="10">
        <f>3/24000000*OO[[#This Row],[110 (02JUL1985 15:00:00)-Water Temperature (C)]]*OO[[#This Row],[52]]</f>
        <v>7.289839273019999E-2</v>
      </c>
      <c r="BC461" s="10">
        <f>3/24000000*OO[[#This Row],[111 (02JUL1985 18:00:00)-Water Temperature (C)]]*OO[[#This Row],[53]]</f>
        <v>5.4145402952637506E-2</v>
      </c>
      <c r="BD461" s="10">
        <f>3/24000000*OO[[#This Row],[112 (02JUL1985 21:00:00)-Water Temperature (C)]]*OO[[#This Row],[54]]</f>
        <v>3.9587565793125001E-2</v>
      </c>
      <c r="BE461" s="10">
        <f>3/24000000*OO[[#This Row],[113 (03JUL1985 00:00:00)-Water Temperature (C)]]*OO[[#This Row],[55]]</f>
        <v>2.9203786194618747E-2</v>
      </c>
      <c r="BF461" s="10">
        <f>3/24000000*OO[[#This Row],[114 (03JUL1985 03:00:00)-Water Temperature (C)]]*OO[[#This Row],[56]]</f>
        <v>2.2594502519712501E-2</v>
      </c>
      <c r="BG461" s="10">
        <f>3/24000000*OO[[#This Row],[115 (03JUL1985 06:00:00)-Water Temperature (C)]]*OO[[#This Row],[57]]</f>
        <v>1.8104110925383752E-2</v>
      </c>
      <c r="BH461" s="10">
        <f>3/24000000*OO[[#This Row],[116 (03JUL1985 09:00:00)-Water Temperature (C)]]*OO[[#This Row],[58]]</f>
        <v>1.4782972082974999E-2</v>
      </c>
      <c r="BI461" s="10">
        <f>3/24000000*OO[[#This Row],[117 (03JUL1985 12:00:00)-Water Temperature (C)]]*OO[[#This Row],[59]]</f>
        <v>1.224358009755E-2</v>
      </c>
      <c r="BJ461" s="10">
        <f>3/24000000*OO[[#This Row],[118 (03JUL1985 15:00:00)-Water Temperature (C)]]*OO[[#This Row],[60]]</f>
        <v>1.0053424242775E-2</v>
      </c>
      <c r="BK461" s="10">
        <f>3/24000000*OO[[#This Row],[119 (03JUL1985 18:00:00)-Water Temperature (C)]]*OO[[#This Row],[61]]</f>
        <v>8.2018865899612502E-3</v>
      </c>
      <c r="BL461" s="10">
        <f>3/24000000*OO[[#This Row],[120 (03JUL1985 21:00:00)-Water Temperature (C)]]*OO[[#This Row],[62]]</f>
        <v>6.7556673171037494E-3</v>
      </c>
      <c r="BM461" s="10">
        <f>3/24000000*OO[[#This Row],[121 (04JUL1985 00:00:00)-Water Temperature (C)]]*OO[[#This Row],[63]]</f>
        <v>5.6638811929574998E-3</v>
      </c>
      <c r="BN461" s="10">
        <f>3/24000000*OO[[#This Row],[122 (04JUL1985 03:00:00)-Water Temperature (C)]]*OO[[#This Row],[64]]</f>
        <v>4.9432946847812499E-3</v>
      </c>
      <c r="BO461" s="10">
        <f>3/24000000*OO[[#This Row],[123 (04JUL1985 06:00:00)-Water Temperature (C)]]*OO[[#This Row],[65]]</f>
        <v>4.3626457559550001E-3</v>
      </c>
      <c r="BP461" s="10">
        <f>3/24000000*OO[[#This Row],[124 (04JUL1985 09:00:00)-Water Temperature (C)]]*OO[[#This Row],[66]]</f>
        <v>3.9021058825449997E-3</v>
      </c>
      <c r="BQ461" s="10">
        <f>3/24000000*OO[[#This Row],[125 (04JUL1985 12:00:00)-Water Temperature (C)]]*OO[[#This Row],[67]]</f>
        <v>3.4593208105953748E-3</v>
      </c>
      <c r="BR461" s="10">
        <f>3/24000000*OO[[#This Row],[126 (04JUL1985 15:00:00)-Water Temperature (C)]]*OO[[#This Row],[68]]</f>
        <v>3.0628781525727498E-3</v>
      </c>
      <c r="BS461" s="10">
        <f>3/24000000*OO[[#This Row],[127 (04JUL1985 18:00:00)-Water Temperature (C)]]*OO[[#This Row],[69]]</f>
        <v>2.7278880775263746E-3</v>
      </c>
      <c r="BT461" s="10">
        <f>3/24000000*OO[[#This Row],[128 (04JUL1985 21:00:00)-Water Temperature (C)]]*OO[[#This Row],[70]]</f>
        <v>2.4328440320745002E-3</v>
      </c>
      <c r="BU461" s="10">
        <f>3/24000000*OO[[#This Row],[129 (05JUL1985 00:00:00)-Water Temperature (C)]]*OO[[#This Row],[71]]</f>
        <v>2.1726386732069999E-3</v>
      </c>
      <c r="BV461" s="10">
        <f>3/24000000*OO[[#This Row],[130 (05JUL1985 03:00:00)-Water Temperature (C)]]*OO[[#This Row],[72]]</f>
        <v>1.9957562698580001E-3</v>
      </c>
      <c r="BW461" s="10">
        <f>3/24000000*OO[[#This Row],[131 (05JUL1985 06:00:00)-Water Temperature (C)]]*OO[[#This Row],[73]]</f>
        <v>1.8221524619479999E-3</v>
      </c>
      <c r="BX461" s="10">
        <f>3/24000000*OO[[#This Row],[132 (05JUL1985 09:00:00)-Water Temperature (C)]]*OO[[#This Row],[74]]</f>
        <v>1.6631713753922498E-3</v>
      </c>
      <c r="BY461" s="10">
        <f>3/24000000*OO[[#This Row],[133 (05JUL1985 12:00:00)-Water Temperature (C)]]*OO[[#This Row],[75]]</f>
        <v>1.5182821622959999E-3</v>
      </c>
      <c r="BZ461" s="10">
        <f>3/24000000*OO[[#This Row],[134 (05JUL1985 15:00:00)-Water Temperature (C)]]*OO[[#This Row],[76]]</f>
        <v>1.374498348185E-3</v>
      </c>
      <c r="CA461" s="10">
        <f>3/24000000*OO[[#This Row],[135 (05JUL1985 18:00:00)-Water Temperature (C)]]*OO[[#This Row],[77]]</f>
        <v>1.231917624219E-3</v>
      </c>
      <c r="CB461" s="10">
        <f>3/24000000*OO[[#This Row],[136 (05JUL1985 21:00:00)-Water Temperature (C)]]*OO[[#This Row],[78]]</f>
        <v>1.1054988194538751E-3</v>
      </c>
      <c r="CC461" s="10">
        <f>3/24000000*OO[[#This Row],[137 (06JUL1985 00:00:00)-Water Temperature (C)]]*OO[[#This Row],[79]]</f>
        <v>1.0053744986760001E-3</v>
      </c>
      <c r="CD461" s="10">
        <f>3/24000000*OO[[#This Row],[138 (06JUL1985 03:00:00)-Water Temperature (C)]]*OO[[#This Row],[80]]</f>
        <v>9.5753595679875006E-4</v>
      </c>
      <c r="CE461" s="10">
        <f>3/24000000*OO[[#This Row],[139 (06JUL1985 06:00:00)-Water Temperature (C)]]*OO[[#This Row],[81]]</f>
        <v>9.1640463074637506E-4</v>
      </c>
      <c r="CF461" s="10">
        <f>3/24000000*OO[[#This Row],[140 (06JUL1985 09:00:00)-Water Temperature (C)]]*OO[[#This Row],[82]]</f>
        <v>8.7377561366349993E-4</v>
      </c>
      <c r="CG461" s="10">
        <f>3/24000000*OO[[#This Row],[141 (06JUL1985 12:00:00)-Water Temperature (C)]]*OO[[#This Row],[83]]</f>
        <v>8.3673991541999987E-4</v>
      </c>
      <c r="CH461" s="10">
        <f>3/24000000*OO[[#This Row],[142 (06JUL1985 15:00:00)-Water Temperature (C)]]*OO[[#This Row],[84]]</f>
        <v>7.8673580117099998E-4</v>
      </c>
      <c r="CI461" s="10">
        <f>3/24000000*OO[[#This Row],[143 (06JUL1985 18:00:00)-Water Temperature (C)]]*OO[[#This Row],[85]]</f>
        <v>7.2172529505012495E-4</v>
      </c>
      <c r="CJ461" s="10">
        <f>3/24000000*OO[[#This Row],[144 (06JUL1985 21:00:00)-Water Temperature (C)]]*OO[[#This Row],[86]]</f>
        <v>6.5830461094012495E-4</v>
      </c>
      <c r="CK461" s="10">
        <f>3/24000000*OO[[#This Row],[145 (07JUL1985 00:00:00)-Water Temperature (C)]]*OO[[#This Row],[87]]</f>
        <v>6.0820397182250005E-4</v>
      </c>
      <c r="CL461" s="10">
        <f>3/24000000*OO[[#This Row],[146 (07JUL1985 03:00:00)-Water Temperature (C)]]*OO[[#This Row],[88]]</f>
        <v>5.8438900148075003E-4</v>
      </c>
      <c r="CM461" s="10">
        <f>3/24000000*OO[[#This Row],[147 (07JUL1985 06:00:00)-Water Temperature (C)]]*OO[[#This Row],[89]]</f>
        <v>5.6729662815712496E-4</v>
      </c>
      <c r="CN461" s="10">
        <f>3/24000000*OO[[#This Row],[148 (07JUL1985 09:00:00)-Water Temperature (C)]]*OO[[#This Row],[90]]</f>
        <v>5.4550189692599994E-4</v>
      </c>
      <c r="CO461" s="10">
        <f>3/24000000*OO[[#This Row],[149 (07JUL1985 12:00:00)-Water Temperature (C)]]*OO[[#This Row],[91]]</f>
        <v>5.1992370790800006E-4</v>
      </c>
      <c r="CP461" s="10">
        <f>3/24000000*OO[[#This Row],[150 (07JUL1985 15:00:00)-Water Temperature (C)]]*OO[[#This Row],[92]]</f>
        <v>4.8444418175249993E-4</v>
      </c>
      <c r="CQ461" s="10">
        <f>3/24000000*OO[[#This Row],[151 (07JUL1985 18:00:00)-Water Temperature (C)]]*OO[[#This Row],[93]]</f>
        <v>4.4592895471687495E-4</v>
      </c>
      <c r="CR461" s="10">
        <f>3/24000000*OO[[#This Row],[152 (07JUL1985 21:00:00)-Water Temperature (C)]]*OO[[#This Row],[94]]</f>
        <v>4.1140809398275001E-4</v>
      </c>
      <c r="CS461" s="10">
        <f>3/24000000*OO[[#This Row],[153 (08JUL1985 00:00:00)-Water Temperature (C)]]*OO[[#This Row],[95]]</f>
        <v>3.8281559518474996E-4</v>
      </c>
      <c r="CT461" s="10">
        <f>3/24000000*OO[[#This Row],[154 (08JUL1985 03:00:00)-Water Temperature (C)]]*OO[[#This Row],[96]]</f>
        <v>3.6249089334149993E-4</v>
      </c>
      <c r="CU461" s="10">
        <f>3/24000000*OO[[#This Row],[155 (08JUL1985 06:00:00)-Water Temperature (C)]]*OO[[#This Row],[97]]</f>
        <v>3.50497027651125E-4</v>
      </c>
      <c r="CV461" s="10">
        <f>3/24000000*OO[[#This Row],[156 (08JUL1985 09:00:00)-Water Temperature (C)]]*OO[[#This Row],[98]]</f>
        <v>3.3566284990732499E-4</v>
      </c>
      <c r="CW461" s="10">
        <f>3/24000000*OO[[#This Row],[157 (08JUL1985 12:00:00)-Water Temperature (C)]]*OO[[#This Row],[99]]</f>
        <v>3.2007361889854996E-4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9.1200892243950005E-44</v>
      </c>
      <c r="AA462" s="10">
        <f>3/24000000*OO[[#This Row],[83 (29JUN1985 06:00:00)-Water Temperature (C)]]*OO[[#This Row],[25]]</f>
        <v>9.0332382843374991E-38</v>
      </c>
      <c r="AB462" s="10">
        <f>3/24000000*OO[[#This Row],[84 (29JUN1985 09:00:00)-Water Temperature (C)]]*OO[[#This Row],[26]]</f>
        <v>2.0498470924439999E-31</v>
      </c>
      <c r="AC462" s="10">
        <f>3/24000000*OO[[#This Row],[85 (29JUN1985 12:00:00)-Water Temperature (C)]]*OO[[#This Row],[27]]</f>
        <v>1.78751804172375E-26</v>
      </c>
      <c r="AD462" s="10">
        <f>3/24000000*OO[[#This Row],[86 (29JUN1985 15:00:00)-Water Temperature (C)]]*OO[[#This Row],[28]]</f>
        <v>1.988875673811E-22</v>
      </c>
      <c r="AE462" s="10">
        <f>3/24000000*OO[[#This Row],[88 (29JUN1985 21:00:00)-Water Temperature (C)]]*OO[[#This Row],[30]]</f>
        <v>2.5293619765996252E-16</v>
      </c>
      <c r="AF462" s="10">
        <f>3/24000000*OO[[#This Row],[88 (29JUN1985 21:00:00)-Water Temperature (C)]]*OO[[#This Row],[30]]</f>
        <v>2.5293619765996252E-16</v>
      </c>
      <c r="AG462" s="10">
        <f>3/24000000*OO[[#This Row],[89 (30JUN1985 00:00:00)-Water Temperature (C)]]*OO[[#This Row],[31]]</f>
        <v>5.9290025987024993E-14</v>
      </c>
      <c r="AH462" s="10">
        <f>3/24000000*OO[[#This Row],[90 (30JUN1985 03:00:00)-Water Temperature (C)]]*OO[[#This Row],[32]]</f>
        <v>6.5634003208937505E-12</v>
      </c>
      <c r="AI462" s="10">
        <f>3/24000000*OO[[#This Row],[91 (30JUN1985 06:00:00)-Water Temperature (C)]]*OO[[#This Row],[33]]</f>
        <v>3.8559149263625003E-10</v>
      </c>
      <c r="AJ462" s="10">
        <f>3/24000000*OO[[#This Row],[92 (30JUN1985 09:00:00)-Water Temperature (C)]]*OO[[#This Row],[34]]</f>
        <v>1.3059575425049998E-8</v>
      </c>
      <c r="AK462" s="10">
        <f>3/24000000*OO[[#This Row],[93 (30JUN1985 12:00:00)-Water Temperature (C)]]*OO[[#This Row],[35]]</f>
        <v>2.712287999001E-7</v>
      </c>
      <c r="AL462" s="10">
        <f>3/24000000*OO[[#This Row],[94 (30JUN1985 15:00:00)-Water Temperature (C)]]*OO[[#This Row],[36]]</f>
        <v>3.6131197634124995E-6</v>
      </c>
      <c r="AM462" s="10">
        <f>3/24000000*OO[[#This Row],[95 (30JUN1985 18:00:00)-Water Temperature (C)]]*OO[[#This Row],[37]]</f>
        <v>3.253109783413875E-5</v>
      </c>
      <c r="AN462" s="10">
        <f>3/24000000*OO[[#This Row],[96 (30JUN1985 21:00:00)-Water Temperature (C)]]*OO[[#This Row],[38]]</f>
        <v>2.0880242005585E-4</v>
      </c>
      <c r="AO462" s="10">
        <f>3/24000000*OO[[#This Row],[97 (01JUL1985 00:00:00)-Water Temperature (C)]]*OO[[#This Row],[39]]</f>
        <v>1.001892462026E-3</v>
      </c>
      <c r="AP462" s="10">
        <f>3/24000000*OO[[#This Row],[98 (01JUL1985 03:00:00)-Water Temperature (C)]]*OO[[#This Row],[40]]</f>
        <v>3.8240813341762496E-3</v>
      </c>
      <c r="AQ462" s="10">
        <f>3/24000000*OO[[#This Row],[99 (01JUL1985 06:00:00)-Water Temperature (C)]]*OO[[#This Row],[41]]</f>
        <v>1.15424855847E-2</v>
      </c>
      <c r="AR462" s="10">
        <f>3/24000000*OO[[#This Row],[100 (01JUL1985 09:00:00)-Water Temperature (C)]]*OO[[#This Row],[42]]</f>
        <v>2.7922185488379998E-2</v>
      </c>
      <c r="AS462" s="10">
        <f>3/24000000*OO[[#This Row],[101 (01JUL1985 12:00:00)-Water Temperature (C)]]*OO[[#This Row],[43]]</f>
        <v>5.5133093717412499E-2</v>
      </c>
      <c r="AT462" s="10">
        <f>3/24000000*OO[[#This Row],[102 (01JUL1985 15:00:00)-Water Temperature (C)]]*OO[[#This Row],[44]]</f>
        <v>9.0910214058925007E-2</v>
      </c>
      <c r="AU462" s="10">
        <f>3/24000000*OO[[#This Row],[103 (01JUL1985 18:00:00)-Water Temperature (C)]]*OO[[#This Row],[45]]</f>
        <v>0.12830354630937499</v>
      </c>
      <c r="AV462" s="10">
        <f>3/24000000*OO[[#This Row],[104 (01JUL1985 21:00:00)-Water Temperature (C)]]*OO[[#This Row],[46]]</f>
        <v>0.15906970943337501</v>
      </c>
      <c r="AW462" s="10">
        <f>3/24000000*OO[[#This Row],[105 (02JUL1985 00:00:00)-Water Temperature (C)]]*OO[[#This Row],[47]]</f>
        <v>0.17832976803861247</v>
      </c>
      <c r="AX462" s="10">
        <f>3/24000000*OO[[#This Row],[106 (02JUL1985 03:00:00)-Water Temperature (C)]]*OO[[#This Row],[48]]</f>
        <v>0.18936747575937499</v>
      </c>
      <c r="AY462" s="10">
        <f>3/24000000*OO[[#This Row],[107 (02JUL1985 06:00:00)-Water Temperature (C)]]*OO[[#This Row],[49]]</f>
        <v>0.18748922847902499</v>
      </c>
      <c r="AZ462" s="10">
        <f>3/24000000*OO[[#This Row],[108 (02JUL1985 09:00:00)-Water Temperature (C)]]*OO[[#This Row],[50]]</f>
        <v>0.1737466243737</v>
      </c>
      <c r="BA462" s="10">
        <f>3/24000000*OO[[#This Row],[109 (02JUL1985 12:00:00)-Water Temperature (C)]]*OO[[#This Row],[51]]</f>
        <v>0.15176796656625</v>
      </c>
      <c r="BB462" s="10">
        <f>3/24000000*OO[[#This Row],[110 (02JUL1985 15:00:00)-Water Temperature (C)]]*OO[[#This Row],[52]]</f>
        <v>0.1250103637217875</v>
      </c>
      <c r="BC462" s="10">
        <f>3/24000000*OO[[#This Row],[111 (02JUL1985 18:00:00)-Water Temperature (C)]]*OO[[#This Row],[53]]</f>
        <v>9.8018696398987498E-2</v>
      </c>
      <c r="BD462" s="10">
        <f>3/24000000*OO[[#This Row],[112 (02JUL1985 21:00:00)-Water Temperature (C)]]*OO[[#This Row],[54]]</f>
        <v>7.5336443470874995E-2</v>
      </c>
      <c r="BE462" s="10">
        <f>3/24000000*OO[[#This Row],[113 (03JUL1985 00:00:00)-Water Temperature (C)]]*OO[[#This Row],[55]]</f>
        <v>5.7941518261099993E-2</v>
      </c>
      <c r="BF462" s="10">
        <f>3/24000000*OO[[#This Row],[114 (03JUL1985 03:00:00)-Water Temperature (C)]]*OO[[#This Row],[56]]</f>
        <v>4.6162143343837503E-2</v>
      </c>
      <c r="BG462" s="10">
        <f>3/24000000*OO[[#This Row],[115 (03JUL1985 06:00:00)-Water Temperature (C)]]*OO[[#This Row],[57]]</f>
        <v>3.7783726925749994E-2</v>
      </c>
      <c r="BH462" s="10">
        <f>3/24000000*OO[[#This Row],[116 (03JUL1985 09:00:00)-Water Temperature (C)]]*OO[[#This Row],[58]]</f>
        <v>3.1385072084959997E-2</v>
      </c>
      <c r="BI462" s="10">
        <f>3/24000000*OO[[#This Row],[117 (03JUL1985 12:00:00)-Water Temperature (C)]]*OO[[#This Row],[59]]</f>
        <v>2.6345341489879999E-2</v>
      </c>
      <c r="BJ462" s="10">
        <f>3/24000000*OO[[#This Row],[118 (03JUL1985 15:00:00)-Water Temperature (C)]]*OO[[#This Row],[60]]</f>
        <v>2.1899169871260001E-2</v>
      </c>
      <c r="BK462" s="10">
        <f>3/24000000*OO[[#This Row],[119 (03JUL1985 18:00:00)-Water Temperature (C)]]*OO[[#This Row],[61]]</f>
        <v>1.8061520663069999E-2</v>
      </c>
      <c r="BL462" s="10">
        <f>3/24000000*OO[[#This Row],[120 (03JUL1985 21:00:00)-Water Temperature (C)]]*OO[[#This Row],[62]]</f>
        <v>1.497787744392E-2</v>
      </c>
      <c r="BM462" s="10">
        <f>3/24000000*OO[[#This Row],[121 (04JUL1985 00:00:00)-Water Temperature (C)]]*OO[[#This Row],[63]]</f>
        <v>1.2576234757031249E-2</v>
      </c>
      <c r="BN462" s="10">
        <f>3/24000000*OO[[#This Row],[122 (04JUL1985 03:00:00)-Water Temperature (C)]]*OO[[#This Row],[64]]</f>
        <v>1.091491610874E-2</v>
      </c>
      <c r="BO462" s="10">
        <f>3/24000000*OO[[#This Row],[123 (04JUL1985 06:00:00)-Water Temperature (C)]]*OO[[#This Row],[65]]</f>
        <v>9.5738265581799993E-3</v>
      </c>
      <c r="BP462" s="10">
        <f>3/24000000*OO[[#This Row],[124 (04JUL1985 09:00:00)-Water Temperature (C)]]*OO[[#This Row],[66]]</f>
        <v>8.5138094220125003E-3</v>
      </c>
      <c r="BQ462" s="10">
        <f>3/24000000*OO[[#This Row],[125 (04JUL1985 12:00:00)-Water Temperature (C)]]*OO[[#This Row],[67]]</f>
        <v>7.5335281674187493E-3</v>
      </c>
      <c r="BR462" s="10">
        <f>3/24000000*OO[[#This Row],[126 (04JUL1985 15:00:00)-Water Temperature (C)]]*OO[[#This Row],[68]]</f>
        <v>6.6672904495950003E-3</v>
      </c>
      <c r="BS462" s="10">
        <f>3/24000000*OO[[#This Row],[127 (04JUL1985 18:00:00)-Water Temperature (C)]]*OO[[#This Row],[69]]</f>
        <v>5.9354462584725E-3</v>
      </c>
      <c r="BT462" s="10">
        <f>3/24000000*OO[[#This Row],[128 (04JUL1985 21:00:00)-Water Temperature (C)]]*OO[[#This Row],[70]]</f>
        <v>5.2908848547812502E-3</v>
      </c>
      <c r="BU462" s="10">
        <f>3/24000000*OO[[#This Row],[129 (05JUL1985 00:00:00)-Water Temperature (C)]]*OO[[#This Row],[71]]</f>
        <v>4.7225911493549997E-3</v>
      </c>
      <c r="BV462" s="10">
        <f>3/24000000*OO[[#This Row],[130 (05JUL1985 03:00:00)-Water Temperature (C)]]*OO[[#This Row],[72]]</f>
        <v>4.3186714155187501E-3</v>
      </c>
      <c r="BW462" s="10">
        <f>3/24000000*OO[[#This Row],[131 (05JUL1985 06:00:00)-Water Temperature (C)]]*OO[[#This Row],[73]]</f>
        <v>3.9318958361600001E-3</v>
      </c>
      <c r="BX462" s="10">
        <f>3/24000000*OO[[#This Row],[132 (05JUL1985 09:00:00)-Water Temperature (C)]]*OO[[#This Row],[74]]</f>
        <v>3.5820638293943751E-3</v>
      </c>
      <c r="BY462" s="10">
        <f>3/24000000*OO[[#This Row],[133 (05JUL1985 12:00:00)-Water Temperature (C)]]*OO[[#This Row],[75]]</f>
        <v>3.2678806830390003E-3</v>
      </c>
      <c r="BZ462" s="10">
        <f>3/24000000*OO[[#This Row],[134 (05JUL1985 15:00:00)-Water Temperature (C)]]*OO[[#This Row],[76]]</f>
        <v>2.9608075977699995E-3</v>
      </c>
      <c r="CA462" s="10">
        <f>3/24000000*OO[[#This Row],[135 (05JUL1985 18:00:00)-Water Temperature (C)]]*OO[[#This Row],[77]]</f>
        <v>2.6595844980989995E-3</v>
      </c>
      <c r="CB462" s="10">
        <f>3/24000000*OO[[#This Row],[136 (05JUL1985 21:00:00)-Water Temperature (C)]]*OO[[#This Row],[78]]</f>
        <v>2.3904214104319998E-3</v>
      </c>
      <c r="CC462" s="10">
        <f>3/24000000*OO[[#This Row],[137 (06JUL1985 00:00:00)-Water Temperature (C)]]*OO[[#This Row],[79]]</f>
        <v>2.1709345753125001E-3</v>
      </c>
      <c r="CD462" s="10">
        <f>3/24000000*OO[[#This Row],[138 (06JUL1985 03:00:00)-Water Temperature (C)]]*OO[[#This Row],[80]]</f>
        <v>2.0508284990158748E-3</v>
      </c>
      <c r="CE462" s="10">
        <f>3/24000000*OO[[#This Row],[139 (06JUL1985 06:00:00)-Water Temperature (C)]]*OO[[#This Row],[81]]</f>
        <v>1.9493832113437501E-3</v>
      </c>
      <c r="CF462" s="10">
        <f>3/24000000*OO[[#This Row],[140 (06JUL1985 09:00:00)-Water Temperature (C)]]*OO[[#This Row],[82]]</f>
        <v>1.85192458849575E-3</v>
      </c>
      <c r="CG462" s="10">
        <f>3/24000000*OO[[#This Row],[141 (06JUL1985 12:00:00)-Water Temperature (C)]]*OO[[#This Row],[83]]</f>
        <v>1.7700057514004998E-3</v>
      </c>
      <c r="CH462" s="10">
        <f>3/24000000*OO[[#This Row],[142 (06JUL1985 15:00:00)-Water Temperature (C)]]*OO[[#This Row],[84]]</f>
        <v>1.6668792802500003E-3</v>
      </c>
      <c r="CI462" s="10">
        <f>3/24000000*OO[[#This Row],[143 (06JUL1985 18:00:00)-Water Temperature (C)]]*OO[[#This Row],[85]]</f>
        <v>1.5369029947359997E-3</v>
      </c>
      <c r="CJ462" s="10">
        <f>3/24000000*OO[[#This Row],[144 (06JUL1985 21:00:00)-Water Temperature (C)]]*OO[[#This Row],[86]]</f>
        <v>1.409325751708E-3</v>
      </c>
      <c r="CK462" s="10">
        <f>3/24000000*OO[[#This Row],[145 (07JUL1985 00:00:00)-Water Temperature (C)]]*OO[[#This Row],[87]]</f>
        <v>1.3039336293022498E-3</v>
      </c>
      <c r="CL462" s="10">
        <f>3/24000000*OO[[#This Row],[146 (07JUL1985 03:00:00)-Water Temperature (C)]]*OO[[#This Row],[88]]</f>
        <v>1.2464414089394999E-3</v>
      </c>
      <c r="CM462" s="10">
        <f>3/24000000*OO[[#This Row],[147 (07JUL1985 06:00:00)-Water Temperature (C)]]*OO[[#This Row],[89]]</f>
        <v>1.2037162999475001E-3</v>
      </c>
      <c r="CN462" s="10">
        <f>3/24000000*OO[[#This Row],[148 (07JUL1985 09:00:00)-Water Temperature (C)]]*OO[[#This Row],[90]]</f>
        <v>1.1559162041357501E-3</v>
      </c>
      <c r="CO462" s="10">
        <f>3/24000000*OO[[#This Row],[149 (07JUL1985 12:00:00)-Water Temperature (C)]]*OO[[#This Row],[91]]</f>
        <v>1.1033508380800001E-3</v>
      </c>
      <c r="CP462" s="10">
        <f>3/24000000*OO[[#This Row],[150 (07JUL1985 15:00:00)-Water Temperature (C)]]*OO[[#This Row],[92]]</f>
        <v>1.03275651255975E-3</v>
      </c>
      <c r="CQ462" s="10">
        <f>3/24000000*OO[[#This Row],[151 (07JUL1985 18:00:00)-Water Temperature (C)]]*OO[[#This Row],[93]]</f>
        <v>9.5563662445824981E-4</v>
      </c>
      <c r="CR462" s="10">
        <f>3/24000000*OO[[#This Row],[152 (07JUL1985 21:00:00)-Water Temperature (C)]]*OO[[#This Row],[94]]</f>
        <v>8.8460935491149989E-4</v>
      </c>
      <c r="CS462" s="10">
        <f>3/24000000*OO[[#This Row],[153 (08JUL1985 00:00:00)-Water Temperature (C)]]*OO[[#This Row],[95]]</f>
        <v>8.2367186427375E-4</v>
      </c>
      <c r="CT462" s="10">
        <f>3/24000000*OO[[#This Row],[154 (08JUL1985 03:00:00)-Water Temperature (C)]]*OO[[#This Row],[96]]</f>
        <v>7.7786834495537495E-4</v>
      </c>
      <c r="CU462" s="10">
        <f>3/24000000*OO[[#This Row],[155 (08JUL1985 06:00:00)-Water Temperature (C)]]*OO[[#This Row],[97]]</f>
        <v>7.4846834738824997E-4</v>
      </c>
      <c r="CV462" s="10">
        <f>3/24000000*OO[[#This Row],[156 (08JUL1985 09:00:00)-Water Temperature (C)]]*OO[[#This Row],[98]]</f>
        <v>7.1553445826999995E-4</v>
      </c>
      <c r="CW462" s="10">
        <f>3/24000000*OO[[#This Row],[157 (08JUL1985 12:00:00)-Water Temperature (C)]]*OO[[#This Row],[99]]</f>
        <v>6.82694121619125E-4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0</v>
      </c>
      <c r="AA463" s="10">
        <f>3/24000000*OO[[#This Row],[83 (29JUN1985 06:00:00)-Water Temperature (C)]]*OO[[#This Row],[25]]</f>
        <v>1.7606435074019997E-38</v>
      </c>
      <c r="AB463" s="10">
        <f>3/24000000*OO[[#This Row],[84 (29JUN1985 09:00:00)-Water Temperature (C)]]*OO[[#This Row],[26]]</f>
        <v>4.6415614437000003E-32</v>
      </c>
      <c r="AC463" s="10">
        <f>3/24000000*OO[[#This Row],[85 (29JUN1985 12:00:00)-Water Temperature (C)]]*OO[[#This Row],[27]]</f>
        <v>4.6606412956024999E-27</v>
      </c>
      <c r="AD463" s="10">
        <f>3/24000000*OO[[#This Row],[86 (29JUN1985 15:00:00)-Water Temperature (C)]]*OO[[#This Row],[28]]</f>
        <v>5.8887275654200003E-23</v>
      </c>
      <c r="AE463" s="10">
        <f>3/24000000*OO[[#This Row],[88 (29JUN1985 21:00:00)-Water Temperature (C)]]*OO[[#This Row],[30]]</f>
        <v>9.4613287594124995E-17</v>
      </c>
      <c r="AF463" s="10">
        <f>3/24000000*OO[[#This Row],[88 (29JUN1985 21:00:00)-Water Temperature (C)]]*OO[[#This Row],[30]]</f>
        <v>9.4613287594124995E-17</v>
      </c>
      <c r="AG463" s="10">
        <f>3/24000000*OO[[#This Row],[89 (30JUN1985 00:00:00)-Water Temperature (C)]]*OO[[#This Row],[31]]</f>
        <v>2.4266450179504998E-14</v>
      </c>
      <c r="AH463" s="10">
        <f>3/24000000*OO[[#This Row],[90 (30JUN1985 03:00:00)-Water Temperature (C)]]*OO[[#This Row],[32]]</f>
        <v>2.8987510068205001E-12</v>
      </c>
      <c r="AI463" s="10">
        <f>3/24000000*OO[[#This Row],[91 (30JUN1985 06:00:00)-Water Temperature (C)]]*OO[[#This Row],[33]]</f>
        <v>1.8223575204999995E-10</v>
      </c>
      <c r="AJ463" s="10">
        <f>3/24000000*OO[[#This Row],[92 (30JUN1985 09:00:00)-Water Temperature (C)]]*OO[[#This Row],[34]]</f>
        <v>6.5726011199049994E-9</v>
      </c>
      <c r="AK463" s="10">
        <f>3/24000000*OO[[#This Row],[93 (30JUN1985 12:00:00)-Water Temperature (C)]]*OO[[#This Row],[35]]</f>
        <v>1.4508340228024999E-7</v>
      </c>
      <c r="AL463" s="10">
        <f>3/24000000*OO[[#This Row],[94 (30JUN1985 15:00:00)-Water Temperature (C)]]*OO[[#This Row],[36]]</f>
        <v>2.0557361164537498E-6</v>
      </c>
      <c r="AM463" s="10">
        <f>3/24000000*OO[[#This Row],[95 (30JUN1985 18:00:00)-Water Temperature (C)]]*OO[[#This Row],[37]]</f>
        <v>1.9678118446431249E-5</v>
      </c>
      <c r="AN463" s="10">
        <f>3/24000000*OO[[#This Row],[96 (30JUN1985 21:00:00)-Water Temperature (C)]]*OO[[#This Row],[38]]</f>
        <v>1.33855305076E-4</v>
      </c>
      <c r="AO463" s="10">
        <f>3/24000000*OO[[#This Row],[97 (01JUL1985 00:00:00)-Water Temperature (C)]]*OO[[#This Row],[39]]</f>
        <v>6.7757393529824998E-4</v>
      </c>
      <c r="AP463" s="10">
        <f>3/24000000*OO[[#This Row],[98 (01JUL1985 03:00:00)-Water Temperature (C)]]*OO[[#This Row],[40]]</f>
        <v>2.7080943046164994E-3</v>
      </c>
      <c r="AQ463" s="10">
        <f>3/24000000*OO[[#This Row],[99 (01JUL1985 06:00:00)-Water Temperature (C)]]*OO[[#This Row],[41]]</f>
        <v>8.5534723071012501E-3</v>
      </c>
      <c r="AR463" s="10">
        <f>3/24000000*OO[[#This Row],[100 (01JUL1985 09:00:00)-Water Temperature (C)]]*OO[[#This Row],[42]]</f>
        <v>2.17063691670825E-2</v>
      </c>
      <c r="AS463" s="10">
        <f>3/24000000*OO[[#This Row],[101 (01JUL1985 12:00:00)-Water Temperature (C)]]*OO[[#This Row],[43]]</f>
        <v>4.5059803100349995E-2</v>
      </c>
      <c r="AT463" s="10">
        <f>3/24000000*OO[[#This Row],[102 (01JUL1985 15:00:00)-Water Temperature (C)]]*OO[[#This Row],[44]]</f>
        <v>7.8162985000800003E-2</v>
      </c>
      <c r="AU463" s="10">
        <f>3/24000000*OO[[#This Row],[103 (01JUL1985 18:00:00)-Water Temperature (C)]]*OO[[#This Row],[45]]</f>
        <v>0.11602625528097499</v>
      </c>
      <c r="AV463" s="10">
        <f>3/24000000*OO[[#This Row],[104 (01JUL1985 21:00:00)-Water Temperature (C)]]*OO[[#This Row],[46]]</f>
        <v>0.15111016708524999</v>
      </c>
      <c r="AW463" s="10">
        <f>3/24000000*OO[[#This Row],[105 (02JUL1985 00:00:00)-Water Temperature (C)]]*OO[[#This Row],[47]]</f>
        <v>0.17742178065949998</v>
      </c>
      <c r="AX463" s="10">
        <f>3/24000000*OO[[#This Row],[106 (02JUL1985 03:00:00)-Water Temperature (C)]]*OO[[#This Row],[48]]</f>
        <v>0.196021664215525</v>
      </c>
      <c r="AY463" s="10">
        <f>3/24000000*OO[[#This Row],[107 (02JUL1985 06:00:00)-Water Temperature (C)]]*OO[[#This Row],[49]]</f>
        <v>0.20188289760243749</v>
      </c>
      <c r="AZ463" s="10">
        <f>3/24000000*OO[[#This Row],[108 (02JUL1985 09:00:00)-Water Temperature (C)]]*OO[[#This Row],[50]]</f>
        <v>0.19489687647718748</v>
      </c>
      <c r="BA463" s="10">
        <f>3/24000000*OO[[#This Row],[109 (02JUL1985 12:00:00)-Water Temperature (C)]]*OO[[#This Row],[51]]</f>
        <v>0.17803997148385001</v>
      </c>
      <c r="BB463" s="10">
        <f>3/24000000*OO[[#This Row],[110 (02JUL1985 15:00:00)-Water Temperature (C)]]*OO[[#This Row],[52]]</f>
        <v>0.153488696413</v>
      </c>
      <c r="BC463" s="10">
        <f>3/24000000*OO[[#This Row],[111 (02JUL1985 18:00:00)-Water Temperature (C)]]*OO[[#This Row],[53]]</f>
        <v>0.12601496270409998</v>
      </c>
      <c r="BD463" s="10">
        <f>3/24000000*OO[[#This Row],[112 (02JUL1985 21:00:00)-Water Temperature (C)]]*OO[[#This Row],[54]]</f>
        <v>0.1009908633483375</v>
      </c>
      <c r="BE463" s="10">
        <f>3/24000000*OO[[#This Row],[113 (03JUL1985 00:00:00)-Water Temperature (C)]]*OO[[#This Row],[55]]</f>
        <v>8.0382043836787501E-2</v>
      </c>
      <c r="BF463" s="10">
        <f>3/24000000*OO[[#This Row],[114 (03JUL1985 03:00:00)-Water Temperature (C)]]*OO[[#This Row],[56]]</f>
        <v>6.5543019126475005E-2</v>
      </c>
      <c r="BG463" s="10">
        <f>3/24000000*OO[[#This Row],[115 (03JUL1985 06:00:00)-Water Temperature (C)]]*OO[[#This Row],[57]]</f>
        <v>5.4484974821249997E-2</v>
      </c>
      <c r="BH463" s="10">
        <f>3/24000000*OO[[#This Row],[116 (03JUL1985 09:00:00)-Water Temperature (C)]]*OO[[#This Row],[58]]</f>
        <v>4.5789968594499998E-2</v>
      </c>
      <c r="BI463" s="10">
        <f>3/24000000*OO[[#This Row],[117 (03JUL1985 12:00:00)-Water Temperature (C)]]*OO[[#This Row],[59]]</f>
        <v>3.8798555612249999E-2</v>
      </c>
      <c r="BJ463" s="10">
        <f>3/24000000*OO[[#This Row],[118 (03JUL1985 15:00:00)-Water Temperature (C)]]*OO[[#This Row],[60]]</f>
        <v>3.25551469344375E-2</v>
      </c>
      <c r="BK463" s="10">
        <f>3/24000000*OO[[#This Row],[119 (03JUL1985 18:00:00)-Water Temperature (C)]]*OO[[#This Row],[61]]</f>
        <v>2.7094480108102496E-2</v>
      </c>
      <c r="BL463" s="10">
        <f>3/24000000*OO[[#This Row],[120 (03JUL1985 21:00:00)-Water Temperature (C)]]*OO[[#This Row],[62]]</f>
        <v>2.2619679763496246E-2</v>
      </c>
      <c r="BM463" s="10">
        <f>3/24000000*OO[[#This Row],[121 (04JUL1985 00:00:00)-Water Temperature (C)]]*OO[[#This Row],[63]]</f>
        <v>1.9049118790499999E-2</v>
      </c>
      <c r="BN463" s="10">
        <f>3/24000000*OO[[#This Row],[122 (04JUL1985 03:00:00)-Water Temperature (C)]]*OO[[#This Row],[64]]</f>
        <v>1.6481942272949999E-2</v>
      </c>
      <c r="BO463" s="10">
        <f>3/24000000*OO[[#This Row],[123 (04JUL1985 06:00:00)-Water Temperature (C)]]*OO[[#This Row],[65]]</f>
        <v>1.4393986701479998E-2</v>
      </c>
      <c r="BP463" s="10">
        <f>3/24000000*OO[[#This Row],[124 (04JUL1985 09:00:00)-Water Temperature (C)]]*OO[[#This Row],[66]]</f>
        <v>1.2739592561267499E-2</v>
      </c>
      <c r="BQ463" s="10">
        <f>3/24000000*OO[[#This Row],[125 (04JUL1985 12:00:00)-Water Temperature (C)]]*OO[[#This Row],[67]]</f>
        <v>1.125247272761E-2</v>
      </c>
      <c r="BR463" s="10">
        <f>3/24000000*OO[[#This Row],[126 (04JUL1985 15:00:00)-Water Temperature (C)]]*OO[[#This Row],[68]]</f>
        <v>9.9552444382749981E-3</v>
      </c>
      <c r="BS463" s="10">
        <f>3/24000000*OO[[#This Row],[127 (04JUL1985 18:00:00)-Water Temperature (C)]]*OO[[#This Row],[69]]</f>
        <v>8.8614234082199997E-3</v>
      </c>
      <c r="BT463" s="10">
        <f>3/24000000*OO[[#This Row],[128 (04JUL1985 21:00:00)-Water Temperature (C)]]*OO[[#This Row],[70]]</f>
        <v>7.8989533949024998E-3</v>
      </c>
      <c r="BU463" s="10">
        <f>3/24000000*OO[[#This Row],[129 (05JUL1985 00:00:00)-Water Temperature (C)]]*OO[[#This Row],[71]]</f>
        <v>7.0506301178500002E-3</v>
      </c>
      <c r="BV463" s="10">
        <f>3/24000000*OO[[#This Row],[130 (05JUL1985 03:00:00)-Water Temperature (C)]]*OO[[#This Row],[72]]</f>
        <v>6.4273099265E-3</v>
      </c>
      <c r="BW463" s="10">
        <f>3/24000000*OO[[#This Row],[131 (05JUL1985 06:00:00)-Water Temperature (C)]]*OO[[#This Row],[73]]</f>
        <v>5.8387958326512491E-3</v>
      </c>
      <c r="BX463" s="10">
        <f>3/24000000*OO[[#This Row],[132 (05JUL1985 09:00:00)-Water Temperature (C)]]*OO[[#This Row],[74]]</f>
        <v>5.3105653873387493E-3</v>
      </c>
      <c r="BY463" s="10">
        <f>3/24000000*OO[[#This Row],[133 (05JUL1985 12:00:00)-Water Temperature (C)]]*OO[[#This Row],[75]]</f>
        <v>4.8416045598374995E-3</v>
      </c>
      <c r="BZ463" s="10">
        <f>3/24000000*OO[[#This Row],[134 (05JUL1985 15:00:00)-Water Temperature (C)]]*OO[[#This Row],[76]]</f>
        <v>4.3896336515487503E-3</v>
      </c>
      <c r="CA463" s="10">
        <f>3/24000000*OO[[#This Row],[135 (05JUL1985 18:00:00)-Water Temperature (C)]]*OO[[#This Row],[77]]</f>
        <v>3.9509159337000003E-3</v>
      </c>
      <c r="CB463" s="10">
        <f>3/24000000*OO[[#This Row],[136 (05JUL1985 21:00:00)-Water Temperature (C)]]*OO[[#This Row],[78]]</f>
        <v>3.55738447928E-3</v>
      </c>
      <c r="CC463" s="10">
        <f>3/24000000*OO[[#This Row],[137 (06JUL1985 00:00:00)-Water Temperature (C)]]*OO[[#This Row],[79]]</f>
        <v>3.2296927712692504E-3</v>
      </c>
      <c r="CD463" s="10">
        <f>3/24000000*OO[[#This Row],[138 (06JUL1985 03:00:00)-Water Temperature (C)]]*OO[[#This Row],[80]]</f>
        <v>3.0326524901419997E-3</v>
      </c>
      <c r="CE463" s="10">
        <f>3/24000000*OO[[#This Row],[139 (06JUL1985 06:00:00)-Water Temperature (C)]]*OO[[#This Row],[81]]</f>
        <v>2.8654108699151248E-3</v>
      </c>
      <c r="CF463" s="10">
        <f>3/24000000*OO[[#This Row],[140 (06JUL1985 09:00:00)-Water Temperature (C)]]*OO[[#This Row],[82]]</f>
        <v>2.711677235869125E-3</v>
      </c>
      <c r="CG463" s="10">
        <f>3/24000000*OO[[#This Row],[141 (06JUL1985 12:00:00)-Water Temperature (C)]]*OO[[#This Row],[83]]</f>
        <v>2.5854231495689999E-3</v>
      </c>
      <c r="CH463" s="10">
        <f>3/24000000*OO[[#This Row],[142 (06JUL1985 15:00:00)-Water Temperature (C)]]*OO[[#This Row],[84]]</f>
        <v>2.4363792783898748E-3</v>
      </c>
      <c r="CI463" s="10">
        <f>3/24000000*OO[[#This Row],[143 (06JUL1985 18:00:00)-Water Temperature (C)]]*OO[[#This Row],[85]]</f>
        <v>2.2547317899574999E-3</v>
      </c>
      <c r="CJ463" s="10">
        <f>3/24000000*OO[[#This Row],[144 (06JUL1985 21:00:00)-Water Temperature (C)]]*OO[[#This Row],[86]]</f>
        <v>2.0766269464232499E-3</v>
      </c>
      <c r="CK463" s="10">
        <f>3/24000000*OO[[#This Row],[145 (07JUL1985 00:00:00)-Water Temperature (C)]]*OO[[#This Row],[87]]</f>
        <v>1.9251116326062501E-3</v>
      </c>
      <c r="CL463" s="10">
        <f>3/24000000*OO[[#This Row],[146 (07JUL1985 03:00:00)-Water Temperature (C)]]*OO[[#This Row],[88]]</f>
        <v>1.8337671487874997E-3</v>
      </c>
      <c r="CM463" s="10">
        <f>3/24000000*OO[[#This Row],[147 (07JUL1985 06:00:00)-Water Temperature (C)]]*OO[[#This Row],[89]]</f>
        <v>1.7631316028649999E-3</v>
      </c>
      <c r="CN463" s="10">
        <f>3/24000000*OO[[#This Row],[148 (07JUL1985 09:00:00)-Water Temperature (C)]]*OO[[#This Row],[90]]</f>
        <v>1.6897882207521251E-3</v>
      </c>
      <c r="CO463" s="10">
        <f>3/24000000*OO[[#This Row],[149 (07JUL1985 12:00:00)-Water Temperature (C)]]*OO[[#This Row],[91]]</f>
        <v>1.6136897062819999E-3</v>
      </c>
      <c r="CP463" s="10">
        <f>3/24000000*OO[[#This Row],[150 (07JUL1985 15:00:00)-Water Temperature (C)]]*OO[[#This Row],[92]]</f>
        <v>1.5156465818436252E-3</v>
      </c>
      <c r="CQ463" s="10">
        <f>3/24000000*OO[[#This Row],[151 (07JUL1985 18:00:00)-Water Temperature (C)]]*OO[[#This Row],[93]]</f>
        <v>1.408795861715125E-3</v>
      </c>
      <c r="CR463" s="10">
        <f>3/24000000*OO[[#This Row],[152 (07JUL1985 21:00:00)-Water Temperature (C)]]*OO[[#This Row],[94]]</f>
        <v>1.3085536673587499E-3</v>
      </c>
      <c r="CS463" s="10">
        <f>3/24000000*OO[[#This Row],[153 (08JUL1985 00:00:00)-Water Temperature (C)]]*OO[[#This Row],[95]]</f>
        <v>1.2201481356974998E-3</v>
      </c>
      <c r="CT463" s="10">
        <f>3/24000000*OO[[#This Row],[154 (08JUL1985 03:00:00)-Water Temperature (C)]]*OO[[#This Row],[96]]</f>
        <v>1.1506195009859999E-3</v>
      </c>
      <c r="CU463" s="10">
        <f>3/24000000*OO[[#This Row],[155 (08JUL1985 06:00:00)-Water Temperature (C)]]*OO[[#This Row],[97]]</f>
        <v>1.1029365979849999E-3</v>
      </c>
      <c r="CV463" s="10">
        <f>3/24000000*OO[[#This Row],[156 (08JUL1985 09:00:00)-Water Temperature (C)]]*OO[[#This Row],[98]]</f>
        <v>1.05255907532E-3</v>
      </c>
      <c r="CW463" s="10">
        <f>3/24000000*OO[[#This Row],[157 (08JUL1985 12:00:00)-Water Temperature (C)]]*OO[[#This Row],[99]]</f>
        <v>1.0041255310508752E-3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0</v>
      </c>
      <c r="AA464" s="10">
        <f>3/24000000*OO[[#This Row],[83 (29JUN1985 06:00:00)-Water Temperature (C)]]*OO[[#This Row],[25]]</f>
        <v>4.5685294448062493E-39</v>
      </c>
      <c r="AB464" s="10">
        <f>3/24000000*OO[[#This Row],[84 (29JUN1985 09:00:00)-Water Temperature (C)]]*OO[[#This Row],[26]]</f>
        <v>1.3342687242379997E-32</v>
      </c>
      <c r="AC464" s="10">
        <f>3/24000000*OO[[#This Row],[85 (29JUN1985 12:00:00)-Water Temperature (C)]]*OO[[#This Row],[27]]</f>
        <v>1.5075317664528751E-27</v>
      </c>
      <c r="AD464" s="10">
        <f>3/24000000*OO[[#This Row],[86 (29JUN1985 15:00:00)-Water Temperature (C)]]*OO[[#This Row],[28]]</f>
        <v>2.1109474500974999E-23</v>
      </c>
      <c r="AE464" s="10">
        <f>3/24000000*OO[[#This Row],[88 (29JUN1985 21:00:00)-Water Temperature (C)]]*OO[[#This Row],[30]]</f>
        <v>4.0846378292212497E-17</v>
      </c>
      <c r="AF464" s="10">
        <f>3/24000000*OO[[#This Row],[88 (29JUN1985 21:00:00)-Water Temperature (C)]]*OO[[#This Row],[30]]</f>
        <v>4.0846378292212497E-17</v>
      </c>
      <c r="AG464" s="10">
        <f>3/24000000*OO[[#This Row],[89 (30JUN1985 00:00:00)-Water Temperature (C)]]*OO[[#This Row],[31]]</f>
        <v>1.139059746556875E-14</v>
      </c>
      <c r="AH464" s="10">
        <f>3/24000000*OO[[#This Row],[90 (30JUN1985 03:00:00)-Water Temperature (C)]]*OO[[#This Row],[32]]</f>
        <v>1.4617925776665E-12</v>
      </c>
      <c r="AI464" s="10">
        <f>3/24000000*OO[[#This Row],[91 (30JUN1985 06:00:00)-Water Temperature (C)]]*OO[[#This Row],[33]]</f>
        <v>9.7966904678825002E-11</v>
      </c>
      <c r="AJ464" s="10">
        <f>3/24000000*OO[[#This Row],[92 (30JUN1985 09:00:00)-Water Temperature (C)]]*OO[[#This Row],[34]]</f>
        <v>3.74819372721E-9</v>
      </c>
      <c r="AK464" s="10">
        <f>3/24000000*OO[[#This Row],[93 (30JUN1985 12:00:00)-Water Temperature (C)]]*OO[[#This Row],[35]]</f>
        <v>8.7559326189999987E-8</v>
      </c>
      <c r="AL464" s="10">
        <f>3/24000000*OO[[#This Row],[94 (30JUN1985 15:00:00)-Water Temperature (C)]]*OO[[#This Row],[36]]</f>
        <v>1.313104449127875E-6</v>
      </c>
      <c r="AM464" s="10">
        <f>3/24000000*OO[[#This Row],[95 (30JUN1985 18:00:00)-Water Temperature (C)]]*OO[[#This Row],[37]]</f>
        <v>1.3301399446785001E-5</v>
      </c>
      <c r="AN464" s="10">
        <f>3/24000000*OO[[#This Row],[96 (30JUN1985 21:00:00)-Water Temperature (C)]]*OO[[#This Row],[38]]</f>
        <v>9.5541112061999991E-5</v>
      </c>
      <c r="AO464" s="10">
        <f>3/24000000*OO[[#This Row],[97 (01JUL1985 00:00:00)-Water Temperature (C)]]*OO[[#This Row],[39]]</f>
        <v>5.0890356759374989E-4</v>
      </c>
      <c r="AP464" s="10">
        <f>3/24000000*OO[[#This Row],[98 (01JUL1985 03:00:00)-Water Temperature (C)]]*OO[[#This Row],[40]]</f>
        <v>2.127497791883625E-3</v>
      </c>
      <c r="AQ464" s="10">
        <f>3/24000000*OO[[#This Row],[99 (01JUL1985 06:00:00)-Water Temperature (C)]]*OO[[#This Row],[41]]</f>
        <v>7.0141061532987495E-3</v>
      </c>
      <c r="AR464" s="10">
        <f>3/24000000*OO[[#This Row],[100 (01JUL1985 09:00:00)-Water Temperature (C)]]*OO[[#This Row],[42]]</f>
        <v>1.8599752207645003E-2</v>
      </c>
      <c r="AS464" s="10">
        <f>3/24000000*OO[[#This Row],[101 (01JUL1985 12:00:00)-Water Temperature (C)]]*OO[[#This Row],[43]]</f>
        <v>4.0411814813724994E-2</v>
      </c>
      <c r="AT464" s="10">
        <f>3/24000000*OO[[#This Row],[102 (01JUL1985 15:00:00)-Water Temperature (C)]]*OO[[#This Row],[44]]</f>
        <v>7.3412573197499997E-2</v>
      </c>
      <c r="AU464" s="10">
        <f>3/24000000*OO[[#This Row],[103 (01JUL1985 18:00:00)-Water Temperature (C)]]*OO[[#This Row],[45]]</f>
        <v>0.11409408800864999</v>
      </c>
      <c r="AV464" s="10">
        <f>3/24000000*OO[[#This Row],[104 (01JUL1985 21:00:00)-Water Temperature (C)]]*OO[[#This Row],[46]]</f>
        <v>0.1554011005622625</v>
      </c>
      <c r="AW464" s="10">
        <f>3/24000000*OO[[#This Row],[105 (02JUL1985 00:00:00)-Water Temperature (C)]]*OO[[#This Row],[47]]</f>
        <v>0.19034323198229997</v>
      </c>
      <c r="AX464" s="10">
        <f>3/24000000*OO[[#This Row],[106 (02JUL1985 03:00:00)-Water Temperature (C)]]*OO[[#This Row],[48]]</f>
        <v>0.21817514630231252</v>
      </c>
      <c r="AY464" s="10">
        <f>3/24000000*OO[[#This Row],[107 (02JUL1985 06:00:00)-Water Temperature (C)]]*OO[[#This Row],[49]]</f>
        <v>0.23260719870720001</v>
      </c>
      <c r="AZ464" s="10">
        <f>3/24000000*OO[[#This Row],[108 (02JUL1985 09:00:00)-Water Temperature (C)]]*OO[[#This Row],[50]]</f>
        <v>0.2324943462038625</v>
      </c>
      <c r="BA464" s="10">
        <f>3/24000000*OO[[#This Row],[109 (02JUL1985 12:00:00)-Water Temperature (C)]]*OO[[#This Row],[51]]</f>
        <v>0.22012663456717499</v>
      </c>
      <c r="BB464" s="10">
        <f>3/24000000*OO[[#This Row],[110 (02JUL1985 15:00:00)-Water Temperature (C)]]*OO[[#This Row],[52]]</f>
        <v>0.19679728860962498</v>
      </c>
      <c r="BC464" s="10">
        <f>3/24000000*OO[[#This Row],[111 (02JUL1985 18:00:00)-Water Temperature (C)]]*OO[[#This Row],[53]]</f>
        <v>0.16749708318199999</v>
      </c>
      <c r="BD464" s="10">
        <f>3/24000000*OO[[#This Row],[112 (02JUL1985 21:00:00)-Water Temperature (C)]]*OO[[#This Row],[54]]</f>
        <v>0.13871854934883748</v>
      </c>
      <c r="BE464" s="10">
        <f>3/24000000*OO[[#This Row],[113 (03JUL1985 00:00:00)-Water Temperature (C)]]*OO[[#This Row],[55]]</f>
        <v>0.11345394641282498</v>
      </c>
      <c r="BF464" s="10">
        <f>3/24000000*OO[[#This Row],[114 (03JUL1985 03:00:00)-Water Temperature (C)]]*OO[[#This Row],[56]]</f>
        <v>9.4256188576712502E-2</v>
      </c>
      <c r="BG464" s="10">
        <f>3/24000000*OO[[#This Row],[115 (03JUL1985 06:00:00)-Water Temperature (C)]]*OO[[#This Row],[57]]</f>
        <v>7.9311784150049996E-2</v>
      </c>
      <c r="BH464" s="10">
        <f>3/24000000*OO[[#This Row],[116 (03JUL1985 09:00:00)-Water Temperature (C)]]*OO[[#This Row],[58]]</f>
        <v>6.7236365220425004E-2</v>
      </c>
      <c r="BI464" s="10">
        <f>3/24000000*OO[[#This Row],[117 (03JUL1985 12:00:00)-Water Temperature (C)]]*OO[[#This Row],[59]]</f>
        <v>5.7356177358600005E-2</v>
      </c>
      <c r="BJ464" s="10">
        <f>3/24000000*OO[[#This Row],[118 (03JUL1985 15:00:00)-Water Temperature (C)]]*OO[[#This Row],[60]]</f>
        <v>4.8464670665949991E-2</v>
      </c>
      <c r="BK464" s="10">
        <f>3/24000000*OO[[#This Row],[119 (03JUL1985 18:00:00)-Water Temperature (C)]]*OO[[#This Row],[61]]</f>
        <v>4.0627130610949996E-2</v>
      </c>
      <c r="BL464" s="10">
        <f>3/24000000*OO[[#This Row],[120 (03JUL1985 21:00:00)-Water Temperature (C)]]*OO[[#This Row],[62]]</f>
        <v>3.4122875436670003E-2</v>
      </c>
      <c r="BM464" s="10">
        <f>3/24000000*OO[[#This Row],[121 (04JUL1985 00:00:00)-Water Temperature (C)]]*OO[[#This Row],[63]]</f>
        <v>2.8843710055517498E-2</v>
      </c>
      <c r="BN464" s="10">
        <f>3/24000000*OO[[#This Row],[122 (04JUL1985 03:00:00)-Water Temperature (C)]]*OO[[#This Row],[64]]</f>
        <v>2.4941354033505E-2</v>
      </c>
      <c r="BO464" s="10">
        <f>3/24000000*OO[[#This Row],[123 (04JUL1985 06:00:00)-Water Temperature (C)]]*OO[[#This Row],[65]]</f>
        <v>2.1729406887254998E-2</v>
      </c>
      <c r="BP464" s="10">
        <f>3/24000000*OO[[#This Row],[124 (04JUL1985 09:00:00)-Water Temperature (C)]]*OO[[#This Row],[66]]</f>
        <v>1.9171540726749998E-2</v>
      </c>
      <c r="BQ464" s="10">
        <f>3/24000000*OO[[#This Row],[125 (04JUL1985 12:00:00)-Water Temperature (C)]]*OO[[#This Row],[67]]</f>
        <v>1.6908612251684999E-2</v>
      </c>
      <c r="BR464" s="10">
        <f>3/24000000*OO[[#This Row],[126 (04JUL1985 15:00:00)-Water Temperature (C)]]*OO[[#This Row],[68]]</f>
        <v>1.495627275681E-2</v>
      </c>
      <c r="BS464" s="10">
        <f>3/24000000*OO[[#This Row],[127 (04JUL1985 18:00:00)-Water Temperature (C)]]*OO[[#This Row],[69]]</f>
        <v>1.3314103029000001E-2</v>
      </c>
      <c r="BT464" s="10">
        <f>3/24000000*OO[[#This Row],[128 (04JUL1985 21:00:00)-Water Temperature (C)]]*OO[[#This Row],[70]]</f>
        <v>1.1871674177617498E-2</v>
      </c>
      <c r="BU464" s="10">
        <f>3/24000000*OO[[#This Row],[129 (05JUL1985 00:00:00)-Water Temperature (C)]]*OO[[#This Row],[71]]</f>
        <v>1.060100975027E-2</v>
      </c>
      <c r="BV464" s="10">
        <f>3/24000000*OO[[#This Row],[130 (05JUL1985 03:00:00)-Water Temperature (C)]]*OO[[#This Row],[72]]</f>
        <v>9.6477802071000002E-3</v>
      </c>
      <c r="BW464" s="10">
        <f>3/24000000*OO[[#This Row],[131 (05JUL1985 06:00:00)-Water Temperature (C)]]*OO[[#This Row],[73]]</f>
        <v>8.7508957456512507E-3</v>
      </c>
      <c r="BX464" s="10">
        <f>3/24000000*OO[[#This Row],[132 (05JUL1985 09:00:00)-Water Temperature (C)]]*OO[[#This Row],[74]]</f>
        <v>7.9500637695399997E-3</v>
      </c>
      <c r="BY464" s="10">
        <f>3/24000000*OO[[#This Row],[133 (05JUL1985 12:00:00)-Water Temperature (C)]]*OO[[#This Row],[75]]</f>
        <v>7.2441232267162498E-3</v>
      </c>
      <c r="BZ464" s="10">
        <f>3/24000000*OO[[#This Row],[134 (05JUL1985 15:00:00)-Water Temperature (C)]]*OO[[#This Row],[76]]</f>
        <v>6.5708981929049996E-3</v>
      </c>
      <c r="CA464" s="10">
        <f>3/24000000*OO[[#This Row],[135 (05JUL1985 18:00:00)-Water Temperature (C)]]*OO[[#This Row],[77]]</f>
        <v>5.9235535119375E-3</v>
      </c>
      <c r="CB464" s="10">
        <f>3/24000000*OO[[#This Row],[136 (05JUL1985 21:00:00)-Water Temperature (C)]]*OO[[#This Row],[78]]</f>
        <v>5.3424796292324992E-3</v>
      </c>
      <c r="CC464" s="10">
        <f>3/24000000*OO[[#This Row],[137 (06JUL1985 00:00:00)-Water Temperature (C)]]*OO[[#This Row],[79]]</f>
        <v>4.8528058912400002E-3</v>
      </c>
      <c r="CD464" s="10">
        <f>3/24000000*OO[[#This Row],[138 (06JUL1985 03:00:00)-Water Temperature (C)]]*OO[[#This Row],[80]]</f>
        <v>4.5405946942124993E-3</v>
      </c>
      <c r="CE464" s="10">
        <f>3/24000000*OO[[#This Row],[139 (06JUL1985 06:00:00)-Water Temperature (C)]]*OO[[#This Row],[81]]</f>
        <v>4.2712333104674999E-3</v>
      </c>
      <c r="CF464" s="10">
        <f>3/24000000*OO[[#This Row],[140 (06JUL1985 09:00:00)-Water Temperature (C)]]*OO[[#This Row],[82]]</f>
        <v>4.0288732340999995E-3</v>
      </c>
      <c r="CG464" s="10">
        <f>3/24000000*OO[[#This Row],[141 (06JUL1985 12:00:00)-Water Temperature (C)]]*OO[[#This Row],[83]]</f>
        <v>3.83248359735375E-3</v>
      </c>
      <c r="CH464" s="10">
        <f>3/24000000*OO[[#This Row],[142 (06JUL1985 15:00:00)-Water Temperature (C)]]*OO[[#This Row],[84]]</f>
        <v>3.6109366013312495E-3</v>
      </c>
      <c r="CI464" s="10">
        <f>3/24000000*OO[[#This Row],[143 (06JUL1985 18:00:00)-Water Temperature (C)]]*OO[[#This Row],[85]]</f>
        <v>3.3493969651625E-3</v>
      </c>
      <c r="CJ464" s="10">
        <f>3/24000000*OO[[#This Row],[144 (06JUL1985 21:00:00)-Water Temperature (C)]]*OO[[#This Row],[86]]</f>
        <v>3.0949888811887495E-3</v>
      </c>
      <c r="CK464" s="10">
        <f>3/24000000*OO[[#This Row],[145 (07JUL1985 00:00:00)-Water Temperature (C)]]*OO[[#This Row],[87]]</f>
        <v>2.8751704760669999E-3</v>
      </c>
      <c r="CL464" s="10">
        <f>3/24000000*OO[[#This Row],[146 (07JUL1985 03:00:00)-Water Temperature (C)]]*OO[[#This Row],[88]]</f>
        <v>2.7339510094073751E-3</v>
      </c>
      <c r="CM464" s="10">
        <f>3/24000000*OO[[#This Row],[147 (07JUL1985 06:00:00)-Water Temperature (C)]]*OO[[#This Row],[89]]</f>
        <v>2.6205366132247498E-3</v>
      </c>
      <c r="CN464" s="10">
        <f>3/24000000*OO[[#This Row],[148 (07JUL1985 09:00:00)-Water Temperature (C)]]*OO[[#This Row],[90]]</f>
        <v>2.5066673381199996E-3</v>
      </c>
      <c r="CO464" s="10">
        <f>3/24000000*OO[[#This Row],[149 (07JUL1985 12:00:00)-Water Temperature (C)]]*OO[[#This Row],[91]]</f>
        <v>2.3932968108942498E-3</v>
      </c>
      <c r="CP464" s="10">
        <f>3/24000000*OO[[#This Row],[150 (07JUL1985 15:00:00)-Water Temperature (C)]]*OO[[#This Row],[92]]</f>
        <v>2.2525510632431249E-3</v>
      </c>
      <c r="CQ464" s="10">
        <f>3/24000000*OO[[#This Row],[151 (07JUL1985 18:00:00)-Water Temperature (C)]]*OO[[#This Row],[93]]</f>
        <v>2.1008097094562497E-3</v>
      </c>
      <c r="CR464" s="10">
        <f>3/24000000*OO[[#This Row],[152 (07JUL1985 21:00:00)-Water Temperature (C)]]*OO[[#This Row],[94]]</f>
        <v>1.9570765779644999E-3</v>
      </c>
      <c r="CS464" s="10">
        <f>3/24000000*OO[[#This Row],[153 (08JUL1985 00:00:00)-Water Temperature (C)]]*OO[[#This Row],[95]]</f>
        <v>1.8280502967375001E-3</v>
      </c>
      <c r="CT464" s="10">
        <f>3/24000000*OO[[#This Row],[154 (08JUL1985 03:00:00)-Water Temperature (C)]]*OO[[#This Row],[96]]</f>
        <v>1.7232871525112499E-3</v>
      </c>
      <c r="CU464" s="10">
        <f>3/24000000*OO[[#This Row],[155 (08JUL1985 06:00:00)-Water Temperature (C)]]*OO[[#This Row],[97]]</f>
        <v>1.6479376384495E-3</v>
      </c>
      <c r="CV464" s="10">
        <f>3/24000000*OO[[#This Row],[156 (08JUL1985 09:00:00)-Water Temperature (C)]]*OO[[#This Row],[98]]</f>
        <v>1.5703996734047498E-3</v>
      </c>
      <c r="CW464" s="10">
        <f>3/24000000*OO[[#This Row],[157 (08JUL1985 12:00:00)-Water Temperature (C)]]*OO[[#This Row],[99]]</f>
        <v>1.497320190045625E-3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0</v>
      </c>
      <c r="AA465" s="10">
        <f>3/24000000*OO[[#This Row],[83 (29JUN1985 06:00:00)-Water Temperature (C)]]*OO[[#This Row],[25]]</f>
        <v>9.2675131362475E-40</v>
      </c>
      <c r="AB465" s="10">
        <f>3/24000000*OO[[#This Row],[84 (29JUN1985 09:00:00)-Water Temperature (C)]]*OO[[#This Row],[26]]</f>
        <v>3.0099953606711248E-33</v>
      </c>
      <c r="AC465" s="10">
        <f>3/24000000*OO[[#This Row],[85 (29JUN1985 12:00:00)-Water Temperature (C)]]*OO[[#This Row],[27]]</f>
        <v>3.91593191919E-28</v>
      </c>
      <c r="AD465" s="10">
        <f>3/24000000*OO[[#This Row],[86 (29JUN1985 15:00:00)-Water Temperature (C)]]*OO[[#This Row],[28]]</f>
        <v>6.2304224219112499E-24</v>
      </c>
      <c r="AE465" s="10">
        <f>3/24000000*OO[[#This Row],[88 (29JUN1985 21:00:00)-Water Temperature (C)]]*OO[[#This Row],[30]]</f>
        <v>1.5064454151131251E-17</v>
      </c>
      <c r="AF465" s="10">
        <f>3/24000000*OO[[#This Row],[88 (29JUN1985 21:00:00)-Water Temperature (C)]]*OO[[#This Row],[30]]</f>
        <v>1.5064454151131251E-17</v>
      </c>
      <c r="AG465" s="10">
        <f>3/24000000*OO[[#This Row],[89 (30JUN1985 00:00:00)-Water Temperature (C)]]*OO[[#This Row],[31]]</f>
        <v>4.5926682674287497E-15</v>
      </c>
      <c r="AH465" s="10">
        <f>3/24000000*OO[[#This Row],[90 (30JUN1985 03:00:00)-Water Temperature (C)]]*OO[[#This Row],[32]]</f>
        <v>6.3641970793537501E-13</v>
      </c>
      <c r="AI465" s="10">
        <f>3/24000000*OO[[#This Row],[91 (30JUN1985 06:00:00)-Water Temperature (C)]]*OO[[#This Row],[33]]</f>
        <v>4.5666601399349996E-11</v>
      </c>
      <c r="AJ465" s="10">
        <f>3/24000000*OO[[#This Row],[92 (30JUN1985 09:00:00)-Water Temperature (C)]]*OO[[#This Row],[34]]</f>
        <v>1.8600841501161251E-9</v>
      </c>
      <c r="AK465" s="10">
        <f>3/24000000*OO[[#This Row],[93 (30JUN1985 12:00:00)-Water Temperature (C)]]*OO[[#This Row],[35]]</f>
        <v>4.6104178073937497E-8</v>
      </c>
      <c r="AL465" s="10">
        <f>3/24000000*OO[[#This Row],[94 (30JUN1985 15:00:00)-Water Temperature (C)]]*OO[[#This Row],[36]]</f>
        <v>7.3312253771749994E-7</v>
      </c>
      <c r="AM465" s="10">
        <f>3/24000000*OO[[#This Row],[95 (30JUN1985 18:00:00)-Water Temperature (C)]]*OO[[#This Row],[37]]</f>
        <v>7.8720805583625E-6</v>
      </c>
      <c r="AN465" s="10">
        <f>3/24000000*OO[[#This Row],[96 (30JUN1985 21:00:00)-Water Temperature (C)]]*OO[[#This Row],[38]]</f>
        <v>5.9835248027362495E-5</v>
      </c>
      <c r="AO465" s="10">
        <f>3/24000000*OO[[#This Row],[97 (01JUL1985 00:00:00)-Water Temperature (C)]]*OO[[#This Row],[39]]</f>
        <v>3.3628548948749998E-4</v>
      </c>
      <c r="AP465" s="10">
        <f>3/24000000*OO[[#This Row],[98 (01JUL1985 03:00:00)-Water Temperature (C)]]*OO[[#This Row],[40]]</f>
        <v>1.4756812014699999E-3</v>
      </c>
      <c r="AQ465" s="10">
        <f>3/24000000*OO[[#This Row],[99 (01JUL1985 06:00:00)-Water Temperature (C)]]*OO[[#This Row],[41]]</f>
        <v>5.0907893236137496E-3</v>
      </c>
      <c r="AR465" s="10">
        <f>3/24000000*OO[[#This Row],[100 (01JUL1985 09:00:00)-Water Temperature (C)]]*OO[[#This Row],[42]]</f>
        <v>1.4124492361387499E-2</v>
      </c>
      <c r="AS465" s="10">
        <f>3/24000000*OO[[#This Row],[101 (01JUL1985 12:00:00)-Water Temperature (C)]]*OO[[#This Row],[43]]</f>
        <v>3.2144387828043748E-2</v>
      </c>
      <c r="AT465" s="10">
        <f>3/24000000*OO[[#This Row],[102 (01JUL1985 15:00:00)-Water Temperature (C)]]*OO[[#This Row],[44]]</f>
        <v>6.1196405834000003E-2</v>
      </c>
      <c r="AU465" s="10">
        <f>3/24000000*OO[[#This Row],[103 (01JUL1985 18:00:00)-Water Temperature (C)]]*OO[[#This Row],[45]]</f>
        <v>9.9643272473374983E-2</v>
      </c>
      <c r="AV465" s="10">
        <f>3/24000000*OO[[#This Row],[104 (01JUL1985 21:00:00)-Water Temperature (C)]]*OO[[#This Row],[46]]</f>
        <v>0.1420251922337625</v>
      </c>
      <c r="AW465" s="10">
        <f>3/24000000*OO[[#This Row],[105 (02JUL1985 00:00:00)-Water Temperature (C)]]*OO[[#This Row],[47]]</f>
        <v>0.18163089059439999</v>
      </c>
      <c r="AX465" s="10">
        <f>3/24000000*OO[[#This Row],[106 (02JUL1985 03:00:00)-Water Temperature (C)]]*OO[[#This Row],[48]]</f>
        <v>0.21628332049021251</v>
      </c>
      <c r="AY465" s="10">
        <f>3/24000000*OO[[#This Row],[107 (02JUL1985 06:00:00)-Water Temperature (C)]]*OO[[#This Row],[49]]</f>
        <v>0.23873283080879998</v>
      </c>
      <c r="AZ465" s="10">
        <f>3/24000000*OO[[#This Row],[108 (02JUL1985 09:00:00)-Water Temperature (C)]]*OO[[#This Row],[50]]</f>
        <v>0.24680613576374999</v>
      </c>
      <c r="BA465" s="10">
        <f>3/24000000*OO[[#This Row],[109 (02JUL1985 12:00:00)-Water Temperature (C)]]*OO[[#This Row],[51]]</f>
        <v>0.24144014026124996</v>
      </c>
      <c r="BB465" s="10">
        <f>3/24000000*OO[[#This Row],[110 (02JUL1985 15:00:00)-Water Temperature (C)]]*OO[[#This Row],[52]]</f>
        <v>0.22329527906861249</v>
      </c>
      <c r="BC465" s="10">
        <f>3/24000000*OO[[#This Row],[111 (02JUL1985 18:00:00)-Water Temperature (C)]]*OO[[#This Row],[53]]</f>
        <v>0.19636044182240001</v>
      </c>
      <c r="BD465" s="10">
        <f>3/24000000*OO[[#This Row],[112 (02JUL1985 21:00:00)-Water Temperature (C)]]*OO[[#This Row],[54]]</f>
        <v>0.1676080831602125</v>
      </c>
      <c r="BE465" s="10">
        <f>3/24000000*OO[[#This Row],[113 (03JUL1985 00:00:00)-Water Temperature (C)]]*OO[[#This Row],[55]]</f>
        <v>0.14062572487425001</v>
      </c>
      <c r="BF465" s="10">
        <f>3/24000000*OO[[#This Row],[114 (03JUL1985 03:00:00)-Water Temperature (C)]]*OO[[#This Row],[56]]</f>
        <v>0.11899973417889999</v>
      </c>
      <c r="BG465" s="10">
        <f>3/24000000*OO[[#This Row],[115 (03JUL1985 06:00:00)-Water Temperature (C)]]*OO[[#This Row],[57]]</f>
        <v>0.10136694210029999</v>
      </c>
      <c r="BH465" s="10">
        <f>3/24000000*OO[[#This Row],[116 (03JUL1985 09:00:00)-Water Temperature (C)]]*OO[[#This Row],[58]]</f>
        <v>8.6656648231124997E-2</v>
      </c>
      <c r="BI465" s="10">
        <f>3/24000000*OO[[#This Row],[117 (03JUL1985 12:00:00)-Water Temperature (C)]]*OO[[#This Row],[59]]</f>
        <v>7.4410929161999984E-2</v>
      </c>
      <c r="BJ465" s="10">
        <f>3/24000000*OO[[#This Row],[118 (03JUL1985 15:00:00)-Water Temperature (C)]]*OO[[#This Row],[60]]</f>
        <v>6.3282408116337494E-2</v>
      </c>
      <c r="BK465" s="10">
        <f>3/24000000*OO[[#This Row],[119 (03JUL1985 18:00:00)-Water Temperature (C)]]*OO[[#This Row],[61]]</f>
        <v>5.3414137173425004E-2</v>
      </c>
      <c r="BL465" s="10">
        <f>3/24000000*OO[[#This Row],[120 (03JUL1985 21:00:00)-Water Temperature (C)]]*OO[[#This Row],[62]]</f>
        <v>4.5146821955549997E-2</v>
      </c>
      <c r="BM465" s="10">
        <f>3/24000000*OO[[#This Row],[121 (04JUL1985 00:00:00)-Water Temperature (C)]]*OO[[#This Row],[63]]</f>
        <v>3.8341884952799998E-2</v>
      </c>
      <c r="BN465" s="10">
        <f>3/24000000*OO[[#This Row],[122 (04JUL1985 03:00:00)-Water Temperature (C)]]*OO[[#This Row],[64]]</f>
        <v>3.3198339200460003E-2</v>
      </c>
      <c r="BO465" s="10">
        <f>3/24000000*OO[[#This Row],[123 (04JUL1985 06:00:00)-Water Temperature (C)]]*OO[[#This Row],[65]]</f>
        <v>2.8898644050900001E-2</v>
      </c>
      <c r="BP465" s="10">
        <f>3/24000000*OO[[#This Row],[124 (04JUL1985 09:00:00)-Water Temperature (C)]]*OO[[#This Row],[66]]</f>
        <v>2.5449130207778749E-2</v>
      </c>
      <c r="BQ465" s="10">
        <f>3/24000000*OO[[#This Row],[125 (04JUL1985 12:00:00)-Water Temperature (C)]]*OO[[#This Row],[67]]</f>
        <v>2.2420904470493754E-2</v>
      </c>
      <c r="BR465" s="10">
        <f>3/24000000*OO[[#This Row],[126 (04JUL1985 15:00:00)-Water Temperature (C)]]*OO[[#This Row],[68]]</f>
        <v>1.9832971975052502E-2</v>
      </c>
      <c r="BS465" s="10">
        <f>3/24000000*OO[[#This Row],[127 (04JUL1985 18:00:00)-Water Temperature (C)]]*OO[[#This Row],[69]]</f>
        <v>1.766206791746875E-2</v>
      </c>
      <c r="BT465" s="10">
        <f>3/24000000*OO[[#This Row],[128 (04JUL1985 21:00:00)-Water Temperature (C)]]*OO[[#This Row],[70]]</f>
        <v>1.5759633889349998E-2</v>
      </c>
      <c r="BU465" s="10">
        <f>3/24000000*OO[[#This Row],[129 (05JUL1985 00:00:00)-Water Temperature (C)]]*OO[[#This Row],[71]]</f>
        <v>1.4084109991741247E-2</v>
      </c>
      <c r="BV465" s="10">
        <f>3/24000000*OO[[#This Row],[130 (05JUL1985 03:00:00)-Water Temperature (C)]]*OO[[#This Row],[72]]</f>
        <v>1.2809456933379999E-2</v>
      </c>
      <c r="BW465" s="10">
        <f>3/24000000*OO[[#This Row],[131 (05JUL1985 06:00:00)-Water Temperature (C)]]*OO[[#This Row],[73]]</f>
        <v>1.1606773944669999E-2</v>
      </c>
      <c r="BX465" s="10">
        <f>3/24000000*OO[[#This Row],[132 (05JUL1985 09:00:00)-Water Temperature (C)]]*OO[[#This Row],[74]]</f>
        <v>1.053725801337875E-2</v>
      </c>
      <c r="BY465" s="10">
        <f>3/24000000*OO[[#This Row],[133 (05JUL1985 12:00:00)-Water Temperature (C)]]*OO[[#This Row],[75]]</f>
        <v>9.59820573308625E-3</v>
      </c>
      <c r="BZ465" s="10">
        <f>3/24000000*OO[[#This Row],[134 (05JUL1985 15:00:00)-Water Temperature (C)]]*OO[[#This Row],[76]]</f>
        <v>8.7104269203299983E-3</v>
      </c>
      <c r="CA465" s="10">
        <f>3/24000000*OO[[#This Row],[135 (05JUL1985 18:00:00)-Water Temperature (C)]]*OO[[#This Row],[77]]</f>
        <v>7.8640883392287492E-3</v>
      </c>
      <c r="CB465" s="10">
        <f>3/24000000*OO[[#This Row],[136 (05JUL1985 21:00:00)-Water Temperature (C)]]*OO[[#This Row],[78]]</f>
        <v>7.1055028918999988E-3</v>
      </c>
      <c r="CC465" s="10">
        <f>3/24000000*OO[[#This Row],[137 (06JUL1985 00:00:00)-Water Temperature (C)]]*OO[[#This Row],[79]]</f>
        <v>6.4616979521049996E-3</v>
      </c>
      <c r="CD465" s="10">
        <f>3/24000000*OO[[#This Row],[138 (06JUL1985 03:00:00)-Water Temperature (C)]]*OO[[#This Row],[80]]</f>
        <v>6.0340471664062497E-3</v>
      </c>
      <c r="CE465" s="10">
        <f>3/24000000*OO[[#This Row],[139 (06JUL1985 06:00:00)-Water Temperature (C)]]*OO[[#This Row],[81]]</f>
        <v>5.65704474253125E-3</v>
      </c>
      <c r="CF465" s="10">
        <f>3/24000000*OO[[#This Row],[140 (06JUL1985 09:00:00)-Water Temperature (C)]]*OO[[#This Row],[82]]</f>
        <v>5.3206194235162494E-3</v>
      </c>
      <c r="CG465" s="10">
        <f>3/24000000*OO[[#This Row],[141 (06JUL1985 12:00:00)-Water Temperature (C)]]*OO[[#This Row],[83]]</f>
        <v>5.0504631418787499E-3</v>
      </c>
      <c r="CH465" s="10">
        <f>3/24000000*OO[[#This Row],[142 (06JUL1985 15:00:00)-Water Temperature (C)]]*OO[[#This Row],[84]]</f>
        <v>4.7557215524399992E-3</v>
      </c>
      <c r="CI465" s="10">
        <f>3/24000000*OO[[#This Row],[143 (06JUL1985 18:00:00)-Water Temperature (C)]]*OO[[#This Row],[85]]</f>
        <v>4.4185423389249993E-3</v>
      </c>
      <c r="CJ465" s="10">
        <f>3/24000000*OO[[#This Row],[144 (06JUL1985 21:00:00)-Water Temperature (C)]]*OO[[#This Row],[86]]</f>
        <v>4.0940449077325001E-3</v>
      </c>
      <c r="CK465" s="10">
        <f>3/24000000*OO[[#This Row],[145 (07JUL1985 00:00:00)-Water Temperature (C)]]*OO[[#This Row],[87]]</f>
        <v>3.8120591853974999E-3</v>
      </c>
      <c r="CL465" s="10">
        <f>3/24000000*OO[[#This Row],[146 (07JUL1985 03:00:00)-Water Temperature (C)]]*OO[[#This Row],[88]]</f>
        <v>3.6228660345755002E-3</v>
      </c>
      <c r="CM465" s="10">
        <f>3/24000000*OO[[#This Row],[147 (07JUL1985 06:00:00)-Water Temperature (C)]]*OO[[#This Row],[89]]</f>
        <v>3.4651983927527492E-3</v>
      </c>
      <c r="CN465" s="10">
        <f>3/24000000*OO[[#This Row],[148 (07JUL1985 09:00:00)-Water Temperature (C)]]*OO[[#This Row],[90]]</f>
        <v>3.3086444928990002E-3</v>
      </c>
      <c r="CO465" s="10">
        <f>3/24000000*OO[[#This Row],[149 (07JUL1985 12:00:00)-Water Temperature (C)]]*OO[[#This Row],[91]]</f>
        <v>3.1573502272434994E-3</v>
      </c>
      <c r="CP465" s="10">
        <f>3/24000000*OO[[#This Row],[150 (07JUL1985 15:00:00)-Water Temperature (C)]]*OO[[#This Row],[92]]</f>
        <v>2.9759628614791245E-3</v>
      </c>
      <c r="CQ465" s="10">
        <f>3/24000000*OO[[#This Row],[151 (07JUL1985 18:00:00)-Water Temperature (C)]]*OO[[#This Row],[93]]</f>
        <v>2.7830496014837501E-3</v>
      </c>
      <c r="CR465" s="10">
        <f>3/24000000*OO[[#This Row],[152 (07JUL1985 21:00:00)-Water Temperature (C)]]*OO[[#This Row],[94]]</f>
        <v>2.6000397845494998E-3</v>
      </c>
      <c r="CS465" s="10">
        <f>3/24000000*OO[[#This Row],[153 (08JUL1985 00:00:00)-Water Temperature (C)]]*OO[[#This Row],[95]]</f>
        <v>2.43367995776875E-3</v>
      </c>
      <c r="CT465" s="10">
        <f>3/24000000*OO[[#This Row],[154 (08JUL1985 03:00:00)-Water Temperature (C)]]*OO[[#This Row],[96]]</f>
        <v>2.2953619450709999E-3</v>
      </c>
      <c r="CU465" s="10">
        <f>3/24000000*OO[[#This Row],[155 (08JUL1985 06:00:00)-Water Temperature (C)]]*OO[[#This Row],[97]]</f>
        <v>2.191875961289625E-3</v>
      </c>
      <c r="CV465" s="10">
        <f>3/24000000*OO[[#This Row],[156 (08JUL1985 09:00:00)-Water Temperature (C)]]*OO[[#This Row],[98]]</f>
        <v>2.0862648719055001E-3</v>
      </c>
      <c r="CW465" s="10">
        <f>3/24000000*OO[[#This Row],[157 (08JUL1985 12:00:00)-Water Temperature (C)]]*OO[[#This Row],[99]]</f>
        <v>1.9879366236093751E-3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0</v>
      </c>
      <c r="AA466" s="10">
        <f>3/24000000*OO[[#This Row],[83 (29JUN1985 06:00:00)-Water Temperature (C)]]*OO[[#This Row],[25]]</f>
        <v>1.7287461499424999E-40</v>
      </c>
      <c r="AB466" s="10">
        <f>3/24000000*OO[[#This Row],[84 (29JUN1985 09:00:00)-Water Temperature (C)]]*OO[[#This Row],[26]]</f>
        <v>6.0916334669049994E-34</v>
      </c>
      <c r="AC466" s="10">
        <f>3/24000000*OO[[#This Row],[85 (29JUN1985 12:00:00)-Water Temperature (C)]]*OO[[#This Row],[27]]</f>
        <v>9.1966440742799992E-29</v>
      </c>
      <c r="AD466" s="10">
        <f>3/24000000*OO[[#This Row],[86 (29JUN1985 15:00:00)-Water Temperature (C)]]*OO[[#This Row],[28]]</f>
        <v>1.6587254718369998E-24</v>
      </c>
      <c r="AE466" s="10">
        <f>3/24000000*OO[[#This Row],[88 (29JUN1985 21:00:00)-Water Temperature (C)]]*OO[[#This Row],[30]]</f>
        <v>5.0749800872312491E-18</v>
      </c>
      <c r="AF466" s="10">
        <f>3/24000000*OO[[#This Row],[88 (29JUN1985 21:00:00)-Water Temperature (C)]]*OO[[#This Row],[30]]</f>
        <v>5.0749800872312491E-18</v>
      </c>
      <c r="AG466" s="10">
        <f>3/24000000*OO[[#This Row],[89 (30JUN1985 00:00:00)-Water Temperature (C)]]*OO[[#This Row],[31]]</f>
        <v>1.6973821827600001E-15</v>
      </c>
      <c r="AH466" s="10">
        <f>3/24000000*OO[[#This Row],[90 (30JUN1985 03:00:00)-Water Temperature (C)]]*OO[[#This Row],[32]]</f>
        <v>2.5481094902199998E-13</v>
      </c>
      <c r="AI466" s="10">
        <f>3/24000000*OO[[#This Row],[91 (30JUN1985 06:00:00)-Water Temperature (C)]]*OO[[#This Row],[33]]</f>
        <v>1.96327468777275E-11</v>
      </c>
      <c r="AJ466" s="10">
        <f>3/24000000*OO[[#This Row],[92 (30JUN1985 09:00:00)-Water Temperature (C)]]*OO[[#This Row],[34]]</f>
        <v>8.5339800985424984E-10</v>
      </c>
      <c r="AK466" s="10">
        <f>3/24000000*OO[[#This Row],[93 (30JUN1985 12:00:00)-Water Temperature (C)]]*OO[[#This Row],[35]]</f>
        <v>2.2481970241534995E-8</v>
      </c>
      <c r="AL466" s="10">
        <f>3/24000000*OO[[#This Row],[94 (30JUN1985 15:00:00)-Water Temperature (C)]]*OO[[#This Row],[36]]</f>
        <v>3.7937439236999996E-7</v>
      </c>
      <c r="AM466" s="10">
        <f>3/24000000*OO[[#This Row],[95 (30JUN1985 18:00:00)-Water Temperature (C)]]*OO[[#This Row],[37]]</f>
        <v>4.3203455684549999E-6</v>
      </c>
      <c r="AN466" s="10">
        <f>3/24000000*OO[[#This Row],[96 (30JUN1985 21:00:00)-Water Temperature (C)]]*OO[[#This Row],[38]]</f>
        <v>3.4779355915387494E-5</v>
      </c>
      <c r="AO466" s="10">
        <f>3/24000000*OO[[#This Row],[97 (01JUL1985 00:00:00)-Water Temperature (C)]]*OO[[#This Row],[39]]</f>
        <v>2.065077884E-4</v>
      </c>
      <c r="AP466" s="10">
        <f>3/24000000*OO[[#This Row],[98 (01JUL1985 03:00:00)-Water Temperature (C)]]*OO[[#This Row],[40]]</f>
        <v>9.5330285620487496E-4</v>
      </c>
      <c r="AQ466" s="10">
        <f>3/24000000*OO[[#This Row],[99 (01JUL1985 06:00:00)-Water Temperature (C)]]*OO[[#This Row],[41]]</f>
        <v>3.4473160976999997E-3</v>
      </c>
      <c r="AR466" s="10">
        <f>3/24000000*OO[[#This Row],[100 (01JUL1985 09:00:00)-Water Temperature (C)]]*OO[[#This Row],[42]]</f>
        <v>1.0013936564197501E-2</v>
      </c>
      <c r="AS466" s="10">
        <f>3/24000000*OO[[#This Row],[101 (01JUL1985 12:00:00)-Water Temperature (C)]]*OO[[#This Row],[43]]</f>
        <v>2.3865105285967501E-2</v>
      </c>
      <c r="AT466" s="10">
        <f>3/24000000*OO[[#This Row],[102 (01JUL1985 15:00:00)-Water Temperature (C)]]*OO[[#This Row],[44]]</f>
        <v>4.7588402194949996E-2</v>
      </c>
      <c r="AU466" s="10">
        <f>3/24000000*OO[[#This Row],[103 (01JUL1985 18:00:00)-Water Temperature (C)]]*OO[[#This Row],[45]]</f>
        <v>8.1120873640499996E-2</v>
      </c>
      <c r="AV466" s="10">
        <f>3/24000000*OO[[#This Row],[104 (01JUL1985 21:00:00)-Water Temperature (C)]]*OO[[#This Row],[46]]</f>
        <v>0.12088245214109998</v>
      </c>
      <c r="AW466" s="10">
        <f>3/24000000*OO[[#This Row],[105 (02JUL1985 00:00:00)-Water Temperature (C)]]*OO[[#This Row],[47]]</f>
        <v>0.16126125090562501</v>
      </c>
      <c r="AX466" s="10">
        <f>3/24000000*OO[[#This Row],[106 (02JUL1985 03:00:00)-Water Temperature (C)]]*OO[[#This Row],[48]]</f>
        <v>0.19943522520350002</v>
      </c>
      <c r="AY466" s="10">
        <f>3/24000000*OO[[#This Row],[107 (02JUL1985 06:00:00)-Water Temperature (C)]]*OO[[#This Row],[49]]</f>
        <v>0.22770608152199998</v>
      </c>
      <c r="AZ466" s="10">
        <f>3/24000000*OO[[#This Row],[108 (02JUL1985 09:00:00)-Water Temperature (C)]]*OO[[#This Row],[50]]</f>
        <v>0.24295390153032498</v>
      </c>
      <c r="BA466" s="10">
        <f>3/24000000*OO[[#This Row],[109 (02JUL1985 12:00:00)-Water Temperature (C)]]*OO[[#This Row],[51]]</f>
        <v>0.24510524588696253</v>
      </c>
      <c r="BB466" s="10">
        <f>3/24000000*OO[[#This Row],[110 (02JUL1985 15:00:00)-Water Temperature (C)]]*OO[[#This Row],[52]]</f>
        <v>0.23345977304712498</v>
      </c>
      <c r="BC466" s="10">
        <f>3/24000000*OO[[#This Row],[111 (02JUL1985 18:00:00)-Water Temperature (C)]]*OO[[#This Row],[53]]</f>
        <v>0.21129543678759999</v>
      </c>
      <c r="BD466" s="10">
        <f>3/24000000*OO[[#This Row],[112 (02JUL1985 21:00:00)-Water Temperature (C)]]*OO[[#This Row],[54]]</f>
        <v>0.18529083933701251</v>
      </c>
      <c r="BE466" s="10">
        <f>3/24000000*OO[[#This Row],[113 (03JUL1985 00:00:00)-Water Temperature (C)]]*OO[[#This Row],[55]]</f>
        <v>0.15913417519789999</v>
      </c>
      <c r="BF466" s="10">
        <f>3/24000000*OO[[#This Row],[114 (03JUL1985 03:00:00)-Water Temperature (C)]]*OO[[#This Row],[56]]</f>
        <v>0.13707517801439997</v>
      </c>
      <c r="BG466" s="10">
        <f>3/24000000*OO[[#This Row],[115 (03JUL1985 06:00:00)-Water Temperature (C)]]*OO[[#This Row],[57]]</f>
        <v>0.11821807380261248</v>
      </c>
      <c r="BH466" s="10">
        <f>3/24000000*OO[[#This Row],[116 (03JUL1985 09:00:00)-Water Temperature (C)]]*OO[[#This Row],[58]]</f>
        <v>0.1019296603434125</v>
      </c>
      <c r="BI466" s="10">
        <f>3/24000000*OO[[#This Row],[117 (03JUL1985 12:00:00)-Water Temperature (C)]]*OO[[#This Row],[59]]</f>
        <v>8.8105264170524999E-2</v>
      </c>
      <c r="BJ466" s="10">
        <f>3/24000000*OO[[#This Row],[118 (03JUL1985 15:00:00)-Water Temperature (C)]]*OO[[#This Row],[60]]</f>
        <v>7.5392406661687492E-2</v>
      </c>
      <c r="BK466" s="10">
        <f>3/24000000*OO[[#This Row],[119 (03JUL1985 18:00:00)-Water Temperature (C)]]*OO[[#This Row],[61]]</f>
        <v>6.4053838862037499E-2</v>
      </c>
      <c r="BL466" s="10">
        <f>3/24000000*OO[[#This Row],[120 (03JUL1985 21:00:00)-Water Temperature (C)]]*OO[[#This Row],[62]]</f>
        <v>5.4487404642037503E-2</v>
      </c>
      <c r="BM466" s="10">
        <f>3/24000000*OO[[#This Row],[121 (04JUL1985 00:00:00)-Water Temperature (C)]]*OO[[#This Row],[63]]</f>
        <v>4.6520657716000002E-2</v>
      </c>
      <c r="BN466" s="10">
        <f>3/24000000*OO[[#This Row],[122 (04JUL1985 03:00:00)-Water Temperature (C)]]*OO[[#This Row],[64]]</f>
        <v>4.0395322649474999E-2</v>
      </c>
      <c r="BO466" s="10">
        <f>3/24000000*OO[[#This Row],[123 (04JUL1985 06:00:00)-Water Temperature (C)]]*OO[[#This Row],[65]]</f>
        <v>3.5189629468174999E-2</v>
      </c>
      <c r="BP466" s="10">
        <f>3/24000000*OO[[#This Row],[124 (04JUL1985 09:00:00)-Water Temperature (C)]]*OO[[#This Row],[66]]</f>
        <v>3.0974988750142499E-2</v>
      </c>
      <c r="BQ466" s="10">
        <f>3/24000000*OO[[#This Row],[125 (04JUL1985 12:00:00)-Water Temperature (C)]]*OO[[#This Row],[67]]</f>
        <v>2.7278612849441247E-2</v>
      </c>
      <c r="BR466" s="10">
        <f>3/24000000*OO[[#This Row],[126 (04JUL1985 15:00:00)-Water Temperature (C)]]*OO[[#This Row],[68]]</f>
        <v>2.414128586142E-2</v>
      </c>
      <c r="BS466" s="10">
        <f>3/24000000*OO[[#This Row],[127 (04JUL1985 18:00:00)-Water Temperature (C)]]*OO[[#This Row],[69]]</f>
        <v>2.1515769598688748E-2</v>
      </c>
      <c r="BT466" s="10">
        <f>3/24000000*OO[[#This Row],[128 (04JUL1985 21:00:00)-Water Temperature (C)]]*OO[[#This Row],[70]]</f>
        <v>1.9219415958599998E-2</v>
      </c>
      <c r="BU466" s="10">
        <f>3/24000000*OO[[#This Row],[129 (05JUL1985 00:00:00)-Water Temperature (C)]]*OO[[#This Row],[71]]</f>
        <v>1.71958029363425E-2</v>
      </c>
      <c r="BV466" s="10">
        <f>3/24000000*OO[[#This Row],[130 (05JUL1985 03:00:00)-Water Temperature (C)]]*OO[[#This Row],[72]]</f>
        <v>1.5643340662312499E-2</v>
      </c>
      <c r="BW466" s="10">
        <f>3/24000000*OO[[#This Row],[131 (05JUL1985 06:00:00)-Water Temperature (C)]]*OO[[#This Row],[73]]</f>
        <v>1.4170228209375002E-2</v>
      </c>
      <c r="BX466" s="10">
        <f>3/24000000*OO[[#This Row],[132 (05JUL1985 09:00:00)-Water Temperature (C)]]*OO[[#This Row],[74]]</f>
        <v>1.2862506470800001E-2</v>
      </c>
      <c r="BY466" s="10">
        <f>3/24000000*OO[[#This Row],[133 (05JUL1985 12:00:00)-Water Temperature (C)]]*OO[[#This Row],[75]]</f>
        <v>1.1716087825749998E-2</v>
      </c>
      <c r="BZ466" s="10">
        <f>3/24000000*OO[[#This Row],[134 (05JUL1985 15:00:00)-Water Temperature (C)]]*OO[[#This Row],[76]]</f>
        <v>1.0639438012468749E-2</v>
      </c>
      <c r="CA466" s="10">
        <f>3/24000000*OO[[#This Row],[135 (05JUL1985 18:00:00)-Water Temperature (C)]]*OO[[#This Row],[77]]</f>
        <v>9.6200976652649987E-3</v>
      </c>
      <c r="CB466" s="10">
        <f>3/24000000*OO[[#This Row],[136 (05JUL1985 21:00:00)-Water Temperature (C)]]*OO[[#This Row],[78]]</f>
        <v>8.7083884107412492E-3</v>
      </c>
      <c r="CC466" s="10">
        <f>3/24000000*OO[[#This Row],[137 (06JUL1985 00:00:00)-Water Temperature (C)]]*OO[[#This Row],[79]]</f>
        <v>7.9317791503274986E-3</v>
      </c>
      <c r="CD466" s="10">
        <f>3/24000000*OO[[#This Row],[138 (06JUL1985 03:00:00)-Water Temperature (C)]]*OO[[#This Row],[80]]</f>
        <v>7.4021383078199986E-3</v>
      </c>
      <c r="CE466" s="10">
        <f>3/24000000*OO[[#This Row],[139 (06JUL1985 06:00:00)-Water Temperature (C)]]*OO[[#This Row],[81]]</f>
        <v>6.9253999159125E-3</v>
      </c>
      <c r="CF466" s="10">
        <f>3/24000000*OO[[#This Row],[140 (06JUL1985 09:00:00)-Water Temperature (C)]]*OO[[#This Row],[82]]</f>
        <v>6.4992689550599997E-3</v>
      </c>
      <c r="CG466" s="10">
        <f>3/24000000*OO[[#This Row],[141 (06JUL1985 12:00:00)-Water Temperature (C)]]*OO[[#This Row],[83]]</f>
        <v>6.1584901840000001E-3</v>
      </c>
      <c r="CH466" s="10">
        <f>3/24000000*OO[[#This Row],[142 (06JUL1985 15:00:00)-Water Temperature (C)]]*OO[[#This Row],[84]]</f>
        <v>5.7955361801474998E-3</v>
      </c>
      <c r="CI466" s="10">
        <f>3/24000000*OO[[#This Row],[143 (06JUL1985 18:00:00)-Water Temperature (C)]]*OO[[#This Row],[85]]</f>
        <v>5.3905553369674999E-3</v>
      </c>
      <c r="CJ466" s="10">
        <f>3/24000000*OO[[#This Row],[144 (06JUL1985 21:00:00)-Water Temperature (C)]]*OO[[#This Row],[86]]</f>
        <v>5.0058366611062501E-3</v>
      </c>
      <c r="CK466" s="10">
        <f>3/24000000*OO[[#This Row],[145 (07JUL1985 00:00:00)-Water Temperature (C)]]*OO[[#This Row],[87]]</f>
        <v>4.671803480711249E-3</v>
      </c>
      <c r="CL466" s="10">
        <f>3/24000000*OO[[#This Row],[146 (07JUL1985 03:00:00)-Water Temperature (C)]]*OO[[#This Row],[88]]</f>
        <v>4.4417168473875005E-3</v>
      </c>
      <c r="CM466" s="10">
        <f>3/24000000*OO[[#This Row],[147 (07JUL1985 06:00:00)-Water Temperature (C)]]*OO[[#This Row],[89]]</f>
        <v>4.2436058627250001E-3</v>
      </c>
      <c r="CN466" s="10">
        <f>3/24000000*OO[[#This Row],[148 (07JUL1985 09:00:00)-Water Temperature (C)]]*OO[[#This Row],[90]]</f>
        <v>4.0468634922499998E-3</v>
      </c>
      <c r="CO466" s="10">
        <f>3/24000000*OO[[#This Row],[149 (07JUL1985 12:00:00)-Water Temperature (C)]]*OO[[#This Row],[91]]</f>
        <v>3.859673917942499E-3</v>
      </c>
      <c r="CP466" s="10">
        <f>3/24000000*OO[[#This Row],[150 (07JUL1985 15:00:00)-Water Temperature (C)]]*OO[[#This Row],[92]]</f>
        <v>3.6414521865285004E-3</v>
      </c>
      <c r="CQ466" s="10">
        <f>3/24000000*OO[[#This Row],[151 (07JUL1985 18:00:00)-Water Temperature (C)]]*OO[[#This Row],[93]]</f>
        <v>3.4129409293799998E-3</v>
      </c>
      <c r="CR466" s="10">
        <f>3/24000000*OO[[#This Row],[152 (07JUL1985 21:00:00)-Water Temperature (C)]]*OO[[#This Row],[94]]</f>
        <v>3.1968811881759999E-3</v>
      </c>
      <c r="CS466" s="10">
        <f>3/24000000*OO[[#This Row],[153 (08JUL1985 00:00:00)-Water Temperature (C)]]*OO[[#This Row],[95]]</f>
        <v>2.9991177799999994E-3</v>
      </c>
      <c r="CT466" s="10">
        <f>3/24000000*OO[[#This Row],[154 (08JUL1985 03:00:00)-Water Temperature (C)]]*OO[[#This Row],[96]]</f>
        <v>2.8317671539622499E-3</v>
      </c>
      <c r="CU466" s="10">
        <f>3/24000000*OO[[#This Row],[155 (08JUL1985 06:00:00)-Water Temperature (C)]]*OO[[#This Row],[97]]</f>
        <v>2.7028345149704997E-3</v>
      </c>
      <c r="CV466" s="10">
        <f>3/24000000*OO[[#This Row],[156 (08JUL1985 09:00:00)-Water Temperature (C)]]*OO[[#This Row],[98]]</f>
        <v>2.5708095444459994E-3</v>
      </c>
      <c r="CW466" s="10">
        <f>3/24000000*OO[[#This Row],[157 (08JUL1985 12:00:00)-Water Temperature (C)]]*OO[[#This Row],[99]]</f>
        <v>2.4486484719917498E-3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3.4839496062592498E-41</v>
      </c>
      <c r="AB467" s="10">
        <f>3/24000000*OO[[#This Row],[84 (29JUN1985 09:00:00)-Water Temperature (C)]]*OO[[#This Row],[26]]</f>
        <v>1.286835313960875E-34</v>
      </c>
      <c r="AC467" s="10">
        <f>3/24000000*OO[[#This Row],[85 (29JUN1985 12:00:00)-Water Temperature (C)]]*OO[[#This Row],[27]]</f>
        <v>2.2550302304943747E-29</v>
      </c>
      <c r="AD467" s="10">
        <f>3/24000000*OO[[#This Row],[86 (29JUN1985 15:00:00)-Water Temperature (C)]]*OO[[#This Row],[28]]</f>
        <v>4.5668245043200003E-25</v>
      </c>
      <c r="AE467" s="10">
        <f>3/24000000*OO[[#This Row],[88 (29JUN1985 21:00:00)-Water Temperature (C)]]*OO[[#This Row],[30]]</f>
        <v>1.7607637975379999E-18</v>
      </c>
      <c r="AF467" s="10">
        <f>3/24000000*OO[[#This Row],[88 (29JUN1985 21:00:00)-Water Temperature (C)]]*OO[[#This Row],[30]]</f>
        <v>1.7607637975379999E-18</v>
      </c>
      <c r="AG467" s="10">
        <f>3/24000000*OO[[#This Row],[89 (30JUN1985 00:00:00)-Water Temperature (C)]]*OO[[#This Row],[31]]</f>
        <v>6.4542098684375003E-16</v>
      </c>
      <c r="AH467" s="10">
        <f>3/24000000*OO[[#This Row],[90 (30JUN1985 03:00:00)-Water Temperature (C)]]*OO[[#This Row],[32]]</f>
        <v>1.0491304875865E-13</v>
      </c>
      <c r="AI467" s="10">
        <f>3/24000000*OO[[#This Row],[91 (30JUN1985 06:00:00)-Water Temperature (C)]]*OO[[#This Row],[33]]</f>
        <v>8.6765381247449992E-12</v>
      </c>
      <c r="AJ467" s="10">
        <f>3/24000000*OO[[#This Row],[92 (30JUN1985 09:00:00)-Water Temperature (C)]]*OO[[#This Row],[34]]</f>
        <v>4.0231024611524997E-10</v>
      </c>
      <c r="AK467" s="10">
        <f>3/24000000*OO[[#This Row],[93 (30JUN1985 12:00:00)-Water Temperature (C)]]*OO[[#This Row],[35]]</f>
        <v>1.1254091798999999E-8</v>
      </c>
      <c r="AL467" s="10">
        <f>3/24000000*OO[[#This Row],[94 (30JUN1985 15:00:00)-Water Temperature (C)]]*OO[[#This Row],[36]]</f>
        <v>2.0116028512720001E-7</v>
      </c>
      <c r="AM467" s="10">
        <f>3/24000000*OO[[#This Row],[95 (30JUN1985 18:00:00)-Water Temperature (C)]]*OO[[#This Row],[37]]</f>
        <v>2.4236636297656245E-6</v>
      </c>
      <c r="AN467" s="10">
        <f>3/24000000*OO[[#This Row],[96 (30JUN1985 21:00:00)-Water Temperature (C)]]*OO[[#This Row],[38]]</f>
        <v>2.0611142133793748E-5</v>
      </c>
      <c r="AO467" s="10">
        <f>3/24000000*OO[[#This Row],[97 (01JUL1985 00:00:00)-Water Temperature (C)]]*OO[[#This Row],[39]]</f>
        <v>1.290021236694625E-4</v>
      </c>
      <c r="AP467" s="10">
        <f>3/24000000*OO[[#This Row],[98 (01JUL1985 03:00:00)-Water Temperature (C)]]*OO[[#This Row],[40]]</f>
        <v>6.2545869411850005E-4</v>
      </c>
      <c r="AQ467" s="10">
        <f>3/24000000*OO[[#This Row],[99 (01JUL1985 06:00:00)-Water Temperature (C)]]*OO[[#This Row],[41]]</f>
        <v>2.3664905705493753E-3</v>
      </c>
      <c r="AR467" s="10">
        <f>3/24000000*OO[[#This Row],[100 (01JUL1985 09:00:00)-Water Temperature (C)]]*OO[[#This Row],[42]]</f>
        <v>7.1774927483599996E-3</v>
      </c>
      <c r="AS467" s="10">
        <f>3/24000000*OO[[#This Row],[101 (01JUL1985 12:00:00)-Water Temperature (C)]]*OO[[#This Row],[43]]</f>
        <v>1.7844911621834998E-2</v>
      </c>
      <c r="AT467" s="10">
        <f>3/24000000*OO[[#This Row],[102 (01JUL1985 15:00:00)-Water Temperature (C)]]*OO[[#This Row],[44]]</f>
        <v>3.7103443575487498E-2</v>
      </c>
      <c r="AU467" s="10">
        <f>3/24000000*OO[[#This Row],[103 (01JUL1985 18:00:00)-Water Temperature (C)]]*OO[[#This Row],[45]]</f>
        <v>6.5890159708100013E-2</v>
      </c>
      <c r="AV467" s="10">
        <f>3/24000000*OO[[#This Row],[104 (01JUL1985 21:00:00)-Water Temperature (C)]]*OO[[#This Row],[46]]</f>
        <v>0.10213412417579999</v>
      </c>
      <c r="AW467" s="10">
        <f>3/24000000*OO[[#This Row],[105 (02JUL1985 00:00:00)-Water Temperature (C)]]*OO[[#This Row],[47]]</f>
        <v>0.14142345944034998</v>
      </c>
      <c r="AX467" s="10">
        <f>3/24000000*OO[[#This Row],[106 (02JUL1985 03:00:00)-Water Temperature (C)]]*OO[[#This Row],[48]]</f>
        <v>0.18088541341447498</v>
      </c>
      <c r="AY467" s="10">
        <f>3/24000000*OO[[#This Row],[107 (02JUL1985 06:00:00)-Water Temperature (C)]]*OO[[#This Row],[49]]</f>
        <v>0.21274694065104999</v>
      </c>
      <c r="AZ467" s="10">
        <f>3/24000000*OO[[#This Row],[108 (02JUL1985 09:00:00)-Water Temperature (C)]]*OO[[#This Row],[50]]</f>
        <v>0.2332203640806875</v>
      </c>
      <c r="BA467" s="10">
        <f>3/24000000*OO[[#This Row],[109 (02JUL1985 12:00:00)-Water Temperature (C)]]*OO[[#This Row],[51]]</f>
        <v>0.24133965220950002</v>
      </c>
      <c r="BB467" s="10">
        <f>3/24000000*OO[[#This Row],[110 (02JUL1985 15:00:00)-Water Temperature (C)]]*OO[[#This Row],[52]]</f>
        <v>0.235386260203125</v>
      </c>
      <c r="BC467" s="10">
        <f>3/24000000*OO[[#This Row],[111 (02JUL1985 18:00:00)-Water Temperature (C)]]*OO[[#This Row],[53]]</f>
        <v>0.21824558421118748</v>
      </c>
      <c r="BD467" s="10">
        <f>3/24000000*OO[[#This Row],[112 (02JUL1985 21:00:00)-Water Temperature (C)]]*OO[[#This Row],[54]]</f>
        <v>0.19571205672449998</v>
      </c>
      <c r="BE467" s="10">
        <f>3/24000000*OO[[#This Row],[113 (03JUL1985 00:00:00)-Water Temperature (C)]]*OO[[#This Row],[55]]</f>
        <v>0.17144336277021249</v>
      </c>
      <c r="BF467" s="10">
        <f>3/24000000*OO[[#This Row],[114 (03JUL1985 03:00:00)-Water Temperature (C)]]*OO[[#This Row],[56]]</f>
        <v>0.15004536581598751</v>
      </c>
      <c r="BG467" s="10">
        <f>3/24000000*OO[[#This Row],[115 (03JUL1985 06:00:00)-Water Temperature (C)]]*OO[[#This Row],[57]]</f>
        <v>0.13091799482909999</v>
      </c>
      <c r="BH467" s="10">
        <f>3/24000000*OO[[#This Row],[116 (03JUL1985 09:00:00)-Water Temperature (C)]]*OO[[#This Row],[58]]</f>
        <v>0.11382709069787499</v>
      </c>
      <c r="BI467" s="10">
        <f>3/24000000*OO[[#This Row],[117 (03JUL1985 12:00:00)-Water Temperature (C)]]*OO[[#This Row],[59]]</f>
        <v>9.9030673084874996E-2</v>
      </c>
      <c r="BJ467" s="10">
        <f>3/24000000*OO[[#This Row],[118 (03JUL1985 15:00:00)-Water Temperature (C)]]*OO[[#This Row],[60]]</f>
        <v>8.5234695966737481E-2</v>
      </c>
      <c r="BK467" s="10">
        <f>3/24000000*OO[[#This Row],[119 (03JUL1985 18:00:00)-Water Temperature (C)]]*OO[[#This Row],[61]]</f>
        <v>7.2855248600049993E-2</v>
      </c>
      <c r="BL467" s="10">
        <f>3/24000000*OO[[#This Row],[120 (03JUL1985 21:00:00)-Water Temperature (C)]]*OO[[#This Row],[62]]</f>
        <v>6.2347820921399996E-2</v>
      </c>
      <c r="BM467" s="10">
        <f>3/24000000*OO[[#This Row],[121 (04JUL1985 00:00:00)-Water Temperature (C)]]*OO[[#This Row],[63]]</f>
        <v>5.3519991005024997E-2</v>
      </c>
      <c r="BN467" s="10">
        <f>3/24000000*OO[[#This Row],[122 (04JUL1985 03:00:00)-Water Temperature (C)]]*OO[[#This Row],[64]]</f>
        <v>4.6650381261312497E-2</v>
      </c>
      <c r="BO467" s="10">
        <f>3/24000000*OO[[#This Row],[123 (04JUL1985 06:00:00)-Water Temperature (C)]]*OO[[#This Row],[65]]</f>
        <v>4.0716714170949998E-2</v>
      </c>
      <c r="BP467" s="10">
        <f>3/24000000*OO[[#This Row],[124 (04JUL1985 09:00:00)-Water Temperature (C)]]*OO[[#This Row],[66]]</f>
        <v>3.5869833443400001E-2</v>
      </c>
      <c r="BQ467" s="10">
        <f>3/24000000*OO[[#This Row],[125 (04JUL1985 12:00:00)-Water Temperature (C)]]*OO[[#This Row],[67]]</f>
        <v>3.1603141523752494E-2</v>
      </c>
      <c r="BR467" s="10">
        <f>3/24000000*OO[[#This Row],[126 (04JUL1985 15:00:00)-Water Temperature (C)]]*OO[[#This Row],[68]]</f>
        <v>2.7995611487249997E-2</v>
      </c>
      <c r="BS467" s="10">
        <f>3/24000000*OO[[#This Row],[127 (04JUL1985 18:00:00)-Water Temperature (C)]]*OO[[#This Row],[69]]</f>
        <v>2.4978934426625E-2</v>
      </c>
      <c r="BT467" s="10">
        <f>3/24000000*OO[[#This Row],[128 (04JUL1985 21:00:00)-Water Temperature (C)]]*OO[[#This Row],[70]]</f>
        <v>2.2343220867937497E-2</v>
      </c>
      <c r="BU467" s="10">
        <f>3/24000000*OO[[#This Row],[129 (05JUL1985 00:00:00)-Water Temperature (C)]]*OO[[#This Row],[71]]</f>
        <v>2.00188177114725E-2</v>
      </c>
      <c r="BV467" s="10">
        <f>3/24000000*OO[[#This Row],[130 (05JUL1985 03:00:00)-Water Temperature (C)]]*OO[[#This Row],[72]]</f>
        <v>1.8228968379862501E-2</v>
      </c>
      <c r="BW467" s="10">
        <f>3/24000000*OO[[#This Row],[131 (05JUL1985 06:00:00)-Water Temperature (C)]]*OO[[#This Row],[73]]</f>
        <v>1.6516249831829997E-2</v>
      </c>
      <c r="BX467" s="10">
        <f>3/24000000*OO[[#This Row],[132 (05JUL1985 09:00:00)-Water Temperature (C)]]*OO[[#This Row],[74]]</f>
        <v>1.4997981528799999E-2</v>
      </c>
      <c r="BY467" s="10">
        <f>3/24000000*OO[[#This Row],[133 (05JUL1985 12:00:00)-Water Temperature (C)]]*OO[[#This Row],[75]]</f>
        <v>1.36662256148E-2</v>
      </c>
      <c r="BZ467" s="10">
        <f>3/24000000*OO[[#This Row],[134 (05JUL1985 15:00:00)-Water Temperature (C)]]*OO[[#This Row],[76]]</f>
        <v>1.241945724206125E-2</v>
      </c>
      <c r="CA467" s="10">
        <f>3/24000000*OO[[#This Row],[135 (05JUL1985 18:00:00)-Water Temperature (C)]]*OO[[#This Row],[77]]</f>
        <v>1.1245983953399999E-2</v>
      </c>
      <c r="CB467" s="10">
        <f>3/24000000*OO[[#This Row],[136 (05JUL1985 21:00:00)-Water Temperature (C)]]*OO[[#This Row],[78]]</f>
        <v>1.019830889731875E-2</v>
      </c>
      <c r="CC467" s="10">
        <f>3/24000000*OO[[#This Row],[137 (06JUL1985 00:00:00)-Water Temperature (C)]]*OO[[#This Row],[79]]</f>
        <v>9.3053928912749991E-3</v>
      </c>
      <c r="CD467" s="10">
        <f>3/24000000*OO[[#This Row],[138 (06JUL1985 03:00:00)-Water Temperature (C)]]*OO[[#This Row],[80]]</f>
        <v>8.6874722919999987E-3</v>
      </c>
      <c r="CE467" s="10">
        <f>3/24000000*OO[[#This Row],[139 (06JUL1985 06:00:00)-Water Temperature (C)]]*OO[[#This Row],[81]]</f>
        <v>8.1197005216425006E-3</v>
      </c>
      <c r="CF467" s="10">
        <f>3/24000000*OO[[#This Row],[140 (06JUL1985 09:00:00)-Water Temperature (C)]]*OO[[#This Row],[82]]</f>
        <v>7.6104147993099995E-3</v>
      </c>
      <c r="CG467" s="10">
        <f>3/24000000*OO[[#This Row],[141 (06JUL1985 12:00:00)-Water Temperature (C)]]*OO[[#This Row],[83]]</f>
        <v>7.2030467340349989E-3</v>
      </c>
      <c r="CH467" s="10">
        <f>3/24000000*OO[[#This Row],[142 (06JUL1985 15:00:00)-Water Temperature (C)]]*OO[[#This Row],[84]]</f>
        <v>6.7748259816475002E-3</v>
      </c>
      <c r="CI467" s="10">
        <f>3/24000000*OO[[#This Row],[143 (06JUL1985 18:00:00)-Water Temperature (C)]]*OO[[#This Row],[85]]</f>
        <v>6.3059439614387494E-3</v>
      </c>
      <c r="CJ467" s="10">
        <f>3/24000000*OO[[#This Row],[144 (06JUL1985 21:00:00)-Water Temperature (C)]]*OO[[#This Row],[86]]</f>
        <v>5.8657627134562499E-3</v>
      </c>
      <c r="CK467" s="10">
        <f>3/24000000*OO[[#This Row],[145 (07JUL1985 00:00:00)-Water Temperature (C)]]*OO[[#This Row],[87]]</f>
        <v>5.4857023277950006E-3</v>
      </c>
      <c r="CL467" s="10">
        <f>3/24000000*OO[[#This Row],[146 (07JUL1985 03:00:00)-Water Temperature (C)]]*OO[[#This Row],[88]]</f>
        <v>5.2204076600962492E-3</v>
      </c>
      <c r="CM467" s="10">
        <f>3/24000000*OO[[#This Row],[147 (07JUL1985 06:00:00)-Water Temperature (C)]]*OO[[#This Row],[89]]</f>
        <v>4.9859052913312496E-3</v>
      </c>
      <c r="CN467" s="10">
        <f>3/24000000*OO[[#This Row],[148 (07JUL1985 09:00:00)-Water Temperature (C)]]*OO[[#This Row],[90]]</f>
        <v>4.7512320489974998E-3</v>
      </c>
      <c r="CO467" s="10">
        <f>3/24000000*OO[[#This Row],[149 (07JUL1985 12:00:00)-Water Temperature (C)]]*OO[[#This Row],[91]]</f>
        <v>4.5298266596899995E-3</v>
      </c>
      <c r="CP467" s="10">
        <f>3/24000000*OO[[#This Row],[150 (07JUL1985 15:00:00)-Water Temperature (C)]]*OO[[#This Row],[92]]</f>
        <v>4.2760329329587492E-3</v>
      </c>
      <c r="CQ467" s="10">
        <f>3/24000000*OO[[#This Row],[151 (07JUL1985 18:00:00)-Water Temperature (C)]]*OO[[#This Row],[93]]</f>
        <v>4.0142759816974996E-3</v>
      </c>
      <c r="CR467" s="10">
        <f>3/24000000*OO[[#This Row],[152 (07JUL1985 21:00:00)-Water Temperature (C)]]*OO[[#This Row],[94]]</f>
        <v>3.7683049596412498E-3</v>
      </c>
      <c r="CS467" s="10">
        <f>3/24000000*OO[[#This Row],[153 (08JUL1985 00:00:00)-Water Temperature (C)]]*OO[[#This Row],[95]]</f>
        <v>3.5426561743108747E-3</v>
      </c>
      <c r="CT467" s="10">
        <f>3/24000000*OO[[#This Row],[154 (08JUL1985 03:00:00)-Water Temperature (C)]]*OO[[#This Row],[96]]</f>
        <v>3.349609330286375E-3</v>
      </c>
      <c r="CU467" s="10">
        <f>3/24000000*OO[[#This Row],[155 (08JUL1985 06:00:00)-Water Temperature (C)]]*OO[[#This Row],[97]]</f>
        <v>3.1977688919896242E-3</v>
      </c>
      <c r="CV467" s="10">
        <f>3/24000000*OO[[#This Row],[156 (08JUL1985 09:00:00)-Water Temperature (C)]]*OO[[#This Row],[98]]</f>
        <v>3.0409456347911248E-3</v>
      </c>
      <c r="CW467" s="10">
        <f>3/24000000*OO[[#This Row],[157 (08JUL1985 12:00:00)-Water Temperature (C)]]*OO[[#This Row],[99]]</f>
        <v>2.8958194143099995E-3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6.232760533359999E-42</v>
      </c>
      <c r="AB468" s="10">
        <f>3/24000000*OO[[#This Row],[84 (29JUN1985 09:00:00)-Water Temperature (C)]]*OO[[#This Row],[26]]</f>
        <v>2.3377670376503746E-35</v>
      </c>
      <c r="AC468" s="10">
        <f>3/24000000*OO[[#This Row],[85 (29JUN1985 12:00:00)-Water Temperature (C)]]*OO[[#This Row],[27]]</f>
        <v>4.9000116619599994E-30</v>
      </c>
      <c r="AD468" s="10">
        <f>3/24000000*OO[[#This Row],[86 (29JUN1985 15:00:00)-Water Temperature (C)]]*OO[[#This Row],[28]]</f>
        <v>1.1421800503335E-25</v>
      </c>
      <c r="AE468" s="10">
        <f>3/24000000*OO[[#This Row],[88 (29JUN1985 21:00:00)-Water Temperature (C)]]*OO[[#This Row],[30]]</f>
        <v>5.57004827235375E-19</v>
      </c>
      <c r="AF468" s="10">
        <f>3/24000000*OO[[#This Row],[88 (29JUN1985 21:00:00)-Water Temperature (C)]]*OO[[#This Row],[30]]</f>
        <v>5.57004827235375E-19</v>
      </c>
      <c r="AG468" s="10">
        <f>3/24000000*OO[[#This Row],[89 (30JUN1985 00:00:00)-Water Temperature (C)]]*OO[[#This Row],[31]]</f>
        <v>2.2345474499328748E-16</v>
      </c>
      <c r="AH468" s="10">
        <f>3/24000000*OO[[#This Row],[90 (30JUN1985 03:00:00)-Water Temperature (C)]]*OO[[#This Row],[32]]</f>
        <v>3.9236325843749996E-14</v>
      </c>
      <c r="AI468" s="10">
        <f>3/24000000*OO[[#This Row],[91 (30JUN1985 06:00:00)-Water Temperature (C)]]*OO[[#This Row],[33]]</f>
        <v>3.4720629923459998E-12</v>
      </c>
      <c r="AJ468" s="10">
        <f>3/24000000*OO[[#This Row],[92 (30JUN1985 09:00:00)-Water Temperature (C)]]*OO[[#This Row],[34]]</f>
        <v>1.7107078021515001E-10</v>
      </c>
      <c r="AK468" s="10">
        <f>3/24000000*OO[[#This Row],[93 (30JUN1985 12:00:00)-Water Temperature (C)]]*OO[[#This Row],[35]]</f>
        <v>5.0575876499749991E-9</v>
      </c>
      <c r="AL468" s="10">
        <f>3/24000000*OO[[#This Row],[94 (30JUN1985 15:00:00)-Water Temperature (C)]]*OO[[#This Row],[36]]</f>
        <v>9.5216389339499982E-8</v>
      </c>
      <c r="AM468" s="10">
        <f>3/24000000*OO[[#This Row],[95 (30JUN1985 18:00:00)-Water Temperature (C)]]*OO[[#This Row],[37]]</f>
        <v>1.2057397139283749E-6</v>
      </c>
      <c r="AN468" s="10">
        <f>3/24000000*OO[[#This Row],[96 (30JUN1985 21:00:00)-Water Temperature (C)]]*OO[[#This Row],[38]]</f>
        <v>1.075528247038875E-5</v>
      </c>
      <c r="AO468" s="10">
        <f>3/24000000*OO[[#This Row],[97 (01JUL1985 00:00:00)-Water Temperature (C)]]*OO[[#This Row],[39]]</f>
        <v>7.0459686798112492E-5</v>
      </c>
      <c r="AP468" s="10">
        <f>3/24000000*OO[[#This Row],[98 (01JUL1985 03:00:00)-Water Temperature (C)]]*OO[[#This Row],[40]]</f>
        <v>3.5639294894949995E-4</v>
      </c>
      <c r="AQ468" s="10">
        <f>3/24000000*OO[[#This Row],[99 (01JUL1985 06:00:00)-Water Temperature (C)]]*OO[[#This Row],[41]]</f>
        <v>1.4014062328769998E-3</v>
      </c>
      <c r="AR468" s="10">
        <f>3/24000000*OO[[#This Row],[100 (01JUL1985 09:00:00)-Water Temperature (C)]]*OO[[#This Row],[42]]</f>
        <v>4.4066610142612494E-3</v>
      </c>
      <c r="AS468" s="10">
        <f>3/24000000*OO[[#This Row],[101 (01JUL1985 12:00:00)-Water Temperature (C)]]*OO[[#This Row],[43]]</f>
        <v>1.1343620225699999E-2</v>
      </c>
      <c r="AT468" s="10">
        <f>3/24000000*OO[[#This Row],[102 (01JUL1985 15:00:00)-Water Temperature (C)]]*OO[[#This Row],[44]]</f>
        <v>2.4397586648153748E-2</v>
      </c>
      <c r="AU468" s="10">
        <f>3/24000000*OO[[#This Row],[103 (01JUL1985 18:00:00)-Water Temperature (C)]]*OO[[#This Row],[45]]</f>
        <v>4.4776922088475002E-2</v>
      </c>
      <c r="AV468" s="10">
        <f>3/24000000*OO[[#This Row],[104 (01JUL1985 21:00:00)-Water Temperature (C)]]*OO[[#This Row],[46]]</f>
        <v>7.1636413645499997E-2</v>
      </c>
      <c r="AW468" s="10">
        <f>3/24000000*OO[[#This Row],[105 (02JUL1985 00:00:00)-Water Temperature (C)]]*OO[[#This Row],[47]]</f>
        <v>0.10222041704965</v>
      </c>
      <c r="AX468" s="10">
        <f>3/24000000*OO[[#This Row],[106 (02JUL1985 03:00:00)-Water Temperature (C)]]*OO[[#This Row],[48]]</f>
        <v>0.13436557985542499</v>
      </c>
      <c r="AY468" s="10">
        <f>3/24000000*OO[[#This Row],[107 (02JUL1985 06:00:00)-Water Temperature (C)]]*OO[[#This Row],[49]]</f>
        <v>0.16187922158605</v>
      </c>
      <c r="AZ468" s="10">
        <f>3/24000000*OO[[#This Row],[108 (02JUL1985 09:00:00)-Water Temperature (C)]]*OO[[#This Row],[50]]</f>
        <v>0.18138760630297499</v>
      </c>
      <c r="BA468" s="10">
        <f>3/24000000*OO[[#This Row],[109 (02JUL1985 12:00:00)-Water Temperature (C)]]*OO[[#This Row],[51]]</f>
        <v>0.19154979751599999</v>
      </c>
      <c r="BB468" s="10">
        <f>3/24000000*OO[[#This Row],[110 (02JUL1985 15:00:00)-Water Temperature (C)]]*OO[[#This Row],[52]]</f>
        <v>0.19061843520798749</v>
      </c>
      <c r="BC468" s="10">
        <f>3/24000000*OO[[#This Row],[111 (02JUL1985 18:00:00)-Water Temperature (C)]]*OO[[#This Row],[53]]</f>
        <v>0.17998819183279999</v>
      </c>
      <c r="BD468" s="10">
        <f>3/24000000*OO[[#This Row],[112 (02JUL1985 21:00:00)-Water Temperature (C)]]*OO[[#This Row],[54]]</f>
        <v>0.16439336596931248</v>
      </c>
      <c r="BE468" s="10">
        <f>3/24000000*OO[[#This Row],[113 (03JUL1985 00:00:00)-Water Temperature (C)]]*OO[[#This Row],[55]]</f>
        <v>0.1464412651002</v>
      </c>
      <c r="BF468" s="10">
        <f>3/24000000*OO[[#This Row],[114 (03JUL1985 03:00:00)-Water Temperature (C)]]*OO[[#This Row],[56]]</f>
        <v>0.12998877824066249</v>
      </c>
      <c r="BG468" s="10">
        <f>3/24000000*OO[[#This Row],[115 (03JUL1985 06:00:00)-Water Temperature (C)]]*OO[[#This Row],[57]]</f>
        <v>0.11467137531611249</v>
      </c>
      <c r="BH468" s="10">
        <f>3/24000000*OO[[#This Row],[116 (03JUL1985 09:00:00)-Water Temperature (C)]]*OO[[#This Row],[58]]</f>
        <v>0.100545154451</v>
      </c>
      <c r="BI468" s="10">
        <f>3/24000000*OO[[#This Row],[117 (03JUL1985 12:00:00)-Water Temperature (C)]]*OO[[#This Row],[59]]</f>
        <v>8.8060582420762493E-2</v>
      </c>
      <c r="BJ468" s="10">
        <f>3/24000000*OO[[#This Row],[118 (03JUL1985 15:00:00)-Water Temperature (C)]]*OO[[#This Row],[60]]</f>
        <v>7.6227909696087504E-2</v>
      </c>
      <c r="BK468" s="10">
        <f>3/24000000*OO[[#This Row],[119 (03JUL1985 18:00:00)-Water Temperature (C)]]*OO[[#This Row],[61]]</f>
        <v>6.5539284460162495E-2</v>
      </c>
      <c r="BL468" s="10">
        <f>3/24000000*OO[[#This Row],[120 (03JUL1985 21:00:00)-Water Temperature (C)]]*OO[[#This Row],[62]]</f>
        <v>5.6413046661075002E-2</v>
      </c>
      <c r="BM468" s="10">
        <f>3/24000000*OO[[#This Row],[121 (04JUL1985 00:00:00)-Water Temperature (C)]]*OO[[#This Row],[63]]</f>
        <v>4.8691136211374997E-2</v>
      </c>
      <c r="BN468" s="10">
        <f>3/24000000*OO[[#This Row],[122 (04JUL1985 03:00:00)-Water Temperature (C)]]*OO[[#This Row],[64]]</f>
        <v>4.2626836799625006E-2</v>
      </c>
      <c r="BO468" s="10">
        <f>3/24000000*OO[[#This Row],[123 (04JUL1985 06:00:00)-Water Temperature (C)]]*OO[[#This Row],[65]]</f>
        <v>3.7307489097399997E-2</v>
      </c>
      <c r="BP468" s="10">
        <f>3/24000000*OO[[#This Row],[124 (04JUL1985 09:00:00)-Water Temperature (C)]]*OO[[#This Row],[66]]</f>
        <v>3.2928310302704995E-2</v>
      </c>
      <c r="BQ468" s="10">
        <f>3/24000000*OO[[#This Row],[125 (04JUL1985 12:00:00)-Water Temperature (C)]]*OO[[#This Row],[67]]</f>
        <v>2.9047711925602498E-2</v>
      </c>
      <c r="BR468" s="10">
        <f>3/24000000*OO[[#This Row],[126 (04JUL1985 15:00:00)-Water Temperature (C)]]*OO[[#This Row],[68]]</f>
        <v>2.57703885737375E-2</v>
      </c>
      <c r="BS468" s="10">
        <f>3/24000000*OO[[#This Row],[127 (04JUL1985 18:00:00)-Water Temperature (C)]]*OO[[#This Row],[69]]</f>
        <v>2.3026205434829996E-2</v>
      </c>
      <c r="BT468" s="10">
        <f>3/24000000*OO[[#This Row],[128 (04JUL1985 21:00:00)-Water Temperature (C)]]*OO[[#This Row],[70]]</f>
        <v>2.0628712544145E-2</v>
      </c>
      <c r="BU468" s="10">
        <f>3/24000000*OO[[#This Row],[129 (05JUL1985 00:00:00)-Water Temperature (C)]]*OO[[#This Row],[71]]</f>
        <v>1.8512779053999999E-2</v>
      </c>
      <c r="BV468" s="10">
        <f>3/24000000*OO[[#This Row],[130 (05JUL1985 03:00:00)-Water Temperature (C)]]*OO[[#This Row],[72]]</f>
        <v>1.6881663734733748E-2</v>
      </c>
      <c r="BW468" s="10">
        <f>3/24000000*OO[[#This Row],[131 (05JUL1985 06:00:00)-Water Temperature (C)]]*OO[[#This Row],[73]]</f>
        <v>1.53048677799375E-2</v>
      </c>
      <c r="BX468" s="10">
        <f>3/24000000*OO[[#This Row],[132 (05JUL1985 09:00:00)-Water Temperature (C)]]*OO[[#This Row],[74]]</f>
        <v>1.39095512521E-2</v>
      </c>
      <c r="BY468" s="10">
        <f>3/24000000*OO[[#This Row],[133 (05JUL1985 12:00:00)-Water Temperature (C)]]*OO[[#This Row],[75]]</f>
        <v>1.26835274323625E-2</v>
      </c>
      <c r="BZ468" s="10">
        <f>3/24000000*OO[[#This Row],[134 (05JUL1985 15:00:00)-Water Temperature (C)]]*OO[[#This Row],[76]]</f>
        <v>1.15357973051625E-2</v>
      </c>
      <c r="CA468" s="10">
        <f>3/24000000*OO[[#This Row],[135 (05JUL1985 18:00:00)-Water Temperature (C)]]*OO[[#This Row],[77]]</f>
        <v>1.0460466111679998E-2</v>
      </c>
      <c r="CB468" s="10">
        <f>3/24000000*OO[[#This Row],[136 (05JUL1985 21:00:00)-Water Temperature (C)]]*OO[[#This Row],[78]]</f>
        <v>9.5024284298750004E-3</v>
      </c>
      <c r="CC468" s="10">
        <f>3/24000000*OO[[#This Row],[137 (06JUL1985 00:00:00)-Water Temperature (C)]]*OO[[#This Row],[79]]</f>
        <v>8.6868207798049997E-3</v>
      </c>
      <c r="CD468" s="10">
        <f>3/24000000*OO[[#This Row],[138 (06JUL1985 03:00:00)-Water Temperature (C)]]*OO[[#This Row],[80]]</f>
        <v>8.1176269717575002E-3</v>
      </c>
      <c r="CE468" s="10">
        <f>3/24000000*OO[[#This Row],[139 (06JUL1985 06:00:00)-Water Temperature (C)]]*OO[[#This Row],[81]]</f>
        <v>7.5845972129062493E-3</v>
      </c>
      <c r="CF468" s="10">
        <f>3/24000000*OO[[#This Row],[140 (06JUL1985 09:00:00)-Water Temperature (C)]]*OO[[#This Row],[82]]</f>
        <v>7.1057263393125005E-3</v>
      </c>
      <c r="CG468" s="10">
        <f>3/24000000*OO[[#This Row],[141 (06JUL1985 12:00:00)-Water Temperature (C)]]*OO[[#This Row],[83]]</f>
        <v>6.7210138715962497E-3</v>
      </c>
      <c r="CH468" s="10">
        <f>3/24000000*OO[[#This Row],[142 (06JUL1985 15:00:00)-Water Temperature (C)]]*OO[[#This Row],[84]]</f>
        <v>6.3182006284225002E-3</v>
      </c>
      <c r="CI468" s="10">
        <f>3/24000000*OO[[#This Row],[143 (06JUL1985 18:00:00)-Water Temperature (C)]]*OO[[#This Row],[85]]</f>
        <v>5.8842175334400003E-3</v>
      </c>
      <c r="CJ468" s="10">
        <f>3/24000000*OO[[#This Row],[144 (06JUL1985 21:00:00)-Water Temperature (C)]]*OO[[#This Row],[86]]</f>
        <v>5.4803837329262493E-3</v>
      </c>
      <c r="CK468" s="10">
        <f>3/24000000*OO[[#This Row],[145 (07JUL1985 00:00:00)-Water Temperature (C)]]*OO[[#This Row],[87]]</f>
        <v>5.13458957419375E-3</v>
      </c>
      <c r="CL468" s="10">
        <f>3/24000000*OO[[#This Row],[146 (07JUL1985 03:00:00)-Water Temperature (C)]]*OO[[#This Row],[88]]</f>
        <v>4.8914736012862494E-3</v>
      </c>
      <c r="CM468" s="10">
        <f>3/24000000*OO[[#This Row],[147 (07JUL1985 06:00:00)-Water Temperature (C)]]*OO[[#This Row],[89]]</f>
        <v>4.6722810959687498E-3</v>
      </c>
      <c r="CN468" s="10">
        <f>3/24000000*OO[[#This Row],[148 (07JUL1985 09:00:00)-Water Temperature (C)]]*OO[[#This Row],[90]]</f>
        <v>4.4508431851124994E-3</v>
      </c>
      <c r="CO468" s="10">
        <f>3/24000000*OO[[#This Row],[149 (07JUL1985 12:00:00)-Water Temperature (C)]]*OO[[#This Row],[91]]</f>
        <v>4.2425467434749993E-3</v>
      </c>
      <c r="CP468" s="10">
        <f>3/24000000*OO[[#This Row],[150 (07JUL1985 15:00:00)-Water Temperature (C)]]*OO[[#This Row],[92]]</f>
        <v>4.0060099424000005E-3</v>
      </c>
      <c r="CQ468" s="10">
        <f>3/24000000*OO[[#This Row],[151 (07JUL1985 18:00:00)-Water Temperature (C)]]*OO[[#This Row],[93]]</f>
        <v>3.7652985335578752E-3</v>
      </c>
      <c r="CR468" s="10">
        <f>3/24000000*OO[[#This Row],[152 (07JUL1985 21:00:00)-Water Temperature (C)]]*OO[[#This Row],[94]]</f>
        <v>3.5406475124159999E-3</v>
      </c>
      <c r="CS468" s="10">
        <f>3/24000000*OO[[#This Row],[153 (08JUL1985 00:00:00)-Water Temperature (C)]]*OO[[#This Row],[95]]</f>
        <v>3.3346666709118743E-3</v>
      </c>
      <c r="CT468" s="10">
        <f>3/24000000*OO[[#This Row],[154 (08JUL1985 03:00:00)-Water Temperature (C)]]*OO[[#This Row],[96]]</f>
        <v>3.1576597017180003E-3</v>
      </c>
      <c r="CU468" s="10">
        <f>3/24000000*OO[[#This Row],[155 (08JUL1985 06:00:00)-Water Temperature (C)]]*OO[[#This Row],[97]]</f>
        <v>3.0160752986797493E-3</v>
      </c>
      <c r="CV468" s="10">
        <f>3/24000000*OO[[#This Row],[156 (08JUL1985 09:00:00)-Water Temperature (C)]]*OO[[#This Row],[98]]</f>
        <v>2.8685961651989996E-3</v>
      </c>
      <c r="CW468" s="10">
        <f>3/24000000*OO[[#This Row],[157 (08JUL1985 12:00:00)-Water Temperature (C)]]*OO[[#This Row],[99]]</f>
        <v>2.7313823783201253E-3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1.1073967627225E-42</v>
      </c>
      <c r="AB469" s="10">
        <f>3/24000000*OO[[#This Row],[84 (29JUN1985 09:00:00)-Water Temperature (C)]]*OO[[#This Row],[26]]</f>
        <v>4.0001271350425001E-36</v>
      </c>
      <c r="AC469" s="10">
        <f>3/24000000*OO[[#This Row],[85 (29JUN1985 12:00:00)-Water Temperature (C)]]*OO[[#This Row],[27]]</f>
        <v>1.0352361956859999E-30</v>
      </c>
      <c r="AD469" s="10">
        <f>3/24000000*OO[[#This Row],[86 (29JUN1985 15:00:00)-Water Temperature (C)]]*OO[[#This Row],[28]]</f>
        <v>2.7860558683260001E-26</v>
      </c>
      <c r="AE469" s="10">
        <f>3/24000000*OO[[#This Row],[88 (29JUN1985 21:00:00)-Water Temperature (C)]]*OO[[#This Row],[30]]</f>
        <v>1.712164874941375E-19</v>
      </c>
      <c r="AF469" s="10">
        <f>3/24000000*OO[[#This Row],[88 (29JUN1985 21:00:00)-Water Temperature (C)]]*OO[[#This Row],[30]]</f>
        <v>1.712164874941375E-19</v>
      </c>
      <c r="AG469" s="10">
        <f>3/24000000*OO[[#This Row],[89 (30JUN1985 00:00:00)-Water Temperature (C)]]*OO[[#This Row],[31]]</f>
        <v>7.5209135196712489E-17</v>
      </c>
      <c r="AH469" s="10">
        <f>3/24000000*OO[[#This Row],[90 (30JUN1985 03:00:00)-Water Temperature (C)]]*OO[[#This Row],[32]]</f>
        <v>1.4277878664329998E-14</v>
      </c>
      <c r="AI469" s="10">
        <f>3/24000000*OO[[#This Row],[91 (30JUN1985 06:00:00)-Water Temperature (C)]]*OO[[#This Row],[33]]</f>
        <v>1.353076789862875E-12</v>
      </c>
      <c r="AJ469" s="10">
        <f>3/24000000*OO[[#This Row],[92 (30JUN1985 09:00:00)-Water Temperature (C)]]*OO[[#This Row],[34]]</f>
        <v>7.0918293447550002E-11</v>
      </c>
      <c r="AK469" s="10">
        <f>3/24000000*OO[[#This Row],[93 (30JUN1985 12:00:00)-Water Temperature (C)]]*OO[[#This Row],[35]]</f>
        <v>2.2190797508705001E-9</v>
      </c>
      <c r="AL469" s="10">
        <f>3/24000000*OO[[#This Row],[94 (30JUN1985 15:00:00)-Water Temperature (C)]]*OO[[#This Row],[36]]</f>
        <v>4.4072683255550001E-8</v>
      </c>
      <c r="AM469" s="10">
        <f>3/24000000*OO[[#This Row],[95 (30JUN1985 18:00:00)-Water Temperature (C)]]*OO[[#This Row],[37]]</f>
        <v>5.876115574616249E-7</v>
      </c>
      <c r="AN469" s="10">
        <f>3/24000000*OO[[#This Row],[96 (30JUN1985 21:00:00)-Water Temperature (C)]]*OO[[#This Row],[38]]</f>
        <v>5.5095793395249989E-6</v>
      </c>
      <c r="AO469" s="10">
        <f>3/24000000*OO[[#This Row],[97 (01JUL1985 00:00:00)-Water Temperature (C)]]*OO[[#This Row],[39]]</f>
        <v>3.7880220751974998E-5</v>
      </c>
      <c r="AP469" s="10">
        <f>3/24000000*OO[[#This Row],[98 (01JUL1985 03:00:00)-Water Temperature (C)]]*OO[[#This Row],[40]]</f>
        <v>2.00502843566025E-4</v>
      </c>
      <c r="AQ469" s="10">
        <f>3/24000000*OO[[#This Row],[99 (01JUL1985 06:00:00)-Water Temperature (C)]]*OO[[#This Row],[41]]</f>
        <v>8.2228510231149995E-4</v>
      </c>
      <c r="AR469" s="10">
        <f>3/24000000*OO[[#This Row],[100 (01JUL1985 09:00:00)-Water Temperature (C)]]*OO[[#This Row],[42]]</f>
        <v>2.6899773521917498E-3</v>
      </c>
      <c r="AS469" s="10">
        <f>3/24000000*OO[[#This Row],[101 (01JUL1985 12:00:00)-Water Temperature (C)]]*OO[[#This Row],[43]]</f>
        <v>7.1939779370325E-3</v>
      </c>
      <c r="AT469" s="10">
        <f>3/24000000*OO[[#This Row],[102 (01JUL1985 15:00:00)-Water Temperature (C)]]*OO[[#This Row],[44]]</f>
        <v>1.6066737385732499E-2</v>
      </c>
      <c r="AU469" s="10">
        <f>3/24000000*OO[[#This Row],[103 (01JUL1985 18:00:00)-Water Temperature (C)]]*OO[[#This Row],[45]]</f>
        <v>3.060305576546625E-2</v>
      </c>
      <c r="AV469" s="10">
        <f>3/24000000*OO[[#This Row],[104 (01JUL1985 21:00:00)-Water Temperature (C)]]*OO[[#This Row],[46]]</f>
        <v>5.0766855283700001E-2</v>
      </c>
      <c r="AW469" s="10">
        <f>3/24000000*OO[[#This Row],[105 (02JUL1985 00:00:00)-Water Temperature (C)]]*OO[[#This Row],[47]]</f>
        <v>7.502057839359999E-2</v>
      </c>
      <c r="AX469" s="10">
        <f>3/24000000*OO[[#This Row],[106 (02JUL1985 03:00:00)-Water Temperature (C)]]*OO[[#This Row],[48]]</f>
        <v>0.10187590063506249</v>
      </c>
      <c r="AY469" s="10">
        <f>3/24000000*OO[[#This Row],[107 (02JUL1985 06:00:00)-Water Temperature (C)]]*OO[[#This Row],[49]]</f>
        <v>0.12643386873933748</v>
      </c>
      <c r="AZ469" s="10">
        <f>3/24000000*OO[[#This Row],[108 (02JUL1985 09:00:00)-Water Temperature (C)]]*OO[[#This Row],[50]]</f>
        <v>0.145590848425875</v>
      </c>
      <c r="BA469" s="10">
        <f>3/24000000*OO[[#This Row],[109 (02JUL1985 12:00:00)-Water Temperature (C)]]*OO[[#This Row],[51]]</f>
        <v>0.15771884071704997</v>
      </c>
      <c r="BB469" s="10">
        <f>3/24000000*OO[[#This Row],[110 (02JUL1985 15:00:00)-Water Temperature (C)]]*OO[[#This Row],[52]]</f>
        <v>0.16087019476737496</v>
      </c>
      <c r="BC469" s="10">
        <f>3/24000000*OO[[#This Row],[111 (02JUL1985 18:00:00)-Water Temperature (C)]]*OO[[#This Row],[53]]</f>
        <v>0.15574694212439999</v>
      </c>
      <c r="BD469" s="10">
        <f>3/24000000*OO[[#This Row],[112 (02JUL1985 21:00:00)-Water Temperature (C)]]*OO[[#This Row],[54]]</f>
        <v>0.14557047742859999</v>
      </c>
      <c r="BE469" s="10">
        <f>3/24000000*OO[[#This Row],[113 (03JUL1985 00:00:00)-Water Temperature (C)]]*OO[[#This Row],[55]]</f>
        <v>0.13256342291922499</v>
      </c>
      <c r="BF469" s="10">
        <f>3/24000000*OO[[#This Row],[114 (03JUL1985 03:00:00)-Water Temperature (C)]]*OO[[#This Row],[56]]</f>
        <v>0.11996968552187499</v>
      </c>
      <c r="BG469" s="10">
        <f>3/24000000*OO[[#This Row],[115 (03JUL1985 06:00:00)-Water Temperature (C)]]*OO[[#This Row],[57]]</f>
        <v>0.10755584944149998</v>
      </c>
      <c r="BH469" s="10">
        <f>3/24000000*OO[[#This Row],[116 (03JUL1985 09:00:00)-Water Temperature (C)]]*OO[[#This Row],[58]]</f>
        <v>9.5557030054749997E-2</v>
      </c>
      <c r="BI469" s="10">
        <f>3/24000000*OO[[#This Row],[117 (03JUL1985 12:00:00)-Water Temperature (C)]]*OO[[#This Row],[59]]</f>
        <v>8.4595443954699978E-2</v>
      </c>
      <c r="BJ469" s="10">
        <f>3/24000000*OO[[#This Row],[118 (03JUL1985 15:00:00)-Water Temperature (C)]]*OO[[#This Row],[60]]</f>
        <v>7.3925433351000006E-2</v>
      </c>
      <c r="BK469" s="10">
        <f>3/24000000*OO[[#This Row],[119 (03JUL1985 18:00:00)-Water Temperature (C)]]*OO[[#This Row],[61]]</f>
        <v>6.4134881542000005E-2</v>
      </c>
      <c r="BL469" s="10">
        <f>3/24000000*OO[[#This Row],[120 (03JUL1985 21:00:00)-Water Temperature (C)]]*OO[[#This Row],[62]]</f>
        <v>5.5683968030187499E-2</v>
      </c>
      <c r="BM469" s="10">
        <f>3/24000000*OO[[#This Row],[121 (04JUL1985 00:00:00)-Water Temperature (C)]]*OO[[#This Row],[63]]</f>
        <v>4.8457158266500003E-2</v>
      </c>
      <c r="BN469" s="10">
        <f>3/24000000*OO[[#This Row],[122 (04JUL1985 03:00:00)-Water Temperature (C)]]*OO[[#This Row],[64]]</f>
        <v>4.27130650642875E-2</v>
      </c>
      <c r="BO469" s="10">
        <f>3/24000000*OO[[#This Row],[123 (04JUL1985 06:00:00)-Water Temperature (C)]]*OO[[#This Row],[65]]</f>
        <v>3.7588998950962502E-2</v>
      </c>
      <c r="BP469" s="10">
        <f>3/24000000*OO[[#This Row],[124 (04JUL1985 09:00:00)-Water Temperature (C)]]*OO[[#This Row],[66]]</f>
        <v>3.3311263541487501E-2</v>
      </c>
      <c r="BQ469" s="10">
        <f>3/24000000*OO[[#This Row],[125 (04JUL1985 12:00:00)-Water Temperature (C)]]*OO[[#This Row],[67]]</f>
        <v>2.9480302961439997E-2</v>
      </c>
      <c r="BR469" s="10">
        <f>3/24000000*OO[[#This Row],[126 (04JUL1985 15:00:00)-Water Temperature (C)]]*OO[[#This Row],[68]]</f>
        <v>2.6228321459650001E-2</v>
      </c>
      <c r="BS469" s="10">
        <f>3/24000000*OO[[#This Row],[127 (04JUL1985 18:00:00)-Water Temperature (C)]]*OO[[#This Row],[69]]</f>
        <v>2.3499291891984998E-2</v>
      </c>
      <c r="BT469" s="10">
        <f>3/24000000*OO[[#This Row],[128 (04JUL1985 21:00:00)-Water Temperature (C)]]*OO[[#This Row],[70]]</f>
        <v>2.110997421652E-2</v>
      </c>
      <c r="BU469" s="10">
        <f>3/24000000*OO[[#This Row],[129 (05JUL1985 00:00:00)-Water Temperature (C)]]*OO[[#This Row],[71]]</f>
        <v>1.8997611088158752E-2</v>
      </c>
      <c r="BV469" s="10">
        <f>3/24000000*OO[[#This Row],[130 (05JUL1985 03:00:00)-Water Temperature (C)]]*OO[[#This Row],[72]]</f>
        <v>1.7362813725359999E-2</v>
      </c>
      <c r="BW469" s="10">
        <f>3/24000000*OO[[#This Row],[131 (05JUL1985 06:00:00)-Water Temperature (C)]]*OO[[#This Row],[73]]</f>
        <v>1.577277323594875E-2</v>
      </c>
      <c r="BX469" s="10">
        <f>3/24000000*OO[[#This Row],[132 (05JUL1985 09:00:00)-Water Temperature (C)]]*OO[[#This Row],[74]]</f>
        <v>1.4360384235959998E-2</v>
      </c>
      <c r="BY469" s="10">
        <f>3/24000000*OO[[#This Row],[133 (05JUL1985 12:00:00)-Water Temperature (C)]]*OO[[#This Row],[75]]</f>
        <v>1.3116489881216248E-2</v>
      </c>
      <c r="BZ469" s="10">
        <f>3/24000000*OO[[#This Row],[134 (05JUL1985 15:00:00)-Water Temperature (C)]]*OO[[#This Row],[76]]</f>
        <v>1.1952291513014999E-2</v>
      </c>
      <c r="CA469" s="10">
        <f>3/24000000*OO[[#This Row],[135 (05JUL1985 18:00:00)-Water Temperature (C)]]*OO[[#This Row],[77]]</f>
        <v>1.0863282213874999E-2</v>
      </c>
      <c r="CB469" s="10">
        <f>3/24000000*OO[[#This Row],[136 (05JUL1985 21:00:00)-Water Temperature (C)]]*OO[[#This Row],[78]]</f>
        <v>9.8948627046425014E-3</v>
      </c>
      <c r="CC469" s="10">
        <f>3/24000000*OO[[#This Row],[137 (06JUL1985 00:00:00)-Water Temperature (C)]]*OO[[#This Row],[79]]</f>
        <v>9.0693663576312481E-3</v>
      </c>
      <c r="CD469" s="10">
        <f>3/24000000*OO[[#This Row],[138 (06JUL1985 03:00:00)-Water Temperature (C)]]*OO[[#This Row],[80]]</f>
        <v>8.4892201660537493E-3</v>
      </c>
      <c r="CE469" s="10">
        <f>3/24000000*OO[[#This Row],[139 (06JUL1985 06:00:00)-Water Temperature (C)]]*OO[[#This Row],[81]]</f>
        <v>7.9382364140862492E-3</v>
      </c>
      <c r="CF469" s="10">
        <f>3/24000000*OO[[#This Row],[140 (06JUL1985 09:00:00)-Water Temperature (C)]]*OO[[#This Row],[82]]</f>
        <v>7.4387540754600008E-3</v>
      </c>
      <c r="CG469" s="10">
        <f>3/24000000*OO[[#This Row],[141 (06JUL1985 12:00:00)-Water Temperature (C)]]*OO[[#This Row],[83]]</f>
        <v>7.0342848570312498E-3</v>
      </c>
      <c r="CH469" s="10">
        <f>3/24000000*OO[[#This Row],[142 (06JUL1985 15:00:00)-Water Temperature (C)]]*OO[[#This Row],[84]]</f>
        <v>6.6134024406900001E-3</v>
      </c>
      <c r="CI469" s="10">
        <f>3/24000000*OO[[#This Row],[143 (06JUL1985 18:00:00)-Water Temperature (C)]]*OO[[#This Row],[85]]</f>
        <v>6.1654606873462496E-3</v>
      </c>
      <c r="CJ469" s="10">
        <f>3/24000000*OO[[#This Row],[144 (06JUL1985 21:00:00)-Water Temperature (C)]]*OO[[#This Row],[86]]</f>
        <v>5.7525571980987494E-3</v>
      </c>
      <c r="CK469" s="10">
        <f>3/24000000*OO[[#This Row],[145 (07JUL1985 00:00:00)-Water Temperature (C)]]*OO[[#This Row],[87]]</f>
        <v>5.4010818077387494E-3</v>
      </c>
      <c r="CL469" s="10">
        <f>3/24000000*OO[[#This Row],[146 (07JUL1985 03:00:00)-Water Temperature (C)]]*OO[[#This Row],[88]]</f>
        <v>5.15336742504375E-3</v>
      </c>
      <c r="CM469" s="10">
        <f>3/24000000*OO[[#This Row],[147 (07JUL1985 06:00:00)-Water Temperature (C)]]*OO[[#This Row],[89]]</f>
        <v>4.9269308850300002E-3</v>
      </c>
      <c r="CN469" s="10">
        <f>3/24000000*OO[[#This Row],[148 (07JUL1985 09:00:00)-Water Temperature (C)]]*OO[[#This Row],[90]]</f>
        <v>4.6954411478975005E-3</v>
      </c>
      <c r="CO469" s="10">
        <f>3/24000000*OO[[#This Row],[149 (07JUL1985 12:00:00)-Water Temperature (C)]]*OO[[#This Row],[91]]</f>
        <v>4.4771520055600002E-3</v>
      </c>
      <c r="CP469" s="10">
        <f>3/24000000*OO[[#This Row],[150 (07JUL1985 15:00:00)-Water Temperature (C)]]*OO[[#This Row],[92]]</f>
        <v>4.2315202444575001E-3</v>
      </c>
      <c r="CQ469" s="10">
        <f>3/24000000*OO[[#This Row],[151 (07JUL1985 18:00:00)-Water Temperature (C)]]*OO[[#This Row],[93]]</f>
        <v>3.9839788087799996E-3</v>
      </c>
      <c r="CR469" s="10">
        <f>3/24000000*OO[[#This Row],[152 (07JUL1985 21:00:00)-Water Temperature (C)]]*OO[[#This Row],[94]]</f>
        <v>3.7549279717119994E-3</v>
      </c>
      <c r="CS469" s="10">
        <f>3/24000000*OO[[#This Row],[153 (08JUL1985 00:00:00)-Water Temperature (C)]]*OO[[#This Row],[95]]</f>
        <v>3.5453742426657499E-3</v>
      </c>
      <c r="CT469" s="10">
        <f>3/24000000*OO[[#This Row],[154 (08JUL1985 03:00:00)-Water Temperature (C)]]*OO[[#This Row],[96]]</f>
        <v>3.3646433194347495E-3</v>
      </c>
      <c r="CU469" s="10">
        <f>3/24000000*OO[[#This Row],[155 (08JUL1985 06:00:00)-Water Temperature (C)]]*OO[[#This Row],[97]]</f>
        <v>3.2179817612306245E-3</v>
      </c>
      <c r="CV469" s="10">
        <f>3/24000000*OO[[#This Row],[156 (08JUL1985 09:00:00)-Water Temperature (C)]]*OO[[#This Row],[98]]</f>
        <v>3.0632666701023749E-3</v>
      </c>
      <c r="CW469" s="10">
        <f>3/24000000*OO[[#This Row],[157 (08JUL1985 12:00:00)-Water Temperature (C)]]*OO[[#This Row],[99]]</f>
        <v>2.9184941765899998E-3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2.7504433499559999E-43</v>
      </c>
      <c r="AB470" s="10">
        <f>3/24000000*OO[[#This Row],[84 (29JUN1985 09:00:00)-Water Temperature (C)]]*OO[[#This Row],[26]]</f>
        <v>9.2776320483749997E-37</v>
      </c>
      <c r="AC470" s="10">
        <f>3/24000000*OO[[#This Row],[85 (29JUN1985 12:00:00)-Water Temperature (C)]]*OO[[#This Row],[27]]</f>
        <v>2.7691200599518747E-31</v>
      </c>
      <c r="AD470" s="10">
        <f>3/24000000*OO[[#This Row],[86 (29JUN1985 15:00:00)-Water Temperature (C)]]*OO[[#This Row],[28]]</f>
        <v>8.5614115434999991E-27</v>
      </c>
      <c r="AE470" s="10">
        <f>3/24000000*OO[[#This Row],[88 (29JUN1985 21:00:00)-Water Temperature (C)]]*OO[[#This Row],[30]]</f>
        <v>6.5470054822199999E-20</v>
      </c>
      <c r="AF470" s="10">
        <f>3/24000000*OO[[#This Row],[88 (29JUN1985 21:00:00)-Water Temperature (C)]]*OO[[#This Row],[30]]</f>
        <v>6.5470054822199999E-20</v>
      </c>
      <c r="AG470" s="10">
        <f>3/24000000*OO[[#This Row],[89 (30JUN1985 00:00:00)-Water Temperature (C)]]*OO[[#This Row],[31]]</f>
        <v>3.1390341991042502E-17</v>
      </c>
      <c r="AH470" s="10">
        <f>3/24000000*OO[[#This Row],[90 (30JUN1985 03:00:00)-Water Temperature (C)]]*OO[[#This Row],[32]]</f>
        <v>6.430769420624999E-15</v>
      </c>
      <c r="AI470" s="10">
        <f>3/24000000*OO[[#This Row],[91 (30JUN1985 06:00:00)-Water Temperature (C)]]*OO[[#This Row],[33]]</f>
        <v>6.5180924081812496E-13</v>
      </c>
      <c r="AJ470" s="10">
        <f>3/24000000*OO[[#This Row],[92 (30JUN1985 09:00:00)-Water Temperature (C)]]*OO[[#This Row],[34]]</f>
        <v>3.6315854634499999E-11</v>
      </c>
      <c r="AK470" s="10">
        <f>3/24000000*OO[[#This Row],[93 (30JUN1985 12:00:00)-Water Temperature (C)]]*OO[[#This Row],[35]]</f>
        <v>1.20243472189525E-9</v>
      </c>
      <c r="AL470" s="10">
        <f>3/24000000*OO[[#This Row],[94 (30JUN1985 15:00:00)-Water Temperature (C)]]*OO[[#This Row],[36]]</f>
        <v>2.5188310392717499E-8</v>
      </c>
      <c r="AM470" s="10">
        <f>3/24000000*OO[[#This Row],[95 (30JUN1985 18:00:00)-Water Temperature (C)]]*OO[[#This Row],[37]]</f>
        <v>3.5344667001824998E-7</v>
      </c>
      <c r="AN470" s="10">
        <f>3/24000000*OO[[#This Row],[96 (30JUN1985 21:00:00)-Water Temperature (C)]]*OO[[#This Row],[38]]</f>
        <v>3.4822681829662495E-6</v>
      </c>
      <c r="AO470" s="10">
        <f>3/24000000*OO[[#This Row],[97 (01JUL1985 00:00:00)-Water Temperature (C)]]*OO[[#This Row],[39]]</f>
        <v>2.5115580091882501E-5</v>
      </c>
      <c r="AP470" s="10">
        <f>3/24000000*OO[[#This Row],[98 (01JUL1985 03:00:00)-Water Temperature (C)]]*OO[[#This Row],[40]]</f>
        <v>1.3911941586750002E-4</v>
      </c>
      <c r="AQ470" s="10">
        <f>3/24000000*OO[[#This Row],[99 (01JUL1985 06:00:00)-Water Temperature (C)]]*OO[[#This Row],[41]]</f>
        <v>5.9574355948000012E-4</v>
      </c>
      <c r="AR470" s="10">
        <f>3/24000000*OO[[#This Row],[100 (01JUL1985 09:00:00)-Water Temperature (C)]]*OO[[#This Row],[42]]</f>
        <v>2.0297490787349998E-3</v>
      </c>
      <c r="AS470" s="10">
        <f>3/24000000*OO[[#This Row],[101 (01JUL1985 12:00:00)-Water Temperature (C)]]*OO[[#This Row],[43]]</f>
        <v>5.6442385295500004E-3</v>
      </c>
      <c r="AT470" s="10">
        <f>3/24000000*OO[[#This Row],[102 (01JUL1985 15:00:00)-Water Temperature (C)]]*OO[[#This Row],[44]]</f>
        <v>1.3099797303092499E-2</v>
      </c>
      <c r="AU470" s="10">
        <f>3/24000000*OO[[#This Row],[103 (01JUL1985 18:00:00)-Water Temperature (C)]]*OO[[#This Row],[45]]</f>
        <v>2.5914500566597498E-2</v>
      </c>
      <c r="AV470" s="10">
        <f>3/24000000*OO[[#This Row],[104 (01JUL1985 21:00:00)-Water Temperature (C)]]*OO[[#This Row],[46]]</f>
        <v>4.4610861732912503E-2</v>
      </c>
      <c r="AW470" s="10">
        <f>3/24000000*OO[[#This Row],[105 (02JUL1985 00:00:00)-Water Temperature (C)]]*OO[[#This Row],[47]]</f>
        <v>6.8313524472049997E-2</v>
      </c>
      <c r="AX470" s="10">
        <f>3/24000000*OO[[#This Row],[106 (02JUL1985 03:00:00)-Water Temperature (C)]]*OO[[#This Row],[48]]</f>
        <v>9.5916500304899996E-2</v>
      </c>
      <c r="AY470" s="10">
        <f>3/24000000*OO[[#This Row],[107 (02JUL1985 06:00:00)-Water Temperature (C)]]*OO[[#This Row],[49]]</f>
        <v>0.122833564224375</v>
      </c>
      <c r="AZ470" s="10">
        <f>3/24000000*OO[[#This Row],[108 (02JUL1985 09:00:00)-Water Temperature (C)]]*OO[[#This Row],[50]]</f>
        <v>0.14558007273862497</v>
      </c>
      <c r="BA470" s="10">
        <f>3/24000000*OO[[#This Row],[109 (02JUL1985 12:00:00)-Water Temperature (C)]]*OO[[#This Row],[51]]</f>
        <v>0.16199286745799998</v>
      </c>
      <c r="BB470" s="10">
        <f>3/24000000*OO[[#This Row],[110 (02JUL1985 15:00:00)-Water Temperature (C)]]*OO[[#This Row],[52]]</f>
        <v>0.16957906026862501</v>
      </c>
      <c r="BC470" s="10">
        <f>3/24000000*OO[[#This Row],[111 (02JUL1985 18:00:00)-Water Temperature (C)]]*OO[[#This Row],[53]]</f>
        <v>0.16838116223751251</v>
      </c>
      <c r="BD470" s="10">
        <f>3/24000000*OO[[#This Row],[112 (02JUL1985 21:00:00)-Water Temperature (C)]]*OO[[#This Row],[54]]</f>
        <v>0.16115625053351249</v>
      </c>
      <c r="BE470" s="10">
        <f>3/24000000*OO[[#This Row],[113 (03JUL1985 00:00:00)-Water Temperature (C)]]*OO[[#This Row],[55]]</f>
        <v>0.1501628638217625</v>
      </c>
      <c r="BF470" s="10">
        <f>3/24000000*OO[[#This Row],[114 (03JUL1985 03:00:00)-Water Temperature (C)]]*OO[[#This Row],[56]]</f>
        <v>0.13862211554718748</v>
      </c>
      <c r="BG470" s="10">
        <f>3/24000000*OO[[#This Row],[115 (03JUL1985 06:00:00)-Water Temperature (C)]]*OO[[#This Row],[57]]</f>
        <v>0.12643941555464999</v>
      </c>
      <c r="BH470" s="10">
        <f>3/24000000*OO[[#This Row],[116 (03JUL1985 09:00:00)-Water Temperature (C)]]*OO[[#This Row],[58]]</f>
        <v>0.11397809264868748</v>
      </c>
      <c r="BI470" s="10">
        <f>3/24000000*OO[[#This Row],[117 (03JUL1985 12:00:00)-Water Temperature (C)]]*OO[[#This Row],[59]]</f>
        <v>0.102119190198575</v>
      </c>
      <c r="BJ470" s="10">
        <f>3/24000000*OO[[#This Row],[118 (03JUL1985 15:00:00)-Water Temperature (C)]]*OO[[#This Row],[60]]</f>
        <v>9.0215635580499998E-2</v>
      </c>
      <c r="BK470" s="10">
        <f>3/24000000*OO[[#This Row],[119 (03JUL1985 18:00:00)-Water Temperature (C)]]*OO[[#This Row],[61]]</f>
        <v>7.9033982595162491E-2</v>
      </c>
      <c r="BL470" s="10">
        <f>3/24000000*OO[[#This Row],[120 (03JUL1985 21:00:00)-Water Temperature (C)]]*OO[[#This Row],[62]]</f>
        <v>6.92466307813E-2</v>
      </c>
      <c r="BM470" s="10">
        <f>3/24000000*OO[[#This Row],[121 (04JUL1985 00:00:00)-Water Temperature (C)]]*OO[[#This Row],[63]]</f>
        <v>6.0769363962737501E-2</v>
      </c>
      <c r="BN470" s="10">
        <f>3/24000000*OO[[#This Row],[122 (04JUL1985 03:00:00)-Water Temperature (C)]]*OO[[#This Row],[64]]</f>
        <v>5.39461089726E-2</v>
      </c>
      <c r="BO470" s="10">
        <f>3/24000000*OO[[#This Row],[123 (04JUL1985 06:00:00)-Water Temperature (C)]]*OO[[#This Row],[65]]</f>
        <v>4.7784881683187494E-2</v>
      </c>
      <c r="BP470" s="10">
        <f>3/24000000*OO[[#This Row],[124 (04JUL1985 09:00:00)-Water Temperature (C)]]*OO[[#This Row],[66]]</f>
        <v>4.2551444876400002E-2</v>
      </c>
      <c r="BQ470" s="10">
        <f>3/24000000*OO[[#This Row],[125 (04JUL1985 12:00:00)-Water Temperature (C)]]*OO[[#This Row],[67]]</f>
        <v>3.78166358892E-2</v>
      </c>
      <c r="BR470" s="10">
        <f>3/24000000*OO[[#This Row],[126 (04JUL1985 15:00:00)-Water Temperature (C)]]*OO[[#This Row],[68]]</f>
        <v>3.3754934029787499E-2</v>
      </c>
      <c r="BS470" s="10">
        <f>3/24000000*OO[[#This Row],[127 (04JUL1985 18:00:00)-Water Temperature (C)]]*OO[[#This Row],[69]]</f>
        <v>3.0335765890359995E-2</v>
      </c>
      <c r="BT470" s="10">
        <f>3/24000000*OO[[#This Row],[128 (04JUL1985 21:00:00)-Water Temperature (C)]]*OO[[#This Row],[70]]</f>
        <v>2.733278183792625E-2</v>
      </c>
      <c r="BU470" s="10">
        <f>3/24000000*OO[[#This Row],[129 (05JUL1985 00:00:00)-Water Temperature (C)]]*OO[[#This Row],[71]]</f>
        <v>2.4673070134402501E-2</v>
      </c>
      <c r="BV470" s="10">
        <f>3/24000000*OO[[#This Row],[130 (05JUL1985 03:00:00)-Water Temperature (C)]]*OO[[#This Row],[72]]</f>
        <v>2.2595749356040001E-2</v>
      </c>
      <c r="BW470" s="10">
        <f>3/24000000*OO[[#This Row],[131 (05JUL1985 06:00:00)-Water Temperature (C)]]*OO[[#This Row],[73]]</f>
        <v>2.0584146924029996E-2</v>
      </c>
      <c r="BX470" s="10">
        <f>3/24000000*OO[[#This Row],[132 (05JUL1985 09:00:00)-Water Temperature (C)]]*OO[[#This Row],[74]]</f>
        <v>1.8780236193475002E-2</v>
      </c>
      <c r="BY470" s="10">
        <f>3/24000000*OO[[#This Row],[133 (05JUL1985 12:00:00)-Water Temperature (C)]]*OO[[#This Row],[75]]</f>
        <v>1.7187703906369999E-2</v>
      </c>
      <c r="BZ470" s="10">
        <f>3/24000000*OO[[#This Row],[134 (05JUL1985 15:00:00)-Water Temperature (C)]]*OO[[#This Row],[76]]</f>
        <v>1.5699164146833748E-2</v>
      </c>
      <c r="CA470" s="10">
        <f>3/24000000*OO[[#This Row],[135 (05JUL1985 18:00:00)-Water Temperature (C)]]*OO[[#This Row],[77]]</f>
        <v>1.4304804069872498E-2</v>
      </c>
      <c r="CB470" s="10">
        <f>3/24000000*OO[[#This Row],[136 (05JUL1985 21:00:00)-Water Temperature (C)]]*OO[[#This Row],[78]]</f>
        <v>1.3064517180487499E-2</v>
      </c>
      <c r="CC470" s="10">
        <f>3/24000000*OO[[#This Row],[137 (06JUL1985 00:00:00)-Water Temperature (C)]]*OO[[#This Row],[79]]</f>
        <v>1.2003254773047499E-2</v>
      </c>
      <c r="CD470" s="10">
        <f>3/24000000*OO[[#This Row],[138 (06JUL1985 03:00:00)-Water Temperature (C)]]*OO[[#This Row],[80]]</f>
        <v>1.12507575944025E-2</v>
      </c>
      <c r="CE470" s="10">
        <f>3/24000000*OO[[#This Row],[139 (06JUL1985 06:00:00)-Water Temperature (C)]]*OO[[#This Row],[81]]</f>
        <v>1.053661693484375E-2</v>
      </c>
      <c r="CF470" s="10">
        <f>3/24000000*OO[[#This Row],[140 (06JUL1985 09:00:00)-Water Temperature (C)]]*OO[[#This Row],[82]]</f>
        <v>9.8791718863900004E-3</v>
      </c>
      <c r="CG470" s="10">
        <f>3/24000000*OO[[#This Row],[141 (06JUL1985 12:00:00)-Water Temperature (C)]]*OO[[#This Row],[83]]</f>
        <v>9.3417848819349995E-3</v>
      </c>
      <c r="CH470" s="10">
        <f>3/24000000*OO[[#This Row],[142 (06JUL1985 15:00:00)-Water Temperature (C)]]*OO[[#This Row],[84]]</f>
        <v>8.7894478379437497E-3</v>
      </c>
      <c r="CI470" s="10">
        <f>3/24000000*OO[[#This Row],[143 (06JUL1985 18:00:00)-Water Temperature (C)]]*OO[[#This Row],[85]]</f>
        <v>8.2042186555362513E-3</v>
      </c>
      <c r="CJ470" s="10">
        <f>3/24000000*OO[[#This Row],[144 (06JUL1985 21:00:00)-Water Temperature (C)]]*OO[[#This Row],[86]]</f>
        <v>7.6675558314850002E-3</v>
      </c>
      <c r="CK470" s="10">
        <f>3/24000000*OO[[#This Row],[145 (07JUL1985 00:00:00)-Water Temperature (C)]]*OO[[#This Row],[87]]</f>
        <v>7.2106974216E-3</v>
      </c>
      <c r="CL470" s="10">
        <f>3/24000000*OO[[#This Row],[146 (07JUL1985 03:00:00)-Water Temperature (C)]]*OO[[#This Row],[88]]</f>
        <v>6.8885023200187497E-3</v>
      </c>
      <c r="CM470" s="10">
        <f>3/24000000*OO[[#This Row],[147 (07JUL1985 06:00:00)-Water Temperature (C)]]*OO[[#This Row],[89]]</f>
        <v>6.5933919965549996E-3</v>
      </c>
      <c r="CN470" s="10">
        <f>3/24000000*OO[[#This Row],[148 (07JUL1985 09:00:00)-Water Temperature (C)]]*OO[[#This Row],[90]]</f>
        <v>6.2895233996224991E-3</v>
      </c>
      <c r="CO470" s="10">
        <f>3/24000000*OO[[#This Row],[149 (07JUL1985 12:00:00)-Water Temperature (C)]]*OO[[#This Row],[91]]</f>
        <v>6.0015095533350006E-3</v>
      </c>
      <c r="CP470" s="10">
        <f>3/24000000*OO[[#This Row],[150 (07JUL1985 15:00:00)-Water Temperature (C)]]*OO[[#This Row],[92]]</f>
        <v>5.680027584215E-3</v>
      </c>
      <c r="CQ470" s="10">
        <f>3/24000000*OO[[#This Row],[151 (07JUL1985 18:00:00)-Water Temperature (C)]]*OO[[#This Row],[93]]</f>
        <v>5.3568576317287488E-3</v>
      </c>
      <c r="CR470" s="10">
        <f>3/24000000*OO[[#This Row],[152 (07JUL1985 21:00:00)-Water Temperature (C)]]*OO[[#This Row],[94]]</f>
        <v>5.0594368903250008E-3</v>
      </c>
      <c r="CS470" s="10">
        <f>3/24000000*OO[[#This Row],[153 (08JUL1985 00:00:00)-Water Temperature (C)]]*OO[[#This Row],[95]]</f>
        <v>4.7881669473149998E-3</v>
      </c>
      <c r="CT470" s="10">
        <f>3/24000000*OO[[#This Row],[154 (08JUL1985 03:00:00)-Water Temperature (C)]]*OO[[#This Row],[96]]</f>
        <v>4.5532984409062506E-3</v>
      </c>
      <c r="CU470" s="10">
        <f>3/24000000*OO[[#This Row],[155 (08JUL1985 06:00:00)-Water Temperature (C)]]*OO[[#This Row],[97]]</f>
        <v>4.3612470291499996E-3</v>
      </c>
      <c r="CV470" s="10">
        <f>3/24000000*OO[[#This Row],[156 (08JUL1985 09:00:00)-Water Temperature (C)]]*OO[[#This Row],[98]]</f>
        <v>4.1566421171950006E-3</v>
      </c>
      <c r="CW470" s="10">
        <f>3/24000000*OO[[#This Row],[157 (08JUL1985 12:00:00)-Water Temperature (C)]]*OO[[#This Row],[99]]</f>
        <v>3.9646443273374998E-3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6.4153905689387493E-44</v>
      </c>
      <c r="AB471" s="10">
        <f>3/24000000*OO[[#This Row],[84 (29JUN1985 09:00:00)-Water Temperature (C)]]*OO[[#This Row],[26]]</f>
        <v>1.9899158839754996E-37</v>
      </c>
      <c r="AC471" s="10">
        <f>3/24000000*OO[[#This Row],[85 (29JUN1985 12:00:00)-Water Temperature (C)]]*OO[[#This Row],[27]]</f>
        <v>6.9054522485437501E-32</v>
      </c>
      <c r="AD471" s="10">
        <f>3/24000000*OO[[#This Row],[86 (29JUN1985 15:00:00)-Water Temperature (C)]]*OO[[#This Row],[28]]</f>
        <v>2.3832031941329996E-27</v>
      </c>
      <c r="AE471" s="10">
        <f>3/24000000*OO[[#This Row],[88 (29JUN1985 21:00:00)-Water Temperature (C)]]*OO[[#This Row],[30]]</f>
        <v>2.29712570920175E-20</v>
      </c>
      <c r="AF471" s="10">
        <f>3/24000000*OO[[#This Row],[88 (29JUN1985 21:00:00)-Water Temperature (C)]]*OO[[#This Row],[30]]</f>
        <v>2.29712570920175E-20</v>
      </c>
      <c r="AG471" s="10">
        <f>3/24000000*OO[[#This Row],[89 (30JUN1985 00:00:00)-Water Temperature (C)]]*OO[[#This Row],[31]]</f>
        <v>1.2066510852315001E-17</v>
      </c>
      <c r="AH471" s="10">
        <f>3/24000000*OO[[#This Row],[90 (30JUN1985 03:00:00)-Water Temperature (C)]]*OO[[#This Row],[32]]</f>
        <v>2.6777076250737497E-15</v>
      </c>
      <c r="AI471" s="10">
        <f>3/24000000*OO[[#This Row],[91 (30JUN1985 06:00:00)-Water Temperature (C)]]*OO[[#This Row],[33]]</f>
        <v>2.9137236333886247E-13</v>
      </c>
      <c r="AJ471" s="10">
        <f>3/24000000*OO[[#This Row],[92 (30JUN1985 09:00:00)-Water Temperature (C)]]*OO[[#This Row],[34]]</f>
        <v>1.7321636966864999E-11</v>
      </c>
      <c r="AK471" s="10">
        <f>3/24000000*OO[[#This Row],[93 (30JUN1985 12:00:00)-Water Temperature (C)]]*OO[[#This Row],[35]]</f>
        <v>6.0909588918749997E-10</v>
      </c>
      <c r="AL471" s="10">
        <f>3/24000000*OO[[#This Row],[94 (30JUN1985 15:00:00)-Water Temperature (C)]]*OO[[#This Row],[36]]</f>
        <v>1.35047976518925E-8</v>
      </c>
      <c r="AM471" s="10">
        <f>3/24000000*OO[[#This Row],[95 (30JUN1985 18:00:00)-Water Temperature (C)]]*OO[[#This Row],[37]]</f>
        <v>2.0008171303977497E-7</v>
      </c>
      <c r="AN471" s="10">
        <f>3/24000000*OO[[#This Row],[96 (30JUN1985 21:00:00)-Water Temperature (C)]]*OO[[#This Row],[38]]</f>
        <v>2.0775127008739999E-6</v>
      </c>
      <c r="AO471" s="10">
        <f>3/24000000*OO[[#This Row],[97 (01JUL1985 00:00:00)-Water Temperature (C)]]*OO[[#This Row],[39]]</f>
        <v>1.5764502437282497E-5</v>
      </c>
      <c r="AP471" s="10">
        <f>3/24000000*OO[[#This Row],[98 (01JUL1985 03:00:00)-Water Temperature (C)]]*OO[[#This Row],[40]]</f>
        <v>9.1649800366575007E-5</v>
      </c>
      <c r="AQ471" s="10">
        <f>3/24000000*OO[[#This Row],[99 (01JUL1985 06:00:00)-Water Temperature (C)]]*OO[[#This Row],[41]]</f>
        <v>4.1120911584487498E-4</v>
      </c>
      <c r="AR471" s="10">
        <f>3/24000000*OO[[#This Row],[100 (01JUL1985 09:00:00)-Water Temperature (C)]]*OO[[#This Row],[42]]</f>
        <v>1.4642463319041248E-3</v>
      </c>
      <c r="AS471" s="10">
        <f>3/24000000*OO[[#This Row],[101 (01JUL1985 12:00:00)-Water Temperature (C)]]*OO[[#This Row],[43]]</f>
        <v>4.2475124415099989E-3</v>
      </c>
      <c r="AT471" s="10">
        <f>3/24000000*OO[[#This Row],[102 (01JUL1985 15:00:00)-Water Temperature (C)]]*OO[[#This Row],[44]]</f>
        <v>1.0274005373449999E-2</v>
      </c>
      <c r="AU471" s="10">
        <f>3/24000000*OO[[#This Row],[103 (01JUL1985 18:00:00)-Water Temperature (C)]]*OO[[#This Row],[45]]</f>
        <v>2.1164621341702501E-2</v>
      </c>
      <c r="AV471" s="10">
        <f>3/24000000*OO[[#This Row],[104 (01JUL1985 21:00:00)-Water Temperature (C)]]*OO[[#This Row],[46]]</f>
        <v>3.79003923919125E-2</v>
      </c>
      <c r="AW471" s="10">
        <f>3/24000000*OO[[#This Row],[105 (02JUL1985 00:00:00)-Water Temperature (C)]]*OO[[#This Row],[47]]</f>
        <v>6.02780308266E-2</v>
      </c>
      <c r="AX471" s="10">
        <f>3/24000000*OO[[#This Row],[106 (02JUL1985 03:00:00)-Water Temperature (C)]]*OO[[#This Row],[48]]</f>
        <v>8.7681787840724987E-2</v>
      </c>
      <c r="AY471" s="10">
        <f>3/24000000*OO[[#This Row],[107 (02JUL1985 06:00:00)-Water Temperature (C)]]*OO[[#This Row],[49]]</f>
        <v>0.11612372197384997</v>
      </c>
      <c r="AZ471" s="10">
        <f>3/24000000*OO[[#This Row],[108 (02JUL1985 09:00:00)-Water Temperature (C)]]*OO[[#This Row],[50]]</f>
        <v>0.14195203809422499</v>
      </c>
      <c r="BA471" s="10">
        <f>3/24000000*OO[[#This Row],[109 (02JUL1985 12:00:00)-Water Temperature (C)]]*OO[[#This Row],[51]]</f>
        <v>0.16253129368244998</v>
      </c>
      <c r="BB471" s="10">
        <f>3/24000000*OO[[#This Row],[110 (02JUL1985 15:00:00)-Water Temperature (C)]]*OO[[#This Row],[52]]</f>
        <v>0.17485913874728748</v>
      </c>
      <c r="BC471" s="10">
        <f>3/24000000*OO[[#This Row],[111 (02JUL1985 18:00:00)-Water Temperature (C)]]*OO[[#This Row],[53]]</f>
        <v>0.17821035175569999</v>
      </c>
      <c r="BD471" s="10">
        <f>3/24000000*OO[[#This Row],[112 (02JUL1985 21:00:00)-Water Temperature (C)]]*OO[[#This Row],[54]]</f>
        <v>0.17486226178676248</v>
      </c>
      <c r="BE471" s="10">
        <f>3/24000000*OO[[#This Row],[113 (03JUL1985 00:00:00)-Water Temperature (C)]]*OO[[#This Row],[55]]</f>
        <v>0.16658875702770001</v>
      </c>
      <c r="BF471" s="10">
        <f>3/24000000*OO[[#This Row],[114 (03JUL1985 03:00:00)-Water Temperature (C)]]*OO[[#This Row],[56]]</f>
        <v>0.15702600070877498</v>
      </c>
      <c r="BG471" s="10">
        <f>3/24000000*OO[[#This Row],[115 (03JUL1985 06:00:00)-Water Temperature (C)]]*OO[[#This Row],[57]]</f>
        <v>0.145825721444375</v>
      </c>
      <c r="BH471" s="10">
        <f>3/24000000*OO[[#This Row],[116 (03JUL1985 09:00:00)-Water Temperature (C)]]*OO[[#This Row],[58]]</f>
        <v>0.13350121839195001</v>
      </c>
      <c r="BI471" s="10">
        <f>3/24000000*OO[[#This Row],[117 (03JUL1985 12:00:00)-Water Temperature (C)]]*OO[[#This Row],[59]]</f>
        <v>0.12115090382544999</v>
      </c>
      <c r="BJ471" s="10">
        <f>3/24000000*OO[[#This Row],[118 (03JUL1985 15:00:00)-Water Temperature (C)]]*OO[[#This Row],[60]]</f>
        <v>0.108278131762025</v>
      </c>
      <c r="BK471" s="10">
        <f>3/24000000*OO[[#This Row],[119 (03JUL1985 18:00:00)-Water Temperature (C)]]*OO[[#This Row],[61]]</f>
        <v>9.5843614753349987E-2</v>
      </c>
      <c r="BL471" s="10">
        <f>3/24000000*OO[[#This Row],[120 (03JUL1985 21:00:00)-Water Temperature (C)]]*OO[[#This Row],[62]]</f>
        <v>8.4759440308899994E-2</v>
      </c>
      <c r="BM471" s="10">
        <f>3/24000000*OO[[#This Row],[121 (04JUL1985 00:00:00)-Water Temperature (C)]]*OO[[#This Row],[63]]</f>
        <v>7.50248391647E-2</v>
      </c>
      <c r="BN471" s="10">
        <f>3/24000000*OO[[#This Row],[122 (04JUL1985 03:00:00)-Water Temperature (C)]]*OO[[#This Row],[64]]</f>
        <v>6.7082883340574995E-2</v>
      </c>
      <c r="BO471" s="10">
        <f>3/24000000*OO[[#This Row],[123 (04JUL1985 06:00:00)-Water Temperature (C)]]*OO[[#This Row],[65]]</f>
        <v>5.9832590488799998E-2</v>
      </c>
      <c r="BP471" s="10">
        <f>3/24000000*OO[[#This Row],[124 (04JUL1985 09:00:00)-Water Temperature (C)]]*OO[[#This Row],[66]]</f>
        <v>5.3565437628687498E-2</v>
      </c>
      <c r="BQ471" s="10">
        <f>3/24000000*OO[[#This Row],[125 (04JUL1985 12:00:00)-Water Temperature (C)]]*OO[[#This Row],[67]]</f>
        <v>4.7832121254E-2</v>
      </c>
      <c r="BR471" s="10">
        <f>3/24000000*OO[[#This Row],[126 (04JUL1985 15:00:00)-Water Temperature (C)]]*OO[[#This Row],[68]]</f>
        <v>4.2854347177600005E-2</v>
      </c>
      <c r="BS471" s="10">
        <f>3/24000000*OO[[#This Row],[127 (04JUL1985 18:00:00)-Water Temperature (C)]]*OO[[#This Row],[69]]</f>
        <v>3.8639107863899992E-2</v>
      </c>
      <c r="BT471" s="10">
        <f>3/24000000*OO[[#This Row],[128 (04JUL1985 21:00:00)-Water Temperature (C)]]*OO[[#This Row],[70]]</f>
        <v>3.4924908794837499E-2</v>
      </c>
      <c r="BU471" s="10">
        <f>3/24000000*OO[[#This Row],[129 (05JUL1985 00:00:00)-Water Temperature (C)]]*OO[[#This Row],[71]]</f>
        <v>3.162577701864E-2</v>
      </c>
      <c r="BV471" s="10">
        <f>3/24000000*OO[[#This Row],[130 (05JUL1985 03:00:00)-Water Temperature (C)]]*OO[[#This Row],[72]]</f>
        <v>2.9023263366413751E-2</v>
      </c>
      <c r="BW471" s="10">
        <f>3/24000000*OO[[#This Row],[131 (05JUL1985 06:00:00)-Water Temperature (C)]]*OO[[#This Row],[73]]</f>
        <v>2.6517620901097501E-2</v>
      </c>
      <c r="BX471" s="10">
        <f>3/24000000*OO[[#This Row],[132 (05JUL1985 09:00:00)-Water Temperature (C)]]*OO[[#This Row],[74]]</f>
        <v>2.4250157104329997E-2</v>
      </c>
      <c r="BY471" s="10">
        <f>3/24000000*OO[[#This Row],[133 (05JUL1985 12:00:00)-Water Temperature (C)]]*OO[[#This Row],[75]]</f>
        <v>2.2241683614124999E-2</v>
      </c>
      <c r="BZ471" s="10">
        <f>3/24000000*OO[[#This Row],[134 (05JUL1985 15:00:00)-Water Temperature (C)]]*OO[[#This Row],[76]]</f>
        <v>2.0364552421102498E-2</v>
      </c>
      <c r="CA471" s="10">
        <f>3/24000000*OO[[#This Row],[135 (05JUL1985 18:00:00)-Water Temperature (C)]]*OO[[#This Row],[77]]</f>
        <v>1.8603474672199999E-2</v>
      </c>
      <c r="CB471" s="10">
        <f>3/24000000*OO[[#This Row],[136 (05JUL1985 21:00:00)-Water Temperature (C)]]*OO[[#This Row],[78]]</f>
        <v>1.703429819705625E-2</v>
      </c>
      <c r="CC471" s="10">
        <f>3/24000000*OO[[#This Row],[137 (06JUL1985 00:00:00)-Water Temperature (C)]]*OO[[#This Row],[79]]</f>
        <v>1.5687483846956247E-2</v>
      </c>
      <c r="CD471" s="10">
        <f>3/24000000*OO[[#This Row],[138 (06JUL1985 03:00:00)-Water Temperature (C)]]*OO[[#This Row],[80]]</f>
        <v>1.47208014713925E-2</v>
      </c>
      <c r="CE471" s="10">
        <f>3/24000000*OO[[#This Row],[139 (06JUL1985 06:00:00)-Water Temperature (C)]]*OO[[#This Row],[81]]</f>
        <v>1.3808312206475E-2</v>
      </c>
      <c r="CF471" s="10">
        <f>3/24000000*OO[[#This Row],[140 (06JUL1985 09:00:00)-Water Temperature (C)]]*OO[[#This Row],[82]]</f>
        <v>1.29581894555575E-2</v>
      </c>
      <c r="CG471" s="10">
        <f>3/24000000*OO[[#This Row],[141 (06JUL1985 12:00:00)-Water Temperature (C)]]*OO[[#This Row],[83]]</f>
        <v>1.2254357730719999E-2</v>
      </c>
      <c r="CH471" s="10">
        <f>3/24000000*OO[[#This Row],[142 (06JUL1985 15:00:00)-Water Temperature (C)]]*OO[[#This Row],[84]]</f>
        <v>1.1539385755559999E-2</v>
      </c>
      <c r="CI471" s="10">
        <f>3/24000000*OO[[#This Row],[143 (06JUL1985 18:00:00)-Water Temperature (C)]]*OO[[#This Row],[85]]</f>
        <v>1.0784910107335E-2</v>
      </c>
      <c r="CJ471" s="10">
        <f>3/24000000*OO[[#This Row],[144 (06JUL1985 21:00:00)-Water Temperature (C)]]*OO[[#This Row],[86]]</f>
        <v>1.0094379818018749E-2</v>
      </c>
      <c r="CK471" s="10">
        <f>3/24000000*OO[[#This Row],[145 (07JUL1985 00:00:00)-Water Temperature (C)]]*OO[[#This Row],[87]]</f>
        <v>9.5060386610174991E-3</v>
      </c>
      <c r="CL471" s="10">
        <f>3/24000000*OO[[#This Row],[146 (07JUL1985 03:00:00)-Water Temperature (C)]]*OO[[#This Row],[88]]</f>
        <v>9.0892041679687483E-3</v>
      </c>
      <c r="CM471" s="10">
        <f>3/24000000*OO[[#This Row],[147 (07JUL1985 06:00:00)-Water Temperature (C)]]*OO[[#This Row],[89]]</f>
        <v>8.7086934546800002E-3</v>
      </c>
      <c r="CN471" s="10">
        <f>3/24000000*OO[[#This Row],[148 (07JUL1985 09:00:00)-Water Temperature (C)]]*OO[[#This Row],[90]]</f>
        <v>8.3164735418299988E-3</v>
      </c>
      <c r="CO471" s="10">
        <f>3/24000000*OO[[#This Row],[149 (07JUL1985 12:00:00)-Water Temperature (C)]]*OO[[#This Row],[91]]</f>
        <v>7.9417428257724989E-3</v>
      </c>
      <c r="CP471" s="10">
        <f>3/24000000*OO[[#This Row],[150 (07JUL1985 15:00:00)-Water Temperature (C)]]*OO[[#This Row],[92]]</f>
        <v>7.5265635539600003E-3</v>
      </c>
      <c r="CQ471" s="10">
        <f>3/24000000*OO[[#This Row],[151 (07JUL1985 18:00:00)-Water Temperature (C)]]*OO[[#This Row],[93]]</f>
        <v>7.1096995282274996E-3</v>
      </c>
      <c r="CR471" s="10">
        <f>3/24000000*OO[[#This Row],[152 (07JUL1985 21:00:00)-Water Temperature (C)]]*OO[[#This Row],[94]]</f>
        <v>6.7269093102749998E-3</v>
      </c>
      <c r="CS471" s="10">
        <f>3/24000000*OO[[#This Row],[153 (08JUL1985 00:00:00)-Water Temperature (C)]]*OO[[#This Row],[95]]</f>
        <v>6.3790324799100004E-3</v>
      </c>
      <c r="CT471" s="10">
        <f>3/24000000*OO[[#This Row],[154 (08JUL1985 03:00:00)-Water Temperature (C)]]*OO[[#This Row],[96]]</f>
        <v>6.0773033850800001E-3</v>
      </c>
      <c r="CU471" s="10">
        <f>3/24000000*OO[[#This Row],[155 (08JUL1985 06:00:00)-Water Temperature (C)]]*OO[[#This Row],[97]]</f>
        <v>5.8285164916650001E-3</v>
      </c>
      <c r="CV471" s="10">
        <f>3/24000000*OO[[#This Row],[156 (08JUL1985 09:00:00)-Water Temperature (C)]]*OO[[#This Row],[98]]</f>
        <v>5.5629429616799991E-3</v>
      </c>
      <c r="CW471" s="10">
        <f>3/24000000*OO[[#This Row],[157 (08JUL1985 12:00:00)-Water Temperature (C)]]*OO[[#This Row],[99]]</f>
        <v>5.3120223060300004E-3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0</v>
      </c>
      <c r="AB472" s="10">
        <f>3/24000000*OO[[#This Row],[84 (29JUN1985 09:00:00)-Water Temperature (C)]]*OO[[#This Row],[26]]</f>
        <v>4.4948571424612494E-38</v>
      </c>
      <c r="AC472" s="10">
        <f>3/24000000*OO[[#This Row],[85 (29JUN1985 12:00:00)-Water Temperature (C)]]*OO[[#This Row],[27]]</f>
        <v>1.8137552197219999E-32</v>
      </c>
      <c r="AD472" s="10">
        <f>3/24000000*OO[[#This Row],[86 (29JUN1985 15:00:00)-Water Temperature (C)]]*OO[[#This Row],[28]]</f>
        <v>6.9552929822624998E-28</v>
      </c>
      <c r="AE472" s="10">
        <f>3/24000000*OO[[#This Row],[88 (29JUN1985 21:00:00)-Water Temperature (C)]]*OO[[#This Row],[30]]</f>
        <v>8.2154507288637495E-21</v>
      </c>
      <c r="AF472" s="10">
        <f>3/24000000*OO[[#This Row],[88 (29JUN1985 21:00:00)-Water Temperature (C)]]*OO[[#This Row],[30]]</f>
        <v>8.2154507288637495E-21</v>
      </c>
      <c r="AG472" s="10">
        <f>3/24000000*OO[[#This Row],[89 (30JUN1985 00:00:00)-Water Temperature (C)]]*OO[[#This Row],[31]]</f>
        <v>4.7163302452299996E-18</v>
      </c>
      <c r="AH472" s="10">
        <f>3/24000000*OO[[#This Row],[90 (30JUN1985 03:00:00)-Water Temperature (C)]]*OO[[#This Row],[32]]</f>
        <v>1.1315595426933751E-15</v>
      </c>
      <c r="AI472" s="10">
        <f>3/24000000*OO[[#This Row],[91 (30JUN1985 06:00:00)-Water Temperature (C)]]*OO[[#This Row],[33]]</f>
        <v>1.3195108064565E-13</v>
      </c>
      <c r="AJ472" s="10">
        <f>3/24000000*OO[[#This Row],[92 (30JUN1985 09:00:00)-Water Temperature (C)]]*OO[[#This Row],[34]]</f>
        <v>8.3556858313350006E-12</v>
      </c>
      <c r="AK472" s="10">
        <f>3/24000000*OO[[#This Row],[93 (30JUN1985 12:00:00)-Water Temperature (C)]]*OO[[#This Row],[35]]</f>
        <v>3.1148602479918743E-10</v>
      </c>
      <c r="AL472" s="10">
        <f>3/24000000*OO[[#This Row],[94 (30JUN1985 15:00:00)-Water Temperature (C)]]*OO[[#This Row],[36]]</f>
        <v>7.2952587026849992E-9</v>
      </c>
      <c r="AM472" s="10">
        <f>3/24000000*OO[[#This Row],[95 (30JUN1985 18:00:00)-Water Temperature (C)]]*OO[[#This Row],[37]]</f>
        <v>1.1385146188349999E-7</v>
      </c>
      <c r="AN472" s="10">
        <f>3/24000000*OO[[#This Row],[96 (30JUN1985 21:00:00)-Water Temperature (C)]]*OO[[#This Row],[38]]</f>
        <v>1.2424787746130001E-6</v>
      </c>
      <c r="AO472" s="10">
        <f>3/24000000*OO[[#This Row],[97 (01JUL1985 00:00:00)-Water Temperature (C)]]*OO[[#This Row],[39]]</f>
        <v>9.8898527427299999E-6</v>
      </c>
      <c r="AP472" s="10">
        <f>3/24000000*OO[[#This Row],[98 (01JUL1985 03:00:00)-Water Temperature (C)]]*OO[[#This Row],[40]]</f>
        <v>6.0170319819474995E-5</v>
      </c>
      <c r="AQ472" s="10">
        <f>3/24000000*OO[[#This Row],[99 (01JUL1985 06:00:00)-Water Temperature (C)]]*OO[[#This Row],[41]]</f>
        <v>2.8204110520477498E-4</v>
      </c>
      <c r="AR472" s="10">
        <f>3/24000000*OO[[#This Row],[100 (01JUL1985 09:00:00)-Water Temperature (C)]]*OO[[#This Row],[42]]</f>
        <v>1.0467336868391251E-3</v>
      </c>
      <c r="AS472" s="10">
        <f>3/24000000*OO[[#This Row],[101 (01JUL1985 12:00:00)-Water Temperature (C)]]*OO[[#This Row],[43]]</f>
        <v>3.1580202029025E-3</v>
      </c>
      <c r="AT472" s="10">
        <f>3/24000000*OO[[#This Row],[102 (01JUL1985 15:00:00)-Water Temperature (C)]]*OO[[#This Row],[44]]</f>
        <v>7.9334222123649996E-3</v>
      </c>
      <c r="AU472" s="10">
        <f>3/24000000*OO[[#This Row],[103 (01JUL1985 18:00:00)-Water Temperature (C)]]*OO[[#This Row],[45]]</f>
        <v>1.6953727228405002E-2</v>
      </c>
      <c r="AV472" s="10">
        <f>3/24000000*OO[[#This Row],[104 (01JUL1985 21:00:00)-Water Temperature (C)]]*OO[[#This Row],[46]]</f>
        <v>3.1451916523227492E-2</v>
      </c>
      <c r="AW472" s="10">
        <f>3/24000000*OO[[#This Row],[105 (02JUL1985 00:00:00)-Water Temperature (C)]]*OO[[#This Row],[47]]</f>
        <v>5.1735148250362503E-2</v>
      </c>
      <c r="AX472" s="10">
        <f>3/24000000*OO[[#This Row],[106 (02JUL1985 03:00:00)-Water Temperature (C)]]*OO[[#This Row],[48]]</f>
        <v>7.7648256079599992E-2</v>
      </c>
      <c r="AY472" s="10">
        <f>3/24000000*OO[[#This Row],[107 (02JUL1985 06:00:00)-Water Temperature (C)]]*OO[[#This Row],[49]]</f>
        <v>0.105922762047375</v>
      </c>
      <c r="AZ472" s="10">
        <f>3/24000000*OO[[#This Row],[108 (02JUL1985 09:00:00)-Water Temperature (C)]]*OO[[#This Row],[50]]</f>
        <v>0.13306470027727499</v>
      </c>
      <c r="BA472" s="10">
        <f>3/24000000*OO[[#This Row],[109 (02JUL1985 12:00:00)-Water Temperature (C)]]*OO[[#This Row],[51]]</f>
        <v>0.15620410511815</v>
      </c>
      <c r="BB472" s="10">
        <f>3/24000000*OO[[#This Row],[110 (02JUL1985 15:00:00)-Water Temperature (C)]]*OO[[#This Row],[52]]</f>
        <v>0.17205738755458749</v>
      </c>
      <c r="BC472" s="10">
        <f>3/24000000*OO[[#This Row],[111 (02JUL1985 18:00:00)-Water Temperature (C)]]*OO[[#This Row],[53]]</f>
        <v>0.17930418974464998</v>
      </c>
      <c r="BD472" s="10">
        <f>3/24000000*OO[[#This Row],[112 (02JUL1985 21:00:00)-Water Temperature (C)]]*OO[[#This Row],[54]]</f>
        <v>0.179663969745925</v>
      </c>
      <c r="BE472" s="10">
        <f>3/24000000*OO[[#This Row],[113 (03JUL1985 00:00:00)-Water Temperature (C)]]*OO[[#This Row],[55]]</f>
        <v>0.17458979266715</v>
      </c>
      <c r="BF472" s="10">
        <f>3/24000000*OO[[#This Row],[114 (03JUL1985 03:00:00)-Water Temperature (C)]]*OO[[#This Row],[56]]</f>
        <v>0.16730811841625001</v>
      </c>
      <c r="BG472" s="10">
        <f>3/24000000*OO[[#This Row],[115 (03JUL1985 06:00:00)-Water Temperature (C)]]*OO[[#This Row],[57]]</f>
        <v>0.15780339249262501</v>
      </c>
      <c r="BH472" s="10">
        <f>3/24000000*OO[[#This Row],[116 (03JUL1985 09:00:00)-Water Temperature (C)]]*OO[[#This Row],[58]]</f>
        <v>0.14642890205099998</v>
      </c>
      <c r="BI472" s="10">
        <f>3/24000000*OO[[#This Row],[117 (03JUL1985 12:00:00)-Water Temperature (C)]]*OO[[#This Row],[59]]</f>
        <v>0.13440102152344999</v>
      </c>
      <c r="BJ472" s="10">
        <f>3/24000000*OO[[#This Row],[118 (03JUL1985 15:00:00)-Water Temperature (C)]]*OO[[#This Row],[60]]</f>
        <v>0.12136115137265001</v>
      </c>
      <c r="BK472" s="10">
        <f>3/24000000*OO[[#This Row],[119 (03JUL1985 18:00:00)-Water Temperature (C)]]*OO[[#This Row],[61]]</f>
        <v>0.1084160396889</v>
      </c>
      <c r="BL472" s="10">
        <f>3/24000000*OO[[#This Row],[120 (03JUL1985 21:00:00)-Water Temperature (C)]]*OO[[#This Row],[62]]</f>
        <v>9.6664627173249987E-2</v>
      </c>
      <c r="BM472" s="10">
        <f>3/24000000*OO[[#This Row],[121 (04JUL1985 00:00:00)-Water Temperature (C)]]*OO[[#This Row],[63]]</f>
        <v>8.6208127446375002E-2</v>
      </c>
      <c r="BN472" s="10">
        <f>3/24000000*OO[[#This Row],[122 (04JUL1985 03:00:00)-Water Temperature (C)]]*OO[[#This Row],[64]]</f>
        <v>7.7576420998912501E-2</v>
      </c>
      <c r="BO472" s="10">
        <f>3/24000000*OO[[#This Row],[123 (04JUL1985 06:00:00)-Water Temperature (C)]]*OO[[#This Row],[65]]</f>
        <v>6.9617398486999993E-2</v>
      </c>
      <c r="BP472" s="10">
        <f>3/24000000*OO[[#This Row],[124 (04JUL1985 09:00:00)-Water Temperature (C)]]*OO[[#This Row],[66]]</f>
        <v>6.2637988613199982E-2</v>
      </c>
      <c r="BQ472" s="10">
        <f>3/24000000*OO[[#This Row],[125 (04JUL1985 12:00:00)-Water Temperature (C)]]*OO[[#This Row],[67]]</f>
        <v>5.6185552420837497E-2</v>
      </c>
      <c r="BR472" s="10">
        <f>3/24000000*OO[[#This Row],[126 (04JUL1985 15:00:00)-Water Temperature (C)]]*OO[[#This Row],[68]]</f>
        <v>5.0525321525174999E-2</v>
      </c>
      <c r="BS472" s="10">
        <f>3/24000000*OO[[#This Row],[127 (04JUL1985 18:00:00)-Water Temperature (C)]]*OO[[#This Row],[69]]</f>
        <v>4.5697011356699999E-2</v>
      </c>
      <c r="BT472" s="10">
        <f>3/24000000*OO[[#This Row],[128 (04JUL1985 21:00:00)-Water Temperature (C)]]*OO[[#This Row],[70]]</f>
        <v>4.1428604351062492E-2</v>
      </c>
      <c r="BU472" s="10">
        <f>3/24000000*OO[[#This Row],[129 (05JUL1985 00:00:00)-Water Temperature (C)]]*OO[[#This Row],[71]]</f>
        <v>3.762385045334999E-2</v>
      </c>
      <c r="BV472" s="10">
        <f>3/24000000*OO[[#This Row],[130 (05JUL1985 03:00:00)-Water Temperature (C)]]*OO[[#This Row],[72]]</f>
        <v>3.4599489238989999E-2</v>
      </c>
      <c r="BW472" s="10">
        <f>3/24000000*OO[[#This Row],[131 (05JUL1985 06:00:00)-Water Temperature (C)]]*OO[[#This Row],[73]]</f>
        <v>3.1694799335649997E-2</v>
      </c>
      <c r="BX472" s="10">
        <f>3/24000000*OO[[#This Row],[132 (05JUL1985 09:00:00)-Water Temperature (C)]]*OO[[#This Row],[74]]</f>
        <v>2.9050915077030001E-2</v>
      </c>
      <c r="BY472" s="10">
        <f>3/24000000*OO[[#This Row],[133 (05JUL1985 12:00:00)-Water Temperature (C)]]*OO[[#This Row],[75]]</f>
        <v>2.6699697639804999E-2</v>
      </c>
      <c r="BZ472" s="10">
        <f>3/24000000*OO[[#This Row],[134 (05JUL1985 15:00:00)-Water Temperature (C)]]*OO[[#This Row],[76]]</f>
        <v>2.4499952641920002E-2</v>
      </c>
      <c r="CA472" s="10">
        <f>3/24000000*OO[[#This Row],[135 (05JUL1985 18:00:00)-Water Temperature (C)]]*OO[[#This Row],[77]]</f>
        <v>2.2433542102267501E-2</v>
      </c>
      <c r="CB472" s="10">
        <f>3/24000000*OO[[#This Row],[136 (05JUL1985 21:00:00)-Water Temperature (C)]]*OO[[#This Row],[78]]</f>
        <v>2.0587853479049997E-2</v>
      </c>
      <c r="CC472" s="10">
        <f>3/24000000*OO[[#This Row],[137 (06JUL1985 00:00:00)-Water Temperature (C)]]*OO[[#This Row],[79]]</f>
        <v>1.9000372734474996E-2</v>
      </c>
      <c r="CD472" s="10">
        <f>3/24000000*OO[[#This Row],[138 (06JUL1985 03:00:00)-Water Temperature (C)]]*OO[[#This Row],[80]]</f>
        <v>1.7849726135734999E-2</v>
      </c>
      <c r="CE472" s="10">
        <f>3/24000000*OO[[#This Row],[139 (06JUL1985 06:00:00)-Water Temperature (C)]]*OO[[#This Row],[81]]</f>
        <v>1.6767199312412499E-2</v>
      </c>
      <c r="CF472" s="10">
        <f>3/24000000*OO[[#This Row],[140 (06JUL1985 09:00:00)-Water Temperature (C)]]*OO[[#This Row],[82]]</f>
        <v>1.5751895834559999E-2</v>
      </c>
      <c r="CG472" s="10">
        <f>3/24000000*OO[[#This Row],[141 (06JUL1985 12:00:00)-Water Temperature (C)]]*OO[[#This Row],[83]]</f>
        <v>1.490246492928125E-2</v>
      </c>
      <c r="CH472" s="10">
        <f>3/24000000*OO[[#This Row],[142 (06JUL1985 15:00:00)-Water Temperature (C)]]*OO[[#This Row],[84]]</f>
        <v>1.4044249636548751E-2</v>
      </c>
      <c r="CI472" s="10">
        <f>3/24000000*OO[[#This Row],[143 (06JUL1985 18:00:00)-Water Temperature (C)]]*OO[[#This Row],[85]]</f>
        <v>1.3142012816274999E-2</v>
      </c>
      <c r="CJ472" s="10">
        <f>3/24000000*OO[[#This Row],[144 (06JUL1985 21:00:00)-Water Temperature (C)]]*OO[[#This Row],[86]]</f>
        <v>1.2316195373624999E-2</v>
      </c>
      <c r="CK472" s="10">
        <f>3/24000000*OO[[#This Row],[145 (07JUL1985 00:00:00)-Water Temperature (C)]]*OO[[#This Row],[87]]</f>
        <v>1.1612273447679998E-2</v>
      </c>
      <c r="CL472" s="10">
        <f>3/24000000*OO[[#This Row],[146 (07JUL1985 03:00:00)-Water Temperature (C)]]*OO[[#This Row],[88]]</f>
        <v>1.1110595163733748E-2</v>
      </c>
      <c r="CM472" s="10">
        <f>3/24000000*OO[[#This Row],[147 (07JUL1985 06:00:00)-Water Temperature (C)]]*OO[[#This Row],[89]]</f>
        <v>1.0654920484477498E-2</v>
      </c>
      <c r="CN472" s="10">
        <f>3/24000000*OO[[#This Row],[148 (07JUL1985 09:00:00)-Water Temperature (C)]]*OO[[#This Row],[90]]</f>
        <v>1.0185382162304997E-2</v>
      </c>
      <c r="CO472" s="10">
        <f>3/24000000*OO[[#This Row],[149 (07JUL1985 12:00:00)-Water Temperature (C)]]*OO[[#This Row],[91]]</f>
        <v>9.7340035810124983E-3</v>
      </c>
      <c r="CP472" s="10">
        <f>3/24000000*OO[[#This Row],[150 (07JUL1985 15:00:00)-Water Temperature (C)]]*OO[[#This Row],[92]]</f>
        <v>9.2361488271499991E-3</v>
      </c>
      <c r="CQ472" s="10">
        <f>3/24000000*OO[[#This Row],[151 (07JUL1985 18:00:00)-Water Temperature (C)]]*OO[[#This Row],[93]]</f>
        <v>8.736476304982501E-3</v>
      </c>
      <c r="CR472" s="10">
        <f>3/24000000*OO[[#This Row],[152 (07JUL1985 21:00:00)-Water Temperature (C)]]*OO[[#This Row],[94]]</f>
        <v>8.2779678435674995E-3</v>
      </c>
      <c r="CS472" s="10">
        <f>3/24000000*OO[[#This Row],[153 (08JUL1985 00:00:00)-Water Temperature (C)]]*OO[[#This Row],[95]]</f>
        <v>7.8622206621412512E-3</v>
      </c>
      <c r="CT472" s="10">
        <f>3/24000000*OO[[#This Row],[154 (08JUL1985 03:00:00)-Water Temperature (C)]]*OO[[#This Row],[96]]</f>
        <v>7.5015308106637498E-3</v>
      </c>
      <c r="CU472" s="10">
        <f>3/24000000*OO[[#This Row],[155 (08JUL1985 06:00:00)-Water Temperature (C)]]*OO[[#This Row],[97]]</f>
        <v>7.2024801383362485E-3</v>
      </c>
      <c r="CV472" s="10">
        <f>3/24000000*OO[[#This Row],[156 (08JUL1985 09:00:00)-Water Temperature (C)]]*OO[[#This Row],[98]]</f>
        <v>6.88318158399E-3</v>
      </c>
      <c r="CW472" s="10">
        <f>3/24000000*OO[[#This Row],[157 (08JUL1985 12:00:00)-Water Temperature (C)]]*OO[[#This Row],[99]]</f>
        <v>6.5794783752000001E-3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0</v>
      </c>
      <c r="AB473" s="10">
        <f>3/24000000*OO[[#This Row],[84 (29JUN1985 09:00:00)-Water Temperature (C)]]*OO[[#This Row],[26]]</f>
        <v>7.9984590969374993E-39</v>
      </c>
      <c r="AC473" s="10">
        <f>3/24000000*OO[[#This Row],[85 (29JUN1985 12:00:00)-Water Temperature (C)]]*OO[[#This Row],[27]]</f>
        <v>3.8744964703515004E-33</v>
      </c>
      <c r="AD473" s="10">
        <f>3/24000000*OO[[#This Row],[86 (29JUN1985 15:00:00)-Water Temperature (C)]]*OO[[#This Row],[28]]</f>
        <v>1.6950908537703748E-28</v>
      </c>
      <c r="AE473" s="10">
        <f>3/24000000*OO[[#This Row],[88 (29JUN1985 21:00:00)-Water Temperature (C)]]*OO[[#This Row],[30]]</f>
        <v>2.5041967642812497E-21</v>
      </c>
      <c r="AF473" s="10">
        <f>3/24000000*OO[[#This Row],[88 (29JUN1985 21:00:00)-Water Temperature (C)]]*OO[[#This Row],[30]]</f>
        <v>2.5041967642812497E-21</v>
      </c>
      <c r="AG473" s="10">
        <f>3/24000000*OO[[#This Row],[89 (30JUN1985 00:00:00)-Water Temperature (C)]]*OO[[#This Row],[31]]</f>
        <v>1.5718994931804998E-18</v>
      </c>
      <c r="AH473" s="10">
        <f>3/24000000*OO[[#This Row],[90 (30JUN1985 03:00:00)-Water Temperature (C)]]*OO[[#This Row],[32]]</f>
        <v>4.0760019918149998E-16</v>
      </c>
      <c r="AI473" s="10">
        <f>3/24000000*OO[[#This Row],[91 (30JUN1985 06:00:00)-Water Temperature (C)]]*OO[[#This Row],[33]]</f>
        <v>5.0875736924249995E-14</v>
      </c>
      <c r="AJ473" s="10">
        <f>3/24000000*OO[[#This Row],[92 (30JUN1985 09:00:00)-Water Temperature (C)]]*OO[[#This Row],[34]]</f>
        <v>3.4258036974287502E-12</v>
      </c>
      <c r="AK473" s="10">
        <f>3/24000000*OO[[#This Row],[93 (30JUN1985 12:00:00)-Water Temperature (C)]]*OO[[#This Row],[35]]</f>
        <v>1.3510449051109998E-10</v>
      </c>
      <c r="AL473" s="10">
        <f>3/24000000*OO[[#This Row],[94 (30JUN1985 15:00:00)-Water Temperature (C)]]*OO[[#This Row],[36]]</f>
        <v>3.3346186106277499E-9</v>
      </c>
      <c r="AM473" s="10">
        <f>3/24000000*OO[[#This Row],[95 (30JUN1985 18:00:00)-Water Temperature (C)]]*OO[[#This Row],[37]]</f>
        <v>5.4667164949687492E-8</v>
      </c>
      <c r="AN473" s="10">
        <f>3/24000000*OO[[#This Row],[96 (30JUN1985 21:00:00)-Water Temperature (C)]]*OO[[#This Row],[38]]</f>
        <v>6.2505908245949988E-7</v>
      </c>
      <c r="AO473" s="10">
        <f>3/24000000*OO[[#This Row],[97 (01JUL1985 00:00:00)-Water Temperature (C)]]*OO[[#This Row],[39]]</f>
        <v>5.201942522574999E-6</v>
      </c>
      <c r="AP473" s="10">
        <f>3/24000000*OO[[#This Row],[98 (01JUL1985 03:00:00)-Water Temperature (C)]]*OO[[#This Row],[40]]</f>
        <v>3.3009955403427496E-5</v>
      </c>
      <c r="AQ473" s="10">
        <f>3/24000000*OO[[#This Row],[99 (01JUL1985 06:00:00)-Water Temperature (C)]]*OO[[#This Row],[41]]</f>
        <v>1.610682039259125E-4</v>
      </c>
      <c r="AR473" s="10">
        <f>3/24000000*OO[[#This Row],[100 (01JUL1985 09:00:00)-Water Temperature (C)]]*OO[[#This Row],[42]]</f>
        <v>6.2087882670962497E-4</v>
      </c>
      <c r="AS473" s="10">
        <f>3/24000000*OO[[#This Row],[101 (01JUL1985 12:00:00)-Water Temperature (C)]]*OO[[#This Row],[43]]</f>
        <v>1.941649777719E-3</v>
      </c>
      <c r="AT473" s="10">
        <f>3/24000000*OO[[#This Row],[102 (01JUL1985 15:00:00)-Water Temperature (C)]]*OO[[#This Row],[44]]</f>
        <v>5.04774030343875E-3</v>
      </c>
      <c r="AU473" s="10">
        <f>3/24000000*OO[[#This Row],[103 (01JUL1985 18:00:00)-Water Temperature (C)]]*OO[[#This Row],[45]]</f>
        <v>1.114868218650625E-2</v>
      </c>
      <c r="AV473" s="10">
        <f>3/24000000*OO[[#This Row],[104 (01JUL1985 21:00:00)-Water Temperature (C)]]*OO[[#This Row],[46]]</f>
        <v>2.1345796718190001E-2</v>
      </c>
      <c r="AW473" s="10">
        <f>3/24000000*OO[[#This Row],[105 (02JUL1985 00:00:00)-Water Temperature (C)]]*OO[[#This Row],[47]]</f>
        <v>3.6185158041449998E-2</v>
      </c>
      <c r="AX473" s="10">
        <f>3/24000000*OO[[#This Row],[106 (02JUL1985 03:00:00)-Water Temperature (C)]]*OO[[#This Row],[48]]</f>
        <v>5.5849585927199998E-2</v>
      </c>
      <c r="AY473" s="10">
        <f>3/24000000*OO[[#This Row],[107 (02JUL1985 06:00:00)-Water Temperature (C)]]*OO[[#This Row],[49]]</f>
        <v>7.8217973797837501E-2</v>
      </c>
      <c r="AZ473" s="10">
        <f>3/24000000*OO[[#This Row],[108 (02JUL1985 09:00:00)-Water Temperature (C)]]*OO[[#This Row],[50]]</f>
        <v>0.100692192799625</v>
      </c>
      <c r="BA473" s="10">
        <f>3/24000000*OO[[#This Row],[109 (02JUL1985 12:00:00)-Water Temperature (C)]]*OO[[#This Row],[51]]</f>
        <v>0.1208805445163625</v>
      </c>
      <c r="BB473" s="10">
        <f>3/24000000*OO[[#This Row],[110 (02JUL1985 15:00:00)-Water Temperature (C)]]*OO[[#This Row],[52]]</f>
        <v>0.13597530300562499</v>
      </c>
      <c r="BC473" s="10">
        <f>3/24000000*OO[[#This Row],[111 (02JUL1985 18:00:00)-Water Temperature (C)]]*OO[[#This Row],[53]]</f>
        <v>0.14455778861149998</v>
      </c>
      <c r="BD473" s="10">
        <f>3/24000000*OO[[#This Row],[112 (02JUL1985 21:00:00)-Water Temperature (C)]]*OO[[#This Row],[54]]</f>
        <v>0.14758530619639998</v>
      </c>
      <c r="BE473" s="10">
        <f>3/24000000*OO[[#This Row],[113 (03JUL1985 00:00:00)-Water Temperature (C)]]*OO[[#This Row],[55]]</f>
        <v>0.14594742400192501</v>
      </c>
      <c r="BF473" s="10">
        <f>3/24000000*OO[[#This Row],[114 (03JUL1985 03:00:00)-Water Temperature (C)]]*OO[[#This Row],[56]]</f>
        <v>0.14211436692206247</v>
      </c>
      <c r="BG473" s="10">
        <f>3/24000000*OO[[#This Row],[115 (03JUL1985 06:00:00)-Water Temperature (C)]]*OO[[#This Row],[57]]</f>
        <v>0.13591105799474998</v>
      </c>
      <c r="BH473" s="10">
        <f>3/24000000*OO[[#This Row],[116 (03JUL1985 09:00:00)-Water Temperature (C)]]*OO[[#This Row],[58]]</f>
        <v>0.12771774713237499</v>
      </c>
      <c r="BI473" s="10">
        <f>3/24000000*OO[[#This Row],[117 (03JUL1985 12:00:00)-Water Temperature (C)]]*OO[[#This Row],[59]]</f>
        <v>0.1185179334037875</v>
      </c>
      <c r="BJ473" s="10">
        <f>3/24000000*OO[[#This Row],[118 (03JUL1985 15:00:00)-Water Temperature (C)]]*OO[[#This Row],[60]]</f>
        <v>0.1080802773756</v>
      </c>
      <c r="BK473" s="10">
        <f>3/24000000*OO[[#This Row],[119 (03JUL1985 18:00:00)-Water Temperature (C)]]*OO[[#This Row],[61]]</f>
        <v>9.7421695125187502E-2</v>
      </c>
      <c r="BL473" s="10">
        <f>3/24000000*OO[[#This Row],[120 (03JUL1985 21:00:00)-Water Temperature (C)]]*OO[[#This Row],[62]]</f>
        <v>8.7559009311600003E-2</v>
      </c>
      <c r="BM473" s="10">
        <f>3/24000000*OO[[#This Row],[121 (04JUL1985 00:00:00)-Water Temperature (C)]]*OO[[#This Row],[63]]</f>
        <v>7.8663633328799998E-2</v>
      </c>
      <c r="BN473" s="10">
        <f>3/24000000*OO[[#This Row],[122 (04JUL1985 03:00:00)-Water Temperature (C)]]*OO[[#This Row],[64]]</f>
        <v>7.124029327579999E-2</v>
      </c>
      <c r="BO473" s="10">
        <f>3/24000000*OO[[#This Row],[123 (04JUL1985 06:00:00)-Water Temperature (C)]]*OO[[#This Row],[65]]</f>
        <v>6.431194849355E-2</v>
      </c>
      <c r="BP473" s="10">
        <f>3/24000000*OO[[#This Row],[124 (04JUL1985 09:00:00)-Water Temperature (C)]]*OO[[#This Row],[66]]</f>
        <v>5.8164097582850002E-2</v>
      </c>
      <c r="BQ473" s="10">
        <f>3/24000000*OO[[#This Row],[125 (04JUL1985 12:00:00)-Water Temperature (C)]]*OO[[#This Row],[67]]</f>
        <v>5.2414792048249996E-2</v>
      </c>
      <c r="BR473" s="10">
        <f>3/24000000*OO[[#This Row],[126 (04JUL1985 15:00:00)-Water Temperature (C)]]*OO[[#This Row],[68]]</f>
        <v>4.7324323926E-2</v>
      </c>
      <c r="BS473" s="10">
        <f>3/24000000*OO[[#This Row],[127 (04JUL1985 18:00:00)-Water Temperature (C)]]*OO[[#This Row],[69]]</f>
        <v>4.2945052942124994E-2</v>
      </c>
      <c r="BT473" s="10">
        <f>3/24000000*OO[[#This Row],[128 (04JUL1985 21:00:00)-Water Temperature (C)]]*OO[[#This Row],[70]]</f>
        <v>3.9055952045649996E-2</v>
      </c>
      <c r="BU473" s="10">
        <f>3/24000000*OO[[#This Row],[129 (05JUL1985 00:00:00)-Water Temperature (C)]]*OO[[#This Row],[71]]</f>
        <v>3.5575837068572494E-2</v>
      </c>
      <c r="BV473" s="10">
        <f>3/24000000*OO[[#This Row],[130 (05JUL1985 03:00:00)-Water Temperature (C)]]*OO[[#This Row],[72]]</f>
        <v>3.2795194438160001E-2</v>
      </c>
      <c r="BW473" s="10">
        <f>3/24000000*OO[[#This Row],[131 (05JUL1985 06:00:00)-Water Temperature (C)]]*OO[[#This Row],[73]]</f>
        <v>3.0116993149062493E-2</v>
      </c>
      <c r="BX473" s="10">
        <f>3/24000000*OO[[#This Row],[132 (05JUL1985 09:00:00)-Water Temperature (C)]]*OO[[#This Row],[74]]</f>
        <v>2.7672461784943748E-2</v>
      </c>
      <c r="BY473" s="10">
        <f>3/24000000*OO[[#This Row],[133 (05JUL1985 12:00:00)-Water Temperature (C)]]*OO[[#This Row],[75]]</f>
        <v>2.5488811250137498E-2</v>
      </c>
      <c r="BZ473" s="10">
        <f>3/24000000*OO[[#This Row],[134 (05JUL1985 15:00:00)-Water Temperature (C)]]*OO[[#This Row],[76]]</f>
        <v>2.3440648454238749E-2</v>
      </c>
      <c r="CA473" s="10">
        <f>3/24000000*OO[[#This Row],[135 (05JUL1985 18:00:00)-Water Temperature (C)]]*OO[[#This Row],[77]]</f>
        <v>2.15141544894E-2</v>
      </c>
      <c r="CB473" s="10">
        <f>3/24000000*OO[[#This Row],[136 (05JUL1985 21:00:00)-Water Temperature (C)]]*OO[[#This Row],[78]]</f>
        <v>1.9789206004154999E-2</v>
      </c>
      <c r="CC473" s="10">
        <f>3/24000000*OO[[#This Row],[137 (06JUL1985 00:00:00)-Water Temperature (C)]]*OO[[#This Row],[79]]</f>
        <v>1.8303504945531249E-2</v>
      </c>
      <c r="CD473" s="10">
        <f>3/24000000*OO[[#This Row],[138 (06JUL1985 03:00:00)-Water Temperature (C)]]*OO[[#This Row],[80]]</f>
        <v>1.721882155424E-2</v>
      </c>
      <c r="CE473" s="10">
        <f>3/24000000*OO[[#This Row],[139 (06JUL1985 06:00:00)-Water Temperature (C)]]*OO[[#This Row],[81]]</f>
        <v>1.619692396581E-2</v>
      </c>
      <c r="CF473" s="10">
        <f>3/24000000*OO[[#This Row],[140 (06JUL1985 09:00:00)-Water Temperature (C)]]*OO[[#This Row],[82]]</f>
        <v>1.5236089425097498E-2</v>
      </c>
      <c r="CG473" s="10">
        <f>3/24000000*OO[[#This Row],[141 (06JUL1985 12:00:00)-Water Temperature (C)]]*OO[[#This Row],[83]]</f>
        <v>1.4425503127245E-2</v>
      </c>
      <c r="CH473" s="10">
        <f>3/24000000*OO[[#This Row],[142 (06JUL1985 15:00:00)-Water Temperature (C)]]*OO[[#This Row],[84]]</f>
        <v>1.3605883766159999E-2</v>
      </c>
      <c r="CI473" s="10">
        <f>3/24000000*OO[[#This Row],[143 (06JUL1985 18:00:00)-Water Temperature (C)]]*OO[[#This Row],[85]]</f>
        <v>1.2747713772359998E-2</v>
      </c>
      <c r="CJ473" s="10">
        <f>3/24000000*OO[[#This Row],[144 (06JUL1985 21:00:00)-Water Temperature (C)]]*OO[[#This Row],[86]]</f>
        <v>1.1961706625678749E-2</v>
      </c>
      <c r="CK473" s="10">
        <f>3/24000000*OO[[#This Row],[145 (07JUL1985 00:00:00)-Water Temperature (C)]]*OO[[#This Row],[87]]</f>
        <v>1.1292129157780001E-2</v>
      </c>
      <c r="CL473" s="10">
        <f>3/24000000*OO[[#This Row],[146 (07JUL1985 03:00:00)-Water Temperature (C)]]*OO[[#This Row],[88]]</f>
        <v>1.0812235187879998E-2</v>
      </c>
      <c r="CM473" s="10">
        <f>3/24000000*OO[[#This Row],[147 (07JUL1985 06:00:00)-Water Temperature (C)]]*OO[[#This Row],[89]]</f>
        <v>1.03773272838925E-2</v>
      </c>
      <c r="CN473" s="10">
        <f>3/24000000*OO[[#This Row],[148 (07JUL1985 09:00:00)-Water Temperature (C)]]*OO[[#This Row],[90]]</f>
        <v>9.9295796377624999E-3</v>
      </c>
      <c r="CO473" s="10">
        <f>3/24000000*OO[[#This Row],[149 (07JUL1985 12:00:00)-Water Temperature (C)]]*OO[[#This Row],[91]]</f>
        <v>9.4973552685299993E-3</v>
      </c>
      <c r="CP473" s="10">
        <f>3/24000000*OO[[#This Row],[150 (07JUL1985 15:00:00)-Water Temperature (C)]]*OO[[#This Row],[92]]</f>
        <v>9.0213921782100002E-3</v>
      </c>
      <c r="CQ473" s="10">
        <f>3/24000000*OO[[#This Row],[151 (07JUL1985 18:00:00)-Water Temperature (C)]]*OO[[#This Row],[93]]</f>
        <v>8.5442686530824985E-3</v>
      </c>
      <c r="CR473" s="10">
        <f>3/24000000*OO[[#This Row],[152 (07JUL1985 21:00:00)-Water Temperature (C)]]*OO[[#This Row],[94]]</f>
        <v>8.1064687264599984E-3</v>
      </c>
      <c r="CS473" s="10">
        <f>3/24000000*OO[[#This Row],[153 (08JUL1985 00:00:00)-Water Temperature (C)]]*OO[[#This Row],[95]]</f>
        <v>7.7102434948499998E-3</v>
      </c>
      <c r="CT473" s="10">
        <f>3/24000000*OO[[#This Row],[154 (08JUL1985 03:00:00)-Water Temperature (C)]]*OO[[#This Row],[96]]</f>
        <v>7.3665315014850002E-3</v>
      </c>
      <c r="CU473" s="10">
        <f>3/24000000*OO[[#This Row],[155 (08JUL1985 06:00:00)-Water Temperature (C)]]*OO[[#This Row],[97]]</f>
        <v>7.0804086143999995E-3</v>
      </c>
      <c r="CV473" s="10">
        <f>3/24000000*OO[[#This Row],[156 (08JUL1985 09:00:00)-Water Temperature (C)]]*OO[[#This Row],[98]]</f>
        <v>6.7746967334375002E-3</v>
      </c>
      <c r="CW473" s="10">
        <f>3/24000000*OO[[#This Row],[157 (08JUL1985 12:00:00)-Water Temperature (C)]]*OO[[#This Row],[99]]</f>
        <v>6.482216443683751E-3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0</v>
      </c>
      <c r="AB474" s="10">
        <f>3/24000000*OO[[#This Row],[84 (29JUN1985 09:00:00)-Water Temperature (C)]]*OO[[#This Row],[26]]</f>
        <v>1.79939673927E-39</v>
      </c>
      <c r="AC474" s="10">
        <f>3/24000000*OO[[#This Row],[85 (29JUN1985 12:00:00)-Water Temperature (C)]]*OO[[#This Row],[27]]</f>
        <v>1.0318158690069999E-33</v>
      </c>
      <c r="AD474" s="10">
        <f>3/24000000*OO[[#This Row],[86 (29JUN1985 15:00:00)-Water Temperature (C)]]*OO[[#This Row],[28]]</f>
        <v>5.1029017437275004E-29</v>
      </c>
      <c r="AE474" s="10">
        <f>3/24000000*OO[[#This Row],[88 (29JUN1985 21:00:00)-Water Temperature (C)]]*OO[[#This Row],[30]]</f>
        <v>9.242886035585001E-22</v>
      </c>
      <c r="AF474" s="10">
        <f>3/24000000*OO[[#This Row],[88 (29JUN1985 21:00:00)-Water Temperature (C)]]*OO[[#This Row],[30]]</f>
        <v>9.242886035585001E-22</v>
      </c>
      <c r="AG474" s="10">
        <f>3/24000000*OO[[#This Row],[89 (30JUN1985 00:00:00)-Water Temperature (C)]]*OO[[#This Row],[31]]</f>
        <v>6.2904390285599989E-19</v>
      </c>
      <c r="AH474" s="10">
        <f>3/24000000*OO[[#This Row],[90 (30JUN1985 03:00:00)-Water Temperature (C)]]*OO[[#This Row],[32]]</f>
        <v>1.7513115446749999E-16</v>
      </c>
      <c r="AI474" s="10">
        <f>3/24000000*OO[[#This Row],[91 (30JUN1985 06:00:00)-Water Temperature (C)]]*OO[[#This Row],[33]]</f>
        <v>2.3268560549604999E-14</v>
      </c>
      <c r="AJ474" s="10">
        <f>3/24000000*OO[[#This Row],[92 (30JUN1985 09:00:00)-Water Temperature (C)]]*OO[[#This Row],[34]]</f>
        <v>1.6580287185925001E-12</v>
      </c>
      <c r="AK474" s="10">
        <f>3/24000000*OO[[#This Row],[93 (30JUN1985 12:00:00)-Water Temperature (C)]]*OO[[#This Row],[35]]</f>
        <v>6.8882207667974995E-11</v>
      </c>
      <c r="AL474" s="10">
        <f>3/24000000*OO[[#This Row],[94 (30JUN1985 15:00:00)-Water Temperature (C)]]*OO[[#This Row],[36]]</f>
        <v>1.784923712992E-9</v>
      </c>
      <c r="AM474" s="10">
        <f>3/24000000*OO[[#This Row],[95 (30JUN1985 18:00:00)-Water Temperature (C)]]*OO[[#This Row],[37]]</f>
        <v>3.0633061144463749E-8</v>
      </c>
      <c r="AN474" s="10">
        <f>3/24000000*OO[[#This Row],[96 (30JUN1985 21:00:00)-Water Temperature (C)]]*OO[[#This Row],[38]]</f>
        <v>3.6576428689312498E-7</v>
      </c>
      <c r="AO474" s="10">
        <f>3/24000000*OO[[#This Row],[97 (01JUL1985 00:00:00)-Water Temperature (C)]]*OO[[#This Row],[39]]</f>
        <v>3.1730540768217499E-6</v>
      </c>
      <c r="AP474" s="10">
        <f>3/24000000*OO[[#This Row],[98 (01JUL1985 03:00:00)-Water Temperature (C)]]*OO[[#This Row],[40]]</f>
        <v>2.0942915253019997E-5</v>
      </c>
      <c r="AQ474" s="10">
        <f>3/24000000*OO[[#This Row],[99 (01JUL1985 06:00:00)-Water Temperature (C)]]*OO[[#This Row],[41]]</f>
        <v>1.0608394479479999E-4</v>
      </c>
      <c r="AR474" s="10">
        <f>3/24000000*OO[[#This Row],[100 (01JUL1985 09:00:00)-Water Temperature (C)]]*OO[[#This Row],[42]]</f>
        <v>4.2373569427774999E-4</v>
      </c>
      <c r="AS474" s="10">
        <f>3/24000000*OO[[#This Row],[101 (01JUL1985 12:00:00)-Water Temperature (C)]]*OO[[#This Row],[43]]</f>
        <v>1.3707265874895E-3</v>
      </c>
      <c r="AT474" s="10">
        <f>3/24000000*OO[[#This Row],[102 (01JUL1985 15:00:00)-Water Temperature (C)]]*OO[[#This Row],[44]]</f>
        <v>3.68047649151E-3</v>
      </c>
      <c r="AU474" s="10">
        <f>3/24000000*OO[[#This Row],[103 (01JUL1985 18:00:00)-Water Temperature (C)]]*OO[[#This Row],[45]]</f>
        <v>8.3854230777350002E-3</v>
      </c>
      <c r="AV474" s="10">
        <f>3/24000000*OO[[#This Row],[104 (01JUL1985 21:00:00)-Water Temperature (C)]]*OO[[#This Row],[46]]</f>
        <v>1.65407660894E-2</v>
      </c>
      <c r="AW474" s="10">
        <f>3/24000000*OO[[#This Row],[105 (02JUL1985 00:00:00)-Water Temperature (C)]]*OO[[#This Row],[47]]</f>
        <v>2.8853417735520002E-2</v>
      </c>
      <c r="AX474" s="10">
        <f>3/24000000*OO[[#This Row],[106 (02JUL1985 03:00:00)-Water Temperature (C)]]*OO[[#This Row],[48]]</f>
        <v>4.57370660539375E-2</v>
      </c>
      <c r="AY474" s="10">
        <f>3/24000000*OO[[#This Row],[107 (02JUL1985 06:00:00)-Water Temperature (C)]]*OO[[#This Row],[49]]</f>
        <v>6.5686904625E-2</v>
      </c>
      <c r="AZ474" s="10">
        <f>3/24000000*OO[[#This Row],[108 (02JUL1985 09:00:00)-Water Temperature (C)]]*OO[[#This Row],[50]]</f>
        <v>8.6577139707875006E-2</v>
      </c>
      <c r="BA474" s="10">
        <f>3/24000000*OO[[#This Row],[109 (02JUL1985 12:00:00)-Water Temperature (C)]]*OO[[#This Row],[51]]</f>
        <v>0.106232564129725</v>
      </c>
      <c r="BB474" s="10">
        <f>3/24000000*OO[[#This Row],[110 (02JUL1985 15:00:00)-Water Temperature (C)]]*OO[[#This Row],[52]]</f>
        <v>0.12196942326399998</v>
      </c>
      <c r="BC474" s="10">
        <f>3/24000000*OO[[#This Row],[111 (02JUL1985 18:00:00)-Water Temperature (C)]]*OO[[#This Row],[53]]</f>
        <v>0.13223422306220001</v>
      </c>
      <c r="BD474" s="10">
        <f>3/24000000*OO[[#This Row],[112 (02JUL1985 21:00:00)-Water Temperature (C)]]*OO[[#This Row],[54]]</f>
        <v>0.137511418</v>
      </c>
      <c r="BE474" s="10">
        <f>3/24000000*OO[[#This Row],[113 (03JUL1985 00:00:00)-Water Temperature (C)]]*OO[[#This Row],[55]]</f>
        <v>0.13836356060864999</v>
      </c>
      <c r="BF474" s="10">
        <f>3/24000000*OO[[#This Row],[114 (03JUL1985 03:00:00)-Water Temperature (C)]]*OO[[#This Row],[56]]</f>
        <v>0.13687876727525</v>
      </c>
      <c r="BG474" s="10">
        <f>3/24000000*OO[[#This Row],[115 (03JUL1985 06:00:00)-Water Temperature (C)]]*OO[[#This Row],[57]]</f>
        <v>0.13281587723062499</v>
      </c>
      <c r="BH474" s="10">
        <f>3/24000000*OO[[#This Row],[116 (03JUL1985 09:00:00)-Water Temperature (C)]]*OO[[#This Row],[58]]</f>
        <v>0.12641973968174999</v>
      </c>
      <c r="BI474" s="10">
        <f>3/24000000*OO[[#This Row],[117 (03JUL1985 12:00:00)-Water Temperature (C)]]*OO[[#This Row],[59]]</f>
        <v>0.11866703692514999</v>
      </c>
      <c r="BJ474" s="10">
        <f>3/24000000*OO[[#This Row],[118 (03JUL1985 15:00:00)-Water Temperature (C)]]*OO[[#This Row],[60]]</f>
        <v>0.10934021070174998</v>
      </c>
      <c r="BK474" s="10">
        <f>3/24000000*OO[[#This Row],[119 (03JUL1985 18:00:00)-Water Temperature (C)]]*OO[[#This Row],[61]]</f>
        <v>9.9501002620450002E-2</v>
      </c>
      <c r="BL474" s="10">
        <f>3/24000000*OO[[#This Row],[120 (03JUL1985 21:00:00)-Water Temperature (C)]]*OO[[#This Row],[62]]</f>
        <v>9.0193776844799997E-2</v>
      </c>
      <c r="BM474" s="10">
        <f>3/24000000*OO[[#This Row],[121 (04JUL1985 00:00:00)-Water Temperature (C)]]*OO[[#This Row],[63]]</f>
        <v>8.1666111430499996E-2</v>
      </c>
      <c r="BN474" s="10">
        <f>3/24000000*OO[[#This Row],[122 (04JUL1985 03:00:00)-Water Temperature (C)]]*OO[[#This Row],[64]]</f>
        <v>7.4467897885562503E-2</v>
      </c>
      <c r="BO474" s="10">
        <f>3/24000000*OO[[#This Row],[123 (04JUL1985 06:00:00)-Water Temperature (C)]]*OO[[#This Row],[65]]</f>
        <v>6.7647022677874993E-2</v>
      </c>
      <c r="BP474" s="10">
        <f>3/24000000*OO[[#This Row],[124 (04JUL1985 09:00:00)-Water Temperature (C)]]*OO[[#This Row],[66]]</f>
        <v>6.1526686904550008E-2</v>
      </c>
      <c r="BQ474" s="10">
        <f>3/24000000*OO[[#This Row],[125 (04JUL1985 12:00:00)-Water Temperature (C)]]*OO[[#This Row],[67]]</f>
        <v>5.5726936758087493E-2</v>
      </c>
      <c r="BR474" s="10">
        <f>3/24000000*OO[[#This Row],[126 (04JUL1985 15:00:00)-Water Temperature (C)]]*OO[[#This Row],[68]]</f>
        <v>5.0543711074075001E-2</v>
      </c>
      <c r="BS474" s="10">
        <f>3/24000000*OO[[#This Row],[127 (04JUL1985 18:00:00)-Water Temperature (C)]]*OO[[#This Row],[69]]</f>
        <v>4.6041087942024994E-2</v>
      </c>
      <c r="BT474" s="10">
        <f>3/24000000*OO[[#This Row],[128 (04JUL1985 21:00:00)-Water Temperature (C)]]*OO[[#This Row],[70]]</f>
        <v>4.2017929618724997E-2</v>
      </c>
      <c r="BU474" s="10">
        <f>3/24000000*OO[[#This Row],[129 (05JUL1985 00:00:00)-Water Temperature (C)]]*OO[[#This Row],[71]]</f>
        <v>3.8400894269100004E-2</v>
      </c>
      <c r="BV474" s="10">
        <f>3/24000000*OO[[#This Row],[130 (05JUL1985 03:00:00)-Water Temperature (C)]]*OO[[#This Row],[72]]</f>
        <v>3.5499179731458747E-2</v>
      </c>
      <c r="BW474" s="10">
        <f>3/24000000*OO[[#This Row],[131 (05JUL1985 06:00:00)-Water Temperature (C)]]*OO[[#This Row],[73]]</f>
        <v>3.2686040723878755E-2</v>
      </c>
      <c r="BX474" s="10">
        <f>3/24000000*OO[[#This Row],[132 (05JUL1985 09:00:00)-Water Temperature (C)]]*OO[[#This Row],[74]]</f>
        <v>3.0115356653625001E-2</v>
      </c>
      <c r="BY474" s="10">
        <f>3/24000000*OO[[#This Row],[133 (05JUL1985 12:00:00)-Water Temperature (C)]]*OO[[#This Row],[75]]</f>
        <v>2.7807014905536248E-2</v>
      </c>
      <c r="BZ474" s="10">
        <f>3/24000000*OO[[#This Row],[134 (05JUL1985 15:00:00)-Water Temperature (C)]]*OO[[#This Row],[76]]</f>
        <v>2.5634088571699999E-2</v>
      </c>
      <c r="CA474" s="10">
        <f>3/24000000*OO[[#This Row],[135 (05JUL1985 18:00:00)-Water Temperature (C)]]*OO[[#This Row],[77]]</f>
        <v>2.3586668551187497E-2</v>
      </c>
      <c r="CB474" s="10">
        <f>3/24000000*OO[[#This Row],[136 (05JUL1985 21:00:00)-Water Temperature (C)]]*OO[[#This Row],[78]]</f>
        <v>2.1749480138752497E-2</v>
      </c>
      <c r="CC474" s="10">
        <f>3/24000000*OO[[#This Row],[137 (06JUL1985 00:00:00)-Water Temperature (C)]]*OO[[#This Row],[79]]</f>
        <v>2.0164318806132498E-2</v>
      </c>
      <c r="CD474" s="10">
        <f>3/24000000*OO[[#This Row],[138 (06JUL1985 03:00:00)-Water Temperature (C)]]*OO[[#This Row],[80]]</f>
        <v>1.9000437077746249E-2</v>
      </c>
      <c r="CE474" s="10">
        <f>3/24000000*OO[[#This Row],[139 (06JUL1985 06:00:00)-Water Temperature (C)]]*OO[[#This Row],[81]]</f>
        <v>1.7898729091040001E-2</v>
      </c>
      <c r="CF474" s="10">
        <f>3/24000000*OO[[#This Row],[140 (06JUL1985 09:00:00)-Water Temperature (C)]]*OO[[#This Row],[82]]</f>
        <v>1.6862483190362498E-2</v>
      </c>
      <c r="CG474" s="10">
        <f>3/24000000*OO[[#This Row],[141 (06JUL1985 12:00:00)-Water Temperature (C)]]*OO[[#This Row],[83]]</f>
        <v>1.5982069044039999E-2</v>
      </c>
      <c r="CH474" s="10">
        <f>3/24000000*OO[[#This Row],[142 (06JUL1985 15:00:00)-Water Temperature (C)]]*OO[[#This Row],[84]]</f>
        <v>1.5087903873225001E-2</v>
      </c>
      <c r="CI474" s="10">
        <f>3/24000000*OO[[#This Row],[143 (06JUL1985 18:00:00)-Water Temperature (C)]]*OO[[#This Row],[85]]</f>
        <v>1.4155459761959999E-2</v>
      </c>
      <c r="CJ474" s="10">
        <f>3/24000000*OO[[#This Row],[144 (06JUL1985 21:00:00)-Water Temperature (C)]]*OO[[#This Row],[86]]</f>
        <v>1.3301021659083751E-2</v>
      </c>
      <c r="CK474" s="10">
        <f>3/24000000*OO[[#This Row],[145 (07JUL1985 00:00:00)-Water Temperature (C)]]*OO[[#This Row],[87]]</f>
        <v>1.2573084668999999E-2</v>
      </c>
      <c r="CL474" s="10">
        <f>3/24000000*OO[[#This Row],[146 (07JUL1985 03:00:00)-Water Temperature (C)]]*OO[[#This Row],[88]]</f>
        <v>1.2048847592210001E-2</v>
      </c>
      <c r="CM474" s="10">
        <f>3/24000000*OO[[#This Row],[147 (07JUL1985 06:00:00)-Water Temperature (C)]]*OO[[#This Row],[89]]</f>
        <v>1.1573402075056251E-2</v>
      </c>
      <c r="CN474" s="10">
        <f>3/24000000*OO[[#This Row],[148 (07JUL1985 09:00:00)-Water Temperature (C)]]*OO[[#This Row],[90]]</f>
        <v>1.1084664733593749E-2</v>
      </c>
      <c r="CO474" s="10">
        <f>3/24000000*OO[[#This Row],[149 (07JUL1985 12:00:00)-Water Temperature (C)]]*OO[[#This Row],[91]]</f>
        <v>1.0611641242372497E-2</v>
      </c>
      <c r="CP474" s="10">
        <f>3/24000000*OO[[#This Row],[150 (07JUL1985 15:00:00)-Water Temperature (C)]]*OO[[#This Row],[92]]</f>
        <v>1.0090535209218749E-2</v>
      </c>
      <c r="CQ474" s="10">
        <f>3/24000000*OO[[#This Row],[151 (07JUL1985 18:00:00)-Water Temperature (C)]]*OO[[#This Row],[93]]</f>
        <v>9.5693390430287486E-3</v>
      </c>
      <c r="CR474" s="10">
        <f>3/24000000*OO[[#This Row],[152 (07JUL1985 21:00:00)-Water Temperature (C)]]*OO[[#This Row],[94]]</f>
        <v>9.0909342148974993E-3</v>
      </c>
      <c r="CS474" s="10">
        <f>3/24000000*OO[[#This Row],[153 (08JUL1985 00:00:00)-Water Temperature (C)]]*OO[[#This Row],[95]]</f>
        <v>8.6585361750599991E-3</v>
      </c>
      <c r="CT474" s="10">
        <f>3/24000000*OO[[#This Row],[154 (08JUL1985 03:00:00)-Water Temperature (C)]]*OO[[#This Row],[96]]</f>
        <v>8.2836428198974979E-3</v>
      </c>
      <c r="CU474" s="10">
        <f>3/24000000*OO[[#This Row],[155 (08JUL1985 06:00:00)-Water Temperature (C)]]*OO[[#This Row],[97]]</f>
        <v>7.9701405917199999E-3</v>
      </c>
      <c r="CV474" s="10">
        <f>3/24000000*OO[[#This Row],[156 (08JUL1985 09:00:00)-Water Temperature (C)]]*OO[[#This Row],[98]]</f>
        <v>7.6353479228649995E-3</v>
      </c>
      <c r="CW474" s="10">
        <f>3/24000000*OO[[#This Row],[157 (08JUL1985 12:00:00)-Water Temperature (C)]]*OO[[#This Row],[99]]</f>
        <v>7.3130463207375001E-3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0</v>
      </c>
      <c r="AB475" s="10">
        <f>3/24000000*OO[[#This Row],[84 (29JUN1985 09:00:00)-Water Temperature (C)]]*OO[[#This Row],[26]]</f>
        <v>4.1756326564449993E-40</v>
      </c>
      <c r="AC475" s="10">
        <f>3/24000000*OO[[#This Row],[85 (29JUN1985 12:00:00)-Water Temperature (C)]]*OO[[#This Row],[27]]</f>
        <v>2.8236494492229997E-34</v>
      </c>
      <c r="AD475" s="10">
        <f>3/24000000*OO[[#This Row],[86 (29JUN1985 15:00:00)-Water Temperature (C)]]*OO[[#This Row],[28]]</f>
        <v>1.5747315151809999E-29</v>
      </c>
      <c r="AE475" s="10">
        <f>3/24000000*OO[[#This Row],[88 (29JUN1985 21:00:00)-Water Temperature (C)]]*OO[[#This Row],[30]]</f>
        <v>3.4854412778272497E-22</v>
      </c>
      <c r="AF475" s="10">
        <f>3/24000000*OO[[#This Row],[88 (29JUN1985 21:00:00)-Water Temperature (C)]]*OO[[#This Row],[30]]</f>
        <v>3.4854412778272497E-22</v>
      </c>
      <c r="AG475" s="10">
        <f>3/24000000*OO[[#This Row],[89 (30JUN1985 00:00:00)-Water Temperature (C)]]*OO[[#This Row],[31]]</f>
        <v>2.5691620437174995E-19</v>
      </c>
      <c r="AH475" s="10">
        <f>3/24000000*OO[[#This Row],[90 (30JUN1985 03:00:00)-Water Temperature (C)]]*OO[[#This Row],[32]]</f>
        <v>7.6770558142699991E-17</v>
      </c>
      <c r="AI475" s="10">
        <f>3/24000000*OO[[#This Row],[91 (30JUN1985 06:00:00)-Water Temperature (C)]]*OO[[#This Row],[33]]</f>
        <v>1.0854879965269999E-14</v>
      </c>
      <c r="AJ475" s="10">
        <f>3/24000000*OO[[#This Row],[92 (30JUN1985 09:00:00)-Water Temperature (C)]]*OO[[#This Row],[34]]</f>
        <v>8.1842403136024995E-13</v>
      </c>
      <c r="AK475" s="10">
        <f>3/24000000*OO[[#This Row],[93 (30JUN1985 12:00:00)-Water Temperature (C)]]*OO[[#This Row],[35]]</f>
        <v>3.5821305077284999E-11</v>
      </c>
      <c r="AL475" s="10">
        <f>3/24000000*OO[[#This Row],[94 (30JUN1985 15:00:00)-Water Temperature (C)]]*OO[[#This Row],[36]]</f>
        <v>9.7467619857125003E-10</v>
      </c>
      <c r="AM475" s="10">
        <f>3/24000000*OO[[#This Row],[95 (30JUN1985 18:00:00)-Water Temperature (C)]]*OO[[#This Row],[37]]</f>
        <v>1.7513834311142499E-8</v>
      </c>
      <c r="AN475" s="10">
        <f>3/24000000*OO[[#This Row],[96 (30JUN1985 21:00:00)-Water Temperature (C)]]*OO[[#This Row],[38]]</f>
        <v>2.18395655441925E-7</v>
      </c>
      <c r="AO475" s="10">
        <f>3/24000000*OO[[#This Row],[97 (01JUL1985 00:00:00)-Water Temperature (C)]]*OO[[#This Row],[39]]</f>
        <v>1.9749286024462501E-6</v>
      </c>
      <c r="AP475" s="10">
        <f>3/24000000*OO[[#This Row],[98 (01JUL1985 03:00:00)-Water Temperature (C)]]*OO[[#This Row],[40]]</f>
        <v>1.3558324841347499E-5</v>
      </c>
      <c r="AQ475" s="10">
        <f>3/24000000*OO[[#This Row],[99 (01JUL1985 06:00:00)-Water Temperature (C)]]*OO[[#This Row],[41]]</f>
        <v>7.1310465262474997E-5</v>
      </c>
      <c r="AR475" s="10">
        <f>3/24000000*OO[[#This Row],[100 (01JUL1985 09:00:00)-Water Temperature (C)]]*OO[[#This Row],[42]]</f>
        <v>2.9524801170821249E-4</v>
      </c>
      <c r="AS475" s="10">
        <f>3/24000000*OO[[#This Row],[101 (01JUL1985 12:00:00)-Water Temperature (C)]]*OO[[#This Row],[43]]</f>
        <v>9.8833496989874986E-4</v>
      </c>
      <c r="AT475" s="10">
        <f>3/24000000*OO[[#This Row],[102 (01JUL1985 15:00:00)-Water Temperature (C)]]*OO[[#This Row],[44]]</f>
        <v>2.7421092265481248E-3</v>
      </c>
      <c r="AU475" s="10">
        <f>3/24000000*OO[[#This Row],[103 (01JUL1985 18:00:00)-Water Temperature (C)]]*OO[[#This Row],[45]]</f>
        <v>6.4474775150999992E-3</v>
      </c>
      <c r="AV475" s="10">
        <f>3/24000000*OO[[#This Row],[104 (01JUL1985 21:00:00)-Water Temperature (C)]]*OO[[#This Row],[46]]</f>
        <v>1.3108478237699998E-2</v>
      </c>
      <c r="AW475" s="10">
        <f>3/24000000*OO[[#This Row],[105 (02JUL1985 00:00:00)-Water Temperature (C)]]*OO[[#This Row],[47]]</f>
        <v>2.3540232031159996E-2</v>
      </c>
      <c r="AX475" s="10">
        <f>3/24000000*OO[[#This Row],[106 (02JUL1985 03:00:00)-Water Temperature (C)]]*OO[[#This Row],[48]]</f>
        <v>3.8345177859412501E-2</v>
      </c>
      <c r="AY475" s="10">
        <f>3/24000000*OO[[#This Row],[107 (02JUL1985 06:00:00)-Water Temperature (C)]]*OO[[#This Row],[49]]</f>
        <v>5.6513247320849995E-2</v>
      </c>
      <c r="AZ475" s="10">
        <f>3/24000000*OO[[#This Row],[108 (02JUL1985 09:00:00)-Water Temperature (C)]]*OO[[#This Row],[50]]</f>
        <v>7.6329812306225001E-2</v>
      </c>
      <c r="BA475" s="10">
        <f>3/24000000*OO[[#This Row],[109 (02JUL1985 12:00:00)-Water Temperature (C)]]*OO[[#This Row],[51]]</f>
        <v>9.5822562964874985E-2</v>
      </c>
      <c r="BB475" s="10">
        <f>3/24000000*OO[[#This Row],[110 (02JUL1985 15:00:00)-Water Temperature (C)]]*OO[[#This Row],[52]]</f>
        <v>0.1124197519185</v>
      </c>
      <c r="BC475" s="10">
        <f>3/24000000*OO[[#This Row],[111 (02JUL1985 18:00:00)-Water Temperature (C)]]*OO[[#This Row],[53]]</f>
        <v>0.12442285081899999</v>
      </c>
      <c r="BD475" s="10">
        <f>3/24000000*OO[[#This Row],[112 (02JUL1985 21:00:00)-Water Temperature (C)]]*OO[[#This Row],[54]]</f>
        <v>0.13192225366952501</v>
      </c>
      <c r="BE475" s="10">
        <f>3/24000000*OO[[#This Row],[113 (03JUL1985 00:00:00)-Water Temperature (C)]]*OO[[#This Row],[55]]</f>
        <v>0.13518793257347497</v>
      </c>
      <c r="BF475" s="10">
        <f>3/24000000*OO[[#This Row],[114 (03JUL1985 03:00:00)-Water Temperature (C)]]*OO[[#This Row],[56]]</f>
        <v>0.13599630933102497</v>
      </c>
      <c r="BG475" s="10">
        <f>3/24000000*OO[[#This Row],[115 (03JUL1985 06:00:00)-Water Temperature (C)]]*OO[[#This Row],[57]]</f>
        <v>0.13400442883192498</v>
      </c>
      <c r="BH475" s="10">
        <f>3/24000000*OO[[#This Row],[116 (03JUL1985 09:00:00)-Water Temperature (C)]]*OO[[#This Row],[58]]</f>
        <v>0.12935251664129999</v>
      </c>
      <c r="BI475" s="10">
        <f>3/24000000*OO[[#This Row],[117 (03JUL1985 12:00:00)-Water Temperature (C)]]*OO[[#This Row],[59]]</f>
        <v>0.12296646141075</v>
      </c>
      <c r="BJ475" s="10">
        <f>3/24000000*OO[[#This Row],[118 (03JUL1985 15:00:00)-Water Temperature (C)]]*OO[[#This Row],[60]]</f>
        <v>0.11460855334245</v>
      </c>
      <c r="BK475" s="10">
        <f>3/24000000*OO[[#This Row],[119 (03JUL1985 18:00:00)-Water Temperature (C)]]*OO[[#This Row],[61]]</f>
        <v>0.10539843483577499</v>
      </c>
      <c r="BL475" s="10">
        <f>3/24000000*OO[[#This Row],[120 (03JUL1985 21:00:00)-Water Temperature (C)]]*OO[[#This Row],[62]]</f>
        <v>9.644568903499999E-2</v>
      </c>
      <c r="BM475" s="10">
        <f>3/24000000*OO[[#This Row],[121 (04JUL1985 00:00:00)-Water Temperature (C)]]*OO[[#This Row],[63]]</f>
        <v>8.8074435386399988E-2</v>
      </c>
      <c r="BN475" s="10">
        <f>3/24000000*OO[[#This Row],[122 (04JUL1985 03:00:00)-Water Temperature (C)]]*OO[[#This Row],[64]]</f>
        <v>8.0916538901187496E-2</v>
      </c>
      <c r="BO475" s="10">
        <f>3/24000000*OO[[#This Row],[123 (04JUL1985 06:00:00)-Water Temperature (C)]]*OO[[#This Row],[65]]</f>
        <v>7.4015008087150003E-2</v>
      </c>
      <c r="BP475" s="10">
        <f>3/24000000*OO[[#This Row],[124 (04JUL1985 09:00:00)-Water Temperature (C)]]*OO[[#This Row],[66]]</f>
        <v>6.7740591178949983E-2</v>
      </c>
      <c r="BQ475" s="10">
        <f>3/24000000*OO[[#This Row],[125 (04JUL1985 12:00:00)-Water Temperature (C)]]*OO[[#This Row],[67]]</f>
        <v>6.1708250715749993E-2</v>
      </c>
      <c r="BR475" s="10">
        <f>3/24000000*OO[[#This Row],[126 (04JUL1985 15:00:00)-Water Temperature (C)]]*OO[[#This Row],[68]]</f>
        <v>5.6256144811912503E-2</v>
      </c>
      <c r="BS475" s="10">
        <f>3/24000000*OO[[#This Row],[127 (04JUL1985 18:00:00)-Water Temperature (C)]]*OO[[#This Row],[69]]</f>
        <v>5.1470614041899995E-2</v>
      </c>
      <c r="BT475" s="10">
        <f>3/24000000*OO[[#This Row],[128 (04JUL1985 21:00:00)-Water Temperature (C)]]*OO[[#This Row],[70]]</f>
        <v>4.71606812483625E-2</v>
      </c>
      <c r="BU475" s="10">
        <f>3/24000000*OO[[#This Row],[129 (05JUL1985 00:00:00)-Water Temperature (C)]]*OO[[#This Row],[71]]</f>
        <v>4.3262828861999995E-2</v>
      </c>
      <c r="BV475" s="10">
        <f>3/24000000*OO[[#This Row],[130 (05JUL1985 03:00:00)-Water Temperature (C)]]*OO[[#This Row],[72]]</f>
        <v>4.011851942295E-2</v>
      </c>
      <c r="BW475" s="10">
        <f>3/24000000*OO[[#This Row],[131 (05JUL1985 06:00:00)-Water Temperature (C)]]*OO[[#This Row],[73]]</f>
        <v>3.7052509845000005E-2</v>
      </c>
      <c r="BX475" s="10">
        <f>3/24000000*OO[[#This Row],[132 (05JUL1985 09:00:00)-Water Temperature (C)]]*OO[[#This Row],[74]]</f>
        <v>3.4243712098749997E-2</v>
      </c>
      <c r="BY475" s="10">
        <f>3/24000000*OO[[#This Row],[133 (05JUL1985 12:00:00)-Water Temperature (C)]]*OO[[#This Row],[75]]</f>
        <v>3.1707249580668749E-2</v>
      </c>
      <c r="BZ475" s="10">
        <f>3/24000000*OO[[#This Row],[134 (05JUL1985 15:00:00)-Water Temperature (C)]]*OO[[#This Row],[76]]</f>
        <v>2.9310465230135002E-2</v>
      </c>
      <c r="CA475" s="10">
        <f>3/24000000*OO[[#This Row],[135 (05JUL1985 18:00:00)-Water Temperature (C)]]*OO[[#This Row],[77]]</f>
        <v>2.7045817191052497E-2</v>
      </c>
      <c r="CB475" s="10">
        <f>3/24000000*OO[[#This Row],[136 (05JUL1985 21:00:00)-Water Temperature (C)]]*OO[[#This Row],[78]]</f>
        <v>2.5007944851174996E-2</v>
      </c>
      <c r="CC475" s="10">
        <f>3/24000000*OO[[#This Row],[137 (06JUL1985 00:00:00)-Water Temperature (C)]]*OO[[#This Row],[79]]</f>
        <v>2.3243921414237499E-2</v>
      </c>
      <c r="CD475" s="10">
        <f>3/24000000*OO[[#This Row],[138 (06JUL1985 03:00:00)-Water Temperature (C)]]*OO[[#This Row],[80]]</f>
        <v>2.1942469065228749E-2</v>
      </c>
      <c r="CE475" s="10">
        <f>3/24000000*OO[[#This Row],[139 (06JUL1985 06:00:00)-Water Temperature (C)]]*OO[[#This Row],[81]]</f>
        <v>2.0705756540837499E-2</v>
      </c>
      <c r="CF475" s="10">
        <f>3/24000000*OO[[#This Row],[140 (06JUL1985 09:00:00)-Water Temperature (C)]]*OO[[#This Row],[82]]</f>
        <v>1.9540552038281249E-2</v>
      </c>
      <c r="CG475" s="10">
        <f>3/24000000*OO[[#This Row],[141 (06JUL1985 12:00:00)-Water Temperature (C)]]*OO[[#This Row],[83]]</f>
        <v>1.8544335049920001E-2</v>
      </c>
      <c r="CH475" s="10">
        <f>3/24000000*OO[[#This Row],[142 (06JUL1985 15:00:00)-Water Temperature (C)]]*OO[[#This Row],[84]]</f>
        <v>1.7528838120749995E-2</v>
      </c>
      <c r="CI475" s="10">
        <f>3/24000000*OO[[#This Row],[143 (06JUL1985 18:00:00)-Water Temperature (C)]]*OO[[#This Row],[85]]</f>
        <v>1.6471813154759998E-2</v>
      </c>
      <c r="CJ475" s="10">
        <f>3/24000000*OO[[#This Row],[144 (06JUL1985 21:00:00)-Water Temperature (C)]]*OO[[#This Row],[86]]</f>
        <v>1.550206942846E-2</v>
      </c>
      <c r="CK475" s="10">
        <f>3/24000000*OO[[#This Row],[145 (07JUL1985 00:00:00)-Water Temperature (C)]]*OO[[#This Row],[87]]</f>
        <v>1.4674057866758751E-2</v>
      </c>
      <c r="CL475" s="10">
        <f>3/24000000*OO[[#This Row],[146 (07JUL1985 03:00:00)-Water Temperature (C)]]*OO[[#This Row],[88]]</f>
        <v>1.407468342227E-2</v>
      </c>
      <c r="CM475" s="10">
        <f>3/24000000*OO[[#This Row],[147 (07JUL1985 06:00:00)-Water Temperature (C)]]*OO[[#This Row],[89]]</f>
        <v>1.3531295737068749E-2</v>
      </c>
      <c r="CN475" s="10">
        <f>3/24000000*OO[[#This Row],[148 (07JUL1985 09:00:00)-Water Temperature (C)]]*OO[[#This Row],[90]]</f>
        <v>1.2973964024625001E-2</v>
      </c>
      <c r="CO475" s="10">
        <f>3/24000000*OO[[#This Row],[149 (07JUL1985 12:00:00)-Water Temperature (C)]]*OO[[#This Row],[91]]</f>
        <v>1.243365266633E-2</v>
      </c>
      <c r="CP475" s="10">
        <f>3/24000000*OO[[#This Row],[150 (07JUL1985 15:00:00)-Water Temperature (C)]]*OO[[#This Row],[92]]</f>
        <v>1.1837932753809999E-2</v>
      </c>
      <c r="CQ475" s="10">
        <f>3/24000000*OO[[#This Row],[151 (07JUL1985 18:00:00)-Water Temperature (C)]]*OO[[#This Row],[93]]</f>
        <v>1.1242863332804999E-2</v>
      </c>
      <c r="CR475" s="10">
        <f>3/24000000*OO[[#This Row],[152 (07JUL1985 21:00:00)-Water Temperature (C)]]*OO[[#This Row],[94]]</f>
        <v>1.0695887812143749E-2</v>
      </c>
      <c r="CS475" s="10">
        <f>3/24000000*OO[[#This Row],[153 (08JUL1985 00:00:00)-Water Temperature (C)]]*OO[[#This Row],[95]]</f>
        <v>1.020158882872E-2</v>
      </c>
      <c r="CT475" s="10">
        <f>3/24000000*OO[[#This Row],[154 (08JUL1985 03:00:00)-Water Temperature (C)]]*OO[[#This Row],[96]]</f>
        <v>9.7727486301599983E-3</v>
      </c>
      <c r="CU475" s="10">
        <f>3/24000000*OO[[#This Row],[155 (08JUL1985 06:00:00)-Water Temperature (C)]]*OO[[#This Row],[97]]</f>
        <v>9.4133369987124994E-3</v>
      </c>
      <c r="CV475" s="10">
        <f>3/24000000*OO[[#This Row],[156 (08JUL1985 09:00:00)-Water Temperature (C)]]*OO[[#This Row],[98]]</f>
        <v>9.0297063962399993E-3</v>
      </c>
      <c r="CW475" s="10">
        <f>3/24000000*OO[[#This Row],[157 (08JUL1985 12:00:00)-Water Temperature (C)]]*OO[[#This Row],[99]]</f>
        <v>8.6589494255412507E-3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9.7902673120525002E-41</v>
      </c>
      <c r="AC476" s="10">
        <f>3/24000000*OO[[#This Row],[85 (29JUN1985 12:00:00)-Water Temperature (C)]]*OO[[#This Row],[27]]</f>
        <v>7.6886842290999997E-35</v>
      </c>
      <c r="AD476" s="10">
        <f>3/24000000*OO[[#This Row],[86 (29JUN1985 15:00:00)-Water Temperature (C)]]*OO[[#This Row],[28]]</f>
        <v>4.8355996714249993E-30</v>
      </c>
      <c r="AE476" s="10">
        <f>3/24000000*OO[[#This Row],[88 (29JUN1985 21:00:00)-Water Temperature (C)]]*OO[[#This Row],[30]]</f>
        <v>1.3068115043167501E-22</v>
      </c>
      <c r="AF476" s="10">
        <f>3/24000000*OO[[#This Row],[88 (29JUN1985 21:00:00)-Water Temperature (C)]]*OO[[#This Row],[30]]</f>
        <v>1.3068115043167501E-22</v>
      </c>
      <c r="AG476" s="10">
        <f>3/24000000*OO[[#This Row],[89 (30JUN1985 00:00:00)-Water Temperature (C)]]*OO[[#This Row],[31]]</f>
        <v>1.0430849250929999E-19</v>
      </c>
      <c r="AH476" s="10">
        <f>3/24000000*OO[[#This Row],[90 (30JUN1985 03:00:00)-Water Temperature (C)]]*OO[[#This Row],[32]]</f>
        <v>3.3460695052469996E-17</v>
      </c>
      <c r="AI476" s="10">
        <f>3/24000000*OO[[#This Row],[91 (30JUN1985 06:00:00)-Water Temperature (C)]]*OO[[#This Row],[33]]</f>
        <v>5.0363107367037501E-15</v>
      </c>
      <c r="AJ476" s="10">
        <f>3/24000000*OO[[#This Row],[92 (30JUN1985 09:00:00)-Water Temperature (C)]]*OO[[#This Row],[34]]</f>
        <v>4.0191523449725001E-13</v>
      </c>
      <c r="AK476" s="10">
        <f>3/24000000*OO[[#This Row],[93 (30JUN1985 12:00:00)-Water Temperature (C)]]*OO[[#This Row],[35]]</f>
        <v>1.8542761348499999E-11</v>
      </c>
      <c r="AL476" s="10">
        <f>3/24000000*OO[[#This Row],[94 (30JUN1985 15:00:00)-Water Temperature (C)]]*OO[[#This Row],[36]]</f>
        <v>5.3009752324699996E-10</v>
      </c>
      <c r="AM476" s="10">
        <f>3/24000000*OO[[#This Row],[95 (30JUN1985 18:00:00)-Water Temperature (C)]]*OO[[#This Row],[37]]</f>
        <v>9.9784895296262501E-9</v>
      </c>
      <c r="AN476" s="10">
        <f>3/24000000*OO[[#This Row],[96 (30JUN1985 21:00:00)-Water Temperature (C)]]*OO[[#This Row],[38]]</f>
        <v>1.3002426904395E-7</v>
      </c>
      <c r="AO476" s="10">
        <f>3/24000000*OO[[#This Row],[97 (01JUL1985 00:00:00)-Water Temperature (C)]]*OO[[#This Row],[39]]</f>
        <v>1.226163115105E-6</v>
      </c>
      <c r="AP476" s="10">
        <f>3/24000000*OO[[#This Row],[98 (01JUL1985 03:00:00)-Water Temperature (C)]]*OO[[#This Row],[40]]</f>
        <v>8.7600166230075012E-6</v>
      </c>
      <c r="AQ476" s="10">
        <f>3/24000000*OO[[#This Row],[99 (01JUL1985 06:00:00)-Water Temperature (C)]]*OO[[#This Row],[41]]</f>
        <v>4.7876594850699989E-5</v>
      </c>
      <c r="AR476" s="10">
        <f>3/24000000*OO[[#This Row],[100 (01JUL1985 09:00:00)-Water Temperature (C)]]*OO[[#This Row],[42]]</f>
        <v>2.0564529110077498E-4</v>
      </c>
      <c r="AS476" s="10">
        <f>3/24000000*OO[[#This Row],[101 (01JUL1985 12:00:00)-Water Temperature (C)]]*OO[[#This Row],[43]]</f>
        <v>7.1303174805999994E-4</v>
      </c>
      <c r="AT476" s="10">
        <f>3/24000000*OO[[#This Row],[102 (01JUL1985 15:00:00)-Water Temperature (C)]]*OO[[#This Row],[44]]</f>
        <v>2.0463891550595E-3</v>
      </c>
      <c r="AU476" s="10">
        <f>3/24000000*OO[[#This Row],[103 (01JUL1985 18:00:00)-Water Temperature (C)]]*OO[[#This Row],[45]]</f>
        <v>4.9709518148775E-3</v>
      </c>
      <c r="AV476" s="10">
        <f>3/24000000*OO[[#This Row],[104 (01JUL1985 21:00:00)-Water Temperature (C)]]*OO[[#This Row],[46]]</f>
        <v>1.0427774718705001E-2</v>
      </c>
      <c r="AW476" s="10">
        <f>3/24000000*OO[[#This Row],[105 (02JUL1985 00:00:00)-Water Temperature (C)]]*OO[[#This Row],[47]]</f>
        <v>1.929734520408E-2</v>
      </c>
      <c r="AX476" s="10">
        <f>3/24000000*OO[[#This Row],[106 (02JUL1985 03:00:00)-Water Temperature (C)]]*OO[[#This Row],[48]]</f>
        <v>3.2337210549762491E-2</v>
      </c>
      <c r="AY476" s="10">
        <f>3/24000000*OO[[#This Row],[107 (02JUL1985 06:00:00)-Water Temperature (C)]]*OO[[#This Row],[49]]</f>
        <v>4.8968067760949995E-2</v>
      </c>
      <c r="AZ476" s="10">
        <f>3/24000000*OO[[#This Row],[108 (02JUL1985 09:00:00)-Water Temperature (C)]]*OO[[#This Row],[50]]</f>
        <v>6.7867821207375001E-2</v>
      </c>
      <c r="BA476" s="10">
        <f>3/24000000*OO[[#This Row],[109 (02JUL1985 12:00:00)-Water Temperature (C)]]*OO[[#This Row],[51]]</f>
        <v>8.729036375105001E-2</v>
      </c>
      <c r="BB476" s="10">
        <f>3/24000000*OO[[#This Row],[110 (02JUL1985 15:00:00)-Water Temperature (C)]]*OO[[#This Row],[52]]</f>
        <v>0.10480654721799999</v>
      </c>
      <c r="BC476" s="10">
        <f>3/24000000*OO[[#This Row],[111 (02JUL1985 18:00:00)-Water Temperature (C)]]*OO[[#This Row],[53]]</f>
        <v>0.11857677781973749</v>
      </c>
      <c r="BD476" s="10">
        <f>3/24000000*OO[[#This Row],[112 (02JUL1985 21:00:00)-Water Temperature (C)]]*OO[[#This Row],[54]]</f>
        <v>0.128345378228575</v>
      </c>
      <c r="BE476" s="10">
        <f>3/24000000*OO[[#This Row],[113 (03JUL1985 00:00:00)-Water Temperature (C)]]*OO[[#This Row],[55]]</f>
        <v>0.13409070932992501</v>
      </c>
      <c r="BF476" s="10">
        <f>3/24000000*OO[[#This Row],[114 (03JUL1985 03:00:00)-Water Temperature (C)]]*OO[[#This Row],[56]]</f>
        <v>0.13729978967375001</v>
      </c>
      <c r="BG476" s="10">
        <f>3/24000000*OO[[#This Row],[115 (03JUL1985 06:00:00)-Water Temperature (C)]]*OO[[#This Row],[57]]</f>
        <v>0.13751141635200001</v>
      </c>
      <c r="BH476" s="10">
        <f>3/24000000*OO[[#This Row],[116 (03JUL1985 09:00:00)-Water Temperature (C)]]*OO[[#This Row],[58]]</f>
        <v>0.13475906638301249</v>
      </c>
      <c r="BI476" s="10">
        <f>3/24000000*OO[[#This Row],[117 (03JUL1985 12:00:00)-Water Temperature (C)]]*OO[[#This Row],[59]]</f>
        <v>0.12983763952802499</v>
      </c>
      <c r="BJ476" s="10">
        <f>3/24000000*OO[[#This Row],[118 (03JUL1985 15:00:00)-Water Temperature (C)]]*OO[[#This Row],[60]]</f>
        <v>0.12256664593920001</v>
      </c>
      <c r="BK476" s="10">
        <f>3/24000000*OO[[#This Row],[119 (03JUL1985 18:00:00)-Water Temperature (C)]]*OO[[#This Row],[61]]</f>
        <v>0.11400426751687498</v>
      </c>
      <c r="BL476" s="10">
        <f>3/24000000*OO[[#This Row],[120 (03JUL1985 21:00:00)-Water Temperature (C)]]*OO[[#This Row],[62]]</f>
        <v>0.10538529157304999</v>
      </c>
      <c r="BM476" s="10">
        <f>3/24000000*OO[[#This Row],[121 (04JUL1985 00:00:00)-Water Temperature (C)]]*OO[[#This Row],[63]]</f>
        <v>9.7115901256800002E-2</v>
      </c>
      <c r="BN476" s="10">
        <f>3/24000000*OO[[#This Row],[122 (04JUL1985 03:00:00)-Water Temperature (C)]]*OO[[#This Row],[64]]</f>
        <v>8.9931886474949985E-2</v>
      </c>
      <c r="BO476" s="10">
        <f>3/24000000*OO[[#This Row],[123 (04JUL1985 06:00:00)-Water Temperature (C)]]*OO[[#This Row],[65]]</f>
        <v>8.2873291693250001E-2</v>
      </c>
      <c r="BP476" s="10">
        <f>3/24000000*OO[[#This Row],[124 (04JUL1985 09:00:00)-Water Temperature (C)]]*OO[[#This Row],[66]]</f>
        <v>7.6355338252500002E-2</v>
      </c>
      <c r="BQ476" s="10">
        <f>3/24000000*OO[[#This Row],[125 (04JUL1985 12:00:00)-Water Temperature (C)]]*OO[[#This Row],[67]]</f>
        <v>6.9991237612449991E-2</v>
      </c>
      <c r="BR476" s="10">
        <f>3/24000000*OO[[#This Row],[126 (04JUL1985 15:00:00)-Water Temperature (C)]]*OO[[#This Row],[68]]</f>
        <v>6.4161358021687501E-2</v>
      </c>
      <c r="BS476" s="10">
        <f>3/24000000*OO[[#This Row],[127 (04JUL1985 18:00:00)-Water Temperature (C)]]*OO[[#This Row],[69]]</f>
        <v>5.8987866278024999E-2</v>
      </c>
      <c r="BT476" s="10">
        <f>3/24000000*OO[[#This Row],[128 (04JUL1985 21:00:00)-Water Temperature (C)]]*OO[[#This Row],[70]]</f>
        <v>5.4283621237500003E-2</v>
      </c>
      <c r="BU476" s="10">
        <f>3/24000000*OO[[#This Row],[129 (05JUL1985 00:00:00)-Water Temperature (C)]]*OO[[#This Row],[71]]</f>
        <v>4.9999812893449999E-2</v>
      </c>
      <c r="BV476" s="10">
        <f>3/24000000*OO[[#This Row],[130 (05JUL1985 03:00:00)-Water Temperature (C)]]*OO[[#This Row],[72]]</f>
        <v>4.6519196095450001E-2</v>
      </c>
      <c r="BW476" s="10">
        <f>3/24000000*OO[[#This Row],[131 (05JUL1985 06:00:00)-Water Temperature (C)]]*OO[[#This Row],[73]]</f>
        <v>4.3111190938137492E-2</v>
      </c>
      <c r="BX476" s="10">
        <f>3/24000000*OO[[#This Row],[132 (05JUL1985 09:00:00)-Water Temperature (C)]]*OO[[#This Row],[74]]</f>
        <v>3.9973155556575005E-2</v>
      </c>
      <c r="BY476" s="10">
        <f>3/24000000*OO[[#This Row],[133 (05JUL1985 12:00:00)-Water Temperature (C)]]*OO[[#This Row],[75]]</f>
        <v>3.7125616915513741E-2</v>
      </c>
      <c r="BZ476" s="10">
        <f>3/24000000*OO[[#This Row],[134 (05JUL1985 15:00:00)-Water Temperature (C)]]*OO[[#This Row],[76]]</f>
        <v>3.4423589738614993E-2</v>
      </c>
      <c r="CA476" s="10">
        <f>3/24000000*OO[[#This Row],[135 (05JUL1985 18:00:00)-Water Temperature (C)]]*OO[[#This Row],[77]]</f>
        <v>3.1860780160332496E-2</v>
      </c>
      <c r="CB476" s="10">
        <f>3/24000000*OO[[#This Row],[136 (05JUL1985 21:00:00)-Water Temperature (C)]]*OO[[#This Row],[78]]</f>
        <v>2.9545039488568747E-2</v>
      </c>
      <c r="CC476" s="10">
        <f>3/24000000*OO[[#This Row],[137 (06JUL1985 00:00:00)-Water Temperature (C)]]*OO[[#This Row],[79]]</f>
        <v>2.7532253228619998E-2</v>
      </c>
      <c r="CD476" s="10">
        <f>3/24000000*OO[[#This Row],[138 (06JUL1985 03:00:00)-Water Temperature (C)]]*OO[[#This Row],[80]]</f>
        <v>2.6039291870844996E-2</v>
      </c>
      <c r="CE476" s="10">
        <f>3/24000000*OO[[#This Row],[139 (06JUL1985 06:00:00)-Water Temperature (C)]]*OO[[#This Row],[81]]</f>
        <v>2.4618340481587498E-2</v>
      </c>
      <c r="CF476" s="10">
        <f>3/24000000*OO[[#This Row],[140 (06JUL1985 09:00:00)-Water Temperature (C)]]*OO[[#This Row],[82]]</f>
        <v>2.3275813148562502E-2</v>
      </c>
      <c r="CG476" s="10">
        <f>3/24000000*OO[[#This Row],[141 (06JUL1985 12:00:00)-Water Temperature (C)]]*OO[[#This Row],[83]]</f>
        <v>2.21205320762475E-2</v>
      </c>
      <c r="CH476" s="10">
        <f>3/24000000*OO[[#This Row],[142 (06JUL1985 15:00:00)-Water Temperature (C)]]*OO[[#This Row],[84]]</f>
        <v>2.0942024190920002E-2</v>
      </c>
      <c r="CI476" s="10">
        <f>3/24000000*OO[[#This Row],[143 (06JUL1985 18:00:00)-Water Temperature (C)]]*OO[[#This Row],[85]]</f>
        <v>1.9713778257218748E-2</v>
      </c>
      <c r="CJ476" s="10">
        <f>3/24000000*OO[[#This Row],[144 (06JUL1985 21:00:00)-Water Temperature (C)]]*OO[[#This Row],[86]]</f>
        <v>1.8584270682468748E-2</v>
      </c>
      <c r="CK476" s="10">
        <f>3/24000000*OO[[#This Row],[145 (07JUL1985 00:00:00)-Water Temperature (C)]]*OO[[#This Row],[87]]</f>
        <v>1.7616619533356248E-2</v>
      </c>
      <c r="CL476" s="10">
        <f>3/24000000*OO[[#This Row],[146 (07JUL1985 03:00:00)-Water Temperature (C)]]*OO[[#This Row],[88]]</f>
        <v>1.6911457258739999E-2</v>
      </c>
      <c r="CM476" s="10">
        <f>3/24000000*OO[[#This Row],[147 (07JUL1985 06:00:00)-Water Temperature (C)]]*OO[[#This Row],[89]]</f>
        <v>1.6273479492375002E-2</v>
      </c>
      <c r="CN476" s="10">
        <f>3/24000000*OO[[#This Row],[148 (07JUL1985 09:00:00)-Water Temperature (C)]]*OO[[#This Row],[90]]</f>
        <v>1.562087769288375E-2</v>
      </c>
      <c r="CO476" s="10">
        <f>3/24000000*OO[[#This Row],[149 (07JUL1985 12:00:00)-Water Temperature (C)]]*OO[[#This Row],[91]]</f>
        <v>1.498783898036E-2</v>
      </c>
      <c r="CP476" s="10">
        <f>3/24000000*OO[[#This Row],[150 (07JUL1985 15:00:00)-Water Temperature (C)]]*OO[[#This Row],[92]]</f>
        <v>1.4290121239874999E-2</v>
      </c>
      <c r="CQ476" s="10">
        <f>3/24000000*OO[[#This Row],[151 (07JUL1985 18:00:00)-Water Temperature (C)]]*OO[[#This Row],[93]]</f>
        <v>1.35924182263275E-2</v>
      </c>
      <c r="CR476" s="10">
        <f>3/24000000*OO[[#This Row],[152 (07JUL1985 21:00:00)-Water Temperature (C)]]*OO[[#This Row],[94]]</f>
        <v>1.2949780913663752E-2</v>
      </c>
      <c r="CS476" s="10">
        <f>3/24000000*OO[[#This Row],[153 (08JUL1985 00:00:00)-Water Temperature (C)]]*OO[[#This Row],[95]]</f>
        <v>1.23682893945975E-2</v>
      </c>
      <c r="CT476" s="10">
        <f>3/24000000*OO[[#This Row],[154 (08JUL1985 03:00:00)-Water Temperature (C)]]*OO[[#This Row],[96]]</f>
        <v>1.1863026737797497E-2</v>
      </c>
      <c r="CU476" s="10">
        <f>3/24000000*OO[[#This Row],[155 (08JUL1985 06:00:00)-Water Temperature (C)]]*OO[[#This Row],[97]]</f>
        <v>1.143917691406875E-2</v>
      </c>
      <c r="CV476" s="10">
        <f>3/24000000*OO[[#This Row],[156 (08JUL1985 09:00:00)-Water Temperature (C)]]*OO[[#This Row],[98]]</f>
        <v>1.0987285663991249E-2</v>
      </c>
      <c r="CW476" s="10">
        <f>3/24000000*OO[[#This Row],[157 (08JUL1985 12:00:00)-Water Temperature (C)]]*OO[[#This Row],[99]]</f>
        <v>1.05502585931E-2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2.199509454594375E-41</v>
      </c>
      <c r="AC477" s="10">
        <f>3/24000000*OO[[#This Row],[85 (29JUN1985 12:00:00)-Water Temperature (C)]]*OO[[#This Row],[27]]</f>
        <v>1.9954517196130002E-35</v>
      </c>
      <c r="AD477" s="10">
        <f>3/24000000*OO[[#This Row],[86 (29JUN1985 15:00:00)-Water Temperature (C)]]*OO[[#This Row],[28]]</f>
        <v>1.4161753404031248E-30</v>
      </c>
      <c r="AE477" s="10">
        <f>3/24000000*OO[[#This Row],[88 (29JUN1985 21:00:00)-Water Temperature (C)]]*OO[[#This Row],[30]]</f>
        <v>4.6757039074399995E-23</v>
      </c>
      <c r="AF477" s="10">
        <f>3/24000000*OO[[#This Row],[88 (29JUN1985 21:00:00)-Water Temperature (C)]]*OO[[#This Row],[30]]</f>
        <v>4.6757039074399995E-23</v>
      </c>
      <c r="AG477" s="10">
        <f>3/24000000*OO[[#This Row],[89 (30JUN1985 00:00:00)-Water Temperature (C)]]*OO[[#This Row],[31]]</f>
        <v>4.0415961698899992E-20</v>
      </c>
      <c r="AH477" s="10">
        <f>3/24000000*OO[[#This Row],[90 (30JUN1985 03:00:00)-Water Temperature (C)]]*OO[[#This Row],[32]]</f>
        <v>1.3921226612727499E-17</v>
      </c>
      <c r="AI477" s="10">
        <f>3/24000000*OO[[#This Row],[91 (30JUN1985 06:00:00)-Water Temperature (C)]]*OO[[#This Row],[33]]</f>
        <v>2.2311531501546248E-15</v>
      </c>
      <c r="AJ477" s="10">
        <f>3/24000000*OO[[#This Row],[92 (30JUN1985 09:00:00)-Water Temperature (C)]]*OO[[#This Row],[34]]</f>
        <v>1.8851377899609998E-13</v>
      </c>
      <c r="AK477" s="10">
        <f>3/24000000*OO[[#This Row],[93 (30JUN1985 12:00:00)-Water Temperature (C)]]*OO[[#This Row],[35]]</f>
        <v>9.1712456661174988E-12</v>
      </c>
      <c r="AL477" s="10">
        <f>3/24000000*OO[[#This Row],[94 (30JUN1985 15:00:00)-Water Temperature (C)]]*OO[[#This Row],[36]]</f>
        <v>2.755892555856E-10</v>
      </c>
      <c r="AM477" s="10">
        <f>3/24000000*OO[[#This Row],[95 (30JUN1985 18:00:00)-Water Temperature (C)]]*OO[[#This Row],[37]]</f>
        <v>5.4371485940624996E-9</v>
      </c>
      <c r="AN477" s="10">
        <f>3/24000000*OO[[#This Row],[96 (30JUN1985 21:00:00)-Water Temperature (C)]]*OO[[#This Row],[38]]</f>
        <v>7.4068709433050004E-8</v>
      </c>
      <c r="AO477" s="10">
        <f>3/24000000*OO[[#This Row],[97 (01JUL1985 00:00:00)-Water Temperature (C)]]*OO[[#This Row],[39]]</f>
        <v>7.2870215889099999E-7</v>
      </c>
      <c r="AP477" s="10">
        <f>3/24000000*OO[[#This Row],[98 (01JUL1985 03:00:00)-Water Temperature (C)]]*OO[[#This Row],[40]]</f>
        <v>5.4199317329100004E-6</v>
      </c>
      <c r="AQ477" s="10">
        <f>3/24000000*OO[[#This Row],[99 (01JUL1985 06:00:00)-Water Temperature (C)]]*OO[[#This Row],[41]]</f>
        <v>3.0799687451237497E-5</v>
      </c>
      <c r="AR477" s="10">
        <f>3/24000000*OO[[#This Row],[100 (01JUL1985 09:00:00)-Water Temperature (C)]]*OO[[#This Row],[42]]</f>
        <v>1.3734409682812502E-4</v>
      </c>
      <c r="AS477" s="10">
        <f>3/24000000*OO[[#This Row],[101 (01JUL1985 12:00:00)-Water Temperature (C)]]*OO[[#This Row],[43]]</f>
        <v>4.9365640547537504E-4</v>
      </c>
      <c r="AT477" s="10">
        <f>3/24000000*OO[[#This Row],[102 (01JUL1985 15:00:00)-Water Temperature (C)]]*OO[[#This Row],[44]]</f>
        <v>1.4667696942525E-3</v>
      </c>
      <c r="AU477" s="10">
        <f>3/24000000*OO[[#This Row],[103 (01JUL1985 18:00:00)-Water Temperature (C)]]*OO[[#This Row],[45]]</f>
        <v>3.6838888668937501E-3</v>
      </c>
      <c r="AV477" s="10">
        <f>3/24000000*OO[[#This Row],[104 (01JUL1985 21:00:00)-Water Temperature (C)]]*OO[[#This Row],[46]]</f>
        <v>7.9797303662050012E-3</v>
      </c>
      <c r="AW477" s="10">
        <f>3/24000000*OO[[#This Row],[105 (02JUL1985 00:00:00)-Water Temperature (C)]]*OO[[#This Row],[47]]</f>
        <v>1.522744324828125E-2</v>
      </c>
      <c r="AX477" s="10">
        <f>3/24000000*OO[[#This Row],[106 (02JUL1985 03:00:00)-Water Temperature (C)]]*OO[[#This Row],[48]]</f>
        <v>2.6267120751431252E-2</v>
      </c>
      <c r="AY477" s="10">
        <f>3/24000000*OO[[#This Row],[107 (02JUL1985 06:00:00)-Water Temperature (C)]]*OO[[#This Row],[49]]</f>
        <v>4.0898026260725001E-2</v>
      </c>
      <c r="AZ477" s="10">
        <f>3/24000000*OO[[#This Row],[108 (02JUL1985 09:00:00)-Water Temperature (C)]]*OO[[#This Row],[50]]</f>
        <v>5.8204196338400002E-2</v>
      </c>
      <c r="BA477" s="10">
        <f>3/24000000*OO[[#This Row],[109 (02JUL1985 12:00:00)-Water Temperature (C)]]*OO[[#This Row],[51]]</f>
        <v>7.6751868179025004E-2</v>
      </c>
      <c r="BB477" s="10">
        <f>3/24000000*OO[[#This Row],[110 (02JUL1985 15:00:00)-Water Temperature (C)]]*OO[[#This Row],[52]]</f>
        <v>9.4368114164024991E-2</v>
      </c>
      <c r="BC477" s="10">
        <f>3/24000000*OO[[#This Row],[111 (02JUL1985 18:00:00)-Water Temperature (C)]]*OO[[#This Row],[53]]</f>
        <v>0.109195243311</v>
      </c>
      <c r="BD477" s="10">
        <f>3/24000000*OO[[#This Row],[112 (02JUL1985 21:00:00)-Water Temperature (C)]]*OO[[#This Row],[54]]</f>
        <v>0.12069698268512498</v>
      </c>
      <c r="BE477" s="10">
        <f>3/24000000*OO[[#This Row],[113 (03JUL1985 00:00:00)-Water Temperature (C)]]*OO[[#This Row],[55]]</f>
        <v>0.1285831653393</v>
      </c>
      <c r="BF477" s="10">
        <f>3/24000000*OO[[#This Row],[114 (03JUL1985 03:00:00)-Water Temperature (C)]]*OO[[#This Row],[56]]</f>
        <v>0.1340179932231875</v>
      </c>
      <c r="BG477" s="10">
        <f>3/24000000*OO[[#This Row],[115 (03JUL1985 06:00:00)-Water Temperature (C)]]*OO[[#This Row],[57]]</f>
        <v>0.13643238428189999</v>
      </c>
      <c r="BH477" s="10">
        <f>3/24000000*OO[[#This Row],[116 (03JUL1985 09:00:00)-Water Temperature (C)]]*OO[[#This Row],[58]]</f>
        <v>0.1357353601347375</v>
      </c>
      <c r="BI477" s="10">
        <f>3/24000000*OO[[#This Row],[117 (03JUL1985 12:00:00)-Water Temperature (C)]]*OO[[#This Row],[59]]</f>
        <v>0.132582199565</v>
      </c>
      <c r="BJ477" s="10">
        <f>3/24000000*OO[[#This Row],[118 (03JUL1985 15:00:00)-Water Temperature (C)]]*OO[[#This Row],[60]]</f>
        <v>0.12671410811236247</v>
      </c>
      <c r="BK477" s="10">
        <f>3/24000000*OO[[#This Row],[119 (03JUL1985 18:00:00)-Water Temperature (C)]]*OO[[#This Row],[61]]</f>
        <v>0.11925135358447499</v>
      </c>
      <c r="BL477" s="10">
        <f>3/24000000*OO[[#This Row],[120 (03JUL1985 21:00:00)-Water Temperature (C)]]*OO[[#This Row],[62]]</f>
        <v>0.111353488339375</v>
      </c>
      <c r="BM477" s="10">
        <f>3/24000000*OO[[#This Row],[121 (04JUL1985 00:00:00)-Water Temperature (C)]]*OO[[#This Row],[63]]</f>
        <v>0.10354281204150001</v>
      </c>
      <c r="BN477" s="10">
        <f>3/24000000*OO[[#This Row],[122 (04JUL1985 03:00:00)-Water Temperature (C)]]*OO[[#This Row],[64]]</f>
        <v>9.6632185114312499E-2</v>
      </c>
      <c r="BO477" s="10">
        <f>3/24000000*OO[[#This Row],[123 (04JUL1985 06:00:00)-Water Temperature (C)]]*OO[[#This Row],[65]]</f>
        <v>8.9700581407124988E-2</v>
      </c>
      <c r="BP477" s="10">
        <f>3/24000000*OO[[#This Row],[124 (04JUL1985 09:00:00)-Water Temperature (C)]]*OO[[#This Row],[66]]</f>
        <v>8.3187743713649995E-2</v>
      </c>
      <c r="BQ477" s="10">
        <f>3/24000000*OO[[#This Row],[125 (04JUL1985 12:00:00)-Water Temperature (C)]]*OO[[#This Row],[67]]</f>
        <v>7.6726821224375005E-2</v>
      </c>
      <c r="BR477" s="10">
        <f>3/24000000*OO[[#This Row],[126 (04JUL1985 15:00:00)-Water Temperature (C)]]*OO[[#This Row],[68]]</f>
        <v>7.0726049580525002E-2</v>
      </c>
      <c r="BS477" s="10">
        <f>3/24000000*OO[[#This Row],[127 (04JUL1985 18:00:00)-Water Temperature (C)]]*OO[[#This Row],[69]]</f>
        <v>6.5339741044275007E-2</v>
      </c>
      <c r="BT477" s="10">
        <f>3/24000000*OO[[#This Row],[128 (04JUL1985 21:00:00)-Water Temperature (C)]]*OO[[#This Row],[70]]</f>
        <v>6.0392096966774993E-2</v>
      </c>
      <c r="BU477" s="10">
        <f>3/24000000*OO[[#This Row],[129 (05JUL1985 00:00:00)-Water Temperature (C)]]*OO[[#This Row],[71]]</f>
        <v>5.5853218910312509E-2</v>
      </c>
      <c r="BV477" s="10">
        <f>3/24000000*OO[[#This Row],[130 (05JUL1985 03:00:00)-Water Temperature (C)]]*OO[[#This Row],[72]]</f>
        <v>5.2135497616550001E-2</v>
      </c>
      <c r="BW477" s="10">
        <f>3/24000000*OO[[#This Row],[131 (05JUL1985 06:00:00)-Water Temperature (C)]]*OO[[#This Row],[73]]</f>
        <v>4.8483015898899993E-2</v>
      </c>
      <c r="BX477" s="10">
        <f>3/24000000*OO[[#This Row],[132 (05JUL1985 09:00:00)-Water Temperature (C)]]*OO[[#This Row],[74]]</f>
        <v>4.5098795164799997E-2</v>
      </c>
      <c r="BY477" s="10">
        <f>3/24000000*OO[[#This Row],[133 (05JUL1985 12:00:00)-Water Temperature (C)]]*OO[[#This Row],[75]]</f>
        <v>4.2013924673124994E-2</v>
      </c>
      <c r="BZ477" s="10">
        <f>3/24000000*OO[[#This Row],[134 (05JUL1985 15:00:00)-Water Temperature (C)]]*OO[[#This Row],[76]]</f>
        <v>3.9074282923599997E-2</v>
      </c>
      <c r="CA477" s="10">
        <f>3/24000000*OO[[#This Row],[135 (05JUL1985 18:00:00)-Water Temperature (C)]]*OO[[#This Row],[77]]</f>
        <v>3.6273364981869997E-2</v>
      </c>
      <c r="CB477" s="10">
        <f>3/24000000*OO[[#This Row],[136 (05JUL1985 21:00:00)-Water Temperature (C)]]*OO[[#This Row],[78]]</f>
        <v>3.3731988788958743E-2</v>
      </c>
      <c r="CC477" s="10">
        <f>3/24000000*OO[[#This Row],[137 (06JUL1985 00:00:00)-Water Temperature (C)]]*OO[[#This Row],[79]]</f>
        <v>3.1513242592946245E-2</v>
      </c>
      <c r="CD477" s="10">
        <f>3/24000000*OO[[#This Row],[138 (06JUL1985 03:00:00)-Water Temperature (C)]]*OO[[#This Row],[80]]</f>
        <v>2.9857693537746244E-2</v>
      </c>
      <c r="CE477" s="10">
        <f>3/24000000*OO[[#This Row],[139 (06JUL1985 06:00:00)-Water Temperature (C)]]*OO[[#This Row],[81]]</f>
        <v>2.8281574949887499E-2</v>
      </c>
      <c r="CF477" s="10">
        <f>3/24000000*OO[[#This Row],[140 (06JUL1985 09:00:00)-Water Temperature (C)]]*OO[[#This Row],[82]]</f>
        <v>2.6786855575427496E-2</v>
      </c>
      <c r="CG477" s="10">
        <f>3/24000000*OO[[#This Row],[141 (06JUL1985 12:00:00)-Water Temperature (C)]]*OO[[#This Row],[83]]</f>
        <v>2.5494430204403753E-2</v>
      </c>
      <c r="CH477" s="10">
        <f>3/24000000*OO[[#This Row],[142 (06JUL1985 15:00:00)-Water Temperature (C)]]*OO[[#This Row],[84]]</f>
        <v>2.4175473838879996E-2</v>
      </c>
      <c r="CI477" s="10">
        <f>3/24000000*OO[[#This Row],[143 (06JUL1985 18:00:00)-Water Temperature (C)]]*OO[[#This Row],[85]]</f>
        <v>2.2797545077687498E-2</v>
      </c>
      <c r="CJ477" s="10">
        <f>3/24000000*OO[[#This Row],[144 (06JUL1985 21:00:00)-Water Temperature (C)]]*OO[[#This Row],[86]]</f>
        <v>2.152688724636E-2</v>
      </c>
      <c r="CK477" s="10">
        <f>3/24000000*OO[[#This Row],[145 (07JUL1985 00:00:00)-Water Temperature (C)]]*OO[[#This Row],[87]]</f>
        <v>2.0434070663142501E-2</v>
      </c>
      <c r="CL477" s="10">
        <f>3/24000000*OO[[#This Row],[146 (07JUL1985 03:00:00)-Water Temperature (C)]]*OO[[#This Row],[88]]</f>
        <v>1.9631809734556246E-2</v>
      </c>
      <c r="CM477" s="10">
        <f>3/24000000*OO[[#This Row],[147 (07JUL1985 06:00:00)-Water Temperature (C)]]*OO[[#This Row],[89]]</f>
        <v>1.8907270388047501E-2</v>
      </c>
      <c r="CN477" s="10">
        <f>3/24000000*OO[[#This Row],[148 (07JUL1985 09:00:00)-Water Temperature (C)]]*OO[[#This Row],[90]]</f>
        <v>1.8168274358106251E-2</v>
      </c>
      <c r="CO477" s="10">
        <f>3/24000000*OO[[#This Row],[149 (07JUL1985 12:00:00)-Water Temperature (C)]]*OO[[#This Row],[91]]</f>
        <v>1.7451163898595003E-2</v>
      </c>
      <c r="CP477" s="10">
        <f>3/24000000*OO[[#This Row],[150 (07JUL1985 15:00:00)-Water Temperature (C)]]*OO[[#This Row],[92]]</f>
        <v>1.6662303182099998E-2</v>
      </c>
      <c r="CQ477" s="10">
        <f>3/24000000*OO[[#This Row],[151 (07JUL1985 18:00:00)-Water Temperature (C)]]*OO[[#This Row],[93]]</f>
        <v>1.5871417386862499E-2</v>
      </c>
      <c r="CR477" s="10">
        <f>3/24000000*OO[[#This Row],[152 (07JUL1985 21:00:00)-Water Temperature (C)]]*OO[[#This Row],[94]]</f>
        <v>1.5141402538752501E-2</v>
      </c>
      <c r="CS477" s="10">
        <f>3/24000000*OO[[#This Row],[153 (08JUL1985 00:00:00)-Water Temperature (C)]]*OO[[#This Row],[95]]</f>
        <v>1.447948282208E-2</v>
      </c>
      <c r="CT477" s="10">
        <f>3/24000000*OO[[#This Row],[154 (08JUL1985 03:00:00)-Water Temperature (C)]]*OO[[#This Row],[96]]</f>
        <v>1.3903430888252499E-2</v>
      </c>
      <c r="CU477" s="10">
        <f>3/24000000*OO[[#This Row],[155 (08JUL1985 06:00:00)-Water Temperature (C)]]*OO[[#This Row],[97]]</f>
        <v>1.3419565054544998E-2</v>
      </c>
      <c r="CV477" s="10">
        <f>3/24000000*OO[[#This Row],[156 (08JUL1985 09:00:00)-Water Temperature (C)]]*OO[[#This Row],[98]]</f>
        <v>1.290479318902125E-2</v>
      </c>
      <c r="CW477" s="10">
        <f>3/24000000*OO[[#This Row],[157 (08JUL1985 12:00:00)-Water Temperature (C)]]*OO[[#This Row],[99]]</f>
        <v>1.2407146388193751E-2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6.05336730169E-42</v>
      </c>
      <c r="AC478" s="10">
        <f>3/24000000*OO[[#This Row],[85 (29JUN1985 12:00:00)-Water Temperature (C)]]*OO[[#This Row],[27]]</f>
        <v>6.2338335207975007E-36</v>
      </c>
      <c r="AD478" s="10">
        <f>3/24000000*OO[[#This Row],[86 (29JUN1985 15:00:00)-Water Temperature (C)]]*OO[[#This Row],[28]]</f>
        <v>4.8551489999924998E-31</v>
      </c>
      <c r="AE478" s="10">
        <f>3/24000000*OO[[#This Row],[88 (29JUN1985 21:00:00)-Water Temperature (C)]]*OO[[#This Row],[30]]</f>
        <v>1.9253846073408751E-23</v>
      </c>
      <c r="AF478" s="10">
        <f>3/24000000*OO[[#This Row],[88 (29JUN1985 21:00:00)-Water Temperature (C)]]*OO[[#This Row],[30]]</f>
        <v>1.9253846073408751E-23</v>
      </c>
      <c r="AG478" s="10">
        <f>3/24000000*OO[[#This Row],[89 (30JUN1985 00:00:00)-Water Temperature (C)]]*OO[[#This Row],[31]]</f>
        <v>1.791630799882875E-20</v>
      </c>
      <c r="AH478" s="10">
        <f>3/24000000*OO[[#This Row],[90 (30JUN1985 03:00:00)-Water Temperature (C)]]*OO[[#This Row],[32]]</f>
        <v>6.5945065640087491E-18</v>
      </c>
      <c r="AI478" s="10">
        <f>3/24000000*OO[[#This Row],[91 (30JUN1985 06:00:00)-Water Temperature (C)]]*OO[[#This Row],[33]]</f>
        <v>1.1209883573638749E-15</v>
      </c>
      <c r="AJ478" s="10">
        <f>3/24000000*OO[[#This Row],[92 (30JUN1985 09:00:00)-Water Temperature (C)]]*OO[[#This Row],[34]]</f>
        <v>9.9931778717650007E-14</v>
      </c>
      <c r="AK478" s="10">
        <f>3/24000000*OO[[#This Row],[93 (30JUN1985 12:00:00)-Water Temperature (C)]]*OO[[#This Row],[35]]</f>
        <v>5.1106208646899986E-12</v>
      </c>
      <c r="AL478" s="10">
        <f>3/24000000*OO[[#This Row],[94 (30JUN1985 15:00:00)-Water Temperature (C)]]*OO[[#This Row],[36]]</f>
        <v>1.6095896047957499E-10</v>
      </c>
      <c r="AM478" s="10">
        <f>3/24000000*OO[[#This Row],[95 (30JUN1985 18:00:00)-Water Temperature (C)]]*OO[[#This Row],[37]]</f>
        <v>3.319612898418125E-9</v>
      </c>
      <c r="AN478" s="10">
        <f>3/24000000*OO[[#This Row],[96 (30JUN1985 21:00:00)-Water Temperature (C)]]*OO[[#This Row],[38]]</f>
        <v>4.7163148098412501E-8</v>
      </c>
      <c r="AO478" s="10">
        <f>3/24000000*OO[[#This Row],[97 (01JUL1985 00:00:00)-Water Temperature (C)]]*OO[[#This Row],[39]]</f>
        <v>4.8292469801700004E-7</v>
      </c>
      <c r="AP478" s="10">
        <f>3/24000000*OO[[#This Row],[98 (01JUL1985 03:00:00)-Water Temperature (C)]]*OO[[#This Row],[40]]</f>
        <v>3.7311567349787495E-6</v>
      </c>
      <c r="AQ478" s="10">
        <f>3/24000000*OO[[#This Row],[99 (01JUL1985 06:00:00)-Water Temperature (C)]]*OO[[#This Row],[41]]</f>
        <v>2.1999520608837501E-5</v>
      </c>
      <c r="AR478" s="10">
        <f>3/24000000*OO[[#This Row],[100 (01JUL1985 09:00:00)-Water Temperature (C)]]*OO[[#This Row],[42]]</f>
        <v>1.0164305508227499E-4</v>
      </c>
      <c r="AS478" s="10">
        <f>3/24000000*OO[[#This Row],[101 (01JUL1985 12:00:00)-Water Temperature (C)]]*OO[[#This Row],[43]]</f>
        <v>3.779788926375E-4</v>
      </c>
      <c r="AT478" s="10">
        <f>3/24000000*OO[[#This Row],[102 (01JUL1985 15:00:00)-Water Temperature (C)]]*OO[[#This Row],[44]]</f>
        <v>1.1604050120849999E-3</v>
      </c>
      <c r="AU478" s="10">
        <f>3/24000000*OO[[#This Row],[103 (01JUL1985 18:00:00)-Water Temperature (C)]]*OO[[#This Row],[45]]</f>
        <v>3.0074522948332506E-3</v>
      </c>
      <c r="AV478" s="10">
        <f>3/24000000*OO[[#This Row],[104 (01JUL1985 21:00:00)-Water Temperature (C)]]*OO[[#This Row],[46]]</f>
        <v>6.713563940175E-3</v>
      </c>
      <c r="AW478" s="10">
        <f>3/24000000*OO[[#This Row],[105 (02JUL1985 00:00:00)-Water Temperature (C)]]*OO[[#This Row],[47]]</f>
        <v>1.31836654428E-2</v>
      </c>
      <c r="AX478" s="10">
        <f>3/24000000*OO[[#This Row],[106 (02JUL1985 03:00:00)-Water Temperature (C)]]*OO[[#This Row],[48]]</f>
        <v>2.3363015098462496E-2</v>
      </c>
      <c r="AY478" s="10">
        <f>3/24000000*OO[[#This Row],[107 (02JUL1985 06:00:00)-Water Temperature (C)]]*OO[[#This Row],[49]]</f>
        <v>3.73269210923E-2</v>
      </c>
      <c r="AZ478" s="10">
        <f>3/24000000*OO[[#This Row],[108 (02JUL1985 09:00:00)-Water Temperature (C)]]*OO[[#This Row],[50]]</f>
        <v>5.4438938848499999E-2</v>
      </c>
      <c r="BA478" s="10">
        <f>3/24000000*OO[[#This Row],[109 (02JUL1985 12:00:00)-Water Temperature (C)]]*OO[[#This Row],[51]]</f>
        <v>7.3455372892849993E-2</v>
      </c>
      <c r="BB478" s="10">
        <f>3/24000000*OO[[#This Row],[110 (02JUL1985 15:00:00)-Water Temperature (C)]]*OO[[#This Row],[52]]</f>
        <v>9.2298263657912494E-2</v>
      </c>
      <c r="BC478" s="10">
        <f>3/24000000*OO[[#This Row],[111 (02JUL1985 18:00:00)-Water Temperature (C)]]*OO[[#This Row],[53]]</f>
        <v>0.10900767793027499</v>
      </c>
      <c r="BD478" s="10">
        <f>3/24000000*OO[[#This Row],[112 (02JUL1985 21:00:00)-Water Temperature (C)]]*OO[[#This Row],[54]]</f>
        <v>0.12279772315574999</v>
      </c>
      <c r="BE478" s="10">
        <f>3/24000000*OO[[#This Row],[113 (03JUL1985 00:00:00)-Water Temperature (C)]]*OO[[#This Row],[55]]</f>
        <v>0.13313155287889999</v>
      </c>
      <c r="BF478" s="10">
        <f>3/24000000*OO[[#This Row],[114 (03JUL1985 03:00:00)-Water Temperature (C)]]*OO[[#This Row],[56]]</f>
        <v>0.1409751298095</v>
      </c>
      <c r="BG478" s="10">
        <f>3/24000000*OO[[#This Row],[115 (03JUL1985 06:00:00)-Water Temperature (C)]]*OO[[#This Row],[57]]</f>
        <v>0.14560953155595002</v>
      </c>
      <c r="BH478" s="10">
        <f>3/24000000*OO[[#This Row],[116 (03JUL1985 09:00:00)-Water Temperature (C)]]*OO[[#This Row],[58]]</f>
        <v>0.14681049238602498</v>
      </c>
      <c r="BI478" s="10">
        <f>3/24000000*OO[[#This Row],[117 (03JUL1985 12:00:00)-Water Temperature (C)]]*OO[[#This Row],[59]]</f>
        <v>0.14514822205710001</v>
      </c>
      <c r="BJ478" s="10">
        <f>3/24000000*OO[[#This Row],[118 (03JUL1985 15:00:00)-Water Temperature (C)]]*OO[[#This Row],[60]]</f>
        <v>0.14028869773880001</v>
      </c>
      <c r="BK478" s="10">
        <f>3/24000000*OO[[#This Row],[119 (03JUL1985 18:00:00)-Water Temperature (C)]]*OO[[#This Row],[61]]</f>
        <v>0.13332829949092498</v>
      </c>
      <c r="BL478" s="10">
        <f>3/24000000*OO[[#This Row],[120 (03JUL1985 21:00:00)-Water Temperature (C)]]*OO[[#This Row],[62]]</f>
        <v>0.12565965735454998</v>
      </c>
      <c r="BM478" s="10">
        <f>3/24000000*OO[[#This Row],[121 (04JUL1985 00:00:00)-Water Temperature (C)]]*OO[[#This Row],[63]]</f>
        <v>0.11777287363187498</v>
      </c>
      <c r="BN478" s="10">
        <f>3/24000000*OO[[#This Row],[122 (04JUL1985 03:00:00)-Water Temperature (C)]]*OO[[#This Row],[64]]</f>
        <v>0.11066979749842498</v>
      </c>
      <c r="BO478" s="10">
        <f>3/24000000*OO[[#This Row],[123 (04JUL1985 06:00:00)-Water Temperature (C)]]*OO[[#This Row],[65]]</f>
        <v>0.1033942200225</v>
      </c>
      <c r="BP478" s="10">
        <f>3/24000000*OO[[#This Row],[124 (04JUL1985 09:00:00)-Water Temperature (C)]]*OO[[#This Row],[66]]</f>
        <v>9.6439915979925003E-2</v>
      </c>
      <c r="BQ478" s="10">
        <f>3/24000000*OO[[#This Row],[125 (04JUL1985 12:00:00)-Water Temperature (C)]]*OO[[#This Row],[67]]</f>
        <v>8.9434786245862499E-2</v>
      </c>
      <c r="BR478" s="10">
        <f>3/24000000*OO[[#This Row],[126 (04JUL1985 15:00:00)-Water Temperature (C)]]*OO[[#This Row],[68]]</f>
        <v>8.2848326264149993E-2</v>
      </c>
      <c r="BS478" s="10">
        <f>3/24000000*OO[[#This Row],[127 (04JUL1985 18:00:00)-Water Temperature (C)]]*OO[[#This Row],[69]]</f>
        <v>7.6875051499137495E-2</v>
      </c>
      <c r="BT478" s="10">
        <f>3/24000000*OO[[#This Row],[128 (04JUL1985 21:00:00)-Water Temperature (C)]]*OO[[#This Row],[70]]</f>
        <v>7.1336372384862498E-2</v>
      </c>
      <c r="BU478" s="10">
        <f>3/24000000*OO[[#This Row],[129 (05JUL1985 00:00:00)-Water Temperature (C)]]*OO[[#This Row],[71]]</f>
        <v>6.6216582239062502E-2</v>
      </c>
      <c r="BV478" s="10">
        <f>3/24000000*OO[[#This Row],[130 (05JUL1985 03:00:00)-Water Temperature (C)]]*OO[[#This Row],[72]]</f>
        <v>6.1994305182700001E-2</v>
      </c>
      <c r="BW478" s="10">
        <f>3/24000000*OO[[#This Row],[131 (05JUL1985 06:00:00)-Water Temperature (C)]]*OO[[#This Row],[73]]</f>
        <v>5.7830820182625003E-2</v>
      </c>
      <c r="BX478" s="10">
        <f>3/24000000*OO[[#This Row],[132 (05JUL1985 09:00:00)-Water Temperature (C)]]*OO[[#This Row],[74]]</f>
        <v>5.3950001542500001E-2</v>
      </c>
      <c r="BY478" s="10">
        <f>3/24000000*OO[[#This Row],[133 (05JUL1985 12:00:00)-Water Temperature (C)]]*OO[[#This Row],[75]]</f>
        <v>5.0397466206849997E-2</v>
      </c>
      <c r="BZ478" s="10">
        <f>3/24000000*OO[[#This Row],[134 (05JUL1985 15:00:00)-Water Temperature (C)]]*OO[[#This Row],[76]]</f>
        <v>4.6999103843474992E-2</v>
      </c>
      <c r="CA478" s="10">
        <f>3/24000000*OO[[#This Row],[135 (05JUL1985 18:00:00)-Water Temperature (C)]]*OO[[#This Row],[77]]</f>
        <v>4.37467324459875E-2</v>
      </c>
      <c r="CB478" s="10">
        <f>3/24000000*OO[[#This Row],[136 (05JUL1985 21:00:00)-Water Temperature (C)]]*OO[[#This Row],[78]]</f>
        <v>4.0785183652374997E-2</v>
      </c>
      <c r="CC478" s="10">
        <f>3/24000000*OO[[#This Row],[137 (06JUL1985 00:00:00)-Water Temperature (C)]]*OO[[#This Row],[79]]</f>
        <v>3.8188996160875004E-2</v>
      </c>
      <c r="CD478" s="10">
        <f>3/24000000*OO[[#This Row],[138 (06JUL1985 03:00:00)-Water Temperature (C)]]*OO[[#This Row],[80]]</f>
        <v>3.6241681344440002E-2</v>
      </c>
      <c r="CE478" s="10">
        <f>3/24000000*OO[[#This Row],[139 (06JUL1985 06:00:00)-Water Temperature (C)]]*OO[[#This Row],[81]]</f>
        <v>3.4387126168349998E-2</v>
      </c>
      <c r="CF478" s="10">
        <f>3/24000000*OO[[#This Row],[140 (06JUL1985 09:00:00)-Water Temperature (C)]]*OO[[#This Row],[82]]</f>
        <v>3.2622136634130001E-2</v>
      </c>
      <c r="CG478" s="10">
        <f>3/24000000*OO[[#This Row],[141 (06JUL1985 12:00:00)-Water Temperature (C)]]*OO[[#This Row],[83]]</f>
        <v>3.1090559449253746E-2</v>
      </c>
      <c r="CH478" s="10">
        <f>3/24000000*OO[[#This Row],[142 (06JUL1985 15:00:00)-Water Temperature (C)]]*OO[[#This Row],[84]]</f>
        <v>2.95252688787375E-2</v>
      </c>
      <c r="CI478" s="10">
        <f>3/24000000*OO[[#This Row],[143 (06JUL1985 18:00:00)-Water Temperature (C)]]*OO[[#This Row],[85]]</f>
        <v>2.7887562232506248E-2</v>
      </c>
      <c r="CJ478" s="10">
        <f>3/24000000*OO[[#This Row],[144 (06JUL1985 21:00:00)-Water Temperature (C)]]*OO[[#This Row],[86]]</f>
        <v>2.6372725155299995E-2</v>
      </c>
      <c r="CK478" s="10">
        <f>3/24000000*OO[[#This Row],[145 (07JUL1985 00:00:00)-Water Temperature (C)]]*OO[[#This Row],[87]]</f>
        <v>2.5064607681907498E-2</v>
      </c>
      <c r="CL478" s="10">
        <f>3/24000000*OO[[#This Row],[146 (07JUL1985 03:00:00)-Water Temperature (C)]]*OO[[#This Row],[88]]</f>
        <v>2.4098942917181246E-2</v>
      </c>
      <c r="CM478" s="10">
        <f>3/24000000*OO[[#This Row],[147 (07JUL1985 06:00:00)-Water Temperature (C)]]*OO[[#This Row],[89]]</f>
        <v>2.3226909585600003E-2</v>
      </c>
      <c r="CN478" s="10">
        <f>3/24000000*OO[[#This Row],[148 (07JUL1985 09:00:00)-Water Temperature (C)]]*OO[[#This Row],[90]]</f>
        <v>2.2339657516637502E-2</v>
      </c>
      <c r="CO478" s="10">
        <f>3/24000000*OO[[#This Row],[149 (07JUL1985 12:00:00)-Water Temperature (C)]]*OO[[#This Row],[91]]</f>
        <v>2.1478580145067497E-2</v>
      </c>
      <c r="CP478" s="10">
        <f>3/24000000*OO[[#This Row],[150 (07JUL1985 15:00:00)-Water Temperature (C)]]*OO[[#This Row],[92]]</f>
        <v>2.0532679218869997E-2</v>
      </c>
      <c r="CQ478" s="10">
        <f>3/24000000*OO[[#This Row],[151 (07JUL1985 18:00:00)-Water Temperature (C)]]*OO[[#This Row],[93]]</f>
        <v>1.9582212283110002E-2</v>
      </c>
      <c r="CR478" s="10">
        <f>3/24000000*OO[[#This Row],[152 (07JUL1985 21:00:00)-Water Temperature (C)]]*OO[[#This Row],[94]]</f>
        <v>1.8703095534364996E-2</v>
      </c>
      <c r="CS478" s="10">
        <f>3/24000000*OO[[#This Row],[153 (08JUL1985 00:00:00)-Water Temperature (C)]]*OO[[#This Row],[95]]</f>
        <v>1.79044135799175E-2</v>
      </c>
      <c r="CT478" s="10">
        <f>3/24000000*OO[[#This Row],[154 (08JUL1985 03:00:00)-Water Temperature (C)]]*OO[[#This Row],[96]]</f>
        <v>1.7207999980031245E-2</v>
      </c>
      <c r="CU478" s="10">
        <f>3/24000000*OO[[#This Row],[155 (08JUL1985 06:00:00)-Water Temperature (C)]]*OO[[#This Row],[97]]</f>
        <v>1.6622495033408749E-2</v>
      </c>
      <c r="CV478" s="10">
        <f>3/24000000*OO[[#This Row],[156 (08JUL1985 09:00:00)-Water Temperature (C)]]*OO[[#This Row],[98]]</f>
        <v>1.6000989862222498E-2</v>
      </c>
      <c r="CW478" s="10">
        <f>3/24000000*OO[[#This Row],[157 (08JUL1985 12:00:00)-Water Temperature (C)]]*OO[[#This Row],[99]]</f>
        <v>1.539999329500125E-2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1.523865589382125E-42</v>
      </c>
      <c r="AC479" s="10">
        <f>3/24000000*OO[[#This Row],[85 (29JUN1985 12:00:00)-Water Temperature (C)]]*OO[[#This Row],[27]]</f>
        <v>1.7940383112946249E-36</v>
      </c>
      <c r="AD479" s="10">
        <f>3/24000000*OO[[#This Row],[86 (29JUN1985 15:00:00)-Water Temperature (C)]]*OO[[#This Row],[28]]</f>
        <v>1.55818707138E-31</v>
      </c>
      <c r="AE479" s="10">
        <f>3/24000000*OO[[#This Row],[88 (29JUN1985 21:00:00)-Water Temperature (C)]]*OO[[#This Row],[30]]</f>
        <v>7.4463156699749995E-24</v>
      </c>
      <c r="AF479" s="10">
        <f>3/24000000*OO[[#This Row],[88 (29JUN1985 21:00:00)-Water Temperature (C)]]*OO[[#This Row],[30]]</f>
        <v>7.4463156699749995E-24</v>
      </c>
      <c r="AG479" s="10">
        <f>3/24000000*OO[[#This Row],[89 (30JUN1985 00:00:00)-Water Temperature (C)]]*OO[[#This Row],[31]]</f>
        <v>7.4714631670799997E-21</v>
      </c>
      <c r="AH479" s="10">
        <f>3/24000000*OO[[#This Row],[90 (30JUN1985 03:00:00)-Water Temperature (C)]]*OO[[#This Row],[32]]</f>
        <v>2.9425542800850002E-18</v>
      </c>
      <c r="AI479" s="10">
        <f>3/24000000*OO[[#This Row],[91 (30JUN1985 06:00:00)-Water Temperature (C)]]*OO[[#This Row],[33]]</f>
        <v>5.3117842313249997E-16</v>
      </c>
      <c r="AJ479" s="10">
        <f>3/24000000*OO[[#This Row],[92 (30JUN1985 09:00:00)-Water Temperature (C)]]*OO[[#This Row],[34]]</f>
        <v>5.0009955206749994E-14</v>
      </c>
      <c r="AK479" s="10">
        <f>3/24000000*OO[[#This Row],[93 (30JUN1985 12:00:00)-Water Temperature (C)]]*OO[[#This Row],[35]]</f>
        <v>2.6908387416344999E-12</v>
      </c>
      <c r="AL479" s="10">
        <f>3/24000000*OO[[#This Row],[94 (30JUN1985 15:00:00)-Water Temperature (C)]]*OO[[#This Row],[36]]</f>
        <v>8.8893293611749988E-11</v>
      </c>
      <c r="AM479" s="10">
        <f>3/24000000*OO[[#This Row],[95 (30JUN1985 18:00:00)-Water Temperature (C)]]*OO[[#This Row],[37]]</f>
        <v>1.9178110822812498E-9</v>
      </c>
      <c r="AN479" s="10">
        <f>3/24000000*OO[[#This Row],[96 (30JUN1985 21:00:00)-Water Temperature (C)]]*OO[[#This Row],[38]]</f>
        <v>2.843337410263E-8</v>
      </c>
      <c r="AO479" s="10">
        <f>3/24000000*OO[[#This Row],[97 (01JUL1985 00:00:00)-Water Temperature (C)]]*OO[[#This Row],[39]]</f>
        <v>3.0316585977562499E-7</v>
      </c>
      <c r="AP479" s="10">
        <f>3/24000000*OO[[#This Row],[98 (01JUL1985 03:00:00)-Water Temperature (C)]]*OO[[#This Row],[40]]</f>
        <v>2.43405468646125E-6</v>
      </c>
      <c r="AQ479" s="10">
        <f>3/24000000*OO[[#This Row],[99 (01JUL1985 06:00:00)-Water Temperature (C)]]*OO[[#This Row],[41]]</f>
        <v>1.4893804846235002E-5</v>
      </c>
      <c r="AR479" s="10">
        <f>3/24000000*OO[[#This Row],[100 (01JUL1985 09:00:00)-Water Temperature (C)]]*OO[[#This Row],[42]]</f>
        <v>7.1308253814749995E-5</v>
      </c>
      <c r="AS479" s="10">
        <f>3/24000000*OO[[#This Row],[101 (01JUL1985 12:00:00)-Water Temperature (C)]]*OO[[#This Row],[43]]</f>
        <v>2.7436505635400002E-4</v>
      </c>
      <c r="AT479" s="10">
        <f>3/24000000*OO[[#This Row],[102 (01JUL1985 15:00:00)-Water Temperature (C)]]*OO[[#This Row],[44]]</f>
        <v>8.7024031811812493E-4</v>
      </c>
      <c r="AU479" s="10">
        <f>3/24000000*OO[[#This Row],[103 (01JUL1985 18:00:00)-Water Temperature (C)]]*OO[[#This Row],[45]]</f>
        <v>2.3269668906838749E-3</v>
      </c>
      <c r="AV479" s="10">
        <f>3/24000000*OO[[#This Row],[104 (01JUL1985 21:00:00)-Water Temperature (C)]]*OO[[#This Row],[46]]</f>
        <v>5.3515322660437495E-3</v>
      </c>
      <c r="AW479" s="10">
        <f>3/24000000*OO[[#This Row],[105 (02JUL1985 00:00:00)-Water Temperature (C)]]*OO[[#This Row],[47]]</f>
        <v>1.0809898497090001E-2</v>
      </c>
      <c r="AX479" s="10">
        <f>3/24000000*OO[[#This Row],[106 (02JUL1985 03:00:00)-Water Temperature (C)]]*OO[[#This Row],[48]]</f>
        <v>1.9669915032184997E-2</v>
      </c>
      <c r="AY479" s="10">
        <f>3/24000000*OO[[#This Row],[107 (02JUL1985 06:00:00)-Water Temperature (C)]]*OO[[#This Row],[49]]</f>
        <v>3.2226181971619992E-2</v>
      </c>
      <c r="AZ479" s="10">
        <f>3/24000000*OO[[#This Row],[108 (02JUL1985 09:00:00)-Water Temperature (C)]]*OO[[#This Row],[50]]</f>
        <v>4.8130898074199999E-2</v>
      </c>
      <c r="BA479" s="10">
        <f>3/24000000*OO[[#This Row],[109 (02JUL1985 12:00:00)-Water Temperature (C)]]*OO[[#This Row],[51]]</f>
        <v>6.64043123905E-2</v>
      </c>
      <c r="BB479" s="10">
        <f>3/24000000*OO[[#This Row],[110 (02JUL1985 15:00:00)-Water Temperature (C)]]*OO[[#This Row],[52]]</f>
        <v>8.5202415868174994E-2</v>
      </c>
      <c r="BC479" s="10">
        <f>3/24000000*OO[[#This Row],[111 (02JUL1985 18:00:00)-Water Temperature (C)]]*OO[[#This Row],[53]]</f>
        <v>0.10262090227835001</v>
      </c>
      <c r="BD479" s="10">
        <f>3/24000000*OO[[#This Row],[112 (02JUL1985 21:00:00)-Water Temperature (C)]]*OO[[#This Row],[54]]</f>
        <v>0.11771746063383748</v>
      </c>
      <c r="BE479" s="10">
        <f>3/24000000*OO[[#This Row],[113 (03JUL1985 00:00:00)-Water Temperature (C)]]*OO[[#This Row],[55]]</f>
        <v>0.12977273994782498</v>
      </c>
      <c r="BF479" s="10">
        <f>3/24000000*OO[[#This Row],[114 (03JUL1985 03:00:00)-Water Temperature (C)]]*OO[[#This Row],[56]]</f>
        <v>0.13950274568022497</v>
      </c>
      <c r="BG479" s="10">
        <f>3/24000000*OO[[#This Row],[115 (03JUL1985 06:00:00)-Water Temperature (C)]]*OO[[#This Row],[57]]</f>
        <v>0.14608069262219997</v>
      </c>
      <c r="BH479" s="10">
        <f>3/24000000*OO[[#This Row],[116 (03JUL1985 09:00:00)-Water Temperature (C)]]*OO[[#This Row],[58]]</f>
        <v>0.14915137947929999</v>
      </c>
      <c r="BI479" s="10">
        <f>3/24000000*OO[[#This Row],[117 (03JUL1985 12:00:00)-Water Temperature (C)]]*OO[[#This Row],[59]]</f>
        <v>0.149162994504875</v>
      </c>
      <c r="BJ479" s="10">
        <f>3/24000000*OO[[#This Row],[118 (03JUL1985 15:00:00)-Water Temperature (C)]]*OO[[#This Row],[60]]</f>
        <v>0.14570744737266247</v>
      </c>
      <c r="BK479" s="10">
        <f>3/24000000*OO[[#This Row],[119 (03JUL1985 18:00:00)-Water Temperature (C)]]*OO[[#This Row],[61]]</f>
        <v>0.13982609760158748</v>
      </c>
      <c r="BL479" s="10">
        <f>3/24000000*OO[[#This Row],[120 (03JUL1985 21:00:00)-Water Temperature (C)]]*OO[[#This Row],[62]]</f>
        <v>0.13289658556147499</v>
      </c>
      <c r="BM479" s="10">
        <f>3/24000000*OO[[#This Row],[121 (04JUL1985 00:00:00)-Water Temperature (C)]]*OO[[#This Row],[63]]</f>
        <v>0.125534914138</v>
      </c>
      <c r="BN479" s="10">
        <f>3/24000000*OO[[#This Row],[122 (04JUL1985 03:00:00)-Water Temperature (C)]]*OO[[#This Row],[64]]</f>
        <v>0.11874882767995</v>
      </c>
      <c r="BO479" s="10">
        <f>3/24000000*OO[[#This Row],[123 (04JUL1985 06:00:00)-Water Temperature (C)]]*OO[[#This Row],[65]]</f>
        <v>0.111630437466675</v>
      </c>
      <c r="BP479" s="10">
        <f>3/24000000*OO[[#This Row],[124 (04JUL1985 09:00:00)-Water Temperature (C)]]*OO[[#This Row],[66]]</f>
        <v>0.10470703418612499</v>
      </c>
      <c r="BQ479" s="10">
        <f>3/24000000*OO[[#This Row],[125 (04JUL1985 12:00:00)-Water Temperature (C)]]*OO[[#This Row],[67]]</f>
        <v>9.7612804048999996E-2</v>
      </c>
      <c r="BR479" s="10">
        <f>3/24000000*OO[[#This Row],[126 (04JUL1985 15:00:00)-Water Temperature (C)]]*OO[[#This Row],[68]]</f>
        <v>9.0865169147700001E-2</v>
      </c>
      <c r="BS479" s="10">
        <f>3/24000000*OO[[#This Row],[127 (04JUL1985 18:00:00)-Water Temperature (C)]]*OO[[#This Row],[69]]</f>
        <v>8.4681491971999992E-2</v>
      </c>
      <c r="BT479" s="10">
        <f>3/24000000*OO[[#This Row],[128 (04JUL1985 21:00:00)-Water Temperature (C)]]*OO[[#This Row],[70]]</f>
        <v>7.8893242731799984E-2</v>
      </c>
      <c r="BU479" s="10">
        <f>3/24000000*OO[[#This Row],[129 (05JUL1985 00:00:00)-Water Temperature (C)]]*OO[[#This Row],[71]]</f>
        <v>7.3500733346575003E-2</v>
      </c>
      <c r="BV479" s="10">
        <f>3/24000000*OO[[#This Row],[130 (05JUL1985 03:00:00)-Water Temperature (C)]]*OO[[#This Row],[72]]</f>
        <v>6.902780814340001E-2</v>
      </c>
      <c r="BW479" s="10">
        <f>3/24000000*OO[[#This Row],[131 (05JUL1985 06:00:00)-Water Temperature (C)]]*OO[[#This Row],[73]]</f>
        <v>6.4591118020437502E-2</v>
      </c>
      <c r="BX479" s="10">
        <f>3/24000000*OO[[#This Row],[132 (05JUL1985 09:00:00)-Water Temperature (C)]]*OO[[#This Row],[74]]</f>
        <v>6.0433161122812502E-2</v>
      </c>
      <c r="BY479" s="10">
        <f>3/24000000*OO[[#This Row],[133 (05JUL1985 12:00:00)-Water Temperature (C)]]*OO[[#This Row],[75]]</f>
        <v>5.6610015369887502E-2</v>
      </c>
      <c r="BZ479" s="10">
        <f>3/24000000*OO[[#This Row],[134 (05JUL1985 15:00:00)-Water Temperature (C)]]*OO[[#This Row],[76]]</f>
        <v>5.2937042508675002E-2</v>
      </c>
      <c r="CA479" s="10">
        <f>3/24000000*OO[[#This Row],[135 (05JUL1985 18:00:00)-Water Temperature (C)]]*OO[[#This Row],[77]]</f>
        <v>4.9406524172849998E-2</v>
      </c>
      <c r="CB479" s="10">
        <f>3/24000000*OO[[#This Row],[136 (05JUL1985 21:00:00)-Water Temperature (C)]]*OO[[#This Row],[78]]</f>
        <v>4.6178914224712493E-2</v>
      </c>
      <c r="CC479" s="10">
        <f>3/24000000*OO[[#This Row],[137 (06JUL1985 00:00:00)-Water Temperature (C)]]*OO[[#This Row],[79]]</f>
        <v>4.3340007835199999E-2</v>
      </c>
      <c r="CD479" s="10">
        <f>3/24000000*OO[[#This Row],[138 (06JUL1985 03:00:00)-Water Temperature (C)]]*OO[[#This Row],[80]]</f>
        <v>4.1201131489812498E-2</v>
      </c>
      <c r="CE479" s="10">
        <f>3/24000000*OO[[#This Row],[139 (06JUL1985 06:00:00)-Water Temperature (C)]]*OO[[#This Row],[81]]</f>
        <v>3.9160652506537497E-2</v>
      </c>
      <c r="CF479" s="10">
        <f>3/24000000*OO[[#This Row],[140 (06JUL1985 09:00:00)-Water Temperature (C)]]*OO[[#This Row],[82]]</f>
        <v>3.7213194496994992E-2</v>
      </c>
      <c r="CG479" s="10">
        <f>3/24000000*OO[[#This Row],[141 (06JUL1985 12:00:00)-Water Temperature (C)]]*OO[[#This Row],[83]]</f>
        <v>3.5516320810312502E-2</v>
      </c>
      <c r="CH479" s="10">
        <f>3/24000000*OO[[#This Row],[142 (06JUL1985 15:00:00)-Water Temperature (C)]]*OO[[#This Row],[84]]</f>
        <v>3.3778439706179997E-2</v>
      </c>
      <c r="CI479" s="10">
        <f>3/24000000*OO[[#This Row],[143 (06JUL1985 18:00:00)-Water Temperature (C)]]*OO[[#This Row],[85]]</f>
        <v>3.1957673704687495E-2</v>
      </c>
      <c r="CJ479" s="10">
        <f>3/24000000*OO[[#This Row],[144 (06JUL1985 21:00:00)-Water Temperature (C)]]*OO[[#This Row],[86]]</f>
        <v>3.0267837223504998E-2</v>
      </c>
      <c r="CK479" s="10">
        <f>3/24000000*OO[[#This Row],[145 (07JUL1985 00:00:00)-Water Temperature (C)]]*OO[[#This Row],[87]]</f>
        <v>2.880334913581125E-2</v>
      </c>
      <c r="CL479" s="10">
        <f>3/24000000*OO[[#This Row],[146 (07JUL1985 03:00:00)-Water Temperature (C)]]*OO[[#This Row],[88]]</f>
        <v>2.7717362759024994E-2</v>
      </c>
      <c r="CM479" s="10">
        <f>3/24000000*OO[[#This Row],[147 (07JUL1985 06:00:00)-Water Temperature (C)]]*OO[[#This Row],[89]]</f>
        <v>2.6735380986092499E-2</v>
      </c>
      <c r="CN479" s="10">
        <f>3/24000000*OO[[#This Row],[148 (07JUL1985 09:00:00)-Water Temperature (C)]]*OO[[#This Row],[90]]</f>
        <v>2.5737656186090002E-2</v>
      </c>
      <c r="CO479" s="10">
        <f>3/24000000*OO[[#This Row],[149 (07JUL1985 12:00:00)-Water Temperature (C)]]*OO[[#This Row],[91]]</f>
        <v>2.4769232470534999E-2</v>
      </c>
      <c r="CP479" s="10">
        <f>3/24000000*OO[[#This Row],[150 (07JUL1985 15:00:00)-Water Temperature (C)]]*OO[[#This Row],[92]]</f>
        <v>2.3705674309625002E-2</v>
      </c>
      <c r="CQ479" s="10">
        <f>3/24000000*OO[[#This Row],[151 (07JUL1985 18:00:00)-Water Temperature (C)]]*OO[[#This Row],[93]]</f>
        <v>2.2635434491229997E-2</v>
      </c>
      <c r="CR479" s="10">
        <f>3/24000000*OO[[#This Row],[152 (07JUL1985 21:00:00)-Water Temperature (C)]]*OO[[#This Row],[94]]</f>
        <v>2.1643689796312499E-2</v>
      </c>
      <c r="CS479" s="10">
        <f>3/24000000*OO[[#This Row],[153 (08JUL1985 00:00:00)-Water Temperature (C)]]*OO[[#This Row],[95]]</f>
        <v>2.0740860404871247E-2</v>
      </c>
      <c r="CT479" s="10">
        <f>3/24000000*OO[[#This Row],[154 (08JUL1985 03:00:00)-Water Temperature (C)]]*OO[[#This Row],[96]]</f>
        <v>1.9951936072957498E-2</v>
      </c>
      <c r="CU479" s="10">
        <f>3/24000000*OO[[#This Row],[155 (08JUL1985 06:00:00)-Water Temperature (C)]]*OO[[#This Row],[97]]</f>
        <v>1.928799836531625E-2</v>
      </c>
      <c r="CV479" s="10">
        <f>3/24000000*OO[[#This Row],[156 (08JUL1985 09:00:00)-Water Temperature (C)]]*OO[[#This Row],[98]]</f>
        <v>1.8584396126789998E-2</v>
      </c>
      <c r="CW479" s="10">
        <f>3/24000000*OO[[#This Row],[157 (08JUL1985 12:00:00)-Water Temperature (C)]]*OO[[#This Row],[99]]</f>
        <v>1.7903359446367503E-2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3.7643371833324999E-43</v>
      </c>
      <c r="AC480" s="10">
        <f>3/24000000*OO[[#This Row],[85 (29JUN1985 12:00:00)-Water Temperature (C)]]*OO[[#This Row],[27]]</f>
        <v>5.0680026819562496E-37</v>
      </c>
      <c r="AD480" s="10">
        <f>3/24000000*OO[[#This Row],[86 (29JUN1985 15:00:00)-Water Temperature (C)]]*OO[[#This Row],[28]]</f>
        <v>4.9252316404199997E-32</v>
      </c>
      <c r="AE480" s="10">
        <f>3/24000000*OO[[#This Row],[88 (29JUN1985 21:00:00)-Water Temperature (C)]]*OO[[#This Row],[30]]</f>
        <v>2.8337979369640002E-24</v>
      </c>
      <c r="AF480" s="10">
        <f>3/24000000*OO[[#This Row],[88 (29JUN1985 21:00:00)-Water Temperature (C)]]*OO[[#This Row],[30]]</f>
        <v>2.8337979369640002E-24</v>
      </c>
      <c r="AG480" s="10">
        <f>3/24000000*OO[[#This Row],[89 (30JUN1985 00:00:00)-Water Temperature (C)]]*OO[[#This Row],[31]]</f>
        <v>3.0629660307890001E-21</v>
      </c>
      <c r="AH480" s="10">
        <f>3/24000000*OO[[#This Row],[90 (30JUN1985 03:00:00)-Water Temperature (C)]]*OO[[#This Row],[32]]</f>
        <v>1.2888031725470001E-18</v>
      </c>
      <c r="AI480" s="10">
        <f>3/24000000*OO[[#This Row],[91 (30JUN1985 06:00:00)-Water Temperature (C)]]*OO[[#This Row],[33]]</f>
        <v>2.4662792201559997E-16</v>
      </c>
      <c r="AJ480" s="10">
        <f>3/24000000*OO[[#This Row],[92 (30JUN1985 09:00:00)-Water Temperature (C)]]*OO[[#This Row],[34]]</f>
        <v>2.4473435959814998E-14</v>
      </c>
      <c r="AK480" s="10">
        <f>3/24000000*OO[[#This Row],[93 (30JUN1985 12:00:00)-Water Temperature (C)]]*OO[[#This Row],[35]]</f>
        <v>1.3823590516661252E-12</v>
      </c>
      <c r="AL480" s="10">
        <f>3/24000000*OO[[#This Row],[94 (30JUN1985 15:00:00)-Water Temperature (C)]]*OO[[#This Row],[36]]</f>
        <v>4.7787930339274996E-11</v>
      </c>
      <c r="AM480" s="10">
        <f>3/24000000*OO[[#This Row],[95 (30JUN1985 18:00:00)-Water Temperature (C)]]*OO[[#This Row],[37]]</f>
        <v>1.0758726752369998E-9</v>
      </c>
      <c r="AN480" s="10">
        <f>3/24000000*OO[[#This Row],[96 (30JUN1985 21:00:00)-Water Temperature (C)]]*OO[[#This Row],[38]]</f>
        <v>1.6603015009749999E-8</v>
      </c>
      <c r="AO480" s="10">
        <f>3/24000000*OO[[#This Row],[97 (01JUL1985 00:00:00)-Water Temperature (C)]]*OO[[#This Row],[39]]</f>
        <v>1.8385843256174998E-7</v>
      </c>
      <c r="AP480" s="10">
        <f>3/24000000*OO[[#This Row],[98 (01JUL1985 03:00:00)-Water Temperature (C)]]*OO[[#This Row],[40]]</f>
        <v>1.5298584891645E-6</v>
      </c>
      <c r="AQ480" s="10">
        <f>3/24000000*OO[[#This Row],[99 (01JUL1985 06:00:00)-Water Temperature (C)]]*OO[[#This Row],[41]]</f>
        <v>9.6870998070899987E-6</v>
      </c>
      <c r="AR480" s="10">
        <f>3/24000000*OO[[#This Row],[100 (01JUL1985 09:00:00)-Water Temperature (C)]]*OO[[#This Row],[42]]</f>
        <v>4.7922524586450003E-5</v>
      </c>
      <c r="AS480" s="10">
        <f>3/24000000*OO[[#This Row],[101 (01JUL1985 12:00:00)-Water Temperature (C)]]*OO[[#This Row],[43]]</f>
        <v>1.9022162655686248E-4</v>
      </c>
      <c r="AT480" s="10">
        <f>3/24000000*OO[[#This Row],[102 (01JUL1985 15:00:00)-Water Temperature (C)]]*OO[[#This Row],[44]]</f>
        <v>6.2152899968699995E-4</v>
      </c>
      <c r="AU480" s="10">
        <f>3/24000000*OO[[#This Row],[103 (01JUL1985 18:00:00)-Water Temperature (C)]]*OO[[#This Row],[45]]</f>
        <v>1.709631430647375E-3</v>
      </c>
      <c r="AV480" s="10">
        <f>3/24000000*OO[[#This Row],[104 (01JUL1985 21:00:00)-Water Temperature (C)]]*OO[[#This Row],[46]]</f>
        <v>4.0388314173750006E-3</v>
      </c>
      <c r="AW480" s="10">
        <f>3/24000000*OO[[#This Row],[105 (02JUL1985 00:00:00)-Water Temperature (C)]]*OO[[#This Row],[47]]</f>
        <v>8.368137971999999E-3</v>
      </c>
      <c r="AX480" s="10">
        <f>3/24000000*OO[[#This Row],[106 (02JUL1985 03:00:00)-Water Temperature (C)]]*OO[[#This Row],[48]]</f>
        <v>1.5591762417742497E-2</v>
      </c>
      <c r="AY480" s="10">
        <f>3/24000000*OO[[#This Row],[107 (02JUL1985 06:00:00)-Water Temperature (C)]]*OO[[#This Row],[49]]</f>
        <v>2.6122244414553748E-2</v>
      </c>
      <c r="AZ480" s="10">
        <f>3/24000000*OO[[#This Row],[108 (02JUL1985 09:00:00)-Water Temperature (C)]]*OO[[#This Row],[50]]</f>
        <v>3.9845914224600001E-2</v>
      </c>
      <c r="BA480" s="10">
        <f>3/24000000*OO[[#This Row],[109 (02JUL1985 12:00:00)-Water Temperature (C)]]*OO[[#This Row],[51]]</f>
        <v>5.6067546740537495E-2</v>
      </c>
      <c r="BB480" s="10">
        <f>3/24000000*OO[[#This Row],[110 (02JUL1985 15:00:00)-Water Temperature (C)]]*OO[[#This Row],[52]]</f>
        <v>7.3282956324750001E-2</v>
      </c>
      <c r="BC480" s="10">
        <f>3/24000000*OO[[#This Row],[111 (02JUL1985 18:00:00)-Water Temperature (C)]]*OO[[#This Row],[53]]</f>
        <v>8.9809794962812495E-2</v>
      </c>
      <c r="BD480" s="10">
        <f>3/24000000*OO[[#This Row],[112 (02JUL1985 21:00:00)-Water Temperature (C)]]*OO[[#This Row],[54]]</f>
        <v>0.10468581165119999</v>
      </c>
      <c r="BE480" s="10">
        <f>3/24000000*OO[[#This Row],[113 (03JUL1985 00:00:00)-Water Temperature (C)]]*OO[[#This Row],[55]]</f>
        <v>0.11712627987255</v>
      </c>
      <c r="BF480" s="10">
        <f>3/24000000*OO[[#This Row],[114 (03JUL1985 03:00:00)-Water Temperature (C)]]*OO[[#This Row],[56]]</f>
        <v>0.12759849112719998</v>
      </c>
      <c r="BG480" s="10">
        <f>3/24000000*OO[[#This Row],[115 (03JUL1985 06:00:00)-Water Temperature (C)]]*OO[[#This Row],[57]]</f>
        <v>0.1352515959334</v>
      </c>
      <c r="BH480" s="10">
        <f>3/24000000*OO[[#This Row],[116 (03JUL1985 09:00:00)-Water Temperature (C)]]*OO[[#This Row],[58]]</f>
        <v>0.13964334133014999</v>
      </c>
      <c r="BI480" s="10">
        <f>3/24000000*OO[[#This Row],[117 (03JUL1985 12:00:00)-Water Temperature (C)]]*OO[[#This Row],[59]]</f>
        <v>0.14108745230502498</v>
      </c>
      <c r="BJ480" s="10">
        <f>3/24000000*OO[[#This Row],[118 (03JUL1985 15:00:00)-Water Temperature (C)]]*OO[[#This Row],[60]]</f>
        <v>0.13913116047952498</v>
      </c>
      <c r="BK480" s="10">
        <f>3/24000000*OO[[#This Row],[119 (03JUL1985 18:00:00)-Water Temperature (C)]]*OO[[#This Row],[61]]</f>
        <v>0.13468945403182497</v>
      </c>
      <c r="BL480" s="10">
        <f>3/24000000*OO[[#This Row],[120 (03JUL1985 21:00:00)-Water Temperature (C)]]*OO[[#This Row],[62]]</f>
        <v>0.129024007748475</v>
      </c>
      <c r="BM480" s="10">
        <f>3/24000000*OO[[#This Row],[121 (04JUL1985 00:00:00)-Water Temperature (C)]]*OO[[#This Row],[63]]</f>
        <v>0.12273134359229998</v>
      </c>
      <c r="BN480" s="10">
        <f>3/24000000*OO[[#This Row],[122 (04JUL1985 03:00:00)-Water Temperature (C)]]*OO[[#This Row],[64]]</f>
        <v>0.116819312085</v>
      </c>
      <c r="BO480" s="10">
        <f>3/24000000*OO[[#This Row],[123 (04JUL1985 06:00:00)-Water Temperature (C)]]*OO[[#This Row],[65]]</f>
        <v>0.1104432155196375</v>
      </c>
      <c r="BP480" s="10">
        <f>3/24000000*OO[[#This Row],[124 (04JUL1985 09:00:00)-Water Temperature (C)]]*OO[[#This Row],[66]]</f>
        <v>0.10414002929265</v>
      </c>
      <c r="BQ480" s="10">
        <f>3/24000000*OO[[#This Row],[125 (04JUL1985 12:00:00)-Water Temperature (C)]]*OO[[#This Row],[67]]</f>
        <v>9.7560302330887486E-2</v>
      </c>
      <c r="BR480" s="10">
        <f>3/24000000*OO[[#This Row],[126 (04JUL1985 15:00:00)-Water Temperature (C)]]*OO[[#This Row],[68]]</f>
        <v>9.1235127368149996E-2</v>
      </c>
      <c r="BS480" s="10">
        <f>3/24000000*OO[[#This Row],[127 (04JUL1985 18:00:00)-Water Temperature (C)]]*OO[[#This Row],[69]]</f>
        <v>8.5381917808187491E-2</v>
      </c>
      <c r="BT480" s="10">
        <f>3/24000000*OO[[#This Row],[128 (04JUL1985 21:00:00)-Water Temperature (C)]]*OO[[#This Row],[70]]</f>
        <v>7.9852058211987487E-2</v>
      </c>
      <c r="BU480" s="10">
        <f>3/24000000*OO[[#This Row],[129 (05JUL1985 00:00:00)-Water Temperature (C)]]*OO[[#This Row],[71]]</f>
        <v>7.4659930724924994E-2</v>
      </c>
      <c r="BV480" s="10">
        <f>3/24000000*OO[[#This Row],[130 (05JUL1985 03:00:00)-Water Temperature (C)]]*OO[[#This Row],[72]]</f>
        <v>7.0334904149674998E-2</v>
      </c>
      <c r="BW480" s="10">
        <f>3/24000000*OO[[#This Row],[131 (05JUL1985 06:00:00)-Water Temperature (C)]]*OO[[#This Row],[73]]</f>
        <v>6.6009281740799994E-2</v>
      </c>
      <c r="BX480" s="10">
        <f>3/24000000*OO[[#This Row],[132 (05JUL1985 09:00:00)-Water Temperature (C)]]*OO[[#This Row],[74]]</f>
        <v>6.1939258346874991E-2</v>
      </c>
      <c r="BY480" s="10">
        <f>3/24000000*OO[[#This Row],[133 (05JUL1985 12:00:00)-Water Temperature (C)]]*OO[[#This Row],[75]]</f>
        <v>5.8178144253874992E-2</v>
      </c>
      <c r="BZ480" s="10">
        <f>3/24000000*OO[[#This Row],[134 (05JUL1985 15:00:00)-Water Temperature (C)]]*OO[[#This Row],[76]]</f>
        <v>5.4547338867E-2</v>
      </c>
      <c r="CA480" s="10">
        <f>3/24000000*OO[[#This Row],[135 (05JUL1985 18:00:00)-Water Temperature (C)]]*OO[[#This Row],[77]]</f>
        <v>5.10429907329625E-2</v>
      </c>
      <c r="CB480" s="10">
        <f>3/24000000*OO[[#This Row],[136 (05JUL1985 21:00:00)-Water Temperature (C)]]*OO[[#This Row],[78]]</f>
        <v>4.7826508444837497E-2</v>
      </c>
      <c r="CC480" s="10">
        <f>3/24000000*OO[[#This Row],[137 (06JUL1985 00:00:00)-Water Temperature (C)]]*OO[[#This Row],[79]]</f>
        <v>4.4989979464062496E-2</v>
      </c>
      <c r="CD480" s="10">
        <f>3/24000000*OO[[#This Row],[138 (06JUL1985 03:00:00)-Water Temperature (C)]]*OO[[#This Row],[80]]</f>
        <v>4.2846402453224998E-2</v>
      </c>
      <c r="CE480" s="10">
        <f>3/24000000*OO[[#This Row],[139 (06JUL1985 06:00:00)-Water Temperature (C)]]*OO[[#This Row],[81]]</f>
        <v>4.07939523464E-2</v>
      </c>
      <c r="CF480" s="10">
        <f>3/24000000*OO[[#This Row],[140 (06JUL1985 09:00:00)-Water Temperature (C)]]*OO[[#This Row],[82]]</f>
        <v>3.8830558411624999E-2</v>
      </c>
      <c r="CG480" s="10">
        <f>3/24000000*OO[[#This Row],[141 (06JUL1985 12:00:00)-Water Temperature (C)]]*OO[[#This Row],[83]]</f>
        <v>3.7113802849887502E-2</v>
      </c>
      <c r="CH480" s="10">
        <f>3/24000000*OO[[#This Row],[142 (06JUL1985 15:00:00)-Water Temperature (C)]]*OO[[#This Row],[84]]</f>
        <v>3.5349523361267496E-2</v>
      </c>
      <c r="CI480" s="10">
        <f>3/24000000*OO[[#This Row],[143 (06JUL1985 18:00:00)-Water Temperature (C)]]*OO[[#This Row],[85]]</f>
        <v>3.3497691397982497E-2</v>
      </c>
      <c r="CJ480" s="10">
        <f>3/24000000*OO[[#This Row],[144 (06JUL1985 21:00:00)-Water Temperature (C)]]*OO[[#This Row],[86]]</f>
        <v>3.1774122693637497E-2</v>
      </c>
      <c r="CK480" s="10">
        <f>3/24000000*OO[[#This Row],[145 (07JUL1985 00:00:00)-Water Temperature (C)]]*OO[[#This Row],[87]]</f>
        <v>3.0276228011664998E-2</v>
      </c>
      <c r="CL480" s="10">
        <f>3/24000000*OO[[#This Row],[146 (07JUL1985 03:00:00)-Water Temperature (C)]]*OO[[#This Row],[88]]</f>
        <v>2.9161369200224996E-2</v>
      </c>
      <c r="CM480" s="10">
        <f>3/24000000*OO[[#This Row],[147 (07JUL1985 06:00:00)-Water Temperature (C)]]*OO[[#This Row],[89]]</f>
        <v>2.8151055758124998E-2</v>
      </c>
      <c r="CN480" s="10">
        <f>3/24000000*OO[[#This Row],[148 (07JUL1985 09:00:00)-Water Temperature (C)]]*OO[[#This Row],[90]]</f>
        <v>2.7124648185294999E-2</v>
      </c>
      <c r="CO480" s="10">
        <f>3/24000000*OO[[#This Row],[149 (07JUL1985 12:00:00)-Water Temperature (C)]]*OO[[#This Row],[91]]</f>
        <v>2.6127592212939997E-2</v>
      </c>
      <c r="CP480" s="10">
        <f>3/24000000*OO[[#This Row],[150 (07JUL1985 15:00:00)-Water Temperature (C)]]*OO[[#This Row],[92]]</f>
        <v>2.5032326133149995E-2</v>
      </c>
      <c r="CQ480" s="10">
        <f>3/24000000*OO[[#This Row],[151 (07JUL1985 18:00:00)-Water Temperature (C)]]*OO[[#This Row],[93]]</f>
        <v>2.3928996864879998E-2</v>
      </c>
      <c r="CR480" s="10">
        <f>3/24000000*OO[[#This Row],[152 (07JUL1985 21:00:00)-Water Temperature (C)]]*OO[[#This Row],[94]]</f>
        <v>2.2904841201334999E-2</v>
      </c>
      <c r="CS480" s="10">
        <f>3/24000000*OO[[#This Row],[153 (08JUL1985 00:00:00)-Water Temperature (C)]]*OO[[#This Row],[95]]</f>
        <v>2.1971144590991247E-2</v>
      </c>
      <c r="CT480" s="10">
        <f>3/24000000*OO[[#This Row],[154 (08JUL1985 03:00:00)-Water Temperature (C)]]*OO[[#This Row],[96]]</f>
        <v>2.11536643458425E-2</v>
      </c>
      <c r="CU480" s="10">
        <f>3/24000000*OO[[#This Row],[155 (08JUL1985 06:00:00)-Water Temperature (C)]]*OO[[#This Row],[97]]</f>
        <v>2.0464496763561251E-2</v>
      </c>
      <c r="CV480" s="10">
        <f>3/24000000*OO[[#This Row],[156 (08JUL1985 09:00:00)-Water Temperature (C)]]*OO[[#This Row],[98]]</f>
        <v>1.9734968899953749E-2</v>
      </c>
      <c r="CW480" s="10">
        <f>3/24000000*OO[[#This Row],[157 (08JUL1985 12:00:00)-Water Temperature (C)]]*OO[[#This Row],[99]]</f>
        <v>1.9027684840210002E-2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8.5480232454862497E-44</v>
      </c>
      <c r="AC481" s="10">
        <f>3/24000000*OO[[#This Row],[85 (29JUN1985 12:00:00)-Water Temperature (C)]]*OO[[#This Row],[27]]</f>
        <v>1.3259950291874998E-37</v>
      </c>
      <c r="AD481" s="10">
        <f>3/24000000*OO[[#This Row],[86 (29JUN1985 15:00:00)-Water Temperature (C)]]*OO[[#This Row],[28]]</f>
        <v>1.4471515822963749E-32</v>
      </c>
      <c r="AE481" s="10">
        <f>3/24000000*OO[[#This Row],[88 (29JUN1985 21:00:00)-Water Temperature (C)]]*OO[[#This Row],[30]]</f>
        <v>1.005893374546125E-24</v>
      </c>
      <c r="AF481" s="10">
        <f>3/24000000*OO[[#This Row],[88 (29JUN1985 21:00:00)-Water Temperature (C)]]*OO[[#This Row],[30]]</f>
        <v>1.005893374546125E-24</v>
      </c>
      <c r="AG481" s="10">
        <f>3/24000000*OO[[#This Row],[89 (30JUN1985 00:00:00)-Water Temperature (C)]]*OO[[#This Row],[31]]</f>
        <v>1.173491489326E-21</v>
      </c>
      <c r="AH481" s="10">
        <f>3/24000000*OO[[#This Row],[90 (30JUN1985 03:00:00)-Water Temperature (C)]]*OO[[#This Row],[32]]</f>
        <v>5.2828787857949994E-19</v>
      </c>
      <c r="AI481" s="10">
        <f>3/24000000*OO[[#This Row],[91 (30JUN1985 06:00:00)-Water Temperature (C)]]*OO[[#This Row],[33]]</f>
        <v>1.0730686543399998E-16</v>
      </c>
      <c r="AJ481" s="10">
        <f>3/24000000*OO[[#This Row],[92 (30JUN1985 09:00:00)-Water Temperature (C)]]*OO[[#This Row],[34]]</f>
        <v>1.1235413763621249E-14</v>
      </c>
      <c r="AK481" s="10">
        <f>3/24000000*OO[[#This Row],[93 (30JUN1985 12:00:00)-Water Temperature (C)]]*OO[[#This Row],[35]]</f>
        <v>6.6690633331000005E-13</v>
      </c>
      <c r="AL481" s="10">
        <f>3/24000000*OO[[#This Row],[94 (30JUN1985 15:00:00)-Water Temperature (C)]]*OO[[#This Row],[36]]</f>
        <v>2.4151786859086247E-11</v>
      </c>
      <c r="AM481" s="10">
        <f>3/24000000*OO[[#This Row],[95 (30JUN1985 18:00:00)-Water Temperature (C)]]*OO[[#This Row],[37]]</f>
        <v>5.6801551761550006E-10</v>
      </c>
      <c r="AN481" s="10">
        <f>3/24000000*OO[[#This Row],[96 (30JUN1985 21:00:00)-Water Temperature (C)]]*OO[[#This Row],[38]]</f>
        <v>9.1333343103749993E-9</v>
      </c>
      <c r="AO481" s="10">
        <f>3/24000000*OO[[#This Row],[97 (01JUL1985 00:00:00)-Water Temperature (C)]]*OO[[#This Row],[39]]</f>
        <v>1.0515796237196249E-7</v>
      </c>
      <c r="AP481" s="10">
        <f>3/24000000*OO[[#This Row],[98 (01JUL1985 03:00:00)-Water Temperature (C)]]*OO[[#This Row],[40]]</f>
        <v>9.0769821707249998E-7</v>
      </c>
      <c r="AQ481" s="10">
        <f>3/24000000*OO[[#This Row],[99 (01JUL1985 06:00:00)-Water Temperature (C)]]*OO[[#This Row],[41]]</f>
        <v>5.9529189919912498E-6</v>
      </c>
      <c r="AR481" s="10">
        <f>3/24000000*OO[[#This Row],[100 (01JUL1985 09:00:00)-Water Temperature (C)]]*OO[[#This Row],[42]]</f>
        <v>3.0455247479557499E-5</v>
      </c>
      <c r="AS481" s="10">
        <f>3/24000000*OO[[#This Row],[101 (01JUL1985 12:00:00)-Water Temperature (C)]]*OO[[#This Row],[43]]</f>
        <v>1.2482858527365E-4</v>
      </c>
      <c r="AT481" s="10">
        <f>3/24000000*OO[[#This Row],[102 (01JUL1985 15:00:00)-Water Temperature (C)]]*OO[[#This Row],[44]]</f>
        <v>4.205575415755E-4</v>
      </c>
      <c r="AU481" s="10">
        <f>3/24000000*OO[[#This Row],[103 (01JUL1985 18:00:00)-Water Temperature (C)]]*OO[[#This Row],[45]]</f>
        <v>1.1911470027975001E-3</v>
      </c>
      <c r="AV481" s="10">
        <f>3/24000000*OO[[#This Row],[104 (01JUL1985 21:00:00)-Water Temperature (C)]]*OO[[#This Row],[46]]</f>
        <v>2.8932444095205001E-3</v>
      </c>
      <c r="AW481" s="10">
        <f>3/24000000*OO[[#This Row],[105 (02JUL1985 00:00:00)-Water Temperature (C)]]*OO[[#This Row],[47]]</f>
        <v>6.1547552334124999E-3</v>
      </c>
      <c r="AX481" s="10">
        <f>3/24000000*OO[[#This Row],[106 (02JUL1985 03:00:00)-Water Temperature (C)]]*OO[[#This Row],[48]]</f>
        <v>1.1753362739487501E-2</v>
      </c>
      <c r="AY481" s="10">
        <f>3/24000000*OO[[#This Row],[107 (02JUL1985 06:00:00)-Water Temperature (C)]]*OO[[#This Row],[49]]</f>
        <v>2.015331253160875E-2</v>
      </c>
      <c r="AZ481" s="10">
        <f>3/24000000*OO[[#This Row],[108 (02JUL1985 09:00:00)-Water Temperature (C)]]*OO[[#This Row],[50]]</f>
        <v>3.1422439802512497E-2</v>
      </c>
      <c r="BA481" s="10">
        <f>3/24000000*OO[[#This Row],[109 (02JUL1985 12:00:00)-Water Temperature (C)]]*OO[[#This Row],[51]]</f>
        <v>4.5133581573362495E-2</v>
      </c>
      <c r="BB481" s="10">
        <f>3/24000000*OO[[#This Row],[110 (02JUL1985 15:00:00)-Water Temperature (C)]]*OO[[#This Row],[52]]</f>
        <v>6.0147727537949988E-2</v>
      </c>
      <c r="BC481" s="10">
        <f>3/24000000*OO[[#This Row],[111 (02JUL1985 18:00:00)-Water Temperature (C)]]*OO[[#This Row],[53]]</f>
        <v>7.5072609376562488E-2</v>
      </c>
      <c r="BD481" s="10">
        <f>3/24000000*OO[[#This Row],[112 (02JUL1985 21:00:00)-Water Temperature (C)]]*OO[[#This Row],[54]]</f>
        <v>8.9004370360237492E-2</v>
      </c>
      <c r="BE481" s="10">
        <f>3/24000000*OO[[#This Row],[113 (03JUL1985 00:00:00)-Water Temperature (C)]]*OO[[#This Row],[55]]</f>
        <v>0.10115643381812499</v>
      </c>
      <c r="BF481" s="10">
        <f>3/24000000*OO[[#This Row],[114 (03JUL1985 03:00:00)-Water Temperature (C)]]*OO[[#This Row],[56]]</f>
        <v>0.1117836207378</v>
      </c>
      <c r="BG481" s="10">
        <f>3/24000000*OO[[#This Row],[115 (03JUL1985 06:00:00)-Water Temperature (C)]]*OO[[#This Row],[57]]</f>
        <v>0.12004300461844999</v>
      </c>
      <c r="BH481" s="10">
        <f>3/24000000*OO[[#This Row],[116 (03JUL1985 09:00:00)-Water Temperature (C)]]*OO[[#This Row],[58]]</f>
        <v>0.12543857148024998</v>
      </c>
      <c r="BI481" s="10">
        <f>3/24000000*OO[[#This Row],[117 (03JUL1985 12:00:00)-Water Temperature (C)]]*OO[[#This Row],[59]]</f>
        <v>0.12814566073199998</v>
      </c>
      <c r="BJ481" s="10">
        <f>3/24000000*OO[[#This Row],[118 (03JUL1985 15:00:00)-Water Temperature (C)]]*OO[[#This Row],[60]]</f>
        <v>0.12768347478555003</v>
      </c>
      <c r="BK481" s="10">
        <f>3/24000000*OO[[#This Row],[119 (03JUL1985 18:00:00)-Water Temperature (C)]]*OO[[#This Row],[61]]</f>
        <v>0.12480537846799999</v>
      </c>
      <c r="BL481" s="10">
        <f>3/24000000*OO[[#This Row],[120 (03JUL1985 21:00:00)-Water Temperature (C)]]*OO[[#This Row],[62]]</f>
        <v>0.1206105781476375</v>
      </c>
      <c r="BM481" s="10">
        <f>3/24000000*OO[[#This Row],[121 (04JUL1985 00:00:00)-Water Temperature (C)]]*OO[[#This Row],[63]]</f>
        <v>0.11564231447669998</v>
      </c>
      <c r="BN481" s="10">
        <f>3/24000000*OO[[#This Row],[122 (04JUL1985 03:00:00)-Water Temperature (C)]]*OO[[#This Row],[64]]</f>
        <v>0.11086753629194999</v>
      </c>
      <c r="BO481" s="10">
        <f>3/24000000*OO[[#This Row],[123 (04JUL1985 06:00:00)-Water Temperature (C)]]*OO[[#This Row],[65]]</f>
        <v>0.10546570710445</v>
      </c>
      <c r="BP481" s="10">
        <f>3/24000000*OO[[#This Row],[124 (04JUL1985 09:00:00)-Water Temperature (C)]]*OO[[#This Row],[66]]</f>
        <v>0.10006338535250001</v>
      </c>
      <c r="BQ481" s="10">
        <f>3/24000000*OO[[#This Row],[125 (04JUL1985 12:00:00)-Water Temperature (C)]]*OO[[#This Row],[67]]</f>
        <v>9.4269883832475004E-2</v>
      </c>
      <c r="BR481" s="10">
        <f>3/24000000*OO[[#This Row],[126 (04JUL1985 15:00:00)-Water Temperature (C)]]*OO[[#This Row],[68]]</f>
        <v>8.8628303077875004E-2</v>
      </c>
      <c r="BS481" s="10">
        <f>3/24000000*OO[[#This Row],[127 (04JUL1985 18:00:00)-Water Temperature (C)]]*OO[[#This Row],[69]]</f>
        <v>8.3351898070699995E-2</v>
      </c>
      <c r="BT481" s="10">
        <f>3/24000000*OO[[#This Row],[128 (04JUL1985 21:00:00)-Water Temperature (C)]]*OO[[#This Row],[70]]</f>
        <v>7.830922913204999E-2</v>
      </c>
      <c r="BU481" s="10">
        <f>3/24000000*OO[[#This Row],[129 (05JUL1985 00:00:00)-Water Temperature (C)]]*OO[[#This Row],[71]]</f>
        <v>7.3528100811937502E-2</v>
      </c>
      <c r="BV481" s="10">
        <f>3/24000000*OO[[#This Row],[130 (05JUL1985 03:00:00)-Water Temperature (C)]]*OO[[#This Row],[72]]</f>
        <v>6.9529698551187499E-2</v>
      </c>
      <c r="BW481" s="10">
        <f>3/24000000*OO[[#This Row],[131 (05JUL1985 06:00:00)-Water Temperature (C)]]*OO[[#This Row],[73]]</f>
        <v>6.5486212930075005E-2</v>
      </c>
      <c r="BX481" s="10">
        <f>3/24000000*OO[[#This Row],[132 (05JUL1985 09:00:00)-Water Temperature (C)]]*OO[[#This Row],[74]]</f>
        <v>6.1662795358937497E-2</v>
      </c>
      <c r="BY481" s="10">
        <f>3/24000000*OO[[#This Row],[133 (05JUL1985 12:00:00)-Water Temperature (C)]]*OO[[#This Row],[75]]</f>
        <v>5.8107037535800002E-2</v>
      </c>
      <c r="BZ481" s="10">
        <f>3/24000000*OO[[#This Row],[134 (05JUL1985 15:00:00)-Water Temperature (C)]]*OO[[#This Row],[76]]</f>
        <v>5.4652644398625001E-2</v>
      </c>
      <c r="CA481" s="10">
        <f>3/24000000*OO[[#This Row],[135 (05JUL1985 18:00:00)-Water Temperature (C)]]*OO[[#This Row],[77]]</f>
        <v>5.1301248900349997E-2</v>
      </c>
      <c r="CB481" s="10">
        <f>3/24000000*OO[[#This Row],[136 (05JUL1985 21:00:00)-Water Temperature (C)]]*OO[[#This Row],[78]]</f>
        <v>4.8210643798374996E-2</v>
      </c>
      <c r="CC481" s="10">
        <f>3/24000000*OO[[#This Row],[137 (06JUL1985 00:00:00)-Water Temperature (C)]]*OO[[#This Row],[79]]</f>
        <v>4.5476439523849999E-2</v>
      </c>
      <c r="CD481" s="10">
        <f>3/24000000*OO[[#This Row],[138 (06JUL1985 03:00:00)-Water Temperature (C)]]*OO[[#This Row],[80]]</f>
        <v>4.3406413272599996E-2</v>
      </c>
      <c r="CE481" s="10">
        <f>3/24000000*OO[[#This Row],[139 (06JUL1985 06:00:00)-Water Temperature (C)]]*OO[[#This Row],[81]]</f>
        <v>4.1412433037099995E-2</v>
      </c>
      <c r="CF481" s="10">
        <f>3/24000000*OO[[#This Row],[140 (06JUL1985 09:00:00)-Water Temperature (C)]]*OO[[#This Row],[82]]</f>
        <v>3.9500135899875E-2</v>
      </c>
      <c r="CG481" s="10">
        <f>3/24000000*OO[[#This Row],[141 (06JUL1985 12:00:00)-Water Temperature (C)]]*OO[[#This Row],[83]]</f>
        <v>3.7821798970454998E-2</v>
      </c>
      <c r="CH481" s="10">
        <f>3/24000000*OO[[#This Row],[142 (06JUL1985 15:00:00)-Water Temperature (C)]]*OO[[#This Row],[84]]</f>
        <v>3.6088150567537502E-2</v>
      </c>
      <c r="CI481" s="10">
        <f>3/24000000*OO[[#This Row],[143 (06JUL1985 18:00:00)-Water Temperature (C)]]*OO[[#This Row],[85]]</f>
        <v>3.4262191382951245E-2</v>
      </c>
      <c r="CJ481" s="10">
        <f>3/24000000*OO[[#This Row],[144 (06JUL1985 21:00:00)-Water Temperature (C)]]*OO[[#This Row],[86]]</f>
        <v>3.2557936447443751E-2</v>
      </c>
      <c r="CK481" s="10">
        <f>3/24000000*OO[[#This Row],[145 (07JUL1985 00:00:00)-Water Temperature (C)]]*OO[[#This Row],[87]]</f>
        <v>3.1072409182415002E-2</v>
      </c>
      <c r="CL481" s="10">
        <f>3/24000000*OO[[#This Row],[146 (07JUL1985 03:00:00)-Water Temperature (C)]]*OO[[#This Row],[88]]</f>
        <v>2.99633040758925E-2</v>
      </c>
      <c r="CM481" s="10">
        <f>3/24000000*OO[[#This Row],[147 (07JUL1985 06:00:00)-Water Temperature (C)]]*OO[[#This Row],[89]]</f>
        <v>2.8955097978099996E-2</v>
      </c>
      <c r="CN481" s="10">
        <f>3/24000000*OO[[#This Row],[148 (07JUL1985 09:00:00)-Water Temperature (C)]]*OO[[#This Row],[90]]</f>
        <v>2.7928974234178748E-2</v>
      </c>
      <c r="CO481" s="10">
        <f>3/24000000*OO[[#This Row],[149 (07JUL1985 12:00:00)-Water Temperature (C)]]*OO[[#This Row],[91]]</f>
        <v>2.6931227119539998E-2</v>
      </c>
      <c r="CP481" s="10">
        <f>3/24000000*OO[[#This Row],[150 (07JUL1985 15:00:00)-Water Temperature (C)]]*OO[[#This Row],[92]]</f>
        <v>2.5833806224483752E-2</v>
      </c>
      <c r="CQ481" s="10">
        <f>3/24000000*OO[[#This Row],[151 (07JUL1985 18:00:00)-Water Temperature (C)]]*OO[[#This Row],[93]]</f>
        <v>2.4726900265119998E-2</v>
      </c>
      <c r="CR481" s="10">
        <f>3/24000000*OO[[#This Row],[152 (07JUL1985 21:00:00)-Water Temperature (C)]]*OO[[#This Row],[94]]</f>
        <v>2.3697400595250002E-2</v>
      </c>
      <c r="CS481" s="10">
        <f>3/24000000*OO[[#This Row],[153 (08JUL1985 00:00:00)-Water Temperature (C)]]*OO[[#This Row],[95]]</f>
        <v>2.2757636884050001E-2</v>
      </c>
      <c r="CT481" s="10">
        <f>3/24000000*OO[[#This Row],[154 (08JUL1985 03:00:00)-Water Temperature (C)]]*OO[[#This Row],[96]]</f>
        <v>2.1933267583300001E-2</v>
      </c>
      <c r="CU481" s="10">
        <f>3/24000000*OO[[#This Row],[155 (08JUL1985 06:00:00)-Water Temperature (C)]]*OO[[#This Row],[97]]</f>
        <v>2.1236512393459996E-2</v>
      </c>
      <c r="CV481" s="10">
        <f>3/24000000*OO[[#This Row],[156 (08JUL1985 09:00:00)-Water Temperature (C)]]*OO[[#This Row],[98]]</f>
        <v>2.049938381478E-2</v>
      </c>
      <c r="CW481" s="10">
        <f>3/24000000*OO[[#This Row],[157 (08JUL1985 12:00:00)-Water Temperature (C)]]*OO[[#This Row],[99]]</f>
        <v>1.978325362431E-2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0</v>
      </c>
      <c r="AC482" s="10">
        <f>3/24000000*OO[[#This Row],[85 (29JUN1985 12:00:00)-Water Temperature (C)]]*OO[[#This Row],[27]]</f>
        <v>3.7888232202412503E-38</v>
      </c>
      <c r="AD482" s="10">
        <f>3/24000000*OO[[#This Row],[86 (29JUN1985 15:00:00)-Water Temperature (C)]]*OO[[#This Row],[28]]</f>
        <v>4.6288143763724993E-33</v>
      </c>
      <c r="AE482" s="10">
        <f>3/24000000*OO[[#This Row],[88 (29JUN1985 21:00:00)-Water Temperature (C)]]*OO[[#This Row],[30]]</f>
        <v>3.8618491341299994E-25</v>
      </c>
      <c r="AF482" s="10">
        <f>3/24000000*OO[[#This Row],[88 (29JUN1985 21:00:00)-Water Temperature (C)]]*OO[[#This Row],[30]]</f>
        <v>3.8618491341299994E-25</v>
      </c>
      <c r="AG482" s="10">
        <f>3/24000000*OO[[#This Row],[89 (30JUN1985 00:00:00)-Water Temperature (C)]]*OO[[#This Row],[31]]</f>
        <v>4.8535150722299997E-22</v>
      </c>
      <c r="AH482" s="10">
        <f>3/24000000*OO[[#This Row],[90 (30JUN1985 03:00:00)-Water Temperature (C)]]*OO[[#This Row],[32]]</f>
        <v>2.3334800567734999E-19</v>
      </c>
      <c r="AI482" s="10">
        <f>3/24000000*OO[[#This Row],[91 (30JUN1985 06:00:00)-Water Temperature (C)]]*OO[[#This Row],[33]]</f>
        <v>5.0234730033199997E-17</v>
      </c>
      <c r="AJ482" s="10">
        <f>3/24000000*OO[[#This Row],[92 (30JUN1985 09:00:00)-Water Temperature (C)]]*OO[[#This Row],[34]]</f>
        <v>5.5418323618862492E-15</v>
      </c>
      <c r="AK482" s="10">
        <f>3/24000000*OO[[#This Row],[93 (30JUN1985 12:00:00)-Water Temperature (C)]]*OO[[#This Row],[35]]</f>
        <v>3.4521823051031247E-13</v>
      </c>
      <c r="AL482" s="10">
        <f>3/24000000*OO[[#This Row],[94 (30JUN1985 15:00:00)-Water Temperature (C)]]*OO[[#This Row],[36]]</f>
        <v>1.308038455337625E-11</v>
      </c>
      <c r="AM482" s="10">
        <f>3/24000000*OO[[#This Row],[95 (30JUN1985 18:00:00)-Water Temperature (C)]]*OO[[#This Row],[37]]</f>
        <v>3.2097913022984998E-10</v>
      </c>
      <c r="AN482" s="10">
        <f>3/24000000*OO[[#This Row],[96 (30JUN1985 21:00:00)-Water Temperature (C)]]*OO[[#This Row],[38]]</f>
        <v>5.3716499880075001E-9</v>
      </c>
      <c r="AO482" s="10">
        <f>3/24000000*OO[[#This Row],[97 (01JUL1985 00:00:00)-Water Temperature (C)]]*OO[[#This Row],[39]]</f>
        <v>6.4234700294000004E-8</v>
      </c>
      <c r="AP482" s="10">
        <f>3/24000000*OO[[#This Row],[98 (01JUL1985 03:00:00)-Water Temperature (C)]]*OO[[#This Row],[40]]</f>
        <v>5.74587157153125E-7</v>
      </c>
      <c r="AQ482" s="10">
        <f>3/24000000*OO[[#This Row],[99 (01JUL1985 06:00:00)-Water Temperature (C)]]*OO[[#This Row],[41]]</f>
        <v>3.8989238082299991E-6</v>
      </c>
      <c r="AR482" s="10">
        <f>3/24000000*OO[[#This Row],[100 (01JUL1985 09:00:00)-Water Temperature (C)]]*OO[[#This Row],[42]]</f>
        <v>2.0607424188535E-5</v>
      </c>
      <c r="AS482" s="10">
        <f>3/24000000*OO[[#This Row],[101 (01JUL1985 12:00:00)-Water Temperature (C)]]*OO[[#This Row],[43]]</f>
        <v>8.7133725258499992E-5</v>
      </c>
      <c r="AT482" s="10">
        <f>3/24000000*OO[[#This Row],[102 (01JUL1985 15:00:00)-Water Temperature (C)]]*OO[[#This Row],[44]]</f>
        <v>3.0241870226347496E-4</v>
      </c>
      <c r="AU482" s="10">
        <f>3/24000000*OO[[#This Row],[103 (01JUL1985 18:00:00)-Water Temperature (C)]]*OO[[#This Row],[45]]</f>
        <v>8.8118349089574995E-4</v>
      </c>
      <c r="AV482" s="10">
        <f>3/24000000*OO[[#This Row],[104 (01JUL1985 21:00:00)-Water Temperature (C)]]*OO[[#This Row],[46]]</f>
        <v>2.1988041934799998E-3</v>
      </c>
      <c r="AW482" s="10">
        <f>3/24000000*OO[[#This Row],[105 (02JUL1985 00:00:00)-Water Temperature (C)]]*OO[[#This Row],[47]]</f>
        <v>4.7985729809249993E-3</v>
      </c>
      <c r="AX482" s="10">
        <f>3/24000000*OO[[#This Row],[106 (02JUL1985 03:00:00)-Water Temperature (C)]]*OO[[#This Row],[48]]</f>
        <v>9.3849261348824993E-3</v>
      </c>
      <c r="AY482" s="10">
        <f>3/24000000*OO[[#This Row],[107 (02JUL1985 06:00:00)-Water Temperature (C)]]*OO[[#This Row],[49]]</f>
        <v>1.6458226001459998E-2</v>
      </c>
      <c r="AZ482" s="10">
        <f>3/24000000*OO[[#This Row],[108 (02JUL1985 09:00:00)-Water Temperature (C)]]*OO[[#This Row],[50]]</f>
        <v>2.6212290134156251E-2</v>
      </c>
      <c r="BA482" s="10">
        <f>3/24000000*OO[[#This Row],[109 (02JUL1985 12:00:00)-Water Temperature (C)]]*OO[[#This Row],[51]]</f>
        <v>3.8410320093337502E-2</v>
      </c>
      <c r="BB482" s="10">
        <f>3/24000000*OO[[#This Row],[110 (02JUL1985 15:00:00)-Water Temperature (C)]]*OO[[#This Row],[52]]</f>
        <v>5.2166413983512495E-2</v>
      </c>
      <c r="BC482" s="10">
        <f>3/24000000*OO[[#This Row],[111 (02JUL1985 18:00:00)-Water Temperature (C)]]*OO[[#This Row],[53]]</f>
        <v>6.6284772652699983E-2</v>
      </c>
      <c r="BD482" s="10">
        <f>3/24000000*OO[[#This Row],[112 (02JUL1985 21:00:00)-Water Temperature (C)]]*OO[[#This Row],[54]]</f>
        <v>7.9903227533725002E-2</v>
      </c>
      <c r="BE482" s="10">
        <f>3/24000000*OO[[#This Row],[113 (03JUL1985 00:00:00)-Water Temperature (C)]]*OO[[#This Row],[55]]</f>
        <v>9.2224651688399994E-2</v>
      </c>
      <c r="BF482" s="10">
        <f>3/24000000*OO[[#This Row],[114 (03JUL1985 03:00:00)-Water Temperature (C)]]*OO[[#This Row],[56]]</f>
        <v>0.10336022416930001</v>
      </c>
      <c r="BG482" s="10">
        <f>3/24000000*OO[[#This Row],[115 (03JUL1985 06:00:00)-Water Temperature (C)]]*OO[[#This Row],[57]]</f>
        <v>0.11243952751293751</v>
      </c>
      <c r="BH482" s="10">
        <f>3/24000000*OO[[#This Row],[116 (03JUL1985 09:00:00)-Water Temperature (C)]]*OO[[#This Row],[58]]</f>
        <v>0.11890597132882499</v>
      </c>
      <c r="BI482" s="10">
        <f>3/24000000*OO[[#This Row],[117 (03JUL1985 12:00:00)-Water Temperature (C)]]*OO[[#This Row],[59]]</f>
        <v>0.1228235935614875</v>
      </c>
      <c r="BJ482" s="10">
        <f>3/24000000*OO[[#This Row],[118 (03JUL1985 15:00:00)-Water Temperature (C)]]*OO[[#This Row],[60]]</f>
        <v>0.1236626208496875</v>
      </c>
      <c r="BK482" s="10">
        <f>3/24000000*OO[[#This Row],[119 (03JUL1985 18:00:00)-Water Temperature (C)]]*OO[[#This Row],[61]]</f>
        <v>0.1220602873528</v>
      </c>
      <c r="BL482" s="10">
        <f>3/24000000*OO[[#This Row],[120 (03JUL1985 21:00:00)-Water Temperature (C)]]*OO[[#This Row],[62]]</f>
        <v>0.11902046313272499</v>
      </c>
      <c r="BM482" s="10">
        <f>3/24000000*OO[[#This Row],[121 (04JUL1985 00:00:00)-Water Temperature (C)]]*OO[[#This Row],[63]]</f>
        <v>0.11505631833275</v>
      </c>
      <c r="BN482" s="10">
        <f>3/24000000*OO[[#This Row],[122 (04JUL1985 03:00:00)-Water Temperature (C)]]*OO[[#This Row],[64]]</f>
        <v>0.11111619687418749</v>
      </c>
      <c r="BO482" s="10">
        <f>3/24000000*OO[[#This Row],[123 (04JUL1985 06:00:00)-Water Temperature (C)]]*OO[[#This Row],[65]]</f>
        <v>0.1064485234395</v>
      </c>
      <c r="BP482" s="10">
        <f>3/24000000*OO[[#This Row],[124 (04JUL1985 09:00:00)-Water Temperature (C)]]*OO[[#This Row],[66]]</f>
        <v>0.10159230596865002</v>
      </c>
      <c r="BQ482" s="10">
        <f>3/24000000*OO[[#This Row],[125 (04JUL1985 12:00:00)-Water Temperature (C)]]*OO[[#This Row],[67]]</f>
        <v>9.6290400915000005E-2</v>
      </c>
      <c r="BR482" s="10">
        <f>3/24000000*OO[[#This Row],[126 (04JUL1985 15:00:00)-Water Temperature (C)]]*OO[[#This Row],[68]]</f>
        <v>9.1031872869600003E-2</v>
      </c>
      <c r="BS482" s="10">
        <f>3/24000000*OO[[#This Row],[127 (04JUL1985 18:00:00)-Water Temperature (C)]]*OO[[#This Row],[69]]</f>
        <v>8.6062959900774991E-2</v>
      </c>
      <c r="BT482" s="10">
        <f>3/24000000*OO[[#This Row],[128 (04JUL1985 21:00:00)-Water Temperature (C)]]*OO[[#This Row],[70]]</f>
        <v>8.1247390536674999E-2</v>
      </c>
      <c r="BU482" s="10">
        <f>3/24000000*OO[[#This Row],[129 (05JUL1985 00:00:00)-Water Temperature (C)]]*OO[[#This Row],[71]]</f>
        <v>7.6633256139999995E-2</v>
      </c>
      <c r="BV482" s="10">
        <f>3/24000000*OO[[#This Row],[130 (05JUL1985 03:00:00)-Water Temperature (C)]]*OO[[#This Row],[72]]</f>
        <v>7.2759665354362499E-2</v>
      </c>
      <c r="BW482" s="10">
        <f>3/24000000*OO[[#This Row],[131 (05JUL1985 06:00:00)-Water Temperature (C)]]*OO[[#This Row],[73]]</f>
        <v>6.8792893176799999E-2</v>
      </c>
      <c r="BX482" s="10">
        <f>3/24000000*OO[[#This Row],[132 (05JUL1985 09:00:00)-Water Temperature (C)]]*OO[[#This Row],[74]]</f>
        <v>6.5017658430787509E-2</v>
      </c>
      <c r="BY482" s="10">
        <f>3/24000000*OO[[#This Row],[133 (05JUL1985 12:00:00)-Water Temperature (C)]]*OO[[#This Row],[75]]</f>
        <v>6.1481769101999997E-2</v>
      </c>
      <c r="BZ482" s="10">
        <f>3/24000000*OO[[#This Row],[134 (05JUL1985 15:00:00)-Water Temperature (C)]]*OO[[#This Row],[76]]</f>
        <v>5.8022009402512502E-2</v>
      </c>
      <c r="CA482" s="10">
        <f>3/24000000*OO[[#This Row],[135 (05JUL1985 18:00:00)-Water Temperature (C)]]*OO[[#This Row],[77]]</f>
        <v>5.4643660029749998E-2</v>
      </c>
      <c r="CB482" s="10">
        <f>3/24000000*OO[[#This Row],[136 (05JUL1985 21:00:00)-Water Temperature (C)]]*OO[[#This Row],[78]]</f>
        <v>5.1512524695937499E-2</v>
      </c>
      <c r="CC482" s="10">
        <f>3/24000000*OO[[#This Row],[137 (06JUL1985 00:00:00)-Water Temperature (C)]]*OO[[#This Row],[79]]</f>
        <v>4.8732515716674994E-2</v>
      </c>
      <c r="CD482" s="10">
        <f>3/24000000*OO[[#This Row],[138 (06JUL1985 03:00:00)-Water Temperature (C)]]*OO[[#This Row],[80]]</f>
        <v>4.6626488905499995E-2</v>
      </c>
      <c r="CE482" s="10">
        <f>3/24000000*OO[[#This Row],[139 (06JUL1985 06:00:00)-Water Temperature (C)]]*OO[[#This Row],[81]]</f>
        <v>4.4583899295374992E-2</v>
      </c>
      <c r="CF482" s="10">
        <f>3/24000000*OO[[#This Row],[140 (06JUL1985 09:00:00)-Water Temperature (C)]]*OO[[#This Row],[82]]</f>
        <v>4.2617043969824998E-2</v>
      </c>
      <c r="CG482" s="10">
        <f>3/24000000*OO[[#This Row],[141 (06JUL1985 12:00:00)-Water Temperature (C)]]*OO[[#This Row],[83]]</f>
        <v>4.0885319514187494E-2</v>
      </c>
      <c r="CH482" s="10">
        <f>3/24000000*OO[[#This Row],[142 (06JUL1985 15:00:00)-Water Temperature (C)]]*OO[[#This Row],[84]]</f>
        <v>3.9086014468499998E-2</v>
      </c>
      <c r="CI482" s="10">
        <f>3/24000000*OO[[#This Row],[143 (06JUL1985 18:00:00)-Water Temperature (C)]]*OO[[#This Row],[85]]</f>
        <v>3.7182169250338751E-2</v>
      </c>
      <c r="CJ482" s="10">
        <f>3/24000000*OO[[#This Row],[144 (06JUL1985 21:00:00)-Water Temperature (C)]]*OO[[#This Row],[86]]</f>
        <v>3.539932539746251E-2</v>
      </c>
      <c r="CK482" s="10">
        <f>3/24000000*OO[[#This Row],[145 (07JUL1985 00:00:00)-Water Temperature (C)]]*OO[[#This Row],[87]]</f>
        <v>3.3841245090900002E-2</v>
      </c>
      <c r="CL482" s="10">
        <f>3/24000000*OO[[#This Row],[146 (07JUL1985 03:00:00)-Water Temperature (C)]]*OO[[#This Row],[88]]</f>
        <v>3.2674955497730002E-2</v>
      </c>
      <c r="CM482" s="10">
        <f>3/24000000*OO[[#This Row],[147 (07JUL1985 06:00:00)-Water Temperature (C)]]*OO[[#This Row],[89]]</f>
        <v>3.1611063170275004E-2</v>
      </c>
      <c r="CN482" s="10">
        <f>3/24000000*OO[[#This Row],[148 (07JUL1985 09:00:00)-Water Temperature (C)]]*OO[[#This Row],[90]]</f>
        <v>3.0525268107124998E-2</v>
      </c>
      <c r="CO482" s="10">
        <f>3/24000000*OO[[#This Row],[149 (07JUL1985 12:00:00)-Water Temperature (C)]]*OO[[#This Row],[91]]</f>
        <v>2.9467946873960003E-2</v>
      </c>
      <c r="CP482" s="10">
        <f>3/24000000*OO[[#This Row],[150 (07JUL1985 15:00:00)-Water Temperature (C)]]*OO[[#This Row],[92]]</f>
        <v>2.8302762346425002E-2</v>
      </c>
      <c r="CQ482" s="10">
        <f>3/24000000*OO[[#This Row],[151 (07JUL1985 18:00:00)-Water Temperature (C)]]*OO[[#This Row],[93]]</f>
        <v>2.7125502211990001E-2</v>
      </c>
      <c r="CR482" s="10">
        <f>3/24000000*OO[[#This Row],[152 (07JUL1985 21:00:00)-Water Temperature (C)]]*OO[[#This Row],[94]]</f>
        <v>2.6028800653432497E-2</v>
      </c>
      <c r="CS482" s="10">
        <f>3/24000000*OO[[#This Row],[153 (08JUL1985 00:00:00)-Water Temperature (C)]]*OO[[#This Row],[95]]</f>
        <v>2.5025469409607495E-2</v>
      </c>
      <c r="CT482" s="10">
        <f>3/24000000*OO[[#This Row],[154 (08JUL1985 03:00:00)-Water Temperature (C)]]*OO[[#This Row],[96]]</f>
        <v>2.4144242231092499E-2</v>
      </c>
      <c r="CU482" s="10">
        <f>3/24000000*OO[[#This Row],[155 (08JUL1985 06:00:00)-Water Temperature (C)]]*OO[[#This Row],[97]]</f>
        <v>2.33973826978125E-2</v>
      </c>
      <c r="CV482" s="10">
        <f>3/24000000*OO[[#This Row],[156 (08JUL1985 09:00:00)-Water Temperature (C)]]*OO[[#This Row],[98]]</f>
        <v>2.2606980119382499E-2</v>
      </c>
      <c r="CW482" s="10">
        <f>3/24000000*OO[[#This Row],[157 (08JUL1985 12:00:00)-Water Temperature (C)]]*OO[[#This Row],[99]]</f>
        <v>2.1838256291377499E-2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0</v>
      </c>
      <c r="AC483" s="10">
        <f>3/24000000*OO[[#This Row],[85 (29JUN1985 12:00:00)-Water Temperature (C)]]*OO[[#This Row],[27]]</f>
        <v>1.0596200323596249E-38</v>
      </c>
      <c r="AD483" s="10">
        <f>3/24000000*OO[[#This Row],[86 (29JUN1985 15:00:00)-Water Temperature (C)]]*OO[[#This Row],[28]]</f>
        <v>1.451299858647E-33</v>
      </c>
      <c r="AE483" s="10">
        <f>3/24000000*OO[[#This Row],[88 (29JUN1985 21:00:00)-Water Temperature (C)]]*OO[[#This Row],[30]]</f>
        <v>1.4545771139737497E-25</v>
      </c>
      <c r="AF483" s="10">
        <f>3/24000000*OO[[#This Row],[88 (29JUN1985 21:00:00)-Water Temperature (C)]]*OO[[#This Row],[30]]</f>
        <v>1.4545771139737497E-25</v>
      </c>
      <c r="AG483" s="10">
        <f>3/24000000*OO[[#This Row],[89 (30JUN1985 00:00:00)-Water Temperature (C)]]*OO[[#This Row],[31]]</f>
        <v>1.9717826088420002E-22</v>
      </c>
      <c r="AH483" s="10">
        <f>3/24000000*OO[[#This Row],[90 (30JUN1985 03:00:00)-Water Temperature (C)]]*OO[[#This Row],[32]]</f>
        <v>1.0133478425013749E-19</v>
      </c>
      <c r="AI483" s="10">
        <f>3/24000000*OO[[#This Row],[91 (30JUN1985 06:00:00)-Water Temperature (C)]]*OO[[#This Row],[33]]</f>
        <v>2.31425266621E-17</v>
      </c>
      <c r="AJ483" s="10">
        <f>3/24000000*OO[[#This Row],[92 (30JUN1985 09:00:00)-Water Temperature (C)]]*OO[[#This Row],[34]]</f>
        <v>2.6922056164803748E-15</v>
      </c>
      <c r="AK483" s="10">
        <f>3/24000000*OO[[#This Row],[93 (30JUN1985 12:00:00)-Water Temperature (C)]]*OO[[#This Row],[35]]</f>
        <v>1.7613762839835001E-13</v>
      </c>
      <c r="AL483" s="10">
        <f>3/24000000*OO[[#This Row],[94 (30JUN1985 15:00:00)-Water Temperature (C)]]*OO[[#This Row],[36]]</f>
        <v>6.9880583708699998E-12</v>
      </c>
      <c r="AM483" s="10">
        <f>3/24000000*OO[[#This Row],[95 (30JUN1985 18:00:00)-Water Temperature (C)]]*OO[[#This Row],[37]]</f>
        <v>1.7905681655849999E-10</v>
      </c>
      <c r="AN483" s="10">
        <f>3/24000000*OO[[#This Row],[96 (30JUN1985 21:00:00)-Water Temperature (C)]]*OO[[#This Row],[38]]</f>
        <v>3.1211265699184997E-9</v>
      </c>
      <c r="AO483" s="10">
        <f>3/24000000*OO[[#This Row],[97 (01JUL1985 00:00:00)-Water Temperature (C)]]*OO[[#This Row],[39]]</f>
        <v>3.8791943586874996E-8</v>
      </c>
      <c r="AP483" s="10">
        <f>3/24000000*OO[[#This Row],[98 (01JUL1985 03:00:00)-Water Temperature (C)]]*OO[[#This Row],[40]]</f>
        <v>3.5984870046634996E-7</v>
      </c>
      <c r="AQ483" s="10">
        <f>3/24000000*OO[[#This Row],[99 (01JUL1985 06:00:00)-Water Temperature (C)]]*OO[[#This Row],[41]]</f>
        <v>2.5280220567150001E-6</v>
      </c>
      <c r="AR483" s="10">
        <f>3/24000000*OO[[#This Row],[100 (01JUL1985 09:00:00)-Water Temperature (C)]]*OO[[#This Row],[42]]</f>
        <v>1.3812726097567499E-5</v>
      </c>
      <c r="AS483" s="10">
        <f>3/24000000*OO[[#This Row],[101 (01JUL1985 12:00:00)-Water Temperature (C)]]*OO[[#This Row],[43]]</f>
        <v>6.0287116545149996E-5</v>
      </c>
      <c r="AT483" s="10">
        <f>3/24000000*OO[[#This Row],[102 (01JUL1985 15:00:00)-Water Temperature (C)]]*OO[[#This Row],[44]]</f>
        <v>2.1569272940063749E-4</v>
      </c>
      <c r="AU483" s="10">
        <f>3/24000000*OO[[#This Row],[103 (01JUL1985 18:00:00)-Water Temperature (C)]]*OO[[#This Row],[45]]</f>
        <v>6.4697482083999995E-4</v>
      </c>
      <c r="AV483" s="10">
        <f>3/24000000*OO[[#This Row],[104 (01JUL1985 21:00:00)-Water Temperature (C)]]*OO[[#This Row],[46]]</f>
        <v>1.6595208422624998E-3</v>
      </c>
      <c r="AW483" s="10">
        <f>3/24000000*OO[[#This Row],[105 (02JUL1985 00:00:00)-Water Temperature (C)]]*OO[[#This Row],[47]]</f>
        <v>3.7177285444649996E-3</v>
      </c>
      <c r="AX483" s="10">
        <f>3/24000000*OO[[#This Row],[106 (02JUL1985 03:00:00)-Water Temperature (C)]]*OO[[#This Row],[48]]</f>
        <v>7.4512951494274992E-3</v>
      </c>
      <c r="AY483" s="10">
        <f>3/24000000*OO[[#This Row],[107 (02JUL1985 06:00:00)-Water Temperature (C)]]*OO[[#This Row],[49]]</f>
        <v>1.337272019539875E-2</v>
      </c>
      <c r="AZ483" s="10">
        <f>3/24000000*OO[[#This Row],[108 (02JUL1985 09:00:00)-Water Temperature (C)]]*OO[[#This Row],[50]]</f>
        <v>2.1768432425000001E-2</v>
      </c>
      <c r="BA483" s="10">
        <f>3/24000000*OO[[#This Row],[109 (02JUL1985 12:00:00)-Water Temperature (C)]]*OO[[#This Row],[51]]</f>
        <v>3.2562876673339999E-2</v>
      </c>
      <c r="BB483" s="10">
        <f>3/24000000*OO[[#This Row],[110 (02JUL1985 15:00:00)-Water Temperature (C)]]*OO[[#This Row],[52]]</f>
        <v>4.5099832842087489E-2</v>
      </c>
      <c r="BC483" s="10">
        <f>3/24000000*OO[[#This Row],[111 (02JUL1985 18:00:00)-Water Temperature (C)]]*OO[[#This Row],[53]]</f>
        <v>5.837959589925E-2</v>
      </c>
      <c r="BD483" s="10">
        <f>3/24000000*OO[[#This Row],[112 (02JUL1985 21:00:00)-Water Temperature (C)]]*OO[[#This Row],[54]]</f>
        <v>7.1605187882024995E-2</v>
      </c>
      <c r="BE483" s="10">
        <f>3/24000000*OO[[#This Row],[113 (03JUL1985 00:00:00)-Water Temperature (C)]]*OO[[#This Row],[55]]</f>
        <v>8.3994925013999994E-2</v>
      </c>
      <c r="BF483" s="10">
        <f>3/24000000*OO[[#This Row],[114 (03JUL1985 03:00:00)-Water Temperature (C)]]*OO[[#This Row],[56]]</f>
        <v>9.5542769406799996E-2</v>
      </c>
      <c r="BG483" s="10">
        <f>3/24000000*OO[[#This Row],[115 (03JUL1985 06:00:00)-Water Temperature (C)]]*OO[[#This Row],[57]]</f>
        <v>0.10536222103312501</v>
      </c>
      <c r="BH483" s="10">
        <f>3/24000000*OO[[#This Row],[116 (03JUL1985 09:00:00)-Water Temperature (C)]]*OO[[#This Row],[58]]</f>
        <v>0.11284459271565001</v>
      </c>
      <c r="BI483" s="10">
        <f>3/24000000*OO[[#This Row],[117 (03JUL1985 12:00:00)-Water Temperature (C)]]*OO[[#This Row],[59]]</f>
        <v>0.117945835011875</v>
      </c>
      <c r="BJ483" s="10">
        <f>3/24000000*OO[[#This Row],[118 (03JUL1985 15:00:00)-Water Temperature (C)]]*OO[[#This Row],[60]]</f>
        <v>0.120085354645025</v>
      </c>
      <c r="BK483" s="10">
        <f>3/24000000*OO[[#This Row],[119 (03JUL1985 18:00:00)-Water Temperature (C)]]*OO[[#This Row],[61]]</f>
        <v>0.11978060481708749</v>
      </c>
      <c r="BL483" s="10">
        <f>3/24000000*OO[[#This Row],[120 (03JUL1985 21:00:00)-Water Temperature (C)]]*OO[[#This Row],[62]]</f>
        <v>0.1179373486417875</v>
      </c>
      <c r="BM483" s="10">
        <f>3/24000000*OO[[#This Row],[121 (04JUL1985 00:00:00)-Water Temperature (C)]]*OO[[#This Row],[63]]</f>
        <v>0.11503495398007499</v>
      </c>
      <c r="BN483" s="10">
        <f>3/24000000*OO[[#This Row],[122 (04JUL1985 03:00:00)-Water Temperature (C)]]*OO[[#This Row],[64]]</f>
        <v>0.111993016035</v>
      </c>
      <c r="BO483" s="10">
        <f>3/24000000*OO[[#This Row],[123 (04JUL1985 06:00:00)-Water Temperature (C)]]*OO[[#This Row],[65]]</f>
        <v>0.1080928145715</v>
      </c>
      <c r="BP483" s="10">
        <f>3/24000000*OO[[#This Row],[124 (04JUL1985 09:00:00)-Water Temperature (C)]]*OO[[#This Row],[66]]</f>
        <v>0.1038838734375</v>
      </c>
      <c r="BQ483" s="10">
        <f>3/24000000*OO[[#This Row],[125 (04JUL1985 12:00:00)-Water Temperature (C)]]*OO[[#This Row],[67]]</f>
        <v>9.9112788373199992E-2</v>
      </c>
      <c r="BR483" s="10">
        <f>3/24000000*OO[[#This Row],[126 (04JUL1985 15:00:00)-Water Temperature (C)]]*OO[[#This Row],[68]]</f>
        <v>9.4270882591500002E-2</v>
      </c>
      <c r="BS483" s="10">
        <f>3/24000000*OO[[#This Row],[127 (04JUL1985 18:00:00)-Water Temperature (C)]]*OO[[#This Row],[69]]</f>
        <v>8.9649020498887497E-2</v>
      </c>
      <c r="BT483" s="10">
        <f>3/24000000*OO[[#This Row],[128 (04JUL1985 21:00:00)-Water Temperature (C)]]*OO[[#This Row],[70]]</f>
        <v>8.509165415089999E-2</v>
      </c>
      <c r="BU483" s="10">
        <f>3/24000000*OO[[#This Row],[129 (05JUL1985 00:00:00)-Water Temperature (C)]]*OO[[#This Row],[71]]</f>
        <v>8.0664990594425001E-2</v>
      </c>
      <c r="BV483" s="10">
        <f>3/24000000*OO[[#This Row],[130 (05JUL1985 03:00:00)-Water Temperature (C)]]*OO[[#This Row],[72]]</f>
        <v>7.6937338697174992E-2</v>
      </c>
      <c r="BW483" s="10">
        <f>3/24000000*OO[[#This Row],[131 (05JUL1985 06:00:00)-Water Temperature (C)]]*OO[[#This Row],[73]]</f>
        <v>7.30586878607625E-2</v>
      </c>
      <c r="BX483" s="10">
        <f>3/24000000*OO[[#This Row],[132 (05JUL1985 09:00:00)-Water Temperature (C)]]*OO[[#This Row],[74]]</f>
        <v>6.9335282186512484E-2</v>
      </c>
      <c r="BY483" s="10">
        <f>3/24000000*OO[[#This Row],[133 (05JUL1985 12:00:00)-Water Temperature (C)]]*OO[[#This Row],[75]]</f>
        <v>6.5819634006125005E-2</v>
      </c>
      <c r="BZ483" s="10">
        <f>3/24000000*OO[[#This Row],[134 (05JUL1985 15:00:00)-Water Temperature (C)]]*OO[[#This Row],[76]]</f>
        <v>6.2348607703587501E-2</v>
      </c>
      <c r="CA483" s="10">
        <f>3/24000000*OO[[#This Row],[135 (05JUL1985 18:00:00)-Water Temperature (C)]]*OO[[#This Row],[77]]</f>
        <v>5.893154032499999E-2</v>
      </c>
      <c r="CB483" s="10">
        <f>3/24000000*OO[[#This Row],[136 (05JUL1985 21:00:00)-Water Temperature (C)]]*OO[[#This Row],[78]]</f>
        <v>5.5746845523449988E-2</v>
      </c>
      <c r="CC483" s="10">
        <f>3/24000000*OO[[#This Row],[137 (06JUL1985 00:00:00)-Water Temperature (C)]]*OO[[#This Row],[79]]</f>
        <v>5.29061377794375E-2</v>
      </c>
      <c r="CD483" s="10">
        <f>3/24000000*OO[[#This Row],[138 (06JUL1985 03:00:00)-Water Temperature (C)]]*OO[[#This Row],[80]]</f>
        <v>5.0755635976500006E-2</v>
      </c>
      <c r="CE483" s="10">
        <f>3/24000000*OO[[#This Row],[139 (06JUL1985 06:00:00)-Water Temperature (C)]]*OO[[#This Row],[81]]</f>
        <v>4.8653366392149996E-2</v>
      </c>
      <c r="CF483" s="10">
        <f>3/24000000*OO[[#This Row],[140 (06JUL1985 09:00:00)-Water Temperature (C)]]*OO[[#This Row],[82]]</f>
        <v>4.6616771536212492E-2</v>
      </c>
      <c r="CG483" s="10">
        <f>3/24000000*OO[[#This Row],[141 (06JUL1985 12:00:00)-Water Temperature (C)]]*OO[[#This Row],[83]]</f>
        <v>4.4817347782537501E-2</v>
      </c>
      <c r="CH483" s="10">
        <f>3/24000000*OO[[#This Row],[142 (06JUL1985 15:00:00)-Water Temperature (C)]]*OO[[#This Row],[84]]</f>
        <v>4.2934837342499997E-2</v>
      </c>
      <c r="CI483" s="10">
        <f>3/24000000*OO[[#This Row],[143 (06JUL1985 18:00:00)-Water Temperature (C)]]*OO[[#This Row],[85]]</f>
        <v>4.0932186258975004E-2</v>
      </c>
      <c r="CJ483" s="10">
        <f>3/24000000*OO[[#This Row],[144 (06JUL1985 21:00:00)-Water Temperature (C)]]*OO[[#This Row],[86]]</f>
        <v>3.9048810029549991E-2</v>
      </c>
      <c r="CK483" s="10">
        <f>3/24000000*OO[[#This Row],[145 (07JUL1985 00:00:00)-Water Temperature (C)]]*OO[[#This Row],[87]]</f>
        <v>3.7398628517249996E-2</v>
      </c>
      <c r="CL483" s="10">
        <f>3/24000000*OO[[#This Row],[146 (07JUL1985 03:00:00)-Water Temperature (C)]]*OO[[#This Row],[88]]</f>
        <v>3.6160430861699989E-2</v>
      </c>
      <c r="CM483" s="10">
        <f>3/24000000*OO[[#This Row],[147 (07JUL1985 06:00:00)-Water Temperature (C)]]*OO[[#This Row],[89]]</f>
        <v>3.5026884117629997E-2</v>
      </c>
      <c r="CN483" s="10">
        <f>3/24000000*OO[[#This Row],[148 (07JUL1985 09:00:00)-Water Temperature (C)]]*OO[[#This Row],[90]]</f>
        <v>3.3865413197699999E-2</v>
      </c>
      <c r="CO483" s="10">
        <f>3/24000000*OO[[#This Row],[149 (07JUL1985 12:00:00)-Water Temperature (C)]]*OO[[#This Row],[91]]</f>
        <v>3.2731709130124992E-2</v>
      </c>
      <c r="CP483" s="10">
        <f>3/24000000*OO[[#This Row],[150 (07JUL1985 15:00:00)-Water Temperature (C)]]*OO[[#This Row],[92]]</f>
        <v>3.1478875892672495E-2</v>
      </c>
      <c r="CQ483" s="10">
        <f>3/24000000*OO[[#This Row],[151 (07JUL1985 18:00:00)-Water Temperature (C)]]*OO[[#This Row],[93]]</f>
        <v>3.0210944791381252E-2</v>
      </c>
      <c r="CR483" s="10">
        <f>3/24000000*OO[[#This Row],[152 (07JUL1985 21:00:00)-Water Temperature (C)]]*OO[[#This Row],[94]]</f>
        <v>2.9027756106937499E-2</v>
      </c>
      <c r="CS483" s="10">
        <f>3/24000000*OO[[#This Row],[153 (08JUL1985 00:00:00)-Water Temperature (C)]]*OO[[#This Row],[95]]</f>
        <v>2.7942474803268749E-2</v>
      </c>
      <c r="CT483" s="10">
        <f>3/24000000*OO[[#This Row],[154 (08JUL1985 03:00:00)-Water Temperature (C)]]*OO[[#This Row],[96]]</f>
        <v>2.6988203108750001E-2</v>
      </c>
      <c r="CU483" s="10">
        <f>3/24000000*OO[[#This Row],[155 (08JUL1985 06:00:00)-Water Temperature (C)]]*OO[[#This Row],[97]]</f>
        <v>2.6176502711452495E-2</v>
      </c>
      <c r="CV483" s="10">
        <f>3/24000000*OO[[#This Row],[156 (08JUL1985 09:00:00)-Water Temperature (C)]]*OO[[#This Row],[98]]</f>
        <v>2.5317365218181249E-2</v>
      </c>
      <c r="CW483" s="10">
        <f>3/24000000*OO[[#This Row],[157 (08JUL1985 12:00:00)-Water Temperature (C)]]*OO[[#This Row],[99]]</f>
        <v>2.4481029646450003E-2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0</v>
      </c>
      <c r="AC484" s="10">
        <f>3/24000000*OO[[#This Row],[85 (29JUN1985 12:00:00)-Water Temperature (C)]]*OO[[#This Row],[27]]</f>
        <v>2.8968980345330002E-39</v>
      </c>
      <c r="AD484" s="10">
        <f>3/24000000*OO[[#This Row],[86 (29JUN1985 15:00:00)-Water Temperature (C)]]*OO[[#This Row],[28]]</f>
        <v>4.4768055447700001E-34</v>
      </c>
      <c r="AE484" s="10">
        <f>3/24000000*OO[[#This Row],[88 (29JUN1985 21:00:00)-Water Temperature (C)]]*OO[[#This Row],[30]]</f>
        <v>5.405013189450001E-26</v>
      </c>
      <c r="AF484" s="10">
        <f>3/24000000*OO[[#This Row],[88 (29JUN1985 21:00:00)-Water Temperature (C)]]*OO[[#This Row],[30]]</f>
        <v>5.405013189450001E-26</v>
      </c>
      <c r="AG484" s="10">
        <f>3/24000000*OO[[#This Row],[89 (30JUN1985 00:00:00)-Water Temperature (C)]]*OO[[#This Row],[31]]</f>
        <v>7.9134829026824999E-23</v>
      </c>
      <c r="AH484" s="10">
        <f>3/24000000*OO[[#This Row],[90 (30JUN1985 03:00:00)-Water Temperature (C)]]*OO[[#This Row],[32]]</f>
        <v>4.3502381100875001E-20</v>
      </c>
      <c r="AI484" s="10">
        <f>3/24000000*OO[[#This Row],[91 (30JUN1985 06:00:00)-Water Temperature (C)]]*OO[[#This Row],[33]]</f>
        <v>1.0545326611964998E-17</v>
      </c>
      <c r="AJ484" s="10">
        <f>3/24000000*OO[[#This Row],[92 (30JUN1985 09:00:00)-Water Temperature (C)]]*OO[[#This Row],[34]]</f>
        <v>1.2939913757037498E-15</v>
      </c>
      <c r="AK484" s="10">
        <f>3/24000000*OO[[#This Row],[93 (30JUN1985 12:00:00)-Water Temperature (C)]]*OO[[#This Row],[35]]</f>
        <v>8.8925524478725003E-14</v>
      </c>
      <c r="AL484" s="10">
        <f>3/24000000*OO[[#This Row],[94 (30JUN1985 15:00:00)-Water Temperature (C)]]*OO[[#This Row],[36]]</f>
        <v>3.6940621389243745E-12</v>
      </c>
      <c r="AM484" s="10">
        <f>3/24000000*OO[[#This Row],[95 (30JUN1985 18:00:00)-Water Temperature (C)]]*OO[[#This Row],[37]]</f>
        <v>9.882869228749999E-11</v>
      </c>
      <c r="AN484" s="10">
        <f>3/24000000*OO[[#This Row],[96 (30JUN1985 21:00:00)-Water Temperature (C)]]*OO[[#This Row],[38]]</f>
        <v>1.7940211243175E-9</v>
      </c>
      <c r="AO484" s="10">
        <f>3/24000000*OO[[#This Row],[97 (01JUL1985 00:00:00)-Water Temperature (C)]]*OO[[#This Row],[39]]</f>
        <v>2.3170504106812499E-8</v>
      </c>
      <c r="AP484" s="10">
        <f>3/24000000*OO[[#This Row],[98 (01JUL1985 03:00:00)-Water Temperature (C)]]*OO[[#This Row],[40]]</f>
        <v>2.2285145130757498E-7</v>
      </c>
      <c r="AQ484" s="10">
        <f>3/24000000*OO[[#This Row],[99 (01JUL1985 06:00:00)-Water Temperature (C)]]*OO[[#This Row],[41]]</f>
        <v>1.6204439159542499E-6</v>
      </c>
      <c r="AR484" s="10">
        <f>3/24000000*OO[[#This Row],[100 (01JUL1985 09:00:00)-Water Temperature (C)]]*OO[[#This Row],[42]]</f>
        <v>9.1500660958174997E-6</v>
      </c>
      <c r="AS484" s="10">
        <f>3/24000000*OO[[#This Row],[101 (01JUL1985 12:00:00)-Water Temperature (C)]]*OO[[#This Row],[43]]</f>
        <v>4.1212389573762495E-5</v>
      </c>
      <c r="AT484" s="10">
        <f>3/24000000*OO[[#This Row],[102 (01JUL1985 15:00:00)-Water Temperature (C)]]*OO[[#This Row],[44]]</f>
        <v>1.51951177448E-4</v>
      </c>
      <c r="AU484" s="10">
        <f>3/24000000*OO[[#This Row],[103 (01JUL1985 18:00:00)-Water Temperature (C)]]*OO[[#This Row],[45]]</f>
        <v>4.6907713258499998E-4</v>
      </c>
      <c r="AV484" s="10">
        <f>3/24000000*OO[[#This Row],[104 (01JUL1985 21:00:00)-Water Temperature (C)]]*OO[[#This Row],[46]]</f>
        <v>1.2365801293499998E-3</v>
      </c>
      <c r="AW484" s="10">
        <f>3/24000000*OO[[#This Row],[105 (02JUL1985 00:00:00)-Water Temperature (C)]]*OO[[#This Row],[47]]</f>
        <v>2.8431837238096246E-3</v>
      </c>
      <c r="AX484" s="10">
        <f>3/24000000*OO[[#This Row],[106 (02JUL1985 03:00:00)-Water Temperature (C)]]*OO[[#This Row],[48]]</f>
        <v>5.8391149962499994E-3</v>
      </c>
      <c r="AY484" s="10">
        <f>3/24000000*OO[[#This Row],[107 (02JUL1985 06:00:00)-Water Temperature (C)]]*OO[[#This Row],[49]]</f>
        <v>1.0723353633849998E-2</v>
      </c>
      <c r="AZ484" s="10">
        <f>3/24000000*OO[[#This Row],[108 (02JUL1985 09:00:00)-Water Temperature (C)]]*OO[[#This Row],[50]]</f>
        <v>1.784031615129E-2</v>
      </c>
      <c r="BA484" s="10">
        <f>3/24000000*OO[[#This Row],[109 (02JUL1985 12:00:00)-Water Temperature (C)]]*OO[[#This Row],[51]]</f>
        <v>2.7243030668474996E-2</v>
      </c>
      <c r="BB484" s="10">
        <f>3/24000000*OO[[#This Row],[110 (02JUL1985 15:00:00)-Water Temperature (C)]]*OO[[#This Row],[52]]</f>
        <v>3.8480970561637497E-2</v>
      </c>
      <c r="BC484" s="10">
        <f>3/24000000*OO[[#This Row],[111 (02JUL1985 18:00:00)-Water Temperature (C)]]*OO[[#This Row],[53]]</f>
        <v>5.0751232502874999E-2</v>
      </c>
      <c r="BD484" s="10">
        <f>3/24000000*OO[[#This Row],[112 (02JUL1985 21:00:00)-Water Temperature (C)]]*OO[[#This Row],[54]]</f>
        <v>6.3350301851099994E-2</v>
      </c>
      <c r="BE484" s="10">
        <f>3/24000000*OO[[#This Row],[113 (03JUL1985 00:00:00)-Water Temperature (C)]]*OO[[#This Row],[55]]</f>
        <v>7.5540783438749995E-2</v>
      </c>
      <c r="BF484" s="10">
        <f>3/24000000*OO[[#This Row],[114 (03JUL1985 03:00:00)-Water Temperature (C)]]*OO[[#This Row],[56]]</f>
        <v>8.723502381512499E-2</v>
      </c>
      <c r="BG484" s="10">
        <f>3/24000000*OO[[#This Row],[115 (03JUL1985 06:00:00)-Water Temperature (C)]]*OO[[#This Row],[57]]</f>
        <v>9.7551568567350005E-2</v>
      </c>
      <c r="BH484" s="10">
        <f>3/24000000*OO[[#This Row],[116 (03JUL1985 09:00:00)-Water Temperature (C)]]*OO[[#This Row],[58]]</f>
        <v>0.10585026697125</v>
      </c>
      <c r="BI484" s="10">
        <f>3/24000000*OO[[#This Row],[117 (03JUL1985 12:00:00)-Water Temperature (C)]]*OO[[#This Row],[59]]</f>
        <v>0.1119886692978625</v>
      </c>
      <c r="BJ484" s="10">
        <f>3/24000000*OO[[#This Row],[118 (03JUL1985 15:00:00)-Water Temperature (C)]]*OO[[#This Row],[60]]</f>
        <v>0.11534398138275</v>
      </c>
      <c r="BK484" s="10">
        <f>3/24000000*OO[[#This Row],[119 (03JUL1985 18:00:00)-Water Temperature (C)]]*OO[[#This Row],[61]]</f>
        <v>0.11631287302372499</v>
      </c>
      <c r="BL484" s="10">
        <f>3/24000000*OO[[#This Row],[120 (03JUL1985 21:00:00)-Water Temperature (C)]]*OO[[#This Row],[62]]</f>
        <v>0.115687930197825</v>
      </c>
      <c r="BM484" s="10">
        <f>3/24000000*OO[[#This Row],[121 (04JUL1985 00:00:00)-Water Temperature (C)]]*OO[[#This Row],[63]]</f>
        <v>0.11390439571019999</v>
      </c>
      <c r="BN484" s="10">
        <f>3/24000000*OO[[#This Row],[122 (04JUL1985 03:00:00)-Water Temperature (C)]]*OO[[#This Row],[64]]</f>
        <v>0.11183684974418749</v>
      </c>
      <c r="BO484" s="10">
        <f>3/24000000*OO[[#This Row],[123 (04JUL1985 06:00:00)-Water Temperature (C)]]*OO[[#This Row],[65]]</f>
        <v>0.10879859413917499</v>
      </c>
      <c r="BP484" s="10">
        <f>3/24000000*OO[[#This Row],[124 (04JUL1985 09:00:00)-Water Temperature (C)]]*OO[[#This Row],[66]]</f>
        <v>0.10533619805859999</v>
      </c>
      <c r="BQ484" s="10">
        <f>3/24000000*OO[[#This Row],[125 (04JUL1985 12:00:00)-Water Temperature (C)]]*OO[[#This Row],[67]]</f>
        <v>0.10119587309112499</v>
      </c>
      <c r="BR484" s="10">
        <f>3/24000000*OO[[#This Row],[126 (04JUL1985 15:00:00)-Water Temperature (C)]]*OO[[#This Row],[68]]</f>
        <v>9.6897972929587489E-2</v>
      </c>
      <c r="BS484" s="10">
        <f>3/24000000*OO[[#This Row],[127 (04JUL1985 18:00:00)-Water Temperature (C)]]*OO[[#This Row],[69]]</f>
        <v>9.2675346999999991E-2</v>
      </c>
      <c r="BT484" s="10">
        <f>3/24000000*OO[[#This Row],[128 (04JUL1985 21:00:00)-Water Temperature (C)]]*OO[[#This Row],[70]]</f>
        <v>8.8492668458049997E-2</v>
      </c>
      <c r="BU484" s="10">
        <f>3/24000000*OO[[#This Row],[129 (05JUL1985 00:00:00)-Water Temperature (C)]]*OO[[#This Row],[71]]</f>
        <v>8.4335620639199999E-2</v>
      </c>
      <c r="BV484" s="10">
        <f>3/24000000*OO[[#This Row],[130 (05JUL1985 03:00:00)-Water Temperature (C)]]*OO[[#This Row],[72]]</f>
        <v>8.0829201478899992E-2</v>
      </c>
      <c r="BW484" s="10">
        <f>3/24000000*OO[[#This Row],[131 (05JUL1985 06:00:00)-Water Temperature (C)]]*OO[[#This Row],[73]]</f>
        <v>7.7107960521650004E-2</v>
      </c>
      <c r="BX484" s="10">
        <f>3/24000000*OO[[#This Row],[132 (05JUL1985 09:00:00)-Water Temperature (C)]]*OO[[#This Row],[74]]</f>
        <v>7.3496350041849984E-2</v>
      </c>
      <c r="BY484" s="10">
        <f>3/24000000*OO[[#This Row],[133 (05JUL1985 12:00:00)-Water Temperature (C)]]*OO[[#This Row],[75]]</f>
        <v>7.0055960314999999E-2</v>
      </c>
      <c r="BZ484" s="10">
        <f>3/24000000*OO[[#This Row],[134 (05JUL1985 15:00:00)-Water Temperature (C)]]*OO[[#This Row],[76]]</f>
        <v>6.6622578173774996E-2</v>
      </c>
      <c r="CA484" s="10">
        <f>3/24000000*OO[[#This Row],[135 (05JUL1985 18:00:00)-Water Temperature (C)]]*OO[[#This Row],[77]]</f>
        <v>6.3209689226937496E-2</v>
      </c>
      <c r="CB484" s="10">
        <f>3/24000000*OO[[#This Row],[136 (05JUL1985 21:00:00)-Water Temperature (C)]]*OO[[#This Row],[78]]</f>
        <v>6.00074485252E-2</v>
      </c>
      <c r="CC484" s="10">
        <f>3/24000000*OO[[#This Row],[137 (06JUL1985 00:00:00)-Water Temperature (C)]]*OO[[#This Row],[79]]</f>
        <v>5.7137155943174998E-2</v>
      </c>
      <c r="CD484" s="10">
        <f>3/24000000*OO[[#This Row],[138 (06JUL1985 03:00:00)-Water Temperature (C)]]*OO[[#This Row],[80]]</f>
        <v>5.4967169906812489E-2</v>
      </c>
      <c r="CE484" s="10">
        <f>3/24000000*OO[[#This Row],[139 (06JUL1985 06:00:00)-Water Temperature (C)]]*OO[[#This Row],[81]]</f>
        <v>5.2827954880449994E-2</v>
      </c>
      <c r="CF484" s="10">
        <f>3/24000000*OO[[#This Row],[140 (06JUL1985 09:00:00)-Water Temperature (C)]]*OO[[#This Row],[82]]</f>
        <v>5.0739961618500001E-2</v>
      </c>
      <c r="CG484" s="10">
        <f>3/24000000*OO[[#This Row],[141 (06JUL1985 12:00:00)-Water Temperature (C)]]*OO[[#This Row],[83]]</f>
        <v>4.8888086692500006E-2</v>
      </c>
      <c r="CH484" s="10">
        <f>3/24000000*OO[[#This Row],[142 (06JUL1985 15:00:00)-Water Temperature (C)]]*OO[[#This Row],[84]]</f>
        <v>4.6935699503E-2</v>
      </c>
      <c r="CI484" s="10">
        <f>3/24000000*OO[[#This Row],[143 (06JUL1985 18:00:00)-Water Temperature (C)]]*OO[[#This Row],[85]]</f>
        <v>4.4844832895062504E-2</v>
      </c>
      <c r="CJ484" s="10">
        <f>3/24000000*OO[[#This Row],[144 (06JUL1985 21:00:00)-Water Temperature (C)]]*OO[[#This Row],[86]]</f>
        <v>4.2870427109599998E-2</v>
      </c>
      <c r="CK484" s="10">
        <f>3/24000000*OO[[#This Row],[145 (07JUL1985 00:00:00)-Water Temperature (C)]]*OO[[#This Row],[87]]</f>
        <v>4.1135558137724994E-2</v>
      </c>
      <c r="CL484" s="10">
        <f>3/24000000*OO[[#This Row],[146 (07JUL1985 03:00:00)-Water Temperature (C)]]*OO[[#This Row],[88]]</f>
        <v>3.983154980485E-2</v>
      </c>
      <c r="CM484" s="10">
        <f>3/24000000*OO[[#This Row],[147 (07JUL1985 06:00:00)-Water Temperature (C)]]*OO[[#This Row],[89]]</f>
        <v>3.8632921897342493E-2</v>
      </c>
      <c r="CN484" s="10">
        <f>3/24000000*OO[[#This Row],[148 (07JUL1985 09:00:00)-Water Temperature (C)]]*OO[[#This Row],[90]]</f>
        <v>3.7399133059479998E-2</v>
      </c>
      <c r="CO484" s="10">
        <f>3/24000000*OO[[#This Row],[149 (07JUL1985 12:00:00)-Water Temperature (C)]]*OO[[#This Row],[91]]</f>
        <v>3.6190902314490001E-2</v>
      </c>
      <c r="CP484" s="10">
        <f>3/24000000*OO[[#This Row],[150 (07JUL1985 15:00:00)-Water Temperature (C)]]*OO[[#This Row],[92]]</f>
        <v>3.4851290604749993E-2</v>
      </c>
      <c r="CQ484" s="10">
        <f>3/24000000*OO[[#This Row],[151 (07JUL1985 18:00:00)-Water Temperature (C)]]*OO[[#This Row],[93]]</f>
        <v>3.3493068650370002E-2</v>
      </c>
      <c r="CR484" s="10">
        <f>3/24000000*OO[[#This Row],[152 (07JUL1985 21:00:00)-Water Temperature (C)]]*OO[[#This Row],[94]]</f>
        <v>3.2222633002997506E-2</v>
      </c>
      <c r="CS484" s="10">
        <f>3/24000000*OO[[#This Row],[153 (08JUL1985 00:00:00)-Water Temperature (C)]]*OO[[#This Row],[95]]</f>
        <v>3.1055625614906251E-2</v>
      </c>
      <c r="CT484" s="10">
        <f>3/24000000*OO[[#This Row],[154 (08JUL1985 03:00:00)-Water Temperature (C)]]*OO[[#This Row],[96]]</f>
        <v>3.0027204986576253E-2</v>
      </c>
      <c r="CU484" s="10">
        <f>3/24000000*OO[[#This Row],[155 (08JUL1985 06:00:00)-Water Temperature (C)]]*OO[[#This Row],[97]]</f>
        <v>2.9150101655587502E-2</v>
      </c>
      <c r="CV484" s="10">
        <f>3/24000000*OO[[#This Row],[156 (08JUL1985 09:00:00)-Water Temperature (C)]]*OO[[#This Row],[98]]</f>
        <v>2.8220673142709998E-2</v>
      </c>
      <c r="CW484" s="10">
        <f>3/24000000*OO[[#This Row],[157 (08JUL1985 12:00:00)-Water Temperature (C)]]*OO[[#This Row],[99]]</f>
        <v>2.731519873736625E-2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0</v>
      </c>
      <c r="AC485" s="10">
        <f>3/24000000*OO[[#This Row],[85 (29JUN1985 12:00:00)-Water Temperature (C)]]*OO[[#This Row],[27]]</f>
        <v>9.3340433432999997E-40</v>
      </c>
      <c r="AD485" s="10">
        <f>3/24000000*OO[[#This Row],[86 (29JUN1985 15:00:00)-Water Temperature (C)]]*OO[[#This Row],[28]]</f>
        <v>1.5885642973043748E-34</v>
      </c>
      <c r="AE485" s="10">
        <f>3/24000000*OO[[#This Row],[88 (29JUN1985 21:00:00)-Water Temperature (C)]]*OO[[#This Row],[30]]</f>
        <v>2.29608654958125E-26</v>
      </c>
      <c r="AF485" s="10">
        <f>3/24000000*OO[[#This Row],[88 (29JUN1985 21:00:00)-Water Temperature (C)]]*OO[[#This Row],[30]]</f>
        <v>2.29608654958125E-26</v>
      </c>
      <c r="AG485" s="10">
        <f>3/24000000*OO[[#This Row],[89 (30JUN1985 00:00:00)-Water Temperature (C)]]*OO[[#This Row],[31]]</f>
        <v>3.6291343604669993E-23</v>
      </c>
      <c r="AH485" s="10">
        <f>3/24000000*OO[[#This Row],[90 (30JUN1985 03:00:00)-Water Temperature (C)]]*OO[[#This Row],[32]]</f>
        <v>2.1352814994907498E-20</v>
      </c>
      <c r="AI485" s="10">
        <f>3/24000000*OO[[#This Row],[91 (30JUN1985 06:00:00)-Water Temperature (C)]]*OO[[#This Row],[33]]</f>
        <v>5.5035388528574996E-18</v>
      </c>
      <c r="AJ485" s="10">
        <f>3/24000000*OO[[#This Row],[92 (30JUN1985 09:00:00)-Water Temperature (C)]]*OO[[#This Row],[34]]</f>
        <v>7.1396831265374993E-16</v>
      </c>
      <c r="AK485" s="10">
        <f>3/24000000*OO[[#This Row],[93 (30JUN1985 12:00:00)-Water Temperature (C)]]*OO[[#This Row],[35]]</f>
        <v>5.1674276037837495E-14</v>
      </c>
      <c r="AL485" s="10">
        <f>3/24000000*OO[[#This Row],[94 (30JUN1985 15:00:00)-Water Temperature (C)]]*OO[[#This Row],[36]]</f>
        <v>2.2544565004493748E-12</v>
      </c>
      <c r="AM485" s="10">
        <f>3/24000000*OO[[#This Row],[95 (30JUN1985 18:00:00)-Water Temperature (C)]]*OO[[#This Row],[37]]</f>
        <v>6.3187074217699999E-11</v>
      </c>
      <c r="AN485" s="10">
        <f>3/24000000*OO[[#This Row],[96 (30JUN1985 21:00:00)-Water Temperature (C)]]*OO[[#This Row],[38]]</f>
        <v>1.198821143963625E-9</v>
      </c>
      <c r="AO485" s="10">
        <f>3/24000000*OO[[#This Row],[97 (01JUL1985 00:00:00)-Water Temperature (C)]]*OO[[#This Row],[39]]</f>
        <v>1.6149733615125001E-8</v>
      </c>
      <c r="AP485" s="10">
        <f>3/24000000*OO[[#This Row],[98 (01JUL1985 03:00:00)-Water Temperature (C)]]*OO[[#This Row],[40]]</f>
        <v>1.6166662063145E-7</v>
      </c>
      <c r="AQ485" s="10">
        <f>3/24000000*OO[[#This Row],[99 (01JUL1985 06:00:00)-Water Temperature (C)]]*OO[[#This Row],[41]]</f>
        <v>1.2216176595249998E-6</v>
      </c>
      <c r="AR485" s="10">
        <f>3/24000000*OO[[#This Row],[100 (01JUL1985 09:00:00)-Water Temperature (C)]]*OO[[#This Row],[42]]</f>
        <v>7.157863846E-6</v>
      </c>
      <c r="AS485" s="10">
        <f>3/24000000*OO[[#This Row],[101 (01JUL1985 12:00:00)-Water Temperature (C)]]*OO[[#This Row],[43]]</f>
        <v>3.3407686092456252E-5</v>
      </c>
      <c r="AT485" s="10">
        <f>3/24000000*OO[[#This Row],[102 (01JUL1985 15:00:00)-Water Temperature (C)]]*OO[[#This Row],[44]]</f>
        <v>1.2746931804416249E-4</v>
      </c>
      <c r="AU485" s="10">
        <f>3/24000000*OO[[#This Row],[103 (01JUL1985 18:00:00)-Water Temperature (C)]]*OO[[#This Row],[45]]</f>
        <v>4.0668432143849999E-4</v>
      </c>
      <c r="AV485" s="10">
        <f>3/24000000*OO[[#This Row],[104 (01JUL1985 21:00:00)-Water Temperature (C)]]*OO[[#This Row],[46]]</f>
        <v>1.10647974792825E-3</v>
      </c>
      <c r="AW485" s="10">
        <f>3/24000000*OO[[#This Row],[105 (02JUL1985 00:00:00)-Water Temperature (C)]]*OO[[#This Row],[47]]</f>
        <v>2.6219247193020002E-3</v>
      </c>
      <c r="AX485" s="10">
        <f>3/24000000*OO[[#This Row],[106 (02JUL1985 03:00:00)-Water Temperature (C)]]*OO[[#This Row],[48]]</f>
        <v>5.5401520371037502E-3</v>
      </c>
      <c r="AY485" s="10">
        <f>3/24000000*OO[[#This Row],[107 (02JUL1985 06:00:00)-Water Temperature (C)]]*OO[[#This Row],[49]]</f>
        <v>1.0452740918546248E-2</v>
      </c>
      <c r="AZ485" s="10">
        <f>3/24000000*OO[[#This Row],[108 (02JUL1985 09:00:00)-Water Temperature (C)]]*OO[[#This Row],[50]]</f>
        <v>1.7842385570586251E-2</v>
      </c>
      <c r="BA485" s="10">
        <f>3/24000000*OO[[#This Row],[109 (02JUL1985 12:00:00)-Water Temperature (C)]]*OO[[#This Row],[51]]</f>
        <v>2.7919360115235003E-2</v>
      </c>
      <c r="BB485" s="10">
        <f>3/24000000*OO[[#This Row],[110 (02JUL1985 15:00:00)-Water Temperature (C)]]*OO[[#This Row],[52]]</f>
        <v>4.0368790793625001E-2</v>
      </c>
      <c r="BC485" s="10">
        <f>3/24000000*OO[[#This Row],[111 (02JUL1985 18:00:00)-Water Temperature (C)]]*OO[[#This Row],[53]]</f>
        <v>5.4440645781800003E-2</v>
      </c>
      <c r="BD485" s="10">
        <f>3/24000000*OO[[#This Row],[112 (02JUL1985 21:00:00)-Water Temperature (C)]]*OO[[#This Row],[54]]</f>
        <v>6.9399261372499993E-2</v>
      </c>
      <c r="BE485" s="10">
        <f>3/24000000*OO[[#This Row],[113 (03JUL1985 00:00:00)-Water Temperature (C)]]*OO[[#This Row],[55]]</f>
        <v>8.4402197583424987E-2</v>
      </c>
      <c r="BF485" s="10">
        <f>3/24000000*OO[[#This Row],[114 (03JUL1985 03:00:00)-Water Temperature (C)]]*OO[[#This Row],[56]]</f>
        <v>9.9264747370500006E-2</v>
      </c>
      <c r="BG485" s="10">
        <f>3/24000000*OO[[#This Row],[115 (03JUL1985 06:00:00)-Water Temperature (C)]]*OO[[#This Row],[57]]</f>
        <v>0.1129017552462</v>
      </c>
      <c r="BH485" s="10">
        <f>3/24000000*OO[[#This Row],[116 (03JUL1985 09:00:00)-Water Temperature (C)]]*OO[[#This Row],[58]]</f>
        <v>0.124463493575</v>
      </c>
      <c r="BI485" s="10">
        <f>3/24000000*OO[[#This Row],[117 (03JUL1985 12:00:00)-Water Temperature (C)]]*OO[[#This Row],[59]]</f>
        <v>0.13364790325156251</v>
      </c>
      <c r="BJ485" s="10">
        <f>3/24000000*OO[[#This Row],[118 (03JUL1985 15:00:00)-Water Temperature (C)]]*OO[[#This Row],[60]]</f>
        <v>0.1396048888908</v>
      </c>
      <c r="BK485" s="10">
        <f>3/24000000*OO[[#This Row],[119 (03JUL1985 18:00:00)-Water Temperature (C)]]*OO[[#This Row],[61]]</f>
        <v>0.14266889104925001</v>
      </c>
      <c r="BL485" s="10">
        <f>3/24000000*OO[[#This Row],[120 (03JUL1985 21:00:00)-Water Temperature (C)]]*OO[[#This Row],[62]]</f>
        <v>0.14367513876999999</v>
      </c>
      <c r="BM485" s="10">
        <f>3/24000000*OO[[#This Row],[121 (04JUL1985 00:00:00)-Water Temperature (C)]]*OO[[#This Row],[63]]</f>
        <v>0.14310192870495</v>
      </c>
      <c r="BN485" s="10">
        <f>3/24000000*OO[[#This Row],[122 (04JUL1985 03:00:00)-Water Temperature (C)]]*OO[[#This Row],[64]]</f>
        <v>0.14198528688957499</v>
      </c>
      <c r="BO485" s="10">
        <f>3/24000000*OO[[#This Row],[123 (04JUL1985 06:00:00)-Water Temperature (C)]]*OO[[#This Row],[65]]</f>
        <v>0.13948473249884999</v>
      </c>
      <c r="BP485" s="10">
        <f>3/24000000*OO[[#This Row],[124 (04JUL1985 09:00:00)-Water Temperature (C)]]*OO[[#This Row],[66]]</f>
        <v>0.1362767797245</v>
      </c>
      <c r="BQ485" s="10">
        <f>3/24000000*OO[[#This Row],[125 (04JUL1985 12:00:00)-Water Temperature (C)]]*OO[[#This Row],[67]]</f>
        <v>0.13204177378916251</v>
      </c>
      <c r="BR485" s="10">
        <f>3/24000000*OO[[#This Row],[126 (04JUL1985 15:00:00)-Water Temperature (C)]]*OO[[#This Row],[68]]</f>
        <v>0.12744983837877499</v>
      </c>
      <c r="BS485" s="10">
        <f>3/24000000*OO[[#This Row],[127 (04JUL1985 18:00:00)-Water Temperature (C)]]*OO[[#This Row],[69]]</f>
        <v>0.122838711745625</v>
      </c>
      <c r="BT485" s="10">
        <f>3/24000000*OO[[#This Row],[128 (04JUL1985 21:00:00)-Water Temperature (C)]]*OO[[#This Row],[70]]</f>
        <v>0.11808524482259999</v>
      </c>
      <c r="BU485" s="10">
        <f>3/24000000*OO[[#This Row],[129 (05JUL1985 00:00:00)-Water Temperature (C)]]*OO[[#This Row],[71]]</f>
        <v>0.11328932496481249</v>
      </c>
      <c r="BV485" s="10">
        <f>3/24000000*OO[[#This Row],[130 (05JUL1985 03:00:00)-Water Temperature (C)]]*OO[[#This Row],[72]]</f>
        <v>0.1092252720494</v>
      </c>
      <c r="BW485" s="10">
        <f>3/24000000*OO[[#This Row],[131 (05JUL1985 06:00:00)-Water Temperature (C)]]*OO[[#This Row],[73]]</f>
        <v>0.10478445432207499</v>
      </c>
      <c r="BX485" s="10">
        <f>3/24000000*OO[[#This Row],[132 (05JUL1985 09:00:00)-Water Temperature (C)]]*OO[[#This Row],[74]]</f>
        <v>0.100403264540325</v>
      </c>
      <c r="BY485" s="10">
        <f>3/24000000*OO[[#This Row],[133 (05JUL1985 12:00:00)-Water Temperature (C)]]*OO[[#This Row],[75]]</f>
        <v>9.6180488315624993E-2</v>
      </c>
      <c r="BZ485" s="10">
        <f>3/24000000*OO[[#This Row],[134 (05JUL1985 15:00:00)-Water Temperature (C)]]*OO[[#This Row],[76]]</f>
        <v>9.1899548422299998E-2</v>
      </c>
      <c r="CA485" s="10">
        <f>3/24000000*OO[[#This Row],[135 (05JUL1985 18:00:00)-Water Temperature (C)]]*OO[[#This Row],[77]]</f>
        <v>8.7587865343224991E-2</v>
      </c>
      <c r="CB485" s="10">
        <f>3/24000000*OO[[#This Row],[136 (05JUL1985 21:00:00)-Water Temperature (C)]]*OO[[#This Row],[78]]</f>
        <v>8.3503736123200001E-2</v>
      </c>
      <c r="CC485" s="10">
        <f>3/24000000*OO[[#This Row],[137 (06JUL1985 00:00:00)-Water Temperature (C)]]*OO[[#This Row],[79]]</f>
        <v>7.9821444267049985E-2</v>
      </c>
      <c r="CD485" s="10">
        <f>3/24000000*OO[[#This Row],[138 (06JUL1985 03:00:00)-Water Temperature (C)]]*OO[[#This Row],[80]]</f>
        <v>7.7044135609874997E-2</v>
      </c>
      <c r="CE485" s="10">
        <f>3/24000000*OO[[#This Row],[139 (06JUL1985 06:00:00)-Water Temperature (C)]]*OO[[#This Row],[81]]</f>
        <v>7.4276133750749984E-2</v>
      </c>
      <c r="CF485" s="10">
        <f>3/24000000*OO[[#This Row],[140 (06JUL1985 09:00:00)-Water Temperature (C)]]*OO[[#This Row],[82]]</f>
        <v>7.1545334362124999E-2</v>
      </c>
      <c r="CG485" s="10">
        <f>3/24000000*OO[[#This Row],[141 (06JUL1985 12:00:00)-Water Temperature (C)]]*OO[[#This Row],[83]]</f>
        <v>6.9112501532549997E-2</v>
      </c>
      <c r="CH485" s="10">
        <f>3/24000000*OO[[#This Row],[142 (06JUL1985 15:00:00)-Water Temperature (C)]]*OO[[#This Row],[84]]</f>
        <v>6.6521411968749986E-2</v>
      </c>
      <c r="CI485" s="10">
        <f>3/24000000*OO[[#This Row],[143 (06JUL1985 18:00:00)-Water Temperature (C)]]*OO[[#This Row],[85]]</f>
        <v>6.3720343676199998E-2</v>
      </c>
      <c r="CJ485" s="10">
        <f>3/24000000*OO[[#This Row],[144 (06JUL1985 21:00:00)-Water Temperature (C)]]*OO[[#This Row],[86]]</f>
        <v>6.1063230032199996E-2</v>
      </c>
      <c r="CK485" s="10">
        <f>3/24000000*OO[[#This Row],[145 (07JUL1985 00:00:00)-Water Temperature (C)]]*OO[[#This Row],[87]]</f>
        <v>5.8720132059500003E-2</v>
      </c>
      <c r="CL485" s="10">
        <f>3/24000000*OO[[#This Row],[146 (07JUL1985 03:00:00)-Water Temperature (C)]]*OO[[#This Row],[88]]</f>
        <v>5.6956823433224994E-2</v>
      </c>
      <c r="CM485" s="10">
        <f>3/24000000*OO[[#This Row],[147 (07JUL1985 06:00:00)-Water Temperature (C)]]*OO[[#This Row],[89]]</f>
        <v>5.5327147582249998E-2</v>
      </c>
      <c r="CN485" s="10">
        <f>3/24000000*OO[[#This Row],[148 (07JUL1985 09:00:00)-Water Temperature (C)]]*OO[[#This Row],[90]]</f>
        <v>5.3638817414574998E-2</v>
      </c>
      <c r="CO485" s="10">
        <f>3/24000000*OO[[#This Row],[149 (07JUL1985 12:00:00)-Water Temperature (C)]]*OO[[#This Row],[91]]</f>
        <v>5.1978052842125005E-2</v>
      </c>
      <c r="CP485" s="10">
        <f>3/24000000*OO[[#This Row],[150 (07JUL1985 15:00:00)-Water Temperature (C)]]*OO[[#This Row],[92]]</f>
        <v>5.0129919030262496E-2</v>
      </c>
      <c r="CQ485" s="10">
        <f>3/24000000*OO[[#This Row],[151 (07JUL1985 18:00:00)-Water Temperature (C)]]*OO[[#This Row],[93]]</f>
        <v>4.8250877286449993E-2</v>
      </c>
      <c r="CR485" s="10">
        <f>3/24000000*OO[[#This Row],[152 (07JUL1985 21:00:00)-Water Temperature (C)]]*OO[[#This Row],[94]]</f>
        <v>4.6488198866524992E-2</v>
      </c>
      <c r="CS485" s="10">
        <f>3/24000000*OO[[#This Row],[153 (08JUL1985 00:00:00)-Water Temperature (C)]]*OO[[#This Row],[95]]</f>
        <v>4.4866361042112494E-2</v>
      </c>
      <c r="CT485" s="10">
        <f>3/24000000*OO[[#This Row],[154 (08JUL1985 03:00:00)-Water Temperature (C)]]*OO[[#This Row],[96]]</f>
        <v>4.3432539333462493E-2</v>
      </c>
      <c r="CU485" s="10">
        <f>3/24000000*OO[[#This Row],[155 (08JUL1985 06:00:00)-Water Temperature (C)]]*OO[[#This Row],[97]]</f>
        <v>4.2206974148312502E-2</v>
      </c>
      <c r="CV485" s="10">
        <f>3/24000000*OO[[#This Row],[156 (08JUL1985 09:00:00)-Water Temperature (C)]]*OO[[#This Row],[98]]</f>
        <v>4.0905835701937496E-2</v>
      </c>
      <c r="CW485" s="10">
        <f>3/24000000*OO[[#This Row],[157 (08JUL1985 12:00:00)-Water Temperature (C)]]*OO[[#This Row],[99]]</f>
        <v>3.9636302210899997E-2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0</v>
      </c>
      <c r="AC486" s="10">
        <f>3/24000000*OO[[#This Row],[85 (29JUN1985 12:00:00)-Water Temperature (C)]]*OO[[#This Row],[27]]</f>
        <v>2.2056023022174997E-40</v>
      </c>
      <c r="AD486" s="10">
        <f>3/24000000*OO[[#This Row],[86 (29JUN1985 15:00:00)-Water Temperature (C)]]*OO[[#This Row],[28]]</f>
        <v>4.2071313762E-35</v>
      </c>
      <c r="AE486" s="10">
        <f>3/24000000*OO[[#This Row],[88 (29JUN1985 21:00:00)-Water Temperature (C)]]*OO[[#This Row],[30]]</f>
        <v>7.3470146524774986E-27</v>
      </c>
      <c r="AF486" s="10">
        <f>3/24000000*OO[[#This Row],[88 (29JUN1985 21:00:00)-Water Temperature (C)]]*OO[[#This Row],[30]]</f>
        <v>7.3470146524774986E-27</v>
      </c>
      <c r="AG486" s="10">
        <f>3/24000000*OO[[#This Row],[89 (30JUN1985 00:00:00)-Water Temperature (C)]]*OO[[#This Row],[31]]</f>
        <v>1.2669867362109998E-23</v>
      </c>
      <c r="AH486" s="10">
        <f>3/24000000*OO[[#This Row],[90 (30JUN1985 03:00:00)-Water Temperature (C)]]*OO[[#This Row],[32]]</f>
        <v>8.0445373400824988E-21</v>
      </c>
      <c r="AI486" s="10">
        <f>3/24000000*OO[[#This Row],[91 (30JUN1985 06:00:00)-Water Temperature (C)]]*OO[[#This Row],[33]]</f>
        <v>2.22086399711125E-18</v>
      </c>
      <c r="AJ486" s="10">
        <f>3/24000000*OO[[#This Row],[92 (30JUN1985 09:00:00)-Water Temperature (C)]]*OO[[#This Row],[34]]</f>
        <v>3.0653177492069995E-16</v>
      </c>
      <c r="AK486" s="10">
        <f>3/24000000*OO[[#This Row],[93 (30JUN1985 12:00:00)-Water Temperature (C)]]*OO[[#This Row],[35]]</f>
        <v>2.3495409899564997E-14</v>
      </c>
      <c r="AL486" s="10">
        <f>3/24000000*OO[[#This Row],[94 (30JUN1985 15:00:00)-Water Temperature (C)]]*OO[[#This Row],[36]]</f>
        <v>1.0819156199906249E-12</v>
      </c>
      <c r="AM486" s="10">
        <f>3/24000000*OO[[#This Row],[95 (30JUN1985 18:00:00)-Water Temperature (C)]]*OO[[#This Row],[37]]</f>
        <v>3.1913861824642501E-11</v>
      </c>
      <c r="AN486" s="10">
        <f>3/24000000*OO[[#This Row],[96 (30JUN1985 21:00:00)-Water Temperature (C)]]*OO[[#This Row],[38]]</f>
        <v>6.3554336898150004E-10</v>
      </c>
      <c r="AO486" s="10">
        <f>3/24000000*OO[[#This Row],[97 (01JUL1985 00:00:00)-Water Temperature (C)]]*OO[[#This Row],[39]]</f>
        <v>8.9649205335099988E-9</v>
      </c>
      <c r="AP486" s="10">
        <f>3/24000000*OO[[#This Row],[98 (01JUL1985 03:00:00)-Water Temperature (C)]]*OO[[#This Row],[40]]</f>
        <v>9.3753863186975005E-8</v>
      </c>
      <c r="AQ486" s="10">
        <f>3/24000000*OO[[#This Row],[99 (01JUL1985 06:00:00)-Water Temperature (C)]]*OO[[#This Row],[41]]</f>
        <v>7.3882046854425006E-7</v>
      </c>
      <c r="AR486" s="10">
        <f>3/24000000*OO[[#This Row],[100 (01JUL1985 09:00:00)-Water Temperature (C)]]*OO[[#This Row],[42]]</f>
        <v>4.5073846798474999E-6</v>
      </c>
      <c r="AS486" s="10">
        <f>3/24000000*OO[[#This Row],[101 (01JUL1985 12:00:00)-Water Temperature (C)]]*OO[[#This Row],[43]]</f>
        <v>2.18682390560625E-5</v>
      </c>
      <c r="AT486" s="10">
        <f>3/24000000*OO[[#This Row],[102 (01JUL1985 15:00:00)-Water Temperature (C)]]*OO[[#This Row],[44]]</f>
        <v>8.6603729168499991E-5</v>
      </c>
      <c r="AU486" s="10">
        <f>3/24000000*OO[[#This Row],[103 (01JUL1985 18:00:00)-Water Temperature (C)]]*OO[[#This Row],[45]]</f>
        <v>2.8635918681028754E-4</v>
      </c>
      <c r="AV486" s="10">
        <f>3/24000000*OO[[#This Row],[104 (01JUL1985 21:00:00)-Water Temperature (C)]]*OO[[#This Row],[46]]</f>
        <v>8.0626077596250003E-4</v>
      </c>
      <c r="AW486" s="10">
        <f>3/24000000*OO[[#This Row],[105 (02JUL1985 00:00:00)-Water Temperature (C)]]*OO[[#This Row],[47]]</f>
        <v>1.9738975259333746E-3</v>
      </c>
      <c r="AX486" s="10">
        <f>3/24000000*OO[[#This Row],[106 (02JUL1985 03:00:00)-Water Temperature (C)]]*OO[[#This Row],[48]]</f>
        <v>4.3016006105100002E-3</v>
      </c>
      <c r="AY486" s="10">
        <f>3/24000000*OO[[#This Row],[107 (02JUL1985 06:00:00)-Water Temperature (C)]]*OO[[#This Row],[49]]</f>
        <v>8.3575789684062502E-3</v>
      </c>
      <c r="AZ486" s="10">
        <f>3/24000000*OO[[#This Row],[108 (02JUL1985 09:00:00)-Water Temperature (C)]]*OO[[#This Row],[50]]</f>
        <v>1.4669313733143749E-2</v>
      </c>
      <c r="BA486" s="10">
        <f>3/24000000*OO[[#This Row],[109 (02JUL1985 12:00:00)-Water Temperature (C)]]*OO[[#This Row],[51]]</f>
        <v>2.3569482113134997E-2</v>
      </c>
      <c r="BB486" s="10">
        <f>3/24000000*OO[[#This Row],[110 (02JUL1985 15:00:00)-Water Temperature (C)]]*OO[[#This Row],[52]]</f>
        <v>3.4950806376749993E-2</v>
      </c>
      <c r="BC486" s="10">
        <f>3/24000000*OO[[#This Row],[111 (02JUL1985 18:00:00)-Water Temperature (C)]]*OO[[#This Row],[53]]</f>
        <v>4.8283273022962495E-2</v>
      </c>
      <c r="BD486" s="10">
        <f>3/24000000*OO[[#This Row],[112 (02JUL1985 21:00:00)-Water Temperature (C)]]*OO[[#This Row],[54]]</f>
        <v>6.2965181558024996E-2</v>
      </c>
      <c r="BE486" s="10">
        <f>3/24000000*OO[[#This Row],[113 (03JUL1985 00:00:00)-Water Temperature (C)]]*OO[[#This Row],[55]]</f>
        <v>7.8229064968274989E-2</v>
      </c>
      <c r="BF486" s="10">
        <f>3/24000000*OO[[#This Row],[114 (03JUL1985 03:00:00)-Water Temperature (C)]]*OO[[#This Row],[56]]</f>
        <v>9.3842616066000001E-2</v>
      </c>
      <c r="BG486" s="10">
        <f>3/24000000*OO[[#This Row],[115 (03JUL1985 06:00:00)-Water Temperature (C)]]*OO[[#This Row],[57]]</f>
        <v>0.108719749927875</v>
      </c>
      <c r="BH486" s="10">
        <f>3/24000000*OO[[#This Row],[116 (03JUL1985 09:00:00)-Water Temperature (C)]]*OO[[#This Row],[58]]</f>
        <v>0.1219328760734375</v>
      </c>
      <c r="BI486" s="10">
        <f>3/24000000*OO[[#This Row],[117 (03JUL1985 12:00:00)-Water Temperature (C)]]*OO[[#This Row],[59]]</f>
        <v>0.133053853744075</v>
      </c>
      <c r="BJ486" s="10">
        <f>3/24000000*OO[[#This Row],[118 (03JUL1985 15:00:00)-Water Temperature (C)]]*OO[[#This Row],[60]]</f>
        <v>0.14112082575708751</v>
      </c>
      <c r="BK486" s="10">
        <f>3/24000000*OO[[#This Row],[119 (03JUL1985 18:00:00)-Water Temperature (C)]]*OO[[#This Row],[61]]</f>
        <v>0.14631258195374999</v>
      </c>
      <c r="BL486" s="10">
        <f>3/24000000*OO[[#This Row],[120 (03JUL1985 21:00:00)-Water Temperature (C)]]*OO[[#This Row],[62]]</f>
        <v>0.14933950586879999</v>
      </c>
      <c r="BM486" s="10">
        <f>3/24000000*OO[[#This Row],[121 (04JUL1985 00:00:00)-Water Temperature (C)]]*OO[[#This Row],[63]]</f>
        <v>0.15061219401239997</v>
      </c>
      <c r="BN486" s="10">
        <f>3/24000000*OO[[#This Row],[122 (04JUL1985 03:00:00)-Water Temperature (C)]]*OO[[#This Row],[64]]</f>
        <v>0.15115063901987499</v>
      </c>
      <c r="BO486" s="10">
        <f>3/24000000*OO[[#This Row],[123 (04JUL1985 06:00:00)-Water Temperature (C)]]*OO[[#This Row],[65]]</f>
        <v>0.150071798460675</v>
      </c>
      <c r="BP486" s="10">
        <f>3/24000000*OO[[#This Row],[124 (04JUL1985 09:00:00)-Water Temperature (C)]]*OO[[#This Row],[66]]</f>
        <v>0.14806461649199998</v>
      </c>
      <c r="BQ486" s="10">
        <f>3/24000000*OO[[#This Row],[125 (04JUL1985 12:00:00)-Water Temperature (C)]]*OO[[#This Row],[67]]</f>
        <v>0.1447911861802875</v>
      </c>
      <c r="BR486" s="10">
        <f>3/24000000*OO[[#This Row],[126 (04JUL1985 15:00:00)-Water Temperature (C)]]*OO[[#This Row],[68]]</f>
        <v>0.14096525239059998</v>
      </c>
      <c r="BS486" s="10">
        <f>3/24000000*OO[[#This Row],[127 (04JUL1985 18:00:00)-Water Temperature (C)]]*OO[[#This Row],[69]]</f>
        <v>0.13695374059404999</v>
      </c>
      <c r="BT486" s="10">
        <f>3/24000000*OO[[#This Row],[128 (04JUL1985 21:00:00)-Water Temperature (C)]]*OO[[#This Row],[70]]</f>
        <v>0.13265508291668748</v>
      </c>
      <c r="BU486" s="10">
        <f>3/24000000*OO[[#This Row],[129 (05JUL1985 00:00:00)-Water Temperature (C)]]*OO[[#This Row],[71]]</f>
        <v>0.12816573852000002</v>
      </c>
      <c r="BV486" s="10">
        <f>3/24000000*OO[[#This Row],[130 (05JUL1985 03:00:00)-Water Temperature (C)]]*OO[[#This Row],[72]]</f>
        <v>0.1243087706924</v>
      </c>
      <c r="BW486" s="10">
        <f>3/24000000*OO[[#This Row],[131 (05JUL1985 06:00:00)-Water Temperature (C)]]*OO[[#This Row],[73]]</f>
        <v>0.120005485988625</v>
      </c>
      <c r="BX486" s="10">
        <f>3/24000000*OO[[#This Row],[132 (05JUL1985 09:00:00)-Water Temperature (C)]]*OO[[#This Row],[74]]</f>
        <v>0.11562463878563749</v>
      </c>
      <c r="BY486" s="10">
        <f>3/24000000*OO[[#This Row],[133 (05JUL1985 12:00:00)-Water Temperature (C)]]*OO[[#This Row],[75]]</f>
        <v>0.11134456801040001</v>
      </c>
      <c r="BZ486" s="10">
        <f>3/24000000*OO[[#This Row],[134 (05JUL1985 15:00:00)-Water Temperature (C)]]*OO[[#This Row],[76]]</f>
        <v>0.10691423522956249</v>
      </c>
      <c r="CA486" s="10">
        <f>3/24000000*OO[[#This Row],[135 (05JUL1985 18:00:00)-Water Temperature (C)]]*OO[[#This Row],[77]]</f>
        <v>0.10237921294477499</v>
      </c>
      <c r="CB486" s="10">
        <f>3/24000000*OO[[#This Row],[136 (05JUL1985 21:00:00)-Water Temperature (C)]]*OO[[#This Row],[78]]</f>
        <v>9.8034395487312492E-2</v>
      </c>
      <c r="CC486" s="10">
        <f>3/24000000*OO[[#This Row],[137 (06JUL1985 00:00:00)-Water Temperature (C)]]*OO[[#This Row],[79]]</f>
        <v>9.4090710623800006E-2</v>
      </c>
      <c r="CD486" s="10">
        <f>3/24000000*OO[[#This Row],[138 (06JUL1985 03:00:00)-Water Temperature (C)]]*OO[[#This Row],[80]]</f>
        <v>9.1129809354974986E-2</v>
      </c>
      <c r="CE486" s="10">
        <f>3/24000000*OO[[#This Row],[139 (06JUL1985 06:00:00)-Water Temperature (C)]]*OO[[#This Row],[81]]</f>
        <v>8.8135776099212498E-2</v>
      </c>
      <c r="CF486" s="10">
        <f>3/24000000*OO[[#This Row],[140 (06JUL1985 09:00:00)-Water Temperature (C)]]*OO[[#This Row],[82]]</f>
        <v>8.5147084171049991E-2</v>
      </c>
      <c r="CG486" s="10">
        <f>3/24000000*OO[[#This Row],[141 (06JUL1985 12:00:00)-Water Temperature (C)]]*OO[[#This Row],[83]]</f>
        <v>8.2469235201862487E-2</v>
      </c>
      <c r="CH486" s="10">
        <f>3/24000000*OO[[#This Row],[142 (06JUL1985 15:00:00)-Water Temperature (C)]]*OO[[#This Row],[84]]</f>
        <v>7.9582795044374988E-2</v>
      </c>
      <c r="CI486" s="10">
        <f>3/24000000*OO[[#This Row],[143 (06JUL1985 18:00:00)-Water Temperature (C)]]*OO[[#This Row],[85]]</f>
        <v>7.6429394443349993E-2</v>
      </c>
      <c r="CJ486" s="10">
        <f>3/24000000*OO[[#This Row],[144 (06JUL1985 21:00:00)-Water Temperature (C)]]*OO[[#This Row],[86]]</f>
        <v>7.342296406099999E-2</v>
      </c>
      <c r="CK486" s="10">
        <f>3/24000000*OO[[#This Row],[145 (07JUL1985 00:00:00)-Water Temperature (C)]]*OO[[#This Row],[87]]</f>
        <v>7.0761476166937495E-2</v>
      </c>
      <c r="CL486" s="10">
        <f>3/24000000*OO[[#This Row],[146 (07JUL1985 03:00:00)-Water Temperature (C)]]*OO[[#This Row],[88]]</f>
        <v>6.8758568651624996E-2</v>
      </c>
      <c r="CM486" s="10">
        <f>3/24000000*OO[[#This Row],[147 (07JUL1985 06:00:00)-Water Temperature (C)]]*OO[[#This Row],[89]]</f>
        <v>6.68946600517E-2</v>
      </c>
      <c r="CN486" s="10">
        <f>3/24000000*OO[[#This Row],[148 (07JUL1985 09:00:00)-Water Temperature (C)]]*OO[[#This Row],[90]]</f>
        <v>6.4950087032625003E-2</v>
      </c>
      <c r="CO486" s="10">
        <f>3/24000000*OO[[#This Row],[149 (07JUL1985 12:00:00)-Water Temperature (C)]]*OO[[#This Row],[91]]</f>
        <v>6.3027402999374996E-2</v>
      </c>
      <c r="CP486" s="10">
        <f>3/24000000*OO[[#This Row],[150 (07JUL1985 15:00:00)-Water Temperature (C)]]*OO[[#This Row],[92]]</f>
        <v>6.0877566361749992E-2</v>
      </c>
      <c r="CQ486" s="10">
        <f>3/24000000*OO[[#This Row],[151 (07JUL1985 18:00:00)-Water Temperature (C)]]*OO[[#This Row],[93]]</f>
        <v>5.8685460672550004E-2</v>
      </c>
      <c r="CR486" s="10">
        <f>3/24000000*OO[[#This Row],[152 (07JUL1985 21:00:00)-Water Temperature (C)]]*OO[[#This Row],[94]]</f>
        <v>5.6623957204837497E-2</v>
      </c>
      <c r="CS486" s="10">
        <f>3/24000000*OO[[#This Row],[153 (08JUL1985 00:00:00)-Water Temperature (C)]]*OO[[#This Row],[95]]</f>
        <v>5.4721859866375004E-2</v>
      </c>
      <c r="CT486" s="10">
        <f>3/24000000*OO[[#This Row],[154 (08JUL1985 03:00:00)-Water Temperature (C)]]*OO[[#This Row],[96]]</f>
        <v>5.3035687814925001E-2</v>
      </c>
      <c r="CU486" s="10">
        <f>3/24000000*OO[[#This Row],[155 (08JUL1985 06:00:00)-Water Temperature (C)]]*OO[[#This Row],[97]]</f>
        <v>5.1591050400312491E-2</v>
      </c>
      <c r="CV486" s="10">
        <f>3/24000000*OO[[#This Row],[156 (08JUL1985 09:00:00)-Water Temperature (C)]]*OO[[#This Row],[98]]</f>
        <v>5.0053780032824999E-2</v>
      </c>
      <c r="CW486" s="10">
        <f>3/24000000*OO[[#This Row],[157 (08JUL1985 12:00:00)-Water Temperature (C)]]*OO[[#This Row],[99]]</f>
        <v>4.8551174789E-2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5.1291576793537504E-41</v>
      </c>
      <c r="AD487" s="10">
        <f>3/24000000*OO[[#This Row],[86 (29JUN1985 15:00:00)-Water Temperature (C)]]*OO[[#This Row],[28]]</f>
        <v>1.09477009723125E-35</v>
      </c>
      <c r="AE487" s="10">
        <f>3/24000000*OO[[#This Row],[88 (29JUN1985 21:00:00)-Water Temperature (C)]]*OO[[#This Row],[30]]</f>
        <v>2.2916883657360003E-27</v>
      </c>
      <c r="AF487" s="10">
        <f>3/24000000*OO[[#This Row],[88 (29JUN1985 21:00:00)-Water Temperature (C)]]*OO[[#This Row],[30]]</f>
        <v>2.2916883657360003E-27</v>
      </c>
      <c r="AG487" s="10">
        <f>3/24000000*OO[[#This Row],[89 (30JUN1985 00:00:00)-Water Temperature (C)]]*OO[[#This Row],[31]]</f>
        <v>4.3033041484862499E-24</v>
      </c>
      <c r="AH487" s="10">
        <f>3/24000000*OO[[#This Row],[90 (30JUN1985 03:00:00)-Water Temperature (C)]]*OO[[#This Row],[32]]</f>
        <v>2.9489418242270005E-21</v>
      </c>
      <c r="AI487" s="10">
        <f>3/24000000*OO[[#This Row],[91 (30JUN1985 06:00:00)-Water Temperature (C)]]*OO[[#This Row],[33]]</f>
        <v>8.7237187275000012E-19</v>
      </c>
      <c r="AJ487" s="10">
        <f>3/24000000*OO[[#This Row],[92 (30JUN1985 09:00:00)-Water Temperature (C)]]*OO[[#This Row],[34]]</f>
        <v>1.2815650049475E-16</v>
      </c>
      <c r="AK487" s="10">
        <f>3/24000000*OO[[#This Row],[93 (30JUN1985 12:00:00)-Water Temperature (C)]]*OO[[#This Row],[35]]</f>
        <v>1.040597064995125E-14</v>
      </c>
      <c r="AL487" s="10">
        <f>3/24000000*OO[[#This Row],[94 (30JUN1985 15:00:00)-Water Temperature (C)]]*OO[[#This Row],[36]]</f>
        <v>5.0585990761949997E-13</v>
      </c>
      <c r="AM487" s="10">
        <f>3/24000000*OO[[#This Row],[95 (30JUN1985 18:00:00)-Water Temperature (C)]]*OO[[#This Row],[37]]</f>
        <v>1.57076140828975E-11</v>
      </c>
      <c r="AN487" s="10">
        <f>3/24000000*OO[[#This Row],[96 (30JUN1985 21:00:00)-Water Temperature (C)]]*OO[[#This Row],[38]]</f>
        <v>3.2842749645562496E-10</v>
      </c>
      <c r="AO487" s="10">
        <f>3/24000000*OO[[#This Row],[97 (01JUL1985 00:00:00)-Water Temperature (C)]]*OO[[#This Row],[39]]</f>
        <v>4.8522138595737501E-9</v>
      </c>
      <c r="AP487" s="10">
        <f>3/24000000*OO[[#This Row],[98 (01JUL1985 03:00:00)-Water Temperature (C)]]*OO[[#This Row],[40]]</f>
        <v>5.3027438788250002E-8</v>
      </c>
      <c r="AQ487" s="10">
        <f>3/24000000*OO[[#This Row],[99 (01JUL1985 06:00:00)-Water Temperature (C)]]*OO[[#This Row],[41]]</f>
        <v>4.3594705763299995E-7</v>
      </c>
      <c r="AR487" s="10">
        <f>3/24000000*OO[[#This Row],[100 (01JUL1985 09:00:00)-Water Temperature (C)]]*OO[[#This Row],[42]]</f>
        <v>2.7702682367129997E-6</v>
      </c>
      <c r="AS487" s="10">
        <f>3/24000000*OO[[#This Row],[101 (01JUL1985 12:00:00)-Water Temperature (C)]]*OO[[#This Row],[43]]</f>
        <v>1.3976422214749999E-5</v>
      </c>
      <c r="AT487" s="10">
        <f>3/24000000*OO[[#This Row],[102 (01JUL1985 15:00:00)-Water Temperature (C)]]*OO[[#This Row],[44]]</f>
        <v>5.7466948683124999E-5</v>
      </c>
      <c r="AU487" s="10">
        <f>3/24000000*OO[[#This Row],[103 (01JUL1985 18:00:00)-Water Temperature (C)]]*OO[[#This Row],[45]]</f>
        <v>1.969912191875E-4</v>
      </c>
      <c r="AV487" s="10">
        <f>3/24000000*OO[[#This Row],[104 (01JUL1985 21:00:00)-Water Temperature (C)]]*OO[[#This Row],[46]]</f>
        <v>5.7414369691137501E-4</v>
      </c>
      <c r="AW487" s="10">
        <f>3/24000000*OO[[#This Row],[105 (02JUL1985 00:00:00)-Water Temperature (C)]]*OO[[#This Row],[47]]</f>
        <v>1.4526817540488749E-3</v>
      </c>
      <c r="AX487" s="10">
        <f>3/24000000*OO[[#This Row],[106 (02JUL1985 03:00:00)-Water Temperature (C)]]*OO[[#This Row],[48]]</f>
        <v>3.2659494702249998E-3</v>
      </c>
      <c r="AY487" s="10">
        <f>3/24000000*OO[[#This Row],[107 (02JUL1985 06:00:00)-Water Temperature (C)]]*OO[[#This Row],[49]]</f>
        <v>6.5367328148437497E-3</v>
      </c>
      <c r="AZ487" s="10">
        <f>3/24000000*OO[[#This Row],[108 (02JUL1985 09:00:00)-Water Temperature (C)]]*OO[[#This Row],[50]]</f>
        <v>1.1801660693535001E-2</v>
      </c>
      <c r="BA487" s="10">
        <f>3/24000000*OO[[#This Row],[109 (02JUL1985 12:00:00)-Water Temperature (C)]]*OO[[#This Row],[51]]</f>
        <v>1.9476511943225003E-2</v>
      </c>
      <c r="BB487" s="10">
        <f>3/24000000*OO[[#This Row],[110 (02JUL1985 15:00:00)-Water Temperature (C)]]*OO[[#This Row],[52]]</f>
        <v>2.9627368818368749E-2</v>
      </c>
      <c r="BC487" s="10">
        <f>3/24000000*OO[[#This Row],[111 (02JUL1985 18:00:00)-Water Temperature (C)]]*OO[[#This Row],[53]]</f>
        <v>4.19368921774875E-2</v>
      </c>
      <c r="BD487" s="10">
        <f>3/24000000*OO[[#This Row],[112 (02JUL1985 21:00:00)-Water Temperature (C)]]*OO[[#This Row],[54]]</f>
        <v>5.5958912911199997E-2</v>
      </c>
      <c r="BE487" s="10">
        <f>3/24000000*OO[[#This Row],[113 (03JUL1985 00:00:00)-Water Temperature (C)]]*OO[[#This Row],[55]]</f>
        <v>7.1040587017749998E-2</v>
      </c>
      <c r="BF487" s="10">
        <f>3/24000000*OO[[#This Row],[114 (03JUL1985 03:00:00)-Water Temperature (C)]]*OO[[#This Row],[56]]</f>
        <v>8.6942256033199994E-2</v>
      </c>
      <c r="BG487" s="10">
        <f>3/24000000*OO[[#This Row],[115 (03JUL1985 06:00:00)-Water Temperature (C)]]*OO[[#This Row],[57]]</f>
        <v>0.10262507091749999</v>
      </c>
      <c r="BH487" s="10">
        <f>3/24000000*OO[[#This Row],[116 (03JUL1985 09:00:00)-Water Temperature (C)]]*OO[[#This Row],[58]]</f>
        <v>0.11712517132303749</v>
      </c>
      <c r="BI487" s="10">
        <f>3/24000000*OO[[#This Row],[117 (03JUL1985 12:00:00)-Water Temperature (C)]]*OO[[#This Row],[59]]</f>
        <v>0.12991146059471251</v>
      </c>
      <c r="BJ487" s="10">
        <f>3/24000000*OO[[#This Row],[118 (03JUL1985 15:00:00)-Water Temperature (C)]]*OO[[#This Row],[60]]</f>
        <v>0.13993549467232499</v>
      </c>
      <c r="BK487" s="10">
        <f>3/24000000*OO[[#This Row],[119 (03JUL1985 18:00:00)-Water Temperature (C)]]*OO[[#This Row],[61]]</f>
        <v>0.14721557527417498</v>
      </c>
      <c r="BL487" s="10">
        <f>3/24000000*OO[[#This Row],[120 (03JUL1985 21:00:00)-Water Temperature (C)]]*OO[[#This Row],[62]]</f>
        <v>0.15232125923212497</v>
      </c>
      <c r="BM487" s="10">
        <f>3/24000000*OO[[#This Row],[121 (04JUL1985 00:00:00)-Water Temperature (C)]]*OO[[#This Row],[63]]</f>
        <v>0.15557335857029997</v>
      </c>
      <c r="BN487" s="10">
        <f>3/24000000*OO[[#This Row],[122 (04JUL1985 03:00:00)-Water Temperature (C)]]*OO[[#This Row],[64]]</f>
        <v>0.15794784159912501</v>
      </c>
      <c r="BO487" s="10">
        <f>3/24000000*OO[[#This Row],[123 (04JUL1985 06:00:00)-Water Temperature (C)]]*OO[[#This Row],[65]]</f>
        <v>0.15851902545904997</v>
      </c>
      <c r="BP487" s="10">
        <f>3/24000000*OO[[#This Row],[124 (04JUL1985 09:00:00)-Water Temperature (C)]]*OO[[#This Row],[66]]</f>
        <v>0.15795863745626249</v>
      </c>
      <c r="BQ487" s="10">
        <f>3/24000000*OO[[#This Row],[125 (04JUL1985 12:00:00)-Water Temperature (C)]]*OO[[#This Row],[67]]</f>
        <v>0.15591321517397499</v>
      </c>
      <c r="BR487" s="10">
        <f>3/24000000*OO[[#This Row],[126 (04JUL1985 15:00:00)-Water Temperature (C)]]*OO[[#This Row],[68]]</f>
        <v>0.1531161221124</v>
      </c>
      <c r="BS487" s="10">
        <f>3/24000000*OO[[#This Row],[127 (04JUL1985 18:00:00)-Water Temperature (C)]]*OO[[#This Row],[69]]</f>
        <v>0.149961852643275</v>
      </c>
      <c r="BT487" s="10">
        <f>3/24000000*OO[[#This Row],[128 (04JUL1985 21:00:00)-Water Temperature (C)]]*OO[[#This Row],[70]]</f>
        <v>0.14635067861644999</v>
      </c>
      <c r="BU487" s="10">
        <f>3/24000000*OO[[#This Row],[129 (05JUL1985 00:00:00)-Water Temperature (C)]]*OO[[#This Row],[71]]</f>
        <v>0.14238954439324999</v>
      </c>
      <c r="BV487" s="10">
        <f>3/24000000*OO[[#This Row],[130 (05JUL1985 03:00:00)-Water Temperature (C)]]*OO[[#This Row],[72]]</f>
        <v>0.13900725023298752</v>
      </c>
      <c r="BW487" s="10">
        <f>3/24000000*OO[[#This Row],[131 (05JUL1985 06:00:00)-Water Temperature (C)]]*OO[[#This Row],[73]]</f>
        <v>0.13495369286193751</v>
      </c>
      <c r="BX487" s="10">
        <f>3/24000000*OO[[#This Row],[132 (05JUL1985 09:00:00)-Water Temperature (C)]]*OO[[#This Row],[74]]</f>
        <v>0.1307585922438125</v>
      </c>
      <c r="BY487" s="10">
        <f>3/24000000*OO[[#This Row],[133 (05JUL1985 12:00:00)-Water Temperature (C)]]*OO[[#This Row],[75]]</f>
        <v>0.12657269032679999</v>
      </c>
      <c r="BZ487" s="10">
        <f>3/24000000*OO[[#This Row],[134 (05JUL1985 15:00:00)-Water Temperature (C)]]*OO[[#This Row],[76]]</f>
        <v>0.1221294450141</v>
      </c>
      <c r="CA487" s="10">
        <f>3/24000000*OO[[#This Row],[135 (05JUL1985 18:00:00)-Water Temperature (C)]]*OO[[#This Row],[77]]</f>
        <v>0.1174874246199375</v>
      </c>
      <c r="CB487" s="10">
        <f>3/24000000*OO[[#This Row],[136 (05JUL1985 21:00:00)-Water Temperature (C)]]*OO[[#This Row],[78]]</f>
        <v>0.1129853053126</v>
      </c>
      <c r="CC487" s="10">
        <f>3/24000000*OO[[#This Row],[137 (06JUL1985 00:00:00)-Water Temperature (C)]]*OO[[#This Row],[79]]</f>
        <v>0.108866973505475</v>
      </c>
      <c r="CD487" s="10">
        <f>3/24000000*OO[[#This Row],[138 (06JUL1985 03:00:00)-Water Temperature (C)]]*OO[[#This Row],[80]]</f>
        <v>0.1057951971438375</v>
      </c>
      <c r="CE487" s="10">
        <f>3/24000000*OO[[#This Row],[139 (06JUL1985 06:00:00)-Water Temperature (C)]]*OO[[#This Row],[81]]</f>
        <v>0.10263544091565001</v>
      </c>
      <c r="CF487" s="10">
        <f>3/24000000*OO[[#This Row],[140 (06JUL1985 09:00:00)-Water Temperature (C)]]*OO[[#This Row],[82]]</f>
        <v>9.9441533464287496E-2</v>
      </c>
      <c r="CG487" s="10">
        <f>3/24000000*OO[[#This Row],[141 (06JUL1985 12:00:00)-Water Temperature (C)]]*OO[[#This Row],[83]]</f>
        <v>9.6561695412700002E-2</v>
      </c>
      <c r="CH487" s="10">
        <f>3/24000000*OO[[#This Row],[142 (06JUL1985 15:00:00)-Water Temperature (C)]]*OO[[#This Row],[84]]</f>
        <v>9.3416043845199997E-2</v>
      </c>
      <c r="CI487" s="10">
        <f>3/24000000*OO[[#This Row],[143 (06JUL1985 18:00:00)-Water Temperature (C)]]*OO[[#This Row],[85]]</f>
        <v>8.9938488078899995E-2</v>
      </c>
      <c r="CJ487" s="10">
        <f>3/24000000*OO[[#This Row],[144 (06JUL1985 21:00:00)-Water Temperature (C)]]*OO[[#This Row],[86]]</f>
        <v>8.6604873782499994E-2</v>
      </c>
      <c r="CK487" s="10">
        <f>3/24000000*OO[[#This Row],[145 (07JUL1985 00:00:00)-Water Temperature (C)]]*OO[[#This Row],[87]]</f>
        <v>8.3642019440562501E-2</v>
      </c>
      <c r="CL487" s="10">
        <f>3/24000000*OO[[#This Row],[146 (07JUL1985 03:00:00)-Water Temperature (C)]]*OO[[#This Row],[88]]</f>
        <v>8.1414814976499994E-2</v>
      </c>
      <c r="CM487" s="10">
        <f>3/24000000*OO[[#This Row],[147 (07JUL1985 06:00:00)-Water Temperature (C)]]*OO[[#This Row],[89]]</f>
        <v>7.9327615386937486E-2</v>
      </c>
      <c r="CN487" s="10">
        <f>3/24000000*OO[[#This Row],[148 (07JUL1985 09:00:00)-Water Temperature (C)]]*OO[[#This Row],[90]]</f>
        <v>7.7133907031250004E-2</v>
      </c>
      <c r="CO487" s="10">
        <f>3/24000000*OO[[#This Row],[149 (07JUL1985 12:00:00)-Water Temperature (C)]]*OO[[#This Row],[91]]</f>
        <v>7.4952968479762488E-2</v>
      </c>
      <c r="CP487" s="10">
        <f>3/24000000*OO[[#This Row],[150 (07JUL1985 15:00:00)-Water Temperature (C)]]*OO[[#This Row],[92]]</f>
        <v>7.2500436115799996E-2</v>
      </c>
      <c r="CQ487" s="10">
        <f>3/24000000*OO[[#This Row],[151 (07JUL1985 18:00:00)-Water Temperature (C)]]*OO[[#This Row],[93]]</f>
        <v>6.9991857054712503E-2</v>
      </c>
      <c r="CR487" s="10">
        <f>3/24000000*OO[[#This Row],[152 (07JUL1985 21:00:00)-Water Temperature (C)]]*OO[[#This Row],[94]]</f>
        <v>6.7626412194374999E-2</v>
      </c>
      <c r="CS487" s="10">
        <f>3/24000000*OO[[#This Row],[153 (08JUL1985 00:00:00)-Water Temperature (C)]]*OO[[#This Row],[95]]</f>
        <v>6.5437508790625001E-2</v>
      </c>
      <c r="CT487" s="10">
        <f>3/24000000*OO[[#This Row],[154 (08JUL1985 03:00:00)-Water Temperature (C)]]*OO[[#This Row],[96]]</f>
        <v>6.3491362285499994E-2</v>
      </c>
      <c r="CU487" s="10">
        <f>3/24000000*OO[[#This Row],[155 (08JUL1985 06:00:00)-Water Temperature (C)]]*OO[[#This Row],[97]]</f>
        <v>6.1822082212799993E-2</v>
      </c>
      <c r="CV487" s="10">
        <f>3/24000000*OO[[#This Row],[156 (08JUL1985 09:00:00)-Water Temperature (C)]]*OO[[#This Row],[98]]</f>
        <v>6.003949438991249E-2</v>
      </c>
      <c r="CW487" s="10">
        <f>3/24000000*OO[[#This Row],[157 (08JUL1985 12:00:00)-Water Temperature (C)]]*OO[[#This Row],[99]]</f>
        <v>5.8295138291162493E-2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1.1128071095381249E-41</v>
      </c>
      <c r="AD488" s="10">
        <f>3/24000000*OO[[#This Row],[86 (29JUN1985 15:00:00)-Water Temperature (C)]]*OO[[#This Row],[28]]</f>
        <v>2.67730424468975E-36</v>
      </c>
      <c r="AE488" s="10">
        <f>3/24000000*OO[[#This Row],[88 (29JUN1985 21:00:00)-Water Temperature (C)]]*OO[[#This Row],[30]]</f>
        <v>6.7591415909624996E-28</v>
      </c>
      <c r="AF488" s="10">
        <f>3/24000000*OO[[#This Row],[88 (29JUN1985 21:00:00)-Water Temperature (C)]]*OO[[#This Row],[30]]</f>
        <v>6.7591415909624996E-28</v>
      </c>
      <c r="AG488" s="10">
        <f>3/24000000*OO[[#This Row],[89 (30JUN1985 00:00:00)-Water Temperature (C)]]*OO[[#This Row],[31]]</f>
        <v>1.3857276651825E-24</v>
      </c>
      <c r="AH488" s="10">
        <f>3/24000000*OO[[#This Row],[90 (30JUN1985 03:00:00)-Water Temperature (C)]]*OO[[#This Row],[32]]</f>
        <v>1.0256590771829999E-21</v>
      </c>
      <c r="AI488" s="10">
        <f>3/24000000*OO[[#This Row],[91 (30JUN1985 06:00:00)-Water Temperature (C)]]*OO[[#This Row],[33]]</f>
        <v>3.2530071242331253E-19</v>
      </c>
      <c r="AJ488" s="10">
        <f>3/24000000*OO[[#This Row],[92 (30JUN1985 09:00:00)-Water Temperature (C)]]*OO[[#This Row],[34]]</f>
        <v>5.0876062604287505E-17</v>
      </c>
      <c r="AK488" s="10">
        <f>3/24000000*OO[[#This Row],[93 (30JUN1985 12:00:00)-Water Temperature (C)]]*OO[[#This Row],[35]]</f>
        <v>4.3756849822499994E-15</v>
      </c>
      <c r="AL488" s="10">
        <f>3/24000000*OO[[#This Row],[94 (30JUN1985 15:00:00)-Water Temperature (C)]]*OO[[#This Row],[36]]</f>
        <v>2.244893498705E-13</v>
      </c>
      <c r="AM488" s="10">
        <f>3/24000000*OO[[#This Row],[95 (30JUN1985 18:00:00)-Water Temperature (C)]]*OO[[#This Row],[37]]</f>
        <v>7.3342847013225007E-12</v>
      </c>
      <c r="AN488" s="10">
        <f>3/24000000*OO[[#This Row],[96 (30JUN1985 21:00:00)-Water Temperature (C)]]*OO[[#This Row],[38]]</f>
        <v>1.6091432348701247E-10</v>
      </c>
      <c r="AO488" s="10">
        <f>3/24000000*OO[[#This Row],[97 (01JUL1985 00:00:00)-Water Temperature (C)]]*OO[[#This Row],[39]]</f>
        <v>2.4882875420727497E-9</v>
      </c>
      <c r="AP488" s="10">
        <f>3/24000000*OO[[#This Row],[98 (01JUL1985 03:00:00)-Water Temperature (C)]]*OO[[#This Row],[40]]</f>
        <v>2.8395583970810002E-8</v>
      </c>
      <c r="AQ488" s="10">
        <f>3/24000000*OO[[#This Row],[99 (01JUL1985 06:00:00)-Water Temperature (C)]]*OO[[#This Row],[41]]</f>
        <v>2.433486583908125E-7</v>
      </c>
      <c r="AR488" s="10">
        <f>3/24000000*OO[[#This Row],[100 (01JUL1985 09:00:00)-Water Temperature (C)]]*OO[[#This Row],[42]]</f>
        <v>1.6093588168349999E-6</v>
      </c>
      <c r="AS488" s="10">
        <f>3/24000000*OO[[#This Row],[101 (01JUL1985 12:00:00)-Water Temperature (C)]]*OO[[#This Row],[43]]</f>
        <v>8.4360132670274999E-6</v>
      </c>
      <c r="AT488" s="10">
        <f>3/24000000*OO[[#This Row],[102 (01JUL1985 15:00:00)-Water Temperature (C)]]*OO[[#This Row],[44]]</f>
        <v>3.5978507374529997E-5</v>
      </c>
      <c r="AU488" s="10">
        <f>3/24000000*OO[[#This Row],[103 (01JUL1985 18:00:00)-Water Temperature (C)]]*OO[[#This Row],[45]]</f>
        <v>1.2773073901881248E-4</v>
      </c>
      <c r="AV488" s="10">
        <f>3/24000000*OO[[#This Row],[104 (01JUL1985 21:00:00)-Water Temperature (C)]]*OO[[#This Row],[46]]</f>
        <v>3.8497799328500004E-4</v>
      </c>
      <c r="AW488" s="10">
        <f>3/24000000*OO[[#This Row],[105 (02JUL1985 00:00:00)-Water Temperature (C)]]*OO[[#This Row],[47]]</f>
        <v>1.0056795679349998E-3</v>
      </c>
      <c r="AX488" s="10">
        <f>3/24000000*OO[[#This Row],[106 (02JUL1985 03:00:00)-Water Temperature (C)]]*OO[[#This Row],[48]]</f>
        <v>2.3302330977266251E-3</v>
      </c>
      <c r="AY488" s="10">
        <f>3/24000000*OO[[#This Row],[107 (02JUL1985 06:00:00)-Water Temperature (C)]]*OO[[#This Row],[49]]</f>
        <v>4.8000183234362497E-3</v>
      </c>
      <c r="AZ488" s="10">
        <f>3/24000000*OO[[#This Row],[108 (02JUL1985 09:00:00)-Water Temperature (C)]]*OO[[#This Row],[50]]</f>
        <v>8.9061181592662488E-3</v>
      </c>
      <c r="BA488" s="10">
        <f>3/24000000*OO[[#This Row],[109 (02JUL1985 12:00:00)-Water Temperature (C)]]*OO[[#This Row],[51]]</f>
        <v>1.508344375043625E-2</v>
      </c>
      <c r="BB488" s="10">
        <f>3/24000000*OO[[#This Row],[110 (02JUL1985 15:00:00)-Water Temperature (C)]]*OO[[#This Row],[52]]</f>
        <v>2.3516107282268748E-2</v>
      </c>
      <c r="BC488" s="10">
        <f>3/24000000*OO[[#This Row],[111 (02JUL1985 18:00:00)-Water Temperature (C)]]*OO[[#This Row],[53]]</f>
        <v>3.4076009026477505E-2</v>
      </c>
      <c r="BD488" s="10">
        <f>3/24000000*OO[[#This Row],[112 (02JUL1985 21:00:00)-Water Temperature (C)]]*OO[[#This Row],[54]]</f>
        <v>4.6486449188999995E-2</v>
      </c>
      <c r="BE488" s="10">
        <f>3/24000000*OO[[#This Row],[113 (03JUL1985 00:00:00)-Water Temperature (C)]]*OO[[#This Row],[55]]</f>
        <v>6.0255500989724993E-2</v>
      </c>
      <c r="BF488" s="10">
        <f>3/24000000*OO[[#This Row],[114 (03JUL1985 03:00:00)-Water Temperature (C)]]*OO[[#This Row],[56]]</f>
        <v>7.5180881320912496E-2</v>
      </c>
      <c r="BG488" s="10">
        <f>3/24000000*OO[[#This Row],[115 (03JUL1985 06:00:00)-Water Temperature (C)]]*OO[[#This Row],[57]]</f>
        <v>9.0358101232699994E-2</v>
      </c>
      <c r="BH488" s="10">
        <f>3/24000000*OO[[#This Row],[116 (03JUL1985 09:00:00)-Water Temperature (C)]]*OO[[#This Row],[58]]</f>
        <v>0.10488219689613748</v>
      </c>
      <c r="BI488" s="10">
        <f>3/24000000*OO[[#This Row],[117 (03JUL1985 12:00:00)-Water Temperature (C)]]*OO[[#This Row],[59]]</f>
        <v>0.1181851157917625</v>
      </c>
      <c r="BJ488" s="10">
        <f>3/24000000*OO[[#This Row],[118 (03JUL1985 15:00:00)-Water Temperature (C)]]*OO[[#This Row],[60]]</f>
        <v>0.12922097359902499</v>
      </c>
      <c r="BK488" s="10">
        <f>3/24000000*OO[[#This Row],[119 (03JUL1985 18:00:00)-Water Temperature (C)]]*OO[[#This Row],[61]]</f>
        <v>0.13787135429882499</v>
      </c>
      <c r="BL488" s="10">
        <f>3/24000000*OO[[#This Row],[120 (03JUL1985 21:00:00)-Water Temperature (C)]]*OO[[#This Row],[62]]</f>
        <v>0.1445396938496</v>
      </c>
      <c r="BM488" s="10">
        <f>3/24000000*OO[[#This Row],[121 (04JUL1985 00:00:00)-Water Temperature (C)]]*OO[[#This Row],[63]]</f>
        <v>0.14944128480764998</v>
      </c>
      <c r="BN488" s="10">
        <f>3/24000000*OO[[#This Row],[122 (04JUL1985 03:00:00)-Water Temperature (C)]]*OO[[#This Row],[64]]</f>
        <v>0.15342953875048751</v>
      </c>
      <c r="BO488" s="10">
        <f>3/24000000*OO[[#This Row],[123 (04JUL1985 06:00:00)-Water Temperature (C)]]*OO[[#This Row],[65]]</f>
        <v>0.15559748717837499</v>
      </c>
      <c r="BP488" s="10">
        <f>3/24000000*OO[[#This Row],[124 (04JUL1985 09:00:00)-Water Temperature (C)]]*OO[[#This Row],[66]]</f>
        <v>0.15654124080258749</v>
      </c>
      <c r="BQ488" s="10">
        <f>3/24000000*OO[[#This Row],[125 (04JUL1985 12:00:00)-Water Temperature (C)]]*OO[[#This Row],[67]]</f>
        <v>0.15590860020348751</v>
      </c>
      <c r="BR488" s="10">
        <f>3/24000000*OO[[#This Row],[126 (04JUL1985 15:00:00)-Water Temperature (C)]]*OO[[#This Row],[68]]</f>
        <v>0.15439513625839998</v>
      </c>
      <c r="BS488" s="10">
        <f>3/24000000*OO[[#This Row],[127 (04JUL1985 18:00:00)-Water Temperature (C)]]*OO[[#This Row],[69]]</f>
        <v>0.15238734217905001</v>
      </c>
      <c r="BT488" s="10">
        <f>3/24000000*OO[[#This Row],[128 (04JUL1985 21:00:00)-Water Temperature (C)]]*OO[[#This Row],[70]]</f>
        <v>0.14978558462959998</v>
      </c>
      <c r="BU488" s="10">
        <f>3/24000000*OO[[#This Row],[129 (05JUL1985 00:00:00)-Water Temperature (C)]]*OO[[#This Row],[71]]</f>
        <v>0.14670588166312498</v>
      </c>
      <c r="BV488" s="10">
        <f>3/24000000*OO[[#This Row],[130 (05JUL1985 03:00:00)-Water Temperature (C)]]*OO[[#This Row],[72]]</f>
        <v>0.1440832611440625</v>
      </c>
      <c r="BW488" s="10">
        <f>3/24000000*OO[[#This Row],[131 (05JUL1985 06:00:00)-Water Temperature (C)]]*OO[[#This Row],[73]]</f>
        <v>0.14068052724312499</v>
      </c>
      <c r="BX488" s="10">
        <f>3/24000000*OO[[#This Row],[132 (05JUL1985 09:00:00)-Water Temperature (C)]]*OO[[#This Row],[74]]</f>
        <v>0.13702883447520001</v>
      </c>
      <c r="BY488" s="10">
        <f>3/24000000*OO[[#This Row],[133 (05JUL1985 12:00:00)-Water Temperature (C)]]*OO[[#This Row],[75]]</f>
        <v>0.13326201679316249</v>
      </c>
      <c r="BZ488" s="10">
        <f>3/24000000*OO[[#This Row],[134 (05JUL1985 15:00:00)-Water Temperature (C)]]*OO[[#This Row],[76]]</f>
        <v>0.12919572589777498</v>
      </c>
      <c r="CA488" s="10">
        <f>3/24000000*OO[[#This Row],[135 (05JUL1985 18:00:00)-Water Temperature (C)]]*OO[[#This Row],[77]]</f>
        <v>0.12481891773019999</v>
      </c>
      <c r="CB488" s="10">
        <f>3/24000000*OO[[#This Row],[136 (05JUL1985 21:00:00)-Water Temperature (C)]]*OO[[#This Row],[78]]</f>
        <v>0.12052106411129999</v>
      </c>
      <c r="CC488" s="10">
        <f>3/24000000*OO[[#This Row],[137 (06JUL1985 00:00:00)-Water Temperature (C)]]*OO[[#This Row],[79]]</f>
        <v>0.11655306032124998</v>
      </c>
      <c r="CD488" s="10">
        <f>3/24000000*OO[[#This Row],[138 (06JUL1985 03:00:00)-Water Temperature (C)]]*OO[[#This Row],[80]]</f>
        <v>0.113619035400975</v>
      </c>
      <c r="CE488" s="10">
        <f>3/24000000*OO[[#This Row],[139 (06JUL1985 06:00:00)-Water Temperature (C)]]*OO[[#This Row],[81]]</f>
        <v>0.11054462376937499</v>
      </c>
      <c r="CF488" s="10">
        <f>3/24000000*OO[[#This Row],[140 (06JUL1985 09:00:00)-Water Temperature (C)]]*OO[[#This Row],[82]]</f>
        <v>0.10739396910563748</v>
      </c>
      <c r="CG488" s="10">
        <f>3/24000000*OO[[#This Row],[141 (06JUL1985 12:00:00)-Water Temperature (C)]]*OO[[#This Row],[83]]</f>
        <v>0.10453496232628749</v>
      </c>
      <c r="CH488" s="10">
        <f>3/24000000*OO[[#This Row],[142 (06JUL1985 15:00:00)-Water Temperature (C)]]*OO[[#This Row],[84]]</f>
        <v>0.10136647425749998</v>
      </c>
      <c r="CI488" s="10">
        <f>3/24000000*OO[[#This Row],[143 (06JUL1985 18:00:00)-Water Temperature (C)]]*OO[[#This Row],[85]]</f>
        <v>9.7818917584562501E-2</v>
      </c>
      <c r="CJ488" s="10">
        <f>3/24000000*OO[[#This Row],[144 (06JUL1985 21:00:00)-Water Temperature (C)]]*OO[[#This Row],[86]]</f>
        <v>9.4399057060999977E-2</v>
      </c>
      <c r="CK488" s="10">
        <f>3/24000000*OO[[#This Row],[145 (07JUL1985 00:00:00)-Water Temperature (C)]]*OO[[#This Row],[87]]</f>
        <v>9.1347963304200003E-2</v>
      </c>
      <c r="CL488" s="10">
        <f>3/24000000*OO[[#This Row],[146 (07JUL1985 03:00:00)-Water Temperature (C)]]*OO[[#This Row],[88]]</f>
        <v>8.9058011225724987E-2</v>
      </c>
      <c r="CM488" s="10">
        <f>3/24000000*OO[[#This Row],[147 (07JUL1985 06:00:00)-Water Temperature (C)]]*OO[[#This Row],[89]]</f>
        <v>8.6898614155737505E-2</v>
      </c>
      <c r="CN488" s="10">
        <f>3/24000000*OO[[#This Row],[148 (07JUL1985 09:00:00)-Water Temperature (C)]]*OO[[#This Row],[90]]</f>
        <v>8.4611464631662497E-2</v>
      </c>
      <c r="CO488" s="10">
        <f>3/24000000*OO[[#This Row],[149 (07JUL1985 12:00:00)-Water Temperature (C)]]*OO[[#This Row],[91]]</f>
        <v>8.232409408739999E-2</v>
      </c>
      <c r="CP488" s="10">
        <f>3/24000000*OO[[#This Row],[150 (07JUL1985 15:00:00)-Water Temperature (C)]]*OO[[#This Row],[92]]</f>
        <v>7.9737247026187494E-2</v>
      </c>
      <c r="CQ488" s="10">
        <f>3/24000000*OO[[#This Row],[151 (07JUL1985 18:00:00)-Water Temperature (C)]]*OO[[#This Row],[93]]</f>
        <v>7.7082859132412487E-2</v>
      </c>
      <c r="CR488" s="10">
        <f>3/24000000*OO[[#This Row],[152 (07JUL1985 21:00:00)-Water Temperature (C)]]*OO[[#This Row],[94]]</f>
        <v>7.4572715640499998E-2</v>
      </c>
      <c r="CS488" s="10">
        <f>3/24000000*OO[[#This Row],[153 (08JUL1985 00:00:00)-Water Temperature (C)]]*OO[[#This Row],[95]]</f>
        <v>7.2242862403000013E-2</v>
      </c>
      <c r="CT488" s="10">
        <f>3/24000000*OO[[#This Row],[154 (08JUL1985 03:00:00)-Water Temperature (C)]]*OO[[#This Row],[96]]</f>
        <v>7.0165365656049986E-2</v>
      </c>
      <c r="CU488" s="10">
        <f>3/24000000*OO[[#This Row],[155 (08JUL1985 06:00:00)-Water Temperature (C)]]*OO[[#This Row],[97]]</f>
        <v>6.8381852740712484E-2</v>
      </c>
      <c r="CV488" s="10">
        <f>3/24000000*OO[[#This Row],[156 (08JUL1985 09:00:00)-Water Temperature (C)]]*OO[[#This Row],[98]]</f>
        <v>6.6471158671949998E-2</v>
      </c>
      <c r="CW488" s="10">
        <f>3/24000000*OO[[#This Row],[157 (08JUL1985 12:00:00)-Water Temperature (C)]]*OO[[#This Row],[99]]</f>
        <v>6.4599514227987501E-2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2.3801866549370001E-42</v>
      </c>
      <c r="AD489" s="10">
        <f>3/24000000*OO[[#This Row],[86 (29JUN1985 15:00:00)-Water Temperature (C)]]*OO[[#This Row],[28]]</f>
        <v>6.4670170188937509E-37</v>
      </c>
      <c r="AE489" s="10">
        <f>3/24000000*OO[[#This Row],[88 (29JUN1985 21:00:00)-Water Temperature (C)]]*OO[[#This Row],[30]]</f>
        <v>1.9780750688213752E-28</v>
      </c>
      <c r="AF489" s="10">
        <f>3/24000000*OO[[#This Row],[88 (29JUN1985 21:00:00)-Water Temperature (C)]]*OO[[#This Row],[30]]</f>
        <v>1.9780750688213752E-28</v>
      </c>
      <c r="AG489" s="10">
        <f>3/24000000*OO[[#This Row],[89 (30JUN1985 00:00:00)-Water Temperature (C)]]*OO[[#This Row],[31]]</f>
        <v>4.4252834404337502E-25</v>
      </c>
      <c r="AH489" s="10">
        <f>3/24000000*OO[[#This Row],[90 (30JUN1985 03:00:00)-Water Temperature (C)]]*OO[[#This Row],[32]]</f>
        <v>3.5344375415196253E-22</v>
      </c>
      <c r="AI489" s="10">
        <f>3/24000000*OO[[#This Row],[91 (30JUN1985 06:00:00)-Water Temperature (C)]]*OO[[#This Row],[33]]</f>
        <v>1.2008840567737499E-19</v>
      </c>
      <c r="AJ489" s="10">
        <f>3/24000000*OO[[#This Row],[92 (30JUN1985 09:00:00)-Water Temperature (C)]]*OO[[#This Row],[34]]</f>
        <v>1.9979043877105E-17</v>
      </c>
      <c r="AK489" s="10">
        <f>3/24000000*OO[[#This Row],[93 (30JUN1985 12:00:00)-Water Temperature (C)]]*OO[[#This Row],[35]]</f>
        <v>1.81853680600775E-15</v>
      </c>
      <c r="AL489" s="10">
        <f>3/24000000*OO[[#This Row],[94 (30JUN1985 15:00:00)-Water Temperature (C)]]*OO[[#This Row],[36]]</f>
        <v>9.8374838603600003E-14</v>
      </c>
      <c r="AM489" s="10">
        <f>3/24000000*OO[[#This Row],[95 (30JUN1985 18:00:00)-Water Temperature (C)]]*OO[[#This Row],[37]]</f>
        <v>3.3785315122548748E-12</v>
      </c>
      <c r="AN489" s="10">
        <f>3/24000000*OO[[#This Row],[96 (30JUN1985 21:00:00)-Water Temperature (C)]]*OO[[#This Row],[38]]</f>
        <v>7.7710221555749993E-11</v>
      </c>
      <c r="AO489" s="10">
        <f>3/24000000*OO[[#This Row],[97 (01JUL1985 00:00:00)-Water Temperature (C)]]*OO[[#This Row],[39]]</f>
        <v>1.2566446432899999E-9</v>
      </c>
      <c r="AP489" s="10">
        <f>3/24000000*OO[[#This Row],[98 (01JUL1985 03:00:00)-Water Temperature (C)]]*OO[[#This Row],[40]]</f>
        <v>1.4961430792352499E-8</v>
      </c>
      <c r="AQ489" s="10">
        <f>3/24000000*OO[[#This Row],[99 (01JUL1985 06:00:00)-Water Temperature (C)]]*OO[[#This Row],[41]]</f>
        <v>1.3354319467375E-7</v>
      </c>
      <c r="AR489" s="10">
        <f>3/24000000*OO[[#This Row],[100 (01JUL1985 09:00:00)-Water Temperature (C)]]*OO[[#This Row],[42]]</f>
        <v>9.1837768073999996E-7</v>
      </c>
      <c r="AS489" s="10">
        <f>3/24000000*OO[[#This Row],[101 (01JUL1985 12:00:00)-Water Temperature (C)]]*OO[[#This Row],[43]]</f>
        <v>4.9977294918649993E-6</v>
      </c>
      <c r="AT489" s="10">
        <f>3/24000000*OO[[#This Row],[102 (01JUL1985 15:00:00)-Water Temperature (C)]]*OO[[#This Row],[44]]</f>
        <v>2.2091895288839998E-5</v>
      </c>
      <c r="AU489" s="10">
        <f>3/24000000*OO[[#This Row],[103 (01JUL1985 18:00:00)-Water Temperature (C)]]*OO[[#This Row],[45]]</f>
        <v>8.1166116781600004E-5</v>
      </c>
      <c r="AV489" s="10">
        <f>3/24000000*OO[[#This Row],[104 (01JUL1985 21:00:00)-Water Temperature (C)]]*OO[[#This Row],[46]]</f>
        <v>2.5278737565074996E-4</v>
      </c>
      <c r="AW489" s="10">
        <f>3/24000000*OO[[#This Row],[105 (02JUL1985 00:00:00)-Water Temperature (C)]]*OO[[#This Row],[47]]</f>
        <v>6.8133614792499999E-4</v>
      </c>
      <c r="AX489" s="10">
        <f>3/24000000*OO[[#This Row],[106 (02JUL1985 03:00:00)-Water Temperature (C)]]*OO[[#This Row],[48]]</f>
        <v>1.6259632846838748E-3</v>
      </c>
      <c r="AY489" s="10">
        <f>3/24000000*OO[[#This Row],[107 (02JUL1985 06:00:00)-Water Temperature (C)]]*OO[[#This Row],[49]]</f>
        <v>3.4449812683812497E-3</v>
      </c>
      <c r="AZ489" s="10">
        <f>3/24000000*OO[[#This Row],[108 (02JUL1985 09:00:00)-Water Temperature (C)]]*OO[[#This Row],[50]]</f>
        <v>6.5655212741999999E-3</v>
      </c>
      <c r="BA489" s="10">
        <f>3/24000000*OO[[#This Row],[109 (02JUL1985 12:00:00)-Water Temperature (C)]]*OO[[#This Row],[51]]</f>
        <v>1.140544547958375E-2</v>
      </c>
      <c r="BB489" s="10">
        <f>3/24000000*OO[[#This Row],[110 (02JUL1985 15:00:00)-Water Temperature (C)]]*OO[[#This Row],[52]]</f>
        <v>1.8216460970922499E-2</v>
      </c>
      <c r="BC489" s="10">
        <f>3/24000000*OO[[#This Row],[111 (02JUL1985 18:00:00)-Water Temperature (C)]]*OO[[#This Row],[53]]</f>
        <v>2.7010582070573746E-2</v>
      </c>
      <c r="BD489" s="10">
        <f>3/24000000*OO[[#This Row],[112 (02JUL1985 21:00:00)-Water Temperature (C)]]*OO[[#This Row],[54]]</f>
        <v>3.7657413247449999E-2</v>
      </c>
      <c r="BE489" s="10">
        <f>3/24000000*OO[[#This Row],[113 (03JUL1985 00:00:00)-Water Temperature (C)]]*OO[[#This Row],[55]]</f>
        <v>4.9820802549074991E-2</v>
      </c>
      <c r="BF489" s="10">
        <f>3/24000000*OO[[#This Row],[114 (03JUL1985 03:00:00)-Water Temperature (C)]]*OO[[#This Row],[56]]</f>
        <v>6.3356301089662503E-2</v>
      </c>
      <c r="BG489" s="10">
        <f>3/24000000*OO[[#This Row],[115 (03JUL1985 06:00:00)-Water Temperature (C)]]*OO[[#This Row],[57]]</f>
        <v>7.7515763730412496E-2</v>
      </c>
      <c r="BH489" s="10">
        <f>3/24000000*OO[[#This Row],[116 (03JUL1985 09:00:00)-Water Temperature (C)]]*OO[[#This Row],[58]]</f>
        <v>9.1494021733949993E-2</v>
      </c>
      <c r="BI489" s="10">
        <f>3/24000000*OO[[#This Row],[117 (03JUL1985 12:00:00)-Water Temperature (C)]]*OO[[#This Row],[59]]</f>
        <v>0.10472764054799999</v>
      </c>
      <c r="BJ489" s="10">
        <f>3/24000000*OO[[#This Row],[118 (03JUL1985 15:00:00)-Water Temperature (C)]]*OO[[#This Row],[60]]</f>
        <v>0.11621490287962499</v>
      </c>
      <c r="BK489" s="10">
        <f>3/24000000*OO[[#This Row],[119 (03JUL1985 18:00:00)-Water Temperature (C)]]*OO[[#This Row],[61]]</f>
        <v>0.12573564285948746</v>
      </c>
      <c r="BL489" s="10">
        <f>3/24000000*OO[[#This Row],[120 (03JUL1985 21:00:00)-Water Temperature (C)]]*OO[[#This Row],[62]]</f>
        <v>0.13354287002160001</v>
      </c>
      <c r="BM489" s="10">
        <f>3/24000000*OO[[#This Row],[121 (04JUL1985 00:00:00)-Water Temperature (C)]]*OO[[#This Row],[63]]</f>
        <v>0.139754516954325</v>
      </c>
      <c r="BN489" s="10">
        <f>3/24000000*OO[[#This Row],[122 (04JUL1985 03:00:00)-Water Temperature (C)]]*OO[[#This Row],[64]]</f>
        <v>0.14508527492793749</v>
      </c>
      <c r="BO489" s="10">
        <f>3/24000000*OO[[#This Row],[123 (04JUL1985 06:00:00)-Water Temperature (C)]]*OO[[#This Row],[65]]</f>
        <v>0.14866269407192498</v>
      </c>
      <c r="BP489" s="10">
        <f>3/24000000*OO[[#This Row],[124 (04JUL1985 09:00:00)-Water Temperature (C)]]*OO[[#This Row],[66]]</f>
        <v>0.15099475393301251</v>
      </c>
      <c r="BQ489" s="10">
        <f>3/24000000*OO[[#This Row],[125 (04JUL1985 12:00:00)-Water Temperature (C)]]*OO[[#This Row],[67]]</f>
        <v>0.15172651506618751</v>
      </c>
      <c r="BR489" s="10">
        <f>3/24000000*OO[[#This Row],[126 (04JUL1985 15:00:00)-Water Temperature (C)]]*OO[[#This Row],[68]]</f>
        <v>0.15149534267594997</v>
      </c>
      <c r="BS489" s="10">
        <f>3/24000000*OO[[#This Row],[127 (04JUL1985 18:00:00)-Water Temperature (C)]]*OO[[#This Row],[69]]</f>
        <v>0.15066476146024999</v>
      </c>
      <c r="BT489" s="10">
        <f>3/24000000*OO[[#This Row],[128 (04JUL1985 21:00:00)-Water Temperature (C)]]*OO[[#This Row],[70]]</f>
        <v>0.149136796919</v>
      </c>
      <c r="BU489" s="10">
        <f>3/24000000*OO[[#This Row],[129 (05JUL1985 00:00:00)-Water Temperature (C)]]*OO[[#This Row],[71]]</f>
        <v>0.14702467338375</v>
      </c>
      <c r="BV489" s="10">
        <f>3/24000000*OO[[#This Row],[130 (05JUL1985 03:00:00)-Water Temperature (C)]]*OO[[#This Row],[72]]</f>
        <v>0.14524797381067497</v>
      </c>
      <c r="BW489" s="10">
        <f>3/24000000*OO[[#This Row],[131 (05JUL1985 06:00:00)-Water Temperature (C)]]*OO[[#This Row],[73]]</f>
        <v>0.1426049000746</v>
      </c>
      <c r="BX489" s="10">
        <f>3/24000000*OO[[#This Row],[132 (05JUL1985 09:00:00)-Water Temperature (C)]]*OO[[#This Row],[74]]</f>
        <v>0.1396162624040625</v>
      </c>
      <c r="BY489" s="10">
        <f>3/24000000*OO[[#This Row],[133 (05JUL1985 12:00:00)-Water Temperature (C)]]*OO[[#This Row],[75]]</f>
        <v>0.13644151911984997</v>
      </c>
      <c r="BZ489" s="10">
        <f>3/24000000*OO[[#This Row],[134 (05JUL1985 15:00:00)-Water Temperature (C)]]*OO[[#This Row],[76]]</f>
        <v>0.13284130222715002</v>
      </c>
      <c r="CA489" s="10">
        <f>3/24000000*OO[[#This Row],[135 (05JUL1985 18:00:00)-Water Temperature (C)]]*OO[[#This Row],[77]]</f>
        <v>0.12888027447599998</v>
      </c>
      <c r="CB489" s="10">
        <f>3/24000000*OO[[#This Row],[136 (05JUL1985 21:00:00)-Water Temperature (C)]]*OO[[#This Row],[78]]</f>
        <v>0.12492592103779999</v>
      </c>
      <c r="CC489" s="10">
        <f>3/24000000*OO[[#This Row],[137 (06JUL1985 00:00:00)-Water Temperature (C)]]*OO[[#This Row],[79]]</f>
        <v>0.121237353881875</v>
      </c>
      <c r="CD489" s="10">
        <f>3/24000000*OO[[#This Row],[138 (06JUL1985 03:00:00)-Water Temperature (C)]]*OO[[#This Row],[80]]</f>
        <v>0.1185404408272</v>
      </c>
      <c r="CE489" s="10">
        <f>3/24000000*OO[[#This Row],[139 (06JUL1985 06:00:00)-Water Temperature (C)]]*OO[[#This Row],[81]]</f>
        <v>0.11565688937968749</v>
      </c>
      <c r="CF489" s="10">
        <f>3/24000000*OO[[#This Row],[140 (06JUL1985 09:00:00)-Water Temperature (C)]]*OO[[#This Row],[82]]</f>
        <v>0.112654344497</v>
      </c>
      <c r="CG489" s="10">
        <f>3/24000000*OO[[#This Row],[141 (06JUL1985 12:00:00)-Water Temperature (C)]]*OO[[#This Row],[83]]</f>
        <v>0.10991037331155</v>
      </c>
      <c r="CH489" s="10">
        <f>3/24000000*OO[[#This Row],[142 (06JUL1985 15:00:00)-Water Temperature (C)]]*OO[[#This Row],[84]]</f>
        <v>0.10681933857635</v>
      </c>
      <c r="CI489" s="10">
        <f>3/24000000*OO[[#This Row],[143 (06JUL1985 18:00:00)-Water Temperature (C)]]*OO[[#This Row],[85]]</f>
        <v>0.103312496816725</v>
      </c>
      <c r="CJ489" s="10">
        <f>3/24000000*OO[[#This Row],[144 (06JUL1985 21:00:00)-Water Temperature (C)]]*OO[[#This Row],[86]]</f>
        <v>9.9909114367999999E-2</v>
      </c>
      <c r="CK489" s="10">
        <f>3/24000000*OO[[#This Row],[145 (07JUL1985 00:00:00)-Water Temperature (C)]]*OO[[#This Row],[87]]</f>
        <v>9.6860600508774986E-2</v>
      </c>
      <c r="CL489" s="10">
        <f>3/24000000*OO[[#This Row],[146 (07JUL1985 03:00:00)-Water Temperature (C)]]*OO[[#This Row],[88]]</f>
        <v>9.4578630986599993E-2</v>
      </c>
      <c r="CM489" s="10">
        <f>3/24000000*OO[[#This Row],[147 (07JUL1985 06:00:00)-Water Temperature (C)]]*OO[[#This Row],[89]]</f>
        <v>9.2413940330249994E-2</v>
      </c>
      <c r="CN489" s="10">
        <f>3/24000000*OO[[#This Row],[148 (07JUL1985 09:00:00)-Water Temperature (C)]]*OO[[#This Row],[90]]</f>
        <v>9.0102355825762495E-2</v>
      </c>
      <c r="CO489" s="10">
        <f>3/24000000*OO[[#This Row],[149 (07JUL1985 12:00:00)-Water Temperature (C)]]*OO[[#This Row],[91]]</f>
        <v>8.7776177162425001E-2</v>
      </c>
      <c r="CP489" s="10">
        <f>3/24000000*OO[[#This Row],[150 (07JUL1985 15:00:00)-Water Temperature (C)]]*OO[[#This Row],[92]]</f>
        <v>8.5129500377387507E-2</v>
      </c>
      <c r="CQ489" s="10">
        <f>3/24000000*OO[[#This Row],[151 (07JUL1985 18:00:00)-Water Temperature (C)]]*OO[[#This Row],[93]]</f>
        <v>8.2403500531049986E-2</v>
      </c>
      <c r="CR489" s="10">
        <f>3/24000000*OO[[#This Row],[152 (07JUL1985 21:00:00)-Water Temperature (C)]]*OO[[#This Row],[94]]</f>
        <v>7.9818483393787512E-2</v>
      </c>
      <c r="CS489" s="10">
        <f>3/24000000*OO[[#This Row],[153 (08JUL1985 00:00:00)-Water Temperature (C)]]*OO[[#This Row],[95]]</f>
        <v>7.7410395698675E-2</v>
      </c>
      <c r="CT489" s="10">
        <f>3/24000000*OO[[#This Row],[154 (08JUL1985 03:00:00)-Water Temperature (C)]]*OO[[#This Row],[96]]</f>
        <v>7.5258215124799993E-2</v>
      </c>
      <c r="CU489" s="10">
        <f>3/24000000*OO[[#This Row],[155 (08JUL1985 06:00:00)-Water Temperature (C)]]*OO[[#This Row],[97]]</f>
        <v>7.3408134157199989E-2</v>
      </c>
      <c r="CV489" s="10">
        <f>3/24000000*OO[[#This Row],[156 (08JUL1985 09:00:00)-Water Temperature (C)]]*OO[[#This Row],[98]]</f>
        <v>7.1421284958374992E-2</v>
      </c>
      <c r="CW489" s="10">
        <f>3/24000000*OO[[#This Row],[157 (08JUL1985 12:00:00)-Water Temperature (C)]]*OO[[#This Row],[99]]</f>
        <v>6.9471600920737495E-2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5.5701670822800004E-43</v>
      </c>
      <c r="AD490" s="10">
        <f>3/24000000*OO[[#This Row],[86 (29JUN1985 15:00:00)-Water Temperature (C)]]*OO[[#This Row],[28]]</f>
        <v>1.7004798783974999E-37</v>
      </c>
      <c r="AE490" s="10">
        <f>3/24000000*OO[[#This Row],[88 (29JUN1985 21:00:00)-Water Temperature (C)]]*OO[[#This Row],[30]]</f>
        <v>6.2316307647000004E-29</v>
      </c>
      <c r="AF490" s="10">
        <f>3/24000000*OO[[#This Row],[88 (29JUN1985 21:00:00)-Water Temperature (C)]]*OO[[#This Row],[30]]</f>
        <v>6.2316307647000004E-29</v>
      </c>
      <c r="AG490" s="10">
        <f>3/24000000*OO[[#This Row],[89 (30JUN1985 00:00:00)-Water Temperature (C)]]*OO[[#This Row],[31]]</f>
        <v>1.51560436712625E-25</v>
      </c>
      <c r="AH490" s="10">
        <f>3/24000000*OO[[#This Row],[90 (30JUN1985 03:00:00)-Water Temperature (C)]]*OO[[#This Row],[32]]</f>
        <v>1.3020177638084999E-22</v>
      </c>
      <c r="AI490" s="10">
        <f>3/24000000*OO[[#This Row],[91 (30JUN1985 06:00:00)-Water Temperature (C)]]*OO[[#This Row],[33]]</f>
        <v>4.72637637153E-20</v>
      </c>
      <c r="AJ490" s="10">
        <f>3/24000000*OO[[#This Row],[92 (30JUN1985 09:00:00)-Water Temperature (C)]]*OO[[#This Row],[34]]</f>
        <v>8.3453534781299999E-18</v>
      </c>
      <c r="AK490" s="10">
        <f>3/24000000*OO[[#This Row],[93 (30JUN1985 12:00:00)-Water Temperature (C)]]*OO[[#This Row],[35]]</f>
        <v>8.022249733162499E-16</v>
      </c>
      <c r="AL490" s="10">
        <f>3/24000000*OO[[#This Row],[94 (30JUN1985 15:00:00)-Water Temperature (C)]]*OO[[#This Row],[36]]</f>
        <v>4.5667247746424997E-14</v>
      </c>
      <c r="AM490" s="10">
        <f>3/24000000*OO[[#This Row],[95 (30JUN1985 18:00:00)-Water Temperature (C)]]*OO[[#This Row],[37]]</f>
        <v>1.645573524345E-12</v>
      </c>
      <c r="AN490" s="10">
        <f>3/24000000*OO[[#This Row],[96 (30JUN1985 21:00:00)-Water Temperature (C)]]*OO[[#This Row],[38]]</f>
        <v>3.9611264340299996E-11</v>
      </c>
      <c r="AO490" s="10">
        <f>3/24000000*OO[[#This Row],[97 (01JUL1985 00:00:00)-Water Temperature (C)]]*OO[[#This Row],[39]]</f>
        <v>6.6875257264199995E-10</v>
      </c>
      <c r="AP490" s="10">
        <f>3/24000000*OO[[#This Row],[98 (01JUL1985 03:00:00)-Water Temperature (C)]]*OO[[#This Row],[40]]</f>
        <v>8.2938045548949995E-9</v>
      </c>
      <c r="AQ490" s="10">
        <f>3/24000000*OO[[#This Row],[99 (01JUL1985 06:00:00)-Water Temperature (C)]]*OO[[#This Row],[41]]</f>
        <v>7.6990182980299991E-8</v>
      </c>
      <c r="AR490" s="10">
        <f>3/24000000*OO[[#This Row],[100 (01JUL1985 09:00:00)-Water Temperature (C)]]*OO[[#This Row],[42]]</f>
        <v>5.4980441266724992E-7</v>
      </c>
      <c r="AS490" s="10">
        <f>3/24000000*OO[[#This Row],[101 (01JUL1985 12:00:00)-Water Temperature (C)]]*OO[[#This Row],[43]]</f>
        <v>3.1020727676152499E-6</v>
      </c>
      <c r="AT490" s="10">
        <f>3/24000000*OO[[#This Row],[102 (01JUL1985 15:00:00)-Water Temperature (C)]]*OO[[#This Row],[44]]</f>
        <v>1.419447596561E-5</v>
      </c>
      <c r="AU490" s="10">
        <f>3/24000000*OO[[#This Row],[103 (01JUL1985 18:00:00)-Water Temperature (C)]]*OO[[#This Row],[45]]</f>
        <v>5.3903206055887497E-5</v>
      </c>
      <c r="AV490" s="10">
        <f>3/24000000*OO[[#This Row],[104 (01JUL1985 21:00:00)-Water Temperature (C)]]*OO[[#This Row],[46]]</f>
        <v>1.7327249166757498E-4</v>
      </c>
      <c r="AW490" s="10">
        <f>3/24000000*OO[[#This Row],[105 (02JUL1985 00:00:00)-Water Temperature (C)]]*OO[[#This Row],[47]]</f>
        <v>4.8132312100925001E-4</v>
      </c>
      <c r="AX490" s="10">
        <f>3/24000000*OO[[#This Row],[106 (02JUL1985 03:00:00)-Water Temperature (C)]]*OO[[#This Row],[48]]</f>
        <v>1.1818429735729998E-3</v>
      </c>
      <c r="AY490" s="10">
        <f>3/24000000*OO[[#This Row],[107 (02JUL1985 06:00:00)-Water Temperature (C)]]*OO[[#This Row],[49]]</f>
        <v>2.5731913935812499E-3</v>
      </c>
      <c r="AZ490" s="10">
        <f>3/24000000*OO[[#This Row],[108 (02JUL1985 09:00:00)-Water Temperature (C)]]*OO[[#This Row],[50]]</f>
        <v>5.0330110677525002E-3</v>
      </c>
      <c r="BA490" s="10">
        <f>3/24000000*OO[[#This Row],[109 (02JUL1985 12:00:00)-Water Temperature (C)]]*OO[[#This Row],[51]]</f>
        <v>8.9612195731462504E-3</v>
      </c>
      <c r="BB490" s="10">
        <f>3/24000000*OO[[#This Row],[110 (02JUL1985 15:00:00)-Water Temperature (C)]]*OO[[#This Row],[52]]</f>
        <v>1.4652221107132501E-2</v>
      </c>
      <c r="BC490" s="10">
        <f>3/24000000*OO[[#This Row],[111 (02JUL1985 18:00:00)-Water Temperature (C)]]*OO[[#This Row],[53]]</f>
        <v>2.2216046714477498E-2</v>
      </c>
      <c r="BD490" s="10">
        <f>3/24000000*OO[[#This Row],[112 (02JUL1985 21:00:00)-Water Temperature (C)]]*OO[[#This Row],[54]]</f>
        <v>3.1634531386499992E-2</v>
      </c>
      <c r="BE490" s="10">
        <f>3/24000000*OO[[#This Row],[113 (03JUL1985 00:00:00)-Water Temperature (C)]]*OO[[#This Row],[55]]</f>
        <v>4.269451000275E-2</v>
      </c>
      <c r="BF490" s="10">
        <f>3/24000000*OO[[#This Row],[114 (03JUL1985 03:00:00)-Water Temperature (C)]]*OO[[#This Row],[56]]</f>
        <v>5.5311510276099998E-2</v>
      </c>
      <c r="BG490" s="10">
        <f>3/24000000*OO[[#This Row],[115 (03JUL1985 06:00:00)-Water Temperature (C)]]*OO[[#This Row],[57]]</f>
        <v>6.8861126878362489E-2</v>
      </c>
      <c r="BH490" s="10">
        <f>3/24000000*OO[[#This Row],[116 (03JUL1985 09:00:00)-Water Temperature (C)]]*OO[[#This Row],[58]]</f>
        <v>8.262122040299999E-2</v>
      </c>
      <c r="BI490" s="10">
        <f>3/24000000*OO[[#This Row],[117 (03JUL1985 12:00:00)-Water Temperature (C)]]*OO[[#This Row],[59]]</f>
        <v>9.6034932342412491E-2</v>
      </c>
      <c r="BJ490" s="10">
        <f>3/24000000*OO[[#This Row],[118 (03JUL1985 15:00:00)-Water Temperature (C)]]*OO[[#This Row],[60]]</f>
        <v>0.10812706523219999</v>
      </c>
      <c r="BK490" s="10">
        <f>3/24000000*OO[[#This Row],[119 (03JUL1985 18:00:00)-Water Temperature (C)]]*OO[[#This Row],[61]]</f>
        <v>0.11859145677209999</v>
      </c>
      <c r="BL490" s="10">
        <f>3/24000000*OO[[#This Row],[120 (03JUL1985 21:00:00)-Water Temperature (C)]]*OO[[#This Row],[62]]</f>
        <v>0.12756601256619998</v>
      </c>
      <c r="BM490" s="10">
        <f>3/24000000*OO[[#This Row],[121 (04JUL1985 00:00:00)-Water Temperature (C)]]*OO[[#This Row],[63]]</f>
        <v>0.13508689406894997</v>
      </c>
      <c r="BN490" s="10">
        <f>3/24000000*OO[[#This Row],[122 (04JUL1985 03:00:00)-Water Temperature (C)]]*OO[[#This Row],[64]]</f>
        <v>0.14176617238162501</v>
      </c>
      <c r="BO490" s="10">
        <f>3/24000000*OO[[#This Row],[123 (04JUL1985 06:00:00)-Water Temperature (C)]]*OO[[#This Row],[65]]</f>
        <v>0.146732930722</v>
      </c>
      <c r="BP490" s="10">
        <f>3/24000000*OO[[#This Row],[124 (04JUL1985 09:00:00)-Water Temperature (C)]]*OO[[#This Row],[66]]</f>
        <v>0.15042523372</v>
      </c>
      <c r="BQ490" s="10">
        <f>3/24000000*OO[[#This Row],[125 (04JUL1985 12:00:00)-Water Temperature (C)]]*OO[[#This Row],[67]]</f>
        <v>0.15246571808267501</v>
      </c>
      <c r="BR490" s="10">
        <f>3/24000000*OO[[#This Row],[126 (04JUL1985 15:00:00)-Water Temperature (C)]]*OO[[#This Row],[68]]</f>
        <v>0.15345207106559999</v>
      </c>
      <c r="BS490" s="10">
        <f>3/24000000*OO[[#This Row],[127 (04JUL1985 18:00:00)-Water Temperature (C)]]*OO[[#This Row],[69]]</f>
        <v>0.153733090098125</v>
      </c>
      <c r="BT490" s="10">
        <f>3/24000000*OO[[#This Row],[128 (04JUL1985 21:00:00)-Water Temperature (C)]]*OO[[#This Row],[70]]</f>
        <v>0.15321067868298749</v>
      </c>
      <c r="BU490" s="10">
        <f>3/24000000*OO[[#This Row],[129 (05JUL1985 00:00:00)-Water Temperature (C)]]*OO[[#This Row],[71]]</f>
        <v>0.15198857643143748</v>
      </c>
      <c r="BV490" s="10">
        <f>3/24000000*OO[[#This Row],[130 (05JUL1985 03:00:00)-Water Temperature (C)]]*OO[[#This Row],[72]]</f>
        <v>0.15100043653503747</v>
      </c>
      <c r="BW490" s="10">
        <f>3/24000000*OO[[#This Row],[131 (05JUL1985 06:00:00)-Water Temperature (C)]]*OO[[#This Row],[73]]</f>
        <v>0.1490422200091</v>
      </c>
      <c r="BX490" s="10">
        <f>3/24000000*OO[[#This Row],[132 (05JUL1985 09:00:00)-Water Temperature (C)]]*OO[[#This Row],[74]]</f>
        <v>0.14663356834831248</v>
      </c>
      <c r="BY490" s="10">
        <f>3/24000000*OO[[#This Row],[133 (05JUL1985 12:00:00)-Water Temperature (C)]]*OO[[#This Row],[75]]</f>
        <v>0.14394674112940001</v>
      </c>
      <c r="BZ490" s="10">
        <f>3/24000000*OO[[#This Row],[134 (05JUL1985 15:00:00)-Water Temperature (C)]]*OO[[#This Row],[76]]</f>
        <v>0.14074726408184998</v>
      </c>
      <c r="CA490" s="10">
        <f>3/24000000*OO[[#This Row],[135 (05JUL1985 18:00:00)-Water Temperature (C)]]*OO[[#This Row],[77]]</f>
        <v>0.13709548304724997</v>
      </c>
      <c r="CB490" s="10">
        <f>3/24000000*OO[[#This Row],[136 (05JUL1985 21:00:00)-Water Temperature (C)]]*OO[[#This Row],[78]]</f>
        <v>0.133356321098</v>
      </c>
      <c r="CC490" s="10">
        <f>3/24000000*OO[[#This Row],[137 (06JUL1985 00:00:00)-Water Temperature (C)]]*OO[[#This Row],[79]]</f>
        <v>0.12986221913439999</v>
      </c>
      <c r="CD490" s="10">
        <f>3/24000000*OO[[#This Row],[138 (06JUL1985 03:00:00)-Water Temperature (C)]]*OO[[#This Row],[80]]</f>
        <v>0.12733230710759999</v>
      </c>
      <c r="CE490" s="10">
        <f>3/24000000*OO[[#This Row],[139 (06JUL1985 06:00:00)-Water Temperature (C)]]*OO[[#This Row],[81]]</f>
        <v>0.12456948413593749</v>
      </c>
      <c r="CF490" s="10">
        <f>3/24000000*OO[[#This Row],[140 (06JUL1985 09:00:00)-Water Temperature (C)]]*OO[[#This Row],[82]]</f>
        <v>0.12163698593677499</v>
      </c>
      <c r="CG490" s="10">
        <f>3/24000000*OO[[#This Row],[141 (06JUL1985 12:00:00)-Water Temperature (C)]]*OO[[#This Row],[83]]</f>
        <v>0.11893698237037501</v>
      </c>
      <c r="CH490" s="10">
        <f>3/24000000*OO[[#This Row],[142 (06JUL1985 15:00:00)-Water Temperature (C)]]*OO[[#This Row],[84]]</f>
        <v>0.115842288872275</v>
      </c>
      <c r="CI490" s="10">
        <f>3/24000000*OO[[#This Row],[143 (06JUL1985 18:00:00)-Water Temperature (C)]]*OO[[#This Row],[85]]</f>
        <v>0.11227886716999999</v>
      </c>
      <c r="CJ490" s="10">
        <f>3/24000000*OO[[#This Row],[144 (06JUL1985 21:00:00)-Water Temperature (C)]]*OO[[#This Row],[86]]</f>
        <v>0.1087955186104</v>
      </c>
      <c r="CK490" s="10">
        <f>3/24000000*OO[[#This Row],[145 (07JUL1985 00:00:00)-Water Temperature (C)]]*OO[[#This Row],[87]]</f>
        <v>0.10566208634418749</v>
      </c>
      <c r="CL490" s="10">
        <f>3/24000000*OO[[#This Row],[146 (07JUL1985 03:00:00)-Water Temperature (C)]]*OO[[#This Row],[88]]</f>
        <v>0.1033253470546375</v>
      </c>
      <c r="CM490" s="10">
        <f>3/24000000*OO[[#This Row],[147 (07JUL1985 06:00:00)-Water Temperature (C)]]*OO[[#This Row],[89]]</f>
        <v>0.10109592518909999</v>
      </c>
      <c r="CN490" s="10">
        <f>3/24000000*OO[[#This Row],[148 (07JUL1985 09:00:00)-Water Temperature (C)]]*OO[[#This Row],[90]]</f>
        <v>9.8695739507762503E-2</v>
      </c>
      <c r="CO490" s="10">
        <f>3/24000000*OO[[#This Row],[149 (07JUL1985 12:00:00)-Water Temperature (C)]]*OO[[#This Row],[91]]</f>
        <v>9.62660205006E-2</v>
      </c>
      <c r="CP490" s="10">
        <f>3/24000000*OO[[#This Row],[150 (07JUL1985 15:00:00)-Water Temperature (C)]]*OO[[#This Row],[92]]</f>
        <v>9.3483001351625003E-2</v>
      </c>
      <c r="CQ490" s="10">
        <f>3/24000000*OO[[#This Row],[151 (07JUL1985 18:00:00)-Water Temperature (C)]]*OO[[#This Row],[93]]</f>
        <v>9.0603301770874986E-2</v>
      </c>
      <c r="CR490" s="10">
        <f>3/24000000*OO[[#This Row],[152 (07JUL1985 21:00:00)-Water Temperature (C)]]*OO[[#This Row],[94]]</f>
        <v>8.78637741291E-2</v>
      </c>
      <c r="CS490" s="10">
        <f>3/24000000*OO[[#This Row],[153 (08JUL1985 00:00:00)-Water Temperature (C)]]*OO[[#This Row],[95]]</f>
        <v>8.530355144542498E-2</v>
      </c>
      <c r="CT490" s="10">
        <f>3/24000000*OO[[#This Row],[154 (08JUL1985 03:00:00)-Water Temperature (C)]]*OO[[#This Row],[96]]</f>
        <v>8.301045319125E-2</v>
      </c>
      <c r="CU490" s="10">
        <f>3/24000000*OO[[#This Row],[155 (08JUL1985 06:00:00)-Water Temperature (C)]]*OO[[#This Row],[97]]</f>
        <v>8.1036700943962495E-2</v>
      </c>
      <c r="CV490" s="10">
        <f>3/24000000*OO[[#This Row],[156 (08JUL1985 09:00:00)-Water Temperature (C)]]*OO[[#This Row],[98]]</f>
        <v>7.8912980218649981E-2</v>
      </c>
      <c r="CW490" s="10">
        <f>3/24000000*OO[[#This Row],[157 (08JUL1985 12:00:00)-Water Temperature (C)]]*OO[[#This Row],[99]]</f>
        <v>7.6824197481937501E-2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1.2150658313687499E-43</v>
      </c>
      <c r="AD491" s="10">
        <f>3/24000000*OO[[#This Row],[86 (29JUN1985 15:00:00)-Water Temperature (C)]]*OO[[#This Row],[28]]</f>
        <v>4.1945239359599998E-38</v>
      </c>
      <c r="AE491" s="10">
        <f>3/24000000*OO[[#This Row],[88 (29JUN1985 21:00:00)-Water Temperature (C)]]*OO[[#This Row],[30]]</f>
        <v>1.8601016802624998E-29</v>
      </c>
      <c r="AF491" s="10">
        <f>3/24000000*OO[[#This Row],[88 (29JUN1985 21:00:00)-Water Temperature (C)]]*OO[[#This Row],[30]]</f>
        <v>1.8601016802624998E-29</v>
      </c>
      <c r="AG491" s="10">
        <f>3/24000000*OO[[#This Row],[89 (30JUN1985 00:00:00)-Water Temperature (C)]]*OO[[#This Row],[31]]</f>
        <v>4.9265547075712492E-26</v>
      </c>
      <c r="AH491" s="10">
        <f>3/24000000*OO[[#This Row],[90 (30JUN1985 03:00:00)-Water Temperature (C)]]*OO[[#This Row],[32]]</f>
        <v>4.5573342230249998E-23</v>
      </c>
      <c r="AI491" s="10">
        <f>3/24000000*OO[[#This Row],[91 (30JUN1985 06:00:00)-Water Temperature (C)]]*OO[[#This Row],[33]]</f>
        <v>1.7689263693223747E-20</v>
      </c>
      <c r="AJ491" s="10">
        <f>3/24000000*OO[[#This Row],[92 (30JUN1985 09:00:00)-Water Temperature (C)]]*OO[[#This Row],[34]]</f>
        <v>3.3169431343825001E-18</v>
      </c>
      <c r="AK491" s="10">
        <f>3/24000000*OO[[#This Row],[93 (30JUN1985 12:00:00)-Water Temperature (C)]]*OO[[#This Row],[35]]</f>
        <v>3.3687272723194999E-16</v>
      </c>
      <c r="AL491" s="10">
        <f>3/24000000*OO[[#This Row],[94 (30JUN1985 15:00:00)-Water Temperature (C)]]*OO[[#This Row],[36]]</f>
        <v>2.0184410290016249E-14</v>
      </c>
      <c r="AM491" s="10">
        <f>3/24000000*OO[[#This Row],[95 (30JUN1985 18:00:00)-Water Temperature (C)]]*OO[[#This Row],[37]]</f>
        <v>7.6318967423899991E-13</v>
      </c>
      <c r="AN491" s="10">
        <f>3/24000000*OO[[#This Row],[96 (30JUN1985 21:00:00)-Water Temperature (C)]]*OO[[#This Row],[38]]</f>
        <v>1.9225495878212498E-11</v>
      </c>
      <c r="AO491" s="10">
        <f>3/24000000*OO[[#This Row],[97 (01JUL1985 00:00:00)-Water Temperature (C)]]*OO[[#This Row],[39]]</f>
        <v>3.3886252611250001E-10</v>
      </c>
      <c r="AP491" s="10">
        <f>3/24000000*OO[[#This Row],[98 (01JUL1985 03:00:00)-Water Temperature (C)]]*OO[[#This Row],[40]]</f>
        <v>4.3770936229625E-9</v>
      </c>
      <c r="AQ491" s="10">
        <f>3/24000000*OO[[#This Row],[99 (01JUL1985 06:00:00)-Water Temperature (C)]]*OO[[#This Row],[41]]</f>
        <v>4.2251785274662498E-8</v>
      </c>
      <c r="AR491" s="10">
        <f>3/24000000*OO[[#This Row],[100 (01JUL1985 09:00:00)-Water Temperature (C)]]*OO[[#This Row],[42]]</f>
        <v>3.1327177646375004E-7</v>
      </c>
      <c r="AS491" s="10">
        <f>3/24000000*OO[[#This Row],[101 (01JUL1985 12:00:00)-Water Temperature (C)]]*OO[[#This Row],[43]]</f>
        <v>1.8323262055559999E-6</v>
      </c>
      <c r="AT491" s="10">
        <f>3/24000000*OO[[#This Row],[102 (01JUL1985 15:00:00)-Water Temperature (C)]]*OO[[#This Row],[44]]</f>
        <v>8.6781300459999991E-6</v>
      </c>
      <c r="AU491" s="10">
        <f>3/24000000*OO[[#This Row],[103 (01JUL1985 18:00:00)-Water Temperature (C)]]*OO[[#This Row],[45]]</f>
        <v>3.4058208742559999E-5</v>
      </c>
      <c r="AV491" s="10">
        <f>3/24000000*OO[[#This Row],[104 (01JUL1985 21:00:00)-Water Temperature (C)]]*OO[[#This Row],[46]]</f>
        <v>1.1298685024853749E-4</v>
      </c>
      <c r="AW491" s="10">
        <f>3/24000000*OO[[#This Row],[105 (02JUL1985 00:00:00)-Water Temperature (C)]]*OO[[#This Row],[47]]</f>
        <v>3.2345258354337498E-4</v>
      </c>
      <c r="AX491" s="10">
        <f>3/24000000*OO[[#This Row],[106 (02JUL1985 03:00:00)-Water Temperature (C)]]*OO[[#This Row],[48]]</f>
        <v>8.1714852701737491E-4</v>
      </c>
      <c r="AY491" s="10">
        <f>3/24000000*OO[[#This Row],[107 (02JUL1985 06:00:00)-Water Temperature (C)]]*OO[[#This Row],[49]]</f>
        <v>1.8283506844945E-3</v>
      </c>
      <c r="AZ491" s="10">
        <f>3/24000000*OO[[#This Row],[108 (02JUL1985 09:00:00)-Water Temperature (C)]]*OO[[#This Row],[50]]</f>
        <v>3.6704537256358749E-3</v>
      </c>
      <c r="BA491" s="10">
        <f>3/24000000*OO[[#This Row],[109 (02JUL1985 12:00:00)-Water Temperature (C)]]*OO[[#This Row],[51]]</f>
        <v>6.6988696076249986E-3</v>
      </c>
      <c r="BB491" s="10">
        <f>3/24000000*OO[[#This Row],[110 (02JUL1985 15:00:00)-Water Temperature (C)]]*OO[[#This Row],[52]]</f>
        <v>1.121488846946375E-2</v>
      </c>
      <c r="BC491" s="10">
        <f>3/24000000*OO[[#This Row],[111 (02JUL1985 18:00:00)-Water Temperature (C)]]*OO[[#This Row],[53]]</f>
        <v>1.739060117040625E-2</v>
      </c>
      <c r="BD491" s="10">
        <f>3/24000000*OO[[#This Row],[112 (02JUL1985 21:00:00)-Water Temperature (C)]]*OO[[#This Row],[54]]</f>
        <v>2.5296137054159996E-2</v>
      </c>
      <c r="BE491" s="10">
        <f>3/24000000*OO[[#This Row],[113 (03JUL1985 00:00:00)-Water Temperature (C)]]*OO[[#This Row],[55]]</f>
        <v>3.4833135356813753E-2</v>
      </c>
      <c r="BF491" s="10">
        <f>3/24000000*OO[[#This Row],[114 (03JUL1985 03:00:00)-Water Temperature (C)]]*OO[[#This Row],[56]]</f>
        <v>4.5981950324012498E-2</v>
      </c>
      <c r="BG491" s="10">
        <f>3/24000000*OO[[#This Row],[115 (03JUL1985 06:00:00)-Water Temperature (C)]]*OO[[#This Row],[57]]</f>
        <v>5.8263228463174999E-2</v>
      </c>
      <c r="BH491" s="10">
        <f>3/24000000*OO[[#This Row],[116 (03JUL1985 09:00:00)-Water Temperature (C)]]*OO[[#This Row],[58]]</f>
        <v>7.1074680530699985E-2</v>
      </c>
      <c r="BI491" s="10">
        <f>3/24000000*OO[[#This Row],[117 (03JUL1985 12:00:00)-Water Temperature (C)]]*OO[[#This Row],[59]]</f>
        <v>8.3909099353949995E-2</v>
      </c>
      <c r="BJ491" s="10">
        <f>3/24000000*OO[[#This Row],[118 (03JUL1985 15:00:00)-Water Temperature (C)]]*OO[[#This Row],[60]]</f>
        <v>9.5872387166249989E-2</v>
      </c>
      <c r="BK491" s="10">
        <f>3/24000000*OO[[#This Row],[119 (03JUL1985 18:00:00)-Water Temperature (C)]]*OO[[#This Row],[61]]</f>
        <v>0.10660782810229999</v>
      </c>
      <c r="BL491" s="10">
        <f>3/24000000*OO[[#This Row],[120 (03JUL1985 21:00:00)-Water Temperature (C)]]*OO[[#This Row],[62]]</f>
        <v>0.11615473575983751</v>
      </c>
      <c r="BM491" s="10">
        <f>3/24000000*OO[[#This Row],[121 (04JUL1985 00:00:00)-Water Temperature (C)]]*OO[[#This Row],[63]]</f>
        <v>0.124472880201575</v>
      </c>
      <c r="BN491" s="10">
        <f>3/24000000*OO[[#This Row],[122 (04JUL1985 03:00:00)-Water Temperature (C)]]*OO[[#This Row],[64]]</f>
        <v>0.132056273584025</v>
      </c>
      <c r="BO491" s="10">
        <f>3/24000000*OO[[#This Row],[123 (04JUL1985 06:00:00)-Water Temperature (C)]]*OO[[#This Row],[65]]</f>
        <v>0.13807160815524999</v>
      </c>
      <c r="BP491" s="10">
        <f>3/24000000*OO[[#This Row],[124 (04JUL1985 09:00:00)-Water Temperature (C)]]*OO[[#This Row],[66]]</f>
        <v>0.14286850206869997</v>
      </c>
      <c r="BQ491" s="10">
        <f>3/24000000*OO[[#This Row],[125 (04JUL1985 12:00:00)-Water Temperature (C)]]*OO[[#This Row],[67]]</f>
        <v>0.14606021261812499</v>
      </c>
      <c r="BR491" s="10">
        <f>3/24000000*OO[[#This Row],[126 (04JUL1985 15:00:00)-Water Temperature (C)]]*OO[[#This Row],[68]]</f>
        <v>0.1481777300072</v>
      </c>
      <c r="BS491" s="10">
        <f>3/24000000*OO[[#This Row],[127 (04JUL1985 18:00:00)-Water Temperature (C)]]*OO[[#This Row],[69]]</f>
        <v>0.14953280481477499</v>
      </c>
      <c r="BT491" s="10">
        <f>3/24000000*OO[[#This Row],[128 (04JUL1985 21:00:00)-Water Temperature (C)]]*OO[[#This Row],[70]]</f>
        <v>0.15002810493299998</v>
      </c>
      <c r="BU491" s="10">
        <f>3/24000000*OO[[#This Row],[129 (05JUL1985 00:00:00)-Water Temperature (C)]]*OO[[#This Row],[71]]</f>
        <v>0.14975374697062499</v>
      </c>
      <c r="BV491" s="10">
        <f>3/24000000*OO[[#This Row],[130 (05JUL1985 03:00:00)-Water Temperature (C)]]*OO[[#This Row],[72]]</f>
        <v>0.1496075028786</v>
      </c>
      <c r="BW491" s="10">
        <f>3/24000000*OO[[#This Row],[131 (05JUL1985 06:00:00)-Water Temperature (C)]]*OO[[#This Row],[73]]</f>
        <v>0.14844132719954997</v>
      </c>
      <c r="BX491" s="10">
        <f>3/24000000*OO[[#This Row],[132 (05JUL1985 09:00:00)-Water Temperature (C)]]*OO[[#This Row],[74]]</f>
        <v>0.14674585419119998</v>
      </c>
      <c r="BY491" s="10">
        <f>3/24000000*OO[[#This Row],[133 (05JUL1985 12:00:00)-Water Temperature (C)]]*OO[[#This Row],[75]]</f>
        <v>0.14469675553725</v>
      </c>
      <c r="BZ491" s="10">
        <f>3/24000000*OO[[#This Row],[134 (05JUL1985 15:00:00)-Water Temperature (C)]]*OO[[#This Row],[76]]</f>
        <v>0.14206940021725001</v>
      </c>
      <c r="CA491" s="10">
        <f>3/24000000*OO[[#This Row],[135 (05JUL1985 18:00:00)-Water Temperature (C)]]*OO[[#This Row],[77]]</f>
        <v>0.13891819510643752</v>
      </c>
      <c r="CB491" s="10">
        <f>3/24000000*OO[[#This Row],[136 (05JUL1985 21:00:00)-Water Temperature (C)]]*OO[[#This Row],[78]]</f>
        <v>0.13562403364124997</v>
      </c>
      <c r="CC491" s="10">
        <f>3/24000000*OO[[#This Row],[137 (06JUL1985 00:00:00)-Water Temperature (C)]]*OO[[#This Row],[79]]</f>
        <v>0.132483811645625</v>
      </c>
      <c r="CD491" s="10">
        <f>3/24000000*OO[[#This Row],[138 (06JUL1985 03:00:00)-Water Temperature (C)]]*OO[[#This Row],[80]]</f>
        <v>0.13025790699180001</v>
      </c>
      <c r="CE491" s="10">
        <f>3/24000000*OO[[#This Row],[139 (06JUL1985 06:00:00)-Water Temperature (C)]]*OO[[#This Row],[81]]</f>
        <v>0.12777274772939998</v>
      </c>
      <c r="CF491" s="10">
        <f>3/24000000*OO[[#This Row],[140 (06JUL1985 09:00:00)-Water Temperature (C)]]*OO[[#This Row],[82]]</f>
        <v>0.12506646027368748</v>
      </c>
      <c r="CG491" s="10">
        <f>3/24000000*OO[[#This Row],[141 (06JUL1985 12:00:00)-Water Temperature (C)]]*OO[[#This Row],[83]]</f>
        <v>0.1225585166292</v>
      </c>
      <c r="CH491" s="10">
        <f>3/24000000*OO[[#This Row],[142 (06JUL1985 15:00:00)-Water Temperature (C)]]*OO[[#This Row],[84]]</f>
        <v>0.11962367091667502</v>
      </c>
      <c r="CI491" s="10">
        <f>3/24000000*OO[[#This Row],[143 (06JUL1985 18:00:00)-Water Temperature (C)]]*OO[[#This Row],[85]]</f>
        <v>0.11618551280527498</v>
      </c>
      <c r="CJ491" s="10">
        <f>3/24000000*OO[[#This Row],[144 (06JUL1985 21:00:00)-Water Temperature (C)]]*OO[[#This Row],[86]]</f>
        <v>0.11280014538824999</v>
      </c>
      <c r="CK491" s="10">
        <f>3/24000000*OO[[#This Row],[145 (07JUL1985 00:00:00)-Water Temperature (C)]]*OO[[#This Row],[87]]</f>
        <v>0.10974134452580001</v>
      </c>
      <c r="CL491" s="10">
        <f>3/24000000*OO[[#This Row],[146 (07JUL1985 03:00:00)-Water Temperature (C)]]*OO[[#This Row],[88]]</f>
        <v>0.10746938701905</v>
      </c>
      <c r="CM491" s="10">
        <f>3/24000000*OO[[#This Row],[147 (07JUL1985 06:00:00)-Water Temperature (C)]]*OO[[#This Row],[89]]</f>
        <v>0.10529264127959999</v>
      </c>
      <c r="CN491" s="10">
        <f>3/24000000*OO[[#This Row],[148 (07JUL1985 09:00:00)-Water Temperature (C)]]*OO[[#This Row],[90]]</f>
        <v>0.10292785944105</v>
      </c>
      <c r="CO491" s="10">
        <f>3/24000000*OO[[#This Row],[149 (07JUL1985 12:00:00)-Water Temperature (C)]]*OO[[#This Row],[91]]</f>
        <v>0.10051731807105002</v>
      </c>
      <c r="CP491" s="10">
        <f>3/24000000*OO[[#This Row],[150 (07JUL1985 15:00:00)-Water Temperature (C)]]*OO[[#This Row],[92]]</f>
        <v>9.7736506814474988E-2</v>
      </c>
      <c r="CQ491" s="10">
        <f>3/24000000*OO[[#This Row],[151 (07JUL1985 18:00:00)-Water Temperature (C)]]*OO[[#This Row],[93]]</f>
        <v>9.4843938747674994E-2</v>
      </c>
      <c r="CR491" s="10">
        <f>3/24000000*OO[[#This Row],[152 (07JUL1985 21:00:00)-Water Temperature (C)]]*OO[[#This Row],[94]]</f>
        <v>9.2082522674249975E-2</v>
      </c>
      <c r="CS491" s="10">
        <f>3/24000000*OO[[#This Row],[153 (08JUL1985 00:00:00)-Water Temperature (C)]]*OO[[#This Row],[95]]</f>
        <v>8.9494831064350008E-2</v>
      </c>
      <c r="CT491" s="10">
        <f>3/24000000*OO[[#This Row],[154 (08JUL1985 03:00:00)-Water Temperature (C)]]*OO[[#This Row],[96]]</f>
        <v>8.7170649931400002E-2</v>
      </c>
      <c r="CU491" s="10">
        <f>3/24000000*OO[[#This Row],[155 (08JUL1985 06:00:00)-Water Temperature (C)]]*OO[[#This Row],[97]]</f>
        <v>8.5168301402899993E-2</v>
      </c>
      <c r="CV491" s="10">
        <f>3/24000000*OO[[#This Row],[156 (08JUL1985 09:00:00)-Water Temperature (C)]]*OO[[#This Row],[98]]</f>
        <v>8.301026769549999E-2</v>
      </c>
      <c r="CW491" s="10">
        <f>3/24000000*OO[[#This Row],[157 (08JUL1985 12:00:00)-Water Temperature (C)]]*OO[[#This Row],[99]]</f>
        <v>8.0882093618249995E-2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0</v>
      </c>
      <c r="AD492" s="10">
        <f>3/24000000*OO[[#This Row],[86 (29JUN1985 15:00:00)-Water Temperature (C)]]*OO[[#This Row],[28]]</f>
        <v>1.0889556068615001E-38</v>
      </c>
      <c r="AE492" s="10">
        <f>3/24000000*OO[[#This Row],[88 (29JUN1985 21:00:00)-Water Temperature (C)]]*OO[[#This Row],[30]]</f>
        <v>5.7947447175000005E-30</v>
      </c>
      <c r="AF492" s="10">
        <f>3/24000000*OO[[#This Row],[88 (29JUN1985 21:00:00)-Water Temperature (C)]]*OO[[#This Row],[30]]</f>
        <v>5.7947447175000005E-30</v>
      </c>
      <c r="AG492" s="10">
        <f>3/24000000*OO[[#This Row],[89 (30JUN1985 00:00:00)-Water Temperature (C)]]*OO[[#This Row],[31]]</f>
        <v>1.6679174221710001E-26</v>
      </c>
      <c r="AH492" s="10">
        <f>3/24000000*OO[[#This Row],[90 (30JUN1985 03:00:00)-Water Temperature (C)]]*OO[[#This Row],[32]]</f>
        <v>1.6592992066784999E-23</v>
      </c>
      <c r="AI492" s="10">
        <f>3/24000000*OO[[#This Row],[91 (30JUN1985 06:00:00)-Water Temperature (C)]]*OO[[#This Row],[33]]</f>
        <v>6.8813479125249997E-21</v>
      </c>
      <c r="AJ492" s="10">
        <f>3/24000000*OO[[#This Row],[92 (30JUN1985 09:00:00)-Water Temperature (C)]]*OO[[#This Row],[34]]</f>
        <v>1.3698472652212498E-18</v>
      </c>
      <c r="AK492" s="10">
        <f>3/24000000*OO[[#This Row],[93 (30JUN1985 12:00:00)-Water Temperature (C)]]*OO[[#This Row],[35]]</f>
        <v>1.4696638203851246E-16</v>
      </c>
      <c r="AL492" s="10">
        <f>3/24000000*OO[[#This Row],[94 (30JUN1985 15:00:00)-Water Temperature (C)]]*OO[[#This Row],[36]]</f>
        <v>9.2688855860774994E-15</v>
      </c>
      <c r="AM492" s="10">
        <f>3/24000000*OO[[#This Row],[95 (30JUN1985 18:00:00)-Water Temperature (C)]]*OO[[#This Row],[37]]</f>
        <v>3.6782353828452499E-13</v>
      </c>
      <c r="AN492" s="10">
        <f>3/24000000*OO[[#This Row],[96 (30JUN1985 21:00:00)-Water Temperature (C)]]*OO[[#This Row],[38]]</f>
        <v>9.7002998150625014E-12</v>
      </c>
      <c r="AO492" s="10">
        <f>3/24000000*OO[[#This Row],[97 (01JUL1985 00:00:00)-Water Temperature (C)]]*OO[[#This Row],[39]]</f>
        <v>1.7859368226634998E-10</v>
      </c>
      <c r="AP492" s="10">
        <f>3/24000000*OO[[#This Row],[98 (01JUL1985 03:00:00)-Water Temperature (C)]]*OO[[#This Row],[40]]</f>
        <v>2.4042499312937499E-9</v>
      </c>
      <c r="AQ492" s="10">
        <f>3/24000000*OO[[#This Row],[99 (01JUL1985 06:00:00)-Water Temperature (C)]]*OO[[#This Row],[41]]</f>
        <v>2.4151533735448748E-8</v>
      </c>
      <c r="AR492" s="10">
        <f>3/24000000*OO[[#This Row],[100 (01JUL1985 09:00:00)-Water Temperature (C)]]*OO[[#This Row],[42]]</f>
        <v>1.8607726349934999E-7</v>
      </c>
      <c r="AS492" s="10">
        <f>3/24000000*OO[[#This Row],[101 (01JUL1985 12:00:00)-Water Temperature (C)]]*OO[[#This Row],[43]]</f>
        <v>1.12936634320525E-6</v>
      </c>
      <c r="AT492" s="10">
        <f>3/24000000*OO[[#This Row],[102 (01JUL1985 15:00:00)-Water Temperature (C)]]*OO[[#This Row],[44]]</f>
        <v>5.5420836695250001E-6</v>
      </c>
      <c r="AU492" s="10">
        <f>3/24000000*OO[[#This Row],[103 (01JUL1985 18:00:00)-Water Temperature (C)]]*OO[[#This Row],[45]]</f>
        <v>2.2503722713875E-5</v>
      </c>
      <c r="AV492" s="10">
        <f>3/24000000*OO[[#This Row],[104 (01JUL1985 21:00:00)-Water Temperature (C)]]*OO[[#This Row],[46]]</f>
        <v>7.7135759965199995E-5</v>
      </c>
      <c r="AW492" s="10">
        <f>3/24000000*OO[[#This Row],[105 (02JUL1985 00:00:00)-Water Temperature (C)]]*OO[[#This Row],[47]]</f>
        <v>2.2784372448114997E-4</v>
      </c>
      <c r="AX492" s="10">
        <f>3/24000000*OO[[#This Row],[106 (02JUL1985 03:00:00)-Water Temperature (C)]]*OO[[#This Row],[48]]</f>
        <v>5.9297824939625004E-4</v>
      </c>
      <c r="AY492" s="10">
        <f>3/24000000*OO[[#This Row],[107 (02JUL1985 06:00:00)-Water Temperature (C)]]*OO[[#This Row],[49]]</f>
        <v>1.3651799763675001E-3</v>
      </c>
      <c r="AZ492" s="10">
        <f>3/24000000*OO[[#This Row],[108 (02JUL1985 09:00:00)-Water Temperature (C)]]*OO[[#This Row],[50]]</f>
        <v>2.8164801121266249E-3</v>
      </c>
      <c r="BA492" s="10">
        <f>3/24000000*OO[[#This Row],[109 (02JUL1985 12:00:00)-Water Temperature (C)]]*OO[[#This Row],[51]]</f>
        <v>5.2757219358849994E-3</v>
      </c>
      <c r="BB492" s="10">
        <f>3/24000000*OO[[#This Row],[110 (02JUL1985 15:00:00)-Water Temperature (C)]]*OO[[#This Row],[52]]</f>
        <v>9.0545303051199986E-3</v>
      </c>
      <c r="BC492" s="10">
        <f>3/24000000*OO[[#This Row],[111 (02JUL1985 18:00:00)-Water Temperature (C)]]*OO[[#This Row],[53]]</f>
        <v>1.4376309067125E-2</v>
      </c>
      <c r="BD492" s="10">
        <f>3/24000000*OO[[#This Row],[112 (02JUL1985 21:00:00)-Water Temperature (C)]]*OO[[#This Row],[54]]</f>
        <v>2.1384810031145E-2</v>
      </c>
      <c r="BE492" s="10">
        <f>3/24000000*OO[[#This Row],[113 (03JUL1985 00:00:00)-Water Temperature (C)]]*OO[[#This Row],[55]]</f>
        <v>3.0076303946434998E-2</v>
      </c>
      <c r="BF492" s="10">
        <f>3/24000000*OO[[#This Row],[114 (03JUL1985 03:00:00)-Water Temperature (C)]]*OO[[#This Row],[56]]</f>
        <v>4.0494351705937501E-2</v>
      </c>
      <c r="BG492" s="10">
        <f>3/24000000*OO[[#This Row],[115 (03JUL1985 06:00:00)-Water Temperature (C)]]*OO[[#This Row],[57]]</f>
        <v>5.2270326789450004E-2</v>
      </c>
      <c r="BH492" s="10">
        <f>3/24000000*OO[[#This Row],[116 (03JUL1985 09:00:00)-Water Temperature (C)]]*OO[[#This Row],[58]]</f>
        <v>6.4883662658187499E-2</v>
      </c>
      <c r="BI492" s="10">
        <f>3/24000000*OO[[#This Row],[117 (03JUL1985 12:00:00)-Water Temperature (C)]]*OO[[#This Row],[59]]</f>
        <v>7.7858937347724991E-2</v>
      </c>
      <c r="BJ492" s="10">
        <f>3/24000000*OO[[#This Row],[118 (03JUL1985 15:00:00)-Water Temperature (C)]]*OO[[#This Row],[60]]</f>
        <v>9.0334343000649991E-2</v>
      </c>
      <c r="BK492" s="10">
        <f>3/24000000*OO[[#This Row],[119 (03JUL1985 18:00:00)-Water Temperature (C)]]*OO[[#This Row],[61]]</f>
        <v>0.1018972846557</v>
      </c>
      <c r="BL492" s="10">
        <f>3/24000000*OO[[#This Row],[120 (03JUL1985 21:00:00)-Water Temperature (C)]]*OO[[#This Row],[62]]</f>
        <v>0.11250882958694999</v>
      </c>
      <c r="BM492" s="10">
        <f>3/24000000*OO[[#This Row],[121 (04JUL1985 00:00:00)-Water Temperature (C)]]*OO[[#This Row],[63]]</f>
        <v>0.1220540735184</v>
      </c>
      <c r="BN492" s="10">
        <f>3/24000000*OO[[#This Row],[122 (04JUL1985 03:00:00)-Water Temperature (C)]]*OO[[#This Row],[64]]</f>
        <v>0.13095082800319999</v>
      </c>
      <c r="BO492" s="10">
        <f>3/24000000*OO[[#This Row],[123 (04JUL1985 06:00:00)-Water Temperature (C)]]*OO[[#This Row],[65]]</f>
        <v>0.13834619888031249</v>
      </c>
      <c r="BP492" s="10">
        <f>3/24000000*OO[[#This Row],[124 (04JUL1985 09:00:00)-Water Temperature (C)]]*OO[[#This Row],[66]]</f>
        <v>0.14452145264925001</v>
      </c>
      <c r="BQ492" s="10">
        <f>3/24000000*OO[[#This Row],[125 (04JUL1985 12:00:00)-Water Temperature (C)]]*OO[[#This Row],[67]]</f>
        <v>0.14905685335629998</v>
      </c>
      <c r="BR492" s="10">
        <f>3/24000000*OO[[#This Row],[126 (04JUL1985 15:00:00)-Water Temperature (C)]]*OO[[#This Row],[68]]</f>
        <v>0.15244262954868748</v>
      </c>
      <c r="BS492" s="10">
        <f>3/24000000*OO[[#This Row],[127 (04JUL1985 18:00:00)-Water Temperature (C)]]*OO[[#This Row],[69]]</f>
        <v>0.15497617721894999</v>
      </c>
      <c r="BT492" s="10">
        <f>3/24000000*OO[[#This Row],[128 (04JUL1985 21:00:00)-Water Temperature (C)]]*OO[[#This Row],[70]]</f>
        <v>0.15654502656967501</v>
      </c>
      <c r="BU492" s="10">
        <f>3/24000000*OO[[#This Row],[129 (05JUL1985 00:00:00)-Water Temperature (C)]]*OO[[#This Row],[71]]</f>
        <v>0.15723551821617499</v>
      </c>
      <c r="BV492" s="10">
        <f>3/24000000*OO[[#This Row],[130 (05JUL1985 03:00:00)-Water Temperature (C)]]*OO[[#This Row],[72]]</f>
        <v>0.15796074702270002</v>
      </c>
      <c r="BW492" s="10">
        <f>3/24000000*OO[[#This Row],[131 (05JUL1985 06:00:00)-Water Temperature (C)]]*OO[[#This Row],[73]]</f>
        <v>0.1575539339661875</v>
      </c>
      <c r="BX492" s="10">
        <f>3/24000000*OO[[#This Row],[132 (05JUL1985 09:00:00)-Water Temperature (C)]]*OO[[#This Row],[74]]</f>
        <v>0.1565078134020125</v>
      </c>
      <c r="BY492" s="10">
        <f>3/24000000*OO[[#This Row],[133 (05JUL1985 12:00:00)-Water Temperature (C)]]*OO[[#This Row],[75]]</f>
        <v>0.15500906251800001</v>
      </c>
      <c r="BZ492" s="10">
        <f>3/24000000*OO[[#This Row],[134 (05JUL1985 15:00:00)-Water Temperature (C)]]*OO[[#This Row],[76]]</f>
        <v>0.1528241576636</v>
      </c>
      <c r="CA492" s="10">
        <f>3/24000000*OO[[#This Row],[135 (05JUL1985 18:00:00)-Water Temperature (C)]]*OO[[#This Row],[77]]</f>
        <v>0.1500111673943875</v>
      </c>
      <c r="CB492" s="10">
        <f>3/24000000*OO[[#This Row],[136 (05JUL1985 21:00:00)-Water Temperature (C)]]*OO[[#This Row],[78]]</f>
        <v>0.14696982084815</v>
      </c>
      <c r="CC492" s="10">
        <f>3/24000000*OO[[#This Row],[137 (06JUL1985 00:00:00)-Water Temperature (C)]]*OO[[#This Row],[79]]</f>
        <v>0.14403413903000001</v>
      </c>
      <c r="CD492" s="10">
        <f>3/24000000*OO[[#This Row],[138 (06JUL1985 03:00:00)-Water Temperature (C)]]*OO[[#This Row],[80]]</f>
        <v>0.14201680321229998</v>
      </c>
      <c r="CE492" s="10">
        <f>3/24000000*OO[[#This Row],[139 (06JUL1985 06:00:00)-Water Temperature (C)]]*OO[[#This Row],[81]]</f>
        <v>0.13966150871699998</v>
      </c>
      <c r="CF492" s="10">
        <f>3/24000000*OO[[#This Row],[140 (06JUL1985 09:00:00)-Water Temperature (C)]]*OO[[#This Row],[82]]</f>
        <v>0.13703462465875002</v>
      </c>
      <c r="CG492" s="10">
        <f>3/24000000*OO[[#This Row],[141 (06JUL1985 12:00:00)-Water Temperature (C)]]*OO[[#This Row],[83]]</f>
        <v>0.13458800187318748</v>
      </c>
      <c r="CH492" s="10">
        <f>3/24000000*OO[[#This Row],[142 (06JUL1985 15:00:00)-Water Temperature (C)]]*OO[[#This Row],[84]]</f>
        <v>0.13164455975134998</v>
      </c>
      <c r="CI492" s="10">
        <f>3/24000000*OO[[#This Row],[143 (06JUL1985 18:00:00)-Water Temperature (C)]]*OO[[#This Row],[85]]</f>
        <v>0.12812887506885001</v>
      </c>
      <c r="CJ492" s="10">
        <f>3/24000000*OO[[#This Row],[144 (06JUL1985 21:00:00)-Water Temperature (C)]]*OO[[#This Row],[86]]</f>
        <v>0.12463810745393751</v>
      </c>
      <c r="CK492" s="10">
        <f>3/24000000*OO[[#This Row],[145 (07JUL1985 00:00:00)-Water Temperature (C)]]*OO[[#This Row],[87]]</f>
        <v>0.1214698287964</v>
      </c>
      <c r="CL492" s="10">
        <f>3/24000000*OO[[#This Row],[146 (07JUL1985 03:00:00)-Water Temperature (C)]]*OO[[#This Row],[88]]</f>
        <v>0.11912877171720002</v>
      </c>
      <c r="CM492" s="10">
        <f>3/24000000*OO[[#This Row],[147 (07JUL1985 06:00:00)-Water Temperature (C)]]*OO[[#This Row],[89]]</f>
        <v>0.11688044280333749</v>
      </c>
      <c r="CN492" s="10">
        <f>3/24000000*OO[[#This Row],[148 (07JUL1985 09:00:00)-Water Temperature (C)]]*OO[[#This Row],[90]]</f>
        <v>0.114409673596475</v>
      </c>
      <c r="CO492" s="10">
        <f>3/24000000*OO[[#This Row],[149 (07JUL1985 12:00:00)-Water Temperature (C)]]*OO[[#This Row],[91]]</f>
        <v>0.11187047268687499</v>
      </c>
      <c r="CP492" s="10">
        <f>3/24000000*OO[[#This Row],[150 (07JUL1985 15:00:00)-Water Temperature (C)]]*OO[[#This Row],[92]]</f>
        <v>0.10891915933004999</v>
      </c>
      <c r="CQ492" s="10">
        <f>3/24000000*OO[[#This Row],[151 (07JUL1985 18:00:00)-Water Temperature (C)]]*OO[[#This Row],[93]]</f>
        <v>0.10582885925837499</v>
      </c>
      <c r="CR492" s="10">
        <f>3/24000000*OO[[#This Row],[152 (07JUL1985 21:00:00)-Water Temperature (C)]]*OO[[#This Row],[94]]</f>
        <v>0.10286921888438748</v>
      </c>
      <c r="CS492" s="10">
        <f>3/24000000*OO[[#This Row],[153 (08JUL1985 00:00:00)-Water Temperature (C)]]*OO[[#This Row],[95]]</f>
        <v>0.1000871062173125</v>
      </c>
      <c r="CT492" s="10">
        <f>3/24000000*OO[[#This Row],[154 (08JUL1985 03:00:00)-Water Temperature (C)]]*OO[[#This Row],[96]]</f>
        <v>9.7582660177499989E-2</v>
      </c>
      <c r="CU492" s="10">
        <f>3/24000000*OO[[#This Row],[155 (08JUL1985 06:00:00)-Water Temperature (C)]]*OO[[#This Row],[97]]</f>
        <v>9.5423038812449998E-2</v>
      </c>
      <c r="CV492" s="10">
        <f>3/24000000*OO[[#This Row],[156 (08JUL1985 09:00:00)-Water Temperature (C)]]*OO[[#This Row],[98]]</f>
        <v>9.3089834999787513E-2</v>
      </c>
      <c r="CW492" s="10">
        <f>3/24000000*OO[[#This Row],[157 (08JUL1985 12:00:00)-Water Temperature (C)]]*OO[[#This Row],[99]]</f>
        <v>9.0783404395199996E-2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0</v>
      </c>
      <c r="AD493" s="10">
        <f>3/24000000*OO[[#This Row],[86 (29JUN1985 15:00:00)-Water Temperature (C)]]*OO[[#This Row],[28]]</f>
        <v>2.9264368221479998E-39</v>
      </c>
      <c r="AE493" s="10">
        <f>3/24000000*OO[[#This Row],[88 (29JUN1985 21:00:00)-Water Temperature (C)]]*OO[[#This Row],[30]]</f>
        <v>1.8478497491437504E-30</v>
      </c>
      <c r="AF493" s="10">
        <f>3/24000000*OO[[#This Row],[88 (29JUN1985 21:00:00)-Water Temperature (C)]]*OO[[#This Row],[30]]</f>
        <v>1.8478497491437504E-30</v>
      </c>
      <c r="AG493" s="10">
        <f>3/24000000*OO[[#This Row],[89 (30JUN1985 00:00:00)-Water Temperature (C)]]*OO[[#This Row],[31]]</f>
        <v>5.7735873452137493E-27</v>
      </c>
      <c r="AH493" s="10">
        <f>3/24000000*OO[[#This Row],[90 (30JUN1985 03:00:00)-Water Temperature (C)]]*OO[[#This Row],[32]]</f>
        <v>6.17468461147125E-24</v>
      </c>
      <c r="AI493" s="10">
        <f>3/24000000*OO[[#This Row],[91 (30JUN1985 06:00:00)-Water Temperature (C)]]*OO[[#This Row],[33]]</f>
        <v>2.7359146457599997E-21</v>
      </c>
      <c r="AJ493" s="10">
        <f>3/24000000*OO[[#This Row],[92 (30JUN1985 09:00:00)-Water Temperature (C)]]*OO[[#This Row],[34]]</f>
        <v>5.7837458478799996E-19</v>
      </c>
      <c r="AK493" s="10">
        <f>3/24000000*OO[[#This Row],[93 (30JUN1985 12:00:00)-Water Temperature (C)]]*OO[[#This Row],[35]]</f>
        <v>6.5575563154787506E-17</v>
      </c>
      <c r="AL493" s="10">
        <f>3/24000000*OO[[#This Row],[94 (30JUN1985 15:00:00)-Water Temperature (C)]]*OO[[#This Row],[36]]</f>
        <v>4.3550462969999994E-15</v>
      </c>
      <c r="AM493" s="10">
        <f>3/24000000*OO[[#This Row],[95 (30JUN1985 18:00:00)-Water Temperature (C)]]*OO[[#This Row],[37]]</f>
        <v>1.8148232999519999E-13</v>
      </c>
      <c r="AN493" s="10">
        <f>3/24000000*OO[[#This Row],[96 (30JUN1985 21:00:00)-Water Temperature (C)]]*OO[[#This Row],[38]]</f>
        <v>5.0136684284125008E-12</v>
      </c>
      <c r="AO493" s="10">
        <f>3/24000000*OO[[#This Row],[97 (01JUL1985 00:00:00)-Water Temperature (C)]]*OO[[#This Row],[39]]</f>
        <v>9.6481351286800007E-11</v>
      </c>
      <c r="AP493" s="10">
        <f>3/24000000*OO[[#This Row],[98 (01JUL1985 03:00:00)-Water Temperature (C)]]*OO[[#This Row],[40]]</f>
        <v>1.3546688028718748E-9</v>
      </c>
      <c r="AQ493" s="10">
        <f>3/24000000*OO[[#This Row],[99 (01JUL1985 06:00:00)-Water Temperature (C)]]*OO[[#This Row],[41]]</f>
        <v>1.4172264609019999E-8</v>
      </c>
      <c r="AR493" s="10">
        <f>3/24000000*OO[[#This Row],[100 (01JUL1985 09:00:00)-Water Temperature (C)]]*OO[[#This Row],[42]]</f>
        <v>1.1355737125904999E-7</v>
      </c>
      <c r="AS493" s="10">
        <f>3/24000000*OO[[#This Row],[101 (01JUL1985 12:00:00)-Water Temperature (C)]]*OO[[#This Row],[43]]</f>
        <v>7.1575047222974996E-7</v>
      </c>
      <c r="AT493" s="10">
        <f>3/24000000*OO[[#This Row],[102 (01JUL1985 15:00:00)-Water Temperature (C)]]*OO[[#This Row],[44]]</f>
        <v>3.642043196088E-6</v>
      </c>
      <c r="AU493" s="10">
        <f>3/24000000*OO[[#This Row],[103 (01JUL1985 18:00:00)-Water Temperature (C)]]*OO[[#This Row],[45]]</f>
        <v>1.5311926261979999E-5</v>
      </c>
      <c r="AV493" s="10">
        <f>3/24000000*OO[[#This Row],[104 (01JUL1985 21:00:00)-Water Temperature (C)]]*OO[[#This Row],[46]]</f>
        <v>5.4265817967825E-5</v>
      </c>
      <c r="AW493" s="10">
        <f>3/24000000*OO[[#This Row],[105 (02JUL1985 00:00:00)-Water Temperature (C)]]*OO[[#This Row],[47]]</f>
        <v>1.6548936675301248E-4</v>
      </c>
      <c r="AX493" s="10">
        <f>3/24000000*OO[[#This Row],[106 (02JUL1985 03:00:00)-Water Temperature (C)]]*OO[[#This Row],[48]]</f>
        <v>4.43975531615E-4</v>
      </c>
      <c r="AY493" s="10">
        <f>3/24000000*OO[[#This Row],[107 (02JUL1985 06:00:00)-Water Temperature (C)]]*OO[[#This Row],[49]]</f>
        <v>1.0523174504111252E-3</v>
      </c>
      <c r="AZ493" s="10">
        <f>3/24000000*OO[[#This Row],[108 (02JUL1985 09:00:00)-Water Temperature (C)]]*OO[[#This Row],[50]]</f>
        <v>2.2321917082132499E-3</v>
      </c>
      <c r="BA493" s="10">
        <f>3/24000000*OO[[#This Row],[109 (02JUL1985 12:00:00)-Water Temperature (C)]]*OO[[#This Row],[51]]</f>
        <v>4.2931889016349992E-3</v>
      </c>
      <c r="BB493" s="10">
        <f>3/24000000*OO[[#This Row],[110 (02JUL1985 15:00:00)-Water Temperature (C)]]*OO[[#This Row],[52]]</f>
        <v>7.5556550497687504E-3</v>
      </c>
      <c r="BC493" s="10">
        <f>3/24000000*OO[[#This Row],[111 (02JUL1985 18:00:00)-Water Temperature (C)]]*OO[[#This Row],[53]]</f>
        <v>1.228565029137375E-2</v>
      </c>
      <c r="BD493" s="10">
        <f>3/24000000*OO[[#This Row],[112 (02JUL1985 21:00:00)-Water Temperature (C)]]*OO[[#This Row],[54]]</f>
        <v>1.8690164732850002E-2</v>
      </c>
      <c r="BE493" s="10">
        <f>3/24000000*OO[[#This Row],[113 (03JUL1985 00:00:00)-Water Temperature (C)]]*OO[[#This Row],[55]]</f>
        <v>2.6848050414626248E-2</v>
      </c>
      <c r="BF493" s="10">
        <f>3/24000000*OO[[#This Row],[114 (03JUL1985 03:00:00)-Water Temperature (C)]]*OO[[#This Row],[56]]</f>
        <v>3.68676031732625E-2</v>
      </c>
      <c r="BG493" s="10">
        <f>3/24000000*OO[[#This Row],[115 (03JUL1985 06:00:00)-Water Temperature (C)]]*OO[[#This Row],[57]]</f>
        <v>4.8474623715100001E-2</v>
      </c>
      <c r="BH493" s="10">
        <f>3/24000000*OO[[#This Row],[116 (03JUL1985 09:00:00)-Water Temperature (C)]]*OO[[#This Row],[58]]</f>
        <v>6.1217345193049999E-2</v>
      </c>
      <c r="BI493" s="10">
        <f>3/24000000*OO[[#This Row],[117 (03JUL1985 12:00:00)-Water Temperature (C)]]*OO[[#This Row],[59]]</f>
        <v>7.4647421665449992E-2</v>
      </c>
      <c r="BJ493" s="10">
        <f>3/24000000*OO[[#This Row],[118 (03JUL1985 15:00:00)-Water Temperature (C)]]*OO[[#This Row],[60]]</f>
        <v>8.7917888559124996E-2</v>
      </c>
      <c r="BK493" s="10">
        <f>3/24000000*OO[[#This Row],[119 (03JUL1985 18:00:00)-Water Temperature (C)]]*OO[[#This Row],[61]]</f>
        <v>0.1005622403086875</v>
      </c>
      <c r="BL493" s="10">
        <f>3/24000000*OO[[#This Row],[120 (03JUL1985 21:00:00)-Water Temperature (C)]]*OO[[#This Row],[62]]</f>
        <v>0.11247464910499999</v>
      </c>
      <c r="BM493" s="10">
        <f>3/24000000*OO[[#This Row],[121 (04JUL1985 00:00:00)-Water Temperature (C)]]*OO[[#This Row],[63]]</f>
        <v>0.123470086733125</v>
      </c>
      <c r="BN493" s="10">
        <f>3/24000000*OO[[#This Row],[122 (04JUL1985 03:00:00)-Water Temperature (C)]]*OO[[#This Row],[64]]</f>
        <v>0.13390581506325</v>
      </c>
      <c r="BO493" s="10">
        <f>3/24000000*OO[[#This Row],[123 (04JUL1985 06:00:00)-Water Temperature (C)]]*OO[[#This Row],[65]]</f>
        <v>0.14288398754519999</v>
      </c>
      <c r="BP493" s="10">
        <f>3/24000000*OO[[#This Row],[124 (04JUL1985 09:00:00)-Water Temperature (C)]]*OO[[#This Row],[66]]</f>
        <v>0.15062408083509998</v>
      </c>
      <c r="BQ493" s="10">
        <f>3/24000000*OO[[#This Row],[125 (04JUL1985 12:00:00)-Water Temperature (C)]]*OO[[#This Row],[67]]</f>
        <v>0.15665699991429999</v>
      </c>
      <c r="BR493" s="10">
        <f>3/24000000*OO[[#This Row],[126 (04JUL1985 15:00:00)-Water Temperature (C)]]*OO[[#This Row],[68]]</f>
        <v>0.16144198936439999</v>
      </c>
      <c r="BS493" s="10">
        <f>3/24000000*OO[[#This Row],[127 (04JUL1985 18:00:00)-Water Temperature (C)]]*OO[[#This Row],[69]]</f>
        <v>0.16527311207852499</v>
      </c>
      <c r="BT493" s="10">
        <f>3/24000000*OO[[#This Row],[128 (04JUL1985 21:00:00)-Water Temperature (C)]]*OO[[#This Row],[70]]</f>
        <v>0.16801460399666249</v>
      </c>
      <c r="BU493" s="10">
        <f>3/24000000*OO[[#This Row],[129 (05JUL1985 00:00:00)-Water Temperature (C)]]*OO[[#This Row],[71]]</f>
        <v>0.169748894197775</v>
      </c>
      <c r="BV493" s="10">
        <f>3/24000000*OO[[#This Row],[130 (05JUL1985 03:00:00)-Water Temperature (C)]]*OO[[#This Row],[72]]</f>
        <v>0.17142956404125001</v>
      </c>
      <c r="BW493" s="10">
        <f>3/24000000*OO[[#This Row],[131 (05JUL1985 06:00:00)-Water Temperature (C)]]*OO[[#This Row],[73]]</f>
        <v>0.17183201647687496</v>
      </c>
      <c r="BX493" s="10">
        <f>3/24000000*OO[[#This Row],[132 (05JUL1985 09:00:00)-Water Temperature (C)]]*OO[[#This Row],[74]]</f>
        <v>0.17146445897902499</v>
      </c>
      <c r="BY493" s="10">
        <f>3/24000000*OO[[#This Row],[133 (05JUL1985 12:00:00)-Water Temperature (C)]]*OO[[#This Row],[75]]</f>
        <v>0.17052972089692497</v>
      </c>
      <c r="BZ493" s="10">
        <f>3/24000000*OO[[#This Row],[134 (05JUL1985 15:00:00)-Water Temperature (C)]]*OO[[#This Row],[76]]</f>
        <v>0.16877776879757497</v>
      </c>
      <c r="CA493" s="10">
        <f>3/24000000*OO[[#This Row],[135 (05JUL1985 18:00:00)-Water Temperature (C)]]*OO[[#This Row],[77]]</f>
        <v>0.16626879495049998</v>
      </c>
      <c r="CB493" s="10">
        <f>3/24000000*OO[[#This Row],[136 (05JUL1985 21:00:00)-Water Temperature (C)]]*OO[[#This Row],[78]]</f>
        <v>0.16343737618275</v>
      </c>
      <c r="CC493" s="10">
        <f>3/24000000*OO[[#This Row],[137 (06JUL1985 00:00:00)-Water Temperature (C)]]*OO[[#This Row],[79]]</f>
        <v>0.16065841423726249</v>
      </c>
      <c r="CD493" s="10">
        <f>3/24000000*OO[[#This Row],[138 (06JUL1985 03:00:00)-Water Temperature (C)]]*OO[[#This Row],[80]]</f>
        <v>0.15882519430856248</v>
      </c>
      <c r="CE493" s="10">
        <f>3/24000000*OO[[#This Row],[139 (06JUL1985 06:00:00)-Water Temperature (C)]]*OO[[#This Row],[81]]</f>
        <v>0.15658382941189999</v>
      </c>
      <c r="CF493" s="10">
        <f>3/24000000*OO[[#This Row],[140 (06JUL1985 09:00:00)-Water Temperature (C)]]*OO[[#This Row],[82]]</f>
        <v>0.15399968892687499</v>
      </c>
      <c r="CG493" s="10">
        <f>3/24000000*OO[[#This Row],[141 (06JUL1985 12:00:00)-Water Temperature (C)]]*OO[[#This Row],[83]]</f>
        <v>0.15155710865456251</v>
      </c>
      <c r="CH493" s="10">
        <f>3/24000000*OO[[#This Row],[142 (06JUL1985 15:00:00)-Water Temperature (C)]]*OO[[#This Row],[84]]</f>
        <v>0.148534477823525</v>
      </c>
      <c r="CI493" s="10">
        <f>3/24000000*OO[[#This Row],[143 (06JUL1985 18:00:00)-Water Temperature (C)]]*OO[[#This Row],[85]]</f>
        <v>0.1448655716692</v>
      </c>
      <c r="CJ493" s="10">
        <f>3/24000000*OO[[#This Row],[144 (06JUL1985 21:00:00)-Water Temperature (C)]]*OO[[#This Row],[86]]</f>
        <v>0.14118001173587499</v>
      </c>
      <c r="CK493" s="10">
        <f>3/24000000*OO[[#This Row],[145 (07JUL1985 00:00:00)-Water Temperature (C)]]*OO[[#This Row],[87]]</f>
        <v>0.1378193114298</v>
      </c>
      <c r="CL493" s="10">
        <f>3/24000000*OO[[#This Row],[146 (07JUL1985 03:00:00)-Water Temperature (C)]]*OO[[#This Row],[88]]</f>
        <v>0.13535883546320002</v>
      </c>
      <c r="CM493" s="10">
        <f>3/24000000*OO[[#This Row],[147 (07JUL1985 06:00:00)-Water Temperature (C)]]*OO[[#This Row],[89]]</f>
        <v>0.13298629907137496</v>
      </c>
      <c r="CN493" s="10">
        <f>3/24000000*OO[[#This Row],[148 (07JUL1985 09:00:00)-Water Temperature (C)]]*OO[[#This Row],[90]]</f>
        <v>0.13034688929300001</v>
      </c>
      <c r="CO493" s="10">
        <f>3/24000000*OO[[#This Row],[149 (07JUL1985 12:00:00)-Water Temperature (C)]]*OO[[#This Row],[91]]</f>
        <v>0.12761198376604999</v>
      </c>
      <c r="CP493" s="10">
        <f>3/24000000*OO[[#This Row],[150 (07JUL1985 15:00:00)-Water Temperature (C)]]*OO[[#This Row],[92]]</f>
        <v>0.12440424681374998</v>
      </c>
      <c r="CQ493" s="10">
        <f>3/24000000*OO[[#This Row],[151 (07JUL1985 18:00:00)-Water Temperature (C)]]*OO[[#This Row],[93]]</f>
        <v>0.12102335975235</v>
      </c>
      <c r="CR493" s="10">
        <f>3/24000000*OO[[#This Row],[152 (07JUL1985 21:00:00)-Water Temperature (C)]]*OO[[#This Row],[94]]</f>
        <v>0.11777414878375</v>
      </c>
      <c r="CS493" s="10">
        <f>3/24000000*OO[[#This Row],[153 (08JUL1985 00:00:00)-Water Temperature (C)]]*OO[[#This Row],[95]]</f>
        <v>0.11470948366327501</v>
      </c>
      <c r="CT493" s="10">
        <f>3/24000000*OO[[#This Row],[154 (08JUL1985 03:00:00)-Water Temperature (C)]]*OO[[#This Row],[96]]</f>
        <v>0.11194787853162499</v>
      </c>
      <c r="CU493" s="10">
        <f>3/24000000*OO[[#This Row],[155 (08JUL1985 06:00:00)-Water Temperature (C)]]*OO[[#This Row],[97]]</f>
        <v>0.109565114420325</v>
      </c>
      <c r="CV493" s="10">
        <f>3/24000000*OO[[#This Row],[156 (08JUL1985 09:00:00)-Water Temperature (C)]]*OO[[#This Row],[98]]</f>
        <v>0.10698188856689998</v>
      </c>
      <c r="CW493" s="10">
        <f>3/24000000*OO[[#This Row],[157 (08JUL1985 12:00:00)-Water Temperature (C)]]*OO[[#This Row],[99]]</f>
        <v>0.10442379163056248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0</v>
      </c>
      <c r="AD494" s="10">
        <f>3/24000000*OO[[#This Row],[86 (29JUN1985 15:00:00)-Water Temperature (C)]]*OO[[#This Row],[28]]</f>
        <v>6.8695458676162497E-40</v>
      </c>
      <c r="AE494" s="10">
        <f>3/24000000*OO[[#This Row],[88 (29JUN1985 21:00:00)-Water Temperature (C)]]*OO[[#This Row],[30]]</f>
        <v>5.2588620884200005E-31</v>
      </c>
      <c r="AF494" s="10">
        <f>3/24000000*OO[[#This Row],[88 (29JUN1985 21:00:00)-Water Temperature (C)]]*OO[[#This Row],[30]]</f>
        <v>5.2588620884200005E-31</v>
      </c>
      <c r="AG494" s="10">
        <f>3/24000000*OO[[#This Row],[89 (30JUN1985 00:00:00)-Water Temperature (C)]]*OO[[#This Row],[31]]</f>
        <v>1.7944614174795E-27</v>
      </c>
      <c r="AH494" s="10">
        <f>3/24000000*OO[[#This Row],[90 (30JUN1985 03:00:00)-Water Temperature (C)]]*OO[[#This Row],[32]]</f>
        <v>2.0721466727849998E-24</v>
      </c>
      <c r="AI494" s="10">
        <f>3/24000000*OO[[#This Row],[91 (30JUN1985 06:00:00)-Water Temperature (C)]]*OO[[#This Row],[33]]</f>
        <v>9.8383862384199988E-22</v>
      </c>
      <c r="AJ494" s="10">
        <f>3/24000000*OO[[#This Row],[92 (30JUN1985 09:00:00)-Water Temperature (C)]]*OO[[#This Row],[34]]</f>
        <v>2.213048603008E-19</v>
      </c>
      <c r="AK494" s="10">
        <f>3/24000000*OO[[#This Row],[93 (30JUN1985 12:00:00)-Water Temperature (C)]]*OO[[#This Row],[35]]</f>
        <v>2.6545477740324998E-17</v>
      </c>
      <c r="AL494" s="10">
        <f>3/24000000*OO[[#This Row],[94 (30JUN1985 15:00:00)-Water Temperature (C)]]*OO[[#This Row],[36]]</f>
        <v>1.857239153399E-15</v>
      </c>
      <c r="AM494" s="10">
        <f>3/24000000*OO[[#This Row],[95 (30JUN1985 18:00:00)-Water Temperature (C)]]*OO[[#This Row],[37]]</f>
        <v>8.1261747687200003E-14</v>
      </c>
      <c r="AN494" s="10">
        <f>3/24000000*OO[[#This Row],[96 (30JUN1985 21:00:00)-Water Temperature (C)]]*OO[[#This Row],[38]]</f>
        <v>2.3504522690174999E-12</v>
      </c>
      <c r="AO494" s="10">
        <f>3/24000000*OO[[#This Row],[97 (01JUL1985 00:00:00)-Water Temperature (C)]]*OO[[#This Row],[39]]</f>
        <v>4.7235142605612495E-11</v>
      </c>
      <c r="AP494" s="10">
        <f>3/24000000*OO[[#This Row],[98 (01JUL1985 03:00:00)-Water Temperature (C)]]*OO[[#This Row],[40]]</f>
        <v>6.9092782257674993E-10</v>
      </c>
      <c r="AQ494" s="10">
        <f>3/24000000*OO[[#This Row],[99 (01JUL1985 06:00:00)-Water Temperature (C)]]*OO[[#This Row],[41]]</f>
        <v>7.516976216755001E-9</v>
      </c>
      <c r="AR494" s="10">
        <f>3/24000000*OO[[#This Row],[100 (01JUL1985 09:00:00)-Water Temperature (C)]]*OO[[#This Row],[42]]</f>
        <v>6.2532297343750004E-8</v>
      </c>
      <c r="AS494" s="10">
        <f>3/24000000*OO[[#This Row],[101 (01JUL1985 12:00:00)-Water Temperature (C)]]*OO[[#This Row],[43]]</f>
        <v>4.0854145022775E-7</v>
      </c>
      <c r="AT494" s="10">
        <f>3/24000000*OO[[#This Row],[102 (01JUL1985 15:00:00)-Water Temperature (C)]]*OO[[#This Row],[44]]</f>
        <v>2.1512185415576247E-6</v>
      </c>
      <c r="AU494" s="10">
        <f>3/24000000*OO[[#This Row],[103 (01JUL1985 18:00:00)-Water Temperature (C)]]*OO[[#This Row],[45]]</f>
        <v>9.3439230006149985E-6</v>
      </c>
      <c r="AV494" s="10">
        <f>3/24000000*OO[[#This Row],[104 (01JUL1985 21:00:00)-Water Temperature (C)]]*OO[[#This Row],[46]]</f>
        <v>3.4160800136319998E-5</v>
      </c>
      <c r="AW494" s="10">
        <f>3/24000000*OO[[#This Row],[105 (02JUL1985 00:00:00)-Water Temperature (C)]]*OO[[#This Row],[47]]</f>
        <v>1.0730633085718749E-4</v>
      </c>
      <c r="AX494" s="10">
        <f>3/24000000*OO[[#This Row],[106 (02JUL1985 03:00:00)-Water Temperature (C)]]*OO[[#This Row],[48]]</f>
        <v>2.9606847835201249E-4</v>
      </c>
      <c r="AY494" s="10">
        <f>3/24000000*OO[[#This Row],[107 (02JUL1985 06:00:00)-Water Temperature (C)]]*OO[[#This Row],[49]]</f>
        <v>7.2071435037937505E-4</v>
      </c>
      <c r="AZ494" s="10">
        <f>3/24000000*OO[[#This Row],[108 (02JUL1985 09:00:00)-Water Temperature (C)]]*OO[[#This Row],[50]]</f>
        <v>1.56804648971025E-3</v>
      </c>
      <c r="BA494" s="10">
        <f>3/24000000*OO[[#This Row],[109 (02JUL1985 12:00:00)-Water Temperature (C)]]*OO[[#This Row],[51]]</f>
        <v>3.0890648259964998E-3</v>
      </c>
      <c r="BB494" s="10">
        <f>3/24000000*OO[[#This Row],[110 (02JUL1985 15:00:00)-Water Temperature (C)]]*OO[[#This Row],[52]]</f>
        <v>5.5611464414962496E-3</v>
      </c>
      <c r="BC494" s="10">
        <f>3/24000000*OO[[#This Row],[111 (02JUL1985 18:00:00)-Water Temperature (C)]]*OO[[#This Row],[53]]</f>
        <v>9.2380905655349999E-3</v>
      </c>
      <c r="BD494" s="10">
        <f>3/24000000*OO[[#This Row],[112 (02JUL1985 21:00:00)-Water Temperature (C)]]*OO[[#This Row],[54]]</f>
        <v>1.4339077768079999E-2</v>
      </c>
      <c r="BE494" s="10">
        <f>3/24000000*OO[[#This Row],[113 (03JUL1985 00:00:00)-Water Temperature (C)]]*OO[[#This Row],[55]]</f>
        <v>2.098899184479E-2</v>
      </c>
      <c r="BF494" s="10">
        <f>3/24000000*OO[[#This Row],[114 (03JUL1985 03:00:00)-Water Temperature (C)]]*OO[[#This Row],[56]]</f>
        <v>2.9330760820987501E-2</v>
      </c>
      <c r="BG494" s="10">
        <f>3/24000000*OO[[#This Row],[115 (03JUL1985 06:00:00)-Water Temperature (C)]]*OO[[#This Row],[57]]</f>
        <v>3.9198003912387494E-2</v>
      </c>
      <c r="BH494" s="10">
        <f>3/24000000*OO[[#This Row],[116 (03JUL1985 09:00:00)-Water Temperature (C)]]*OO[[#This Row],[58]]</f>
        <v>5.0256924872749992E-2</v>
      </c>
      <c r="BI494" s="10">
        <f>3/24000000*OO[[#This Row],[117 (03JUL1985 12:00:00)-Water Temperature (C)]]*OO[[#This Row],[59]]</f>
        <v>6.2148634343624998E-2</v>
      </c>
      <c r="BJ494" s="10">
        <f>3/24000000*OO[[#This Row],[118 (03JUL1985 15:00:00)-Water Temperature (C)]]*OO[[#This Row],[60]]</f>
        <v>7.4159034662024989E-2</v>
      </c>
      <c r="BK494" s="10">
        <f>3/24000000*OO[[#This Row],[119 (03JUL1985 18:00:00)-Water Temperature (C)]]*OO[[#This Row],[61]]</f>
        <v>8.5856064399300006E-2</v>
      </c>
      <c r="BL494" s="10">
        <f>3/24000000*OO[[#This Row],[120 (03JUL1985 21:00:00)-Water Temperature (C)]]*OO[[#This Row],[62]]</f>
        <v>9.7101061161650001E-2</v>
      </c>
      <c r="BM494" s="10">
        <f>3/24000000*OO[[#This Row],[121 (04JUL1985 00:00:00)-Water Temperature (C)]]*OO[[#This Row],[63]]</f>
        <v>0.1076882726321625</v>
      </c>
      <c r="BN494" s="10">
        <f>3/24000000*OO[[#This Row],[122 (04JUL1985 03:00:00)-Water Temperature (C)]]*OO[[#This Row],[64]]</f>
        <v>0.117880992445</v>
      </c>
      <c r="BO494" s="10">
        <f>3/24000000*OO[[#This Row],[123 (04JUL1985 06:00:00)-Water Temperature (C)]]*OO[[#This Row],[65]]</f>
        <v>0.12686374629912497</v>
      </c>
      <c r="BP494" s="10">
        <f>3/24000000*OO[[#This Row],[124 (04JUL1985 09:00:00)-Water Temperature (C)]]*OO[[#This Row],[66]]</f>
        <v>0.13478224321143747</v>
      </c>
      <c r="BQ494" s="10">
        <f>3/24000000*OO[[#This Row],[125 (04JUL1985 12:00:00)-Water Temperature (C)]]*OO[[#This Row],[67]]</f>
        <v>0.14118639115099998</v>
      </c>
      <c r="BR494" s="10">
        <f>3/24000000*OO[[#This Row],[126 (04JUL1985 15:00:00)-Water Temperature (C)]]*OO[[#This Row],[68]]</f>
        <v>0.14645228903663748</v>
      </c>
      <c r="BS494" s="10">
        <f>3/24000000*OO[[#This Row],[127 (04JUL1985 18:00:00)-Water Temperature (C)]]*OO[[#This Row],[69]]</f>
        <v>0.15082326645457497</v>
      </c>
      <c r="BT494" s="10">
        <f>3/24000000*OO[[#This Row],[128 (04JUL1985 21:00:00)-Water Temperature (C)]]*OO[[#This Row],[70]]</f>
        <v>0.1541654599011</v>
      </c>
      <c r="BU494" s="10">
        <f>3/24000000*OO[[#This Row],[129 (05JUL1985 00:00:00)-Water Temperature (C)]]*OO[[#This Row],[71]]</f>
        <v>0.156540277337125</v>
      </c>
      <c r="BV494" s="10">
        <f>3/24000000*OO[[#This Row],[130 (05JUL1985 03:00:00)-Water Temperature (C)]]*OO[[#This Row],[72]]</f>
        <v>0.15880549553471249</v>
      </c>
      <c r="BW494" s="10">
        <f>3/24000000*OO[[#This Row],[131 (05JUL1985 06:00:00)-Water Temperature (C)]]*OO[[#This Row],[73]]</f>
        <v>0.15985017858940001</v>
      </c>
      <c r="BX494" s="10">
        <f>3/24000000*OO[[#This Row],[132 (05JUL1985 09:00:00)-Water Temperature (C)]]*OO[[#This Row],[74]]</f>
        <v>0.16012878428006247</v>
      </c>
      <c r="BY494" s="10">
        <f>3/24000000*OO[[#This Row],[133 (05JUL1985 12:00:00)-Water Temperature (C)]]*OO[[#This Row],[75]]</f>
        <v>0.15982597397339998</v>
      </c>
      <c r="BZ494" s="10">
        <f>3/24000000*OO[[#This Row],[134 (05JUL1985 15:00:00)-Water Temperature (C)]]*OO[[#This Row],[76]]</f>
        <v>0.1587115009956</v>
      </c>
      <c r="CA494" s="10">
        <f>3/24000000*OO[[#This Row],[135 (05JUL1985 18:00:00)-Water Temperature (C)]]*OO[[#This Row],[77]]</f>
        <v>0.15683606210734999</v>
      </c>
      <c r="CB494" s="10">
        <f>3/24000000*OO[[#This Row],[136 (05JUL1985 21:00:00)-Water Temperature (C)]]*OO[[#This Row],[78]]</f>
        <v>0.15460895795278748</v>
      </c>
      <c r="CC494" s="10">
        <f>3/24000000*OO[[#This Row],[137 (06JUL1985 00:00:00)-Water Temperature (C)]]*OO[[#This Row],[79]]</f>
        <v>0.15237740474331246</v>
      </c>
      <c r="CD494" s="10">
        <f>3/24000000*OO[[#This Row],[138 (06JUL1985 03:00:00)-Water Temperature (C)]]*OO[[#This Row],[80]]</f>
        <v>0.15099145011299997</v>
      </c>
      <c r="CE494" s="10">
        <f>3/24000000*OO[[#This Row],[139 (06JUL1985 06:00:00)-Water Temperature (C)]]*OO[[#This Row],[81]]</f>
        <v>0.14918855363914998</v>
      </c>
      <c r="CF494" s="10">
        <f>3/24000000*OO[[#This Row],[140 (06JUL1985 09:00:00)-Water Temperature (C)]]*OO[[#This Row],[82]]</f>
        <v>0.14702496121241249</v>
      </c>
      <c r="CG494" s="10">
        <f>3/24000000*OO[[#This Row],[141 (06JUL1985 12:00:00)-Water Temperature (C)]]*OO[[#This Row],[83]]</f>
        <v>0.14496348825692498</v>
      </c>
      <c r="CH494" s="10">
        <f>3/24000000*OO[[#This Row],[142 (06JUL1985 15:00:00)-Water Temperature (C)]]*OO[[#This Row],[84]]</f>
        <v>0.14233791057112499</v>
      </c>
      <c r="CI494" s="10">
        <f>3/24000000*OO[[#This Row],[143 (06JUL1985 18:00:00)-Water Temperature (C)]]*OO[[#This Row],[85]]</f>
        <v>0.13905720364961247</v>
      </c>
      <c r="CJ494" s="10">
        <f>3/24000000*OO[[#This Row],[144 (06JUL1985 21:00:00)-Water Temperature (C)]]*OO[[#This Row],[86]]</f>
        <v>0.13573544427814999</v>
      </c>
      <c r="CK494" s="10">
        <f>3/24000000*OO[[#This Row],[145 (07JUL1985 00:00:00)-Water Temperature (C)]]*OO[[#This Row],[87]]</f>
        <v>0.1327010942998875</v>
      </c>
      <c r="CL494" s="10">
        <f>3/24000000*OO[[#This Row],[146 (07JUL1985 03:00:00)-Water Temperature (C)]]*OO[[#This Row],[88]]</f>
        <v>0.13051349343719998</v>
      </c>
      <c r="CM494" s="10">
        <f>3/24000000*OO[[#This Row],[147 (07JUL1985 06:00:00)-Water Temperature (C)]]*OO[[#This Row],[89]]</f>
        <v>0.12838764705752498</v>
      </c>
      <c r="CN494" s="10">
        <f>3/24000000*OO[[#This Row],[148 (07JUL1985 09:00:00)-Water Temperature (C)]]*OO[[#This Row],[90]]</f>
        <v>0.12599096599658749</v>
      </c>
      <c r="CO494" s="10">
        <f>3/24000000*OO[[#This Row],[149 (07JUL1985 12:00:00)-Water Temperature (C)]]*OO[[#This Row],[91]]</f>
        <v>0.123488741927425</v>
      </c>
      <c r="CP494" s="10">
        <f>3/24000000*OO[[#This Row],[150 (07JUL1985 15:00:00)-Water Temperature (C)]]*OO[[#This Row],[92]]</f>
        <v>0.12052388132643749</v>
      </c>
      <c r="CQ494" s="10">
        <f>3/24000000*OO[[#This Row],[151 (07JUL1985 18:00:00)-Water Temperature (C)]]*OO[[#This Row],[93]]</f>
        <v>0.11738005495562499</v>
      </c>
      <c r="CR494" s="10">
        <f>3/24000000*OO[[#This Row],[152 (07JUL1985 21:00:00)-Water Temperature (C)]]*OO[[#This Row],[94]]</f>
        <v>0.114349238330925</v>
      </c>
      <c r="CS494" s="10">
        <f>3/24000000*OO[[#This Row],[153 (08JUL1985 00:00:00)-Water Temperature (C)]]*OO[[#This Row],[95]]</f>
        <v>0.11148345175274998</v>
      </c>
      <c r="CT494" s="10">
        <f>3/24000000*OO[[#This Row],[154 (08JUL1985 03:00:00)-Water Temperature (C)]]*OO[[#This Row],[96]]</f>
        <v>0.1088987824596625</v>
      </c>
      <c r="CU494" s="10">
        <f>3/24000000*OO[[#This Row],[155 (08JUL1985 06:00:00)-Water Temperature (C)]]*OO[[#This Row],[97]]</f>
        <v>0.106669850415675</v>
      </c>
      <c r="CV494" s="10">
        <f>3/24000000*OO[[#This Row],[156 (08JUL1985 09:00:00)-Water Temperature (C)]]*OO[[#This Row],[98]]</f>
        <v>0.10424253108831251</v>
      </c>
      <c r="CW494" s="10">
        <f>3/24000000*OO[[#This Row],[157 (08JUL1985 12:00:00)-Water Temperature (C)]]*OO[[#This Row],[99]]</f>
        <v>0.10183403050220001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0</v>
      </c>
      <c r="AD495" s="10">
        <f>3/24000000*OO[[#This Row],[86 (29JUN1985 15:00:00)-Water Temperature (C)]]*OO[[#This Row],[28]]</f>
        <v>1.4656307993045002E-40</v>
      </c>
      <c r="AE495" s="10">
        <f>3/24000000*OO[[#This Row],[88 (29JUN1985 21:00:00)-Water Temperature (C)]]*OO[[#This Row],[30]]</f>
        <v>1.3769505796989999E-31</v>
      </c>
      <c r="AF495" s="10">
        <f>3/24000000*OO[[#This Row],[88 (29JUN1985 21:00:00)-Water Temperature (C)]]*OO[[#This Row],[30]]</f>
        <v>1.3769505796989999E-31</v>
      </c>
      <c r="AG495" s="10">
        <f>3/24000000*OO[[#This Row],[89 (30JUN1985 00:00:00)-Water Temperature (C)]]*OO[[#This Row],[31]]</f>
        <v>5.1431531604E-28</v>
      </c>
      <c r="AH495" s="10">
        <f>3/24000000*OO[[#This Row],[90 (30JUN1985 03:00:00)-Water Temperature (C)]]*OO[[#This Row],[32]]</f>
        <v>6.429494732187499E-25</v>
      </c>
      <c r="AI495" s="10">
        <f>3/24000000*OO[[#This Row],[91 (30JUN1985 06:00:00)-Water Temperature (C)]]*OO[[#This Row],[33]]</f>
        <v>3.2790884091182498E-22</v>
      </c>
      <c r="AJ495" s="10">
        <f>3/24000000*OO[[#This Row],[92 (30JUN1985 09:00:00)-Water Temperature (C)]]*OO[[#This Row],[34]]</f>
        <v>7.8686550512874997E-20</v>
      </c>
      <c r="AK495" s="10">
        <f>3/24000000*OO[[#This Row],[93 (30JUN1985 12:00:00)-Water Temperature (C)]]*OO[[#This Row],[35]]</f>
        <v>1.0011713636938749E-17</v>
      </c>
      <c r="AL495" s="10">
        <f>3/24000000*OO[[#This Row],[94 (30JUN1985 15:00:00)-Water Temperature (C)]]*OO[[#This Row],[36]]</f>
        <v>7.3989741560112505E-16</v>
      </c>
      <c r="AM495" s="10">
        <f>3/24000000*OO[[#This Row],[95 (30JUN1985 18:00:00)-Water Temperature (C)]]*OO[[#This Row],[37]]</f>
        <v>3.4083538589437492E-14</v>
      </c>
      <c r="AN495" s="10">
        <f>3/24000000*OO[[#This Row],[96 (30JUN1985 21:00:00)-Water Temperature (C)]]*OO[[#This Row],[38]]</f>
        <v>1.0350063291149999E-12</v>
      </c>
      <c r="AO495" s="10">
        <f>3/24000000*OO[[#This Row],[97 (01JUL1985 00:00:00)-Water Temperature (C)]]*OO[[#This Row],[39]]</f>
        <v>2.1785990543099999E-11</v>
      </c>
      <c r="AP495" s="10">
        <f>3/24000000*OO[[#This Row],[98 (01JUL1985 03:00:00)-Water Temperature (C)]]*OO[[#This Row],[40]]</f>
        <v>3.3295755736464997E-10</v>
      </c>
      <c r="AQ495" s="10">
        <f>3/24000000*OO[[#This Row],[99 (01JUL1985 06:00:00)-Water Temperature (C)]]*OO[[#This Row],[41]]</f>
        <v>3.7777844503620006E-9</v>
      </c>
      <c r="AR495" s="10">
        <f>3/24000000*OO[[#This Row],[100 (01JUL1985 09:00:00)-Water Temperature (C)]]*OO[[#This Row],[42]]</f>
        <v>3.2721039341159998E-8</v>
      </c>
      <c r="AS495" s="10">
        <f>3/24000000*OO[[#This Row],[101 (01JUL1985 12:00:00)-Water Temperature (C)]]*OO[[#This Row],[43]]</f>
        <v>2.2224871604666246E-7</v>
      </c>
      <c r="AT495" s="10">
        <f>3/24000000*OO[[#This Row],[102 (01JUL1985 15:00:00)-Water Temperature (C)]]*OO[[#This Row],[44]]</f>
        <v>1.2147259703095001E-6</v>
      </c>
      <c r="AU495" s="10">
        <f>3/24000000*OO[[#This Row],[103 (01JUL1985 18:00:00)-Water Temperature (C)]]*OO[[#This Row],[45]]</f>
        <v>5.4674826494700006E-6</v>
      </c>
      <c r="AV495" s="10">
        <f>3/24000000*OO[[#This Row],[104 (01JUL1985 21:00:00)-Water Temperature (C)]]*OO[[#This Row],[46]]</f>
        <v>2.0680844412759996E-5</v>
      </c>
      <c r="AW495" s="10">
        <f>3/24000000*OO[[#This Row],[105 (02JUL1985 00:00:00)-Water Temperature (C)]]*OO[[#This Row],[47]]</f>
        <v>6.7114542714449995E-5</v>
      </c>
      <c r="AX495" s="10">
        <f>3/24000000*OO[[#This Row],[106 (02JUL1985 03:00:00)-Water Temperature (C)]]*OO[[#This Row],[48]]</f>
        <v>1.9099345910677498E-4</v>
      </c>
      <c r="AY495" s="10">
        <f>3/24000000*OO[[#This Row],[107 (02JUL1985 06:00:00)-Water Temperature (C)]]*OO[[#This Row],[49]]</f>
        <v>4.7879099915000003E-4</v>
      </c>
      <c r="AZ495" s="10">
        <f>3/24000000*OO[[#This Row],[108 (02JUL1985 09:00:00)-Water Temperature (C)]]*OO[[#This Row],[50]]</f>
        <v>1.0712159931877501E-3</v>
      </c>
      <c r="BA495" s="10">
        <f>3/24000000*OO[[#This Row],[109 (02JUL1985 12:00:00)-Water Temperature (C)]]*OO[[#This Row],[51]]</f>
        <v>2.1669601845500002E-3</v>
      </c>
      <c r="BB495" s="10">
        <f>3/24000000*OO[[#This Row],[110 (02JUL1985 15:00:00)-Water Temperature (C)]]*OO[[#This Row],[52]]</f>
        <v>4.0001277306374993E-3</v>
      </c>
      <c r="BC495" s="10">
        <f>3/24000000*OO[[#This Row],[111 (02JUL1985 18:00:00)-Water Temperature (C)]]*OO[[#This Row],[53]]</f>
        <v>6.80387338053125E-3</v>
      </c>
      <c r="BD495" s="10">
        <f>3/24000000*OO[[#This Row],[112 (02JUL1985 21:00:00)-Water Temperature (C)]]*OO[[#This Row],[54]]</f>
        <v>1.07975873083425E-2</v>
      </c>
      <c r="BE495" s="10">
        <f>3/24000000*OO[[#This Row],[113 (03JUL1985 00:00:00)-Water Temperature (C)]]*OO[[#This Row],[55]]</f>
        <v>1.6137001081415001E-2</v>
      </c>
      <c r="BF495" s="10">
        <f>3/24000000*OO[[#This Row],[114 (03JUL1985 03:00:00)-Water Temperature (C)]]*OO[[#This Row],[56]]</f>
        <v>2.2990450132079999E-2</v>
      </c>
      <c r="BG495" s="10">
        <f>3/24000000*OO[[#This Row],[115 (03JUL1985 06:00:00)-Water Temperature (C)]]*OO[[#This Row],[57]]</f>
        <v>3.1280995750533752E-2</v>
      </c>
      <c r="BH495" s="10">
        <f>3/24000000*OO[[#This Row],[116 (03JUL1985 09:00:00)-Water Temperature (C)]]*OO[[#This Row],[58]]</f>
        <v>4.0779286114874996E-2</v>
      </c>
      <c r="BI495" s="10">
        <f>3/24000000*OO[[#This Row],[117 (03JUL1985 12:00:00)-Water Temperature (C)]]*OO[[#This Row],[59]]</f>
        <v>5.1211651618837506E-2</v>
      </c>
      <c r="BJ495" s="10">
        <f>3/24000000*OO[[#This Row],[118 (03JUL1985 15:00:00)-Water Temperature (C)]]*OO[[#This Row],[60]]</f>
        <v>6.1987689597550001E-2</v>
      </c>
      <c r="BK495" s="10">
        <f>3/24000000*OO[[#This Row],[119 (03JUL1985 18:00:00)-Water Temperature (C)]]*OO[[#This Row],[61]]</f>
        <v>7.2721823386349985E-2</v>
      </c>
      <c r="BL495" s="10">
        <f>3/24000000*OO[[#This Row],[120 (03JUL1985 21:00:00)-Water Temperature (C)]]*OO[[#This Row],[62]]</f>
        <v>8.3252908593687489E-2</v>
      </c>
      <c r="BM495" s="10">
        <f>3/24000000*OO[[#This Row],[121 (04JUL1985 00:00:00)-Water Temperature (C)]]*OO[[#This Row],[63]]</f>
        <v>9.3369522779E-2</v>
      </c>
      <c r="BN495" s="10">
        <f>3/24000000*OO[[#This Row],[122 (04JUL1985 03:00:00)-Water Temperature (C)]]*OO[[#This Row],[64]]</f>
        <v>0.10325637336635</v>
      </c>
      <c r="BO495" s="10">
        <f>3/24000000*OO[[#This Row],[123 (04JUL1985 06:00:00)-Water Temperature (C)]]*OO[[#This Row],[65]]</f>
        <v>0.11216706605775001</v>
      </c>
      <c r="BP495" s="10">
        <f>3/24000000*OO[[#This Row],[124 (04JUL1985 09:00:00)-Water Temperature (C)]]*OO[[#This Row],[66]]</f>
        <v>0.12019008884269999</v>
      </c>
      <c r="BQ495" s="10">
        <f>3/24000000*OO[[#This Row],[125 (04JUL1985 12:00:00)-Water Temperature (C)]]*OO[[#This Row],[67]]</f>
        <v>0.126889905331425</v>
      </c>
      <c r="BR495" s="10">
        <f>3/24000000*OO[[#This Row],[126 (04JUL1985 15:00:00)-Water Temperature (C)]]*OO[[#This Row],[68]]</f>
        <v>0.13257061255970001</v>
      </c>
      <c r="BS495" s="10">
        <f>3/24000000*OO[[#This Row],[127 (04JUL1985 18:00:00)-Water Temperature (C)]]*OO[[#This Row],[69]]</f>
        <v>0.13742804898689998</v>
      </c>
      <c r="BT495" s="10">
        <f>3/24000000*OO[[#This Row],[128 (04JUL1985 21:00:00)-Water Temperature (C)]]*OO[[#This Row],[70]]</f>
        <v>0.14132408480834999</v>
      </c>
      <c r="BU495" s="10">
        <f>3/24000000*OO[[#This Row],[129 (05JUL1985 00:00:00)-Water Temperature (C)]]*OO[[#This Row],[71]]</f>
        <v>0.144299081766775</v>
      </c>
      <c r="BV495" s="10">
        <f>3/24000000*OO[[#This Row],[130 (05JUL1985 03:00:00)-Water Temperature (C)]]*OO[[#This Row],[72]]</f>
        <v>0.1471298871834</v>
      </c>
      <c r="BW495" s="10">
        <f>3/24000000*OO[[#This Row],[131 (05JUL1985 06:00:00)-Water Temperature (C)]]*OO[[#This Row],[73]]</f>
        <v>0.14879242522786248</v>
      </c>
      <c r="BX495" s="10">
        <f>3/24000000*OO[[#This Row],[132 (05JUL1985 09:00:00)-Water Temperature (C)]]*OO[[#This Row],[74]]</f>
        <v>0.14969943235599997</v>
      </c>
      <c r="BY495" s="10">
        <f>3/24000000*OO[[#This Row],[133 (05JUL1985 12:00:00)-Water Temperature (C)]]*OO[[#This Row],[75]]</f>
        <v>0.15001799053031251</v>
      </c>
      <c r="BZ495" s="10">
        <f>3/24000000*OO[[#This Row],[134 (05JUL1985 15:00:00)-Water Temperature (C)]]*OO[[#This Row],[76]]</f>
        <v>0.14952993644118751</v>
      </c>
      <c r="CA495" s="10">
        <f>3/24000000*OO[[#This Row],[135 (05JUL1985 18:00:00)-Water Temperature (C)]]*OO[[#This Row],[77]]</f>
        <v>0.14827783767772498</v>
      </c>
      <c r="CB495" s="10">
        <f>3/24000000*OO[[#This Row],[136 (05JUL1985 21:00:00)-Water Temperature (C)]]*OO[[#This Row],[78]]</f>
        <v>0.14664910928</v>
      </c>
      <c r="CC495" s="10">
        <f>3/24000000*OO[[#This Row],[137 (06JUL1985 00:00:00)-Water Temperature (C)]]*OO[[#This Row],[79]]</f>
        <v>0.14496699225156251</v>
      </c>
      <c r="CD495" s="10">
        <f>3/24000000*OO[[#This Row],[138 (06JUL1985 03:00:00)-Water Temperature (C)]]*OO[[#This Row],[80]]</f>
        <v>0.14404277459319997</v>
      </c>
      <c r="CE495" s="10">
        <f>3/24000000*OO[[#This Row],[139 (06JUL1985 06:00:00)-Water Temperature (C)]]*OO[[#This Row],[81]]</f>
        <v>0.14268471463114998</v>
      </c>
      <c r="CF495" s="10">
        <f>3/24000000*OO[[#This Row],[140 (06JUL1985 09:00:00)-Water Temperature (C)]]*OO[[#This Row],[82]]</f>
        <v>0.14094890202704999</v>
      </c>
      <c r="CG495" s="10">
        <f>3/24000000*OO[[#This Row],[141 (06JUL1985 12:00:00)-Water Temperature (C)]]*OO[[#This Row],[83]]</f>
        <v>0.13927909100699998</v>
      </c>
      <c r="CH495" s="10">
        <f>3/24000000*OO[[#This Row],[142 (06JUL1985 15:00:00)-Water Temperature (C)]]*OO[[#This Row],[84]]</f>
        <v>0.137042821739775</v>
      </c>
      <c r="CI495" s="10">
        <f>3/24000000*OO[[#This Row],[143 (06JUL1985 18:00:00)-Water Temperature (C)]]*OO[[#This Row],[85]]</f>
        <v>0.13415753379545001</v>
      </c>
      <c r="CJ495" s="10">
        <f>3/24000000*OO[[#This Row],[144 (06JUL1985 21:00:00)-Water Temperature (C)]]*OO[[#This Row],[86]]</f>
        <v>0.13120744978176249</v>
      </c>
      <c r="CK495" s="10">
        <f>3/24000000*OO[[#This Row],[145 (07JUL1985 00:00:00)-Water Temperature (C)]]*OO[[#This Row],[87]]</f>
        <v>0.12852038964457499</v>
      </c>
      <c r="CL495" s="10">
        <f>3/24000000*OO[[#This Row],[146 (07JUL1985 03:00:00)-Water Temperature (C)]]*OO[[#This Row],[88]]</f>
        <v>0.12660507589297501</v>
      </c>
      <c r="CM495" s="10">
        <f>3/24000000*OO[[#This Row],[147 (07JUL1985 06:00:00)-Water Temperature (C)]]*OO[[#This Row],[89]]</f>
        <v>0.1247283471441</v>
      </c>
      <c r="CN495" s="10">
        <f>3/24000000*OO[[#This Row],[148 (07JUL1985 09:00:00)-Water Temperature (C)]]*OO[[#This Row],[90]]</f>
        <v>0.1225726627104</v>
      </c>
      <c r="CO495" s="10">
        <f>3/24000000*OO[[#This Row],[149 (07JUL1985 12:00:00)-Water Temperature (C)]]*OO[[#This Row],[91]]</f>
        <v>0.12031409495890001</v>
      </c>
      <c r="CP495" s="10">
        <f>3/24000000*OO[[#This Row],[150 (07JUL1985 15:00:00)-Water Temperature (C)]]*OO[[#This Row],[92]]</f>
        <v>0.11758814731483749</v>
      </c>
      <c r="CQ495" s="10">
        <f>3/24000000*OO[[#This Row],[151 (07JUL1985 18:00:00)-Water Temperature (C)]]*OO[[#This Row],[93]]</f>
        <v>0.11467659096781251</v>
      </c>
      <c r="CR495" s="10">
        <f>3/24000000*OO[[#This Row],[152 (07JUL1985 21:00:00)-Water Temperature (C)]]*OO[[#This Row],[94]]</f>
        <v>0.111858483952125</v>
      </c>
      <c r="CS495" s="10">
        <f>3/24000000*OO[[#This Row],[153 (08JUL1985 00:00:00)-Water Temperature (C)]]*OO[[#This Row],[95]]</f>
        <v>0.10919038076925001</v>
      </c>
      <c r="CT495" s="10">
        <f>3/24000000*OO[[#This Row],[154 (08JUL1985 03:00:00)-Water Temperature (C)]]*OO[[#This Row],[96]]</f>
        <v>0.10678152443640002</v>
      </c>
      <c r="CU495" s="10">
        <f>3/24000000*OO[[#This Row],[155 (08JUL1985 06:00:00)-Water Temperature (C)]]*OO[[#This Row],[97]]</f>
        <v>0.10470875640524999</v>
      </c>
      <c r="CV495" s="10">
        <f>3/24000000*OO[[#This Row],[156 (08JUL1985 09:00:00)-Water Temperature (C)]]*OO[[#This Row],[98]]</f>
        <v>0.10243246862204999</v>
      </c>
      <c r="CW495" s="10">
        <f>3/24000000*OO[[#This Row],[157 (08JUL1985 12:00:00)-Water Temperature (C)]]*OO[[#This Row],[99]]</f>
        <v>0.100168178829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3.1877431894069997E-41</v>
      </c>
      <c r="AE496" s="10">
        <f>3/24000000*OO[[#This Row],[88 (29JUN1985 21:00:00)-Water Temperature (C)]]*OO[[#This Row],[30]]</f>
        <v>3.6738949441107495E-32</v>
      </c>
      <c r="AF496" s="10">
        <f>3/24000000*OO[[#This Row],[88 (29JUN1985 21:00:00)-Water Temperature (C)]]*OO[[#This Row],[30]]</f>
        <v>3.6738949441107495E-32</v>
      </c>
      <c r="AG496" s="10">
        <f>3/24000000*OO[[#This Row],[89 (30JUN1985 00:00:00)-Water Temperature (C)]]*OO[[#This Row],[31]]</f>
        <v>1.5022537175460001E-28</v>
      </c>
      <c r="AH496" s="10">
        <f>3/24000000*OO[[#This Row],[90 (30JUN1985 03:00:00)-Water Temperature (C)]]*OO[[#This Row],[32]]</f>
        <v>2.03260312803825E-25</v>
      </c>
      <c r="AI496" s="10">
        <f>3/24000000*OO[[#This Row],[91 (30JUN1985 06:00:00)-Water Temperature (C)]]*OO[[#This Row],[33]]</f>
        <v>1.1124500830409999E-22</v>
      </c>
      <c r="AJ496" s="10">
        <f>3/24000000*OO[[#This Row],[92 (30JUN1985 09:00:00)-Water Temperature (C)]]*OO[[#This Row],[34]]</f>
        <v>2.8440629952469993E-20</v>
      </c>
      <c r="AK496" s="10">
        <f>3/24000000*OO[[#This Row],[93 (30JUN1985 12:00:00)-Water Temperature (C)]]*OO[[#This Row],[35]]</f>
        <v>3.8318525161874994E-18</v>
      </c>
      <c r="AL496" s="10">
        <f>3/24000000*OO[[#This Row],[94 (30JUN1985 15:00:00)-Water Temperature (C)]]*OO[[#This Row],[36]]</f>
        <v>2.9852591099031255E-16</v>
      </c>
      <c r="AM496" s="10">
        <f>3/24000000*OO[[#This Row],[95 (30JUN1985 18:00:00)-Water Temperature (C)]]*OO[[#This Row],[37]]</f>
        <v>1.44455967376875E-14</v>
      </c>
      <c r="AN496" s="10">
        <f>3/24000000*OO[[#This Row],[96 (30JUN1985 21:00:00)-Water Temperature (C)]]*OO[[#This Row],[38]]</f>
        <v>4.5942963775800006E-13</v>
      </c>
      <c r="AO496" s="10">
        <f>3/24000000*OO[[#This Row],[97 (01JUL1985 00:00:00)-Water Temperature (C)]]*OO[[#This Row],[39]]</f>
        <v>1.0102997257225E-11</v>
      </c>
      <c r="AP496" s="10">
        <f>3/24000000*OO[[#This Row],[98 (01JUL1985 03:00:00)-Water Temperature (C)]]*OO[[#This Row],[40]]</f>
        <v>1.6090633855679999E-10</v>
      </c>
      <c r="AQ496" s="10">
        <f>3/24000000*OO[[#This Row],[99 (01JUL1985 06:00:00)-Water Temperature (C)]]*OO[[#This Row],[41]]</f>
        <v>1.8985061017124999E-9</v>
      </c>
      <c r="AR496" s="10">
        <f>3/24000000*OO[[#This Row],[100 (01JUL1985 09:00:00)-Water Temperature (C)]]*OO[[#This Row],[42]]</f>
        <v>1.70701783243275E-8</v>
      </c>
      <c r="AS496" s="10">
        <f>3/24000000*OO[[#This Row],[101 (01JUL1985 12:00:00)-Water Temperature (C)]]*OO[[#This Row],[43]]</f>
        <v>1.2016543806919999E-7</v>
      </c>
      <c r="AT496" s="10">
        <f>3/24000000*OO[[#This Row],[102 (01JUL1985 15:00:00)-Water Temperature (C)]]*OO[[#This Row],[44]]</f>
        <v>6.7953502797374994E-7</v>
      </c>
      <c r="AU496" s="10">
        <f>3/24000000*OO[[#This Row],[103 (01JUL1985 18:00:00)-Water Temperature (C)]]*OO[[#This Row],[45]]</f>
        <v>3.1591985234225E-6</v>
      </c>
      <c r="AV496" s="10">
        <f>3/24000000*OO[[#This Row],[104 (01JUL1985 21:00:00)-Water Temperature (C)]]*OO[[#This Row],[46]]</f>
        <v>1.2322244422993748E-5</v>
      </c>
      <c r="AW496" s="10">
        <f>3/24000000*OO[[#This Row],[105 (02JUL1985 00:00:00)-Water Temperature (C)]]*OO[[#This Row],[47]]</f>
        <v>4.1174740317899997E-5</v>
      </c>
      <c r="AX496" s="10">
        <f>3/24000000*OO[[#This Row],[106 (02JUL1985 03:00:00)-Water Temperature (C)]]*OO[[#This Row],[48]]</f>
        <v>1.2045664627571248E-4</v>
      </c>
      <c r="AY496" s="10">
        <f>3/24000000*OO[[#This Row],[107 (02JUL1985 06:00:00)-Water Temperature (C)]]*OO[[#This Row],[49]]</f>
        <v>3.0990891884246247E-4</v>
      </c>
      <c r="AZ496" s="10">
        <f>3/24000000*OO[[#This Row],[108 (02JUL1985 09:00:00)-Water Temperature (C)]]*OO[[#This Row],[50]]</f>
        <v>7.1058100484087505E-4</v>
      </c>
      <c r="BA496" s="10">
        <f>3/24000000*OO[[#This Row],[109 (02JUL1985 12:00:00)-Water Temperature (C)]]*OO[[#This Row],[51]]</f>
        <v>1.47100291172625E-3</v>
      </c>
      <c r="BB496" s="10">
        <f>3/24000000*OO[[#This Row],[110 (02JUL1985 15:00:00)-Water Temperature (C)]]*OO[[#This Row],[52]]</f>
        <v>2.7749107412276251E-3</v>
      </c>
      <c r="BC496" s="10">
        <f>3/24000000*OO[[#This Row],[111 (02JUL1985 18:00:00)-Water Temperature (C)]]*OO[[#This Row],[53]]</f>
        <v>4.8168095337374995E-3</v>
      </c>
      <c r="BD496" s="10">
        <f>3/24000000*OO[[#This Row],[112 (02JUL1985 21:00:00)-Water Temperature (C)]]*OO[[#This Row],[54]]</f>
        <v>7.7904958923787487E-3</v>
      </c>
      <c r="BE496" s="10">
        <f>3/24000000*OO[[#This Row],[113 (03JUL1985 00:00:00)-Water Temperature (C)]]*OO[[#This Row],[55]]</f>
        <v>1.1850654323281249E-2</v>
      </c>
      <c r="BF496" s="10">
        <f>3/24000000*OO[[#This Row],[114 (03JUL1985 03:00:00)-Water Temperature (C)]]*OO[[#This Row],[56]]</f>
        <v>1.7163268542618747E-2</v>
      </c>
      <c r="BG496" s="10">
        <f>3/24000000*OO[[#This Row],[115 (03JUL1985 06:00:00)-Water Temperature (C)]]*OO[[#This Row],[57]]</f>
        <v>2.3708214799844998E-2</v>
      </c>
      <c r="BH496" s="10">
        <f>3/24000000*OO[[#This Row],[116 (03JUL1985 09:00:00)-Water Temperature (C)]]*OO[[#This Row],[58]]</f>
        <v>3.1341168128911245E-2</v>
      </c>
      <c r="BI496" s="10">
        <f>3/24000000*OO[[#This Row],[117 (03JUL1985 12:00:00)-Water Temperature (C)]]*OO[[#This Row],[59]]</f>
        <v>3.9868300354749996E-2</v>
      </c>
      <c r="BJ496" s="10">
        <f>3/24000000*OO[[#This Row],[118 (03JUL1985 15:00:00)-Water Temperature (C)]]*OO[[#This Row],[60]]</f>
        <v>4.8832676833624994E-2</v>
      </c>
      <c r="BK496" s="10">
        <f>3/24000000*OO[[#This Row],[119 (03JUL1985 18:00:00)-Water Temperature (C)]]*OO[[#This Row],[61]]</f>
        <v>5.7921267336325001E-2</v>
      </c>
      <c r="BL496" s="10">
        <f>3/24000000*OO[[#This Row],[120 (03JUL1985 21:00:00)-Water Temperature (C)]]*OO[[#This Row],[62]]</f>
        <v>6.6980880295899992E-2</v>
      </c>
      <c r="BM496" s="10">
        <f>3/24000000*OO[[#This Row],[121 (04JUL1985 00:00:00)-Water Temperature (C)]]*OO[[#This Row],[63]]</f>
        <v>7.5820453632149995E-2</v>
      </c>
      <c r="BN496" s="10">
        <f>3/24000000*OO[[#This Row],[122 (04JUL1985 03:00:00)-Water Temperature (C)]]*OO[[#This Row],[64]]</f>
        <v>8.4565643052637501E-2</v>
      </c>
      <c r="BO496" s="10">
        <f>3/24000000*OO[[#This Row],[123 (04JUL1985 06:00:00)-Water Temperature (C)]]*OO[[#This Row],[65]]</f>
        <v>9.2574304654612499E-2</v>
      </c>
      <c r="BP496" s="10">
        <f>3/24000000*OO[[#This Row],[124 (04JUL1985 09:00:00)-Water Temperature (C)]]*OO[[#This Row],[66]]</f>
        <v>9.9900568715849986E-2</v>
      </c>
      <c r="BQ496" s="10">
        <f>3/24000000*OO[[#This Row],[125 (04JUL1985 12:00:00)-Water Temperature (C)]]*OO[[#This Row],[67]]</f>
        <v>0.1061533201048125</v>
      </c>
      <c r="BR496" s="10">
        <f>3/24000000*OO[[#This Row],[126 (04JUL1985 15:00:00)-Water Temperature (C)]]*OO[[#This Row],[68]]</f>
        <v>0.11157199255684999</v>
      </c>
      <c r="BS496" s="10">
        <f>3/24000000*OO[[#This Row],[127 (04JUL1985 18:00:00)-Water Temperature (C)]]*OO[[#This Row],[69]]</f>
        <v>0.11629840637182501</v>
      </c>
      <c r="BT496" s="10">
        <f>3/24000000*OO[[#This Row],[128 (04JUL1985 21:00:00)-Water Temperature (C)]]*OO[[#This Row],[70]]</f>
        <v>0.12020329010514999</v>
      </c>
      <c r="BU496" s="10">
        <f>3/24000000*OO[[#This Row],[129 (05JUL1985 00:00:00)-Water Temperature (C)]]*OO[[#This Row],[71]]</f>
        <v>0.1233067530618</v>
      </c>
      <c r="BV496" s="10">
        <f>3/24000000*OO[[#This Row],[130 (05JUL1985 03:00:00)-Water Temperature (C)]]*OO[[#This Row],[72]]</f>
        <v>0.12627115981353748</v>
      </c>
      <c r="BW496" s="10">
        <f>3/24000000*OO[[#This Row],[131 (05JUL1985 06:00:00)-Water Temperature (C)]]*OO[[#This Row],[73]]</f>
        <v>0.12820203977999997</v>
      </c>
      <c r="BX496" s="10">
        <f>3/24000000*OO[[#This Row],[132 (05JUL1985 09:00:00)-Water Temperature (C)]]*OO[[#This Row],[74]]</f>
        <v>0.12946218165269999</v>
      </c>
      <c r="BY496" s="10">
        <f>3/24000000*OO[[#This Row],[133 (05JUL1985 12:00:00)-Water Temperature (C)]]*OO[[#This Row],[75]]</f>
        <v>0.13018419780989998</v>
      </c>
      <c r="BZ496" s="10">
        <f>3/24000000*OO[[#This Row],[134 (05JUL1985 15:00:00)-Water Temperature (C)]]*OO[[#This Row],[76]]</f>
        <v>0.13017510329745</v>
      </c>
      <c r="CA496" s="10">
        <f>3/24000000*OO[[#This Row],[135 (05JUL1985 18:00:00)-Water Temperature (C)]]*OO[[#This Row],[77]]</f>
        <v>0.12947140985509997</v>
      </c>
      <c r="CB496" s="10">
        <f>3/24000000*OO[[#This Row],[136 (05JUL1985 21:00:00)-Water Temperature (C)]]*OO[[#This Row],[78]]</f>
        <v>0.12841007914591249</v>
      </c>
      <c r="CC496" s="10">
        <f>3/24000000*OO[[#This Row],[137 (06JUL1985 00:00:00)-Water Temperature (C)]]*OO[[#This Row],[79]]</f>
        <v>0.1272775993884</v>
      </c>
      <c r="CD496" s="10">
        <f>3/24000000*OO[[#This Row],[138 (06JUL1985 03:00:00)-Water Temperature (C)]]*OO[[#This Row],[80]]</f>
        <v>0.12677797646718747</v>
      </c>
      <c r="CE496" s="10">
        <f>3/24000000*OO[[#This Row],[139 (06JUL1985 06:00:00)-Water Temperature (C)]]*OO[[#This Row],[81]]</f>
        <v>0.1258608856074</v>
      </c>
      <c r="CF496" s="10">
        <f>3/24000000*OO[[#This Row],[140 (06JUL1985 09:00:00)-Water Temperature (C)]]*OO[[#This Row],[82]]</f>
        <v>0.12459465740879998</v>
      </c>
      <c r="CG496" s="10">
        <f>3/24000000*OO[[#This Row],[141 (06JUL1985 12:00:00)-Water Temperature (C)]]*OO[[#This Row],[83]]</f>
        <v>0.12336256720027498</v>
      </c>
      <c r="CH496" s="10">
        <f>3/24000000*OO[[#This Row],[142 (06JUL1985 15:00:00)-Water Temperature (C)]]*OO[[#This Row],[84]]</f>
        <v>0.12160449498112499</v>
      </c>
      <c r="CI496" s="10">
        <f>3/24000000*OO[[#This Row],[143 (06JUL1985 18:00:00)-Water Temperature (C)]]*OO[[#This Row],[85]]</f>
        <v>0.11926013677019999</v>
      </c>
      <c r="CJ496" s="10">
        <f>3/24000000*OO[[#This Row],[144 (06JUL1985 21:00:00)-Water Temperature (C)]]*OO[[#This Row],[86]]</f>
        <v>0.116842455673175</v>
      </c>
      <c r="CK496" s="10">
        <f>3/24000000*OO[[#This Row],[145 (07JUL1985 00:00:00)-Water Temperature (C)]]*OO[[#This Row],[87]]</f>
        <v>0.11464273221629999</v>
      </c>
      <c r="CL496" s="10">
        <f>3/24000000*OO[[#This Row],[146 (07JUL1985 03:00:00)-Water Temperature (C)]]*OO[[#This Row],[88]]</f>
        <v>0.11311148823254998</v>
      </c>
      <c r="CM496" s="10">
        <f>3/24000000*OO[[#This Row],[147 (07JUL1985 06:00:00)-Water Temperature (C)]]*OO[[#This Row],[89]]</f>
        <v>0.11159479702637501</v>
      </c>
      <c r="CN496" s="10">
        <f>3/24000000*OO[[#This Row],[148 (07JUL1985 09:00:00)-Water Temperature (C)]]*OO[[#This Row],[90]]</f>
        <v>0.1098229112199</v>
      </c>
      <c r="CO496" s="10">
        <f>3/24000000*OO[[#This Row],[149 (07JUL1985 12:00:00)-Water Temperature (C)]]*OO[[#This Row],[91]]</f>
        <v>0.1079355358204</v>
      </c>
      <c r="CP496" s="10">
        <f>3/24000000*OO[[#This Row],[150 (07JUL1985 15:00:00)-Water Temperature (C)]]*OO[[#This Row],[92]]</f>
        <v>0.10561656215706247</v>
      </c>
      <c r="CQ496" s="10">
        <f>3/24000000*OO[[#This Row],[151 (07JUL1985 18:00:00)-Water Temperature (C)]]*OO[[#This Row],[93]]</f>
        <v>0.10312552672238749</v>
      </c>
      <c r="CR496" s="10">
        <f>3/24000000*OO[[#This Row],[152 (07JUL1985 21:00:00)-Water Temperature (C)]]*OO[[#This Row],[94]]</f>
        <v>0.10071102592757498</v>
      </c>
      <c r="CS496" s="10">
        <f>3/24000000*OO[[#This Row],[153 (08JUL1985 00:00:00)-Water Temperature (C)]]*OO[[#This Row],[95]]</f>
        <v>9.8424972331500007E-2</v>
      </c>
      <c r="CT496" s="10">
        <f>3/24000000*OO[[#This Row],[154 (08JUL1985 03:00:00)-Water Temperature (C)]]*OO[[#This Row],[96]]</f>
        <v>9.636094421717499E-2</v>
      </c>
      <c r="CU496" s="10">
        <f>3/24000000*OO[[#This Row],[155 (08JUL1985 06:00:00)-Water Temperature (C)]]*OO[[#This Row],[97]]</f>
        <v>9.458608738171248E-2</v>
      </c>
      <c r="CV496" s="10">
        <f>3/24000000*OO[[#This Row],[156 (08JUL1985 09:00:00)-Water Temperature (C)]]*OO[[#This Row],[98]]</f>
        <v>9.2621302420499999E-2</v>
      </c>
      <c r="CW496" s="10">
        <f>3/24000000*OO[[#This Row],[157 (08JUL1985 12:00:00)-Water Temperature (C)]]*OO[[#This Row],[99]]</f>
        <v>9.0659691123625E-2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7.13760234604E-42</v>
      </c>
      <c r="AE497" s="10">
        <f>3/24000000*OO[[#This Row],[88 (29JUN1985 21:00:00)-Water Temperature (C)]]*OO[[#This Row],[30]]</f>
        <v>1.009844290831875E-32</v>
      </c>
      <c r="AF497" s="10">
        <f>3/24000000*OO[[#This Row],[88 (29JUN1985 21:00:00)-Water Temperature (C)]]*OO[[#This Row],[30]]</f>
        <v>1.009844290831875E-32</v>
      </c>
      <c r="AG497" s="10">
        <f>3/24000000*OO[[#This Row],[89 (30JUN1985 00:00:00)-Water Temperature (C)]]*OO[[#This Row],[31]]</f>
        <v>4.5095737652349999E-29</v>
      </c>
      <c r="AH497" s="10">
        <f>3/24000000*OO[[#This Row],[90 (30JUN1985 03:00:00)-Water Temperature (C)]]*OO[[#This Row],[32]]</f>
        <v>6.5905791389575001E-26</v>
      </c>
      <c r="AI497" s="10">
        <f>3/24000000*OO[[#This Row],[91 (30JUN1985 06:00:00)-Water Temperature (C)]]*OO[[#This Row],[33]]</f>
        <v>3.8619465566849993E-23</v>
      </c>
      <c r="AJ497" s="10">
        <f>3/24000000*OO[[#This Row],[92 (30JUN1985 09:00:00)-Water Temperature (C)]]*OO[[#This Row],[34]]</f>
        <v>1.0496160094809999E-20</v>
      </c>
      <c r="AK497" s="10">
        <f>3/24000000*OO[[#This Row],[93 (30JUN1985 12:00:00)-Water Temperature (C)]]*OO[[#This Row],[35]]</f>
        <v>1.4942948192410001E-18</v>
      </c>
      <c r="AL497" s="10">
        <f>3/24000000*OO[[#This Row],[94 (30JUN1985 15:00:00)-Water Temperature (C)]]*OO[[#This Row],[36]]</f>
        <v>1.22459390002125E-16</v>
      </c>
      <c r="AM497" s="10">
        <f>3/24000000*OO[[#This Row],[95 (30JUN1985 18:00:00)-Water Temperature (C)]]*OO[[#This Row],[37]]</f>
        <v>6.2113045615200006E-15</v>
      </c>
      <c r="AN497" s="10">
        <f>3/24000000*OO[[#This Row],[96 (30JUN1985 21:00:00)-Water Temperature (C)]]*OO[[#This Row],[38]]</f>
        <v>2.064357008546E-13</v>
      </c>
      <c r="AO497" s="10">
        <f>3/24000000*OO[[#This Row],[97 (01JUL1985 00:00:00)-Water Temperature (C)]]*OO[[#This Row],[39]]</f>
        <v>4.73260052793125E-12</v>
      </c>
      <c r="AP497" s="10">
        <f>3/24000000*OO[[#This Row],[98 (01JUL1985 03:00:00)-Water Temperature (C)]]*OO[[#This Row],[40]]</f>
        <v>7.8376871728799991E-11</v>
      </c>
      <c r="AQ497" s="10">
        <f>3/24000000*OO[[#This Row],[99 (01JUL1985 06:00:00)-Water Temperature (C)]]*OO[[#This Row],[41]]</f>
        <v>9.5942290934024976E-10</v>
      </c>
      <c r="AR497" s="10">
        <f>3/24000000*OO[[#This Row],[100 (01JUL1985 09:00:00)-Water Temperature (C)]]*OO[[#This Row],[42]]</f>
        <v>8.9341574324399984E-9</v>
      </c>
      <c r="AS497" s="10">
        <f>3/24000000*OO[[#This Row],[101 (01JUL1985 12:00:00)-Water Temperature (C)]]*OO[[#This Row],[43]]</f>
        <v>6.5030459441362483E-8</v>
      </c>
      <c r="AT497" s="10">
        <f>3/24000000*OO[[#This Row],[102 (01JUL1985 15:00:00)-Water Temperature (C)]]*OO[[#This Row],[44]]</f>
        <v>3.7962661502884996E-7</v>
      </c>
      <c r="AU497" s="10">
        <f>3/24000000*OO[[#This Row],[103 (01JUL1985 18:00:00)-Water Temperature (C)]]*OO[[#This Row],[45]]</f>
        <v>1.8188186517874999E-6</v>
      </c>
      <c r="AV497" s="10">
        <f>3/24000000*OO[[#This Row],[104 (01JUL1985 21:00:00)-Water Temperature (C)]]*OO[[#This Row],[46]]</f>
        <v>7.2985966052174996E-6</v>
      </c>
      <c r="AW497" s="10">
        <f>3/24000000*OO[[#This Row],[105 (02JUL1985 00:00:00)-Water Temperature (C)]]*OO[[#This Row],[47]]</f>
        <v>2.5056824694824999E-5</v>
      </c>
      <c r="AX497" s="10">
        <f>3/24000000*OO[[#This Row],[106 (02JUL1985 03:00:00)-Water Temperature (C)]]*OO[[#This Row],[48]]</f>
        <v>7.5193696786862485E-5</v>
      </c>
      <c r="AY497" s="10">
        <f>3/24000000*OO[[#This Row],[107 (02JUL1985 06:00:00)-Water Temperature (C)]]*OO[[#This Row],[49]]</f>
        <v>1.9810696457598747E-4</v>
      </c>
      <c r="AZ497" s="10">
        <f>3/24000000*OO[[#This Row],[108 (02JUL1985 09:00:00)-Water Temperature (C)]]*OO[[#This Row],[50]]</f>
        <v>4.6449954923312496E-4</v>
      </c>
      <c r="BA497" s="10">
        <f>3/24000000*OO[[#This Row],[109 (02JUL1985 12:00:00)-Water Temperature (C)]]*OO[[#This Row],[51]]</f>
        <v>9.8199033479000005E-4</v>
      </c>
      <c r="BB497" s="10">
        <f>3/24000000*OO[[#This Row],[110 (02JUL1985 15:00:00)-Water Temperature (C)]]*OO[[#This Row],[52]]</f>
        <v>1.8892775236891248E-3</v>
      </c>
      <c r="BC497" s="10">
        <f>3/24000000*OO[[#This Row],[111 (02JUL1985 18:00:00)-Water Temperature (C)]]*OO[[#This Row],[53]]</f>
        <v>3.3405455160869998E-3</v>
      </c>
      <c r="BD497" s="10">
        <f>3/24000000*OO[[#This Row],[112 (02JUL1985 21:00:00)-Water Temperature (C)]]*OO[[#This Row],[54]]</f>
        <v>5.4964097703449994E-3</v>
      </c>
      <c r="BE497" s="10">
        <f>3/24000000*OO[[#This Row],[113 (03JUL1985 00:00:00)-Water Temperature (C)]]*OO[[#This Row],[55]]</f>
        <v>8.4961172951525006E-3</v>
      </c>
      <c r="BF497" s="10">
        <f>3/24000000*OO[[#This Row],[114 (03JUL1985 03:00:00)-Water Temperature (C)]]*OO[[#This Row],[56]]</f>
        <v>1.2489624891067499E-2</v>
      </c>
      <c r="BG497" s="10">
        <f>3/24000000*OO[[#This Row],[115 (03JUL1985 06:00:00)-Water Temperature (C)]]*OO[[#This Row],[57]]</f>
        <v>1.7489996482349997E-2</v>
      </c>
      <c r="BH497" s="10">
        <f>3/24000000*OO[[#This Row],[116 (03JUL1985 09:00:00)-Water Temperature (C)]]*OO[[#This Row],[58]]</f>
        <v>2.3414034842054999E-2</v>
      </c>
      <c r="BI497" s="10">
        <f>3/24000000*OO[[#This Row],[117 (03JUL1985 12:00:00)-Water Temperature (C)]]*OO[[#This Row],[59]]</f>
        <v>3.0133202018175001E-2</v>
      </c>
      <c r="BJ497" s="10">
        <f>3/24000000*OO[[#This Row],[118 (03JUL1985 15:00:00)-Water Temperature (C)]]*OO[[#This Row],[60]]</f>
        <v>3.7307080168224996E-2</v>
      </c>
      <c r="BK497" s="10">
        <f>3/24000000*OO[[#This Row],[119 (03JUL1985 18:00:00)-Water Temperature (C)]]*OO[[#This Row],[61]]</f>
        <v>4.4694796533312507E-2</v>
      </c>
      <c r="BL497" s="10">
        <f>3/24000000*OO[[#This Row],[120 (03JUL1985 21:00:00)-Water Temperature (C)]]*OO[[#This Row],[62]]</f>
        <v>5.2163460414387498E-2</v>
      </c>
      <c r="BM497" s="10">
        <f>3/24000000*OO[[#This Row],[121 (04JUL1985 00:00:00)-Water Temperature (C)]]*OO[[#This Row],[63]]</f>
        <v>5.9552980467E-2</v>
      </c>
      <c r="BN497" s="10">
        <f>3/24000000*OO[[#This Row],[122 (04JUL1985 03:00:00)-Water Temperature (C)]]*OO[[#This Row],[64]]</f>
        <v>6.6946827320100002E-2</v>
      </c>
      <c r="BO497" s="10">
        <f>3/24000000*OO[[#This Row],[123 (04JUL1985 06:00:00)-Water Temperature (C)]]*OO[[#This Row],[65]]</f>
        <v>7.3809747348574983E-2</v>
      </c>
      <c r="BP497" s="10">
        <f>3/24000000*OO[[#This Row],[124 (04JUL1985 09:00:00)-Water Temperature (C)]]*OO[[#This Row],[66]]</f>
        <v>8.0176521916099988E-2</v>
      </c>
      <c r="BQ497" s="10">
        <f>3/24000000*OO[[#This Row],[125 (04JUL1985 12:00:00)-Water Temperature (C)]]*OO[[#This Row],[67]]</f>
        <v>8.5710519063849994E-2</v>
      </c>
      <c r="BR497" s="10">
        <f>3/24000000*OO[[#This Row],[126 (04JUL1985 15:00:00)-Water Temperature (C)]]*OO[[#This Row],[68]]</f>
        <v>9.059789361498749E-2</v>
      </c>
      <c r="BS497" s="10">
        <f>3/24000000*OO[[#This Row],[127 (04JUL1985 18:00:00)-Water Temperature (C)]]*OO[[#This Row],[69]]</f>
        <v>9.49312042854E-2</v>
      </c>
      <c r="BT497" s="10">
        <f>3/24000000*OO[[#This Row],[128 (04JUL1985 21:00:00)-Water Temperature (C)]]*OO[[#This Row],[70]]</f>
        <v>9.8596084898937494E-2</v>
      </c>
      <c r="BU497" s="10">
        <f>3/24000000*OO[[#This Row],[129 (05JUL1985 00:00:00)-Water Temperature (C)]]*OO[[#This Row],[71]]</f>
        <v>0.10159783732305</v>
      </c>
      <c r="BV497" s="10">
        <f>3/24000000*OO[[#This Row],[130 (05JUL1985 03:00:00)-Water Temperature (C)]]*OO[[#This Row],[72]]</f>
        <v>0.10448115522240001</v>
      </c>
      <c r="BW497" s="10">
        <f>3/24000000*OO[[#This Row],[131 (05JUL1985 06:00:00)-Water Temperature (C)]]*OO[[#This Row],[73]]</f>
        <v>0.10648646648474999</v>
      </c>
      <c r="BX497" s="10">
        <f>3/24000000*OO[[#This Row],[132 (05JUL1985 09:00:00)-Water Temperature (C)]]*OO[[#This Row],[74]]</f>
        <v>0.10792866280812499</v>
      </c>
      <c r="BY497" s="10">
        <f>3/24000000*OO[[#This Row],[133 (05JUL1985 12:00:00)-Water Temperature (C)]]*OO[[#This Row],[75]]</f>
        <v>0.10889981691379999</v>
      </c>
      <c r="BZ497" s="10">
        <f>3/24000000*OO[[#This Row],[134 (05JUL1985 15:00:00)-Water Temperature (C)]]*OO[[#This Row],[76]]</f>
        <v>0.109237235288125</v>
      </c>
      <c r="CA497" s="10">
        <f>3/24000000*OO[[#This Row],[135 (05JUL1985 18:00:00)-Water Temperature (C)]]*OO[[#This Row],[77]]</f>
        <v>0.10897315705170001</v>
      </c>
      <c r="CB497" s="10">
        <f>3/24000000*OO[[#This Row],[136 (05JUL1985 21:00:00)-Water Temperature (C)]]*OO[[#This Row],[78]]</f>
        <v>0.108387946756375</v>
      </c>
      <c r="CC497" s="10">
        <f>3/24000000*OO[[#This Row],[137 (06JUL1985 00:00:00)-Water Temperature (C)]]*OO[[#This Row],[79]]</f>
        <v>0.10772681067852501</v>
      </c>
      <c r="CD497" s="10">
        <f>3/24000000*OO[[#This Row],[138 (06JUL1985 03:00:00)-Water Temperature (C)]]*OO[[#This Row],[80]]</f>
        <v>0.10757898137812499</v>
      </c>
      <c r="CE497" s="10">
        <f>3/24000000*OO[[#This Row],[139 (06JUL1985 06:00:00)-Water Temperature (C)]]*OO[[#This Row],[81]]</f>
        <v>0.107045409822</v>
      </c>
      <c r="CF497" s="10">
        <f>3/24000000*OO[[#This Row],[140 (06JUL1985 09:00:00)-Water Temperature (C)]]*OO[[#This Row],[82]]</f>
        <v>0.10620418538625001</v>
      </c>
      <c r="CG497" s="10">
        <f>3/24000000*OO[[#This Row],[141 (06JUL1985 12:00:00)-Water Temperature (C)]]*OO[[#This Row],[83]]</f>
        <v>0.1053733299801</v>
      </c>
      <c r="CH497" s="10">
        <f>3/24000000*OO[[#This Row],[142 (06JUL1985 15:00:00)-Water Temperature (C)]]*OO[[#This Row],[84]]</f>
        <v>0.1040701979164</v>
      </c>
      <c r="CI497" s="10">
        <f>3/24000000*OO[[#This Row],[143 (06JUL1985 18:00:00)-Water Temperature (C)]]*OO[[#This Row],[85]]</f>
        <v>0.10225864079437499</v>
      </c>
      <c r="CJ497" s="10">
        <f>3/24000000*OO[[#This Row],[144 (06JUL1985 21:00:00)-Water Temperature (C)]]*OO[[#This Row],[86]]</f>
        <v>0.1003711967225</v>
      </c>
      <c r="CK497" s="10">
        <f>3/24000000*OO[[#This Row],[145 (07JUL1985 00:00:00)-Water Temperature (C)]]*OO[[#This Row],[87]]</f>
        <v>9.8659776811274982E-2</v>
      </c>
      <c r="CL497" s="10">
        <f>3/24000000*OO[[#This Row],[146 (07JUL1985 03:00:00)-Water Temperature (C)]]*OO[[#This Row],[88]]</f>
        <v>9.7508359680562512E-2</v>
      </c>
      <c r="CM497" s="10">
        <f>3/24000000*OO[[#This Row],[147 (07JUL1985 06:00:00)-Water Temperature (C)]]*OO[[#This Row],[89]]</f>
        <v>9.6351019972562485E-2</v>
      </c>
      <c r="CN497" s="10">
        <f>3/24000000*OO[[#This Row],[148 (07JUL1985 09:00:00)-Water Temperature (C)]]*OO[[#This Row],[90]]</f>
        <v>9.4958967421424997E-2</v>
      </c>
      <c r="CO497" s="10">
        <f>3/24000000*OO[[#This Row],[149 (07JUL1985 12:00:00)-Water Temperature (C)]]*OO[[#This Row],[91]]</f>
        <v>9.3459200229499995E-2</v>
      </c>
      <c r="CP497" s="10">
        <f>3/24000000*OO[[#This Row],[150 (07JUL1985 15:00:00)-Water Temperature (C)]]*OO[[#This Row],[92]]</f>
        <v>9.1574063255249999E-2</v>
      </c>
      <c r="CQ497" s="10">
        <f>3/24000000*OO[[#This Row],[151 (07JUL1985 18:00:00)-Water Temperature (C)]]*OO[[#This Row],[93]]</f>
        <v>8.9535300884999988E-2</v>
      </c>
      <c r="CR497" s="10">
        <f>3/24000000*OO[[#This Row],[152 (07JUL1985 21:00:00)-Water Temperature (C)]]*OO[[#This Row],[94]]</f>
        <v>8.7559178302187513E-2</v>
      </c>
      <c r="CS497" s="10">
        <f>3/24000000*OO[[#This Row],[153 (08JUL1985 00:00:00)-Water Temperature (C)]]*OO[[#This Row],[95]]</f>
        <v>8.5676009435999984E-2</v>
      </c>
      <c r="CT497" s="10">
        <f>3/24000000*OO[[#This Row],[154 (08JUL1985 03:00:00)-Water Temperature (C)]]*OO[[#This Row],[96]]</f>
        <v>8.3978423219400009E-2</v>
      </c>
      <c r="CU497" s="10">
        <f>3/24000000*OO[[#This Row],[155 (08JUL1985 06:00:00)-Water Temperature (C)]]*OO[[#This Row],[97]]</f>
        <v>8.252022843076251E-2</v>
      </c>
      <c r="CV497" s="10">
        <f>3/24000000*OO[[#This Row],[156 (08JUL1985 09:00:00)-Water Temperature (C)]]*OO[[#This Row],[98]]</f>
        <v>8.0898481456025004E-2</v>
      </c>
      <c r="CW497" s="10">
        <f>3/24000000*OO[[#This Row],[157 (08JUL1985 12:00:00)-Water Temperature (C)]]*OO[[#This Row],[99]]</f>
        <v>7.9268339326500001E-2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1.6277460541526249E-42</v>
      </c>
      <c r="AE498" s="10">
        <f>3/24000000*OO[[#This Row],[88 (29JUN1985 21:00:00)-Water Temperature (C)]]*OO[[#This Row],[30]]</f>
        <v>2.8224002800152498E-33</v>
      </c>
      <c r="AF498" s="10">
        <f>3/24000000*OO[[#This Row],[88 (29JUN1985 21:00:00)-Water Temperature (C)]]*OO[[#This Row],[30]]</f>
        <v>2.8224002800152498E-33</v>
      </c>
      <c r="AG498" s="10">
        <f>3/24000000*OO[[#This Row],[89 (30JUN1985 00:00:00)-Water Temperature (C)]]*OO[[#This Row],[31]]</f>
        <v>1.3743472156199999E-29</v>
      </c>
      <c r="AH498" s="10">
        <f>3/24000000*OO[[#This Row],[90 (30JUN1985 03:00:00)-Water Temperature (C)]]*OO[[#This Row],[32]]</f>
        <v>2.1670853776670001E-26</v>
      </c>
      <c r="AI498" s="10">
        <f>3/24000000*OO[[#This Row],[91 (30JUN1985 06:00:00)-Water Temperature (C)]]*OO[[#This Row],[33]]</f>
        <v>1.3576998052170001E-23</v>
      </c>
      <c r="AJ498" s="10">
        <f>3/24000000*OO[[#This Row],[92 (30JUN1985 09:00:00)-Water Temperature (C)]]*OO[[#This Row],[34]]</f>
        <v>3.9177755037824996E-21</v>
      </c>
      <c r="AK498" s="10">
        <f>3/24000000*OO[[#This Row],[93 (30JUN1985 12:00:00)-Water Temperature (C)]]*OO[[#This Row],[35]]</f>
        <v>5.8865681159512492E-19</v>
      </c>
      <c r="AL498" s="10">
        <f>3/24000000*OO[[#This Row],[94 (30JUN1985 15:00:00)-Water Temperature (C)]]*OO[[#This Row],[36]]</f>
        <v>5.068419489794999E-17</v>
      </c>
      <c r="AM498" s="10">
        <f>3/24000000*OO[[#This Row],[95 (30JUN1985 18:00:00)-Water Temperature (C)]]*OO[[#This Row],[37]]</f>
        <v>2.6911592968747499E-15</v>
      </c>
      <c r="AN498" s="10">
        <f>3/24000000*OO[[#This Row],[96 (30JUN1985 21:00:00)-Water Temperature (C)]]*OO[[#This Row],[38]]</f>
        <v>9.33402297984E-14</v>
      </c>
      <c r="AO498" s="10">
        <f>3/24000000*OO[[#This Row],[97 (01JUL1985 00:00:00)-Water Temperature (C)]]*OO[[#This Row],[39]]</f>
        <v>2.2280174538509997E-12</v>
      </c>
      <c r="AP498" s="10">
        <f>3/24000000*OO[[#This Row],[98 (01JUL1985 03:00:00)-Water Temperature (C)]]*OO[[#This Row],[40]]</f>
        <v>3.8317404042899994E-11</v>
      </c>
      <c r="AQ498" s="10">
        <f>3/24000000*OO[[#This Row],[99 (01JUL1985 06:00:00)-Water Temperature (C)]]*OO[[#This Row],[41]]</f>
        <v>4.8594863379999997E-10</v>
      </c>
      <c r="AR498" s="10">
        <f>3/24000000*OO[[#This Row],[100 (01JUL1985 09:00:00)-Water Temperature (C)]]*OO[[#This Row],[42]]</f>
        <v>4.6796596924349993E-9</v>
      </c>
      <c r="AS498" s="10">
        <f>3/24000000*OO[[#This Row],[101 (01JUL1985 12:00:00)-Water Temperature (C)]]*OO[[#This Row],[43]]</f>
        <v>3.5170933796757498E-8</v>
      </c>
      <c r="AT498" s="10">
        <f>3/24000000*OO[[#This Row],[102 (01JUL1985 15:00:00)-Water Temperature (C)]]*OO[[#This Row],[44]]</f>
        <v>2.1166702902824999E-7</v>
      </c>
      <c r="AU498" s="10">
        <f>3/24000000*OO[[#This Row],[103 (01JUL1985 18:00:00)-Water Temperature (C)]]*OO[[#This Row],[45]]</f>
        <v>1.0436994291396249E-6</v>
      </c>
      <c r="AV498" s="10">
        <f>3/24000000*OO[[#This Row],[104 (01JUL1985 21:00:00)-Water Temperature (C)]]*OO[[#This Row],[46]]</f>
        <v>4.3031348491399993E-6</v>
      </c>
      <c r="AW498" s="10">
        <f>3/24000000*OO[[#This Row],[105 (02JUL1985 00:00:00)-Water Temperature (C)]]*OO[[#This Row],[47]]</f>
        <v>1.515956966064E-5</v>
      </c>
      <c r="AX498" s="10">
        <f>3/24000000*OO[[#This Row],[106 (02JUL1985 03:00:00)-Water Temperature (C)]]*OO[[#This Row],[48]]</f>
        <v>4.6609410827099994E-5</v>
      </c>
      <c r="AY498" s="10">
        <f>3/24000000*OO[[#This Row],[107 (02JUL1985 06:00:00)-Water Temperature (C)]]*OO[[#This Row],[49]]</f>
        <v>1.2560443385865001E-4</v>
      </c>
      <c r="AZ498" s="10">
        <f>3/24000000*OO[[#This Row],[108 (02JUL1985 09:00:00)-Water Temperature (C)]]*OO[[#This Row],[50]]</f>
        <v>3.0081315175767493E-4</v>
      </c>
      <c r="BA498" s="10">
        <f>3/24000000*OO[[#This Row],[109 (02JUL1985 12:00:00)-Water Temperature (C)]]*OO[[#This Row],[51]]</f>
        <v>6.4877537407162489E-4</v>
      </c>
      <c r="BB498" s="10">
        <f>3/24000000*OO[[#This Row],[110 (02JUL1985 15:00:00)-Water Temperature (C)]]*OO[[#This Row],[52]]</f>
        <v>1.2719687862639999E-3</v>
      </c>
      <c r="BC498" s="10">
        <f>3/24000000*OO[[#This Row],[111 (02JUL1985 18:00:00)-Water Temperature (C)]]*OO[[#This Row],[53]]</f>
        <v>2.2891269548217501E-3</v>
      </c>
      <c r="BD498" s="10">
        <f>3/24000000*OO[[#This Row],[112 (02JUL1985 21:00:00)-Water Temperature (C)]]*OO[[#This Row],[54]]</f>
        <v>3.8288713469962501E-3</v>
      </c>
      <c r="BE498" s="10">
        <f>3/24000000*OO[[#This Row],[113 (03JUL1985 00:00:00)-Water Temperature (C)]]*OO[[#This Row],[55]]</f>
        <v>6.010576273012499E-3</v>
      </c>
      <c r="BF498" s="10">
        <f>3/24000000*OO[[#This Row],[114 (03JUL1985 03:00:00)-Water Temperature (C)]]*OO[[#This Row],[56]]</f>
        <v>8.9636027267499998E-3</v>
      </c>
      <c r="BG498" s="10">
        <f>3/24000000*OO[[#This Row],[115 (03JUL1985 06:00:00)-Water Temperature (C)]]*OO[[#This Row],[57]]</f>
        <v>1.2719762851274999E-2</v>
      </c>
      <c r="BH498" s="10">
        <f>3/24000000*OO[[#This Row],[116 (03JUL1985 09:00:00)-Water Temperature (C)]]*OO[[#This Row],[58]]</f>
        <v>1.7238254433742498E-2</v>
      </c>
      <c r="BI498" s="10">
        <f>3/24000000*OO[[#This Row],[117 (03JUL1985 12:00:00)-Water Temperature (C)]]*OO[[#This Row],[59]]</f>
        <v>2.2439738854575002E-2</v>
      </c>
      <c r="BJ498" s="10">
        <f>3/24000000*OO[[#This Row],[118 (03JUL1985 15:00:00)-Water Temperature (C)]]*OO[[#This Row],[60]]</f>
        <v>2.8079923181464999E-2</v>
      </c>
      <c r="BK498" s="10">
        <f>3/24000000*OO[[#This Row],[119 (03JUL1985 18:00:00)-Water Temperature (C)]]*OO[[#This Row],[61]]</f>
        <v>3.3975907422524994E-2</v>
      </c>
      <c r="BL498" s="10">
        <f>3/24000000*OO[[#This Row],[120 (03JUL1985 21:00:00)-Water Temperature (C)]]*OO[[#This Row],[62]]</f>
        <v>4.001960558668749E-2</v>
      </c>
      <c r="BM498" s="10">
        <f>3/24000000*OO[[#This Row],[121 (04JUL1985 00:00:00)-Water Temperature (C)]]*OO[[#This Row],[63]]</f>
        <v>4.6082903642812492E-2</v>
      </c>
      <c r="BN498" s="10">
        <f>3/24000000*OO[[#This Row],[122 (04JUL1985 03:00:00)-Water Temperature (C)]]*OO[[#This Row],[64]]</f>
        <v>5.2219014931650008E-2</v>
      </c>
      <c r="BO498" s="10">
        <f>3/24000000*OO[[#This Row],[123 (04JUL1985 06:00:00)-Water Temperature (C)]]*OO[[#This Row],[65]]</f>
        <v>5.7995709019800001E-2</v>
      </c>
      <c r="BP498" s="10">
        <f>3/24000000*OO[[#This Row],[124 (04JUL1985 09:00:00)-Water Temperature (C)]]*OO[[#This Row],[66]]</f>
        <v>6.3427182574924995E-2</v>
      </c>
      <c r="BQ498" s="10">
        <f>3/24000000*OO[[#This Row],[125 (04JUL1985 12:00:00)-Water Temperature (C)]]*OO[[#This Row],[67]]</f>
        <v>6.8237015612949994E-2</v>
      </c>
      <c r="BR498" s="10">
        <f>3/24000000*OO[[#This Row],[126 (04JUL1985 15:00:00)-Water Temperature (C)]]*OO[[#This Row],[68]]</f>
        <v>7.2559081537874992E-2</v>
      </c>
      <c r="BS498" s="10">
        <f>3/24000000*OO[[#This Row],[127 (04JUL1985 18:00:00)-Water Temperature (C)]]*OO[[#This Row],[69]]</f>
        <v>7.6455546620924991E-2</v>
      </c>
      <c r="BT498" s="10">
        <f>3/24000000*OO[[#This Row],[128 (04JUL1985 21:00:00)-Water Temperature (C)]]*OO[[#This Row],[70]]</f>
        <v>7.9822344559999994E-2</v>
      </c>
      <c r="BU498" s="10">
        <f>3/24000000*OO[[#This Row],[129 (05JUL1985 00:00:00)-Water Temperature (C)]]*OO[[#This Row],[71]]</f>
        <v>8.265592733624999E-2</v>
      </c>
      <c r="BV498" s="10">
        <f>3/24000000*OO[[#This Row],[130 (05JUL1985 03:00:00)-Water Temperature (C)]]*OO[[#This Row],[72]]</f>
        <v>8.5391248876950002E-2</v>
      </c>
      <c r="BW498" s="10">
        <f>3/24000000*OO[[#This Row],[131 (05JUL1985 06:00:00)-Water Temperature (C)]]*OO[[#This Row],[73]]</f>
        <v>8.7404571515249996E-2</v>
      </c>
      <c r="BX498" s="10">
        <f>3/24000000*OO[[#This Row],[132 (05JUL1985 09:00:00)-Water Temperature (C)]]*OO[[#This Row],[74]]</f>
        <v>8.8950824717950003E-2</v>
      </c>
      <c r="BY498" s="10">
        <f>3/24000000*OO[[#This Row],[133 (05JUL1985 12:00:00)-Water Temperature (C)]]*OO[[#This Row],[75]]</f>
        <v>9.009373110258749E-2</v>
      </c>
      <c r="BZ498" s="10">
        <f>3/24000000*OO[[#This Row],[134 (05JUL1985 15:00:00)-Water Temperature (C)]]*OO[[#This Row],[76]]</f>
        <v>9.0699865761249998E-2</v>
      </c>
      <c r="CA498" s="10">
        <f>3/24000000*OO[[#This Row],[135 (05JUL1985 18:00:00)-Water Temperature (C)]]*OO[[#This Row],[77]]</f>
        <v>9.0790653850912492E-2</v>
      </c>
      <c r="CB498" s="10">
        <f>3/24000000*OO[[#This Row],[136 (05JUL1985 21:00:00)-Water Temperature (C)]]*OO[[#This Row],[78]]</f>
        <v>9.0597236598825001E-2</v>
      </c>
      <c r="CC498" s="10">
        <f>3/24000000*OO[[#This Row],[137 (06JUL1985 00:00:00)-Water Temperature (C)]]*OO[[#This Row],[79]]</f>
        <v>9.0325121902399996E-2</v>
      </c>
      <c r="CD498" s="10">
        <f>3/24000000*OO[[#This Row],[138 (06JUL1985 03:00:00)-Water Temperature (C)]]*OO[[#This Row],[80]]</f>
        <v>9.0465350332599989E-2</v>
      </c>
      <c r="CE498" s="10">
        <f>3/24000000*OO[[#This Row],[139 (06JUL1985 06:00:00)-Water Temperature (C)]]*OO[[#This Row],[81]]</f>
        <v>9.0265346117599995E-2</v>
      </c>
      <c r="CF498" s="10">
        <f>3/24000000*OO[[#This Row],[140 (06JUL1985 09:00:00)-Water Temperature (C)]]*OO[[#This Row],[82]]</f>
        <v>8.9788696389775005E-2</v>
      </c>
      <c r="CG498" s="10">
        <f>3/24000000*OO[[#This Row],[141 (06JUL1985 12:00:00)-Water Temperature (C)]]*OO[[#This Row],[83]]</f>
        <v>8.9307273894549996E-2</v>
      </c>
      <c r="CH498" s="10">
        <f>3/24000000*OO[[#This Row],[142 (06JUL1985 15:00:00)-Water Temperature (C)]]*OO[[#This Row],[84]]</f>
        <v>8.8410715079312488E-2</v>
      </c>
      <c r="CI498" s="10">
        <f>3/24000000*OO[[#This Row],[143 (06JUL1985 18:00:00)-Water Temperature (C)]]*OO[[#This Row],[85]]</f>
        <v>8.7071711224424989E-2</v>
      </c>
      <c r="CJ498" s="10">
        <f>3/24000000*OO[[#This Row],[144 (06JUL1985 21:00:00)-Water Temperature (C)]]*OO[[#This Row],[86]]</f>
        <v>8.5652969500687501E-2</v>
      </c>
      <c r="CK498" s="10">
        <f>3/24000000*OO[[#This Row],[145 (07JUL1985 00:00:00)-Water Temperature (C)]]*OO[[#This Row],[87]]</f>
        <v>8.4371331028124996E-2</v>
      </c>
      <c r="CL498" s="10">
        <f>3/24000000*OO[[#This Row],[146 (07JUL1985 03:00:00)-Water Temperature (C)]]*OO[[#This Row],[88]]</f>
        <v>8.3556392171225E-2</v>
      </c>
      <c r="CM498" s="10">
        <f>3/24000000*OO[[#This Row],[147 (07JUL1985 06:00:00)-Water Temperature (C)]]*OO[[#This Row],[89]]</f>
        <v>8.2723759411387487E-2</v>
      </c>
      <c r="CN498" s="10">
        <f>3/24000000*OO[[#This Row],[148 (07JUL1985 09:00:00)-Water Temperature (C)]]*OO[[#This Row],[90]]</f>
        <v>8.1676670228124998E-2</v>
      </c>
      <c r="CO498" s="10">
        <f>3/24000000*OO[[#This Row],[149 (07JUL1985 12:00:00)-Water Temperature (C)]]*OO[[#This Row],[91]]</f>
        <v>8.0528197474787497E-2</v>
      </c>
      <c r="CP498" s="10">
        <f>3/24000000*OO[[#This Row],[150 (07JUL1985 15:00:00)-Water Temperature (C)]]*OO[[#This Row],[92]]</f>
        <v>7.9038453694024999E-2</v>
      </c>
      <c r="CQ498" s="10">
        <f>3/24000000*OO[[#This Row],[151 (07JUL1985 18:00:00)-Water Temperature (C)]]*OO[[#This Row],[93]]</f>
        <v>7.7407968290824983E-2</v>
      </c>
      <c r="CR498" s="10">
        <f>3/24000000*OO[[#This Row],[152 (07JUL1985 21:00:00)-Water Temperature (C)]]*OO[[#This Row],[94]]</f>
        <v>7.5820087921012497E-2</v>
      </c>
      <c r="CS498" s="10">
        <f>3/24000000*OO[[#This Row],[153 (08JUL1985 00:00:00)-Water Temperature (C)]]*OO[[#This Row],[95]]</f>
        <v>7.4303641392000006E-2</v>
      </c>
      <c r="CT498" s="10">
        <f>3/24000000*OO[[#This Row],[154 (08JUL1985 03:00:00)-Water Temperature (C)]]*OO[[#This Row],[96]]</f>
        <v>7.2938554752875001E-2</v>
      </c>
      <c r="CU498" s="10">
        <f>3/24000000*OO[[#This Row],[155 (08JUL1985 06:00:00)-Water Temperature (C)]]*OO[[#This Row],[97]]</f>
        <v>7.1780393027024991E-2</v>
      </c>
      <c r="CV498" s="10">
        <f>3/24000000*OO[[#This Row],[156 (08JUL1985 09:00:00)-Water Temperature (C)]]*OO[[#This Row],[98]]</f>
        <v>7.0463987543549989E-2</v>
      </c>
      <c r="CW498" s="10">
        <f>3/24000000*OO[[#This Row],[157 (08JUL1985 12:00:00)-Water Temperature (C)]]*OO[[#This Row],[99]]</f>
        <v>6.9133557515099989E-2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3.5868153682732502E-43</v>
      </c>
      <c r="AE499" s="10">
        <f>3/24000000*OO[[#This Row],[88 (29JUN1985 21:00:00)-Water Temperature (C)]]*OO[[#This Row],[30]]</f>
        <v>7.6691861415075002E-34</v>
      </c>
      <c r="AF499" s="10">
        <f>3/24000000*OO[[#This Row],[88 (29JUN1985 21:00:00)-Water Temperature (C)]]*OO[[#This Row],[30]]</f>
        <v>7.6691861415075002E-34</v>
      </c>
      <c r="AG499" s="10">
        <f>3/24000000*OO[[#This Row],[89 (30JUN1985 00:00:00)-Water Temperature (C)]]*OO[[#This Row],[31]]</f>
        <v>4.0791939838650001E-30</v>
      </c>
      <c r="AH499" s="10">
        <f>3/24000000*OO[[#This Row],[90 (30JUN1985 03:00:00)-Water Temperature (C)]]*OO[[#This Row],[32]]</f>
        <v>6.9528263240799986E-27</v>
      </c>
      <c r="AI499" s="10">
        <f>3/24000000*OO[[#This Row],[91 (30JUN1985 06:00:00)-Water Temperature (C)]]*OO[[#This Row],[33]]</f>
        <v>4.6634881461024993E-24</v>
      </c>
      <c r="AJ499" s="10">
        <f>3/24000000*OO[[#This Row],[92 (30JUN1985 09:00:00)-Water Temperature (C)]]*OO[[#This Row],[34]]</f>
        <v>1.4304110193834999E-21</v>
      </c>
      <c r="AK499" s="10">
        <f>3/24000000*OO[[#This Row],[93 (30JUN1985 12:00:00)-Water Temperature (C)]]*OO[[#This Row],[35]]</f>
        <v>2.27093246852325E-19</v>
      </c>
      <c r="AL499" s="10">
        <f>3/24000000*OO[[#This Row],[94 (30JUN1985 15:00:00)-Water Temperature (C)]]*OO[[#This Row],[36]]</f>
        <v>2.0564551032200002E-17</v>
      </c>
      <c r="AM499" s="10">
        <f>3/24000000*OO[[#This Row],[95 (30JUN1985 18:00:00)-Water Temperature (C)]]*OO[[#This Row],[37]]</f>
        <v>1.14404008409925E-15</v>
      </c>
      <c r="AN499" s="10">
        <f>3/24000000*OO[[#This Row],[96 (30JUN1985 21:00:00)-Water Temperature (C)]]*OO[[#This Row],[38]]</f>
        <v>4.1439862522487491E-14</v>
      </c>
      <c r="AO499" s="10">
        <f>3/24000000*OO[[#This Row],[97 (01JUL1985 00:00:00)-Water Temperature (C)]]*OO[[#This Row],[39]]</f>
        <v>1.030779965658E-12</v>
      </c>
      <c r="AP499" s="10">
        <f>3/24000000*OO[[#This Row],[98 (01JUL1985 03:00:00)-Water Temperature (C)]]*OO[[#This Row],[40]]</f>
        <v>1.84222096295025E-11</v>
      </c>
      <c r="AQ499" s="10">
        <f>3/24000000*OO[[#This Row],[99 (01JUL1985 06:00:00)-Water Temperature (C)]]*OO[[#This Row],[41]]</f>
        <v>2.4220909073599999E-10</v>
      </c>
      <c r="AR499" s="10">
        <f>3/24000000*OO[[#This Row],[100 (01JUL1985 09:00:00)-Water Temperature (C)]]*OO[[#This Row],[42]]</f>
        <v>2.4134856097546249E-9</v>
      </c>
      <c r="AS499" s="10">
        <f>3/24000000*OO[[#This Row],[101 (01JUL1985 12:00:00)-Water Temperature (C)]]*OO[[#This Row],[43]]</f>
        <v>1.8740428430490002E-8</v>
      </c>
      <c r="AT499" s="10">
        <f>3/24000000*OO[[#This Row],[102 (01JUL1985 15:00:00)-Water Temperature (C)]]*OO[[#This Row],[44]]</f>
        <v>1.163595572234625E-7</v>
      </c>
      <c r="AU499" s="10">
        <f>3/24000000*OO[[#This Row],[103 (01JUL1985 18:00:00)-Water Temperature (C)]]*OO[[#This Row],[45]]</f>
        <v>5.9093814572824993E-7</v>
      </c>
      <c r="AV499" s="10">
        <f>3/24000000*OO[[#This Row],[104 (01JUL1985 21:00:00)-Water Temperature (C)]]*OO[[#This Row],[46]]</f>
        <v>2.505096378100875E-6</v>
      </c>
      <c r="AW499" s="10">
        <f>3/24000000*OO[[#This Row],[105 (02JUL1985 00:00:00)-Water Temperature (C)]]*OO[[#This Row],[47]]</f>
        <v>9.0637866888324982E-6</v>
      </c>
      <c r="AX499" s="10">
        <f>3/24000000*OO[[#This Row],[106 (02JUL1985 03:00:00)-Water Temperature (C)]]*OO[[#This Row],[48]]</f>
        <v>2.8575581742815002E-5</v>
      </c>
      <c r="AY499" s="10">
        <f>3/24000000*OO[[#This Row],[107 (02JUL1985 06:00:00)-Water Temperature (C)]]*OO[[#This Row],[49]]</f>
        <v>7.8835101205599998E-5</v>
      </c>
      <c r="AZ499" s="10">
        <f>3/24000000*OO[[#This Row],[108 (02JUL1985 09:00:00)-Water Temperature (C)]]*OO[[#This Row],[50]]</f>
        <v>1.9301405793525E-4</v>
      </c>
      <c r="BA499" s="10">
        <f>3/24000000*OO[[#This Row],[109 (02JUL1985 12:00:00)-Water Temperature (C)]]*OO[[#This Row],[51]]</f>
        <v>4.2509125423625E-4</v>
      </c>
      <c r="BB499" s="10">
        <f>3/24000000*OO[[#This Row],[110 (02JUL1985 15:00:00)-Water Temperature (C)]]*OO[[#This Row],[52]]</f>
        <v>8.5026287632387508E-4</v>
      </c>
      <c r="BC499" s="10">
        <f>3/24000000*OO[[#This Row],[111 (02JUL1985 18:00:00)-Water Temperature (C)]]*OO[[#This Row],[53]]</f>
        <v>1.5592677317024998E-3</v>
      </c>
      <c r="BD499" s="10">
        <f>3/24000000*OO[[#This Row],[112 (02JUL1985 21:00:00)-Water Temperature (C)]]*OO[[#This Row],[54]]</f>
        <v>2.6543344312079998E-3</v>
      </c>
      <c r="BE499" s="10">
        <f>3/24000000*OO[[#This Row],[113 (03JUL1985 00:00:00)-Water Temperature (C)]]*OO[[#This Row],[55]]</f>
        <v>4.2367917803812502E-3</v>
      </c>
      <c r="BF499" s="10">
        <f>3/24000000*OO[[#This Row],[114 (03JUL1985 03:00:00)-Water Temperature (C)]]*OO[[#This Row],[56]]</f>
        <v>6.4175268614112494E-3</v>
      </c>
      <c r="BG499" s="10">
        <f>3/24000000*OO[[#This Row],[115 (03JUL1985 06:00:00)-Water Temperature (C)]]*OO[[#This Row],[57]]</f>
        <v>9.2399483146049996E-3</v>
      </c>
      <c r="BH499" s="10">
        <f>3/24000000*OO[[#This Row],[116 (03JUL1985 09:00:00)-Water Temperature (C)]]*OO[[#This Row],[58]]</f>
        <v>1.2693622513882501E-2</v>
      </c>
      <c r="BI499" s="10">
        <f>3/24000000*OO[[#This Row],[117 (03JUL1985 12:00:00)-Water Temperature (C)]]*OO[[#This Row],[59]]</f>
        <v>1.6735741054835E-2</v>
      </c>
      <c r="BJ499" s="10">
        <f>3/24000000*OO[[#This Row],[118 (03JUL1985 15:00:00)-Water Temperature (C)]]*OO[[#This Row],[60]]</f>
        <v>2.1197728481598746E-2</v>
      </c>
      <c r="BK499" s="10">
        <f>3/24000000*OO[[#This Row],[119 (03JUL1985 18:00:00)-Water Temperature (C)]]*OO[[#This Row],[61]]</f>
        <v>2.5939887926374999E-2</v>
      </c>
      <c r="BL499" s="10">
        <f>3/24000000*OO[[#This Row],[120 (03JUL1985 21:00:00)-Water Temperature (C)]]*OO[[#This Row],[62]]</f>
        <v>3.0878066896620003E-2</v>
      </c>
      <c r="BM499" s="10">
        <f>3/24000000*OO[[#This Row],[121 (04JUL1985 00:00:00)-Water Temperature (C)]]*OO[[#This Row],[63]]</f>
        <v>3.5911459290638749E-2</v>
      </c>
      <c r="BN499" s="10">
        <f>3/24000000*OO[[#This Row],[122 (04JUL1985 03:00:00)-Water Temperature (C)]]*OO[[#This Row],[64]]</f>
        <v>4.1072093075062495E-2</v>
      </c>
      <c r="BO499" s="10">
        <f>3/24000000*OO[[#This Row],[123 (04JUL1985 06:00:00)-Water Temperature (C)]]*OO[[#This Row],[65]]</f>
        <v>4.6016689232249997E-2</v>
      </c>
      <c r="BP499" s="10">
        <f>3/24000000*OO[[#This Row],[124 (04JUL1985 09:00:00)-Water Temperature (C)]]*OO[[#This Row],[66]]</f>
        <v>5.0734977309112493E-2</v>
      </c>
      <c r="BQ499" s="10">
        <f>3/24000000*OO[[#This Row],[125 (04JUL1985 12:00:00)-Water Temperature (C)]]*OO[[#This Row],[67]]</f>
        <v>5.5004489879387504E-2</v>
      </c>
      <c r="BR499" s="10">
        <f>3/24000000*OO[[#This Row],[126 (04JUL1985 15:00:00)-Water Temperature (C)]]*OO[[#This Row],[68]]</f>
        <v>5.8912161823187495E-2</v>
      </c>
      <c r="BS499" s="10">
        <f>3/24000000*OO[[#This Row],[127 (04JUL1985 18:00:00)-Water Temperature (C)]]*OO[[#This Row],[69]]</f>
        <v>6.2502867538499998E-2</v>
      </c>
      <c r="BT499" s="10">
        <f>3/24000000*OO[[#This Row],[128 (04JUL1985 21:00:00)-Water Temperature (C)]]*OO[[#This Row],[70]]</f>
        <v>6.5677554537649993E-2</v>
      </c>
      <c r="BU499" s="10">
        <f>3/24000000*OO[[#This Row],[129 (05JUL1985 00:00:00)-Water Temperature (C)]]*OO[[#This Row],[71]]</f>
        <v>6.8424860527950007E-2</v>
      </c>
      <c r="BV499" s="10">
        <f>3/24000000*OO[[#This Row],[130 (05JUL1985 03:00:00)-Water Temperature (C)]]*OO[[#This Row],[72]]</f>
        <v>7.1090160464374996E-2</v>
      </c>
      <c r="BW499" s="10">
        <f>3/24000000*OO[[#This Row],[131 (05JUL1985 06:00:00)-Water Temperature (C)]]*OO[[#This Row],[73]]</f>
        <v>7.3169809651999998E-2</v>
      </c>
      <c r="BX499" s="10">
        <f>3/24000000*OO[[#This Row],[132 (05JUL1985 09:00:00)-Water Temperature (C)]]*OO[[#This Row],[74]]</f>
        <v>7.484927909253751E-2</v>
      </c>
      <c r="BY499" s="10">
        <f>3/24000000*OO[[#This Row],[133 (05JUL1985 12:00:00)-Water Temperature (C)]]*OO[[#This Row],[75]]</f>
        <v>7.6182191602762503E-2</v>
      </c>
      <c r="BZ499" s="10">
        <f>3/24000000*OO[[#This Row],[134 (05JUL1985 15:00:00)-Water Temperature (C)]]*OO[[#This Row],[76]]</f>
        <v>7.7054929348699994E-2</v>
      </c>
      <c r="CA499" s="10">
        <f>3/24000000*OO[[#This Row],[135 (05JUL1985 18:00:00)-Water Temperature (C)]]*OO[[#This Row],[77]]</f>
        <v>7.7474353234799995E-2</v>
      </c>
      <c r="CB499" s="10">
        <f>3/24000000*OO[[#This Row],[136 (05JUL1985 21:00:00)-Water Temperature (C)]]*OO[[#This Row],[78]]</f>
        <v>7.7635599987637499E-2</v>
      </c>
      <c r="CC499" s="10">
        <f>3/24000000*OO[[#This Row],[137 (06JUL1985 00:00:00)-Water Temperature (C)]]*OO[[#This Row],[79]]</f>
        <v>7.7710727979299996E-2</v>
      </c>
      <c r="CD499" s="10">
        <f>3/24000000*OO[[#This Row],[138 (06JUL1985 03:00:00)-Water Temperature (C)]]*OO[[#This Row],[80]]</f>
        <v>7.8123928660125005E-2</v>
      </c>
      <c r="CE499" s="10">
        <f>3/24000000*OO[[#This Row],[139 (06JUL1985 06:00:00)-Water Temperature (C)]]*OO[[#This Row],[81]]</f>
        <v>7.8240865305750001E-2</v>
      </c>
      <c r="CF499" s="10">
        <f>3/24000000*OO[[#This Row],[140 (06JUL1985 09:00:00)-Water Temperature (C)]]*OO[[#This Row],[82]]</f>
        <v>7.8094003065824993E-2</v>
      </c>
      <c r="CG499" s="10">
        <f>3/24000000*OO[[#This Row],[141 (06JUL1985 12:00:00)-Water Temperature (C)]]*OO[[#This Row],[83]]</f>
        <v>7.7928666195149987E-2</v>
      </c>
      <c r="CH499" s="10">
        <f>3/24000000*OO[[#This Row],[142 (06JUL1985 15:00:00)-Water Temperature (C)]]*OO[[#This Row],[84]]</f>
        <v>7.7396930983199996E-2</v>
      </c>
      <c r="CI499" s="10">
        <f>3/24000000*OO[[#This Row],[143 (06JUL1985 18:00:00)-Water Temperature (C)]]*OO[[#This Row],[85]]</f>
        <v>7.6458052635899998E-2</v>
      </c>
      <c r="CJ499" s="10">
        <f>3/24000000*OO[[#This Row],[144 (06JUL1985 21:00:00)-Water Temperature (C)]]*OO[[#This Row],[86]]</f>
        <v>7.5432312904000001E-2</v>
      </c>
      <c r="CK499" s="10">
        <f>3/24000000*OO[[#This Row],[145 (07JUL1985 00:00:00)-Water Temperature (C)]]*OO[[#This Row],[87]]</f>
        <v>7.450824559475E-2</v>
      </c>
      <c r="CL499" s="10">
        <f>3/24000000*OO[[#This Row],[146 (07JUL1985 03:00:00)-Water Temperature (C)]]*OO[[#This Row],[88]]</f>
        <v>7.3983950315149996E-2</v>
      </c>
      <c r="CM499" s="10">
        <f>3/24000000*OO[[#This Row],[147 (07JUL1985 06:00:00)-Water Temperature (C)]]*OO[[#This Row],[89]]</f>
        <v>7.3436528153849989E-2</v>
      </c>
      <c r="CN499" s="10">
        <f>3/24000000*OO[[#This Row],[148 (07JUL1985 09:00:00)-Water Temperature (C)]]*OO[[#This Row],[90]]</f>
        <v>7.2687579320674989E-2</v>
      </c>
      <c r="CO499" s="10">
        <f>3/24000000*OO[[#This Row],[149 (07JUL1985 12:00:00)-Water Temperature (C)]]*OO[[#This Row],[91]]</f>
        <v>7.1836056870937498E-2</v>
      </c>
      <c r="CP499" s="10">
        <f>3/24000000*OO[[#This Row],[150 (07JUL1985 15:00:00)-Water Temperature (C)]]*OO[[#This Row],[92]]</f>
        <v>7.0673840324250004E-2</v>
      </c>
      <c r="CQ499" s="10">
        <f>3/24000000*OO[[#This Row],[151 (07JUL1985 18:00:00)-Water Temperature (C)]]*OO[[#This Row],[93]]</f>
        <v>6.9369928004937492E-2</v>
      </c>
      <c r="CR499" s="10">
        <f>3/24000000*OO[[#This Row],[152 (07JUL1985 21:00:00)-Water Temperature (C)]]*OO[[#This Row],[94]]</f>
        <v>6.8091643133175006E-2</v>
      </c>
      <c r="CS499" s="10">
        <f>3/24000000*OO[[#This Row],[153 (08JUL1985 00:00:00)-Water Temperature (C)]]*OO[[#This Row],[95]]</f>
        <v>6.6865555753999995E-2</v>
      </c>
      <c r="CT499" s="10">
        <f>3/24000000*OO[[#This Row],[154 (08JUL1985 03:00:00)-Water Temperature (C)]]*OO[[#This Row],[96]]</f>
        <v>6.5764514094962506E-2</v>
      </c>
      <c r="CU499" s="10">
        <f>3/24000000*OO[[#This Row],[155 (08JUL1985 06:00:00)-Water Temperature (C)]]*OO[[#This Row],[97]]</f>
        <v>6.4842051872837508E-2</v>
      </c>
      <c r="CV499" s="10">
        <f>3/24000000*OO[[#This Row],[156 (08JUL1985 09:00:00)-Water Temperature (C)]]*OO[[#This Row],[98]]</f>
        <v>6.3772348712774998E-2</v>
      </c>
      <c r="CW499" s="10">
        <f>3/24000000*OO[[#This Row],[157 (08JUL1985 12:00:00)-Water Temperature (C)]]*OO[[#This Row],[99]]</f>
        <v>6.2683406094050001E-2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9.4427146654875025E-44</v>
      </c>
      <c r="AE500" s="10">
        <f>3/24000000*OO[[#This Row],[88 (29JUN1985 21:00:00)-Water Temperature (C)]]*OO[[#This Row],[30]]</f>
        <v>2.4173906057752501E-34</v>
      </c>
      <c r="AF500" s="10">
        <f>3/24000000*OO[[#This Row],[88 (29JUN1985 21:00:00)-Water Temperature (C)]]*OO[[#This Row],[30]]</f>
        <v>2.4173906057752501E-34</v>
      </c>
      <c r="AG500" s="10">
        <f>3/24000000*OO[[#This Row],[89 (30JUN1985 00:00:00)-Water Temperature (C)]]*OO[[#This Row],[31]]</f>
        <v>1.3986599052663751E-30</v>
      </c>
      <c r="AH500" s="10">
        <f>3/24000000*OO[[#This Row],[90 (30JUN1985 03:00:00)-Water Temperature (C)]]*OO[[#This Row],[32]]</f>
        <v>2.5753928875909997E-27</v>
      </c>
      <c r="AI500" s="10">
        <f>3/24000000*OO[[#This Row],[91 (30JUN1985 06:00:00)-Water Temperature (C)]]*OO[[#This Row],[33]]</f>
        <v>1.8504139971487498E-24</v>
      </c>
      <c r="AJ500" s="10">
        <f>3/24000000*OO[[#This Row],[92 (30JUN1985 09:00:00)-Water Temperature (C)]]*OO[[#This Row],[34]]</f>
        <v>6.0374896843500001E-22</v>
      </c>
      <c r="AK500" s="10">
        <f>3/24000000*OO[[#This Row],[93 (30JUN1985 12:00:00)-Water Temperature (C)]]*OO[[#This Row],[35]]</f>
        <v>1.0143872749657501E-19</v>
      </c>
      <c r="AL500" s="10">
        <f>3/24000000*OO[[#This Row],[94 (30JUN1985 15:00:00)-Water Temperature (C)]]*OO[[#This Row],[36]]</f>
        <v>9.6827227630649997E-18</v>
      </c>
      <c r="AM500" s="10">
        <f>3/24000000*OO[[#This Row],[95 (30JUN1985 18:00:00)-Water Temperature (C)]]*OO[[#This Row],[37]]</f>
        <v>5.6596596146999994E-16</v>
      </c>
      <c r="AN500" s="10">
        <f>3/24000000*OO[[#This Row],[96 (30JUN1985 21:00:00)-Water Temperature (C)]]*OO[[#This Row],[38]]</f>
        <v>2.1478450603769996E-14</v>
      </c>
      <c r="AO500" s="10">
        <f>3/24000000*OO[[#This Row],[97 (01JUL1985 00:00:00)-Water Temperature (C)]]*OO[[#This Row],[39]]</f>
        <v>5.5874397621000001E-13</v>
      </c>
      <c r="AP500" s="10">
        <f>3/24000000*OO[[#This Row],[98 (01JUL1985 03:00:00)-Water Temperature (C)]]*OO[[#This Row],[40]]</f>
        <v>1.04191304398775E-11</v>
      </c>
      <c r="AQ500" s="10">
        <f>3/24000000*OO[[#This Row],[99 (01JUL1985 06:00:00)-Water Temperature (C)]]*OO[[#This Row],[41]]</f>
        <v>1.4259880349677499E-10</v>
      </c>
      <c r="AR500" s="10">
        <f>3/24000000*OO[[#This Row],[100 (01JUL1985 09:00:00)-Water Temperature (C)]]*OO[[#This Row],[42]]</f>
        <v>1.476512825684E-9</v>
      </c>
      <c r="AS500" s="10">
        <f>3/24000000*OO[[#This Row],[101 (01JUL1985 12:00:00)-Water Temperature (C)]]*OO[[#This Row],[43]]</f>
        <v>1.18978881586625E-8</v>
      </c>
      <c r="AT500" s="10">
        <f>3/24000000*OO[[#This Row],[102 (01JUL1985 15:00:00)-Water Temperature (C)]]*OO[[#This Row],[44]]</f>
        <v>7.6571935358999994E-8</v>
      </c>
      <c r="AU500" s="10">
        <f>3/24000000*OO[[#This Row],[103 (01JUL1985 18:00:00)-Water Temperature (C)]]*OO[[#This Row],[45]]</f>
        <v>4.0245223780124999E-7</v>
      </c>
      <c r="AV500" s="10">
        <f>3/24000000*OO[[#This Row],[104 (01JUL1985 21:00:00)-Water Temperature (C)]]*OO[[#This Row],[46]]</f>
        <v>1.7626777388141249E-6</v>
      </c>
      <c r="AW500" s="10">
        <f>3/24000000*OO[[#This Row],[105 (02JUL1985 00:00:00)-Water Temperature (C)]]*OO[[#This Row],[47]]</f>
        <v>6.5821977828337498E-6</v>
      </c>
      <c r="AX500" s="10">
        <f>3/24000000*OO[[#This Row],[106 (02JUL1985 03:00:00)-Water Temperature (C)]]*OO[[#This Row],[48]]</f>
        <v>2.13864975116E-5</v>
      </c>
      <c r="AY500" s="10">
        <f>3/24000000*OO[[#This Row],[107 (02JUL1985 06:00:00)-Water Temperature (C)]]*OO[[#This Row],[49]]</f>
        <v>6.0701328760399994E-5</v>
      </c>
      <c r="AZ500" s="10">
        <f>3/24000000*OO[[#This Row],[108 (02JUL1985 09:00:00)-Water Temperature (C)]]*OO[[#This Row],[50]]</f>
        <v>1.5266624196536252E-4</v>
      </c>
      <c r="BA500" s="10">
        <f>3/24000000*OO[[#This Row],[109 (02JUL1985 12:00:00)-Water Temperature (C)]]*OO[[#This Row],[51]]</f>
        <v>3.4500455250100002E-4</v>
      </c>
      <c r="BB500" s="10">
        <f>3/24000000*OO[[#This Row],[110 (02JUL1985 15:00:00)-Water Temperature (C)]]*OO[[#This Row],[52]]</f>
        <v>7.0741064598262504E-4</v>
      </c>
      <c r="BC500" s="10">
        <f>3/24000000*OO[[#This Row],[111 (02JUL1985 18:00:00)-Water Temperature (C)]]*OO[[#This Row],[53]]</f>
        <v>1.3282756312646251E-3</v>
      </c>
      <c r="BD500" s="10">
        <f>3/24000000*OO[[#This Row],[112 (02JUL1985 21:00:00)-Water Temperature (C)]]*OO[[#This Row],[54]]</f>
        <v>2.3120383168507503E-3</v>
      </c>
      <c r="BE500" s="10">
        <f>3/24000000*OO[[#This Row],[113 (03JUL1985 00:00:00)-Water Temperature (C)]]*OO[[#This Row],[55]]</f>
        <v>3.769588127117E-3</v>
      </c>
      <c r="BF500" s="10">
        <f>3/24000000*OO[[#This Row],[114 (03JUL1985 03:00:00)-Water Temperature (C)]]*OO[[#This Row],[56]]</f>
        <v>5.8257143113399999E-3</v>
      </c>
      <c r="BG500" s="10">
        <f>3/24000000*OO[[#This Row],[115 (03JUL1985 06:00:00)-Water Temperature (C)]]*OO[[#This Row],[57]]</f>
        <v>8.5479426554624996E-3</v>
      </c>
      <c r="BH500" s="10">
        <f>3/24000000*OO[[#This Row],[116 (03JUL1985 09:00:00)-Water Temperature (C)]]*OO[[#This Row],[58]]</f>
        <v>1.1954307104999999E-2</v>
      </c>
      <c r="BI500" s="10">
        <f>3/24000000*OO[[#This Row],[117 (03JUL1985 12:00:00)-Water Temperature (C)]]*OO[[#This Row],[59]]</f>
        <v>1.6028804670449998E-2</v>
      </c>
      <c r="BJ500" s="10">
        <f>3/24000000*OO[[#This Row],[118 (03JUL1985 15:00:00)-Water Temperature (C)]]*OO[[#This Row],[60]]</f>
        <v>2.0631418582245001E-2</v>
      </c>
      <c r="BK500" s="10">
        <f>3/24000000*OO[[#This Row],[119 (03JUL1985 18:00:00)-Water Temperature (C)]]*OO[[#This Row],[61]]</f>
        <v>2.5631823035262499E-2</v>
      </c>
      <c r="BL500" s="10">
        <f>3/24000000*OO[[#This Row],[120 (03JUL1985 21:00:00)-Water Temperature (C)]]*OO[[#This Row],[62]]</f>
        <v>3.09487121353875E-2</v>
      </c>
      <c r="BM500" s="10">
        <f>3/24000000*OO[[#This Row],[121 (04JUL1985 00:00:00)-Water Temperature (C)]]*OO[[#This Row],[63]]</f>
        <v>3.6481969523019998E-2</v>
      </c>
      <c r="BN500" s="10">
        <f>3/24000000*OO[[#This Row],[122 (04JUL1985 03:00:00)-Water Temperature (C)]]*OO[[#This Row],[64]]</f>
        <v>4.2257328890562502E-2</v>
      </c>
      <c r="BO500" s="10">
        <f>3/24000000*OO[[#This Row],[123 (04JUL1985 06:00:00)-Water Temperature (C)]]*OO[[#This Row],[65]]</f>
        <v>4.7918036051187503E-2</v>
      </c>
      <c r="BP500" s="10">
        <f>3/24000000*OO[[#This Row],[124 (04JUL1985 09:00:00)-Water Temperature (C)]]*OO[[#This Row],[66]]</f>
        <v>5.3427963680324993E-2</v>
      </c>
      <c r="BQ500" s="10">
        <f>3/24000000*OO[[#This Row],[125 (04JUL1985 12:00:00)-Water Temperature (C)]]*OO[[#This Row],[67]]</f>
        <v>5.8545785950499987E-2</v>
      </c>
      <c r="BR500" s="10">
        <f>3/24000000*OO[[#This Row],[126 (04JUL1985 15:00:00)-Water Temperature (C)]]*OO[[#This Row],[68]]</f>
        <v>6.3338458457062499E-2</v>
      </c>
      <c r="BS500" s="10">
        <f>3/24000000*OO[[#This Row],[127 (04JUL1985 18:00:00)-Water Temperature (C)]]*OO[[#This Row],[69]]</f>
        <v>6.7845012100862481E-2</v>
      </c>
      <c r="BT500" s="10">
        <f>3/24000000*OO[[#This Row],[128 (04JUL1985 21:00:00)-Water Temperature (C)]]*OO[[#This Row],[70]]</f>
        <v>7.1938296146275005E-2</v>
      </c>
      <c r="BU500" s="10">
        <f>3/24000000*OO[[#This Row],[129 (05JUL1985 00:00:00)-Water Temperature (C)]]*OO[[#This Row],[71]]</f>
        <v>7.5592595811199995E-2</v>
      </c>
      <c r="BV500" s="10">
        <f>3/24000000*OO[[#This Row],[130 (05JUL1985 03:00:00)-Water Temperature (C)]]*OO[[#This Row],[72]]</f>
        <v>7.9167734540399992E-2</v>
      </c>
      <c r="BW500" s="10">
        <f>3/24000000*OO[[#This Row],[131 (05JUL1985 06:00:00)-Water Temperature (C)]]*OO[[#This Row],[73]]</f>
        <v>8.2119738023924999E-2</v>
      </c>
      <c r="BX500" s="10">
        <f>3/24000000*OO[[#This Row],[132 (05JUL1985 09:00:00)-Water Temperature (C)]]*OO[[#This Row],[74]]</f>
        <v>8.4617011182674992E-2</v>
      </c>
      <c r="BY500" s="10">
        <f>3/24000000*OO[[#This Row],[133 (05JUL1985 12:00:00)-Water Temperature (C)]]*OO[[#This Row],[75]]</f>
        <v>8.6722525225799998E-2</v>
      </c>
      <c r="BZ500" s="10">
        <f>3/24000000*OO[[#This Row],[134 (05JUL1985 15:00:00)-Water Temperature (C)]]*OO[[#This Row],[76]]</f>
        <v>8.8296339605299992E-2</v>
      </c>
      <c r="CA500" s="10">
        <f>3/24000000*OO[[#This Row],[135 (05JUL1985 18:00:00)-Water Temperature (C)]]*OO[[#This Row],[77]]</f>
        <v>8.9335183542299995E-2</v>
      </c>
      <c r="CB500" s="10">
        <f>3/24000000*OO[[#This Row],[136 (05JUL1985 21:00:00)-Water Temperature (C)]]*OO[[#This Row],[78]]</f>
        <v>9.0055102572000001E-2</v>
      </c>
      <c r="CC500" s="10">
        <f>3/24000000*OO[[#This Row],[137 (06JUL1985 00:00:00)-Water Temperature (C)]]*OO[[#This Row],[79]]</f>
        <v>9.0649748774575004E-2</v>
      </c>
      <c r="CD500" s="10">
        <f>3/24000000*OO[[#This Row],[138 (06JUL1985 03:00:00)-Water Temperature (C)]]*OO[[#This Row],[80]]</f>
        <v>9.1617744175299984E-2</v>
      </c>
      <c r="CE500" s="10">
        <f>3/24000000*OO[[#This Row],[139 (06JUL1985 06:00:00)-Water Temperature (C)]]*OO[[#This Row],[81]]</f>
        <v>9.2234630465250003E-2</v>
      </c>
      <c r="CF500" s="10">
        <f>3/24000000*OO[[#This Row],[140 (06JUL1985 09:00:00)-Water Temperature (C)]]*OO[[#This Row],[82]]</f>
        <v>9.251022278599999E-2</v>
      </c>
      <c r="CG500" s="10">
        <f>3/24000000*OO[[#This Row],[141 (06JUL1985 12:00:00)-Water Temperature (C)]]*OO[[#This Row],[83]]</f>
        <v>9.2739794341875001E-2</v>
      </c>
      <c r="CH500" s="10">
        <f>3/24000000*OO[[#This Row],[142 (06JUL1985 15:00:00)-Water Temperature (C)]]*OO[[#This Row],[84]]</f>
        <v>9.2525402825162487E-2</v>
      </c>
      <c r="CI500" s="10">
        <f>3/24000000*OO[[#This Row],[143 (06JUL1985 18:00:00)-Water Temperature (C)]]*OO[[#This Row],[85]]</f>
        <v>9.1793024013599983E-2</v>
      </c>
      <c r="CJ500" s="10">
        <f>3/24000000*OO[[#This Row],[144 (06JUL1985 21:00:00)-Water Temperature (C)]]*OO[[#This Row],[86]]</f>
        <v>9.0931488113074999E-2</v>
      </c>
      <c r="CK500" s="10">
        <f>3/24000000*OO[[#This Row],[145 (07JUL1985 00:00:00)-Water Temperature (C)]]*OO[[#This Row],[87]]</f>
        <v>9.0162812772450002E-2</v>
      </c>
      <c r="CL500" s="10">
        <f>3/24000000*OO[[#This Row],[146 (07JUL1985 03:00:00)-Water Temperature (C)]]*OO[[#This Row],[88]]</f>
        <v>8.9859248657199992E-2</v>
      </c>
      <c r="CM500" s="10">
        <f>3/24000000*OO[[#This Row],[147 (07JUL1985 06:00:00)-Water Temperature (C)]]*OO[[#This Row],[89]]</f>
        <v>8.9515358126249986E-2</v>
      </c>
      <c r="CN500" s="10">
        <f>3/24000000*OO[[#This Row],[148 (07JUL1985 09:00:00)-Water Temperature (C)]]*OO[[#This Row],[90]]</f>
        <v>8.8910328334712505E-2</v>
      </c>
      <c r="CO500" s="10">
        <f>3/24000000*OO[[#This Row],[149 (07JUL1985 12:00:00)-Water Temperature (C)]]*OO[[#This Row],[91]]</f>
        <v>8.8157194692449994E-2</v>
      </c>
      <c r="CP500" s="10">
        <f>3/24000000*OO[[#This Row],[150 (07JUL1985 15:00:00)-Water Temperature (C)]]*OO[[#This Row],[92]]</f>
        <v>8.7011207196900003E-2</v>
      </c>
      <c r="CQ500" s="10">
        <f>3/24000000*OO[[#This Row],[151 (07JUL1985 18:00:00)-Water Temperature (C)]]*OO[[#This Row],[93]]</f>
        <v>8.5665290670749988E-2</v>
      </c>
      <c r="CR500" s="10">
        <f>3/24000000*OO[[#This Row],[152 (07JUL1985 21:00:00)-Water Temperature (C)]]*OO[[#This Row],[94]]</f>
        <v>8.4330244304124988E-2</v>
      </c>
      <c r="CS500" s="10">
        <f>3/24000000*OO[[#This Row],[153 (08JUL1985 00:00:00)-Water Temperature (C)]]*OO[[#This Row],[95]]</f>
        <v>8.3043532752075003E-2</v>
      </c>
      <c r="CT500" s="10">
        <f>3/24000000*OO[[#This Row],[154 (08JUL1985 03:00:00)-Water Temperature (C)]]*OO[[#This Row],[96]]</f>
        <v>8.1893669807725E-2</v>
      </c>
      <c r="CU500" s="10">
        <f>3/24000000*OO[[#This Row],[155 (08JUL1985 06:00:00)-Water Temperature (C)]]*OO[[#This Row],[97]]</f>
        <v>8.095235666099998E-2</v>
      </c>
      <c r="CV500" s="10">
        <f>3/24000000*OO[[#This Row],[156 (08JUL1985 09:00:00)-Water Temperature (C)]]*OO[[#This Row],[98]]</f>
        <v>7.98185988299E-2</v>
      </c>
      <c r="CW500" s="10">
        <f>3/24000000*OO[[#This Row],[157 (08JUL1985 12:00:00)-Water Temperature (C)]]*OO[[#This Row],[99]]</f>
        <v>7.8650125473375007E-2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0</v>
      </c>
      <c r="AE501" s="10">
        <f>3/24000000*OO[[#This Row],[88 (29JUN1985 21:00:00)-Water Temperature (C)]]*OO[[#This Row],[30]]</f>
        <v>6.7640825876400002E-35</v>
      </c>
      <c r="AF501" s="10">
        <f>3/24000000*OO[[#This Row],[88 (29JUN1985 21:00:00)-Water Temperature (C)]]*OO[[#This Row],[30]]</f>
        <v>6.7640825876400002E-35</v>
      </c>
      <c r="AG501" s="10">
        <f>3/24000000*OO[[#This Row],[89 (30JUN1985 00:00:00)-Water Temperature (C)]]*OO[[#This Row],[31]]</f>
        <v>4.2244693851374996E-31</v>
      </c>
      <c r="AH501" s="10">
        <f>3/24000000*OO[[#This Row],[90 (30JUN1985 03:00:00)-Water Temperature (C)]]*OO[[#This Row],[32]]</f>
        <v>8.3576181208200007E-28</v>
      </c>
      <c r="AI501" s="10">
        <f>3/24000000*OO[[#This Row],[91 (30JUN1985 06:00:00)-Water Temperature (C)]]*OO[[#This Row],[33]]</f>
        <v>6.4168494096775004E-25</v>
      </c>
      <c r="AJ501" s="10">
        <f>3/24000000*OO[[#This Row],[92 (30JUN1985 09:00:00)-Water Temperature (C)]]*OO[[#This Row],[34]]</f>
        <v>2.2360962818711248E-22</v>
      </c>
      <c r="AK501" s="10">
        <f>3/24000000*OO[[#This Row],[93 (30JUN1985 12:00:00)-Water Temperature (C)]]*OO[[#This Row],[35]]</f>
        <v>3.9851220589237506E-20</v>
      </c>
      <c r="AL501" s="10">
        <f>3/24000000*OO[[#This Row],[94 (30JUN1985 15:00:00)-Water Temperature (C)]]*OO[[#This Row],[36]]</f>
        <v>4.0173226836975E-18</v>
      </c>
      <c r="AM501" s="10">
        <f>3/24000000*OO[[#This Row],[95 (30JUN1985 18:00:00)-Water Temperature (C)]]*OO[[#This Row],[37]]</f>
        <v>2.47161594945375E-16</v>
      </c>
      <c r="AN501" s="10">
        <f>3/24000000*OO[[#This Row],[96 (30JUN1985 21:00:00)-Water Temperature (C)]]*OO[[#This Row],[38]]</f>
        <v>9.8450538593774998E-15</v>
      </c>
      <c r="AO501" s="10">
        <f>3/24000000*OO[[#This Row],[97 (01JUL1985 00:00:00)-Water Temperature (C)]]*OO[[#This Row],[39]]</f>
        <v>2.6817910100032501E-13</v>
      </c>
      <c r="AP501" s="10">
        <f>3/24000000*OO[[#This Row],[98 (01JUL1985 03:00:00)-Water Temperature (C)]]*OO[[#This Row],[40]]</f>
        <v>5.2269166074125001E-12</v>
      </c>
      <c r="AQ501" s="10">
        <f>3/24000000*OO[[#This Row],[99 (01JUL1985 06:00:00)-Water Temperature (C)]]*OO[[#This Row],[41]]</f>
        <v>7.4590311464562497E-11</v>
      </c>
      <c r="AR501" s="10">
        <f>3/24000000*OO[[#This Row],[100 (01JUL1985 09:00:00)-Water Temperature (C)]]*OO[[#This Row],[42]]</f>
        <v>8.0387734417237517E-10</v>
      </c>
      <c r="AS501" s="10">
        <f>3/24000000*OO[[#This Row],[101 (01JUL1985 12:00:00)-Water Temperature (C)]]*OO[[#This Row],[43]]</f>
        <v>6.7319601527699988E-9</v>
      </c>
      <c r="AT501" s="10">
        <f>3/24000000*OO[[#This Row],[102 (01JUL1985 15:00:00)-Water Temperature (C)]]*OO[[#This Row],[44]]</f>
        <v>4.4966469285599996E-8</v>
      </c>
      <c r="AU501" s="10">
        <f>3/24000000*OO[[#This Row],[103 (01JUL1985 18:00:00)-Water Temperature (C)]]*OO[[#This Row],[45]]</f>
        <v>2.4493975476831249E-7</v>
      </c>
      <c r="AV501" s="10">
        <f>3/24000000*OO[[#This Row],[104 (01JUL1985 21:00:00)-Water Temperature (C)]]*OO[[#This Row],[46]]</f>
        <v>1.1100762424312499E-6</v>
      </c>
      <c r="AW501" s="10">
        <f>3/24000000*OO[[#This Row],[105 (02JUL1985 00:00:00)-Water Temperature (C)]]*OO[[#This Row],[47]]</f>
        <v>4.2833498827499998E-6</v>
      </c>
      <c r="AX501" s="10">
        <f>3/24000000*OO[[#This Row],[106 (02JUL1985 03:00:00)-Water Temperature (C)]]*OO[[#This Row],[48]]</f>
        <v>1.4365775446362499E-5</v>
      </c>
      <c r="AY501" s="10">
        <f>3/24000000*OO[[#This Row],[107 (02JUL1985 06:00:00)-Water Temperature (C)]]*OO[[#This Row],[49]]</f>
        <v>4.2018517120899998E-5</v>
      </c>
      <c r="AZ501" s="10">
        <f>3/24000000*OO[[#This Row],[108 (02JUL1985 09:00:00)-Water Temperature (C)]]*OO[[#This Row],[50]]</f>
        <v>1.0873885722812498E-4</v>
      </c>
      <c r="BA501" s="10">
        <f>3/24000000*OO[[#This Row],[109 (02JUL1985 12:00:00)-Water Temperature (C)]]*OO[[#This Row],[51]]</f>
        <v>2.5251909460470004E-4</v>
      </c>
      <c r="BB501" s="10">
        <f>3/24000000*OO[[#This Row],[110 (02JUL1985 15:00:00)-Water Temperature (C)]]*OO[[#This Row],[52]]</f>
        <v>5.3147475482062494E-4</v>
      </c>
      <c r="BC501" s="10">
        <f>3/24000000*OO[[#This Row],[111 (02JUL1985 18:00:00)-Water Temperature (C)]]*OO[[#This Row],[53]]</f>
        <v>1.0231673747489998E-3</v>
      </c>
      <c r="BD501" s="10">
        <f>3/24000000*OO[[#This Row],[112 (02JUL1985 21:00:00)-Water Temperature (C)]]*OO[[#This Row],[54]]</f>
        <v>1.823827634674875E-3</v>
      </c>
      <c r="BE501" s="10">
        <f>3/24000000*OO[[#This Row],[113 (03JUL1985 00:00:00)-Water Temperature (C)]]*OO[[#This Row],[55]]</f>
        <v>3.0415089783281247E-3</v>
      </c>
      <c r="BF501" s="10">
        <f>3/24000000*OO[[#This Row],[114 (03JUL1985 03:00:00)-Water Temperature (C)]]*OO[[#This Row],[56]]</f>
        <v>4.8031318739950001E-3</v>
      </c>
      <c r="BG501" s="10">
        <f>3/24000000*OO[[#This Row],[115 (03JUL1985 06:00:00)-Water Temperature (C)]]*OO[[#This Row],[57]]</f>
        <v>7.1928966147524996E-3</v>
      </c>
      <c r="BH501" s="10">
        <f>3/24000000*OO[[#This Row],[116 (03JUL1985 09:00:00)-Water Temperature (C)]]*OO[[#This Row],[58]]</f>
        <v>1.0255098857639998E-2</v>
      </c>
      <c r="BI501" s="10">
        <f>3/24000000*OO[[#This Row],[117 (03JUL1985 12:00:00)-Water Temperature (C)]]*OO[[#This Row],[59]]</f>
        <v>1.4002865393264998E-2</v>
      </c>
      <c r="BJ501" s="10">
        <f>3/24000000*OO[[#This Row],[118 (03JUL1985 15:00:00)-Water Temperature (C)]]*OO[[#This Row],[60]]</f>
        <v>1.8336518866544999E-2</v>
      </c>
      <c r="BK501" s="10">
        <f>3/24000000*OO[[#This Row],[119 (03JUL1985 18:00:00)-Water Temperature (C)]]*OO[[#This Row],[61]]</f>
        <v>2.3155721325084998E-2</v>
      </c>
      <c r="BL501" s="10">
        <f>3/24000000*OO[[#This Row],[120 (03JUL1985 21:00:00)-Water Temperature (C)]]*OO[[#This Row],[62]]</f>
        <v>2.8394081226963751E-2</v>
      </c>
      <c r="BM501" s="10">
        <f>3/24000000*OO[[#This Row],[121 (04JUL1985 00:00:00)-Water Temperature (C)]]*OO[[#This Row],[63]]</f>
        <v>3.3962469539550004E-2</v>
      </c>
      <c r="BN501" s="10">
        <f>3/24000000*OO[[#This Row],[122 (04JUL1985 03:00:00)-Water Temperature (C)]]*OO[[#This Row],[64]]</f>
        <v>3.9887411110224993E-2</v>
      </c>
      <c r="BO501" s="10">
        <f>3/24000000*OO[[#This Row],[123 (04JUL1985 06:00:00)-Water Temperature (C)]]*OO[[#This Row],[65]]</f>
        <v>4.5824829293574995E-2</v>
      </c>
      <c r="BP501" s="10">
        <f>3/24000000*OO[[#This Row],[124 (04JUL1985 09:00:00)-Water Temperature (C)]]*OO[[#This Row],[66]]</f>
        <v>5.1724506628199995E-2</v>
      </c>
      <c r="BQ501" s="10">
        <f>3/24000000*OO[[#This Row],[125 (04JUL1985 12:00:00)-Water Temperature (C)]]*OO[[#This Row],[67]]</f>
        <v>5.7335256266212491E-2</v>
      </c>
      <c r="BR501" s="10">
        <f>3/24000000*OO[[#This Row],[126 (04JUL1985 15:00:00)-Water Temperature (C)]]*OO[[#This Row],[68]]</f>
        <v>6.2708736823200009E-2</v>
      </c>
      <c r="BS501" s="10">
        <f>3/24000000*OO[[#This Row],[127 (04JUL1985 18:00:00)-Water Temperature (C)]]*OO[[#This Row],[69]]</f>
        <v>6.7865669674500001E-2</v>
      </c>
      <c r="BT501" s="10">
        <f>3/24000000*OO[[#This Row],[128 (04JUL1985 21:00:00)-Water Temperature (C)]]*OO[[#This Row],[70]]</f>
        <v>7.2665253901899998E-2</v>
      </c>
      <c r="BU501" s="10">
        <f>3/24000000*OO[[#This Row],[129 (05JUL1985 00:00:00)-Water Temperature (C)]]*OO[[#This Row],[71]]</f>
        <v>7.7064141409199996E-2</v>
      </c>
      <c r="BV501" s="10">
        <f>3/24000000*OO[[#This Row],[130 (05JUL1985 03:00:00)-Water Temperature (C)]]*OO[[#This Row],[72]]</f>
        <v>8.1415218330249992E-2</v>
      </c>
      <c r="BW501" s="10">
        <f>3/24000000*OO[[#This Row],[131 (05JUL1985 06:00:00)-Water Temperature (C)]]*OO[[#This Row],[73]]</f>
        <v>8.5146828962649995E-2</v>
      </c>
      <c r="BX501" s="10">
        <f>3/24000000*OO[[#This Row],[132 (05JUL1985 09:00:00)-Water Temperature (C)]]*OO[[#This Row],[74]]</f>
        <v>8.8419729176000009E-2</v>
      </c>
      <c r="BY501" s="10">
        <f>3/24000000*OO[[#This Row],[133 (05JUL1985 12:00:00)-Water Temperature (C)]]*OO[[#This Row],[75]]</f>
        <v>9.1291146362774994E-2</v>
      </c>
      <c r="BZ501" s="10">
        <f>3/24000000*OO[[#This Row],[134 (05JUL1985 15:00:00)-Water Temperature (C)]]*OO[[#This Row],[76]]</f>
        <v>9.3597319385212485E-2</v>
      </c>
      <c r="CA501" s="10">
        <f>3/24000000*OO[[#This Row],[135 (05JUL1985 18:00:00)-Water Temperature (C)]]*OO[[#This Row],[77]]</f>
        <v>9.5327611740075008E-2</v>
      </c>
      <c r="CB501" s="10">
        <f>3/24000000*OO[[#This Row],[136 (05JUL1985 21:00:00)-Water Temperature (C)]]*OO[[#This Row],[78]]</f>
        <v>9.670014267389998E-2</v>
      </c>
      <c r="CC501" s="10">
        <f>3/24000000*OO[[#This Row],[137 (06JUL1985 00:00:00)-Water Temperature (C)]]*OO[[#This Row],[79]]</f>
        <v>9.7924105914075008E-2</v>
      </c>
      <c r="CD501" s="10">
        <f>3/24000000*OO[[#This Row],[138 (06JUL1985 03:00:00)-Water Temperature (C)]]*OO[[#This Row],[80]]</f>
        <v>9.9534479182125005E-2</v>
      </c>
      <c r="CE501" s="10">
        <f>3/24000000*OO[[#This Row],[139 (06JUL1985 06:00:00)-Water Temperature (C)]]*OO[[#This Row],[81]]</f>
        <v>0.1007477477007875</v>
      </c>
      <c r="CF501" s="10">
        <f>3/24000000*OO[[#This Row],[140 (06JUL1985 09:00:00)-Water Temperature (C)]]*OO[[#This Row],[82]]</f>
        <v>0.10156612122079998</v>
      </c>
      <c r="CG501" s="10">
        <f>3/24000000*OO[[#This Row],[141 (06JUL1985 12:00:00)-Water Temperature (C)]]*OO[[#This Row],[83]]</f>
        <v>0.1023103441989625</v>
      </c>
      <c r="CH501" s="10">
        <f>3/24000000*OO[[#This Row],[142 (06JUL1985 15:00:00)-Water Temperature (C)]]*OO[[#This Row],[84]]</f>
        <v>0.10254086584740001</v>
      </c>
      <c r="CI501" s="10">
        <f>3/24000000*OO[[#This Row],[143 (06JUL1985 18:00:00)-Water Temperature (C)]]*OO[[#This Row],[85]]</f>
        <v>0.10217101093539999</v>
      </c>
      <c r="CJ501" s="10">
        <f>3/24000000*OO[[#This Row],[144 (06JUL1985 21:00:00)-Water Temperature (C)]]*OO[[#This Row],[86]]</f>
        <v>0.10163442378734998</v>
      </c>
      <c r="CK501" s="10">
        <f>3/24000000*OO[[#This Row],[145 (07JUL1985 00:00:00)-Water Temperature (C)]]*OO[[#This Row],[87]]</f>
        <v>0.10117842349124999</v>
      </c>
      <c r="CL501" s="10">
        <f>3/24000000*OO[[#This Row],[146 (07JUL1985 03:00:00)-Water Temperature (C)]]*OO[[#This Row],[88]]</f>
        <v>0.1012251779246625</v>
      </c>
      <c r="CM501" s="10">
        <f>3/24000000*OO[[#This Row],[147 (07JUL1985 06:00:00)-Water Temperature (C)]]*OO[[#This Row],[89]]</f>
        <v>0.10120777189249999</v>
      </c>
      <c r="CN501" s="10">
        <f>3/24000000*OO[[#This Row],[148 (07JUL1985 09:00:00)-Water Temperature (C)]]*OO[[#This Row],[90]]</f>
        <v>0.10087278056049999</v>
      </c>
      <c r="CO501" s="10">
        <f>3/24000000*OO[[#This Row],[149 (07JUL1985 12:00:00)-Water Temperature (C)]]*OO[[#This Row],[91]]</f>
        <v>0.10034645619987499</v>
      </c>
      <c r="CP501" s="10">
        <f>3/24000000*OO[[#This Row],[150 (07JUL1985 15:00:00)-Water Temperature (C)]]*OO[[#This Row],[92]]</f>
        <v>9.93514626517875E-2</v>
      </c>
      <c r="CQ501" s="10">
        <f>3/24000000*OO[[#This Row],[151 (07JUL1985 18:00:00)-Water Temperature (C)]]*OO[[#This Row],[93]]</f>
        <v>9.8108984208125E-2</v>
      </c>
      <c r="CR501" s="10">
        <f>3/24000000*OO[[#This Row],[152 (07JUL1985 21:00:00)-Water Temperature (C)]]*OO[[#This Row],[94]]</f>
        <v>9.6858083145475005E-2</v>
      </c>
      <c r="CS501" s="10">
        <f>3/24000000*OO[[#This Row],[153 (08JUL1985 00:00:00)-Water Temperature (C)]]*OO[[#This Row],[95]]</f>
        <v>9.5647196750387492E-2</v>
      </c>
      <c r="CT501" s="10">
        <f>3/24000000*OO[[#This Row],[154 (08JUL1985 03:00:00)-Water Temperature (C)]]*OO[[#This Row],[96]]</f>
        <v>9.4576699730537492E-2</v>
      </c>
      <c r="CU501" s="10">
        <f>3/24000000*OO[[#This Row],[155 (08JUL1985 06:00:00)-Water Temperature (C)]]*OO[[#This Row],[97]]</f>
        <v>9.3730460233612506E-2</v>
      </c>
      <c r="CV501" s="10">
        <f>3/24000000*OO[[#This Row],[156 (08JUL1985 09:00:00)-Water Temperature (C)]]*OO[[#This Row],[98]]</f>
        <v>9.2645198552399999E-2</v>
      </c>
      <c r="CW501" s="10">
        <f>3/24000000*OO[[#This Row],[157 (08JUL1985 12:00:00)-Water Temperature (C)]]*OO[[#This Row],[99]]</f>
        <v>9.1504153180100009E-2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0</v>
      </c>
      <c r="AE502" s="10">
        <f>3/24000000*OO[[#This Row],[88 (29JUN1985 21:00:00)-Water Temperature (C)]]*OO[[#This Row],[30]]</f>
        <v>1.9345303039910002E-35</v>
      </c>
      <c r="AF502" s="10">
        <f>3/24000000*OO[[#This Row],[88 (29JUN1985 21:00:00)-Water Temperature (C)]]*OO[[#This Row],[30]]</f>
        <v>1.9345303039910002E-35</v>
      </c>
      <c r="AG502" s="10">
        <f>3/24000000*OO[[#This Row],[89 (30JUN1985 00:00:00)-Water Temperature (C)]]*OO[[#This Row],[31]]</f>
        <v>1.301222906934E-31</v>
      </c>
      <c r="AH502" s="10">
        <f>3/24000000*OO[[#This Row],[90 (30JUN1985 03:00:00)-Water Temperature (C)]]*OO[[#This Row],[32]]</f>
        <v>2.7611223883436249E-28</v>
      </c>
      <c r="AI502" s="10">
        <f>3/24000000*OO[[#This Row],[91 (30JUN1985 06:00:00)-Water Temperature (C)]]*OO[[#This Row],[33]]</f>
        <v>2.2579360020524999E-25</v>
      </c>
      <c r="AJ502" s="10">
        <f>3/24000000*OO[[#This Row],[92 (30JUN1985 09:00:00)-Water Temperature (C)]]*OO[[#This Row],[34]]</f>
        <v>8.3476978326787489E-23</v>
      </c>
      <c r="AK502" s="10">
        <f>3/24000000*OO[[#This Row],[93 (30JUN1985 12:00:00)-Water Temperature (C)]]*OO[[#This Row],[35]]</f>
        <v>1.5772757489692498E-20</v>
      </c>
      <c r="AL502" s="10">
        <f>3/24000000*OO[[#This Row],[94 (30JUN1985 15:00:00)-Water Temperature (C)]]*OO[[#This Row],[36]]</f>
        <v>1.6777104791107499E-18</v>
      </c>
      <c r="AM502" s="10">
        <f>3/24000000*OO[[#This Row],[95 (30JUN1985 18:00:00)-Water Temperature (C)]]*OO[[#This Row],[37]]</f>
        <v>1.0858705521543749E-16</v>
      </c>
      <c r="AN502" s="10">
        <f>3/24000000*OO[[#This Row],[96 (30JUN1985 21:00:00)-Water Temperature (C)]]*OO[[#This Row],[38]]</f>
        <v>4.5392884094799994E-15</v>
      </c>
      <c r="AO502" s="10">
        <f>3/24000000*OO[[#This Row],[97 (01JUL1985 00:00:00)-Water Temperature (C)]]*OO[[#This Row],[39]]</f>
        <v>1.294661309305375E-13</v>
      </c>
      <c r="AP502" s="10">
        <f>3/24000000*OO[[#This Row],[98 (01JUL1985 03:00:00)-Water Temperature (C)]]*OO[[#This Row],[40]]</f>
        <v>2.6385038821520002E-12</v>
      </c>
      <c r="AQ502" s="10">
        <f>3/24000000*OO[[#This Row],[99 (01JUL1985 06:00:00)-Water Temperature (C)]]*OO[[#This Row],[41]]</f>
        <v>3.9288129124387498E-11</v>
      </c>
      <c r="AR502" s="10">
        <f>3/24000000*OO[[#This Row],[100 (01JUL1985 09:00:00)-Water Temperature (C)]]*OO[[#This Row],[42]]</f>
        <v>4.411041463285E-10</v>
      </c>
      <c r="AS502" s="10">
        <f>3/24000000*OO[[#This Row],[101 (01JUL1985 12:00:00)-Water Temperature (C)]]*OO[[#This Row],[43]]</f>
        <v>3.8426379743474993E-9</v>
      </c>
      <c r="AT502" s="10">
        <f>3/24000000*OO[[#This Row],[102 (01JUL1985 15:00:00)-Water Temperature (C)]]*OO[[#This Row],[44]]</f>
        <v>2.6667132486907495E-8</v>
      </c>
      <c r="AU502" s="10">
        <f>3/24000000*OO[[#This Row],[103 (01JUL1985 18:00:00)-Water Temperature (C)]]*OO[[#This Row],[45]]</f>
        <v>1.5073324076234998E-7</v>
      </c>
      <c r="AV502" s="10">
        <f>3/24000000*OO[[#This Row],[104 (01JUL1985 21:00:00)-Water Temperature (C)]]*OO[[#This Row],[46]]</f>
        <v>7.0790282224125002E-7</v>
      </c>
      <c r="AW502" s="10">
        <f>3/24000000*OO[[#This Row],[105 (02JUL1985 00:00:00)-Water Temperature (C)]]*OO[[#This Row],[47]]</f>
        <v>2.8262614002288748E-6</v>
      </c>
      <c r="AX502" s="10">
        <f>3/24000000*OO[[#This Row],[106 (02JUL1985 03:00:00)-Water Temperature (C)]]*OO[[#This Row],[48]]</f>
        <v>9.7995261475812501E-6</v>
      </c>
      <c r="AY502" s="10">
        <f>3/24000000*OO[[#This Row],[107 (02JUL1985 06:00:00)-Water Temperature (C)]]*OO[[#This Row],[49]]</f>
        <v>2.9589278257322495E-5</v>
      </c>
      <c r="AZ502" s="10">
        <f>3/24000000*OO[[#This Row],[108 (02JUL1985 09:00:00)-Water Temperature (C)]]*OO[[#This Row],[50]]</f>
        <v>7.8930279702687489E-5</v>
      </c>
      <c r="BA502" s="10">
        <f>3/24000000*OO[[#This Row],[109 (02JUL1985 12:00:00)-Water Temperature (C)]]*OO[[#This Row],[51]]</f>
        <v>1.8867015124109996E-4</v>
      </c>
      <c r="BB502" s="10">
        <f>3/24000000*OO[[#This Row],[110 (02JUL1985 15:00:00)-Water Temperature (C)]]*OO[[#This Row],[52]]</f>
        <v>4.08217647901125E-4</v>
      </c>
      <c r="BC502" s="10">
        <f>3/24000000*OO[[#This Row],[111 (02JUL1985 18:00:00)-Water Temperature (C)]]*OO[[#This Row],[53]]</f>
        <v>8.0698300557399997E-4</v>
      </c>
      <c r="BD502" s="10">
        <f>3/24000000*OO[[#This Row],[112 (02JUL1985 21:00:00)-Water Temperature (C)]]*OO[[#This Row],[54]]</f>
        <v>1.4754166599869997E-3</v>
      </c>
      <c r="BE502" s="10">
        <f>3/24000000*OO[[#This Row],[113 (03JUL1985 00:00:00)-Water Temperature (C)]]*OO[[#This Row],[55]]</f>
        <v>2.5203530748701248E-3</v>
      </c>
      <c r="BF502" s="10">
        <f>3/24000000*OO[[#This Row],[114 (03JUL1985 03:00:00)-Water Temperature (C)]]*OO[[#This Row],[56]]</f>
        <v>4.0729072546524994E-3</v>
      </c>
      <c r="BG502" s="10">
        <f>3/24000000*OO[[#This Row],[115 (03JUL1985 06:00:00)-Water Temperature (C)]]*OO[[#This Row],[57]]</f>
        <v>6.2343046704149991E-3</v>
      </c>
      <c r="BH502" s="10">
        <f>3/24000000*OO[[#This Row],[116 (03JUL1985 09:00:00)-Water Temperature (C)]]*OO[[#This Row],[58]]</f>
        <v>9.0737834783399998E-3</v>
      </c>
      <c r="BI502" s="10">
        <f>3/24000000*OO[[#This Row],[117 (03JUL1985 12:00:00)-Water Temperature (C)]]*OO[[#This Row],[59]]</f>
        <v>1.2633164812799998E-2</v>
      </c>
      <c r="BJ502" s="10">
        <f>3/24000000*OO[[#This Row],[118 (03JUL1985 15:00:00)-Water Temperature (C)]]*OO[[#This Row],[60]]</f>
        <v>1.6848704579459996E-2</v>
      </c>
      <c r="BK502" s="10">
        <f>3/24000000*OO[[#This Row],[119 (03JUL1985 18:00:00)-Water Temperature (C)]]*OO[[#This Row],[61]]</f>
        <v>2.1649103424082494E-2</v>
      </c>
      <c r="BL502" s="10">
        <f>3/24000000*OO[[#This Row],[120 (03JUL1985 21:00:00)-Water Temperature (C)]]*OO[[#This Row],[62]]</f>
        <v>2.6986786997399998E-2</v>
      </c>
      <c r="BM502" s="10">
        <f>3/24000000*OO[[#This Row],[121 (04JUL1985 00:00:00)-Water Temperature (C)]]*OO[[#This Row],[63]]</f>
        <v>3.2783193284418741E-2</v>
      </c>
      <c r="BN502" s="10">
        <f>3/24000000*OO[[#This Row],[122 (04JUL1985 03:00:00)-Water Temperature (C)]]*OO[[#This Row],[64]]</f>
        <v>3.9072675375324994E-2</v>
      </c>
      <c r="BO502" s="10">
        <f>3/24000000*OO[[#This Row],[123 (04JUL1985 06:00:00)-Water Temperature (C)]]*OO[[#This Row],[65]]</f>
        <v>4.5514934893374999E-2</v>
      </c>
      <c r="BP502" s="10">
        <f>3/24000000*OO[[#This Row],[124 (04JUL1985 09:00:00)-Water Temperature (C)]]*OO[[#This Row],[66]]</f>
        <v>5.2047240206775001E-2</v>
      </c>
      <c r="BQ502" s="10">
        <f>3/24000000*OO[[#This Row],[125 (04JUL1985 12:00:00)-Water Temperature (C)]]*OO[[#This Row],[67]]</f>
        <v>5.8397701940799997E-2</v>
      </c>
      <c r="BR502" s="10">
        <f>3/24000000*OO[[#This Row],[126 (04JUL1985 15:00:00)-Water Temperature (C)]]*OO[[#This Row],[68]]</f>
        <v>6.4605672910274983E-2</v>
      </c>
      <c r="BS502" s="10">
        <f>3/24000000*OO[[#This Row],[127 (04JUL1985 18:00:00)-Water Temperature (C)]]*OO[[#This Row],[69]]</f>
        <v>7.0676696034999986E-2</v>
      </c>
      <c r="BT502" s="10">
        <f>3/24000000*OO[[#This Row],[128 (04JUL1985 21:00:00)-Water Temperature (C)]]*OO[[#This Row],[70]]</f>
        <v>7.6449760380524992E-2</v>
      </c>
      <c r="BU502" s="10">
        <f>3/24000000*OO[[#This Row],[129 (05JUL1985 00:00:00)-Water Temperature (C)]]*OO[[#This Row],[71]]</f>
        <v>8.1858997887712504E-2</v>
      </c>
      <c r="BV502" s="10">
        <f>3/24000000*OO[[#This Row],[130 (05JUL1985 03:00:00)-Water Temperature (C)]]*OO[[#This Row],[72]]</f>
        <v>8.727041109884999E-2</v>
      </c>
      <c r="BW502" s="10">
        <f>3/24000000*OO[[#This Row],[131 (05JUL1985 06:00:00)-Water Temperature (C)]]*OO[[#This Row],[73]]</f>
        <v>9.2046915978062499E-2</v>
      </c>
      <c r="BX502" s="10">
        <f>3/24000000*OO[[#This Row],[132 (05JUL1985 09:00:00)-Water Temperature (C)]]*OO[[#This Row],[74]]</f>
        <v>9.6352677441749995E-2</v>
      </c>
      <c r="BY502" s="10">
        <f>3/24000000*OO[[#This Row],[133 (05JUL1985 12:00:00)-Water Temperature (C)]]*OO[[#This Row],[75]]</f>
        <v>0.10023852773484999</v>
      </c>
      <c r="BZ502" s="10">
        <f>3/24000000*OO[[#This Row],[134 (05JUL1985 15:00:00)-Water Temperature (C)]]*OO[[#This Row],[76]]</f>
        <v>0.1035096651792</v>
      </c>
      <c r="CA502" s="10">
        <f>3/24000000*OO[[#This Row],[135 (05JUL1985 18:00:00)-Water Temperature (C)]]*OO[[#This Row],[77]]</f>
        <v>0.106137306161875</v>
      </c>
      <c r="CB502" s="10">
        <f>3/24000000*OO[[#This Row],[136 (05JUL1985 21:00:00)-Water Temperature (C)]]*OO[[#This Row],[78]]</f>
        <v>0.10835607014189999</v>
      </c>
      <c r="CC502" s="10">
        <f>3/24000000*OO[[#This Row],[137 (06JUL1985 00:00:00)-Water Temperature (C)]]*OO[[#This Row],[79]]</f>
        <v>0.11039726434409999</v>
      </c>
      <c r="CD502" s="10">
        <f>3/24000000*OO[[#This Row],[138 (06JUL1985 03:00:00)-Water Temperature (C)]]*OO[[#This Row],[80]]</f>
        <v>0.11287109507677498</v>
      </c>
      <c r="CE502" s="10">
        <f>3/24000000*OO[[#This Row],[139 (06JUL1985 06:00:00)-Water Temperature (C)]]*OO[[#This Row],[81]]</f>
        <v>0.11487280740109998</v>
      </c>
      <c r="CF502" s="10">
        <f>3/24000000*OO[[#This Row],[140 (06JUL1985 09:00:00)-Water Temperature (C)]]*OO[[#This Row],[82]]</f>
        <v>0.11640269937773751</v>
      </c>
      <c r="CG502" s="10">
        <f>3/24000000*OO[[#This Row],[141 (06JUL1985 12:00:00)-Water Temperature (C)]]*OO[[#This Row],[83]]</f>
        <v>0.11782820276749999</v>
      </c>
      <c r="CH502" s="10">
        <f>3/24000000*OO[[#This Row],[142 (06JUL1985 15:00:00)-Water Temperature (C)]]*OO[[#This Row],[84]]</f>
        <v>0.11863345618283751</v>
      </c>
      <c r="CI502" s="10">
        <f>3/24000000*OO[[#This Row],[143 (06JUL1985 18:00:00)-Water Temperature (C)]]*OO[[#This Row],[85]]</f>
        <v>0.11871510480937499</v>
      </c>
      <c r="CJ502" s="10">
        <f>3/24000000*OO[[#This Row],[144 (06JUL1985 21:00:00)-Water Temperature (C)]]*OO[[#This Row],[86]]</f>
        <v>0.11857957442730001</v>
      </c>
      <c r="CK502" s="10">
        <f>3/24000000*OO[[#This Row],[145 (07JUL1985 00:00:00)-Water Temperature (C)]]*OO[[#This Row],[87]]</f>
        <v>0.11851734152897499</v>
      </c>
      <c r="CL502" s="10">
        <f>3/24000000*OO[[#This Row],[146 (07JUL1985 03:00:00)-Water Temperature (C)]]*OO[[#This Row],[88]]</f>
        <v>0.119028886850575</v>
      </c>
      <c r="CM502" s="10">
        <f>3/24000000*OO[[#This Row],[147 (07JUL1985 06:00:00)-Water Temperature (C)]]*OO[[#This Row],[89]]</f>
        <v>0.11944338829972499</v>
      </c>
      <c r="CN502" s="10">
        <f>3/24000000*OO[[#This Row],[148 (07JUL1985 09:00:00)-Water Temperature (C)]]*OO[[#This Row],[90]]</f>
        <v>0.11945366325227499</v>
      </c>
      <c r="CO502" s="10">
        <f>3/24000000*OO[[#This Row],[149 (07JUL1985 12:00:00)-Water Temperature (C)]]*OO[[#This Row],[91]]</f>
        <v>0.11921457711254999</v>
      </c>
      <c r="CP502" s="10">
        <f>3/24000000*OO[[#This Row],[150 (07JUL1985 15:00:00)-Water Temperature (C)]]*OO[[#This Row],[92]]</f>
        <v>0.11838975890319998</v>
      </c>
      <c r="CQ502" s="10">
        <f>3/24000000*OO[[#This Row],[151 (07JUL1985 18:00:00)-Water Temperature (C)]]*OO[[#This Row],[93]]</f>
        <v>0.11724903191625</v>
      </c>
      <c r="CR502" s="10">
        <f>3/24000000*OO[[#This Row],[152 (07JUL1985 21:00:00)-Water Temperature (C)]]*OO[[#This Row],[94]]</f>
        <v>0.11608112999605001</v>
      </c>
      <c r="CS502" s="10">
        <f>3/24000000*OO[[#This Row],[153 (08JUL1985 00:00:00)-Water Temperature (C)]]*OO[[#This Row],[95]]</f>
        <v>0.114943130167175</v>
      </c>
      <c r="CT502" s="10">
        <f>3/24000000*OO[[#This Row],[154 (08JUL1985 03:00:00)-Water Temperature (C)]]*OO[[#This Row],[96]]</f>
        <v>0.11395607449814998</v>
      </c>
      <c r="CU502" s="10">
        <f>3/24000000*OO[[#This Row],[155 (08JUL1985 06:00:00)-Water Temperature (C)]]*OO[[#This Row],[97]]</f>
        <v>0.11322294517177499</v>
      </c>
      <c r="CV502" s="10">
        <f>3/24000000*OO[[#This Row],[156 (08JUL1985 09:00:00)-Water Temperature (C)]]*OO[[#This Row],[98]]</f>
        <v>0.11217605534089999</v>
      </c>
      <c r="CW502" s="10">
        <f>3/24000000*OO[[#This Row],[157 (08JUL1985 12:00:00)-Water Temperature (C)]]*OO[[#This Row],[99]]</f>
        <v>0.11104647528844999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0</v>
      </c>
      <c r="AE503" s="10">
        <f>3/24000000*OO[[#This Row],[88 (29JUN1985 21:00:00)-Water Temperature (C)]]*OO[[#This Row],[30]]</f>
        <v>5.5733290966249999E-36</v>
      </c>
      <c r="AF503" s="10">
        <f>3/24000000*OO[[#This Row],[88 (29JUN1985 21:00:00)-Water Temperature (C)]]*OO[[#This Row],[30]]</f>
        <v>5.5733290966249999E-36</v>
      </c>
      <c r="AG503" s="10">
        <f>3/24000000*OO[[#This Row],[89 (30JUN1985 00:00:00)-Water Temperature (C)]]*OO[[#This Row],[31]]</f>
        <v>4.0475957032525004E-32</v>
      </c>
      <c r="AH503" s="10">
        <f>3/24000000*OO[[#This Row],[90 (30JUN1985 03:00:00)-Water Temperature (C)]]*OO[[#This Row],[32]]</f>
        <v>9.2293732950837492E-29</v>
      </c>
      <c r="AI503" s="10">
        <f>3/24000000*OO[[#This Row],[91 (30JUN1985 06:00:00)-Water Temperature (C)]]*OO[[#This Row],[33]]</f>
        <v>8.0509263723149996E-26</v>
      </c>
      <c r="AJ503" s="10">
        <f>3/24000000*OO[[#This Row],[92 (30JUN1985 09:00:00)-Water Temperature (C)]]*OO[[#This Row],[34]]</f>
        <v>3.1588454911747501E-23</v>
      </c>
      <c r="AK503" s="10">
        <f>3/24000000*OO[[#This Row],[93 (30JUN1985 12:00:00)-Water Temperature (C)]]*OO[[#This Row],[35]]</f>
        <v>6.3020507989874997E-21</v>
      </c>
      <c r="AL503" s="10">
        <f>3/24000000*OO[[#This Row],[94 (30JUN1985 15:00:00)-Water Temperature (C)]]*OO[[#This Row],[36]]</f>
        <v>7.0673356524049985E-19</v>
      </c>
      <c r="AM503" s="10">
        <f>3/24000000*OO[[#This Row],[95 (30JUN1985 18:00:00)-Water Temperature (C)]]*OO[[#This Row],[37]]</f>
        <v>4.8078043573312498E-17</v>
      </c>
      <c r="AN503" s="10">
        <f>3/24000000*OO[[#This Row],[96 (30JUN1985 21:00:00)-Water Temperature (C)]]*OO[[#This Row],[38]]</f>
        <v>2.106976080638E-15</v>
      </c>
      <c r="AO503" s="10">
        <f>3/24000000*OO[[#This Row],[97 (01JUL1985 00:00:00)-Water Temperature (C)]]*OO[[#This Row],[39]]</f>
        <v>6.2830164114037497E-14</v>
      </c>
      <c r="AP503" s="10">
        <f>3/24000000*OO[[#This Row],[98 (01JUL1985 03:00:00)-Water Temperature (C)]]*OO[[#This Row],[40]]</f>
        <v>1.3368737622365E-12</v>
      </c>
      <c r="AQ503" s="10">
        <f>3/24000000*OO[[#This Row],[99 (01JUL1985 06:00:00)-Water Temperature (C)]]*OO[[#This Row],[41]]</f>
        <v>2.073885068986E-11</v>
      </c>
      <c r="AR503" s="10">
        <f>3/24000000*OO[[#This Row],[100 (01JUL1985 09:00:00)-Water Temperature (C)]]*OO[[#This Row],[42]]</f>
        <v>2.4214981053287499E-10</v>
      </c>
      <c r="AS503" s="10">
        <f>3/24000000*OO[[#This Row],[101 (01JUL1985 12:00:00)-Water Temperature (C)]]*OO[[#This Row],[43]]</f>
        <v>2.1900461013468749E-9</v>
      </c>
      <c r="AT503" s="10">
        <f>3/24000000*OO[[#This Row],[102 (01JUL1985 15:00:00)-Water Temperature (C)]]*OO[[#This Row],[44]]</f>
        <v>1.5756072070569999E-8</v>
      </c>
      <c r="AU503" s="10">
        <f>3/24000000*OO[[#This Row],[103 (01JUL1985 18:00:00)-Water Temperature (C)]]*OO[[#This Row],[45]]</f>
        <v>9.2206936335937508E-8</v>
      </c>
      <c r="AV503" s="10">
        <f>3/24000000*OO[[#This Row],[104 (01JUL1985 21:00:00)-Water Temperature (C)]]*OO[[#This Row],[46]]</f>
        <v>4.4772135256324999E-7</v>
      </c>
      <c r="AW503" s="10">
        <f>3/24000000*OO[[#This Row],[105 (02JUL1985 00:00:00)-Water Temperature (C)]]*OO[[#This Row],[47]]</f>
        <v>1.8449192336599999E-6</v>
      </c>
      <c r="AX503" s="10">
        <f>3/24000000*OO[[#This Row],[106 (02JUL1985 03:00:00)-Water Temperature (C)]]*OO[[#This Row],[48]]</f>
        <v>6.5963942026937488E-6</v>
      </c>
      <c r="AY503" s="10">
        <f>3/24000000*OO[[#This Row],[107 (02JUL1985 06:00:00)-Water Temperature (C)]]*OO[[#This Row],[49]]</f>
        <v>2.0510669495898751E-5</v>
      </c>
      <c r="AZ503" s="10">
        <f>3/24000000*OO[[#This Row],[108 (02JUL1985 09:00:00)-Water Temperature (C)]]*OO[[#This Row],[50]]</f>
        <v>5.6255512874800005E-5</v>
      </c>
      <c r="BA503" s="10">
        <f>3/24000000*OO[[#This Row],[109 (02JUL1985 12:00:00)-Water Temperature (C)]]*OO[[#This Row],[51]]</f>
        <v>1.3805535785370001E-4</v>
      </c>
      <c r="BB503" s="10">
        <f>3/24000000*OO[[#This Row],[110 (02JUL1985 15:00:00)-Water Temperature (C)]]*OO[[#This Row],[52]]</f>
        <v>3.0623635576819993E-4</v>
      </c>
      <c r="BC503" s="10">
        <f>3/24000000*OO[[#This Row],[111 (02JUL1985 18:00:00)-Water Temperature (C)]]*OO[[#This Row],[53]]</f>
        <v>6.1995572325275006E-4</v>
      </c>
      <c r="BD503" s="10">
        <f>3/24000000*OO[[#This Row],[112 (02JUL1985 21:00:00)-Water Temperature (C)]]*OO[[#This Row],[54]]</f>
        <v>1.1594976308763752E-3</v>
      </c>
      <c r="BE503" s="10">
        <f>3/24000000*OO[[#This Row],[113 (03JUL1985 00:00:00)-Water Temperature (C)]]*OO[[#This Row],[55]]</f>
        <v>2.02356410202375E-3</v>
      </c>
      <c r="BF503" s="10">
        <f>3/24000000*OO[[#This Row],[114 (03JUL1985 03:00:00)-Water Temperature (C)]]*OO[[#This Row],[56]]</f>
        <v>3.3376427035778748E-3</v>
      </c>
      <c r="BG503" s="10">
        <f>3/24000000*OO[[#This Row],[115 (03JUL1985 06:00:00)-Water Temperature (C)]]*OO[[#This Row],[57]]</f>
        <v>5.2086417046287494E-3</v>
      </c>
      <c r="BH503" s="10">
        <f>3/24000000*OO[[#This Row],[116 (03JUL1985 09:00:00)-Water Temperature (C)]]*OO[[#This Row],[58]]</f>
        <v>7.7199159823099998E-3</v>
      </c>
      <c r="BI503" s="10">
        <f>3/24000000*OO[[#This Row],[117 (03JUL1985 12:00:00)-Water Temperature (C)]]*OO[[#This Row],[59]]</f>
        <v>1.0932876138779999E-2</v>
      </c>
      <c r="BJ503" s="10">
        <f>3/24000000*OO[[#This Row],[118 (03JUL1985 15:00:00)-Water Temperature (C)]]*OO[[#This Row],[60]]</f>
        <v>1.4815094798353749E-2</v>
      </c>
      <c r="BK503" s="10">
        <f>3/24000000*OO[[#This Row],[119 (03JUL1985 18:00:00)-Water Temperature (C)]]*OO[[#This Row],[61]]</f>
        <v>1.9324412776349997E-2</v>
      </c>
      <c r="BL503" s="10">
        <f>3/24000000*OO[[#This Row],[120 (03JUL1985 21:00:00)-Water Temperature (C)]]*OO[[#This Row],[62]]</f>
        <v>2.4434583986137501E-2</v>
      </c>
      <c r="BM503" s="10">
        <f>3/24000000*OO[[#This Row],[121 (04JUL1985 00:00:00)-Water Temperature (C)]]*OO[[#This Row],[63]]</f>
        <v>3.0082391283048744E-2</v>
      </c>
      <c r="BN503" s="10">
        <f>3/24000000*OO[[#This Row],[122 (04JUL1985 03:00:00)-Water Temperature (C)]]*OO[[#This Row],[64]]</f>
        <v>3.6311489177497498E-2</v>
      </c>
      <c r="BO503" s="10">
        <f>3/24000000*OO[[#This Row],[123 (04JUL1985 06:00:00)-Water Temperature (C)]]*OO[[#This Row],[65]]</f>
        <v>4.2802666567500001E-2</v>
      </c>
      <c r="BP503" s="10">
        <f>3/24000000*OO[[#This Row],[124 (04JUL1985 09:00:00)-Water Temperature (C)]]*OO[[#This Row],[66]]</f>
        <v>4.9494358434099994E-2</v>
      </c>
      <c r="BQ503" s="10">
        <f>3/24000000*OO[[#This Row],[125 (04JUL1985 12:00:00)-Water Temperature (C)]]*OO[[#This Row],[67]]</f>
        <v>5.6110981209162497E-2</v>
      </c>
      <c r="BR503" s="10">
        <f>3/24000000*OO[[#This Row],[126 (04JUL1985 15:00:00)-Water Temperature (C)]]*OO[[#This Row],[68]]</f>
        <v>6.2682299523649995E-2</v>
      </c>
      <c r="BS503" s="10">
        <f>3/24000000*OO[[#This Row],[127 (04JUL1985 18:00:00)-Water Temperature (C)]]*OO[[#This Row],[69]]</f>
        <v>6.9203006115299989E-2</v>
      </c>
      <c r="BT503" s="10">
        <f>3/24000000*OO[[#This Row],[128 (04JUL1985 21:00:00)-Water Temperature (C)]]*OO[[#This Row],[70]]</f>
        <v>7.5502456364624979E-2</v>
      </c>
      <c r="BU503" s="10">
        <f>3/24000000*OO[[#This Row],[129 (05JUL1985 00:00:00)-Water Temperature (C)]]*OO[[#This Row],[71]]</f>
        <v>8.1499507430399992E-2</v>
      </c>
      <c r="BV503" s="10">
        <f>3/24000000*OO[[#This Row],[130 (05JUL1985 03:00:00)-Water Temperature (C)]]*OO[[#This Row],[72]]</f>
        <v>8.7556806840974985E-2</v>
      </c>
      <c r="BW503" s="10">
        <f>3/24000000*OO[[#This Row],[131 (05JUL1985 06:00:00)-Water Temperature (C)]]*OO[[#This Row],[73]]</f>
        <v>9.3004659279437504E-2</v>
      </c>
      <c r="BX503" s="10">
        <f>3/24000000*OO[[#This Row],[132 (05JUL1985 09:00:00)-Water Temperature (C)]]*OO[[#This Row],[74]]</f>
        <v>9.8009890232849992E-2</v>
      </c>
      <c r="BY503" s="10">
        <f>3/24000000*OO[[#This Row],[133 (05JUL1985 12:00:00)-Water Temperature (C)]]*OO[[#This Row],[75]]</f>
        <v>0.10260939312822501</v>
      </c>
      <c r="BZ503" s="10">
        <f>3/24000000*OO[[#This Row],[134 (05JUL1985 15:00:00)-Water Temperature (C)]]*OO[[#This Row],[76]]</f>
        <v>0.1065895207317</v>
      </c>
      <c r="CA503" s="10">
        <f>3/24000000*OO[[#This Row],[135 (05JUL1985 18:00:00)-Water Temperature (C)]]*OO[[#This Row],[77]]</f>
        <v>0.10990894981285</v>
      </c>
      <c r="CB503" s="10">
        <f>3/24000000*OO[[#This Row],[136 (05JUL1985 21:00:00)-Water Temperature (C)]]*OO[[#This Row],[78]]</f>
        <v>0.11280383217067499</v>
      </c>
      <c r="CC503" s="10">
        <f>3/24000000*OO[[#This Row],[137 (06JUL1985 00:00:00)-Water Temperature (C)]]*OO[[#This Row],[79]]</f>
        <v>0.11551236185506249</v>
      </c>
      <c r="CD503" s="10">
        <f>3/24000000*OO[[#This Row],[138 (06JUL1985 03:00:00)-Water Temperature (C)]]*OO[[#This Row],[80]]</f>
        <v>0.11868124181550001</v>
      </c>
      <c r="CE503" s="10">
        <f>3/24000000*OO[[#This Row],[139 (06JUL1985 06:00:00)-Water Temperature (C)]]*OO[[#This Row],[81]]</f>
        <v>0.12132662309778751</v>
      </c>
      <c r="CF503" s="10">
        <f>3/24000000*OO[[#This Row],[140 (06JUL1985 09:00:00)-Water Temperature (C)]]*OO[[#This Row],[82]]</f>
        <v>0.12346349233907501</v>
      </c>
      <c r="CG503" s="10">
        <f>3/24000000*OO[[#This Row],[141 (06JUL1985 12:00:00)-Water Temperature (C)]]*OO[[#This Row],[83]]</f>
        <v>0.12547862712315</v>
      </c>
      <c r="CH503" s="10">
        <f>3/24000000*OO[[#This Row],[142 (06JUL1985 15:00:00)-Water Temperature (C)]]*OO[[#This Row],[84]]</f>
        <v>0.12680518266750002</v>
      </c>
      <c r="CI503" s="10">
        <f>3/24000000*OO[[#This Row],[143 (06JUL1985 18:00:00)-Water Temperature (C)]]*OO[[#This Row],[85]]</f>
        <v>0.1273364394271875</v>
      </c>
      <c r="CJ503" s="10">
        <f>3/24000000*OO[[#This Row],[144 (06JUL1985 21:00:00)-Water Temperature (C)]]*OO[[#This Row],[86]]</f>
        <v>0.12762016639410001</v>
      </c>
      <c r="CK503" s="10">
        <f>3/24000000*OO[[#This Row],[145 (07JUL1985 00:00:00)-Water Temperature (C)]]*OO[[#This Row],[87]]</f>
        <v>0.12797094896257499</v>
      </c>
      <c r="CL503" s="10">
        <f>3/24000000*OO[[#This Row],[146 (07JUL1985 03:00:00)-Water Temperature (C)]]*OO[[#This Row],[88]]</f>
        <v>0.12893459585509998</v>
      </c>
      <c r="CM503" s="10">
        <f>3/24000000*OO[[#This Row],[147 (07JUL1985 06:00:00)-Water Temperature (C)]]*OO[[#This Row],[89]]</f>
        <v>0.12976786059046247</v>
      </c>
      <c r="CN503" s="10">
        <f>3/24000000*OO[[#This Row],[148 (07JUL1985 09:00:00)-Water Temperature (C)]]*OO[[#This Row],[90]]</f>
        <v>0.13013374305731248</v>
      </c>
      <c r="CO503" s="10">
        <f>3/24000000*OO[[#This Row],[149 (07JUL1985 12:00:00)-Water Temperature (C)]]*OO[[#This Row],[91]]</f>
        <v>0.13021208423675001</v>
      </c>
      <c r="CP503" s="10">
        <f>3/24000000*OO[[#This Row],[150 (07JUL1985 15:00:00)-Water Temperature (C)]]*OO[[#This Row],[92]]</f>
        <v>0.12962240275732501</v>
      </c>
      <c r="CQ503" s="10">
        <f>3/24000000*OO[[#This Row],[151 (07JUL1985 18:00:00)-Water Temperature (C)]]*OO[[#This Row],[93]]</f>
        <v>0.12867414056204998</v>
      </c>
      <c r="CR503" s="10">
        <f>3/24000000*OO[[#This Row],[152 (07JUL1985 21:00:00)-Water Temperature (C)]]*OO[[#This Row],[94]]</f>
        <v>0.12768359774729998</v>
      </c>
      <c r="CS503" s="10">
        <f>3/24000000*OO[[#This Row],[153 (08JUL1985 00:00:00)-Water Temperature (C)]]*OO[[#This Row],[95]]</f>
        <v>0.1267129202738875</v>
      </c>
      <c r="CT503" s="10">
        <f>3/24000000*OO[[#This Row],[154 (08JUL1985 03:00:00)-Water Temperature (C)]]*OO[[#This Row],[96]]</f>
        <v>0.12589387484586248</v>
      </c>
      <c r="CU503" s="10">
        <f>3/24000000*OO[[#This Row],[155 (08JUL1985 06:00:00)-Water Temperature (C)]]*OO[[#This Row],[97]]</f>
        <v>0.125340706015625</v>
      </c>
      <c r="CV503" s="10">
        <f>3/24000000*OO[[#This Row],[156 (08JUL1985 09:00:00)-Water Temperature (C)]]*OO[[#This Row],[98]]</f>
        <v>0.12441611657973747</v>
      </c>
      <c r="CW503" s="10">
        <f>3/24000000*OO[[#This Row],[157 (08JUL1985 12:00:00)-Water Temperature (C)]]*OO[[#This Row],[99]]</f>
        <v>0.12338592391480001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0</v>
      </c>
      <c r="AE504" s="10">
        <f>3/24000000*OO[[#This Row],[88 (29JUN1985 21:00:00)-Water Temperature (C)]]*OO[[#This Row],[30]]</f>
        <v>1.305578425025875E-36</v>
      </c>
      <c r="AF504" s="10">
        <f>3/24000000*OO[[#This Row],[88 (29JUN1985 21:00:00)-Water Temperature (C)]]*OO[[#This Row],[30]]</f>
        <v>1.305578425025875E-36</v>
      </c>
      <c r="AG504" s="10">
        <f>3/24000000*OO[[#This Row],[89 (30JUN1985 00:00:00)-Water Temperature (C)]]*OO[[#This Row],[31]]</f>
        <v>1.03706217298025E-32</v>
      </c>
      <c r="AH504" s="10">
        <f>3/24000000*OO[[#This Row],[90 (30JUN1985 03:00:00)-Water Temperature (C)]]*OO[[#This Row],[32]]</f>
        <v>2.571882387601E-29</v>
      </c>
      <c r="AI504" s="10">
        <f>3/24000000*OO[[#This Row],[91 (30JUN1985 06:00:00)-Water Temperature (C)]]*OO[[#This Row],[33]]</f>
        <v>2.4156925441200001E-26</v>
      </c>
      <c r="AJ504" s="10">
        <f>3/24000000*OO[[#This Row],[92 (30JUN1985 09:00:00)-Water Temperature (C)]]*OO[[#This Row],[34]]</f>
        <v>1.0133877106981251E-23</v>
      </c>
      <c r="AK504" s="10">
        <f>3/24000000*OO[[#This Row],[93 (30JUN1985 12:00:00)-Water Temperature (C)]]*OO[[#This Row],[35]]</f>
        <v>2.1481375223958748E-21</v>
      </c>
      <c r="AL504" s="10">
        <f>3/24000000*OO[[#This Row],[94 (30JUN1985 15:00:00)-Water Temperature (C)]]*OO[[#This Row],[36]]</f>
        <v>2.5467567871789996E-19</v>
      </c>
      <c r="AM504" s="10">
        <f>3/24000000*OO[[#This Row],[95 (30JUN1985 18:00:00)-Water Temperature (C)]]*OO[[#This Row],[37]]</f>
        <v>1.8247804901643745E-17</v>
      </c>
      <c r="AN504" s="10">
        <f>3/24000000*OO[[#This Row],[96 (30JUN1985 21:00:00)-Water Temperature (C)]]*OO[[#This Row],[38]]</f>
        <v>8.3958006124199988E-16</v>
      </c>
      <c r="AO504" s="10">
        <f>3/24000000*OO[[#This Row],[97 (01JUL1985 00:00:00)-Water Temperature (C)]]*OO[[#This Row],[39]]</f>
        <v>2.6208787027849999E-14</v>
      </c>
      <c r="AP504" s="10">
        <f>3/24000000*OO[[#This Row],[98 (01JUL1985 03:00:00)-Water Temperature (C)]]*OO[[#This Row],[40]]</f>
        <v>5.8255416556800002E-13</v>
      </c>
      <c r="AQ504" s="10">
        <f>3/24000000*OO[[#This Row],[99 (01JUL1985 06:00:00)-Water Temperature (C)]]*OO[[#This Row],[41]]</f>
        <v>9.4163606586499998E-12</v>
      </c>
      <c r="AR504" s="10">
        <f>3/24000000*OO[[#This Row],[100 (01JUL1985 09:00:00)-Water Temperature (C)]]*OO[[#This Row],[42]]</f>
        <v>1.14323303979425E-10</v>
      </c>
      <c r="AS504" s="10">
        <f>3/24000000*OO[[#This Row],[101 (01JUL1985 12:00:00)-Water Temperature (C)]]*OO[[#This Row],[43]]</f>
        <v>1.0731341219156249E-9</v>
      </c>
      <c r="AT504" s="10">
        <f>3/24000000*OO[[#This Row],[102 (01JUL1985 15:00:00)-Water Temperature (C)]]*OO[[#This Row],[44]]</f>
        <v>7.9997261893799994E-9</v>
      </c>
      <c r="AU504" s="10">
        <f>3/24000000*OO[[#This Row],[103 (01JUL1985 18:00:00)-Water Temperature (C)]]*OO[[#This Row],[45]]</f>
        <v>4.8436486639524997E-8</v>
      </c>
      <c r="AV504" s="10">
        <f>3/24000000*OO[[#This Row],[104 (01JUL1985 21:00:00)-Water Temperature (C)]]*OO[[#This Row],[46]]</f>
        <v>2.4296103787705E-7</v>
      </c>
      <c r="AW504" s="10">
        <f>3/24000000*OO[[#This Row],[105 (02JUL1985 00:00:00)-Water Temperature (C)]]*OO[[#This Row],[47]]</f>
        <v>1.032557577446625E-6</v>
      </c>
      <c r="AX504" s="10">
        <f>3/24000000*OO[[#This Row],[106 (02JUL1985 03:00:00)-Water Temperature (C)]]*OO[[#This Row],[48]]</f>
        <v>3.8028086516875002E-6</v>
      </c>
      <c r="AY504" s="10">
        <f>3/24000000*OO[[#This Row],[107 (02JUL1985 06:00:00)-Water Temperature (C)]]*OO[[#This Row],[49]]</f>
        <v>1.216213653152E-5</v>
      </c>
      <c r="AZ504" s="10">
        <f>3/24000000*OO[[#This Row],[108 (02JUL1985 09:00:00)-Water Temperature (C)]]*OO[[#This Row],[50]]</f>
        <v>3.4258050507149999E-5</v>
      </c>
      <c r="BA504" s="10">
        <f>3/24000000*OO[[#This Row],[109 (02JUL1985 12:00:00)-Water Temperature (C)]]*OO[[#This Row],[51]]</f>
        <v>8.6215870342699997E-5</v>
      </c>
      <c r="BB504" s="10">
        <f>3/24000000*OO[[#This Row],[110 (02JUL1985 15:00:00)-Water Temperature (C)]]*OO[[#This Row],[52]]</f>
        <v>1.9583227303222501E-4</v>
      </c>
      <c r="BC504" s="10">
        <f>3/24000000*OO[[#This Row],[111 (02JUL1985 18:00:00)-Water Temperature (C)]]*OO[[#This Row],[53]]</f>
        <v>4.0552123968499992E-4</v>
      </c>
      <c r="BD504" s="10">
        <f>3/24000000*OO[[#This Row],[112 (02JUL1985 21:00:00)-Water Temperature (C)]]*OO[[#This Row],[54]]</f>
        <v>7.7498060077350005E-4</v>
      </c>
      <c r="BE504" s="10">
        <f>3/24000000*OO[[#This Row],[113 (03JUL1985 00:00:00)-Water Temperature (C)]]*OO[[#This Row],[55]]</f>
        <v>1.3804243362098749E-3</v>
      </c>
      <c r="BF504" s="10">
        <f>3/24000000*OO[[#This Row],[114 (03JUL1985 03:00:00)-Water Temperature (C)]]*OO[[#This Row],[56]]</f>
        <v>2.3214655608966251E-3</v>
      </c>
      <c r="BG504" s="10">
        <f>3/24000000*OO[[#This Row],[115 (03JUL1985 06:00:00)-Water Temperature (C)]]*OO[[#This Row],[57]]</f>
        <v>3.6897204781490001E-3</v>
      </c>
      <c r="BH504" s="10">
        <f>3/24000000*OO[[#This Row],[116 (03JUL1985 09:00:00)-Water Temperature (C)]]*OO[[#This Row],[58]]</f>
        <v>5.563384833615001E-3</v>
      </c>
      <c r="BI504" s="10">
        <f>3/24000000*OO[[#This Row],[117 (03JUL1985 12:00:00)-Water Temperature (C)]]*OO[[#This Row],[59]]</f>
        <v>8.0068847215912491E-3</v>
      </c>
      <c r="BJ504" s="10">
        <f>3/24000000*OO[[#This Row],[118 (03JUL1985 15:00:00)-Water Temperature (C)]]*OO[[#This Row],[60]]</f>
        <v>1.101402459612E-2</v>
      </c>
      <c r="BK504" s="10">
        <f>3/24000000*OO[[#This Row],[119 (03JUL1985 18:00:00)-Water Temperature (C)]]*OO[[#This Row],[61]]</f>
        <v>1.4572321271414999E-2</v>
      </c>
      <c r="BL504" s="10">
        <f>3/24000000*OO[[#This Row],[120 (03JUL1985 21:00:00)-Water Temperature (C)]]*OO[[#This Row],[62]]</f>
        <v>1.867612810545E-2</v>
      </c>
      <c r="BM504" s="10">
        <f>3/24000000*OO[[#This Row],[121 (04JUL1985 00:00:00)-Water Temperature (C)]]*OO[[#This Row],[63]]</f>
        <v>2.3287330246293748E-2</v>
      </c>
      <c r="BN504" s="10">
        <f>3/24000000*OO[[#This Row],[122 (04JUL1985 03:00:00)-Water Temperature (C)]]*OO[[#This Row],[64]]</f>
        <v>2.8450605853487496E-2</v>
      </c>
      <c r="BO504" s="10">
        <f>3/24000000*OO[[#This Row],[123 (04JUL1985 06:00:00)-Water Temperature (C)]]*OO[[#This Row],[65]]</f>
        <v>3.3912389057097501E-2</v>
      </c>
      <c r="BP504" s="10">
        <f>3/24000000*OO[[#This Row],[124 (04JUL1985 09:00:00)-Water Temperature (C)]]*OO[[#This Row],[66]]</f>
        <v>3.9630374962749994E-2</v>
      </c>
      <c r="BQ504" s="10">
        <f>3/24000000*OO[[#This Row],[125 (04JUL1985 12:00:00)-Water Temperature (C)]]*OO[[#This Row],[67]]</f>
        <v>4.5370496307937498E-2</v>
      </c>
      <c r="BR504" s="10">
        <f>3/24000000*OO[[#This Row],[126 (04JUL1985 15:00:00)-Water Temperature (C)]]*OO[[#This Row],[68]]</f>
        <v>5.1156790017899995E-2</v>
      </c>
      <c r="BS504" s="10">
        <f>3/24000000*OO[[#This Row],[127 (04JUL1985 18:00:00)-Water Temperature (C)]]*OO[[#This Row],[69]]</f>
        <v>5.697118582057499E-2</v>
      </c>
      <c r="BT504" s="10">
        <f>3/24000000*OO[[#This Row],[128 (04JUL1985 21:00:00)-Water Temperature (C)]]*OO[[#This Row],[70]]</f>
        <v>6.2666751106125004E-2</v>
      </c>
      <c r="BU504" s="10">
        <f>3/24000000*OO[[#This Row],[129 (05JUL1985 00:00:00)-Water Temperature (C)]]*OO[[#This Row],[71]]</f>
        <v>6.8164762355787514E-2</v>
      </c>
      <c r="BV504" s="10">
        <f>3/24000000*OO[[#This Row],[130 (05JUL1985 03:00:00)-Water Temperature (C)]]*OO[[#This Row],[72]]</f>
        <v>7.3771704006349983E-2</v>
      </c>
      <c r="BW504" s="10">
        <f>3/24000000*OO[[#This Row],[131 (05JUL1985 06:00:00)-Water Temperature (C)]]*OO[[#This Row],[73]]</f>
        <v>7.8883274210550011E-2</v>
      </c>
      <c r="BX504" s="10">
        <f>3/24000000*OO[[#This Row],[132 (05JUL1985 09:00:00)-Water Temperature (C)]]*OO[[#This Row],[74]]</f>
        <v>8.3660874949874994E-2</v>
      </c>
      <c r="BY504" s="10">
        <f>3/24000000*OO[[#This Row],[133 (05JUL1985 12:00:00)-Water Temperature (C)]]*OO[[#This Row],[75]]</f>
        <v>8.8114313848424997E-2</v>
      </c>
      <c r="BZ504" s="10">
        <f>3/24000000*OO[[#This Row],[134 (05JUL1985 15:00:00)-Water Temperature (C)]]*OO[[#This Row],[76]]</f>
        <v>9.20436486522625E-2</v>
      </c>
      <c r="CA504" s="10">
        <f>3/24000000*OO[[#This Row],[135 (05JUL1985 18:00:00)-Water Temperature (C)]]*OO[[#This Row],[77]]</f>
        <v>9.5414813862824979E-2</v>
      </c>
      <c r="CB504" s="10">
        <f>3/24000000*OO[[#This Row],[136 (05JUL1985 21:00:00)-Water Temperature (C)]]*OO[[#This Row],[78]]</f>
        <v>9.8423357733999989E-2</v>
      </c>
      <c r="CC504" s="10">
        <f>3/24000000*OO[[#This Row],[137 (06JUL1985 00:00:00)-Water Temperature (C)]]*OO[[#This Row],[79]]</f>
        <v>0.10127855242658751</v>
      </c>
      <c r="CD504" s="10">
        <f>3/24000000*OO[[#This Row],[138 (06JUL1985 03:00:00)-Water Temperature (C)]]*OO[[#This Row],[80]]</f>
        <v>0.10454595219724998</v>
      </c>
      <c r="CE504" s="10">
        <f>3/24000000*OO[[#This Row],[139 (06JUL1985 06:00:00)-Water Temperature (C)]]*OO[[#This Row],[81]]</f>
        <v>0.10732137662539999</v>
      </c>
      <c r="CF504" s="10">
        <f>3/24000000*OO[[#This Row],[140 (06JUL1985 09:00:00)-Water Temperature (C)]]*OO[[#This Row],[82]]</f>
        <v>0.10964924158001249</v>
      </c>
      <c r="CG504" s="10">
        <f>3/24000000*OO[[#This Row],[141 (06JUL1985 12:00:00)-Water Temperature (C)]]*OO[[#This Row],[83]]</f>
        <v>0.11186418983561247</v>
      </c>
      <c r="CH504" s="10">
        <f>3/24000000*OO[[#This Row],[142 (06JUL1985 15:00:00)-Water Temperature (C)]]*OO[[#This Row],[84]]</f>
        <v>0.11343366023819999</v>
      </c>
      <c r="CI504" s="10">
        <f>3/24000000*OO[[#This Row],[143 (06JUL1985 18:00:00)-Water Temperature (C)]]*OO[[#This Row],[85]]</f>
        <v>0.11428538306632501</v>
      </c>
      <c r="CJ504" s="10">
        <f>3/24000000*OO[[#This Row],[144 (06JUL1985 21:00:00)-Water Temperature (C)]]*OO[[#This Row],[86]]</f>
        <v>0.11490639564345001</v>
      </c>
      <c r="CK504" s="10">
        <f>3/24000000*OO[[#This Row],[145 (07JUL1985 00:00:00)-Water Temperature (C)]]*OO[[#This Row],[87]]</f>
        <v>0.11558713020648749</v>
      </c>
      <c r="CL504" s="10">
        <f>3/24000000*OO[[#This Row],[146 (07JUL1985 03:00:00)-Water Temperature (C)]]*OO[[#This Row],[88]]</f>
        <v>0.11681483279835</v>
      </c>
      <c r="CM504" s="10">
        <f>3/24000000*OO[[#This Row],[147 (07JUL1985 06:00:00)-Water Temperature (C)]]*OO[[#This Row],[89]]</f>
        <v>0.11789313087892499</v>
      </c>
      <c r="CN504" s="10">
        <f>3/24000000*OO[[#This Row],[148 (07JUL1985 09:00:00)-Water Temperature (C)]]*OO[[#This Row],[90]]</f>
        <v>0.11852554784579999</v>
      </c>
      <c r="CO504" s="10">
        <f>3/24000000*OO[[#This Row],[149 (07JUL1985 12:00:00)-Water Temperature (C)]]*OO[[#This Row],[91]]</f>
        <v>0.11888404512565</v>
      </c>
      <c r="CP504" s="10">
        <f>3/24000000*OO[[#This Row],[150 (07JUL1985 15:00:00)-Water Temperature (C)]]*OO[[#This Row],[92]]</f>
        <v>0.1186060265065375</v>
      </c>
      <c r="CQ504" s="10">
        <f>3/24000000*OO[[#This Row],[151 (07JUL1985 18:00:00)-Water Temperature (C)]]*OO[[#This Row],[93]]</f>
        <v>0.11799893409255</v>
      </c>
      <c r="CR504" s="10">
        <f>3/24000000*OO[[#This Row],[152 (07JUL1985 21:00:00)-Water Temperature (C)]]*OO[[#This Row],[94]]</f>
        <v>0.11734321204779999</v>
      </c>
      <c r="CS504" s="10">
        <f>3/24000000*OO[[#This Row],[153 (08JUL1985 00:00:00)-Water Temperature (C)]]*OO[[#This Row],[95]]</f>
        <v>0.11669577137111249</v>
      </c>
      <c r="CT504" s="10">
        <f>3/24000000*OO[[#This Row],[154 (08JUL1985 03:00:00)-Water Temperature (C)]]*OO[[#This Row],[96]]</f>
        <v>0.11617788083621249</v>
      </c>
      <c r="CU504" s="10">
        <f>3/24000000*OO[[#This Row],[155 (08JUL1985 06:00:00)-Water Temperature (C)]]*OO[[#This Row],[97]]</f>
        <v>0.11588946906131248</v>
      </c>
      <c r="CV504" s="10">
        <f>3/24000000*OO[[#This Row],[156 (08JUL1985 09:00:00)-Water Temperature (C)]]*OO[[#This Row],[98]]</f>
        <v>0.11523766650395</v>
      </c>
      <c r="CW504" s="10">
        <f>3/24000000*OO[[#This Row],[157 (08JUL1985 12:00:00)-Water Temperature (C)]]*OO[[#This Row],[99]]</f>
        <v>0.1144701227208875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3.2233919186873748E-37</v>
      </c>
      <c r="AF505" s="10">
        <f>3/24000000*OO[[#This Row],[88 (29JUN1985 21:00:00)-Water Temperature (C)]]*OO[[#This Row],[30]]</f>
        <v>3.2233919186873748E-37</v>
      </c>
      <c r="AG505" s="10">
        <f>3/24000000*OO[[#This Row],[89 (30JUN1985 00:00:00)-Water Temperature (C)]]*OO[[#This Row],[31]]</f>
        <v>2.7968310594012495E-33</v>
      </c>
      <c r="AH505" s="10">
        <f>3/24000000*OO[[#This Row],[90 (30JUN1985 03:00:00)-Water Temperature (C)]]*OO[[#This Row],[32]]</f>
        <v>7.525714415939999E-30</v>
      </c>
      <c r="AI505" s="10">
        <f>3/24000000*OO[[#This Row],[91 (30JUN1985 06:00:00)-Water Temperature (C)]]*OO[[#This Row],[33]]</f>
        <v>7.5969576960599997E-27</v>
      </c>
      <c r="AJ505" s="10">
        <f>3/24000000*OO[[#This Row],[92 (30JUN1985 09:00:00)-Water Temperature (C)]]*OO[[#This Row],[34]]</f>
        <v>3.4019004042847502E-24</v>
      </c>
      <c r="AK505" s="10">
        <f>3/24000000*OO[[#This Row],[93 (30JUN1985 12:00:00)-Water Temperature (C)]]*OO[[#This Row],[35]]</f>
        <v>7.6526292212849985E-22</v>
      </c>
      <c r="AL505" s="10">
        <f>3/24000000*OO[[#This Row],[94 (30JUN1985 15:00:00)-Water Temperature (C)]]*OO[[#This Row],[36]]</f>
        <v>9.5807432641999985E-20</v>
      </c>
      <c r="AM505" s="10">
        <f>3/24000000*OO[[#This Row],[95 (30JUN1985 18:00:00)-Water Temperature (C)]]*OO[[#This Row],[37]]</f>
        <v>7.2235665042074998E-18</v>
      </c>
      <c r="AN505" s="10">
        <f>3/24000000*OO[[#This Row],[96 (30JUN1985 21:00:00)-Water Temperature (C)]]*OO[[#This Row],[38]]</f>
        <v>3.4866183053762497E-16</v>
      </c>
      <c r="AO505" s="10">
        <f>3/24000000*OO[[#This Row],[97 (01JUL1985 00:00:00)-Water Temperature (C)]]*OO[[#This Row],[39]]</f>
        <v>1.13884755549375E-14</v>
      </c>
      <c r="AP505" s="10">
        <f>3/24000000*OO[[#This Row],[98 (01JUL1985 03:00:00)-Water Temperature (C)]]*OO[[#This Row],[40]]</f>
        <v>2.6429112724139998E-13</v>
      </c>
      <c r="AQ505" s="10">
        <f>3/24000000*OO[[#This Row],[99 (01JUL1985 06:00:00)-Water Temperature (C)]]*OO[[#This Row],[41]]</f>
        <v>4.4498737735374999E-12</v>
      </c>
      <c r="AR505" s="10">
        <f>3/24000000*OO[[#This Row],[100 (01JUL1985 09:00:00)-Water Temperature (C)]]*OO[[#This Row],[42]]</f>
        <v>5.6163146302787495E-11</v>
      </c>
      <c r="AS505" s="10">
        <f>3/24000000*OO[[#This Row],[101 (01JUL1985 12:00:00)-Water Temperature (C)]]*OO[[#This Row],[43]]</f>
        <v>5.4716826790574995E-10</v>
      </c>
      <c r="AT505" s="10">
        <f>3/24000000*OO[[#This Row],[102 (01JUL1985 15:00:00)-Water Temperature (C)]]*OO[[#This Row],[44]]</f>
        <v>4.2268943636349993E-9</v>
      </c>
      <c r="AU505" s="10">
        <f>3/24000000*OO[[#This Row],[103 (01JUL1985 18:00:00)-Water Temperature (C)]]*OO[[#This Row],[45]]</f>
        <v>2.6484887033389998E-8</v>
      </c>
      <c r="AV505" s="10">
        <f>3/24000000*OO[[#This Row],[104 (01JUL1985 21:00:00)-Water Temperature (C)]]*OO[[#This Row],[46]]</f>
        <v>1.3728649218899998E-7</v>
      </c>
      <c r="AW505" s="10">
        <f>3/24000000*OO[[#This Row],[105 (02JUL1985 00:00:00)-Water Temperature (C)]]*OO[[#This Row],[47]]</f>
        <v>6.0208384163700008E-7</v>
      </c>
      <c r="AX505" s="10">
        <f>3/24000000*OO[[#This Row],[106 (02JUL1985 03:00:00)-Water Temperature (C)]]*OO[[#This Row],[48]]</f>
        <v>2.2849928600152496E-6</v>
      </c>
      <c r="AY505" s="10">
        <f>3/24000000*OO[[#This Row],[107 (02JUL1985 06:00:00)-Water Temperature (C)]]*OO[[#This Row],[49]]</f>
        <v>7.5207332865237489E-6</v>
      </c>
      <c r="AZ505" s="10">
        <f>3/24000000*OO[[#This Row],[108 (02JUL1985 09:00:00)-Water Temperature (C)]]*OO[[#This Row],[50]]</f>
        <v>2.1770953275483755E-5</v>
      </c>
      <c r="BA505" s="10">
        <f>3/24000000*OO[[#This Row],[109 (02JUL1985 12:00:00)-Water Temperature (C)]]*OO[[#This Row],[51]]</f>
        <v>5.6231526397649995E-5</v>
      </c>
      <c r="BB505" s="10">
        <f>3/24000000*OO[[#This Row],[110 (02JUL1985 15:00:00)-Water Temperature (C)]]*OO[[#This Row],[52]]</f>
        <v>1.30901550645E-4</v>
      </c>
      <c r="BC505" s="10">
        <f>3/24000000*OO[[#This Row],[111 (02JUL1985 18:00:00)-Water Temperature (C)]]*OO[[#This Row],[53]]</f>
        <v>2.7751230429664994E-4</v>
      </c>
      <c r="BD505" s="10">
        <f>3/24000000*OO[[#This Row],[112 (02JUL1985 21:00:00)-Water Temperature (C)]]*OO[[#This Row],[54]]</f>
        <v>5.4240241492800004E-4</v>
      </c>
      <c r="BE505" s="10">
        <f>3/24000000*OO[[#This Row],[113 (03JUL1985 00:00:00)-Water Temperature (C)]]*OO[[#This Row],[55]]</f>
        <v>9.8707510433262502E-4</v>
      </c>
      <c r="BF505" s="10">
        <f>3/24000000*OO[[#This Row],[114 (03JUL1985 03:00:00)-Water Temperature (C)]]*OO[[#This Row],[56]]</f>
        <v>1.6939953382115E-3</v>
      </c>
      <c r="BG505" s="10">
        <f>3/24000000*OO[[#This Row],[115 (03JUL1985 06:00:00)-Water Temperature (C)]]*OO[[#This Row],[57]]</f>
        <v>2.7446531703965E-3</v>
      </c>
      <c r="BH505" s="10">
        <f>3/24000000*OO[[#This Row],[116 (03JUL1985 09:00:00)-Water Temperature (C)]]*OO[[#This Row],[58]]</f>
        <v>4.2140857274099996E-3</v>
      </c>
      <c r="BI505" s="10">
        <f>3/24000000*OO[[#This Row],[117 (03JUL1985 12:00:00)-Water Temperature (C)]]*OO[[#This Row],[59]]</f>
        <v>6.1695211816000005E-3</v>
      </c>
      <c r="BJ505" s="10">
        <f>3/24000000*OO[[#This Row],[118 (03JUL1985 15:00:00)-Water Temperature (C)]]*OO[[#This Row],[60]]</f>
        <v>8.6232959586899985E-3</v>
      </c>
      <c r="BK505" s="10">
        <f>3/24000000*OO[[#This Row],[119 (03JUL1985 18:00:00)-Water Temperature (C)]]*OO[[#This Row],[61]]</f>
        <v>1.1583966173193749E-2</v>
      </c>
      <c r="BL505" s="10">
        <f>3/24000000*OO[[#This Row],[120 (03JUL1985 21:00:00)-Water Temperature (C)]]*OO[[#This Row],[62]]</f>
        <v>1.50615249392375E-2</v>
      </c>
      <c r="BM505" s="10">
        <f>3/24000000*OO[[#This Row],[121 (04JUL1985 00:00:00)-Water Temperature (C)]]*OO[[#This Row],[63]]</f>
        <v>1.9038122599262498E-2</v>
      </c>
      <c r="BN505" s="10">
        <f>3/24000000*OO[[#This Row],[122 (04JUL1985 03:00:00)-Water Temperature (C)]]*OO[[#This Row],[64]]</f>
        <v>2.3560708806255003E-2</v>
      </c>
      <c r="BO505" s="10">
        <f>3/24000000*OO[[#This Row],[123 (04JUL1985 06:00:00)-Water Temperature (C)]]*OO[[#This Row],[65]]</f>
        <v>2.8420940231489996E-2</v>
      </c>
      <c r="BP505" s="10">
        <f>3/24000000*OO[[#This Row],[124 (04JUL1985 09:00:00)-Water Temperature (C)]]*OO[[#This Row],[66]]</f>
        <v>3.3591333202844999E-2</v>
      </c>
      <c r="BQ505" s="10">
        <f>3/24000000*OO[[#This Row],[125 (04JUL1985 12:00:00)-Water Temperature (C)]]*OO[[#This Row],[67]]</f>
        <v>3.8865494204274993E-2</v>
      </c>
      <c r="BR505" s="10">
        <f>3/24000000*OO[[#This Row],[126 (04JUL1985 15:00:00)-Water Temperature (C)]]*OO[[#This Row],[68]]</f>
        <v>4.4263817305624995E-2</v>
      </c>
      <c r="BS505" s="10">
        <f>3/24000000*OO[[#This Row],[127 (04JUL1985 18:00:00)-Water Temperature (C)]]*OO[[#This Row],[69]]</f>
        <v>4.9757674397875006E-2</v>
      </c>
      <c r="BT505" s="10">
        <f>3/24000000*OO[[#This Row],[128 (04JUL1985 21:00:00)-Water Temperature (C)]]*OO[[#This Row],[70]]</f>
        <v>5.5216272900999987E-2</v>
      </c>
      <c r="BU505" s="10">
        <f>3/24000000*OO[[#This Row],[129 (05JUL1985 00:00:00)-Water Temperature (C)]]*OO[[#This Row],[71]]</f>
        <v>6.0559746997749998E-2</v>
      </c>
      <c r="BV505" s="10">
        <f>3/24000000*OO[[#This Row],[130 (05JUL1985 03:00:00)-Water Temperature (C)]]*OO[[#This Row],[72]]</f>
        <v>6.6060424172812493E-2</v>
      </c>
      <c r="BW505" s="10">
        <f>3/24000000*OO[[#This Row],[131 (05JUL1985 06:00:00)-Water Temperature (C)]]*OO[[#This Row],[73]]</f>
        <v>7.1146003913224981E-2</v>
      </c>
      <c r="BX505" s="10">
        <f>3/24000000*OO[[#This Row],[132 (05JUL1985 09:00:00)-Water Temperature (C)]]*OO[[#This Row],[74]]</f>
        <v>7.5977528267349992E-2</v>
      </c>
      <c r="BY505" s="10">
        <f>3/24000000*OO[[#This Row],[133 (05JUL1985 12:00:00)-Water Temperature (C)]]*OO[[#This Row],[75]]</f>
        <v>8.0542510016287497E-2</v>
      </c>
      <c r="BZ505" s="10">
        <f>3/24000000*OO[[#This Row],[134 (05JUL1985 15:00:00)-Water Temperature (C)]]*OO[[#This Row],[76]]</f>
        <v>8.4642941663962509E-2</v>
      </c>
      <c r="CA505" s="10">
        <f>3/24000000*OO[[#This Row],[135 (05JUL1985 18:00:00)-Water Temperature (C)]]*OO[[#This Row],[77]]</f>
        <v>8.8248913686687511E-2</v>
      </c>
      <c r="CB505" s="10">
        <f>3/24000000*OO[[#This Row],[136 (05JUL1985 21:00:00)-Water Temperature (C)]]*OO[[#This Row],[78]]</f>
        <v>9.1530608663024995E-2</v>
      </c>
      <c r="CC505" s="10">
        <f>3/24000000*OO[[#This Row],[137 (06JUL1985 00:00:00)-Water Temperature (C)]]*OO[[#This Row],[79]]</f>
        <v>9.4682021984999989E-2</v>
      </c>
      <c r="CD505" s="10">
        <f>3/24000000*OO[[#This Row],[138 (06JUL1985 03:00:00)-Water Temperature (C)]]*OO[[#This Row],[80]]</f>
        <v>9.822452449605E-2</v>
      </c>
      <c r="CE505" s="10">
        <f>3/24000000*OO[[#This Row],[139 (06JUL1985 06:00:00)-Water Temperature (C)]]*OO[[#This Row],[81]]</f>
        <v>0.10128207065276248</v>
      </c>
      <c r="CF505" s="10">
        <f>3/24000000*OO[[#This Row],[140 (06JUL1985 09:00:00)-Water Temperature (C)]]*OO[[#This Row],[82]]</f>
        <v>0.1039273019468</v>
      </c>
      <c r="CG505" s="10">
        <f>3/24000000*OO[[#This Row],[141 (06JUL1985 12:00:00)-Water Temperature (C)]]*OO[[#This Row],[83]]</f>
        <v>0.10646151621785001</v>
      </c>
      <c r="CH505" s="10">
        <f>3/24000000*OO[[#This Row],[142 (06JUL1985 15:00:00)-Water Temperature (C)]]*OO[[#This Row],[84]]</f>
        <v>0.10835404846199999</v>
      </c>
      <c r="CI505" s="10">
        <f>3/24000000*OO[[#This Row],[143 (06JUL1985 18:00:00)-Water Temperature (C)]]*OO[[#This Row],[85]]</f>
        <v>0.109563456015</v>
      </c>
      <c r="CJ505" s="10">
        <f>3/24000000*OO[[#This Row],[144 (06JUL1985 21:00:00)-Water Temperature (C)]]*OO[[#This Row],[86]]</f>
        <v>0.1105411262933625</v>
      </c>
      <c r="CK505" s="10">
        <f>3/24000000*OO[[#This Row],[145 (07JUL1985 00:00:00)-Water Temperature (C)]]*OO[[#This Row],[87]]</f>
        <v>0.11157530978730001</v>
      </c>
      <c r="CL505" s="10">
        <f>3/24000000*OO[[#This Row],[146 (07JUL1985 03:00:00)-Water Temperature (C)]]*OO[[#This Row],[88]]</f>
        <v>0.11312421279344997</v>
      </c>
      <c r="CM505" s="10">
        <f>3/24000000*OO[[#This Row],[147 (07JUL1985 06:00:00)-Water Temperature (C)]]*OO[[#This Row],[89]]</f>
        <v>0.11450129579878748</v>
      </c>
      <c r="CN505" s="10">
        <f>3/24000000*OO[[#This Row],[148 (07JUL1985 09:00:00)-Water Temperature (C)]]*OO[[#This Row],[90]]</f>
        <v>0.11543151260250001</v>
      </c>
      <c r="CO505" s="10">
        <f>3/24000000*OO[[#This Row],[149 (07JUL1985 12:00:00)-Water Temperature (C)]]*OO[[#This Row],[91]]</f>
        <v>0.1160819820884625</v>
      </c>
      <c r="CP505" s="10">
        <f>3/24000000*OO[[#This Row],[150 (07JUL1985 15:00:00)-Water Temperature (C)]]*OO[[#This Row],[92]]</f>
        <v>0.11608952072519998</v>
      </c>
      <c r="CQ505" s="10">
        <f>3/24000000*OO[[#This Row],[151 (07JUL1985 18:00:00)-Water Temperature (C)]]*OO[[#This Row],[93]]</f>
        <v>0.11577381016959999</v>
      </c>
      <c r="CR505" s="10">
        <f>3/24000000*OO[[#This Row],[152 (07JUL1985 21:00:00)-Water Temperature (C)]]*OO[[#This Row],[94]]</f>
        <v>0.11539908708149998</v>
      </c>
      <c r="CS505" s="10">
        <f>3/24000000*OO[[#This Row],[153 (08JUL1985 00:00:00)-Water Temperature (C)]]*OO[[#This Row],[95]]</f>
        <v>0.115019299089025</v>
      </c>
      <c r="CT505" s="10">
        <f>3/24000000*OO[[#This Row],[154 (08JUL1985 03:00:00)-Water Temperature (C)]]*OO[[#This Row],[96]]</f>
        <v>0.114758718206625</v>
      </c>
      <c r="CU505" s="10">
        <f>3/24000000*OO[[#This Row],[155 (08JUL1985 06:00:00)-Water Temperature (C)]]*OO[[#This Row],[97]]</f>
        <v>0.1147062473568</v>
      </c>
      <c r="CV505" s="10">
        <f>3/24000000*OO[[#This Row],[156 (08JUL1985 09:00:00)-Water Temperature (C)]]*OO[[#This Row],[98]]</f>
        <v>0.11427799045874999</v>
      </c>
      <c r="CW505" s="10">
        <f>3/24000000*OO[[#This Row],[157 (08JUL1985 12:00:00)-Water Temperature (C)]]*OO[[#This Row],[99]]</f>
        <v>0.11371559434156249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8.3926548533187499E-38</v>
      </c>
      <c r="AF506" s="10">
        <f>3/24000000*OO[[#This Row],[88 (29JUN1985 21:00:00)-Water Temperature (C)]]*OO[[#This Row],[30]]</f>
        <v>8.3926548533187499E-38</v>
      </c>
      <c r="AG506" s="10">
        <f>3/24000000*OO[[#This Row],[89 (30JUN1985 00:00:00)-Water Temperature (C)]]*OO[[#This Row],[31]]</f>
        <v>7.8792137174849998E-34</v>
      </c>
      <c r="AH506" s="10">
        <f>3/24000000*OO[[#This Row],[90 (30JUN1985 03:00:00)-Water Temperature (C)]]*OO[[#This Row],[32]]</f>
        <v>2.2945235424399996E-30</v>
      </c>
      <c r="AI506" s="10">
        <f>3/24000000*OO[[#This Row],[91 (30JUN1985 06:00:00)-Water Temperature (C)]]*OO[[#This Row],[33]]</f>
        <v>2.4842745705922498E-27</v>
      </c>
      <c r="AJ506" s="10">
        <f>3/24000000*OO[[#This Row],[92 (30JUN1985 09:00:00)-Water Temperature (C)]]*OO[[#This Row],[34]]</f>
        <v>1.1857852909875E-24</v>
      </c>
      <c r="AK506" s="10">
        <f>3/24000000*OO[[#This Row],[93 (30JUN1985 12:00:00)-Water Temperature (C)]]*OO[[#This Row],[35]]</f>
        <v>2.8283311985816247E-22</v>
      </c>
      <c r="AL506" s="10">
        <f>3/24000000*OO[[#This Row],[94 (30JUN1985 15:00:00)-Water Temperature (C)]]*OO[[#This Row],[36]]</f>
        <v>3.7371783168959993E-20</v>
      </c>
      <c r="AM506" s="10">
        <f>3/24000000*OO[[#This Row],[95 (30JUN1985 18:00:00)-Water Temperature (C)]]*OO[[#This Row],[37]]</f>
        <v>2.9638739477827499E-18</v>
      </c>
      <c r="AN506" s="10">
        <f>3/24000000*OO[[#This Row],[96 (30JUN1985 21:00:00)-Water Temperature (C)]]*OO[[#This Row],[38]]</f>
        <v>1.5005611992506248E-16</v>
      </c>
      <c r="AO506" s="10">
        <f>3/24000000*OO[[#This Row],[97 (01JUL1985 00:00:00)-Water Temperature (C)]]*OO[[#This Row],[39]]</f>
        <v>5.1275932919399994E-15</v>
      </c>
      <c r="AP506" s="10">
        <f>3/24000000*OO[[#This Row],[98 (01JUL1985 03:00:00)-Water Temperature (C)]]*OO[[#This Row],[40]]</f>
        <v>1.2422517190173749E-13</v>
      </c>
      <c r="AQ506" s="10">
        <f>3/24000000*OO[[#This Row],[99 (01JUL1985 06:00:00)-Water Temperature (C)]]*OO[[#This Row],[41]]</f>
        <v>2.1797892317699998E-12</v>
      </c>
      <c r="AR506" s="10">
        <f>3/24000000*OO[[#This Row],[100 (01JUL1985 09:00:00)-Water Temperature (C)]]*OO[[#This Row],[42]]</f>
        <v>2.8616520530714995E-11</v>
      </c>
      <c r="AS506" s="10">
        <f>3/24000000*OO[[#This Row],[101 (01JUL1985 12:00:00)-Water Temperature (C)]]*OO[[#This Row],[43]]</f>
        <v>2.8953105267384996E-10</v>
      </c>
      <c r="AT506" s="10">
        <f>3/24000000*OO[[#This Row],[102 (01JUL1985 15:00:00)-Water Temperature (C)]]*OO[[#This Row],[44]]</f>
        <v>2.3194098717075001E-9</v>
      </c>
      <c r="AU506" s="10">
        <f>3/24000000*OO[[#This Row],[103 (01JUL1985 18:00:00)-Water Temperature (C)]]*OO[[#This Row],[45]]</f>
        <v>1.505071842809875E-8</v>
      </c>
      <c r="AV506" s="10">
        <f>3/24000000*OO[[#This Row],[104 (01JUL1985 21:00:00)-Water Temperature (C)]]*OO[[#This Row],[46]]</f>
        <v>8.0686166173112496E-8</v>
      </c>
      <c r="AW506" s="10">
        <f>3/24000000*OO[[#This Row],[105 (02JUL1985 00:00:00)-Water Temperature (C)]]*OO[[#This Row],[47]]</f>
        <v>3.6540530144282495E-7</v>
      </c>
      <c r="AX506" s="10">
        <f>3/24000000*OO[[#This Row],[106 (02JUL1985 03:00:00)-Water Temperature (C)]]*OO[[#This Row],[48]]</f>
        <v>1.4298860487832502E-6</v>
      </c>
      <c r="AY506" s="10">
        <f>3/24000000*OO[[#This Row],[107 (02JUL1985 06:00:00)-Water Temperature (C)]]*OO[[#This Row],[49]]</f>
        <v>4.8479955837225002E-6</v>
      </c>
      <c r="AZ506" s="10">
        <f>3/24000000*OO[[#This Row],[108 (02JUL1985 09:00:00)-Water Temperature (C)]]*OO[[#This Row],[50]]</f>
        <v>1.4436715611344999E-5</v>
      </c>
      <c r="BA506" s="10">
        <f>3/24000000*OO[[#This Row],[109 (02JUL1985 12:00:00)-Water Temperature (C)]]*OO[[#This Row],[51]]</f>
        <v>3.8306433663052499E-5</v>
      </c>
      <c r="BB506" s="10">
        <f>3/24000000*OO[[#This Row],[110 (02JUL1985 15:00:00)-Water Temperature (C)]]*OO[[#This Row],[52]]</f>
        <v>9.1496423143562513E-5</v>
      </c>
      <c r="BC506" s="10">
        <f>3/24000000*OO[[#This Row],[111 (02JUL1985 18:00:00)-Water Temperature (C)]]*OO[[#This Row],[53]]</f>
        <v>1.9878036436362498E-4</v>
      </c>
      <c r="BD506" s="10">
        <f>3/24000000*OO[[#This Row],[112 (02JUL1985 21:00:00)-Water Temperature (C)]]*OO[[#This Row],[54]]</f>
        <v>3.9769926404999997E-4</v>
      </c>
      <c r="BE506" s="10">
        <f>3/24000000*OO[[#This Row],[113 (03JUL1985 00:00:00)-Water Temperature (C)]]*OO[[#This Row],[55]]</f>
        <v>7.3996915135687499E-4</v>
      </c>
      <c r="BF506" s="10">
        <f>3/24000000*OO[[#This Row],[114 (03JUL1985 03:00:00)-Water Temperature (C)]]*OO[[#This Row],[56]]</f>
        <v>1.2967192058099999E-3</v>
      </c>
      <c r="BG506" s="10">
        <f>3/24000000*OO[[#This Row],[115 (03JUL1985 06:00:00)-Water Temperature (C)]]*OO[[#This Row],[57]]</f>
        <v>2.14319384093425E-3</v>
      </c>
      <c r="BH506" s="10">
        <f>3/24000000*OO[[#This Row],[116 (03JUL1985 09:00:00)-Water Temperature (C)]]*OO[[#This Row],[58]]</f>
        <v>3.3533087438553746E-3</v>
      </c>
      <c r="BI506" s="10">
        <f>3/24000000*OO[[#This Row],[117 (03JUL1985 12:00:00)-Water Temperature (C)]]*OO[[#This Row],[59]]</f>
        <v>4.9976197672499997E-3</v>
      </c>
      <c r="BJ506" s="10">
        <f>3/24000000*OO[[#This Row],[118 (03JUL1985 15:00:00)-Water Temperature (C)]]*OO[[#This Row],[60]]</f>
        <v>7.104322353375E-3</v>
      </c>
      <c r="BK506" s="10">
        <f>3/24000000*OO[[#This Row],[119 (03JUL1985 18:00:00)-Water Temperature (C)]]*OO[[#This Row],[61]]</f>
        <v>9.69623985369375E-3</v>
      </c>
      <c r="BL506" s="10">
        <f>3/24000000*OO[[#This Row],[120 (03JUL1985 21:00:00)-Water Temperature (C)]]*OO[[#This Row],[62]]</f>
        <v>1.2797041427324999E-2</v>
      </c>
      <c r="BM506" s="10">
        <f>3/24000000*OO[[#This Row],[121 (04JUL1985 00:00:00)-Water Temperature (C)]]*OO[[#This Row],[63]]</f>
        <v>1.64049757572725E-2</v>
      </c>
      <c r="BN506" s="10">
        <f>3/24000000*OO[[#This Row],[122 (04JUL1985 03:00:00)-Water Temperature (C)]]*OO[[#This Row],[64]]</f>
        <v>2.0570597399367493E-2</v>
      </c>
      <c r="BO506" s="10">
        <f>3/24000000*OO[[#This Row],[123 (04JUL1985 06:00:00)-Water Temperature (C)]]*OO[[#This Row],[65]]</f>
        <v>2.5126136997131249E-2</v>
      </c>
      <c r="BP506" s="10">
        <f>3/24000000*OO[[#This Row],[124 (04JUL1985 09:00:00)-Water Temperature (C)]]*OO[[#This Row],[66]]</f>
        <v>3.0046607287654993E-2</v>
      </c>
      <c r="BQ506" s="10">
        <f>3/24000000*OO[[#This Row],[125 (04JUL1985 12:00:00)-Water Temperature (C)]]*OO[[#This Row],[67]]</f>
        <v>3.5150370538376247E-2</v>
      </c>
      <c r="BR506" s="10">
        <f>3/24000000*OO[[#This Row],[126 (04JUL1985 15:00:00)-Water Temperature (C)]]*OO[[#This Row],[68]]</f>
        <v>4.044644437734999E-2</v>
      </c>
      <c r="BS506" s="10">
        <f>3/24000000*OO[[#This Row],[127 (04JUL1985 18:00:00)-Water Temperature (C)]]*OO[[#This Row],[69]]</f>
        <v>4.5907774848099998E-2</v>
      </c>
      <c r="BT506" s="10">
        <f>3/24000000*OO[[#This Row],[128 (04JUL1985 21:00:00)-Water Temperature (C)]]*OO[[#This Row],[70]]</f>
        <v>5.1407844562387499E-2</v>
      </c>
      <c r="BU506" s="10">
        <f>3/24000000*OO[[#This Row],[129 (05JUL1985 00:00:00)-Water Temperature (C)]]*OO[[#This Row],[71]]</f>
        <v>5.6864426421599994E-2</v>
      </c>
      <c r="BV506" s="10">
        <f>3/24000000*OO[[#This Row],[130 (05JUL1985 03:00:00)-Water Temperature (C)]]*OO[[#This Row],[72]]</f>
        <v>6.2519741244062496E-2</v>
      </c>
      <c r="BW506" s="10">
        <f>3/24000000*OO[[#This Row],[131 (05JUL1985 06:00:00)-Water Temperature (C)]]*OO[[#This Row],[73]]</f>
        <v>6.7846282943249986E-2</v>
      </c>
      <c r="BX506" s="10">
        <f>3/24000000*OO[[#This Row],[132 (05JUL1985 09:00:00)-Water Temperature (C)]]*OO[[#This Row],[74]]</f>
        <v>7.2967187220974991E-2</v>
      </c>
      <c r="BY506" s="10">
        <f>3/24000000*OO[[#This Row],[133 (05JUL1985 12:00:00)-Water Temperature (C)]]*OO[[#This Row],[75]]</f>
        <v>7.7867672527187501E-2</v>
      </c>
      <c r="BZ506" s="10">
        <f>3/24000000*OO[[#This Row],[134 (05JUL1985 15:00:00)-Water Temperature (C)]]*OO[[#This Row],[76]]</f>
        <v>8.2351447727999988E-2</v>
      </c>
      <c r="CA506" s="10">
        <f>3/24000000*OO[[#This Row],[135 (05JUL1985 18:00:00)-Water Temperature (C)]]*OO[[#This Row],[77]]</f>
        <v>8.6372849496499995E-2</v>
      </c>
      <c r="CB506" s="10">
        <f>3/24000000*OO[[#This Row],[136 (05JUL1985 21:00:00)-Water Temperature (C)]]*OO[[#This Row],[78]]</f>
        <v>9.0087953444999994E-2</v>
      </c>
      <c r="CC506" s="10">
        <f>3/24000000*OO[[#This Row],[137 (06JUL1985 00:00:00)-Water Temperature (C)]]*OO[[#This Row],[79]]</f>
        <v>9.3677328666262508E-2</v>
      </c>
      <c r="CD506" s="10">
        <f>3/24000000*OO[[#This Row],[138 (06JUL1985 03:00:00)-Water Temperature (C)]]*OO[[#This Row],[80]]</f>
        <v>9.7654115959999996E-2</v>
      </c>
      <c r="CE506" s="10">
        <f>3/24000000*OO[[#This Row],[139 (06JUL1985 06:00:00)-Water Temperature (C)]]*OO[[#This Row],[81]]</f>
        <v>0.1011693932692125</v>
      </c>
      <c r="CF506" s="10">
        <f>3/24000000*OO[[#This Row],[140 (06JUL1985 09:00:00)-Water Temperature (C)]]*OO[[#This Row],[82]]</f>
        <v>0.10426883287759998</v>
      </c>
      <c r="CG506" s="10">
        <f>3/24000000*OO[[#This Row],[141 (06JUL1985 12:00:00)-Water Temperature (C)]]*OO[[#This Row],[83]]</f>
        <v>0.10725390578781251</v>
      </c>
      <c r="CH506" s="10">
        <f>3/24000000*OO[[#This Row],[142 (06JUL1985 15:00:00)-Water Temperature (C)]]*OO[[#This Row],[84]]</f>
        <v>0.109601885848</v>
      </c>
      <c r="CI506" s="10">
        <f>3/24000000*OO[[#This Row],[143 (06JUL1985 18:00:00)-Water Temperature (C)]]*OO[[#This Row],[85]]</f>
        <v>0.1112484668465875</v>
      </c>
      <c r="CJ506" s="10">
        <f>3/24000000*OO[[#This Row],[144 (06JUL1985 21:00:00)-Water Temperature (C)]]*OO[[#This Row],[86]]</f>
        <v>0.11264515183707501</v>
      </c>
      <c r="CK506" s="10">
        <f>3/24000000*OO[[#This Row],[145 (07JUL1985 00:00:00)-Water Temperature (C)]]*OO[[#This Row],[87]]</f>
        <v>0.11407661776980001</v>
      </c>
      <c r="CL506" s="10">
        <f>3/24000000*OO[[#This Row],[146 (07JUL1985 03:00:00)-Water Temperature (C)]]*OO[[#This Row],[88]]</f>
        <v>0.1160196185841</v>
      </c>
      <c r="CM506" s="10">
        <f>3/24000000*OO[[#This Row],[147 (07JUL1985 06:00:00)-Water Temperature (C)]]*OO[[#This Row],[89]]</f>
        <v>0.11778544720259999</v>
      </c>
      <c r="CN506" s="10">
        <f>3/24000000*OO[[#This Row],[148 (07JUL1985 09:00:00)-Water Temperature (C)]]*OO[[#This Row],[90]]</f>
        <v>0.11908788452225</v>
      </c>
      <c r="CO506" s="10">
        <f>3/24000000*OO[[#This Row],[149 (07JUL1985 12:00:00)-Water Temperature (C)]]*OO[[#This Row],[91]]</f>
        <v>0.1200912533360375</v>
      </c>
      <c r="CP506" s="10">
        <f>3/24000000*OO[[#This Row],[150 (07JUL1985 15:00:00)-Water Temperature (C)]]*OO[[#This Row],[92]]</f>
        <v>0.12042604141260001</v>
      </c>
      <c r="CQ506" s="10">
        <f>3/24000000*OO[[#This Row],[151 (07JUL1985 18:00:00)-Water Temperature (C)]]*OO[[#This Row],[93]]</f>
        <v>0.12040342258</v>
      </c>
      <c r="CR506" s="10">
        <f>3/24000000*OO[[#This Row],[152 (07JUL1985 21:00:00)-Water Temperature (C)]]*OO[[#This Row],[94]]</f>
        <v>0.120303946716525</v>
      </c>
      <c r="CS506" s="10">
        <f>3/24000000*OO[[#This Row],[153 (08JUL1985 00:00:00)-Water Temperature (C)]]*OO[[#This Row],[95]]</f>
        <v>0.12018166346875001</v>
      </c>
      <c r="CT506" s="10">
        <f>3/24000000*OO[[#This Row],[154 (08JUL1985 03:00:00)-Water Temperature (C)]]*OO[[#This Row],[96]]</f>
        <v>0.12016757655404998</v>
      </c>
      <c r="CU506" s="10">
        <f>3/24000000*OO[[#This Row],[155 (08JUL1985 06:00:00)-Water Temperature (C)]]*OO[[#This Row],[97]]</f>
        <v>0.1203595707968</v>
      </c>
      <c r="CV506" s="10">
        <f>3/24000000*OO[[#This Row],[156 (08JUL1985 09:00:00)-Water Temperature (C)]]*OO[[#This Row],[98]]</f>
        <v>0.12015023782692499</v>
      </c>
      <c r="CW506" s="10">
        <f>3/24000000*OO[[#This Row],[157 (08JUL1985 12:00:00)-Water Temperature (C)]]*OO[[#This Row],[99]]</f>
        <v>0.11979315375318748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2.2650761094539999E-38</v>
      </c>
      <c r="AF507" s="10">
        <f>3/24000000*OO[[#This Row],[88 (29JUN1985 21:00:00)-Water Temperature (C)]]*OO[[#This Row],[30]]</f>
        <v>2.2650761094539999E-38</v>
      </c>
      <c r="AG507" s="10">
        <f>3/24000000*OO[[#This Row],[89 (30JUN1985 00:00:00)-Water Temperature (C)]]*OO[[#This Row],[31]]</f>
        <v>2.3003331920627498E-34</v>
      </c>
      <c r="AH507" s="10">
        <f>3/24000000*OO[[#This Row],[90 (30JUN1985 03:00:00)-Water Temperature (C)]]*OO[[#This Row],[32]]</f>
        <v>7.2200679659199988E-31</v>
      </c>
      <c r="AI507" s="10">
        <f>3/24000000*OO[[#This Row],[91 (30JUN1985 06:00:00)-Water Temperature (C)]]*OO[[#This Row],[33]]</f>
        <v>8.37996183932625E-28</v>
      </c>
      <c r="AJ507" s="10">
        <f>3/24000000*OO[[#This Row],[92 (30JUN1985 09:00:00)-Water Temperature (C)]]*OO[[#This Row],[34]]</f>
        <v>4.2605181596250006E-25</v>
      </c>
      <c r="AK507" s="10">
        <f>3/24000000*OO[[#This Row],[93 (30JUN1985 12:00:00)-Water Temperature (C)]]*OO[[#This Row],[35]]</f>
        <v>1.0766551888181248E-22</v>
      </c>
      <c r="AL507" s="10">
        <f>3/24000000*OO[[#This Row],[94 (30JUN1985 15:00:00)-Water Temperature (C)]]*OO[[#This Row],[36]]</f>
        <v>1.5000937483119999E-20</v>
      </c>
      <c r="AM507" s="10">
        <f>3/24000000*OO[[#This Row],[95 (30JUN1985 18:00:00)-Water Temperature (C)]]*OO[[#This Row],[37]]</f>
        <v>1.25010124685E-18</v>
      </c>
      <c r="AN507" s="10">
        <f>3/24000000*OO[[#This Row],[96 (30JUN1985 21:00:00)-Water Temperature (C)]]*OO[[#This Row],[38]]</f>
        <v>6.6311235743549991E-17</v>
      </c>
      <c r="AO507" s="10">
        <f>3/24000000*OO[[#This Row],[97 (01JUL1985 00:00:00)-Water Temperature (C)]]*OO[[#This Row],[39]]</f>
        <v>2.3673723278437497E-15</v>
      </c>
      <c r="AP507" s="10">
        <f>3/24000000*OO[[#This Row],[98 (01JUL1985 03:00:00)-Water Temperature (C)]]*OO[[#This Row],[40]]</f>
        <v>5.9787638635624989E-14</v>
      </c>
      <c r="AQ507" s="10">
        <f>3/24000000*OO[[#This Row],[99 (01JUL1985 06:00:00)-Water Temperature (C)]]*OO[[#This Row],[41]]</f>
        <v>1.0919855663144999E-12</v>
      </c>
      <c r="AR507" s="10">
        <f>3/24000000*OO[[#This Row],[100 (01JUL1985 09:00:00)-Water Temperature (C)]]*OO[[#This Row],[42]]</f>
        <v>1.489154222340625E-11</v>
      </c>
      <c r="AS507" s="10">
        <f>3/24000000*OO[[#This Row],[101 (01JUL1985 12:00:00)-Water Temperature (C)]]*OO[[#This Row],[43]]</f>
        <v>1.562427791591625E-10</v>
      </c>
      <c r="AT507" s="10">
        <f>3/24000000*OO[[#This Row],[102 (01JUL1985 15:00:00)-Water Temperature (C)]]*OO[[#This Row],[44]]</f>
        <v>1.2960005004667499E-9</v>
      </c>
      <c r="AU507" s="10">
        <f>3/24000000*OO[[#This Row],[103 (01JUL1985 18:00:00)-Water Temperature (C)]]*OO[[#This Row],[45]]</f>
        <v>8.6956274773200006E-9</v>
      </c>
      <c r="AV507" s="10">
        <f>3/24000000*OO[[#This Row],[104 (01JUL1985 21:00:00)-Water Temperature (C)]]*OO[[#This Row],[46]]</f>
        <v>4.8134182325124999E-8</v>
      </c>
      <c r="AW507" s="10">
        <f>3/24000000*OO[[#This Row],[105 (02JUL1985 00:00:00)-Water Temperature (C)]]*OO[[#This Row],[47]]</f>
        <v>2.2471138684940001E-7</v>
      </c>
      <c r="AX507" s="10">
        <f>3/24000000*OO[[#This Row],[106 (02JUL1985 03:00:00)-Water Temperature (C)]]*OO[[#This Row],[48]]</f>
        <v>9.0504165299262501E-7</v>
      </c>
      <c r="AY507" s="10">
        <f>3/24000000*OO[[#This Row],[107 (02JUL1985 06:00:00)-Water Temperature (C)]]*OO[[#This Row],[49]]</f>
        <v>3.15558216693E-6</v>
      </c>
      <c r="AZ507" s="10">
        <f>3/24000000*OO[[#This Row],[108 (02JUL1985 09:00:00)-Water Temperature (C)]]*OO[[#This Row],[50]]</f>
        <v>9.6505430635099996E-6</v>
      </c>
      <c r="BA507" s="10">
        <f>3/24000000*OO[[#This Row],[109 (02JUL1985 12:00:00)-Water Temperature (C)]]*OO[[#This Row],[51]]</f>
        <v>2.6260946763486249E-5</v>
      </c>
      <c r="BB507" s="10">
        <f>3/24000000*OO[[#This Row],[110 (02JUL1985 15:00:00)-Water Temperature (C)]]*OO[[#This Row],[52]]</f>
        <v>6.4255068193874986E-5</v>
      </c>
      <c r="BC507" s="10">
        <f>3/24000000*OO[[#This Row],[111 (02JUL1985 18:00:00)-Water Temperature (C)]]*OO[[#This Row],[53]]</f>
        <v>1.4281988025602497E-4</v>
      </c>
      <c r="BD507" s="10">
        <f>3/24000000*OO[[#This Row],[112 (02JUL1985 21:00:00)-Water Temperature (C)]]*OO[[#This Row],[54]]</f>
        <v>2.9199140941337496E-4</v>
      </c>
      <c r="BE507" s="10">
        <f>3/24000000*OO[[#This Row],[113 (03JUL1985 00:00:00)-Water Temperature (C)]]*OO[[#This Row],[55]]</f>
        <v>5.5449515795549993E-4</v>
      </c>
      <c r="BF507" s="10">
        <f>3/24000000*OO[[#This Row],[114 (03JUL1985 03:00:00)-Water Temperature (C)]]*OO[[#This Row],[56]]</f>
        <v>9.9046587334050001E-4</v>
      </c>
      <c r="BG507" s="10">
        <f>3/24000000*OO[[#This Row],[115 (03JUL1985 06:00:00)-Water Temperature (C)]]*OO[[#This Row],[57]]</f>
        <v>1.6670987828853749E-3</v>
      </c>
      <c r="BH507" s="10">
        <f>3/24000000*OO[[#This Row],[116 (03JUL1985 09:00:00)-Water Temperature (C)]]*OO[[#This Row],[58]]</f>
        <v>2.6538429994959999E-3</v>
      </c>
      <c r="BI507" s="10">
        <f>3/24000000*OO[[#This Row],[117 (03JUL1985 12:00:00)-Water Temperature (C)]]*OO[[#This Row],[59]]</f>
        <v>4.0201126156424998E-3</v>
      </c>
      <c r="BJ507" s="10">
        <f>3/24000000*OO[[#This Row],[118 (03JUL1985 15:00:00)-Water Temperature (C)]]*OO[[#This Row],[60]]</f>
        <v>5.8041897482362494E-3</v>
      </c>
      <c r="BK507" s="10">
        <f>3/24000000*OO[[#This Row],[119 (03JUL1985 18:00:00)-Water Temperature (C)]]*OO[[#This Row],[61]]</f>
        <v>8.0372432390374993E-3</v>
      </c>
      <c r="BL507" s="10">
        <f>3/24000000*OO[[#This Row],[120 (03JUL1985 21:00:00)-Water Temperature (C)]]*OO[[#This Row],[62]]</f>
        <v>1.0752327804099999E-2</v>
      </c>
      <c r="BM507" s="10">
        <f>3/24000000*OO[[#This Row],[121 (04JUL1985 00:00:00)-Water Temperature (C)]]*OO[[#This Row],[63]]</f>
        <v>1.3959730701717498E-2</v>
      </c>
      <c r="BN507" s="10">
        <f>3/24000000*OO[[#This Row],[122 (04JUL1985 03:00:00)-Water Temperature (C)]]*OO[[#This Row],[64]]</f>
        <v>1.771146456475E-2</v>
      </c>
      <c r="BO507" s="10">
        <f>3/24000000*OO[[#This Row],[123 (04JUL1985 06:00:00)-Water Temperature (C)]]*OO[[#This Row],[65]]</f>
        <v>2.1880062188357498E-2</v>
      </c>
      <c r="BP507" s="10">
        <f>3/24000000*OO[[#This Row],[124 (04JUL1985 09:00:00)-Water Temperature (C)]]*OO[[#This Row],[66]]</f>
        <v>2.6441016461350001E-2</v>
      </c>
      <c r="BQ507" s="10">
        <f>3/24000000*OO[[#This Row],[125 (04JUL1985 12:00:00)-Water Temperature (C)]]*OO[[#This Row],[67]]</f>
        <v>3.124226609096125E-2</v>
      </c>
      <c r="BR507" s="10">
        <f>3/24000000*OO[[#This Row],[126 (04JUL1985 15:00:00)-Water Temperature (C)]]*OO[[#This Row],[68]]</f>
        <v>3.6281404737371251E-2</v>
      </c>
      <c r="BS507" s="10">
        <f>3/24000000*OO[[#This Row],[127 (04JUL1985 18:00:00)-Water Temperature (C)]]*OO[[#This Row],[69]]</f>
        <v>4.1538564679049997E-2</v>
      </c>
      <c r="BT507" s="10">
        <f>3/24000000*OO[[#This Row],[128 (04JUL1985 21:00:00)-Water Temperature (C)]]*OO[[#This Row],[70]]</f>
        <v>4.6892811500999998E-2</v>
      </c>
      <c r="BU507" s="10">
        <f>3/24000000*OO[[#This Row],[129 (05JUL1985 00:00:00)-Water Temperature (C)]]*OO[[#This Row],[71]]</f>
        <v>5.2266103662374996E-2</v>
      </c>
      <c r="BV507" s="10">
        <f>3/24000000*OO[[#This Row],[130 (05JUL1985 03:00:00)-Water Temperature (C)]]*OO[[#This Row],[72]]</f>
        <v>5.7862496731375002E-2</v>
      </c>
      <c r="BW507" s="10">
        <f>3/24000000*OO[[#This Row],[131 (05JUL1985 06:00:00)-Water Temperature (C)]]*OO[[#This Row],[73]]</f>
        <v>6.3224730473649987E-2</v>
      </c>
      <c r="BX507" s="10">
        <f>3/24000000*OO[[#This Row],[132 (05JUL1985 09:00:00)-Water Temperature (C)]]*OO[[#This Row],[74]]</f>
        <v>6.8425669267837511E-2</v>
      </c>
      <c r="BY507" s="10">
        <f>3/24000000*OO[[#This Row],[133 (05JUL1985 12:00:00)-Water Temperature (C)]]*OO[[#This Row],[75]]</f>
        <v>7.3455489868612486E-2</v>
      </c>
      <c r="BZ507" s="10">
        <f>3/24000000*OO[[#This Row],[134 (05JUL1985 15:00:00)-Water Temperature (C)]]*OO[[#This Row],[76]]</f>
        <v>7.8130315354400001E-2</v>
      </c>
      <c r="CA507" s="10">
        <f>3/24000000*OO[[#This Row],[135 (05JUL1985 18:00:00)-Water Temperature (C)]]*OO[[#This Row],[77]]</f>
        <v>8.2384223501449999E-2</v>
      </c>
      <c r="CB507" s="10">
        <f>3/24000000*OO[[#This Row],[136 (05JUL1985 21:00:00)-Water Temperature (C)]]*OO[[#This Row],[78]]</f>
        <v>8.6358245521762508E-2</v>
      </c>
      <c r="CC507" s="10">
        <f>3/24000000*OO[[#This Row],[137 (06JUL1985 00:00:00)-Water Temperature (C)]]*OO[[#This Row],[79]]</f>
        <v>9.0209583857974993E-2</v>
      </c>
      <c r="CD507" s="10">
        <f>3/24000000*OO[[#This Row],[138 (06JUL1985 03:00:00)-Water Temperature (C)]]*OO[[#This Row],[80]]</f>
        <v>9.4430964165499981E-2</v>
      </c>
      <c r="CE507" s="10">
        <f>3/24000000*OO[[#This Row],[139 (06JUL1985 06:00:00)-Water Temperature (C)]]*OO[[#This Row],[81]]</f>
        <v>9.8248067699175004E-2</v>
      </c>
      <c r="CF507" s="10">
        <f>3/24000000*OO[[#This Row],[140 (06JUL1985 09:00:00)-Water Temperature (C)]]*OO[[#This Row],[82]]</f>
        <v>0.1016529191952</v>
      </c>
      <c r="CG507" s="10">
        <f>3/24000000*OO[[#This Row],[141 (06JUL1985 12:00:00)-Water Temperature (C)]]*OO[[#This Row],[83]]</f>
        <v>0.1049451927895125</v>
      </c>
      <c r="CH507" s="10">
        <f>3/24000000*OO[[#This Row],[142 (06JUL1985 15:00:00)-Water Temperature (C)]]*OO[[#This Row],[84]]</f>
        <v>0.107642357484725</v>
      </c>
      <c r="CI507" s="10">
        <f>3/24000000*OO[[#This Row],[143 (06JUL1985 18:00:00)-Water Temperature (C)]]*OO[[#This Row],[85]]</f>
        <v>0.10963883185715001</v>
      </c>
      <c r="CJ507" s="10">
        <f>3/24000000*OO[[#This Row],[144 (06JUL1985 21:00:00)-Water Temperature (C)]]*OO[[#This Row],[86]]</f>
        <v>0.1113742031985</v>
      </c>
      <c r="CK507" s="10">
        <f>3/24000000*OO[[#This Row],[145 (07JUL1985 00:00:00)-Water Temperature (C)]]*OO[[#This Row],[87]]</f>
        <v>0.11311510787508749</v>
      </c>
      <c r="CL507" s="10">
        <f>3/24000000*OO[[#This Row],[146 (07JUL1985 03:00:00)-Water Temperature (C)]]*OO[[#This Row],[88]]</f>
        <v>0.115348505758525</v>
      </c>
      <c r="CM507" s="10">
        <f>3/24000000*OO[[#This Row],[147 (07JUL1985 06:00:00)-Water Temperature (C)]]*OO[[#This Row],[89]]</f>
        <v>0.11741804305582498</v>
      </c>
      <c r="CN507" s="10">
        <f>3/24000000*OO[[#This Row],[148 (07JUL1985 09:00:00)-Water Temperature (C)]]*OO[[#This Row],[90]]</f>
        <v>0.11902924932322499</v>
      </c>
      <c r="CO507" s="10">
        <f>3/24000000*OO[[#This Row],[149 (07JUL1985 12:00:00)-Water Temperature (C)]]*OO[[#This Row],[91]]</f>
        <v>0.12033481688914999</v>
      </c>
      <c r="CP507" s="10">
        <f>3/24000000*OO[[#This Row],[150 (07JUL1985 15:00:00)-Water Temperature (C)]]*OO[[#This Row],[92]]</f>
        <v>0.12097969930112498</v>
      </c>
      <c r="CQ507" s="10">
        <f>3/24000000*OO[[#This Row],[151 (07JUL1985 18:00:00)-Water Temperature (C)]]*OO[[#This Row],[93]]</f>
        <v>0.12123778569682499</v>
      </c>
      <c r="CR507" s="10">
        <f>3/24000000*OO[[#This Row],[152 (07JUL1985 21:00:00)-Water Temperature (C)]]*OO[[#This Row],[94]]</f>
        <v>0.12140130471672499</v>
      </c>
      <c r="CS507" s="10">
        <f>3/24000000*OO[[#This Row],[153 (08JUL1985 00:00:00)-Water Temperature (C)]]*OO[[#This Row],[95]]</f>
        <v>0.121525839588825</v>
      </c>
      <c r="CT507" s="10">
        <f>3/24000000*OO[[#This Row],[154 (08JUL1985 03:00:00)-Water Temperature (C)]]*OO[[#This Row],[96]]</f>
        <v>0.1217392041598625</v>
      </c>
      <c r="CU507" s="10">
        <f>3/24000000*OO[[#This Row],[155 (08JUL1985 06:00:00)-Water Temperature (C)]]*OO[[#This Row],[97]]</f>
        <v>0.12215351891606248</v>
      </c>
      <c r="CV507" s="10">
        <f>3/24000000*OO[[#This Row],[156 (08JUL1985 09:00:00)-Water Temperature (C)]]*OO[[#This Row],[98]]</f>
        <v>0.12216295912949998</v>
      </c>
      <c r="CW507" s="10">
        <f>3/24000000*OO[[#This Row],[157 (08JUL1985 12:00:00)-Water Temperature (C)]]*OO[[#This Row],[99]]</f>
        <v>0.12202276928650001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5.2769553873999993E-39</v>
      </c>
      <c r="AF508" s="10">
        <f>3/24000000*OO[[#This Row],[88 (29JUN1985 21:00:00)-Water Temperature (C)]]*OO[[#This Row],[30]]</f>
        <v>5.2769553873999993E-39</v>
      </c>
      <c r="AG508" s="10">
        <f>3/24000000*OO[[#This Row],[89 (30JUN1985 00:00:00)-Water Temperature (C)]]*OO[[#This Row],[31]]</f>
        <v>5.8550832198575E-35</v>
      </c>
      <c r="AH508" s="10">
        <f>3/24000000*OO[[#This Row],[90 (30JUN1985 03:00:00)-Water Temperature (C)]]*OO[[#This Row],[32]]</f>
        <v>1.9955459275222502E-31</v>
      </c>
      <c r="AI508" s="10">
        <f>3/24000000*OO[[#This Row],[91 (30JUN1985 06:00:00)-Water Temperature (C)]]*OO[[#This Row],[33]]</f>
        <v>2.4930407704456251E-28</v>
      </c>
      <c r="AJ508" s="10">
        <f>3/24000000*OO[[#This Row],[92 (30JUN1985 09:00:00)-Water Temperature (C)]]*OO[[#This Row],[34]]</f>
        <v>1.3541975857383751E-25</v>
      </c>
      <c r="AK508" s="10">
        <f>3/24000000*OO[[#This Row],[93 (30JUN1985 12:00:00)-Water Temperature (C)]]*OO[[#This Row],[35]]</f>
        <v>3.6341746075022495E-23</v>
      </c>
      <c r="AL508" s="10">
        <f>3/24000000*OO[[#This Row],[94 (30JUN1985 15:00:00)-Water Temperature (C)]]*OO[[#This Row],[36]]</f>
        <v>5.3491884676999991E-21</v>
      </c>
      <c r="AM508" s="10">
        <f>3/24000000*OO[[#This Row],[95 (30JUN1985 18:00:00)-Water Temperature (C)]]*OO[[#This Row],[37]]</f>
        <v>4.6906371254437505E-19</v>
      </c>
      <c r="AN508" s="10">
        <f>3/24000000*OO[[#This Row],[96 (30JUN1985 21:00:00)-Water Temperature (C)]]*OO[[#This Row],[38]]</f>
        <v>2.6094513469364998E-17</v>
      </c>
      <c r="AO508" s="10">
        <f>3/24000000*OO[[#This Row],[97 (01JUL1985 00:00:00)-Water Temperature (C)]]*OO[[#This Row],[39]]</f>
        <v>9.7417399474099989E-16</v>
      </c>
      <c r="AP508" s="10">
        <f>3/24000000*OO[[#This Row],[98 (01JUL1985 03:00:00)-Water Temperature (C)]]*OO[[#This Row],[40]]</f>
        <v>2.5657058285999995E-14</v>
      </c>
      <c r="AQ508" s="10">
        <f>3/24000000*OO[[#This Row],[99 (01JUL1985 06:00:00)-Water Temperature (C)]]*OO[[#This Row],[41]]</f>
        <v>4.8781348502687498E-13</v>
      </c>
      <c r="AR508" s="10">
        <f>3/24000000*OO[[#This Row],[100 (01JUL1985 09:00:00)-Water Temperature (C)]]*OO[[#This Row],[42]]</f>
        <v>6.9100874725499999E-12</v>
      </c>
      <c r="AS508" s="10">
        <f>3/24000000*OO[[#This Row],[101 (01JUL1985 12:00:00)-Water Temperature (C)]]*OO[[#This Row],[43]]</f>
        <v>7.5176231699999998E-11</v>
      </c>
      <c r="AT508" s="10">
        <f>3/24000000*OO[[#This Row],[102 (01JUL1985 15:00:00)-Water Temperature (C)]]*OO[[#This Row],[44]]</f>
        <v>6.4551550764799994E-10</v>
      </c>
      <c r="AU508" s="10">
        <f>3/24000000*OO[[#This Row],[103 (01JUL1985 18:00:00)-Water Temperature (C)]]*OO[[#This Row],[45]]</f>
        <v>4.4768074815799997E-9</v>
      </c>
      <c r="AV508" s="10">
        <f>3/24000000*OO[[#This Row],[104 (01JUL1985 21:00:00)-Water Temperature (C)]]*OO[[#This Row],[46]]</f>
        <v>2.5575851889582498E-8</v>
      </c>
      <c r="AW508" s="10">
        <f>3/24000000*OO[[#This Row],[105 (02JUL1985 00:00:00)-Water Temperature (C)]]*OO[[#This Row],[47]]</f>
        <v>1.230371523211875E-7</v>
      </c>
      <c r="AX508" s="10">
        <f>3/24000000*OO[[#This Row],[106 (02JUL1985 03:00:00)-Water Temperature (C)]]*OO[[#This Row],[48]]</f>
        <v>5.0973432922825005E-7</v>
      </c>
      <c r="AY508" s="10">
        <f>3/24000000*OO[[#This Row],[107 (02JUL1985 06:00:00)-Water Temperature (C)]]*OO[[#This Row],[49]]</f>
        <v>1.8262491476337501E-6</v>
      </c>
      <c r="AZ508" s="10">
        <f>3/24000000*OO[[#This Row],[108 (02JUL1985 09:00:00)-Water Temperature (C)]]*OO[[#This Row],[50]]</f>
        <v>5.7316026360899999E-6</v>
      </c>
      <c r="BA508" s="10">
        <f>3/24000000*OO[[#This Row],[109 (02JUL1985 12:00:00)-Water Temperature (C)]]*OO[[#This Row],[51]]</f>
        <v>1.5983757852812497E-5</v>
      </c>
      <c r="BB508" s="10">
        <f>3/24000000*OO[[#This Row],[110 (02JUL1985 15:00:00)-Water Temperature (C)]]*OO[[#This Row],[52]]</f>
        <v>4.0030947906125E-5</v>
      </c>
      <c r="BC508" s="10">
        <f>3/24000000*OO[[#This Row],[111 (02JUL1985 18:00:00)-Water Temperature (C)]]*OO[[#This Row],[53]]</f>
        <v>9.0965534747999984E-5</v>
      </c>
      <c r="BD508" s="10">
        <f>3/24000000*OO[[#This Row],[112 (02JUL1985 21:00:00)-Water Temperature (C)]]*OO[[#This Row],[54]]</f>
        <v>1.8990530556919999E-4</v>
      </c>
      <c r="BE508" s="10">
        <f>3/24000000*OO[[#This Row],[113 (03JUL1985 00:00:00)-Water Temperature (C)]]*OO[[#This Row],[55]]</f>
        <v>3.6783230154975003E-4</v>
      </c>
      <c r="BF508" s="10">
        <f>3/24000000*OO[[#This Row],[114 (03JUL1985 03:00:00)-Water Temperature (C)]]*OO[[#This Row],[56]]</f>
        <v>6.6928061153962489E-4</v>
      </c>
      <c r="BG508" s="10">
        <f>3/24000000*OO[[#This Row],[115 (03JUL1985 06:00:00)-Water Temperature (C)]]*OO[[#This Row],[57]]</f>
        <v>1.1463423735950001E-3</v>
      </c>
      <c r="BH508" s="10">
        <f>3/24000000*OO[[#This Row],[116 (03JUL1985 09:00:00)-Water Temperature (C)]]*OO[[#This Row],[58]]</f>
        <v>1.855282612149375E-3</v>
      </c>
      <c r="BI508" s="10">
        <f>3/24000000*OO[[#This Row],[117 (03JUL1985 12:00:00)-Water Temperature (C)]]*OO[[#This Row],[59]]</f>
        <v>2.8546026408307499E-3</v>
      </c>
      <c r="BJ508" s="10">
        <f>3/24000000*OO[[#This Row],[118 (03JUL1985 15:00:00)-Water Temperature (C)]]*OO[[#This Row],[60]]</f>
        <v>4.18296263695625E-3</v>
      </c>
      <c r="BK508" s="10">
        <f>3/24000000*OO[[#This Row],[119 (03JUL1985 18:00:00)-Water Temperature (C)]]*OO[[#This Row],[61]]</f>
        <v>5.8734666256499988E-3</v>
      </c>
      <c r="BL508" s="10">
        <f>3/24000000*OO[[#This Row],[120 (03JUL1985 21:00:00)-Water Temperature (C)]]*OO[[#This Row],[62]]</f>
        <v>7.9606206061199995E-3</v>
      </c>
      <c r="BM508" s="10">
        <f>3/24000000*OO[[#This Row],[121 (04JUL1985 00:00:00)-Water Temperature (C)]]*OO[[#This Row],[63]]</f>
        <v>1.0462225822818749E-2</v>
      </c>
      <c r="BN508" s="10">
        <f>3/24000000*OO[[#This Row],[122 (04JUL1985 03:00:00)-Water Temperature (C)]]*OO[[#This Row],[64]]</f>
        <v>1.3424960817087501E-2</v>
      </c>
      <c r="BO508" s="10">
        <f>3/24000000*OO[[#This Row],[123 (04JUL1985 06:00:00)-Water Temperature (C)]]*OO[[#This Row],[65]]</f>
        <v>1.6764211078387502E-2</v>
      </c>
      <c r="BP508" s="10">
        <f>3/24000000*OO[[#This Row],[124 (04JUL1985 09:00:00)-Water Temperature (C)]]*OO[[#This Row],[66]]</f>
        <v>2.0463440044437498E-2</v>
      </c>
      <c r="BQ508" s="10">
        <f>3/24000000*OO[[#This Row],[125 (04JUL1985 12:00:00)-Water Temperature (C)]]*OO[[#This Row],[67]]</f>
        <v>2.4410694834049992E-2</v>
      </c>
      <c r="BR508" s="10">
        <f>3/24000000*OO[[#This Row],[126 (04JUL1985 15:00:00)-Water Temperature (C)]]*OO[[#This Row],[68]]</f>
        <v>2.8600974912179996E-2</v>
      </c>
      <c r="BS508" s="10">
        <f>3/24000000*OO[[#This Row],[127 (04JUL1985 18:00:00)-Water Temperature (C)]]*OO[[#This Row],[69]]</f>
        <v>3.3018468289669999E-2</v>
      </c>
      <c r="BT508" s="10">
        <f>3/24000000*OO[[#This Row],[128 (04JUL1985 21:00:00)-Water Temperature (C)]]*OO[[#This Row],[70]]</f>
        <v>3.756564208576E-2</v>
      </c>
      <c r="BU508" s="10">
        <f>3/24000000*OO[[#This Row],[129 (05JUL1985 00:00:00)-Water Temperature (C)]]*OO[[#This Row],[71]]</f>
        <v>4.2177943632262495E-2</v>
      </c>
      <c r="BV508" s="10">
        <f>3/24000000*OO[[#This Row],[130 (05JUL1985 03:00:00)-Water Temperature (C)]]*OO[[#This Row],[72]]</f>
        <v>4.7008874970000003E-2</v>
      </c>
      <c r="BW508" s="10">
        <f>3/24000000*OO[[#This Row],[131 (05JUL1985 06:00:00)-Water Temperature (C)]]*OO[[#This Row],[73]]</f>
        <v>5.1700886345425003E-2</v>
      </c>
      <c r="BX508" s="10">
        <f>3/24000000*OO[[#This Row],[132 (05JUL1985 09:00:00)-Water Temperature (C)]]*OO[[#This Row],[74]]</f>
        <v>5.6295314837437486E-2</v>
      </c>
      <c r="BY508" s="10">
        <f>3/24000000*OO[[#This Row],[133 (05JUL1985 12:00:00)-Water Temperature (C)]]*OO[[#This Row],[75]]</f>
        <v>6.0780409582487496E-2</v>
      </c>
      <c r="BZ508" s="10">
        <f>3/24000000*OO[[#This Row],[134 (05JUL1985 15:00:00)-Water Temperature (C)]]*OO[[#This Row],[76]]</f>
        <v>6.5002390244774985E-2</v>
      </c>
      <c r="CA508" s="10">
        <f>3/24000000*OO[[#This Row],[135 (05JUL1985 18:00:00)-Water Temperature (C)]]*OO[[#This Row],[77]]</f>
        <v>6.8896746580837498E-2</v>
      </c>
      <c r="CB508" s="10">
        <f>3/24000000*OO[[#This Row],[136 (05JUL1985 21:00:00)-Water Temperature (C)]]*OO[[#This Row],[78]]</f>
        <v>7.2570675617349992E-2</v>
      </c>
      <c r="CC508" s="10">
        <f>3/24000000*OO[[#This Row],[137 (06JUL1985 00:00:00)-Water Temperature (C)]]*OO[[#This Row],[79]]</f>
        <v>7.6148684452687493E-2</v>
      </c>
      <c r="CD508" s="10">
        <f>3/24000000*OO[[#This Row],[138 (06JUL1985 03:00:00)-Water Temperature (C)]]*OO[[#This Row],[80]]</f>
        <v>8.0035307250312493E-2</v>
      </c>
      <c r="CE508" s="10">
        <f>3/24000000*OO[[#This Row],[139 (06JUL1985 06:00:00)-Water Temperature (C)]]*OO[[#This Row],[81]]</f>
        <v>8.3604780758249994E-2</v>
      </c>
      <c r="CF508" s="10">
        <f>3/24000000*OO[[#This Row],[140 (06JUL1985 09:00:00)-Water Temperature (C)]]*OO[[#This Row],[82]]</f>
        <v>8.6830681999050002E-2</v>
      </c>
      <c r="CG508" s="10">
        <f>3/24000000*OO[[#This Row],[141 (06JUL1985 12:00:00)-Water Temperature (C)]]*OO[[#This Row],[83]]</f>
        <v>8.9960543718399996E-2</v>
      </c>
      <c r="CH508" s="10">
        <f>3/24000000*OO[[#This Row],[142 (06JUL1985 15:00:00)-Water Temperature (C)]]*OO[[#This Row],[84]]</f>
        <v>9.2596746024699986E-2</v>
      </c>
      <c r="CI508" s="10">
        <f>3/24000000*OO[[#This Row],[143 (06JUL1985 18:00:00)-Water Temperature (C)]]*OO[[#This Row],[85]]</f>
        <v>9.4632777322462489E-2</v>
      </c>
      <c r="CJ508" s="10">
        <f>3/24000000*OO[[#This Row],[144 (06JUL1985 21:00:00)-Water Temperature (C)]]*OO[[#This Row],[86]]</f>
        <v>9.6434011069025008E-2</v>
      </c>
      <c r="CK508" s="10">
        <f>3/24000000*OO[[#This Row],[145 (07JUL1985 00:00:00)-Water Temperature (C)]]*OO[[#This Row],[87]]</f>
        <v>9.8225133232187484E-2</v>
      </c>
      <c r="CL508" s="10">
        <f>3/24000000*OO[[#This Row],[146 (07JUL1985 03:00:00)-Water Temperature (C)]]*OO[[#This Row],[88]]</f>
        <v>0.1004243272740625</v>
      </c>
      <c r="CM508" s="10">
        <f>3/24000000*OO[[#This Row],[147 (07JUL1985 06:00:00)-Water Temperature (C)]]*OO[[#This Row],[89]]</f>
        <v>0.10248685723710001</v>
      </c>
      <c r="CN508" s="10">
        <f>3/24000000*OO[[#This Row],[148 (07JUL1985 09:00:00)-Water Temperature (C)]]*OO[[#This Row],[90]]</f>
        <v>0.1041540004582</v>
      </c>
      <c r="CO508" s="10">
        <f>3/24000000*OO[[#This Row],[149 (07JUL1985 12:00:00)-Water Temperature (C)]]*OO[[#This Row],[91]]</f>
        <v>0.10554917261707501</v>
      </c>
      <c r="CP508" s="10">
        <f>3/24000000*OO[[#This Row],[150 (07JUL1985 15:00:00)-Water Temperature (C)]]*OO[[#This Row],[92]]</f>
        <v>0.106372082778375</v>
      </c>
      <c r="CQ508" s="10">
        <f>3/24000000*OO[[#This Row],[151 (07JUL1985 18:00:00)-Water Temperature (C)]]*OO[[#This Row],[93]]</f>
        <v>0.10684326224249999</v>
      </c>
      <c r="CR508" s="10">
        <f>3/24000000*OO[[#This Row],[152 (07JUL1985 21:00:00)-Water Temperature (C)]]*OO[[#This Row],[94]]</f>
        <v>0.1072153943953125</v>
      </c>
      <c r="CS508" s="10">
        <f>3/24000000*OO[[#This Row],[153 (08JUL1985 00:00:00)-Water Temperature (C)]]*OO[[#This Row],[95]]</f>
        <v>0.10754022539737501</v>
      </c>
      <c r="CT508" s="10">
        <f>3/24000000*OO[[#This Row],[154 (08JUL1985 03:00:00)-Water Temperature (C)]]*OO[[#This Row],[96]]</f>
        <v>0.10792860213909999</v>
      </c>
      <c r="CU508" s="10">
        <f>3/24000000*OO[[#This Row],[155 (08JUL1985 06:00:00)-Water Temperature (C)]]*OO[[#This Row],[97]]</f>
        <v>0.10848187698389999</v>
      </c>
      <c r="CV508" s="10">
        <f>3/24000000*OO[[#This Row],[156 (08JUL1985 09:00:00)-Water Temperature (C)]]*OO[[#This Row],[98]]</f>
        <v>0.10868134439987501</v>
      </c>
      <c r="CW508" s="10">
        <f>3/24000000*OO[[#This Row],[157 (08JUL1985 12:00:00)-Water Temperature (C)]]*OO[[#This Row],[99]]</f>
        <v>0.10874132056955001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1.3048644307279998E-39</v>
      </c>
      <c r="AF509" s="10">
        <f>3/24000000*OO[[#This Row],[88 (29JUN1985 21:00:00)-Water Temperature (C)]]*OO[[#This Row],[30]]</f>
        <v>1.3048644307279998E-39</v>
      </c>
      <c r="AG509" s="10">
        <f>3/24000000*OO[[#This Row],[89 (30JUN1985 00:00:00)-Water Temperature (C)]]*OO[[#This Row],[31]]</f>
        <v>1.5787302654815E-35</v>
      </c>
      <c r="AH509" s="10">
        <f>3/24000000*OO[[#This Row],[90 (30JUN1985 03:00:00)-Water Temperature (C)]]*OO[[#This Row],[32]]</f>
        <v>5.8307506084750002E-32</v>
      </c>
      <c r="AI509" s="10">
        <f>3/24000000*OO[[#This Row],[91 (30JUN1985 06:00:00)-Water Temperature (C)]]*OO[[#This Row],[33]]</f>
        <v>7.8250189478312501E-29</v>
      </c>
      <c r="AJ509" s="10">
        <f>3/24000000*OO[[#This Row],[92 (30JUN1985 09:00:00)-Water Temperature (C)]]*OO[[#This Row],[34]]</f>
        <v>4.5322579327999998E-26</v>
      </c>
      <c r="AK509" s="10">
        <f>3/24000000*OO[[#This Row],[93 (30JUN1985 12:00:00)-Water Temperature (C)]]*OO[[#This Row],[35]]</f>
        <v>1.2893491532452499E-23</v>
      </c>
      <c r="AL509" s="10">
        <f>3/24000000*OO[[#This Row],[94 (30JUN1985 15:00:00)-Water Temperature (C)]]*OO[[#This Row],[36]]</f>
        <v>2.0016288495554995E-21</v>
      </c>
      <c r="AM509" s="10">
        <f>3/24000000*OO[[#This Row],[95 (30JUN1985 18:00:00)-Water Temperature (C)]]*OO[[#This Row],[37]]</f>
        <v>1.8439746070019997E-19</v>
      </c>
      <c r="AN509" s="10">
        <f>3/24000000*OO[[#This Row],[96 (30JUN1985 21:00:00)-Water Temperature (C)]]*OO[[#This Row],[38]]</f>
        <v>1.0741668770999999E-17</v>
      </c>
      <c r="AO509" s="10">
        <f>3/24000000*OO[[#This Row],[97 (01JUL1985 00:00:00)-Water Temperature (C)]]*OO[[#This Row],[39]]</f>
        <v>4.1878102233824997E-16</v>
      </c>
      <c r="AP509" s="10">
        <f>3/24000000*OO[[#This Row],[98 (01JUL1985 03:00:00)-Water Temperature (C)]]*OO[[#This Row],[40]]</f>
        <v>1.1485986172043749E-14</v>
      </c>
      <c r="AQ509" s="10">
        <f>3/24000000*OO[[#This Row],[99 (01JUL1985 06:00:00)-Water Temperature (C)]]*OO[[#This Row],[41]]</f>
        <v>2.2698161031892499E-13</v>
      </c>
      <c r="AR509" s="10">
        <f>3/24000000*OO[[#This Row],[100 (01JUL1985 09:00:00)-Water Temperature (C)]]*OO[[#This Row],[42]]</f>
        <v>3.3351126295599997E-12</v>
      </c>
      <c r="AS509" s="10">
        <f>3/24000000*OO[[#This Row],[101 (01JUL1985 12:00:00)-Water Temperature (C)]]*OO[[#This Row],[43]]</f>
        <v>3.7572153505560003E-11</v>
      </c>
      <c r="AT509" s="10">
        <f>3/24000000*OO[[#This Row],[102 (01JUL1985 15:00:00)-Water Temperature (C)]]*OO[[#This Row],[44]]</f>
        <v>3.3355059259724997E-10</v>
      </c>
      <c r="AU509" s="10">
        <f>3/24000000*OO[[#This Row],[103 (01JUL1985 18:00:00)-Water Temperature (C)]]*OO[[#This Row],[45]]</f>
        <v>2.3881167799812498E-9</v>
      </c>
      <c r="AV509" s="10">
        <f>3/24000000*OO[[#This Row],[104 (01JUL1985 21:00:00)-Water Temperature (C)]]*OO[[#This Row],[46]]</f>
        <v>1.4064110601337498E-8</v>
      </c>
      <c r="AW509" s="10">
        <f>3/24000000*OO[[#This Row],[105 (02JUL1985 00:00:00)-Water Temperature (C)]]*OO[[#This Row],[47]]</f>
        <v>6.9650841348174996E-8</v>
      </c>
      <c r="AX509" s="10">
        <f>3/24000000*OO[[#This Row],[106 (02JUL1985 03:00:00)-Water Temperature (C)]]*OO[[#This Row],[48]]</f>
        <v>2.9653012387680001E-7</v>
      </c>
      <c r="AY509" s="10">
        <f>3/24000000*OO[[#This Row],[107 (02JUL1985 06:00:00)-Water Temperature (C)]]*OO[[#This Row],[49]]</f>
        <v>1.0904418661768751E-6</v>
      </c>
      <c r="AZ509" s="10">
        <f>3/24000000*OO[[#This Row],[108 (02JUL1985 09:00:00)-Water Temperature (C)]]*OO[[#This Row],[50]]</f>
        <v>3.5085044374965001E-6</v>
      </c>
      <c r="BA509" s="10">
        <f>3/24000000*OO[[#This Row],[109 (02JUL1985 12:00:00)-Water Temperature (C)]]*OO[[#This Row],[51]]</f>
        <v>1.0017977074005001E-5</v>
      </c>
      <c r="BB509" s="10">
        <f>3/24000000*OO[[#This Row],[110 (02JUL1985 15:00:00)-Water Temperature (C)]]*OO[[#This Row],[52]]</f>
        <v>2.5659182235374993E-5</v>
      </c>
      <c r="BC509" s="10">
        <f>3/24000000*OO[[#This Row],[111 (02JUL1985 18:00:00)-Water Temperature (C)]]*OO[[#This Row],[53]]</f>
        <v>5.9566280678050001E-5</v>
      </c>
      <c r="BD509" s="10">
        <f>3/24000000*OO[[#This Row],[112 (02JUL1985 21:00:00)-Water Temperature (C)]]*OO[[#This Row],[54]]</f>
        <v>1.2689207472262501E-4</v>
      </c>
      <c r="BE509" s="10">
        <f>3/24000000*OO[[#This Row],[113 (03JUL1985 00:00:00)-Water Temperature (C)]]*OO[[#This Row],[55]]</f>
        <v>2.5054464741149996E-4</v>
      </c>
      <c r="BF509" s="10">
        <f>3/24000000*OO[[#This Row],[114 (03JUL1985 03:00:00)-Water Temperature (C)]]*OO[[#This Row],[56]]</f>
        <v>4.6413272551499999E-4</v>
      </c>
      <c r="BG509" s="10">
        <f>3/24000000*OO[[#This Row],[115 (03JUL1985 06:00:00)-Water Temperature (C)]]*OO[[#This Row],[57]]</f>
        <v>8.0851575389199993E-4</v>
      </c>
      <c r="BH509" s="10">
        <f>3/24000000*OO[[#This Row],[116 (03JUL1985 09:00:00)-Water Temperature (C)]]*OO[[#This Row],[58]]</f>
        <v>1.3296437547373747E-3</v>
      </c>
      <c r="BI509" s="10">
        <f>3/24000000*OO[[#This Row],[117 (03JUL1985 12:00:00)-Water Temperature (C)]]*OO[[#This Row],[59]]</f>
        <v>2.0770492109230001E-3</v>
      </c>
      <c r="BJ509" s="10">
        <f>3/24000000*OO[[#This Row],[118 (03JUL1985 15:00:00)-Water Temperature (C)]]*OO[[#This Row],[60]]</f>
        <v>3.0876395076694998E-3</v>
      </c>
      <c r="BK509" s="10">
        <f>3/24000000*OO[[#This Row],[119 (03JUL1985 18:00:00)-Water Temperature (C)]]*OO[[#This Row],[61]]</f>
        <v>4.3948993637862501E-3</v>
      </c>
      <c r="BL509" s="10">
        <f>3/24000000*OO[[#This Row],[120 (03JUL1985 21:00:00)-Water Temperature (C)]]*OO[[#This Row],[62]]</f>
        <v>6.0331362493999995E-3</v>
      </c>
      <c r="BM509" s="10">
        <f>3/24000000*OO[[#This Row],[121 (04JUL1985 00:00:00)-Water Temperature (C)]]*OO[[#This Row],[63]]</f>
        <v>8.0248819905999989E-3</v>
      </c>
      <c r="BN509" s="10">
        <f>3/24000000*OO[[#This Row],[122 (04JUL1985 03:00:00)-Water Temperature (C)]]*OO[[#This Row],[64]]</f>
        <v>1.0413066043912499E-2</v>
      </c>
      <c r="BO509" s="10">
        <f>3/24000000*OO[[#This Row],[123 (04JUL1985 06:00:00)-Water Temperature (C)]]*OO[[#This Row],[65]]</f>
        <v>1.3140627390112502E-2</v>
      </c>
      <c r="BP509" s="10">
        <f>3/24000000*OO[[#This Row],[124 (04JUL1985 09:00:00)-Water Temperature (C)]]*OO[[#This Row],[66]]</f>
        <v>1.6199723184606253E-2</v>
      </c>
      <c r="BQ509" s="10">
        <f>3/24000000*OO[[#This Row],[125 (04JUL1985 12:00:00)-Water Temperature (C)]]*OO[[#This Row],[67]]</f>
        <v>1.9506555787559995E-2</v>
      </c>
      <c r="BR509" s="10">
        <f>3/24000000*OO[[#This Row],[126 (04JUL1985 15:00:00)-Water Temperature (C)]]*OO[[#This Row],[68]]</f>
        <v>2.3057677778625E-2</v>
      </c>
      <c r="BS509" s="10">
        <f>3/24000000*OO[[#This Row],[127 (04JUL1985 18:00:00)-Water Temperature (C)]]*OO[[#This Row],[69]]</f>
        <v>2.683934457105E-2</v>
      </c>
      <c r="BT509" s="10">
        <f>3/24000000*OO[[#This Row],[128 (04JUL1985 21:00:00)-Water Temperature (C)]]*OO[[#This Row],[70]]</f>
        <v>3.0773268808289997E-2</v>
      </c>
      <c r="BU509" s="10">
        <f>3/24000000*OO[[#This Row],[129 (05JUL1985 00:00:00)-Water Temperature (C)]]*OO[[#This Row],[71]]</f>
        <v>3.4803925909025007E-2</v>
      </c>
      <c r="BV509" s="10">
        <f>3/24000000*OO[[#This Row],[130 (05JUL1985 03:00:00)-Water Temperature (C)]]*OO[[#This Row],[72]]</f>
        <v>3.9053854056375001E-2</v>
      </c>
      <c r="BW509" s="10">
        <f>3/24000000*OO[[#This Row],[131 (05JUL1985 06:00:00)-Water Temperature (C)]]*OO[[#This Row],[73]]</f>
        <v>4.3228732034312496E-2</v>
      </c>
      <c r="BX509" s="10">
        <f>3/24000000*OO[[#This Row],[132 (05JUL1985 09:00:00)-Water Temperature (C)]]*OO[[#This Row],[74]]</f>
        <v>4.7358765280999998E-2</v>
      </c>
      <c r="BY509" s="10">
        <f>3/24000000*OO[[#This Row],[133 (05JUL1985 12:00:00)-Water Temperature (C)]]*OO[[#This Row],[75]]</f>
        <v>5.1425720269749987E-2</v>
      </c>
      <c r="BZ509" s="10">
        <f>3/24000000*OO[[#This Row],[134 (05JUL1985 15:00:00)-Water Temperature (C)]]*OO[[#This Row],[76]]</f>
        <v>5.5297506735899997E-2</v>
      </c>
      <c r="CA509" s="10">
        <f>3/24000000*OO[[#This Row],[135 (05JUL1985 18:00:00)-Water Temperature (C)]]*OO[[#This Row],[77]]</f>
        <v>5.8915888819899995E-2</v>
      </c>
      <c r="CB509" s="10">
        <f>3/24000000*OO[[#This Row],[136 (05JUL1985 21:00:00)-Water Temperature (C)]]*OO[[#This Row],[78]]</f>
        <v>6.236114218556249E-2</v>
      </c>
      <c r="CC509" s="10">
        <f>3/24000000*OO[[#This Row],[137 (06JUL1985 00:00:00)-Water Temperature (C)]]*OO[[#This Row],[79]]</f>
        <v>6.573704994570001E-2</v>
      </c>
      <c r="CD509" s="10">
        <f>3/24000000*OO[[#This Row],[138 (06JUL1985 03:00:00)-Water Temperature (C)]]*OO[[#This Row],[80]]</f>
        <v>6.9380136066575004E-2</v>
      </c>
      <c r="CE509" s="10">
        <f>3/24000000*OO[[#This Row],[139 (06JUL1985 06:00:00)-Water Temperature (C)]]*OO[[#This Row],[81]]</f>
        <v>7.2761318417974993E-2</v>
      </c>
      <c r="CF509" s="10">
        <f>3/24000000*OO[[#This Row],[140 (06JUL1985 09:00:00)-Water Temperature (C)]]*OO[[#This Row],[82]]</f>
        <v>7.5859401058100004E-2</v>
      </c>
      <c r="CG509" s="10">
        <f>3/24000000*OO[[#This Row],[141 (06JUL1985 12:00:00)-Water Temperature (C)]]*OO[[#This Row],[83]]</f>
        <v>7.8876566569199988E-2</v>
      </c>
      <c r="CH509" s="10">
        <f>3/24000000*OO[[#This Row],[142 (06JUL1985 15:00:00)-Water Temperature (C)]]*OO[[#This Row],[84]]</f>
        <v>8.1469801934075006E-2</v>
      </c>
      <c r="CI509" s="10">
        <f>3/24000000*OO[[#This Row],[143 (06JUL1985 18:00:00)-Water Temperature (C)]]*OO[[#This Row],[85]]</f>
        <v>8.3545754049525009E-2</v>
      </c>
      <c r="CJ509" s="10">
        <f>3/24000000*OO[[#This Row],[144 (06JUL1985 21:00:00)-Water Temperature (C)]]*OO[[#This Row],[86]]</f>
        <v>8.5410740114549993E-2</v>
      </c>
      <c r="CK509" s="10">
        <f>3/24000000*OO[[#This Row],[145 (07JUL1985 00:00:00)-Water Temperature (C)]]*OO[[#This Row],[87]]</f>
        <v>8.7260318628299999E-2</v>
      </c>
      <c r="CL509" s="10">
        <f>3/24000000*OO[[#This Row],[146 (07JUL1985 03:00:00)-Water Temperature (C)]]*OO[[#This Row],[88]]</f>
        <v>8.9453639272812496E-2</v>
      </c>
      <c r="CM509" s="10">
        <f>3/24000000*OO[[#This Row],[147 (07JUL1985 06:00:00)-Water Temperature (C)]]*OO[[#This Row],[89]]</f>
        <v>9.1524663334999992E-2</v>
      </c>
      <c r="CN509" s="10">
        <f>3/24000000*OO[[#This Row],[148 (07JUL1985 09:00:00)-Water Temperature (C)]]*OO[[#This Row],[90]]</f>
        <v>9.3247586992499992E-2</v>
      </c>
      <c r="CO509" s="10">
        <f>3/24000000*OO[[#This Row],[149 (07JUL1985 12:00:00)-Water Temperature (C)]]*OO[[#This Row],[91]]</f>
        <v>9.4726037774224989E-2</v>
      </c>
      <c r="CP509" s="10">
        <f>3/24000000*OO[[#This Row],[150 (07JUL1985 15:00:00)-Water Temperature (C)]]*OO[[#This Row],[92]]</f>
        <v>9.5693567371500005E-2</v>
      </c>
      <c r="CQ509" s="10">
        <f>3/24000000*OO[[#This Row],[151 (07JUL1985 18:00:00)-Water Temperature (C)]]*OO[[#This Row],[93]]</f>
        <v>9.6344847595124988E-2</v>
      </c>
      <c r="CR509" s="10">
        <f>3/24000000*OO[[#This Row],[152 (07JUL1985 21:00:00)-Water Temperature (C)]]*OO[[#This Row],[94]]</f>
        <v>9.6893313122900004E-2</v>
      </c>
      <c r="CS509" s="10">
        <f>3/24000000*OO[[#This Row],[153 (08JUL1985 00:00:00)-Water Temperature (C)]]*OO[[#This Row],[95]]</f>
        <v>9.7387175649825006E-2</v>
      </c>
      <c r="CT509" s="10">
        <f>3/24000000*OO[[#This Row],[154 (08JUL1985 03:00:00)-Water Temperature (C)]]*OO[[#This Row],[96]]</f>
        <v>9.7927851604262484E-2</v>
      </c>
      <c r="CU509" s="10">
        <f>3/24000000*OO[[#This Row],[155 (08JUL1985 06:00:00)-Water Temperature (C)]]*OO[[#This Row],[97]]</f>
        <v>9.8603316301524982E-2</v>
      </c>
      <c r="CV509" s="10">
        <f>3/24000000*OO[[#This Row],[156 (08JUL1985 09:00:00)-Water Temperature (C)]]*OO[[#This Row],[98]]</f>
        <v>9.8961152752312501E-2</v>
      </c>
      <c r="CW509" s="10">
        <f>3/24000000*OO[[#This Row],[157 (08JUL1985 12:00:00)-Water Temperature (C)]]*OO[[#This Row],[99]]</f>
        <v>9.9183288188749996E-2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3.2831613989894998E-40</v>
      </c>
      <c r="AF510" s="10">
        <f>3/24000000*OO[[#This Row],[88 (29JUN1985 21:00:00)-Water Temperature (C)]]*OO[[#This Row],[30]]</f>
        <v>3.2831613989894998E-40</v>
      </c>
      <c r="AG510" s="10">
        <f>3/24000000*OO[[#This Row],[89 (30JUN1985 00:00:00)-Water Temperature (C)]]*OO[[#This Row],[31]]</f>
        <v>4.3237987934849999E-36</v>
      </c>
      <c r="AH510" s="10">
        <f>3/24000000*OO[[#This Row],[90 (30JUN1985 03:00:00)-Water Temperature (C)]]*OO[[#This Row],[32]]</f>
        <v>1.7282853583675E-32</v>
      </c>
      <c r="AI510" s="10">
        <f>3/24000000*OO[[#This Row],[91 (30JUN1985 06:00:00)-Water Temperature (C)]]*OO[[#This Row],[33]]</f>
        <v>2.4897806239035E-29</v>
      </c>
      <c r="AJ510" s="10">
        <f>3/24000000*OO[[#This Row],[92 (30JUN1985 09:00:00)-Water Temperature (C)]]*OO[[#This Row],[34]]</f>
        <v>1.5368675635687501E-26</v>
      </c>
      <c r="AK510" s="10">
        <f>3/24000000*OO[[#This Row],[93 (30JUN1985 12:00:00)-Water Temperature (C)]]*OO[[#This Row],[35]]</f>
        <v>4.6336105082474994E-24</v>
      </c>
      <c r="AL510" s="10">
        <f>3/24000000*OO[[#This Row],[94 (30JUN1985 15:00:00)-Water Temperature (C)]]*OO[[#This Row],[36]]</f>
        <v>7.5864300649124997E-22</v>
      </c>
      <c r="AM510" s="10">
        <f>3/24000000*OO[[#This Row],[95 (30JUN1985 18:00:00)-Water Temperature (C)]]*OO[[#This Row],[37]]</f>
        <v>7.3424736899312505E-20</v>
      </c>
      <c r="AN510" s="10">
        <f>3/24000000*OO[[#This Row],[96 (30JUN1985 21:00:00)-Water Temperature (C)]]*OO[[#This Row],[38]]</f>
        <v>4.4792051333925001E-18</v>
      </c>
      <c r="AO510" s="10">
        <f>3/24000000*OO[[#This Row],[97 (01JUL1985 00:00:00)-Water Temperature (C)]]*OO[[#This Row],[39]]</f>
        <v>1.8241207324279999E-16</v>
      </c>
      <c r="AP510" s="10">
        <f>3/24000000*OO[[#This Row],[98 (01JUL1985 03:00:00)-Water Temperature (C)]]*OO[[#This Row],[40]]</f>
        <v>5.2113855105724997E-15</v>
      </c>
      <c r="AQ510" s="10">
        <f>3/24000000*OO[[#This Row],[99 (01JUL1985 06:00:00)-Water Temperature (C)]]*OO[[#This Row],[41]]</f>
        <v>1.0706327073420001E-13</v>
      </c>
      <c r="AR510" s="10">
        <f>3/24000000*OO[[#This Row],[100 (01JUL1985 09:00:00)-Water Temperature (C)]]*OO[[#This Row],[42]]</f>
        <v>1.6322314818382499E-12</v>
      </c>
      <c r="AS510" s="10">
        <f>3/24000000*OO[[#This Row],[101 (01JUL1985 12:00:00)-Water Temperature (C)]]*OO[[#This Row],[43]]</f>
        <v>1.9048081775101249E-11</v>
      </c>
      <c r="AT510" s="10">
        <f>3/24000000*OO[[#This Row],[102 (01JUL1985 15:00:00)-Water Temperature (C)]]*OO[[#This Row],[44]]</f>
        <v>1.7490704504371248E-10</v>
      </c>
      <c r="AU510" s="10">
        <f>3/24000000*OO[[#This Row],[103 (01JUL1985 18:00:00)-Water Temperature (C)]]*OO[[#This Row],[45]]</f>
        <v>1.293400268153125E-9</v>
      </c>
      <c r="AV510" s="10">
        <f>3/24000000*OO[[#This Row],[104 (01JUL1985 21:00:00)-Water Temperature (C)]]*OO[[#This Row],[46]]</f>
        <v>7.8560847928749986E-9</v>
      </c>
      <c r="AW510" s="10">
        <f>3/24000000*OO[[#This Row],[105 (02JUL1985 00:00:00)-Water Temperature (C)]]*OO[[#This Row],[47]]</f>
        <v>4.0076683512500002E-8</v>
      </c>
      <c r="AX510" s="10">
        <f>3/24000000*OO[[#This Row],[106 (02JUL1985 03:00:00)-Water Temperature (C)]]*OO[[#This Row],[48]]</f>
        <v>1.7544368868399999E-7</v>
      </c>
      <c r="AY510" s="10">
        <f>3/24000000*OO[[#This Row],[107 (02JUL1985 06:00:00)-Water Temperature (C)]]*OO[[#This Row],[49]]</f>
        <v>6.6253974673900002E-7</v>
      </c>
      <c r="AZ510" s="10">
        <f>3/24000000*OO[[#This Row],[108 (02JUL1985 09:00:00)-Water Temperature (C)]]*OO[[#This Row],[50]]</f>
        <v>2.1866755797468749E-6</v>
      </c>
      <c r="BA510" s="10">
        <f>3/24000000*OO[[#This Row],[109 (02JUL1985 12:00:00)-Water Temperature (C)]]*OO[[#This Row],[51]]</f>
        <v>6.3969523747E-6</v>
      </c>
      <c r="BB510" s="10">
        <f>3/24000000*OO[[#This Row],[110 (02JUL1985 15:00:00)-Water Temperature (C)]]*OO[[#This Row],[52]]</f>
        <v>1.6767828811683751E-5</v>
      </c>
      <c r="BC510" s="10">
        <f>3/24000000*OO[[#This Row],[111 (02JUL1985 18:00:00)-Water Temperature (C)]]*OO[[#This Row],[53]]</f>
        <v>3.9793288042162499E-5</v>
      </c>
      <c r="BD510" s="10">
        <f>3/24000000*OO[[#This Row],[112 (02JUL1985 21:00:00)-Water Temperature (C)]]*OO[[#This Row],[54]]</f>
        <v>8.6561209220062499E-5</v>
      </c>
      <c r="BE510" s="10">
        <f>3/24000000*OO[[#This Row],[113 (03JUL1985 00:00:00)-Water Temperature (C)]]*OO[[#This Row],[55]]</f>
        <v>1.74351746459E-4</v>
      </c>
      <c r="BF510" s="10">
        <f>3/24000000*OO[[#This Row],[114 (03JUL1985 03:00:00)-Water Temperature (C)]]*OO[[#This Row],[56]]</f>
        <v>3.290810261006125E-4</v>
      </c>
      <c r="BG510" s="10">
        <f>3/24000000*OO[[#This Row],[115 (03JUL1985 06:00:00)-Water Temperature (C)]]*OO[[#This Row],[57]]</f>
        <v>5.8342339416374994E-4</v>
      </c>
      <c r="BH510" s="10">
        <f>3/24000000*OO[[#This Row],[116 (03JUL1985 09:00:00)-Water Temperature (C)]]*OO[[#This Row],[58]]</f>
        <v>9.7558498804599999E-4</v>
      </c>
      <c r="BI510" s="10">
        <f>3/24000000*OO[[#This Row],[117 (03JUL1985 12:00:00)-Water Temperature (C)]]*OO[[#This Row],[59]]</f>
        <v>1.5482721188339998E-3</v>
      </c>
      <c r="BJ510" s="10">
        <f>3/24000000*OO[[#This Row],[118 (03JUL1985 15:00:00)-Water Temperature (C)]]*OO[[#This Row],[60]]</f>
        <v>2.3364631893200002E-3</v>
      </c>
      <c r="BK510" s="10">
        <f>3/24000000*OO[[#This Row],[119 (03JUL1985 18:00:00)-Water Temperature (C)]]*OO[[#This Row],[61]]</f>
        <v>3.37363194119625E-3</v>
      </c>
      <c r="BL510" s="10">
        <f>3/24000000*OO[[#This Row],[120 (03JUL1985 21:00:00)-Water Temperature (C)]]*OO[[#This Row],[62]]</f>
        <v>4.6938733286400001E-3</v>
      </c>
      <c r="BM510" s="10">
        <f>3/24000000*OO[[#This Row],[121 (04JUL1985 00:00:00)-Water Temperature (C)]]*OO[[#This Row],[63]]</f>
        <v>6.3232208065912496E-3</v>
      </c>
      <c r="BN510" s="10">
        <f>3/24000000*OO[[#This Row],[122 (04JUL1985 03:00:00)-Water Temperature (C)]]*OO[[#This Row],[64]]</f>
        <v>8.3027354873599999E-3</v>
      </c>
      <c r="BO510" s="10">
        <f>3/24000000*OO[[#This Row],[123 (04JUL1985 06:00:00)-Water Temperature (C)]]*OO[[#This Row],[65]]</f>
        <v>1.0594628970975E-2</v>
      </c>
      <c r="BP510" s="10">
        <f>3/24000000*OO[[#This Row],[124 (04JUL1985 09:00:00)-Water Temperature (C)]]*OO[[#This Row],[66]]</f>
        <v>1.319872477379625E-2</v>
      </c>
      <c r="BQ510" s="10">
        <f>3/24000000*OO[[#This Row],[125 (04JUL1985 12:00:00)-Water Temperature (C)]]*OO[[#This Row],[67]]</f>
        <v>1.6051932166030004E-2</v>
      </c>
      <c r="BR510" s="10">
        <f>3/24000000*OO[[#This Row],[126 (04JUL1985 15:00:00)-Water Temperature (C)]]*OO[[#This Row],[68]]</f>
        <v>1.9153467527973748E-2</v>
      </c>
      <c r="BS510" s="10">
        <f>3/24000000*OO[[#This Row],[127 (04JUL1985 18:00:00)-Water Temperature (C)]]*OO[[#This Row],[69]]</f>
        <v>2.2492072690620001E-2</v>
      </c>
      <c r="BT510" s="10">
        <f>3/24000000*OO[[#This Row],[128 (04JUL1985 21:00:00)-Water Temperature (C)]]*OO[[#This Row],[70]]</f>
        <v>2.6003608317044999E-2</v>
      </c>
      <c r="BU510" s="10">
        <f>3/24000000*OO[[#This Row],[129 (05JUL1985 00:00:00)-Water Temperature (C)]]*OO[[#This Row],[71]]</f>
        <v>2.9639669921912502E-2</v>
      </c>
      <c r="BV510" s="10">
        <f>3/24000000*OO[[#This Row],[130 (05JUL1985 03:00:00)-Water Temperature (C)]]*OO[[#This Row],[72]]</f>
        <v>3.3501643343463748E-2</v>
      </c>
      <c r="BW510" s="10">
        <f>3/24000000*OO[[#This Row],[131 (05JUL1985 06:00:00)-Water Temperature (C)]]*OO[[#This Row],[73]]</f>
        <v>3.7339001591937503E-2</v>
      </c>
      <c r="BX510" s="10">
        <f>3/24000000*OO[[#This Row],[132 (05JUL1985 09:00:00)-Water Temperature (C)]]*OO[[#This Row],[74]]</f>
        <v>4.1175827133500001E-2</v>
      </c>
      <c r="BY510" s="10">
        <f>3/24000000*OO[[#This Row],[133 (05JUL1985 12:00:00)-Water Temperature (C)]]*OO[[#This Row],[75]]</f>
        <v>4.4988624705750005E-2</v>
      </c>
      <c r="BZ510" s="10">
        <f>3/24000000*OO[[#This Row],[134 (05JUL1985 15:00:00)-Water Temperature (C)]]*OO[[#This Row],[76]]</f>
        <v>4.8659770505124995E-2</v>
      </c>
      <c r="CA510" s="10">
        <f>3/24000000*OO[[#This Row],[135 (05JUL1985 18:00:00)-Water Temperature (C)]]*OO[[#This Row],[77]]</f>
        <v>5.2134630268749996E-2</v>
      </c>
      <c r="CB510" s="10">
        <f>3/24000000*OO[[#This Row],[136 (05JUL1985 21:00:00)-Water Temperature (C)]]*OO[[#This Row],[78]]</f>
        <v>5.54758648426125E-2</v>
      </c>
      <c r="CC510" s="10">
        <f>3/24000000*OO[[#This Row],[137 (06JUL1985 00:00:00)-Water Temperature (C)]]*OO[[#This Row],[79]]</f>
        <v>5.8771175086662499E-2</v>
      </c>
      <c r="CD510" s="10">
        <f>3/24000000*OO[[#This Row],[138 (06JUL1985 03:00:00)-Water Temperature (C)]]*OO[[#This Row],[80]]</f>
        <v>6.2309383181812505E-2</v>
      </c>
      <c r="CE510" s="10">
        <f>3/24000000*OO[[#This Row],[139 (06JUL1985 06:00:00)-Water Temperature (C)]]*OO[[#This Row],[81]]</f>
        <v>6.5625524774999999E-2</v>
      </c>
      <c r="CF510" s="10">
        <f>3/24000000*OO[[#This Row],[140 (06JUL1985 09:00:00)-Water Temperature (C)]]*OO[[#This Row],[82]]</f>
        <v>6.8704273478312497E-2</v>
      </c>
      <c r="CG510" s="10">
        <f>3/24000000*OO[[#This Row],[141 (06JUL1985 12:00:00)-Water Temperature (C)]]*OO[[#This Row],[83]]</f>
        <v>7.1715691654249999E-2</v>
      </c>
      <c r="CH510" s="10">
        <f>3/24000000*OO[[#This Row],[142 (06JUL1985 15:00:00)-Water Temperature (C)]]*OO[[#This Row],[84]]</f>
        <v>7.4351061514399991E-2</v>
      </c>
      <c r="CI510" s="10">
        <f>3/24000000*OO[[#This Row],[143 (06JUL1985 18:00:00)-Water Temperature (C)]]*OO[[#This Row],[85]]</f>
        <v>7.6528835368474976E-2</v>
      </c>
      <c r="CJ510" s="10">
        <f>3/24000000*OO[[#This Row],[144 (06JUL1985 21:00:00)-Water Temperature (C)]]*OO[[#This Row],[86]]</f>
        <v>7.8512354007499993E-2</v>
      </c>
      <c r="CK510" s="10">
        <f>3/24000000*OO[[#This Row],[145 (07JUL1985 00:00:00)-Water Temperature (C)]]*OO[[#This Row],[87]]</f>
        <v>8.0478647038874987E-2</v>
      </c>
      <c r="CL510" s="10">
        <f>3/24000000*OO[[#This Row],[146 (07JUL1985 03:00:00)-Water Temperature (C)]]*OO[[#This Row],[88]]</f>
        <v>8.2745595825749987E-2</v>
      </c>
      <c r="CM510" s="10">
        <f>3/24000000*OO[[#This Row],[147 (07JUL1985 06:00:00)-Water Temperature (C)]]*OO[[#This Row],[89]]</f>
        <v>8.4897283902799978E-2</v>
      </c>
      <c r="CN510" s="10">
        <f>3/24000000*OO[[#This Row],[148 (07JUL1985 09:00:00)-Water Temperature (C)]]*OO[[#This Row],[90]]</f>
        <v>8.6731633008124989E-2</v>
      </c>
      <c r="CO510" s="10">
        <f>3/24000000*OO[[#This Row],[149 (07JUL1985 12:00:00)-Water Temperature (C)]]*OO[[#This Row],[91]]</f>
        <v>8.8340239057587505E-2</v>
      </c>
      <c r="CP510" s="10">
        <f>3/24000000*OO[[#This Row],[150 (07JUL1985 15:00:00)-Water Temperature (C)]]*OO[[#This Row],[92]]</f>
        <v>8.9475473753749979E-2</v>
      </c>
      <c r="CQ510" s="10">
        <f>3/24000000*OO[[#This Row],[151 (07JUL1985 18:00:00)-Water Temperature (C)]]*OO[[#This Row],[93]]</f>
        <v>9.0317254499774999E-2</v>
      </c>
      <c r="CR510" s="10">
        <f>3/24000000*OO[[#This Row],[152 (07JUL1985 21:00:00)-Water Temperature (C)]]*OO[[#This Row],[94]]</f>
        <v>9.1051461317999988E-2</v>
      </c>
      <c r="CS510" s="10">
        <f>3/24000000*OO[[#This Row],[153 (08JUL1985 00:00:00)-Water Temperature (C)]]*OO[[#This Row],[95]]</f>
        <v>9.1723616834499991E-2</v>
      </c>
      <c r="CT510" s="10">
        <f>3/24000000*OO[[#This Row],[154 (08JUL1985 03:00:00)-Water Temperature (C)]]*OO[[#This Row],[96]]</f>
        <v>9.2428744820774983E-2</v>
      </c>
      <c r="CU510" s="10">
        <f>3/24000000*OO[[#This Row],[155 (08JUL1985 06:00:00)-Water Temperature (C)]]*OO[[#This Row],[97]]</f>
        <v>9.3247396293349993E-2</v>
      </c>
      <c r="CV510" s="10">
        <f>3/24000000*OO[[#This Row],[156 (08JUL1985 09:00:00)-Water Temperature (C)]]*OO[[#This Row],[98]]</f>
        <v>9.3768776086650005E-2</v>
      </c>
      <c r="CW510" s="10">
        <f>3/24000000*OO[[#This Row],[157 (08JUL1985 12:00:00)-Water Temperature (C)]]*OO[[#This Row],[99]]</f>
        <v>9.4153548463649997E-2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8.3661221555924995E-41</v>
      </c>
      <c r="AF511" s="10">
        <f>3/24000000*OO[[#This Row],[88 (29JUN1985 21:00:00)-Water Temperature (C)]]*OO[[#This Row],[30]]</f>
        <v>8.3661221555924995E-41</v>
      </c>
      <c r="AG511" s="10">
        <f>3/24000000*OO[[#This Row],[89 (30JUN1985 00:00:00)-Water Temperature (C)]]*OO[[#This Row],[31]]</f>
        <v>1.1980645011474999E-36</v>
      </c>
      <c r="AH511" s="10">
        <f>3/24000000*OO[[#This Row],[90 (30JUN1985 03:00:00)-Water Temperature (C)]]*OO[[#This Row],[32]]</f>
        <v>5.1783036586649996E-33</v>
      </c>
      <c r="AI511" s="10">
        <f>3/24000000*OO[[#This Row],[91 (30JUN1985 06:00:00)-Water Temperature (C)]]*OO[[#This Row],[33]]</f>
        <v>8.0049353700937488E-30</v>
      </c>
      <c r="AJ511" s="10">
        <f>3/24000000*OO[[#This Row],[92 (30JUN1985 09:00:00)-Water Temperature (C)]]*OO[[#This Row],[34]]</f>
        <v>5.2645404096599998E-27</v>
      </c>
      <c r="AK511" s="10">
        <f>3/24000000*OO[[#This Row],[93 (30JUN1985 12:00:00)-Water Temperature (C)]]*OO[[#This Row],[35]]</f>
        <v>1.6819816539294998E-24</v>
      </c>
      <c r="AL511" s="10">
        <f>3/24000000*OO[[#This Row],[94 (30JUN1985 15:00:00)-Water Temperature (C)]]*OO[[#This Row],[36]]</f>
        <v>2.9042718966322499E-22</v>
      </c>
      <c r="AM511" s="10">
        <f>3/24000000*OO[[#This Row],[95 (30JUN1985 18:00:00)-Water Temperature (C)]]*OO[[#This Row],[37]]</f>
        <v>2.9530959278774992E-20</v>
      </c>
      <c r="AN511" s="10">
        <f>3/24000000*OO[[#This Row],[96 (30JUN1985 21:00:00)-Water Temperature (C)]]*OO[[#This Row],[38]]</f>
        <v>1.8866757819239999E-18</v>
      </c>
      <c r="AO511" s="10">
        <f>3/24000000*OO[[#This Row],[97 (01JUL1985 00:00:00)-Water Temperature (C)]]*OO[[#This Row],[39]]</f>
        <v>8.0263954379699996E-17</v>
      </c>
      <c r="AP511" s="10">
        <f>3/24000000*OO[[#This Row],[98 (01JUL1985 03:00:00)-Water Temperature (C)]]*OO[[#This Row],[40]]</f>
        <v>2.3889026873295001E-15</v>
      </c>
      <c r="AQ511" s="10">
        <f>3/24000000*OO[[#This Row],[99 (01JUL1985 06:00:00)-Water Temperature (C)]]*OO[[#This Row],[41]]</f>
        <v>5.1028895955612496E-14</v>
      </c>
      <c r="AR511" s="10">
        <f>3/24000000*OO[[#This Row],[100 (01JUL1985 09:00:00)-Water Temperature (C)]]*OO[[#This Row],[42]]</f>
        <v>8.0736008885699995E-13</v>
      </c>
      <c r="AS511" s="10">
        <f>3/24000000*OO[[#This Row],[101 (01JUL1985 12:00:00)-Water Temperature (C)]]*OO[[#This Row],[43]]</f>
        <v>9.7619658218999988E-12</v>
      </c>
      <c r="AT511" s="10">
        <f>3/24000000*OO[[#This Row],[102 (01JUL1985 15:00:00)-Water Temperature (C)]]*OO[[#This Row],[44]]</f>
        <v>9.2738093227400001E-11</v>
      </c>
      <c r="AU511" s="10">
        <f>3/24000000*OO[[#This Row],[103 (01JUL1985 18:00:00)-Water Temperature (C)]]*OO[[#This Row],[45]]</f>
        <v>7.0847800686562493E-10</v>
      </c>
      <c r="AV511" s="10">
        <f>3/24000000*OO[[#This Row],[104 (01JUL1985 21:00:00)-Water Temperature (C)]]*OO[[#This Row],[46]]</f>
        <v>4.4395393410624996E-9</v>
      </c>
      <c r="AW511" s="10">
        <f>3/24000000*OO[[#This Row],[105 (02JUL1985 00:00:00)-Water Temperature (C)]]*OO[[#This Row],[47]]</f>
        <v>2.3335400805402497E-8</v>
      </c>
      <c r="AX511" s="10">
        <f>3/24000000*OO[[#This Row],[106 (02JUL1985 03:00:00)-Water Temperature (C)]]*OO[[#This Row],[48]]</f>
        <v>1.050800798322E-7</v>
      </c>
      <c r="AY511" s="10">
        <f>3/24000000*OO[[#This Row],[107 (02JUL1985 06:00:00)-Water Temperature (C)]]*OO[[#This Row],[49]]</f>
        <v>4.0763112239399997E-7</v>
      </c>
      <c r="AZ511" s="10">
        <f>3/24000000*OO[[#This Row],[108 (02JUL1985 09:00:00)-Water Temperature (C)]]*OO[[#This Row],[50]]</f>
        <v>1.3804901957469999E-6</v>
      </c>
      <c r="BA511" s="10">
        <f>3/24000000*OO[[#This Row],[109 (02JUL1985 12:00:00)-Water Temperature (C)]]*OO[[#This Row],[51]]</f>
        <v>4.1390523147399997E-6</v>
      </c>
      <c r="BB511" s="10">
        <f>3/24000000*OO[[#This Row],[110 (02JUL1985 15:00:00)-Water Temperature (C)]]*OO[[#This Row],[52]]</f>
        <v>1.1107346080556249E-5</v>
      </c>
      <c r="BC511" s="10">
        <f>3/24000000*OO[[#This Row],[111 (02JUL1985 18:00:00)-Water Temperature (C)]]*OO[[#This Row],[53]]</f>
        <v>2.6957690357624998E-5</v>
      </c>
      <c r="BD511" s="10">
        <f>3/24000000*OO[[#This Row],[112 (02JUL1985 21:00:00)-Water Temperature (C)]]*OO[[#This Row],[54]]</f>
        <v>5.9900966454824995E-5</v>
      </c>
      <c r="BE511" s="10">
        <f>3/24000000*OO[[#This Row],[113 (03JUL1985 00:00:00)-Water Temperature (C)]]*OO[[#This Row],[55]]</f>
        <v>1.2312124026457502E-4</v>
      </c>
      <c r="BF511" s="10">
        <f>3/24000000*OO[[#This Row],[114 (03JUL1985 03:00:00)-Water Temperature (C)]]*OO[[#This Row],[56]]</f>
        <v>2.3686123342629998E-4</v>
      </c>
      <c r="BG511" s="10">
        <f>3/24000000*OO[[#This Row],[115 (03JUL1985 06:00:00)-Water Temperature (C)]]*OO[[#This Row],[57]]</f>
        <v>4.2752658599874997E-4</v>
      </c>
      <c r="BH511" s="10">
        <f>3/24000000*OO[[#This Row],[116 (03JUL1985 09:00:00)-Water Temperature (C)]]*OO[[#This Row],[58]]</f>
        <v>7.2715325940024989E-4</v>
      </c>
      <c r="BI511" s="10">
        <f>3/24000000*OO[[#This Row],[117 (03JUL1985 12:00:00)-Water Temperature (C)]]*OO[[#This Row],[59]]</f>
        <v>1.1727935362125001E-3</v>
      </c>
      <c r="BJ511" s="10">
        <f>3/24000000*OO[[#This Row],[118 (03JUL1985 15:00:00)-Water Temperature (C)]]*OO[[#This Row],[60]]</f>
        <v>1.797295171546875E-3</v>
      </c>
      <c r="BK511" s="10">
        <f>3/24000000*OO[[#This Row],[119 (03JUL1985 18:00:00)-Water Temperature (C)]]*OO[[#This Row],[61]]</f>
        <v>2.6334212641962499E-3</v>
      </c>
      <c r="BL511" s="10">
        <f>3/24000000*OO[[#This Row],[120 (03JUL1985 21:00:00)-Water Temperature (C)]]*OO[[#This Row],[62]]</f>
        <v>3.7147980790397496E-3</v>
      </c>
      <c r="BM511" s="10">
        <f>3/24000000*OO[[#This Row],[121 (04JUL1985 00:00:00)-Water Temperature (C)]]*OO[[#This Row],[63]]</f>
        <v>5.0697126062549999E-3</v>
      </c>
      <c r="BN511" s="10">
        <f>3/24000000*OO[[#This Row],[122 (04JUL1985 03:00:00)-Water Temperature (C)]]*OO[[#This Row],[64]]</f>
        <v>6.7381544933999993E-3</v>
      </c>
      <c r="BO511" s="10">
        <f>3/24000000*OO[[#This Row],[123 (04JUL1985 06:00:00)-Water Temperature (C)]]*OO[[#This Row],[65]]</f>
        <v>8.6969666345812473E-3</v>
      </c>
      <c r="BP511" s="10">
        <f>3/24000000*OO[[#This Row],[124 (04JUL1985 09:00:00)-Water Temperature (C)]]*OO[[#This Row],[66]]</f>
        <v>1.0951900604062498E-2</v>
      </c>
      <c r="BQ511" s="10">
        <f>3/24000000*OO[[#This Row],[125 (04JUL1985 12:00:00)-Water Temperature (C)]]*OO[[#This Row],[67]]</f>
        <v>1.3456118145159998E-2</v>
      </c>
      <c r="BR511" s="10">
        <f>3/24000000*OO[[#This Row],[126 (04JUL1985 15:00:00)-Water Temperature (C)]]*OO[[#This Row],[68]]</f>
        <v>1.6212011831140002E-2</v>
      </c>
      <c r="BS511" s="10">
        <f>3/24000000*OO[[#This Row],[127 (04JUL1985 18:00:00)-Water Temperature (C)]]*OO[[#This Row],[69]]</f>
        <v>1.9211215736371245E-2</v>
      </c>
      <c r="BT511" s="10">
        <f>3/24000000*OO[[#This Row],[128 (04JUL1985 21:00:00)-Water Temperature (C)]]*OO[[#This Row],[70]]</f>
        <v>2.2400730424900001E-2</v>
      </c>
      <c r="BU511" s="10">
        <f>3/24000000*OO[[#This Row],[129 (05JUL1985 00:00:00)-Water Temperature (C)]]*OO[[#This Row],[71]]</f>
        <v>2.5739108360906246E-2</v>
      </c>
      <c r="BV511" s="10">
        <f>3/24000000*OO[[#This Row],[130 (05JUL1985 03:00:00)-Water Temperature (C)]]*OO[[#This Row],[72]]</f>
        <v>2.9310996998034997E-2</v>
      </c>
      <c r="BW511" s="10">
        <f>3/24000000*OO[[#This Row],[131 (05JUL1985 06:00:00)-Water Temperature (C)]]*OO[[#This Row],[73]]</f>
        <v>3.2900908915972499E-2</v>
      </c>
      <c r="BX511" s="10">
        <f>3/24000000*OO[[#This Row],[132 (05JUL1985 09:00:00)-Water Temperature (C)]]*OO[[#This Row],[74]]</f>
        <v>3.6527574613481252E-2</v>
      </c>
      <c r="BY511" s="10">
        <f>3/24000000*OO[[#This Row],[133 (05JUL1985 12:00:00)-Water Temperature (C)]]*OO[[#This Row],[75]]</f>
        <v>4.0165256503624999E-2</v>
      </c>
      <c r="BZ511" s="10">
        <f>3/24000000*OO[[#This Row],[134 (05JUL1985 15:00:00)-Water Temperature (C)]]*OO[[#This Row],[76]]</f>
        <v>4.3706176557400001E-2</v>
      </c>
      <c r="CA511" s="10">
        <f>3/24000000*OO[[#This Row],[135 (05JUL1985 18:00:00)-Water Temperature (C)]]*OO[[#This Row],[77]]</f>
        <v>4.7098519056087501E-2</v>
      </c>
      <c r="CB511" s="10">
        <f>3/24000000*OO[[#This Row],[136 (05JUL1985 21:00:00)-Water Temperature (C)]]*OO[[#This Row],[78]]</f>
        <v>5.0391460349437506E-2</v>
      </c>
      <c r="CC511" s="10">
        <f>3/24000000*OO[[#This Row],[137 (06JUL1985 00:00:00)-Water Temperature (C)]]*OO[[#This Row],[79]]</f>
        <v>5.3659349057699993E-2</v>
      </c>
      <c r="CD511" s="10">
        <f>3/24000000*OO[[#This Row],[138 (06JUL1985 03:00:00)-Water Temperature (C)]]*OO[[#This Row],[80]]</f>
        <v>5.7155314905674999E-2</v>
      </c>
      <c r="CE511" s="10">
        <f>3/24000000*OO[[#This Row],[139 (06JUL1985 06:00:00)-Water Temperature (C)]]*OO[[#This Row],[81]]</f>
        <v>6.046434442615E-2</v>
      </c>
      <c r="CF511" s="10">
        <f>3/24000000*OO[[#This Row],[140 (06JUL1985 09:00:00)-Water Temperature (C)]]*OO[[#This Row],[82]]</f>
        <v>6.3572346260849996E-2</v>
      </c>
      <c r="CG511" s="10">
        <f>3/24000000*OO[[#This Row],[141 (06JUL1985 12:00:00)-Water Temperature (C)]]*OO[[#This Row],[83]]</f>
        <v>6.6625951639824987E-2</v>
      </c>
      <c r="CH511" s="10">
        <f>3/24000000*OO[[#This Row],[142 (06JUL1985 15:00:00)-Water Temperature (C)]]*OO[[#This Row],[84]]</f>
        <v>6.934262367119999E-2</v>
      </c>
      <c r="CI511" s="10">
        <f>3/24000000*OO[[#This Row],[143 (06JUL1985 18:00:00)-Water Temperature (C)]]*OO[[#This Row],[85]]</f>
        <v>7.1647509137250001E-2</v>
      </c>
      <c r="CJ511" s="10">
        <f>3/24000000*OO[[#This Row],[144 (06JUL1985 21:00:00)-Water Temperature (C)]]*OO[[#This Row],[86]]</f>
        <v>7.3771588678937502E-2</v>
      </c>
      <c r="CK511" s="10">
        <f>3/24000000*OO[[#This Row],[145 (07JUL1985 00:00:00)-Water Temperature (C)]]*OO[[#This Row],[87]]</f>
        <v>7.5877112373824995E-2</v>
      </c>
      <c r="CL511" s="10">
        <f>3/24000000*OO[[#This Row],[146 (07JUL1985 03:00:00)-Water Temperature (C)]]*OO[[#This Row],[88]]</f>
        <v>7.8252888010300004E-2</v>
      </c>
      <c r="CM511" s="10">
        <f>3/24000000*OO[[#This Row],[147 (07JUL1985 06:00:00)-Water Temperature (C)]]*OO[[#This Row],[89]]</f>
        <v>8.0520048284074983E-2</v>
      </c>
      <c r="CN511" s="10">
        <f>3/24000000*OO[[#This Row],[148 (07JUL1985 09:00:00)-Water Temperature (C)]]*OO[[#This Row],[90]]</f>
        <v>8.2491940451249995E-2</v>
      </c>
      <c r="CO511" s="10">
        <f>3/24000000*OO[[#This Row],[149 (07JUL1985 12:00:00)-Water Temperature (C)]]*OO[[#This Row],[91]]</f>
        <v>8.4251540831249999E-2</v>
      </c>
      <c r="CP511" s="10">
        <f>3/24000000*OO[[#This Row],[150 (07JUL1985 15:00:00)-Water Temperature (C)]]*OO[[#This Row],[92]]</f>
        <v>8.5566040246049996E-2</v>
      </c>
      <c r="CQ511" s="10">
        <f>3/24000000*OO[[#This Row],[151 (07JUL1985 18:00:00)-Water Temperature (C)]]*OO[[#This Row],[93]]</f>
        <v>8.6600898654749986E-2</v>
      </c>
      <c r="CR511" s="10">
        <f>3/24000000*OO[[#This Row],[152 (07JUL1985 21:00:00)-Water Temperature (C)]]*OO[[#This Row],[94]]</f>
        <v>8.7524505715500009E-2</v>
      </c>
      <c r="CS511" s="10">
        <f>3/24000000*OO[[#This Row],[153 (08JUL1985 00:00:00)-Water Temperature (C)]]*OO[[#This Row],[95]]</f>
        <v>8.8378367292074989E-2</v>
      </c>
      <c r="CT511" s="10">
        <f>3/24000000*OO[[#This Row],[154 (08JUL1985 03:00:00)-Water Temperature (C)]]*OO[[#This Row],[96]]</f>
        <v>8.9252871591299993E-2</v>
      </c>
      <c r="CU511" s="10">
        <f>3/24000000*OO[[#This Row],[155 (08JUL1985 06:00:00)-Water Temperature (C)]]*OO[[#This Row],[97]]</f>
        <v>9.022588809412499E-2</v>
      </c>
      <c r="CV511" s="10">
        <f>3/24000000*OO[[#This Row],[156 (08JUL1985 09:00:00)-Water Temperature (C)]]*OO[[#This Row],[98]]</f>
        <v>9.0913290666762486E-2</v>
      </c>
      <c r="CW511" s="10">
        <f>3/24000000*OO[[#This Row],[157 (08JUL1985 12:00:00)-Water Temperature (C)]]*OO[[#This Row],[99]]</f>
        <v>9.1463491489574986E-2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2.1493285880219998E-41</v>
      </c>
      <c r="AF512" s="10">
        <f>3/24000000*OO[[#This Row],[88 (29JUN1985 21:00:00)-Water Temperature (C)]]*OO[[#This Row],[30]]</f>
        <v>2.1493285880219998E-41</v>
      </c>
      <c r="AG512" s="10">
        <f>3/24000000*OO[[#This Row],[89 (30JUN1985 00:00:00)-Water Temperature (C)]]*OO[[#This Row],[31]]</f>
        <v>3.3458300559075E-37</v>
      </c>
      <c r="AH512" s="10">
        <f>3/24000000*OO[[#This Row],[90 (30JUN1985 03:00:00)-Water Temperature (C)]]*OO[[#This Row],[32]]</f>
        <v>1.5638207953494996E-33</v>
      </c>
      <c r="AI512" s="10">
        <f>3/24000000*OO[[#This Row],[91 (30JUN1985 06:00:00)-Water Temperature (C)]]*OO[[#This Row],[33]]</f>
        <v>2.5949389910849999E-30</v>
      </c>
      <c r="AJ512" s="10">
        <f>3/24000000*OO[[#This Row],[92 (30JUN1985 09:00:00)-Water Temperature (C)]]*OO[[#This Row],[34]]</f>
        <v>1.8187933756225002E-27</v>
      </c>
      <c r="AK512" s="10">
        <f>3/24000000*OO[[#This Row],[93 (30JUN1985 12:00:00)-Water Temperature (C)]]*OO[[#This Row],[35]]</f>
        <v>6.1596524899475002E-25</v>
      </c>
      <c r="AL512" s="10">
        <f>3/24000000*OO[[#This Row],[94 (30JUN1985 15:00:00)-Water Temperature (C)]]*OO[[#This Row],[36]]</f>
        <v>1.1219969015579998E-22</v>
      </c>
      <c r="AM512" s="10">
        <f>3/24000000*OO[[#This Row],[95 (30JUN1985 18:00:00)-Water Temperature (C)]]*OO[[#This Row],[37]]</f>
        <v>1.1987857710895001E-20</v>
      </c>
      <c r="AN512" s="10">
        <f>3/24000000*OO[[#This Row],[96 (30JUN1985 21:00:00)-Water Temperature (C)]]*OO[[#This Row],[38]]</f>
        <v>8.0222120640875007E-19</v>
      </c>
      <c r="AO512" s="10">
        <f>3/24000000*OO[[#This Row],[97 (01JUL1985 00:00:00)-Water Temperature (C)]]*OO[[#This Row],[39]]</f>
        <v>3.5654551175599999E-17</v>
      </c>
      <c r="AP512" s="10">
        <f>3/24000000*OO[[#This Row],[98 (01JUL1985 03:00:00)-Water Temperature (C)]]*OO[[#This Row],[40]]</f>
        <v>1.105622500679375E-15</v>
      </c>
      <c r="AQ512" s="10">
        <f>3/24000000*OO[[#This Row],[99 (01JUL1985 06:00:00)-Water Temperature (C)]]*OO[[#This Row],[41]]</f>
        <v>2.4558600930600001E-14</v>
      </c>
      <c r="AR512" s="10">
        <f>3/24000000*OO[[#This Row],[100 (01JUL1985 09:00:00)-Water Temperature (C)]]*OO[[#This Row],[42]]</f>
        <v>4.0327241899724995E-13</v>
      </c>
      <c r="AS512" s="10">
        <f>3/24000000*OO[[#This Row],[101 (01JUL1985 12:00:00)-Water Temperature (C)]]*OO[[#This Row],[43]]</f>
        <v>5.0522205139499991E-12</v>
      </c>
      <c r="AT512" s="10">
        <f>3/24000000*OO[[#This Row],[102 (01JUL1985 15:00:00)-Water Temperature (C)]]*OO[[#This Row],[44]]</f>
        <v>4.9656721419375E-11</v>
      </c>
      <c r="AU512" s="10">
        <f>3/24000000*OO[[#This Row],[103 (01JUL1985 18:00:00)-Water Temperature (C)]]*OO[[#This Row],[45]]</f>
        <v>3.9191144142150001E-10</v>
      </c>
      <c r="AV512" s="10">
        <f>3/24000000*OO[[#This Row],[104 (01JUL1985 21:00:00)-Water Temperature (C)]]*OO[[#This Row],[46]]</f>
        <v>2.5335469843856252E-9</v>
      </c>
      <c r="AW512" s="10">
        <f>3/24000000*OO[[#This Row],[105 (02JUL1985 00:00:00)-Water Temperature (C)]]*OO[[#This Row],[47]]</f>
        <v>1.3720080315149999E-8</v>
      </c>
      <c r="AX512" s="10">
        <f>3/24000000*OO[[#This Row],[106 (02JUL1985 03:00:00)-Water Temperature (C)]]*OO[[#This Row],[48]]</f>
        <v>6.3550251312137498E-8</v>
      </c>
      <c r="AY512" s="10">
        <f>3/24000000*OO[[#This Row],[107 (02JUL1985 06:00:00)-Water Temperature (C)]]*OO[[#This Row],[49]]</f>
        <v>2.5323803263394997E-7</v>
      </c>
      <c r="AZ512" s="10">
        <f>3/24000000*OO[[#This Row],[108 (02JUL1985 09:00:00)-Water Temperature (C)]]*OO[[#This Row],[50]]</f>
        <v>8.7996409397499996E-7</v>
      </c>
      <c r="BA512" s="10">
        <f>3/24000000*OO[[#This Row],[109 (02JUL1985 12:00:00)-Water Temperature (C)]]*OO[[#This Row],[51]]</f>
        <v>2.7039018745374999E-6</v>
      </c>
      <c r="BB512" s="10">
        <f>3/24000000*OO[[#This Row],[110 (02JUL1985 15:00:00)-Water Temperature (C)]]*OO[[#This Row],[52]]</f>
        <v>7.4284879579575E-6</v>
      </c>
      <c r="BC512" s="10">
        <f>3/24000000*OO[[#This Row],[111 (02JUL1985 18:00:00)-Water Temperature (C)]]*OO[[#This Row],[53]]</f>
        <v>1.8437030350487501E-5</v>
      </c>
      <c r="BD512" s="10">
        <f>3/24000000*OO[[#This Row],[112 (02JUL1985 21:00:00)-Water Temperature (C)]]*OO[[#This Row],[54]]</f>
        <v>4.1845762382462495E-5</v>
      </c>
      <c r="BE512" s="10">
        <f>3/24000000*OO[[#This Row],[113 (03JUL1985 00:00:00)-Water Temperature (C)]]*OO[[#This Row],[55]]</f>
        <v>8.7760093806624984E-5</v>
      </c>
      <c r="BF512" s="10">
        <f>3/24000000*OO[[#This Row],[114 (03JUL1985 03:00:00)-Water Temperature (C)]]*OO[[#This Row],[56]]</f>
        <v>1.7206851582832498E-4</v>
      </c>
      <c r="BG512" s="10">
        <f>3/24000000*OO[[#This Row],[115 (03JUL1985 06:00:00)-Water Temperature (C)]]*OO[[#This Row],[57]]</f>
        <v>3.1618126573697497E-4</v>
      </c>
      <c r="BH512" s="10">
        <f>3/24000000*OO[[#This Row],[116 (03JUL1985 09:00:00)-Water Temperature (C)]]*OO[[#This Row],[58]]</f>
        <v>5.4696258739437491E-4</v>
      </c>
      <c r="BI512" s="10">
        <f>3/24000000*OO[[#This Row],[117 (03JUL1985 12:00:00)-Water Temperature (C)]]*OO[[#This Row],[59]]</f>
        <v>8.9646878209924982E-4</v>
      </c>
      <c r="BJ512" s="10">
        <f>3/24000000*OO[[#This Row],[118 (03JUL1985 15:00:00)-Water Temperature (C)]]*OO[[#This Row],[60]]</f>
        <v>1.3951305216344998E-3</v>
      </c>
      <c r="BK512" s="10">
        <f>3/24000000*OO[[#This Row],[119 (03JUL1985 18:00:00)-Water Temperature (C)]]*OO[[#This Row],[61]]</f>
        <v>2.07418535534775E-3</v>
      </c>
      <c r="BL512" s="10">
        <f>3/24000000*OO[[#This Row],[120 (03JUL1985 21:00:00)-Water Temperature (C)]]*OO[[#This Row],[62]]</f>
        <v>2.9663173685079993E-3</v>
      </c>
      <c r="BM512" s="10">
        <f>3/24000000*OO[[#This Row],[121 (04JUL1985 00:00:00)-Water Temperature (C)]]*OO[[#This Row],[63]]</f>
        <v>4.1008398219662496E-3</v>
      </c>
      <c r="BN512" s="10">
        <f>3/24000000*OO[[#This Row],[122 (04JUL1985 03:00:00)-Water Temperature (C)]]*OO[[#This Row],[64]]</f>
        <v>5.5165051822125E-3</v>
      </c>
      <c r="BO512" s="10">
        <f>3/24000000*OO[[#This Row],[123 (04JUL1985 06:00:00)-Water Temperature (C)]]*OO[[#This Row],[65]]</f>
        <v>7.2020136552000003E-3</v>
      </c>
      <c r="BP512" s="10">
        <f>3/24000000*OO[[#This Row],[124 (04JUL1985 09:00:00)-Water Temperature (C)]]*OO[[#This Row],[66]]</f>
        <v>9.1670903448125007E-3</v>
      </c>
      <c r="BQ512" s="10">
        <f>3/24000000*OO[[#This Row],[125 (04JUL1985 12:00:00)-Water Temperature (C)]]*OO[[#This Row],[67]]</f>
        <v>1.1378609925052499E-2</v>
      </c>
      <c r="BR512" s="10">
        <f>3/24000000*OO[[#This Row],[126 (04JUL1985 15:00:00)-Water Temperature (C)]]*OO[[#This Row],[68]]</f>
        <v>1.3841155181815E-2</v>
      </c>
      <c r="BS512" s="10">
        <f>3/24000000*OO[[#This Row],[127 (04JUL1985 18:00:00)-Water Temperature (C)]]*OO[[#This Row],[69]]</f>
        <v>1.655050178806625E-2</v>
      </c>
      <c r="BT512" s="10">
        <f>3/24000000*OO[[#This Row],[128 (04JUL1985 21:00:00)-Water Temperature (C)]]*OO[[#This Row],[70]]</f>
        <v>1.9463064605864999E-2</v>
      </c>
      <c r="BU512" s="10">
        <f>3/24000000*OO[[#This Row],[129 (05JUL1985 00:00:00)-Water Temperature (C)]]*OO[[#This Row],[71]]</f>
        <v>2.2543663639209999E-2</v>
      </c>
      <c r="BV512" s="10">
        <f>3/24000000*OO[[#This Row],[130 (05JUL1985 03:00:00)-Water Temperature (C)]]*OO[[#This Row],[72]]</f>
        <v>2.5862818896835001E-2</v>
      </c>
      <c r="BW512" s="10">
        <f>3/24000000*OO[[#This Row],[131 (05JUL1985 06:00:00)-Water Temperature (C)]]*OO[[#This Row],[73]]</f>
        <v>2.9238012751850003E-2</v>
      </c>
      <c r="BX512" s="10">
        <f>3/24000000*OO[[#This Row],[132 (05JUL1985 09:00:00)-Water Temperature (C)]]*OO[[#This Row],[74]]</f>
        <v>3.2679986583106252E-2</v>
      </c>
      <c r="BY512" s="10">
        <f>3/24000000*OO[[#This Row],[133 (05JUL1985 12:00:00)-Water Temperature (C)]]*OO[[#This Row],[75]]</f>
        <v>3.6163814418500008E-2</v>
      </c>
      <c r="BZ512" s="10">
        <f>3/24000000*OO[[#This Row],[134 (05JUL1985 15:00:00)-Water Temperature (C)]]*OO[[#This Row],[76]]</f>
        <v>3.9591465415312492E-2</v>
      </c>
      <c r="CA512" s="10">
        <f>3/24000000*OO[[#This Row],[135 (05JUL1985 18:00:00)-Water Temperature (C)]]*OO[[#This Row],[77]]</f>
        <v>4.2911171524949998E-2</v>
      </c>
      <c r="CB512" s="10">
        <f>3/24000000*OO[[#This Row],[136 (05JUL1985 21:00:00)-Water Temperature (C)]]*OO[[#This Row],[78]]</f>
        <v>4.6162368187649995E-2</v>
      </c>
      <c r="CC512" s="10">
        <f>3/24000000*OO[[#This Row],[137 (06JUL1985 00:00:00)-Water Temperature (C)]]*OO[[#This Row],[79]]</f>
        <v>4.9406387685950001E-2</v>
      </c>
      <c r="CD512" s="10">
        <f>3/24000000*OO[[#This Row],[138 (06JUL1985 03:00:00)-Water Temperature (C)]]*OO[[#This Row],[80]]</f>
        <v>5.2868693638399987E-2</v>
      </c>
      <c r="CE512" s="10">
        <f>3/24000000*OO[[#This Row],[139 (06JUL1985 06:00:00)-Water Temperature (C)]]*OO[[#This Row],[81]]</f>
        <v>5.6180380801100001E-2</v>
      </c>
      <c r="CF512" s="10">
        <f>3/24000000*OO[[#This Row],[140 (06JUL1985 09:00:00)-Water Temperature (C)]]*OO[[#This Row],[82]]</f>
        <v>5.9320608806025008E-2</v>
      </c>
      <c r="CG512" s="10">
        <f>3/24000000*OO[[#This Row],[141 (06JUL1985 12:00:00)-Water Temperature (C)]]*OO[[#This Row],[83]]</f>
        <v>6.2418792370787499E-2</v>
      </c>
      <c r="CH512" s="10">
        <f>3/24000000*OO[[#This Row],[142 (06JUL1985 15:00:00)-Water Temperature (C)]]*OO[[#This Row],[84]]</f>
        <v>6.522039739381251E-2</v>
      </c>
      <c r="CI512" s="10">
        <f>3/24000000*OO[[#This Row],[143 (06JUL1985 18:00:00)-Water Temperature (C)]]*OO[[#This Row],[85]]</f>
        <v>6.76468639510375E-2</v>
      </c>
      <c r="CJ512" s="10">
        <f>3/24000000*OO[[#This Row],[144 (06JUL1985 21:00:00)-Water Temperature (C)]]*OO[[#This Row],[86]]</f>
        <v>6.9905043366075004E-2</v>
      </c>
      <c r="CK512" s="10">
        <f>3/24000000*OO[[#This Row],[145 (07JUL1985 00:00:00)-Water Temperature (C)]]*OO[[#This Row],[87]]</f>
        <v>7.21426467933E-2</v>
      </c>
      <c r="CL512" s="10">
        <f>3/24000000*OO[[#This Row],[146 (07JUL1985 03:00:00)-Water Temperature (C)]]*OO[[#This Row],[88]]</f>
        <v>7.4627384386912507E-2</v>
      </c>
      <c r="CM512" s="10">
        <f>3/24000000*OO[[#This Row],[147 (07JUL1985 06:00:00)-Water Temperature (C)]]*OO[[#This Row],[89]]</f>
        <v>7.7012886696087496E-2</v>
      </c>
      <c r="CN512" s="10">
        <f>3/24000000*OO[[#This Row],[148 (07JUL1985 09:00:00)-Water Temperature (C)]]*OO[[#This Row],[90]]</f>
        <v>7.9124124454875003E-2</v>
      </c>
      <c r="CO512" s="10">
        <f>3/24000000*OO[[#This Row],[149 (07JUL1985 12:00:00)-Water Temperature (C)]]*OO[[#This Row],[91]]</f>
        <v>8.10338166054375E-2</v>
      </c>
      <c r="CP512" s="10">
        <f>3/24000000*OO[[#This Row],[150 (07JUL1985 15:00:00)-Water Temperature (C)]]*OO[[#This Row],[92]]</f>
        <v>8.2526007094725004E-2</v>
      </c>
      <c r="CQ512" s="10">
        <f>3/24000000*OO[[#This Row],[151 (07JUL1985 18:00:00)-Water Temperature (C)]]*OO[[#This Row],[93]]</f>
        <v>8.374645195962499E-2</v>
      </c>
      <c r="CR512" s="10">
        <f>3/24000000*OO[[#This Row],[152 (07JUL1985 21:00:00)-Water Temperature (C)]]*OO[[#This Row],[94]]</f>
        <v>8.4853230989174994E-2</v>
      </c>
      <c r="CS512" s="10">
        <f>3/24000000*OO[[#This Row],[153 (08JUL1985 00:00:00)-Water Temperature (C)]]*OO[[#This Row],[95]]</f>
        <v>8.5882558791599992E-2</v>
      </c>
      <c r="CT512" s="10">
        <f>3/24000000*OO[[#This Row],[154 (08JUL1985 03:00:00)-Water Temperature (C)]]*OO[[#This Row],[96]]</f>
        <v>8.6921640594799995E-2</v>
      </c>
      <c r="CU512" s="10">
        <f>3/24000000*OO[[#This Row],[155 (08JUL1985 06:00:00)-Water Temperature (C)]]*OO[[#This Row],[97]]</f>
        <v>8.8049140636999979E-2</v>
      </c>
      <c r="CV512" s="10">
        <f>3/24000000*OO[[#This Row],[156 (08JUL1985 09:00:00)-Water Temperature (C)]]*OO[[#This Row],[98]]</f>
        <v>8.8899631334862492E-2</v>
      </c>
      <c r="CW512" s="10">
        <f>3/24000000*OO[[#This Row],[157 (08JUL1985 12:00:00)-Water Temperature (C)]]*OO[[#This Row],[99]]</f>
        <v>8.9615492469912503E-2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5.937591465762499E-42</v>
      </c>
      <c r="AF513" s="10">
        <f>3/24000000*OO[[#This Row],[88 (29JUN1985 21:00:00)-Water Temperature (C)]]*OO[[#This Row],[30]]</f>
        <v>5.937591465762499E-42</v>
      </c>
      <c r="AG513" s="10">
        <f>3/24000000*OO[[#This Row],[89 (30JUN1985 00:00:00)-Water Temperature (C)]]*OO[[#This Row],[31]]</f>
        <v>9.9794677317424992E-38</v>
      </c>
      <c r="AH513" s="10">
        <f>3/24000000*OO[[#This Row],[90 (30JUN1985 03:00:00)-Water Temperature (C)]]*OO[[#This Row],[32]]</f>
        <v>5.0318387874299999E-34</v>
      </c>
      <c r="AI513" s="10">
        <f>3/24000000*OO[[#This Row],[91 (30JUN1985 06:00:00)-Water Temperature (C)]]*OO[[#This Row],[33]]</f>
        <v>8.9513188640474995E-31</v>
      </c>
      <c r="AJ513" s="10">
        <f>3/24000000*OO[[#This Row],[92 (30JUN1985 09:00:00)-Water Temperature (C)]]*OO[[#This Row],[34]]</f>
        <v>6.6815438569300001E-28</v>
      </c>
      <c r="AK513" s="10">
        <f>3/24000000*OO[[#This Row],[93 (30JUN1985 12:00:00)-Water Temperature (C)]]*OO[[#This Row],[35]]</f>
        <v>2.3978192869926251E-25</v>
      </c>
      <c r="AL513" s="10">
        <f>3/24000000*OO[[#This Row],[94 (30JUN1985 15:00:00)-Water Temperature (C)]]*OO[[#This Row],[36]]</f>
        <v>4.6074174491700003E-23</v>
      </c>
      <c r="AM513" s="10">
        <f>3/24000000*OO[[#This Row],[95 (30JUN1985 18:00:00)-Water Temperature (C)]]*OO[[#This Row],[37]]</f>
        <v>5.1733781407049988E-21</v>
      </c>
      <c r="AN513" s="10">
        <f>3/24000000*OO[[#This Row],[96 (30JUN1985 21:00:00)-Water Temperature (C)]]*OO[[#This Row],[38]]</f>
        <v>3.6273804550385001E-19</v>
      </c>
      <c r="AO513" s="10">
        <f>3/24000000*OO[[#This Row],[97 (01JUL1985 00:00:00)-Water Temperature (C)]]*OO[[#This Row],[39]]</f>
        <v>1.6849206853762499E-17</v>
      </c>
      <c r="AP513" s="10">
        <f>3/24000000*OO[[#This Row],[98 (01JUL1985 03:00:00)-Water Temperature (C)]]*OO[[#This Row],[40]]</f>
        <v>5.4466157386199998E-16</v>
      </c>
      <c r="AQ513" s="10">
        <f>3/24000000*OO[[#This Row],[99 (01JUL1985 06:00:00)-Water Temperature (C)]]*OO[[#This Row],[41]]</f>
        <v>1.2588562099321248E-14</v>
      </c>
      <c r="AR513" s="10">
        <f>3/24000000*OO[[#This Row],[100 (01JUL1985 09:00:00)-Water Temperature (C)]]*OO[[#This Row],[42]]</f>
        <v>2.1469466983562499E-13</v>
      </c>
      <c r="AS513" s="10">
        <f>3/24000000*OO[[#This Row],[101 (01JUL1985 12:00:00)-Water Temperature (C)]]*OO[[#This Row],[43]]</f>
        <v>2.788804911916E-12</v>
      </c>
      <c r="AT513" s="10">
        <f>3/24000000*OO[[#This Row],[102 (01JUL1985 15:00:00)-Water Temperature (C)]]*OO[[#This Row],[44]]</f>
        <v>2.8379674196901248E-11</v>
      </c>
      <c r="AU513" s="10">
        <f>3/24000000*OO[[#This Row],[103 (01JUL1985 18:00:00)-Water Temperature (C)]]*OO[[#This Row],[45]]</f>
        <v>2.3157415214102499E-10</v>
      </c>
      <c r="AV513" s="10">
        <f>3/24000000*OO[[#This Row],[104 (01JUL1985 21:00:00)-Water Temperature (C)]]*OO[[#This Row],[46]]</f>
        <v>1.5456089165182499E-9</v>
      </c>
      <c r="AW513" s="10">
        <f>3/24000000*OO[[#This Row],[105 (02JUL1985 00:00:00)-Water Temperature (C)]]*OO[[#This Row],[47]]</f>
        <v>8.6298664410125005E-9</v>
      </c>
      <c r="AX513" s="10">
        <f>3/24000000*OO[[#This Row],[106 (02JUL1985 03:00:00)-Water Temperature (C)]]*OO[[#This Row],[48]]</f>
        <v>4.1150614048612496E-8</v>
      </c>
      <c r="AY513" s="10">
        <f>3/24000000*OO[[#This Row],[107 (02JUL1985 06:00:00)-Water Temperature (C)]]*OO[[#This Row],[49]]</f>
        <v>1.6857670902159999E-7</v>
      </c>
      <c r="AZ513" s="10">
        <f>3/24000000*OO[[#This Row],[108 (02JUL1985 09:00:00)-Water Temperature (C)]]*OO[[#This Row],[50]]</f>
        <v>6.0149323175062492E-7</v>
      </c>
      <c r="BA513" s="10">
        <f>3/24000000*OO[[#This Row],[109 (02JUL1985 12:00:00)-Water Temperature (C)]]*OO[[#This Row],[51]]</f>
        <v>1.8955656664393751E-6</v>
      </c>
      <c r="BB513" s="10">
        <f>3/24000000*OO[[#This Row],[110 (02JUL1985 15:00:00)-Water Temperature (C)]]*OO[[#This Row],[52]]</f>
        <v>5.3354694254400001E-6</v>
      </c>
      <c r="BC513" s="10">
        <f>3/24000000*OO[[#This Row],[111 (02JUL1985 18:00:00)-Water Temperature (C)]]*OO[[#This Row],[53]]</f>
        <v>1.3551705657399998E-5</v>
      </c>
      <c r="BD513" s="10">
        <f>3/24000000*OO[[#This Row],[112 (02JUL1985 21:00:00)-Water Temperature (C)]]*OO[[#This Row],[54]]</f>
        <v>3.1439065272127501E-5</v>
      </c>
      <c r="BE513" s="10">
        <f>3/24000000*OO[[#This Row],[113 (03JUL1985 00:00:00)-Water Temperature (C)]]*OO[[#This Row],[55]]</f>
        <v>6.7319562319312489E-5</v>
      </c>
      <c r="BF513" s="10">
        <f>3/24000000*OO[[#This Row],[114 (03JUL1985 03:00:00)-Water Temperature (C)]]*OO[[#This Row],[56]]</f>
        <v>1.3460550436689999E-4</v>
      </c>
      <c r="BG513" s="10">
        <f>3/24000000*OO[[#This Row],[115 (03JUL1985 06:00:00)-Water Temperature (C)]]*OO[[#This Row],[57]]</f>
        <v>2.519668587688E-4</v>
      </c>
      <c r="BH513" s="10">
        <f>3/24000000*OO[[#This Row],[116 (03JUL1985 09:00:00)-Water Temperature (C)]]*OO[[#This Row],[58]]</f>
        <v>4.4359150380150005E-4</v>
      </c>
      <c r="BI513" s="10">
        <f>3/24000000*OO[[#This Row],[117 (03JUL1985 12:00:00)-Water Temperature (C)]]*OO[[#This Row],[59]]</f>
        <v>7.3924258511999996E-4</v>
      </c>
      <c r="BJ513" s="10">
        <f>3/24000000*OO[[#This Row],[118 (03JUL1985 15:00:00)-Water Temperature (C)]]*OO[[#This Row],[60]]</f>
        <v>1.1689412704329997E-3</v>
      </c>
      <c r="BK513" s="10">
        <f>3/24000000*OO[[#This Row],[119 (03JUL1985 18:00:00)-Water Temperature (C)]]*OO[[#This Row],[61]]</f>
        <v>1.7643728544959997E-3</v>
      </c>
      <c r="BL513" s="10">
        <f>3/24000000*OO[[#This Row],[120 (03JUL1985 21:00:00)-Water Temperature (C)]]*OO[[#This Row],[62]]</f>
        <v>2.5594024145955E-3</v>
      </c>
      <c r="BM513" s="10">
        <f>3/24000000*OO[[#This Row],[121 (04JUL1985 00:00:00)-Water Temperature (C)]]*OO[[#This Row],[63]]</f>
        <v>3.5860305466432494E-3</v>
      </c>
      <c r="BN513" s="10">
        <f>3/24000000*OO[[#This Row],[122 (04JUL1985 03:00:00)-Water Temperature (C)]]*OO[[#This Row],[64]]</f>
        <v>4.8846652750300004E-3</v>
      </c>
      <c r="BO513" s="10">
        <f>3/24000000*OO[[#This Row],[123 (04JUL1985 06:00:00)-Water Temperature (C)]]*OO[[#This Row],[65]]</f>
        <v>6.4534568990774997E-3</v>
      </c>
      <c r="BP513" s="10">
        <f>3/24000000*OO[[#This Row],[124 (04JUL1985 09:00:00)-Water Temperature (C)]]*OO[[#This Row],[66]]</f>
        <v>8.3064524826224981E-3</v>
      </c>
      <c r="BQ513" s="10">
        <f>3/24000000*OO[[#This Row],[125 (04JUL1985 12:00:00)-Water Temperature (C)]]*OO[[#This Row],[67]]</f>
        <v>1.0420468784171249E-2</v>
      </c>
      <c r="BR513" s="10">
        <f>3/24000000*OO[[#This Row],[126 (04JUL1985 15:00:00)-Water Temperature (C)]]*OO[[#This Row],[68]]</f>
        <v>1.280281694486375E-2</v>
      </c>
      <c r="BS513" s="10">
        <f>3/24000000*OO[[#This Row],[127 (04JUL1985 18:00:00)-Water Temperature (C)]]*OO[[#This Row],[69]]</f>
        <v>1.5453543931139999E-2</v>
      </c>
      <c r="BT513" s="10">
        <f>3/24000000*OO[[#This Row],[128 (04JUL1985 21:00:00)-Water Temperature (C)]]*OO[[#This Row],[70]]</f>
        <v>1.833534753404625E-2</v>
      </c>
      <c r="BU513" s="10">
        <f>3/24000000*OO[[#This Row],[129 (05JUL1985 00:00:00)-Water Temperature (C)]]*OO[[#This Row],[71]]</f>
        <v>2.1416010892291251E-2</v>
      </c>
      <c r="BV513" s="10">
        <f>3/24000000*OO[[#This Row],[130 (05JUL1985 03:00:00)-Water Temperature (C)]]*OO[[#This Row],[72]]</f>
        <v>2.475926979431E-2</v>
      </c>
      <c r="BW513" s="10">
        <f>3/24000000*OO[[#This Row],[131 (05JUL1985 06:00:00)-Water Temperature (C)]]*OO[[#This Row],[73]]</f>
        <v>2.8200777083524996E-2</v>
      </c>
      <c r="BX513" s="10">
        <f>3/24000000*OO[[#This Row],[132 (05JUL1985 09:00:00)-Water Temperature (C)]]*OO[[#This Row],[74]]</f>
        <v>3.174302652486375E-2</v>
      </c>
      <c r="BY513" s="10">
        <f>3/24000000*OO[[#This Row],[133 (05JUL1985 12:00:00)-Water Temperature (C)]]*OO[[#This Row],[75]]</f>
        <v>3.5361397479299998E-2</v>
      </c>
      <c r="BZ513" s="10">
        <f>3/24000000*OO[[#This Row],[134 (05JUL1985 15:00:00)-Water Temperature (C)]]*OO[[#This Row],[76]]</f>
        <v>3.8960327574150001E-2</v>
      </c>
      <c r="CA513" s="10">
        <f>3/24000000*OO[[#This Row],[135 (05JUL1985 18:00:00)-Water Temperature (C)]]*OO[[#This Row],[77]]</f>
        <v>4.2482891718999993E-2</v>
      </c>
      <c r="CB513" s="10">
        <f>3/24000000*OO[[#This Row],[136 (05JUL1985 21:00:00)-Water Temperature (C)]]*OO[[#This Row],[78]]</f>
        <v>4.5963294874199999E-2</v>
      </c>
      <c r="CC513" s="10">
        <f>3/24000000*OO[[#This Row],[137 (06JUL1985 00:00:00)-Water Temperature (C)]]*OO[[#This Row],[79]]</f>
        <v>4.94557364838E-2</v>
      </c>
      <c r="CD513" s="10">
        <f>3/24000000*OO[[#This Row],[138 (06JUL1985 03:00:00)-Water Temperature (C)]]*OO[[#This Row],[80]]</f>
        <v>5.3178133586974992E-2</v>
      </c>
      <c r="CE513" s="10">
        <f>3/24000000*OO[[#This Row],[139 (06JUL1985 06:00:00)-Water Temperature (C)]]*OO[[#This Row],[81]]</f>
        <v>5.6777091909375001E-2</v>
      </c>
      <c r="CF513" s="10">
        <f>3/24000000*OO[[#This Row],[140 (06JUL1985 09:00:00)-Water Temperature (C)]]*OO[[#This Row],[82]]</f>
        <v>6.0219080477637493E-2</v>
      </c>
      <c r="CG513" s="10">
        <f>3/24000000*OO[[#This Row],[141 (06JUL1985 12:00:00)-Water Temperature (C)]]*OO[[#This Row],[83]]</f>
        <v>6.3631013167649991E-2</v>
      </c>
      <c r="CH513" s="10">
        <f>3/24000000*OO[[#This Row],[142 (06JUL1985 15:00:00)-Water Temperature (C)]]*OO[[#This Row],[84]]</f>
        <v>6.67633350634875E-2</v>
      </c>
      <c r="CI513" s="10">
        <f>3/24000000*OO[[#This Row],[143 (06JUL1985 18:00:00)-Water Temperature (C)]]*OO[[#This Row],[85]]</f>
        <v>6.9526549829225001E-2</v>
      </c>
      <c r="CJ513" s="10">
        <f>3/24000000*OO[[#This Row],[144 (06JUL1985 21:00:00)-Water Temperature (C)]]*OO[[#This Row],[86]]</f>
        <v>7.2120889744637498E-2</v>
      </c>
      <c r="CK513" s="10">
        <f>3/24000000*OO[[#This Row],[145 (07JUL1985 00:00:00)-Water Temperature (C)]]*OO[[#This Row],[87]]</f>
        <v>7.4692824204375008E-2</v>
      </c>
      <c r="CL513" s="10">
        <f>3/24000000*OO[[#This Row],[146 (07JUL1985 03:00:00)-Water Temperature (C)]]*OO[[#This Row],[88]]</f>
        <v>7.7512998000624986E-2</v>
      </c>
      <c r="CM513" s="10">
        <f>3/24000000*OO[[#This Row],[147 (07JUL1985 06:00:00)-Water Temperature (C)]]*OO[[#This Row],[89]]</f>
        <v>8.0236576612237501E-2</v>
      </c>
      <c r="CN513" s="10">
        <f>3/24000000*OO[[#This Row],[148 (07JUL1985 09:00:00)-Water Temperature (C)]]*OO[[#This Row],[90]]</f>
        <v>8.2684576837012511E-2</v>
      </c>
      <c r="CO513" s="10">
        <f>3/24000000*OO[[#This Row],[149 (07JUL1985 12:00:00)-Water Temperature (C)]]*OO[[#This Row],[91]]</f>
        <v>8.4926763774450006E-2</v>
      </c>
      <c r="CP513" s="10">
        <f>3/24000000*OO[[#This Row],[150 (07JUL1985 15:00:00)-Water Temperature (C)]]*OO[[#This Row],[92]]</f>
        <v>8.6744157803100005E-2</v>
      </c>
      <c r="CQ513" s="10">
        <f>3/24000000*OO[[#This Row],[151 (07JUL1985 18:00:00)-Water Temperature (C)]]*OO[[#This Row],[93]]</f>
        <v>8.8273379273625011E-2</v>
      </c>
      <c r="CR513" s="10">
        <f>3/24000000*OO[[#This Row],[152 (07JUL1985 21:00:00)-Water Temperature (C)]]*OO[[#This Row],[94]]</f>
        <v>8.9677302869699993E-2</v>
      </c>
      <c r="CS513" s="10">
        <f>3/24000000*OO[[#This Row],[153 (08JUL1985 00:00:00)-Water Temperature (C)]]*OO[[#This Row],[95]]</f>
        <v>9.0990599949600001E-2</v>
      </c>
      <c r="CT513" s="10">
        <f>3/24000000*OO[[#This Row],[154 (08JUL1985 03:00:00)-Water Temperature (C)]]*OO[[#This Row],[96]]</f>
        <v>9.2303885313000003E-2</v>
      </c>
      <c r="CU513" s="10">
        <f>3/24000000*OO[[#This Row],[155 (08JUL1985 06:00:00)-Water Temperature (C)]]*OO[[#This Row],[97]]</f>
        <v>9.3703246604237497E-2</v>
      </c>
      <c r="CV513" s="10">
        <f>3/24000000*OO[[#This Row],[156 (08JUL1985 09:00:00)-Water Temperature (C)]]*OO[[#This Row],[98]]</f>
        <v>9.4811756426675012E-2</v>
      </c>
      <c r="CW513" s="10">
        <f>3/24000000*OO[[#This Row],[157 (08JUL1985 12:00:00)-Water Temperature (C)]]*OO[[#This Row],[99]]</f>
        <v>9.5777224782749998E-2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1.2759036579656251E-42</v>
      </c>
      <c r="AF514" s="10">
        <f>3/24000000*OO[[#This Row],[88 (29JUN1985 21:00:00)-Water Temperature (C)]]*OO[[#This Row],[30]]</f>
        <v>1.2759036579656251E-42</v>
      </c>
      <c r="AG514" s="10">
        <f>3/24000000*OO[[#This Row],[89 (30JUN1985 00:00:00)-Water Temperature (C)]]*OO[[#This Row],[31]]</f>
        <v>2.3434045503087499E-38</v>
      </c>
      <c r="AH514" s="10">
        <f>3/24000000*OO[[#This Row],[90 (30JUN1985 03:00:00)-Water Temperature (C)]]*OO[[#This Row],[32]]</f>
        <v>1.287191220656E-34</v>
      </c>
      <c r="AI514" s="10">
        <f>3/24000000*OO[[#This Row],[91 (30JUN1985 06:00:00)-Water Temperature (C)]]*OO[[#This Row],[33]]</f>
        <v>2.4754921294310004E-31</v>
      </c>
      <c r="AJ514" s="10">
        <f>3/24000000*OO[[#This Row],[92 (30JUN1985 09:00:00)-Water Temperature (C)]]*OO[[#This Row],[34]]</f>
        <v>1.9817249851463749E-28</v>
      </c>
      <c r="AK514" s="10">
        <f>3/24000000*OO[[#This Row],[93 (30JUN1985 12:00:00)-Water Temperature (C)]]*OO[[#This Row],[35]]</f>
        <v>7.5822394427812496E-26</v>
      </c>
      <c r="AL514" s="10">
        <f>3/24000000*OO[[#This Row],[94 (30JUN1985 15:00:00)-Water Temperature (C)]]*OO[[#This Row],[36]]</f>
        <v>1.545157972656E-23</v>
      </c>
      <c r="AM514" s="10">
        <f>3/24000000*OO[[#This Row],[95 (30JUN1985 18:00:00)-Water Temperature (C)]]*OO[[#This Row],[37]]</f>
        <v>1.8318959395685003E-21</v>
      </c>
      <c r="AN514" s="10">
        <f>3/24000000*OO[[#This Row],[96 (30JUN1985 21:00:00)-Water Temperature (C)]]*OO[[#This Row],[38]]</f>
        <v>1.3514661192078749E-19</v>
      </c>
      <c r="AO514" s="10">
        <f>3/24000000*OO[[#This Row],[97 (01JUL1985 00:00:00)-Water Temperature (C)]]*OO[[#This Row],[39]]</f>
        <v>6.5862517885762491E-18</v>
      </c>
      <c r="AP514" s="10">
        <f>3/24000000*OO[[#This Row],[98 (01JUL1985 03:00:00)-Water Temperature (C)]]*OO[[#This Row],[40]]</f>
        <v>2.2272609826692504E-16</v>
      </c>
      <c r="AQ514" s="10">
        <f>3/24000000*OO[[#This Row],[99 (01JUL1985 06:00:00)-Water Temperature (C)]]*OO[[#This Row],[41]]</f>
        <v>5.3728678458099997E-15</v>
      </c>
      <c r="AR514" s="10">
        <f>3/24000000*OO[[#This Row],[100 (01JUL1985 09:00:00)-Water Temperature (C)]]*OO[[#This Row],[42]]</f>
        <v>9.5442597772987498E-14</v>
      </c>
      <c r="AS514" s="10">
        <f>3/24000000*OO[[#This Row],[101 (01JUL1985 12:00:00)-Water Temperature (C)]]*OO[[#This Row],[43]]</f>
        <v>1.2888375559439999E-12</v>
      </c>
      <c r="AT514" s="10">
        <f>3/24000000*OO[[#This Row],[102 (01JUL1985 15:00:00)-Water Temperature (C)]]*OO[[#This Row],[44]]</f>
        <v>1.3612633181840001E-11</v>
      </c>
      <c r="AU514" s="10">
        <f>3/24000000*OO[[#This Row],[103 (01JUL1985 18:00:00)-Water Temperature (C)]]*OO[[#This Row],[45]]</f>
        <v>1.15102733030325E-10</v>
      </c>
      <c r="AV514" s="10">
        <f>3/24000000*OO[[#This Row],[104 (01JUL1985 21:00:00)-Water Temperature (C)]]*OO[[#This Row],[46]]</f>
        <v>7.9484615728049997E-10</v>
      </c>
      <c r="AW514" s="10">
        <f>3/24000000*OO[[#This Row],[105 (02JUL1985 00:00:00)-Water Temperature (C)]]*OO[[#This Row],[47]]</f>
        <v>4.5850827968549999E-9</v>
      </c>
      <c r="AX514" s="10">
        <f>3/24000000*OO[[#This Row],[106 (02JUL1985 03:00:00)-Water Temperature (C)]]*OO[[#This Row],[48]]</f>
        <v>2.2550890263444997E-8</v>
      </c>
      <c r="AY514" s="10">
        <f>3/24000000*OO[[#This Row],[107 (02JUL1985 06:00:00)-Water Temperature (C)]]*OO[[#This Row],[49]]</f>
        <v>9.5134189118099998E-8</v>
      </c>
      <c r="AZ514" s="10">
        <f>3/24000000*OO[[#This Row],[108 (02JUL1985 09:00:00)-Water Temperature (C)]]*OO[[#This Row],[50]]</f>
        <v>3.490938425609125E-7</v>
      </c>
      <c r="BA514" s="10">
        <f>3/24000000*OO[[#This Row],[109 (02JUL1985 12:00:00)-Water Temperature (C)]]*OO[[#This Row],[51]]</f>
        <v>1.1300038412959999E-6</v>
      </c>
      <c r="BB514" s="10">
        <f>3/24000000*OO[[#This Row],[110 (02JUL1985 15:00:00)-Water Temperature (C)]]*OO[[#This Row],[52]]</f>
        <v>3.2631762703794996E-6</v>
      </c>
      <c r="BC514" s="10">
        <f>3/24000000*OO[[#This Row],[111 (02JUL1985 18:00:00)-Water Temperature (C)]]*OO[[#This Row],[53]]</f>
        <v>8.4932795043937507E-6</v>
      </c>
      <c r="BD514" s="10">
        <f>3/24000000*OO[[#This Row],[112 (02JUL1985 21:00:00)-Water Temperature (C)]]*OO[[#This Row],[54]]</f>
        <v>2.0165874046800002E-5</v>
      </c>
      <c r="BE514" s="10">
        <f>3/24000000*OO[[#This Row],[113 (03JUL1985 00:00:00)-Water Temperature (C)]]*OO[[#This Row],[55]]</f>
        <v>4.4141209801912493E-5</v>
      </c>
      <c r="BF514" s="10">
        <f>3/24000000*OO[[#This Row],[114 (03JUL1985 03:00:00)-Water Temperature (C)]]*OO[[#This Row],[56]]</f>
        <v>9.0114576080649992E-5</v>
      </c>
      <c r="BG514" s="10">
        <f>3/24000000*OO[[#This Row],[115 (03JUL1985 06:00:00)-Water Temperature (C)]]*OO[[#This Row],[57]]</f>
        <v>1.7202544056395001E-4</v>
      </c>
      <c r="BH514" s="10">
        <f>3/24000000*OO[[#This Row],[116 (03JUL1985 09:00:00)-Water Temperature (C)]]*OO[[#This Row],[58]]</f>
        <v>3.0852727352650002E-4</v>
      </c>
      <c r="BI514" s="10">
        <f>3/24000000*OO[[#This Row],[117 (03JUL1985 12:00:00)-Water Temperature (C)]]*OO[[#This Row],[59]]</f>
        <v>5.2328261849325002E-4</v>
      </c>
      <c r="BJ514" s="10">
        <f>3/24000000*OO[[#This Row],[118 (03JUL1985 15:00:00)-Water Temperature (C)]]*OO[[#This Row],[60]]</f>
        <v>8.4148385210549984E-4</v>
      </c>
      <c r="BK514" s="10">
        <f>3/24000000*OO[[#This Row],[119 (03JUL1985 18:00:00)-Water Temperature (C)]]*OO[[#This Row],[61]]</f>
        <v>1.2905891230638746E-3</v>
      </c>
      <c r="BL514" s="10">
        <f>3/24000000*OO[[#This Row],[120 (03JUL1985 21:00:00)-Water Temperature (C)]]*OO[[#This Row],[62]]</f>
        <v>1.9005939270926248E-3</v>
      </c>
      <c r="BM514" s="10">
        <f>3/24000000*OO[[#This Row],[121 (04JUL1985 00:00:00)-Water Temperature (C)]]*OO[[#This Row],[63]]</f>
        <v>2.7011269960499997E-3</v>
      </c>
      <c r="BN514" s="10">
        <f>3/24000000*OO[[#This Row],[122 (04JUL1985 03:00:00)-Water Temperature (C)]]*OO[[#This Row],[64]]</f>
        <v>3.7287143776349998E-3</v>
      </c>
      <c r="BO514" s="10">
        <f>3/24000000*OO[[#This Row],[123 (04JUL1985 06:00:00)-Water Temperature (C)]]*OO[[#This Row],[65]]</f>
        <v>4.9888013582250002E-3</v>
      </c>
      <c r="BP514" s="10">
        <f>3/24000000*OO[[#This Row],[124 (04JUL1985 09:00:00)-Water Temperature (C)]]*OO[[#This Row],[66]]</f>
        <v>6.4979688141037504E-3</v>
      </c>
      <c r="BQ514" s="10">
        <f>3/24000000*OO[[#This Row],[125 (04JUL1985 12:00:00)-Water Temperature (C)]]*OO[[#This Row],[67]]</f>
        <v>8.2442186328175009E-3</v>
      </c>
      <c r="BR514" s="10">
        <f>3/24000000*OO[[#This Row],[126 (04JUL1985 15:00:00)-Water Temperature (C)]]*OO[[#This Row],[68]]</f>
        <v>1.0237560480967498E-2</v>
      </c>
      <c r="BS514" s="10">
        <f>3/24000000*OO[[#This Row],[127 (04JUL1985 18:00:00)-Water Temperature (C)]]*OO[[#This Row],[69]]</f>
        <v>1.248184706832E-2</v>
      </c>
      <c r="BT514" s="10">
        <f>3/24000000*OO[[#This Row],[128 (04JUL1985 21:00:00)-Water Temperature (C)]]*OO[[#This Row],[70]]</f>
        <v>1.4950843064302501E-2</v>
      </c>
      <c r="BU514" s="10">
        <f>3/24000000*OO[[#This Row],[129 (05JUL1985 00:00:00)-Water Temperature (C)]]*OO[[#This Row],[71]]</f>
        <v>1.7619812276548748E-2</v>
      </c>
      <c r="BV514" s="10">
        <f>3/24000000*OO[[#This Row],[130 (05JUL1985 03:00:00)-Water Temperature (C)]]*OO[[#This Row],[72]]</f>
        <v>2.0540715373518748E-2</v>
      </c>
      <c r="BW514" s="10">
        <f>3/24000000*OO[[#This Row],[131 (05JUL1985 06:00:00)-Water Temperature (C)]]*OO[[#This Row],[73]]</f>
        <v>2.3583054363618749E-2</v>
      </c>
      <c r="BX514" s="10">
        <f>3/24000000*OO[[#This Row],[132 (05JUL1985 09:00:00)-Water Temperature (C)]]*OO[[#This Row],[74]]</f>
        <v>2.6746380364604999E-2</v>
      </c>
      <c r="BY514" s="10">
        <f>3/24000000*OO[[#This Row],[133 (05JUL1985 12:00:00)-Water Temperature (C)]]*OO[[#This Row],[75]]</f>
        <v>3.000846006911E-2</v>
      </c>
      <c r="BZ514" s="10">
        <f>3/24000000*OO[[#This Row],[134 (05JUL1985 15:00:00)-Water Temperature (C)]]*OO[[#This Row],[76]]</f>
        <v>3.3287928382874997E-2</v>
      </c>
      <c r="CA514" s="10">
        <f>3/24000000*OO[[#This Row],[135 (05JUL1985 18:00:00)-Water Temperature (C)]]*OO[[#This Row],[77]]</f>
        <v>3.6533219159624999E-2</v>
      </c>
      <c r="CB514" s="10">
        <f>3/24000000*OO[[#This Row],[136 (05JUL1985 21:00:00)-Water Temperature (C)]]*OO[[#This Row],[78]]</f>
        <v>3.9769158367500002E-2</v>
      </c>
      <c r="CC514" s="10">
        <f>3/24000000*OO[[#This Row],[137 (06JUL1985 00:00:00)-Water Temperature (C)]]*OO[[#This Row],[79]]</f>
        <v>4.3038064635337499E-2</v>
      </c>
      <c r="CD514" s="10">
        <f>3/24000000*OO[[#This Row],[138 (06JUL1985 03:00:00)-Water Temperature (C)]]*OO[[#This Row],[80]]</f>
        <v>4.6522008987475001E-2</v>
      </c>
      <c r="CE514" s="10">
        <f>3/24000000*OO[[#This Row],[139 (06JUL1985 06:00:00)-Water Temperature (C)]]*OO[[#This Row],[81]]</f>
        <v>4.9921707311450007E-2</v>
      </c>
      <c r="CF514" s="10">
        <f>3/24000000*OO[[#This Row],[140 (06JUL1985 09:00:00)-Water Temperature (C)]]*OO[[#This Row],[82]]</f>
        <v>5.3204331860699998E-2</v>
      </c>
      <c r="CG514" s="10">
        <f>3/24000000*OO[[#This Row],[141 (06JUL1985 12:00:00)-Water Temperature (C)]]*OO[[#This Row],[83]]</f>
        <v>5.6474627984999998E-2</v>
      </c>
      <c r="CH514" s="10">
        <f>3/24000000*OO[[#This Row],[142 (06JUL1985 15:00:00)-Water Temperature (C)]]*OO[[#This Row],[84]]</f>
        <v>5.95157967063E-2</v>
      </c>
      <c r="CI514" s="10">
        <f>3/24000000*OO[[#This Row],[143 (06JUL1985 18:00:00)-Water Temperature (C)]]*OO[[#This Row],[85]]</f>
        <v>6.2246603313900008E-2</v>
      </c>
      <c r="CJ514" s="10">
        <f>3/24000000*OO[[#This Row],[144 (06JUL1985 21:00:00)-Water Temperature (C)]]*OO[[#This Row],[86]]</f>
        <v>6.4833354236437504E-2</v>
      </c>
      <c r="CK514" s="10">
        <f>3/24000000*OO[[#This Row],[145 (07JUL1985 00:00:00)-Water Temperature (C)]]*OO[[#This Row],[87]]</f>
        <v>6.7403625615374982E-2</v>
      </c>
      <c r="CL514" s="10">
        <f>3/24000000*OO[[#This Row],[146 (07JUL1985 03:00:00)-Water Temperature (C)]]*OO[[#This Row],[88]]</f>
        <v>7.0193940041475E-2</v>
      </c>
      <c r="CM514" s="10">
        <f>3/24000000*OO[[#This Row],[147 (07JUL1985 06:00:00)-Water Temperature (C)]]*OO[[#This Row],[89]]</f>
        <v>7.2901603208000001E-2</v>
      </c>
      <c r="CN514" s="10">
        <f>3/24000000*OO[[#This Row],[148 (07JUL1985 09:00:00)-Water Temperature (C)]]*OO[[#This Row],[90]]</f>
        <v>7.5368570429699994E-2</v>
      </c>
      <c r="CO514" s="10">
        <f>3/24000000*OO[[#This Row],[149 (07JUL1985 12:00:00)-Water Temperature (C)]]*OO[[#This Row],[91]]</f>
        <v>7.7654251939499985E-2</v>
      </c>
      <c r="CP514" s="10">
        <f>3/24000000*OO[[#This Row],[150 (07JUL1985 15:00:00)-Water Temperature (C)]]*OO[[#This Row],[92]]</f>
        <v>7.9561601262000001E-2</v>
      </c>
      <c r="CQ514" s="10">
        <f>3/24000000*OO[[#This Row],[151 (07JUL1985 18:00:00)-Water Temperature (C)]]*OO[[#This Row],[93]]</f>
        <v>8.1207147136499985E-2</v>
      </c>
      <c r="CR514" s="10">
        <f>3/24000000*OO[[#This Row],[152 (07JUL1985 21:00:00)-Water Temperature (C)]]*OO[[#This Row],[94]]</f>
        <v>8.2733627794124992E-2</v>
      </c>
      <c r="CS514" s="10">
        <f>3/24000000*OO[[#This Row],[153 (08JUL1985 00:00:00)-Water Temperature (C)]]*OO[[#This Row],[95]]</f>
        <v>8.4171465396899986E-2</v>
      </c>
      <c r="CT514" s="10">
        <f>3/24000000*OO[[#This Row],[154 (08JUL1985 03:00:00)-Water Temperature (C)]]*OO[[#This Row],[96]]</f>
        <v>8.5601081729799994E-2</v>
      </c>
      <c r="CU514" s="10">
        <f>3/24000000*OO[[#This Row],[155 (08JUL1985 06:00:00)-Water Temperature (C)]]*OO[[#This Row],[97]]</f>
        <v>8.7102629124787515E-2</v>
      </c>
      <c r="CV514" s="10">
        <f>3/24000000*OO[[#This Row],[156 (08JUL1985 09:00:00)-Water Temperature (C)]]*OO[[#This Row],[98]]</f>
        <v>8.833800890924999E-2</v>
      </c>
      <c r="CW514" s="10">
        <f>3/24000000*OO[[#This Row],[157 (08JUL1985 12:00:00)-Water Temperature (C)]]*OO[[#This Row],[99]]</f>
        <v>8.9437651854125E-2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2.6866183159914998E-43</v>
      </c>
      <c r="AF515" s="10">
        <f>3/24000000*OO[[#This Row],[88 (29JUN1985 21:00:00)-Water Temperature (C)]]*OO[[#This Row],[30]]</f>
        <v>2.6866183159914998E-43</v>
      </c>
      <c r="AG515" s="10">
        <f>3/24000000*OO[[#This Row],[89 (30JUN1985 00:00:00)-Water Temperature (C)]]*OO[[#This Row],[31]]</f>
        <v>5.3859391612199996E-39</v>
      </c>
      <c r="AH515" s="10">
        <f>3/24000000*OO[[#This Row],[90 (30JUN1985 03:00:00)-Water Temperature (C)]]*OO[[#This Row],[32]]</f>
        <v>3.2224471687561246E-35</v>
      </c>
      <c r="AI515" s="10">
        <f>3/24000000*OO[[#This Row],[91 (30JUN1985 06:00:00)-Water Temperature (C)]]*OO[[#This Row],[33]]</f>
        <v>6.7088575468800006E-32</v>
      </c>
      <c r="AJ515" s="10">
        <f>3/24000000*OO[[#This Row],[92 (30JUN1985 09:00:00)-Water Temperature (C)]]*OO[[#This Row],[34]]</f>
        <v>5.76559460894E-29</v>
      </c>
      <c r="AK515" s="10">
        <f>3/24000000*OO[[#This Row],[93 (30JUN1985 12:00:00)-Water Temperature (C)]]*OO[[#This Row],[35]]</f>
        <v>2.3535042975799998E-26</v>
      </c>
      <c r="AL515" s="10">
        <f>3/24000000*OO[[#This Row],[94 (30JUN1985 15:00:00)-Water Temperature (C)]]*OO[[#This Row],[36]]</f>
        <v>5.0893458486212496E-24</v>
      </c>
      <c r="AM515" s="10">
        <f>3/24000000*OO[[#This Row],[95 (30JUN1985 18:00:00)-Water Temperature (C)]]*OO[[#This Row],[37]]</f>
        <v>6.3732859848412502E-22</v>
      </c>
      <c r="AN515" s="10">
        <f>3/24000000*OO[[#This Row],[96 (30JUN1985 21:00:00)-Water Temperature (C)]]*OO[[#This Row],[38]]</f>
        <v>4.9484323897124999E-20</v>
      </c>
      <c r="AO515" s="10">
        <f>3/24000000*OO[[#This Row],[97 (01JUL1985 00:00:00)-Water Temperature (C)]]*OO[[#This Row],[39]]</f>
        <v>2.5306840943780003E-18</v>
      </c>
      <c r="AP515" s="10">
        <f>3/24000000*OO[[#This Row],[98 (01JUL1985 03:00:00)-Water Temperature (C)]]*OO[[#This Row],[40]]</f>
        <v>8.9545278437474986E-17</v>
      </c>
      <c r="AQ515" s="10">
        <f>3/24000000*OO[[#This Row],[99 (01JUL1985 06:00:00)-Water Temperature (C)]]*OO[[#This Row],[41]]</f>
        <v>2.2545902208795E-15</v>
      </c>
      <c r="AR515" s="10">
        <f>3/24000000*OO[[#This Row],[100 (01JUL1985 09:00:00)-Water Temperature (C)]]*OO[[#This Row],[42]]</f>
        <v>4.1715294374299997E-14</v>
      </c>
      <c r="AS515" s="10">
        <f>3/24000000*OO[[#This Row],[101 (01JUL1985 12:00:00)-Water Temperature (C)]]*OO[[#This Row],[43]]</f>
        <v>5.8559453849249993E-13</v>
      </c>
      <c r="AT515" s="10">
        <f>3/24000000*OO[[#This Row],[102 (01JUL1985 15:00:00)-Water Temperature (C)]]*OO[[#This Row],[44]]</f>
        <v>6.4189570383899993E-12</v>
      </c>
      <c r="AU515" s="10">
        <f>3/24000000*OO[[#This Row],[103 (01JUL1985 18:00:00)-Water Temperature (C)]]*OO[[#This Row],[45]]</f>
        <v>5.6239108043824998E-11</v>
      </c>
      <c r="AV515" s="10">
        <f>3/24000000*OO[[#This Row],[104 (01JUL1985 21:00:00)-Water Temperature (C)]]*OO[[#This Row],[46]]</f>
        <v>4.0178566664550004E-10</v>
      </c>
      <c r="AW515" s="10">
        <f>3/24000000*OO[[#This Row],[105 (02JUL1985 00:00:00)-Water Temperature (C)]]*OO[[#This Row],[47]]</f>
        <v>2.3944613698812497E-9</v>
      </c>
      <c r="AX515" s="10">
        <f>3/24000000*OO[[#This Row],[106 (02JUL1985 03:00:00)-Water Temperature (C)]]*OO[[#This Row],[48]]</f>
        <v>1.2147359101864999E-8</v>
      </c>
      <c r="AY515" s="10">
        <f>3/24000000*OO[[#This Row],[107 (02JUL1985 06:00:00)-Water Temperature (C)]]*OO[[#This Row],[49]]</f>
        <v>5.2771563957449999E-8</v>
      </c>
      <c r="AZ515" s="10">
        <f>3/24000000*OO[[#This Row],[108 (02JUL1985 09:00:00)-Water Temperature (C)]]*OO[[#This Row],[50]]</f>
        <v>1.991371887036E-7</v>
      </c>
      <c r="BA515" s="10">
        <f>3/24000000*OO[[#This Row],[109 (02JUL1985 12:00:00)-Water Temperature (C)]]*OO[[#This Row],[51]]</f>
        <v>6.6208079575950002E-7</v>
      </c>
      <c r="BB515" s="10">
        <f>3/24000000*OO[[#This Row],[110 (02JUL1985 15:00:00)-Water Temperature (C)]]*OO[[#This Row],[52]]</f>
        <v>1.96151445674475E-6</v>
      </c>
      <c r="BC515" s="10">
        <f>3/24000000*OO[[#This Row],[111 (02JUL1985 18:00:00)-Water Temperature (C)]]*OO[[#This Row],[53]]</f>
        <v>5.2318295932299996E-6</v>
      </c>
      <c r="BD515" s="10">
        <f>3/24000000*OO[[#This Row],[112 (02JUL1985 21:00:00)-Water Temperature (C)]]*OO[[#This Row],[54]]</f>
        <v>1.2714127868816251E-5</v>
      </c>
      <c r="BE515" s="10">
        <f>3/24000000*OO[[#This Row],[113 (03JUL1985 00:00:00)-Water Temperature (C)]]*OO[[#This Row],[55]]</f>
        <v>2.84524331751075E-5</v>
      </c>
      <c r="BF515" s="10">
        <f>3/24000000*OO[[#This Row],[114 (03JUL1985 03:00:00)-Water Temperature (C)]]*OO[[#This Row],[56]]</f>
        <v>5.931522167999999E-5</v>
      </c>
      <c r="BG515" s="10">
        <f>3/24000000*OO[[#This Row],[115 (03JUL1985 06:00:00)-Water Temperature (C)]]*OO[[#This Row],[57]]</f>
        <v>1.154917903836375E-4</v>
      </c>
      <c r="BH515" s="10">
        <f>3/24000000*OO[[#This Row],[116 (03JUL1985 09:00:00)-Water Temperature (C)]]*OO[[#This Row],[58]]</f>
        <v>2.11048294481E-4</v>
      </c>
      <c r="BI515" s="10">
        <f>3/24000000*OO[[#This Row],[117 (03JUL1985 12:00:00)-Water Temperature (C)]]*OO[[#This Row],[59]]</f>
        <v>3.6436283462382499E-4</v>
      </c>
      <c r="BJ515" s="10">
        <f>3/24000000*OO[[#This Row],[118 (03JUL1985 15:00:00)-Water Temperature (C)]]*OO[[#This Row],[60]]</f>
        <v>5.9594610836474987E-4</v>
      </c>
      <c r="BK515" s="10">
        <f>3/24000000*OO[[#This Row],[119 (03JUL1985 18:00:00)-Water Temperature (C)]]*OO[[#This Row],[61]]</f>
        <v>9.2890319035487479E-4</v>
      </c>
      <c r="BL515" s="10">
        <f>3/24000000*OO[[#This Row],[120 (03JUL1985 21:00:00)-Water Temperature (C)]]*OO[[#This Row],[62]]</f>
        <v>1.3890417356832501E-3</v>
      </c>
      <c r="BM515" s="10">
        <f>3/24000000*OO[[#This Row],[121 (04JUL1985 00:00:00)-Water Temperature (C)]]*OO[[#This Row],[63]]</f>
        <v>2.0028962634642497E-3</v>
      </c>
      <c r="BN515" s="10">
        <f>3/24000000*OO[[#This Row],[122 (04JUL1985 03:00:00)-Water Temperature (C)]]*OO[[#This Row],[64]]</f>
        <v>2.8028010069347498E-3</v>
      </c>
      <c r="BO515" s="10">
        <f>3/24000000*OO[[#This Row],[123 (04JUL1985 06:00:00)-Water Temperature (C)]]*OO[[#This Row],[65]]</f>
        <v>3.7984653449746244E-3</v>
      </c>
      <c r="BP515" s="10">
        <f>3/24000000*OO[[#This Row],[124 (04JUL1985 09:00:00)-Water Temperature (C)]]*OO[[#This Row],[66]]</f>
        <v>5.0079525951725002E-3</v>
      </c>
      <c r="BQ515" s="10">
        <f>3/24000000*OO[[#This Row],[125 (04JUL1985 12:00:00)-Water Temperature (C)]]*OO[[#This Row],[67]]</f>
        <v>6.4272961888799992E-3</v>
      </c>
      <c r="BR515" s="10">
        <f>3/24000000*OO[[#This Row],[126 (04JUL1985 15:00:00)-Water Temperature (C)]]*OO[[#This Row],[68]]</f>
        <v>8.0689127828000012E-3</v>
      </c>
      <c r="BS515" s="10">
        <f>3/24000000*OO[[#This Row],[127 (04JUL1985 18:00:00)-Water Temperature (C)]]*OO[[#This Row],[69]]</f>
        <v>9.9396620472187482E-3</v>
      </c>
      <c r="BT515" s="10">
        <f>3/24000000*OO[[#This Row],[128 (04JUL1985 21:00:00)-Water Temperature (C)]]*OO[[#This Row],[70]]</f>
        <v>1.2022280614700001E-2</v>
      </c>
      <c r="BU515" s="10">
        <f>3/24000000*OO[[#This Row],[129 (05JUL1985 00:00:00)-Water Temperature (C)]]*OO[[#This Row],[71]]</f>
        <v>1.4299410390339998E-2</v>
      </c>
      <c r="BV515" s="10">
        <f>3/24000000*OO[[#This Row],[130 (05JUL1985 03:00:00)-Water Temperature (C)]]*OO[[#This Row],[72]]</f>
        <v>1.6814164832009999E-2</v>
      </c>
      <c r="BW515" s="10">
        <f>3/24000000*OO[[#This Row],[131 (05JUL1985 06:00:00)-Water Temperature (C)]]*OO[[#This Row],[73]]</f>
        <v>1.9462865550606251E-2</v>
      </c>
      <c r="BX515" s="10">
        <f>3/24000000*OO[[#This Row],[132 (05JUL1985 09:00:00)-Water Temperature (C)]]*OO[[#This Row],[74]]</f>
        <v>2.2245859572993749E-2</v>
      </c>
      <c r="BY515" s="10">
        <f>3/24000000*OO[[#This Row],[133 (05JUL1985 12:00:00)-Water Temperature (C)]]*OO[[#This Row],[75]]</f>
        <v>2.5143173776094999E-2</v>
      </c>
      <c r="BZ515" s="10">
        <f>3/24000000*OO[[#This Row],[134 (05JUL1985 15:00:00)-Water Temperature (C)]]*OO[[#This Row],[76]]</f>
        <v>2.8086163179401252E-2</v>
      </c>
      <c r="CA515" s="10">
        <f>3/24000000*OO[[#This Row],[135 (05JUL1985 18:00:00)-Water Temperature (C)]]*OO[[#This Row],[77]]</f>
        <v>3.1030123289227496E-2</v>
      </c>
      <c r="CB515" s="10">
        <f>3/24000000*OO[[#This Row],[136 (05JUL1985 21:00:00)-Water Temperature (C)]]*OO[[#This Row],[78]]</f>
        <v>3.3992530113949995E-2</v>
      </c>
      <c r="CC515" s="10">
        <f>3/24000000*OO[[#This Row],[137 (06JUL1985 00:00:00)-Water Temperature (C)]]*OO[[#This Row],[79]]</f>
        <v>3.7006969092599998E-2</v>
      </c>
      <c r="CD515" s="10">
        <f>3/24000000*OO[[#This Row],[138 (06JUL1985 03:00:00)-Water Temperature (C)]]*OO[[#This Row],[80]]</f>
        <v>4.0223676243487494E-2</v>
      </c>
      <c r="CE515" s="10">
        <f>3/24000000*OO[[#This Row],[139 (06JUL1985 06:00:00)-Water Temperature (C)]]*OO[[#This Row],[81]]</f>
        <v>4.3388203991399997E-2</v>
      </c>
      <c r="CF515" s="10">
        <f>3/24000000*OO[[#This Row],[140 (06JUL1985 09:00:00)-Water Temperature (C)]]*OO[[#This Row],[82]]</f>
        <v>4.6472902279E-2</v>
      </c>
      <c r="CG515" s="10">
        <f>3/24000000*OO[[#This Row],[141 (06JUL1985 12:00:00)-Water Temperature (C)]]*OO[[#This Row],[83]]</f>
        <v>4.95621599608125E-2</v>
      </c>
      <c r="CH515" s="10">
        <f>3/24000000*OO[[#This Row],[142 (06JUL1985 15:00:00)-Water Temperature (C)]]*OO[[#This Row],[84]]</f>
        <v>5.2467474293499995E-2</v>
      </c>
      <c r="CI515" s="10">
        <f>3/24000000*OO[[#This Row],[143 (06JUL1985 18:00:00)-Water Temperature (C)]]*OO[[#This Row],[85]]</f>
        <v>5.5117570022287489E-2</v>
      </c>
      <c r="CJ515" s="10">
        <f>3/24000000*OO[[#This Row],[144 (06JUL1985 21:00:00)-Water Temperature (C)]]*OO[[#This Row],[86]]</f>
        <v>5.7650440248999998E-2</v>
      </c>
      <c r="CK515" s="10">
        <f>3/24000000*OO[[#This Row],[145 (07JUL1985 00:00:00)-Water Temperature (C)]]*OO[[#This Row],[87]]</f>
        <v>6.01755411216E-2</v>
      </c>
      <c r="CL515" s="10">
        <f>3/24000000*OO[[#This Row],[146 (07JUL1985 03:00:00)-Water Temperature (C)]]*OO[[#This Row],[88]]</f>
        <v>6.289689082556249E-2</v>
      </c>
      <c r="CM515" s="10">
        <f>3/24000000*OO[[#This Row],[147 (07JUL1985 06:00:00)-Water Temperature (C)]]*OO[[#This Row],[89]]</f>
        <v>6.5549649682E-2</v>
      </c>
      <c r="CN515" s="10">
        <f>3/24000000*OO[[#This Row],[148 (07JUL1985 09:00:00)-Water Temperature (C)]]*OO[[#This Row],[90]]</f>
        <v>6.7994660197624998E-2</v>
      </c>
      <c r="CO515" s="10">
        <f>3/24000000*OO[[#This Row],[149 (07JUL1985 12:00:00)-Water Temperature (C)]]*OO[[#This Row],[91]]</f>
        <v>7.0281702313199981E-2</v>
      </c>
      <c r="CP515" s="10">
        <f>3/24000000*OO[[#This Row],[150 (07JUL1985 15:00:00)-Water Temperature (C)]]*OO[[#This Row],[92]]</f>
        <v>7.2235020228925001E-2</v>
      </c>
      <c r="CQ515" s="10">
        <f>3/24000000*OO[[#This Row],[151 (07JUL1985 18:00:00)-Water Temperature (C)]]*OO[[#This Row],[93]]</f>
        <v>7.39565681150125E-2</v>
      </c>
      <c r="CR515" s="10">
        <f>3/24000000*OO[[#This Row],[152 (07JUL1985 21:00:00)-Water Temperature (C)]]*OO[[#This Row],[94]]</f>
        <v>7.5568538845050007E-2</v>
      </c>
      <c r="CS515" s="10">
        <f>3/24000000*OO[[#This Row],[153 (08JUL1985 00:00:00)-Water Temperature (C)]]*OO[[#This Row],[95]]</f>
        <v>7.7096891107324983E-2</v>
      </c>
      <c r="CT515" s="10">
        <f>3/24000000*OO[[#This Row],[154 (08JUL1985 03:00:00)-Water Temperature (C)]]*OO[[#This Row],[96]]</f>
        <v>7.8611857005599986E-2</v>
      </c>
      <c r="CU515" s="10">
        <f>3/24000000*OO[[#This Row],[155 (08JUL1985 06:00:00)-Water Temperature (C)]]*OO[[#This Row],[97]]</f>
        <v>8.0187352860824998E-2</v>
      </c>
      <c r="CV515" s="10">
        <f>3/24000000*OO[[#This Row],[156 (08JUL1985 09:00:00)-Water Temperature (C)]]*OO[[#This Row],[98]]</f>
        <v>8.1521323422687503E-2</v>
      </c>
      <c r="CW515" s="10">
        <f>3/24000000*OO[[#This Row],[157 (08JUL1985 12:00:00)-Water Temperature (C)]]*OO[[#This Row],[99]]</f>
        <v>8.2726346229999984E-2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5.8787872931024998E-44</v>
      </c>
      <c r="AF516" s="10">
        <f>3/24000000*OO[[#This Row],[88 (29JUN1985 21:00:00)-Water Temperature (C)]]*OO[[#This Row],[30]]</f>
        <v>5.8787872931024998E-44</v>
      </c>
      <c r="AG516" s="10">
        <f>3/24000000*OO[[#This Row],[89 (30JUN1985 00:00:00)-Water Temperature (C)]]*OO[[#This Row],[31]]</f>
        <v>1.2800077810639999E-39</v>
      </c>
      <c r="AH516" s="10">
        <f>3/24000000*OO[[#This Row],[90 (30JUN1985 03:00:00)-Water Temperature (C)]]*OO[[#This Row],[32]]</f>
        <v>8.2846588423950007E-36</v>
      </c>
      <c r="AI516" s="10">
        <f>3/24000000*OO[[#This Row],[91 (30JUN1985 06:00:00)-Water Temperature (C)]]*OO[[#This Row],[33]]</f>
        <v>1.8623303352300001E-32</v>
      </c>
      <c r="AJ516" s="10">
        <f>3/24000000*OO[[#This Row],[92 (30JUN1985 09:00:00)-Water Temperature (C)]]*OO[[#This Row],[34]]</f>
        <v>1.71482147604E-29</v>
      </c>
      <c r="AK516" s="10">
        <f>3/24000000*OO[[#This Row],[93 (30JUN1985 12:00:00)-Water Temperature (C)]]*OO[[#This Row],[35]]</f>
        <v>7.4566534912612507E-27</v>
      </c>
      <c r="AL516" s="10">
        <f>3/24000000*OO[[#This Row],[94 (30JUN1985 15:00:00)-Water Temperature (C)]]*OO[[#This Row],[36]]</f>
        <v>1.70908638776175E-24</v>
      </c>
      <c r="AM516" s="10">
        <f>3/24000000*OO[[#This Row],[95 (30JUN1985 18:00:00)-Water Temperature (C)]]*OO[[#This Row],[37]]</f>
        <v>2.258710532892E-22</v>
      </c>
      <c r="AN516" s="10">
        <f>3/24000000*OO[[#This Row],[96 (30JUN1985 21:00:00)-Water Temperature (C)]]*OO[[#This Row],[38]]</f>
        <v>1.8445679588555001E-20</v>
      </c>
      <c r="AO516" s="10">
        <f>3/24000000*OO[[#This Row],[97 (01JUL1985 00:00:00)-Water Temperature (C)]]*OO[[#This Row],[39]]</f>
        <v>9.8946448816875005E-19</v>
      </c>
      <c r="AP516" s="10">
        <f>3/24000000*OO[[#This Row],[98 (01JUL1985 03:00:00)-Water Temperature (C)]]*OO[[#This Row],[40]]</f>
        <v>3.6626587125191249E-17</v>
      </c>
      <c r="AQ516" s="10">
        <f>3/24000000*OO[[#This Row],[99 (01JUL1985 06:00:00)-Water Temperature (C)]]*OO[[#This Row],[41]]</f>
        <v>9.6245491348499992E-16</v>
      </c>
      <c r="AR516" s="10">
        <f>3/24000000*OO[[#This Row],[100 (01JUL1985 09:00:00)-Water Temperature (C)]]*OO[[#This Row],[42]]</f>
        <v>1.854925333776E-14</v>
      </c>
      <c r="AS516" s="10">
        <f>3/24000000*OO[[#This Row],[101 (01JUL1985 12:00:00)-Water Temperature (C)]]*OO[[#This Row],[43]]</f>
        <v>2.7073271940977499E-13</v>
      </c>
      <c r="AT516" s="10">
        <f>3/24000000*OO[[#This Row],[102 (01JUL1985 15:00:00)-Water Temperature (C)]]*OO[[#This Row],[44]]</f>
        <v>3.0806237833203743E-12</v>
      </c>
      <c r="AU516" s="10">
        <f>3/24000000*OO[[#This Row],[103 (01JUL1985 18:00:00)-Water Temperature (C)]]*OO[[#This Row],[45]]</f>
        <v>2.7976602395492502E-11</v>
      </c>
      <c r="AV516" s="10">
        <f>3/24000000*OO[[#This Row],[104 (01JUL1985 21:00:00)-Water Temperature (C)]]*OO[[#This Row],[46]]</f>
        <v>2.0687370106108746E-10</v>
      </c>
      <c r="AW516" s="10">
        <f>3/24000000*OO[[#This Row],[105 (02JUL1985 00:00:00)-Water Temperature (C)]]*OO[[#This Row],[47]]</f>
        <v>1.2743601250532499E-9</v>
      </c>
      <c r="AX516" s="10">
        <f>3/24000000*OO[[#This Row],[106 (02JUL1985 03:00:00)-Water Temperature (C)]]*OO[[#This Row],[48]]</f>
        <v>6.6728224434712496E-9</v>
      </c>
      <c r="AY516" s="10">
        <f>3/24000000*OO[[#This Row],[107 (02JUL1985 06:00:00)-Water Temperature (C)]]*OO[[#This Row],[49]]</f>
        <v>2.9873921602173746E-8</v>
      </c>
      <c r="AZ516" s="10">
        <f>3/24000000*OO[[#This Row],[108 (02JUL1985 09:00:00)-Water Temperature (C)]]*OO[[#This Row],[50]]</f>
        <v>1.1601270975947499E-7</v>
      </c>
      <c r="BA516" s="10">
        <f>3/24000000*OO[[#This Row],[109 (02JUL1985 12:00:00)-Water Temperature (C)]]*OO[[#This Row],[51]]</f>
        <v>3.9647155235999998E-7</v>
      </c>
      <c r="BB516" s="10">
        <f>3/24000000*OO[[#This Row],[110 (02JUL1985 15:00:00)-Water Temperature (C)]]*OO[[#This Row],[52]]</f>
        <v>1.20601157472775E-6</v>
      </c>
      <c r="BC516" s="10">
        <f>3/24000000*OO[[#This Row],[111 (02JUL1985 18:00:00)-Water Temperature (C)]]*OO[[#This Row],[53]]</f>
        <v>3.2991050571199995E-6</v>
      </c>
      <c r="BD516" s="10">
        <f>3/24000000*OO[[#This Row],[112 (02JUL1985 21:00:00)-Water Temperature (C)]]*OO[[#This Row],[54]]</f>
        <v>8.2126490514849993E-6</v>
      </c>
      <c r="BE516" s="10">
        <f>3/24000000*OO[[#This Row],[113 (03JUL1985 00:00:00)-Water Temperature (C)]]*OO[[#This Row],[55]]</f>
        <v>1.88057990988975E-5</v>
      </c>
      <c r="BF516" s="10">
        <f>3/24000000*OO[[#This Row],[114 (03JUL1985 03:00:00)-Water Temperature (C)]]*OO[[#This Row],[56]]</f>
        <v>4.0069409021999998E-5</v>
      </c>
      <c r="BG516" s="10">
        <f>3/24000000*OO[[#This Row],[115 (03JUL1985 06:00:00)-Water Temperature (C)]]*OO[[#This Row],[57]]</f>
        <v>7.9648580784599999E-5</v>
      </c>
      <c r="BH516" s="10">
        <f>3/24000000*OO[[#This Row],[116 (03JUL1985 09:00:00)-Water Temperature (C)]]*OO[[#This Row],[58]]</f>
        <v>1.484285789203125E-4</v>
      </c>
      <c r="BI516" s="10">
        <f>3/24000000*OO[[#This Row],[117 (03JUL1985 12:00:00)-Water Temperature (C)]]*OO[[#This Row],[59]]</f>
        <v>2.61065492509E-4</v>
      </c>
      <c r="BJ516" s="10">
        <f>3/24000000*OO[[#This Row],[118 (03JUL1985 15:00:00)-Water Temperature (C)]]*OO[[#This Row],[60]]</f>
        <v>4.3465528388749998E-4</v>
      </c>
      <c r="BK516" s="10">
        <f>3/24000000*OO[[#This Row],[119 (03JUL1985 18:00:00)-Water Temperature (C)]]*OO[[#This Row],[61]]</f>
        <v>6.8908520853787488E-4</v>
      </c>
      <c r="BL516" s="10">
        <f>3/24000000*OO[[#This Row],[120 (03JUL1985 21:00:00)-Water Temperature (C)]]*OO[[#This Row],[62]]</f>
        <v>1.047135153515E-3</v>
      </c>
      <c r="BM516" s="10">
        <f>3/24000000*OO[[#This Row],[121 (04JUL1985 00:00:00)-Water Temperature (C)]]*OO[[#This Row],[63]]</f>
        <v>1.5330901961687498E-3</v>
      </c>
      <c r="BN516" s="10">
        <f>3/24000000*OO[[#This Row],[122 (04JUL1985 03:00:00)-Water Temperature (C)]]*OO[[#This Row],[64]]</f>
        <v>2.17644164787675E-3</v>
      </c>
      <c r="BO516" s="10">
        <f>3/24000000*OO[[#This Row],[123 (04JUL1985 06:00:00)-Water Temperature (C)]]*OO[[#This Row],[65]]</f>
        <v>2.9899744146999999E-3</v>
      </c>
      <c r="BP516" s="10">
        <f>3/24000000*OO[[#This Row],[124 (04JUL1985 09:00:00)-Water Temperature (C)]]*OO[[#This Row],[66]]</f>
        <v>3.9929497687499994E-3</v>
      </c>
      <c r="BQ516" s="10">
        <f>3/24000000*OO[[#This Row],[125 (04JUL1985 12:00:00)-Water Temperature (C)]]*OO[[#This Row],[67]]</f>
        <v>5.1873766148749986E-3</v>
      </c>
      <c r="BR516" s="10">
        <f>3/24000000*OO[[#This Row],[126 (04JUL1985 15:00:00)-Water Temperature (C)]]*OO[[#This Row],[68]]</f>
        <v>6.5878449128699999E-3</v>
      </c>
      <c r="BS516" s="10">
        <f>3/24000000*OO[[#This Row],[127 (04JUL1985 18:00:00)-Water Temperature (C)]]*OO[[#This Row],[69]]</f>
        <v>8.2041899633999993E-3</v>
      </c>
      <c r="BT516" s="10">
        <f>3/24000000*OO[[#This Row],[128 (04JUL1985 21:00:00)-Water Temperature (C)]]*OO[[#This Row],[70]]</f>
        <v>1.0026002217487499E-2</v>
      </c>
      <c r="BU516" s="10">
        <f>3/24000000*OO[[#This Row],[129 (05JUL1985 00:00:00)-Water Temperature (C)]]*OO[[#This Row],[71]]</f>
        <v>1.20418595121E-2</v>
      </c>
      <c r="BV516" s="10">
        <f>3/24000000*OO[[#This Row],[130 (05JUL1985 03:00:00)-Water Temperature (C)]]*OO[[#This Row],[72]]</f>
        <v>1.42896309373125E-2</v>
      </c>
      <c r="BW516" s="10">
        <f>3/24000000*OO[[#This Row],[131 (05JUL1985 06:00:00)-Water Temperature (C)]]*OO[[#This Row],[73]]</f>
        <v>1.6684759197787502E-2</v>
      </c>
      <c r="BX516" s="10">
        <f>3/24000000*OO[[#This Row],[132 (05JUL1985 09:00:00)-Water Temperature (C)]]*OO[[#This Row],[74]]</f>
        <v>1.922824668282375E-2</v>
      </c>
      <c r="BY516" s="10">
        <f>3/24000000*OO[[#This Row],[133 (05JUL1985 12:00:00)-Water Temperature (C)]]*OO[[#This Row],[75]]</f>
        <v>2.1902323372489998E-2</v>
      </c>
      <c r="BZ516" s="10">
        <f>3/24000000*OO[[#This Row],[134 (05JUL1985 15:00:00)-Water Temperature (C)]]*OO[[#This Row],[76]]</f>
        <v>2.4647461759995E-2</v>
      </c>
      <c r="CA516" s="10">
        <f>3/24000000*OO[[#This Row],[135 (05JUL1985 18:00:00)-Water Temperature (C)]]*OO[[#This Row],[77]]</f>
        <v>2.7423344476800001E-2</v>
      </c>
      <c r="CB516" s="10">
        <f>3/24000000*OO[[#This Row],[136 (05JUL1985 21:00:00)-Water Temperature (C)]]*OO[[#This Row],[78]]</f>
        <v>3.0242363407074997E-2</v>
      </c>
      <c r="CC516" s="10">
        <f>3/24000000*OO[[#This Row],[137 (06JUL1985 00:00:00)-Water Temperature (C)]]*OO[[#This Row],[79]]</f>
        <v>3.3132723945125002E-2</v>
      </c>
      <c r="CD516" s="10">
        <f>3/24000000*OO[[#This Row],[138 (06JUL1985 03:00:00)-Water Temperature (C)]]*OO[[#This Row],[80]]</f>
        <v>3.6224748069463748E-2</v>
      </c>
      <c r="CE516" s="10">
        <f>3/24000000*OO[[#This Row],[139 (06JUL1985 06:00:00)-Water Temperature (C)]]*OO[[#This Row],[81]]</f>
        <v>3.9292211986537498E-2</v>
      </c>
      <c r="CF516" s="10">
        <f>3/24000000*OO[[#This Row],[140 (06JUL1985 09:00:00)-Water Temperature (C)]]*OO[[#This Row],[82]]</f>
        <v>4.2308561137500006E-2</v>
      </c>
      <c r="CG516" s="10">
        <f>3/24000000*OO[[#This Row],[141 (06JUL1985 12:00:00)-Water Temperature (C)]]*OO[[#This Row],[83]]</f>
        <v>4.5347030139125E-2</v>
      </c>
      <c r="CH516" s="10">
        <f>3/24000000*OO[[#This Row],[142 (06JUL1985 15:00:00)-Water Temperature (C)]]*OO[[#This Row],[84]]</f>
        <v>4.8236050490749992E-2</v>
      </c>
      <c r="CI516" s="10">
        <f>3/24000000*OO[[#This Row],[143 (06JUL1985 18:00:00)-Water Temperature (C)]]*OO[[#This Row],[85]]</f>
        <v>5.0907686271074996E-2</v>
      </c>
      <c r="CJ516" s="10">
        <f>3/24000000*OO[[#This Row],[144 (06JUL1985 21:00:00)-Water Temperature (C)]]*OO[[#This Row],[86]]</f>
        <v>5.3484183924374998E-2</v>
      </c>
      <c r="CK516" s="10">
        <f>3/24000000*OO[[#This Row],[145 (07JUL1985 00:00:00)-Water Temperature (C)]]*OO[[#This Row],[87]]</f>
        <v>5.6062355655324983E-2</v>
      </c>
      <c r="CL516" s="10">
        <f>3/24000000*OO[[#This Row],[146 (07JUL1985 03:00:00)-Water Temperature (C)]]*OO[[#This Row],[88]]</f>
        <v>5.8827145734637494E-2</v>
      </c>
      <c r="CM516" s="10">
        <f>3/24000000*OO[[#This Row],[147 (07JUL1985 06:00:00)-Water Temperature (C)]]*OO[[#This Row],[89]]</f>
        <v>6.15354434017625E-2</v>
      </c>
      <c r="CN516" s="10">
        <f>3/24000000*OO[[#This Row],[148 (07JUL1985 09:00:00)-Water Temperature (C)]]*OO[[#This Row],[90]]</f>
        <v>6.4057702573237493E-2</v>
      </c>
      <c r="CO516" s="10">
        <f>3/24000000*OO[[#This Row],[149 (07JUL1985 12:00:00)-Water Temperature (C)]]*OO[[#This Row],[91]]</f>
        <v>6.6437621526600002E-2</v>
      </c>
      <c r="CP516" s="10">
        <f>3/24000000*OO[[#This Row],[150 (07JUL1985 15:00:00)-Water Temperature (C)]]*OO[[#This Row],[92]]</f>
        <v>6.8511094075874981E-2</v>
      </c>
      <c r="CQ516" s="10">
        <f>3/24000000*OO[[#This Row],[151 (07JUL1985 18:00:00)-Water Temperature (C)]]*OO[[#This Row],[93]]</f>
        <v>7.0371500130749998E-2</v>
      </c>
      <c r="CR516" s="10">
        <f>3/24000000*OO[[#This Row],[152 (07JUL1985 21:00:00)-Water Temperature (C)]]*OO[[#This Row],[94]]</f>
        <v>7.2129023078162491E-2</v>
      </c>
      <c r="CS516" s="10">
        <f>3/24000000*OO[[#This Row],[153 (08JUL1985 00:00:00)-Water Temperature (C)]]*OO[[#This Row],[95]]</f>
        <v>7.3805607366862494E-2</v>
      </c>
      <c r="CT516" s="10">
        <f>3/24000000*OO[[#This Row],[154 (08JUL1985 03:00:00)-Water Temperature (C)]]*OO[[#This Row],[96]]</f>
        <v>7.5465538976625002E-2</v>
      </c>
      <c r="CU516" s="10">
        <f>3/24000000*OO[[#This Row],[155 (08JUL1985 06:00:00)-Water Temperature (C)]]*OO[[#This Row],[97]]</f>
        <v>7.717986537344998E-2</v>
      </c>
      <c r="CV516" s="10">
        <f>3/24000000*OO[[#This Row],[156 (08JUL1985 09:00:00)-Water Temperature (C)]]*OO[[#This Row],[98]]</f>
        <v>7.8664330783474998E-2</v>
      </c>
      <c r="CW516" s="10">
        <f>3/24000000*OO[[#This Row],[157 (08JUL1985 12:00:00)-Water Temperature (C)]]*OO[[#This Row],[99]]</f>
        <v>8.0024423652250001E-2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0</v>
      </c>
      <c r="AF517" s="10">
        <f>3/24000000*OO[[#This Row],[88 (29JUN1985 21:00:00)-Water Temperature (C)]]*OO[[#This Row],[30]]</f>
        <v>0</v>
      </c>
      <c r="AG517" s="10">
        <f>3/24000000*OO[[#This Row],[89 (30JUN1985 00:00:00)-Water Temperature (C)]]*OO[[#This Row],[31]]</f>
        <v>2.8170365262166249E-40</v>
      </c>
      <c r="AH517" s="10">
        <f>3/24000000*OO[[#This Row],[90 (30JUN1985 03:00:00)-Water Temperature (C)]]*OO[[#This Row],[32]]</f>
        <v>1.9790422213961249E-36</v>
      </c>
      <c r="AI517" s="10">
        <f>3/24000000*OO[[#This Row],[91 (30JUN1985 06:00:00)-Water Temperature (C)]]*OO[[#This Row],[33]]</f>
        <v>4.8186053687737494E-33</v>
      </c>
      <c r="AJ517" s="10">
        <f>3/24000000*OO[[#This Row],[92 (30JUN1985 09:00:00)-Water Temperature (C)]]*OO[[#This Row],[34]]</f>
        <v>4.7644586879974995E-30</v>
      </c>
      <c r="AK517" s="10">
        <f>3/24000000*OO[[#This Row],[93 (30JUN1985 12:00:00)-Water Temperature (C)]]*OO[[#This Row],[35]]</f>
        <v>2.2098221917462499E-27</v>
      </c>
      <c r="AL517" s="10">
        <f>3/24000000*OO[[#This Row],[94 (30JUN1985 15:00:00)-Water Temperature (C)]]*OO[[#This Row],[36]]</f>
        <v>5.3721020265899995E-25</v>
      </c>
      <c r="AM517" s="10">
        <f>3/24000000*OO[[#This Row],[95 (30JUN1985 18:00:00)-Water Temperature (C)]]*OO[[#This Row],[37]]</f>
        <v>7.4939542923787501E-23</v>
      </c>
      <c r="AN517" s="10">
        <f>3/24000000*OO[[#This Row],[96 (30JUN1985 21:00:00)-Water Temperature (C)]]*OO[[#This Row],[38]]</f>
        <v>6.4354763747624992E-21</v>
      </c>
      <c r="AO517" s="10">
        <f>3/24000000*OO[[#This Row],[97 (01JUL1985 00:00:00)-Water Temperature (C)]]*OO[[#This Row],[39]]</f>
        <v>3.6188214966472501E-19</v>
      </c>
      <c r="AP517" s="10">
        <f>3/24000000*OO[[#This Row],[98 (01JUL1985 03:00:00)-Water Temperature (C)]]*OO[[#This Row],[40]]</f>
        <v>1.4003876602170001E-17</v>
      </c>
      <c r="AQ517" s="10">
        <f>3/24000000*OO[[#This Row],[99 (01JUL1985 06:00:00)-Water Temperature (C)]]*OO[[#This Row],[41]]</f>
        <v>3.8370040340499999E-16</v>
      </c>
      <c r="AR517" s="10">
        <f>3/24000000*OO[[#This Row],[100 (01JUL1985 09:00:00)-Water Temperature (C)]]*OO[[#This Row],[42]]</f>
        <v>7.6945609861312502E-15</v>
      </c>
      <c r="AS517" s="10">
        <f>3/24000000*OO[[#This Row],[101 (01JUL1985 12:00:00)-Water Temperature (C)]]*OO[[#This Row],[43]]</f>
        <v>1.1661754984574999E-13</v>
      </c>
      <c r="AT517" s="10">
        <f>3/24000000*OO[[#This Row],[102 (01JUL1985 15:00:00)-Water Temperature (C)]]*OO[[#This Row],[44]]</f>
        <v>1.3755711790749999E-12</v>
      </c>
      <c r="AU517" s="10">
        <f>3/24000000*OO[[#This Row],[103 (01JUL1985 18:00:00)-Water Temperature (C)]]*OO[[#This Row],[45]]</f>
        <v>1.292934360020375E-11</v>
      </c>
      <c r="AV517" s="10">
        <f>3/24000000*OO[[#This Row],[104 (01JUL1985 21:00:00)-Water Temperature (C)]]*OO[[#This Row],[46]]</f>
        <v>9.8802866275199989E-11</v>
      </c>
      <c r="AW517" s="10">
        <f>3/24000000*OO[[#This Row],[105 (02JUL1985 00:00:00)-Water Temperature (C)]]*OO[[#This Row],[47]]</f>
        <v>6.2808762053199997E-10</v>
      </c>
      <c r="AX517" s="10">
        <f>3/24000000*OO[[#This Row],[106 (02JUL1985 03:00:00)-Water Temperature (C)]]*OO[[#This Row],[48]]</f>
        <v>3.3892246733397499E-9</v>
      </c>
      <c r="AY517" s="10">
        <f>3/24000000*OO[[#This Row],[107 (02JUL1985 06:00:00)-Water Temperature (C)]]*OO[[#This Row],[49]]</f>
        <v>1.5612648338769999E-8</v>
      </c>
      <c r="AZ517" s="10">
        <f>3/24000000*OO[[#This Row],[108 (02JUL1985 09:00:00)-Water Temperature (C)]]*OO[[#This Row],[50]]</f>
        <v>6.2296975244249991E-8</v>
      </c>
      <c r="BA517" s="10">
        <f>3/24000000*OO[[#This Row],[109 (02JUL1985 12:00:00)-Water Temperature (C)]]*OO[[#This Row],[51]]</f>
        <v>2.1848122548012496E-7</v>
      </c>
      <c r="BB517" s="10">
        <f>3/24000000*OO[[#This Row],[110 (02JUL1985 15:00:00)-Water Temperature (C)]]*OO[[#This Row],[52]]</f>
        <v>6.8123081044125005E-7</v>
      </c>
      <c r="BC517" s="10">
        <f>3/24000000*OO[[#This Row],[111 (02JUL1985 18:00:00)-Water Temperature (C)]]*OO[[#This Row],[53]]</f>
        <v>1.9081302503617502E-6</v>
      </c>
      <c r="BD517" s="10">
        <f>3/24000000*OO[[#This Row],[112 (02JUL1985 21:00:00)-Water Temperature (C)]]*OO[[#This Row],[54]]</f>
        <v>4.8580093157025002E-6</v>
      </c>
      <c r="BE517" s="10">
        <f>3/24000000*OO[[#This Row],[113 (03JUL1985 00:00:00)-Water Temperature (C)]]*OO[[#This Row],[55]]</f>
        <v>1.1364590423412499E-5</v>
      </c>
      <c r="BF517" s="10">
        <f>3/24000000*OO[[#This Row],[114 (03JUL1985 03:00:00)-Water Temperature (C)]]*OO[[#This Row],[56]]</f>
        <v>2.4711424366606249E-5</v>
      </c>
      <c r="BG517" s="10">
        <f>3/24000000*OO[[#This Row],[115 (03JUL1985 06:00:00)-Water Temperature (C)]]*OO[[#This Row],[57]]</f>
        <v>5.0074793634999999E-5</v>
      </c>
      <c r="BH517" s="10">
        <f>3/24000000*OO[[#This Row],[116 (03JUL1985 09:00:00)-Water Temperature (C)]]*OO[[#This Row],[58]]</f>
        <v>9.5029975734199995E-5</v>
      </c>
      <c r="BI517" s="10">
        <f>3/24000000*OO[[#This Row],[117 (03JUL1985 12:00:00)-Water Temperature (C)]]*OO[[#This Row],[59]]</f>
        <v>1.7004862102572499E-4</v>
      </c>
      <c r="BJ517" s="10">
        <f>3/24000000*OO[[#This Row],[118 (03JUL1985 15:00:00)-Water Temperature (C)]]*OO[[#This Row],[60]]</f>
        <v>2.8779644328820003E-4</v>
      </c>
      <c r="BK517" s="10">
        <f>3/24000000*OO[[#This Row],[119 (03JUL1985 18:00:00)-Water Temperature (C)]]*OO[[#This Row],[61]]</f>
        <v>4.6344162016049998E-4</v>
      </c>
      <c r="BL517" s="10">
        <f>3/24000000*OO[[#This Row],[120 (03JUL1985 21:00:00)-Water Temperature (C)]]*OO[[#This Row],[62]]</f>
        <v>7.1473844895862497E-4</v>
      </c>
      <c r="BM517" s="10">
        <f>3/24000000*OO[[#This Row],[121 (04JUL1985 00:00:00)-Water Temperature (C)]]*OO[[#This Row],[63]]</f>
        <v>1.0611869866862498E-3</v>
      </c>
      <c r="BN517" s="10">
        <f>3/24000000*OO[[#This Row],[122 (04JUL1985 03:00:00)-Water Temperature (C)]]*OO[[#This Row],[64]]</f>
        <v>1.5265360908449999E-3</v>
      </c>
      <c r="BO517" s="10">
        <f>3/24000000*OO[[#This Row],[123 (04JUL1985 06:00:00)-Water Temperature (C)]]*OO[[#This Row],[65]]</f>
        <v>2.12345775557575E-3</v>
      </c>
      <c r="BP517" s="10">
        <f>3/24000000*OO[[#This Row],[124 (04JUL1985 09:00:00)-Water Temperature (C)]]*OO[[#This Row],[66]]</f>
        <v>2.8693005761857501E-3</v>
      </c>
      <c r="BQ517" s="10">
        <f>3/24000000*OO[[#This Row],[125 (04JUL1985 12:00:00)-Water Temperature (C)]]*OO[[#This Row],[67]]</f>
        <v>3.7692714534474994E-3</v>
      </c>
      <c r="BR517" s="10">
        <f>3/24000000*OO[[#This Row],[126 (04JUL1985 15:00:00)-Water Temperature (C)]]*OO[[#This Row],[68]]</f>
        <v>4.8374719349899998E-3</v>
      </c>
      <c r="BS517" s="10">
        <f>3/24000000*OO[[#This Row],[127 (04JUL1985 18:00:00)-Water Temperature (C)]]*OO[[#This Row],[69]]</f>
        <v>6.0844019043924998E-3</v>
      </c>
      <c r="BT517" s="10">
        <f>3/24000000*OO[[#This Row],[128 (04JUL1985 21:00:00)-Water Temperature (C)]]*OO[[#This Row],[70]]</f>
        <v>7.5056038691199995E-3</v>
      </c>
      <c r="BU517" s="10">
        <f>3/24000000*OO[[#This Row],[129 (05JUL1985 00:00:00)-Water Temperature (C)]]*OO[[#This Row],[71]]</f>
        <v>9.0948379350899999E-3</v>
      </c>
      <c r="BV517" s="10">
        <f>3/24000000*OO[[#This Row],[130 (05JUL1985 03:00:00)-Water Temperature (C)]]*OO[[#This Row],[72]]</f>
        <v>1.088261016219625E-2</v>
      </c>
      <c r="BW517" s="10">
        <f>3/24000000*OO[[#This Row],[131 (05JUL1985 06:00:00)-Water Temperature (C)]]*OO[[#This Row],[73]]</f>
        <v>1.280702576235875E-2</v>
      </c>
      <c r="BX517" s="10">
        <f>3/24000000*OO[[#This Row],[132 (05JUL1985 09:00:00)-Water Temperature (C)]]*OO[[#This Row],[74]]</f>
        <v>1.4869735530201253E-2</v>
      </c>
      <c r="BY517" s="10">
        <f>3/24000000*OO[[#This Row],[133 (05JUL1985 12:00:00)-Water Temperature (C)]]*OO[[#This Row],[75]]</f>
        <v>1.7057280392875001E-2</v>
      </c>
      <c r="BZ517" s="10">
        <f>3/24000000*OO[[#This Row],[134 (05JUL1985 15:00:00)-Water Temperature (C)]]*OO[[#This Row],[76]]</f>
        <v>1.9323526973107498E-2</v>
      </c>
      <c r="CA517" s="10">
        <f>3/24000000*OO[[#This Row],[135 (05JUL1985 18:00:00)-Water Temperature (C)]]*OO[[#This Row],[77]]</f>
        <v>2.1636616903029995E-2</v>
      </c>
      <c r="CB517" s="10">
        <f>3/24000000*OO[[#This Row],[136 (05JUL1985 21:00:00)-Water Temperature (C)]]*OO[[#This Row],[78]]</f>
        <v>2.4004516996360001E-2</v>
      </c>
      <c r="CC517" s="10">
        <f>3/24000000*OO[[#This Row],[137 (06JUL1985 00:00:00)-Water Temperature (C)]]*OO[[#This Row],[79]]</f>
        <v>2.6448432758611248E-2</v>
      </c>
      <c r="CD517" s="10">
        <f>3/24000000*OO[[#This Row],[138 (06JUL1985 03:00:00)-Water Temperature (C)]]*OO[[#This Row],[80]]</f>
        <v>2.9070763947224999E-2</v>
      </c>
      <c r="CE517" s="10">
        <f>3/24000000*OO[[#This Row],[139 (06JUL1985 06:00:00)-Water Temperature (C)]]*OO[[#This Row],[81]]</f>
        <v>3.1690691769701254E-2</v>
      </c>
      <c r="CF517" s="10">
        <f>3/24000000*OO[[#This Row],[140 (06JUL1985 09:00:00)-Water Temperature (C)]]*OO[[#This Row],[82]]</f>
        <v>3.4286268797659995E-2</v>
      </c>
      <c r="CG517" s="10">
        <f>3/24000000*OO[[#This Row],[141 (06JUL1985 12:00:00)-Water Temperature (C)]]*OO[[#This Row],[83]]</f>
        <v>3.6914203973932497E-2</v>
      </c>
      <c r="CH517" s="10">
        <f>3/24000000*OO[[#This Row],[142 (06JUL1985 15:00:00)-Water Temperature (C)]]*OO[[#This Row],[84]]</f>
        <v>3.9434985594437498E-2</v>
      </c>
      <c r="CI517" s="10">
        <f>3/24000000*OO[[#This Row],[143 (06JUL1985 18:00:00)-Water Temperature (C)]]*OO[[#This Row],[85]]</f>
        <v>4.1791746760350003E-2</v>
      </c>
      <c r="CJ517" s="10">
        <f>3/24000000*OO[[#This Row],[144 (06JUL1985 21:00:00)-Water Temperature (C)]]*OO[[#This Row],[86]]</f>
        <v>4.4081385167324995E-2</v>
      </c>
      <c r="CK517" s="10">
        <f>3/24000000*OO[[#This Row],[145 (07JUL1985 00:00:00)-Water Temperature (C)]]*OO[[#This Row],[87]]</f>
        <v>4.638088601445E-2</v>
      </c>
      <c r="CL517" s="10">
        <f>3/24000000*OO[[#This Row],[146 (07JUL1985 03:00:00)-Water Temperature (C)]]*OO[[#This Row],[88]]</f>
        <v>4.8840388266937491E-2</v>
      </c>
      <c r="CM517" s="10">
        <f>3/24000000*OO[[#This Row],[147 (07JUL1985 06:00:00)-Water Temperature (C)]]*OO[[#This Row],[89]]</f>
        <v>5.1259537080125012E-2</v>
      </c>
      <c r="CN517" s="10">
        <f>3/24000000*OO[[#This Row],[148 (07JUL1985 09:00:00)-Water Temperature (C)]]*OO[[#This Row],[90]]</f>
        <v>5.3531037757349999E-2</v>
      </c>
      <c r="CO517" s="10">
        <f>3/24000000*OO[[#This Row],[149 (07JUL1985 12:00:00)-Water Temperature (C)]]*OO[[#This Row],[91]]</f>
        <v>5.5688981810387492E-2</v>
      </c>
      <c r="CP517" s="10">
        <f>3/24000000*OO[[#This Row],[150 (07JUL1985 15:00:00)-Water Temperature (C)]]*OO[[#This Row],[92]]</f>
        <v>5.7597351141724998E-2</v>
      </c>
      <c r="CQ517" s="10">
        <f>3/24000000*OO[[#This Row],[151 (07JUL1985 18:00:00)-Water Temperature (C)]]*OO[[#This Row],[93]]</f>
        <v>5.9332240984125005E-2</v>
      </c>
      <c r="CR517" s="10">
        <f>3/24000000*OO[[#This Row],[152 (07JUL1985 21:00:00)-Water Temperature (C)]]*OO[[#This Row],[94]]</f>
        <v>6.0982668916749999E-2</v>
      </c>
      <c r="CS517" s="10">
        <f>3/24000000*OO[[#This Row],[153 (08JUL1985 00:00:00)-Water Temperature (C)]]*OO[[#This Row],[95]]</f>
        <v>6.2565313979437501E-2</v>
      </c>
      <c r="CT517" s="10">
        <f>3/24000000*OO[[#This Row],[154 (08JUL1985 03:00:00)-Water Temperature (C)]]*OO[[#This Row],[96]]</f>
        <v>6.4133229415612489E-2</v>
      </c>
      <c r="CU517" s="10">
        <f>3/24000000*OO[[#This Row],[155 (08JUL1985 06:00:00)-Water Temperature (C)]]*OO[[#This Row],[97]]</f>
        <v>6.5745355671937497E-2</v>
      </c>
      <c r="CV517" s="10">
        <f>3/24000000*OO[[#This Row],[156 (08JUL1985 09:00:00)-Water Temperature (C)]]*OO[[#This Row],[98]]</f>
        <v>6.7163511545249993E-2</v>
      </c>
      <c r="CW517" s="10">
        <f>3/24000000*OO[[#This Row],[157 (08JUL1985 12:00:00)-Water Temperature (C)]]*OO[[#This Row],[99]]</f>
        <v>6.8475663343687501E-2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0</v>
      </c>
      <c r="AF518" s="10">
        <f>3/24000000*OO[[#This Row],[88 (29JUN1985 21:00:00)-Water Temperature (C)]]*OO[[#This Row],[30]]</f>
        <v>0</v>
      </c>
      <c r="AG518" s="10">
        <f>3/24000000*OO[[#This Row],[89 (30JUN1985 00:00:00)-Water Temperature (C)]]*OO[[#This Row],[31]]</f>
        <v>7.4862248669550005E-41</v>
      </c>
      <c r="AH518" s="10">
        <f>3/24000000*OO[[#This Row],[90 (30JUN1985 03:00:00)-Water Temperature (C)]]*OO[[#This Row],[32]]</f>
        <v>5.67701587734E-37</v>
      </c>
      <c r="AI518" s="10">
        <f>3/24000000*OO[[#This Row],[91 (30JUN1985 06:00:00)-Water Temperature (C)]]*OO[[#This Row],[33]]</f>
        <v>1.4853159360517498E-33</v>
      </c>
      <c r="AJ518" s="10">
        <f>3/24000000*OO[[#This Row],[92 (30JUN1985 09:00:00)-Water Temperature (C)]]*OO[[#This Row],[34]]</f>
        <v>1.5667576064774997E-30</v>
      </c>
      <c r="AK518" s="10">
        <f>3/24000000*OO[[#This Row],[93 (30JUN1985 12:00:00)-Water Temperature (C)]]*OO[[#This Row],[35]]</f>
        <v>7.7069799771699996E-28</v>
      </c>
      <c r="AL518" s="10">
        <f>3/24000000*OO[[#This Row],[94 (30JUN1985 15:00:00)-Water Temperature (C)]]*OO[[#This Row],[36]]</f>
        <v>1.9772965292902499E-25</v>
      </c>
      <c r="AM518" s="10">
        <f>3/24000000*OO[[#This Row],[95 (30JUN1985 18:00:00)-Water Temperature (C)]]*OO[[#This Row],[37]]</f>
        <v>2.8985577429021247E-23</v>
      </c>
      <c r="AN518" s="10">
        <f>3/24000000*OO[[#This Row],[96 (30JUN1985 21:00:00)-Water Temperature (C)]]*OO[[#This Row],[38]]</f>
        <v>2.6069136500939996E-21</v>
      </c>
      <c r="AO518" s="10">
        <f>3/24000000*OO[[#This Row],[97 (01JUL1985 00:00:00)-Water Temperature (C)]]*OO[[#This Row],[39]]</f>
        <v>1.5310891068637499E-19</v>
      </c>
      <c r="AP518" s="10">
        <f>3/24000000*OO[[#This Row],[98 (01JUL1985 03:00:00)-Water Temperature (C)]]*OO[[#This Row],[40]]</f>
        <v>6.1731068005237492E-18</v>
      </c>
      <c r="AQ518" s="10">
        <f>3/24000000*OO[[#This Row],[99 (01JUL1985 06:00:00)-Water Temperature (C)]]*OO[[#This Row],[41]]</f>
        <v>1.75811343648325E-16</v>
      </c>
      <c r="AR518" s="10">
        <f>3/24000000*OO[[#This Row],[100 (01JUL1985 09:00:00)-Water Temperature (C)]]*OO[[#This Row],[42]]</f>
        <v>3.6577391499212499E-15</v>
      </c>
      <c r="AS518" s="10">
        <f>3/24000000*OO[[#This Row],[101 (01JUL1985 12:00:00)-Water Temperature (C)]]*OO[[#This Row],[43]]</f>
        <v>5.7409713445150005E-14</v>
      </c>
      <c r="AT518" s="10">
        <f>3/24000000*OO[[#This Row],[102 (01JUL1985 15:00:00)-Water Temperature (C)]]*OO[[#This Row],[44]]</f>
        <v>7.0019430163200001E-13</v>
      </c>
      <c r="AU518" s="10">
        <f>3/24000000*OO[[#This Row],[103 (01JUL1985 18:00:00)-Water Temperature (C)]]*OO[[#This Row],[45]]</f>
        <v>6.7952383021737493E-12</v>
      </c>
      <c r="AV518" s="10">
        <f>3/24000000*OO[[#This Row],[104 (01JUL1985 21:00:00)-Water Temperature (C)]]*OO[[#This Row],[46]]</f>
        <v>5.35425126315E-11</v>
      </c>
      <c r="AW518" s="10">
        <f>3/24000000*OO[[#This Row],[105 (02JUL1985 00:00:00)-Water Temperature (C)]]*OO[[#This Row],[47]]</f>
        <v>3.5050636128221249E-10</v>
      </c>
      <c r="AX518" s="10">
        <f>3/24000000*OO[[#This Row],[106 (02JUL1985 03:00:00)-Water Temperature (C)]]*OO[[#This Row],[48]]</f>
        <v>1.9452400269120001E-9</v>
      </c>
      <c r="AY518" s="10">
        <f>3/24000000*OO[[#This Row],[107 (02JUL1985 06:00:00)-Water Temperature (C)]]*OO[[#This Row],[49]]</f>
        <v>9.2032778586849975E-9</v>
      </c>
      <c r="AZ518" s="10">
        <f>3/24000000*OO[[#This Row],[108 (02JUL1985 09:00:00)-Water Temperature (C)]]*OO[[#This Row],[50]]</f>
        <v>3.7665889083099996E-8</v>
      </c>
      <c r="BA518" s="10">
        <f>3/24000000*OO[[#This Row],[109 (02JUL1985 12:00:00)-Water Temperature (C)]]*OO[[#This Row],[51]]</f>
        <v>1.3533669341149998E-7</v>
      </c>
      <c r="BB518" s="10">
        <f>3/24000000*OO[[#This Row],[110 (02JUL1985 15:00:00)-Water Temperature (C)]]*OO[[#This Row],[52]]</f>
        <v>4.3186844184999997E-7</v>
      </c>
      <c r="BC518" s="10">
        <f>3/24000000*OO[[#This Row],[111 (02JUL1985 18:00:00)-Water Temperature (C)]]*OO[[#This Row],[53]]</f>
        <v>1.2367394413588747E-6</v>
      </c>
      <c r="BD518" s="10">
        <f>3/24000000*OO[[#This Row],[112 (02JUL1985 21:00:00)-Water Temperature (C)]]*OO[[#This Row],[54]]</f>
        <v>3.21573841266E-6</v>
      </c>
      <c r="BE518" s="10">
        <f>3/24000000*OO[[#This Row],[113 (03JUL1985 00:00:00)-Water Temperature (C)]]*OO[[#This Row],[55]]</f>
        <v>7.6750822566149989E-6</v>
      </c>
      <c r="BF518" s="10">
        <f>3/24000000*OO[[#This Row],[114 (03JUL1985 03:00:00)-Water Temperature (C)]]*OO[[#This Row],[56]]</f>
        <v>1.7009795771794999E-5</v>
      </c>
      <c r="BG518" s="10">
        <f>3/24000000*OO[[#This Row],[115 (03JUL1985 06:00:00)-Water Temperature (C)]]*OO[[#This Row],[57]]</f>
        <v>3.5096490807390001E-5</v>
      </c>
      <c r="BH518" s="10">
        <f>3/24000000*OO[[#This Row],[116 (03JUL1985 09:00:00)-Water Temperature (C)]]*OO[[#This Row],[58]]</f>
        <v>6.7752178508187491E-5</v>
      </c>
      <c r="BI518" s="10">
        <f>3/24000000*OO[[#This Row],[117 (03JUL1985 12:00:00)-Water Temperature (C)]]*OO[[#This Row],[59]]</f>
        <v>1.2321206387822499E-4</v>
      </c>
      <c r="BJ518" s="10">
        <f>3/24000000*OO[[#This Row],[118 (03JUL1985 15:00:00)-Water Temperature (C)]]*OO[[#This Row],[60]]</f>
        <v>2.1175282091999997E-4</v>
      </c>
      <c r="BK518" s="10">
        <f>3/24000000*OO[[#This Row],[119 (03JUL1985 18:00:00)-Water Temperature (C)]]*OO[[#This Row],[61]]</f>
        <v>3.4601022078384997E-4</v>
      </c>
      <c r="BL518" s="10">
        <f>3/24000000*OO[[#This Row],[120 (03JUL1985 21:00:00)-Water Temperature (C)]]*OO[[#This Row],[62]]</f>
        <v>5.4106774036899994E-4</v>
      </c>
      <c r="BM518" s="10">
        <f>3/24000000*OO[[#This Row],[121 (04JUL1985 00:00:00)-Water Temperature (C)]]*OO[[#This Row],[63]]</f>
        <v>8.1393306720524991E-4</v>
      </c>
      <c r="BN518" s="10">
        <f>3/24000000*OO[[#This Row],[122 (04JUL1985 03:00:00)-Water Temperature (C)]]*OO[[#This Row],[64]]</f>
        <v>1.1854319793767499E-3</v>
      </c>
      <c r="BO518" s="10">
        <f>3/24000000*OO[[#This Row],[123 (04JUL1985 06:00:00)-Water Temperature (C)]]*OO[[#This Row],[65]]</f>
        <v>1.66833776602E-3</v>
      </c>
      <c r="BP518" s="10">
        <f>3/24000000*OO[[#This Row],[124 (04JUL1985 09:00:00)-Water Temperature (C)]]*OO[[#This Row],[66]]</f>
        <v>2.2792356703462504E-3</v>
      </c>
      <c r="BQ518" s="10">
        <f>3/24000000*OO[[#This Row],[125 (04JUL1985 12:00:00)-Water Temperature (C)]]*OO[[#This Row],[67]]</f>
        <v>3.0253972052165E-3</v>
      </c>
      <c r="BR518" s="10">
        <f>3/24000000*OO[[#This Row],[126 (04JUL1985 15:00:00)-Water Temperature (C)]]*OO[[#This Row],[68]]</f>
        <v>3.9210992237512501E-3</v>
      </c>
      <c r="BS518" s="10">
        <f>3/24000000*OO[[#This Row],[127 (04JUL1985 18:00:00)-Water Temperature (C)]]*OO[[#This Row],[69]]</f>
        <v>4.9777440716699999E-3</v>
      </c>
      <c r="BT518" s="10">
        <f>3/24000000*OO[[#This Row],[128 (04JUL1985 21:00:00)-Water Temperature (C)]]*OO[[#This Row],[70]]</f>
        <v>6.1944258349724999E-3</v>
      </c>
      <c r="BU518" s="10">
        <f>3/24000000*OO[[#This Row],[129 (05JUL1985 00:00:00)-Water Temperature (C)]]*OO[[#This Row],[71]]</f>
        <v>7.5683155723999997E-3</v>
      </c>
      <c r="BV518" s="10">
        <f>3/24000000*OO[[#This Row],[130 (05JUL1985 03:00:00)-Water Temperature (C)]]*OO[[#This Row],[72]]</f>
        <v>9.1266559121925012E-3</v>
      </c>
      <c r="BW518" s="10">
        <f>3/24000000*OO[[#This Row],[131 (05JUL1985 06:00:00)-Water Temperature (C)]]*OO[[#This Row],[73]]</f>
        <v>1.0819571249829997E-2</v>
      </c>
      <c r="BX518" s="10">
        <f>3/24000000*OO[[#This Row],[132 (05JUL1985 09:00:00)-Water Temperature (C)]]*OO[[#This Row],[74]]</f>
        <v>1.264977887202E-2</v>
      </c>
      <c r="BY518" s="10">
        <f>3/24000000*OO[[#This Row],[133 (05JUL1985 12:00:00)-Water Temperature (C)]]*OO[[#This Row],[75]]</f>
        <v>1.4606239070499998E-2</v>
      </c>
      <c r="BZ518" s="10">
        <f>3/24000000*OO[[#This Row],[134 (05JUL1985 15:00:00)-Water Temperature (C)]]*OO[[#This Row],[76]]</f>
        <v>1.6649735807467501E-2</v>
      </c>
      <c r="CA518" s="10">
        <f>3/24000000*OO[[#This Row],[135 (05JUL1985 18:00:00)-Water Temperature (C)]]*OO[[#This Row],[77]]</f>
        <v>1.8753043690452498E-2</v>
      </c>
      <c r="CB518" s="10">
        <f>3/24000000*OO[[#This Row],[136 (05JUL1985 21:00:00)-Water Temperature (C)]]*OO[[#This Row],[78]]</f>
        <v>2.0922128597094997E-2</v>
      </c>
      <c r="CC518" s="10">
        <f>3/24000000*OO[[#This Row],[137 (06JUL1985 00:00:00)-Water Temperature (C)]]*OO[[#This Row],[79]]</f>
        <v>2.3174534170135E-2</v>
      </c>
      <c r="CD518" s="10">
        <f>3/24000000*OO[[#This Row],[138 (06JUL1985 03:00:00)-Water Temperature (C)]]*OO[[#This Row],[80]]</f>
        <v>2.5598852230216247E-2</v>
      </c>
      <c r="CE518" s="10">
        <f>3/24000000*OO[[#This Row],[139 (06JUL1985 06:00:00)-Water Temperature (C)]]*OO[[#This Row],[81]]</f>
        <v>2.8036470491975E-2</v>
      </c>
      <c r="CF518" s="10">
        <f>3/24000000*OO[[#This Row],[140 (06JUL1985 09:00:00)-Water Temperature (C)]]*OO[[#This Row],[82]]</f>
        <v>3.0467835533552496E-2</v>
      </c>
      <c r="CG518" s="10">
        <f>3/24000000*OO[[#This Row],[141 (06JUL1985 12:00:00)-Water Temperature (C)]]*OO[[#This Row],[83]]</f>
        <v>3.2941076175E-2</v>
      </c>
      <c r="CH518" s="10">
        <f>3/24000000*OO[[#This Row],[142 (06JUL1985 15:00:00)-Water Temperature (C)]]*OO[[#This Row],[84]]</f>
        <v>3.5331314150019999E-2</v>
      </c>
      <c r="CI518" s="10">
        <f>3/24000000*OO[[#This Row],[143 (06JUL1985 18:00:00)-Water Temperature (C)]]*OO[[#This Row],[85]]</f>
        <v>3.7587282777152502E-2</v>
      </c>
      <c r="CJ518" s="10">
        <f>3/24000000*OO[[#This Row],[144 (06JUL1985 21:00:00)-Water Temperature (C)]]*OO[[#This Row],[86]]</f>
        <v>3.9792977105337496E-2</v>
      </c>
      <c r="CK518" s="10">
        <f>3/24000000*OO[[#This Row],[145 (07JUL1985 00:00:00)-Water Temperature (C)]]*OO[[#This Row],[87]]</f>
        <v>4.2016556871075E-2</v>
      </c>
      <c r="CL518" s="10">
        <f>3/24000000*OO[[#This Row],[146 (07JUL1985 03:00:00)-Water Temperature (C)]]*OO[[#This Row],[88]]</f>
        <v>4.4391493864987502E-2</v>
      </c>
      <c r="CM518" s="10">
        <f>3/24000000*OO[[#This Row],[147 (07JUL1985 06:00:00)-Water Temperature (C)]]*OO[[#This Row],[89]]</f>
        <v>4.6736146040000003E-2</v>
      </c>
      <c r="CN518" s="10">
        <f>3/24000000*OO[[#This Row],[148 (07JUL1985 09:00:00)-Water Temperature (C)]]*OO[[#This Row],[90]]</f>
        <v>4.8952792020112497E-2</v>
      </c>
      <c r="CO518" s="10">
        <f>3/24000000*OO[[#This Row],[149 (07JUL1985 12:00:00)-Water Temperature (C)]]*OO[[#This Row],[91]]</f>
        <v>5.1070972563799999E-2</v>
      </c>
      <c r="CP518" s="10">
        <f>3/24000000*OO[[#This Row],[150 (07JUL1985 15:00:00)-Water Temperature (C)]]*OO[[#This Row],[92]]</f>
        <v>5.2967638312599999E-2</v>
      </c>
      <c r="CQ518" s="10">
        <f>3/24000000*OO[[#This Row],[151 (07JUL1985 18:00:00)-Water Temperature (C)]]*OO[[#This Row],[93]]</f>
        <v>5.4709684050937492E-2</v>
      </c>
      <c r="CR518" s="10">
        <f>3/24000000*OO[[#This Row],[152 (07JUL1985 21:00:00)-Water Temperature (C)]]*OO[[#This Row],[94]]</f>
        <v>5.6377358803274991E-2</v>
      </c>
      <c r="CS518" s="10">
        <f>3/24000000*OO[[#This Row],[153 (08JUL1985 00:00:00)-Water Temperature (C)]]*OO[[#This Row],[95]]</f>
        <v>5.7983229513137502E-2</v>
      </c>
      <c r="CT518" s="10">
        <f>3/24000000*OO[[#This Row],[154 (08JUL1985 03:00:00)-Water Temperature (C)]]*OO[[#This Row],[96]]</f>
        <v>5.9577082060799993E-2</v>
      </c>
      <c r="CU518" s="10">
        <f>3/24000000*OO[[#This Row],[155 (08JUL1985 06:00:00)-Water Temperature (C)]]*OO[[#This Row],[97]]</f>
        <v>6.121052159039999E-2</v>
      </c>
      <c r="CV518" s="10">
        <f>3/24000000*OO[[#This Row],[156 (08JUL1985 09:00:00)-Water Temperature (C)]]*OO[[#This Row],[98]]</f>
        <v>6.2665993719900004E-2</v>
      </c>
      <c r="CW518" s="10">
        <f>3/24000000*OO[[#This Row],[157 (08JUL1985 12:00:00)-Water Temperature (C)]]*OO[[#This Row],[99]]</f>
        <v>6.4022203197874994E-2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0</v>
      </c>
      <c r="AF519" s="10">
        <f>3/24000000*OO[[#This Row],[88 (29JUN1985 21:00:00)-Water Temperature (C)]]*OO[[#This Row],[30]]</f>
        <v>0</v>
      </c>
      <c r="AG519" s="10">
        <f>3/24000000*OO[[#This Row],[89 (30JUN1985 00:00:00)-Water Temperature (C)]]*OO[[#This Row],[31]]</f>
        <v>2.0124653974154998E-41</v>
      </c>
      <c r="AH519" s="10">
        <f>3/24000000*OO[[#This Row],[90 (30JUN1985 03:00:00)-Water Temperature (C)]]*OO[[#This Row],[32]]</f>
        <v>1.6463107936282501E-37</v>
      </c>
      <c r="AI519" s="10">
        <f>3/24000000*OO[[#This Row],[91 (30JUN1985 06:00:00)-Water Temperature (C)]]*OO[[#This Row],[33]]</f>
        <v>4.6243810596112499E-34</v>
      </c>
      <c r="AJ519" s="10">
        <f>3/24000000*OO[[#This Row],[92 (30JUN1985 09:00:00)-Water Temperature (C)]]*OO[[#This Row],[34]]</f>
        <v>5.2009069471149999E-31</v>
      </c>
      <c r="AK519" s="10">
        <f>3/24000000*OO[[#This Row],[93 (30JUN1985 12:00:00)-Water Temperature (C)]]*OO[[#This Row],[35]]</f>
        <v>2.7120141732017503E-28</v>
      </c>
      <c r="AL519" s="10">
        <f>3/24000000*OO[[#This Row],[94 (30JUN1985 15:00:00)-Water Temperature (C)]]*OO[[#This Row],[36]]</f>
        <v>7.3401315875387505E-26</v>
      </c>
      <c r="AM519" s="10">
        <f>3/24000000*OO[[#This Row],[95 (30JUN1985 18:00:00)-Water Temperature (C)]]*OO[[#This Row],[37]]</f>
        <v>1.1302955698567499E-23</v>
      </c>
      <c r="AN519" s="10">
        <f>3/24000000*OO[[#This Row],[96 (30JUN1985 21:00:00)-Water Temperature (C)]]*OO[[#This Row],[38]]</f>
        <v>1.0642488815166249E-21</v>
      </c>
      <c r="AO519" s="10">
        <f>3/24000000*OO[[#This Row],[97 (01JUL1985 00:00:00)-Water Temperature (C)]]*OO[[#This Row],[39]]</f>
        <v>6.5259861839862488E-20</v>
      </c>
      <c r="AP519" s="10">
        <f>3/24000000*OO[[#This Row],[98 (01JUL1985 03:00:00)-Water Temperature (C)]]*OO[[#This Row],[40]]</f>
        <v>2.740445274562E-18</v>
      </c>
      <c r="AQ519" s="10">
        <f>3/24000000*OO[[#This Row],[99 (01JUL1985 06:00:00)-Water Temperature (C)]]*OO[[#This Row],[41]]</f>
        <v>8.1100728843749986E-17</v>
      </c>
      <c r="AR519" s="10">
        <f>3/24000000*OO[[#This Row],[100 (01JUL1985 09:00:00)-Water Temperature (C)]]*OO[[#This Row],[42]]</f>
        <v>1.749934816854E-15</v>
      </c>
      <c r="AS519" s="10">
        <f>3/24000000*OO[[#This Row],[101 (01JUL1985 12:00:00)-Water Temperature (C)]]*OO[[#This Row],[43]]</f>
        <v>2.8434759216176249E-14</v>
      </c>
      <c r="AT519" s="10">
        <f>3/24000000*OO[[#This Row],[102 (01JUL1985 15:00:00)-Water Temperature (C)]]*OO[[#This Row],[44]]</f>
        <v>3.5847459166603746E-13</v>
      </c>
      <c r="AU519" s="10">
        <f>3/24000000*OO[[#This Row],[103 (01JUL1985 18:00:00)-Water Temperature (C)]]*OO[[#This Row],[45]]</f>
        <v>3.5908862253408744E-12</v>
      </c>
      <c r="AV519" s="10">
        <f>3/24000000*OO[[#This Row],[104 (01JUL1985 21:00:00)-Water Temperature (C)]]*OO[[#This Row],[46]]</f>
        <v>2.9164448676385E-11</v>
      </c>
      <c r="AW519" s="10">
        <f>3/24000000*OO[[#This Row],[105 (02JUL1985 00:00:00)-Water Temperature (C)]]*OO[[#This Row],[47]]</f>
        <v>1.965436863979875E-10</v>
      </c>
      <c r="AX519" s="10">
        <f>3/24000000*OO[[#This Row],[106 (02JUL1985 03:00:00)-Water Temperature (C)]]*OO[[#This Row],[48]]</f>
        <v>1.1214842091952499E-9</v>
      </c>
      <c r="AY519" s="10">
        <f>3/24000000*OO[[#This Row],[107 (02JUL1985 06:00:00)-Water Temperature (C)]]*OO[[#This Row],[49]]</f>
        <v>5.4480803224625E-9</v>
      </c>
      <c r="AZ519" s="10">
        <f>3/24000000*OO[[#This Row],[108 (02JUL1985 09:00:00)-Water Temperature (C)]]*OO[[#This Row],[50]]</f>
        <v>2.2863414704409997E-8</v>
      </c>
      <c r="BA519" s="10">
        <f>3/24000000*OO[[#This Row],[109 (02JUL1985 12:00:00)-Water Temperature (C)]]*OO[[#This Row],[51]]</f>
        <v>8.4139192934587492E-8</v>
      </c>
      <c r="BB519" s="10">
        <f>3/24000000*OO[[#This Row],[110 (02JUL1985 15:00:00)-Water Temperature (C)]]*OO[[#This Row],[52]]</f>
        <v>2.7470621434299999E-7</v>
      </c>
      <c r="BC519" s="10">
        <f>3/24000000*OO[[#This Row],[111 (02JUL1985 18:00:00)-Water Temperature (C)]]*OO[[#This Row],[53]]</f>
        <v>8.0404442686162495E-7</v>
      </c>
      <c r="BD519" s="10">
        <f>3/24000000*OO[[#This Row],[112 (02JUL1985 21:00:00)-Water Temperature (C)]]*OO[[#This Row],[54]]</f>
        <v>2.134548594218E-6</v>
      </c>
      <c r="BE519" s="10">
        <f>3/24000000*OO[[#This Row],[113 (03JUL1985 00:00:00)-Water Temperature (C)]]*OO[[#This Row],[55]]</f>
        <v>5.1961264198499996E-6</v>
      </c>
      <c r="BF519" s="10">
        <f>3/24000000*OO[[#This Row],[114 (03JUL1985 03:00:00)-Water Temperature (C)]]*OO[[#This Row],[56]]</f>
        <v>1.1733549473519999E-5</v>
      </c>
      <c r="BG519" s="10">
        <f>3/24000000*OO[[#This Row],[115 (03JUL1985 06:00:00)-Water Temperature (C)]]*OO[[#This Row],[57]]</f>
        <v>2.4643888952524999E-5</v>
      </c>
      <c r="BH519" s="10">
        <f>3/24000000*OO[[#This Row],[116 (03JUL1985 09:00:00)-Water Temperature (C)]]*OO[[#This Row],[58]]</f>
        <v>4.8380088072999991E-5</v>
      </c>
      <c r="BI519" s="10">
        <f>3/24000000*OO[[#This Row],[117 (03JUL1985 12:00:00)-Water Temperature (C)]]*OO[[#This Row],[59]]</f>
        <v>8.9390660977124999E-5</v>
      </c>
      <c r="BJ519" s="10">
        <f>3/24000000*OO[[#This Row],[118 (03JUL1985 15:00:00)-Water Temperature (C)]]*OO[[#This Row],[60]]</f>
        <v>1.5596084794420001E-4</v>
      </c>
      <c r="BK519" s="10">
        <f>3/24000000*OO[[#This Row],[119 (03JUL1985 18:00:00)-Water Temperature (C)]]*OO[[#This Row],[61]]</f>
        <v>2.5851700227567503E-4</v>
      </c>
      <c r="BL519" s="10">
        <f>3/24000000*OO[[#This Row],[120 (03JUL1985 21:00:00)-Water Temperature (C)]]*OO[[#This Row],[62]]</f>
        <v>4.0976374005125004E-4</v>
      </c>
      <c r="BM519" s="10">
        <f>3/24000000*OO[[#This Row],[121 (04JUL1985 00:00:00)-Water Temperature (C)]]*OO[[#This Row],[63]]</f>
        <v>6.2435413719624995E-4</v>
      </c>
      <c r="BN519" s="10">
        <f>3/24000000*OO[[#This Row],[122 (04JUL1985 03:00:00)-Water Temperature (C)]]*OO[[#This Row],[64]]</f>
        <v>9.2038069760774993E-4</v>
      </c>
      <c r="BO519" s="10">
        <f>3/24000000*OO[[#This Row],[123 (04JUL1985 06:00:00)-Water Temperature (C)]]*OO[[#This Row],[65]]</f>
        <v>1.3101895493264999E-3</v>
      </c>
      <c r="BP519" s="10">
        <f>3/24000000*OO[[#This Row],[124 (04JUL1985 09:00:00)-Water Temperature (C)]]*OO[[#This Row],[66]]</f>
        <v>1.809239388373E-3</v>
      </c>
      <c r="BQ519" s="10">
        <f>3/24000000*OO[[#This Row],[125 (04JUL1985 12:00:00)-Water Temperature (C)]]*OO[[#This Row],[67]]</f>
        <v>2.4260074947666248E-3</v>
      </c>
      <c r="BR519" s="10">
        <f>3/24000000*OO[[#This Row],[126 (04JUL1985 15:00:00)-Water Temperature (C)]]*OO[[#This Row],[68]]</f>
        <v>3.1744810677179999E-3</v>
      </c>
      <c r="BS519" s="10">
        <f>3/24000000*OO[[#This Row],[127 (04JUL1985 18:00:00)-Water Temperature (C)]]*OO[[#This Row],[69]]</f>
        <v>4.0664972900625006E-3</v>
      </c>
      <c r="BT519" s="10">
        <f>3/24000000*OO[[#This Row],[128 (04JUL1985 21:00:00)-Water Temperature (C)]]*OO[[#This Row],[70]]</f>
        <v>5.1037389329062488E-3</v>
      </c>
      <c r="BU519" s="10">
        <f>3/24000000*OO[[#This Row],[129 (05JUL1985 00:00:00)-Water Temperature (C)]]*OO[[#This Row],[71]]</f>
        <v>6.2861293070175005E-3</v>
      </c>
      <c r="BV519" s="10">
        <f>3/24000000*OO[[#This Row],[130 (05JUL1985 03:00:00)-Water Temperature (C)]]*OO[[#This Row],[72]]</f>
        <v>7.6379272198874998E-3</v>
      </c>
      <c r="BW519" s="10">
        <f>3/24000000*OO[[#This Row],[131 (05JUL1985 06:00:00)-Water Temperature (C)]]*OO[[#This Row],[73]]</f>
        <v>9.1197552555699994E-3</v>
      </c>
      <c r="BX519" s="10">
        <f>3/24000000*OO[[#This Row],[132 (05JUL1985 09:00:00)-Water Temperature (C)]]*OO[[#This Row],[74]]</f>
        <v>1.073479672188E-2</v>
      </c>
      <c r="BY519" s="10">
        <f>3/24000000*OO[[#This Row],[133 (05JUL1985 12:00:00)-Water Temperature (C)]]*OO[[#This Row],[75]]</f>
        <v>1.247460093984375E-2</v>
      </c>
      <c r="BZ519" s="10">
        <f>3/24000000*OO[[#This Row],[134 (05JUL1985 15:00:00)-Water Temperature (C)]]*OO[[#This Row],[76]]</f>
        <v>1.4306151957139999E-2</v>
      </c>
      <c r="CA519" s="10">
        <f>3/24000000*OO[[#This Row],[135 (05JUL1985 18:00:00)-Water Temperature (C)]]*OO[[#This Row],[77]]</f>
        <v>1.6206130881897499E-2</v>
      </c>
      <c r="CB519" s="10">
        <f>3/24000000*OO[[#This Row],[136 (05JUL1985 21:00:00)-Water Temperature (C)]]*OO[[#This Row],[78]]</f>
        <v>1.8179397869552499E-2</v>
      </c>
      <c r="CC519" s="10">
        <f>3/24000000*OO[[#This Row],[137 (06JUL1985 00:00:00)-Water Temperature (C)]]*OO[[#This Row],[79]]</f>
        <v>2.0240492885691248E-2</v>
      </c>
      <c r="CD519" s="10">
        <f>3/24000000*OO[[#This Row],[138 (06JUL1985 03:00:00)-Water Temperature (C)]]*OO[[#This Row],[80]]</f>
        <v>2.2466160514529997E-2</v>
      </c>
      <c r="CE519" s="10">
        <f>3/24000000*OO[[#This Row],[139 (06JUL1985 06:00:00)-Water Temperature (C)]]*OO[[#This Row],[81]]</f>
        <v>2.4718622000618751E-2</v>
      </c>
      <c r="CF519" s="10">
        <f>3/24000000*OO[[#This Row],[140 (06JUL1985 09:00:00)-Water Temperature (C)]]*OO[[#This Row],[82]]</f>
        <v>2.6979058639749996E-2</v>
      </c>
      <c r="CG519" s="10">
        <f>3/24000000*OO[[#This Row],[141 (06JUL1985 12:00:00)-Water Temperature (C)]]*OO[[#This Row],[83]]</f>
        <v>2.9289247241345E-2</v>
      </c>
      <c r="CH519" s="10">
        <f>3/24000000*OO[[#This Row],[142 (06JUL1985 15:00:00)-Water Temperature (C)]]*OO[[#This Row],[84]]</f>
        <v>3.1538107863674995E-2</v>
      </c>
      <c r="CI519" s="10">
        <f>3/24000000*OO[[#This Row],[143 (06JUL1985 18:00:00)-Water Temperature (C)]]*OO[[#This Row],[85]]</f>
        <v>3.3678821517769998E-2</v>
      </c>
      <c r="CJ519" s="10">
        <f>3/24000000*OO[[#This Row],[144 (06JUL1985 21:00:00)-Water Temperature (C)]]*OO[[#This Row],[86]]</f>
        <v>3.5783926188375004E-2</v>
      </c>
      <c r="CK519" s="10">
        <f>3/24000000*OO[[#This Row],[145 (07JUL1985 00:00:00)-Water Temperature (C)]]*OO[[#This Row],[87]]</f>
        <v>3.7913993591191249E-2</v>
      </c>
      <c r="CL519" s="10">
        <f>3/24000000*OO[[#This Row],[146 (07JUL1985 03:00:00)-Water Temperature (C)]]*OO[[#This Row],[88]]</f>
        <v>4.0187681175799995E-2</v>
      </c>
      <c r="CM519" s="10">
        <f>3/24000000*OO[[#This Row],[147 (07JUL1985 06:00:00)-Water Temperature (C)]]*OO[[#This Row],[89]]</f>
        <v>4.2441143699512504E-2</v>
      </c>
      <c r="CN519" s="10">
        <f>3/24000000*OO[[#This Row],[148 (07JUL1985 09:00:00)-Water Temperature (C)]]*OO[[#This Row],[90]]</f>
        <v>4.4584859434799992E-2</v>
      </c>
      <c r="CO519" s="10">
        <f>3/24000000*OO[[#This Row],[149 (07JUL1985 12:00:00)-Water Temperature (C)]]*OO[[#This Row],[91]]</f>
        <v>4.6645212742150007E-2</v>
      </c>
      <c r="CP519" s="10">
        <f>3/24000000*OO[[#This Row],[150 (07JUL1985 15:00:00)-Water Temperature (C)]]*OO[[#This Row],[92]]</f>
        <v>4.8510788168062494E-2</v>
      </c>
      <c r="CQ519" s="10">
        <f>3/24000000*OO[[#This Row],[151 (07JUL1985 18:00:00)-Water Temperature (C)]]*OO[[#This Row],[93]]</f>
        <v>5.0239216263599999E-2</v>
      </c>
      <c r="CR519" s="10">
        <f>3/24000000*OO[[#This Row],[152 (07JUL1985 21:00:00)-Water Temperature (C)]]*OO[[#This Row],[94]]</f>
        <v>5.1903548650999991E-2</v>
      </c>
      <c r="CS519" s="10">
        <f>3/24000000*OO[[#This Row],[153 (08JUL1985 00:00:00)-Water Temperature (C)]]*OO[[#This Row],[95]]</f>
        <v>5.3512296109224991E-2</v>
      </c>
      <c r="CT519" s="10">
        <f>3/24000000*OO[[#This Row],[154 (08JUL1985 03:00:00)-Water Temperature (C)]]*OO[[#This Row],[96]]</f>
        <v>5.511152767799999E-2</v>
      </c>
      <c r="CU519" s="10">
        <f>3/24000000*OO[[#This Row],[155 (08JUL1985 06:00:00)-Water Temperature (C)]]*OO[[#This Row],[97]]</f>
        <v>5.6747961134025006E-2</v>
      </c>
      <c r="CV519" s="10">
        <f>3/24000000*OO[[#This Row],[156 (08JUL1985 09:00:00)-Water Temperature (C)]]*OO[[#This Row],[98]]</f>
        <v>5.8222469377374998E-2</v>
      </c>
      <c r="CW519" s="10">
        <f>3/24000000*OO[[#This Row],[157 (08JUL1985 12:00:00)-Water Temperature (C)]]*OO[[#This Row],[99]]</f>
        <v>5.9606059852624994E-2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5.4341836130399995E-42</v>
      </c>
      <c r="AH520" s="10">
        <f>3/24000000*OO[[#This Row],[90 (30JUN1985 03:00:00)-Water Temperature (C)]]*OO[[#This Row],[32]]</f>
        <v>4.7949914718750004E-38</v>
      </c>
      <c r="AI520" s="10">
        <f>3/24000000*OO[[#This Row],[91 (30JUN1985 06:00:00)-Water Temperature (C)]]*OO[[#This Row],[33]]</f>
        <v>1.44582048848925E-34</v>
      </c>
      <c r="AJ520" s="10">
        <f>3/24000000*OO[[#This Row],[92 (30JUN1985 09:00:00)-Water Temperature (C)]]*OO[[#This Row],[34]]</f>
        <v>1.7337728259574999E-31</v>
      </c>
      <c r="AK520" s="10">
        <f>3/24000000*OO[[#This Row],[93 (30JUN1985 12:00:00)-Water Temperature (C)]]*OO[[#This Row],[35]]</f>
        <v>9.5831390892549991E-29</v>
      </c>
      <c r="AL520" s="10">
        <f>3/24000000*OO[[#This Row],[94 (30JUN1985 15:00:00)-Water Temperature (C)]]*OO[[#This Row],[36]]</f>
        <v>2.7359937653999998E-26</v>
      </c>
      <c r="AM520" s="10">
        <f>3/24000000*OO[[#This Row],[95 (30JUN1985 18:00:00)-Water Temperature (C)]]*OO[[#This Row],[37]]</f>
        <v>4.4251719342675002E-24</v>
      </c>
      <c r="AN520" s="10">
        <f>3/24000000*OO[[#This Row],[96 (30JUN1985 21:00:00)-Water Temperature (C)]]*OO[[#This Row],[38]]</f>
        <v>4.3612527616200003E-22</v>
      </c>
      <c r="AO520" s="10">
        <f>3/24000000*OO[[#This Row],[97 (01JUL1985 00:00:00)-Water Temperature (C)]]*OO[[#This Row],[39]]</f>
        <v>2.7915812282237498E-20</v>
      </c>
      <c r="AP520" s="10">
        <f>3/24000000*OO[[#This Row],[98 (01JUL1985 03:00:00)-Water Temperature (C)]]*OO[[#This Row],[40]]</f>
        <v>1.2206546296001249E-18</v>
      </c>
      <c r="AQ520" s="10">
        <f>3/24000000*OO[[#This Row],[99 (01JUL1985 06:00:00)-Water Temperature (C)]]*OO[[#This Row],[41]]</f>
        <v>3.7528009752787494E-17</v>
      </c>
      <c r="AR520" s="10">
        <f>3/24000000*OO[[#This Row],[100 (01JUL1985 09:00:00)-Water Temperature (C)]]*OO[[#This Row],[42]]</f>
        <v>8.3958052688999992E-16</v>
      </c>
      <c r="AS520" s="10">
        <f>3/24000000*OO[[#This Row],[101 (01JUL1985 12:00:00)-Water Temperature (C)]]*OO[[#This Row],[43]]</f>
        <v>1.4119494921412498E-14</v>
      </c>
      <c r="AT520" s="10">
        <f>3/24000000*OO[[#This Row],[102 (01JUL1985 15:00:00)-Water Temperature (C)]]*OO[[#This Row],[44]]</f>
        <v>1.839373783132E-13</v>
      </c>
      <c r="AU520" s="10">
        <f>3/24000000*OO[[#This Row],[103 (01JUL1985 18:00:00)-Water Temperature (C)]]*OO[[#This Row],[45]]</f>
        <v>1.9011762309759999E-12</v>
      </c>
      <c r="AV520" s="10">
        <f>3/24000000*OO[[#This Row],[104 (01JUL1985 21:00:00)-Water Temperature (C)]]*OO[[#This Row],[46]]</f>
        <v>1.59103311491675E-11</v>
      </c>
      <c r="AW520" s="10">
        <f>3/24000000*OO[[#This Row],[105 (02JUL1985 00:00:00)-Water Temperature (C)]]*OO[[#This Row],[47]]</f>
        <v>1.10341522982775E-10</v>
      </c>
      <c r="AX520" s="10">
        <f>3/24000000*OO[[#This Row],[106 (02JUL1985 03:00:00)-Water Temperature (C)]]*OO[[#This Row],[48]]</f>
        <v>6.4709027820774993E-10</v>
      </c>
      <c r="AY520" s="10">
        <f>3/24000000*OO[[#This Row],[107 (02JUL1985 06:00:00)-Water Temperature (C)]]*OO[[#This Row],[49]]</f>
        <v>3.2266171983374998E-9</v>
      </c>
      <c r="AZ520" s="10">
        <f>3/24000000*OO[[#This Row],[108 (02JUL1985 09:00:00)-Water Temperature (C)]]*OO[[#This Row],[50]]</f>
        <v>1.3879583691119998E-8</v>
      </c>
      <c r="BA520" s="10">
        <f>3/24000000*OO[[#This Row],[109 (02JUL1985 12:00:00)-Water Temperature (C)]]*OO[[#This Row],[51]]</f>
        <v>5.2294100223249996E-8</v>
      </c>
      <c r="BB520" s="10">
        <f>3/24000000*OO[[#This Row],[110 (02JUL1985 15:00:00)-Water Temperature (C)]]*OO[[#This Row],[52]]</f>
        <v>1.7462091098156248E-7</v>
      </c>
      <c r="BC520" s="10">
        <f>3/24000000*OO[[#This Row],[111 (02JUL1985 18:00:00)-Water Temperature (C)]]*OO[[#This Row],[53]]</f>
        <v>5.2218035664787502E-7</v>
      </c>
      <c r="BD520" s="10">
        <f>3/24000000*OO[[#This Row],[112 (02JUL1985 21:00:00)-Water Temperature (C)]]*OO[[#This Row],[54]]</f>
        <v>1.4148051629782501E-6</v>
      </c>
      <c r="BE520" s="10">
        <f>3/24000000*OO[[#This Row],[113 (03JUL1985 00:00:00)-Water Temperature (C)]]*OO[[#This Row],[55]]</f>
        <v>3.5113108292201248E-6</v>
      </c>
      <c r="BF520" s="10">
        <f>3/24000000*OO[[#This Row],[114 (03JUL1985 03:00:00)-Water Temperature (C)]]*OO[[#This Row],[56]]</f>
        <v>8.0756607023024996E-6</v>
      </c>
      <c r="BG520" s="10">
        <f>3/24000000*OO[[#This Row],[115 (03JUL1985 06:00:00)-Water Temperature (C)]]*OO[[#This Row],[57]]</f>
        <v>1.7258347613655E-5</v>
      </c>
      <c r="BH520" s="10">
        <f>3/24000000*OO[[#This Row],[116 (03JUL1985 09:00:00)-Water Temperature (C)]]*OO[[#This Row],[58]]</f>
        <v>3.44417952021E-5</v>
      </c>
      <c r="BI520" s="10">
        <f>3/24000000*OO[[#This Row],[117 (03JUL1985 12:00:00)-Water Temperature (C)]]*OO[[#This Row],[59]]</f>
        <v>6.4631493486524998E-5</v>
      </c>
      <c r="BJ520" s="10">
        <f>3/24000000*OO[[#This Row],[118 (03JUL1985 15:00:00)-Water Temperature (C)]]*OO[[#This Row],[60]]</f>
        <v>1.144355388265E-4</v>
      </c>
      <c r="BK520" s="10">
        <f>3/24000000*OO[[#This Row],[119 (03JUL1985 18:00:00)-Water Temperature (C)]]*OO[[#This Row],[61]]</f>
        <v>1.9234589340312496E-4</v>
      </c>
      <c r="BL520" s="10">
        <f>3/24000000*OO[[#This Row],[120 (03JUL1985 21:00:00)-Water Temperature (C)]]*OO[[#This Row],[62]]</f>
        <v>3.0892248313484994E-4</v>
      </c>
      <c r="BM520" s="10">
        <f>3/24000000*OO[[#This Row],[121 (04JUL1985 00:00:00)-Water Temperature (C)]]*OO[[#This Row],[63]]</f>
        <v>4.7660311198499997E-4</v>
      </c>
      <c r="BN520" s="10">
        <f>3/24000000*OO[[#This Row],[122 (04JUL1985 03:00:00)-Water Temperature (C)]]*OO[[#This Row],[64]]</f>
        <v>7.1087595656999989E-4</v>
      </c>
      <c r="BO520" s="10">
        <f>3/24000000*OO[[#This Row],[123 (04JUL1985 06:00:00)-Water Temperature (C)]]*OO[[#This Row],[65]]</f>
        <v>1.0232464410490001E-3</v>
      </c>
      <c r="BP520" s="10">
        <f>3/24000000*OO[[#This Row],[124 (04JUL1985 09:00:00)-Water Temperature (C)]]*OO[[#This Row],[66]]</f>
        <v>1.427813052108E-3</v>
      </c>
      <c r="BQ520" s="10">
        <f>3/24000000*OO[[#This Row],[125 (04JUL1985 12:00:00)-Water Temperature (C)]]*OO[[#This Row],[67]]</f>
        <v>1.9335152093814998E-3</v>
      </c>
      <c r="BR520" s="10">
        <f>3/24000000*OO[[#This Row],[126 (04JUL1985 15:00:00)-Water Temperature (C)]]*OO[[#This Row],[68]]</f>
        <v>2.5536589544322501E-3</v>
      </c>
      <c r="BS520" s="10">
        <f>3/24000000*OO[[#This Row],[127 (04JUL1985 18:00:00)-Water Temperature (C)]]*OO[[#This Row],[69]]</f>
        <v>3.3000743577308749E-3</v>
      </c>
      <c r="BT520" s="10">
        <f>3/24000000*OO[[#This Row],[128 (04JUL1985 21:00:00)-Water Temperature (C)]]*OO[[#This Row],[70]]</f>
        <v>4.1763152460549992E-3</v>
      </c>
      <c r="BU520" s="10">
        <f>3/24000000*OO[[#This Row],[129 (05JUL1985 00:00:00)-Water Temperature (C)]]*OO[[#This Row],[71]]</f>
        <v>5.1842677295500005E-3</v>
      </c>
      <c r="BV520" s="10">
        <f>3/24000000*OO[[#This Row],[130 (05JUL1985 03:00:00)-Water Temperature (C)]]*OO[[#This Row],[72]]</f>
        <v>6.3454873496299998E-3</v>
      </c>
      <c r="BW520" s="10">
        <f>3/24000000*OO[[#This Row],[131 (05JUL1985 06:00:00)-Water Temperature (C)]]*OO[[#This Row],[73]]</f>
        <v>7.6298495825199994E-3</v>
      </c>
      <c r="BX520" s="10">
        <f>3/24000000*OO[[#This Row],[132 (05JUL1985 09:00:00)-Water Temperature (C)]]*OO[[#This Row],[74]]</f>
        <v>9.0404597228312504E-3</v>
      </c>
      <c r="BY520" s="10">
        <f>3/24000000*OO[[#This Row],[133 (05JUL1985 12:00:00)-Water Temperature (C)]]*OO[[#This Row],[75]]</f>
        <v>1.0571505395E-2</v>
      </c>
      <c r="BZ520" s="10">
        <f>3/24000000*OO[[#This Row],[134 (05JUL1985 15:00:00)-Water Temperature (C)]]*OO[[#This Row],[76]]</f>
        <v>1.21956531472625E-2</v>
      </c>
      <c r="CA520" s="10">
        <f>3/24000000*OO[[#This Row],[135 (05JUL1985 18:00:00)-Water Temperature (C)]]*OO[[#This Row],[77]]</f>
        <v>1.3893006642516248E-2</v>
      </c>
      <c r="CB520" s="10">
        <f>3/24000000*OO[[#This Row],[136 (05JUL1985 21:00:00)-Water Temperature (C)]]*OO[[#This Row],[78]]</f>
        <v>1.5667894520748748E-2</v>
      </c>
      <c r="CC520" s="10">
        <f>3/24000000*OO[[#This Row],[137 (06JUL1985 00:00:00)-Water Temperature (C)]]*OO[[#This Row],[79]]</f>
        <v>1.7532460560543747E-2</v>
      </c>
      <c r="CD520" s="10">
        <f>3/24000000*OO[[#This Row],[138 (06JUL1985 03:00:00)-Water Temperature (C)]]*OO[[#This Row],[80]]</f>
        <v>1.95528122549E-2</v>
      </c>
      <c r="CE520" s="10">
        <f>3/24000000*OO[[#This Row],[139 (06JUL1985 06:00:00)-Water Temperature (C)]]*OO[[#This Row],[81]]</f>
        <v>2.161093947051625E-2</v>
      </c>
      <c r="CF520" s="10">
        <f>3/24000000*OO[[#This Row],[140 (06JUL1985 09:00:00)-Water Temperature (C)]]*OO[[#This Row],[82]]</f>
        <v>2.3688112392944997E-2</v>
      </c>
      <c r="CG520" s="10">
        <f>3/24000000*OO[[#This Row],[141 (06JUL1985 12:00:00)-Water Temperature (C)]]*OO[[#This Row],[83]]</f>
        <v>2.5820969586825001E-2</v>
      </c>
      <c r="CH520" s="10">
        <f>3/24000000*OO[[#This Row],[142 (06JUL1985 15:00:00)-Water Temperature (C)]]*OO[[#This Row],[84]]</f>
        <v>2.7912325820761252E-2</v>
      </c>
      <c r="CI520" s="10">
        <f>3/24000000*OO[[#This Row],[143 (06JUL1985 18:00:00)-Water Temperature (C)]]*OO[[#This Row],[85]]</f>
        <v>2.9918567518593744E-2</v>
      </c>
      <c r="CJ520" s="10">
        <f>3/24000000*OO[[#This Row],[144 (06JUL1985 21:00:00)-Water Temperature (C)]]*OO[[#This Row],[86]]</f>
        <v>3.1902565500717496E-2</v>
      </c>
      <c r="CK520" s="10">
        <f>3/24000000*OO[[#This Row],[145 (07JUL1985 00:00:00)-Water Temperature (C)]]*OO[[#This Row],[87]]</f>
        <v>3.3917103316862499E-2</v>
      </c>
      <c r="CL520" s="10">
        <f>3/24000000*OO[[#This Row],[146 (07JUL1985 03:00:00)-Water Temperature (C)]]*OO[[#This Row],[88]]</f>
        <v>3.60676265679125E-2</v>
      </c>
      <c r="CM520" s="10">
        <f>3/24000000*OO[[#This Row],[147 (07JUL1985 06:00:00)-Water Temperature (C)]]*OO[[#This Row],[89]]</f>
        <v>3.8207779974450004E-2</v>
      </c>
      <c r="CN520" s="10">
        <f>3/24000000*OO[[#This Row],[148 (07JUL1985 09:00:00)-Water Temperature (C)]]*OO[[#This Row],[90]]</f>
        <v>4.0255904561599991E-2</v>
      </c>
      <c r="CO520" s="10">
        <f>3/24000000*OO[[#This Row],[149 (07JUL1985 12:00:00)-Water Temperature (C)]]*OO[[#This Row],[91]]</f>
        <v>4.2235729929449996E-2</v>
      </c>
      <c r="CP520" s="10">
        <f>3/24000000*OO[[#This Row],[150 (07JUL1985 15:00:00)-Water Temperature (C)]]*OO[[#This Row],[92]]</f>
        <v>4.4046498450549997E-2</v>
      </c>
      <c r="CQ520" s="10">
        <f>3/24000000*OO[[#This Row],[151 (07JUL1985 18:00:00)-Water Temperature (C)]]*OO[[#This Row],[93]]</f>
        <v>4.5737425262812499E-2</v>
      </c>
      <c r="CR520" s="10">
        <f>3/24000000*OO[[#This Row],[152 (07JUL1985 21:00:00)-Water Temperature (C)]]*OO[[#This Row],[94]]</f>
        <v>4.7374202168474995E-2</v>
      </c>
      <c r="CS520" s="10">
        <f>3/24000000*OO[[#This Row],[153 (08JUL1985 00:00:00)-Water Temperature (C)]]*OO[[#This Row],[95]]</f>
        <v>4.8962127765562503E-2</v>
      </c>
      <c r="CT520" s="10">
        <f>3/24000000*OO[[#This Row],[154 (08JUL1985 03:00:00)-Water Temperature (C)]]*OO[[#This Row],[96]]</f>
        <v>5.0543044199999998E-2</v>
      </c>
      <c r="CU520" s="10">
        <f>3/24000000*OO[[#This Row],[155 (08JUL1985 06:00:00)-Water Temperature (C)]]*OO[[#This Row],[97]]</f>
        <v>5.2160909834600006E-2</v>
      </c>
      <c r="CV520" s="10">
        <f>3/24000000*OO[[#This Row],[156 (08JUL1985 09:00:00)-Water Temperature (C)]]*OO[[#This Row],[98]]</f>
        <v>5.3632933242974995E-2</v>
      </c>
      <c r="CW520" s="10">
        <f>3/24000000*OO[[#This Row],[157 (08JUL1985 12:00:00)-Water Temperature (C)]]*OO[[#This Row],[99]]</f>
        <v>5.5024093100250006E-2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1.3820663673274998E-42</v>
      </c>
      <c r="AH521" s="10">
        <f>3/24000000*OO[[#This Row],[90 (30JUN1985 03:00:00)-Water Temperature (C)]]*OO[[#This Row],[32]]</f>
        <v>1.3176861239437501E-38</v>
      </c>
      <c r="AI521" s="10">
        <f>3/24000000*OO[[#This Row],[91 (30JUN1985 06:00:00)-Water Temperature (C)]]*OO[[#This Row],[33]]</f>
        <v>4.2717105082887497E-35</v>
      </c>
      <c r="AJ521" s="10">
        <f>3/24000000*OO[[#This Row],[92 (30JUN1985 09:00:00)-Water Temperature (C)]]*OO[[#This Row],[34]]</f>
        <v>5.4699308046337494E-32</v>
      </c>
      <c r="AK521" s="10">
        <f>3/24000000*OO[[#This Row],[93 (30JUN1985 12:00:00)-Water Temperature (C)]]*OO[[#This Row],[35]]</f>
        <v>3.2089071687693751E-29</v>
      </c>
      <c r="AL521" s="10">
        <f>3/24000000*OO[[#This Row],[94 (30JUN1985 15:00:00)-Water Temperature (C)]]*OO[[#This Row],[36]]</f>
        <v>9.6753422532437513E-27</v>
      </c>
      <c r="AM521" s="10">
        <f>3/24000000*OO[[#This Row],[95 (30JUN1985 18:00:00)-Water Temperature (C)]]*OO[[#This Row],[37]]</f>
        <v>1.6453396659408748E-24</v>
      </c>
      <c r="AN521" s="10">
        <f>3/24000000*OO[[#This Row],[96 (30JUN1985 21:00:00)-Water Temperature (C)]]*OO[[#This Row],[38]]</f>
        <v>1.69883548281E-22</v>
      </c>
      <c r="AO521" s="10">
        <f>3/24000000*OO[[#This Row],[97 (01JUL1985 00:00:00)-Water Temperature (C)]]*OO[[#This Row],[39]]</f>
        <v>1.13606477040525E-20</v>
      </c>
      <c r="AP521" s="10">
        <f>3/24000000*OO[[#This Row],[98 (01JUL1985 03:00:00)-Water Temperature (C)]]*OO[[#This Row],[40]]</f>
        <v>5.1765259890749992E-19</v>
      </c>
      <c r="AQ521" s="10">
        <f>3/24000000*OO[[#This Row],[99 (01JUL1985 06:00:00)-Water Temperature (C)]]*OO[[#This Row],[41]]</f>
        <v>1.6543962922954999E-17</v>
      </c>
      <c r="AR521" s="10">
        <f>3/24000000*OO[[#This Row],[100 (01JUL1985 09:00:00)-Water Temperature (C)]]*OO[[#This Row],[42]]</f>
        <v>3.8397178569749999E-16</v>
      </c>
      <c r="AS521" s="10">
        <f>3/24000000*OO[[#This Row],[101 (01JUL1985 12:00:00)-Water Temperature (C)]]*OO[[#This Row],[43]]</f>
        <v>6.686833990319999E-15</v>
      </c>
      <c r="AT521" s="10">
        <f>3/24000000*OO[[#This Row],[102 (01JUL1985 15:00:00)-Water Temperature (C)]]*OO[[#This Row],[44]]</f>
        <v>9.0059190288374999E-14</v>
      </c>
      <c r="AU521" s="10">
        <f>3/24000000*OO[[#This Row],[103 (01JUL1985 18:00:00)-Water Temperature (C)]]*OO[[#This Row],[45]]</f>
        <v>9.6090941194149986E-13</v>
      </c>
      <c r="AV521" s="10">
        <f>3/24000000*OO[[#This Row],[104 (01JUL1985 21:00:00)-Water Temperature (C)]]*OO[[#This Row],[46]]</f>
        <v>8.2891738328050001E-12</v>
      </c>
      <c r="AW521" s="10">
        <f>3/24000000*OO[[#This Row],[105 (02JUL1985 00:00:00)-Water Temperature (C)]]*OO[[#This Row],[47]]</f>
        <v>5.9183500960499988E-11</v>
      </c>
      <c r="AX521" s="10">
        <f>3/24000000*OO[[#This Row],[106 (02JUL1985 03:00:00)-Water Temperature (C)]]*OO[[#This Row],[48]]</f>
        <v>3.5683202161065E-10</v>
      </c>
      <c r="AY521" s="10">
        <f>3/24000000*OO[[#This Row],[107 (02JUL1985 06:00:00)-Water Temperature (C)]]*OO[[#This Row],[49]]</f>
        <v>1.8268186789749998E-9</v>
      </c>
      <c r="AZ521" s="10">
        <f>3/24000000*OO[[#This Row],[108 (02JUL1985 09:00:00)-Water Temperature (C)]]*OO[[#This Row],[50]]</f>
        <v>8.05662380817625E-9</v>
      </c>
      <c r="BA521" s="10">
        <f>3/24000000*OO[[#This Row],[109 (02JUL1985 12:00:00)-Water Temperature (C)]]*OO[[#This Row],[51]]</f>
        <v>3.1083783796668755E-8</v>
      </c>
      <c r="BB521" s="10">
        <f>3/24000000*OO[[#This Row],[110 (02JUL1985 15:00:00)-Water Temperature (C)]]*OO[[#This Row],[52]]</f>
        <v>1.0617527850781249E-7</v>
      </c>
      <c r="BC521" s="10">
        <f>3/24000000*OO[[#This Row],[111 (02JUL1985 18:00:00)-Water Temperature (C)]]*OO[[#This Row],[53]]</f>
        <v>3.2443303044959999E-7</v>
      </c>
      <c r="BD521" s="10">
        <f>3/24000000*OO[[#This Row],[112 (02JUL1985 21:00:00)-Water Temperature (C)]]*OO[[#This Row],[54]]</f>
        <v>8.9722836422612491E-7</v>
      </c>
      <c r="BE521" s="10">
        <f>3/24000000*OO[[#This Row],[113 (03JUL1985 00:00:00)-Water Temperature (C)]]*OO[[#This Row],[55]]</f>
        <v>2.270574769242E-6</v>
      </c>
      <c r="BF521" s="10">
        <f>3/24000000*OO[[#This Row],[114 (03JUL1985 03:00:00)-Water Temperature (C)]]*OO[[#This Row],[56]]</f>
        <v>5.3191589340062496E-6</v>
      </c>
      <c r="BG521" s="10">
        <f>3/24000000*OO[[#This Row],[115 (03JUL1985 06:00:00)-Water Temperature (C)]]*OO[[#This Row],[57]]</f>
        <v>1.1567186579936249E-5</v>
      </c>
      <c r="BH521" s="10">
        <f>3/24000000*OO[[#This Row],[116 (03JUL1985 09:00:00)-Water Temperature (C)]]*OO[[#This Row],[58]]</f>
        <v>2.3467177413119996E-5</v>
      </c>
      <c r="BI521" s="10">
        <f>3/24000000*OO[[#This Row],[117 (03JUL1985 12:00:00)-Water Temperature (C)]]*OO[[#This Row],[59]]</f>
        <v>4.4726733521624997E-5</v>
      </c>
      <c r="BJ521" s="10">
        <f>3/24000000*OO[[#This Row],[118 (03JUL1985 15:00:00)-Water Temperature (C)]]*OO[[#This Row],[60]]</f>
        <v>8.0368942124625005E-5</v>
      </c>
      <c r="BK521" s="10">
        <f>3/24000000*OO[[#This Row],[119 (03JUL1985 18:00:00)-Water Temperature (C)]]*OO[[#This Row],[61]]</f>
        <v>1.3698500076146248E-4</v>
      </c>
      <c r="BL521" s="10">
        <f>3/24000000*OO[[#This Row],[120 (03JUL1985 21:00:00)-Water Temperature (C)]]*OO[[#This Row],[62]]</f>
        <v>2.2293351407999998E-4</v>
      </c>
      <c r="BM521" s="10">
        <f>3/24000000*OO[[#This Row],[121 (04JUL1985 00:00:00)-Water Temperature (C)]]*OO[[#This Row],[63]]</f>
        <v>3.4826617801408754E-4</v>
      </c>
      <c r="BN521" s="10">
        <f>3/24000000*OO[[#This Row],[122 (04JUL1985 03:00:00)-Water Temperature (C)]]*OO[[#This Row],[64]]</f>
        <v>5.2561381611999989E-4</v>
      </c>
      <c r="BO521" s="10">
        <f>3/24000000*OO[[#This Row],[123 (04JUL1985 06:00:00)-Water Temperature (C)]]*OO[[#This Row],[65]]</f>
        <v>7.6503488769674992E-4</v>
      </c>
      <c r="BP521" s="10">
        <f>3/24000000*OO[[#This Row],[124 (04JUL1985 09:00:00)-Water Temperature (C)]]*OO[[#This Row],[66]]</f>
        <v>1.0787503860585001E-3</v>
      </c>
      <c r="BQ521" s="10">
        <f>3/24000000*OO[[#This Row],[125 (04JUL1985 12:00:00)-Water Temperature (C)]]*OO[[#This Row],[67]]</f>
        <v>1.475357792429625E-3</v>
      </c>
      <c r="BR521" s="10">
        <f>3/24000000*OO[[#This Row],[126 (04JUL1985 15:00:00)-Water Temperature (C)]]*OO[[#This Row],[68]]</f>
        <v>1.9668668920039996E-3</v>
      </c>
      <c r="BS521" s="10">
        <f>3/24000000*OO[[#This Row],[127 (04JUL1985 18:00:00)-Water Temperature (C)]]*OO[[#This Row],[69]]</f>
        <v>2.5643949762901249E-3</v>
      </c>
      <c r="BT521" s="10">
        <f>3/24000000*OO[[#This Row],[128 (04JUL1985 21:00:00)-Water Temperature (C)]]*OO[[#This Row],[70]]</f>
        <v>3.2725863267849997E-3</v>
      </c>
      <c r="BU521" s="10">
        <f>3/24000000*OO[[#This Row],[129 (05JUL1985 00:00:00)-Water Temperature (C)]]*OO[[#This Row],[71]]</f>
        <v>4.0946771872499991E-3</v>
      </c>
      <c r="BV521" s="10">
        <f>3/24000000*OO[[#This Row],[130 (05JUL1985 03:00:00)-Water Temperature (C)]]*OO[[#This Row],[72]]</f>
        <v>5.0492974933250001E-3</v>
      </c>
      <c r="BW521" s="10">
        <f>3/24000000*OO[[#This Row],[131 (05JUL1985 06:00:00)-Water Temperature (C)]]*OO[[#This Row],[73]]</f>
        <v>6.1146225250649994E-3</v>
      </c>
      <c r="BX521" s="10">
        <f>3/24000000*OO[[#This Row],[132 (05JUL1985 09:00:00)-Water Temperature (C)]]*OO[[#This Row],[74]]</f>
        <v>7.2938565794399991E-3</v>
      </c>
      <c r="BY521" s="10">
        <f>3/24000000*OO[[#This Row],[133 (05JUL1985 12:00:00)-Water Temperature (C)]]*OO[[#This Row],[75]]</f>
        <v>8.5835394030299994E-3</v>
      </c>
      <c r="BZ521" s="10">
        <f>3/24000000*OO[[#This Row],[134 (05JUL1985 15:00:00)-Water Temperature (C)]]*OO[[#This Row],[76]]</f>
        <v>9.9623058523874986E-3</v>
      </c>
      <c r="CA521" s="10">
        <f>3/24000000*OO[[#This Row],[135 (05JUL1985 18:00:00)-Water Temperature (C)]]*OO[[#This Row],[77]]</f>
        <v>1.1414121196598749E-2</v>
      </c>
      <c r="CB521" s="10">
        <f>3/24000000*OO[[#This Row],[136 (05JUL1985 21:00:00)-Water Temperature (C)]]*OO[[#This Row],[78]]</f>
        <v>1.294277466828375E-2</v>
      </c>
      <c r="CC521" s="10">
        <f>3/24000000*OO[[#This Row],[137 (06JUL1985 00:00:00)-Water Temperature (C)]]*OO[[#This Row],[79]]</f>
        <v>1.4558409469955002E-2</v>
      </c>
      <c r="CD521" s="10">
        <f>3/24000000*OO[[#This Row],[138 (06JUL1985 03:00:00)-Water Temperature (C)]]*OO[[#This Row],[80]]</f>
        <v>1.631572105339375E-2</v>
      </c>
      <c r="CE521" s="10">
        <f>3/24000000*OO[[#This Row],[139 (06JUL1985 06:00:00)-Water Temperature (C)]]*OO[[#This Row],[81]]</f>
        <v>1.8117509533340001E-2</v>
      </c>
      <c r="CF521" s="10">
        <f>3/24000000*OO[[#This Row],[140 (06JUL1985 09:00:00)-Water Temperature (C)]]*OO[[#This Row],[82]]</f>
        <v>1.9946934130439999E-2</v>
      </c>
      <c r="CG521" s="10">
        <f>3/24000000*OO[[#This Row],[141 (06JUL1985 12:00:00)-Water Temperature (C)]]*OO[[#This Row],[83]]</f>
        <v>2.1834518246388747E-2</v>
      </c>
      <c r="CH521" s="10">
        <f>3/24000000*OO[[#This Row],[142 (06JUL1985 15:00:00)-Water Temperature (C)]]*OO[[#This Row],[84]]</f>
        <v>2.3698943694037501E-2</v>
      </c>
      <c r="CI521" s="10">
        <f>3/24000000*OO[[#This Row],[143 (06JUL1985 18:00:00)-Water Temperature (C)]]*OO[[#This Row],[85]]</f>
        <v>2.550129718695E-2</v>
      </c>
      <c r="CJ521" s="10">
        <f>3/24000000*OO[[#This Row],[144 (06JUL1985 21:00:00)-Water Temperature (C)]]*OO[[#This Row],[86]]</f>
        <v>2.7294200833835002E-2</v>
      </c>
      <c r="CK521" s="10">
        <f>3/24000000*OO[[#This Row],[145 (07JUL1985 00:00:00)-Water Temperature (C)]]*OO[[#This Row],[87]]</f>
        <v>2.9121781054544996E-2</v>
      </c>
      <c r="CL521" s="10">
        <f>3/24000000*OO[[#This Row],[146 (07JUL1985 03:00:00)-Water Temperature (C)]]*OO[[#This Row],[88]]</f>
        <v>3.1073960667417497E-2</v>
      </c>
      <c r="CM521" s="10">
        <f>3/24000000*OO[[#This Row],[147 (07JUL1985 06:00:00)-Water Temperature (C)]]*OO[[#This Row],[89]]</f>
        <v>3.3024541357118756E-2</v>
      </c>
      <c r="CN521" s="10">
        <f>3/24000000*OO[[#This Row],[148 (07JUL1985 09:00:00)-Water Temperature (C)]]*OO[[#This Row],[90]]</f>
        <v>3.4902923932698747E-2</v>
      </c>
      <c r="CO521" s="10">
        <f>3/24000000*OO[[#This Row],[149 (07JUL1985 12:00:00)-Water Temperature (C)]]*OO[[#This Row],[91]]</f>
        <v>3.6729025240727499E-2</v>
      </c>
      <c r="CP521" s="10">
        <f>3/24000000*OO[[#This Row],[150 (07JUL1985 15:00:00)-Water Temperature (C)]]*OO[[#This Row],[92]]</f>
        <v>3.841528860843E-2</v>
      </c>
      <c r="CQ521" s="10">
        <f>3/24000000*OO[[#This Row],[151 (07JUL1985 18:00:00)-Water Temperature (C)]]*OO[[#This Row],[93]]</f>
        <v>4.0002631205599992E-2</v>
      </c>
      <c r="CR521" s="10">
        <f>3/24000000*OO[[#This Row],[152 (07JUL1985 21:00:00)-Water Temperature (C)]]*OO[[#This Row],[94]]</f>
        <v>4.1546867046762505E-2</v>
      </c>
      <c r="CS521" s="10">
        <f>3/24000000*OO[[#This Row],[153 (08JUL1985 00:00:00)-Water Temperature (C)]]*OO[[#This Row],[95]]</f>
        <v>4.3050869452375004E-2</v>
      </c>
      <c r="CT521" s="10">
        <f>3/24000000*OO[[#This Row],[154 (08JUL1985 03:00:00)-Water Temperature (C)]]*OO[[#This Row],[96]]</f>
        <v>4.4551339636374997E-2</v>
      </c>
      <c r="CU521" s="10">
        <f>3/24000000*OO[[#This Row],[155 (08JUL1985 06:00:00)-Water Temperature (C)]]*OO[[#This Row],[97]]</f>
        <v>4.6088094304500005E-2</v>
      </c>
      <c r="CV521" s="10">
        <f>3/24000000*OO[[#This Row],[156 (08JUL1985 09:00:00)-Water Temperature (C)]]*OO[[#This Row],[98]]</f>
        <v>4.7499047935424997E-2</v>
      </c>
      <c r="CW521" s="10">
        <f>3/24000000*OO[[#This Row],[157 (08JUL1985 12:00:00)-Water Temperature (C)]]*OO[[#This Row],[99]]</f>
        <v>4.8841527075550006E-2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3.6670178903400002E-43</v>
      </c>
      <c r="AH522" s="10">
        <f>3/24000000*OO[[#This Row],[90 (30JUN1985 03:00:00)-Water Temperature (C)]]*OO[[#This Row],[32]]</f>
        <v>3.7732739294249999E-39</v>
      </c>
      <c r="AI522" s="10">
        <f>3/24000000*OO[[#This Row],[91 (30JUN1985 06:00:00)-Water Temperature (C)]]*OO[[#This Row],[33]]</f>
        <v>1.3135047171015E-35</v>
      </c>
      <c r="AJ522" s="10">
        <f>3/24000000*OO[[#This Row],[92 (30JUN1985 09:00:00)-Water Temperature (C)]]*OO[[#This Row],[34]]</f>
        <v>1.7939405634389999E-32</v>
      </c>
      <c r="AK522" s="10">
        <f>3/24000000*OO[[#This Row],[93 (30JUN1985 12:00:00)-Water Temperature (C)]]*OO[[#This Row],[35]]</f>
        <v>1.1155099943069999E-29</v>
      </c>
      <c r="AL522" s="10">
        <f>3/24000000*OO[[#This Row],[94 (30JUN1985 15:00:00)-Water Temperature (C)]]*OO[[#This Row],[36]]</f>
        <v>3.5474065105326248E-27</v>
      </c>
      <c r="AM522" s="10">
        <f>3/24000000*OO[[#This Row],[95 (30JUN1985 18:00:00)-Water Temperature (C)]]*OO[[#This Row],[37]]</f>
        <v>6.33422280015E-25</v>
      </c>
      <c r="AN522" s="10">
        <f>3/24000000*OO[[#This Row],[96 (30JUN1985 21:00:00)-Water Temperature (C)]]*OO[[#This Row],[38]]</f>
        <v>6.8421158398725003E-23</v>
      </c>
      <c r="AO522" s="10">
        <f>3/24000000*OO[[#This Row],[97 (01JUL1985 00:00:00)-Water Temperature (C)]]*OO[[#This Row],[39]]</f>
        <v>4.7735408352799995E-21</v>
      </c>
      <c r="AP522" s="10">
        <f>3/24000000*OO[[#This Row],[98 (01JUL1985 03:00:00)-Water Temperature (C)]]*OO[[#This Row],[40]]</f>
        <v>2.26329346757525E-19</v>
      </c>
      <c r="AQ522" s="10">
        <f>3/24000000*OO[[#This Row],[99 (01JUL1985 06:00:00)-Water Temperature (C)]]*OO[[#This Row],[41]]</f>
        <v>7.5077418047774995E-18</v>
      </c>
      <c r="AR522" s="10">
        <f>3/24000000*OO[[#This Row],[100 (01JUL1985 09:00:00)-Water Temperature (C)]]*OO[[#This Row],[42]]</f>
        <v>1.8048267255631248E-16</v>
      </c>
      <c r="AS522" s="10">
        <f>3/24000000*OO[[#This Row],[101 (01JUL1985 12:00:00)-Water Temperature (C)]]*OO[[#This Row],[43]]</f>
        <v>3.2496754307147498E-15</v>
      </c>
      <c r="AT522" s="10">
        <f>3/24000000*OO[[#This Row],[102 (01JUL1985 15:00:00)-Water Temperature (C)]]*OO[[#This Row],[44]]</f>
        <v>4.5176583023462503E-14</v>
      </c>
      <c r="AU522" s="10">
        <f>3/24000000*OO[[#This Row],[103 (01JUL1985 18:00:00)-Water Temperature (C)]]*OO[[#This Row],[45]]</f>
        <v>4.9678972970400003E-13</v>
      </c>
      <c r="AV522" s="10">
        <f>3/24000000*OO[[#This Row],[104 (01JUL1985 21:00:00)-Water Temperature (C)]]*OO[[#This Row],[46]]</f>
        <v>4.4103850186162491E-12</v>
      </c>
      <c r="AW522" s="10">
        <f>3/24000000*OO[[#This Row],[105 (02JUL1985 00:00:00)-Water Temperature (C)]]*OO[[#This Row],[47]]</f>
        <v>3.2367938079188746E-11</v>
      </c>
      <c r="AX522" s="10">
        <f>3/24000000*OO[[#This Row],[106 (02JUL1985 03:00:00)-Water Temperature (C)]]*OO[[#This Row],[48]]</f>
        <v>2.0032765076564998E-10</v>
      </c>
      <c r="AY522" s="10">
        <f>3/24000000*OO[[#This Row],[107 (02JUL1985 06:00:00)-Water Temperature (C)]]*OO[[#This Row],[49]]</f>
        <v>1.05129134806875E-9</v>
      </c>
      <c r="AZ522" s="10">
        <f>3/24000000*OO[[#This Row],[108 (02JUL1985 09:00:00)-Water Temperature (C)]]*OO[[#This Row],[50]]</f>
        <v>4.7460642178162492E-9</v>
      </c>
      <c r="BA522" s="10">
        <f>3/24000000*OO[[#This Row],[109 (02JUL1985 12:00:00)-Water Temperature (C)]]*OO[[#This Row],[51]]</f>
        <v>1.8722129934479999E-8</v>
      </c>
      <c r="BB522" s="10">
        <f>3/24000000*OO[[#This Row],[110 (02JUL1985 15:00:00)-Water Temperature (C)]]*OO[[#This Row],[52]]</f>
        <v>6.5317219429825005E-8</v>
      </c>
      <c r="BC522" s="10">
        <f>3/24000000*OO[[#This Row],[111 (02JUL1985 18:00:00)-Water Temperature (C)]]*OO[[#This Row],[53]]</f>
        <v>2.0364729122441248E-7</v>
      </c>
      <c r="BD522" s="10">
        <f>3/24000000*OO[[#This Row],[112 (02JUL1985 21:00:00)-Water Temperature (C)]]*OO[[#This Row],[54]]</f>
        <v>5.7405437154999999E-7</v>
      </c>
      <c r="BE522" s="10">
        <f>3/24000000*OO[[#This Row],[113 (03JUL1985 00:00:00)-Water Temperature (C)]]*OO[[#This Row],[55]]</f>
        <v>1.479390667552E-6</v>
      </c>
      <c r="BF522" s="10">
        <f>3/24000000*OO[[#This Row],[114 (03JUL1985 03:00:00)-Water Temperature (C)]]*OO[[#This Row],[56]]</f>
        <v>3.5257308627293749E-6</v>
      </c>
      <c r="BG522" s="10">
        <f>3/24000000*OO[[#This Row],[115 (03JUL1985 06:00:00)-Water Temperature (C)]]*OO[[#This Row],[57]]</f>
        <v>7.7922548550974996E-6</v>
      </c>
      <c r="BH522" s="10">
        <f>3/24000000*OO[[#This Row],[116 (03JUL1985 09:00:00)-Water Temperature (C)]]*OO[[#This Row],[58]]</f>
        <v>1.6052018060414998E-5</v>
      </c>
      <c r="BI522" s="10">
        <f>3/24000000*OO[[#This Row],[117 (03JUL1985 12:00:00)-Water Temperature (C)]]*OO[[#This Row],[59]]</f>
        <v>3.1039065454085002E-5</v>
      </c>
      <c r="BJ522" s="10">
        <f>3/24000000*OO[[#This Row],[118 (03JUL1985 15:00:00)-Water Temperature (C)]]*OO[[#This Row],[60]]</f>
        <v>5.6542098331999995E-5</v>
      </c>
      <c r="BK522" s="10">
        <f>3/24000000*OO[[#This Row],[119 (03JUL1985 18:00:00)-Water Temperature (C)]]*OO[[#This Row],[61]]</f>
        <v>9.7634302939262496E-5</v>
      </c>
      <c r="BL522" s="10">
        <f>3/24000000*OO[[#This Row],[120 (03JUL1985 21:00:00)-Water Temperature (C)]]*OO[[#This Row],[62]]</f>
        <v>1.608614810891E-4</v>
      </c>
      <c r="BM522" s="10">
        <f>3/24000000*OO[[#This Row],[121 (04JUL1985 00:00:00)-Water Temperature (C)]]*OO[[#This Row],[63]]</f>
        <v>2.542522999797625E-4</v>
      </c>
      <c r="BN522" s="10">
        <f>3/24000000*OO[[#This Row],[122 (04JUL1985 03:00:00)-Water Temperature (C)]]*OO[[#This Row],[64]]</f>
        <v>3.8799128681899999E-4</v>
      </c>
      <c r="BO522" s="10">
        <f>3/24000000*OO[[#This Row],[123 (04JUL1985 06:00:00)-Water Temperature (C)]]*OO[[#This Row],[65]]</f>
        <v>5.7061510607474991E-4</v>
      </c>
      <c r="BP522" s="10">
        <f>3/24000000*OO[[#This Row],[124 (04JUL1985 09:00:00)-Water Temperature (C)]]*OO[[#This Row],[66]]</f>
        <v>8.125425059171249E-4</v>
      </c>
      <c r="BQ522" s="10">
        <f>3/24000000*OO[[#This Row],[125 (04JUL1985 12:00:00)-Water Temperature (C)]]*OO[[#This Row],[67]]</f>
        <v>1.1216557637617499E-3</v>
      </c>
      <c r="BR522" s="10">
        <f>3/24000000*OO[[#This Row],[126 (04JUL1985 15:00:00)-Water Temperature (C)]]*OO[[#This Row],[68]]</f>
        <v>1.5086154705916247E-3</v>
      </c>
      <c r="BS522" s="10">
        <f>3/24000000*OO[[#This Row],[127 (04JUL1985 18:00:00)-Water Temperature (C)]]*OO[[#This Row],[69]]</f>
        <v>1.9834994870922499E-3</v>
      </c>
      <c r="BT522" s="10">
        <f>3/24000000*OO[[#This Row],[128 (04JUL1985 21:00:00)-Water Temperature (C)]]*OO[[#This Row],[70]]</f>
        <v>2.55146260901925E-3</v>
      </c>
      <c r="BU522" s="10">
        <f>3/24000000*OO[[#This Row],[129 (05JUL1985 00:00:00)-Water Temperature (C)]]*OO[[#This Row],[71]]</f>
        <v>3.2164963079925001E-3</v>
      </c>
      <c r="BV522" s="10">
        <f>3/24000000*OO[[#This Row],[130 (05JUL1985 03:00:00)-Water Temperature (C)]]*OO[[#This Row],[72]]</f>
        <v>3.9948165024249992E-3</v>
      </c>
      <c r="BW522" s="10">
        <f>3/24000000*OO[[#This Row],[131 (05JUL1985 06:00:00)-Water Temperature (C)]]*OO[[#This Row],[73]]</f>
        <v>4.8704719054949996E-3</v>
      </c>
      <c r="BX522" s="10">
        <f>3/24000000*OO[[#This Row],[132 (05JUL1985 09:00:00)-Water Temperature (C)]]*OO[[#This Row],[74]]</f>
        <v>5.8473860699449999E-3</v>
      </c>
      <c r="BY522" s="10">
        <f>3/24000000*OO[[#This Row],[133 (05JUL1985 12:00:00)-Water Temperature (C)]]*OO[[#This Row],[75]]</f>
        <v>6.9235251092174994E-3</v>
      </c>
      <c r="BZ522" s="10">
        <f>3/24000000*OO[[#This Row],[134 (05JUL1985 15:00:00)-Water Temperature (C)]]*OO[[#This Row],[76]]</f>
        <v>8.0824025842099988E-3</v>
      </c>
      <c r="CA522" s="10">
        <f>3/24000000*OO[[#This Row],[135 (05JUL1985 18:00:00)-Water Temperature (C)]]*OO[[#This Row],[77]]</f>
        <v>9.3117999992999995E-3</v>
      </c>
      <c r="CB522" s="10">
        <f>3/24000000*OO[[#This Row],[136 (05JUL1985 21:00:00)-Water Temperature (C)]]*OO[[#This Row],[78]]</f>
        <v>1.0614955735754999E-2</v>
      </c>
      <c r="CC522" s="10">
        <f>3/24000000*OO[[#This Row],[137 (06JUL1985 00:00:00)-Water Temperature (C)]]*OO[[#This Row],[79]]</f>
        <v>1.2000889084277499E-2</v>
      </c>
      <c r="CD522" s="10">
        <f>3/24000000*OO[[#This Row],[138 (06JUL1985 03:00:00)-Water Temperature (C)]]*OO[[#This Row],[80]]</f>
        <v>1.3514395504052501E-2</v>
      </c>
      <c r="CE522" s="10">
        <f>3/24000000*OO[[#This Row],[139 (06JUL1985 06:00:00)-Water Temperature (C)]]*OO[[#This Row],[81]]</f>
        <v>1.5074978269545E-2</v>
      </c>
      <c r="CF522" s="10">
        <f>3/24000000*OO[[#This Row],[140 (06JUL1985 09:00:00)-Water Temperature (C)]]*OO[[#This Row],[82]]</f>
        <v>1.6669566014255E-2</v>
      </c>
      <c r="CG522" s="10">
        <f>3/24000000*OO[[#This Row],[141 (06JUL1985 12:00:00)-Water Temperature (C)]]*OO[[#This Row],[83]]</f>
        <v>1.8322855852895E-2</v>
      </c>
      <c r="CH522" s="10">
        <f>3/24000000*OO[[#This Row],[142 (06JUL1985 15:00:00)-Water Temperature (C)]]*OO[[#This Row],[84]]</f>
        <v>1.9966200021968746E-2</v>
      </c>
      <c r="CI522" s="10">
        <f>3/24000000*OO[[#This Row],[143 (06JUL1985 18:00:00)-Water Temperature (C)]]*OO[[#This Row],[85]]</f>
        <v>2.1567254226455002E-2</v>
      </c>
      <c r="CJ522" s="10">
        <f>3/24000000*OO[[#This Row],[144 (06JUL1985 21:00:00)-Water Temperature (C)]]*OO[[#This Row],[86]]</f>
        <v>2.3169066324494999E-2</v>
      </c>
      <c r="CK522" s="10">
        <f>3/24000000*OO[[#This Row],[145 (07JUL1985 00:00:00)-Water Temperature (C)]]*OO[[#This Row],[87]]</f>
        <v>2.4809366364255001E-2</v>
      </c>
      <c r="CL522" s="10">
        <f>3/24000000*OO[[#This Row],[146 (07JUL1985 03:00:00)-Water Temperature (C)]]*OO[[#This Row],[88]]</f>
        <v>2.6562999596185001E-2</v>
      </c>
      <c r="CM522" s="10">
        <f>3/24000000*OO[[#This Row],[147 (07JUL1985 06:00:00)-Water Temperature (C)]]*OO[[#This Row],[89]]</f>
        <v>2.8321404525360003E-2</v>
      </c>
      <c r="CN522" s="10">
        <f>3/24000000*OO[[#This Row],[148 (07JUL1985 09:00:00)-Water Temperature (C)]]*OO[[#This Row],[90]]</f>
        <v>3.0024546934098749E-2</v>
      </c>
      <c r="CO522" s="10">
        <f>3/24000000*OO[[#This Row],[149 (07JUL1985 12:00:00)-Water Temperature (C)]]*OO[[#This Row],[91]]</f>
        <v>3.1689362149759995E-2</v>
      </c>
      <c r="CP522" s="10">
        <f>3/24000000*OO[[#This Row],[150 (07JUL1985 15:00:00)-Water Temperature (C)]]*OO[[#This Row],[92]]</f>
        <v>3.3239957759242503E-2</v>
      </c>
      <c r="CQ522" s="10">
        <f>3/24000000*OO[[#This Row],[151 (07JUL1985 18:00:00)-Water Temperature (C)]]*OO[[#This Row],[93]]</f>
        <v>3.4711240112538753E-2</v>
      </c>
      <c r="CR522" s="10">
        <f>3/24000000*OO[[#This Row],[152 (07JUL1985 21:00:00)-Water Temperature (C)]]*OO[[#This Row],[94]]</f>
        <v>3.6149438855271242E-2</v>
      </c>
      <c r="CS522" s="10">
        <f>3/24000000*OO[[#This Row],[153 (08JUL1985 00:00:00)-Water Temperature (C)]]*OO[[#This Row],[95]]</f>
        <v>3.7555993117299999E-2</v>
      </c>
      <c r="CT522" s="10">
        <f>3/24000000*OO[[#This Row],[154 (08JUL1985 03:00:00)-Water Temperature (C)]]*OO[[#This Row],[96]]</f>
        <v>3.8963192799600005E-2</v>
      </c>
      <c r="CU522" s="10">
        <f>3/24000000*OO[[#This Row],[155 (08JUL1985 06:00:00)-Water Temperature (C)]]*OO[[#This Row],[97]]</f>
        <v>4.0404909023762502E-2</v>
      </c>
      <c r="CV522" s="10">
        <f>3/24000000*OO[[#This Row],[156 (08JUL1985 09:00:00)-Water Temperature (C)]]*OO[[#This Row],[98]]</f>
        <v>4.1739832856474993E-2</v>
      </c>
      <c r="CW522" s="10">
        <f>3/24000000*OO[[#This Row],[157 (08JUL1985 12:00:00)-Water Temperature (C)]]*OO[[#This Row],[99]]</f>
        <v>4.3016292295674989E-2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9.1382836139412498E-44</v>
      </c>
      <c r="AH523" s="10">
        <f>3/24000000*OO[[#This Row],[90 (30JUN1985 03:00:00)-Water Temperature (C)]]*OO[[#This Row],[32]]</f>
        <v>1.0163019945502498E-39</v>
      </c>
      <c r="AI523" s="10">
        <f>3/24000000*OO[[#This Row],[91 (30JUN1985 06:00:00)-Water Temperature (C)]]*OO[[#This Row],[33]]</f>
        <v>3.8032254115050001E-36</v>
      </c>
      <c r="AJ523" s="10">
        <f>3/24000000*OO[[#This Row],[92 (30JUN1985 09:00:00)-Water Temperature (C)]]*OO[[#This Row],[34]]</f>
        <v>5.5460870945249996E-33</v>
      </c>
      <c r="AK523" s="10">
        <f>3/24000000*OO[[#This Row],[93 (30JUN1985 12:00:00)-Water Temperature (C)]]*OO[[#This Row],[35]]</f>
        <v>3.6584605874175003E-30</v>
      </c>
      <c r="AL523" s="10">
        <f>3/24000000*OO[[#This Row],[94 (30JUN1985 15:00:00)-Water Temperature (C)]]*OO[[#This Row],[36]]</f>
        <v>1.22791624475625E-27</v>
      </c>
      <c r="AM523" s="10">
        <f>3/24000000*OO[[#This Row],[95 (30JUN1985 18:00:00)-Water Temperature (C)]]*OO[[#This Row],[37]]</f>
        <v>2.3034846645731251E-25</v>
      </c>
      <c r="AN523" s="10">
        <f>3/24000000*OO[[#This Row],[96 (30JUN1985 21:00:00)-Water Temperature (C)]]*OO[[#This Row],[38]]</f>
        <v>2.6040541519192495E-23</v>
      </c>
      <c r="AO523" s="10">
        <f>3/24000000*OO[[#This Row],[97 (01JUL1985 00:00:00)-Water Temperature (C)]]*OO[[#This Row],[39]]</f>
        <v>1.89625189525425E-21</v>
      </c>
      <c r="AP523" s="10">
        <f>3/24000000*OO[[#This Row],[98 (01JUL1985 03:00:00)-Water Temperature (C)]]*OO[[#This Row],[40]]</f>
        <v>9.3574556778725002E-20</v>
      </c>
      <c r="AQ523" s="10">
        <f>3/24000000*OO[[#This Row],[99 (01JUL1985 06:00:00)-Water Temperature (C)]]*OO[[#This Row],[41]]</f>
        <v>3.2220177635561244E-18</v>
      </c>
      <c r="AR523" s="10">
        <f>3/24000000*OO[[#This Row],[100 (01JUL1985 09:00:00)-Water Temperature (C)]]*OO[[#This Row],[42]]</f>
        <v>8.0228061009149983E-17</v>
      </c>
      <c r="AS523" s="10">
        <f>3/24000000*OO[[#This Row],[101 (01JUL1985 12:00:00)-Water Temperature (C)]]*OO[[#This Row],[43]]</f>
        <v>1.4936558105036246E-15</v>
      </c>
      <c r="AT523" s="10">
        <f>3/24000000*OO[[#This Row],[102 (01JUL1985 15:00:00)-Water Temperature (C)]]*OO[[#This Row],[44]]</f>
        <v>2.14353085611375E-14</v>
      </c>
      <c r="AU523" s="10">
        <f>3/24000000*OO[[#This Row],[103 (01JUL1985 18:00:00)-Water Temperature (C)]]*OO[[#This Row],[45]]</f>
        <v>2.4295418102542499E-13</v>
      </c>
      <c r="AV523" s="10">
        <f>3/24000000*OO[[#This Row],[104 (01JUL1985 21:00:00)-Water Temperature (C)]]*OO[[#This Row],[46]]</f>
        <v>2.2198447446017501E-12</v>
      </c>
      <c r="AW523" s="10">
        <f>3/24000000*OO[[#This Row],[105 (02JUL1985 00:00:00)-Water Temperature (C)]]*OO[[#This Row],[47]]</f>
        <v>1.674920646590625E-11</v>
      </c>
      <c r="AX523" s="10">
        <f>3/24000000*OO[[#This Row],[106 (02JUL1985 03:00:00)-Water Temperature (C)]]*OO[[#This Row],[48]]</f>
        <v>1.0641999099637499E-10</v>
      </c>
      <c r="AY523" s="10">
        <f>3/24000000*OO[[#This Row],[107 (02JUL1985 06:00:00)-Water Temperature (C)]]*OO[[#This Row],[49]]</f>
        <v>5.7249850950362486E-10</v>
      </c>
      <c r="AZ523" s="10">
        <f>3/24000000*OO[[#This Row],[108 (02JUL1985 09:00:00)-Water Temperature (C)]]*OO[[#This Row],[50]]</f>
        <v>2.6458812685887501E-9</v>
      </c>
      <c r="BA523" s="10">
        <f>3/24000000*OO[[#This Row],[109 (02JUL1985 12:00:00)-Water Temperature (C)]]*OO[[#This Row],[51]]</f>
        <v>1.0673311655827501E-8</v>
      </c>
      <c r="BB523" s="10">
        <f>3/24000000*OO[[#This Row],[110 (02JUL1985 15:00:00)-Water Temperature (C)]]*OO[[#This Row],[52]]</f>
        <v>3.8040203929275E-8</v>
      </c>
      <c r="BC523" s="10">
        <f>3/24000000*OO[[#This Row],[111 (02JUL1985 18:00:00)-Water Temperature (C)]]*OO[[#This Row],[53]]</f>
        <v>1.2104675643856248E-7</v>
      </c>
      <c r="BD523" s="10">
        <f>3/24000000*OO[[#This Row],[112 (02JUL1985 21:00:00)-Water Temperature (C)]]*OO[[#This Row],[54]]</f>
        <v>3.4789106817196249E-7</v>
      </c>
      <c r="BE523" s="10">
        <f>3/24000000*OO[[#This Row],[113 (03JUL1985 00:00:00)-Water Temperature (C)]]*OO[[#This Row],[55]]</f>
        <v>9.1335286301437501E-7</v>
      </c>
      <c r="BF523" s="10">
        <f>3/24000000*OO[[#This Row],[114 (03JUL1985 03:00:00)-Water Temperature (C)]]*OO[[#This Row],[56]]</f>
        <v>2.215302408704E-6</v>
      </c>
      <c r="BG523" s="10">
        <f>3/24000000*OO[[#This Row],[115 (03JUL1985 06:00:00)-Water Temperature (C)]]*OO[[#This Row],[57]]</f>
        <v>4.97781149665625E-6</v>
      </c>
      <c r="BH523" s="10">
        <f>3/24000000*OO[[#This Row],[116 (03JUL1985 09:00:00)-Water Temperature (C)]]*OO[[#This Row],[58]]</f>
        <v>1.0416291158559998E-5</v>
      </c>
      <c r="BI523" s="10">
        <f>3/24000000*OO[[#This Row],[117 (03JUL1985 12:00:00)-Water Temperature (C)]]*OO[[#This Row],[59]]</f>
        <v>2.0444108688236247E-5</v>
      </c>
      <c r="BJ523" s="10">
        <f>3/24000000*OO[[#This Row],[118 (03JUL1985 15:00:00)-Water Temperature (C)]]*OO[[#This Row],[60]]</f>
        <v>3.7773562650074995E-5</v>
      </c>
      <c r="BK523" s="10">
        <f>3/24000000*OO[[#This Row],[119 (03JUL1985 18:00:00)-Water Temperature (C)]]*OO[[#This Row],[61]]</f>
        <v>6.6115210613725001E-5</v>
      </c>
      <c r="BL523" s="10">
        <f>3/24000000*OO[[#This Row],[120 (03JUL1985 21:00:00)-Water Temperature (C)]]*OO[[#This Row],[62]]</f>
        <v>1.1034293904653749E-4</v>
      </c>
      <c r="BM523" s="10">
        <f>3/24000000*OO[[#This Row],[121 (04JUL1985 00:00:00)-Water Temperature (C)]]*OO[[#This Row],[63]]</f>
        <v>1.7656684830858748E-4</v>
      </c>
      <c r="BN523" s="10">
        <f>3/24000000*OO[[#This Row],[122 (04JUL1985 03:00:00)-Water Temperature (C)]]*OO[[#This Row],[64]]</f>
        <v>2.7261253118879996E-4</v>
      </c>
      <c r="BO523" s="10">
        <f>3/24000000*OO[[#This Row],[123 (04JUL1985 06:00:00)-Water Temperature (C)]]*OO[[#This Row],[65]]</f>
        <v>4.0535510644474997E-4</v>
      </c>
      <c r="BP523" s="10">
        <f>3/24000000*OO[[#This Row],[124 (04JUL1985 09:00:00)-Water Temperature (C)]]*OO[[#This Row],[66]]</f>
        <v>5.8328018164875001E-4</v>
      </c>
      <c r="BQ523" s="10">
        <f>3/24000000*OO[[#This Row],[125 (04JUL1985 12:00:00)-Water Temperature (C)]]*OO[[#This Row],[67]]</f>
        <v>8.1322875088424989E-4</v>
      </c>
      <c r="BR523" s="10">
        <f>3/24000000*OO[[#This Row],[126 (04JUL1985 15:00:00)-Water Temperature (C)]]*OO[[#This Row],[68]]</f>
        <v>1.1042776504649999E-3</v>
      </c>
      <c r="BS523" s="10">
        <f>3/24000000*OO[[#This Row],[127 (04JUL1985 18:00:00)-Water Temperature (C)]]*OO[[#This Row],[69]]</f>
        <v>1.46512338639475E-3</v>
      </c>
      <c r="BT523" s="10">
        <f>3/24000000*OO[[#This Row],[128 (04JUL1985 21:00:00)-Water Temperature (C)]]*OO[[#This Row],[70]]</f>
        <v>1.9010091029179998E-3</v>
      </c>
      <c r="BU523" s="10">
        <f>3/24000000*OO[[#This Row],[129 (05JUL1985 00:00:00)-Water Temperature (C)]]*OO[[#This Row],[71]]</f>
        <v>2.4162360997550003E-3</v>
      </c>
      <c r="BV523" s="10">
        <f>3/24000000*OO[[#This Row],[130 (05JUL1985 03:00:00)-Water Temperature (C)]]*OO[[#This Row],[72]]</f>
        <v>3.0245830599639999E-3</v>
      </c>
      <c r="BW523" s="10">
        <f>3/24000000*OO[[#This Row],[131 (05JUL1985 06:00:00)-Water Temperature (C)]]*OO[[#This Row],[73]]</f>
        <v>3.715012263783E-3</v>
      </c>
      <c r="BX523" s="10">
        <f>3/24000000*OO[[#This Row],[132 (05JUL1985 09:00:00)-Water Temperature (C)]]*OO[[#This Row],[74]]</f>
        <v>4.4921731900899996E-3</v>
      </c>
      <c r="BY523" s="10">
        <f>3/24000000*OO[[#This Row],[133 (05JUL1985 12:00:00)-Water Temperature (C)]]*OO[[#This Row],[75]]</f>
        <v>5.3551498644499995E-3</v>
      </c>
      <c r="BZ523" s="10">
        <f>3/24000000*OO[[#This Row],[134 (05JUL1985 15:00:00)-Water Temperature (C)]]*OO[[#This Row],[76]]</f>
        <v>6.2918772025499997E-3</v>
      </c>
      <c r="CA523" s="10">
        <f>3/24000000*OO[[#This Row],[135 (05JUL1985 18:00:00)-Water Temperature (C)]]*OO[[#This Row],[77]]</f>
        <v>7.2940036947875004E-3</v>
      </c>
      <c r="CB523" s="10">
        <f>3/24000000*OO[[#This Row],[136 (05JUL1985 21:00:00)-Water Temperature (C)]]*OO[[#This Row],[78]]</f>
        <v>8.3643432326849995E-3</v>
      </c>
      <c r="CC523" s="10">
        <f>3/24000000*OO[[#This Row],[137 (06JUL1985 00:00:00)-Water Temperature (C)]]*OO[[#This Row],[79]]</f>
        <v>9.5109431500849991E-3</v>
      </c>
      <c r="CD523" s="10">
        <f>3/24000000*OO[[#This Row],[138 (06JUL1985 03:00:00)-Water Temperature (C)]]*OO[[#This Row],[80]]</f>
        <v>1.0768816948142501E-2</v>
      </c>
      <c r="CE523" s="10">
        <f>3/24000000*OO[[#This Row],[139 (06JUL1985 06:00:00)-Water Temperature (C)]]*OO[[#This Row],[81]]</f>
        <v>1.20738254814275E-2</v>
      </c>
      <c r="CF523" s="10">
        <f>3/24000000*OO[[#This Row],[140 (06JUL1985 09:00:00)-Water Temperature (C)]]*OO[[#This Row],[82]]</f>
        <v>1.3417105536449999E-2</v>
      </c>
      <c r="CG523" s="10">
        <f>3/24000000*OO[[#This Row],[141 (06JUL1985 12:00:00)-Water Temperature (C)]]*OO[[#This Row],[83]]</f>
        <v>1.4817700366620001E-2</v>
      </c>
      <c r="CH523" s="10">
        <f>3/24000000*OO[[#This Row],[142 (06JUL1985 15:00:00)-Water Temperature (C)]]*OO[[#This Row],[84]]</f>
        <v>1.6219280037969998E-2</v>
      </c>
      <c r="CI523" s="10">
        <f>3/24000000*OO[[#This Row],[143 (06JUL1985 18:00:00)-Water Temperature (C)]]*OO[[#This Row],[85]]</f>
        <v>1.7596786119509999E-2</v>
      </c>
      <c r="CJ523" s="10">
        <f>3/24000000*OO[[#This Row],[144 (06JUL1985 21:00:00)-Water Temperature (C)]]*OO[[#This Row],[86]]</f>
        <v>1.8983839200859998E-2</v>
      </c>
      <c r="CK523" s="10">
        <f>3/24000000*OO[[#This Row],[145 (07JUL1985 00:00:00)-Water Temperature (C)]]*OO[[#This Row],[87]]</f>
        <v>2.0411976263787501E-2</v>
      </c>
      <c r="CL523" s="10">
        <f>3/24000000*OO[[#This Row],[146 (07JUL1985 03:00:00)-Water Temperature (C)]]*OO[[#This Row],[88]]</f>
        <v>2.1940658520862501E-2</v>
      </c>
      <c r="CM523" s="10">
        <f>3/24000000*OO[[#This Row],[147 (07JUL1985 06:00:00)-Water Temperature (C)]]*OO[[#This Row],[89]]</f>
        <v>2.3479442516834998E-2</v>
      </c>
      <c r="CN523" s="10">
        <f>3/24000000*OO[[#This Row],[148 (07JUL1985 09:00:00)-Water Temperature (C)]]*OO[[#This Row],[90]]</f>
        <v>2.4979651330286245E-2</v>
      </c>
      <c r="CO523" s="10">
        <f>3/24000000*OO[[#This Row],[149 (07JUL1985 12:00:00)-Water Temperature (C)]]*OO[[#This Row],[91]]</f>
        <v>2.6454936133809996E-2</v>
      </c>
      <c r="CP523" s="10">
        <f>3/24000000*OO[[#This Row],[150 (07JUL1985 15:00:00)-Water Temperature (C)]]*OO[[#This Row],[92]]</f>
        <v>2.7841581574537498E-2</v>
      </c>
      <c r="CQ523" s="10">
        <f>3/24000000*OO[[#This Row],[151 (07JUL1985 18:00:00)-Water Temperature (C)]]*OO[[#This Row],[93]]</f>
        <v>2.9168672742919999E-2</v>
      </c>
      <c r="CR523" s="10">
        <f>3/24000000*OO[[#This Row],[152 (07JUL1985 21:00:00)-Water Temperature (C)]]*OO[[#This Row],[94]]</f>
        <v>3.0472729038327498E-2</v>
      </c>
      <c r="CS523" s="10">
        <f>3/24000000*OO[[#This Row],[153 (08JUL1985 00:00:00)-Water Temperature (C)]]*OO[[#This Row],[95]]</f>
        <v>3.1754405536309996E-2</v>
      </c>
      <c r="CT523" s="10">
        <f>3/24000000*OO[[#This Row],[154 (08JUL1985 03:00:00)-Water Temperature (C)]]*OO[[#This Row],[96]]</f>
        <v>3.3041012699811245E-2</v>
      </c>
      <c r="CU523" s="10">
        <f>3/24000000*OO[[#This Row],[155 (08JUL1985 06:00:00)-Water Temperature (C)]]*OO[[#This Row],[97]]</f>
        <v>3.4359425681900001E-2</v>
      </c>
      <c r="CV523" s="10">
        <f>3/24000000*OO[[#This Row],[156 (08JUL1985 09:00:00)-Water Temperature (C)]]*OO[[#This Row],[98]]</f>
        <v>3.5591473906360006E-2</v>
      </c>
      <c r="CW523" s="10">
        <f>3/24000000*OO[[#This Row],[157 (08JUL1985 12:00:00)-Water Temperature (C)]]*OO[[#This Row],[99]]</f>
        <v>3.677493957788E-2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0</v>
      </c>
      <c r="AH524" s="10">
        <f>3/24000000*OO[[#This Row],[90 (30JUN1985 03:00:00)-Water Temperature (C)]]*OO[[#This Row],[32]]</f>
        <v>3.00693467082875E-40</v>
      </c>
      <c r="AI524" s="10">
        <f>3/24000000*OO[[#This Row],[91 (30JUN1985 06:00:00)-Water Temperature (C)]]*OO[[#This Row],[33]]</f>
        <v>1.2043788394863748E-36</v>
      </c>
      <c r="AJ524" s="10">
        <f>3/24000000*OO[[#This Row],[92 (30JUN1985 09:00:00)-Water Temperature (C)]]*OO[[#This Row],[34]]</f>
        <v>1.8699715179262498E-33</v>
      </c>
      <c r="AK524" s="10">
        <f>3/24000000*OO[[#This Row],[93 (30JUN1985 12:00:00)-Water Temperature (C)]]*OO[[#This Row],[35]]</f>
        <v>1.3054729734719998E-30</v>
      </c>
      <c r="AL524" s="10">
        <f>3/24000000*OO[[#This Row],[94 (30JUN1985 15:00:00)-Water Temperature (C)]]*OO[[#This Row],[36]]</f>
        <v>4.6175025621099994E-28</v>
      </c>
      <c r="AM524" s="10">
        <f>3/24000000*OO[[#This Row],[95 (30JUN1985 18:00:00)-Water Temperature (C)]]*OO[[#This Row],[37]]</f>
        <v>9.0928147826599986E-26</v>
      </c>
      <c r="AN524" s="10">
        <f>3/24000000*OO[[#This Row],[96 (30JUN1985 21:00:00)-Water Temperature (C)]]*OO[[#This Row],[38]]</f>
        <v>1.0754396851425001E-23</v>
      </c>
      <c r="AO524" s="10">
        <f>3/24000000*OO[[#This Row],[97 (01JUL1985 00:00:00)-Water Temperature (C)]]*OO[[#This Row],[39]]</f>
        <v>8.1740251255949975E-22</v>
      </c>
      <c r="AP524" s="10">
        <f>3/24000000*OO[[#This Row],[98 (01JUL1985 03:00:00)-Water Temperature (C)]]*OO[[#This Row],[40]]</f>
        <v>4.1999210757199998E-20</v>
      </c>
      <c r="AQ524" s="10">
        <f>3/24000000*OO[[#This Row],[99 (01JUL1985 06:00:00)-Water Temperature (C)]]*OO[[#This Row],[41]]</f>
        <v>1.502315852768E-18</v>
      </c>
      <c r="AR524" s="10">
        <f>3/24000000*OO[[#This Row],[100 (01JUL1985 09:00:00)-Water Temperature (C)]]*OO[[#This Row],[42]]</f>
        <v>3.8785689023625E-17</v>
      </c>
      <c r="AS524" s="10">
        <f>3/24000000*OO[[#This Row],[101 (01JUL1985 12:00:00)-Water Temperature (C)]]*OO[[#This Row],[43]]</f>
        <v>7.4757245628999997E-16</v>
      </c>
      <c r="AT524" s="10">
        <f>3/24000000*OO[[#This Row],[102 (01JUL1985 15:00:00)-Water Temperature (C)]]*OO[[#This Row],[44]]</f>
        <v>1.1090890609897498E-14</v>
      </c>
      <c r="AU524" s="10">
        <f>3/24000000*OO[[#This Row],[103 (01JUL1985 18:00:00)-Water Temperature (C)]]*OO[[#This Row],[45]]</f>
        <v>1.29776973967125E-13</v>
      </c>
      <c r="AV524" s="10">
        <f>3/24000000*OO[[#This Row],[104 (01JUL1985 21:00:00)-Water Temperature (C)]]*OO[[#This Row],[46]]</f>
        <v>1.2225005244562501E-12</v>
      </c>
      <c r="AW524" s="10">
        <f>3/24000000*OO[[#This Row],[105 (02JUL1985 00:00:00)-Water Temperature (C)]]*OO[[#This Row],[47]]</f>
        <v>9.5006141742075006E-12</v>
      </c>
      <c r="AX524" s="10">
        <f>3/24000000*OO[[#This Row],[106 (02JUL1985 03:00:00)-Water Temperature (C)]]*OO[[#This Row],[48]]</f>
        <v>6.2092855299874998E-11</v>
      </c>
      <c r="AY524" s="10">
        <f>3/24000000*OO[[#This Row],[107 (02JUL1985 06:00:00)-Water Temperature (C)]]*OO[[#This Row],[49]]</f>
        <v>3.431504949365375E-10</v>
      </c>
      <c r="AZ524" s="10">
        <f>3/24000000*OO[[#This Row],[108 (02JUL1985 09:00:00)-Water Temperature (C)]]*OO[[#This Row],[50]]</f>
        <v>1.627134084618E-9</v>
      </c>
      <c r="BA524" s="10">
        <f>3/24000000*OO[[#This Row],[109 (02JUL1985 12:00:00)-Water Temperature (C)]]*OO[[#This Row],[51]]</f>
        <v>6.7271821599287504E-9</v>
      </c>
      <c r="BB524" s="10">
        <f>3/24000000*OO[[#This Row],[110 (02JUL1985 15:00:00)-Water Temperature (C)]]*OO[[#This Row],[52]]</f>
        <v>2.4550727849999996E-8</v>
      </c>
      <c r="BC524" s="10">
        <f>3/24000000*OO[[#This Row],[111 (02JUL1985 18:00:00)-Water Temperature (C)]]*OO[[#This Row],[53]]</f>
        <v>7.9921192596112486E-8</v>
      </c>
      <c r="BD524" s="10">
        <f>3/24000000*OO[[#This Row],[112 (02JUL1985 21:00:00)-Water Temperature (C)]]*OO[[#This Row],[54]]</f>
        <v>2.3475122901877498E-7</v>
      </c>
      <c r="BE524" s="10">
        <f>3/24000000*OO[[#This Row],[113 (03JUL1985 00:00:00)-Water Temperature (C)]]*OO[[#This Row],[55]]</f>
        <v>6.2935788173374998E-7</v>
      </c>
      <c r="BF524" s="10">
        <f>3/24000000*OO[[#This Row],[114 (03JUL1985 03:00:00)-Water Temperature (C)]]*OO[[#This Row],[56]]</f>
        <v>1.5572420379712501E-6</v>
      </c>
      <c r="BG524" s="10">
        <f>3/24000000*OO[[#This Row],[115 (03JUL1985 06:00:00)-Water Temperature (C)]]*OO[[#This Row],[57]]</f>
        <v>3.5661406648429995E-6</v>
      </c>
      <c r="BH524" s="10">
        <f>3/24000000*OO[[#This Row],[116 (03JUL1985 09:00:00)-Water Temperature (C)]]*OO[[#This Row],[58]]</f>
        <v>7.5984726081199999E-6</v>
      </c>
      <c r="BI524" s="10">
        <f>3/24000000*OO[[#This Row],[117 (03JUL1985 12:00:00)-Water Temperature (C)]]*OO[[#This Row],[59]]</f>
        <v>1.51738687769625E-5</v>
      </c>
      <c r="BJ524" s="10">
        <f>3/24000000*OO[[#This Row],[118 (03JUL1985 15:00:00)-Water Temperature (C)]]*OO[[#This Row],[60]]</f>
        <v>2.8504619011253751E-5</v>
      </c>
      <c r="BK524" s="10">
        <f>3/24000000*OO[[#This Row],[119 (03JUL1985 18:00:00)-Water Temperature (C)]]*OO[[#This Row],[61]]</f>
        <v>5.0691437665649998E-5</v>
      </c>
      <c r="BL524" s="10">
        <f>3/24000000*OO[[#This Row],[120 (03JUL1985 21:00:00)-Water Temperature (C)]]*OO[[#This Row],[62]]</f>
        <v>8.5895283613499998E-5</v>
      </c>
      <c r="BM524" s="10">
        <f>3/24000000*OO[[#This Row],[121 (04JUL1985 00:00:00)-Water Temperature (C)]]*OO[[#This Row],[63]]</f>
        <v>1.3946083764744999E-4</v>
      </c>
      <c r="BN524" s="10">
        <f>3/24000000*OO[[#This Row],[122 (04JUL1985 03:00:00)-Water Temperature (C)]]*OO[[#This Row],[64]]</f>
        <v>2.1832738570004998E-4</v>
      </c>
      <c r="BO524" s="10">
        <f>3/24000000*OO[[#This Row],[123 (04JUL1985 06:00:00)-Water Temperature (C)]]*OO[[#This Row],[65]]</f>
        <v>3.2894543761131245E-4</v>
      </c>
      <c r="BP524" s="10">
        <f>3/24000000*OO[[#This Row],[124 (04JUL1985 09:00:00)-Water Temperature (C)]]*OO[[#This Row],[66]]</f>
        <v>4.7932118490612503E-4</v>
      </c>
      <c r="BQ524" s="10">
        <f>3/24000000*OO[[#This Row],[125 (04JUL1985 12:00:00)-Water Temperature (C)]]*OO[[#This Row],[67]]</f>
        <v>6.7637416769337491E-4</v>
      </c>
      <c r="BR524" s="10">
        <f>3/24000000*OO[[#This Row],[126 (04JUL1985 15:00:00)-Water Temperature (C)]]*OO[[#This Row],[68]]</f>
        <v>9.2908428125249986E-4</v>
      </c>
      <c r="BS524" s="10">
        <f>3/24000000*OO[[#This Row],[127 (04JUL1985 18:00:00)-Water Temperature (C)]]*OO[[#This Row],[69]]</f>
        <v>1.24631695481475E-3</v>
      </c>
      <c r="BT524" s="10">
        <f>3/24000000*OO[[#This Row],[128 (04JUL1985 21:00:00)-Water Temperature (C)]]*OO[[#This Row],[70]]</f>
        <v>1.6341786236947497E-3</v>
      </c>
      <c r="BU524" s="10">
        <f>3/24000000*OO[[#This Row],[129 (05JUL1985 00:00:00)-Water Temperature (C)]]*OO[[#This Row],[71]]</f>
        <v>2.0979934017656245E-3</v>
      </c>
      <c r="BV524" s="10">
        <f>3/24000000*OO[[#This Row],[130 (05JUL1985 03:00:00)-Water Temperature (C)]]*OO[[#This Row],[72]]</f>
        <v>2.6514355678694999E-3</v>
      </c>
      <c r="BW524" s="10">
        <f>3/24000000*OO[[#This Row],[131 (05JUL1985 06:00:00)-Water Temperature (C)]]*OO[[#This Row],[73]]</f>
        <v>3.286577846457125E-3</v>
      </c>
      <c r="BX524" s="10">
        <f>3/24000000*OO[[#This Row],[132 (05JUL1985 09:00:00)-Water Temperature (C)]]*OO[[#This Row],[74]]</f>
        <v>4.0090769735450001E-3</v>
      </c>
      <c r="BY524" s="10">
        <f>3/24000000*OO[[#This Row],[133 (05JUL1985 12:00:00)-Water Temperature (C)]]*OO[[#This Row],[75]]</f>
        <v>4.8194180235874998E-3</v>
      </c>
      <c r="BZ524" s="10">
        <f>3/24000000*OO[[#This Row],[134 (05JUL1985 15:00:00)-Water Temperature (C)]]*OO[[#This Row],[76]]</f>
        <v>5.7078435928799992E-3</v>
      </c>
      <c r="CA524" s="10">
        <f>3/24000000*OO[[#This Row],[135 (05JUL1985 18:00:00)-Water Temperature (C)]]*OO[[#This Row],[77]]</f>
        <v>6.6679271495274995E-3</v>
      </c>
      <c r="CB524" s="10">
        <f>3/24000000*OO[[#This Row],[136 (05JUL1985 21:00:00)-Water Temperature (C)]]*OO[[#This Row],[78]]</f>
        <v>7.7028292365862493E-3</v>
      </c>
      <c r="CC524" s="10">
        <f>3/24000000*OO[[#This Row],[137 (06JUL1985 00:00:00)-Water Temperature (C)]]*OO[[#This Row],[79]]</f>
        <v>8.8206707622712488E-3</v>
      </c>
      <c r="CD524" s="10">
        <f>3/24000000*OO[[#This Row],[138 (06JUL1985 03:00:00)-Water Temperature (C)]]*OO[[#This Row],[80]]</f>
        <v>1.00541439741875E-2</v>
      </c>
      <c r="CE524" s="10">
        <f>3/24000000*OO[[#This Row],[139 (06JUL1985 06:00:00)-Water Temperature (C)]]*OO[[#This Row],[81]]</f>
        <v>1.13446364113375E-2</v>
      </c>
      <c r="CF524" s="10">
        <f>3/24000000*OO[[#This Row],[140 (06JUL1985 09:00:00)-Water Temperature (C)]]*OO[[#This Row],[82]]</f>
        <v>1.2684377425143748E-2</v>
      </c>
      <c r="CG524" s="10">
        <f>3/24000000*OO[[#This Row],[141 (06JUL1985 12:00:00)-Water Temperature (C)]]*OO[[#This Row],[83]]</f>
        <v>1.4090836561788752E-2</v>
      </c>
      <c r="CH524" s="10">
        <f>3/24000000*OO[[#This Row],[142 (06JUL1985 15:00:00)-Water Temperature (C)]]*OO[[#This Row],[84]]</f>
        <v>1.5510852593497498E-2</v>
      </c>
      <c r="CI524" s="10">
        <f>3/24000000*OO[[#This Row],[143 (06JUL1985 18:00:00)-Water Temperature (C)]]*OO[[#This Row],[85]]</f>
        <v>1.69202578146E-2</v>
      </c>
      <c r="CJ524" s="10">
        <f>3/24000000*OO[[#This Row],[144 (06JUL1985 21:00:00)-Water Temperature (C)]]*OO[[#This Row],[86]]</f>
        <v>1.8349944818822499E-2</v>
      </c>
      <c r="CK524" s="10">
        <f>3/24000000*OO[[#This Row],[145 (07JUL1985 00:00:00)-Water Temperature (C)]]*OO[[#This Row],[87]]</f>
        <v>1.9830284061652499E-2</v>
      </c>
      <c r="CL524" s="10">
        <f>3/24000000*OO[[#This Row],[146 (07JUL1985 03:00:00)-Water Temperature (C)]]*OO[[#This Row],[88]]</f>
        <v>2.141769853376E-2</v>
      </c>
      <c r="CM524" s="10">
        <f>3/24000000*OO[[#This Row],[147 (07JUL1985 06:00:00)-Water Temperature (C)]]*OO[[#This Row],[89]]</f>
        <v>2.3025036780147501E-2</v>
      </c>
      <c r="CN524" s="10">
        <f>3/24000000*OO[[#This Row],[148 (07JUL1985 09:00:00)-Water Temperature (C)]]*OO[[#This Row],[90]]</f>
        <v>2.4604825111859997E-2</v>
      </c>
      <c r="CO524" s="10">
        <f>3/24000000*OO[[#This Row],[149 (07JUL1985 12:00:00)-Water Temperature (C)]]*OO[[#This Row],[91]]</f>
        <v>2.6169194703960001E-2</v>
      </c>
      <c r="CP524" s="10">
        <f>3/24000000*OO[[#This Row],[150 (07JUL1985 15:00:00)-Water Temperature (C)]]*OO[[#This Row],[92]]</f>
        <v>2.7655111092667498E-2</v>
      </c>
      <c r="CQ524" s="10">
        <f>3/24000000*OO[[#This Row],[151 (07JUL1985 18:00:00)-Water Temperature (C)]]*OO[[#This Row],[93]]</f>
        <v>2.9090380933379997E-2</v>
      </c>
      <c r="CR524" s="10">
        <f>3/24000000*OO[[#This Row],[152 (07JUL1985 21:00:00)-Water Temperature (C)]]*OO[[#This Row],[94]]</f>
        <v>3.0509137980667497E-2</v>
      </c>
      <c r="CS524" s="10">
        <f>3/24000000*OO[[#This Row],[153 (08JUL1985 00:00:00)-Water Temperature (C)]]*OO[[#This Row],[95]]</f>
        <v>3.1911277291877496E-2</v>
      </c>
      <c r="CT524" s="10">
        <f>3/24000000*OO[[#This Row],[154 (08JUL1985 03:00:00)-Water Temperature (C)]]*OO[[#This Row],[96]]</f>
        <v>3.3323648453793757E-2</v>
      </c>
      <c r="CU524" s="10">
        <f>3/24000000*OO[[#This Row],[155 (08JUL1985 06:00:00)-Water Temperature (C)]]*OO[[#This Row],[97]]</f>
        <v>3.4772720424863755E-2</v>
      </c>
      <c r="CV524" s="10">
        <f>3/24000000*OO[[#This Row],[156 (08JUL1985 09:00:00)-Water Temperature (C)]]*OO[[#This Row],[98]]</f>
        <v>3.6140155049017499E-2</v>
      </c>
      <c r="CW524" s="10">
        <f>3/24000000*OO[[#This Row],[157 (08JUL1985 12:00:00)-Water Temperature (C)]]*OO[[#This Row],[99]]</f>
        <v>3.7462327568498752E-2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0</v>
      </c>
      <c r="AH525" s="10">
        <f>3/24000000*OO[[#This Row],[90 (30JUN1985 03:00:00)-Water Temperature (C)]]*OO[[#This Row],[32]]</f>
        <v>9.3228162136112516E-41</v>
      </c>
      <c r="AI525" s="10">
        <f>3/24000000*OO[[#This Row],[91 (30JUN1985 06:00:00)-Water Temperature (C)]]*OO[[#This Row],[33]]</f>
        <v>3.9725859512500003E-37</v>
      </c>
      <c r="AJ525" s="10">
        <f>3/24000000*OO[[#This Row],[92 (30JUN1985 09:00:00)-Water Temperature (C)]]*OO[[#This Row],[34]]</f>
        <v>6.5334521733299992E-34</v>
      </c>
      <c r="AK525" s="10">
        <f>3/24000000*OO[[#This Row],[93 (30JUN1985 12:00:00)-Water Temperature (C)]]*OO[[#This Row],[35]]</f>
        <v>4.8177007864124998E-31</v>
      </c>
      <c r="AL525" s="10">
        <f>3/24000000*OO[[#This Row],[94 (30JUN1985 15:00:00)-Water Temperature (C)]]*OO[[#This Row],[36]]</f>
        <v>1.7928676967085001E-28</v>
      </c>
      <c r="AM525" s="10">
        <f>3/24000000*OO[[#This Row],[95 (30JUN1985 18:00:00)-Water Temperature (C)]]*OO[[#This Row],[37]]</f>
        <v>3.7008648199799998E-26</v>
      </c>
      <c r="AN525" s="10">
        <f>3/24000000*OO[[#This Row],[96 (30JUN1985 21:00:00)-Water Temperature (C)]]*OO[[#This Row],[38]]</f>
        <v>4.5738598333574992E-24</v>
      </c>
      <c r="AO525" s="10">
        <f>3/24000000*OO[[#This Row],[97 (01JUL1985 00:00:00)-Water Temperature (C)]]*OO[[#This Row],[39]]</f>
        <v>3.6227101681874996E-22</v>
      </c>
      <c r="AP525" s="10">
        <f>3/24000000*OO[[#This Row],[98 (01JUL1985 03:00:00)-Water Temperature (C)]]*OO[[#This Row],[40]]</f>
        <v>1.9359961925411249E-20</v>
      </c>
      <c r="AQ525" s="10">
        <f>3/24000000*OO[[#This Row],[99 (01JUL1985 06:00:00)-Water Temperature (C)]]*OO[[#This Row],[41]]</f>
        <v>7.1889258898237495E-19</v>
      </c>
      <c r="AR525" s="10">
        <f>3/24000000*OO[[#This Row],[100 (01JUL1985 09:00:00)-Water Temperature (C)]]*OO[[#This Row],[42]]</f>
        <v>1.9231104217487498E-17</v>
      </c>
      <c r="AS525" s="10">
        <f>3/24000000*OO[[#This Row],[101 (01JUL1985 12:00:00)-Water Temperature (C)]]*OO[[#This Row],[43]]</f>
        <v>3.8344710054800001E-16</v>
      </c>
      <c r="AT525" s="10">
        <f>3/24000000*OO[[#This Row],[102 (01JUL1985 15:00:00)-Water Temperature (C)]]*OO[[#This Row],[44]]</f>
        <v>5.8764063099699999E-15</v>
      </c>
      <c r="AU525" s="10">
        <f>3/24000000*OO[[#This Row],[103 (01JUL1985 18:00:00)-Water Temperature (C)]]*OO[[#This Row],[45]]</f>
        <v>7.0938536854799993E-14</v>
      </c>
      <c r="AV525" s="10">
        <f>3/24000000*OO[[#This Row],[104 (01JUL1985 21:00:00)-Water Temperature (C)]]*OO[[#This Row],[46]]</f>
        <v>6.8856016742187503E-13</v>
      </c>
      <c r="AW525" s="10">
        <f>3/24000000*OO[[#This Row],[105 (02JUL1985 00:00:00)-Water Temperature (C)]]*OO[[#This Row],[47]]</f>
        <v>5.5066428094549996E-12</v>
      </c>
      <c r="AX525" s="10">
        <f>3/24000000*OO[[#This Row],[106 (02JUL1985 03:00:00)-Water Temperature (C)]]*OO[[#This Row],[48]]</f>
        <v>3.7000716745649996E-11</v>
      </c>
      <c r="AY525" s="10">
        <f>3/24000000*OO[[#This Row],[107 (02JUL1985 06:00:00)-Water Temperature (C)]]*OO[[#This Row],[49]]</f>
        <v>2.100128691828375E-10</v>
      </c>
      <c r="AZ525" s="10">
        <f>3/24000000*OO[[#This Row],[108 (02JUL1985 09:00:00)-Water Temperature (C)]]*OO[[#This Row],[50]]</f>
        <v>1.0215640685228749E-9</v>
      </c>
      <c r="BA525" s="10">
        <f>3/24000000*OO[[#This Row],[109 (02JUL1985 12:00:00)-Water Temperature (C)]]*OO[[#This Row],[51]]</f>
        <v>4.327509312E-9</v>
      </c>
      <c r="BB525" s="10">
        <f>3/24000000*OO[[#This Row],[110 (02JUL1985 15:00:00)-Water Temperature (C)]]*OO[[#This Row],[52]]</f>
        <v>1.6167228592624998E-8</v>
      </c>
      <c r="BC525" s="10">
        <f>3/24000000*OO[[#This Row],[111 (02JUL1985 18:00:00)-Water Temperature (C)]]*OO[[#This Row],[53]]</f>
        <v>5.3829268769662501E-8</v>
      </c>
      <c r="BD525" s="10">
        <f>3/24000000*OO[[#This Row],[112 (02JUL1985 21:00:00)-Water Temperature (C)]]*OO[[#This Row],[54]]</f>
        <v>1.6156759070924999E-7</v>
      </c>
      <c r="BE525" s="10">
        <f>3/24000000*OO[[#This Row],[113 (03JUL1985 00:00:00)-Water Temperature (C)]]*OO[[#This Row],[55]]</f>
        <v>4.42169180201E-7</v>
      </c>
      <c r="BF525" s="10">
        <f>3/24000000*OO[[#This Row],[114 (03JUL1985 03:00:00)-Water Temperature (C)]]*OO[[#This Row],[56]]</f>
        <v>1.1159067291918749E-6</v>
      </c>
      <c r="BG525" s="10">
        <f>3/24000000*OO[[#This Row],[115 (03JUL1985 06:00:00)-Water Temperature (C)]]*OO[[#This Row],[57]]</f>
        <v>2.6042854361579995E-6</v>
      </c>
      <c r="BH525" s="10">
        <f>3/24000000*OO[[#This Row],[116 (03JUL1985 09:00:00)-Water Temperature (C)]]*OO[[#This Row],[58]]</f>
        <v>5.6503749997349999E-6</v>
      </c>
      <c r="BI525" s="10">
        <f>3/24000000*OO[[#This Row],[117 (03JUL1985 12:00:00)-Water Temperature (C)]]*OO[[#This Row],[59]]</f>
        <v>1.1480053006124999E-5</v>
      </c>
      <c r="BJ525" s="10">
        <f>3/24000000*OO[[#This Row],[118 (03JUL1985 15:00:00)-Water Temperature (C)]]*OO[[#This Row],[60]]</f>
        <v>2.1926212517111249E-5</v>
      </c>
      <c r="BK525" s="10">
        <f>3/24000000*OO[[#This Row],[119 (03JUL1985 18:00:00)-Water Temperature (C)]]*OO[[#This Row],[61]]</f>
        <v>3.9616041629462493E-5</v>
      </c>
      <c r="BL525" s="10">
        <f>3/24000000*OO[[#This Row],[120 (03JUL1985 21:00:00)-Water Temperature (C)]]*OO[[#This Row],[62]]</f>
        <v>6.8152890709249989E-5</v>
      </c>
      <c r="BM525" s="10">
        <f>3/24000000*OO[[#This Row],[121 (04JUL1985 00:00:00)-Water Temperature (C)]]*OO[[#This Row],[63]]</f>
        <v>1.122595180431375E-4</v>
      </c>
      <c r="BN525" s="10">
        <f>3/24000000*OO[[#This Row],[122 (04JUL1985 03:00:00)-Water Temperature (C)]]*OO[[#This Row],[64]]</f>
        <v>1.7817639010954997E-4</v>
      </c>
      <c r="BO525" s="10">
        <f>3/24000000*OO[[#This Row],[123 (04JUL1985 06:00:00)-Water Temperature (C)]]*OO[[#This Row],[65]]</f>
        <v>2.7202952575431245E-4</v>
      </c>
      <c r="BP525" s="10">
        <f>3/24000000*OO[[#This Row],[124 (04JUL1985 09:00:00)-Water Temperature (C)]]*OO[[#This Row],[66]]</f>
        <v>4.0140701463449999E-4</v>
      </c>
      <c r="BQ525" s="10">
        <f>3/24000000*OO[[#This Row],[125 (04JUL1985 12:00:00)-Water Temperature (C)]]*OO[[#This Row],[67]]</f>
        <v>5.7327968813762501E-4</v>
      </c>
      <c r="BR525" s="10">
        <f>3/24000000*OO[[#This Row],[126 (04JUL1985 15:00:00)-Water Temperature (C)]]*OO[[#This Row],[68]]</f>
        <v>7.9650068917837497E-4</v>
      </c>
      <c r="BS525" s="10">
        <f>3/24000000*OO[[#This Row],[127 (04JUL1985 18:00:00)-Water Temperature (C)]]*OO[[#This Row],[69]]</f>
        <v>1.08014646304725E-3</v>
      </c>
      <c r="BT525" s="10">
        <f>3/24000000*OO[[#This Row],[128 (04JUL1985 21:00:00)-Water Temperature (C)]]*OO[[#This Row],[70]]</f>
        <v>1.4311090684550002E-3</v>
      </c>
      <c r="BU525" s="10">
        <f>3/24000000*OO[[#This Row],[129 (05JUL1985 00:00:00)-Water Temperature (C)]]*OO[[#This Row],[71]]</f>
        <v>1.8556361570504997E-3</v>
      </c>
      <c r="BV525" s="10">
        <f>3/24000000*OO[[#This Row],[130 (05JUL1985 03:00:00)-Water Temperature (C)]]*OO[[#This Row],[72]]</f>
        <v>2.3672129056836249E-3</v>
      </c>
      <c r="BW525" s="10">
        <f>3/24000000*OO[[#This Row],[131 (05JUL1985 06:00:00)-Water Temperature (C)]]*OO[[#This Row],[73]]</f>
        <v>2.9610098113702498E-3</v>
      </c>
      <c r="BX525" s="10">
        <f>3/24000000*OO[[#This Row],[132 (05JUL1985 09:00:00)-Water Temperature (C)]]*OO[[#This Row],[74]]</f>
        <v>3.6431631876150004E-3</v>
      </c>
      <c r="BY525" s="10">
        <f>3/24000000*OO[[#This Row],[133 (05JUL1985 12:00:00)-Water Temperature (C)]]*OO[[#This Row],[75]]</f>
        <v>4.4158093647049994E-3</v>
      </c>
      <c r="BZ525" s="10">
        <f>3/24000000*OO[[#This Row],[134 (05JUL1985 15:00:00)-Water Temperature (C)]]*OO[[#This Row],[76]]</f>
        <v>5.2713837932174996E-3</v>
      </c>
      <c r="CA525" s="10">
        <f>3/24000000*OO[[#This Row],[135 (05JUL1985 18:00:00)-Water Temperature (C)]]*OO[[#This Row],[77]]</f>
        <v>6.2047210716562502E-3</v>
      </c>
      <c r="CB525" s="10">
        <f>3/24000000*OO[[#This Row],[136 (05JUL1985 21:00:00)-Water Temperature (C)]]*OO[[#This Row],[78]]</f>
        <v>7.2194720979225002E-3</v>
      </c>
      <c r="CC525" s="10">
        <f>3/24000000*OO[[#This Row],[137 (06JUL1985 00:00:00)-Water Temperature (C)]]*OO[[#This Row],[79]]</f>
        <v>8.3235839622887494E-3</v>
      </c>
      <c r="CD525" s="10">
        <f>3/24000000*OO[[#This Row],[138 (06JUL1985 03:00:00)-Water Temperature (C)]]*OO[[#This Row],[80]]</f>
        <v>9.5488423121599993E-3</v>
      </c>
      <c r="CE525" s="10">
        <f>3/24000000*OO[[#This Row],[139 (06JUL1985 06:00:00)-Water Temperature (C)]]*OO[[#This Row],[81]]</f>
        <v>1.0842335842229999E-2</v>
      </c>
      <c r="CF525" s="10">
        <f>3/24000000*OO[[#This Row],[140 (06JUL1985 09:00:00)-Water Temperature (C)]]*OO[[#This Row],[82]]</f>
        <v>1.219545552488E-2</v>
      </c>
      <c r="CG525" s="10">
        <f>3/24000000*OO[[#This Row],[141 (06JUL1985 12:00:00)-Water Temperature (C)]]*OO[[#This Row],[83]]</f>
        <v>1.3624948618670002E-2</v>
      </c>
      <c r="CH525" s="10">
        <f>3/24000000*OO[[#This Row],[142 (06JUL1985 15:00:00)-Water Temperature (C)]]*OO[[#This Row],[84]]</f>
        <v>1.5081194822399998E-2</v>
      </c>
      <c r="CI525" s="10">
        <f>3/24000000*OO[[#This Row],[143 (06JUL1985 18:00:00)-Water Temperature (C)]]*OO[[#This Row],[85]]</f>
        <v>1.653880324734E-2</v>
      </c>
      <c r="CJ525" s="10">
        <f>3/24000000*OO[[#This Row],[144 (06JUL1985 21:00:00)-Water Temperature (C)]]*OO[[#This Row],[86]]</f>
        <v>1.8026942648085E-2</v>
      </c>
      <c r="CK525" s="10">
        <f>3/24000000*OO[[#This Row],[145 (07JUL1985 00:00:00)-Water Temperature (C)]]*OO[[#This Row],[87]]</f>
        <v>1.9574444794449999E-2</v>
      </c>
      <c r="CL525" s="10">
        <f>3/24000000*OO[[#This Row],[146 (07JUL1985 03:00:00)-Water Temperature (C)]]*OO[[#This Row],[88]]</f>
        <v>2.1237152428409997E-2</v>
      </c>
      <c r="CM525" s="10">
        <f>3/24000000*OO[[#This Row],[147 (07JUL1985 06:00:00)-Water Temperature (C)]]*OO[[#This Row],[89]]</f>
        <v>2.2931718959931249E-2</v>
      </c>
      <c r="CN525" s="10">
        <f>3/24000000*OO[[#This Row],[148 (07JUL1985 09:00:00)-Water Temperature (C)]]*OO[[#This Row],[90]]</f>
        <v>2.4609944055372496E-2</v>
      </c>
      <c r="CO525" s="10">
        <f>3/24000000*OO[[#This Row],[149 (07JUL1985 12:00:00)-Water Temperature (C)]]*OO[[#This Row],[91]]</f>
        <v>2.6282061229649999E-2</v>
      </c>
      <c r="CP525" s="10">
        <f>3/24000000*OO[[#This Row],[150 (07JUL1985 15:00:00)-Water Temperature (C)]]*OO[[#This Row],[92]]</f>
        <v>2.7885598419291249E-2</v>
      </c>
      <c r="CQ525" s="10">
        <f>3/24000000*OO[[#This Row],[151 (07JUL1985 18:00:00)-Water Temperature (C)]]*OO[[#This Row],[93]]</f>
        <v>2.9445368439689996E-2</v>
      </c>
      <c r="CR525" s="10">
        <f>3/24000000*OO[[#This Row],[152 (07JUL1985 21:00:00)-Water Temperature (C)]]*OO[[#This Row],[94]]</f>
        <v>3.0995462011050003E-2</v>
      </c>
      <c r="CS525" s="10">
        <f>3/24000000*OO[[#This Row],[153 (08JUL1985 00:00:00)-Water Temperature (C)]]*OO[[#This Row],[95]]</f>
        <v>3.2534938474719999E-2</v>
      </c>
      <c r="CT525" s="10">
        <f>3/24000000*OO[[#This Row],[154 (08JUL1985 03:00:00)-Water Temperature (C)]]*OO[[#This Row],[96]]</f>
        <v>3.4089440905330004E-2</v>
      </c>
      <c r="CU525" s="10">
        <f>3/24000000*OO[[#This Row],[155 (08JUL1985 06:00:00)-Water Temperature (C)]]*OO[[#This Row],[97]]</f>
        <v>3.5687000151937501E-2</v>
      </c>
      <c r="CV525" s="10">
        <f>3/24000000*OO[[#This Row],[156 (08JUL1985 09:00:00)-Water Temperature (C)]]*OO[[#This Row],[98]]</f>
        <v>3.7206876742843745E-2</v>
      </c>
      <c r="CW525" s="10">
        <f>3/24000000*OO[[#This Row],[157 (08JUL1985 12:00:00)-Water Temperature (C)]]*OO[[#This Row],[99]]</f>
        <v>3.8686788803707496E-2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0</v>
      </c>
      <c r="AH526" s="10">
        <f>3/24000000*OO[[#This Row],[90 (30JUN1985 03:00:00)-Water Temperature (C)]]*OO[[#This Row],[32]]</f>
        <v>2.9516447534028752E-41</v>
      </c>
      <c r="AI526" s="10">
        <f>3/24000000*OO[[#This Row],[91 (30JUN1985 06:00:00)-Water Temperature (C)]]*OO[[#This Row],[33]]</f>
        <v>1.3377960136239999E-37</v>
      </c>
      <c r="AJ526" s="10">
        <f>3/24000000*OO[[#This Row],[92 (30JUN1985 09:00:00)-Water Temperature (C)]]*OO[[#This Row],[34]]</f>
        <v>2.3333551274567498E-34</v>
      </c>
      <c r="AK526" s="10">
        <f>3/24000000*OO[[#This Row],[93 (30JUN1985 12:00:00)-Water Temperature (C)]]*OO[[#This Row],[35]]</f>
        <v>1.8165007645552499E-31</v>
      </c>
      <c r="AL526" s="10">
        <f>3/24000000*OO[[#This Row],[94 (30JUN1985 15:00:00)-Water Temperature (C)]]*OO[[#This Row],[36]]</f>
        <v>7.1086513851875009E-29</v>
      </c>
      <c r="AM526" s="10">
        <f>3/24000000*OO[[#This Row],[95 (30JUN1985 18:00:00)-Water Temperature (C)]]*OO[[#This Row],[37]]</f>
        <v>1.5375106770155001E-26</v>
      </c>
      <c r="AN526" s="10">
        <f>3/24000000*OO[[#This Row],[96 (30JUN1985 21:00:00)-Water Temperature (C)]]*OO[[#This Row],[38]]</f>
        <v>1.9848519077062497E-24</v>
      </c>
      <c r="AO526" s="10">
        <f>3/24000000*OO[[#This Row],[97 (01JUL1985 00:00:00)-Water Temperature (C)]]*OO[[#This Row],[39]]</f>
        <v>1.6375733234069999E-22</v>
      </c>
      <c r="AP526" s="10">
        <f>3/24000000*OO[[#This Row],[98 (01JUL1985 03:00:00)-Water Temperature (C)]]*OO[[#This Row],[40]]</f>
        <v>9.0989582047474988E-21</v>
      </c>
      <c r="AQ526" s="10">
        <f>3/24000000*OO[[#This Row],[99 (01JUL1985 06:00:00)-Water Temperature (C)]]*OO[[#This Row],[41]]</f>
        <v>3.5067851492581252E-19</v>
      </c>
      <c r="AR526" s="10">
        <f>3/24000000*OO[[#This Row],[100 (01JUL1985 09:00:00)-Water Temperature (C)]]*OO[[#This Row],[42]]</f>
        <v>9.7189486467149983E-18</v>
      </c>
      <c r="AS526" s="10">
        <f>3/24000000*OO[[#This Row],[101 (01JUL1985 12:00:00)-Water Temperature (C)]]*OO[[#This Row],[43]]</f>
        <v>2.0043566408756248E-16</v>
      </c>
      <c r="AT526" s="10">
        <f>3/24000000*OO[[#This Row],[102 (01JUL1985 15:00:00)-Water Temperature (C)]]*OO[[#This Row],[44]]</f>
        <v>3.1725791053762497E-15</v>
      </c>
      <c r="AU526" s="10">
        <f>3/24000000*OO[[#This Row],[103 (01JUL1985 18:00:00)-Water Temperature (C)]]*OO[[#This Row],[45]]</f>
        <v>3.9506688451799999E-14</v>
      </c>
      <c r="AV526" s="10">
        <f>3/24000000*OO[[#This Row],[104 (01JUL1985 21:00:00)-Water Temperature (C)]]*OO[[#This Row],[46]]</f>
        <v>3.9510178133987493E-13</v>
      </c>
      <c r="AW526" s="10">
        <f>3/24000000*OO[[#This Row],[105 (02JUL1985 00:00:00)-Water Temperature (C)]]*OO[[#This Row],[47]]</f>
        <v>3.2510852504127495E-12</v>
      </c>
      <c r="AX526" s="10">
        <f>3/24000000*OO[[#This Row],[106 (02JUL1985 03:00:00)-Water Temperature (C)]]*OO[[#This Row],[48]]</f>
        <v>2.2456478433860001E-11</v>
      </c>
      <c r="AY526" s="10">
        <f>3/24000000*OO[[#This Row],[107 (02JUL1985 06:00:00)-Water Temperature (C)]]*OO[[#This Row],[49]]</f>
        <v>1.3091356181799999E-10</v>
      </c>
      <c r="AZ526" s="10">
        <f>3/24000000*OO[[#This Row],[108 (02JUL1985 09:00:00)-Water Temperature (C)]]*OO[[#This Row],[50]]</f>
        <v>6.5331016829999994E-10</v>
      </c>
      <c r="BA526" s="10">
        <f>3/24000000*OO[[#This Row],[109 (02JUL1985 12:00:00)-Water Temperature (C)]]*OO[[#This Row],[51]]</f>
        <v>2.8357496693653749E-9</v>
      </c>
      <c r="BB526" s="10">
        <f>3/24000000*OO[[#This Row],[110 (02JUL1985 15:00:00)-Water Temperature (C)]]*OO[[#This Row],[52]]</f>
        <v>1.08448776917425E-8</v>
      </c>
      <c r="BC526" s="10">
        <f>3/24000000*OO[[#This Row],[111 (02JUL1985 18:00:00)-Water Temperature (C)]]*OO[[#This Row],[53]]</f>
        <v>3.6930352516049993E-8</v>
      </c>
      <c r="BD526" s="10">
        <f>3/24000000*OO[[#This Row],[112 (02JUL1985 21:00:00)-Water Temperature (C)]]*OO[[#This Row],[54]]</f>
        <v>1.1326853151019999E-7</v>
      </c>
      <c r="BE526" s="10">
        <f>3/24000000*OO[[#This Row],[113 (03JUL1985 00:00:00)-Water Temperature (C)]]*OO[[#This Row],[55]]</f>
        <v>3.1641908103150002E-7</v>
      </c>
      <c r="BF526" s="10">
        <f>3/24000000*OO[[#This Row],[114 (03JUL1985 03:00:00)-Water Temperature (C)]]*OO[[#This Row],[56]]</f>
        <v>8.1443010221099995E-7</v>
      </c>
      <c r="BG526" s="10">
        <f>3/24000000*OO[[#This Row],[115 (03JUL1985 06:00:00)-Water Temperature (C)]]*OO[[#This Row],[57]]</f>
        <v>1.9369823101710001E-6</v>
      </c>
      <c r="BH526" s="10">
        <f>3/24000000*OO[[#This Row],[116 (03JUL1985 09:00:00)-Water Temperature (C)]]*OO[[#This Row],[58]]</f>
        <v>4.2792731169374996E-6</v>
      </c>
      <c r="BI526" s="10">
        <f>3/24000000*OO[[#This Row],[117 (03JUL1985 12:00:00)-Water Temperature (C)]]*OO[[#This Row],[59]]</f>
        <v>8.8453265825924995E-6</v>
      </c>
      <c r="BJ526" s="10">
        <f>3/24000000*OO[[#This Row],[118 (03JUL1985 15:00:00)-Water Temperature (C)]]*OO[[#This Row],[60]]</f>
        <v>1.7175188067109999E-5</v>
      </c>
      <c r="BK526" s="10">
        <f>3/24000000*OO[[#This Row],[119 (03JUL1985 18:00:00)-Water Temperature (C)]]*OO[[#This Row],[61]]</f>
        <v>3.1524697584207499E-5</v>
      </c>
      <c r="BL526" s="10">
        <f>3/24000000*OO[[#This Row],[120 (03JUL1985 21:00:00)-Water Temperature (C)]]*OO[[#This Row],[62]]</f>
        <v>5.5054446306474998E-5</v>
      </c>
      <c r="BM526" s="10">
        <f>3/24000000*OO[[#This Row],[121 (04JUL1985 00:00:00)-Water Temperature (C)]]*OO[[#This Row],[63]]</f>
        <v>9.1984806473699988E-5</v>
      </c>
      <c r="BN526" s="10">
        <f>3/24000000*OO[[#This Row],[122 (04JUL1985 03:00:00)-Water Temperature (C)]]*OO[[#This Row],[64]]</f>
        <v>1.479901088796E-4</v>
      </c>
      <c r="BO526" s="10">
        <f>3/24000000*OO[[#This Row],[123 (04JUL1985 06:00:00)-Water Temperature (C)]]*OO[[#This Row],[65]]</f>
        <v>2.289208751522E-4</v>
      </c>
      <c r="BP526" s="10">
        <f>3/24000000*OO[[#This Row],[124 (04JUL1985 09:00:00)-Water Temperature (C)]]*OO[[#This Row],[66]]</f>
        <v>3.4201506187124997E-4</v>
      </c>
      <c r="BQ526" s="10">
        <f>3/24000000*OO[[#This Row],[125 (04JUL1985 12:00:00)-Water Temperature (C)]]*OO[[#This Row],[67]]</f>
        <v>4.9427331955837492E-4</v>
      </c>
      <c r="BR526" s="10">
        <f>3/24000000*OO[[#This Row],[126 (04JUL1985 15:00:00)-Water Temperature (C)]]*OO[[#This Row],[68]]</f>
        <v>6.94446957421875E-4</v>
      </c>
      <c r="BS526" s="10">
        <f>3/24000000*OO[[#This Row],[127 (04JUL1985 18:00:00)-Water Temperature (C)]]*OO[[#This Row],[69]]</f>
        <v>9.5180754717399995E-4</v>
      </c>
      <c r="BT526" s="10">
        <f>3/24000000*OO[[#This Row],[128 (04JUL1985 21:00:00)-Water Temperature (C)]]*OO[[#This Row],[70]]</f>
        <v>1.27394014915425E-3</v>
      </c>
      <c r="BU526" s="10">
        <f>3/24000000*OO[[#This Row],[129 (05JUL1985 00:00:00)-Water Temperature (C)]]*OO[[#This Row],[71]]</f>
        <v>1.6679070440624999E-3</v>
      </c>
      <c r="BV526" s="10">
        <f>3/24000000*OO[[#This Row],[130 (05JUL1985 03:00:00)-Water Temperature (C)]]*OO[[#This Row],[72]]</f>
        <v>2.1471461707747498E-3</v>
      </c>
      <c r="BW526" s="10">
        <f>3/24000000*OO[[#This Row],[131 (05JUL1985 06:00:00)-Water Temperature (C)]]*OO[[#This Row],[73]]</f>
        <v>2.7094775908062499E-3</v>
      </c>
      <c r="BX526" s="10">
        <f>3/24000000*OO[[#This Row],[132 (05JUL1985 09:00:00)-Water Temperature (C)]]*OO[[#This Row],[74]]</f>
        <v>3.3615281429249994E-3</v>
      </c>
      <c r="BY526" s="10">
        <f>3/24000000*OO[[#This Row],[133 (05JUL1985 12:00:00)-Water Temperature (C)]]*OO[[#This Row],[75]]</f>
        <v>4.1069775866975E-3</v>
      </c>
      <c r="BZ526" s="10">
        <f>3/24000000*OO[[#This Row],[134 (05JUL1985 15:00:00)-Water Temperature (C)]]*OO[[#This Row],[76]]</f>
        <v>4.9403015076687502E-3</v>
      </c>
      <c r="CA526" s="10">
        <f>3/24000000*OO[[#This Row],[135 (05JUL1985 18:00:00)-Water Temperature (C)]]*OO[[#This Row],[77]]</f>
        <v>5.8574116485200006E-3</v>
      </c>
      <c r="CB526" s="10">
        <f>3/24000000*OO[[#This Row],[136 (05JUL1985 21:00:00)-Water Temperature (C)]]*OO[[#This Row],[78]]</f>
        <v>6.8625209013974996E-3</v>
      </c>
      <c r="CC526" s="10">
        <f>3/24000000*OO[[#This Row],[137 (06JUL1985 00:00:00)-Water Temperature (C)]]*OO[[#This Row],[79]]</f>
        <v>7.9635431621249992E-3</v>
      </c>
      <c r="CD526" s="10">
        <f>3/24000000*OO[[#This Row],[138 (06JUL1985 03:00:00)-Water Temperature (C)]]*OO[[#This Row],[80]]</f>
        <v>9.1919275941900001E-3</v>
      </c>
      <c r="CE526" s="10">
        <f>3/24000000*OO[[#This Row],[139 (06JUL1985 06:00:00)-Water Temperature (C)]]*OO[[#This Row],[81]]</f>
        <v>1.0499833373147499E-2</v>
      </c>
      <c r="CF526" s="10">
        <f>3/24000000*OO[[#This Row],[140 (06JUL1985 09:00:00)-Water Temperature (C)]]*OO[[#This Row],[82]]</f>
        <v>1.1877577348041249E-2</v>
      </c>
      <c r="CG526" s="10">
        <f>3/24000000*OO[[#This Row],[141 (06JUL1985 12:00:00)-Water Temperature (C)]]*OO[[#This Row],[83]]</f>
        <v>1.3341708675089999E-2</v>
      </c>
      <c r="CH526" s="10">
        <f>3/24000000*OO[[#This Row],[142 (06JUL1985 15:00:00)-Water Temperature (C)]]*OO[[#This Row],[84]]</f>
        <v>1.4845500755309998E-2</v>
      </c>
      <c r="CI526" s="10">
        <f>3/24000000*OO[[#This Row],[143 (06JUL1985 18:00:00)-Water Temperature (C)]]*OO[[#This Row],[85]]</f>
        <v>1.6361968505034998E-2</v>
      </c>
      <c r="CJ526" s="10">
        <f>3/24000000*OO[[#This Row],[144 (06JUL1985 21:00:00)-Water Temperature (C)]]*OO[[#This Row],[86]]</f>
        <v>1.7919295734125002E-2</v>
      </c>
      <c r="CK526" s="10">
        <f>3/24000000*OO[[#This Row],[145 (07JUL1985 00:00:00)-Water Temperature (C)]]*OO[[#This Row],[87]]</f>
        <v>1.9544772148818747E-2</v>
      </c>
      <c r="CL526" s="10">
        <f>3/24000000*OO[[#This Row],[146 (07JUL1985 03:00:00)-Water Temperature (C)]]*OO[[#This Row],[88]]</f>
        <v>2.12948322583425E-2</v>
      </c>
      <c r="CM526" s="10">
        <f>3/24000000*OO[[#This Row],[147 (07JUL1985 06:00:00)-Water Temperature (C)]]*OO[[#This Row],[89]]</f>
        <v>2.308913980740375E-2</v>
      </c>
      <c r="CN526" s="10">
        <f>3/24000000*OO[[#This Row],[148 (07JUL1985 09:00:00)-Water Temperature (C)]]*OO[[#This Row],[90]]</f>
        <v>2.4878477424983746E-2</v>
      </c>
      <c r="CO526" s="10">
        <f>3/24000000*OO[[#This Row],[149 (07JUL1985 12:00:00)-Water Temperature (C)]]*OO[[#This Row],[91]]</f>
        <v>2.6671130377190003E-2</v>
      </c>
      <c r="CP526" s="10">
        <f>3/24000000*OO[[#This Row],[150 (07JUL1985 15:00:00)-Water Temperature (C)]]*OO[[#This Row],[92]]</f>
        <v>2.8404657538437499E-2</v>
      </c>
      <c r="CQ526" s="10">
        <f>3/24000000*OO[[#This Row],[151 (07JUL1985 18:00:00)-Water Temperature (C)]]*OO[[#This Row],[93]]</f>
        <v>3.0100805519812503E-2</v>
      </c>
      <c r="CR526" s="10">
        <f>3/24000000*OO[[#This Row],[152 (07JUL1985 21:00:00)-Water Temperature (C)]]*OO[[#This Row],[94]]</f>
        <v>3.1794229353723745E-2</v>
      </c>
      <c r="CS526" s="10">
        <f>3/24000000*OO[[#This Row],[153 (08JUL1985 00:00:00)-Water Temperature (C)]]*OO[[#This Row],[95]]</f>
        <v>3.3483432300062496E-2</v>
      </c>
      <c r="CT526" s="10">
        <f>3/24000000*OO[[#This Row],[154 (08JUL1985 03:00:00)-Water Temperature (C)]]*OO[[#This Row],[96]]</f>
        <v>3.5192936230718751E-2</v>
      </c>
      <c r="CU526" s="10">
        <f>3/24000000*OO[[#This Row],[155 (08JUL1985 06:00:00)-Water Temperature (C)]]*OO[[#This Row],[97]]</f>
        <v>3.6952441264993752E-2</v>
      </c>
      <c r="CV526" s="10">
        <f>3/24000000*OO[[#This Row],[156 (08JUL1985 09:00:00)-Water Temperature (C)]]*OO[[#This Row],[98]]</f>
        <v>3.8638530040709995E-2</v>
      </c>
      <c r="CW526" s="10">
        <f>3/24000000*OO[[#This Row],[157 (08JUL1985 12:00:00)-Water Temperature (C)]]*OO[[#This Row],[99]]</f>
        <v>4.0290084397187495E-2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0</v>
      </c>
      <c r="AH527" s="10">
        <f>3/24000000*OO[[#This Row],[90 (30JUN1985 03:00:00)-Water Temperature (C)]]*OO[[#This Row],[32]]</f>
        <v>8.5504442583600005E-42</v>
      </c>
      <c r="AI527" s="10">
        <f>3/24000000*OO[[#This Row],[91 (30JUN1985 06:00:00)-Water Temperature (C)]]*OO[[#This Row],[33]]</f>
        <v>4.1452019362499995E-38</v>
      </c>
      <c r="AJ527" s="10">
        <f>3/24000000*OO[[#This Row],[92 (30JUN1985 09:00:00)-Water Temperature (C)]]*OO[[#This Row],[34]]</f>
        <v>7.6953329150649989E-35</v>
      </c>
      <c r="AK527" s="10">
        <f>3/24000000*OO[[#This Row],[93 (30JUN1985 12:00:00)-Water Temperature (C)]]*OO[[#This Row],[35]]</f>
        <v>6.3391423805374998E-32</v>
      </c>
      <c r="AL527" s="10">
        <f>3/24000000*OO[[#This Row],[94 (30JUN1985 15:00:00)-Water Temperature (C)]]*OO[[#This Row],[36]]</f>
        <v>2.613334272909375E-29</v>
      </c>
      <c r="AM527" s="10">
        <f>3/24000000*OO[[#This Row],[95 (30JUN1985 18:00:00)-Water Temperature (C)]]*OO[[#This Row],[37]]</f>
        <v>5.93059596985625E-27</v>
      </c>
      <c r="AN527" s="10">
        <f>3/24000000*OO[[#This Row],[96 (30JUN1985 21:00:00)-Water Temperature (C)]]*OO[[#This Row],[38]]</f>
        <v>8.0053488764924993E-25</v>
      </c>
      <c r="AO527" s="10">
        <f>3/24000000*OO[[#This Row],[97 (01JUL1985 00:00:00)-Water Temperature (C)]]*OO[[#This Row],[39]]</f>
        <v>6.8849295991875004E-23</v>
      </c>
      <c r="AP527" s="10">
        <f>3/24000000*OO[[#This Row],[98 (01JUL1985 03:00:00)-Water Temperature (C)]]*OO[[#This Row],[40]]</f>
        <v>3.9794591390062495E-21</v>
      </c>
      <c r="AQ527" s="10">
        <f>3/24000000*OO[[#This Row],[99 (01JUL1985 06:00:00)-Water Temperature (C)]]*OO[[#This Row],[41]]</f>
        <v>1.5922614604097499E-19</v>
      </c>
      <c r="AR527" s="10">
        <f>3/24000000*OO[[#This Row],[100 (01JUL1985 09:00:00)-Water Temperature (C)]]*OO[[#This Row],[42]]</f>
        <v>4.5723901991549997E-18</v>
      </c>
      <c r="AS527" s="10">
        <f>3/24000000*OO[[#This Row],[101 (01JUL1985 12:00:00)-Water Temperature (C)]]*OO[[#This Row],[43]]</f>
        <v>9.7528793857525007E-17</v>
      </c>
      <c r="AT527" s="10">
        <f>3/24000000*OO[[#This Row],[102 (01JUL1985 15:00:00)-Water Temperature (C)]]*OO[[#This Row],[44]]</f>
        <v>1.5940839971293749E-15</v>
      </c>
      <c r="AU527" s="10">
        <f>3/24000000*OO[[#This Row],[103 (01JUL1985 18:00:00)-Water Temperature (C)]]*OO[[#This Row],[45]]</f>
        <v>2.0469823942395001E-14</v>
      </c>
      <c r="AV527" s="10">
        <f>3/24000000*OO[[#This Row],[104 (01JUL1985 21:00:00)-Water Temperature (C)]]*OO[[#This Row],[46]]</f>
        <v>2.1084166064756248E-13</v>
      </c>
      <c r="AW527" s="10">
        <f>3/24000000*OO[[#This Row],[105 (02JUL1985 00:00:00)-Water Temperature (C)]]*OO[[#This Row],[47]]</f>
        <v>1.78416936276975E-12</v>
      </c>
      <c r="AX527" s="10">
        <f>3/24000000*OO[[#This Row],[106 (02JUL1985 03:00:00)-Water Temperature (C)]]*OO[[#This Row],[48]]</f>
        <v>1.2661360630047499E-11</v>
      </c>
      <c r="AY527" s="10">
        <f>3/24000000*OO[[#This Row],[107 (02JUL1985 06:00:00)-Water Temperature (C)]]*OO[[#This Row],[49]]</f>
        <v>7.5760278739000003E-11</v>
      </c>
      <c r="AZ527" s="10">
        <f>3/24000000*OO[[#This Row],[108 (02JUL1985 09:00:00)-Water Temperature (C)]]*OO[[#This Row],[50]]</f>
        <v>3.8760246989999999E-10</v>
      </c>
      <c r="BA527" s="10">
        <f>3/24000000*OO[[#This Row],[109 (02JUL1985 12:00:00)-Water Temperature (C)]]*OO[[#This Row],[51]]</f>
        <v>1.722611906617E-9</v>
      </c>
      <c r="BB527" s="10">
        <f>3/24000000*OO[[#This Row],[110 (02JUL1985 15:00:00)-Water Temperature (C)]]*OO[[#This Row],[52]]</f>
        <v>6.7378560171650004E-9</v>
      </c>
      <c r="BC527" s="10">
        <f>3/24000000*OO[[#This Row],[111 (02JUL1985 18:00:00)-Water Temperature (C)]]*OO[[#This Row],[53]]</f>
        <v>2.3445728821718749E-8</v>
      </c>
      <c r="BD527" s="10">
        <f>3/24000000*OO[[#This Row],[112 (02JUL1985 21:00:00)-Water Temperature (C)]]*OO[[#This Row],[54]]</f>
        <v>7.3414100523925007E-8</v>
      </c>
      <c r="BE527" s="10">
        <f>3/24000000*OO[[#This Row],[113 (03JUL1985 00:00:00)-Water Temperature (C)]]*OO[[#This Row],[55]]</f>
        <v>2.0914817001788748E-7</v>
      </c>
      <c r="BF527" s="10">
        <f>3/24000000*OO[[#This Row],[114 (03JUL1985 03:00:00)-Water Temperature (C)]]*OO[[#This Row],[56]]</f>
        <v>5.4850703743287495E-7</v>
      </c>
      <c r="BG527" s="10">
        <f>3/24000000*OO[[#This Row],[115 (03JUL1985 06:00:00)-Water Temperature (C)]]*OO[[#This Row],[57]]</f>
        <v>1.3281372470910001E-6</v>
      </c>
      <c r="BH527" s="10">
        <f>3/24000000*OO[[#This Row],[116 (03JUL1985 09:00:00)-Water Temperature (C)]]*OO[[#This Row],[58]]</f>
        <v>2.9847706342062498E-6</v>
      </c>
      <c r="BI527" s="10">
        <f>3/24000000*OO[[#This Row],[117 (03JUL1985 12:00:00)-Water Temperature (C)]]*OO[[#This Row],[59]]</f>
        <v>6.2704571850750001E-6</v>
      </c>
      <c r="BJ527" s="10">
        <f>3/24000000*OO[[#This Row],[118 (03JUL1985 15:00:00)-Water Temperature (C)]]*OO[[#This Row],[60]]</f>
        <v>1.2365023541759999E-5</v>
      </c>
      <c r="BK527" s="10">
        <f>3/24000000*OO[[#This Row],[119 (03JUL1985 18:00:00)-Water Temperature (C)]]*OO[[#This Row],[61]]</f>
        <v>2.3032268615950002E-5</v>
      </c>
      <c r="BL527" s="10">
        <f>3/24000000*OO[[#This Row],[120 (03JUL1985 21:00:00)-Water Temperature (C)]]*OO[[#This Row],[62]]</f>
        <v>4.0791052954800006E-5</v>
      </c>
      <c r="BM527" s="10">
        <f>3/24000000*OO[[#This Row],[121 (04JUL1985 00:00:00)-Water Temperature (C)]]*OO[[#This Row],[63]]</f>
        <v>6.9062983561774991E-5</v>
      </c>
      <c r="BN527" s="10">
        <f>3/24000000*OO[[#This Row],[122 (04JUL1985 03:00:00)-Water Temperature (C)]]*OO[[#This Row],[64]]</f>
        <v>1.1251895229022498E-4</v>
      </c>
      <c r="BO527" s="10">
        <f>3/24000000*OO[[#This Row],[123 (04JUL1985 06:00:00)-Water Temperature (C)]]*OO[[#This Row],[65]]</f>
        <v>1.7616547274218748E-4</v>
      </c>
      <c r="BP527" s="10">
        <f>3/24000000*OO[[#This Row],[124 (04JUL1985 09:00:00)-Water Temperature (C)]]*OO[[#This Row],[66]]</f>
        <v>2.66225440883325E-4</v>
      </c>
      <c r="BQ527" s="10">
        <f>3/24000000*OO[[#This Row],[125 (04JUL1985 12:00:00)-Water Temperature (C)]]*OO[[#This Row],[67]]</f>
        <v>3.8894399244100003E-4</v>
      </c>
      <c r="BR527" s="10">
        <f>3/24000000*OO[[#This Row],[126 (04JUL1985 15:00:00)-Water Temperature (C)]]*OO[[#This Row],[68]]</f>
        <v>5.5208955424050003E-4</v>
      </c>
      <c r="BS527" s="10">
        <f>3/24000000*OO[[#This Row],[127 (04JUL1985 18:00:00)-Water Temperature (C)]]*OO[[#This Row],[69]]</f>
        <v>7.6407431448487499E-4</v>
      </c>
      <c r="BT527" s="10">
        <f>3/24000000*OO[[#This Row],[128 (04JUL1985 21:00:00)-Water Temperature (C)]]*OO[[#This Row],[70]]</f>
        <v>1.032165170141875E-3</v>
      </c>
      <c r="BU527" s="10">
        <f>3/24000000*OO[[#This Row],[129 (05JUL1985 00:00:00)-Water Temperature (C)]]*OO[[#This Row],[71]]</f>
        <v>1.363301978218E-3</v>
      </c>
      <c r="BV527" s="10">
        <f>3/24000000*OO[[#This Row],[130 (05JUL1985 03:00:00)-Water Temperature (C)]]*OO[[#This Row],[72]]</f>
        <v>1.7696036923908751E-3</v>
      </c>
      <c r="BW527" s="10">
        <f>3/24000000*OO[[#This Row],[131 (05JUL1985 06:00:00)-Water Temperature (C)]]*OO[[#This Row],[73]]</f>
        <v>2.250810871779375E-3</v>
      </c>
      <c r="BX527" s="10">
        <f>3/24000000*OO[[#This Row],[132 (05JUL1985 09:00:00)-Water Temperature (C)]]*OO[[#This Row],[74]]</f>
        <v>2.8135483357347498E-3</v>
      </c>
      <c r="BY527" s="10">
        <f>3/24000000*OO[[#This Row],[133 (05JUL1985 12:00:00)-Water Temperature (C)]]*OO[[#This Row],[75]]</f>
        <v>3.4621407366941248E-3</v>
      </c>
      <c r="BZ527" s="10">
        <f>3/24000000*OO[[#This Row],[134 (05JUL1985 15:00:00)-Water Temperature (C)]]*OO[[#This Row],[76]]</f>
        <v>4.1931945251962501E-3</v>
      </c>
      <c r="CA527" s="10">
        <f>3/24000000*OO[[#This Row],[135 (05JUL1985 18:00:00)-Water Temperature (C)]]*OO[[#This Row],[77]]</f>
        <v>5.0041112607574992E-3</v>
      </c>
      <c r="CB527" s="10">
        <f>3/24000000*OO[[#This Row],[136 (05JUL1985 21:00:00)-Water Temperature (C)]]*OO[[#This Row],[78]]</f>
        <v>5.8991654997899989E-3</v>
      </c>
      <c r="CC527" s="10">
        <f>3/24000000*OO[[#This Row],[137 (06JUL1985 00:00:00)-Water Temperature (C)]]*OO[[#This Row],[79]]</f>
        <v>6.8856332565549998E-3</v>
      </c>
      <c r="CD527" s="10">
        <f>3/24000000*OO[[#This Row],[138 (06JUL1985 03:00:00)-Water Temperature (C)]]*OO[[#This Row],[80]]</f>
        <v>7.9915243383037494E-3</v>
      </c>
      <c r="CE527" s="10">
        <f>3/24000000*OO[[#This Row],[139 (06JUL1985 06:00:00)-Water Temperature (C)]]*OO[[#This Row],[81]]</f>
        <v>9.1772216831524991E-3</v>
      </c>
      <c r="CF527" s="10">
        <f>3/24000000*OO[[#This Row],[140 (06JUL1985 09:00:00)-Water Temperature (C)]]*OO[[#This Row],[82]]</f>
        <v>1.0434134970333749E-2</v>
      </c>
      <c r="CG527" s="10">
        <f>3/24000000*OO[[#This Row],[141 (06JUL1985 12:00:00)-Water Temperature (C)]]*OO[[#This Row],[83]]</f>
        <v>1.1776839443923749E-2</v>
      </c>
      <c r="CH527" s="10">
        <f>3/24000000*OO[[#This Row],[142 (06JUL1985 15:00:00)-Water Temperature (C)]]*OO[[#This Row],[84]]</f>
        <v>1.3165014003479998E-2</v>
      </c>
      <c r="CI527" s="10">
        <f>3/24000000*OO[[#This Row],[143 (06JUL1985 18:00:00)-Water Temperature (C)]]*OO[[#This Row],[85]]</f>
        <v>1.45741551819225E-2</v>
      </c>
      <c r="CJ527" s="10">
        <f>3/24000000*OO[[#This Row],[144 (06JUL1985 21:00:00)-Water Temperature (C)]]*OO[[#This Row],[86]]</f>
        <v>1.6028795724235E-2</v>
      </c>
      <c r="CK527" s="10">
        <f>3/24000000*OO[[#This Row],[145 (07JUL1985 00:00:00)-Water Temperature (C)]]*OO[[#This Row],[87]]</f>
        <v>1.7552631323384998E-2</v>
      </c>
      <c r="CL527" s="10">
        <f>3/24000000*OO[[#This Row],[146 (07JUL1985 03:00:00)-Water Temperature (C)]]*OO[[#This Row],[88]]</f>
        <v>1.919616630313125E-2</v>
      </c>
      <c r="CM527" s="10">
        <f>3/24000000*OO[[#This Row],[147 (07JUL1985 06:00:00)-Water Temperature (C)]]*OO[[#This Row],[89]]</f>
        <v>2.0889515590254995E-2</v>
      </c>
      <c r="CN527" s="10">
        <f>3/24000000*OO[[#This Row],[148 (07JUL1985 09:00:00)-Water Temperature (C)]]*OO[[#This Row],[90]]</f>
        <v>2.2587678209606245E-2</v>
      </c>
      <c r="CO527" s="10">
        <f>3/24000000*OO[[#This Row],[149 (07JUL1985 12:00:00)-Water Temperature (C)]]*OO[[#This Row],[91]]</f>
        <v>2.4297095476343747E-2</v>
      </c>
      <c r="CP527" s="10">
        <f>3/24000000*OO[[#This Row],[150 (07JUL1985 15:00:00)-Water Temperature (C)]]*OO[[#This Row],[92]]</f>
        <v>2.5961109071999999E-2</v>
      </c>
      <c r="CQ527" s="10">
        <f>3/24000000*OO[[#This Row],[151 (07JUL1985 18:00:00)-Water Temperature (C)]]*OO[[#This Row],[93]]</f>
        <v>2.7597873933829994E-2</v>
      </c>
      <c r="CR527" s="10">
        <f>3/24000000*OO[[#This Row],[152 (07JUL1985 21:00:00)-Water Temperature (C)]]*OO[[#This Row],[94]]</f>
        <v>2.9238382863775E-2</v>
      </c>
      <c r="CS527" s="10">
        <f>3/24000000*OO[[#This Row],[153 (08JUL1985 00:00:00)-Water Temperature (C)]]*OO[[#This Row],[95]]</f>
        <v>3.0880985624087497E-2</v>
      </c>
      <c r="CT527" s="10">
        <f>3/24000000*OO[[#This Row],[154 (08JUL1985 03:00:00)-Water Temperature (C)]]*OO[[#This Row],[96]]</f>
        <v>3.2547282917386254E-2</v>
      </c>
      <c r="CU527" s="10">
        <f>3/24000000*OO[[#This Row],[155 (08JUL1985 06:00:00)-Water Temperature (C)]]*OO[[#This Row],[97]]</f>
        <v>3.4264057170997501E-2</v>
      </c>
      <c r="CV527" s="10">
        <f>3/24000000*OO[[#This Row],[156 (08JUL1985 09:00:00)-Water Temperature (C)]]*OO[[#This Row],[98]]</f>
        <v>3.5919049505556244E-2</v>
      </c>
      <c r="CW527" s="10">
        <f>3/24000000*OO[[#This Row],[157 (08JUL1985 12:00:00)-Water Temperature (C)]]*OO[[#This Row],[99]]</f>
        <v>3.7547018774399997E-2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2.5515647572497499E-42</v>
      </c>
      <c r="AI528" s="10">
        <f>3/24000000*OO[[#This Row],[91 (30JUN1985 06:00:00)-Water Temperature (C)]]*OO[[#This Row],[33]]</f>
        <v>1.3223909809372501E-38</v>
      </c>
      <c r="AJ528" s="10">
        <f>3/24000000*OO[[#This Row],[92 (30JUN1985 09:00:00)-Water Temperature (C)]]*OO[[#This Row],[34]]</f>
        <v>2.6112765789312497E-35</v>
      </c>
      <c r="AK528" s="10">
        <f>3/24000000*OO[[#This Row],[93 (30JUN1985 12:00:00)-Water Temperature (C)]]*OO[[#This Row],[35]]</f>
        <v>2.2743194842432499E-32</v>
      </c>
      <c r="AL528" s="10">
        <f>3/24000000*OO[[#This Row],[94 (30JUN1985 15:00:00)-Water Temperature (C)]]*OO[[#This Row],[36]]</f>
        <v>9.8676312640949993E-30</v>
      </c>
      <c r="AM528" s="10">
        <f>3/24000000*OO[[#This Row],[95 (30JUN1985 18:00:00)-Water Temperature (C)]]*OO[[#This Row],[37]]</f>
        <v>2.3471241871094996E-27</v>
      </c>
      <c r="AN528" s="10">
        <f>3/24000000*OO[[#This Row],[96 (30JUN1985 21:00:00)-Water Temperature (C)]]*OO[[#This Row],[38]]</f>
        <v>3.3090366850248748E-25</v>
      </c>
      <c r="AO528" s="10">
        <f>3/24000000*OO[[#This Row],[97 (01JUL1985 00:00:00)-Water Temperature (C)]]*OO[[#This Row],[39]]</f>
        <v>2.9633397601593749E-23</v>
      </c>
      <c r="AP528" s="10">
        <f>3/24000000*OO[[#This Row],[98 (01JUL1985 03:00:00)-Water Temperature (C)]]*OO[[#This Row],[40]]</f>
        <v>1.7794473940754998E-21</v>
      </c>
      <c r="AQ528" s="10">
        <f>3/24000000*OO[[#This Row],[99 (01JUL1985 06:00:00)-Water Temperature (C)]]*OO[[#This Row],[41]]</f>
        <v>7.3816664044800002E-20</v>
      </c>
      <c r="AR528" s="10">
        <f>3/24000000*OO[[#This Row],[100 (01JUL1985 09:00:00)-Water Temperature (C)]]*OO[[#This Row],[42]]</f>
        <v>2.1932891234904999E-18</v>
      </c>
      <c r="AS528" s="10">
        <f>3/24000000*OO[[#This Row],[101 (01JUL1985 12:00:00)-Water Temperature (C)]]*OO[[#This Row],[43]]</f>
        <v>4.8320030990399998E-17</v>
      </c>
      <c r="AT528" s="10">
        <f>3/24000000*OO[[#This Row],[102 (01JUL1985 15:00:00)-Water Temperature (C)]]*OO[[#This Row],[44]]</f>
        <v>8.1439810724999995E-16</v>
      </c>
      <c r="AU528" s="10">
        <f>3/24000000*OO[[#This Row],[103 (01JUL1985 18:00:00)-Water Temperature (C)]]*OO[[#This Row],[45]]</f>
        <v>1.0768827463625E-14</v>
      </c>
      <c r="AV528" s="10">
        <f>3/24000000*OO[[#This Row],[104 (01JUL1985 21:00:00)-Water Temperature (C)]]*OO[[#This Row],[46]]</f>
        <v>1.1407625809247501E-13</v>
      </c>
      <c r="AW528" s="10">
        <f>3/24000000*OO[[#This Row],[105 (02JUL1985 00:00:00)-Water Temperature (C)]]*OO[[#This Row],[47]]</f>
        <v>9.9141240092100007E-13</v>
      </c>
      <c r="AX528" s="10">
        <f>3/24000000*OO[[#This Row],[106 (02JUL1985 03:00:00)-Water Temperature (C)]]*OO[[#This Row],[48]]</f>
        <v>7.2178230811812491E-12</v>
      </c>
      <c r="AY528" s="10">
        <f>3/24000000*OO[[#This Row],[107 (02JUL1985 06:00:00)-Water Temperature (C)]]*OO[[#This Row],[49]]</f>
        <v>4.4263739910400001E-11</v>
      </c>
      <c r="AZ528" s="10">
        <f>3/24000000*OO[[#This Row],[108 (02JUL1985 09:00:00)-Water Temperature (C)]]*OO[[#This Row],[50]]</f>
        <v>2.318365504E-10</v>
      </c>
      <c r="BA528" s="10">
        <f>3/24000000*OO[[#This Row],[109 (02JUL1985 12:00:00)-Water Temperature (C)]]*OO[[#This Row],[51]]</f>
        <v>1.0535244022889999E-9</v>
      </c>
      <c r="BB528" s="10">
        <f>3/24000000*OO[[#This Row],[110 (02JUL1985 15:00:00)-Water Temperature (C)]]*OO[[#This Row],[52]]</f>
        <v>4.2087182512374996E-9</v>
      </c>
      <c r="BC528" s="10">
        <f>3/24000000*OO[[#This Row],[111 (02JUL1985 18:00:00)-Water Temperature (C)]]*OO[[#This Row],[53]]</f>
        <v>1.4944481144124998E-8</v>
      </c>
      <c r="BD528" s="10">
        <f>3/24000000*OO[[#This Row],[112 (02JUL1985 21:00:00)-Water Temperature (C)]]*OO[[#This Row],[54]]</f>
        <v>4.7709619581899997E-8</v>
      </c>
      <c r="BE528" s="10">
        <f>3/24000000*OO[[#This Row],[113 (03JUL1985 00:00:00)-Water Temperature (C)]]*OO[[#This Row],[55]]</f>
        <v>1.3844151684649999E-7</v>
      </c>
      <c r="BF528" s="10">
        <f>3/24000000*OO[[#This Row],[114 (03JUL1985 03:00:00)-Water Temperature (C)]]*OO[[#This Row],[56]]</f>
        <v>3.6947625007949997E-7</v>
      </c>
      <c r="BG528" s="10">
        <f>3/24000000*OO[[#This Row],[115 (03JUL1985 06:00:00)-Water Temperature (C)]]*OO[[#This Row],[57]]</f>
        <v>9.0969055108849988E-7</v>
      </c>
      <c r="BH528" s="10">
        <f>3/24000000*OO[[#This Row],[116 (03JUL1985 09:00:00)-Water Temperature (C)]]*OO[[#This Row],[58]]</f>
        <v>2.0770870523688753E-6</v>
      </c>
      <c r="BI528" s="10">
        <f>3/24000000*OO[[#This Row],[117 (03JUL1985 12:00:00)-Water Temperature (C)]]*OO[[#This Row],[59]]</f>
        <v>4.4297350330424995E-6</v>
      </c>
      <c r="BJ528" s="10">
        <f>3/24000000*OO[[#This Row],[118 (03JUL1985 15:00:00)-Water Temperature (C)]]*OO[[#This Row],[60]]</f>
        <v>8.8608033551737505E-6</v>
      </c>
      <c r="BK528" s="10">
        <f>3/24000000*OO[[#This Row],[119 (03JUL1985 18:00:00)-Water Temperature (C)]]*OO[[#This Row],[61]]</f>
        <v>1.6731010577959999E-5</v>
      </c>
      <c r="BL528" s="10">
        <f>3/24000000*OO[[#This Row],[120 (03JUL1985 21:00:00)-Water Temperature (C)]]*OO[[#This Row],[62]]</f>
        <v>3.0017137785719999E-5</v>
      </c>
      <c r="BM528" s="10">
        <f>3/24000000*OO[[#This Row],[121 (04JUL1985 00:00:00)-Water Temperature (C)]]*OO[[#This Row],[63]]</f>
        <v>5.1449131880249995E-5</v>
      </c>
      <c r="BN528" s="10">
        <f>3/24000000*OO[[#This Row],[122 (04JUL1985 03:00:00)-Water Temperature (C)]]*OO[[#This Row],[64]]</f>
        <v>8.4801833496450004E-5</v>
      </c>
      <c r="BO528" s="10">
        <f>3/24000000*OO[[#This Row],[123 (04JUL1985 06:00:00)-Water Temperature (C)]]*OO[[#This Row],[65]]</f>
        <v>1.3424616606727498E-4</v>
      </c>
      <c r="BP528" s="10">
        <f>3/24000000*OO[[#This Row],[124 (04JUL1985 09:00:00)-Water Temperature (C)]]*OO[[#This Row],[66]]</f>
        <v>2.0501992794903749E-4</v>
      </c>
      <c r="BQ528" s="10">
        <f>3/24000000*OO[[#This Row],[125 (04JUL1985 12:00:00)-Water Temperature (C)]]*OO[[#This Row],[67]]</f>
        <v>3.0252111108506252E-4</v>
      </c>
      <c r="BR528" s="10">
        <f>3/24000000*OO[[#This Row],[126 (04JUL1985 15:00:00)-Water Temperature (C)]]*OO[[#This Row],[68]]</f>
        <v>4.3348234800399997E-4</v>
      </c>
      <c r="BS528" s="10">
        <f>3/24000000*OO[[#This Row],[127 (04JUL1985 18:00:00)-Water Temperature (C)]]*OO[[#This Row],[69]]</f>
        <v>6.05294204618125E-4</v>
      </c>
      <c r="BT528" s="10">
        <f>3/24000000*OO[[#This Row],[128 (04JUL1985 21:00:00)-Water Temperature (C)]]*OO[[#This Row],[70]]</f>
        <v>8.246185658985001E-4</v>
      </c>
      <c r="BU528" s="10">
        <f>3/24000000*OO[[#This Row],[129 (05JUL1985 00:00:00)-Water Temperature (C)]]*OO[[#This Row],[71]]</f>
        <v>1.0979682895967502E-3</v>
      </c>
      <c r="BV528" s="10">
        <f>3/24000000*OO[[#This Row],[130 (05JUL1985 03:00:00)-Water Temperature (C)]]*OO[[#This Row],[72]]</f>
        <v>1.43608828499675E-3</v>
      </c>
      <c r="BW528" s="10">
        <f>3/24000000*OO[[#This Row],[131 (05JUL1985 06:00:00)-Water Temperature (C)]]*OO[[#This Row],[73]]</f>
        <v>1.8397991940762497E-3</v>
      </c>
      <c r="BX528" s="10">
        <f>3/24000000*OO[[#This Row],[132 (05JUL1985 09:00:00)-Water Temperature (C)]]*OO[[#This Row],[74]]</f>
        <v>2.3156611186664999E-3</v>
      </c>
      <c r="BY528" s="10">
        <f>3/24000000*OO[[#This Row],[133 (05JUL1985 12:00:00)-Water Temperature (C)]]*OO[[#This Row],[75]]</f>
        <v>2.8681152453793753E-3</v>
      </c>
      <c r="BZ528" s="10">
        <f>3/24000000*OO[[#This Row],[134 (05JUL1985 15:00:00)-Water Temperature (C)]]*OO[[#This Row],[76]]</f>
        <v>3.4953797440129995E-3</v>
      </c>
      <c r="CA528" s="10">
        <f>3/24000000*OO[[#This Row],[135 (05JUL1985 18:00:00)-Water Temperature (C)]]*OO[[#This Row],[77]]</f>
        <v>4.1961989804800001E-3</v>
      </c>
      <c r="CB528" s="10">
        <f>3/24000000*OO[[#This Row],[136 (05JUL1985 21:00:00)-Water Temperature (C)]]*OO[[#This Row],[78]]</f>
        <v>4.9747369883400006E-3</v>
      </c>
      <c r="CC528" s="10">
        <f>3/24000000*OO[[#This Row],[137 (06JUL1985 00:00:00)-Water Temperature (C)]]*OO[[#This Row],[79]]</f>
        <v>5.8378491631500004E-3</v>
      </c>
      <c r="CD528" s="10">
        <f>3/24000000*OO[[#This Row],[138 (06JUL1985 03:00:00)-Water Temperature (C)]]*OO[[#This Row],[80]]</f>
        <v>6.8097243803474997E-3</v>
      </c>
      <c r="CE528" s="10">
        <f>3/24000000*OO[[#This Row],[139 (06JUL1985 06:00:00)-Water Temperature (C)]]*OO[[#This Row],[81]]</f>
        <v>7.8576680150637488E-3</v>
      </c>
      <c r="CF528" s="10">
        <f>3/24000000*OO[[#This Row],[140 (06JUL1985 09:00:00)-Water Temperature (C)]]*OO[[#This Row],[82]]</f>
        <v>8.975280252175E-3</v>
      </c>
      <c r="CG528" s="10">
        <f>3/24000000*OO[[#This Row],[141 (06JUL1985 12:00:00)-Water Temperature (C)]]*OO[[#This Row],[83]]</f>
        <v>1.0174838736156249E-2</v>
      </c>
      <c r="CH528" s="10">
        <f>3/24000000*OO[[#This Row],[142 (06JUL1985 15:00:00)-Water Temperature (C)]]*OO[[#This Row],[84]]</f>
        <v>1.1421719709399999E-2</v>
      </c>
      <c r="CI528" s="10">
        <f>3/24000000*OO[[#This Row],[143 (06JUL1985 18:00:00)-Water Temperature (C)]]*OO[[#This Row],[85]]</f>
        <v>1.269533787514375E-2</v>
      </c>
      <c r="CJ528" s="10">
        <f>3/24000000*OO[[#This Row],[144 (06JUL1985 21:00:00)-Water Temperature (C)]]*OO[[#This Row],[86]]</f>
        <v>1.4016365318009998E-2</v>
      </c>
      <c r="CK528" s="10">
        <f>3/24000000*OO[[#This Row],[145 (07JUL1985 00:00:00)-Water Temperature (C)]]*OO[[#This Row],[87]]</f>
        <v>1.5405495504625E-2</v>
      </c>
      <c r="CL528" s="10">
        <f>3/24000000*OO[[#This Row],[146 (07JUL1985 03:00:00)-Water Temperature (C)]]*OO[[#This Row],[88]]</f>
        <v>1.6906346054714999E-2</v>
      </c>
      <c r="CM528" s="10">
        <f>3/24000000*OO[[#This Row],[147 (07JUL1985 06:00:00)-Water Temperature (C)]]*OO[[#This Row],[89]]</f>
        <v>1.8458648227764995E-2</v>
      </c>
      <c r="CN528" s="10">
        <f>3/24000000*OO[[#This Row],[148 (07JUL1985 09:00:00)-Water Temperature (C)]]*OO[[#This Row],[90]]</f>
        <v>2.00228524707825E-2</v>
      </c>
      <c r="CO528" s="10">
        <f>3/24000000*OO[[#This Row],[149 (07JUL1985 12:00:00)-Water Temperature (C)]]*OO[[#This Row],[91]]</f>
        <v>2.1604296286979997E-2</v>
      </c>
      <c r="CP528" s="10">
        <f>3/24000000*OO[[#This Row],[150 (07JUL1985 15:00:00)-Water Temperature (C)]]*OO[[#This Row],[92]]</f>
        <v>2.3152300921749996E-2</v>
      </c>
      <c r="CQ528" s="10">
        <f>3/24000000*OO[[#This Row],[151 (07JUL1985 18:00:00)-Water Temperature (C)]]*OO[[#This Row],[93]]</f>
        <v>2.4682699646598749E-2</v>
      </c>
      <c r="CR528" s="10">
        <f>3/24000000*OO[[#This Row],[152 (07JUL1985 21:00:00)-Water Temperature (C)]]*OO[[#This Row],[94]]</f>
        <v>2.6221944507716245E-2</v>
      </c>
      <c r="CS528" s="10">
        <f>3/24000000*OO[[#This Row],[153 (08JUL1985 00:00:00)-Water Temperature (C)]]*OO[[#This Row],[95]]</f>
        <v>2.7768505399899997E-2</v>
      </c>
      <c r="CT528" s="10">
        <f>3/24000000*OO[[#This Row],[154 (08JUL1985 03:00:00)-Water Temperature (C)]]*OO[[#This Row],[96]]</f>
        <v>2.9341303235723749E-2</v>
      </c>
      <c r="CU528" s="10">
        <f>3/24000000*OO[[#This Row],[155 (08JUL1985 06:00:00)-Water Temperature (C)]]*OO[[#This Row],[97]]</f>
        <v>3.0963251815365002E-2</v>
      </c>
      <c r="CV528" s="10">
        <f>3/24000000*OO[[#This Row],[156 (08JUL1985 09:00:00)-Water Temperature (C)]]*OO[[#This Row],[98]]</f>
        <v>3.253458522042E-2</v>
      </c>
      <c r="CW528" s="10">
        <f>3/24000000*OO[[#This Row],[157 (08JUL1985 12:00:00)-Water Temperature (C)]]*OO[[#This Row],[99]]</f>
        <v>3.4085206472467502E-2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7.4587414338749997E-43</v>
      </c>
      <c r="AI529" s="10">
        <f>3/24000000*OO[[#This Row],[91 (30JUN1985 06:00:00)-Water Temperature (C)]]*OO[[#This Row],[33]]</f>
        <v>4.1327878365724999E-39</v>
      </c>
      <c r="AJ529" s="10">
        <f>3/24000000*OO[[#This Row],[92 (30JUN1985 09:00:00)-Water Temperature (C)]]*OO[[#This Row],[34]]</f>
        <v>8.6850858998100002E-36</v>
      </c>
      <c r="AK529" s="10">
        <f>3/24000000*OO[[#This Row],[93 (30JUN1985 12:00:00)-Water Temperature (C)]]*OO[[#This Row],[35]]</f>
        <v>8.0041342984374985E-33</v>
      </c>
      <c r="AL529" s="10">
        <f>3/24000000*OO[[#This Row],[94 (30JUN1985 15:00:00)-Water Temperature (C)]]*OO[[#This Row],[36]]</f>
        <v>3.6583296904412496E-30</v>
      </c>
      <c r="AM529" s="10">
        <f>3/24000000*OO[[#This Row],[95 (30JUN1985 18:00:00)-Water Temperature (C)]]*OO[[#This Row],[37]]</f>
        <v>9.1303111799375004E-28</v>
      </c>
      <c r="AN529" s="10">
        <f>3/24000000*OO[[#This Row],[96 (30JUN1985 21:00:00)-Water Temperature (C)]]*OO[[#This Row],[38]]</f>
        <v>1.3459273675334998E-25</v>
      </c>
      <c r="AO529" s="10">
        <f>3/24000000*OO[[#This Row],[97 (01JUL1985 00:00:00)-Water Temperature (C)]]*OO[[#This Row],[39]]</f>
        <v>1.25664484144025E-23</v>
      </c>
      <c r="AP529" s="10">
        <f>3/24000000*OO[[#This Row],[98 (01JUL1985 03:00:00)-Water Temperature (C)]]*OO[[#This Row],[40]]</f>
        <v>7.8488425326825E-22</v>
      </c>
      <c r="AQ529" s="10">
        <f>3/24000000*OO[[#This Row],[99 (01JUL1985 06:00:00)-Water Temperature (C)]]*OO[[#This Row],[41]]</f>
        <v>3.379639993445625E-20</v>
      </c>
      <c r="AR529" s="10">
        <f>3/24000000*OO[[#This Row],[100 (01JUL1985 09:00:00)-Water Temperature (C)]]*OO[[#This Row],[42]]</f>
        <v>1.040277685742E-18</v>
      </c>
      <c r="AS529" s="10">
        <f>3/24000000*OO[[#This Row],[101 (01JUL1985 12:00:00)-Water Temperature (C)]]*OO[[#This Row],[43]]</f>
        <v>2.3701358168206248E-17</v>
      </c>
      <c r="AT529" s="10">
        <f>3/24000000*OO[[#This Row],[102 (01JUL1985 15:00:00)-Water Temperature (C)]]*OO[[#This Row],[44]]</f>
        <v>4.1244894869999994E-16</v>
      </c>
      <c r="AU529" s="10">
        <f>3/24000000*OO[[#This Row],[103 (01JUL1985 18:00:00)-Water Temperature (C)]]*OO[[#This Row],[45]]</f>
        <v>5.6231538436200006E-15</v>
      </c>
      <c r="AV529" s="10">
        <f>3/24000000*OO[[#This Row],[104 (01JUL1985 21:00:00)-Water Temperature (C)]]*OO[[#This Row],[46]]</f>
        <v>6.1338530088799996E-14</v>
      </c>
      <c r="AW529" s="10">
        <f>3/24000000*OO[[#This Row],[105 (02JUL1985 00:00:00)-Water Temperature (C)]]*OO[[#This Row],[47]]</f>
        <v>5.4821400225637497E-13</v>
      </c>
      <c r="AX529" s="10">
        <f>3/24000000*OO[[#This Row],[106 (02JUL1985 03:00:00)-Water Temperature (C)]]*OO[[#This Row],[48]]</f>
        <v>4.0995175167025005E-12</v>
      </c>
      <c r="AY529" s="10">
        <f>3/24000000*OO[[#This Row],[107 (02JUL1985 06:00:00)-Water Temperature (C)]]*OO[[#This Row],[49]]</f>
        <v>2.5796281894664998E-11</v>
      </c>
      <c r="AZ529" s="10">
        <f>3/24000000*OO[[#This Row],[108 (02JUL1985 09:00:00)-Water Temperature (C)]]*OO[[#This Row],[50]]</f>
        <v>1.3847828832989999E-10</v>
      </c>
      <c r="BA529" s="10">
        <f>3/24000000*OO[[#This Row],[109 (02JUL1985 12:00:00)-Water Temperature (C)]]*OO[[#This Row],[51]]</f>
        <v>6.4418791317749999E-10</v>
      </c>
      <c r="BB529" s="10">
        <f>3/24000000*OO[[#This Row],[110 (02JUL1985 15:00:00)-Water Temperature (C)]]*OO[[#This Row],[52]]</f>
        <v>2.6312983163499995E-9</v>
      </c>
      <c r="BC529" s="10">
        <f>3/24000000*OO[[#This Row],[111 (02JUL1985 18:00:00)-Water Temperature (C)]]*OO[[#This Row],[53]]</f>
        <v>9.5445787344512504E-9</v>
      </c>
      <c r="BD529" s="10">
        <f>3/24000000*OO[[#This Row],[112 (02JUL1985 21:00:00)-Water Temperature (C)]]*OO[[#This Row],[54]]</f>
        <v>3.1098431449676246E-8</v>
      </c>
      <c r="BE529" s="10">
        <f>3/24000000*OO[[#This Row],[113 (03JUL1985 00:00:00)-Water Temperature (C)]]*OO[[#This Row],[55]]</f>
        <v>9.2011589148874996E-8</v>
      </c>
      <c r="BF529" s="10">
        <f>3/24000000*OO[[#This Row],[114 (03JUL1985 03:00:00)-Water Temperature (C)]]*OO[[#This Row],[56]]</f>
        <v>2.5013401234835E-7</v>
      </c>
      <c r="BG529" s="10">
        <f>3/24000000*OO[[#This Row],[115 (03JUL1985 06:00:00)-Water Temperature (C)]]*OO[[#This Row],[57]]</f>
        <v>6.2678147759424996E-7</v>
      </c>
      <c r="BH529" s="10">
        <f>3/24000000*OO[[#This Row],[116 (03JUL1985 09:00:00)-Water Temperature (C)]]*OO[[#This Row],[58]]</f>
        <v>1.455259216630375E-6</v>
      </c>
      <c r="BI529" s="10">
        <f>3/24000000*OO[[#This Row],[117 (03JUL1985 12:00:00)-Water Temperature (C)]]*OO[[#This Row],[59]]</f>
        <v>3.1532924833803749E-6</v>
      </c>
      <c r="BJ529" s="10">
        <f>3/24000000*OO[[#This Row],[118 (03JUL1985 15:00:00)-Water Temperature (C)]]*OO[[#This Row],[60]]</f>
        <v>6.4032760391212504E-6</v>
      </c>
      <c r="BK529" s="10">
        <f>3/24000000*OO[[#This Row],[119 (03JUL1985 18:00:00)-Water Temperature (C)]]*OO[[#This Row],[61]]</f>
        <v>1.226572421827E-5</v>
      </c>
      <c r="BL529" s="10">
        <f>3/24000000*OO[[#This Row],[120 (03JUL1985 21:00:00)-Water Temperature (C)]]*OO[[#This Row],[62]]</f>
        <v>2.2308824379537501E-5</v>
      </c>
      <c r="BM529" s="10">
        <f>3/24000000*OO[[#This Row],[121 (04JUL1985 00:00:00)-Water Temperature (C)]]*OO[[#This Row],[63]]</f>
        <v>3.8737223660699999E-5</v>
      </c>
      <c r="BN529" s="10">
        <f>3/24000000*OO[[#This Row],[122 (04JUL1985 03:00:00)-Water Temperature (C)]]*OO[[#This Row],[64]]</f>
        <v>6.4638963968812488E-5</v>
      </c>
      <c r="BO529" s="10">
        <f>3/24000000*OO[[#This Row],[123 (04JUL1985 06:00:00)-Water Temperature (C)]]*OO[[#This Row],[65]]</f>
        <v>1.0352664263707499E-4</v>
      </c>
      <c r="BP529" s="10">
        <f>3/24000000*OO[[#This Row],[124 (04JUL1985 09:00:00)-Water Temperature (C)]]*OO[[#This Row],[66]]</f>
        <v>1.5987080400075001E-4</v>
      </c>
      <c r="BQ529" s="10">
        <f>3/24000000*OO[[#This Row],[125 (04JUL1985 12:00:00)-Water Temperature (C)]]*OO[[#This Row],[67]]</f>
        <v>2.383957846752E-4</v>
      </c>
      <c r="BR529" s="10">
        <f>3/24000000*OO[[#This Row],[126 (04JUL1985 15:00:00)-Water Temperature (C)]]*OO[[#This Row],[68]]</f>
        <v>3.4502932261464995E-4</v>
      </c>
      <c r="BS529" s="10">
        <f>3/24000000*OO[[#This Row],[127 (04JUL1985 18:00:00)-Water Temperature (C)]]*OO[[#This Row],[69]]</f>
        <v>4.8635459739212496E-4</v>
      </c>
      <c r="BT529" s="10">
        <f>3/24000000*OO[[#This Row],[128 (04JUL1985 21:00:00)-Water Temperature (C)]]*OO[[#This Row],[70]]</f>
        <v>6.6854645927999989E-4</v>
      </c>
      <c r="BU529" s="10">
        <f>3/24000000*OO[[#This Row],[129 (05JUL1985 00:00:00)-Water Temperature (C)]]*OO[[#This Row],[71]]</f>
        <v>8.9777713432312488E-4</v>
      </c>
      <c r="BV529" s="10">
        <f>3/24000000*OO[[#This Row],[130 (05JUL1985 03:00:00)-Water Temperature (C)]]*OO[[#This Row],[72]]</f>
        <v>1.18379699060675E-3</v>
      </c>
      <c r="BW529" s="10">
        <f>3/24000000*OO[[#This Row],[131 (05JUL1985 06:00:00)-Water Temperature (C)]]*OO[[#This Row],[73]]</f>
        <v>1.5281976259192498E-3</v>
      </c>
      <c r="BX529" s="10">
        <f>3/24000000*OO[[#This Row],[132 (05JUL1985 09:00:00)-Water Temperature (C)]]*OO[[#This Row],[74]]</f>
        <v>1.9375851285082497E-3</v>
      </c>
      <c r="BY529" s="10">
        <f>3/24000000*OO[[#This Row],[133 (05JUL1985 12:00:00)-Water Temperature (C)]]*OO[[#This Row],[75]]</f>
        <v>2.4165241688640002E-3</v>
      </c>
      <c r="BZ529" s="10">
        <f>3/24000000*OO[[#This Row],[134 (05JUL1985 15:00:00)-Water Temperature (C)]]*OO[[#This Row],[76]]</f>
        <v>2.964506341874E-3</v>
      </c>
      <c r="CA529" s="10">
        <f>3/24000000*OO[[#This Row],[135 (05JUL1985 18:00:00)-Water Temperature (C)]]*OO[[#This Row],[77]]</f>
        <v>3.5814191355168748E-3</v>
      </c>
      <c r="CB529" s="10">
        <f>3/24000000*OO[[#This Row],[136 (05JUL1985 21:00:00)-Water Temperature (C)]]*OO[[#This Row],[78]]</f>
        <v>4.2714837540375004E-3</v>
      </c>
      <c r="CC529" s="10">
        <f>3/24000000*OO[[#This Row],[137 (06JUL1985 00:00:00)-Water Temperature (C)]]*OO[[#This Row],[79]]</f>
        <v>5.0414643073687492E-3</v>
      </c>
      <c r="CD529" s="10">
        <f>3/24000000*OO[[#This Row],[138 (06JUL1985 03:00:00)-Water Temperature (C)]]*OO[[#This Row],[80]]</f>
        <v>5.9126326727399993E-3</v>
      </c>
      <c r="CE529" s="10">
        <f>3/24000000*OO[[#This Row],[139 (06JUL1985 06:00:00)-Water Temperature (C)]]*OO[[#This Row],[81]]</f>
        <v>6.8573464934399992E-3</v>
      </c>
      <c r="CF529" s="10">
        <f>3/24000000*OO[[#This Row],[140 (06JUL1985 09:00:00)-Water Temperature (C)]]*OO[[#This Row],[82]]</f>
        <v>7.871473304223749E-3</v>
      </c>
      <c r="CG529" s="10">
        <f>3/24000000*OO[[#This Row],[141 (06JUL1985 12:00:00)-Water Temperature (C)]]*OO[[#This Row],[83]]</f>
        <v>8.9654850604799999E-3</v>
      </c>
      <c r="CH529" s="10">
        <f>3/24000000*OO[[#This Row],[142 (06JUL1985 15:00:00)-Water Temperature (C)]]*OO[[#This Row],[84]]</f>
        <v>1.0109026772722499E-2</v>
      </c>
      <c r="CI529" s="10">
        <f>3/24000000*OO[[#This Row],[143 (06JUL1985 18:00:00)-Water Temperature (C)]]*OO[[#This Row],[85]]</f>
        <v>1.1284941285753749E-2</v>
      </c>
      <c r="CJ529" s="10">
        <f>3/24000000*OO[[#This Row],[144 (06JUL1985 21:00:00)-Water Temperature (C)]]*OO[[#This Row],[86]]</f>
        <v>1.2510895785989998E-2</v>
      </c>
      <c r="CK529" s="10">
        <f>3/24000000*OO[[#This Row],[145 (07JUL1985 00:00:00)-Water Temperature (C)]]*OO[[#This Row],[87]]</f>
        <v>1.38055452929E-2</v>
      </c>
      <c r="CL529" s="10">
        <f>3/24000000*OO[[#This Row],[146 (07JUL1985 03:00:00)-Water Temperature (C)]]*OO[[#This Row],[88]]</f>
        <v>1.5207289736891248E-2</v>
      </c>
      <c r="CM529" s="10">
        <f>3/24000000*OO[[#This Row],[147 (07JUL1985 06:00:00)-Water Temperature (C)]]*OO[[#This Row],[89]]</f>
        <v>1.6662605172785002E-2</v>
      </c>
      <c r="CN529" s="10">
        <f>3/24000000*OO[[#This Row],[148 (07JUL1985 09:00:00)-Water Temperature (C)]]*OO[[#This Row],[90]]</f>
        <v>1.8136408505915001E-2</v>
      </c>
      <c r="CO529" s="10">
        <f>3/24000000*OO[[#This Row],[149 (07JUL1985 12:00:00)-Water Temperature (C)]]*OO[[#This Row],[91]]</f>
        <v>1.9633555856643753E-2</v>
      </c>
      <c r="CP529" s="10">
        <f>3/24000000*OO[[#This Row],[150 (07JUL1985 15:00:00)-Water Temperature (C)]]*OO[[#This Row],[92]]</f>
        <v>2.1107280844650002E-2</v>
      </c>
      <c r="CQ529" s="10">
        <f>3/24000000*OO[[#This Row],[151 (07JUL1985 18:00:00)-Water Temperature (C)]]*OO[[#This Row],[93]]</f>
        <v>2.2572458553645001E-2</v>
      </c>
      <c r="CR529" s="10">
        <f>3/24000000*OO[[#This Row],[152 (07JUL1985 21:00:00)-Water Temperature (C)]]*OO[[#This Row],[94]]</f>
        <v>2.4051417594569999E-2</v>
      </c>
      <c r="CS529" s="10">
        <f>3/24000000*OO[[#This Row],[153 (08JUL1985 00:00:00)-Water Temperature (C)]]*OO[[#This Row],[95]]</f>
        <v>2.5542950744578748E-2</v>
      </c>
      <c r="CT529" s="10">
        <f>3/24000000*OO[[#This Row],[154 (08JUL1985 03:00:00)-Water Temperature (C)]]*OO[[#This Row],[96]]</f>
        <v>2.7064076653901252E-2</v>
      </c>
      <c r="CU529" s="10">
        <f>3/24000000*OO[[#This Row],[155 (08JUL1985 06:00:00)-Water Temperature (C)]]*OO[[#This Row],[97]]</f>
        <v>2.8634666831092503E-2</v>
      </c>
      <c r="CV529" s="10">
        <f>3/24000000*OO[[#This Row],[156 (08JUL1985 09:00:00)-Water Temperature (C)]]*OO[[#This Row],[98]]</f>
        <v>3.0164132516801247E-2</v>
      </c>
      <c r="CW529" s="10">
        <f>3/24000000*OO[[#This Row],[157 (08JUL1985 12:00:00)-Water Temperature (C)]]*OO[[#This Row],[99]]</f>
        <v>3.167815529525625E-2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2.0271391441267499E-43</v>
      </c>
      <c r="AI530" s="10">
        <f>3/24000000*OO[[#This Row],[91 (30JUN1985 06:00:00)-Water Temperature (C)]]*OO[[#This Row],[33]]</f>
        <v>1.2035947874536249E-39</v>
      </c>
      <c r="AJ530" s="10">
        <f>3/24000000*OO[[#This Row],[92 (30JUN1985 09:00:00)-Water Temperature (C)]]*OO[[#This Row],[34]]</f>
        <v>2.6960686522055E-36</v>
      </c>
      <c r="AK530" s="10">
        <f>3/24000000*OO[[#This Row],[93 (30JUN1985 12:00:00)-Water Temperature (C)]]*OO[[#This Row],[35]]</f>
        <v>2.6315006618068747E-33</v>
      </c>
      <c r="AL530" s="10">
        <f>3/24000000*OO[[#This Row],[94 (30JUN1985 15:00:00)-Water Temperature (C)]]*OO[[#This Row],[36]]</f>
        <v>1.267391751974625E-30</v>
      </c>
      <c r="AM530" s="10">
        <f>3/24000000*OO[[#This Row],[95 (30JUN1985 18:00:00)-Water Temperature (C)]]*OO[[#This Row],[37]]</f>
        <v>3.3184486014014999E-28</v>
      </c>
      <c r="AN530" s="10">
        <f>3/24000000*OO[[#This Row],[96 (30JUN1985 21:00:00)-Water Temperature (C)]]*OO[[#This Row],[38]]</f>
        <v>5.1124796220712501E-26</v>
      </c>
      <c r="AO530" s="10">
        <f>3/24000000*OO[[#This Row],[97 (01JUL1985 00:00:00)-Water Temperature (C)]]*OO[[#This Row],[39]]</f>
        <v>4.9726429655737496E-24</v>
      </c>
      <c r="AP530" s="10">
        <f>3/24000000*OO[[#This Row],[98 (01JUL1985 03:00:00)-Water Temperature (C)]]*OO[[#This Row],[40]]</f>
        <v>3.2271292218219997E-22</v>
      </c>
      <c r="AQ530" s="10">
        <f>3/24000000*OO[[#This Row],[99 (01JUL1985 06:00:00)-Water Temperature (C)]]*OO[[#This Row],[41]]</f>
        <v>1.4406711423862501E-20</v>
      </c>
      <c r="AR530" s="10">
        <f>3/24000000*OO[[#This Row],[100 (01JUL1985 09:00:00)-Water Temperature (C)]]*OO[[#This Row],[42]]</f>
        <v>4.5877810562999994E-19</v>
      </c>
      <c r="AS530" s="10">
        <f>3/24000000*OO[[#This Row],[101 (01JUL1985 12:00:00)-Water Temperature (C)]]*OO[[#This Row],[43]]</f>
        <v>1.0793836155910001E-17</v>
      </c>
      <c r="AT530" s="10">
        <f>3/24000000*OO[[#This Row],[102 (01JUL1985 15:00:00)-Water Temperature (C)]]*OO[[#This Row],[44]]</f>
        <v>1.9363346542638747E-16</v>
      </c>
      <c r="AU530" s="10">
        <f>3/24000000*OO[[#This Row],[103 (01JUL1985 18:00:00)-Water Temperature (C)]]*OO[[#This Row],[45]]</f>
        <v>2.7173245142429997E-15</v>
      </c>
      <c r="AV530" s="10">
        <f>3/24000000*OO[[#This Row],[104 (01JUL1985 21:00:00)-Water Temperature (C)]]*OO[[#This Row],[46]]</f>
        <v>3.0469064424912505E-14</v>
      </c>
      <c r="AW530" s="10">
        <f>3/24000000*OO[[#This Row],[105 (02JUL1985 00:00:00)-Water Temperature (C)]]*OO[[#This Row],[47]]</f>
        <v>2.7955011367927498E-13</v>
      </c>
      <c r="AX530" s="10">
        <f>3/24000000*OO[[#This Row],[106 (02JUL1985 03:00:00)-Water Temperature (C)]]*OO[[#This Row],[48]]</f>
        <v>2.14317014196675E-12</v>
      </c>
      <c r="AY530" s="10">
        <f>3/24000000*OO[[#This Row],[107 (02JUL1985 06:00:00)-Water Temperature (C)]]*OO[[#This Row],[49]]</f>
        <v>1.3811797322771249E-11</v>
      </c>
      <c r="AZ530" s="10">
        <f>3/24000000*OO[[#This Row],[108 (02JUL1985 09:00:00)-Water Temperature (C)]]*OO[[#This Row],[50]]</f>
        <v>7.5849393136949994E-11</v>
      </c>
      <c r="BA530" s="10">
        <f>3/24000000*OO[[#This Row],[109 (02JUL1985 12:00:00)-Water Temperature (C)]]*OO[[#This Row],[51]]</f>
        <v>3.6053832868399999E-10</v>
      </c>
      <c r="BB530" s="10">
        <f>3/24000000*OO[[#This Row],[110 (02JUL1985 15:00:00)-Water Temperature (C)]]*OO[[#This Row],[52]]</f>
        <v>1.50308222760875E-9</v>
      </c>
      <c r="BC530" s="10">
        <f>3/24000000*OO[[#This Row],[111 (02JUL1985 18:00:00)-Water Temperature (C)]]*OO[[#This Row],[53]]</f>
        <v>5.5595361915000004E-9</v>
      </c>
      <c r="BD530" s="10">
        <f>3/24000000*OO[[#This Row],[112 (02JUL1985 21:00:00)-Water Temperature (C)]]*OO[[#This Row],[54]]</f>
        <v>1.8454057838231252E-8</v>
      </c>
      <c r="BE530" s="10">
        <f>3/24000000*OO[[#This Row],[113 (03JUL1985 00:00:00)-Water Temperature (C)]]*OO[[#This Row],[55]]</f>
        <v>5.5575001207275001E-8</v>
      </c>
      <c r="BF530" s="10">
        <f>3/24000000*OO[[#This Row],[114 (03JUL1985 03:00:00)-Water Temperature (C)]]*OO[[#This Row],[56]]</f>
        <v>1.5362773771721247E-7</v>
      </c>
      <c r="BG530" s="10">
        <f>3/24000000*OO[[#This Row],[115 (03JUL1985 06:00:00)-Water Temperature (C)]]*OO[[#This Row],[57]]</f>
        <v>3.9112942481575002E-7</v>
      </c>
      <c r="BH530" s="10">
        <f>3/24000000*OO[[#This Row],[116 (03JUL1985 09:00:00)-Water Temperature (C)]]*OO[[#This Row],[58]]</f>
        <v>9.2194398584749989E-7</v>
      </c>
      <c r="BI530" s="10">
        <f>3/24000000*OO[[#This Row],[117 (03JUL1985 12:00:00)-Water Temperature (C)]]*OO[[#This Row],[59]]</f>
        <v>2.0265669538290001E-6</v>
      </c>
      <c r="BJ530" s="10">
        <f>3/24000000*OO[[#This Row],[118 (03JUL1985 15:00:00)-Water Temperature (C)]]*OO[[#This Row],[60]]</f>
        <v>4.1716835259150002E-6</v>
      </c>
      <c r="BK530" s="10">
        <f>3/24000000*OO[[#This Row],[119 (03JUL1985 18:00:00)-Water Temperature (C)]]*OO[[#This Row],[61]]</f>
        <v>8.0951901491499991E-6</v>
      </c>
      <c r="BL530" s="10">
        <f>3/24000000*OO[[#This Row],[120 (03JUL1985 21:00:00)-Water Temperature (C)]]*OO[[#This Row],[62]]</f>
        <v>1.4905539689058748E-5</v>
      </c>
      <c r="BM530" s="10">
        <f>3/24000000*OO[[#This Row],[121 (04JUL1985 00:00:00)-Water Temperature (C)]]*OO[[#This Row],[63]]</f>
        <v>2.6186277433788748E-5</v>
      </c>
      <c r="BN530" s="10">
        <f>3/24000000*OO[[#This Row],[122 (04JUL1985 03:00:00)-Water Temperature (C)]]*OO[[#This Row],[64]]</f>
        <v>4.4180363814687497E-5</v>
      </c>
      <c r="BO530" s="10">
        <f>3/24000000*OO[[#This Row],[123 (04JUL1985 06:00:00)-Water Temperature (C)]]*OO[[#This Row],[65]]</f>
        <v>7.1504425827312497E-5</v>
      </c>
      <c r="BP530" s="10">
        <f>3/24000000*OO[[#This Row],[124 (04JUL1985 09:00:00)-Water Temperature (C)]]*OO[[#This Row],[66]]</f>
        <v>1.115260168935E-4</v>
      </c>
      <c r="BQ530" s="10">
        <f>3/24000000*OO[[#This Row],[125 (04JUL1985 12:00:00)-Water Temperature (C)]]*OO[[#This Row],[67]]</f>
        <v>1.6788604579069999E-4</v>
      </c>
      <c r="BR530" s="10">
        <f>3/24000000*OO[[#This Row],[126 (04JUL1985 15:00:00)-Water Temperature (C)]]*OO[[#This Row],[68]]</f>
        <v>2.4517370967159997E-4</v>
      </c>
      <c r="BS530" s="10">
        <f>3/24000000*OO[[#This Row],[127 (04JUL1985 18:00:00)-Water Temperature (C)]]*OO[[#This Row],[69]]</f>
        <v>3.4854616882355001E-4</v>
      </c>
      <c r="BT530" s="10">
        <f>3/24000000*OO[[#This Row],[128 (04JUL1985 21:00:00)-Water Temperature (C)]]*OO[[#This Row],[70]]</f>
        <v>4.8299018641199997E-4</v>
      </c>
      <c r="BU530" s="10">
        <f>3/24000000*OO[[#This Row],[129 (05JUL1985 00:00:00)-Water Temperature (C)]]*OO[[#This Row],[71]]</f>
        <v>6.535860291825E-4</v>
      </c>
      <c r="BV530" s="10">
        <f>3/24000000*OO[[#This Row],[130 (05JUL1985 03:00:00)-Water Temperature (C)]]*OO[[#This Row],[72]]</f>
        <v>8.6809393046625007E-4</v>
      </c>
      <c r="BW530" s="10">
        <f>3/24000000*OO[[#This Row],[131 (05JUL1985 06:00:00)-Water Temperature (C)]]*OO[[#This Row],[73]]</f>
        <v>1.128413427239E-3</v>
      </c>
      <c r="BX530" s="10">
        <f>3/24000000*OO[[#This Row],[132 (05JUL1985 09:00:00)-Water Temperature (C)]]*OO[[#This Row],[74]]</f>
        <v>1.4401575414375002E-3</v>
      </c>
      <c r="BY530" s="10">
        <f>3/24000000*OO[[#This Row],[133 (05JUL1985 12:00:00)-Water Temperature (C)]]*OO[[#This Row],[75]]</f>
        <v>1.8074198873936249E-3</v>
      </c>
      <c r="BZ530" s="10">
        <f>3/24000000*OO[[#This Row],[134 (05JUL1985 15:00:00)-Water Temperature (C)]]*OO[[#This Row],[76]]</f>
        <v>2.2305440430952501E-3</v>
      </c>
      <c r="CA530" s="10">
        <f>3/24000000*OO[[#This Row],[135 (05JUL1985 18:00:00)-Water Temperature (C)]]*OO[[#This Row],[77]]</f>
        <v>2.7101473213849998E-3</v>
      </c>
      <c r="CB530" s="10">
        <f>3/24000000*OO[[#This Row],[136 (05JUL1985 21:00:00)-Water Temperature (C)]]*OO[[#This Row],[78]]</f>
        <v>3.2499945469639997E-3</v>
      </c>
      <c r="CC530" s="10">
        <f>3/24000000*OO[[#This Row],[137 (06JUL1985 00:00:00)-Water Temperature (C)]]*OO[[#This Row],[79]]</f>
        <v>3.8557978681562498E-3</v>
      </c>
      <c r="CD530" s="10">
        <f>3/24000000*OO[[#This Row],[138 (06JUL1985 03:00:00)-Water Temperature (C)]]*OO[[#This Row],[80]]</f>
        <v>4.5441990926049997E-3</v>
      </c>
      <c r="CE530" s="10">
        <f>3/24000000*OO[[#This Row],[139 (06JUL1985 06:00:00)-Water Temperature (C)]]*OO[[#This Row],[81]]</f>
        <v>5.2948079422924996E-3</v>
      </c>
      <c r="CF530" s="10">
        <f>3/24000000*OO[[#This Row],[140 (06JUL1985 09:00:00)-Water Temperature (C)]]*OO[[#This Row],[82]]</f>
        <v>6.1050924535949996E-3</v>
      </c>
      <c r="CG530" s="10">
        <f>3/24000000*OO[[#This Row],[141 (06JUL1985 12:00:00)-Water Temperature (C)]]*OO[[#This Row],[83]]</f>
        <v>6.9833188100624994E-3</v>
      </c>
      <c r="CH530" s="10">
        <f>3/24000000*OO[[#This Row],[142 (06JUL1985 15:00:00)-Water Temperature (C)]]*OO[[#This Row],[84]]</f>
        <v>7.9063320359374998E-3</v>
      </c>
      <c r="CI530" s="10">
        <f>3/24000000*OO[[#This Row],[143 (06JUL1985 18:00:00)-Water Temperature (C)]]*OO[[#This Row],[85]]</f>
        <v>8.8610500642124987E-3</v>
      </c>
      <c r="CJ530" s="10">
        <f>3/24000000*OO[[#This Row],[144 (06JUL1985 21:00:00)-Water Temperature (C)]]*OO[[#This Row],[86]]</f>
        <v>9.8609631356350001E-3</v>
      </c>
      <c r="CK530" s="10">
        <f>3/24000000*OO[[#This Row],[145 (07JUL1985 00:00:00)-Water Temperature (C)]]*OO[[#This Row],[87]]</f>
        <v>1.0920866257839999E-2</v>
      </c>
      <c r="CL530" s="10">
        <f>3/24000000*OO[[#This Row],[146 (07JUL1985 03:00:00)-Water Temperature (C)]]*OO[[#This Row],[88]]</f>
        <v>1.2070893950962499E-2</v>
      </c>
      <c r="CM530" s="10">
        <f>3/24000000*OO[[#This Row],[147 (07JUL1985 06:00:00)-Water Temperature (C)]]*OO[[#This Row],[89]]</f>
        <v>1.3269172110809999E-2</v>
      </c>
      <c r="CN530" s="10">
        <f>3/24000000*OO[[#This Row],[148 (07JUL1985 09:00:00)-Water Temperature (C)]]*OO[[#This Row],[90]]</f>
        <v>1.4488342537856247E-2</v>
      </c>
      <c r="CO530" s="10">
        <f>3/24000000*OO[[#This Row],[149 (07JUL1985 12:00:00)-Water Temperature (C)]]*OO[[#This Row],[91]]</f>
        <v>1.573216318275E-2</v>
      </c>
      <c r="CP530" s="10">
        <f>3/24000000*OO[[#This Row],[150 (07JUL1985 15:00:00)-Water Temperature (C)]]*OO[[#This Row],[92]]</f>
        <v>1.6963075531166247E-2</v>
      </c>
      <c r="CQ530" s="10">
        <f>3/24000000*OO[[#This Row],[151 (07JUL1985 18:00:00)-Water Temperature (C)]]*OO[[#This Row],[93]]</f>
        <v>1.8192669537199998E-2</v>
      </c>
      <c r="CR530" s="10">
        <f>3/24000000*OO[[#This Row],[152 (07JUL1985 21:00:00)-Water Temperature (C)]]*OO[[#This Row],[94]]</f>
        <v>1.9437884769764997E-2</v>
      </c>
      <c r="CS530" s="10">
        <f>3/24000000*OO[[#This Row],[153 (08JUL1985 00:00:00)-Water Temperature (C)]]*OO[[#This Row],[95]]</f>
        <v>2.0697900365493745E-2</v>
      </c>
      <c r="CT530" s="10">
        <f>3/24000000*OO[[#This Row],[154 (08JUL1985 03:00:00)-Water Temperature (C)]]*OO[[#This Row],[96]]</f>
        <v>2.1986017676800002E-2</v>
      </c>
      <c r="CU530" s="10">
        <f>3/24000000*OO[[#This Row],[155 (08JUL1985 06:00:00)-Water Temperature (C)]]*OO[[#This Row],[97]]</f>
        <v>2.3318128017129999E-2</v>
      </c>
      <c r="CV530" s="10">
        <f>3/24000000*OO[[#This Row],[156 (08JUL1985 09:00:00)-Water Temperature (C)]]*OO[[#This Row],[98]]</f>
        <v>2.4621547592598752E-2</v>
      </c>
      <c r="CW530" s="10">
        <f>3/24000000*OO[[#This Row],[157 (08JUL1985 12:00:00)-Water Temperature (C)]]*OO[[#This Row],[99]]</f>
        <v>2.5916030770923748E-2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5.9462611790399995E-44</v>
      </c>
      <c r="AI531" s="10">
        <f>3/24000000*OO[[#This Row],[91 (30JUN1985 06:00:00)-Water Temperature (C)]]*OO[[#This Row],[33]]</f>
        <v>3.7717332107000003E-40</v>
      </c>
      <c r="AJ531" s="10">
        <f>3/24000000*OO[[#This Row],[92 (30JUN1985 09:00:00)-Water Temperature (C)]]*OO[[#This Row],[34]]</f>
        <v>8.9839332302849996E-37</v>
      </c>
      <c r="AK531" s="10">
        <f>3/24000000*OO[[#This Row],[93 (30JUN1985 12:00:00)-Water Temperature (C)]]*OO[[#This Row],[35]]</f>
        <v>9.2702230867400004E-34</v>
      </c>
      <c r="AL531" s="10">
        <f>3/24000000*OO[[#This Row],[94 (30JUN1985 15:00:00)-Water Temperature (C)]]*OO[[#This Row],[36]]</f>
        <v>4.6978075323524994E-31</v>
      </c>
      <c r="AM531" s="10">
        <f>3/24000000*OO[[#This Row],[95 (30JUN1985 18:00:00)-Water Temperature (C)]]*OO[[#This Row],[37]]</f>
        <v>1.2888624655147499E-28</v>
      </c>
      <c r="AN531" s="10">
        <f>3/24000000*OO[[#This Row],[96 (30JUN1985 21:00:00)-Water Temperature (C)]]*OO[[#This Row],[38]]</f>
        <v>2.0730363226684998E-26</v>
      </c>
      <c r="AO531" s="10">
        <f>3/24000000*OO[[#This Row],[97 (01JUL1985 00:00:00)-Water Temperature (C)]]*OO[[#This Row],[39]]</f>
        <v>2.0988998726820001E-24</v>
      </c>
      <c r="AP531" s="10">
        <f>3/24000000*OO[[#This Row],[98 (01JUL1985 03:00:00)-Water Temperature (C)]]*OO[[#This Row],[40]]</f>
        <v>1.4141659072337499E-22</v>
      </c>
      <c r="AQ531" s="10">
        <f>3/24000000*OO[[#This Row],[99 (01JUL1985 06:00:00)-Water Temperature (C)]]*OO[[#This Row],[41]]</f>
        <v>6.5408908624762496E-21</v>
      </c>
      <c r="AR531" s="10">
        <f>3/24000000*OO[[#This Row],[100 (01JUL1985 09:00:00)-Water Temperature (C)]]*OO[[#This Row],[42]]</f>
        <v>2.1536766557609998E-19</v>
      </c>
      <c r="AS531" s="10">
        <f>3/24000000*OO[[#This Row],[101 (01JUL1985 12:00:00)-Water Temperature (C)]]*OO[[#This Row],[43]]</f>
        <v>5.2301012311799999E-18</v>
      </c>
      <c r="AT531" s="10">
        <f>3/24000000*OO[[#This Row],[102 (01JUL1985 15:00:00)-Water Temperature (C)]]*OO[[#This Row],[44]]</f>
        <v>9.6690898567387499E-17</v>
      </c>
      <c r="AU531" s="10">
        <f>3/24000000*OO[[#This Row],[103 (01JUL1985 18:00:00)-Water Temperature (C)]]*OO[[#This Row],[45]]</f>
        <v>1.3963021750599998E-15</v>
      </c>
      <c r="AV531" s="10">
        <f>3/24000000*OO[[#This Row],[104 (01JUL1985 21:00:00)-Water Temperature (C)]]*OO[[#This Row],[46]]</f>
        <v>1.6090136643249998E-14</v>
      </c>
      <c r="AW531" s="10">
        <f>3/24000000*OO[[#This Row],[105 (02JUL1985 00:00:00)-Water Temperature (C)]]*OO[[#This Row],[47]]</f>
        <v>1.5153780963360002E-13</v>
      </c>
      <c r="AX531" s="10">
        <f>3/24000000*OO[[#This Row],[106 (02JUL1985 03:00:00)-Water Temperature (C)]]*OO[[#This Row],[48]]</f>
        <v>1.1908875685559999E-12</v>
      </c>
      <c r="AY531" s="10">
        <f>3/24000000*OO[[#This Row],[107 (02JUL1985 06:00:00)-Water Temperature (C)]]*OO[[#This Row],[49]]</f>
        <v>7.8595275909374992E-12</v>
      </c>
      <c r="AZ531" s="10">
        <f>3/24000000*OO[[#This Row],[108 (02JUL1985 09:00:00)-Water Temperature (C)]]*OO[[#This Row],[50]]</f>
        <v>4.4153271168449999E-11</v>
      </c>
      <c r="BA531" s="10">
        <f>3/24000000*OO[[#This Row],[109 (02JUL1985 12:00:00)-Water Temperature (C)]]*OO[[#This Row],[51]]</f>
        <v>2.1447257752182499E-10</v>
      </c>
      <c r="BB531" s="10">
        <f>3/24000000*OO[[#This Row],[110 (02JUL1985 15:00:00)-Water Temperature (C)]]*OO[[#This Row],[52]]</f>
        <v>9.1278402969600005E-10</v>
      </c>
      <c r="BC531" s="10">
        <f>3/24000000*OO[[#This Row],[111 (02JUL1985 18:00:00)-Water Temperature (C)]]*OO[[#This Row],[53]]</f>
        <v>3.4433009584576246E-9</v>
      </c>
      <c r="BD531" s="10">
        <f>3/24000000*OO[[#This Row],[112 (02JUL1985 21:00:00)-Water Temperature (C)]]*OO[[#This Row],[54]]</f>
        <v>1.16463361182E-8</v>
      </c>
      <c r="BE531" s="10">
        <f>3/24000000*OO[[#This Row],[113 (03JUL1985 00:00:00)-Water Temperature (C)]]*OO[[#This Row],[55]]</f>
        <v>3.5709906173006245E-8</v>
      </c>
      <c r="BF531" s="10">
        <f>3/24000000*OO[[#This Row],[114 (03JUL1985 03:00:00)-Water Temperature (C)]]*OO[[#This Row],[56]]</f>
        <v>1.0040420375999999E-7</v>
      </c>
      <c r="BG531" s="10">
        <f>3/24000000*OO[[#This Row],[115 (03JUL1985 06:00:00)-Water Temperature (C)]]*OO[[#This Row],[57]]</f>
        <v>2.5979456477911251E-7</v>
      </c>
      <c r="BH531" s="10">
        <f>3/24000000*OO[[#This Row],[116 (03JUL1985 09:00:00)-Water Temperature (C)]]*OO[[#This Row],[58]]</f>
        <v>6.2189106868437491E-7</v>
      </c>
      <c r="BI531" s="10">
        <f>3/24000000*OO[[#This Row],[117 (03JUL1985 12:00:00)-Water Temperature (C)]]*OO[[#This Row],[59]]</f>
        <v>1.3872859671147499E-6</v>
      </c>
      <c r="BJ531" s="10">
        <f>3/24000000*OO[[#This Row],[118 (03JUL1985 15:00:00)-Water Temperature (C)]]*OO[[#This Row],[60]]</f>
        <v>2.896172189975625E-6</v>
      </c>
      <c r="BK531" s="10">
        <f>3/24000000*OO[[#This Row],[119 (03JUL1985 18:00:00)-Water Temperature (C)]]*OO[[#This Row],[61]]</f>
        <v>5.6957220873599997E-6</v>
      </c>
      <c r="BL531" s="10">
        <f>3/24000000*OO[[#This Row],[120 (03JUL1985 21:00:00)-Water Temperature (C)]]*OO[[#This Row],[62]]</f>
        <v>1.0621534495769998E-5</v>
      </c>
      <c r="BM531" s="10">
        <f>3/24000000*OO[[#This Row],[121 (04JUL1985 00:00:00)-Water Temperature (C)]]*OO[[#This Row],[63]]</f>
        <v>1.8887957341293751E-5</v>
      </c>
      <c r="BN531" s="10">
        <f>3/24000000*OO[[#This Row],[122 (04JUL1985 03:00:00)-Water Temperature (C)]]*OO[[#This Row],[64]]</f>
        <v>3.2233917281175002E-5</v>
      </c>
      <c r="BO531" s="10">
        <f>3/24000000*OO[[#This Row],[123 (04JUL1985 06:00:00)-Water Temperature (C)]]*OO[[#This Row],[65]]</f>
        <v>5.2742558007349987E-5</v>
      </c>
      <c r="BP531" s="10">
        <f>3/24000000*OO[[#This Row],[124 (04JUL1985 09:00:00)-Water Temperature (C)]]*OO[[#This Row],[66]]</f>
        <v>8.3122581008799999E-5</v>
      </c>
      <c r="BQ531" s="10">
        <f>3/24000000*OO[[#This Row],[125 (04JUL1985 12:00:00)-Water Temperature (C)]]*OO[[#This Row],[67]]</f>
        <v>1.26380439941875E-4</v>
      </c>
      <c r="BR531" s="10">
        <f>3/24000000*OO[[#This Row],[126 (04JUL1985 15:00:00)-Water Temperature (C)]]*OO[[#This Row],[68]]</f>
        <v>1.863139877592E-4</v>
      </c>
      <c r="BS531" s="10">
        <f>3/24000000*OO[[#This Row],[127 (04JUL1985 18:00:00)-Water Temperature (C)]]*OO[[#This Row],[69]]</f>
        <v>2.6725778470143753E-4</v>
      </c>
      <c r="BT531" s="10">
        <f>3/24000000*OO[[#This Row],[128 (04JUL1985 21:00:00)-Water Temperature (C)]]*OO[[#This Row],[70]]</f>
        <v>3.7351857811637496E-4</v>
      </c>
      <c r="BU531" s="10">
        <f>3/24000000*OO[[#This Row],[129 (05JUL1985 00:00:00)-Water Temperature (C)]]*OO[[#This Row],[71]]</f>
        <v>5.095678467145E-4</v>
      </c>
      <c r="BV531" s="10">
        <f>3/24000000*OO[[#This Row],[130 (05JUL1985 03:00:00)-Water Temperature (C)]]*OO[[#This Row],[72]]</f>
        <v>6.8203321790724994E-4</v>
      </c>
      <c r="BW531" s="10">
        <f>3/24000000*OO[[#This Row],[131 (05JUL1985 06:00:00)-Water Temperature (C)]]*OO[[#This Row],[73]]</f>
        <v>8.9314965982812496E-4</v>
      </c>
      <c r="BX531" s="10">
        <f>3/24000000*OO[[#This Row],[132 (05JUL1985 09:00:00)-Water Temperature (C)]]*OO[[#This Row],[74]]</f>
        <v>1.1479491869779998E-3</v>
      </c>
      <c r="BY531" s="10">
        <f>3/24000000*OO[[#This Row],[133 (05JUL1985 12:00:00)-Water Temperature (C)]]*OO[[#This Row],[75]]</f>
        <v>1.4503948763122498E-3</v>
      </c>
      <c r="BZ531" s="10">
        <f>3/24000000*OO[[#This Row],[134 (05JUL1985 15:00:00)-Water Temperature (C)]]*OO[[#This Row],[76]]</f>
        <v>1.8014668856547499E-3</v>
      </c>
      <c r="CA531" s="10">
        <f>3/24000000*OO[[#This Row],[135 (05JUL1985 18:00:00)-Water Temperature (C)]]*OO[[#This Row],[77]]</f>
        <v>2.202308363576625E-3</v>
      </c>
      <c r="CB531" s="10">
        <f>3/24000000*OO[[#This Row],[136 (05JUL1985 21:00:00)-Water Temperature (C)]]*OO[[#This Row],[78]]</f>
        <v>2.6565730655537501E-3</v>
      </c>
      <c r="CC531" s="10">
        <f>3/24000000*OO[[#This Row],[137 (06JUL1985 00:00:00)-Water Temperature (C)]]*OO[[#This Row],[79]]</f>
        <v>3.1694149098878753E-3</v>
      </c>
      <c r="CD531" s="10">
        <f>3/24000000*OO[[#This Row],[138 (06JUL1985 03:00:00)-Water Temperature (C)]]*OO[[#This Row],[80]]</f>
        <v>3.7549404807075003E-3</v>
      </c>
      <c r="CE531" s="10">
        <f>3/24000000*OO[[#This Row],[139 (06JUL1985 06:00:00)-Water Temperature (C)]]*OO[[#This Row],[81]]</f>
        <v>4.3974122141375001E-3</v>
      </c>
      <c r="CF531" s="10">
        <f>3/24000000*OO[[#This Row],[140 (06JUL1985 09:00:00)-Water Temperature (C)]]*OO[[#This Row],[82]]</f>
        <v>5.0950002056724996E-3</v>
      </c>
      <c r="CG531" s="10">
        <f>3/24000000*OO[[#This Row],[141 (06JUL1985 12:00:00)-Water Temperature (C)]]*OO[[#This Row],[83]]</f>
        <v>5.8550131818062498E-3</v>
      </c>
      <c r="CH531" s="10">
        <f>3/24000000*OO[[#This Row],[142 (06JUL1985 15:00:00)-Water Temperature (C)]]*OO[[#This Row],[84]]</f>
        <v>6.6588648987900003E-3</v>
      </c>
      <c r="CI531" s="10">
        <f>3/24000000*OO[[#This Row],[143 (06JUL1985 18:00:00)-Water Temperature (C)]]*OO[[#This Row],[85]]</f>
        <v>7.4954894115487492E-3</v>
      </c>
      <c r="CJ531" s="10">
        <f>3/24000000*OO[[#This Row],[144 (06JUL1985 21:00:00)-Water Temperature (C)]]*OO[[#This Row],[86]]</f>
        <v>8.376046105287499E-3</v>
      </c>
      <c r="CK531" s="10">
        <f>3/24000000*OO[[#This Row],[145 (07JUL1985 00:00:00)-Water Temperature (C)]]*OO[[#This Row],[87]]</f>
        <v>9.3131382004237491E-3</v>
      </c>
      <c r="CL531" s="10">
        <f>3/24000000*OO[[#This Row],[146 (07JUL1985 03:00:00)-Water Temperature (C)]]*OO[[#This Row],[88]]</f>
        <v>1.03324553046875E-2</v>
      </c>
      <c r="CM531" s="10">
        <f>3/24000000*OO[[#This Row],[147 (07JUL1985 06:00:00)-Water Temperature (C)]]*OO[[#This Row],[89]]</f>
        <v>1.139892350680125E-2</v>
      </c>
      <c r="CN531" s="10">
        <f>3/24000000*OO[[#This Row],[148 (07JUL1985 09:00:00)-Water Temperature (C)]]*OO[[#This Row],[90]]</f>
        <v>1.2489663286301248E-2</v>
      </c>
      <c r="CO531" s="10">
        <f>3/24000000*OO[[#This Row],[149 (07JUL1985 12:00:00)-Water Temperature (C)]]*OO[[#This Row],[91]]</f>
        <v>1.36077064157225E-2</v>
      </c>
      <c r="CP531" s="10">
        <f>3/24000000*OO[[#This Row],[150 (07JUL1985 15:00:00)-Water Temperature (C)]]*OO[[#This Row],[92]]</f>
        <v>1.4721046194400001E-2</v>
      </c>
      <c r="CQ531" s="10">
        <f>3/24000000*OO[[#This Row],[151 (07JUL1985 18:00:00)-Water Temperature (C)]]*OO[[#This Row],[93]]</f>
        <v>1.5838425030738752E-2</v>
      </c>
      <c r="CR531" s="10">
        <f>3/24000000*OO[[#This Row],[152 (07JUL1985 21:00:00)-Water Temperature (C)]]*OO[[#This Row],[94]]</f>
        <v>1.6974218177279995E-2</v>
      </c>
      <c r="CS531" s="10">
        <f>3/24000000*OO[[#This Row],[153 (08JUL1985 00:00:00)-Water Temperature (C)]]*OO[[#This Row],[95]]</f>
        <v>1.8127390043264996E-2</v>
      </c>
      <c r="CT531" s="10">
        <f>3/24000000*OO[[#This Row],[154 (08JUL1985 03:00:00)-Water Temperature (C)]]*OO[[#This Row],[96]]</f>
        <v>1.930937992775E-2</v>
      </c>
      <c r="CU531" s="10">
        <f>3/24000000*OO[[#This Row],[155 (08JUL1985 06:00:00)-Water Temperature (C)]]*OO[[#This Row],[97]]</f>
        <v>2.0534554743937498E-2</v>
      </c>
      <c r="CV531" s="10">
        <f>3/24000000*OO[[#This Row],[156 (08JUL1985 09:00:00)-Water Temperature (C)]]*OO[[#This Row],[98]]</f>
        <v>2.1739605585059999E-2</v>
      </c>
      <c r="CW531" s="10">
        <f>3/24000000*OO[[#This Row],[157 (08JUL1985 12:00:00)-Water Temperature (C)]]*OO[[#This Row],[99]]</f>
        <v>2.2941050781656251E-2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0</v>
      </c>
      <c r="AI532" s="10">
        <f>3/24000000*OO[[#This Row],[91 (30JUN1985 06:00:00)-Water Temperature (C)]]*OO[[#This Row],[33]]</f>
        <v>1.1831737800493749E-40</v>
      </c>
      <c r="AJ532" s="10">
        <f>3/24000000*OO[[#This Row],[92 (30JUN1985 09:00:00)-Water Temperature (C)]]*OO[[#This Row],[34]]</f>
        <v>2.9966643843193745E-37</v>
      </c>
      <c r="AK532" s="10">
        <f>3/24000000*OO[[#This Row],[93 (30JUN1985 12:00:00)-Water Temperature (C)]]*OO[[#This Row],[35]]</f>
        <v>3.2704464649685E-34</v>
      </c>
      <c r="AL532" s="10">
        <f>3/24000000*OO[[#This Row],[94 (30JUN1985 15:00:00)-Water Temperature (C)]]*OO[[#This Row],[36]]</f>
        <v>1.7451868885644997E-31</v>
      </c>
      <c r="AM532" s="10">
        <f>3/24000000*OO[[#This Row],[95 (30JUN1985 18:00:00)-Water Temperature (C)]]*OO[[#This Row],[37]]</f>
        <v>5.0221588035224993E-29</v>
      </c>
      <c r="AN532" s="10">
        <f>3/24000000*OO[[#This Row],[96 (30JUN1985 21:00:00)-Water Temperature (C)]]*OO[[#This Row],[38]]</f>
        <v>8.4432741448237487E-27</v>
      </c>
      <c r="AO532" s="10">
        <f>3/24000000*OO[[#This Row],[97 (01JUL1985 00:00:00)-Water Temperature (C)]]*OO[[#This Row],[39]]</f>
        <v>8.9107426754099986E-25</v>
      </c>
      <c r="AP532" s="10">
        <f>3/24000000*OO[[#This Row],[98 (01JUL1985 03:00:00)-Water Temperature (C)]]*OO[[#This Row],[40]]</f>
        <v>6.2418387947849997E-23</v>
      </c>
      <c r="AQ532" s="10">
        <f>3/24000000*OO[[#This Row],[99 (01JUL1985 06:00:00)-Water Temperature (C)]]*OO[[#This Row],[41]]</f>
        <v>2.9956964788332496E-21</v>
      </c>
      <c r="AR532" s="10">
        <f>3/24000000*OO[[#This Row],[100 (01JUL1985 09:00:00)-Water Temperature (C)]]*OO[[#This Row],[42]]</f>
        <v>1.021497459682375E-19</v>
      </c>
      <c r="AS532" s="10">
        <f>3/24000000*OO[[#This Row],[101 (01JUL1985 12:00:00)-Water Temperature (C)]]*OO[[#This Row],[43]]</f>
        <v>2.5647694329757496E-18</v>
      </c>
      <c r="AT532" s="10">
        <f>3/24000000*OO[[#This Row],[102 (01JUL1985 15:00:00)-Water Temperature (C)]]*OO[[#This Row],[44]]</f>
        <v>4.8948599625974999E-17</v>
      </c>
      <c r="AU532" s="10">
        <f>3/24000000*OO[[#This Row],[103 (01JUL1985 18:00:00)-Water Temperature (C)]]*OO[[#This Row],[45]]</f>
        <v>7.2866592467812504E-16</v>
      </c>
      <c r="AV532" s="10">
        <f>3/24000000*OO[[#This Row],[104 (01JUL1985 21:00:00)-Water Temperature (C)]]*OO[[#This Row],[46]]</f>
        <v>8.6444570738124991E-15</v>
      </c>
      <c r="AW532" s="10">
        <f>3/24000000*OO[[#This Row],[105 (02JUL1985 00:00:00)-Water Temperature (C)]]*OO[[#This Row],[47]]</f>
        <v>8.3724191708299998E-14</v>
      </c>
      <c r="AX532" s="10">
        <f>3/24000000*OO[[#This Row],[106 (02JUL1985 03:00:00)-Water Temperature (C)]]*OO[[#This Row],[48]]</f>
        <v>6.7567449719024998E-13</v>
      </c>
      <c r="AY532" s="10">
        <f>3/24000000*OO[[#This Row],[107 (02JUL1985 06:00:00)-Water Temperature (C)]]*OO[[#This Row],[49]]</f>
        <v>4.5748454510375E-12</v>
      </c>
      <c r="AZ532" s="10">
        <f>3/24000000*OO[[#This Row],[108 (02JUL1985 09:00:00)-Water Temperature (C)]]*OO[[#This Row],[50]]</f>
        <v>2.6338813063334996E-11</v>
      </c>
      <c r="BA532" s="10">
        <f>3/24000000*OO[[#This Row],[109 (02JUL1985 12:00:00)-Water Temperature (C)]]*OO[[#This Row],[51]]</f>
        <v>1.3098111029409999E-10</v>
      </c>
      <c r="BB532" s="10">
        <f>3/24000000*OO[[#This Row],[110 (02JUL1985 15:00:00)-Water Temperature (C)]]*OO[[#This Row],[52]]</f>
        <v>5.7011534013487492E-10</v>
      </c>
      <c r="BC532" s="10">
        <f>3/24000000*OO[[#This Row],[111 (02JUL1985 18:00:00)-Water Temperature (C)]]*OO[[#This Row],[53]]</f>
        <v>2.197336757523E-9</v>
      </c>
      <c r="BD532" s="10">
        <f>3/24000000*OO[[#This Row],[112 (02JUL1985 21:00:00)-Water Temperature (C)]]*OO[[#This Row],[54]]</f>
        <v>7.5863594382299996E-9</v>
      </c>
      <c r="BE532" s="10">
        <f>3/24000000*OO[[#This Row],[113 (03JUL1985 00:00:00)-Water Temperature (C)]]*OO[[#This Row],[55]]</f>
        <v>2.3724677054861251E-8</v>
      </c>
      <c r="BF532" s="10">
        <f>3/24000000*OO[[#This Row],[114 (03JUL1985 03:00:00)-Water Temperature (C)]]*OO[[#This Row],[56]]</f>
        <v>6.7963790122250007E-8</v>
      </c>
      <c r="BG532" s="10">
        <f>3/24000000*OO[[#This Row],[115 (03JUL1985 06:00:00)-Water Temperature (C)]]*OO[[#This Row],[57]]</f>
        <v>1.790183944805E-7</v>
      </c>
      <c r="BH532" s="10">
        <f>3/24000000*OO[[#This Row],[116 (03JUL1985 09:00:00)-Water Temperature (C)]]*OO[[#This Row],[58]]</f>
        <v>4.3589919343387496E-7</v>
      </c>
      <c r="BI532" s="10">
        <f>3/24000000*OO[[#This Row],[117 (03JUL1985 12:00:00)-Water Temperature (C)]]*OO[[#This Row],[59]]</f>
        <v>9.8836953150174997E-7</v>
      </c>
      <c r="BJ532" s="10">
        <f>3/24000000*OO[[#This Row],[118 (03JUL1985 15:00:00)-Water Temperature (C)]]*OO[[#This Row],[60]]</f>
        <v>2.0958593280625E-6</v>
      </c>
      <c r="BK532" s="10">
        <f>3/24000000*OO[[#This Row],[119 (03JUL1985 18:00:00)-Water Temperature (C)]]*OO[[#This Row],[61]]</f>
        <v>4.1836222097562501E-6</v>
      </c>
      <c r="BL532" s="10">
        <f>3/24000000*OO[[#This Row],[120 (03JUL1985 21:00:00)-Water Temperature (C)]]*OO[[#This Row],[62]]</f>
        <v>7.9130790375637493E-6</v>
      </c>
      <c r="BM532" s="10">
        <f>3/24000000*OO[[#This Row],[121 (04JUL1985 00:00:00)-Water Temperature (C)]]*OO[[#This Row],[63]]</f>
        <v>1.42635246709725E-5</v>
      </c>
      <c r="BN532" s="10">
        <f>3/24000000*OO[[#This Row],[122 (04JUL1985 03:00:00)-Water Temperature (C)]]*OO[[#This Row],[64]]</f>
        <v>2.4655928997607499E-5</v>
      </c>
      <c r="BO532" s="10">
        <f>3/24000000*OO[[#This Row],[123 (04JUL1985 06:00:00)-Water Temperature (C)]]*OO[[#This Row],[65]]</f>
        <v>4.0840209308749995E-5</v>
      </c>
      <c r="BP532" s="10">
        <f>3/24000000*OO[[#This Row],[124 (04JUL1985 09:00:00)-Water Temperature (C)]]*OO[[#This Row],[66]]</f>
        <v>6.511973000625E-5</v>
      </c>
      <c r="BQ532" s="10">
        <f>3/24000000*OO[[#This Row],[125 (04JUL1985 12:00:00)-Water Temperature (C)]]*OO[[#This Row],[67]]</f>
        <v>1.0012277744162499E-4</v>
      </c>
      <c r="BR532" s="10">
        <f>3/24000000*OO[[#This Row],[126 (04JUL1985 15:00:00)-Water Temperature (C)]]*OO[[#This Row],[68]]</f>
        <v>1.4918492779632497E-4</v>
      </c>
      <c r="BS532" s="10">
        <f>3/24000000*OO[[#This Row],[127 (04JUL1985 18:00:00)-Water Temperature (C)]]*OO[[#This Row],[69]]</f>
        <v>2.16176414882475E-4</v>
      </c>
      <c r="BT532" s="10">
        <f>3/24000000*OO[[#This Row],[128 (04JUL1985 21:00:00)-Water Temperature (C)]]*OO[[#This Row],[70]]</f>
        <v>3.0505132076883747E-4</v>
      </c>
      <c r="BU532" s="10">
        <f>3/24000000*OO[[#This Row],[129 (05JUL1985 00:00:00)-Water Temperature (C)]]*OO[[#This Row],[71]]</f>
        <v>4.2000334623000003E-4</v>
      </c>
      <c r="BV532" s="10">
        <f>3/24000000*OO[[#This Row],[130 (05JUL1985 03:00:00)-Water Temperature (C)]]*OO[[#This Row],[72]]</f>
        <v>5.6706681722324998E-4</v>
      </c>
      <c r="BW532" s="10">
        <f>3/24000000*OO[[#This Row],[131 (05JUL1985 06:00:00)-Water Temperature (C)]]*OO[[#This Row],[73]]</f>
        <v>7.4885468336437504E-4</v>
      </c>
      <c r="BX532" s="10">
        <f>3/24000000*OO[[#This Row],[132 (05JUL1985 09:00:00)-Water Temperature (C)]]*OO[[#This Row],[74]]</f>
        <v>9.7020461677424996E-4</v>
      </c>
      <c r="BY532" s="10">
        <f>3/24000000*OO[[#This Row],[133 (05JUL1985 12:00:00)-Water Temperature (C)]]*OO[[#This Row],[75]]</f>
        <v>1.2352061481688749E-3</v>
      </c>
      <c r="BZ532" s="10">
        <f>3/24000000*OO[[#This Row],[134 (05JUL1985 15:00:00)-Water Temperature (C)]]*OO[[#This Row],[76]]</f>
        <v>1.5454320337427499E-3</v>
      </c>
      <c r="CA532" s="10">
        <f>3/24000000*OO[[#This Row],[135 (05JUL1985 18:00:00)-Water Temperature (C)]]*OO[[#This Row],[77]]</f>
        <v>1.9025615595577498E-3</v>
      </c>
      <c r="CB532" s="10">
        <f>3/24000000*OO[[#This Row],[136 (05JUL1985 21:00:00)-Water Temperature (C)]]*OO[[#This Row],[78]]</f>
        <v>2.3104020106439996E-3</v>
      </c>
      <c r="CC532" s="10">
        <f>3/24000000*OO[[#This Row],[137 (06JUL1985 00:00:00)-Water Temperature (C)]]*OO[[#This Row],[79]]</f>
        <v>2.774026133203625E-3</v>
      </c>
      <c r="CD532" s="10">
        <f>3/24000000*OO[[#This Row],[138 (06JUL1985 03:00:00)-Water Temperature (C)]]*OO[[#This Row],[80]]</f>
        <v>3.3062554517999999E-3</v>
      </c>
      <c r="CE532" s="10">
        <f>3/24000000*OO[[#This Row],[139 (06JUL1985 06:00:00)-Water Temperature (C)]]*OO[[#This Row],[81]]</f>
        <v>3.8944333049624998E-3</v>
      </c>
      <c r="CF532" s="10">
        <f>3/24000000*OO[[#This Row],[140 (06JUL1985 09:00:00)-Water Temperature (C)]]*OO[[#This Row],[82]]</f>
        <v>4.5372986500649996E-3</v>
      </c>
      <c r="CG532" s="10">
        <f>3/24000000*OO[[#This Row],[141 (06JUL1985 12:00:00)-Water Temperature (C)]]*OO[[#This Row],[83]]</f>
        <v>5.2418207689224998E-3</v>
      </c>
      <c r="CH532" s="10">
        <f>3/24000000*OO[[#This Row],[142 (06JUL1985 15:00:00)-Water Temperature (C)]]*OO[[#This Row],[84]]</f>
        <v>5.9922498599262498E-3</v>
      </c>
      <c r="CI532" s="10">
        <f>3/24000000*OO[[#This Row],[143 (06JUL1985 18:00:00)-Water Temperature (C)]]*OO[[#This Row],[85]]</f>
        <v>6.7787342035999995E-3</v>
      </c>
      <c r="CJ532" s="10">
        <f>3/24000000*OO[[#This Row],[144 (06JUL1985 21:00:00)-Water Temperature (C)]]*OO[[#This Row],[86]]</f>
        <v>7.6111695011200006E-3</v>
      </c>
      <c r="CK532" s="10">
        <f>3/24000000*OO[[#This Row],[145 (07JUL1985 00:00:00)-Water Temperature (C)]]*OO[[#This Row],[87]]</f>
        <v>8.5011633559012503E-3</v>
      </c>
      <c r="CL532" s="10">
        <f>3/24000000*OO[[#This Row],[146 (07JUL1985 03:00:00)-Water Temperature (C)]]*OO[[#This Row],[88]]</f>
        <v>9.4720669817724996E-3</v>
      </c>
      <c r="CM532" s="10">
        <f>3/24000000*OO[[#This Row],[147 (07JUL1985 06:00:00)-Water Temperature (C)]]*OO[[#This Row],[89]]</f>
        <v>1.04927263175625E-2</v>
      </c>
      <c r="CN532" s="10">
        <f>3/24000000*OO[[#This Row],[148 (07JUL1985 09:00:00)-Water Temperature (C)]]*OO[[#This Row],[90]]</f>
        <v>1.15426578106125E-2</v>
      </c>
      <c r="CO532" s="10">
        <f>3/24000000*OO[[#This Row],[149 (07JUL1985 12:00:00)-Water Temperature (C)]]*OO[[#This Row],[91]]</f>
        <v>1.26245809272375E-2</v>
      </c>
      <c r="CP532" s="10">
        <f>3/24000000*OO[[#This Row],[150 (07JUL1985 15:00:00)-Water Temperature (C)]]*OO[[#This Row],[92]]</f>
        <v>1.370926610414375E-2</v>
      </c>
      <c r="CQ532" s="10">
        <f>3/24000000*OO[[#This Row],[151 (07JUL1985 18:00:00)-Water Temperature (C)]]*OO[[#This Row],[93]]</f>
        <v>1.48037518083375E-2</v>
      </c>
      <c r="CR532" s="10">
        <f>3/24000000*OO[[#This Row],[152 (07JUL1985 21:00:00)-Water Temperature (C)]]*OO[[#This Row],[94]]</f>
        <v>1.5920970511985003E-2</v>
      </c>
      <c r="CS532" s="10">
        <f>3/24000000*OO[[#This Row],[153 (08JUL1985 00:00:00)-Water Temperature (C)]]*OO[[#This Row],[95]]</f>
        <v>1.7059576213757498E-2</v>
      </c>
      <c r="CT532" s="10">
        <f>3/24000000*OO[[#This Row],[154 (08JUL1985 03:00:00)-Water Temperature (C)]]*OO[[#This Row],[96]]</f>
        <v>1.82303152072875E-2</v>
      </c>
      <c r="CU532" s="10">
        <f>3/24000000*OO[[#This Row],[155 (08JUL1985 06:00:00)-Water Temperature (C)]]*OO[[#This Row],[97]]</f>
        <v>1.9446894721274997E-2</v>
      </c>
      <c r="CV532" s="10">
        <f>3/24000000*OO[[#This Row],[156 (08JUL1985 09:00:00)-Water Temperature (C)]]*OO[[#This Row],[98]]</f>
        <v>2.0650327005574998E-2</v>
      </c>
      <c r="CW532" s="10">
        <f>3/24000000*OO[[#This Row],[157 (08JUL1985 12:00:00)-Water Temperature (C)]]*OO[[#This Row],[99]]</f>
        <v>2.1855504366456252E-2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0</v>
      </c>
      <c r="AI533" s="10">
        <f>3/24000000*OO[[#This Row],[91 (30JUN1985 06:00:00)-Water Temperature (C)]]*OO[[#This Row],[33]]</f>
        <v>3.8322622006800002E-41</v>
      </c>
      <c r="AJ533" s="10">
        <f>3/24000000*OO[[#This Row],[92 (30JUN1985 09:00:00)-Water Temperature (C)]]*OO[[#This Row],[34]]</f>
        <v>1.031376391936875E-37</v>
      </c>
      <c r="AK533" s="10">
        <f>3/24000000*OO[[#This Row],[93 (30JUN1985 12:00:00)-Water Temperature (C)]]*OO[[#This Row],[35]]</f>
        <v>1.189599716401875E-34</v>
      </c>
      <c r="AL533" s="10">
        <f>3/24000000*OO[[#This Row],[94 (30JUN1985 15:00:00)-Water Temperature (C)]]*OO[[#This Row],[36]]</f>
        <v>6.6787085774199999E-32</v>
      </c>
      <c r="AM533" s="10">
        <f>3/24000000*OO[[#This Row],[95 (30JUN1985 18:00:00)-Water Temperature (C)]]*OO[[#This Row],[37]]</f>
        <v>2.0142272148674998E-29</v>
      </c>
      <c r="AN533" s="10">
        <f>3/24000000*OO[[#This Row],[96 (30JUN1985 21:00:00)-Water Temperature (C)]]*OO[[#This Row],[38]]</f>
        <v>3.5365700329937499E-27</v>
      </c>
      <c r="AO533" s="10">
        <f>3/24000000*OO[[#This Row],[97 (01JUL1985 00:00:00)-Water Temperature (C)]]*OO[[#This Row],[39]]</f>
        <v>3.8864884844537504E-25</v>
      </c>
      <c r="AP533" s="10">
        <f>3/24000000*OO[[#This Row],[98 (01JUL1985 03:00:00)-Water Temperature (C)]]*OO[[#This Row],[40]]</f>
        <v>2.8278275901742496E-23</v>
      </c>
      <c r="AQ533" s="10">
        <f>3/24000000*OO[[#This Row],[99 (01JUL1985 06:00:00)-Water Temperature (C)]]*OO[[#This Row],[41]]</f>
        <v>1.4070302254462498E-21</v>
      </c>
      <c r="AR533" s="10">
        <f>3/24000000*OO[[#This Row],[100 (01JUL1985 09:00:00)-Water Temperature (C)]]*OO[[#This Row],[42]]</f>
        <v>4.964369120865E-20</v>
      </c>
      <c r="AS533" s="10">
        <f>3/24000000*OO[[#This Row],[101 (01JUL1985 12:00:00)-Water Temperature (C)]]*OO[[#This Row],[43]]</f>
        <v>1.287475769309E-18</v>
      </c>
      <c r="AT533" s="10">
        <f>3/24000000*OO[[#This Row],[102 (01JUL1985 15:00:00)-Water Temperature (C)]]*OO[[#This Row],[44]]</f>
        <v>2.5340520810081252E-17</v>
      </c>
      <c r="AU533" s="10">
        <f>3/24000000*OO[[#This Row],[103 (01JUL1985 18:00:00)-Water Temperature (C)]]*OO[[#This Row],[45]]</f>
        <v>3.8848171090424995E-16</v>
      </c>
      <c r="AV533" s="10">
        <f>3/24000000*OO[[#This Row],[104 (01JUL1985 21:00:00)-Water Temperature (C)]]*OO[[#This Row],[46]]</f>
        <v>4.7400770251999992E-15</v>
      </c>
      <c r="AW533" s="10">
        <f>3/24000000*OO[[#This Row],[105 (02JUL1985 00:00:00)-Water Temperature (C)]]*OO[[#This Row],[47]]</f>
        <v>4.7160843927649998E-14</v>
      </c>
      <c r="AX533" s="10">
        <f>3/24000000*OO[[#This Row],[106 (02JUL1985 03:00:00)-Water Temperature (C)]]*OO[[#This Row],[48]]</f>
        <v>3.9048291056449999E-13</v>
      </c>
      <c r="AY533" s="10">
        <f>3/24000000*OO[[#This Row],[107 (02JUL1985 06:00:00)-Water Temperature (C)]]*OO[[#This Row],[49]]</f>
        <v>2.7098648921662498E-12</v>
      </c>
      <c r="AZ533" s="10">
        <f>3/24000000*OO[[#This Row],[108 (02JUL1985 09:00:00)-Water Temperature (C)]]*OO[[#This Row],[50]]</f>
        <v>1.5974675384782499E-11</v>
      </c>
      <c r="BA533" s="10">
        <f>3/24000000*OO[[#This Row],[109 (02JUL1985 12:00:00)-Water Temperature (C)]]*OO[[#This Row],[51]]</f>
        <v>8.1254252746999995E-11</v>
      </c>
      <c r="BB533" s="10">
        <f>3/24000000*OO[[#This Row],[110 (02JUL1985 15:00:00)-Water Temperature (C)]]*OO[[#This Row],[52]]</f>
        <v>3.6136773848174998E-10</v>
      </c>
      <c r="BC533" s="10">
        <f>3/24000000*OO[[#This Row],[111 (02JUL1985 18:00:00)-Water Temperature (C)]]*OO[[#This Row],[53]]</f>
        <v>1.4217240370083749E-9</v>
      </c>
      <c r="BD533" s="10">
        <f>3/24000000*OO[[#This Row],[112 (02JUL1985 21:00:00)-Water Temperature (C)]]*OO[[#This Row],[54]]</f>
        <v>5.0060080468199996E-9</v>
      </c>
      <c r="BE533" s="10">
        <f>3/24000000*OO[[#This Row],[113 (03JUL1985 00:00:00)-Water Temperature (C)]]*OO[[#This Row],[55]]</f>
        <v>1.5952489822249997E-8</v>
      </c>
      <c r="BF533" s="10">
        <f>3/24000000*OO[[#This Row],[114 (03JUL1985 03:00:00)-Water Temperature (C)]]*OO[[#This Row],[56]]</f>
        <v>4.6523425959599998E-8</v>
      </c>
      <c r="BG533" s="10">
        <f>3/24000000*OO[[#This Row],[115 (03JUL1985 06:00:00)-Water Temperature (C)]]*OO[[#This Row],[57]]</f>
        <v>1.2465066227899996E-7</v>
      </c>
      <c r="BH533" s="10">
        <f>3/24000000*OO[[#This Row],[116 (03JUL1985 09:00:00)-Water Temperature (C)]]*OO[[#This Row],[58]]</f>
        <v>3.0850201152513748E-7</v>
      </c>
      <c r="BI533" s="10">
        <f>3/24000000*OO[[#This Row],[117 (03JUL1985 12:00:00)-Water Temperature (C)]]*OO[[#This Row],[59]]</f>
        <v>7.10467891217E-7</v>
      </c>
      <c r="BJ533" s="10">
        <f>3/24000000*OO[[#This Row],[118 (03JUL1985 15:00:00)-Water Temperature (C)]]*OO[[#This Row],[60]]</f>
        <v>1.5291468079387498E-6</v>
      </c>
      <c r="BK533" s="10">
        <f>3/24000000*OO[[#This Row],[119 (03JUL1985 18:00:00)-Water Temperature (C)]]*OO[[#This Row],[61]]</f>
        <v>3.09599672256E-6</v>
      </c>
      <c r="BL533" s="10">
        <f>3/24000000*OO[[#This Row],[120 (03JUL1985 21:00:00)-Water Temperature (C)]]*OO[[#This Row],[62]]</f>
        <v>5.9355224537174998E-6</v>
      </c>
      <c r="BM533" s="10">
        <f>3/24000000*OO[[#This Row],[121 (04JUL1985 00:00:00)-Water Temperature (C)]]*OO[[#This Row],[63]]</f>
        <v>1.0837463042919999E-5</v>
      </c>
      <c r="BN533" s="10">
        <f>3/24000000*OO[[#This Row],[122 (04JUL1985 03:00:00)-Water Temperature (C)]]*OO[[#This Row],[64]]</f>
        <v>1.8963941036187499E-5</v>
      </c>
      <c r="BO533" s="10">
        <f>3/24000000*OO[[#This Row],[123 (04JUL1985 06:00:00)-Water Temperature (C)]]*OO[[#This Row],[65]]</f>
        <v>3.1780441171349992E-5</v>
      </c>
      <c r="BP533" s="10">
        <f>3/24000000*OO[[#This Row],[124 (04JUL1985 09:00:00)-Water Temperature (C)]]*OO[[#This Row],[66]]</f>
        <v>5.1240008005162502E-5</v>
      </c>
      <c r="BQ533" s="10">
        <f>3/24000000*OO[[#This Row],[125 (04JUL1985 12:00:00)-Water Temperature (C)]]*OO[[#This Row],[67]]</f>
        <v>7.9624237416624997E-5</v>
      </c>
      <c r="BR533" s="10">
        <f>3/24000000*OO[[#This Row],[126 (04JUL1985 15:00:00)-Water Temperature (C)]]*OO[[#This Row],[68]]</f>
        <v>1.198488903716E-4</v>
      </c>
      <c r="BS533" s="10">
        <f>3/24000000*OO[[#This Row],[127 (04JUL1985 18:00:00)-Water Temperature (C)]]*OO[[#This Row],[69]]</f>
        <v>1.7534506028935002E-4</v>
      </c>
      <c r="BT533" s="10">
        <f>3/24000000*OO[[#This Row],[128 (04JUL1985 21:00:00)-Water Temperature (C)]]*OO[[#This Row],[70]]</f>
        <v>2.4971066278049996E-4</v>
      </c>
      <c r="BU533" s="10">
        <f>3/24000000*OO[[#This Row],[129 (05JUL1985 00:00:00)-Water Temperature (C)]]*OO[[#This Row],[71]]</f>
        <v>3.4682492174737501E-4</v>
      </c>
      <c r="BV533" s="10">
        <f>3/24000000*OO[[#This Row],[130 (05JUL1985 03:00:00)-Water Temperature (C)]]*OO[[#This Row],[72]]</f>
        <v>4.7215521930375005E-4</v>
      </c>
      <c r="BW533" s="10">
        <f>3/24000000*OO[[#This Row],[131 (05JUL1985 06:00:00)-Water Temperature (C)]]*OO[[#This Row],[73]]</f>
        <v>6.2849491919575006E-4</v>
      </c>
      <c r="BX533" s="10">
        <f>3/24000000*OO[[#This Row],[132 (05JUL1985 09:00:00)-Water Temperature (C)]]*OO[[#This Row],[74]]</f>
        <v>8.2046553170899989E-4</v>
      </c>
      <c r="BY533" s="10">
        <f>3/24000000*OO[[#This Row],[133 (05JUL1985 12:00:00)-Water Temperature (C)]]*OO[[#This Row],[75]]</f>
        <v>1.0521592194032499E-3</v>
      </c>
      <c r="BZ533" s="10">
        <f>3/24000000*OO[[#This Row],[134 (05JUL1985 15:00:00)-Water Temperature (C)]]*OO[[#This Row],[76]]</f>
        <v>1.325565571322E-3</v>
      </c>
      <c r="CA533" s="10">
        <f>3/24000000*OO[[#This Row],[135 (05JUL1985 18:00:00)-Water Temperature (C)]]*OO[[#This Row],[77]]</f>
        <v>1.6427516131619999E-3</v>
      </c>
      <c r="CB533" s="10">
        <f>3/24000000*OO[[#This Row],[136 (05JUL1985 21:00:00)-Water Temperature (C)]]*OO[[#This Row],[78]]</f>
        <v>2.0075824292755001E-3</v>
      </c>
      <c r="CC533" s="10">
        <f>3/24000000*OO[[#This Row],[137 (06JUL1985 00:00:00)-Water Temperature (C)]]*OO[[#This Row],[79]]</f>
        <v>2.4250583322E-3</v>
      </c>
      <c r="CD533" s="10">
        <f>3/24000000*OO[[#This Row],[138 (06JUL1985 03:00:00)-Water Temperature (C)]]*OO[[#This Row],[80]]</f>
        <v>2.9068574352364997E-3</v>
      </c>
      <c r="CE533" s="10">
        <f>3/24000000*OO[[#This Row],[139 (06JUL1985 06:00:00)-Water Temperature (C)]]*OO[[#This Row],[81]]</f>
        <v>3.442824606919E-3</v>
      </c>
      <c r="CF533" s="10">
        <f>3/24000000*OO[[#This Row],[140 (06JUL1985 09:00:00)-Water Temperature (C)]]*OO[[#This Row],[82]]</f>
        <v>4.0323215051124997E-3</v>
      </c>
      <c r="CG533" s="10">
        <f>3/24000000*OO[[#This Row],[141 (06JUL1985 12:00:00)-Water Temperature (C)]]*OO[[#This Row],[83]]</f>
        <v>4.6819442690624992E-3</v>
      </c>
      <c r="CH533" s="10">
        <f>3/24000000*OO[[#This Row],[142 (06JUL1985 15:00:00)-Water Temperature (C)]]*OO[[#This Row],[84]]</f>
        <v>5.3783485573149995E-3</v>
      </c>
      <c r="CI533" s="10">
        <f>3/24000000*OO[[#This Row],[143 (06JUL1985 18:00:00)-Water Temperature (C)]]*OO[[#This Row],[85]]</f>
        <v>6.1129260814599996E-3</v>
      </c>
      <c r="CJ533" s="10">
        <f>3/24000000*OO[[#This Row],[144 (06JUL1985 21:00:00)-Water Temperature (C)]]*OO[[#This Row],[86]]</f>
        <v>6.8945648094225001E-3</v>
      </c>
      <c r="CK533" s="10">
        <f>3/24000000*OO[[#This Row],[145 (07JUL1985 00:00:00)-Water Temperature (C)]]*OO[[#This Row],[87]]</f>
        <v>7.7339014828099999E-3</v>
      </c>
      <c r="CL533" s="10">
        <f>3/24000000*OO[[#This Row],[146 (07JUL1985 03:00:00)-Water Temperature (C)]]*OO[[#This Row],[88]]</f>
        <v>8.6522524950224996E-3</v>
      </c>
      <c r="CM533" s="10">
        <f>3/24000000*OO[[#This Row],[147 (07JUL1985 06:00:00)-Water Temperature (C)]]*OO[[#This Row],[89]]</f>
        <v>9.6220248809749994E-3</v>
      </c>
      <c r="CN533" s="10">
        <f>3/24000000*OO[[#This Row],[148 (07JUL1985 09:00:00)-Water Temperature (C)]]*OO[[#This Row],[90]]</f>
        <v>1.0624894579261249E-2</v>
      </c>
      <c r="CO533" s="10">
        <f>3/24000000*OO[[#This Row],[149 (07JUL1985 12:00:00)-Water Temperature (C)]]*OO[[#This Row],[91]]</f>
        <v>1.1663336047822499E-2</v>
      </c>
      <c r="CP533" s="10">
        <f>3/24000000*OO[[#This Row],[150 (07JUL1985 15:00:00)-Water Temperature (C)]]*OO[[#This Row],[92]]</f>
        <v>1.2710682812419999E-2</v>
      </c>
      <c r="CQ533" s="10">
        <f>3/24000000*OO[[#This Row],[151 (07JUL1985 18:00:00)-Water Temperature (C)]]*OO[[#This Row],[93]]</f>
        <v>1.3772924537287498E-2</v>
      </c>
      <c r="CR533" s="10">
        <f>3/24000000*OO[[#This Row],[152 (07JUL1985 21:00:00)-Water Temperature (C)]]*OO[[#This Row],[94]]</f>
        <v>1.4861422287779997E-2</v>
      </c>
      <c r="CS533" s="10">
        <f>3/24000000*OO[[#This Row],[153 (08JUL1985 00:00:00)-Water Temperature (C)]]*OO[[#This Row],[95]]</f>
        <v>1.5974863052996252E-2</v>
      </c>
      <c r="CT533" s="10">
        <f>3/24000000*OO[[#This Row],[154 (08JUL1985 03:00:00)-Water Temperature (C)]]*OO[[#This Row],[96]]</f>
        <v>1.7123174067999999E-2</v>
      </c>
      <c r="CU533" s="10">
        <f>3/24000000*OO[[#This Row],[155 (08JUL1985 06:00:00)-Water Temperature (C)]]*OO[[#This Row],[97]]</f>
        <v>1.8319161948100002E-2</v>
      </c>
      <c r="CV533" s="10">
        <f>3/24000000*OO[[#This Row],[156 (08JUL1985 09:00:00)-Water Temperature (C)]]*OO[[#This Row],[98]]</f>
        <v>1.9508338609649997E-2</v>
      </c>
      <c r="CW533" s="10">
        <f>3/24000000*OO[[#This Row],[157 (08JUL1985 12:00:00)-Water Temperature (C)]]*OO[[#This Row],[99]]</f>
        <v>2.070397784048E-2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0</v>
      </c>
      <c r="AI534" s="10">
        <f>3/24000000*OO[[#This Row],[91 (30JUN1985 06:00:00)-Water Temperature (C)]]*OO[[#This Row],[33]]</f>
        <v>1.142765378094375E-41</v>
      </c>
      <c r="AJ534" s="10">
        <f>3/24000000*OO[[#This Row],[92 (30JUN1985 09:00:00)-Water Temperature (C)]]*OO[[#This Row],[34]]</f>
        <v>3.2748197750082502E-38</v>
      </c>
      <c r="AK534" s="10">
        <f>3/24000000*OO[[#This Row],[93 (30JUN1985 12:00:00)-Water Temperature (C)]]*OO[[#This Row],[35]]</f>
        <v>3.9998547881749993E-35</v>
      </c>
      <c r="AL534" s="10">
        <f>3/24000000*OO[[#This Row],[94 (30JUN1985 15:00:00)-Water Temperature (C)]]*OO[[#This Row],[36]]</f>
        <v>2.3667853275471249E-32</v>
      </c>
      <c r="AM534" s="10">
        <f>3/24000000*OO[[#This Row],[95 (30JUN1985 18:00:00)-Water Temperature (C)]]*OO[[#This Row],[37]]</f>
        <v>7.4926427096999999E-30</v>
      </c>
      <c r="AN534" s="10">
        <f>3/24000000*OO[[#This Row],[96 (30JUN1985 21:00:00)-Water Temperature (C)]]*OO[[#This Row],[38]]</f>
        <v>1.375936777394E-27</v>
      </c>
      <c r="AO534" s="10">
        <f>3/24000000*OO[[#This Row],[97 (01JUL1985 00:00:00)-Water Temperature (C)]]*OO[[#This Row],[39]]</f>
        <v>1.5767477200534999E-25</v>
      </c>
      <c r="AP534" s="10">
        <f>3/24000000*OO[[#This Row],[98 (01JUL1985 03:00:00)-Water Temperature (C)]]*OO[[#This Row],[40]]</f>
        <v>1.193135099715625E-23</v>
      </c>
      <c r="AQ534" s="10">
        <f>3/24000000*OO[[#This Row],[99 (01JUL1985 06:00:00)-Water Temperature (C)]]*OO[[#This Row],[41]]</f>
        <v>6.1617544858350005E-22</v>
      </c>
      <c r="AR534" s="10">
        <f>3/24000000*OO[[#This Row],[100 (01JUL1985 09:00:00)-Water Temperature (C)]]*OO[[#This Row],[42]]</f>
        <v>2.2519735649239998E-20</v>
      </c>
      <c r="AS534" s="10">
        <f>3/24000000*OO[[#This Row],[101 (01JUL1985 12:00:00)-Water Temperature (C)]]*OO[[#This Row],[43]]</f>
        <v>6.03902223716E-19</v>
      </c>
      <c r="AT534" s="10">
        <f>3/24000000*OO[[#This Row],[102 (01JUL1985 15:00:00)-Water Temperature (C)]]*OO[[#This Row],[44]]</f>
        <v>1.2270932408499999E-17</v>
      </c>
      <c r="AU534" s="10">
        <f>3/24000000*OO[[#This Row],[103 (01JUL1985 18:00:00)-Water Temperature (C)]]*OO[[#This Row],[45]]</f>
        <v>1.9392112513599999E-16</v>
      </c>
      <c r="AV534" s="10">
        <f>3/24000000*OO[[#This Row],[104 (01JUL1985 21:00:00)-Water Temperature (C)]]*OO[[#This Row],[46]]</f>
        <v>2.435872944584375E-15</v>
      </c>
      <c r="AW534" s="10">
        <f>3/24000000*OO[[#This Row],[105 (02JUL1985 00:00:00)-Water Temperature (C)]]*OO[[#This Row],[47]]</f>
        <v>2.4920064240000001E-14</v>
      </c>
      <c r="AX534" s="10">
        <f>3/24000000*OO[[#This Row],[106 (02JUL1985 03:00:00)-Water Temperature (C)]]*OO[[#This Row],[48]]</f>
        <v>2.1188134118852496E-13</v>
      </c>
      <c r="AY534" s="10">
        <f>3/24000000*OO[[#This Row],[107 (02JUL1985 06:00:00)-Water Temperature (C)]]*OO[[#This Row],[49]]</f>
        <v>1.5083866711762501E-12</v>
      </c>
      <c r="AZ534" s="10">
        <f>3/24000000*OO[[#This Row],[108 (02JUL1985 09:00:00)-Water Temperature (C)]]*OO[[#This Row],[50]]</f>
        <v>9.1122664561549987E-12</v>
      </c>
      <c r="BA534" s="10">
        <f>3/24000000*OO[[#This Row],[109 (02JUL1985 12:00:00)-Water Temperature (C)]]*OO[[#This Row],[51]]</f>
        <v>4.7447270283000003E-11</v>
      </c>
      <c r="BB534" s="10">
        <f>3/24000000*OO[[#This Row],[110 (02JUL1985 15:00:00)-Water Temperature (C)]]*OO[[#This Row],[52]]</f>
        <v>2.1578962379144998E-10</v>
      </c>
      <c r="BC534" s="10">
        <f>3/24000000*OO[[#This Row],[111 (02JUL1985 18:00:00)-Water Temperature (C)]]*OO[[#This Row],[53]]</f>
        <v>8.6731169668812496E-10</v>
      </c>
      <c r="BD534" s="10">
        <f>3/24000000*OO[[#This Row],[112 (02JUL1985 21:00:00)-Water Temperature (C)]]*OO[[#This Row],[54]]</f>
        <v>3.1169143446618746E-9</v>
      </c>
      <c r="BE534" s="10">
        <f>3/24000000*OO[[#This Row],[113 (03JUL1985 00:00:00)-Water Temperature (C)]]*OO[[#This Row],[55]]</f>
        <v>1.0128959400945E-8</v>
      </c>
      <c r="BF534" s="10">
        <f>3/24000000*OO[[#This Row],[114 (03JUL1985 03:00:00)-Water Temperature (C)]]*OO[[#This Row],[56]]</f>
        <v>3.0095550341622498E-8</v>
      </c>
      <c r="BG534" s="10">
        <f>3/24000000*OO[[#This Row],[115 (03JUL1985 06:00:00)-Water Temperature (C)]]*OO[[#This Row],[57]]</f>
        <v>8.2080740787500006E-8</v>
      </c>
      <c r="BH534" s="10">
        <f>3/24000000*OO[[#This Row],[116 (03JUL1985 09:00:00)-Water Temperature (C)]]*OO[[#This Row],[58]]</f>
        <v>2.0662626950812499E-7</v>
      </c>
      <c r="BI534" s="10">
        <f>3/24000000*OO[[#This Row],[117 (03JUL1985 12:00:00)-Water Temperature (C)]]*OO[[#This Row],[59]]</f>
        <v>4.8364200039487502E-7</v>
      </c>
      <c r="BJ534" s="10">
        <f>3/24000000*OO[[#This Row],[118 (03JUL1985 15:00:00)-Water Temperature (C)]]*OO[[#This Row],[60]]</f>
        <v>1.057268546208E-6</v>
      </c>
      <c r="BK534" s="10">
        <f>3/24000000*OO[[#This Row],[119 (03JUL1985 18:00:00)-Water Temperature (C)]]*OO[[#This Row],[61]]</f>
        <v>2.17260452299275E-6</v>
      </c>
      <c r="BL534" s="10">
        <f>3/24000000*OO[[#This Row],[120 (03JUL1985 21:00:00)-Water Temperature (C)]]*OO[[#This Row],[62]]</f>
        <v>4.224526766662499E-6</v>
      </c>
      <c r="BM534" s="10">
        <f>3/24000000*OO[[#This Row],[121 (04JUL1985 00:00:00)-Water Temperature (C)]]*OO[[#This Row],[63]]</f>
        <v>7.8180568688949983E-6</v>
      </c>
      <c r="BN534" s="10">
        <f>3/24000000*OO[[#This Row],[122 (04JUL1985 03:00:00)-Water Temperature (C)]]*OO[[#This Row],[64]]</f>
        <v>1.38568398692875E-5</v>
      </c>
      <c r="BO534" s="10">
        <f>3/24000000*OO[[#This Row],[123 (04JUL1985 06:00:00)-Water Temperature (C)]]*OO[[#This Row],[65]]</f>
        <v>2.3507686645777499E-5</v>
      </c>
      <c r="BP534" s="10">
        <f>3/24000000*OO[[#This Row],[124 (04JUL1985 09:00:00)-Water Temperature (C)]]*OO[[#This Row],[66]]</f>
        <v>3.8346241007587492E-5</v>
      </c>
      <c r="BQ534" s="10">
        <f>3/24000000*OO[[#This Row],[125 (04JUL1985 12:00:00)-Water Temperature (C)]]*OO[[#This Row],[67]]</f>
        <v>6.0257405618400002E-5</v>
      </c>
      <c r="BR534" s="10">
        <f>3/24000000*OO[[#This Row],[126 (04JUL1985 15:00:00)-Water Temperature (C)]]*OO[[#This Row],[68]]</f>
        <v>9.1668068576999999E-5</v>
      </c>
      <c r="BS534" s="10">
        <f>3/24000000*OO[[#This Row],[127 (04JUL1985 18:00:00)-Water Temperature (C)]]*OO[[#This Row],[69]]</f>
        <v>1.3547852574944999E-4</v>
      </c>
      <c r="BT534" s="10">
        <f>3/24000000*OO[[#This Row],[128 (04JUL1985 21:00:00)-Water Temperature (C)]]*OO[[#This Row],[70]]</f>
        <v>1.9480712858315001E-4</v>
      </c>
      <c r="BU534" s="10">
        <f>3/24000000*OO[[#This Row],[129 (05JUL1985 00:00:00)-Water Temperature (C)]]*OO[[#This Row],[71]]</f>
        <v>2.7306656097613754E-4</v>
      </c>
      <c r="BV534" s="10">
        <f>3/24000000*OO[[#This Row],[130 (05JUL1985 03:00:00)-Water Temperature (C)]]*OO[[#This Row],[72]]</f>
        <v>3.7499805459562493E-4</v>
      </c>
      <c r="BW534" s="10">
        <f>3/24000000*OO[[#This Row],[131 (05JUL1985 06:00:00)-Water Temperature (C)]]*OO[[#This Row],[73]]</f>
        <v>5.0336867650024994E-4</v>
      </c>
      <c r="BX534" s="10">
        <f>3/24000000*OO[[#This Row],[132 (05JUL1985 09:00:00)-Water Temperature (C)]]*OO[[#This Row],[74]]</f>
        <v>6.6239396040849996E-4</v>
      </c>
      <c r="BY534" s="10">
        <f>3/24000000*OO[[#This Row],[133 (05JUL1985 12:00:00)-Water Temperature (C)]]*OO[[#This Row],[75]]</f>
        <v>8.5596111977687497E-4</v>
      </c>
      <c r="BZ534" s="10">
        <f>3/24000000*OO[[#This Row],[134 (05JUL1985 15:00:00)-Water Temperature (C)]]*OO[[#This Row],[76]]</f>
        <v>1.086297695553125E-3</v>
      </c>
      <c r="CA534" s="10">
        <f>3/24000000*OO[[#This Row],[135 (05JUL1985 18:00:00)-Water Temperature (C)]]*OO[[#This Row],[77]]</f>
        <v>1.3556770534139998E-3</v>
      </c>
      <c r="CB534" s="10">
        <f>3/24000000*OO[[#This Row],[136 (05JUL1985 21:00:00)-Water Temperature (C)]]*OO[[#This Row],[78]]</f>
        <v>1.6678684018479998E-3</v>
      </c>
      <c r="CC534" s="10">
        <f>3/24000000*OO[[#This Row],[137 (06JUL1985 00:00:00)-Water Temperature (C)]]*OO[[#This Row],[79]]</f>
        <v>2.0275858934237496E-3</v>
      </c>
      <c r="CD534" s="10">
        <f>3/24000000*OO[[#This Row],[138 (06JUL1985 03:00:00)-Water Temperature (C)]]*OO[[#This Row],[80]]</f>
        <v>2.4451085991442499E-3</v>
      </c>
      <c r="CE534" s="10">
        <f>3/24000000*OO[[#This Row],[139 (06JUL1985 06:00:00)-Water Temperature (C)]]*OO[[#This Row],[81]]</f>
        <v>2.9128037069319998E-3</v>
      </c>
      <c r="CF534" s="10">
        <f>3/24000000*OO[[#This Row],[140 (06JUL1985 09:00:00)-Water Temperature (C)]]*OO[[#This Row],[82]]</f>
        <v>3.4306009370291255E-3</v>
      </c>
      <c r="CG534" s="10">
        <f>3/24000000*OO[[#This Row],[141 (06JUL1985 12:00:00)-Water Temperature (C)]]*OO[[#This Row],[83]]</f>
        <v>4.0045404711487502E-3</v>
      </c>
      <c r="CH534" s="10">
        <f>3/24000000*OO[[#This Row],[142 (06JUL1985 15:00:00)-Water Temperature (C)]]*OO[[#This Row],[84]]</f>
        <v>4.62393684160125E-3</v>
      </c>
      <c r="CI534" s="10">
        <f>3/24000000*OO[[#This Row],[143 (06JUL1985 18:00:00)-Water Temperature (C)]]*OO[[#This Row],[85]]</f>
        <v>5.2816337620637498E-3</v>
      </c>
      <c r="CJ534" s="10">
        <f>3/24000000*OO[[#This Row],[144 (06JUL1985 21:00:00)-Water Temperature (C)]]*OO[[#This Row],[86]]</f>
        <v>5.9853929403474995E-3</v>
      </c>
      <c r="CK534" s="10">
        <f>3/24000000*OO[[#This Row],[145 (07JUL1985 00:00:00)-Water Temperature (C)]]*OO[[#This Row],[87]]</f>
        <v>6.7446098174037492E-3</v>
      </c>
      <c r="CL534" s="10">
        <f>3/24000000*OO[[#This Row],[146 (07JUL1985 03:00:00)-Water Temperature (C)]]*OO[[#This Row],[88]]</f>
        <v>7.5780013928499991E-3</v>
      </c>
      <c r="CM534" s="10">
        <f>3/24000000*OO[[#This Row],[147 (07JUL1985 06:00:00)-Water Temperature (C)]]*OO[[#This Row],[89]]</f>
        <v>8.4623141173012489E-3</v>
      </c>
      <c r="CN534" s="10">
        <f>3/24000000*OO[[#This Row],[148 (07JUL1985 09:00:00)-Water Temperature (C)]]*OO[[#This Row],[90]]</f>
        <v>9.3818197149950003E-3</v>
      </c>
      <c r="CO534" s="10">
        <f>3/24000000*OO[[#This Row],[149 (07JUL1985 12:00:00)-Water Temperature (C)]]*OO[[#This Row],[91]]</f>
        <v>1.0338689657099999E-2</v>
      </c>
      <c r="CP534" s="10">
        <f>3/24000000*OO[[#This Row],[150 (07JUL1985 15:00:00)-Water Temperature (C)]]*OO[[#This Row],[92]]</f>
        <v>1.1309661687376248E-2</v>
      </c>
      <c r="CQ534" s="10">
        <f>3/24000000*OO[[#This Row],[151 (07JUL1985 18:00:00)-Water Temperature (C)]]*OO[[#This Row],[93]]</f>
        <v>1.2299627555582499E-2</v>
      </c>
      <c r="CR534" s="10">
        <f>3/24000000*OO[[#This Row],[152 (07JUL1985 21:00:00)-Water Temperature (C)]]*OO[[#This Row],[94]]</f>
        <v>1.3318292122662499E-2</v>
      </c>
      <c r="CS534" s="10">
        <f>3/24000000*OO[[#This Row],[153 (08JUL1985 00:00:00)-Water Temperature (C)]]*OO[[#This Row],[95]]</f>
        <v>1.4364247985246251E-2</v>
      </c>
      <c r="CT534" s="10">
        <f>3/24000000*OO[[#This Row],[154 (08JUL1985 03:00:00)-Water Temperature (C)]]*OO[[#This Row],[96]]</f>
        <v>1.5446475802769999E-2</v>
      </c>
      <c r="CU534" s="10">
        <f>3/24000000*OO[[#This Row],[155 (08JUL1985 06:00:00)-Water Temperature (C)]]*OO[[#This Row],[97]]</f>
        <v>1.6576506142804998E-2</v>
      </c>
      <c r="CV534" s="10">
        <f>3/24000000*OO[[#This Row],[156 (08JUL1985 09:00:00)-Water Temperature (C)]]*OO[[#This Row],[98]]</f>
        <v>1.770601776398625E-2</v>
      </c>
      <c r="CW534" s="10">
        <f>3/24000000*OO[[#This Row],[157 (08JUL1985 12:00:00)-Water Temperature (C)]]*OO[[#This Row],[99]]</f>
        <v>1.8846261584047501E-2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3.5773533812399997E-42</v>
      </c>
      <c r="AJ535" s="10">
        <f>3/24000000*OO[[#This Row],[92 (30JUN1985 09:00:00)-Water Temperature (C)]]*OO[[#This Row],[34]]</f>
        <v>1.0899855612197497E-38</v>
      </c>
      <c r="AK535" s="10">
        <f>3/24000000*OO[[#This Row],[93 (30JUN1985 12:00:00)-Water Temperature (C)]]*OO[[#This Row],[35]]</f>
        <v>1.4080681248200001E-35</v>
      </c>
      <c r="AL535" s="10">
        <f>3/24000000*OO[[#This Row],[94 (30JUN1985 15:00:00)-Water Temperature (C)]]*OO[[#This Row],[36]]</f>
        <v>8.7716384638050003E-33</v>
      </c>
      <c r="AM535" s="10">
        <f>3/24000000*OO[[#This Row],[95 (30JUN1985 18:00:00)-Water Temperature (C)]]*OO[[#This Row],[37]]</f>
        <v>2.9121275275987493E-30</v>
      </c>
      <c r="AN535" s="10">
        <f>3/24000000*OO[[#This Row],[96 (30JUN1985 21:00:00)-Water Temperature (C)]]*OO[[#This Row],[38]]</f>
        <v>5.5886514068799995E-28</v>
      </c>
      <c r="AO535" s="10">
        <f>3/24000000*OO[[#This Row],[97 (01JUL1985 00:00:00)-Water Temperature (C)]]*OO[[#This Row],[39]]</f>
        <v>6.6728356960650001E-26</v>
      </c>
      <c r="AP535" s="10">
        <f>3/24000000*OO[[#This Row],[98 (01JUL1985 03:00:00)-Water Temperature (C)]]*OO[[#This Row],[40]]</f>
        <v>5.2478367529437495E-24</v>
      </c>
      <c r="AQ535" s="10">
        <f>3/24000000*OO[[#This Row],[99 (01JUL1985 06:00:00)-Water Temperature (C)]]*OO[[#This Row],[41]]</f>
        <v>2.8111853669600002E-22</v>
      </c>
      <c r="AR535" s="10">
        <f>3/24000000*OO[[#This Row],[100 (01JUL1985 09:00:00)-Water Temperature (C)]]*OO[[#This Row],[42]]</f>
        <v>1.0636802275395E-20</v>
      </c>
      <c r="AS535" s="10">
        <f>3/24000000*OO[[#This Row],[101 (01JUL1985 12:00:00)-Water Temperature (C)]]*OO[[#This Row],[43]]</f>
        <v>2.9478836678549997E-19</v>
      </c>
      <c r="AT535" s="10">
        <f>3/24000000*OO[[#This Row],[102 (01JUL1985 15:00:00)-Water Temperature (C)]]*OO[[#This Row],[44]]</f>
        <v>6.1806195135799992E-18</v>
      </c>
      <c r="AU535" s="10">
        <f>3/24000000*OO[[#This Row],[103 (01JUL1985 18:00:00)-Water Temperature (C)]]*OO[[#This Row],[45]]</f>
        <v>1.0063983455527498E-16</v>
      </c>
      <c r="AV535" s="10">
        <f>3/24000000*OO[[#This Row],[104 (01JUL1985 21:00:00)-Water Temperature (C)]]*OO[[#This Row],[46]]</f>
        <v>1.3008533400753749E-15</v>
      </c>
      <c r="AW535" s="10">
        <f>3/24000000*OO[[#This Row],[105 (02JUL1985 00:00:00)-Water Temperature (C)]]*OO[[#This Row],[47]]</f>
        <v>1.3678245622676249E-14</v>
      </c>
      <c r="AX535" s="10">
        <f>3/24000000*OO[[#This Row],[106 (02JUL1985 03:00:00)-Water Temperature (C)]]*OO[[#This Row],[48]]</f>
        <v>1.193850093697625E-13</v>
      </c>
      <c r="AY535" s="10">
        <f>3/24000000*OO[[#This Row],[107 (02JUL1985 06:00:00)-Water Temperature (C)]]*OO[[#This Row],[49]]</f>
        <v>8.7156335439337513E-13</v>
      </c>
      <c r="AZ535" s="10">
        <f>3/24000000*OO[[#This Row],[108 (02JUL1985 09:00:00)-Water Temperature (C)]]*OO[[#This Row],[50]]</f>
        <v>5.3940287364187504E-12</v>
      </c>
      <c r="BA535" s="10">
        <f>3/24000000*OO[[#This Row],[109 (02JUL1985 12:00:00)-Water Temperature (C)]]*OO[[#This Row],[51]]</f>
        <v>2.8743839439419995E-11</v>
      </c>
      <c r="BB535" s="10">
        <f>3/24000000*OO[[#This Row],[110 (02JUL1985 15:00:00)-Water Temperature (C)]]*OO[[#This Row],[52]]</f>
        <v>1.3364730824249999E-10</v>
      </c>
      <c r="BC535" s="10">
        <f>3/24000000*OO[[#This Row],[111 (02JUL1985 18:00:00)-Water Temperature (C)]]*OO[[#This Row],[53]]</f>
        <v>5.4861807103324991E-10</v>
      </c>
      <c r="BD535" s="10">
        <f>3/24000000*OO[[#This Row],[112 (02JUL1985 21:00:00)-Water Temperature (C)]]*OO[[#This Row],[54]]</f>
        <v>2.0118272228206252E-9</v>
      </c>
      <c r="BE535" s="10">
        <f>3/24000000*OO[[#This Row],[113 (03JUL1985 00:00:00)-Water Temperature (C)]]*OO[[#This Row],[55]]</f>
        <v>6.6654322216612489E-9</v>
      </c>
      <c r="BF535" s="10">
        <f>3/24000000*OO[[#This Row],[114 (03JUL1985 03:00:00)-Water Temperature (C)]]*OO[[#This Row],[56]]</f>
        <v>2.0173266155339999E-8</v>
      </c>
      <c r="BG535" s="10">
        <f>3/24000000*OO[[#This Row],[115 (03JUL1985 06:00:00)-Water Temperature (C)]]*OO[[#This Row],[57]]</f>
        <v>5.5996400074124994E-8</v>
      </c>
      <c r="BH535" s="10">
        <f>3/24000000*OO[[#This Row],[116 (03JUL1985 09:00:00)-Water Temperature (C)]]*OO[[#This Row],[58]]</f>
        <v>1.433545849547875E-7</v>
      </c>
      <c r="BI535" s="10">
        <f>3/24000000*OO[[#This Row],[117 (03JUL1985 12:00:00)-Water Temperature (C)]]*OO[[#This Row],[59]]</f>
        <v>3.4097985331518749E-7</v>
      </c>
      <c r="BJ535" s="10">
        <f>3/24000000*OO[[#This Row],[118 (03JUL1985 15:00:00)-Water Temperature (C)]]*OO[[#This Row],[60]]</f>
        <v>7.5695673526899997E-7</v>
      </c>
      <c r="BK535" s="10">
        <f>3/24000000*OO[[#This Row],[119 (03JUL1985 18:00:00)-Water Temperature (C)]]*OO[[#This Row],[61]]</f>
        <v>1.5784869169199997E-6</v>
      </c>
      <c r="BL535" s="10">
        <f>3/24000000*OO[[#This Row],[120 (03JUL1985 21:00:00)-Water Temperature (C)]]*OO[[#This Row],[62]]</f>
        <v>3.1125331731299999E-6</v>
      </c>
      <c r="BM535" s="10">
        <f>3/24000000*OO[[#This Row],[121 (04JUL1985 00:00:00)-Water Temperature (C)]]*OO[[#This Row],[63]]</f>
        <v>5.8374588381399997E-6</v>
      </c>
      <c r="BN535" s="10">
        <f>3/24000000*OO[[#This Row],[122 (04JUL1985 03:00:00)-Water Temperature (C)]]*OO[[#This Row],[64]]</f>
        <v>1.04785395519E-5</v>
      </c>
      <c r="BO535" s="10">
        <f>3/24000000*OO[[#This Row],[123 (04JUL1985 06:00:00)-Water Temperature (C)]]*OO[[#This Row],[65]]</f>
        <v>1.7993205306337501E-5</v>
      </c>
      <c r="BP535" s="10">
        <f>3/24000000*OO[[#This Row],[124 (04JUL1985 09:00:00)-Water Temperature (C)]]*OO[[#This Row],[66]]</f>
        <v>2.9691935600730002E-5</v>
      </c>
      <c r="BQ535" s="10">
        <f>3/24000000*OO[[#This Row],[125 (04JUL1985 12:00:00)-Water Temperature (C)]]*OO[[#This Row],[67]]</f>
        <v>4.7176211462850001E-5</v>
      </c>
      <c r="BR535" s="10">
        <f>3/24000000*OO[[#This Row],[126 (04JUL1985 15:00:00)-Water Temperature (C)]]*OO[[#This Row],[68]]</f>
        <v>7.252643988134999E-5</v>
      </c>
      <c r="BS535" s="10">
        <f>3/24000000*OO[[#This Row],[127 (04JUL1985 18:00:00)-Water Temperature (C)]]*OO[[#This Row],[69]]</f>
        <v>1.0826770237500001E-4</v>
      </c>
      <c r="BT535" s="10">
        <f>3/24000000*OO[[#This Row],[128 (04JUL1985 21:00:00)-Water Temperature (C)]]*OO[[#This Row],[70]]</f>
        <v>1.5717338509062498E-4</v>
      </c>
      <c r="BU535" s="10">
        <f>3/24000000*OO[[#This Row],[129 (05JUL1985 00:00:00)-Water Temperature (C)]]*OO[[#This Row],[71]]</f>
        <v>2.2232570296845002E-4</v>
      </c>
      <c r="BV535" s="10">
        <f>3/24000000*OO[[#This Row],[130 (05JUL1985 03:00:00)-Water Temperature (C)]]*OO[[#This Row],[72]]</f>
        <v>3.0796323505833751E-4</v>
      </c>
      <c r="BW535" s="10">
        <f>3/24000000*OO[[#This Row],[131 (05JUL1985 06:00:00)-Water Temperature (C)]]*OO[[#This Row],[73]]</f>
        <v>4.1682109277399996E-4</v>
      </c>
      <c r="BX535" s="10">
        <f>3/24000000*OO[[#This Row],[132 (05JUL1985 09:00:00)-Water Temperature (C)]]*OO[[#This Row],[74]]</f>
        <v>5.52853222106E-4</v>
      </c>
      <c r="BY535" s="10">
        <f>3/24000000*OO[[#This Row],[133 (05JUL1985 12:00:00)-Water Temperature (C)]]*OO[[#This Row],[75]]</f>
        <v>7.1982291460950007E-4</v>
      </c>
      <c r="BZ535" s="10">
        <f>3/24000000*OO[[#This Row],[134 (05JUL1985 15:00:00)-Water Temperature (C)]]*OO[[#This Row],[76]]</f>
        <v>9.2014255450799994E-4</v>
      </c>
      <c r="CA535" s="10">
        <f>3/24000000*OO[[#This Row],[135 (05JUL1985 18:00:00)-Water Temperature (C)]]*OO[[#This Row],[77]]</f>
        <v>1.156269482938125E-3</v>
      </c>
      <c r="CB535" s="10">
        <f>3/24000000*OO[[#This Row],[136 (05JUL1985 21:00:00)-Water Temperature (C)]]*OO[[#This Row],[78]]</f>
        <v>1.431964601755E-3</v>
      </c>
      <c r="CC535" s="10">
        <f>3/24000000*OO[[#This Row],[137 (06JUL1985 00:00:00)-Water Temperature (C)]]*OO[[#This Row],[79]]</f>
        <v>1.7517864206255001E-3</v>
      </c>
      <c r="CD535" s="10">
        <f>3/24000000*OO[[#This Row],[138 (06JUL1985 03:00:00)-Water Temperature (C)]]*OO[[#This Row],[80]]</f>
        <v>2.1251525399025003E-3</v>
      </c>
      <c r="CE535" s="10">
        <f>3/24000000*OO[[#This Row],[139 (06JUL1985 06:00:00)-Water Temperature (C)]]*OO[[#This Row],[81]]</f>
        <v>2.5462225769749998E-3</v>
      </c>
      <c r="CF535" s="10">
        <f>3/24000000*OO[[#This Row],[140 (06JUL1985 09:00:00)-Water Temperature (C)]]*OO[[#This Row],[82]]</f>
        <v>3.0153987148072497E-3</v>
      </c>
      <c r="CG535" s="10">
        <f>3/24000000*OO[[#This Row],[141 (06JUL1985 12:00:00)-Water Temperature (C)]]*OO[[#This Row],[83]]</f>
        <v>3.5384168849737496E-3</v>
      </c>
      <c r="CH535" s="10">
        <f>3/24000000*OO[[#This Row],[142 (06JUL1985 15:00:00)-Water Temperature (C)]]*OO[[#This Row],[84]]</f>
        <v>4.1064969514262497E-3</v>
      </c>
      <c r="CI535" s="10">
        <f>3/24000000*OO[[#This Row],[143 (06JUL1985 18:00:00)-Water Temperature (C)]]*OO[[#This Row],[85]]</f>
        <v>4.7135884164374994E-3</v>
      </c>
      <c r="CJ535" s="10">
        <f>3/24000000*OO[[#This Row],[144 (06JUL1985 21:00:00)-Water Temperature (C)]]*OO[[#This Row],[86]]</f>
        <v>5.3667233184774999E-3</v>
      </c>
      <c r="CK535" s="10">
        <f>3/24000000*OO[[#This Row],[145 (07JUL1985 00:00:00)-Water Temperature (C)]]*OO[[#This Row],[87]]</f>
        <v>6.0746046281274996E-3</v>
      </c>
      <c r="CL535" s="10">
        <f>3/24000000*OO[[#This Row],[146 (07JUL1985 03:00:00)-Water Temperature (C)]]*OO[[#This Row],[88]]</f>
        <v>6.8543015875599991E-3</v>
      </c>
      <c r="CM535" s="10">
        <f>3/24000000*OO[[#This Row],[147 (07JUL1985 06:00:00)-Water Temperature (C)]]*OO[[#This Row],[89]]</f>
        <v>7.685553633E-3</v>
      </c>
      <c r="CN535" s="10">
        <f>3/24000000*OO[[#This Row],[148 (07JUL1985 09:00:00)-Water Temperature (C)]]*OO[[#This Row],[90]]</f>
        <v>8.5543882608149976E-3</v>
      </c>
      <c r="CO535" s="10">
        <f>3/24000000*OO[[#This Row],[149 (07JUL1985 12:00:00)-Water Temperature (C)]]*OO[[#This Row],[91]]</f>
        <v>9.4628385659499999E-3</v>
      </c>
      <c r="CP535" s="10">
        <f>3/24000000*OO[[#This Row],[150 (07JUL1985 15:00:00)-Water Temperature (C)]]*OO[[#This Row],[92]]</f>
        <v>1.038993623689875E-2</v>
      </c>
      <c r="CQ535" s="10">
        <f>3/24000000*OO[[#This Row],[151 (07JUL1985 18:00:00)-Water Temperature (C)]]*OO[[#This Row],[93]]</f>
        <v>1.133998531339875E-2</v>
      </c>
      <c r="CR535" s="10">
        <f>3/24000000*OO[[#This Row],[152 (07JUL1985 21:00:00)-Water Temperature (C)]]*OO[[#This Row],[94]]</f>
        <v>1.2321664155179997E-2</v>
      </c>
      <c r="CS535" s="10">
        <f>3/24000000*OO[[#This Row],[153 (08JUL1985 00:00:00)-Water Temperature (C)]]*OO[[#This Row],[95]]</f>
        <v>1.333335848041875E-2</v>
      </c>
      <c r="CT535" s="10">
        <f>3/24000000*OO[[#This Row],[154 (08JUL1985 03:00:00)-Water Temperature (C)]]*OO[[#This Row],[96]]</f>
        <v>1.4383601998018752E-2</v>
      </c>
      <c r="CU535" s="10">
        <f>3/24000000*OO[[#This Row],[155 (08JUL1985 06:00:00)-Water Temperature (C)]]*OO[[#This Row],[97]]</f>
        <v>1.54830401989375E-2</v>
      </c>
      <c r="CV535" s="10">
        <f>3/24000000*OO[[#This Row],[156 (08JUL1985 09:00:00)-Water Temperature (C)]]*OO[[#This Row],[98]]</f>
        <v>1.6587258605324999E-2</v>
      </c>
      <c r="CW535" s="10">
        <f>3/24000000*OO[[#This Row],[157 (08JUL1985 12:00:00)-Water Temperature (C)]]*OO[[#This Row],[99]]</f>
        <v>1.77063716718125E-2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1.09504978986375E-42</v>
      </c>
      <c r="AJ536" s="10">
        <f>3/24000000*OO[[#This Row],[92 (30JUN1985 09:00:00)-Water Temperature (C)]]*OO[[#This Row],[34]]</f>
        <v>3.5491990243274999E-39</v>
      </c>
      <c r="AK536" s="10">
        <f>3/24000000*OO[[#This Row],[93 (30JUN1985 12:00:00)-Water Temperature (C)]]*OO[[#This Row],[35]]</f>
        <v>4.8519780175549998E-36</v>
      </c>
      <c r="AL536" s="10">
        <f>3/24000000*OO[[#This Row],[94 (30JUN1985 15:00:00)-Water Temperature (C)]]*OO[[#This Row],[36]]</f>
        <v>3.1835969040667503E-33</v>
      </c>
      <c r="AM536" s="10">
        <f>3/24000000*OO[[#This Row],[95 (30JUN1985 18:00:00)-Water Temperature (C)]]*OO[[#This Row],[37]]</f>
        <v>1.10890055620875E-30</v>
      </c>
      <c r="AN536" s="10">
        <f>3/24000000*OO[[#This Row],[96 (30JUN1985 21:00:00)-Water Temperature (C)]]*OO[[#This Row],[38]]</f>
        <v>2.2248910090196252E-28</v>
      </c>
      <c r="AO536" s="10">
        <f>3/24000000*OO[[#This Row],[97 (01JUL1985 00:00:00)-Water Temperature (C)]]*OO[[#This Row],[39]]</f>
        <v>2.7689678868734995E-26</v>
      </c>
      <c r="AP536" s="10">
        <f>3/24000000*OO[[#This Row],[98 (01JUL1985 03:00:00)-Water Temperature (C)]]*OO[[#This Row],[40]]</f>
        <v>2.264073087156875E-24</v>
      </c>
      <c r="AQ536" s="10">
        <f>3/24000000*OO[[#This Row],[99 (01JUL1985 06:00:00)-Water Temperature (C)]]*OO[[#This Row],[41]]</f>
        <v>1.2584518363440001E-22</v>
      </c>
      <c r="AR536" s="10">
        <f>3/24000000*OO[[#This Row],[100 (01JUL1985 09:00:00)-Water Temperature (C)]]*OO[[#This Row],[42]]</f>
        <v>4.9313489493499992E-21</v>
      </c>
      <c r="AS536" s="10">
        <f>3/24000000*OO[[#This Row],[101 (01JUL1985 12:00:00)-Water Temperature (C)]]*OO[[#This Row],[43]]</f>
        <v>1.4128369610997499E-19</v>
      </c>
      <c r="AT536" s="10">
        <f>3/24000000*OO[[#This Row],[102 (01JUL1985 15:00:00)-Water Temperature (C)]]*OO[[#This Row],[44]]</f>
        <v>3.0573557163577495E-18</v>
      </c>
      <c r="AU536" s="10">
        <f>3/24000000*OO[[#This Row],[103 (01JUL1985 18:00:00)-Water Temperature (C)]]*OO[[#This Row],[45]]</f>
        <v>5.1308559798374994E-17</v>
      </c>
      <c r="AV536" s="10">
        <f>3/24000000*OO[[#This Row],[104 (01JUL1985 21:00:00)-Water Temperature (C)]]*OO[[#This Row],[46]]</f>
        <v>6.8263255198350007E-16</v>
      </c>
      <c r="AW536" s="10">
        <f>3/24000000*OO[[#This Row],[105 (02JUL1985 00:00:00)-Water Temperature (C)]]*OO[[#This Row],[47]]</f>
        <v>7.3789761374537484E-15</v>
      </c>
      <c r="AX536" s="10">
        <f>3/24000000*OO[[#This Row],[106 (02JUL1985 03:00:00)-Water Temperature (C)]]*OO[[#This Row],[48]]</f>
        <v>6.6131134691625004E-14</v>
      </c>
      <c r="AY536" s="10">
        <f>3/24000000*OO[[#This Row],[107 (02JUL1985 06:00:00)-Water Temperature (C)]]*OO[[#This Row],[49]]</f>
        <v>4.9519839874500004E-13</v>
      </c>
      <c r="AZ536" s="10">
        <f>3/24000000*OO[[#This Row],[108 (02JUL1985 09:00:00)-Water Temperature (C)]]*OO[[#This Row],[50]]</f>
        <v>3.1404272363103751E-12</v>
      </c>
      <c r="BA536" s="10">
        <f>3/24000000*OO[[#This Row],[109 (02JUL1985 12:00:00)-Water Temperature (C)]]*OO[[#This Row],[51]]</f>
        <v>1.7129923171110001E-11</v>
      </c>
      <c r="BB536" s="10">
        <f>3/24000000*OO[[#This Row],[110 (02JUL1985 15:00:00)-Water Temperature (C)]]*OO[[#This Row],[52]]</f>
        <v>8.1441849490749991E-11</v>
      </c>
      <c r="BC536" s="10">
        <f>3/24000000*OO[[#This Row],[111 (02JUL1985 18:00:00)-Water Temperature (C)]]*OO[[#This Row],[53]]</f>
        <v>3.4150437743999996E-10</v>
      </c>
      <c r="BD536" s="10">
        <f>3/24000000*OO[[#This Row],[112 (02JUL1985 21:00:00)-Water Temperature (C)]]*OO[[#This Row],[54]]</f>
        <v>1.2780799419094999E-9</v>
      </c>
      <c r="BE536" s="10">
        <f>3/24000000*OO[[#This Row],[113 (03JUL1985 00:00:00)-Water Temperature (C)]]*OO[[#This Row],[55]]</f>
        <v>4.3176875098249997E-9</v>
      </c>
      <c r="BF536" s="10">
        <f>3/24000000*OO[[#This Row],[114 (03JUL1985 03:00:00)-Water Temperature (C)]]*OO[[#This Row],[56]]</f>
        <v>1.3313132180714999E-8</v>
      </c>
      <c r="BG536" s="10">
        <f>3/24000000*OO[[#This Row],[115 (03JUL1985 06:00:00)-Water Temperature (C)]]*OO[[#This Row],[57]]</f>
        <v>3.7615921007849999E-8</v>
      </c>
      <c r="BH536" s="10">
        <f>3/24000000*OO[[#This Row],[116 (03JUL1985 09:00:00)-Water Temperature (C)]]*OO[[#This Row],[58]]</f>
        <v>9.7945470938174995E-8</v>
      </c>
      <c r="BI536" s="10">
        <f>3/24000000*OO[[#This Row],[117 (03JUL1985 12:00:00)-Water Temperature (C)]]*OO[[#This Row],[59]]</f>
        <v>2.3677093189719997E-7</v>
      </c>
      <c r="BJ536" s="10">
        <f>3/24000000*OO[[#This Row],[118 (03JUL1985 15:00:00)-Water Temperature (C)]]*OO[[#This Row],[60]]</f>
        <v>5.3381159275749997E-7</v>
      </c>
      <c r="BK536" s="10">
        <f>3/24000000*OO[[#This Row],[119 (03JUL1985 18:00:00)-Water Temperature (C)]]*OO[[#This Row],[61]]</f>
        <v>1.1297135825181251E-6</v>
      </c>
      <c r="BL536" s="10">
        <f>3/24000000*OO[[#This Row],[120 (03JUL1985 21:00:00)-Water Temperature (C)]]*OO[[#This Row],[62]]</f>
        <v>2.2591751865982495E-6</v>
      </c>
      <c r="BM536" s="10">
        <f>3/24000000*OO[[#This Row],[121 (04JUL1985 00:00:00)-Water Temperature (C)]]*OO[[#This Row],[63]]</f>
        <v>4.2941523895875007E-6</v>
      </c>
      <c r="BN536" s="10">
        <f>3/24000000*OO[[#This Row],[122 (04JUL1985 03:00:00)-Water Temperature (C)]]*OO[[#This Row],[64]]</f>
        <v>7.8072770917350008E-6</v>
      </c>
      <c r="BO536" s="10">
        <f>3/24000000*OO[[#This Row],[123 (04JUL1985 06:00:00)-Water Temperature (C)]]*OO[[#This Row],[65]]</f>
        <v>1.357050014539E-5</v>
      </c>
      <c r="BP536" s="10">
        <f>3/24000000*OO[[#This Row],[124 (04JUL1985 09:00:00)-Water Temperature (C)]]*OO[[#This Row],[66]]</f>
        <v>2.2655065133970001E-5</v>
      </c>
      <c r="BQ536" s="10">
        <f>3/24000000*OO[[#This Row],[125 (04JUL1985 12:00:00)-Water Temperature (C)]]*OO[[#This Row],[67]]</f>
        <v>3.6396338057199999E-5</v>
      </c>
      <c r="BR536" s="10">
        <f>3/24000000*OO[[#This Row],[126 (04JUL1985 15:00:00)-Water Temperature (C)]]*OO[[#This Row],[68]]</f>
        <v>5.65472837810375E-5</v>
      </c>
      <c r="BS536" s="10">
        <f>3/24000000*OO[[#This Row],[127 (04JUL1985 18:00:00)-Water Temperature (C)]]*OO[[#This Row],[69]]</f>
        <v>8.5267275607674997E-5</v>
      </c>
      <c r="BT536" s="10">
        <f>3/24000000*OO[[#This Row],[128 (04JUL1985 21:00:00)-Water Temperature (C)]]*OO[[#This Row],[70]]</f>
        <v>1.2497385896449999E-4</v>
      </c>
      <c r="BU536" s="10">
        <f>3/24000000*OO[[#This Row],[129 (05JUL1985 00:00:00)-Water Temperature (C)]]*OO[[#This Row],[71]]</f>
        <v>1.7839852186908749E-4</v>
      </c>
      <c r="BV536" s="10">
        <f>3/24000000*OO[[#This Row],[130 (05JUL1985 03:00:00)-Water Temperature (C)]]*OO[[#This Row],[72]]</f>
        <v>2.4926628990605001E-4</v>
      </c>
      <c r="BW536" s="10">
        <f>3/24000000*OO[[#This Row],[131 (05JUL1985 06:00:00)-Water Temperature (C)]]*OO[[#This Row],[73]]</f>
        <v>3.4018323519149993E-4</v>
      </c>
      <c r="BX536" s="10">
        <f>3/24000000*OO[[#This Row],[132 (05JUL1985 09:00:00)-Water Temperature (C)]]*OO[[#This Row],[74]]</f>
        <v>4.54787219997625E-4</v>
      </c>
      <c r="BY536" s="10">
        <f>3/24000000*OO[[#This Row],[133 (05JUL1985 12:00:00)-Water Temperature (C)]]*OO[[#This Row],[75]]</f>
        <v>5.9662983442125008E-4</v>
      </c>
      <c r="BZ536" s="10">
        <f>3/24000000*OO[[#This Row],[134 (05JUL1985 15:00:00)-Water Temperature (C)]]*OO[[#This Row],[76]]</f>
        <v>7.6819664472999993E-4</v>
      </c>
      <c r="CA536" s="10">
        <f>3/24000000*OO[[#This Row],[135 (05JUL1985 18:00:00)-Water Temperature (C)]]*OO[[#This Row],[77]]</f>
        <v>9.7201789086800007E-4</v>
      </c>
      <c r="CB536" s="10">
        <f>3/24000000*OO[[#This Row],[136 (05JUL1985 21:00:00)-Water Temperature (C)]]*OO[[#This Row],[78]]</f>
        <v>1.2117597117674999E-3</v>
      </c>
      <c r="CC536" s="10">
        <f>3/24000000*OO[[#This Row],[137 (06JUL1985 00:00:00)-Water Temperature (C)]]*OO[[#This Row],[79]]</f>
        <v>1.4917650783716251E-3</v>
      </c>
      <c r="CD536" s="10">
        <f>3/24000000*OO[[#This Row],[138 (06JUL1985 03:00:00)-Water Temperature (C)]]*OO[[#This Row],[80]]</f>
        <v>1.820587839747E-3</v>
      </c>
      <c r="CE536" s="10">
        <f>3/24000000*OO[[#This Row],[139 (06JUL1985 06:00:00)-Water Temperature (C)]]*OO[[#This Row],[81]]</f>
        <v>2.1938851833599999E-3</v>
      </c>
      <c r="CF536" s="10">
        <f>3/24000000*OO[[#This Row],[140 (06JUL1985 09:00:00)-Water Temperature (C)]]*OO[[#This Row],[82]]</f>
        <v>2.6124870262582501E-3</v>
      </c>
      <c r="CG536" s="10">
        <f>3/24000000*OO[[#This Row],[141 (06JUL1985 12:00:00)-Water Temperature (C)]]*OO[[#This Row],[83]]</f>
        <v>3.0818117939857498E-3</v>
      </c>
      <c r="CH536" s="10">
        <f>3/24000000*OO[[#This Row],[142 (06JUL1985 15:00:00)-Water Temperature (C)]]*OO[[#This Row],[84]]</f>
        <v>3.5947673878042497E-3</v>
      </c>
      <c r="CI536" s="10">
        <f>3/24000000*OO[[#This Row],[143 (06JUL1985 18:00:00)-Water Temperature (C)]]*OO[[#This Row],[85]]</f>
        <v>4.1464039275399996E-3</v>
      </c>
      <c r="CJ536" s="10">
        <f>3/24000000*OO[[#This Row],[144 (06JUL1985 21:00:00)-Water Temperature (C)]]*OO[[#This Row],[86]]</f>
        <v>4.7430852074237494E-3</v>
      </c>
      <c r="CK536" s="10">
        <f>3/24000000*OO[[#This Row],[145 (07JUL1985 00:00:00)-Water Temperature (C)]]*OO[[#This Row],[87]]</f>
        <v>5.3928002344274997E-3</v>
      </c>
      <c r="CL536" s="10">
        <f>3/24000000*OO[[#This Row],[146 (07JUL1985 03:00:00)-Water Temperature (C)]]*OO[[#This Row],[88]]</f>
        <v>6.1110854970899998E-3</v>
      </c>
      <c r="CM536" s="10">
        <f>3/24000000*OO[[#This Row],[147 (07JUL1985 06:00:00)-Water Temperature (C)]]*OO[[#This Row],[89]]</f>
        <v>6.8804208519399994E-3</v>
      </c>
      <c r="CN536" s="10">
        <f>3/24000000*OO[[#This Row],[148 (07JUL1985 09:00:00)-Water Temperature (C)]]*OO[[#This Row],[90]]</f>
        <v>7.6886215905949996E-3</v>
      </c>
      <c r="CO536" s="10">
        <f>3/24000000*OO[[#This Row],[149 (07JUL1985 12:00:00)-Water Temperature (C)]]*OO[[#This Row],[91]]</f>
        <v>8.537629608914998E-3</v>
      </c>
      <c r="CP536" s="10">
        <f>3/24000000*OO[[#This Row],[150 (07JUL1985 15:00:00)-Water Temperature (C)]]*OO[[#This Row],[92]]</f>
        <v>9.408787600974999E-3</v>
      </c>
      <c r="CQ536" s="10">
        <f>3/24000000*OO[[#This Row],[151 (07JUL1985 18:00:00)-Water Temperature (C)]]*OO[[#This Row],[93]]</f>
        <v>1.030598329982E-2</v>
      </c>
      <c r="CR536" s="10">
        <f>3/24000000*OO[[#This Row],[152 (07JUL1985 21:00:00)-Water Temperature (C)]]*OO[[#This Row],[94]]</f>
        <v>1.12368553631175E-2</v>
      </c>
      <c r="CS536" s="10">
        <f>3/24000000*OO[[#This Row],[153 (08JUL1985 00:00:00)-Water Temperature (C)]]*OO[[#This Row],[95]]</f>
        <v>1.2199862314725E-2</v>
      </c>
      <c r="CT536" s="10">
        <f>3/24000000*OO[[#This Row],[154 (08JUL1985 03:00:00)-Water Temperature (C)]]*OO[[#This Row],[96]]</f>
        <v>1.3202870364268749E-2</v>
      </c>
      <c r="CU536" s="10">
        <f>3/24000000*OO[[#This Row],[155 (08JUL1985 06:00:00)-Water Temperature (C)]]*OO[[#This Row],[97]]</f>
        <v>1.4255771102649998E-2</v>
      </c>
      <c r="CV536" s="10">
        <f>3/24000000*OO[[#This Row],[156 (08JUL1985 09:00:00)-Water Temperature (C)]]*OO[[#This Row],[98]]</f>
        <v>1.5317946318666249E-2</v>
      </c>
      <c r="CW536" s="10">
        <f>3/24000000*OO[[#This Row],[157 (08JUL1985 12:00:00)-Water Temperature (C)]]*OO[[#This Row],[99]]</f>
        <v>1.639870982062875E-2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3.2520782193357499E-43</v>
      </c>
      <c r="AJ537" s="10">
        <f>3/24000000*OO[[#This Row],[92 (30JUN1985 09:00:00)-Water Temperature (C)]]*OO[[#This Row],[34]]</f>
        <v>1.1220139181789998E-39</v>
      </c>
      <c r="AK537" s="10">
        <f>3/24000000*OO[[#This Row],[93 (30JUN1985 12:00:00)-Water Temperature (C)]]*OO[[#This Row],[35]]</f>
        <v>1.6239997381509996E-36</v>
      </c>
      <c r="AL537" s="10">
        <f>3/24000000*OO[[#This Row],[94 (30JUN1985 15:00:00)-Water Temperature (C)]]*OO[[#This Row],[36]]</f>
        <v>1.1225659829399999E-33</v>
      </c>
      <c r="AM537" s="10">
        <f>3/24000000*OO[[#This Row],[95 (30JUN1985 18:00:00)-Water Temperature (C)]]*OO[[#This Row],[37]]</f>
        <v>4.1024149828499991E-31</v>
      </c>
      <c r="AN537" s="10">
        <f>3/24000000*OO[[#This Row],[96 (30JUN1985 21:00:00)-Water Temperature (C)]]*OO[[#This Row],[38]]</f>
        <v>8.6043923187374999E-29</v>
      </c>
      <c r="AO537" s="10">
        <f>3/24000000*OO[[#This Row],[97 (01JUL1985 00:00:00)-Water Temperature (C)]]*OO[[#This Row],[39]]</f>
        <v>1.11589542450075E-26</v>
      </c>
      <c r="AP537" s="10">
        <f>3/24000000*OO[[#This Row],[98 (01JUL1985 03:00:00)-Water Temperature (C)]]*OO[[#This Row],[40]]</f>
        <v>9.4829987321599993E-25</v>
      </c>
      <c r="AQ537" s="10">
        <f>3/24000000*OO[[#This Row],[99 (01JUL1985 06:00:00)-Water Temperature (C)]]*OO[[#This Row],[41]]</f>
        <v>5.4666159237824987E-23</v>
      </c>
      <c r="AR537" s="10">
        <f>3/24000000*OO[[#This Row],[100 (01JUL1985 09:00:00)-Water Temperature (C)]]*OO[[#This Row],[42]]</f>
        <v>2.2172700329394996E-21</v>
      </c>
      <c r="AS537" s="10">
        <f>3/24000000*OO[[#This Row],[101 (01JUL1985 12:00:00)-Water Temperature (C)]]*OO[[#This Row],[43]]</f>
        <v>6.5630961347999994E-20</v>
      </c>
      <c r="AT537" s="10">
        <f>3/24000000*OO[[#This Row],[102 (01JUL1985 15:00:00)-Water Temperature (C)]]*OO[[#This Row],[44]]</f>
        <v>1.4648950036629999E-18</v>
      </c>
      <c r="AU537" s="10">
        <f>3/24000000*OO[[#This Row],[103 (01JUL1985 18:00:00)-Water Temperature (C)]]*OO[[#This Row],[45]]</f>
        <v>2.5319176977484998E-17</v>
      </c>
      <c r="AV537" s="10">
        <f>3/24000000*OO[[#This Row],[104 (01JUL1985 21:00:00)-Water Temperature (C)]]*OO[[#This Row],[46]]</f>
        <v>3.4646651225349997E-16</v>
      </c>
      <c r="AW537" s="10">
        <f>3/24000000*OO[[#This Row],[105 (02JUL1985 00:00:00)-Water Temperature (C)]]*OO[[#This Row],[47]]</f>
        <v>3.8472693705937496E-15</v>
      </c>
      <c r="AX537" s="10">
        <f>3/24000000*OO[[#This Row],[106 (02JUL1985 03:00:00)-Water Temperature (C)]]*OO[[#This Row],[48]]</f>
        <v>3.5377527329175001E-14</v>
      </c>
      <c r="AY537" s="10">
        <f>3/24000000*OO[[#This Row],[107 (02JUL1985 06:00:00)-Water Temperature (C)]]*OO[[#This Row],[49]]</f>
        <v>2.7150065238198752E-13</v>
      </c>
      <c r="AZ537" s="10">
        <f>3/24000000*OO[[#This Row],[108 (02JUL1985 09:00:00)-Water Temperature (C)]]*OO[[#This Row],[50]]</f>
        <v>1.76286232794E-12</v>
      </c>
      <c r="BA537" s="10">
        <f>3/24000000*OO[[#This Row],[109 (02JUL1985 12:00:00)-Water Temperature (C)]]*OO[[#This Row],[51]]</f>
        <v>9.8347510361587489E-12</v>
      </c>
      <c r="BB537" s="10">
        <f>3/24000000*OO[[#This Row],[110 (02JUL1985 15:00:00)-Water Temperature (C)]]*OO[[#This Row],[52]]</f>
        <v>4.7771787103687495E-11</v>
      </c>
      <c r="BC537" s="10">
        <f>3/24000000*OO[[#This Row],[111 (02JUL1985 18:00:00)-Water Temperature (C)]]*OO[[#This Row],[53]]</f>
        <v>2.0445839242968751E-10</v>
      </c>
      <c r="BD537" s="10">
        <f>3/24000000*OO[[#This Row],[112 (02JUL1985 21:00:00)-Water Temperature (C)]]*OO[[#This Row],[54]]</f>
        <v>7.8028262210074997E-10</v>
      </c>
      <c r="BE537" s="10">
        <f>3/24000000*OO[[#This Row],[113 (03JUL1985 00:00:00)-Water Temperature (C)]]*OO[[#This Row],[55]]</f>
        <v>2.685677150229125E-9</v>
      </c>
      <c r="BF537" s="10">
        <f>3/24000000*OO[[#This Row],[114 (03JUL1985 03:00:00)-Water Temperature (C)]]*OO[[#This Row],[56]]</f>
        <v>8.4301799832799993E-9</v>
      </c>
      <c r="BG537" s="10">
        <f>3/24000000*OO[[#This Row],[115 (03JUL1985 06:00:00)-Water Temperature (C)]]*OO[[#This Row],[57]]</f>
        <v>2.4227372622390001E-8</v>
      </c>
      <c r="BH537" s="10">
        <f>3/24000000*OO[[#This Row],[116 (03JUL1985 09:00:00)-Water Temperature (C)]]*OO[[#This Row],[58]]</f>
        <v>6.4113367643324999E-8</v>
      </c>
      <c r="BI537" s="10">
        <f>3/24000000*OO[[#This Row],[117 (03JUL1985 12:00:00)-Water Temperature (C)]]*OO[[#This Row],[59]]</f>
        <v>1.5739841247984999E-7</v>
      </c>
      <c r="BJ537" s="10">
        <f>3/24000000*OO[[#This Row],[118 (03JUL1985 15:00:00)-Water Temperature (C)]]*OO[[#This Row],[60]]</f>
        <v>3.6012702278849999E-7</v>
      </c>
      <c r="BK537" s="10">
        <f>3/24000000*OO[[#This Row],[119 (03JUL1985 18:00:00)-Water Temperature (C)]]*OO[[#This Row],[61]]</f>
        <v>7.7293106993587494E-7</v>
      </c>
      <c r="BL537" s="10">
        <f>3/24000000*OO[[#This Row],[120 (03JUL1985 21:00:00)-Water Temperature (C)]]*OO[[#This Row],[62]]</f>
        <v>1.5665252481787498E-6</v>
      </c>
      <c r="BM537" s="10">
        <f>3/24000000*OO[[#This Row],[121 (04JUL1985 00:00:00)-Water Temperature (C)]]*OO[[#This Row],[63]]</f>
        <v>3.0157883670039999E-6</v>
      </c>
      <c r="BN537" s="10">
        <f>3/24000000*OO[[#This Row],[122 (04JUL1985 03:00:00)-Water Temperature (C)]]*OO[[#This Row],[64]]</f>
        <v>5.5501832388E-6</v>
      </c>
      <c r="BO537" s="10">
        <f>3/24000000*OO[[#This Row],[123 (04JUL1985 06:00:00)-Water Temperature (C)]]*OO[[#This Row],[65]]</f>
        <v>9.7594314436612514E-6</v>
      </c>
      <c r="BP537" s="10">
        <f>3/24000000*OO[[#This Row],[124 (04JUL1985 09:00:00)-Water Temperature (C)]]*OO[[#This Row],[66]]</f>
        <v>1.647317473894875E-5</v>
      </c>
      <c r="BQ537" s="10">
        <f>3/24000000*OO[[#This Row],[125 (04JUL1985 12:00:00)-Water Temperature (C)]]*OO[[#This Row],[67]]</f>
        <v>2.6744077993831249E-5</v>
      </c>
      <c r="BR537" s="10">
        <f>3/24000000*OO[[#This Row],[126 (04JUL1985 15:00:00)-Water Temperature (C)]]*OO[[#This Row],[68]]</f>
        <v>4.1969236682587494E-5</v>
      </c>
      <c r="BS537" s="10">
        <f>3/24000000*OO[[#This Row],[127 (04JUL1985 18:00:00)-Water Temperature (C)]]*OO[[#This Row],[69]]</f>
        <v>6.389215043441249E-5</v>
      </c>
      <c r="BT537" s="10">
        <f>3/24000000*OO[[#This Row],[128 (04JUL1985 21:00:00)-Water Temperature (C)]]*OO[[#This Row],[70]]</f>
        <v>9.4499065188499988E-5</v>
      </c>
      <c r="BU537" s="10">
        <f>3/24000000*OO[[#This Row],[129 (05JUL1985 00:00:00)-Water Temperature (C)]]*OO[[#This Row],[71]]</f>
        <v>1.3606798437630001E-4</v>
      </c>
      <c r="BV537" s="10">
        <f>3/24000000*OO[[#This Row],[130 (05JUL1985 03:00:00)-Water Temperature (C)]]*OO[[#This Row],[72]]</f>
        <v>1.916925488680625E-4</v>
      </c>
      <c r="BW537" s="10">
        <f>3/24000000*OO[[#This Row],[131 (05JUL1985 06:00:00)-Water Temperature (C)]]*OO[[#This Row],[73]]</f>
        <v>2.6366903240823751E-4</v>
      </c>
      <c r="BX537" s="10">
        <f>3/24000000*OO[[#This Row],[132 (05JUL1985 09:00:00)-Water Temperature (C)]]*OO[[#This Row],[74]]</f>
        <v>3.5515183949205004E-4</v>
      </c>
      <c r="BY537" s="10">
        <f>3/24000000*OO[[#This Row],[133 (05JUL1985 12:00:00)-Water Temperature (C)]]*OO[[#This Row],[75]]</f>
        <v>4.6926623915649997E-4</v>
      </c>
      <c r="BZ537" s="10">
        <f>3/24000000*OO[[#This Row],[134 (05JUL1985 15:00:00)-Water Temperature (C)]]*OO[[#This Row],[76]]</f>
        <v>6.08350260375E-4</v>
      </c>
      <c r="CA537" s="10">
        <f>3/24000000*OO[[#This Row],[135 (05JUL1985 18:00:00)-Water Temperature (C)]]*OO[[#This Row],[77]]</f>
        <v>7.748097280825E-4</v>
      </c>
      <c r="CB537" s="10">
        <f>3/24000000*OO[[#This Row],[136 (05JUL1985 21:00:00)-Water Temperature (C)]]*OO[[#This Row],[78]]</f>
        <v>9.7197283909824985E-4</v>
      </c>
      <c r="CC537" s="10">
        <f>3/24000000*OO[[#This Row],[137 (06JUL1985 00:00:00)-Water Temperature (C)]]*OO[[#This Row],[79]]</f>
        <v>1.2037480334284999E-3</v>
      </c>
      <c r="CD537" s="10">
        <f>3/24000000*OO[[#This Row],[138 (06JUL1985 03:00:00)-Water Temperature (C)]]*OO[[#This Row],[80]]</f>
        <v>1.4775051320724999E-3</v>
      </c>
      <c r="CE537" s="10">
        <f>3/24000000*OO[[#This Row],[139 (06JUL1985 06:00:00)-Water Temperature (C)]]*OO[[#This Row],[81]]</f>
        <v>1.7901736029495002E-3</v>
      </c>
      <c r="CF537" s="10">
        <f>3/24000000*OO[[#This Row],[140 (06JUL1985 09:00:00)-Water Temperature (C)]]*OO[[#This Row],[82]]</f>
        <v>2.1429114468437499E-3</v>
      </c>
      <c r="CG537" s="10">
        <f>3/24000000*OO[[#This Row],[141 (06JUL1985 12:00:00)-Water Temperature (C)]]*OO[[#This Row],[83]]</f>
        <v>2.5405844279427501E-3</v>
      </c>
      <c r="CH537" s="10">
        <f>3/24000000*OO[[#This Row],[142 (06JUL1985 15:00:00)-Water Temperature (C)]]*OO[[#This Row],[84]]</f>
        <v>2.9776973088024997E-3</v>
      </c>
      <c r="CI537" s="10">
        <f>3/24000000*OO[[#This Row],[143 (06JUL1985 18:00:00)-Water Temperature (C)]]*OO[[#This Row],[85]]</f>
        <v>3.4505498917019998E-3</v>
      </c>
      <c r="CJ537" s="10">
        <f>3/24000000*OO[[#This Row],[144 (06JUL1985 21:00:00)-Water Temperature (C)]]*OO[[#This Row],[86]]</f>
        <v>3.9646761653749996E-3</v>
      </c>
      <c r="CK537" s="10">
        <f>3/24000000*OO[[#This Row],[145 (07JUL1985 00:00:00)-Water Temperature (C)]]*OO[[#This Row],[87]]</f>
        <v>4.5270723522862497E-3</v>
      </c>
      <c r="CL537" s="10">
        <f>3/24000000*OO[[#This Row],[146 (07JUL1985 03:00:00)-Water Temperature (C)]]*OO[[#This Row],[88]]</f>
        <v>5.1510680409487496E-3</v>
      </c>
      <c r="CM537" s="10">
        <f>3/24000000*OO[[#This Row],[147 (07JUL1985 06:00:00)-Water Temperature (C)]]*OO[[#This Row],[89]]</f>
        <v>5.8222735557074993E-3</v>
      </c>
      <c r="CN537" s="10">
        <f>3/24000000*OO[[#This Row],[148 (07JUL1985 09:00:00)-Water Temperature (C)]]*OO[[#This Row],[90]]</f>
        <v>6.5307559484199997E-3</v>
      </c>
      <c r="CO537" s="10">
        <f>3/24000000*OO[[#This Row],[149 (07JUL1985 12:00:00)-Water Temperature (C)]]*OO[[#This Row],[91]]</f>
        <v>7.27827936873E-3</v>
      </c>
      <c r="CP537" s="10">
        <f>3/24000000*OO[[#This Row],[150 (07JUL1985 15:00:00)-Water Temperature (C)]]*OO[[#This Row],[92]]</f>
        <v>8.0490776484024983E-3</v>
      </c>
      <c r="CQ537" s="10">
        <f>3/24000000*OO[[#This Row],[151 (07JUL1985 18:00:00)-Water Temperature (C)]]*OO[[#This Row],[93]]</f>
        <v>8.8466577382300005E-3</v>
      </c>
      <c r="CR537" s="10">
        <f>3/24000000*OO[[#This Row],[152 (07JUL1985 21:00:00)-Water Temperature (C)]]*OO[[#This Row],[94]]</f>
        <v>9.6774498855449996E-3</v>
      </c>
      <c r="CS537" s="10">
        <f>3/24000000*OO[[#This Row],[153 (08JUL1985 00:00:00)-Water Temperature (C)]]*OO[[#This Row],[95]]</f>
        <v>1.0540098979575E-2</v>
      </c>
      <c r="CT537" s="10">
        <f>3/24000000*OO[[#This Row],[154 (08JUL1985 03:00:00)-Water Temperature (C)]]*OO[[#This Row],[96]]</f>
        <v>1.1441480026349999E-2</v>
      </c>
      <c r="CU537" s="10">
        <f>3/24000000*OO[[#This Row],[155 (08JUL1985 06:00:00)-Water Temperature (C)]]*OO[[#This Row],[97]]</f>
        <v>1.239026583948E-2</v>
      </c>
      <c r="CV537" s="10">
        <f>3/24000000*OO[[#This Row],[156 (08JUL1985 09:00:00)-Water Temperature (C)]]*OO[[#This Row],[98]]</f>
        <v>1.3351326076799999E-2</v>
      </c>
      <c r="CW537" s="10">
        <f>3/24000000*OO[[#This Row],[157 (08JUL1985 12:00:00)-Water Temperature (C)]]*OO[[#This Row],[99]]</f>
        <v>1.4332628800849999E-2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9.8156793342874987E-44</v>
      </c>
      <c r="AJ538" s="10">
        <f>3/24000000*OO[[#This Row],[92 (30JUN1985 09:00:00)-Water Temperature (C)]]*OO[[#This Row],[34]]</f>
        <v>3.6013875252549996E-40</v>
      </c>
      <c r="AK538" s="10">
        <f>3/24000000*OO[[#This Row],[93 (30JUN1985 12:00:00)-Water Temperature (C)]]*OO[[#This Row],[35]]</f>
        <v>5.5139385829987492E-37</v>
      </c>
      <c r="AL538" s="10">
        <f>3/24000000*OO[[#This Row],[94 (30JUN1985 15:00:00)-Water Temperature (C)]]*OO[[#This Row],[36]]</f>
        <v>4.01140304373E-34</v>
      </c>
      <c r="AM538" s="10">
        <f>3/24000000*OO[[#This Row],[95 (30JUN1985 18:00:00)-Water Temperature (C)]]*OO[[#This Row],[37]]</f>
        <v>1.5365371628652499E-31</v>
      </c>
      <c r="AN538" s="10">
        <f>3/24000000*OO[[#This Row],[96 (30JUN1985 21:00:00)-Water Temperature (C)]]*OO[[#This Row],[38]]</f>
        <v>3.3654950400299994E-29</v>
      </c>
      <c r="AO538" s="10">
        <f>3/24000000*OO[[#This Row],[97 (01JUL1985 00:00:00)-Water Temperature (C)]]*OO[[#This Row],[39]]</f>
        <v>4.5439417062637492E-27</v>
      </c>
      <c r="AP538" s="10">
        <f>3/24000000*OO[[#This Row],[98 (01JUL1985 03:00:00)-Water Temperature (C)]]*OO[[#This Row],[40]]</f>
        <v>4.0092285861249993E-25</v>
      </c>
      <c r="AQ538" s="10">
        <f>3/24000000*OO[[#This Row],[99 (01JUL1985 06:00:00)-Water Temperature (C)]]*OO[[#This Row],[41]]</f>
        <v>2.3943282158632497E-23</v>
      </c>
      <c r="AR538" s="10">
        <f>3/24000000*OO[[#This Row],[100 (01JUL1985 09:00:00)-Water Temperature (C)]]*OO[[#This Row],[42]]</f>
        <v>1.004123164856E-21</v>
      </c>
      <c r="AS538" s="10">
        <f>3/24000000*OO[[#This Row],[101 (01JUL1985 12:00:00)-Water Temperature (C)]]*OO[[#This Row],[43]]</f>
        <v>3.0675621939874994E-20</v>
      </c>
      <c r="AT538" s="10">
        <f>3/24000000*OO[[#This Row],[102 (01JUL1985 15:00:00)-Water Temperature (C)]]*OO[[#This Row],[44]]</f>
        <v>7.0551280427250001E-19</v>
      </c>
      <c r="AU538" s="10">
        <f>3/24000000*OO[[#This Row],[103 (01JUL1985 18:00:00)-Water Temperature (C)]]*OO[[#This Row],[45]]</f>
        <v>1.2546405158670001E-17</v>
      </c>
      <c r="AV538" s="10">
        <f>3/24000000*OO[[#This Row],[104 (01JUL1985 21:00:00)-Water Temperature (C)]]*OO[[#This Row],[46]]</f>
        <v>1.7641235680987498E-16</v>
      </c>
      <c r="AW538" s="10">
        <f>3/24000000*OO[[#This Row],[105 (02JUL1985 00:00:00)-Water Temperature (C)]]*OO[[#This Row],[47]]</f>
        <v>2.0105868299279999E-15</v>
      </c>
      <c r="AX538" s="10">
        <f>3/24000000*OO[[#This Row],[106 (02JUL1985 03:00:00)-Water Temperature (C)]]*OO[[#This Row],[48]]</f>
        <v>1.8953326208604997E-14</v>
      </c>
      <c r="AY538" s="10">
        <f>3/24000000*OO[[#This Row],[107 (02JUL1985 06:00:00)-Water Temperature (C)]]*OO[[#This Row],[49]]</f>
        <v>1.4893701113287498E-13</v>
      </c>
      <c r="AZ538" s="10">
        <f>3/24000000*OO[[#This Row],[108 (02JUL1985 09:00:00)-Water Temperature (C)]]*OO[[#This Row],[50]]</f>
        <v>9.8922608221599991E-13</v>
      </c>
      <c r="BA538" s="10">
        <f>3/24000000*OO[[#This Row],[109 (02JUL1985 12:00:00)-Water Temperature (C)]]*OO[[#This Row],[51]]</f>
        <v>5.6398215017737496E-12</v>
      </c>
      <c r="BB538" s="10">
        <f>3/24000000*OO[[#This Row],[110 (02JUL1985 15:00:00)-Water Temperature (C)]]*OO[[#This Row],[52]]</f>
        <v>2.7967478120418749E-11</v>
      </c>
      <c r="BC538" s="10">
        <f>3/24000000*OO[[#This Row],[111 (02JUL1985 18:00:00)-Water Temperature (C)]]*OO[[#This Row],[53]]</f>
        <v>1.220827521615E-10</v>
      </c>
      <c r="BD538" s="10">
        <f>3/24000000*OO[[#This Row],[112 (02JUL1985 21:00:00)-Water Temperature (C)]]*OO[[#This Row],[54]]</f>
        <v>4.7476384818250005E-10</v>
      </c>
      <c r="BE538" s="10">
        <f>3/24000000*OO[[#This Row],[113 (03JUL1985 00:00:00)-Water Temperature (C)]]*OO[[#This Row],[55]]</f>
        <v>1.663846069004E-9</v>
      </c>
      <c r="BF538" s="10">
        <f>3/24000000*OO[[#This Row],[114 (03JUL1985 03:00:00)-Water Temperature (C)]]*OO[[#This Row],[56]]</f>
        <v>5.3135338417312494E-9</v>
      </c>
      <c r="BG538" s="10">
        <f>3/24000000*OO[[#This Row],[115 (03JUL1985 06:00:00)-Water Temperature (C)]]*OO[[#This Row],[57]]</f>
        <v>1.5522843637594997E-8</v>
      </c>
      <c r="BH538" s="10">
        <f>3/24000000*OO[[#This Row],[116 (03JUL1985 09:00:00)-Water Temperature (C)]]*OO[[#This Row],[58]]</f>
        <v>4.1724949242337494E-8</v>
      </c>
      <c r="BI538" s="10">
        <f>3/24000000*OO[[#This Row],[117 (03JUL1985 12:00:00)-Water Temperature (C)]]*OO[[#This Row],[59]]</f>
        <v>1.0397368479189999E-7</v>
      </c>
      <c r="BJ538" s="10">
        <f>3/24000000*OO[[#This Row],[118 (03JUL1985 15:00:00)-Water Temperature (C)]]*OO[[#This Row],[60]]</f>
        <v>2.4129747541729996E-7</v>
      </c>
      <c r="BK538" s="10">
        <f>3/24000000*OO[[#This Row],[119 (03JUL1985 18:00:00)-Water Temperature (C)]]*OO[[#This Row],[61]]</f>
        <v>5.24976678219E-7</v>
      </c>
      <c r="BL538" s="10">
        <f>3/24000000*OO[[#This Row],[120 (03JUL1985 21:00:00)-Water Temperature (C)]]*OO[[#This Row],[62]]</f>
        <v>1.0778590755259998E-6</v>
      </c>
      <c r="BM538" s="10">
        <f>3/24000000*OO[[#This Row],[121 (04JUL1985 00:00:00)-Water Temperature (C)]]*OO[[#This Row],[63]]</f>
        <v>2.1008422294887499E-6</v>
      </c>
      <c r="BN538" s="10">
        <f>3/24000000*OO[[#This Row],[122 (04JUL1985 03:00:00)-Water Temperature (C)]]*OO[[#This Row],[64]]</f>
        <v>3.9122441066699998E-6</v>
      </c>
      <c r="BO538" s="10">
        <f>3/24000000*OO[[#This Row],[123 (04JUL1985 06:00:00)-Water Temperature (C)]]*OO[[#This Row],[65]]</f>
        <v>6.9566677112699995E-6</v>
      </c>
      <c r="BP538" s="10">
        <f>3/24000000*OO[[#This Row],[124 (04JUL1985 09:00:00)-Water Temperature (C)]]*OO[[#This Row],[66]]</f>
        <v>1.1868350763912501E-5</v>
      </c>
      <c r="BQ538" s="10">
        <f>3/24000000*OO[[#This Row],[125 (04JUL1985 12:00:00)-Water Temperature (C)]]*OO[[#This Row],[67]]</f>
        <v>1.9465233092729997E-5</v>
      </c>
      <c r="BR538" s="10">
        <f>3/24000000*OO[[#This Row],[126 (04JUL1985 15:00:00)-Water Temperature (C)]]*OO[[#This Row],[68]]</f>
        <v>3.0845586064919997E-5</v>
      </c>
      <c r="BS538" s="10">
        <f>3/24000000*OO[[#This Row],[127 (04JUL1985 18:00:00)-Water Temperature (C)]]*OO[[#This Row],[69]]</f>
        <v>4.7395795559487499E-5</v>
      </c>
      <c r="BT538" s="10">
        <f>3/24000000*OO[[#This Row],[128 (04JUL1985 21:00:00)-Water Temperature (C)]]*OO[[#This Row],[70]]</f>
        <v>7.0722679111999998E-5</v>
      </c>
      <c r="BU538" s="10">
        <f>3/24000000*OO[[#This Row],[129 (05JUL1985 00:00:00)-Water Temperature (C)]]*OO[[#This Row],[71]]</f>
        <v>1.0269296803699999E-4</v>
      </c>
      <c r="BV538" s="10">
        <f>3/24000000*OO[[#This Row],[130 (05JUL1985 03:00:00)-Water Temperature (C)]]*OO[[#This Row],[72]]</f>
        <v>1.4584291557358749E-4</v>
      </c>
      <c r="BW538" s="10">
        <f>3/24000000*OO[[#This Row],[131 (05JUL1985 06:00:00)-Water Temperature (C)]]*OO[[#This Row],[73]]</f>
        <v>2.0214062859465E-4</v>
      </c>
      <c r="BX538" s="10">
        <f>3/24000000*OO[[#This Row],[132 (05JUL1985 09:00:00)-Water Temperature (C)]]*OO[[#This Row],[74]]</f>
        <v>2.7427771903250001E-4</v>
      </c>
      <c r="BY538" s="10">
        <f>3/24000000*OO[[#This Row],[133 (05JUL1985 12:00:00)-Water Temperature (C)]]*OO[[#This Row],[75]]</f>
        <v>3.6494721954949996E-4</v>
      </c>
      <c r="BZ538" s="10">
        <f>3/24000000*OO[[#This Row],[134 (05JUL1985 15:00:00)-Water Temperature (C)]]*OO[[#This Row],[76]]</f>
        <v>4.7627007273125E-4</v>
      </c>
      <c r="CA538" s="10">
        <f>3/24000000*OO[[#This Row],[135 (05JUL1985 18:00:00)-Water Temperature (C)]]*OO[[#This Row],[77]]</f>
        <v>6.1047744150225002E-4</v>
      </c>
      <c r="CB538" s="10">
        <f>3/24000000*OO[[#This Row],[136 (05JUL1985 21:00:00)-Water Temperature (C)]]*OO[[#This Row],[78]]</f>
        <v>7.7052304724774994E-4</v>
      </c>
      <c r="CC538" s="10">
        <f>3/24000000*OO[[#This Row],[137 (06JUL1985 00:00:00)-Water Temperature (C)]]*OO[[#This Row],[79]]</f>
        <v>9.5988435536999985E-4</v>
      </c>
      <c r="CD538" s="10">
        <f>3/24000000*OO[[#This Row],[138 (06JUL1985 03:00:00)-Water Temperature (C)]]*OO[[#This Row],[80]]</f>
        <v>1.184826770014E-3</v>
      </c>
      <c r="CE538" s="10">
        <f>3/24000000*OO[[#This Row],[139 (06JUL1985 06:00:00)-Water Temperature (C)]]*OO[[#This Row],[81]]</f>
        <v>1.4432284625035001E-3</v>
      </c>
      <c r="CF538" s="10">
        <f>3/24000000*OO[[#This Row],[140 (06JUL1985 09:00:00)-Water Temperature (C)]]*OO[[#This Row],[82]]</f>
        <v>1.7364956919530001E-3</v>
      </c>
      <c r="CG538" s="10">
        <f>3/24000000*OO[[#This Row],[141 (06JUL1985 12:00:00)-Water Temperature (C)]]*OO[[#This Row],[83]]</f>
        <v>2.0689262069660003E-3</v>
      </c>
      <c r="CH538" s="10">
        <f>3/24000000*OO[[#This Row],[142 (06JUL1985 15:00:00)-Water Temperature (C)]]*OO[[#This Row],[84]]</f>
        <v>2.4362851086081254E-3</v>
      </c>
      <c r="CI538" s="10">
        <f>3/24000000*OO[[#This Row],[143 (06JUL1985 18:00:00)-Water Temperature (C)]]*OO[[#This Row],[85]]</f>
        <v>2.8360109605749997E-3</v>
      </c>
      <c r="CJ538" s="10">
        <f>3/24000000*OO[[#This Row],[144 (06JUL1985 21:00:00)-Water Temperature (C)]]*OO[[#This Row],[86]]</f>
        <v>3.2728539371339998E-3</v>
      </c>
      <c r="CK538" s="10">
        <f>3/24000000*OO[[#This Row],[145 (07JUL1985 00:00:00)-Water Temperature (C)]]*OO[[#This Row],[87]]</f>
        <v>3.7529657696812498E-3</v>
      </c>
      <c r="CL538" s="10">
        <f>3/24000000*OO[[#This Row],[146 (07JUL1985 03:00:00)-Water Temperature (C)]]*OO[[#This Row],[88]]</f>
        <v>4.2875822602299997E-3</v>
      </c>
      <c r="CM538" s="10">
        <f>3/24000000*OO[[#This Row],[147 (07JUL1985 06:00:00)-Water Temperature (C)]]*OO[[#This Row],[89]]</f>
        <v>4.8650072670649996E-3</v>
      </c>
      <c r="CN538" s="10">
        <f>3/24000000*OO[[#This Row],[148 (07JUL1985 09:00:00)-Water Temperature (C)]]*OO[[#This Row],[90]]</f>
        <v>5.4773222615925E-3</v>
      </c>
      <c r="CO538" s="10">
        <f>3/24000000*OO[[#This Row],[149 (07JUL1985 12:00:00)-Water Temperature (C)]]*OO[[#This Row],[91]]</f>
        <v>6.1261735351674992E-3</v>
      </c>
      <c r="CP538" s="10">
        <f>3/24000000*OO[[#This Row],[150 (07JUL1985 15:00:00)-Water Temperature (C)]]*OO[[#This Row],[92]]</f>
        <v>6.7983619875399996E-3</v>
      </c>
      <c r="CQ538" s="10">
        <f>3/24000000*OO[[#This Row],[151 (07JUL1985 18:00:00)-Water Temperature (C)]]*OO[[#This Row],[93]]</f>
        <v>7.49714503833E-3</v>
      </c>
      <c r="CR538" s="10">
        <f>3/24000000*OO[[#This Row],[152 (07JUL1985 21:00:00)-Water Temperature (C)]]*OO[[#This Row],[94]]</f>
        <v>8.22785258178E-3</v>
      </c>
      <c r="CS538" s="10">
        <f>3/24000000*OO[[#This Row],[153 (08JUL1985 00:00:00)-Water Temperature (C)]]*OO[[#This Row],[95]]</f>
        <v>8.9894252196000002E-3</v>
      </c>
      <c r="CT538" s="10">
        <f>3/24000000*OO[[#This Row],[154 (08JUL1985 03:00:00)-Water Temperature (C)]]*OO[[#This Row],[96]]</f>
        <v>9.7878351870724998E-3</v>
      </c>
      <c r="CU538" s="10">
        <f>3/24000000*OO[[#This Row],[155 (08JUL1985 06:00:00)-Water Temperature (C)]]*OO[[#This Row],[97]]</f>
        <v>1.063040779915125E-2</v>
      </c>
      <c r="CV538" s="10">
        <f>3/24000000*OO[[#This Row],[156 (08JUL1985 09:00:00)-Water Temperature (C)]]*OO[[#This Row],[98]]</f>
        <v>1.1487303646724999E-2</v>
      </c>
      <c r="CW538" s="10">
        <f>3/24000000*OO[[#This Row],[157 (08JUL1985 12:00:00)-Water Temperature (C)]]*OO[[#This Row],[99]]</f>
        <v>1.2365048155243748E-2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0</v>
      </c>
      <c r="AJ539" s="10">
        <f>3/24000000*OO[[#This Row],[92 (30JUN1985 09:00:00)-Water Temperature (C)]]*OO[[#This Row],[34]]</f>
        <v>1.1900524266164999E-40</v>
      </c>
      <c r="AK539" s="10">
        <f>3/24000000*OO[[#This Row],[93 (30JUN1985 12:00:00)-Water Temperature (C)]]*OO[[#This Row],[35]]</f>
        <v>1.9257463448635E-37</v>
      </c>
      <c r="AL539" s="10">
        <f>3/24000000*OO[[#This Row],[94 (30JUN1985 15:00:00)-Water Temperature (C)]]*OO[[#This Row],[36]]</f>
        <v>1.4737168662337498E-34</v>
      </c>
      <c r="AM539" s="10">
        <f>3/24000000*OO[[#This Row],[95 (30JUN1985 18:00:00)-Water Temperature (C)]]*OO[[#This Row],[37]]</f>
        <v>5.9151170009624999E-32</v>
      </c>
      <c r="AN539" s="10">
        <f>3/24000000*OO[[#This Row],[96 (30JUN1985 21:00:00)-Water Temperature (C)]]*OO[[#This Row],[38]]</f>
        <v>1.3529244628570002E-29</v>
      </c>
      <c r="AO539" s="10">
        <f>3/24000000*OO[[#This Row],[97 (01JUL1985 00:00:00)-Water Temperature (C)]]*OO[[#This Row],[39]]</f>
        <v>1.9020228735125E-27</v>
      </c>
      <c r="AP539" s="10">
        <f>3/24000000*OO[[#This Row],[98 (01JUL1985 03:00:00)-Water Temperature (C)]]*OO[[#This Row],[40]]</f>
        <v>1.7428565103592501E-25</v>
      </c>
      <c r="AQ539" s="10">
        <f>3/24000000*OO[[#This Row],[99 (01JUL1985 06:00:00)-Water Temperature (C)]]*OO[[#This Row],[41]]</f>
        <v>1.0786884753975E-23</v>
      </c>
      <c r="AR539" s="10">
        <f>3/24000000*OO[[#This Row],[100 (01JUL1985 09:00:00)-Water Temperature (C)]]*OO[[#This Row],[42]]</f>
        <v>4.67967287555875E-22</v>
      </c>
      <c r="AS539" s="10">
        <f>3/24000000*OO[[#This Row],[101 (01JUL1985 12:00:00)-Water Temperature (C)]]*OO[[#This Row],[43]]</f>
        <v>1.4764082218263751E-20</v>
      </c>
      <c r="AT539" s="10">
        <f>3/24000000*OO[[#This Row],[102 (01JUL1985 15:00:00)-Water Temperature (C)]]*OO[[#This Row],[44]]</f>
        <v>3.5014938919999996E-19</v>
      </c>
      <c r="AU539" s="10">
        <f>3/24000000*OO[[#This Row],[103 (01JUL1985 18:00:00)-Water Temperature (C)]]*OO[[#This Row],[45]]</f>
        <v>6.4119262647800005E-18</v>
      </c>
      <c r="AV539" s="10">
        <f>3/24000000*OO[[#This Row],[104 (01JUL1985 21:00:00)-Water Temperature (C)]]*OO[[#This Row],[46]]</f>
        <v>9.2719134539624993E-17</v>
      </c>
      <c r="AW539" s="10">
        <f>3/24000000*OO[[#This Row],[105 (02JUL1985 00:00:00)-Water Temperature (C)]]*OO[[#This Row],[47]]</f>
        <v>1.085653185631E-15</v>
      </c>
      <c r="AX539" s="10">
        <f>3/24000000*OO[[#This Row],[106 (02JUL1985 03:00:00)-Water Temperature (C)]]*OO[[#This Row],[48]]</f>
        <v>1.0502055983339999E-14</v>
      </c>
      <c r="AY539" s="10">
        <f>3/24000000*OO[[#This Row],[107 (02JUL1985 06:00:00)-Water Temperature (C)]]*OO[[#This Row],[49]]</f>
        <v>8.4581434760249991E-14</v>
      </c>
      <c r="AZ539" s="10">
        <f>3/24000000*OO[[#This Row],[108 (02JUL1985 09:00:00)-Water Temperature (C)]]*OO[[#This Row],[50]]</f>
        <v>5.7519361899712502E-13</v>
      </c>
      <c r="BA539" s="10">
        <f>3/24000000*OO[[#This Row],[109 (02JUL1985 12:00:00)-Water Temperature (C)]]*OO[[#This Row],[51]]</f>
        <v>3.3546057846234996E-12</v>
      </c>
      <c r="BB539" s="10">
        <f>3/24000000*OO[[#This Row],[110 (02JUL1985 15:00:00)-Water Temperature (C)]]*OO[[#This Row],[52]]</f>
        <v>1.7000830391019999E-11</v>
      </c>
      <c r="BC539" s="10">
        <f>3/24000000*OO[[#This Row],[111 (02JUL1985 18:00:00)-Water Temperature (C)]]*OO[[#This Row],[53]]</f>
        <v>7.5768939849749992E-11</v>
      </c>
      <c r="BD539" s="10">
        <f>3/24000000*OO[[#This Row],[112 (02JUL1985 21:00:00)-Water Temperature (C)]]*OO[[#This Row],[54]]</f>
        <v>3.0056114511293748E-10</v>
      </c>
      <c r="BE539" s="10">
        <f>3/24000000*OO[[#This Row],[113 (03JUL1985 00:00:00)-Water Temperature (C)]]*OO[[#This Row],[55]]</f>
        <v>1.0736279860272499E-9</v>
      </c>
      <c r="BF539" s="10">
        <f>3/24000000*OO[[#This Row],[114 (03JUL1985 03:00:00)-Water Temperature (C)]]*OO[[#This Row],[56]]</f>
        <v>3.4917786540776246E-9</v>
      </c>
      <c r="BG539" s="10">
        <f>3/24000000*OO[[#This Row],[115 (03JUL1985 06:00:00)-Water Temperature (C)]]*OO[[#This Row],[57]]</f>
        <v>1.03796764489E-8</v>
      </c>
      <c r="BH539" s="10">
        <f>3/24000000*OO[[#This Row],[116 (03JUL1985 09:00:00)-Water Temperature (C)]]*OO[[#This Row],[58]]</f>
        <v>2.836701354096E-8</v>
      </c>
      <c r="BI539" s="10">
        <f>3/24000000*OO[[#This Row],[117 (03JUL1985 12:00:00)-Water Temperature (C)]]*OO[[#This Row],[59]]</f>
        <v>7.1818141937412498E-8</v>
      </c>
      <c r="BJ539" s="10">
        <f>3/24000000*OO[[#This Row],[118 (03JUL1985 15:00:00)-Water Temperature (C)]]*OO[[#This Row],[60]]</f>
        <v>1.6922135673765002E-7</v>
      </c>
      <c r="BK539" s="10">
        <f>3/24000000*OO[[#This Row],[119 (03JUL1985 18:00:00)-Water Temperature (C)]]*OO[[#This Row],[61]]</f>
        <v>3.7354588327949996E-7</v>
      </c>
      <c r="BL539" s="10">
        <f>3/24000000*OO[[#This Row],[120 (03JUL1985 21:00:00)-Water Temperature (C)]]*OO[[#This Row],[62]]</f>
        <v>7.7763230341999996E-7</v>
      </c>
      <c r="BM539" s="10">
        <f>3/24000000*OO[[#This Row],[121 (04JUL1985 00:00:00)-Water Temperature (C)]]*OO[[#This Row],[63]]</f>
        <v>1.5358666071582498E-6</v>
      </c>
      <c r="BN539" s="10">
        <f>3/24000000*OO[[#This Row],[122 (04JUL1985 03:00:00)-Water Temperature (C)]]*OO[[#This Row],[64]]</f>
        <v>2.8964595025569999E-6</v>
      </c>
      <c r="BO539" s="10">
        <f>3/24000000*OO[[#This Row],[123 (04JUL1985 06:00:00)-Water Temperature (C)]]*OO[[#This Row],[65]]</f>
        <v>5.2126018881599994E-6</v>
      </c>
      <c r="BP539" s="10">
        <f>3/24000000*OO[[#This Row],[124 (04JUL1985 09:00:00)-Water Temperature (C)]]*OO[[#This Row],[66]]</f>
        <v>8.995292487596249E-6</v>
      </c>
      <c r="BQ539" s="10">
        <f>3/24000000*OO[[#This Row],[125 (04JUL1985 12:00:00)-Water Temperature (C)]]*OO[[#This Row],[67]]</f>
        <v>1.4915299071015002E-5</v>
      </c>
      <c r="BR539" s="10">
        <f>3/24000000*OO[[#This Row],[126 (04JUL1985 15:00:00)-Water Temperature (C)]]*OO[[#This Row],[68]]</f>
        <v>2.3884143949245001E-5</v>
      </c>
      <c r="BS539" s="10">
        <f>3/24000000*OO[[#This Row],[127 (04JUL1985 18:00:00)-Water Temperature (C)]]*OO[[#This Row],[69]]</f>
        <v>3.706758569195E-5</v>
      </c>
      <c r="BT539" s="10">
        <f>3/24000000*OO[[#This Row],[128 (04JUL1985 21:00:00)-Water Temperature (C)]]*OO[[#This Row],[70]]</f>
        <v>5.5839881641949996E-5</v>
      </c>
      <c r="BU539" s="10">
        <f>3/24000000*OO[[#This Row],[129 (05JUL1985 00:00:00)-Water Temperature (C)]]*OO[[#This Row],[71]]</f>
        <v>8.182086271334999E-5</v>
      </c>
      <c r="BV539" s="10">
        <f>3/24000000*OO[[#This Row],[130 (05JUL1985 03:00:00)-Water Temperature (C)]]*OO[[#This Row],[72]]</f>
        <v>1.17212081262975E-4</v>
      </c>
      <c r="BW539" s="10">
        <f>3/24000000*OO[[#This Row],[131 (05JUL1985 06:00:00)-Water Temperature (C)]]*OO[[#This Row],[73]]</f>
        <v>1.6380547530497501E-4</v>
      </c>
      <c r="BX539" s="10">
        <f>3/24000000*OO[[#This Row],[132 (05JUL1985 09:00:00)-Water Temperature (C)]]*OO[[#This Row],[74]]</f>
        <v>2.2402604999183749E-4</v>
      </c>
      <c r="BY539" s="10">
        <f>3/24000000*OO[[#This Row],[133 (05JUL1985 12:00:00)-Water Temperature (C)]]*OO[[#This Row],[75]]</f>
        <v>3.0034262160442499E-4</v>
      </c>
      <c r="BZ539" s="10">
        <f>3/24000000*OO[[#This Row],[134 (05JUL1985 15:00:00)-Water Temperature (C)]]*OO[[#This Row],[76]]</f>
        <v>3.9479407188900003E-4</v>
      </c>
      <c r="CA539" s="10">
        <f>3/24000000*OO[[#This Row],[135 (05JUL1985 18:00:00)-Water Temperature (C)]]*OO[[#This Row],[77]]</f>
        <v>5.0955180155249995E-4</v>
      </c>
      <c r="CB539" s="10">
        <f>3/24000000*OO[[#This Row],[136 (05JUL1985 21:00:00)-Water Temperature (C)]]*OO[[#This Row],[78]]</f>
        <v>6.4741084125324996E-4</v>
      </c>
      <c r="CC539" s="10">
        <f>3/24000000*OO[[#This Row],[137 (06JUL1985 00:00:00)-Water Temperature (C)]]*OO[[#This Row],[79]]</f>
        <v>8.1166167458249997E-4</v>
      </c>
      <c r="CD539" s="10">
        <f>3/24000000*OO[[#This Row],[138 (06JUL1985 03:00:00)-Water Temperature (C)]]*OO[[#This Row],[80]]</f>
        <v>1.0079873617469999E-3</v>
      </c>
      <c r="CE539" s="10">
        <f>3/24000000*OO[[#This Row],[139 (06JUL1985 06:00:00)-Water Temperature (C)]]*OO[[#This Row],[81]]</f>
        <v>1.2349619810755001E-3</v>
      </c>
      <c r="CF539" s="10">
        <f>3/24000000*OO[[#This Row],[140 (06JUL1985 09:00:00)-Water Temperature (C)]]*OO[[#This Row],[82]]</f>
        <v>1.4942254388159997E-3</v>
      </c>
      <c r="CG539" s="10">
        <f>3/24000000*OO[[#This Row],[141 (06JUL1985 12:00:00)-Water Temperature (C)]]*OO[[#This Row],[83]]</f>
        <v>1.7898413426418746E-3</v>
      </c>
      <c r="CH539" s="10">
        <f>3/24000000*OO[[#This Row],[142 (06JUL1985 15:00:00)-Water Temperature (C)]]*OO[[#This Row],[84]]</f>
        <v>2.1184751446747504E-3</v>
      </c>
      <c r="CI539" s="10">
        <f>3/24000000*OO[[#This Row],[143 (06JUL1985 18:00:00)-Water Temperature (C)]]*OO[[#This Row],[85]]</f>
        <v>2.4782760531944998E-3</v>
      </c>
      <c r="CJ539" s="10">
        <f>3/24000000*OO[[#This Row],[144 (06JUL1985 21:00:00)-Water Temperature (C)]]*OO[[#This Row],[86]]</f>
        <v>2.8736636901656246E-3</v>
      </c>
      <c r="CK539" s="10">
        <f>3/24000000*OO[[#This Row],[145 (07JUL1985 00:00:00)-Water Temperature (C)]]*OO[[#This Row],[87]]</f>
        <v>3.31041670966175E-3</v>
      </c>
      <c r="CL539" s="10">
        <f>3/24000000*OO[[#This Row],[146 (07JUL1985 03:00:00)-Water Temperature (C)]]*OO[[#This Row],[88]]</f>
        <v>3.79872094695E-3</v>
      </c>
      <c r="CM539" s="10">
        <f>3/24000000*OO[[#This Row],[147 (07JUL1985 06:00:00)-Water Temperature (C)]]*OO[[#This Row],[89]]</f>
        <v>4.3285651551099999E-3</v>
      </c>
      <c r="CN539" s="10">
        <f>3/24000000*OO[[#This Row],[148 (07JUL1985 09:00:00)-Water Temperature (C)]]*OO[[#This Row],[90]]</f>
        <v>4.8931958649062494E-3</v>
      </c>
      <c r="CO539" s="10">
        <f>3/24000000*OO[[#This Row],[149 (07JUL1985 12:00:00)-Water Temperature (C)]]*OO[[#This Row],[91]]</f>
        <v>5.4943620580799992E-3</v>
      </c>
      <c r="CP539" s="10">
        <f>3/24000000*OO[[#This Row],[150 (07JUL1985 15:00:00)-Water Temperature (C)]]*OO[[#This Row],[92]]</f>
        <v>6.1203634232812497E-3</v>
      </c>
      <c r="CQ539" s="10">
        <f>3/24000000*OO[[#This Row],[151 (07JUL1985 18:00:00)-Water Temperature (C)]]*OO[[#This Row],[93]]</f>
        <v>6.7742944736999995E-3</v>
      </c>
      <c r="CR539" s="10">
        <f>3/24000000*OO[[#This Row],[152 (07JUL1985 21:00:00)-Water Temperature (C)]]*OO[[#This Row],[94]]</f>
        <v>7.4609418868624988E-3</v>
      </c>
      <c r="CS539" s="10">
        <f>3/24000000*OO[[#This Row],[153 (08JUL1985 00:00:00)-Water Temperature (C)]]*OO[[#This Row],[95]]</f>
        <v>8.1795297274812502E-3</v>
      </c>
      <c r="CT539" s="10">
        <f>3/24000000*OO[[#This Row],[154 (08JUL1985 03:00:00)-Water Temperature (C)]]*OO[[#This Row],[96]]</f>
        <v>8.9355090609300001E-3</v>
      </c>
      <c r="CU539" s="10">
        <f>3/24000000*OO[[#This Row],[155 (08JUL1985 06:00:00)-Water Temperature (C)]]*OO[[#This Row],[97]]</f>
        <v>9.7357784151224994E-3</v>
      </c>
      <c r="CV539" s="10">
        <f>3/24000000*OO[[#This Row],[156 (08JUL1985 09:00:00)-Water Temperature (C)]]*OO[[#This Row],[98]]</f>
        <v>1.0553104011374999E-2</v>
      </c>
      <c r="CW539" s="10">
        <f>3/24000000*OO[[#This Row],[157 (08JUL1985 12:00:00)-Water Temperature (C)]]*OO[[#This Row],[99]]</f>
        <v>1.1393414334652499E-2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0</v>
      </c>
      <c r="AJ540" s="10">
        <f>3/24000000*OO[[#This Row],[92 (30JUN1985 09:00:00)-Water Temperature (C)]]*OO[[#This Row],[34]]</f>
        <v>3.9262851189450005E-41</v>
      </c>
      <c r="AK540" s="10">
        <f>3/24000000*OO[[#This Row],[93 (30JUN1985 12:00:00)-Water Temperature (C)]]*OO[[#This Row],[35]]</f>
        <v>6.7126613462474994E-38</v>
      </c>
      <c r="AL540" s="10">
        <f>3/24000000*OO[[#This Row],[94 (30JUN1985 15:00:00)-Water Temperature (C)]]*OO[[#This Row],[36]]</f>
        <v>5.4026522272012492E-35</v>
      </c>
      <c r="AM540" s="10">
        <f>3/24000000*OO[[#This Row],[95 (30JUN1985 18:00:00)-Water Temperature (C)]]*OO[[#This Row],[37]]</f>
        <v>2.2722302609598749E-32</v>
      </c>
      <c r="AN540" s="10">
        <f>3/24000000*OO[[#This Row],[96 (30JUN1985 21:00:00)-Water Temperature (C)]]*OO[[#This Row],[38]]</f>
        <v>5.4279041452687495E-30</v>
      </c>
      <c r="AO540" s="10">
        <f>3/24000000*OO[[#This Row],[97 (01JUL1985 00:00:00)-Water Temperature (C)]]*OO[[#This Row],[39]]</f>
        <v>7.9476445948812502E-28</v>
      </c>
      <c r="AP540" s="10">
        <f>3/24000000*OO[[#This Row],[98 (01JUL1985 03:00:00)-Water Temperature (C)]]*OO[[#This Row],[40]]</f>
        <v>7.5660792513299993E-26</v>
      </c>
      <c r="AQ540" s="10">
        <f>3/24000000*OO[[#This Row],[99 (01JUL1985 06:00:00)-Water Temperature (C)]]*OO[[#This Row],[41]]</f>
        <v>4.8554360159150003E-24</v>
      </c>
      <c r="AR540" s="10">
        <f>3/24000000*OO[[#This Row],[100 (01JUL1985 09:00:00)-Water Temperature (C)]]*OO[[#This Row],[42]]</f>
        <v>2.1802421067142498E-22</v>
      </c>
      <c r="AS540" s="10">
        <f>3/24000000*OO[[#This Row],[101 (01JUL1985 12:00:00)-Water Temperature (C)]]*OO[[#This Row],[43]]</f>
        <v>7.1079956338049993E-21</v>
      </c>
      <c r="AT540" s="10">
        <f>3/24000000*OO[[#This Row],[102 (01JUL1985 15:00:00)-Water Temperature (C)]]*OO[[#This Row],[44]]</f>
        <v>1.7394978155894999E-19</v>
      </c>
      <c r="AU540" s="10">
        <f>3/24000000*OO[[#This Row],[103 (01JUL1985 18:00:00)-Water Temperature (C)]]*OO[[#This Row],[45]]</f>
        <v>3.2823241186124995E-18</v>
      </c>
      <c r="AV540" s="10">
        <f>3/24000000*OO[[#This Row],[104 (01JUL1985 21:00:00)-Water Temperature (C)]]*OO[[#This Row],[46]]</f>
        <v>4.8846223364699999E-17</v>
      </c>
      <c r="AW540" s="10">
        <f>3/24000000*OO[[#This Row],[105 (02JUL1985 00:00:00)-Water Temperature (C)]]*OO[[#This Row],[47]]</f>
        <v>5.8802604068250001E-16</v>
      </c>
      <c r="AX540" s="10">
        <f>3/24000000*OO[[#This Row],[106 (02JUL1985 03:00:00)-Water Temperature (C)]]*OO[[#This Row],[48]]</f>
        <v>5.8412045167299999E-15</v>
      </c>
      <c r="AY540" s="10">
        <f>3/24000000*OO[[#This Row],[107 (02JUL1985 06:00:00)-Water Temperature (C)]]*OO[[#This Row],[49]]</f>
        <v>4.8233871500949997E-14</v>
      </c>
      <c r="AZ540" s="10">
        <f>3/24000000*OO[[#This Row],[108 (02JUL1985 09:00:00)-Water Temperature (C)]]*OO[[#This Row],[50]]</f>
        <v>3.3594088246312498E-13</v>
      </c>
      <c r="BA540" s="10">
        <f>3/24000000*OO[[#This Row],[109 (02JUL1985 12:00:00)-Water Temperature (C)]]*OO[[#This Row],[51]]</f>
        <v>2.0048027915029997E-12</v>
      </c>
      <c r="BB540" s="10">
        <f>3/24000000*OO[[#This Row],[110 (02JUL1985 15:00:00)-Water Temperature (C)]]*OO[[#This Row],[52]]</f>
        <v>1.03867133114875E-11</v>
      </c>
      <c r="BC540" s="10">
        <f>3/24000000*OO[[#This Row],[111 (02JUL1985 18:00:00)-Water Temperature (C)]]*OO[[#This Row],[53]]</f>
        <v>4.7274775811874991E-11</v>
      </c>
      <c r="BD540" s="10">
        <f>3/24000000*OO[[#This Row],[112 (02JUL1985 21:00:00)-Water Temperature (C)]]*OO[[#This Row],[54]]</f>
        <v>1.9132382179044999E-10</v>
      </c>
      <c r="BE540" s="10">
        <f>3/24000000*OO[[#This Row],[113 (03JUL1985 00:00:00)-Water Temperature (C)]]*OO[[#This Row],[55]]</f>
        <v>6.9668663210699992E-10</v>
      </c>
      <c r="BF540" s="10">
        <f>3/24000000*OO[[#This Row],[114 (03JUL1985 03:00:00)-Water Temperature (C)]]*OO[[#This Row],[56]]</f>
        <v>2.3077781736406249E-9</v>
      </c>
      <c r="BG540" s="10">
        <f>3/24000000*OO[[#This Row],[115 (03JUL1985 06:00:00)-Water Temperature (C)]]*OO[[#This Row],[57]]</f>
        <v>6.9809250836399994E-9</v>
      </c>
      <c r="BH540" s="10">
        <f>3/24000000*OO[[#This Row],[116 (03JUL1985 09:00:00)-Water Temperature (C)]]*OO[[#This Row],[58]]</f>
        <v>1.9398464591628749E-8</v>
      </c>
      <c r="BI540" s="10">
        <f>3/24000000*OO[[#This Row],[117 (03JUL1985 12:00:00)-Water Temperature (C)]]*OO[[#This Row],[59]]</f>
        <v>4.9898981996925002E-8</v>
      </c>
      <c r="BJ540" s="10">
        <f>3/24000000*OO[[#This Row],[118 (03JUL1985 15:00:00)-Water Temperature (C)]]*OO[[#This Row],[60]]</f>
        <v>1.1937500916022499E-7</v>
      </c>
      <c r="BK540" s="10">
        <f>3/24000000*OO[[#This Row],[119 (03JUL1985 18:00:00)-Water Temperature (C)]]*OO[[#This Row],[61]]</f>
        <v>2.6735581315102501E-7</v>
      </c>
      <c r="BL540" s="10">
        <f>3/24000000*OO[[#This Row],[120 (03JUL1985 21:00:00)-Water Temperature (C)]]*OO[[#This Row],[62]]</f>
        <v>5.6428844104349995E-7</v>
      </c>
      <c r="BM540" s="10">
        <f>3/24000000*OO[[#This Row],[121 (04JUL1985 00:00:00)-Water Temperature (C)]]*OO[[#This Row],[63]]</f>
        <v>1.1292540788068747E-6</v>
      </c>
      <c r="BN540" s="10">
        <f>3/24000000*OO[[#This Row],[122 (04JUL1985 03:00:00)-Water Temperature (C)]]*OO[[#This Row],[64]]</f>
        <v>2.1564251210067498E-6</v>
      </c>
      <c r="BO540" s="10">
        <f>3/24000000*OO[[#This Row],[123 (04JUL1985 06:00:00)-Water Temperature (C)]]*OO[[#This Row],[65]]</f>
        <v>3.9272971121999999E-6</v>
      </c>
      <c r="BP540" s="10">
        <f>3/24000000*OO[[#This Row],[124 (04JUL1985 09:00:00)-Water Temperature (C)]]*OO[[#This Row],[66]]</f>
        <v>6.8544713543499993E-6</v>
      </c>
      <c r="BQ540" s="10">
        <f>3/24000000*OO[[#This Row],[125 (04JUL1985 12:00:00)-Water Temperature (C)]]*OO[[#This Row],[67]]</f>
        <v>1.148918798809375E-5</v>
      </c>
      <c r="BR540" s="10">
        <f>3/24000000*OO[[#This Row],[126 (04JUL1985 15:00:00)-Water Temperature (C)]]*OO[[#This Row],[68]]</f>
        <v>1.8588704608159998E-5</v>
      </c>
      <c r="BS540" s="10">
        <f>3/24000000*OO[[#This Row],[127 (04JUL1985 18:00:00)-Water Temperature (C)]]*OO[[#This Row],[69]]</f>
        <v>2.9134743237213747E-5</v>
      </c>
      <c r="BT540" s="10">
        <f>3/24000000*OO[[#This Row],[128 (04JUL1985 21:00:00)-Water Temperature (C)]]*OO[[#This Row],[70]]</f>
        <v>4.4303366536499997E-5</v>
      </c>
      <c r="BU540" s="10">
        <f>3/24000000*OO[[#This Row],[129 (05JUL1985 00:00:00)-Water Temperature (C)]]*OO[[#This Row],[71]]</f>
        <v>6.5499128138599995E-5</v>
      </c>
      <c r="BV540" s="10">
        <f>3/24000000*OO[[#This Row],[130 (05JUL1985 03:00:00)-Water Temperature (C)]]*OO[[#This Row],[72]]</f>
        <v>9.4631562983124999E-5</v>
      </c>
      <c r="BW540" s="10">
        <f>3/24000000*OO[[#This Row],[131 (05JUL1985 06:00:00)-Water Temperature (C)]]*OO[[#This Row],[73]]</f>
        <v>1.3333192317416248E-4</v>
      </c>
      <c r="BX540" s="10">
        <f>3/24000000*OO[[#This Row],[132 (05JUL1985 09:00:00)-Water Temperature (C)]]*OO[[#This Row],[74]]</f>
        <v>1.8377326483353748E-4</v>
      </c>
      <c r="BY540" s="10">
        <f>3/24000000*OO[[#This Row],[133 (05JUL1985 12:00:00)-Water Temperature (C)]]*OO[[#This Row],[75]]</f>
        <v>2.48212181663325E-4</v>
      </c>
      <c r="BZ540" s="10">
        <f>3/24000000*OO[[#This Row],[134 (05JUL1985 15:00:00)-Water Temperature (C)]]*OO[[#This Row],[76]]</f>
        <v>3.2859586825742494E-4</v>
      </c>
      <c r="CA540" s="10">
        <f>3/24000000*OO[[#This Row],[135 (05JUL1985 18:00:00)-Water Temperature (C)]]*OO[[#This Row],[77]]</f>
        <v>4.2700246777124996E-4</v>
      </c>
      <c r="CB540" s="10">
        <f>3/24000000*OO[[#This Row],[136 (05JUL1985 21:00:00)-Water Temperature (C)]]*OO[[#This Row],[78]]</f>
        <v>5.4606645939074994E-4</v>
      </c>
      <c r="CC540" s="10">
        <f>3/24000000*OO[[#This Row],[137 (06JUL1985 00:00:00)-Water Temperature (C)]]*OO[[#This Row],[79]]</f>
        <v>6.8888342872250004E-4</v>
      </c>
      <c r="CD540" s="10">
        <f>3/24000000*OO[[#This Row],[138 (06JUL1985 03:00:00)-Water Temperature (C)]]*OO[[#This Row],[80]]</f>
        <v>8.6062362963599994E-4</v>
      </c>
      <c r="CE540" s="10">
        <f>3/24000000*OO[[#This Row],[139 (06JUL1985 06:00:00)-Water Temperature (C)]]*OO[[#This Row],[81]]</f>
        <v>1.0604696257149999E-3</v>
      </c>
      <c r="CF540" s="10">
        <f>3/24000000*OO[[#This Row],[140 (06JUL1985 09:00:00)-Water Temperature (C)]]*OO[[#This Row],[82]]</f>
        <v>1.29015330718575E-3</v>
      </c>
      <c r="CG540" s="10">
        <f>3/24000000*OO[[#This Row],[141 (06JUL1985 12:00:00)-Water Temperature (C)]]*OO[[#This Row],[83]]</f>
        <v>1.5535569749276249E-3</v>
      </c>
      <c r="CH540" s="10">
        <f>3/24000000*OO[[#This Row],[142 (06JUL1985 15:00:00)-Water Temperature (C)]]*OO[[#This Row],[84]]</f>
        <v>1.8481678623199999E-3</v>
      </c>
      <c r="CI540" s="10">
        <f>3/24000000*OO[[#This Row],[143 (06JUL1985 18:00:00)-Water Temperature (C)]]*OO[[#This Row],[85]]</f>
        <v>2.1726120735843751E-3</v>
      </c>
      <c r="CJ540" s="10">
        <f>3/24000000*OO[[#This Row],[144 (06JUL1985 21:00:00)-Water Temperature (C)]]*OO[[#This Row],[86]]</f>
        <v>2.5310513620324998E-3</v>
      </c>
      <c r="CK540" s="10">
        <f>3/24000000*OO[[#This Row],[145 (07JUL1985 00:00:00)-Water Temperature (C)]]*OO[[#This Row],[87]]</f>
        <v>2.9288773529824999E-3</v>
      </c>
      <c r="CL540" s="10">
        <f>3/24000000*OO[[#This Row],[146 (07JUL1985 03:00:00)-Water Temperature (C)]]*OO[[#This Row],[88]]</f>
        <v>3.3754661765914998E-3</v>
      </c>
      <c r="CM540" s="10">
        <f>3/24000000*OO[[#This Row],[147 (07JUL1985 06:00:00)-Water Temperature (C)]]*OO[[#This Row],[89]]</f>
        <v>3.8623411877249996E-3</v>
      </c>
      <c r="CN540" s="10">
        <f>3/24000000*OO[[#This Row],[148 (07JUL1985 09:00:00)-Water Temperature (C)]]*OO[[#This Row],[90]]</f>
        <v>4.3837318725750002E-3</v>
      </c>
      <c r="CO540" s="10">
        <f>3/24000000*OO[[#This Row],[149 (07JUL1985 12:00:00)-Water Temperature (C)]]*OO[[#This Row],[91]]</f>
        <v>4.9413855851887494E-3</v>
      </c>
      <c r="CP540" s="10">
        <f>3/24000000*OO[[#This Row],[150 (07JUL1985 15:00:00)-Water Temperature (C)]]*OO[[#This Row],[92]]</f>
        <v>5.5250887617712494E-3</v>
      </c>
      <c r="CQ540" s="10">
        <f>3/24000000*OO[[#This Row],[151 (07JUL1985 18:00:00)-Water Temperature (C)]]*OO[[#This Row],[93]]</f>
        <v>6.1375415637999996E-3</v>
      </c>
      <c r="CR540" s="10">
        <f>3/24000000*OO[[#This Row],[152 (07JUL1985 21:00:00)-Water Temperature (C)]]*OO[[#This Row],[94]]</f>
        <v>6.7832696779199994E-3</v>
      </c>
      <c r="CS540" s="10">
        <f>3/24000000*OO[[#This Row],[153 (08JUL1985 00:00:00)-Water Temperature (C)]]*OO[[#This Row],[95]]</f>
        <v>7.4616529860062498E-3</v>
      </c>
      <c r="CT540" s="10">
        <f>3/24000000*OO[[#This Row],[154 (08JUL1985 03:00:00)-Water Temperature (C)]]*OO[[#This Row],[96]]</f>
        <v>8.177762938424999E-3</v>
      </c>
      <c r="CU540" s="10">
        <f>3/24000000*OO[[#This Row],[155 (08JUL1985 06:00:00)-Water Temperature (C)]]*OO[[#This Row],[97]]</f>
        <v>8.9382150850187483E-3</v>
      </c>
      <c r="CV540" s="10">
        <f>3/24000000*OO[[#This Row],[156 (08JUL1985 09:00:00)-Water Temperature (C)]]*OO[[#This Row],[98]]</f>
        <v>9.7181056983150008E-3</v>
      </c>
      <c r="CW540" s="10">
        <f>3/24000000*OO[[#This Row],[157 (08JUL1985 12:00:00)-Water Temperature (C)]]*OO[[#This Row],[99]]</f>
        <v>1.0522958902469999E-2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0</v>
      </c>
      <c r="AJ541" s="10">
        <f>3/24000000*OO[[#This Row],[92 (30JUN1985 09:00:00)-Water Temperature (C)]]*OO[[#This Row],[34]]</f>
        <v>1.066848419457E-41</v>
      </c>
      <c r="AK541" s="10">
        <f>3/24000000*OO[[#This Row],[93 (30JUN1985 12:00:00)-Water Temperature (C)]]*OO[[#This Row],[35]]</f>
        <v>1.9630440791027498E-38</v>
      </c>
      <c r="AL541" s="10">
        <f>3/24000000*OO[[#This Row],[94 (30JUN1985 15:00:00)-Water Temperature (C)]]*OO[[#This Row],[36]]</f>
        <v>1.6898162161443749E-35</v>
      </c>
      <c r="AM541" s="10">
        <f>3/24000000*OO[[#This Row],[95 (30JUN1985 18:00:00)-Water Temperature (C)]]*OO[[#This Row],[37]]</f>
        <v>7.5612877014149987E-33</v>
      </c>
      <c r="AN541" s="10">
        <f>3/24000000*OO[[#This Row],[96 (30JUN1985 21:00:00)-Water Temperature (C)]]*OO[[#This Row],[38]]</f>
        <v>1.912609418201125E-30</v>
      </c>
      <c r="AO541" s="10">
        <f>3/24000000*OO[[#This Row],[97 (01JUL1985 00:00:00)-Water Temperature (C)]]*OO[[#This Row],[39]]</f>
        <v>2.9543589888772496E-28</v>
      </c>
      <c r="AP541" s="10">
        <f>3/24000000*OO[[#This Row],[98 (01JUL1985 03:00:00)-Water Temperature (C)]]*OO[[#This Row],[40]]</f>
        <v>2.9551471620192497E-26</v>
      </c>
      <c r="AQ541" s="10">
        <f>3/24000000*OO[[#This Row],[99 (01JUL1985 06:00:00)-Water Temperature (C)]]*OO[[#This Row],[41]]</f>
        <v>1.9862499968220003E-24</v>
      </c>
      <c r="AR541" s="10">
        <f>3/24000000*OO[[#This Row],[100 (01JUL1985 09:00:00)-Water Temperature (C)]]*OO[[#This Row],[42]]</f>
        <v>9.3156962913799987E-23</v>
      </c>
      <c r="AS541" s="10">
        <f>3/24000000*OO[[#This Row],[101 (01JUL1985 12:00:00)-Water Temperature (C)]]*OO[[#This Row],[43]]</f>
        <v>3.1648215113152498E-21</v>
      </c>
      <c r="AT541" s="10">
        <f>3/24000000*OO[[#This Row],[102 (01JUL1985 15:00:00)-Water Temperature (C)]]*OO[[#This Row],[44]]</f>
        <v>8.0534316493124989E-20</v>
      </c>
      <c r="AU541" s="10">
        <f>3/24000000*OO[[#This Row],[103 (01JUL1985 18:00:00)-Water Temperature (C)]]*OO[[#This Row],[45]]</f>
        <v>1.5765716394006249E-18</v>
      </c>
      <c r="AV541" s="10">
        <f>3/24000000*OO[[#This Row],[104 (01JUL1985 21:00:00)-Water Temperature (C)]]*OO[[#This Row],[46]]</f>
        <v>2.4291003969959997E-17</v>
      </c>
      <c r="AW541" s="10">
        <f>3/24000000*OO[[#This Row],[105 (02JUL1985 00:00:00)-Water Temperature (C)]]*OO[[#This Row],[47]]</f>
        <v>3.0237457837218748E-16</v>
      </c>
      <c r="AX541" s="10">
        <f>3/24000000*OO[[#This Row],[106 (02JUL1985 03:00:00)-Water Temperature (C)]]*OO[[#This Row],[48]]</f>
        <v>3.0989367884523752E-15</v>
      </c>
      <c r="AY541" s="10">
        <f>3/24000000*OO[[#This Row],[107 (02JUL1985 06:00:00)-Water Temperature (C)]]*OO[[#This Row],[49]]</f>
        <v>2.631319684528E-14</v>
      </c>
      <c r="AZ541" s="10">
        <f>3/24000000*OO[[#This Row],[108 (02JUL1985 09:00:00)-Water Temperature (C)]]*OO[[#This Row],[50]]</f>
        <v>1.881586485353E-13</v>
      </c>
      <c r="BA541" s="10">
        <f>3/24000000*OO[[#This Row],[109 (02JUL1985 12:00:00)-Water Temperature (C)]]*OO[[#This Row],[51]]</f>
        <v>1.151643034696875E-12</v>
      </c>
      <c r="BB541" s="10">
        <f>3/24000000*OO[[#This Row],[110 (02JUL1985 15:00:00)-Water Temperature (C)]]*OO[[#This Row],[52]]</f>
        <v>6.112246405361249E-12</v>
      </c>
      <c r="BC541" s="10">
        <f>3/24000000*OO[[#This Row],[111 (02JUL1985 18:00:00)-Water Temperature (C)]]*OO[[#This Row],[53]]</f>
        <v>2.8459741687159999E-11</v>
      </c>
      <c r="BD541" s="10">
        <f>3/24000000*OO[[#This Row],[112 (02JUL1985 21:00:00)-Water Temperature (C)]]*OO[[#This Row],[54]]</f>
        <v>1.17673429140575E-10</v>
      </c>
      <c r="BE541" s="10">
        <f>3/24000000*OO[[#This Row],[113 (03JUL1985 00:00:00)-Water Temperature (C)]]*OO[[#This Row],[55]]</f>
        <v>4.3736887717250004E-10</v>
      </c>
      <c r="BF541" s="10">
        <f>3/24000000*OO[[#This Row],[114 (03JUL1985 03:00:00)-Water Temperature (C)]]*OO[[#This Row],[56]]</f>
        <v>1.4770046824837501E-9</v>
      </c>
      <c r="BG541" s="10">
        <f>3/24000000*OO[[#This Row],[115 (03JUL1985 06:00:00)-Water Temperature (C)]]*OO[[#This Row],[57]]</f>
        <v>4.5499981985849997E-9</v>
      </c>
      <c r="BH541" s="10">
        <f>3/24000000*OO[[#This Row],[116 (03JUL1985 09:00:00)-Water Temperature (C)]]*OO[[#This Row],[58]]</f>
        <v>1.2863464491847501E-8</v>
      </c>
      <c r="BI541" s="10">
        <f>3/24000000*OO[[#This Row],[117 (03JUL1985 12:00:00)-Water Temperature (C)]]*OO[[#This Row],[59]]</f>
        <v>3.3636618344194997E-8</v>
      </c>
      <c r="BJ541" s="10">
        <f>3/24000000*OO[[#This Row],[118 (03JUL1985 15:00:00)-Water Temperature (C)]]*OO[[#This Row],[60]]</f>
        <v>8.1738498317437489E-8</v>
      </c>
      <c r="BK541" s="10">
        <f>3/24000000*OO[[#This Row],[119 (03JUL1985 18:00:00)-Water Temperature (C)]]*OO[[#This Row],[61]]</f>
        <v>1.8579325115339998E-7</v>
      </c>
      <c r="BL541" s="10">
        <f>3/24000000*OO[[#This Row],[120 (03JUL1985 21:00:00)-Water Temperature (C)]]*OO[[#This Row],[62]]</f>
        <v>3.9766905348300004E-7</v>
      </c>
      <c r="BM541" s="10">
        <f>3/24000000*OO[[#This Row],[121 (04JUL1985 00:00:00)-Water Temperature (C)]]*OO[[#This Row],[63]]</f>
        <v>8.0650620043949995E-7</v>
      </c>
      <c r="BN541" s="10">
        <f>3/24000000*OO[[#This Row],[122 (04JUL1985 03:00:00)-Water Temperature (C)]]*OO[[#This Row],[64]]</f>
        <v>1.5596399785999998E-6</v>
      </c>
      <c r="BO541" s="10">
        <f>3/24000000*OO[[#This Row],[123 (04JUL1985 06:00:00)-Water Temperature (C)]]*OO[[#This Row],[65]]</f>
        <v>2.8746504659505001E-6</v>
      </c>
      <c r="BP541" s="10">
        <f>3/24000000*OO[[#This Row],[124 (04JUL1985 09:00:00)-Water Temperature (C)]]*OO[[#This Row],[66]]</f>
        <v>5.0745531662199993E-6</v>
      </c>
      <c r="BQ541" s="10">
        <f>3/24000000*OO[[#This Row],[125 (04JUL1985 12:00:00)-Water Temperature (C)]]*OO[[#This Row],[67]]</f>
        <v>8.598486410999999E-6</v>
      </c>
      <c r="BR541" s="10">
        <f>3/24000000*OO[[#This Row],[126 (04JUL1985 15:00:00)-Water Temperature (C)]]*OO[[#This Row],[68]]</f>
        <v>1.40560633715625E-5</v>
      </c>
      <c r="BS541" s="10">
        <f>3/24000000*OO[[#This Row],[127 (04JUL1985 18:00:00)-Water Temperature (C)]]*OO[[#This Row],[69]]</f>
        <v>2.2248304468599998E-5</v>
      </c>
      <c r="BT541" s="10">
        <f>3/24000000*OO[[#This Row],[128 (04JUL1985 21:00:00)-Water Temperature (C)]]*OO[[#This Row],[70]]</f>
        <v>3.4149674851695001E-5</v>
      </c>
      <c r="BU541" s="10">
        <f>3/24000000*OO[[#This Row],[129 (05JUL1985 00:00:00)-Water Temperature (C)]]*OO[[#This Row],[71]]</f>
        <v>5.0938678206012494E-5</v>
      </c>
      <c r="BV541" s="10">
        <f>3/24000000*OO[[#This Row],[130 (05JUL1985 03:00:00)-Water Temperature (C)]]*OO[[#This Row],[72]]</f>
        <v>7.421982874961249E-5</v>
      </c>
      <c r="BW541" s="10">
        <f>3/24000000*OO[[#This Row],[131 (05JUL1985 06:00:00)-Water Temperature (C)]]*OO[[#This Row],[73]]</f>
        <v>1.05426081481875E-4</v>
      </c>
      <c r="BX541" s="10">
        <f>3/24000000*OO[[#This Row],[132 (05JUL1985 09:00:00)-Water Temperature (C)]]*OO[[#This Row],[74]]</f>
        <v>1.4643923530927499E-4</v>
      </c>
      <c r="BY541" s="10">
        <f>3/24000000*OO[[#This Row],[133 (05JUL1985 12:00:00)-Water Temperature (C)]]*OO[[#This Row],[75]]</f>
        <v>1.9925069740162497E-4</v>
      </c>
      <c r="BZ541" s="10">
        <f>3/24000000*OO[[#This Row],[134 (05JUL1985 15:00:00)-Water Temperature (C)]]*OO[[#This Row],[76]]</f>
        <v>2.6564739840975E-4</v>
      </c>
      <c r="CA541" s="10">
        <f>3/24000000*OO[[#This Row],[135 (05JUL1985 18:00:00)-Water Temperature (C)]]*OO[[#This Row],[77]]</f>
        <v>3.4754259740371249E-4</v>
      </c>
      <c r="CB541" s="10">
        <f>3/24000000*OO[[#This Row],[136 (05JUL1985 21:00:00)-Water Temperature (C)]]*OO[[#This Row],[78]]</f>
        <v>4.4733271188462492E-4</v>
      </c>
      <c r="CC541" s="10">
        <f>3/24000000*OO[[#This Row],[137 (06JUL1985 00:00:00)-Water Temperature (C)]]*OO[[#This Row],[79]]</f>
        <v>5.6782993534987497E-4</v>
      </c>
      <c r="CD541" s="10">
        <f>3/24000000*OO[[#This Row],[138 (06JUL1985 03:00:00)-Water Temperature (C)]]*OO[[#This Row],[80]]</f>
        <v>7.1359942323400002E-4</v>
      </c>
      <c r="CE541" s="10">
        <f>3/24000000*OO[[#This Row],[139 (06JUL1985 06:00:00)-Water Temperature (C)]]*OO[[#This Row],[81]]</f>
        <v>8.843367063059999E-4</v>
      </c>
      <c r="CF541" s="10">
        <f>3/24000000*OO[[#This Row],[140 (06JUL1985 09:00:00)-Water Temperature (C)]]*OO[[#This Row],[82]]</f>
        <v>1.0817643494992499E-3</v>
      </c>
      <c r="CG541" s="10">
        <f>3/24000000*OO[[#This Row],[141 (06JUL1985 12:00:00)-Water Temperature (C)]]*OO[[#This Row],[83]]</f>
        <v>1.3094678498422501E-3</v>
      </c>
      <c r="CH541" s="10">
        <f>3/24000000*OO[[#This Row],[142 (06JUL1985 15:00:00)-Water Temperature (C)]]*OO[[#This Row],[84]]</f>
        <v>1.5657122074159999E-3</v>
      </c>
      <c r="CI541" s="10">
        <f>3/24000000*OO[[#This Row],[143 (06JUL1985 18:00:00)-Water Temperature (C)]]*OO[[#This Row],[85]]</f>
        <v>1.849541297175E-3</v>
      </c>
      <c r="CJ541" s="10">
        <f>3/24000000*OO[[#This Row],[144 (06JUL1985 21:00:00)-Water Temperature (C)]]*OO[[#This Row],[86]]</f>
        <v>2.1647605593600001E-3</v>
      </c>
      <c r="CK541" s="10">
        <f>3/24000000*OO[[#This Row],[145 (07JUL1985 00:00:00)-Water Temperature (C)]]*OO[[#This Row],[87]]</f>
        <v>2.5162598416871248E-3</v>
      </c>
      <c r="CL541" s="10">
        <f>3/24000000*OO[[#This Row],[146 (07JUL1985 03:00:00)-Water Temperature (C)]]*OO[[#This Row],[88]]</f>
        <v>2.9124442056824998E-3</v>
      </c>
      <c r="CM541" s="10">
        <f>3/24000000*OO[[#This Row],[147 (07JUL1985 06:00:00)-Water Temperature (C)]]*OO[[#This Row],[89]]</f>
        <v>3.346427348041E-3</v>
      </c>
      <c r="CN541" s="10">
        <f>3/24000000*OO[[#This Row],[148 (07JUL1985 09:00:00)-Water Temperature (C)]]*OO[[#This Row],[90]]</f>
        <v>3.8134621947149999E-3</v>
      </c>
      <c r="CO541" s="10">
        <f>3/24000000*OO[[#This Row],[149 (07JUL1985 12:00:00)-Water Temperature (C)]]*OO[[#This Row],[91]]</f>
        <v>4.3152564587275004E-3</v>
      </c>
      <c r="CP541" s="10">
        <f>3/24000000*OO[[#This Row],[150 (07JUL1985 15:00:00)-Water Temperature (C)]]*OO[[#This Row],[92]]</f>
        <v>4.8431920283999999E-3</v>
      </c>
      <c r="CQ541" s="10">
        <f>3/24000000*OO[[#This Row],[151 (07JUL1985 18:00:00)-Water Temperature (C)]]*OO[[#This Row],[93]]</f>
        <v>5.3994795416774993E-3</v>
      </c>
      <c r="CR541" s="10">
        <f>3/24000000*OO[[#This Row],[152 (07JUL1985 21:00:00)-Water Temperature (C)]]*OO[[#This Row],[94]]</f>
        <v>5.98837731475E-3</v>
      </c>
      <c r="CS541" s="10">
        <f>3/24000000*OO[[#This Row],[153 (08JUL1985 00:00:00)-Water Temperature (C)]]*OO[[#This Row],[95]]</f>
        <v>6.6093714289212494E-3</v>
      </c>
      <c r="CT541" s="10">
        <f>3/24000000*OO[[#This Row],[154 (08JUL1985 03:00:00)-Water Temperature (C)]]*OO[[#This Row],[96]]</f>
        <v>7.2672113837749996E-3</v>
      </c>
      <c r="CU541" s="10">
        <f>3/24000000*OO[[#This Row],[155 (08JUL1985 06:00:00)-Water Temperature (C)]]*OO[[#This Row],[97]]</f>
        <v>7.96795069614375E-3</v>
      </c>
      <c r="CV541" s="10">
        <f>3/24000000*OO[[#This Row],[156 (08JUL1985 09:00:00)-Water Temperature (C)]]*OO[[#This Row],[98]]</f>
        <v>8.6895985239175012E-3</v>
      </c>
      <c r="CW541" s="10">
        <f>3/24000000*OO[[#This Row],[157 (08JUL1985 12:00:00)-Water Temperature (C)]]*OO[[#This Row],[99]]</f>
        <v>9.4371231679499998E-3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0</v>
      </c>
      <c r="AJ542" s="10">
        <f>3/24000000*OO[[#This Row],[92 (30JUN1985 09:00:00)-Water Temperature (C)]]*OO[[#This Row],[34]]</f>
        <v>9.3742448266012486E-42</v>
      </c>
      <c r="AK542" s="10">
        <f>3/24000000*OO[[#This Row],[93 (30JUN1985 12:00:00)-Water Temperature (C)]]*OO[[#This Row],[35]]</f>
        <v>1.7539650260201248E-38</v>
      </c>
      <c r="AL542" s="10">
        <f>3/24000000*OO[[#This Row],[94 (30JUN1985 15:00:00)-Water Temperature (C)]]*OO[[#This Row],[36]]</f>
        <v>1.5359588827386251E-35</v>
      </c>
      <c r="AM542" s="10">
        <f>3/24000000*OO[[#This Row],[95 (30JUN1985 18:00:00)-Water Temperature (C)]]*OO[[#This Row],[37]]</f>
        <v>6.9979393602525E-33</v>
      </c>
      <c r="AN542" s="10">
        <f>3/24000000*OO[[#This Row],[96 (30JUN1985 21:00:00)-Water Temperature (C)]]*OO[[#This Row],[38]]</f>
        <v>1.8038618683330002E-30</v>
      </c>
      <c r="AO542" s="10">
        <f>3/24000000*OO[[#This Row],[97 (01JUL1985 00:00:00)-Water Temperature (C)]]*OO[[#This Row],[39]]</f>
        <v>2.8370776985715E-28</v>
      </c>
      <c r="AP542" s="10">
        <f>3/24000000*OO[[#This Row],[98 (01JUL1985 03:00:00)-Water Temperature (C)]]*OO[[#This Row],[40]]</f>
        <v>2.8949426832412494E-26</v>
      </c>
      <c r="AQ542" s="10">
        <f>3/24000000*OO[[#This Row],[99 (01JUL1985 06:00:00)-Water Temperature (C)]]*OO[[#This Row],[41]]</f>
        <v>1.9879979790896249E-24</v>
      </c>
      <c r="AR542" s="10">
        <f>3/24000000*OO[[#This Row],[100 (01JUL1985 09:00:00)-Water Temperature (C)]]*OO[[#This Row],[42]]</f>
        <v>9.5350537445924984E-23</v>
      </c>
      <c r="AS542" s="10">
        <f>3/24000000*OO[[#This Row],[101 (01JUL1985 12:00:00)-Water Temperature (C)]]*OO[[#This Row],[43]]</f>
        <v>3.3120316103017502E-21</v>
      </c>
      <c r="AT542" s="10">
        <f>3/24000000*OO[[#This Row],[102 (01JUL1985 15:00:00)-Water Temperature (C)]]*OO[[#This Row],[44]]</f>
        <v>8.617116925712499E-20</v>
      </c>
      <c r="AU542" s="10">
        <f>3/24000000*OO[[#This Row],[103 (01JUL1985 18:00:00)-Water Temperature (C)]]*OO[[#This Row],[45]]</f>
        <v>1.7260479872699998E-18</v>
      </c>
      <c r="AV542" s="10">
        <f>3/24000000*OO[[#This Row],[104 (01JUL1985 21:00:00)-Water Temperature (C)]]*OO[[#This Row],[46]]</f>
        <v>2.7234622476425003E-17</v>
      </c>
      <c r="AW542" s="10">
        <f>3/24000000*OO[[#This Row],[105 (02JUL1985 00:00:00)-Water Temperature (C)]]*OO[[#This Row],[47]]</f>
        <v>3.4678497015062498E-16</v>
      </c>
      <c r="AX542" s="10">
        <f>3/24000000*OO[[#This Row],[106 (02JUL1985 03:00:00)-Water Temperature (C)]]*OO[[#This Row],[48]]</f>
        <v>3.6423283654799994E-15</v>
      </c>
      <c r="AY542" s="10">
        <f>3/24000000*OO[[#This Row],[107 (02JUL1985 06:00:00)-Water Temperature (C)]]*OO[[#This Row],[49]]</f>
        <v>3.1886042077577499E-14</v>
      </c>
      <c r="AZ542" s="10">
        <f>3/24000000*OO[[#This Row],[108 (02JUL1985 09:00:00)-Water Temperature (C)]]*OO[[#This Row],[50]]</f>
        <v>2.3533498645410001E-13</v>
      </c>
      <c r="BA542" s="10">
        <f>3/24000000*OO[[#This Row],[109 (02JUL1985 12:00:00)-Water Temperature (C)]]*OO[[#This Row],[51]]</f>
        <v>1.4856364744669999E-12</v>
      </c>
      <c r="BB542" s="10">
        <f>3/24000000*OO[[#This Row],[110 (02JUL1985 15:00:00)-Water Temperature (C)]]*OO[[#This Row],[52]]</f>
        <v>8.1280195731650001E-12</v>
      </c>
      <c r="BC542" s="10">
        <f>3/24000000*OO[[#This Row],[111 (02JUL1985 18:00:00)-Water Temperature (C)]]*OO[[#This Row],[53]]</f>
        <v>3.9008074099749997E-11</v>
      </c>
      <c r="BD542" s="10">
        <f>3/24000000*OO[[#This Row],[112 (02JUL1985 21:00:00)-Water Temperature (C)]]*OO[[#This Row],[54]]</f>
        <v>1.6619276634197498E-10</v>
      </c>
      <c r="BE542" s="10">
        <f>3/24000000*OO[[#This Row],[113 (03JUL1985 00:00:00)-Water Temperature (C)]]*OO[[#This Row],[55]]</f>
        <v>6.35889558136875E-10</v>
      </c>
      <c r="BF542" s="10">
        <f>3/24000000*OO[[#This Row],[114 (03JUL1985 03:00:00)-Water Temperature (C)]]*OO[[#This Row],[56]]</f>
        <v>2.2106610708673749E-9</v>
      </c>
      <c r="BG542" s="10">
        <f>3/24000000*OO[[#This Row],[115 (03JUL1985 06:00:00)-Water Temperature (C)]]*OO[[#This Row],[57]]</f>
        <v>7.0099001512399992E-9</v>
      </c>
      <c r="BH542" s="10">
        <f>3/24000000*OO[[#This Row],[116 (03JUL1985 09:00:00)-Water Temperature (C)]]*OO[[#This Row],[58]]</f>
        <v>2.03896316504E-8</v>
      </c>
      <c r="BI542" s="10">
        <f>3/24000000*OO[[#This Row],[117 (03JUL1985 12:00:00)-Water Temperature (C)]]*OO[[#This Row],[59]]</f>
        <v>5.4815240378499996E-8</v>
      </c>
      <c r="BJ542" s="10">
        <f>3/24000000*OO[[#This Row],[118 (03JUL1985 15:00:00)-Water Temperature (C)]]*OO[[#This Row],[60]]</f>
        <v>1.3686269392144998E-7</v>
      </c>
      <c r="BK542" s="10">
        <f>3/24000000*OO[[#This Row],[119 (03JUL1985 18:00:00)-Water Temperature (C)]]*OO[[#This Row],[61]]</f>
        <v>3.1946563593945E-7</v>
      </c>
      <c r="BL542" s="10">
        <f>3/24000000*OO[[#This Row],[120 (03JUL1985 21:00:00)-Water Temperature (C)]]*OO[[#This Row],[62]]</f>
        <v>7.0178595865812489E-7</v>
      </c>
      <c r="BM542" s="10">
        <f>3/24000000*OO[[#This Row],[121 (04JUL1985 00:00:00)-Water Temperature (C)]]*OO[[#This Row],[63]]</f>
        <v>1.4596260786175001E-6</v>
      </c>
      <c r="BN542" s="10">
        <f>3/24000000*OO[[#This Row],[122 (04JUL1985 03:00:00)-Water Temperature (C)]]*OO[[#This Row],[64]]</f>
        <v>2.89314956918E-6</v>
      </c>
      <c r="BO542" s="10">
        <f>3/24000000*OO[[#This Row],[123 (04JUL1985 06:00:00)-Water Temperature (C)]]*OO[[#This Row],[65]]</f>
        <v>5.4630660739424998E-6</v>
      </c>
      <c r="BP542" s="10">
        <f>3/24000000*OO[[#This Row],[124 (04JUL1985 09:00:00)-Water Temperature (C)]]*OO[[#This Row],[66]]</f>
        <v>9.8731347513974998E-6</v>
      </c>
      <c r="BQ542" s="10">
        <f>3/24000000*OO[[#This Row],[125 (04JUL1985 12:00:00)-Water Temperature (C)]]*OO[[#This Row],[67]]</f>
        <v>1.7114684800572499E-5</v>
      </c>
      <c r="BR542" s="10">
        <f>3/24000000*OO[[#This Row],[126 (04JUL1985 15:00:00)-Water Temperature (C)]]*OO[[#This Row],[68]]</f>
        <v>2.8601002130024997E-5</v>
      </c>
      <c r="BS542" s="10">
        <f>3/24000000*OO[[#This Row],[127 (04JUL1985 18:00:00)-Water Temperature (C)]]*OO[[#This Row],[69]]</f>
        <v>4.6248842697449997E-5</v>
      </c>
      <c r="BT542" s="10">
        <f>3/24000000*OO[[#This Row],[128 (04JUL1985 21:00:00)-Water Temperature (C)]]*OO[[#This Row],[70]]</f>
        <v>7.2479673568687488E-5</v>
      </c>
      <c r="BU542" s="10">
        <f>3/24000000*OO[[#This Row],[129 (05JUL1985 00:00:00)-Water Temperature (C)]]*OO[[#This Row],[71]]</f>
        <v>1.10309781481875E-4</v>
      </c>
      <c r="BV542" s="10">
        <f>3/24000000*OO[[#This Row],[130 (05JUL1985 03:00:00)-Water Temperature (C)]]*OO[[#This Row],[72]]</f>
        <v>1.638794924135E-4</v>
      </c>
      <c r="BW542" s="10">
        <f>3/24000000*OO[[#This Row],[131 (05JUL1985 06:00:00)-Water Temperature (C)]]*OO[[#This Row],[73]]</f>
        <v>2.3721055308179999E-4</v>
      </c>
      <c r="BX542" s="10">
        <f>3/24000000*OO[[#This Row],[132 (05JUL1985 09:00:00)-Water Temperature (C)]]*OO[[#This Row],[74]]</f>
        <v>3.3554090469877499E-4</v>
      </c>
      <c r="BY542" s="10">
        <f>3/24000000*OO[[#This Row],[133 (05JUL1985 12:00:00)-Water Temperature (C)]]*OO[[#This Row],[75]]</f>
        <v>4.64658482529E-4</v>
      </c>
      <c r="BZ542" s="10">
        <f>3/24000000*OO[[#This Row],[134 (05JUL1985 15:00:00)-Water Temperature (C)]]*OO[[#This Row],[76]]</f>
        <v>6.3013227086812496E-4</v>
      </c>
      <c r="CA542" s="10">
        <f>3/24000000*OO[[#This Row],[135 (05JUL1985 18:00:00)-Water Temperature (C)]]*OO[[#This Row],[77]]</f>
        <v>8.3806671085637512E-4</v>
      </c>
      <c r="CB542" s="10">
        <f>3/24000000*OO[[#This Row],[136 (05JUL1985 21:00:00)-Water Temperature (C)]]*OO[[#This Row],[78]]</f>
        <v>1.095961946144375E-3</v>
      </c>
      <c r="CC542" s="10">
        <f>3/24000000*OO[[#This Row],[137 (06JUL1985 00:00:00)-Water Temperature (C)]]*OO[[#This Row],[79]]</f>
        <v>1.4126454180983748E-3</v>
      </c>
      <c r="CD542" s="10">
        <f>3/24000000*OO[[#This Row],[138 (06JUL1985 03:00:00)-Water Temperature (C)]]*OO[[#This Row],[80]]</f>
        <v>1.8017397128806251E-3</v>
      </c>
      <c r="CE542" s="10">
        <f>3/24000000*OO[[#This Row],[139 (06JUL1985 06:00:00)-Water Temperature (C)]]*OO[[#This Row],[81]]</f>
        <v>2.2651797298724997E-3</v>
      </c>
      <c r="CF542" s="10">
        <f>3/24000000*OO[[#This Row],[140 (06JUL1985 09:00:00)-Water Temperature (C)]]*OO[[#This Row],[82]]</f>
        <v>2.809624513831E-3</v>
      </c>
      <c r="CG542" s="10">
        <f>3/24000000*OO[[#This Row],[141 (06JUL1985 12:00:00)-Water Temperature (C)]]*OO[[#This Row],[83]]</f>
        <v>3.4468422523430001E-3</v>
      </c>
      <c r="CH542" s="10">
        <f>3/24000000*OO[[#This Row],[142 (06JUL1985 15:00:00)-Water Temperature (C)]]*OO[[#This Row],[84]]</f>
        <v>4.1749944742E-3</v>
      </c>
      <c r="CI542" s="10">
        <f>3/24000000*OO[[#This Row],[143 (06JUL1985 18:00:00)-Water Temperature (C)]]*OO[[#This Row],[85]]</f>
        <v>4.9937407701474996E-3</v>
      </c>
      <c r="CJ542" s="10">
        <f>3/24000000*OO[[#This Row],[144 (06JUL1985 21:00:00)-Water Temperature (C)]]*OO[[#This Row],[86]]</f>
        <v>5.9155598089087489E-3</v>
      </c>
      <c r="CK542" s="10">
        <f>3/24000000*OO[[#This Row],[145 (07JUL1985 00:00:00)-Water Temperature (C)]]*OO[[#This Row],[87]]</f>
        <v>6.956313850499999E-3</v>
      </c>
      <c r="CL542" s="10">
        <f>3/24000000*OO[[#This Row],[146 (07JUL1985 03:00:00)-Water Temperature (C)]]*OO[[#This Row],[88]]</f>
        <v>8.1423034772749991E-3</v>
      </c>
      <c r="CM542" s="10">
        <f>3/24000000*OO[[#This Row],[147 (07JUL1985 06:00:00)-Water Temperature (C)]]*OO[[#This Row],[89]]</f>
        <v>9.4579279313549997E-3</v>
      </c>
      <c r="CN542" s="10">
        <f>3/24000000*OO[[#This Row],[148 (07JUL1985 09:00:00)-Water Temperature (C)]]*OO[[#This Row],[90]]</f>
        <v>1.0891739876655E-2</v>
      </c>
      <c r="CO542" s="10">
        <f>3/24000000*OO[[#This Row],[149 (07JUL1985 12:00:00)-Water Temperature (C)]]*OO[[#This Row],[91]]</f>
        <v>1.245082497525E-2</v>
      </c>
      <c r="CP542" s="10">
        <f>3/24000000*OO[[#This Row],[150 (07JUL1985 15:00:00)-Water Temperature (C)]]*OO[[#This Row],[92]]</f>
        <v>1.411214127576E-2</v>
      </c>
      <c r="CQ542" s="10">
        <f>3/24000000*OO[[#This Row],[151 (07JUL1985 18:00:00)-Water Temperature (C)]]*OO[[#This Row],[93]]</f>
        <v>1.5882741115403748E-2</v>
      </c>
      <c r="CR542" s="10">
        <f>3/24000000*OO[[#This Row],[152 (07JUL1985 21:00:00)-Water Temperature (C)]]*OO[[#This Row],[94]]</f>
        <v>1.7776973240249998E-2</v>
      </c>
      <c r="CS542" s="10">
        <f>3/24000000*OO[[#This Row],[153 (08JUL1985 00:00:00)-Water Temperature (C)]]*OO[[#This Row],[95]]</f>
        <v>1.9794800543752499E-2</v>
      </c>
      <c r="CT542" s="10">
        <f>3/24000000*OO[[#This Row],[154 (08JUL1985 03:00:00)-Water Temperature (C)]]*OO[[#This Row],[96]]</f>
        <v>2.1952352559237498E-2</v>
      </c>
      <c r="CU542" s="10">
        <f>3/24000000*OO[[#This Row],[155 (08JUL1985 06:00:00)-Water Temperature (C)]]*OO[[#This Row],[97]]</f>
        <v>2.42692313699675E-2</v>
      </c>
      <c r="CV542" s="10">
        <f>3/24000000*OO[[#This Row],[156 (08JUL1985 09:00:00)-Water Temperature (C)]]*OO[[#This Row],[98]]</f>
        <v>2.6680835106194997E-2</v>
      </c>
      <c r="CW542" s="10">
        <f>3/24000000*OO[[#This Row],[157 (08JUL1985 12:00:00)-Water Temperature (C)]]*OO[[#This Row],[99]]</f>
        <v>2.9202683289449995E-2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3.4502711039437505E-43</v>
      </c>
      <c r="AK543" s="10">
        <f>3/24000000*OO[[#This Row],[93 (30JUN1985 12:00:00)-Water Temperature (C)]]*OO[[#This Row],[35]]</f>
        <v>7.1747671125374998E-40</v>
      </c>
      <c r="AL543" s="10">
        <f>3/24000000*OO[[#This Row],[94 (30JUN1985 15:00:00)-Water Temperature (C)]]*OO[[#This Row],[36]]</f>
        <v>6.9410387180600006E-37</v>
      </c>
      <c r="AM543" s="10">
        <f>3/24000000*OO[[#This Row],[95 (30JUN1985 18:00:00)-Water Temperature (C)]]*OO[[#This Row],[37]]</f>
        <v>3.4783076961862499E-34</v>
      </c>
      <c r="AN543" s="10">
        <f>3/24000000*OO[[#This Row],[96 (30JUN1985 21:00:00)-Water Temperature (C)]]*OO[[#This Row],[38]]</f>
        <v>9.8252414808249993E-32</v>
      </c>
      <c r="AO543" s="10">
        <f>3/24000000*OO[[#This Row],[97 (01JUL1985 00:00:00)-Water Temperature (C)]]*OO[[#This Row],[39]]</f>
        <v>1.6853733116487498E-29</v>
      </c>
      <c r="AP543" s="10">
        <f>3/24000000*OO[[#This Row],[98 (01JUL1985 03:00:00)-Water Temperature (C)]]*OO[[#This Row],[40]]</f>
        <v>1.8713194656249999E-27</v>
      </c>
      <c r="AQ543" s="10">
        <f>3/24000000*OO[[#This Row],[99 (01JUL1985 06:00:00)-Water Temperature (C)]]*OO[[#This Row],[41]]</f>
        <v>1.3957085344771247E-25</v>
      </c>
      <c r="AR543" s="10">
        <f>3/24000000*OO[[#This Row],[100 (01JUL1985 09:00:00)-Water Temperature (C)]]*OO[[#This Row],[42]]</f>
        <v>7.2575838693437493E-24</v>
      </c>
      <c r="AS543" s="10">
        <f>3/24000000*OO[[#This Row],[101 (01JUL1985 12:00:00)-Water Temperature (C)]]*OO[[#This Row],[43]]</f>
        <v>2.7259329984851249E-22</v>
      </c>
      <c r="AT543" s="10">
        <f>3/24000000*OO[[#This Row],[102 (01JUL1985 15:00:00)-Water Temperature (C)]]*OO[[#This Row],[44]]</f>
        <v>7.6491099600999994E-21</v>
      </c>
      <c r="AU543" s="10">
        <f>3/24000000*OO[[#This Row],[103 (01JUL1985 18:00:00)-Water Temperature (C)]]*OO[[#This Row],[45]]</f>
        <v>1.6494760852087498E-19</v>
      </c>
      <c r="AV543" s="10">
        <f>3/24000000*OO[[#This Row],[104 (01JUL1985 21:00:00)-Water Temperature (C)]]*OO[[#This Row],[46]]</f>
        <v>2.7982630126721248E-18</v>
      </c>
      <c r="AW543" s="10">
        <f>3/24000000*OO[[#This Row],[105 (02JUL1985 00:00:00)-Water Temperature (C)]]*OO[[#This Row],[47]]</f>
        <v>3.8224263661499998E-17</v>
      </c>
      <c r="AX543" s="10">
        <f>3/24000000*OO[[#This Row],[106 (02JUL1985 03:00:00)-Water Temperature (C)]]*OO[[#This Row],[48]]</f>
        <v>4.3015834492149998E-16</v>
      </c>
      <c r="AY543" s="10">
        <f>3/24000000*OO[[#This Row],[107 (02JUL1985 06:00:00)-Water Temperature (C)]]*OO[[#This Row],[49]]</f>
        <v>4.0309951657E-15</v>
      </c>
      <c r="AZ543" s="10">
        <f>3/24000000*OO[[#This Row],[108 (02JUL1985 09:00:00)-Water Temperature (C)]]*OO[[#This Row],[50]]</f>
        <v>3.1845125588333743E-14</v>
      </c>
      <c r="BA543" s="10">
        <f>3/24000000*OO[[#This Row],[109 (02JUL1985 12:00:00)-Water Temperature (C)]]*OO[[#This Row],[51]]</f>
        <v>2.14818716946425E-13</v>
      </c>
      <c r="BB543" s="10">
        <f>3/24000000*OO[[#This Row],[110 (02JUL1985 15:00:00)-Water Temperature (C)]]*OO[[#This Row],[52]]</f>
        <v>1.2528687954539999E-12</v>
      </c>
      <c r="BC543" s="10">
        <f>3/24000000*OO[[#This Row],[111 (02JUL1985 18:00:00)-Water Temperature (C)]]*OO[[#This Row],[53]]</f>
        <v>6.3973093997100001E-12</v>
      </c>
      <c r="BD543" s="10">
        <f>3/24000000*OO[[#This Row],[112 (02JUL1985 21:00:00)-Water Temperature (C)]]*OO[[#This Row],[54]]</f>
        <v>2.8993418333577498E-11</v>
      </c>
      <c r="BE543" s="10">
        <f>3/24000000*OO[[#This Row],[113 (03JUL1985 00:00:00)-Water Temperature (C)]]*OO[[#This Row],[55]]</f>
        <v>1.1790194136319999E-10</v>
      </c>
      <c r="BF543" s="10">
        <f>3/24000000*OO[[#This Row],[114 (03JUL1985 03:00:00)-Water Temperature (C)]]*OO[[#This Row],[56]]</f>
        <v>4.3488425911950005E-10</v>
      </c>
      <c r="BG543" s="10">
        <f>3/24000000*OO[[#This Row],[115 (03JUL1985 06:00:00)-Water Temperature (C)]]*OO[[#This Row],[57]]</f>
        <v>1.460163080625875E-9</v>
      </c>
      <c r="BH543" s="10">
        <f>3/24000000*OO[[#This Row],[116 (03JUL1985 09:00:00)-Water Temperature (C)]]*OO[[#This Row],[58]]</f>
        <v>4.48430176662E-9</v>
      </c>
      <c r="BI543" s="10">
        <f>3/24000000*OO[[#This Row],[117 (03JUL1985 12:00:00)-Water Temperature (C)]]*OO[[#This Row],[59]]</f>
        <v>1.2700671643354999E-8</v>
      </c>
      <c r="BJ543" s="10">
        <f>3/24000000*OO[[#This Row],[118 (03JUL1985 15:00:00)-Water Temperature (C)]]*OO[[#This Row],[60]]</f>
        <v>3.3332932129117497E-8</v>
      </c>
      <c r="BK543" s="10">
        <f>3/24000000*OO[[#This Row],[119 (03JUL1985 18:00:00)-Water Temperature (C)]]*OO[[#This Row],[61]]</f>
        <v>8.1632090203399989E-8</v>
      </c>
      <c r="BL543" s="10">
        <f>3/24000000*OO[[#This Row],[120 (03JUL1985 21:00:00)-Water Temperature (C)]]*OO[[#This Row],[62]]</f>
        <v>1.8782039379839999E-7</v>
      </c>
      <c r="BM543" s="10">
        <f>3/24000000*OO[[#This Row],[121 (04JUL1985 00:00:00)-Water Temperature (C)]]*OO[[#This Row],[63]]</f>
        <v>4.0841617356099991E-7</v>
      </c>
      <c r="BN543" s="10">
        <f>3/24000000*OO[[#This Row],[122 (04JUL1985 03:00:00)-Water Temperature (C)]]*OO[[#This Row],[64]]</f>
        <v>8.4497842514399988E-7</v>
      </c>
      <c r="BO543" s="10">
        <f>3/24000000*OO[[#This Row],[123 (04JUL1985 06:00:00)-Water Temperature (C)]]*OO[[#This Row],[65]]</f>
        <v>1.6624961785543749E-6</v>
      </c>
      <c r="BP543" s="10">
        <f>3/24000000*OO[[#This Row],[124 (04JUL1985 09:00:00)-Water Temperature (C)]]*OO[[#This Row],[66]]</f>
        <v>3.1257649750599999E-6</v>
      </c>
      <c r="BQ543" s="10">
        <f>3/24000000*OO[[#This Row],[125 (04JUL1985 12:00:00)-Water Temperature (C)]]*OO[[#This Row],[67]]</f>
        <v>5.6271355566187505E-6</v>
      </c>
      <c r="BR543" s="10">
        <f>3/24000000*OO[[#This Row],[126 (04JUL1985 15:00:00)-Water Temperature (C)]]*OO[[#This Row],[68]]</f>
        <v>9.7510011888600001E-6</v>
      </c>
      <c r="BS543" s="10">
        <f>3/24000000*OO[[#This Row],[127 (04JUL1985 18:00:00)-Water Temperature (C)]]*OO[[#This Row],[69]]</f>
        <v>1.6325591829547501E-5</v>
      </c>
      <c r="BT543" s="10">
        <f>3/24000000*OO[[#This Row],[128 (04JUL1985 21:00:00)-Water Temperature (C)]]*OO[[#This Row],[70]]</f>
        <v>2.6452634844803751E-5</v>
      </c>
      <c r="BU543" s="10">
        <f>3/24000000*OO[[#This Row],[129 (05JUL1985 00:00:00)-Water Temperature (C)]]*OO[[#This Row],[71]]</f>
        <v>4.1567916615749994E-5</v>
      </c>
      <c r="BV543" s="10">
        <f>3/24000000*OO[[#This Row],[130 (05JUL1985 03:00:00)-Water Temperature (C)]]*OO[[#This Row],[72]]</f>
        <v>6.368639055239999E-5</v>
      </c>
      <c r="BW543" s="10">
        <f>3/24000000*OO[[#This Row],[131 (05JUL1985 06:00:00)-Water Temperature (C)]]*OO[[#This Row],[73]]</f>
        <v>9.4923617256749998E-5</v>
      </c>
      <c r="BX543" s="10">
        <f>3/24000000*OO[[#This Row],[132 (05JUL1985 09:00:00)-Water Temperature (C)]]*OO[[#This Row],[74]]</f>
        <v>1.3809779580742501E-4</v>
      </c>
      <c r="BY543" s="10">
        <f>3/24000000*OO[[#This Row],[133 (05JUL1985 12:00:00)-Water Temperature (C)]]*OO[[#This Row],[75]]</f>
        <v>1.9646036929679998E-4</v>
      </c>
      <c r="BZ543" s="10">
        <f>3/24000000*OO[[#This Row],[134 (05JUL1985 15:00:00)-Water Temperature (C)]]*OO[[#This Row],[76]]</f>
        <v>2.7337679500291249E-4</v>
      </c>
      <c r="CA543" s="10">
        <f>3/24000000*OO[[#This Row],[135 (05JUL1985 18:00:00)-Water Temperature (C)]]*OO[[#This Row],[77]]</f>
        <v>3.7267489988374996E-4</v>
      </c>
      <c r="CB543" s="10">
        <f>3/24000000*OO[[#This Row],[136 (05JUL1985 21:00:00)-Water Temperature (C)]]*OO[[#This Row],[78]]</f>
        <v>4.9906072768887493E-4</v>
      </c>
      <c r="CC543" s="10">
        <f>3/24000000*OO[[#This Row],[137 (06JUL1985 00:00:00)-Water Temperature (C)]]*OO[[#This Row],[79]]</f>
        <v>6.5812627482837499E-4</v>
      </c>
      <c r="CD543" s="10">
        <f>3/24000000*OO[[#This Row],[138 (06JUL1985 03:00:00)-Water Temperature (C)]]*OO[[#This Row],[80]]</f>
        <v>8.5814833689499995E-4</v>
      </c>
      <c r="CE543" s="10">
        <f>3/24000000*OO[[#This Row],[139 (06JUL1985 06:00:00)-Water Temperature (C)]]*OO[[#This Row],[81]]</f>
        <v>1.1018091992062498E-3</v>
      </c>
      <c r="CF543" s="10">
        <f>3/24000000*OO[[#This Row],[140 (06JUL1985 09:00:00)-Water Temperature (C)]]*OO[[#This Row],[82]]</f>
        <v>1.39452602455725E-3</v>
      </c>
      <c r="CG543" s="10">
        <f>3/24000000*OO[[#This Row],[141 (06JUL1985 12:00:00)-Water Temperature (C)]]*OO[[#This Row],[83]]</f>
        <v>1.74441588373275E-3</v>
      </c>
      <c r="CH543" s="10">
        <f>3/24000000*OO[[#This Row],[142 (06JUL1985 15:00:00)-Water Temperature (C)]]*OO[[#This Row],[84]]</f>
        <v>2.1523215646262498E-3</v>
      </c>
      <c r="CI543" s="10">
        <f>3/24000000*OO[[#This Row],[143 (06JUL1985 18:00:00)-Water Temperature (C)]]*OO[[#This Row],[85]]</f>
        <v>2.6202656812781247E-3</v>
      </c>
      <c r="CJ543" s="10">
        <f>3/24000000*OO[[#This Row],[144 (06JUL1985 21:00:00)-Water Temperature (C)]]*OO[[#This Row],[86]]</f>
        <v>3.1571946593100001E-3</v>
      </c>
      <c r="CK543" s="10">
        <f>3/24000000*OO[[#This Row],[145 (07JUL1985 00:00:00)-Water Temperature (C)]]*OO[[#This Row],[87]]</f>
        <v>3.7742385405725005E-3</v>
      </c>
      <c r="CL543" s="10">
        <f>3/24000000*OO[[#This Row],[146 (07JUL1985 03:00:00)-Water Temperature (C)]]*OO[[#This Row],[88]]</f>
        <v>4.4887213746375E-3</v>
      </c>
      <c r="CM543" s="10">
        <f>3/24000000*OO[[#This Row],[147 (07JUL1985 06:00:00)-Water Temperature (C)]]*OO[[#This Row],[89]]</f>
        <v>5.2940736638212504E-3</v>
      </c>
      <c r="CN543" s="10">
        <f>3/24000000*OO[[#This Row],[148 (07JUL1985 09:00:00)-Water Temperature (C)]]*OO[[#This Row],[90]]</f>
        <v>6.1860740803124994E-3</v>
      </c>
      <c r="CO543" s="10">
        <f>3/24000000*OO[[#This Row],[149 (07JUL1985 12:00:00)-Water Temperature (C)]]*OO[[#This Row],[91]]</f>
        <v>7.1712792172124997E-3</v>
      </c>
      <c r="CP543" s="10">
        <f>3/24000000*OO[[#This Row],[150 (07JUL1985 15:00:00)-Water Temperature (C)]]*OO[[#This Row],[92]]</f>
        <v>8.2371958060000004E-3</v>
      </c>
      <c r="CQ543" s="10">
        <f>3/24000000*OO[[#This Row],[151 (07JUL1985 18:00:00)-Water Temperature (C)]]*OO[[#This Row],[93]]</f>
        <v>9.3904679795849995E-3</v>
      </c>
      <c r="CR543" s="10">
        <f>3/24000000*OO[[#This Row],[152 (07JUL1985 21:00:00)-Water Temperature (C)]]*OO[[#This Row],[94]]</f>
        <v>1.06418165912525E-2</v>
      </c>
      <c r="CS543" s="10">
        <f>3/24000000*OO[[#This Row],[153 (08JUL1985 00:00:00)-Water Temperature (C)]]*OO[[#This Row],[95]]</f>
        <v>1.199293758043875E-2</v>
      </c>
      <c r="CT543" s="10">
        <f>3/24000000*OO[[#This Row],[154 (08JUL1985 03:00:00)-Water Temperature (C)]]*OO[[#This Row],[96]]</f>
        <v>1.3455931557099999E-2</v>
      </c>
      <c r="CU543" s="10">
        <f>3/24000000*OO[[#This Row],[155 (08JUL1985 06:00:00)-Water Temperature (C)]]*OO[[#This Row],[97]]</f>
        <v>1.5044240684225E-2</v>
      </c>
      <c r="CV543" s="10">
        <f>3/24000000*OO[[#This Row],[156 (08JUL1985 09:00:00)-Water Temperature (C)]]*OO[[#This Row],[98]]</f>
        <v>1.6716730194515E-2</v>
      </c>
      <c r="CW543" s="10">
        <f>3/24000000*OO[[#This Row],[157 (08JUL1985 12:00:00)-Water Temperature (C)]]*OO[[#This Row],[99]]</f>
        <v>1.8485454424518748E-2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0</v>
      </c>
      <c r="AK544" s="10">
        <f>3/24000000*OO[[#This Row],[93 (30JUN1985 12:00:00)-Water Temperature (C)]]*OO[[#This Row],[35]]</f>
        <v>4.4320437321299993E-41</v>
      </c>
      <c r="AL544" s="10">
        <f>3/24000000*OO[[#This Row],[94 (30JUN1985 15:00:00)-Water Temperature (C)]]*OO[[#This Row],[36]]</f>
        <v>4.5286770806999998E-38</v>
      </c>
      <c r="AM544" s="10">
        <f>3/24000000*OO[[#This Row],[95 (30JUN1985 18:00:00)-Water Temperature (C)]]*OO[[#This Row],[37]]</f>
        <v>2.3964610144154999E-35</v>
      </c>
      <c r="AN544" s="10">
        <f>3/24000000*OO[[#This Row],[96 (30JUN1985 21:00:00)-Water Temperature (C)]]*OO[[#This Row],[38]]</f>
        <v>7.1480171016999992E-33</v>
      </c>
      <c r="AO544" s="10">
        <f>3/24000000*OO[[#This Row],[97 (01JUL1985 00:00:00)-Water Temperature (C)]]*OO[[#This Row],[39]]</f>
        <v>1.2939885702425E-30</v>
      </c>
      <c r="AP544" s="10">
        <f>3/24000000*OO[[#This Row],[98 (01JUL1985 03:00:00)-Water Temperature (C)]]*OO[[#This Row],[40]]</f>
        <v>1.516099639665375E-28</v>
      </c>
      <c r="AQ544" s="10">
        <f>3/24000000*OO[[#This Row],[99 (01JUL1985 06:00:00)-Water Temperature (C)]]*OO[[#This Row],[41]]</f>
        <v>1.1940510036949998E-26</v>
      </c>
      <c r="AR544" s="10">
        <f>3/24000000*OO[[#This Row],[100 (01JUL1985 09:00:00)-Water Temperature (C)]]*OO[[#This Row],[42]]</f>
        <v>6.5601206020312502E-25</v>
      </c>
      <c r="AS544" s="10">
        <f>3/24000000*OO[[#This Row],[101 (01JUL1985 12:00:00)-Water Temperature (C)]]*OO[[#This Row],[43]]</f>
        <v>2.6034405548985003E-23</v>
      </c>
      <c r="AT544" s="10">
        <f>3/24000000*OO[[#This Row],[102 (01JUL1985 15:00:00)-Water Temperature (C)]]*OO[[#This Row],[44]]</f>
        <v>7.7167064417812496E-22</v>
      </c>
      <c r="AU544" s="10">
        <f>3/24000000*OO[[#This Row],[103 (01JUL1985 18:00:00)-Water Temperature (C)]]*OO[[#This Row],[45]]</f>
        <v>1.75776278033125E-20</v>
      </c>
      <c r="AV544" s="10">
        <f>3/24000000*OO[[#This Row],[104 (01JUL1985 21:00:00)-Water Temperature (C)]]*OO[[#This Row],[46]]</f>
        <v>3.1508483894492496E-19</v>
      </c>
      <c r="AW544" s="10">
        <f>3/24000000*OO[[#This Row],[105 (02JUL1985 00:00:00)-Water Temperature (C)]]*OO[[#This Row],[47]]</f>
        <v>4.5468188713787496E-18</v>
      </c>
      <c r="AX544" s="10">
        <f>3/24000000*OO[[#This Row],[106 (02JUL1985 03:00:00)-Water Temperature (C)]]*OO[[#This Row],[48]]</f>
        <v>5.4051212596324997E-17</v>
      </c>
      <c r="AY544" s="10">
        <f>3/24000000*OO[[#This Row],[107 (02JUL1985 06:00:00)-Water Temperature (C)]]*OO[[#This Row],[49]]</f>
        <v>5.3501324102374996E-16</v>
      </c>
      <c r="AZ544" s="10">
        <f>3/24000000*OO[[#This Row],[108 (02JUL1985 09:00:00)-Water Temperature (C)]]*OO[[#This Row],[50]]</f>
        <v>4.468518551575E-15</v>
      </c>
      <c r="BA544" s="10">
        <f>3/24000000*OO[[#This Row],[109 (02JUL1985 12:00:00)-Water Temperature (C)]]*OO[[#This Row],[51]]</f>
        <v>3.1878379276780003E-14</v>
      </c>
      <c r="BB544" s="10">
        <f>3/24000000*OO[[#This Row],[110 (02JUL1985 15:00:00)-Water Temperature (C)]]*OO[[#This Row],[52]]</f>
        <v>1.9650715891318749E-13</v>
      </c>
      <c r="BC544" s="10">
        <f>3/24000000*OO[[#This Row],[111 (02JUL1985 18:00:00)-Water Temperature (C)]]*OO[[#This Row],[53]]</f>
        <v>1.0599587754198749E-12</v>
      </c>
      <c r="BD544" s="10">
        <f>3/24000000*OO[[#This Row],[112 (02JUL1985 21:00:00)-Water Temperature (C)]]*OO[[#This Row],[54]]</f>
        <v>5.0693094388950005E-12</v>
      </c>
      <c r="BE544" s="10">
        <f>3/24000000*OO[[#This Row],[113 (03JUL1985 00:00:00)-Water Temperature (C)]]*OO[[#This Row],[55]]</f>
        <v>2.1736657906851247E-11</v>
      </c>
      <c r="BF544" s="10">
        <f>3/24000000*OO[[#This Row],[114 (03JUL1985 03:00:00)-Water Temperature (C)]]*OO[[#This Row],[56]]</f>
        <v>8.4529072022849997E-11</v>
      </c>
      <c r="BG544" s="10">
        <f>3/24000000*OO[[#This Row],[115 (03JUL1985 06:00:00)-Water Temperature (C)]]*OO[[#This Row],[57]]</f>
        <v>2.9981289982064999E-10</v>
      </c>
      <c r="BH544" s="10">
        <f>3/24000000*OO[[#This Row],[116 (03JUL1985 09:00:00)-Water Temperature (C)]]*OO[[#This Row],[58]]</f>
        <v>9.7737204746637509E-10</v>
      </c>
      <c r="BI544" s="10">
        <f>3/24000000*OO[[#This Row],[117 (03JUL1985 12:00:00)-Water Temperature (C)]]*OO[[#This Row],[59]]</f>
        <v>2.9368159887832499E-9</v>
      </c>
      <c r="BJ544" s="10">
        <f>3/24000000*OO[[#This Row],[118 (03JUL1985 15:00:00)-Water Temperature (C)]]*OO[[#This Row],[60]]</f>
        <v>8.1552339641937495E-9</v>
      </c>
      <c r="BK544" s="10">
        <f>3/24000000*OO[[#This Row],[119 (03JUL1985 18:00:00)-Water Temperature (C)]]*OO[[#This Row],[61]]</f>
        <v>2.1082802693474997E-8</v>
      </c>
      <c r="BL544" s="10">
        <f>3/24000000*OO[[#This Row],[120 (03JUL1985 21:00:00)-Water Temperature (C)]]*OO[[#This Row],[62]]</f>
        <v>5.1115962893749991E-8</v>
      </c>
      <c r="BM544" s="10">
        <f>3/24000000*OO[[#This Row],[121 (04JUL1985 00:00:00)-Water Temperature (C)]]*OO[[#This Row],[63]]</f>
        <v>1.169246631912125E-7</v>
      </c>
      <c r="BN544" s="10">
        <f>3/24000000*OO[[#This Row],[122 (04JUL1985 03:00:00)-Water Temperature (C)]]*OO[[#This Row],[64]]</f>
        <v>2.5406190229794998E-7</v>
      </c>
      <c r="BO544" s="10">
        <f>3/24000000*OO[[#This Row],[123 (04JUL1985 06:00:00)-Water Temperature (C)]]*OO[[#This Row],[65]]</f>
        <v>5.2428962449499997E-7</v>
      </c>
      <c r="BP544" s="10">
        <f>3/24000000*OO[[#This Row],[124 (04JUL1985 09:00:00)-Water Temperature (C)]]*OO[[#This Row],[66]]</f>
        <v>1.0324574823105E-6</v>
      </c>
      <c r="BQ544" s="10">
        <f>3/24000000*OO[[#This Row],[125 (04JUL1985 12:00:00)-Water Temperature (C)]]*OO[[#This Row],[67]]</f>
        <v>1.9437742792199998E-6</v>
      </c>
      <c r="BR544" s="10">
        <f>3/24000000*OO[[#This Row],[126 (04JUL1985 15:00:00)-Water Temperature (C)]]*OO[[#This Row],[68]]</f>
        <v>3.5165422164480003E-6</v>
      </c>
      <c r="BS544" s="10">
        <f>3/24000000*OO[[#This Row],[127 (04JUL1985 18:00:00)-Water Temperature (C)]]*OO[[#This Row],[69]]</f>
        <v>6.1371039222225E-6</v>
      </c>
      <c r="BT544" s="10">
        <f>3/24000000*OO[[#This Row],[128 (04JUL1985 21:00:00)-Water Temperature (C)]]*OO[[#This Row],[70]]</f>
        <v>1.03508355141E-5</v>
      </c>
      <c r="BU544" s="10">
        <f>3/24000000*OO[[#This Row],[129 (05JUL1985 00:00:00)-Water Temperature (C)]]*OO[[#This Row],[71]]</f>
        <v>1.6908855111360001E-5</v>
      </c>
      <c r="BV544" s="10">
        <f>3/24000000*OO[[#This Row],[130 (05JUL1985 03:00:00)-Water Temperature (C)]]*OO[[#This Row],[72]]</f>
        <v>2.6893381955022496E-5</v>
      </c>
      <c r="BW544" s="10">
        <f>3/24000000*OO[[#This Row],[131 (05JUL1985 06:00:00)-Water Temperature (C)]]*OO[[#This Row],[73]]</f>
        <v>4.1555063532937494E-5</v>
      </c>
      <c r="BX544" s="10">
        <f>3/24000000*OO[[#This Row],[132 (05JUL1985 09:00:00)-Water Temperature (C)]]*OO[[#This Row],[74]]</f>
        <v>6.2585756089274995E-5</v>
      </c>
      <c r="BY544" s="10">
        <f>3/24000000*OO[[#This Row],[133 (05JUL1985 12:00:00)-Water Temperature (C)]]*OO[[#This Row],[75]]</f>
        <v>9.2059387443537506E-5</v>
      </c>
      <c r="BZ544" s="10">
        <f>3/24000000*OO[[#This Row],[134 (05JUL1985 15:00:00)-Water Temperature (C)]]*OO[[#This Row],[76]]</f>
        <v>1.322964483689375E-4</v>
      </c>
      <c r="CA544" s="10">
        <f>3/24000000*OO[[#This Row],[135 (05JUL1985 18:00:00)-Water Temperature (C)]]*OO[[#This Row],[77]]</f>
        <v>1.860305523776625E-4</v>
      </c>
      <c r="CB544" s="10">
        <f>3/24000000*OO[[#This Row],[136 (05JUL1985 21:00:00)-Water Temperature (C)]]*OO[[#This Row],[78]]</f>
        <v>2.5666184453954999E-4</v>
      </c>
      <c r="CC544" s="10">
        <f>3/24000000*OO[[#This Row],[137 (06JUL1985 00:00:00)-Water Temperature (C)]]*OO[[#This Row],[79]]</f>
        <v>3.4826617908903751E-4</v>
      </c>
      <c r="CD544" s="10">
        <f>3/24000000*OO[[#This Row],[138 (06JUL1985 03:00:00)-Water Temperature (C)]]*OO[[#This Row],[80]]</f>
        <v>4.6677537825449999E-4</v>
      </c>
      <c r="CE544" s="10">
        <f>3/24000000*OO[[#This Row],[139 (06JUL1985 06:00:00)-Water Temperature (C)]]*OO[[#This Row],[81]]</f>
        <v>6.1548196809599993E-4</v>
      </c>
      <c r="CF544" s="10">
        <f>3/24000000*OO[[#This Row],[140 (06JUL1985 09:00:00)-Water Temperature (C)]]*OO[[#This Row],[82]]</f>
        <v>7.9928408952474996E-4</v>
      </c>
      <c r="CG544" s="10">
        <f>3/24000000*OO[[#This Row],[141 (06JUL1985 12:00:00)-Water Temperature (C)]]*OO[[#This Row],[83]]</f>
        <v>1.0248288490055E-3</v>
      </c>
      <c r="CH544" s="10">
        <f>3/24000000*OO[[#This Row],[142 (06JUL1985 15:00:00)-Water Temperature (C)]]*OO[[#This Row],[84]]</f>
        <v>1.2947586946574999E-3</v>
      </c>
      <c r="CI544" s="10">
        <f>3/24000000*OO[[#This Row],[143 (06JUL1985 18:00:00)-Water Temperature (C)]]*OO[[#This Row],[85]]</f>
        <v>1.6122977245319999E-3</v>
      </c>
      <c r="CJ544" s="10">
        <f>3/24000000*OO[[#This Row],[144 (06JUL1985 21:00:00)-Water Temperature (C)]]*OO[[#This Row],[86]]</f>
        <v>1.9851650029749997E-3</v>
      </c>
      <c r="CK544" s="10">
        <f>3/24000000*OO[[#This Row],[145 (07JUL1985 00:00:00)-Water Temperature (C)]]*OO[[#This Row],[87]]</f>
        <v>2.422482909306E-3</v>
      </c>
      <c r="CL544" s="10">
        <f>3/24000000*OO[[#This Row],[146 (07JUL1985 03:00:00)-Water Temperature (C)]]*OO[[#This Row],[88]]</f>
        <v>2.9386172649074997E-3</v>
      </c>
      <c r="CM544" s="10">
        <f>3/24000000*OO[[#This Row],[147 (07JUL1985 06:00:00)-Water Temperature (C)]]*OO[[#This Row],[89]]</f>
        <v>3.5331124609880001E-3</v>
      </c>
      <c r="CN544" s="10">
        <f>3/24000000*OO[[#This Row],[148 (07JUL1985 09:00:00)-Water Temperature (C)]]*OO[[#This Row],[90]]</f>
        <v>4.2059614321962495E-3</v>
      </c>
      <c r="CO544" s="10">
        <f>3/24000000*OO[[#This Row],[149 (07JUL1985 12:00:00)-Water Temperature (C)]]*OO[[#This Row],[91]]</f>
        <v>4.9636500865187496E-3</v>
      </c>
      <c r="CP544" s="10">
        <f>3/24000000*OO[[#This Row],[150 (07JUL1985 15:00:00)-Water Temperature (C)]]*OO[[#This Row],[92]]</f>
        <v>5.7991252021999994E-3</v>
      </c>
      <c r="CQ544" s="10">
        <f>3/24000000*OO[[#This Row],[151 (07JUL1985 18:00:00)-Water Temperature (C)]]*OO[[#This Row],[93]]</f>
        <v>6.7191531484537496E-3</v>
      </c>
      <c r="CR544" s="10">
        <f>3/24000000*OO[[#This Row],[152 (07JUL1985 21:00:00)-Water Temperature (C)]]*OO[[#This Row],[94]]</f>
        <v>7.7344428969349996E-3</v>
      </c>
      <c r="CS544" s="10">
        <f>3/24000000*OO[[#This Row],[153 (08JUL1985 00:00:00)-Water Temperature (C)]]*OO[[#This Row],[95]]</f>
        <v>8.8495228941187498E-3</v>
      </c>
      <c r="CT544" s="10">
        <f>3/24000000*OO[[#This Row],[154 (08JUL1985 03:00:00)-Water Temperature (C)]]*OO[[#This Row],[96]]</f>
        <v>1.00733947110825E-2</v>
      </c>
      <c r="CU544" s="10">
        <f>3/24000000*OO[[#This Row],[155 (08JUL1985 06:00:00)-Water Temperature (C)]]*OO[[#This Row],[97]]</f>
        <v>1.1419925915565E-2</v>
      </c>
      <c r="CV544" s="10">
        <f>3/24000000*OO[[#This Row],[156 (08JUL1985 09:00:00)-Water Temperature (C)]]*OO[[#This Row],[98]]</f>
        <v>1.2860134032281249E-2</v>
      </c>
      <c r="CW544" s="10">
        <f>3/24000000*OO[[#This Row],[157 (08JUL1985 12:00:00)-Water Temperature (C)]]*OO[[#This Row],[99]]</f>
        <v>1.4403594883855E-2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0</v>
      </c>
      <c r="AM545" s="10">
        <f>3/24000000*OO[[#This Row],[95 (30JUN1985 18:00:00)-Water Temperature (C)]]*OO[[#This Row],[37]]</f>
        <v>-8.7252862459875005E-41</v>
      </c>
      <c r="AN545" s="10">
        <f>3/24000000*OO[[#This Row],[96 (30JUN1985 21:00:00)-Water Temperature (C)]]*OO[[#This Row],[38]]</f>
        <v>-1.5168520087759999E-38</v>
      </c>
      <c r="AO545" s="10">
        <f>3/24000000*OO[[#This Row],[97 (01JUL1985 00:00:00)-Water Temperature (C)]]*OO[[#This Row],[39]]</f>
        <v>-2.395934393132E-36</v>
      </c>
      <c r="AP545" s="10">
        <f>3/24000000*OO[[#This Row],[98 (01JUL1985 03:00:00)-Water Temperature (C)]]*OO[[#This Row],[40]]</f>
        <v>-3.6063640754412497E-35</v>
      </c>
      <c r="AQ545" s="10">
        <f>3/24000000*OO[[#This Row],[99 (01JUL1985 06:00:00)-Water Temperature (C)]]*OO[[#This Row],[41]]</f>
        <v>-2.9736334498630001E-33</v>
      </c>
      <c r="AR545" s="10">
        <f>3/24000000*OO[[#This Row],[100 (01JUL1985 09:00:00)-Water Temperature (C)]]*OO[[#This Row],[42]]</f>
        <v>-9.7543799915125002E-33</v>
      </c>
      <c r="AS545" s="10">
        <f>3/24000000*OO[[#This Row],[101 (01JUL1985 12:00:00)-Water Temperature (C)]]*OO[[#This Row],[43]]</f>
        <v>1.0034201589335E-26</v>
      </c>
      <c r="AT545" s="10">
        <f>3/24000000*OO[[#This Row],[102 (01JUL1985 15:00:00)-Water Temperature (C)]]*OO[[#This Row],[44]]</f>
        <v>7.9260716442600004E-25</v>
      </c>
      <c r="AU545" s="10">
        <f>3/24000000*OO[[#This Row],[103 (01JUL1985 18:00:00)-Water Temperature (C)]]*OO[[#This Row],[45]]</f>
        <v>2.9827315918323753E-23</v>
      </c>
      <c r="AV545" s="10">
        <f>3/24000000*OO[[#This Row],[104 (01JUL1985 21:00:00)-Water Temperature (C)]]*OO[[#This Row],[46]]</f>
        <v>7.4205905973500012E-22</v>
      </c>
      <c r="AW545" s="10">
        <f>3/24000000*OO[[#This Row],[105 (02JUL1985 00:00:00)-Water Temperature (C)]]*OO[[#This Row],[47]]</f>
        <v>1.5594048289020001E-20</v>
      </c>
      <c r="AX545" s="10">
        <f>3/24000000*OO[[#This Row],[106 (02JUL1985 03:00:00)-Water Temperature (C)]]*OO[[#This Row],[48]]</f>
        <v>2.3390043844322495E-19</v>
      </c>
      <c r="AY545" s="10">
        <f>3/24000000*OO[[#This Row],[107 (02JUL1985 06:00:00)-Water Temperature (C)]]*OO[[#This Row],[49]]</f>
        <v>2.6399342043485E-18</v>
      </c>
      <c r="AZ545" s="10">
        <f>3/24000000*OO[[#This Row],[108 (02JUL1985 09:00:00)-Water Temperature (C)]]*OO[[#This Row],[50]]</f>
        <v>2.4307622648272497E-17</v>
      </c>
      <c r="BA545" s="10">
        <f>3/24000000*OO[[#This Row],[109 (02JUL1985 12:00:00)-Water Temperature (C)]]*OO[[#This Row],[51]]</f>
        <v>1.9744541645309998E-16</v>
      </c>
      <c r="BB545" s="10">
        <f>3/24000000*OO[[#This Row],[110 (02JUL1985 15:00:00)-Water Temperature (C)]]*OO[[#This Row],[52]]</f>
        <v>1.4304821654518748E-15</v>
      </c>
      <c r="BC545" s="10">
        <f>3/24000000*OO[[#This Row],[111 (02JUL1985 18:00:00)-Water Temperature (C)]]*OO[[#This Row],[53]]</f>
        <v>8.9326192284699993E-15</v>
      </c>
      <c r="BD545" s="10">
        <f>3/24000000*OO[[#This Row],[112 (02JUL1985 21:00:00)-Water Temperature (C)]]*OO[[#This Row],[54]]</f>
        <v>4.7975034212437496E-14</v>
      </c>
      <c r="BE545" s="10">
        <f>3/24000000*OO[[#This Row],[113 (03JUL1985 00:00:00)-Water Temperature (C)]]*OO[[#This Row],[55]]</f>
        <v>2.3718553450308745E-13</v>
      </c>
      <c r="BF545" s="10">
        <f>3/24000000*OO[[#This Row],[114 (03JUL1985 03:00:00)-Water Temperature (C)]]*OO[[#This Row],[56]]</f>
        <v>1.0383229264147499E-12</v>
      </c>
      <c r="BG545" s="10">
        <f>3/24000000*OO[[#This Row],[115 (03JUL1985 06:00:00)-Water Temperature (C)]]*OO[[#This Row],[57]]</f>
        <v>3.9906652548624997E-12</v>
      </c>
      <c r="BH545" s="10">
        <f>3/24000000*OO[[#This Row],[116 (03JUL1985 09:00:00)-Water Temperature (C)]]*OO[[#This Row],[58]]</f>
        <v>1.3885877886746248E-11</v>
      </c>
      <c r="BI545" s="10">
        <f>3/24000000*OO[[#This Row],[117 (03JUL1985 12:00:00)-Water Temperature (C)]]*OO[[#This Row],[59]]</f>
        <v>4.5054506463750001E-11</v>
      </c>
      <c r="BJ545" s="10">
        <f>3/24000000*OO[[#This Row],[118 (03JUL1985 15:00:00)-Water Temperature (C)]]*OO[[#This Row],[60]]</f>
        <v>1.45258589359575E-10</v>
      </c>
      <c r="BK545" s="10">
        <f>3/24000000*OO[[#This Row],[119 (03JUL1985 18:00:00)-Water Temperature (C)]]*OO[[#This Row],[61]]</f>
        <v>4.4499119686724999E-10</v>
      </c>
      <c r="BL545" s="10">
        <f>3/24000000*OO[[#This Row],[120 (03JUL1985 21:00:00)-Water Temperature (C)]]*OO[[#This Row],[62]]</f>
        <v>1.2550779681699998E-9</v>
      </c>
      <c r="BM545" s="10">
        <f>3/24000000*OO[[#This Row],[121 (04JUL1985 00:00:00)-Water Temperature (C)]]*OO[[#This Row],[63]]</f>
        <v>3.332911935724E-9</v>
      </c>
      <c r="BN545" s="10">
        <f>3/24000000*OO[[#This Row],[122 (04JUL1985 03:00:00)-Water Temperature (C)]]*OO[[#This Row],[64]]</f>
        <v>8.2659701479762503E-9</v>
      </c>
      <c r="BO545" s="10">
        <f>3/24000000*OO[[#This Row],[123 (04JUL1985 06:00:00)-Water Temperature (C)]]*OO[[#This Row],[65]]</f>
        <v>1.8960417574546246E-8</v>
      </c>
      <c r="BP545" s="10">
        <f>3/24000000*OO[[#This Row],[124 (04JUL1985 09:00:00)-Water Temperature (C)]]*OO[[#This Row],[66]]</f>
        <v>4.0772307808324995E-8</v>
      </c>
      <c r="BQ545" s="10">
        <f>3/24000000*OO[[#This Row],[125 (04JUL1985 12:00:00)-Water Temperature (C)]]*OO[[#This Row],[67]]</f>
        <v>8.3552263938674984E-8</v>
      </c>
      <c r="BR545" s="10">
        <f>3/24000000*OO[[#This Row],[126 (04JUL1985 15:00:00)-Water Temperature (C)]]*OO[[#This Row],[68]]</f>
        <v>1.650677378415E-7</v>
      </c>
      <c r="BS545" s="10">
        <f>3/24000000*OO[[#This Row],[127 (04JUL1985 18:00:00)-Water Temperature (C)]]*OO[[#This Row],[69]]</f>
        <v>3.1459636995194992E-7</v>
      </c>
      <c r="BT545" s="10">
        <f>3/24000000*OO[[#This Row],[128 (04JUL1985 21:00:00)-Water Temperature (C)]]*OO[[#This Row],[70]]</f>
        <v>5.7518205435487497E-7</v>
      </c>
      <c r="BU545" s="10">
        <f>3/24000000*OO[[#This Row],[129 (05JUL1985 00:00:00)-Water Temperature (C)]]*OO[[#This Row],[71]]</f>
        <v>1.009678462855E-6</v>
      </c>
      <c r="BV545" s="10">
        <f>3/24000000*OO[[#This Row],[130 (05JUL1985 03:00:00)-Water Temperature (C)]]*OO[[#This Row],[72]]</f>
        <v>1.7188432814924998E-6</v>
      </c>
      <c r="BW545" s="10">
        <f>3/24000000*OO[[#This Row],[131 (05JUL1985 06:00:00)-Water Temperature (C)]]*OO[[#This Row],[73]]</f>
        <v>2.8431396873449995E-6</v>
      </c>
      <c r="BX545" s="10">
        <f>3/24000000*OO[[#This Row],[132 (05JUL1985 09:00:00)-Water Temperature (C)]]*OO[[#This Row],[74]]</f>
        <v>4.5764547131174992E-6</v>
      </c>
      <c r="BY545" s="10">
        <f>3/24000000*OO[[#This Row],[133 (05JUL1985 12:00:00)-Water Temperature (C)]]*OO[[#This Row],[75]]</f>
        <v>7.1566612603199998E-6</v>
      </c>
      <c r="BZ545" s="10">
        <f>3/24000000*OO[[#This Row],[134 (05JUL1985 15:00:00)-Water Temperature (C)]]*OO[[#This Row],[76]]</f>
        <v>1.0870766264474999E-5</v>
      </c>
      <c r="CA545" s="10">
        <f>3/24000000*OO[[#This Row],[135 (05JUL1985 18:00:00)-Water Temperature (C)]]*OO[[#This Row],[77]]</f>
        <v>1.6099856568509999E-5</v>
      </c>
      <c r="CB545" s="10">
        <f>3/24000000*OO[[#This Row],[136 (05JUL1985 21:00:00)-Water Temperature (C)]]*OO[[#This Row],[78]]</f>
        <v>2.3360946394630002E-5</v>
      </c>
      <c r="CC545" s="10">
        <f>3/24000000*OO[[#This Row],[137 (06JUL1985 00:00:00)-Water Temperature (C)]]*OO[[#This Row],[79]]</f>
        <v>3.3423846808231251E-5</v>
      </c>
      <c r="CD545" s="10">
        <f>3/24000000*OO[[#This Row],[138 (06JUL1985 03:00:00)-Water Temperature (C)]]*OO[[#This Row],[80]]</f>
        <v>4.7133043746600002E-5</v>
      </c>
      <c r="CE545" s="10">
        <f>3/24000000*OO[[#This Row],[139 (06JUL1985 06:00:00)-Water Temperature (C)]]*OO[[#This Row],[81]]</f>
        <v>6.5024779788375005E-5</v>
      </c>
      <c r="CF545" s="10">
        <f>3/24000000*OO[[#This Row],[140 (06JUL1985 09:00:00)-Water Temperature (C)]]*OO[[#This Row],[82]]</f>
        <v>8.7893698167749993E-5</v>
      </c>
      <c r="CG545" s="10">
        <f>3/24000000*OO[[#This Row],[141 (06JUL1985 12:00:00)-Water Temperature (C)]]*OO[[#This Row],[83]]</f>
        <v>1.1705713254405E-4</v>
      </c>
      <c r="CH545" s="10">
        <f>3/24000000*OO[[#This Row],[142 (06JUL1985 15:00:00)-Water Temperature (C)]]*OO[[#This Row],[84]]</f>
        <v>1.5378775765031251E-4</v>
      </c>
      <c r="CI545" s="10">
        <f>3/24000000*OO[[#This Row],[143 (06JUL1985 18:00:00)-Water Temperature (C)]]*OO[[#This Row],[85]]</f>
        <v>1.9930471025321253E-4</v>
      </c>
      <c r="CJ545" s="10">
        <f>3/24000000*OO[[#This Row],[144 (06JUL1985 21:00:00)-Water Temperature (C)]]*OO[[#This Row],[86]]</f>
        <v>2.5528222069283744E-4</v>
      </c>
      <c r="CK545" s="10">
        <f>3/24000000*OO[[#This Row],[145 (07JUL1985 00:00:00)-Water Temperature (C)]]*OO[[#This Row],[87]]</f>
        <v>3.2527911139610001E-4</v>
      </c>
      <c r="CL545" s="10">
        <f>3/24000000*OO[[#This Row],[146 (07JUL1985 03:00:00)-Water Temperature (C)]]*OO[[#This Row],[88]]</f>
        <v>4.1197192175199999E-4</v>
      </c>
      <c r="CM545" s="10">
        <f>3/24000000*OO[[#This Row],[147 (07JUL1985 06:00:00)-Water Temperature (C)]]*OO[[#This Row],[89]]</f>
        <v>5.1470452946124996E-4</v>
      </c>
      <c r="CN545" s="10">
        <f>3/24000000*OO[[#This Row],[148 (07JUL1985 09:00:00)-Water Temperature (C)]]*OO[[#This Row],[90]]</f>
        <v>6.3399485015424998E-4</v>
      </c>
      <c r="CO545" s="10">
        <f>3/24000000*OO[[#This Row],[149 (07JUL1985 12:00:00)-Water Temperature (C)]]*OO[[#This Row],[91]]</f>
        <v>7.7307953280250001E-4</v>
      </c>
      <c r="CP545" s="10">
        <f>3/24000000*OO[[#This Row],[150 (07JUL1985 15:00:00)-Water Temperature (C)]]*OO[[#This Row],[92]]</f>
        <v>9.3472628108799986E-4</v>
      </c>
      <c r="CQ545" s="10">
        <f>3/24000000*OO[[#This Row],[151 (07JUL1985 18:00:00)-Water Temperature (C)]]*OO[[#This Row],[93]]</f>
        <v>1.12164067905E-3</v>
      </c>
      <c r="CR545" s="10">
        <f>3/24000000*OO[[#This Row],[152 (07JUL1985 21:00:00)-Water Temperature (C)]]*OO[[#This Row],[94]]</f>
        <v>1.3348405819531249E-3</v>
      </c>
      <c r="CS545" s="10">
        <f>3/24000000*OO[[#This Row],[153 (08JUL1985 00:00:00)-Water Temperature (C)]]*OO[[#This Row],[95]]</f>
        <v>1.57283007305375E-3</v>
      </c>
      <c r="CT545" s="10">
        <f>3/24000000*OO[[#This Row],[154 (08JUL1985 03:00:00)-Water Temperature (C)]]*OO[[#This Row],[96]]</f>
        <v>1.8418817841322501E-3</v>
      </c>
      <c r="CU545" s="10">
        <f>3/24000000*OO[[#This Row],[155 (08JUL1985 06:00:00)-Water Temperature (C)]]*OO[[#This Row],[97]]</f>
        <v>2.1489370148784995E-3</v>
      </c>
      <c r="CV545" s="10">
        <f>3/24000000*OO[[#This Row],[156 (08JUL1985 09:00:00)-Water Temperature (C)]]*OO[[#This Row],[98]]</f>
        <v>2.4924957577038749E-3</v>
      </c>
      <c r="CW545" s="10">
        <f>3/24000000*OO[[#This Row],[157 (08JUL1985 12:00:00)-Water Temperature (C)]]*OO[[#This Row],[99]]</f>
        <v>2.8749760370129999E-3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1.6379092016640002E-43</v>
      </c>
      <c r="AL546" s="10">
        <f>3/24000000*OO[[#This Row],[94 (30JUN1985 15:00:00)-Water Temperature (C)]]*OO[[#This Row],[36]]</f>
        <v>1.8489324689999999E-40</v>
      </c>
      <c r="AM546" s="10">
        <f>3/24000000*OO[[#This Row],[95 (30JUN1985 18:00:00)-Water Temperature (C)]]*OO[[#This Row],[37]]</f>
        <v>1.0764063871199997E-37</v>
      </c>
      <c r="AN546" s="10">
        <f>3/24000000*OO[[#This Row],[96 (30JUN1985 21:00:00)-Water Temperature (C)]]*OO[[#This Row],[38]]</f>
        <v>3.5196243791024995E-35</v>
      </c>
      <c r="AO546" s="10">
        <f>3/24000000*OO[[#This Row],[97 (01JUL1985 00:00:00)-Water Temperature (C)]]*OO[[#This Row],[39]]</f>
        <v>6.9491099569225E-33</v>
      </c>
      <c r="AP546" s="10">
        <f>3/24000000*OO[[#This Row],[98 (01JUL1985 03:00:00)-Water Temperature (C)]]*OO[[#This Row],[40]]</f>
        <v>8.8537587145074984E-31</v>
      </c>
      <c r="AQ546" s="10">
        <f>3/24000000*OO[[#This Row],[99 (01JUL1985 06:00:00)-Water Temperature (C)]]*OO[[#This Row],[41]]</f>
        <v>7.5775624412249997E-29</v>
      </c>
      <c r="AR546" s="10">
        <f>3/24000000*OO[[#This Row],[100 (01JUL1985 09:00:00)-Water Temperature (C)]]*OO[[#This Row],[42]]</f>
        <v>4.5196070688299997E-27</v>
      </c>
      <c r="AS546" s="10">
        <f>3/24000000*OO[[#This Row],[101 (01JUL1985 12:00:00)-Water Temperature (C)]]*OO[[#This Row],[43]]</f>
        <v>1.9457289532702497E-25</v>
      </c>
      <c r="AT546" s="10">
        <f>3/24000000*OO[[#This Row],[102 (01JUL1985 15:00:00)-Water Temperature (C)]]*OO[[#This Row],[44]]</f>
        <v>6.2522880446524988E-24</v>
      </c>
      <c r="AU546" s="10">
        <f>3/24000000*OO[[#This Row],[103 (01JUL1985 18:00:00)-Water Temperature (C)]]*OO[[#This Row],[45]]</f>
        <v>1.5422561075748751E-22</v>
      </c>
      <c r="AV546" s="10">
        <f>3/24000000*OO[[#This Row],[104 (01JUL1985 21:00:00)-Water Temperature (C)]]*OO[[#This Row],[46]]</f>
        <v>2.9903902653780003E-21</v>
      </c>
      <c r="AW546" s="10">
        <f>3/24000000*OO[[#This Row],[105 (02JUL1985 00:00:00)-Water Temperature (C)]]*OO[[#This Row],[47]]</f>
        <v>4.6628012159100002E-20</v>
      </c>
      <c r="AX546" s="10">
        <f>3/24000000*OO[[#This Row],[106 (02JUL1985 03:00:00)-Water Temperature (C)]]*OO[[#This Row],[48]]</f>
        <v>5.9818727199299993E-19</v>
      </c>
      <c r="AY546" s="10">
        <f>3/24000000*OO[[#This Row],[107 (02JUL1985 06:00:00)-Water Temperature (C)]]*OO[[#This Row],[49]]</f>
        <v>6.3797783687999994E-18</v>
      </c>
      <c r="AZ546" s="10">
        <f>3/24000000*OO[[#This Row],[108 (02JUL1985 09:00:00)-Water Temperature (C)]]*OO[[#This Row],[50]]</f>
        <v>5.7365204435099993E-17</v>
      </c>
      <c r="BA546" s="10">
        <f>3/24000000*OO[[#This Row],[109 (02JUL1985 12:00:00)-Water Temperature (C)]]*OO[[#This Row],[51]]</f>
        <v>4.4249222259437504E-16</v>
      </c>
      <c r="BB546" s="10">
        <f>3/24000000*OO[[#This Row],[110 (02JUL1985 15:00:00)-Water Temperature (C)]]*OO[[#This Row],[52]]</f>
        <v>2.9438075296287499E-15</v>
      </c>
      <c r="BC546" s="10">
        <f>3/24000000*OO[[#This Row],[111 (02JUL1985 18:00:00)-Water Temperature (C)]]*OO[[#This Row],[53]]</f>
        <v>1.7083599770269997E-14</v>
      </c>
      <c r="BD546" s="10">
        <f>3/24000000*OO[[#This Row],[112 (02JUL1985 21:00:00)-Water Temperature (C)]]*OO[[#This Row],[54]]</f>
        <v>8.7764728459499995E-14</v>
      </c>
      <c r="BE546" s="10">
        <f>3/24000000*OO[[#This Row],[113 (03JUL1985 00:00:00)-Water Temperature (C)]]*OO[[#This Row],[55]]</f>
        <v>4.0362569790725002E-13</v>
      </c>
      <c r="BF546" s="10">
        <f>3/24000000*OO[[#This Row],[114 (03JUL1985 03:00:00)-Water Temperature (C)]]*OO[[#This Row],[56]]</f>
        <v>1.6817769736337499E-12</v>
      </c>
      <c r="BG546" s="10">
        <f>3/24000000*OO[[#This Row],[115 (03JUL1985 06:00:00)-Water Temperature (C)]]*OO[[#This Row],[57]]</f>
        <v>6.3792438532575007E-12</v>
      </c>
      <c r="BH546" s="10">
        <f>3/24000000*OO[[#This Row],[116 (03JUL1985 09:00:00)-Water Temperature (C)]]*OO[[#This Row],[58]]</f>
        <v>2.2196908557092501E-11</v>
      </c>
      <c r="BI546" s="10">
        <f>3/24000000*OO[[#This Row],[117 (03JUL1985 12:00:00)-Water Temperature (C)]]*OO[[#This Row],[59]]</f>
        <v>7.1240912586374986E-11</v>
      </c>
      <c r="BJ546" s="10">
        <f>3/24000000*OO[[#This Row],[118 (03JUL1985 15:00:00)-Water Temperature (C)]]*OO[[#This Row],[60]]</f>
        <v>2.1169532824319999E-10</v>
      </c>
      <c r="BK546" s="10">
        <f>3/24000000*OO[[#This Row],[119 (03JUL1985 18:00:00)-Water Temperature (C)]]*OO[[#This Row],[61]]</f>
        <v>5.8647666442662493E-10</v>
      </c>
      <c r="BL546" s="10">
        <f>3/24000000*OO[[#This Row],[120 (03JUL1985 21:00:00)-Water Temperature (C)]]*OO[[#This Row],[62]]</f>
        <v>1.523725840347125E-9</v>
      </c>
      <c r="BM546" s="10">
        <f>3/24000000*OO[[#This Row],[121 (04JUL1985 00:00:00)-Water Temperature (C)]]*OO[[#This Row],[63]]</f>
        <v>3.7310793302475003E-9</v>
      </c>
      <c r="BN546" s="10">
        <f>3/24000000*OO[[#This Row],[122 (04JUL1985 03:00:00)-Water Temperature (C)]]*OO[[#This Row],[64]]</f>
        <v>8.6702568697799986E-9</v>
      </c>
      <c r="BO546" s="10">
        <f>3/24000000*OO[[#This Row],[123 (04JUL1985 06:00:00)-Water Temperature (C)]]*OO[[#This Row],[65]]</f>
        <v>1.912482587075E-8</v>
      </c>
      <c r="BP546" s="10">
        <f>3/24000000*OO[[#This Row],[124 (04JUL1985 09:00:00)-Water Temperature (C)]]*OO[[#This Row],[66]]</f>
        <v>4.0206790662750001E-8</v>
      </c>
      <c r="BQ546" s="10">
        <f>3/24000000*OO[[#This Row],[125 (04JUL1985 12:00:00)-Water Temperature (C)]]*OO[[#This Row],[67]]</f>
        <v>8.0723224042574992E-8</v>
      </c>
      <c r="BR546" s="10">
        <f>3/24000000*OO[[#This Row],[126 (04JUL1985 15:00:00)-Water Temperature (C)]]*OO[[#This Row],[68]]</f>
        <v>1.555361731425E-7</v>
      </c>
      <c r="BS546" s="10">
        <f>3/24000000*OO[[#This Row],[127 (04JUL1985 18:00:00)-Water Temperature (C)]]*OO[[#This Row],[69]]</f>
        <v>2.888005077077625E-7</v>
      </c>
      <c r="BT546" s="10">
        <f>3/24000000*OO[[#This Row],[128 (04JUL1985 21:00:00)-Water Temperature (C)]]*OO[[#This Row],[70]]</f>
        <v>5.1786363478199993E-7</v>
      </c>
      <c r="BU546" s="10">
        <f>3/24000000*OO[[#This Row],[129 (05JUL1985 00:00:00)-Water Temperature (C)]]*OO[[#This Row],[71]]</f>
        <v>8.9857190313200003E-7</v>
      </c>
      <c r="BV546" s="10">
        <f>3/24000000*OO[[#This Row],[130 (05JUL1985 03:00:00)-Water Temperature (C)]]*OO[[#This Row],[72]]</f>
        <v>1.5156325058387498E-6</v>
      </c>
      <c r="BW546" s="10">
        <f>3/24000000*OO[[#This Row],[131 (05JUL1985 06:00:00)-Water Temperature (C)]]*OO[[#This Row],[73]]</f>
        <v>2.4819069493285001E-6</v>
      </c>
      <c r="BX546" s="10">
        <f>3/24000000*OO[[#This Row],[132 (05JUL1985 09:00:00)-Water Temperature (C)]]*OO[[#This Row],[74]]</f>
        <v>3.9580841199375002E-6</v>
      </c>
      <c r="BY546" s="10">
        <f>3/24000000*OO[[#This Row],[133 (05JUL1985 12:00:00)-Water Temperature (C)]]*OO[[#This Row],[75]]</f>
        <v>6.1593152165874993E-6</v>
      </c>
      <c r="BZ546" s="10">
        <f>3/24000000*OO[[#This Row],[134 (05JUL1985 15:00:00)-Water Temperature (C)]]*OO[[#This Row],[76]]</f>
        <v>9.3563071094124991E-6</v>
      </c>
      <c r="CA546" s="10">
        <f>3/24000000*OO[[#This Row],[135 (05JUL1985 18:00:00)-Water Temperature (C)]]*OO[[#This Row],[77]]</f>
        <v>1.3895085664597499E-5</v>
      </c>
      <c r="CB546" s="10">
        <f>3/24000000*OO[[#This Row],[136 (05JUL1985 21:00:00)-Water Temperature (C)]]*OO[[#This Row],[78]]</f>
        <v>2.0223676405534999E-5</v>
      </c>
      <c r="CC546" s="10">
        <f>3/24000000*OO[[#This Row],[137 (06JUL1985 00:00:00)-Water Temperature (C)]]*OO[[#This Row],[79]]</f>
        <v>2.8912834599249998E-5</v>
      </c>
      <c r="CD546" s="10">
        <f>3/24000000*OO[[#This Row],[138 (06JUL1985 03:00:00)-Water Temperature (C)]]*OO[[#This Row],[80]]</f>
        <v>4.0764625238049998E-5</v>
      </c>
      <c r="CE546" s="10">
        <f>3/24000000*OO[[#This Row],[139 (06JUL1985 06:00:00)-Water Temperature (C)]]*OO[[#This Row],[81]]</f>
        <v>5.6515490979750004E-5</v>
      </c>
      <c r="CF546" s="10">
        <f>3/24000000*OO[[#This Row],[140 (06JUL1985 09:00:00)-Water Temperature (C)]]*OO[[#This Row],[82]]</f>
        <v>7.7110007840774984E-5</v>
      </c>
      <c r="CG546" s="10">
        <f>3/24000000*OO[[#This Row],[141 (06JUL1985 12:00:00)-Water Temperature (C)]]*OO[[#This Row],[83]]</f>
        <v>1.0375168039019999E-4</v>
      </c>
      <c r="CH546" s="10">
        <f>3/24000000*OO[[#This Row],[142 (06JUL1985 15:00:00)-Water Temperature (C)]]*OO[[#This Row],[84]]</f>
        <v>1.3745669992775E-4</v>
      </c>
      <c r="CI546" s="10">
        <f>3/24000000*OO[[#This Row],[143 (06JUL1985 18:00:00)-Water Temperature (C)]]*OO[[#This Row],[85]]</f>
        <v>1.7940430775136251E-4</v>
      </c>
      <c r="CJ546" s="10">
        <f>3/24000000*OO[[#This Row],[144 (06JUL1985 21:00:00)-Water Temperature (C)]]*OO[[#This Row],[86]]</f>
        <v>2.3132218673437496E-4</v>
      </c>
      <c r="CK546" s="10">
        <f>3/24000000*OO[[#This Row],[145 (07JUL1985 00:00:00)-Water Temperature (C)]]*OO[[#This Row],[87]]</f>
        <v>2.9531034885024997E-4</v>
      </c>
      <c r="CL546" s="10">
        <f>3/24000000*OO[[#This Row],[146 (07JUL1985 03:00:00)-Water Temperature (C)]]*OO[[#This Row],[88]]</f>
        <v>3.7429283150000001E-4</v>
      </c>
      <c r="CM546" s="10">
        <f>3/24000000*OO[[#This Row],[147 (07JUL1985 06:00:00)-Water Temperature (C)]]*OO[[#This Row],[89]]</f>
        <v>4.6990174925362496E-4</v>
      </c>
      <c r="CN546" s="10">
        <f>3/24000000*OO[[#This Row],[148 (07JUL1985 09:00:00)-Water Temperature (C)]]*OO[[#This Row],[90]]</f>
        <v>5.8385838275599989E-4</v>
      </c>
      <c r="CO546" s="10">
        <f>3/24000000*OO[[#This Row],[149 (07JUL1985 12:00:00)-Water Temperature (C)]]*OO[[#This Row],[91]]</f>
        <v>7.1865869313049988E-4</v>
      </c>
      <c r="CP546" s="10">
        <f>3/24000000*OO[[#This Row],[150 (07JUL1985 15:00:00)-Water Temperature (C)]]*OO[[#This Row],[92]]</f>
        <v>8.7542053480999991E-4</v>
      </c>
      <c r="CQ546" s="10">
        <f>3/24000000*OO[[#This Row],[151 (07JUL1985 18:00:00)-Water Temperature (C)]]*OO[[#This Row],[93]]</f>
        <v>1.0569693788955001E-3</v>
      </c>
      <c r="CR546" s="10">
        <f>3/24000000*OO[[#This Row],[152 (07JUL1985 21:00:00)-Water Temperature (C)]]*OO[[#This Row],[94]]</f>
        <v>1.266865121236E-3</v>
      </c>
      <c r="CS546" s="10">
        <f>3/24000000*OO[[#This Row],[153 (08JUL1985 00:00:00)-Water Temperature (C)]]*OO[[#This Row],[95]]</f>
        <v>1.5080283592333748E-3</v>
      </c>
      <c r="CT546" s="10">
        <f>3/24000000*OO[[#This Row],[154 (08JUL1985 03:00:00)-Water Temperature (C)]]*OO[[#This Row],[96]]</f>
        <v>1.7845004144808748E-3</v>
      </c>
      <c r="CU546" s="10">
        <f>3/24000000*OO[[#This Row],[155 (08JUL1985 06:00:00)-Water Temperature (C)]]*OO[[#This Row],[97]]</f>
        <v>2.1008115640674999E-3</v>
      </c>
      <c r="CV546" s="10">
        <f>3/24000000*OO[[#This Row],[156 (08JUL1985 09:00:00)-Water Temperature (C)]]*OO[[#This Row],[98]]</f>
        <v>2.4553921399796249E-3</v>
      </c>
      <c r="CW546" s="10">
        <f>3/24000000*OO[[#This Row],[157 (08JUL1985 12:00:00)-Water Temperature (C)]]*OO[[#This Row],[99]]</f>
        <v>2.8527045242914997E-3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0</v>
      </c>
      <c r="AL547" s="10">
        <f>3/24000000*OO[[#This Row],[94 (30JUN1985 15:00:00)-Water Temperature (C)]]*OO[[#This Row],[36]]</f>
        <v>2.4566145879359998E-42</v>
      </c>
      <c r="AM547" s="10">
        <f>3/24000000*OO[[#This Row],[95 (30JUN1985 18:00:00)-Water Temperature (C)]]*OO[[#This Row],[37]]</f>
        <v>1.5714028094738751E-39</v>
      </c>
      <c r="AN547" s="10">
        <f>3/24000000*OO[[#This Row],[96 (30JUN1985 21:00:00)-Water Temperature (C)]]*OO[[#This Row],[38]]</f>
        <v>5.6092658737500001E-37</v>
      </c>
      <c r="AO547" s="10">
        <f>3/24000000*OO[[#This Row],[97 (01JUL1985 00:00:00)-Water Temperature (C)]]*OO[[#This Row],[39]]</f>
        <v>1.2419443996159999E-34</v>
      </c>
      <c r="AP547" s="10">
        <f>3/24000000*OO[[#This Row],[98 (01JUL1985 03:00:00)-Water Temperature (C)]]*OO[[#This Row],[40]]</f>
        <v>1.7158190158437501E-32</v>
      </c>
      <c r="AQ547" s="10">
        <f>3/24000000*OO[[#This Row],[99 (01JUL1985 06:00:00)-Water Temperature (C)]]*OO[[#This Row],[41]]</f>
        <v>1.5579279544920001E-30</v>
      </c>
      <c r="AR547" s="10">
        <f>3/24000000*OO[[#This Row],[100 (01JUL1985 09:00:00)-Water Temperature (C)]]*OO[[#This Row],[42]]</f>
        <v>9.8025642379124997E-29</v>
      </c>
      <c r="AS547" s="10">
        <f>3/24000000*OO[[#This Row],[101 (01JUL1985 12:00:00)-Water Temperature (C)]]*OO[[#This Row],[43]]</f>
        <v>4.4871459490499995E-27</v>
      </c>
      <c r="AT547" s="10">
        <f>3/24000000*OO[[#This Row],[102 (01JUL1985 15:00:00)-Water Temperature (C)]]*OO[[#This Row],[44]]</f>
        <v>1.537076838675E-25</v>
      </c>
      <c r="AU547" s="10">
        <f>3/24000000*OO[[#This Row],[103 (01JUL1985 18:00:00)-Water Temperature (C)]]*OO[[#This Row],[45]]</f>
        <v>4.0202187901174995E-24</v>
      </c>
      <c r="AV547" s="10">
        <f>3/24000000*OO[[#This Row],[104 (01JUL1985 21:00:00)-Water Temperature (C)]]*OO[[#This Row],[46]]</f>
        <v>8.2365642754862494E-23</v>
      </c>
      <c r="AW547" s="10">
        <f>3/24000000*OO[[#This Row],[105 (02JUL1985 00:00:00)-Water Temperature (C)]]*OO[[#This Row],[47]]</f>
        <v>1.385955319725E-21</v>
      </c>
      <c r="AX547" s="10">
        <f>3/24000000*OO[[#This Row],[106 (02JUL1985 03:00:00)-Water Temperature (C)]]*OO[[#This Row],[48]]</f>
        <v>1.8787974514649999E-20</v>
      </c>
      <c r="AY547" s="10">
        <f>3/24000000*OO[[#This Row],[107 (02JUL1985 06:00:00)-Water Temperature (C)]]*OO[[#This Row],[49]]</f>
        <v>2.0867095147250001E-19</v>
      </c>
      <c r="AZ547" s="10">
        <f>3/24000000*OO[[#This Row],[108 (02JUL1985 09:00:00)-Water Temperature (C)]]*OO[[#This Row],[50]]</f>
        <v>1.9480544746354999E-18</v>
      </c>
      <c r="BA547" s="10">
        <f>3/24000000*OO[[#This Row],[109 (02JUL1985 12:00:00)-Water Temperature (C)]]*OO[[#This Row],[51]]</f>
        <v>1.3752646075999998E-17</v>
      </c>
      <c r="BB547" s="10">
        <f>3/24000000*OO[[#This Row],[110 (02JUL1985 15:00:00)-Water Temperature (C)]]*OO[[#This Row],[52]]</f>
        <v>8.7100731892799997E-17</v>
      </c>
      <c r="BC547" s="10">
        <f>3/24000000*OO[[#This Row],[111 (02JUL1985 18:00:00)-Water Temperature (C)]]*OO[[#This Row],[53]]</f>
        <v>5.2279127959087497E-16</v>
      </c>
      <c r="BD547" s="10">
        <f>3/24000000*OO[[#This Row],[112 (02JUL1985 21:00:00)-Water Temperature (C)]]*OO[[#This Row],[54]]</f>
        <v>2.8004076386909998E-15</v>
      </c>
      <c r="BE547" s="10">
        <f>3/24000000*OO[[#This Row],[113 (03JUL1985 00:00:00)-Water Temperature (C)]]*OO[[#This Row],[55]]</f>
        <v>1.3580893903046252E-14</v>
      </c>
      <c r="BF547" s="10">
        <f>3/24000000*OO[[#This Row],[114 (03JUL1985 03:00:00)-Water Temperature (C)]]*OO[[#This Row],[56]]</f>
        <v>5.9082972498449999E-14</v>
      </c>
      <c r="BG547" s="10">
        <f>3/24000000*OO[[#This Row],[115 (03JUL1985 06:00:00)-Water Temperature (C)]]*OO[[#This Row],[57]]</f>
        <v>2.3291689497493746E-13</v>
      </c>
      <c r="BH547" s="10">
        <f>3/24000000*OO[[#This Row],[116 (03JUL1985 09:00:00)-Water Temperature (C)]]*OO[[#This Row],[58]]</f>
        <v>8.4204911836187501E-13</v>
      </c>
      <c r="BI547" s="10">
        <f>3/24000000*OO[[#This Row],[117 (03JUL1985 12:00:00)-Water Temperature (C)]]*OO[[#This Row],[59]]</f>
        <v>2.8253631815431249E-12</v>
      </c>
      <c r="BJ547" s="10">
        <f>3/24000000*OO[[#This Row],[118 (03JUL1985 15:00:00)-Water Temperature (C)]]*OO[[#This Row],[60]]</f>
        <v>8.7395431239025001E-12</v>
      </c>
      <c r="BK547" s="10">
        <f>3/24000000*OO[[#This Row],[119 (03JUL1985 18:00:00)-Water Temperature (C)]]*OO[[#This Row],[61]]</f>
        <v>2.4780483433605003E-11</v>
      </c>
      <c r="BL547" s="10">
        <f>3/24000000*OO[[#This Row],[120 (03JUL1985 21:00:00)-Water Temperature (C)]]*OO[[#This Row],[62]]</f>
        <v>6.5307299420000003E-11</v>
      </c>
      <c r="BM547" s="10">
        <f>3/24000000*OO[[#This Row],[121 (04JUL1985 00:00:00)-Water Temperature (C)]]*OO[[#This Row],[63]]</f>
        <v>1.6286646297780001E-10</v>
      </c>
      <c r="BN547" s="10">
        <f>3/24000000*OO[[#This Row],[122 (04JUL1985 03:00:00)-Water Temperature (C)]]*OO[[#This Row],[64]]</f>
        <v>3.8391713161524999E-10</v>
      </c>
      <c r="BO547" s="10">
        <f>3/24000000*OO[[#This Row],[123 (04JUL1985 06:00:00)-Water Temperature (C)]]*OO[[#This Row],[65]]</f>
        <v>8.5698577796000001E-10</v>
      </c>
      <c r="BP547" s="10">
        <f>3/24000000*OO[[#This Row],[124 (04JUL1985 09:00:00)-Water Temperature (C)]]*OO[[#This Row],[66]]</f>
        <v>1.829766508411875E-9</v>
      </c>
      <c r="BQ547" s="10">
        <f>3/24000000*OO[[#This Row],[125 (04JUL1985 12:00:00)-Water Temperature (C)]]*OO[[#This Row],[67]]</f>
        <v>3.7584627692624994E-9</v>
      </c>
      <c r="BR547" s="10">
        <f>3/24000000*OO[[#This Row],[126 (04JUL1985 15:00:00)-Water Temperature (C)]]*OO[[#This Row],[68]]</f>
        <v>7.4495206725199996E-9</v>
      </c>
      <c r="BS547" s="10">
        <f>3/24000000*OO[[#This Row],[127 (04JUL1985 18:00:00)-Water Temperature (C)]]*OO[[#This Row],[69]]</f>
        <v>1.4243065299809998E-8</v>
      </c>
      <c r="BT547" s="10">
        <f>3/24000000*OO[[#This Row],[128 (04JUL1985 21:00:00)-Water Temperature (C)]]*OO[[#This Row],[70]]</f>
        <v>2.624434751302875E-8</v>
      </c>
      <c r="BU547" s="10">
        <f>3/24000000*OO[[#This Row],[129 (05JUL1985 00:00:00)-Water Temperature (C)]]*OO[[#This Row],[71]]</f>
        <v>4.6784061170049997E-8</v>
      </c>
      <c r="BV547" s="10">
        <f>3/24000000*OO[[#This Row],[130 (05JUL1985 03:00:00)-Water Temperature (C)]]*OO[[#This Row],[72]]</f>
        <v>8.1277842153199981E-8</v>
      </c>
      <c r="BW547" s="10">
        <f>3/24000000*OO[[#This Row],[131 (05JUL1985 06:00:00)-Water Temperature (C)]]*OO[[#This Row],[73]]</f>
        <v>1.3747692973157499E-7</v>
      </c>
      <c r="BX547" s="10">
        <f>3/24000000*OO[[#This Row],[132 (05JUL1985 09:00:00)-Water Temperature (C)]]*OO[[#This Row],[74]]</f>
        <v>2.2657348474417499E-7</v>
      </c>
      <c r="BY547" s="10">
        <f>3/24000000*OO[[#This Row],[133 (05JUL1985 12:00:00)-Water Temperature (C)]]*OO[[#This Row],[75]]</f>
        <v>3.6403575470875003E-7</v>
      </c>
      <c r="BZ547" s="10">
        <f>3/24000000*OO[[#This Row],[134 (05JUL1985 15:00:00)-Water Temperature (C)]]*OO[[#This Row],[76]]</f>
        <v>5.7082282535437498E-7</v>
      </c>
      <c r="CA547" s="10">
        <f>3/24000000*OO[[#This Row],[135 (05JUL1985 18:00:00)-Water Temperature (C)]]*OO[[#This Row],[77]]</f>
        <v>8.7610188239474998E-7</v>
      </c>
      <c r="CB547" s="10">
        <f>3/24000000*OO[[#This Row],[136 (05JUL1985 21:00:00)-Water Temperature (C)]]*OO[[#This Row],[78]]</f>
        <v>1.320173679363E-6</v>
      </c>
      <c r="CC547" s="10">
        <f>3/24000000*OO[[#This Row],[137 (06JUL1985 00:00:00)-Water Temperature (C)]]*OO[[#This Row],[79]]</f>
        <v>1.9590033035497498E-6</v>
      </c>
      <c r="CD547" s="10">
        <f>3/24000000*OO[[#This Row],[138 (06JUL1985 03:00:00)-Water Temperature (C)]]*OO[[#This Row],[80]]</f>
        <v>2.8632989711245002E-6</v>
      </c>
      <c r="CE547" s="10">
        <f>3/24000000*OO[[#This Row],[139 (06JUL1985 06:00:00)-Water Temperature (C)]]*OO[[#This Row],[81]]</f>
        <v>4.1053510737937499E-6</v>
      </c>
      <c r="CF547" s="10">
        <f>3/24000000*OO[[#This Row],[140 (06JUL1985 09:00:00)-Water Temperature (C)]]*OO[[#This Row],[82]]</f>
        <v>5.7873320832424997E-6</v>
      </c>
      <c r="CG547" s="10">
        <f>3/24000000*OO[[#This Row],[141 (06JUL1985 12:00:00)-Water Temperature (C)]]*OO[[#This Row],[83]]</f>
        <v>8.0545098525800002E-6</v>
      </c>
      <c r="CH547" s="10">
        <f>3/24000000*OO[[#This Row],[142 (06JUL1985 15:00:00)-Water Temperature (C)]]*OO[[#This Row],[84]]</f>
        <v>1.1057924148229999E-5</v>
      </c>
      <c r="CI547" s="10">
        <f>3/24000000*OO[[#This Row],[143 (06JUL1985 18:00:00)-Water Temperature (C)]]*OO[[#This Row],[85]]</f>
        <v>1.496576992301125E-5</v>
      </c>
      <c r="CJ547" s="10">
        <f>3/24000000*OO[[#This Row],[144 (06JUL1985 21:00:00)-Water Temperature (C)]]*OO[[#This Row],[86]]</f>
        <v>2.0005024251093747E-5</v>
      </c>
      <c r="CK547" s="10">
        <f>3/24000000*OO[[#This Row],[145 (07JUL1985 00:00:00)-Water Temperature (C)]]*OO[[#This Row],[87]]</f>
        <v>2.6520690035169998E-5</v>
      </c>
      <c r="CL547" s="10">
        <f>3/24000000*OO[[#This Row],[146 (07JUL1985 03:00:00)-Water Temperature (C)]]*OO[[#This Row],[88]]</f>
        <v>3.4856281898924999E-5</v>
      </c>
      <c r="CM547" s="10">
        <f>3/24000000*OO[[#This Row],[147 (07JUL1985 06:00:00)-Water Temperature (C)]]*OO[[#This Row],[89]]</f>
        <v>4.5222862718774994E-5</v>
      </c>
      <c r="CN547" s="10">
        <f>3/24000000*OO[[#This Row],[148 (07JUL1985 09:00:00)-Water Temperature (C)]]*OO[[#This Row],[90]]</f>
        <v>5.7950453577974997E-5</v>
      </c>
      <c r="CO547" s="10">
        <f>3/24000000*OO[[#This Row],[149 (07JUL1985 12:00:00)-Water Temperature (C)]]*OO[[#This Row],[91]]</f>
        <v>7.3578292939949986E-5</v>
      </c>
      <c r="CP547" s="10">
        <f>3/24000000*OO[[#This Row],[150 (07JUL1985 15:00:00)-Water Temperature (C)]]*OO[[#This Row],[92]]</f>
        <v>9.257967552645E-5</v>
      </c>
      <c r="CQ547" s="10">
        <f>3/24000000*OO[[#This Row],[151 (07JUL1985 18:00:00)-Water Temperature (C)]]*OO[[#This Row],[93]]</f>
        <v>1.1549303362091251E-4</v>
      </c>
      <c r="CR547" s="10">
        <f>3/24000000*OO[[#This Row],[152 (07JUL1985 21:00:00)-Water Temperature (C)]]*OO[[#This Row],[94]]</f>
        <v>1.4284953776356248E-4</v>
      </c>
      <c r="CS547" s="10">
        <f>3/24000000*OO[[#This Row],[153 (08JUL1985 00:00:00)-Water Temperature (C)]]*OO[[#This Row],[95]]</f>
        <v>1.7508385625343749E-4</v>
      </c>
      <c r="CT547" s="10">
        <f>3/24000000*OO[[#This Row],[154 (08JUL1985 03:00:00)-Water Temperature (C)]]*OO[[#This Row],[96]]</f>
        <v>2.1318662748287499E-4</v>
      </c>
      <c r="CU547" s="10">
        <f>3/24000000*OO[[#This Row],[155 (08JUL1985 06:00:00)-Water Temperature (C)]]*OO[[#This Row],[97]]</f>
        <v>2.5846275051414995E-4</v>
      </c>
      <c r="CV547" s="10">
        <f>3/24000000*OO[[#This Row],[156 (08JUL1985 09:00:00)-Water Temperature (C)]]*OO[[#This Row],[98]]</f>
        <v>3.1136736285924997E-4</v>
      </c>
      <c r="CW547" s="10">
        <f>3/24000000*OO[[#This Row],[157 (08JUL1985 12:00:00)-Water Temperature (C)]]*OO[[#This Row],[99]]</f>
        <v>3.7268194669724998E-4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1.8860672361025003E-43</v>
      </c>
      <c r="AM548" s="10">
        <f>3/24000000*OO[[#This Row],[95 (30JUN1985 18:00:00)-Water Temperature (C)]]*OO[[#This Row],[37]]</f>
        <v>1.2137614728464999E-40</v>
      </c>
      <c r="AN548" s="10">
        <f>3/24000000*OO[[#This Row],[96 (30JUN1985 21:00:00)-Water Temperature (C)]]*OO[[#This Row],[38]]</f>
        <v>4.3621559179599999E-38</v>
      </c>
      <c r="AO548" s="10">
        <f>3/24000000*OO[[#This Row],[97 (01JUL1985 00:00:00)-Water Temperature (C)]]*OO[[#This Row],[39]]</f>
        <v>9.7439761169712485E-36</v>
      </c>
      <c r="AP548" s="10">
        <f>3/24000000*OO[[#This Row],[98 (01JUL1985 03:00:00)-Water Temperature (C)]]*OO[[#This Row],[40]]</f>
        <v>1.3563491995177499E-33</v>
      </c>
      <c r="AQ548" s="10">
        <f>3/24000000*OO[[#This Row],[99 (01JUL1985 06:00:00)-Water Temperature (C)]]*OO[[#This Row],[41]]</f>
        <v>1.2380040000899999E-31</v>
      </c>
      <c r="AR548" s="10">
        <f>3/24000000*OO[[#This Row],[100 (01JUL1985 09:00:00)-Water Temperature (C)]]*OO[[#This Row],[42]]</f>
        <v>7.8247649372199986E-30</v>
      </c>
      <c r="AS548" s="10">
        <f>3/24000000*OO[[#This Row],[101 (01JUL1985 12:00:00)-Water Temperature (C)]]*OO[[#This Row],[43]]</f>
        <v>3.6276441979049999E-28</v>
      </c>
      <c r="AT548" s="10">
        <f>3/24000000*OO[[#This Row],[102 (01JUL1985 15:00:00)-Water Temperature (C)]]*OO[[#This Row],[44]]</f>
        <v>1.2691611484906249E-26</v>
      </c>
      <c r="AU548" s="10">
        <f>3/24000000*OO[[#This Row],[103 (01JUL1985 18:00:00)-Water Temperature (C)]]*OO[[#This Row],[45]]</f>
        <v>3.3889303007000001E-25</v>
      </c>
      <c r="AV548" s="10">
        <f>3/24000000*OO[[#This Row],[104 (01JUL1985 21:00:00)-Water Temperature (C)]]*OO[[#This Row],[46]]</f>
        <v>7.0719748836187498E-24</v>
      </c>
      <c r="AW548" s="10">
        <f>3/24000000*OO[[#This Row],[105 (02JUL1985 00:00:00)-Water Temperature (C)]]*OO[[#This Row],[47]]</f>
        <v>1.2200467083428749E-22</v>
      </c>
      <c r="AX548" s="10">
        <f>3/24000000*OO[[#This Row],[106 (02JUL1985 03:00:00)-Water Temperature (C)]]*OO[[#This Row],[48]]</f>
        <v>1.69264636896975E-21</v>
      </c>
      <c r="AY548" s="10">
        <f>3/24000000*OO[[#This Row],[107 (02JUL1985 06:00:00)-Water Temperature (C)]]*OO[[#This Row],[49]]</f>
        <v>1.904992171000875E-20</v>
      </c>
      <c r="AZ548" s="10">
        <f>3/24000000*OO[[#This Row],[108 (02JUL1985 09:00:00)-Water Temperature (C)]]*OO[[#This Row],[50]]</f>
        <v>1.7930178304759996E-19</v>
      </c>
      <c r="BA548" s="10">
        <f>3/24000000*OO[[#This Row],[109 (02JUL1985 12:00:00)-Water Temperature (C)]]*OO[[#This Row],[51]]</f>
        <v>1.4562943715474999E-18</v>
      </c>
      <c r="BB548" s="10">
        <f>3/24000000*OO[[#This Row],[110 (02JUL1985 15:00:00)-Water Temperature (C)]]*OO[[#This Row],[52]]</f>
        <v>1.02882250008075E-17</v>
      </c>
      <c r="BC548" s="10">
        <f>3/24000000*OO[[#This Row],[111 (02JUL1985 18:00:00)-Water Temperature (C)]]*OO[[#This Row],[53]]</f>
        <v>6.3915170488350007E-17</v>
      </c>
      <c r="BD548" s="10">
        <f>3/24000000*OO[[#This Row],[112 (02JUL1985 21:00:00)-Water Temperature (C)]]*OO[[#This Row],[54]]</f>
        <v>3.4994124848049996E-16</v>
      </c>
      <c r="BE548" s="10">
        <f>3/24000000*OO[[#This Row],[113 (03JUL1985 00:00:00)-Water Temperature (C)]]*OO[[#This Row],[55]]</f>
        <v>1.7379168654521248E-15</v>
      </c>
      <c r="BF548" s="10">
        <f>3/24000000*OO[[#This Row],[114 (03JUL1985 03:00:00)-Water Temperature (C)]]*OO[[#This Row],[56]]</f>
        <v>7.7590691808437485E-15</v>
      </c>
      <c r="BG548" s="10">
        <f>3/24000000*OO[[#This Row],[115 (03JUL1985 06:00:00)-Water Temperature (C)]]*OO[[#This Row],[57]]</f>
        <v>3.1095838181112499E-14</v>
      </c>
      <c r="BH548" s="10">
        <f>3/24000000*OO[[#This Row],[116 (03JUL1985 09:00:00)-Water Temperature (C)]]*OO[[#This Row],[58]]</f>
        <v>1.1348346404176248E-13</v>
      </c>
      <c r="BI548" s="10">
        <f>3/24000000*OO[[#This Row],[117 (03JUL1985 12:00:00)-Water Temperature (C)]]*OO[[#This Row],[59]]</f>
        <v>3.8406302256599995E-13</v>
      </c>
      <c r="BJ548" s="10">
        <f>3/24000000*OO[[#This Row],[118 (03JUL1985 15:00:00)-Water Temperature (C)]]*OO[[#This Row],[60]]</f>
        <v>1.2120256133487498E-12</v>
      </c>
      <c r="BK548" s="10">
        <f>3/24000000*OO[[#This Row],[119 (03JUL1985 18:00:00)-Water Temperature (C)]]*OO[[#This Row],[61]]</f>
        <v>3.5618103479474995E-12</v>
      </c>
      <c r="BL548" s="10">
        <f>3/24000000*OO[[#This Row],[120 (03JUL1985 21:00:00)-Water Temperature (C)]]*OO[[#This Row],[62]]</f>
        <v>9.7684784772099975E-12</v>
      </c>
      <c r="BM548" s="10">
        <f>3/24000000*OO[[#This Row],[121 (04JUL1985 00:00:00)-Water Temperature (C)]]*OO[[#This Row],[63]]</f>
        <v>2.5397783506094997E-11</v>
      </c>
      <c r="BN548" s="10">
        <f>3/24000000*OO[[#This Row],[122 (04JUL1985 03:00:00)-Water Temperature (C)]]*OO[[#This Row],[64]]</f>
        <v>6.2512103351249999E-11</v>
      </c>
      <c r="BO548" s="10">
        <f>3/24000000*OO[[#This Row],[123 (04JUL1985 06:00:00)-Water Temperature (C)]]*OO[[#This Row],[65]]</f>
        <v>1.447504340347125E-10</v>
      </c>
      <c r="BP548" s="10">
        <f>3/24000000*OO[[#This Row],[124 (04JUL1985 09:00:00)-Water Temperature (C)]]*OO[[#This Row],[66]]</f>
        <v>3.1776207179199996E-10</v>
      </c>
      <c r="BQ548" s="10">
        <f>3/24000000*OO[[#This Row],[125 (04JUL1985 12:00:00)-Water Temperature (C)]]*OO[[#This Row],[67]]</f>
        <v>6.6747511621700003E-10</v>
      </c>
      <c r="BR548" s="10">
        <f>3/24000000*OO[[#This Row],[126 (04JUL1985 15:00:00)-Water Temperature (C)]]*OO[[#This Row],[68]]</f>
        <v>1.3527579549039998E-9</v>
      </c>
      <c r="BS548" s="10">
        <f>3/24000000*OO[[#This Row],[127 (04JUL1985 18:00:00)-Water Temperature (C)]]*OO[[#This Row],[69]]</f>
        <v>2.6499863737861248E-9</v>
      </c>
      <c r="BT548" s="10">
        <f>3/24000000*OO[[#This Row],[128 (04JUL1985 21:00:00)-Water Temperature (C)]]*OO[[#This Row],[70]]</f>
        <v>5.0023626598350002E-9</v>
      </c>
      <c r="BU548" s="10">
        <f>3/24000000*OO[[#This Row],[129 (05JUL1985 00:00:00)-Water Temperature (C)]]*OO[[#This Row],[71]]</f>
        <v>9.1081858571024987E-9</v>
      </c>
      <c r="BV548" s="10">
        <f>3/24000000*OO[[#This Row],[130 (05JUL1985 03:00:00)-Water Temperature (C)]]*OO[[#This Row],[72]]</f>
        <v>1.6116092120931248E-8</v>
      </c>
      <c r="BW548" s="10">
        <f>3/24000000*OO[[#This Row],[131 (05JUL1985 06:00:00)-Water Temperature (C)]]*OO[[#This Row],[73]]</f>
        <v>2.7737429281292498E-8</v>
      </c>
      <c r="BX548" s="10">
        <f>3/24000000*OO[[#This Row],[132 (05JUL1985 09:00:00)-Water Temperature (C)]]*OO[[#This Row],[74]]</f>
        <v>4.6511052315000001E-8</v>
      </c>
      <c r="BY548" s="10">
        <f>3/24000000*OO[[#This Row],[133 (05JUL1985 12:00:00)-Water Temperature (C)]]*OO[[#This Row],[75]]</f>
        <v>7.5956542780674999E-8</v>
      </c>
      <c r="BZ548" s="10">
        <f>3/24000000*OO[[#This Row],[134 (05JUL1985 15:00:00)-Water Temperature (C)]]*OO[[#This Row],[76]]</f>
        <v>1.2078094630052498E-7</v>
      </c>
      <c r="CA548" s="10">
        <f>3/24000000*OO[[#This Row],[135 (05JUL1985 18:00:00)-Water Temperature (C)]]*OO[[#This Row],[77]]</f>
        <v>1.8752847057972499E-7</v>
      </c>
      <c r="CB548" s="10">
        <f>3/24000000*OO[[#This Row],[136 (05JUL1985 21:00:00)-Water Temperature (C)]]*OO[[#This Row],[78]]</f>
        <v>2.8544080617832495E-7</v>
      </c>
      <c r="CC548" s="10">
        <f>3/24000000*OO[[#This Row],[137 (06JUL1985 00:00:00)-Water Temperature (C)]]*OO[[#This Row],[79]]</f>
        <v>4.2787209554437501E-7</v>
      </c>
      <c r="CD548" s="10">
        <f>3/24000000*OO[[#This Row],[138 (06JUL1985 03:00:00)-Water Temperature (C)]]*OO[[#This Row],[80]]</f>
        <v>6.3232868897549995E-7</v>
      </c>
      <c r="CE548" s="10">
        <f>3/24000000*OO[[#This Row],[139 (06JUL1985 06:00:00)-Water Temperature (C)]]*OO[[#This Row],[81]]</f>
        <v>9.1603819629787497E-7</v>
      </c>
      <c r="CF548" s="10">
        <f>3/24000000*OO[[#This Row],[140 (06JUL1985 09:00:00)-Water Temperature (C)]]*OO[[#This Row],[82]]</f>
        <v>1.302229356501125E-6</v>
      </c>
      <c r="CG548" s="10">
        <f>3/24000000*OO[[#This Row],[141 (06JUL1985 12:00:00)-Water Temperature (C)]]*OO[[#This Row],[83]]</f>
        <v>1.82449259696875E-6</v>
      </c>
      <c r="CH548" s="10">
        <f>3/24000000*OO[[#This Row],[142 (06JUL1985 15:00:00)-Water Temperature (C)]]*OO[[#This Row],[84]]</f>
        <v>2.5199042911481251E-6</v>
      </c>
      <c r="CI548" s="10">
        <f>3/24000000*OO[[#This Row],[143 (06JUL1985 18:00:00)-Water Temperature (C)]]*OO[[#This Row],[85]]</f>
        <v>3.4314578564437492E-6</v>
      </c>
      <c r="CJ548" s="10">
        <f>3/24000000*OO[[#This Row],[144 (06JUL1985 21:00:00)-Water Temperature (C)]]*OO[[#This Row],[86]]</f>
        <v>4.6173913385849997E-6</v>
      </c>
      <c r="CK548" s="10">
        <f>3/24000000*OO[[#This Row],[145 (07JUL1985 00:00:00)-Water Temperature (C)]]*OO[[#This Row],[87]]</f>
        <v>6.1696934980699991E-6</v>
      </c>
      <c r="CL548" s="10">
        <f>3/24000000*OO[[#This Row],[146 (07JUL1985 03:00:00)-Water Temperature (C)]]*OO[[#This Row],[88]]</f>
        <v>8.1874182534900016E-6</v>
      </c>
      <c r="CM548" s="10">
        <f>3/24000000*OO[[#This Row],[147 (07JUL1985 06:00:00)-Water Temperature (C)]]*OO[[#This Row],[89]]</f>
        <v>1.073063928608E-5</v>
      </c>
      <c r="CN548" s="10">
        <f>3/24000000*OO[[#This Row],[148 (07JUL1985 09:00:00)-Water Temperature (C)]]*OO[[#This Row],[90]]</f>
        <v>1.3879914820634998E-5</v>
      </c>
      <c r="CO548" s="10">
        <f>3/24000000*OO[[#This Row],[149 (07JUL1985 12:00:00)-Water Temperature (C)]]*OO[[#This Row],[91]]</f>
        <v>1.7772537785799998E-5</v>
      </c>
      <c r="CP548" s="10">
        <f>3/24000000*OO[[#This Row],[150 (07JUL1985 15:00:00)-Water Temperature (C)]]*OO[[#This Row],[92]]</f>
        <v>2.2546533757583749E-5</v>
      </c>
      <c r="CQ548" s="10">
        <f>3/24000000*OO[[#This Row],[151 (07JUL1985 18:00:00)-Water Temperature (C)]]*OO[[#This Row],[93]]</f>
        <v>2.8368732474782502E-5</v>
      </c>
      <c r="CR548" s="10">
        <f>3/24000000*OO[[#This Row],[152 (07JUL1985 21:00:00)-Water Temperature (C)]]*OO[[#This Row],[94]]</f>
        <v>3.5398536225850001E-5</v>
      </c>
      <c r="CS548" s="10">
        <f>3/24000000*OO[[#This Row],[153 (08JUL1985 00:00:00)-Water Temperature (C)]]*OO[[#This Row],[95]]</f>
        <v>4.3752732064649999E-5</v>
      </c>
      <c r="CT548" s="10">
        <f>3/24000000*OO[[#This Row],[154 (08JUL1985 03:00:00)-Water Temperature (C)]]*OO[[#This Row],[96]]</f>
        <v>5.3691797698125001E-5</v>
      </c>
      <c r="CU548" s="10">
        <f>3/24000000*OO[[#This Row],[155 (08JUL1985 06:00:00)-Water Temperature (C)]]*OO[[#This Row],[97]]</f>
        <v>6.5598488385299993E-5</v>
      </c>
      <c r="CV548" s="10">
        <f>3/24000000*OO[[#This Row],[156 (08JUL1985 09:00:00)-Water Temperature (C)]]*OO[[#This Row],[98]]</f>
        <v>7.9664096389724993E-5</v>
      </c>
      <c r="CW548" s="10">
        <f>3/24000000*OO[[#This Row],[157 (08JUL1985 12:00:00)-Water Temperature (C)]]*OO[[#This Row],[99]]</f>
        <v>9.61619364614875E-5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5.79111966939E-43</v>
      </c>
      <c r="AN549" s="10">
        <f>3/24000000*OO[[#This Row],[96 (30JUN1985 21:00:00)-Water Temperature (C)]]*OO[[#This Row],[38]]</f>
        <v>2.2736981802273749E-40</v>
      </c>
      <c r="AO549" s="10">
        <f>3/24000000*OO[[#This Row],[97 (01JUL1985 00:00:00)-Water Temperature (C)]]*OO[[#This Row],[39]]</f>
        <v>5.6851618270312487E-38</v>
      </c>
      <c r="AP549" s="10">
        <f>3/24000000*OO[[#This Row],[98 (01JUL1985 03:00:00)-Water Temperature (C)]]*OO[[#This Row],[40]]</f>
        <v>8.6489100302299989E-36</v>
      </c>
      <c r="AQ549" s="10">
        <f>3/24000000*OO[[#This Row],[99 (01JUL1985 06:00:00)-Water Temperature (C)]]*OO[[#This Row],[41]]</f>
        <v>8.393451352379999E-34</v>
      </c>
      <c r="AR549" s="10">
        <f>3/24000000*OO[[#This Row],[100 (01JUL1985 09:00:00)-Water Temperature (C)]]*OO[[#This Row],[42]]</f>
        <v>5.5873501148812499E-32</v>
      </c>
      <c r="AS549" s="10">
        <f>3/24000000*OO[[#This Row],[101 (01JUL1985 12:00:00)-Water Temperature (C)]]*OO[[#This Row],[43]]</f>
        <v>2.7600588811897498E-30</v>
      </c>
      <c r="AT549" s="10">
        <f>3/24000000*OO[[#This Row],[102 (01JUL1985 15:00:00)-Water Temperature (C)]]*OO[[#This Row],[44]]</f>
        <v>1.0420400187321249E-28</v>
      </c>
      <c r="AU549" s="10">
        <f>3/24000000*OO[[#This Row],[103 (01JUL1985 18:00:00)-Water Temperature (C)]]*OO[[#This Row],[45]]</f>
        <v>2.9966600545274998E-27</v>
      </c>
      <c r="AV549" s="10">
        <f>3/24000000*OO[[#This Row],[104 (01JUL1985 21:00:00)-Water Temperature (C)]]*OO[[#This Row],[46]]</f>
        <v>6.6879444223275001E-26</v>
      </c>
      <c r="AW549" s="10">
        <f>3/24000000*OO[[#This Row],[105 (02JUL1985 00:00:00)-Water Temperature (C)]]*OO[[#This Row],[47]]</f>
        <v>1.2557832284497499E-24</v>
      </c>
      <c r="AX549" s="10">
        <f>3/24000000*OO[[#This Row],[106 (02JUL1985 03:00:00)-Water Temperature (C)]]*OO[[#This Row],[48]]</f>
        <v>1.8851536931040001E-23</v>
      </c>
      <c r="AY549" s="10">
        <f>3/24000000*OO[[#This Row],[107 (02JUL1985 06:00:00)-Water Temperature (C)]]*OO[[#This Row],[49]]</f>
        <v>2.2396360777611253E-22</v>
      </c>
      <c r="AZ549" s="10">
        <f>3/24000000*OO[[#This Row],[108 (02JUL1985 09:00:00)-Water Temperature (C)]]*OO[[#This Row],[50]]</f>
        <v>2.196791780445625E-21</v>
      </c>
      <c r="BA549" s="10">
        <f>3/24000000*OO[[#This Row],[109 (02JUL1985 12:00:00)-Water Temperature (C)]]*OO[[#This Row],[51]]</f>
        <v>1.8728524861637501E-20</v>
      </c>
      <c r="BB549" s="10">
        <f>3/24000000*OO[[#This Row],[110 (02JUL1985 15:00:00)-Water Temperature (C)]]*OO[[#This Row],[52]]</f>
        <v>1.4055209180457498E-19</v>
      </c>
      <c r="BC549" s="10">
        <f>3/24000000*OO[[#This Row],[111 (02JUL1985 18:00:00)-Water Temperature (C)]]*OO[[#This Row],[53]]</f>
        <v>9.2906911624874977E-19</v>
      </c>
      <c r="BD549" s="10">
        <f>3/24000000*OO[[#This Row],[112 (02JUL1985 21:00:00)-Water Temperature (C)]]*OO[[#This Row],[54]]</f>
        <v>5.39490893139375E-18</v>
      </c>
      <c r="BE549" s="10">
        <f>3/24000000*OO[[#This Row],[113 (03JUL1985 00:00:00)-Water Temperature (C)]]*OO[[#This Row],[55]]</f>
        <v>2.85332475412875E-17</v>
      </c>
      <c r="BF549" s="10">
        <f>3/24000000*OO[[#This Row],[114 (03JUL1985 03:00:00)-Water Temperature (C)]]*OO[[#This Row],[56]]</f>
        <v>1.3586305445765001E-16</v>
      </c>
      <c r="BG549" s="10">
        <f>3/24000000*OO[[#This Row],[115 (03JUL1985 06:00:00)-Water Temperature (C)]]*OO[[#This Row],[57]]</f>
        <v>5.7477265261875008E-16</v>
      </c>
      <c r="BH549" s="10">
        <f>3/24000000*OO[[#This Row],[116 (03JUL1985 09:00:00)-Water Temperature (C)]]*OO[[#This Row],[58]]</f>
        <v>2.1937531767444996E-15</v>
      </c>
      <c r="BI549" s="10">
        <f>3/24000000*OO[[#This Row],[117 (03JUL1985 12:00:00)-Water Temperature (C)]]*OO[[#This Row],[59]]</f>
        <v>7.7508724354049996E-15</v>
      </c>
      <c r="BJ549" s="10">
        <f>3/24000000*OO[[#This Row],[118 (03JUL1985 15:00:00)-Water Temperature (C)]]*OO[[#This Row],[60]]</f>
        <v>2.5655299774349997E-14</v>
      </c>
      <c r="BK549" s="10">
        <f>3/24000000*OO[[#This Row],[119 (03JUL1985 18:00:00)-Water Temperature (C)]]*OO[[#This Row],[61]]</f>
        <v>7.9321054190937505E-14</v>
      </c>
      <c r="BL549" s="10">
        <f>3/24000000*OO[[#This Row],[120 (03JUL1985 21:00:00)-Water Temperature (C)]]*OO[[#This Row],[62]]</f>
        <v>2.2873862981339999E-13</v>
      </c>
      <c r="BM549" s="10">
        <f>3/24000000*OO[[#This Row],[121 (04JUL1985 00:00:00)-Water Temperature (C)]]*OO[[#This Row],[63]]</f>
        <v>6.2576891293350004E-13</v>
      </c>
      <c r="BN549" s="10">
        <f>3/24000000*OO[[#This Row],[122 (04JUL1985 03:00:00)-Water Temperature (C)]]*OO[[#This Row],[64]]</f>
        <v>1.6227585840423752E-12</v>
      </c>
      <c r="BO549" s="10">
        <f>3/24000000*OO[[#This Row],[123 (04JUL1985 06:00:00)-Water Temperature (C)]]*OO[[#This Row],[65]]</f>
        <v>3.9426349237799996E-12</v>
      </c>
      <c r="BP549" s="10">
        <f>3/24000000*OO[[#This Row],[124 (04JUL1985 09:00:00)-Water Temperature (C)]]*OO[[#This Row],[66]]</f>
        <v>9.0281759873250005E-12</v>
      </c>
      <c r="BQ549" s="10">
        <f>3/24000000*OO[[#This Row],[125 (04JUL1985 12:00:00)-Water Temperature (C)]]*OO[[#This Row],[67]]</f>
        <v>1.972637062459E-11</v>
      </c>
      <c r="BR549" s="10">
        <f>3/24000000*OO[[#This Row],[126 (04JUL1985 15:00:00)-Water Temperature (C)]]*OO[[#This Row],[68]]</f>
        <v>4.1620958076349996E-11</v>
      </c>
      <c r="BS549" s="10">
        <f>3/24000000*OO[[#This Row],[127 (04JUL1985 18:00:00)-Water Temperature (C)]]*OO[[#This Row],[69]]</f>
        <v>8.5051810043749987E-11</v>
      </c>
      <c r="BT549" s="10">
        <f>3/24000000*OO[[#This Row],[128 (04JUL1985 21:00:00)-Water Temperature (C)]]*OO[[#This Row],[70]]</f>
        <v>1.6761542015955001E-10</v>
      </c>
      <c r="BU549" s="10">
        <f>3/24000000*OO[[#This Row],[129 (05JUL1985 00:00:00)-Water Temperature (C)]]*OO[[#This Row],[71]]</f>
        <v>3.1816181245537498E-10</v>
      </c>
      <c r="BV549" s="10">
        <f>3/24000000*OO[[#This Row],[130 (05JUL1985 03:00:00)-Water Temperature (C)]]*OO[[#This Row],[72]]</f>
        <v>5.85992972730625E-10</v>
      </c>
      <c r="BW549" s="10">
        <f>3/24000000*OO[[#This Row],[131 (05JUL1985 06:00:00)-Water Temperature (C)]]*OO[[#This Row],[73]]</f>
        <v>1.049543807868E-9</v>
      </c>
      <c r="BX549" s="10">
        <f>3/24000000*OO[[#This Row],[132 (05JUL1985 09:00:00)-Water Temperature (C)]]*OO[[#This Row],[74]]</f>
        <v>1.8317573776259997E-9</v>
      </c>
      <c r="BY549" s="10">
        <f>3/24000000*OO[[#This Row],[133 (05JUL1985 12:00:00)-Water Temperature (C)]]*OO[[#This Row],[75]]</f>
        <v>3.1112686565549991E-9</v>
      </c>
      <c r="BZ549" s="10">
        <f>3/24000000*OO[[#This Row],[134 (05JUL1985 15:00:00)-Water Temperature (C)]]*OO[[#This Row],[76]]</f>
        <v>5.1381102440187495E-9</v>
      </c>
      <c r="CA549" s="10">
        <f>3/24000000*OO[[#This Row],[135 (05JUL1985 18:00:00)-Water Temperature (C)]]*OO[[#This Row],[77]]</f>
        <v>8.2726795289399984E-9</v>
      </c>
      <c r="CB549" s="10">
        <f>3/24000000*OO[[#This Row],[136 (05JUL1985 21:00:00)-Water Temperature (C)]]*OO[[#This Row],[78]]</f>
        <v>1.3045146465337498E-8</v>
      </c>
      <c r="CC549" s="10">
        <f>3/24000000*OO[[#This Row],[137 (06JUL1985 00:00:00)-Water Temperature (C)]]*OO[[#This Row],[79]]</f>
        <v>2.0255889627256247E-8</v>
      </c>
      <c r="CD549" s="10">
        <f>3/24000000*OO[[#This Row],[138 (06JUL1985 03:00:00)-Water Temperature (C)]]*OO[[#This Row],[80]]</f>
        <v>3.1008530988750002E-8</v>
      </c>
      <c r="CE549" s="10">
        <f>3/24000000*OO[[#This Row],[139 (06JUL1985 06:00:00)-Water Temperature (C)]]*OO[[#This Row],[81]]</f>
        <v>4.6494025678599993E-8</v>
      </c>
      <c r="CF549" s="10">
        <f>3/24000000*OO[[#This Row],[140 (06JUL1985 09:00:00)-Water Temperature (C)]]*OO[[#This Row],[82]]</f>
        <v>6.8308523347100003E-8</v>
      </c>
      <c r="CG549" s="10">
        <f>3/24000000*OO[[#This Row],[141 (06JUL1985 12:00:00)-Water Temperature (C)]]*OO[[#This Row],[83]]</f>
        <v>9.8764964603899988E-8</v>
      </c>
      <c r="CH549" s="10">
        <f>3/24000000*OO[[#This Row],[142 (06JUL1985 15:00:00)-Water Temperature (C)]]*OO[[#This Row],[84]]</f>
        <v>1.4065820265070001E-7</v>
      </c>
      <c r="CI549" s="10">
        <f>3/24000000*OO[[#This Row],[143 (06JUL1985 18:00:00)-Water Temperature (C)]]*OO[[#This Row],[85]]</f>
        <v>1.9742602966559998E-7</v>
      </c>
      <c r="CJ549" s="10">
        <f>3/24000000*OO[[#This Row],[144 (06JUL1985 21:00:00)-Water Temperature (C)]]*OO[[#This Row],[86]]</f>
        <v>2.7375332244331249E-7</v>
      </c>
      <c r="CK549" s="10">
        <f>3/24000000*OO[[#This Row],[145 (07JUL1985 00:00:00)-Water Temperature (C)]]*OO[[#This Row],[87]]</f>
        <v>3.77144043562125E-7</v>
      </c>
      <c r="CL549" s="10">
        <f>3/24000000*OO[[#This Row],[146 (07JUL1985 03:00:00)-Water Temperature (C)]]*OO[[#This Row],[88]]</f>
        <v>5.1623330783862492E-7</v>
      </c>
      <c r="CM549" s="10">
        <f>3/24000000*OO[[#This Row],[147 (07JUL1985 06:00:00)-Water Temperature (C)]]*OO[[#This Row],[89]]</f>
        <v>6.9762269768099994E-7</v>
      </c>
      <c r="CN549" s="10">
        <f>3/24000000*OO[[#This Row],[148 (07JUL1985 09:00:00)-Water Temperature (C)]]*OO[[#This Row],[90]]</f>
        <v>9.2950712040374995E-7</v>
      </c>
      <c r="CO549" s="10">
        <f>3/24000000*OO[[#This Row],[149 (07JUL1985 12:00:00)-Water Temperature (C)]]*OO[[#This Row],[91]]</f>
        <v>1.22499460515375E-6</v>
      </c>
      <c r="CP549" s="10">
        <f>3/24000000*OO[[#This Row],[150 (07JUL1985 15:00:00)-Water Temperature (C)]]*OO[[#This Row],[92]]</f>
        <v>1.5987987303502499E-6</v>
      </c>
      <c r="CQ549" s="10">
        <f>3/24000000*OO[[#This Row],[151 (07JUL1985 18:00:00)-Water Temperature (C)]]*OO[[#This Row],[93]]</f>
        <v>2.0690264198204999E-6</v>
      </c>
      <c r="CR549" s="10">
        <f>3/24000000*OO[[#This Row],[152 (07JUL1985 21:00:00)-Water Temperature (C)]]*OO[[#This Row],[94]]</f>
        <v>2.6540708524994998E-6</v>
      </c>
      <c r="CS549" s="10">
        <f>3/24000000*OO[[#This Row],[153 (08JUL1985 00:00:00)-Water Temperature (C)]]*OO[[#This Row],[95]]</f>
        <v>3.3690190529724996E-6</v>
      </c>
      <c r="CT549" s="10">
        <f>3/24000000*OO[[#This Row],[154 (08JUL1985 03:00:00)-Water Temperature (C)]]*OO[[#This Row],[96]]</f>
        <v>4.2422418152199994E-6</v>
      </c>
      <c r="CU549" s="10">
        <f>3/24000000*OO[[#This Row],[155 (08JUL1985 06:00:00)-Water Temperature (C)]]*OO[[#This Row],[97]]</f>
        <v>5.3157315211875001E-6</v>
      </c>
      <c r="CV549" s="10">
        <f>3/24000000*OO[[#This Row],[156 (08JUL1985 09:00:00)-Water Temperature (C)]]*OO[[#This Row],[98]]</f>
        <v>6.6196274128199999E-6</v>
      </c>
      <c r="CW549" s="10">
        <f>3/24000000*OO[[#This Row],[157 (08JUL1985 12:00:00)-Water Temperature (C)]]*OO[[#This Row],[99]]</f>
        <v>8.1914605452862503E-6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0</v>
      </c>
      <c r="AO550" s="10">
        <f>3/24000000*OO[[#This Row],[97 (01JUL1985 00:00:00)-Water Temperature (C)]]*OO[[#This Row],[39]]</f>
        <v>-4.0367882442975004E-42</v>
      </c>
      <c r="AP550" s="10">
        <f>3/24000000*OO[[#This Row],[98 (01JUL1985 03:00:00)-Water Temperature (C)]]*OO[[#This Row],[40]]</f>
        <v>-1.1901789774874998E-40</v>
      </c>
      <c r="AQ550" s="10">
        <f>3/24000000*OO[[#This Row],[99 (01JUL1985 06:00:00)-Water Temperature (C)]]*OO[[#This Row],[41]]</f>
        <v>-2.3029864067152502E-38</v>
      </c>
      <c r="AR550" s="10">
        <f>3/24000000*OO[[#This Row],[100 (01JUL1985 09:00:00)-Water Temperature (C)]]*OO[[#This Row],[42]]</f>
        <v>-2.0061965855645E-36</v>
      </c>
      <c r="AS550" s="10">
        <f>3/24000000*OO[[#This Row],[101 (01JUL1985 12:00:00)-Water Temperature (C)]]*OO[[#This Row],[43]]</f>
        <v>-7.9157823534150001E-35</v>
      </c>
      <c r="AT550" s="10">
        <f>3/24000000*OO[[#This Row],[102 (01JUL1985 15:00:00)-Water Temperature (C)]]*OO[[#This Row],[44]]</f>
        <v>-3.7839502934024998E-33</v>
      </c>
      <c r="AU550" s="10">
        <f>3/24000000*OO[[#This Row],[103 (01JUL1985 18:00:00)-Water Temperature (C)]]*OO[[#This Row],[45]]</f>
        <v>-4.1025943139749997E-32</v>
      </c>
      <c r="AV550" s="10">
        <f>3/24000000*OO[[#This Row],[104 (01JUL1985 21:00:00)-Water Temperature (C)]]*OO[[#This Row],[46]]</f>
        <v>-3.2969343756937498E-31</v>
      </c>
      <c r="AW550" s="10">
        <f>3/24000000*OO[[#This Row],[105 (02JUL1985 00:00:00)-Water Temperature (C)]]*OO[[#This Row],[47]]</f>
        <v>-1.9887868567109999E-30</v>
      </c>
      <c r="AX550" s="10">
        <f>3/24000000*OO[[#This Row],[106 (02JUL1985 03:00:00)-Water Temperature (C)]]*OO[[#This Row],[48]]</f>
        <v>-6.1460426821424987E-28</v>
      </c>
      <c r="AY550" s="10">
        <f>3/24000000*OO[[#This Row],[107 (02JUL1985 06:00:00)-Water Temperature (C)]]*OO[[#This Row],[49]]</f>
        <v>-1.9165434606720001E-28</v>
      </c>
      <c r="AZ550" s="10">
        <f>3/24000000*OO[[#This Row],[108 (02JUL1985 09:00:00)-Water Temperature (C)]]*OO[[#This Row],[50]]</f>
        <v>-9.241538353000001E-27</v>
      </c>
      <c r="BA550" s="10">
        <f>3/24000000*OO[[#This Row],[109 (02JUL1985 12:00:00)-Water Temperature (C)]]*OO[[#This Row],[51]]</f>
        <v>-3.8805388291799999E-25</v>
      </c>
      <c r="BB550" s="10">
        <f>3/24000000*OO[[#This Row],[110 (02JUL1985 15:00:00)-Water Temperature (C)]]*OO[[#This Row],[52]]</f>
        <v>-1.257599861942875E-24</v>
      </c>
      <c r="BC550" s="10">
        <f>3/24000000*OO[[#This Row],[111 (02JUL1985 18:00:00)-Water Temperature (C)]]*OO[[#This Row],[53]]</f>
        <v>-1.8351154802699997E-24</v>
      </c>
      <c r="BD550" s="10">
        <f>3/24000000*OO[[#This Row],[112 (02JUL1985 21:00:00)-Water Temperature (C)]]*OO[[#This Row],[54]]</f>
        <v>-8.8755750012949991E-25</v>
      </c>
      <c r="BE550" s="10">
        <f>3/24000000*OO[[#This Row],[113 (03JUL1985 00:00:00)-Water Temperature (C)]]*OO[[#This Row],[55]]</f>
        <v>-5.5089926059312509E-22</v>
      </c>
      <c r="BF550" s="10">
        <f>3/24000000*OO[[#This Row],[114 (03JUL1985 03:00:00)-Water Temperature (C)]]*OO[[#This Row],[56]]</f>
        <v>-1.8682707936314999E-22</v>
      </c>
      <c r="BG550" s="10">
        <f>3/24000000*OO[[#This Row],[115 (03JUL1985 06:00:00)-Water Temperature (C)]]*OO[[#This Row],[57]]</f>
        <v>-1.9576721577393749E-21</v>
      </c>
      <c r="BH550" s="10">
        <f>3/24000000*OO[[#This Row],[116 (03JUL1985 09:00:00)-Water Temperature (C)]]*OO[[#This Row],[58]]</f>
        <v>-8.4940115626875008E-21</v>
      </c>
      <c r="BI550" s="10">
        <f>3/24000000*OO[[#This Row],[117 (03JUL1985 12:00:00)-Water Temperature (C)]]*OO[[#This Row],[59]]</f>
        <v>-8.7085423428437489E-20</v>
      </c>
      <c r="BJ550" s="10">
        <f>3/24000000*OO[[#This Row],[118 (03JUL1985 15:00:00)-Water Temperature (C)]]*OO[[#This Row],[60]]</f>
        <v>-1.9470810381262497E-19</v>
      </c>
      <c r="BK550" s="10">
        <f>3/24000000*OO[[#This Row],[119 (03JUL1985 18:00:00)-Water Temperature (C)]]*OO[[#This Row],[61]]</f>
        <v>-8.4509473775650001E-19</v>
      </c>
      <c r="BL550" s="10">
        <f>3/24000000*OO[[#This Row],[120 (03JUL1985 21:00:00)-Water Temperature (C)]]*OO[[#This Row],[62]]</f>
        <v>-6.8301563251575E-19</v>
      </c>
      <c r="BM550" s="10">
        <f>3/24000000*OO[[#This Row],[121 (04JUL1985 00:00:00)-Water Temperature (C)]]*OO[[#This Row],[63]]</f>
        <v>-5.6239060391662498E-18</v>
      </c>
      <c r="BN550" s="10">
        <f>3/24000000*OO[[#This Row],[122 (04JUL1985 03:00:00)-Water Temperature (C)]]*OO[[#This Row],[64]]</f>
        <v>-1.4119214218199999E-17</v>
      </c>
      <c r="BO550" s="10">
        <f>3/24000000*OO[[#This Row],[123 (04JUL1985 06:00:00)-Water Temperature (C)]]*OO[[#This Row],[65]]</f>
        <v>-2.2137540685386248E-17</v>
      </c>
      <c r="BP550" s="10">
        <f>3/24000000*OO[[#This Row],[124 (04JUL1985 09:00:00)-Water Temperature (C)]]*OO[[#This Row],[66]]</f>
        <v>-1.1670773146609998E-17</v>
      </c>
      <c r="BQ550" s="10">
        <f>3/24000000*OO[[#This Row],[125 (04JUL1985 12:00:00)-Water Temperature (C)]]*OO[[#This Row],[67]]</f>
        <v>-5.5489788901537503E-17</v>
      </c>
      <c r="BR550" s="10">
        <f>3/24000000*OO[[#This Row],[126 (04JUL1985 15:00:00)-Water Temperature (C)]]*OO[[#This Row],[68]]</f>
        <v>-1.334903529665625E-16</v>
      </c>
      <c r="BS550" s="10">
        <f>3/24000000*OO[[#This Row],[127 (04JUL1985 18:00:00)-Water Temperature (C)]]*OO[[#This Row],[69]]</f>
        <v>-3.3526157274562502E-16</v>
      </c>
      <c r="BT550" s="10">
        <f>3/24000000*OO[[#This Row],[128 (04JUL1985 21:00:00)-Water Temperature (C)]]*OO[[#This Row],[70]]</f>
        <v>-6.7956035835937499E-16</v>
      </c>
      <c r="BU550" s="10">
        <f>3/24000000*OO[[#This Row],[129 (05JUL1985 00:00:00)-Water Temperature (C)]]*OO[[#This Row],[71]]</f>
        <v>-1.1611134894957499E-15</v>
      </c>
      <c r="BV550" s="10">
        <f>3/24000000*OO[[#This Row],[130 (05JUL1985 03:00:00)-Water Temperature (C)]]*OO[[#This Row],[72]]</f>
        <v>-1.9532209581447499E-15</v>
      </c>
      <c r="BW550" s="10">
        <f>3/24000000*OO[[#This Row],[131 (05JUL1985 06:00:00)-Water Temperature (C)]]*OO[[#This Row],[73]]</f>
        <v>-2.802343606257125E-15</v>
      </c>
      <c r="BX550" s="10">
        <f>3/24000000*OO[[#This Row],[132 (05JUL1985 09:00:00)-Water Temperature (C)]]*OO[[#This Row],[74]]</f>
        <v>-4.1659677315099994E-15</v>
      </c>
      <c r="BY550" s="10">
        <f>3/24000000*OO[[#This Row],[133 (05JUL1985 12:00:00)-Water Temperature (C)]]*OO[[#This Row],[75]]</f>
        <v>-6.6184153016850006E-15</v>
      </c>
      <c r="BZ550" s="10">
        <f>3/24000000*OO[[#This Row],[134 (05JUL1985 15:00:00)-Water Temperature (C)]]*OO[[#This Row],[76]]</f>
        <v>-1.05645197374E-14</v>
      </c>
      <c r="CA550" s="10">
        <f>3/24000000*OO[[#This Row],[135 (05JUL1985 18:00:00)-Water Temperature (C)]]*OO[[#This Row],[77]]</f>
        <v>-1.4505192293309999E-14</v>
      </c>
      <c r="CB550" s="10">
        <f>3/24000000*OO[[#This Row],[136 (05JUL1985 21:00:00)-Water Temperature (C)]]*OO[[#This Row],[78]]</f>
        <v>-2.2594682807331251E-14</v>
      </c>
      <c r="CC550" s="10">
        <f>3/24000000*OO[[#This Row],[137 (06JUL1985 00:00:00)-Water Temperature (C)]]*OO[[#This Row],[79]]</f>
        <v>-2.8153887206937498E-14</v>
      </c>
      <c r="CD550" s="10">
        <f>3/24000000*OO[[#This Row],[138 (06JUL1985 03:00:00)-Water Temperature (C)]]*OO[[#This Row],[80]]</f>
        <v>-3.75132068810625E-14</v>
      </c>
      <c r="CE550" s="10">
        <f>3/24000000*OO[[#This Row],[139 (06JUL1985 06:00:00)-Water Temperature (C)]]*OO[[#This Row],[81]]</f>
        <v>-4.2805968249687499E-14</v>
      </c>
      <c r="CF550" s="10">
        <f>3/24000000*OO[[#This Row],[140 (06JUL1985 09:00:00)-Water Temperature (C)]]*OO[[#This Row],[82]]</f>
        <v>-4.8678945552649995E-14</v>
      </c>
      <c r="CG550" s="10">
        <f>3/24000000*OO[[#This Row],[141 (06JUL1985 12:00:00)-Water Temperature (C)]]*OO[[#This Row],[83]]</f>
        <v>-5.9612080993499996E-14</v>
      </c>
      <c r="CH550" s="10">
        <f>3/24000000*OO[[#This Row],[142 (06JUL1985 15:00:00)-Water Temperature (C)]]*OO[[#This Row],[84]]</f>
        <v>-5.7286415909999998E-14</v>
      </c>
      <c r="CI550" s="10">
        <f>3/24000000*OO[[#This Row],[143 (06JUL1985 18:00:00)-Water Temperature (C)]]*OO[[#This Row],[85]]</f>
        <v>-5.7603299266699996E-14</v>
      </c>
      <c r="CJ550" s="10">
        <f>3/24000000*OO[[#This Row],[144 (06JUL1985 21:00:00)-Water Temperature (C)]]*OO[[#This Row],[86]]</f>
        <v>-3.4932128584500004E-14</v>
      </c>
      <c r="CK550" s="10">
        <f>3/24000000*OO[[#This Row],[145 (07JUL1985 00:00:00)-Water Temperature (C)]]*OO[[#This Row],[87]]</f>
        <v>-1.8009675511625E-14</v>
      </c>
      <c r="CL550" s="10">
        <f>3/24000000*OO[[#This Row],[146 (07JUL1985 03:00:00)-Water Temperature (C)]]*OO[[#This Row],[88]]</f>
        <v>-1.40802250346625E-15</v>
      </c>
      <c r="CM550" s="10">
        <f>3/24000000*OO[[#This Row],[147 (07JUL1985 06:00:00)-Water Temperature (C)]]*OO[[#This Row],[89]]</f>
        <v>9.1163730053199972E-11</v>
      </c>
      <c r="CN550" s="10">
        <f>3/24000000*OO[[#This Row],[148 (07JUL1985 09:00:00)-Water Temperature (C)]]*OO[[#This Row],[90]]</f>
        <v>5.0287842737999998E-10</v>
      </c>
      <c r="CO550" s="10">
        <f>3/24000000*OO[[#This Row],[149 (07JUL1985 12:00:00)-Water Temperature (C)]]*OO[[#This Row],[91]]</f>
        <v>1.4287263306539999E-9</v>
      </c>
      <c r="CP550" s="10">
        <f>3/24000000*OO[[#This Row],[150 (07JUL1985 15:00:00)-Water Temperature (C)]]*OO[[#This Row],[92]]</f>
        <v>3.1614169733600002E-9</v>
      </c>
      <c r="CQ550" s="10">
        <f>3/24000000*OO[[#This Row],[151 (07JUL1985 18:00:00)-Water Temperature (C)]]*OO[[#This Row],[93]]</f>
        <v>6.0188244337799993E-9</v>
      </c>
      <c r="CR550" s="10">
        <f>3/24000000*OO[[#This Row],[152 (07JUL1985 21:00:00)-Water Temperature (C)]]*OO[[#This Row],[94]]</f>
        <v>1.0287791564488751E-8</v>
      </c>
      <c r="CS550" s="10">
        <f>3/24000000*OO[[#This Row],[153 (08JUL1985 00:00:00)-Water Temperature (C)]]*OO[[#This Row],[95]]</f>
        <v>1.6172846264298747E-8</v>
      </c>
      <c r="CT550" s="10">
        <f>3/24000000*OO[[#This Row],[154 (08JUL1985 03:00:00)-Water Temperature (C)]]*OO[[#This Row],[96]]</f>
        <v>2.4261605368862499E-8</v>
      </c>
      <c r="CU550" s="10">
        <f>3/24000000*OO[[#This Row],[155 (08JUL1985 06:00:00)-Water Temperature (C)]]*OO[[#This Row],[97]]</f>
        <v>3.5620421275800005E-8</v>
      </c>
      <c r="CV550" s="10">
        <f>3/24000000*OO[[#This Row],[156 (08JUL1985 09:00:00)-Water Temperature (C)]]*OO[[#This Row],[98]]</f>
        <v>5.1292166495474993E-8</v>
      </c>
      <c r="CW550" s="10">
        <f>3/24000000*OO[[#This Row],[157 (08JUL1985 12:00:00)-Water Temperature (C)]]*OO[[#This Row],[99]]</f>
        <v>7.2160016964749997E-8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3.1679983458899999E-43</v>
      </c>
      <c r="AO551" s="10">
        <f>3/24000000*OO[[#This Row],[97 (01JUL1985 00:00:00)-Water Temperature (C)]]*OO[[#This Row],[39]]</f>
        <v>8.5555452409725E-41</v>
      </c>
      <c r="AP551" s="10">
        <f>3/24000000*OO[[#This Row],[98 (01JUL1985 03:00:00)-Water Temperature (C)]]*OO[[#This Row],[40]]</f>
        <v>1.429205715344E-38</v>
      </c>
      <c r="AQ551" s="10">
        <f>3/24000000*OO[[#This Row],[99 (01JUL1985 06:00:00)-Water Temperature (C)]]*OO[[#This Row],[41]]</f>
        <v>1.5126068283591249E-36</v>
      </c>
      <c r="AR551" s="10">
        <f>3/24000000*OO[[#This Row],[100 (01JUL1985 09:00:00)-Water Temperature (C)]]*OO[[#This Row],[42]]</f>
        <v>1.0886499397987499E-34</v>
      </c>
      <c r="AS551" s="10">
        <f>3/24000000*OO[[#This Row],[101 (01JUL1985 12:00:00)-Water Temperature (C)]]*OO[[#This Row],[43]]</f>
        <v>5.7485050873337502E-33</v>
      </c>
      <c r="AT551" s="10">
        <f>3/24000000*OO[[#This Row],[102 (01JUL1985 15:00:00)-Water Temperature (C)]]*OO[[#This Row],[44]]</f>
        <v>2.3215005811997501E-31</v>
      </c>
      <c r="AU551" s="10">
        <f>3/24000000*OO[[#This Row],[103 (01JUL1985 18:00:00)-Water Temperature (C)]]*OO[[#This Row],[45]]</f>
        <v>7.1829450776462499E-30</v>
      </c>
      <c r="AV551" s="10">
        <f>3/24000000*OO[[#This Row],[104 (01JUL1985 21:00:00)-Water Temperature (C)]]*OO[[#This Row],[46]]</f>
        <v>1.7171852597962501E-28</v>
      </c>
      <c r="AW551" s="10">
        <f>3/24000000*OO[[#This Row],[105 (02JUL1985 00:00:00)-Water Temperature (C)]]*OO[[#This Row],[47]]</f>
        <v>3.3993846506474993E-27</v>
      </c>
      <c r="AX551" s="10">
        <f>3/24000000*OO[[#This Row],[106 (02JUL1985 03:00:00)-Water Temperature (C)]]*OO[[#This Row],[48]]</f>
        <v>5.5233264878549994E-26</v>
      </c>
      <c r="AY551" s="10">
        <f>3/24000000*OO[[#This Row],[107 (02JUL1985 06:00:00)-Water Temperature (C)]]*OO[[#This Row],[49]]</f>
        <v>7.1174809698299992E-25</v>
      </c>
      <c r="AZ551" s="10">
        <f>3/24000000*OO[[#This Row],[108 (02JUL1985 09:00:00)-Water Temperature (C)]]*OO[[#This Row],[50]]</f>
        <v>7.498785624626249E-24</v>
      </c>
      <c r="BA551" s="10">
        <f>3/24000000*OO[[#This Row],[109 (02JUL1985 12:00:00)-Water Temperature (C)]]*OO[[#This Row],[51]]</f>
        <v>6.7649574252974993E-23</v>
      </c>
      <c r="BB551" s="10">
        <f>3/24000000*OO[[#This Row],[110 (02JUL1985 15:00:00)-Water Temperature (C)]]*OO[[#This Row],[52]]</f>
        <v>5.3618401554400006E-22</v>
      </c>
      <c r="BC551" s="10">
        <f>3/24000000*OO[[#This Row],[111 (02JUL1985 18:00:00)-Water Temperature (C)]]*OO[[#This Row],[53]]</f>
        <v>3.75512245625E-21</v>
      </c>
      <c r="BD551" s="10">
        <f>3/24000000*OO[[#This Row],[112 (02JUL1985 21:00:00)-Water Temperature (C)]]*OO[[#This Row],[54]]</f>
        <v>2.3185797333332502E-20</v>
      </c>
      <c r="BE551" s="10">
        <f>3/24000000*OO[[#This Row],[113 (03JUL1985 00:00:00)-Water Temperature (C)]]*OO[[#This Row],[55]]</f>
        <v>1.2872910436099999E-19</v>
      </c>
      <c r="BF551" s="10">
        <f>3/24000000*OO[[#This Row],[114 (03JUL1985 03:00:00)-Water Temperature (C)]]*OO[[#This Row],[56]]</f>
        <v>6.5091730878749998E-19</v>
      </c>
      <c r="BG551" s="10">
        <f>3/24000000*OO[[#This Row],[115 (03JUL1985 06:00:00)-Water Temperature (C)]]*OO[[#This Row],[57]]</f>
        <v>2.946783512645E-18</v>
      </c>
      <c r="BH551" s="10">
        <f>3/24000000*OO[[#This Row],[116 (03JUL1985 09:00:00)-Water Temperature (C)]]*OO[[#This Row],[58]]</f>
        <v>1.198656453425E-17</v>
      </c>
      <c r="BI551" s="10">
        <f>3/24000000*OO[[#This Row],[117 (03JUL1985 12:00:00)-Water Temperature (C)]]*OO[[#This Row],[59]]</f>
        <v>4.4628222617250002E-17</v>
      </c>
      <c r="BJ551" s="10">
        <f>3/24000000*OO[[#This Row],[118 (03JUL1985 15:00:00)-Water Temperature (C)]]*OO[[#This Row],[60]]</f>
        <v>1.5460135254960001E-16</v>
      </c>
      <c r="BK551" s="10">
        <f>3/24000000*OO[[#This Row],[119 (03JUL1985 18:00:00)-Water Temperature (C)]]*OO[[#This Row],[61]]</f>
        <v>5.0155387609337505E-16</v>
      </c>
      <c r="BL551" s="10">
        <f>3/24000000*OO[[#This Row],[120 (03JUL1985 21:00:00)-Water Temperature (C)]]*OO[[#This Row],[62]]</f>
        <v>1.5224859841767502E-15</v>
      </c>
      <c r="BM551" s="10">
        <f>3/24000000*OO[[#This Row],[121 (04JUL1985 00:00:00)-Water Temperature (C)]]*OO[[#This Row],[63]]</f>
        <v>4.3529844037300002E-15</v>
      </c>
      <c r="BN551" s="10">
        <f>3/24000000*OO[[#This Row],[122 (04JUL1985 03:00:00)-Water Temperature (C)]]*OO[[#This Row],[64]]</f>
        <v>1.183495663305E-14</v>
      </c>
      <c r="BO551" s="10">
        <f>3/24000000*OO[[#This Row],[123 (04JUL1985 06:00:00)-Water Temperature (C)]]*OO[[#This Row],[65]]</f>
        <v>3.0363794037849995E-14</v>
      </c>
      <c r="BP551" s="10">
        <f>3/24000000*OO[[#This Row],[124 (04JUL1985 09:00:00)-Water Temperature (C)]]*OO[[#This Row],[66]]</f>
        <v>7.3487066240499995E-14</v>
      </c>
      <c r="BQ551" s="10">
        <f>3/24000000*OO[[#This Row],[125 (04JUL1985 12:00:00)-Water Temperature (C)]]*OO[[#This Row],[67]]</f>
        <v>1.6853724991050002E-13</v>
      </c>
      <c r="BR551" s="10">
        <f>3/24000000*OO[[#This Row],[126 (04JUL1985 15:00:00)-Water Temperature (C)]]*OO[[#This Row],[68]]</f>
        <v>3.7028793434299996E-13</v>
      </c>
      <c r="BS551" s="10">
        <f>3/24000000*OO[[#This Row],[127 (04JUL1985 18:00:00)-Water Temperature (C)]]*OO[[#This Row],[69]]</f>
        <v>7.8555335288137505E-13</v>
      </c>
      <c r="BT551" s="10">
        <f>3/24000000*OO[[#This Row],[128 (04JUL1985 21:00:00)-Water Temperature (C)]]*OO[[#This Row],[70]]</f>
        <v>1.6108788437956248E-12</v>
      </c>
      <c r="BU551" s="10">
        <f>3/24000000*OO[[#This Row],[129 (05JUL1985 00:00:00)-Water Temperature (C)]]*OO[[#This Row],[71]]</f>
        <v>3.1892396270687501E-12</v>
      </c>
      <c r="BV551" s="10">
        <f>3/24000000*OO[[#This Row],[130 (05JUL1985 03:00:00)-Water Temperature (C)]]*OO[[#This Row],[72]]</f>
        <v>6.1197715447999997E-12</v>
      </c>
      <c r="BW551" s="10">
        <f>3/24000000*OO[[#This Row],[131 (05JUL1985 06:00:00)-Water Temperature (C)]]*OO[[#This Row],[73]]</f>
        <v>1.1377584533156249E-11</v>
      </c>
      <c r="BX551" s="10">
        <f>3/24000000*OO[[#This Row],[132 (05JUL1985 09:00:00)-Water Temperature (C)]]*OO[[#This Row],[74]]</f>
        <v>2.0577734831858748E-11</v>
      </c>
      <c r="BY551" s="10">
        <f>3/24000000*OO[[#This Row],[133 (05JUL1985 12:00:00)-Water Temperature (C)]]*OO[[#This Row],[75]]</f>
        <v>3.6255876695537497E-11</v>
      </c>
      <c r="BZ551" s="10">
        <f>3/24000000*OO[[#This Row],[134 (05JUL1985 15:00:00)-Water Temperature (C)]]*OO[[#This Row],[76]]</f>
        <v>6.2156262296250002E-11</v>
      </c>
      <c r="CA551" s="10">
        <f>3/24000000*OO[[#This Row],[135 (05JUL1985 18:00:00)-Water Temperature (C)]]*OO[[#This Row],[77]]</f>
        <v>1.0381249729374998E-10</v>
      </c>
      <c r="CB551" s="10">
        <f>3/24000000*OO[[#This Row],[136 (05JUL1985 21:00:00)-Water Temperature (C)]]*OO[[#This Row],[78]]</f>
        <v>1.6941418872522502E-10</v>
      </c>
      <c r="CC551" s="10">
        <f>3/24000000*OO[[#This Row],[137 (06JUL1985 00:00:00)-Water Temperature (C)]]*OO[[#This Row],[79]]</f>
        <v>2.7110863520457498E-10</v>
      </c>
      <c r="CD551" s="10">
        <f>3/24000000*OO[[#This Row],[138 (06JUL1985 03:00:00)-Water Temperature (C)]]*OO[[#This Row],[80]]</f>
        <v>4.27771824683625E-10</v>
      </c>
      <c r="CE551" s="10">
        <f>3/24000000*OO[[#This Row],[139 (06JUL1985 06:00:00)-Water Temperature (C)]]*OO[[#This Row],[81]]</f>
        <v>6.6276243268599996E-10</v>
      </c>
      <c r="CF551" s="10">
        <f>3/24000000*OO[[#This Row],[140 (06JUL1985 09:00:00)-Water Temperature (C)]]*OO[[#This Row],[82]]</f>
        <v>1.0077862354031248E-9</v>
      </c>
      <c r="CG551" s="10">
        <f>3/24000000*OO[[#This Row],[141 (06JUL1985 12:00:00)-Water Temperature (C)]]*OO[[#This Row],[83]]</f>
        <v>1.506447469648125E-9</v>
      </c>
      <c r="CH551" s="10">
        <f>3/24000000*OO[[#This Row],[142 (06JUL1985 15:00:00)-Water Temperature (C)]]*OO[[#This Row],[84]]</f>
        <v>2.2105596223672501E-9</v>
      </c>
      <c r="CI551" s="10">
        <f>3/24000000*OO[[#This Row],[143 (06JUL1985 18:00:00)-Water Temperature (C)]]*OO[[#This Row],[85]]</f>
        <v>3.1879290241949997E-9</v>
      </c>
      <c r="CJ551" s="10">
        <f>3/24000000*OO[[#This Row],[144 (06JUL1985 21:00:00)-Water Temperature (C)]]*OO[[#This Row],[86]]</f>
        <v>4.53459508794875E-9</v>
      </c>
      <c r="CK551" s="10">
        <f>3/24000000*OO[[#This Row],[145 (07JUL1985 00:00:00)-Water Temperature (C)]]*OO[[#This Row],[87]]</f>
        <v>6.3840591114674994E-9</v>
      </c>
      <c r="CL551" s="10">
        <f>3/24000000*OO[[#This Row],[146 (07JUL1985 03:00:00)-Water Temperature (C)]]*OO[[#This Row],[88]]</f>
        <v>8.9294644692950003E-9</v>
      </c>
      <c r="CM551" s="10">
        <f>3/24000000*OO[[#This Row],[147 (07JUL1985 06:00:00)-Water Temperature (C)]]*OO[[#This Row],[89]]</f>
        <v>1.2365098502749999E-8</v>
      </c>
      <c r="CN551" s="10">
        <f>3/24000000*OO[[#This Row],[148 (07JUL1985 09:00:00)-Water Temperature (C)]]*OO[[#This Row],[90]]</f>
        <v>1.6918946038041246E-8</v>
      </c>
      <c r="CO551" s="10">
        <f>3/24000000*OO[[#This Row],[149 (07JUL1985 12:00:00)-Water Temperature (C)]]*OO[[#This Row],[91]]</f>
        <v>2.2887130467785E-8</v>
      </c>
      <c r="CP551" s="10">
        <f>3/24000000*OO[[#This Row],[150 (07JUL1985 15:00:00)-Water Temperature (C)]]*OO[[#This Row],[92]]</f>
        <v>3.0582329765699994E-8</v>
      </c>
      <c r="CQ551" s="10">
        <f>3/24000000*OO[[#This Row],[151 (07JUL1985 18:00:00)-Water Temperature (C)]]*OO[[#This Row],[93]]</f>
        <v>4.0455157815187501E-8</v>
      </c>
      <c r="CR551" s="10">
        <f>3/24000000*OO[[#This Row],[152 (07JUL1985 21:00:00)-Water Temperature (C)]]*OO[[#This Row],[94]]</f>
        <v>5.3077258280899997E-8</v>
      </c>
      <c r="CS551" s="10">
        <f>3/24000000*OO[[#This Row],[153 (08JUL1985 00:00:00)-Water Temperature (C)]]*OO[[#This Row],[95]]</f>
        <v>6.9056412110887497E-8</v>
      </c>
      <c r="CT551" s="10">
        <f>3/24000000*OO[[#This Row],[154 (08JUL1985 03:00:00)-Water Temperature (C)]]*OO[[#This Row],[96]]</f>
        <v>8.917429038763749E-8</v>
      </c>
      <c r="CU551" s="10">
        <f>3/24000000*OO[[#This Row],[155 (08JUL1985 06:00:00)-Water Temperature (C)]]*OO[[#This Row],[97]]</f>
        <v>1.1441137062915E-7</v>
      </c>
      <c r="CV551" s="10">
        <f>3/24000000*OO[[#This Row],[156 (08JUL1985 09:00:00)-Water Temperature (C)]]*OO[[#This Row],[98]]</f>
        <v>1.4554952206424998E-7</v>
      </c>
      <c r="CW551" s="10">
        <f>3/24000000*OO[[#This Row],[157 (08JUL1985 12:00:00)-Water Temperature (C)]]*OO[[#This Row],[99]]</f>
        <v>1.8389092500000001E-7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0</v>
      </c>
      <c r="AO552" s="10">
        <f>3/24000000*OO[[#This Row],[97 (01JUL1985 00:00:00)-Water Temperature (C)]]*OO[[#This Row],[39]]</f>
        <v>1.4604159733647499E-42</v>
      </c>
      <c r="AP552" s="10">
        <f>3/24000000*OO[[#This Row],[98 (01JUL1985 03:00:00)-Water Temperature (C)]]*OO[[#This Row],[40]]</f>
        <v>2.6740500903999995E-40</v>
      </c>
      <c r="AQ552" s="10">
        <f>3/24000000*OO[[#This Row],[99 (01JUL1985 06:00:00)-Water Temperature (C)]]*OO[[#This Row],[41]]</f>
        <v>3.0647589739249998E-38</v>
      </c>
      <c r="AR552" s="10">
        <f>3/24000000*OO[[#This Row],[100 (01JUL1985 09:00:00)-Water Temperature (C)]]*OO[[#This Row],[42]]</f>
        <v>2.3696086078751249E-36</v>
      </c>
      <c r="AS552" s="10">
        <f>3/24000000*OO[[#This Row],[101 (01JUL1985 12:00:00)-Water Temperature (C)]]*OO[[#This Row],[43]]</f>
        <v>1.3369405505175E-34</v>
      </c>
      <c r="AT552" s="10">
        <f>3/24000000*OO[[#This Row],[102 (01JUL1985 15:00:00)-Water Temperature (C)]]*OO[[#This Row],[44]]</f>
        <v>5.7804102188350004E-33</v>
      </c>
      <c r="AU552" s="10">
        <f>3/24000000*OO[[#This Row],[103 (01JUL1985 18:00:00)-Water Temperature (C)]]*OO[[#This Row],[45]]</f>
        <v>1.9222905787154999E-31</v>
      </c>
      <c r="AV552" s="10">
        <f>3/24000000*OO[[#This Row],[104 (01JUL1985 21:00:00)-Water Temperature (C)]]*OO[[#This Row],[46]]</f>
        <v>4.9460259170624997E-30</v>
      </c>
      <c r="AW552" s="10">
        <f>3/24000000*OO[[#This Row],[105 (02JUL1985 00:00:00)-Water Temperature (C)]]*OO[[#This Row],[47]]</f>
        <v>1.0414948257719999E-28</v>
      </c>
      <c r="AX552" s="10">
        <f>3/24000000*OO[[#This Row],[106 (02JUL1985 03:00:00)-Water Temperature (C)]]*OO[[#This Row],[48]]</f>
        <v>1.81676698207575E-27</v>
      </c>
      <c r="AY552" s="10">
        <f>3/24000000*OO[[#This Row],[107 (02JUL1985 06:00:00)-Water Temperature (C)]]*OO[[#This Row],[49]]</f>
        <v>2.5192826337306247E-26</v>
      </c>
      <c r="AZ552" s="10">
        <f>3/24000000*OO[[#This Row],[108 (02JUL1985 09:00:00)-Water Temperature (C)]]*OO[[#This Row],[50]]</f>
        <v>2.8343006334524994E-25</v>
      </c>
      <c r="BA552" s="10">
        <f>3/24000000*OO[[#This Row],[109 (02JUL1985 12:00:00)-Water Temperature (C)]]*OO[[#This Row],[51]]</f>
        <v>2.7081364503487494E-24</v>
      </c>
      <c r="BB552" s="10">
        <f>3/24000000*OO[[#This Row],[110 (02JUL1985 15:00:00)-Water Temperature (C)]]*OO[[#This Row],[52]]</f>
        <v>2.2699745813283748E-23</v>
      </c>
      <c r="BC552" s="10">
        <f>3/24000000*OO[[#This Row],[111 (02JUL1985 18:00:00)-Water Temperature (C)]]*OO[[#This Row],[53]]</f>
        <v>1.6821788825052499E-22</v>
      </c>
      <c r="BD552" s="10">
        <f>3/24000000*OO[[#This Row],[112 (02JUL1985 21:00:00)-Water Temperature (C)]]*OO[[#This Row],[54]]</f>
        <v>1.1034105799419999E-21</v>
      </c>
      <c r="BE552" s="10">
        <f>3/24000000*OO[[#This Row],[113 (03JUL1985 00:00:00)-Water Temperature (C)]]*OO[[#This Row],[55]]</f>
        <v>6.48308603475E-21</v>
      </c>
      <c r="BF552" s="10">
        <f>3/24000000*OO[[#This Row],[114 (03JUL1985 03:00:00)-Water Temperature (C)]]*OO[[#This Row],[56]]</f>
        <v>3.4602771674187497E-20</v>
      </c>
      <c r="BG552" s="10">
        <f>3/24000000*OO[[#This Row],[115 (03JUL1985 06:00:00)-Water Temperature (C)]]*OO[[#This Row],[57]]</f>
        <v>1.6617525235749998E-19</v>
      </c>
      <c r="BH552" s="10">
        <f>3/24000000*OO[[#This Row],[116 (03JUL1985 09:00:00)-Water Temperature (C)]]*OO[[#This Row],[58]]</f>
        <v>7.1691276116074992E-19</v>
      </c>
      <c r="BI552" s="10">
        <f>3/24000000*OO[[#This Row],[117 (03JUL1985 12:00:00)-Water Temperature (C)]]*OO[[#This Row],[59]]</f>
        <v>2.8184599391999998E-18</v>
      </c>
      <c r="BJ552" s="10">
        <f>3/24000000*OO[[#This Row],[118 (03JUL1985 15:00:00)-Water Temperature (C)]]*OO[[#This Row],[60]]</f>
        <v>1.02510828155E-17</v>
      </c>
      <c r="BK552" s="10">
        <f>3/24000000*OO[[#This Row],[119 (03JUL1985 18:00:00)-Water Temperature (C)]]*OO[[#This Row],[61]]</f>
        <v>3.4844886407475E-17</v>
      </c>
      <c r="BL552" s="10">
        <f>3/24000000*OO[[#This Row],[120 (03JUL1985 21:00:00)-Water Temperature (C)]]*OO[[#This Row],[62]]</f>
        <v>1.1105143070069999E-16</v>
      </c>
      <c r="BM552" s="10">
        <f>3/24000000*OO[[#This Row],[121 (04JUL1985 00:00:00)-Water Temperature (C)]]*OO[[#This Row],[63]]</f>
        <v>3.3340775344537494E-16</v>
      </c>
      <c r="BN552" s="10">
        <f>3/24000000*OO[[#This Row],[122 (04JUL1985 03:00:00)-Water Temperature (C)]]*OO[[#This Row],[64]]</f>
        <v>9.4863173756499985E-16</v>
      </c>
      <c r="BO552" s="10">
        <f>3/24000000*OO[[#This Row],[123 (04JUL1985 06:00:00)-Water Temperature (C)]]*OO[[#This Row],[65]]</f>
        <v>2.5497176814078749E-15</v>
      </c>
      <c r="BP552" s="10">
        <f>3/24000000*OO[[#This Row],[124 (04JUL1985 09:00:00)-Water Temperature (C)]]*OO[[#This Row],[66]]</f>
        <v>6.4773696422999995E-15</v>
      </c>
      <c r="BQ552" s="10">
        <f>3/24000000*OO[[#This Row],[125 (04JUL1985 12:00:00)-Water Temperature (C)]]*OO[[#This Row],[67]]</f>
        <v>1.5590771524833748E-14</v>
      </c>
      <c r="BR552" s="10">
        <f>3/24000000*OO[[#This Row],[126 (04JUL1985 15:00:00)-Water Temperature (C)]]*OO[[#This Row],[68]]</f>
        <v>3.5834305424399996E-14</v>
      </c>
      <c r="BS552" s="10">
        <f>3/24000000*OO[[#This Row],[127 (04JUL1985 18:00:00)-Water Temperature (C)]]*OO[[#This Row],[69]]</f>
        <v>7.9200876419624991E-14</v>
      </c>
      <c r="BT552" s="10">
        <f>3/24000000*OO[[#This Row],[128 (04JUL1985 21:00:00)-Water Temperature (C)]]*OO[[#This Row],[70]]</f>
        <v>1.6879227475025E-13</v>
      </c>
      <c r="BU552" s="10">
        <f>3/24000000*OO[[#This Row],[129 (05JUL1985 00:00:00)-Water Temperature (C)]]*OO[[#This Row],[71]]</f>
        <v>3.4733271344599997E-13</v>
      </c>
      <c r="BV552" s="10">
        <f>3/24000000*OO[[#This Row],[130 (05JUL1985 03:00:00)-Water Temperature (C)]]*OO[[#This Row],[72]]</f>
        <v>6.9299678367562509E-13</v>
      </c>
      <c r="BW552" s="10">
        <f>3/24000000*OO[[#This Row],[131 (05JUL1985 06:00:00)-Water Temperature (C)]]*OO[[#This Row],[73]]</f>
        <v>1.3390854473793748E-12</v>
      </c>
      <c r="BX552" s="10">
        <f>3/24000000*OO[[#This Row],[132 (05JUL1985 09:00:00)-Water Temperature (C)]]*OO[[#This Row],[74]]</f>
        <v>2.5132603559504994E-12</v>
      </c>
      <c r="BY552" s="10">
        <f>3/24000000*OO[[#This Row],[133 (05JUL1985 12:00:00)-Water Temperature (C)]]*OO[[#This Row],[75]]</f>
        <v>4.5894459335287496E-12</v>
      </c>
      <c r="BZ552" s="10">
        <f>3/24000000*OO[[#This Row],[134 (05JUL1985 15:00:00)-Water Temperature (C)]]*OO[[#This Row],[76]]</f>
        <v>8.1537830543399987E-12</v>
      </c>
      <c r="CA552" s="10">
        <f>3/24000000*OO[[#This Row],[135 (05JUL1985 18:00:00)-Water Temperature (C)]]*OO[[#This Row],[77]]</f>
        <v>1.4114454322050001E-11</v>
      </c>
      <c r="CB552" s="10">
        <f>3/24000000*OO[[#This Row],[136 (05JUL1985 21:00:00)-Water Temperature (C)]]*OO[[#This Row],[78]]</f>
        <v>2.3866988820569995E-11</v>
      </c>
      <c r="CC552" s="10">
        <f>3/24000000*OO[[#This Row],[137 (06JUL1985 00:00:00)-Water Temperature (C)]]*OO[[#This Row],[79]]</f>
        <v>3.9531140262424998E-11</v>
      </c>
      <c r="CD552" s="10">
        <f>3/24000000*OO[[#This Row],[138 (06JUL1985 03:00:00)-Water Temperature (C)]]*OO[[#This Row],[80]]</f>
        <v>6.4395969743699992E-11</v>
      </c>
      <c r="CE552" s="10">
        <f>3/24000000*OO[[#This Row],[139 (06JUL1985 06:00:00)-Water Temperature (C)]]*OO[[#This Row],[81]]</f>
        <v>1.02873014838E-10</v>
      </c>
      <c r="CF552" s="10">
        <f>3/24000000*OO[[#This Row],[140 (06JUL1985 09:00:00)-Water Temperature (C)]]*OO[[#This Row],[82]]</f>
        <v>1.6129460060284999E-10</v>
      </c>
      <c r="CG552" s="10">
        <f>3/24000000*OO[[#This Row],[141 (06JUL1985 12:00:00)-Water Temperature (C)]]*OO[[#This Row],[83]]</f>
        <v>2.4870339041489998E-10</v>
      </c>
      <c r="CH552" s="10">
        <f>3/24000000*OO[[#This Row],[142 (06JUL1985 15:00:00)-Water Temperature (C)]]*OO[[#This Row],[84]]</f>
        <v>3.7642110657749995E-10</v>
      </c>
      <c r="CI552" s="10">
        <f>3/24000000*OO[[#This Row],[143 (06JUL1985 18:00:00)-Water Temperature (C)]]*OO[[#This Row],[85]]</f>
        <v>5.5941991184812501E-10</v>
      </c>
      <c r="CJ552" s="10">
        <f>3/24000000*OO[[#This Row],[144 (06JUL1985 21:00:00)-Water Temperature (C)]]*OO[[#This Row],[86]]</f>
        <v>8.1905731637574994E-10</v>
      </c>
      <c r="CK552" s="10">
        <f>3/24000000*OO[[#This Row],[145 (07JUL1985 00:00:00)-Water Temperature (C)]]*OO[[#This Row],[87]]</f>
        <v>1.185620536008125E-9</v>
      </c>
      <c r="CL552" s="10">
        <f>3/24000000*OO[[#This Row],[146 (07JUL1985 03:00:00)-Water Temperature (C)]]*OO[[#This Row],[88]]</f>
        <v>1.7009369370644999E-9</v>
      </c>
      <c r="CM552" s="10">
        <f>3/24000000*OO[[#This Row],[147 (07JUL1985 06:00:00)-Water Temperature (C)]]*OO[[#This Row],[89]]</f>
        <v>2.4147699672152497E-9</v>
      </c>
      <c r="CN552" s="10">
        <f>3/24000000*OO[[#This Row],[148 (07JUL1985 09:00:00)-Water Temperature (C)]]*OO[[#This Row],[90]]</f>
        <v>3.4099462510749996E-9</v>
      </c>
      <c r="CO552" s="10">
        <f>3/24000000*OO[[#This Row],[149 (07JUL1985 12:00:00)-Water Temperature (C)]]*OO[[#This Row],[91]]</f>
        <v>4.8083332070099995E-9</v>
      </c>
      <c r="CP552" s="10">
        <f>3/24000000*OO[[#This Row],[150 (07JUL1985 15:00:00)-Water Temperature (C)]]*OO[[#This Row],[92]]</f>
        <v>6.7618713211875001E-9</v>
      </c>
      <c r="CQ552" s="10">
        <f>3/24000000*OO[[#This Row],[151 (07JUL1985 18:00:00)-Water Temperature (C)]]*OO[[#This Row],[93]]</f>
        <v>9.4796452882799978E-9</v>
      </c>
      <c r="CR552" s="10">
        <f>3/24000000*OO[[#This Row],[152 (07JUL1985 21:00:00)-Water Temperature (C)]]*OO[[#This Row],[94]]</f>
        <v>1.3227988718820001E-8</v>
      </c>
      <c r="CS552" s="10">
        <f>3/24000000*OO[[#This Row],[153 (08JUL1985 00:00:00)-Water Temperature (C)]]*OO[[#This Row],[95]]</f>
        <v>1.8312740365128752E-8</v>
      </c>
      <c r="CT552" s="10">
        <f>3/24000000*OO[[#This Row],[154 (08JUL1985 03:00:00)-Water Temperature (C)]]*OO[[#This Row],[96]]</f>
        <v>2.5131441984480001E-8</v>
      </c>
      <c r="CU552" s="10">
        <f>3/24000000*OO[[#This Row],[155 (08JUL1985 06:00:00)-Water Temperature (C)]]*OO[[#This Row],[97]]</f>
        <v>3.4220790746999996E-8</v>
      </c>
      <c r="CV552" s="10">
        <f>3/24000000*OO[[#This Row],[156 (08JUL1985 09:00:00)-Water Temperature (C)]]*OO[[#This Row],[98]]</f>
        <v>4.6148328590437501E-8</v>
      </c>
      <c r="CW552" s="10">
        <f>3/24000000*OO[[#This Row],[157 (08JUL1985 12:00:00)-Water Temperature (C)]]*OO[[#This Row],[99]]</f>
        <v>6.1699174600262496E-8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0</v>
      </c>
      <c r="AP553" s="10">
        <f>3/24000000*OO[[#This Row],[98 (01JUL1985 03:00:00)-Water Temperature (C)]]*OO[[#This Row],[40]]</f>
        <v>3.0571245844024997E-42</v>
      </c>
      <c r="AQ553" s="10">
        <f>3/24000000*OO[[#This Row],[99 (01JUL1985 06:00:00)-Water Temperature (C)]]*OO[[#This Row],[41]]</f>
        <v>3.7512688929987493E-40</v>
      </c>
      <c r="AR553" s="10">
        <f>3/24000000*OO[[#This Row],[100 (01JUL1985 09:00:00)-Water Temperature (C)]]*OO[[#This Row],[42]]</f>
        <v>3.0899831626124999E-38</v>
      </c>
      <c r="AS553" s="10">
        <f>3/24000000*OO[[#This Row],[101 (01JUL1985 12:00:00)-Water Temperature (C)]]*OO[[#This Row],[43]]</f>
        <v>1.8402008028842501E-36</v>
      </c>
      <c r="AT553" s="10">
        <f>3/24000000*OO[[#This Row],[102 (01JUL1985 15:00:00)-Water Temperature (C)]]*OO[[#This Row],[44]]</f>
        <v>8.3774563590300001E-35</v>
      </c>
      <c r="AU553" s="10">
        <f>3/24000000*OO[[#This Row],[103 (01JUL1985 18:00:00)-Water Temperature (C)]]*OO[[#This Row],[45]]</f>
        <v>2.9489874949437497E-33</v>
      </c>
      <c r="AV553" s="10">
        <f>3/24000000*OO[[#This Row],[104 (01JUL1985 21:00:00)-Water Temperature (C)]]*OO[[#This Row],[46]]</f>
        <v>8.0442803888924997E-32</v>
      </c>
      <c r="AW553" s="10">
        <f>3/24000000*OO[[#This Row],[105 (02JUL1985 00:00:00)-Water Temperature (C)]]*OO[[#This Row],[47]]</f>
        <v>1.7755385750699995E-30</v>
      </c>
      <c r="AX553" s="10">
        <f>3/24000000*OO[[#This Row],[106 (02JUL1985 03:00:00)-Water Temperature (C)]]*OO[[#This Row],[48]]</f>
        <v>3.2707945367400001E-29</v>
      </c>
      <c r="AY553" s="10">
        <f>3/24000000*OO[[#This Row],[107 (02JUL1985 06:00:00)-Water Temperature (C)]]*OO[[#This Row],[49]]</f>
        <v>4.8537806060250001E-28</v>
      </c>
      <c r="AZ553" s="10">
        <f>3/24000000*OO[[#This Row],[108 (02JUL1985 09:00:00)-Water Temperature (C)]]*OO[[#This Row],[50]]</f>
        <v>5.8292966045500001E-27</v>
      </c>
      <c r="BA553" s="10">
        <f>3/24000000*OO[[#This Row],[109 (02JUL1985 12:00:00)-Water Temperature (C)]]*OO[[#This Row],[51]]</f>
        <v>5.8834355478937493E-26</v>
      </c>
      <c r="BB553" s="10">
        <f>3/24000000*OO[[#This Row],[110 (02JUL1985 15:00:00)-Water Temperature (C)]]*OO[[#This Row],[52]]</f>
        <v>5.1735962815949995E-25</v>
      </c>
      <c r="BC553" s="10">
        <f>3/24000000*OO[[#This Row],[111 (02JUL1985 18:00:00)-Water Temperature (C)]]*OO[[#This Row],[53]]</f>
        <v>4.0252182337500004E-24</v>
      </c>
      <c r="BD553" s="10">
        <f>3/24000000*OO[[#This Row],[112 (02JUL1985 21:00:00)-Water Temperature (C)]]*OO[[#This Row],[54]]</f>
        <v>2.7802166053750002E-23</v>
      </c>
      <c r="BE553" s="10">
        <f>3/24000000*OO[[#This Row],[113 (03JUL1985 00:00:00)-Water Temperature (C)]]*OO[[#This Row],[55]]</f>
        <v>1.715880439712E-22</v>
      </c>
      <c r="BF553" s="10">
        <f>3/24000000*OO[[#This Row],[114 (03JUL1985 03:00:00)-Water Temperature (C)]]*OO[[#This Row],[56]]</f>
        <v>9.6043686269849994E-22</v>
      </c>
      <c r="BG553" s="10">
        <f>3/24000000*OO[[#This Row],[115 (03JUL1985 06:00:00)-Water Temperature (C)]]*OO[[#This Row],[57]]</f>
        <v>4.8663208026900002E-21</v>
      </c>
      <c r="BH553" s="10">
        <f>3/24000000*OO[[#This Row],[116 (03JUL1985 09:00:00)-Water Temperature (C)]]*OO[[#This Row],[58]]</f>
        <v>2.2218033784992502E-20</v>
      </c>
      <c r="BI553" s="10">
        <f>3/24000000*OO[[#This Row],[117 (03JUL1985 12:00:00)-Water Temperature (C)]]*OO[[#This Row],[59]]</f>
        <v>9.2125286707362488E-20</v>
      </c>
      <c r="BJ553" s="10">
        <f>3/24000000*OO[[#This Row],[118 (03JUL1985 15:00:00)-Water Temperature (C)]]*OO[[#This Row],[60]]</f>
        <v>3.5140263365249997E-19</v>
      </c>
      <c r="BK553" s="10">
        <f>3/24000000*OO[[#This Row],[119 (03JUL1985 18:00:00)-Water Temperature (C)]]*OO[[#This Row],[61]]</f>
        <v>1.2489887451277498E-18</v>
      </c>
      <c r="BL553" s="10">
        <f>3/24000000*OO[[#This Row],[120 (03JUL1985 21:00:00)-Water Temperature (C)]]*OO[[#This Row],[62]]</f>
        <v>4.1623025270749998E-18</v>
      </c>
      <c r="BM553" s="10">
        <f>3/24000000*OO[[#This Row],[121 (04JUL1985 00:00:00)-Water Temperature (C)]]*OO[[#This Row],[63]]</f>
        <v>1.3056769048244999E-17</v>
      </c>
      <c r="BN553" s="10">
        <f>3/24000000*OO[[#This Row],[122 (04JUL1985 03:00:00)-Water Temperature (C)]]*OO[[#This Row],[64]]</f>
        <v>3.8774604857249995E-17</v>
      </c>
      <c r="BO553" s="10">
        <f>3/24000000*OO[[#This Row],[123 (04JUL1985 06:00:00)-Water Temperature (C)]]*OO[[#This Row],[65]]</f>
        <v>1.0897987044078748E-16</v>
      </c>
      <c r="BP553" s="10">
        <f>3/24000000*OO[[#This Row],[124 (04JUL1985 09:00:00)-Water Temperature (C)]]*OO[[#This Row],[66]]</f>
        <v>2.9011666888699997E-16</v>
      </c>
      <c r="BQ553" s="10">
        <f>3/24000000*OO[[#This Row],[125 (04JUL1985 12:00:00)-Water Temperature (C)]]*OO[[#This Row],[67]]</f>
        <v>7.3177826265624992E-16</v>
      </c>
      <c r="BR553" s="10">
        <f>3/24000000*OO[[#This Row],[126 (04JUL1985 15:00:00)-Water Temperature (C)]]*OO[[#This Row],[68]]</f>
        <v>1.7578261950851249E-15</v>
      </c>
      <c r="BS553" s="10">
        <f>3/24000000*OO[[#This Row],[127 (04JUL1985 18:00:00)-Water Temperature (C)]]*OO[[#This Row],[69]]</f>
        <v>4.0467494575999994E-15</v>
      </c>
      <c r="BT553" s="10">
        <f>3/24000000*OO[[#This Row],[128 (04JUL1985 21:00:00)-Water Temperature (C)]]*OO[[#This Row],[70]]</f>
        <v>8.9644424028812487E-15</v>
      </c>
      <c r="BU553" s="10">
        <f>3/24000000*OO[[#This Row],[129 (05JUL1985 00:00:00)-Water Temperature (C)]]*OO[[#This Row],[71]]</f>
        <v>1.9160079456601248E-14</v>
      </c>
      <c r="BV553" s="10">
        <f>3/24000000*OO[[#This Row],[130 (05JUL1985 03:00:00)-Water Temperature (C)]]*OO[[#This Row],[72]]</f>
        <v>3.9672504765074995E-14</v>
      </c>
      <c r="BW553" s="10">
        <f>3/24000000*OO[[#This Row],[131 (05JUL1985 06:00:00)-Water Temperature (C)]]*OO[[#This Row],[73]]</f>
        <v>7.9478157931249986E-14</v>
      </c>
      <c r="BX553" s="10">
        <f>3/24000000*OO[[#This Row],[132 (05JUL1985 09:00:00)-Water Temperature (C)]]*OO[[#This Row],[74]]</f>
        <v>1.5435213875189998E-13</v>
      </c>
      <c r="BY553" s="10">
        <f>3/24000000*OO[[#This Row],[133 (05JUL1985 12:00:00)-Water Temperature (C)]]*OO[[#This Row],[75]]</f>
        <v>2.9061954375187496E-13</v>
      </c>
      <c r="BZ553" s="10">
        <f>3/24000000*OO[[#This Row],[134 (05JUL1985 15:00:00)-Water Temperature (C)]]*OO[[#This Row],[76]]</f>
        <v>5.3083026289800001E-13</v>
      </c>
      <c r="CA553" s="10">
        <f>3/24000000*OO[[#This Row],[135 (05JUL1985 18:00:00)-Water Temperature (C)]]*OO[[#This Row],[77]]</f>
        <v>9.4374692056650007E-13</v>
      </c>
      <c r="CB553" s="10">
        <f>3/24000000*OO[[#This Row],[136 (05JUL1985 21:00:00)-Water Temperature (C)]]*OO[[#This Row],[78]]</f>
        <v>1.641734616528E-12</v>
      </c>
      <c r="CC553" s="10">
        <f>3/24000000*OO[[#This Row],[137 (06JUL1985 00:00:00)-Water Temperature (C)]]*OO[[#This Row],[79]]</f>
        <v>2.8053451219199998E-12</v>
      </c>
      <c r="CD553" s="10">
        <f>3/24000000*OO[[#This Row],[138 (06JUL1985 03:00:00)-Water Temperature (C)]]*OO[[#This Row],[80]]</f>
        <v>4.7048571973725002E-12</v>
      </c>
      <c r="CE553" s="10">
        <f>3/24000000*OO[[#This Row],[139 (06JUL1985 06:00:00)-Water Temperature (C)]]*OO[[#This Row],[81]]</f>
        <v>7.7055929125612487E-12</v>
      </c>
      <c r="CF553" s="10">
        <f>3/24000000*OO[[#This Row],[140 (06JUL1985 09:00:00)-Water Temperature (C)]]*OO[[#This Row],[82]]</f>
        <v>1.234454763496E-11</v>
      </c>
      <c r="CG553" s="10">
        <f>3/24000000*OO[[#This Row],[141 (06JUL1985 12:00:00)-Water Temperature (C)]]*OO[[#This Row],[83]]</f>
        <v>1.9445866541392499E-11</v>
      </c>
      <c r="CH553" s="10">
        <f>3/24000000*OO[[#This Row],[142 (06JUL1985 15:00:00)-Water Temperature (C)]]*OO[[#This Row],[84]]</f>
        <v>3.0132245041824992E-11</v>
      </c>
      <c r="CI553" s="10">
        <f>3/24000000*OO[[#This Row],[143 (06JUL1985 18:00:00)-Water Temperature (C)]]*OO[[#This Row],[85]]</f>
        <v>4.5931442875875005E-11</v>
      </c>
      <c r="CJ553" s="10">
        <f>3/24000000*OO[[#This Row],[144 (06JUL1985 21:00:00)-Water Temperature (C)]]*OO[[#This Row],[86]]</f>
        <v>6.9037905275624995E-11</v>
      </c>
      <c r="CK553" s="10">
        <f>3/24000000*OO[[#This Row],[145 (07JUL1985 00:00:00)-Water Temperature (C)]]*OO[[#This Row],[87]]</f>
        <v>1.0287535231833749E-10</v>
      </c>
      <c r="CL553" s="10">
        <f>3/24000000*OO[[#This Row],[146 (07JUL1985 03:00:00)-Water Temperature (C)]]*OO[[#This Row],[88]]</f>
        <v>1.5173745975629999E-10</v>
      </c>
      <c r="CM553" s="10">
        <f>3/24000000*OO[[#This Row],[147 (07JUL1985 06:00:00)-Water Temperature (C)]]*OO[[#This Row],[89]]</f>
        <v>2.2031106839490001E-10</v>
      </c>
      <c r="CN553" s="10">
        <f>3/24000000*OO[[#This Row],[148 (07JUL1985 09:00:00)-Water Temperature (C)]]*OO[[#This Row],[90]]</f>
        <v>3.1529338926500004E-10</v>
      </c>
      <c r="CO553" s="10">
        <f>3/24000000*OO[[#This Row],[149 (07JUL1985 12:00:00)-Water Temperature (C)]]*OO[[#This Row],[91]]</f>
        <v>4.4789579579999998E-10</v>
      </c>
      <c r="CP553" s="10">
        <f>3/24000000*OO[[#This Row],[150 (07JUL1985 15:00:00)-Water Temperature (C)]]*OO[[#This Row],[92]]</f>
        <v>6.3350891352500001E-10</v>
      </c>
      <c r="CQ553" s="10">
        <f>3/24000000*OO[[#This Row],[151 (07JUL1985 18:00:00)-Water Temperature (C)]]*OO[[#This Row],[93]]</f>
        <v>8.9336270105624992E-10</v>
      </c>
      <c r="CR553" s="10">
        <f>3/24000000*OO[[#This Row],[152 (07JUL1985 21:00:00)-Water Temperature (C)]]*OO[[#This Row],[94]]</f>
        <v>1.2534805790947499E-9</v>
      </c>
      <c r="CS553" s="10">
        <f>3/24000000*OO[[#This Row],[153 (08JUL1985 00:00:00)-Water Temperature (C)]]*OO[[#This Row],[95]]</f>
        <v>1.74530212196725E-9</v>
      </c>
      <c r="CT553" s="10">
        <f>3/24000000*OO[[#This Row],[154 (08JUL1985 03:00:00)-Water Temperature (C)]]*OO[[#This Row],[96]]</f>
        <v>2.4158982120993749E-9</v>
      </c>
      <c r="CU553" s="10">
        <f>3/24000000*OO[[#This Row],[155 (08JUL1985 06:00:00)-Water Temperature (C)]]*OO[[#This Row],[97]]</f>
        <v>3.3323157706725002E-9</v>
      </c>
      <c r="CV553" s="10">
        <f>3/24000000*OO[[#This Row],[156 (08JUL1985 09:00:00)-Water Temperature (C)]]*OO[[#This Row],[98]]</f>
        <v>4.5694164668900006E-9</v>
      </c>
      <c r="CW553" s="10">
        <f>3/24000000*OO[[#This Row],[157 (08JUL1985 12:00:00)-Water Temperature (C)]]*OO[[#This Row],[99]]</f>
        <v>6.2173945546199993E-9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0</v>
      </c>
      <c r="AR554" s="10">
        <f>3/24000000*OO[[#This Row],[100 (01JUL1985 09:00:00)-Water Temperature (C)]]*OO[[#This Row],[42]]</f>
        <v>-2.6860375281074999E-42</v>
      </c>
      <c r="AS554" s="10">
        <f>3/24000000*OO[[#This Row],[101 (01JUL1985 12:00:00)-Water Temperature (C)]]*OO[[#This Row],[43]]</f>
        <v>-1.2949069204618749E-40</v>
      </c>
      <c r="AT554" s="10">
        <f>3/24000000*OO[[#This Row],[102 (01JUL1985 15:00:00)-Water Temperature (C)]]*OO[[#This Row],[44]]</f>
        <v>-7.6367525435024986E-39</v>
      </c>
      <c r="AU554" s="10">
        <f>3/24000000*OO[[#This Row],[103 (01JUL1985 18:00:00)-Water Temperature (C)]]*OO[[#This Row],[45]]</f>
        <v>-1.0376767547684999E-37</v>
      </c>
      <c r="AV554" s="10">
        <f>3/24000000*OO[[#This Row],[104 (01JUL1985 21:00:00)-Water Temperature (C)]]*OO[[#This Row],[46]]</f>
        <v>-1.025314367368125E-36</v>
      </c>
      <c r="AW554" s="10">
        <f>3/24000000*OO[[#This Row],[105 (02JUL1985 00:00:00)-Water Temperature (C)]]*OO[[#This Row],[47]]</f>
        <v>-7.432395185572499E-36</v>
      </c>
      <c r="AX554" s="10">
        <f>3/24000000*OO[[#This Row],[106 (02JUL1985 03:00:00)-Water Temperature (C)]]*OO[[#This Row],[48]]</f>
        <v>-2.9271997115249999E-33</v>
      </c>
      <c r="AY554" s="10">
        <f>3/24000000*OO[[#This Row],[107 (02JUL1985 06:00:00)-Water Temperature (C)]]*OO[[#This Row],[49]]</f>
        <v>-1.1505494739999999E-33</v>
      </c>
      <c r="AZ554" s="10">
        <f>3/24000000*OO[[#This Row],[108 (02JUL1985 09:00:00)-Water Temperature (C)]]*OO[[#This Row],[50]]</f>
        <v>-6.7491997244424996E-32</v>
      </c>
      <c r="BA554" s="10">
        <f>3/24000000*OO[[#This Row],[109 (02JUL1985 12:00:00)-Water Temperature (C)]]*OO[[#This Row],[51]]</f>
        <v>-3.3354758400599998E-30</v>
      </c>
      <c r="BB554" s="10">
        <f>3/24000000*OO[[#This Row],[110 (02JUL1985 15:00:00)-Water Temperature (C)]]*OO[[#This Row],[52]]</f>
        <v>-1.280717593281E-29</v>
      </c>
      <c r="BC554" s="10">
        <f>3/24000000*OO[[#This Row],[111 (02JUL1985 18:00:00)-Water Temperature (C)]]*OO[[#This Row],[53]]</f>
        <v>-2.2441297216666249E-29</v>
      </c>
      <c r="BD554" s="10">
        <f>3/24000000*OO[[#This Row],[112 (02JUL1985 21:00:00)-Water Temperature (C)]]*OO[[#This Row],[54]]</f>
        <v>-1.3031650523790001E-29</v>
      </c>
      <c r="BE554" s="10">
        <f>3/24000000*OO[[#This Row],[113 (03JUL1985 00:00:00)-Water Temperature (C)]]*OO[[#This Row],[55]]</f>
        <v>-9.5013062679099986E-27</v>
      </c>
      <c r="BF554" s="10">
        <f>3/24000000*OO[[#This Row],[114 (03JUL1985 03:00:00)-Water Temperature (C)]]*OO[[#This Row],[56]]</f>
        <v>-3.9005744345749998E-27</v>
      </c>
      <c r="BG554" s="10">
        <f>3/24000000*OO[[#This Row],[115 (03JUL1985 06:00:00)-Water Temperature (C)]]*OO[[#This Row],[57]]</f>
        <v>-4.9702784120937502E-26</v>
      </c>
      <c r="BH554" s="10">
        <f>3/24000000*OO[[#This Row],[116 (03JUL1985 09:00:00)-Water Temperature (C)]]*OO[[#This Row],[58]]</f>
        <v>-2.56391192146575E-25</v>
      </c>
      <c r="BI554" s="10">
        <f>3/24000000*OO[[#This Row],[117 (03JUL1985 12:00:00)-Water Temperature (C)]]*OO[[#This Row],[59]]</f>
        <v>-3.0372650840512501E-24</v>
      </c>
      <c r="BJ554" s="10">
        <f>3/24000000*OO[[#This Row],[118 (03JUL1985 15:00:00)-Water Temperature (C)]]*OO[[#This Row],[60]]</f>
        <v>-7.7995251006749989E-24</v>
      </c>
      <c r="BK554" s="10">
        <f>3/24000000*OO[[#This Row],[119 (03JUL1985 18:00:00)-Water Temperature (C)]]*OO[[#This Row],[61]]</f>
        <v>-3.9359876576749998E-23</v>
      </c>
      <c r="BL554" s="10">
        <f>3/24000000*OO[[#This Row],[120 (03JUL1985 21:00:00)-Water Temperature (C)]]*OO[[#This Row],[62]]</f>
        <v>-3.7035621949137497E-23</v>
      </c>
      <c r="BM554" s="10">
        <f>3/24000000*OO[[#This Row],[121 (04JUL1985 00:00:00)-Water Temperature (C)]]*OO[[#This Row],[63]]</f>
        <v>-3.5026746284950001E-22</v>
      </c>
      <c r="BN554" s="10">
        <f>3/24000000*OO[[#This Row],[122 (04JUL1985 03:00:00)-Water Temperature (C)]]*OO[[#This Row],[64]]</f>
        <v>-1.0227827304270001E-21</v>
      </c>
      <c r="BO554" s="10">
        <f>3/24000000*OO[[#This Row],[123 (04JUL1985 06:00:00)-Water Temperature (C)]]*OO[[#This Row],[65]]</f>
        <v>-1.8802448161998747E-21</v>
      </c>
      <c r="BP554" s="10">
        <f>3/24000000*OO[[#This Row],[124 (04JUL1985 09:00:00)-Water Temperature (C)]]*OO[[#This Row],[66]]</f>
        <v>-1.1458769817352498E-21</v>
      </c>
      <c r="BQ554" s="10">
        <f>3/24000000*OO[[#This Row],[125 (04JUL1985 12:00:00)-Water Temperature (C)]]*OO[[#This Row],[67]]</f>
        <v>-6.1499456501237502E-21</v>
      </c>
      <c r="BR554" s="10">
        <f>3/24000000*OO[[#This Row],[126 (04JUL1985 15:00:00)-Water Temperature (C)]]*OO[[#This Row],[68]]</f>
        <v>-1.6458104212993751E-20</v>
      </c>
      <c r="BS554" s="10">
        <f>3/24000000*OO[[#This Row],[127 (04JUL1985 18:00:00)-Water Temperature (C)]]*OO[[#This Row],[69]]</f>
        <v>-4.5973464964125004E-20</v>
      </c>
      <c r="BT554" s="10">
        <f>3/24000000*OO[[#This Row],[128 (04JUL1985 21:00:00)-Water Temperature (C)]]*OO[[#This Row],[70]]</f>
        <v>-1.044100672889625E-19</v>
      </c>
      <c r="BU554" s="10">
        <f>3/24000000*OO[[#This Row],[129 (05JUL1985 00:00:00)-Water Temperature (C)]]*OO[[#This Row],[71]]</f>
        <v>-1.9952444885257499E-19</v>
      </c>
      <c r="BV554" s="10">
        <f>3/24000000*OO[[#This Row],[130 (05JUL1985 03:00:00)-Water Temperature (C)]]*OO[[#This Row],[72]]</f>
        <v>-3.71106059488E-19</v>
      </c>
      <c r="BW554" s="10">
        <f>3/24000000*OO[[#This Row],[131 (05JUL1985 06:00:00)-Water Temperature (C)]]*OO[[#This Row],[73]]</f>
        <v>-5.8398594751562492E-19</v>
      </c>
      <c r="BX554" s="10">
        <f>3/24000000*OO[[#This Row],[132 (05JUL1985 09:00:00)-Water Temperature (C)]]*OO[[#This Row],[74]]</f>
        <v>-9.5176896070024983E-19</v>
      </c>
      <c r="BY554" s="10">
        <f>3/24000000*OO[[#This Row],[133 (05JUL1985 12:00:00)-Water Temperature (C)]]*OO[[#This Row],[75]]</f>
        <v>-1.6571299913070001E-18</v>
      </c>
      <c r="BZ554" s="10">
        <f>3/24000000*OO[[#This Row],[134 (05JUL1985 15:00:00)-Water Temperature (C)]]*OO[[#This Row],[76]]</f>
        <v>-2.8857688187999996E-18</v>
      </c>
      <c r="CA554" s="10">
        <f>3/24000000*OO[[#This Row],[135 (05JUL1985 18:00:00)-Water Temperature (C)]]*OO[[#This Row],[77]]</f>
        <v>-4.3127389748025004E-18</v>
      </c>
      <c r="CB554" s="10">
        <f>3/24000000*OO[[#This Row],[136 (05JUL1985 21:00:00)-Water Temperature (C)]]*OO[[#This Row],[78]]</f>
        <v>-7.2651248972775005E-18</v>
      </c>
      <c r="CC554" s="10">
        <f>3/24000000*OO[[#This Row],[137 (06JUL1985 00:00:00)-Water Temperature (C)]]*OO[[#This Row],[79]]</f>
        <v>-9.4885351253574996E-18</v>
      </c>
      <c r="CD554" s="10">
        <f>3/24000000*OO[[#This Row],[138 (06JUL1985 03:00:00)-Water Temperature (C)]]*OO[[#This Row],[80]]</f>
        <v>-1.2899715123420001E-17</v>
      </c>
      <c r="CE554" s="10">
        <f>3/24000000*OO[[#This Row],[139 (06JUL1985 06:00:00)-Water Temperature (C)]]*OO[[#This Row],[81]]</f>
        <v>-1.4863376184182501E-17</v>
      </c>
      <c r="CF554" s="10">
        <f>3/24000000*OO[[#This Row],[140 (06JUL1985 09:00:00)-Water Temperature (C)]]*OO[[#This Row],[82]]</f>
        <v>-1.7022862737099996E-17</v>
      </c>
      <c r="CG554" s="10">
        <f>3/24000000*OO[[#This Row],[141 (06JUL1985 12:00:00)-Water Temperature (C)]]*OO[[#This Row],[83]]</f>
        <v>-2.0230328329750001E-17</v>
      </c>
      <c r="CH554" s="10">
        <f>3/24000000*OO[[#This Row],[142 (06JUL1985 15:00:00)-Water Temperature (C)]]*OO[[#This Row],[84]]</f>
        <v>-1.6710947678799996E-17</v>
      </c>
      <c r="CI554" s="10">
        <f>3/24000000*OO[[#This Row],[143 (06JUL1985 18:00:00)-Water Temperature (C)]]*OO[[#This Row],[85]]</f>
        <v>-9.5397324139975002E-18</v>
      </c>
      <c r="CJ554" s="10">
        <f>3/24000000*OO[[#This Row],[144 (06JUL1985 21:00:00)-Water Temperature (C)]]*OO[[#This Row],[86]]</f>
        <v>6.8649010078525003E-15</v>
      </c>
      <c r="CK554" s="10">
        <f>3/24000000*OO[[#This Row],[145 (07JUL1985 00:00:00)-Water Temperature (C)]]*OO[[#This Row],[87]]</f>
        <v>1.3965477303824999E-13</v>
      </c>
      <c r="CL554" s="10">
        <f>3/24000000*OO[[#This Row],[146 (07JUL1985 03:00:00)-Water Temperature (C)]]*OO[[#This Row],[88]]</f>
        <v>5.2630967691312489E-13</v>
      </c>
      <c r="CM554" s="10">
        <f>3/24000000*OO[[#This Row],[147 (07JUL1985 06:00:00)-Water Temperature (C)]]*OO[[#This Row],[89]]</f>
        <v>1.2834968183756248E-12</v>
      </c>
      <c r="CN554" s="10">
        <f>3/24000000*OO[[#This Row],[148 (07JUL1985 09:00:00)-Water Temperature (C)]]*OO[[#This Row],[90]]</f>
        <v>2.4907971221362496E-12</v>
      </c>
      <c r="CO554" s="10">
        <f>3/24000000*OO[[#This Row],[149 (07JUL1985 12:00:00)-Water Temperature (C)]]*OO[[#This Row],[91]]</f>
        <v>4.2365922518399998E-12</v>
      </c>
      <c r="CP554" s="10">
        <f>3/24000000*OO[[#This Row],[150 (07JUL1985 15:00:00)-Water Temperature (C)]]*OO[[#This Row],[92]]</f>
        <v>6.708155379103749E-12</v>
      </c>
      <c r="CQ554" s="10">
        <f>3/24000000*OO[[#This Row],[151 (07JUL1985 18:00:00)-Water Temperature (C)]]*OO[[#This Row],[93]]</f>
        <v>1.0240209760312499E-11</v>
      </c>
      <c r="CR554" s="10">
        <f>3/24000000*OO[[#This Row],[152 (07JUL1985 21:00:00)-Water Temperature (C)]]*OO[[#This Row],[94]]</f>
        <v>1.5284058744831249E-11</v>
      </c>
      <c r="CS554" s="10">
        <f>3/24000000*OO[[#This Row],[153 (08JUL1985 00:00:00)-Water Temperature (C)]]*OO[[#This Row],[95]]</f>
        <v>2.2388754514087498E-11</v>
      </c>
      <c r="CT554" s="10">
        <f>3/24000000*OO[[#This Row],[154 (08JUL1985 03:00:00)-Water Temperature (C)]]*OO[[#This Row],[96]]</f>
        <v>3.2666321063062496E-11</v>
      </c>
      <c r="CU554" s="10">
        <f>3/24000000*OO[[#This Row],[155 (08JUL1985 06:00:00)-Water Temperature (C)]]*OO[[#This Row],[97]]</f>
        <v>4.8135828913649993E-11</v>
      </c>
      <c r="CV554" s="10">
        <f>3/24000000*OO[[#This Row],[156 (08JUL1985 09:00:00)-Water Temperature (C)]]*OO[[#This Row],[98]]</f>
        <v>7.1774349777899994E-11</v>
      </c>
      <c r="CW554" s="10">
        <f>3/24000000*OO[[#This Row],[157 (08JUL1985 12:00:00)-Water Temperature (C)]]*OO[[#This Row],[99]]</f>
        <v>1.0722958933569998E-10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0</v>
      </c>
      <c r="AS555" s="10">
        <f>3/24000000*OO[[#This Row],[101 (01JUL1985 12:00:00)-Water Temperature (C)]]*OO[[#This Row],[43]]</f>
        <v>-1.02210464104875E-42</v>
      </c>
      <c r="AT555" s="10">
        <f>3/24000000*OO[[#This Row],[102 (01JUL1985 15:00:00)-Water Temperature (C)]]*OO[[#This Row],[44]]</f>
        <v>-6.4122294726599988E-41</v>
      </c>
      <c r="AU555" s="10">
        <f>3/24000000*OO[[#This Row],[103 (01JUL1985 18:00:00)-Water Temperature (C)]]*OO[[#This Row],[45]]</f>
        <v>-9.3334159980974996E-40</v>
      </c>
      <c r="AV555" s="10">
        <f>3/24000000*OO[[#This Row],[104 (01JUL1985 21:00:00)-Water Temperature (C)]]*OO[[#This Row],[46]]</f>
        <v>-9.9072735455999997E-39</v>
      </c>
      <c r="AW555" s="10">
        <f>3/24000000*OO[[#This Row],[105 (02JUL1985 00:00:00)-Water Temperature (C)]]*OO[[#This Row],[47]]</f>
        <v>-7.615695512465E-38</v>
      </c>
      <c r="AX555" s="10">
        <f>3/24000000*OO[[#This Row],[106 (02JUL1985 03:00:00)-Water Temperature (C)]]*OO[[#This Row],[48]]</f>
        <v>-3.2164826799674997E-35</v>
      </c>
      <c r="AY555" s="10">
        <f>3/24000000*OO[[#This Row],[107 (02JUL1985 06:00:00)-Water Temperature (C)]]*OO[[#This Row],[49]]</f>
        <v>-1.38074432953275E-35</v>
      </c>
      <c r="AZ555" s="10">
        <f>3/24000000*OO[[#This Row],[108 (02JUL1985 09:00:00)-Water Temperature (C)]]*OO[[#This Row],[50]]</f>
        <v>-8.83052629199375E-34</v>
      </c>
      <c r="BA555" s="10">
        <f>3/24000000*OO[[#This Row],[109 (02JUL1985 12:00:00)-Water Temperature (C)]]*OO[[#This Row],[51]]</f>
        <v>-4.6986924938850007E-32</v>
      </c>
      <c r="BB555" s="10">
        <f>3/24000000*OO[[#This Row],[110 (02JUL1985 15:00:00)-Water Temperature (C)]]*OO[[#This Row],[52]]</f>
        <v>-1.9257915415055001E-31</v>
      </c>
      <c r="BC555" s="10">
        <f>3/24000000*OO[[#This Row],[111 (02JUL1985 18:00:00)-Water Temperature (C)]]*OO[[#This Row],[53]]</f>
        <v>-3.6085445301649999E-31</v>
      </c>
      <c r="BD555" s="10">
        <f>3/24000000*OO[[#This Row],[112 (02JUL1985 21:00:00)-Water Temperature (C)]]*OO[[#This Row],[54]]</f>
        <v>-2.2535677524900004E-31</v>
      </c>
      <c r="BE555" s="10">
        <f>3/24000000*OO[[#This Row],[113 (03JUL1985 00:00:00)-Water Temperature (C)]]*OO[[#This Row],[55]]</f>
        <v>-1.7639630215254998E-28</v>
      </c>
      <c r="BF555" s="10">
        <f>3/24000000*OO[[#This Row],[114 (03JUL1985 03:00:00)-Water Temperature (C)]]*OO[[#This Row],[56]]</f>
        <v>-7.7759734464874995E-29</v>
      </c>
      <c r="BG555" s="10">
        <f>3/24000000*OO[[#This Row],[115 (03JUL1985 06:00:00)-Water Temperature (C)]]*OO[[#This Row],[57]]</f>
        <v>-1.0759647943799999E-27</v>
      </c>
      <c r="BH555" s="10">
        <f>3/24000000*OO[[#This Row],[116 (03JUL1985 09:00:00)-Water Temperature (C)]]*OO[[#This Row],[58]]</f>
        <v>-6.0699613588562494E-27</v>
      </c>
      <c r="BI555" s="10">
        <f>3/24000000*OO[[#This Row],[117 (03JUL1985 12:00:00)-Water Temperature (C)]]*OO[[#This Row],[59]]</f>
        <v>-7.8420492000899988E-26</v>
      </c>
      <c r="BJ555" s="10">
        <f>3/24000000*OO[[#This Row],[118 (03JUL1985 15:00:00)-Water Temperature (C)]]*OO[[#This Row],[60]]</f>
        <v>-2.1799685277273747E-25</v>
      </c>
      <c r="BK555" s="10">
        <f>3/24000000*OO[[#This Row],[119 (03JUL1985 18:00:00)-Water Temperature (C)]]*OO[[#This Row],[61]]</f>
        <v>-1.1873540771137501E-24</v>
      </c>
      <c r="BL555" s="10">
        <f>3/24000000*OO[[#This Row],[120 (03JUL1985 21:00:00)-Water Temperature (C)]]*OO[[#This Row],[62]]</f>
        <v>-1.2090764847442499E-24</v>
      </c>
      <c r="BM555" s="10">
        <f>3/24000000*OO[[#This Row],[121 (04JUL1985 00:00:00)-Water Temperature (C)]]*OO[[#This Row],[63]]</f>
        <v>-1.239496692896E-23</v>
      </c>
      <c r="BN555" s="10">
        <f>3/24000000*OO[[#This Row],[122 (04JUL1985 03:00:00)-Water Temperature (C)]]*OO[[#This Row],[64]]</f>
        <v>-3.9316362601912499E-23</v>
      </c>
      <c r="BO555" s="10">
        <f>3/24000000*OO[[#This Row],[123 (04JUL1985 06:00:00)-Water Temperature (C)]]*OO[[#This Row],[65]]</f>
        <v>-7.7330213125900001E-23</v>
      </c>
      <c r="BP555" s="10">
        <f>3/24000000*OO[[#This Row],[124 (04JUL1985 09:00:00)-Water Temperature (C)]]*OO[[#This Row],[66]]</f>
        <v>-5.0916617825400004E-23</v>
      </c>
      <c r="BQ555" s="10">
        <f>3/24000000*OO[[#This Row],[125 (04JUL1985 12:00:00)-Water Temperature (C)]]*OO[[#This Row],[67]]</f>
        <v>-3.0035683991087499E-22</v>
      </c>
      <c r="BR555" s="10">
        <f>3/24000000*OO[[#This Row],[126 (04JUL1985 15:00:00)-Water Temperature (C)]]*OO[[#This Row],[68]]</f>
        <v>-8.9129723071349991E-22</v>
      </c>
      <c r="BS555" s="10">
        <f>3/24000000*OO[[#This Row],[127 (04JUL1985 18:00:00)-Water Temperature (C)]]*OO[[#This Row],[69]]</f>
        <v>-2.7470724412237501E-21</v>
      </c>
      <c r="BT555" s="10">
        <f>3/24000000*OO[[#This Row],[128 (04JUL1985 21:00:00)-Water Temperature (C)]]*OO[[#This Row],[70]]</f>
        <v>-6.8319171566799989E-21</v>
      </c>
      <c r="BU555" s="10">
        <f>3/24000000*OO[[#This Row],[129 (05JUL1985 00:00:00)-Water Temperature (C)]]*OO[[#This Row],[71]]</f>
        <v>-1.4334060998379999E-20</v>
      </c>
      <c r="BV555" s="10">
        <f>3/24000000*OO[[#This Row],[130 (05JUL1985 03:00:00)-Water Temperature (C)]]*OO[[#This Row],[72]]</f>
        <v>-2.9749392449774997E-20</v>
      </c>
      <c r="BW555" s="10">
        <f>3/24000000*OO[[#This Row],[131 (05JUL1985 06:00:00)-Water Temperature (C)]]*OO[[#This Row],[73]]</f>
        <v>-5.27021164108125E-20</v>
      </c>
      <c r="BX555" s="10">
        <f>3/24000000*OO[[#This Row],[132 (05JUL1985 09:00:00)-Water Temperature (C)]]*OO[[#This Row],[74]]</f>
        <v>-9.6624247660699995E-20</v>
      </c>
      <c r="BY555" s="10">
        <f>3/24000000*OO[[#This Row],[133 (05JUL1985 12:00:00)-Water Temperature (C)]]*OO[[#This Row],[75]]</f>
        <v>-1.8878786326365E-19</v>
      </c>
      <c r="BZ555" s="10">
        <f>3/24000000*OO[[#This Row],[134 (05JUL1985 15:00:00)-Water Temperature (C)]]*OO[[#This Row],[76]]</f>
        <v>-3.7023423894199998E-19</v>
      </c>
      <c r="CA555" s="10">
        <f>3/24000000*OO[[#This Row],[135 (05JUL1985 18:00:00)-Water Temperature (C)]]*OO[[#This Row],[77]]</f>
        <v>-6.2672361772800008E-19</v>
      </c>
      <c r="CB555" s="10">
        <f>3/24000000*OO[[#This Row],[136 (05JUL1985 21:00:00)-Water Temperature (C)]]*OO[[#This Row],[78]]</f>
        <v>-1.2263053011663749E-18</v>
      </c>
      <c r="CC555" s="10">
        <f>3/24000000*OO[[#This Row],[137 (06JUL1985 00:00:00)-Water Temperature (C)]]*OO[[#This Row],[79]]</f>
        <v>-1.9348100232435E-18</v>
      </c>
      <c r="CD555" s="10">
        <f>3/24000000*OO[[#This Row],[138 (06JUL1985 03:00:00)-Water Temperature (C)]]*OO[[#This Row],[80]]</f>
        <v>-3.2578302978899995E-18</v>
      </c>
      <c r="CE555" s="10">
        <f>3/24000000*OO[[#This Row],[139 (06JUL1985 06:00:00)-Water Temperature (C)]]*OO[[#This Row],[81]]</f>
        <v>-4.6791291692962499E-18</v>
      </c>
      <c r="CF555" s="10">
        <f>3/24000000*OO[[#This Row],[140 (06JUL1985 09:00:00)-Water Temperature (C)]]*OO[[#This Row],[82]]</f>
        <v>-6.7757898484349996E-18</v>
      </c>
      <c r="CG555" s="10">
        <f>3/24000000*OO[[#This Row],[141 (06JUL1985 12:00:00)-Water Temperature (C)]]*OO[[#This Row],[83]]</f>
        <v>-1.08585230214825E-17</v>
      </c>
      <c r="CH555" s="10">
        <f>3/24000000*OO[[#This Row],[142 (06JUL1985 15:00:00)-Water Temperature (C)]]*OO[[#This Row],[84]]</f>
        <v>-1.4195493923945E-17</v>
      </c>
      <c r="CI555" s="10">
        <f>3/24000000*OO[[#This Row],[143 (06JUL1985 18:00:00)-Water Temperature (C)]]*OO[[#This Row],[85]]</f>
        <v>-2.0287987665399999E-17</v>
      </c>
      <c r="CJ555" s="10">
        <f>3/24000000*OO[[#This Row],[144 (06JUL1985 21:00:00)-Water Temperature (C)]]*OO[[#This Row],[86]]</f>
        <v>-1.979349051177E-17</v>
      </c>
      <c r="CK555" s="10">
        <f>3/24000000*OO[[#This Row],[145 (07JUL1985 00:00:00)-Water Temperature (C)]]*OO[[#This Row],[87]]</f>
        <v>-2.1259516974719996E-17</v>
      </c>
      <c r="CL555" s="10">
        <f>3/24000000*OO[[#This Row],[146 (07JUL1985 03:00:00)-Water Temperature (C)]]*OO[[#This Row],[88]]</f>
        <v>-1.238366028785E-17</v>
      </c>
      <c r="CM555" s="10">
        <f>3/24000000*OO[[#This Row],[147 (07JUL1985 06:00:00)-Water Temperature (C)]]*OO[[#This Row],[89]]</f>
        <v>-1.1652171681613747E-16</v>
      </c>
      <c r="CN555" s="10">
        <f>3/24000000*OO[[#This Row],[148 (07JUL1985 09:00:00)-Water Temperature (C)]]*OO[[#This Row],[90]]</f>
        <v>-6.987626590901249E-17</v>
      </c>
      <c r="CO555" s="10">
        <f>3/24000000*OO[[#This Row],[149 (07JUL1985 12:00:00)-Water Temperature (C)]]*OO[[#This Row],[91]]</f>
        <v>-1.7338494436068752E-16</v>
      </c>
      <c r="CP555" s="10">
        <f>3/24000000*OO[[#This Row],[150 (07JUL1985 15:00:00)-Water Temperature (C)]]*OO[[#This Row],[92]]</f>
        <v>-2.3236215151859998E-17</v>
      </c>
      <c r="CQ555" s="10">
        <f>3/24000000*OO[[#This Row],[151 (07JUL1985 18:00:00)-Water Temperature (C)]]*OO[[#This Row],[93]]</f>
        <v>-2.6899427033711248E-17</v>
      </c>
      <c r="CR555" s="10">
        <f>3/24000000*OO[[#This Row],[152 (07JUL1985 21:00:00)-Water Temperature (C)]]*OO[[#This Row],[94]]</f>
        <v>-3.0644620725499999E-16</v>
      </c>
      <c r="CS555" s="10">
        <f>3/24000000*OO[[#This Row],[153 (08JUL1985 00:00:00)-Water Temperature (C)]]*OO[[#This Row],[95]]</f>
        <v>-4.2039941741287497E-17</v>
      </c>
      <c r="CT555" s="10">
        <f>3/24000000*OO[[#This Row],[154 (08JUL1985 03:00:00)-Water Temperature (C)]]*OO[[#This Row],[96]]</f>
        <v>-6.5292645872962489E-17</v>
      </c>
      <c r="CU555" s="10">
        <f>3/24000000*OO[[#This Row],[155 (08JUL1985 06:00:00)-Water Temperature (C)]]*OO[[#This Row],[97]]</f>
        <v>-4.9405343220187495E-16</v>
      </c>
      <c r="CV555" s="10">
        <f>3/24000000*OO[[#This Row],[156 (08JUL1985 09:00:00)-Water Temperature (C)]]*OO[[#This Row],[98]]</f>
        <v>-6.5928138563624993E-16</v>
      </c>
      <c r="CW555" s="10">
        <f>3/24000000*OO[[#This Row],[157 (08JUL1985 12:00:00)-Water Temperature (C)]]*OO[[#This Row],[99]]</f>
        <v>-4.1658142769100003E-16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0</v>
      </c>
      <c r="CJ556" s="10">
        <f>3/24000000*OO[[#This Row],[144 (06JUL1985 21:00:00)-Water Temperature (C)]]*OO[[#This Row],[86]]</f>
        <v>4.689109905795E-17</v>
      </c>
      <c r="CK556" s="10">
        <f>3/24000000*OO[[#This Row],[145 (07JUL1985 00:00:00)-Water Temperature (C)]]*OO[[#This Row],[87]]</f>
        <v>3.62723168599875E-15</v>
      </c>
      <c r="CL556" s="10">
        <f>3/24000000*OO[[#This Row],[146 (07JUL1985 03:00:00)-Water Temperature (C)]]*OO[[#This Row],[88]]</f>
        <v>2.2678660835129998E-14</v>
      </c>
      <c r="CM556" s="10">
        <f>3/24000000*OO[[#This Row],[147 (07JUL1985 06:00:00)-Water Temperature (C)]]*OO[[#This Row],[89]]</f>
        <v>7.5647644111749991E-14</v>
      </c>
      <c r="CN556" s="10">
        <f>3/24000000*OO[[#This Row],[148 (07JUL1985 09:00:00)-Water Temperature (C)]]*OO[[#This Row],[90]]</f>
        <v>1.849803125016E-13</v>
      </c>
      <c r="CO556" s="10">
        <f>3/24000000*OO[[#This Row],[149 (07JUL1985 12:00:00)-Water Temperature (C)]]*OO[[#This Row],[91]]</f>
        <v>3.7718215452849997E-13</v>
      </c>
      <c r="CP556" s="10">
        <f>3/24000000*OO[[#This Row],[150 (07JUL1985 15:00:00)-Water Temperature (C)]]*OO[[#This Row],[92]]</f>
        <v>6.8627673796499992E-13</v>
      </c>
      <c r="CQ556" s="10">
        <f>3/24000000*OO[[#This Row],[151 (07JUL1985 18:00:00)-Water Temperature (C)]]*OO[[#This Row],[93]]</f>
        <v>1.160199511296E-12</v>
      </c>
      <c r="CR556" s="10">
        <f>3/24000000*OO[[#This Row],[152 (07JUL1985 21:00:00)-Water Temperature (C)]]*OO[[#This Row],[94]]</f>
        <v>1.8630042944557497E-12</v>
      </c>
      <c r="CS556" s="10">
        <f>3/24000000*OO[[#This Row],[153 (08JUL1985 00:00:00)-Water Temperature (C)]]*OO[[#This Row],[95]]</f>
        <v>2.8768732829924997E-12</v>
      </c>
      <c r="CT556" s="10">
        <f>3/24000000*OO[[#This Row],[154 (08JUL1985 03:00:00)-Water Temperature (C)]]*OO[[#This Row],[96]]</f>
        <v>4.3392721869E-12</v>
      </c>
      <c r="CU556" s="10">
        <f>3/24000000*OO[[#This Row],[155 (08JUL1985 06:00:00)-Water Temperature (C)]]*OO[[#This Row],[97]]</f>
        <v>6.4845615352049988E-12</v>
      </c>
      <c r="CV556" s="10">
        <f>3/24000000*OO[[#This Row],[156 (08JUL1985 09:00:00)-Water Temperature (C)]]*OO[[#This Row],[98]]</f>
        <v>9.6745554647912513E-12</v>
      </c>
      <c r="CW556" s="10">
        <f>3/24000000*OO[[#This Row],[157 (08JUL1985 12:00:00)-Water Temperature (C)]]*OO[[#This Row],[99]]</f>
        <v>1.4434862171773747E-11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0</v>
      </c>
      <c r="CJ557" s="10">
        <f>3/24000000*OO[[#This Row],[144 (06JUL1985 21:00:00)-Water Temperature (C)]]*OO[[#This Row],[86]]</f>
        <v>1.2730517484929998E-19</v>
      </c>
      <c r="CK557" s="10">
        <f>3/24000000*OO[[#This Row],[145 (07JUL1985 00:00:00)-Water Temperature (C)]]*OO[[#This Row],[87]]</f>
        <v>3.8611591403287498E-17</v>
      </c>
      <c r="CL557" s="10">
        <f>3/24000000*OO[[#This Row],[146 (07JUL1985 03:00:00)-Water Temperature (C)]]*OO[[#This Row],[88]]</f>
        <v>4.0958084909499997E-16</v>
      </c>
      <c r="CM557" s="10">
        <f>3/24000000*OO[[#This Row],[147 (07JUL1985 06:00:00)-Water Temperature (C)]]*OO[[#This Row],[89]]</f>
        <v>1.8895043986087496E-15</v>
      </c>
      <c r="CN557" s="10">
        <f>3/24000000*OO[[#This Row],[148 (07JUL1985 09:00:00)-Water Temperature (C)]]*OO[[#This Row],[90]]</f>
        <v>5.8527142716000012E-15</v>
      </c>
      <c r="CO557" s="10">
        <f>3/24000000*OO[[#This Row],[149 (07JUL1985 12:00:00)-Water Temperature (C)]]*OO[[#This Row],[91]]</f>
        <v>1.4418018502485E-14</v>
      </c>
      <c r="CP557" s="10">
        <f>3/24000000*OO[[#This Row],[150 (07JUL1985 15:00:00)-Water Temperature (C)]]*OO[[#This Row],[92]]</f>
        <v>3.06183532128E-14</v>
      </c>
      <c r="CQ557" s="10">
        <f>3/24000000*OO[[#This Row],[151 (07JUL1985 18:00:00)-Water Temperature (C)]]*OO[[#This Row],[93]]</f>
        <v>5.8678111268437503E-14</v>
      </c>
      <c r="CR557" s="10">
        <f>3/24000000*OO[[#This Row],[152 (07JUL1985 21:00:00)-Water Temperature (C)]]*OO[[#This Row],[94]]</f>
        <v>1.0404806507512499E-13</v>
      </c>
      <c r="CS557" s="10">
        <f>3/24000000*OO[[#This Row],[153 (08JUL1985 00:00:00)-Water Temperature (C)]]*OO[[#This Row],[95]]</f>
        <v>1.7371773406679999E-13</v>
      </c>
      <c r="CT557" s="10">
        <f>3/24000000*OO[[#This Row],[154 (08JUL1985 03:00:00)-Water Temperature (C)]]*OO[[#This Row],[96]]</f>
        <v>2.7847022772037499E-13</v>
      </c>
      <c r="CU557" s="10">
        <f>3/24000000*OO[[#This Row],[155 (08JUL1985 06:00:00)-Water Temperature (C)]]*OO[[#This Row],[97]]</f>
        <v>4.3536788666750005E-13</v>
      </c>
      <c r="CV557" s="10">
        <f>3/24000000*OO[[#This Row],[156 (08JUL1985 09:00:00)-Water Temperature (C)]]*OO[[#This Row],[98]]</f>
        <v>6.6962053994499992E-13</v>
      </c>
      <c r="CW557" s="10">
        <f>3/24000000*OO[[#This Row],[157 (08JUL1985 12:00:00)-Water Temperature (C)]]*OO[[#This Row],[99]]</f>
        <v>1.0179022365074998E-12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0</v>
      </c>
      <c r="CJ558" s="10">
        <f>3/24000000*OO[[#This Row],[144 (06JUL1985 21:00:00)-Water Temperature (C)]]*OO[[#This Row],[86]]</f>
        <v>-3.6743304688425002E-24</v>
      </c>
      <c r="CK558" s="10">
        <f>3/24000000*OO[[#This Row],[145 (07JUL1985 00:00:00)-Water Temperature (C)]]*OO[[#This Row],[87]]</f>
        <v>-1.7725853105414999E-22</v>
      </c>
      <c r="CL558" s="10">
        <f>3/24000000*OO[[#This Row],[146 (07JUL1985 03:00:00)-Water Temperature (C)]]*OO[[#This Row],[88]]</f>
        <v>-3.8803016088199999E-22</v>
      </c>
      <c r="CM558" s="10">
        <f>3/24000000*OO[[#This Row],[147 (07JUL1985 06:00:00)-Water Temperature (C)]]*OO[[#This Row],[89]]</f>
        <v>-7.2668586267875011E-21</v>
      </c>
      <c r="CN558" s="10">
        <f>3/24000000*OO[[#This Row],[148 (07JUL1985 09:00:00)-Water Temperature (C)]]*OO[[#This Row],[90]]</f>
        <v>-5.8053035057499997E-21</v>
      </c>
      <c r="CO558" s="10">
        <f>3/24000000*OO[[#This Row],[149 (07JUL1985 12:00:00)-Water Temperature (C)]]*OO[[#This Row],[91]]</f>
        <v>-1.1780113829782498E-20</v>
      </c>
      <c r="CP558" s="10">
        <f>3/24000000*OO[[#This Row],[150 (07JUL1985 15:00:00)-Water Temperature (C)]]*OO[[#This Row],[92]]</f>
        <v>2.4733035895239998E-21</v>
      </c>
      <c r="CQ558" s="10">
        <f>3/24000000*OO[[#This Row],[151 (07JUL1985 18:00:00)-Water Temperature (C)]]*OO[[#This Row],[93]]</f>
        <v>5.0704624590749996E-17</v>
      </c>
      <c r="CR558" s="10">
        <f>3/24000000*OO[[#This Row],[152 (07JUL1985 21:00:00)-Water Temperature (C)]]*OO[[#This Row],[94]]</f>
        <v>2.6566566447307496E-16</v>
      </c>
      <c r="CS558" s="10">
        <f>3/24000000*OO[[#This Row],[153 (08JUL1985 00:00:00)-Water Temperature (C)]]*OO[[#This Row],[95]]</f>
        <v>7.6720425247474989E-16</v>
      </c>
      <c r="CT558" s="10">
        <f>3/24000000*OO[[#This Row],[154 (08JUL1985 03:00:00)-Water Temperature (C)]]*OO[[#This Row],[96]]</f>
        <v>1.7326713699450002E-15</v>
      </c>
      <c r="CU558" s="10">
        <f>3/24000000*OO[[#This Row],[155 (08JUL1985 06:00:00)-Water Temperature (C)]]*OO[[#This Row],[97]]</f>
        <v>3.4304199319999997E-15</v>
      </c>
      <c r="CV558" s="10">
        <f>3/24000000*OO[[#This Row],[156 (08JUL1985 09:00:00)-Water Temperature (C)]]*OO[[#This Row],[98]]</f>
        <v>6.236638568448749E-15</v>
      </c>
      <c r="CW558" s="10">
        <f>3/24000000*OO[[#This Row],[157 (08JUL1985 12:00:00)-Water Temperature (C)]]*OO[[#This Row],[99]]</f>
        <v>1.0652681821437499E-14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0</v>
      </c>
      <c r="CJ559" s="10">
        <f>3/24000000*OO[[#This Row],[144 (06JUL1985 21:00:00)-Water Temperature (C)]]*OO[[#This Row],[86]]</f>
        <v>6.1450102005749993E-25</v>
      </c>
      <c r="CK559" s="10">
        <f>3/24000000*OO[[#This Row],[145 (07JUL1985 00:00:00)-Water Temperature (C)]]*OO[[#This Row],[87]]</f>
        <v>7.1942217380649998E-22</v>
      </c>
      <c r="CL559" s="10">
        <f>3/24000000*OO[[#This Row],[146 (07JUL1985 03:00:00)-Water Temperature (C)]]*OO[[#This Row],[88]]</f>
        <v>1.2822256511542498E-20</v>
      </c>
      <c r="CM559" s="10">
        <f>3/24000000*OO[[#This Row],[147 (07JUL1985 06:00:00)-Water Temperature (C)]]*OO[[#This Row],[89]]</f>
        <v>8.1724800758124986E-20</v>
      </c>
      <c r="CN559" s="10">
        <f>3/24000000*OO[[#This Row],[148 (07JUL1985 09:00:00)-Water Temperature (C)]]*OO[[#This Row],[90]]</f>
        <v>3.1987268016487502E-19</v>
      </c>
      <c r="CO559" s="10">
        <f>3/24000000*OO[[#This Row],[149 (07JUL1985 12:00:00)-Water Temperature (C)]]*OO[[#This Row],[91]]</f>
        <v>9.4290693143499988E-19</v>
      </c>
      <c r="CP559" s="10">
        <f>3/24000000*OO[[#This Row],[150 (07JUL1985 15:00:00)-Water Temperature (C)]]*OO[[#This Row],[92]]</f>
        <v>2.3093310320752496E-18</v>
      </c>
      <c r="CQ559" s="10">
        <f>3/24000000*OO[[#This Row],[151 (07JUL1985 18:00:00)-Water Temperature (C)]]*OO[[#This Row],[93]]</f>
        <v>5.7435953986599991E-18</v>
      </c>
      <c r="CR559" s="10">
        <f>3/24000000*OO[[#This Row],[152 (07JUL1985 21:00:00)-Water Temperature (C)]]*OO[[#This Row],[94]]</f>
        <v>1.684308393059E-17</v>
      </c>
      <c r="CS559" s="10">
        <f>3/24000000*OO[[#This Row],[153 (08JUL1985 00:00:00)-Water Temperature (C)]]*OO[[#This Row],[95]]</f>
        <v>4.6008011868000001E-17</v>
      </c>
      <c r="CT559" s="10">
        <f>3/24000000*OO[[#This Row],[154 (08JUL1985 03:00:00)-Water Temperature (C)]]*OO[[#This Row],[96]]</f>
        <v>1.0974430413870001E-16</v>
      </c>
      <c r="CU559" s="10">
        <f>3/24000000*OO[[#This Row],[155 (08JUL1985 06:00:00)-Water Temperature (C)]]*OO[[#This Row],[97]]</f>
        <v>2.3361310259972498E-16</v>
      </c>
      <c r="CV559" s="10">
        <f>3/24000000*OO[[#This Row],[156 (08JUL1985 09:00:00)-Water Temperature (C)]]*OO[[#This Row],[98]]</f>
        <v>4.5584357303774999E-16</v>
      </c>
      <c r="CW559" s="10">
        <f>3/24000000*OO[[#This Row],[157 (08JUL1985 12:00:00)-Water Temperature (C)]]*OO[[#This Row],[99]]</f>
        <v>8.3241138169200005E-16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0</v>
      </c>
      <c r="CJ560" s="10">
        <f>3/24000000*OO[[#This Row],[144 (06JUL1985 21:00:00)-Water Temperature (C)]]*OO[[#This Row],[86]]</f>
        <v>3.7495023340937493E-27</v>
      </c>
      <c r="CK560" s="10">
        <f>3/24000000*OO[[#This Row],[145 (07JUL1985 00:00:00)-Water Temperature (C)]]*OO[[#This Row],[87]]</f>
        <v>1.73415589387125E-23</v>
      </c>
      <c r="CL560" s="10">
        <f>3/24000000*OO[[#This Row],[146 (07JUL1985 03:00:00)-Water Temperature (C)]]*OO[[#This Row],[88]]</f>
        <v>5.2944638220099997E-22</v>
      </c>
      <c r="CM560" s="10">
        <f>3/24000000*OO[[#This Row],[147 (07JUL1985 06:00:00)-Water Temperature (C)]]*OO[[#This Row],[89]]</f>
        <v>4.7260306016250001E-21</v>
      </c>
      <c r="CN560" s="10">
        <f>3/24000000*OO[[#This Row],[148 (07JUL1985 09:00:00)-Water Temperature (C)]]*OO[[#This Row],[90]]</f>
        <v>2.3664572319959997E-20</v>
      </c>
      <c r="CO560" s="10">
        <f>3/24000000*OO[[#This Row],[149 (07JUL1985 12:00:00)-Water Temperature (C)]]*OO[[#This Row],[91]]</f>
        <v>8.4590579342849997E-20</v>
      </c>
      <c r="CP560" s="10">
        <f>3/24000000*OO[[#This Row],[150 (07JUL1985 15:00:00)-Water Temperature (C)]]*OO[[#This Row],[92]]</f>
        <v>2.42343552738E-19</v>
      </c>
      <c r="CQ560" s="10">
        <f>3/24000000*OO[[#This Row],[151 (07JUL1985 18:00:00)-Water Temperature (C)]]*OO[[#This Row],[93]]</f>
        <v>9.4485612400874997E-19</v>
      </c>
      <c r="CR560" s="10">
        <f>3/24000000*OO[[#This Row],[152 (07JUL1985 21:00:00)-Water Temperature (C)]]*OO[[#This Row],[94]]</f>
        <v>4.9449266365349993E-18</v>
      </c>
      <c r="CS560" s="10">
        <f>3/24000000*OO[[#This Row],[153 (08JUL1985 00:00:00)-Water Temperature (C)]]*OO[[#This Row],[95]]</f>
        <v>1.7999165836456251E-17</v>
      </c>
      <c r="CT560" s="10">
        <f>3/24000000*OO[[#This Row],[154 (08JUL1985 03:00:00)-Water Temperature (C)]]*OO[[#This Row],[96]]</f>
        <v>4.9847451371537497E-17</v>
      </c>
      <c r="CU560" s="10">
        <f>3/24000000*OO[[#This Row],[155 (08JUL1985 06:00:00)-Water Temperature (C)]]*OO[[#This Row],[97]]</f>
        <v>1.1616752285118749E-16</v>
      </c>
      <c r="CV560" s="10">
        <f>3/24000000*OO[[#This Row],[156 (08JUL1985 09:00:00)-Water Temperature (C)]]*OO[[#This Row],[98]]</f>
        <v>2.4106708068435002E-16</v>
      </c>
      <c r="CW560" s="10">
        <f>3/24000000*OO[[#This Row],[157 (08JUL1985 12:00:00)-Water Temperature (C)]]*OO[[#This Row],[99]]</f>
        <v>4.605795965799999E-16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-6.8104126760775005E-32</v>
      </c>
      <c r="CK561" s="10">
        <f>3/24000000*OO[[#This Row],[145 (07JUL1985 00:00:00)-Water Temperature (C)]]*OO[[#This Row],[87]]</f>
        <v>-3.2299924468625E-29</v>
      </c>
      <c r="CL561" s="10">
        <f>3/24000000*OO[[#This Row],[146 (07JUL1985 03:00:00)-Water Temperature (C)]]*OO[[#This Row],[88]]</f>
        <v>-3.7372227556687495E-29</v>
      </c>
      <c r="CM561" s="10">
        <f>3/24000000*OO[[#This Row],[147 (07JUL1985 06:00:00)-Water Temperature (C)]]*OO[[#This Row],[89]]</f>
        <v>8.2426888314750016E-24</v>
      </c>
      <c r="CN561" s="10">
        <f>3/24000000*OO[[#This Row],[148 (07JUL1985 09:00:00)-Water Temperature (C)]]*OO[[#This Row],[90]]</f>
        <v>1.1915936877404997E-22</v>
      </c>
      <c r="CO561" s="10">
        <f>3/24000000*OO[[#This Row],[149 (07JUL1985 12:00:00)-Water Temperature (C)]]*OO[[#This Row],[91]]</f>
        <v>7.1534204979800008E-22</v>
      </c>
      <c r="CP561" s="10">
        <f>3/24000000*OO[[#This Row],[150 (07JUL1985 15:00:00)-Water Temperature (C)]]*OO[[#This Row],[92]]</f>
        <v>2.8869708910199993E-21</v>
      </c>
      <c r="CQ561" s="10">
        <f>3/24000000*OO[[#This Row],[151 (07JUL1985 18:00:00)-Water Temperature (C)]]*OO[[#This Row],[93]]</f>
        <v>1.1097734670299999E-20</v>
      </c>
      <c r="CR561" s="10">
        <f>3/24000000*OO[[#This Row],[152 (07JUL1985 21:00:00)-Water Temperature (C)]]*OO[[#This Row],[94]]</f>
        <v>6.3361985309999984E-20</v>
      </c>
      <c r="CS561" s="10">
        <f>3/24000000*OO[[#This Row],[153 (08JUL1985 00:00:00)-Water Temperature (C)]]*OO[[#This Row],[95]]</f>
        <v>2.94193674125625E-19</v>
      </c>
      <c r="CT561" s="10">
        <f>3/24000000*OO[[#This Row],[154 (08JUL1985 03:00:00)-Water Temperature (C)]]*OO[[#This Row],[96]]</f>
        <v>1.0268948715103749E-18</v>
      </c>
      <c r="CU561" s="10">
        <f>3/24000000*OO[[#This Row],[155 (08JUL1985 06:00:00)-Water Temperature (C)]]*OO[[#This Row],[97]]</f>
        <v>2.9001632532899999E-18</v>
      </c>
      <c r="CV561" s="10">
        <f>3/24000000*OO[[#This Row],[156 (08JUL1985 09:00:00)-Water Temperature (C)]]*OO[[#This Row],[98]]</f>
        <v>7.0353122596499987E-18</v>
      </c>
      <c r="CW561" s="10">
        <f>3/24000000*OO[[#This Row],[157 (08JUL1985 12:00:00)-Water Temperature (C)]]*OO[[#This Row],[99]]</f>
        <v>1.5244813405440001E-17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-3.9603336481537501E-34</v>
      </c>
      <c r="CK562" s="10">
        <f>3/24000000*OO[[#This Row],[145 (07JUL1985 00:00:00)-Water Temperature (C)]]*OO[[#This Row],[87]]</f>
        <v>-1.40900184340825E-30</v>
      </c>
      <c r="CL562" s="10">
        <f>3/24000000*OO[[#This Row],[146 (07JUL1985 03:00:00)-Water Temperature (C)]]*OO[[#This Row],[88]]</f>
        <v>-1.9278717332549997E-29</v>
      </c>
      <c r="CM562" s="10">
        <f>3/24000000*OO[[#This Row],[147 (07JUL1985 06:00:00)-Water Temperature (C)]]*OO[[#This Row],[89]]</f>
        <v>-1.2612945646045E-27</v>
      </c>
      <c r="CN562" s="10">
        <f>3/24000000*OO[[#This Row],[148 (07JUL1985 09:00:00)-Water Temperature (C)]]*OO[[#This Row],[90]]</f>
        <v>-2.9058842782250003E-27</v>
      </c>
      <c r="CO562" s="10">
        <f>3/24000000*OO[[#This Row],[149 (07JUL1985 12:00:00)-Water Temperature (C)]]*OO[[#This Row],[91]]</f>
        <v>-1.9430368063583747E-26</v>
      </c>
      <c r="CP562" s="10">
        <f>3/24000000*OO[[#This Row],[150 (07JUL1985 15:00:00)-Water Temperature (C)]]*OO[[#This Row],[92]]</f>
        <v>-5.4643582169800002E-27</v>
      </c>
      <c r="CQ562" s="10">
        <f>3/24000000*OO[[#This Row],[151 (07JUL1985 18:00:00)-Water Temperature (C)]]*OO[[#This Row],[93]]</f>
        <v>-1.963494233002E-26</v>
      </c>
      <c r="CR562" s="10">
        <f>3/24000000*OO[[#This Row],[152 (07JUL1985 21:00:00)-Water Temperature (C)]]*OO[[#This Row],[94]]</f>
        <v>-8.9222970389874988E-25</v>
      </c>
      <c r="CS562" s="10">
        <f>3/24000000*OO[[#This Row],[153 (08JUL1985 00:00:00)-Water Temperature (C)]]*OO[[#This Row],[95]]</f>
        <v>-3.1850829942374998E-25</v>
      </c>
      <c r="CT562" s="10">
        <f>3/24000000*OO[[#This Row],[154 (08JUL1985 03:00:00)-Water Temperature (C)]]*OO[[#This Row],[96]]</f>
        <v>-9.6463633325374987E-25</v>
      </c>
      <c r="CU562" s="10">
        <f>3/24000000*OO[[#This Row],[155 (08JUL1985 06:00:00)-Water Temperature (C)]]*OO[[#This Row],[97]]</f>
        <v>-1.2498425491748747E-23</v>
      </c>
      <c r="CV562" s="10">
        <f>3/24000000*OO[[#This Row],[156 (08JUL1985 09:00:00)-Water Temperature (C)]]*OO[[#This Row],[98]]</f>
        <v>-2.8338288947925E-23</v>
      </c>
      <c r="CW562" s="10">
        <f>3/24000000*OO[[#This Row],[157 (08JUL1985 12:00:00)-Water Temperature (C)]]*OO[[#This Row],[99]]</f>
        <v>-3.6232279620937501E-23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0</v>
      </c>
      <c r="CM563" s="10">
        <f>3/24000000*OO[[#This Row],[147 (07JUL1985 06:00:00)-Water Temperature (C)]]*OO[[#This Row],[89]]</f>
        <v>4.426455074292499E-28</v>
      </c>
      <c r="CN563" s="10">
        <f>3/24000000*OO[[#This Row],[148 (07JUL1985 09:00:00)-Water Temperature (C)]]*OO[[#This Row],[90]]</f>
        <v>1.1379412411920001E-26</v>
      </c>
      <c r="CO563" s="10">
        <f>3/24000000*OO[[#This Row],[149 (07JUL1985 12:00:00)-Water Temperature (C)]]*OO[[#This Row],[91]]</f>
        <v>9.1894146785650005E-26</v>
      </c>
      <c r="CP563" s="10">
        <f>3/24000000*OO[[#This Row],[150 (07JUL1985 15:00:00)-Water Temperature (C)]]*OO[[#This Row],[92]]</f>
        <v>4.5676965244949995E-25</v>
      </c>
      <c r="CQ563" s="10">
        <f>3/24000000*OO[[#This Row],[151 (07JUL1985 18:00:00)-Water Temperature (C)]]*OO[[#This Row],[93]]</f>
        <v>1.7929160328344998E-24</v>
      </c>
      <c r="CR563" s="10">
        <f>3/24000000*OO[[#This Row],[152 (07JUL1985 21:00:00)-Water Temperature (C)]]*OO[[#This Row],[94]]</f>
        <v>8.5826893236562508E-24</v>
      </c>
      <c r="CS563" s="10">
        <f>3/24000000*OO[[#This Row],[153 (08JUL1985 00:00:00)-Water Temperature (C)]]*OO[[#This Row],[95]]</f>
        <v>4.3099542791562497E-23</v>
      </c>
      <c r="CT563" s="10">
        <f>3/24000000*OO[[#This Row],[154 (08JUL1985 03:00:00)-Water Temperature (C)]]*OO[[#This Row],[96]]</f>
        <v>1.7406257600159999E-22</v>
      </c>
      <c r="CU563" s="10">
        <f>3/24000000*OO[[#This Row],[155 (08JUL1985 06:00:00)-Water Temperature (C)]]*OO[[#This Row],[97]]</f>
        <v>5.7001335938999998E-22</v>
      </c>
      <c r="CV563" s="10">
        <f>3/24000000*OO[[#This Row],[156 (08JUL1985 09:00:00)-Water Temperature (C)]]*OO[[#This Row],[98]]</f>
        <v>1.5803260219880001E-21</v>
      </c>
      <c r="CW563" s="10">
        <f>3/24000000*OO[[#This Row],[157 (08JUL1985 12:00:00)-Water Temperature (C)]]*OO[[#This Row],[99]]</f>
        <v>3.8320328788875001E-21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0</v>
      </c>
      <c r="CM564" s="10">
        <f>3/24000000*OO[[#This Row],[147 (07JUL1985 06:00:00)-Water Temperature (C)]]*OO[[#This Row],[89]]</f>
        <v>8.4159976631437504E-30</v>
      </c>
      <c r="CN564" s="10">
        <f>3/24000000*OO[[#This Row],[148 (07JUL1985 09:00:00)-Water Temperature (C)]]*OO[[#This Row],[90]]</f>
        <v>4.0331553475562496E-28</v>
      </c>
      <c r="CO564" s="10">
        <f>3/24000000*OO[[#This Row],[149 (07JUL1985 12:00:00)-Water Temperature (C)]]*OO[[#This Row],[91]]</f>
        <v>4.4368604583212509E-27</v>
      </c>
      <c r="CP564" s="10">
        <f>3/24000000*OO[[#This Row],[150 (07JUL1985 15:00:00)-Water Temperature (C)]]*OO[[#This Row],[92]]</f>
        <v>2.7101512116899997E-26</v>
      </c>
      <c r="CQ564" s="10">
        <f>3/24000000*OO[[#This Row],[151 (07JUL1985 18:00:00)-Water Temperature (C)]]*OO[[#This Row],[93]]</f>
        <v>1.1990387973127498E-25</v>
      </c>
      <c r="CR564" s="10">
        <f>3/24000000*OO[[#This Row],[152 (07JUL1985 21:00:00)-Water Temperature (C)]]*OO[[#This Row],[94]]</f>
        <v>5.2292133452474999E-25</v>
      </c>
      <c r="CS564" s="10">
        <f>3/24000000*OO[[#This Row],[153 (08JUL1985 00:00:00)-Water Temperature (C)]]*OO[[#This Row],[95]]</f>
        <v>2.5990709135099999E-24</v>
      </c>
      <c r="CT564" s="10">
        <f>3/24000000*OO[[#This Row],[154 (08JUL1985 03:00:00)-Water Temperature (C)]]*OO[[#This Row],[96]]</f>
        <v>1.1653799252084999E-23</v>
      </c>
      <c r="CU564" s="10">
        <f>3/24000000*OO[[#This Row],[155 (08JUL1985 06:00:00)-Water Temperature (C)]]*OO[[#This Row],[97]]</f>
        <v>4.3180842020287498E-23</v>
      </c>
      <c r="CV564" s="10">
        <f>3/24000000*OO[[#This Row],[156 (08JUL1985 09:00:00)-Water Temperature (C)]]*OO[[#This Row],[98]]</f>
        <v>1.3455836712653749E-22</v>
      </c>
      <c r="CW564" s="10">
        <f>3/24000000*OO[[#This Row],[157 (08JUL1985 12:00:00)-Water Temperature (C)]]*OO[[#This Row],[99]]</f>
        <v>3.6324899587199996E-22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0</v>
      </c>
      <c r="CM565" s="10">
        <f>3/24000000*OO[[#This Row],[147 (07JUL1985 06:00:00)-Water Temperature (C)]]*OO[[#This Row],[89]]</f>
        <v>-5.4529030822524994E-34</v>
      </c>
      <c r="CN565" s="10">
        <f>3/24000000*OO[[#This Row],[148 (07JUL1985 09:00:00)-Water Temperature (C)]]*OO[[#This Row],[90]]</f>
        <v>-2.7629610162000001E-33</v>
      </c>
      <c r="CO565" s="10">
        <f>3/24000000*OO[[#This Row],[149 (07JUL1985 12:00:00)-Water Temperature (C)]]*OO[[#This Row],[91]]</f>
        <v>2.1221998573038747E-30</v>
      </c>
      <c r="CP565" s="10">
        <f>3/24000000*OO[[#This Row],[150 (07JUL1985 15:00:00)-Water Temperature (C)]]*OO[[#This Row],[92]]</f>
        <v>3.1415184156000004E-28</v>
      </c>
      <c r="CQ565" s="10">
        <f>3/24000000*OO[[#This Row],[151 (07JUL1985 18:00:00)-Water Temperature (C)]]*OO[[#This Row],[93]]</f>
        <v>2.8887114942612496E-27</v>
      </c>
      <c r="CR565" s="10">
        <f>3/24000000*OO[[#This Row],[152 (07JUL1985 21:00:00)-Water Temperature (C)]]*OO[[#This Row],[94]]</f>
        <v>1.2745117181961248E-26</v>
      </c>
      <c r="CS565" s="10">
        <f>3/24000000*OO[[#This Row],[153 (08JUL1985 00:00:00)-Water Temperature (C)]]*OO[[#This Row],[95]]</f>
        <v>5.1281870756500004E-26</v>
      </c>
      <c r="CT565" s="10">
        <f>3/24000000*OO[[#This Row],[154 (08JUL1985 03:00:00)-Water Temperature (C)]]*OO[[#This Row],[96]]</f>
        <v>2.8037297328599999E-25</v>
      </c>
      <c r="CU565" s="10">
        <f>3/24000000*OO[[#This Row],[155 (08JUL1985 06:00:00)-Water Temperature (C)]]*OO[[#This Row],[97]]</f>
        <v>1.4550046890479998E-24</v>
      </c>
      <c r="CV565" s="10">
        <f>3/24000000*OO[[#This Row],[156 (08JUL1985 09:00:00)-Water Temperature (C)]]*OO[[#This Row],[98]]</f>
        <v>6.0933625801824999E-24</v>
      </c>
      <c r="CW565" s="10">
        <f>3/24000000*OO[[#This Row],[157 (08JUL1985 12:00:00)-Water Temperature (C)]]*OO[[#This Row],[99]]</f>
        <v>2.0815105963957501E-23</v>
      </c>
    </row>
    <row r="566" spans="1:102" x14ac:dyDescent="0.35">
      <c r="C566" s="7">
        <f>SUM(Calcs[0.125])</f>
        <v>1.944915122441887</v>
      </c>
      <c r="D566" s="7">
        <f>SUM(Calcs[0.25])</f>
        <v>2.0000650533749487</v>
      </c>
      <c r="E566" s="7">
        <f>SUM(Calcs[0.375])</f>
        <v>2.069909304289002</v>
      </c>
      <c r="F566" s="7">
        <f>SUM(Calcs[0.5])</f>
        <v>2.0877260933400721</v>
      </c>
      <c r="G566" s="7">
        <f>SUM(Calcs[0.625])</f>
        <v>2.0986268091342195</v>
      </c>
      <c r="H566" s="7">
        <f>SUM(Calcs[0.75])</f>
        <v>2.1092674434678487</v>
      </c>
      <c r="I566" s="7">
        <f>SUM(Calcs[0.875])</f>
        <v>2.1203143902445456</v>
      </c>
      <c r="J566" s="7">
        <f>SUM(Calcs[1])</f>
        <v>2.1410559959528346</v>
      </c>
      <c r="K566" s="7">
        <f>SUM(Calcs[1.125])</f>
        <v>2.2290367631986259</v>
      </c>
      <c r="L566" s="7">
        <f>SUM(Calcs[1.25])</f>
        <v>2.2837074363374126</v>
      </c>
      <c r="M566" s="7">
        <f>SUM(Calcs[1.375])</f>
        <v>2.326464922698495</v>
      </c>
      <c r="N566" s="7">
        <f>SUM(Calcs[1.5])</f>
        <v>2.3548123269199408</v>
      </c>
      <c r="O566" s="7">
        <f>SUM(Calcs[1.625])</f>
        <v>2.3800949227547177</v>
      </c>
      <c r="P566" s="7">
        <f>SUM(Calcs[1.75])</f>
        <v>2.4034652317521399</v>
      </c>
      <c r="Q566" s="7">
        <f>SUM(Calcs[1.875])</f>
        <v>2.4496363859601855</v>
      </c>
      <c r="R566" s="7">
        <f>SUM(Calcs[2])</f>
        <v>2.5270871684003362</v>
      </c>
      <c r="S566" s="7">
        <f>SUM(Calcs[2.125])</f>
        <v>2.620204661850889</v>
      </c>
      <c r="T566" s="7">
        <f>SUM(Calcs[2.25])</f>
        <v>2.7098587996593948</v>
      </c>
      <c r="U566" s="7">
        <f>SUM(Calcs[2.375])</f>
        <v>2.7774497781286689</v>
      </c>
      <c r="V566" s="7">
        <f>SUM(Calcs[2.5])</f>
        <v>2.7908378721774598</v>
      </c>
      <c r="W566" s="7">
        <f>SUM(Calcs[2.625])</f>
        <v>2.7920210961982241</v>
      </c>
      <c r="X566" s="7">
        <f>SUM(Calcs[2.75])</f>
        <v>2.7942172954491329</v>
      </c>
      <c r="Y566" s="7">
        <f>SUM(Calcs[2.875])</f>
        <v>2.8023323392580739</v>
      </c>
      <c r="Z566" s="7">
        <f>SUM(Calcs[3])</f>
        <v>2.8597191819872849</v>
      </c>
      <c r="AA566" s="7">
        <f>SUM(Calcs[3.125])</f>
        <v>2.94789309362036</v>
      </c>
      <c r="AB566" s="7">
        <f>SUM(Calcs[3.25])</f>
        <v>3.014102121663369</v>
      </c>
      <c r="AC566" s="7">
        <f>SUM(Calcs[3.375])</f>
        <v>3.0632002941586469</v>
      </c>
      <c r="AD566" s="7">
        <f>SUM(Calcs[3.5])</f>
        <v>3.0624502675580856</v>
      </c>
      <c r="AE566" s="7">
        <f>SUM(Calcs[3.625])</f>
        <v>3.0265566854662191</v>
      </c>
      <c r="AF566" s="7">
        <f>SUM(Calcs[3.75])</f>
        <v>3.0265566854662191</v>
      </c>
      <c r="AG566" s="7">
        <f>SUM(Calcs[3.875])</f>
        <v>2.9938912762125147</v>
      </c>
      <c r="AH566" s="7">
        <f>SUM(Calcs[4])</f>
        <v>2.9893770677792104</v>
      </c>
      <c r="AI566" s="7">
        <f>SUM(Calcs[4.125])</f>
        <v>3.0106349557824346</v>
      </c>
      <c r="AJ566" s="7">
        <f>SUM(Calcs[4.25])</f>
        <v>3.0544312273295011</v>
      </c>
      <c r="AK566" s="7">
        <f>SUM(Calcs[4.375])</f>
        <v>3.0877886768836982</v>
      </c>
      <c r="AL566" s="7">
        <f>SUM(Calcs[4.5])</f>
        <v>3.0608529065701964</v>
      </c>
      <c r="AM566" s="7">
        <f>SUM(Calcs[4.625])</f>
        <v>2.9959255916499012</v>
      </c>
      <c r="AN566" s="7">
        <f>SUM(Calcs[4.75])</f>
        <v>2.9366513839414887</v>
      </c>
      <c r="AO566" s="7">
        <f>SUM(Calcs[4.875])</f>
        <v>2.9088040527990415</v>
      </c>
      <c r="AP566" s="7">
        <f>SUM(Calcs[5])</f>
        <v>2.9913187831734933</v>
      </c>
      <c r="AQ566" s="7">
        <f>SUM(Calcs[5.125])</f>
        <v>3.0697368599283918</v>
      </c>
      <c r="AR566" s="7">
        <f>SUM(Calcs[5.25])</f>
        <v>3.1317400224873815</v>
      </c>
      <c r="AS566" s="7">
        <f>SUM(Calcs[5.375])</f>
        <v>3.1663912838358965</v>
      </c>
      <c r="AT566" s="7">
        <f>SUM(Calcs[5.5])</f>
        <v>3.1676071069719347</v>
      </c>
      <c r="AU566" s="7">
        <f>SUM(Calcs[5.625])</f>
        <v>3.1504325949878766</v>
      </c>
      <c r="AV566" s="7">
        <f>SUM(Calcs[5.75])</f>
        <v>3.1427023772336593</v>
      </c>
      <c r="AW566" s="7">
        <f>SUM(Calcs[5.875])</f>
        <v>3.1730579622679862</v>
      </c>
      <c r="AX566" s="7">
        <f>SUM(Calcs[6])</f>
        <v>3.3095721127995614</v>
      </c>
      <c r="AY566" s="7">
        <f>SUM(Calcs[6.125])</f>
        <v>3.42120354788416</v>
      </c>
      <c r="AZ566" s="7">
        <f>SUM(Calcs[6.25])</f>
        <v>3.5044399812061067</v>
      </c>
      <c r="BA566" s="7">
        <f>SUM(Calcs[6.375])</f>
        <v>3.5725971919248165</v>
      </c>
      <c r="BB566" s="7">
        <f>SUM(Calcs[6.5])</f>
        <v>3.5959941467034726</v>
      </c>
      <c r="BC566" s="7">
        <f>SUM(Calcs[6.625])</f>
        <v>3.5812780210738415</v>
      </c>
      <c r="BD566" s="7">
        <f>SUM(Calcs[6.75])</f>
        <v>3.5683522468769557</v>
      </c>
      <c r="BE566" s="7">
        <f>SUM(Calcs[6.875])</f>
        <v>3.5644752083116034</v>
      </c>
      <c r="BF566" s="7">
        <f>SUM(Calcs[7])</f>
        <v>3.6061905691255327</v>
      </c>
      <c r="BG566" s="7">
        <f>SUM(Calcs[7.125])</f>
        <v>3.6599338429134347</v>
      </c>
      <c r="BH566" s="7">
        <f>SUM(Calcs[7.25])</f>
        <v>3.7070029761520238</v>
      </c>
      <c r="BI566" s="7">
        <f>SUM(Calcs[7.375])</f>
        <v>3.7484237105021556</v>
      </c>
      <c r="BJ566" s="7">
        <f>SUM(Calcs[7.5])</f>
        <v>3.7567470232788409</v>
      </c>
      <c r="BK566" s="7">
        <f>SUM(Calcs[7.625])</f>
        <v>3.7442681986794017</v>
      </c>
      <c r="BL566" s="7">
        <f>SUM(Calcs[7.75])</f>
        <v>3.7320144105546995</v>
      </c>
      <c r="BM566" s="7">
        <f>SUM(Calcs[7.875])</f>
        <v>3.7242687583496008</v>
      </c>
      <c r="BN566" s="7">
        <f>SUM(Calcs[8])</f>
        <v>3.7419059655688414</v>
      </c>
      <c r="BO566" s="7">
        <f>SUM(Calcs[8.125])</f>
        <v>3.7507758887114573</v>
      </c>
      <c r="BP566" s="7">
        <f>SUM(Calcs[8.25])</f>
        <v>3.7625616661081254</v>
      </c>
      <c r="BQ566" s="7">
        <f>SUM(Calcs[8.375])</f>
        <v>3.7608924542367639</v>
      </c>
      <c r="BR566" s="7">
        <f>SUM(Calcs[8.5])</f>
        <v>3.7595415938791596</v>
      </c>
      <c r="BS566" s="7">
        <f>SUM(Calcs[8.625])</f>
        <v>3.764410465250585</v>
      </c>
      <c r="BT566" s="7">
        <f>SUM(Calcs[8.75])</f>
        <v>3.768454843574077</v>
      </c>
      <c r="BU566" s="7">
        <f>SUM(Calcs[8.875])</f>
        <v>3.7711040389558725</v>
      </c>
      <c r="BV566" s="7">
        <f>SUM(Calcs[9])</f>
        <v>3.7953916447249738</v>
      </c>
      <c r="BW566" s="7">
        <f>SUM(Calcs[9.125])</f>
        <v>3.8051789768664417</v>
      </c>
      <c r="BX566" s="7">
        <f>SUM(Calcs[9.25])</f>
        <v>3.8121224705655141</v>
      </c>
      <c r="BY566" s="7">
        <f>SUM(Calcs[9.375])</f>
        <v>3.8188930306991269</v>
      </c>
      <c r="BZ566" s="7">
        <f>SUM(Calcs[9.5])</f>
        <v>3.8168673286357984</v>
      </c>
      <c r="CA566" s="7">
        <f>SUM(Calcs[9.625])</f>
        <v>3.8056716931805594</v>
      </c>
      <c r="CB566" s="7">
        <f>SUM(Calcs[9.75])</f>
        <v>3.794738745095926</v>
      </c>
      <c r="CC566" s="7">
        <f>SUM(Calcs[9.875])</f>
        <v>3.7918000255310096</v>
      </c>
      <c r="CD566" s="7">
        <f>SUM(Calcs[10])</f>
        <v>3.8189442052162796</v>
      </c>
      <c r="CE566" s="7">
        <f>SUM(Calcs[10.125])</f>
        <v>3.8397635392683678</v>
      </c>
      <c r="CF566" s="7">
        <f>SUM(Calcs[10.25])</f>
        <v>3.8549820083866857</v>
      </c>
      <c r="CG566" s="7">
        <f>SUM(Calcs[10.375])</f>
        <v>3.8766168257611584</v>
      </c>
      <c r="CH566" s="7">
        <f>SUM(Calcs[10.5])</f>
        <v>3.8844295978815349</v>
      </c>
      <c r="CI566" s="7">
        <f>SUM(Calcs[10.625])</f>
        <v>3.8749787708810786</v>
      </c>
      <c r="CJ566" s="7">
        <f>SUM(Calcs[10.75])</f>
        <v>3.8651204302747337</v>
      </c>
      <c r="CK566" s="7">
        <f>SUM(Calcs[10.875])</f>
        <v>3.8643449650702042</v>
      </c>
      <c r="CL566" s="7">
        <f>SUM(Calcs[11])</f>
        <v>3.8886893890641323</v>
      </c>
      <c r="CM566" s="7">
        <f>SUM(Calcs[11.125])</f>
        <v>3.9146577595999661</v>
      </c>
      <c r="CN566" s="7">
        <f>SUM(Calcs[11.25])</f>
        <v>3.9317722931031467</v>
      </c>
      <c r="CO566" s="7">
        <f>SUM(Calcs[11.375])</f>
        <v>3.944878489380109</v>
      </c>
      <c r="CP566" s="7">
        <f>SUM(Calcs[11.5])</f>
        <v>3.9416997323510845</v>
      </c>
      <c r="CQ566" s="7">
        <f>SUM(Calcs[11.625])</f>
        <v>3.9311376140788892</v>
      </c>
      <c r="CR566" s="7">
        <f>SUM(Calcs[11.75])</f>
        <v>3.922212778772376</v>
      </c>
      <c r="CS566" s="7">
        <f>SUM(Calcs[11.875])</f>
        <v>3.9164600457378103</v>
      </c>
      <c r="CT566" s="7">
        <f>SUM(Calcs[12])</f>
        <v>3.9178460414294998</v>
      </c>
      <c r="CU566" s="7">
        <f>SUM(Calcs[12.125])</f>
        <v>3.929491371562194</v>
      </c>
      <c r="CV566" s="7">
        <f>SUM(Calcs[12.25])</f>
        <v>3.9321141109151454</v>
      </c>
      <c r="CW566" s="7">
        <f>SUM(Calcs[12.375])</f>
        <v>3.9331272032552973</v>
      </c>
      <c r="CX566" s="7">
        <f>SUM(Calcs[12.5])</f>
        <v>0</v>
      </c>
    </row>
    <row r="567" spans="1:102" x14ac:dyDescent="0.35">
      <c r="C567" s="8">
        <f>Calcs[[#Totals],[0.125]]</f>
        <v>1.944915122441887</v>
      </c>
      <c r="D567" s="8">
        <f>Calcs[[#Totals],[0.25]]+C567</f>
        <v>3.9449801758168359</v>
      </c>
      <c r="E567" s="8">
        <f>Calcs[[#Totals],[0.375]]+D567</f>
        <v>6.0148894801058379</v>
      </c>
      <c r="F567" s="8">
        <f>Calcs[[#Totals],[0.5]]+E567</f>
        <v>8.1026155734459095</v>
      </c>
      <c r="G567" s="8">
        <f>Calcs[[#Totals],[0.625]]+F567</f>
        <v>10.20124238258013</v>
      </c>
      <c r="H567" s="8">
        <f>Calcs[[#Totals],[0.75]]+G567</f>
        <v>12.310509826047978</v>
      </c>
      <c r="I567" s="8">
        <f>Calcs[[#Totals],[0.875]]+H567</f>
        <v>14.430824216292525</v>
      </c>
      <c r="J567" s="8">
        <f>Calcs[[#Totals],[1]]+I567</f>
        <v>16.571880212245361</v>
      </c>
      <c r="K567" s="8">
        <f>Calcs[[#Totals],[1.125]]+J567</f>
        <v>18.800916975443986</v>
      </c>
      <c r="L567" s="8">
        <f>Calcs[[#Totals],[1.25]]+K567</f>
        <v>21.084624411781398</v>
      </c>
      <c r="M567" s="8">
        <f>Calcs[[#Totals],[1.375]]+L567</f>
        <v>23.411089334479893</v>
      </c>
      <c r="N567" s="8">
        <f>Calcs[[#Totals],[1.5]]+M567</f>
        <v>25.765901661399834</v>
      </c>
      <c r="O567" s="8">
        <f>Calcs[[#Totals],[1.625]]+N567</f>
        <v>28.145996584154553</v>
      </c>
      <c r="P567" s="8">
        <f>Calcs[[#Totals],[1.75]]+O567</f>
        <v>30.549461815906692</v>
      </c>
      <c r="Q567" s="8">
        <f>Calcs[[#Totals],[1.875]]+P567</f>
        <v>32.999098201866879</v>
      </c>
      <c r="R567" s="8">
        <f>Calcs[[#Totals],[2]]+Q567</f>
        <v>35.526185370267214</v>
      </c>
      <c r="S567" s="8">
        <f>Calcs[[#Totals],[2.125]]+R567</f>
        <v>38.146390032118106</v>
      </c>
      <c r="T567" s="8">
        <f>Calcs[[#Totals],[2.25]]+S567</f>
        <v>40.856248831777499</v>
      </c>
      <c r="U567" s="8">
        <f>Calcs[[#Totals],[2.375]]+T567</f>
        <v>43.633698609906169</v>
      </c>
      <c r="V567" s="8">
        <f>Calcs[[#Totals],[2.5]]+U567</f>
        <v>46.424536482083631</v>
      </c>
      <c r="W567" s="8">
        <f>Calcs[[#Totals],[2.625]]+V567</f>
        <v>49.216557578281858</v>
      </c>
      <c r="X567" s="8">
        <f>Calcs[[#Totals],[2.75]]+W567</f>
        <v>52.010774873730988</v>
      </c>
      <c r="Y567" s="8">
        <f>Calcs[[#Totals],[2.875]]+X567</f>
        <v>54.81310721298906</v>
      </c>
      <c r="Z567" s="8">
        <f>Calcs[[#Totals],[3]]+Y567</f>
        <v>57.672826394976347</v>
      </c>
      <c r="AA567" s="8">
        <f>Calcs[[#Totals],[3.125]]+Z567</f>
        <v>60.620719488596706</v>
      </c>
      <c r="AB567" s="8">
        <f>Calcs[[#Totals],[3.25]]+AA567</f>
        <v>63.634821610260076</v>
      </c>
      <c r="AC567" s="8">
        <f>Calcs[[#Totals],[3.375]]+AB567</f>
        <v>66.698021904418724</v>
      </c>
      <c r="AD567" s="8">
        <f>Calcs[[#Totals],[3.5]]+AC567</f>
        <v>69.760472171976815</v>
      </c>
      <c r="AE567" s="8">
        <f>Calcs[[#Totals],[3.625]]+AD567</f>
        <v>72.787028857443033</v>
      </c>
      <c r="AF567" s="8">
        <f>Calcs[[#Totals],[3.75]]+AE567</f>
        <v>75.813585542909252</v>
      </c>
      <c r="AG567" s="8">
        <f>Calcs[[#Totals],[3.875]]+AF567</f>
        <v>78.80747681912176</v>
      </c>
      <c r="AH567" s="8">
        <f>Calcs[[#Totals],[4]]+AG567</f>
        <v>81.796853886900976</v>
      </c>
      <c r="AI567" s="8">
        <f>Calcs[[#Totals],[4.125]]+AH567</f>
        <v>84.807488842683412</v>
      </c>
      <c r="AJ567" s="8">
        <f>Calcs[[#Totals],[4.25]]+AI567</f>
        <v>87.861920070012914</v>
      </c>
      <c r="AK567" s="8">
        <f>Calcs[[#Totals],[4.375]]+AJ567</f>
        <v>90.949708746896619</v>
      </c>
      <c r="AL567" s="8">
        <f>Calcs[[#Totals],[4.5]]+AK567</f>
        <v>94.010561653466809</v>
      </c>
      <c r="AM567" s="8">
        <f>Calcs[[#Totals],[4.625]]+AL567</f>
        <v>97.006487245116716</v>
      </c>
      <c r="AN567" s="8">
        <f>Calcs[[#Totals],[4.75]]+AM567</f>
        <v>99.943138629058211</v>
      </c>
      <c r="AO567" s="8">
        <f>Calcs[[#Totals],[4.875]]+AN567</f>
        <v>102.85194268185725</v>
      </c>
      <c r="AP567" s="8">
        <f>Calcs[[#Totals],[5]]+AO567</f>
        <v>105.84326146503075</v>
      </c>
      <c r="AQ567" s="8">
        <f>Calcs[[#Totals],[5.125]]+AP567</f>
        <v>108.91299832495915</v>
      </c>
      <c r="AR567" s="8">
        <f>Calcs[[#Totals],[5.25]]+AQ567</f>
        <v>112.04473834744653</v>
      </c>
      <c r="AS567" s="8">
        <f>Calcs[[#Totals],[5.375]]+AR567</f>
        <v>115.21112963128242</v>
      </c>
      <c r="AT567" s="8">
        <f>Calcs[[#Totals],[5.5]]+AS567</f>
        <v>118.37873673825435</v>
      </c>
      <c r="AU567" s="8">
        <f>Calcs[[#Totals],[5.625]]+AT567</f>
        <v>121.52916933324222</v>
      </c>
      <c r="AV567" s="8">
        <f>Calcs[[#Totals],[5.75]]+AU567</f>
        <v>124.67187171047588</v>
      </c>
      <c r="AW567" s="8">
        <f>Calcs[[#Totals],[5.875]]+AV567</f>
        <v>127.84492967274387</v>
      </c>
      <c r="AX567" s="8">
        <f>Calcs[[#Totals],[6]]+AW567</f>
        <v>131.15450178554343</v>
      </c>
      <c r="AY567" s="8">
        <f>Calcs[[#Totals],[6.125]]+AX567</f>
        <v>134.57570533342758</v>
      </c>
      <c r="AZ567" s="8">
        <f>Calcs[[#Totals],[6.25]]+AY567</f>
        <v>138.08014531463368</v>
      </c>
      <c r="BA567" s="8">
        <f>Calcs[[#Totals],[6.375]]+AZ567</f>
        <v>141.6527425065585</v>
      </c>
      <c r="BB567" s="8">
        <f>Calcs[[#Totals],[6.5]]+BA567</f>
        <v>145.24873665326197</v>
      </c>
      <c r="BC567" s="8">
        <f>Calcs[[#Totals],[6.625]]+BB567</f>
        <v>148.83001467433581</v>
      </c>
      <c r="BD567" s="8">
        <f>Calcs[[#Totals],[6.75]]+BC567</f>
        <v>152.39836692121278</v>
      </c>
      <c r="BE567" s="8">
        <f>Calcs[[#Totals],[6.875]]+BD567</f>
        <v>155.96284212952438</v>
      </c>
      <c r="BF567" s="8">
        <f>Calcs[[#Totals],[7]]+BE567</f>
        <v>159.56903269864992</v>
      </c>
      <c r="BG567" s="8">
        <f>Calcs[[#Totals],[7.125]]+BF567</f>
        <v>163.22896654156335</v>
      </c>
      <c r="BH567" s="8">
        <f>Calcs[[#Totals],[7.25]]+BG567</f>
        <v>166.93596951771536</v>
      </c>
      <c r="BI567" s="8">
        <f>Calcs[[#Totals],[7.375]]+BH567</f>
        <v>170.68439322821752</v>
      </c>
      <c r="BJ567" s="8">
        <f>Calcs[[#Totals],[7.5]]+BI567</f>
        <v>174.44114025149636</v>
      </c>
      <c r="BK567" s="8">
        <f>Calcs[[#Totals],[7.625]]+BJ567</f>
        <v>178.18540845017577</v>
      </c>
      <c r="BL567" s="8">
        <f>Calcs[[#Totals],[7.75]]+BK567</f>
        <v>181.91742286073048</v>
      </c>
      <c r="BM567" s="8">
        <f>Calcs[[#Totals],[7.875]]+BL567</f>
        <v>185.64169161908009</v>
      </c>
      <c r="BN567" s="8">
        <f>Calcs[[#Totals],[8]]+BM567</f>
        <v>189.38359758464892</v>
      </c>
      <c r="BO567" s="8">
        <f>Calcs[[#Totals],[8.125]]+BN567</f>
        <v>193.13437347336037</v>
      </c>
      <c r="BP567" s="8">
        <f>Calcs[[#Totals],[8.25]]+BO567</f>
        <v>196.8969351394685</v>
      </c>
      <c r="BQ567" s="8">
        <f>Calcs[[#Totals],[8.375]]+BP567</f>
        <v>200.65782759370526</v>
      </c>
      <c r="BR567" s="8">
        <f>Calcs[[#Totals],[8.5]]+BQ567</f>
        <v>204.41736918758443</v>
      </c>
      <c r="BS567" s="8">
        <f>Calcs[[#Totals],[8.625]]+BR567</f>
        <v>208.18177965283502</v>
      </c>
      <c r="BT567" s="8">
        <f>Calcs[[#Totals],[8.75]]+BS567</f>
        <v>211.95023449640911</v>
      </c>
      <c r="BU567" s="8">
        <f>Calcs[[#Totals],[8.875]]+BT567</f>
        <v>215.72133853536499</v>
      </c>
      <c r="BV567" s="8">
        <f>Calcs[[#Totals],[9]]+BU567</f>
        <v>219.51673018008998</v>
      </c>
      <c r="BW567" s="8">
        <f>Calcs[[#Totals],[9.125]]+BV567</f>
        <v>223.32190915695642</v>
      </c>
      <c r="BX567" s="8">
        <f>Calcs[[#Totals],[9.25]]+BW567</f>
        <v>227.13403162752195</v>
      </c>
      <c r="BY567" s="8">
        <f>Calcs[[#Totals],[9.375]]+BX567</f>
        <v>230.95292465822106</v>
      </c>
      <c r="BZ567" s="8">
        <f>Calcs[[#Totals],[9.5]]+BY567</f>
        <v>234.76979198685686</v>
      </c>
      <c r="CA567" s="8">
        <f>Calcs[[#Totals],[9.625]]+BZ567</f>
        <v>238.57546368003742</v>
      </c>
      <c r="CB567" s="8">
        <f>Calcs[[#Totals],[9.75]]+CA567</f>
        <v>242.37020242513333</v>
      </c>
      <c r="CC567" s="8">
        <f>Calcs[[#Totals],[9.875]]+CB567</f>
        <v>246.16200245066435</v>
      </c>
      <c r="CD567" s="8">
        <f>Calcs[[#Totals],[10]]+CC567</f>
        <v>249.98094665588062</v>
      </c>
      <c r="CE567" s="8">
        <f>Calcs[[#Totals],[10.125]]+CD567</f>
        <v>253.82071019514899</v>
      </c>
      <c r="CF567" s="8">
        <f>Calcs[[#Totals],[10.25]]+CE567</f>
        <v>257.67569220353568</v>
      </c>
      <c r="CG567" s="8">
        <f>Calcs[[#Totals],[10.375]]+CF567</f>
        <v>261.55230902929685</v>
      </c>
      <c r="CH567" s="8">
        <f>Calcs[[#Totals],[10.5]]+CG567</f>
        <v>265.43673862717839</v>
      </c>
      <c r="CI567" s="8">
        <f>Calcs[[#Totals],[10.625]]+CH567</f>
        <v>269.31171739805944</v>
      </c>
      <c r="CJ567" s="8">
        <f>Calcs[[#Totals],[10.75]]+CI567</f>
        <v>273.17683782833416</v>
      </c>
      <c r="CK567" s="8">
        <f>Calcs[[#Totals],[10.875]]+CJ567</f>
        <v>277.04118279340435</v>
      </c>
      <c r="CL567" s="8">
        <f>Calcs[[#Totals],[11]]+CK567</f>
        <v>280.9298721824685</v>
      </c>
      <c r="CM567" s="8">
        <f>Calcs[[#Totals],[11.125]]+CL567</f>
        <v>284.84452994206845</v>
      </c>
      <c r="CN567" s="8">
        <f>Calcs[[#Totals],[11.25]]+CM567</f>
        <v>288.77630223517161</v>
      </c>
      <c r="CO567" s="8">
        <f>Calcs[[#Totals],[11.375]]+CN567</f>
        <v>292.72118072455174</v>
      </c>
      <c r="CP567" s="8">
        <f>Calcs[[#Totals],[11.5]]+CO567</f>
        <v>296.66288045690283</v>
      </c>
      <c r="CQ567" s="8">
        <f>Calcs[[#Totals],[11.625]]+CP567</f>
        <v>300.59401807098169</v>
      </c>
      <c r="CR567" s="8">
        <f>Calcs[[#Totals],[11.75]]+CQ567</f>
        <v>304.51623084975404</v>
      </c>
      <c r="CS567" s="8">
        <f>Calcs[[#Totals],[11.875]]+CR567</f>
        <v>308.43269089549187</v>
      </c>
      <c r="CT567" s="8">
        <f>Calcs[[#Totals],[12]]+CS567</f>
        <v>312.3505369369214</v>
      </c>
      <c r="CU567" s="8">
        <f>Calcs[[#Totals],[12.125]]+CT567</f>
        <v>316.28002830848362</v>
      </c>
      <c r="CV567" s="8">
        <f>Calcs[[#Totals],[12.25]]+CU567</f>
        <v>320.21214241939879</v>
      </c>
      <c r="CW567" s="8">
        <f>Calcs[[#Totals],[12.375]]+CV567</f>
        <v>324.1452696226541</v>
      </c>
      <c r="CX567" s="8">
        <f>Calcs[[#Totals],[12.5]]+CW567</f>
        <v>324.1452696226541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0.99999999999999978</v>
      </c>
      <c r="AG568" s="9">
        <f>SUM(OO!DY2:DY460)/SUM(OO[31])</f>
        <v>0.99999999999994071</v>
      </c>
      <c r="AH568" s="9">
        <f>SUM(OO!EC2:EC460)/SUM(OO[32])</f>
        <v>0.99999999999341826</v>
      </c>
      <c r="AI568" s="9">
        <f>SUM(OO!EG2:EG460)/SUM(OO[33])</f>
        <v>0.99999999961500519</v>
      </c>
      <c r="AJ568" s="9">
        <f>SUM(OO!EK2:EK460)/SUM(OO[34])</f>
        <v>0.99999998703819448</v>
      </c>
      <c r="AK568" s="9">
        <f>SUM(OO!EO2:EO460)/SUM(OO[35])</f>
        <v>0.99999972927904823</v>
      </c>
      <c r="AL568" s="9">
        <f>SUM(OO!ES2:ES460)/SUM(OO[36])</f>
        <v>0.99999627219612852</v>
      </c>
      <c r="AM568" s="9">
        <f>SUM(OO!EW2:EW460)/SUM(OO[37])</f>
        <v>0.99996448197224519</v>
      </c>
      <c r="AN568" s="9">
        <f>SUM(OO!FA2:FA460)/SUM(OO[38])</f>
        <v>0.99975609413824862</v>
      </c>
      <c r="AO568" s="9">
        <f>SUM(OO!FE2:FE460)/SUM(OO[39])</f>
        <v>0.99874874094172472</v>
      </c>
      <c r="AP568" s="9">
        <f>SUM(OO!FI2:FI460)/SUM(OO[40])</f>
        <v>0.99504329253000856</v>
      </c>
      <c r="AQ568" s="9">
        <f>SUM(OO!FM2:FM460)/SUM(OO[41])</f>
        <v>0.98438357852623914</v>
      </c>
      <c r="AR568" s="9">
        <f>SUM(OO!FQ2:FQ460)/SUM(OO[42])</f>
        <v>0.95976974246904778</v>
      </c>
      <c r="AS568" s="9">
        <f>SUM(OO!FU2:FU460)/SUM(OO[43])</f>
        <v>0.91306009014932354</v>
      </c>
      <c r="AT568" s="9">
        <f>SUM(OO!FY2:FY460)/SUM(OO[44])</f>
        <v>0.83858237481933462</v>
      </c>
      <c r="AU568" s="9">
        <f>SUM(OO!GC2:GC460)/SUM(OO[45])</f>
        <v>0.73680907135268803</v>
      </c>
      <c r="AV568" s="9">
        <f>SUM(OO!GG2:GG460)/SUM(OO[46])</f>
        <v>0.61558795791151433</v>
      </c>
      <c r="AW568" s="9">
        <f>SUM(OO!GK2:GK460)/SUM(OO[47])</f>
        <v>0.48776511356936431</v>
      </c>
      <c r="AX568" s="9">
        <f>SUM(OO!GO2:GO460)/SUM(OO[48])</f>
        <v>0.36661137575284258</v>
      </c>
      <c r="AY568" s="9">
        <f>SUM(OO!GS2:GS460)/SUM(OO[49])</f>
        <v>0.26228207208982829</v>
      </c>
      <c r="AZ568" s="9">
        <f>SUM(OO!GW2:GW460)/SUM(OO[50])</f>
        <v>0.17960037911028839</v>
      </c>
      <c r="BA568" s="9">
        <f>SUM(OO!HA2:HA460)/SUM(OO[51])</f>
        <v>0.11866733918573874</v>
      </c>
      <c r="BB568" s="9">
        <f>SUM(OO!HE2:HE460)/SUM(OO[52])</f>
        <v>7.6425389846348668E-2</v>
      </c>
      <c r="BC568" s="9">
        <f>SUM(OO!HI2:HI460)/SUM(OO[53])</f>
        <v>4.8594518057227518E-2</v>
      </c>
      <c r="BD568" s="9">
        <f>SUM(OO!HM2:HM460)/SUM(OO[54])</f>
        <v>3.0990189289158015E-2</v>
      </c>
      <c r="BE568" s="9">
        <f>SUM(OO!HQ2:HQ460)/SUM(OO[55])</f>
        <v>2.0170080162765863E-2</v>
      </c>
      <c r="BF568" s="9">
        <f>SUM(OO!HU2:HU460)/SUM(OO[56])</f>
        <v>1.3603432487160588E-2</v>
      </c>
      <c r="BG568" s="9">
        <f>SUM(OO!HY2:HY460)/SUM(OO[57])</f>
        <v>9.6296203209805704E-3</v>
      </c>
      <c r="BH568" s="9">
        <f>SUM(OO!IC2:IC460)/SUM(OO[58])</f>
        <v>7.1913891702573805E-3</v>
      </c>
      <c r="BI568" s="9">
        <f>SUM(OO!IG2:IG460)/SUM(OO[59])</f>
        <v>5.6463342260238848E-3</v>
      </c>
      <c r="BJ568" s="9">
        <f>SUM(OO!IK2:IK460)/SUM(OO[60])</f>
        <v>4.6154002585361547E-3</v>
      </c>
      <c r="BK568" s="9">
        <f>SUM(OO!IO2:IO460)/SUM(OO[61])</f>
        <v>3.8845604886511538E-3</v>
      </c>
      <c r="BL568" s="9">
        <f>SUM(OO!IS2:IS460)/SUM(OO[62])</f>
        <v>3.3378565317000487E-3</v>
      </c>
      <c r="BM568" s="9">
        <f>SUM(OO!IW2:IW460)/SUM(OO[63])</f>
        <v>2.9085079491648342E-3</v>
      </c>
      <c r="BN568" s="9">
        <f>SUM(OO!JA2:JA460)/SUM(OO[64])</f>
        <v>2.5568328803380878E-3</v>
      </c>
      <c r="BO568" s="9">
        <f>SUM(OO!JE2:JE460)/SUM(OO[65])</f>
        <v>2.2624872342383046E-3</v>
      </c>
      <c r="BP568" s="9">
        <f>SUM(OO!JI2:JI460)/SUM(OO[66])</f>
        <v>2.0112640083024447E-3</v>
      </c>
      <c r="BQ568" s="9">
        <f>SUM(OO!JM2:JM460)/SUM(OO[67])</f>
        <v>1.7933108754767688E-3</v>
      </c>
      <c r="BR568" s="9">
        <f>SUM(OO!JQ2:JQ460)/SUM(OO[68])</f>
        <v>1.6018578502964757E-3</v>
      </c>
      <c r="BS568" s="9">
        <f>SUM(OO!JU2:JU460)/SUM(OO[69])</f>
        <v>1.432652282851855E-3</v>
      </c>
      <c r="BT568" s="9">
        <f>SUM(OO!JY2:JY460)/SUM(OO[70])</f>
        <v>1.2822344899483496E-3</v>
      </c>
      <c r="BU568" s="9">
        <f>SUM(OO!KC2:KC460)/SUM(OO[71])</f>
        <v>1.1480307778798341E-3</v>
      </c>
      <c r="BV568" s="9">
        <f>SUM(OO!KG2:KG460)/SUM(OO[72])</f>
        <v>1.0289567684841213E-3</v>
      </c>
      <c r="BW568" s="9">
        <f>SUM(OO!KK2:KK460)/SUM(OO[73])</f>
        <v>9.2343899409398199E-4</v>
      </c>
      <c r="BX568" s="9">
        <f>SUM(OO!KO2:KO460)/SUM(OO[74])</f>
        <v>8.297308236556595E-4</v>
      </c>
      <c r="BY568" s="9">
        <f>SUM(OO!KS2:KS460)/SUM(OO[75])</f>
        <v>7.4638883936051226E-4</v>
      </c>
      <c r="BZ568" s="9">
        <f>SUM(OO!KW2:KW460)/SUM(OO[76])</f>
        <v>6.7242069088391449E-4</v>
      </c>
      <c r="CA568" s="9">
        <f>SUM(OO!LA2:LA460)/SUM(OO[77])</f>
        <v>6.0680386638888484E-4</v>
      </c>
      <c r="CB568" s="9">
        <f>SUM(OO!LE2:LE460)/SUM(OO[78])</f>
        <v>5.4847888605792617E-4</v>
      </c>
      <c r="CC568" s="9">
        <f>SUM(OO!LI2:LI460)/SUM(OO[79])</f>
        <v>4.9648064881105891E-4</v>
      </c>
      <c r="CD568" s="9">
        <f>SUM(OO!LM2:LM460)/SUM(OO[80])</f>
        <v>4.5006787097772366E-4</v>
      </c>
      <c r="CE568" s="9">
        <f>SUM(OO!LQ2:LQ460)/SUM(OO[81])</f>
        <v>4.0900618636170038E-4</v>
      </c>
      <c r="CF568" s="9">
        <f>SUM(OO!LU2:LU460)/SUM(OO[82])</f>
        <v>3.7294144749137572E-4</v>
      </c>
      <c r="CG568" s="9">
        <f>SUM(OO!LY2:LY460)/SUM(OO[83])</f>
        <v>3.4130949911124911E-4</v>
      </c>
      <c r="CH568" s="9">
        <f>SUM(OO!MC2:MC460)/SUM(OO[84])</f>
        <v>3.1348797262420154E-4</v>
      </c>
      <c r="CI568" s="9">
        <f>SUM(OO!MG2:MG460)/SUM(OO[85])</f>
        <v>2.8903261991685531E-4</v>
      </c>
      <c r="CJ568" s="9">
        <f>SUM(OO!MK2:MK460)/SUM(OO[86])</f>
        <v>2.6761639094158139E-4</v>
      </c>
      <c r="CK568" s="9">
        <f>SUM(OO!MO2:MO460)/SUM(OO[87])</f>
        <v>2.4883857865049252E-4</v>
      </c>
      <c r="CL568" s="9">
        <f>SUM(OO!MS2:MS460)/SUM(OO[88])</f>
        <v>2.3220158619756333E-4</v>
      </c>
      <c r="CM568" s="9">
        <f>SUM(OO!MW2:MW460)/SUM(OO[89])</f>
        <v>2.1754387917465704E-4</v>
      </c>
      <c r="CN568" s="9">
        <f>SUM(OO!NA2:NA460)/SUM(OO[90])</f>
        <v>2.0459378922811709E-4</v>
      </c>
      <c r="CO568" s="9">
        <f>SUM(OO!NE2:NE460)/SUM(OO[91])</f>
        <v>1.9304988822623596E-4</v>
      </c>
      <c r="CP568" s="9">
        <f>SUM(OO!NI2:NI460)/SUM(OO[92])</f>
        <v>1.8258109945134995E-4</v>
      </c>
      <c r="CQ568" s="9">
        <f>SUM(OO!NM2:NM460)/SUM(OO[93])</f>
        <v>1.7297644149018288E-4</v>
      </c>
      <c r="CR568" s="9">
        <f>SUM(OO!NQ2:NQ460)/SUM(OO[94])</f>
        <v>1.6412776633693851E-4</v>
      </c>
      <c r="CS568" s="9">
        <f>SUM(OO!NU2:NU460)/SUM(OO[95])</f>
        <v>1.5598256083965305E-4</v>
      </c>
      <c r="CT568" s="9">
        <f>SUM(OO!NY2:NY460)/SUM(OO[96])</f>
        <v>1.4849995945722663E-4</v>
      </c>
      <c r="CU568" s="9">
        <f>SUM(OO!OC2:OC460)/SUM(OO[97])</f>
        <v>1.4151523981824498E-4</v>
      </c>
      <c r="CV568" s="9">
        <f>SUM(OO!OG2:OG460)/SUM(OO[98])</f>
        <v>1.3495767332882472E-4</v>
      </c>
      <c r="CW568" s="9">
        <f>SUM(OO!OK2:OK460)/SUM(OO[99])</f>
        <v>1.2881486512281558E-4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C104"/>
  <sheetViews>
    <sheetView topLeftCell="H1" workbookViewId="0">
      <selection activeCell="P5" sqref="P5"/>
    </sheetView>
  </sheetViews>
  <sheetFormatPr defaultRowHeight="14.5" x14ac:dyDescent="0.35"/>
  <cols>
    <col min="1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</cols>
  <sheetData>
    <row r="1" spans="1:29" x14ac:dyDescent="0.35">
      <c r="A1" s="42" t="s">
        <v>1061</v>
      </c>
      <c r="B1" s="39" t="s">
        <v>1063</v>
      </c>
      <c r="C1" s="40"/>
      <c r="D1" s="41"/>
      <c r="E1" s="39" t="s">
        <v>1062</v>
      </c>
      <c r="F1" s="40"/>
      <c r="G1" s="41"/>
      <c r="H1" s="39" t="s">
        <v>1064</v>
      </c>
      <c r="I1" s="40"/>
      <c r="J1" s="41"/>
      <c r="K1" s="39" t="s">
        <v>1065</v>
      </c>
      <c r="L1" s="40"/>
      <c r="M1" s="41"/>
      <c r="N1" s="39" t="s">
        <v>1066</v>
      </c>
      <c r="O1" s="40"/>
      <c r="P1" s="41"/>
      <c r="Q1" s="39" t="s">
        <v>1067</v>
      </c>
      <c r="R1" s="40"/>
      <c r="S1" s="41"/>
      <c r="T1" s="36" t="s">
        <v>1068</v>
      </c>
      <c r="U1" s="37"/>
      <c r="V1" s="38"/>
      <c r="W1" s="36" t="s">
        <v>1069</v>
      </c>
      <c r="X1" s="37"/>
      <c r="Y1" s="38"/>
      <c r="Z1" s="36" t="s">
        <v>1070</v>
      </c>
      <c r="AA1" s="37"/>
      <c r="AB1" s="38"/>
      <c r="AC1" s="27"/>
    </row>
    <row r="2" spans="1:29" s="2" customFormat="1" ht="28" customHeight="1" thickBot="1" x14ac:dyDescent="0.4">
      <c r="A2" s="43"/>
      <c r="B2" s="33" t="s">
        <v>1058</v>
      </c>
      <c r="C2" s="34" t="s">
        <v>1059</v>
      </c>
      <c r="D2" s="35" t="s">
        <v>1060</v>
      </c>
      <c r="E2" s="33" t="s">
        <v>1058</v>
      </c>
      <c r="F2" s="34" t="s">
        <v>1059</v>
      </c>
      <c r="G2" s="35" t="s">
        <v>1060</v>
      </c>
      <c r="H2" s="33" t="s">
        <v>1058</v>
      </c>
      <c r="I2" s="34" t="s">
        <v>1059</v>
      </c>
      <c r="J2" s="35" t="s">
        <v>1060</v>
      </c>
      <c r="K2" s="33" t="s">
        <v>1058</v>
      </c>
      <c r="L2" s="34" t="s">
        <v>1059</v>
      </c>
      <c r="M2" s="35" t="s">
        <v>1060</v>
      </c>
      <c r="N2" s="33" t="s">
        <v>1058</v>
      </c>
      <c r="O2" s="34" t="s">
        <v>1059</v>
      </c>
      <c r="P2" s="35" t="s">
        <v>1060</v>
      </c>
      <c r="Q2" s="33" t="s">
        <v>1058</v>
      </c>
      <c r="R2" s="34" t="s">
        <v>1059</v>
      </c>
      <c r="S2" s="35" t="s">
        <v>1060</v>
      </c>
      <c r="T2" s="33" t="s">
        <v>1058</v>
      </c>
      <c r="U2" s="34" t="s">
        <v>1059</v>
      </c>
      <c r="V2" s="35" t="s">
        <v>1060</v>
      </c>
      <c r="W2" s="33" t="s">
        <v>1058</v>
      </c>
      <c r="X2" s="34" t="s">
        <v>1059</v>
      </c>
      <c r="Y2" s="35" t="s">
        <v>1060</v>
      </c>
      <c r="Z2" s="33" t="s">
        <v>1058</v>
      </c>
      <c r="AA2" s="34" t="s">
        <v>1059</v>
      </c>
      <c r="AB2" s="35" t="s">
        <v>1060</v>
      </c>
      <c r="AC2" s="32"/>
    </row>
    <row r="3" spans="1:29" x14ac:dyDescent="0.35">
      <c r="A3" s="16">
        <v>0.25</v>
      </c>
      <c r="B3" s="16">
        <v>1.8141445512254555</v>
      </c>
      <c r="C3" s="17">
        <v>1.8141445512254555</v>
      </c>
      <c r="D3" s="18">
        <v>1</v>
      </c>
      <c r="E3" s="28">
        <v>1.6803503159932212</v>
      </c>
      <c r="F3" s="17">
        <v>1.6803503159932212</v>
      </c>
      <c r="G3" s="29">
        <v>1</v>
      </c>
      <c r="H3" s="16">
        <v>1.534430607202858</v>
      </c>
      <c r="I3" s="17">
        <v>1.534430607202858</v>
      </c>
      <c r="J3" s="18">
        <v>1</v>
      </c>
      <c r="K3" s="25">
        <v>1.944915122441887</v>
      </c>
      <c r="L3" s="23">
        <v>1.944915122441887</v>
      </c>
      <c r="M3" s="30">
        <v>1</v>
      </c>
      <c r="N3" s="16">
        <v>1.9249090724149309</v>
      </c>
      <c r="O3" s="17">
        <v>1.9249090724149309</v>
      </c>
      <c r="P3" s="18">
        <v>1</v>
      </c>
      <c r="Q3" s="25">
        <v>1.6225492463052515</v>
      </c>
      <c r="R3" s="23">
        <v>1.6225492463052515</v>
      </c>
      <c r="S3" s="30">
        <v>1</v>
      </c>
      <c r="T3" s="16">
        <v>2.0097576693423482</v>
      </c>
      <c r="U3" s="17">
        <v>2.0097576693423482</v>
      </c>
      <c r="V3" s="18">
        <v>1</v>
      </c>
      <c r="W3" s="28">
        <v>1.8533815906283351</v>
      </c>
      <c r="X3" s="17">
        <v>1.8533815906283351</v>
      </c>
      <c r="Y3" s="29">
        <v>1</v>
      </c>
      <c r="Z3" s="16">
        <v>1.6660783351040271</v>
      </c>
      <c r="AA3" s="17">
        <v>1.6660783351040271</v>
      </c>
      <c r="AB3" s="18">
        <v>1</v>
      </c>
      <c r="AC3" s="27"/>
    </row>
    <row r="4" spans="1:29" x14ac:dyDescent="0.35">
      <c r="A4" s="16">
        <v>0.375</v>
      </c>
      <c r="B4" s="16">
        <v>1.8719751209040807</v>
      </c>
      <c r="C4" s="17">
        <v>3.6861196721295362</v>
      </c>
      <c r="D4" s="18">
        <v>1</v>
      </c>
      <c r="E4" s="28">
        <v>1.7410571210106689</v>
      </c>
      <c r="F4" s="17">
        <v>3.4214074370038903</v>
      </c>
      <c r="G4" s="29">
        <v>1</v>
      </c>
      <c r="H4" s="16">
        <v>1.5982260042913539</v>
      </c>
      <c r="I4" s="17">
        <v>3.1326566114942116</v>
      </c>
      <c r="J4" s="18">
        <v>1</v>
      </c>
      <c r="K4" s="25">
        <v>2.0000650533749487</v>
      </c>
      <c r="L4" s="23">
        <v>3.9449801758168359</v>
      </c>
      <c r="M4" s="30">
        <v>1</v>
      </c>
      <c r="N4" s="16">
        <v>1.9808870807896966</v>
      </c>
      <c r="O4" s="17">
        <v>3.9057961532046273</v>
      </c>
      <c r="P4" s="18">
        <v>1</v>
      </c>
      <c r="Q4" s="25">
        <v>1.6846237112976878</v>
      </c>
      <c r="R4" s="23">
        <v>3.3071729576029396</v>
      </c>
      <c r="S4" s="30">
        <v>1</v>
      </c>
      <c r="T4" s="16">
        <v>2.0635281616523833</v>
      </c>
      <c r="U4" s="17">
        <v>4.0732858309947311</v>
      </c>
      <c r="V4" s="18">
        <v>1</v>
      </c>
      <c r="W4" s="28">
        <v>1.9105973880290665</v>
      </c>
      <c r="X4" s="17">
        <v>3.7639789786574016</v>
      </c>
      <c r="Y4" s="29">
        <v>1</v>
      </c>
      <c r="Z4" s="16">
        <v>1.7272909509953114</v>
      </c>
      <c r="AA4" s="17">
        <v>3.3933692860993387</v>
      </c>
      <c r="AB4" s="18">
        <v>1</v>
      </c>
      <c r="AC4" s="27"/>
    </row>
    <row r="5" spans="1:29" x14ac:dyDescent="0.35">
      <c r="A5" s="16">
        <v>0.5</v>
      </c>
      <c r="B5" s="16">
        <v>1.9441493118626063</v>
      </c>
      <c r="C5" s="17">
        <v>5.630268983992142</v>
      </c>
      <c r="D5" s="18">
        <v>1</v>
      </c>
      <c r="E5" s="28">
        <v>1.8155666652336679</v>
      </c>
      <c r="F5" s="17">
        <v>5.236974102237558</v>
      </c>
      <c r="G5" s="29">
        <v>1</v>
      </c>
      <c r="H5" s="16">
        <v>1.6752958088519201</v>
      </c>
      <c r="I5" s="17">
        <v>4.8079524203461315</v>
      </c>
      <c r="J5" s="18">
        <v>1</v>
      </c>
      <c r="K5" s="25">
        <v>2.069909304289002</v>
      </c>
      <c r="L5" s="23">
        <v>6.0148894801058379</v>
      </c>
      <c r="M5" s="30">
        <v>1</v>
      </c>
      <c r="N5" s="16">
        <v>2.0512174843550741</v>
      </c>
      <c r="O5" s="17">
        <v>5.9570136375597009</v>
      </c>
      <c r="P5" s="18">
        <v>1</v>
      </c>
      <c r="Q5" s="25">
        <v>1.7602065650356373</v>
      </c>
      <c r="R5" s="23">
        <v>5.0673795226385767</v>
      </c>
      <c r="S5" s="30">
        <v>1</v>
      </c>
      <c r="T5" s="16">
        <v>2.1321920811709556</v>
      </c>
      <c r="U5" s="17">
        <v>6.2054779121656871</v>
      </c>
      <c r="V5" s="18">
        <v>1</v>
      </c>
      <c r="W5" s="28">
        <v>1.9821481535198608</v>
      </c>
      <c r="X5" s="17">
        <v>5.7461271321772625</v>
      </c>
      <c r="Y5" s="29">
        <v>1</v>
      </c>
      <c r="Z5" s="16">
        <v>1.8021321959876577</v>
      </c>
      <c r="AA5" s="17">
        <v>5.1955014820869962</v>
      </c>
      <c r="AB5" s="18">
        <v>1</v>
      </c>
      <c r="AC5" s="27"/>
    </row>
    <row r="6" spans="1:29" x14ac:dyDescent="0.35">
      <c r="A6" s="16">
        <v>0.625</v>
      </c>
      <c r="B6" s="16">
        <v>1.9639964053444781</v>
      </c>
      <c r="C6" s="17">
        <v>7.5942653893366199</v>
      </c>
      <c r="D6" s="18">
        <v>1</v>
      </c>
      <c r="E6" s="28">
        <v>1.8374148633437399</v>
      </c>
      <c r="F6" s="17">
        <v>7.0743889655812975</v>
      </c>
      <c r="G6" s="29">
        <v>1</v>
      </c>
      <c r="H6" s="16">
        <v>1.6992935873649204</v>
      </c>
      <c r="I6" s="17">
        <v>6.5072460077110517</v>
      </c>
      <c r="J6" s="18">
        <v>1</v>
      </c>
      <c r="K6" s="25">
        <v>2.0877260933400721</v>
      </c>
      <c r="L6" s="23">
        <v>8.1026155734459095</v>
      </c>
      <c r="M6" s="30">
        <v>1</v>
      </c>
      <c r="N6" s="16">
        <v>2.0693282249286895</v>
      </c>
      <c r="O6" s="17">
        <v>8.0263418624883904</v>
      </c>
      <c r="P6" s="18">
        <v>1</v>
      </c>
      <c r="Q6" s="25">
        <v>1.7829108294402185</v>
      </c>
      <c r="R6" s="23">
        <v>6.8502903520787957</v>
      </c>
      <c r="S6" s="30">
        <v>1</v>
      </c>
      <c r="T6" s="16">
        <v>2.1489887217733865</v>
      </c>
      <c r="U6" s="17">
        <v>8.3544666339390741</v>
      </c>
      <c r="V6" s="18">
        <v>1</v>
      </c>
      <c r="W6" s="28">
        <v>2.0013848358531652</v>
      </c>
      <c r="X6" s="17">
        <v>7.7475119680304276</v>
      </c>
      <c r="Y6" s="29">
        <v>1</v>
      </c>
      <c r="Z6" s="16">
        <v>1.8241874478398286</v>
      </c>
      <c r="AA6" s="17">
        <v>7.0196889299268248</v>
      </c>
      <c r="AB6" s="18">
        <v>1</v>
      </c>
      <c r="AC6" s="27"/>
    </row>
    <row r="7" spans="1:29" x14ac:dyDescent="0.35">
      <c r="A7" s="16">
        <v>0.75</v>
      </c>
      <c r="B7" s="16">
        <v>1.97651728615441</v>
      </c>
      <c r="C7" s="17">
        <v>9.5707826754910297</v>
      </c>
      <c r="D7" s="18">
        <v>1</v>
      </c>
      <c r="E7" s="28">
        <v>1.8514883612341388</v>
      </c>
      <c r="F7" s="17">
        <v>8.9258773268154368</v>
      </c>
      <c r="G7" s="29">
        <v>1</v>
      </c>
      <c r="H7" s="16">
        <v>1.7150236451054071</v>
      </c>
      <c r="I7" s="17">
        <v>8.2222696528164594</v>
      </c>
      <c r="J7" s="18">
        <v>1</v>
      </c>
      <c r="K7" s="25">
        <v>2.0986268091342195</v>
      </c>
      <c r="L7" s="23">
        <v>10.20124238258013</v>
      </c>
      <c r="M7" s="30">
        <v>1</v>
      </c>
      <c r="N7" s="16">
        <v>2.0803472537851975</v>
      </c>
      <c r="O7" s="17">
        <v>10.106689116273587</v>
      </c>
      <c r="P7" s="18">
        <v>1</v>
      </c>
      <c r="Q7" s="25">
        <v>1.7976033675715157</v>
      </c>
      <c r="R7" s="23">
        <v>8.6478937196503107</v>
      </c>
      <c r="S7" s="30">
        <v>1</v>
      </c>
      <c r="T7" s="16">
        <v>2.1590769409718189</v>
      </c>
      <c r="U7" s="17">
        <v>10.513543574910893</v>
      </c>
      <c r="V7" s="18">
        <v>1</v>
      </c>
      <c r="W7" s="28">
        <v>2.0133667520268128</v>
      </c>
      <c r="X7" s="17">
        <v>9.7608787200572404</v>
      </c>
      <c r="Y7" s="29">
        <v>1</v>
      </c>
      <c r="Z7" s="16">
        <v>1.8383584265038535</v>
      </c>
      <c r="AA7" s="17">
        <v>8.8580473564306779</v>
      </c>
      <c r="AB7" s="18">
        <v>1</v>
      </c>
      <c r="AC7" s="27"/>
    </row>
    <row r="8" spans="1:29" x14ac:dyDescent="0.35">
      <c r="A8" s="16">
        <v>0.875</v>
      </c>
      <c r="B8" s="16">
        <v>1.988462465664941</v>
      </c>
      <c r="C8" s="17">
        <v>11.559245141155971</v>
      </c>
      <c r="D8" s="18">
        <v>1</v>
      </c>
      <c r="E8" s="28">
        <v>1.8649003917710394</v>
      </c>
      <c r="F8" s="17">
        <v>10.790777718586476</v>
      </c>
      <c r="G8" s="29">
        <v>1</v>
      </c>
      <c r="H8" s="16">
        <v>1.73002878078629</v>
      </c>
      <c r="I8" s="17">
        <v>9.9522984336027491</v>
      </c>
      <c r="J8" s="18">
        <v>1</v>
      </c>
      <c r="K8" s="25">
        <v>2.1092674434678487</v>
      </c>
      <c r="L8" s="23">
        <v>12.310509826047978</v>
      </c>
      <c r="M8" s="30">
        <v>1</v>
      </c>
      <c r="N8" s="16">
        <v>2.0915627783833375</v>
      </c>
      <c r="O8" s="17">
        <v>12.198251894656925</v>
      </c>
      <c r="P8" s="18">
        <v>1</v>
      </c>
      <c r="Q8" s="25">
        <v>1.8117839910312572</v>
      </c>
      <c r="R8" s="23">
        <v>10.459677710681568</v>
      </c>
      <c r="S8" s="30">
        <v>1</v>
      </c>
      <c r="T8" s="16">
        <v>2.169064927003999</v>
      </c>
      <c r="U8" s="17">
        <v>12.682608501914892</v>
      </c>
      <c r="V8" s="18">
        <v>1</v>
      </c>
      <c r="W8" s="28">
        <v>2.0250963676675822</v>
      </c>
      <c r="X8" s="17">
        <v>11.785975087724822</v>
      </c>
      <c r="Y8" s="29">
        <v>1</v>
      </c>
      <c r="Z8" s="16">
        <v>1.8521303054414535</v>
      </c>
      <c r="AA8" s="17">
        <v>10.710177661872132</v>
      </c>
      <c r="AB8" s="18">
        <v>1</v>
      </c>
      <c r="AC8" s="27"/>
    </row>
    <row r="9" spans="1:29" x14ac:dyDescent="0.35">
      <c r="A9" s="16">
        <v>1</v>
      </c>
      <c r="B9" s="16">
        <v>2.000805565725535</v>
      </c>
      <c r="C9" s="17">
        <v>13.560050706881507</v>
      </c>
      <c r="D9" s="18">
        <v>1</v>
      </c>
      <c r="E9" s="28">
        <v>1.8787447132627464</v>
      </c>
      <c r="F9" s="17">
        <v>12.669522431849222</v>
      </c>
      <c r="G9" s="29">
        <v>1</v>
      </c>
      <c r="H9" s="16">
        <v>1.7455044357959071</v>
      </c>
      <c r="I9" s="17">
        <v>11.697802869398656</v>
      </c>
      <c r="J9" s="18">
        <v>1</v>
      </c>
      <c r="K9" s="25">
        <v>2.1203143902445456</v>
      </c>
      <c r="L9" s="23">
        <v>14.430824216292525</v>
      </c>
      <c r="M9" s="30">
        <v>1</v>
      </c>
      <c r="N9" s="16">
        <v>2.1032694605381921</v>
      </c>
      <c r="O9" s="17">
        <v>14.301521355195117</v>
      </c>
      <c r="P9" s="18">
        <v>1</v>
      </c>
      <c r="Q9" s="25">
        <v>1.8264390503155989</v>
      </c>
      <c r="R9" s="23">
        <v>12.286116760997167</v>
      </c>
      <c r="S9" s="30">
        <v>1</v>
      </c>
      <c r="T9" s="16">
        <v>2.1794647636378821</v>
      </c>
      <c r="U9" s="17">
        <v>14.862073265552773</v>
      </c>
      <c r="V9" s="18">
        <v>1</v>
      </c>
      <c r="W9" s="28">
        <v>2.0372638844272606</v>
      </c>
      <c r="X9" s="17">
        <v>13.823238972152083</v>
      </c>
      <c r="Y9" s="29">
        <v>1</v>
      </c>
      <c r="Z9" s="16">
        <v>1.8663838829841177</v>
      </c>
      <c r="AA9" s="17">
        <v>12.576561544856251</v>
      </c>
      <c r="AB9" s="18">
        <v>1</v>
      </c>
      <c r="AC9" s="27"/>
    </row>
    <row r="10" spans="1:29" x14ac:dyDescent="0.35">
      <c r="A10" s="16">
        <v>1.125</v>
      </c>
      <c r="B10" s="16">
        <v>2.0231414105199477</v>
      </c>
      <c r="C10" s="17">
        <v>15.583192117401454</v>
      </c>
      <c r="D10" s="18">
        <v>1</v>
      </c>
      <c r="E10" s="28">
        <v>1.9027625400085626</v>
      </c>
      <c r="F10" s="17">
        <v>14.572284971857785</v>
      </c>
      <c r="G10" s="29">
        <v>1</v>
      </c>
      <c r="H10" s="16">
        <v>1.7713197679235471</v>
      </c>
      <c r="I10" s="17">
        <v>13.469122637322203</v>
      </c>
      <c r="J10" s="18">
        <v>1</v>
      </c>
      <c r="K10" s="25">
        <v>2.1410559959528346</v>
      </c>
      <c r="L10" s="23">
        <v>16.571880212245361</v>
      </c>
      <c r="M10" s="30">
        <v>1</v>
      </c>
      <c r="N10" s="16">
        <v>2.1244674999695543</v>
      </c>
      <c r="O10" s="17">
        <v>16.425988855164672</v>
      </c>
      <c r="P10" s="18">
        <v>1</v>
      </c>
      <c r="Q10" s="25">
        <v>1.8512368890497881</v>
      </c>
      <c r="R10" s="23">
        <v>14.137353650046956</v>
      </c>
      <c r="S10" s="30">
        <v>1</v>
      </c>
      <c r="T10" s="16">
        <v>2.1994078429086819</v>
      </c>
      <c r="U10" s="17">
        <v>17.061481108461454</v>
      </c>
      <c r="V10" s="18">
        <v>1</v>
      </c>
      <c r="W10" s="28">
        <v>2.0592137182253931</v>
      </c>
      <c r="X10" s="17">
        <v>15.882452690377477</v>
      </c>
      <c r="Y10" s="29">
        <v>1</v>
      </c>
      <c r="Z10" s="16">
        <v>1.8906866566958367</v>
      </c>
      <c r="AA10" s="17">
        <v>14.467248201552087</v>
      </c>
      <c r="AB10" s="18">
        <v>1</v>
      </c>
      <c r="AC10" s="27"/>
    </row>
    <row r="11" spans="1:29" x14ac:dyDescent="0.35">
      <c r="A11" s="16">
        <v>1.25</v>
      </c>
      <c r="B11" s="16">
        <v>2.1137876264423046</v>
      </c>
      <c r="C11" s="17">
        <v>17.696979743843759</v>
      </c>
      <c r="D11" s="18">
        <v>1</v>
      </c>
      <c r="E11" s="28">
        <v>1.9961418457613616</v>
      </c>
      <c r="F11" s="17">
        <v>16.568426817619148</v>
      </c>
      <c r="G11" s="29">
        <v>1</v>
      </c>
      <c r="H11" s="16">
        <v>1.8675574267530701</v>
      </c>
      <c r="I11" s="17">
        <v>15.336680064075273</v>
      </c>
      <c r="J11" s="18">
        <v>1</v>
      </c>
      <c r="K11" s="25">
        <v>2.2290367631986259</v>
      </c>
      <c r="L11" s="23">
        <v>18.800916975443986</v>
      </c>
      <c r="M11" s="30">
        <v>1</v>
      </c>
      <c r="N11" s="16">
        <v>2.2130396817224547</v>
      </c>
      <c r="O11" s="17">
        <v>18.639028536887125</v>
      </c>
      <c r="P11" s="18">
        <v>1</v>
      </c>
      <c r="Q11" s="25">
        <v>1.9458253289804377</v>
      </c>
      <c r="R11" s="23">
        <v>16.083178979027394</v>
      </c>
      <c r="S11" s="30">
        <v>1</v>
      </c>
      <c r="T11" s="16">
        <v>2.2860474823495065</v>
      </c>
      <c r="U11" s="17">
        <v>19.34752859081096</v>
      </c>
      <c r="V11" s="18">
        <v>1</v>
      </c>
      <c r="W11" s="28">
        <v>2.1491359300843085</v>
      </c>
      <c r="X11" s="17">
        <v>18.031588620461786</v>
      </c>
      <c r="Y11" s="29">
        <v>1</v>
      </c>
      <c r="Z11" s="16">
        <v>1.9844415053748103</v>
      </c>
      <c r="AA11" s="17">
        <v>16.451689706926896</v>
      </c>
      <c r="AB11" s="18">
        <v>1</v>
      </c>
      <c r="AC11" s="27"/>
    </row>
    <row r="12" spans="1:29" x14ac:dyDescent="0.35">
      <c r="A12" s="16">
        <v>1.375</v>
      </c>
      <c r="B12" s="16">
        <v>2.1715864270071763</v>
      </c>
      <c r="C12" s="17">
        <v>19.868566170850936</v>
      </c>
      <c r="D12" s="18">
        <v>1</v>
      </c>
      <c r="E12" s="28">
        <v>2.057121995335685</v>
      </c>
      <c r="F12" s="17">
        <v>18.625548812954833</v>
      </c>
      <c r="G12" s="29">
        <v>1</v>
      </c>
      <c r="H12" s="16">
        <v>1.931926807894667</v>
      </c>
      <c r="I12" s="17">
        <v>17.26860687196994</v>
      </c>
      <c r="J12" s="18">
        <v>1</v>
      </c>
      <c r="K12" s="25">
        <v>2.2837074363374126</v>
      </c>
      <c r="L12" s="23">
        <v>21.084624411781398</v>
      </c>
      <c r="M12" s="30">
        <v>1</v>
      </c>
      <c r="N12" s="16">
        <v>2.2683406637791221</v>
      </c>
      <c r="O12" s="17">
        <v>20.907369200666245</v>
      </c>
      <c r="P12" s="18">
        <v>1</v>
      </c>
      <c r="Q12" s="25">
        <v>2.0082036799456384</v>
      </c>
      <c r="R12" s="23">
        <v>18.091382658973032</v>
      </c>
      <c r="S12" s="30">
        <v>1</v>
      </c>
      <c r="T12" s="16">
        <v>2.3391436414783726</v>
      </c>
      <c r="U12" s="17">
        <v>21.686672232289332</v>
      </c>
      <c r="V12" s="18">
        <v>1</v>
      </c>
      <c r="W12" s="28">
        <v>2.2060518979212551</v>
      </c>
      <c r="X12" s="17">
        <v>20.237640518383042</v>
      </c>
      <c r="Y12" s="29">
        <v>1</v>
      </c>
      <c r="Z12" s="16">
        <v>2.0458200116503353</v>
      </c>
      <c r="AA12" s="17">
        <v>18.497509718577231</v>
      </c>
      <c r="AB12" s="18">
        <v>1</v>
      </c>
      <c r="AC12" s="27"/>
    </row>
    <row r="13" spans="1:29" x14ac:dyDescent="0.35">
      <c r="A13" s="16">
        <v>1.5</v>
      </c>
      <c r="B13" s="16">
        <v>2.2168373122088414</v>
      </c>
      <c r="C13" s="17">
        <v>22.085403483059778</v>
      </c>
      <c r="D13" s="18">
        <v>1</v>
      </c>
      <c r="E13" s="28">
        <v>2.104886809026675</v>
      </c>
      <c r="F13" s="17">
        <v>20.730435621981506</v>
      </c>
      <c r="G13" s="29">
        <v>1</v>
      </c>
      <c r="H13" s="16">
        <v>1.9823817495084335</v>
      </c>
      <c r="I13" s="17">
        <v>19.250988621478374</v>
      </c>
      <c r="J13" s="18">
        <v>1</v>
      </c>
      <c r="K13" s="25">
        <v>2.326464922698495</v>
      </c>
      <c r="L13" s="23">
        <v>23.411089334479893</v>
      </c>
      <c r="M13" s="30">
        <v>1</v>
      </c>
      <c r="N13" s="16">
        <v>2.3115568339151342</v>
      </c>
      <c r="O13" s="17">
        <v>23.218926034581379</v>
      </c>
      <c r="P13" s="18">
        <v>1</v>
      </c>
      <c r="Q13" s="25">
        <v>2.0570531370348566</v>
      </c>
      <c r="R13" s="23">
        <v>20.148435796007888</v>
      </c>
      <c r="S13" s="30">
        <v>1</v>
      </c>
      <c r="T13" s="16">
        <v>2.3806494201040937</v>
      </c>
      <c r="U13" s="17">
        <v>24.067321652393424</v>
      </c>
      <c r="V13" s="18">
        <v>1</v>
      </c>
      <c r="W13" s="28">
        <v>2.2505709209386326</v>
      </c>
      <c r="X13" s="17">
        <v>22.488211439321674</v>
      </c>
      <c r="Y13" s="29">
        <v>1</v>
      </c>
      <c r="Z13" s="16">
        <v>2.0938681632374934</v>
      </c>
      <c r="AA13" s="17">
        <v>20.591377881814722</v>
      </c>
      <c r="AB13" s="18">
        <v>1</v>
      </c>
      <c r="AC13" s="27"/>
    </row>
    <row r="14" spans="1:29" x14ac:dyDescent="0.35">
      <c r="A14" s="16">
        <v>1.625</v>
      </c>
      <c r="B14" s="16">
        <v>2.2465874951602962</v>
      </c>
      <c r="C14" s="17">
        <v>24.331990978220073</v>
      </c>
      <c r="D14" s="18">
        <v>1</v>
      </c>
      <c r="E14" s="28">
        <v>2.1360668672909666</v>
      </c>
      <c r="F14" s="17">
        <v>22.866502489272474</v>
      </c>
      <c r="G14" s="29">
        <v>1</v>
      </c>
      <c r="H14" s="16">
        <v>2.0151026718178766</v>
      </c>
      <c r="I14" s="17">
        <v>21.266091293296249</v>
      </c>
      <c r="J14" s="18">
        <v>1</v>
      </c>
      <c r="K14" s="25">
        <v>2.3548123269199408</v>
      </c>
      <c r="L14" s="23">
        <v>25.765901661399834</v>
      </c>
      <c r="M14" s="30">
        <v>1</v>
      </c>
      <c r="N14" s="16">
        <v>2.3402110848535997</v>
      </c>
      <c r="O14" s="17">
        <v>25.559137119434979</v>
      </c>
      <c r="P14" s="18">
        <v>1</v>
      </c>
      <c r="Q14" s="25">
        <v>2.0888614757449409</v>
      </c>
      <c r="R14" s="23">
        <v>22.23729727175283</v>
      </c>
      <c r="S14" s="30">
        <v>1</v>
      </c>
      <c r="T14" s="16">
        <v>2.4082956956029982</v>
      </c>
      <c r="U14" s="17">
        <v>26.475617347996423</v>
      </c>
      <c r="V14" s="18">
        <v>1</v>
      </c>
      <c r="W14" s="28">
        <v>2.2799178425181461</v>
      </c>
      <c r="X14" s="17">
        <v>24.768129281839819</v>
      </c>
      <c r="Y14" s="29">
        <v>1</v>
      </c>
      <c r="Z14" s="16">
        <v>2.1252222955533355</v>
      </c>
      <c r="AA14" s="17">
        <v>22.716600177368058</v>
      </c>
      <c r="AB14" s="18">
        <v>1</v>
      </c>
      <c r="AC14" s="27"/>
    </row>
    <row r="15" spans="1:29" x14ac:dyDescent="0.35">
      <c r="A15" s="16">
        <v>1.75</v>
      </c>
      <c r="B15" s="16">
        <v>2.2740211435284396</v>
      </c>
      <c r="C15" s="17">
        <v>26.606012121748513</v>
      </c>
      <c r="D15" s="18">
        <v>1</v>
      </c>
      <c r="E15" s="28">
        <v>2.165678197249159</v>
      </c>
      <c r="F15" s="17">
        <v>25.032180686521635</v>
      </c>
      <c r="G15" s="29">
        <v>1</v>
      </c>
      <c r="H15" s="16">
        <v>2.0470559863641045</v>
      </c>
      <c r="I15" s="17">
        <v>23.313147279660352</v>
      </c>
      <c r="J15" s="18">
        <v>1</v>
      </c>
      <c r="K15" s="25">
        <v>2.3800949227547177</v>
      </c>
      <c r="L15" s="23">
        <v>28.145996584154553</v>
      </c>
      <c r="M15" s="30">
        <v>1</v>
      </c>
      <c r="N15" s="16">
        <v>2.36591996791257</v>
      </c>
      <c r="O15" s="17">
        <v>27.92505708734755</v>
      </c>
      <c r="P15" s="18">
        <v>1</v>
      </c>
      <c r="Q15" s="25">
        <v>2.1194199368354618</v>
      </c>
      <c r="R15" s="23">
        <v>24.356717208588293</v>
      </c>
      <c r="S15" s="30">
        <v>1</v>
      </c>
      <c r="T15" s="16">
        <v>2.4325021385776218</v>
      </c>
      <c r="U15" s="17">
        <v>28.908119486574044</v>
      </c>
      <c r="V15" s="18">
        <v>1</v>
      </c>
      <c r="W15" s="28">
        <v>2.3067224375535118</v>
      </c>
      <c r="X15" s="17">
        <v>27.07485171939333</v>
      </c>
      <c r="Y15" s="29">
        <v>1</v>
      </c>
      <c r="Z15" s="16">
        <v>2.155086232435985</v>
      </c>
      <c r="AA15" s="17">
        <v>24.871686409804042</v>
      </c>
      <c r="AB15" s="18">
        <v>1</v>
      </c>
      <c r="AC15" s="27"/>
    </row>
    <row r="16" spans="1:29" x14ac:dyDescent="0.35">
      <c r="A16" s="16">
        <v>1.875</v>
      </c>
      <c r="B16" s="16">
        <v>2.2993905127581082</v>
      </c>
      <c r="C16" s="17">
        <v>28.905402634506622</v>
      </c>
      <c r="D16" s="18">
        <v>1</v>
      </c>
      <c r="E16" s="28">
        <v>2.1930530181646906</v>
      </c>
      <c r="F16" s="17">
        <v>27.225233704686325</v>
      </c>
      <c r="G16" s="29">
        <v>1</v>
      </c>
      <c r="H16" s="16">
        <v>2.0767709504415262</v>
      </c>
      <c r="I16" s="17">
        <v>25.389918230101877</v>
      </c>
      <c r="J16" s="18">
        <v>1</v>
      </c>
      <c r="K16" s="25">
        <v>2.4034652317521399</v>
      </c>
      <c r="L16" s="23">
        <v>30.549461815906692</v>
      </c>
      <c r="M16" s="30">
        <v>1</v>
      </c>
      <c r="N16" s="16">
        <v>2.3896455148198159</v>
      </c>
      <c r="O16" s="17">
        <v>30.314702602167365</v>
      </c>
      <c r="P16" s="18">
        <v>1</v>
      </c>
      <c r="Q16" s="25">
        <v>2.1478635325326363</v>
      </c>
      <c r="R16" s="23">
        <v>26.504580741120929</v>
      </c>
      <c r="S16" s="30">
        <v>1</v>
      </c>
      <c r="T16" s="16">
        <v>2.454872781903588</v>
      </c>
      <c r="U16" s="17">
        <v>31.362992268477633</v>
      </c>
      <c r="V16" s="18">
        <v>1</v>
      </c>
      <c r="W16" s="28">
        <v>2.331483245085511</v>
      </c>
      <c r="X16" s="17">
        <v>29.406334964478841</v>
      </c>
      <c r="Y16" s="29">
        <v>1</v>
      </c>
      <c r="Z16" s="16">
        <v>2.1828971836201116</v>
      </c>
      <c r="AA16" s="17">
        <v>27.054583593424155</v>
      </c>
      <c r="AB16" s="18">
        <v>1</v>
      </c>
      <c r="AC16" s="27"/>
    </row>
    <row r="17" spans="1:29" x14ac:dyDescent="0.35">
      <c r="A17" s="16">
        <v>2</v>
      </c>
      <c r="B17" s="16">
        <v>2.3480269424403564</v>
      </c>
      <c r="C17" s="17">
        <v>31.253429576946978</v>
      </c>
      <c r="D17" s="18">
        <v>1</v>
      </c>
      <c r="E17" s="28">
        <v>2.2441397652255382</v>
      </c>
      <c r="F17" s="17">
        <v>29.469373469911861</v>
      </c>
      <c r="G17" s="29">
        <v>1</v>
      </c>
      <c r="H17" s="16">
        <v>2.130699123405718</v>
      </c>
      <c r="I17" s="17">
        <v>27.520617353507596</v>
      </c>
      <c r="J17" s="18">
        <v>1</v>
      </c>
      <c r="K17" s="25">
        <v>2.4496363859601855</v>
      </c>
      <c r="L17" s="23">
        <v>32.999098201866879</v>
      </c>
      <c r="M17" s="30">
        <v>1</v>
      </c>
      <c r="N17" s="16">
        <v>2.4362620718468904</v>
      </c>
      <c r="O17" s="17">
        <v>32.750964674014256</v>
      </c>
      <c r="P17" s="18">
        <v>1</v>
      </c>
      <c r="Q17" s="25">
        <v>2.2001848603747334</v>
      </c>
      <c r="R17" s="23">
        <v>28.704765601495662</v>
      </c>
      <c r="S17" s="30">
        <v>1</v>
      </c>
      <c r="T17" s="16">
        <v>2.4998159208169368</v>
      </c>
      <c r="U17" s="17">
        <v>33.862808189294569</v>
      </c>
      <c r="V17" s="18">
        <v>1</v>
      </c>
      <c r="W17" s="28">
        <v>2.3793474550700879</v>
      </c>
      <c r="X17" s="17">
        <v>31.78568241954893</v>
      </c>
      <c r="Y17" s="29">
        <v>1</v>
      </c>
      <c r="Z17" s="16">
        <v>2.2344186551401917</v>
      </c>
      <c r="AA17" s="17">
        <v>29.289002248564348</v>
      </c>
      <c r="AB17" s="18">
        <v>1</v>
      </c>
      <c r="AC17" s="27"/>
    </row>
    <row r="18" spans="1:29" x14ac:dyDescent="0.35">
      <c r="A18" s="16">
        <v>2.125</v>
      </c>
      <c r="B18" s="16">
        <v>2.4278114994968534</v>
      </c>
      <c r="C18" s="17">
        <v>33.681241076443833</v>
      </c>
      <c r="D18" s="18">
        <v>1</v>
      </c>
      <c r="E18" s="28">
        <v>2.3262769107560328</v>
      </c>
      <c r="F18" s="17">
        <v>31.795650380667894</v>
      </c>
      <c r="G18" s="29">
        <v>1</v>
      </c>
      <c r="H18" s="16">
        <v>2.2153991735972554</v>
      </c>
      <c r="I18" s="17">
        <v>29.736016527104852</v>
      </c>
      <c r="J18" s="18">
        <v>1</v>
      </c>
      <c r="K18" s="25">
        <v>2.5270871684003362</v>
      </c>
      <c r="L18" s="23">
        <v>35.526185370267214</v>
      </c>
      <c r="M18" s="30">
        <v>1</v>
      </c>
      <c r="N18" s="16">
        <v>2.5141322205966974</v>
      </c>
      <c r="O18" s="17">
        <v>35.265096894610956</v>
      </c>
      <c r="P18" s="18">
        <v>1</v>
      </c>
      <c r="Q18" s="25">
        <v>2.2833528403417853</v>
      </c>
      <c r="R18" s="23">
        <v>30.988118441837447</v>
      </c>
      <c r="S18" s="30">
        <v>1</v>
      </c>
      <c r="T18" s="16">
        <v>2.5761062017695595</v>
      </c>
      <c r="U18" s="17">
        <v>36.438914391064131</v>
      </c>
      <c r="V18" s="18">
        <v>1</v>
      </c>
      <c r="W18" s="28">
        <v>2.4584355190999521</v>
      </c>
      <c r="X18" s="17">
        <v>34.244117938648884</v>
      </c>
      <c r="Y18" s="29">
        <v>1</v>
      </c>
      <c r="Z18" s="16">
        <v>2.3168238761359063</v>
      </c>
      <c r="AA18" s="17">
        <v>31.605826124700254</v>
      </c>
      <c r="AB18" s="18">
        <v>1</v>
      </c>
      <c r="AC18" s="27"/>
    </row>
    <row r="19" spans="1:29" x14ac:dyDescent="0.35">
      <c r="A19" s="16">
        <v>2.25</v>
      </c>
      <c r="B19" s="16">
        <v>2.5229783085722706</v>
      </c>
      <c r="C19" s="17">
        <v>36.204219385016103</v>
      </c>
      <c r="D19" s="18">
        <v>1</v>
      </c>
      <c r="E19" s="28">
        <v>2.4235328657878141</v>
      </c>
      <c r="F19" s="17">
        <v>34.219183246455707</v>
      </c>
      <c r="G19" s="29">
        <v>1</v>
      </c>
      <c r="H19" s="16">
        <v>2.3149032748862162</v>
      </c>
      <c r="I19" s="17">
        <v>32.050919801991071</v>
      </c>
      <c r="J19" s="18">
        <v>1</v>
      </c>
      <c r="K19" s="25">
        <v>2.620204661850889</v>
      </c>
      <c r="L19" s="23">
        <v>38.146390032118106</v>
      </c>
      <c r="M19" s="30">
        <v>1</v>
      </c>
      <c r="N19" s="16">
        <v>2.607621388723981</v>
      </c>
      <c r="O19" s="17">
        <v>37.872718283334933</v>
      </c>
      <c r="P19" s="18">
        <v>1</v>
      </c>
      <c r="Q19" s="25">
        <v>2.381499765621867</v>
      </c>
      <c r="R19" s="23">
        <v>33.369618207459311</v>
      </c>
      <c r="S19" s="30">
        <v>1</v>
      </c>
      <c r="T19" s="16">
        <v>2.6681857273345537</v>
      </c>
      <c r="U19" s="17">
        <v>39.107100118398684</v>
      </c>
      <c r="V19" s="18">
        <v>1</v>
      </c>
      <c r="W19" s="28">
        <v>2.5530074146371327</v>
      </c>
      <c r="X19" s="17">
        <v>36.79712535328602</v>
      </c>
      <c r="Y19" s="29">
        <v>1</v>
      </c>
      <c r="Z19" s="16">
        <v>2.4142958402337786</v>
      </c>
      <c r="AA19" s="17">
        <v>34.020121964934035</v>
      </c>
      <c r="AB19" s="18">
        <v>1</v>
      </c>
      <c r="AC19" s="27"/>
    </row>
    <row r="20" spans="1:29" x14ac:dyDescent="0.35">
      <c r="A20" s="16">
        <v>2.375</v>
      </c>
      <c r="B20" s="16">
        <v>2.6146643448684452</v>
      </c>
      <c r="C20" s="17">
        <v>38.818883729884547</v>
      </c>
      <c r="D20" s="18">
        <v>1</v>
      </c>
      <c r="E20" s="28">
        <v>2.5172454559153885</v>
      </c>
      <c r="F20" s="17">
        <v>36.736428702371093</v>
      </c>
      <c r="G20" s="29">
        <v>1</v>
      </c>
      <c r="H20" s="16">
        <v>2.4107975203820784</v>
      </c>
      <c r="I20" s="17">
        <v>34.461717322373147</v>
      </c>
      <c r="J20" s="18">
        <v>1</v>
      </c>
      <c r="K20" s="25">
        <v>2.7098587996593948</v>
      </c>
      <c r="L20" s="23">
        <v>40.856248831777499</v>
      </c>
      <c r="M20" s="30">
        <v>1</v>
      </c>
      <c r="N20" s="16">
        <v>2.6976244570053409</v>
      </c>
      <c r="O20" s="17">
        <v>40.570342740340273</v>
      </c>
      <c r="P20" s="18">
        <v>1</v>
      </c>
      <c r="Q20" s="25">
        <v>2.4760677006873082</v>
      </c>
      <c r="R20" s="23">
        <v>35.845685908146621</v>
      </c>
      <c r="S20" s="30">
        <v>1</v>
      </c>
      <c r="T20" s="16">
        <v>2.7568219095780875</v>
      </c>
      <c r="U20" s="17">
        <v>41.86392202797677</v>
      </c>
      <c r="V20" s="18">
        <v>1</v>
      </c>
      <c r="W20" s="28">
        <v>2.6440938371714009</v>
      </c>
      <c r="X20" s="17">
        <v>39.441219190457424</v>
      </c>
      <c r="Y20" s="29">
        <v>1</v>
      </c>
      <c r="Z20" s="16">
        <v>2.5082086660851006</v>
      </c>
      <c r="AA20" s="17">
        <v>36.528330631019138</v>
      </c>
      <c r="AB20" s="18">
        <v>1</v>
      </c>
      <c r="AC20" s="27"/>
    </row>
    <row r="21" spans="1:29" x14ac:dyDescent="0.35">
      <c r="A21" s="16">
        <v>2.5</v>
      </c>
      <c r="B21" s="16">
        <v>2.684245040184015</v>
      </c>
      <c r="C21" s="17">
        <v>41.503128770068564</v>
      </c>
      <c r="D21" s="18">
        <v>1</v>
      </c>
      <c r="E21" s="28">
        <v>2.5888361195761425</v>
      </c>
      <c r="F21" s="17">
        <v>39.325264821947236</v>
      </c>
      <c r="G21" s="29">
        <v>1</v>
      </c>
      <c r="H21" s="16">
        <v>2.4845009729159919</v>
      </c>
      <c r="I21" s="17">
        <v>36.946218295289142</v>
      </c>
      <c r="J21" s="18">
        <v>1</v>
      </c>
      <c r="K21" s="25">
        <v>2.7774497781286689</v>
      </c>
      <c r="L21" s="23">
        <v>43.633698609906169</v>
      </c>
      <c r="M21" s="30">
        <v>1</v>
      </c>
      <c r="N21" s="16">
        <v>2.7655334355867613</v>
      </c>
      <c r="O21" s="17">
        <v>43.335876175927034</v>
      </c>
      <c r="P21" s="18">
        <v>1</v>
      </c>
      <c r="Q21" s="25">
        <v>2.5484924570104273</v>
      </c>
      <c r="R21" s="23">
        <v>38.394178365157046</v>
      </c>
      <c r="S21" s="30">
        <v>1</v>
      </c>
      <c r="T21" s="16">
        <v>2.823416799509737</v>
      </c>
      <c r="U21" s="17">
        <v>44.687338827486506</v>
      </c>
      <c r="V21" s="18">
        <v>1</v>
      </c>
      <c r="W21" s="28">
        <v>2.7130817036438919</v>
      </c>
      <c r="X21" s="17">
        <v>42.154300894101318</v>
      </c>
      <c r="Y21" s="29">
        <v>1</v>
      </c>
      <c r="Z21" s="16">
        <v>2.5799943730655075</v>
      </c>
      <c r="AA21" s="17">
        <v>39.108325004084648</v>
      </c>
      <c r="AB21" s="18">
        <v>1</v>
      </c>
      <c r="AC21" s="27"/>
    </row>
    <row r="22" spans="1:29" x14ac:dyDescent="0.35">
      <c r="A22" s="16">
        <v>2.625</v>
      </c>
      <c r="B22" s="16">
        <v>2.6989332055679487</v>
      </c>
      <c r="C22" s="17">
        <v>44.202061975636511</v>
      </c>
      <c r="D22" s="18">
        <v>1</v>
      </c>
      <c r="E22" s="28">
        <v>2.6048543230786936</v>
      </c>
      <c r="F22" s="17">
        <v>41.930119145025927</v>
      </c>
      <c r="G22" s="29">
        <v>1</v>
      </c>
      <c r="H22" s="16">
        <v>2.5019367971111937</v>
      </c>
      <c r="I22" s="17">
        <v>39.448155092400334</v>
      </c>
      <c r="J22" s="18">
        <v>1</v>
      </c>
      <c r="K22" s="25">
        <v>2.7908378721774598</v>
      </c>
      <c r="L22" s="23">
        <v>46.424536482083631</v>
      </c>
      <c r="M22" s="30">
        <v>1</v>
      </c>
      <c r="N22" s="16">
        <v>2.7791677866458082</v>
      </c>
      <c r="O22" s="17">
        <v>46.115043962572841</v>
      </c>
      <c r="P22" s="18">
        <v>1</v>
      </c>
      <c r="Q22" s="25">
        <v>2.5650765766475048</v>
      </c>
      <c r="R22" s="23">
        <v>40.959254941804552</v>
      </c>
      <c r="S22" s="30">
        <v>1</v>
      </c>
      <c r="T22" s="16">
        <v>2.8361581556893478</v>
      </c>
      <c r="U22" s="17">
        <v>47.523496983175853</v>
      </c>
      <c r="V22" s="18">
        <v>1</v>
      </c>
      <c r="W22" s="28">
        <v>2.7273949993362048</v>
      </c>
      <c r="X22" s="17">
        <v>44.881695893437524</v>
      </c>
      <c r="Y22" s="29">
        <v>1</v>
      </c>
      <c r="Z22" s="16">
        <v>2.5961537602910942</v>
      </c>
      <c r="AA22" s="17">
        <v>41.704478764375743</v>
      </c>
      <c r="AB22" s="18">
        <v>1</v>
      </c>
      <c r="AC22" s="27"/>
    </row>
    <row r="23" spans="1:29" x14ac:dyDescent="0.35">
      <c r="A23" s="16">
        <v>2.75</v>
      </c>
      <c r="B23" s="16">
        <v>2.7016816325922224</v>
      </c>
      <c r="C23" s="17">
        <v>46.90374360822873</v>
      </c>
      <c r="D23" s="18">
        <v>1</v>
      </c>
      <c r="E23" s="28">
        <v>2.6092131082822583</v>
      </c>
      <c r="F23" s="17">
        <v>44.539332253308189</v>
      </c>
      <c r="G23" s="29">
        <v>1</v>
      </c>
      <c r="H23" s="16">
        <v>2.5080205372576367</v>
      </c>
      <c r="I23" s="17">
        <v>41.95617562965797</v>
      </c>
      <c r="J23" s="18">
        <v>1</v>
      </c>
      <c r="K23" s="25">
        <v>2.7920210961982241</v>
      </c>
      <c r="L23" s="23">
        <v>49.216557578281858</v>
      </c>
      <c r="M23" s="30">
        <v>1</v>
      </c>
      <c r="N23" s="16">
        <v>2.7806591208332545</v>
      </c>
      <c r="O23" s="17">
        <v>48.895703083406097</v>
      </c>
      <c r="P23" s="18">
        <v>1</v>
      </c>
      <c r="Q23" s="25">
        <v>2.5701331014722189</v>
      </c>
      <c r="R23" s="23">
        <v>43.529388043276768</v>
      </c>
      <c r="S23" s="30">
        <v>1</v>
      </c>
      <c r="T23" s="16">
        <v>2.8365605180923348</v>
      </c>
      <c r="U23" s="17">
        <v>50.360057501268187</v>
      </c>
      <c r="V23" s="18">
        <v>1</v>
      </c>
      <c r="W23" s="28">
        <v>2.729702232411555</v>
      </c>
      <c r="X23" s="17">
        <v>47.611398125849078</v>
      </c>
      <c r="Y23" s="29">
        <v>1</v>
      </c>
      <c r="Z23" s="16">
        <v>2.6007000724928808</v>
      </c>
      <c r="AA23" s="17">
        <v>44.30517883686862</v>
      </c>
      <c r="AB23" s="18">
        <v>1</v>
      </c>
      <c r="AC23" s="27"/>
    </row>
    <row r="24" spans="1:29" x14ac:dyDescent="0.35">
      <c r="A24" s="16">
        <v>2.875</v>
      </c>
      <c r="B24" s="16">
        <v>2.7053246672707432</v>
      </c>
      <c r="C24" s="17">
        <v>49.609068275499475</v>
      </c>
      <c r="D24" s="18">
        <v>1</v>
      </c>
      <c r="E24" s="28">
        <v>2.6143538822273893</v>
      </c>
      <c r="F24" s="17">
        <v>47.15368613553558</v>
      </c>
      <c r="G24" s="29">
        <v>1</v>
      </c>
      <c r="H24" s="16">
        <v>2.5147679117123154</v>
      </c>
      <c r="I24" s="17">
        <v>44.470943541370289</v>
      </c>
      <c r="J24" s="18">
        <v>1</v>
      </c>
      <c r="K24" s="25">
        <v>2.7942172954491329</v>
      </c>
      <c r="L24" s="23">
        <v>52.010774873730988</v>
      </c>
      <c r="M24" s="30">
        <v>1</v>
      </c>
      <c r="N24" s="16">
        <v>2.7831531000757845</v>
      </c>
      <c r="O24" s="17">
        <v>51.678856183481884</v>
      </c>
      <c r="P24" s="18">
        <v>1</v>
      </c>
      <c r="Q24" s="25">
        <v>2.5759287909031956</v>
      </c>
      <c r="R24" s="23">
        <v>46.105316834179966</v>
      </c>
      <c r="S24" s="30">
        <v>1</v>
      </c>
      <c r="T24" s="16">
        <v>2.8380359236548083</v>
      </c>
      <c r="U24" s="17">
        <v>53.198093424922995</v>
      </c>
      <c r="V24" s="18">
        <v>1</v>
      </c>
      <c r="W24" s="28">
        <v>2.7329444272866321</v>
      </c>
      <c r="X24" s="17">
        <v>50.344342553135711</v>
      </c>
      <c r="Y24" s="29">
        <v>1</v>
      </c>
      <c r="Z24" s="16">
        <v>2.6060232250736881</v>
      </c>
      <c r="AA24" s="17">
        <v>46.911202061942305</v>
      </c>
      <c r="AB24" s="18">
        <v>1</v>
      </c>
      <c r="AC24" s="27"/>
    </row>
    <row r="25" spans="1:29" x14ac:dyDescent="0.35">
      <c r="A25" s="16">
        <v>3</v>
      </c>
      <c r="B25" s="16">
        <v>2.7147849220568325</v>
      </c>
      <c r="C25" s="17">
        <v>52.323853197556303</v>
      </c>
      <c r="D25" s="18">
        <v>1</v>
      </c>
      <c r="E25" s="28">
        <v>2.6252021972967032</v>
      </c>
      <c r="F25" s="17">
        <v>49.778888332832281</v>
      </c>
      <c r="G25" s="29">
        <v>1</v>
      </c>
      <c r="H25" s="16">
        <v>2.527105145420788</v>
      </c>
      <c r="I25" s="17">
        <v>46.99804868679108</v>
      </c>
      <c r="J25" s="18">
        <v>1</v>
      </c>
      <c r="K25" s="25">
        <v>2.8023323392580739</v>
      </c>
      <c r="L25" s="23">
        <v>54.81310721298906</v>
      </c>
      <c r="M25" s="30">
        <v>1</v>
      </c>
      <c r="N25" s="16">
        <v>2.7915296739366458</v>
      </c>
      <c r="O25" s="17">
        <v>54.470385857418528</v>
      </c>
      <c r="P25" s="18">
        <v>1</v>
      </c>
      <c r="Q25" s="25">
        <v>2.5873788850620758</v>
      </c>
      <c r="R25" s="23">
        <v>48.692695719242039</v>
      </c>
      <c r="S25" s="30">
        <v>1</v>
      </c>
      <c r="T25" s="16">
        <v>2.8454812949397654</v>
      </c>
      <c r="U25" s="17">
        <v>56.043574719862761</v>
      </c>
      <c r="V25" s="18">
        <v>1</v>
      </c>
      <c r="W25" s="28">
        <v>2.7420254287876777</v>
      </c>
      <c r="X25" s="17">
        <v>53.086367981923388</v>
      </c>
      <c r="Y25" s="29">
        <v>1</v>
      </c>
      <c r="Z25" s="16">
        <v>2.6170328804734919</v>
      </c>
      <c r="AA25" s="17">
        <v>49.5282349424158</v>
      </c>
      <c r="AB25" s="18">
        <v>1</v>
      </c>
      <c r="AC25" s="27"/>
    </row>
    <row r="26" spans="1:29" x14ac:dyDescent="0.35">
      <c r="A26" s="16">
        <v>3.125</v>
      </c>
      <c r="B26" s="16">
        <v>2.773784475986822</v>
      </c>
      <c r="C26" s="17">
        <v>55.097637673543126</v>
      </c>
      <c r="D26" s="18">
        <v>1</v>
      </c>
      <c r="E26" s="28">
        <v>2.685853223114461</v>
      </c>
      <c r="F26" s="17">
        <v>52.464741555946745</v>
      </c>
      <c r="G26" s="29">
        <v>1</v>
      </c>
      <c r="H26" s="16">
        <v>2.5895280649225851</v>
      </c>
      <c r="I26" s="17">
        <v>49.587576751713662</v>
      </c>
      <c r="J26" s="18">
        <v>1</v>
      </c>
      <c r="K26" s="25">
        <v>2.8597191819872849</v>
      </c>
      <c r="L26" s="23">
        <v>57.672826394976347</v>
      </c>
      <c r="M26" s="30">
        <v>1</v>
      </c>
      <c r="N26" s="16">
        <v>2.8491953987074576</v>
      </c>
      <c r="O26" s="17">
        <v>57.319581256125986</v>
      </c>
      <c r="P26" s="18">
        <v>1</v>
      </c>
      <c r="Q26" s="25">
        <v>2.6487387270311769</v>
      </c>
      <c r="R26" s="23">
        <v>51.341434446273219</v>
      </c>
      <c r="S26" s="30">
        <v>1</v>
      </c>
      <c r="T26" s="16">
        <v>2.9020641992974294</v>
      </c>
      <c r="U26" s="17">
        <v>58.945638919160189</v>
      </c>
      <c r="V26" s="18">
        <v>1</v>
      </c>
      <c r="W26" s="28">
        <v>2.8005580111127104</v>
      </c>
      <c r="X26" s="17">
        <v>55.886925993036101</v>
      </c>
      <c r="Y26" s="29">
        <v>1</v>
      </c>
      <c r="Z26" s="16">
        <v>2.677864574947121</v>
      </c>
      <c r="AA26" s="17">
        <v>52.206099517362922</v>
      </c>
      <c r="AB26" s="18">
        <v>1</v>
      </c>
      <c r="AC26" s="27"/>
    </row>
    <row r="27" spans="1:29" x14ac:dyDescent="0.35">
      <c r="A27" s="16">
        <v>3.25</v>
      </c>
      <c r="B27" s="16">
        <v>2.864243953326751</v>
      </c>
      <c r="C27" s="17">
        <v>57.961881626869875</v>
      </c>
      <c r="D27" s="18">
        <v>1</v>
      </c>
      <c r="E27" s="28">
        <v>2.7786455454991454</v>
      </c>
      <c r="F27" s="17">
        <v>55.24338710144589</v>
      </c>
      <c r="G27" s="29">
        <v>1</v>
      </c>
      <c r="H27" s="16">
        <v>2.6848263139236379</v>
      </c>
      <c r="I27" s="17">
        <v>52.272403065637299</v>
      </c>
      <c r="J27" s="18">
        <v>1</v>
      </c>
      <c r="K27" s="25">
        <v>2.94789309362036</v>
      </c>
      <c r="L27" s="23">
        <v>60.620719488596706</v>
      </c>
      <c r="M27" s="30">
        <v>1</v>
      </c>
      <c r="N27" s="16">
        <v>2.937753658299334</v>
      </c>
      <c r="O27" s="17">
        <v>60.257334914425321</v>
      </c>
      <c r="P27" s="18">
        <v>1</v>
      </c>
      <c r="Q27" s="25">
        <v>2.7425311936645609</v>
      </c>
      <c r="R27" s="23">
        <v>54.08396563993778</v>
      </c>
      <c r="S27" s="30">
        <v>1</v>
      </c>
      <c r="T27" s="16">
        <v>2.9890978538126887</v>
      </c>
      <c r="U27" s="17">
        <v>61.934736772972876</v>
      </c>
      <c r="V27" s="18">
        <v>1</v>
      </c>
      <c r="W27" s="28">
        <v>2.8903501351608623</v>
      </c>
      <c r="X27" s="17">
        <v>58.777276128196966</v>
      </c>
      <c r="Y27" s="29">
        <v>1</v>
      </c>
      <c r="Z27" s="16">
        <v>2.7709097756638328</v>
      </c>
      <c r="AA27" s="17">
        <v>54.977009293026754</v>
      </c>
      <c r="AB27" s="18">
        <v>1</v>
      </c>
      <c r="AC27" s="27"/>
    </row>
    <row r="28" spans="1:29" x14ac:dyDescent="0.35">
      <c r="A28" s="16">
        <v>3.375</v>
      </c>
      <c r="B28" s="16">
        <v>2.9332606069432656</v>
      </c>
      <c r="C28" s="17">
        <v>60.895142233813139</v>
      </c>
      <c r="D28" s="18">
        <v>1</v>
      </c>
      <c r="E28" s="28">
        <v>2.8504845351277326</v>
      </c>
      <c r="F28" s="17">
        <v>58.093871636573624</v>
      </c>
      <c r="G28" s="29">
        <v>1</v>
      </c>
      <c r="H28" s="16">
        <v>2.7596973359035335</v>
      </c>
      <c r="I28" s="17">
        <v>55.032100401540831</v>
      </c>
      <c r="J28" s="18">
        <v>1</v>
      </c>
      <c r="K28" s="25">
        <v>3.014102121663369</v>
      </c>
      <c r="L28" s="23">
        <v>63.634821610260076</v>
      </c>
      <c r="M28" s="30">
        <v>1</v>
      </c>
      <c r="N28" s="16">
        <v>3.0043738691196973</v>
      </c>
      <c r="O28" s="17">
        <v>63.261708783545018</v>
      </c>
      <c r="P28" s="18">
        <v>1</v>
      </c>
      <c r="Q28" s="25">
        <v>2.8155490922751705</v>
      </c>
      <c r="R28" s="23">
        <v>56.89951473221295</v>
      </c>
      <c r="S28" s="30">
        <v>1</v>
      </c>
      <c r="T28" s="16">
        <v>3.0539055344895059</v>
      </c>
      <c r="U28" s="17">
        <v>64.988642307462385</v>
      </c>
      <c r="V28" s="18">
        <v>1</v>
      </c>
      <c r="W28" s="28">
        <v>2.958500644857081</v>
      </c>
      <c r="X28" s="17">
        <v>61.735776773054049</v>
      </c>
      <c r="Y28" s="29">
        <v>1</v>
      </c>
      <c r="Z28" s="16">
        <v>2.8430080702153218</v>
      </c>
      <c r="AA28" s="17">
        <v>57.820017363242073</v>
      </c>
      <c r="AB28" s="18">
        <v>1</v>
      </c>
      <c r="AC28" s="27"/>
    </row>
    <row r="29" spans="1:29" x14ac:dyDescent="0.35">
      <c r="A29" s="16">
        <v>3.5</v>
      </c>
      <c r="B29" s="16">
        <v>2.9847782199148205</v>
      </c>
      <c r="C29" s="17">
        <v>63.879920453727962</v>
      </c>
      <c r="D29" s="18">
        <v>1</v>
      </c>
      <c r="E29" s="28">
        <v>2.9040747125787774</v>
      </c>
      <c r="F29" s="17">
        <v>60.9979463491524</v>
      </c>
      <c r="G29" s="29">
        <v>1</v>
      </c>
      <c r="H29" s="16">
        <v>2.8155048547764241</v>
      </c>
      <c r="I29" s="17">
        <v>57.847605256317252</v>
      </c>
      <c r="J29" s="18">
        <v>1</v>
      </c>
      <c r="K29" s="25">
        <v>3.0632002941586469</v>
      </c>
      <c r="L29" s="23">
        <v>66.698021904418724</v>
      </c>
      <c r="M29" s="30">
        <v>1</v>
      </c>
      <c r="N29" s="16">
        <v>3.0534659892271381</v>
      </c>
      <c r="O29" s="17">
        <v>66.315174772772153</v>
      </c>
      <c r="P29" s="18">
        <v>1</v>
      </c>
      <c r="Q29" s="25">
        <v>2.8697484747687105</v>
      </c>
      <c r="R29" s="23">
        <v>59.769263206981663</v>
      </c>
      <c r="S29" s="30">
        <v>1</v>
      </c>
      <c r="T29" s="16">
        <v>3.1017975296441724</v>
      </c>
      <c r="U29" s="17">
        <v>68.090439837106558</v>
      </c>
      <c r="V29" s="18">
        <v>1</v>
      </c>
      <c r="W29" s="28">
        <v>3.0089030603740787</v>
      </c>
      <c r="X29" s="17">
        <v>64.744679833428123</v>
      </c>
      <c r="Y29" s="29">
        <v>1</v>
      </c>
      <c r="Z29" s="16">
        <v>2.8964111379012349</v>
      </c>
      <c r="AA29" s="17">
        <v>60.716428501143305</v>
      </c>
      <c r="AB29" s="18">
        <v>1</v>
      </c>
      <c r="AC29" s="27"/>
    </row>
    <row r="30" spans="1:29" x14ac:dyDescent="0.35">
      <c r="A30" s="16">
        <v>3.625</v>
      </c>
      <c r="B30" s="16">
        <v>2.9868270385938409</v>
      </c>
      <c r="C30" s="17">
        <v>66.866747492321807</v>
      </c>
      <c r="D30" s="18">
        <v>1</v>
      </c>
      <c r="E30" s="28">
        <v>2.9066854368158102</v>
      </c>
      <c r="F30" s="17">
        <v>63.904631785968213</v>
      </c>
      <c r="G30" s="29">
        <v>1</v>
      </c>
      <c r="H30" s="16">
        <v>2.8186290616805953</v>
      </c>
      <c r="I30" s="17">
        <v>60.666234317997848</v>
      </c>
      <c r="J30" s="18">
        <v>1</v>
      </c>
      <c r="K30" s="25">
        <v>3.0624502675580856</v>
      </c>
      <c r="L30" s="23">
        <v>69.760472171976815</v>
      </c>
      <c r="M30" s="30">
        <v>1</v>
      </c>
      <c r="N30" s="16">
        <v>3.0508836904244863</v>
      </c>
      <c r="O30" s="17">
        <v>69.366058463196637</v>
      </c>
      <c r="P30" s="18">
        <v>1</v>
      </c>
      <c r="Q30" s="25">
        <v>2.8709929890207722</v>
      </c>
      <c r="R30" s="23">
        <v>62.640256196002433</v>
      </c>
      <c r="S30" s="30">
        <v>1</v>
      </c>
      <c r="T30" s="16">
        <v>3.0996587810313918</v>
      </c>
      <c r="U30" s="17">
        <v>71.190098618137952</v>
      </c>
      <c r="V30" s="18">
        <v>1</v>
      </c>
      <c r="W30" s="28">
        <v>3.0078102505026454</v>
      </c>
      <c r="X30" s="17">
        <v>67.752490083930766</v>
      </c>
      <c r="Y30" s="29">
        <v>1</v>
      </c>
      <c r="Z30" s="16">
        <v>2.8967267445062377</v>
      </c>
      <c r="AA30" s="17">
        <v>63.613155245649544</v>
      </c>
      <c r="AB30" s="18">
        <v>1</v>
      </c>
      <c r="AC30" s="27"/>
    </row>
    <row r="31" spans="1:29" x14ac:dyDescent="0.35">
      <c r="A31" s="16">
        <v>3.75</v>
      </c>
      <c r="B31" s="16">
        <v>2.96225355407595</v>
      </c>
      <c r="C31" s="17">
        <v>69.829001046397764</v>
      </c>
      <c r="D31" s="18">
        <v>1</v>
      </c>
      <c r="E31" s="28">
        <v>2.8683481747891171</v>
      </c>
      <c r="F31" s="17">
        <v>66.772979960757326</v>
      </c>
      <c r="G31" s="29">
        <v>1</v>
      </c>
      <c r="H31" s="16">
        <v>2.7643507575279682</v>
      </c>
      <c r="I31" s="17">
        <v>63.430585075525819</v>
      </c>
      <c r="J31" s="18">
        <v>1</v>
      </c>
      <c r="K31" s="25">
        <v>3.0265566854662191</v>
      </c>
      <c r="L31" s="23">
        <v>72.787028857443033</v>
      </c>
      <c r="M31" s="30">
        <v>1</v>
      </c>
      <c r="N31" s="16">
        <v>2.9915693654773015</v>
      </c>
      <c r="O31" s="17">
        <v>72.357627828673941</v>
      </c>
      <c r="P31" s="18">
        <v>1</v>
      </c>
      <c r="Q31" s="25">
        <v>2.808983221888036</v>
      </c>
      <c r="R31" s="23">
        <v>65.449239417890468</v>
      </c>
      <c r="S31" s="30">
        <v>1</v>
      </c>
      <c r="T31" s="16">
        <v>3.0581632548072224</v>
      </c>
      <c r="U31" s="17">
        <v>74.248261872945179</v>
      </c>
      <c r="V31" s="18">
        <v>1</v>
      </c>
      <c r="W31" s="28">
        <v>2.9544010308817623</v>
      </c>
      <c r="X31" s="17">
        <v>70.706891114812535</v>
      </c>
      <c r="Y31" s="29">
        <v>1</v>
      </c>
      <c r="Z31" s="16">
        <v>2.8309151703220019</v>
      </c>
      <c r="AA31" s="17">
        <v>66.444070415971552</v>
      </c>
      <c r="AB31" s="18">
        <v>1</v>
      </c>
      <c r="AC31" s="27"/>
    </row>
    <row r="32" spans="1:29" x14ac:dyDescent="0.35">
      <c r="A32" s="16">
        <v>3.875</v>
      </c>
      <c r="B32" s="16">
        <v>2.96225355407595</v>
      </c>
      <c r="C32" s="17">
        <v>72.791254600473707</v>
      </c>
      <c r="D32" s="18">
        <v>0.99999999999999978</v>
      </c>
      <c r="E32" s="28">
        <v>2.8683481747891171</v>
      </c>
      <c r="F32" s="17">
        <v>69.641328135546445</v>
      </c>
      <c r="G32" s="29">
        <v>0.99999999999999978</v>
      </c>
      <c r="H32" s="16">
        <v>2.7643507575279682</v>
      </c>
      <c r="I32" s="17">
        <v>66.19493583305379</v>
      </c>
      <c r="J32" s="18">
        <v>0.99999999999999978</v>
      </c>
      <c r="K32" s="25">
        <v>3.0265566854662191</v>
      </c>
      <c r="L32" s="23">
        <v>75.813585542909252</v>
      </c>
      <c r="M32" s="30">
        <v>0.99999999999999978</v>
      </c>
      <c r="N32" s="16">
        <v>2.9915693654773015</v>
      </c>
      <c r="O32" s="17">
        <v>75.349197194151245</v>
      </c>
      <c r="P32" s="18">
        <v>0.99999999999999978</v>
      </c>
      <c r="Q32" s="25">
        <v>2.808983221888036</v>
      </c>
      <c r="R32" s="23">
        <v>68.258222639778509</v>
      </c>
      <c r="S32" s="30">
        <v>0.99999999999999978</v>
      </c>
      <c r="T32" s="16">
        <v>3.0581632548072224</v>
      </c>
      <c r="U32" s="17">
        <v>77.306425127752405</v>
      </c>
      <c r="V32" s="18">
        <v>0.99999999999999978</v>
      </c>
      <c r="W32" s="28">
        <v>2.9544010308817623</v>
      </c>
      <c r="X32" s="17">
        <v>73.661292145694304</v>
      </c>
      <c r="Y32" s="29">
        <v>0.99999999999999978</v>
      </c>
      <c r="Z32" s="16">
        <v>2.8309151703220019</v>
      </c>
      <c r="AA32" s="17">
        <v>69.274985586293553</v>
      </c>
      <c r="AB32" s="18">
        <v>0.99999999999999978</v>
      </c>
      <c r="AC32" s="27"/>
    </row>
    <row r="33" spans="1:29" x14ac:dyDescent="0.35">
      <c r="A33" s="16">
        <v>4</v>
      </c>
      <c r="B33" s="16">
        <v>2.9380619025735175</v>
      </c>
      <c r="C33" s="17">
        <v>75.72931650304723</v>
      </c>
      <c r="D33" s="18">
        <v>0.99999999999994071</v>
      </c>
      <c r="E33" s="28">
        <v>2.8265154646317345</v>
      </c>
      <c r="F33" s="17">
        <v>72.467843600178185</v>
      </c>
      <c r="G33" s="29">
        <v>0.99999999999994071</v>
      </c>
      <c r="H33" s="16">
        <v>2.702344226114052</v>
      </c>
      <c r="I33" s="17">
        <v>68.897280059167841</v>
      </c>
      <c r="J33" s="18">
        <v>0.99999999999994071</v>
      </c>
      <c r="K33" s="25">
        <v>2.9938912762125147</v>
      </c>
      <c r="L33" s="23">
        <v>78.80747681912176</v>
      </c>
      <c r="M33" s="30">
        <v>0.99999999999994071</v>
      </c>
      <c r="N33" s="16">
        <v>2.9339204364438358</v>
      </c>
      <c r="O33" s="17">
        <v>78.283117630595086</v>
      </c>
      <c r="P33" s="18">
        <v>0.99999999999994071</v>
      </c>
      <c r="Q33" s="25">
        <v>2.7411406112973182</v>
      </c>
      <c r="R33" s="23">
        <v>70.999363251075835</v>
      </c>
      <c r="S33" s="30">
        <v>0.99999999999994071</v>
      </c>
      <c r="T33" s="16">
        <v>3.021343514339045</v>
      </c>
      <c r="U33" s="17">
        <v>80.327768642091456</v>
      </c>
      <c r="V33" s="18">
        <v>0.99999999999994071</v>
      </c>
      <c r="W33" s="28">
        <v>2.9012722537780395</v>
      </c>
      <c r="X33" s="17">
        <v>76.56256439947235</v>
      </c>
      <c r="Y33" s="29">
        <v>0.99999999999994071</v>
      </c>
      <c r="Z33" s="16">
        <v>2.760210161856957</v>
      </c>
      <c r="AA33" s="17">
        <v>72.035195748150514</v>
      </c>
      <c r="AB33" s="18">
        <v>0.99999999999994071</v>
      </c>
      <c r="AC33" s="27"/>
    </row>
    <row r="34" spans="1:29" x14ac:dyDescent="0.35">
      <c r="A34" s="16">
        <v>4.125</v>
      </c>
      <c r="B34" s="16">
        <v>2.9427368335792732</v>
      </c>
      <c r="C34" s="17">
        <v>78.672053336626504</v>
      </c>
      <c r="D34" s="18">
        <v>0.99999999999341826</v>
      </c>
      <c r="E34" s="28">
        <v>2.8133678026143811</v>
      </c>
      <c r="F34" s="17">
        <v>75.281211402792565</v>
      </c>
      <c r="G34" s="29">
        <v>0.99999999999341826</v>
      </c>
      <c r="H34" s="16">
        <v>2.6687220495160151</v>
      </c>
      <c r="I34" s="17">
        <v>71.566002108683861</v>
      </c>
      <c r="J34" s="18">
        <v>0.99999999999341826</v>
      </c>
      <c r="K34" s="25">
        <v>2.9893770677792104</v>
      </c>
      <c r="L34" s="23">
        <v>81.796853886900976</v>
      </c>
      <c r="M34" s="30">
        <v>0.99999999999341826</v>
      </c>
      <c r="N34" s="16">
        <v>2.9033219316941294</v>
      </c>
      <c r="O34" s="17">
        <v>81.186439562289209</v>
      </c>
      <c r="P34" s="18">
        <v>0.99999999999341826</v>
      </c>
      <c r="Q34" s="25">
        <v>2.7011751117081384</v>
      </c>
      <c r="R34" s="23">
        <v>73.700538362783973</v>
      </c>
      <c r="S34" s="30">
        <v>0.99999999999341826</v>
      </c>
      <c r="T34" s="16">
        <v>3.012299365792058</v>
      </c>
      <c r="U34" s="17">
        <v>83.340068007883517</v>
      </c>
      <c r="V34" s="18">
        <v>0.99999999999341826</v>
      </c>
      <c r="W34" s="28">
        <v>2.8758435694493523</v>
      </c>
      <c r="X34" s="17">
        <v>79.438407968921709</v>
      </c>
      <c r="Y34" s="29">
        <v>0.99999999999341826</v>
      </c>
      <c r="Z34" s="16">
        <v>2.7171234494382492</v>
      </c>
      <c r="AA34" s="17">
        <v>74.752319197588761</v>
      </c>
      <c r="AB34" s="18">
        <v>0.99999999999341826</v>
      </c>
      <c r="AC34" s="27"/>
    </row>
    <row r="35" spans="1:29" x14ac:dyDescent="0.35">
      <c r="A35" s="16">
        <v>4.25</v>
      </c>
      <c r="B35" s="16">
        <v>2.9719220688676757</v>
      </c>
      <c r="C35" s="17">
        <v>81.643975405494174</v>
      </c>
      <c r="D35" s="18">
        <v>0.99999999961500519</v>
      </c>
      <c r="E35" s="28">
        <v>2.8314612032231516</v>
      </c>
      <c r="F35" s="17">
        <v>78.112672606015721</v>
      </c>
      <c r="G35" s="29">
        <v>0.99999999961500519</v>
      </c>
      <c r="H35" s="16">
        <v>2.673880554071002</v>
      </c>
      <c r="I35" s="17">
        <v>74.239882662754866</v>
      </c>
      <c r="J35" s="18">
        <v>0.99999999961500519</v>
      </c>
      <c r="K35" s="25">
        <v>3.0106349557824346</v>
      </c>
      <c r="L35" s="23">
        <v>84.807488842683412</v>
      </c>
      <c r="M35" s="30">
        <v>0.99999999961500519</v>
      </c>
      <c r="N35" s="16">
        <v>2.9061987376090612</v>
      </c>
      <c r="O35" s="17">
        <v>84.092638299898269</v>
      </c>
      <c r="P35" s="18">
        <v>0.99999999961500519</v>
      </c>
      <c r="Q35" s="25">
        <v>2.7008948230657057</v>
      </c>
      <c r="R35" s="23">
        <v>76.401433185849683</v>
      </c>
      <c r="S35" s="30">
        <v>0.99999999961500519</v>
      </c>
      <c r="T35" s="16">
        <v>3.0296676573311805</v>
      </c>
      <c r="U35" s="17">
        <v>86.369735665214691</v>
      </c>
      <c r="V35" s="18">
        <v>0.99999999961500519</v>
      </c>
      <c r="W35" s="28">
        <v>2.8833928895490879</v>
      </c>
      <c r="X35" s="17">
        <v>82.321800858470795</v>
      </c>
      <c r="Y35" s="29">
        <v>0.99999999961500519</v>
      </c>
      <c r="Z35" s="16">
        <v>2.71416461540404</v>
      </c>
      <c r="AA35" s="17">
        <v>77.466483812992806</v>
      </c>
      <c r="AB35" s="18">
        <v>0.99999999961500519</v>
      </c>
      <c r="AC35" s="27"/>
    </row>
    <row r="36" spans="1:29" x14ac:dyDescent="0.35">
      <c r="A36" s="16">
        <v>4.375</v>
      </c>
      <c r="B36" s="16">
        <v>3.0213889767532112</v>
      </c>
      <c r="C36" s="17">
        <v>84.66536438224739</v>
      </c>
      <c r="D36" s="18">
        <v>0.99999998703819448</v>
      </c>
      <c r="E36" s="28">
        <v>2.8786263638126708</v>
      </c>
      <c r="F36" s="17">
        <v>80.991298969828392</v>
      </c>
      <c r="G36" s="29">
        <v>0.99999998703819448</v>
      </c>
      <c r="H36" s="16">
        <v>2.7179865733611206</v>
      </c>
      <c r="I36" s="17">
        <v>76.957869236115982</v>
      </c>
      <c r="J36" s="18">
        <v>0.99999998703819448</v>
      </c>
      <c r="K36" s="25">
        <v>3.0544312273295011</v>
      </c>
      <c r="L36" s="23">
        <v>87.861920070012914</v>
      </c>
      <c r="M36" s="30">
        <v>0.99999998703819448</v>
      </c>
      <c r="N36" s="16">
        <v>2.9423390222771904</v>
      </c>
      <c r="O36" s="17">
        <v>87.034977322175465</v>
      </c>
      <c r="P36" s="18">
        <v>0.99999998703819448</v>
      </c>
      <c r="Q36" s="25">
        <v>2.7411164599374724</v>
      </c>
      <c r="R36" s="23">
        <v>79.142549645787156</v>
      </c>
      <c r="S36" s="30">
        <v>0.99999998703819448</v>
      </c>
      <c r="T36" s="16">
        <v>3.0706707395003816</v>
      </c>
      <c r="U36" s="17">
        <v>89.440406404715077</v>
      </c>
      <c r="V36" s="18">
        <v>0.99999998703819448</v>
      </c>
      <c r="W36" s="28">
        <v>2.9230094480498452</v>
      </c>
      <c r="X36" s="17">
        <v>85.244810306520634</v>
      </c>
      <c r="Y36" s="29">
        <v>0.99999998703819448</v>
      </c>
      <c r="Z36" s="16">
        <v>2.7524724215496565</v>
      </c>
      <c r="AA36" s="17">
        <v>80.21895623454246</v>
      </c>
      <c r="AB36" s="18">
        <v>0.99999998703819448</v>
      </c>
      <c r="AC36" s="27"/>
    </row>
    <row r="37" spans="1:29" x14ac:dyDescent="0.35">
      <c r="A37" s="16">
        <v>4.5</v>
      </c>
      <c r="B37" s="16">
        <v>3.0584878429819744</v>
      </c>
      <c r="C37" s="17">
        <v>87.723852225229365</v>
      </c>
      <c r="D37" s="18">
        <v>0.99999972927904823</v>
      </c>
      <c r="E37" s="28">
        <v>2.9197966148119878</v>
      </c>
      <c r="F37" s="17">
        <v>83.911095584640378</v>
      </c>
      <c r="G37" s="29">
        <v>0.99999972927904823</v>
      </c>
      <c r="H37" s="16">
        <v>2.7633558481482896</v>
      </c>
      <c r="I37" s="17">
        <v>79.721225084264276</v>
      </c>
      <c r="J37" s="18">
        <v>0.99999972927904823</v>
      </c>
      <c r="K37" s="25">
        <v>3.0877886768836982</v>
      </c>
      <c r="L37" s="23">
        <v>90.949708746896619</v>
      </c>
      <c r="M37" s="30">
        <v>0.99999972927904823</v>
      </c>
      <c r="N37" s="16">
        <v>2.9762357201533747</v>
      </c>
      <c r="O37" s="17">
        <v>90.011213042328833</v>
      </c>
      <c r="P37" s="18">
        <v>0.99999972927904823</v>
      </c>
      <c r="Q37" s="25">
        <v>2.7839396442958551</v>
      </c>
      <c r="R37" s="23">
        <v>81.926489290083012</v>
      </c>
      <c r="S37" s="30">
        <v>0.99999972927904823</v>
      </c>
      <c r="T37" s="16">
        <v>3.1021820370742144</v>
      </c>
      <c r="U37" s="17">
        <v>92.542588441789292</v>
      </c>
      <c r="V37" s="18">
        <v>0.99999972927904823</v>
      </c>
      <c r="W37" s="28">
        <v>2.9592119261282308</v>
      </c>
      <c r="X37" s="17">
        <v>88.204022232648867</v>
      </c>
      <c r="Y37" s="29">
        <v>0.99999972927904823</v>
      </c>
      <c r="Z37" s="16">
        <v>2.7940410507918592</v>
      </c>
      <c r="AA37" s="17">
        <v>83.012997285334322</v>
      </c>
      <c r="AB37" s="18">
        <v>0.99999972927904823</v>
      </c>
      <c r="AC37" s="27"/>
    </row>
    <row r="38" spans="1:29" x14ac:dyDescent="0.35">
      <c r="A38" s="16">
        <v>4.625</v>
      </c>
      <c r="B38" s="16">
        <v>3.0337880906147077</v>
      </c>
      <c r="C38" s="17">
        <v>90.757640315844071</v>
      </c>
      <c r="D38" s="18">
        <v>0.99999627219612852</v>
      </c>
      <c r="E38" s="28">
        <v>2.9006013507825239</v>
      </c>
      <c r="F38" s="17">
        <v>86.811696935422901</v>
      </c>
      <c r="G38" s="29">
        <v>0.99999627219612852</v>
      </c>
      <c r="H38" s="16">
        <v>2.7501328410376242</v>
      </c>
      <c r="I38" s="17">
        <v>82.471357925301902</v>
      </c>
      <c r="J38" s="18">
        <v>0.99999627219612852</v>
      </c>
      <c r="K38" s="25">
        <v>3.0608529065701964</v>
      </c>
      <c r="L38" s="23">
        <v>94.010561653466809</v>
      </c>
      <c r="M38" s="30">
        <v>0.99999627219612852</v>
      </c>
      <c r="N38" s="16">
        <v>2.9527491962158705</v>
      </c>
      <c r="O38" s="17">
        <v>92.96396223854471</v>
      </c>
      <c r="P38" s="18">
        <v>0.99999627219612852</v>
      </c>
      <c r="Q38" s="25">
        <v>2.7691996854806922</v>
      </c>
      <c r="R38" s="23">
        <v>84.695688975563698</v>
      </c>
      <c r="S38" s="30">
        <v>0.99999627219612852</v>
      </c>
      <c r="T38" s="16">
        <v>3.0741448618210923</v>
      </c>
      <c r="U38" s="17">
        <v>95.616733303610388</v>
      </c>
      <c r="V38" s="18">
        <v>0.99999627219612852</v>
      </c>
      <c r="W38" s="28">
        <v>2.9370558526833048</v>
      </c>
      <c r="X38" s="17">
        <v>91.141078085332168</v>
      </c>
      <c r="Y38" s="29">
        <v>0.99999627219612852</v>
      </c>
      <c r="Z38" s="16">
        <v>2.7785541490371566</v>
      </c>
      <c r="AA38" s="17">
        <v>85.791551434371485</v>
      </c>
      <c r="AB38" s="18">
        <v>0.99999627219612852</v>
      </c>
      <c r="AC38" s="27"/>
    </row>
    <row r="39" spans="1:29" x14ac:dyDescent="0.35">
      <c r="A39" s="16">
        <v>4.75</v>
      </c>
      <c r="B39" s="16">
        <v>2.9702353130718309</v>
      </c>
      <c r="C39" s="17">
        <v>93.727875628915896</v>
      </c>
      <c r="D39" s="18">
        <v>0.99996448197224519</v>
      </c>
      <c r="E39" s="28">
        <v>2.8420867381935007</v>
      </c>
      <c r="F39" s="17">
        <v>89.653783673616402</v>
      </c>
      <c r="G39" s="29">
        <v>0.99996448197224519</v>
      </c>
      <c r="H39" s="16">
        <v>2.6971794628385815</v>
      </c>
      <c r="I39" s="17">
        <v>85.168537388140479</v>
      </c>
      <c r="J39" s="18">
        <v>0.99996448197224519</v>
      </c>
      <c r="K39" s="25">
        <v>2.9959255916499012</v>
      </c>
      <c r="L39" s="23">
        <v>97.006487245116716</v>
      </c>
      <c r="M39" s="30">
        <v>0.99996448197224519</v>
      </c>
      <c r="N39" s="16">
        <v>2.8916547791835892</v>
      </c>
      <c r="O39" s="17">
        <v>95.855617017728292</v>
      </c>
      <c r="P39" s="18">
        <v>0.99996448197224519</v>
      </c>
      <c r="Q39" s="25">
        <v>2.7153147759450476</v>
      </c>
      <c r="R39" s="23">
        <v>87.411003751508744</v>
      </c>
      <c r="S39" s="30">
        <v>0.99996448197224519</v>
      </c>
      <c r="T39" s="16">
        <v>3.0085421146321383</v>
      </c>
      <c r="U39" s="17">
        <v>98.625275418242524</v>
      </c>
      <c r="V39" s="18">
        <v>0.99996448197224519</v>
      </c>
      <c r="W39" s="28">
        <v>2.8767214257460183</v>
      </c>
      <c r="X39" s="17">
        <v>94.017799511078181</v>
      </c>
      <c r="Y39" s="29">
        <v>0.99996448197224519</v>
      </c>
      <c r="Z39" s="16">
        <v>2.724211742094798</v>
      </c>
      <c r="AA39" s="17">
        <v>88.51576317646628</v>
      </c>
      <c r="AB39" s="18">
        <v>0.99996448197224519</v>
      </c>
      <c r="AC39" s="27"/>
    </row>
    <row r="40" spans="1:29" x14ac:dyDescent="0.35">
      <c r="A40" s="16">
        <v>4.875</v>
      </c>
      <c r="B40" s="16">
        <v>2.912233274650494</v>
      </c>
      <c r="C40" s="17">
        <v>96.640108903566386</v>
      </c>
      <c r="D40" s="18">
        <v>0.99975609413824862</v>
      </c>
      <c r="E40" s="28">
        <v>2.789924645686928</v>
      </c>
      <c r="F40" s="17">
        <v>92.443708319303326</v>
      </c>
      <c r="G40" s="29">
        <v>0.99975609413824862</v>
      </c>
      <c r="H40" s="16">
        <v>2.651507389951985</v>
      </c>
      <c r="I40" s="17">
        <v>87.820044778092466</v>
      </c>
      <c r="J40" s="18">
        <v>0.99975609413824862</v>
      </c>
      <c r="K40" s="25">
        <v>2.9366513839414887</v>
      </c>
      <c r="L40" s="23">
        <v>99.943138629058211</v>
      </c>
      <c r="M40" s="30">
        <v>0.99975609413824862</v>
      </c>
      <c r="N40" s="16">
        <v>2.8371411356085097</v>
      </c>
      <c r="O40" s="17">
        <v>98.692758153336797</v>
      </c>
      <c r="P40" s="18">
        <v>0.99975609413824862</v>
      </c>
      <c r="Q40" s="25">
        <v>2.6687799455855443</v>
      </c>
      <c r="R40" s="23">
        <v>90.079783697094285</v>
      </c>
      <c r="S40" s="30">
        <v>0.99975609413824862</v>
      </c>
      <c r="T40" s="16">
        <v>2.9486446450265129</v>
      </c>
      <c r="U40" s="17">
        <v>101.57392006326904</v>
      </c>
      <c r="V40" s="18">
        <v>0.99975609413824862</v>
      </c>
      <c r="W40" s="28">
        <v>2.8228753459710068</v>
      </c>
      <c r="X40" s="17">
        <v>96.840674857049194</v>
      </c>
      <c r="Y40" s="29">
        <v>0.99975609413824862</v>
      </c>
      <c r="Z40" s="16">
        <v>2.6772526121582896</v>
      </c>
      <c r="AA40" s="17">
        <v>91.193015788624564</v>
      </c>
      <c r="AB40" s="18">
        <v>0.99975609413824862</v>
      </c>
      <c r="AC40" s="27"/>
    </row>
    <row r="41" spans="1:29" x14ac:dyDescent="0.35">
      <c r="A41" s="16">
        <v>5</v>
      </c>
      <c r="B41" s="16">
        <v>2.8856640399166538</v>
      </c>
      <c r="C41" s="17">
        <v>99.525772943483034</v>
      </c>
      <c r="D41" s="18">
        <v>0.99874874094172472</v>
      </c>
      <c r="E41" s="28">
        <v>2.7695375511012537</v>
      </c>
      <c r="F41" s="17">
        <v>95.213245870404577</v>
      </c>
      <c r="G41" s="29">
        <v>0.99874874094172472</v>
      </c>
      <c r="H41" s="16">
        <v>2.6379910218241807</v>
      </c>
      <c r="I41" s="17">
        <v>90.458035799916644</v>
      </c>
      <c r="J41" s="18">
        <v>0.99874874094172472</v>
      </c>
      <c r="K41" s="25">
        <v>2.9088040527990415</v>
      </c>
      <c r="L41" s="23">
        <v>102.85194268185725</v>
      </c>
      <c r="M41" s="30">
        <v>0.99874874094172472</v>
      </c>
      <c r="N41" s="16">
        <v>2.8143928529343163</v>
      </c>
      <c r="O41" s="17">
        <v>101.50715100627112</v>
      </c>
      <c r="P41" s="18">
        <v>0.99874874094172472</v>
      </c>
      <c r="Q41" s="25">
        <v>2.6544007209765885</v>
      </c>
      <c r="R41" s="23">
        <v>92.734184418070868</v>
      </c>
      <c r="S41" s="30">
        <v>0.99874874094172472</v>
      </c>
      <c r="T41" s="16">
        <v>2.9201680807459094</v>
      </c>
      <c r="U41" s="17">
        <v>104.49408814401495</v>
      </c>
      <c r="V41" s="18">
        <v>0.99874874094172472</v>
      </c>
      <c r="W41" s="28">
        <v>2.8008036962574923</v>
      </c>
      <c r="X41" s="17">
        <v>99.641478553306683</v>
      </c>
      <c r="Y41" s="29">
        <v>0.99874874094172472</v>
      </c>
      <c r="Z41" s="16">
        <v>2.6624496136116393</v>
      </c>
      <c r="AA41" s="17">
        <v>93.855465402236206</v>
      </c>
      <c r="AB41" s="18">
        <v>0.99874874094172472</v>
      </c>
      <c r="AC41" s="27"/>
    </row>
    <row r="42" spans="1:29" x14ac:dyDescent="0.35">
      <c r="A42" s="16">
        <v>5.125</v>
      </c>
      <c r="B42" s="16">
        <v>2.9695685793602546</v>
      </c>
      <c r="C42" s="17">
        <v>102.49534152284329</v>
      </c>
      <c r="D42" s="18">
        <v>0.99504329253000856</v>
      </c>
      <c r="E42" s="28">
        <v>2.8602329052426514</v>
      </c>
      <c r="F42" s="17">
        <v>98.073478775647231</v>
      </c>
      <c r="G42" s="29">
        <v>0.99504329253000856</v>
      </c>
      <c r="H42" s="16">
        <v>2.7362447032352444</v>
      </c>
      <c r="I42" s="17">
        <v>93.194280503151887</v>
      </c>
      <c r="J42" s="18">
        <v>0.99504329253000856</v>
      </c>
      <c r="K42" s="25">
        <v>2.9913187831734933</v>
      </c>
      <c r="L42" s="23">
        <v>105.84326146503075</v>
      </c>
      <c r="M42" s="30">
        <v>0.99504329253000856</v>
      </c>
      <c r="N42" s="16">
        <v>2.9024779338701245</v>
      </c>
      <c r="O42" s="17">
        <v>104.40962894014125</v>
      </c>
      <c r="P42" s="18">
        <v>0.99504329253000856</v>
      </c>
      <c r="Q42" s="25">
        <v>2.7517093109830357</v>
      </c>
      <c r="R42" s="23">
        <v>95.485893729053899</v>
      </c>
      <c r="S42" s="30">
        <v>0.99504329253000856</v>
      </c>
      <c r="T42" s="16">
        <v>3.0020000857600757</v>
      </c>
      <c r="U42" s="17">
        <v>107.49608822977503</v>
      </c>
      <c r="V42" s="18">
        <v>0.99504329253000856</v>
      </c>
      <c r="W42" s="28">
        <v>2.8896543526928014</v>
      </c>
      <c r="X42" s="17">
        <v>102.53113290599948</v>
      </c>
      <c r="Y42" s="29">
        <v>0.99504329253000856</v>
      </c>
      <c r="Z42" s="16">
        <v>2.7592933056373643</v>
      </c>
      <c r="AA42" s="17">
        <v>96.614758707873577</v>
      </c>
      <c r="AB42" s="18">
        <v>0.99504329253000856</v>
      </c>
      <c r="AC42" s="27"/>
    </row>
    <row r="43" spans="1:29" x14ac:dyDescent="0.35">
      <c r="A43" s="16">
        <v>5.25</v>
      </c>
      <c r="B43" s="16">
        <v>3.0494560269298474</v>
      </c>
      <c r="C43" s="17">
        <v>105.54479754977314</v>
      </c>
      <c r="D43" s="18">
        <v>0.98438357852623914</v>
      </c>
      <c r="E43" s="28">
        <v>2.9472763316783048</v>
      </c>
      <c r="F43" s="17">
        <v>101.02075510732554</v>
      </c>
      <c r="G43" s="29">
        <v>0.98438357852623914</v>
      </c>
      <c r="H43" s="16">
        <v>2.8312583284047417</v>
      </c>
      <c r="I43" s="17">
        <v>96.025538831556631</v>
      </c>
      <c r="J43" s="18">
        <v>0.98438357852623914</v>
      </c>
      <c r="K43" s="25">
        <v>3.0697368599283918</v>
      </c>
      <c r="L43" s="23">
        <v>108.91299832495915</v>
      </c>
      <c r="M43" s="30">
        <v>0.98438357852623914</v>
      </c>
      <c r="N43" s="16">
        <v>2.9867379827975427</v>
      </c>
      <c r="O43" s="17">
        <v>107.3963669229388</v>
      </c>
      <c r="P43" s="18">
        <v>0.98438357852623914</v>
      </c>
      <c r="Q43" s="25">
        <v>2.8457210592965452</v>
      </c>
      <c r="R43" s="23">
        <v>98.33161478835045</v>
      </c>
      <c r="S43" s="30">
        <v>0.98438357852623914</v>
      </c>
      <c r="T43" s="16">
        <v>3.0796955358450853</v>
      </c>
      <c r="U43" s="17">
        <v>110.57578376562012</v>
      </c>
      <c r="V43" s="18">
        <v>0.98438357852623914</v>
      </c>
      <c r="W43" s="28">
        <v>2.9747434966156807</v>
      </c>
      <c r="X43" s="17">
        <v>105.50587640261517</v>
      </c>
      <c r="Y43" s="29">
        <v>0.98438357852623914</v>
      </c>
      <c r="Z43" s="16">
        <v>2.8528124985497221</v>
      </c>
      <c r="AA43" s="17">
        <v>99.467571206423301</v>
      </c>
      <c r="AB43" s="18">
        <v>0.98438357852623914</v>
      </c>
      <c r="AC43" s="27"/>
    </row>
    <row r="44" spans="1:29" x14ac:dyDescent="0.35">
      <c r="A44" s="16">
        <v>5.375</v>
      </c>
      <c r="B44" s="16">
        <v>3.1128565623612041</v>
      </c>
      <c r="C44" s="17">
        <v>108.65765411213434</v>
      </c>
      <c r="D44" s="18">
        <v>0.95976974246904778</v>
      </c>
      <c r="E44" s="28">
        <v>3.0174340730527045</v>
      </c>
      <c r="F44" s="17">
        <v>104.03818918037824</v>
      </c>
      <c r="G44" s="29">
        <v>0.95976974246904778</v>
      </c>
      <c r="H44" s="16">
        <v>2.9089610388897253</v>
      </c>
      <c r="I44" s="17">
        <v>98.934499870446359</v>
      </c>
      <c r="J44" s="18">
        <v>0.95976974246904778</v>
      </c>
      <c r="K44" s="25">
        <v>3.1317400224873815</v>
      </c>
      <c r="L44" s="23">
        <v>112.04473834744653</v>
      </c>
      <c r="M44" s="30">
        <v>0.95976974246904778</v>
      </c>
      <c r="N44" s="16">
        <v>3.0542389486775643</v>
      </c>
      <c r="O44" s="17">
        <v>110.45060587161636</v>
      </c>
      <c r="P44" s="18">
        <v>0.95976974246904778</v>
      </c>
      <c r="Q44" s="25">
        <v>2.9224682843341632</v>
      </c>
      <c r="R44" s="23">
        <v>101.25408307268461</v>
      </c>
      <c r="S44" s="30">
        <v>0.95976974246904778</v>
      </c>
      <c r="T44" s="16">
        <v>3.1410106194147018</v>
      </c>
      <c r="U44" s="17">
        <v>113.71679438503482</v>
      </c>
      <c r="V44" s="18">
        <v>0.95976974246904778</v>
      </c>
      <c r="W44" s="28">
        <v>3.0430432953867572</v>
      </c>
      <c r="X44" s="17">
        <v>108.54891969800192</v>
      </c>
      <c r="Y44" s="29">
        <v>0.95976974246904778</v>
      </c>
      <c r="Z44" s="16">
        <v>2.9290897333960366</v>
      </c>
      <c r="AA44" s="17">
        <v>102.39666093981934</v>
      </c>
      <c r="AB44" s="18">
        <v>0.95976974246904778</v>
      </c>
      <c r="AC44" s="27"/>
    </row>
    <row r="45" spans="1:29" x14ac:dyDescent="0.35">
      <c r="A45" s="16">
        <v>5.5</v>
      </c>
      <c r="B45" s="16">
        <v>3.1486848899197559</v>
      </c>
      <c r="C45" s="17">
        <v>111.80633900205409</v>
      </c>
      <c r="D45" s="18">
        <v>0.91306009014932354</v>
      </c>
      <c r="E45" s="28">
        <v>3.058873908169701</v>
      </c>
      <c r="F45" s="17">
        <v>107.09706308854794</v>
      </c>
      <c r="G45" s="29">
        <v>0.91306009014932354</v>
      </c>
      <c r="H45" s="16">
        <v>2.9566982373450785</v>
      </c>
      <c r="I45" s="17">
        <v>101.89119810779144</v>
      </c>
      <c r="J45" s="18">
        <v>0.91306009014932354</v>
      </c>
      <c r="K45" s="25">
        <v>3.1663912838358965</v>
      </c>
      <c r="L45" s="23">
        <v>115.21112963128242</v>
      </c>
      <c r="M45" s="30">
        <v>0.91306009014932354</v>
      </c>
      <c r="N45" s="16">
        <v>3.0934291833093881</v>
      </c>
      <c r="O45" s="17">
        <v>113.54403505492574</v>
      </c>
      <c r="P45" s="18">
        <v>0.91306009014932354</v>
      </c>
      <c r="Q45" s="25">
        <v>2.9693972865368399</v>
      </c>
      <c r="R45" s="23">
        <v>104.22348035922145</v>
      </c>
      <c r="S45" s="30">
        <v>0.91306009014932354</v>
      </c>
      <c r="T45" s="16">
        <v>3.1750838005806901</v>
      </c>
      <c r="U45" s="17">
        <v>116.89187818561551</v>
      </c>
      <c r="V45" s="18">
        <v>0.91306009014932354</v>
      </c>
      <c r="W45" s="28">
        <v>3.0829170824398888</v>
      </c>
      <c r="X45" s="17">
        <v>111.63183678044182</v>
      </c>
      <c r="Y45" s="29">
        <v>0.91306009014932354</v>
      </c>
      <c r="Z45" s="16">
        <v>2.9756213806839744</v>
      </c>
      <c r="AA45" s="17">
        <v>105.37228232050332</v>
      </c>
      <c r="AB45" s="18">
        <v>0.91306009014932354</v>
      </c>
      <c r="AC45" s="27"/>
    </row>
    <row r="46" spans="1:29" x14ac:dyDescent="0.35">
      <c r="A46" s="16">
        <v>5.625</v>
      </c>
      <c r="B46" s="16">
        <v>3.1508359327262014</v>
      </c>
      <c r="C46" s="17">
        <v>114.95717493478028</v>
      </c>
      <c r="D46" s="18">
        <v>0.83858237481933462</v>
      </c>
      <c r="E46" s="28">
        <v>3.0653796624245495</v>
      </c>
      <c r="F46" s="17">
        <v>110.16244275097249</v>
      </c>
      <c r="G46" s="29">
        <v>0.83858237481933462</v>
      </c>
      <c r="H46" s="16">
        <v>2.9681211302103079</v>
      </c>
      <c r="I46" s="17">
        <v>104.85931923800175</v>
      </c>
      <c r="J46" s="18">
        <v>0.83858237481933462</v>
      </c>
      <c r="K46" s="25">
        <v>3.1676071069719347</v>
      </c>
      <c r="L46" s="23">
        <v>118.37873673825435</v>
      </c>
      <c r="M46" s="30">
        <v>0.83858237481933462</v>
      </c>
      <c r="N46" s="16">
        <v>3.0981289321548626</v>
      </c>
      <c r="O46" s="17">
        <v>116.64216398708061</v>
      </c>
      <c r="P46" s="18">
        <v>0.83858237481933462</v>
      </c>
      <c r="Q46" s="25">
        <v>2.9801754676836434</v>
      </c>
      <c r="R46" s="23">
        <v>107.20365582690509</v>
      </c>
      <c r="S46" s="30">
        <v>0.83858237481933462</v>
      </c>
      <c r="T46" s="16">
        <v>3.1758414786871945</v>
      </c>
      <c r="U46" s="17">
        <v>120.0677196643027</v>
      </c>
      <c r="V46" s="18">
        <v>0.83858237481933462</v>
      </c>
      <c r="W46" s="28">
        <v>3.0881766442273864</v>
      </c>
      <c r="X46" s="17">
        <v>114.7200134246692</v>
      </c>
      <c r="Y46" s="29">
        <v>0.83858237481933462</v>
      </c>
      <c r="Z46" s="16">
        <v>2.9860821190861118</v>
      </c>
      <c r="AA46" s="17">
        <v>108.35836443958942</v>
      </c>
      <c r="AB46" s="18">
        <v>0.83858237481933462</v>
      </c>
      <c r="AC46" s="27"/>
    </row>
    <row r="47" spans="1:29" x14ac:dyDescent="0.35">
      <c r="A47" s="16">
        <v>5.75</v>
      </c>
      <c r="B47" s="16">
        <v>3.1343181698975271</v>
      </c>
      <c r="C47" s="17">
        <v>118.09149310467781</v>
      </c>
      <c r="D47" s="18">
        <v>0.73680907135268803</v>
      </c>
      <c r="E47" s="28">
        <v>3.051761225535758</v>
      </c>
      <c r="F47" s="17">
        <v>113.21420397650824</v>
      </c>
      <c r="G47" s="29">
        <v>0.73680907135268803</v>
      </c>
      <c r="H47" s="16">
        <v>2.9578139537548052</v>
      </c>
      <c r="I47" s="17">
        <v>107.81713319175655</v>
      </c>
      <c r="J47" s="18">
        <v>0.73680907135268803</v>
      </c>
      <c r="K47" s="25">
        <v>3.1504325949878766</v>
      </c>
      <c r="L47" s="23">
        <v>121.52916933324222</v>
      </c>
      <c r="M47" s="30">
        <v>0.73680907135268803</v>
      </c>
      <c r="N47" s="16">
        <v>3.0832191266890456</v>
      </c>
      <c r="O47" s="17">
        <v>119.72538311376965</v>
      </c>
      <c r="P47" s="18">
        <v>0.73680907135268803</v>
      </c>
      <c r="Q47" s="25">
        <v>2.9694133131464215</v>
      </c>
      <c r="R47" s="23">
        <v>110.17306914005151</v>
      </c>
      <c r="S47" s="30">
        <v>0.73680907135268803</v>
      </c>
      <c r="T47" s="16">
        <v>3.1583465510957272</v>
      </c>
      <c r="U47" s="17">
        <v>123.22606621539843</v>
      </c>
      <c r="V47" s="18">
        <v>0.73680907135268803</v>
      </c>
      <c r="W47" s="28">
        <v>3.07368201143957</v>
      </c>
      <c r="X47" s="17">
        <v>117.79369543610878</v>
      </c>
      <c r="Y47" s="29">
        <v>0.73680907135268803</v>
      </c>
      <c r="Z47" s="16">
        <v>2.9750955990581711</v>
      </c>
      <c r="AA47" s="17">
        <v>111.33346003864759</v>
      </c>
      <c r="AB47" s="18">
        <v>0.73680907135268803</v>
      </c>
      <c r="AC47" s="27"/>
    </row>
    <row r="48" spans="1:29" x14ac:dyDescent="0.35">
      <c r="A48" s="16">
        <v>5.875</v>
      </c>
      <c r="B48" s="16">
        <v>3.1271900358338347</v>
      </c>
      <c r="C48" s="17">
        <v>121.21868314051164</v>
      </c>
      <c r="D48" s="18">
        <v>0.61558795791151433</v>
      </c>
      <c r="E48" s="28">
        <v>3.047200734863706</v>
      </c>
      <c r="F48" s="17">
        <v>116.26140471137195</v>
      </c>
      <c r="G48" s="29">
        <v>0.61558795791151433</v>
      </c>
      <c r="H48" s="16">
        <v>2.9562026959465415</v>
      </c>
      <c r="I48" s="17">
        <v>110.7733358877031</v>
      </c>
      <c r="J48" s="18">
        <v>0.61558795791151433</v>
      </c>
      <c r="K48" s="25">
        <v>3.1427023772336593</v>
      </c>
      <c r="L48" s="23">
        <v>124.67187171047588</v>
      </c>
      <c r="M48" s="30">
        <v>0.61558795791151433</v>
      </c>
      <c r="N48" s="16">
        <v>3.077450743993269</v>
      </c>
      <c r="O48" s="17">
        <v>122.80283385776292</v>
      </c>
      <c r="P48" s="18">
        <v>0.61558795791151433</v>
      </c>
      <c r="Q48" s="25">
        <v>2.9673834775175219</v>
      </c>
      <c r="R48" s="23">
        <v>113.14045261756903</v>
      </c>
      <c r="S48" s="30">
        <v>0.61558795791151433</v>
      </c>
      <c r="T48" s="16">
        <v>3.1503231107730381</v>
      </c>
      <c r="U48" s="17">
        <v>126.37638932617148</v>
      </c>
      <c r="V48" s="18">
        <v>0.61558795791151433</v>
      </c>
      <c r="W48" s="28">
        <v>3.06831729475073</v>
      </c>
      <c r="X48" s="17">
        <v>120.8620127308595</v>
      </c>
      <c r="Y48" s="29">
        <v>0.61558795791151433</v>
      </c>
      <c r="Z48" s="16">
        <v>2.9728591591947411</v>
      </c>
      <c r="AA48" s="17">
        <v>114.30631919784233</v>
      </c>
      <c r="AB48" s="18">
        <v>0.61558795791151433</v>
      </c>
      <c r="AC48" s="27"/>
    </row>
    <row r="49" spans="1:29" x14ac:dyDescent="0.35">
      <c r="A49" s="16">
        <v>6</v>
      </c>
      <c r="B49" s="16">
        <v>3.1581186999863156</v>
      </c>
      <c r="C49" s="17">
        <v>124.37680184049796</v>
      </c>
      <c r="D49" s="18">
        <v>0.48776511356936431</v>
      </c>
      <c r="E49" s="28">
        <v>3.0804987741206156</v>
      </c>
      <c r="F49" s="17">
        <v>119.34190348549257</v>
      </c>
      <c r="G49" s="29">
        <v>0.48776511356936431</v>
      </c>
      <c r="H49" s="16">
        <v>2.9922300489459501</v>
      </c>
      <c r="I49" s="17">
        <v>113.76556593664905</v>
      </c>
      <c r="J49" s="18">
        <v>0.48776511356936431</v>
      </c>
      <c r="K49" s="25">
        <v>3.1730579622679862</v>
      </c>
      <c r="L49" s="23">
        <v>127.84492967274387</v>
      </c>
      <c r="M49" s="30">
        <v>0.48776511356936431</v>
      </c>
      <c r="N49" s="16">
        <v>3.1095790145271121</v>
      </c>
      <c r="O49" s="17">
        <v>125.91241287229003</v>
      </c>
      <c r="P49" s="18">
        <v>0.48776511356936431</v>
      </c>
      <c r="Q49" s="25">
        <v>3.0030111451325001</v>
      </c>
      <c r="R49" s="23">
        <v>116.14346376270153</v>
      </c>
      <c r="S49" s="30">
        <v>0.48776511356936431</v>
      </c>
      <c r="T49" s="16">
        <v>3.180399633883602</v>
      </c>
      <c r="U49" s="17">
        <v>129.55678896005509</v>
      </c>
      <c r="V49" s="18">
        <v>0.48776511356936431</v>
      </c>
      <c r="W49" s="28">
        <v>3.1008499019919253</v>
      </c>
      <c r="X49" s="17">
        <v>123.96286263285143</v>
      </c>
      <c r="Y49" s="29">
        <v>0.48776511356936431</v>
      </c>
      <c r="Z49" s="16">
        <v>3.0082896869335536</v>
      </c>
      <c r="AA49" s="17">
        <v>117.31460888477588</v>
      </c>
      <c r="AB49" s="18">
        <v>0.48776511356936431</v>
      </c>
      <c r="AC49" s="27"/>
    </row>
    <row r="50" spans="1:29" x14ac:dyDescent="0.35">
      <c r="A50" s="16">
        <v>6.125</v>
      </c>
      <c r="B50" s="16">
        <v>3.2952274577939473</v>
      </c>
      <c r="C50" s="17">
        <v>127.6720292982919</v>
      </c>
      <c r="D50" s="18">
        <v>0.36661137575284258</v>
      </c>
      <c r="E50" s="28">
        <v>3.2200687432401951</v>
      </c>
      <c r="F50" s="17">
        <v>122.56197222873276</v>
      </c>
      <c r="G50" s="29">
        <v>0.36661137575284258</v>
      </c>
      <c r="H50" s="16">
        <v>3.1346330321584208</v>
      </c>
      <c r="I50" s="17">
        <v>116.90019896880747</v>
      </c>
      <c r="J50" s="18">
        <v>0.36661137575284258</v>
      </c>
      <c r="K50" s="25">
        <v>3.3095721127995614</v>
      </c>
      <c r="L50" s="23">
        <v>131.15450178554343</v>
      </c>
      <c r="M50" s="30">
        <v>0.36661137575284258</v>
      </c>
      <c r="N50" s="16">
        <v>3.2479214216123942</v>
      </c>
      <c r="O50" s="17">
        <v>129.16033429390242</v>
      </c>
      <c r="P50" s="18">
        <v>0.36661137575284258</v>
      </c>
      <c r="Q50" s="25">
        <v>3.1449972035928231</v>
      </c>
      <c r="R50" s="23">
        <v>119.28846096629435</v>
      </c>
      <c r="S50" s="30">
        <v>0.36661137575284258</v>
      </c>
      <c r="T50" s="16">
        <v>3.3166232448081607</v>
      </c>
      <c r="U50" s="17">
        <v>132.87341220486326</v>
      </c>
      <c r="V50" s="18">
        <v>0.36661137575284258</v>
      </c>
      <c r="W50" s="28">
        <v>3.2396224900515991</v>
      </c>
      <c r="X50" s="17">
        <v>127.20248512290303</v>
      </c>
      <c r="Y50" s="29">
        <v>0.36661137575284258</v>
      </c>
      <c r="Z50" s="16">
        <v>3.1500698064782102</v>
      </c>
      <c r="AA50" s="17">
        <v>120.46467869125409</v>
      </c>
      <c r="AB50" s="18">
        <v>0.36661137575284258</v>
      </c>
      <c r="AC50" s="27"/>
    </row>
    <row r="51" spans="1:29" x14ac:dyDescent="0.35">
      <c r="A51" s="16">
        <v>6.25</v>
      </c>
      <c r="B51" s="16">
        <v>3.4075823038860324</v>
      </c>
      <c r="C51" s="17">
        <v>131.07961160217795</v>
      </c>
      <c r="D51" s="18">
        <v>0.26228207208982829</v>
      </c>
      <c r="E51" s="28">
        <v>3.3355507090319607</v>
      </c>
      <c r="F51" s="17">
        <v>125.89752293776472</v>
      </c>
      <c r="G51" s="29">
        <v>0.26228207208982829</v>
      </c>
      <c r="H51" s="16">
        <v>3.2536769344686194</v>
      </c>
      <c r="I51" s="17">
        <v>120.15387590327609</v>
      </c>
      <c r="J51" s="18">
        <v>0.26228207208982829</v>
      </c>
      <c r="K51" s="25">
        <v>3.42120354788416</v>
      </c>
      <c r="L51" s="23">
        <v>134.57570533342758</v>
      </c>
      <c r="M51" s="30">
        <v>0.26228207208982829</v>
      </c>
      <c r="N51" s="16">
        <v>3.3619234485668894</v>
      </c>
      <c r="O51" s="17">
        <v>132.52225774246932</v>
      </c>
      <c r="P51" s="18">
        <v>0.26228207208982829</v>
      </c>
      <c r="Q51" s="25">
        <v>3.2635356206444763</v>
      </c>
      <c r="R51" s="23">
        <v>122.55199658693883</v>
      </c>
      <c r="S51" s="30">
        <v>0.26228207208982829</v>
      </c>
      <c r="T51" s="16">
        <v>3.4279003791962754</v>
      </c>
      <c r="U51" s="17">
        <v>136.30131258405953</v>
      </c>
      <c r="V51" s="18">
        <v>0.26228207208982829</v>
      </c>
      <c r="W51" s="28">
        <v>3.3541343828932306</v>
      </c>
      <c r="X51" s="17">
        <v>130.55661950579625</v>
      </c>
      <c r="Y51" s="29">
        <v>0.26228207208982829</v>
      </c>
      <c r="Z51" s="16">
        <v>3.2683593058189975</v>
      </c>
      <c r="AA51" s="17">
        <v>123.7330379970731</v>
      </c>
      <c r="AB51" s="18">
        <v>0.26228207208982829</v>
      </c>
      <c r="AC51" s="27"/>
    </row>
    <row r="52" spans="1:29" x14ac:dyDescent="0.35">
      <c r="A52" s="16">
        <v>6.375</v>
      </c>
      <c r="B52" s="16">
        <v>3.4913477916524203</v>
      </c>
      <c r="C52" s="17">
        <v>134.57095939383038</v>
      </c>
      <c r="D52" s="18">
        <v>0.17960037911028839</v>
      </c>
      <c r="E52" s="28">
        <v>3.4215085431583181</v>
      </c>
      <c r="F52" s="17">
        <v>129.31903148092303</v>
      </c>
      <c r="G52" s="29">
        <v>0.17960037911028839</v>
      </c>
      <c r="H52" s="16">
        <v>3.3421605306899691</v>
      </c>
      <c r="I52" s="17">
        <v>123.49603643396605</v>
      </c>
      <c r="J52" s="18">
        <v>0.17960037911028839</v>
      </c>
      <c r="K52" s="25">
        <v>3.5044399812061067</v>
      </c>
      <c r="L52" s="23">
        <v>138.08014531463368</v>
      </c>
      <c r="M52" s="30">
        <v>0.17960037911028839</v>
      </c>
      <c r="N52" s="16">
        <v>3.4467823912354438</v>
      </c>
      <c r="O52" s="17">
        <v>135.96904013370477</v>
      </c>
      <c r="P52" s="18">
        <v>0.17960037911028839</v>
      </c>
      <c r="Q52" s="25">
        <v>3.3516459424734419</v>
      </c>
      <c r="R52" s="23">
        <v>125.90364252941227</v>
      </c>
      <c r="S52" s="30">
        <v>0.17960037911028839</v>
      </c>
      <c r="T52" s="16">
        <v>3.5108777001212759</v>
      </c>
      <c r="U52" s="17">
        <v>139.81219028418082</v>
      </c>
      <c r="V52" s="18">
        <v>0.17960037911028839</v>
      </c>
      <c r="W52" s="28">
        <v>3.439380566707511</v>
      </c>
      <c r="X52" s="17">
        <v>133.99600007250376</v>
      </c>
      <c r="Y52" s="29">
        <v>0.17960037911028839</v>
      </c>
      <c r="Z52" s="16">
        <v>3.3562855504583426</v>
      </c>
      <c r="AA52" s="17">
        <v>127.08932354753144</v>
      </c>
      <c r="AB52" s="18">
        <v>0.17960037911028839</v>
      </c>
      <c r="AC52" s="27"/>
    </row>
    <row r="53" spans="1:29" x14ac:dyDescent="0.35">
      <c r="A53" s="16">
        <v>6.5</v>
      </c>
      <c r="B53" s="16">
        <v>3.5599262393687265</v>
      </c>
      <c r="C53" s="17">
        <v>138.13088563319911</v>
      </c>
      <c r="D53" s="18">
        <v>0.11866733918573874</v>
      </c>
      <c r="E53" s="28">
        <v>3.4917848034336898</v>
      </c>
      <c r="F53" s="17">
        <v>132.81081628435672</v>
      </c>
      <c r="G53" s="29">
        <v>0.11866733918573874</v>
      </c>
      <c r="H53" s="16">
        <v>3.414406879712121</v>
      </c>
      <c r="I53" s="17">
        <v>126.91044331367817</v>
      </c>
      <c r="J53" s="18">
        <v>0.11866733918573874</v>
      </c>
      <c r="K53" s="25">
        <v>3.5725971919248165</v>
      </c>
      <c r="L53" s="23">
        <v>141.6527425065585</v>
      </c>
      <c r="M53" s="30">
        <v>0.11866733918573874</v>
      </c>
      <c r="N53" s="16">
        <v>3.5161799088105541</v>
      </c>
      <c r="O53" s="17">
        <v>139.48522004251532</v>
      </c>
      <c r="P53" s="18">
        <v>0.11866733918573874</v>
      </c>
      <c r="Q53" s="25">
        <v>3.4235935288738388</v>
      </c>
      <c r="R53" s="23">
        <v>129.3272360582861</v>
      </c>
      <c r="S53" s="30">
        <v>0.11866733918573874</v>
      </c>
      <c r="T53" s="16">
        <v>3.5788288887169437</v>
      </c>
      <c r="U53" s="17">
        <v>143.39101917289776</v>
      </c>
      <c r="V53" s="18">
        <v>0.11866733918573874</v>
      </c>
      <c r="W53" s="28">
        <v>3.5090892924069945</v>
      </c>
      <c r="X53" s="17">
        <v>137.50508936491076</v>
      </c>
      <c r="Y53" s="29">
        <v>0.11866733918573874</v>
      </c>
      <c r="Z53" s="16">
        <v>3.4280861077867462</v>
      </c>
      <c r="AA53" s="17">
        <v>130.51740965531818</v>
      </c>
      <c r="AB53" s="18">
        <v>0.11866733918573874</v>
      </c>
      <c r="AC53" s="27"/>
    </row>
    <row r="54" spans="1:29" x14ac:dyDescent="0.35">
      <c r="A54" s="16">
        <v>6.625</v>
      </c>
      <c r="B54" s="16">
        <v>3.5835972146300685</v>
      </c>
      <c r="C54" s="17">
        <v>141.71448284782917</v>
      </c>
      <c r="D54" s="18">
        <v>7.6425389846348668E-2</v>
      </c>
      <c r="E54" s="28">
        <v>3.5164333988134402</v>
      </c>
      <c r="F54" s="17">
        <v>136.32724968317015</v>
      </c>
      <c r="G54" s="29">
        <v>7.6425389846348668E-2</v>
      </c>
      <c r="H54" s="16">
        <v>3.4402206516690144</v>
      </c>
      <c r="I54" s="17">
        <v>130.3506639653472</v>
      </c>
      <c r="J54" s="18">
        <v>7.6425389846348668E-2</v>
      </c>
      <c r="K54" s="25">
        <v>3.5959941467034726</v>
      </c>
      <c r="L54" s="23">
        <v>145.24873665326197</v>
      </c>
      <c r="M54" s="30">
        <v>7.6425389846348668E-2</v>
      </c>
      <c r="N54" s="16">
        <v>3.5402489844965062</v>
      </c>
      <c r="O54" s="17">
        <v>143.02546902701184</v>
      </c>
      <c r="P54" s="18">
        <v>7.6425389846348668E-2</v>
      </c>
      <c r="Q54" s="25">
        <v>3.449209445959101</v>
      </c>
      <c r="R54" s="23">
        <v>132.7764455042452</v>
      </c>
      <c r="S54" s="30">
        <v>7.6425389846348668E-2</v>
      </c>
      <c r="T54" s="16">
        <v>3.6020921416587872</v>
      </c>
      <c r="U54" s="17">
        <v>146.99311131455656</v>
      </c>
      <c r="V54" s="18">
        <v>7.6425389846348668E-2</v>
      </c>
      <c r="W54" s="28">
        <v>3.5333660474392246</v>
      </c>
      <c r="X54" s="17">
        <v>141.03845541234998</v>
      </c>
      <c r="Y54" s="29">
        <v>7.6425389846348668E-2</v>
      </c>
      <c r="Z54" s="16">
        <v>3.4536053049349915</v>
      </c>
      <c r="AA54" s="17">
        <v>133.97101496025317</v>
      </c>
      <c r="AB54" s="18">
        <v>7.6425389846348668E-2</v>
      </c>
      <c r="AC54" s="27"/>
    </row>
    <row r="55" spans="1:29" x14ac:dyDescent="0.35">
      <c r="A55" s="16">
        <v>6.75</v>
      </c>
      <c r="B55" s="16">
        <v>3.5691729301140569</v>
      </c>
      <c r="C55" s="17">
        <v>145.28365577794324</v>
      </c>
      <c r="D55" s="18">
        <v>4.8594518057227518E-2</v>
      </c>
      <c r="E55" s="28">
        <v>3.5030871988682937</v>
      </c>
      <c r="F55" s="17">
        <v>139.83033688203844</v>
      </c>
      <c r="G55" s="29">
        <v>4.8594518057227518E-2</v>
      </c>
      <c r="H55" s="16">
        <v>3.4281509516877797</v>
      </c>
      <c r="I55" s="17">
        <v>133.77881491703496</v>
      </c>
      <c r="J55" s="18">
        <v>4.8594518057227518E-2</v>
      </c>
      <c r="K55" s="25">
        <v>3.5812780210738415</v>
      </c>
      <c r="L55" s="23">
        <v>148.83001467433581</v>
      </c>
      <c r="M55" s="30">
        <v>4.8594518057227518E-2</v>
      </c>
      <c r="N55" s="16">
        <v>3.526306549311272</v>
      </c>
      <c r="O55" s="17">
        <v>146.55177557632311</v>
      </c>
      <c r="P55" s="18">
        <v>4.8594518057227518E-2</v>
      </c>
      <c r="Q55" s="25">
        <v>3.4369289022610179</v>
      </c>
      <c r="R55" s="23">
        <v>136.21337440650623</v>
      </c>
      <c r="S55" s="30">
        <v>4.8594518057227518E-2</v>
      </c>
      <c r="T55" s="16">
        <v>3.5872327666652781</v>
      </c>
      <c r="U55" s="17">
        <v>150.58034408122182</v>
      </c>
      <c r="V55" s="18">
        <v>4.8594518057227518E-2</v>
      </c>
      <c r="W55" s="28">
        <v>3.5196225541057746</v>
      </c>
      <c r="X55" s="17">
        <v>144.55807796645576</v>
      </c>
      <c r="Y55" s="29">
        <v>4.8594518057227518E-2</v>
      </c>
      <c r="Z55" s="16">
        <v>3.4412217924600297</v>
      </c>
      <c r="AA55" s="17">
        <v>137.4122367527132</v>
      </c>
      <c r="AB55" s="18">
        <v>4.8594518057227518E-2</v>
      </c>
      <c r="AC55" s="27"/>
    </row>
    <row r="56" spans="1:29" x14ac:dyDescent="0.35">
      <c r="A56" s="16">
        <v>6.875</v>
      </c>
      <c r="B56" s="16">
        <v>3.5565458297609598</v>
      </c>
      <c r="C56" s="17">
        <v>148.84020160770419</v>
      </c>
      <c r="D56" s="18">
        <v>3.0990189289158015E-2</v>
      </c>
      <c r="E56" s="28">
        <v>3.491545926793957</v>
      </c>
      <c r="F56" s="17">
        <v>143.32188280883238</v>
      </c>
      <c r="G56" s="29">
        <v>3.0990189289158015E-2</v>
      </c>
      <c r="H56" s="16">
        <v>3.4178941230573607</v>
      </c>
      <c r="I56" s="17">
        <v>137.19670904009232</v>
      </c>
      <c r="J56" s="18">
        <v>3.0990189289158015E-2</v>
      </c>
      <c r="K56" s="25">
        <v>3.5683522468769557</v>
      </c>
      <c r="L56" s="23">
        <v>152.39836692121278</v>
      </c>
      <c r="M56" s="30">
        <v>3.0990189289158015E-2</v>
      </c>
      <c r="N56" s="16">
        <v>3.5141774575348195</v>
      </c>
      <c r="O56" s="17">
        <v>150.06595303385794</v>
      </c>
      <c r="P56" s="18">
        <v>3.0990189289158015E-2</v>
      </c>
      <c r="Q56" s="25">
        <v>3.4264557425758859</v>
      </c>
      <c r="R56" s="23">
        <v>139.63983014908212</v>
      </c>
      <c r="S56" s="30">
        <v>3.0990189289158015E-2</v>
      </c>
      <c r="T56" s="16">
        <v>3.5741607286466901</v>
      </c>
      <c r="U56" s="17">
        <v>154.15450480986851</v>
      </c>
      <c r="V56" s="18">
        <v>3.0990189289158015E-2</v>
      </c>
      <c r="W56" s="28">
        <v>3.5076746819916012</v>
      </c>
      <c r="X56" s="17">
        <v>148.06575264844736</v>
      </c>
      <c r="Y56" s="29">
        <v>3.0990189289158015E-2</v>
      </c>
      <c r="Z56" s="16">
        <v>3.4306430251524951</v>
      </c>
      <c r="AA56" s="17">
        <v>140.8428797778657</v>
      </c>
      <c r="AB56" s="18">
        <v>3.0990189289158015E-2</v>
      </c>
      <c r="AC56" s="27"/>
    </row>
    <row r="57" spans="1:29" x14ac:dyDescent="0.35">
      <c r="A57" s="16">
        <v>7</v>
      </c>
      <c r="B57" s="16">
        <v>3.5529645075393694</v>
      </c>
      <c r="C57" s="17">
        <v>152.39316611524356</v>
      </c>
      <c r="D57" s="18">
        <v>2.0170080162765863E-2</v>
      </c>
      <c r="E57" s="28">
        <v>3.4889832638666554</v>
      </c>
      <c r="F57" s="17">
        <v>146.81086607269904</v>
      </c>
      <c r="G57" s="29">
        <v>2.0170080162765863E-2</v>
      </c>
      <c r="H57" s="16">
        <v>3.4165392378865702</v>
      </c>
      <c r="I57" s="17">
        <v>140.6132482779789</v>
      </c>
      <c r="J57" s="18">
        <v>2.0170080162765863E-2</v>
      </c>
      <c r="K57" s="25">
        <v>3.5644752083116034</v>
      </c>
      <c r="L57" s="23">
        <v>155.96284212952438</v>
      </c>
      <c r="M57" s="30">
        <v>2.0170080162765863E-2</v>
      </c>
      <c r="N57" s="16">
        <v>3.5110568907782458</v>
      </c>
      <c r="O57" s="17">
        <v>153.57700992463617</v>
      </c>
      <c r="P57" s="18">
        <v>2.0170080162765863E-2</v>
      </c>
      <c r="Q57" s="25">
        <v>3.4248856424385554</v>
      </c>
      <c r="R57" s="23">
        <v>143.06471579152068</v>
      </c>
      <c r="S57" s="30">
        <v>2.0170080162765863E-2</v>
      </c>
      <c r="T57" s="16">
        <v>3.5701387000593163</v>
      </c>
      <c r="U57" s="17">
        <v>157.72464350992783</v>
      </c>
      <c r="V57" s="18">
        <v>2.0170080162765863E-2</v>
      </c>
      <c r="W57" s="28">
        <v>3.5047084743186177</v>
      </c>
      <c r="X57" s="17">
        <v>151.57046112276598</v>
      </c>
      <c r="Y57" s="29">
        <v>2.0170080162765863E-2</v>
      </c>
      <c r="Z57" s="16">
        <v>3.4289684775285174</v>
      </c>
      <c r="AA57" s="17">
        <v>144.27184825539422</v>
      </c>
      <c r="AB57" s="18">
        <v>2.0170080162765863E-2</v>
      </c>
      <c r="AC57" s="27"/>
    </row>
    <row r="58" spans="1:29" x14ac:dyDescent="0.35">
      <c r="A58" s="16">
        <v>7.125</v>
      </c>
      <c r="B58" s="16">
        <v>3.5950080828327593</v>
      </c>
      <c r="C58" s="17">
        <v>155.98817419807631</v>
      </c>
      <c r="D58" s="18">
        <v>1.3603432487160588E-2</v>
      </c>
      <c r="E58" s="28">
        <v>3.5321606231834286</v>
      </c>
      <c r="F58" s="17">
        <v>150.34302669588246</v>
      </c>
      <c r="G58" s="29">
        <v>1.3603432487160588E-2</v>
      </c>
      <c r="H58" s="16">
        <v>3.4610494542359675</v>
      </c>
      <c r="I58" s="17">
        <v>144.07429773221486</v>
      </c>
      <c r="J58" s="18">
        <v>1.3603432487160588E-2</v>
      </c>
      <c r="K58" s="25">
        <v>3.6061905691255327</v>
      </c>
      <c r="L58" s="23">
        <v>159.56903269864992</v>
      </c>
      <c r="M58" s="30">
        <v>1.3603432487160588E-2</v>
      </c>
      <c r="N58" s="16">
        <v>3.5536365649003105</v>
      </c>
      <c r="O58" s="17">
        <v>157.13064648953647</v>
      </c>
      <c r="P58" s="18">
        <v>1.3603432487160588E-2</v>
      </c>
      <c r="Q58" s="25">
        <v>3.4691578461816124</v>
      </c>
      <c r="R58" s="23">
        <v>146.5338736377023</v>
      </c>
      <c r="S58" s="30">
        <v>1.3603432487160588E-2</v>
      </c>
      <c r="T58" s="16">
        <v>3.6116931946918984</v>
      </c>
      <c r="U58" s="17">
        <v>161.33633670461973</v>
      </c>
      <c r="V58" s="18">
        <v>1.3603432487160588E-2</v>
      </c>
      <c r="W58" s="28">
        <v>3.5474390190580993</v>
      </c>
      <c r="X58" s="17">
        <v>155.11790014182407</v>
      </c>
      <c r="Y58" s="29">
        <v>1.3603432487160588E-2</v>
      </c>
      <c r="Z58" s="16">
        <v>3.4731244390367002</v>
      </c>
      <c r="AA58" s="17">
        <v>147.74497269443091</v>
      </c>
      <c r="AB58" s="18">
        <v>1.3603432487160588E-2</v>
      </c>
      <c r="AC58" s="27"/>
    </row>
    <row r="59" spans="1:29" x14ac:dyDescent="0.35">
      <c r="A59" s="16">
        <v>7.25</v>
      </c>
      <c r="B59" s="16">
        <v>3.6490887469912945</v>
      </c>
      <c r="C59" s="17">
        <v>159.63726294506759</v>
      </c>
      <c r="D59" s="18">
        <v>9.6296203209805704E-3</v>
      </c>
      <c r="E59" s="28">
        <v>3.5873735124353296</v>
      </c>
      <c r="F59" s="17">
        <v>153.93040020831779</v>
      </c>
      <c r="G59" s="29">
        <v>9.6296203209805704E-3</v>
      </c>
      <c r="H59" s="16">
        <v>3.5175924155217313</v>
      </c>
      <c r="I59" s="17">
        <v>147.59189014773659</v>
      </c>
      <c r="J59" s="18">
        <v>9.6296203209805704E-3</v>
      </c>
      <c r="K59" s="25">
        <v>3.6599338429134347</v>
      </c>
      <c r="L59" s="23">
        <v>163.22896654156335</v>
      </c>
      <c r="M59" s="30">
        <v>9.6296203209805704E-3</v>
      </c>
      <c r="N59" s="16">
        <v>3.6082526413684595</v>
      </c>
      <c r="O59" s="17">
        <v>160.73889913090494</v>
      </c>
      <c r="P59" s="18">
        <v>9.6296203209805704E-3</v>
      </c>
      <c r="Q59" s="25">
        <v>3.5254561852290083</v>
      </c>
      <c r="R59" s="23">
        <v>150.05932982293132</v>
      </c>
      <c r="S59" s="30">
        <v>9.6296203209805704E-3</v>
      </c>
      <c r="T59" s="16">
        <v>3.6652711799921032</v>
      </c>
      <c r="U59" s="17">
        <v>165.00160788461181</v>
      </c>
      <c r="V59" s="18">
        <v>9.6296203209805704E-3</v>
      </c>
      <c r="W59" s="28">
        <v>3.6021925600162858</v>
      </c>
      <c r="X59" s="17">
        <v>158.72009270184034</v>
      </c>
      <c r="Y59" s="29">
        <v>9.6296203209805704E-3</v>
      </c>
      <c r="Z59" s="16">
        <v>3.5293032939660893</v>
      </c>
      <c r="AA59" s="17">
        <v>151.27427598839699</v>
      </c>
      <c r="AB59" s="18">
        <v>9.6296203209805704E-3</v>
      </c>
      <c r="AC59" s="27"/>
    </row>
    <row r="60" spans="1:29" x14ac:dyDescent="0.35">
      <c r="A60" s="16">
        <v>7.375</v>
      </c>
      <c r="B60" s="16">
        <v>3.696471095722309</v>
      </c>
      <c r="C60" s="17">
        <v>163.33373404078989</v>
      </c>
      <c r="D60" s="18">
        <v>7.1913891702573805E-3</v>
      </c>
      <c r="E60" s="28">
        <v>3.6357154324394956</v>
      </c>
      <c r="F60" s="17">
        <v>157.56611564075729</v>
      </c>
      <c r="G60" s="29">
        <v>7.1913891702573805E-3</v>
      </c>
      <c r="H60" s="16">
        <v>3.5670690207005844</v>
      </c>
      <c r="I60" s="17">
        <v>151.15895916843718</v>
      </c>
      <c r="J60" s="18">
        <v>7.1913891702573805E-3</v>
      </c>
      <c r="K60" s="25">
        <v>3.7070029761520238</v>
      </c>
      <c r="L60" s="23">
        <v>166.93596951771536</v>
      </c>
      <c r="M60" s="30">
        <v>7.1913891702573805E-3</v>
      </c>
      <c r="N60" s="16">
        <v>3.6560619237679615</v>
      </c>
      <c r="O60" s="17">
        <v>164.3949610546729</v>
      </c>
      <c r="P60" s="18">
        <v>7.1913891702573805E-3</v>
      </c>
      <c r="Q60" s="25">
        <v>3.5747043374416299</v>
      </c>
      <c r="R60" s="23">
        <v>153.63403416037295</v>
      </c>
      <c r="S60" s="30">
        <v>7.1913891702573805E-3</v>
      </c>
      <c r="T60" s="16">
        <v>3.712186822308861</v>
      </c>
      <c r="U60" s="17">
        <v>168.71379470692068</v>
      </c>
      <c r="V60" s="18">
        <v>7.1913891702573805E-3</v>
      </c>
      <c r="W60" s="28">
        <v>3.6501071342302662</v>
      </c>
      <c r="X60" s="17">
        <v>162.37019983607061</v>
      </c>
      <c r="Y60" s="29">
        <v>7.1913891702573805E-3</v>
      </c>
      <c r="Z60" s="16">
        <v>3.5784400756659744</v>
      </c>
      <c r="AA60" s="17">
        <v>154.85271606406297</v>
      </c>
      <c r="AB60" s="18">
        <v>7.1913891702573805E-3</v>
      </c>
      <c r="AC60" s="27"/>
    </row>
    <row r="61" spans="1:29" x14ac:dyDescent="0.35">
      <c r="A61" s="16">
        <v>7.5</v>
      </c>
      <c r="B61" s="16">
        <v>3.7381710615339889</v>
      </c>
      <c r="C61" s="17">
        <v>167.07190510232388</v>
      </c>
      <c r="D61" s="18">
        <v>5.6463342260238848E-3</v>
      </c>
      <c r="E61" s="28">
        <v>3.6781516944971893</v>
      </c>
      <c r="F61" s="17">
        <v>161.24426733525448</v>
      </c>
      <c r="G61" s="29">
        <v>5.6463342260238848E-3</v>
      </c>
      <c r="H61" s="16">
        <v>3.6103917688912439</v>
      </c>
      <c r="I61" s="17">
        <v>154.76935093732843</v>
      </c>
      <c r="J61" s="18">
        <v>5.6463342260238848E-3</v>
      </c>
      <c r="K61" s="25">
        <v>3.7484237105021556</v>
      </c>
      <c r="L61" s="23">
        <v>170.68439322821752</v>
      </c>
      <c r="M61" s="30">
        <v>5.6463342260238848E-3</v>
      </c>
      <c r="N61" s="16">
        <v>3.6980488293892044</v>
      </c>
      <c r="O61" s="17">
        <v>168.0930098840621</v>
      </c>
      <c r="P61" s="18">
        <v>5.6463342260238848E-3</v>
      </c>
      <c r="Q61" s="25">
        <v>3.6178221846224261</v>
      </c>
      <c r="R61" s="23">
        <v>157.25185634499536</v>
      </c>
      <c r="S61" s="30">
        <v>5.6463342260238848E-3</v>
      </c>
      <c r="T61" s="16">
        <v>3.7534709728745317</v>
      </c>
      <c r="U61" s="17">
        <v>172.46726567979522</v>
      </c>
      <c r="V61" s="18">
        <v>5.6463342260238848E-3</v>
      </c>
      <c r="W61" s="28">
        <v>3.6921617055687661</v>
      </c>
      <c r="X61" s="17">
        <v>166.06236154163938</v>
      </c>
      <c r="Y61" s="29">
        <v>5.6463342260238848E-3</v>
      </c>
      <c r="Z61" s="16">
        <v>3.6214579959463764</v>
      </c>
      <c r="AA61" s="17">
        <v>158.47417406000935</v>
      </c>
      <c r="AB61" s="18">
        <v>5.6463342260238848E-3</v>
      </c>
      <c r="AC61" s="27"/>
    </row>
    <row r="62" spans="1:29" x14ac:dyDescent="0.35">
      <c r="A62" s="16">
        <v>7.625</v>
      </c>
      <c r="B62" s="16">
        <v>3.7467753695593</v>
      </c>
      <c r="C62" s="17">
        <v>170.81868047188317</v>
      </c>
      <c r="D62" s="18">
        <v>4.6154002585361547E-3</v>
      </c>
      <c r="E62" s="28">
        <v>3.6874833613903104</v>
      </c>
      <c r="F62" s="17">
        <v>164.9317506966448</v>
      </c>
      <c r="G62" s="29">
        <v>4.6154002585361547E-3</v>
      </c>
      <c r="H62" s="16">
        <v>3.6205996479307156</v>
      </c>
      <c r="I62" s="17">
        <v>158.38995058525913</v>
      </c>
      <c r="J62" s="18">
        <v>4.6154002585361547E-3</v>
      </c>
      <c r="K62" s="25">
        <v>3.7567470232788409</v>
      </c>
      <c r="L62" s="23">
        <v>174.44114025149636</v>
      </c>
      <c r="M62" s="30">
        <v>4.6154002585361547E-3</v>
      </c>
      <c r="N62" s="16">
        <v>3.7069403305410553</v>
      </c>
      <c r="O62" s="17">
        <v>171.79995021460314</v>
      </c>
      <c r="P62" s="18">
        <v>4.6154002585361547E-3</v>
      </c>
      <c r="Q62" s="25">
        <v>3.627823737264531</v>
      </c>
      <c r="R62" s="23">
        <v>160.87968008225988</v>
      </c>
      <c r="S62" s="30">
        <v>4.6154002585361547E-3</v>
      </c>
      <c r="T62" s="16">
        <v>3.7616564950639075</v>
      </c>
      <c r="U62" s="17">
        <v>176.22892217485912</v>
      </c>
      <c r="V62" s="18">
        <v>4.6154002585361547E-3</v>
      </c>
      <c r="W62" s="28">
        <v>3.7011089114941531</v>
      </c>
      <c r="X62" s="17">
        <v>169.76347045313352</v>
      </c>
      <c r="Y62" s="29">
        <v>4.6154002585361547E-3</v>
      </c>
      <c r="Z62" s="16">
        <v>3.6313587265784015</v>
      </c>
      <c r="AA62" s="17">
        <v>162.10553278658776</v>
      </c>
      <c r="AB62" s="18">
        <v>4.6154002585361547E-3</v>
      </c>
      <c r="AC62" s="27"/>
    </row>
    <row r="63" spans="1:29" x14ac:dyDescent="0.35">
      <c r="A63" s="16">
        <v>7.75</v>
      </c>
      <c r="B63" s="16">
        <v>3.7346008971416382</v>
      </c>
      <c r="C63" s="17">
        <v>174.5532813690248</v>
      </c>
      <c r="D63" s="18">
        <v>3.8845604886511538E-3</v>
      </c>
      <c r="E63" s="28">
        <v>3.6761723518495493</v>
      </c>
      <c r="F63" s="17">
        <v>168.60792304849434</v>
      </c>
      <c r="G63" s="29">
        <v>3.8845604886511538E-3</v>
      </c>
      <c r="H63" s="16">
        <v>3.6103159425827984</v>
      </c>
      <c r="I63" s="17">
        <v>162.00026652784192</v>
      </c>
      <c r="J63" s="18">
        <v>3.8845604886511538E-3</v>
      </c>
      <c r="K63" s="25">
        <v>3.7442681986794017</v>
      </c>
      <c r="L63" s="23">
        <v>178.18540845017577</v>
      </c>
      <c r="M63" s="30">
        <v>3.8845604886511538E-3</v>
      </c>
      <c r="N63" s="16">
        <v>3.6951494013648589</v>
      </c>
      <c r="O63" s="17">
        <v>175.495099615968</v>
      </c>
      <c r="P63" s="18">
        <v>3.8845604886511538E-3</v>
      </c>
      <c r="Q63" s="25">
        <v>3.6173175860506954</v>
      </c>
      <c r="R63" s="23">
        <v>164.49699766831057</v>
      </c>
      <c r="S63" s="30">
        <v>3.8845604886511538E-3</v>
      </c>
      <c r="T63" s="16">
        <v>3.749028198058094</v>
      </c>
      <c r="U63" s="17">
        <v>179.97795037291721</v>
      </c>
      <c r="V63" s="18">
        <v>3.8845604886511538E-3</v>
      </c>
      <c r="W63" s="28">
        <v>3.6893816103644625</v>
      </c>
      <c r="X63" s="17">
        <v>173.45285206349797</v>
      </c>
      <c r="Y63" s="29">
        <v>3.8845604886511538E-3</v>
      </c>
      <c r="Z63" s="16">
        <v>3.6207435636186784</v>
      </c>
      <c r="AA63" s="17">
        <v>165.72627635020643</v>
      </c>
      <c r="AB63" s="18">
        <v>3.8845604886511538E-3</v>
      </c>
      <c r="AC63" s="27"/>
    </row>
    <row r="64" spans="1:29" x14ac:dyDescent="0.35">
      <c r="A64" s="16">
        <v>7.875</v>
      </c>
      <c r="B64" s="16">
        <v>3.7226168611552168</v>
      </c>
      <c r="C64" s="17">
        <v>178.27589823018002</v>
      </c>
      <c r="D64" s="18">
        <v>3.3378565317000487E-3</v>
      </c>
      <c r="E64" s="28">
        <v>3.6648511945768885</v>
      </c>
      <c r="F64" s="17">
        <v>172.27277424307124</v>
      </c>
      <c r="G64" s="29">
        <v>3.3378565317000487E-3</v>
      </c>
      <c r="H64" s="16">
        <v>3.5998008580201177</v>
      </c>
      <c r="I64" s="17">
        <v>165.60006738586205</v>
      </c>
      <c r="J64" s="18">
        <v>3.3378565317000487E-3</v>
      </c>
      <c r="K64" s="25">
        <v>3.7320144105546995</v>
      </c>
      <c r="L64" s="23">
        <v>181.91742286073048</v>
      </c>
      <c r="M64" s="30">
        <v>3.3378565317000487E-3</v>
      </c>
      <c r="N64" s="16">
        <v>3.6834267010301036</v>
      </c>
      <c r="O64" s="17">
        <v>179.1785263169981</v>
      </c>
      <c r="P64" s="18">
        <v>3.3378565317000487E-3</v>
      </c>
      <c r="Q64" s="25">
        <v>3.6066042186821106</v>
      </c>
      <c r="R64" s="23">
        <v>168.10360188699269</v>
      </c>
      <c r="S64" s="30">
        <v>3.3378565317000487E-3</v>
      </c>
      <c r="T64" s="16">
        <v>3.7366422797596526</v>
      </c>
      <c r="U64" s="17">
        <v>183.71459265267686</v>
      </c>
      <c r="V64" s="18">
        <v>3.3378565317000487E-3</v>
      </c>
      <c r="W64" s="28">
        <v>3.6776915577921758</v>
      </c>
      <c r="X64" s="17">
        <v>177.13054362129014</v>
      </c>
      <c r="Y64" s="29">
        <v>3.3378565317000487E-3</v>
      </c>
      <c r="Z64" s="16">
        <v>3.6099333506130886</v>
      </c>
      <c r="AA64" s="17">
        <v>169.33620970081952</v>
      </c>
      <c r="AB64" s="18">
        <v>3.3378565317000487E-3</v>
      </c>
      <c r="AC64" s="27"/>
    </row>
    <row r="65" spans="1:29" x14ac:dyDescent="0.35">
      <c r="A65" s="16">
        <v>8</v>
      </c>
      <c r="B65" s="16">
        <v>3.7151258840167793</v>
      </c>
      <c r="C65" s="17">
        <v>181.99102411419679</v>
      </c>
      <c r="D65" s="18">
        <v>2.9085079491648342E-3</v>
      </c>
      <c r="E65" s="28">
        <v>3.6579480824503197</v>
      </c>
      <c r="F65" s="17">
        <v>175.93072232552157</v>
      </c>
      <c r="G65" s="29">
        <v>2.9085079491648342E-3</v>
      </c>
      <c r="H65" s="16">
        <v>3.5936213364876597</v>
      </c>
      <c r="I65" s="17">
        <v>169.19368872234972</v>
      </c>
      <c r="J65" s="18">
        <v>2.9085079491648342E-3</v>
      </c>
      <c r="K65" s="25">
        <v>3.7242687583496008</v>
      </c>
      <c r="L65" s="23">
        <v>185.64169161908009</v>
      </c>
      <c r="M65" s="30">
        <v>2.9085079491648342E-3</v>
      </c>
      <c r="N65" s="16">
        <v>3.6761577712283522</v>
      </c>
      <c r="O65" s="17">
        <v>182.85468408822646</v>
      </c>
      <c r="P65" s="18">
        <v>2.9085079491648342E-3</v>
      </c>
      <c r="Q65" s="25">
        <v>3.6002372270183574</v>
      </c>
      <c r="R65" s="23">
        <v>171.70383911401106</v>
      </c>
      <c r="S65" s="30">
        <v>2.9085079491648342E-3</v>
      </c>
      <c r="T65" s="16">
        <v>3.7287716979809233</v>
      </c>
      <c r="U65" s="17">
        <v>187.44336435065779</v>
      </c>
      <c r="V65" s="18">
        <v>2.9085079491648342E-3</v>
      </c>
      <c r="W65" s="28">
        <v>3.6704399943395809</v>
      </c>
      <c r="X65" s="17">
        <v>180.80098361562972</v>
      </c>
      <c r="Y65" s="29">
        <v>2.9085079491648342E-3</v>
      </c>
      <c r="Z65" s="16">
        <v>3.6034747229623401</v>
      </c>
      <c r="AA65" s="17">
        <v>172.93968442378187</v>
      </c>
      <c r="AB65" s="18">
        <v>2.9085079491648342E-3</v>
      </c>
      <c r="AC65" s="27"/>
    </row>
    <row r="66" spans="1:29" x14ac:dyDescent="0.35">
      <c r="A66" s="16">
        <v>8.125</v>
      </c>
      <c r="B66" s="16">
        <v>3.7330307857372191</v>
      </c>
      <c r="C66" s="17">
        <v>185.724054899934</v>
      </c>
      <c r="D66" s="18">
        <v>2.5568328803380878E-3</v>
      </c>
      <c r="E66" s="28">
        <v>3.6765581368706304</v>
      </c>
      <c r="F66" s="17">
        <v>179.6072804623922</v>
      </c>
      <c r="G66" s="29">
        <v>2.5568328803380878E-3</v>
      </c>
      <c r="H66" s="16">
        <v>3.6130838326874315</v>
      </c>
      <c r="I66" s="17">
        <v>172.80677255503716</v>
      </c>
      <c r="J66" s="18">
        <v>2.5568328803380878E-3</v>
      </c>
      <c r="K66" s="25">
        <v>3.7419059655688414</v>
      </c>
      <c r="L66" s="23">
        <v>189.38359758464892</v>
      </c>
      <c r="M66" s="30">
        <v>2.5568328803380878E-3</v>
      </c>
      <c r="N66" s="16">
        <v>3.6943729498975744</v>
      </c>
      <c r="O66" s="17">
        <v>186.54905703812403</v>
      </c>
      <c r="P66" s="18">
        <v>2.5568328803380878E-3</v>
      </c>
      <c r="Q66" s="25">
        <v>3.6195033939271206</v>
      </c>
      <c r="R66" s="23">
        <v>175.32334250793818</v>
      </c>
      <c r="S66" s="30">
        <v>2.5568328803380878E-3</v>
      </c>
      <c r="T66" s="16">
        <v>3.7462775359921907</v>
      </c>
      <c r="U66" s="17">
        <v>191.18964188664998</v>
      </c>
      <c r="V66" s="18">
        <v>2.5568328803380878E-3</v>
      </c>
      <c r="W66" s="28">
        <v>3.6886841022149079</v>
      </c>
      <c r="X66" s="17">
        <v>184.48966771784464</v>
      </c>
      <c r="Y66" s="29">
        <v>2.5568328803380878E-3</v>
      </c>
      <c r="Z66" s="16">
        <v>3.6226449861446017</v>
      </c>
      <c r="AA66" s="17">
        <v>176.56232940992646</v>
      </c>
      <c r="AB66" s="18">
        <v>2.5568328803380878E-3</v>
      </c>
      <c r="AC66" s="27"/>
    </row>
    <row r="67" spans="1:29" x14ac:dyDescent="0.35">
      <c r="A67" s="16">
        <v>8.25</v>
      </c>
      <c r="B67" s="16">
        <v>3.7421769421244711</v>
      </c>
      <c r="C67" s="17">
        <v>189.46623184205848</v>
      </c>
      <c r="D67" s="18">
        <v>2.2624872342383046E-3</v>
      </c>
      <c r="E67" s="28">
        <v>3.6865208635660722</v>
      </c>
      <c r="F67" s="17">
        <v>183.29380132595827</v>
      </c>
      <c r="G67" s="29">
        <v>2.2624872342383046E-3</v>
      </c>
      <c r="H67" s="16">
        <v>3.6240201646230923</v>
      </c>
      <c r="I67" s="17">
        <v>176.43079271966025</v>
      </c>
      <c r="J67" s="18">
        <v>2.2624872342383046E-3</v>
      </c>
      <c r="K67" s="25">
        <v>3.7507758887114573</v>
      </c>
      <c r="L67" s="23">
        <v>193.13437347336037</v>
      </c>
      <c r="M67" s="30">
        <v>2.2624872342383046E-3</v>
      </c>
      <c r="N67" s="16">
        <v>3.703914896464906</v>
      </c>
      <c r="O67" s="17">
        <v>190.25297193458894</v>
      </c>
      <c r="P67" s="18">
        <v>2.2624872342383046E-3</v>
      </c>
      <c r="Q67" s="25">
        <v>3.630237689880925</v>
      </c>
      <c r="R67" s="23">
        <v>178.95358019781909</v>
      </c>
      <c r="S67" s="30">
        <v>2.2624872342383046E-3</v>
      </c>
      <c r="T67" s="16">
        <v>3.7550115648576803</v>
      </c>
      <c r="U67" s="17">
        <v>194.94465345150766</v>
      </c>
      <c r="V67" s="18">
        <v>2.2624872342383046E-3</v>
      </c>
      <c r="W67" s="28">
        <v>3.6982694177916877</v>
      </c>
      <c r="X67" s="17">
        <v>188.18793713563633</v>
      </c>
      <c r="Y67" s="29">
        <v>2.2624872342383046E-3</v>
      </c>
      <c r="Z67" s="16">
        <v>3.6332806428718749</v>
      </c>
      <c r="AA67" s="17">
        <v>180.19561005279834</v>
      </c>
      <c r="AB67" s="18">
        <v>2.2624872342383046E-3</v>
      </c>
      <c r="AC67" s="27"/>
    </row>
    <row r="68" spans="1:29" x14ac:dyDescent="0.35">
      <c r="A68" s="16">
        <v>8.375</v>
      </c>
      <c r="B68" s="16">
        <v>3.7542456276657568</v>
      </c>
      <c r="C68" s="17">
        <v>193.22047746972424</v>
      </c>
      <c r="D68" s="18">
        <v>2.0112640083024447E-3</v>
      </c>
      <c r="E68" s="28">
        <v>3.6995258012462675</v>
      </c>
      <c r="F68" s="17">
        <v>186.99332712720454</v>
      </c>
      <c r="G68" s="29">
        <v>2.0112640083024447E-3</v>
      </c>
      <c r="H68" s="16">
        <v>3.6381263121981817</v>
      </c>
      <c r="I68" s="17">
        <v>180.06891903185843</v>
      </c>
      <c r="J68" s="18">
        <v>2.0112640083024447E-3</v>
      </c>
      <c r="K68" s="25">
        <v>3.7625616661081254</v>
      </c>
      <c r="L68" s="23">
        <v>196.8969351394685</v>
      </c>
      <c r="M68" s="30">
        <v>2.0112640083024447E-3</v>
      </c>
      <c r="N68" s="16">
        <v>3.7164716750202529</v>
      </c>
      <c r="O68" s="17">
        <v>193.96944360960919</v>
      </c>
      <c r="P68" s="18">
        <v>2.0112640083024447E-3</v>
      </c>
      <c r="Q68" s="25">
        <v>3.644137672900293</v>
      </c>
      <c r="R68" s="23">
        <v>182.59771787071938</v>
      </c>
      <c r="S68" s="30">
        <v>2.0112640083024447E-3</v>
      </c>
      <c r="T68" s="16">
        <v>3.7666582387652063</v>
      </c>
      <c r="U68" s="17">
        <v>198.71131169027288</v>
      </c>
      <c r="V68" s="18">
        <v>2.0112640083024447E-3</v>
      </c>
      <c r="W68" s="28">
        <v>3.7108880801830399</v>
      </c>
      <c r="X68" s="17">
        <v>191.89882521581939</v>
      </c>
      <c r="Y68" s="29">
        <v>2.0112640083024447E-3</v>
      </c>
      <c r="Z68" s="16">
        <v>3.6470796878004683</v>
      </c>
      <c r="AA68" s="17">
        <v>183.84268974059881</v>
      </c>
      <c r="AB68" s="18">
        <v>2.0112640083024447E-3</v>
      </c>
      <c r="AC68" s="27"/>
    </row>
    <row r="69" spans="1:29" x14ac:dyDescent="0.35">
      <c r="A69" s="16">
        <v>8.5</v>
      </c>
      <c r="B69" s="16">
        <v>3.752864277056136</v>
      </c>
      <c r="C69" s="17">
        <v>196.97334174678039</v>
      </c>
      <c r="D69" s="18">
        <v>1.7933108754767688E-3</v>
      </c>
      <c r="E69" s="28">
        <v>3.6992005812480215</v>
      </c>
      <c r="F69" s="17">
        <v>190.69252770845256</v>
      </c>
      <c r="G69" s="29">
        <v>1.7933108754767688E-3</v>
      </c>
      <c r="H69" s="16">
        <v>3.6390305919224186</v>
      </c>
      <c r="I69" s="17">
        <v>183.70794962378085</v>
      </c>
      <c r="J69" s="18">
        <v>1.7933108754767688E-3</v>
      </c>
      <c r="K69" s="25">
        <v>3.7608924542367639</v>
      </c>
      <c r="L69" s="23">
        <v>200.65782759370526</v>
      </c>
      <c r="M69" s="30">
        <v>1.7933108754767688E-3</v>
      </c>
      <c r="N69" s="16">
        <v>3.7156710788461678</v>
      </c>
      <c r="O69" s="17">
        <v>197.68511468845534</v>
      </c>
      <c r="P69" s="18">
        <v>1.7933108754767688E-3</v>
      </c>
      <c r="Q69" s="25">
        <v>3.6448323764150956</v>
      </c>
      <c r="R69" s="23">
        <v>186.24255024713449</v>
      </c>
      <c r="S69" s="30">
        <v>1.7933108754767688E-3</v>
      </c>
      <c r="T69" s="16">
        <v>3.7648474420897209</v>
      </c>
      <c r="U69" s="17">
        <v>202.4761591323626</v>
      </c>
      <c r="V69" s="18">
        <v>1.7933108754767688E-3</v>
      </c>
      <c r="W69" s="28">
        <v>3.7101702865047317</v>
      </c>
      <c r="X69" s="17">
        <v>195.60899550232412</v>
      </c>
      <c r="Y69" s="29">
        <v>1.7933108754767688E-3</v>
      </c>
      <c r="Z69" s="16">
        <v>3.6476719268929259</v>
      </c>
      <c r="AA69" s="17">
        <v>187.49036166749175</v>
      </c>
      <c r="AB69" s="18">
        <v>1.7933108754767688E-3</v>
      </c>
      <c r="AC69" s="27"/>
    </row>
    <row r="70" spans="1:29" x14ac:dyDescent="0.35">
      <c r="A70" s="16">
        <v>8.625</v>
      </c>
      <c r="B70" s="16">
        <v>3.7517598095983669</v>
      </c>
      <c r="C70" s="17">
        <v>200.72510155637875</v>
      </c>
      <c r="D70" s="18">
        <v>1.6018578502964757E-3</v>
      </c>
      <c r="E70" s="28">
        <v>3.6989445142254778</v>
      </c>
      <c r="F70" s="17">
        <v>194.39147222267803</v>
      </c>
      <c r="G70" s="29">
        <v>1.6018578502964757E-3</v>
      </c>
      <c r="H70" s="16">
        <v>3.6397709439448822</v>
      </c>
      <c r="I70" s="17">
        <v>187.34772056772573</v>
      </c>
      <c r="J70" s="18">
        <v>1.6018578502964757E-3</v>
      </c>
      <c r="K70" s="25">
        <v>3.7595415938791596</v>
      </c>
      <c r="L70" s="23">
        <v>204.41736918758443</v>
      </c>
      <c r="M70" s="30">
        <v>1.6018578502964757E-3</v>
      </c>
      <c r="N70" s="16">
        <v>3.7150190424752094</v>
      </c>
      <c r="O70" s="17">
        <v>201.40013373093055</v>
      </c>
      <c r="P70" s="18">
        <v>1.6018578502964757E-3</v>
      </c>
      <c r="Q70" s="25">
        <v>3.6453930124149796</v>
      </c>
      <c r="R70" s="23">
        <v>189.88794325954947</v>
      </c>
      <c r="S70" s="30">
        <v>1.6018578502964757E-3</v>
      </c>
      <c r="T70" s="16">
        <v>3.7633753555129421</v>
      </c>
      <c r="U70" s="17">
        <v>206.23953448787555</v>
      </c>
      <c r="V70" s="18">
        <v>1.6018578502964757E-3</v>
      </c>
      <c r="W70" s="28">
        <v>3.709577723455546</v>
      </c>
      <c r="X70" s="17">
        <v>199.31857322577966</v>
      </c>
      <c r="Y70" s="29">
        <v>1.6018578502964757E-3</v>
      </c>
      <c r="Z70" s="16">
        <v>3.6481443419923774</v>
      </c>
      <c r="AA70" s="17">
        <v>191.13850600948413</v>
      </c>
      <c r="AB70" s="18">
        <v>1.6018578502964757E-3</v>
      </c>
      <c r="AC70" s="27"/>
    </row>
    <row r="71" spans="1:29" x14ac:dyDescent="0.35">
      <c r="A71" s="16">
        <v>8.75</v>
      </c>
      <c r="B71" s="16">
        <v>3.7568548774364046</v>
      </c>
      <c r="C71" s="17">
        <v>204.48195643381516</v>
      </c>
      <c r="D71" s="18">
        <v>1.432652282851855E-3</v>
      </c>
      <c r="E71" s="28">
        <v>3.7048159441851647</v>
      </c>
      <c r="F71" s="17">
        <v>198.09628816686319</v>
      </c>
      <c r="G71" s="29">
        <v>1.432652282851855E-3</v>
      </c>
      <c r="H71" s="16">
        <v>3.6465554683527168</v>
      </c>
      <c r="I71" s="17">
        <v>190.99427603607845</v>
      </c>
      <c r="J71" s="18">
        <v>1.432652282851855E-3</v>
      </c>
      <c r="K71" s="25">
        <v>3.764410465250585</v>
      </c>
      <c r="L71" s="23">
        <v>208.18177965283502</v>
      </c>
      <c r="M71" s="30">
        <v>1.432652282851855E-3</v>
      </c>
      <c r="N71" s="16">
        <v>3.7205285686264444</v>
      </c>
      <c r="O71" s="17">
        <v>205.12066229955698</v>
      </c>
      <c r="P71" s="18">
        <v>1.432652282851855E-3</v>
      </c>
      <c r="Q71" s="25">
        <v>3.6520120170773369</v>
      </c>
      <c r="R71" s="23">
        <v>193.53995527662681</v>
      </c>
      <c r="S71" s="30">
        <v>1.432652282851855E-3</v>
      </c>
      <c r="T71" s="16">
        <v>3.7681330789300014</v>
      </c>
      <c r="U71" s="17">
        <v>210.00766756680554</v>
      </c>
      <c r="V71" s="18">
        <v>1.432652282851855E-3</v>
      </c>
      <c r="W71" s="28">
        <v>3.7151397826190387</v>
      </c>
      <c r="X71" s="17">
        <v>203.03371300839871</v>
      </c>
      <c r="Y71" s="29">
        <v>1.432652282851855E-3</v>
      </c>
      <c r="Z71" s="16">
        <v>3.6546825697721514</v>
      </c>
      <c r="AA71" s="17">
        <v>194.79318857925628</v>
      </c>
      <c r="AB71" s="18">
        <v>1.432652282851855E-3</v>
      </c>
      <c r="AC71" s="27"/>
    </row>
    <row r="72" spans="1:29" x14ac:dyDescent="0.35">
      <c r="A72" s="16">
        <v>8.875</v>
      </c>
      <c r="B72" s="16">
        <v>3.7611141352956343</v>
      </c>
      <c r="C72" s="17">
        <v>208.24307056911078</v>
      </c>
      <c r="D72" s="18">
        <v>1.2822344899483496E-3</v>
      </c>
      <c r="E72" s="28">
        <v>3.7098319523048429</v>
      </c>
      <c r="F72" s="17">
        <v>201.80612011916804</v>
      </c>
      <c r="G72" s="29">
        <v>1.2822344899483496E-3</v>
      </c>
      <c r="H72" s="16">
        <v>3.6524594279396307</v>
      </c>
      <c r="I72" s="17">
        <v>194.64673546401806</v>
      </c>
      <c r="J72" s="18">
        <v>1.2822344899483496E-3</v>
      </c>
      <c r="K72" s="25">
        <v>3.768454843574077</v>
      </c>
      <c r="L72" s="23">
        <v>211.95023449640911</v>
      </c>
      <c r="M72" s="30">
        <v>1.2822344899483496E-3</v>
      </c>
      <c r="N72" s="16">
        <v>3.7251987259329913</v>
      </c>
      <c r="O72" s="17">
        <v>208.84586102548997</v>
      </c>
      <c r="P72" s="18">
        <v>1.2822344899483496E-3</v>
      </c>
      <c r="Q72" s="25">
        <v>3.657758654213767</v>
      </c>
      <c r="R72" s="23">
        <v>197.19771393084059</v>
      </c>
      <c r="S72" s="30">
        <v>1.2822344899483496E-3</v>
      </c>
      <c r="T72" s="16">
        <v>3.7720716804493328</v>
      </c>
      <c r="U72" s="17">
        <v>213.77973924725487</v>
      </c>
      <c r="V72" s="18">
        <v>1.2822344899483496E-3</v>
      </c>
      <c r="W72" s="28">
        <v>3.7198622171408391</v>
      </c>
      <c r="X72" s="17">
        <v>206.75357522553955</v>
      </c>
      <c r="Y72" s="29">
        <v>1.2822344899483496E-3</v>
      </c>
      <c r="Z72" s="16">
        <v>3.6603524086577113</v>
      </c>
      <c r="AA72" s="17">
        <v>198.45354098791398</v>
      </c>
      <c r="AB72" s="18">
        <v>1.2822344899483496E-3</v>
      </c>
      <c r="AC72" s="27"/>
    </row>
    <row r="73" spans="1:29" x14ac:dyDescent="0.35">
      <c r="A73" s="16">
        <v>9</v>
      </c>
      <c r="B73" s="16">
        <v>3.7639608803998055</v>
      </c>
      <c r="C73" s="17">
        <v>212.00703144951058</v>
      </c>
      <c r="D73" s="18">
        <v>1.1480307778798341E-3</v>
      </c>
      <c r="E73" s="28">
        <v>3.7133668517442859</v>
      </c>
      <c r="F73" s="17">
        <v>205.51948697091234</v>
      </c>
      <c r="G73" s="29">
        <v>1.1480307778798341E-3</v>
      </c>
      <c r="H73" s="16">
        <v>3.656802747745024</v>
      </c>
      <c r="I73" s="17">
        <v>198.30353821176308</v>
      </c>
      <c r="J73" s="18">
        <v>1.1480307778798341E-3</v>
      </c>
      <c r="K73" s="25">
        <v>3.7711040389558725</v>
      </c>
      <c r="L73" s="23">
        <v>215.72133853536499</v>
      </c>
      <c r="M73" s="30">
        <v>1.1480307778798341E-3</v>
      </c>
      <c r="N73" s="16">
        <v>3.7284182230187324</v>
      </c>
      <c r="O73" s="17">
        <v>212.5742792485087</v>
      </c>
      <c r="P73" s="18">
        <v>1.1480307778798341E-3</v>
      </c>
      <c r="Q73" s="25">
        <v>3.6619571046926755</v>
      </c>
      <c r="R73" s="23">
        <v>200.85967103553327</v>
      </c>
      <c r="S73" s="30">
        <v>1.1480307778798341E-3</v>
      </c>
      <c r="T73" s="16">
        <v>3.7746235957505894</v>
      </c>
      <c r="U73" s="17">
        <v>217.55436284300546</v>
      </c>
      <c r="V73" s="18">
        <v>1.1480307778798341E-3</v>
      </c>
      <c r="W73" s="28">
        <v>3.7231263432499313</v>
      </c>
      <c r="X73" s="17">
        <v>210.47670156878948</v>
      </c>
      <c r="Y73" s="29">
        <v>1.1480307778798341E-3</v>
      </c>
      <c r="Z73" s="16">
        <v>3.6644801386189068</v>
      </c>
      <c r="AA73" s="17">
        <v>202.11802112653288</v>
      </c>
      <c r="AB73" s="18">
        <v>1.1480307778798341E-3</v>
      </c>
      <c r="AC73" s="27"/>
    </row>
    <row r="74" spans="1:29" x14ac:dyDescent="0.35">
      <c r="A74" s="16">
        <v>9.125</v>
      </c>
      <c r="B74" s="16">
        <v>3.7884488313743954</v>
      </c>
      <c r="C74" s="17">
        <v>215.79548028088496</v>
      </c>
      <c r="D74" s="18">
        <v>1.0289567684841213E-3</v>
      </c>
      <c r="E74" s="28">
        <v>3.7386143558459746</v>
      </c>
      <c r="F74" s="17">
        <v>209.25810132675832</v>
      </c>
      <c r="G74" s="29">
        <v>1.0289567684841213E-3</v>
      </c>
      <c r="H74" s="16">
        <v>3.6829343408954469</v>
      </c>
      <c r="I74" s="17">
        <v>201.98647255265854</v>
      </c>
      <c r="J74" s="18">
        <v>1.0289567684841213E-3</v>
      </c>
      <c r="K74" s="25">
        <v>3.7953916447249738</v>
      </c>
      <c r="L74" s="23">
        <v>219.51673018008998</v>
      </c>
      <c r="M74" s="30">
        <v>1.0289567684841213E-3</v>
      </c>
      <c r="N74" s="16">
        <v>3.7533363642580007</v>
      </c>
      <c r="O74" s="17">
        <v>216.32761561276669</v>
      </c>
      <c r="P74" s="18">
        <v>1.0289567684841213E-3</v>
      </c>
      <c r="Q74" s="25">
        <v>3.6879424460494983</v>
      </c>
      <c r="R74" s="23">
        <v>204.54761348158277</v>
      </c>
      <c r="S74" s="30">
        <v>1.0289567684841213E-3</v>
      </c>
      <c r="T74" s="16">
        <v>3.7988129310448397</v>
      </c>
      <c r="U74" s="17">
        <v>221.3531757740503</v>
      </c>
      <c r="V74" s="18">
        <v>1.0289567684841213E-3</v>
      </c>
      <c r="W74" s="28">
        <v>3.7481003846828531</v>
      </c>
      <c r="X74" s="17">
        <v>214.22480195347234</v>
      </c>
      <c r="Y74" s="29">
        <v>1.0289567684841213E-3</v>
      </c>
      <c r="Z74" s="16">
        <v>3.6903940372270618</v>
      </c>
      <c r="AA74" s="17">
        <v>205.80841516375995</v>
      </c>
      <c r="AB74" s="18">
        <v>1.0289567684841213E-3</v>
      </c>
      <c r="AC74" s="27"/>
    </row>
    <row r="75" spans="1:29" x14ac:dyDescent="0.35">
      <c r="A75" s="16">
        <v>9.25</v>
      </c>
      <c r="B75" s="16">
        <v>3.798455029448967</v>
      </c>
      <c r="C75" s="17">
        <v>219.59393531033393</v>
      </c>
      <c r="D75" s="18">
        <v>9.2343899409398199E-4</v>
      </c>
      <c r="E75" s="28">
        <v>3.7495834034126818</v>
      </c>
      <c r="F75" s="17">
        <v>213.00768473017101</v>
      </c>
      <c r="G75" s="29">
        <v>9.2343899409398199E-4</v>
      </c>
      <c r="H75" s="16">
        <v>3.6950059083947022</v>
      </c>
      <c r="I75" s="17">
        <v>205.68147846105325</v>
      </c>
      <c r="J75" s="18">
        <v>9.2343899409398199E-4</v>
      </c>
      <c r="K75" s="25">
        <v>3.8051789768664417</v>
      </c>
      <c r="L75" s="23">
        <v>223.32190915695642</v>
      </c>
      <c r="M75" s="30">
        <v>9.2343899409398199E-4</v>
      </c>
      <c r="N75" s="16">
        <v>3.7639203932205541</v>
      </c>
      <c r="O75" s="17">
        <v>220.09153600598725</v>
      </c>
      <c r="P75" s="18">
        <v>9.2343899409398199E-4</v>
      </c>
      <c r="Q75" s="25">
        <v>3.6998548787318755</v>
      </c>
      <c r="R75" s="23">
        <v>208.24746836031466</v>
      </c>
      <c r="S75" s="30">
        <v>9.2343899409398199E-4</v>
      </c>
      <c r="T75" s="16">
        <v>3.8084924620340841</v>
      </c>
      <c r="U75" s="17">
        <v>225.16166823608438</v>
      </c>
      <c r="V75" s="18">
        <v>9.2343899409398199E-4</v>
      </c>
      <c r="W75" s="28">
        <v>3.7587703986347485</v>
      </c>
      <c r="X75" s="17">
        <v>217.98357235210707</v>
      </c>
      <c r="Y75" s="29">
        <v>9.2343899409398199E-4</v>
      </c>
      <c r="Z75" s="16">
        <v>3.7022286520957683</v>
      </c>
      <c r="AA75" s="17">
        <v>209.5106438158557</v>
      </c>
      <c r="AB75" s="18">
        <v>9.2343899409398199E-4</v>
      </c>
      <c r="AC75" s="27"/>
    </row>
    <row r="76" spans="1:29" x14ac:dyDescent="0.35">
      <c r="A76" s="16">
        <v>9.375</v>
      </c>
      <c r="B76" s="16">
        <v>3.8056007003466314</v>
      </c>
      <c r="C76" s="17">
        <v>223.39953601068058</v>
      </c>
      <c r="D76" s="18">
        <v>8.297308236556595E-4</v>
      </c>
      <c r="E76" s="28">
        <v>3.7576198930881266</v>
      </c>
      <c r="F76" s="17">
        <v>216.76530462325914</v>
      </c>
      <c r="G76" s="29">
        <v>8.297308236556595E-4</v>
      </c>
      <c r="H76" s="16">
        <v>3.7040621746683984</v>
      </c>
      <c r="I76" s="17">
        <v>209.38554063572164</v>
      </c>
      <c r="J76" s="18">
        <v>8.297308236556595E-4</v>
      </c>
      <c r="K76" s="25">
        <v>3.8121224705655141</v>
      </c>
      <c r="L76" s="23">
        <v>227.13403162752195</v>
      </c>
      <c r="M76" s="30">
        <v>8.297308236556595E-4</v>
      </c>
      <c r="N76" s="16">
        <v>3.7716015306657069</v>
      </c>
      <c r="O76" s="17">
        <v>223.86313753665297</v>
      </c>
      <c r="P76" s="18">
        <v>8.297308236556595E-4</v>
      </c>
      <c r="Q76" s="25">
        <v>3.7087640649233489</v>
      </c>
      <c r="R76" s="23">
        <v>211.956232425238</v>
      </c>
      <c r="S76" s="30">
        <v>8.297308236556595E-4</v>
      </c>
      <c r="T76" s="16">
        <v>3.8153364703493686</v>
      </c>
      <c r="U76" s="17">
        <v>228.97700470643375</v>
      </c>
      <c r="V76" s="18">
        <v>8.297308236556595E-4</v>
      </c>
      <c r="W76" s="28">
        <v>3.7665307196166853</v>
      </c>
      <c r="X76" s="17">
        <v>221.75010307172377</v>
      </c>
      <c r="Y76" s="29">
        <v>8.297308236556595E-4</v>
      </c>
      <c r="Z76" s="16">
        <v>3.7110659175855023</v>
      </c>
      <c r="AA76" s="17">
        <v>213.2217097334412</v>
      </c>
      <c r="AB76" s="18">
        <v>8.297308236556595E-4</v>
      </c>
      <c r="AC76" s="27"/>
    </row>
    <row r="77" spans="1:29" x14ac:dyDescent="0.35">
      <c r="A77" s="16">
        <v>9.5</v>
      </c>
      <c r="B77" s="16">
        <v>3.8125511289408549</v>
      </c>
      <c r="C77" s="17">
        <v>227.21208713962145</v>
      </c>
      <c r="D77" s="18">
        <v>7.4638883936051226E-4</v>
      </c>
      <c r="E77" s="28">
        <v>3.7653340873859324</v>
      </c>
      <c r="F77" s="17">
        <v>220.53063871064506</v>
      </c>
      <c r="G77" s="29">
        <v>7.4638883936051226E-4</v>
      </c>
      <c r="H77" s="16">
        <v>3.7126530819178942</v>
      </c>
      <c r="I77" s="17">
        <v>213.09819371763953</v>
      </c>
      <c r="J77" s="18">
        <v>7.4638883936051226E-4</v>
      </c>
      <c r="K77" s="25">
        <v>3.8188930306991269</v>
      </c>
      <c r="L77" s="23">
        <v>230.95292465822106</v>
      </c>
      <c r="M77" s="30">
        <v>7.4638883936051226E-4</v>
      </c>
      <c r="N77" s="16">
        <v>3.7790052666330243</v>
      </c>
      <c r="O77" s="17">
        <v>227.64214280328599</v>
      </c>
      <c r="P77" s="18">
        <v>7.4638883936051226E-4</v>
      </c>
      <c r="Q77" s="25">
        <v>3.7172239411345331</v>
      </c>
      <c r="R77" s="23">
        <v>215.67345636637253</v>
      </c>
      <c r="S77" s="30">
        <v>7.4638883936051226E-4</v>
      </c>
      <c r="T77" s="16">
        <v>3.822018558919182</v>
      </c>
      <c r="U77" s="17">
        <v>232.79902326535293</v>
      </c>
      <c r="V77" s="18">
        <v>7.4638883936051226E-4</v>
      </c>
      <c r="W77" s="28">
        <v>3.7739988994543796</v>
      </c>
      <c r="X77" s="17">
        <v>225.52410197117814</v>
      </c>
      <c r="Y77" s="29">
        <v>7.4638883936051226E-4</v>
      </c>
      <c r="Z77" s="16">
        <v>3.7194616289923763</v>
      </c>
      <c r="AA77" s="17">
        <v>216.94117136243358</v>
      </c>
      <c r="AB77" s="18">
        <v>7.4638883936051226E-4</v>
      </c>
      <c r="AC77" s="27"/>
    </row>
    <row r="78" spans="1:29" x14ac:dyDescent="0.35">
      <c r="A78" s="16">
        <v>9.625</v>
      </c>
      <c r="B78" s="16">
        <v>3.8106708436814296</v>
      </c>
      <c r="C78" s="17">
        <v>231.02275798330288</v>
      </c>
      <c r="D78" s="18">
        <v>6.7242069088391449E-4</v>
      </c>
      <c r="E78" s="28">
        <v>3.763978239860041</v>
      </c>
      <c r="F78" s="17">
        <v>224.29461695050512</v>
      </c>
      <c r="G78" s="29">
        <v>6.7242069088391449E-4</v>
      </c>
      <c r="H78" s="16">
        <v>3.7119083505862283</v>
      </c>
      <c r="I78" s="17">
        <v>216.81010206822577</v>
      </c>
      <c r="J78" s="18">
        <v>6.7242069088391449E-4</v>
      </c>
      <c r="K78" s="25">
        <v>3.8168673286357984</v>
      </c>
      <c r="L78" s="23">
        <v>234.76979198685686</v>
      </c>
      <c r="M78" s="30">
        <v>6.7242069088391449E-4</v>
      </c>
      <c r="N78" s="16">
        <v>3.7774159949976864</v>
      </c>
      <c r="O78" s="17">
        <v>231.41955879828367</v>
      </c>
      <c r="P78" s="18">
        <v>6.7242069088391449E-4</v>
      </c>
      <c r="Q78" s="25">
        <v>3.7163723755286369</v>
      </c>
      <c r="R78" s="23">
        <v>219.38982874190117</v>
      </c>
      <c r="S78" s="30">
        <v>6.7242069088391449E-4</v>
      </c>
      <c r="T78" s="16">
        <v>3.8199212269524767</v>
      </c>
      <c r="U78" s="17">
        <v>236.61894449230542</v>
      </c>
      <c r="V78" s="18">
        <v>6.7242069088391449E-4</v>
      </c>
      <c r="W78" s="28">
        <v>3.7724437319760025</v>
      </c>
      <c r="X78" s="17">
        <v>229.29654570315415</v>
      </c>
      <c r="Y78" s="29">
        <v>6.7242069088391449E-4</v>
      </c>
      <c r="Z78" s="16">
        <v>3.7185580715215685</v>
      </c>
      <c r="AA78" s="17">
        <v>220.65972943395514</v>
      </c>
      <c r="AB78" s="18">
        <v>6.7242069088391449E-4</v>
      </c>
      <c r="AC78" s="27"/>
    </row>
    <row r="79" spans="1:29" x14ac:dyDescent="0.35">
      <c r="A79" s="16">
        <v>9.75</v>
      </c>
      <c r="B79" s="16">
        <v>3.7996159755587895</v>
      </c>
      <c r="C79" s="17">
        <v>234.82237395886168</v>
      </c>
      <c r="D79" s="18">
        <v>6.0680386638888484E-4</v>
      </c>
      <c r="E79" s="28">
        <v>3.7534401134182658</v>
      </c>
      <c r="F79" s="17">
        <v>228.04805706392338</v>
      </c>
      <c r="G79" s="29">
        <v>6.0680386638888484E-4</v>
      </c>
      <c r="H79" s="16">
        <v>3.7019694663214984</v>
      </c>
      <c r="I79" s="17">
        <v>220.51207153454726</v>
      </c>
      <c r="J79" s="18">
        <v>6.0680386638888484E-4</v>
      </c>
      <c r="K79" s="25">
        <v>3.8056716931805594</v>
      </c>
      <c r="L79" s="23">
        <v>238.57546368003742</v>
      </c>
      <c r="M79" s="30">
        <v>6.0680386638888484E-4</v>
      </c>
      <c r="N79" s="16">
        <v>3.7666510230623054</v>
      </c>
      <c r="O79" s="17">
        <v>235.18620982134598</v>
      </c>
      <c r="P79" s="18">
        <v>6.0680386638888484E-4</v>
      </c>
      <c r="Q79" s="25">
        <v>3.7063299213372245</v>
      </c>
      <c r="R79" s="23">
        <v>223.09615866323838</v>
      </c>
      <c r="S79" s="30">
        <v>6.0680386638888484E-4</v>
      </c>
      <c r="T79" s="16">
        <v>3.8086564284715636</v>
      </c>
      <c r="U79" s="17">
        <v>240.42760092077697</v>
      </c>
      <c r="V79" s="18">
        <v>6.0680386638888484E-4</v>
      </c>
      <c r="W79" s="28">
        <v>3.7617124150166501</v>
      </c>
      <c r="X79" s="17">
        <v>233.05825811817081</v>
      </c>
      <c r="Y79" s="29">
        <v>6.0680386638888484E-4</v>
      </c>
      <c r="Z79" s="16">
        <v>3.7084650554930727</v>
      </c>
      <c r="AA79" s="17">
        <v>224.3681944894482</v>
      </c>
      <c r="AB79" s="18">
        <v>6.0680386638888484E-4</v>
      </c>
      <c r="AC79" s="27"/>
    </row>
    <row r="80" spans="1:29" x14ac:dyDescent="0.35">
      <c r="A80" s="16">
        <v>9.875</v>
      </c>
      <c r="B80" s="16">
        <v>3.7888210869438343</v>
      </c>
      <c r="C80" s="17">
        <v>238.61119504580552</v>
      </c>
      <c r="D80" s="18">
        <v>5.4847888605792617E-4</v>
      </c>
      <c r="E80" s="28">
        <v>3.7431648954358785</v>
      </c>
      <c r="F80" s="17">
        <v>231.79122195935926</v>
      </c>
      <c r="G80" s="29">
        <v>5.4847888605792617E-4</v>
      </c>
      <c r="H80" s="16">
        <v>3.6922933459966565</v>
      </c>
      <c r="I80" s="17">
        <v>224.20436488054392</v>
      </c>
      <c r="J80" s="18">
        <v>5.4847888605792617E-4</v>
      </c>
      <c r="K80" s="25">
        <v>3.794738745095926</v>
      </c>
      <c r="L80" s="23">
        <v>242.37020242513333</v>
      </c>
      <c r="M80" s="30">
        <v>5.4847888605792617E-4</v>
      </c>
      <c r="N80" s="16">
        <v>3.7561517409154872</v>
      </c>
      <c r="O80" s="17">
        <v>238.94236156226148</v>
      </c>
      <c r="P80" s="18">
        <v>5.4847888605792617E-4</v>
      </c>
      <c r="Q80" s="25">
        <v>3.6965528087822284</v>
      </c>
      <c r="R80" s="23">
        <v>226.79271147202061</v>
      </c>
      <c r="S80" s="30">
        <v>5.4847888605792617E-4</v>
      </c>
      <c r="T80" s="16">
        <v>3.7976554053755192</v>
      </c>
      <c r="U80" s="17">
        <v>244.22525632615248</v>
      </c>
      <c r="V80" s="18">
        <v>5.4847888605792617E-4</v>
      </c>
      <c r="W80" s="28">
        <v>3.751248027867379</v>
      </c>
      <c r="X80" s="17">
        <v>236.80950614603819</v>
      </c>
      <c r="Y80" s="29">
        <v>5.4847888605792617E-4</v>
      </c>
      <c r="Z80" s="16">
        <v>3.6986385533496242</v>
      </c>
      <c r="AA80" s="17">
        <v>228.06683304279781</v>
      </c>
      <c r="AB80" s="18">
        <v>5.4847888605792617E-4</v>
      </c>
      <c r="AC80" s="27"/>
    </row>
    <row r="81" spans="1:29" x14ac:dyDescent="0.35">
      <c r="A81" s="16">
        <v>10</v>
      </c>
      <c r="B81" s="16">
        <v>3.7860039028448833</v>
      </c>
      <c r="C81" s="17">
        <v>242.39719894865041</v>
      </c>
      <c r="D81" s="18">
        <v>4.9648064881105891E-4</v>
      </c>
      <c r="E81" s="28">
        <v>3.7407554071542477</v>
      </c>
      <c r="F81" s="17">
        <v>235.5319773665135</v>
      </c>
      <c r="G81" s="29">
        <v>4.9648064881105891E-4</v>
      </c>
      <c r="H81" s="16">
        <v>3.6903575252657248</v>
      </c>
      <c r="I81" s="17">
        <v>227.89472240580966</v>
      </c>
      <c r="J81" s="18">
        <v>4.9648064881105891E-4</v>
      </c>
      <c r="K81" s="25">
        <v>3.7918000255310096</v>
      </c>
      <c r="L81" s="23">
        <v>246.16200245066435</v>
      </c>
      <c r="M81" s="30">
        <v>4.9648064881105891E-4</v>
      </c>
      <c r="N81" s="16">
        <v>3.753555128078931</v>
      </c>
      <c r="O81" s="17">
        <v>242.69591669034043</v>
      </c>
      <c r="P81" s="18">
        <v>4.9648064881105891E-4</v>
      </c>
      <c r="Q81" s="25">
        <v>3.6945274782824833</v>
      </c>
      <c r="R81" s="23">
        <v>230.48723895030309</v>
      </c>
      <c r="S81" s="30">
        <v>4.9648064881105891E-4</v>
      </c>
      <c r="T81" s="16">
        <v>3.794656915070278</v>
      </c>
      <c r="U81" s="17">
        <v>248.01991324122275</v>
      </c>
      <c r="V81" s="18">
        <v>4.9648064881105891E-4</v>
      </c>
      <c r="W81" s="28">
        <v>3.7486716105971789</v>
      </c>
      <c r="X81" s="17">
        <v>240.55817775663536</v>
      </c>
      <c r="Y81" s="29">
        <v>4.9648064881105891E-4</v>
      </c>
      <c r="Z81" s="16">
        <v>3.6965695276759512</v>
      </c>
      <c r="AA81" s="17">
        <v>231.76340257047377</v>
      </c>
      <c r="AB81" s="18">
        <v>4.9648064881105891E-4</v>
      </c>
      <c r="AC81" s="27"/>
    </row>
    <row r="82" spans="1:29" x14ac:dyDescent="0.35">
      <c r="A82" s="16">
        <v>10.125</v>
      </c>
      <c r="B82" s="16">
        <v>3.8132676303137698</v>
      </c>
      <c r="C82" s="17">
        <v>246.21046657896417</v>
      </c>
      <c r="D82" s="18">
        <v>4.5006787097772366E-4</v>
      </c>
      <c r="E82" s="28">
        <v>3.7684324867375714</v>
      </c>
      <c r="F82" s="17">
        <v>239.30040985325107</v>
      </c>
      <c r="G82" s="29">
        <v>4.5006787097772366E-4</v>
      </c>
      <c r="H82" s="16">
        <v>3.7185108000804683</v>
      </c>
      <c r="I82" s="17">
        <v>231.61323320589014</v>
      </c>
      <c r="J82" s="18">
        <v>4.5006787097772366E-4</v>
      </c>
      <c r="K82" s="25">
        <v>3.8189442052162796</v>
      </c>
      <c r="L82" s="23">
        <v>249.98094665588062</v>
      </c>
      <c r="M82" s="30">
        <v>4.5006787097772366E-4</v>
      </c>
      <c r="N82" s="16">
        <v>3.7810460547106963</v>
      </c>
      <c r="O82" s="17">
        <v>246.47696274505111</v>
      </c>
      <c r="P82" s="18">
        <v>4.5006787097772366E-4</v>
      </c>
      <c r="Q82" s="25">
        <v>3.7225928089692935</v>
      </c>
      <c r="R82" s="23">
        <v>234.20983175927239</v>
      </c>
      <c r="S82" s="30">
        <v>4.5006787097772366E-4</v>
      </c>
      <c r="T82" s="16">
        <v>3.8217421181025366</v>
      </c>
      <c r="U82" s="17">
        <v>251.8416553593253</v>
      </c>
      <c r="V82" s="18">
        <v>4.5006787097772366E-4</v>
      </c>
      <c r="W82" s="28">
        <v>3.7761842401894712</v>
      </c>
      <c r="X82" s="17">
        <v>244.33436199682484</v>
      </c>
      <c r="Y82" s="29">
        <v>4.5006787097772366E-4</v>
      </c>
      <c r="Z82" s="16">
        <v>3.7245918917105563</v>
      </c>
      <c r="AA82" s="17">
        <v>235.48799446218433</v>
      </c>
      <c r="AB82" s="18">
        <v>4.5006787097772366E-4</v>
      </c>
      <c r="AC82" s="27"/>
    </row>
    <row r="83" spans="1:29" x14ac:dyDescent="0.35">
      <c r="A83" s="16">
        <v>10.25</v>
      </c>
      <c r="B83" s="16">
        <v>3.8342283176542624</v>
      </c>
      <c r="C83" s="17">
        <v>250.04469489661844</v>
      </c>
      <c r="D83" s="18">
        <v>4.0900618636170038E-4</v>
      </c>
      <c r="E83" s="28">
        <v>3.7900157673805928</v>
      </c>
      <c r="F83" s="17">
        <v>243.09042562063166</v>
      </c>
      <c r="G83" s="29">
        <v>4.0900618636170038E-4</v>
      </c>
      <c r="H83" s="16">
        <v>3.7407972232548419</v>
      </c>
      <c r="I83" s="17">
        <v>235.35403042914498</v>
      </c>
      <c r="J83" s="18">
        <v>4.0900618636170038E-4</v>
      </c>
      <c r="K83" s="25">
        <v>3.8397635392683678</v>
      </c>
      <c r="L83" s="23">
        <v>253.82071019514899</v>
      </c>
      <c r="M83" s="30">
        <v>4.0900618636170038E-4</v>
      </c>
      <c r="N83" s="16">
        <v>3.8023860976226898</v>
      </c>
      <c r="O83" s="17">
        <v>250.27934884267381</v>
      </c>
      <c r="P83" s="18">
        <v>4.0900618636170038E-4</v>
      </c>
      <c r="Q83" s="25">
        <v>3.7447762786725534</v>
      </c>
      <c r="R83" s="23">
        <v>237.95460803794495</v>
      </c>
      <c r="S83" s="30">
        <v>4.0900618636170038E-4</v>
      </c>
      <c r="T83" s="16">
        <v>3.8424919846571179</v>
      </c>
      <c r="U83" s="17">
        <v>255.68414734398243</v>
      </c>
      <c r="V83" s="18">
        <v>4.0900618636170038E-4</v>
      </c>
      <c r="W83" s="28">
        <v>3.7975747177830748</v>
      </c>
      <c r="X83" s="17">
        <v>248.13193671460792</v>
      </c>
      <c r="Y83" s="29">
        <v>4.0900618636170038E-4</v>
      </c>
      <c r="Z83" s="16">
        <v>3.746725326636168</v>
      </c>
      <c r="AA83" s="17">
        <v>239.23471978882051</v>
      </c>
      <c r="AB83" s="18">
        <v>4.0900618636170038E-4</v>
      </c>
      <c r="AC83" s="27"/>
    </row>
    <row r="84" spans="1:29" x14ac:dyDescent="0.35">
      <c r="A84" s="16">
        <v>10.375</v>
      </c>
      <c r="B84" s="16">
        <v>3.8496099713255032</v>
      </c>
      <c r="C84" s="17">
        <v>253.89430486794393</v>
      </c>
      <c r="D84" s="18">
        <v>3.7294144749137572E-4</v>
      </c>
      <c r="E84" s="28">
        <v>3.8062454331978501</v>
      </c>
      <c r="F84" s="17">
        <v>246.89667105382952</v>
      </c>
      <c r="G84" s="29">
        <v>3.7294144749137572E-4</v>
      </c>
      <c r="H84" s="16">
        <v>3.7579735833807186</v>
      </c>
      <c r="I84" s="17">
        <v>239.11200401252572</v>
      </c>
      <c r="J84" s="18">
        <v>3.7294144749137572E-4</v>
      </c>
      <c r="K84" s="25">
        <v>3.8549820083866857</v>
      </c>
      <c r="L84" s="23">
        <v>257.67569220353568</v>
      </c>
      <c r="M84" s="30">
        <v>3.7294144749137572E-4</v>
      </c>
      <c r="N84" s="16">
        <v>3.8183110139569134</v>
      </c>
      <c r="O84" s="17">
        <v>254.09765985663071</v>
      </c>
      <c r="P84" s="18">
        <v>3.7294144749137572E-4</v>
      </c>
      <c r="Q84" s="25">
        <v>3.7618348607070295</v>
      </c>
      <c r="R84" s="23">
        <v>241.71644289865199</v>
      </c>
      <c r="S84" s="30">
        <v>3.7294144749137572E-4</v>
      </c>
      <c r="T84" s="16">
        <v>3.857630254061323</v>
      </c>
      <c r="U84" s="17">
        <v>259.54177759804378</v>
      </c>
      <c r="V84" s="18">
        <v>3.7294144749137572E-4</v>
      </c>
      <c r="W84" s="28">
        <v>3.8135816151951789</v>
      </c>
      <c r="X84" s="17">
        <v>251.94551832980309</v>
      </c>
      <c r="Y84" s="29">
        <v>3.7294144749137572E-4</v>
      </c>
      <c r="Z84" s="16">
        <v>3.7637261110980909</v>
      </c>
      <c r="AA84" s="17">
        <v>242.99844589991861</v>
      </c>
      <c r="AB84" s="18">
        <v>3.7294144749137572E-4</v>
      </c>
      <c r="AC84" s="27"/>
    </row>
    <row r="85" spans="1:29" x14ac:dyDescent="0.35">
      <c r="A85" s="16">
        <v>10.5</v>
      </c>
      <c r="B85" s="16">
        <v>3.8714116582087903</v>
      </c>
      <c r="C85" s="17">
        <v>257.76571652615274</v>
      </c>
      <c r="D85" s="18">
        <v>3.4130949911124911E-4</v>
      </c>
      <c r="E85" s="28">
        <v>3.8289701762069059</v>
      </c>
      <c r="F85" s="17">
        <v>250.72564123003642</v>
      </c>
      <c r="G85" s="29">
        <v>3.4130949911124911E-4</v>
      </c>
      <c r="H85" s="16">
        <v>3.7817252253090916</v>
      </c>
      <c r="I85" s="17">
        <v>242.8937292378348</v>
      </c>
      <c r="J85" s="18">
        <v>3.4130949911124911E-4</v>
      </c>
      <c r="K85" s="25">
        <v>3.8766168257611584</v>
      </c>
      <c r="L85" s="23">
        <v>261.55230902929685</v>
      </c>
      <c r="M85" s="30">
        <v>3.4130949911124911E-4</v>
      </c>
      <c r="N85" s="16">
        <v>3.8407133189765736</v>
      </c>
      <c r="O85" s="17">
        <v>257.9383731756073</v>
      </c>
      <c r="P85" s="18">
        <v>3.4130949911124911E-4</v>
      </c>
      <c r="Q85" s="25">
        <v>3.7854660693665125</v>
      </c>
      <c r="R85" s="23">
        <v>245.50190896801851</v>
      </c>
      <c r="S85" s="30">
        <v>3.4130949911124911E-4</v>
      </c>
      <c r="T85" s="16">
        <v>3.8791829634317581</v>
      </c>
      <c r="U85" s="17">
        <v>263.42096056147551</v>
      </c>
      <c r="V85" s="18">
        <v>3.4130949911124911E-4</v>
      </c>
      <c r="W85" s="28">
        <v>3.8360789120280976</v>
      </c>
      <c r="X85" s="17">
        <v>255.78159724183118</v>
      </c>
      <c r="Y85" s="29">
        <v>3.4130949911124911E-4</v>
      </c>
      <c r="Z85" s="16">
        <v>3.7872981922340108</v>
      </c>
      <c r="AA85" s="17">
        <v>246.78574409215261</v>
      </c>
      <c r="AB85" s="18">
        <v>3.4130949911124911E-4</v>
      </c>
      <c r="AC85" s="27"/>
    </row>
    <row r="86" spans="1:29" x14ac:dyDescent="0.35">
      <c r="A86" s="16">
        <v>10.625</v>
      </c>
      <c r="B86" s="16">
        <v>3.8793694953058568</v>
      </c>
      <c r="C86" s="17">
        <v>261.64508602145861</v>
      </c>
      <c r="D86" s="18">
        <v>3.1348797262420154E-4</v>
      </c>
      <c r="E86" s="28">
        <v>3.8377021253806118</v>
      </c>
      <c r="F86" s="17">
        <v>254.56334335541703</v>
      </c>
      <c r="G86" s="29">
        <v>3.1348797262420154E-4</v>
      </c>
      <c r="H86" s="16">
        <v>3.7913187371271859</v>
      </c>
      <c r="I86" s="17">
        <v>246.685047974962</v>
      </c>
      <c r="J86" s="18">
        <v>3.1348797262420154E-4</v>
      </c>
      <c r="K86" s="25">
        <v>3.8844295978815349</v>
      </c>
      <c r="L86" s="23">
        <v>265.43673862717839</v>
      </c>
      <c r="M86" s="30">
        <v>3.1348797262420154E-4</v>
      </c>
      <c r="N86" s="16">
        <v>3.8491690591365981</v>
      </c>
      <c r="O86" s="17">
        <v>261.78754223474391</v>
      </c>
      <c r="P86" s="18">
        <v>3.1348797262420154E-4</v>
      </c>
      <c r="Q86" s="25">
        <v>3.7949540990688186</v>
      </c>
      <c r="R86" s="23">
        <v>249.29686306708734</v>
      </c>
      <c r="S86" s="30">
        <v>3.1348797262420154E-4</v>
      </c>
      <c r="T86" s="16">
        <v>3.8869239920824232</v>
      </c>
      <c r="U86" s="17">
        <v>267.30788455355793</v>
      </c>
      <c r="V86" s="18">
        <v>3.1348797262420154E-4</v>
      </c>
      <c r="W86" s="28">
        <v>3.8446122396849578</v>
      </c>
      <c r="X86" s="17">
        <v>259.62620948151613</v>
      </c>
      <c r="Y86" s="29">
        <v>3.1348797262420154E-4</v>
      </c>
      <c r="Z86" s="16">
        <v>3.79673504737235</v>
      </c>
      <c r="AA86" s="17">
        <v>250.58247913952496</v>
      </c>
      <c r="AB86" s="18">
        <v>3.1348797262420154E-4</v>
      </c>
      <c r="AC86" s="27"/>
    </row>
    <row r="87" spans="1:29" x14ac:dyDescent="0.35">
      <c r="A87" s="16">
        <v>10.75</v>
      </c>
      <c r="B87" s="16">
        <v>3.8700327022047625</v>
      </c>
      <c r="C87" s="17">
        <v>265.51511872366336</v>
      </c>
      <c r="D87" s="18">
        <v>2.8903261991685531E-4</v>
      </c>
      <c r="E87" s="28">
        <v>3.8288887006000096</v>
      </c>
      <c r="F87" s="17">
        <v>258.39223205601706</v>
      </c>
      <c r="G87" s="29">
        <v>2.8903261991685531E-4</v>
      </c>
      <c r="H87" s="16">
        <v>3.7830898551539383</v>
      </c>
      <c r="I87" s="17">
        <v>250.46813783011595</v>
      </c>
      <c r="J87" s="18">
        <v>2.8903261991685531E-4</v>
      </c>
      <c r="K87" s="25">
        <v>3.8749787708810786</v>
      </c>
      <c r="L87" s="23">
        <v>269.31171739805944</v>
      </c>
      <c r="M87" s="30">
        <v>2.8903261991685531E-4</v>
      </c>
      <c r="N87" s="16">
        <v>3.8401537452282395</v>
      </c>
      <c r="O87" s="17">
        <v>265.62769597997215</v>
      </c>
      <c r="P87" s="18">
        <v>2.8903261991685531E-4</v>
      </c>
      <c r="Q87" s="25">
        <v>3.7866423129050495</v>
      </c>
      <c r="R87" s="23">
        <v>253.0835053799924</v>
      </c>
      <c r="S87" s="30">
        <v>2.8903261991685531E-4</v>
      </c>
      <c r="T87" s="16">
        <v>3.8774170854736774</v>
      </c>
      <c r="U87" s="17">
        <v>271.18530163903159</v>
      </c>
      <c r="V87" s="18">
        <v>2.8903261991685531E-4</v>
      </c>
      <c r="W87" s="28">
        <v>3.8356429117367576</v>
      </c>
      <c r="X87" s="17">
        <v>263.46185239325291</v>
      </c>
      <c r="Y87" s="29">
        <v>2.8903261991685531E-4</v>
      </c>
      <c r="Z87" s="16">
        <v>3.7883825292387399</v>
      </c>
      <c r="AA87" s="17">
        <v>254.37086166876369</v>
      </c>
      <c r="AB87" s="18">
        <v>2.8903261991685531E-4</v>
      </c>
      <c r="AC87" s="27"/>
    </row>
    <row r="88" spans="1:29" x14ac:dyDescent="0.35">
      <c r="A88" s="16">
        <v>10.875</v>
      </c>
      <c r="B88" s="16">
        <v>3.860267022777363</v>
      </c>
      <c r="C88" s="17">
        <v>269.37538574644071</v>
      </c>
      <c r="D88" s="18">
        <v>2.6761639094158139E-4</v>
      </c>
      <c r="E88" s="28">
        <v>3.8194754503545276</v>
      </c>
      <c r="F88" s="17">
        <v>262.21170750637157</v>
      </c>
      <c r="G88" s="29">
        <v>2.6761639094158139E-4</v>
      </c>
      <c r="H88" s="16">
        <v>3.7740718535615652</v>
      </c>
      <c r="I88" s="17">
        <v>254.24220968367752</v>
      </c>
      <c r="J88" s="18">
        <v>2.6761639094158139E-4</v>
      </c>
      <c r="K88" s="25">
        <v>3.8651204302747337</v>
      </c>
      <c r="L88" s="23">
        <v>273.17683782833416</v>
      </c>
      <c r="M88" s="30">
        <v>2.6761639094158139E-4</v>
      </c>
      <c r="N88" s="16">
        <v>3.8305895157620018</v>
      </c>
      <c r="O88" s="17">
        <v>269.45828549573417</v>
      </c>
      <c r="P88" s="18">
        <v>2.6761639094158139E-4</v>
      </c>
      <c r="Q88" s="25">
        <v>3.7775563884473708</v>
      </c>
      <c r="R88" s="23">
        <v>256.86106176843975</v>
      </c>
      <c r="S88" s="30">
        <v>2.6761639094158139E-4</v>
      </c>
      <c r="T88" s="16">
        <v>3.8675132367511362</v>
      </c>
      <c r="U88" s="17">
        <v>275.0528148757827</v>
      </c>
      <c r="V88" s="18">
        <v>2.6761639094158139E-4</v>
      </c>
      <c r="W88" s="28">
        <v>3.8261025780265379</v>
      </c>
      <c r="X88" s="17">
        <v>267.28795497127948</v>
      </c>
      <c r="Y88" s="29">
        <v>2.6761639094158139E-4</v>
      </c>
      <c r="Z88" s="16">
        <v>3.7792633967079921</v>
      </c>
      <c r="AA88" s="17">
        <v>258.15012506547168</v>
      </c>
      <c r="AB88" s="18">
        <v>2.6761639094158139E-4</v>
      </c>
      <c r="AC88" s="27"/>
    </row>
    <row r="89" spans="1:29" x14ac:dyDescent="0.35">
      <c r="A89" s="16">
        <v>11</v>
      </c>
      <c r="B89" s="16">
        <v>3.8595936564332405</v>
      </c>
      <c r="C89" s="17">
        <v>273.23497940287393</v>
      </c>
      <c r="D89" s="18">
        <v>2.4883857865049252E-4</v>
      </c>
      <c r="E89" s="28">
        <v>3.8192619910308965</v>
      </c>
      <c r="F89" s="17">
        <v>266.03096949740245</v>
      </c>
      <c r="G89" s="29">
        <v>2.4883857865049252E-4</v>
      </c>
      <c r="H89" s="16">
        <v>3.7743700737712884</v>
      </c>
      <c r="I89" s="17">
        <v>258.01657975744882</v>
      </c>
      <c r="J89" s="18">
        <v>2.4883857865049252E-4</v>
      </c>
      <c r="K89" s="25">
        <v>3.8643449650702042</v>
      </c>
      <c r="L89" s="23">
        <v>277.04118279340435</v>
      </c>
      <c r="M89" s="30">
        <v>2.4883857865049252E-4</v>
      </c>
      <c r="N89" s="16">
        <v>3.8301973378083636</v>
      </c>
      <c r="O89" s="17">
        <v>273.28848283354256</v>
      </c>
      <c r="P89" s="18">
        <v>2.4883857865049252E-4</v>
      </c>
      <c r="Q89" s="25">
        <v>3.7777800038086542</v>
      </c>
      <c r="R89" s="23">
        <v>260.63884177224838</v>
      </c>
      <c r="S89" s="30">
        <v>2.4883857865049252E-4</v>
      </c>
      <c r="T89" s="16">
        <v>3.866687523634913</v>
      </c>
      <c r="U89" s="17">
        <v>278.91950239941764</v>
      </c>
      <c r="V89" s="18">
        <v>2.4883857865049252E-4</v>
      </c>
      <c r="W89" s="28">
        <v>3.8257490318872214</v>
      </c>
      <c r="X89" s="17">
        <v>271.11370400316667</v>
      </c>
      <c r="Y89" s="29">
        <v>2.4883857865049252E-4</v>
      </c>
      <c r="Z89" s="16">
        <v>3.7794506561692969</v>
      </c>
      <c r="AA89" s="17">
        <v>261.92957572164096</v>
      </c>
      <c r="AB89" s="18">
        <v>2.4883857865049252E-4</v>
      </c>
      <c r="AC89" s="27"/>
    </row>
    <row r="90" spans="1:29" x14ac:dyDescent="0.35">
      <c r="A90" s="16">
        <v>11.125</v>
      </c>
      <c r="B90" s="16">
        <v>3.8840426157293262</v>
      </c>
      <c r="C90" s="17">
        <v>277.11902201860323</v>
      </c>
      <c r="D90" s="18">
        <v>2.3220158619756333E-4</v>
      </c>
      <c r="E90" s="28">
        <v>3.8442153167259843</v>
      </c>
      <c r="F90" s="17">
        <v>269.87518481412843</v>
      </c>
      <c r="G90" s="29">
        <v>2.3220158619756333E-4</v>
      </c>
      <c r="H90" s="16">
        <v>3.7998822992555761</v>
      </c>
      <c r="I90" s="17">
        <v>261.81646205670438</v>
      </c>
      <c r="J90" s="18">
        <v>2.3220158619756333E-4</v>
      </c>
      <c r="K90" s="25">
        <v>3.8886893890641323</v>
      </c>
      <c r="L90" s="23">
        <v>280.9298721824685</v>
      </c>
      <c r="M90" s="30">
        <v>2.3220158619756333E-4</v>
      </c>
      <c r="N90" s="16">
        <v>3.8549624238992135</v>
      </c>
      <c r="O90" s="17">
        <v>277.14344525744178</v>
      </c>
      <c r="P90" s="18">
        <v>2.3220158619756333E-4</v>
      </c>
      <c r="Q90" s="25">
        <v>3.8032159633850875</v>
      </c>
      <c r="R90" s="23">
        <v>264.44205773563345</v>
      </c>
      <c r="S90" s="30">
        <v>2.3220158619756333E-4</v>
      </c>
      <c r="T90" s="16">
        <v>3.8909802845835642</v>
      </c>
      <c r="U90" s="17">
        <v>282.81048268400122</v>
      </c>
      <c r="V90" s="18">
        <v>2.3220158619756333E-4</v>
      </c>
      <c r="W90" s="28">
        <v>3.8505591536050998</v>
      </c>
      <c r="X90" s="17">
        <v>274.96426315677178</v>
      </c>
      <c r="Y90" s="29">
        <v>2.3220158619756333E-4</v>
      </c>
      <c r="Z90" s="16">
        <v>3.8048495116093823</v>
      </c>
      <c r="AA90" s="17">
        <v>265.73442523325036</v>
      </c>
      <c r="AB90" s="18">
        <v>2.3220158619756333E-4</v>
      </c>
      <c r="AC90" s="27"/>
    </row>
    <row r="91" spans="1:29" x14ac:dyDescent="0.35">
      <c r="A91" s="16">
        <v>11.25</v>
      </c>
      <c r="B91" s="16">
        <v>3.9101103548593277</v>
      </c>
      <c r="C91" s="17">
        <v>281.02913237346257</v>
      </c>
      <c r="D91" s="18">
        <v>2.1754387917465704E-4</v>
      </c>
      <c r="E91" s="28">
        <v>3.8707618194756646</v>
      </c>
      <c r="F91" s="17">
        <v>273.74594663360409</v>
      </c>
      <c r="G91" s="29">
        <v>2.1754387917465704E-4</v>
      </c>
      <c r="H91" s="16">
        <v>3.8269582840266825</v>
      </c>
      <c r="I91" s="17">
        <v>265.64342034073104</v>
      </c>
      <c r="J91" s="18">
        <v>2.1754387917465704E-4</v>
      </c>
      <c r="K91" s="25">
        <v>3.9146577595999661</v>
      </c>
      <c r="L91" s="23">
        <v>284.84452994206845</v>
      </c>
      <c r="M91" s="30">
        <v>2.1754387917465704E-4</v>
      </c>
      <c r="N91" s="16">
        <v>3.8813304090426515</v>
      </c>
      <c r="O91" s="17">
        <v>281.02477566648446</v>
      </c>
      <c r="P91" s="18">
        <v>2.1754387917465704E-4</v>
      </c>
      <c r="Q91" s="25">
        <v>3.8302194618688366</v>
      </c>
      <c r="R91" s="23">
        <v>268.27227719750232</v>
      </c>
      <c r="S91" s="30">
        <v>2.1754387917465704E-4</v>
      </c>
      <c r="T91" s="16">
        <v>3.9168999801492279</v>
      </c>
      <c r="U91" s="17">
        <v>286.72738266415047</v>
      </c>
      <c r="V91" s="18">
        <v>2.1754387917465704E-4</v>
      </c>
      <c r="W91" s="28">
        <v>3.8769696127810369</v>
      </c>
      <c r="X91" s="17">
        <v>278.84123276955279</v>
      </c>
      <c r="Y91" s="29">
        <v>2.1754387917465704E-4</v>
      </c>
      <c r="Z91" s="16">
        <v>3.8318175505388883</v>
      </c>
      <c r="AA91" s="17">
        <v>269.56624278378928</v>
      </c>
      <c r="AB91" s="18">
        <v>2.1754387917465704E-4</v>
      </c>
      <c r="AC91" s="27"/>
    </row>
    <row r="92" spans="1:29" x14ac:dyDescent="0.35">
      <c r="A92" s="16">
        <v>11.375</v>
      </c>
      <c r="B92" s="16">
        <v>3.9273297025926772</v>
      </c>
      <c r="C92" s="17">
        <v>284.95646207605523</v>
      </c>
      <c r="D92" s="18">
        <v>2.0459378922811709E-4</v>
      </c>
      <c r="E92" s="28">
        <v>3.8885345028710181</v>
      </c>
      <c r="F92" s="17">
        <v>277.63448113647513</v>
      </c>
      <c r="G92" s="29">
        <v>2.0459378922811709E-4</v>
      </c>
      <c r="H92" s="16">
        <v>3.8453415316616031</v>
      </c>
      <c r="I92" s="17">
        <v>269.48876187239262</v>
      </c>
      <c r="J92" s="18">
        <v>2.0459378922811709E-4</v>
      </c>
      <c r="K92" s="25">
        <v>3.9317722931031467</v>
      </c>
      <c r="L92" s="23">
        <v>288.77630223517161</v>
      </c>
      <c r="M92" s="30">
        <v>2.0459378922811709E-4</v>
      </c>
      <c r="N92" s="16">
        <v>3.8989066168283943</v>
      </c>
      <c r="O92" s="17">
        <v>284.92368228331287</v>
      </c>
      <c r="P92" s="18">
        <v>2.0459378922811709E-4</v>
      </c>
      <c r="Q92" s="25">
        <v>3.8485265432480027</v>
      </c>
      <c r="R92" s="23">
        <v>272.12080374075032</v>
      </c>
      <c r="S92" s="30">
        <v>2.0459378922811709E-4</v>
      </c>
      <c r="T92" s="16">
        <v>3.9339626161960561</v>
      </c>
      <c r="U92" s="17">
        <v>290.66134528034655</v>
      </c>
      <c r="V92" s="18">
        <v>2.0459378922811709E-4</v>
      </c>
      <c r="W92" s="28">
        <v>3.8945988916171213</v>
      </c>
      <c r="X92" s="17">
        <v>282.73583166116993</v>
      </c>
      <c r="Y92" s="29">
        <v>2.0459378922811709E-4</v>
      </c>
      <c r="Z92" s="16">
        <v>3.8500874795084696</v>
      </c>
      <c r="AA92" s="17">
        <v>273.41633026329777</v>
      </c>
      <c r="AB92" s="18">
        <v>2.0459378922811709E-4</v>
      </c>
      <c r="AC92" s="27"/>
    </row>
    <row r="93" spans="1:29" x14ac:dyDescent="0.35">
      <c r="A93" s="16">
        <v>11.5</v>
      </c>
      <c r="B93" s="16">
        <v>3.9405478691050551</v>
      </c>
      <c r="C93" s="17">
        <v>288.89700994516028</v>
      </c>
      <c r="D93" s="18">
        <v>1.9304988822623596E-4</v>
      </c>
      <c r="E93" s="28">
        <v>3.9023988189215979</v>
      </c>
      <c r="F93" s="17">
        <v>281.53687995539673</v>
      </c>
      <c r="G93" s="29">
        <v>1.9304988822623596E-4</v>
      </c>
      <c r="H93" s="16">
        <v>3.8599177809150933</v>
      </c>
      <c r="I93" s="17">
        <v>273.34867965330773</v>
      </c>
      <c r="J93" s="18">
        <v>1.9304988822623596E-4</v>
      </c>
      <c r="K93" s="25">
        <v>3.944878489380109</v>
      </c>
      <c r="L93" s="23">
        <v>292.72118072455174</v>
      </c>
      <c r="M93" s="30">
        <v>1.9304988822623596E-4</v>
      </c>
      <c r="N93" s="16">
        <v>3.912551698109024</v>
      </c>
      <c r="O93" s="17">
        <v>288.83623398142191</v>
      </c>
      <c r="P93" s="18">
        <v>1.9304988822623596E-4</v>
      </c>
      <c r="Q93" s="25">
        <v>3.8630219726517101</v>
      </c>
      <c r="R93" s="23">
        <v>275.98382571340204</v>
      </c>
      <c r="S93" s="30">
        <v>1.9304988822623596E-4</v>
      </c>
      <c r="T93" s="16">
        <v>3.9470136602230346</v>
      </c>
      <c r="U93" s="17">
        <v>294.60835894056959</v>
      </c>
      <c r="V93" s="18">
        <v>1.9304988822623596E-4</v>
      </c>
      <c r="W93" s="28">
        <v>3.9083104887081679</v>
      </c>
      <c r="X93" s="17">
        <v>286.64414214987812</v>
      </c>
      <c r="Y93" s="29">
        <v>1.9304988822623596E-4</v>
      </c>
      <c r="Z93" s="16">
        <v>3.8645432648018216</v>
      </c>
      <c r="AA93" s="17">
        <v>277.28087352809956</v>
      </c>
      <c r="AB93" s="18">
        <v>1.9304988822623596E-4</v>
      </c>
      <c r="AC93" s="27"/>
    </row>
    <row r="94" spans="1:29" x14ac:dyDescent="0.35">
      <c r="A94" s="16">
        <v>11.625</v>
      </c>
      <c r="B94" s="16">
        <v>3.9374781725213484</v>
      </c>
      <c r="C94" s="17">
        <v>292.83448811768164</v>
      </c>
      <c r="D94" s="18">
        <v>1.8258109945134995E-4</v>
      </c>
      <c r="E94" s="28">
        <v>3.8999761309929744</v>
      </c>
      <c r="F94" s="17">
        <v>285.4368560863897</v>
      </c>
      <c r="G94" s="29">
        <v>1.8258109945134995E-4</v>
      </c>
      <c r="H94" s="16">
        <v>3.8582071338834081</v>
      </c>
      <c r="I94" s="17">
        <v>277.20688678719114</v>
      </c>
      <c r="J94" s="18">
        <v>1.8258109945134995E-4</v>
      </c>
      <c r="K94" s="25">
        <v>3.9416997323510845</v>
      </c>
      <c r="L94" s="23">
        <v>296.66288045690283</v>
      </c>
      <c r="M94" s="29">
        <v>1.8258109945134995E-4</v>
      </c>
      <c r="N94" s="16">
        <v>3.9099121510666102</v>
      </c>
      <c r="O94" s="17">
        <v>292.74614613248855</v>
      </c>
      <c r="P94" s="18">
        <v>1.8258109945134995E-4</v>
      </c>
      <c r="Q94" s="25">
        <v>3.8612325589595984</v>
      </c>
      <c r="R94" s="23">
        <v>279.84505827236165</v>
      </c>
      <c r="S94" s="29">
        <v>1.8258109945134995E-4</v>
      </c>
      <c r="T94" s="16">
        <v>3.9437812363588529</v>
      </c>
      <c r="U94" s="17">
        <v>298.55214017692845</v>
      </c>
      <c r="V94" s="18">
        <v>1.8258109945134995E-4</v>
      </c>
      <c r="W94" s="28">
        <v>3.9057389660884922</v>
      </c>
      <c r="X94" s="17">
        <v>290.54988111596663</v>
      </c>
      <c r="Y94" s="29">
        <v>1.8258109945134995E-4</v>
      </c>
      <c r="Z94" s="16">
        <v>3.8627153005668706</v>
      </c>
      <c r="AA94" s="17">
        <v>281.14358882866645</v>
      </c>
      <c r="AB94" s="18">
        <v>1.8258109945134995E-4</v>
      </c>
      <c r="AC94" s="27"/>
    </row>
    <row r="95" spans="1:29" x14ac:dyDescent="0.35">
      <c r="A95" s="16">
        <v>11.75</v>
      </c>
      <c r="B95" s="16">
        <v>3.9270151662043897</v>
      </c>
      <c r="C95" s="17">
        <v>296.76150328388604</v>
      </c>
      <c r="D95" s="18">
        <v>1.7297644149018288E-4</v>
      </c>
      <c r="E95" s="28">
        <v>3.8900895743103265</v>
      </c>
      <c r="F95" s="17">
        <v>289.32694566070001</v>
      </c>
      <c r="G95" s="29">
        <v>1.7297644149018288E-4</v>
      </c>
      <c r="H95" s="16">
        <v>3.8489540462797094</v>
      </c>
      <c r="I95" s="17">
        <v>281.05584083347082</v>
      </c>
      <c r="J95" s="18">
        <v>1.7297644149018288E-4</v>
      </c>
      <c r="K95" s="25">
        <v>3.9311376140788892</v>
      </c>
      <c r="L95" s="23">
        <v>300.59401807098169</v>
      </c>
      <c r="M95" s="29">
        <v>1.7297644149018288E-4</v>
      </c>
      <c r="N95" s="16">
        <v>3.8998305275268184</v>
      </c>
      <c r="O95" s="17">
        <v>296.64597666001538</v>
      </c>
      <c r="P95" s="18">
        <v>1.7297644149018288E-4</v>
      </c>
      <c r="Q95" s="25">
        <v>3.8519075556197291</v>
      </c>
      <c r="R95" s="23">
        <v>283.69696582798139</v>
      </c>
      <c r="S95" s="29">
        <v>1.7297644149018288E-4</v>
      </c>
      <c r="T95" s="16">
        <v>3.9331702304910183</v>
      </c>
      <c r="U95" s="17">
        <v>302.48531040741949</v>
      </c>
      <c r="V95" s="18">
        <v>1.7297644149018288E-4</v>
      </c>
      <c r="W95" s="28">
        <v>3.8957165746082407</v>
      </c>
      <c r="X95" s="17">
        <v>294.44559769057486</v>
      </c>
      <c r="Y95" s="29">
        <v>1.7297644149018288E-4</v>
      </c>
      <c r="Z95" s="16">
        <v>3.8533551567472326</v>
      </c>
      <c r="AA95" s="17">
        <v>284.99694398541368</v>
      </c>
      <c r="AB95" s="18">
        <v>1.7297644149018288E-4</v>
      </c>
      <c r="AC95" s="27"/>
    </row>
    <row r="96" spans="1:29" x14ac:dyDescent="0.35">
      <c r="A96" s="16">
        <v>11.875</v>
      </c>
      <c r="B96" s="16">
        <v>3.9181792214838631</v>
      </c>
      <c r="C96" s="17">
        <v>300.6796825053699</v>
      </c>
      <c r="D96" s="18">
        <v>1.6412776633693851E-4</v>
      </c>
      <c r="E96" s="28">
        <v>3.8817515273150249</v>
      </c>
      <c r="F96" s="17">
        <v>293.20869718801504</v>
      </c>
      <c r="G96" s="29">
        <v>1.6412776633693851E-4</v>
      </c>
      <c r="H96" s="16">
        <v>3.8411629730425036</v>
      </c>
      <c r="I96" s="17">
        <v>284.89700380651334</v>
      </c>
      <c r="J96" s="18">
        <v>1.6412776633693851E-4</v>
      </c>
      <c r="K96" s="25">
        <v>3.922212778772376</v>
      </c>
      <c r="L96" s="23">
        <v>304.51623084975404</v>
      </c>
      <c r="M96" s="29">
        <v>1.6412776633693851E-4</v>
      </c>
      <c r="N96" s="16">
        <v>3.891321751965187</v>
      </c>
      <c r="O96" s="17">
        <v>300.53729841198054</v>
      </c>
      <c r="P96" s="18">
        <v>1.6412776633693851E-4</v>
      </c>
      <c r="Q96" s="25">
        <v>3.8440519609320964</v>
      </c>
      <c r="R96" s="23">
        <v>287.54101778891351</v>
      </c>
      <c r="S96" s="29">
        <v>1.6412776633693851E-4</v>
      </c>
      <c r="T96" s="16">
        <v>3.9242015921935982</v>
      </c>
      <c r="U96" s="17">
        <v>306.40951199961307</v>
      </c>
      <c r="V96" s="18">
        <v>1.6412776633693851E-4</v>
      </c>
      <c r="W96" s="28">
        <v>3.8872568928697437</v>
      </c>
      <c r="X96" s="17">
        <v>298.3328545834446</v>
      </c>
      <c r="Y96" s="29">
        <v>1.6412776633693851E-4</v>
      </c>
      <c r="Z96" s="16">
        <v>3.8454680009866422</v>
      </c>
      <c r="AA96" s="17">
        <v>288.84241198640029</v>
      </c>
      <c r="AB96" s="18">
        <v>1.6412776633693851E-4</v>
      </c>
      <c r="AC96" s="27"/>
    </row>
    <row r="97" spans="1:29" x14ac:dyDescent="0.35">
      <c r="A97" s="16">
        <v>12</v>
      </c>
      <c r="B97" s="16">
        <v>3.9125005962081199</v>
      </c>
      <c r="C97" s="17">
        <v>304.59218310157803</v>
      </c>
      <c r="D97" s="18">
        <v>1.5598256083965305E-4</v>
      </c>
      <c r="E97" s="28">
        <v>3.8764429037128467</v>
      </c>
      <c r="F97" s="17">
        <v>297.08514009172791</v>
      </c>
      <c r="G97" s="29">
        <v>1.5598256083965305E-4</v>
      </c>
      <c r="H97" s="16">
        <v>3.8362601605956583</v>
      </c>
      <c r="I97" s="17">
        <v>288.733263967109</v>
      </c>
      <c r="J97" s="18">
        <v>1.5598256083965305E-4</v>
      </c>
      <c r="K97" s="25">
        <v>3.9164600457378103</v>
      </c>
      <c r="L97" s="23">
        <v>308.43269089549187</v>
      </c>
      <c r="M97" s="29">
        <v>1.5598256083965305E-4</v>
      </c>
      <c r="N97" s="16">
        <v>3.885879310409543</v>
      </c>
      <c r="O97" s="17">
        <v>304.42317772239011</v>
      </c>
      <c r="P97" s="18">
        <v>1.5598256083965305E-4</v>
      </c>
      <c r="Q97" s="25">
        <v>3.8390952205103344</v>
      </c>
      <c r="R97" s="23">
        <v>291.38011300942384</v>
      </c>
      <c r="S97" s="29">
        <v>1.5598256083965305E-4</v>
      </c>
      <c r="T97" s="16">
        <v>3.9184124468246786</v>
      </c>
      <c r="U97" s="17">
        <v>310.32792444643775</v>
      </c>
      <c r="V97" s="18">
        <v>1.5598256083965305E-4</v>
      </c>
      <c r="W97" s="28">
        <v>3.8818468163480682</v>
      </c>
      <c r="X97" s="17">
        <v>302.21470139979266</v>
      </c>
      <c r="Y97" s="29">
        <v>1.5598256083965305E-4</v>
      </c>
      <c r="Z97" s="16">
        <v>3.8404849162663655</v>
      </c>
      <c r="AA97" s="17">
        <v>292.68289690266664</v>
      </c>
      <c r="AB97" s="18">
        <v>1.5598256083965305E-4</v>
      </c>
      <c r="AC97" s="27"/>
    </row>
    <row r="98" spans="1:29" x14ac:dyDescent="0.35">
      <c r="A98" s="16">
        <v>12.125</v>
      </c>
      <c r="B98" s="16">
        <v>3.9139681083925675</v>
      </c>
      <c r="C98" s="17">
        <v>308.5061512099706</v>
      </c>
      <c r="D98" s="18">
        <v>1.4849995945722663E-4</v>
      </c>
      <c r="E98" s="28">
        <v>3.8783703450982339</v>
      </c>
      <c r="F98" s="17">
        <v>300.96351043682614</v>
      </c>
      <c r="G98" s="29">
        <v>1.4849995945722663E-4</v>
      </c>
      <c r="H98" s="16">
        <v>3.8386923871125784</v>
      </c>
      <c r="I98" s="17">
        <v>292.57195635422158</v>
      </c>
      <c r="J98" s="18">
        <v>1.4849995945722663E-4</v>
      </c>
      <c r="K98" s="25">
        <v>3.9178460414294998</v>
      </c>
      <c r="L98" s="23">
        <v>312.3505369369214</v>
      </c>
      <c r="M98" s="29">
        <v>1.4849995945722663E-4</v>
      </c>
      <c r="N98" s="16">
        <v>3.8876513186306032</v>
      </c>
      <c r="O98" s="17">
        <v>308.31082904102072</v>
      </c>
      <c r="P98" s="18">
        <v>1.4849995945722663E-4</v>
      </c>
      <c r="Q98" s="25">
        <v>3.8414681212380231</v>
      </c>
      <c r="R98" s="23">
        <v>295.22158113066189</v>
      </c>
      <c r="S98" s="29">
        <v>1.4849995945722663E-4</v>
      </c>
      <c r="T98" s="16">
        <v>3.9197582480250119</v>
      </c>
      <c r="U98" s="17">
        <v>314.24768269446275</v>
      </c>
      <c r="V98" s="18">
        <v>1.4849995945722663E-4</v>
      </c>
      <c r="W98" s="28">
        <v>3.8836626666189025</v>
      </c>
      <c r="X98" s="17">
        <v>306.09836406641153</v>
      </c>
      <c r="Y98" s="29">
        <v>1.4849995945722663E-4</v>
      </c>
      <c r="Z98" s="16">
        <v>3.8428290433051013</v>
      </c>
      <c r="AA98" s="17">
        <v>296.52572594597171</v>
      </c>
      <c r="AB98" s="18">
        <v>1.4849995945722663E-4</v>
      </c>
      <c r="AC98" s="27"/>
    </row>
    <row r="99" spans="1:29" x14ac:dyDescent="0.35">
      <c r="A99" s="16">
        <v>12.25</v>
      </c>
      <c r="B99" s="16">
        <v>3.9257040890577217</v>
      </c>
      <c r="C99" s="17">
        <v>312.43185529902831</v>
      </c>
      <c r="D99" s="18">
        <v>1.4151523981824498E-4</v>
      </c>
      <c r="E99" s="28">
        <v>3.8906766072570393</v>
      </c>
      <c r="F99" s="17">
        <v>304.85418704408318</v>
      </c>
      <c r="G99" s="29">
        <v>1.4151523981824498E-4</v>
      </c>
      <c r="H99" s="16">
        <v>3.8516247886177064</v>
      </c>
      <c r="I99" s="17">
        <v>296.42358114283928</v>
      </c>
      <c r="J99" s="18">
        <v>1.4151523981824498E-4</v>
      </c>
      <c r="K99" s="25">
        <v>3.929491371562194</v>
      </c>
      <c r="L99" s="23">
        <v>316.28002830848362</v>
      </c>
      <c r="M99" s="29">
        <v>1.4151523981824498E-4</v>
      </c>
      <c r="N99" s="16">
        <v>3.8997746388717571</v>
      </c>
      <c r="O99" s="17">
        <v>312.21060367989247</v>
      </c>
      <c r="P99" s="18">
        <v>1.4151523981824498E-4</v>
      </c>
      <c r="Q99" s="25">
        <v>3.8543350017366267</v>
      </c>
      <c r="R99" s="23">
        <v>299.0759161323985</v>
      </c>
      <c r="S99" s="29">
        <v>1.4151523981824498E-4</v>
      </c>
      <c r="T99" s="16">
        <v>3.9313589891872978</v>
      </c>
      <c r="U99" s="17">
        <v>318.17904168365004</v>
      </c>
      <c r="V99" s="18">
        <v>1.4151523981824498E-4</v>
      </c>
      <c r="W99" s="28">
        <v>3.8958451269419907</v>
      </c>
      <c r="X99" s="17">
        <v>309.99420919335353</v>
      </c>
      <c r="Y99" s="29">
        <v>1.4151523981824498E-4</v>
      </c>
      <c r="Z99" s="16">
        <v>3.8556637349898324</v>
      </c>
      <c r="AA99" s="17">
        <v>300.38138968096155</v>
      </c>
      <c r="AB99" s="18">
        <v>1.4151523981824498E-4</v>
      </c>
      <c r="AC99" s="27"/>
    </row>
    <row r="100" spans="1:29" x14ac:dyDescent="0.35">
      <c r="A100" s="16">
        <v>12.375</v>
      </c>
      <c r="B100" s="16">
        <v>6.4259898792026018</v>
      </c>
      <c r="C100" s="17">
        <v>318.85784517823089</v>
      </c>
      <c r="D100" s="18">
        <v>1.3813428693848339E-3</v>
      </c>
      <c r="E100" s="28">
        <v>6.4259898792026018</v>
      </c>
      <c r="F100" s="17">
        <v>311.28017692328575</v>
      </c>
      <c r="G100" s="29">
        <v>1.3813428693848339E-3</v>
      </c>
      <c r="H100" s="16">
        <v>6.4259898792026018</v>
      </c>
      <c r="I100" s="17">
        <v>302.84957102204186</v>
      </c>
      <c r="J100" s="18">
        <v>1.3813428693848339E-3</v>
      </c>
      <c r="K100" s="25">
        <v>3.9321141109151454</v>
      </c>
      <c r="L100" s="23">
        <v>320.21214241939879</v>
      </c>
      <c r="M100" s="29">
        <v>1.3495767332882472E-4</v>
      </c>
      <c r="N100" s="16">
        <v>6.4259898792026018</v>
      </c>
      <c r="O100" s="17">
        <v>318.63659355909505</v>
      </c>
      <c r="P100" s="18">
        <v>1.3813428693848339E-3</v>
      </c>
      <c r="Q100" s="25">
        <v>6.4259898792026018</v>
      </c>
      <c r="R100" s="23">
        <v>305.50190601160108</v>
      </c>
      <c r="S100" s="29">
        <v>1.3813428693848339E-3</v>
      </c>
      <c r="T100" s="16">
        <v>6.4259898792026018</v>
      </c>
      <c r="U100" s="17">
        <v>324.60503156285262</v>
      </c>
      <c r="V100" s="18">
        <v>1.3813428693848339E-3</v>
      </c>
      <c r="W100" s="28">
        <v>6.4259898792026018</v>
      </c>
      <c r="X100" s="17">
        <v>316.4201990725561</v>
      </c>
      <c r="Y100" s="29">
        <v>1.3813428693848339E-3</v>
      </c>
      <c r="Z100" s="16">
        <v>6.4259898792026018</v>
      </c>
      <c r="AA100" s="17">
        <v>306.80737956016412</v>
      </c>
      <c r="AB100" s="18">
        <v>1.3813428693848339E-3</v>
      </c>
      <c r="AC100" s="27"/>
    </row>
    <row r="101" spans="1:29" ht="15" thickBot="1" x14ac:dyDescent="0.4">
      <c r="A101" s="19">
        <v>12.5</v>
      </c>
      <c r="B101" s="19">
        <v>6.4142088685836454</v>
      </c>
      <c r="C101" s="20">
        <v>325.27205404681456</v>
      </c>
      <c r="D101" s="21">
        <v>1.3256236655199375E-3</v>
      </c>
      <c r="E101" s="24">
        <v>6.4142088685836454</v>
      </c>
      <c r="F101" s="20">
        <v>317.69438579186942</v>
      </c>
      <c r="G101" s="31">
        <v>1.3256236655199375E-3</v>
      </c>
      <c r="H101" s="19">
        <v>6.4142088685836454</v>
      </c>
      <c r="I101" s="20">
        <v>309.26377989062553</v>
      </c>
      <c r="J101" s="21">
        <v>1.3256236655199375E-3</v>
      </c>
      <c r="K101" s="26">
        <v>3.9331272032552973</v>
      </c>
      <c r="L101" s="22">
        <v>324.1452696226541</v>
      </c>
      <c r="M101" s="31">
        <v>1.2881486512281558E-4</v>
      </c>
      <c r="N101" s="19">
        <v>6.4142088685836454</v>
      </c>
      <c r="O101" s="20">
        <v>325.05080242767872</v>
      </c>
      <c r="P101" s="21">
        <v>1.3256236655199375E-3</v>
      </c>
      <c r="Q101" s="26">
        <v>6.4142088685836454</v>
      </c>
      <c r="R101" s="22">
        <v>311.91611488018475</v>
      </c>
      <c r="S101" s="31">
        <v>1.3256236655199375E-3</v>
      </c>
      <c r="T101" s="19">
        <v>6.4142088685836454</v>
      </c>
      <c r="U101" s="20">
        <v>331.01924043143629</v>
      </c>
      <c r="V101" s="21">
        <v>1.3256236655199375E-3</v>
      </c>
      <c r="W101" s="24">
        <v>6.4142088685836454</v>
      </c>
      <c r="X101" s="20">
        <v>322.83440794113977</v>
      </c>
      <c r="Y101" s="31">
        <v>1.3256236655199375E-3</v>
      </c>
      <c r="Z101" s="19">
        <v>6.4142088685836454</v>
      </c>
      <c r="AA101" s="20">
        <v>313.22158842874779</v>
      </c>
      <c r="AB101" s="21">
        <v>1.3256236655199375E-3</v>
      </c>
      <c r="AC101" s="27"/>
    </row>
    <row r="102" spans="1:29" x14ac:dyDescent="0.35">
      <c r="A102" s="28"/>
      <c r="B102" s="25">
        <v>0</v>
      </c>
      <c r="C102" s="23">
        <v>522.71484827694781</v>
      </c>
      <c r="D102" s="30"/>
      <c r="E102" s="28">
        <v>0</v>
      </c>
      <c r="F102" s="17">
        <v>518.0885403727068</v>
      </c>
      <c r="G102" s="29"/>
      <c r="H102" s="28">
        <v>0</v>
      </c>
      <c r="I102" s="17">
        <v>513.20353249712491</v>
      </c>
      <c r="J102" s="29"/>
      <c r="K102" s="25">
        <v>0</v>
      </c>
      <c r="L102" s="23">
        <v>523.57971655239237</v>
      </c>
      <c r="M102" s="30"/>
      <c r="N102" s="28">
        <v>0</v>
      </c>
      <c r="O102" s="17">
        <v>520.97376573370457</v>
      </c>
      <c r="P102" s="29"/>
      <c r="Q102" s="28">
        <v>0</v>
      </c>
      <c r="R102" s="17">
        <v>514.01252206846652</v>
      </c>
      <c r="S102" s="29"/>
      <c r="T102" s="28">
        <v>0</v>
      </c>
      <c r="U102" s="17">
        <v>521.41741402098069</v>
      </c>
      <c r="V102" s="29"/>
      <c r="W102" s="28">
        <v>0</v>
      </c>
      <c r="X102" s="17">
        <v>516.57041004358155</v>
      </c>
      <c r="Y102" s="29"/>
      <c r="Z102" s="28">
        <v>0</v>
      </c>
      <c r="AA102" s="17">
        <v>513.28561560113269</v>
      </c>
      <c r="AB102" s="29"/>
      <c r="AC102" s="27"/>
    </row>
    <row r="103" spans="1:29" x14ac:dyDescent="0.35">
      <c r="A103" s="28"/>
      <c r="B103" s="28"/>
      <c r="C103" s="17"/>
      <c r="D103" s="29"/>
      <c r="E103" s="28"/>
      <c r="F103" s="17"/>
      <c r="G103" s="29"/>
      <c r="H103" s="28"/>
      <c r="I103" s="17"/>
      <c r="J103" s="29"/>
      <c r="K103" s="28"/>
      <c r="L103" s="17"/>
      <c r="M103" s="29"/>
      <c r="N103" s="28"/>
      <c r="O103" s="17"/>
      <c r="P103" s="29"/>
      <c r="Q103" s="28"/>
      <c r="R103" s="17"/>
      <c r="S103" s="29"/>
      <c r="T103" s="28"/>
      <c r="U103" s="17"/>
      <c r="V103" s="29"/>
      <c r="W103" s="28"/>
      <c r="X103" s="17"/>
      <c r="Y103" s="29"/>
      <c r="Z103" s="28"/>
      <c r="AA103" s="17"/>
      <c r="AB103" s="29"/>
      <c r="AC103" s="27"/>
    </row>
    <row r="104" spans="1:29" x14ac:dyDescent="0.35">
      <c r="A104" s="28"/>
      <c r="B104" s="28"/>
      <c r="C104" s="17"/>
      <c r="D104" s="29"/>
      <c r="E104" s="28"/>
      <c r="F104" s="17"/>
      <c r="G104" s="29"/>
      <c r="H104" s="28"/>
      <c r="I104" s="17"/>
      <c r="J104" s="29"/>
      <c r="K104" s="28"/>
      <c r="L104" s="17"/>
      <c r="M104" s="29"/>
      <c r="N104" s="28"/>
      <c r="O104" s="17"/>
      <c r="P104" s="29"/>
      <c r="Q104" s="28"/>
      <c r="R104" s="17"/>
      <c r="S104" s="29"/>
      <c r="T104" s="28"/>
      <c r="U104" s="17"/>
      <c r="V104" s="29"/>
      <c r="W104" s="28"/>
      <c r="X104" s="17"/>
      <c r="Y104" s="29"/>
      <c r="Z104" s="28"/>
      <c r="AA104" s="17"/>
      <c r="AB104" s="29"/>
      <c r="AC104" s="27"/>
    </row>
  </sheetData>
  <mergeCells count="10">
    <mergeCell ref="Z1:AB1"/>
    <mergeCell ref="K1:M1"/>
    <mergeCell ref="N1:P1"/>
    <mergeCell ref="Q1:S1"/>
    <mergeCell ref="A1:A2"/>
    <mergeCell ref="B1:D1"/>
    <mergeCell ref="E1:G1"/>
    <mergeCell ref="H1:J1"/>
    <mergeCell ref="T1:V1"/>
    <mergeCell ref="W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026C-222D-4D71-BE37-2A46908D0B49}">
  <dimension ref="A1:Q38"/>
  <sheetViews>
    <sheetView tabSelected="1" workbookViewId="0">
      <selection activeCell="L10" sqref="L10"/>
    </sheetView>
  </sheetViews>
  <sheetFormatPr defaultRowHeight="14.5" x14ac:dyDescent="0.35"/>
  <cols>
    <col min="1" max="4" width="9.7265625" style="12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44" t="s">
        <v>1071</v>
      </c>
      <c r="B1" s="45" t="s">
        <v>1072</v>
      </c>
      <c r="C1" s="46"/>
      <c r="D1" s="46"/>
      <c r="E1" s="46"/>
      <c r="F1" s="46"/>
      <c r="G1" s="46"/>
      <c r="H1" s="46"/>
      <c r="I1" s="46"/>
      <c r="J1" s="47"/>
    </row>
    <row r="2" spans="1:17" s="54" customFormat="1" ht="15" thickBot="1" x14ac:dyDescent="0.4">
      <c r="A2" s="48"/>
      <c r="B2" s="49" t="s">
        <v>1073</v>
      </c>
      <c r="C2" s="50" t="s">
        <v>1074</v>
      </c>
      <c r="D2" s="50" t="s">
        <v>1075</v>
      </c>
      <c r="E2" s="51" t="s">
        <v>1076</v>
      </c>
      <c r="F2" s="50" t="s">
        <v>1077</v>
      </c>
      <c r="G2" s="52" t="s">
        <v>1078</v>
      </c>
      <c r="H2" s="50" t="s">
        <v>1079</v>
      </c>
      <c r="I2" s="50" t="s">
        <v>1080</v>
      </c>
      <c r="J2" s="53" t="s">
        <v>1081</v>
      </c>
    </row>
    <row r="3" spans="1:17" ht="15" thickBot="1" x14ac:dyDescent="0.4">
      <c r="A3" s="55">
        <v>31210</v>
      </c>
      <c r="B3" s="56">
        <f>VLOOKUP($N$3,Outputs!I3:J101,2)</f>
        <v>1.1480307778798341E-3</v>
      </c>
      <c r="C3" s="56">
        <f>VLOOKUP($N$3,Outputs!F3:G101,2)</f>
        <v>1.432652282851855E-3</v>
      </c>
      <c r="D3" s="56">
        <f>VLOOKUP($N$3,Outputs!C3:D101,2)</f>
        <v>1.7933108754767688E-3</v>
      </c>
      <c r="E3" s="56">
        <f>VLOOKUP($N$3,Outputs!R3:S101,2)</f>
        <v>1.2822344899483496E-3</v>
      </c>
      <c r="F3" s="56">
        <f>VLOOKUP($N$3,Outputs!O3:P101,2)</f>
        <v>1.7933108754767688E-3</v>
      </c>
      <c r="G3" s="56">
        <f>VLOOKUP($N$3,Outputs!L3:M101,2)</f>
        <v>2.0112640083024447E-3</v>
      </c>
      <c r="H3" s="56">
        <f>VLOOKUP($N$3,Outputs!AA3:AB101,2)</f>
        <v>1.2822344899483496E-3</v>
      </c>
      <c r="I3" s="56">
        <f>VLOOKUP($N$3,Outputs!X3:Y101,2)</f>
        <v>1.6018578502964757E-3</v>
      </c>
      <c r="J3" s="57">
        <f>VLOOKUP($N$3,Outputs!U3:V101,2)</f>
        <v>2.0112640083024447E-3</v>
      </c>
      <c r="K3" s="58"/>
      <c r="M3" s="59" t="s">
        <v>1082</v>
      </c>
      <c r="N3" s="60">
        <v>200</v>
      </c>
    </row>
    <row r="11" spans="1:17" s="12" customFormat="1" x14ac:dyDescent="0.35">
      <c r="K11"/>
      <c r="L11"/>
      <c r="M11"/>
      <c r="N11"/>
      <c r="O11"/>
      <c r="P11"/>
      <c r="Q11"/>
    </row>
    <row r="12" spans="1:17" s="12" customFormat="1" x14ac:dyDescent="0.35">
      <c r="E12" s="61"/>
      <c r="K12"/>
      <c r="L12"/>
      <c r="M12"/>
      <c r="N12"/>
      <c r="O12"/>
      <c r="P12"/>
      <c r="Q12"/>
    </row>
    <row r="13" spans="1:17" s="12" customFormat="1" x14ac:dyDescent="0.35">
      <c r="E13" s="61"/>
      <c r="K13"/>
      <c r="L13"/>
      <c r="M13"/>
      <c r="N13"/>
      <c r="O13"/>
      <c r="P13"/>
      <c r="Q13"/>
    </row>
    <row r="14" spans="1:17" s="12" customFormat="1" x14ac:dyDescent="0.35">
      <c r="E14" s="61"/>
      <c r="K14"/>
      <c r="L14"/>
      <c r="M14"/>
      <c r="N14"/>
      <c r="O14"/>
      <c r="P14"/>
      <c r="Q14"/>
    </row>
    <row r="15" spans="1:17" s="12" customFormat="1" x14ac:dyDescent="0.35">
      <c r="E15" s="61"/>
      <c r="K15"/>
      <c r="L15"/>
      <c r="M15"/>
      <c r="N15"/>
      <c r="O15"/>
      <c r="P15"/>
      <c r="Q15"/>
    </row>
    <row r="16" spans="1:17" s="12" customFormat="1" x14ac:dyDescent="0.35">
      <c r="E16" s="61"/>
      <c r="K16"/>
      <c r="L16"/>
      <c r="M16"/>
      <c r="N16"/>
      <c r="O16"/>
      <c r="P16"/>
      <c r="Q16"/>
    </row>
    <row r="17" spans="1:17" s="12" customFormat="1" x14ac:dyDescent="0.35">
      <c r="E17" s="61"/>
      <c r="K17"/>
      <c r="L17"/>
      <c r="M17"/>
      <c r="N17"/>
      <c r="O17"/>
      <c r="P17"/>
      <c r="Q17"/>
    </row>
    <row r="18" spans="1:17" s="12" customFormat="1" x14ac:dyDescent="0.35">
      <c r="E18" s="61"/>
      <c r="K18"/>
      <c r="L18"/>
      <c r="M18"/>
      <c r="N18"/>
      <c r="O18"/>
      <c r="P18"/>
      <c r="Q18"/>
    </row>
    <row r="19" spans="1:17" s="12" customFormat="1" x14ac:dyDescent="0.35">
      <c r="E19" s="61"/>
      <c r="K19"/>
      <c r="L19"/>
      <c r="M19"/>
      <c r="N19"/>
      <c r="O19"/>
      <c r="P19"/>
      <c r="Q19"/>
    </row>
    <row r="20" spans="1:17" s="12" customFormat="1" x14ac:dyDescent="0.35">
      <c r="A20" s="61"/>
      <c r="B20" s="61"/>
      <c r="C20" s="61"/>
      <c r="D20" s="61"/>
      <c r="E20" s="61"/>
      <c r="K20"/>
      <c r="L20"/>
      <c r="M20"/>
      <c r="N20"/>
      <c r="O20"/>
      <c r="P20"/>
      <c r="Q20"/>
    </row>
    <row r="21" spans="1:17" s="12" customFormat="1" x14ac:dyDescent="0.35">
      <c r="A21" s="61"/>
      <c r="B21" s="61"/>
      <c r="C21" s="61"/>
      <c r="D21" s="61"/>
      <c r="E21" s="61"/>
      <c r="K21"/>
      <c r="L21"/>
      <c r="M21"/>
      <c r="N21"/>
      <c r="O21"/>
      <c r="P21"/>
      <c r="Q21"/>
    </row>
    <row r="22" spans="1:17" s="12" customFormat="1" x14ac:dyDescent="0.35">
      <c r="A22" s="61"/>
      <c r="B22" s="61"/>
      <c r="C22" s="61"/>
      <c r="D22" s="61"/>
      <c r="E22" s="61"/>
      <c r="K22"/>
      <c r="L22"/>
      <c r="M22"/>
      <c r="N22"/>
      <c r="O22"/>
      <c r="P22"/>
      <c r="Q22"/>
    </row>
    <row r="23" spans="1:17" s="12" customFormat="1" x14ac:dyDescent="0.35">
      <c r="A23" s="61"/>
      <c r="B23" s="61"/>
      <c r="C23" s="61"/>
      <c r="D23" s="61"/>
      <c r="K23"/>
      <c r="L23"/>
      <c r="M23"/>
      <c r="N23"/>
      <c r="O23"/>
      <c r="P23"/>
      <c r="Q23"/>
    </row>
    <row r="24" spans="1:17" s="12" customFormat="1" x14ac:dyDescent="0.35">
      <c r="A24" s="61"/>
      <c r="B24" s="61"/>
      <c r="C24" s="61"/>
      <c r="D24" s="61"/>
      <c r="K24"/>
      <c r="L24"/>
      <c r="M24"/>
      <c r="N24"/>
      <c r="O24"/>
      <c r="P24"/>
      <c r="Q24"/>
    </row>
    <row r="25" spans="1:17" s="12" customFormat="1" x14ac:dyDescent="0.35">
      <c r="A25" s="61"/>
      <c r="B25" s="61"/>
      <c r="C25" s="61"/>
      <c r="D25" s="61"/>
      <c r="K25"/>
      <c r="L25"/>
      <c r="M25"/>
      <c r="N25"/>
      <c r="O25"/>
      <c r="P25"/>
      <c r="Q25"/>
    </row>
    <row r="26" spans="1:17" s="12" customFormat="1" x14ac:dyDescent="0.35">
      <c r="A26" s="61"/>
      <c r="B26" s="61"/>
      <c r="C26" s="61"/>
      <c r="D26" s="61"/>
      <c r="K26"/>
      <c r="L26"/>
      <c r="M26"/>
      <c r="N26"/>
      <c r="O26"/>
      <c r="P26"/>
      <c r="Q26"/>
    </row>
    <row r="27" spans="1:17" s="12" customFormat="1" x14ac:dyDescent="0.35">
      <c r="A27" s="61"/>
      <c r="B27" s="61"/>
      <c r="C27" s="61"/>
      <c r="D27" s="61"/>
      <c r="K27"/>
      <c r="L27"/>
      <c r="M27"/>
      <c r="N27"/>
      <c r="O27"/>
      <c r="P27"/>
      <c r="Q27"/>
    </row>
    <row r="28" spans="1:17" s="12" customFormat="1" x14ac:dyDescent="0.35">
      <c r="A28" s="61"/>
      <c r="B28" s="61"/>
      <c r="C28" s="61"/>
      <c r="D28" s="61"/>
      <c r="K28"/>
      <c r="L28"/>
      <c r="M28"/>
      <c r="N28"/>
      <c r="O28"/>
      <c r="P28"/>
      <c r="Q28"/>
    </row>
    <row r="29" spans="1:17" s="12" customFormat="1" x14ac:dyDescent="0.35">
      <c r="A29" s="61"/>
      <c r="B29" s="61"/>
      <c r="C29" s="61"/>
      <c r="D29" s="61"/>
      <c r="K29"/>
      <c r="L29"/>
      <c r="M29"/>
      <c r="N29"/>
      <c r="O29"/>
      <c r="P29"/>
      <c r="Q29"/>
    </row>
    <row r="30" spans="1:17" s="12" customFormat="1" x14ac:dyDescent="0.35">
      <c r="K30"/>
      <c r="L30"/>
      <c r="M30"/>
      <c r="N30"/>
      <c r="O30"/>
      <c r="P30"/>
      <c r="Q30"/>
    </row>
    <row r="31" spans="1:17" s="12" customFormat="1" x14ac:dyDescent="0.35">
      <c r="K31"/>
      <c r="L31"/>
      <c r="M31"/>
      <c r="N31"/>
      <c r="O31"/>
      <c r="P31"/>
      <c r="Q31"/>
    </row>
    <row r="32" spans="1:17" s="12" customFormat="1" x14ac:dyDescent="0.35">
      <c r="K32"/>
      <c r="L32"/>
      <c r="M32"/>
      <c r="N32"/>
      <c r="O32"/>
      <c r="P32"/>
      <c r="Q32"/>
    </row>
    <row r="33" spans="11:17" s="12" customFormat="1" x14ac:dyDescent="0.35">
      <c r="K33"/>
      <c r="L33"/>
      <c r="M33"/>
      <c r="N33"/>
      <c r="O33"/>
      <c r="P33"/>
      <c r="Q33"/>
    </row>
    <row r="34" spans="11:17" s="12" customFormat="1" x14ac:dyDescent="0.35">
      <c r="K34"/>
      <c r="L34"/>
      <c r="M34"/>
      <c r="N34"/>
      <c r="O34"/>
      <c r="P34"/>
      <c r="Q34"/>
    </row>
    <row r="35" spans="11:17" s="12" customFormat="1" x14ac:dyDescent="0.35">
      <c r="K35"/>
      <c r="L35"/>
      <c r="M35"/>
      <c r="N35"/>
      <c r="O35"/>
      <c r="P35"/>
      <c r="Q35"/>
    </row>
    <row r="36" spans="11:17" s="12" customFormat="1" x14ac:dyDescent="0.35">
      <c r="K36"/>
      <c r="L36"/>
      <c r="M36"/>
      <c r="N36"/>
      <c r="O36"/>
      <c r="P36"/>
      <c r="Q36"/>
    </row>
    <row r="37" spans="11:17" s="12" customFormat="1" x14ac:dyDescent="0.35">
      <c r="K37"/>
      <c r="L37"/>
      <c r="M37"/>
      <c r="N37"/>
      <c r="O37"/>
      <c r="P37"/>
      <c r="Q37"/>
    </row>
    <row r="38" spans="11:17" s="12" customFormat="1" x14ac:dyDescent="0.35"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SA Plot1</vt:lpstr>
      <vt:lpstr>SA 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2019-09-12T08:15:40Z</dcterms:modified>
</cp:coreProperties>
</file>